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0.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8.xml" ContentType="application/vnd.openxmlformats-officedocument.drawingml.chart+xml"/>
  <Override PartName="/xl/worksheets/sheet1.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2.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7496" windowHeight="11016" activeTab="1"/>
  </bookViews>
  <sheets>
    <sheet name="Instructions" sheetId="13" r:id="rId1"/>
    <sheet name="Inputs &amp; Summary" sheetId="8" r:id="rId2"/>
    <sheet name="Commercial Rooftop Details" sheetId="12" r:id="rId3"/>
    <sheet name="Residential Rooftop Details" sheetId="11" r:id="rId4"/>
    <sheet name="Ground-Mount Details" sheetId="17" r:id="rId5"/>
    <sheet name="Labor Rates" sheetId="10" r:id="rId6"/>
    <sheet name="Lists" sheetId="7" r:id="rId7"/>
    <sheet name="Reports" sheetId="16" r:id="rId8"/>
    <sheet name="Cash Flow" sheetId="15" r:id="rId9"/>
    <sheet name="Cleaning" sheetId="18" r:id="rId10"/>
  </sheets>
  <definedNames>
    <definedName name="_xlnm._FilterDatabase" localSheetId="8" hidden="1">'Cash Flow'!$A$1:$BL$131</definedName>
    <definedName name="_xlnm._FilterDatabase" localSheetId="2" hidden="1">'Commercial Rooftop Details'!$A$29:$BJ$158</definedName>
    <definedName name="_xlnm._FilterDatabase" localSheetId="4" hidden="1">'Ground-Mount Details'!$A$28:$BL$159</definedName>
    <definedName name="_xlnm._FilterDatabase" localSheetId="3" hidden="1">'Residential Rooftop Details'!$A$29:$BL$159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24" i="17" l="1"/>
  <c r="P70" i="17"/>
  <c r="B24" i="11"/>
  <c r="P42" i="11"/>
  <c r="B24" i="12"/>
  <c r="P68" i="12"/>
  <c r="B21" i="17"/>
  <c r="D70" i="17" s="1"/>
  <c r="B21" i="11"/>
  <c r="D42" i="11" s="1"/>
  <c r="B21" i="12"/>
  <c r="D68" i="12" s="1"/>
  <c r="S68" i="12" s="1"/>
  <c r="K20" i="7"/>
  <c r="R30" i="12"/>
  <c r="Q30" i="12"/>
  <c r="Y30" i="12"/>
  <c r="N31" i="12"/>
  <c r="R31" i="12"/>
  <c r="J31" i="12"/>
  <c r="Q31" i="12"/>
  <c r="S31" i="12"/>
  <c r="Y31" i="12"/>
  <c r="K17" i="7"/>
  <c r="R32" i="12"/>
  <c r="J32" i="12"/>
  <c r="Q32" i="12"/>
  <c r="Y32" i="12"/>
  <c r="D23" i="8"/>
  <c r="D25" i="8"/>
  <c r="D27" i="8"/>
  <c r="N33" i="12"/>
  <c r="R33" i="12"/>
  <c r="J33" i="12"/>
  <c r="Q33" i="12"/>
  <c r="S33" i="12"/>
  <c r="Y33" i="12"/>
  <c r="N34" i="12"/>
  <c r="R34" i="12"/>
  <c r="J34" i="12"/>
  <c r="Q34" i="12"/>
  <c r="S34" i="12"/>
  <c r="Y34" i="12"/>
  <c r="N35" i="12"/>
  <c r="R35" i="12"/>
  <c r="J35" i="12"/>
  <c r="Q35" i="12"/>
  <c r="S35" i="12"/>
  <c r="Y35" i="12"/>
  <c r="N36" i="12"/>
  <c r="R36" i="12"/>
  <c r="O36" i="12"/>
  <c r="J36" i="12"/>
  <c r="Q36" i="12"/>
  <c r="S36" i="12"/>
  <c r="Y36" i="12"/>
  <c r="D44" i="8"/>
  <c r="D42" i="8"/>
  <c r="N37" i="12"/>
  <c r="R37" i="12"/>
  <c r="O37" i="12"/>
  <c r="J37" i="12"/>
  <c r="Q37" i="12"/>
  <c r="S37" i="12"/>
  <c r="Y37" i="12"/>
  <c r="N38" i="12"/>
  <c r="R38" i="12"/>
  <c r="O38" i="12"/>
  <c r="J38" i="12"/>
  <c r="Q38" i="12"/>
  <c r="S38" i="12"/>
  <c r="Y38" i="12"/>
  <c r="N39" i="12"/>
  <c r="R39" i="12"/>
  <c r="O39" i="12"/>
  <c r="J39" i="12"/>
  <c r="Q39" i="12"/>
  <c r="S39" i="12"/>
  <c r="Y39" i="12"/>
  <c r="N40" i="12"/>
  <c r="R40" i="12"/>
  <c r="O40" i="12"/>
  <c r="J40" i="12"/>
  <c r="Q40" i="12"/>
  <c r="S40" i="12"/>
  <c r="Y40" i="12"/>
  <c r="R41" i="12"/>
  <c r="J41" i="12"/>
  <c r="Q41" i="12"/>
  <c r="S41" i="12"/>
  <c r="Y41" i="12"/>
  <c r="N42" i="12"/>
  <c r="R42" i="12"/>
  <c r="J42" i="12"/>
  <c r="Q42" i="12"/>
  <c r="Y42" i="12"/>
  <c r="R43" i="12"/>
  <c r="J43" i="12"/>
  <c r="Q43" i="12"/>
  <c r="S43" i="12"/>
  <c r="Y43" i="12"/>
  <c r="N44" i="12"/>
  <c r="R44" i="12"/>
  <c r="J44" i="12"/>
  <c r="Q44" i="12"/>
  <c r="S44" i="12"/>
  <c r="Y44" i="12"/>
  <c r="N45" i="12"/>
  <c r="R45" i="12"/>
  <c r="J45" i="12"/>
  <c r="Q45" i="12"/>
  <c r="S45" i="12"/>
  <c r="Y45" i="12"/>
  <c r="N46" i="12"/>
  <c r="R46" i="12"/>
  <c r="J46" i="12"/>
  <c r="Q46" i="12"/>
  <c r="S46" i="12"/>
  <c r="Y46" i="12"/>
  <c r="R47" i="12"/>
  <c r="J47" i="12"/>
  <c r="Q47" i="12"/>
  <c r="S47" i="12"/>
  <c r="Y47" i="12"/>
  <c r="N48" i="12"/>
  <c r="R48" i="12"/>
  <c r="J48" i="12"/>
  <c r="Q48" i="12"/>
  <c r="S48" i="12"/>
  <c r="Y48" i="12"/>
  <c r="R49" i="12"/>
  <c r="J49" i="12"/>
  <c r="Q49" i="12"/>
  <c r="S49" i="12"/>
  <c r="Y49" i="12"/>
  <c r="N50" i="12"/>
  <c r="R50" i="12"/>
  <c r="J50" i="12"/>
  <c r="Q50" i="12"/>
  <c r="S50" i="12"/>
  <c r="Y50" i="12"/>
  <c r="D19" i="8"/>
  <c r="N51" i="12"/>
  <c r="R51" i="12"/>
  <c r="J51" i="12"/>
  <c r="Q51" i="12"/>
  <c r="S51" i="12"/>
  <c r="Y51" i="12"/>
  <c r="N52" i="12"/>
  <c r="R52" i="12"/>
  <c r="J52" i="12"/>
  <c r="Q52" i="12"/>
  <c r="S52" i="12"/>
  <c r="Y52" i="12"/>
  <c r="R53" i="12"/>
  <c r="J53" i="12"/>
  <c r="Q53" i="12"/>
  <c r="S53" i="12"/>
  <c r="Y53" i="12"/>
  <c r="R54" i="12"/>
  <c r="J54" i="12"/>
  <c r="Q54" i="12"/>
  <c r="S54" i="12"/>
  <c r="Y54" i="12"/>
  <c r="R55" i="12"/>
  <c r="J55" i="12"/>
  <c r="Q55" i="12"/>
  <c r="S55" i="12"/>
  <c r="Y55" i="12"/>
  <c r="D39" i="8"/>
  <c r="N56" i="12"/>
  <c r="R56" i="12"/>
  <c r="J56" i="12"/>
  <c r="Q56" i="12"/>
  <c r="S56" i="12"/>
  <c r="Y56" i="12"/>
  <c r="N57" i="12"/>
  <c r="R57" i="12"/>
  <c r="J57" i="12"/>
  <c r="Q57" i="12"/>
  <c r="S57" i="12"/>
  <c r="Y57" i="12"/>
  <c r="N58" i="12"/>
  <c r="R58" i="12"/>
  <c r="J58" i="12"/>
  <c r="Q58" i="12"/>
  <c r="S58" i="12"/>
  <c r="Y58" i="12"/>
  <c r="N59" i="12"/>
  <c r="R59" i="12"/>
  <c r="J59" i="12"/>
  <c r="Q59" i="12"/>
  <c r="S59" i="12"/>
  <c r="Y59" i="12"/>
  <c r="N60" i="12"/>
  <c r="R60" i="12"/>
  <c r="J60" i="12"/>
  <c r="Q60" i="12"/>
  <c r="S60" i="12"/>
  <c r="Y60" i="12"/>
  <c r="N61" i="12"/>
  <c r="R61" i="12"/>
  <c r="O61" i="12"/>
  <c r="J61" i="12"/>
  <c r="Q61" i="12"/>
  <c r="S61" i="12"/>
  <c r="Y61" i="12"/>
  <c r="N62" i="12"/>
  <c r="R62" i="12"/>
  <c r="J62" i="12"/>
  <c r="Q62" i="12"/>
  <c r="S62" i="12"/>
  <c r="Y62" i="12"/>
  <c r="N63" i="12"/>
  <c r="R63" i="12"/>
  <c r="J63" i="12"/>
  <c r="Q63" i="12"/>
  <c r="S63" i="12"/>
  <c r="Y63" i="12"/>
  <c r="R64" i="12"/>
  <c r="J64" i="12"/>
  <c r="Q64" i="12"/>
  <c r="S64" i="12"/>
  <c r="Y64" i="12"/>
  <c r="N65" i="12"/>
  <c r="R65" i="12"/>
  <c r="J65" i="12"/>
  <c r="Q65" i="12"/>
  <c r="S65" i="12"/>
  <c r="Y65" i="12"/>
  <c r="K18" i="7"/>
  <c r="N66" i="12"/>
  <c r="R66" i="12"/>
  <c r="J66" i="12"/>
  <c r="Q66" i="12"/>
  <c r="S66" i="12"/>
  <c r="Y66" i="12"/>
  <c r="N67" i="12"/>
  <c r="R67" i="12"/>
  <c r="J67" i="12"/>
  <c r="Q67" i="12"/>
  <c r="S67" i="12"/>
  <c r="Y67" i="12"/>
  <c r="N68" i="12"/>
  <c r="B9" i="12"/>
  <c r="R68" i="12"/>
  <c r="J68" i="12"/>
  <c r="Q68" i="12"/>
  <c r="Y68" i="12"/>
  <c r="N69" i="12"/>
  <c r="P69" i="12"/>
  <c r="R69" i="12"/>
  <c r="J69" i="12"/>
  <c r="Q69" i="12"/>
  <c r="K19" i="7"/>
  <c r="Y69" i="12"/>
  <c r="R70" i="12"/>
  <c r="J70" i="12"/>
  <c r="Q70" i="12"/>
  <c r="Y70" i="12"/>
  <c r="N71" i="12"/>
  <c r="R71" i="12"/>
  <c r="J71" i="12"/>
  <c r="Q71" i="12"/>
  <c r="Y71" i="12"/>
  <c r="N72" i="12"/>
  <c r="R72" i="12"/>
  <c r="J72" i="12"/>
  <c r="Q72" i="12"/>
  <c r="Y72" i="12"/>
  <c r="N73" i="12"/>
  <c r="R73" i="12"/>
  <c r="J73" i="12"/>
  <c r="Q73" i="12"/>
  <c r="S73" i="12"/>
  <c r="N74" i="12"/>
  <c r="R74" i="12"/>
  <c r="J74" i="12"/>
  <c r="Q74" i="12"/>
  <c r="Y74" i="12"/>
  <c r="R75" i="12"/>
  <c r="J75" i="12"/>
  <c r="Q75" i="12"/>
  <c r="Y75" i="12"/>
  <c r="N76" i="12"/>
  <c r="R76" i="12"/>
  <c r="J76" i="12"/>
  <c r="Q76" i="12"/>
  <c r="Y76" i="12"/>
  <c r="R77" i="12"/>
  <c r="J77" i="12"/>
  <c r="Q77" i="12"/>
  <c r="S77" i="12"/>
  <c r="Y77" i="12"/>
  <c r="R78" i="12"/>
  <c r="J78" i="12"/>
  <c r="Q78" i="12"/>
  <c r="Y78" i="12"/>
  <c r="N79" i="12"/>
  <c r="R79" i="12"/>
  <c r="J79" i="12"/>
  <c r="Q79" i="12"/>
  <c r="Y79" i="12"/>
  <c r="N80" i="12"/>
  <c r="R80" i="12"/>
  <c r="J80" i="12"/>
  <c r="Q80" i="12"/>
  <c r="Y80" i="12"/>
  <c r="N81" i="12"/>
  <c r="R81" i="12"/>
  <c r="J81" i="12"/>
  <c r="Q81" i="12"/>
  <c r="Y81" i="12"/>
  <c r="N82" i="12"/>
  <c r="R82" i="12"/>
  <c r="J82" i="12"/>
  <c r="Q82" i="12"/>
  <c r="Y82" i="12"/>
  <c r="N83" i="12"/>
  <c r="R83" i="12"/>
  <c r="J83" i="12"/>
  <c r="Q83" i="12"/>
  <c r="Y83" i="12"/>
  <c r="N84" i="12"/>
  <c r="R84" i="12"/>
  <c r="J84" i="12"/>
  <c r="Q84" i="12"/>
  <c r="Y84" i="12"/>
  <c r="R85" i="12"/>
  <c r="J85" i="12"/>
  <c r="Q85" i="12"/>
  <c r="Y85" i="12"/>
  <c r="R86" i="12"/>
  <c r="J86" i="12"/>
  <c r="Q86" i="12"/>
  <c r="S86" i="12"/>
  <c r="Y86" i="12"/>
  <c r="R87" i="12"/>
  <c r="J87" i="12"/>
  <c r="Q87" i="12"/>
  <c r="S87" i="12"/>
  <c r="Y87" i="12"/>
  <c r="N88" i="12"/>
  <c r="R88" i="12"/>
  <c r="J88" i="12"/>
  <c r="Q88" i="12"/>
  <c r="S88" i="12"/>
  <c r="Y88" i="12"/>
  <c r="R89" i="12"/>
  <c r="J89" i="12"/>
  <c r="Q89" i="12"/>
  <c r="S89" i="12"/>
  <c r="Y89" i="12"/>
  <c r="R90" i="12"/>
  <c r="J90" i="12"/>
  <c r="Q90" i="12"/>
  <c r="S90" i="12"/>
  <c r="Y90" i="12"/>
  <c r="N91" i="12"/>
  <c r="R91" i="12"/>
  <c r="J91" i="12"/>
  <c r="Q91" i="12"/>
  <c r="S91" i="12"/>
  <c r="Y91" i="12"/>
  <c r="R92" i="12"/>
  <c r="J92" i="12"/>
  <c r="Q92" i="12"/>
  <c r="S92" i="12"/>
  <c r="Y92" i="12"/>
  <c r="N93" i="12"/>
  <c r="R93" i="12"/>
  <c r="J93" i="12"/>
  <c r="Q93" i="12"/>
  <c r="Y93" i="12"/>
  <c r="N94" i="12"/>
  <c r="R94" i="12"/>
  <c r="J94" i="12"/>
  <c r="Q94" i="12"/>
  <c r="Y94" i="12"/>
  <c r="N95" i="12"/>
  <c r="R95" i="12"/>
  <c r="J95" i="12"/>
  <c r="Q95" i="12"/>
  <c r="S95" i="12"/>
  <c r="N96" i="12"/>
  <c r="P96" i="12"/>
  <c r="R96" i="12"/>
  <c r="J96" i="12"/>
  <c r="Q96" i="12"/>
  <c r="S96" i="12"/>
  <c r="Y96" i="12"/>
  <c r="N97" i="12"/>
  <c r="R97" i="12"/>
  <c r="J97" i="12"/>
  <c r="Q97" i="12"/>
  <c r="S97" i="12"/>
  <c r="Y97" i="12"/>
  <c r="N98" i="12"/>
  <c r="R98" i="12"/>
  <c r="J98" i="12"/>
  <c r="Q98" i="12"/>
  <c r="S98" i="12"/>
  <c r="Y98" i="12"/>
  <c r="N99" i="12"/>
  <c r="R99" i="12"/>
  <c r="J99" i="12"/>
  <c r="Q99" i="12"/>
  <c r="S99" i="12"/>
  <c r="Y99" i="12"/>
  <c r="N100" i="12"/>
  <c r="R100" i="12"/>
  <c r="J100" i="12"/>
  <c r="Q100" i="12"/>
  <c r="S100" i="12"/>
  <c r="Y100" i="12"/>
  <c r="N101" i="12"/>
  <c r="P101" i="12"/>
  <c r="R101" i="12"/>
  <c r="J101" i="12"/>
  <c r="Q101" i="12"/>
  <c r="S101" i="12"/>
  <c r="N102" i="12"/>
  <c r="P102" i="12"/>
  <c r="R102" i="12"/>
  <c r="J102" i="12"/>
  <c r="Q102" i="12"/>
  <c r="S102" i="12"/>
  <c r="N103" i="12"/>
  <c r="R103" i="12"/>
  <c r="J103" i="12"/>
  <c r="Q103" i="12"/>
  <c r="S103" i="12"/>
  <c r="N104" i="12"/>
  <c r="R104" i="12"/>
  <c r="J104" i="12"/>
  <c r="Q104" i="12"/>
  <c r="S104" i="12"/>
  <c r="N105" i="12"/>
  <c r="R105" i="12"/>
  <c r="J105" i="12"/>
  <c r="Q105" i="12"/>
  <c r="S105" i="12"/>
  <c r="N106" i="12"/>
  <c r="R106" i="12"/>
  <c r="J106" i="12"/>
  <c r="Q106" i="12"/>
  <c r="S106" i="12"/>
  <c r="N107" i="12"/>
  <c r="R107" i="12"/>
  <c r="J107" i="12"/>
  <c r="Q107" i="12"/>
  <c r="S107" i="12"/>
  <c r="N108" i="12"/>
  <c r="R108" i="12"/>
  <c r="J108" i="12"/>
  <c r="Q108" i="12"/>
  <c r="S108" i="12"/>
  <c r="N109" i="12"/>
  <c r="R109" i="12"/>
  <c r="J109" i="12"/>
  <c r="Q109" i="12"/>
  <c r="S109" i="12"/>
  <c r="Y109" i="12"/>
  <c r="N110" i="12"/>
  <c r="R110" i="12"/>
  <c r="J110" i="12"/>
  <c r="Q110" i="12"/>
  <c r="S110" i="12"/>
  <c r="Y110" i="12"/>
  <c r="N111" i="12"/>
  <c r="R111" i="12"/>
  <c r="J111" i="12"/>
  <c r="Q111" i="12"/>
  <c r="S111" i="12"/>
  <c r="Y111" i="12"/>
  <c r="N112" i="12"/>
  <c r="R112" i="12"/>
  <c r="J112" i="12"/>
  <c r="Q112" i="12"/>
  <c r="S112" i="12"/>
  <c r="Y112" i="12"/>
  <c r="P113" i="12"/>
  <c r="N113" i="12"/>
  <c r="R113" i="12"/>
  <c r="J113" i="12"/>
  <c r="Q113" i="12"/>
  <c r="S113" i="12"/>
  <c r="Y113" i="12"/>
  <c r="N114" i="12"/>
  <c r="R114" i="12"/>
  <c r="J114" i="12"/>
  <c r="Q114" i="12"/>
  <c r="S114" i="12"/>
  <c r="Y114" i="12"/>
  <c r="R115" i="12"/>
  <c r="J115" i="12"/>
  <c r="Q115" i="12"/>
  <c r="S115" i="12"/>
  <c r="Y115" i="12"/>
  <c r="D116" i="12"/>
  <c r="R116" i="12"/>
  <c r="J116" i="12"/>
  <c r="Q116" i="12"/>
  <c r="S116" i="12"/>
  <c r="Y116" i="12"/>
  <c r="D117" i="12"/>
  <c r="R117" i="12"/>
  <c r="J117" i="12"/>
  <c r="Q117" i="12"/>
  <c r="S117" i="12"/>
  <c r="Y117" i="12"/>
  <c r="D118" i="12"/>
  <c r="R118" i="12"/>
  <c r="J118" i="12"/>
  <c r="Q118" i="12"/>
  <c r="S118" i="12"/>
  <c r="Y118" i="12"/>
  <c r="D119" i="12"/>
  <c r="R119" i="12"/>
  <c r="J119" i="12"/>
  <c r="Q119" i="12"/>
  <c r="S119" i="12"/>
  <c r="Y119" i="12"/>
  <c r="K120" i="12"/>
  <c r="R120" i="12"/>
  <c r="J120" i="12"/>
  <c r="Q120" i="12"/>
  <c r="S120" i="12"/>
  <c r="Y120" i="12"/>
  <c r="K121" i="12"/>
  <c r="R121" i="12"/>
  <c r="J121" i="12"/>
  <c r="Q121" i="12"/>
  <c r="S121" i="12"/>
  <c r="Y121" i="12"/>
  <c r="R122" i="12"/>
  <c r="J122" i="12"/>
  <c r="Q122" i="12"/>
  <c r="S122" i="12"/>
  <c r="Y122" i="12"/>
  <c r="N123" i="12"/>
  <c r="R123" i="12"/>
  <c r="O123" i="12"/>
  <c r="J123" i="12"/>
  <c r="Q123" i="12"/>
  <c r="S123" i="12"/>
  <c r="Y123" i="12"/>
  <c r="N124" i="12"/>
  <c r="R124" i="12"/>
  <c r="J124" i="12"/>
  <c r="Q124" i="12"/>
  <c r="S124" i="12"/>
  <c r="Y124" i="12"/>
  <c r="R125" i="12"/>
  <c r="J125" i="12"/>
  <c r="Q125" i="12"/>
  <c r="S125" i="12"/>
  <c r="Y125" i="12"/>
  <c r="N126" i="12"/>
  <c r="R126" i="12"/>
  <c r="O126" i="12"/>
  <c r="J126" i="12"/>
  <c r="Q126" i="12"/>
  <c r="S126" i="12"/>
  <c r="Y126" i="12"/>
  <c r="N127" i="12"/>
  <c r="R127" i="12"/>
  <c r="J127" i="12"/>
  <c r="Q127" i="12"/>
  <c r="S127" i="12"/>
  <c r="Y127" i="12"/>
  <c r="R128" i="12"/>
  <c r="J128" i="12"/>
  <c r="Q128" i="12"/>
  <c r="S128" i="12"/>
  <c r="Y128" i="12"/>
  <c r="N129" i="12"/>
  <c r="R129" i="12"/>
  <c r="J129" i="12"/>
  <c r="Q129" i="12"/>
  <c r="S129" i="12"/>
  <c r="Y129" i="12"/>
  <c r="R130" i="12"/>
  <c r="J130" i="12"/>
  <c r="Q130" i="12"/>
  <c r="Y130" i="12"/>
  <c r="N131" i="12"/>
  <c r="R131" i="12"/>
  <c r="J131" i="12"/>
  <c r="Q131" i="12"/>
  <c r="S131" i="12"/>
  <c r="Y131" i="12"/>
  <c r="N132" i="12"/>
  <c r="R132" i="12"/>
  <c r="J132" i="12"/>
  <c r="Q132" i="12"/>
  <c r="S132" i="12"/>
  <c r="Y132" i="12"/>
  <c r="N133" i="12"/>
  <c r="R133" i="12"/>
  <c r="J133" i="12"/>
  <c r="Q133" i="12"/>
  <c r="S133" i="12"/>
  <c r="Y133" i="12"/>
  <c r="R134" i="12"/>
  <c r="J134" i="12"/>
  <c r="Q134" i="12"/>
  <c r="S134" i="12"/>
  <c r="Y134" i="12"/>
  <c r="N135" i="12"/>
  <c r="R135" i="12"/>
  <c r="O135" i="12"/>
  <c r="J135" i="12"/>
  <c r="Q135" i="12"/>
  <c r="S135" i="12"/>
  <c r="Y135" i="12"/>
  <c r="N136" i="12"/>
  <c r="R136" i="12"/>
  <c r="J136" i="12"/>
  <c r="Q136" i="12"/>
  <c r="S136" i="12"/>
  <c r="Y136" i="12"/>
  <c r="N137" i="12"/>
  <c r="R137" i="12"/>
  <c r="J137" i="12"/>
  <c r="Q137" i="12"/>
  <c r="S137" i="12"/>
  <c r="Y137" i="12"/>
  <c r="R138" i="12"/>
  <c r="O138" i="12"/>
  <c r="J138" i="12"/>
  <c r="Q138" i="12"/>
  <c r="S138" i="12"/>
  <c r="Y138" i="12"/>
  <c r="R139" i="12"/>
  <c r="O139" i="12"/>
  <c r="J139" i="12"/>
  <c r="Q139" i="12"/>
  <c r="S139" i="12"/>
  <c r="Y139" i="12"/>
  <c r="R140" i="12"/>
  <c r="J140" i="12"/>
  <c r="Q140" i="12"/>
  <c r="S140" i="12"/>
  <c r="Y140" i="12"/>
  <c r="N141" i="12"/>
  <c r="R141" i="12"/>
  <c r="J141" i="12"/>
  <c r="Q141" i="12"/>
  <c r="S141" i="12"/>
  <c r="Y141" i="12"/>
  <c r="N142" i="12"/>
  <c r="R142" i="12"/>
  <c r="J142" i="12"/>
  <c r="Q142" i="12"/>
  <c r="S142" i="12"/>
  <c r="Y142" i="12"/>
  <c r="N143" i="12"/>
  <c r="R143" i="12"/>
  <c r="J143" i="12"/>
  <c r="Q143" i="12"/>
  <c r="S143" i="12"/>
  <c r="Y143" i="12"/>
  <c r="N144" i="12"/>
  <c r="R144" i="12"/>
  <c r="J144" i="12"/>
  <c r="Q144" i="12"/>
  <c r="S144" i="12"/>
  <c r="Y144" i="12"/>
  <c r="N145" i="12"/>
  <c r="R145" i="12"/>
  <c r="J145" i="12"/>
  <c r="Q145" i="12"/>
  <c r="S145" i="12"/>
  <c r="Y145" i="12"/>
  <c r="N146" i="12"/>
  <c r="R146" i="12"/>
  <c r="O146" i="12"/>
  <c r="J146" i="12"/>
  <c r="Q146" i="12"/>
  <c r="Y146" i="12"/>
  <c r="N147" i="12"/>
  <c r="R147" i="12"/>
  <c r="J147" i="12"/>
  <c r="Q147" i="12"/>
  <c r="S147" i="12"/>
  <c r="Y147" i="12"/>
  <c r="N148" i="12"/>
  <c r="R148" i="12"/>
  <c r="J148" i="12"/>
  <c r="Q148" i="12"/>
  <c r="S148" i="12"/>
  <c r="Y148" i="12"/>
  <c r="N149" i="12"/>
  <c r="R149" i="12"/>
  <c r="J149" i="12"/>
  <c r="Q149" i="12"/>
  <c r="S149" i="12"/>
  <c r="Y149" i="12"/>
  <c r="N150" i="12"/>
  <c r="R150" i="12"/>
  <c r="J150" i="12"/>
  <c r="Q150" i="12"/>
  <c r="S150" i="12"/>
  <c r="Y150" i="12"/>
  <c r="N151" i="12"/>
  <c r="R151" i="12"/>
  <c r="J151" i="12"/>
  <c r="Q151" i="12"/>
  <c r="S151" i="12"/>
  <c r="Y151" i="12"/>
  <c r="N152" i="12"/>
  <c r="R152" i="12"/>
  <c r="J152" i="12"/>
  <c r="Q152" i="12"/>
  <c r="S152" i="12"/>
  <c r="Y152" i="12"/>
  <c r="R153" i="12"/>
  <c r="J153" i="12"/>
  <c r="Q153" i="12"/>
  <c r="Y153" i="12"/>
  <c r="R154" i="12"/>
  <c r="J154" i="12"/>
  <c r="Q154" i="12"/>
  <c r="S154" i="12"/>
  <c r="Y154" i="12"/>
  <c r="R155" i="12"/>
  <c r="J155" i="12"/>
  <c r="Q155" i="12"/>
  <c r="S155" i="12"/>
  <c r="Y155" i="12"/>
  <c r="R156" i="12"/>
  <c r="J156" i="12"/>
  <c r="Q156" i="12"/>
  <c r="S156" i="12"/>
  <c r="Y156" i="12"/>
  <c r="R157" i="12"/>
  <c r="J157" i="12"/>
  <c r="Q157" i="12"/>
  <c r="S157" i="12"/>
  <c r="Y157" i="12"/>
  <c r="R158" i="12"/>
  <c r="J158" i="12"/>
  <c r="Q158" i="12"/>
  <c r="S158" i="12"/>
  <c r="Y158" i="12"/>
  <c r="N33" i="17"/>
  <c r="R33" i="17"/>
  <c r="J33" i="17"/>
  <c r="Q33" i="17"/>
  <c r="S33" i="17"/>
  <c r="Y33" i="17"/>
  <c r="N34" i="17"/>
  <c r="R34" i="17"/>
  <c r="J34" i="17"/>
  <c r="Q34" i="17"/>
  <c r="S34" i="17"/>
  <c r="Y34" i="17"/>
  <c r="N35" i="17"/>
  <c r="R35" i="17"/>
  <c r="J35" i="17"/>
  <c r="Q35" i="17"/>
  <c r="S35" i="17"/>
  <c r="Y35" i="17"/>
  <c r="N36" i="17"/>
  <c r="R36" i="17"/>
  <c r="O36" i="17"/>
  <c r="J36" i="17"/>
  <c r="Q36" i="17"/>
  <c r="S36" i="17"/>
  <c r="Y36" i="17"/>
  <c r="N37" i="17"/>
  <c r="R37" i="17"/>
  <c r="O37" i="17"/>
  <c r="J37" i="17"/>
  <c r="Q37" i="17"/>
  <c r="S37" i="17"/>
  <c r="Y37" i="17"/>
  <c r="N38" i="17"/>
  <c r="R38" i="17"/>
  <c r="O38" i="17"/>
  <c r="J38" i="17"/>
  <c r="Q38" i="17"/>
  <c r="S38" i="17"/>
  <c r="Y38" i="17"/>
  <c r="N39" i="17"/>
  <c r="R39" i="17"/>
  <c r="O39" i="17"/>
  <c r="J39" i="17"/>
  <c r="Q39" i="17"/>
  <c r="S39" i="17"/>
  <c r="Y39" i="17"/>
  <c r="N44" i="17"/>
  <c r="R44" i="17"/>
  <c r="J44" i="17"/>
  <c r="Q44" i="17"/>
  <c r="S44" i="17"/>
  <c r="Y44" i="17"/>
  <c r="N45" i="17"/>
  <c r="R45" i="17"/>
  <c r="J45" i="17"/>
  <c r="Q45" i="17"/>
  <c r="S45" i="17"/>
  <c r="Y45" i="17"/>
  <c r="N46" i="17"/>
  <c r="R46" i="17"/>
  <c r="J46" i="17"/>
  <c r="Q46" i="17"/>
  <c r="S46" i="17"/>
  <c r="Y46" i="17"/>
  <c r="N48" i="17"/>
  <c r="R48" i="17"/>
  <c r="J48" i="17"/>
  <c r="Q48" i="17"/>
  <c r="S48" i="17"/>
  <c r="Y48" i="17"/>
  <c r="N50" i="17"/>
  <c r="R50" i="17"/>
  <c r="J50" i="17"/>
  <c r="Q50" i="17"/>
  <c r="S50" i="17"/>
  <c r="Y50" i="17"/>
  <c r="N51" i="17"/>
  <c r="R51" i="17"/>
  <c r="J51" i="17"/>
  <c r="Q51" i="17"/>
  <c r="S51" i="17"/>
  <c r="Y51" i="17"/>
  <c r="N52" i="17"/>
  <c r="R52" i="17"/>
  <c r="J52" i="17"/>
  <c r="Q52" i="17"/>
  <c r="S52" i="17"/>
  <c r="Y52" i="17"/>
  <c r="N56" i="17"/>
  <c r="R56" i="17"/>
  <c r="J56" i="17"/>
  <c r="Q56" i="17"/>
  <c r="S56" i="17"/>
  <c r="Y56" i="17"/>
  <c r="N57" i="17"/>
  <c r="R57" i="17"/>
  <c r="J57" i="17"/>
  <c r="Q57" i="17"/>
  <c r="S57" i="17"/>
  <c r="Y57" i="17"/>
  <c r="N58" i="17"/>
  <c r="R58" i="17"/>
  <c r="J58" i="17"/>
  <c r="Q58" i="17"/>
  <c r="S58" i="17"/>
  <c r="Y58" i="17"/>
  <c r="N59" i="17"/>
  <c r="R59" i="17"/>
  <c r="J59" i="17"/>
  <c r="Q59" i="17"/>
  <c r="S59" i="17"/>
  <c r="Y59" i="17"/>
  <c r="N60" i="17"/>
  <c r="R60" i="17"/>
  <c r="J60" i="17"/>
  <c r="Q60" i="17"/>
  <c r="S60" i="17"/>
  <c r="Y60" i="17"/>
  <c r="N63" i="17"/>
  <c r="R63" i="17"/>
  <c r="O63" i="17"/>
  <c r="J63" i="17"/>
  <c r="Q63" i="17"/>
  <c r="S63" i="17"/>
  <c r="Y63" i="17"/>
  <c r="B9" i="17"/>
  <c r="N70" i="17"/>
  <c r="R70" i="17"/>
  <c r="J70" i="17"/>
  <c r="Q70" i="17"/>
  <c r="N71" i="17"/>
  <c r="P71" i="17"/>
  <c r="R71" i="17"/>
  <c r="J71" i="17"/>
  <c r="Q71" i="17"/>
  <c r="Y71" i="17"/>
  <c r="N73" i="17"/>
  <c r="R73" i="17"/>
  <c r="J73" i="17"/>
  <c r="Q73" i="17"/>
  <c r="Y73" i="17"/>
  <c r="N76" i="17"/>
  <c r="R76" i="17"/>
  <c r="J76" i="17"/>
  <c r="Q76" i="17"/>
  <c r="Y76" i="17"/>
  <c r="N78" i="17"/>
  <c r="R78" i="17"/>
  <c r="J78" i="17"/>
  <c r="Q78" i="17"/>
  <c r="Y78" i="17"/>
  <c r="N82" i="17"/>
  <c r="R82" i="17"/>
  <c r="J82" i="17"/>
  <c r="Q82" i="17"/>
  <c r="Y82" i="17"/>
  <c r="N83" i="17"/>
  <c r="R83" i="17"/>
  <c r="J83" i="17"/>
  <c r="Q83" i="17"/>
  <c r="Y83" i="17"/>
  <c r="N84" i="17"/>
  <c r="R84" i="17"/>
  <c r="J84" i="17"/>
  <c r="Q84" i="17"/>
  <c r="Y84" i="17"/>
  <c r="N86" i="17"/>
  <c r="R86" i="17"/>
  <c r="J86" i="17"/>
  <c r="Q86" i="17"/>
  <c r="Y86" i="17"/>
  <c r="N90" i="17"/>
  <c r="R90" i="17"/>
  <c r="J90" i="17"/>
  <c r="Q90" i="17"/>
  <c r="S90" i="17"/>
  <c r="Y90" i="17"/>
  <c r="N93" i="17"/>
  <c r="R93" i="17"/>
  <c r="J93" i="17"/>
  <c r="Q93" i="17"/>
  <c r="S93" i="17"/>
  <c r="Y93" i="17"/>
  <c r="N110" i="17"/>
  <c r="R110" i="17"/>
  <c r="J110" i="17"/>
  <c r="Q110" i="17"/>
  <c r="S110" i="17"/>
  <c r="N112" i="17"/>
  <c r="R112" i="17"/>
  <c r="J112" i="17"/>
  <c r="Q112" i="17"/>
  <c r="S112" i="17"/>
  <c r="Y112" i="17"/>
  <c r="P113" i="17"/>
  <c r="N113" i="17"/>
  <c r="R113" i="17"/>
  <c r="J113" i="17"/>
  <c r="Q113" i="17"/>
  <c r="S113" i="17"/>
  <c r="Y113" i="17"/>
  <c r="N122" i="17"/>
  <c r="R122" i="17"/>
  <c r="J122" i="17"/>
  <c r="Q122" i="17"/>
  <c r="S122" i="17"/>
  <c r="Y122" i="17"/>
  <c r="N124" i="17"/>
  <c r="R124" i="17"/>
  <c r="O124" i="17"/>
  <c r="J124" i="17"/>
  <c r="Q124" i="17"/>
  <c r="S124" i="17"/>
  <c r="Y124" i="17"/>
  <c r="N125" i="17"/>
  <c r="R125" i="17"/>
  <c r="J125" i="17"/>
  <c r="Q125" i="17"/>
  <c r="S125" i="17"/>
  <c r="Y125" i="17"/>
  <c r="N127" i="17"/>
  <c r="R127" i="17"/>
  <c r="J127" i="17"/>
  <c r="Q127" i="17"/>
  <c r="S127" i="17"/>
  <c r="Y127" i="17"/>
  <c r="N129" i="17"/>
  <c r="R129" i="17"/>
  <c r="J129" i="17"/>
  <c r="Q129" i="17"/>
  <c r="S129" i="17"/>
  <c r="Y129" i="17"/>
  <c r="N130" i="17"/>
  <c r="R130" i="17"/>
  <c r="J130" i="17"/>
  <c r="Q130" i="17"/>
  <c r="S130" i="17"/>
  <c r="Y130" i="17"/>
  <c r="N131" i="17"/>
  <c r="R131" i="17"/>
  <c r="J131" i="17"/>
  <c r="Q131" i="17"/>
  <c r="S131" i="17"/>
  <c r="Y131" i="17"/>
  <c r="N133" i="17"/>
  <c r="R133" i="17"/>
  <c r="O133" i="17"/>
  <c r="J133" i="17"/>
  <c r="Q133" i="17"/>
  <c r="S133" i="17"/>
  <c r="Y133" i="17"/>
  <c r="N134" i="17"/>
  <c r="R134" i="17"/>
  <c r="J134" i="17"/>
  <c r="Q134" i="17"/>
  <c r="S134" i="17"/>
  <c r="Y134" i="17"/>
  <c r="N135" i="17"/>
  <c r="R135" i="17"/>
  <c r="J135" i="17"/>
  <c r="Q135" i="17"/>
  <c r="S135" i="17"/>
  <c r="Y135" i="17"/>
  <c r="N139" i="17"/>
  <c r="R139" i="17"/>
  <c r="J139" i="17"/>
  <c r="Q139" i="17"/>
  <c r="S139" i="17"/>
  <c r="Y139" i="17"/>
  <c r="N140" i="17"/>
  <c r="R140" i="17"/>
  <c r="J140" i="17"/>
  <c r="Q140" i="17"/>
  <c r="S140" i="17"/>
  <c r="Y140" i="17"/>
  <c r="N141" i="17"/>
  <c r="R141" i="17"/>
  <c r="J141" i="17"/>
  <c r="Q141" i="17"/>
  <c r="S141" i="17"/>
  <c r="Y141" i="17"/>
  <c r="N142" i="17"/>
  <c r="R142" i="17"/>
  <c r="J142" i="17"/>
  <c r="Q142" i="17"/>
  <c r="S142" i="17"/>
  <c r="Y142" i="17"/>
  <c r="N144" i="17"/>
  <c r="R144" i="17"/>
  <c r="O144" i="17"/>
  <c r="J144" i="17"/>
  <c r="Q144" i="17"/>
  <c r="Y144" i="17"/>
  <c r="N145" i="17"/>
  <c r="R145" i="17"/>
  <c r="J145" i="17"/>
  <c r="Q145" i="17"/>
  <c r="S145" i="17"/>
  <c r="Y145" i="17"/>
  <c r="N146" i="17"/>
  <c r="R146" i="17"/>
  <c r="J146" i="17"/>
  <c r="Q146" i="17"/>
  <c r="S146" i="17"/>
  <c r="Y146" i="17"/>
  <c r="N147" i="17"/>
  <c r="R147" i="17"/>
  <c r="J147" i="17"/>
  <c r="Q147" i="17"/>
  <c r="S147" i="17"/>
  <c r="Y147" i="17"/>
  <c r="N148" i="17"/>
  <c r="R148" i="17"/>
  <c r="J148" i="17"/>
  <c r="Q148" i="17"/>
  <c r="S148" i="17"/>
  <c r="Y148" i="17"/>
  <c r="N149" i="17"/>
  <c r="R149" i="17"/>
  <c r="J149" i="17"/>
  <c r="Q149" i="17"/>
  <c r="S149" i="17"/>
  <c r="Y149" i="17"/>
  <c r="N150" i="17"/>
  <c r="R150" i="17"/>
  <c r="J150" i="17"/>
  <c r="Q150" i="17"/>
  <c r="S150" i="17"/>
  <c r="Y150" i="17"/>
  <c r="N151" i="17"/>
  <c r="R151" i="17"/>
  <c r="J151" i="17"/>
  <c r="Q151" i="17"/>
  <c r="S151" i="17"/>
  <c r="Y151" i="17"/>
  <c r="N152" i="17"/>
  <c r="R152" i="17"/>
  <c r="J152" i="17"/>
  <c r="Q152" i="17"/>
  <c r="S152" i="17"/>
  <c r="Y152" i="17"/>
  <c r="N31" i="17"/>
  <c r="R31" i="17"/>
  <c r="J31" i="17"/>
  <c r="Q31" i="17"/>
  <c r="S31" i="17"/>
  <c r="Y31" i="17"/>
  <c r="N42" i="17"/>
  <c r="R42" i="17"/>
  <c r="J42" i="17"/>
  <c r="Q42" i="17"/>
  <c r="Y42" i="17"/>
  <c r="N65" i="17"/>
  <c r="R65" i="17"/>
  <c r="J65" i="17"/>
  <c r="Q65" i="17"/>
  <c r="S65" i="17"/>
  <c r="Y65" i="17"/>
  <c r="N67" i="17"/>
  <c r="R67" i="17"/>
  <c r="J67" i="17"/>
  <c r="Q67" i="17"/>
  <c r="S67" i="17"/>
  <c r="Y67" i="17"/>
  <c r="N68" i="17"/>
  <c r="R68" i="17"/>
  <c r="J68" i="17"/>
  <c r="Q68" i="17"/>
  <c r="S68" i="17"/>
  <c r="N69" i="17"/>
  <c r="R69" i="17"/>
  <c r="J69" i="17"/>
  <c r="Q69" i="17"/>
  <c r="S69" i="17"/>
  <c r="N74" i="17"/>
  <c r="R74" i="17"/>
  <c r="J74" i="17"/>
  <c r="Q74" i="17"/>
  <c r="Y74" i="17"/>
  <c r="N75" i="17"/>
  <c r="R75" i="17"/>
  <c r="J75" i="17"/>
  <c r="Q75" i="17"/>
  <c r="S75" i="17"/>
  <c r="N85" i="17"/>
  <c r="R85" i="17"/>
  <c r="J85" i="17"/>
  <c r="Q85" i="17"/>
  <c r="Y85" i="17"/>
  <c r="N95" i="17"/>
  <c r="R95" i="17"/>
  <c r="J95" i="17"/>
  <c r="Q95" i="17"/>
  <c r="Y95" i="17"/>
  <c r="N96" i="17"/>
  <c r="R96" i="17"/>
  <c r="J96" i="17"/>
  <c r="Q96" i="17"/>
  <c r="Y96" i="17"/>
  <c r="N97" i="17"/>
  <c r="R97" i="17"/>
  <c r="J97" i="17"/>
  <c r="Q97" i="17"/>
  <c r="S97" i="17"/>
  <c r="Y97" i="17"/>
  <c r="N98" i="17"/>
  <c r="P98" i="17"/>
  <c r="R98" i="17"/>
  <c r="J98" i="17"/>
  <c r="Q98" i="17"/>
  <c r="S98" i="17"/>
  <c r="N99" i="17"/>
  <c r="R99" i="17"/>
  <c r="J99" i="17"/>
  <c r="Q99" i="17"/>
  <c r="S99" i="17"/>
  <c r="N100" i="17"/>
  <c r="R100" i="17"/>
  <c r="J100" i="17"/>
  <c r="Q100" i="17"/>
  <c r="S100" i="17"/>
  <c r="N101" i="17"/>
  <c r="R101" i="17"/>
  <c r="J101" i="17"/>
  <c r="Q101" i="17"/>
  <c r="S101" i="17"/>
  <c r="N102" i="17"/>
  <c r="R102" i="17"/>
  <c r="J102" i="17"/>
  <c r="Q102" i="17"/>
  <c r="S102" i="17"/>
  <c r="N103" i="17"/>
  <c r="P103" i="17"/>
  <c r="R103" i="17"/>
  <c r="J103" i="17"/>
  <c r="Q103" i="17"/>
  <c r="S103" i="17"/>
  <c r="N104" i="17"/>
  <c r="P104" i="17"/>
  <c r="R104" i="17"/>
  <c r="J104" i="17"/>
  <c r="Q104" i="17"/>
  <c r="S104" i="17"/>
  <c r="N105" i="17"/>
  <c r="R105" i="17"/>
  <c r="J105" i="17"/>
  <c r="Q105" i="17"/>
  <c r="S105" i="17"/>
  <c r="N106" i="17"/>
  <c r="R106" i="17"/>
  <c r="J106" i="17"/>
  <c r="Q106" i="17"/>
  <c r="S106" i="17"/>
  <c r="N107" i="17"/>
  <c r="R107" i="17"/>
  <c r="J107" i="17"/>
  <c r="Q107" i="17"/>
  <c r="S107" i="17"/>
  <c r="N108" i="17"/>
  <c r="R108" i="17"/>
  <c r="J108" i="17"/>
  <c r="Q108" i="17"/>
  <c r="S108" i="17"/>
  <c r="N109" i="17"/>
  <c r="R109" i="17"/>
  <c r="J109" i="17"/>
  <c r="Q109" i="17"/>
  <c r="S109" i="17"/>
  <c r="N111" i="17"/>
  <c r="R111" i="17"/>
  <c r="J111" i="17"/>
  <c r="Q111" i="17"/>
  <c r="S111" i="17"/>
  <c r="Y111" i="17"/>
  <c r="N64" i="17"/>
  <c r="R64" i="17"/>
  <c r="J64" i="17"/>
  <c r="Q64" i="17"/>
  <c r="S64" i="17"/>
  <c r="Y64" i="17"/>
  <c r="N81" i="17"/>
  <c r="R81" i="17"/>
  <c r="J81" i="17"/>
  <c r="Q81" i="17"/>
  <c r="Y81" i="17"/>
  <c r="N114" i="17"/>
  <c r="R114" i="17"/>
  <c r="J114" i="17"/>
  <c r="Q114" i="17"/>
  <c r="S114" i="17"/>
  <c r="Y114" i="17"/>
  <c r="N143" i="17"/>
  <c r="R143" i="17"/>
  <c r="J143" i="17"/>
  <c r="Q143" i="17"/>
  <c r="S143" i="17"/>
  <c r="Y143" i="17"/>
  <c r="R30" i="17"/>
  <c r="Q30" i="17"/>
  <c r="Y30" i="17"/>
  <c r="R32" i="17"/>
  <c r="J32" i="17"/>
  <c r="Q32" i="17"/>
  <c r="Y32" i="17"/>
  <c r="N40" i="17"/>
  <c r="R40" i="17"/>
  <c r="O40" i="17"/>
  <c r="J40" i="17"/>
  <c r="Q40" i="17"/>
  <c r="S40" i="17"/>
  <c r="Y40" i="17"/>
  <c r="R41" i="17"/>
  <c r="J41" i="17"/>
  <c r="Q41" i="17"/>
  <c r="S41" i="17"/>
  <c r="Y41" i="17"/>
  <c r="R43" i="17"/>
  <c r="J43" i="17"/>
  <c r="Q43" i="17"/>
  <c r="S43" i="17"/>
  <c r="Y43" i="17"/>
  <c r="R47" i="17"/>
  <c r="J47" i="17"/>
  <c r="Q47" i="17"/>
  <c r="S47" i="17"/>
  <c r="Y47" i="17"/>
  <c r="R49" i="17"/>
  <c r="J49" i="17"/>
  <c r="Q49" i="17"/>
  <c r="S49" i="17"/>
  <c r="Y49" i="17"/>
  <c r="R53" i="17"/>
  <c r="J53" i="17"/>
  <c r="Q53" i="17"/>
  <c r="S53" i="17"/>
  <c r="Y53" i="17"/>
  <c r="R54" i="17"/>
  <c r="J54" i="17"/>
  <c r="Q54" i="17"/>
  <c r="S54" i="17"/>
  <c r="Y54" i="17"/>
  <c r="R55" i="17"/>
  <c r="J55" i="17"/>
  <c r="Q55" i="17"/>
  <c r="S55" i="17"/>
  <c r="Y55" i="17"/>
  <c r="R61" i="17"/>
  <c r="J61" i="17"/>
  <c r="Q61" i="17"/>
  <c r="S61" i="17"/>
  <c r="Y61" i="17"/>
  <c r="N62" i="17"/>
  <c r="R62" i="17"/>
  <c r="O62" i="17"/>
  <c r="J62" i="17"/>
  <c r="Q62" i="17"/>
  <c r="S62" i="17"/>
  <c r="Y62" i="17"/>
  <c r="R66" i="17"/>
  <c r="J66" i="17"/>
  <c r="Q66" i="17"/>
  <c r="S66" i="17"/>
  <c r="Y66" i="17"/>
  <c r="R72" i="17"/>
  <c r="J72" i="17"/>
  <c r="Q72" i="17"/>
  <c r="Y72" i="17"/>
  <c r="R77" i="17"/>
  <c r="J77" i="17"/>
  <c r="Q77" i="17"/>
  <c r="Y77" i="17"/>
  <c r="R79" i="17"/>
  <c r="J79" i="17"/>
  <c r="Q79" i="17"/>
  <c r="S79" i="17"/>
  <c r="Y79" i="17"/>
  <c r="R80" i="17"/>
  <c r="J80" i="17"/>
  <c r="Q80" i="17"/>
  <c r="Y80" i="17"/>
  <c r="R87" i="17"/>
  <c r="J87" i="17"/>
  <c r="Q87" i="17"/>
  <c r="Y87" i="17"/>
  <c r="R88" i="17"/>
  <c r="J88" i="17"/>
  <c r="Q88" i="17"/>
  <c r="S88" i="17"/>
  <c r="Y88" i="17"/>
  <c r="R89" i="17"/>
  <c r="J89" i="17"/>
  <c r="Q89" i="17"/>
  <c r="S89" i="17"/>
  <c r="Y89" i="17"/>
  <c r="R91" i="17"/>
  <c r="J91" i="17"/>
  <c r="Q91" i="17"/>
  <c r="S91" i="17"/>
  <c r="Y91" i="17"/>
  <c r="R92" i="17"/>
  <c r="J92" i="17"/>
  <c r="Q92" i="17"/>
  <c r="S92" i="17"/>
  <c r="Y92" i="17"/>
  <c r="R94" i="17"/>
  <c r="J94" i="17"/>
  <c r="Q94" i="17"/>
  <c r="S94" i="17"/>
  <c r="Y94" i="17"/>
  <c r="R115" i="17"/>
  <c r="J115" i="17"/>
  <c r="Q115" i="17"/>
  <c r="S115" i="17"/>
  <c r="Y115" i="17"/>
  <c r="D116" i="17"/>
  <c r="R116" i="17"/>
  <c r="J116" i="17"/>
  <c r="Q116" i="17"/>
  <c r="S116" i="17"/>
  <c r="Y116" i="17"/>
  <c r="D117" i="17"/>
  <c r="R117" i="17"/>
  <c r="J117" i="17"/>
  <c r="Q117" i="17"/>
  <c r="S117" i="17"/>
  <c r="Y117" i="17"/>
  <c r="D118" i="17"/>
  <c r="R118" i="17"/>
  <c r="J118" i="17"/>
  <c r="Q118" i="17"/>
  <c r="S118" i="17"/>
  <c r="Y118" i="17"/>
  <c r="D119" i="17"/>
  <c r="R119" i="17"/>
  <c r="J119" i="17"/>
  <c r="Q119" i="17"/>
  <c r="S119" i="17"/>
  <c r="Y119" i="17"/>
  <c r="K120" i="17"/>
  <c r="R120" i="17"/>
  <c r="J120" i="17"/>
  <c r="Q120" i="17"/>
  <c r="S120" i="17"/>
  <c r="Y120" i="17"/>
  <c r="K121" i="17"/>
  <c r="R121" i="17"/>
  <c r="J121" i="17"/>
  <c r="Q121" i="17"/>
  <c r="S121" i="17"/>
  <c r="Y121" i="17"/>
  <c r="R123" i="17"/>
  <c r="J123" i="17"/>
  <c r="Q123" i="17"/>
  <c r="S123" i="17"/>
  <c r="Y123" i="17"/>
  <c r="R126" i="17"/>
  <c r="J126" i="17"/>
  <c r="Q126" i="17"/>
  <c r="S126" i="17"/>
  <c r="Y126" i="17"/>
  <c r="R128" i="17"/>
  <c r="J128" i="17"/>
  <c r="Q128" i="17"/>
  <c r="Y128" i="17"/>
  <c r="R132" i="17"/>
  <c r="J132" i="17"/>
  <c r="Q132" i="17"/>
  <c r="S132" i="17"/>
  <c r="Y132" i="17"/>
  <c r="R136" i="17"/>
  <c r="O136" i="17"/>
  <c r="J136" i="17"/>
  <c r="Q136" i="17"/>
  <c r="S136" i="17"/>
  <c r="Y136" i="17"/>
  <c r="R137" i="17"/>
  <c r="O137" i="17"/>
  <c r="J137" i="17"/>
  <c r="Q137" i="17"/>
  <c r="S137" i="17"/>
  <c r="Y137" i="17"/>
  <c r="R138" i="17"/>
  <c r="J138" i="17"/>
  <c r="Q138" i="17"/>
  <c r="S138" i="17"/>
  <c r="Y138" i="17"/>
  <c r="R153" i="17"/>
  <c r="J153" i="17"/>
  <c r="Q153" i="17"/>
  <c r="Y153" i="17"/>
  <c r="R154" i="17"/>
  <c r="J154" i="17"/>
  <c r="Q154" i="17"/>
  <c r="S154" i="17"/>
  <c r="Y154" i="17"/>
  <c r="R155" i="17"/>
  <c r="J155" i="17"/>
  <c r="Q155" i="17"/>
  <c r="S155" i="17"/>
  <c r="Y155" i="17"/>
  <c r="R156" i="17"/>
  <c r="J156" i="17"/>
  <c r="Q156" i="17"/>
  <c r="S156" i="17"/>
  <c r="Y156" i="17"/>
  <c r="R157" i="17"/>
  <c r="J157" i="17"/>
  <c r="Q157" i="17"/>
  <c r="S157" i="17"/>
  <c r="Y157" i="17"/>
  <c r="R158" i="17"/>
  <c r="J158" i="17"/>
  <c r="Q158" i="17"/>
  <c r="S158" i="17"/>
  <c r="Y158" i="17"/>
  <c r="D89" i="11"/>
  <c r="N56" i="11"/>
  <c r="D3" i="15"/>
  <c r="AV3" i="15" s="1"/>
  <c r="G3" i="15"/>
  <c r="M3" i="15"/>
  <c r="K3" i="15"/>
  <c r="R30" i="11"/>
  <c r="R3" i="15"/>
  <c r="E3" i="15"/>
  <c r="Q30" i="11"/>
  <c r="Q3" i="15"/>
  <c r="F3" i="15"/>
  <c r="S30" i="11"/>
  <c r="S30" i="17"/>
  <c r="S3" i="15"/>
  <c r="D4" i="15"/>
  <c r="G4" i="15"/>
  <c r="M4" i="15"/>
  <c r="K4" i="15"/>
  <c r="R153" i="11"/>
  <c r="J153" i="11"/>
  <c r="Q153" i="11"/>
  <c r="S153" i="11"/>
  <c r="S4" i="15"/>
  <c r="AU4" i="15"/>
  <c r="AY4" i="15"/>
  <c r="BC4" i="15"/>
  <c r="BG4" i="15"/>
  <c r="BK4" i="15"/>
  <c r="D5" i="15"/>
  <c r="G5" i="15"/>
  <c r="M5" i="15"/>
  <c r="K5" i="15"/>
  <c r="R154" i="11"/>
  <c r="J154" i="11"/>
  <c r="Q154" i="11"/>
  <c r="S154" i="11"/>
  <c r="S5" i="15"/>
  <c r="AJ5" i="15"/>
  <c r="AV5" i="15"/>
  <c r="BD5" i="15"/>
  <c r="BL5" i="15"/>
  <c r="D6" i="15"/>
  <c r="G6" i="15"/>
  <c r="M6" i="15"/>
  <c r="K6" i="15"/>
  <c r="R155" i="11"/>
  <c r="J155" i="11"/>
  <c r="Q155" i="11"/>
  <c r="S155" i="11"/>
  <c r="S6" i="15"/>
  <c r="AW6" i="15"/>
  <c r="BE6" i="15"/>
  <c r="D7" i="15"/>
  <c r="G7" i="15"/>
  <c r="M7" i="15"/>
  <c r="K7" i="15"/>
  <c r="R156" i="11"/>
  <c r="J156" i="11"/>
  <c r="Q156" i="11"/>
  <c r="S156" i="11"/>
  <c r="S7" i="15"/>
  <c r="D8" i="15"/>
  <c r="G8" i="15"/>
  <c r="M8" i="15"/>
  <c r="K8" i="15"/>
  <c r="R157" i="11"/>
  <c r="J157" i="11"/>
  <c r="Q157" i="11"/>
  <c r="S157" i="11"/>
  <c r="S8" i="15"/>
  <c r="Y8" i="15"/>
  <c r="AS8" i="15"/>
  <c r="AT8" i="15"/>
  <c r="AU8" i="15"/>
  <c r="AV8" i="15"/>
  <c r="AW8" i="15"/>
  <c r="AX8" i="15"/>
  <c r="AY8" i="15"/>
  <c r="AZ8" i="15"/>
  <c r="BA8" i="15"/>
  <c r="BB8" i="15"/>
  <c r="BC8" i="15"/>
  <c r="BD8" i="15"/>
  <c r="BE8" i="15"/>
  <c r="BF8" i="15"/>
  <c r="BG8" i="15"/>
  <c r="BH8" i="15"/>
  <c r="BI8" i="15"/>
  <c r="BJ8" i="15"/>
  <c r="BK8" i="15"/>
  <c r="BL8" i="15"/>
  <c r="D9" i="15"/>
  <c r="AU9" i="15" s="1"/>
  <c r="G9" i="15"/>
  <c r="M9" i="15"/>
  <c r="L9" i="15"/>
  <c r="K9" i="15"/>
  <c r="R51" i="11"/>
  <c r="J51" i="11"/>
  <c r="Q51" i="11"/>
  <c r="S51" i="11"/>
  <c r="S9" i="15"/>
  <c r="AY9" i="15"/>
  <c r="BG9" i="15"/>
  <c r="D10" i="15"/>
  <c r="G10" i="15"/>
  <c r="M10" i="15"/>
  <c r="L10" i="15"/>
  <c r="K10" i="15"/>
  <c r="N53" i="11"/>
  <c r="R53" i="11"/>
  <c r="R10" i="15"/>
  <c r="E10" i="15"/>
  <c r="J53" i="11"/>
  <c r="Q53" i="11"/>
  <c r="Q10" i="15"/>
  <c r="F10" i="15"/>
  <c r="S53" i="11"/>
  <c r="S81" i="17"/>
  <c r="S10" i="15"/>
  <c r="AS10" i="15"/>
  <c r="D11" i="15"/>
  <c r="BL11" i="15" s="1"/>
  <c r="G11" i="15"/>
  <c r="M11" i="15"/>
  <c r="L11" i="15"/>
  <c r="K11" i="15"/>
  <c r="B9" i="11"/>
  <c r="N42" i="11"/>
  <c r="R42" i="11"/>
  <c r="R11" i="15"/>
  <c r="E11" i="15"/>
  <c r="J42" i="11"/>
  <c r="Q42" i="11"/>
  <c r="Q11" i="15"/>
  <c r="F11" i="15"/>
  <c r="S42" i="11"/>
  <c r="D12" i="15"/>
  <c r="G12" i="15"/>
  <c r="M12" i="15"/>
  <c r="L12" i="15"/>
  <c r="K12" i="15"/>
  <c r="N45" i="11"/>
  <c r="R45" i="11"/>
  <c r="R12" i="15"/>
  <c r="E12" i="15"/>
  <c r="J45" i="11"/>
  <c r="Q45" i="11"/>
  <c r="Q12" i="15"/>
  <c r="F12" i="15"/>
  <c r="S45" i="11"/>
  <c r="S73" i="17"/>
  <c r="S71" i="12"/>
  <c r="S12" i="15"/>
  <c r="AS12" i="15"/>
  <c r="AU12" i="15"/>
  <c r="AW12" i="15"/>
  <c r="AY12" i="15"/>
  <c r="BA12" i="15"/>
  <c r="BC12" i="15"/>
  <c r="BE12" i="15"/>
  <c r="BG12" i="15"/>
  <c r="BI12" i="15"/>
  <c r="BK12" i="15"/>
  <c r="D13" i="15"/>
  <c r="G13" i="15"/>
  <c r="M13" i="15"/>
  <c r="L13" i="15"/>
  <c r="K13" i="15"/>
  <c r="N114" i="11"/>
  <c r="R114" i="11"/>
  <c r="R13" i="15"/>
  <c r="E13" i="15"/>
  <c r="J114" i="11"/>
  <c r="Q114" i="11"/>
  <c r="Q13" i="15"/>
  <c r="F13" i="15"/>
  <c r="S114" i="11"/>
  <c r="S86" i="17"/>
  <c r="S84" i="12"/>
  <c r="S13" i="15"/>
  <c r="D14" i="15"/>
  <c r="G14" i="15"/>
  <c r="M14" i="15"/>
  <c r="L14" i="15"/>
  <c r="K14" i="15"/>
  <c r="N48" i="11"/>
  <c r="R48" i="11"/>
  <c r="R14" i="15"/>
  <c r="E14" i="15"/>
  <c r="J48" i="11"/>
  <c r="Q48" i="11"/>
  <c r="Q14" i="15"/>
  <c r="F14" i="15"/>
  <c r="S48" i="11"/>
  <c r="S76" i="17"/>
  <c r="S74" i="12"/>
  <c r="S14" i="15"/>
  <c r="AS14" i="15"/>
  <c r="AU14" i="15"/>
  <c r="AW14" i="15"/>
  <c r="AY14" i="15"/>
  <c r="BA14" i="15"/>
  <c r="BC14" i="15"/>
  <c r="BE14" i="15"/>
  <c r="BG14" i="15"/>
  <c r="BI14" i="15"/>
  <c r="BK14" i="15"/>
  <c r="D15" i="15"/>
  <c r="BH15" i="15" s="1"/>
  <c r="G15" i="15"/>
  <c r="M15" i="15"/>
  <c r="L15" i="15"/>
  <c r="K15" i="15"/>
  <c r="R49" i="11"/>
  <c r="R15" i="15"/>
  <c r="E15" i="15"/>
  <c r="J49" i="11"/>
  <c r="Q49" i="11"/>
  <c r="Q15" i="15"/>
  <c r="F15" i="15"/>
  <c r="S49" i="11"/>
  <c r="S77" i="17"/>
  <c r="S15" i="15"/>
  <c r="D16" i="15"/>
  <c r="G16" i="15"/>
  <c r="M16" i="15"/>
  <c r="L16" i="15"/>
  <c r="K16" i="15"/>
  <c r="R52" i="11"/>
  <c r="R16" i="15"/>
  <c r="E16" i="15"/>
  <c r="J52" i="11"/>
  <c r="Q52" i="11"/>
  <c r="Q16" i="15"/>
  <c r="F16" i="15"/>
  <c r="S52" i="11"/>
  <c r="S80" i="17"/>
  <c r="S16" i="15"/>
  <c r="AT16" i="15"/>
  <c r="AV16" i="15"/>
  <c r="AX16" i="15"/>
  <c r="AZ16" i="15"/>
  <c r="BB16" i="15"/>
  <c r="BD16" i="15"/>
  <c r="BF16" i="15"/>
  <c r="BH16" i="15"/>
  <c r="BJ16" i="15"/>
  <c r="BL16" i="15"/>
  <c r="D17" i="15"/>
  <c r="BE17" i="15" s="1"/>
  <c r="G17" i="15"/>
  <c r="M17" i="15"/>
  <c r="L17" i="15"/>
  <c r="K17" i="15"/>
  <c r="R56" i="11"/>
  <c r="R17" i="15"/>
  <c r="E17" i="15"/>
  <c r="J56" i="11"/>
  <c r="Q56" i="11"/>
  <c r="Q17" i="15"/>
  <c r="F17" i="15"/>
  <c r="S56" i="11"/>
  <c r="S82" i="12"/>
  <c r="S84" i="17"/>
  <c r="S17" i="15"/>
  <c r="D18" i="15"/>
  <c r="BE18" i="15" s="1"/>
  <c r="G18" i="15"/>
  <c r="M18" i="15"/>
  <c r="K18" i="15"/>
  <c r="N46" i="11"/>
  <c r="R46" i="11"/>
  <c r="R18" i="15"/>
  <c r="E18" i="15"/>
  <c r="J46" i="11"/>
  <c r="Q46" i="11"/>
  <c r="Q18" i="15"/>
  <c r="F18" i="15"/>
  <c r="S46" i="11"/>
  <c r="S72" i="12"/>
  <c r="S74" i="17"/>
  <c r="S18" i="15"/>
  <c r="AW18" i="15"/>
  <c r="D19" i="15"/>
  <c r="BH19" i="15" s="1"/>
  <c r="G19" i="15"/>
  <c r="M19" i="15"/>
  <c r="L19" i="15"/>
  <c r="K19" i="15"/>
  <c r="N47" i="11"/>
  <c r="R47" i="11"/>
  <c r="R19" i="15"/>
  <c r="E19" i="15"/>
  <c r="J47" i="11"/>
  <c r="Q47" i="11"/>
  <c r="Q19" i="15"/>
  <c r="F19" i="15"/>
  <c r="S19" i="15"/>
  <c r="S47" i="11"/>
  <c r="D20" i="15"/>
  <c r="G20" i="15"/>
  <c r="M20" i="15"/>
  <c r="L20" i="15"/>
  <c r="K20" i="15"/>
  <c r="N57" i="11"/>
  <c r="R57" i="11"/>
  <c r="R20" i="15"/>
  <c r="E20" i="15"/>
  <c r="J57" i="11"/>
  <c r="Q57" i="11"/>
  <c r="Q20" i="15"/>
  <c r="F20" i="15"/>
  <c r="S57" i="11"/>
  <c r="S83" i="12"/>
  <c r="S85" i="17"/>
  <c r="S20" i="15"/>
  <c r="D21" i="15"/>
  <c r="AV21" i="15" s="1"/>
  <c r="G21" i="15"/>
  <c r="M21" i="15"/>
  <c r="K21" i="15"/>
  <c r="R44" i="11"/>
  <c r="R21" i="15"/>
  <c r="E21" i="15"/>
  <c r="J44" i="11"/>
  <c r="Q44" i="11"/>
  <c r="Q21" i="15"/>
  <c r="F21" i="15"/>
  <c r="S44" i="11"/>
  <c r="S72" i="17"/>
  <c r="S21" i="15"/>
  <c r="AZ21" i="15"/>
  <c r="BH21" i="15"/>
  <c r="D22" i="15"/>
  <c r="AW22" i="15" s="1"/>
  <c r="G22" i="15"/>
  <c r="M22" i="15"/>
  <c r="L22" i="15"/>
  <c r="K22" i="15"/>
  <c r="N55" i="11"/>
  <c r="R55" i="11"/>
  <c r="R22" i="15"/>
  <c r="E22" i="15"/>
  <c r="J55" i="11"/>
  <c r="Q55" i="11"/>
  <c r="Q22" i="15"/>
  <c r="F22" i="15"/>
  <c r="S55" i="11"/>
  <c r="S81" i="12"/>
  <c r="S83" i="17"/>
  <c r="S22" i="15"/>
  <c r="D23" i="15"/>
  <c r="G23" i="15"/>
  <c r="M23" i="15"/>
  <c r="L23" i="15"/>
  <c r="K23" i="15"/>
  <c r="P43" i="11"/>
  <c r="N43" i="11"/>
  <c r="R43" i="11"/>
  <c r="R23" i="15"/>
  <c r="E23" i="15"/>
  <c r="J43" i="11"/>
  <c r="Q43" i="11"/>
  <c r="Q23" i="15"/>
  <c r="F23" i="15"/>
  <c r="S43" i="11"/>
  <c r="S71" i="17"/>
  <c r="S69" i="12"/>
  <c r="S23" i="15"/>
  <c r="D24" i="15"/>
  <c r="G24" i="15"/>
  <c r="M24" i="15"/>
  <c r="L24" i="15"/>
  <c r="K24" i="15"/>
  <c r="N50" i="11"/>
  <c r="R50" i="11"/>
  <c r="R24" i="15"/>
  <c r="E24" i="15"/>
  <c r="J50" i="11"/>
  <c r="Q50" i="11"/>
  <c r="Q24" i="15"/>
  <c r="F24" i="15"/>
  <c r="S50" i="11"/>
  <c r="S76" i="12"/>
  <c r="S78" i="17"/>
  <c r="S24" i="15"/>
  <c r="AV24" i="15"/>
  <c r="BL24" i="15"/>
  <c r="D25" i="15"/>
  <c r="G25" i="15"/>
  <c r="M25" i="15"/>
  <c r="L25" i="15"/>
  <c r="K25" i="15"/>
  <c r="N54" i="11"/>
  <c r="R54" i="11"/>
  <c r="R25" i="15"/>
  <c r="E25" i="15"/>
  <c r="J54" i="11"/>
  <c r="Q54" i="11"/>
  <c r="Q25" i="15"/>
  <c r="F25" i="15"/>
  <c r="S54" i="11"/>
  <c r="S80" i="12"/>
  <c r="S82" i="17"/>
  <c r="S25" i="15"/>
  <c r="AS25" i="15"/>
  <c r="AU25" i="15"/>
  <c r="AW25" i="15"/>
  <c r="AY25" i="15"/>
  <c r="BA25" i="15"/>
  <c r="BC25" i="15"/>
  <c r="BE25" i="15"/>
  <c r="BG25" i="15"/>
  <c r="BI25" i="15"/>
  <c r="BK25" i="15"/>
  <c r="D26" i="15"/>
  <c r="G26" i="15"/>
  <c r="M26" i="15"/>
  <c r="K26" i="15"/>
  <c r="R70" i="11"/>
  <c r="J70" i="11"/>
  <c r="Q70" i="11"/>
  <c r="S70" i="11"/>
  <c r="S26" i="15"/>
  <c r="BL26" i="15"/>
  <c r="D27" i="15"/>
  <c r="G27" i="15"/>
  <c r="M27" i="15"/>
  <c r="K27" i="15"/>
  <c r="R76" i="11"/>
  <c r="J76" i="11"/>
  <c r="Q76" i="11"/>
  <c r="S76" i="11"/>
  <c r="S27" i="15"/>
  <c r="Y27" i="15"/>
  <c r="AS27" i="15"/>
  <c r="AT27" i="15"/>
  <c r="AU27" i="15"/>
  <c r="AV27" i="15"/>
  <c r="AW27" i="15"/>
  <c r="AX27" i="15"/>
  <c r="AY27" i="15"/>
  <c r="AZ27" i="15"/>
  <c r="BA27" i="15"/>
  <c r="BB27" i="15"/>
  <c r="BC27" i="15"/>
  <c r="BD27" i="15"/>
  <c r="BE27" i="15"/>
  <c r="BF27" i="15"/>
  <c r="BG27" i="15"/>
  <c r="BH27" i="15"/>
  <c r="BI27" i="15"/>
  <c r="BJ27" i="15"/>
  <c r="BK27" i="15"/>
  <c r="BL27" i="15"/>
  <c r="D28" i="15"/>
  <c r="G28" i="15"/>
  <c r="M28" i="15"/>
  <c r="K28" i="15"/>
  <c r="N33" i="11"/>
  <c r="R33" i="11"/>
  <c r="J33" i="11"/>
  <c r="Q33" i="11"/>
  <c r="S33" i="11"/>
  <c r="S28" i="15"/>
  <c r="BE28" i="15"/>
  <c r="D29" i="15"/>
  <c r="BE29" i="15" s="1"/>
  <c r="G29" i="15"/>
  <c r="M29" i="15"/>
  <c r="K29" i="15"/>
  <c r="N34" i="11"/>
  <c r="R34" i="11"/>
  <c r="J34" i="11"/>
  <c r="Q34" i="11"/>
  <c r="S34" i="11"/>
  <c r="S29" i="15"/>
  <c r="Y29" i="15"/>
  <c r="D30" i="15"/>
  <c r="G30" i="15"/>
  <c r="M30" i="15"/>
  <c r="K30" i="15"/>
  <c r="R62" i="11"/>
  <c r="J62" i="11"/>
  <c r="Q62" i="11"/>
  <c r="S62" i="11"/>
  <c r="S30" i="15"/>
  <c r="AY30" i="15"/>
  <c r="D31" i="15"/>
  <c r="G31" i="15"/>
  <c r="M31" i="15"/>
  <c r="K31" i="15"/>
  <c r="R63" i="11"/>
  <c r="J63" i="11"/>
  <c r="Q63" i="11"/>
  <c r="S63" i="11"/>
  <c r="S31" i="15"/>
  <c r="BD31" i="15"/>
  <c r="D58" i="11"/>
  <c r="D32" i="15"/>
  <c r="G32" i="15"/>
  <c r="M32" i="15"/>
  <c r="K32" i="15"/>
  <c r="R58" i="11"/>
  <c r="J58" i="11"/>
  <c r="Q58" i="11"/>
  <c r="S58" i="11"/>
  <c r="S32" i="15"/>
  <c r="D60" i="11"/>
  <c r="D33" i="15"/>
  <c r="BD33" i="15" s="1"/>
  <c r="G33" i="15"/>
  <c r="M33" i="15"/>
  <c r="K33" i="15"/>
  <c r="R60" i="11"/>
  <c r="J60" i="11"/>
  <c r="Q60" i="11"/>
  <c r="S60" i="11"/>
  <c r="S33" i="15"/>
  <c r="D61" i="11"/>
  <c r="D34" i="15"/>
  <c r="G34" i="15"/>
  <c r="M34" i="15"/>
  <c r="K34" i="15"/>
  <c r="R61" i="11"/>
  <c r="J61" i="11"/>
  <c r="Q61" i="11"/>
  <c r="S61" i="11"/>
  <c r="S34" i="15"/>
  <c r="D35" i="15"/>
  <c r="G35" i="15"/>
  <c r="M35" i="15"/>
  <c r="K35" i="15"/>
  <c r="N73" i="11"/>
  <c r="R73" i="11"/>
  <c r="J73" i="11"/>
  <c r="Q73" i="11"/>
  <c r="S73" i="11"/>
  <c r="S35" i="15"/>
  <c r="AZ35" i="15"/>
  <c r="BE35" i="15"/>
  <c r="BI35" i="15"/>
  <c r="D36" i="15"/>
  <c r="G36" i="15"/>
  <c r="M36" i="15"/>
  <c r="K36" i="15"/>
  <c r="N35" i="11"/>
  <c r="R35" i="11"/>
  <c r="J35" i="11"/>
  <c r="Q35" i="11"/>
  <c r="S35" i="11"/>
  <c r="S36" i="15"/>
  <c r="AU36" i="15"/>
  <c r="AY36" i="15"/>
  <c r="BC36" i="15"/>
  <c r="BG36" i="15"/>
  <c r="BK36" i="15"/>
  <c r="D37" i="15"/>
  <c r="G37" i="15"/>
  <c r="M37" i="15"/>
  <c r="K37" i="15"/>
  <c r="N65" i="11"/>
  <c r="R65" i="11"/>
  <c r="J65" i="11"/>
  <c r="Q65" i="11"/>
  <c r="S65" i="11"/>
  <c r="S42" i="12"/>
  <c r="S42" i="17"/>
  <c r="S37" i="15"/>
  <c r="R37" i="15"/>
  <c r="E37" i="15"/>
  <c r="Q37" i="15"/>
  <c r="F37" i="15"/>
  <c r="AY37" i="15"/>
  <c r="BG37" i="15"/>
  <c r="D38" i="15"/>
  <c r="G38" i="15"/>
  <c r="M38" i="15"/>
  <c r="K38" i="15"/>
  <c r="N31" i="11"/>
  <c r="R31" i="11"/>
  <c r="J31" i="11"/>
  <c r="Q31" i="11"/>
  <c r="S31" i="11"/>
  <c r="S38" i="15"/>
  <c r="AB38" i="15"/>
  <c r="BJ38" i="15"/>
  <c r="D39" i="15"/>
  <c r="G39" i="15"/>
  <c r="M39" i="15"/>
  <c r="K39" i="15"/>
  <c r="R66" i="11"/>
  <c r="J66" i="11"/>
  <c r="Q66" i="11"/>
  <c r="S66" i="11"/>
  <c r="S39" i="15"/>
  <c r="AS39" i="15"/>
  <c r="AU39" i="15"/>
  <c r="AW39" i="15"/>
  <c r="AY39" i="15"/>
  <c r="BA39" i="15"/>
  <c r="BC39" i="15"/>
  <c r="BE39" i="15"/>
  <c r="BG39" i="15"/>
  <c r="BI39" i="15"/>
  <c r="BK39" i="15"/>
  <c r="D40" i="15"/>
  <c r="G40" i="15"/>
  <c r="M40" i="15"/>
  <c r="K40" i="15"/>
  <c r="R72" i="11"/>
  <c r="J72" i="11"/>
  <c r="Q72" i="11"/>
  <c r="S72" i="11"/>
  <c r="S40" i="15"/>
  <c r="D41" i="15"/>
  <c r="AX41" i="15" s="1"/>
  <c r="G41" i="15"/>
  <c r="M41" i="15"/>
  <c r="K41" i="15"/>
  <c r="N36" i="11"/>
  <c r="R36" i="11"/>
  <c r="J36" i="11"/>
  <c r="O36" i="11"/>
  <c r="Q36" i="11"/>
  <c r="S36" i="11"/>
  <c r="S41" i="15"/>
  <c r="D42" i="15"/>
  <c r="AX42" i="15" s="1"/>
  <c r="G42" i="15"/>
  <c r="M42" i="15"/>
  <c r="K42" i="15"/>
  <c r="N38" i="11"/>
  <c r="R38" i="11"/>
  <c r="J38" i="11"/>
  <c r="O38" i="11"/>
  <c r="Q38" i="11"/>
  <c r="S38" i="11"/>
  <c r="S42" i="15"/>
  <c r="D43" i="15"/>
  <c r="G43" i="15"/>
  <c r="M43" i="15"/>
  <c r="K43" i="15"/>
  <c r="N40" i="11"/>
  <c r="R40" i="11"/>
  <c r="J40" i="11"/>
  <c r="O40" i="11"/>
  <c r="Q40" i="11"/>
  <c r="S40" i="11"/>
  <c r="S43" i="15"/>
  <c r="D44" i="15"/>
  <c r="BG44" i="15" s="1"/>
  <c r="G44" i="15"/>
  <c r="M44" i="15"/>
  <c r="K44" i="15"/>
  <c r="N67" i="11"/>
  <c r="R67" i="11"/>
  <c r="J67" i="11"/>
  <c r="Q67" i="11"/>
  <c r="S67" i="11"/>
  <c r="S44" i="15"/>
  <c r="AQ44" i="15"/>
  <c r="D45" i="15"/>
  <c r="G45" i="15"/>
  <c r="M45" i="15"/>
  <c r="K45" i="15"/>
  <c r="N68" i="11"/>
  <c r="R68" i="11"/>
  <c r="J68" i="11"/>
  <c r="Q68" i="11"/>
  <c r="S68" i="11"/>
  <c r="S45" i="15"/>
  <c r="AE45" i="15"/>
  <c r="AW45" i="15"/>
  <c r="BE45" i="15"/>
  <c r="D46" i="15"/>
  <c r="AX46" i="15" s="1"/>
  <c r="G46" i="15"/>
  <c r="M46" i="15"/>
  <c r="K46" i="15"/>
  <c r="N37" i="11"/>
  <c r="R37" i="11"/>
  <c r="J37" i="11"/>
  <c r="O37" i="11"/>
  <c r="Q37" i="11"/>
  <c r="S37" i="11"/>
  <c r="S46" i="15"/>
  <c r="D47" i="15"/>
  <c r="AX47" i="15" s="1"/>
  <c r="G47" i="15"/>
  <c r="M47" i="15"/>
  <c r="K47" i="15"/>
  <c r="N39" i="11"/>
  <c r="R39" i="11"/>
  <c r="J39" i="11"/>
  <c r="O39" i="11"/>
  <c r="Q39" i="11"/>
  <c r="S39" i="11"/>
  <c r="S47" i="15"/>
  <c r="D48" i="15"/>
  <c r="AX48" i="15" s="1"/>
  <c r="G48" i="15"/>
  <c r="M48" i="15"/>
  <c r="K48" i="15"/>
  <c r="R64" i="11"/>
  <c r="J64" i="11"/>
  <c r="Q64" i="11"/>
  <c r="S64" i="11"/>
  <c r="S48" i="15"/>
  <c r="D49" i="15"/>
  <c r="BG49" i="15" s="1"/>
  <c r="G49" i="15"/>
  <c r="M49" i="15"/>
  <c r="K49" i="15"/>
  <c r="N71" i="11"/>
  <c r="R71" i="11"/>
  <c r="J71" i="11"/>
  <c r="Q71" i="11"/>
  <c r="S71" i="11"/>
  <c r="S49" i="15"/>
  <c r="Z49" i="15"/>
  <c r="D50" i="15"/>
  <c r="G50" i="15"/>
  <c r="M50" i="15"/>
  <c r="K50" i="15"/>
  <c r="N69" i="11"/>
  <c r="R69" i="11"/>
  <c r="J69" i="11"/>
  <c r="Q69" i="11"/>
  <c r="S69" i="11"/>
  <c r="S50" i="15"/>
  <c r="AS50" i="15"/>
  <c r="AW50" i="15"/>
  <c r="BA50" i="15"/>
  <c r="BE50" i="15"/>
  <c r="BI50" i="15"/>
  <c r="D51" i="15"/>
  <c r="AS51" i="15" s="1"/>
  <c r="G51" i="15"/>
  <c r="M51" i="15"/>
  <c r="K51" i="15"/>
  <c r="N74" i="11"/>
  <c r="R74" i="11"/>
  <c r="J74" i="11"/>
  <c r="Q74" i="11"/>
  <c r="S74" i="11"/>
  <c r="S51" i="15"/>
  <c r="AW51" i="15"/>
  <c r="BE51" i="15"/>
  <c r="D52" i="15"/>
  <c r="G52" i="15"/>
  <c r="M52" i="15"/>
  <c r="K52" i="15"/>
  <c r="N75" i="11"/>
  <c r="R75" i="11"/>
  <c r="J75" i="11"/>
  <c r="Q75" i="11"/>
  <c r="S75" i="11"/>
  <c r="S52" i="15"/>
  <c r="AC52" i="15"/>
  <c r="BA52" i="15"/>
  <c r="D53" i="15"/>
  <c r="G53" i="15"/>
  <c r="M53" i="15"/>
  <c r="K53" i="15"/>
  <c r="R158" i="11"/>
  <c r="J158" i="11"/>
  <c r="Q158" i="11"/>
  <c r="S158" i="11"/>
  <c r="S53" i="15"/>
  <c r="AV53" i="15"/>
  <c r="BD53" i="15"/>
  <c r="BL53" i="15"/>
  <c r="D54" i="15"/>
  <c r="AT54" i="15" s="1"/>
  <c r="G54" i="15"/>
  <c r="M54" i="15"/>
  <c r="L54" i="15"/>
  <c r="K54" i="15"/>
  <c r="R115" i="11"/>
  <c r="R54" i="15"/>
  <c r="E54" i="15"/>
  <c r="J115" i="11"/>
  <c r="Q115" i="11"/>
  <c r="Q54" i="15"/>
  <c r="F54" i="15"/>
  <c r="S115" i="11"/>
  <c r="S87" i="17"/>
  <c r="S54" i="15"/>
  <c r="AV54" i="15"/>
  <c r="AZ54" i="15"/>
  <c r="BD54" i="15"/>
  <c r="BH54" i="15"/>
  <c r="BL54" i="15"/>
  <c r="D55" i="15"/>
  <c r="G55" i="15"/>
  <c r="M55" i="15"/>
  <c r="L55" i="15"/>
  <c r="K55" i="15"/>
  <c r="R116" i="11"/>
  <c r="J116" i="11"/>
  <c r="Q116" i="11"/>
  <c r="S116" i="11"/>
  <c r="S55" i="15"/>
  <c r="AS55" i="15"/>
  <c r="AW55" i="15"/>
  <c r="BA55" i="15"/>
  <c r="BE55" i="15"/>
  <c r="BI55" i="15"/>
  <c r="D56" i="15"/>
  <c r="BA56" i="15" s="1"/>
  <c r="G56" i="15"/>
  <c r="M56" i="15"/>
  <c r="L56" i="15"/>
  <c r="K56" i="15"/>
  <c r="R117" i="11"/>
  <c r="J117" i="11"/>
  <c r="Q117" i="11"/>
  <c r="S117" i="11"/>
  <c r="S56" i="15"/>
  <c r="AC56" i="15"/>
  <c r="D57" i="15"/>
  <c r="AV57" i="15" s="1"/>
  <c r="G57" i="15"/>
  <c r="M57" i="15"/>
  <c r="L57" i="15"/>
  <c r="K57" i="15"/>
  <c r="N118" i="11"/>
  <c r="R118" i="11"/>
  <c r="J118" i="11"/>
  <c r="Q118" i="11"/>
  <c r="S118" i="11"/>
  <c r="S57" i="15"/>
  <c r="BD57" i="15"/>
  <c r="D58" i="15"/>
  <c r="G58" i="15"/>
  <c r="M58" i="15"/>
  <c r="L58" i="15"/>
  <c r="K58" i="15"/>
  <c r="R119" i="11"/>
  <c r="J119" i="11"/>
  <c r="Q119" i="11"/>
  <c r="S119" i="11"/>
  <c r="S58" i="15"/>
  <c r="AV58" i="15"/>
  <c r="BD58" i="15"/>
  <c r="BL58" i="15"/>
  <c r="D59" i="15"/>
  <c r="G59" i="15"/>
  <c r="M59" i="15"/>
  <c r="L59" i="15"/>
  <c r="K59" i="15"/>
  <c r="R120" i="11"/>
  <c r="J120" i="11"/>
  <c r="Q120" i="11"/>
  <c r="S120" i="11"/>
  <c r="S59" i="15"/>
  <c r="AS59" i="15"/>
  <c r="AU59" i="15"/>
  <c r="AW59" i="15"/>
  <c r="AY59" i="15"/>
  <c r="BA59" i="15"/>
  <c r="BC59" i="15"/>
  <c r="BE59" i="15"/>
  <c r="BG59" i="15"/>
  <c r="BI59" i="15"/>
  <c r="BK59" i="15"/>
  <c r="D60" i="15"/>
  <c r="G60" i="15"/>
  <c r="M60" i="15"/>
  <c r="L60" i="15"/>
  <c r="K60" i="15"/>
  <c r="N121" i="11"/>
  <c r="R121" i="11"/>
  <c r="J121" i="11"/>
  <c r="Q121" i="11"/>
  <c r="S121" i="11"/>
  <c r="S60" i="15"/>
  <c r="AS60" i="15"/>
  <c r="AW60" i="15"/>
  <c r="BA60" i="15"/>
  <c r="BE60" i="15"/>
  <c r="BI60" i="15"/>
  <c r="D61" i="15"/>
  <c r="G61" i="15"/>
  <c r="M61" i="15"/>
  <c r="L61" i="15"/>
  <c r="K61" i="15"/>
  <c r="R122" i="11"/>
  <c r="J122" i="11"/>
  <c r="Q122" i="11"/>
  <c r="S122" i="11"/>
  <c r="S61" i="15"/>
  <c r="Y61" i="15"/>
  <c r="D62" i="15"/>
  <c r="AW62" i="15" s="1"/>
  <c r="G62" i="15"/>
  <c r="M62" i="15"/>
  <c r="K62" i="15"/>
  <c r="N129" i="11"/>
  <c r="N123" i="11"/>
  <c r="R123" i="11"/>
  <c r="J123" i="11"/>
  <c r="O123" i="11"/>
  <c r="Q123" i="11"/>
  <c r="S123" i="11"/>
  <c r="S146" i="12"/>
  <c r="S144" i="17"/>
  <c r="S62" i="15"/>
  <c r="R62" i="15"/>
  <c r="E62" i="15"/>
  <c r="Q62" i="15"/>
  <c r="F62" i="15"/>
  <c r="AG62" i="15"/>
  <c r="D124" i="11"/>
  <c r="S124" i="11" s="1"/>
  <c r="D63" i="15"/>
  <c r="G63" i="15"/>
  <c r="M63" i="15"/>
  <c r="L63" i="15"/>
  <c r="K63" i="15"/>
  <c r="N124" i="11"/>
  <c r="R124" i="11"/>
  <c r="R63" i="15"/>
  <c r="E63" i="15"/>
  <c r="J124" i="11"/>
  <c r="Q124" i="11"/>
  <c r="Q63" i="15"/>
  <c r="F63" i="15"/>
  <c r="S93" i="12"/>
  <c r="S95" i="17"/>
  <c r="S63" i="15"/>
  <c r="AT63" i="15"/>
  <c r="AV63" i="15"/>
  <c r="AX63" i="15"/>
  <c r="AZ63" i="15"/>
  <c r="BB63" i="15"/>
  <c r="BD63" i="15"/>
  <c r="BF63" i="15"/>
  <c r="BH63" i="15"/>
  <c r="BJ63" i="15"/>
  <c r="BL63" i="15"/>
  <c r="D125" i="11"/>
  <c r="S125" i="11" s="1"/>
  <c r="D64" i="15"/>
  <c r="AV64" i="15" s="1"/>
  <c r="G64" i="15"/>
  <c r="M64" i="15"/>
  <c r="L64" i="15"/>
  <c r="K64" i="15"/>
  <c r="N125" i="11"/>
  <c r="R125" i="11"/>
  <c r="R64" i="15"/>
  <c r="E64" i="15"/>
  <c r="J125" i="11"/>
  <c r="Q125" i="11"/>
  <c r="Q64" i="15"/>
  <c r="F64" i="15"/>
  <c r="S94" i="12"/>
  <c r="S96" i="17"/>
  <c r="S64" i="15"/>
  <c r="AT64" i="15"/>
  <c r="AX64" i="15"/>
  <c r="BB64" i="15"/>
  <c r="BF64" i="15"/>
  <c r="BJ64" i="15"/>
  <c r="D126" i="11"/>
  <c r="D65" i="15"/>
  <c r="G65" i="15"/>
  <c r="M65" i="15"/>
  <c r="L65" i="15"/>
  <c r="K65" i="15"/>
  <c r="N126" i="11"/>
  <c r="R126" i="11"/>
  <c r="R65" i="15"/>
  <c r="E65" i="15"/>
  <c r="J126" i="11"/>
  <c r="Q126" i="11"/>
  <c r="Q65" i="15"/>
  <c r="F65" i="15"/>
  <c r="S65" i="15"/>
  <c r="S126" i="11"/>
  <c r="AT65" i="15"/>
  <c r="AV65" i="15"/>
  <c r="AX65" i="15"/>
  <c r="AZ65" i="15"/>
  <c r="BB65" i="15"/>
  <c r="BD65" i="15"/>
  <c r="BF65" i="15"/>
  <c r="BH65" i="15"/>
  <c r="BJ65" i="15"/>
  <c r="BL65" i="15"/>
  <c r="D127" i="11"/>
  <c r="S127" i="11" s="1"/>
  <c r="D66" i="15"/>
  <c r="G66" i="15"/>
  <c r="M66" i="15"/>
  <c r="L66" i="15"/>
  <c r="K66" i="15"/>
  <c r="P127" i="11"/>
  <c r="N127" i="11"/>
  <c r="R127" i="11"/>
  <c r="R66" i="15"/>
  <c r="E66" i="15"/>
  <c r="J127" i="11"/>
  <c r="Q127" i="11"/>
  <c r="Q66" i="15"/>
  <c r="F66" i="15"/>
  <c r="S66" i="15"/>
  <c r="AS66" i="15"/>
  <c r="AU66" i="15"/>
  <c r="AW66" i="15"/>
  <c r="AY66" i="15"/>
  <c r="BA66" i="15"/>
  <c r="BC66" i="15"/>
  <c r="BE66" i="15"/>
  <c r="BG66" i="15"/>
  <c r="BI66" i="15"/>
  <c r="BK66" i="15"/>
  <c r="D128" i="11"/>
  <c r="D67" i="15"/>
  <c r="AZ67" i="15" s="1"/>
  <c r="G67" i="15"/>
  <c r="M67" i="15"/>
  <c r="L67" i="15"/>
  <c r="K67" i="15"/>
  <c r="N128" i="11"/>
  <c r="R128" i="11"/>
  <c r="R67" i="15"/>
  <c r="E67" i="15"/>
  <c r="J128" i="11"/>
  <c r="Q128" i="11"/>
  <c r="Q67" i="15"/>
  <c r="F67" i="15"/>
  <c r="S67" i="15"/>
  <c r="S128" i="11"/>
  <c r="BH67" i="15"/>
  <c r="D129" i="11"/>
  <c r="D68" i="15"/>
  <c r="BI68" i="15" s="1"/>
  <c r="G68" i="15"/>
  <c r="M68" i="15"/>
  <c r="L68" i="15"/>
  <c r="K68" i="15"/>
  <c r="R129" i="11"/>
  <c r="R68" i="15"/>
  <c r="E68" i="15"/>
  <c r="J129" i="11"/>
  <c r="Q129" i="11"/>
  <c r="Q68" i="15"/>
  <c r="F68" i="15"/>
  <c r="S68" i="15"/>
  <c r="S129" i="11"/>
  <c r="AS68" i="15"/>
  <c r="D130" i="11"/>
  <c r="S130" i="11" s="1"/>
  <c r="D69" i="15"/>
  <c r="G69" i="15"/>
  <c r="M69" i="15"/>
  <c r="L69" i="15"/>
  <c r="K69" i="15"/>
  <c r="N130" i="11"/>
  <c r="R130" i="11"/>
  <c r="R69" i="15"/>
  <c r="E69" i="15"/>
  <c r="J130" i="11"/>
  <c r="Q130" i="11"/>
  <c r="Q69" i="15"/>
  <c r="F69" i="15"/>
  <c r="S69" i="15"/>
  <c r="AS69" i="15"/>
  <c r="AW69" i="15"/>
  <c r="BA69" i="15"/>
  <c r="BE69" i="15"/>
  <c r="BI69" i="15"/>
  <c r="D131" i="11"/>
  <c r="S131" i="11" s="1"/>
  <c r="D70" i="15"/>
  <c r="G70" i="15"/>
  <c r="M70" i="15"/>
  <c r="L70" i="15"/>
  <c r="K70" i="15"/>
  <c r="N131" i="11"/>
  <c r="R131" i="11"/>
  <c r="R70" i="15"/>
  <c r="E70" i="15"/>
  <c r="J131" i="11"/>
  <c r="Q131" i="11"/>
  <c r="Q70" i="15"/>
  <c r="F70" i="15"/>
  <c r="S70" i="15"/>
  <c r="AS70" i="15"/>
  <c r="AU70" i="15"/>
  <c r="AW70" i="15"/>
  <c r="AY70" i="15"/>
  <c r="BA70" i="15"/>
  <c r="BC70" i="15"/>
  <c r="BD70" i="15"/>
  <c r="BE70" i="15"/>
  <c r="BF70" i="15"/>
  <c r="BG70" i="15"/>
  <c r="BH70" i="15"/>
  <c r="BI70" i="15"/>
  <c r="BJ70" i="15"/>
  <c r="BK70" i="15"/>
  <c r="BL70" i="15"/>
  <c r="D132" i="11"/>
  <c r="S132" i="11" s="1"/>
  <c r="D71" i="15"/>
  <c r="G71" i="15"/>
  <c r="M71" i="15"/>
  <c r="L71" i="15"/>
  <c r="K71" i="15"/>
  <c r="P132" i="11"/>
  <c r="N132" i="11"/>
  <c r="R132" i="11"/>
  <c r="R71" i="15"/>
  <c r="E71" i="15"/>
  <c r="J132" i="11"/>
  <c r="Q132" i="11"/>
  <c r="Q71" i="15"/>
  <c r="F71" i="15"/>
  <c r="S71" i="15"/>
  <c r="AR71" i="15"/>
  <c r="AV71" i="15"/>
  <c r="AZ71" i="15"/>
  <c r="BD71" i="15"/>
  <c r="BH71" i="15"/>
  <c r="BL71" i="15"/>
  <c r="D133" i="11"/>
  <c r="D72" i="15"/>
  <c r="BI72" i="15" s="1"/>
  <c r="G72" i="15"/>
  <c r="M72" i="15"/>
  <c r="L72" i="15"/>
  <c r="K72" i="15"/>
  <c r="P133" i="11"/>
  <c r="N133" i="11"/>
  <c r="R133" i="11"/>
  <c r="R72" i="15"/>
  <c r="E72" i="15"/>
  <c r="J133" i="11"/>
  <c r="Q133" i="11"/>
  <c r="Q72" i="15"/>
  <c r="F72" i="15"/>
  <c r="S72" i="15"/>
  <c r="S133" i="11"/>
  <c r="AS72" i="15"/>
  <c r="D134" i="11"/>
  <c r="D73" i="15"/>
  <c r="AV73" i="15" s="1"/>
  <c r="G73" i="15"/>
  <c r="M73" i="15"/>
  <c r="L73" i="15"/>
  <c r="K73" i="15"/>
  <c r="N134" i="11"/>
  <c r="R134" i="11"/>
  <c r="R73" i="15"/>
  <c r="E73" i="15"/>
  <c r="J134" i="11"/>
  <c r="Q134" i="11"/>
  <c r="Q73" i="15"/>
  <c r="F73" i="15"/>
  <c r="S73" i="15"/>
  <c r="S134" i="11"/>
  <c r="AZ73" i="15"/>
  <c r="BH73" i="15"/>
  <c r="D135" i="11"/>
  <c r="D74" i="15"/>
  <c r="G74" i="15"/>
  <c r="M74" i="15"/>
  <c r="L74" i="15"/>
  <c r="K74" i="15"/>
  <c r="N135" i="11"/>
  <c r="R135" i="11"/>
  <c r="R74" i="15"/>
  <c r="E74" i="15"/>
  <c r="J135" i="11"/>
  <c r="Q135" i="11"/>
  <c r="Q74" i="15"/>
  <c r="F74" i="15"/>
  <c r="S74" i="15"/>
  <c r="S135" i="11"/>
  <c r="AZ74" i="15"/>
  <c r="BH74" i="15"/>
  <c r="D136" i="11"/>
  <c r="D75" i="15"/>
  <c r="AT75" i="15" s="1"/>
  <c r="G75" i="15"/>
  <c r="M75" i="15"/>
  <c r="L75" i="15"/>
  <c r="K75" i="15"/>
  <c r="N136" i="11"/>
  <c r="R136" i="11"/>
  <c r="R75" i="15"/>
  <c r="E75" i="15"/>
  <c r="J136" i="11"/>
  <c r="Q136" i="11"/>
  <c r="Q75" i="15"/>
  <c r="F75" i="15"/>
  <c r="S75" i="15"/>
  <c r="S136" i="11"/>
  <c r="AV75" i="15"/>
  <c r="AZ75" i="15"/>
  <c r="BD75" i="15"/>
  <c r="BH75" i="15"/>
  <c r="BL75" i="15"/>
  <c r="D137" i="11"/>
  <c r="D76" i="15"/>
  <c r="AZ76" i="15" s="1"/>
  <c r="G76" i="15"/>
  <c r="M76" i="15"/>
  <c r="L76" i="15"/>
  <c r="K76" i="15"/>
  <c r="N137" i="11"/>
  <c r="R137" i="11"/>
  <c r="R76" i="15"/>
  <c r="E76" i="15"/>
  <c r="J137" i="11"/>
  <c r="Q137" i="11"/>
  <c r="Q76" i="15"/>
  <c r="F76" i="15"/>
  <c r="S76" i="15"/>
  <c r="AB76" i="15"/>
  <c r="S137" i="11"/>
  <c r="AO76" i="15"/>
  <c r="D138" i="11"/>
  <c r="D77" i="15"/>
  <c r="AZ77" i="15" s="1"/>
  <c r="G77" i="15"/>
  <c r="M77" i="15"/>
  <c r="L77" i="15"/>
  <c r="K77" i="15"/>
  <c r="N138" i="11"/>
  <c r="R138" i="11"/>
  <c r="R77" i="15"/>
  <c r="E77" i="15"/>
  <c r="J138" i="11"/>
  <c r="Q138" i="11"/>
  <c r="Q77" i="15"/>
  <c r="F77" i="15"/>
  <c r="S77" i="15"/>
  <c r="S138" i="11"/>
  <c r="BH77" i="15"/>
  <c r="D139" i="11"/>
  <c r="D78" i="15"/>
  <c r="BA78" i="15" s="1"/>
  <c r="G78" i="15"/>
  <c r="M78" i="15"/>
  <c r="K78" i="15"/>
  <c r="N139" i="11"/>
  <c r="R139" i="11"/>
  <c r="R78" i="15"/>
  <c r="E78" i="15"/>
  <c r="J139" i="11"/>
  <c r="Q139" i="11"/>
  <c r="Q78" i="15"/>
  <c r="F78" i="15"/>
  <c r="S78" i="15"/>
  <c r="S139" i="11"/>
  <c r="AS78" i="15"/>
  <c r="BI78" i="15"/>
  <c r="D79" i="15"/>
  <c r="G79" i="15"/>
  <c r="M79" i="15"/>
  <c r="K79" i="15"/>
  <c r="N140" i="11"/>
  <c r="R140" i="11"/>
  <c r="J140" i="11"/>
  <c r="Q140" i="11"/>
  <c r="S140" i="11"/>
  <c r="S79" i="15"/>
  <c r="AV79" i="15"/>
  <c r="AZ79" i="15"/>
  <c r="BD79" i="15"/>
  <c r="BH79" i="15"/>
  <c r="BL79" i="15"/>
  <c r="D80" i="15"/>
  <c r="G80" i="15"/>
  <c r="M80" i="15"/>
  <c r="L80" i="15"/>
  <c r="K80" i="15"/>
  <c r="N141" i="11"/>
  <c r="R141" i="11"/>
  <c r="J141" i="11"/>
  <c r="Q141" i="11"/>
  <c r="S141" i="11"/>
  <c r="S80" i="15"/>
  <c r="BF80" i="15"/>
  <c r="D81" i="15"/>
  <c r="G81" i="15"/>
  <c r="M81" i="15"/>
  <c r="L81" i="15"/>
  <c r="K81" i="15"/>
  <c r="N142" i="11"/>
  <c r="R142" i="11"/>
  <c r="J142" i="11"/>
  <c r="Q142" i="11"/>
  <c r="S142" i="11"/>
  <c r="S81" i="15"/>
  <c r="AV81" i="15"/>
  <c r="BD81" i="15"/>
  <c r="BL81" i="15"/>
  <c r="D82" i="15"/>
  <c r="G82" i="15"/>
  <c r="M82" i="15"/>
  <c r="L82" i="15"/>
  <c r="K82" i="15"/>
  <c r="N143" i="11"/>
  <c r="R143" i="11"/>
  <c r="J143" i="11"/>
  <c r="Q143" i="11"/>
  <c r="S143" i="11"/>
  <c r="S82" i="15"/>
  <c r="AK82" i="15"/>
  <c r="AS82" i="15"/>
  <c r="AU82" i="15"/>
  <c r="AW82" i="15"/>
  <c r="AY82" i="15"/>
  <c r="BA82" i="15"/>
  <c r="BC82" i="15"/>
  <c r="BE82" i="15"/>
  <c r="BG82" i="15"/>
  <c r="BI82" i="15"/>
  <c r="BK82" i="15"/>
  <c r="D83" i="15"/>
  <c r="G83" i="15"/>
  <c r="M83" i="15"/>
  <c r="L83" i="15"/>
  <c r="K83" i="15"/>
  <c r="N144" i="11"/>
  <c r="R144" i="11"/>
  <c r="J144" i="11"/>
  <c r="Q144" i="11"/>
  <c r="S144" i="11"/>
  <c r="S83" i="15"/>
  <c r="AF83" i="15"/>
  <c r="AT83" i="15"/>
  <c r="AX83" i="15"/>
  <c r="BB83" i="15"/>
  <c r="BF83" i="15"/>
  <c r="BJ83" i="15"/>
  <c r="D84" i="15"/>
  <c r="AW84" i="15" s="1"/>
  <c r="G84" i="15"/>
  <c r="M84" i="15"/>
  <c r="L84" i="15"/>
  <c r="K84" i="15"/>
  <c r="N145" i="11"/>
  <c r="R145" i="11"/>
  <c r="J145" i="11"/>
  <c r="Q145" i="11"/>
  <c r="S145" i="11"/>
  <c r="S84" i="15"/>
  <c r="BE84" i="15"/>
  <c r="D85" i="15"/>
  <c r="BD85" i="15" s="1"/>
  <c r="G85" i="15"/>
  <c r="M85" i="15"/>
  <c r="L85" i="15"/>
  <c r="K85" i="15"/>
  <c r="N146" i="11"/>
  <c r="R146" i="11"/>
  <c r="J146" i="11"/>
  <c r="Q146" i="11"/>
  <c r="S146" i="11"/>
  <c r="S85" i="15"/>
  <c r="D86" i="15"/>
  <c r="G86" i="15"/>
  <c r="M86" i="15"/>
  <c r="L86" i="15"/>
  <c r="K86" i="15"/>
  <c r="N147" i="11"/>
  <c r="R147" i="11"/>
  <c r="J147" i="11"/>
  <c r="Q147" i="11"/>
  <c r="S147" i="11"/>
  <c r="S86" i="15"/>
  <c r="AT86" i="15"/>
  <c r="AX86" i="15"/>
  <c r="BB86" i="15"/>
  <c r="BF86" i="15"/>
  <c r="BJ86" i="15"/>
  <c r="D87" i="15"/>
  <c r="G87" i="15"/>
  <c r="M87" i="15"/>
  <c r="L87" i="15"/>
  <c r="K87" i="15"/>
  <c r="N148" i="11"/>
  <c r="R148" i="11"/>
  <c r="J148" i="11"/>
  <c r="Q148" i="11"/>
  <c r="S148" i="11"/>
  <c r="S87" i="15"/>
  <c r="AV87" i="15"/>
  <c r="BD87" i="15"/>
  <c r="BL87" i="15"/>
  <c r="D88" i="15"/>
  <c r="G88" i="15"/>
  <c r="M88" i="15"/>
  <c r="L88" i="15"/>
  <c r="K88" i="15"/>
  <c r="N149" i="11"/>
  <c r="R149" i="11"/>
  <c r="J149" i="11"/>
  <c r="Q149" i="11"/>
  <c r="S149" i="11"/>
  <c r="S88" i="15"/>
  <c r="AT88" i="15"/>
  <c r="AX88" i="15"/>
  <c r="BB88" i="15"/>
  <c r="BF88" i="15"/>
  <c r="BJ88" i="15"/>
  <c r="D89" i="15"/>
  <c r="G89" i="15"/>
  <c r="M89" i="15"/>
  <c r="L89" i="15"/>
  <c r="K89" i="15"/>
  <c r="P150" i="11"/>
  <c r="N150" i="11"/>
  <c r="R150" i="11"/>
  <c r="J150" i="11"/>
  <c r="Q150" i="11"/>
  <c r="S150" i="11"/>
  <c r="S89" i="15"/>
  <c r="AS89" i="15"/>
  <c r="AW89" i="15"/>
  <c r="BA89" i="15"/>
  <c r="BE89" i="15"/>
  <c r="BI89" i="15"/>
  <c r="D90" i="15"/>
  <c r="G90" i="15"/>
  <c r="M90" i="15"/>
  <c r="L90" i="15"/>
  <c r="K90" i="15"/>
  <c r="N151" i="11"/>
  <c r="R151" i="11"/>
  <c r="J151" i="11"/>
  <c r="Q151" i="11"/>
  <c r="S151" i="11"/>
  <c r="S90" i="15"/>
  <c r="D59" i="11"/>
  <c r="D91" i="15"/>
  <c r="BD91" i="15" s="1"/>
  <c r="G91" i="15"/>
  <c r="M91" i="15"/>
  <c r="K91" i="15"/>
  <c r="R59" i="11"/>
  <c r="J59" i="11"/>
  <c r="Q59" i="11"/>
  <c r="S59" i="11"/>
  <c r="S91" i="15"/>
  <c r="D92" i="15"/>
  <c r="AS92" i="15" s="1"/>
  <c r="G92" i="15"/>
  <c r="M92" i="15"/>
  <c r="K92" i="15"/>
  <c r="R77" i="11"/>
  <c r="J77" i="11"/>
  <c r="Q77" i="11"/>
  <c r="S77" i="11"/>
  <c r="S92" i="15"/>
  <c r="AW92" i="15"/>
  <c r="BE92" i="15"/>
  <c r="D93" i="15"/>
  <c r="AV93" i="15" s="1"/>
  <c r="G93" i="15"/>
  <c r="M93" i="15"/>
  <c r="K93" i="15"/>
  <c r="R78" i="11"/>
  <c r="J78" i="11"/>
  <c r="Q78" i="11"/>
  <c r="S78" i="11"/>
  <c r="S93" i="15"/>
  <c r="BL93" i="15"/>
  <c r="D94" i="15"/>
  <c r="AT94" i="15" s="1"/>
  <c r="G94" i="15"/>
  <c r="M94" i="15"/>
  <c r="K94" i="15"/>
  <c r="N79" i="11"/>
  <c r="R79" i="11"/>
  <c r="J79" i="11"/>
  <c r="Q79" i="11"/>
  <c r="S79" i="11"/>
  <c r="S94" i="15"/>
  <c r="AS94" i="15"/>
  <c r="AU94" i="15"/>
  <c r="AW94" i="15"/>
  <c r="AY94" i="15"/>
  <c r="BA94" i="15"/>
  <c r="BC94" i="15"/>
  <c r="BE94" i="15"/>
  <c r="BG94" i="15"/>
  <c r="BI94" i="15"/>
  <c r="BK94" i="15"/>
  <c r="D95" i="15"/>
  <c r="AS95" i="15" s="1"/>
  <c r="G95" i="15"/>
  <c r="M95" i="15"/>
  <c r="K95" i="15"/>
  <c r="N80" i="11"/>
  <c r="R80" i="11"/>
  <c r="J80" i="11"/>
  <c r="Q80" i="11"/>
  <c r="S80" i="11"/>
  <c r="S95" i="15"/>
  <c r="AU95" i="15"/>
  <c r="AY95" i="15"/>
  <c r="BC95" i="15"/>
  <c r="BG95" i="15"/>
  <c r="BK95" i="15"/>
  <c r="D96" i="15"/>
  <c r="G96" i="15"/>
  <c r="M96" i="15"/>
  <c r="K96" i="15"/>
  <c r="N81" i="11"/>
  <c r="R81" i="11"/>
  <c r="J81" i="11"/>
  <c r="Q81" i="11"/>
  <c r="S81" i="11"/>
  <c r="S96" i="15"/>
  <c r="AT96" i="15"/>
  <c r="AV96" i="15"/>
  <c r="AX96" i="15"/>
  <c r="AZ96" i="15"/>
  <c r="BB96" i="15"/>
  <c r="BD96" i="15"/>
  <c r="BF96" i="15"/>
  <c r="BH96" i="15"/>
  <c r="BJ96" i="15"/>
  <c r="BL96" i="15"/>
  <c r="D97" i="15"/>
  <c r="AS97" i="15" s="1"/>
  <c r="G97" i="15"/>
  <c r="M97" i="15"/>
  <c r="K97" i="15"/>
  <c r="N82" i="11"/>
  <c r="R82" i="11"/>
  <c r="J82" i="11"/>
  <c r="Q82" i="11"/>
  <c r="S82" i="11"/>
  <c r="S97" i="15"/>
  <c r="AU97" i="15"/>
  <c r="AY97" i="15"/>
  <c r="BC97" i="15"/>
  <c r="BG97" i="15"/>
  <c r="BK97" i="15"/>
  <c r="D98" i="15"/>
  <c r="G98" i="15"/>
  <c r="M98" i="15"/>
  <c r="K98" i="15"/>
  <c r="N83" i="11"/>
  <c r="R83" i="11"/>
  <c r="J83" i="11"/>
  <c r="Q83" i="11"/>
  <c r="S83" i="11"/>
  <c r="S98" i="15"/>
  <c r="AR98" i="15"/>
  <c r="AZ98" i="15"/>
  <c r="BH98" i="15"/>
  <c r="D99" i="15"/>
  <c r="AT99" i="15" s="1"/>
  <c r="G99" i="15"/>
  <c r="M99" i="15"/>
  <c r="K99" i="15"/>
  <c r="R84" i="11"/>
  <c r="J84" i="11"/>
  <c r="Q84" i="11"/>
  <c r="S84" i="11"/>
  <c r="S99" i="15"/>
  <c r="AX99" i="15"/>
  <c r="BF99" i="15"/>
  <c r="D100" i="15"/>
  <c r="AV100" i="15" s="1"/>
  <c r="G100" i="15"/>
  <c r="M100" i="15"/>
  <c r="K100" i="15"/>
  <c r="N85" i="11"/>
  <c r="R85" i="11"/>
  <c r="J85" i="11"/>
  <c r="O85" i="11"/>
  <c r="Q85" i="11"/>
  <c r="S85" i="11"/>
  <c r="S100" i="15"/>
  <c r="BD100" i="15"/>
  <c r="D101" i="15"/>
  <c r="G101" i="15"/>
  <c r="M101" i="15"/>
  <c r="K101" i="15"/>
  <c r="N86" i="11"/>
  <c r="R86" i="11"/>
  <c r="J86" i="11"/>
  <c r="O86" i="11"/>
  <c r="Q86" i="11"/>
  <c r="S86" i="11"/>
  <c r="S101" i="15"/>
  <c r="AU101" i="15"/>
  <c r="BC101" i="15"/>
  <c r="BK101" i="15"/>
  <c r="D102" i="15"/>
  <c r="G102" i="15"/>
  <c r="M102" i="15"/>
  <c r="K102" i="15"/>
  <c r="N87" i="11"/>
  <c r="R87" i="11"/>
  <c r="J87" i="11"/>
  <c r="Q87" i="11"/>
  <c r="S87" i="11"/>
  <c r="S102" i="15"/>
  <c r="AW102" i="15"/>
  <c r="BE102" i="15"/>
  <c r="D103" i="15"/>
  <c r="BI103" i="15" s="1"/>
  <c r="G103" i="15"/>
  <c r="M103" i="15"/>
  <c r="K103" i="15"/>
  <c r="R32" i="11"/>
  <c r="R103" i="15"/>
  <c r="E103" i="15"/>
  <c r="J32" i="11"/>
  <c r="Q32" i="11"/>
  <c r="Q103" i="15"/>
  <c r="F103" i="15"/>
  <c r="S32" i="11"/>
  <c r="S32" i="17"/>
  <c r="S103" i="15"/>
  <c r="AS103" i="15"/>
  <c r="D104" i="15"/>
  <c r="G104" i="15"/>
  <c r="M104" i="15"/>
  <c r="K104" i="15"/>
  <c r="N88" i="11"/>
  <c r="R88" i="11"/>
  <c r="J88" i="11"/>
  <c r="Q88" i="11"/>
  <c r="S88" i="11"/>
  <c r="S104" i="15"/>
  <c r="AS104" i="15"/>
  <c r="BI104" i="15"/>
  <c r="D105" i="15"/>
  <c r="G105" i="15"/>
  <c r="M105" i="15"/>
  <c r="K105" i="15"/>
  <c r="N89" i="11"/>
  <c r="R89" i="11"/>
  <c r="J89" i="11"/>
  <c r="Q89" i="11"/>
  <c r="S89" i="11"/>
  <c r="S105" i="15"/>
  <c r="AT105" i="15"/>
  <c r="AX105" i="15"/>
  <c r="BB105" i="15"/>
  <c r="BF105" i="15"/>
  <c r="BJ105" i="15"/>
  <c r="D106" i="15"/>
  <c r="AX106" i="15" s="1"/>
  <c r="G106" i="15"/>
  <c r="M106" i="15"/>
  <c r="K106" i="15"/>
  <c r="R90" i="11"/>
  <c r="J90" i="11"/>
  <c r="Q90" i="11"/>
  <c r="S90" i="11"/>
  <c r="S106" i="15"/>
  <c r="D91" i="11"/>
  <c r="D107" i="15"/>
  <c r="G107" i="15"/>
  <c r="M107" i="15"/>
  <c r="K107" i="15"/>
  <c r="N91" i="11"/>
  <c r="R91" i="11"/>
  <c r="J91" i="11"/>
  <c r="Q91" i="11"/>
  <c r="S91" i="11"/>
  <c r="S107" i="15"/>
  <c r="AS107" i="15"/>
  <c r="AU107" i="15"/>
  <c r="AW107" i="15"/>
  <c r="AY107" i="15"/>
  <c r="BA107" i="15"/>
  <c r="BC107" i="15"/>
  <c r="BE107" i="15"/>
  <c r="BG107" i="15"/>
  <c r="BI107" i="15"/>
  <c r="BK107" i="15"/>
  <c r="D92" i="11"/>
  <c r="S92" i="11" s="1"/>
  <c r="D108" i="15"/>
  <c r="G108" i="15"/>
  <c r="M108" i="15"/>
  <c r="K108" i="15"/>
  <c r="N92" i="11"/>
  <c r="R92" i="11"/>
  <c r="R108" i="15"/>
  <c r="E108" i="15"/>
  <c r="J92" i="11"/>
  <c r="Q92" i="11"/>
  <c r="Q108" i="15"/>
  <c r="F108" i="15"/>
  <c r="S108" i="15"/>
  <c r="AS108" i="15"/>
  <c r="AW108" i="15"/>
  <c r="BA108" i="15"/>
  <c r="BE108" i="15"/>
  <c r="BI108" i="15"/>
  <c r="D93" i="11"/>
  <c r="D109" i="15"/>
  <c r="G109" i="15"/>
  <c r="M109" i="15"/>
  <c r="K109" i="15"/>
  <c r="N93" i="11"/>
  <c r="R93" i="11"/>
  <c r="R109" i="15"/>
  <c r="E109" i="15"/>
  <c r="J93" i="11"/>
  <c r="Q93" i="11"/>
  <c r="Q109" i="15"/>
  <c r="F109" i="15"/>
  <c r="S109" i="15"/>
  <c r="S93" i="11"/>
  <c r="AS109" i="15"/>
  <c r="AW109" i="15"/>
  <c r="BA109" i="15"/>
  <c r="BE109" i="15"/>
  <c r="BI109" i="15"/>
  <c r="D110" i="15"/>
  <c r="G110" i="15"/>
  <c r="M110" i="15"/>
  <c r="K110" i="15"/>
  <c r="R94" i="11"/>
  <c r="J94" i="11"/>
  <c r="Q94" i="11"/>
  <c r="S94" i="11"/>
  <c r="S110" i="15"/>
  <c r="AZ110" i="15"/>
  <c r="BH110" i="15"/>
  <c r="D111" i="15"/>
  <c r="AT111" i="15" s="1"/>
  <c r="G111" i="15"/>
  <c r="M111" i="15"/>
  <c r="K111" i="15"/>
  <c r="N95" i="11"/>
  <c r="R95" i="11"/>
  <c r="J95" i="11"/>
  <c r="O95" i="11"/>
  <c r="Q95" i="11"/>
  <c r="S95" i="11"/>
  <c r="S111" i="15"/>
  <c r="AX111" i="15"/>
  <c r="BF111" i="15"/>
  <c r="D112" i="15"/>
  <c r="AV112" i="15" s="1"/>
  <c r="G112" i="15"/>
  <c r="M112" i="15"/>
  <c r="K112" i="15"/>
  <c r="N96" i="11"/>
  <c r="R96" i="11"/>
  <c r="J96" i="11"/>
  <c r="Q96" i="11"/>
  <c r="S96" i="11"/>
  <c r="S112" i="15"/>
  <c r="AN112" i="15"/>
  <c r="AZ112" i="15"/>
  <c r="BH112" i="15"/>
  <c r="D113" i="15"/>
  <c r="AC113" i="15" s="1"/>
  <c r="G113" i="15"/>
  <c r="M113" i="15"/>
  <c r="K113" i="15"/>
  <c r="R97" i="11"/>
  <c r="J97" i="11"/>
  <c r="Q97" i="11"/>
  <c r="S97" i="11"/>
  <c r="S113" i="15"/>
  <c r="AS113" i="15"/>
  <c r="AW113" i="15"/>
  <c r="BA113" i="15"/>
  <c r="BE113" i="15"/>
  <c r="BI113" i="15"/>
  <c r="D114" i="15"/>
  <c r="BE114" i="15" s="1"/>
  <c r="G114" i="15"/>
  <c r="M114" i="15"/>
  <c r="K114" i="15"/>
  <c r="N98" i="11"/>
  <c r="R98" i="11"/>
  <c r="J98" i="11"/>
  <c r="Q98" i="11"/>
  <c r="S98" i="11"/>
  <c r="S114" i="15"/>
  <c r="Y114" i="15"/>
  <c r="D115" i="15"/>
  <c r="AF115" i="15" s="1"/>
  <c r="G115" i="15"/>
  <c r="M115" i="15"/>
  <c r="K115" i="15"/>
  <c r="R41" i="11"/>
  <c r="R115" i="15"/>
  <c r="E115" i="15"/>
  <c r="J41" i="11"/>
  <c r="Q41" i="11"/>
  <c r="Q115" i="15"/>
  <c r="F115" i="15"/>
  <c r="S41" i="11"/>
  <c r="S128" i="17"/>
  <c r="S115" i="15"/>
  <c r="AS115" i="15"/>
  <c r="BI115" i="15"/>
  <c r="D116" i="15"/>
  <c r="G116" i="15"/>
  <c r="AC116" i="15" s="1"/>
  <c r="M116" i="15"/>
  <c r="K116" i="15"/>
  <c r="N99" i="11"/>
  <c r="R99" i="11"/>
  <c r="J99" i="11"/>
  <c r="Q99" i="11"/>
  <c r="S99" i="11"/>
  <c r="S116" i="15"/>
  <c r="AS116" i="15"/>
  <c r="BA116" i="15"/>
  <c r="BI116" i="15"/>
  <c r="D117" i="15"/>
  <c r="G117" i="15"/>
  <c r="M117" i="15"/>
  <c r="K117" i="15"/>
  <c r="N100" i="11"/>
  <c r="R100" i="11"/>
  <c r="J100" i="11"/>
  <c r="Q100" i="11"/>
  <c r="S100" i="11"/>
  <c r="S117" i="15"/>
  <c r="AS117" i="15"/>
  <c r="AW117" i="15"/>
  <c r="BA117" i="15"/>
  <c r="BE117" i="15"/>
  <c r="BI117" i="15"/>
  <c r="D118" i="15"/>
  <c r="AS118" i="15" s="1"/>
  <c r="G118" i="15"/>
  <c r="M118" i="15"/>
  <c r="K118" i="15"/>
  <c r="N101" i="11"/>
  <c r="R101" i="11"/>
  <c r="J101" i="11"/>
  <c r="Q101" i="11"/>
  <c r="S101" i="11"/>
  <c r="S118" i="15"/>
  <c r="AK118" i="15"/>
  <c r="AW118" i="15"/>
  <c r="BE118" i="15"/>
  <c r="D119" i="15"/>
  <c r="AR119" i="15" s="1"/>
  <c r="G119" i="15"/>
  <c r="M119" i="15"/>
  <c r="K119" i="15"/>
  <c r="R102" i="11"/>
  <c r="J102" i="11"/>
  <c r="Q102" i="11"/>
  <c r="S102" i="11"/>
  <c r="S119" i="15"/>
  <c r="AZ119" i="15"/>
  <c r="D120" i="15"/>
  <c r="AU120" i="15" s="1"/>
  <c r="G120" i="15"/>
  <c r="M120" i="15"/>
  <c r="K120" i="15"/>
  <c r="N103" i="11"/>
  <c r="R103" i="11"/>
  <c r="J103" i="11"/>
  <c r="O103" i="11"/>
  <c r="Q103" i="11"/>
  <c r="S103" i="11"/>
  <c r="S120" i="15"/>
  <c r="BC120" i="15"/>
  <c r="D121" i="15"/>
  <c r="AW121" i="15" s="1"/>
  <c r="G121" i="15"/>
  <c r="M121" i="15"/>
  <c r="K121" i="15"/>
  <c r="N104" i="11"/>
  <c r="R104" i="11"/>
  <c r="J104" i="11"/>
  <c r="Q104" i="11"/>
  <c r="S104" i="11"/>
  <c r="S121" i="15"/>
  <c r="AG121" i="15"/>
  <c r="BE121" i="15"/>
  <c r="D122" i="15"/>
  <c r="G122" i="15"/>
  <c r="Y122" i="15" s="1"/>
  <c r="M122" i="15"/>
  <c r="K122" i="15"/>
  <c r="N105" i="11"/>
  <c r="R105" i="11"/>
  <c r="J105" i="11"/>
  <c r="Q105" i="11"/>
  <c r="S105" i="11"/>
  <c r="S122" i="15"/>
  <c r="BE122" i="15"/>
  <c r="D123" i="15"/>
  <c r="G123" i="15"/>
  <c r="AG123" i="15" s="1"/>
  <c r="M123" i="15"/>
  <c r="K123" i="15"/>
  <c r="R106" i="11"/>
  <c r="J106" i="11"/>
  <c r="O106" i="11"/>
  <c r="Q106" i="11"/>
  <c r="S106" i="11"/>
  <c r="S123" i="15"/>
  <c r="AW123" i="15"/>
  <c r="BE123" i="15"/>
  <c r="D124" i="15"/>
  <c r="BE124" i="15" s="1"/>
  <c r="G124" i="15"/>
  <c r="M124" i="15"/>
  <c r="K124" i="15"/>
  <c r="R107" i="11"/>
  <c r="J107" i="11"/>
  <c r="O107" i="11"/>
  <c r="Q107" i="11"/>
  <c r="S107" i="11"/>
  <c r="S124" i="15"/>
  <c r="Y124" i="15"/>
  <c r="D125" i="15"/>
  <c r="AF125" i="15" s="1"/>
  <c r="G125" i="15"/>
  <c r="M125" i="15"/>
  <c r="K125" i="15"/>
  <c r="R108" i="11"/>
  <c r="J108" i="11"/>
  <c r="Q108" i="11"/>
  <c r="S108" i="11"/>
  <c r="S125" i="15"/>
  <c r="AV125" i="15"/>
  <c r="BL125" i="15"/>
  <c r="D126" i="15"/>
  <c r="G126" i="15"/>
  <c r="M126" i="15"/>
  <c r="K126" i="15"/>
  <c r="N109" i="11"/>
  <c r="R109" i="11"/>
  <c r="J109" i="11"/>
  <c r="Q109" i="11"/>
  <c r="S109" i="11"/>
  <c r="S126" i="15"/>
  <c r="AS126" i="15"/>
  <c r="AT126" i="15"/>
  <c r="AU126" i="15"/>
  <c r="AV126" i="15"/>
  <c r="AW126" i="15"/>
  <c r="AX126" i="15"/>
  <c r="AY126" i="15"/>
  <c r="AZ126" i="15"/>
  <c r="BA126" i="15"/>
  <c r="BB126" i="15"/>
  <c r="BC126" i="15"/>
  <c r="BD126" i="15"/>
  <c r="BE126" i="15"/>
  <c r="BF126" i="15"/>
  <c r="BG126" i="15"/>
  <c r="BH126" i="15"/>
  <c r="BI126" i="15"/>
  <c r="BJ126" i="15"/>
  <c r="BK126" i="15"/>
  <c r="BL126" i="15"/>
  <c r="D127" i="15"/>
  <c r="G127" i="15"/>
  <c r="AB127" i="15" s="1"/>
  <c r="M127" i="15"/>
  <c r="K127" i="15"/>
  <c r="N110" i="11"/>
  <c r="R110" i="11"/>
  <c r="J110" i="11"/>
  <c r="Q110" i="11"/>
  <c r="S110" i="11"/>
  <c r="S127" i="15"/>
  <c r="AR127" i="15"/>
  <c r="AV127" i="15"/>
  <c r="AZ127" i="15"/>
  <c r="BD127" i="15"/>
  <c r="BH127" i="15"/>
  <c r="BL127" i="15"/>
  <c r="D128" i="15"/>
  <c r="AS128" i="15" s="1"/>
  <c r="G128" i="15"/>
  <c r="M128" i="15"/>
  <c r="K128" i="15"/>
  <c r="N111" i="11"/>
  <c r="R111" i="11"/>
  <c r="J111" i="11"/>
  <c r="Q111" i="11"/>
  <c r="S111" i="11"/>
  <c r="S128" i="15"/>
  <c r="AN128" i="15"/>
  <c r="AT128" i="15"/>
  <c r="AV128" i="15"/>
  <c r="AX128" i="15"/>
  <c r="AZ128" i="15"/>
  <c r="BB128" i="15"/>
  <c r="BD128" i="15"/>
  <c r="BF128" i="15"/>
  <c r="BH128" i="15"/>
  <c r="BJ128" i="15"/>
  <c r="BL128" i="15"/>
  <c r="D129" i="15"/>
  <c r="G129" i="15"/>
  <c r="AR129" i="15" s="1"/>
  <c r="M129" i="15"/>
  <c r="K129" i="15"/>
  <c r="N112" i="11"/>
  <c r="R112" i="11"/>
  <c r="J112" i="11"/>
  <c r="Q112" i="11"/>
  <c r="S112" i="11"/>
  <c r="S129" i="15"/>
  <c r="AV129" i="15"/>
  <c r="AZ129" i="15"/>
  <c r="BD129" i="15"/>
  <c r="BH129" i="15"/>
  <c r="BL129" i="15"/>
  <c r="D130" i="15"/>
  <c r="AS130" i="15" s="1"/>
  <c r="G130" i="15"/>
  <c r="AN130" i="15" s="1"/>
  <c r="M130" i="15"/>
  <c r="K130" i="15"/>
  <c r="N113" i="11"/>
  <c r="R113" i="11"/>
  <c r="J113" i="11"/>
  <c r="Q113" i="11"/>
  <c r="S113" i="11"/>
  <c r="S130" i="15"/>
  <c r="AT130" i="15"/>
  <c r="AV130" i="15"/>
  <c r="AX130" i="15"/>
  <c r="AZ130" i="15"/>
  <c r="BB130" i="15"/>
  <c r="BD130" i="15"/>
  <c r="BF130" i="15"/>
  <c r="BH130" i="15"/>
  <c r="BJ130" i="15"/>
  <c r="BL130" i="15"/>
  <c r="D2" i="15"/>
  <c r="AU2" i="15" s="1"/>
  <c r="G2" i="15"/>
  <c r="M2" i="15"/>
  <c r="K2" i="15"/>
  <c r="R152" i="11"/>
  <c r="R2" i="15"/>
  <c r="E2" i="15"/>
  <c r="J152" i="11"/>
  <c r="Q152" i="11"/>
  <c r="Q2" i="15"/>
  <c r="F2" i="15"/>
  <c r="S152" i="11"/>
  <c r="S153" i="17"/>
  <c r="S2" i="15"/>
  <c r="AS2" i="15"/>
  <c r="AW2" i="15"/>
  <c r="BA2" i="15"/>
  <c r="BE2" i="15"/>
  <c r="BI2" i="15"/>
  <c r="I2" i="15"/>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U130" i="15"/>
  <c r="T130" i="15"/>
  <c r="R130" i="15"/>
  <c r="Q130" i="15"/>
  <c r="P130" i="15"/>
  <c r="O130" i="15"/>
  <c r="N130" i="15"/>
  <c r="L130" i="15"/>
  <c r="J130" i="15"/>
  <c r="H130" i="15"/>
  <c r="F130" i="15"/>
  <c r="E130" i="15"/>
  <c r="C130" i="15"/>
  <c r="B130" i="15"/>
  <c r="U129" i="15"/>
  <c r="T129" i="15"/>
  <c r="R129" i="15"/>
  <c r="Q129" i="15"/>
  <c r="P129" i="15"/>
  <c r="O129" i="15"/>
  <c r="N129" i="15"/>
  <c r="L129" i="15"/>
  <c r="J129" i="15"/>
  <c r="H129" i="15"/>
  <c r="F129" i="15"/>
  <c r="E129" i="15"/>
  <c r="C129" i="15"/>
  <c r="B129" i="15"/>
  <c r="U128" i="15"/>
  <c r="T128" i="15"/>
  <c r="R128" i="15"/>
  <c r="Q128" i="15"/>
  <c r="P128" i="15"/>
  <c r="O128" i="15"/>
  <c r="N128" i="15"/>
  <c r="L128" i="15"/>
  <c r="J128" i="15"/>
  <c r="H128" i="15"/>
  <c r="F128" i="15"/>
  <c r="E128" i="15"/>
  <c r="C128" i="15"/>
  <c r="B128" i="15"/>
  <c r="U127" i="15"/>
  <c r="T127" i="15"/>
  <c r="R127" i="15"/>
  <c r="Q127" i="15"/>
  <c r="P127" i="15"/>
  <c r="O127" i="15"/>
  <c r="N127" i="15"/>
  <c r="L127" i="15"/>
  <c r="J127" i="15"/>
  <c r="H127" i="15"/>
  <c r="F127" i="15"/>
  <c r="E127" i="15"/>
  <c r="C127" i="15"/>
  <c r="B127" i="15"/>
  <c r="U126" i="15"/>
  <c r="T126" i="15"/>
  <c r="R126" i="15"/>
  <c r="Q126" i="15"/>
  <c r="P126" i="15"/>
  <c r="O126" i="15"/>
  <c r="N126" i="15"/>
  <c r="L126" i="15"/>
  <c r="J126" i="15"/>
  <c r="H126" i="15"/>
  <c r="F126" i="15"/>
  <c r="E126" i="15"/>
  <c r="C126" i="15"/>
  <c r="B126" i="15"/>
  <c r="U125" i="15"/>
  <c r="T125" i="15"/>
  <c r="R125" i="15"/>
  <c r="Q125" i="15"/>
  <c r="P125" i="15"/>
  <c r="O125" i="15"/>
  <c r="N125" i="15"/>
  <c r="L125" i="15"/>
  <c r="J125" i="15"/>
  <c r="H125" i="15"/>
  <c r="F125" i="15"/>
  <c r="E125" i="15"/>
  <c r="C125" i="15"/>
  <c r="B125" i="15"/>
  <c r="U124" i="15"/>
  <c r="T124" i="15"/>
  <c r="R124" i="15"/>
  <c r="Q124" i="15"/>
  <c r="P124" i="15"/>
  <c r="O124" i="15"/>
  <c r="N124" i="15"/>
  <c r="L124" i="15"/>
  <c r="J124" i="15"/>
  <c r="H124" i="15"/>
  <c r="F124" i="15"/>
  <c r="E124" i="15"/>
  <c r="C124" i="15"/>
  <c r="B124" i="15"/>
  <c r="U123" i="15"/>
  <c r="T123" i="15"/>
  <c r="R123" i="15"/>
  <c r="Q123" i="15"/>
  <c r="P123" i="15"/>
  <c r="O123" i="15"/>
  <c r="N123" i="15"/>
  <c r="L123" i="15"/>
  <c r="J123" i="15"/>
  <c r="H123" i="15"/>
  <c r="F123" i="15"/>
  <c r="E123" i="15"/>
  <c r="C123" i="15"/>
  <c r="B123" i="15"/>
  <c r="U122" i="15"/>
  <c r="T122" i="15"/>
  <c r="R122" i="15"/>
  <c r="Q122" i="15"/>
  <c r="P122" i="15"/>
  <c r="O122" i="15"/>
  <c r="N122" i="15"/>
  <c r="L122" i="15"/>
  <c r="J122" i="15"/>
  <c r="H122" i="15"/>
  <c r="F122" i="15"/>
  <c r="E122" i="15"/>
  <c r="C122" i="15"/>
  <c r="B122" i="15"/>
  <c r="U121" i="15"/>
  <c r="T121" i="15"/>
  <c r="R121" i="15"/>
  <c r="Q121" i="15"/>
  <c r="P121" i="15"/>
  <c r="O121" i="15"/>
  <c r="N121" i="15"/>
  <c r="L121" i="15"/>
  <c r="J121" i="15"/>
  <c r="H121" i="15"/>
  <c r="F121" i="15"/>
  <c r="E121" i="15"/>
  <c r="C121" i="15"/>
  <c r="B121" i="15"/>
  <c r="U120" i="15"/>
  <c r="T120" i="15"/>
  <c r="R120" i="15"/>
  <c r="Q120" i="15"/>
  <c r="P120" i="15"/>
  <c r="O120" i="15"/>
  <c r="N120" i="15"/>
  <c r="L120" i="15"/>
  <c r="J120" i="15"/>
  <c r="H120" i="15"/>
  <c r="F120" i="15"/>
  <c r="E120" i="15"/>
  <c r="C120" i="15"/>
  <c r="B120" i="15"/>
  <c r="U119" i="15"/>
  <c r="T119" i="15"/>
  <c r="R119" i="15"/>
  <c r="Q119" i="15"/>
  <c r="P119" i="15"/>
  <c r="O119" i="15"/>
  <c r="N119" i="15"/>
  <c r="L119" i="15"/>
  <c r="J119" i="15"/>
  <c r="H119" i="15"/>
  <c r="F119" i="15"/>
  <c r="E119" i="15"/>
  <c r="C119" i="15"/>
  <c r="B119" i="15"/>
  <c r="U118" i="15"/>
  <c r="T118" i="15"/>
  <c r="R118" i="15"/>
  <c r="Q118" i="15"/>
  <c r="P118" i="15"/>
  <c r="O118" i="15"/>
  <c r="N118" i="15"/>
  <c r="L118" i="15"/>
  <c r="J118" i="15"/>
  <c r="H118" i="15"/>
  <c r="F118" i="15"/>
  <c r="E118" i="15"/>
  <c r="C118" i="15"/>
  <c r="B118" i="15"/>
  <c r="U117" i="15"/>
  <c r="T117" i="15"/>
  <c r="R117" i="15"/>
  <c r="Q117" i="15"/>
  <c r="P117" i="15"/>
  <c r="O117" i="15"/>
  <c r="N117" i="15"/>
  <c r="L117" i="15"/>
  <c r="J117" i="15"/>
  <c r="H117" i="15"/>
  <c r="F117" i="15"/>
  <c r="E117" i="15"/>
  <c r="C117" i="15"/>
  <c r="B117" i="15"/>
  <c r="U116" i="15"/>
  <c r="T116" i="15"/>
  <c r="R116" i="15"/>
  <c r="Q116" i="15"/>
  <c r="P116" i="15"/>
  <c r="O116" i="15"/>
  <c r="N116" i="15"/>
  <c r="L116" i="15"/>
  <c r="J116" i="15"/>
  <c r="H116" i="15"/>
  <c r="F116" i="15"/>
  <c r="E116" i="15"/>
  <c r="C116" i="15"/>
  <c r="B116" i="15"/>
  <c r="U115" i="15"/>
  <c r="T115" i="15"/>
  <c r="P115" i="15"/>
  <c r="O115" i="15"/>
  <c r="N115" i="15"/>
  <c r="L115" i="15"/>
  <c r="J115" i="15"/>
  <c r="H115" i="15"/>
  <c r="C115" i="15"/>
  <c r="B115" i="15"/>
  <c r="U114" i="15"/>
  <c r="T114" i="15"/>
  <c r="R114" i="15"/>
  <c r="Q114" i="15"/>
  <c r="P114" i="15"/>
  <c r="O114" i="15"/>
  <c r="N114" i="15"/>
  <c r="L114" i="15"/>
  <c r="J114" i="15"/>
  <c r="H114" i="15"/>
  <c r="F114" i="15"/>
  <c r="E114" i="15"/>
  <c r="C114" i="15"/>
  <c r="B114" i="15"/>
  <c r="U113" i="15"/>
  <c r="T113" i="15"/>
  <c r="R113" i="15"/>
  <c r="Q113" i="15"/>
  <c r="P113" i="15"/>
  <c r="O113" i="15"/>
  <c r="N113" i="15"/>
  <c r="L113" i="15"/>
  <c r="J113" i="15"/>
  <c r="H113" i="15"/>
  <c r="F113" i="15"/>
  <c r="E113" i="15"/>
  <c r="C113" i="15"/>
  <c r="B113" i="15"/>
  <c r="U112" i="15"/>
  <c r="T112" i="15"/>
  <c r="R112" i="15"/>
  <c r="Q112" i="15"/>
  <c r="P112" i="15"/>
  <c r="O112" i="15"/>
  <c r="N112" i="15"/>
  <c r="L112" i="15"/>
  <c r="J112" i="15"/>
  <c r="H112" i="15"/>
  <c r="F112" i="15"/>
  <c r="E112" i="15"/>
  <c r="C112" i="15"/>
  <c r="B112" i="15"/>
  <c r="U111" i="15"/>
  <c r="T111" i="15"/>
  <c r="R111" i="15"/>
  <c r="Q111" i="15"/>
  <c r="P111" i="15"/>
  <c r="O111" i="15"/>
  <c r="N111" i="15"/>
  <c r="L111" i="15"/>
  <c r="J111" i="15"/>
  <c r="H111" i="15"/>
  <c r="F111" i="15"/>
  <c r="E111" i="15"/>
  <c r="C111" i="15"/>
  <c r="B111" i="15"/>
  <c r="U110" i="15"/>
  <c r="T110" i="15"/>
  <c r="R110" i="15"/>
  <c r="Q110" i="15"/>
  <c r="P110" i="15"/>
  <c r="O110" i="15"/>
  <c r="N110" i="15"/>
  <c r="L110" i="15"/>
  <c r="J110" i="15"/>
  <c r="H110" i="15"/>
  <c r="F110" i="15"/>
  <c r="E110" i="15"/>
  <c r="C110" i="15"/>
  <c r="B110" i="15"/>
  <c r="U109" i="15"/>
  <c r="T109" i="15"/>
  <c r="P109" i="15"/>
  <c r="O109" i="15"/>
  <c r="N109" i="15"/>
  <c r="L109" i="15"/>
  <c r="J109" i="15"/>
  <c r="H109" i="15"/>
  <c r="C109" i="15"/>
  <c r="B109" i="15"/>
  <c r="U108" i="15"/>
  <c r="T108" i="15"/>
  <c r="P108" i="15"/>
  <c r="O108" i="15"/>
  <c r="N108" i="15"/>
  <c r="L108" i="15"/>
  <c r="J108" i="15"/>
  <c r="H108" i="15"/>
  <c r="C108" i="15"/>
  <c r="B108" i="15"/>
  <c r="U107" i="15"/>
  <c r="T107" i="15"/>
  <c r="R107" i="15"/>
  <c r="Q107" i="15"/>
  <c r="P107" i="15"/>
  <c r="O107" i="15"/>
  <c r="N107" i="15"/>
  <c r="L107" i="15"/>
  <c r="J107" i="15"/>
  <c r="H107" i="15"/>
  <c r="F107" i="15"/>
  <c r="E107" i="15"/>
  <c r="C107" i="15"/>
  <c r="B107" i="15"/>
  <c r="U106" i="15"/>
  <c r="T106" i="15"/>
  <c r="R106" i="15"/>
  <c r="Q106" i="15"/>
  <c r="P106" i="15"/>
  <c r="O106" i="15"/>
  <c r="N106" i="15"/>
  <c r="L106" i="15"/>
  <c r="J106" i="15"/>
  <c r="H106" i="15"/>
  <c r="F106" i="15"/>
  <c r="E106" i="15"/>
  <c r="C106" i="15"/>
  <c r="B106" i="15"/>
  <c r="U105" i="15"/>
  <c r="T105" i="15"/>
  <c r="R105" i="15"/>
  <c r="Q105" i="15"/>
  <c r="P105" i="15"/>
  <c r="O105" i="15"/>
  <c r="N105" i="15"/>
  <c r="L105" i="15"/>
  <c r="J105" i="15"/>
  <c r="H105" i="15"/>
  <c r="F105" i="15"/>
  <c r="E105" i="15"/>
  <c r="C105" i="15"/>
  <c r="B105" i="15"/>
  <c r="U104" i="15"/>
  <c r="T104" i="15"/>
  <c r="R104" i="15"/>
  <c r="Q104" i="15"/>
  <c r="P104" i="15"/>
  <c r="O104" i="15"/>
  <c r="N104" i="15"/>
  <c r="L104" i="15"/>
  <c r="J104" i="15"/>
  <c r="H104" i="15"/>
  <c r="F104" i="15"/>
  <c r="E104" i="15"/>
  <c r="C104" i="15"/>
  <c r="B104" i="15"/>
  <c r="U103" i="15"/>
  <c r="T103" i="15"/>
  <c r="P103" i="15"/>
  <c r="O103" i="15"/>
  <c r="N103" i="15"/>
  <c r="L103" i="15"/>
  <c r="J103" i="15"/>
  <c r="H103" i="15"/>
  <c r="C103" i="15"/>
  <c r="B103" i="15"/>
  <c r="U102" i="15"/>
  <c r="T102" i="15"/>
  <c r="R102" i="15"/>
  <c r="Q102" i="15"/>
  <c r="P102" i="15"/>
  <c r="O102" i="15"/>
  <c r="N102" i="15"/>
  <c r="L102" i="15"/>
  <c r="J102" i="15"/>
  <c r="H102" i="15"/>
  <c r="F102" i="15"/>
  <c r="E102" i="15"/>
  <c r="C102" i="15"/>
  <c r="B102" i="15"/>
  <c r="U101" i="15"/>
  <c r="T101" i="15"/>
  <c r="R101" i="15"/>
  <c r="Q101" i="15"/>
  <c r="P101" i="15"/>
  <c r="O101" i="15"/>
  <c r="N101" i="15"/>
  <c r="L101" i="15"/>
  <c r="J101" i="15"/>
  <c r="H101" i="15"/>
  <c r="F101" i="15"/>
  <c r="E101" i="15"/>
  <c r="C101" i="15"/>
  <c r="B101" i="15"/>
  <c r="U100" i="15"/>
  <c r="T100" i="15"/>
  <c r="R100" i="15"/>
  <c r="Q100" i="15"/>
  <c r="P100" i="15"/>
  <c r="O100" i="15"/>
  <c r="N100" i="15"/>
  <c r="L100" i="15"/>
  <c r="J100" i="15"/>
  <c r="H100" i="15"/>
  <c r="F100" i="15"/>
  <c r="E100" i="15"/>
  <c r="C100" i="15"/>
  <c r="B100" i="15"/>
  <c r="U99" i="15"/>
  <c r="T99" i="15"/>
  <c r="R99" i="15"/>
  <c r="Q99" i="15"/>
  <c r="P99" i="15"/>
  <c r="O99" i="15"/>
  <c r="N99" i="15"/>
  <c r="L99" i="15"/>
  <c r="J99" i="15"/>
  <c r="H99" i="15"/>
  <c r="F99" i="15"/>
  <c r="E99" i="15"/>
  <c r="C99" i="15"/>
  <c r="B99" i="15"/>
  <c r="U98" i="15"/>
  <c r="T98" i="15"/>
  <c r="R98" i="15"/>
  <c r="Q98" i="15"/>
  <c r="P98" i="15"/>
  <c r="O98" i="15"/>
  <c r="N98" i="15"/>
  <c r="L98" i="15"/>
  <c r="J98" i="15"/>
  <c r="H98" i="15"/>
  <c r="F98" i="15"/>
  <c r="E98" i="15"/>
  <c r="C98" i="15"/>
  <c r="B98" i="15"/>
  <c r="U97" i="15"/>
  <c r="T97" i="15"/>
  <c r="R97" i="15"/>
  <c r="Q97" i="15"/>
  <c r="P97" i="15"/>
  <c r="O97" i="15"/>
  <c r="N97" i="15"/>
  <c r="L97" i="15"/>
  <c r="J97" i="15"/>
  <c r="H97" i="15"/>
  <c r="F97" i="15"/>
  <c r="E97" i="15"/>
  <c r="C97" i="15"/>
  <c r="B97" i="15"/>
  <c r="U96" i="15"/>
  <c r="T96" i="15"/>
  <c r="R96" i="15"/>
  <c r="Q96" i="15"/>
  <c r="P96" i="15"/>
  <c r="O96" i="15"/>
  <c r="N96" i="15"/>
  <c r="L96" i="15"/>
  <c r="J96" i="15"/>
  <c r="H96" i="15"/>
  <c r="F96" i="15"/>
  <c r="E96" i="15"/>
  <c r="C96" i="15"/>
  <c r="B96" i="15"/>
  <c r="U95" i="15"/>
  <c r="T95" i="15"/>
  <c r="R95" i="15"/>
  <c r="Q95" i="15"/>
  <c r="P95" i="15"/>
  <c r="O95" i="15"/>
  <c r="N95" i="15"/>
  <c r="L95" i="15"/>
  <c r="J95" i="15"/>
  <c r="H95" i="15"/>
  <c r="F95" i="15"/>
  <c r="E95" i="15"/>
  <c r="C95" i="15"/>
  <c r="B95" i="15"/>
  <c r="U94" i="15"/>
  <c r="T94" i="15"/>
  <c r="R94" i="15"/>
  <c r="Q94" i="15"/>
  <c r="P94" i="15"/>
  <c r="O94" i="15"/>
  <c r="N94" i="15"/>
  <c r="L94" i="15"/>
  <c r="J94" i="15"/>
  <c r="H94" i="15"/>
  <c r="F94" i="15"/>
  <c r="E94" i="15"/>
  <c r="C94" i="15"/>
  <c r="B94" i="15"/>
  <c r="U93" i="15"/>
  <c r="T93" i="15"/>
  <c r="R93" i="15"/>
  <c r="Q93" i="15"/>
  <c r="P93" i="15"/>
  <c r="O93" i="15"/>
  <c r="N93" i="15"/>
  <c r="L93" i="15"/>
  <c r="J93" i="15"/>
  <c r="H93" i="15"/>
  <c r="F93" i="15"/>
  <c r="E93" i="15"/>
  <c r="C93" i="15"/>
  <c r="B93" i="15"/>
  <c r="U92" i="15"/>
  <c r="T92" i="15"/>
  <c r="R92" i="15"/>
  <c r="Q92" i="15"/>
  <c r="P92" i="15"/>
  <c r="O92" i="15"/>
  <c r="N92" i="15"/>
  <c r="L92" i="15"/>
  <c r="J92" i="15"/>
  <c r="H92" i="15"/>
  <c r="F92" i="15"/>
  <c r="E92" i="15"/>
  <c r="C92" i="15"/>
  <c r="B92" i="15"/>
  <c r="U91" i="15"/>
  <c r="T91" i="15"/>
  <c r="R91" i="15"/>
  <c r="Q91" i="15"/>
  <c r="P91" i="15"/>
  <c r="O91" i="15"/>
  <c r="N91" i="15"/>
  <c r="L91" i="15"/>
  <c r="J91" i="15"/>
  <c r="H91" i="15"/>
  <c r="F91" i="15"/>
  <c r="E91" i="15"/>
  <c r="C91" i="15"/>
  <c r="B91" i="15"/>
  <c r="U90" i="15"/>
  <c r="T90" i="15"/>
  <c r="R90" i="15"/>
  <c r="Q90" i="15"/>
  <c r="P90" i="15"/>
  <c r="O90" i="15"/>
  <c r="N90" i="15"/>
  <c r="J90" i="15"/>
  <c r="H90" i="15"/>
  <c r="F90" i="15"/>
  <c r="E90" i="15"/>
  <c r="C90" i="15"/>
  <c r="B90" i="15"/>
  <c r="U89" i="15"/>
  <c r="T89" i="15"/>
  <c r="R89" i="15"/>
  <c r="Q89" i="15"/>
  <c r="P89" i="15"/>
  <c r="O89" i="15"/>
  <c r="N89" i="15"/>
  <c r="J89" i="15"/>
  <c r="H89" i="15"/>
  <c r="F89" i="15"/>
  <c r="E89" i="15"/>
  <c r="C89" i="15"/>
  <c r="B89" i="15"/>
  <c r="U88" i="15"/>
  <c r="T88" i="15"/>
  <c r="R88" i="15"/>
  <c r="Q88" i="15"/>
  <c r="P88" i="15"/>
  <c r="O88" i="15"/>
  <c r="N88" i="15"/>
  <c r="J88" i="15"/>
  <c r="H88" i="15"/>
  <c r="F88" i="15"/>
  <c r="E88" i="15"/>
  <c r="C88" i="15"/>
  <c r="B88" i="15"/>
  <c r="U87" i="15"/>
  <c r="T87" i="15"/>
  <c r="R87" i="15"/>
  <c r="Q87" i="15"/>
  <c r="P87" i="15"/>
  <c r="O87" i="15"/>
  <c r="N87" i="15"/>
  <c r="J87" i="15"/>
  <c r="H87" i="15"/>
  <c r="F87" i="15"/>
  <c r="E87" i="15"/>
  <c r="C87" i="15"/>
  <c r="B87" i="15"/>
  <c r="U86" i="15"/>
  <c r="T86" i="15"/>
  <c r="R86" i="15"/>
  <c r="Q86" i="15"/>
  <c r="P86" i="15"/>
  <c r="O86" i="15"/>
  <c r="N86" i="15"/>
  <c r="J86" i="15"/>
  <c r="H86" i="15"/>
  <c r="F86" i="15"/>
  <c r="E86" i="15"/>
  <c r="C86" i="15"/>
  <c r="B86" i="15"/>
  <c r="U85" i="15"/>
  <c r="T85" i="15"/>
  <c r="R85" i="15"/>
  <c r="Q85" i="15"/>
  <c r="P85" i="15"/>
  <c r="O85" i="15"/>
  <c r="N85" i="15"/>
  <c r="J85" i="15"/>
  <c r="H85" i="15"/>
  <c r="F85" i="15"/>
  <c r="E85" i="15"/>
  <c r="C85" i="15"/>
  <c r="B85" i="15"/>
  <c r="U84" i="15"/>
  <c r="T84" i="15"/>
  <c r="R84" i="15"/>
  <c r="Q84" i="15"/>
  <c r="P84" i="15"/>
  <c r="O84" i="15"/>
  <c r="N84" i="15"/>
  <c r="J84" i="15"/>
  <c r="H84" i="15"/>
  <c r="F84" i="15"/>
  <c r="E84" i="15"/>
  <c r="C84" i="15"/>
  <c r="B84" i="15"/>
  <c r="U83" i="15"/>
  <c r="T83" i="15"/>
  <c r="R83" i="15"/>
  <c r="Q83" i="15"/>
  <c r="P83" i="15"/>
  <c r="O83" i="15"/>
  <c r="N83" i="15"/>
  <c r="J83" i="15"/>
  <c r="H83" i="15"/>
  <c r="F83" i="15"/>
  <c r="E83" i="15"/>
  <c r="C83" i="15"/>
  <c r="B83" i="15"/>
  <c r="U82" i="15"/>
  <c r="T82" i="15"/>
  <c r="R82" i="15"/>
  <c r="Q82" i="15"/>
  <c r="P82" i="15"/>
  <c r="O82" i="15"/>
  <c r="N82" i="15"/>
  <c r="J82" i="15"/>
  <c r="H82" i="15"/>
  <c r="F82" i="15"/>
  <c r="E82" i="15"/>
  <c r="C82" i="15"/>
  <c r="B82" i="15"/>
  <c r="U81" i="15"/>
  <c r="T81" i="15"/>
  <c r="R81" i="15"/>
  <c r="Q81" i="15"/>
  <c r="P81" i="15"/>
  <c r="O81" i="15"/>
  <c r="N81" i="15"/>
  <c r="J81" i="15"/>
  <c r="H81" i="15"/>
  <c r="F81" i="15"/>
  <c r="E81" i="15"/>
  <c r="C81" i="15"/>
  <c r="B81" i="15"/>
  <c r="U80" i="15"/>
  <c r="T80" i="15"/>
  <c r="R80" i="15"/>
  <c r="Q80" i="15"/>
  <c r="P80" i="15"/>
  <c r="O80" i="15"/>
  <c r="N80" i="15"/>
  <c r="J80" i="15"/>
  <c r="H80" i="15"/>
  <c r="F80" i="15"/>
  <c r="E80" i="15"/>
  <c r="C80" i="15"/>
  <c r="B80" i="15"/>
  <c r="U79" i="15"/>
  <c r="T79" i="15"/>
  <c r="R79" i="15"/>
  <c r="Q79" i="15"/>
  <c r="P79" i="15"/>
  <c r="O79" i="15"/>
  <c r="N79" i="15"/>
  <c r="L79" i="15"/>
  <c r="J79" i="15"/>
  <c r="H79" i="15"/>
  <c r="F79" i="15"/>
  <c r="E79" i="15"/>
  <c r="C79" i="15"/>
  <c r="B79" i="15"/>
  <c r="U78" i="15"/>
  <c r="T78" i="15"/>
  <c r="P78" i="15"/>
  <c r="O78" i="15"/>
  <c r="N78" i="15"/>
  <c r="L78" i="15"/>
  <c r="J78" i="15"/>
  <c r="H78" i="15"/>
  <c r="C78" i="15"/>
  <c r="B78" i="15"/>
  <c r="U77" i="15"/>
  <c r="T77" i="15"/>
  <c r="P77" i="15"/>
  <c r="O77" i="15"/>
  <c r="N77" i="15"/>
  <c r="J77" i="15"/>
  <c r="H77" i="15"/>
  <c r="C77" i="15"/>
  <c r="B77" i="15"/>
  <c r="U76" i="15"/>
  <c r="T76" i="15"/>
  <c r="P76" i="15"/>
  <c r="O76" i="15"/>
  <c r="N76" i="15"/>
  <c r="J76" i="15"/>
  <c r="H76" i="15"/>
  <c r="C76" i="15"/>
  <c r="B76" i="15"/>
  <c r="U75" i="15"/>
  <c r="T75" i="15"/>
  <c r="P75" i="15"/>
  <c r="O75" i="15"/>
  <c r="N75" i="15"/>
  <c r="J75" i="15"/>
  <c r="H75" i="15"/>
  <c r="C75" i="15"/>
  <c r="B75" i="15"/>
  <c r="U74" i="15"/>
  <c r="T74" i="15"/>
  <c r="P74" i="15"/>
  <c r="O74" i="15"/>
  <c r="N74" i="15"/>
  <c r="J74" i="15"/>
  <c r="H74" i="15"/>
  <c r="C74" i="15"/>
  <c r="B74" i="15"/>
  <c r="U73" i="15"/>
  <c r="T73" i="15"/>
  <c r="P73" i="15"/>
  <c r="O73" i="15"/>
  <c r="N73" i="15"/>
  <c r="J73" i="15"/>
  <c r="H73" i="15"/>
  <c r="C73" i="15"/>
  <c r="B73" i="15"/>
  <c r="U72" i="15"/>
  <c r="T72" i="15"/>
  <c r="P72" i="15"/>
  <c r="O72" i="15"/>
  <c r="N72" i="15"/>
  <c r="J72" i="15"/>
  <c r="H72" i="15"/>
  <c r="C72" i="15"/>
  <c r="B72" i="15"/>
  <c r="U71" i="15"/>
  <c r="T71" i="15"/>
  <c r="P71" i="15"/>
  <c r="O71" i="15"/>
  <c r="N71" i="15"/>
  <c r="J71" i="15"/>
  <c r="H71" i="15"/>
  <c r="C71" i="15"/>
  <c r="B71" i="15"/>
  <c r="U70" i="15"/>
  <c r="T70" i="15"/>
  <c r="P70" i="15"/>
  <c r="O70" i="15"/>
  <c r="N70" i="15"/>
  <c r="J70" i="15"/>
  <c r="H70" i="15"/>
  <c r="C70" i="15"/>
  <c r="B70" i="15"/>
  <c r="U69" i="15"/>
  <c r="T69" i="15"/>
  <c r="P69" i="15"/>
  <c r="O69" i="15"/>
  <c r="N69" i="15"/>
  <c r="J69" i="15"/>
  <c r="H69" i="15"/>
  <c r="C69" i="15"/>
  <c r="B69" i="15"/>
  <c r="U68" i="15"/>
  <c r="T68" i="15"/>
  <c r="P68" i="15"/>
  <c r="O68" i="15"/>
  <c r="N68" i="15"/>
  <c r="J68" i="15"/>
  <c r="H68" i="15"/>
  <c r="C68" i="15"/>
  <c r="B68" i="15"/>
  <c r="U67" i="15"/>
  <c r="T67" i="15"/>
  <c r="P67" i="15"/>
  <c r="O67" i="15"/>
  <c r="N67" i="15"/>
  <c r="J67" i="15"/>
  <c r="H67" i="15"/>
  <c r="C67" i="15"/>
  <c r="B67" i="15"/>
  <c r="U66" i="15"/>
  <c r="T66" i="15"/>
  <c r="P66" i="15"/>
  <c r="O66" i="15"/>
  <c r="N66" i="15"/>
  <c r="J66" i="15"/>
  <c r="H66" i="15"/>
  <c r="C66" i="15"/>
  <c r="B66" i="15"/>
  <c r="U65" i="15"/>
  <c r="T65" i="15"/>
  <c r="P65" i="15"/>
  <c r="O65" i="15"/>
  <c r="N65" i="15"/>
  <c r="J65" i="15"/>
  <c r="H65" i="15"/>
  <c r="C65" i="15"/>
  <c r="B65" i="15"/>
  <c r="U64" i="15"/>
  <c r="T64" i="15"/>
  <c r="P64" i="15"/>
  <c r="O64" i="15"/>
  <c r="N64" i="15"/>
  <c r="J64" i="15"/>
  <c r="H64" i="15"/>
  <c r="C64" i="15"/>
  <c r="B64" i="15"/>
  <c r="U63" i="15"/>
  <c r="T63" i="15"/>
  <c r="P63" i="15"/>
  <c r="O63" i="15"/>
  <c r="N63" i="15"/>
  <c r="J63" i="15"/>
  <c r="H63" i="15"/>
  <c r="C63" i="15"/>
  <c r="B63" i="15"/>
  <c r="U62" i="15"/>
  <c r="T62" i="15"/>
  <c r="P62" i="15"/>
  <c r="O62" i="15"/>
  <c r="N62" i="15"/>
  <c r="L62" i="15"/>
  <c r="J62" i="15"/>
  <c r="H62" i="15"/>
  <c r="C62" i="15"/>
  <c r="B62" i="15"/>
  <c r="U61" i="15"/>
  <c r="T61" i="15"/>
  <c r="R61" i="15"/>
  <c r="Q61" i="15"/>
  <c r="P61" i="15"/>
  <c r="O61" i="15"/>
  <c r="N61" i="15"/>
  <c r="J61" i="15"/>
  <c r="H61" i="15"/>
  <c r="F61" i="15"/>
  <c r="E61" i="15"/>
  <c r="C61" i="15"/>
  <c r="B61" i="15"/>
  <c r="U60" i="15"/>
  <c r="T60" i="15"/>
  <c r="R60" i="15"/>
  <c r="Q60" i="15"/>
  <c r="P60" i="15"/>
  <c r="O60" i="15"/>
  <c r="N60" i="15"/>
  <c r="J60" i="15"/>
  <c r="H60" i="15"/>
  <c r="F60" i="15"/>
  <c r="E60" i="15"/>
  <c r="C60" i="15"/>
  <c r="B60" i="15"/>
  <c r="U59" i="15"/>
  <c r="T59" i="15"/>
  <c r="R59" i="15"/>
  <c r="Q59" i="15"/>
  <c r="P59" i="15"/>
  <c r="O59" i="15"/>
  <c r="N59" i="15"/>
  <c r="J59" i="15"/>
  <c r="H59" i="15"/>
  <c r="F59" i="15"/>
  <c r="E59" i="15"/>
  <c r="C59" i="15"/>
  <c r="B59" i="15"/>
  <c r="U58" i="15"/>
  <c r="T58" i="15"/>
  <c r="R58" i="15"/>
  <c r="Q58" i="15"/>
  <c r="P58" i="15"/>
  <c r="O58" i="15"/>
  <c r="N58" i="15"/>
  <c r="J58" i="15"/>
  <c r="H58" i="15"/>
  <c r="F58" i="15"/>
  <c r="E58" i="15"/>
  <c r="C58" i="15"/>
  <c r="B58" i="15"/>
  <c r="U57" i="15"/>
  <c r="T57" i="15"/>
  <c r="R57" i="15"/>
  <c r="Q57" i="15"/>
  <c r="P57" i="15"/>
  <c r="O57" i="15"/>
  <c r="N57" i="15"/>
  <c r="J57" i="15"/>
  <c r="H57" i="15"/>
  <c r="F57" i="15"/>
  <c r="E57" i="15"/>
  <c r="C57" i="15"/>
  <c r="B57" i="15"/>
  <c r="U56" i="15"/>
  <c r="T56" i="15"/>
  <c r="R56" i="15"/>
  <c r="Q56" i="15"/>
  <c r="P56" i="15"/>
  <c r="O56" i="15"/>
  <c r="N56" i="15"/>
  <c r="J56" i="15"/>
  <c r="H56" i="15"/>
  <c r="F56" i="15"/>
  <c r="E56" i="15"/>
  <c r="C56" i="15"/>
  <c r="B56" i="15"/>
  <c r="U55" i="15"/>
  <c r="T55" i="15"/>
  <c r="R55" i="15"/>
  <c r="Q55" i="15"/>
  <c r="P55" i="15"/>
  <c r="O55" i="15"/>
  <c r="N55" i="15"/>
  <c r="J55" i="15"/>
  <c r="H55" i="15"/>
  <c r="F55" i="15"/>
  <c r="E55" i="15"/>
  <c r="C55" i="15"/>
  <c r="B55" i="15"/>
  <c r="U54" i="15"/>
  <c r="T54" i="15"/>
  <c r="P54" i="15"/>
  <c r="O54" i="15"/>
  <c r="N54" i="15"/>
  <c r="J54" i="15"/>
  <c r="H54" i="15"/>
  <c r="C54" i="15"/>
  <c r="B54" i="15"/>
  <c r="U53" i="15"/>
  <c r="T53" i="15"/>
  <c r="R53" i="15"/>
  <c r="Q53" i="15"/>
  <c r="P53" i="15"/>
  <c r="O53" i="15"/>
  <c r="N53" i="15"/>
  <c r="L53" i="15"/>
  <c r="J53" i="15"/>
  <c r="H53" i="15"/>
  <c r="F53" i="15"/>
  <c r="E53" i="15"/>
  <c r="C53" i="15"/>
  <c r="B53" i="15"/>
  <c r="U52" i="15"/>
  <c r="T52" i="15"/>
  <c r="R52" i="15"/>
  <c r="Q52" i="15"/>
  <c r="P52" i="15"/>
  <c r="O52" i="15"/>
  <c r="N52" i="15"/>
  <c r="L52" i="15"/>
  <c r="J52" i="15"/>
  <c r="H52" i="15"/>
  <c r="F52" i="15"/>
  <c r="E52" i="15"/>
  <c r="C52" i="15"/>
  <c r="B52" i="15"/>
  <c r="U51" i="15"/>
  <c r="T51" i="15"/>
  <c r="R51" i="15"/>
  <c r="Q51" i="15"/>
  <c r="P51" i="15"/>
  <c r="O51" i="15"/>
  <c r="N51" i="15"/>
  <c r="L51" i="15"/>
  <c r="J51" i="15"/>
  <c r="H51" i="15"/>
  <c r="F51" i="15"/>
  <c r="E51" i="15"/>
  <c r="C51" i="15"/>
  <c r="B51" i="15"/>
  <c r="U50" i="15"/>
  <c r="T50" i="15"/>
  <c r="R50" i="15"/>
  <c r="Q50" i="15"/>
  <c r="P50" i="15"/>
  <c r="O50" i="15"/>
  <c r="N50" i="15"/>
  <c r="L50" i="15"/>
  <c r="J50" i="15"/>
  <c r="H50" i="15"/>
  <c r="F50" i="15"/>
  <c r="E50" i="15"/>
  <c r="C50" i="15"/>
  <c r="B50" i="15"/>
  <c r="U49" i="15"/>
  <c r="T49" i="15"/>
  <c r="R49" i="15"/>
  <c r="Q49" i="15"/>
  <c r="P49" i="15"/>
  <c r="O49" i="15"/>
  <c r="N49" i="15"/>
  <c r="L49" i="15"/>
  <c r="J49" i="15"/>
  <c r="H49" i="15"/>
  <c r="F49" i="15"/>
  <c r="E49" i="15"/>
  <c r="C49" i="15"/>
  <c r="B49" i="15"/>
  <c r="U48" i="15"/>
  <c r="T48" i="15"/>
  <c r="R48" i="15"/>
  <c r="Q48" i="15"/>
  <c r="P48" i="15"/>
  <c r="O48" i="15"/>
  <c r="N48" i="15"/>
  <c r="L48" i="15"/>
  <c r="J48" i="15"/>
  <c r="H48" i="15"/>
  <c r="F48" i="15"/>
  <c r="E48" i="15"/>
  <c r="C48" i="15"/>
  <c r="B48" i="15"/>
  <c r="U47" i="15"/>
  <c r="T47" i="15"/>
  <c r="R47" i="15"/>
  <c r="Q47" i="15"/>
  <c r="P47" i="15"/>
  <c r="O47" i="15"/>
  <c r="N47" i="15"/>
  <c r="L47" i="15"/>
  <c r="J47" i="15"/>
  <c r="H47" i="15"/>
  <c r="F47" i="15"/>
  <c r="E47" i="15"/>
  <c r="C47" i="15"/>
  <c r="B47" i="15"/>
  <c r="U46" i="15"/>
  <c r="T46" i="15"/>
  <c r="R46" i="15"/>
  <c r="Q46" i="15"/>
  <c r="P46" i="15"/>
  <c r="O46" i="15"/>
  <c r="N46" i="15"/>
  <c r="L46" i="15"/>
  <c r="J46" i="15"/>
  <c r="H46" i="15"/>
  <c r="F46" i="15"/>
  <c r="E46" i="15"/>
  <c r="C46" i="15"/>
  <c r="B46" i="15"/>
  <c r="U45" i="15"/>
  <c r="T45" i="15"/>
  <c r="R45" i="15"/>
  <c r="Q45" i="15"/>
  <c r="P45" i="15"/>
  <c r="O45" i="15"/>
  <c r="N45" i="15"/>
  <c r="L45" i="15"/>
  <c r="J45" i="15"/>
  <c r="H45" i="15"/>
  <c r="F45" i="15"/>
  <c r="E45" i="15"/>
  <c r="C45" i="15"/>
  <c r="B45" i="15"/>
  <c r="U44" i="15"/>
  <c r="T44" i="15"/>
  <c r="R44" i="15"/>
  <c r="Q44" i="15"/>
  <c r="P44" i="15"/>
  <c r="O44" i="15"/>
  <c r="N44" i="15"/>
  <c r="L44" i="15"/>
  <c r="J44" i="15"/>
  <c r="H44" i="15"/>
  <c r="F44" i="15"/>
  <c r="E44" i="15"/>
  <c r="C44" i="15"/>
  <c r="B44" i="15"/>
  <c r="U43" i="15"/>
  <c r="T43" i="15"/>
  <c r="R43" i="15"/>
  <c r="Q43" i="15"/>
  <c r="P43" i="15"/>
  <c r="O43" i="15"/>
  <c r="N43" i="15"/>
  <c r="L43" i="15"/>
  <c r="J43" i="15"/>
  <c r="H43" i="15"/>
  <c r="F43" i="15"/>
  <c r="E43" i="15"/>
  <c r="C43" i="15"/>
  <c r="B43" i="15"/>
  <c r="U42" i="15"/>
  <c r="T42" i="15"/>
  <c r="R42" i="15"/>
  <c r="Q42" i="15"/>
  <c r="P42" i="15"/>
  <c r="O42" i="15"/>
  <c r="N42" i="15"/>
  <c r="L42" i="15"/>
  <c r="J42" i="15"/>
  <c r="H42" i="15"/>
  <c r="F42" i="15"/>
  <c r="E42" i="15"/>
  <c r="C42" i="15"/>
  <c r="B42" i="15"/>
  <c r="U41" i="15"/>
  <c r="T41" i="15"/>
  <c r="R41" i="15"/>
  <c r="Q41" i="15"/>
  <c r="P41" i="15"/>
  <c r="O41" i="15"/>
  <c r="N41" i="15"/>
  <c r="L41" i="15"/>
  <c r="J41" i="15"/>
  <c r="H41" i="15"/>
  <c r="F41" i="15"/>
  <c r="E41" i="15"/>
  <c r="C41" i="15"/>
  <c r="B41" i="15"/>
  <c r="U40" i="15"/>
  <c r="T40" i="15"/>
  <c r="R40" i="15"/>
  <c r="Q40" i="15"/>
  <c r="P40" i="15"/>
  <c r="O40" i="15"/>
  <c r="N40" i="15"/>
  <c r="L40" i="15"/>
  <c r="J40" i="15"/>
  <c r="H40" i="15"/>
  <c r="F40" i="15"/>
  <c r="E40" i="15"/>
  <c r="C40" i="15"/>
  <c r="B40" i="15"/>
  <c r="U39" i="15"/>
  <c r="T39" i="15"/>
  <c r="R39" i="15"/>
  <c r="Q39" i="15"/>
  <c r="P39" i="15"/>
  <c r="O39" i="15"/>
  <c r="N39" i="15"/>
  <c r="L39" i="15"/>
  <c r="J39" i="15"/>
  <c r="H39" i="15"/>
  <c r="F39" i="15"/>
  <c r="E39" i="15"/>
  <c r="C39" i="15"/>
  <c r="B39" i="15"/>
  <c r="U38" i="15"/>
  <c r="T38" i="15"/>
  <c r="R38" i="15"/>
  <c r="Q38" i="15"/>
  <c r="P38" i="15"/>
  <c r="O38" i="15"/>
  <c r="N38" i="15"/>
  <c r="L38" i="15"/>
  <c r="J38" i="15"/>
  <c r="H38" i="15"/>
  <c r="F38" i="15"/>
  <c r="E38" i="15"/>
  <c r="C38" i="15"/>
  <c r="B38" i="15"/>
  <c r="U37" i="15"/>
  <c r="T37" i="15"/>
  <c r="P37" i="15"/>
  <c r="O37" i="15"/>
  <c r="N37" i="15"/>
  <c r="L37" i="15"/>
  <c r="J37" i="15"/>
  <c r="H37" i="15"/>
  <c r="C37" i="15"/>
  <c r="B37" i="15"/>
  <c r="U36" i="15"/>
  <c r="T36" i="15"/>
  <c r="R36" i="15"/>
  <c r="Q36" i="15"/>
  <c r="P36" i="15"/>
  <c r="O36" i="15"/>
  <c r="N36" i="15"/>
  <c r="L36" i="15"/>
  <c r="J36" i="15"/>
  <c r="H36" i="15"/>
  <c r="F36" i="15"/>
  <c r="E36" i="15"/>
  <c r="C36" i="15"/>
  <c r="B36" i="15"/>
  <c r="U35" i="15"/>
  <c r="T35" i="15"/>
  <c r="R35" i="15"/>
  <c r="Q35" i="15"/>
  <c r="P35" i="15"/>
  <c r="O35" i="15"/>
  <c r="N35" i="15"/>
  <c r="L35" i="15"/>
  <c r="J35" i="15"/>
  <c r="H35" i="15"/>
  <c r="F35" i="15"/>
  <c r="E35" i="15"/>
  <c r="C35" i="15"/>
  <c r="B35" i="15"/>
  <c r="U34" i="15"/>
  <c r="T34" i="15"/>
  <c r="R34" i="15"/>
  <c r="Q34" i="15"/>
  <c r="P34" i="15"/>
  <c r="O34" i="15"/>
  <c r="N34" i="15"/>
  <c r="L34" i="15"/>
  <c r="J34" i="15"/>
  <c r="H34" i="15"/>
  <c r="F34" i="15"/>
  <c r="E34" i="15"/>
  <c r="C34" i="15"/>
  <c r="B34" i="15"/>
  <c r="U33" i="15"/>
  <c r="T33" i="15"/>
  <c r="R33" i="15"/>
  <c r="Q33" i="15"/>
  <c r="P33" i="15"/>
  <c r="O33" i="15"/>
  <c r="N33" i="15"/>
  <c r="L33" i="15"/>
  <c r="J33" i="15"/>
  <c r="H33" i="15"/>
  <c r="F33" i="15"/>
  <c r="E33" i="15"/>
  <c r="C33" i="15"/>
  <c r="B33" i="15"/>
  <c r="U32" i="15"/>
  <c r="T32" i="15"/>
  <c r="R32" i="15"/>
  <c r="Q32" i="15"/>
  <c r="P32" i="15"/>
  <c r="O32" i="15"/>
  <c r="N32" i="15"/>
  <c r="L32" i="15"/>
  <c r="J32" i="15"/>
  <c r="H32" i="15"/>
  <c r="F32" i="15"/>
  <c r="E32" i="15"/>
  <c r="C32" i="15"/>
  <c r="B32" i="15"/>
  <c r="U31" i="15"/>
  <c r="T31" i="15"/>
  <c r="R31" i="15"/>
  <c r="Q31" i="15"/>
  <c r="P31" i="15"/>
  <c r="O31" i="15"/>
  <c r="N31" i="15"/>
  <c r="L31" i="15"/>
  <c r="J31" i="15"/>
  <c r="H31" i="15"/>
  <c r="F31" i="15"/>
  <c r="E31" i="15"/>
  <c r="C31" i="15"/>
  <c r="B31" i="15"/>
  <c r="U30" i="15"/>
  <c r="T30" i="15"/>
  <c r="R30" i="15"/>
  <c r="Q30" i="15"/>
  <c r="P30" i="15"/>
  <c r="O30" i="15"/>
  <c r="N30" i="15"/>
  <c r="L30" i="15"/>
  <c r="J30" i="15"/>
  <c r="H30" i="15"/>
  <c r="F30" i="15"/>
  <c r="E30" i="15"/>
  <c r="C30" i="15"/>
  <c r="B30" i="15"/>
  <c r="U29" i="15"/>
  <c r="T29" i="15"/>
  <c r="R29" i="15"/>
  <c r="Q29" i="15"/>
  <c r="P29" i="15"/>
  <c r="O29" i="15"/>
  <c r="N29" i="15"/>
  <c r="L29" i="15"/>
  <c r="J29" i="15"/>
  <c r="H29" i="15"/>
  <c r="F29" i="15"/>
  <c r="E29" i="15"/>
  <c r="C29" i="15"/>
  <c r="B29" i="15"/>
  <c r="U28" i="15"/>
  <c r="T28" i="15"/>
  <c r="R28" i="15"/>
  <c r="Q28" i="15"/>
  <c r="P28" i="15"/>
  <c r="O28" i="15"/>
  <c r="N28" i="15"/>
  <c r="L28" i="15"/>
  <c r="J28" i="15"/>
  <c r="H28" i="15"/>
  <c r="F28" i="15"/>
  <c r="E28" i="15"/>
  <c r="C28" i="15"/>
  <c r="B28" i="15"/>
  <c r="U27" i="15"/>
  <c r="T27" i="15"/>
  <c r="R27" i="15"/>
  <c r="Q27" i="15"/>
  <c r="P27" i="15"/>
  <c r="O27" i="15"/>
  <c r="N27" i="15"/>
  <c r="L27" i="15"/>
  <c r="J27" i="15"/>
  <c r="H27" i="15"/>
  <c r="F27" i="15"/>
  <c r="E27" i="15"/>
  <c r="C27" i="15"/>
  <c r="B27" i="15"/>
  <c r="U26" i="15"/>
  <c r="T26" i="15"/>
  <c r="R26" i="15"/>
  <c r="Q26" i="15"/>
  <c r="P26" i="15"/>
  <c r="O26" i="15"/>
  <c r="N26" i="15"/>
  <c r="L26" i="15"/>
  <c r="J26" i="15"/>
  <c r="H26" i="15"/>
  <c r="F26" i="15"/>
  <c r="E26" i="15"/>
  <c r="C26" i="15"/>
  <c r="B26" i="15"/>
  <c r="U25" i="15"/>
  <c r="T25" i="15"/>
  <c r="P25" i="15"/>
  <c r="O25" i="15"/>
  <c r="N25" i="15"/>
  <c r="J25" i="15"/>
  <c r="H25" i="15"/>
  <c r="C25" i="15"/>
  <c r="B25" i="15"/>
  <c r="U24" i="15"/>
  <c r="T24" i="15"/>
  <c r="P24" i="15"/>
  <c r="O24" i="15"/>
  <c r="N24" i="15"/>
  <c r="J24" i="15"/>
  <c r="H24" i="15"/>
  <c r="C24" i="15"/>
  <c r="B24" i="15"/>
  <c r="U23" i="15"/>
  <c r="T23" i="15"/>
  <c r="P23" i="15"/>
  <c r="O23" i="15"/>
  <c r="N23" i="15"/>
  <c r="J23" i="15"/>
  <c r="H23" i="15"/>
  <c r="C23" i="15"/>
  <c r="B23" i="15"/>
  <c r="U22" i="15"/>
  <c r="T22" i="15"/>
  <c r="P22" i="15"/>
  <c r="O22" i="15"/>
  <c r="N22" i="15"/>
  <c r="J22" i="15"/>
  <c r="H22" i="15"/>
  <c r="C22" i="15"/>
  <c r="B22" i="15"/>
  <c r="U21" i="15"/>
  <c r="T21" i="15"/>
  <c r="P21" i="15"/>
  <c r="O21" i="15"/>
  <c r="N21" i="15"/>
  <c r="L21" i="15"/>
  <c r="J21" i="15"/>
  <c r="H21" i="15"/>
  <c r="C21" i="15"/>
  <c r="B21" i="15"/>
  <c r="U20" i="15"/>
  <c r="T20" i="15"/>
  <c r="P20" i="15"/>
  <c r="O20" i="15"/>
  <c r="N20" i="15"/>
  <c r="J20" i="15"/>
  <c r="H20" i="15"/>
  <c r="C20" i="15"/>
  <c r="B20" i="15"/>
  <c r="U19" i="15"/>
  <c r="T19" i="15"/>
  <c r="P19" i="15"/>
  <c r="O19" i="15"/>
  <c r="N19" i="15"/>
  <c r="J19" i="15"/>
  <c r="H19" i="15"/>
  <c r="C19" i="15"/>
  <c r="B19" i="15"/>
  <c r="U18" i="15"/>
  <c r="T18" i="15"/>
  <c r="P18" i="15"/>
  <c r="O18" i="15"/>
  <c r="N18" i="15"/>
  <c r="L18" i="15"/>
  <c r="J18" i="15"/>
  <c r="H18" i="15"/>
  <c r="C18" i="15"/>
  <c r="B18" i="15"/>
  <c r="U17" i="15"/>
  <c r="T17" i="15"/>
  <c r="P17" i="15"/>
  <c r="O17" i="15"/>
  <c r="N17" i="15"/>
  <c r="J17" i="15"/>
  <c r="H17" i="15"/>
  <c r="C17" i="15"/>
  <c r="B17" i="15"/>
  <c r="U16" i="15"/>
  <c r="T16" i="15"/>
  <c r="P16" i="15"/>
  <c r="O16" i="15"/>
  <c r="N16" i="15"/>
  <c r="J16" i="15"/>
  <c r="H16" i="15"/>
  <c r="C16" i="15"/>
  <c r="B16" i="15"/>
  <c r="U15" i="15"/>
  <c r="T15" i="15"/>
  <c r="P15" i="15"/>
  <c r="O15" i="15"/>
  <c r="N15" i="15"/>
  <c r="J15" i="15"/>
  <c r="H15" i="15"/>
  <c r="C15" i="15"/>
  <c r="B15" i="15"/>
  <c r="U14" i="15"/>
  <c r="T14" i="15"/>
  <c r="P14" i="15"/>
  <c r="O14" i="15"/>
  <c r="N14" i="15"/>
  <c r="J14" i="15"/>
  <c r="H14" i="15"/>
  <c r="C14" i="15"/>
  <c r="B14" i="15"/>
  <c r="U13" i="15"/>
  <c r="T13" i="15"/>
  <c r="P13" i="15"/>
  <c r="O13" i="15"/>
  <c r="N13" i="15"/>
  <c r="J13" i="15"/>
  <c r="H13" i="15"/>
  <c r="C13" i="15"/>
  <c r="B13" i="15"/>
  <c r="U12" i="15"/>
  <c r="T12" i="15"/>
  <c r="P12" i="15"/>
  <c r="O12" i="15"/>
  <c r="N12" i="15"/>
  <c r="J12" i="15"/>
  <c r="H12" i="15"/>
  <c r="C12" i="15"/>
  <c r="B12" i="15"/>
  <c r="U11" i="15"/>
  <c r="T11" i="15"/>
  <c r="P11" i="15"/>
  <c r="O11" i="15"/>
  <c r="N11" i="15"/>
  <c r="J11" i="15"/>
  <c r="H11" i="15"/>
  <c r="C11" i="15"/>
  <c r="B11" i="15"/>
  <c r="U10" i="15"/>
  <c r="T10" i="15"/>
  <c r="P10" i="15"/>
  <c r="O10" i="15"/>
  <c r="N10" i="15"/>
  <c r="J10" i="15"/>
  <c r="H10" i="15"/>
  <c r="C10" i="15"/>
  <c r="B10" i="15"/>
  <c r="U9" i="15"/>
  <c r="T9" i="15"/>
  <c r="R9" i="15"/>
  <c r="Q9" i="15"/>
  <c r="P9" i="15"/>
  <c r="O9" i="15"/>
  <c r="N9" i="15"/>
  <c r="J9" i="15"/>
  <c r="H9" i="15"/>
  <c r="F9" i="15"/>
  <c r="E9" i="15"/>
  <c r="C9" i="15"/>
  <c r="B9" i="15"/>
  <c r="U8" i="15"/>
  <c r="T8" i="15"/>
  <c r="R8" i="15"/>
  <c r="Q8" i="15"/>
  <c r="P8" i="15"/>
  <c r="O8" i="15"/>
  <c r="N8" i="15"/>
  <c r="L8" i="15"/>
  <c r="J8" i="15"/>
  <c r="H8" i="15"/>
  <c r="F8" i="15"/>
  <c r="E8" i="15"/>
  <c r="C8" i="15"/>
  <c r="B8" i="15"/>
  <c r="U7" i="15"/>
  <c r="T7" i="15"/>
  <c r="R7" i="15"/>
  <c r="Q7" i="15"/>
  <c r="P7" i="15"/>
  <c r="O7" i="15"/>
  <c r="N7" i="15"/>
  <c r="L7" i="15"/>
  <c r="J7" i="15"/>
  <c r="H7" i="15"/>
  <c r="F7" i="15"/>
  <c r="E7" i="15"/>
  <c r="C7" i="15"/>
  <c r="B7" i="15"/>
  <c r="U6" i="15"/>
  <c r="T6" i="15"/>
  <c r="R6" i="15"/>
  <c r="Q6" i="15"/>
  <c r="P6" i="15"/>
  <c r="O6" i="15"/>
  <c r="N6" i="15"/>
  <c r="L6" i="15"/>
  <c r="J6" i="15"/>
  <c r="H6" i="15"/>
  <c r="F6" i="15"/>
  <c r="E6" i="15"/>
  <c r="C6" i="15"/>
  <c r="B6" i="15"/>
  <c r="U5" i="15"/>
  <c r="T5" i="15"/>
  <c r="R5" i="15"/>
  <c r="Q5" i="15"/>
  <c r="P5" i="15"/>
  <c r="O5" i="15"/>
  <c r="N5" i="15"/>
  <c r="L5" i="15"/>
  <c r="J5" i="15"/>
  <c r="H5" i="15"/>
  <c r="F5" i="15"/>
  <c r="E5" i="15"/>
  <c r="C5" i="15"/>
  <c r="B5" i="15"/>
  <c r="U4" i="15"/>
  <c r="T4" i="15"/>
  <c r="R4" i="15"/>
  <c r="Q4" i="15"/>
  <c r="P4" i="15"/>
  <c r="O4" i="15"/>
  <c r="N4" i="15"/>
  <c r="L4" i="15"/>
  <c r="J4" i="15"/>
  <c r="H4" i="15"/>
  <c r="F4" i="15"/>
  <c r="E4" i="15"/>
  <c r="C4" i="15"/>
  <c r="B4" i="15"/>
  <c r="U3" i="15"/>
  <c r="T3" i="15"/>
  <c r="P3" i="15"/>
  <c r="O3" i="15"/>
  <c r="N3" i="15"/>
  <c r="L3" i="15"/>
  <c r="J3" i="15"/>
  <c r="H3" i="15"/>
  <c r="C3" i="15"/>
  <c r="B3" i="15"/>
  <c r="B2" i="15"/>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Z30" i="12"/>
  <c r="AA30" i="12"/>
  <c r="W30" i="12" s="1"/>
  <c r="AB30" i="12"/>
  <c r="AC30" i="12"/>
  <c r="S30" i="12"/>
  <c r="AD30" i="12"/>
  <c r="AE30" i="12"/>
  <c r="AF30" i="12"/>
  <c r="AG30" i="12"/>
  <c r="AH30" i="12"/>
  <c r="AI30" i="12"/>
  <c r="AJ30" i="12"/>
  <c r="AK30" i="12"/>
  <c r="AL30" i="12"/>
  <c r="AM30" i="12"/>
  <c r="AN30" i="12"/>
  <c r="AO30" i="12"/>
  <c r="AP30" i="12"/>
  <c r="AQ30" i="12"/>
  <c r="AR30" i="12"/>
  <c r="AS30" i="12"/>
  <c r="AT30" i="12"/>
  <c r="AU30" i="12"/>
  <c r="AV30" i="12"/>
  <c r="AW30" i="12"/>
  <c r="AX30" i="12"/>
  <c r="AY30" i="12"/>
  <c r="AZ30" i="12"/>
  <c r="BA30" i="12"/>
  <c r="BB30" i="12"/>
  <c r="BC30" i="12"/>
  <c r="BD30" i="12"/>
  <c r="BE30" i="12"/>
  <c r="BF30" i="12"/>
  <c r="BG30" i="12"/>
  <c r="BH30" i="12"/>
  <c r="BI30" i="12"/>
  <c r="BJ30" i="12"/>
  <c r="BK30" i="12"/>
  <c r="BL30" i="12"/>
  <c r="Z31" i="12"/>
  <c r="W31" i="12" s="1"/>
  <c r="AA31" i="12"/>
  <c r="AB31" i="12"/>
  <c r="AC31" i="12"/>
  <c r="AD31" i="12"/>
  <c r="AE31" i="12"/>
  <c r="AF31" i="12"/>
  <c r="AG31" i="12"/>
  <c r="AH31" i="12"/>
  <c r="AI31" i="12"/>
  <c r="AJ31" i="12"/>
  <c r="AK31" i="12"/>
  <c r="AL31" i="12"/>
  <c r="AM31" i="12"/>
  <c r="AN31" i="12"/>
  <c r="AO31" i="12"/>
  <c r="AP31" i="12"/>
  <c r="AQ31" i="12"/>
  <c r="AR31" i="12"/>
  <c r="AS31" i="12"/>
  <c r="AT31" i="12"/>
  <c r="AU31" i="12"/>
  <c r="AV31" i="12"/>
  <c r="AW31" i="12"/>
  <c r="AX31" i="12"/>
  <c r="AY31" i="12"/>
  <c r="AZ31" i="12"/>
  <c r="BA31" i="12"/>
  <c r="BB31" i="12"/>
  <c r="BC31" i="12"/>
  <c r="BD31" i="12"/>
  <c r="BE31" i="12"/>
  <c r="BF31" i="12"/>
  <c r="BG31" i="12"/>
  <c r="BH31" i="12"/>
  <c r="BI31" i="12"/>
  <c r="BJ31" i="12"/>
  <c r="BK31" i="12"/>
  <c r="BL31" i="12"/>
  <c r="Z32" i="12"/>
  <c r="AA32" i="12"/>
  <c r="AB32" i="12"/>
  <c r="AC32" i="12"/>
  <c r="AD32" i="12"/>
  <c r="AE32" i="12"/>
  <c r="AF32" i="12"/>
  <c r="AG32" i="12"/>
  <c r="AH32" i="12"/>
  <c r="S32" i="12"/>
  <c r="AI32" i="12"/>
  <c r="AJ32" i="12"/>
  <c r="AK32" i="12"/>
  <c r="AL32" i="12"/>
  <c r="AM32" i="12"/>
  <c r="AN32" i="12"/>
  <c r="AO32" i="12"/>
  <c r="AP32" i="12"/>
  <c r="AQ32" i="12"/>
  <c r="AR32" i="12"/>
  <c r="AS32" i="12"/>
  <c r="AT32" i="12"/>
  <c r="AU32" i="12"/>
  <c r="AV32" i="12"/>
  <c r="AW32" i="12"/>
  <c r="AX32" i="12"/>
  <c r="AY32" i="12"/>
  <c r="AZ32" i="12"/>
  <c r="BA32" i="12"/>
  <c r="BB32" i="12"/>
  <c r="BC32" i="12"/>
  <c r="BD32" i="12"/>
  <c r="BE32" i="12"/>
  <c r="BF32" i="12"/>
  <c r="BG32" i="12"/>
  <c r="BH32" i="12"/>
  <c r="BI32" i="12"/>
  <c r="BJ32" i="12"/>
  <c r="BK32" i="12"/>
  <c r="BL32" i="12"/>
  <c r="Z33" i="12"/>
  <c r="AA33"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Y33" i="12"/>
  <c r="AZ33" i="12"/>
  <c r="BA33" i="12"/>
  <c r="BB33" i="12"/>
  <c r="BC33" i="12"/>
  <c r="BD33" i="12"/>
  <c r="BE33" i="12"/>
  <c r="BF33" i="12"/>
  <c r="BG33" i="12"/>
  <c r="BH33" i="12"/>
  <c r="BI33" i="12"/>
  <c r="BJ33" i="12"/>
  <c r="BK33" i="12"/>
  <c r="BL33" i="12"/>
  <c r="Z34" i="12"/>
  <c r="AA34" i="12"/>
  <c r="AB34" i="12"/>
  <c r="AC34" i="12"/>
  <c r="AD34" i="12"/>
  <c r="AE34" i="12"/>
  <c r="AF34" i="12"/>
  <c r="AG34" i="12"/>
  <c r="AH34" i="12"/>
  <c r="AI34" i="12"/>
  <c r="AJ34" i="12"/>
  <c r="AK34" i="12"/>
  <c r="AL34" i="12"/>
  <c r="AM34" i="12"/>
  <c r="AN34" i="12"/>
  <c r="AO34" i="12"/>
  <c r="AP34" i="12"/>
  <c r="AQ34" i="12"/>
  <c r="AR34" i="12"/>
  <c r="AS34" i="12"/>
  <c r="AT34" i="12"/>
  <c r="AU34" i="12"/>
  <c r="AV34" i="12"/>
  <c r="AW34" i="12"/>
  <c r="AX34" i="12"/>
  <c r="AY34" i="12"/>
  <c r="AZ34" i="12"/>
  <c r="BA34" i="12"/>
  <c r="BB34" i="12"/>
  <c r="BC34" i="12"/>
  <c r="BD34" i="12"/>
  <c r="BE34" i="12"/>
  <c r="BF34" i="12"/>
  <c r="BG34" i="12"/>
  <c r="BH34" i="12"/>
  <c r="BI34" i="12"/>
  <c r="BJ34" i="12"/>
  <c r="BK34" i="12"/>
  <c r="BL34"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AY35" i="12"/>
  <c r="AZ35" i="12"/>
  <c r="BA35" i="12"/>
  <c r="BB35" i="12"/>
  <c r="BC35" i="12"/>
  <c r="BD35" i="12"/>
  <c r="BE35" i="12"/>
  <c r="BF35" i="12"/>
  <c r="BG35" i="12"/>
  <c r="BH35" i="12"/>
  <c r="BI35" i="12"/>
  <c r="BJ35" i="12"/>
  <c r="BK35" i="12"/>
  <c r="BL35"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AY36" i="12"/>
  <c r="AZ36" i="12"/>
  <c r="BA36" i="12"/>
  <c r="BB36" i="12"/>
  <c r="BC36" i="12"/>
  <c r="BD36" i="12"/>
  <c r="BE36" i="12"/>
  <c r="BF36" i="12"/>
  <c r="BG36" i="12"/>
  <c r="BH36" i="12"/>
  <c r="BI36" i="12"/>
  <c r="BJ36" i="12"/>
  <c r="BK36" i="12"/>
  <c r="BL36"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Z69" i="12"/>
  <c r="W69" i="12" s="1"/>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Z70" i="12"/>
  <c r="AA70" i="12"/>
  <c r="AB70" i="12"/>
  <c r="AC70" i="12"/>
  <c r="S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Z75" i="12"/>
  <c r="AA75" i="12"/>
  <c r="AB75" i="12"/>
  <c r="AC75" i="12"/>
  <c r="AD75" i="12"/>
  <c r="AE75" i="12"/>
  <c r="AF75" i="12"/>
  <c r="AG75" i="12"/>
  <c r="AH75" i="12"/>
  <c r="S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Z78" i="12"/>
  <c r="AA78" i="12"/>
  <c r="AB78" i="12"/>
  <c r="AC78" i="12"/>
  <c r="AD78" i="12"/>
  <c r="AE78" i="12"/>
  <c r="AF78" i="12"/>
  <c r="AG78" i="12"/>
  <c r="AH78" i="12"/>
  <c r="S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Z79" i="12"/>
  <c r="AA79" i="12"/>
  <c r="AB79" i="12"/>
  <c r="AC79" i="12"/>
  <c r="AD79" i="12"/>
  <c r="AE79" i="12"/>
  <c r="AF79" i="12"/>
  <c r="AG79" i="12"/>
  <c r="AH79" i="12"/>
  <c r="S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W79"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W80"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W81"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W82"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W83"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W84" i="12"/>
  <c r="Z85" i="12"/>
  <c r="AA85" i="12"/>
  <c r="AB85" i="12"/>
  <c r="AC85" i="12"/>
  <c r="AD85" i="12"/>
  <c r="AE85" i="12"/>
  <c r="AF85" i="12"/>
  <c r="AG85" i="12"/>
  <c r="AH85" i="12"/>
  <c r="S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Z130" i="12"/>
  <c r="AA130" i="12"/>
  <c r="AB130" i="12"/>
  <c r="AC130" i="12"/>
  <c r="AD130" i="12"/>
  <c r="AE130" i="12"/>
  <c r="AF130" i="12"/>
  <c r="AG130" i="12"/>
  <c r="AH130" i="12"/>
  <c r="S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Z153" i="12"/>
  <c r="AA153" i="12"/>
  <c r="AB153" i="12"/>
  <c r="AC153" i="12"/>
  <c r="S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K62" i="11"/>
  <c r="Y62" i="11"/>
  <c r="K63"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Z33" i="17"/>
  <c r="AA33" i="17"/>
  <c r="AB33" i="17"/>
  <c r="AC33" i="17"/>
  <c r="AD33" i="17"/>
  <c r="AE33" i="17"/>
  <c r="AF33" i="17"/>
  <c r="AG33" i="17"/>
  <c r="AH33" i="17"/>
  <c r="AI33" i="17"/>
  <c r="AJ33" i="17"/>
  <c r="AK33" i="17"/>
  <c r="AL33" i="17"/>
  <c r="AM33" i="17"/>
  <c r="AN33" i="17"/>
  <c r="AO33" i="17"/>
  <c r="AP33" i="17"/>
  <c r="AQ33" i="17"/>
  <c r="AR33" i="17"/>
  <c r="AS33" i="17"/>
  <c r="AT33" i="17"/>
  <c r="AU33" i="17"/>
  <c r="AV33" i="17"/>
  <c r="AW33" i="17"/>
  <c r="AX33" i="17"/>
  <c r="AY33" i="17"/>
  <c r="AZ33" i="17"/>
  <c r="BA33" i="17"/>
  <c r="BB33" i="17"/>
  <c r="BC33" i="17"/>
  <c r="BD33" i="17"/>
  <c r="BE33" i="17"/>
  <c r="BF33" i="17"/>
  <c r="BG33" i="17"/>
  <c r="BH33" i="17"/>
  <c r="BI33" i="17"/>
  <c r="BJ33" i="17"/>
  <c r="BK33" i="17"/>
  <c r="BL33" i="17"/>
  <c r="Z34" i="17"/>
  <c r="AA34" i="17"/>
  <c r="AB34" i="17"/>
  <c r="AC34" i="17"/>
  <c r="AD34" i="17"/>
  <c r="AE34" i="17"/>
  <c r="AF34" i="17"/>
  <c r="AG34" i="17"/>
  <c r="AH34" i="17"/>
  <c r="AI34" i="17"/>
  <c r="AJ34" i="17"/>
  <c r="AK34" i="17"/>
  <c r="AL34" i="17"/>
  <c r="AM34" i="17"/>
  <c r="AN34" i="17"/>
  <c r="AO34" i="17"/>
  <c r="AP34" i="17"/>
  <c r="AQ34" i="17"/>
  <c r="AR34" i="17"/>
  <c r="AS34" i="17"/>
  <c r="AT34" i="17"/>
  <c r="AU34" i="17"/>
  <c r="AV34" i="17"/>
  <c r="AW34" i="17"/>
  <c r="AX34" i="17"/>
  <c r="AY34" i="17"/>
  <c r="AZ34" i="17"/>
  <c r="BA34" i="17"/>
  <c r="BB34" i="17"/>
  <c r="BC34" i="17"/>
  <c r="BD34" i="17"/>
  <c r="BE34" i="17"/>
  <c r="BF34" i="17"/>
  <c r="BG34" i="17"/>
  <c r="BH34" i="17"/>
  <c r="BI34" i="17"/>
  <c r="BJ34" i="17"/>
  <c r="BK34" i="17"/>
  <c r="BL34" i="17"/>
  <c r="Z35" i="17"/>
  <c r="AA35" i="17"/>
  <c r="AB35" i="17"/>
  <c r="AC35" i="17"/>
  <c r="AD35" i="17"/>
  <c r="AE35" i="17"/>
  <c r="AF35" i="17"/>
  <c r="AG35" i="17"/>
  <c r="AH35" i="17"/>
  <c r="AI35" i="17"/>
  <c r="AJ35" i="17"/>
  <c r="AK35" i="17"/>
  <c r="AL35" i="17"/>
  <c r="AM35" i="17"/>
  <c r="AN35" i="17"/>
  <c r="AO35" i="17"/>
  <c r="AP35" i="17"/>
  <c r="AQ35" i="17"/>
  <c r="AR35" i="17"/>
  <c r="AS35" i="17"/>
  <c r="AT35" i="17"/>
  <c r="AU35" i="17"/>
  <c r="AV35" i="17"/>
  <c r="AW35" i="17"/>
  <c r="AX35" i="17"/>
  <c r="AY35" i="17"/>
  <c r="AZ35" i="17"/>
  <c r="BA35" i="17"/>
  <c r="BB35" i="17"/>
  <c r="BC35" i="17"/>
  <c r="BD35" i="17"/>
  <c r="BE35" i="17"/>
  <c r="BF35" i="17"/>
  <c r="BG35" i="17"/>
  <c r="BH35" i="17"/>
  <c r="BI35" i="17"/>
  <c r="BJ35" i="17"/>
  <c r="BK35" i="17"/>
  <c r="BL35" i="17"/>
  <c r="Z36" i="17"/>
  <c r="AA36" i="17"/>
  <c r="AB36" i="17"/>
  <c r="AC36" i="17"/>
  <c r="AD36" i="17"/>
  <c r="AE36" i="17"/>
  <c r="AF36" i="17"/>
  <c r="AG36" i="17"/>
  <c r="AH36" i="17"/>
  <c r="AI36" i="17"/>
  <c r="AJ36" i="17"/>
  <c r="AK36" i="17"/>
  <c r="AL36" i="17"/>
  <c r="AM36" i="17"/>
  <c r="AN36" i="17"/>
  <c r="AO36" i="17"/>
  <c r="AP36" i="17"/>
  <c r="AQ36" i="17"/>
  <c r="AR36" i="17"/>
  <c r="AS36" i="17"/>
  <c r="AT36" i="17"/>
  <c r="AU36" i="17"/>
  <c r="AV36" i="17"/>
  <c r="AW36" i="17"/>
  <c r="AX36" i="17"/>
  <c r="AY36" i="17"/>
  <c r="AZ36" i="17"/>
  <c r="BA36" i="17"/>
  <c r="BB36" i="17"/>
  <c r="BC36" i="17"/>
  <c r="BD36" i="17"/>
  <c r="BE36" i="17"/>
  <c r="BF36" i="17"/>
  <c r="BG36" i="17"/>
  <c r="BH36" i="17"/>
  <c r="BI36" i="17"/>
  <c r="BJ36" i="17"/>
  <c r="BK36" i="17"/>
  <c r="BL36" i="17"/>
  <c r="Z37" i="17"/>
  <c r="AA37" i="17"/>
  <c r="AB37" i="17"/>
  <c r="AC37" i="17"/>
  <c r="AD37" i="17"/>
  <c r="AE37" i="17"/>
  <c r="AF37" i="17"/>
  <c r="AG37" i="17"/>
  <c r="AH37" i="17"/>
  <c r="AI37" i="17"/>
  <c r="AJ37" i="17"/>
  <c r="AK37" i="17"/>
  <c r="AL37" i="17"/>
  <c r="AM37" i="17"/>
  <c r="AN37" i="17"/>
  <c r="AO37" i="17"/>
  <c r="AP37" i="17"/>
  <c r="AQ37" i="17"/>
  <c r="AR37" i="17"/>
  <c r="AS37" i="17"/>
  <c r="AT37" i="17"/>
  <c r="AU37" i="17"/>
  <c r="AV37" i="17"/>
  <c r="AW37" i="17"/>
  <c r="AX37" i="17"/>
  <c r="AY37" i="17"/>
  <c r="AZ37" i="17"/>
  <c r="BA37" i="17"/>
  <c r="BB37" i="17"/>
  <c r="BC37" i="17"/>
  <c r="BD37" i="17"/>
  <c r="BE37" i="17"/>
  <c r="BF37" i="17"/>
  <c r="BG37" i="17"/>
  <c r="BH37" i="17"/>
  <c r="BI37" i="17"/>
  <c r="BJ37" i="17"/>
  <c r="BK37" i="17"/>
  <c r="BL37" i="17"/>
  <c r="Z38" i="17"/>
  <c r="AA38" i="17"/>
  <c r="AB38" i="17"/>
  <c r="AC38" i="17"/>
  <c r="AD38" i="17"/>
  <c r="AE38" i="17"/>
  <c r="AF38" i="17"/>
  <c r="AG38" i="17"/>
  <c r="AH38" i="17"/>
  <c r="AI38" i="17"/>
  <c r="AJ38" i="17"/>
  <c r="AK38" i="17"/>
  <c r="AL38" i="17"/>
  <c r="AM38" i="17"/>
  <c r="AN38" i="17"/>
  <c r="AO38" i="17"/>
  <c r="AP38" i="17"/>
  <c r="AQ38" i="17"/>
  <c r="AR38" i="17"/>
  <c r="AS38" i="17"/>
  <c r="AT38" i="17"/>
  <c r="AU38" i="17"/>
  <c r="AV38" i="17"/>
  <c r="AW38" i="17"/>
  <c r="AX38" i="17"/>
  <c r="AY38" i="17"/>
  <c r="AZ38" i="17"/>
  <c r="BA38" i="17"/>
  <c r="BB38" i="17"/>
  <c r="BC38" i="17"/>
  <c r="BD38" i="17"/>
  <c r="BE38" i="17"/>
  <c r="BF38" i="17"/>
  <c r="BG38" i="17"/>
  <c r="BH38" i="17"/>
  <c r="BI38" i="17"/>
  <c r="BJ38" i="17"/>
  <c r="BK38" i="17"/>
  <c r="BL38" i="17"/>
  <c r="Z39" i="17"/>
  <c r="AA39" i="17"/>
  <c r="AB39" i="17"/>
  <c r="AC39" i="17"/>
  <c r="AD39" i="17"/>
  <c r="AE39" i="17"/>
  <c r="AF39" i="17"/>
  <c r="AG39" i="17"/>
  <c r="AH39" i="17"/>
  <c r="AI39" i="17"/>
  <c r="AJ39" i="17"/>
  <c r="AK39" i="17"/>
  <c r="AL39" i="17"/>
  <c r="AM39" i="17"/>
  <c r="AN39" i="17"/>
  <c r="AO39" i="17"/>
  <c r="AP39" i="17"/>
  <c r="AQ39" i="17"/>
  <c r="AR39" i="17"/>
  <c r="AS39" i="17"/>
  <c r="AT39" i="17"/>
  <c r="AU39" i="17"/>
  <c r="AV39" i="17"/>
  <c r="AW39" i="17"/>
  <c r="AX39" i="17"/>
  <c r="AY39" i="17"/>
  <c r="AZ39" i="17"/>
  <c r="BA39" i="17"/>
  <c r="BB39" i="17"/>
  <c r="BC39" i="17"/>
  <c r="BD39" i="17"/>
  <c r="BE39" i="17"/>
  <c r="BF39" i="17"/>
  <c r="BG39" i="17"/>
  <c r="BH39" i="17"/>
  <c r="BI39" i="17"/>
  <c r="BJ39" i="17"/>
  <c r="BK39" i="17"/>
  <c r="BL39" i="17"/>
  <c r="Z44" i="17"/>
  <c r="AA44" i="17"/>
  <c r="AB44" i="17"/>
  <c r="AC44" i="17"/>
  <c r="AD44" i="17"/>
  <c r="AE44" i="17"/>
  <c r="AF44" i="17"/>
  <c r="AG44" i="17"/>
  <c r="AH44" i="17"/>
  <c r="AI44" i="17"/>
  <c r="AJ44" i="17"/>
  <c r="AK44" i="17"/>
  <c r="AL44" i="17"/>
  <c r="AM44" i="17"/>
  <c r="AN44" i="17"/>
  <c r="AO44" i="17"/>
  <c r="AP44" i="17"/>
  <c r="AQ44" i="17"/>
  <c r="AR44" i="17"/>
  <c r="AS44" i="17"/>
  <c r="AT44" i="17"/>
  <c r="AU44" i="17"/>
  <c r="AV44" i="17"/>
  <c r="AW44" i="17"/>
  <c r="AX44" i="17"/>
  <c r="AY44" i="17"/>
  <c r="AZ44" i="17"/>
  <c r="BA44" i="17"/>
  <c r="BB44" i="17"/>
  <c r="BC44" i="17"/>
  <c r="BD44" i="17"/>
  <c r="BE44" i="17"/>
  <c r="BF44" i="17"/>
  <c r="BG44" i="17"/>
  <c r="BH44" i="17"/>
  <c r="BI44" i="17"/>
  <c r="BJ44" i="17"/>
  <c r="BK44" i="17"/>
  <c r="BL44" i="17"/>
  <c r="Z45" i="17"/>
  <c r="AA45" i="17"/>
  <c r="AB45" i="17"/>
  <c r="AC45" i="17"/>
  <c r="AD45" i="17"/>
  <c r="AE45" i="17"/>
  <c r="AF45" i="17"/>
  <c r="AG45" i="17"/>
  <c r="AH45" i="17"/>
  <c r="AI45" i="17"/>
  <c r="AJ45" i="17"/>
  <c r="AK45" i="17"/>
  <c r="AL45" i="17"/>
  <c r="AM45" i="17"/>
  <c r="AN45" i="17"/>
  <c r="AO45" i="17"/>
  <c r="AP45" i="17"/>
  <c r="AQ45" i="17"/>
  <c r="AR45" i="17"/>
  <c r="AS45" i="17"/>
  <c r="AT45" i="17"/>
  <c r="AU45" i="17"/>
  <c r="AV45" i="17"/>
  <c r="AW45" i="17"/>
  <c r="AX45" i="17"/>
  <c r="AY45" i="17"/>
  <c r="AZ45" i="17"/>
  <c r="BA45" i="17"/>
  <c r="BB45" i="17"/>
  <c r="BC45" i="17"/>
  <c r="BD45" i="17"/>
  <c r="BE45" i="17"/>
  <c r="BF45" i="17"/>
  <c r="BG45" i="17"/>
  <c r="BH45" i="17"/>
  <c r="BI45" i="17"/>
  <c r="BJ45" i="17"/>
  <c r="BK45" i="17"/>
  <c r="BL45" i="17"/>
  <c r="Z46" i="17"/>
  <c r="AA46" i="17"/>
  <c r="AB46" i="17"/>
  <c r="AC46" i="17"/>
  <c r="AD46" i="17"/>
  <c r="AE46" i="17"/>
  <c r="AF46" i="17"/>
  <c r="AG46" i="17"/>
  <c r="AH46" i="17"/>
  <c r="AI46" i="17"/>
  <c r="AJ46" i="17"/>
  <c r="AK46" i="17"/>
  <c r="AL46" i="17"/>
  <c r="AM46" i="17"/>
  <c r="AN46" i="17"/>
  <c r="AO46" i="17"/>
  <c r="AP46" i="17"/>
  <c r="AQ46" i="17"/>
  <c r="AR46" i="17"/>
  <c r="AS46" i="17"/>
  <c r="AT46" i="17"/>
  <c r="AU46" i="17"/>
  <c r="AV46" i="17"/>
  <c r="AW46" i="17"/>
  <c r="AX46" i="17"/>
  <c r="AY46" i="17"/>
  <c r="AZ46" i="17"/>
  <c r="BA46" i="17"/>
  <c r="BB46" i="17"/>
  <c r="BC46" i="17"/>
  <c r="BD46" i="17"/>
  <c r="BE46" i="17"/>
  <c r="BF46" i="17"/>
  <c r="BG46" i="17"/>
  <c r="BH46" i="17"/>
  <c r="BI46" i="17"/>
  <c r="BJ46" i="17"/>
  <c r="BK46" i="17"/>
  <c r="BL46" i="17"/>
  <c r="Z48" i="17"/>
  <c r="AA48" i="17"/>
  <c r="AB48" i="17"/>
  <c r="AC48" i="17"/>
  <c r="AD48" i="17"/>
  <c r="AE48" i="17"/>
  <c r="AF48" i="17"/>
  <c r="AG48" i="17"/>
  <c r="AH48" i="17"/>
  <c r="AI48" i="17"/>
  <c r="AJ48" i="17"/>
  <c r="AK48" i="17"/>
  <c r="AL48" i="17"/>
  <c r="AM48" i="17"/>
  <c r="AN48" i="17"/>
  <c r="AO48" i="17"/>
  <c r="AP48" i="17"/>
  <c r="AQ48" i="17"/>
  <c r="AR48" i="17"/>
  <c r="AS48" i="17"/>
  <c r="AT48" i="17"/>
  <c r="AU48" i="17"/>
  <c r="AV48" i="17"/>
  <c r="AW48" i="17"/>
  <c r="AX48" i="17"/>
  <c r="AY48" i="17"/>
  <c r="AZ48" i="17"/>
  <c r="BA48" i="17"/>
  <c r="BB48" i="17"/>
  <c r="BC48" i="17"/>
  <c r="BD48" i="17"/>
  <c r="BE48" i="17"/>
  <c r="BF48" i="17"/>
  <c r="BG48" i="17"/>
  <c r="BH48" i="17"/>
  <c r="BI48" i="17"/>
  <c r="BJ48" i="17"/>
  <c r="BK48" i="17"/>
  <c r="BL48" i="17"/>
  <c r="Z50" i="17"/>
  <c r="AA50" i="17"/>
  <c r="AB50" i="17"/>
  <c r="AC50" i="17"/>
  <c r="AD50" i="17"/>
  <c r="AE50" i="17"/>
  <c r="AF50" i="17"/>
  <c r="AG50" i="17"/>
  <c r="AH50" i="17"/>
  <c r="AI50" i="17"/>
  <c r="AJ50" i="17"/>
  <c r="AK50" i="17"/>
  <c r="AL50" i="17"/>
  <c r="AM50" i="17"/>
  <c r="AN50" i="17"/>
  <c r="AO50" i="17"/>
  <c r="AP50" i="17"/>
  <c r="AQ50" i="17"/>
  <c r="AR50" i="17"/>
  <c r="AS50" i="17"/>
  <c r="AT50" i="17"/>
  <c r="AU50" i="17"/>
  <c r="AV50" i="17"/>
  <c r="AW50" i="17"/>
  <c r="AX50" i="17"/>
  <c r="AY50" i="17"/>
  <c r="AZ50" i="17"/>
  <c r="BA50" i="17"/>
  <c r="BB50" i="17"/>
  <c r="BC50" i="17"/>
  <c r="BD50" i="17"/>
  <c r="BE50" i="17"/>
  <c r="BF50" i="17"/>
  <c r="BG50" i="17"/>
  <c r="BH50" i="17"/>
  <c r="BI50" i="17"/>
  <c r="BJ50" i="17"/>
  <c r="BK50" i="17"/>
  <c r="BL50" i="17"/>
  <c r="Z51" i="17"/>
  <c r="AA51" i="17"/>
  <c r="AB51" i="17"/>
  <c r="AC51" i="17"/>
  <c r="AD51" i="17"/>
  <c r="AE51" i="17"/>
  <c r="AF51" i="17"/>
  <c r="AG51" i="17"/>
  <c r="AH51" i="17"/>
  <c r="AI51" i="17"/>
  <c r="AJ51" i="17"/>
  <c r="AK51" i="17"/>
  <c r="AL51" i="17"/>
  <c r="AM51" i="17"/>
  <c r="AN51" i="17"/>
  <c r="AO51" i="17"/>
  <c r="AP51" i="17"/>
  <c r="AQ51" i="17"/>
  <c r="AR51" i="17"/>
  <c r="AS51" i="17"/>
  <c r="AT51" i="17"/>
  <c r="AU51" i="17"/>
  <c r="AV51" i="17"/>
  <c r="AW51" i="17"/>
  <c r="AX51" i="17"/>
  <c r="AY51" i="17"/>
  <c r="AZ51" i="17"/>
  <c r="BA51" i="17"/>
  <c r="BB51" i="17"/>
  <c r="BC51" i="17"/>
  <c r="BD51" i="17"/>
  <c r="BE51" i="17"/>
  <c r="BF51" i="17"/>
  <c r="BG51" i="17"/>
  <c r="BH51" i="17"/>
  <c r="BI51" i="17"/>
  <c r="BJ51" i="17"/>
  <c r="BK51" i="17"/>
  <c r="BL51" i="17"/>
  <c r="Z52" i="17"/>
  <c r="AA52" i="17"/>
  <c r="AB52" i="17"/>
  <c r="AC52" i="17"/>
  <c r="AD52" i="17"/>
  <c r="AE52" i="17"/>
  <c r="AF52" i="17"/>
  <c r="AG52" i="17"/>
  <c r="AH52" i="17"/>
  <c r="AI52" i="17"/>
  <c r="AJ52" i="17"/>
  <c r="AK52" i="17"/>
  <c r="AL52" i="17"/>
  <c r="AM52" i="17"/>
  <c r="AN52" i="17"/>
  <c r="AO52" i="17"/>
  <c r="AP52" i="17"/>
  <c r="AQ52" i="17"/>
  <c r="AR52" i="17"/>
  <c r="AS52" i="17"/>
  <c r="AT52" i="17"/>
  <c r="AU52" i="17"/>
  <c r="AV52" i="17"/>
  <c r="AW52" i="17"/>
  <c r="AX52" i="17"/>
  <c r="AY52" i="17"/>
  <c r="AZ52" i="17"/>
  <c r="BA52" i="17"/>
  <c r="BB52" i="17"/>
  <c r="BC52" i="17"/>
  <c r="BD52" i="17"/>
  <c r="BE52" i="17"/>
  <c r="BF52" i="17"/>
  <c r="BG52" i="17"/>
  <c r="BH52" i="17"/>
  <c r="BI52" i="17"/>
  <c r="BJ52" i="17"/>
  <c r="BK52" i="17"/>
  <c r="BL52" i="17"/>
  <c r="Z56" i="17"/>
  <c r="AA56" i="17"/>
  <c r="AB56" i="17"/>
  <c r="AC56" i="17"/>
  <c r="AD56" i="17"/>
  <c r="AE56" i="17"/>
  <c r="AF56" i="17"/>
  <c r="AG56" i="17"/>
  <c r="AH56" i="17"/>
  <c r="AI56" i="17"/>
  <c r="AJ56" i="17"/>
  <c r="AK56" i="17"/>
  <c r="AL56" i="17"/>
  <c r="AM56" i="17"/>
  <c r="AN56" i="17"/>
  <c r="AO56" i="17"/>
  <c r="AP56" i="17"/>
  <c r="AQ56" i="17"/>
  <c r="AR56" i="17"/>
  <c r="AS56" i="17"/>
  <c r="AT56" i="17"/>
  <c r="AU56" i="17"/>
  <c r="AV56" i="17"/>
  <c r="AW56" i="17"/>
  <c r="AX56" i="17"/>
  <c r="AY56" i="17"/>
  <c r="AZ56" i="17"/>
  <c r="BA56" i="17"/>
  <c r="BB56" i="17"/>
  <c r="BC56" i="17"/>
  <c r="BD56" i="17"/>
  <c r="BE56" i="17"/>
  <c r="BF56" i="17"/>
  <c r="BG56" i="17"/>
  <c r="BH56" i="17"/>
  <c r="BI56" i="17"/>
  <c r="BJ56" i="17"/>
  <c r="BK56" i="17"/>
  <c r="BL56" i="17"/>
  <c r="Z57" i="17"/>
  <c r="AA57" i="17"/>
  <c r="AB57" i="17"/>
  <c r="AC57" i="17"/>
  <c r="AD57" i="17"/>
  <c r="AE57" i="17"/>
  <c r="AF57" i="17"/>
  <c r="AG57" i="17"/>
  <c r="AH57" i="17"/>
  <c r="AI57" i="17"/>
  <c r="AJ57" i="17"/>
  <c r="AK57" i="17"/>
  <c r="AL57" i="17"/>
  <c r="AM57" i="17"/>
  <c r="AN57" i="17"/>
  <c r="AO57" i="17"/>
  <c r="AP57" i="17"/>
  <c r="AQ57" i="17"/>
  <c r="AR57" i="17"/>
  <c r="AS57" i="17"/>
  <c r="AT57" i="17"/>
  <c r="AU57" i="17"/>
  <c r="AV57" i="17"/>
  <c r="AW57" i="17"/>
  <c r="AX57" i="17"/>
  <c r="AY57" i="17"/>
  <c r="AZ57" i="17"/>
  <c r="BA57" i="17"/>
  <c r="BB57" i="17"/>
  <c r="BC57" i="17"/>
  <c r="BD57" i="17"/>
  <c r="BE57" i="17"/>
  <c r="BF57" i="17"/>
  <c r="BG57" i="17"/>
  <c r="BH57" i="17"/>
  <c r="BI57" i="17"/>
  <c r="BJ57" i="17"/>
  <c r="BK57" i="17"/>
  <c r="BL57" i="17"/>
  <c r="Z58" i="17"/>
  <c r="AA58" i="17"/>
  <c r="AB58" i="17"/>
  <c r="AC58" i="17"/>
  <c r="AD58" i="17"/>
  <c r="AE58" i="17"/>
  <c r="AF58" i="17"/>
  <c r="AG58" i="17"/>
  <c r="AH58" i="17"/>
  <c r="AI58" i="17"/>
  <c r="AJ58" i="17"/>
  <c r="AK58" i="17"/>
  <c r="AL58" i="17"/>
  <c r="AM58" i="17"/>
  <c r="AN58" i="17"/>
  <c r="AO58" i="17"/>
  <c r="AP58" i="17"/>
  <c r="AQ58" i="17"/>
  <c r="AR58" i="17"/>
  <c r="AS58" i="17"/>
  <c r="AT58" i="17"/>
  <c r="AU58" i="17"/>
  <c r="AV58" i="17"/>
  <c r="AW58" i="17"/>
  <c r="AX58" i="17"/>
  <c r="AY58" i="17"/>
  <c r="AZ58" i="17"/>
  <c r="BA58" i="17"/>
  <c r="BB58" i="17"/>
  <c r="BC58" i="17"/>
  <c r="BD58" i="17"/>
  <c r="BE58" i="17"/>
  <c r="BF58" i="17"/>
  <c r="BG58" i="17"/>
  <c r="BH58" i="17"/>
  <c r="BI58" i="17"/>
  <c r="BJ58" i="17"/>
  <c r="BK58" i="17"/>
  <c r="BL58" i="17"/>
  <c r="Z59" i="17"/>
  <c r="AA59" i="17"/>
  <c r="AB59" i="17"/>
  <c r="AC59" i="17"/>
  <c r="AD59" i="17"/>
  <c r="AE59" i="17"/>
  <c r="AF59" i="17"/>
  <c r="AG59" i="17"/>
  <c r="AH59" i="17"/>
  <c r="AI59" i="17"/>
  <c r="AJ59" i="17"/>
  <c r="AK59" i="17"/>
  <c r="AL59" i="17"/>
  <c r="AM59" i="17"/>
  <c r="AN59" i="17"/>
  <c r="AO59" i="17"/>
  <c r="AP59" i="17"/>
  <c r="AQ59" i="17"/>
  <c r="AR59" i="17"/>
  <c r="AS59" i="17"/>
  <c r="AT59" i="17"/>
  <c r="AU59" i="17"/>
  <c r="AV59" i="17"/>
  <c r="AW59" i="17"/>
  <c r="AX59" i="17"/>
  <c r="AY59" i="17"/>
  <c r="AZ59" i="17"/>
  <c r="BA59" i="17"/>
  <c r="BB59" i="17"/>
  <c r="BC59" i="17"/>
  <c r="BD59" i="17"/>
  <c r="BE59" i="17"/>
  <c r="BF59" i="17"/>
  <c r="BG59" i="17"/>
  <c r="BH59" i="17"/>
  <c r="BI59" i="17"/>
  <c r="BJ59" i="17"/>
  <c r="BK59" i="17"/>
  <c r="BL59" i="17"/>
  <c r="Z60" i="17"/>
  <c r="AA60" i="17"/>
  <c r="AB60" i="17"/>
  <c r="AC60" i="17"/>
  <c r="AD60" i="17"/>
  <c r="AE60" i="17"/>
  <c r="AF60" i="17"/>
  <c r="AG60" i="17"/>
  <c r="AH60" i="17"/>
  <c r="AI60" i="17"/>
  <c r="AJ60" i="17"/>
  <c r="AK60" i="17"/>
  <c r="AL60" i="17"/>
  <c r="AM60" i="17"/>
  <c r="AN60" i="17"/>
  <c r="AO60" i="17"/>
  <c r="AP60" i="17"/>
  <c r="AQ60" i="17"/>
  <c r="AR60" i="17"/>
  <c r="AS60" i="17"/>
  <c r="AT60" i="17"/>
  <c r="AU60" i="17"/>
  <c r="AV60" i="17"/>
  <c r="AW60" i="17"/>
  <c r="AX60" i="17"/>
  <c r="AY60" i="17"/>
  <c r="AZ60" i="17"/>
  <c r="BA60" i="17"/>
  <c r="BB60" i="17"/>
  <c r="BC60" i="17"/>
  <c r="BD60" i="17"/>
  <c r="BE60" i="17"/>
  <c r="BF60" i="17"/>
  <c r="BG60" i="17"/>
  <c r="BH60" i="17"/>
  <c r="BI60" i="17"/>
  <c r="BJ60" i="17"/>
  <c r="BK60" i="17"/>
  <c r="BL60" i="17"/>
  <c r="Z63" i="17"/>
  <c r="AA63" i="17"/>
  <c r="AB63" i="17"/>
  <c r="AC63" i="17"/>
  <c r="AD63" i="17"/>
  <c r="AE63" i="17"/>
  <c r="AF63" i="17"/>
  <c r="AG63" i="17"/>
  <c r="AH63" i="17"/>
  <c r="AI63" i="17"/>
  <c r="AJ63" i="17"/>
  <c r="AK63" i="17"/>
  <c r="AL63" i="17"/>
  <c r="AM63" i="17"/>
  <c r="AN63" i="17"/>
  <c r="AO63" i="17"/>
  <c r="AP63" i="17"/>
  <c r="AQ63" i="17"/>
  <c r="AR63" i="17"/>
  <c r="AS63" i="17"/>
  <c r="AT63" i="17"/>
  <c r="AU63" i="17"/>
  <c r="AV63" i="17"/>
  <c r="AW63" i="17"/>
  <c r="AX63" i="17"/>
  <c r="AY63" i="17"/>
  <c r="AZ63" i="17"/>
  <c r="BA63" i="17"/>
  <c r="BB63" i="17"/>
  <c r="BC63" i="17"/>
  <c r="BD63" i="17"/>
  <c r="BE63" i="17"/>
  <c r="BF63" i="17"/>
  <c r="BG63" i="17"/>
  <c r="BH63" i="17"/>
  <c r="BI63" i="17"/>
  <c r="BJ63" i="17"/>
  <c r="BK63" i="17"/>
  <c r="BL63" i="17"/>
  <c r="Z70" i="17"/>
  <c r="AA70" i="17"/>
  <c r="AB70" i="17"/>
  <c r="AC70" i="17"/>
  <c r="AD70" i="17"/>
  <c r="AE70" i="17"/>
  <c r="AF70" i="17"/>
  <c r="AG70" i="17"/>
  <c r="AH70" i="17"/>
  <c r="AS70" i="17"/>
  <c r="AT70" i="17"/>
  <c r="AU70" i="17"/>
  <c r="AV70" i="17"/>
  <c r="AW70" i="17"/>
  <c r="AX70" i="17"/>
  <c r="AY70" i="17"/>
  <c r="AZ70" i="17"/>
  <c r="BA70" i="17"/>
  <c r="BB70" i="17"/>
  <c r="BC70" i="17"/>
  <c r="BD70" i="17"/>
  <c r="BE70" i="17"/>
  <c r="BF70" i="17"/>
  <c r="BG70" i="17"/>
  <c r="BH70" i="17"/>
  <c r="BI70" i="17"/>
  <c r="BJ70" i="17"/>
  <c r="BK70" i="17"/>
  <c r="BL70" i="17"/>
  <c r="Z71" i="17"/>
  <c r="AA71" i="17"/>
  <c r="AB71" i="17"/>
  <c r="AC71" i="17"/>
  <c r="AD71" i="17"/>
  <c r="AE71" i="17"/>
  <c r="AF71" i="17"/>
  <c r="AG71" i="17"/>
  <c r="AH71" i="17"/>
  <c r="AI71" i="17"/>
  <c r="AJ71" i="17"/>
  <c r="AK71" i="17"/>
  <c r="AL71" i="17"/>
  <c r="AM71" i="17"/>
  <c r="AN71" i="17"/>
  <c r="AO71" i="17"/>
  <c r="AP71" i="17"/>
  <c r="AQ71" i="17"/>
  <c r="AR71" i="17"/>
  <c r="AS71" i="17"/>
  <c r="AT71" i="17"/>
  <c r="AU71" i="17"/>
  <c r="AV71" i="17"/>
  <c r="AW71" i="17"/>
  <c r="AX71" i="17"/>
  <c r="AY71" i="17"/>
  <c r="AZ71" i="17"/>
  <c r="BA71" i="17"/>
  <c r="BB71" i="17"/>
  <c r="BC71" i="17"/>
  <c r="BD71" i="17"/>
  <c r="BE71" i="17"/>
  <c r="BF71" i="17"/>
  <c r="BG71" i="17"/>
  <c r="BH71" i="17"/>
  <c r="BI71" i="17"/>
  <c r="BJ71" i="17"/>
  <c r="BK71" i="17"/>
  <c r="BL71" i="17"/>
  <c r="Z73" i="17"/>
  <c r="AA73" i="17"/>
  <c r="AB73" i="17"/>
  <c r="AC73" i="17"/>
  <c r="AD73" i="17"/>
  <c r="AE73" i="17"/>
  <c r="AF73" i="17"/>
  <c r="AG73" i="17"/>
  <c r="AH73" i="17"/>
  <c r="AI73" i="17"/>
  <c r="AJ73" i="17"/>
  <c r="AK73" i="17"/>
  <c r="AL73" i="17"/>
  <c r="AM73" i="17"/>
  <c r="AN73" i="17"/>
  <c r="AO73" i="17"/>
  <c r="AP73" i="17"/>
  <c r="AQ73" i="17"/>
  <c r="AR73" i="17"/>
  <c r="AS73" i="17"/>
  <c r="AT73" i="17"/>
  <c r="AU73" i="17"/>
  <c r="AV73" i="17"/>
  <c r="AW73" i="17"/>
  <c r="AX73" i="17"/>
  <c r="AY73" i="17"/>
  <c r="AZ73" i="17"/>
  <c r="BA73" i="17"/>
  <c r="BB73" i="17"/>
  <c r="BC73" i="17"/>
  <c r="BD73" i="17"/>
  <c r="BE73" i="17"/>
  <c r="BF73" i="17"/>
  <c r="BG73" i="17"/>
  <c r="BH73" i="17"/>
  <c r="BI73" i="17"/>
  <c r="BJ73" i="17"/>
  <c r="BK73" i="17"/>
  <c r="BL73" i="17"/>
  <c r="Z76" i="17"/>
  <c r="AA76" i="17"/>
  <c r="AB76" i="17"/>
  <c r="AC76" i="17"/>
  <c r="AD76" i="17"/>
  <c r="AE76" i="17"/>
  <c r="AF76" i="17"/>
  <c r="AG76" i="17"/>
  <c r="AH76" i="17"/>
  <c r="AI76" i="17"/>
  <c r="AJ76" i="17"/>
  <c r="AK76" i="17"/>
  <c r="AL76" i="17"/>
  <c r="AM76" i="17"/>
  <c r="AN76" i="17"/>
  <c r="AO76" i="17"/>
  <c r="AP76" i="17"/>
  <c r="AQ76" i="17"/>
  <c r="AR76" i="17"/>
  <c r="AS76" i="17"/>
  <c r="AT76" i="17"/>
  <c r="AU76" i="17"/>
  <c r="AV76" i="17"/>
  <c r="AW76" i="17"/>
  <c r="AX76" i="17"/>
  <c r="AY76" i="17"/>
  <c r="AZ76" i="17"/>
  <c r="BA76" i="17"/>
  <c r="BB76" i="17"/>
  <c r="BC76" i="17"/>
  <c r="BD76" i="17"/>
  <c r="BE76" i="17"/>
  <c r="BF76" i="17"/>
  <c r="BG76" i="17"/>
  <c r="BH76" i="17"/>
  <c r="BI76" i="17"/>
  <c r="BJ76" i="17"/>
  <c r="BK76" i="17"/>
  <c r="BL76" i="17"/>
  <c r="Z78" i="17"/>
  <c r="AA78" i="17"/>
  <c r="AB78" i="17"/>
  <c r="AC78" i="17"/>
  <c r="AD78" i="17"/>
  <c r="AE78" i="17"/>
  <c r="AF78" i="17"/>
  <c r="AG78" i="17"/>
  <c r="AH78" i="17"/>
  <c r="AI78" i="17"/>
  <c r="AJ78" i="17"/>
  <c r="AK78" i="17"/>
  <c r="AL78" i="17"/>
  <c r="AM78" i="17"/>
  <c r="AN78" i="17"/>
  <c r="AO78" i="17"/>
  <c r="AP78" i="17"/>
  <c r="AQ78" i="17"/>
  <c r="AR78" i="17"/>
  <c r="AS78" i="17"/>
  <c r="AT78" i="17"/>
  <c r="AU78" i="17"/>
  <c r="AV78" i="17"/>
  <c r="AW78" i="17"/>
  <c r="AX78" i="17"/>
  <c r="AY78" i="17"/>
  <c r="AZ78" i="17"/>
  <c r="BA78" i="17"/>
  <c r="BB78" i="17"/>
  <c r="BC78" i="17"/>
  <c r="BD78" i="17"/>
  <c r="BE78" i="17"/>
  <c r="BF78" i="17"/>
  <c r="BG78" i="17"/>
  <c r="BH78" i="17"/>
  <c r="BI78" i="17"/>
  <c r="BJ78" i="17"/>
  <c r="BK78" i="17"/>
  <c r="BL78" i="17"/>
  <c r="Z82" i="17"/>
  <c r="AA82" i="17"/>
  <c r="AB82" i="17"/>
  <c r="AC82" i="17"/>
  <c r="AD82" i="17"/>
  <c r="AE82" i="17"/>
  <c r="AF82" i="17"/>
  <c r="AG82" i="17"/>
  <c r="AH82" i="17"/>
  <c r="AI82" i="17"/>
  <c r="AJ82" i="17"/>
  <c r="AK82" i="17"/>
  <c r="AL82" i="17"/>
  <c r="AM82" i="17"/>
  <c r="AN82" i="17"/>
  <c r="AO82" i="17"/>
  <c r="AP82" i="17"/>
  <c r="AQ82" i="17"/>
  <c r="AR82" i="17"/>
  <c r="AS82" i="17"/>
  <c r="AT82" i="17"/>
  <c r="AU82" i="17"/>
  <c r="AV82" i="17"/>
  <c r="AW82" i="17"/>
  <c r="AX82" i="17"/>
  <c r="AY82" i="17"/>
  <c r="AZ82" i="17"/>
  <c r="BA82" i="17"/>
  <c r="BB82" i="17"/>
  <c r="BC82" i="17"/>
  <c r="BD82" i="17"/>
  <c r="BE82" i="17"/>
  <c r="BF82" i="17"/>
  <c r="BG82" i="17"/>
  <c r="BH82" i="17"/>
  <c r="BI82" i="17"/>
  <c r="BJ82" i="17"/>
  <c r="BK82" i="17"/>
  <c r="BL82" i="17"/>
  <c r="Z83" i="17"/>
  <c r="AA83" i="17"/>
  <c r="AB83" i="17"/>
  <c r="AC83" i="17"/>
  <c r="AD83" i="17"/>
  <c r="AE83" i="17"/>
  <c r="AF83" i="17"/>
  <c r="AG83" i="17"/>
  <c r="AH83" i="17"/>
  <c r="AI83" i="17"/>
  <c r="AJ83" i="17"/>
  <c r="AK83" i="17"/>
  <c r="AL83" i="17"/>
  <c r="AM83" i="17"/>
  <c r="AN83" i="17"/>
  <c r="AO83" i="17"/>
  <c r="AP83" i="17"/>
  <c r="AQ83" i="17"/>
  <c r="AR83" i="17"/>
  <c r="AS83" i="17"/>
  <c r="AT83" i="17"/>
  <c r="AU83" i="17"/>
  <c r="AV83" i="17"/>
  <c r="AW83" i="17"/>
  <c r="AX83" i="17"/>
  <c r="AY83" i="17"/>
  <c r="AZ83" i="17"/>
  <c r="BA83" i="17"/>
  <c r="BB83" i="17"/>
  <c r="BC83" i="17"/>
  <c r="BD83" i="17"/>
  <c r="BE83" i="17"/>
  <c r="BF83" i="17"/>
  <c r="BG83" i="17"/>
  <c r="BH83" i="17"/>
  <c r="BI83" i="17"/>
  <c r="BJ83" i="17"/>
  <c r="BK83" i="17"/>
  <c r="BL83" i="17"/>
  <c r="Z84" i="17"/>
  <c r="AA84" i="17"/>
  <c r="AB84" i="17"/>
  <c r="AC84" i="17"/>
  <c r="AD84" i="17"/>
  <c r="AE84" i="17"/>
  <c r="AF84" i="17"/>
  <c r="AG84" i="17"/>
  <c r="AH84" i="17"/>
  <c r="AI84" i="17"/>
  <c r="AJ84" i="17"/>
  <c r="AK84" i="17"/>
  <c r="AL84" i="17"/>
  <c r="AM84" i="17"/>
  <c r="AN84" i="17"/>
  <c r="AO84" i="17"/>
  <c r="AP84" i="17"/>
  <c r="AQ84" i="17"/>
  <c r="AR84" i="17"/>
  <c r="AS84" i="17"/>
  <c r="AT84" i="17"/>
  <c r="AU84" i="17"/>
  <c r="AV84" i="17"/>
  <c r="AW84" i="17"/>
  <c r="AX84" i="17"/>
  <c r="AY84" i="17"/>
  <c r="AZ84" i="17"/>
  <c r="BA84" i="17"/>
  <c r="BB84" i="17"/>
  <c r="BC84" i="17"/>
  <c r="BD84" i="17"/>
  <c r="BE84" i="17"/>
  <c r="BF84" i="17"/>
  <c r="BG84" i="17"/>
  <c r="BH84" i="17"/>
  <c r="BI84" i="17"/>
  <c r="BJ84" i="17"/>
  <c r="BK84" i="17"/>
  <c r="BL84" i="17"/>
  <c r="Z86" i="17"/>
  <c r="AA86" i="17"/>
  <c r="AB86" i="17"/>
  <c r="AC86" i="17"/>
  <c r="AD86" i="17"/>
  <c r="AE86" i="17"/>
  <c r="AF86" i="17"/>
  <c r="AG86" i="17"/>
  <c r="AH86" i="17"/>
  <c r="AI86" i="17"/>
  <c r="AJ86" i="17"/>
  <c r="AK86" i="17"/>
  <c r="AL86" i="17"/>
  <c r="AM86" i="17"/>
  <c r="AN86" i="17"/>
  <c r="AO86" i="17"/>
  <c r="AP86" i="17"/>
  <c r="AQ86" i="17"/>
  <c r="AR86" i="17"/>
  <c r="AS86" i="17"/>
  <c r="AT86" i="17"/>
  <c r="AU86" i="17"/>
  <c r="AV86" i="17"/>
  <c r="AW86" i="17"/>
  <c r="AX86" i="17"/>
  <c r="AY86" i="17"/>
  <c r="AZ86" i="17"/>
  <c r="BA86" i="17"/>
  <c r="BB86" i="17"/>
  <c r="BC86" i="17"/>
  <c r="BD86" i="17"/>
  <c r="BE86" i="17"/>
  <c r="BF86" i="17"/>
  <c r="BG86" i="17"/>
  <c r="BH86" i="17"/>
  <c r="BI86" i="17"/>
  <c r="BJ86" i="17"/>
  <c r="BK86" i="17"/>
  <c r="BL86" i="17"/>
  <c r="Z90" i="17"/>
  <c r="AA90" i="17"/>
  <c r="AB90" i="17"/>
  <c r="AC90" i="17"/>
  <c r="AD90" i="17"/>
  <c r="AE90" i="17"/>
  <c r="AF90" i="17"/>
  <c r="AG90" i="17"/>
  <c r="AH90" i="17"/>
  <c r="AI90" i="17"/>
  <c r="AJ90" i="17"/>
  <c r="AK90" i="17"/>
  <c r="AL90" i="17"/>
  <c r="AM90" i="17"/>
  <c r="AN90" i="17"/>
  <c r="AO90" i="17"/>
  <c r="AP90" i="17"/>
  <c r="AQ90" i="17"/>
  <c r="AR90" i="17"/>
  <c r="AS90" i="17"/>
  <c r="AT90" i="17"/>
  <c r="AU90" i="17"/>
  <c r="AV90" i="17"/>
  <c r="AW90" i="17"/>
  <c r="AX90" i="17"/>
  <c r="AY90" i="17"/>
  <c r="AZ90" i="17"/>
  <c r="BA90" i="17"/>
  <c r="BB90" i="17"/>
  <c r="BC90" i="17"/>
  <c r="BD90" i="17"/>
  <c r="BE90" i="17"/>
  <c r="BF90" i="17"/>
  <c r="BG90" i="17"/>
  <c r="BH90" i="17"/>
  <c r="BI90" i="17"/>
  <c r="BJ90" i="17"/>
  <c r="BK90" i="17"/>
  <c r="BL90" i="17"/>
  <c r="Z93" i="17"/>
  <c r="AA93" i="17"/>
  <c r="AB93" i="17"/>
  <c r="AC93" i="17"/>
  <c r="AD93" i="17"/>
  <c r="AE93" i="17"/>
  <c r="AF93" i="17"/>
  <c r="AG93" i="17"/>
  <c r="AH93" i="17"/>
  <c r="AI93" i="17"/>
  <c r="AJ93" i="17"/>
  <c r="AK93" i="17"/>
  <c r="AL93" i="17"/>
  <c r="AM93" i="17"/>
  <c r="AN93" i="17"/>
  <c r="AO93" i="17"/>
  <c r="AP93" i="17"/>
  <c r="AQ93" i="17"/>
  <c r="AR93" i="17"/>
  <c r="AS93" i="17"/>
  <c r="AT93" i="17"/>
  <c r="AU93" i="17"/>
  <c r="AV93" i="17"/>
  <c r="AW93" i="17"/>
  <c r="AX93" i="17"/>
  <c r="AY93" i="17"/>
  <c r="AZ93" i="17"/>
  <c r="BA93" i="17"/>
  <c r="BB93" i="17"/>
  <c r="BC93" i="17"/>
  <c r="BD93" i="17"/>
  <c r="BE93" i="17"/>
  <c r="BF93" i="17"/>
  <c r="BG93" i="17"/>
  <c r="BH93" i="17"/>
  <c r="BI93" i="17"/>
  <c r="BJ93" i="17"/>
  <c r="BK93" i="17"/>
  <c r="BL93" i="17"/>
  <c r="Z110" i="17"/>
  <c r="AA110" i="17"/>
  <c r="AB110" i="17"/>
  <c r="AC110" i="17"/>
  <c r="AD110" i="17"/>
  <c r="AE110" i="17"/>
  <c r="AF110" i="17"/>
  <c r="AG110" i="17"/>
  <c r="AH110" i="17"/>
  <c r="AI110" i="17"/>
  <c r="AJ110" i="17"/>
  <c r="AK110" i="17"/>
  <c r="AL110" i="17"/>
  <c r="AM110" i="17"/>
  <c r="AN110" i="17"/>
  <c r="AO110" i="17"/>
  <c r="AP110" i="17"/>
  <c r="AQ110" i="17"/>
  <c r="AR110" i="17"/>
  <c r="AS110" i="17"/>
  <c r="AT110" i="17"/>
  <c r="AU110" i="17"/>
  <c r="AV110" i="17"/>
  <c r="AW110" i="17"/>
  <c r="AX110" i="17"/>
  <c r="AY110" i="17"/>
  <c r="AZ110" i="17"/>
  <c r="BA110" i="17"/>
  <c r="BB110" i="17"/>
  <c r="BC110" i="17"/>
  <c r="BD110" i="17"/>
  <c r="BE110" i="17"/>
  <c r="BF110" i="17"/>
  <c r="BG110" i="17"/>
  <c r="BH110" i="17"/>
  <c r="BI110" i="17"/>
  <c r="BJ110" i="17"/>
  <c r="BK110" i="17"/>
  <c r="BL110" i="17"/>
  <c r="Z112" i="17"/>
  <c r="AA112" i="17"/>
  <c r="AB112" i="17"/>
  <c r="AC112" i="17"/>
  <c r="AD112" i="17"/>
  <c r="AE112" i="17"/>
  <c r="AF112" i="17"/>
  <c r="AG112" i="17"/>
  <c r="AH112" i="17"/>
  <c r="AI112" i="17"/>
  <c r="AJ112" i="17"/>
  <c r="AK112" i="17"/>
  <c r="AL112" i="17"/>
  <c r="AM112" i="17"/>
  <c r="AN112" i="17"/>
  <c r="AO112" i="17"/>
  <c r="AP112" i="17"/>
  <c r="AQ112" i="17"/>
  <c r="AR112" i="17"/>
  <c r="AS112" i="17"/>
  <c r="AT112" i="17"/>
  <c r="AU112" i="17"/>
  <c r="AV112" i="17"/>
  <c r="AW112" i="17"/>
  <c r="AX112" i="17"/>
  <c r="AY112" i="17"/>
  <c r="AZ112" i="17"/>
  <c r="BA112" i="17"/>
  <c r="BB112" i="17"/>
  <c r="BC112" i="17"/>
  <c r="BD112" i="17"/>
  <c r="BE112" i="17"/>
  <c r="BF112" i="17"/>
  <c r="BG112" i="17"/>
  <c r="BH112" i="17"/>
  <c r="BI112" i="17"/>
  <c r="BJ112" i="17"/>
  <c r="BK112" i="17"/>
  <c r="BL112" i="17"/>
  <c r="Z113" i="17"/>
  <c r="AA113" i="17"/>
  <c r="AB113" i="17"/>
  <c r="AC113" i="17"/>
  <c r="AD113" i="17"/>
  <c r="AE113" i="17"/>
  <c r="AF113" i="17"/>
  <c r="AG113" i="17"/>
  <c r="AH113" i="17"/>
  <c r="AI113" i="17"/>
  <c r="AJ113" i="17"/>
  <c r="AK113" i="17"/>
  <c r="AL113" i="17"/>
  <c r="AM113" i="17"/>
  <c r="AN113" i="17"/>
  <c r="AO113" i="17"/>
  <c r="AP113" i="17"/>
  <c r="AQ113" i="17"/>
  <c r="AR113" i="17"/>
  <c r="AS113" i="17"/>
  <c r="AT113" i="17"/>
  <c r="AU113" i="17"/>
  <c r="AV113" i="17"/>
  <c r="AW113" i="17"/>
  <c r="AX113" i="17"/>
  <c r="AY113" i="17"/>
  <c r="AZ113" i="17"/>
  <c r="BA113" i="17"/>
  <c r="BB113" i="17"/>
  <c r="BC113" i="17"/>
  <c r="BD113" i="17"/>
  <c r="BE113" i="17"/>
  <c r="BF113" i="17"/>
  <c r="BG113" i="17"/>
  <c r="BH113" i="17"/>
  <c r="BI113" i="17"/>
  <c r="BJ113" i="17"/>
  <c r="BK113" i="17"/>
  <c r="BL113" i="17"/>
  <c r="Z122" i="17"/>
  <c r="AA122" i="17"/>
  <c r="AB122" i="17"/>
  <c r="AC122" i="17"/>
  <c r="AD122" i="17"/>
  <c r="AE122" i="17"/>
  <c r="AF122" i="17"/>
  <c r="AG122" i="17"/>
  <c r="AH122" i="17"/>
  <c r="AI122" i="17"/>
  <c r="AJ122" i="17"/>
  <c r="AK122" i="17"/>
  <c r="AL122" i="17"/>
  <c r="AM122" i="17"/>
  <c r="AN122" i="17"/>
  <c r="AO122" i="17"/>
  <c r="AP122" i="17"/>
  <c r="AQ122" i="17"/>
  <c r="AR122" i="17"/>
  <c r="AS122" i="17"/>
  <c r="AT122" i="17"/>
  <c r="AU122" i="17"/>
  <c r="AV122" i="17"/>
  <c r="AW122" i="17"/>
  <c r="AX122" i="17"/>
  <c r="AY122" i="17"/>
  <c r="AZ122" i="17"/>
  <c r="BA122" i="17"/>
  <c r="BB122" i="17"/>
  <c r="BC122" i="17"/>
  <c r="BD122" i="17"/>
  <c r="BE122" i="17"/>
  <c r="BF122" i="17"/>
  <c r="BG122" i="17"/>
  <c r="BH122" i="17"/>
  <c r="BI122" i="17"/>
  <c r="BJ122" i="17"/>
  <c r="BK122" i="17"/>
  <c r="BL122" i="17"/>
  <c r="Z124" i="17"/>
  <c r="AA124" i="17"/>
  <c r="AB124" i="17"/>
  <c r="AC124" i="17"/>
  <c r="AD124" i="17"/>
  <c r="AE124" i="17"/>
  <c r="AF124" i="17"/>
  <c r="AG124" i="17"/>
  <c r="AH124" i="17"/>
  <c r="AI124" i="17"/>
  <c r="AJ124" i="17"/>
  <c r="AK124" i="17"/>
  <c r="AL124" i="17"/>
  <c r="AM124" i="17"/>
  <c r="AN124" i="17"/>
  <c r="AO124" i="17"/>
  <c r="AP124" i="17"/>
  <c r="AQ124" i="17"/>
  <c r="AR124" i="17"/>
  <c r="AS124" i="17"/>
  <c r="AT124" i="17"/>
  <c r="AU124" i="17"/>
  <c r="AV124" i="17"/>
  <c r="AW124" i="17"/>
  <c r="AX124" i="17"/>
  <c r="AY124" i="17"/>
  <c r="AZ124" i="17"/>
  <c r="BA124" i="17"/>
  <c r="BB124" i="17"/>
  <c r="BC124" i="17"/>
  <c r="BD124" i="17"/>
  <c r="BE124" i="17"/>
  <c r="BF124" i="17"/>
  <c r="BG124" i="17"/>
  <c r="BH124" i="17"/>
  <c r="BI124" i="17"/>
  <c r="BJ124" i="17"/>
  <c r="BK124" i="17"/>
  <c r="BL124" i="17"/>
  <c r="Z125" i="17"/>
  <c r="AA125" i="17"/>
  <c r="AB125" i="17"/>
  <c r="AC125" i="17"/>
  <c r="AD125" i="17"/>
  <c r="AE125" i="17"/>
  <c r="AF125" i="17"/>
  <c r="AG125" i="17"/>
  <c r="AH125" i="17"/>
  <c r="AI125" i="17"/>
  <c r="AJ125" i="17"/>
  <c r="AK125" i="17"/>
  <c r="AL125" i="17"/>
  <c r="AM125" i="17"/>
  <c r="AN125" i="17"/>
  <c r="AO125" i="17"/>
  <c r="AP125" i="17"/>
  <c r="AQ125" i="17"/>
  <c r="AR125" i="17"/>
  <c r="AS125" i="17"/>
  <c r="AT125" i="17"/>
  <c r="AU125" i="17"/>
  <c r="AV125" i="17"/>
  <c r="AW125" i="17"/>
  <c r="AX125" i="17"/>
  <c r="AY125" i="17"/>
  <c r="AZ125" i="17"/>
  <c r="BA125" i="17"/>
  <c r="BB125" i="17"/>
  <c r="BC125" i="17"/>
  <c r="BD125" i="17"/>
  <c r="BE125" i="17"/>
  <c r="BF125" i="17"/>
  <c r="BG125" i="17"/>
  <c r="BH125" i="17"/>
  <c r="BI125" i="17"/>
  <c r="BJ125" i="17"/>
  <c r="BK125" i="17"/>
  <c r="BL125" i="17"/>
  <c r="Z127" i="17"/>
  <c r="AA127" i="17"/>
  <c r="AB127" i="17"/>
  <c r="AC127" i="17"/>
  <c r="AD127" i="17"/>
  <c r="AE127" i="17"/>
  <c r="AF127" i="17"/>
  <c r="AG127" i="17"/>
  <c r="AH127" i="17"/>
  <c r="AI127" i="17"/>
  <c r="AJ127" i="17"/>
  <c r="AK127" i="17"/>
  <c r="AL127" i="17"/>
  <c r="AM127" i="17"/>
  <c r="AN127" i="17"/>
  <c r="AO127" i="17"/>
  <c r="AP127" i="17"/>
  <c r="AQ127" i="17"/>
  <c r="AR127" i="17"/>
  <c r="AS127" i="17"/>
  <c r="AT127" i="17"/>
  <c r="AU127" i="17"/>
  <c r="AV127" i="17"/>
  <c r="AW127" i="17"/>
  <c r="AX127" i="17"/>
  <c r="AY127" i="17"/>
  <c r="AZ127" i="17"/>
  <c r="BA127" i="17"/>
  <c r="BB127" i="17"/>
  <c r="BC127" i="17"/>
  <c r="BD127" i="17"/>
  <c r="BE127" i="17"/>
  <c r="BF127" i="17"/>
  <c r="BG127" i="17"/>
  <c r="BH127" i="17"/>
  <c r="BI127" i="17"/>
  <c r="BJ127" i="17"/>
  <c r="BK127" i="17"/>
  <c r="BL127" i="17"/>
  <c r="Z129" i="17"/>
  <c r="AA129" i="17"/>
  <c r="AB129" i="17"/>
  <c r="AC129" i="17"/>
  <c r="AD129" i="17"/>
  <c r="AE129" i="17"/>
  <c r="AF129" i="17"/>
  <c r="AG129" i="17"/>
  <c r="AH129" i="17"/>
  <c r="AI129" i="17"/>
  <c r="AJ129" i="17"/>
  <c r="AK129" i="17"/>
  <c r="AL129" i="17"/>
  <c r="AM129" i="17"/>
  <c r="AN129" i="17"/>
  <c r="AO129" i="17"/>
  <c r="AP129" i="17"/>
  <c r="AQ129" i="17"/>
  <c r="AR129" i="17"/>
  <c r="AS129" i="17"/>
  <c r="AT129" i="17"/>
  <c r="AU129" i="17"/>
  <c r="AV129" i="17"/>
  <c r="AW129" i="17"/>
  <c r="AX129" i="17"/>
  <c r="AY129" i="17"/>
  <c r="AZ129" i="17"/>
  <c r="BA129" i="17"/>
  <c r="BB129" i="17"/>
  <c r="BC129" i="17"/>
  <c r="BD129" i="17"/>
  <c r="BE129" i="17"/>
  <c r="BF129" i="17"/>
  <c r="BG129" i="17"/>
  <c r="BH129" i="17"/>
  <c r="BI129" i="17"/>
  <c r="BJ129" i="17"/>
  <c r="BK129" i="17"/>
  <c r="BL129" i="17"/>
  <c r="Z130" i="17"/>
  <c r="AA130" i="17"/>
  <c r="AB130" i="17"/>
  <c r="AC130" i="17"/>
  <c r="AD130" i="17"/>
  <c r="AE130" i="17"/>
  <c r="AF130" i="17"/>
  <c r="AG130" i="17"/>
  <c r="AH130" i="17"/>
  <c r="AI130" i="17"/>
  <c r="AJ130" i="17"/>
  <c r="AK130" i="17"/>
  <c r="AL130" i="17"/>
  <c r="AM130" i="17"/>
  <c r="AN130" i="17"/>
  <c r="AO130" i="17"/>
  <c r="AP130" i="17"/>
  <c r="AQ130" i="17"/>
  <c r="AR130" i="17"/>
  <c r="AS130" i="17"/>
  <c r="AT130" i="17"/>
  <c r="AU130" i="17"/>
  <c r="AV130" i="17"/>
  <c r="AW130" i="17"/>
  <c r="AX130" i="17"/>
  <c r="AY130" i="17"/>
  <c r="AZ130" i="17"/>
  <c r="BA130" i="17"/>
  <c r="BB130" i="17"/>
  <c r="BC130" i="17"/>
  <c r="BD130" i="17"/>
  <c r="BE130" i="17"/>
  <c r="BF130" i="17"/>
  <c r="BG130" i="17"/>
  <c r="BH130" i="17"/>
  <c r="BI130" i="17"/>
  <c r="BJ130" i="17"/>
  <c r="BK130" i="17"/>
  <c r="BL130" i="17"/>
  <c r="Z131" i="17"/>
  <c r="AA131" i="17"/>
  <c r="AB131" i="17"/>
  <c r="AC131" i="17"/>
  <c r="AD131" i="17"/>
  <c r="AE131" i="17"/>
  <c r="AF131" i="17"/>
  <c r="AG131" i="17"/>
  <c r="AH131" i="17"/>
  <c r="AI131" i="17"/>
  <c r="AJ131" i="17"/>
  <c r="AK131" i="17"/>
  <c r="AL131" i="17"/>
  <c r="AM131" i="17"/>
  <c r="AN131" i="17"/>
  <c r="AO131" i="17"/>
  <c r="AP131" i="17"/>
  <c r="AQ131" i="17"/>
  <c r="AR131" i="17"/>
  <c r="AS131" i="17"/>
  <c r="AT131" i="17"/>
  <c r="AU131" i="17"/>
  <c r="AV131" i="17"/>
  <c r="AW131" i="17"/>
  <c r="AX131" i="17"/>
  <c r="AY131" i="17"/>
  <c r="AZ131" i="17"/>
  <c r="BA131" i="17"/>
  <c r="BB131" i="17"/>
  <c r="BC131" i="17"/>
  <c r="BD131" i="17"/>
  <c r="BE131" i="17"/>
  <c r="BF131" i="17"/>
  <c r="BG131" i="17"/>
  <c r="BH131" i="17"/>
  <c r="BI131" i="17"/>
  <c r="BJ131" i="17"/>
  <c r="BK131" i="17"/>
  <c r="BL131" i="17"/>
  <c r="Z133" i="17"/>
  <c r="AA133" i="17"/>
  <c r="AB133" i="17"/>
  <c r="AC133" i="17"/>
  <c r="AD133" i="17"/>
  <c r="AE133" i="17"/>
  <c r="AF133" i="17"/>
  <c r="AG133" i="17"/>
  <c r="AH133" i="17"/>
  <c r="AI133" i="17"/>
  <c r="AJ133" i="17"/>
  <c r="AK133" i="17"/>
  <c r="AL133" i="17"/>
  <c r="AM133" i="17"/>
  <c r="AN133" i="17"/>
  <c r="AO133" i="17"/>
  <c r="AP133" i="17"/>
  <c r="AQ133" i="17"/>
  <c r="AR133" i="17"/>
  <c r="AS133" i="17"/>
  <c r="AT133" i="17"/>
  <c r="AU133" i="17"/>
  <c r="AV133" i="17"/>
  <c r="AW133" i="17"/>
  <c r="AX133" i="17"/>
  <c r="AY133" i="17"/>
  <c r="AZ133" i="17"/>
  <c r="BA133" i="17"/>
  <c r="BB133" i="17"/>
  <c r="BC133" i="17"/>
  <c r="BD133" i="17"/>
  <c r="BE133" i="17"/>
  <c r="BF133" i="17"/>
  <c r="BG133" i="17"/>
  <c r="BH133" i="17"/>
  <c r="BI133" i="17"/>
  <c r="BJ133" i="17"/>
  <c r="BK133" i="17"/>
  <c r="BL133" i="17"/>
  <c r="Z134" i="17"/>
  <c r="AA134" i="17"/>
  <c r="AB134" i="17"/>
  <c r="AC134" i="17"/>
  <c r="AD134" i="17"/>
  <c r="AE134" i="17"/>
  <c r="AF134" i="17"/>
  <c r="AG134" i="17"/>
  <c r="AH134" i="17"/>
  <c r="AI134" i="17"/>
  <c r="AJ134" i="17"/>
  <c r="AK134" i="17"/>
  <c r="AL134" i="17"/>
  <c r="AM134" i="17"/>
  <c r="AN134" i="17"/>
  <c r="AO134" i="17"/>
  <c r="AP134" i="17"/>
  <c r="AQ134" i="17"/>
  <c r="AR134" i="17"/>
  <c r="AS134" i="17"/>
  <c r="AT134" i="17"/>
  <c r="AU134" i="17"/>
  <c r="AV134" i="17"/>
  <c r="AW134" i="17"/>
  <c r="AX134" i="17"/>
  <c r="AY134" i="17"/>
  <c r="AZ134" i="17"/>
  <c r="BA134" i="17"/>
  <c r="BB134" i="17"/>
  <c r="BC134" i="17"/>
  <c r="BD134" i="17"/>
  <c r="BE134" i="17"/>
  <c r="BF134" i="17"/>
  <c r="BG134" i="17"/>
  <c r="BH134" i="17"/>
  <c r="BI134" i="17"/>
  <c r="BJ134" i="17"/>
  <c r="BK134" i="17"/>
  <c r="BL134" i="17"/>
  <c r="Z135" i="17"/>
  <c r="AA135" i="17"/>
  <c r="AB135" i="17"/>
  <c r="AC135" i="17"/>
  <c r="AD135" i="17"/>
  <c r="AE135" i="17"/>
  <c r="AF135" i="17"/>
  <c r="AG135" i="17"/>
  <c r="AH135" i="17"/>
  <c r="AI135" i="17"/>
  <c r="AJ135" i="17"/>
  <c r="AK135" i="17"/>
  <c r="AL135" i="17"/>
  <c r="AM135" i="17"/>
  <c r="AN135" i="17"/>
  <c r="AO135" i="17"/>
  <c r="AP135" i="17"/>
  <c r="AQ135" i="17"/>
  <c r="AR135" i="17"/>
  <c r="AS135" i="17"/>
  <c r="AT135" i="17"/>
  <c r="AU135" i="17"/>
  <c r="AV135" i="17"/>
  <c r="AW135" i="17"/>
  <c r="AX135" i="17"/>
  <c r="AY135" i="17"/>
  <c r="AZ135" i="17"/>
  <c r="BA135" i="17"/>
  <c r="BB135" i="17"/>
  <c r="BC135" i="17"/>
  <c r="BD135" i="17"/>
  <c r="BE135" i="17"/>
  <c r="BF135" i="17"/>
  <c r="BG135" i="17"/>
  <c r="BH135" i="17"/>
  <c r="BI135" i="17"/>
  <c r="BJ135" i="17"/>
  <c r="BK135" i="17"/>
  <c r="BL135" i="17"/>
  <c r="Z139" i="17"/>
  <c r="AA139" i="17"/>
  <c r="AB139" i="17"/>
  <c r="AC139" i="17"/>
  <c r="AD139" i="17"/>
  <c r="AE139" i="17"/>
  <c r="AF139" i="17"/>
  <c r="AG139" i="17"/>
  <c r="AH139" i="17"/>
  <c r="AI139" i="17"/>
  <c r="AJ139" i="17"/>
  <c r="AK139" i="17"/>
  <c r="AL139" i="17"/>
  <c r="AM139" i="17"/>
  <c r="AN139" i="17"/>
  <c r="AO139" i="17"/>
  <c r="AP139" i="17"/>
  <c r="AQ139" i="17"/>
  <c r="AR139" i="17"/>
  <c r="AS139" i="17"/>
  <c r="AT139" i="17"/>
  <c r="AU139" i="17"/>
  <c r="AV139" i="17"/>
  <c r="AW139" i="17"/>
  <c r="AX139" i="17"/>
  <c r="AY139" i="17"/>
  <c r="AZ139" i="17"/>
  <c r="BA139" i="17"/>
  <c r="BB139" i="17"/>
  <c r="BC139" i="17"/>
  <c r="BD139" i="17"/>
  <c r="BE139" i="17"/>
  <c r="BF139" i="17"/>
  <c r="BG139" i="17"/>
  <c r="BH139" i="17"/>
  <c r="BI139" i="17"/>
  <c r="BJ139" i="17"/>
  <c r="BK139" i="17"/>
  <c r="BL139" i="17"/>
  <c r="Z140" i="17"/>
  <c r="AA140" i="17"/>
  <c r="AB140" i="17"/>
  <c r="AC140" i="17"/>
  <c r="AD140" i="17"/>
  <c r="AE140" i="17"/>
  <c r="AF140" i="17"/>
  <c r="AG140" i="17"/>
  <c r="AH140" i="17"/>
  <c r="AI140" i="17"/>
  <c r="AJ140" i="17"/>
  <c r="AK140" i="17"/>
  <c r="AL140" i="17"/>
  <c r="AM140" i="17"/>
  <c r="AN140" i="17"/>
  <c r="AO140" i="17"/>
  <c r="AP140" i="17"/>
  <c r="AQ140" i="17"/>
  <c r="AR140" i="17"/>
  <c r="AS140" i="17"/>
  <c r="AT140" i="17"/>
  <c r="AU140" i="17"/>
  <c r="AV140" i="17"/>
  <c r="AW140" i="17"/>
  <c r="AX140" i="17"/>
  <c r="AY140" i="17"/>
  <c r="AZ140" i="17"/>
  <c r="BA140" i="17"/>
  <c r="BB140" i="17"/>
  <c r="BC140" i="17"/>
  <c r="BD140" i="17"/>
  <c r="BE140" i="17"/>
  <c r="BF140" i="17"/>
  <c r="BG140" i="17"/>
  <c r="BH140" i="17"/>
  <c r="BI140" i="17"/>
  <c r="BJ140" i="17"/>
  <c r="BK140" i="17"/>
  <c r="BL140" i="17"/>
  <c r="Z141" i="17"/>
  <c r="AA141" i="17"/>
  <c r="AB141" i="17"/>
  <c r="AC141" i="17"/>
  <c r="AD141" i="17"/>
  <c r="AE141" i="17"/>
  <c r="AF141" i="17"/>
  <c r="AG141" i="17"/>
  <c r="AH141" i="17"/>
  <c r="AI141" i="17"/>
  <c r="AJ141" i="17"/>
  <c r="AK141" i="17"/>
  <c r="AL141" i="17"/>
  <c r="AM141" i="17"/>
  <c r="AN141" i="17"/>
  <c r="AO141" i="17"/>
  <c r="AP141" i="17"/>
  <c r="AQ141" i="17"/>
  <c r="AR141" i="17"/>
  <c r="AS141" i="17"/>
  <c r="AT141" i="17"/>
  <c r="AU141" i="17"/>
  <c r="AV141" i="17"/>
  <c r="AW141" i="17"/>
  <c r="AX141" i="17"/>
  <c r="AY141" i="17"/>
  <c r="AZ141" i="17"/>
  <c r="BA141" i="17"/>
  <c r="BB141" i="17"/>
  <c r="BC141" i="17"/>
  <c r="BD141" i="17"/>
  <c r="BE141" i="17"/>
  <c r="BF141" i="17"/>
  <c r="BG141" i="17"/>
  <c r="BH141" i="17"/>
  <c r="BI141" i="17"/>
  <c r="BJ141" i="17"/>
  <c r="BK141" i="17"/>
  <c r="BL141" i="17"/>
  <c r="Z142" i="17"/>
  <c r="AA142" i="17"/>
  <c r="AB142" i="17"/>
  <c r="AC142" i="17"/>
  <c r="AD142" i="17"/>
  <c r="AE142" i="17"/>
  <c r="AF142" i="17"/>
  <c r="AG142" i="17"/>
  <c r="AH142" i="17"/>
  <c r="AI142" i="17"/>
  <c r="AJ142" i="17"/>
  <c r="AK142" i="17"/>
  <c r="AL142" i="17"/>
  <c r="AM142" i="17"/>
  <c r="AN142" i="17"/>
  <c r="AO142" i="17"/>
  <c r="AP142" i="17"/>
  <c r="AQ142" i="17"/>
  <c r="AR142" i="17"/>
  <c r="AS142" i="17"/>
  <c r="AT142" i="17"/>
  <c r="AU142" i="17"/>
  <c r="AV142" i="17"/>
  <c r="AW142" i="17"/>
  <c r="AX142" i="17"/>
  <c r="AY142" i="17"/>
  <c r="AZ142" i="17"/>
  <c r="BA142" i="17"/>
  <c r="BB142" i="17"/>
  <c r="BC142" i="17"/>
  <c r="BD142" i="17"/>
  <c r="BE142" i="17"/>
  <c r="BF142" i="17"/>
  <c r="BG142" i="17"/>
  <c r="BH142" i="17"/>
  <c r="BI142" i="17"/>
  <c r="BJ142" i="17"/>
  <c r="BK142" i="17"/>
  <c r="BL142" i="17"/>
  <c r="Z144" i="17"/>
  <c r="AA144" i="17"/>
  <c r="AB144" i="17"/>
  <c r="AC144" i="17"/>
  <c r="AD144" i="17"/>
  <c r="AE144" i="17"/>
  <c r="AF144" i="17"/>
  <c r="AG144" i="17"/>
  <c r="AH144" i="17"/>
  <c r="AI144" i="17"/>
  <c r="AJ144" i="17"/>
  <c r="AK144" i="17"/>
  <c r="AL144" i="17"/>
  <c r="AM144" i="17"/>
  <c r="AN144" i="17"/>
  <c r="AO144" i="17"/>
  <c r="AP144" i="17"/>
  <c r="AQ144" i="17"/>
  <c r="AR144" i="17"/>
  <c r="AS144" i="17"/>
  <c r="AT144" i="17"/>
  <c r="AU144" i="17"/>
  <c r="AV144" i="17"/>
  <c r="AW144" i="17"/>
  <c r="AX144" i="17"/>
  <c r="AY144" i="17"/>
  <c r="AZ144" i="17"/>
  <c r="BA144" i="17"/>
  <c r="BB144" i="17"/>
  <c r="BC144" i="17"/>
  <c r="BD144" i="17"/>
  <c r="BE144" i="17"/>
  <c r="BF144" i="17"/>
  <c r="BG144" i="17"/>
  <c r="BH144" i="17"/>
  <c r="BI144" i="17"/>
  <c r="BJ144" i="17"/>
  <c r="BK144" i="17"/>
  <c r="BL144" i="17"/>
  <c r="Z145" i="17"/>
  <c r="AA145" i="17"/>
  <c r="AB145" i="17"/>
  <c r="AC145" i="17"/>
  <c r="AD145" i="17"/>
  <c r="AE145" i="17"/>
  <c r="AF145" i="17"/>
  <c r="AG145" i="17"/>
  <c r="AH145" i="17"/>
  <c r="AI145" i="17"/>
  <c r="AJ145" i="17"/>
  <c r="AK145" i="17"/>
  <c r="AL145" i="17"/>
  <c r="AM145" i="17"/>
  <c r="AN145" i="17"/>
  <c r="AO145" i="17"/>
  <c r="AP145" i="17"/>
  <c r="AQ145" i="17"/>
  <c r="AR145" i="17"/>
  <c r="AS145" i="17"/>
  <c r="AT145" i="17"/>
  <c r="AU145" i="17"/>
  <c r="AV145" i="17"/>
  <c r="AW145" i="17"/>
  <c r="AX145" i="17"/>
  <c r="AY145" i="17"/>
  <c r="AZ145" i="17"/>
  <c r="BA145" i="17"/>
  <c r="BB145" i="17"/>
  <c r="BC145" i="17"/>
  <c r="BD145" i="17"/>
  <c r="BE145" i="17"/>
  <c r="BF145" i="17"/>
  <c r="BG145" i="17"/>
  <c r="BH145" i="17"/>
  <c r="BI145" i="17"/>
  <c r="BJ145" i="17"/>
  <c r="BK145" i="17"/>
  <c r="BL145" i="17"/>
  <c r="Z146" i="17"/>
  <c r="AA146" i="17"/>
  <c r="AB146" i="17"/>
  <c r="AC146" i="17"/>
  <c r="AD146" i="17"/>
  <c r="AE146" i="17"/>
  <c r="AF146" i="17"/>
  <c r="AG146" i="17"/>
  <c r="AH146" i="17"/>
  <c r="AI146" i="17"/>
  <c r="AJ146" i="17"/>
  <c r="AK146" i="17"/>
  <c r="AL146" i="17"/>
  <c r="AM146" i="17"/>
  <c r="AN146" i="17"/>
  <c r="AO146" i="17"/>
  <c r="AP146" i="17"/>
  <c r="AQ146" i="17"/>
  <c r="AR146" i="17"/>
  <c r="AS146" i="17"/>
  <c r="AT146" i="17"/>
  <c r="AU146" i="17"/>
  <c r="AV146" i="17"/>
  <c r="AW146" i="17"/>
  <c r="AX146" i="17"/>
  <c r="AY146" i="17"/>
  <c r="AZ146" i="17"/>
  <c r="BA146" i="17"/>
  <c r="BB146" i="17"/>
  <c r="BC146" i="17"/>
  <c r="BD146" i="17"/>
  <c r="BE146" i="17"/>
  <c r="BF146" i="17"/>
  <c r="BG146" i="17"/>
  <c r="BH146" i="17"/>
  <c r="BI146" i="17"/>
  <c r="BJ146" i="17"/>
  <c r="BK146" i="17"/>
  <c r="BL146" i="17"/>
  <c r="Z147" i="17"/>
  <c r="AA147" i="17"/>
  <c r="AB147" i="17"/>
  <c r="AC147" i="17"/>
  <c r="AD147" i="17"/>
  <c r="AE147" i="17"/>
  <c r="AF147" i="17"/>
  <c r="AG147" i="17"/>
  <c r="AH147" i="17"/>
  <c r="AI147" i="17"/>
  <c r="AJ147" i="17"/>
  <c r="AK147" i="17"/>
  <c r="AL147" i="17"/>
  <c r="AM147" i="17"/>
  <c r="AN147" i="17"/>
  <c r="AO147" i="17"/>
  <c r="AP147" i="17"/>
  <c r="AQ147" i="17"/>
  <c r="AR147" i="17"/>
  <c r="AS147" i="17"/>
  <c r="AT147" i="17"/>
  <c r="AU147" i="17"/>
  <c r="AV147" i="17"/>
  <c r="AW147" i="17"/>
  <c r="AX147" i="17"/>
  <c r="AY147" i="17"/>
  <c r="AZ147" i="17"/>
  <c r="BA147" i="17"/>
  <c r="BB147" i="17"/>
  <c r="BC147" i="17"/>
  <c r="BD147" i="17"/>
  <c r="BE147" i="17"/>
  <c r="BF147" i="17"/>
  <c r="BG147" i="17"/>
  <c r="BH147" i="17"/>
  <c r="BI147" i="17"/>
  <c r="BJ147" i="17"/>
  <c r="BK147" i="17"/>
  <c r="BL147" i="17"/>
  <c r="Z148" i="17"/>
  <c r="AA148" i="17"/>
  <c r="AB148" i="17"/>
  <c r="AC148" i="17"/>
  <c r="AD148" i="17"/>
  <c r="AE148" i="17"/>
  <c r="AF148" i="17"/>
  <c r="AG148" i="17"/>
  <c r="AH148" i="17"/>
  <c r="AI148" i="17"/>
  <c r="AJ148" i="17"/>
  <c r="AK148" i="17"/>
  <c r="AL148" i="17"/>
  <c r="AM148" i="17"/>
  <c r="AN148" i="17"/>
  <c r="AO148" i="17"/>
  <c r="AP148" i="17"/>
  <c r="AQ148" i="17"/>
  <c r="AR148" i="17"/>
  <c r="AS148" i="17"/>
  <c r="AT148" i="17"/>
  <c r="AU148" i="17"/>
  <c r="AV148" i="17"/>
  <c r="AW148" i="17"/>
  <c r="AX148" i="17"/>
  <c r="AY148" i="17"/>
  <c r="AZ148" i="17"/>
  <c r="BA148" i="17"/>
  <c r="BB148" i="17"/>
  <c r="BC148" i="17"/>
  <c r="BD148" i="17"/>
  <c r="BE148" i="17"/>
  <c r="BF148" i="17"/>
  <c r="BG148" i="17"/>
  <c r="BH148" i="17"/>
  <c r="BI148" i="17"/>
  <c r="BJ148" i="17"/>
  <c r="BK148" i="17"/>
  <c r="BL148" i="17"/>
  <c r="Z149" i="17"/>
  <c r="AA149" i="17"/>
  <c r="AB149" i="17"/>
  <c r="AC149" i="17"/>
  <c r="AD149" i="17"/>
  <c r="AE149" i="17"/>
  <c r="AF149" i="17"/>
  <c r="AG149" i="17"/>
  <c r="AH149" i="17"/>
  <c r="AI149" i="17"/>
  <c r="AJ149" i="17"/>
  <c r="AK149" i="17"/>
  <c r="AL149" i="17"/>
  <c r="AM149" i="17"/>
  <c r="AN149" i="17"/>
  <c r="AO149" i="17"/>
  <c r="AP149" i="17"/>
  <c r="AQ149" i="17"/>
  <c r="AR149" i="17"/>
  <c r="AS149" i="17"/>
  <c r="AT149" i="17"/>
  <c r="AU149" i="17"/>
  <c r="AV149" i="17"/>
  <c r="AW149" i="17"/>
  <c r="AX149" i="17"/>
  <c r="AY149" i="17"/>
  <c r="AZ149" i="17"/>
  <c r="BA149" i="17"/>
  <c r="BB149" i="17"/>
  <c r="BC149" i="17"/>
  <c r="BD149" i="17"/>
  <c r="BE149" i="17"/>
  <c r="BF149" i="17"/>
  <c r="BG149" i="17"/>
  <c r="BH149" i="17"/>
  <c r="BI149" i="17"/>
  <c r="BJ149" i="17"/>
  <c r="BK149" i="17"/>
  <c r="BL149" i="17"/>
  <c r="Z150" i="17"/>
  <c r="AA150" i="17"/>
  <c r="AB150" i="17"/>
  <c r="AC150" i="17"/>
  <c r="AD150" i="17"/>
  <c r="AE150" i="17"/>
  <c r="AF150" i="17"/>
  <c r="AG150" i="17"/>
  <c r="AH150" i="17"/>
  <c r="AI150" i="17"/>
  <c r="AJ150" i="17"/>
  <c r="AK150" i="17"/>
  <c r="AL150" i="17"/>
  <c r="AM150" i="17"/>
  <c r="AN150" i="17"/>
  <c r="AO150" i="17"/>
  <c r="AP150" i="17"/>
  <c r="AQ150" i="17"/>
  <c r="AR150" i="17"/>
  <c r="AS150" i="17"/>
  <c r="AT150" i="17"/>
  <c r="AU150" i="17"/>
  <c r="AV150" i="17"/>
  <c r="AW150" i="17"/>
  <c r="AX150" i="17"/>
  <c r="AY150" i="17"/>
  <c r="AZ150" i="17"/>
  <c r="BA150" i="17"/>
  <c r="BB150" i="17"/>
  <c r="BC150" i="17"/>
  <c r="BD150" i="17"/>
  <c r="BE150" i="17"/>
  <c r="BF150" i="17"/>
  <c r="BG150" i="17"/>
  <c r="BH150" i="17"/>
  <c r="BI150" i="17"/>
  <c r="BJ150" i="17"/>
  <c r="BK150" i="17"/>
  <c r="BL150" i="17"/>
  <c r="Z151" i="17"/>
  <c r="AA151" i="17"/>
  <c r="AB151" i="17"/>
  <c r="AC151" i="17"/>
  <c r="AD151" i="17"/>
  <c r="AE151" i="17"/>
  <c r="AF151" i="17"/>
  <c r="AG151" i="17"/>
  <c r="AH151" i="17"/>
  <c r="AI151" i="17"/>
  <c r="AJ151" i="17"/>
  <c r="AK151" i="17"/>
  <c r="AL151" i="17"/>
  <c r="AM151" i="17"/>
  <c r="AN151" i="17"/>
  <c r="AO151" i="17"/>
  <c r="AP151" i="17"/>
  <c r="AQ151" i="17"/>
  <c r="AR151" i="17"/>
  <c r="AS151" i="17"/>
  <c r="AT151" i="17"/>
  <c r="AU151" i="17"/>
  <c r="AV151" i="17"/>
  <c r="AW151" i="17"/>
  <c r="AX151" i="17"/>
  <c r="AY151" i="17"/>
  <c r="AZ151" i="17"/>
  <c r="BA151" i="17"/>
  <c r="BB151" i="17"/>
  <c r="BC151" i="17"/>
  <c r="BD151" i="17"/>
  <c r="BE151" i="17"/>
  <c r="BF151" i="17"/>
  <c r="BG151" i="17"/>
  <c r="BH151" i="17"/>
  <c r="BI151" i="17"/>
  <c r="BJ151" i="17"/>
  <c r="BK151" i="17"/>
  <c r="BL151" i="17"/>
  <c r="Z152" i="17"/>
  <c r="AA152" i="17"/>
  <c r="AB152" i="17"/>
  <c r="AC152" i="17"/>
  <c r="AD152" i="17"/>
  <c r="AE152" i="17"/>
  <c r="AF152" i="17"/>
  <c r="AG152" i="17"/>
  <c r="AH152" i="17"/>
  <c r="AI152" i="17"/>
  <c r="AJ152" i="17"/>
  <c r="AK152" i="17"/>
  <c r="AL152" i="17"/>
  <c r="AM152" i="17"/>
  <c r="AN152" i="17"/>
  <c r="AO152" i="17"/>
  <c r="AP152" i="17"/>
  <c r="AQ152" i="17"/>
  <c r="AR152" i="17"/>
  <c r="AS152" i="17"/>
  <c r="AT152" i="17"/>
  <c r="AU152" i="17"/>
  <c r="AV152" i="17"/>
  <c r="AW152" i="17"/>
  <c r="AX152" i="17"/>
  <c r="AY152" i="17"/>
  <c r="AZ152" i="17"/>
  <c r="BA152" i="17"/>
  <c r="BB152" i="17"/>
  <c r="BC152" i="17"/>
  <c r="BD152" i="17"/>
  <c r="BE152" i="17"/>
  <c r="BF152" i="17"/>
  <c r="BG152" i="17"/>
  <c r="BH152" i="17"/>
  <c r="BI152" i="17"/>
  <c r="BJ152" i="17"/>
  <c r="BK152" i="17"/>
  <c r="BL152" i="17"/>
  <c r="Z98" i="17"/>
  <c r="AA98" i="17"/>
  <c r="AB98" i="17"/>
  <c r="AC98" i="17"/>
  <c r="AD98" i="17"/>
  <c r="AE98" i="17"/>
  <c r="AF98" i="17"/>
  <c r="AG98" i="17"/>
  <c r="AH98" i="17"/>
  <c r="AI98" i="17"/>
  <c r="AJ98" i="17"/>
  <c r="AK98" i="17"/>
  <c r="AL98" i="17"/>
  <c r="AM98" i="17"/>
  <c r="AN98" i="17"/>
  <c r="AO98" i="17"/>
  <c r="AP98" i="17"/>
  <c r="AQ98" i="17"/>
  <c r="AR98" i="17"/>
  <c r="AS98" i="17"/>
  <c r="AT98" i="17"/>
  <c r="AU98" i="17"/>
  <c r="AV98" i="17"/>
  <c r="AW98" i="17"/>
  <c r="AX98" i="17"/>
  <c r="AY98" i="17"/>
  <c r="AZ98" i="17"/>
  <c r="BA98" i="17"/>
  <c r="BB98" i="17"/>
  <c r="BC98" i="17"/>
  <c r="BD98" i="17"/>
  <c r="BE98" i="17"/>
  <c r="BF98" i="17"/>
  <c r="BG98" i="17"/>
  <c r="BH98" i="17"/>
  <c r="BI98" i="17"/>
  <c r="BJ98" i="17"/>
  <c r="BK98" i="17"/>
  <c r="BL98" i="17"/>
  <c r="Z103" i="17"/>
  <c r="AA103" i="17"/>
  <c r="AB103" i="17"/>
  <c r="AC103" i="17"/>
  <c r="AD103" i="17"/>
  <c r="AE103" i="17"/>
  <c r="AF103" i="17"/>
  <c r="AG103" i="17"/>
  <c r="AH103" i="17"/>
  <c r="AI103" i="17"/>
  <c r="AJ103" i="17"/>
  <c r="AK103" i="17"/>
  <c r="AL103" i="17"/>
  <c r="AM103" i="17"/>
  <c r="AN103" i="17"/>
  <c r="AO103" i="17"/>
  <c r="AP103" i="17"/>
  <c r="AQ103" i="17"/>
  <c r="AR103" i="17"/>
  <c r="AS103" i="17"/>
  <c r="AT103" i="17"/>
  <c r="AU103" i="17"/>
  <c r="AV103" i="17"/>
  <c r="AW103" i="17"/>
  <c r="AX103" i="17"/>
  <c r="AY103" i="17"/>
  <c r="AZ103" i="17"/>
  <c r="BA103" i="17"/>
  <c r="BB103" i="17"/>
  <c r="BC103" i="17"/>
  <c r="BD103" i="17"/>
  <c r="BE103" i="17"/>
  <c r="BF103" i="17"/>
  <c r="BG103" i="17"/>
  <c r="BH103" i="17"/>
  <c r="BI103" i="17"/>
  <c r="BJ103" i="17"/>
  <c r="BK103" i="17"/>
  <c r="BL103" i="17"/>
  <c r="Z104" i="17"/>
  <c r="AA104" i="17"/>
  <c r="AB104" i="17"/>
  <c r="AC104" i="17"/>
  <c r="AD104" i="17"/>
  <c r="AE104" i="17"/>
  <c r="AF104" i="17"/>
  <c r="AG104" i="17"/>
  <c r="AH104" i="17"/>
  <c r="AI104" i="17"/>
  <c r="AJ104" i="17"/>
  <c r="AK104" i="17"/>
  <c r="AL104" i="17"/>
  <c r="AM104" i="17"/>
  <c r="AN104" i="17"/>
  <c r="AO104" i="17"/>
  <c r="AP104" i="17"/>
  <c r="AQ104" i="17"/>
  <c r="AR104" i="17"/>
  <c r="AS104" i="17"/>
  <c r="AT104" i="17"/>
  <c r="AU104" i="17"/>
  <c r="AV104" i="17"/>
  <c r="AW104" i="17"/>
  <c r="AX104" i="17"/>
  <c r="AY104" i="17"/>
  <c r="AZ104" i="17"/>
  <c r="BA104" i="17"/>
  <c r="BB104" i="17"/>
  <c r="BC104" i="17"/>
  <c r="BD104" i="17"/>
  <c r="BE104" i="17"/>
  <c r="BF104" i="17"/>
  <c r="BG104" i="17"/>
  <c r="BH104" i="17"/>
  <c r="BI104" i="17"/>
  <c r="BJ104" i="17"/>
  <c r="BK104" i="17"/>
  <c r="BL104" i="17"/>
  <c r="Z31" i="17"/>
  <c r="AA31" i="17"/>
  <c r="AB31" i="17"/>
  <c r="AC31" i="17"/>
  <c r="AD31" i="17"/>
  <c r="AE31" i="17"/>
  <c r="AF31" i="17"/>
  <c r="AG31" i="17"/>
  <c r="AH31" i="17"/>
  <c r="AI31" i="17"/>
  <c r="AJ31" i="17"/>
  <c r="AK31" i="17"/>
  <c r="AL31" i="17"/>
  <c r="AM31" i="17"/>
  <c r="AN31" i="17"/>
  <c r="AO31" i="17"/>
  <c r="AP31" i="17"/>
  <c r="AQ31" i="17"/>
  <c r="AR31" i="17"/>
  <c r="AS31" i="17"/>
  <c r="AT31" i="17"/>
  <c r="AU31" i="17"/>
  <c r="AV31" i="17"/>
  <c r="AW31" i="17"/>
  <c r="AX31" i="17"/>
  <c r="AY31" i="17"/>
  <c r="AZ31" i="17"/>
  <c r="BA31" i="17"/>
  <c r="BB31" i="17"/>
  <c r="BC31" i="17"/>
  <c r="BD31" i="17"/>
  <c r="BE31" i="17"/>
  <c r="BF31" i="17"/>
  <c r="BG31" i="17"/>
  <c r="BH31" i="17"/>
  <c r="BI31" i="17"/>
  <c r="BJ31" i="17"/>
  <c r="BK31" i="17"/>
  <c r="BL31" i="17"/>
  <c r="Z42" i="17"/>
  <c r="AA42" i="17"/>
  <c r="AB42" i="17"/>
  <c r="AC42" i="17"/>
  <c r="AD42" i="17"/>
  <c r="AE42" i="17"/>
  <c r="AF42" i="17"/>
  <c r="AG42" i="17"/>
  <c r="AH42" i="17"/>
  <c r="AI42" i="17"/>
  <c r="AJ42" i="17"/>
  <c r="AK42" i="17"/>
  <c r="AL42" i="17"/>
  <c r="AM42" i="17"/>
  <c r="AN42" i="17"/>
  <c r="AO42" i="17"/>
  <c r="AP42" i="17"/>
  <c r="AQ42" i="17"/>
  <c r="AR42" i="17"/>
  <c r="AS42" i="17"/>
  <c r="AT42" i="17"/>
  <c r="AU42" i="17"/>
  <c r="AV42" i="17"/>
  <c r="AW42" i="17"/>
  <c r="AX42" i="17"/>
  <c r="AY42" i="17"/>
  <c r="AZ42" i="17"/>
  <c r="BA42" i="17"/>
  <c r="BB42" i="17"/>
  <c r="BC42" i="17"/>
  <c r="BD42" i="17"/>
  <c r="BE42" i="17"/>
  <c r="BF42" i="17"/>
  <c r="BG42" i="17"/>
  <c r="BH42" i="17"/>
  <c r="BI42" i="17"/>
  <c r="BJ42" i="17"/>
  <c r="BK42" i="17"/>
  <c r="BL42" i="17"/>
  <c r="Z65" i="17"/>
  <c r="AA65" i="17"/>
  <c r="AB65" i="17"/>
  <c r="AC65" i="17"/>
  <c r="AD65" i="17"/>
  <c r="AE65" i="17"/>
  <c r="AF65" i="17"/>
  <c r="AG65" i="17"/>
  <c r="AH65" i="17"/>
  <c r="AI65" i="17"/>
  <c r="AJ65" i="17"/>
  <c r="AK65" i="17"/>
  <c r="AL65" i="17"/>
  <c r="AM65" i="17"/>
  <c r="AN65" i="17"/>
  <c r="AO65" i="17"/>
  <c r="AP65" i="17"/>
  <c r="AQ65" i="17"/>
  <c r="AR65" i="17"/>
  <c r="AS65" i="17"/>
  <c r="AT65" i="17"/>
  <c r="AU65" i="17"/>
  <c r="AV65" i="17"/>
  <c r="AW65" i="17"/>
  <c r="AX65" i="17"/>
  <c r="AY65" i="17"/>
  <c r="AZ65" i="17"/>
  <c r="BA65" i="17"/>
  <c r="BB65" i="17"/>
  <c r="BC65" i="17"/>
  <c r="BD65" i="17"/>
  <c r="BE65" i="17"/>
  <c r="BF65" i="17"/>
  <c r="BG65" i="17"/>
  <c r="BH65" i="17"/>
  <c r="BI65" i="17"/>
  <c r="BJ65" i="17"/>
  <c r="BK65" i="17"/>
  <c r="BL65" i="17"/>
  <c r="Z67" i="17"/>
  <c r="AA67" i="17"/>
  <c r="AB67" i="17"/>
  <c r="AC67" i="17"/>
  <c r="AD67" i="17"/>
  <c r="AE67" i="17"/>
  <c r="AF67" i="17"/>
  <c r="AG67" i="17"/>
  <c r="AH67" i="17"/>
  <c r="AI67" i="17"/>
  <c r="AJ67" i="17"/>
  <c r="AK67" i="17"/>
  <c r="AL67" i="17"/>
  <c r="AM67" i="17"/>
  <c r="AN67" i="17"/>
  <c r="AO67" i="17"/>
  <c r="AP67" i="17"/>
  <c r="AQ67" i="17"/>
  <c r="AR67" i="17"/>
  <c r="AS67" i="17"/>
  <c r="AT67" i="17"/>
  <c r="AU67" i="17"/>
  <c r="AV67" i="17"/>
  <c r="AW67" i="17"/>
  <c r="AX67" i="17"/>
  <c r="AY67" i="17"/>
  <c r="AZ67" i="17"/>
  <c r="BA67" i="17"/>
  <c r="BB67" i="17"/>
  <c r="BC67" i="17"/>
  <c r="BD67" i="17"/>
  <c r="BE67" i="17"/>
  <c r="BF67" i="17"/>
  <c r="BG67" i="17"/>
  <c r="BH67" i="17"/>
  <c r="BI67" i="17"/>
  <c r="BJ67" i="17"/>
  <c r="BK67" i="17"/>
  <c r="BL67" i="17"/>
  <c r="Z68" i="17"/>
  <c r="AA68" i="17"/>
  <c r="AB68" i="17"/>
  <c r="AC68" i="17"/>
  <c r="AD68" i="17"/>
  <c r="AE68" i="17"/>
  <c r="AF68" i="17"/>
  <c r="AG68" i="17"/>
  <c r="AH68" i="17"/>
  <c r="AI68" i="17"/>
  <c r="AJ68" i="17"/>
  <c r="AK68" i="17"/>
  <c r="AL68" i="17"/>
  <c r="AM68" i="17"/>
  <c r="AN68" i="17"/>
  <c r="AO68" i="17"/>
  <c r="AP68" i="17"/>
  <c r="AQ68" i="17"/>
  <c r="AR68" i="17"/>
  <c r="AS68" i="17"/>
  <c r="AT68" i="17"/>
  <c r="AU68" i="17"/>
  <c r="AV68" i="17"/>
  <c r="AW68" i="17"/>
  <c r="AX68" i="17"/>
  <c r="AY68" i="17"/>
  <c r="AZ68" i="17"/>
  <c r="BA68" i="17"/>
  <c r="BB68" i="17"/>
  <c r="BC68" i="17"/>
  <c r="BD68" i="17"/>
  <c r="BE68" i="17"/>
  <c r="BF68" i="17"/>
  <c r="BG68" i="17"/>
  <c r="BH68" i="17"/>
  <c r="BI68" i="17"/>
  <c r="BJ68" i="17"/>
  <c r="BK68" i="17"/>
  <c r="BL68" i="17"/>
  <c r="Z69" i="17"/>
  <c r="AA69" i="17"/>
  <c r="AB69" i="17"/>
  <c r="AC69" i="17"/>
  <c r="AD69" i="17"/>
  <c r="AE69" i="17"/>
  <c r="AF69" i="17"/>
  <c r="AG69" i="17"/>
  <c r="AH69" i="17"/>
  <c r="AI69" i="17"/>
  <c r="AJ69" i="17"/>
  <c r="AK69" i="17"/>
  <c r="AL69" i="17"/>
  <c r="AM69" i="17"/>
  <c r="AN69" i="17"/>
  <c r="AO69" i="17"/>
  <c r="AP69" i="17"/>
  <c r="AQ69" i="17"/>
  <c r="AR69" i="17"/>
  <c r="AS69" i="17"/>
  <c r="AT69" i="17"/>
  <c r="AU69" i="17"/>
  <c r="AV69" i="17"/>
  <c r="AW69" i="17"/>
  <c r="AX69" i="17"/>
  <c r="AY69" i="17"/>
  <c r="AZ69" i="17"/>
  <c r="BA69" i="17"/>
  <c r="BB69" i="17"/>
  <c r="BC69" i="17"/>
  <c r="BD69" i="17"/>
  <c r="BE69" i="17"/>
  <c r="BF69" i="17"/>
  <c r="BG69" i="17"/>
  <c r="BH69" i="17"/>
  <c r="BI69" i="17"/>
  <c r="BJ69" i="17"/>
  <c r="BK69" i="17"/>
  <c r="BL69" i="17"/>
  <c r="Z74" i="17"/>
  <c r="AA74" i="17"/>
  <c r="AB74" i="17"/>
  <c r="AC74" i="17"/>
  <c r="AD74" i="17"/>
  <c r="AE74" i="17"/>
  <c r="AF74" i="17"/>
  <c r="AG74" i="17"/>
  <c r="AH74" i="17"/>
  <c r="AI74" i="17"/>
  <c r="AJ74" i="17"/>
  <c r="AK74" i="17"/>
  <c r="AL74" i="17"/>
  <c r="AM74" i="17"/>
  <c r="AN74" i="17"/>
  <c r="AO74" i="17"/>
  <c r="AP74" i="17"/>
  <c r="AQ74" i="17"/>
  <c r="AR74" i="17"/>
  <c r="AS74" i="17"/>
  <c r="AT74" i="17"/>
  <c r="AU74" i="17"/>
  <c r="AV74" i="17"/>
  <c r="AW74" i="17"/>
  <c r="AX74" i="17"/>
  <c r="AY74" i="17"/>
  <c r="AZ74" i="17"/>
  <c r="BA74" i="17"/>
  <c r="BB74" i="17"/>
  <c r="BC74" i="17"/>
  <c r="BD74" i="17"/>
  <c r="BE74" i="17"/>
  <c r="BF74" i="17"/>
  <c r="BG74" i="17"/>
  <c r="BH74" i="17"/>
  <c r="BI74" i="17"/>
  <c r="BJ74" i="17"/>
  <c r="BK74" i="17"/>
  <c r="BL74" i="17"/>
  <c r="Z75" i="17"/>
  <c r="AA75" i="17"/>
  <c r="AB75" i="17"/>
  <c r="AC75" i="17"/>
  <c r="AD75" i="17"/>
  <c r="AE75" i="17"/>
  <c r="AF75" i="17"/>
  <c r="AG75" i="17"/>
  <c r="AH75" i="17"/>
  <c r="AI75" i="17"/>
  <c r="AJ75" i="17"/>
  <c r="AK75" i="17"/>
  <c r="AL75" i="17"/>
  <c r="AM75" i="17"/>
  <c r="AN75" i="17"/>
  <c r="AO75" i="17"/>
  <c r="AP75" i="17"/>
  <c r="AQ75" i="17"/>
  <c r="AR75" i="17"/>
  <c r="AS75" i="17"/>
  <c r="AT75" i="17"/>
  <c r="AU75" i="17"/>
  <c r="AV75" i="17"/>
  <c r="AW75" i="17"/>
  <c r="AX75" i="17"/>
  <c r="AY75" i="17"/>
  <c r="AZ75" i="17"/>
  <c r="BA75" i="17"/>
  <c r="BB75" i="17"/>
  <c r="BC75" i="17"/>
  <c r="BD75" i="17"/>
  <c r="BE75" i="17"/>
  <c r="BF75" i="17"/>
  <c r="BG75" i="17"/>
  <c r="BH75" i="17"/>
  <c r="BI75" i="17"/>
  <c r="BJ75" i="17"/>
  <c r="BK75" i="17"/>
  <c r="BL75" i="17"/>
  <c r="Z85" i="17"/>
  <c r="AA85" i="17"/>
  <c r="AB85" i="17"/>
  <c r="AC85" i="17"/>
  <c r="AD85" i="17"/>
  <c r="AE85" i="17"/>
  <c r="AF85" i="17"/>
  <c r="AG85" i="17"/>
  <c r="AH85" i="17"/>
  <c r="AI85" i="17"/>
  <c r="AJ85" i="17"/>
  <c r="AK85" i="17"/>
  <c r="AL85" i="17"/>
  <c r="AM85" i="17"/>
  <c r="AN85" i="17"/>
  <c r="AO85" i="17"/>
  <c r="AP85" i="17"/>
  <c r="AQ85" i="17"/>
  <c r="AR85" i="17"/>
  <c r="AS85" i="17"/>
  <c r="AT85" i="17"/>
  <c r="AU85" i="17"/>
  <c r="AV85" i="17"/>
  <c r="AW85" i="17"/>
  <c r="AX85" i="17"/>
  <c r="AY85" i="17"/>
  <c r="AZ85" i="17"/>
  <c r="BA85" i="17"/>
  <c r="BB85" i="17"/>
  <c r="BC85" i="17"/>
  <c r="BD85" i="17"/>
  <c r="BE85" i="17"/>
  <c r="BF85" i="17"/>
  <c r="BG85" i="17"/>
  <c r="BH85" i="17"/>
  <c r="BI85" i="17"/>
  <c r="BJ85" i="17"/>
  <c r="BK85" i="17"/>
  <c r="BL85" i="17"/>
  <c r="Z95" i="17"/>
  <c r="AA95" i="17"/>
  <c r="AB95" i="17"/>
  <c r="AC95" i="17"/>
  <c r="AD95" i="17"/>
  <c r="AE95" i="17"/>
  <c r="AF95" i="17"/>
  <c r="AG95" i="17"/>
  <c r="AH95" i="17"/>
  <c r="AI95" i="17"/>
  <c r="AJ95" i="17"/>
  <c r="AK95" i="17"/>
  <c r="AL95" i="17"/>
  <c r="AM95" i="17"/>
  <c r="AN95" i="17"/>
  <c r="AO95" i="17"/>
  <c r="AP95" i="17"/>
  <c r="AQ95" i="17"/>
  <c r="AR95" i="17"/>
  <c r="AS95" i="17"/>
  <c r="AT95" i="17"/>
  <c r="AU95" i="17"/>
  <c r="AV95" i="17"/>
  <c r="AW95" i="17"/>
  <c r="AX95" i="17"/>
  <c r="AY95" i="17"/>
  <c r="AZ95" i="17"/>
  <c r="BA95" i="17"/>
  <c r="BB95" i="17"/>
  <c r="BC95" i="17"/>
  <c r="BD95" i="17"/>
  <c r="BE95" i="17"/>
  <c r="BF95" i="17"/>
  <c r="BG95" i="17"/>
  <c r="BH95" i="17"/>
  <c r="BI95" i="17"/>
  <c r="BJ95" i="17"/>
  <c r="BK95" i="17"/>
  <c r="BL95" i="17"/>
  <c r="Z96" i="17"/>
  <c r="AA96" i="17"/>
  <c r="AB96" i="17"/>
  <c r="AC96" i="17"/>
  <c r="AD96" i="17"/>
  <c r="AE96" i="17"/>
  <c r="AF96" i="17"/>
  <c r="AG96" i="17"/>
  <c r="AH96" i="17"/>
  <c r="AI96" i="17"/>
  <c r="AJ96" i="17"/>
  <c r="AK96" i="17"/>
  <c r="AL96" i="17"/>
  <c r="AM96" i="17"/>
  <c r="AN96" i="17"/>
  <c r="AO96" i="17"/>
  <c r="AP96" i="17"/>
  <c r="AQ96" i="17"/>
  <c r="AR96" i="17"/>
  <c r="AS96" i="17"/>
  <c r="AT96" i="17"/>
  <c r="AU96" i="17"/>
  <c r="AV96" i="17"/>
  <c r="AW96" i="17"/>
  <c r="AX96" i="17"/>
  <c r="AY96" i="17"/>
  <c r="AZ96" i="17"/>
  <c r="BA96" i="17"/>
  <c r="BB96" i="17"/>
  <c r="BC96" i="17"/>
  <c r="BD96" i="17"/>
  <c r="BE96" i="17"/>
  <c r="BF96" i="17"/>
  <c r="BG96" i="17"/>
  <c r="BH96" i="17"/>
  <c r="BI96" i="17"/>
  <c r="BJ96" i="17"/>
  <c r="BK96" i="17"/>
  <c r="BL96" i="17"/>
  <c r="Z97" i="17"/>
  <c r="AA97" i="17"/>
  <c r="AB97" i="17"/>
  <c r="AC97" i="17"/>
  <c r="AD97" i="17"/>
  <c r="AE97" i="17"/>
  <c r="AF97" i="17"/>
  <c r="AG97" i="17"/>
  <c r="AH97" i="17"/>
  <c r="AI97" i="17"/>
  <c r="AJ97" i="17"/>
  <c r="AK97" i="17"/>
  <c r="AL97" i="17"/>
  <c r="AM97" i="17"/>
  <c r="AN97" i="17"/>
  <c r="AO97" i="17"/>
  <c r="AP97" i="17"/>
  <c r="AQ97" i="17"/>
  <c r="AR97" i="17"/>
  <c r="AS97" i="17"/>
  <c r="AT97" i="17"/>
  <c r="AU97" i="17"/>
  <c r="AV97" i="17"/>
  <c r="AW97" i="17"/>
  <c r="AX97" i="17"/>
  <c r="AY97" i="17"/>
  <c r="AZ97" i="17"/>
  <c r="BA97" i="17"/>
  <c r="BB97" i="17"/>
  <c r="BC97" i="17"/>
  <c r="BD97" i="17"/>
  <c r="BE97" i="17"/>
  <c r="BF97" i="17"/>
  <c r="BG97" i="17"/>
  <c r="BH97" i="17"/>
  <c r="BI97" i="17"/>
  <c r="BJ97" i="17"/>
  <c r="BK97" i="17"/>
  <c r="BL97" i="17"/>
  <c r="Z99" i="17"/>
  <c r="AA99" i="17"/>
  <c r="AB99" i="17"/>
  <c r="AC99" i="17"/>
  <c r="AD99" i="17"/>
  <c r="AE99" i="17"/>
  <c r="AF99" i="17"/>
  <c r="AG99" i="17"/>
  <c r="AH99" i="17"/>
  <c r="AI99" i="17"/>
  <c r="AJ99" i="17"/>
  <c r="AK99" i="17"/>
  <c r="AL99" i="17"/>
  <c r="AM99" i="17"/>
  <c r="AN99" i="17"/>
  <c r="AO99" i="17"/>
  <c r="AP99" i="17"/>
  <c r="AQ99" i="17"/>
  <c r="AR99" i="17"/>
  <c r="AS99" i="17"/>
  <c r="AT99" i="17"/>
  <c r="AU99" i="17"/>
  <c r="AV99" i="17"/>
  <c r="AW99" i="17"/>
  <c r="AX99" i="17"/>
  <c r="AY99" i="17"/>
  <c r="AZ99" i="17"/>
  <c r="BA99" i="17"/>
  <c r="BB99" i="17"/>
  <c r="BC99" i="17"/>
  <c r="BD99" i="17"/>
  <c r="BE99" i="17"/>
  <c r="BF99" i="17"/>
  <c r="BG99" i="17"/>
  <c r="BH99" i="17"/>
  <c r="BI99" i="17"/>
  <c r="BJ99" i="17"/>
  <c r="BK99" i="17"/>
  <c r="BL99" i="17"/>
  <c r="Z100" i="17"/>
  <c r="AA100" i="17"/>
  <c r="AB100" i="17"/>
  <c r="AC100" i="17"/>
  <c r="AD100" i="17"/>
  <c r="AE100" i="17"/>
  <c r="AF100" i="17"/>
  <c r="AG100" i="17"/>
  <c r="AH100" i="17"/>
  <c r="AI100" i="17"/>
  <c r="AJ100" i="17"/>
  <c r="AK100" i="17"/>
  <c r="AL100" i="17"/>
  <c r="AM100" i="17"/>
  <c r="AN100" i="17"/>
  <c r="AO100" i="17"/>
  <c r="AP100" i="17"/>
  <c r="AQ100" i="17"/>
  <c r="AR100" i="17"/>
  <c r="AS100" i="17"/>
  <c r="AT100" i="17"/>
  <c r="AU100" i="17"/>
  <c r="AV100" i="17"/>
  <c r="AW100" i="17"/>
  <c r="AX100" i="17"/>
  <c r="AY100" i="17"/>
  <c r="AZ100" i="17"/>
  <c r="BA100" i="17"/>
  <c r="BB100" i="17"/>
  <c r="BC100" i="17"/>
  <c r="BD100" i="17"/>
  <c r="BE100" i="17"/>
  <c r="BF100" i="17"/>
  <c r="BG100" i="17"/>
  <c r="BH100" i="17"/>
  <c r="BI100" i="17"/>
  <c r="BJ100" i="17"/>
  <c r="BK100" i="17"/>
  <c r="BL100" i="17"/>
  <c r="Z101" i="17"/>
  <c r="AA101" i="17"/>
  <c r="AB101" i="17"/>
  <c r="AC101" i="17"/>
  <c r="AD101" i="17"/>
  <c r="AE101" i="17"/>
  <c r="AF101" i="17"/>
  <c r="AG101" i="17"/>
  <c r="AH101" i="17"/>
  <c r="AI101" i="17"/>
  <c r="AJ101" i="17"/>
  <c r="AK101" i="17"/>
  <c r="AL101" i="17"/>
  <c r="AM101" i="17"/>
  <c r="AN101" i="17"/>
  <c r="AO101" i="17"/>
  <c r="AP101" i="17"/>
  <c r="AQ101" i="17"/>
  <c r="AR101" i="17"/>
  <c r="AS101" i="17"/>
  <c r="AT101" i="17"/>
  <c r="AU101" i="17"/>
  <c r="AV101" i="17"/>
  <c r="AW101" i="17"/>
  <c r="AX101" i="17"/>
  <c r="AY101" i="17"/>
  <c r="AZ101" i="17"/>
  <c r="BA101" i="17"/>
  <c r="BB101" i="17"/>
  <c r="BC101" i="17"/>
  <c r="BD101" i="17"/>
  <c r="BE101" i="17"/>
  <c r="BF101" i="17"/>
  <c r="BG101" i="17"/>
  <c r="BH101" i="17"/>
  <c r="BI101" i="17"/>
  <c r="BJ101" i="17"/>
  <c r="BK101" i="17"/>
  <c r="BL101" i="17"/>
  <c r="Z102" i="17"/>
  <c r="AA102" i="17"/>
  <c r="AB102" i="17"/>
  <c r="AC102" i="17"/>
  <c r="AD102" i="17"/>
  <c r="AE102" i="17"/>
  <c r="AF102" i="17"/>
  <c r="AG102" i="17"/>
  <c r="AH102" i="17"/>
  <c r="AI102" i="17"/>
  <c r="AJ102" i="17"/>
  <c r="AK102" i="17"/>
  <c r="AL102" i="17"/>
  <c r="AM102" i="17"/>
  <c r="AN102" i="17"/>
  <c r="AO102" i="17"/>
  <c r="AP102" i="17"/>
  <c r="AQ102" i="17"/>
  <c r="AR102" i="17"/>
  <c r="AS102" i="17"/>
  <c r="AT102" i="17"/>
  <c r="AU102" i="17"/>
  <c r="AV102" i="17"/>
  <c r="AW102" i="17"/>
  <c r="AX102" i="17"/>
  <c r="AY102" i="17"/>
  <c r="AZ102" i="17"/>
  <c r="BA102" i="17"/>
  <c r="BB102" i="17"/>
  <c r="BC102" i="17"/>
  <c r="BD102" i="17"/>
  <c r="BE102" i="17"/>
  <c r="BF102" i="17"/>
  <c r="BG102" i="17"/>
  <c r="BH102" i="17"/>
  <c r="BI102" i="17"/>
  <c r="BJ102" i="17"/>
  <c r="BK102" i="17"/>
  <c r="BL102" i="17"/>
  <c r="Z105" i="17"/>
  <c r="AA105" i="17"/>
  <c r="AB105" i="17"/>
  <c r="AC105" i="17"/>
  <c r="AD105" i="17"/>
  <c r="AE105" i="17"/>
  <c r="AF105" i="17"/>
  <c r="AG105" i="17"/>
  <c r="AH105" i="17"/>
  <c r="AI105" i="17"/>
  <c r="AJ105" i="17"/>
  <c r="AK105" i="17"/>
  <c r="AL105" i="17"/>
  <c r="AM105" i="17"/>
  <c r="AN105" i="17"/>
  <c r="AO105" i="17"/>
  <c r="AP105" i="17"/>
  <c r="AQ105" i="17"/>
  <c r="AR105" i="17"/>
  <c r="AS105" i="17"/>
  <c r="AT105" i="17"/>
  <c r="AU105" i="17"/>
  <c r="AV105" i="17"/>
  <c r="AW105" i="17"/>
  <c r="AX105" i="17"/>
  <c r="AY105" i="17"/>
  <c r="AZ105" i="17"/>
  <c r="BA105" i="17"/>
  <c r="BB105" i="17"/>
  <c r="BC105" i="17"/>
  <c r="BD105" i="17"/>
  <c r="BE105" i="17"/>
  <c r="BF105" i="17"/>
  <c r="BG105" i="17"/>
  <c r="BH105" i="17"/>
  <c r="BI105" i="17"/>
  <c r="BJ105" i="17"/>
  <c r="BK105" i="17"/>
  <c r="BL105" i="17"/>
  <c r="Z106" i="17"/>
  <c r="AA106" i="17"/>
  <c r="AB106" i="17"/>
  <c r="AC106" i="17"/>
  <c r="AD106" i="17"/>
  <c r="AE106" i="17"/>
  <c r="AF106" i="17"/>
  <c r="AG106" i="17"/>
  <c r="AH106" i="17"/>
  <c r="AI106" i="17"/>
  <c r="AJ106" i="17"/>
  <c r="AK106" i="17"/>
  <c r="AL106" i="17"/>
  <c r="AM106" i="17"/>
  <c r="AN106" i="17"/>
  <c r="AO106" i="17"/>
  <c r="AP106" i="17"/>
  <c r="AQ106" i="17"/>
  <c r="AR106" i="17"/>
  <c r="AS106" i="17"/>
  <c r="AT106" i="17"/>
  <c r="AU106" i="17"/>
  <c r="AV106" i="17"/>
  <c r="AW106" i="17"/>
  <c r="AX106" i="17"/>
  <c r="AY106" i="17"/>
  <c r="AZ106" i="17"/>
  <c r="BA106" i="17"/>
  <c r="BB106" i="17"/>
  <c r="BC106" i="17"/>
  <c r="BD106" i="17"/>
  <c r="BE106" i="17"/>
  <c r="BF106" i="17"/>
  <c r="BG106" i="17"/>
  <c r="BH106" i="17"/>
  <c r="BI106" i="17"/>
  <c r="BJ106" i="17"/>
  <c r="BK106" i="17"/>
  <c r="BL106" i="17"/>
  <c r="Z107" i="17"/>
  <c r="AA107" i="17"/>
  <c r="AB107" i="17"/>
  <c r="AC107" i="17"/>
  <c r="AD107" i="17"/>
  <c r="AE107" i="17"/>
  <c r="AF107" i="17"/>
  <c r="AG107" i="17"/>
  <c r="AH107" i="17"/>
  <c r="AI107" i="17"/>
  <c r="AJ107" i="17"/>
  <c r="AK107" i="17"/>
  <c r="AL107" i="17"/>
  <c r="AM107" i="17"/>
  <c r="AN107" i="17"/>
  <c r="AO107" i="17"/>
  <c r="AP107" i="17"/>
  <c r="AQ107" i="17"/>
  <c r="AR107" i="17"/>
  <c r="AS107" i="17"/>
  <c r="AT107" i="17"/>
  <c r="AU107" i="17"/>
  <c r="AV107" i="17"/>
  <c r="AW107" i="17"/>
  <c r="AX107" i="17"/>
  <c r="AY107" i="17"/>
  <c r="AZ107" i="17"/>
  <c r="BA107" i="17"/>
  <c r="BB107" i="17"/>
  <c r="BC107" i="17"/>
  <c r="BD107" i="17"/>
  <c r="BE107" i="17"/>
  <c r="BF107" i="17"/>
  <c r="BG107" i="17"/>
  <c r="BH107" i="17"/>
  <c r="BI107" i="17"/>
  <c r="BJ107" i="17"/>
  <c r="BK107" i="17"/>
  <c r="BL107" i="17"/>
  <c r="Z108" i="17"/>
  <c r="AA108" i="17"/>
  <c r="AB108" i="17"/>
  <c r="AC108" i="17"/>
  <c r="AD108" i="17"/>
  <c r="AE108" i="17"/>
  <c r="AF108" i="17"/>
  <c r="AG108" i="17"/>
  <c r="AH108" i="17"/>
  <c r="AI108" i="17"/>
  <c r="AJ108" i="17"/>
  <c r="AK108" i="17"/>
  <c r="AL108" i="17"/>
  <c r="AM108" i="17"/>
  <c r="AN108" i="17"/>
  <c r="AO108" i="17"/>
  <c r="AP108" i="17"/>
  <c r="AQ108" i="17"/>
  <c r="AR108" i="17"/>
  <c r="AS108" i="17"/>
  <c r="AT108" i="17"/>
  <c r="AU108" i="17"/>
  <c r="AV108" i="17"/>
  <c r="AW108" i="17"/>
  <c r="AX108" i="17"/>
  <c r="AY108" i="17"/>
  <c r="AZ108" i="17"/>
  <c r="BA108" i="17"/>
  <c r="BB108" i="17"/>
  <c r="BC108" i="17"/>
  <c r="BD108" i="17"/>
  <c r="BE108" i="17"/>
  <c r="BF108" i="17"/>
  <c r="BG108" i="17"/>
  <c r="BH108" i="17"/>
  <c r="BI108" i="17"/>
  <c r="BJ108" i="17"/>
  <c r="BK108" i="17"/>
  <c r="BL108" i="17"/>
  <c r="Z109" i="17"/>
  <c r="AA109" i="17"/>
  <c r="AB109" i="17"/>
  <c r="AC109" i="17"/>
  <c r="AD109" i="17"/>
  <c r="AE109" i="17"/>
  <c r="AF109" i="17"/>
  <c r="AG109" i="17"/>
  <c r="AH109" i="17"/>
  <c r="AI109" i="17"/>
  <c r="AJ109" i="17"/>
  <c r="AK109" i="17"/>
  <c r="AL109" i="17"/>
  <c r="AM109" i="17"/>
  <c r="AN109" i="17"/>
  <c r="AO109" i="17"/>
  <c r="AP109" i="17"/>
  <c r="AQ109" i="17"/>
  <c r="AR109" i="17"/>
  <c r="AS109" i="17"/>
  <c r="AT109" i="17"/>
  <c r="AU109" i="17"/>
  <c r="AV109" i="17"/>
  <c r="AW109" i="17"/>
  <c r="AX109" i="17"/>
  <c r="AY109" i="17"/>
  <c r="AZ109" i="17"/>
  <c r="BA109" i="17"/>
  <c r="BB109" i="17"/>
  <c r="BC109" i="17"/>
  <c r="BD109" i="17"/>
  <c r="BE109" i="17"/>
  <c r="BF109" i="17"/>
  <c r="BG109" i="17"/>
  <c r="BH109" i="17"/>
  <c r="BI109" i="17"/>
  <c r="BJ109" i="17"/>
  <c r="BK109" i="17"/>
  <c r="BL109" i="17"/>
  <c r="Z111" i="17"/>
  <c r="AA111" i="17"/>
  <c r="AB111" i="17"/>
  <c r="AC111" i="17"/>
  <c r="AD111" i="17"/>
  <c r="AE111" i="17"/>
  <c r="AF111" i="17"/>
  <c r="AG111" i="17"/>
  <c r="AH111" i="17"/>
  <c r="AI111" i="17"/>
  <c r="AJ111" i="17"/>
  <c r="AK111" i="17"/>
  <c r="AL111" i="17"/>
  <c r="AM111" i="17"/>
  <c r="AN111" i="17"/>
  <c r="AO111" i="17"/>
  <c r="AP111" i="17"/>
  <c r="AQ111" i="17"/>
  <c r="AR111" i="17"/>
  <c r="AS111" i="17"/>
  <c r="AT111" i="17"/>
  <c r="AU111" i="17"/>
  <c r="AV111" i="17"/>
  <c r="AW111" i="17"/>
  <c r="AX111" i="17"/>
  <c r="AY111" i="17"/>
  <c r="AZ111" i="17"/>
  <c r="BA111" i="17"/>
  <c r="BB111" i="17"/>
  <c r="BC111" i="17"/>
  <c r="BD111" i="17"/>
  <c r="BE111" i="17"/>
  <c r="BF111" i="17"/>
  <c r="BG111" i="17"/>
  <c r="BH111" i="17"/>
  <c r="BI111" i="17"/>
  <c r="BJ111" i="17"/>
  <c r="BK111" i="17"/>
  <c r="BL111" i="17"/>
  <c r="Z64" i="17"/>
  <c r="AA64" i="17"/>
  <c r="AB64" i="17"/>
  <c r="AC64" i="17"/>
  <c r="AD64" i="17"/>
  <c r="AE64" i="17"/>
  <c r="AF64" i="17"/>
  <c r="AG64" i="17"/>
  <c r="AH64" i="17"/>
  <c r="AI64" i="17"/>
  <c r="AJ64" i="17"/>
  <c r="AK64" i="17"/>
  <c r="AL64" i="17"/>
  <c r="AM64" i="17"/>
  <c r="AN64" i="17"/>
  <c r="AO64" i="17"/>
  <c r="AP64" i="17"/>
  <c r="AQ64" i="17"/>
  <c r="AR64" i="17"/>
  <c r="AS64" i="17"/>
  <c r="AT64" i="17"/>
  <c r="AU64" i="17"/>
  <c r="AV64" i="17"/>
  <c r="AW64" i="17"/>
  <c r="AX64" i="17"/>
  <c r="AY64" i="17"/>
  <c r="AZ64" i="17"/>
  <c r="BA64" i="17"/>
  <c r="BB64" i="17"/>
  <c r="BC64" i="17"/>
  <c r="BD64" i="17"/>
  <c r="BE64" i="17"/>
  <c r="BF64" i="17"/>
  <c r="BG64" i="17"/>
  <c r="BH64" i="17"/>
  <c r="BI64" i="17"/>
  <c r="BJ64" i="17"/>
  <c r="BK64" i="17"/>
  <c r="BL64" i="17"/>
  <c r="Z81" i="17"/>
  <c r="AA81" i="17"/>
  <c r="AB81" i="17"/>
  <c r="AC81" i="17"/>
  <c r="AD81" i="17"/>
  <c r="AE81" i="17"/>
  <c r="AF81" i="17"/>
  <c r="AG81" i="17"/>
  <c r="AH81" i="17"/>
  <c r="AI81" i="17"/>
  <c r="AJ81" i="17"/>
  <c r="AK81" i="17"/>
  <c r="AL81" i="17"/>
  <c r="AM81" i="17"/>
  <c r="AN81" i="17"/>
  <c r="AO81" i="17"/>
  <c r="AP81" i="17"/>
  <c r="AQ81" i="17"/>
  <c r="AR81" i="17"/>
  <c r="AS81" i="17"/>
  <c r="AT81" i="17"/>
  <c r="AU81" i="17"/>
  <c r="AV81" i="17"/>
  <c r="AW81" i="17"/>
  <c r="AX81" i="17"/>
  <c r="AY81" i="17"/>
  <c r="AZ81" i="17"/>
  <c r="BA81" i="17"/>
  <c r="BB81" i="17"/>
  <c r="BC81" i="17"/>
  <c r="BD81" i="17"/>
  <c r="BE81" i="17"/>
  <c r="BF81" i="17"/>
  <c r="BG81" i="17"/>
  <c r="BH81" i="17"/>
  <c r="BI81" i="17"/>
  <c r="BJ81" i="17"/>
  <c r="BK81" i="17"/>
  <c r="BL81" i="17"/>
  <c r="Z114" i="17"/>
  <c r="AA114" i="17"/>
  <c r="AB114" i="17"/>
  <c r="AC114" i="17"/>
  <c r="AD114" i="17"/>
  <c r="AE114" i="17"/>
  <c r="AF114" i="17"/>
  <c r="AG114" i="17"/>
  <c r="AH114" i="17"/>
  <c r="AI114" i="17"/>
  <c r="AJ114" i="17"/>
  <c r="AK114" i="17"/>
  <c r="AL114" i="17"/>
  <c r="AM114" i="17"/>
  <c r="AN114" i="17"/>
  <c r="AO114" i="17"/>
  <c r="AP114" i="17"/>
  <c r="AQ114" i="17"/>
  <c r="AR114" i="17"/>
  <c r="AS114" i="17"/>
  <c r="AT114" i="17"/>
  <c r="AU114" i="17"/>
  <c r="AV114" i="17"/>
  <c r="AW114" i="17"/>
  <c r="AX114" i="17"/>
  <c r="AY114" i="17"/>
  <c r="AZ114" i="17"/>
  <c r="BA114" i="17"/>
  <c r="BB114" i="17"/>
  <c r="BC114" i="17"/>
  <c r="BD114" i="17"/>
  <c r="BE114" i="17"/>
  <c r="BF114" i="17"/>
  <c r="BG114" i="17"/>
  <c r="BH114" i="17"/>
  <c r="BI114" i="17"/>
  <c r="BJ114" i="17"/>
  <c r="BK114" i="17"/>
  <c r="BL114" i="17"/>
  <c r="Z143" i="17"/>
  <c r="AA143" i="17"/>
  <c r="AB143" i="17"/>
  <c r="AC143" i="17"/>
  <c r="AD143" i="17"/>
  <c r="AE143" i="17"/>
  <c r="AF143" i="17"/>
  <c r="AG143" i="17"/>
  <c r="AH143" i="17"/>
  <c r="AI143" i="17"/>
  <c r="AJ143" i="17"/>
  <c r="AK143" i="17"/>
  <c r="AL143" i="17"/>
  <c r="AM143" i="17"/>
  <c r="AN143" i="17"/>
  <c r="AO143" i="17"/>
  <c r="AP143" i="17"/>
  <c r="AQ143" i="17"/>
  <c r="AR143" i="17"/>
  <c r="AS143" i="17"/>
  <c r="AT143" i="17"/>
  <c r="AU143" i="17"/>
  <c r="AV143" i="17"/>
  <c r="AW143" i="17"/>
  <c r="AX143" i="17"/>
  <c r="AY143" i="17"/>
  <c r="AZ143" i="17"/>
  <c r="BA143" i="17"/>
  <c r="BB143" i="17"/>
  <c r="BC143" i="17"/>
  <c r="BD143" i="17"/>
  <c r="BE143" i="17"/>
  <c r="BF143" i="17"/>
  <c r="BG143" i="17"/>
  <c r="BH143" i="17"/>
  <c r="BI143" i="17"/>
  <c r="BJ143" i="17"/>
  <c r="BK143" i="17"/>
  <c r="BL143" i="17"/>
  <c r="Z62" i="17"/>
  <c r="AA62" i="17"/>
  <c r="AB62" i="17"/>
  <c r="AC62" i="17"/>
  <c r="AD62" i="17"/>
  <c r="AE62" i="17"/>
  <c r="AF62" i="17"/>
  <c r="AG62" i="17"/>
  <c r="AH62" i="17"/>
  <c r="AI62" i="17"/>
  <c r="AJ62" i="17"/>
  <c r="AK62" i="17"/>
  <c r="AL62" i="17"/>
  <c r="AM62" i="17"/>
  <c r="AN62" i="17"/>
  <c r="AO62" i="17"/>
  <c r="AP62" i="17"/>
  <c r="AQ62" i="17"/>
  <c r="AR62" i="17"/>
  <c r="AS62" i="17"/>
  <c r="AT62" i="17"/>
  <c r="AU62" i="17"/>
  <c r="AV62" i="17"/>
  <c r="AW62" i="17"/>
  <c r="AX62" i="17"/>
  <c r="AY62" i="17"/>
  <c r="AZ62" i="17"/>
  <c r="BA62" i="17"/>
  <c r="BB62" i="17"/>
  <c r="BC62" i="17"/>
  <c r="BD62" i="17"/>
  <c r="BE62" i="17"/>
  <c r="BF62" i="17"/>
  <c r="BG62" i="17"/>
  <c r="BH62" i="17"/>
  <c r="BI62" i="17"/>
  <c r="BJ62" i="17"/>
  <c r="BK62" i="17"/>
  <c r="BL62" i="17"/>
  <c r="Z66" i="17"/>
  <c r="AA66" i="17"/>
  <c r="AB66" i="17"/>
  <c r="AC66" i="17"/>
  <c r="AD66" i="17"/>
  <c r="AE66" i="17"/>
  <c r="AF66" i="17"/>
  <c r="AG66" i="17"/>
  <c r="AH66" i="17"/>
  <c r="AI66" i="17"/>
  <c r="AJ66" i="17"/>
  <c r="AK66" i="17"/>
  <c r="AL66" i="17"/>
  <c r="AM66" i="17"/>
  <c r="AN66" i="17"/>
  <c r="AO66" i="17"/>
  <c r="AP66" i="17"/>
  <c r="AQ66" i="17"/>
  <c r="AR66" i="17"/>
  <c r="AS66" i="17"/>
  <c r="AT66" i="17"/>
  <c r="AU66" i="17"/>
  <c r="AV66" i="17"/>
  <c r="AW66" i="17"/>
  <c r="AX66" i="17"/>
  <c r="AY66" i="17"/>
  <c r="AZ66" i="17"/>
  <c r="BA66" i="17"/>
  <c r="BB66" i="17"/>
  <c r="BC66" i="17"/>
  <c r="BD66" i="17"/>
  <c r="BE66" i="17"/>
  <c r="BF66" i="17"/>
  <c r="BG66" i="17"/>
  <c r="BH66" i="17"/>
  <c r="BI66" i="17"/>
  <c r="BJ66" i="17"/>
  <c r="BK66" i="17"/>
  <c r="BL66" i="17"/>
  <c r="Z153" i="17"/>
  <c r="AA153" i="17"/>
  <c r="AB153" i="17"/>
  <c r="AC153" i="17"/>
  <c r="AD153" i="17"/>
  <c r="AE153" i="17"/>
  <c r="AF153" i="17"/>
  <c r="AG153" i="17"/>
  <c r="AH153" i="17"/>
  <c r="AI153" i="17"/>
  <c r="AJ153" i="17"/>
  <c r="AK153" i="17"/>
  <c r="AL153" i="17"/>
  <c r="AM153" i="17"/>
  <c r="AN153" i="17"/>
  <c r="AO153" i="17"/>
  <c r="AP153" i="17"/>
  <c r="AQ153" i="17"/>
  <c r="AR153" i="17"/>
  <c r="AS153" i="17"/>
  <c r="AT153" i="17"/>
  <c r="AU153" i="17"/>
  <c r="AV153" i="17"/>
  <c r="AW153" i="17"/>
  <c r="AX153" i="17"/>
  <c r="AY153" i="17"/>
  <c r="AZ153" i="17"/>
  <c r="BA153" i="17"/>
  <c r="BB153" i="17"/>
  <c r="BC153" i="17"/>
  <c r="BD153" i="17"/>
  <c r="BE153" i="17"/>
  <c r="BF153" i="17"/>
  <c r="BG153" i="17"/>
  <c r="BH153" i="17"/>
  <c r="BI153" i="17"/>
  <c r="BJ153" i="17"/>
  <c r="BK153" i="17"/>
  <c r="BL153" i="17"/>
  <c r="Z154" i="17"/>
  <c r="AA154" i="17"/>
  <c r="AB154" i="17"/>
  <c r="AC154" i="17"/>
  <c r="AD154" i="17"/>
  <c r="AE154" i="17"/>
  <c r="AF154" i="17"/>
  <c r="AG154" i="17"/>
  <c r="AH154" i="17"/>
  <c r="AI154" i="17"/>
  <c r="AJ154" i="17"/>
  <c r="AK154" i="17"/>
  <c r="AL154" i="17"/>
  <c r="AM154" i="17"/>
  <c r="AN154" i="17"/>
  <c r="AO154" i="17"/>
  <c r="AP154" i="17"/>
  <c r="AQ154" i="17"/>
  <c r="AR154" i="17"/>
  <c r="AS154" i="17"/>
  <c r="AT154" i="17"/>
  <c r="AU154" i="17"/>
  <c r="AV154" i="17"/>
  <c r="AW154" i="17"/>
  <c r="AX154" i="17"/>
  <c r="AY154" i="17"/>
  <c r="AZ154" i="17"/>
  <c r="BA154" i="17"/>
  <c r="BB154" i="17"/>
  <c r="BC154" i="17"/>
  <c r="BD154" i="17"/>
  <c r="BE154" i="17"/>
  <c r="BF154" i="17"/>
  <c r="BG154" i="17"/>
  <c r="BH154" i="17"/>
  <c r="BI154" i="17"/>
  <c r="BJ154" i="17"/>
  <c r="BK154" i="17"/>
  <c r="BL154" i="17"/>
  <c r="Z156" i="17"/>
  <c r="AA156" i="17"/>
  <c r="AB156" i="17"/>
  <c r="AC156" i="17"/>
  <c r="AD156" i="17"/>
  <c r="AE156" i="17"/>
  <c r="AF156" i="17"/>
  <c r="AG156" i="17"/>
  <c r="AH156" i="17"/>
  <c r="AI156" i="17"/>
  <c r="AJ156" i="17"/>
  <c r="AK156" i="17"/>
  <c r="AL156" i="17"/>
  <c r="AM156" i="17"/>
  <c r="AN156" i="17"/>
  <c r="AO156" i="17"/>
  <c r="AP156" i="17"/>
  <c r="AQ156" i="17"/>
  <c r="AR156" i="17"/>
  <c r="AS156" i="17"/>
  <c r="AT156" i="17"/>
  <c r="AU156" i="17"/>
  <c r="AV156" i="17"/>
  <c r="AW156" i="17"/>
  <c r="AX156" i="17"/>
  <c r="AY156" i="17"/>
  <c r="AZ156" i="17"/>
  <c r="BA156" i="17"/>
  <c r="BB156" i="17"/>
  <c r="BC156" i="17"/>
  <c r="BD156" i="17"/>
  <c r="BE156" i="17"/>
  <c r="BF156" i="17"/>
  <c r="BG156" i="17"/>
  <c r="BH156" i="17"/>
  <c r="BI156" i="17"/>
  <c r="BJ156" i="17"/>
  <c r="BK156" i="17"/>
  <c r="BL156" i="17"/>
  <c r="Z157" i="17"/>
  <c r="AA157" i="17"/>
  <c r="AB157" i="17"/>
  <c r="AC157" i="17"/>
  <c r="AD157" i="17"/>
  <c r="AE157" i="17"/>
  <c r="AF157" i="17"/>
  <c r="AG157" i="17"/>
  <c r="AH157" i="17"/>
  <c r="AI157" i="17"/>
  <c r="AJ157" i="17"/>
  <c r="AK157" i="17"/>
  <c r="AL157" i="17"/>
  <c r="AM157" i="17"/>
  <c r="AN157" i="17"/>
  <c r="AO157" i="17"/>
  <c r="AP157" i="17"/>
  <c r="AQ157" i="17"/>
  <c r="AR157" i="17"/>
  <c r="AS157" i="17"/>
  <c r="AT157" i="17"/>
  <c r="AU157" i="17"/>
  <c r="AV157" i="17"/>
  <c r="AW157" i="17"/>
  <c r="AX157" i="17"/>
  <c r="AY157" i="17"/>
  <c r="AZ157" i="17"/>
  <c r="BA157" i="17"/>
  <c r="BB157" i="17"/>
  <c r="BC157" i="17"/>
  <c r="BD157" i="17"/>
  <c r="BE157" i="17"/>
  <c r="BF157" i="17"/>
  <c r="BG157" i="17"/>
  <c r="BH157" i="17"/>
  <c r="BI157" i="17"/>
  <c r="BJ157" i="17"/>
  <c r="BK157" i="17"/>
  <c r="BL157" i="17"/>
  <c r="Z30" i="17"/>
  <c r="AA30" i="17"/>
  <c r="AB30" i="17"/>
  <c r="AC30" i="17"/>
  <c r="AD30" i="17"/>
  <c r="AE30" i="17"/>
  <c r="AF30" i="17"/>
  <c r="AG30" i="17"/>
  <c r="AH30" i="17"/>
  <c r="AI30" i="17"/>
  <c r="AJ30" i="17"/>
  <c r="AK30" i="17"/>
  <c r="AL30" i="17"/>
  <c r="AM30" i="17"/>
  <c r="AN30" i="17"/>
  <c r="AO30" i="17"/>
  <c r="AP30" i="17"/>
  <c r="AQ30" i="17"/>
  <c r="AR30" i="17"/>
  <c r="AS30" i="17"/>
  <c r="AT30" i="17"/>
  <c r="AU30" i="17"/>
  <c r="AV30" i="17"/>
  <c r="AW30" i="17"/>
  <c r="AX30" i="17"/>
  <c r="AY30" i="17"/>
  <c r="AZ30" i="17"/>
  <c r="BA30" i="17"/>
  <c r="BB30" i="17"/>
  <c r="BC30" i="17"/>
  <c r="BD30" i="17"/>
  <c r="BE30" i="17"/>
  <c r="BF30" i="17"/>
  <c r="BG30" i="17"/>
  <c r="BH30" i="17"/>
  <c r="BI30" i="17"/>
  <c r="BJ30" i="17"/>
  <c r="BK30" i="17"/>
  <c r="BL30" i="17"/>
  <c r="Z32" i="17"/>
  <c r="AA32" i="17"/>
  <c r="AB32" i="17"/>
  <c r="AC32" i="17"/>
  <c r="AD32" i="17"/>
  <c r="AE32" i="17"/>
  <c r="AF32" i="17"/>
  <c r="AG32" i="17"/>
  <c r="AH32" i="17"/>
  <c r="AI32" i="17"/>
  <c r="AJ32" i="17"/>
  <c r="AK32" i="17"/>
  <c r="AL32" i="17"/>
  <c r="AM32" i="17"/>
  <c r="AN32" i="17"/>
  <c r="AO32" i="17"/>
  <c r="AP32" i="17"/>
  <c r="AQ32" i="17"/>
  <c r="AR32" i="17"/>
  <c r="AS32" i="17"/>
  <c r="AT32" i="17"/>
  <c r="AU32" i="17"/>
  <c r="AV32" i="17"/>
  <c r="AW32" i="17"/>
  <c r="AX32" i="17"/>
  <c r="AY32" i="17"/>
  <c r="AZ32" i="17"/>
  <c r="BA32" i="17"/>
  <c r="BB32" i="17"/>
  <c r="BC32" i="17"/>
  <c r="BD32" i="17"/>
  <c r="BE32" i="17"/>
  <c r="BF32" i="17"/>
  <c r="BG32" i="17"/>
  <c r="BH32" i="17"/>
  <c r="BI32" i="17"/>
  <c r="BJ32" i="17"/>
  <c r="BK32" i="17"/>
  <c r="BL32" i="17"/>
  <c r="Z40" i="17"/>
  <c r="AA40" i="17"/>
  <c r="AB40" i="17"/>
  <c r="AC40" i="17"/>
  <c r="AD40" i="17"/>
  <c r="AE40" i="17"/>
  <c r="AF40" i="17"/>
  <c r="AG40" i="17"/>
  <c r="AH40" i="17"/>
  <c r="AI40" i="17"/>
  <c r="AJ40" i="17"/>
  <c r="AK40" i="17"/>
  <c r="AL40" i="17"/>
  <c r="AM40" i="17"/>
  <c r="AN40" i="17"/>
  <c r="AO40" i="17"/>
  <c r="AP40" i="17"/>
  <c r="AQ40" i="17"/>
  <c r="AR40" i="17"/>
  <c r="AS40" i="17"/>
  <c r="AT40" i="17"/>
  <c r="AU40" i="17"/>
  <c r="AV40" i="17"/>
  <c r="AW40" i="17"/>
  <c r="AX40" i="17"/>
  <c r="AY40" i="17"/>
  <c r="AZ40" i="17"/>
  <c r="BA40" i="17"/>
  <c r="BB40" i="17"/>
  <c r="BC40" i="17"/>
  <c r="BD40" i="17"/>
  <c r="BE40" i="17"/>
  <c r="BF40" i="17"/>
  <c r="BG40" i="17"/>
  <c r="BH40" i="17"/>
  <c r="BI40" i="17"/>
  <c r="BJ40" i="17"/>
  <c r="BK40" i="17"/>
  <c r="BL40" i="17"/>
  <c r="Z41" i="17"/>
  <c r="AA41" i="17"/>
  <c r="AB41" i="17"/>
  <c r="AC41" i="17"/>
  <c r="AD41" i="17"/>
  <c r="AE41" i="17"/>
  <c r="AF41" i="17"/>
  <c r="AG41" i="17"/>
  <c r="AH41" i="17"/>
  <c r="AI41" i="17"/>
  <c r="AJ41" i="17"/>
  <c r="AK41" i="17"/>
  <c r="AL41" i="17"/>
  <c r="AM41" i="17"/>
  <c r="AN41" i="17"/>
  <c r="AO41" i="17"/>
  <c r="AP41" i="17"/>
  <c r="AQ41" i="17"/>
  <c r="AR41" i="17"/>
  <c r="AS41" i="17"/>
  <c r="AT41" i="17"/>
  <c r="AU41" i="17"/>
  <c r="AV41" i="17"/>
  <c r="AW41" i="17"/>
  <c r="AX41" i="17"/>
  <c r="AY41" i="17"/>
  <c r="AZ41" i="17"/>
  <c r="BA41" i="17"/>
  <c r="BB41" i="17"/>
  <c r="BC41" i="17"/>
  <c r="BD41" i="17"/>
  <c r="BE41" i="17"/>
  <c r="BF41" i="17"/>
  <c r="BG41" i="17"/>
  <c r="BH41" i="17"/>
  <c r="BI41" i="17"/>
  <c r="BJ41" i="17"/>
  <c r="BK41" i="17"/>
  <c r="BL41" i="17"/>
  <c r="Z43" i="17"/>
  <c r="AA43" i="17"/>
  <c r="AB43" i="17"/>
  <c r="AC43" i="17"/>
  <c r="AD43" i="17"/>
  <c r="AE43" i="17"/>
  <c r="AF43" i="17"/>
  <c r="AG43" i="17"/>
  <c r="AH43" i="17"/>
  <c r="AI43" i="17"/>
  <c r="AJ43" i="17"/>
  <c r="AK43" i="17"/>
  <c r="AL43" i="17"/>
  <c r="AM43" i="17"/>
  <c r="AN43" i="17"/>
  <c r="AO43" i="17"/>
  <c r="AP43" i="17"/>
  <c r="AQ43" i="17"/>
  <c r="AR43" i="17"/>
  <c r="AS43" i="17"/>
  <c r="AT43" i="17"/>
  <c r="AU43" i="17"/>
  <c r="AV43" i="17"/>
  <c r="AW43" i="17"/>
  <c r="AX43" i="17"/>
  <c r="AY43" i="17"/>
  <c r="AZ43" i="17"/>
  <c r="BA43" i="17"/>
  <c r="BB43" i="17"/>
  <c r="BC43" i="17"/>
  <c r="BD43" i="17"/>
  <c r="BE43" i="17"/>
  <c r="BF43" i="17"/>
  <c r="BG43" i="17"/>
  <c r="BH43" i="17"/>
  <c r="BI43" i="17"/>
  <c r="BJ43" i="17"/>
  <c r="BK43" i="17"/>
  <c r="BL43" i="17"/>
  <c r="Z47" i="17"/>
  <c r="AA47" i="17"/>
  <c r="AB47" i="17"/>
  <c r="AC47" i="17"/>
  <c r="AD47" i="17"/>
  <c r="AE47" i="17"/>
  <c r="AF47" i="17"/>
  <c r="AG47" i="17"/>
  <c r="AH47" i="17"/>
  <c r="AI47" i="17"/>
  <c r="AJ47" i="17"/>
  <c r="AK47" i="17"/>
  <c r="AL47" i="17"/>
  <c r="AM47" i="17"/>
  <c r="AN47" i="17"/>
  <c r="AO47" i="17"/>
  <c r="AP47" i="17"/>
  <c r="AQ47" i="17"/>
  <c r="AR47" i="17"/>
  <c r="AS47" i="17"/>
  <c r="AT47" i="17"/>
  <c r="AU47" i="17"/>
  <c r="AV47" i="17"/>
  <c r="AW47" i="17"/>
  <c r="AX47" i="17"/>
  <c r="AY47" i="17"/>
  <c r="AZ47" i="17"/>
  <c r="BA47" i="17"/>
  <c r="BB47" i="17"/>
  <c r="BC47" i="17"/>
  <c r="BD47" i="17"/>
  <c r="BE47" i="17"/>
  <c r="BF47" i="17"/>
  <c r="BG47" i="17"/>
  <c r="BH47" i="17"/>
  <c r="BI47" i="17"/>
  <c r="BJ47" i="17"/>
  <c r="BK47" i="17"/>
  <c r="BL47" i="17"/>
  <c r="Z49" i="17"/>
  <c r="AA49" i="17"/>
  <c r="AB49" i="17"/>
  <c r="AC49" i="17"/>
  <c r="AD49" i="17"/>
  <c r="AE49" i="17"/>
  <c r="AF49" i="17"/>
  <c r="AG49" i="17"/>
  <c r="AH49" i="17"/>
  <c r="AI49" i="17"/>
  <c r="AJ49" i="17"/>
  <c r="AK49" i="17"/>
  <c r="AL49" i="17"/>
  <c r="AM49" i="17"/>
  <c r="AN49" i="17"/>
  <c r="AO49" i="17"/>
  <c r="AP49" i="17"/>
  <c r="AQ49" i="17"/>
  <c r="AR49" i="17"/>
  <c r="AS49" i="17"/>
  <c r="AT49" i="17"/>
  <c r="AU49" i="17"/>
  <c r="AV49" i="17"/>
  <c r="AW49" i="17"/>
  <c r="AX49" i="17"/>
  <c r="AY49" i="17"/>
  <c r="AZ49" i="17"/>
  <c r="BA49" i="17"/>
  <c r="BB49" i="17"/>
  <c r="BC49" i="17"/>
  <c r="BD49" i="17"/>
  <c r="BE49" i="17"/>
  <c r="BF49" i="17"/>
  <c r="BG49" i="17"/>
  <c r="BH49" i="17"/>
  <c r="BI49" i="17"/>
  <c r="BJ49" i="17"/>
  <c r="BK49" i="17"/>
  <c r="BL49" i="17"/>
  <c r="Z53" i="17"/>
  <c r="AA53" i="17"/>
  <c r="AB53" i="17"/>
  <c r="AC53" i="17"/>
  <c r="AD53" i="17"/>
  <c r="AE53" i="17"/>
  <c r="AF53" i="17"/>
  <c r="AG53" i="17"/>
  <c r="AH53" i="17"/>
  <c r="AI53" i="17"/>
  <c r="AJ53" i="17"/>
  <c r="AK53" i="17"/>
  <c r="AL53" i="17"/>
  <c r="AM53" i="17"/>
  <c r="AN53" i="17"/>
  <c r="AO53" i="17"/>
  <c r="AP53" i="17"/>
  <c r="AQ53" i="17"/>
  <c r="AR53" i="17"/>
  <c r="AS53" i="17"/>
  <c r="AT53" i="17"/>
  <c r="AU53" i="17"/>
  <c r="AV53" i="17"/>
  <c r="AW53" i="17"/>
  <c r="AX53" i="17"/>
  <c r="AY53" i="17"/>
  <c r="AZ53" i="17"/>
  <c r="BA53" i="17"/>
  <c r="BB53" i="17"/>
  <c r="BC53" i="17"/>
  <c r="BD53" i="17"/>
  <c r="BE53" i="17"/>
  <c r="BF53" i="17"/>
  <c r="BG53" i="17"/>
  <c r="BH53" i="17"/>
  <c r="BI53" i="17"/>
  <c r="BJ53" i="17"/>
  <c r="BK53" i="17"/>
  <c r="BL53" i="17"/>
  <c r="Z54" i="17"/>
  <c r="AA54" i="17"/>
  <c r="AB54" i="17"/>
  <c r="AC54" i="17"/>
  <c r="AD54" i="17"/>
  <c r="AE54" i="17"/>
  <c r="AF54" i="17"/>
  <c r="AG54" i="17"/>
  <c r="AH54" i="17"/>
  <c r="AI54" i="17"/>
  <c r="AJ54" i="17"/>
  <c r="AK54" i="17"/>
  <c r="AL54" i="17"/>
  <c r="AM54" i="17"/>
  <c r="AN54" i="17"/>
  <c r="AO54" i="17"/>
  <c r="AP54" i="17"/>
  <c r="AQ54" i="17"/>
  <c r="AR54" i="17"/>
  <c r="AS54" i="17"/>
  <c r="AT54" i="17"/>
  <c r="AU54" i="17"/>
  <c r="AV54" i="17"/>
  <c r="AW54" i="17"/>
  <c r="AX54" i="17"/>
  <c r="AY54" i="17"/>
  <c r="AZ54" i="17"/>
  <c r="BA54" i="17"/>
  <c r="BB54" i="17"/>
  <c r="BC54" i="17"/>
  <c r="BD54" i="17"/>
  <c r="BE54" i="17"/>
  <c r="BF54" i="17"/>
  <c r="BG54" i="17"/>
  <c r="BH54" i="17"/>
  <c r="BI54" i="17"/>
  <c r="BJ54" i="17"/>
  <c r="BK54" i="17"/>
  <c r="BL54" i="17"/>
  <c r="Z55" i="17"/>
  <c r="AA55" i="17"/>
  <c r="AB55" i="17"/>
  <c r="AC55" i="17"/>
  <c r="AD55" i="17"/>
  <c r="AE55" i="17"/>
  <c r="AF55" i="17"/>
  <c r="AG55" i="17"/>
  <c r="AH55" i="17"/>
  <c r="AI55" i="17"/>
  <c r="AJ55" i="17"/>
  <c r="AK55" i="17"/>
  <c r="AL55" i="17"/>
  <c r="AM55" i="17"/>
  <c r="AN55" i="17"/>
  <c r="AO55" i="17"/>
  <c r="AP55" i="17"/>
  <c r="AQ55" i="17"/>
  <c r="AR55" i="17"/>
  <c r="AS55" i="17"/>
  <c r="AT55" i="17"/>
  <c r="AU55" i="17"/>
  <c r="AV55" i="17"/>
  <c r="AW55" i="17"/>
  <c r="AX55" i="17"/>
  <c r="AY55" i="17"/>
  <c r="AZ55" i="17"/>
  <c r="BA55" i="17"/>
  <c r="BB55" i="17"/>
  <c r="BC55" i="17"/>
  <c r="BD55" i="17"/>
  <c r="BE55" i="17"/>
  <c r="BF55" i="17"/>
  <c r="BG55" i="17"/>
  <c r="BH55" i="17"/>
  <c r="BI55" i="17"/>
  <c r="BJ55" i="17"/>
  <c r="BK55" i="17"/>
  <c r="BL55" i="17"/>
  <c r="Z61" i="17"/>
  <c r="AA61" i="17"/>
  <c r="AB61" i="17"/>
  <c r="AC61" i="17"/>
  <c r="AD61" i="17"/>
  <c r="AE61" i="17"/>
  <c r="AF61" i="17"/>
  <c r="AG61" i="17"/>
  <c r="AH61" i="17"/>
  <c r="AI61" i="17"/>
  <c r="AJ61" i="17"/>
  <c r="AK61" i="17"/>
  <c r="AL61" i="17"/>
  <c r="AM61" i="17"/>
  <c r="AN61" i="17"/>
  <c r="AO61" i="17"/>
  <c r="AP61" i="17"/>
  <c r="AQ61" i="17"/>
  <c r="AR61" i="17"/>
  <c r="AS61" i="17"/>
  <c r="AT61" i="17"/>
  <c r="AU61" i="17"/>
  <c r="AV61" i="17"/>
  <c r="AW61" i="17"/>
  <c r="AX61" i="17"/>
  <c r="AY61" i="17"/>
  <c r="AZ61" i="17"/>
  <c r="BA61" i="17"/>
  <c r="BB61" i="17"/>
  <c r="BC61" i="17"/>
  <c r="BD61" i="17"/>
  <c r="BE61" i="17"/>
  <c r="BF61" i="17"/>
  <c r="BG61" i="17"/>
  <c r="BH61" i="17"/>
  <c r="BI61" i="17"/>
  <c r="BJ61" i="17"/>
  <c r="BK61" i="17"/>
  <c r="BL61" i="17"/>
  <c r="Z72" i="17"/>
  <c r="AA72" i="17"/>
  <c r="AB72" i="17"/>
  <c r="AC72" i="17"/>
  <c r="AD72" i="17"/>
  <c r="AE72" i="17"/>
  <c r="AF72" i="17"/>
  <c r="AG72" i="17"/>
  <c r="AH72" i="17"/>
  <c r="AI72" i="17"/>
  <c r="AJ72" i="17"/>
  <c r="AK72" i="17"/>
  <c r="AL72" i="17"/>
  <c r="AM72" i="17"/>
  <c r="AN72" i="17"/>
  <c r="AO72" i="17"/>
  <c r="AP72" i="17"/>
  <c r="AQ72" i="17"/>
  <c r="AR72" i="17"/>
  <c r="AS72" i="17"/>
  <c r="AT72" i="17"/>
  <c r="AU72" i="17"/>
  <c r="AV72" i="17"/>
  <c r="AW72" i="17"/>
  <c r="AX72" i="17"/>
  <c r="AY72" i="17"/>
  <c r="AZ72" i="17"/>
  <c r="BA72" i="17"/>
  <c r="BB72" i="17"/>
  <c r="BC72" i="17"/>
  <c r="BD72" i="17"/>
  <c r="BE72" i="17"/>
  <c r="BF72" i="17"/>
  <c r="BG72" i="17"/>
  <c r="BH72" i="17"/>
  <c r="BI72" i="17"/>
  <c r="BJ72" i="17"/>
  <c r="BK72" i="17"/>
  <c r="BL72" i="17"/>
  <c r="Z77" i="17"/>
  <c r="AA77" i="17"/>
  <c r="AB77" i="17"/>
  <c r="AC77" i="17"/>
  <c r="AD77" i="17"/>
  <c r="AE77" i="17"/>
  <c r="AF77" i="17"/>
  <c r="AG77" i="17"/>
  <c r="AH77" i="17"/>
  <c r="AI77" i="17"/>
  <c r="AJ77" i="17"/>
  <c r="AK77" i="17"/>
  <c r="AL77" i="17"/>
  <c r="AM77" i="17"/>
  <c r="AN77" i="17"/>
  <c r="AO77" i="17"/>
  <c r="AP77" i="17"/>
  <c r="AQ77" i="17"/>
  <c r="AR77" i="17"/>
  <c r="AS77" i="17"/>
  <c r="AT77" i="17"/>
  <c r="AU77" i="17"/>
  <c r="AV77" i="17"/>
  <c r="AW77" i="17"/>
  <c r="AX77" i="17"/>
  <c r="AY77" i="17"/>
  <c r="AZ77" i="17"/>
  <c r="BA77" i="17"/>
  <c r="BB77" i="17"/>
  <c r="BC77" i="17"/>
  <c r="BD77" i="17"/>
  <c r="BE77" i="17"/>
  <c r="BF77" i="17"/>
  <c r="BG77" i="17"/>
  <c r="BH77" i="17"/>
  <c r="BI77" i="17"/>
  <c r="BJ77" i="17"/>
  <c r="BK77" i="17"/>
  <c r="BL77" i="17"/>
  <c r="Z79" i="17"/>
  <c r="AA79" i="17"/>
  <c r="AB79" i="17"/>
  <c r="AC79" i="17"/>
  <c r="AD79" i="17"/>
  <c r="AE79" i="17"/>
  <c r="AF79" i="17"/>
  <c r="AG79" i="17"/>
  <c r="AH79" i="17"/>
  <c r="AI79" i="17"/>
  <c r="AJ79" i="17"/>
  <c r="AK79" i="17"/>
  <c r="AL79" i="17"/>
  <c r="AM79" i="17"/>
  <c r="AN79" i="17"/>
  <c r="AO79" i="17"/>
  <c r="AP79" i="17"/>
  <c r="AQ79" i="17"/>
  <c r="AR79" i="17"/>
  <c r="AS79" i="17"/>
  <c r="AT79" i="17"/>
  <c r="AU79" i="17"/>
  <c r="AV79" i="17"/>
  <c r="AW79" i="17"/>
  <c r="AX79" i="17"/>
  <c r="AY79" i="17"/>
  <c r="AZ79" i="17"/>
  <c r="BA79" i="17"/>
  <c r="BB79" i="17"/>
  <c r="BC79" i="17"/>
  <c r="BD79" i="17"/>
  <c r="BE79" i="17"/>
  <c r="BF79" i="17"/>
  <c r="BG79" i="17"/>
  <c r="BH79" i="17"/>
  <c r="BI79" i="17"/>
  <c r="BJ79" i="17"/>
  <c r="BK79" i="17"/>
  <c r="BL79" i="17"/>
  <c r="Z80" i="17"/>
  <c r="AA80" i="17"/>
  <c r="AB80" i="17"/>
  <c r="AC80" i="17"/>
  <c r="AD80" i="17"/>
  <c r="AE80" i="17"/>
  <c r="AF80" i="17"/>
  <c r="AG80" i="17"/>
  <c r="AH80" i="17"/>
  <c r="AI80" i="17"/>
  <c r="AJ80" i="17"/>
  <c r="AK80" i="17"/>
  <c r="AL80" i="17"/>
  <c r="AM80" i="17"/>
  <c r="AN80" i="17"/>
  <c r="AO80" i="17"/>
  <c r="AP80" i="17"/>
  <c r="AQ80" i="17"/>
  <c r="AR80" i="17"/>
  <c r="AS80" i="17"/>
  <c r="AT80" i="17"/>
  <c r="AU80" i="17"/>
  <c r="AV80" i="17"/>
  <c r="AW80" i="17"/>
  <c r="AX80" i="17"/>
  <c r="AY80" i="17"/>
  <c r="AZ80" i="17"/>
  <c r="BA80" i="17"/>
  <c r="BB80" i="17"/>
  <c r="BC80" i="17"/>
  <c r="BD80" i="17"/>
  <c r="BE80" i="17"/>
  <c r="BF80" i="17"/>
  <c r="BG80" i="17"/>
  <c r="BH80" i="17"/>
  <c r="BI80" i="17"/>
  <c r="BJ80" i="17"/>
  <c r="BK80" i="17"/>
  <c r="BL80" i="17"/>
  <c r="Z87" i="17"/>
  <c r="AA87" i="17"/>
  <c r="AB87" i="17"/>
  <c r="AC87" i="17"/>
  <c r="AD87" i="17"/>
  <c r="AE87" i="17"/>
  <c r="AF87" i="17"/>
  <c r="AG87" i="17"/>
  <c r="AH87" i="17"/>
  <c r="AI87" i="17"/>
  <c r="AJ87" i="17"/>
  <c r="AK87" i="17"/>
  <c r="AL87" i="17"/>
  <c r="AM87" i="17"/>
  <c r="AN87" i="17"/>
  <c r="AO87" i="17"/>
  <c r="AP87" i="17"/>
  <c r="AQ87" i="17"/>
  <c r="AR87" i="17"/>
  <c r="AS87" i="17"/>
  <c r="AT87" i="17"/>
  <c r="AU87" i="17"/>
  <c r="AV87" i="17"/>
  <c r="AW87" i="17"/>
  <c r="AX87" i="17"/>
  <c r="AY87" i="17"/>
  <c r="AZ87" i="17"/>
  <c r="BA87" i="17"/>
  <c r="BB87" i="17"/>
  <c r="BC87" i="17"/>
  <c r="BD87" i="17"/>
  <c r="BE87" i="17"/>
  <c r="BF87" i="17"/>
  <c r="BG87" i="17"/>
  <c r="BH87" i="17"/>
  <c r="BI87" i="17"/>
  <c r="BJ87" i="17"/>
  <c r="BK87" i="17"/>
  <c r="BL87" i="17"/>
  <c r="Z88" i="17"/>
  <c r="AA88" i="17"/>
  <c r="AB88" i="17"/>
  <c r="AC88" i="17"/>
  <c r="AD88" i="17"/>
  <c r="AE88" i="17"/>
  <c r="AF88" i="17"/>
  <c r="AG88" i="17"/>
  <c r="AH88" i="17"/>
  <c r="AI88" i="17"/>
  <c r="AJ88" i="17"/>
  <c r="AK88" i="17"/>
  <c r="AL88" i="17"/>
  <c r="AM88" i="17"/>
  <c r="AN88" i="17"/>
  <c r="AO88" i="17"/>
  <c r="AP88" i="17"/>
  <c r="AQ88" i="17"/>
  <c r="AR88" i="17"/>
  <c r="AS88" i="17"/>
  <c r="AT88" i="17"/>
  <c r="AU88" i="17"/>
  <c r="AV88" i="17"/>
  <c r="AW88" i="17"/>
  <c r="AX88" i="17"/>
  <c r="AY88" i="17"/>
  <c r="AZ88" i="17"/>
  <c r="BA88" i="17"/>
  <c r="BB88" i="17"/>
  <c r="BC88" i="17"/>
  <c r="BD88" i="17"/>
  <c r="BE88" i="17"/>
  <c r="BF88" i="17"/>
  <c r="BG88" i="17"/>
  <c r="BH88" i="17"/>
  <c r="BI88" i="17"/>
  <c r="BJ88" i="17"/>
  <c r="BK88" i="17"/>
  <c r="BL88" i="17"/>
  <c r="Z89" i="17"/>
  <c r="AA89" i="17"/>
  <c r="AB89" i="17"/>
  <c r="AC89" i="17"/>
  <c r="AD89" i="17"/>
  <c r="AE89" i="17"/>
  <c r="AF89" i="17"/>
  <c r="AG89" i="17"/>
  <c r="AH89" i="17"/>
  <c r="AI89" i="17"/>
  <c r="AJ89" i="17"/>
  <c r="AK89" i="17"/>
  <c r="AL89" i="17"/>
  <c r="AM89" i="17"/>
  <c r="AN89" i="17"/>
  <c r="AO89" i="17"/>
  <c r="AP89" i="17"/>
  <c r="AQ89" i="17"/>
  <c r="AR89" i="17"/>
  <c r="AS89" i="17"/>
  <c r="AT89" i="17"/>
  <c r="AU89" i="17"/>
  <c r="AV89" i="17"/>
  <c r="AW89" i="17"/>
  <c r="AX89" i="17"/>
  <c r="AY89" i="17"/>
  <c r="AZ89" i="17"/>
  <c r="BA89" i="17"/>
  <c r="BB89" i="17"/>
  <c r="BC89" i="17"/>
  <c r="BD89" i="17"/>
  <c r="BE89" i="17"/>
  <c r="BF89" i="17"/>
  <c r="BG89" i="17"/>
  <c r="BH89" i="17"/>
  <c r="BI89" i="17"/>
  <c r="BJ89" i="17"/>
  <c r="BK89" i="17"/>
  <c r="BL89" i="17"/>
  <c r="Z91" i="17"/>
  <c r="AA91" i="17"/>
  <c r="AB91" i="17"/>
  <c r="AC91" i="17"/>
  <c r="AD91" i="17"/>
  <c r="AE91" i="17"/>
  <c r="AF91" i="17"/>
  <c r="AG91" i="17"/>
  <c r="AH91" i="17"/>
  <c r="AI91" i="17"/>
  <c r="AJ91" i="17"/>
  <c r="AK91" i="17"/>
  <c r="AL91" i="17"/>
  <c r="AM91" i="17"/>
  <c r="AN91" i="17"/>
  <c r="AO91" i="17"/>
  <c r="AP91" i="17"/>
  <c r="AQ91" i="17"/>
  <c r="AR91" i="17"/>
  <c r="AS91" i="17"/>
  <c r="AT91" i="17"/>
  <c r="AU91" i="17"/>
  <c r="AV91" i="17"/>
  <c r="AW91" i="17"/>
  <c r="AX91" i="17"/>
  <c r="AY91" i="17"/>
  <c r="AZ91" i="17"/>
  <c r="BA91" i="17"/>
  <c r="BB91" i="17"/>
  <c r="BC91" i="17"/>
  <c r="BD91" i="17"/>
  <c r="BE91" i="17"/>
  <c r="BF91" i="17"/>
  <c r="BG91" i="17"/>
  <c r="BH91" i="17"/>
  <c r="BI91" i="17"/>
  <c r="BJ91" i="17"/>
  <c r="BK91" i="17"/>
  <c r="BL91" i="17"/>
  <c r="Z92" i="17"/>
  <c r="AA92" i="17"/>
  <c r="AB92" i="17"/>
  <c r="AC92" i="17"/>
  <c r="AD92" i="17"/>
  <c r="AE92" i="17"/>
  <c r="AF92" i="17"/>
  <c r="AG92" i="17"/>
  <c r="AH92" i="17"/>
  <c r="AI92" i="17"/>
  <c r="AJ92" i="17"/>
  <c r="AK92" i="17"/>
  <c r="AL92" i="17"/>
  <c r="AM92" i="17"/>
  <c r="AN92" i="17"/>
  <c r="AO92" i="17"/>
  <c r="AP92" i="17"/>
  <c r="AQ92" i="17"/>
  <c r="AR92" i="17"/>
  <c r="AS92" i="17"/>
  <c r="AT92" i="17"/>
  <c r="AU92" i="17"/>
  <c r="AV92" i="17"/>
  <c r="AW92" i="17"/>
  <c r="AX92" i="17"/>
  <c r="AY92" i="17"/>
  <c r="AZ92" i="17"/>
  <c r="BA92" i="17"/>
  <c r="BB92" i="17"/>
  <c r="BC92" i="17"/>
  <c r="BD92" i="17"/>
  <c r="BE92" i="17"/>
  <c r="BF92" i="17"/>
  <c r="BG92" i="17"/>
  <c r="BH92" i="17"/>
  <c r="BI92" i="17"/>
  <c r="BJ92" i="17"/>
  <c r="BK92" i="17"/>
  <c r="BL92" i="17"/>
  <c r="Z94" i="17"/>
  <c r="AA94" i="17"/>
  <c r="AB94" i="17"/>
  <c r="AC94" i="17"/>
  <c r="AD94" i="17"/>
  <c r="AE94" i="17"/>
  <c r="AF94" i="17"/>
  <c r="AG94" i="17"/>
  <c r="AH94" i="17"/>
  <c r="AI94" i="17"/>
  <c r="AJ94" i="17"/>
  <c r="AK94" i="17"/>
  <c r="AL94" i="17"/>
  <c r="AM94" i="17"/>
  <c r="AN94" i="17"/>
  <c r="AO94" i="17"/>
  <c r="AP94" i="17"/>
  <c r="AQ94" i="17"/>
  <c r="AR94" i="17"/>
  <c r="AS94" i="17"/>
  <c r="AT94" i="17"/>
  <c r="AU94" i="17"/>
  <c r="AV94" i="17"/>
  <c r="AW94" i="17"/>
  <c r="AX94" i="17"/>
  <c r="AY94" i="17"/>
  <c r="AZ94" i="17"/>
  <c r="BA94" i="17"/>
  <c r="BB94" i="17"/>
  <c r="BC94" i="17"/>
  <c r="BD94" i="17"/>
  <c r="BE94" i="17"/>
  <c r="BF94" i="17"/>
  <c r="BG94" i="17"/>
  <c r="BH94" i="17"/>
  <c r="BI94" i="17"/>
  <c r="BJ94" i="17"/>
  <c r="BK94" i="17"/>
  <c r="BL94" i="17"/>
  <c r="Z115" i="17"/>
  <c r="AA115" i="17"/>
  <c r="AB115" i="17"/>
  <c r="AC115" i="17"/>
  <c r="AD115" i="17"/>
  <c r="AE115" i="17"/>
  <c r="AF115" i="17"/>
  <c r="AG115" i="17"/>
  <c r="AH115" i="17"/>
  <c r="AI115" i="17"/>
  <c r="AJ115" i="17"/>
  <c r="AK115" i="17"/>
  <c r="AL115" i="17"/>
  <c r="AM115" i="17"/>
  <c r="AN115" i="17"/>
  <c r="AO115" i="17"/>
  <c r="AP115" i="17"/>
  <c r="AQ115" i="17"/>
  <c r="AR115" i="17"/>
  <c r="AS115" i="17"/>
  <c r="AT115" i="17"/>
  <c r="AU115" i="17"/>
  <c r="AV115" i="17"/>
  <c r="AW115" i="17"/>
  <c r="AX115" i="17"/>
  <c r="AY115" i="17"/>
  <c r="AZ115" i="17"/>
  <c r="BA115" i="17"/>
  <c r="BB115" i="17"/>
  <c r="BC115" i="17"/>
  <c r="BD115" i="17"/>
  <c r="BE115" i="17"/>
  <c r="BF115" i="17"/>
  <c r="BG115" i="17"/>
  <c r="BH115" i="17"/>
  <c r="BI115" i="17"/>
  <c r="BJ115" i="17"/>
  <c r="BK115" i="17"/>
  <c r="BL115" i="17"/>
  <c r="Z116" i="17"/>
  <c r="AA116" i="17"/>
  <c r="AB116" i="17"/>
  <c r="AC116" i="17"/>
  <c r="AD116" i="17"/>
  <c r="AE116" i="17"/>
  <c r="AF116" i="17"/>
  <c r="AG116" i="17"/>
  <c r="AH116" i="17"/>
  <c r="AI116" i="17"/>
  <c r="AJ116" i="17"/>
  <c r="AK116" i="17"/>
  <c r="AL116" i="17"/>
  <c r="AM116" i="17"/>
  <c r="AN116" i="17"/>
  <c r="AO116" i="17"/>
  <c r="AP116" i="17"/>
  <c r="AQ116" i="17"/>
  <c r="AR116" i="17"/>
  <c r="AS116" i="17"/>
  <c r="AT116" i="17"/>
  <c r="AU116" i="17"/>
  <c r="AV116" i="17"/>
  <c r="AW116" i="17"/>
  <c r="AX116" i="17"/>
  <c r="AY116" i="17"/>
  <c r="AZ116" i="17"/>
  <c r="BA116" i="17"/>
  <c r="BB116" i="17"/>
  <c r="BC116" i="17"/>
  <c r="BD116" i="17"/>
  <c r="BE116" i="17"/>
  <c r="BF116" i="17"/>
  <c r="BG116" i="17"/>
  <c r="BH116" i="17"/>
  <c r="BI116" i="17"/>
  <c r="BJ116" i="17"/>
  <c r="BK116" i="17"/>
  <c r="BL116" i="17"/>
  <c r="Z117" i="17"/>
  <c r="AA117" i="17"/>
  <c r="AB117" i="17"/>
  <c r="AC117" i="17"/>
  <c r="AD117" i="17"/>
  <c r="AE117" i="17"/>
  <c r="AF117" i="17"/>
  <c r="AG117" i="17"/>
  <c r="AH117" i="17"/>
  <c r="AI117" i="17"/>
  <c r="AJ117" i="17"/>
  <c r="AK117" i="17"/>
  <c r="AL117" i="17"/>
  <c r="AM117" i="17"/>
  <c r="AN117" i="17"/>
  <c r="AO117" i="17"/>
  <c r="AP117" i="17"/>
  <c r="AQ117" i="17"/>
  <c r="AR117" i="17"/>
  <c r="AS117" i="17"/>
  <c r="AT117" i="17"/>
  <c r="AU117" i="17"/>
  <c r="AV117" i="17"/>
  <c r="AW117" i="17"/>
  <c r="AX117" i="17"/>
  <c r="AY117" i="17"/>
  <c r="AZ117" i="17"/>
  <c r="BA117" i="17"/>
  <c r="BB117" i="17"/>
  <c r="BC117" i="17"/>
  <c r="BD117" i="17"/>
  <c r="BE117" i="17"/>
  <c r="BF117" i="17"/>
  <c r="BG117" i="17"/>
  <c r="BH117" i="17"/>
  <c r="BI117" i="17"/>
  <c r="BJ117" i="17"/>
  <c r="BK117" i="17"/>
  <c r="BL117" i="17"/>
  <c r="Z118" i="17"/>
  <c r="AA118" i="17"/>
  <c r="AB118" i="17"/>
  <c r="AC118" i="17"/>
  <c r="AD118" i="17"/>
  <c r="AE118" i="17"/>
  <c r="AF118" i="17"/>
  <c r="AG118" i="17"/>
  <c r="AH118" i="17"/>
  <c r="AI118" i="17"/>
  <c r="AJ118" i="17"/>
  <c r="AK118" i="17"/>
  <c r="AL118" i="17"/>
  <c r="AM118" i="17"/>
  <c r="AN118" i="17"/>
  <c r="AO118" i="17"/>
  <c r="AP118" i="17"/>
  <c r="AQ118" i="17"/>
  <c r="AR118" i="17"/>
  <c r="AS118" i="17"/>
  <c r="AT118" i="17"/>
  <c r="AU118" i="17"/>
  <c r="AV118" i="17"/>
  <c r="AW118" i="17"/>
  <c r="AX118" i="17"/>
  <c r="AY118" i="17"/>
  <c r="AZ118" i="17"/>
  <c r="BA118" i="17"/>
  <c r="BB118" i="17"/>
  <c r="BC118" i="17"/>
  <c r="BD118" i="17"/>
  <c r="BE118" i="17"/>
  <c r="BF118" i="17"/>
  <c r="BG118" i="17"/>
  <c r="BH118" i="17"/>
  <c r="BI118" i="17"/>
  <c r="BJ118" i="17"/>
  <c r="BK118" i="17"/>
  <c r="BL118" i="17"/>
  <c r="Z119" i="17"/>
  <c r="AA119" i="17"/>
  <c r="AB119" i="17"/>
  <c r="AC119" i="17"/>
  <c r="AD119" i="17"/>
  <c r="AE119" i="17"/>
  <c r="AF119" i="17"/>
  <c r="AG119" i="17"/>
  <c r="AH119" i="17"/>
  <c r="AI119" i="17"/>
  <c r="AJ119" i="17"/>
  <c r="AK119" i="17"/>
  <c r="AL119" i="17"/>
  <c r="AM119" i="17"/>
  <c r="AN119" i="17"/>
  <c r="AO119" i="17"/>
  <c r="AP119" i="17"/>
  <c r="AQ119" i="17"/>
  <c r="AR119" i="17"/>
  <c r="AS119" i="17"/>
  <c r="AT119" i="17"/>
  <c r="AU119" i="17"/>
  <c r="AV119" i="17"/>
  <c r="AW119" i="17"/>
  <c r="AX119" i="17"/>
  <c r="AY119" i="17"/>
  <c r="AZ119" i="17"/>
  <c r="BA119" i="17"/>
  <c r="BB119" i="17"/>
  <c r="BC119" i="17"/>
  <c r="BD119" i="17"/>
  <c r="BE119" i="17"/>
  <c r="BF119" i="17"/>
  <c r="BG119" i="17"/>
  <c r="BH119" i="17"/>
  <c r="BI119" i="17"/>
  <c r="BJ119" i="17"/>
  <c r="BK119" i="17"/>
  <c r="BL119" i="17"/>
  <c r="Z120" i="17"/>
  <c r="AA120" i="17"/>
  <c r="AB120" i="17"/>
  <c r="AC120" i="17"/>
  <c r="AD120" i="17"/>
  <c r="AE120" i="17"/>
  <c r="AF120" i="17"/>
  <c r="AG120" i="17"/>
  <c r="AH120" i="17"/>
  <c r="AI120" i="17"/>
  <c r="AJ120" i="17"/>
  <c r="AK120" i="17"/>
  <c r="AL120" i="17"/>
  <c r="AM120" i="17"/>
  <c r="AN120" i="17"/>
  <c r="AO120" i="17"/>
  <c r="AP120" i="17"/>
  <c r="AQ120" i="17"/>
  <c r="AR120" i="17"/>
  <c r="AS120" i="17"/>
  <c r="AT120" i="17"/>
  <c r="AU120" i="17"/>
  <c r="AV120" i="17"/>
  <c r="AW120" i="17"/>
  <c r="AX120" i="17"/>
  <c r="AY120" i="17"/>
  <c r="AZ120" i="17"/>
  <c r="BA120" i="17"/>
  <c r="BB120" i="17"/>
  <c r="BC120" i="17"/>
  <c r="BD120" i="17"/>
  <c r="BE120" i="17"/>
  <c r="BF120" i="17"/>
  <c r="BG120" i="17"/>
  <c r="BH120" i="17"/>
  <c r="BI120" i="17"/>
  <c r="BJ120" i="17"/>
  <c r="BK120" i="17"/>
  <c r="BL120" i="17"/>
  <c r="Z121" i="17"/>
  <c r="AA121" i="17"/>
  <c r="AB121" i="17"/>
  <c r="AC121" i="17"/>
  <c r="AD121" i="17"/>
  <c r="AE121" i="17"/>
  <c r="AF121" i="17"/>
  <c r="AG121" i="17"/>
  <c r="AH121" i="17"/>
  <c r="AI121" i="17"/>
  <c r="AJ121" i="17"/>
  <c r="AK121" i="17"/>
  <c r="AL121" i="17"/>
  <c r="AM121" i="17"/>
  <c r="AN121" i="17"/>
  <c r="AO121" i="17"/>
  <c r="AP121" i="17"/>
  <c r="AQ121" i="17"/>
  <c r="AR121" i="17"/>
  <c r="AS121" i="17"/>
  <c r="AT121" i="17"/>
  <c r="AU121" i="17"/>
  <c r="AV121" i="17"/>
  <c r="AW121" i="17"/>
  <c r="AX121" i="17"/>
  <c r="AY121" i="17"/>
  <c r="AZ121" i="17"/>
  <c r="BA121" i="17"/>
  <c r="BB121" i="17"/>
  <c r="BC121" i="17"/>
  <c r="BD121" i="17"/>
  <c r="BE121" i="17"/>
  <c r="BF121" i="17"/>
  <c r="BG121" i="17"/>
  <c r="BH121" i="17"/>
  <c r="BI121" i="17"/>
  <c r="BJ121" i="17"/>
  <c r="BK121" i="17"/>
  <c r="BL121" i="17"/>
  <c r="Z123" i="17"/>
  <c r="AA123" i="17"/>
  <c r="AB123" i="17"/>
  <c r="AC123" i="17"/>
  <c r="AD123" i="17"/>
  <c r="AE123" i="17"/>
  <c r="AF123" i="17"/>
  <c r="AG123" i="17"/>
  <c r="AH123" i="17"/>
  <c r="AI123" i="17"/>
  <c r="AJ123" i="17"/>
  <c r="AK123" i="17"/>
  <c r="AL123" i="17"/>
  <c r="AM123" i="17"/>
  <c r="AN123" i="17"/>
  <c r="AO123" i="17"/>
  <c r="AP123" i="17"/>
  <c r="AQ123" i="17"/>
  <c r="AR123" i="17"/>
  <c r="AS123" i="17"/>
  <c r="AT123" i="17"/>
  <c r="AU123" i="17"/>
  <c r="AV123" i="17"/>
  <c r="AW123" i="17"/>
  <c r="AX123" i="17"/>
  <c r="AY123" i="17"/>
  <c r="AZ123" i="17"/>
  <c r="BA123" i="17"/>
  <c r="BB123" i="17"/>
  <c r="BC123" i="17"/>
  <c r="BD123" i="17"/>
  <c r="BE123" i="17"/>
  <c r="BF123" i="17"/>
  <c r="BG123" i="17"/>
  <c r="BH123" i="17"/>
  <c r="BI123" i="17"/>
  <c r="BJ123" i="17"/>
  <c r="BK123" i="17"/>
  <c r="BL123" i="17"/>
  <c r="Z126" i="17"/>
  <c r="AA126" i="17"/>
  <c r="AB126" i="17"/>
  <c r="AC126" i="17"/>
  <c r="AD126" i="17"/>
  <c r="AE126" i="17"/>
  <c r="AF126" i="17"/>
  <c r="AG126" i="17"/>
  <c r="AH126" i="17"/>
  <c r="AI126" i="17"/>
  <c r="AJ126" i="17"/>
  <c r="AK126" i="17"/>
  <c r="AL126" i="17"/>
  <c r="AM126" i="17"/>
  <c r="AN126" i="17"/>
  <c r="AO126" i="17"/>
  <c r="AP126" i="17"/>
  <c r="AQ126" i="17"/>
  <c r="AR126" i="17"/>
  <c r="AS126" i="17"/>
  <c r="AT126" i="17"/>
  <c r="AU126" i="17"/>
  <c r="AV126" i="17"/>
  <c r="AW126" i="17"/>
  <c r="AX126" i="17"/>
  <c r="AY126" i="17"/>
  <c r="AZ126" i="17"/>
  <c r="BA126" i="17"/>
  <c r="BB126" i="17"/>
  <c r="BC126" i="17"/>
  <c r="BD126" i="17"/>
  <c r="BE126" i="17"/>
  <c r="BF126" i="17"/>
  <c r="BG126" i="17"/>
  <c r="BH126" i="17"/>
  <c r="BI126" i="17"/>
  <c r="BJ126" i="17"/>
  <c r="BK126" i="17"/>
  <c r="BL126" i="17"/>
  <c r="Z128" i="17"/>
  <c r="AA128" i="17"/>
  <c r="AB128" i="17"/>
  <c r="AC128" i="17"/>
  <c r="AD128" i="17"/>
  <c r="AE128" i="17"/>
  <c r="AF128" i="17"/>
  <c r="AG128" i="17"/>
  <c r="AH128" i="17"/>
  <c r="AI128" i="17"/>
  <c r="AJ128" i="17"/>
  <c r="AK128" i="17"/>
  <c r="AL128" i="17"/>
  <c r="AM128" i="17"/>
  <c r="AN128" i="17"/>
  <c r="AO128" i="17"/>
  <c r="AP128" i="17"/>
  <c r="AQ128" i="17"/>
  <c r="AR128" i="17"/>
  <c r="AS128" i="17"/>
  <c r="AT128" i="17"/>
  <c r="AU128" i="17"/>
  <c r="AV128" i="17"/>
  <c r="AW128" i="17"/>
  <c r="AX128" i="17"/>
  <c r="AY128" i="17"/>
  <c r="AZ128" i="17"/>
  <c r="BA128" i="17"/>
  <c r="BB128" i="17"/>
  <c r="BC128" i="17"/>
  <c r="BD128" i="17"/>
  <c r="BE128" i="17"/>
  <c r="BF128" i="17"/>
  <c r="BG128" i="17"/>
  <c r="BH128" i="17"/>
  <c r="BI128" i="17"/>
  <c r="BJ128" i="17"/>
  <c r="BK128" i="17"/>
  <c r="BL128" i="17"/>
  <c r="Z132" i="17"/>
  <c r="AA132" i="17"/>
  <c r="AB132" i="17"/>
  <c r="AC132" i="17"/>
  <c r="AD132" i="17"/>
  <c r="AE132" i="17"/>
  <c r="AF132" i="17"/>
  <c r="AG132" i="17"/>
  <c r="AH132" i="17"/>
  <c r="AI132" i="17"/>
  <c r="AJ132" i="17"/>
  <c r="AK132" i="17"/>
  <c r="AL132" i="17"/>
  <c r="AM132" i="17"/>
  <c r="AN132" i="17"/>
  <c r="AO132" i="17"/>
  <c r="AP132" i="17"/>
  <c r="AQ132" i="17"/>
  <c r="AR132" i="17"/>
  <c r="AS132" i="17"/>
  <c r="AT132" i="17"/>
  <c r="AU132" i="17"/>
  <c r="AV132" i="17"/>
  <c r="AW132" i="17"/>
  <c r="AX132" i="17"/>
  <c r="AY132" i="17"/>
  <c r="AZ132" i="17"/>
  <c r="BA132" i="17"/>
  <c r="BB132" i="17"/>
  <c r="BC132" i="17"/>
  <c r="BD132" i="17"/>
  <c r="BE132" i="17"/>
  <c r="BF132" i="17"/>
  <c r="BG132" i="17"/>
  <c r="BH132" i="17"/>
  <c r="BI132" i="17"/>
  <c r="BJ132" i="17"/>
  <c r="BK132" i="17"/>
  <c r="BL132" i="17"/>
  <c r="Z136" i="17"/>
  <c r="AA136" i="17"/>
  <c r="AB136" i="17"/>
  <c r="AC136" i="17"/>
  <c r="AD136" i="17"/>
  <c r="AE136" i="17"/>
  <c r="AF136" i="17"/>
  <c r="AG136" i="17"/>
  <c r="AH136" i="17"/>
  <c r="AI136" i="17"/>
  <c r="AJ136" i="17"/>
  <c r="AK136" i="17"/>
  <c r="AL136" i="17"/>
  <c r="AM136" i="17"/>
  <c r="AN136" i="17"/>
  <c r="AO136" i="17"/>
  <c r="AP136" i="17"/>
  <c r="AQ136" i="17"/>
  <c r="AR136" i="17"/>
  <c r="AS136" i="17"/>
  <c r="AT136" i="17"/>
  <c r="AU136" i="17"/>
  <c r="AV136" i="17"/>
  <c r="AW136" i="17"/>
  <c r="AX136" i="17"/>
  <c r="AY136" i="17"/>
  <c r="AZ136" i="17"/>
  <c r="BA136" i="17"/>
  <c r="BB136" i="17"/>
  <c r="BC136" i="17"/>
  <c r="BD136" i="17"/>
  <c r="BE136" i="17"/>
  <c r="BF136" i="17"/>
  <c r="BG136" i="17"/>
  <c r="BH136" i="17"/>
  <c r="BI136" i="17"/>
  <c r="BJ136" i="17"/>
  <c r="BK136" i="17"/>
  <c r="BL136" i="17"/>
  <c r="Z137" i="17"/>
  <c r="AA137" i="17"/>
  <c r="AB137" i="17"/>
  <c r="AC137" i="17"/>
  <c r="AD137" i="17"/>
  <c r="AE137" i="17"/>
  <c r="AF137" i="17"/>
  <c r="AG137" i="17"/>
  <c r="AH137" i="17"/>
  <c r="AI137" i="17"/>
  <c r="AJ137" i="17"/>
  <c r="AK137" i="17"/>
  <c r="AL137" i="17"/>
  <c r="AM137" i="17"/>
  <c r="AN137" i="17"/>
  <c r="AO137" i="17"/>
  <c r="AP137" i="17"/>
  <c r="AQ137" i="17"/>
  <c r="AR137" i="17"/>
  <c r="AS137" i="17"/>
  <c r="AT137" i="17"/>
  <c r="AU137" i="17"/>
  <c r="AV137" i="17"/>
  <c r="AW137" i="17"/>
  <c r="AX137" i="17"/>
  <c r="AY137" i="17"/>
  <c r="AZ137" i="17"/>
  <c r="BA137" i="17"/>
  <c r="BB137" i="17"/>
  <c r="BC137" i="17"/>
  <c r="BD137" i="17"/>
  <c r="BE137" i="17"/>
  <c r="BF137" i="17"/>
  <c r="BG137" i="17"/>
  <c r="BH137" i="17"/>
  <c r="BI137" i="17"/>
  <c r="BJ137" i="17"/>
  <c r="BK137" i="17"/>
  <c r="BL137" i="17"/>
  <c r="Z138" i="17"/>
  <c r="AA138" i="17"/>
  <c r="AB138" i="17"/>
  <c r="AC138" i="17"/>
  <c r="AD138" i="17"/>
  <c r="AE138" i="17"/>
  <c r="AF138" i="17"/>
  <c r="AG138" i="17"/>
  <c r="AH138" i="17"/>
  <c r="AI138" i="17"/>
  <c r="AJ138" i="17"/>
  <c r="AK138" i="17"/>
  <c r="AL138" i="17"/>
  <c r="AM138" i="17"/>
  <c r="AN138" i="17"/>
  <c r="AO138" i="17"/>
  <c r="AP138" i="17"/>
  <c r="AQ138" i="17"/>
  <c r="AR138" i="17"/>
  <c r="AS138" i="17"/>
  <c r="AT138" i="17"/>
  <c r="AU138" i="17"/>
  <c r="AV138" i="17"/>
  <c r="AW138" i="17"/>
  <c r="AX138" i="17"/>
  <c r="AY138" i="17"/>
  <c r="AZ138" i="17"/>
  <c r="BA138" i="17"/>
  <c r="BB138" i="17"/>
  <c r="BC138" i="17"/>
  <c r="BD138" i="17"/>
  <c r="BE138" i="17"/>
  <c r="BF138" i="17"/>
  <c r="BG138" i="17"/>
  <c r="BH138" i="17"/>
  <c r="BI138" i="17"/>
  <c r="BJ138" i="17"/>
  <c r="BK138" i="17"/>
  <c r="BL138" i="17"/>
  <c r="Z155" i="17"/>
  <c r="AA155" i="17"/>
  <c r="AB155" i="17"/>
  <c r="AC155" i="17"/>
  <c r="AD155" i="17"/>
  <c r="AE155" i="17"/>
  <c r="AF155" i="17"/>
  <c r="AG155" i="17"/>
  <c r="AH155" i="17"/>
  <c r="AI155" i="17"/>
  <c r="AJ155" i="17"/>
  <c r="AK155" i="17"/>
  <c r="AL155" i="17"/>
  <c r="AM155" i="17"/>
  <c r="AN155" i="17"/>
  <c r="AO155" i="17"/>
  <c r="AP155" i="17"/>
  <c r="AQ155" i="17"/>
  <c r="AR155" i="17"/>
  <c r="AS155" i="17"/>
  <c r="AT155" i="17"/>
  <c r="AU155" i="17"/>
  <c r="AV155" i="17"/>
  <c r="AW155" i="17"/>
  <c r="AX155" i="17"/>
  <c r="AY155" i="17"/>
  <c r="AZ155" i="17"/>
  <c r="BA155" i="17"/>
  <c r="BB155" i="17"/>
  <c r="BC155" i="17"/>
  <c r="BD155" i="17"/>
  <c r="BE155" i="17"/>
  <c r="BF155" i="17"/>
  <c r="BG155" i="17"/>
  <c r="BH155" i="17"/>
  <c r="BI155" i="17"/>
  <c r="BJ155" i="17"/>
  <c r="BK155" i="17"/>
  <c r="BL155" i="17"/>
  <c r="Z158" i="17"/>
  <c r="AA158" i="17"/>
  <c r="AB158" i="17"/>
  <c r="AC158" i="17"/>
  <c r="AD158" i="17"/>
  <c r="AE158" i="17"/>
  <c r="AF158" i="17"/>
  <c r="AG158" i="17"/>
  <c r="AH158" i="17"/>
  <c r="AI158" i="17"/>
  <c r="AJ158" i="17"/>
  <c r="AK158" i="17"/>
  <c r="AL158" i="17"/>
  <c r="AM158" i="17"/>
  <c r="AN158" i="17"/>
  <c r="AO158" i="17"/>
  <c r="AP158" i="17"/>
  <c r="AQ158" i="17"/>
  <c r="AR158" i="17"/>
  <c r="AS158" i="17"/>
  <c r="AT158" i="17"/>
  <c r="AU158" i="17"/>
  <c r="AV158" i="17"/>
  <c r="AW158" i="17"/>
  <c r="AX158" i="17"/>
  <c r="AY158" i="17"/>
  <c r="AZ158" i="17"/>
  <c r="BA158" i="17"/>
  <c r="BB158" i="17"/>
  <c r="BC158" i="17"/>
  <c r="BD158" i="17"/>
  <c r="BE158" i="17"/>
  <c r="BF158" i="17"/>
  <c r="BG158" i="17"/>
  <c r="BH158" i="17"/>
  <c r="BI158" i="17"/>
  <c r="BJ158" i="17"/>
  <c r="BK158" i="17"/>
  <c r="BL158" i="17"/>
  <c r="F14" i="12"/>
  <c r="V30" i="12"/>
  <c r="V41" i="12"/>
  <c r="V70" i="12"/>
  <c r="V31" i="12"/>
  <c r="V32" i="12"/>
  <c r="V33" i="12"/>
  <c r="V34" i="12"/>
  <c r="V35" i="12"/>
  <c r="V36" i="12"/>
  <c r="V37" i="12"/>
  <c r="V38" i="12"/>
  <c r="V39" i="12"/>
  <c r="V40"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9" i="12"/>
  <c r="V72" i="12"/>
  <c r="V74" i="12"/>
  <c r="V76" i="12"/>
  <c r="V78" i="12"/>
  <c r="V80" i="12"/>
  <c r="V82" i="12"/>
  <c r="V84" i="12"/>
  <c r="V86" i="12"/>
  <c r="V88" i="12"/>
  <c r="V90" i="12"/>
  <c r="V92" i="12"/>
  <c r="V94" i="12"/>
  <c r="V96" i="12"/>
  <c r="V98" i="12"/>
  <c r="V100" i="12"/>
  <c r="V110" i="12"/>
  <c r="E17" i="12" s="1"/>
  <c r="V111" i="12"/>
  <c r="V112" i="12"/>
  <c r="V114" i="12"/>
  <c r="V117" i="12"/>
  <c r="V119" i="12"/>
  <c r="V121" i="12"/>
  <c r="V122" i="12"/>
  <c r="V123" i="12"/>
  <c r="V125" i="12"/>
  <c r="V127" i="12"/>
  <c r="V129" i="12"/>
  <c r="V131" i="12"/>
  <c r="V133" i="12"/>
  <c r="V135" i="12"/>
  <c r="V137" i="12"/>
  <c r="V139" i="12"/>
  <c r="V141" i="12"/>
  <c r="V143" i="12"/>
  <c r="V145" i="12"/>
  <c r="V147" i="12"/>
  <c r="V149" i="12"/>
  <c r="V151" i="12"/>
  <c r="V153" i="12"/>
  <c r="V155" i="12"/>
  <c r="V157" i="12"/>
  <c r="E14" i="12"/>
  <c r="BL159" i="12"/>
  <c r="BJ159" i="12"/>
  <c r="BH159" i="12"/>
  <c r="BF159" i="12"/>
  <c r="BD159" i="12"/>
  <c r="BB159" i="12"/>
  <c r="AZ159" i="12"/>
  <c r="AX159" i="12"/>
  <c r="AV159" i="12"/>
  <c r="AT159" i="12"/>
  <c r="AR159" i="12"/>
  <c r="AP159" i="12"/>
  <c r="AN159" i="12"/>
  <c r="AL159" i="12"/>
  <c r="AJ159" i="12"/>
  <c r="AH159" i="12"/>
  <c r="AF159" i="12"/>
  <c r="AD159" i="12"/>
  <c r="AB159" i="12"/>
  <c r="Z159" i="12"/>
  <c r="Z30" i="11"/>
  <c r="W30" i="11" s="1"/>
  <c r="AA30" i="11"/>
  <c r="AB30" i="11"/>
  <c r="AC30" i="11"/>
  <c r="AD30" i="11"/>
  <c r="AE30" i="11"/>
  <c r="AF30" i="11"/>
  <c r="AG30" i="11"/>
  <c r="AH30" i="11"/>
  <c r="AI30" i="11"/>
  <c r="AJ30" i="11"/>
  <c r="AK30" i="11"/>
  <c r="AL30" i="11"/>
  <c r="AM30" i="11"/>
  <c r="AN30" i="11"/>
  <c r="AO30" i="11"/>
  <c r="AP30" i="11"/>
  <c r="AQ30" i="11"/>
  <c r="AR30" i="11"/>
  <c r="AS30" i="11"/>
  <c r="AT30" i="11"/>
  <c r="AU30" i="11"/>
  <c r="AV30" i="11"/>
  <c r="AW30" i="11"/>
  <c r="AX30" i="11"/>
  <c r="AY30" i="11"/>
  <c r="AZ30" i="11"/>
  <c r="BA30" i="11"/>
  <c r="BB30" i="11"/>
  <c r="BC30" i="11"/>
  <c r="BD30" i="11"/>
  <c r="BE30" i="11"/>
  <c r="BF30" i="11"/>
  <c r="BG30" i="11"/>
  <c r="BH30" i="11"/>
  <c r="BI30" i="11"/>
  <c r="BJ30" i="11"/>
  <c r="BK30" i="11"/>
  <c r="BL30" i="11"/>
  <c r="Z31" i="11"/>
  <c r="W31" i="11" s="1"/>
  <c r="AA31" i="11"/>
  <c r="AB31" i="11"/>
  <c r="AC31" i="11"/>
  <c r="AD31" i="11"/>
  <c r="AE31" i="11"/>
  <c r="AF31" i="11"/>
  <c r="AG31" i="11"/>
  <c r="AH31" i="11"/>
  <c r="AI31" i="11"/>
  <c r="AJ31" i="11"/>
  <c r="AK31" i="11"/>
  <c r="AL31" i="11"/>
  <c r="AM31" i="11"/>
  <c r="AN31" i="11"/>
  <c r="AO31" i="11"/>
  <c r="AP31" i="11"/>
  <c r="AQ31" i="11"/>
  <c r="AR31" i="11"/>
  <c r="AS31" i="11"/>
  <c r="AT31" i="11"/>
  <c r="AU31" i="11"/>
  <c r="AV31" i="11"/>
  <c r="AW31" i="11"/>
  <c r="AX31" i="11"/>
  <c r="AY31" i="11"/>
  <c r="AZ31" i="11"/>
  <c r="BA31" i="11"/>
  <c r="BB31" i="11"/>
  <c r="BC31" i="11"/>
  <c r="BD31" i="11"/>
  <c r="BE31" i="11"/>
  <c r="BF31" i="11"/>
  <c r="BG31" i="11"/>
  <c r="BH31" i="11"/>
  <c r="BI31" i="11"/>
  <c r="BJ31" i="11"/>
  <c r="BK31" i="11"/>
  <c r="BL31" i="11"/>
  <c r="Z32" i="11"/>
  <c r="W32" i="11" s="1"/>
  <c r="AA32" i="11"/>
  <c r="AB32" i="11"/>
  <c r="AC32" i="11"/>
  <c r="AD32" i="11"/>
  <c r="AE32" i="11"/>
  <c r="AF32" i="11"/>
  <c r="AG32" i="11"/>
  <c r="AH32" i="11"/>
  <c r="AI32" i="11"/>
  <c r="AJ32" i="11"/>
  <c r="AK32" i="11"/>
  <c r="AL32" i="11"/>
  <c r="AM32" i="11"/>
  <c r="AN32" i="11"/>
  <c r="AO32" i="11"/>
  <c r="AP32" i="11"/>
  <c r="AQ32" i="11"/>
  <c r="AR32" i="11"/>
  <c r="AS32" i="11"/>
  <c r="AT32" i="11"/>
  <c r="AU32" i="11"/>
  <c r="AV32" i="11"/>
  <c r="AW32" i="11"/>
  <c r="AX32" i="11"/>
  <c r="AY32" i="11"/>
  <c r="AZ32" i="11"/>
  <c r="BA32" i="11"/>
  <c r="BB32" i="11"/>
  <c r="BC32" i="11"/>
  <c r="BD32" i="11"/>
  <c r="BE32" i="11"/>
  <c r="BF32" i="11"/>
  <c r="BG32" i="11"/>
  <c r="BH32" i="11"/>
  <c r="BI32" i="11"/>
  <c r="BJ32" i="11"/>
  <c r="BK32" i="11"/>
  <c r="BL32" i="11"/>
  <c r="Z33" i="11"/>
  <c r="W33" i="11" s="1"/>
  <c r="AA33" i="11"/>
  <c r="AB33" i="11"/>
  <c r="AC33" i="11"/>
  <c r="AD33" i="11"/>
  <c r="AE33" i="11"/>
  <c r="AF33" i="11"/>
  <c r="AG33" i="11"/>
  <c r="AH33" i="11"/>
  <c r="AI33" i="11"/>
  <c r="AJ33" i="11"/>
  <c r="AK33" i="11"/>
  <c r="AL33" i="11"/>
  <c r="AM33" i="11"/>
  <c r="AN33" i="11"/>
  <c r="AO33" i="11"/>
  <c r="AP33" i="11"/>
  <c r="AQ33" i="11"/>
  <c r="AR33" i="11"/>
  <c r="AS33" i="11"/>
  <c r="AT33" i="11"/>
  <c r="AU33" i="11"/>
  <c r="AV33" i="11"/>
  <c r="AW33" i="11"/>
  <c r="AX33" i="11"/>
  <c r="AY33" i="11"/>
  <c r="AZ33" i="11"/>
  <c r="BA33" i="11"/>
  <c r="BB33" i="11"/>
  <c r="BC33" i="11"/>
  <c r="BD33" i="11"/>
  <c r="BE33" i="11"/>
  <c r="BF33" i="11"/>
  <c r="BG33" i="11"/>
  <c r="BH33" i="11"/>
  <c r="BI33" i="11"/>
  <c r="BJ33" i="11"/>
  <c r="BK33" i="11"/>
  <c r="BL33" i="11"/>
  <c r="Z34" i="11"/>
  <c r="W34" i="11" s="1"/>
  <c r="AA34" i="11"/>
  <c r="AB34" i="11"/>
  <c r="AC34" i="11"/>
  <c r="AD34" i="11"/>
  <c r="AE34" i="11"/>
  <c r="AF34" i="11"/>
  <c r="AG34" i="11"/>
  <c r="AH34" i="11"/>
  <c r="AI34" i="11"/>
  <c r="AJ34" i="11"/>
  <c r="AK34" i="11"/>
  <c r="AL34" i="11"/>
  <c r="AM34" i="11"/>
  <c r="AN34" i="11"/>
  <c r="AO34" i="11"/>
  <c r="AP34" i="11"/>
  <c r="AQ34" i="11"/>
  <c r="AR34" i="11"/>
  <c r="AS34" i="11"/>
  <c r="AT34" i="11"/>
  <c r="AU34" i="11"/>
  <c r="AV34" i="11"/>
  <c r="AW34" i="11"/>
  <c r="AX34" i="11"/>
  <c r="AY34" i="11"/>
  <c r="AZ34" i="11"/>
  <c r="BA34" i="11"/>
  <c r="BB34" i="11"/>
  <c r="BC34" i="11"/>
  <c r="BD34" i="11"/>
  <c r="BE34" i="11"/>
  <c r="BF34" i="11"/>
  <c r="BG34" i="11"/>
  <c r="BH34" i="11"/>
  <c r="BI34" i="11"/>
  <c r="BJ34" i="11"/>
  <c r="BK34" i="11"/>
  <c r="BL34" i="11"/>
  <c r="Z35" i="11"/>
  <c r="W35" i="11" s="1"/>
  <c r="AA35"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Z35" i="11"/>
  <c r="BA35" i="11"/>
  <c r="BB35" i="11"/>
  <c r="BC35" i="11"/>
  <c r="BD35" i="11"/>
  <c r="BE35" i="11"/>
  <c r="BF35" i="11"/>
  <c r="BG35" i="11"/>
  <c r="BH35" i="11"/>
  <c r="BI35" i="11"/>
  <c r="BJ35" i="11"/>
  <c r="BK35" i="11"/>
  <c r="BL35" i="11"/>
  <c r="Z36" i="11"/>
  <c r="W36" i="11" s="1"/>
  <c r="AA36" i="11"/>
  <c r="AB36" i="11"/>
  <c r="AC36" i="11"/>
  <c r="AD36" i="11"/>
  <c r="AE36" i="11"/>
  <c r="AF36" i="11"/>
  <c r="AG36" i="11"/>
  <c r="AH36" i="11"/>
  <c r="AI36" i="11"/>
  <c r="AJ36" i="11"/>
  <c r="AK36" i="11"/>
  <c r="AL36" i="11"/>
  <c r="AM36" i="11"/>
  <c r="AN36" i="11"/>
  <c r="AO36" i="11"/>
  <c r="AP36" i="11"/>
  <c r="AQ36" i="11"/>
  <c r="AR36" i="11"/>
  <c r="AS36" i="11"/>
  <c r="AT36" i="11"/>
  <c r="AU36" i="11"/>
  <c r="AV36" i="11"/>
  <c r="AW36" i="11"/>
  <c r="AX36" i="11"/>
  <c r="AY36" i="11"/>
  <c r="AZ36" i="11"/>
  <c r="BA36" i="11"/>
  <c r="BB36" i="11"/>
  <c r="BC36" i="11"/>
  <c r="BD36" i="11"/>
  <c r="BE36" i="11"/>
  <c r="BF36" i="11"/>
  <c r="BG36" i="11"/>
  <c r="BH36" i="11"/>
  <c r="BI36" i="11"/>
  <c r="BJ36" i="11"/>
  <c r="BK36" i="11"/>
  <c r="BL36" i="11"/>
  <c r="Z37" i="11"/>
  <c r="W37" i="11" s="1"/>
  <c r="AA37" i="11"/>
  <c r="AB37" i="11"/>
  <c r="AC37" i="11"/>
  <c r="AD37" i="11"/>
  <c r="AE37" i="11"/>
  <c r="AF37" i="11"/>
  <c r="AG37" i="11"/>
  <c r="AH37" i="11"/>
  <c r="AI37" i="11"/>
  <c r="AJ37" i="11"/>
  <c r="AK37" i="11"/>
  <c r="AL37" i="11"/>
  <c r="AM37" i="11"/>
  <c r="AN37" i="11"/>
  <c r="AO37" i="11"/>
  <c r="AP37" i="11"/>
  <c r="AQ37" i="11"/>
  <c r="AR37" i="11"/>
  <c r="AS37" i="11"/>
  <c r="AT37" i="11"/>
  <c r="AU37" i="11"/>
  <c r="AV37" i="11"/>
  <c r="AW37" i="11"/>
  <c r="AX37" i="11"/>
  <c r="AY37" i="11"/>
  <c r="AZ37" i="11"/>
  <c r="BA37" i="11"/>
  <c r="BB37" i="11"/>
  <c r="BC37" i="11"/>
  <c r="BD37" i="11"/>
  <c r="BE37" i="11"/>
  <c r="BF37" i="11"/>
  <c r="BG37" i="11"/>
  <c r="BH37" i="11"/>
  <c r="BI37" i="11"/>
  <c r="BJ37" i="11"/>
  <c r="BK37" i="11"/>
  <c r="BL37" i="11"/>
  <c r="Z38" i="11"/>
  <c r="W38" i="11" s="1"/>
  <c r="AA38" i="11"/>
  <c r="AB38" i="11"/>
  <c r="AC38" i="11"/>
  <c r="AD38" i="11"/>
  <c r="AE38" i="11"/>
  <c r="AF38" i="11"/>
  <c r="AG38" i="11"/>
  <c r="AH38" i="11"/>
  <c r="AI38" i="11"/>
  <c r="AJ38" i="11"/>
  <c r="AK38" i="11"/>
  <c r="AL38" i="11"/>
  <c r="AM38" i="11"/>
  <c r="AN38" i="11"/>
  <c r="AO38" i="11"/>
  <c r="AP38" i="11"/>
  <c r="AQ38" i="11"/>
  <c r="AR38" i="11"/>
  <c r="AS38" i="11"/>
  <c r="AT38" i="11"/>
  <c r="AU38" i="11"/>
  <c r="AV38" i="11"/>
  <c r="AW38" i="11"/>
  <c r="AX38" i="11"/>
  <c r="AY38" i="11"/>
  <c r="AZ38" i="11"/>
  <c r="BA38" i="11"/>
  <c r="BB38" i="11"/>
  <c r="BC38" i="11"/>
  <c r="BD38" i="11"/>
  <c r="BE38" i="11"/>
  <c r="BF38" i="11"/>
  <c r="BG38" i="11"/>
  <c r="BH38" i="11"/>
  <c r="BI38" i="11"/>
  <c r="BJ38" i="11"/>
  <c r="BK38" i="11"/>
  <c r="BL38" i="11"/>
  <c r="Z39" i="11"/>
  <c r="W39" i="11" s="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BA39" i="11"/>
  <c r="BB39" i="11"/>
  <c r="BC39" i="11"/>
  <c r="BD39" i="11"/>
  <c r="BE39" i="11"/>
  <c r="BF39" i="11"/>
  <c r="BG39" i="11"/>
  <c r="BH39" i="11"/>
  <c r="BI39" i="11"/>
  <c r="BJ39" i="11"/>
  <c r="BK39" i="11"/>
  <c r="BL39" i="11"/>
  <c r="Z40" i="11"/>
  <c r="W40" i="11" s="1"/>
  <c r="AA40" i="11"/>
  <c r="AB40" i="11"/>
  <c r="AC40" i="11"/>
  <c r="AD40" i="11"/>
  <c r="AE40" i="11"/>
  <c r="AF40" i="11"/>
  <c r="AG40" i="11"/>
  <c r="AH40" i="11"/>
  <c r="AI40" i="11"/>
  <c r="AJ40" i="11"/>
  <c r="AK40" i="11"/>
  <c r="AL40" i="11"/>
  <c r="AM40" i="11"/>
  <c r="AN40" i="11"/>
  <c r="AO40" i="11"/>
  <c r="AP40" i="11"/>
  <c r="AQ40" i="11"/>
  <c r="AR40" i="11"/>
  <c r="AS40" i="11"/>
  <c r="AT40" i="11"/>
  <c r="AU40" i="11"/>
  <c r="AV40" i="11"/>
  <c r="AW40" i="11"/>
  <c r="AX40" i="11"/>
  <c r="AY40" i="11"/>
  <c r="AZ40" i="11"/>
  <c r="BA40" i="11"/>
  <c r="BB40" i="11"/>
  <c r="BC40" i="11"/>
  <c r="BD40" i="11"/>
  <c r="BE40" i="11"/>
  <c r="BF40" i="11"/>
  <c r="BG40" i="11"/>
  <c r="BH40" i="11"/>
  <c r="BI40" i="11"/>
  <c r="BJ40" i="11"/>
  <c r="BK40" i="11"/>
  <c r="BL40" i="11"/>
  <c r="Z41" i="11"/>
  <c r="W41" i="11" s="1"/>
  <c r="AA41" i="11"/>
  <c r="AB41" i="11"/>
  <c r="AC41" i="11"/>
  <c r="AD41" i="11"/>
  <c r="AE41" i="11"/>
  <c r="AF41" i="11"/>
  <c r="AG41" i="11"/>
  <c r="AH41" i="11"/>
  <c r="AI41" i="11"/>
  <c r="AJ41" i="11"/>
  <c r="AK41" i="11"/>
  <c r="AL41" i="11"/>
  <c r="AM41" i="11"/>
  <c r="AN41" i="11"/>
  <c r="AO41" i="11"/>
  <c r="AP41" i="11"/>
  <c r="AQ41" i="11"/>
  <c r="AR41" i="11"/>
  <c r="AS41" i="11"/>
  <c r="AT41" i="11"/>
  <c r="AU41" i="11"/>
  <c r="AV41" i="11"/>
  <c r="AW41" i="11"/>
  <c r="AX41" i="11"/>
  <c r="AY41" i="11"/>
  <c r="AZ41" i="11"/>
  <c r="BA41" i="11"/>
  <c r="BB41" i="11"/>
  <c r="BC41" i="11"/>
  <c r="BD41" i="11"/>
  <c r="BE41" i="11"/>
  <c r="BF41" i="11"/>
  <c r="BG41" i="11"/>
  <c r="BH41" i="11"/>
  <c r="BI41" i="11"/>
  <c r="BJ41" i="11"/>
  <c r="BK41" i="11"/>
  <c r="BL41" i="11"/>
  <c r="Z42" i="11"/>
  <c r="W42" i="11" s="1"/>
  <c r="AA42" i="11"/>
  <c r="AB42" i="11"/>
  <c r="AC42" i="11"/>
  <c r="AD42" i="11"/>
  <c r="AE42" i="11"/>
  <c r="AF42" i="11"/>
  <c r="AG42" i="11"/>
  <c r="AH42" i="11"/>
  <c r="AI42" i="11"/>
  <c r="AJ42" i="11"/>
  <c r="AK42" i="11"/>
  <c r="AL42" i="11"/>
  <c r="AM42" i="11"/>
  <c r="AN42" i="11"/>
  <c r="AO42" i="11"/>
  <c r="AP42" i="11"/>
  <c r="AQ42" i="11"/>
  <c r="AR42" i="11"/>
  <c r="AS42" i="11"/>
  <c r="AT42" i="11"/>
  <c r="AU42" i="11"/>
  <c r="AV42" i="11"/>
  <c r="AW42" i="11"/>
  <c r="AX42" i="11"/>
  <c r="AY42" i="11"/>
  <c r="AZ42" i="11"/>
  <c r="BA42" i="11"/>
  <c r="BB42" i="11"/>
  <c r="BC42" i="11"/>
  <c r="BD42" i="11"/>
  <c r="BE42" i="11"/>
  <c r="BF42" i="11"/>
  <c r="BG42" i="11"/>
  <c r="BH42" i="11"/>
  <c r="BI42" i="11"/>
  <c r="BJ42" i="11"/>
  <c r="BK42" i="11"/>
  <c r="BL42" i="11"/>
  <c r="Z43" i="11"/>
  <c r="W43" i="11" s="1"/>
  <c r="AA43" i="11"/>
  <c r="AB43" i="11"/>
  <c r="AC43" i="11"/>
  <c r="AD43" i="11"/>
  <c r="AE43" i="11"/>
  <c r="AF43" i="11"/>
  <c r="AG43" i="11"/>
  <c r="AH43" i="11"/>
  <c r="AI43" i="11"/>
  <c r="AJ43" i="11"/>
  <c r="AK43" i="11"/>
  <c r="AL43" i="11"/>
  <c r="AM43" i="11"/>
  <c r="AN43" i="11"/>
  <c r="AO43" i="11"/>
  <c r="AP43" i="11"/>
  <c r="AQ43" i="11"/>
  <c r="AR43" i="11"/>
  <c r="AS43" i="11"/>
  <c r="AT43" i="11"/>
  <c r="AU43" i="11"/>
  <c r="AV43" i="11"/>
  <c r="AW43" i="11"/>
  <c r="AX43" i="11"/>
  <c r="AY43" i="11"/>
  <c r="AZ43" i="11"/>
  <c r="BA43" i="11"/>
  <c r="BB43" i="11"/>
  <c r="BC43" i="11"/>
  <c r="BD43" i="11"/>
  <c r="BE43" i="11"/>
  <c r="BF43" i="11"/>
  <c r="BG43" i="11"/>
  <c r="BH43" i="11"/>
  <c r="BI43" i="11"/>
  <c r="BJ43" i="11"/>
  <c r="BK43" i="11"/>
  <c r="BL43" i="11"/>
  <c r="Z44" i="11"/>
  <c r="W44" i="11" s="1"/>
  <c r="AA44" i="11"/>
  <c r="AB44" i="11"/>
  <c r="AC44" i="11"/>
  <c r="AD44" i="11"/>
  <c r="AE44" i="11"/>
  <c r="AF44" i="11"/>
  <c r="AG44" i="11"/>
  <c r="AH44" i="11"/>
  <c r="AI44" i="11"/>
  <c r="AJ44" i="11"/>
  <c r="AK44" i="11"/>
  <c r="AL44" i="11"/>
  <c r="AM44" i="11"/>
  <c r="AN44" i="11"/>
  <c r="AO44" i="11"/>
  <c r="AP44" i="11"/>
  <c r="AQ44" i="11"/>
  <c r="AR44" i="11"/>
  <c r="AS44" i="11"/>
  <c r="AT44" i="11"/>
  <c r="AU44" i="11"/>
  <c r="AV44" i="11"/>
  <c r="AW44" i="11"/>
  <c r="AX44" i="11"/>
  <c r="AY44" i="11"/>
  <c r="AZ44" i="11"/>
  <c r="BA44" i="11"/>
  <c r="BB44" i="11"/>
  <c r="BC44" i="11"/>
  <c r="BD44" i="11"/>
  <c r="BE44" i="11"/>
  <c r="BF44" i="11"/>
  <c r="BG44" i="11"/>
  <c r="BH44" i="11"/>
  <c r="BI44" i="11"/>
  <c r="BJ44" i="11"/>
  <c r="BK44" i="11"/>
  <c r="BL44" i="11"/>
  <c r="Z45" i="11"/>
  <c r="W45" i="11" s="1"/>
  <c r="AA45"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Z45" i="11"/>
  <c r="BA45" i="11"/>
  <c r="BB45" i="11"/>
  <c r="BC45" i="11"/>
  <c r="BD45" i="11"/>
  <c r="BE45" i="11"/>
  <c r="BF45" i="11"/>
  <c r="BG45" i="11"/>
  <c r="BH45" i="11"/>
  <c r="BI45" i="11"/>
  <c r="BJ45" i="11"/>
  <c r="BK45" i="11"/>
  <c r="BL45" i="11"/>
  <c r="Z46" i="11"/>
  <c r="W46" i="11" s="1"/>
  <c r="AA46" i="11"/>
  <c r="AB46" i="11"/>
  <c r="AC46" i="11"/>
  <c r="AD46" i="11"/>
  <c r="AE46" i="11"/>
  <c r="AF46" i="11"/>
  <c r="AG46" i="11"/>
  <c r="AH46" i="11"/>
  <c r="AI46" i="11"/>
  <c r="AJ46" i="11"/>
  <c r="AK46" i="11"/>
  <c r="AL46" i="11"/>
  <c r="AM46" i="11"/>
  <c r="AN46" i="11"/>
  <c r="AO46" i="11"/>
  <c r="AP46" i="11"/>
  <c r="AQ46" i="11"/>
  <c r="AR46" i="11"/>
  <c r="AS46" i="11"/>
  <c r="AT46" i="11"/>
  <c r="AU46" i="11"/>
  <c r="AV46" i="11"/>
  <c r="AW46" i="11"/>
  <c r="AX46" i="11"/>
  <c r="AY46" i="11"/>
  <c r="AZ46" i="11"/>
  <c r="BA46" i="11"/>
  <c r="BB46" i="11"/>
  <c r="BC46" i="11"/>
  <c r="BD46" i="11"/>
  <c r="BE46" i="11"/>
  <c r="BF46" i="11"/>
  <c r="BG46" i="11"/>
  <c r="BH46" i="11"/>
  <c r="BI46" i="11"/>
  <c r="BJ46" i="11"/>
  <c r="BK46" i="11"/>
  <c r="BL46" i="11"/>
  <c r="Z47" i="11"/>
  <c r="W47" i="11" s="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BA47" i="11"/>
  <c r="BB47" i="11"/>
  <c r="BC47" i="11"/>
  <c r="BD47" i="11"/>
  <c r="BE47" i="11"/>
  <c r="BF47" i="11"/>
  <c r="BG47" i="11"/>
  <c r="BH47" i="11"/>
  <c r="BI47" i="11"/>
  <c r="BJ47" i="11"/>
  <c r="BK47" i="11"/>
  <c r="BL47" i="11"/>
  <c r="Z48" i="11"/>
  <c r="W48" i="11" s="1"/>
  <c r="AA48" i="11"/>
  <c r="AB48" i="11"/>
  <c r="AC48" i="11"/>
  <c r="AD48" i="11"/>
  <c r="AE48" i="11"/>
  <c r="AF48" i="11"/>
  <c r="AG48" i="11"/>
  <c r="AH48" i="11"/>
  <c r="AI48" i="11"/>
  <c r="AJ48" i="11"/>
  <c r="AK48" i="11"/>
  <c r="AL48" i="11"/>
  <c r="AM48" i="11"/>
  <c r="AN48" i="11"/>
  <c r="AO48" i="11"/>
  <c r="AP48" i="11"/>
  <c r="AQ48" i="11"/>
  <c r="AR48" i="11"/>
  <c r="AS48" i="11"/>
  <c r="AT48" i="11"/>
  <c r="AU48" i="11"/>
  <c r="AV48" i="11"/>
  <c r="AW48" i="11"/>
  <c r="AX48" i="11"/>
  <c r="AY48" i="11"/>
  <c r="AZ48" i="11"/>
  <c r="BA48" i="11"/>
  <c r="BB48" i="11"/>
  <c r="BC48" i="11"/>
  <c r="BD48" i="11"/>
  <c r="BE48" i="11"/>
  <c r="BF48" i="11"/>
  <c r="BG48" i="11"/>
  <c r="BH48" i="11"/>
  <c r="BI48" i="11"/>
  <c r="BJ48" i="11"/>
  <c r="BK48" i="11"/>
  <c r="BL48" i="11"/>
  <c r="Z49" i="11"/>
  <c r="W49" i="11" s="1"/>
  <c r="AA49" i="11"/>
  <c r="AB49" i="11"/>
  <c r="AC49" i="11"/>
  <c r="AD49" i="11"/>
  <c r="AE49" i="11"/>
  <c r="AF49" i="11"/>
  <c r="AG49" i="11"/>
  <c r="AH49" i="11"/>
  <c r="AI49" i="11"/>
  <c r="AJ49" i="11"/>
  <c r="AK49" i="11"/>
  <c r="AL49" i="11"/>
  <c r="AM49" i="11"/>
  <c r="AN49" i="11"/>
  <c r="AO49" i="11"/>
  <c r="AP49" i="11"/>
  <c r="AQ49" i="11"/>
  <c r="AR49" i="11"/>
  <c r="AS49" i="11"/>
  <c r="AT49" i="11"/>
  <c r="AU49" i="11"/>
  <c r="AV49" i="11"/>
  <c r="AW49" i="11"/>
  <c r="AX49" i="11"/>
  <c r="AY49" i="11"/>
  <c r="AZ49" i="11"/>
  <c r="BA49" i="11"/>
  <c r="BB49" i="11"/>
  <c r="BC49" i="11"/>
  <c r="BD49" i="11"/>
  <c r="BE49" i="11"/>
  <c r="BF49" i="11"/>
  <c r="BG49" i="11"/>
  <c r="BH49" i="11"/>
  <c r="BI49" i="11"/>
  <c r="BJ49" i="11"/>
  <c r="BK49" i="11"/>
  <c r="BL49" i="11"/>
  <c r="Z50" i="11"/>
  <c r="W50" i="11" s="1"/>
  <c r="AA50" i="11"/>
  <c r="AB50" i="11"/>
  <c r="AC50" i="11"/>
  <c r="AD50" i="11"/>
  <c r="AE50" i="11"/>
  <c r="AF50" i="11"/>
  <c r="AG50" i="11"/>
  <c r="AH50" i="11"/>
  <c r="AI50" i="11"/>
  <c r="AJ50" i="11"/>
  <c r="AK50" i="11"/>
  <c r="AL50" i="11"/>
  <c r="AM50" i="11"/>
  <c r="AN50" i="11"/>
  <c r="AO50" i="11"/>
  <c r="AP50" i="11"/>
  <c r="AQ50" i="11"/>
  <c r="AR50" i="11"/>
  <c r="AS50" i="11"/>
  <c r="AT50" i="11"/>
  <c r="AU50" i="11"/>
  <c r="AV50" i="11"/>
  <c r="AW50" i="11"/>
  <c r="AX50" i="11"/>
  <c r="AY50" i="11"/>
  <c r="AZ50" i="11"/>
  <c r="BA50" i="11"/>
  <c r="BB50" i="11"/>
  <c r="BC50" i="11"/>
  <c r="BD50" i="11"/>
  <c r="BE50" i="11"/>
  <c r="BF50" i="11"/>
  <c r="BG50" i="11"/>
  <c r="BH50" i="11"/>
  <c r="BI50" i="11"/>
  <c r="BJ50" i="11"/>
  <c r="BK50" i="11"/>
  <c r="BL50" i="11"/>
  <c r="Z51" i="11"/>
  <c r="W51" i="11" s="1"/>
  <c r="AA51" i="11"/>
  <c r="AB51" i="11"/>
  <c r="AC51" i="11"/>
  <c r="AD51" i="11"/>
  <c r="AE51" i="11"/>
  <c r="AF51" i="11"/>
  <c r="AG51" i="11"/>
  <c r="AH51" i="11"/>
  <c r="AI51" i="11"/>
  <c r="AJ51" i="11"/>
  <c r="AK51" i="11"/>
  <c r="AL51" i="11"/>
  <c r="AM51" i="11"/>
  <c r="AN51" i="11"/>
  <c r="AO51" i="11"/>
  <c r="AP51" i="11"/>
  <c r="AQ51" i="11"/>
  <c r="AR51" i="11"/>
  <c r="AS51" i="11"/>
  <c r="AT51" i="11"/>
  <c r="AU51" i="11"/>
  <c r="AV51" i="11"/>
  <c r="AW51" i="11"/>
  <c r="AX51" i="11"/>
  <c r="AY51" i="11"/>
  <c r="AZ51" i="11"/>
  <c r="BA51" i="11"/>
  <c r="BB51" i="11"/>
  <c r="BC51" i="11"/>
  <c r="BD51" i="11"/>
  <c r="BE51" i="11"/>
  <c r="BF51" i="11"/>
  <c r="BG51" i="11"/>
  <c r="BH51" i="11"/>
  <c r="BI51" i="11"/>
  <c r="BJ51" i="11"/>
  <c r="BK51" i="11"/>
  <c r="BL51" i="11"/>
  <c r="Z52" i="11"/>
  <c r="W52" i="11" s="1"/>
  <c r="AA52" i="11"/>
  <c r="AB52" i="11"/>
  <c r="AC52" i="11"/>
  <c r="AD52" i="11"/>
  <c r="AE52" i="11"/>
  <c r="AF52" i="11"/>
  <c r="AG52" i="11"/>
  <c r="AH52" i="11"/>
  <c r="AI52" i="11"/>
  <c r="AJ52" i="11"/>
  <c r="AK52" i="11"/>
  <c r="AL52" i="11"/>
  <c r="AM52" i="11"/>
  <c r="AN52" i="11"/>
  <c r="AO52" i="11"/>
  <c r="AP52" i="11"/>
  <c r="AQ52" i="11"/>
  <c r="AR52" i="11"/>
  <c r="AS52" i="11"/>
  <c r="AT52" i="11"/>
  <c r="AU52" i="11"/>
  <c r="AV52" i="11"/>
  <c r="AW52" i="11"/>
  <c r="AX52" i="11"/>
  <c r="AY52" i="11"/>
  <c r="AZ52" i="11"/>
  <c r="BA52" i="11"/>
  <c r="BB52" i="11"/>
  <c r="BC52" i="11"/>
  <c r="BD52" i="11"/>
  <c r="BE52" i="11"/>
  <c r="BF52" i="11"/>
  <c r="BG52" i="11"/>
  <c r="BH52" i="11"/>
  <c r="BI52" i="11"/>
  <c r="BJ52" i="11"/>
  <c r="BK52" i="11"/>
  <c r="BL52" i="11"/>
  <c r="Z53" i="11"/>
  <c r="W53" i="11" s="1"/>
  <c r="AA53" i="11"/>
  <c r="AB53" i="11"/>
  <c r="AC53" i="11"/>
  <c r="AD53" i="11"/>
  <c r="AE53" i="11"/>
  <c r="AF53" i="11"/>
  <c r="AG53" i="11"/>
  <c r="AH53" i="11"/>
  <c r="AI53" i="11"/>
  <c r="AJ53" i="11"/>
  <c r="AK53" i="11"/>
  <c r="AL53" i="11"/>
  <c r="AM53" i="11"/>
  <c r="AN53" i="11"/>
  <c r="AO53" i="11"/>
  <c r="AP53" i="11"/>
  <c r="AQ53" i="11"/>
  <c r="AR53" i="11"/>
  <c r="AS53" i="11"/>
  <c r="AT53" i="11"/>
  <c r="AU53" i="11"/>
  <c r="AV53" i="11"/>
  <c r="AW53" i="11"/>
  <c r="AX53" i="11"/>
  <c r="AY53" i="11"/>
  <c r="AZ53" i="11"/>
  <c r="BA53" i="11"/>
  <c r="BB53" i="11"/>
  <c r="BC53" i="11"/>
  <c r="BD53" i="11"/>
  <c r="BE53" i="11"/>
  <c r="BF53" i="11"/>
  <c r="BG53" i="11"/>
  <c r="BH53" i="11"/>
  <c r="BI53" i="11"/>
  <c r="BJ53" i="11"/>
  <c r="BK53" i="11"/>
  <c r="BL53" i="11"/>
  <c r="Z54" i="11"/>
  <c r="W54" i="11" s="1"/>
  <c r="AA54" i="11"/>
  <c r="AB54" i="11"/>
  <c r="AC54" i="11"/>
  <c r="AD54" i="11"/>
  <c r="AE54" i="11"/>
  <c r="AF54" i="11"/>
  <c r="AG54" i="11"/>
  <c r="AH54" i="11"/>
  <c r="AI54" i="11"/>
  <c r="AJ54" i="11"/>
  <c r="AK54" i="11"/>
  <c r="AL54" i="11"/>
  <c r="AM54" i="11"/>
  <c r="AN54" i="11"/>
  <c r="AO54" i="11"/>
  <c r="AP54" i="11"/>
  <c r="AQ54" i="11"/>
  <c r="AR54" i="11"/>
  <c r="AS54" i="11"/>
  <c r="AT54" i="11"/>
  <c r="AU54" i="11"/>
  <c r="AV54" i="11"/>
  <c r="AW54" i="11"/>
  <c r="AX54" i="11"/>
  <c r="AY54" i="11"/>
  <c r="AZ54" i="11"/>
  <c r="BA54" i="11"/>
  <c r="BB54" i="11"/>
  <c r="BC54" i="11"/>
  <c r="BD54" i="11"/>
  <c r="BE54" i="11"/>
  <c r="BF54" i="11"/>
  <c r="BG54" i="11"/>
  <c r="BH54" i="11"/>
  <c r="BI54" i="11"/>
  <c r="BJ54" i="11"/>
  <c r="BK54" i="11"/>
  <c r="BL54" i="11"/>
  <c r="Z55" i="11"/>
  <c r="W55" i="11" s="1"/>
  <c r="AA55" i="11"/>
  <c r="AB55" i="11"/>
  <c r="AC55" i="11"/>
  <c r="AD55" i="11"/>
  <c r="AE55" i="11"/>
  <c r="AF55" i="11"/>
  <c r="AG55" i="11"/>
  <c r="AH55" i="11"/>
  <c r="AI55" i="11"/>
  <c r="AJ55" i="11"/>
  <c r="AK55" i="11"/>
  <c r="AL55" i="11"/>
  <c r="AM55" i="11"/>
  <c r="AN55" i="11"/>
  <c r="AO55" i="11"/>
  <c r="AP55" i="11"/>
  <c r="AQ55" i="11"/>
  <c r="AR55" i="11"/>
  <c r="AS55" i="11"/>
  <c r="AT55" i="11"/>
  <c r="AU55" i="11"/>
  <c r="AV55" i="11"/>
  <c r="AW55" i="11"/>
  <c r="AX55" i="11"/>
  <c r="AY55" i="11"/>
  <c r="AZ55" i="11"/>
  <c r="BA55" i="11"/>
  <c r="BB55" i="11"/>
  <c r="BC55" i="11"/>
  <c r="BD55" i="11"/>
  <c r="BE55" i="11"/>
  <c r="BF55" i="11"/>
  <c r="BG55" i="11"/>
  <c r="BH55" i="11"/>
  <c r="BI55" i="11"/>
  <c r="BJ55" i="11"/>
  <c r="BK55" i="11"/>
  <c r="BL55" i="11"/>
  <c r="Z56" i="11"/>
  <c r="W56" i="11" s="1"/>
  <c r="AA56" i="11"/>
  <c r="AB56" i="11"/>
  <c r="AC56" i="11"/>
  <c r="AD56" i="11"/>
  <c r="AE56" i="11"/>
  <c r="AF56" i="11"/>
  <c r="AG56" i="11"/>
  <c r="AH56" i="11"/>
  <c r="AI56" i="11"/>
  <c r="AJ56" i="11"/>
  <c r="AK56" i="11"/>
  <c r="AL56" i="11"/>
  <c r="AM56" i="11"/>
  <c r="AN56" i="11"/>
  <c r="AO56" i="11"/>
  <c r="AP56" i="11"/>
  <c r="AQ56" i="11"/>
  <c r="AR56" i="11"/>
  <c r="AS56" i="11"/>
  <c r="AT56" i="11"/>
  <c r="AU56" i="11"/>
  <c r="AV56" i="11"/>
  <c r="AW56" i="11"/>
  <c r="AX56" i="11"/>
  <c r="AY56" i="11"/>
  <c r="AZ56" i="11"/>
  <c r="BA56" i="11"/>
  <c r="BB56" i="11"/>
  <c r="BC56" i="11"/>
  <c r="BD56" i="11"/>
  <c r="BE56" i="11"/>
  <c r="BF56" i="11"/>
  <c r="BG56" i="11"/>
  <c r="BH56" i="11"/>
  <c r="BI56" i="11"/>
  <c r="BJ56" i="11"/>
  <c r="BK56" i="11"/>
  <c r="BL56" i="11"/>
  <c r="Z57" i="11"/>
  <c r="W57" i="11" s="1"/>
  <c r="AA57" i="11"/>
  <c r="AB57" i="11"/>
  <c r="AC57" i="11"/>
  <c r="AD57" i="11"/>
  <c r="AE57" i="11"/>
  <c r="AF57" i="11"/>
  <c r="AG57" i="11"/>
  <c r="AH57" i="11"/>
  <c r="AI57" i="11"/>
  <c r="AJ57" i="11"/>
  <c r="AK57" i="11"/>
  <c r="AL57" i="11"/>
  <c r="AM57" i="11"/>
  <c r="AN57" i="11"/>
  <c r="AO57" i="11"/>
  <c r="AP57" i="11"/>
  <c r="AQ57" i="11"/>
  <c r="AR57" i="11"/>
  <c r="AS57" i="11"/>
  <c r="AT57" i="11"/>
  <c r="AU57" i="11"/>
  <c r="AV57" i="11"/>
  <c r="AW57" i="11"/>
  <c r="AX57" i="11"/>
  <c r="AY57" i="11"/>
  <c r="AZ57" i="11"/>
  <c r="BA57" i="11"/>
  <c r="BB57" i="11"/>
  <c r="BC57" i="11"/>
  <c r="BD57" i="11"/>
  <c r="BE57" i="11"/>
  <c r="BF57" i="11"/>
  <c r="BG57" i="11"/>
  <c r="BH57" i="11"/>
  <c r="BI57" i="11"/>
  <c r="BJ57" i="11"/>
  <c r="BK57" i="11"/>
  <c r="BL57" i="11"/>
  <c r="Z58" i="11"/>
  <c r="W58" i="11" s="1"/>
  <c r="AA58" i="11"/>
  <c r="AB58" i="11"/>
  <c r="AC58" i="11"/>
  <c r="AD58" i="11"/>
  <c r="AE58" i="11"/>
  <c r="AF58" i="11"/>
  <c r="AG58" i="11"/>
  <c r="AH58" i="11"/>
  <c r="AI58" i="11"/>
  <c r="AJ58" i="11"/>
  <c r="AK58" i="11"/>
  <c r="AL58" i="11"/>
  <c r="AM58" i="11"/>
  <c r="AN58" i="11"/>
  <c r="AO58" i="11"/>
  <c r="AP58" i="11"/>
  <c r="AQ58" i="11"/>
  <c r="AR58" i="11"/>
  <c r="AS58" i="11"/>
  <c r="AT58" i="11"/>
  <c r="AU58" i="11"/>
  <c r="AV58" i="11"/>
  <c r="AW58" i="11"/>
  <c r="AX58" i="11"/>
  <c r="AY58" i="11"/>
  <c r="AZ58" i="11"/>
  <c r="BA58" i="11"/>
  <c r="BB58" i="11"/>
  <c r="BC58" i="11"/>
  <c r="BD58" i="11"/>
  <c r="BE58" i="11"/>
  <c r="BF58" i="11"/>
  <c r="BG58" i="11"/>
  <c r="BH58" i="11"/>
  <c r="BI58" i="11"/>
  <c r="BJ58" i="11"/>
  <c r="BK58" i="11"/>
  <c r="BL58" i="11"/>
  <c r="Z59" i="11"/>
  <c r="W59" i="11" s="1"/>
  <c r="AA59" i="11"/>
  <c r="AB59" i="11"/>
  <c r="AC59" i="11"/>
  <c r="AD59" i="11"/>
  <c r="AE59" i="11"/>
  <c r="AF59" i="11"/>
  <c r="AG59" i="11"/>
  <c r="AH59" i="11"/>
  <c r="AI59" i="11"/>
  <c r="AJ59" i="11"/>
  <c r="AK59" i="11"/>
  <c r="AL59" i="11"/>
  <c r="AM59" i="11"/>
  <c r="AN59" i="11"/>
  <c r="AO59" i="11"/>
  <c r="AP59" i="11"/>
  <c r="AQ59" i="11"/>
  <c r="AR59" i="11"/>
  <c r="AS59" i="11"/>
  <c r="AT59" i="11"/>
  <c r="AU59" i="11"/>
  <c r="AV59" i="11"/>
  <c r="AW59" i="11"/>
  <c r="AX59" i="11"/>
  <c r="AY59" i="11"/>
  <c r="AZ59" i="11"/>
  <c r="BA59" i="11"/>
  <c r="BB59" i="11"/>
  <c r="BC59" i="11"/>
  <c r="BD59" i="11"/>
  <c r="BE59" i="11"/>
  <c r="BF59" i="11"/>
  <c r="BG59" i="11"/>
  <c r="BH59" i="11"/>
  <c r="BI59" i="11"/>
  <c r="BJ59" i="11"/>
  <c r="BK59" i="11"/>
  <c r="BL59" i="11"/>
  <c r="Z60" i="11"/>
  <c r="W60" i="11" s="1"/>
  <c r="AA60" i="11"/>
  <c r="AB60" i="11"/>
  <c r="AC60" i="11"/>
  <c r="AD60" i="11"/>
  <c r="AE60" i="11"/>
  <c r="AF60" i="11"/>
  <c r="AG60" i="11"/>
  <c r="AH60" i="11"/>
  <c r="AI60" i="11"/>
  <c r="AJ60" i="11"/>
  <c r="AK60" i="11"/>
  <c r="AL60" i="11"/>
  <c r="AM60" i="11"/>
  <c r="AN60" i="11"/>
  <c r="AO60" i="11"/>
  <c r="AP60" i="11"/>
  <c r="AQ60" i="11"/>
  <c r="AR60" i="11"/>
  <c r="AS60" i="11"/>
  <c r="AT60" i="11"/>
  <c r="AU60" i="11"/>
  <c r="AV60" i="11"/>
  <c r="AW60" i="11"/>
  <c r="AX60" i="11"/>
  <c r="AY60" i="11"/>
  <c r="AZ60" i="11"/>
  <c r="BA60" i="11"/>
  <c r="BB60" i="11"/>
  <c r="BC60" i="11"/>
  <c r="BD60" i="11"/>
  <c r="BE60" i="11"/>
  <c r="BF60" i="11"/>
  <c r="BG60" i="11"/>
  <c r="BH60" i="11"/>
  <c r="BI60" i="11"/>
  <c r="BJ60" i="11"/>
  <c r="BK60" i="11"/>
  <c r="BL60" i="11"/>
  <c r="Z61" i="11"/>
  <c r="W61" i="11" s="1"/>
  <c r="AA61" i="11"/>
  <c r="AB61" i="11"/>
  <c r="AC61" i="11"/>
  <c r="AD61" i="11"/>
  <c r="AE61" i="11"/>
  <c r="AF61" i="11"/>
  <c r="AG61" i="11"/>
  <c r="AH61" i="11"/>
  <c r="AI61" i="11"/>
  <c r="AJ61" i="11"/>
  <c r="AK61" i="11"/>
  <c r="AL61" i="11"/>
  <c r="AM61" i="11"/>
  <c r="AN61" i="11"/>
  <c r="AO61" i="11"/>
  <c r="AP61" i="11"/>
  <c r="AQ61" i="11"/>
  <c r="AR61" i="11"/>
  <c r="AS61" i="11"/>
  <c r="AT61" i="11"/>
  <c r="AU61" i="11"/>
  <c r="AV61" i="11"/>
  <c r="AW61" i="11"/>
  <c r="AX61" i="11"/>
  <c r="AY61" i="11"/>
  <c r="AZ61" i="11"/>
  <c r="BA61" i="11"/>
  <c r="BB61" i="11"/>
  <c r="BC61" i="11"/>
  <c r="BD61" i="11"/>
  <c r="BE61" i="11"/>
  <c r="BF61" i="11"/>
  <c r="BG61" i="11"/>
  <c r="BH61" i="11"/>
  <c r="BI61" i="11"/>
  <c r="BJ61" i="11"/>
  <c r="BK61" i="11"/>
  <c r="BL61" i="11"/>
  <c r="Z62" i="11"/>
  <c r="W62" i="11" s="1"/>
  <c r="AA62" i="11"/>
  <c r="AB62" i="11"/>
  <c r="AC62" i="11"/>
  <c r="AD62" i="11"/>
  <c r="AE62" i="11"/>
  <c r="AF62" i="11"/>
  <c r="AG62" i="11"/>
  <c r="AH62" i="11"/>
  <c r="AI62" i="11"/>
  <c r="AJ62" i="11"/>
  <c r="AK62" i="11"/>
  <c r="AL62" i="11"/>
  <c r="AM62" i="11"/>
  <c r="AN62" i="11"/>
  <c r="AO62" i="11"/>
  <c r="AP62" i="11"/>
  <c r="AQ62" i="11"/>
  <c r="AR62" i="11"/>
  <c r="AS62" i="11"/>
  <c r="AT62" i="11"/>
  <c r="AU62" i="11"/>
  <c r="AV62" i="11"/>
  <c r="AW62" i="11"/>
  <c r="AX62" i="11"/>
  <c r="AY62" i="11"/>
  <c r="AZ62" i="11"/>
  <c r="BA62" i="11"/>
  <c r="BB62" i="11"/>
  <c r="BC62" i="11"/>
  <c r="BD62" i="11"/>
  <c r="BE62" i="11"/>
  <c r="BF62" i="11"/>
  <c r="BG62" i="11"/>
  <c r="BH62" i="11"/>
  <c r="BI62" i="11"/>
  <c r="BJ62" i="11"/>
  <c r="BK62" i="11"/>
  <c r="BL62" i="11"/>
  <c r="Z63" i="11"/>
  <c r="W63" i="11" s="1"/>
  <c r="AA63" i="11"/>
  <c r="AB63" i="11"/>
  <c r="AC63" i="11"/>
  <c r="AD63" i="11"/>
  <c r="AE63" i="11"/>
  <c r="AF63" i="11"/>
  <c r="AG63" i="11"/>
  <c r="AH63" i="11"/>
  <c r="AI63" i="11"/>
  <c r="AJ63" i="11"/>
  <c r="AK63" i="11"/>
  <c r="AL63" i="11"/>
  <c r="AM63" i="11"/>
  <c r="AN63" i="11"/>
  <c r="AO63" i="11"/>
  <c r="AP63" i="11"/>
  <c r="AQ63" i="11"/>
  <c r="AR63" i="11"/>
  <c r="AS63" i="11"/>
  <c r="AT63" i="11"/>
  <c r="AU63" i="11"/>
  <c r="AV63" i="11"/>
  <c r="AW63" i="11"/>
  <c r="AX63" i="11"/>
  <c r="AY63" i="11"/>
  <c r="AZ63" i="11"/>
  <c r="BA63" i="11"/>
  <c r="BB63" i="11"/>
  <c r="BC63" i="11"/>
  <c r="BD63" i="11"/>
  <c r="BE63" i="11"/>
  <c r="BF63" i="11"/>
  <c r="BG63" i="11"/>
  <c r="BH63" i="11"/>
  <c r="BI63" i="11"/>
  <c r="BJ63" i="11"/>
  <c r="BK63" i="11"/>
  <c r="BL63" i="11"/>
  <c r="Z64" i="11"/>
  <c r="W64" i="11" s="1"/>
  <c r="AA64" i="11"/>
  <c r="AB64" i="11"/>
  <c r="AC64" i="11"/>
  <c r="AD64" i="11"/>
  <c r="AE64" i="11"/>
  <c r="AF64" i="11"/>
  <c r="AG64" i="11"/>
  <c r="AH64" i="11"/>
  <c r="AI64" i="11"/>
  <c r="AJ64" i="11"/>
  <c r="AK64" i="11"/>
  <c r="AL64" i="11"/>
  <c r="AM64" i="11"/>
  <c r="AN64" i="11"/>
  <c r="AO64" i="11"/>
  <c r="AP64" i="11"/>
  <c r="AQ64" i="11"/>
  <c r="AR64" i="11"/>
  <c r="AS64" i="11"/>
  <c r="AT64" i="11"/>
  <c r="AU64" i="11"/>
  <c r="AV64" i="11"/>
  <c r="AW64" i="11"/>
  <c r="AX64" i="11"/>
  <c r="AY64" i="11"/>
  <c r="AZ64" i="11"/>
  <c r="BA64" i="11"/>
  <c r="BB64" i="11"/>
  <c r="BC64" i="11"/>
  <c r="BD64" i="11"/>
  <c r="BE64" i="11"/>
  <c r="BF64" i="11"/>
  <c r="BG64" i="11"/>
  <c r="BH64" i="11"/>
  <c r="BI64" i="11"/>
  <c r="BJ64" i="11"/>
  <c r="BK64" i="11"/>
  <c r="BL64" i="11"/>
  <c r="Z65" i="11"/>
  <c r="W65" i="11" s="1"/>
  <c r="AA65" i="11"/>
  <c r="AB65" i="11"/>
  <c r="AC65" i="11"/>
  <c r="AD65" i="11"/>
  <c r="AE65" i="11"/>
  <c r="AF65" i="11"/>
  <c r="AG65" i="11"/>
  <c r="AH65" i="11"/>
  <c r="AI65" i="11"/>
  <c r="AJ65" i="11"/>
  <c r="AK65" i="11"/>
  <c r="AL65" i="11"/>
  <c r="AM65" i="11"/>
  <c r="AN65" i="11"/>
  <c r="AO65" i="11"/>
  <c r="AP65" i="11"/>
  <c r="AQ65" i="11"/>
  <c r="AR65" i="11"/>
  <c r="AS65" i="11"/>
  <c r="AT65" i="11"/>
  <c r="AU65" i="11"/>
  <c r="AV65" i="11"/>
  <c r="AW65" i="11"/>
  <c r="AX65" i="11"/>
  <c r="AY65" i="11"/>
  <c r="AZ65" i="11"/>
  <c r="BA65" i="11"/>
  <c r="BB65" i="11"/>
  <c r="BC65" i="11"/>
  <c r="BD65" i="11"/>
  <c r="BE65" i="11"/>
  <c r="BF65" i="11"/>
  <c r="BG65" i="11"/>
  <c r="BH65" i="11"/>
  <c r="BI65" i="11"/>
  <c r="BJ65" i="11"/>
  <c r="BK65" i="11"/>
  <c r="BL65" i="11"/>
  <c r="Z66" i="11"/>
  <c r="W66" i="11" s="1"/>
  <c r="AA66" i="11"/>
  <c r="AB66" i="11"/>
  <c r="AC66" i="11"/>
  <c r="AD66" i="11"/>
  <c r="AE66" i="11"/>
  <c r="AF66" i="11"/>
  <c r="AG66" i="11"/>
  <c r="AH66" i="11"/>
  <c r="AI66" i="11"/>
  <c r="AJ66" i="11"/>
  <c r="AK66" i="11"/>
  <c r="AL66" i="11"/>
  <c r="AM66" i="11"/>
  <c r="AN66" i="11"/>
  <c r="AO66" i="11"/>
  <c r="AP66" i="11"/>
  <c r="AQ66" i="11"/>
  <c r="AR66" i="11"/>
  <c r="AS66" i="11"/>
  <c r="AT66" i="11"/>
  <c r="AU66" i="11"/>
  <c r="AV66" i="11"/>
  <c r="AW66" i="11"/>
  <c r="AX66" i="11"/>
  <c r="AY66" i="11"/>
  <c r="AZ66" i="11"/>
  <c r="BA66" i="11"/>
  <c r="BB66" i="11"/>
  <c r="BC66" i="11"/>
  <c r="BD66" i="11"/>
  <c r="BE66" i="11"/>
  <c r="BF66" i="11"/>
  <c r="BG66" i="11"/>
  <c r="BH66" i="11"/>
  <c r="BI66" i="11"/>
  <c r="BJ66" i="11"/>
  <c r="BK66" i="11"/>
  <c r="BL66" i="11"/>
  <c r="Z67" i="11"/>
  <c r="W67" i="11" s="1"/>
  <c r="AA67" i="11"/>
  <c r="AB67" i="11"/>
  <c r="AC67" i="11"/>
  <c r="AD67" i="11"/>
  <c r="AE67" i="11"/>
  <c r="AF67" i="11"/>
  <c r="AG67" i="11"/>
  <c r="AH67" i="11"/>
  <c r="AI67" i="11"/>
  <c r="AJ67" i="11"/>
  <c r="AK67" i="11"/>
  <c r="AL67" i="11"/>
  <c r="AM67" i="11"/>
  <c r="AN67" i="11"/>
  <c r="AO67" i="11"/>
  <c r="AP67" i="11"/>
  <c r="AQ67" i="11"/>
  <c r="AR67" i="11"/>
  <c r="AS67" i="11"/>
  <c r="AT67" i="11"/>
  <c r="AU67" i="11"/>
  <c r="AV67" i="11"/>
  <c r="AW67" i="11"/>
  <c r="AX67" i="11"/>
  <c r="AY67" i="11"/>
  <c r="AZ67" i="11"/>
  <c r="BA67" i="11"/>
  <c r="BB67" i="11"/>
  <c r="BC67" i="11"/>
  <c r="BD67" i="11"/>
  <c r="BE67" i="11"/>
  <c r="BF67" i="11"/>
  <c r="BG67" i="11"/>
  <c r="BH67" i="11"/>
  <c r="BI67" i="11"/>
  <c r="BJ67" i="11"/>
  <c r="BK67" i="11"/>
  <c r="BL67" i="11"/>
  <c r="Z68" i="11"/>
  <c r="W68" i="11" s="1"/>
  <c r="AA68" i="11"/>
  <c r="AB68" i="11"/>
  <c r="AC68" i="11"/>
  <c r="AD68" i="11"/>
  <c r="AE68" i="11"/>
  <c r="AF68" i="11"/>
  <c r="AG68" i="11"/>
  <c r="AH68" i="11"/>
  <c r="AI68" i="11"/>
  <c r="AJ68" i="11"/>
  <c r="AK68" i="11"/>
  <c r="AL68" i="11"/>
  <c r="AM68" i="11"/>
  <c r="AN68" i="11"/>
  <c r="AO68" i="11"/>
  <c r="AP68" i="11"/>
  <c r="AQ68" i="11"/>
  <c r="AR68" i="11"/>
  <c r="AS68" i="11"/>
  <c r="AT68" i="11"/>
  <c r="AU68" i="11"/>
  <c r="AV68" i="11"/>
  <c r="AW68" i="11"/>
  <c r="AX68" i="11"/>
  <c r="AY68" i="11"/>
  <c r="AZ68" i="11"/>
  <c r="BA68" i="11"/>
  <c r="BB68" i="11"/>
  <c r="BC68" i="11"/>
  <c r="BD68" i="11"/>
  <c r="BE68" i="11"/>
  <c r="BF68" i="11"/>
  <c r="BG68" i="11"/>
  <c r="BH68" i="11"/>
  <c r="BI68" i="11"/>
  <c r="BJ68" i="11"/>
  <c r="BK68" i="11"/>
  <c r="BL68" i="11"/>
  <c r="Z69" i="11"/>
  <c r="W69" i="11" s="1"/>
  <c r="AA69" i="11"/>
  <c r="AB69" i="11"/>
  <c r="AC69" i="11"/>
  <c r="AD69" i="11"/>
  <c r="AE69" i="11"/>
  <c r="AF69" i="11"/>
  <c r="AG69" i="11"/>
  <c r="AH69" i="11"/>
  <c r="AI69" i="11"/>
  <c r="AJ69" i="11"/>
  <c r="AK69" i="11"/>
  <c r="AL69" i="11"/>
  <c r="AM69" i="11"/>
  <c r="AN69" i="11"/>
  <c r="AO69" i="11"/>
  <c r="AP69" i="11"/>
  <c r="AQ69" i="11"/>
  <c r="AR69" i="11"/>
  <c r="AS69" i="11"/>
  <c r="AT69" i="11"/>
  <c r="AU69" i="11"/>
  <c r="AV69" i="11"/>
  <c r="AW69" i="11"/>
  <c r="AX69" i="11"/>
  <c r="AY69" i="11"/>
  <c r="AZ69" i="11"/>
  <c r="BA69" i="11"/>
  <c r="BB69" i="11"/>
  <c r="BC69" i="11"/>
  <c r="BD69" i="11"/>
  <c r="BE69" i="11"/>
  <c r="BF69" i="11"/>
  <c r="BG69" i="11"/>
  <c r="BH69" i="11"/>
  <c r="BI69" i="11"/>
  <c r="BJ69" i="11"/>
  <c r="BK69" i="11"/>
  <c r="BL69" i="11"/>
  <c r="Z70" i="11"/>
  <c r="AA70" i="11"/>
  <c r="AB70" i="11"/>
  <c r="AC70" i="11"/>
  <c r="AD70" i="11"/>
  <c r="AE70" i="11"/>
  <c r="AF70" i="11"/>
  <c r="AG70" i="11"/>
  <c r="AH70" i="11"/>
  <c r="AI70" i="11"/>
  <c r="AJ70" i="11"/>
  <c r="AK70" i="11"/>
  <c r="AL70" i="11"/>
  <c r="AM70" i="11"/>
  <c r="AN70" i="11"/>
  <c r="AO70" i="11"/>
  <c r="AP70" i="11"/>
  <c r="AQ70" i="11"/>
  <c r="AR70" i="11"/>
  <c r="AS70" i="11"/>
  <c r="AT70" i="11"/>
  <c r="AU70" i="11"/>
  <c r="AV70" i="11"/>
  <c r="AW70" i="11"/>
  <c r="AX70" i="11"/>
  <c r="AY70" i="11"/>
  <c r="AZ70" i="11"/>
  <c r="BA70" i="11"/>
  <c r="BB70" i="11"/>
  <c r="BC70" i="11"/>
  <c r="BD70" i="11"/>
  <c r="BE70" i="11"/>
  <c r="BF70" i="11"/>
  <c r="BG70" i="11"/>
  <c r="BH70" i="11"/>
  <c r="BI70" i="11"/>
  <c r="BJ70" i="11"/>
  <c r="BK70" i="11"/>
  <c r="BL70" i="11"/>
  <c r="Z71" i="11"/>
  <c r="AA71" i="11"/>
  <c r="AB71" i="11"/>
  <c r="AC71" i="11"/>
  <c r="AD71" i="11"/>
  <c r="AE71" i="11"/>
  <c r="AF71" i="11"/>
  <c r="AG71" i="11"/>
  <c r="AH71" i="11"/>
  <c r="AI71" i="11"/>
  <c r="AJ71" i="11"/>
  <c r="AK71" i="11"/>
  <c r="AL71" i="11"/>
  <c r="AM71" i="11"/>
  <c r="AN71" i="11"/>
  <c r="AO71" i="11"/>
  <c r="AP71" i="11"/>
  <c r="AQ71" i="11"/>
  <c r="AR71" i="11"/>
  <c r="AS71" i="11"/>
  <c r="AT71" i="11"/>
  <c r="AU71" i="11"/>
  <c r="AV71" i="11"/>
  <c r="AW71" i="11"/>
  <c r="AX71" i="11"/>
  <c r="AY71" i="11"/>
  <c r="AZ71" i="11"/>
  <c r="BA71" i="11"/>
  <c r="BB71" i="11"/>
  <c r="BC71" i="11"/>
  <c r="BD71" i="11"/>
  <c r="BE71" i="11"/>
  <c r="BF71" i="11"/>
  <c r="BG71" i="11"/>
  <c r="BH71" i="11"/>
  <c r="BI71" i="11"/>
  <c r="BJ71" i="11"/>
  <c r="BK71" i="11"/>
  <c r="BL71" i="11"/>
  <c r="Z72" i="11"/>
  <c r="AA72" i="11"/>
  <c r="AB72" i="11"/>
  <c r="AC72" i="11"/>
  <c r="AD72" i="11"/>
  <c r="AE72" i="11"/>
  <c r="AF72" i="11"/>
  <c r="AG72" i="11"/>
  <c r="AH72" i="11"/>
  <c r="AI72" i="11"/>
  <c r="AJ72" i="11"/>
  <c r="AK72" i="11"/>
  <c r="AL72" i="11"/>
  <c r="AM72" i="11"/>
  <c r="AN72" i="11"/>
  <c r="AO72" i="11"/>
  <c r="AP72" i="11"/>
  <c r="AQ72" i="11"/>
  <c r="AR72" i="11"/>
  <c r="AS72" i="11"/>
  <c r="AT72" i="11"/>
  <c r="AU72" i="11"/>
  <c r="AV72" i="11"/>
  <c r="AW72" i="11"/>
  <c r="AX72" i="11"/>
  <c r="AY72" i="11"/>
  <c r="AZ72" i="11"/>
  <c r="BA72" i="11"/>
  <c r="BB72" i="11"/>
  <c r="BC72" i="11"/>
  <c r="BD72" i="11"/>
  <c r="BE72" i="11"/>
  <c r="BF72" i="11"/>
  <c r="BG72" i="11"/>
  <c r="BH72" i="11"/>
  <c r="BI72" i="11"/>
  <c r="BJ72" i="11"/>
  <c r="BK72" i="11"/>
  <c r="BL72" i="11"/>
  <c r="Z73" i="11"/>
  <c r="AA73" i="11"/>
  <c r="AB73" i="11"/>
  <c r="AC73" i="11"/>
  <c r="AD73" i="11"/>
  <c r="AE73" i="11"/>
  <c r="AF73" i="11"/>
  <c r="AG73" i="11"/>
  <c r="AH73" i="11"/>
  <c r="AI73" i="11"/>
  <c r="AJ73" i="11"/>
  <c r="AK73" i="11"/>
  <c r="AL73" i="11"/>
  <c r="AM73" i="11"/>
  <c r="AN73" i="11"/>
  <c r="AO73" i="11"/>
  <c r="AP73" i="11"/>
  <c r="AQ73" i="11"/>
  <c r="AR73" i="11"/>
  <c r="AS73" i="11"/>
  <c r="AT73" i="11"/>
  <c r="AU73" i="11"/>
  <c r="AV73" i="11"/>
  <c r="AW73" i="11"/>
  <c r="AX73" i="11"/>
  <c r="AY73" i="11"/>
  <c r="AZ73" i="11"/>
  <c r="BA73" i="11"/>
  <c r="BB73" i="11"/>
  <c r="BC73" i="11"/>
  <c r="BD73" i="11"/>
  <c r="BE73" i="11"/>
  <c r="BF73" i="11"/>
  <c r="BG73" i="11"/>
  <c r="BH73" i="11"/>
  <c r="BI73" i="11"/>
  <c r="BJ73" i="11"/>
  <c r="BK73" i="11"/>
  <c r="BL73" i="11"/>
  <c r="Z74" i="11"/>
  <c r="AA74" i="11"/>
  <c r="AB74" i="11"/>
  <c r="AC74" i="11"/>
  <c r="AD74" i="11"/>
  <c r="AE74" i="11"/>
  <c r="AF74" i="11"/>
  <c r="AG74" i="11"/>
  <c r="AH74" i="11"/>
  <c r="AI74" i="11"/>
  <c r="AJ74" i="11"/>
  <c r="AK74" i="11"/>
  <c r="AL74" i="11"/>
  <c r="AM74" i="11"/>
  <c r="AN74" i="11"/>
  <c r="AO74" i="11"/>
  <c r="AP74" i="11"/>
  <c r="AQ74" i="11"/>
  <c r="AR74" i="11"/>
  <c r="AS74" i="11"/>
  <c r="AT74" i="11"/>
  <c r="AU74" i="11"/>
  <c r="AV74" i="11"/>
  <c r="AW74" i="11"/>
  <c r="AX74" i="11"/>
  <c r="AY74" i="11"/>
  <c r="AZ74" i="11"/>
  <c r="BA74" i="11"/>
  <c r="BB74" i="11"/>
  <c r="BC74" i="11"/>
  <c r="BD74" i="11"/>
  <c r="BE74" i="11"/>
  <c r="BF74" i="11"/>
  <c r="BG74" i="11"/>
  <c r="BH74" i="11"/>
  <c r="BI74" i="11"/>
  <c r="BJ74" i="11"/>
  <c r="BK74" i="11"/>
  <c r="BL74" i="11"/>
  <c r="Z75" i="11"/>
  <c r="AA75" i="11"/>
  <c r="AB75" i="11"/>
  <c r="AC75" i="11"/>
  <c r="AD75" i="11"/>
  <c r="AE75" i="11"/>
  <c r="AF75" i="11"/>
  <c r="AG75" i="11"/>
  <c r="AH75" i="11"/>
  <c r="AI75" i="11"/>
  <c r="AJ75" i="11"/>
  <c r="AK75" i="11"/>
  <c r="AL75" i="11"/>
  <c r="AM75" i="11"/>
  <c r="AN75" i="11"/>
  <c r="AO75" i="11"/>
  <c r="AP75" i="11"/>
  <c r="AQ75" i="11"/>
  <c r="AR75" i="11"/>
  <c r="AS75" i="11"/>
  <c r="AT75" i="11"/>
  <c r="AU75" i="11"/>
  <c r="AV75" i="11"/>
  <c r="AW75" i="11"/>
  <c r="AX75" i="11"/>
  <c r="AY75" i="11"/>
  <c r="AZ75" i="11"/>
  <c r="BA75" i="11"/>
  <c r="BB75" i="11"/>
  <c r="BC75" i="11"/>
  <c r="BD75" i="11"/>
  <c r="BE75" i="11"/>
  <c r="BF75" i="11"/>
  <c r="BG75" i="11"/>
  <c r="BH75" i="11"/>
  <c r="BI75" i="11"/>
  <c r="BJ75" i="11"/>
  <c r="BK75" i="11"/>
  <c r="BL75" i="11"/>
  <c r="Z76" i="11"/>
  <c r="AA76" i="11"/>
  <c r="AB76" i="11"/>
  <c r="AC76" i="11"/>
  <c r="AD76" i="11"/>
  <c r="AE76" i="11"/>
  <c r="AF76" i="11"/>
  <c r="AG76" i="11"/>
  <c r="AH76" i="11"/>
  <c r="AI76" i="11"/>
  <c r="AJ76" i="11"/>
  <c r="AK76" i="11"/>
  <c r="AL76" i="11"/>
  <c r="AM76" i="11"/>
  <c r="AN76" i="11"/>
  <c r="AO76" i="11"/>
  <c r="AP76" i="11"/>
  <c r="AQ76" i="11"/>
  <c r="AR76" i="11"/>
  <c r="AS76" i="11"/>
  <c r="AT76" i="11"/>
  <c r="AU76" i="11"/>
  <c r="AV76" i="11"/>
  <c r="AW76" i="11"/>
  <c r="AX76" i="11"/>
  <c r="AY76" i="11"/>
  <c r="AZ76" i="11"/>
  <c r="BA76" i="11"/>
  <c r="BB76" i="11"/>
  <c r="BC76" i="11"/>
  <c r="BD76" i="11"/>
  <c r="BE76" i="11"/>
  <c r="BF76" i="11"/>
  <c r="BG76" i="11"/>
  <c r="BH76" i="11"/>
  <c r="BI76" i="11"/>
  <c r="BJ76" i="11"/>
  <c r="BK76" i="11"/>
  <c r="BL76" i="11"/>
  <c r="Z77" i="11"/>
  <c r="AA77" i="11"/>
  <c r="AB77" i="11"/>
  <c r="AC77" i="11"/>
  <c r="AD77" i="11"/>
  <c r="AE77" i="11"/>
  <c r="AF77" i="11"/>
  <c r="AG77" i="11"/>
  <c r="AH77" i="11"/>
  <c r="AI77" i="11"/>
  <c r="AJ77" i="11"/>
  <c r="AK77" i="11"/>
  <c r="AL77" i="11"/>
  <c r="AM77" i="11"/>
  <c r="AN77" i="11"/>
  <c r="AO77" i="11"/>
  <c r="AP77" i="11"/>
  <c r="AQ77" i="11"/>
  <c r="AR77" i="11"/>
  <c r="AS77" i="11"/>
  <c r="AT77" i="11"/>
  <c r="AU77" i="11"/>
  <c r="AV77" i="11"/>
  <c r="AW77" i="11"/>
  <c r="AX77" i="11"/>
  <c r="AY77" i="11"/>
  <c r="AZ77" i="11"/>
  <c r="BA77" i="11"/>
  <c r="BB77" i="11"/>
  <c r="BC77" i="11"/>
  <c r="BD77" i="11"/>
  <c r="BE77" i="11"/>
  <c r="BF77" i="11"/>
  <c r="BG77" i="11"/>
  <c r="BH77" i="11"/>
  <c r="BI77" i="11"/>
  <c r="BJ77" i="11"/>
  <c r="BK77" i="11"/>
  <c r="BL77" i="11"/>
  <c r="Z78" i="11"/>
  <c r="AA78" i="11"/>
  <c r="AB78" i="11"/>
  <c r="AC78" i="11"/>
  <c r="AD78" i="11"/>
  <c r="AE78" i="11"/>
  <c r="AF78" i="11"/>
  <c r="AG78" i="11"/>
  <c r="AH78" i="11"/>
  <c r="AI78" i="11"/>
  <c r="AJ78" i="11"/>
  <c r="AK78" i="11"/>
  <c r="AL78" i="11"/>
  <c r="AM78" i="11"/>
  <c r="AN78" i="11"/>
  <c r="AO78" i="11"/>
  <c r="AP78" i="11"/>
  <c r="AQ78" i="11"/>
  <c r="AR78" i="11"/>
  <c r="AS78" i="11"/>
  <c r="AT78" i="11"/>
  <c r="AU78" i="11"/>
  <c r="AV78" i="11"/>
  <c r="AW78" i="11"/>
  <c r="AX78" i="11"/>
  <c r="AY78" i="11"/>
  <c r="AZ78" i="11"/>
  <c r="BA78" i="11"/>
  <c r="BB78" i="11"/>
  <c r="BC78" i="11"/>
  <c r="BD78" i="11"/>
  <c r="BE78" i="11"/>
  <c r="BF78" i="11"/>
  <c r="BG78" i="11"/>
  <c r="BH78" i="11"/>
  <c r="BI78" i="11"/>
  <c r="BJ78" i="11"/>
  <c r="BK78" i="11"/>
  <c r="BL78" i="11"/>
  <c r="Z79" i="11"/>
  <c r="AA79" i="11"/>
  <c r="AB79" i="11"/>
  <c r="AC79" i="11"/>
  <c r="AD79" i="11"/>
  <c r="AE79" i="11"/>
  <c r="AF79" i="11"/>
  <c r="AG79" i="11"/>
  <c r="AH79" i="11"/>
  <c r="AI79" i="11"/>
  <c r="AJ79" i="11"/>
  <c r="AK79" i="11"/>
  <c r="AL79" i="11"/>
  <c r="AM79" i="11"/>
  <c r="AN79" i="11"/>
  <c r="AO79" i="11"/>
  <c r="AP79" i="11"/>
  <c r="AQ79" i="11"/>
  <c r="AR79" i="11"/>
  <c r="AS79" i="11"/>
  <c r="AT79" i="11"/>
  <c r="AU79" i="11"/>
  <c r="AV79" i="11"/>
  <c r="AW79" i="11"/>
  <c r="AX79" i="11"/>
  <c r="AY79" i="11"/>
  <c r="AZ79" i="11"/>
  <c r="BA79" i="11"/>
  <c r="BB79" i="11"/>
  <c r="BC79" i="11"/>
  <c r="BD79" i="11"/>
  <c r="BE79" i="11"/>
  <c r="BF79" i="11"/>
  <c r="BG79" i="11"/>
  <c r="BH79" i="11"/>
  <c r="BI79" i="11"/>
  <c r="BJ79" i="11"/>
  <c r="BK79" i="11"/>
  <c r="BL79" i="11"/>
  <c r="Z80" i="11"/>
  <c r="AA80" i="11"/>
  <c r="AB80" i="11"/>
  <c r="AC80" i="11"/>
  <c r="AD80" i="11"/>
  <c r="AE80" i="11"/>
  <c r="AF80" i="11"/>
  <c r="AG80" i="11"/>
  <c r="AH80" i="11"/>
  <c r="AI80" i="11"/>
  <c r="AJ80" i="11"/>
  <c r="AK80" i="11"/>
  <c r="AL80" i="11"/>
  <c r="AM80" i="11"/>
  <c r="AN80" i="11"/>
  <c r="AO80" i="11"/>
  <c r="AP80" i="11"/>
  <c r="AQ80" i="11"/>
  <c r="AR80" i="11"/>
  <c r="AS80" i="11"/>
  <c r="AT80" i="11"/>
  <c r="AU80" i="11"/>
  <c r="AV80" i="11"/>
  <c r="AW80" i="11"/>
  <c r="AX80" i="11"/>
  <c r="AY80" i="11"/>
  <c r="AZ80" i="11"/>
  <c r="BA80" i="11"/>
  <c r="BB80" i="11"/>
  <c r="BC80" i="11"/>
  <c r="BD80" i="11"/>
  <c r="BE80" i="11"/>
  <c r="BF80" i="11"/>
  <c r="BG80" i="11"/>
  <c r="BH80" i="11"/>
  <c r="BI80" i="11"/>
  <c r="BJ80" i="11"/>
  <c r="BK80" i="11"/>
  <c r="BL80" i="11"/>
  <c r="Z81" i="11"/>
  <c r="AA81" i="11"/>
  <c r="AB81" i="11"/>
  <c r="AC81" i="11"/>
  <c r="AD81" i="11"/>
  <c r="AE81" i="11"/>
  <c r="AF81" i="11"/>
  <c r="AG81" i="11"/>
  <c r="AH81" i="11"/>
  <c r="AI81" i="11"/>
  <c r="AJ81" i="11"/>
  <c r="AK81" i="11"/>
  <c r="AL81" i="11"/>
  <c r="AM81" i="11"/>
  <c r="AN81" i="11"/>
  <c r="AO81" i="11"/>
  <c r="AP81" i="11"/>
  <c r="AQ81" i="11"/>
  <c r="AR81" i="11"/>
  <c r="AS81" i="11"/>
  <c r="AT81" i="11"/>
  <c r="AU81" i="11"/>
  <c r="AV81" i="11"/>
  <c r="AW81" i="11"/>
  <c r="AX81" i="11"/>
  <c r="AY81" i="11"/>
  <c r="AZ81" i="11"/>
  <c r="BA81" i="11"/>
  <c r="BB81" i="11"/>
  <c r="BC81" i="11"/>
  <c r="BD81" i="11"/>
  <c r="BE81" i="11"/>
  <c r="BF81" i="11"/>
  <c r="BG81" i="11"/>
  <c r="BH81" i="11"/>
  <c r="BI81" i="11"/>
  <c r="BJ81" i="11"/>
  <c r="BK81" i="11"/>
  <c r="BL81" i="11"/>
  <c r="Z82" i="11"/>
  <c r="AA82" i="11"/>
  <c r="AB82" i="11"/>
  <c r="AC82" i="11"/>
  <c r="AD82" i="11"/>
  <c r="AE82" i="11"/>
  <c r="AF82" i="11"/>
  <c r="AG82" i="11"/>
  <c r="AH82" i="11"/>
  <c r="AI82" i="11"/>
  <c r="AJ82" i="11"/>
  <c r="AK82" i="11"/>
  <c r="AL82" i="11"/>
  <c r="AM82" i="11"/>
  <c r="AN82" i="11"/>
  <c r="AO82" i="11"/>
  <c r="AP82" i="11"/>
  <c r="AQ82" i="11"/>
  <c r="AR82" i="11"/>
  <c r="AS82" i="11"/>
  <c r="AT82" i="11"/>
  <c r="AU82" i="11"/>
  <c r="AV82" i="11"/>
  <c r="AW82" i="11"/>
  <c r="AX82" i="11"/>
  <c r="AY82" i="11"/>
  <c r="AZ82" i="11"/>
  <c r="BA82" i="11"/>
  <c r="BB82" i="11"/>
  <c r="BC82" i="11"/>
  <c r="BD82" i="11"/>
  <c r="BE82" i="11"/>
  <c r="BF82" i="11"/>
  <c r="BG82" i="11"/>
  <c r="BH82" i="11"/>
  <c r="BI82" i="11"/>
  <c r="BJ82" i="11"/>
  <c r="BK82" i="11"/>
  <c r="BL82" i="11"/>
  <c r="Z83" i="11"/>
  <c r="AA83" i="11"/>
  <c r="AB83" i="11"/>
  <c r="AC83" i="11"/>
  <c r="AD83" i="11"/>
  <c r="AE83" i="11"/>
  <c r="AF83" i="11"/>
  <c r="AG83" i="11"/>
  <c r="AH83" i="11"/>
  <c r="AI83" i="11"/>
  <c r="AJ83" i="11"/>
  <c r="AK83" i="11"/>
  <c r="AL83" i="11"/>
  <c r="AM83" i="11"/>
  <c r="AN83" i="11"/>
  <c r="AO83" i="11"/>
  <c r="AP83" i="11"/>
  <c r="AQ83" i="11"/>
  <c r="AR83" i="11"/>
  <c r="AS83" i="11"/>
  <c r="AT83" i="11"/>
  <c r="AU83" i="11"/>
  <c r="AV83" i="11"/>
  <c r="AW83" i="11"/>
  <c r="AX83" i="11"/>
  <c r="AY83" i="11"/>
  <c r="AZ83" i="11"/>
  <c r="BA83" i="11"/>
  <c r="BB83" i="11"/>
  <c r="BC83" i="11"/>
  <c r="BD83" i="11"/>
  <c r="BE83" i="11"/>
  <c r="BF83" i="11"/>
  <c r="BG83" i="11"/>
  <c r="BH83" i="11"/>
  <c r="BI83" i="11"/>
  <c r="BJ83" i="11"/>
  <c r="BK83" i="11"/>
  <c r="BL83" i="11"/>
  <c r="Z84" i="11"/>
  <c r="AA84" i="11"/>
  <c r="AB84" i="11"/>
  <c r="AC84" i="11"/>
  <c r="AD84" i="11"/>
  <c r="AE84" i="11"/>
  <c r="AF84" i="11"/>
  <c r="AG84" i="11"/>
  <c r="AH84" i="11"/>
  <c r="AI84" i="11"/>
  <c r="AJ84" i="11"/>
  <c r="AK84" i="11"/>
  <c r="AL84" i="11"/>
  <c r="AM84" i="11"/>
  <c r="AN84" i="11"/>
  <c r="AO84" i="11"/>
  <c r="AP84" i="11"/>
  <c r="AQ84" i="11"/>
  <c r="AR84" i="11"/>
  <c r="AS84" i="11"/>
  <c r="AT84" i="11"/>
  <c r="AU84" i="11"/>
  <c r="AV84" i="11"/>
  <c r="AW84" i="11"/>
  <c r="AX84" i="11"/>
  <c r="AY84" i="11"/>
  <c r="AZ84" i="11"/>
  <c r="BA84" i="11"/>
  <c r="BB84" i="11"/>
  <c r="BC84" i="11"/>
  <c r="BD84" i="11"/>
  <c r="BE84" i="11"/>
  <c r="BF84" i="11"/>
  <c r="BG84" i="11"/>
  <c r="BH84" i="11"/>
  <c r="BI84" i="11"/>
  <c r="BJ84" i="11"/>
  <c r="BK84" i="11"/>
  <c r="BL84" i="11"/>
  <c r="Z85" i="11"/>
  <c r="AA85" i="11"/>
  <c r="AB85" i="11"/>
  <c r="AC85" i="11"/>
  <c r="AD85" i="11"/>
  <c r="AE85" i="11"/>
  <c r="AF85" i="11"/>
  <c r="AG85" i="11"/>
  <c r="AH85" i="11"/>
  <c r="AI85" i="11"/>
  <c r="AJ85" i="11"/>
  <c r="AK85" i="11"/>
  <c r="AL85" i="11"/>
  <c r="AM85" i="11"/>
  <c r="AN85" i="11"/>
  <c r="AO85" i="11"/>
  <c r="AP85" i="11"/>
  <c r="AQ85" i="11"/>
  <c r="AR85" i="11"/>
  <c r="AS85" i="11"/>
  <c r="AT85" i="11"/>
  <c r="AU85" i="11"/>
  <c r="AV85" i="11"/>
  <c r="AW85" i="11"/>
  <c r="AX85" i="11"/>
  <c r="AY85" i="11"/>
  <c r="AZ85" i="11"/>
  <c r="BA85" i="11"/>
  <c r="BB85" i="11"/>
  <c r="BC85" i="11"/>
  <c r="BD85" i="11"/>
  <c r="BE85" i="11"/>
  <c r="BF85" i="11"/>
  <c r="BG85" i="11"/>
  <c r="BH85" i="11"/>
  <c r="BI85" i="11"/>
  <c r="BJ85" i="11"/>
  <c r="BK85" i="11"/>
  <c r="BL85" i="11"/>
  <c r="Z86" i="11"/>
  <c r="AA86" i="11"/>
  <c r="AB86" i="11"/>
  <c r="AC86" i="11"/>
  <c r="AD86" i="11"/>
  <c r="AE86" i="11"/>
  <c r="AF86" i="11"/>
  <c r="AG86" i="11"/>
  <c r="AH86" i="11"/>
  <c r="AI86" i="11"/>
  <c r="AJ86" i="11"/>
  <c r="AK86" i="11"/>
  <c r="AL86" i="11"/>
  <c r="AM86" i="11"/>
  <c r="AN86" i="11"/>
  <c r="AO86" i="11"/>
  <c r="AP86" i="11"/>
  <c r="AQ86" i="11"/>
  <c r="AR86" i="11"/>
  <c r="AS86" i="11"/>
  <c r="AT86" i="11"/>
  <c r="AU86" i="11"/>
  <c r="AV86" i="11"/>
  <c r="AW86" i="11"/>
  <c r="AX86" i="11"/>
  <c r="AY86" i="11"/>
  <c r="AZ86" i="11"/>
  <c r="BA86" i="11"/>
  <c r="BB86" i="11"/>
  <c r="BC86" i="11"/>
  <c r="BD86" i="11"/>
  <c r="BE86" i="11"/>
  <c r="BF86" i="11"/>
  <c r="BG86" i="11"/>
  <c r="BH86" i="11"/>
  <c r="BI86" i="11"/>
  <c r="BJ86" i="11"/>
  <c r="BK86" i="11"/>
  <c r="BL86" i="11"/>
  <c r="Z87" i="11"/>
  <c r="AA87" i="11"/>
  <c r="AB87" i="11"/>
  <c r="AC87" i="11"/>
  <c r="AD87" i="11"/>
  <c r="AE87" i="11"/>
  <c r="AF87" i="11"/>
  <c r="AG87" i="11"/>
  <c r="AH87" i="11"/>
  <c r="AI87" i="11"/>
  <c r="AJ87" i="11"/>
  <c r="AK87" i="11"/>
  <c r="AL87" i="11"/>
  <c r="AM87" i="11"/>
  <c r="AN87" i="11"/>
  <c r="AO87" i="11"/>
  <c r="AP87" i="11"/>
  <c r="AQ87" i="11"/>
  <c r="AR87" i="11"/>
  <c r="AS87" i="11"/>
  <c r="AT87" i="11"/>
  <c r="AU87" i="11"/>
  <c r="AV87" i="11"/>
  <c r="AW87" i="11"/>
  <c r="AX87" i="11"/>
  <c r="AY87" i="11"/>
  <c r="AZ87" i="11"/>
  <c r="BA87" i="11"/>
  <c r="BB87" i="11"/>
  <c r="BC87" i="11"/>
  <c r="BD87" i="11"/>
  <c r="BE87" i="11"/>
  <c r="BF87" i="11"/>
  <c r="BG87" i="11"/>
  <c r="BH87" i="11"/>
  <c r="BI87" i="11"/>
  <c r="BJ87" i="11"/>
  <c r="BK87" i="11"/>
  <c r="BL87" i="11"/>
  <c r="Z88" i="11"/>
  <c r="AA88" i="11"/>
  <c r="AB88" i="11"/>
  <c r="AC88" i="11"/>
  <c r="AD88" i="11"/>
  <c r="AE88" i="11"/>
  <c r="AF88" i="11"/>
  <c r="AG88" i="11"/>
  <c r="AH88" i="11"/>
  <c r="AI88" i="11"/>
  <c r="AJ88" i="11"/>
  <c r="AK88" i="11"/>
  <c r="AL88" i="11"/>
  <c r="AM88" i="11"/>
  <c r="AN88" i="11"/>
  <c r="AO88" i="11"/>
  <c r="AP88" i="11"/>
  <c r="AQ88" i="11"/>
  <c r="AR88" i="11"/>
  <c r="AS88" i="11"/>
  <c r="AT88" i="11"/>
  <c r="AU88" i="11"/>
  <c r="AV88" i="11"/>
  <c r="AW88" i="11"/>
  <c r="AX88" i="11"/>
  <c r="AY88" i="11"/>
  <c r="AZ88" i="11"/>
  <c r="BA88" i="11"/>
  <c r="BB88" i="11"/>
  <c r="BC88" i="11"/>
  <c r="BD88" i="11"/>
  <c r="BE88" i="11"/>
  <c r="BF88" i="11"/>
  <c r="BG88" i="11"/>
  <c r="BH88" i="11"/>
  <c r="BI88" i="11"/>
  <c r="BJ88" i="11"/>
  <c r="BK88" i="11"/>
  <c r="BL88" i="11"/>
  <c r="Z89" i="11"/>
  <c r="AA89" i="11"/>
  <c r="AB89" i="11"/>
  <c r="AC89" i="11"/>
  <c r="AD89" i="11"/>
  <c r="AE89" i="11"/>
  <c r="AF89" i="11"/>
  <c r="AG89" i="11"/>
  <c r="AH89" i="11"/>
  <c r="AI89" i="11"/>
  <c r="AJ89" i="11"/>
  <c r="AK89" i="11"/>
  <c r="AL89" i="11"/>
  <c r="AM89" i="11"/>
  <c r="AN89" i="11"/>
  <c r="AO89" i="11"/>
  <c r="AP89" i="11"/>
  <c r="AQ89" i="11"/>
  <c r="AR89" i="11"/>
  <c r="AS89" i="11"/>
  <c r="AT89" i="11"/>
  <c r="AU89" i="11"/>
  <c r="AV89" i="11"/>
  <c r="AW89" i="11"/>
  <c r="AX89" i="11"/>
  <c r="AY89" i="11"/>
  <c r="AZ89" i="11"/>
  <c r="BA89" i="11"/>
  <c r="BB89" i="11"/>
  <c r="BC89" i="11"/>
  <c r="BD89" i="11"/>
  <c r="BE89" i="11"/>
  <c r="BF89" i="11"/>
  <c r="BG89" i="11"/>
  <c r="BH89" i="11"/>
  <c r="BI89" i="11"/>
  <c r="BJ89" i="11"/>
  <c r="BK89" i="11"/>
  <c r="BL89" i="11"/>
  <c r="Z90" i="11"/>
  <c r="AA90" i="11"/>
  <c r="AB90" i="11"/>
  <c r="AC90" i="11"/>
  <c r="AD90" i="11"/>
  <c r="AE90" i="11"/>
  <c r="AF90" i="11"/>
  <c r="AG90" i="11"/>
  <c r="AH90" i="11"/>
  <c r="AI90" i="11"/>
  <c r="AJ90" i="11"/>
  <c r="AK90" i="11"/>
  <c r="AL90" i="11"/>
  <c r="AM90" i="11"/>
  <c r="AN90" i="11"/>
  <c r="AO90" i="11"/>
  <c r="AP90" i="11"/>
  <c r="AQ90" i="11"/>
  <c r="AR90" i="11"/>
  <c r="AS90" i="11"/>
  <c r="AT90" i="11"/>
  <c r="AU90" i="11"/>
  <c r="AV90" i="11"/>
  <c r="AW90" i="11"/>
  <c r="AX90" i="11"/>
  <c r="AY90" i="11"/>
  <c r="AZ90" i="11"/>
  <c r="BA90" i="11"/>
  <c r="BB90" i="11"/>
  <c r="BC90" i="11"/>
  <c r="BD90" i="11"/>
  <c r="BE90" i="11"/>
  <c r="BF90" i="11"/>
  <c r="BG90" i="11"/>
  <c r="BH90" i="11"/>
  <c r="BI90" i="11"/>
  <c r="BJ90" i="11"/>
  <c r="BK90" i="11"/>
  <c r="BL90" i="11"/>
  <c r="Z91" i="11"/>
  <c r="AA91" i="11"/>
  <c r="AB91" i="11"/>
  <c r="AC91" i="11"/>
  <c r="AD91" i="11"/>
  <c r="AE91" i="11"/>
  <c r="AF91" i="11"/>
  <c r="AG91" i="11"/>
  <c r="AH91" i="11"/>
  <c r="AI91" i="11"/>
  <c r="AJ91" i="11"/>
  <c r="AK91" i="11"/>
  <c r="AL91" i="11"/>
  <c r="AM91" i="11"/>
  <c r="AN91" i="11"/>
  <c r="AO91" i="11"/>
  <c r="AP91" i="11"/>
  <c r="AQ91" i="11"/>
  <c r="AR91" i="11"/>
  <c r="AS91" i="11"/>
  <c r="AT91" i="11"/>
  <c r="AU91" i="11"/>
  <c r="AV91" i="11"/>
  <c r="AW91" i="11"/>
  <c r="AX91" i="11"/>
  <c r="AY91" i="11"/>
  <c r="AZ91" i="11"/>
  <c r="BA91" i="11"/>
  <c r="BB91" i="11"/>
  <c r="BC91" i="11"/>
  <c r="BD91" i="11"/>
  <c r="BE91" i="11"/>
  <c r="BF91" i="11"/>
  <c r="BG91" i="11"/>
  <c r="BH91" i="11"/>
  <c r="BI91" i="11"/>
  <c r="BJ91" i="11"/>
  <c r="BK91" i="11"/>
  <c r="BL91" i="11"/>
  <c r="Z92" i="11"/>
  <c r="AA92" i="11"/>
  <c r="AB92" i="11"/>
  <c r="AC92" i="11"/>
  <c r="AD92" i="11"/>
  <c r="AE92" i="11"/>
  <c r="AF92" i="11"/>
  <c r="AG92" i="11"/>
  <c r="AH92" i="11"/>
  <c r="AI92" i="11"/>
  <c r="AJ92" i="11"/>
  <c r="AK92" i="11"/>
  <c r="AL92" i="11"/>
  <c r="AM92" i="11"/>
  <c r="AN92" i="11"/>
  <c r="AO92" i="11"/>
  <c r="AP92" i="11"/>
  <c r="AQ92" i="11"/>
  <c r="AR92" i="11"/>
  <c r="AS92" i="11"/>
  <c r="AT92" i="11"/>
  <c r="AU92" i="11"/>
  <c r="AV92" i="11"/>
  <c r="AW92" i="11"/>
  <c r="AX92" i="11"/>
  <c r="AY92" i="11"/>
  <c r="AZ92" i="11"/>
  <c r="BA92" i="11"/>
  <c r="BB92" i="11"/>
  <c r="BC92" i="11"/>
  <c r="BD92" i="11"/>
  <c r="BE92" i="11"/>
  <c r="BF92" i="11"/>
  <c r="BG92" i="11"/>
  <c r="BH92" i="11"/>
  <c r="BI92" i="11"/>
  <c r="BJ92" i="11"/>
  <c r="BK92" i="11"/>
  <c r="BL92" i="11"/>
  <c r="Z93" i="11"/>
  <c r="AA93" i="11"/>
  <c r="AB93" i="11"/>
  <c r="AC93" i="11"/>
  <c r="AD93" i="11"/>
  <c r="AE93" i="11"/>
  <c r="AF93" i="11"/>
  <c r="AG93" i="11"/>
  <c r="AH93" i="11"/>
  <c r="AI93" i="11"/>
  <c r="AJ93" i="11"/>
  <c r="AK93" i="11"/>
  <c r="AL93" i="11"/>
  <c r="AM93" i="11"/>
  <c r="AN93" i="11"/>
  <c r="AO93" i="11"/>
  <c r="AP93" i="11"/>
  <c r="AQ93" i="11"/>
  <c r="AR93" i="11"/>
  <c r="AS93" i="11"/>
  <c r="AT93" i="11"/>
  <c r="AU93" i="11"/>
  <c r="AV93" i="11"/>
  <c r="AW93" i="11"/>
  <c r="AX93" i="11"/>
  <c r="AY93" i="11"/>
  <c r="AZ93" i="11"/>
  <c r="BA93" i="11"/>
  <c r="BB93" i="11"/>
  <c r="BC93" i="11"/>
  <c r="BD93" i="11"/>
  <c r="BE93" i="11"/>
  <c r="BF93" i="11"/>
  <c r="BG93" i="11"/>
  <c r="BH93" i="11"/>
  <c r="BI93" i="11"/>
  <c r="BJ93" i="11"/>
  <c r="BK93" i="11"/>
  <c r="BL93" i="11"/>
  <c r="W93" i="11"/>
  <c r="Z94" i="11"/>
  <c r="AA94" i="11"/>
  <c r="AB94" i="11"/>
  <c r="AC94" i="11"/>
  <c r="AD94" i="11"/>
  <c r="AE94" i="11"/>
  <c r="AF94" i="11"/>
  <c r="AG94" i="11"/>
  <c r="AH94" i="11"/>
  <c r="AI94" i="11"/>
  <c r="AJ94" i="11"/>
  <c r="AK94" i="11"/>
  <c r="AL94" i="11"/>
  <c r="AM94" i="11"/>
  <c r="AN94" i="11"/>
  <c r="AO94" i="11"/>
  <c r="AP94" i="11"/>
  <c r="AQ94" i="11"/>
  <c r="AR94" i="11"/>
  <c r="AS94" i="11"/>
  <c r="AT94" i="11"/>
  <c r="AU94" i="11"/>
  <c r="AV94" i="11"/>
  <c r="AW94" i="11"/>
  <c r="AX94" i="11"/>
  <c r="AY94" i="11"/>
  <c r="AZ94" i="11"/>
  <c r="BA94" i="11"/>
  <c r="BB94" i="11"/>
  <c r="BC94" i="11"/>
  <c r="BD94" i="11"/>
  <c r="BE94" i="11"/>
  <c r="BF94" i="11"/>
  <c r="BG94" i="11"/>
  <c r="BH94" i="11"/>
  <c r="BI94" i="11"/>
  <c r="BJ94" i="11"/>
  <c r="BK94" i="11"/>
  <c r="BL94" i="11"/>
  <c r="W94" i="11"/>
  <c r="Z95" i="11"/>
  <c r="AA95" i="11"/>
  <c r="AB95" i="11"/>
  <c r="AC95" i="11"/>
  <c r="AD95" i="11"/>
  <c r="AE95" i="11"/>
  <c r="AF95" i="11"/>
  <c r="AG95" i="11"/>
  <c r="AH95" i="11"/>
  <c r="AI95" i="11"/>
  <c r="W95" i="11" s="1"/>
  <c r="AJ95" i="11"/>
  <c r="AK95" i="11"/>
  <c r="AL95" i="11"/>
  <c r="AM95" i="11"/>
  <c r="AN95" i="11"/>
  <c r="AO95" i="11"/>
  <c r="AP95" i="11"/>
  <c r="AQ95" i="11"/>
  <c r="AR95" i="11"/>
  <c r="AS95" i="11"/>
  <c r="AT95" i="11"/>
  <c r="AU95" i="11"/>
  <c r="AV95" i="11"/>
  <c r="AW95" i="11"/>
  <c r="AX95" i="11"/>
  <c r="AY95" i="11"/>
  <c r="AZ95" i="11"/>
  <c r="BA95" i="11"/>
  <c r="BB95" i="11"/>
  <c r="BC95" i="11"/>
  <c r="BD95" i="11"/>
  <c r="BE95" i="11"/>
  <c r="BF95" i="11"/>
  <c r="BG95" i="11"/>
  <c r="BH95" i="11"/>
  <c r="BI95" i="11"/>
  <c r="BJ95" i="11"/>
  <c r="BK95" i="11"/>
  <c r="BL95" i="11"/>
  <c r="Z96" i="11"/>
  <c r="AA96" i="11"/>
  <c r="AB96" i="11"/>
  <c r="AC96" i="11"/>
  <c r="AD96" i="11"/>
  <c r="AE96" i="11"/>
  <c r="AF96" i="11"/>
  <c r="AG96" i="11"/>
  <c r="AH96" i="11"/>
  <c r="AI96" i="11"/>
  <c r="AJ96" i="11"/>
  <c r="AK96" i="11"/>
  <c r="AL96" i="11"/>
  <c r="AM96" i="11"/>
  <c r="AN96" i="11"/>
  <c r="AO96" i="11"/>
  <c r="AP96" i="11"/>
  <c r="AQ96" i="11"/>
  <c r="AR96" i="11"/>
  <c r="AS96" i="11"/>
  <c r="AT96" i="11"/>
  <c r="AU96" i="11"/>
  <c r="AV96" i="11"/>
  <c r="AW96" i="11"/>
  <c r="AX96" i="11"/>
  <c r="AY96" i="11"/>
  <c r="AZ96" i="11"/>
  <c r="BA96" i="11"/>
  <c r="BB96" i="11"/>
  <c r="BC96" i="11"/>
  <c r="BD96" i="11"/>
  <c r="BE96" i="11"/>
  <c r="BF96" i="11"/>
  <c r="BG96" i="11"/>
  <c r="BH96" i="11"/>
  <c r="BI96" i="11"/>
  <c r="BJ96" i="11"/>
  <c r="BK96" i="11"/>
  <c r="BL96" i="11"/>
  <c r="W96" i="11"/>
  <c r="Z97" i="11"/>
  <c r="AA97" i="11"/>
  <c r="AB97" i="11"/>
  <c r="AC97" i="11"/>
  <c r="AD97" i="11"/>
  <c r="AE97" i="11"/>
  <c r="AF97" i="11"/>
  <c r="AG97" i="11"/>
  <c r="AH97" i="11"/>
  <c r="AI97" i="11"/>
  <c r="AJ97" i="11"/>
  <c r="AK97" i="11"/>
  <c r="AL97" i="11"/>
  <c r="AM97" i="11"/>
  <c r="AN97" i="11"/>
  <c r="AO97" i="11"/>
  <c r="AP97" i="11"/>
  <c r="AQ97" i="11"/>
  <c r="AR97" i="11"/>
  <c r="AS97" i="11"/>
  <c r="AT97" i="11"/>
  <c r="AU97" i="11"/>
  <c r="AV97" i="11"/>
  <c r="AW97" i="11"/>
  <c r="AX97" i="11"/>
  <c r="AY97" i="11"/>
  <c r="AZ97" i="11"/>
  <c r="BA97" i="11"/>
  <c r="BB97" i="11"/>
  <c r="BC97" i="11"/>
  <c r="BD97" i="11"/>
  <c r="BE97" i="11"/>
  <c r="BF97" i="11"/>
  <c r="BG97" i="11"/>
  <c r="BH97" i="11"/>
  <c r="BI97" i="11"/>
  <c r="BJ97" i="11"/>
  <c r="BK97" i="11"/>
  <c r="BL97" i="11"/>
  <c r="W97" i="11"/>
  <c r="Z98" i="11"/>
  <c r="AA98" i="11"/>
  <c r="AB98" i="11"/>
  <c r="AC98" i="11"/>
  <c r="AD98" i="11"/>
  <c r="AE98" i="11"/>
  <c r="AF98" i="11"/>
  <c r="AG98" i="11"/>
  <c r="AH98" i="11"/>
  <c r="AI98" i="11"/>
  <c r="AJ98" i="11"/>
  <c r="AK98" i="11"/>
  <c r="AL98" i="11"/>
  <c r="AM98" i="11"/>
  <c r="AN98" i="11"/>
  <c r="AO98" i="11"/>
  <c r="AP98" i="11"/>
  <c r="AQ98" i="11"/>
  <c r="AR98" i="11"/>
  <c r="AS98" i="11"/>
  <c r="AT98" i="11"/>
  <c r="AU98" i="11"/>
  <c r="AV98" i="11"/>
  <c r="AW98" i="11"/>
  <c r="AX98" i="11"/>
  <c r="AY98" i="11"/>
  <c r="AZ98" i="11"/>
  <c r="BA98" i="11"/>
  <c r="BB98" i="11"/>
  <c r="BC98" i="11"/>
  <c r="BD98" i="11"/>
  <c r="BE98" i="11"/>
  <c r="BF98" i="11"/>
  <c r="BG98" i="11"/>
  <c r="BH98" i="11"/>
  <c r="BI98" i="11"/>
  <c r="BJ98" i="11"/>
  <c r="BK98" i="11"/>
  <c r="BL98" i="11"/>
  <c r="W98" i="11"/>
  <c r="Z99" i="11"/>
  <c r="AA99" i="11"/>
  <c r="AB99" i="11"/>
  <c r="AC99" i="11"/>
  <c r="AD99" i="11"/>
  <c r="AE99" i="11"/>
  <c r="AF99" i="11"/>
  <c r="AG99" i="11"/>
  <c r="AH99" i="11"/>
  <c r="AI99" i="11"/>
  <c r="AJ99" i="11"/>
  <c r="AK99" i="11"/>
  <c r="AL99" i="11"/>
  <c r="AM99" i="11"/>
  <c r="AN99" i="11"/>
  <c r="AO99" i="11"/>
  <c r="AP99" i="11"/>
  <c r="AQ99" i="11"/>
  <c r="AR99" i="11"/>
  <c r="AS99" i="11"/>
  <c r="AT99" i="11"/>
  <c r="AU99" i="11"/>
  <c r="AV99" i="11"/>
  <c r="AW99" i="11"/>
  <c r="AX99" i="11"/>
  <c r="AY99" i="11"/>
  <c r="AZ99" i="11"/>
  <c r="BA99" i="11"/>
  <c r="BB99" i="11"/>
  <c r="BC99" i="11"/>
  <c r="BD99" i="11"/>
  <c r="BE99" i="11"/>
  <c r="BF99" i="11"/>
  <c r="BG99" i="11"/>
  <c r="BH99" i="11"/>
  <c r="BI99" i="11"/>
  <c r="BJ99" i="11"/>
  <c r="BK99" i="11"/>
  <c r="BL99" i="11"/>
  <c r="W99" i="11"/>
  <c r="Z100" i="11"/>
  <c r="AA100" i="11"/>
  <c r="AB100" i="11"/>
  <c r="AC100" i="11"/>
  <c r="AD100" i="11"/>
  <c r="AE100" i="11"/>
  <c r="AF100" i="11"/>
  <c r="AG100" i="11"/>
  <c r="AH100" i="11"/>
  <c r="AI100" i="11"/>
  <c r="AJ100" i="11"/>
  <c r="AK100" i="11"/>
  <c r="AL100" i="11"/>
  <c r="AM100" i="11"/>
  <c r="AN100" i="11"/>
  <c r="AO100" i="11"/>
  <c r="AP100" i="11"/>
  <c r="AQ100" i="11"/>
  <c r="AR100" i="11"/>
  <c r="AS100" i="11"/>
  <c r="AT100" i="11"/>
  <c r="AU100" i="11"/>
  <c r="AV100" i="11"/>
  <c r="AW100" i="11"/>
  <c r="AX100" i="11"/>
  <c r="AY100" i="11"/>
  <c r="AZ100" i="11"/>
  <c r="BA100" i="11"/>
  <c r="BB100" i="11"/>
  <c r="BC100" i="11"/>
  <c r="BD100" i="11"/>
  <c r="BE100" i="11"/>
  <c r="BF100" i="11"/>
  <c r="BG100" i="11"/>
  <c r="BH100" i="11"/>
  <c r="BI100" i="11"/>
  <c r="BJ100" i="11"/>
  <c r="BK100" i="11"/>
  <c r="BL100" i="11"/>
  <c r="W100" i="11"/>
  <c r="Z101" i="11"/>
  <c r="AA101" i="11"/>
  <c r="AB101" i="11"/>
  <c r="AC101" i="11"/>
  <c r="AD101" i="11"/>
  <c r="AE101" i="11"/>
  <c r="AF101" i="11"/>
  <c r="AG101" i="11"/>
  <c r="AH101" i="11"/>
  <c r="AI101" i="11"/>
  <c r="AJ101" i="11"/>
  <c r="AK101" i="11"/>
  <c r="AL101" i="11"/>
  <c r="AM101" i="11"/>
  <c r="AN101" i="11"/>
  <c r="AO101" i="11"/>
  <c r="AP101" i="11"/>
  <c r="AQ101" i="11"/>
  <c r="AR101" i="11"/>
  <c r="AS101" i="11"/>
  <c r="AT101" i="11"/>
  <c r="AU101" i="11"/>
  <c r="AV101" i="11"/>
  <c r="AW101" i="11"/>
  <c r="AX101" i="11"/>
  <c r="AY101" i="11"/>
  <c r="AZ101" i="11"/>
  <c r="BA101" i="11"/>
  <c r="BB101" i="11"/>
  <c r="BC101" i="11"/>
  <c r="BD101" i="11"/>
  <c r="BE101" i="11"/>
  <c r="BF101" i="11"/>
  <c r="BG101" i="11"/>
  <c r="BH101" i="11"/>
  <c r="BI101" i="11"/>
  <c r="BJ101" i="11"/>
  <c r="BK101" i="11"/>
  <c r="BL101" i="11"/>
  <c r="W101" i="11"/>
  <c r="Z102" i="11"/>
  <c r="AA102" i="11"/>
  <c r="AB102" i="11"/>
  <c r="AC102" i="11"/>
  <c r="AD102" i="11"/>
  <c r="AE102" i="11"/>
  <c r="AF102" i="11"/>
  <c r="AG102" i="11"/>
  <c r="AH102" i="11"/>
  <c r="AI102" i="11"/>
  <c r="AJ102" i="11"/>
  <c r="AK102" i="11"/>
  <c r="AL102" i="11"/>
  <c r="AM102" i="11"/>
  <c r="AN102" i="11"/>
  <c r="AO102" i="11"/>
  <c r="AP102" i="11"/>
  <c r="AQ102" i="11"/>
  <c r="AR102" i="11"/>
  <c r="AS102" i="11"/>
  <c r="AT102" i="11"/>
  <c r="AU102" i="11"/>
  <c r="AV102" i="11"/>
  <c r="AW102" i="11"/>
  <c r="AX102" i="11"/>
  <c r="AY102" i="11"/>
  <c r="AZ102" i="11"/>
  <c r="BA102" i="11"/>
  <c r="BB102" i="11"/>
  <c r="BC102" i="11"/>
  <c r="BD102" i="11"/>
  <c r="BE102" i="11"/>
  <c r="BF102" i="11"/>
  <c r="BG102" i="11"/>
  <c r="BH102" i="11"/>
  <c r="BI102" i="11"/>
  <c r="BJ102" i="11"/>
  <c r="BK102" i="11"/>
  <c r="BL102" i="11"/>
  <c r="W102" i="11"/>
  <c r="Z103" i="11"/>
  <c r="AA103" i="11"/>
  <c r="AB103" i="11"/>
  <c r="AC103" i="11"/>
  <c r="AD103" i="11"/>
  <c r="AE103" i="11"/>
  <c r="AF103" i="11"/>
  <c r="AG103" i="11"/>
  <c r="AH103" i="11"/>
  <c r="AI103" i="11"/>
  <c r="AJ103" i="11"/>
  <c r="AK103" i="11"/>
  <c r="AL103" i="11"/>
  <c r="AM103" i="11"/>
  <c r="AN103" i="11"/>
  <c r="AO103" i="11"/>
  <c r="AP103" i="11"/>
  <c r="AQ103" i="11"/>
  <c r="AR103" i="11"/>
  <c r="AS103" i="11"/>
  <c r="AT103" i="11"/>
  <c r="AU103" i="11"/>
  <c r="AV103" i="11"/>
  <c r="AW103" i="11"/>
  <c r="AX103" i="11"/>
  <c r="AY103" i="11"/>
  <c r="AZ103" i="11"/>
  <c r="BA103" i="11"/>
  <c r="BB103" i="11"/>
  <c r="BC103" i="11"/>
  <c r="BD103" i="11"/>
  <c r="BE103" i="11"/>
  <c r="BF103" i="11"/>
  <c r="BG103" i="11"/>
  <c r="BH103" i="11"/>
  <c r="BI103" i="11"/>
  <c r="BJ103" i="11"/>
  <c r="BK103" i="11"/>
  <c r="BL103" i="11"/>
  <c r="W103" i="11"/>
  <c r="Z104" i="11"/>
  <c r="AA104" i="11"/>
  <c r="AB104" i="11"/>
  <c r="AC104" i="11"/>
  <c r="AD104" i="11"/>
  <c r="AE104" i="11"/>
  <c r="AF104" i="11"/>
  <c r="AG104" i="11"/>
  <c r="AH104" i="11"/>
  <c r="AI104" i="11"/>
  <c r="AJ104" i="11"/>
  <c r="AK104" i="11"/>
  <c r="AL104" i="11"/>
  <c r="AM104" i="11"/>
  <c r="AN104" i="11"/>
  <c r="AO104" i="11"/>
  <c r="AP104" i="11"/>
  <c r="AQ104" i="11"/>
  <c r="AR104" i="11"/>
  <c r="AS104" i="11"/>
  <c r="AT104" i="11"/>
  <c r="AU104" i="11"/>
  <c r="AV104" i="11"/>
  <c r="AW104" i="11"/>
  <c r="AX104" i="11"/>
  <c r="AY104" i="11"/>
  <c r="AZ104" i="11"/>
  <c r="BA104" i="11"/>
  <c r="BB104" i="11"/>
  <c r="BC104" i="11"/>
  <c r="BD104" i="11"/>
  <c r="BE104" i="11"/>
  <c r="BF104" i="11"/>
  <c r="BG104" i="11"/>
  <c r="BH104" i="11"/>
  <c r="BI104" i="11"/>
  <c r="BJ104" i="11"/>
  <c r="BK104" i="11"/>
  <c r="BL104" i="11"/>
  <c r="W104" i="11"/>
  <c r="Z105" i="11"/>
  <c r="AA105" i="11"/>
  <c r="AB105" i="11"/>
  <c r="AC105" i="11"/>
  <c r="AD105" i="11"/>
  <c r="AE105" i="11"/>
  <c r="AF105" i="11"/>
  <c r="AG105" i="11"/>
  <c r="AH105" i="11"/>
  <c r="AI105" i="11"/>
  <c r="AJ105" i="11"/>
  <c r="AK105" i="11"/>
  <c r="AL105" i="11"/>
  <c r="AM105" i="11"/>
  <c r="AN105" i="11"/>
  <c r="AO105" i="11"/>
  <c r="AP105" i="11"/>
  <c r="AQ105" i="11"/>
  <c r="AR105" i="11"/>
  <c r="AS105" i="11"/>
  <c r="AT105" i="11"/>
  <c r="AU105" i="11"/>
  <c r="AV105" i="11"/>
  <c r="AW105" i="11"/>
  <c r="AX105" i="11"/>
  <c r="AY105" i="11"/>
  <c r="AZ105" i="11"/>
  <c r="BA105" i="11"/>
  <c r="BB105" i="11"/>
  <c r="BC105" i="11"/>
  <c r="BD105" i="11"/>
  <c r="BE105" i="11"/>
  <c r="BF105" i="11"/>
  <c r="BG105" i="11"/>
  <c r="BH105" i="11"/>
  <c r="BI105" i="11"/>
  <c r="BJ105" i="11"/>
  <c r="BK105" i="11"/>
  <c r="BL105" i="11"/>
  <c r="W105" i="11"/>
  <c r="Z106" i="11"/>
  <c r="AA106" i="11"/>
  <c r="AB106" i="11"/>
  <c r="AC106" i="11"/>
  <c r="AD106" i="11"/>
  <c r="AE106" i="11"/>
  <c r="AF106" i="11"/>
  <c r="AG106" i="11"/>
  <c r="AH106" i="11"/>
  <c r="AI106" i="11"/>
  <c r="AJ106" i="11"/>
  <c r="AK106" i="11"/>
  <c r="AL106" i="11"/>
  <c r="AM106" i="11"/>
  <c r="AN106" i="11"/>
  <c r="AO106" i="11"/>
  <c r="AP106" i="11"/>
  <c r="AQ106" i="11"/>
  <c r="AR106" i="11"/>
  <c r="AS106" i="11"/>
  <c r="AT106" i="11"/>
  <c r="AU106" i="11"/>
  <c r="AV106" i="11"/>
  <c r="AW106" i="11"/>
  <c r="AX106" i="11"/>
  <c r="AY106" i="11"/>
  <c r="AZ106" i="11"/>
  <c r="BA106" i="11"/>
  <c r="BB106" i="11"/>
  <c r="BC106" i="11"/>
  <c r="BD106" i="11"/>
  <c r="BE106" i="11"/>
  <c r="BF106" i="11"/>
  <c r="BG106" i="11"/>
  <c r="BH106" i="11"/>
  <c r="BI106" i="11"/>
  <c r="BJ106" i="11"/>
  <c r="BK106" i="11"/>
  <c r="BL106" i="11"/>
  <c r="W106" i="11"/>
  <c r="Z107" i="11"/>
  <c r="AA107" i="11"/>
  <c r="AB107" i="11"/>
  <c r="AC107" i="11"/>
  <c r="AD107" i="11"/>
  <c r="AE107" i="11"/>
  <c r="AF107" i="11"/>
  <c r="AG107" i="11"/>
  <c r="AH107" i="11"/>
  <c r="AI107" i="11"/>
  <c r="AJ107" i="11"/>
  <c r="AK107" i="11"/>
  <c r="AL107" i="11"/>
  <c r="AM107" i="11"/>
  <c r="AN107" i="11"/>
  <c r="AO107" i="11"/>
  <c r="AP107" i="11"/>
  <c r="AQ107" i="11"/>
  <c r="AR107" i="11"/>
  <c r="AS107" i="11"/>
  <c r="AT107" i="11"/>
  <c r="AU107" i="11"/>
  <c r="AV107" i="11"/>
  <c r="AW107" i="11"/>
  <c r="AX107" i="11"/>
  <c r="AY107" i="11"/>
  <c r="AZ107" i="11"/>
  <c r="BA107" i="11"/>
  <c r="BB107" i="11"/>
  <c r="BC107" i="11"/>
  <c r="BD107" i="11"/>
  <c r="BE107" i="11"/>
  <c r="BF107" i="11"/>
  <c r="BG107" i="11"/>
  <c r="BH107" i="11"/>
  <c r="BI107" i="11"/>
  <c r="BJ107" i="11"/>
  <c r="BK107" i="11"/>
  <c r="BL107" i="11"/>
  <c r="W107" i="11"/>
  <c r="Z108" i="11"/>
  <c r="AA108" i="11"/>
  <c r="AB108" i="11"/>
  <c r="AC108" i="11"/>
  <c r="AD108" i="11"/>
  <c r="AE108" i="11"/>
  <c r="AF108" i="11"/>
  <c r="AG108" i="11"/>
  <c r="AH108" i="11"/>
  <c r="AI108" i="11"/>
  <c r="AJ108" i="11"/>
  <c r="AK108" i="11"/>
  <c r="AL108" i="11"/>
  <c r="AM108" i="11"/>
  <c r="AN108" i="11"/>
  <c r="AO108" i="11"/>
  <c r="AP108" i="11"/>
  <c r="AQ108" i="11"/>
  <c r="AR108" i="11"/>
  <c r="AS108" i="11"/>
  <c r="AT108" i="11"/>
  <c r="AU108" i="11"/>
  <c r="AV108" i="11"/>
  <c r="AW108" i="11"/>
  <c r="AX108" i="11"/>
  <c r="AY108" i="11"/>
  <c r="AZ108" i="11"/>
  <c r="BA108" i="11"/>
  <c r="BB108" i="11"/>
  <c r="BC108" i="11"/>
  <c r="BD108" i="11"/>
  <c r="BE108" i="11"/>
  <c r="BF108" i="11"/>
  <c r="BG108" i="11"/>
  <c r="BH108" i="11"/>
  <c r="BI108" i="11"/>
  <c r="BJ108" i="11"/>
  <c r="BK108" i="11"/>
  <c r="BL108" i="11"/>
  <c r="W108" i="11"/>
  <c r="Z109" i="11"/>
  <c r="AA109" i="11"/>
  <c r="AB109" i="11"/>
  <c r="AC109" i="11"/>
  <c r="AD109" i="11"/>
  <c r="AE109" i="11"/>
  <c r="AF109" i="11"/>
  <c r="AG109" i="11"/>
  <c r="AH109" i="11"/>
  <c r="AI109" i="11"/>
  <c r="AJ109" i="11"/>
  <c r="AK109" i="11"/>
  <c r="AL109" i="11"/>
  <c r="AM109" i="11"/>
  <c r="AN109" i="11"/>
  <c r="AO109" i="11"/>
  <c r="AP109" i="11"/>
  <c r="AQ109" i="11"/>
  <c r="AR109" i="11"/>
  <c r="AS109" i="11"/>
  <c r="AT109" i="11"/>
  <c r="AU109" i="11"/>
  <c r="AV109" i="11"/>
  <c r="AW109" i="11"/>
  <c r="AX109" i="11"/>
  <c r="AY109" i="11"/>
  <c r="AZ109" i="11"/>
  <c r="BA109" i="11"/>
  <c r="BB109" i="11"/>
  <c r="BC109" i="11"/>
  <c r="BD109" i="11"/>
  <c r="BE109" i="11"/>
  <c r="BF109" i="11"/>
  <c r="BG109" i="11"/>
  <c r="BH109" i="11"/>
  <c r="BI109" i="11"/>
  <c r="BJ109" i="11"/>
  <c r="BK109" i="11"/>
  <c r="BL109" i="11"/>
  <c r="W109" i="11"/>
  <c r="Z110" i="11"/>
  <c r="AA110" i="11"/>
  <c r="AB110" i="11"/>
  <c r="AC110" i="11"/>
  <c r="AD110" i="11"/>
  <c r="AE110" i="11"/>
  <c r="AF110" i="11"/>
  <c r="AG110" i="11"/>
  <c r="AH110" i="11"/>
  <c r="AI110" i="11"/>
  <c r="AJ110" i="11"/>
  <c r="AK110" i="11"/>
  <c r="AL110" i="11"/>
  <c r="AM110" i="11"/>
  <c r="AN110" i="11"/>
  <c r="AO110" i="11"/>
  <c r="AP110" i="11"/>
  <c r="AQ110" i="11"/>
  <c r="AR110" i="11"/>
  <c r="AS110" i="11"/>
  <c r="AT110" i="11"/>
  <c r="AU110" i="11"/>
  <c r="AV110" i="11"/>
  <c r="AW110" i="11"/>
  <c r="AX110" i="11"/>
  <c r="AY110" i="11"/>
  <c r="AZ110" i="11"/>
  <c r="BA110" i="11"/>
  <c r="BB110" i="11"/>
  <c r="BC110" i="11"/>
  <c r="BD110" i="11"/>
  <c r="BE110" i="11"/>
  <c r="BF110" i="11"/>
  <c r="BG110" i="11"/>
  <c r="BH110" i="11"/>
  <c r="BI110" i="11"/>
  <c r="BJ110" i="11"/>
  <c r="BK110" i="11"/>
  <c r="BL110" i="11"/>
  <c r="W110" i="11"/>
  <c r="Z111" i="11"/>
  <c r="AA111" i="11"/>
  <c r="AB111" i="11"/>
  <c r="AC111" i="11"/>
  <c r="AD111" i="11"/>
  <c r="AE111" i="11"/>
  <c r="AF111" i="11"/>
  <c r="AG111" i="11"/>
  <c r="AH111" i="11"/>
  <c r="AI111" i="11"/>
  <c r="AJ111" i="11"/>
  <c r="AK111" i="11"/>
  <c r="AL111" i="11"/>
  <c r="AM111" i="11"/>
  <c r="AN111" i="11"/>
  <c r="AO111" i="11"/>
  <c r="AP111" i="11"/>
  <c r="AQ111" i="11"/>
  <c r="AR111" i="11"/>
  <c r="AS111" i="11"/>
  <c r="AT111" i="11"/>
  <c r="AU111" i="11"/>
  <c r="AV111" i="11"/>
  <c r="AW111" i="11"/>
  <c r="AX111" i="11"/>
  <c r="AY111" i="11"/>
  <c r="AZ111" i="11"/>
  <c r="BA111" i="11"/>
  <c r="BB111" i="11"/>
  <c r="BC111" i="11"/>
  <c r="BD111" i="11"/>
  <c r="BE111" i="11"/>
  <c r="BF111" i="11"/>
  <c r="BG111" i="11"/>
  <c r="BH111" i="11"/>
  <c r="BI111" i="11"/>
  <c r="BJ111" i="11"/>
  <c r="BK111" i="11"/>
  <c r="BL111" i="11"/>
  <c r="W111" i="11"/>
  <c r="Z112" i="11"/>
  <c r="AA112" i="11"/>
  <c r="AB112" i="11"/>
  <c r="AC112" i="11"/>
  <c r="AD112" i="11"/>
  <c r="AE112" i="11"/>
  <c r="AF112" i="11"/>
  <c r="AG112" i="11"/>
  <c r="AH112" i="11"/>
  <c r="AI112" i="11"/>
  <c r="AJ112" i="11"/>
  <c r="AK112" i="11"/>
  <c r="AL112" i="11"/>
  <c r="AM112" i="11"/>
  <c r="AN112" i="11"/>
  <c r="AO112" i="11"/>
  <c r="AP112" i="11"/>
  <c r="AQ112" i="11"/>
  <c r="AR112" i="11"/>
  <c r="AS112" i="11"/>
  <c r="AT112" i="11"/>
  <c r="AU112" i="11"/>
  <c r="AV112" i="11"/>
  <c r="AW112" i="11"/>
  <c r="AX112" i="11"/>
  <c r="AY112" i="11"/>
  <c r="AZ112" i="11"/>
  <c r="BA112" i="11"/>
  <c r="BB112" i="11"/>
  <c r="BC112" i="11"/>
  <c r="BD112" i="11"/>
  <c r="BE112" i="11"/>
  <c r="BF112" i="11"/>
  <c r="BG112" i="11"/>
  <c r="BH112" i="11"/>
  <c r="BI112" i="11"/>
  <c r="BJ112" i="11"/>
  <c r="BK112" i="11"/>
  <c r="BL112" i="11"/>
  <c r="W112" i="11"/>
  <c r="Z113" i="11"/>
  <c r="AA113" i="11"/>
  <c r="AB113" i="11"/>
  <c r="AC113" i="11"/>
  <c r="AD113" i="11"/>
  <c r="AE113" i="11"/>
  <c r="AF113" i="11"/>
  <c r="AG113" i="11"/>
  <c r="AH113" i="11"/>
  <c r="AI113" i="11"/>
  <c r="AJ113" i="11"/>
  <c r="AK113" i="11"/>
  <c r="AL113" i="11"/>
  <c r="AM113" i="11"/>
  <c r="AN113" i="11"/>
  <c r="AO113" i="11"/>
  <c r="AP113" i="11"/>
  <c r="AQ113" i="11"/>
  <c r="AR113" i="11"/>
  <c r="AS113" i="11"/>
  <c r="AT113" i="11"/>
  <c r="AU113" i="11"/>
  <c r="AV113" i="11"/>
  <c r="AW113" i="11"/>
  <c r="AX113" i="11"/>
  <c r="AY113" i="11"/>
  <c r="AZ113" i="11"/>
  <c r="BA113" i="11"/>
  <c r="BB113" i="11"/>
  <c r="BC113" i="11"/>
  <c r="BD113" i="11"/>
  <c r="BE113" i="11"/>
  <c r="BF113" i="11"/>
  <c r="BG113" i="11"/>
  <c r="BH113" i="11"/>
  <c r="BI113" i="11"/>
  <c r="BJ113" i="11"/>
  <c r="BK113" i="11"/>
  <c r="BL113" i="11"/>
  <c r="W113" i="11"/>
  <c r="Z114" i="11"/>
  <c r="AA114" i="11"/>
  <c r="AB114" i="11"/>
  <c r="AC114" i="11"/>
  <c r="AD114" i="11"/>
  <c r="AE114" i="11"/>
  <c r="AF114" i="11"/>
  <c r="AG114" i="11"/>
  <c r="AH114" i="11"/>
  <c r="AI114" i="11"/>
  <c r="AJ114" i="11"/>
  <c r="AK114" i="11"/>
  <c r="AL114" i="11"/>
  <c r="AM114" i="11"/>
  <c r="AN114" i="11"/>
  <c r="AO114" i="11"/>
  <c r="AP114" i="11"/>
  <c r="AQ114" i="11"/>
  <c r="AR114" i="11"/>
  <c r="AS114" i="11"/>
  <c r="AT114" i="11"/>
  <c r="AU114" i="11"/>
  <c r="AV114" i="11"/>
  <c r="AW114" i="11"/>
  <c r="AX114" i="11"/>
  <c r="AY114" i="11"/>
  <c r="AZ114" i="11"/>
  <c r="BA114" i="11"/>
  <c r="BB114" i="11"/>
  <c r="BC114" i="11"/>
  <c r="BD114" i="11"/>
  <c r="BE114" i="11"/>
  <c r="BF114" i="11"/>
  <c r="BG114" i="11"/>
  <c r="BH114" i="11"/>
  <c r="BI114" i="11"/>
  <c r="BJ114" i="11"/>
  <c r="BK114" i="11"/>
  <c r="BL114" i="11"/>
  <c r="W114" i="11"/>
  <c r="Z115" i="11"/>
  <c r="AA115" i="11"/>
  <c r="AB115" i="11"/>
  <c r="AC115" i="11"/>
  <c r="W115" i="11" s="1"/>
  <c r="AD115" i="11"/>
  <c r="AE115" i="11"/>
  <c r="AF115" i="11"/>
  <c r="AG115" i="11"/>
  <c r="AH115" i="11"/>
  <c r="AI115" i="11"/>
  <c r="AJ115" i="11"/>
  <c r="AK115" i="11"/>
  <c r="AL115" i="11"/>
  <c r="AM115" i="11"/>
  <c r="AN115" i="11"/>
  <c r="AO115" i="11"/>
  <c r="AP115" i="11"/>
  <c r="AQ115" i="11"/>
  <c r="AR115" i="11"/>
  <c r="AS115" i="11"/>
  <c r="AT115" i="11"/>
  <c r="AU115" i="11"/>
  <c r="AV115" i="11"/>
  <c r="AW115" i="11"/>
  <c r="AX115" i="11"/>
  <c r="AY115" i="11"/>
  <c r="AZ115" i="11"/>
  <c r="BA115" i="11"/>
  <c r="BB115" i="11"/>
  <c r="BC115" i="11"/>
  <c r="BD115" i="11"/>
  <c r="BE115" i="11"/>
  <c r="BF115" i="11"/>
  <c r="BG115" i="11"/>
  <c r="BH115" i="11"/>
  <c r="BI115" i="11"/>
  <c r="BJ115" i="11"/>
  <c r="BK115" i="11"/>
  <c r="BL115" i="11"/>
  <c r="Z116" i="11"/>
  <c r="AA116" i="11"/>
  <c r="AB116" i="11"/>
  <c r="AC116" i="11"/>
  <c r="AD116" i="11"/>
  <c r="AE116" i="11"/>
  <c r="AF116" i="11"/>
  <c r="AG116" i="11"/>
  <c r="AH116" i="11"/>
  <c r="AI116" i="11"/>
  <c r="AJ116" i="11"/>
  <c r="AK116" i="11"/>
  <c r="AL116" i="11"/>
  <c r="AM116" i="11"/>
  <c r="AN116" i="11"/>
  <c r="AO116" i="11"/>
  <c r="AP116" i="11"/>
  <c r="AQ116" i="11"/>
  <c r="AR116" i="11"/>
  <c r="AS116" i="11"/>
  <c r="AT116" i="11"/>
  <c r="AU116" i="11"/>
  <c r="AV116" i="11"/>
  <c r="AW116" i="11"/>
  <c r="AX116" i="11"/>
  <c r="AY116" i="11"/>
  <c r="AZ116" i="11"/>
  <c r="BA116" i="11"/>
  <c r="BB116" i="11"/>
  <c r="BC116" i="11"/>
  <c r="BD116" i="11"/>
  <c r="BE116" i="11"/>
  <c r="BF116" i="11"/>
  <c r="BG116" i="11"/>
  <c r="BH116" i="11"/>
  <c r="BI116" i="11"/>
  <c r="BJ116" i="11"/>
  <c r="BK116" i="11"/>
  <c r="BL116" i="11"/>
  <c r="W116" i="11"/>
  <c r="Z117" i="11"/>
  <c r="AA117" i="11"/>
  <c r="AB117" i="11"/>
  <c r="AC117" i="11"/>
  <c r="AD117" i="11"/>
  <c r="AE117" i="11"/>
  <c r="AF117" i="11"/>
  <c r="AG117" i="11"/>
  <c r="W117" i="11" s="1"/>
  <c r="AH117" i="11"/>
  <c r="AI117" i="11"/>
  <c r="AJ117" i="11"/>
  <c r="AK117" i="11"/>
  <c r="AL117" i="11"/>
  <c r="AM117" i="11"/>
  <c r="AN117" i="11"/>
  <c r="AO117" i="11"/>
  <c r="AP117" i="11"/>
  <c r="AQ117" i="11"/>
  <c r="AR117" i="11"/>
  <c r="AS117" i="11"/>
  <c r="AT117" i="11"/>
  <c r="AU117" i="11"/>
  <c r="AV117" i="11"/>
  <c r="AW117" i="11"/>
  <c r="AX117" i="11"/>
  <c r="AY117" i="11"/>
  <c r="AZ117" i="11"/>
  <c r="BA117" i="11"/>
  <c r="BB117" i="11"/>
  <c r="BC117" i="11"/>
  <c r="BD117" i="11"/>
  <c r="BE117" i="11"/>
  <c r="BF117" i="11"/>
  <c r="BG117" i="11"/>
  <c r="BH117" i="11"/>
  <c r="BI117" i="11"/>
  <c r="BJ117" i="11"/>
  <c r="BK117" i="11"/>
  <c r="BL117" i="11"/>
  <c r="Z118" i="11"/>
  <c r="AA118" i="11"/>
  <c r="AB118" i="11"/>
  <c r="AC118" i="11"/>
  <c r="AD118" i="11"/>
  <c r="AE118" i="11"/>
  <c r="AF118" i="11"/>
  <c r="AG118" i="11"/>
  <c r="AH118" i="11"/>
  <c r="AI118" i="11"/>
  <c r="AJ118" i="11"/>
  <c r="AK118" i="11"/>
  <c r="W118" i="11" s="1"/>
  <c r="AL118" i="11"/>
  <c r="AM118" i="11"/>
  <c r="AN118" i="11"/>
  <c r="AO118" i="11"/>
  <c r="AP118" i="11"/>
  <c r="AQ118" i="11"/>
  <c r="AR118" i="11"/>
  <c r="AS118" i="11"/>
  <c r="AT118" i="11"/>
  <c r="AU118" i="11"/>
  <c r="AV118" i="11"/>
  <c r="AW118" i="11"/>
  <c r="AX118" i="11"/>
  <c r="AY118" i="11"/>
  <c r="AZ118" i="11"/>
  <c r="BA118" i="11"/>
  <c r="BB118" i="11"/>
  <c r="BC118" i="11"/>
  <c r="BD118" i="11"/>
  <c r="BE118" i="11"/>
  <c r="BF118" i="11"/>
  <c r="BG118" i="11"/>
  <c r="BH118" i="11"/>
  <c r="BI118" i="11"/>
  <c r="BJ118" i="11"/>
  <c r="BK118" i="11"/>
  <c r="BL118" i="11"/>
  <c r="Z119" i="11"/>
  <c r="AA119" i="11"/>
  <c r="AB119" i="11"/>
  <c r="AC119" i="11"/>
  <c r="AD119" i="11"/>
  <c r="AE119" i="11"/>
  <c r="AF119" i="11"/>
  <c r="AG119" i="11"/>
  <c r="AH119" i="11"/>
  <c r="AI119" i="11"/>
  <c r="AJ119" i="11"/>
  <c r="AK119" i="11"/>
  <c r="AL119" i="11"/>
  <c r="AM119" i="11"/>
  <c r="AN119" i="11"/>
  <c r="AO119" i="11"/>
  <c r="AP119" i="11"/>
  <c r="AQ119" i="11"/>
  <c r="AR119" i="11"/>
  <c r="AS119" i="11"/>
  <c r="AT119" i="11"/>
  <c r="AU119" i="11"/>
  <c r="AV119" i="11"/>
  <c r="AW119" i="11"/>
  <c r="AX119" i="11"/>
  <c r="AY119" i="11"/>
  <c r="AZ119" i="11"/>
  <c r="BA119" i="11"/>
  <c r="BB119" i="11"/>
  <c r="BC119" i="11"/>
  <c r="BD119" i="11"/>
  <c r="BE119" i="11"/>
  <c r="BF119" i="11"/>
  <c r="BG119" i="11"/>
  <c r="BH119" i="11"/>
  <c r="BI119" i="11"/>
  <c r="BJ119" i="11"/>
  <c r="BK119" i="11"/>
  <c r="BL119" i="11"/>
  <c r="W119" i="11"/>
  <c r="Z120" i="11"/>
  <c r="AA120" i="11"/>
  <c r="AB120" i="11"/>
  <c r="AC120" i="11"/>
  <c r="AD120" i="11"/>
  <c r="AE120" i="11"/>
  <c r="AF120" i="11"/>
  <c r="AG120" i="11"/>
  <c r="AH120" i="11"/>
  <c r="AI120" i="11"/>
  <c r="AJ120" i="11"/>
  <c r="AK120" i="11"/>
  <c r="AL120" i="11"/>
  <c r="AM120" i="11"/>
  <c r="AN120" i="11"/>
  <c r="AO120" i="11"/>
  <c r="AP120" i="11"/>
  <c r="AQ120" i="11"/>
  <c r="AR120" i="11"/>
  <c r="AS120" i="11"/>
  <c r="AT120" i="11"/>
  <c r="AU120" i="11"/>
  <c r="AV120" i="11"/>
  <c r="AW120" i="11"/>
  <c r="AX120" i="11"/>
  <c r="AY120" i="11"/>
  <c r="AZ120" i="11"/>
  <c r="BA120" i="11"/>
  <c r="BB120" i="11"/>
  <c r="BC120" i="11"/>
  <c r="BD120" i="11"/>
  <c r="BE120" i="11"/>
  <c r="BF120" i="11"/>
  <c r="BG120" i="11"/>
  <c r="BH120" i="11"/>
  <c r="BI120" i="11"/>
  <c r="BJ120" i="11"/>
  <c r="BK120" i="11"/>
  <c r="BL120" i="11"/>
  <c r="W120" i="11"/>
  <c r="Z121" i="11"/>
  <c r="AA121" i="11"/>
  <c r="AB121" i="11"/>
  <c r="AC121" i="11"/>
  <c r="AD121" i="11"/>
  <c r="AE121" i="11"/>
  <c r="AF121" i="11"/>
  <c r="AG121" i="11"/>
  <c r="AH121" i="11"/>
  <c r="AI121" i="11"/>
  <c r="AJ121" i="11"/>
  <c r="AK121" i="11"/>
  <c r="AL121" i="11"/>
  <c r="AM121" i="11"/>
  <c r="AN121" i="11"/>
  <c r="AO121" i="11"/>
  <c r="AP121" i="11"/>
  <c r="AQ121" i="11"/>
  <c r="AR121" i="11"/>
  <c r="AS121" i="11"/>
  <c r="AT121" i="11"/>
  <c r="AU121" i="11"/>
  <c r="AV121" i="11"/>
  <c r="AW121" i="11"/>
  <c r="AX121" i="11"/>
  <c r="AY121" i="11"/>
  <c r="AZ121" i="11"/>
  <c r="BA121" i="11"/>
  <c r="BB121" i="11"/>
  <c r="BC121" i="11"/>
  <c r="BD121" i="11"/>
  <c r="BE121" i="11"/>
  <c r="BF121" i="11"/>
  <c r="BG121" i="11"/>
  <c r="BH121" i="11"/>
  <c r="BI121" i="11"/>
  <c r="BJ121" i="11"/>
  <c r="BK121" i="11"/>
  <c r="BL121" i="11"/>
  <c r="W121" i="11"/>
  <c r="Z122" i="11"/>
  <c r="AA122" i="11"/>
  <c r="AB122" i="11"/>
  <c r="AC122" i="11"/>
  <c r="AD122" i="11"/>
  <c r="AE122" i="11"/>
  <c r="AF122" i="11"/>
  <c r="AG122" i="11"/>
  <c r="AH122" i="11"/>
  <c r="AI122" i="11"/>
  <c r="AJ122" i="11"/>
  <c r="AK122" i="11"/>
  <c r="AL122" i="11"/>
  <c r="AM122" i="11"/>
  <c r="AN122" i="11"/>
  <c r="AO122" i="11"/>
  <c r="AP122" i="11"/>
  <c r="AQ122" i="11"/>
  <c r="AR122" i="11"/>
  <c r="AS122" i="11"/>
  <c r="AT122" i="11"/>
  <c r="AU122" i="11"/>
  <c r="AV122" i="11"/>
  <c r="AW122" i="11"/>
  <c r="AX122" i="11"/>
  <c r="AY122" i="11"/>
  <c r="AZ122" i="11"/>
  <c r="BA122" i="11"/>
  <c r="BB122" i="11"/>
  <c r="BC122" i="11"/>
  <c r="BD122" i="11"/>
  <c r="BE122" i="11"/>
  <c r="BF122" i="11"/>
  <c r="BG122" i="11"/>
  <c r="BH122" i="11"/>
  <c r="BI122" i="11"/>
  <c r="BJ122" i="11"/>
  <c r="BK122" i="11"/>
  <c r="BL122" i="11"/>
  <c r="W122" i="11"/>
  <c r="Z123" i="11"/>
  <c r="AA123" i="11"/>
  <c r="AB123" i="11"/>
  <c r="AC123" i="11"/>
  <c r="AD123" i="11"/>
  <c r="AE123" i="11"/>
  <c r="AF123" i="11"/>
  <c r="AG123" i="11"/>
  <c r="AH123" i="11"/>
  <c r="AI123" i="11"/>
  <c r="AJ123" i="11"/>
  <c r="AK123" i="11"/>
  <c r="AL123" i="11"/>
  <c r="AM123" i="11"/>
  <c r="AN123" i="11"/>
  <c r="AO123" i="11"/>
  <c r="AP123" i="11"/>
  <c r="AQ123" i="11"/>
  <c r="AR123" i="11"/>
  <c r="AS123" i="11"/>
  <c r="AT123" i="11"/>
  <c r="AU123" i="11"/>
  <c r="AV123" i="11"/>
  <c r="AW123" i="11"/>
  <c r="AX123" i="11"/>
  <c r="AY123" i="11"/>
  <c r="AZ123" i="11"/>
  <c r="BA123" i="11"/>
  <c r="BB123" i="11"/>
  <c r="BC123" i="11"/>
  <c r="BD123" i="11"/>
  <c r="BE123" i="11"/>
  <c r="BF123" i="11"/>
  <c r="BG123" i="11"/>
  <c r="BH123" i="11"/>
  <c r="BI123" i="11"/>
  <c r="BJ123" i="11"/>
  <c r="BK123" i="11"/>
  <c r="BL123" i="11"/>
  <c r="W123" i="11"/>
  <c r="Z124" i="11"/>
  <c r="AA124" i="11"/>
  <c r="AB124" i="11"/>
  <c r="AC124" i="11"/>
  <c r="AD124" i="11"/>
  <c r="AE124" i="11"/>
  <c r="AF124" i="11"/>
  <c r="AG124" i="11"/>
  <c r="AH124" i="11"/>
  <c r="AI124" i="11"/>
  <c r="AJ124" i="11"/>
  <c r="AK124" i="11"/>
  <c r="AL124" i="11"/>
  <c r="AM124" i="11"/>
  <c r="AN124" i="11"/>
  <c r="AO124" i="11"/>
  <c r="AP124" i="11"/>
  <c r="AQ124" i="11"/>
  <c r="AR124" i="11"/>
  <c r="AS124" i="11"/>
  <c r="AT124" i="11"/>
  <c r="AU124" i="11"/>
  <c r="AV124" i="11"/>
  <c r="AW124" i="11"/>
  <c r="AX124" i="11"/>
  <c r="AY124" i="11"/>
  <c r="AZ124" i="11"/>
  <c r="BA124" i="11"/>
  <c r="BB124" i="11"/>
  <c r="BC124" i="11"/>
  <c r="BD124" i="11"/>
  <c r="BE124" i="11"/>
  <c r="BF124" i="11"/>
  <c r="BG124" i="11"/>
  <c r="BH124" i="11"/>
  <c r="BI124" i="11"/>
  <c r="BJ124" i="11"/>
  <c r="BK124" i="11"/>
  <c r="BL124" i="11"/>
  <c r="Z125" i="11"/>
  <c r="Z159" i="11" s="1"/>
  <c r="AA125" i="11"/>
  <c r="AB125" i="11"/>
  <c r="AC125" i="11"/>
  <c r="AD125" i="11"/>
  <c r="AE125" i="11"/>
  <c r="AF125" i="11"/>
  <c r="AG125" i="11"/>
  <c r="AH125" i="11"/>
  <c r="AH159" i="11" s="1"/>
  <c r="AI125" i="11"/>
  <c r="AJ125" i="11"/>
  <c r="AK125" i="11"/>
  <c r="AL125" i="11"/>
  <c r="AM125" i="11"/>
  <c r="AN125" i="11"/>
  <c r="AO125" i="11"/>
  <c r="AP125" i="11"/>
  <c r="AP159" i="11" s="1"/>
  <c r="AQ125" i="11"/>
  <c r="AR125" i="11"/>
  <c r="AS125" i="11"/>
  <c r="AT125" i="11"/>
  <c r="AU125" i="11"/>
  <c r="AV125" i="11"/>
  <c r="AW125" i="11"/>
  <c r="AX125" i="11"/>
  <c r="AX159" i="11" s="1"/>
  <c r="AY125" i="11"/>
  <c r="AZ125" i="11"/>
  <c r="BA125" i="11"/>
  <c r="BB125" i="11"/>
  <c r="BC125" i="11"/>
  <c r="BD125" i="11"/>
  <c r="BE125" i="11"/>
  <c r="BF125" i="11"/>
  <c r="BF159" i="11" s="1"/>
  <c r="BG125" i="11"/>
  <c r="BH125" i="11"/>
  <c r="BI125" i="11"/>
  <c r="BJ125" i="11"/>
  <c r="BK125" i="11"/>
  <c r="BL125" i="11"/>
  <c r="Z126" i="11"/>
  <c r="AA126" i="11"/>
  <c r="AB126" i="11"/>
  <c r="AC126" i="11"/>
  <c r="AD126" i="11"/>
  <c r="AE126" i="11"/>
  <c r="AF126" i="11"/>
  <c r="AG126" i="11"/>
  <c r="AH126" i="11"/>
  <c r="AI126" i="11"/>
  <c r="AJ126" i="11"/>
  <c r="AK126" i="11"/>
  <c r="AL126" i="11"/>
  <c r="AM126" i="11"/>
  <c r="AN126" i="11"/>
  <c r="AO126" i="11"/>
  <c r="AP126" i="11"/>
  <c r="AQ126" i="11"/>
  <c r="AR126" i="11"/>
  <c r="AS126" i="11"/>
  <c r="AT126" i="11"/>
  <c r="AU126" i="11"/>
  <c r="AV126" i="11"/>
  <c r="AW126" i="11"/>
  <c r="AX126" i="11"/>
  <c r="AY126" i="11"/>
  <c r="AZ126" i="11"/>
  <c r="BA126" i="11"/>
  <c r="BB126" i="11"/>
  <c r="BC126" i="11"/>
  <c r="BD126" i="11"/>
  <c r="BE126" i="11"/>
  <c r="BF126" i="11"/>
  <c r="BG126" i="11"/>
  <c r="BH126" i="11"/>
  <c r="BI126" i="11"/>
  <c r="BJ126" i="11"/>
  <c r="BK126" i="11"/>
  <c r="BL126" i="11"/>
  <c r="Z127" i="11"/>
  <c r="AA127" i="11"/>
  <c r="AB127" i="11"/>
  <c r="AC127" i="11"/>
  <c r="AD127" i="11"/>
  <c r="AE127" i="11"/>
  <c r="AF127" i="11"/>
  <c r="AG127" i="11"/>
  <c r="AH127" i="11"/>
  <c r="AI127" i="11"/>
  <c r="AJ127" i="11"/>
  <c r="AK127" i="11"/>
  <c r="AL127" i="11"/>
  <c r="AM127" i="11"/>
  <c r="AN127" i="11"/>
  <c r="AO127" i="11"/>
  <c r="AP127" i="11"/>
  <c r="AQ127" i="11"/>
  <c r="AR127" i="11"/>
  <c r="AS127" i="11"/>
  <c r="AT127" i="11"/>
  <c r="AU127" i="11"/>
  <c r="AV127" i="11"/>
  <c r="AW127" i="11"/>
  <c r="AX127" i="11"/>
  <c r="AY127" i="11"/>
  <c r="AZ127" i="11"/>
  <c r="BA127" i="11"/>
  <c r="BB127" i="11"/>
  <c r="BC127" i="11"/>
  <c r="BD127" i="11"/>
  <c r="BE127" i="11"/>
  <c r="BF127" i="11"/>
  <c r="BG127" i="11"/>
  <c r="BH127" i="11"/>
  <c r="BI127" i="11"/>
  <c r="BJ127" i="11"/>
  <c r="BK127" i="11"/>
  <c r="BL127" i="11"/>
  <c r="Z128" i="11"/>
  <c r="AA128" i="11"/>
  <c r="AB128" i="11"/>
  <c r="AC128" i="11"/>
  <c r="AD128" i="11"/>
  <c r="AE128" i="11"/>
  <c r="AF128" i="11"/>
  <c r="AG128" i="11"/>
  <c r="AH128" i="11"/>
  <c r="AI128" i="11"/>
  <c r="AJ128" i="11"/>
  <c r="AK128" i="11"/>
  <c r="AL128" i="11"/>
  <c r="AM128" i="11"/>
  <c r="AN128" i="11"/>
  <c r="AO128" i="11"/>
  <c r="AP128" i="11"/>
  <c r="AQ128" i="11"/>
  <c r="AR128" i="11"/>
  <c r="AS128" i="11"/>
  <c r="AT128" i="11"/>
  <c r="AU128" i="11"/>
  <c r="AV128" i="11"/>
  <c r="AW128" i="11"/>
  <c r="AX128" i="11"/>
  <c r="AY128" i="11"/>
  <c r="AZ128" i="11"/>
  <c r="BA128" i="11"/>
  <c r="BB128" i="11"/>
  <c r="BC128" i="11"/>
  <c r="BD128" i="11"/>
  <c r="BE128" i="11"/>
  <c r="BF128" i="11"/>
  <c r="BG128" i="11"/>
  <c r="BH128" i="11"/>
  <c r="BI128" i="11"/>
  <c r="BJ128" i="11"/>
  <c r="BK128" i="11"/>
  <c r="BL128" i="11"/>
  <c r="Z129" i="11"/>
  <c r="AA129" i="11"/>
  <c r="AB129" i="11"/>
  <c r="AC129" i="11"/>
  <c r="AD129" i="11"/>
  <c r="AE129" i="11"/>
  <c r="AF129" i="11"/>
  <c r="AG129" i="11"/>
  <c r="AH129" i="11"/>
  <c r="AI129" i="11"/>
  <c r="AJ129" i="11"/>
  <c r="AK129" i="11"/>
  <c r="AL129" i="11"/>
  <c r="AM129" i="11"/>
  <c r="AN129" i="11"/>
  <c r="AO129" i="11"/>
  <c r="AP129" i="11"/>
  <c r="AQ129" i="11"/>
  <c r="AR129" i="11"/>
  <c r="AS129" i="11"/>
  <c r="AT129" i="11"/>
  <c r="AU129" i="11"/>
  <c r="AV129" i="11"/>
  <c r="AW129" i="11"/>
  <c r="AX129" i="11"/>
  <c r="AY129" i="11"/>
  <c r="AZ129" i="11"/>
  <c r="BA129" i="11"/>
  <c r="BB129" i="11"/>
  <c r="BC129" i="11"/>
  <c r="BD129" i="11"/>
  <c r="BE129" i="11"/>
  <c r="BF129" i="11"/>
  <c r="BG129" i="11"/>
  <c r="BH129" i="11"/>
  <c r="BI129" i="11"/>
  <c r="BJ129" i="11"/>
  <c r="BK129" i="11"/>
  <c r="BL129" i="11"/>
  <c r="Z130" i="11"/>
  <c r="AA130" i="11"/>
  <c r="AB130" i="11"/>
  <c r="AC130" i="11"/>
  <c r="AD130" i="11"/>
  <c r="AE130" i="11"/>
  <c r="AF130" i="11"/>
  <c r="AG130" i="11"/>
  <c r="AH130" i="11"/>
  <c r="AI130" i="11"/>
  <c r="AJ130" i="11"/>
  <c r="AK130" i="11"/>
  <c r="AL130" i="11"/>
  <c r="AM130" i="11"/>
  <c r="AN130" i="11"/>
  <c r="AO130" i="11"/>
  <c r="AP130" i="11"/>
  <c r="AQ130" i="11"/>
  <c r="AR130" i="11"/>
  <c r="AS130" i="11"/>
  <c r="AT130" i="11"/>
  <c r="AU130" i="11"/>
  <c r="AV130" i="11"/>
  <c r="AW130" i="11"/>
  <c r="AX130" i="11"/>
  <c r="AY130" i="11"/>
  <c r="AZ130" i="11"/>
  <c r="BA130" i="11"/>
  <c r="BB130" i="11"/>
  <c r="BC130" i="11"/>
  <c r="BD130" i="11"/>
  <c r="BE130" i="11"/>
  <c r="BF130" i="11"/>
  <c r="BG130" i="11"/>
  <c r="BH130" i="11"/>
  <c r="BI130" i="11"/>
  <c r="BJ130" i="11"/>
  <c r="BK130" i="11"/>
  <c r="BL130" i="11"/>
  <c r="Z131" i="11"/>
  <c r="AA131" i="11"/>
  <c r="AB131" i="11"/>
  <c r="AC131" i="11"/>
  <c r="AD131" i="11"/>
  <c r="AE131" i="11"/>
  <c r="AF131" i="11"/>
  <c r="AG131" i="11"/>
  <c r="AH131" i="11"/>
  <c r="AI131" i="11"/>
  <c r="AJ131" i="11"/>
  <c r="AK131" i="11"/>
  <c r="AL131" i="11"/>
  <c r="AM131" i="11"/>
  <c r="AN131" i="11"/>
  <c r="AO131" i="11"/>
  <c r="AP131" i="11"/>
  <c r="AQ131" i="11"/>
  <c r="AR131" i="11"/>
  <c r="AS131" i="11"/>
  <c r="AT131" i="11"/>
  <c r="AU131" i="11"/>
  <c r="AV131" i="11"/>
  <c r="AW131" i="11"/>
  <c r="AX131" i="11"/>
  <c r="AY131" i="11"/>
  <c r="AZ131" i="11"/>
  <c r="BA131" i="11"/>
  <c r="BB131" i="11"/>
  <c r="BC131" i="11"/>
  <c r="BD131" i="11"/>
  <c r="BE131" i="11"/>
  <c r="BF131" i="11"/>
  <c r="BG131" i="11"/>
  <c r="BH131" i="11"/>
  <c r="BI131" i="11"/>
  <c r="BJ131" i="11"/>
  <c r="BK131" i="11"/>
  <c r="BL131" i="11"/>
  <c r="Z132" i="11"/>
  <c r="AA132" i="11"/>
  <c r="AB132" i="11"/>
  <c r="AC132" i="11"/>
  <c r="AD132" i="11"/>
  <c r="AE132" i="11"/>
  <c r="AF132" i="11"/>
  <c r="AG132" i="11"/>
  <c r="AH132" i="11"/>
  <c r="AI132" i="11"/>
  <c r="AJ132" i="11"/>
  <c r="AK132" i="11"/>
  <c r="AL132" i="11"/>
  <c r="AM132" i="11"/>
  <c r="AN132" i="11"/>
  <c r="AO132" i="11"/>
  <c r="AP132" i="11"/>
  <c r="AQ132" i="11"/>
  <c r="AR132" i="11"/>
  <c r="AS132" i="11"/>
  <c r="AT132" i="11"/>
  <c r="AU132" i="11"/>
  <c r="AV132" i="11"/>
  <c r="AW132" i="11"/>
  <c r="AX132" i="11"/>
  <c r="AY132" i="11"/>
  <c r="AZ132" i="11"/>
  <c r="BA132" i="11"/>
  <c r="BB132" i="11"/>
  <c r="BC132" i="11"/>
  <c r="BD132" i="11"/>
  <c r="BE132" i="11"/>
  <c r="BF132" i="11"/>
  <c r="BG132" i="11"/>
  <c r="BH132" i="11"/>
  <c r="BI132" i="11"/>
  <c r="BJ132" i="11"/>
  <c r="BK132" i="11"/>
  <c r="BL132" i="11"/>
  <c r="Z133" i="11"/>
  <c r="AA133" i="11"/>
  <c r="AB133" i="11"/>
  <c r="AC133" i="11"/>
  <c r="AD133" i="11"/>
  <c r="AE133" i="11"/>
  <c r="AF133" i="11"/>
  <c r="AG133" i="11"/>
  <c r="AH133" i="11"/>
  <c r="AI133" i="11"/>
  <c r="AJ133" i="11"/>
  <c r="AK133" i="11"/>
  <c r="AL133" i="11"/>
  <c r="AM133" i="11"/>
  <c r="AN133" i="11"/>
  <c r="AO133" i="11"/>
  <c r="AP133" i="11"/>
  <c r="AQ133" i="11"/>
  <c r="AR133" i="11"/>
  <c r="AS133" i="11"/>
  <c r="AT133" i="11"/>
  <c r="AU133" i="11"/>
  <c r="AV133" i="11"/>
  <c r="AW133" i="11"/>
  <c r="AX133" i="11"/>
  <c r="AY133" i="11"/>
  <c r="AZ133" i="11"/>
  <c r="BA133" i="11"/>
  <c r="BB133" i="11"/>
  <c r="BC133" i="11"/>
  <c r="BD133" i="11"/>
  <c r="BE133" i="11"/>
  <c r="BF133" i="11"/>
  <c r="BG133" i="11"/>
  <c r="BH133" i="11"/>
  <c r="BI133" i="11"/>
  <c r="BJ133" i="11"/>
  <c r="BK133" i="11"/>
  <c r="BL133" i="11"/>
  <c r="Z134" i="11"/>
  <c r="AA134" i="11"/>
  <c r="AB134" i="11"/>
  <c r="AC134" i="11"/>
  <c r="AD134" i="11"/>
  <c r="AE134" i="11"/>
  <c r="AF134" i="11"/>
  <c r="AG134" i="11"/>
  <c r="AH134" i="11"/>
  <c r="AI134" i="11"/>
  <c r="AJ134" i="11"/>
  <c r="AK134" i="11"/>
  <c r="AL134" i="11"/>
  <c r="AM134" i="11"/>
  <c r="AN134" i="11"/>
  <c r="AO134" i="11"/>
  <c r="AP134" i="11"/>
  <c r="AQ134" i="11"/>
  <c r="AR134" i="11"/>
  <c r="AS134" i="11"/>
  <c r="AT134" i="11"/>
  <c r="AU134" i="11"/>
  <c r="AV134" i="11"/>
  <c r="AW134" i="11"/>
  <c r="AX134" i="11"/>
  <c r="AY134" i="11"/>
  <c r="AZ134" i="11"/>
  <c r="BA134" i="11"/>
  <c r="BB134" i="11"/>
  <c r="BC134" i="11"/>
  <c r="BD134" i="11"/>
  <c r="BE134" i="11"/>
  <c r="BF134" i="11"/>
  <c r="BG134" i="11"/>
  <c r="BH134" i="11"/>
  <c r="BI134" i="11"/>
  <c r="BJ134" i="11"/>
  <c r="BK134" i="11"/>
  <c r="BL134" i="11"/>
  <c r="Z135" i="11"/>
  <c r="AA135" i="11"/>
  <c r="AB135" i="11"/>
  <c r="AC135" i="11"/>
  <c r="AD135" i="11"/>
  <c r="AE135" i="11"/>
  <c r="AF135" i="11"/>
  <c r="AG135" i="11"/>
  <c r="AH135" i="11"/>
  <c r="AI135" i="11"/>
  <c r="AJ135" i="11"/>
  <c r="AK135" i="11"/>
  <c r="AL135" i="11"/>
  <c r="AM135" i="11"/>
  <c r="AN135" i="11"/>
  <c r="AO135" i="11"/>
  <c r="AP135" i="11"/>
  <c r="AQ135" i="11"/>
  <c r="AR135" i="11"/>
  <c r="AS135" i="11"/>
  <c r="AT135" i="11"/>
  <c r="AU135" i="11"/>
  <c r="AV135" i="11"/>
  <c r="AW135" i="11"/>
  <c r="AX135" i="11"/>
  <c r="AY135" i="11"/>
  <c r="AZ135" i="11"/>
  <c r="BA135" i="11"/>
  <c r="BB135" i="11"/>
  <c r="BC135" i="11"/>
  <c r="BD135" i="11"/>
  <c r="BE135" i="11"/>
  <c r="BF135" i="11"/>
  <c r="BG135" i="11"/>
  <c r="BH135" i="11"/>
  <c r="BI135" i="11"/>
  <c r="BJ135" i="11"/>
  <c r="BK135" i="11"/>
  <c r="BL135" i="11"/>
  <c r="Z136" i="11"/>
  <c r="AA136" i="11"/>
  <c r="AB136" i="11"/>
  <c r="AC136" i="11"/>
  <c r="AD136" i="11"/>
  <c r="AE136" i="11"/>
  <c r="AF136" i="11"/>
  <c r="AG136" i="11"/>
  <c r="AH136" i="11"/>
  <c r="AI136" i="11"/>
  <c r="AJ136" i="11"/>
  <c r="AK136" i="11"/>
  <c r="AL136" i="11"/>
  <c r="AM136" i="11"/>
  <c r="AN136" i="11"/>
  <c r="AO136" i="11"/>
  <c r="AP136" i="11"/>
  <c r="AQ136" i="11"/>
  <c r="AR136" i="11"/>
  <c r="AS136" i="11"/>
  <c r="AT136" i="11"/>
  <c r="AU136" i="11"/>
  <c r="AV136" i="11"/>
  <c r="AW136" i="11"/>
  <c r="AX136" i="11"/>
  <c r="AY136" i="11"/>
  <c r="AZ136" i="11"/>
  <c r="BA136" i="11"/>
  <c r="BB136" i="11"/>
  <c r="BC136" i="11"/>
  <c r="BD136" i="11"/>
  <c r="BE136" i="11"/>
  <c r="BF136" i="11"/>
  <c r="BG136" i="11"/>
  <c r="BH136" i="11"/>
  <c r="BI136" i="11"/>
  <c r="BJ136" i="11"/>
  <c r="BK136" i="11"/>
  <c r="BL136" i="11"/>
  <c r="Z137" i="11"/>
  <c r="AA137" i="11"/>
  <c r="AB137" i="11"/>
  <c r="AC137" i="11"/>
  <c r="AD137" i="11"/>
  <c r="AE137" i="11"/>
  <c r="AF137" i="11"/>
  <c r="AG137" i="11"/>
  <c r="AH137" i="11"/>
  <c r="AI137" i="11"/>
  <c r="AJ137" i="11"/>
  <c r="AK137" i="11"/>
  <c r="AL137" i="11"/>
  <c r="AM137" i="11"/>
  <c r="AN137" i="11"/>
  <c r="AO137" i="11"/>
  <c r="AP137" i="11"/>
  <c r="AQ137" i="11"/>
  <c r="AR137" i="11"/>
  <c r="AS137" i="11"/>
  <c r="AT137" i="11"/>
  <c r="AU137" i="11"/>
  <c r="AV137" i="11"/>
  <c r="AW137" i="11"/>
  <c r="AX137" i="11"/>
  <c r="AY137" i="11"/>
  <c r="AZ137" i="11"/>
  <c r="BA137" i="11"/>
  <c r="BB137" i="11"/>
  <c r="BC137" i="11"/>
  <c r="BD137" i="11"/>
  <c r="BE137" i="11"/>
  <c r="BF137" i="11"/>
  <c r="BG137" i="11"/>
  <c r="BH137" i="11"/>
  <c r="BI137" i="11"/>
  <c r="BJ137" i="11"/>
  <c r="BK137" i="11"/>
  <c r="BL137" i="11"/>
  <c r="Z138" i="11"/>
  <c r="AA138" i="11"/>
  <c r="AB138" i="11"/>
  <c r="AC138" i="11"/>
  <c r="AD138" i="11"/>
  <c r="AE138" i="11"/>
  <c r="AF138" i="11"/>
  <c r="AG138" i="11"/>
  <c r="AH138" i="11"/>
  <c r="AI138" i="11"/>
  <c r="AJ138" i="11"/>
  <c r="AK138" i="11"/>
  <c r="AL138" i="11"/>
  <c r="AM138" i="11"/>
  <c r="AN138" i="11"/>
  <c r="AO138" i="11"/>
  <c r="AP138" i="11"/>
  <c r="AQ138" i="11"/>
  <c r="AR138" i="11"/>
  <c r="AS138" i="11"/>
  <c r="AT138" i="11"/>
  <c r="AU138" i="11"/>
  <c r="AV138" i="11"/>
  <c r="AW138" i="11"/>
  <c r="AX138" i="11"/>
  <c r="AY138" i="11"/>
  <c r="AZ138" i="11"/>
  <c r="BA138" i="11"/>
  <c r="BB138" i="11"/>
  <c r="BC138" i="11"/>
  <c r="BD138" i="11"/>
  <c r="BE138" i="11"/>
  <c r="BF138" i="11"/>
  <c r="BG138" i="11"/>
  <c r="BH138" i="11"/>
  <c r="BI138" i="11"/>
  <c r="BJ138" i="11"/>
  <c r="BK138" i="11"/>
  <c r="BL138" i="11"/>
  <c r="Z139" i="11"/>
  <c r="AA139" i="11"/>
  <c r="AB139" i="11"/>
  <c r="AC139" i="11"/>
  <c r="AD139" i="11"/>
  <c r="AE139" i="11"/>
  <c r="AF139" i="11"/>
  <c r="AG139" i="11"/>
  <c r="AH139" i="11"/>
  <c r="AI139" i="11"/>
  <c r="AJ139" i="11"/>
  <c r="AK139" i="11"/>
  <c r="AL139" i="11"/>
  <c r="AM139" i="11"/>
  <c r="AN139" i="11"/>
  <c r="AO139" i="11"/>
  <c r="AP139" i="11"/>
  <c r="AQ139" i="11"/>
  <c r="AR139" i="11"/>
  <c r="AS139" i="11"/>
  <c r="AT139" i="11"/>
  <c r="AU139" i="11"/>
  <c r="AV139" i="11"/>
  <c r="AW139" i="11"/>
  <c r="AX139" i="11"/>
  <c r="AY139" i="11"/>
  <c r="AZ139" i="11"/>
  <c r="BA139" i="11"/>
  <c r="BB139" i="11"/>
  <c r="BC139" i="11"/>
  <c r="BD139" i="11"/>
  <c r="BE139" i="11"/>
  <c r="BF139" i="11"/>
  <c r="BG139" i="11"/>
  <c r="BH139" i="11"/>
  <c r="BI139" i="11"/>
  <c r="BJ139" i="11"/>
  <c r="BK139" i="11"/>
  <c r="BL139" i="11"/>
  <c r="Z140" i="11"/>
  <c r="AA140" i="11"/>
  <c r="AB140" i="11"/>
  <c r="AC140" i="11"/>
  <c r="AD140" i="11"/>
  <c r="AE140" i="11"/>
  <c r="AF140" i="11"/>
  <c r="AG140" i="11"/>
  <c r="AH140" i="11"/>
  <c r="AI140" i="11"/>
  <c r="AJ140" i="11"/>
  <c r="AK140" i="11"/>
  <c r="AL140" i="11"/>
  <c r="AM140" i="11"/>
  <c r="AN140" i="11"/>
  <c r="AO140" i="11"/>
  <c r="AP140" i="11"/>
  <c r="AQ140" i="11"/>
  <c r="AR140" i="11"/>
  <c r="AS140" i="11"/>
  <c r="AT140" i="11"/>
  <c r="AU140" i="11"/>
  <c r="AV140" i="11"/>
  <c r="AW140" i="11"/>
  <c r="AX140" i="11"/>
  <c r="AY140" i="11"/>
  <c r="AZ140" i="11"/>
  <c r="BA140" i="11"/>
  <c r="BB140" i="11"/>
  <c r="BC140" i="11"/>
  <c r="BD140" i="11"/>
  <c r="BE140" i="11"/>
  <c r="BF140" i="11"/>
  <c r="BG140" i="11"/>
  <c r="BH140" i="11"/>
  <c r="BI140" i="11"/>
  <c r="BJ140" i="11"/>
  <c r="BK140" i="11"/>
  <c r="BL140" i="11"/>
  <c r="Z141" i="11"/>
  <c r="AA141" i="11"/>
  <c r="AB141" i="11"/>
  <c r="AC141" i="11"/>
  <c r="AD141" i="11"/>
  <c r="AE141" i="11"/>
  <c r="AF141" i="11"/>
  <c r="AG141" i="11"/>
  <c r="AH141" i="11"/>
  <c r="AI141" i="11"/>
  <c r="AJ141" i="11"/>
  <c r="AK141" i="11"/>
  <c r="AL141" i="11"/>
  <c r="AM141" i="11"/>
  <c r="AN141" i="11"/>
  <c r="AO141" i="11"/>
  <c r="AP141" i="11"/>
  <c r="AQ141" i="11"/>
  <c r="AR141" i="11"/>
  <c r="AS141" i="11"/>
  <c r="AT141" i="11"/>
  <c r="AU141" i="11"/>
  <c r="AV141" i="11"/>
  <c r="AW141" i="11"/>
  <c r="AX141" i="11"/>
  <c r="AY141" i="11"/>
  <c r="AZ141" i="11"/>
  <c r="BA141" i="11"/>
  <c r="BB141" i="11"/>
  <c r="BC141" i="11"/>
  <c r="BD141" i="11"/>
  <c r="BE141" i="11"/>
  <c r="BF141" i="11"/>
  <c r="BG141" i="11"/>
  <c r="BH141" i="11"/>
  <c r="BI141" i="11"/>
  <c r="BJ141" i="11"/>
  <c r="BK141" i="11"/>
  <c r="BL141" i="11"/>
  <c r="Z142" i="11"/>
  <c r="AA142" i="11"/>
  <c r="AB142" i="11"/>
  <c r="AC142" i="11"/>
  <c r="AD142" i="11"/>
  <c r="AE142" i="11"/>
  <c r="AF142" i="11"/>
  <c r="AG142" i="11"/>
  <c r="AH142" i="11"/>
  <c r="AI142" i="11"/>
  <c r="AJ142" i="11"/>
  <c r="AK142" i="11"/>
  <c r="AL142" i="11"/>
  <c r="AM142" i="11"/>
  <c r="AN142" i="11"/>
  <c r="AO142" i="11"/>
  <c r="AP142" i="11"/>
  <c r="AQ142" i="11"/>
  <c r="AR142" i="11"/>
  <c r="AS142" i="11"/>
  <c r="AT142" i="11"/>
  <c r="AU142" i="11"/>
  <c r="AV142" i="11"/>
  <c r="AW142" i="11"/>
  <c r="AX142" i="11"/>
  <c r="AY142" i="11"/>
  <c r="AZ142" i="11"/>
  <c r="BA142" i="11"/>
  <c r="BB142" i="11"/>
  <c r="BC142" i="11"/>
  <c r="BD142" i="11"/>
  <c r="BE142" i="11"/>
  <c r="BF142" i="11"/>
  <c r="BG142" i="11"/>
  <c r="BH142" i="11"/>
  <c r="BI142" i="11"/>
  <c r="BJ142" i="11"/>
  <c r="BK142" i="11"/>
  <c r="BL142" i="11"/>
  <c r="Z143" i="11"/>
  <c r="AA143" i="11"/>
  <c r="AB143" i="11"/>
  <c r="AC143" i="11"/>
  <c r="AD143" i="11"/>
  <c r="AE143" i="11"/>
  <c r="AF143" i="11"/>
  <c r="AG143" i="11"/>
  <c r="AH143" i="11"/>
  <c r="AI143" i="11"/>
  <c r="AJ143" i="11"/>
  <c r="AK143" i="11"/>
  <c r="AL143" i="11"/>
  <c r="AM143" i="11"/>
  <c r="AN143" i="11"/>
  <c r="AO143" i="11"/>
  <c r="AP143" i="11"/>
  <c r="AQ143" i="11"/>
  <c r="AR143" i="11"/>
  <c r="AS143" i="11"/>
  <c r="AT143" i="11"/>
  <c r="AU143" i="11"/>
  <c r="AV143" i="11"/>
  <c r="AW143" i="11"/>
  <c r="AX143" i="11"/>
  <c r="AY143" i="11"/>
  <c r="AZ143" i="11"/>
  <c r="BA143" i="11"/>
  <c r="BB143" i="11"/>
  <c r="BC143" i="11"/>
  <c r="BD143" i="11"/>
  <c r="BE143" i="11"/>
  <c r="BF143" i="11"/>
  <c r="BG143" i="11"/>
  <c r="BH143" i="11"/>
  <c r="BI143" i="11"/>
  <c r="BJ143" i="11"/>
  <c r="BK143" i="11"/>
  <c r="BL143" i="11"/>
  <c r="Z144" i="11"/>
  <c r="AA144" i="11"/>
  <c r="AB144" i="11"/>
  <c r="AC144" i="11"/>
  <c r="AD144" i="11"/>
  <c r="AE144" i="11"/>
  <c r="AF144" i="11"/>
  <c r="AG144" i="11"/>
  <c r="AH144" i="11"/>
  <c r="AI144" i="11"/>
  <c r="AJ144" i="11"/>
  <c r="AK144" i="11"/>
  <c r="AL144" i="11"/>
  <c r="AM144" i="11"/>
  <c r="AN144" i="11"/>
  <c r="AO144" i="11"/>
  <c r="AP144" i="11"/>
  <c r="AQ144" i="11"/>
  <c r="AR144" i="11"/>
  <c r="AS144" i="11"/>
  <c r="AT144" i="11"/>
  <c r="AU144" i="11"/>
  <c r="AV144" i="11"/>
  <c r="AW144" i="11"/>
  <c r="AX144" i="11"/>
  <c r="AY144" i="11"/>
  <c r="AZ144" i="11"/>
  <c r="BA144" i="11"/>
  <c r="BB144" i="11"/>
  <c r="BC144" i="11"/>
  <c r="BD144" i="11"/>
  <c r="BE144" i="11"/>
  <c r="BF144" i="11"/>
  <c r="BG144" i="11"/>
  <c r="BH144" i="11"/>
  <c r="BI144" i="11"/>
  <c r="BJ144" i="11"/>
  <c r="BK144" i="11"/>
  <c r="BL144" i="11"/>
  <c r="Z145" i="11"/>
  <c r="AA145" i="11"/>
  <c r="AB145" i="11"/>
  <c r="AC145" i="11"/>
  <c r="AD145" i="11"/>
  <c r="AE145" i="11"/>
  <c r="AF145" i="11"/>
  <c r="AG145" i="11"/>
  <c r="AH145" i="11"/>
  <c r="AI145" i="11"/>
  <c r="AJ145" i="11"/>
  <c r="AK145" i="11"/>
  <c r="AL145" i="11"/>
  <c r="AM145" i="11"/>
  <c r="AN145" i="11"/>
  <c r="AO145" i="11"/>
  <c r="AP145" i="11"/>
  <c r="AQ145" i="11"/>
  <c r="AR145" i="11"/>
  <c r="AS145" i="11"/>
  <c r="AT145" i="11"/>
  <c r="AU145" i="11"/>
  <c r="AV145" i="11"/>
  <c r="AW145" i="11"/>
  <c r="AX145" i="11"/>
  <c r="AY145" i="11"/>
  <c r="AZ145" i="11"/>
  <c r="BA145" i="11"/>
  <c r="BB145" i="11"/>
  <c r="BC145" i="11"/>
  <c r="BD145" i="11"/>
  <c r="BE145" i="11"/>
  <c r="BF145" i="11"/>
  <c r="BG145" i="11"/>
  <c r="BH145" i="11"/>
  <c r="BI145" i="11"/>
  <c r="BJ145" i="11"/>
  <c r="BK145" i="11"/>
  <c r="BL145" i="11"/>
  <c r="Z146" i="11"/>
  <c r="AA146" i="11"/>
  <c r="AB146" i="11"/>
  <c r="AC146" i="11"/>
  <c r="AD146" i="11"/>
  <c r="AE146" i="11"/>
  <c r="AF146" i="11"/>
  <c r="AG146" i="11"/>
  <c r="AH146" i="11"/>
  <c r="AI146" i="11"/>
  <c r="AJ146" i="11"/>
  <c r="AK146" i="11"/>
  <c r="AL146" i="11"/>
  <c r="AM146" i="11"/>
  <c r="AN146" i="11"/>
  <c r="AO146" i="11"/>
  <c r="AP146" i="11"/>
  <c r="AQ146" i="11"/>
  <c r="AR146" i="11"/>
  <c r="AS146" i="11"/>
  <c r="AT146" i="11"/>
  <c r="AU146" i="11"/>
  <c r="AV146" i="11"/>
  <c r="AW146" i="11"/>
  <c r="AX146" i="11"/>
  <c r="AY146" i="11"/>
  <c r="AZ146" i="11"/>
  <c r="BA146" i="11"/>
  <c r="BB146" i="11"/>
  <c r="BC146" i="11"/>
  <c r="BD146" i="11"/>
  <c r="BE146" i="11"/>
  <c r="BF146" i="11"/>
  <c r="BG146" i="11"/>
  <c r="BH146" i="11"/>
  <c r="BI146" i="11"/>
  <c r="BJ146" i="11"/>
  <c r="BK146" i="11"/>
  <c r="BL146" i="11"/>
  <c r="Z147" i="11"/>
  <c r="AA147" i="11"/>
  <c r="AB147" i="11"/>
  <c r="AC147" i="11"/>
  <c r="AD147" i="11"/>
  <c r="AE147" i="11"/>
  <c r="AF147" i="11"/>
  <c r="AG147" i="11"/>
  <c r="AH147" i="11"/>
  <c r="AI147" i="11"/>
  <c r="AJ147" i="11"/>
  <c r="AK147" i="11"/>
  <c r="AL147" i="11"/>
  <c r="AM147" i="11"/>
  <c r="AN147" i="11"/>
  <c r="AO147" i="11"/>
  <c r="AP147" i="11"/>
  <c r="AQ147" i="11"/>
  <c r="AR147" i="11"/>
  <c r="AS147" i="11"/>
  <c r="AT147" i="11"/>
  <c r="AU147" i="11"/>
  <c r="AV147" i="11"/>
  <c r="AW147" i="11"/>
  <c r="AX147" i="11"/>
  <c r="AY147" i="11"/>
  <c r="AZ147" i="11"/>
  <c r="BA147" i="11"/>
  <c r="BB147" i="11"/>
  <c r="BC147" i="11"/>
  <c r="BD147" i="11"/>
  <c r="BE147" i="11"/>
  <c r="BF147" i="11"/>
  <c r="BG147" i="11"/>
  <c r="BH147" i="11"/>
  <c r="BI147" i="11"/>
  <c r="BJ147" i="11"/>
  <c r="BK147" i="11"/>
  <c r="BL147" i="11"/>
  <c r="Z148" i="11"/>
  <c r="AA148" i="11"/>
  <c r="AB148" i="11"/>
  <c r="AC148" i="11"/>
  <c r="AD148" i="11"/>
  <c r="AE148" i="11"/>
  <c r="AF148" i="11"/>
  <c r="AG148" i="11"/>
  <c r="AH148" i="11"/>
  <c r="AI148" i="11"/>
  <c r="AJ148" i="11"/>
  <c r="AK148" i="11"/>
  <c r="AL148" i="11"/>
  <c r="AM148" i="11"/>
  <c r="AN148" i="11"/>
  <c r="AO148" i="11"/>
  <c r="AP148" i="11"/>
  <c r="AQ148" i="11"/>
  <c r="AR148" i="11"/>
  <c r="AS148" i="11"/>
  <c r="AT148" i="11"/>
  <c r="AU148" i="11"/>
  <c r="AV148" i="11"/>
  <c r="AW148" i="11"/>
  <c r="AX148" i="11"/>
  <c r="AY148" i="11"/>
  <c r="AZ148" i="11"/>
  <c r="BA148" i="11"/>
  <c r="BB148" i="11"/>
  <c r="BC148" i="11"/>
  <c r="BD148" i="11"/>
  <c r="BE148" i="11"/>
  <c r="BF148" i="11"/>
  <c r="BG148" i="11"/>
  <c r="BH148" i="11"/>
  <c r="BI148" i="11"/>
  <c r="BJ148" i="11"/>
  <c r="BK148" i="11"/>
  <c r="BL148" i="11"/>
  <c r="Z149" i="11"/>
  <c r="AA149" i="11"/>
  <c r="AB149" i="11"/>
  <c r="AC149" i="11"/>
  <c r="AD149" i="11"/>
  <c r="AE149" i="11"/>
  <c r="AF149" i="11"/>
  <c r="AG149" i="11"/>
  <c r="AH149" i="11"/>
  <c r="AI149" i="11"/>
  <c r="AJ149" i="11"/>
  <c r="AK149" i="11"/>
  <c r="AL149" i="11"/>
  <c r="AM149" i="11"/>
  <c r="AN149" i="11"/>
  <c r="AO149" i="11"/>
  <c r="AP149" i="11"/>
  <c r="AQ149" i="11"/>
  <c r="AR149" i="11"/>
  <c r="AS149" i="11"/>
  <c r="AT149" i="11"/>
  <c r="AU149" i="11"/>
  <c r="AV149" i="11"/>
  <c r="AW149" i="11"/>
  <c r="AX149" i="11"/>
  <c r="AY149" i="11"/>
  <c r="AZ149" i="11"/>
  <c r="BA149" i="11"/>
  <c r="BB149" i="11"/>
  <c r="BC149" i="11"/>
  <c r="BD149" i="11"/>
  <c r="BE149" i="11"/>
  <c r="BF149" i="11"/>
  <c r="BG149" i="11"/>
  <c r="BH149" i="11"/>
  <c r="BI149" i="11"/>
  <c r="BJ149" i="11"/>
  <c r="BK149" i="11"/>
  <c r="BL149" i="11"/>
  <c r="Z150" i="11"/>
  <c r="AA150" i="11"/>
  <c r="AB150" i="11"/>
  <c r="AC150" i="11"/>
  <c r="AD150" i="11"/>
  <c r="AE150" i="11"/>
  <c r="AF150" i="11"/>
  <c r="AG150" i="11"/>
  <c r="AH150" i="11"/>
  <c r="AI150" i="11"/>
  <c r="AJ150" i="11"/>
  <c r="AK150" i="11"/>
  <c r="AL150" i="11"/>
  <c r="AM150" i="11"/>
  <c r="AN150" i="11"/>
  <c r="AO150" i="11"/>
  <c r="AP150" i="11"/>
  <c r="AQ150" i="11"/>
  <c r="AR150" i="11"/>
  <c r="AS150" i="11"/>
  <c r="AT150" i="11"/>
  <c r="AU150" i="11"/>
  <c r="AV150" i="11"/>
  <c r="AW150" i="11"/>
  <c r="AX150" i="11"/>
  <c r="AY150" i="11"/>
  <c r="AZ150" i="11"/>
  <c r="BA150" i="11"/>
  <c r="BB150" i="11"/>
  <c r="BC150" i="11"/>
  <c r="BD150" i="11"/>
  <c r="BE150" i="11"/>
  <c r="BF150" i="11"/>
  <c r="BG150" i="11"/>
  <c r="BH150" i="11"/>
  <c r="BI150" i="11"/>
  <c r="BJ150" i="11"/>
  <c r="BK150" i="11"/>
  <c r="BL150" i="11"/>
  <c r="Z151" i="11"/>
  <c r="AA151" i="11"/>
  <c r="AB151" i="11"/>
  <c r="AC151" i="11"/>
  <c r="AD151" i="11"/>
  <c r="AE151" i="11"/>
  <c r="AF151" i="11"/>
  <c r="AG151" i="11"/>
  <c r="AH151" i="11"/>
  <c r="AI151" i="11"/>
  <c r="AJ151" i="11"/>
  <c r="AK151" i="11"/>
  <c r="AL151" i="11"/>
  <c r="AM151" i="11"/>
  <c r="AN151" i="11"/>
  <c r="AO151" i="11"/>
  <c r="AP151" i="11"/>
  <c r="AQ151" i="11"/>
  <c r="AR151" i="11"/>
  <c r="AS151" i="11"/>
  <c r="AT151" i="11"/>
  <c r="AU151" i="11"/>
  <c r="AV151" i="11"/>
  <c r="AW151" i="11"/>
  <c r="AX151" i="11"/>
  <c r="AY151" i="11"/>
  <c r="AZ151" i="11"/>
  <c r="BA151" i="11"/>
  <c r="BB151" i="11"/>
  <c r="BC151" i="11"/>
  <c r="BD151" i="11"/>
  <c r="BE151" i="11"/>
  <c r="BF151" i="11"/>
  <c r="BG151" i="11"/>
  <c r="BH151" i="11"/>
  <c r="BI151" i="11"/>
  <c r="BJ151" i="11"/>
  <c r="BK151" i="11"/>
  <c r="BL151" i="11"/>
  <c r="Z152" i="11"/>
  <c r="AA152" i="11"/>
  <c r="AB152" i="11"/>
  <c r="AC152" i="11"/>
  <c r="AD152" i="11"/>
  <c r="AE152" i="11"/>
  <c r="AF152" i="11"/>
  <c r="AG152" i="11"/>
  <c r="AH152" i="11"/>
  <c r="AI152" i="11"/>
  <c r="AJ152" i="11"/>
  <c r="AK152" i="11"/>
  <c r="AL152" i="11"/>
  <c r="AM152" i="11"/>
  <c r="AN152" i="11"/>
  <c r="AO152" i="11"/>
  <c r="AP152" i="11"/>
  <c r="AQ152" i="11"/>
  <c r="AR152" i="11"/>
  <c r="AS152" i="11"/>
  <c r="AT152" i="11"/>
  <c r="AU152" i="11"/>
  <c r="AV152" i="11"/>
  <c r="AW152" i="11"/>
  <c r="AX152" i="11"/>
  <c r="AY152" i="11"/>
  <c r="AZ152" i="11"/>
  <c r="BA152" i="11"/>
  <c r="BB152" i="11"/>
  <c r="BC152" i="11"/>
  <c r="BD152" i="11"/>
  <c r="BE152" i="11"/>
  <c r="BF152" i="11"/>
  <c r="BG152" i="11"/>
  <c r="BH152" i="11"/>
  <c r="BI152" i="11"/>
  <c r="BJ152" i="11"/>
  <c r="BK152" i="11"/>
  <c r="BL152" i="11"/>
  <c r="Z153" i="11"/>
  <c r="AA153" i="11"/>
  <c r="AB153" i="11"/>
  <c r="AC153" i="11"/>
  <c r="AD153" i="11"/>
  <c r="AE153" i="11"/>
  <c r="AF153" i="11"/>
  <c r="AG153" i="11"/>
  <c r="AH153" i="11"/>
  <c r="AI153" i="11"/>
  <c r="AJ153" i="11"/>
  <c r="AK153" i="11"/>
  <c r="AL153" i="11"/>
  <c r="AM153" i="11"/>
  <c r="AN153" i="11"/>
  <c r="AO153" i="11"/>
  <c r="AP153" i="11"/>
  <c r="AQ153" i="11"/>
  <c r="AR153" i="11"/>
  <c r="AS153" i="11"/>
  <c r="AT153" i="11"/>
  <c r="AU153" i="11"/>
  <c r="AV153" i="11"/>
  <c r="AW153" i="11"/>
  <c r="AX153" i="11"/>
  <c r="AY153" i="11"/>
  <c r="AZ153" i="11"/>
  <c r="BA153" i="11"/>
  <c r="BB153" i="11"/>
  <c r="BC153" i="11"/>
  <c r="BD153" i="11"/>
  <c r="BE153" i="11"/>
  <c r="BF153" i="11"/>
  <c r="BG153" i="11"/>
  <c r="BH153" i="11"/>
  <c r="BI153" i="11"/>
  <c r="BJ153" i="11"/>
  <c r="BK153" i="11"/>
  <c r="BL153" i="11"/>
  <c r="Z154" i="11"/>
  <c r="AA154" i="11"/>
  <c r="AB154" i="11"/>
  <c r="AC154" i="11"/>
  <c r="AD154" i="11"/>
  <c r="AE154" i="11"/>
  <c r="AF154" i="11"/>
  <c r="AG154" i="11"/>
  <c r="AH154" i="11"/>
  <c r="AI154" i="11"/>
  <c r="AJ154" i="11"/>
  <c r="AK154" i="11"/>
  <c r="AL154" i="11"/>
  <c r="AM154" i="11"/>
  <c r="AN154" i="11"/>
  <c r="AO154" i="11"/>
  <c r="AP154" i="11"/>
  <c r="AQ154" i="11"/>
  <c r="AR154" i="11"/>
  <c r="AS154" i="11"/>
  <c r="AT154" i="11"/>
  <c r="AU154" i="11"/>
  <c r="AV154" i="11"/>
  <c r="AW154" i="11"/>
  <c r="AX154" i="11"/>
  <c r="AY154" i="11"/>
  <c r="AZ154" i="11"/>
  <c r="BA154" i="11"/>
  <c r="BB154" i="11"/>
  <c r="BC154" i="11"/>
  <c r="BD154" i="11"/>
  <c r="BE154" i="11"/>
  <c r="BF154" i="11"/>
  <c r="BG154" i="11"/>
  <c r="BH154" i="11"/>
  <c r="BI154" i="11"/>
  <c r="BJ154" i="11"/>
  <c r="BK154" i="11"/>
  <c r="BL154" i="11"/>
  <c r="Z155" i="11"/>
  <c r="AA155" i="11"/>
  <c r="AB155" i="11"/>
  <c r="AC155" i="11"/>
  <c r="AD155" i="11"/>
  <c r="AE155" i="11"/>
  <c r="AF155" i="11"/>
  <c r="AG155" i="11"/>
  <c r="AH155" i="11"/>
  <c r="AI155" i="11"/>
  <c r="AJ155" i="11"/>
  <c r="AK155" i="11"/>
  <c r="AL155" i="11"/>
  <c r="AM155" i="11"/>
  <c r="AN155" i="11"/>
  <c r="AO155" i="11"/>
  <c r="AP155" i="11"/>
  <c r="AQ155" i="11"/>
  <c r="AR155" i="11"/>
  <c r="AS155" i="11"/>
  <c r="AT155" i="11"/>
  <c r="AU155" i="11"/>
  <c r="AV155" i="11"/>
  <c r="AW155" i="11"/>
  <c r="AX155" i="11"/>
  <c r="AY155" i="11"/>
  <c r="AZ155" i="11"/>
  <c r="BA155" i="11"/>
  <c r="BB155" i="11"/>
  <c r="BC155" i="11"/>
  <c r="BD155" i="11"/>
  <c r="BE155" i="11"/>
  <c r="BF155" i="11"/>
  <c r="BG155" i="11"/>
  <c r="BH155" i="11"/>
  <c r="BI155" i="11"/>
  <c r="BJ155" i="11"/>
  <c r="BK155" i="11"/>
  <c r="BL155" i="11"/>
  <c r="Z156" i="11"/>
  <c r="AA156" i="11"/>
  <c r="AB156" i="11"/>
  <c r="AC156" i="11"/>
  <c r="AD156" i="11"/>
  <c r="AE156" i="11"/>
  <c r="AF156" i="11"/>
  <c r="AG156" i="11"/>
  <c r="AH156" i="11"/>
  <c r="AI156" i="11"/>
  <c r="AJ156" i="11"/>
  <c r="AK156" i="11"/>
  <c r="AL156" i="11"/>
  <c r="AM156" i="11"/>
  <c r="AN156" i="11"/>
  <c r="AO156" i="11"/>
  <c r="AP156" i="11"/>
  <c r="AQ156" i="11"/>
  <c r="AR156" i="11"/>
  <c r="AS156" i="11"/>
  <c r="AT156" i="11"/>
  <c r="AU156" i="11"/>
  <c r="AV156" i="11"/>
  <c r="AW156" i="11"/>
  <c r="AX156" i="11"/>
  <c r="AY156" i="11"/>
  <c r="AZ156" i="11"/>
  <c r="BA156" i="11"/>
  <c r="BB156" i="11"/>
  <c r="BC156" i="11"/>
  <c r="BD156" i="11"/>
  <c r="BE156" i="11"/>
  <c r="BF156" i="11"/>
  <c r="BG156" i="11"/>
  <c r="BH156" i="11"/>
  <c r="BI156" i="11"/>
  <c r="BJ156" i="11"/>
  <c r="BK156" i="11"/>
  <c r="BL156" i="11"/>
  <c r="Z157" i="11"/>
  <c r="AA157" i="11"/>
  <c r="AB157" i="11"/>
  <c r="AC157" i="11"/>
  <c r="AD157" i="11"/>
  <c r="AE157" i="11"/>
  <c r="AF157" i="11"/>
  <c r="AG157" i="11"/>
  <c r="AH157" i="11"/>
  <c r="AI157" i="11"/>
  <c r="AJ157" i="11"/>
  <c r="AK157" i="11"/>
  <c r="AL157" i="11"/>
  <c r="AM157" i="11"/>
  <c r="AN157" i="11"/>
  <c r="AO157" i="11"/>
  <c r="AP157" i="11"/>
  <c r="AQ157" i="11"/>
  <c r="AR157" i="11"/>
  <c r="AS157" i="11"/>
  <c r="AT157" i="11"/>
  <c r="AU157" i="11"/>
  <c r="AV157" i="11"/>
  <c r="AW157" i="11"/>
  <c r="AX157" i="11"/>
  <c r="AY157" i="11"/>
  <c r="AZ157" i="11"/>
  <c r="BA157" i="11"/>
  <c r="BB157" i="11"/>
  <c r="BC157" i="11"/>
  <c r="BD157" i="11"/>
  <c r="BE157" i="11"/>
  <c r="BF157" i="11"/>
  <c r="BG157" i="11"/>
  <c r="BH157" i="11"/>
  <c r="BI157" i="11"/>
  <c r="BJ157" i="11"/>
  <c r="BK157" i="11"/>
  <c r="BL157" i="11"/>
  <c r="Z158" i="11"/>
  <c r="AA158" i="11"/>
  <c r="AB158" i="11"/>
  <c r="AC158" i="11"/>
  <c r="AD158" i="11"/>
  <c r="AE158" i="11"/>
  <c r="AF158" i="11"/>
  <c r="AG158" i="11"/>
  <c r="AH158" i="11"/>
  <c r="AI158" i="11"/>
  <c r="AJ158" i="11"/>
  <c r="AK158" i="11"/>
  <c r="AL158" i="11"/>
  <c r="AM158" i="11"/>
  <c r="AN158" i="11"/>
  <c r="AO158" i="11"/>
  <c r="AP158" i="11"/>
  <c r="AQ158" i="11"/>
  <c r="AR158" i="11"/>
  <c r="AS158" i="11"/>
  <c r="AT158" i="11"/>
  <c r="AU158" i="11"/>
  <c r="AV158" i="11"/>
  <c r="AW158" i="11"/>
  <c r="AX158" i="11"/>
  <c r="AY158" i="11"/>
  <c r="AZ158" i="11"/>
  <c r="BA158" i="11"/>
  <c r="BB158" i="11"/>
  <c r="BC158" i="11"/>
  <c r="BD158" i="11"/>
  <c r="BE158" i="11"/>
  <c r="BF158" i="11"/>
  <c r="BG158" i="11"/>
  <c r="BH158" i="11"/>
  <c r="BI158" i="11"/>
  <c r="BJ158" i="11"/>
  <c r="BK158" i="11"/>
  <c r="BL158" i="11"/>
  <c r="Z159" i="17"/>
  <c r="AB159" i="17"/>
  <c r="AD159" i="17"/>
  <c r="AF159" i="17"/>
  <c r="AH159" i="17"/>
  <c r="AT159" i="17"/>
  <c r="AV159" i="17"/>
  <c r="AX159" i="17"/>
  <c r="AZ159" i="17"/>
  <c r="BB159" i="17"/>
  <c r="BD159" i="17"/>
  <c r="BF159" i="17"/>
  <c r="BH159" i="17"/>
  <c r="BJ159" i="17"/>
  <c r="BL159" i="17"/>
  <c r="V155" i="17"/>
  <c r="V157" i="17"/>
  <c r="V121" i="17"/>
  <c r="V42" i="17"/>
  <c r="V86" i="17"/>
  <c r="V44" i="17"/>
  <c r="V45" i="17"/>
  <c r="V46" i="17"/>
  <c r="V47" i="17"/>
  <c r="V48" i="17"/>
  <c r="V49" i="17"/>
  <c r="V50" i="17"/>
  <c r="V51" i="17"/>
  <c r="V52" i="17"/>
  <c r="V53" i="17"/>
  <c r="V87" i="17"/>
  <c r="V89" i="17"/>
  <c r="V90" i="17"/>
  <c r="V91" i="17"/>
  <c r="V93" i="17"/>
  <c r="V144" i="17"/>
  <c r="V95" i="17"/>
  <c r="V96" i="17"/>
  <c r="V111" i="17"/>
  <c r="J16" i="17" s="1"/>
  <c r="V112" i="17"/>
  <c r="V145" i="17"/>
  <c r="E16" i="17" s="1"/>
  <c r="V146" i="17"/>
  <c r="V147" i="17"/>
  <c r="V148" i="17"/>
  <c r="V149" i="17"/>
  <c r="V150" i="17"/>
  <c r="V151" i="17"/>
  <c r="V152" i="17"/>
  <c r="V54" i="17"/>
  <c r="V55" i="17"/>
  <c r="V56" i="17"/>
  <c r="V57" i="17"/>
  <c r="V58" i="17"/>
  <c r="V59" i="17"/>
  <c r="V60" i="17"/>
  <c r="V61" i="17"/>
  <c r="V62" i="17"/>
  <c r="V63" i="17"/>
  <c r="V122" i="17"/>
  <c r="V64" i="17"/>
  <c r="V123" i="17"/>
  <c r="V124" i="17"/>
  <c r="V125" i="17"/>
  <c r="V126" i="17"/>
  <c r="V127" i="17"/>
  <c r="V128" i="17"/>
  <c r="V129" i="17"/>
  <c r="V130" i="17"/>
  <c r="V131" i="17"/>
  <c r="V132" i="17"/>
  <c r="V133" i="17"/>
  <c r="V134" i="17"/>
  <c r="V135" i="17"/>
  <c r="V136" i="17"/>
  <c r="V137" i="17"/>
  <c r="V138" i="17"/>
  <c r="V139" i="17"/>
  <c r="V140" i="17"/>
  <c r="V141" i="17"/>
  <c r="V142" i="17"/>
  <c r="V143" i="17"/>
  <c r="V116" i="17"/>
  <c r="V117" i="17"/>
  <c r="V118" i="17"/>
  <c r="V119" i="17"/>
  <c r="V30" i="17"/>
  <c r="V31" i="17"/>
  <c r="V32" i="17"/>
  <c r="V71" i="17"/>
  <c r="V72" i="17"/>
  <c r="V73" i="17"/>
  <c r="V74" i="17"/>
  <c r="V33" i="17"/>
  <c r="V34" i="17"/>
  <c r="V35" i="17"/>
  <c r="V36" i="17"/>
  <c r="V76" i="17"/>
  <c r="V77" i="17"/>
  <c r="V78" i="17"/>
  <c r="V79" i="17"/>
  <c r="V80" i="17"/>
  <c r="V81" i="17"/>
  <c r="V82" i="17"/>
  <c r="V83" i="17"/>
  <c r="V37" i="17"/>
  <c r="V84" i="17"/>
  <c r="V38" i="17"/>
  <c r="V39" i="17"/>
  <c r="J13" i="17" s="1"/>
  <c r="V85" i="17"/>
  <c r="V40" i="17"/>
  <c r="V153" i="17"/>
  <c r="V41" i="17"/>
  <c r="J7" i="17" s="1"/>
  <c r="V113" i="17"/>
  <c r="V114" i="17"/>
  <c r="V65" i="17"/>
  <c r="V66" i="17"/>
  <c r="V67" i="17"/>
  <c r="F14" i="17"/>
  <c r="E17" i="17"/>
  <c r="E15" i="17"/>
  <c r="E14" i="17"/>
  <c r="E13" i="17"/>
  <c r="C2" i="15"/>
  <c r="H2" i="15"/>
  <c r="J2" i="15"/>
  <c r="L2" i="15"/>
  <c r="N2" i="15"/>
  <c r="O2" i="15"/>
  <c r="P2" i="15"/>
  <c r="T2" i="15"/>
  <c r="U2" i="15"/>
  <c r="V41" i="11"/>
  <c r="V40" i="11"/>
  <c r="V57" i="11"/>
  <c r="V39" i="11"/>
  <c r="V38" i="11"/>
  <c r="V56" i="11"/>
  <c r="V37" i="11"/>
  <c r="V55" i="11"/>
  <c r="V54" i="11"/>
  <c r="V53" i="11"/>
  <c r="V52" i="11"/>
  <c r="V51" i="11"/>
  <c r="V50" i="11"/>
  <c r="V49" i="11"/>
  <c r="V48" i="11"/>
  <c r="V47" i="11"/>
  <c r="V36" i="11"/>
  <c r="V35" i="11"/>
  <c r="V34" i="11"/>
  <c r="V33" i="11"/>
  <c r="V46" i="11"/>
  <c r="V45" i="11"/>
  <c r="V44" i="11"/>
  <c r="V43" i="11"/>
  <c r="V32" i="11"/>
  <c r="V31" i="11"/>
  <c r="V42" i="11"/>
  <c r="V30" i="11"/>
  <c r="V61" i="11"/>
  <c r="V60" i="11"/>
  <c r="V59" i="11"/>
  <c r="C39" i="16"/>
  <c r="B39" i="16"/>
  <c r="C3" i="16"/>
  <c r="A2" i="17"/>
  <c r="A2" i="12"/>
  <c r="A2" i="11"/>
  <c r="B16" i="18"/>
  <c r="B4" i="18"/>
  <c r="B25" i="17"/>
  <c r="B23" i="17"/>
  <c r="B22" i="17"/>
  <c r="B20" i="17"/>
  <c r="B19" i="17"/>
  <c r="B18" i="17"/>
  <c r="B17" i="17"/>
  <c r="B16" i="17"/>
  <c r="B15" i="17"/>
  <c r="B14" i="17"/>
  <c r="B13" i="17"/>
  <c r="B12" i="17"/>
  <c r="B11" i="17"/>
  <c r="B10" i="17"/>
  <c r="B8" i="17"/>
  <c r="B7" i="17"/>
  <c r="B6" i="17"/>
  <c r="B5" i="17"/>
  <c r="B4" i="17"/>
  <c r="B25" i="12"/>
  <c r="B23" i="12"/>
  <c r="B22" i="12"/>
  <c r="B20" i="12"/>
  <c r="B19" i="12"/>
  <c r="B18" i="12"/>
  <c r="B17" i="12"/>
  <c r="B16" i="12"/>
  <c r="B15" i="12"/>
  <c r="B14" i="12"/>
  <c r="B13" i="12"/>
  <c r="B12" i="12"/>
  <c r="B11" i="12"/>
  <c r="B10" i="12"/>
  <c r="B8" i="12"/>
  <c r="B7" i="12"/>
  <c r="B6" i="12"/>
  <c r="B5" i="12"/>
  <c r="B4" i="12"/>
  <c r="B15"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C425" i="18"/>
  <c r="C424" i="18"/>
  <c r="C423" i="18"/>
  <c r="C422" i="18"/>
  <c r="C421" i="18"/>
  <c r="C420" i="18"/>
  <c r="C419" i="18"/>
  <c r="C418" i="18"/>
  <c r="C417" i="18"/>
  <c r="C416" i="18"/>
  <c r="C415" i="18"/>
  <c r="C414" i="18"/>
  <c r="C413" i="18"/>
  <c r="C412" i="18"/>
  <c r="C411" i="18"/>
  <c r="C410" i="18"/>
  <c r="C409" i="18"/>
  <c r="C408" i="18"/>
  <c r="C407" i="18"/>
  <c r="C406" i="18"/>
  <c r="C405" i="18"/>
  <c r="C404" i="18"/>
  <c r="C403" i="18"/>
  <c r="C402" i="18"/>
  <c r="C401" i="18"/>
  <c r="C400" i="18"/>
  <c r="C399" i="18"/>
  <c r="C398" i="18"/>
  <c r="C397" i="18"/>
  <c r="C396" i="18"/>
  <c r="C395" i="18"/>
  <c r="C394" i="18"/>
  <c r="C393" i="18"/>
  <c r="C392" i="18"/>
  <c r="C391" i="18"/>
  <c r="C390" i="18"/>
  <c r="C389" i="18"/>
  <c r="C388" i="18"/>
  <c r="C387" i="18"/>
  <c r="C386" i="18"/>
  <c r="C385" i="18"/>
  <c r="C384" i="18"/>
  <c r="C383" i="18"/>
  <c r="C382" i="18"/>
  <c r="C381" i="18"/>
  <c r="C380" i="18"/>
  <c r="C379" i="18"/>
  <c r="C378" i="18"/>
  <c r="C377" i="18"/>
  <c r="C376" i="18"/>
  <c r="C375" i="18"/>
  <c r="C374" i="18"/>
  <c r="C373" i="18"/>
  <c r="C372" i="18"/>
  <c r="C371" i="18"/>
  <c r="C370" i="18"/>
  <c r="C369" i="18"/>
  <c r="C368" i="18"/>
  <c r="C367" i="18"/>
  <c r="C366" i="18"/>
  <c r="C365" i="18"/>
  <c r="C364" i="18"/>
  <c r="C363" i="18"/>
  <c r="C362" i="18"/>
  <c r="C361" i="18"/>
  <c r="C360" i="18"/>
  <c r="C359" i="18"/>
  <c r="C358" i="18"/>
  <c r="C357" i="18"/>
  <c r="C356" i="18"/>
  <c r="C355" i="18"/>
  <c r="C354" i="18"/>
  <c r="C353" i="18"/>
  <c r="C352" i="18"/>
  <c r="C351" i="18"/>
  <c r="C350" i="18"/>
  <c r="C349" i="18"/>
  <c r="C348" i="18"/>
  <c r="C347" i="18"/>
  <c r="C346" i="18"/>
  <c r="C345" i="18"/>
  <c r="C344" i="18"/>
  <c r="C343" i="18"/>
  <c r="C342" i="18"/>
  <c r="C341" i="18"/>
  <c r="C340" i="18"/>
  <c r="C339" i="18"/>
  <c r="C338" i="18"/>
  <c r="C337" i="18"/>
  <c r="C336" i="18"/>
  <c r="C335" i="18"/>
  <c r="C334" i="18"/>
  <c r="C333" i="18"/>
  <c r="C332" i="18"/>
  <c r="C331" i="18"/>
  <c r="C330" i="18"/>
  <c r="C329" i="18"/>
  <c r="C328" i="18"/>
  <c r="C327" i="18"/>
  <c r="C326" i="18"/>
  <c r="C325" i="18"/>
  <c r="C324" i="18"/>
  <c r="C323" i="18"/>
  <c r="C322" i="18"/>
  <c r="C321" i="18"/>
  <c r="C320" i="18"/>
  <c r="C319" i="18"/>
  <c r="C318" i="18"/>
  <c r="C317" i="18"/>
  <c r="C316" i="18"/>
  <c r="C315" i="18"/>
  <c r="C314" i="18"/>
  <c r="C313" i="18"/>
  <c r="C312" i="18"/>
  <c r="C311" i="18"/>
  <c r="C310" i="18"/>
  <c r="C309" i="18"/>
  <c r="C308" i="18"/>
  <c r="C307" i="18"/>
  <c r="C306" i="18"/>
  <c r="C305" i="18"/>
  <c r="C304" i="18"/>
  <c r="C303" i="18"/>
  <c r="C302" i="18"/>
  <c r="C301" i="18"/>
  <c r="C300" i="18"/>
  <c r="C299" i="18"/>
  <c r="C298" i="18"/>
  <c r="C297" i="18"/>
  <c r="C296" i="18"/>
  <c r="C295" i="18"/>
  <c r="C294" i="18"/>
  <c r="C293" i="18"/>
  <c r="C292" i="18"/>
  <c r="C291" i="18"/>
  <c r="C290" i="18"/>
  <c r="C289" i="18"/>
  <c r="C288" i="18"/>
  <c r="C287" i="18"/>
  <c r="C286" i="18"/>
  <c r="C285" i="18"/>
  <c r="C284" i="18"/>
  <c r="C283" i="18"/>
  <c r="C282" i="18"/>
  <c r="C281" i="18"/>
  <c r="C280" i="18"/>
  <c r="C279" i="18"/>
  <c r="C278" i="18"/>
  <c r="C277" i="18"/>
  <c r="C276" i="18"/>
  <c r="C275" i="18"/>
  <c r="C274" i="18"/>
  <c r="C273" i="18"/>
  <c r="C272" i="18"/>
  <c r="C271" i="18"/>
  <c r="C270" i="18"/>
  <c r="C269" i="18"/>
  <c r="C268" i="18"/>
  <c r="C267" i="18"/>
  <c r="C266" i="18"/>
  <c r="C265" i="18"/>
  <c r="C264" i="18"/>
  <c r="C263" i="18"/>
  <c r="C262" i="18"/>
  <c r="C261" i="18"/>
  <c r="C260" i="18"/>
  <c r="C259" i="18"/>
  <c r="C258" i="18"/>
  <c r="C257" i="18"/>
  <c r="C256" i="18"/>
  <c r="C255" i="18"/>
  <c r="C254" i="18"/>
  <c r="C253" i="18"/>
  <c r="C252" i="18"/>
  <c r="C251" i="18"/>
  <c r="C250" i="18"/>
  <c r="C249" i="18"/>
  <c r="C248" i="18"/>
  <c r="C247" i="18"/>
  <c r="C246" i="18"/>
  <c r="C245" i="18"/>
  <c r="C244" i="18"/>
  <c r="C243" i="18"/>
  <c r="C242" i="18"/>
  <c r="C241" i="18"/>
  <c r="C240" i="18"/>
  <c r="C239" i="18"/>
  <c r="C238" i="18"/>
  <c r="C237" i="18"/>
  <c r="C236" i="18"/>
  <c r="C235" i="18"/>
  <c r="C234" i="18"/>
  <c r="C233" i="18"/>
  <c r="C232" i="18"/>
  <c r="C231" i="18"/>
  <c r="C230" i="18"/>
  <c r="C229" i="18"/>
  <c r="C228" i="18"/>
  <c r="C227" i="18"/>
  <c r="C226" i="18"/>
  <c r="C225" i="18"/>
  <c r="C224" i="18"/>
  <c r="C223" i="18"/>
  <c r="C222" i="18"/>
  <c r="C221" i="18"/>
  <c r="C220" i="18"/>
  <c r="C219" i="18"/>
  <c r="C218" i="18"/>
  <c r="C217" i="18"/>
  <c r="C216" i="18"/>
  <c r="C215" i="18"/>
  <c r="C214" i="18"/>
  <c r="C213" i="18"/>
  <c r="C212" i="18"/>
  <c r="C211" i="18"/>
  <c r="C210" i="18"/>
  <c r="C209" i="18"/>
  <c r="C208" i="18"/>
  <c r="C207" i="18"/>
  <c r="C206" i="18"/>
  <c r="C205" i="18"/>
  <c r="C204" i="18"/>
  <c r="C203" i="18"/>
  <c r="C202" i="18"/>
  <c r="C201" i="18"/>
  <c r="C200" i="18"/>
  <c r="C199" i="18"/>
  <c r="C198" i="18"/>
  <c r="C197" i="18"/>
  <c r="C196" i="18"/>
  <c r="C195" i="18"/>
  <c r="C194" i="18"/>
  <c r="C193" i="18"/>
  <c r="C192" i="18"/>
  <c r="C191" i="18"/>
  <c r="C190" i="18"/>
  <c r="C189" i="18"/>
  <c r="C188" i="18"/>
  <c r="C187" i="18"/>
  <c r="C186" i="18"/>
  <c r="C185" i="18"/>
  <c r="C184" i="18"/>
  <c r="C183" i="18"/>
  <c r="C182" i="18"/>
  <c r="C181" i="18"/>
  <c r="C180" i="18"/>
  <c r="C179" i="18"/>
  <c r="C178" i="18"/>
  <c r="C177" i="18"/>
  <c r="C176" i="18"/>
  <c r="C175" i="18"/>
  <c r="C174" i="18"/>
  <c r="C173" i="18"/>
  <c r="C172" i="18"/>
  <c r="C171" i="18"/>
  <c r="C170" i="18"/>
  <c r="C169" i="18"/>
  <c r="C168" i="18"/>
  <c r="C167" i="18"/>
  <c r="C166" i="18"/>
  <c r="C165" i="18"/>
  <c r="C164" i="18"/>
  <c r="C163" i="18"/>
  <c r="C162" i="18"/>
  <c r="C161" i="18"/>
  <c r="C160" i="18"/>
  <c r="C159" i="18"/>
  <c r="C158" i="18"/>
  <c r="C157" i="18"/>
  <c r="C156" i="18"/>
  <c r="C155" i="18"/>
  <c r="C154" i="18"/>
  <c r="C153"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4" i="18"/>
  <c r="C113" i="18"/>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D57" i="18"/>
  <c r="E57" i="18"/>
  <c r="B8" i="18"/>
  <c r="B9" i="18"/>
  <c r="I57" i="18"/>
  <c r="J57" i="18"/>
  <c r="K57" i="18"/>
  <c r="F57" i="18"/>
  <c r="G57" i="18"/>
  <c r="H57" i="18"/>
  <c r="B10" i="18"/>
  <c r="C57" i="18"/>
  <c r="A57" i="18"/>
  <c r="D56" i="18"/>
  <c r="E56" i="18"/>
  <c r="I56" i="18"/>
  <c r="J56" i="18"/>
  <c r="K56" i="18"/>
  <c r="F56" i="18"/>
  <c r="G56" i="18"/>
  <c r="H56" i="18"/>
  <c r="C56" i="18"/>
  <c r="A56" i="18"/>
  <c r="D55" i="18"/>
  <c r="E55" i="18"/>
  <c r="I55" i="18"/>
  <c r="J55" i="18"/>
  <c r="K55" i="18"/>
  <c r="F55" i="18"/>
  <c r="G55" i="18"/>
  <c r="H55" i="18"/>
  <c r="C55" i="18"/>
  <c r="A55" i="18"/>
  <c r="D54" i="18"/>
  <c r="E54" i="18"/>
  <c r="I54" i="18"/>
  <c r="J54" i="18"/>
  <c r="K54" i="18"/>
  <c r="F54" i="18"/>
  <c r="G54" i="18"/>
  <c r="H54" i="18"/>
  <c r="C54" i="18"/>
  <c r="A54" i="18"/>
  <c r="D53" i="18"/>
  <c r="E53" i="18"/>
  <c r="I53" i="18"/>
  <c r="J53" i="18"/>
  <c r="K53" i="18"/>
  <c r="F53" i="18"/>
  <c r="G53" i="18"/>
  <c r="H53" i="18"/>
  <c r="C53" i="18"/>
  <c r="A53" i="18"/>
  <c r="D52" i="18"/>
  <c r="E52" i="18"/>
  <c r="I52" i="18"/>
  <c r="J52" i="18"/>
  <c r="K52" i="18"/>
  <c r="F52" i="18"/>
  <c r="G52" i="18"/>
  <c r="H52" i="18"/>
  <c r="C52" i="18"/>
  <c r="A52" i="18"/>
  <c r="D51" i="18"/>
  <c r="E51" i="18"/>
  <c r="I51" i="18"/>
  <c r="J51" i="18"/>
  <c r="K51" i="18"/>
  <c r="F51" i="18"/>
  <c r="G51" i="18"/>
  <c r="H51" i="18"/>
  <c r="C51" i="18"/>
  <c r="A51" i="18"/>
  <c r="D50" i="18"/>
  <c r="E50" i="18"/>
  <c r="I50" i="18"/>
  <c r="J50" i="18"/>
  <c r="K50" i="18"/>
  <c r="F50" i="18"/>
  <c r="G50" i="18"/>
  <c r="H50" i="18"/>
  <c r="C50" i="18"/>
  <c r="A50" i="18"/>
  <c r="D49" i="18"/>
  <c r="E49" i="18"/>
  <c r="I49" i="18"/>
  <c r="J49" i="18"/>
  <c r="K49" i="18"/>
  <c r="F49" i="18"/>
  <c r="G49" i="18"/>
  <c r="H49" i="18"/>
  <c r="C49" i="18"/>
  <c r="A49" i="18"/>
  <c r="D48" i="18"/>
  <c r="E48" i="18"/>
  <c r="I48" i="18"/>
  <c r="J48" i="18"/>
  <c r="K48" i="18"/>
  <c r="F48" i="18"/>
  <c r="G48" i="18"/>
  <c r="H48" i="18"/>
  <c r="C48" i="18"/>
  <c r="A48" i="18"/>
  <c r="D47" i="18"/>
  <c r="E47" i="18"/>
  <c r="I47" i="18"/>
  <c r="J47" i="18"/>
  <c r="K47" i="18"/>
  <c r="F47" i="18"/>
  <c r="G47" i="18"/>
  <c r="H47" i="18"/>
  <c r="C47" i="18"/>
  <c r="A47" i="18"/>
  <c r="D46" i="18"/>
  <c r="E46" i="18"/>
  <c r="I46" i="18"/>
  <c r="J46" i="18"/>
  <c r="K46" i="18"/>
  <c r="F46" i="18"/>
  <c r="G46" i="18"/>
  <c r="H46" i="18"/>
  <c r="C46" i="18"/>
  <c r="A46" i="18"/>
  <c r="D45" i="18"/>
  <c r="E45" i="18"/>
  <c r="I45" i="18"/>
  <c r="J45" i="18"/>
  <c r="K45" i="18"/>
  <c r="F45" i="18"/>
  <c r="G45" i="18"/>
  <c r="H45" i="18"/>
  <c r="C45" i="18"/>
  <c r="A45" i="18"/>
  <c r="D44" i="18"/>
  <c r="E44" i="18"/>
  <c r="I44" i="18"/>
  <c r="J44" i="18"/>
  <c r="K44" i="18"/>
  <c r="F44" i="18"/>
  <c r="G44" i="18"/>
  <c r="H44" i="18"/>
  <c r="C44" i="18"/>
  <c r="A44" i="18"/>
  <c r="D43" i="18"/>
  <c r="E43" i="18"/>
  <c r="I43" i="18"/>
  <c r="J43" i="18"/>
  <c r="K43" i="18"/>
  <c r="F43" i="18"/>
  <c r="G43" i="18"/>
  <c r="H43" i="18"/>
  <c r="C43" i="18"/>
  <c r="A43" i="18"/>
  <c r="D42" i="18"/>
  <c r="E42" i="18"/>
  <c r="I42" i="18"/>
  <c r="J42" i="18"/>
  <c r="K42" i="18"/>
  <c r="F42" i="18"/>
  <c r="G42" i="18"/>
  <c r="H42" i="18"/>
  <c r="C42" i="18"/>
  <c r="A42" i="18"/>
  <c r="D41" i="18"/>
  <c r="E41" i="18"/>
  <c r="I41" i="18"/>
  <c r="J41" i="18"/>
  <c r="K41" i="18"/>
  <c r="F41" i="18"/>
  <c r="G41" i="18"/>
  <c r="H41" i="18"/>
  <c r="C41" i="18"/>
  <c r="A41" i="18"/>
  <c r="D40" i="18"/>
  <c r="E40" i="18"/>
  <c r="I40" i="18"/>
  <c r="J40" i="18"/>
  <c r="K40" i="18"/>
  <c r="F40" i="18"/>
  <c r="G40" i="18"/>
  <c r="H40" i="18"/>
  <c r="C40" i="18"/>
  <c r="A40" i="18"/>
  <c r="D39" i="18"/>
  <c r="E39" i="18"/>
  <c r="I39" i="18"/>
  <c r="J39" i="18"/>
  <c r="K39" i="18"/>
  <c r="F39" i="18"/>
  <c r="G39" i="18"/>
  <c r="H39" i="18"/>
  <c r="C39" i="18"/>
  <c r="A39" i="18"/>
  <c r="D38" i="18"/>
  <c r="E38" i="18"/>
  <c r="I38" i="18"/>
  <c r="J38" i="18"/>
  <c r="K38" i="18"/>
  <c r="F38" i="18"/>
  <c r="G38" i="18"/>
  <c r="H38" i="18"/>
  <c r="C38" i="18"/>
  <c r="A38" i="18"/>
  <c r="D37" i="18"/>
  <c r="E37" i="18"/>
  <c r="I37" i="18"/>
  <c r="J37" i="18"/>
  <c r="K37" i="18"/>
  <c r="F37" i="18"/>
  <c r="G37" i="18"/>
  <c r="H37" i="18"/>
  <c r="C37" i="18"/>
  <c r="A37" i="18"/>
  <c r="D36" i="18"/>
  <c r="E36" i="18"/>
  <c r="I36" i="18"/>
  <c r="J36" i="18"/>
  <c r="K36" i="18"/>
  <c r="F36" i="18"/>
  <c r="G36" i="18"/>
  <c r="H36" i="18"/>
  <c r="C36" i="18"/>
  <c r="A36" i="18"/>
  <c r="D35" i="18"/>
  <c r="E35" i="18"/>
  <c r="I35" i="18"/>
  <c r="J35" i="18"/>
  <c r="K35" i="18"/>
  <c r="F35" i="18"/>
  <c r="G35" i="18"/>
  <c r="H35" i="18"/>
  <c r="C35" i="18"/>
  <c r="A35" i="18"/>
  <c r="G5" i="18"/>
  <c r="G8" i="18"/>
  <c r="G9" i="18"/>
  <c r="G10" i="18"/>
  <c r="G11" i="18"/>
  <c r="B11" i="18"/>
  <c r="B7" i="18"/>
  <c r="B10" i="11"/>
  <c r="B11" i="11"/>
  <c r="B12" i="11"/>
  <c r="B13" i="11"/>
  <c r="B14" i="11"/>
  <c r="B15" i="11"/>
  <c r="B16" i="11"/>
  <c r="B17" i="11"/>
  <c r="B18" i="11"/>
  <c r="B19" i="11"/>
  <c r="B20" i="11"/>
  <c r="B22" i="11"/>
  <c r="B23" i="11"/>
  <c r="B25" i="11"/>
  <c r="B5" i="11"/>
  <c r="B6" i="11"/>
  <c r="B7" i="11"/>
  <c r="B8" i="11"/>
  <c r="B4" i="11"/>
  <c r="F14" i="11"/>
  <c r="E14" i="11"/>
  <c r="AD159" i="11"/>
  <c r="AL159" i="11"/>
  <c r="AT159" i="11"/>
  <c r="BB159" i="11"/>
  <c r="BJ159" i="11"/>
  <c r="D16" i="10"/>
  <c r="D12" i="10"/>
  <c r="D6" i="10"/>
  <c r="D5" i="10"/>
  <c r="D10" i="10"/>
  <c r="D7" i="10"/>
  <c r="D8" i="10"/>
  <c r="D9" i="10"/>
  <c r="D14" i="10"/>
  <c r="D13" i="10"/>
  <c r="D11" i="10"/>
  <c r="D15" i="10"/>
  <c r="D3" i="10"/>
  <c r="D4" i="10"/>
  <c r="D2" i="10"/>
  <c r="B3" i="16"/>
  <c r="E16" i="12" l="1"/>
  <c r="E18" i="12"/>
  <c r="W77" i="12"/>
  <c r="W75" i="12"/>
  <c r="BK2" i="15"/>
  <c r="BG2" i="15"/>
  <c r="BC2" i="15"/>
  <c r="AY2" i="15"/>
  <c r="AK2" i="15"/>
  <c r="Y2" i="15"/>
  <c r="BK128" i="15"/>
  <c r="BI128" i="15"/>
  <c r="BG128" i="15"/>
  <c r="BE128" i="15"/>
  <c r="BC128" i="15"/>
  <c r="BA128" i="15"/>
  <c r="AY128" i="15"/>
  <c r="AW128" i="15"/>
  <c r="AU128" i="15"/>
  <c r="AF128" i="15"/>
  <c r="AJ127" i="15"/>
  <c r="BD125" i="15"/>
  <c r="AN125" i="15"/>
  <c r="AO122" i="15"/>
  <c r="Y121" i="15"/>
  <c r="BK120" i="15"/>
  <c r="BH119" i="15"/>
  <c r="BI118" i="15"/>
  <c r="BA118" i="15"/>
  <c r="AC118" i="15"/>
  <c r="AK116" i="15"/>
  <c r="BA115" i="15"/>
  <c r="AK115" i="15"/>
  <c r="BK113" i="15"/>
  <c r="BG113" i="15"/>
  <c r="BC113" i="15"/>
  <c r="AY113" i="15"/>
  <c r="AU113" i="15"/>
  <c r="AK113" i="15"/>
  <c r="BL112" i="15"/>
  <c r="BD112" i="15"/>
  <c r="BJ111" i="15"/>
  <c r="BB111" i="15"/>
  <c r="AQ110" i="15"/>
  <c r="AV110" i="15"/>
  <c r="BD110" i="15"/>
  <c r="BL110" i="15"/>
  <c r="Z108" i="15"/>
  <c r="AU108" i="15"/>
  <c r="AY108" i="15"/>
  <c r="BC108" i="15"/>
  <c r="BG108" i="15"/>
  <c r="BK108" i="15"/>
  <c r="AW104" i="15"/>
  <c r="BA104" i="15"/>
  <c r="AG102" i="15"/>
  <c r="BL100" i="15"/>
  <c r="BJ99" i="15"/>
  <c r="BB99" i="15"/>
  <c r="AV98" i="15"/>
  <c r="BD98" i="15"/>
  <c r="BL98" i="15"/>
  <c r="AF97" i="15"/>
  <c r="BI92" i="15"/>
  <c r="BA92" i="15"/>
  <c r="AV90" i="15"/>
  <c r="BL90" i="15"/>
  <c r="AK89" i="15"/>
  <c r="AT80" i="15"/>
  <c r="AX80" i="15"/>
  <c r="AR79" i="15"/>
  <c r="AT69" i="15"/>
  <c r="AU69" i="15"/>
  <c r="AY69" i="15"/>
  <c r="BC69" i="15"/>
  <c r="BG69" i="15"/>
  <c r="BK69" i="15"/>
  <c r="Y66" i="15"/>
  <c r="AT66" i="15"/>
  <c r="AV66" i="15"/>
  <c r="AX66" i="15"/>
  <c r="AZ66" i="15"/>
  <c r="BB66" i="15"/>
  <c r="BD66" i="15"/>
  <c r="BF66" i="15"/>
  <c r="BH66" i="15"/>
  <c r="BJ66" i="15"/>
  <c r="BL66" i="15"/>
  <c r="AS65" i="15"/>
  <c r="AU65" i="15"/>
  <c r="AW65" i="15"/>
  <c r="AY65" i="15"/>
  <c r="BA65" i="15"/>
  <c r="BC65" i="15"/>
  <c r="BE65" i="15"/>
  <c r="BG65" i="15"/>
  <c r="BI65" i="15"/>
  <c r="BK65" i="15"/>
  <c r="BL64" i="15"/>
  <c r="BH64" i="15"/>
  <c r="BD64" i="15"/>
  <c r="AZ64" i="15"/>
  <c r="Y63" i="15"/>
  <c r="AS63" i="15"/>
  <c r="AU63" i="15"/>
  <c r="AW63" i="15"/>
  <c r="AY63" i="15"/>
  <c r="BA63" i="15"/>
  <c r="BC63" i="15"/>
  <c r="BE63" i="15"/>
  <c r="BG63" i="15"/>
  <c r="BI63" i="15"/>
  <c r="BK63" i="15"/>
  <c r="BE62" i="15"/>
  <c r="AO61" i="15"/>
  <c r="BE61" i="15"/>
  <c r="AC60" i="15"/>
  <c r="AU60" i="15"/>
  <c r="AY60" i="15"/>
  <c r="BC60" i="15"/>
  <c r="BG60" i="15"/>
  <c r="BK60" i="15"/>
  <c r="AT59" i="15"/>
  <c r="AV59" i="15"/>
  <c r="AX59" i="15"/>
  <c r="AZ59" i="15"/>
  <c r="BB59" i="15"/>
  <c r="BD59" i="15"/>
  <c r="BF59" i="15"/>
  <c r="BH59" i="15"/>
  <c r="BJ59" i="15"/>
  <c r="BL59" i="15"/>
  <c r="AB58" i="15"/>
  <c r="BL57" i="15"/>
  <c r="AB53" i="15"/>
  <c r="AZ53" i="15"/>
  <c r="BH53" i="15"/>
  <c r="AK52" i="15"/>
  <c r="AS52" i="15"/>
  <c r="BI52" i="15"/>
  <c r="AC50" i="15"/>
  <c r="AK50" i="15"/>
  <c r="AV38" i="15"/>
  <c r="BF38" i="15"/>
  <c r="BB38" i="15"/>
  <c r="AF36" i="15"/>
  <c r="AX20" i="15"/>
  <c r="BF20" i="15"/>
  <c r="Y19" i="15"/>
  <c r="AR19" i="15"/>
  <c r="AC6" i="15"/>
  <c r="AU6" i="15"/>
  <c r="AY6" i="15"/>
  <c r="BC6" i="15"/>
  <c r="BG6" i="15"/>
  <c r="BK6" i="15"/>
  <c r="AS6" i="15"/>
  <c r="BA6" i="15"/>
  <c r="BI6" i="15"/>
  <c r="J8" i="17"/>
  <c r="K13" i="11"/>
  <c r="AF159" i="11"/>
  <c r="AB159" i="11"/>
  <c r="BL159" i="11"/>
  <c r="BH159" i="11"/>
  <c r="BD159" i="11"/>
  <c r="AZ159" i="11"/>
  <c r="AV159" i="11"/>
  <c r="AR159" i="11"/>
  <c r="AN159" i="11"/>
  <c r="AJ159" i="11"/>
  <c r="W76" i="12"/>
  <c r="AB129" i="15"/>
  <c r="AN126" i="15"/>
  <c r="AO124" i="15"/>
  <c r="Y123" i="15"/>
  <c r="AK120" i="15"/>
  <c r="AB119" i="15"/>
  <c r="AK117" i="15"/>
  <c r="AO114" i="15"/>
  <c r="AS112" i="15"/>
  <c r="AT112" i="15"/>
  <c r="AX112" i="15"/>
  <c r="BB112" i="15"/>
  <c r="BF112" i="15"/>
  <c r="BJ112" i="15"/>
  <c r="AB111" i="15"/>
  <c r="AV111" i="15"/>
  <c r="AZ111" i="15"/>
  <c r="BD111" i="15"/>
  <c r="BH111" i="15"/>
  <c r="BL111" i="15"/>
  <c r="AL105" i="15"/>
  <c r="AB100" i="15"/>
  <c r="AZ100" i="15"/>
  <c r="BH100" i="15"/>
  <c r="Y99" i="15"/>
  <c r="AO99" i="15"/>
  <c r="AV99" i="15"/>
  <c r="AZ99" i="15"/>
  <c r="BD99" i="15"/>
  <c r="BH99" i="15"/>
  <c r="BL99" i="15"/>
  <c r="AN95" i="15"/>
  <c r="AF93" i="15"/>
  <c r="BD93" i="15"/>
  <c r="AG92" i="15"/>
  <c r="AU92" i="15"/>
  <c r="AY92" i="15"/>
  <c r="BC92" i="15"/>
  <c r="BG92" i="15"/>
  <c r="BK92" i="15"/>
  <c r="AC84" i="15"/>
  <c r="AS84" i="15"/>
  <c r="BA84" i="15"/>
  <c r="BI84" i="15"/>
  <c r="AT77" i="15"/>
  <c r="AV77" i="15"/>
  <c r="BD77" i="15"/>
  <c r="BL77" i="15"/>
  <c r="AB74" i="15"/>
  <c r="AB73" i="15"/>
  <c r="AF70" i="15"/>
  <c r="AB68" i="15"/>
  <c r="BA68" i="15"/>
  <c r="Y64" i="15"/>
  <c r="AS64" i="15"/>
  <c r="AU64" i="15"/>
  <c r="AW64" i="15"/>
  <c r="AY64" i="15"/>
  <c r="BA64" i="15"/>
  <c r="BC64" i="15"/>
  <c r="BE64" i="15"/>
  <c r="BG64" i="15"/>
  <c r="BI64" i="15"/>
  <c r="BK64" i="15"/>
  <c r="AB57" i="15"/>
  <c r="AZ57" i="15"/>
  <c r="BH57" i="15"/>
  <c r="AK56" i="15"/>
  <c r="AS56" i="15"/>
  <c r="BI56" i="15"/>
  <c r="AB54" i="15"/>
  <c r="AK51" i="15"/>
  <c r="AQ49" i="15"/>
  <c r="AU44" i="15"/>
  <c r="BC44" i="15"/>
  <c r="BK44" i="15"/>
  <c r="AY44" i="15"/>
  <c r="AV32" i="15"/>
  <c r="BL32" i="15"/>
  <c r="Y23" i="15"/>
  <c r="AV15" i="15"/>
  <c r="BD15" i="15"/>
  <c r="BL15" i="15"/>
  <c r="AZ15" i="15"/>
  <c r="AV13" i="15"/>
  <c r="BL13" i="15"/>
  <c r="AF9" i="15"/>
  <c r="AM8" i="15"/>
  <c r="Y73" i="12"/>
  <c r="Y95" i="12"/>
  <c r="Y101" i="12"/>
  <c r="Y75" i="17"/>
  <c r="V75" i="17" s="1"/>
  <c r="Y98" i="17"/>
  <c r="V98" i="17" s="1"/>
  <c r="Y99" i="17"/>
  <c r="V99" i="17" s="1"/>
  <c r="Y100" i="17"/>
  <c r="V100" i="17" s="1"/>
  <c r="Y101" i="17"/>
  <c r="Y102" i="17"/>
  <c r="V102" i="17" s="1"/>
  <c r="Y104" i="17"/>
  <c r="V104" i="17" s="1"/>
  <c r="Y105" i="17"/>
  <c r="V105" i="17" s="1"/>
  <c r="Y106" i="17"/>
  <c r="V106" i="17" s="1"/>
  <c r="Y107" i="17"/>
  <c r="V107" i="17" s="1"/>
  <c r="Y108" i="17"/>
  <c r="V108" i="17" s="1"/>
  <c r="Y109" i="17"/>
  <c r="V109" i="17" s="1"/>
  <c r="Y102" i="12"/>
  <c r="V102" i="12" s="1"/>
  <c r="Y103" i="12"/>
  <c r="Y104" i="12"/>
  <c r="V104" i="12" s="1"/>
  <c r="Y105" i="12"/>
  <c r="Y106" i="12"/>
  <c r="V106" i="12" s="1"/>
  <c r="Y107" i="12"/>
  <c r="Y108" i="12"/>
  <c r="V108" i="12" s="1"/>
  <c r="Y110" i="17"/>
  <c r="V110" i="17" s="1"/>
  <c r="Y68" i="17"/>
  <c r="V68" i="17" s="1"/>
  <c r="Y69" i="17"/>
  <c r="V69" i="17" s="1"/>
  <c r="Y103" i="17"/>
  <c r="V103" i="17" s="1"/>
  <c r="AR111" i="15"/>
  <c r="AM108" i="15"/>
  <c r="AK101" i="15"/>
  <c r="AB98" i="15"/>
  <c r="AF87" i="15"/>
  <c r="AO86" i="15"/>
  <c r="AB81" i="15"/>
  <c r="AG71" i="15"/>
  <c r="Y62" i="15"/>
  <c r="AK60" i="15"/>
  <c r="AR57" i="15"/>
  <c r="AM45" i="15"/>
  <c r="AS45" i="15"/>
  <c r="BA45" i="15"/>
  <c r="BI45" i="15"/>
  <c r="AX43" i="15"/>
  <c r="BF43" i="15"/>
  <c r="AF37" i="15"/>
  <c r="AN35" i="15"/>
  <c r="AF26" i="15"/>
  <c r="AV26" i="15"/>
  <c r="AF24" i="15"/>
  <c r="BD24" i="15"/>
  <c r="AR21" i="15"/>
  <c r="Y17" i="15"/>
  <c r="AS16" i="15"/>
  <c r="AU16" i="15"/>
  <c r="AW16" i="15"/>
  <c r="AY16" i="15"/>
  <c r="BA16" i="15"/>
  <c r="BC16" i="15"/>
  <c r="BE16" i="15"/>
  <c r="BG16" i="15"/>
  <c r="BI16" i="15"/>
  <c r="BK16" i="15"/>
  <c r="Y14" i="15"/>
  <c r="AT14" i="15"/>
  <c r="AV14" i="15"/>
  <c r="AX14" i="15"/>
  <c r="AZ14" i="15"/>
  <c r="BB14" i="15"/>
  <c r="BD14" i="15"/>
  <c r="BF14" i="15"/>
  <c r="BH14" i="15"/>
  <c r="BJ14" i="15"/>
  <c r="BL14" i="15"/>
  <c r="BA10" i="15"/>
  <c r="BI10" i="15"/>
  <c r="Y4" i="15"/>
  <c r="AS4" i="15"/>
  <c r="AW4" i="15"/>
  <c r="BA4" i="15"/>
  <c r="BE4" i="15"/>
  <c r="BI4" i="15"/>
  <c r="AA44" i="15"/>
  <c r="Y39" i="15"/>
  <c r="AN31" i="15"/>
  <c r="AI30" i="15"/>
  <c r="Y25" i="15"/>
  <c r="AC23" i="15"/>
  <c r="Y12" i="15"/>
  <c r="AK6" i="15"/>
  <c r="AB5" i="15"/>
  <c r="E12" i="17"/>
  <c r="E18" i="17"/>
  <c r="W157" i="11"/>
  <c r="K10" i="11" s="1"/>
  <c r="W155" i="11"/>
  <c r="W153" i="11"/>
  <c r="W151" i="11"/>
  <c r="W149" i="11"/>
  <c r="W147" i="11"/>
  <c r="W145" i="11"/>
  <c r="W143" i="11"/>
  <c r="W141" i="11"/>
  <c r="F17" i="11" s="1"/>
  <c r="W139" i="11"/>
  <c r="W137" i="11"/>
  <c r="W135" i="11"/>
  <c r="W133" i="11"/>
  <c r="W131" i="11"/>
  <c r="W129" i="11"/>
  <c r="W127" i="11"/>
  <c r="W125" i="11"/>
  <c r="W124" i="11"/>
  <c r="V124" i="11"/>
  <c r="V123" i="11"/>
  <c r="V122" i="11"/>
  <c r="V121" i="11"/>
  <c r="V120" i="11"/>
  <c r="V119" i="11"/>
  <c r="V118" i="11"/>
  <c r="V117" i="11"/>
  <c r="F19" i="11"/>
  <c r="V116" i="11"/>
  <c r="V115" i="11"/>
  <c r="V114" i="11"/>
  <c r="V113" i="11"/>
  <c r="V112" i="11"/>
  <c r="V111" i="11"/>
  <c r="V110" i="11"/>
  <c r="V109" i="11"/>
  <c r="V108" i="11"/>
  <c r="V107" i="11"/>
  <c r="V106" i="11"/>
  <c r="V105" i="11"/>
  <c r="W80" i="11"/>
  <c r="F15" i="11" s="1"/>
  <c r="E6" i="17"/>
  <c r="W158" i="11"/>
  <c r="W156" i="11"/>
  <c r="W154" i="11"/>
  <c r="W152" i="11"/>
  <c r="W150" i="11"/>
  <c r="W148" i="11"/>
  <c r="W146" i="11"/>
  <c r="W144" i="11"/>
  <c r="W142" i="11"/>
  <c r="F16" i="11" s="1"/>
  <c r="W140" i="11"/>
  <c r="K16" i="11" s="1"/>
  <c r="W138" i="11"/>
  <c r="W136" i="11"/>
  <c r="W134" i="11"/>
  <c r="W132" i="11"/>
  <c r="W130" i="11"/>
  <c r="W128" i="11"/>
  <c r="W126" i="11"/>
  <c r="W91" i="11"/>
  <c r="W89" i="11"/>
  <c r="W87" i="11"/>
  <c r="W85" i="11"/>
  <c r="W83" i="11"/>
  <c r="W81" i="11"/>
  <c r="W79" i="11"/>
  <c r="W77" i="11"/>
  <c r="F6" i="11" s="1"/>
  <c r="W75" i="11"/>
  <c r="W73" i="11"/>
  <c r="W71" i="11"/>
  <c r="BK159" i="11"/>
  <c r="BI159" i="11"/>
  <c r="BG159" i="11"/>
  <c r="BE159" i="11"/>
  <c r="BC159" i="11"/>
  <c r="BA159" i="11"/>
  <c r="AY159" i="11"/>
  <c r="AW159" i="11"/>
  <c r="AU159" i="11"/>
  <c r="W70" i="11"/>
  <c r="AQ159" i="11"/>
  <c r="AO159" i="11"/>
  <c r="AM159" i="11"/>
  <c r="AK159" i="11"/>
  <c r="AI159" i="11"/>
  <c r="AG159" i="11"/>
  <c r="AE159" i="11"/>
  <c r="V70" i="11"/>
  <c r="V69" i="11"/>
  <c r="V68" i="11"/>
  <c r="V67" i="11"/>
  <c r="V66" i="11"/>
  <c r="V65" i="11"/>
  <c r="V64" i="11"/>
  <c r="V63" i="11"/>
  <c r="V62" i="11"/>
  <c r="V58" i="11"/>
  <c r="V104" i="11"/>
  <c r="V103" i="11"/>
  <c r="V102" i="11"/>
  <c r="V101" i="11"/>
  <c r="V100" i="11"/>
  <c r="V99" i="11"/>
  <c r="V98" i="11"/>
  <c r="V97" i="11"/>
  <c r="V96" i="11"/>
  <c r="V95" i="11"/>
  <c r="V94" i="11"/>
  <c r="V93" i="11"/>
  <c r="W90" i="11"/>
  <c r="W88" i="11"/>
  <c r="W86" i="11"/>
  <c r="W84" i="11"/>
  <c r="F11" i="11" s="1"/>
  <c r="W82" i="11"/>
  <c r="W78" i="11"/>
  <c r="F18" i="11" s="1"/>
  <c r="W76" i="11"/>
  <c r="W74" i="11"/>
  <c r="K11" i="11" s="1"/>
  <c r="W72" i="11"/>
  <c r="W158" i="17"/>
  <c r="K10" i="17" s="1"/>
  <c r="V158" i="17"/>
  <c r="J10" i="17" s="1"/>
  <c r="W138" i="17"/>
  <c r="W136" i="17"/>
  <c r="W128" i="17"/>
  <c r="W123" i="17"/>
  <c r="W120" i="17"/>
  <c r="V120" i="17"/>
  <c r="J6" i="17" s="1"/>
  <c r="W118" i="17"/>
  <c r="W116" i="17"/>
  <c r="V115" i="17"/>
  <c r="W94" i="17"/>
  <c r="V94" i="17"/>
  <c r="V92" i="17"/>
  <c r="W91" i="17"/>
  <c r="W88" i="17"/>
  <c r="V88" i="17"/>
  <c r="W80" i="17"/>
  <c r="W77" i="17"/>
  <c r="W61" i="17"/>
  <c r="W54" i="17"/>
  <c r="W49" i="17"/>
  <c r="W43" i="17"/>
  <c r="V43" i="17"/>
  <c r="E11" i="17" s="1"/>
  <c r="W40" i="17"/>
  <c r="BK159" i="17"/>
  <c r="BI159" i="17"/>
  <c r="BG159" i="17"/>
  <c r="BE159" i="17"/>
  <c r="BC159" i="17"/>
  <c r="BA159" i="17"/>
  <c r="AY159" i="17"/>
  <c r="AW159" i="17"/>
  <c r="AU159" i="17"/>
  <c r="AS159" i="17"/>
  <c r="AG159" i="17"/>
  <c r="AE159" i="17"/>
  <c r="AC159" i="17"/>
  <c r="AA159" i="17"/>
  <c r="W30" i="17"/>
  <c r="W156" i="17"/>
  <c r="V156" i="17"/>
  <c r="V154" i="17"/>
  <c r="W153" i="17"/>
  <c r="W62" i="17"/>
  <c r="W114" i="17"/>
  <c r="W64" i="17"/>
  <c r="W109" i="17"/>
  <c r="W107" i="17"/>
  <c r="W105" i="17"/>
  <c r="W101" i="17"/>
  <c r="V101" i="17"/>
  <c r="W99" i="17"/>
  <c r="V97" i="17"/>
  <c r="E10" i="17"/>
  <c r="J11" i="17"/>
  <c r="V158" i="11"/>
  <c r="V157" i="11"/>
  <c r="J10" i="11" s="1"/>
  <c r="V156" i="11"/>
  <c r="V155" i="11"/>
  <c r="V154" i="11"/>
  <c r="V153" i="11"/>
  <c r="V152" i="11"/>
  <c r="V151" i="11"/>
  <c r="V150" i="11"/>
  <c r="V149" i="11"/>
  <c r="V148" i="11"/>
  <c r="V147" i="11"/>
  <c r="V146" i="11"/>
  <c r="V145" i="11"/>
  <c r="V144" i="11"/>
  <c r="V143" i="11"/>
  <c r="V142" i="11"/>
  <c r="V141" i="11"/>
  <c r="E17" i="11" s="1"/>
  <c r="V140" i="11"/>
  <c r="V139" i="11"/>
  <c r="V138" i="11"/>
  <c r="V137" i="11"/>
  <c r="V136" i="11"/>
  <c r="V135" i="11"/>
  <c r="V134" i="11"/>
  <c r="V133" i="11"/>
  <c r="V132" i="11"/>
  <c r="V131" i="11"/>
  <c r="V130" i="11"/>
  <c r="V129" i="11"/>
  <c r="V128" i="11"/>
  <c r="V127" i="11"/>
  <c r="V126" i="11"/>
  <c r="V125" i="11"/>
  <c r="W92" i="11"/>
  <c r="X92" i="11" s="1"/>
  <c r="V92" i="11"/>
  <c r="V91" i="11"/>
  <c r="V90" i="11"/>
  <c r="V89" i="11"/>
  <c r="V88" i="11"/>
  <c r="V87" i="11"/>
  <c r="V86" i="11"/>
  <c r="V85" i="11"/>
  <c r="V84" i="11"/>
  <c r="V83" i="11"/>
  <c r="V82" i="11"/>
  <c r="V81" i="11"/>
  <c r="V80" i="11"/>
  <c r="V79" i="11"/>
  <c r="V78" i="11"/>
  <c r="V77" i="11"/>
  <c r="V76" i="11"/>
  <c r="V75" i="11"/>
  <c r="V74" i="11"/>
  <c r="V73" i="11"/>
  <c r="V72" i="11"/>
  <c r="AC159" i="11"/>
  <c r="V71" i="11"/>
  <c r="E10" i="11" s="1"/>
  <c r="J11" i="12"/>
  <c r="W63" i="17"/>
  <c r="W59" i="17"/>
  <c r="W57" i="17"/>
  <c r="W52" i="17"/>
  <c r="W50" i="17"/>
  <c r="W46" i="17"/>
  <c r="W44" i="17"/>
  <c r="W38" i="17"/>
  <c r="W36" i="17"/>
  <c r="W34" i="17"/>
  <c r="W152" i="12"/>
  <c r="W150" i="12"/>
  <c r="W148" i="12"/>
  <c r="W146" i="12"/>
  <c r="W144" i="12"/>
  <c r="W142" i="12"/>
  <c r="W140" i="12"/>
  <c r="W138" i="12"/>
  <c r="W136" i="12"/>
  <c r="W134" i="12"/>
  <c r="W132" i="12"/>
  <c r="W130" i="12"/>
  <c r="W129" i="12"/>
  <c r="W127" i="12"/>
  <c r="W125" i="12"/>
  <c r="W96" i="17"/>
  <c r="W85" i="17"/>
  <c r="W74" i="17"/>
  <c r="W68" i="17"/>
  <c r="W65" i="17"/>
  <c r="W31" i="17"/>
  <c r="W103" i="17"/>
  <c r="W152" i="17"/>
  <c r="W150" i="17"/>
  <c r="W148" i="17"/>
  <c r="W146" i="17"/>
  <c r="W144" i="17"/>
  <c r="W141" i="17"/>
  <c r="W139" i="17"/>
  <c r="W134" i="17"/>
  <c r="W131" i="17"/>
  <c r="W129" i="17"/>
  <c r="W125" i="17"/>
  <c r="W122" i="17"/>
  <c r="W112" i="17"/>
  <c r="F17" i="17" s="1"/>
  <c r="W93" i="17"/>
  <c r="W86" i="17"/>
  <c r="W83" i="17"/>
  <c r="W78" i="17"/>
  <c r="W73" i="17"/>
  <c r="W60" i="17"/>
  <c r="W58" i="17"/>
  <c r="W56" i="17"/>
  <c r="W51" i="17"/>
  <c r="W48" i="17"/>
  <c r="W45" i="17"/>
  <c r="W39" i="17"/>
  <c r="W37" i="17"/>
  <c r="W35" i="17"/>
  <c r="W33" i="17"/>
  <c r="W158" i="12"/>
  <c r="K10" i="12" s="1"/>
  <c r="W156" i="12"/>
  <c r="W154" i="12"/>
  <c r="W151" i="12"/>
  <c r="W149" i="12"/>
  <c r="F13" i="12" s="1"/>
  <c r="W147" i="12"/>
  <c r="W145" i="12"/>
  <c r="W143" i="12"/>
  <c r="W141" i="12"/>
  <c r="W139" i="12"/>
  <c r="W137" i="12"/>
  <c r="W135" i="12"/>
  <c r="W133" i="12"/>
  <c r="W131" i="12"/>
  <c r="W121" i="12"/>
  <c r="W119" i="12"/>
  <c r="W117" i="12"/>
  <c r="W115" i="12"/>
  <c r="W113" i="12"/>
  <c r="W109" i="12"/>
  <c r="K16" i="12" s="1"/>
  <c r="W107" i="12"/>
  <c r="W105" i="12"/>
  <c r="W103" i="12"/>
  <c r="W101" i="12"/>
  <c r="W99" i="12"/>
  <c r="W97" i="12"/>
  <c r="W95" i="12"/>
  <c r="W93" i="12"/>
  <c r="W91" i="12"/>
  <c r="W89" i="12"/>
  <c r="W87" i="12"/>
  <c r="W85" i="12"/>
  <c r="V83" i="12"/>
  <c r="V81" i="12"/>
  <c r="V79" i="12"/>
  <c r="W74" i="12"/>
  <c r="W72" i="12"/>
  <c r="W70" i="12"/>
  <c r="BK159" i="12"/>
  <c r="BI159" i="12"/>
  <c r="BG159" i="12"/>
  <c r="BE159" i="12"/>
  <c r="BC159" i="12"/>
  <c r="BA159" i="12"/>
  <c r="AY159" i="12"/>
  <c r="AW159" i="12"/>
  <c r="AU159" i="12"/>
  <c r="AS159" i="12"/>
  <c r="AQ159" i="12"/>
  <c r="AO159" i="12"/>
  <c r="AM159" i="12"/>
  <c r="AK159" i="12"/>
  <c r="AI159" i="12"/>
  <c r="AG159" i="12"/>
  <c r="AE159" i="12"/>
  <c r="AC159" i="12"/>
  <c r="AA159" i="12"/>
  <c r="W66" i="12"/>
  <c r="W64" i="12"/>
  <c r="W62" i="12"/>
  <c r="W60" i="12"/>
  <c r="W58" i="12"/>
  <c r="W56" i="12"/>
  <c r="W54" i="12"/>
  <c r="W52" i="12"/>
  <c r="W50" i="12"/>
  <c r="W48" i="12"/>
  <c r="W46" i="12"/>
  <c r="W44" i="12"/>
  <c r="W42" i="12"/>
  <c r="W40" i="12"/>
  <c r="W38" i="12"/>
  <c r="W36" i="12"/>
  <c r="W34" i="12"/>
  <c r="W32" i="12"/>
  <c r="W122" i="12"/>
  <c r="BK130" i="15"/>
  <c r="BI130" i="15"/>
  <c r="BG130" i="15"/>
  <c r="BE130" i="15"/>
  <c r="BC130" i="15"/>
  <c r="BA130" i="15"/>
  <c r="AY130" i="15"/>
  <c r="AW130" i="15"/>
  <c r="AU130" i="15"/>
  <c r="AF130" i="15"/>
  <c r="AJ129" i="15"/>
  <c r="BJ127" i="15"/>
  <c r="BF127" i="15"/>
  <c r="BB127" i="15"/>
  <c r="AX127" i="15"/>
  <c r="AT127" i="15"/>
  <c r="AO123" i="15"/>
  <c r="AO121" i="15"/>
  <c r="BG120" i="15"/>
  <c r="AY120" i="15"/>
  <c r="BL119" i="15"/>
  <c r="BD119" i="15"/>
  <c r="AV119" i="15"/>
  <c r="AJ119" i="15"/>
  <c r="BE116" i="15"/>
  <c r="AW116" i="15"/>
  <c r="BK112" i="15"/>
  <c r="BI112" i="15"/>
  <c r="BG112" i="15"/>
  <c r="BE112" i="15"/>
  <c r="BC112" i="15"/>
  <c r="BA112" i="15"/>
  <c r="AY112" i="15"/>
  <c r="AW112" i="15"/>
  <c r="AU112" i="15"/>
  <c r="AF112" i="15"/>
  <c r="BJ110" i="15"/>
  <c r="BF110" i="15"/>
  <c r="BB110" i="15"/>
  <c r="AX110" i="15"/>
  <c r="AA109" i="15"/>
  <c r="AP109" i="15"/>
  <c r="AU109" i="15"/>
  <c r="AY109" i="15"/>
  <c r="BC109" i="15"/>
  <c r="BG109" i="15"/>
  <c r="BK109" i="15"/>
  <c r="AD107" i="15"/>
  <c r="AL107" i="15"/>
  <c r="AE106" i="15"/>
  <c r="AM106" i="15"/>
  <c r="BF106" i="15"/>
  <c r="J9" i="12"/>
  <c r="W155" i="17"/>
  <c r="W137" i="17"/>
  <c r="W132" i="17"/>
  <c r="W126" i="17"/>
  <c r="W121" i="17"/>
  <c r="W119" i="17"/>
  <c r="W117" i="17"/>
  <c r="W115" i="17"/>
  <c r="W92" i="17"/>
  <c r="W89" i="17"/>
  <c r="W87" i="17"/>
  <c r="W79" i="17"/>
  <c r="W72" i="17"/>
  <c r="W55" i="17"/>
  <c r="W53" i="17"/>
  <c r="W47" i="17"/>
  <c r="W41" i="17"/>
  <c r="W32" i="17"/>
  <c r="W157" i="17"/>
  <c r="W154" i="17"/>
  <c r="W66" i="17"/>
  <c r="W143" i="17"/>
  <c r="W81" i="17"/>
  <c r="W111" i="17"/>
  <c r="W108" i="17"/>
  <c r="W106" i="17"/>
  <c r="W102" i="17"/>
  <c r="W100" i="17"/>
  <c r="W97" i="17"/>
  <c r="W95" i="17"/>
  <c r="W75" i="17"/>
  <c r="W69" i="17"/>
  <c r="W67" i="17"/>
  <c r="W42" i="17"/>
  <c r="W104" i="17"/>
  <c r="W98" i="17"/>
  <c r="W151" i="17"/>
  <c r="W149" i="17"/>
  <c r="W147" i="17"/>
  <c r="W145" i="17"/>
  <c r="F16" i="17" s="1"/>
  <c r="W142" i="17"/>
  <c r="W140" i="17"/>
  <c r="F15" i="17" s="1"/>
  <c r="W135" i="17"/>
  <c r="W133" i="17"/>
  <c r="W130" i="17"/>
  <c r="W127" i="17"/>
  <c r="W124" i="17"/>
  <c r="W113" i="17"/>
  <c r="W110" i="17"/>
  <c r="W90" i="17"/>
  <c r="W84" i="17"/>
  <c r="W82" i="17"/>
  <c r="W76" i="17"/>
  <c r="W71" i="17"/>
  <c r="W157" i="12"/>
  <c r="W155" i="12"/>
  <c r="W153" i="12"/>
  <c r="V152" i="12"/>
  <c r="V150" i="12"/>
  <c r="V148" i="12"/>
  <c r="V146" i="12"/>
  <c r="V144" i="12"/>
  <c r="V142" i="12"/>
  <c r="E15" i="12" s="1"/>
  <c r="V140" i="12"/>
  <c r="V138" i="12"/>
  <c r="V136" i="12"/>
  <c r="V134" i="12"/>
  <c r="V132" i="12"/>
  <c r="V130" i="12"/>
  <c r="E13" i="12" s="1"/>
  <c r="W128" i="12"/>
  <c r="W126" i="12"/>
  <c r="W124" i="12"/>
  <c r="W120" i="12"/>
  <c r="W118" i="12"/>
  <c r="W116" i="12"/>
  <c r="W114" i="12"/>
  <c r="W110" i="12"/>
  <c r="F17" i="12" s="1"/>
  <c r="W108" i="12"/>
  <c r="W106" i="12"/>
  <c r="W104" i="12"/>
  <c r="W102" i="12"/>
  <c r="W100" i="12"/>
  <c r="W98" i="12"/>
  <c r="W96" i="12"/>
  <c r="W94" i="12"/>
  <c r="W92" i="12"/>
  <c r="W90" i="12"/>
  <c r="W88" i="12"/>
  <c r="W86" i="12"/>
  <c r="F19" i="12" s="1"/>
  <c r="W78" i="12"/>
  <c r="V77" i="12"/>
  <c r="V75" i="12"/>
  <c r="W73" i="12"/>
  <c r="W71" i="12"/>
  <c r="W67" i="12"/>
  <c r="W65" i="12"/>
  <c r="W63" i="12"/>
  <c r="W61" i="12"/>
  <c r="W59" i="12"/>
  <c r="W57" i="12"/>
  <c r="W55" i="12"/>
  <c r="F18" i="12" s="1"/>
  <c r="W53" i="12"/>
  <c r="W51" i="12"/>
  <c r="W49" i="12"/>
  <c r="W47" i="12"/>
  <c r="K14" i="12" s="1"/>
  <c r="W45" i="12"/>
  <c r="W43" i="12"/>
  <c r="F11" i="12" s="1"/>
  <c r="W41" i="12"/>
  <c r="W39" i="12"/>
  <c r="W37" i="12"/>
  <c r="W35" i="12"/>
  <c r="K12" i="12" s="1"/>
  <c r="W33" i="12"/>
  <c r="W123" i="12"/>
  <c r="AF126" i="15"/>
  <c r="AG124" i="15"/>
  <c r="AG122" i="15"/>
  <c r="AC120" i="15"/>
  <c r="AC117" i="15"/>
  <c r="AG114" i="15"/>
  <c r="AJ111" i="15"/>
  <c r="AA110" i="15"/>
  <c r="AT110" i="15"/>
  <c r="AH108" i="15"/>
  <c r="AC105" i="15"/>
  <c r="AI110" i="15"/>
  <c r="BE104" i="15"/>
  <c r="AK104" i="15"/>
  <c r="BG101" i="15"/>
  <c r="AY101" i="15"/>
  <c r="BK99" i="15"/>
  <c r="BI99" i="15"/>
  <c r="BG99" i="15"/>
  <c r="BE99" i="15"/>
  <c r="BC99" i="15"/>
  <c r="BA99" i="15"/>
  <c r="AY99" i="15"/>
  <c r="AW99" i="15"/>
  <c r="AU99" i="15"/>
  <c r="AS99" i="15"/>
  <c r="BI95" i="15"/>
  <c r="BE95" i="15"/>
  <c r="BA95" i="15"/>
  <c r="AW95" i="15"/>
  <c r="BL94" i="15"/>
  <c r="BJ94" i="15"/>
  <c r="BH94" i="15"/>
  <c r="BF94" i="15"/>
  <c r="BD94" i="15"/>
  <c r="BB94" i="15"/>
  <c r="AZ94" i="15"/>
  <c r="AX94" i="15"/>
  <c r="AV94" i="15"/>
  <c r="AN94" i="15"/>
  <c r="AO88" i="15"/>
  <c r="BH87" i="15"/>
  <c r="AZ87" i="15"/>
  <c r="BL86" i="15"/>
  <c r="BH86" i="15"/>
  <c r="BD86" i="15"/>
  <c r="AZ86" i="15"/>
  <c r="AV86" i="15"/>
  <c r="BK84" i="15"/>
  <c r="BG84" i="15"/>
  <c r="BC84" i="15"/>
  <c r="AY84" i="15"/>
  <c r="AU84" i="15"/>
  <c r="BH81" i="15"/>
  <c r="AZ81" i="15"/>
  <c r="BJ80" i="15"/>
  <c r="BB80" i="15"/>
  <c r="AN59" i="15"/>
  <c r="AK55" i="15"/>
  <c r="AJ53" i="15"/>
  <c r="AE49" i="15"/>
  <c r="AD48" i="15"/>
  <c r="AE47" i="15"/>
  <c r="AD46" i="15"/>
  <c r="AL40" i="15"/>
  <c r="AJ38" i="15"/>
  <c r="AT38" i="15"/>
  <c r="AX38" i="15"/>
  <c r="AN36" i="15"/>
  <c r="AT36" i="15"/>
  <c r="AV36" i="15"/>
  <c r="AX36" i="15"/>
  <c r="AZ36" i="15"/>
  <c r="BB36" i="15"/>
  <c r="BD36" i="15"/>
  <c r="BF36" i="15"/>
  <c r="BH36" i="15"/>
  <c r="BJ36" i="15"/>
  <c r="BL36" i="15"/>
  <c r="AT35" i="15"/>
  <c r="AX35" i="15"/>
  <c r="BB35" i="15"/>
  <c r="BD35" i="15"/>
  <c r="BF35" i="15"/>
  <c r="BH35" i="15"/>
  <c r="BJ35" i="15"/>
  <c r="BL35" i="15"/>
  <c r="AR100" i="15"/>
  <c r="AJ96" i="15"/>
  <c r="AN85" i="15"/>
  <c r="AO80" i="15"/>
  <c r="BH76" i="15"/>
  <c r="AO74" i="15"/>
  <c r="AO73" i="15"/>
  <c r="BJ71" i="15"/>
  <c r="BF71" i="15"/>
  <c r="BB71" i="15"/>
  <c r="AX71" i="15"/>
  <c r="AT71" i="15"/>
  <c r="BL69" i="15"/>
  <c r="BJ69" i="15"/>
  <c r="BH69" i="15"/>
  <c r="BF69" i="15"/>
  <c r="BD69" i="15"/>
  <c r="BB69" i="15"/>
  <c r="AZ69" i="15"/>
  <c r="AX69" i="15"/>
  <c r="AV69" i="15"/>
  <c r="BE68" i="15"/>
  <c r="AW68" i="15"/>
  <c r="AO68" i="15"/>
  <c r="AO62" i="15"/>
  <c r="AR58" i="15"/>
  <c r="BE56" i="15"/>
  <c r="AW56" i="15"/>
  <c r="AO54" i="15"/>
  <c r="AR53" i="15"/>
  <c r="BE52" i="15"/>
  <c r="AW52" i="15"/>
  <c r="BI51" i="15"/>
  <c r="BA51" i="15"/>
  <c r="AC51" i="15"/>
  <c r="AY49" i="15"/>
  <c r="AI49" i="15"/>
  <c r="BF48" i="15"/>
  <c r="AL48" i="15"/>
  <c r="BF47" i="15"/>
  <c r="AM47" i="15"/>
  <c r="BF46" i="15"/>
  <c r="AL46" i="15"/>
  <c r="BK45" i="15"/>
  <c r="BG45" i="15"/>
  <c r="BC45" i="15"/>
  <c r="AY45" i="15"/>
  <c r="AU45" i="15"/>
  <c r="AL42" i="15"/>
  <c r="AX40" i="15"/>
  <c r="BL39" i="15"/>
  <c r="BJ39" i="15"/>
  <c r="BH39" i="15"/>
  <c r="BF39" i="15"/>
  <c r="BD39" i="15"/>
  <c r="BB39" i="15"/>
  <c r="AZ39" i="15"/>
  <c r="AX39" i="15"/>
  <c r="AV39" i="15"/>
  <c r="AT39" i="15"/>
  <c r="BL38" i="15"/>
  <c r="BH38" i="15"/>
  <c r="BD38" i="15"/>
  <c r="AZ38" i="15"/>
  <c r="AR38" i="15"/>
  <c r="AU37" i="15"/>
  <c r="BC37" i="15"/>
  <c r="BK37" i="15"/>
  <c r="BI36" i="15"/>
  <c r="BE36" i="15"/>
  <c r="BA36" i="15"/>
  <c r="AW36" i="15"/>
  <c r="AS36" i="15"/>
  <c r="BK35" i="15"/>
  <c r="BG35" i="15"/>
  <c r="BC35" i="15"/>
  <c r="AV35" i="15"/>
  <c r="AF32" i="15"/>
  <c r="BD32" i="15"/>
  <c r="BG30" i="15"/>
  <c r="BD26" i="15"/>
  <c r="BL25" i="15"/>
  <c r="BJ25" i="15"/>
  <c r="BH25" i="15"/>
  <c r="BF25" i="15"/>
  <c r="BD25" i="15"/>
  <c r="BB25" i="15"/>
  <c r="AZ25" i="15"/>
  <c r="AX25" i="15"/>
  <c r="AV25" i="15"/>
  <c r="AT25" i="15"/>
  <c r="BE22" i="15"/>
  <c r="BL21" i="15"/>
  <c r="BD21" i="15"/>
  <c r="BL12" i="15"/>
  <c r="BJ12" i="15"/>
  <c r="BH12" i="15"/>
  <c r="BF12" i="15"/>
  <c r="BD12" i="15"/>
  <c r="BB12" i="15"/>
  <c r="AZ12" i="15"/>
  <c r="AX12" i="15"/>
  <c r="AV12" i="15"/>
  <c r="AT12" i="15"/>
  <c r="BK9" i="15"/>
  <c r="BC9" i="15"/>
  <c r="BH5" i="15"/>
  <c r="AZ5" i="15"/>
  <c r="AR5" i="15"/>
  <c r="BL4" i="15"/>
  <c r="BJ4" i="15"/>
  <c r="BH4" i="15"/>
  <c r="BF4" i="15"/>
  <c r="BD4" i="15"/>
  <c r="BB4" i="15"/>
  <c r="AZ4" i="15"/>
  <c r="AX4" i="15"/>
  <c r="AV4" i="15"/>
  <c r="AT4" i="15"/>
  <c r="BD3" i="15"/>
  <c r="F18" i="17"/>
  <c r="F9" i="17"/>
  <c r="F12" i="17"/>
  <c r="K11" i="17"/>
  <c r="K6" i="12"/>
  <c r="F9" i="12"/>
  <c r="F5" i="12"/>
  <c r="K13" i="12"/>
  <c r="F8" i="12"/>
  <c r="J5" i="11"/>
  <c r="E16" i="11"/>
  <c r="K15" i="11"/>
  <c r="J15" i="11"/>
  <c r="F12" i="11"/>
  <c r="E12" i="11"/>
  <c r="E18" i="11"/>
  <c r="J12" i="11"/>
  <c r="X124" i="11"/>
  <c r="F7" i="11"/>
  <c r="E19" i="11"/>
  <c r="J16" i="11"/>
  <c r="E13" i="11"/>
  <c r="X96" i="11"/>
  <c r="X90" i="11"/>
  <c r="X88" i="11"/>
  <c r="X86" i="11"/>
  <c r="X84" i="11"/>
  <c r="X82" i="11"/>
  <c r="X81" i="11"/>
  <c r="X79" i="11"/>
  <c r="X77" i="11"/>
  <c r="X150" i="11"/>
  <c r="X148" i="11"/>
  <c r="X146" i="11"/>
  <c r="X144" i="11"/>
  <c r="X142" i="11"/>
  <c r="X140" i="11"/>
  <c r="X138" i="11"/>
  <c r="X136" i="11"/>
  <c r="X134" i="11"/>
  <c r="X132" i="11"/>
  <c r="X130" i="11"/>
  <c r="X128" i="11"/>
  <c r="X126" i="11"/>
  <c r="X122" i="11"/>
  <c r="X120" i="11"/>
  <c r="X118" i="11"/>
  <c r="X116" i="11"/>
  <c r="X158" i="11"/>
  <c r="X75" i="11"/>
  <c r="X73" i="11"/>
  <c r="X71" i="11"/>
  <c r="X68" i="11"/>
  <c r="X114" i="11"/>
  <c r="X65" i="11"/>
  <c r="X64" i="11"/>
  <c r="X62" i="11"/>
  <c r="X155" i="11"/>
  <c r="X153" i="11"/>
  <c r="X40" i="11"/>
  <c r="X39" i="11"/>
  <c r="X38" i="11"/>
  <c r="X37" i="11"/>
  <c r="X54" i="11"/>
  <c r="X51" i="11"/>
  <c r="X50" i="11"/>
  <c r="X48" i="11"/>
  <c r="X36" i="11"/>
  <c r="X34" i="11"/>
  <c r="X45" i="11"/>
  <c r="X44" i="11"/>
  <c r="X32" i="11"/>
  <c r="X42" i="11"/>
  <c r="X61" i="11"/>
  <c r="X59" i="11"/>
  <c r="K14" i="11"/>
  <c r="X58" i="11"/>
  <c r="X113" i="11"/>
  <c r="X112" i="11"/>
  <c r="X111" i="11"/>
  <c r="X110" i="11"/>
  <c r="X109" i="11"/>
  <c r="X108" i="11"/>
  <c r="X107" i="11"/>
  <c r="X106" i="11"/>
  <c r="X105" i="11"/>
  <c r="X104" i="11"/>
  <c r="X103" i="11"/>
  <c r="X102" i="11"/>
  <c r="X101" i="11"/>
  <c r="X100" i="11"/>
  <c r="X99" i="11"/>
  <c r="X41" i="11"/>
  <c r="X98" i="11"/>
  <c r="X97" i="11"/>
  <c r="X95" i="11"/>
  <c r="X94" i="11"/>
  <c r="X93" i="11"/>
  <c r="X91" i="11"/>
  <c r="X89" i="11"/>
  <c r="X87" i="11"/>
  <c r="X85" i="11"/>
  <c r="X83" i="11"/>
  <c r="X80" i="11"/>
  <c r="X78" i="11"/>
  <c r="X151" i="11"/>
  <c r="X149" i="11"/>
  <c r="X147" i="11"/>
  <c r="X145" i="11"/>
  <c r="X143" i="11"/>
  <c r="X141" i="11"/>
  <c r="X139" i="11"/>
  <c r="X137" i="11"/>
  <c r="X135" i="11"/>
  <c r="X133" i="11"/>
  <c r="X131" i="11"/>
  <c r="X129" i="11"/>
  <c r="X127" i="11"/>
  <c r="X125" i="11"/>
  <c r="X123" i="11"/>
  <c r="X121" i="11"/>
  <c r="X119" i="11"/>
  <c r="X117" i="11"/>
  <c r="X115" i="11"/>
  <c r="X76" i="11"/>
  <c r="X74" i="11"/>
  <c r="X72" i="11"/>
  <c r="X70" i="11"/>
  <c r="X69" i="11"/>
  <c r="X67" i="11"/>
  <c r="X66" i="11"/>
  <c r="X157" i="11"/>
  <c r="X63" i="11"/>
  <c r="X156" i="11"/>
  <c r="X154" i="11"/>
  <c r="X152" i="11"/>
  <c r="X57" i="11"/>
  <c r="X56" i="11"/>
  <c r="X55" i="11"/>
  <c r="X53" i="11"/>
  <c r="X52" i="11"/>
  <c r="X49" i="11"/>
  <c r="X47" i="11"/>
  <c r="X35" i="11"/>
  <c r="X33" i="11"/>
  <c r="X46" i="11"/>
  <c r="X43" i="11"/>
  <c r="X31" i="11"/>
  <c r="X30" i="11"/>
  <c r="X60" i="11"/>
  <c r="F9" i="11"/>
  <c r="J14" i="11"/>
  <c r="E9" i="11"/>
  <c r="J11" i="11"/>
  <c r="J13" i="11"/>
  <c r="E8" i="11"/>
  <c r="E11" i="11"/>
  <c r="J9" i="11"/>
  <c r="E7" i="11"/>
  <c r="J7" i="11"/>
  <c r="J6" i="11"/>
  <c r="E5" i="11"/>
  <c r="V159" i="11"/>
  <c r="J8" i="11"/>
  <c r="E6" i="11"/>
  <c r="F19" i="17"/>
  <c r="K8" i="17"/>
  <c r="F6" i="17"/>
  <c r="F11" i="17"/>
  <c r="K6" i="17"/>
  <c r="F5" i="17"/>
  <c r="K9" i="17"/>
  <c r="F8" i="17"/>
  <c r="F13" i="17"/>
  <c r="F10" i="17"/>
  <c r="K12" i="17"/>
  <c r="K5" i="12"/>
  <c r="F6" i="12"/>
  <c r="K8" i="12"/>
  <c r="K11" i="12"/>
  <c r="F10" i="12"/>
  <c r="F12" i="12"/>
  <c r="K9" i="12"/>
  <c r="W159" i="11"/>
  <c r="AS159" i="11"/>
  <c r="AA159" i="11"/>
  <c r="K8" i="11"/>
  <c r="E5" i="17"/>
  <c r="E8" i="17"/>
  <c r="V158" i="12"/>
  <c r="J10" i="12" s="1"/>
  <c r="V156" i="12"/>
  <c r="V154" i="12"/>
  <c r="V128" i="12"/>
  <c r="V126" i="12"/>
  <c r="V124" i="12"/>
  <c r="V120" i="12"/>
  <c r="J6" i="12" s="1"/>
  <c r="V118" i="12"/>
  <c r="V116" i="12"/>
  <c r="V113" i="12"/>
  <c r="V109" i="12"/>
  <c r="V107" i="12"/>
  <c r="V105" i="12"/>
  <c r="V103" i="12"/>
  <c r="V101" i="12"/>
  <c r="V99" i="12"/>
  <c r="V97" i="12"/>
  <c r="V95" i="12"/>
  <c r="V93" i="12"/>
  <c r="V91" i="12"/>
  <c r="E9" i="12" s="1"/>
  <c r="V89" i="12"/>
  <c r="E19" i="12" s="1"/>
  <c r="V87" i="12"/>
  <c r="V85" i="12"/>
  <c r="V73" i="12"/>
  <c r="V71" i="12"/>
  <c r="V67" i="12"/>
  <c r="V115" i="12"/>
  <c r="W112" i="12"/>
  <c r="Z2" i="15"/>
  <c r="AG2" i="15"/>
  <c r="AO2" i="15"/>
  <c r="AT2" i="15"/>
  <c r="AV2" i="15"/>
  <c r="AX2" i="15"/>
  <c r="AZ2" i="15"/>
  <c r="BB2" i="15"/>
  <c r="BD2" i="15"/>
  <c r="BF2" i="15"/>
  <c r="BH2" i="15"/>
  <c r="BJ2" i="15"/>
  <c r="BL2" i="15"/>
  <c r="BJ129" i="15"/>
  <c r="BF129" i="15"/>
  <c r="BB129" i="15"/>
  <c r="AX129" i="15"/>
  <c r="AT129" i="15"/>
  <c r="AB128" i="15"/>
  <c r="AJ128" i="15"/>
  <c r="AR128" i="15"/>
  <c r="AF127" i="15"/>
  <c r="AN127" i="15"/>
  <c r="AS127" i="15"/>
  <c r="AU127" i="15"/>
  <c r="AW127" i="15"/>
  <c r="AY127" i="15"/>
  <c r="BA127" i="15"/>
  <c r="BC127" i="15"/>
  <c r="BE127" i="15"/>
  <c r="BG127" i="15"/>
  <c r="BI127" i="15"/>
  <c r="BK127" i="15"/>
  <c r="AB125" i="15"/>
  <c r="AJ125" i="15"/>
  <c r="AR125" i="15"/>
  <c r="AZ125" i="15"/>
  <c r="BH125" i="15"/>
  <c r="AW124" i="15"/>
  <c r="AC123" i="15"/>
  <c r="AK123" i="15"/>
  <c r="AS123" i="15"/>
  <c r="BA123" i="15"/>
  <c r="BI123" i="15"/>
  <c r="AW122" i="15"/>
  <c r="AC121" i="15"/>
  <c r="AK121" i="15"/>
  <c r="AS121" i="15"/>
  <c r="BA121" i="15"/>
  <c r="BI121" i="15"/>
  <c r="BI120" i="15"/>
  <c r="BE120" i="15"/>
  <c r="BA120" i="15"/>
  <c r="AW120" i="15"/>
  <c r="AS120" i="15"/>
  <c r="Y118" i="15"/>
  <c r="AG118" i="15"/>
  <c r="AO118" i="15"/>
  <c r="Y116" i="15"/>
  <c r="AG116" i="15"/>
  <c r="AO116" i="15"/>
  <c r="AB115" i="15"/>
  <c r="AO115" i="15"/>
  <c r="AW115" i="15"/>
  <c r="BE115" i="15"/>
  <c r="AW114" i="15"/>
  <c r="Y113" i="15"/>
  <c r="AG113" i="15"/>
  <c r="AO113" i="15"/>
  <c r="AT113" i="15"/>
  <c r="AV113" i="15"/>
  <c r="AX113" i="15"/>
  <c r="AZ113" i="15"/>
  <c r="BB113" i="15"/>
  <c r="BD113" i="15"/>
  <c r="BF113" i="15"/>
  <c r="BH113" i="15"/>
  <c r="BJ113" i="15"/>
  <c r="BL113" i="15"/>
  <c r="AB108" i="15"/>
  <c r="AD108" i="15"/>
  <c r="AI108" i="15"/>
  <c r="AQ108" i="15"/>
  <c r="BJ106" i="15"/>
  <c r="BB106" i="15"/>
  <c r="AT106" i="15"/>
  <c r="AH105" i="15"/>
  <c r="AP105" i="15"/>
  <c r="AV105" i="15"/>
  <c r="AZ105" i="15"/>
  <c r="BD105" i="15"/>
  <c r="BH105" i="15"/>
  <c r="BL105" i="15"/>
  <c r="AB103" i="15"/>
  <c r="AF103" i="15"/>
  <c r="AK103" i="15"/>
  <c r="BA103" i="15"/>
  <c r="Y102" i="15"/>
  <c r="AO102" i="15"/>
  <c r="Y101" i="15"/>
  <c r="AC101" i="15"/>
  <c r="AS101" i="15"/>
  <c r="AW101" i="15"/>
  <c r="BA101" i="15"/>
  <c r="BE101" i="15"/>
  <c r="BI101" i="15"/>
  <c r="AC99" i="15"/>
  <c r="AG99" i="15"/>
  <c r="AF98" i="15"/>
  <c r="AJ98" i="15"/>
  <c r="AT98" i="15"/>
  <c r="AX98" i="15"/>
  <c r="BB98" i="15"/>
  <c r="BF98" i="15"/>
  <c r="BJ98" i="15"/>
  <c r="BI97" i="15"/>
  <c r="BE97" i="15"/>
  <c r="BA97" i="15"/>
  <c r="AW97" i="15"/>
  <c r="AF95" i="15"/>
  <c r="AN93" i="15"/>
  <c r="Y89" i="15"/>
  <c r="AC89" i="15"/>
  <c r="BL88" i="15"/>
  <c r="BH88" i="15"/>
  <c r="BD88" i="15"/>
  <c r="AZ88" i="15"/>
  <c r="AV88" i="15"/>
  <c r="Y86" i="15"/>
  <c r="AS86" i="15"/>
  <c r="AU86" i="15"/>
  <c r="AW86" i="15"/>
  <c r="AY86" i="15"/>
  <c r="BA86" i="15"/>
  <c r="BC86" i="15"/>
  <c r="BE86" i="15"/>
  <c r="BG86" i="15"/>
  <c r="BI86" i="15"/>
  <c r="BK86" i="15"/>
  <c r="AK84" i="15"/>
  <c r="AJ81" i="15"/>
  <c r="AR81" i="15"/>
  <c r="BL80" i="15"/>
  <c r="BH80" i="15"/>
  <c r="BD80" i="15"/>
  <c r="AZ80" i="15"/>
  <c r="AV80" i="15"/>
  <c r="AB79" i="15"/>
  <c r="AC78" i="15"/>
  <c r="AW78" i="15"/>
  <c r="BE78" i="15"/>
  <c r="AB77" i="15"/>
  <c r="AO77" i="15"/>
  <c r="AT74" i="15"/>
  <c r="AV74" i="15"/>
  <c r="BD74" i="15"/>
  <c r="BL74" i="15"/>
  <c r="BL73" i="15"/>
  <c r="BD73" i="15"/>
  <c r="AB72" i="15"/>
  <c r="AF72" i="15"/>
  <c r="AK72" i="15"/>
  <c r="BA72" i="15"/>
  <c r="Y71" i="15"/>
  <c r="AJ71" i="15"/>
  <c r="AS71" i="15"/>
  <c r="AU71" i="15"/>
  <c r="AW71" i="15"/>
  <c r="AY71" i="15"/>
  <c r="BA71" i="15"/>
  <c r="BC71" i="15"/>
  <c r="BE71" i="15"/>
  <c r="BG71" i="15"/>
  <c r="BI71" i="15"/>
  <c r="BK71" i="15"/>
  <c r="AC66" i="15"/>
  <c r="AG66" i="15"/>
  <c r="AR66" i="15"/>
  <c r="AJ66" i="15"/>
  <c r="Z65" i="15"/>
  <c r="AB65" i="15"/>
  <c r="AO65" i="15"/>
  <c r="AF65" i="15"/>
  <c r="AK65" i="15"/>
  <c r="AA64" i="15"/>
  <c r="AC64" i="15"/>
  <c r="AO64" i="15"/>
  <c r="AG64" i="15"/>
  <c r="AK64" i="15"/>
  <c r="AA63" i="15"/>
  <c r="AC63" i="15"/>
  <c r="AO63" i="15"/>
  <c r="AG63" i="15"/>
  <c r="AK63" i="15"/>
  <c r="AA61" i="15"/>
  <c r="AC61" i="15"/>
  <c r="AK61" i="15"/>
  <c r="AS61" i="15"/>
  <c r="BA61" i="15"/>
  <c r="BI61" i="15"/>
  <c r="AG61" i="15"/>
  <c r="AW61" i="15"/>
  <c r="BH58" i="15"/>
  <c r="AZ58" i="15"/>
  <c r="AF57" i="15"/>
  <c r="AN57" i="15"/>
  <c r="AJ57" i="15"/>
  <c r="V68" i="12"/>
  <c r="W111" i="12"/>
  <c r="F16" i="12" s="1"/>
  <c r="AB130" i="15"/>
  <c r="AJ130" i="15"/>
  <c r="AR130" i="15"/>
  <c r="AF129" i="15"/>
  <c r="AN129" i="15"/>
  <c r="AS129" i="15"/>
  <c r="AU129" i="15"/>
  <c r="AW129" i="15"/>
  <c r="AY129" i="15"/>
  <c r="BA129" i="15"/>
  <c r="BC129" i="15"/>
  <c r="BE129" i="15"/>
  <c r="BG129" i="15"/>
  <c r="BI129" i="15"/>
  <c r="BK129" i="15"/>
  <c r="AB126" i="15"/>
  <c r="AJ126" i="15"/>
  <c r="AR126" i="15"/>
  <c r="AC124" i="15"/>
  <c r="AK124" i="15"/>
  <c r="AS124" i="15"/>
  <c r="BA124" i="15"/>
  <c r="BI124" i="15"/>
  <c r="AC122" i="15"/>
  <c r="AK122" i="15"/>
  <c r="AS122" i="15"/>
  <c r="BA122" i="15"/>
  <c r="BI122" i="15"/>
  <c r="Y120" i="15"/>
  <c r="AG120" i="15"/>
  <c r="AO120" i="15"/>
  <c r="AT120" i="15"/>
  <c r="AV120" i="15"/>
  <c r="AX120" i="15"/>
  <c r="AZ120" i="15"/>
  <c r="BB120" i="15"/>
  <c r="BD120" i="15"/>
  <c r="BF120" i="15"/>
  <c r="BH120" i="15"/>
  <c r="BJ120" i="15"/>
  <c r="BL120" i="15"/>
  <c r="AF119" i="15"/>
  <c r="AN119" i="15"/>
  <c r="Y117" i="15"/>
  <c r="AG117" i="15"/>
  <c r="AO117" i="15"/>
  <c r="AC114" i="15"/>
  <c r="AK114" i="15"/>
  <c r="AS114" i="15"/>
  <c r="BA114" i="15"/>
  <c r="BI114" i="15"/>
  <c r="AB112" i="15"/>
  <c r="AJ112" i="15"/>
  <c r="AR112" i="15"/>
  <c r="AF111" i="15"/>
  <c r="AN111" i="15"/>
  <c r="AE110" i="15"/>
  <c r="AM110" i="15"/>
  <c r="AE109" i="15"/>
  <c r="AL109" i="15"/>
  <c r="Z107" i="15"/>
  <c r="AH107" i="15"/>
  <c r="AP107" i="15"/>
  <c r="Y106" i="15"/>
  <c r="AA106" i="15"/>
  <c r="AI106" i="15"/>
  <c r="AQ106" i="15"/>
  <c r="AV106" i="15"/>
  <c r="AZ106" i="15"/>
  <c r="BD106" i="15"/>
  <c r="BH106" i="15"/>
  <c r="BL106" i="15"/>
  <c r="Y104" i="15"/>
  <c r="AC104" i="15"/>
  <c r="AF100" i="15"/>
  <c r="AJ100" i="15"/>
  <c r="AN97" i="15"/>
  <c r="AT97" i="15"/>
  <c r="AV97" i="15"/>
  <c r="AX97" i="15"/>
  <c r="AZ97" i="15"/>
  <c r="BB97" i="15"/>
  <c r="BD97" i="15"/>
  <c r="BF97" i="15"/>
  <c r="BH97" i="15"/>
  <c r="BJ97" i="15"/>
  <c r="BL97" i="15"/>
  <c r="AB96" i="15"/>
  <c r="AR96" i="15"/>
  <c r="AB94" i="15"/>
  <c r="AF94" i="15"/>
  <c r="AF91" i="15"/>
  <c r="AN91" i="15"/>
  <c r="AF90" i="15"/>
  <c r="BD90" i="15"/>
  <c r="Y88" i="15"/>
  <c r="AS88" i="15"/>
  <c r="AU88" i="15"/>
  <c r="AW88" i="15"/>
  <c r="AY88" i="15"/>
  <c r="BA88" i="15"/>
  <c r="BC88" i="15"/>
  <c r="BE88" i="15"/>
  <c r="BG88" i="15"/>
  <c r="BI88" i="15"/>
  <c r="BK88" i="15"/>
  <c r="AN87" i="15"/>
  <c r="AB85" i="15"/>
  <c r="AF85" i="15"/>
  <c r="AV85" i="15"/>
  <c r="BL85" i="15"/>
  <c r="AN83" i="15"/>
  <c r="Y80" i="15"/>
  <c r="AS80" i="15"/>
  <c r="AU80" i="15"/>
  <c r="AW80" i="15"/>
  <c r="AY80" i="15"/>
  <c r="BA80" i="15"/>
  <c r="BC80" i="15"/>
  <c r="BE80" i="15"/>
  <c r="BG80" i="15"/>
  <c r="BI80" i="15"/>
  <c r="BK80" i="15"/>
  <c r="AT76" i="15"/>
  <c r="AV76" i="15"/>
  <c r="BD76" i="15"/>
  <c r="BL76" i="15"/>
  <c r="AB75" i="15"/>
  <c r="AO75" i="15"/>
  <c r="AF73" i="15"/>
  <c r="AT73" i="15"/>
  <c r="AX73" i="15"/>
  <c r="BB73" i="15"/>
  <c r="BF73" i="15"/>
  <c r="BJ73" i="15"/>
  <c r="AB69" i="15"/>
  <c r="AF69" i="15"/>
  <c r="AK69" i="15"/>
  <c r="AF68" i="15"/>
  <c r="Y67" i="15"/>
  <c r="AR67" i="15"/>
  <c r="AG67" i="15"/>
  <c r="AJ67" i="15"/>
  <c r="Z59" i="15"/>
  <c r="AB59" i="15"/>
  <c r="AJ59" i="15"/>
  <c r="AR59" i="15"/>
  <c r="AF59" i="15"/>
  <c r="AF58" i="15"/>
  <c r="AN58" i="15"/>
  <c r="AS58" i="15"/>
  <c r="AU58" i="15"/>
  <c r="AW58" i="15"/>
  <c r="AY58" i="15"/>
  <c r="BA58" i="15"/>
  <c r="BC58" i="15"/>
  <c r="BE58" i="15"/>
  <c r="BG58" i="15"/>
  <c r="BI58" i="15"/>
  <c r="BK58" i="15"/>
  <c r="AJ58" i="15"/>
  <c r="AT58" i="15"/>
  <c r="AX58" i="15"/>
  <c r="BB58" i="15"/>
  <c r="BF58" i="15"/>
  <c r="BJ58" i="15"/>
  <c r="Y55" i="15"/>
  <c r="AG55" i="15"/>
  <c r="AO55" i="15"/>
  <c r="AC55" i="15"/>
  <c r="Z111" i="15"/>
  <c r="Y110" i="15"/>
  <c r="Y109" i="15"/>
  <c r="AB107" i="15"/>
  <c r="Y105" i="15"/>
  <c r="AC102" i="15"/>
  <c r="AB97" i="15"/>
  <c r="AF96" i="15"/>
  <c r="AJ95" i="15"/>
  <c r="AB93" i="15"/>
  <c r="Y92" i="15"/>
  <c r="AN90" i="15"/>
  <c r="AG88" i="15"/>
  <c r="AG86" i="15"/>
  <c r="Y84" i="15"/>
  <c r="Z83" i="15"/>
  <c r="AB83" i="15"/>
  <c r="AC82" i="15"/>
  <c r="AG80" i="15"/>
  <c r="AJ79" i="15"/>
  <c r="AC71" i="15"/>
  <c r="AK70" i="15"/>
  <c r="AT70" i="15"/>
  <c r="AV70" i="15"/>
  <c r="AX70" i="15"/>
  <c r="AZ70" i="15"/>
  <c r="BB70" i="15"/>
  <c r="AA62" i="15"/>
  <c r="AC62" i="15"/>
  <c r="AK62" i="15"/>
  <c r="AS62" i="15"/>
  <c r="BA62" i="15"/>
  <c r="BI62" i="15"/>
  <c r="Y60" i="15"/>
  <c r="AG60" i="15"/>
  <c r="AO60" i="15"/>
  <c r="AT60" i="15"/>
  <c r="AV60" i="15"/>
  <c r="AX60" i="15"/>
  <c r="AZ60" i="15"/>
  <c r="BB60" i="15"/>
  <c r="BD60" i="15"/>
  <c r="BF60" i="15"/>
  <c r="BH60" i="15"/>
  <c r="BJ60" i="15"/>
  <c r="BL60" i="15"/>
  <c r="Y56" i="15"/>
  <c r="AG56" i="15"/>
  <c r="AO56" i="15"/>
  <c r="BJ54" i="15"/>
  <c r="BF54" i="15"/>
  <c r="BB54" i="15"/>
  <c r="AX54" i="15"/>
  <c r="Y52" i="15"/>
  <c r="AG52" i="15"/>
  <c r="AO52" i="15"/>
  <c r="Y50" i="15"/>
  <c r="AG50" i="15"/>
  <c r="AO50" i="15"/>
  <c r="BK49" i="15"/>
  <c r="BC49" i="15"/>
  <c r="AU49" i="15"/>
  <c r="AM49" i="15"/>
  <c r="BJ48" i="15"/>
  <c r="BB48" i="15"/>
  <c r="AT48" i="15"/>
  <c r="BJ47" i="15"/>
  <c r="BB47" i="15"/>
  <c r="AT47" i="15"/>
  <c r="BJ46" i="15"/>
  <c r="BB46" i="15"/>
  <c r="AT46" i="15"/>
  <c r="Y45" i="15"/>
  <c r="AA45" i="15"/>
  <c r="AI45" i="15"/>
  <c r="AQ45" i="15"/>
  <c r="AE44" i="15"/>
  <c r="AM44" i="15"/>
  <c r="AI44" i="15"/>
  <c r="AS44" i="15"/>
  <c r="AW44" i="15"/>
  <c r="BA44" i="15"/>
  <c r="BE44" i="15"/>
  <c r="BI44" i="15"/>
  <c r="BF42" i="15"/>
  <c r="BF40" i="15"/>
  <c r="AN37" i="15"/>
  <c r="AT37" i="15"/>
  <c r="AV37" i="15"/>
  <c r="AX37" i="15"/>
  <c r="AZ37" i="15"/>
  <c r="BB37" i="15"/>
  <c r="BD37" i="15"/>
  <c r="BF37" i="15"/>
  <c r="BH37" i="15"/>
  <c r="BJ37" i="15"/>
  <c r="BL37" i="15"/>
  <c r="AS37" i="15"/>
  <c r="AW37" i="15"/>
  <c r="BA37" i="15"/>
  <c r="BE37" i="15"/>
  <c r="BI37" i="15"/>
  <c r="AG23" i="15"/>
  <c r="AW23" i="15"/>
  <c r="BE23" i="15"/>
  <c r="AS23" i="15"/>
  <c r="BI23" i="15"/>
  <c r="BA23" i="15"/>
  <c r="Y20" i="15"/>
  <c r="AS20" i="15"/>
  <c r="AU20" i="15"/>
  <c r="AW20" i="15"/>
  <c r="AY20" i="15"/>
  <c r="BA20" i="15"/>
  <c r="BC20" i="15"/>
  <c r="BE20" i="15"/>
  <c r="BG20" i="15"/>
  <c r="BI20" i="15"/>
  <c r="BK20" i="15"/>
  <c r="AK20" i="15"/>
  <c r="AV20" i="15"/>
  <c r="AZ20" i="15"/>
  <c r="BD20" i="15"/>
  <c r="BH20" i="15"/>
  <c r="BL20" i="15"/>
  <c r="AT20" i="15"/>
  <c r="BB20" i="15"/>
  <c r="BJ20" i="15"/>
  <c r="AG18" i="15"/>
  <c r="AO12" i="15"/>
  <c r="AF54" i="15"/>
  <c r="AK54" i="15"/>
  <c r="AS54" i="15"/>
  <c r="AU54" i="15"/>
  <c r="AW54" i="15"/>
  <c r="AY54" i="15"/>
  <c r="BA54" i="15"/>
  <c r="BC54" i="15"/>
  <c r="BE54" i="15"/>
  <c r="BG54" i="15"/>
  <c r="BI54" i="15"/>
  <c r="BK54" i="15"/>
  <c r="AF53" i="15"/>
  <c r="AN53" i="15"/>
  <c r="Y51" i="15"/>
  <c r="AG51" i="15"/>
  <c r="AO51" i="15"/>
  <c r="AB49" i="15"/>
  <c r="AC49" i="15"/>
  <c r="AG49" i="15"/>
  <c r="AK49" i="15"/>
  <c r="AO49" i="15"/>
  <c r="AS49" i="15"/>
  <c r="AW49" i="15"/>
  <c r="BA49" i="15"/>
  <c r="BE49" i="15"/>
  <c r="BI49" i="15"/>
  <c r="Z48" i="15"/>
  <c r="AH48" i="15"/>
  <c r="AP48" i="15"/>
  <c r="AV48" i="15"/>
  <c r="AZ48" i="15"/>
  <c r="BD48" i="15"/>
  <c r="BH48" i="15"/>
  <c r="BL48" i="15"/>
  <c r="Y47" i="15"/>
  <c r="AA47" i="15"/>
  <c r="AI47" i="15"/>
  <c r="AQ47" i="15"/>
  <c r="AV47" i="15"/>
  <c r="AZ47" i="15"/>
  <c r="BD47" i="15"/>
  <c r="BH47" i="15"/>
  <c r="BL47" i="15"/>
  <c r="Z46" i="15"/>
  <c r="AH46" i="15"/>
  <c r="AP46" i="15"/>
  <c r="AV46" i="15"/>
  <c r="AZ46" i="15"/>
  <c r="BD46" i="15"/>
  <c r="BH46" i="15"/>
  <c r="BL46" i="15"/>
  <c r="AA43" i="15"/>
  <c r="AE43" i="15"/>
  <c r="AT43" i="15"/>
  <c r="AZ43" i="15"/>
  <c r="BD43" i="15"/>
  <c r="BH43" i="15"/>
  <c r="BL43" i="15"/>
  <c r="AM43" i="15"/>
  <c r="BB43" i="15"/>
  <c r="BJ43" i="15"/>
  <c r="Z42" i="15"/>
  <c r="AH42" i="15"/>
  <c r="AP42" i="15"/>
  <c r="AV42" i="15"/>
  <c r="AZ42" i="15"/>
  <c r="BD42" i="15"/>
  <c r="BH42" i="15"/>
  <c r="BL42" i="15"/>
  <c r="AD42" i="15"/>
  <c r="AT42" i="15"/>
  <c r="BB42" i="15"/>
  <c r="BJ42" i="15"/>
  <c r="AA41" i="15"/>
  <c r="AE41" i="15"/>
  <c r="AT41" i="15"/>
  <c r="BB41" i="15"/>
  <c r="BJ41" i="15"/>
  <c r="AM41" i="15"/>
  <c r="BF41" i="15"/>
  <c r="Z40" i="15"/>
  <c r="AH40" i="15"/>
  <c r="AP40" i="15"/>
  <c r="AV40" i="15"/>
  <c r="AZ40" i="15"/>
  <c r="BD40" i="15"/>
  <c r="BH40" i="15"/>
  <c r="BL40" i="15"/>
  <c r="AD40" i="15"/>
  <c r="AT40" i="15"/>
  <c r="BB40" i="15"/>
  <c r="BJ40" i="15"/>
  <c r="AF34" i="15"/>
  <c r="AV34" i="15"/>
  <c r="BL34" i="15"/>
  <c r="AN34" i="15"/>
  <c r="BD34" i="15"/>
  <c r="AN32" i="15"/>
  <c r="AN26" i="15"/>
  <c r="Y22" i="15"/>
  <c r="AO22" i="15"/>
  <c r="AT22" i="15"/>
  <c r="AV22" i="15"/>
  <c r="AX22" i="15"/>
  <c r="AZ22" i="15"/>
  <c r="BB22" i="15"/>
  <c r="BD22" i="15"/>
  <c r="BF22" i="15"/>
  <c r="BH22" i="15"/>
  <c r="BJ22" i="15"/>
  <c r="BL22" i="15"/>
  <c r="AG22" i="15"/>
  <c r="AU22" i="15"/>
  <c r="AY22" i="15"/>
  <c r="BC22" i="15"/>
  <c r="BG22" i="15"/>
  <c r="BK22" i="15"/>
  <c r="AS22" i="15"/>
  <c r="BA22" i="15"/>
  <c r="BI22" i="15"/>
  <c r="AS11" i="15"/>
  <c r="BA11" i="15"/>
  <c r="BF11" i="15"/>
  <c r="BJ11" i="15"/>
  <c r="AW11" i="15"/>
  <c r="BH11" i="15"/>
  <c r="BD11" i="15"/>
  <c r="AG4" i="15"/>
  <c r="AO4" i="15"/>
  <c r="Y3" i="15"/>
  <c r="AH3" i="15"/>
  <c r="AB70" i="15"/>
  <c r="AC67" i="15"/>
  <c r="AA60" i="15"/>
  <c r="Z58" i="15"/>
  <c r="Z57" i="15"/>
  <c r="AA56" i="15"/>
  <c r="AA55" i="15"/>
  <c r="Z54" i="15"/>
  <c r="Z53" i="15"/>
  <c r="AA52" i="15"/>
  <c r="AA51" i="15"/>
  <c r="AA50" i="15"/>
  <c r="AB48" i="15"/>
  <c r="AB46" i="15"/>
  <c r="AG39" i="15"/>
  <c r="AM39" i="15"/>
  <c r="AF38" i="15"/>
  <c r="AN38" i="15"/>
  <c r="AS38" i="15"/>
  <c r="AU38" i="15"/>
  <c r="AW38" i="15"/>
  <c r="AY38" i="15"/>
  <c r="BA38" i="15"/>
  <c r="BC38" i="15"/>
  <c r="BE38" i="15"/>
  <c r="BG38" i="15"/>
  <c r="BI38" i="15"/>
  <c r="BK38" i="15"/>
  <c r="AB36" i="15"/>
  <c r="AJ36" i="15"/>
  <c r="AR36" i="15"/>
  <c r="AN7" i="15"/>
  <c r="BD7" i="15"/>
  <c r="Y44" i="15"/>
  <c r="AS35" i="15"/>
  <c r="AU35" i="15"/>
  <c r="AW35" i="15"/>
  <c r="AY35" i="15"/>
  <c r="BA35" i="15"/>
  <c r="AF33" i="15"/>
  <c r="AN33" i="15"/>
  <c r="AO29" i="15"/>
  <c r="AO27" i="15"/>
  <c r="AN24" i="15"/>
  <c r="AJ21" i="15"/>
  <c r="AO17" i="15"/>
  <c r="AC15" i="15"/>
  <c r="AN15" i="15"/>
  <c r="AO14" i="15"/>
  <c r="AF13" i="15"/>
  <c r="BD13" i="15"/>
  <c r="AS9" i="15"/>
  <c r="AW9" i="15"/>
  <c r="BA9" i="15"/>
  <c r="BE9" i="15"/>
  <c r="BI9" i="15"/>
  <c r="AG8" i="15"/>
  <c r="AQ8" i="15"/>
  <c r="Y6" i="15"/>
  <c r="AG6" i="15"/>
  <c r="AO6" i="15"/>
  <c r="AT6" i="15"/>
  <c r="AV6" i="15"/>
  <c r="AX6" i="15"/>
  <c r="AZ6" i="15"/>
  <c r="BB6" i="15"/>
  <c r="BD6" i="15"/>
  <c r="BF6" i="15"/>
  <c r="BH6" i="15"/>
  <c r="BJ6" i="15"/>
  <c r="BL6" i="15"/>
  <c r="AF5" i="15"/>
  <c r="AN5" i="15"/>
  <c r="Y159" i="12"/>
  <c r="AF35" i="15"/>
  <c r="AF31" i="15"/>
  <c r="AK23" i="15"/>
  <c r="AC22" i="15"/>
  <c r="AA21" i="15"/>
  <c r="AG20" i="15"/>
  <c r="E7" i="12"/>
  <c r="V159" i="12"/>
  <c r="Y159" i="11"/>
  <c r="W68" i="12"/>
  <c r="AA2" i="15"/>
  <c r="Y130" i="15"/>
  <c r="Y129" i="15"/>
  <c r="Y128" i="15"/>
  <c r="Y127" i="15"/>
  <c r="Y126" i="15"/>
  <c r="Y125" i="15"/>
  <c r="Z124" i="15"/>
  <c r="Z123" i="15"/>
  <c r="Z122" i="15"/>
  <c r="Z121" i="15"/>
  <c r="Z120" i="15"/>
  <c r="Y119" i="15"/>
  <c r="Z118" i="15"/>
  <c r="Z117" i="15"/>
  <c r="Z116" i="15"/>
  <c r="Y115" i="15"/>
  <c r="Z114" i="15"/>
  <c r="Z113" i="15"/>
  <c r="Y112" i="15"/>
  <c r="Y111" i="15"/>
  <c r="BK110" i="15"/>
  <c r="BI110" i="15"/>
  <c r="BG110" i="15"/>
  <c r="BE110" i="15"/>
  <c r="BC110" i="15"/>
  <c r="BA110" i="15"/>
  <c r="AY110" i="15"/>
  <c r="AW110" i="15"/>
  <c r="AU110" i="15"/>
  <c r="AS110" i="15"/>
  <c r="AO110" i="15"/>
  <c r="AK110" i="15"/>
  <c r="AG110" i="15"/>
  <c r="AC110" i="15"/>
  <c r="Z110" i="15"/>
  <c r="BL109" i="15"/>
  <c r="BJ109" i="15"/>
  <c r="BH109" i="15"/>
  <c r="BF109" i="15"/>
  <c r="BD109" i="15"/>
  <c r="BB109" i="15"/>
  <c r="AZ109" i="15"/>
  <c r="AX109" i="15"/>
  <c r="AV109" i="15"/>
  <c r="AT109" i="15"/>
  <c r="AR109" i="15"/>
  <c r="AN109" i="15"/>
  <c r="AJ109" i="15"/>
  <c r="AG109" i="15"/>
  <c r="AC109" i="15"/>
  <c r="Z109" i="15"/>
  <c r="AO108" i="15"/>
  <c r="AK108" i="15"/>
  <c r="AF108" i="15"/>
  <c r="Y108" i="15"/>
  <c r="BL107" i="15"/>
  <c r="BJ107" i="15"/>
  <c r="BH107" i="15"/>
  <c r="BF107" i="15"/>
  <c r="BD107" i="15"/>
  <c r="BB107" i="15"/>
  <c r="AZ107" i="15"/>
  <c r="AX107" i="15"/>
  <c r="AV107" i="15"/>
  <c r="AT107" i="15"/>
  <c r="AR107" i="15"/>
  <c r="AN107" i="15"/>
  <c r="AJ107" i="15"/>
  <c r="AF107" i="15"/>
  <c r="Y107" i="15"/>
  <c r="BK106" i="15"/>
  <c r="BI106" i="15"/>
  <c r="BG106" i="15"/>
  <c r="BE106" i="15"/>
  <c r="BC106" i="15"/>
  <c r="BA106" i="15"/>
  <c r="AY106" i="15"/>
  <c r="AW106" i="15"/>
  <c r="AU106" i="15"/>
  <c r="AS106" i="15"/>
  <c r="AO106" i="15"/>
  <c r="AK106" i="15"/>
  <c r="AG106" i="15"/>
  <c r="AC106" i="15"/>
  <c r="Z106" i="15"/>
  <c r="AR105" i="15"/>
  <c r="AN105" i="15"/>
  <c r="AJ105" i="15"/>
  <c r="AF105" i="15"/>
  <c r="AO104" i="15"/>
  <c r="AG104" i="15"/>
  <c r="BE103" i="15"/>
  <c r="AW103" i="15"/>
  <c r="AO103" i="15"/>
  <c r="BI102" i="15"/>
  <c r="BA102" i="15"/>
  <c r="AS102" i="15"/>
  <c r="AK102" i="15"/>
  <c r="BL101" i="15"/>
  <c r="BJ101" i="15"/>
  <c r="BH101" i="15"/>
  <c r="BF101" i="15"/>
  <c r="BD101" i="15"/>
  <c r="BB101" i="15"/>
  <c r="AZ101" i="15"/>
  <c r="AX101" i="15"/>
  <c r="AV101" i="15"/>
  <c r="AT101" i="15"/>
  <c r="AO101" i="15"/>
  <c r="AG101" i="15"/>
  <c r="AN100" i="15"/>
  <c r="AK99" i="15"/>
  <c r="BK98" i="15"/>
  <c r="BI98" i="15"/>
  <c r="BG98" i="15"/>
  <c r="BE98" i="15"/>
  <c r="BC98" i="15"/>
  <c r="BA98" i="15"/>
  <c r="AY98" i="15"/>
  <c r="AW98" i="15"/>
  <c r="AU98" i="15"/>
  <c r="AS98" i="15"/>
  <c r="AN98" i="15"/>
  <c r="AR97" i="15"/>
  <c r="AJ97" i="15"/>
  <c r="BK96" i="15"/>
  <c r="BI96" i="15"/>
  <c r="BG96" i="15"/>
  <c r="BE96" i="15"/>
  <c r="BC96" i="15"/>
  <c r="BA96" i="15"/>
  <c r="AY96" i="15"/>
  <c r="AW96" i="15"/>
  <c r="AU96" i="15"/>
  <c r="AS96" i="15"/>
  <c r="AN96" i="15"/>
  <c r="BL95" i="15"/>
  <c r="BJ95" i="15"/>
  <c r="BH95" i="15"/>
  <c r="BF95" i="15"/>
  <c r="BD95" i="15"/>
  <c r="BB95" i="15"/>
  <c r="AZ95" i="15"/>
  <c r="AX95" i="15"/>
  <c r="AV95" i="15"/>
  <c r="AT95" i="15"/>
  <c r="AR95" i="15"/>
  <c r="AR94" i="15"/>
  <c r="AJ94" i="15"/>
  <c r="BH93" i="15"/>
  <c r="AZ93" i="15"/>
  <c r="AR93" i="15"/>
  <c r="AJ93" i="15"/>
  <c r="BL92" i="15"/>
  <c r="BJ92" i="15"/>
  <c r="BH92" i="15"/>
  <c r="BF92" i="15"/>
  <c r="BD92" i="15"/>
  <c r="BB92" i="15"/>
  <c r="AZ92" i="15"/>
  <c r="AX92" i="15"/>
  <c r="AV92" i="15"/>
  <c r="AT92" i="15"/>
  <c r="AO92" i="15"/>
  <c r="BL91" i="15"/>
  <c r="AV91" i="15"/>
  <c r="AO89" i="15"/>
  <c r="AG89" i="15"/>
  <c r="AJ87" i="15"/>
  <c r="AB87" i="15"/>
  <c r="BH85" i="15"/>
  <c r="AZ85" i="15"/>
  <c r="AR85" i="15"/>
  <c r="AJ85" i="15"/>
  <c r="BL84" i="15"/>
  <c r="BJ84" i="15"/>
  <c r="BH84" i="15"/>
  <c r="BF84" i="15"/>
  <c r="BD84" i="15"/>
  <c r="BB84" i="15"/>
  <c r="AZ84" i="15"/>
  <c r="AX84" i="15"/>
  <c r="AV84" i="15"/>
  <c r="AT84" i="15"/>
  <c r="AO84" i="15"/>
  <c r="AG84" i="15"/>
  <c r="AA84" i="15"/>
  <c r="BL83" i="15"/>
  <c r="BH83" i="15"/>
  <c r="BD83" i="15"/>
  <c r="AZ83" i="15"/>
  <c r="AV83" i="15"/>
  <c r="AR83" i="15"/>
  <c r="AJ83" i="15"/>
  <c r="BL82" i="15"/>
  <c r="BJ82" i="15"/>
  <c r="BH82" i="15"/>
  <c r="BF82" i="15"/>
  <c r="BD82" i="15"/>
  <c r="BB82" i="15"/>
  <c r="AZ82" i="15"/>
  <c r="AX82" i="15"/>
  <c r="AV82" i="15"/>
  <c r="AT82" i="15"/>
  <c r="AQ82" i="15"/>
  <c r="BJ79" i="15"/>
  <c r="BF79" i="15"/>
  <c r="BB79" i="15"/>
  <c r="AX79" i="15"/>
  <c r="AT79" i="15"/>
  <c r="BK78" i="15"/>
  <c r="BG78" i="15"/>
  <c r="BC78" i="15"/>
  <c r="AY78" i="15"/>
  <c r="AU78" i="15"/>
  <c r="AN78" i="15"/>
  <c r="BJ77" i="15"/>
  <c r="BF77" i="15"/>
  <c r="BB77" i="15"/>
  <c r="AX77" i="15"/>
  <c r="BJ76" i="15"/>
  <c r="BF76" i="15"/>
  <c r="BB76" i="15"/>
  <c r="AX76" i="15"/>
  <c r="BJ75" i="15"/>
  <c r="BF75" i="15"/>
  <c r="BB75" i="15"/>
  <c r="AX75" i="15"/>
  <c r="BJ74" i="15"/>
  <c r="BF74" i="15"/>
  <c r="BB74" i="15"/>
  <c r="AX74" i="15"/>
  <c r="AQ2" i="15"/>
  <c r="AM2" i="15"/>
  <c r="AI2" i="15"/>
  <c r="AE2" i="15"/>
  <c r="AB2" i="15"/>
  <c r="AP130" i="15"/>
  <c r="AL130" i="15"/>
  <c r="AH130" i="15"/>
  <c r="AD130" i="15"/>
  <c r="Z130" i="15"/>
  <c r="AP129" i="15"/>
  <c r="AL129" i="15"/>
  <c r="AH129" i="15"/>
  <c r="AD129" i="15"/>
  <c r="Z129" i="15"/>
  <c r="AP128" i="15"/>
  <c r="AL128" i="15"/>
  <c r="AH128" i="15"/>
  <c r="AD128" i="15"/>
  <c r="Z128" i="15"/>
  <c r="AP127" i="15"/>
  <c r="AL127" i="15"/>
  <c r="AH127" i="15"/>
  <c r="AD127" i="15"/>
  <c r="Z127" i="15"/>
  <c r="AP126" i="15"/>
  <c r="AL126" i="15"/>
  <c r="AH126" i="15"/>
  <c r="AD126" i="15"/>
  <c r="Z126" i="15"/>
  <c r="BJ125" i="15"/>
  <c r="BF125" i="15"/>
  <c r="BB125" i="15"/>
  <c r="AX125" i="15"/>
  <c r="AT125" i="15"/>
  <c r="AP125" i="15"/>
  <c r="AL125" i="15"/>
  <c r="AH125" i="15"/>
  <c r="AD125" i="15"/>
  <c r="Z125" i="15"/>
  <c r="BK124" i="15"/>
  <c r="BG124" i="15"/>
  <c r="BC124" i="15"/>
  <c r="AY124" i="15"/>
  <c r="AU124" i="15"/>
  <c r="AQ124" i="15"/>
  <c r="AM124" i="15"/>
  <c r="AI124" i="15"/>
  <c r="AE124" i="15"/>
  <c r="AA124" i="15"/>
  <c r="BK123" i="15"/>
  <c r="BG123" i="15"/>
  <c r="BC123" i="15"/>
  <c r="AY123" i="15"/>
  <c r="AU123" i="15"/>
  <c r="AQ123" i="15"/>
  <c r="AM123" i="15"/>
  <c r="AI123" i="15"/>
  <c r="AE123" i="15"/>
  <c r="AA123" i="15"/>
  <c r="BK122" i="15"/>
  <c r="BG122" i="15"/>
  <c r="BC122" i="15"/>
  <c r="AY122" i="15"/>
  <c r="AU122" i="15"/>
  <c r="AQ122" i="15"/>
  <c r="AM122" i="15"/>
  <c r="AI122" i="15"/>
  <c r="AE122" i="15"/>
  <c r="AA122" i="15"/>
  <c r="BK121" i="15"/>
  <c r="BG121" i="15"/>
  <c r="BC121" i="15"/>
  <c r="AY121" i="15"/>
  <c r="AU121" i="15"/>
  <c r="AQ121" i="15"/>
  <c r="AM121" i="15"/>
  <c r="AI121" i="15"/>
  <c r="AE121" i="15"/>
  <c r="AA121" i="15"/>
  <c r="AQ120" i="15"/>
  <c r="AM120" i="15"/>
  <c r="AI120" i="15"/>
  <c r="AE120" i="15"/>
  <c r="AA120" i="15"/>
  <c r="BJ119" i="15"/>
  <c r="BF119" i="15"/>
  <c r="BB119" i="15"/>
  <c r="AX119" i="15"/>
  <c r="AT119" i="15"/>
  <c r="AP119" i="15"/>
  <c r="AL119" i="15"/>
  <c r="AH119" i="15"/>
  <c r="AD119" i="15"/>
  <c r="Z119" i="15"/>
  <c r="BK118" i="15"/>
  <c r="BG118" i="15"/>
  <c r="BC118" i="15"/>
  <c r="AY118" i="15"/>
  <c r="AU118" i="15"/>
  <c r="AQ118" i="15"/>
  <c r="AM118" i="15"/>
  <c r="AI118" i="15"/>
  <c r="AE118" i="15"/>
  <c r="AA118" i="15"/>
  <c r="BK117" i="15"/>
  <c r="BG117" i="15"/>
  <c r="BC117" i="15"/>
  <c r="AY117" i="15"/>
  <c r="AU117" i="15"/>
  <c r="AQ117" i="15"/>
  <c r="AM117" i="15"/>
  <c r="AI117" i="15"/>
  <c r="AE117" i="15"/>
  <c r="AA117" i="15"/>
  <c r="BK116" i="15"/>
  <c r="BG116" i="15"/>
  <c r="BC116" i="15"/>
  <c r="AY116" i="15"/>
  <c r="AU116" i="15"/>
  <c r="AQ116" i="15"/>
  <c r="AM116" i="15"/>
  <c r="AI116" i="15"/>
  <c r="AE116" i="15"/>
  <c r="AA116" i="15"/>
  <c r="BK115" i="15"/>
  <c r="BG115" i="15"/>
  <c r="BC115" i="15"/>
  <c r="AY115" i="15"/>
  <c r="AU115" i="15"/>
  <c r="AQ115" i="15"/>
  <c r="AM115" i="15"/>
  <c r="AI115" i="15"/>
  <c r="AH115" i="15"/>
  <c r="AD115" i="15"/>
  <c r="Z115" i="15"/>
  <c r="BK114" i="15"/>
  <c r="BG114" i="15"/>
  <c r="BC114" i="15"/>
  <c r="AY114" i="15"/>
  <c r="AU114" i="15"/>
  <c r="AQ114" i="15"/>
  <c r="AM114" i="15"/>
  <c r="AI114" i="15"/>
  <c r="AE114" i="15"/>
  <c r="AA114" i="15"/>
  <c r="AQ113" i="15"/>
  <c r="AM113" i="15"/>
  <c r="AI113" i="15"/>
  <c r="AE113" i="15"/>
  <c r="AA113" i="15"/>
  <c r="AP112" i="15"/>
  <c r="AL112" i="15"/>
  <c r="AH112" i="15"/>
  <c r="AD112" i="15"/>
  <c r="Z112" i="15"/>
  <c r="AP111" i="15"/>
  <c r="AL111" i="15"/>
  <c r="AH111" i="15"/>
  <c r="AD111" i="15"/>
  <c r="AC88" i="15"/>
  <c r="Z85" i="15"/>
  <c r="Y82" i="15"/>
  <c r="AG82" i="15"/>
  <c r="AO82" i="15"/>
  <c r="AF81" i="15"/>
  <c r="AN81" i="15"/>
  <c r="AA80" i="15"/>
  <c r="AC80" i="15"/>
  <c r="AK80" i="15"/>
  <c r="AF79" i="15"/>
  <c r="AN79" i="15"/>
  <c r="AS79" i="15"/>
  <c r="AU79" i="15"/>
  <c r="AW79" i="15"/>
  <c r="AY79" i="15"/>
  <c r="BA79" i="15"/>
  <c r="BC79" i="15"/>
  <c r="BE79" i="15"/>
  <c r="BG79" i="15"/>
  <c r="BI79" i="15"/>
  <c r="BK79" i="15"/>
  <c r="Y78" i="15"/>
  <c r="AG78" i="15"/>
  <c r="AJ78" i="15"/>
  <c r="AR78" i="15"/>
  <c r="AT78" i="15"/>
  <c r="AV78" i="15"/>
  <c r="AX78" i="15"/>
  <c r="AZ78" i="15"/>
  <c r="BB78" i="15"/>
  <c r="BD78" i="15"/>
  <c r="BF78" i="15"/>
  <c r="BH78" i="15"/>
  <c r="BJ78" i="15"/>
  <c r="BL78" i="15"/>
  <c r="AF77" i="15"/>
  <c r="AK77" i="15"/>
  <c r="AS77" i="15"/>
  <c r="AU77" i="15"/>
  <c r="AW77" i="15"/>
  <c r="AY77" i="15"/>
  <c r="BA77" i="15"/>
  <c r="BC77" i="15"/>
  <c r="BE77" i="15"/>
  <c r="BG77" i="15"/>
  <c r="BI77" i="15"/>
  <c r="BK77" i="15"/>
  <c r="AF76" i="15"/>
  <c r="AK76" i="15"/>
  <c r="AS76" i="15"/>
  <c r="AU76" i="15"/>
  <c r="AW76" i="15"/>
  <c r="AY76" i="15"/>
  <c r="BA76" i="15"/>
  <c r="BC76" i="15"/>
  <c r="BE76" i="15"/>
  <c r="BG76" i="15"/>
  <c r="BI76" i="15"/>
  <c r="BK76" i="15"/>
  <c r="AF75" i="15"/>
  <c r="AK75" i="15"/>
  <c r="AS75" i="15"/>
  <c r="AU75" i="15"/>
  <c r="AW75" i="15"/>
  <c r="AY75" i="15"/>
  <c r="BA75" i="15"/>
  <c r="BC75" i="15"/>
  <c r="BE75" i="15"/>
  <c r="BG75" i="15"/>
  <c r="BI75" i="15"/>
  <c r="BK75" i="15"/>
  <c r="AF74" i="15"/>
  <c r="AK74" i="15"/>
  <c r="AS74" i="15"/>
  <c r="AU74" i="15"/>
  <c r="AW74" i="15"/>
  <c r="AY74" i="15"/>
  <c r="BA74" i="15"/>
  <c r="BC74" i="15"/>
  <c r="BE74" i="15"/>
  <c r="BG74" i="15"/>
  <c r="BI74" i="15"/>
  <c r="BK74" i="15"/>
  <c r="AA82" i="15"/>
  <c r="Z81" i="15"/>
  <c r="Z79" i="15"/>
  <c r="AA78" i="15"/>
  <c r="Z77" i="15"/>
  <c r="Z76" i="15"/>
  <c r="Z75" i="15"/>
  <c r="Z74" i="15"/>
  <c r="BK73" i="15"/>
  <c r="BI73" i="15"/>
  <c r="BG73" i="15"/>
  <c r="BE73" i="15"/>
  <c r="BC73" i="15"/>
  <c r="BA73" i="15"/>
  <c r="AY73" i="15"/>
  <c r="AW73" i="15"/>
  <c r="AU73" i="15"/>
  <c r="AS73" i="15"/>
  <c r="AK73" i="15"/>
  <c r="Z73" i="15"/>
  <c r="BE72" i="15"/>
  <c r="AW72" i="15"/>
  <c r="AO72" i="15"/>
  <c r="AN71" i="15"/>
  <c r="AO70" i="15"/>
  <c r="AO69" i="15"/>
  <c r="AK68" i="15"/>
  <c r="Z68" i="15"/>
  <c r="BL67" i="15"/>
  <c r="BD67" i="15"/>
  <c r="AV67" i="15"/>
  <c r="AN67" i="15"/>
  <c r="AN66" i="15"/>
  <c r="AQ65" i="15"/>
  <c r="AM65" i="15"/>
  <c r="AI65" i="15"/>
  <c r="AH65" i="15"/>
  <c r="AD65" i="15"/>
  <c r="AQ64" i="15"/>
  <c r="AM64" i="15"/>
  <c r="AI64" i="15"/>
  <c r="AE64" i="15"/>
  <c r="AQ63" i="15"/>
  <c r="AM63" i="15"/>
  <c r="AI63" i="15"/>
  <c r="AE63" i="15"/>
  <c r="BK62" i="15"/>
  <c r="BG62" i="15"/>
  <c r="BC62" i="15"/>
  <c r="AY62" i="15"/>
  <c r="AU62" i="15"/>
  <c r="AQ62" i="15"/>
  <c r="AM62" i="15"/>
  <c r="AI62" i="15"/>
  <c r="AE62" i="15"/>
  <c r="BK61" i="15"/>
  <c r="BG61" i="15"/>
  <c r="BC61" i="15"/>
  <c r="AY61" i="15"/>
  <c r="AU61" i="15"/>
  <c r="AQ61" i="15"/>
  <c r="AM61" i="15"/>
  <c r="AI61" i="15"/>
  <c r="AE61" i="15"/>
  <c r="AQ60" i="15"/>
  <c r="AM60" i="15"/>
  <c r="AI60" i="15"/>
  <c r="AE60" i="15"/>
  <c r="AP59" i="15"/>
  <c r="AL59" i="15"/>
  <c r="AH59" i="15"/>
  <c r="AD59" i="15"/>
  <c r="AP58" i="15"/>
  <c r="AL58" i="15"/>
  <c r="AH58" i="15"/>
  <c r="AD58" i="15"/>
  <c r="BJ57" i="15"/>
  <c r="BF57" i="15"/>
  <c r="BB57" i="15"/>
  <c r="AX57" i="15"/>
  <c r="AT57" i="15"/>
  <c r="AP57" i="15"/>
  <c r="AL57" i="15"/>
  <c r="AH57" i="15"/>
  <c r="AD57" i="15"/>
  <c r="BK56" i="15"/>
  <c r="BG56" i="15"/>
  <c r="BC56" i="15"/>
  <c r="AY56" i="15"/>
  <c r="AU56" i="15"/>
  <c r="AQ56" i="15"/>
  <c r="AM56" i="15"/>
  <c r="AI56" i="15"/>
  <c r="AE56" i="15"/>
  <c r="BK55" i="15"/>
  <c r="BG55" i="15"/>
  <c r="BC55" i="15"/>
  <c r="AY55" i="15"/>
  <c r="AU55" i="15"/>
  <c r="AQ55" i="15"/>
  <c r="AM55" i="15"/>
  <c r="AI55" i="15"/>
  <c r="AE55" i="15"/>
  <c r="AQ54" i="15"/>
  <c r="AM54" i="15"/>
  <c r="AI54" i="15"/>
  <c r="AH54" i="15"/>
  <c r="AD54" i="15"/>
  <c r="BJ53" i="15"/>
  <c r="BF53" i="15"/>
  <c r="BB53" i="15"/>
  <c r="AX53" i="15"/>
  <c r="AT53" i="15"/>
  <c r="AP53" i="15"/>
  <c r="AL53" i="15"/>
  <c r="AH53" i="15"/>
  <c r="AD53" i="15"/>
  <c r="BK52" i="15"/>
  <c r="BG52" i="15"/>
  <c r="BC52" i="15"/>
  <c r="AY52" i="15"/>
  <c r="AU52" i="15"/>
  <c r="AQ52" i="15"/>
  <c r="AM52" i="15"/>
  <c r="AI52" i="15"/>
  <c r="AE52" i="15"/>
  <c r="BK51" i="15"/>
  <c r="BG51" i="15"/>
  <c r="BC51" i="15"/>
  <c r="AY51" i="15"/>
  <c r="AU51" i="15"/>
  <c r="AQ51" i="15"/>
  <c r="AM51" i="15"/>
  <c r="AI51" i="15"/>
  <c r="AE51" i="15"/>
  <c r="BK50" i="15"/>
  <c r="BG50" i="15"/>
  <c r="BC50" i="15"/>
  <c r="AY50" i="15"/>
  <c r="AU50" i="15"/>
  <c r="AQ50" i="15"/>
  <c r="AM50" i="15"/>
  <c r="AI50" i="15"/>
  <c r="AE50" i="15"/>
  <c r="BL49" i="15"/>
  <c r="BJ49" i="15"/>
  <c r="BH49" i="15"/>
  <c r="BF49" i="15"/>
  <c r="BD49" i="15"/>
  <c r="BB49" i="15"/>
  <c r="AZ49" i="15"/>
  <c r="AX49" i="15"/>
  <c r="AV49" i="15"/>
  <c r="AT49" i="15"/>
  <c r="AR49" i="15"/>
  <c r="AP49" i="15"/>
  <c r="AN49" i="15"/>
  <c r="AL49" i="15"/>
  <c r="AJ49" i="15"/>
  <c r="AH49" i="15"/>
  <c r="AF49" i="15"/>
  <c r="AD49" i="15"/>
  <c r="AR48" i="15"/>
  <c r="AN48" i="15"/>
  <c r="AJ48" i="15"/>
  <c r="AF48" i="15"/>
  <c r="BK47" i="15"/>
  <c r="BI47" i="15"/>
  <c r="BG47" i="15"/>
  <c r="BE47" i="15"/>
  <c r="BC47" i="15"/>
  <c r="BA47" i="15"/>
  <c r="AY47" i="15"/>
  <c r="AW47" i="15"/>
  <c r="AU47" i="15"/>
  <c r="AS47" i="15"/>
  <c r="AO47" i="15"/>
  <c r="AK47" i="15"/>
  <c r="AG47" i="15"/>
  <c r="AC47" i="15"/>
  <c r="AR46" i="15"/>
  <c r="AN46" i="15"/>
  <c r="AJ46" i="15"/>
  <c r="AF46" i="15"/>
  <c r="AO45" i="15"/>
  <c r="AK45" i="15"/>
  <c r="AG45" i="15"/>
  <c r="AC45" i="15"/>
  <c r="AO44" i="15"/>
  <c r="AK44" i="15"/>
  <c r="AG44" i="15"/>
  <c r="AC44" i="15"/>
  <c r="BK43" i="15"/>
  <c r="BI43" i="15"/>
  <c r="BG43" i="15"/>
  <c r="BE43" i="15"/>
  <c r="BC43" i="15"/>
  <c r="BA43" i="15"/>
  <c r="AY43" i="15"/>
  <c r="AV43" i="15"/>
  <c r="AQ43" i="15"/>
  <c r="AI43" i="15"/>
  <c r="AB42" i="15"/>
  <c r="AF42" i="15"/>
  <c r="AJ42" i="15"/>
  <c r="AN42" i="15"/>
  <c r="AR42" i="15"/>
  <c r="BL41" i="15"/>
  <c r="BH41" i="15"/>
  <c r="BD41" i="15"/>
  <c r="AZ41" i="15"/>
  <c r="AV41" i="15"/>
  <c r="AQ41" i="15"/>
  <c r="AI41" i="15"/>
  <c r="AB40" i="15"/>
  <c r="AF40" i="15"/>
  <c r="AJ40" i="15"/>
  <c r="AN40" i="15"/>
  <c r="AR40" i="15"/>
  <c r="AQ39" i="15"/>
  <c r="Z37" i="15"/>
  <c r="AD37" i="15"/>
  <c r="AH37" i="15"/>
  <c r="AL37" i="15"/>
  <c r="AP37" i="15"/>
  <c r="AB37" i="15"/>
  <c r="AJ37" i="15"/>
  <c r="AR37" i="15"/>
  <c r="Z34" i="15"/>
  <c r="AD34" i="15"/>
  <c r="AH34" i="15"/>
  <c r="AL34" i="15"/>
  <c r="AP34" i="15"/>
  <c r="AT34" i="15"/>
  <c r="AX34" i="15"/>
  <c r="BB34" i="15"/>
  <c r="BF34" i="15"/>
  <c r="BJ34" i="15"/>
  <c r="AB34" i="15"/>
  <c r="AJ34" i="15"/>
  <c r="AR34" i="15"/>
  <c r="AZ34" i="15"/>
  <c r="BH34" i="15"/>
  <c r="BL33" i="15"/>
  <c r="AV33" i="15"/>
  <c r="Z32" i="15"/>
  <c r="AD32" i="15"/>
  <c r="AH32" i="15"/>
  <c r="AL32" i="15"/>
  <c r="AP32" i="15"/>
  <c r="AT32" i="15"/>
  <c r="AX32" i="15"/>
  <c r="BB32" i="15"/>
  <c r="BF32" i="15"/>
  <c r="BJ32" i="15"/>
  <c r="AB32" i="15"/>
  <c r="AJ32" i="15"/>
  <c r="AR32" i="15"/>
  <c r="AZ32" i="15"/>
  <c r="BH32" i="15"/>
  <c r="BL31" i="15"/>
  <c r="AV31" i="15"/>
  <c r="Y28" i="15"/>
  <c r="AO28" i="15"/>
  <c r="Y24" i="15"/>
  <c r="Z24" i="15"/>
  <c r="AD24" i="15"/>
  <c r="AH24" i="15"/>
  <c r="AL24" i="15"/>
  <c r="AP24" i="15"/>
  <c r="AT24" i="15"/>
  <c r="AX24" i="15"/>
  <c r="BB24" i="15"/>
  <c r="BF24" i="15"/>
  <c r="BJ24" i="15"/>
  <c r="AB24" i="15"/>
  <c r="AJ24" i="15"/>
  <c r="AR24" i="15"/>
  <c r="AZ24" i="15"/>
  <c r="BH24" i="15"/>
  <c r="AO23" i="15"/>
  <c r="Z72" i="15"/>
  <c r="AA71" i="15"/>
  <c r="Z70" i="15"/>
  <c r="Z69" i="15"/>
  <c r="AA67" i="15"/>
  <c r="AA66" i="15"/>
  <c r="Y43" i="15"/>
  <c r="AC43" i="15"/>
  <c r="AG43" i="15"/>
  <c r="AK43" i="15"/>
  <c r="AO43" i="15"/>
  <c r="AS43" i="15"/>
  <c r="AU43" i="15"/>
  <c r="AW43" i="15"/>
  <c r="Y41" i="15"/>
  <c r="AC41" i="15"/>
  <c r="AG41" i="15"/>
  <c r="AK41" i="15"/>
  <c r="AO41" i="15"/>
  <c r="AS41" i="15"/>
  <c r="AU41" i="15"/>
  <c r="AW41" i="15"/>
  <c r="AY41" i="15"/>
  <c r="BA41" i="15"/>
  <c r="BC41" i="15"/>
  <c r="BE41" i="15"/>
  <c r="BG41" i="15"/>
  <c r="BI41" i="15"/>
  <c r="BK41" i="15"/>
  <c r="AA39" i="15"/>
  <c r="AE39" i="15"/>
  <c r="AI39" i="15"/>
  <c r="AC39" i="15"/>
  <c r="AK39" i="15"/>
  <c r="AO39" i="15"/>
  <c r="Z35" i="15"/>
  <c r="AD35" i="15"/>
  <c r="AH35" i="15"/>
  <c r="AL35" i="15"/>
  <c r="AP35" i="15"/>
  <c r="AB35" i="15"/>
  <c r="AJ35" i="15"/>
  <c r="AR35" i="15"/>
  <c r="Z33" i="15"/>
  <c r="AD33" i="15"/>
  <c r="AH33" i="15"/>
  <c r="AL33" i="15"/>
  <c r="AP33" i="15"/>
  <c r="AT33" i="15"/>
  <c r="AX33" i="15"/>
  <c r="BB33" i="15"/>
  <c r="BF33" i="15"/>
  <c r="BJ33" i="15"/>
  <c r="AB33" i="15"/>
  <c r="AJ33" i="15"/>
  <c r="AR33" i="15"/>
  <c r="AZ33" i="15"/>
  <c r="BH33" i="15"/>
  <c r="Z31" i="15"/>
  <c r="AD31" i="15"/>
  <c r="AH31" i="15"/>
  <c r="AL31" i="15"/>
  <c r="AP31" i="15"/>
  <c r="AT31" i="15"/>
  <c r="AX31" i="15"/>
  <c r="BB31" i="15"/>
  <c r="BF31" i="15"/>
  <c r="BJ31" i="15"/>
  <c r="AB31" i="15"/>
  <c r="AJ31" i="15"/>
  <c r="AR31" i="15"/>
  <c r="AZ31" i="15"/>
  <c r="BH31" i="15"/>
  <c r="AC27" i="15"/>
  <c r="AK27" i="15"/>
  <c r="AG27" i="15"/>
  <c r="AO25" i="15"/>
  <c r="Z23" i="15"/>
  <c r="AA23" i="15"/>
  <c r="AE23" i="15"/>
  <c r="AI23" i="15"/>
  <c r="AM23" i="15"/>
  <c r="AQ23" i="15"/>
  <c r="AU23" i="15"/>
  <c r="AY23" i="15"/>
  <c r="BC23" i="15"/>
  <c r="BG23" i="15"/>
  <c r="BK23" i="15"/>
  <c r="AK22" i="15"/>
  <c r="BJ21" i="15"/>
  <c r="BF21" i="15"/>
  <c r="BB21" i="15"/>
  <c r="AX21" i="15"/>
  <c r="AT21" i="15"/>
  <c r="AN21" i="15"/>
  <c r="AF21" i="15"/>
  <c r="AO20" i="15"/>
  <c r="AG19" i="15"/>
  <c r="AJ19" i="15"/>
  <c r="AZ19" i="15"/>
  <c r="Y18" i="15"/>
  <c r="AO18" i="15"/>
  <c r="AG17" i="15"/>
  <c r="AW17" i="15"/>
  <c r="AF16" i="15"/>
  <c r="AK16" i="15"/>
  <c r="Y15" i="15"/>
  <c r="AG15" i="15"/>
  <c r="AJ15" i="15"/>
  <c r="AR15" i="15"/>
  <c r="AN13" i="15"/>
  <c r="AC12" i="15"/>
  <c r="AK12" i="15"/>
  <c r="Y10" i="15"/>
  <c r="AG10" i="15"/>
  <c r="AJ10" i="15"/>
  <c r="AR10" i="15"/>
  <c r="AT10" i="15"/>
  <c r="AV10" i="15"/>
  <c r="AX10" i="15"/>
  <c r="AZ10" i="15"/>
  <c r="BB10" i="15"/>
  <c r="BD10" i="15"/>
  <c r="BF10" i="15"/>
  <c r="BH10" i="15"/>
  <c r="BJ10" i="15"/>
  <c r="BL10" i="15"/>
  <c r="AC10" i="15"/>
  <c r="AN10" i="15"/>
  <c r="AU10" i="15"/>
  <c r="AY10" i="15"/>
  <c r="BC10" i="15"/>
  <c r="BG10" i="15"/>
  <c r="BK10" i="15"/>
  <c r="Z7" i="15"/>
  <c r="AD7" i="15"/>
  <c r="AH7" i="15"/>
  <c r="AL7" i="15"/>
  <c r="AP7" i="15"/>
  <c r="AT7" i="15"/>
  <c r="AX7" i="15"/>
  <c r="BB7" i="15"/>
  <c r="BF7" i="15"/>
  <c r="BJ7" i="15"/>
  <c r="AB7" i="15"/>
  <c r="AJ7" i="15"/>
  <c r="AR7" i="15"/>
  <c r="AZ7" i="15"/>
  <c r="BH7" i="15"/>
  <c r="AA4" i="15"/>
  <c r="AE4" i="15"/>
  <c r="AI4" i="15"/>
  <c r="AM4" i="15"/>
  <c r="AQ4" i="15"/>
  <c r="AC4" i="15"/>
  <c r="AK4" i="15"/>
  <c r="BL3" i="15"/>
  <c r="Z38" i="15"/>
  <c r="AD38" i="15"/>
  <c r="AH38" i="15"/>
  <c r="AL38" i="15"/>
  <c r="AP38" i="15"/>
  <c r="Z36" i="15"/>
  <c r="AD36" i="15"/>
  <c r="AH36" i="15"/>
  <c r="AL36" i="15"/>
  <c r="AP36" i="15"/>
  <c r="AQ30" i="15"/>
  <c r="AG29" i="15"/>
  <c r="AW29" i="15"/>
  <c r="AB26" i="15"/>
  <c r="AJ26" i="15"/>
  <c r="AR26" i="15"/>
  <c r="AZ26" i="15"/>
  <c r="BH26" i="15"/>
  <c r="Z22" i="15"/>
  <c r="AA22" i="15"/>
  <c r="AE22" i="15"/>
  <c r="AI22" i="15"/>
  <c r="AM22" i="15"/>
  <c r="AQ22" i="15"/>
  <c r="Y21" i="15"/>
  <c r="AC21" i="15"/>
  <c r="AD21" i="15"/>
  <c r="AH21" i="15"/>
  <c r="AL21" i="15"/>
  <c r="AP21" i="15"/>
  <c r="AS21" i="15"/>
  <c r="AU21" i="15"/>
  <c r="AW21" i="15"/>
  <c r="AY21" i="15"/>
  <c r="BA21" i="15"/>
  <c r="BC21" i="15"/>
  <c r="BE21" i="15"/>
  <c r="BG21" i="15"/>
  <c r="BI21" i="15"/>
  <c r="BK21" i="15"/>
  <c r="AC20" i="15"/>
  <c r="AI20" i="15"/>
  <c r="AM20" i="15"/>
  <c r="AQ20" i="15"/>
  <c r="AG14" i="15"/>
  <c r="AG12" i="15"/>
  <c r="Y11" i="15"/>
  <c r="AT11" i="15"/>
  <c r="AV11" i="15"/>
  <c r="AX11" i="15"/>
  <c r="AZ11" i="15"/>
  <c r="BB11" i="15"/>
  <c r="AC11" i="15"/>
  <c r="AU11" i="15"/>
  <c r="AY11" i="15"/>
  <c r="BC11" i="15"/>
  <c r="BE11" i="15"/>
  <c r="BG11" i="15"/>
  <c r="BI11" i="15"/>
  <c r="BK11" i="15"/>
  <c r="BE10" i="15"/>
  <c r="AW10" i="15"/>
  <c r="AA8" i="15"/>
  <c r="AE8" i="15"/>
  <c r="AI8" i="15"/>
  <c r="AL8" i="15"/>
  <c r="AN8" i="15"/>
  <c r="AP8" i="15"/>
  <c r="AR8" i="15"/>
  <c r="AC8" i="15"/>
  <c r="AK8" i="15"/>
  <c r="AO8" i="15"/>
  <c r="BL7" i="15"/>
  <c r="AV7" i="15"/>
  <c r="AF7" i="15"/>
  <c r="AA3" i="15"/>
  <c r="AC3" i="15"/>
  <c r="AD3" i="15"/>
  <c r="AL3" i="15"/>
  <c r="AT3" i="15"/>
  <c r="AX3" i="15"/>
  <c r="BB3" i="15"/>
  <c r="BF3" i="15"/>
  <c r="BJ3" i="15"/>
  <c r="AP3" i="15"/>
  <c r="AZ3" i="15"/>
  <c r="BH3" i="15"/>
  <c r="S70" i="17"/>
  <c r="Y70" i="17"/>
  <c r="Z21" i="15"/>
  <c r="AN9" i="15"/>
  <c r="AT9" i="15"/>
  <c r="AV9" i="15"/>
  <c r="AX9" i="15"/>
  <c r="AZ9" i="15"/>
  <c r="BB9" i="15"/>
  <c r="BD9" i="15"/>
  <c r="BF9" i="15"/>
  <c r="BH9" i="15"/>
  <c r="BJ9" i="15"/>
  <c r="BL9" i="15"/>
  <c r="AA6" i="15"/>
  <c r="AE6" i="15"/>
  <c r="AI6" i="15"/>
  <c r="AM6" i="15"/>
  <c r="AQ6" i="15"/>
  <c r="Z5" i="15"/>
  <c r="AD5" i="15"/>
  <c r="AH5" i="15"/>
  <c r="AL5" i="15"/>
  <c r="AP5" i="15"/>
  <c r="AT5" i="15"/>
  <c r="AX5" i="15"/>
  <c r="BB5" i="15"/>
  <c r="BF5" i="15"/>
  <c r="BJ5" i="15"/>
  <c r="Z105" i="15"/>
  <c r="AB105" i="15"/>
  <c r="AD105" i="15"/>
  <c r="Z104" i="15"/>
  <c r="AB104" i="15"/>
  <c r="AD104" i="15"/>
  <c r="AF104" i="15"/>
  <c r="AH104" i="15"/>
  <c r="AJ104" i="15"/>
  <c r="AL104" i="15"/>
  <c r="AN104" i="15"/>
  <c r="AP104" i="15"/>
  <c r="AR104" i="15"/>
  <c r="AT104" i="15"/>
  <c r="AV104" i="15"/>
  <c r="AX104" i="15"/>
  <c r="AZ104" i="15"/>
  <c r="BB104" i="15"/>
  <c r="BD104" i="15"/>
  <c r="BF104" i="15"/>
  <c r="BH104" i="15"/>
  <c r="BJ104" i="15"/>
  <c r="BL104" i="15"/>
  <c r="Y103" i="15"/>
  <c r="AA103" i="15"/>
  <c r="AC103" i="15"/>
  <c r="AE103" i="15"/>
  <c r="AG103" i="15"/>
  <c r="AJ103" i="15"/>
  <c r="AL103" i="15"/>
  <c r="AN103" i="15"/>
  <c r="AP103" i="15"/>
  <c r="AR103" i="15"/>
  <c r="AT103" i="15"/>
  <c r="AV103" i="15"/>
  <c r="AX103" i="15"/>
  <c r="AZ103" i="15"/>
  <c r="BB103" i="15"/>
  <c r="BD103" i="15"/>
  <c r="BF103" i="15"/>
  <c r="BH103" i="15"/>
  <c r="BJ103" i="15"/>
  <c r="BL103" i="15"/>
  <c r="Z102" i="15"/>
  <c r="AB102" i="15"/>
  <c r="AD102" i="15"/>
  <c r="AF102" i="15"/>
  <c r="AH102" i="15"/>
  <c r="AJ102" i="15"/>
  <c r="AL102" i="15"/>
  <c r="AN102" i="15"/>
  <c r="AP102" i="15"/>
  <c r="AR102" i="15"/>
  <c r="AT102" i="15"/>
  <c r="AV102" i="15"/>
  <c r="AX102" i="15"/>
  <c r="AZ102" i="15"/>
  <c r="BB102" i="15"/>
  <c r="BD102" i="15"/>
  <c r="BF102" i="15"/>
  <c r="BH102" i="15"/>
  <c r="BJ102" i="15"/>
  <c r="BL102" i="15"/>
  <c r="Z101" i="15"/>
  <c r="AB101" i="15"/>
  <c r="AD101" i="15"/>
  <c r="AF101" i="15"/>
  <c r="AH101" i="15"/>
  <c r="AJ101" i="15"/>
  <c r="AL101" i="15"/>
  <c r="AN101" i="15"/>
  <c r="AP101" i="15"/>
  <c r="AR101" i="15"/>
  <c r="Y100" i="15"/>
  <c r="AA100" i="15"/>
  <c r="AC100" i="15"/>
  <c r="AE100" i="15"/>
  <c r="AG100" i="15"/>
  <c r="AI100" i="15"/>
  <c r="AK100" i="15"/>
  <c r="AM100" i="15"/>
  <c r="AO100" i="15"/>
  <c r="AQ100" i="15"/>
  <c r="AS100" i="15"/>
  <c r="AU100" i="15"/>
  <c r="AW100" i="15"/>
  <c r="AY100" i="15"/>
  <c r="BA100" i="15"/>
  <c r="BC100" i="15"/>
  <c r="BE100" i="15"/>
  <c r="BG100" i="15"/>
  <c r="BI100" i="15"/>
  <c r="BK100" i="15"/>
  <c r="Z99" i="15"/>
  <c r="AB99" i="15"/>
  <c r="AD99" i="15"/>
  <c r="AF99" i="15"/>
  <c r="AH99" i="15"/>
  <c r="AJ99" i="15"/>
  <c r="AL99" i="15"/>
  <c r="AN99" i="15"/>
  <c r="AP99" i="15"/>
  <c r="AR99" i="15"/>
  <c r="Y98" i="15"/>
  <c r="AA98" i="15"/>
  <c r="AC98" i="15"/>
  <c r="AE98" i="15"/>
  <c r="AG98" i="15"/>
  <c r="AI98" i="15"/>
  <c r="AK98" i="15"/>
  <c r="AM98" i="15"/>
  <c r="AO98" i="15"/>
  <c r="AQ98" i="15"/>
  <c r="Y97" i="15"/>
  <c r="AA97" i="15"/>
  <c r="AC97" i="15"/>
  <c r="AE97" i="15"/>
  <c r="AG97" i="15"/>
  <c r="AI97" i="15"/>
  <c r="AK97" i="15"/>
  <c r="AM97" i="15"/>
  <c r="AO97" i="15"/>
  <c r="AQ97" i="15"/>
  <c r="Y96" i="15"/>
  <c r="AA96" i="15"/>
  <c r="AC96" i="15"/>
  <c r="AE96" i="15"/>
  <c r="AG96" i="15"/>
  <c r="AI96" i="15"/>
  <c r="AK96" i="15"/>
  <c r="AM96" i="15"/>
  <c r="AO96" i="15"/>
  <c r="AQ96" i="15"/>
  <c r="Y95" i="15"/>
  <c r="AA95" i="15"/>
  <c r="AC95" i="15"/>
  <c r="AE95" i="15"/>
  <c r="Z95" i="15"/>
  <c r="AD95" i="15"/>
  <c r="AG95" i="15"/>
  <c r="AI95" i="15"/>
  <c r="AK95" i="15"/>
  <c r="AM95" i="15"/>
  <c r="AO95" i="15"/>
  <c r="AQ95" i="15"/>
  <c r="Z92" i="15"/>
  <c r="AB92" i="15"/>
  <c r="AD92" i="15"/>
  <c r="AF92" i="15"/>
  <c r="AH92" i="15"/>
  <c r="AJ92" i="15"/>
  <c r="AL92" i="15"/>
  <c r="AN92" i="15"/>
  <c r="AP92" i="15"/>
  <c r="AR92" i="15"/>
  <c r="AA92" i="15"/>
  <c r="AE92" i="15"/>
  <c r="AI92" i="15"/>
  <c r="AM92" i="15"/>
  <c r="AQ92" i="15"/>
  <c r="Y91" i="15"/>
  <c r="AA91" i="15"/>
  <c r="AC91" i="15"/>
  <c r="AE91" i="15"/>
  <c r="AG91" i="15"/>
  <c r="AI91" i="15"/>
  <c r="AK91" i="15"/>
  <c r="AM91" i="15"/>
  <c r="AO91" i="15"/>
  <c r="AQ91" i="15"/>
  <c r="AS91" i="15"/>
  <c r="AU91" i="15"/>
  <c r="AW91" i="15"/>
  <c r="AY91" i="15"/>
  <c r="BA91" i="15"/>
  <c r="BC91" i="15"/>
  <c r="BE91" i="15"/>
  <c r="BG91" i="15"/>
  <c r="BI91" i="15"/>
  <c r="BK91" i="15"/>
  <c r="Z91" i="15"/>
  <c r="AD91" i="15"/>
  <c r="AH91" i="15"/>
  <c r="AL91" i="15"/>
  <c r="AP91" i="15"/>
  <c r="AT91" i="15"/>
  <c r="AX91" i="15"/>
  <c r="BB91" i="15"/>
  <c r="BF91" i="15"/>
  <c r="BJ91" i="15"/>
  <c r="Y90" i="15"/>
  <c r="AA90" i="15"/>
  <c r="AC90" i="15"/>
  <c r="AE90" i="15"/>
  <c r="AG90" i="15"/>
  <c r="AI90" i="15"/>
  <c r="AK90" i="15"/>
  <c r="AM90" i="15"/>
  <c r="AO90" i="15"/>
  <c r="AQ90" i="15"/>
  <c r="AS90" i="15"/>
  <c r="AU90" i="15"/>
  <c r="AW90" i="15"/>
  <c r="AY90" i="15"/>
  <c r="BA90" i="15"/>
  <c r="BC90" i="15"/>
  <c r="BE90" i="15"/>
  <c r="BG90" i="15"/>
  <c r="BI90" i="15"/>
  <c r="BK90" i="15"/>
  <c r="Z90" i="15"/>
  <c r="AD90" i="15"/>
  <c r="AH90" i="15"/>
  <c r="AL90" i="15"/>
  <c r="AP90" i="15"/>
  <c r="AT90" i="15"/>
  <c r="AX90" i="15"/>
  <c r="BB90" i="15"/>
  <c r="BF90" i="15"/>
  <c r="BJ90" i="15"/>
  <c r="Z89" i="15"/>
  <c r="AB89" i="15"/>
  <c r="AD89" i="15"/>
  <c r="AF89" i="15"/>
  <c r="AH89" i="15"/>
  <c r="AJ89" i="15"/>
  <c r="AL89" i="15"/>
  <c r="AN89" i="15"/>
  <c r="AP89" i="15"/>
  <c r="AR89" i="15"/>
  <c r="AT89" i="15"/>
  <c r="AV89" i="15"/>
  <c r="AX89" i="15"/>
  <c r="AZ89" i="15"/>
  <c r="BB89" i="15"/>
  <c r="BD89" i="15"/>
  <c r="BF89" i="15"/>
  <c r="BH89" i="15"/>
  <c r="BJ89" i="15"/>
  <c r="BL89" i="15"/>
  <c r="AA89" i="15"/>
  <c r="AE89" i="15"/>
  <c r="AI89" i="15"/>
  <c r="AM89" i="15"/>
  <c r="AQ89" i="15"/>
  <c r="AU89" i="15"/>
  <c r="AY89" i="15"/>
  <c r="BC89" i="15"/>
  <c r="BG89" i="15"/>
  <c r="BK89" i="15"/>
  <c r="AK88" i="15"/>
  <c r="AR87" i="15"/>
  <c r="Z86" i="15"/>
  <c r="AB86" i="15"/>
  <c r="AD86" i="15"/>
  <c r="AF86" i="15"/>
  <c r="AH86" i="15"/>
  <c r="AJ86" i="15"/>
  <c r="AL86" i="15"/>
  <c r="AN86" i="15"/>
  <c r="AP86" i="15"/>
  <c r="AR86" i="15"/>
  <c r="AA86" i="15"/>
  <c r="AE86" i="15"/>
  <c r="AI86" i="15"/>
  <c r="AM86" i="15"/>
  <c r="AQ86" i="15"/>
  <c r="AR2" i="15"/>
  <c r="AP2" i="15"/>
  <c r="AN2" i="15"/>
  <c r="AL2" i="15"/>
  <c r="AJ2" i="15"/>
  <c r="AH2" i="15"/>
  <c r="AF2" i="15"/>
  <c r="AD2" i="15"/>
  <c r="AC2" i="15"/>
  <c r="AQ130" i="15"/>
  <c r="AO130" i="15"/>
  <c r="AM130" i="15"/>
  <c r="AK130" i="15"/>
  <c r="AI130" i="15"/>
  <c r="AG130" i="15"/>
  <c r="AE130" i="15"/>
  <c r="AC130" i="15"/>
  <c r="AA130" i="15"/>
  <c r="AQ129" i="15"/>
  <c r="AO129" i="15"/>
  <c r="AM129" i="15"/>
  <c r="AK129" i="15"/>
  <c r="AI129" i="15"/>
  <c r="AG129" i="15"/>
  <c r="AE129" i="15"/>
  <c r="AC129" i="15"/>
  <c r="AA129" i="15"/>
  <c r="AQ128" i="15"/>
  <c r="AO128" i="15"/>
  <c r="AM128" i="15"/>
  <c r="AK128" i="15"/>
  <c r="AI128" i="15"/>
  <c r="AG128" i="15"/>
  <c r="AE128" i="15"/>
  <c r="AC128" i="15"/>
  <c r="AA128" i="15"/>
  <c r="AQ127" i="15"/>
  <c r="AO127" i="15"/>
  <c r="AM127" i="15"/>
  <c r="AK127" i="15"/>
  <c r="AI127" i="15"/>
  <c r="AG127" i="15"/>
  <c r="AE127" i="15"/>
  <c r="AC127" i="15"/>
  <c r="AA127" i="15"/>
  <c r="AQ126" i="15"/>
  <c r="AO126" i="15"/>
  <c r="AM126" i="15"/>
  <c r="AK126" i="15"/>
  <c r="AI126" i="15"/>
  <c r="AG126" i="15"/>
  <c r="AE126" i="15"/>
  <c r="AC126" i="15"/>
  <c r="AA126" i="15"/>
  <c r="BK125" i="15"/>
  <c r="BI125" i="15"/>
  <c r="BG125" i="15"/>
  <c r="BE125" i="15"/>
  <c r="BC125" i="15"/>
  <c r="BA125" i="15"/>
  <c r="AY125" i="15"/>
  <c r="AW125" i="15"/>
  <c r="AU125" i="15"/>
  <c r="AS125" i="15"/>
  <c r="AQ125" i="15"/>
  <c r="AO125" i="15"/>
  <c r="AM125" i="15"/>
  <c r="AK125" i="15"/>
  <c r="AI125" i="15"/>
  <c r="AG125" i="15"/>
  <c r="AE125" i="15"/>
  <c r="AC125" i="15"/>
  <c r="AA125" i="15"/>
  <c r="BL124" i="15"/>
  <c r="BJ124" i="15"/>
  <c r="BH124" i="15"/>
  <c r="BF124" i="15"/>
  <c r="BD124" i="15"/>
  <c r="BB124" i="15"/>
  <c r="AZ124" i="15"/>
  <c r="AX124" i="15"/>
  <c r="AV124" i="15"/>
  <c r="AT124" i="15"/>
  <c r="AR124" i="15"/>
  <c r="AP124" i="15"/>
  <c r="AN124" i="15"/>
  <c r="AL124" i="15"/>
  <c r="AJ124" i="15"/>
  <c r="AH124" i="15"/>
  <c r="AF124" i="15"/>
  <c r="AD124" i="15"/>
  <c r="AB124" i="15"/>
  <c r="BL123" i="15"/>
  <c r="BJ123" i="15"/>
  <c r="BH123" i="15"/>
  <c r="BF123" i="15"/>
  <c r="BD123" i="15"/>
  <c r="BB123" i="15"/>
  <c r="AZ123" i="15"/>
  <c r="AX123" i="15"/>
  <c r="AV123" i="15"/>
  <c r="AT123" i="15"/>
  <c r="AR123" i="15"/>
  <c r="AP123" i="15"/>
  <c r="AN123" i="15"/>
  <c r="AL123" i="15"/>
  <c r="AJ123" i="15"/>
  <c r="AH123" i="15"/>
  <c r="AF123" i="15"/>
  <c r="AD123" i="15"/>
  <c r="AB123" i="15"/>
  <c r="BL122" i="15"/>
  <c r="BJ122" i="15"/>
  <c r="BH122" i="15"/>
  <c r="BF122" i="15"/>
  <c r="BD122" i="15"/>
  <c r="BB122" i="15"/>
  <c r="AZ122" i="15"/>
  <c r="AX122" i="15"/>
  <c r="AV122" i="15"/>
  <c r="AT122" i="15"/>
  <c r="AR122" i="15"/>
  <c r="AP122" i="15"/>
  <c r="AN122" i="15"/>
  <c r="AL122" i="15"/>
  <c r="AJ122" i="15"/>
  <c r="AH122" i="15"/>
  <c r="AF122" i="15"/>
  <c r="AD122" i="15"/>
  <c r="AB122" i="15"/>
  <c r="BL121" i="15"/>
  <c r="BJ121" i="15"/>
  <c r="BH121" i="15"/>
  <c r="BF121" i="15"/>
  <c r="BD121" i="15"/>
  <c r="BB121" i="15"/>
  <c r="AZ121" i="15"/>
  <c r="AX121" i="15"/>
  <c r="AV121" i="15"/>
  <c r="AT121" i="15"/>
  <c r="AR121" i="15"/>
  <c r="AP121" i="15"/>
  <c r="AN121" i="15"/>
  <c r="AL121" i="15"/>
  <c r="AJ121" i="15"/>
  <c r="AH121" i="15"/>
  <c r="AF121" i="15"/>
  <c r="AD121" i="15"/>
  <c r="AB121" i="15"/>
  <c r="AR120" i="15"/>
  <c r="AP120" i="15"/>
  <c r="AN120" i="15"/>
  <c r="AL120" i="15"/>
  <c r="AJ120" i="15"/>
  <c r="AH120" i="15"/>
  <c r="AF120" i="15"/>
  <c r="AD120" i="15"/>
  <c r="AB120" i="15"/>
  <c r="BK119" i="15"/>
  <c r="BI119" i="15"/>
  <c r="BG119" i="15"/>
  <c r="BE119" i="15"/>
  <c r="BC119" i="15"/>
  <c r="BA119" i="15"/>
  <c r="AY119" i="15"/>
  <c r="AW119" i="15"/>
  <c r="AU119" i="15"/>
  <c r="AS119" i="15"/>
  <c r="AQ119" i="15"/>
  <c r="AO119" i="15"/>
  <c r="AM119" i="15"/>
  <c r="AK119" i="15"/>
  <c r="AI119" i="15"/>
  <c r="AG119" i="15"/>
  <c r="AE119" i="15"/>
  <c r="AC119" i="15"/>
  <c r="AA119" i="15"/>
  <c r="BL118" i="15"/>
  <c r="BJ118" i="15"/>
  <c r="BH118" i="15"/>
  <c r="BF118" i="15"/>
  <c r="BD118" i="15"/>
  <c r="BB118" i="15"/>
  <c r="AZ118" i="15"/>
  <c r="AX118" i="15"/>
  <c r="AV118" i="15"/>
  <c r="AT118" i="15"/>
  <c r="AR118" i="15"/>
  <c r="AP118" i="15"/>
  <c r="AN118" i="15"/>
  <c r="AL118" i="15"/>
  <c r="AJ118" i="15"/>
  <c r="AH118" i="15"/>
  <c r="AF118" i="15"/>
  <c r="AD118" i="15"/>
  <c r="AB118" i="15"/>
  <c r="BL117" i="15"/>
  <c r="BJ117" i="15"/>
  <c r="BH117" i="15"/>
  <c r="BF117" i="15"/>
  <c r="BD117" i="15"/>
  <c r="BB117" i="15"/>
  <c r="AZ117" i="15"/>
  <c r="AX117" i="15"/>
  <c r="AV117" i="15"/>
  <c r="AT117" i="15"/>
  <c r="AR117" i="15"/>
  <c r="AP117" i="15"/>
  <c r="AN117" i="15"/>
  <c r="AL117" i="15"/>
  <c r="AJ117" i="15"/>
  <c r="AH117" i="15"/>
  <c r="AF117" i="15"/>
  <c r="AD117" i="15"/>
  <c r="AB117" i="15"/>
  <c r="BL116" i="15"/>
  <c r="BJ116" i="15"/>
  <c r="BH116" i="15"/>
  <c r="BF116" i="15"/>
  <c r="BD116" i="15"/>
  <c r="BB116" i="15"/>
  <c r="AZ116" i="15"/>
  <c r="AX116" i="15"/>
  <c r="AV116" i="15"/>
  <c r="AT116" i="15"/>
  <c r="AR116" i="15"/>
  <c r="AP116" i="15"/>
  <c r="AN116" i="15"/>
  <c r="AL116" i="15"/>
  <c r="AJ116" i="15"/>
  <c r="AH116" i="15"/>
  <c r="AF116" i="15"/>
  <c r="AD116" i="15"/>
  <c r="AB116" i="15"/>
  <c r="BL115" i="15"/>
  <c r="BJ115" i="15"/>
  <c r="BH115" i="15"/>
  <c r="BF115" i="15"/>
  <c r="BD115" i="15"/>
  <c r="BB115" i="15"/>
  <c r="AZ115" i="15"/>
  <c r="AX115" i="15"/>
  <c r="AV115" i="15"/>
  <c r="AT115" i="15"/>
  <c r="AR115" i="15"/>
  <c r="AP115" i="15"/>
  <c r="AN115" i="15"/>
  <c r="AL115" i="15"/>
  <c r="AJ115" i="15"/>
  <c r="AG115" i="15"/>
  <c r="AE115" i="15"/>
  <c r="AC115" i="15"/>
  <c r="AA115" i="15"/>
  <c r="BL114" i="15"/>
  <c r="BJ114" i="15"/>
  <c r="BH114" i="15"/>
  <c r="BF114" i="15"/>
  <c r="BD114" i="15"/>
  <c r="BB114" i="15"/>
  <c r="AZ114" i="15"/>
  <c r="AX114" i="15"/>
  <c r="AV114" i="15"/>
  <c r="AT114" i="15"/>
  <c r="AR114" i="15"/>
  <c r="AP114" i="15"/>
  <c r="AN114" i="15"/>
  <c r="AL114" i="15"/>
  <c r="AJ114" i="15"/>
  <c r="AH114" i="15"/>
  <c r="AF114" i="15"/>
  <c r="AD114" i="15"/>
  <c r="AB114" i="15"/>
  <c r="AR113" i="15"/>
  <c r="AP113" i="15"/>
  <c r="AN113" i="15"/>
  <c r="AL113" i="15"/>
  <c r="AJ113" i="15"/>
  <c r="AH113" i="15"/>
  <c r="AF113" i="15"/>
  <c r="AD113" i="15"/>
  <c r="AB113" i="15"/>
  <c r="AQ112" i="15"/>
  <c r="AO112" i="15"/>
  <c r="AM112" i="15"/>
  <c r="AK112" i="15"/>
  <c r="AI112" i="15"/>
  <c r="AG112" i="15"/>
  <c r="AE112" i="15"/>
  <c r="AC112" i="15"/>
  <c r="AA112" i="15"/>
  <c r="BK111" i="15"/>
  <c r="BI111" i="15"/>
  <c r="BG111" i="15"/>
  <c r="BE111" i="15"/>
  <c r="BC111" i="15"/>
  <c r="BA111" i="15"/>
  <c r="AY111" i="15"/>
  <c r="AW111" i="15"/>
  <c r="AU111" i="15"/>
  <c r="AS111" i="15"/>
  <c r="AQ111" i="15"/>
  <c r="AO111" i="15"/>
  <c r="AM111" i="15"/>
  <c r="AK111" i="15"/>
  <c r="AI111" i="15"/>
  <c r="AG111" i="15"/>
  <c r="AE111" i="15"/>
  <c r="AC111" i="15"/>
  <c r="AA111" i="15"/>
  <c r="AR110" i="15"/>
  <c r="AP110" i="15"/>
  <c r="AN110" i="15"/>
  <c r="AL110" i="15"/>
  <c r="AJ110" i="15"/>
  <c r="AH110" i="15"/>
  <c r="AF110" i="15"/>
  <c r="AD110" i="15"/>
  <c r="AB110" i="15"/>
  <c r="AQ109" i="15"/>
  <c r="AO109" i="15"/>
  <c r="AM109" i="15"/>
  <c r="AK109" i="15"/>
  <c r="AI109" i="15"/>
  <c r="AH109" i="15"/>
  <c r="AF109" i="15"/>
  <c r="AD109" i="15"/>
  <c r="AB109" i="15"/>
  <c r="BL108" i="15"/>
  <c r="BJ108" i="15"/>
  <c r="BH108" i="15"/>
  <c r="BF108" i="15"/>
  <c r="BD108" i="15"/>
  <c r="BB108" i="15"/>
  <c r="AZ108" i="15"/>
  <c r="AX108" i="15"/>
  <c r="AV108" i="15"/>
  <c r="AT108" i="15"/>
  <c r="AR108" i="15"/>
  <c r="AP108" i="15"/>
  <c r="AN108" i="15"/>
  <c r="AL108" i="15"/>
  <c r="AJ108" i="15"/>
  <c r="AG108" i="15"/>
  <c r="AE108" i="15"/>
  <c r="AC108" i="15"/>
  <c r="AA108" i="15"/>
  <c r="AQ107" i="15"/>
  <c r="AO107" i="15"/>
  <c r="AM107" i="15"/>
  <c r="AK107" i="15"/>
  <c r="AI107" i="15"/>
  <c r="AG107" i="15"/>
  <c r="AE107" i="15"/>
  <c r="AC107" i="15"/>
  <c r="AA107" i="15"/>
  <c r="AR106" i="15"/>
  <c r="AP106" i="15"/>
  <c r="AN106" i="15"/>
  <c r="AL106" i="15"/>
  <c r="AJ106" i="15"/>
  <c r="AH106" i="15"/>
  <c r="AF106" i="15"/>
  <c r="AD106" i="15"/>
  <c r="AB106" i="15"/>
  <c r="BK105" i="15"/>
  <c r="BI105" i="15"/>
  <c r="BG105" i="15"/>
  <c r="BE105" i="15"/>
  <c r="BC105" i="15"/>
  <c r="BA105" i="15"/>
  <c r="AY105" i="15"/>
  <c r="AW105" i="15"/>
  <c r="AU105" i="15"/>
  <c r="AS105" i="15"/>
  <c r="AQ105" i="15"/>
  <c r="AO105" i="15"/>
  <c r="AM105" i="15"/>
  <c r="AK105" i="15"/>
  <c r="AI105" i="15"/>
  <c r="AG105" i="15"/>
  <c r="AE105" i="15"/>
  <c r="AA105" i="15"/>
  <c r="BK104" i="15"/>
  <c r="BG104" i="15"/>
  <c r="BC104" i="15"/>
  <c r="AY104" i="15"/>
  <c r="AU104" i="15"/>
  <c r="AQ104" i="15"/>
  <c r="AM104" i="15"/>
  <c r="AI104" i="15"/>
  <c r="AE104" i="15"/>
  <c r="AA104" i="15"/>
  <c r="BK103" i="15"/>
  <c r="BG103" i="15"/>
  <c r="BC103" i="15"/>
  <c r="AY103" i="15"/>
  <c r="AU103" i="15"/>
  <c r="AQ103" i="15"/>
  <c r="AM103" i="15"/>
  <c r="AI103" i="15"/>
  <c r="AH103" i="15"/>
  <c r="AD103" i="15"/>
  <c r="Z103" i="15"/>
  <c r="BK102" i="15"/>
  <c r="BG102" i="15"/>
  <c r="BC102" i="15"/>
  <c r="AY102" i="15"/>
  <c r="AU102" i="15"/>
  <c r="AQ102" i="15"/>
  <c r="AM102" i="15"/>
  <c r="AI102" i="15"/>
  <c r="AE102" i="15"/>
  <c r="AA102" i="15"/>
  <c r="AQ101" i="15"/>
  <c r="AM101" i="15"/>
  <c r="AI101" i="15"/>
  <c r="AE101" i="15"/>
  <c r="AA101" i="15"/>
  <c r="BJ100" i="15"/>
  <c r="BF100" i="15"/>
  <c r="BB100" i="15"/>
  <c r="AX100" i="15"/>
  <c r="AT100" i="15"/>
  <c r="AP100" i="15"/>
  <c r="AL100" i="15"/>
  <c r="AH100" i="15"/>
  <c r="AD100" i="15"/>
  <c r="Z100" i="15"/>
  <c r="AQ99" i="15"/>
  <c r="AM99" i="15"/>
  <c r="AI99" i="15"/>
  <c r="AE99" i="15"/>
  <c r="AA99" i="15"/>
  <c r="AP98" i="15"/>
  <c r="AL98" i="15"/>
  <c r="AH98" i="15"/>
  <c r="AD98" i="15"/>
  <c r="Z98" i="15"/>
  <c r="AP97" i="15"/>
  <c r="AL97" i="15"/>
  <c r="AH97" i="15"/>
  <c r="AD97" i="15"/>
  <c r="Z97" i="15"/>
  <c r="AP96" i="15"/>
  <c r="AL96" i="15"/>
  <c r="AH96" i="15"/>
  <c r="AD96" i="15"/>
  <c r="Z96" i="15"/>
  <c r="AP95" i="15"/>
  <c r="AL95" i="15"/>
  <c r="AH95" i="15"/>
  <c r="AB95" i="15"/>
  <c r="Y94" i="15"/>
  <c r="AA94" i="15"/>
  <c r="AC94" i="15"/>
  <c r="AE94" i="15"/>
  <c r="AG94" i="15"/>
  <c r="AI94" i="15"/>
  <c r="AK94" i="15"/>
  <c r="AM94" i="15"/>
  <c r="AO94" i="15"/>
  <c r="AQ94" i="15"/>
  <c r="Z94" i="15"/>
  <c r="AD94" i="15"/>
  <c r="AH94" i="15"/>
  <c r="AL94" i="15"/>
  <c r="AP94" i="15"/>
  <c r="Y93" i="15"/>
  <c r="AA93" i="15"/>
  <c r="AC93" i="15"/>
  <c r="AE93" i="15"/>
  <c r="AG93" i="15"/>
  <c r="AI93" i="15"/>
  <c r="AK93" i="15"/>
  <c r="AM93" i="15"/>
  <c r="AO93" i="15"/>
  <c r="AQ93" i="15"/>
  <c r="AS93" i="15"/>
  <c r="AU93" i="15"/>
  <c r="AW93" i="15"/>
  <c r="AY93" i="15"/>
  <c r="BA93" i="15"/>
  <c r="BC93" i="15"/>
  <c r="BE93" i="15"/>
  <c r="BG93" i="15"/>
  <c r="BI93" i="15"/>
  <c r="BK93" i="15"/>
  <c r="Z93" i="15"/>
  <c r="AD93" i="15"/>
  <c r="AH93" i="15"/>
  <c r="AL93" i="15"/>
  <c r="AP93" i="15"/>
  <c r="AT93" i="15"/>
  <c r="AX93" i="15"/>
  <c r="BB93" i="15"/>
  <c r="BF93" i="15"/>
  <c r="BJ93" i="15"/>
  <c r="AK92" i="15"/>
  <c r="AC92" i="15"/>
  <c r="BH91" i="15"/>
  <c r="AZ91" i="15"/>
  <c r="AR91" i="15"/>
  <c r="AJ91" i="15"/>
  <c r="AB91" i="15"/>
  <c r="BH90" i="15"/>
  <c r="AZ90" i="15"/>
  <c r="AR90" i="15"/>
  <c r="AJ90" i="15"/>
  <c r="AB90" i="15"/>
  <c r="Z88" i="15"/>
  <c r="AB88" i="15"/>
  <c r="AD88" i="15"/>
  <c r="AF88" i="15"/>
  <c r="AH88" i="15"/>
  <c r="AJ88" i="15"/>
  <c r="AL88" i="15"/>
  <c r="AN88" i="15"/>
  <c r="AP88" i="15"/>
  <c r="AR88" i="15"/>
  <c r="AA88" i="15"/>
  <c r="AE88" i="15"/>
  <c r="AI88" i="15"/>
  <c r="AM88" i="15"/>
  <c r="AQ88" i="15"/>
  <c r="Y87" i="15"/>
  <c r="AA87" i="15"/>
  <c r="AC87" i="15"/>
  <c r="AE87" i="15"/>
  <c r="AG87" i="15"/>
  <c r="AI87" i="15"/>
  <c r="AK87" i="15"/>
  <c r="AM87" i="15"/>
  <c r="AO87" i="15"/>
  <c r="AQ87" i="15"/>
  <c r="AS87" i="15"/>
  <c r="AU87" i="15"/>
  <c r="AW87" i="15"/>
  <c r="AY87" i="15"/>
  <c r="BA87" i="15"/>
  <c r="BC87" i="15"/>
  <c r="BE87" i="15"/>
  <c r="BG87" i="15"/>
  <c r="BI87" i="15"/>
  <c r="BK87" i="15"/>
  <c r="Z87" i="15"/>
  <c r="AD87" i="15"/>
  <c r="AH87" i="15"/>
  <c r="AL87" i="15"/>
  <c r="AP87" i="15"/>
  <c r="AT87" i="15"/>
  <c r="AX87" i="15"/>
  <c r="BB87" i="15"/>
  <c r="BF87" i="15"/>
  <c r="BJ87" i="15"/>
  <c r="AK86" i="15"/>
  <c r="AC86" i="15"/>
  <c r="BJ85" i="15"/>
  <c r="BF85" i="15"/>
  <c r="BB85" i="15"/>
  <c r="AX85" i="15"/>
  <c r="AT85" i="15"/>
  <c r="AP85" i="15"/>
  <c r="AL85" i="15"/>
  <c r="AH85" i="15"/>
  <c r="AD85" i="15"/>
  <c r="AQ84" i="15"/>
  <c r="AM84" i="15"/>
  <c r="AI84" i="15"/>
  <c r="AE84" i="15"/>
  <c r="AP83" i="15"/>
  <c r="AL83" i="15"/>
  <c r="AH83" i="15"/>
  <c r="AD83" i="15"/>
  <c r="AM82" i="15"/>
  <c r="AI82" i="15"/>
  <c r="AE82" i="15"/>
  <c r="BJ81" i="15"/>
  <c r="BF81" i="15"/>
  <c r="BB81" i="15"/>
  <c r="AX81" i="15"/>
  <c r="AT81" i="15"/>
  <c r="AP81" i="15"/>
  <c r="AL81" i="15"/>
  <c r="AH81" i="15"/>
  <c r="AD81" i="15"/>
  <c r="AQ80" i="15"/>
  <c r="AM80" i="15"/>
  <c r="AI80" i="15"/>
  <c r="AE80" i="15"/>
  <c r="AP79" i="15"/>
  <c r="AL79" i="15"/>
  <c r="AH79" i="15"/>
  <c r="AD79" i="15"/>
  <c r="AP78" i="15"/>
  <c r="AL78" i="15"/>
  <c r="AE78" i="15"/>
  <c r="AQ77" i="15"/>
  <c r="AM77" i="15"/>
  <c r="AI77" i="15"/>
  <c r="AH77" i="15"/>
  <c r="AD77" i="15"/>
  <c r="AQ76" i="15"/>
  <c r="AM76" i="15"/>
  <c r="AI76" i="15"/>
  <c r="AH76" i="15"/>
  <c r="AD76" i="15"/>
  <c r="AQ75" i="15"/>
  <c r="AM75" i="15"/>
  <c r="AI75" i="15"/>
  <c r="AH75" i="15"/>
  <c r="AD75" i="15"/>
  <c r="AQ74" i="15"/>
  <c r="AM74" i="15"/>
  <c r="AI74" i="15"/>
  <c r="AH74" i="15"/>
  <c r="AD74" i="15"/>
  <c r="AQ73" i="15"/>
  <c r="AM73" i="15"/>
  <c r="AI73" i="15"/>
  <c r="AH73" i="15"/>
  <c r="AD73" i="15"/>
  <c r="BK72" i="15"/>
  <c r="BG72" i="15"/>
  <c r="BC72" i="15"/>
  <c r="AY72" i="15"/>
  <c r="AU72" i="15"/>
  <c r="AQ72" i="15"/>
  <c r="AM72" i="15"/>
  <c r="AI72" i="15"/>
  <c r="AH72" i="15"/>
  <c r="AD72" i="15"/>
  <c r="AP71" i="15"/>
  <c r="AL71" i="15"/>
  <c r="AE71" i="15"/>
  <c r="AQ70" i="15"/>
  <c r="AM70" i="15"/>
  <c r="AI70" i="15"/>
  <c r="AH70" i="15"/>
  <c r="AD70" i="15"/>
  <c r="AQ69" i="15"/>
  <c r="AM69" i="15"/>
  <c r="AI69" i="15"/>
  <c r="AH69" i="15"/>
  <c r="AD69" i="15"/>
  <c r="BK68" i="15"/>
  <c r="BG68" i="15"/>
  <c r="BC68" i="15"/>
  <c r="AY68" i="15"/>
  <c r="AU68" i="15"/>
  <c r="AQ68" i="15"/>
  <c r="AM68" i="15"/>
  <c r="AI68" i="15"/>
  <c r="AH68" i="15"/>
  <c r="AD68" i="15"/>
  <c r="BJ67" i="15"/>
  <c r="BF67" i="15"/>
  <c r="BB67" i="15"/>
  <c r="AX67" i="15"/>
  <c r="AT67" i="15"/>
  <c r="AP67" i="15"/>
  <c r="AL67" i="15"/>
  <c r="AE67" i="15"/>
  <c r="AP66" i="15"/>
  <c r="AL66" i="15"/>
  <c r="AE66" i="15"/>
  <c r="Y30" i="15"/>
  <c r="AA30" i="15"/>
  <c r="AC30" i="15"/>
  <c r="Z30" i="15"/>
  <c r="AD30" i="15"/>
  <c r="AF30" i="15"/>
  <c r="AH30" i="15"/>
  <c r="AJ30" i="15"/>
  <c r="AL30" i="15"/>
  <c r="AN30" i="15"/>
  <c r="AP30" i="15"/>
  <c r="AR30" i="15"/>
  <c r="AT30" i="15"/>
  <c r="AV30" i="15"/>
  <c r="AX30" i="15"/>
  <c r="AZ30" i="15"/>
  <c r="BB30" i="15"/>
  <c r="BD30" i="15"/>
  <c r="BF30" i="15"/>
  <c r="BH30" i="15"/>
  <c r="BJ30" i="15"/>
  <c r="BL30" i="15"/>
  <c r="AB30" i="15"/>
  <c r="AG30" i="15"/>
  <c r="AK30" i="15"/>
  <c r="AO30" i="15"/>
  <c r="AS30" i="15"/>
  <c r="AW30" i="15"/>
  <c r="BA30" i="15"/>
  <c r="BE30" i="15"/>
  <c r="BI30" i="15"/>
  <c r="Z28" i="15"/>
  <c r="AB28" i="15"/>
  <c r="AD28" i="15"/>
  <c r="AF28" i="15"/>
  <c r="AH28" i="15"/>
  <c r="AJ28" i="15"/>
  <c r="AL28" i="15"/>
  <c r="AN28" i="15"/>
  <c r="AP28" i="15"/>
  <c r="AR28" i="15"/>
  <c r="AT28" i="15"/>
  <c r="AV28" i="15"/>
  <c r="AX28" i="15"/>
  <c r="AZ28" i="15"/>
  <c r="BB28" i="15"/>
  <c r="BD28" i="15"/>
  <c r="BF28" i="15"/>
  <c r="BH28" i="15"/>
  <c r="BJ28" i="15"/>
  <c r="BL28" i="15"/>
  <c r="AA28" i="15"/>
  <c r="AE28" i="15"/>
  <c r="AI28" i="15"/>
  <c r="AM28" i="15"/>
  <c r="AQ28" i="15"/>
  <c r="AU28" i="15"/>
  <c r="AY28" i="15"/>
  <c r="BC28" i="15"/>
  <c r="BG28" i="15"/>
  <c r="BK28" i="15"/>
  <c r="AC28" i="15"/>
  <c r="AK28" i="15"/>
  <c r="AS28" i="15"/>
  <c r="BA28" i="15"/>
  <c r="BI28" i="15"/>
  <c r="Z25" i="15"/>
  <c r="AB25" i="15"/>
  <c r="AD25" i="15"/>
  <c r="AF25" i="15"/>
  <c r="AH25" i="15"/>
  <c r="AJ25" i="15"/>
  <c r="AL25" i="15"/>
  <c r="AN25" i="15"/>
  <c r="AP25" i="15"/>
  <c r="AR25" i="15"/>
  <c r="AA25" i="15"/>
  <c r="AE25" i="15"/>
  <c r="AI25" i="15"/>
  <c r="AM25" i="15"/>
  <c r="AQ25" i="15"/>
  <c r="AC25" i="15"/>
  <c r="AK25" i="15"/>
  <c r="Y85" i="15"/>
  <c r="AA85" i="15"/>
  <c r="AC85" i="15"/>
  <c r="AE85" i="15"/>
  <c r="AG85" i="15"/>
  <c r="AI85" i="15"/>
  <c r="AK85" i="15"/>
  <c r="AM85" i="15"/>
  <c r="AO85" i="15"/>
  <c r="AQ85" i="15"/>
  <c r="AS85" i="15"/>
  <c r="AU85" i="15"/>
  <c r="AW85" i="15"/>
  <c r="AY85" i="15"/>
  <c r="BA85" i="15"/>
  <c r="BC85" i="15"/>
  <c r="BE85" i="15"/>
  <c r="BG85" i="15"/>
  <c r="BI85" i="15"/>
  <c r="BK85" i="15"/>
  <c r="Z84" i="15"/>
  <c r="AB84" i="15"/>
  <c r="AD84" i="15"/>
  <c r="AF84" i="15"/>
  <c r="AH84" i="15"/>
  <c r="AJ84" i="15"/>
  <c r="AL84" i="15"/>
  <c r="AN84" i="15"/>
  <c r="AP84" i="15"/>
  <c r="AR84" i="15"/>
  <c r="Y83" i="15"/>
  <c r="AA83" i="15"/>
  <c r="AC83" i="15"/>
  <c r="AE83" i="15"/>
  <c r="AG83" i="15"/>
  <c r="AI83" i="15"/>
  <c r="AK83" i="15"/>
  <c r="AM83" i="15"/>
  <c r="AO83" i="15"/>
  <c r="AQ83" i="15"/>
  <c r="AS83" i="15"/>
  <c r="AU83" i="15"/>
  <c r="AW83" i="15"/>
  <c r="AY83" i="15"/>
  <c r="BA83" i="15"/>
  <c r="BC83" i="15"/>
  <c r="BE83" i="15"/>
  <c r="BG83" i="15"/>
  <c r="BI83" i="15"/>
  <c r="BK83" i="15"/>
  <c r="Z82" i="15"/>
  <c r="AB82" i="15"/>
  <c r="AD82" i="15"/>
  <c r="AF82" i="15"/>
  <c r="AH82" i="15"/>
  <c r="AJ82" i="15"/>
  <c r="AL82" i="15"/>
  <c r="AN82" i="15"/>
  <c r="AP82" i="15"/>
  <c r="AR82" i="15"/>
  <c r="Y81" i="15"/>
  <c r="AA81" i="15"/>
  <c r="AC81" i="15"/>
  <c r="AE81" i="15"/>
  <c r="AG81" i="15"/>
  <c r="AI81" i="15"/>
  <c r="AK81" i="15"/>
  <c r="AM81" i="15"/>
  <c r="AO81" i="15"/>
  <c r="AQ81" i="15"/>
  <c r="AS81" i="15"/>
  <c r="AU81" i="15"/>
  <c r="AW81" i="15"/>
  <c r="AY81" i="15"/>
  <c r="BA81" i="15"/>
  <c r="BC81" i="15"/>
  <c r="BE81" i="15"/>
  <c r="BG81" i="15"/>
  <c r="BI81" i="15"/>
  <c r="BK81" i="15"/>
  <c r="Z80" i="15"/>
  <c r="AB80" i="15"/>
  <c r="AD80" i="15"/>
  <c r="AF80" i="15"/>
  <c r="AH80" i="15"/>
  <c r="AJ80" i="15"/>
  <c r="AL80" i="15"/>
  <c r="AN80" i="15"/>
  <c r="AP80" i="15"/>
  <c r="AR80" i="15"/>
  <c r="Y79" i="15"/>
  <c r="AA79" i="15"/>
  <c r="AC79" i="15"/>
  <c r="AE79" i="15"/>
  <c r="AG79" i="15"/>
  <c r="AI79" i="15"/>
  <c r="AK79" i="15"/>
  <c r="AM79" i="15"/>
  <c r="AO79" i="15"/>
  <c r="AQ79" i="15"/>
  <c r="Z78" i="15"/>
  <c r="AB78" i="15"/>
  <c r="AD78" i="15"/>
  <c r="AF78" i="15"/>
  <c r="AH78" i="15"/>
  <c r="AI78" i="15"/>
  <c r="AK78" i="15"/>
  <c r="AM78" i="15"/>
  <c r="AO78" i="15"/>
  <c r="AQ78" i="15"/>
  <c r="Y77" i="15"/>
  <c r="AA77" i="15"/>
  <c r="AC77" i="15"/>
  <c r="AE77" i="15"/>
  <c r="AG77" i="15"/>
  <c r="AJ77" i="15"/>
  <c r="AL77" i="15"/>
  <c r="AN77" i="15"/>
  <c r="AP77" i="15"/>
  <c r="AR77" i="15"/>
  <c r="Y76" i="15"/>
  <c r="AA76" i="15"/>
  <c r="AC76" i="15"/>
  <c r="AE76" i="15"/>
  <c r="AG76" i="15"/>
  <c r="AJ76" i="15"/>
  <c r="AL76" i="15"/>
  <c r="AN76" i="15"/>
  <c r="AP76" i="15"/>
  <c r="AR76" i="15"/>
  <c r="Y75" i="15"/>
  <c r="AA75" i="15"/>
  <c r="AC75" i="15"/>
  <c r="AE75" i="15"/>
  <c r="AG75" i="15"/>
  <c r="AJ75" i="15"/>
  <c r="AL75" i="15"/>
  <c r="AN75" i="15"/>
  <c r="AP75" i="15"/>
  <c r="AR75" i="15"/>
  <c r="Y74" i="15"/>
  <c r="AA74" i="15"/>
  <c r="AC74" i="15"/>
  <c r="AE74" i="15"/>
  <c r="AG74" i="15"/>
  <c r="AJ74" i="15"/>
  <c r="AL74" i="15"/>
  <c r="AN74" i="15"/>
  <c r="AP74" i="15"/>
  <c r="AR74" i="15"/>
  <c r="Y73" i="15"/>
  <c r="AA73" i="15"/>
  <c r="AC73" i="15"/>
  <c r="AE73" i="15"/>
  <c r="AG73" i="15"/>
  <c r="AJ73" i="15"/>
  <c r="AL73" i="15"/>
  <c r="AN73" i="15"/>
  <c r="AP73" i="15"/>
  <c r="AR73" i="15"/>
  <c r="Y72" i="15"/>
  <c r="AA72" i="15"/>
  <c r="AC72" i="15"/>
  <c r="AE72" i="15"/>
  <c r="AG72" i="15"/>
  <c r="AJ72" i="15"/>
  <c r="AL72" i="15"/>
  <c r="AN72" i="15"/>
  <c r="AP72" i="15"/>
  <c r="AR72" i="15"/>
  <c r="AT72" i="15"/>
  <c r="AV72" i="15"/>
  <c r="AX72" i="15"/>
  <c r="AZ72" i="15"/>
  <c r="BB72" i="15"/>
  <c r="BD72" i="15"/>
  <c r="BF72" i="15"/>
  <c r="BH72" i="15"/>
  <c r="BJ72" i="15"/>
  <c r="BL72" i="15"/>
  <c r="Z71" i="15"/>
  <c r="AB71" i="15"/>
  <c r="AD71" i="15"/>
  <c r="AF71" i="15"/>
  <c r="AH71" i="15"/>
  <c r="AI71" i="15"/>
  <c r="AK71" i="15"/>
  <c r="AM71" i="15"/>
  <c r="AO71" i="15"/>
  <c r="AQ71" i="15"/>
  <c r="Y70" i="15"/>
  <c r="AA70" i="15"/>
  <c r="AC70" i="15"/>
  <c r="AE70" i="15"/>
  <c r="AG70" i="15"/>
  <c r="AJ70" i="15"/>
  <c r="AL70" i="15"/>
  <c r="AN70" i="15"/>
  <c r="AP70" i="15"/>
  <c r="AR70" i="15"/>
  <c r="Y69" i="15"/>
  <c r="AA69" i="15"/>
  <c r="AC69" i="15"/>
  <c r="AE69" i="15"/>
  <c r="AG69" i="15"/>
  <c r="AJ69" i="15"/>
  <c r="AL69" i="15"/>
  <c r="AN69" i="15"/>
  <c r="AP69" i="15"/>
  <c r="AR69" i="15"/>
  <c r="Y68" i="15"/>
  <c r="AA68" i="15"/>
  <c r="AC68" i="15"/>
  <c r="AE68" i="15"/>
  <c r="AG68" i="15"/>
  <c r="AJ68" i="15"/>
  <c r="AL68" i="15"/>
  <c r="AN68" i="15"/>
  <c r="AP68" i="15"/>
  <c r="AR68" i="15"/>
  <c r="AT68" i="15"/>
  <c r="AV68" i="15"/>
  <c r="AX68" i="15"/>
  <c r="AZ68" i="15"/>
  <c r="BB68" i="15"/>
  <c r="BD68" i="15"/>
  <c r="BF68" i="15"/>
  <c r="BH68" i="15"/>
  <c r="BJ68" i="15"/>
  <c r="BL68" i="15"/>
  <c r="Z67" i="15"/>
  <c r="AB67" i="15"/>
  <c r="AD67" i="15"/>
  <c r="AF67" i="15"/>
  <c r="AH67" i="15"/>
  <c r="AI67" i="15"/>
  <c r="AK67" i="15"/>
  <c r="AM67" i="15"/>
  <c r="AO67" i="15"/>
  <c r="AQ67" i="15"/>
  <c r="AS67" i="15"/>
  <c r="AU67" i="15"/>
  <c r="AW67" i="15"/>
  <c r="AY67" i="15"/>
  <c r="BA67" i="15"/>
  <c r="BC67" i="15"/>
  <c r="BE67" i="15"/>
  <c r="BG67" i="15"/>
  <c r="BI67" i="15"/>
  <c r="BK67" i="15"/>
  <c r="Z66" i="15"/>
  <c r="AB66" i="15"/>
  <c r="AD66" i="15"/>
  <c r="AF66" i="15"/>
  <c r="AH66" i="15"/>
  <c r="AI66" i="15"/>
  <c r="AK66" i="15"/>
  <c r="AM66" i="15"/>
  <c r="AO66" i="15"/>
  <c r="AQ66" i="15"/>
  <c r="Y65" i="15"/>
  <c r="AA65" i="15"/>
  <c r="AC65" i="15"/>
  <c r="AE65" i="15"/>
  <c r="AG65" i="15"/>
  <c r="AJ65" i="15"/>
  <c r="AL65" i="15"/>
  <c r="AN65" i="15"/>
  <c r="AP65" i="15"/>
  <c r="AR65" i="15"/>
  <c r="Z64" i="15"/>
  <c r="AB64" i="15"/>
  <c r="AD64" i="15"/>
  <c r="AF64" i="15"/>
  <c r="AH64" i="15"/>
  <c r="AJ64" i="15"/>
  <c r="AL64" i="15"/>
  <c r="AN64" i="15"/>
  <c r="AP64" i="15"/>
  <c r="AR64" i="15"/>
  <c r="Z63" i="15"/>
  <c r="AB63" i="15"/>
  <c r="AD63" i="15"/>
  <c r="AF63" i="15"/>
  <c r="AH63" i="15"/>
  <c r="AJ63" i="15"/>
  <c r="AL63" i="15"/>
  <c r="AN63" i="15"/>
  <c r="AP63" i="15"/>
  <c r="AR63" i="15"/>
  <c r="Z62" i="15"/>
  <c r="AB62" i="15"/>
  <c r="AD62" i="15"/>
  <c r="AF62" i="15"/>
  <c r="AH62" i="15"/>
  <c r="AJ62" i="15"/>
  <c r="AL62" i="15"/>
  <c r="AN62" i="15"/>
  <c r="AP62" i="15"/>
  <c r="AR62" i="15"/>
  <c r="AT62" i="15"/>
  <c r="AV62" i="15"/>
  <c r="AX62" i="15"/>
  <c r="AZ62" i="15"/>
  <c r="BB62" i="15"/>
  <c r="BD62" i="15"/>
  <c r="BF62" i="15"/>
  <c r="BH62" i="15"/>
  <c r="BJ62" i="15"/>
  <c r="BL62" i="15"/>
  <c r="Z61" i="15"/>
  <c r="AB61" i="15"/>
  <c r="AD61" i="15"/>
  <c r="AF61" i="15"/>
  <c r="AH61" i="15"/>
  <c r="AJ61" i="15"/>
  <c r="AL61" i="15"/>
  <c r="AN61" i="15"/>
  <c r="AP61" i="15"/>
  <c r="AR61" i="15"/>
  <c r="AT61" i="15"/>
  <c r="AV61" i="15"/>
  <c r="AX61" i="15"/>
  <c r="AZ61" i="15"/>
  <c r="BB61" i="15"/>
  <c r="BD61" i="15"/>
  <c r="BF61" i="15"/>
  <c r="BH61" i="15"/>
  <c r="BJ61" i="15"/>
  <c r="BL61" i="15"/>
  <c r="Z60" i="15"/>
  <c r="AB60" i="15"/>
  <c r="AD60" i="15"/>
  <c r="AF60" i="15"/>
  <c r="AH60" i="15"/>
  <c r="AJ60" i="15"/>
  <c r="AL60" i="15"/>
  <c r="AN60" i="15"/>
  <c r="AP60" i="15"/>
  <c r="AR60" i="15"/>
  <c r="Y59" i="15"/>
  <c r="AA59" i="15"/>
  <c r="AC59" i="15"/>
  <c r="AE59" i="15"/>
  <c r="AG59" i="15"/>
  <c r="AI59" i="15"/>
  <c r="AK59" i="15"/>
  <c r="AM59" i="15"/>
  <c r="AO59" i="15"/>
  <c r="AQ59" i="15"/>
  <c r="Y58" i="15"/>
  <c r="AA58" i="15"/>
  <c r="AC58" i="15"/>
  <c r="AE58" i="15"/>
  <c r="AG58" i="15"/>
  <c r="AI58" i="15"/>
  <c r="AK58" i="15"/>
  <c r="AM58" i="15"/>
  <c r="AO58" i="15"/>
  <c r="AQ58" i="15"/>
  <c r="Y57" i="15"/>
  <c r="AA57" i="15"/>
  <c r="AC57" i="15"/>
  <c r="AE57" i="15"/>
  <c r="AG57" i="15"/>
  <c r="AI57" i="15"/>
  <c r="AK57" i="15"/>
  <c r="AM57" i="15"/>
  <c r="AO57" i="15"/>
  <c r="AQ57" i="15"/>
  <c r="AS57" i="15"/>
  <c r="AU57" i="15"/>
  <c r="AW57" i="15"/>
  <c r="AY57" i="15"/>
  <c r="BA57" i="15"/>
  <c r="BC57" i="15"/>
  <c r="BE57" i="15"/>
  <c r="BG57" i="15"/>
  <c r="BI57" i="15"/>
  <c r="BK57" i="15"/>
  <c r="Z56" i="15"/>
  <c r="AB56" i="15"/>
  <c r="AD56" i="15"/>
  <c r="AF56" i="15"/>
  <c r="AH56" i="15"/>
  <c r="AJ56" i="15"/>
  <c r="AL56" i="15"/>
  <c r="AN56" i="15"/>
  <c r="AP56" i="15"/>
  <c r="AR56" i="15"/>
  <c r="AT56" i="15"/>
  <c r="AV56" i="15"/>
  <c r="AX56" i="15"/>
  <c r="AZ56" i="15"/>
  <c r="BB56" i="15"/>
  <c r="BD56" i="15"/>
  <c r="BF56" i="15"/>
  <c r="BH56" i="15"/>
  <c r="BJ56" i="15"/>
  <c r="BL56" i="15"/>
  <c r="Z55" i="15"/>
  <c r="AB55" i="15"/>
  <c r="AD55" i="15"/>
  <c r="AF55" i="15"/>
  <c r="AH55" i="15"/>
  <c r="AJ55" i="15"/>
  <c r="AL55" i="15"/>
  <c r="AN55" i="15"/>
  <c r="AP55" i="15"/>
  <c r="AR55" i="15"/>
  <c r="AT55" i="15"/>
  <c r="AV55" i="15"/>
  <c r="AX55" i="15"/>
  <c r="AZ55" i="15"/>
  <c r="BB55" i="15"/>
  <c r="BD55" i="15"/>
  <c r="BF55" i="15"/>
  <c r="BH55" i="15"/>
  <c r="BJ55" i="15"/>
  <c r="BL55" i="15"/>
  <c r="Y54" i="15"/>
  <c r="AA54" i="15"/>
  <c r="AC54" i="15"/>
  <c r="AE54" i="15"/>
  <c r="AG54" i="15"/>
  <c r="AJ54" i="15"/>
  <c r="AL54" i="15"/>
  <c r="AN54" i="15"/>
  <c r="AP54" i="15"/>
  <c r="AR54" i="15"/>
  <c r="Y53" i="15"/>
  <c r="AA53" i="15"/>
  <c r="AC53" i="15"/>
  <c r="AE53" i="15"/>
  <c r="AG53" i="15"/>
  <c r="AI53" i="15"/>
  <c r="AK53" i="15"/>
  <c r="AM53" i="15"/>
  <c r="AO53" i="15"/>
  <c r="AQ53" i="15"/>
  <c r="AS53" i="15"/>
  <c r="AU53" i="15"/>
  <c r="AW53" i="15"/>
  <c r="AY53" i="15"/>
  <c r="BA53" i="15"/>
  <c r="BC53" i="15"/>
  <c r="BE53" i="15"/>
  <c r="BG53" i="15"/>
  <c r="BI53" i="15"/>
  <c r="BK53" i="15"/>
  <c r="Z52" i="15"/>
  <c r="AB52" i="15"/>
  <c r="AD52" i="15"/>
  <c r="AF52" i="15"/>
  <c r="AH52" i="15"/>
  <c r="AJ52" i="15"/>
  <c r="AL52" i="15"/>
  <c r="AN52" i="15"/>
  <c r="AP52" i="15"/>
  <c r="AR52" i="15"/>
  <c r="AT52" i="15"/>
  <c r="AV52" i="15"/>
  <c r="AX52" i="15"/>
  <c r="AZ52" i="15"/>
  <c r="BB52" i="15"/>
  <c r="BD52" i="15"/>
  <c r="BF52" i="15"/>
  <c r="BH52" i="15"/>
  <c r="BJ52" i="15"/>
  <c r="BL52" i="15"/>
  <c r="Z51" i="15"/>
  <c r="AB51" i="15"/>
  <c r="AD51" i="15"/>
  <c r="AF51" i="15"/>
  <c r="AH51" i="15"/>
  <c r="AJ51" i="15"/>
  <c r="AL51" i="15"/>
  <c r="AN51" i="15"/>
  <c r="AP51" i="15"/>
  <c r="AR51" i="15"/>
  <c r="AT51" i="15"/>
  <c r="AV51" i="15"/>
  <c r="AX51" i="15"/>
  <c r="AZ51" i="15"/>
  <c r="BB51" i="15"/>
  <c r="BD51" i="15"/>
  <c r="BF51" i="15"/>
  <c r="BH51" i="15"/>
  <c r="BJ51" i="15"/>
  <c r="BL51" i="15"/>
  <c r="Z50" i="15"/>
  <c r="AB50" i="15"/>
  <c r="AD50" i="15"/>
  <c r="AF50" i="15"/>
  <c r="AH50" i="15"/>
  <c r="AJ50" i="15"/>
  <c r="AL50" i="15"/>
  <c r="AN50" i="15"/>
  <c r="AP50" i="15"/>
  <c r="AR50" i="15"/>
  <c r="AT50" i="15"/>
  <c r="AV50" i="15"/>
  <c r="AX50" i="15"/>
  <c r="AZ50" i="15"/>
  <c r="BB50" i="15"/>
  <c r="BD50" i="15"/>
  <c r="BF50" i="15"/>
  <c r="BH50" i="15"/>
  <c r="BJ50" i="15"/>
  <c r="BL50" i="15"/>
  <c r="BK30" i="15"/>
  <c r="BC30" i="15"/>
  <c r="AU30" i="15"/>
  <c r="AM30" i="15"/>
  <c r="AE30" i="15"/>
  <c r="Z29" i="15"/>
  <c r="AB29" i="15"/>
  <c r="AD29" i="15"/>
  <c r="AF29" i="15"/>
  <c r="AH29" i="15"/>
  <c r="AJ29" i="15"/>
  <c r="AL29" i="15"/>
  <c r="AN29" i="15"/>
  <c r="AP29" i="15"/>
  <c r="AR29" i="15"/>
  <c r="AT29" i="15"/>
  <c r="AV29" i="15"/>
  <c r="AX29" i="15"/>
  <c r="AZ29" i="15"/>
  <c r="BB29" i="15"/>
  <c r="BD29" i="15"/>
  <c r="BF29" i="15"/>
  <c r="BH29" i="15"/>
  <c r="BJ29" i="15"/>
  <c r="BL29" i="15"/>
  <c r="AA29" i="15"/>
  <c r="AE29" i="15"/>
  <c r="AI29" i="15"/>
  <c r="AM29" i="15"/>
  <c r="AQ29" i="15"/>
  <c r="AU29" i="15"/>
  <c r="AY29" i="15"/>
  <c r="BC29" i="15"/>
  <c r="BG29" i="15"/>
  <c r="BK29" i="15"/>
  <c r="AC29" i="15"/>
  <c r="AK29" i="15"/>
  <c r="AS29" i="15"/>
  <c r="BA29" i="15"/>
  <c r="BI29" i="15"/>
  <c r="AW28" i="15"/>
  <c r="AG28" i="15"/>
  <c r="AG25" i="15"/>
  <c r="Y49" i="15"/>
  <c r="AA49" i="15"/>
  <c r="Y48" i="15"/>
  <c r="AA48" i="15"/>
  <c r="AC48" i="15"/>
  <c r="AE48" i="15"/>
  <c r="AG48" i="15"/>
  <c r="AI48" i="15"/>
  <c r="AK48" i="15"/>
  <c r="AM48" i="15"/>
  <c r="AO48" i="15"/>
  <c r="AQ48" i="15"/>
  <c r="AS48" i="15"/>
  <c r="AU48" i="15"/>
  <c r="AW48" i="15"/>
  <c r="AY48" i="15"/>
  <c r="BA48" i="15"/>
  <c r="BC48" i="15"/>
  <c r="BE48" i="15"/>
  <c r="BG48" i="15"/>
  <c r="BI48" i="15"/>
  <c r="BK48" i="15"/>
  <c r="Z47" i="15"/>
  <c r="AB47" i="15"/>
  <c r="AD47" i="15"/>
  <c r="AF47" i="15"/>
  <c r="AH47" i="15"/>
  <c r="AJ47" i="15"/>
  <c r="AL47" i="15"/>
  <c r="AN47" i="15"/>
  <c r="AP47" i="15"/>
  <c r="AR47" i="15"/>
  <c r="Y46" i="15"/>
  <c r="AA46" i="15"/>
  <c r="AC46" i="15"/>
  <c r="AE46" i="15"/>
  <c r="AG46" i="15"/>
  <c r="AI46" i="15"/>
  <c r="AK46" i="15"/>
  <c r="AM46" i="15"/>
  <c r="AO46" i="15"/>
  <c r="AQ46" i="15"/>
  <c r="AS46" i="15"/>
  <c r="AU46" i="15"/>
  <c r="AW46" i="15"/>
  <c r="AY46" i="15"/>
  <c r="BA46" i="15"/>
  <c r="BC46" i="15"/>
  <c r="BE46" i="15"/>
  <c r="BG46" i="15"/>
  <c r="BI46" i="15"/>
  <c r="BK46" i="15"/>
  <c r="Z45" i="15"/>
  <c r="AB45" i="15"/>
  <c r="AD45" i="15"/>
  <c r="AF45" i="15"/>
  <c r="AH45" i="15"/>
  <c r="AJ45" i="15"/>
  <c r="AL45" i="15"/>
  <c r="AN45" i="15"/>
  <c r="AP45" i="15"/>
  <c r="AR45" i="15"/>
  <c r="AT45" i="15"/>
  <c r="AV45" i="15"/>
  <c r="AX45" i="15"/>
  <c r="AZ45" i="15"/>
  <c r="BB45" i="15"/>
  <c r="BD45" i="15"/>
  <c r="BF45" i="15"/>
  <c r="BH45" i="15"/>
  <c r="BJ45" i="15"/>
  <c r="BL45" i="15"/>
  <c r="Z44" i="15"/>
  <c r="AB44" i="15"/>
  <c r="AD44" i="15"/>
  <c r="AF44" i="15"/>
  <c r="AH44" i="15"/>
  <c r="AJ44" i="15"/>
  <c r="AL44" i="15"/>
  <c r="AN44" i="15"/>
  <c r="AP44" i="15"/>
  <c r="AR44" i="15"/>
  <c r="AT44" i="15"/>
  <c r="AV44" i="15"/>
  <c r="AX44" i="15"/>
  <c r="AZ44" i="15"/>
  <c r="BB44" i="15"/>
  <c r="BD44" i="15"/>
  <c r="BF44" i="15"/>
  <c r="BH44" i="15"/>
  <c r="BJ44" i="15"/>
  <c r="BL44" i="15"/>
  <c r="Z43" i="15"/>
  <c r="AB43" i="15"/>
  <c r="AD43" i="15"/>
  <c r="AF43" i="15"/>
  <c r="AH43" i="15"/>
  <c r="AJ43" i="15"/>
  <c r="AL43" i="15"/>
  <c r="AN43" i="15"/>
  <c r="AP43" i="15"/>
  <c r="AR43" i="15"/>
  <c r="Y42" i="15"/>
  <c r="AA42" i="15"/>
  <c r="AC42" i="15"/>
  <c r="AE42" i="15"/>
  <c r="AG42" i="15"/>
  <c r="AI42" i="15"/>
  <c r="AK42" i="15"/>
  <c r="AM42" i="15"/>
  <c r="AO42" i="15"/>
  <c r="AQ42" i="15"/>
  <c r="AS42" i="15"/>
  <c r="AU42" i="15"/>
  <c r="AW42" i="15"/>
  <c r="AY42" i="15"/>
  <c r="BA42" i="15"/>
  <c r="BC42" i="15"/>
  <c r="BE42" i="15"/>
  <c r="BG42" i="15"/>
  <c r="BI42" i="15"/>
  <c r="BK42" i="15"/>
  <c r="Z41" i="15"/>
  <c r="AB41" i="15"/>
  <c r="AD41" i="15"/>
  <c r="AF41" i="15"/>
  <c r="AH41" i="15"/>
  <c r="AJ41" i="15"/>
  <c r="AL41" i="15"/>
  <c r="AN41" i="15"/>
  <c r="AP41" i="15"/>
  <c r="AR41" i="15"/>
  <c r="Y40" i="15"/>
  <c r="AA40" i="15"/>
  <c r="AC40" i="15"/>
  <c r="AE40" i="15"/>
  <c r="AG40" i="15"/>
  <c r="AI40" i="15"/>
  <c r="AK40" i="15"/>
  <c r="AM40" i="15"/>
  <c r="AO40" i="15"/>
  <c r="AQ40" i="15"/>
  <c r="AS40" i="15"/>
  <c r="AU40" i="15"/>
  <c r="AW40" i="15"/>
  <c r="AY40" i="15"/>
  <c r="BA40" i="15"/>
  <c r="BC40" i="15"/>
  <c r="BE40" i="15"/>
  <c r="BG40" i="15"/>
  <c r="BI40" i="15"/>
  <c r="BK40" i="15"/>
  <c r="Z39" i="15"/>
  <c r="AB39" i="15"/>
  <c r="AD39" i="15"/>
  <c r="AF39" i="15"/>
  <c r="AH39" i="15"/>
  <c r="AJ39" i="15"/>
  <c r="AL39" i="15"/>
  <c r="AN39" i="15"/>
  <c r="AP39" i="15"/>
  <c r="AR39" i="15"/>
  <c r="Y38" i="15"/>
  <c r="AA38" i="15"/>
  <c r="AC38" i="15"/>
  <c r="AE38" i="15"/>
  <c r="AG38" i="15"/>
  <c r="AI38" i="15"/>
  <c r="AK38" i="15"/>
  <c r="AM38" i="15"/>
  <c r="AO38" i="15"/>
  <c r="AQ38" i="15"/>
  <c r="Y37" i="15"/>
  <c r="AA37" i="15"/>
  <c r="AC37" i="15"/>
  <c r="AE37" i="15"/>
  <c r="AG37" i="15"/>
  <c r="AI37" i="15"/>
  <c r="AK37" i="15"/>
  <c r="AM37" i="15"/>
  <c r="AO37" i="15"/>
  <c r="AQ37" i="15"/>
  <c r="Y36" i="15"/>
  <c r="AA36" i="15"/>
  <c r="AC36" i="15"/>
  <c r="AE36" i="15"/>
  <c r="AG36" i="15"/>
  <c r="AI36" i="15"/>
  <c r="AK36" i="15"/>
  <c r="AM36" i="15"/>
  <c r="AO36" i="15"/>
  <c r="AQ36" i="15"/>
  <c r="Y35" i="15"/>
  <c r="AA35" i="15"/>
  <c r="AC35" i="15"/>
  <c r="AE35" i="15"/>
  <c r="AG35" i="15"/>
  <c r="AI35" i="15"/>
  <c r="AK35" i="15"/>
  <c r="AM35" i="15"/>
  <c r="AO35" i="15"/>
  <c r="AQ35" i="15"/>
  <c r="Y34" i="15"/>
  <c r="AA34" i="15"/>
  <c r="AC34" i="15"/>
  <c r="AE34" i="15"/>
  <c r="AG34" i="15"/>
  <c r="AI34" i="15"/>
  <c r="AK34" i="15"/>
  <c r="AM34" i="15"/>
  <c r="AO34" i="15"/>
  <c r="AQ34" i="15"/>
  <c r="AS34" i="15"/>
  <c r="AU34" i="15"/>
  <c r="AW34" i="15"/>
  <c r="AY34" i="15"/>
  <c r="BA34" i="15"/>
  <c r="BC34" i="15"/>
  <c r="BE34" i="15"/>
  <c r="BG34" i="15"/>
  <c r="BI34" i="15"/>
  <c r="BK34" i="15"/>
  <c r="Y33" i="15"/>
  <c r="AA33" i="15"/>
  <c r="AC33" i="15"/>
  <c r="AE33" i="15"/>
  <c r="AG33" i="15"/>
  <c r="AI33" i="15"/>
  <c r="AK33" i="15"/>
  <c r="AM33" i="15"/>
  <c r="AO33" i="15"/>
  <c r="AQ33" i="15"/>
  <c r="AS33" i="15"/>
  <c r="AU33" i="15"/>
  <c r="AW33" i="15"/>
  <c r="AY33" i="15"/>
  <c r="BA33" i="15"/>
  <c r="BC33" i="15"/>
  <c r="BE33" i="15"/>
  <c r="BG33" i="15"/>
  <c r="BI33" i="15"/>
  <c r="BK33" i="15"/>
  <c r="Y32" i="15"/>
  <c r="AA32" i="15"/>
  <c r="AC32" i="15"/>
  <c r="AE32" i="15"/>
  <c r="AG32" i="15"/>
  <c r="AI32" i="15"/>
  <c r="AK32" i="15"/>
  <c r="AM32" i="15"/>
  <c r="AO32" i="15"/>
  <c r="AQ32" i="15"/>
  <c r="AS32" i="15"/>
  <c r="AU32" i="15"/>
  <c r="AW32" i="15"/>
  <c r="AY32" i="15"/>
  <c r="BA32" i="15"/>
  <c r="BC32" i="15"/>
  <c r="BE32" i="15"/>
  <c r="BG32" i="15"/>
  <c r="BI32" i="15"/>
  <c r="BK32" i="15"/>
  <c r="Y31" i="15"/>
  <c r="AA31" i="15"/>
  <c r="AC31" i="15"/>
  <c r="AE31" i="15"/>
  <c r="AG31" i="15"/>
  <c r="AI31" i="15"/>
  <c r="AK31" i="15"/>
  <c r="AM31" i="15"/>
  <c r="AO31" i="15"/>
  <c r="AQ31" i="15"/>
  <c r="AS31" i="15"/>
  <c r="AU31" i="15"/>
  <c r="AW31" i="15"/>
  <c r="AY31" i="15"/>
  <c r="BA31" i="15"/>
  <c r="BC31" i="15"/>
  <c r="BE31" i="15"/>
  <c r="BG31" i="15"/>
  <c r="BI31" i="15"/>
  <c r="BK31" i="15"/>
  <c r="Z27" i="15"/>
  <c r="AB27" i="15"/>
  <c r="AD27" i="15"/>
  <c r="AF27" i="15"/>
  <c r="AH27" i="15"/>
  <c r="AJ27" i="15"/>
  <c r="AL27" i="15"/>
  <c r="AN27" i="15"/>
  <c r="AP27" i="15"/>
  <c r="AR27" i="15"/>
  <c r="AA27" i="15"/>
  <c r="AE27" i="15"/>
  <c r="AI27" i="15"/>
  <c r="AM27" i="15"/>
  <c r="AQ27" i="15"/>
  <c r="Y26" i="15"/>
  <c r="AA26" i="15"/>
  <c r="AC26" i="15"/>
  <c r="AE26" i="15"/>
  <c r="AG26" i="15"/>
  <c r="AI26" i="15"/>
  <c r="AK26" i="15"/>
  <c r="AM26" i="15"/>
  <c r="AO26" i="15"/>
  <c r="AQ26" i="15"/>
  <c r="AS26" i="15"/>
  <c r="AU26" i="15"/>
  <c r="AW26" i="15"/>
  <c r="AY26" i="15"/>
  <c r="BA26" i="15"/>
  <c r="BC26" i="15"/>
  <c r="BE26" i="15"/>
  <c r="BG26" i="15"/>
  <c r="BI26" i="15"/>
  <c r="BK26" i="15"/>
  <c r="Z26" i="15"/>
  <c r="AD26" i="15"/>
  <c r="AH26" i="15"/>
  <c r="AL26" i="15"/>
  <c r="AP26" i="15"/>
  <c r="AT26" i="15"/>
  <c r="AX26" i="15"/>
  <c r="BB26" i="15"/>
  <c r="BF26" i="15"/>
  <c r="BJ26" i="15"/>
  <c r="Z19" i="15"/>
  <c r="AB19" i="15"/>
  <c r="AD19" i="15"/>
  <c r="AF19" i="15"/>
  <c r="AH19" i="15"/>
  <c r="AI19" i="15"/>
  <c r="AK19" i="15"/>
  <c r="AM19" i="15"/>
  <c r="AO19" i="15"/>
  <c r="AQ19" i="15"/>
  <c r="AS19" i="15"/>
  <c r="AU19" i="15"/>
  <c r="AW19" i="15"/>
  <c r="AY19" i="15"/>
  <c r="BA19" i="15"/>
  <c r="BC19" i="15"/>
  <c r="BE19" i="15"/>
  <c r="BG19" i="15"/>
  <c r="BI19" i="15"/>
  <c r="BK19" i="15"/>
  <c r="AA19" i="15"/>
  <c r="AE19" i="15"/>
  <c r="AL19" i="15"/>
  <c r="AP19" i="15"/>
  <c r="AT19" i="15"/>
  <c r="AX19" i="15"/>
  <c r="BB19" i="15"/>
  <c r="BF19" i="15"/>
  <c r="BJ19" i="15"/>
  <c r="Z18" i="15"/>
  <c r="AB18" i="15"/>
  <c r="AD18" i="15"/>
  <c r="AF18" i="15"/>
  <c r="AH18" i="15"/>
  <c r="AJ18" i="15"/>
  <c r="AL18" i="15"/>
  <c r="AN18" i="15"/>
  <c r="AP18" i="15"/>
  <c r="AR18" i="15"/>
  <c r="AT18" i="15"/>
  <c r="AV18" i="15"/>
  <c r="AX18" i="15"/>
  <c r="AZ18" i="15"/>
  <c r="BB18" i="15"/>
  <c r="BD18" i="15"/>
  <c r="BF18" i="15"/>
  <c r="BH18" i="15"/>
  <c r="BJ18" i="15"/>
  <c r="BL18" i="15"/>
  <c r="AA18" i="15"/>
  <c r="AE18" i="15"/>
  <c r="AI18" i="15"/>
  <c r="AM18" i="15"/>
  <c r="AQ18" i="15"/>
  <c r="AU18" i="15"/>
  <c r="AY18" i="15"/>
  <c r="BC18" i="15"/>
  <c r="BG18" i="15"/>
  <c r="BK18" i="15"/>
  <c r="Z17" i="15"/>
  <c r="AB17" i="15"/>
  <c r="AD17" i="15"/>
  <c r="AF17" i="15"/>
  <c r="AH17" i="15"/>
  <c r="AJ17" i="15"/>
  <c r="AL17" i="15"/>
  <c r="AN17" i="15"/>
  <c r="AP17" i="15"/>
  <c r="AR17" i="15"/>
  <c r="AT17" i="15"/>
  <c r="AV17" i="15"/>
  <c r="AX17" i="15"/>
  <c r="AZ17" i="15"/>
  <c r="BB17" i="15"/>
  <c r="BD17" i="15"/>
  <c r="BF17" i="15"/>
  <c r="BH17" i="15"/>
  <c r="BJ17" i="15"/>
  <c r="BL17" i="15"/>
  <c r="AA17" i="15"/>
  <c r="AE17" i="15"/>
  <c r="AI17" i="15"/>
  <c r="AM17" i="15"/>
  <c r="AQ17" i="15"/>
  <c r="AU17" i="15"/>
  <c r="AY17" i="15"/>
  <c r="BC17" i="15"/>
  <c r="BG17" i="15"/>
  <c r="BK17" i="15"/>
  <c r="Y16" i="15"/>
  <c r="AA16" i="15"/>
  <c r="AC16" i="15"/>
  <c r="AE16" i="15"/>
  <c r="AG16" i="15"/>
  <c r="AJ16" i="15"/>
  <c r="AL16" i="15"/>
  <c r="AN16" i="15"/>
  <c r="AP16" i="15"/>
  <c r="AR16" i="15"/>
  <c r="Z16" i="15"/>
  <c r="AD16" i="15"/>
  <c r="AH16" i="15"/>
  <c r="AI16" i="15"/>
  <c r="AM16" i="15"/>
  <c r="AQ16" i="15"/>
  <c r="Z14" i="15"/>
  <c r="AB14" i="15"/>
  <c r="AD14" i="15"/>
  <c r="AF14" i="15"/>
  <c r="AH14" i="15"/>
  <c r="AJ14" i="15"/>
  <c r="AL14" i="15"/>
  <c r="AN14" i="15"/>
  <c r="AP14" i="15"/>
  <c r="AR14" i="15"/>
  <c r="AA14" i="15"/>
  <c r="AE14" i="15"/>
  <c r="AI14" i="15"/>
  <c r="AM14" i="15"/>
  <c r="AQ14" i="15"/>
  <c r="Y13" i="15"/>
  <c r="AA13" i="15"/>
  <c r="AC13" i="15"/>
  <c r="AE13" i="15"/>
  <c r="AG13" i="15"/>
  <c r="AI13" i="15"/>
  <c r="AK13" i="15"/>
  <c r="AM13" i="15"/>
  <c r="AO13" i="15"/>
  <c r="AQ13" i="15"/>
  <c r="AS13" i="15"/>
  <c r="AU13" i="15"/>
  <c r="AW13" i="15"/>
  <c r="AY13" i="15"/>
  <c r="BA13" i="15"/>
  <c r="BC13" i="15"/>
  <c r="BE13" i="15"/>
  <c r="BG13" i="15"/>
  <c r="BI13" i="15"/>
  <c r="BK13" i="15"/>
  <c r="Z13" i="15"/>
  <c r="AD13" i="15"/>
  <c r="AH13" i="15"/>
  <c r="AL13" i="15"/>
  <c r="AP13" i="15"/>
  <c r="AT13" i="15"/>
  <c r="AX13" i="15"/>
  <c r="BB13" i="15"/>
  <c r="BF13" i="15"/>
  <c r="BJ13" i="15"/>
  <c r="Y9" i="15"/>
  <c r="AA9" i="15"/>
  <c r="AC9" i="15"/>
  <c r="AE9" i="15"/>
  <c r="AG9" i="15"/>
  <c r="AI9" i="15"/>
  <c r="AK9" i="15"/>
  <c r="AM9" i="15"/>
  <c r="AO9" i="15"/>
  <c r="AQ9" i="15"/>
  <c r="Z9" i="15"/>
  <c r="AD9" i="15"/>
  <c r="AH9" i="15"/>
  <c r="AL9" i="15"/>
  <c r="AP9" i="15"/>
  <c r="BK24" i="15"/>
  <c r="BI24" i="15"/>
  <c r="BG24" i="15"/>
  <c r="BE24" i="15"/>
  <c r="BC24" i="15"/>
  <c r="BA24" i="15"/>
  <c r="AY24" i="15"/>
  <c r="AW24" i="15"/>
  <c r="AU24" i="15"/>
  <c r="AS24" i="15"/>
  <c r="AQ24" i="15"/>
  <c r="AO24" i="15"/>
  <c r="AM24" i="15"/>
  <c r="AK24" i="15"/>
  <c r="AI24" i="15"/>
  <c r="AG24" i="15"/>
  <c r="AE24" i="15"/>
  <c r="AC24" i="15"/>
  <c r="AA24" i="15"/>
  <c r="BL23" i="15"/>
  <c r="BJ23" i="15"/>
  <c r="BH23" i="15"/>
  <c r="BF23" i="15"/>
  <c r="BD23" i="15"/>
  <c r="BB23" i="15"/>
  <c r="AZ23" i="15"/>
  <c r="AX23" i="15"/>
  <c r="AV23" i="15"/>
  <c r="AT23" i="15"/>
  <c r="AR23" i="15"/>
  <c r="AP23" i="15"/>
  <c r="AN23" i="15"/>
  <c r="AL23" i="15"/>
  <c r="AJ23" i="15"/>
  <c r="AH23" i="15"/>
  <c r="AF23" i="15"/>
  <c r="AD23" i="15"/>
  <c r="AB23" i="15"/>
  <c r="AR22" i="15"/>
  <c r="AP22" i="15"/>
  <c r="AN22" i="15"/>
  <c r="AL22" i="15"/>
  <c r="AJ22" i="15"/>
  <c r="AH22" i="15"/>
  <c r="AF22" i="15"/>
  <c r="AD22" i="15"/>
  <c r="AB22" i="15"/>
  <c r="AQ21" i="15"/>
  <c r="AO21" i="15"/>
  <c r="AM21" i="15"/>
  <c r="AK21" i="15"/>
  <c r="AI21" i="15"/>
  <c r="AG21" i="15"/>
  <c r="AE21" i="15"/>
  <c r="AB21" i="15"/>
  <c r="Z20" i="15"/>
  <c r="AB20" i="15"/>
  <c r="AD20" i="15"/>
  <c r="AF20" i="15"/>
  <c r="AA20" i="15"/>
  <c r="AE20" i="15"/>
  <c r="AH20" i="15"/>
  <c r="AJ20" i="15"/>
  <c r="AL20" i="15"/>
  <c r="AN20" i="15"/>
  <c r="AP20" i="15"/>
  <c r="AR20" i="15"/>
  <c r="BL19" i="15"/>
  <c r="BD19" i="15"/>
  <c r="AV19" i="15"/>
  <c r="AN19" i="15"/>
  <c r="AC19" i="15"/>
  <c r="BI18" i="15"/>
  <c r="BA18" i="15"/>
  <c r="AS18" i="15"/>
  <c r="AK18" i="15"/>
  <c r="AC18" i="15"/>
  <c r="BI17" i="15"/>
  <c r="BA17" i="15"/>
  <c r="AS17" i="15"/>
  <c r="AK17" i="15"/>
  <c r="AC17" i="15"/>
  <c r="AO16" i="15"/>
  <c r="AB16" i="15"/>
  <c r="Z15" i="15"/>
  <c r="AB15" i="15"/>
  <c r="AD15" i="15"/>
  <c r="AF15" i="15"/>
  <c r="AH15" i="15"/>
  <c r="AI15" i="15"/>
  <c r="AK15" i="15"/>
  <c r="AM15" i="15"/>
  <c r="AO15" i="15"/>
  <c r="AQ15" i="15"/>
  <c r="AS15" i="15"/>
  <c r="AU15" i="15"/>
  <c r="AW15" i="15"/>
  <c r="AY15" i="15"/>
  <c r="BA15" i="15"/>
  <c r="BC15" i="15"/>
  <c r="BE15" i="15"/>
  <c r="BG15" i="15"/>
  <c r="BI15" i="15"/>
  <c r="BK15" i="15"/>
  <c r="AA15" i="15"/>
  <c r="AE15" i="15"/>
  <c r="AL15" i="15"/>
  <c r="AP15" i="15"/>
  <c r="AT15" i="15"/>
  <c r="AX15" i="15"/>
  <c r="BB15" i="15"/>
  <c r="BF15" i="15"/>
  <c r="BJ15" i="15"/>
  <c r="AK14" i="15"/>
  <c r="AC14" i="15"/>
  <c r="BH13" i="15"/>
  <c r="AZ13" i="15"/>
  <c r="AR13" i="15"/>
  <c r="AJ13" i="15"/>
  <c r="AB13" i="15"/>
  <c r="Z12" i="15"/>
  <c r="AB12" i="15"/>
  <c r="AD12" i="15"/>
  <c r="AF12" i="15"/>
  <c r="AH12" i="15"/>
  <c r="AJ12" i="15"/>
  <c r="AL12" i="15"/>
  <c r="AN12" i="15"/>
  <c r="AP12" i="15"/>
  <c r="AR12" i="15"/>
  <c r="AA12" i="15"/>
  <c r="AE12" i="15"/>
  <c r="AI12" i="15"/>
  <c r="AM12" i="15"/>
  <c r="AQ12" i="15"/>
  <c r="Z11" i="15"/>
  <c r="AB11" i="15"/>
  <c r="AA11" i="15"/>
  <c r="Z10" i="15"/>
  <c r="AB10" i="15"/>
  <c r="AD10" i="15"/>
  <c r="AF10" i="15"/>
  <c r="AH10" i="15"/>
  <c r="AI10" i="15"/>
  <c r="AK10" i="15"/>
  <c r="AM10" i="15"/>
  <c r="AO10" i="15"/>
  <c r="AQ10" i="15"/>
  <c r="AA10" i="15"/>
  <c r="AE10" i="15"/>
  <c r="AL10" i="15"/>
  <c r="AP10" i="15"/>
  <c r="AR9" i="15"/>
  <c r="AJ9" i="15"/>
  <c r="AB9" i="15"/>
  <c r="Z8" i="15"/>
  <c r="AB8" i="15"/>
  <c r="AD8" i="15"/>
  <c r="AF8" i="15"/>
  <c r="AH8" i="15"/>
  <c r="AJ8" i="15"/>
  <c r="Y7" i="15"/>
  <c r="AA7" i="15"/>
  <c r="AC7" i="15"/>
  <c r="AE7" i="15"/>
  <c r="AG7" i="15"/>
  <c r="AI7" i="15"/>
  <c r="AK7" i="15"/>
  <c r="AM7" i="15"/>
  <c r="AO7" i="15"/>
  <c r="AQ7" i="15"/>
  <c r="AS7" i="15"/>
  <c r="AU7" i="15"/>
  <c r="AW7" i="15"/>
  <c r="AY7" i="15"/>
  <c r="BA7" i="15"/>
  <c r="BC7" i="15"/>
  <c r="BE7" i="15"/>
  <c r="BG7" i="15"/>
  <c r="BI7" i="15"/>
  <c r="BK7" i="15"/>
  <c r="Z6" i="15"/>
  <c r="AB6" i="15"/>
  <c r="AD6" i="15"/>
  <c r="AF6" i="15"/>
  <c r="AH6" i="15"/>
  <c r="AJ6" i="15"/>
  <c r="AL6" i="15"/>
  <c r="AN6" i="15"/>
  <c r="AP6" i="15"/>
  <c r="AR6" i="15"/>
  <c r="Y5" i="15"/>
  <c r="AA5" i="15"/>
  <c r="AC5" i="15"/>
  <c r="AE5" i="15"/>
  <c r="AG5" i="15"/>
  <c r="AI5" i="15"/>
  <c r="AK5" i="15"/>
  <c r="AM5" i="15"/>
  <c r="AO5" i="15"/>
  <c r="AQ5" i="15"/>
  <c r="AS5" i="15"/>
  <c r="AU5" i="15"/>
  <c r="AW5" i="15"/>
  <c r="AY5" i="15"/>
  <c r="BA5" i="15"/>
  <c r="BC5" i="15"/>
  <c r="BE5" i="15"/>
  <c r="BG5" i="15"/>
  <c r="BI5" i="15"/>
  <c r="BK5" i="15"/>
  <c r="Z4" i="15"/>
  <c r="AB4" i="15"/>
  <c r="AD4" i="15"/>
  <c r="AF4" i="15"/>
  <c r="AH4" i="15"/>
  <c r="AJ4" i="15"/>
  <c r="AL4" i="15"/>
  <c r="AN4" i="15"/>
  <c r="AP4" i="15"/>
  <c r="AR4" i="15"/>
  <c r="AR3" i="15"/>
  <c r="AN3" i="15"/>
  <c r="AJ3" i="15"/>
  <c r="AF3" i="15"/>
  <c r="Z3" i="15"/>
  <c r="BK3" i="15"/>
  <c r="BI3" i="15"/>
  <c r="BG3" i="15"/>
  <c r="BE3" i="15"/>
  <c r="BC3" i="15"/>
  <c r="BA3" i="15"/>
  <c r="AY3" i="15"/>
  <c r="AW3" i="15"/>
  <c r="AU3" i="15"/>
  <c r="AS3" i="15"/>
  <c r="AQ3" i="15"/>
  <c r="AO3" i="15"/>
  <c r="AM3" i="15"/>
  <c r="AK3" i="15"/>
  <c r="AI3" i="15"/>
  <c r="AG3" i="15"/>
  <c r="AE3" i="15"/>
  <c r="AB3" i="15"/>
  <c r="K7" i="17" l="1"/>
  <c r="K14" i="17"/>
  <c r="J7" i="12"/>
  <c r="K12" i="11"/>
  <c r="E12" i="12"/>
  <c r="J15" i="12"/>
  <c r="J8" i="12"/>
  <c r="K7" i="12"/>
  <c r="F15" i="12"/>
  <c r="K16" i="17"/>
  <c r="K5" i="17"/>
  <c r="E15" i="11"/>
  <c r="E9" i="17"/>
  <c r="K9" i="11"/>
  <c r="K17" i="11" s="1"/>
  <c r="F8" i="11"/>
  <c r="F10" i="11"/>
  <c r="K7" i="11"/>
  <c r="F13" i="11"/>
  <c r="K6" i="11"/>
  <c r="F5" i="11"/>
  <c r="F20" i="11" s="1"/>
  <c r="K5" i="11"/>
  <c r="J9" i="17"/>
  <c r="J12" i="17"/>
  <c r="AU131" i="15"/>
  <c r="AY131" i="15"/>
  <c r="BC131" i="15"/>
  <c r="BG131" i="15"/>
  <c r="BK131" i="15"/>
  <c r="AA131" i="15"/>
  <c r="E20" i="11"/>
  <c r="J13" i="12"/>
  <c r="J14" i="17"/>
  <c r="E19" i="17"/>
  <c r="J5" i="17"/>
  <c r="K13" i="17"/>
  <c r="E5" i="12"/>
  <c r="J5" i="12"/>
  <c r="E10" i="12"/>
  <c r="J12" i="12"/>
  <c r="E11" i="12"/>
  <c r="J16" i="12"/>
  <c r="E6" i="12"/>
  <c r="J14" i="12"/>
  <c r="BH131" i="15"/>
  <c r="V107" i="15"/>
  <c r="V109" i="15"/>
  <c r="V111" i="15"/>
  <c r="V113" i="15"/>
  <c r="V115" i="15"/>
  <c r="V117" i="15"/>
  <c r="V119" i="15"/>
  <c r="V121" i="15"/>
  <c r="V123" i="15"/>
  <c r="V125" i="15"/>
  <c r="V127" i="15"/>
  <c r="V129" i="15"/>
  <c r="E8" i="12"/>
  <c r="X159" i="11"/>
  <c r="J17" i="11"/>
  <c r="S11" i="15"/>
  <c r="AI70" i="17"/>
  <c r="AI159" i="17" s="1"/>
  <c r="AJ70" i="17"/>
  <c r="AJ159" i="17" s="1"/>
  <c r="AL70" i="17"/>
  <c r="AL159" i="17" s="1"/>
  <c r="AN70" i="17"/>
  <c r="AN159" i="17" s="1"/>
  <c r="AP70" i="17"/>
  <c r="AP159" i="17" s="1"/>
  <c r="AR70" i="17"/>
  <c r="AR159" i="17" s="1"/>
  <c r="AK70" i="17"/>
  <c r="AK159" i="17" s="1"/>
  <c r="AM70" i="17"/>
  <c r="AM159" i="17" s="1"/>
  <c r="AO70" i="17"/>
  <c r="AO159" i="17" s="1"/>
  <c r="AQ70" i="17"/>
  <c r="AQ159" i="17" s="1"/>
  <c r="AB131" i="15"/>
  <c r="AS131" i="15"/>
  <c r="AW131" i="15"/>
  <c r="BA131" i="15"/>
  <c r="BE131" i="15"/>
  <c r="BI131" i="15"/>
  <c r="AZ131" i="15"/>
  <c r="V106" i="15"/>
  <c r="V108" i="15"/>
  <c r="V110" i="15"/>
  <c r="V112" i="15"/>
  <c r="V114" i="15"/>
  <c r="V116" i="15"/>
  <c r="V118" i="15"/>
  <c r="V120" i="15"/>
  <c r="V122" i="15"/>
  <c r="V124" i="15"/>
  <c r="V126" i="15"/>
  <c r="V128" i="15"/>
  <c r="V130" i="15"/>
  <c r="Y159" i="17"/>
  <c r="K5" i="8" s="1"/>
  <c r="K6" i="8" s="1"/>
  <c r="W159" i="12"/>
  <c r="K15" i="12"/>
  <c r="X116" i="12"/>
  <c r="X118" i="12"/>
  <c r="X30" i="12"/>
  <c r="X31" i="12"/>
  <c r="X69" i="12"/>
  <c r="X71" i="12"/>
  <c r="X33" i="12"/>
  <c r="X35" i="12"/>
  <c r="X73" i="12"/>
  <c r="X75" i="12"/>
  <c r="X77" i="12"/>
  <c r="X79" i="12"/>
  <c r="X81" i="12"/>
  <c r="X82" i="12"/>
  <c r="X39" i="12"/>
  <c r="X40" i="12"/>
  <c r="X154" i="12"/>
  <c r="X156" i="12"/>
  <c r="X120" i="12"/>
  <c r="X41" i="12"/>
  <c r="X42" i="12"/>
  <c r="X84" i="12"/>
  <c r="X45" i="12"/>
  <c r="X47" i="12"/>
  <c r="X49" i="12"/>
  <c r="X51" i="12"/>
  <c r="X53" i="12"/>
  <c r="X85" i="12"/>
  <c r="X87" i="12"/>
  <c r="X89" i="12"/>
  <c r="X91" i="12"/>
  <c r="X146" i="12"/>
  <c r="X94" i="12"/>
  <c r="X96" i="12"/>
  <c r="X98" i="12"/>
  <c r="X100" i="12"/>
  <c r="X102" i="12"/>
  <c r="X104" i="12"/>
  <c r="X106" i="12"/>
  <c r="X108" i="12"/>
  <c r="X110" i="12"/>
  <c r="X112" i="12"/>
  <c r="X148" i="12"/>
  <c r="X150" i="12"/>
  <c r="X152" i="12"/>
  <c r="X114" i="12"/>
  <c r="X55" i="12"/>
  <c r="X57" i="12"/>
  <c r="X59" i="12"/>
  <c r="X122" i="12"/>
  <c r="X61" i="12"/>
  <c r="X62" i="12"/>
  <c r="X64" i="12"/>
  <c r="X66" i="12"/>
  <c r="X125" i="12"/>
  <c r="X127" i="12"/>
  <c r="X129" i="12"/>
  <c r="X131" i="12"/>
  <c r="X133" i="12"/>
  <c r="X135" i="12"/>
  <c r="X137" i="12"/>
  <c r="X139" i="12"/>
  <c r="X141" i="12"/>
  <c r="X143" i="12"/>
  <c r="X145" i="12"/>
  <c r="F7" i="12"/>
  <c r="X117" i="12"/>
  <c r="X119" i="12"/>
  <c r="X68" i="12"/>
  <c r="X32" i="12"/>
  <c r="X70" i="12"/>
  <c r="X72" i="12"/>
  <c r="X34" i="12"/>
  <c r="X36" i="12"/>
  <c r="X74" i="12"/>
  <c r="X76" i="12"/>
  <c r="X78" i="12"/>
  <c r="X80" i="12"/>
  <c r="X37" i="12"/>
  <c r="X38" i="12"/>
  <c r="X83" i="12"/>
  <c r="X153" i="12"/>
  <c r="X155" i="12"/>
  <c r="X157" i="12"/>
  <c r="X121" i="12"/>
  <c r="X158" i="12"/>
  <c r="X43" i="12"/>
  <c r="X44" i="12"/>
  <c r="X46" i="12"/>
  <c r="X48" i="12"/>
  <c r="X50" i="12"/>
  <c r="X52" i="12"/>
  <c r="X115" i="12"/>
  <c r="X86" i="12"/>
  <c r="X88" i="12"/>
  <c r="X90" i="12"/>
  <c r="X92" i="12"/>
  <c r="X93" i="12"/>
  <c r="X95" i="12"/>
  <c r="X97" i="12"/>
  <c r="X99" i="12"/>
  <c r="X101" i="12"/>
  <c r="X103" i="12"/>
  <c r="X105" i="12"/>
  <c r="X107" i="12"/>
  <c r="X109" i="12"/>
  <c r="X111" i="12"/>
  <c r="X147" i="12"/>
  <c r="X149" i="12"/>
  <c r="X151" i="12"/>
  <c r="X113" i="12"/>
  <c r="X54" i="12"/>
  <c r="X56" i="12"/>
  <c r="X58" i="12"/>
  <c r="X60" i="12"/>
  <c r="X123" i="12"/>
  <c r="X124" i="12"/>
  <c r="X63" i="12"/>
  <c r="X65" i="12"/>
  <c r="X67" i="12"/>
  <c r="X126" i="12"/>
  <c r="X128" i="12"/>
  <c r="X130" i="12"/>
  <c r="X132" i="12"/>
  <c r="X134" i="12"/>
  <c r="X136" i="12"/>
  <c r="X138" i="12"/>
  <c r="X140" i="12"/>
  <c r="X142" i="12"/>
  <c r="X144" i="12"/>
  <c r="W3" i="15"/>
  <c r="V3" i="15"/>
  <c r="Z131" i="15"/>
  <c r="W5" i="15"/>
  <c r="Y131" i="15"/>
  <c r="V5" i="15"/>
  <c r="V6" i="15"/>
  <c r="W6" i="15"/>
  <c r="W7" i="15"/>
  <c r="V7" i="15"/>
  <c r="V8" i="15"/>
  <c r="B28" i="16" s="1"/>
  <c r="W8" i="15"/>
  <c r="V12" i="15"/>
  <c r="W12" i="15"/>
  <c r="W15" i="15"/>
  <c r="V15" i="15"/>
  <c r="W21" i="15"/>
  <c r="V21" i="15"/>
  <c r="V22" i="15"/>
  <c r="W22" i="15"/>
  <c r="V24" i="15"/>
  <c r="W24" i="15"/>
  <c r="BJ131" i="15"/>
  <c r="BB131" i="15"/>
  <c r="AT131" i="15"/>
  <c r="V14" i="15"/>
  <c r="W14" i="15"/>
  <c r="V16" i="15"/>
  <c r="W16" i="15"/>
  <c r="W17" i="15"/>
  <c r="V17" i="15"/>
  <c r="V18" i="15"/>
  <c r="W18" i="15"/>
  <c r="W27" i="15"/>
  <c r="V27" i="15"/>
  <c r="W31" i="15"/>
  <c r="V31" i="15"/>
  <c r="W32" i="15"/>
  <c r="V32" i="15"/>
  <c r="W33" i="15"/>
  <c r="V33" i="15"/>
  <c r="W34" i="15"/>
  <c r="V34" i="15"/>
  <c r="W35" i="15"/>
  <c r="V35" i="15"/>
  <c r="W36" i="15"/>
  <c r="V36" i="15"/>
  <c r="W37" i="15"/>
  <c r="V37" i="15"/>
  <c r="W38" i="15"/>
  <c r="V38" i="15"/>
  <c r="W39" i="15"/>
  <c r="V39" i="15"/>
  <c r="W40" i="15"/>
  <c r="V40" i="15"/>
  <c r="W41" i="15"/>
  <c r="V41" i="15"/>
  <c r="W42" i="15"/>
  <c r="V42" i="15"/>
  <c r="W43" i="15"/>
  <c r="V43" i="15"/>
  <c r="W44" i="15"/>
  <c r="V44" i="15"/>
  <c r="W45" i="15"/>
  <c r="V45" i="15"/>
  <c r="W46" i="15"/>
  <c r="V46" i="15"/>
  <c r="W47" i="15"/>
  <c r="V47" i="15"/>
  <c r="W48" i="15"/>
  <c r="V48" i="15"/>
  <c r="W49" i="15"/>
  <c r="V49" i="15"/>
  <c r="W29" i="15"/>
  <c r="V29" i="15"/>
  <c r="W25" i="15"/>
  <c r="V25" i="15"/>
  <c r="W30" i="15"/>
  <c r="V30" i="15"/>
  <c r="W88" i="15"/>
  <c r="V88" i="15"/>
  <c r="W93" i="15"/>
  <c r="V93" i="15"/>
  <c r="W86" i="15"/>
  <c r="V86" i="15"/>
  <c r="W89" i="15"/>
  <c r="V89" i="15"/>
  <c r="W90" i="15"/>
  <c r="V90" i="15"/>
  <c r="W91" i="15"/>
  <c r="V91" i="15"/>
  <c r="W105" i="15"/>
  <c r="V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V4" i="15"/>
  <c r="W4" i="15"/>
  <c r="V10" i="15"/>
  <c r="W10" i="15"/>
  <c r="V20" i="15"/>
  <c r="W20" i="15"/>
  <c r="W23" i="15"/>
  <c r="V23" i="15"/>
  <c r="W9" i="15"/>
  <c r="V9" i="15"/>
  <c r="BF131" i="15"/>
  <c r="AX131" i="15"/>
  <c r="W13" i="15"/>
  <c r="V13" i="15"/>
  <c r="BL131" i="15"/>
  <c r="BD131" i="15"/>
  <c r="AV131" i="15"/>
  <c r="W19" i="15"/>
  <c r="V19" i="15"/>
  <c r="W26" i="15"/>
  <c r="V26" i="15"/>
  <c r="W50" i="15"/>
  <c r="V50" i="15"/>
  <c r="W51" i="15"/>
  <c r="V51" i="15"/>
  <c r="W52" i="15"/>
  <c r="V52" i="15"/>
  <c r="W53" i="15"/>
  <c r="V53" i="15"/>
  <c r="W54" i="15"/>
  <c r="V54" i="15"/>
  <c r="W55" i="15"/>
  <c r="V55" i="15"/>
  <c r="W56" i="15"/>
  <c r="V56" i="15"/>
  <c r="W57" i="15"/>
  <c r="V57" i="15"/>
  <c r="W58" i="15"/>
  <c r="V58" i="15"/>
  <c r="W59" i="15"/>
  <c r="V59" i="15"/>
  <c r="W60" i="15"/>
  <c r="V60" i="15"/>
  <c r="W61" i="15"/>
  <c r="V61" i="15"/>
  <c r="W62" i="15"/>
  <c r="V62" i="15"/>
  <c r="W63" i="15"/>
  <c r="V63" i="15"/>
  <c r="W64" i="15"/>
  <c r="V64" i="15"/>
  <c r="W65" i="15"/>
  <c r="V65" i="15"/>
  <c r="W66" i="15"/>
  <c r="V66" i="15"/>
  <c r="W67" i="15"/>
  <c r="V67" i="15"/>
  <c r="W68" i="15"/>
  <c r="V68" i="15"/>
  <c r="W69" i="15"/>
  <c r="V69" i="15"/>
  <c r="W70" i="15"/>
  <c r="V70" i="15"/>
  <c r="W71" i="15"/>
  <c r="V71" i="15"/>
  <c r="W72" i="15"/>
  <c r="V72" i="15"/>
  <c r="W73" i="15"/>
  <c r="V73" i="15"/>
  <c r="W74" i="15"/>
  <c r="V74" i="15"/>
  <c r="W75" i="15"/>
  <c r="V75" i="15"/>
  <c r="W76" i="15"/>
  <c r="V76" i="15"/>
  <c r="W77" i="15"/>
  <c r="V77" i="15"/>
  <c r="W78" i="15"/>
  <c r="V78" i="15"/>
  <c r="W79" i="15"/>
  <c r="V79" i="15"/>
  <c r="B22" i="16" s="1"/>
  <c r="W80" i="15"/>
  <c r="V80" i="15"/>
  <c r="B6" i="16" s="1"/>
  <c r="W81" i="15"/>
  <c r="V81" i="15"/>
  <c r="W82" i="15"/>
  <c r="V82" i="15"/>
  <c r="W83" i="15"/>
  <c r="V83" i="15"/>
  <c r="W84" i="15"/>
  <c r="V84" i="15"/>
  <c r="W85" i="15"/>
  <c r="V85" i="15"/>
  <c r="W28" i="15"/>
  <c r="V28" i="15"/>
  <c r="W87" i="15"/>
  <c r="V87" i="15"/>
  <c r="W94" i="15"/>
  <c r="V94" i="15"/>
  <c r="AC131" i="15"/>
  <c r="W92" i="15"/>
  <c r="V92" i="15"/>
  <c r="W95" i="15"/>
  <c r="V95" i="15"/>
  <c r="W96" i="15"/>
  <c r="V96" i="15"/>
  <c r="W97" i="15"/>
  <c r="V97" i="15"/>
  <c r="W98" i="15"/>
  <c r="V98" i="15"/>
  <c r="W99" i="15"/>
  <c r="V99" i="15"/>
  <c r="W100" i="15"/>
  <c r="V100" i="15"/>
  <c r="W101" i="15"/>
  <c r="V101" i="15"/>
  <c r="W102" i="15"/>
  <c r="V102" i="15"/>
  <c r="W103" i="15"/>
  <c r="V103" i="15"/>
  <c r="W104" i="15"/>
  <c r="V104" i="15"/>
  <c r="W2" i="15"/>
  <c r="V2" i="15"/>
  <c r="E20" i="12" l="1"/>
  <c r="B4" i="16"/>
  <c r="W70" i="17"/>
  <c r="G14" i="11"/>
  <c r="G13" i="11"/>
  <c r="G5" i="11"/>
  <c r="G16" i="11"/>
  <c r="G8" i="11"/>
  <c r="G15" i="11"/>
  <c r="G7" i="11"/>
  <c r="G10" i="11"/>
  <c r="G17" i="11"/>
  <c r="G9" i="11"/>
  <c r="G6" i="11"/>
  <c r="G18" i="11"/>
  <c r="G19" i="11"/>
  <c r="G11" i="11"/>
  <c r="G12" i="11"/>
  <c r="J17" i="12"/>
  <c r="AD11" i="15"/>
  <c r="AD131" i="15" s="1"/>
  <c r="AH11" i="15"/>
  <c r="AH131" i="15" s="1"/>
  <c r="AE11" i="15"/>
  <c r="AE131" i="15" s="1"/>
  <c r="AG11" i="15"/>
  <c r="AG131" i="15" s="1"/>
  <c r="AF11" i="15"/>
  <c r="AF131" i="15" s="1"/>
  <c r="L6" i="11"/>
  <c r="L10" i="11"/>
  <c r="L12" i="11"/>
  <c r="L5" i="11"/>
  <c r="L13" i="11"/>
  <c r="L7" i="11"/>
  <c r="L9" i="11"/>
  <c r="L16" i="11"/>
  <c r="L11" i="11"/>
  <c r="L14" i="11"/>
  <c r="V70" i="17"/>
  <c r="E7" i="17" s="1"/>
  <c r="E20" i="17" s="1"/>
  <c r="L15" i="11"/>
  <c r="L8" i="11"/>
  <c r="F20" i="12"/>
  <c r="G7" i="12" s="1"/>
  <c r="K17" i="12"/>
  <c r="L15" i="12" s="1"/>
  <c r="W159" i="17"/>
  <c r="K7" i="8" s="1"/>
  <c r="K8" i="8" s="1"/>
  <c r="X117" i="17"/>
  <c r="X119" i="17"/>
  <c r="X70" i="17"/>
  <c r="X32" i="17"/>
  <c r="X72" i="17"/>
  <c r="X74" i="17"/>
  <c r="X34" i="17"/>
  <c r="X36" i="17"/>
  <c r="X76" i="17"/>
  <c r="X78" i="17"/>
  <c r="X80" i="17"/>
  <c r="X82" i="17"/>
  <c r="X37" i="17"/>
  <c r="X38" i="17"/>
  <c r="X85" i="17"/>
  <c r="X153" i="17"/>
  <c r="X155" i="17"/>
  <c r="X157" i="17"/>
  <c r="X121" i="17"/>
  <c r="X158" i="17"/>
  <c r="X43" i="17"/>
  <c r="X44" i="17"/>
  <c r="X46" i="17"/>
  <c r="X48" i="17"/>
  <c r="X50" i="17"/>
  <c r="X52" i="17"/>
  <c r="X115" i="17"/>
  <c r="X88" i="17"/>
  <c r="X90" i="17"/>
  <c r="X92" i="17"/>
  <c r="X94" i="17"/>
  <c r="X95" i="17"/>
  <c r="X97" i="17"/>
  <c r="X99" i="17"/>
  <c r="X101" i="17"/>
  <c r="X103" i="17"/>
  <c r="X105" i="17"/>
  <c r="X107" i="17"/>
  <c r="X109" i="17"/>
  <c r="X111" i="17"/>
  <c r="X145" i="17"/>
  <c r="X147" i="17"/>
  <c r="X149" i="17"/>
  <c r="X151" i="17"/>
  <c r="X113" i="17"/>
  <c r="X54" i="17"/>
  <c r="X56" i="17"/>
  <c r="X58" i="17"/>
  <c r="X60" i="17"/>
  <c r="X62" i="17"/>
  <c r="X122" i="17"/>
  <c r="X65" i="17"/>
  <c r="X67" i="17"/>
  <c r="X69" i="17"/>
  <c r="X124" i="17"/>
  <c r="X126" i="17"/>
  <c r="X128" i="17"/>
  <c r="X130" i="17"/>
  <c r="X132" i="17"/>
  <c r="X134" i="17"/>
  <c r="X136" i="17"/>
  <c r="X138" i="17"/>
  <c r="X140" i="17"/>
  <c r="X142" i="17"/>
  <c r="F7" i="17"/>
  <c r="X116" i="17"/>
  <c r="X118" i="17"/>
  <c r="X30" i="17"/>
  <c r="X31" i="17"/>
  <c r="X71" i="17"/>
  <c r="X73" i="17"/>
  <c r="X33" i="17"/>
  <c r="X35" i="17"/>
  <c r="X75" i="17"/>
  <c r="X77" i="17"/>
  <c r="X79" i="17"/>
  <c r="X81" i="17"/>
  <c r="X83" i="17"/>
  <c r="X84" i="17"/>
  <c r="X39" i="17"/>
  <c r="X40" i="17"/>
  <c r="X154" i="17"/>
  <c r="X156" i="17"/>
  <c r="X120" i="17"/>
  <c r="X41" i="17"/>
  <c r="X42" i="17"/>
  <c r="X86" i="17"/>
  <c r="X45" i="17"/>
  <c r="X47" i="17"/>
  <c r="X49" i="17"/>
  <c r="X51" i="17"/>
  <c r="X53" i="17"/>
  <c r="X87" i="17"/>
  <c r="X89" i="17"/>
  <c r="X91" i="17"/>
  <c r="X93" i="17"/>
  <c r="X144" i="17"/>
  <c r="X96" i="17"/>
  <c r="X98" i="17"/>
  <c r="X100" i="17"/>
  <c r="X102" i="17"/>
  <c r="X104" i="17"/>
  <c r="X106" i="17"/>
  <c r="X108" i="17"/>
  <c r="X110" i="17"/>
  <c r="X112" i="17"/>
  <c r="X146" i="17"/>
  <c r="X148" i="17"/>
  <c r="X150" i="17"/>
  <c r="X152" i="17"/>
  <c r="X114" i="17"/>
  <c r="X55" i="17"/>
  <c r="X57" i="17"/>
  <c r="X59" i="17"/>
  <c r="X61" i="17"/>
  <c r="X63" i="17"/>
  <c r="X64" i="17"/>
  <c r="X66" i="17"/>
  <c r="X68" i="17"/>
  <c r="X123" i="17"/>
  <c r="X125" i="17"/>
  <c r="X127" i="17"/>
  <c r="X129" i="17"/>
  <c r="X131" i="17"/>
  <c r="X133" i="17"/>
  <c r="X135" i="17"/>
  <c r="X137" i="17"/>
  <c r="X139" i="17"/>
  <c r="X141" i="17"/>
  <c r="X143" i="17"/>
  <c r="K15" i="17"/>
  <c r="AJ11" i="15"/>
  <c r="AJ131" i="15" s="1"/>
  <c r="AN11" i="15"/>
  <c r="AN131" i="15" s="1"/>
  <c r="AI11" i="15"/>
  <c r="AM11" i="15"/>
  <c r="AM131" i="15" s="1"/>
  <c r="AQ11" i="15"/>
  <c r="AQ131" i="15" s="1"/>
  <c r="AP11" i="15"/>
  <c r="AP131" i="15" s="1"/>
  <c r="AR11" i="15"/>
  <c r="AR131" i="15" s="1"/>
  <c r="AO11" i="15"/>
  <c r="AO131" i="15" s="1"/>
  <c r="AL11" i="15"/>
  <c r="AL131" i="15" s="1"/>
  <c r="AK11" i="15"/>
  <c r="AK131" i="15" s="1"/>
  <c r="X159" i="12"/>
  <c r="J15" i="17"/>
  <c r="J17" i="17" s="1"/>
  <c r="V159" i="17"/>
  <c r="C5" i="16"/>
  <c r="C6" i="16"/>
  <c r="C22" i="16"/>
  <c r="C8" i="16"/>
  <c r="B10" i="16"/>
  <c r="B24" i="16"/>
  <c r="B27" i="16"/>
  <c r="C13" i="16"/>
  <c r="C33" i="16"/>
  <c r="C7" i="16"/>
  <c r="C25" i="16"/>
  <c r="C11" i="16"/>
  <c r="C29" i="16"/>
  <c r="C31" i="16"/>
  <c r="C16" i="16"/>
  <c r="B14" i="16"/>
  <c r="C9" i="16"/>
  <c r="B30" i="16"/>
  <c r="C26" i="16"/>
  <c r="C12" i="16"/>
  <c r="C28" i="16"/>
  <c r="B40" i="16"/>
  <c r="B32" i="16"/>
  <c r="B17" i="16"/>
  <c r="C32" i="16"/>
  <c r="C17" i="16"/>
  <c r="C4" i="16"/>
  <c r="B5" i="16"/>
  <c r="B8" i="16"/>
  <c r="C24" i="16"/>
  <c r="C10" i="16"/>
  <c r="C27" i="16"/>
  <c r="B13" i="16"/>
  <c r="B33" i="16"/>
  <c r="B7" i="16"/>
  <c r="B25" i="16"/>
  <c r="B11" i="16"/>
  <c r="B29" i="16"/>
  <c r="B31" i="16"/>
  <c r="B16" i="16"/>
  <c r="C14" i="16"/>
  <c r="B9" i="16"/>
  <c r="C30" i="16"/>
  <c r="B12" i="16"/>
  <c r="B26" i="16"/>
  <c r="C40" i="16"/>
  <c r="G20" i="11" l="1"/>
  <c r="L17" i="11"/>
  <c r="K17" i="17"/>
  <c r="L15" i="17" s="1"/>
  <c r="F20" i="17"/>
  <c r="AI131" i="15"/>
  <c r="V11" i="15"/>
  <c r="W11" i="15"/>
  <c r="X159" i="17"/>
  <c r="L6" i="12"/>
  <c r="L8" i="12"/>
  <c r="L10" i="12"/>
  <c r="L12" i="12"/>
  <c r="L14" i="12"/>
  <c r="L16" i="12"/>
  <c r="L11" i="12"/>
  <c r="L7" i="12"/>
  <c r="L13" i="12"/>
  <c r="L9" i="12"/>
  <c r="L5" i="12"/>
  <c r="G6" i="12"/>
  <c r="G8" i="12"/>
  <c r="G10" i="12"/>
  <c r="G12" i="12"/>
  <c r="G14" i="12"/>
  <c r="G16" i="12"/>
  <c r="G18" i="12"/>
  <c r="G5" i="12"/>
  <c r="G9" i="12"/>
  <c r="G11" i="12"/>
  <c r="G13" i="12"/>
  <c r="G15" i="12"/>
  <c r="G17" i="12"/>
  <c r="G19" i="12"/>
  <c r="L17" i="12" l="1"/>
  <c r="G20" i="12"/>
  <c r="X94" i="15"/>
  <c r="X28" i="15"/>
  <c r="X84" i="15"/>
  <c r="X82" i="15"/>
  <c r="X81" i="15"/>
  <c r="X79" i="15"/>
  <c r="X77" i="15"/>
  <c r="X75" i="15"/>
  <c r="X73" i="15"/>
  <c r="X71" i="15"/>
  <c r="X69" i="15"/>
  <c r="X67" i="15"/>
  <c r="X65" i="15"/>
  <c r="X63" i="15"/>
  <c r="X61" i="15"/>
  <c r="X59" i="15"/>
  <c r="X57" i="15"/>
  <c r="X54" i="15"/>
  <c r="X52" i="15"/>
  <c r="X50" i="15"/>
  <c r="X19" i="15"/>
  <c r="X130" i="15"/>
  <c r="X126" i="15"/>
  <c r="X122" i="15"/>
  <c r="X118" i="15"/>
  <c r="X114" i="15"/>
  <c r="X110" i="15"/>
  <c r="X106" i="15"/>
  <c r="X90" i="15"/>
  <c r="X86" i="15"/>
  <c r="X88" i="15"/>
  <c r="X25" i="15"/>
  <c r="X49" i="15"/>
  <c r="X47" i="15"/>
  <c r="X45" i="15"/>
  <c r="X42" i="15"/>
  <c r="X40" i="15"/>
  <c r="X39" i="15"/>
  <c r="X36" i="15"/>
  <c r="X34" i="15"/>
  <c r="X27" i="15"/>
  <c r="X17" i="15"/>
  <c r="X12" i="15"/>
  <c r="X6" i="15"/>
  <c r="W131" i="15"/>
  <c r="X104" i="15"/>
  <c r="X102" i="15"/>
  <c r="X100" i="15"/>
  <c r="X98" i="15"/>
  <c r="X96" i="15"/>
  <c r="X13" i="15"/>
  <c r="C41" i="16"/>
  <c r="C42" i="16" s="1"/>
  <c r="C15" i="16"/>
  <c r="C18" i="16" s="1"/>
  <c r="D11" i="16" s="1"/>
  <c r="X129" i="15"/>
  <c r="X125" i="15"/>
  <c r="X121" i="15"/>
  <c r="X117" i="15"/>
  <c r="X113" i="15"/>
  <c r="X109" i="15"/>
  <c r="X21" i="15"/>
  <c r="X87" i="15"/>
  <c r="X85" i="15"/>
  <c r="X83" i="15"/>
  <c r="X80" i="15"/>
  <c r="X78" i="15"/>
  <c r="X76" i="15"/>
  <c r="X74" i="15"/>
  <c r="X72" i="15"/>
  <c r="X70" i="15"/>
  <c r="X68" i="15"/>
  <c r="X66" i="15"/>
  <c r="X64" i="15"/>
  <c r="X62" i="15"/>
  <c r="X60" i="15"/>
  <c r="X58" i="15"/>
  <c r="X56" i="15"/>
  <c r="X55" i="15"/>
  <c r="X53" i="15"/>
  <c r="X51" i="15"/>
  <c r="X26" i="15"/>
  <c r="X20" i="15"/>
  <c r="X10" i="15"/>
  <c r="X4" i="15"/>
  <c r="X128" i="15"/>
  <c r="X124" i="15"/>
  <c r="X120" i="15"/>
  <c r="X116" i="15"/>
  <c r="X112" i="15"/>
  <c r="X108" i="15"/>
  <c r="X105" i="15"/>
  <c r="X91" i="15"/>
  <c r="X89" i="15"/>
  <c r="X93" i="15"/>
  <c r="X30" i="15"/>
  <c r="X29" i="15"/>
  <c r="X48" i="15"/>
  <c r="X46" i="15"/>
  <c r="X44" i="15"/>
  <c r="X43" i="15"/>
  <c r="X41" i="15"/>
  <c r="X38" i="15"/>
  <c r="X37" i="15"/>
  <c r="X35" i="15"/>
  <c r="X33" i="15"/>
  <c r="X32" i="15"/>
  <c r="X31" i="15"/>
  <c r="X24" i="15"/>
  <c r="X22" i="15"/>
  <c r="X8" i="15"/>
  <c r="X5" i="15"/>
  <c r="X2" i="15"/>
  <c r="X103" i="15"/>
  <c r="X101" i="15"/>
  <c r="X99" i="15"/>
  <c r="X97" i="15"/>
  <c r="X95" i="15"/>
  <c r="X92" i="15"/>
  <c r="X9" i="15"/>
  <c r="X23" i="15"/>
  <c r="X11" i="15"/>
  <c r="C23" i="16"/>
  <c r="C34" i="16" s="1"/>
  <c r="D39" i="16" s="1"/>
  <c r="X127" i="15"/>
  <c r="X123" i="15"/>
  <c r="X119" i="15"/>
  <c r="X115" i="15"/>
  <c r="X111" i="15"/>
  <c r="X107" i="15"/>
  <c r="X18" i="15"/>
  <c r="X14" i="15"/>
  <c r="X15" i="15"/>
  <c r="X3" i="15"/>
  <c r="X16" i="15"/>
  <c r="X7" i="15"/>
  <c r="G19" i="17"/>
  <c r="G18" i="17"/>
  <c r="G16" i="17"/>
  <c r="G14" i="17"/>
  <c r="G12" i="17"/>
  <c r="G10" i="17"/>
  <c r="G8" i="17"/>
  <c r="G6" i="17"/>
  <c r="G17" i="17"/>
  <c r="G13" i="17"/>
  <c r="G9" i="17"/>
  <c r="G5" i="17"/>
  <c r="G15" i="17"/>
  <c r="G11" i="17"/>
  <c r="L13" i="17"/>
  <c r="L11" i="17"/>
  <c r="L9" i="17"/>
  <c r="L7" i="17"/>
  <c r="L5" i="17"/>
  <c r="L12" i="17"/>
  <c r="L8" i="17"/>
  <c r="L16" i="17"/>
  <c r="L14" i="17"/>
  <c r="L10" i="17"/>
  <c r="L6" i="17"/>
  <c r="B41" i="16"/>
  <c r="B42" i="16" s="1"/>
  <c r="B23" i="16"/>
  <c r="B34" i="16" s="1"/>
  <c r="V131" i="15"/>
  <c r="B15" i="16"/>
  <c r="B18" i="16" s="1"/>
  <c r="G7" i="17"/>
  <c r="D27" i="16"/>
  <c r="D25" i="16"/>
  <c r="D32" i="16"/>
  <c r="D22" i="16"/>
  <c r="D12" i="16"/>
  <c r="D10" i="16"/>
  <c r="D40" i="16"/>
  <c r="D13" i="16"/>
  <c r="D29" i="16"/>
  <c r="D28" i="16"/>
  <c r="D24" i="16"/>
  <c r="D30" i="16" l="1"/>
  <c r="D4" i="16"/>
  <c r="D16" i="16"/>
  <c r="D7" i="16"/>
  <c r="D6" i="16"/>
  <c r="D15" i="16"/>
  <c r="D17" i="16"/>
  <c r="D23" i="16"/>
  <c r="D31" i="16"/>
  <c r="D33" i="16"/>
  <c r="D26" i="16"/>
  <c r="D34" i="16" s="1"/>
  <c r="D41" i="16"/>
  <c r="G20" i="17"/>
  <c r="X131" i="15"/>
  <c r="D3" i="16"/>
  <c r="D8" i="16"/>
  <c r="D14" i="16"/>
  <c r="D9" i="16"/>
  <c r="D5" i="16"/>
  <c r="D42" i="16"/>
  <c r="L17" i="17"/>
  <c r="D18" i="16" l="1"/>
</calcChain>
</file>

<file path=xl/sharedStrings.xml><?xml version="1.0" encoding="utf-8"?>
<sst xmlns="http://schemas.openxmlformats.org/spreadsheetml/2006/main" count="3409" uniqueCount="472">
  <si>
    <t>Check Electrical connections (motor)</t>
  </si>
  <si>
    <t>DC circuit test &amp; combiner box inspection</t>
  </si>
  <si>
    <t>Modules/Row</t>
  </si>
  <si>
    <t>Modules per String</t>
  </si>
  <si>
    <t>Strings per Combiner Box</t>
  </si>
  <si>
    <t>System Size (Wp DC)</t>
  </si>
  <si>
    <t>Site Area (acres)</t>
  </si>
  <si>
    <t>Labor Rate per Hour</t>
  </si>
  <si>
    <t>Inverter inspection</t>
  </si>
  <si>
    <t>Transformer/switchgear inspection</t>
  </si>
  <si>
    <t>Inverter Capacity (kWp)</t>
  </si>
  <si>
    <t>PV module electrical connection check</t>
  </si>
  <si>
    <t>PV module torque check &amp; visual inspection</t>
  </si>
  <si>
    <t>Slew gear torque check &amp; wear inspection</t>
  </si>
  <si>
    <t>Gearbox lubrication</t>
  </si>
  <si>
    <t>Vegetation management (mowing, trimming) per acre</t>
  </si>
  <si>
    <t>Combiner Box</t>
  </si>
  <si>
    <t>Inverter</t>
  </si>
  <si>
    <t>Transformer</t>
  </si>
  <si>
    <t>Weather Station</t>
  </si>
  <si>
    <t>Controller</t>
  </si>
  <si>
    <t>Motor</t>
  </si>
  <si>
    <t>NCU</t>
  </si>
  <si>
    <t>Disconnect Box</t>
  </si>
  <si>
    <t>Activity Description</t>
  </si>
  <si>
    <t>Slew Gear</t>
  </si>
  <si>
    <t>Site</t>
  </si>
  <si>
    <t>Universal joint inspection</t>
  </si>
  <si>
    <t>Universal joint greasing (zirc fitting)</t>
  </si>
  <si>
    <t>Driveshaft torque check &amp; visual inspection</t>
  </si>
  <si>
    <t>Driveshaft</t>
  </si>
  <si>
    <t>Applicable Unit</t>
  </si>
  <si>
    <t>PV Module</t>
  </si>
  <si>
    <t>Total Rows:</t>
  </si>
  <si>
    <t>Acre</t>
  </si>
  <si>
    <t xml:space="preserve">2 gal fuel/acre @$4/gal + 500 gal H2O/acre @$0.40/gal </t>
  </si>
  <si>
    <t>Electrical</t>
  </si>
  <si>
    <t>Mechanical</t>
  </si>
  <si>
    <t>All</t>
  </si>
  <si>
    <t>Tracker</t>
  </si>
  <si>
    <t>Inclinometer inspection</t>
  </si>
  <si>
    <t>Anemometer inspection</t>
  </si>
  <si>
    <t>Limit switch inspection</t>
  </si>
  <si>
    <t>Screw jack inspection</t>
  </si>
  <si>
    <t>Screw jack greasing</t>
  </si>
  <si>
    <t>Torque inspection</t>
  </si>
  <si>
    <t>Module table inpsection</t>
  </si>
  <si>
    <t>Corrosion inpsection</t>
  </si>
  <si>
    <t>Galvanazation inspection</t>
  </si>
  <si>
    <t>Category</t>
  </si>
  <si>
    <t>Cleaning/Veg</t>
  </si>
  <si>
    <t>Labor hrs per unit</t>
  </si>
  <si>
    <t>Total Labor Cost</t>
  </si>
  <si>
    <t>Structure</t>
  </si>
  <si>
    <t>Slew gear lubrication</t>
  </si>
  <si>
    <t>Rail/ Fastener</t>
  </si>
  <si>
    <t>Check central SCADA/network manager</t>
  </si>
  <si>
    <t>Check Grounding Braids  for wear</t>
  </si>
  <si>
    <t>Check grounding hardware</t>
  </si>
  <si>
    <t>AC disconnect box inspection</t>
  </si>
  <si>
    <t>Notes</t>
  </si>
  <si>
    <t>Other cost = 1 gal fuel/acre @ $4/gal + $10/acre mowing consumables</t>
  </si>
  <si>
    <t>Other cost = water truckr rental</t>
  </si>
  <si>
    <t>Racking torque check &amp; inspection</t>
  </si>
  <si>
    <t>Mechanical labor mobilization</t>
  </si>
  <si>
    <t>Electrical labor mobilization</t>
  </si>
  <si>
    <t>Snow</t>
  </si>
  <si>
    <t>Humid</t>
  </si>
  <si>
    <t>Pollen</t>
  </si>
  <si>
    <t>Mono-crystal silicon: 0.36%/year</t>
  </si>
  <si>
    <t xml:space="preserve">Amorphous silicon:0.87%/year </t>
  </si>
  <si>
    <t>Mulit-crystal Silicon:0.64%/year</t>
  </si>
  <si>
    <t>Cadmium telluride: 0.40%/year</t>
  </si>
  <si>
    <t>CIGS:0.96%/year</t>
  </si>
  <si>
    <t>Concentrator</t>
  </si>
  <si>
    <t>High Wind</t>
  </si>
  <si>
    <t>Hail</t>
  </si>
  <si>
    <t>Salt Air</t>
  </si>
  <si>
    <t>Bird Populations</t>
  </si>
  <si>
    <t>Hot (reduce efficiency 2.67% for central, 0.18% for string inverter, Wang et al 2012)</t>
  </si>
  <si>
    <t>Diesel Soot (reduce efficiency 1%/g, Wang et al 2012)</t>
  </si>
  <si>
    <t>Industrial Emissions (reduce efficiency 1%/g, Wang et al 2012)</t>
  </si>
  <si>
    <t>Construction Site Nearby (reduce efficiency 1%/g, Wang et al 2012)</t>
  </si>
  <si>
    <t>Sand/Dust (reduce efficiency 1%/g, Wang et al 2012)</t>
  </si>
  <si>
    <t xml:space="preserve">High Insolation (reduce availability 0.83%, Wang et al 2012) </t>
  </si>
  <si>
    <t>Module Encapsulant</t>
  </si>
  <si>
    <t>Silicone</t>
  </si>
  <si>
    <t>PV System Alternatives</t>
  </si>
  <si>
    <t>Environmental Conditions</t>
  </si>
  <si>
    <t>Service Category</t>
  </si>
  <si>
    <t>Designer</t>
  </si>
  <si>
    <t>Pest control</t>
  </si>
  <si>
    <t>Roofing</t>
  </si>
  <si>
    <t>Structural engineer</t>
  </si>
  <si>
    <t>Mechanic</t>
  </si>
  <si>
    <t>Master electrician</t>
  </si>
  <si>
    <t>Journeyman electrician</t>
  </si>
  <si>
    <t>Network/IT</t>
  </si>
  <si>
    <t>Inspection</t>
  </si>
  <si>
    <t>Inverter specialist</t>
  </si>
  <si>
    <t>PV module/array Specialist</t>
  </si>
  <si>
    <t>Utilities locator</t>
  </si>
  <si>
    <t>Scope of Work</t>
  </si>
  <si>
    <t>Qualifications</t>
  </si>
  <si>
    <t>Record-keeping, service confirmation, correspondence</t>
  </si>
  <si>
    <t xml:space="preserve">Excellent interpersonal and communication skills (written and verbal). Diligent record keeping. 2 to 5 years of experience. Excellent MS Office and computer skills. </t>
  </si>
  <si>
    <t>Specifications, drawings, modeling and analysis, codes and standards.</t>
  </si>
  <si>
    <t>B.S. in EE (4-year engineering degree); registered PE licensed to practice engineering in the jurisdiction; NABCEP PV Installer Certification; CAD (AutoCAD) and graphics skills; knowledge of IEEE, NEC, NESC, and other codes and standards for PV systems; required level of errors and omissions insurance.</t>
  </si>
  <si>
    <t>Cleaning PV Arrays</t>
  </si>
  <si>
    <t>10 OSHA Card; Required level of bonding and insurance; drivers license and reliable transportation; minimum 18 years old.</t>
  </si>
  <si>
    <t>Removal of vegetation</t>
  </si>
  <si>
    <t>50 OSHA Card; drivers license and reliable transportation; required level of insurance; minimum 18 years old; any required training or license for herbicide application.</t>
  </si>
  <si>
    <t>Nesting vermin removal, Nesting vermin prevention</t>
  </si>
  <si>
    <t>10 OSHA Card; safety training in handling animals and detritus; required level of bonding and insurance; drivers license and reliable transportation; minimum 18 years old; most states require license for pesticide</t>
  </si>
  <si>
    <t>Roof leak repair, roof tile repair, re-roof</t>
  </si>
  <si>
    <t>Roofing contractor’s license for the jurisdiction; 10 OSHA Card; safety training in fall protection equipment and use (or 50 OSHA Card); required level of bonding and insurance</t>
  </si>
  <si>
    <t>2 to 5 years of experience.</t>
  </si>
  <si>
    <t>Foundations and rack inspection/design</t>
  </si>
  <si>
    <t>B.S. CE (4-year engineering degree); registered PE licensed to practice engineering in the jurisdiction.</t>
  </si>
  <si>
    <t>Maintenance and repair/replace of tracking mount components</t>
  </si>
  <si>
    <t>50 OSHA Card; 2 to 5 years of experience; required level of bonding and insurance.</t>
  </si>
  <si>
    <t>Module replacement, inverter replacement, fuse/breaker replacement, conduit routing, wiring, ground fault repair</t>
  </si>
  <si>
    <t>Electrical Contractor’s license for the jurisdictions; 50 OSHA Card; NABCEP PV Installer certification; experience in the design of medium voltage electrical systems. 5+ years experience with PV systems; color vision. Certification by the North American Energy Reliability Corporation (NERC) is necessary for positions that affect the power grid.</t>
  </si>
  <si>
    <t>Module replacement, Inverter replacement, fuse/breaker replacement, conduit routing, wiring, ground fault repair</t>
  </si>
  <si>
    <t>50 OSHA Card; training in arc-flash, lock-out/tag-out, and other special protective equipment and procedures; NABCEP PV Installer certification; experience in the design of medium voltage electrical systems. 5+ years experience with PV systems; color vision.</t>
  </si>
  <si>
    <t>$30,000 (estimated)</t>
  </si>
  <si>
    <t>Internet/network repair, monitoring equipment repair</t>
  </si>
  <si>
    <t xml:space="preserve">Knowledge of specific monitoring devices (training by system supplier) and how monitoring system is connected through network connections or wireless or cellular modem; knowledge of Modbus, DNP3 and other protocols, HMI operator interfaces; 2 to 5 years of experience. Locus, Enphase, Itron, etc. monitoring device knowledge. </t>
  </si>
  <si>
    <t xml:space="preserve">Diagnostic analysis; visual inspection, specific  testing, </t>
  </si>
  <si>
    <t>Diagnostic analysis; NABCEP PV Installer Certification; 2 to 5 years of experience.</t>
  </si>
  <si>
    <t>Inverter repair, upgrades</t>
  </si>
  <si>
    <t>Skills to perform maintenance, diagnostics and repair for inverter: factory trained and certified; 5+ years experience.</t>
  </si>
  <si>
    <t>$50,000 (estimated)</t>
  </si>
  <si>
    <t>Module repair</t>
  </si>
  <si>
    <t>Skills to operate, troubleshoot, maintain, and repair photovoltaic equipment: NABCEP PV Installer certification. 2 to 5 years of experience.</t>
  </si>
  <si>
    <t>Locate underground utilities.</t>
  </si>
  <si>
    <t>2 to5 years of experience.</t>
  </si>
  <si>
    <t>Salary(2080 hrs/year)</t>
  </si>
  <si>
    <t>AC Wiring</t>
  </si>
  <si>
    <t>DC Wiring</t>
  </si>
  <si>
    <t>Documents</t>
  </si>
  <si>
    <t>Meter</t>
  </si>
  <si>
    <t>Monitoring System</t>
  </si>
  <si>
    <t>PV Array</t>
  </si>
  <si>
    <t>PV Modules</t>
  </si>
  <si>
    <t>Tracking Mechanism</t>
  </si>
  <si>
    <t>Rack</t>
  </si>
  <si>
    <t>Roof</t>
  </si>
  <si>
    <t>PV Component</t>
  </si>
  <si>
    <t>PV Module Type</t>
  </si>
  <si>
    <t>Design</t>
  </si>
  <si>
    <t>Administration</t>
  </si>
  <si>
    <t>Corrective</t>
  </si>
  <si>
    <t>Decommission</t>
  </si>
  <si>
    <t>Contractor available by email and phone 24x7x365</t>
  </si>
  <si>
    <t>Test system grounding with "megger"</t>
  </si>
  <si>
    <t xml:space="preserve">Inspect electrical boxes for corrosion or intrusion of water or insects.  Seal boxes if required.  </t>
  </si>
  <si>
    <t>Check position of disconnect switches and breakers.</t>
  </si>
  <si>
    <t>Exercise operation of all protection devices.</t>
  </si>
  <si>
    <t>Check proper position of DC disconnect switches.</t>
  </si>
  <si>
    <t>Open each combiner box and check that no fuses have blown and that all electrical connections are tight.  Use an infrared camera for identifying loose connections because they are warmer than good connections when passing current.</t>
  </si>
  <si>
    <t xml:space="preserve">Look for any signs of intrusion by pests such as insects and rodents.  Remove any nests from electrical boxes (junction boxes, pull boxes, combiner boxes) or around the array.  Use safe sanitation practices because pests may carry disease.  </t>
  </si>
  <si>
    <t>Spot-check monitoring instruments (pyranometer, etc) with hand-held instruments to ensure that they are operational and within specifications.</t>
  </si>
  <si>
    <t>Walk through each row of the PV array and check the PV modules for any damage.  Report any damage to rack and damaged modules for warranty replacement.  Note location and serial number of questionable modules.</t>
  </si>
  <si>
    <t>Inspect ballasted, non-penetrating mounting system for abnormal movement</t>
  </si>
  <si>
    <t>Use infrared camera to inspect for hot spots; bypass diode failure</t>
  </si>
  <si>
    <t>Inspect transformer meter, oil and tempertaure gauges</t>
  </si>
  <si>
    <t>Daily Operations and Performance Monitoring</t>
  </si>
  <si>
    <t>Monitor alarms and site-specific altert parameters</t>
  </si>
  <si>
    <t>Manage inventory of spare parts</t>
  </si>
  <si>
    <t xml:space="preserve">Document all O&amp;M activities in a workbook available to all service personnel.  </t>
  </si>
  <si>
    <t xml:space="preserve">Confirm availability and take any measures to secure operating instructions, warranties and performance guarantees, and other project documentation. </t>
  </si>
  <si>
    <t>Review O&amp;M agreements and ensure that services are actually provided</t>
  </si>
  <si>
    <t>Update record with preventative maintenance activities and track any problems or warranty issues and secure the record on-site.</t>
  </si>
  <si>
    <t>Meet with key site staff to continue awareness, question any issues, and report on findings.</t>
  </si>
  <si>
    <t xml:space="preserve">Maintain a log of cumulative power delivery (kWh to date) and chart this value against date.  Chart the value even for uneven or infrequent intervals.  Explain variation by season or weather.  </t>
  </si>
  <si>
    <t>Re-torque all electrical connections on AC side of system.</t>
  </si>
  <si>
    <t>Re-torque all electrical connections in combiner box.</t>
  </si>
  <si>
    <t>Replace transient voltage surge suppression devices</t>
  </si>
  <si>
    <t>Clean (vacuum) dust from heat rejection fins</t>
  </si>
  <si>
    <t xml:space="preserve">Replace any air filters on air-cooled equipment such as inverter.  </t>
  </si>
  <si>
    <t>Remove bird nests from array and rack area.</t>
  </si>
  <si>
    <t>Lubricate tracker mounting bearings/gimbals</t>
  </si>
  <si>
    <t>Test overvoltage surge suppressors in inverter</t>
  </si>
  <si>
    <t>Test output of modules that exhibit cracked glass, bubble formation oxidation of busbars, discoloration of busbars, or PV module hot spots (bypass diode failure)</t>
  </si>
  <si>
    <t>Test modules showing corrosion of ribbons to junction box</t>
  </si>
  <si>
    <t>System</t>
  </si>
  <si>
    <t>Monitoring</t>
  </si>
  <si>
    <t>Asset Management</t>
  </si>
  <si>
    <t>Locate underground AC wiring</t>
  </si>
  <si>
    <t>Replace terminal block</t>
  </si>
  <si>
    <t>Re-tap transformer</t>
  </si>
  <si>
    <t>Replace transformer</t>
  </si>
  <si>
    <t>Replace/upgrade tracker control software</t>
  </si>
  <si>
    <t>Replace tracker motor controller</t>
  </si>
  <si>
    <t>Replace tracker mount bearing</t>
  </si>
  <si>
    <t>Replace tracker drive bearing</t>
  </si>
  <si>
    <t>Repair/replace tracker drive shaft</t>
  </si>
  <si>
    <t>Re-roof (new roof)</t>
  </si>
  <si>
    <t>Repair roof leaks</t>
  </si>
  <si>
    <t>Repair or replace damage to module frame</t>
  </si>
  <si>
    <t>Repair cracking of PV module back sheet</t>
  </si>
  <si>
    <t>Excavate and replace failed foundation element</t>
  </si>
  <si>
    <t>Repair or replace rack parts damaged by corrosion or physical damage</t>
  </si>
  <si>
    <t xml:space="preserve">Restore lost internet connection </t>
  </si>
  <si>
    <t>RE-install inverter control software</t>
  </si>
  <si>
    <t>Replace overvoltage surge suppressors for inverter</t>
  </si>
  <si>
    <t>Replace inverter relay/switch</t>
  </si>
  <si>
    <t>Replace fuses internal to inverter</t>
  </si>
  <si>
    <t>Replace inductors (coils) in inverter</t>
  </si>
  <si>
    <t>Replace capacitors in inverter</t>
  </si>
  <si>
    <t>Replace GFI components in inveter</t>
  </si>
  <si>
    <t>Replace DC contactor in inverter</t>
  </si>
  <si>
    <t>Replace 24VDC power supply for inverter controls</t>
  </si>
  <si>
    <t>Replace IGBT matrix in inverter</t>
  </si>
  <si>
    <t>Replace AC contactor in inverter</t>
  </si>
  <si>
    <t>Replace maximum power point tracker card/board; diagnose with fault code</t>
  </si>
  <si>
    <t>Replace IGBT driver card/board; diagnose with fault code</t>
  </si>
  <si>
    <t>Replace inverter control card (PWM signal, voltage, phase, frequency, shut-down); diagnose with fault code</t>
  </si>
  <si>
    <t>Replace inverter data acquisition card/board (also called system input module); diagnose with fault code</t>
  </si>
  <si>
    <t>Replace inverter fan motor</t>
  </si>
  <si>
    <t>Start/stop inverter (reboot to clear unknown error)</t>
  </si>
  <si>
    <t xml:space="preserve">Locate underground DC wiring </t>
  </si>
  <si>
    <t>Locate ground fault</t>
  </si>
  <si>
    <t>Repair ground fault</t>
  </si>
  <si>
    <t>Re-route conduit</t>
  </si>
  <si>
    <t>Replace fuse(s) on DC source circuits to inverter</t>
  </si>
  <si>
    <t>Replace MC connector lead to combiner box</t>
  </si>
  <si>
    <t>Replace MC Connectors between modules</t>
  </si>
  <si>
    <t>Locate  line-to-line fault</t>
  </si>
  <si>
    <t>Repair line-to-line fault</t>
  </si>
  <si>
    <t>Replace broken/crushed AC wiring conduit and fittings</t>
  </si>
  <si>
    <t>Replace protective devices (breakers) in building panel</t>
  </si>
  <si>
    <t>Replace inverter AC fuse(s)</t>
  </si>
  <si>
    <t>Dispatch contractor in response to alarms, alerts, or contact by others</t>
  </si>
  <si>
    <t>AC wiring</t>
  </si>
  <si>
    <t>DC wiring</t>
  </si>
  <si>
    <t>PV module</t>
  </si>
  <si>
    <t>Cleaner</t>
  </si>
  <si>
    <t>Tree trimmer</t>
  </si>
  <si>
    <t>Seal Leaking Junction Box</t>
  </si>
  <si>
    <t>Replace failed DC fuses in combiner box</t>
  </si>
  <si>
    <t>Replace broken/crushed DC wiring conduit and fittings</t>
  </si>
  <si>
    <t>PV Sector</t>
  </si>
  <si>
    <t>Residential (10 kW)</t>
  </si>
  <si>
    <t>Utility (1 MW)</t>
  </si>
  <si>
    <t xml:space="preserve">manual reset  of arc-fault trip (NEC 690.11) </t>
  </si>
  <si>
    <t>Reference</t>
  </si>
  <si>
    <t>Replace hydraulic cylinder</t>
  </si>
  <si>
    <t>Weibull</t>
  </si>
  <si>
    <t xml:space="preserve">Replace modules failing performance test or IR scan </t>
  </si>
  <si>
    <t>Mean Interval (years)</t>
  </si>
  <si>
    <t>Weibull or Lognormal Shape Factor</t>
  </si>
  <si>
    <t xml:space="preserve">Total Matl and Other Cost </t>
  </si>
  <si>
    <t>Snow Removal</t>
  </si>
  <si>
    <t>Pollen Cleaning</t>
  </si>
  <si>
    <t>Bird Cleaning</t>
  </si>
  <si>
    <t xml:space="preserve">General Cleaning/Veg Mobilization </t>
  </si>
  <si>
    <t>Type of Distribution</t>
  </si>
  <si>
    <t>interval</t>
  </si>
  <si>
    <t>Module Power (W STC)</t>
  </si>
  <si>
    <t>Ground Coverage Ratio (GCR)</t>
  </si>
  <si>
    <t>Failure Distributions</t>
  </si>
  <si>
    <t>Interval</t>
  </si>
  <si>
    <t>Number of Inverters</t>
  </si>
  <si>
    <t>Working Hours/year</t>
  </si>
  <si>
    <t>Rate $/hour</t>
  </si>
  <si>
    <t xml:space="preserve"> (estimated) Skills to perform maintenance, diagnostics and repair for inverter: factory trained and certified; 5+ years experience.</t>
  </si>
  <si>
    <t xml:space="preserve"> (estimated) Skills to operate, troubleshoot, maintain, and repair photovoltaic equipment: NABCEP PV Installer certification. 2 to 5 years of experience.</t>
  </si>
  <si>
    <t>(estimated) 50 OSHA Card; training in arc-flash, lock-out/tag-out, and other special protective equipment and procedures; NABCEP PV Installer certification; experience in the design of medium voltage electrical systems. 5+ years experience with PV systems; color vision.</t>
  </si>
  <si>
    <t>Inspector</t>
  </si>
  <si>
    <t>Mower/Trimmer</t>
  </si>
  <si>
    <t>Administrator</t>
  </si>
  <si>
    <t>Excellent interpersonal and communication skills (written and verbal). Diligent record keeping. 2 to 5 years of experience. Excellent MS Office and computer skills. Management of contractors and quality.</t>
  </si>
  <si>
    <t>Calibrate or replace weather sensors &amp; meters</t>
  </si>
  <si>
    <t>Tracking Controller inspection</t>
  </si>
  <si>
    <t xml:space="preserve">Total Cost for Measure </t>
  </si>
  <si>
    <t>Install software updates, inverter and other</t>
  </si>
  <si>
    <t>Replace tracking controller power supply fan filter</t>
  </si>
  <si>
    <t>Number of Modules</t>
  </si>
  <si>
    <t>Number of Combiner Boxes</t>
  </si>
  <si>
    <t>Number of DC Disconnects</t>
  </si>
  <si>
    <t>Combiner boxes per DC disconnect</t>
  </si>
  <si>
    <t>Number of Transformers</t>
  </si>
  <si>
    <t>Number of Strings</t>
  </si>
  <si>
    <t>Inspect cabling for signs of cracks, defects, pulling out of connections; overheating, arcing, short or open circuits, ground faults in wiring and condition of wire insulation and protective materials..</t>
  </si>
  <si>
    <t>Acres</t>
  </si>
  <si>
    <t>strings</t>
  </si>
  <si>
    <t>inverter</t>
  </si>
  <si>
    <t>row</t>
  </si>
  <si>
    <t>acres</t>
  </si>
  <si>
    <t>modules</t>
  </si>
  <si>
    <t>rows</t>
  </si>
  <si>
    <t>connection</t>
  </si>
  <si>
    <t>block</t>
  </si>
  <si>
    <t>Check Electrical connections &amp; enclosure for tracking motor/controller</t>
  </si>
  <si>
    <t xml:space="preserve">Array cleaning </t>
  </si>
  <si>
    <t>Test open circuit voltage or IV curve of series strings of modules</t>
  </si>
  <si>
    <t>Discount Rate</t>
  </si>
  <si>
    <t>Inflation Rate</t>
  </si>
  <si>
    <t>First Year O&amp;M Costs ($/year)</t>
  </si>
  <si>
    <t>First Year Unit O&amp;M Costs ($/kW/year)</t>
  </si>
  <si>
    <t>Name of System</t>
  </si>
  <si>
    <t>Location</t>
  </si>
  <si>
    <t>Hypothetical Roof-mount System #1</t>
  </si>
  <si>
    <t>General Inputs</t>
  </si>
  <si>
    <t>Salary (2080 hrs/year)</t>
  </si>
  <si>
    <t>Preventive</t>
  </si>
  <si>
    <t>Mounting Structure Type</t>
  </si>
  <si>
    <t>System Inputs</t>
  </si>
  <si>
    <t>System Type</t>
  </si>
  <si>
    <t>Ethyl Vinyl Acetate (EVA)</t>
  </si>
  <si>
    <t>Polyvinyl Butyral (PVB)</t>
  </si>
  <si>
    <t xml:space="preserve">Hot </t>
  </si>
  <si>
    <t>(reduce efficiency 2.67% for central, 0.18% for string inverter, Wang et al 2012)</t>
  </si>
  <si>
    <t xml:space="preserve">Diesel Soot </t>
  </si>
  <si>
    <t>(reduce efficiency 1%/g, Wang et al 2012)</t>
  </si>
  <si>
    <t>Industrial Emissions</t>
  </si>
  <si>
    <t xml:space="preserve"> (reduce efficiency 1%/g, Wang et al 2012)</t>
  </si>
  <si>
    <t xml:space="preserve">Construction Site Nearby </t>
  </si>
  <si>
    <t>Sand/Dust</t>
  </si>
  <si>
    <t xml:space="preserve">High Insolation </t>
  </si>
  <si>
    <t xml:space="preserve">(reduce availability 0.83%, Wang et al 2012) </t>
  </si>
  <si>
    <t>Indicate "1" if condition applies to project, "0" if not applicable</t>
  </si>
  <si>
    <t>Inputs</t>
  </si>
  <si>
    <t>Results</t>
  </si>
  <si>
    <t>% per annum</t>
  </si>
  <si>
    <t>Energy Yield (kWh/kWp/year)</t>
  </si>
  <si>
    <t>Component Type</t>
  </si>
  <si>
    <t>Activity Type</t>
  </si>
  <si>
    <t>Analysis Period (Project Life)</t>
  </si>
  <si>
    <t>Detailed Measures</t>
  </si>
  <si>
    <t>Grount-Mount Fixed Tilt (&gt; 100kW)</t>
  </si>
  <si>
    <t>Ground-Mount Tracker (&gt; 100kW)</t>
  </si>
  <si>
    <t>Denver, CO</t>
  </si>
  <si>
    <t>Applicable ? (1= yes, 
0 = no)</t>
  </si>
  <si>
    <t>Module Type/ Degradation</t>
  </si>
  <si>
    <t>Approx. Number of Units</t>
  </si>
  <si>
    <t>Material/ Other Cost per unit</t>
  </si>
  <si>
    <t>NPV (Project Life)</t>
  </si>
  <si>
    <t>Annual Cash Flow</t>
  </si>
  <si>
    <t>Performance test: measure incident light while observing temp and energy output.  Calculate PV module efficiency as a function of temp and calculate BOS efficiency.  Compare readings with diagnostic benchmark (original efficiency of system).</t>
  </si>
  <si>
    <t>Average Annual Expense</t>
  </si>
  <si>
    <t>% of Total</t>
  </si>
  <si>
    <t>Total</t>
  </si>
  <si>
    <t xml:space="preserve">Residential System (&lt; 10kWp) </t>
  </si>
  <si>
    <t>% of Total NPV</t>
  </si>
  <si>
    <t>Inverter Types</t>
  </si>
  <si>
    <t>Component</t>
  </si>
  <si>
    <t>Lifetime NPV by Component Type</t>
  </si>
  <si>
    <t>Lifetime NPV by Service Type</t>
  </si>
  <si>
    <t>Service</t>
  </si>
  <si>
    <t>Avg. Cost/Yr</t>
  </si>
  <si>
    <t>NPV (Life)</t>
  </si>
  <si>
    <t>Sun Spec Alliance</t>
  </si>
  <si>
    <t>Covered by Warranty? (1=yes, 0=no)</t>
  </si>
  <si>
    <t>years (40 max)</t>
  </si>
  <si>
    <t>Net Present Value O&amp;M Costs (project life)</t>
  </si>
  <si>
    <t>Net Present Value (project life) per Wp</t>
  </si>
  <si>
    <t>Value</t>
  </si>
  <si>
    <t>Note: Model is for informational purposes only</t>
  </si>
  <si>
    <t>Ground Mount (&gt; 100kW)</t>
  </si>
  <si>
    <t>Inverter Type</t>
  </si>
  <si>
    <t>String Inverter</t>
  </si>
  <si>
    <t>Central Inverter</t>
  </si>
  <si>
    <t>Inverter Warranty (years)</t>
  </si>
  <si>
    <t>Monitoring annual service package</t>
  </si>
  <si>
    <t>Cleaning Freqency Model</t>
  </si>
  <si>
    <t>Plant size (MWp)</t>
  </si>
  <si>
    <t>Person-hours to clean 1 MWp</t>
  </si>
  <si>
    <t>Hourly cost of cleaning labor</t>
  </si>
  <si>
    <t>kW cleaned per hour per person</t>
  </si>
  <si>
    <t>Person-hours per Cleaning</t>
  </si>
  <si>
    <t>Actual hours per cleaning</t>
  </si>
  <si>
    <t>Labor Cost Per Cleaning</t>
  </si>
  <si>
    <t>Total Cost Per Cleaning</t>
  </si>
  <si>
    <t>Fixed set-up cost per cleaning</t>
  </si>
  <si>
    <t># of cleaners</t>
  </si>
  <si>
    <t>On-sun hours per year</t>
  </si>
  <si>
    <t>kWh per MWp</t>
  </si>
  <si>
    <t>Revenue per kWh generated</t>
  </si>
  <si>
    <t>Soiling loss per day</t>
  </si>
  <si>
    <t>% of cleaning during "on sun" hours</t>
  </si>
  <si>
    <t>Cost-minimizing # cleanings/year</t>
  </si>
  <si>
    <t>AT OPTIMUM CLEANING FREQUENCY</t>
  </si>
  <si>
    <t>Cleaning labor cost</t>
  </si>
  <si>
    <t>Lost revenue from soiling</t>
  </si>
  <si>
    <t>Lost revenue from on-sun cleaning</t>
  </si>
  <si>
    <t>TOTAL</t>
  </si>
  <si>
    <t>Sum of cleaning labor &amp; lost kWh</t>
  </si>
  <si>
    <t>Cleanings/year</t>
  </si>
  <si>
    <t>Cost of cleaning set-up and labor</t>
  </si>
  <si>
    <t>Days between cleanings</t>
  </si>
  <si>
    <t>% of original power produced right before cleaning</t>
  </si>
  <si>
    <t>Average Power Output</t>
  </si>
  <si>
    <t>kWh/year lost to soiling</t>
  </si>
  <si>
    <t>Value of kWh lost due to soiling</t>
  </si>
  <si>
    <t>Hours/year of cleaning during "on sun" hours</t>
  </si>
  <si>
    <t>kWh/year lost to being off-sun for cleaning</t>
  </si>
  <si>
    <t>Value of kWh lost due to cleaning during "on sun" hrs</t>
  </si>
  <si>
    <t>Loss Factor</t>
  </si>
  <si>
    <t>Mean Loss Factor</t>
  </si>
  <si>
    <t>Microinverter (not yet implemented, do not use)</t>
  </si>
  <si>
    <t>Replace inverter</t>
  </si>
  <si>
    <t>Inverter Replacement Cost/ Wp</t>
  </si>
  <si>
    <t>Covered by Warranty - Labor (1=yes, 0=no)</t>
  </si>
  <si>
    <t>PV Module Product Warranty (years)</t>
  </si>
  <si>
    <t>Other equipment (EPC) Warranty (years)</t>
  </si>
  <si>
    <t>Dust Removal</t>
  </si>
  <si>
    <t>Contents</t>
  </si>
  <si>
    <t>Inputs &amp; Summary</t>
  </si>
  <si>
    <t>Labor Rates</t>
  </si>
  <si>
    <t>[Optional] Modify labor rate assumptions for each trade</t>
  </si>
  <si>
    <t>[Optional] Modify detailed assumptions for Residential Rooftop system type. Exercise caution when modifying default assumptions.</t>
  </si>
  <si>
    <t>[Optional] Modify detailed assumptions for Commercial Rooftop system type. Exercise caution when modifying default assumptions.</t>
  </si>
  <si>
    <t>[Optional] Modify detailed assumptions for Ground-Mount system type. Exercise caution when modifying default assumptions.</t>
  </si>
  <si>
    <t>Reports</t>
  </si>
  <si>
    <t>Additional model output summaries; read-only</t>
  </si>
  <si>
    <t>Cash Flow</t>
  </si>
  <si>
    <t>Detailed line item cash flow output; read-only</t>
  </si>
  <si>
    <t>Type</t>
  </si>
  <si>
    <t>User inputs</t>
  </si>
  <si>
    <t>Read-only</t>
  </si>
  <si>
    <t>Cleaning</t>
  </si>
  <si>
    <t>Separate tool</t>
  </si>
  <si>
    <t>Legend</t>
  </si>
  <si>
    <t>User input, hard-coded default value</t>
  </si>
  <si>
    <t>User input, calculated default value</t>
  </si>
  <si>
    <t>Read-only output</t>
  </si>
  <si>
    <t>Description</t>
  </si>
  <si>
    <t>Warranty Type</t>
  </si>
  <si>
    <t>Warranty Types</t>
  </si>
  <si>
    <t>EPC</t>
  </si>
  <si>
    <t>N/A</t>
  </si>
  <si>
    <t>Purchased monitoring contract (years)</t>
  </si>
  <si>
    <t>Enter '0' if not applicable</t>
  </si>
  <si>
    <t>Residential Rooftop Details</t>
  </si>
  <si>
    <t>Commercial Rooftop Details</t>
  </si>
  <si>
    <t>Ground-Mount Details</t>
  </si>
  <si>
    <t>Covered by Warranty - Materials  (1=yes, 0=no)</t>
  </si>
  <si>
    <t>Module (Product)</t>
  </si>
  <si>
    <t>Years</t>
  </si>
  <si>
    <t>Lifetime NPV by Activity</t>
  </si>
  <si>
    <t>Administrative</t>
  </si>
  <si>
    <t>`</t>
  </si>
  <si>
    <t>Warranty or Service Package Type</t>
  </si>
  <si>
    <t>$300 flat fee</t>
  </si>
  <si>
    <t>User input, drop down selection</t>
  </si>
  <si>
    <t>Residential Rooftop (&lt;= 10kW)</t>
  </si>
  <si>
    <t>Note: Horz. axis range not yet dynamic</t>
  </si>
  <si>
    <t>Commercial Rooftop (10kW - 1000kW)</t>
  </si>
  <si>
    <t>Commercial (1000 kW)</t>
  </si>
  <si>
    <t>Rows per Tracked Block:(ignore untracked)</t>
  </si>
  <si>
    <t>Total Tracking Blocks:(ignore untracked)</t>
  </si>
  <si>
    <t>We are seeking feedback on the Beta PVOMcost Proforma tool during the monthof August 2014; send comments to TJKeating@sunspec.org</t>
  </si>
  <si>
    <t>Stand-alone modelling tool provided to help calculate optimal PV panel cleaning frequency. Not connected to model; must manully transfer result to appropriate details page</t>
  </si>
  <si>
    <t>This model was developed as a collaboration between the SunSpec Alliance and The National Renewable Energy Labortories</t>
  </si>
  <si>
    <t xml:space="preserve">THIS DOCUMENT AND THE INFORMATION CONTAINED HEREIN IS PROVIDED ON AN "AS IS" BASIS. THE SUNSPEC ALLIANCE DISCLAIMS ALL WARRANTIES, </t>
  </si>
  <si>
    <t xml:space="preserve">EXPRESS OR IMPLIED, INCLUDING BUT NOT LIMITED TO ANY WARRANTY THAT THE USE OF THE INFORMATION HEREIN WILL NOT INFRINGE ANY OWNERSHIP </t>
  </si>
  <si>
    <t>RIGHTS OR ANY IMPLIED WARRANTIES OF MERCHANTABILITY OR FITNESS FOR A PARTICULAR PURPOSE.</t>
  </si>
  <si>
    <t xml:space="preserve">THIS DOCUMENT MAY BE USED, COPIED, AND FURNISHED TO OTHERS, WITHOUT RESTRICTIONS OF ANY KIND, PROVIDED THAT THIS DOCUMENT ITSELF MAY NOT </t>
  </si>
  <si>
    <t xml:space="preserve">BE MODIFIED IN ANYWAY, EXCEPT AS NEEDED BY THE SUNSPEC TECHNICAL COMMITTEE AND AS GOVERNED BY THE SUNSPEC IPR POLICY.  </t>
  </si>
  <si>
    <t>THE COMPLETE POLICY OF THE SUNSPEC ALLIANCE CAN BE FOUND AT WWW.SUNSPEC.ORG.</t>
  </si>
  <si>
    <t>LICENSE AGREEMENT</t>
  </si>
  <si>
    <t>Primary input page with real-time model output. Select system type, enter basic system details, warranty switches for modelling service plans, etc.  here</t>
  </si>
  <si>
    <t>Please direct any comments for improvements or feedback to tjkeating@sunspec.org; This tool is provided in an open source format, please send improvements and derivative models to PVOMcostModel@sunspec.org</t>
  </si>
  <si>
    <t>PVOMcost Proforma; a proforma cost modelling tool for PV industry operations and finance practitioners designing and budgetting PV O&amp;M plans</t>
  </si>
  <si>
    <t>Truck Rental Cost/ day</t>
  </si>
  <si>
    <t>Input not applicable (user can over ride)</t>
  </si>
  <si>
    <t>Foundations per row: (ignore rooftop)</t>
  </si>
  <si>
    <t>Version: Beta  0.4</t>
  </si>
  <si>
    <t>Revised: August 6th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</si>
</sst>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_(* #,##0_);_(* \(#,##0\);_(* &quot;-&quot;?_);_(@_)"/>
    <numFmt numFmtId="168" formatCode="0.0%"/>
    <numFmt numFmtId="169" formatCode="&quot;$&quot;#,##0.00"/>
    <numFmt numFmtId="170" formatCode="&quot;Year&quot;\ #"/>
    <numFmt numFmtId="171" formatCode="0.000"/>
    <numFmt numFmtId="172" formatCode="_(&quot;$&quot;* #,##0_);_(&quot;$&quot;* \(#,##0\);_(&quot;$&quot;* &quot;-&quot;??_);_(@_)"/>
    <numFmt numFmtId="173" formatCode="&quot;Not yet implemented&quot;"/>
  </numFmts>
  <fonts count="33" x14ac:knownFonts="1">
    <font>
      <sz val="11"/>
      <color theme="1"/>
      <name val="Calibri"/>
      <family val="2"/>
      <scheme val="minor"/>
    </font>
    <font>
      <b/>
      <sz val="11"/>
      <color theme="1"/>
      <name val="Calibri"/>
      <family val="2"/>
      <scheme val="minor"/>
    </font>
    <font>
      <b/>
      <sz val="11"/>
      <color rgb="FF0070C0"/>
      <name val="Calibri"/>
      <family val="2"/>
      <scheme val="minor"/>
    </font>
    <font>
      <sz val="11"/>
      <color theme="1"/>
      <name val="Calibri"/>
      <family val="2"/>
      <scheme val="minor"/>
    </font>
    <font>
      <b/>
      <sz val="11"/>
      <color theme="0"/>
      <name val="Calibri"/>
      <family val="2"/>
      <scheme val="minor"/>
    </font>
    <font>
      <b/>
      <u/>
      <sz val="11"/>
      <color theme="1"/>
      <name val="Calibri"/>
      <family val="2"/>
      <scheme val="minor"/>
    </font>
    <font>
      <sz val="12"/>
      <color theme="1"/>
      <name val="Times New Roman"/>
      <family val="1"/>
    </font>
    <font>
      <b/>
      <sz val="9"/>
      <color rgb="FF000000"/>
      <name val="Arial"/>
      <family val="2"/>
    </font>
    <font>
      <sz val="9"/>
      <color rgb="FF000000"/>
      <name val="Arial"/>
      <family val="2"/>
    </font>
    <font>
      <sz val="9"/>
      <color theme="1"/>
      <name val="Arial"/>
      <family val="2"/>
    </font>
    <font>
      <b/>
      <sz val="11"/>
      <name val="Calibri"/>
      <family val="2"/>
      <scheme val="minor"/>
    </font>
    <font>
      <sz val="11"/>
      <color theme="0"/>
      <name val="Calibri"/>
      <family val="2"/>
      <scheme val="minor"/>
    </font>
    <font>
      <b/>
      <sz val="9"/>
      <color theme="0"/>
      <name val="Arial"/>
      <family val="2"/>
    </font>
    <font>
      <u/>
      <sz val="11"/>
      <color theme="10"/>
      <name val="Calibri"/>
      <family val="2"/>
      <scheme val="minor"/>
    </font>
    <font>
      <u/>
      <sz val="11"/>
      <color theme="11"/>
      <name val="Calibri"/>
      <family val="2"/>
      <scheme val="minor"/>
    </font>
    <font>
      <b/>
      <i/>
      <sz val="11"/>
      <color theme="1"/>
      <name val="Calibri"/>
      <family val="2"/>
      <scheme val="minor"/>
    </font>
    <font>
      <sz val="11"/>
      <color theme="0" tint="-0.14999847407452621"/>
      <name val="Calibri"/>
      <family val="2"/>
      <scheme val="minor"/>
    </font>
    <font>
      <b/>
      <sz val="16"/>
      <color theme="0"/>
      <name val="Calibri"/>
      <family val="2"/>
      <scheme val="minor"/>
    </font>
    <font>
      <sz val="16"/>
      <color theme="0"/>
      <name val="Calibri"/>
      <family val="2"/>
      <scheme val="minor"/>
    </font>
    <font>
      <sz val="14"/>
      <color theme="0"/>
      <name val="Calibri"/>
      <family val="2"/>
      <scheme val="minor"/>
    </font>
    <font>
      <b/>
      <sz val="14"/>
      <color theme="0"/>
      <name val="Calibri"/>
      <family val="2"/>
      <scheme val="minor"/>
    </font>
    <font>
      <b/>
      <sz val="11"/>
      <color theme="6" tint="-0.499984740745262"/>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
      <i/>
      <sz val="11"/>
      <color theme="0" tint="-0.499984740745262"/>
      <name val="Calibri"/>
      <family val="2"/>
      <scheme val="minor"/>
    </font>
    <font>
      <sz val="9"/>
      <color theme="1"/>
      <name val="Calibri"/>
      <family val="2"/>
      <scheme val="minor"/>
    </font>
    <font>
      <u/>
      <sz val="11"/>
      <color theme="1"/>
      <name val="Calibri"/>
      <family val="2"/>
      <scheme val="minor"/>
    </font>
    <font>
      <sz val="11"/>
      <color rgb="FF0070C0"/>
      <name val="Calibri"/>
      <family val="2"/>
      <scheme val="minor"/>
    </font>
    <font>
      <sz val="11"/>
      <name val="Calibri"/>
      <family val="2"/>
      <scheme val="minor"/>
    </font>
    <font>
      <b/>
      <sz val="11"/>
      <color theme="0" tint="-0.499984740745262"/>
      <name val="Calibri"/>
      <family val="2"/>
      <scheme val="minor"/>
    </font>
    <font>
      <sz val="11"/>
      <color theme="1" tint="0.34998626667073579"/>
      <name val="Wingdings 3"/>
      <family val="1"/>
      <charset val="2"/>
    </font>
    <font>
      <sz val="14"/>
      <name val="Calibri Bold"/>
    </font>
  </fonts>
  <fills count="17">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1"/>
        <bgColor indexed="64"/>
      </patternFill>
    </fill>
    <fill>
      <patternFill patternType="solid">
        <fgColor rgb="FF0070C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9" tint="0.59999389629810485"/>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bottom style="medium">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70">
    <xf numFmtId="0" fontId="0"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67">
    <xf numFmtId="0" fontId="0" fillId="0" borderId="0" xfId="0"/>
    <xf numFmtId="0" fontId="0" fillId="0" borderId="0" xfId="0" applyAlignment="1">
      <alignment vertical="top" wrapText="1"/>
    </xf>
    <xf numFmtId="0" fontId="2" fillId="3" borderId="1" xfId="0" applyFont="1" applyFill="1" applyBorder="1" applyAlignment="1">
      <alignment horizontal="center" vertical="top" wrapText="1"/>
    </xf>
    <xf numFmtId="0" fontId="1" fillId="0" borderId="0" xfId="0" applyFont="1"/>
    <xf numFmtId="6" fontId="2" fillId="3" borderId="1" xfId="0" applyNumberFormat="1" applyFont="1" applyFill="1" applyBorder="1" applyAlignment="1">
      <alignment horizontal="center" vertical="top" wrapText="1"/>
    </xf>
    <xf numFmtId="165" fontId="2" fillId="3" borderId="1" xfId="0" applyNumberFormat="1" applyFont="1" applyFill="1" applyBorder="1" applyAlignment="1">
      <alignment horizontal="center" vertical="top" wrapText="1"/>
    </xf>
    <xf numFmtId="166" fontId="2" fillId="3" borderId="1" xfId="2" applyNumberFormat="1" applyFont="1" applyFill="1" applyBorder="1" applyAlignment="1">
      <alignment horizontal="center" vertical="top" wrapText="1"/>
    </xf>
    <xf numFmtId="0" fontId="0" fillId="0" borderId="0" xfId="0" applyFill="1"/>
    <xf numFmtId="0" fontId="6" fillId="0" borderId="0" xfId="0" applyFont="1" applyAlignment="1">
      <alignment vertical="center"/>
    </xf>
    <xf numFmtId="0" fontId="0" fillId="0" borderId="0" xfId="0" applyAlignment="1"/>
    <xf numFmtId="0" fontId="0" fillId="0" borderId="0" xfId="0" applyBorder="1"/>
    <xf numFmtId="165" fontId="0" fillId="0" borderId="0" xfId="0" applyNumberFormat="1"/>
    <xf numFmtId="38" fontId="2" fillId="3" borderId="1" xfId="0" applyNumberFormat="1" applyFont="1" applyFill="1" applyBorder="1" applyAlignment="1">
      <alignment horizontal="center" vertical="top" wrapText="1"/>
    </xf>
    <xf numFmtId="10" fontId="2" fillId="3" borderId="1" xfId="0" applyNumberFormat="1" applyFont="1" applyFill="1" applyBorder="1" applyAlignment="1">
      <alignment horizontal="center" vertical="top" wrapText="1"/>
    </xf>
    <xf numFmtId="0" fontId="7" fillId="0" borderId="1" xfId="0" applyFont="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center" vertical="center" wrapText="1"/>
    </xf>
    <xf numFmtId="0" fontId="8" fillId="0" borderId="1" xfId="0" applyFont="1" applyBorder="1" applyAlignment="1">
      <alignment vertical="center" wrapText="1"/>
    </xf>
    <xf numFmtId="6" fontId="8" fillId="0" borderId="1" xfId="0" applyNumberFormat="1" applyFont="1" applyBorder="1" applyAlignment="1">
      <alignment horizontal="center" vertical="center" wrapText="1"/>
    </xf>
    <xf numFmtId="0" fontId="1" fillId="0" borderId="0" xfId="0" applyFont="1" applyAlignment="1">
      <alignment vertical="top" wrapText="1"/>
    </xf>
    <xf numFmtId="0" fontId="4" fillId="8" borderId="1"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0" fillId="0" borderId="1" xfId="0" applyFill="1"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9" fillId="0" borderId="1" xfId="0" applyFont="1" applyBorder="1" applyAlignment="1">
      <alignment vertical="center" wrapText="1"/>
    </xf>
    <xf numFmtId="0" fontId="8" fillId="0" borderId="1" xfId="0" applyFont="1" applyBorder="1" applyAlignment="1">
      <alignment horizontal="center" vertical="center" wrapText="1"/>
    </xf>
    <xf numFmtId="2" fontId="4" fillId="5" borderId="1" xfId="0" applyNumberFormat="1" applyFont="1" applyFill="1" applyBorder="1" applyAlignment="1">
      <alignment horizontal="center" vertical="top" wrapText="1"/>
    </xf>
    <xf numFmtId="0" fontId="4" fillId="5" borderId="1" xfId="0" applyFont="1" applyFill="1" applyBorder="1" applyAlignment="1">
      <alignment horizontal="center" vertical="top" wrapText="1"/>
    </xf>
    <xf numFmtId="1" fontId="4" fillId="5" borderId="1" xfId="3" applyNumberFormat="1" applyFont="1" applyFill="1" applyBorder="1" applyAlignment="1">
      <alignment horizontal="center" vertical="top" wrapText="1"/>
    </xf>
    <xf numFmtId="0" fontId="0" fillId="7" borderId="1" xfId="0" applyFont="1" applyFill="1" applyBorder="1" applyAlignment="1">
      <alignment vertical="top" wrapText="1"/>
    </xf>
    <xf numFmtId="0" fontId="0" fillId="7" borderId="1" xfId="0" applyFont="1" applyFill="1" applyBorder="1" applyAlignment="1">
      <alignment vertical="top"/>
    </xf>
    <xf numFmtId="2" fontId="2" fillId="3" borderId="1" xfId="0" applyNumberFormat="1" applyFont="1" applyFill="1" applyBorder="1" applyAlignment="1">
      <alignment horizontal="center" vertical="top" wrapText="1"/>
    </xf>
    <xf numFmtId="0" fontId="0" fillId="7" borderId="1" xfId="0" applyFont="1" applyFill="1" applyBorder="1" applyAlignment="1">
      <alignment wrapText="1"/>
    </xf>
    <xf numFmtId="0" fontId="0" fillId="7" borderId="0" xfId="0" applyFill="1" applyBorder="1"/>
    <xf numFmtId="0" fontId="1" fillId="2" borderId="0" xfId="0" applyFont="1" applyFill="1" applyBorder="1"/>
    <xf numFmtId="0" fontId="0" fillId="2" borderId="0" xfId="0" applyFill="1" applyBorder="1"/>
    <xf numFmtId="0" fontId="0" fillId="2" borderId="0" xfId="0" applyFont="1" applyFill="1" applyBorder="1" applyAlignment="1">
      <alignment horizontal="left" vertical="top" indent="1"/>
    </xf>
    <xf numFmtId="0" fontId="0" fillId="7" borderId="3" xfId="0" applyFill="1" applyBorder="1"/>
    <xf numFmtId="0" fontId="16" fillId="2" borderId="0" xfId="0" applyFont="1" applyFill="1" applyBorder="1"/>
    <xf numFmtId="0" fontId="4" fillId="4" borderId="13" xfId="0" applyFont="1" applyFill="1" applyBorder="1"/>
    <xf numFmtId="0" fontId="11" fillId="4" borderId="16" xfId="0" applyFont="1" applyFill="1" applyBorder="1"/>
    <xf numFmtId="0" fontId="11" fillId="4" borderId="17" xfId="0" applyFont="1" applyFill="1" applyBorder="1"/>
    <xf numFmtId="0" fontId="0" fillId="2" borderId="8" xfId="0" applyFill="1" applyBorder="1"/>
    <xf numFmtId="0" fontId="0" fillId="2" borderId="9" xfId="0" applyFill="1" applyBorder="1"/>
    <xf numFmtId="0" fontId="0" fillId="2" borderId="4" xfId="0" applyFill="1" applyBorder="1"/>
    <xf numFmtId="0" fontId="0" fillId="2" borderId="5" xfId="0" applyFill="1" applyBorder="1"/>
    <xf numFmtId="0" fontId="0" fillId="2" borderId="15" xfId="0" applyFill="1" applyBorder="1"/>
    <xf numFmtId="0" fontId="0" fillId="2" borderId="3" xfId="0" applyFill="1" applyBorder="1"/>
    <xf numFmtId="0" fontId="0" fillId="2" borderId="6" xfId="0" applyFill="1" applyBorder="1"/>
    <xf numFmtId="0" fontId="0" fillId="7" borderId="11" xfId="0" applyFont="1" applyFill="1" applyBorder="1"/>
    <xf numFmtId="0" fontId="0" fillId="7" borderId="11" xfId="0" applyFont="1" applyFill="1" applyBorder="1" applyAlignment="1">
      <alignment horizontal="left" vertical="top" wrapText="1"/>
    </xf>
    <xf numFmtId="0" fontId="0" fillId="7" borderId="12" xfId="0" applyFill="1" applyBorder="1"/>
    <xf numFmtId="0" fontId="0" fillId="7" borderId="18" xfId="0" applyFill="1" applyBorder="1"/>
    <xf numFmtId="0" fontId="0" fillId="7" borderId="9" xfId="0" applyFill="1" applyBorder="1"/>
    <xf numFmtId="0" fontId="0" fillId="7" borderId="8" xfId="0" applyFill="1" applyBorder="1"/>
    <xf numFmtId="0" fontId="0" fillId="7" borderId="11" xfId="0" applyFill="1" applyBorder="1"/>
    <xf numFmtId="0" fontId="0" fillId="7" borderId="12" xfId="0" applyFont="1" applyFill="1" applyBorder="1" applyAlignment="1">
      <alignment horizontal="left" vertical="top" indent="1"/>
    </xf>
    <xf numFmtId="167" fontId="1" fillId="7" borderId="0" xfId="0" applyNumberFormat="1" applyFont="1" applyFill="1" applyBorder="1" applyAlignment="1">
      <alignment horizontal="center" vertical="top" wrapText="1"/>
    </xf>
    <xf numFmtId="164" fontId="1" fillId="7" borderId="0" xfId="0" applyNumberFormat="1" applyFont="1" applyFill="1" applyBorder="1" applyAlignment="1">
      <alignment horizontal="center" vertical="top" wrapText="1"/>
    </xf>
    <xf numFmtId="1" fontId="1" fillId="7" borderId="0" xfId="0" applyNumberFormat="1" applyFont="1" applyFill="1" applyBorder="1" applyAlignment="1">
      <alignment horizontal="center" vertical="top" wrapText="1"/>
    </xf>
    <xf numFmtId="0" fontId="15" fillId="7" borderId="11" xfId="0" applyFont="1" applyFill="1" applyBorder="1"/>
    <xf numFmtId="0" fontId="0" fillId="7" borderId="11" xfId="0" applyFill="1" applyBorder="1" applyAlignment="1">
      <alignment horizontal="left" indent="1"/>
    </xf>
    <xf numFmtId="0" fontId="16" fillId="7" borderId="8" xfId="0" applyFont="1" applyFill="1" applyBorder="1"/>
    <xf numFmtId="9" fontId="2" fillId="3" borderId="1" xfId="1" applyFont="1" applyFill="1" applyBorder="1" applyAlignment="1">
      <alignment horizontal="center" vertical="top" wrapText="1"/>
    </xf>
    <xf numFmtId="1" fontId="2" fillId="3" borderId="1" xfId="0" applyNumberFormat="1" applyFont="1" applyFill="1" applyBorder="1" applyAlignment="1">
      <alignment horizontal="center" vertical="top" wrapText="1"/>
    </xf>
    <xf numFmtId="166" fontId="2" fillId="3" borderId="1" xfId="2" applyNumberFormat="1" applyFont="1" applyFill="1" applyBorder="1" applyAlignment="1">
      <alignment horizontal="left" vertical="top" wrapText="1"/>
    </xf>
    <xf numFmtId="0" fontId="0" fillId="0" borderId="0" xfId="0" applyFill="1" applyBorder="1"/>
    <xf numFmtId="1" fontId="2" fillId="3" borderId="2" xfId="0" applyNumberFormat="1" applyFont="1" applyFill="1" applyBorder="1" applyAlignment="1">
      <alignment horizontal="center" vertical="top" wrapText="1"/>
    </xf>
    <xf numFmtId="0" fontId="1" fillId="11" borderId="1" xfId="0" applyFont="1" applyFill="1" applyBorder="1" applyAlignment="1">
      <alignment horizontal="center" vertical="top" wrapText="1"/>
    </xf>
    <xf numFmtId="169" fontId="0" fillId="6" borderId="1" xfId="3" applyNumberFormat="1" applyFont="1" applyFill="1" applyBorder="1" applyAlignment="1">
      <alignment horizontal="center" vertical="top" wrapText="1"/>
    </xf>
    <xf numFmtId="169" fontId="0" fillId="6" borderId="1" xfId="3" applyNumberFormat="1" applyFont="1" applyFill="1" applyBorder="1" applyAlignment="1">
      <alignment vertical="top" wrapText="1"/>
    </xf>
    <xf numFmtId="0" fontId="0" fillId="12" borderId="1" xfId="0" applyFill="1" applyBorder="1" applyAlignment="1">
      <alignment vertical="top" wrapText="1"/>
    </xf>
    <xf numFmtId="0" fontId="17" fillId="4" borderId="0" xfId="0" applyFont="1" applyFill="1" applyBorder="1"/>
    <xf numFmtId="0" fontId="18" fillId="4" borderId="0" xfId="0" applyFont="1" applyFill="1" applyBorder="1"/>
    <xf numFmtId="0" fontId="1" fillId="11" borderId="10" xfId="0" applyFont="1" applyFill="1" applyBorder="1" applyAlignment="1">
      <alignment horizontal="center" vertical="top" wrapText="1"/>
    </xf>
    <xf numFmtId="0" fontId="0" fillId="7" borderId="10" xfId="0" applyFont="1" applyFill="1" applyBorder="1" applyAlignment="1">
      <alignment vertical="top" wrapText="1"/>
    </xf>
    <xf numFmtId="0" fontId="0" fillId="6" borderId="14" xfId="0" applyFill="1" applyBorder="1" applyAlignment="1">
      <alignment vertical="top" wrapText="1"/>
    </xf>
    <xf numFmtId="0" fontId="0" fillId="7" borderId="9" xfId="0" applyFont="1" applyFill="1" applyBorder="1" applyAlignment="1">
      <alignment vertical="top" wrapText="1"/>
    </xf>
    <xf numFmtId="0" fontId="0" fillId="6" borderId="12" xfId="0" applyFill="1" applyBorder="1" applyAlignment="1">
      <alignment vertical="top" wrapText="1"/>
    </xf>
    <xf numFmtId="38" fontId="0" fillId="0" borderId="0" xfId="0" applyNumberFormat="1"/>
    <xf numFmtId="1" fontId="0" fillId="6" borderId="1" xfId="0" applyNumberFormat="1" applyFont="1" applyFill="1" applyBorder="1" applyAlignment="1">
      <alignment horizontal="center" vertical="top" wrapText="1"/>
    </xf>
    <xf numFmtId="0" fontId="0" fillId="4" borderId="0" xfId="0" applyFill="1"/>
    <xf numFmtId="1" fontId="4" fillId="13" borderId="1" xfId="3" applyNumberFormat="1" applyFont="1" applyFill="1" applyBorder="1" applyAlignment="1">
      <alignment horizontal="center" vertical="top" wrapText="1"/>
    </xf>
    <xf numFmtId="165" fontId="1" fillId="10" borderId="1" xfId="3" applyNumberFormat="1" applyFont="1" applyFill="1" applyBorder="1" applyAlignment="1">
      <alignment vertical="top" wrapText="1"/>
    </xf>
    <xf numFmtId="0" fontId="0" fillId="6" borderId="1" xfId="0" applyFill="1" applyBorder="1" applyAlignment="1">
      <alignment vertical="top" wrapText="1"/>
    </xf>
    <xf numFmtId="0" fontId="0" fillId="6" borderId="2" xfId="0" applyFill="1" applyBorder="1" applyAlignment="1">
      <alignment vertical="top" wrapText="1"/>
    </xf>
    <xf numFmtId="168" fontId="1" fillId="10" borderId="1" xfId="1" applyNumberFormat="1" applyFont="1" applyFill="1" applyBorder="1" applyAlignment="1">
      <alignment vertical="top" wrapText="1"/>
    </xf>
    <xf numFmtId="0" fontId="20" fillId="4" borderId="0" xfId="0" applyFont="1" applyFill="1" applyBorder="1"/>
    <xf numFmtId="0" fontId="19" fillId="4" borderId="0" xfId="0" applyFont="1" applyFill="1" applyBorder="1"/>
    <xf numFmtId="165" fontId="1" fillId="0" borderId="0" xfId="0" applyNumberFormat="1" applyFont="1"/>
    <xf numFmtId="0" fontId="20" fillId="4" borderId="0" xfId="0" applyFont="1" applyFill="1"/>
    <xf numFmtId="0" fontId="1" fillId="10" borderId="15" xfId="0" applyFont="1" applyFill="1" applyBorder="1" applyAlignment="1">
      <alignment vertical="center" wrapText="1"/>
    </xf>
    <xf numFmtId="165" fontId="1" fillId="10" borderId="3" xfId="0" applyNumberFormat="1" applyFont="1" applyFill="1" applyBorder="1"/>
    <xf numFmtId="9" fontId="1" fillId="10" borderId="6" xfId="1" applyFont="1" applyFill="1" applyBorder="1"/>
    <xf numFmtId="0" fontId="4" fillId="8" borderId="27" xfId="0" applyFont="1" applyFill="1" applyBorder="1" applyAlignment="1">
      <alignment horizontal="center"/>
    </xf>
    <xf numFmtId="0" fontId="4" fillId="8" borderId="7" xfId="0" applyFont="1" applyFill="1" applyBorder="1" applyAlignment="1">
      <alignment horizontal="center"/>
    </xf>
    <xf numFmtId="0" fontId="4" fillId="8" borderId="28" xfId="0" applyFont="1" applyFill="1" applyBorder="1" applyAlignment="1">
      <alignment horizontal="center"/>
    </xf>
    <xf numFmtId="0" fontId="0" fillId="7" borderId="29" xfId="0" applyFill="1" applyBorder="1" applyAlignment="1">
      <alignment vertical="center" wrapText="1"/>
    </xf>
    <xf numFmtId="165" fontId="0" fillId="7" borderId="30" xfId="0" applyNumberFormat="1" applyFill="1" applyBorder="1"/>
    <xf numFmtId="9" fontId="0" fillId="7" borderId="31" xfId="1" applyFont="1" applyFill="1" applyBorder="1"/>
    <xf numFmtId="0" fontId="0" fillId="7" borderId="23" xfId="0" applyFill="1" applyBorder="1" applyAlignment="1">
      <alignment vertical="center" wrapText="1"/>
    </xf>
    <xf numFmtId="165" fontId="0" fillId="7" borderId="1" xfId="0" applyNumberFormat="1" applyFill="1" applyBorder="1"/>
    <xf numFmtId="9" fontId="0" fillId="7" borderId="24" xfId="1" applyFont="1" applyFill="1" applyBorder="1"/>
    <xf numFmtId="0" fontId="0" fillId="7" borderId="25" xfId="0" applyFill="1" applyBorder="1" applyAlignment="1">
      <alignment vertical="center" wrapText="1"/>
    </xf>
    <xf numFmtId="165" fontId="0" fillId="7" borderId="22" xfId="0" applyNumberFormat="1" applyFill="1" applyBorder="1"/>
    <xf numFmtId="9" fontId="0" fillId="7" borderId="26" xfId="1" applyFont="1" applyFill="1" applyBorder="1"/>
    <xf numFmtId="0" fontId="1" fillId="10" borderId="19" xfId="0" applyFont="1" applyFill="1" applyBorder="1" applyAlignment="1">
      <alignment vertical="center" wrapText="1"/>
    </xf>
    <xf numFmtId="165" fontId="1" fillId="10" borderId="20" xfId="0" applyNumberFormat="1" applyFont="1" applyFill="1" applyBorder="1"/>
    <xf numFmtId="9" fontId="1" fillId="10" borderId="21" xfId="1" applyFont="1" applyFill="1" applyBorder="1"/>
    <xf numFmtId="170" fontId="10" fillId="11" borderId="1" xfId="0" applyNumberFormat="1" applyFont="1" applyFill="1" applyBorder="1" applyAlignment="1">
      <alignment horizontal="center" vertical="top" wrapText="1"/>
    </xf>
    <xf numFmtId="165" fontId="0" fillId="0" borderId="1" xfId="0" applyNumberFormat="1" applyBorder="1" applyAlignment="1">
      <alignment vertical="top" wrapText="1"/>
    </xf>
    <xf numFmtId="1" fontId="21" fillId="3" borderId="1" xfId="0" applyNumberFormat="1" applyFont="1" applyFill="1" applyBorder="1" applyAlignment="1">
      <alignment horizontal="center" vertical="top" wrapText="1"/>
    </xf>
    <xf numFmtId="1" fontId="21" fillId="7" borderId="1" xfId="0" applyNumberFormat="1" applyFont="1" applyFill="1" applyBorder="1" applyAlignment="1">
      <alignment horizontal="center" vertical="top" wrapText="1"/>
    </xf>
    <xf numFmtId="1" fontId="10" fillId="0" borderId="1" xfId="0" applyNumberFormat="1" applyFont="1" applyFill="1" applyBorder="1" applyAlignment="1">
      <alignment horizontal="center" vertical="top" wrapText="1"/>
    </xf>
    <xf numFmtId="0" fontId="4" fillId="8" borderId="1" xfId="0" applyFont="1" applyFill="1" applyBorder="1" applyAlignment="1">
      <alignment horizontal="center" vertical="center"/>
    </xf>
    <xf numFmtId="0" fontId="22" fillId="0" borderId="1" xfId="0" applyFont="1" applyBorder="1" applyAlignment="1">
      <alignment vertical="center" wrapText="1"/>
    </xf>
    <xf numFmtId="0" fontId="23" fillId="0" borderId="1" xfId="0" applyFont="1" applyBorder="1" applyAlignment="1">
      <alignment vertical="center" wrapText="1"/>
    </xf>
    <xf numFmtId="6" fontId="23" fillId="0" borderId="1" xfId="0" applyNumberFormat="1" applyFont="1" applyBorder="1" applyAlignment="1">
      <alignment horizontal="center" vertical="center" wrapText="1"/>
    </xf>
    <xf numFmtId="0" fontId="0" fillId="0" borderId="1" xfId="0" applyFont="1" applyBorder="1" applyAlignment="1">
      <alignment vertical="top" wrapText="1"/>
    </xf>
    <xf numFmtId="0" fontId="23" fillId="0" borderId="1" xfId="0" applyFont="1" applyBorder="1" applyAlignment="1">
      <alignment vertical="top" wrapText="1"/>
    </xf>
    <xf numFmtId="168" fontId="1" fillId="0" borderId="0" xfId="0" applyNumberFormat="1" applyFont="1"/>
    <xf numFmtId="0" fontId="0" fillId="0" borderId="0" xfId="0" applyFont="1"/>
    <xf numFmtId="0" fontId="2" fillId="3" borderId="1" xfId="0" applyFont="1" applyFill="1" applyBorder="1" applyAlignment="1">
      <alignment horizontal="center"/>
    </xf>
    <xf numFmtId="0" fontId="10" fillId="14" borderId="1" xfId="0" applyFont="1" applyFill="1" applyBorder="1" applyAlignment="1">
      <alignment horizontal="center"/>
    </xf>
    <xf numFmtId="0" fontId="0" fillId="0" borderId="0" xfId="0" applyFont="1" applyAlignment="1">
      <alignment horizontal="left" indent="2"/>
    </xf>
    <xf numFmtId="6" fontId="24" fillId="10" borderId="1" xfId="0" applyNumberFormat="1" applyFont="1" applyFill="1" applyBorder="1" applyAlignment="1">
      <alignment horizontal="left"/>
    </xf>
    <xf numFmtId="8" fontId="24" fillId="10" borderId="1" xfId="0" applyNumberFormat="1" applyFont="1" applyFill="1" applyBorder="1" applyAlignment="1">
      <alignment horizontal="left"/>
    </xf>
    <xf numFmtId="0" fontId="0" fillId="0" borderId="1" xfId="0" applyBorder="1" applyAlignment="1">
      <alignment vertical="center" wrapText="1"/>
    </xf>
    <xf numFmtId="0" fontId="0" fillId="0" borderId="1" xfId="0" applyFont="1" applyBorder="1" applyAlignment="1">
      <alignment vertical="center" wrapText="1"/>
    </xf>
    <xf numFmtId="0" fontId="4" fillId="4" borderId="32" xfId="0" applyFont="1" applyFill="1" applyBorder="1" applyAlignment="1">
      <alignment horizontal="center"/>
    </xf>
    <xf numFmtId="0" fontId="4" fillId="4" borderId="18" xfId="0" applyFont="1" applyFill="1" applyBorder="1" applyAlignment="1">
      <alignment horizontal="center"/>
    </xf>
    <xf numFmtId="0" fontId="4" fillId="4" borderId="18" xfId="0" applyFont="1" applyFill="1" applyBorder="1" applyAlignment="1">
      <alignment horizontal="center"/>
    </xf>
    <xf numFmtId="0" fontId="4" fillId="4" borderId="1" xfId="0" applyFont="1" applyFill="1" applyBorder="1"/>
    <xf numFmtId="0" fontId="11" fillId="4" borderId="1" xfId="0" applyFont="1" applyFill="1" applyBorder="1"/>
    <xf numFmtId="0" fontId="1" fillId="7" borderId="1" xfId="0" applyFont="1" applyFill="1" applyBorder="1"/>
    <xf numFmtId="0" fontId="1" fillId="7" borderId="1" xfId="0" applyFont="1" applyFill="1" applyBorder="1" applyAlignment="1">
      <alignment horizontal="left" vertical="top" wrapText="1"/>
    </xf>
    <xf numFmtId="38" fontId="0" fillId="7" borderId="1" xfId="0" applyNumberFormat="1" applyFont="1" applyFill="1" applyBorder="1" applyAlignment="1">
      <alignment horizontal="center" vertical="top" wrapText="1"/>
    </xf>
    <xf numFmtId="10" fontId="0" fillId="7" borderId="1" xfId="0" applyNumberFormat="1" applyFont="1" applyFill="1" applyBorder="1" applyAlignment="1">
      <alignment horizontal="center" vertical="top" wrapText="1"/>
    </xf>
    <xf numFmtId="6" fontId="0" fillId="7" borderId="1" xfId="0" applyNumberFormat="1" applyFont="1" applyFill="1" applyBorder="1" applyAlignment="1">
      <alignment horizontal="center" vertical="top" wrapText="1"/>
    </xf>
    <xf numFmtId="166" fontId="3" fillId="7" borderId="1" xfId="2" applyNumberFormat="1" applyFont="1" applyFill="1" applyBorder="1" applyAlignment="1">
      <alignment horizontal="center" vertical="top" wrapText="1"/>
    </xf>
    <xf numFmtId="0" fontId="0" fillId="7" borderId="1" xfId="0" applyFont="1" applyFill="1" applyBorder="1" applyAlignment="1">
      <alignment horizontal="center" vertical="top" wrapText="1"/>
    </xf>
    <xf numFmtId="1" fontId="0" fillId="7" borderId="1" xfId="0" applyNumberFormat="1" applyFont="1" applyFill="1" applyBorder="1" applyAlignment="1">
      <alignment horizontal="center" vertical="top" wrapText="1"/>
    </xf>
    <xf numFmtId="0" fontId="20" fillId="0" borderId="0" xfId="0" applyFont="1" applyFill="1" applyBorder="1"/>
    <xf numFmtId="0" fontId="26" fillId="0" borderId="0" xfId="0" applyFont="1"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xf numFmtId="5" fontId="0" fillId="0" borderId="1" xfId="0" applyNumberFormat="1" applyBorder="1"/>
    <xf numFmtId="171" fontId="28" fillId="3" borderId="1" xfId="0" applyNumberFormat="1" applyFont="1" applyFill="1" applyBorder="1"/>
    <xf numFmtId="0" fontId="28" fillId="3" borderId="1" xfId="0" applyFont="1" applyFill="1" applyBorder="1"/>
    <xf numFmtId="169" fontId="28" fillId="3" borderId="1" xfId="3" applyNumberFormat="1" applyFont="1" applyFill="1" applyBorder="1"/>
    <xf numFmtId="5" fontId="2" fillId="3" borderId="1" xfId="3" applyNumberFormat="1" applyFont="1" applyFill="1" applyBorder="1"/>
    <xf numFmtId="3" fontId="28" fillId="3" borderId="1" xfId="0" applyNumberFormat="1" applyFont="1" applyFill="1" applyBorder="1"/>
    <xf numFmtId="3" fontId="2" fillId="3" borderId="1" xfId="0" applyNumberFormat="1" applyFont="1" applyFill="1" applyBorder="1"/>
    <xf numFmtId="8" fontId="2" fillId="3" borderId="1" xfId="0" applyNumberFormat="1" applyFont="1" applyFill="1" applyBorder="1"/>
    <xf numFmtId="10" fontId="2" fillId="3" borderId="1" xfId="0" applyNumberFormat="1" applyFont="1" applyFill="1" applyBorder="1"/>
    <xf numFmtId="9" fontId="2" fillId="3" borderId="1" xfId="0" applyNumberFormat="1" applyFont="1" applyFill="1" applyBorder="1"/>
    <xf numFmtId="0" fontId="0" fillId="7" borderId="4" xfId="0" applyFont="1" applyFill="1" applyBorder="1" applyAlignment="1">
      <alignment horizontal="left" wrapText="1"/>
    </xf>
    <xf numFmtId="0" fontId="0" fillId="7" borderId="5" xfId="0" applyFill="1" applyBorder="1" applyAlignment="1">
      <alignment wrapText="1"/>
    </xf>
    <xf numFmtId="0" fontId="0" fillId="7" borderId="4" xfId="0" applyFont="1" applyFill="1" applyBorder="1" applyAlignment="1">
      <alignment wrapText="1"/>
    </xf>
    <xf numFmtId="44" fontId="0" fillId="7" borderId="5" xfId="3" applyNumberFormat="1" applyFont="1" applyFill="1" applyBorder="1"/>
    <xf numFmtId="165" fontId="0" fillId="7" borderId="0" xfId="0" applyNumberFormat="1" applyFill="1" applyBorder="1"/>
    <xf numFmtId="0" fontId="0" fillId="7" borderId="4" xfId="0" applyFill="1" applyBorder="1" applyAlignment="1">
      <alignment wrapText="1"/>
    </xf>
    <xf numFmtId="5" fontId="0" fillId="7" borderId="0" xfId="0" applyNumberFormat="1" applyFill="1" applyBorder="1"/>
    <xf numFmtId="171" fontId="0" fillId="7" borderId="4" xfId="0" applyNumberFormat="1" applyFill="1" applyBorder="1"/>
    <xf numFmtId="0" fontId="0" fillId="7" borderId="4" xfId="0" applyFill="1" applyBorder="1" applyAlignment="1">
      <alignment horizontal="left"/>
    </xf>
    <xf numFmtId="0" fontId="0" fillId="7" borderId="5" xfId="0" applyFill="1" applyBorder="1"/>
    <xf numFmtId="3" fontId="0" fillId="7" borderId="0" xfId="0" applyNumberFormat="1" applyFill="1" applyBorder="1"/>
    <xf numFmtId="0" fontId="0" fillId="7" borderId="15" xfId="0" applyFill="1" applyBorder="1"/>
    <xf numFmtId="0" fontId="0" fillId="7" borderId="6" xfId="0" applyFill="1" applyBorder="1"/>
    <xf numFmtId="0" fontId="4" fillId="5" borderId="33" xfId="0" applyFont="1" applyFill="1" applyBorder="1"/>
    <xf numFmtId="0" fontId="11" fillId="5" borderId="34" xfId="0" applyFont="1" applyFill="1" applyBorder="1"/>
    <xf numFmtId="0" fontId="11" fillId="5" borderId="35" xfId="0" applyFont="1" applyFill="1" applyBorder="1"/>
    <xf numFmtId="0" fontId="11" fillId="9" borderId="34" xfId="0" applyFont="1" applyFill="1" applyBorder="1"/>
    <xf numFmtId="0" fontId="11" fillId="9" borderId="35" xfId="0" applyFont="1" applyFill="1" applyBorder="1"/>
    <xf numFmtId="0" fontId="0" fillId="7" borderId="0" xfId="0" applyFill="1" applyBorder="1" applyAlignment="1">
      <alignment wrapText="1"/>
    </xf>
    <xf numFmtId="0" fontId="0" fillId="7" borderId="4" xfId="0" applyFill="1" applyBorder="1"/>
    <xf numFmtId="172" fontId="0" fillId="7" borderId="0" xfId="0" applyNumberFormat="1" applyFill="1" applyBorder="1"/>
    <xf numFmtId="0" fontId="0" fillId="7" borderId="0" xfId="0" applyFill="1" applyBorder="1" applyAlignment="1">
      <alignment horizontal="right"/>
    </xf>
    <xf numFmtId="0" fontId="27" fillId="7" borderId="0" xfId="0" applyFont="1" applyFill="1" applyBorder="1" applyAlignment="1">
      <alignment horizontal="right"/>
    </xf>
    <xf numFmtId="172" fontId="27" fillId="7" borderId="0" xfId="0" applyNumberFormat="1" applyFont="1" applyFill="1" applyBorder="1"/>
    <xf numFmtId="172" fontId="1" fillId="7" borderId="0" xfId="0" applyNumberFormat="1" applyFont="1" applyFill="1" applyBorder="1"/>
    <xf numFmtId="172" fontId="0" fillId="7" borderId="3" xfId="0" applyNumberFormat="1" applyFill="1" applyBorder="1"/>
    <xf numFmtId="37" fontId="1" fillId="10" borderId="1" xfId="0" applyNumberFormat="1" applyFont="1" applyFill="1" applyBorder="1" applyAlignment="1">
      <alignment horizontal="right"/>
    </xf>
    <xf numFmtId="1" fontId="0" fillId="0" borderId="1" xfId="0" applyNumberFormat="1" applyBorder="1" applyAlignment="1">
      <alignment horizontal="center"/>
    </xf>
    <xf numFmtId="172" fontId="0" fillId="0" borderId="1" xfId="3" applyNumberFormat="1" applyFont="1" applyBorder="1"/>
    <xf numFmtId="168" fontId="0" fillId="0" borderId="1" xfId="1" applyNumberFormat="1" applyFont="1" applyBorder="1"/>
    <xf numFmtId="37" fontId="0" fillId="0" borderId="1" xfId="2" applyNumberFormat="1" applyFont="1" applyBorder="1"/>
    <xf numFmtId="6" fontId="0" fillId="0" borderId="1" xfId="0" applyNumberFormat="1" applyBorder="1"/>
    <xf numFmtId="0" fontId="4" fillId="9" borderId="33" xfId="0" applyFont="1" applyFill="1" applyBorder="1"/>
    <xf numFmtId="0" fontId="1" fillId="7" borderId="4" xfId="0" applyFont="1" applyFill="1" applyBorder="1" applyAlignment="1">
      <alignment horizontal="left"/>
    </xf>
    <xf numFmtId="0" fontId="5" fillId="7" borderId="4" xfId="0" applyFont="1" applyFill="1" applyBorder="1" applyAlignment="1">
      <alignment horizontal="left"/>
    </xf>
    <xf numFmtId="8" fontId="2" fillId="3" borderId="1" xfId="0" applyNumberFormat="1" applyFont="1" applyFill="1" applyBorder="1" applyAlignment="1">
      <alignment horizontal="center" vertical="top" wrapText="1"/>
    </xf>
    <xf numFmtId="173" fontId="25" fillId="7" borderId="0" xfId="0" applyNumberFormat="1" applyFont="1" applyFill="1" applyBorder="1" applyAlignment="1">
      <alignment horizontal="center" vertical="top" wrapText="1"/>
    </xf>
    <xf numFmtId="1" fontId="0" fillId="0" borderId="0" xfId="0" applyNumberFormat="1"/>
    <xf numFmtId="9" fontId="0" fillId="0" borderId="0" xfId="1" applyFont="1"/>
    <xf numFmtId="0" fontId="4" fillId="15" borderId="1" xfId="0" applyFon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172" fontId="0" fillId="2" borderId="0" xfId="0" applyNumberFormat="1" applyFill="1" applyBorder="1"/>
    <xf numFmtId="44" fontId="0" fillId="2" borderId="0" xfId="3" applyNumberFormat="1" applyFont="1" applyFill="1" applyBorder="1"/>
    <xf numFmtId="0" fontId="5" fillId="2" borderId="4" xfId="0" applyFont="1" applyFill="1" applyBorder="1"/>
    <xf numFmtId="0" fontId="27" fillId="2" borderId="4" xfId="0" applyFont="1" applyFill="1" applyBorder="1"/>
    <xf numFmtId="0" fontId="4" fillId="4" borderId="18" xfId="0" applyFont="1" applyFill="1" applyBorder="1" applyAlignment="1">
      <alignment horizontal="center"/>
    </xf>
    <xf numFmtId="0" fontId="24" fillId="0" borderId="0" xfId="0" applyFont="1"/>
    <xf numFmtId="0" fontId="24" fillId="0" borderId="0" xfId="0" applyFont="1" applyAlignment="1">
      <alignment horizontal="left" indent="1"/>
    </xf>
    <xf numFmtId="0" fontId="1" fillId="0" borderId="0" xfId="0" applyFont="1" applyAlignment="1">
      <alignment horizontal="left" indent="1"/>
    </xf>
    <xf numFmtId="0" fontId="21" fillId="3" borderId="1" xfId="0" applyFont="1" applyFill="1" applyBorder="1" applyAlignment="1">
      <alignment horizontal="center"/>
    </xf>
    <xf numFmtId="0" fontId="30" fillId="2" borderId="1" xfId="0" applyFont="1" applyFill="1" applyBorder="1" applyAlignment="1">
      <alignment horizontal="center"/>
    </xf>
    <xf numFmtId="2" fontId="29" fillId="7" borderId="1" xfId="0" applyNumberFormat="1" applyFont="1" applyFill="1" applyBorder="1" applyAlignment="1">
      <alignment horizontal="center" vertical="top" wrapText="1"/>
    </xf>
    <xf numFmtId="0" fontId="4" fillId="15" borderId="10" xfId="0" applyFont="1" applyFill="1" applyBorder="1" applyAlignment="1">
      <alignment horizontal="center" vertical="top" wrapText="1"/>
    </xf>
    <xf numFmtId="0" fontId="4" fillId="15" borderId="1" xfId="0" applyFont="1" applyFill="1" applyBorder="1" applyAlignment="1">
      <alignment horizontal="center" vertical="top" wrapText="1"/>
    </xf>
    <xf numFmtId="169" fontId="0" fillId="0" borderId="0" xfId="0" applyNumberFormat="1"/>
    <xf numFmtId="0" fontId="4" fillId="4" borderId="32" xfId="0" applyFont="1" applyFill="1" applyBorder="1" applyAlignment="1">
      <alignment horizontal="left"/>
    </xf>
    <xf numFmtId="1" fontId="10" fillId="7" borderId="1" xfId="0" applyNumberFormat="1" applyFont="1" applyFill="1" applyBorder="1" applyAlignment="1">
      <alignment horizontal="center" vertical="top" wrapText="1"/>
    </xf>
    <xf numFmtId="0" fontId="31" fillId="7" borderId="8" xfId="0" applyFont="1" applyFill="1" applyBorder="1"/>
    <xf numFmtId="0" fontId="2" fillId="16" borderId="1" xfId="0" applyFont="1" applyFill="1" applyBorder="1" applyAlignment="1">
      <alignment horizontal="left" vertical="top" wrapText="1"/>
    </xf>
    <xf numFmtId="166" fontId="2" fillId="16" borderId="1" xfId="2" applyNumberFormat="1" applyFont="1" applyFill="1" applyBorder="1" applyAlignment="1">
      <alignment horizontal="left" vertical="top" wrapText="1"/>
    </xf>
    <xf numFmtId="0" fontId="2" fillId="16" borderId="1" xfId="0" applyFont="1" applyFill="1" applyBorder="1" applyAlignment="1">
      <alignment horizontal="center"/>
    </xf>
    <xf numFmtId="9" fontId="1" fillId="0" borderId="0" xfId="1" applyFont="1"/>
    <xf numFmtId="0" fontId="29" fillId="7" borderId="10" xfId="0" applyFont="1" applyFill="1" applyBorder="1" applyAlignment="1">
      <alignment vertical="top" wrapText="1"/>
    </xf>
    <xf numFmtId="0" fontId="29" fillId="7" borderId="1" xfId="0" applyFont="1" applyFill="1" applyBorder="1" applyAlignment="1">
      <alignment vertical="top"/>
    </xf>
    <xf numFmtId="0" fontId="29" fillId="7" borderId="1" xfId="0" applyFont="1" applyFill="1" applyBorder="1" applyAlignment="1">
      <alignment vertical="top" wrapText="1"/>
    </xf>
    <xf numFmtId="2" fontId="10" fillId="3" borderId="1" xfId="0" applyNumberFormat="1" applyFont="1" applyFill="1" applyBorder="1" applyAlignment="1">
      <alignment horizontal="center" vertical="top" wrapText="1"/>
    </xf>
    <xf numFmtId="1" fontId="29" fillId="6" borderId="1" xfId="0" applyNumberFormat="1" applyFont="1" applyFill="1" applyBorder="1" applyAlignment="1">
      <alignment horizontal="center" vertical="top" wrapText="1"/>
    </xf>
    <xf numFmtId="165" fontId="10" fillId="3" borderId="1" xfId="0" applyNumberFormat="1" applyFont="1" applyFill="1" applyBorder="1" applyAlignment="1">
      <alignment horizontal="center" vertical="top" wrapText="1"/>
    </xf>
    <xf numFmtId="169" fontId="29" fillId="6" borderId="1" xfId="3" applyNumberFormat="1" applyFont="1" applyFill="1" applyBorder="1" applyAlignment="1">
      <alignment horizontal="center" vertical="top" wrapText="1"/>
    </xf>
    <xf numFmtId="169" fontId="29" fillId="6" borderId="1" xfId="3" applyNumberFormat="1" applyFont="1" applyFill="1" applyBorder="1" applyAlignment="1">
      <alignment vertical="top" wrapText="1"/>
    </xf>
    <xf numFmtId="0" fontId="29" fillId="6" borderId="1" xfId="0" applyFont="1" applyFill="1" applyBorder="1" applyAlignment="1">
      <alignment vertical="top" wrapText="1"/>
    </xf>
    <xf numFmtId="0" fontId="29" fillId="6" borderId="14" xfId="0" applyFont="1" applyFill="1" applyBorder="1" applyAlignment="1">
      <alignment vertical="top" wrapText="1"/>
    </xf>
    <xf numFmtId="165" fontId="10" fillId="10" borderId="1" xfId="3" applyNumberFormat="1" applyFont="1" applyFill="1" applyBorder="1" applyAlignment="1">
      <alignment vertical="top" wrapText="1"/>
    </xf>
    <xf numFmtId="168" fontId="10" fillId="10" borderId="1" xfId="1" applyNumberFormat="1" applyFont="1" applyFill="1" applyBorder="1" applyAlignment="1">
      <alignment vertical="top" wrapText="1"/>
    </xf>
    <xf numFmtId="0" fontId="29" fillId="0" borderId="10" xfId="0" applyFont="1" applyFill="1" applyBorder="1" applyAlignment="1">
      <alignment vertical="top" wrapText="1"/>
    </xf>
    <xf numFmtId="0" fontId="29" fillId="0" borderId="1" xfId="0" applyFont="1" applyFill="1" applyBorder="1" applyAlignment="1">
      <alignment vertical="top"/>
    </xf>
    <xf numFmtId="0" fontId="29" fillId="0" borderId="1" xfId="0" applyFont="1" applyFill="1" applyBorder="1" applyAlignment="1">
      <alignment vertical="top" wrapText="1"/>
    </xf>
    <xf numFmtId="2" fontId="10" fillId="0" borderId="1" xfId="0" applyNumberFormat="1" applyFont="1" applyFill="1" applyBorder="1" applyAlignment="1">
      <alignment horizontal="center" vertical="top" wrapText="1"/>
    </xf>
    <xf numFmtId="1" fontId="29" fillId="0" borderId="1" xfId="0" applyNumberFormat="1" applyFont="1" applyFill="1" applyBorder="1" applyAlignment="1">
      <alignment horizontal="center" vertical="top" wrapText="1"/>
    </xf>
    <xf numFmtId="165" fontId="10" fillId="0" borderId="1" xfId="0" applyNumberFormat="1" applyFont="1" applyFill="1" applyBorder="1" applyAlignment="1">
      <alignment horizontal="center" vertical="top" wrapText="1"/>
    </xf>
    <xf numFmtId="169" fontId="29" fillId="0" borderId="1" xfId="3" applyNumberFormat="1" applyFont="1" applyFill="1" applyBorder="1" applyAlignment="1">
      <alignment horizontal="center" vertical="top" wrapText="1"/>
    </xf>
    <xf numFmtId="169" fontId="29" fillId="0" borderId="1" xfId="3" applyNumberFormat="1" applyFont="1" applyFill="1" applyBorder="1" applyAlignment="1">
      <alignment vertical="top" wrapText="1"/>
    </xf>
    <xf numFmtId="0" fontId="29" fillId="0" borderId="14" xfId="0" applyFont="1" applyFill="1" applyBorder="1" applyAlignment="1">
      <alignment vertical="top" wrapText="1"/>
    </xf>
    <xf numFmtId="165" fontId="10" fillId="0" borderId="1" xfId="3" applyNumberFormat="1" applyFont="1" applyFill="1" applyBorder="1" applyAlignment="1">
      <alignment vertical="top" wrapText="1"/>
    </xf>
    <xf numFmtId="168" fontId="10" fillId="0" borderId="1" xfId="1" applyNumberFormat="1" applyFont="1" applyFill="1" applyBorder="1" applyAlignment="1">
      <alignment vertical="top" wrapText="1"/>
    </xf>
    <xf numFmtId="0" fontId="29" fillId="0" borderId="9" xfId="0" applyFont="1" applyFill="1" applyBorder="1" applyAlignment="1">
      <alignment vertical="top" wrapText="1"/>
    </xf>
    <xf numFmtId="169" fontId="29" fillId="0" borderId="1" xfId="0" applyNumberFormat="1" applyFont="1" applyBorder="1" applyAlignment="1">
      <alignment vertical="top" wrapText="1"/>
    </xf>
    <xf numFmtId="0" fontId="17" fillId="9" borderId="34" xfId="0" applyFont="1" applyFill="1" applyBorder="1" applyAlignment="1">
      <alignment horizontal="center"/>
    </xf>
    <xf numFmtId="0" fontId="17" fillId="9" borderId="35" xfId="0" applyFont="1" applyFill="1" applyBorder="1" applyAlignment="1">
      <alignment horizontal="center"/>
    </xf>
    <xf numFmtId="0" fontId="32" fillId="0" borderId="0" xfId="0" applyFont="1" applyAlignment="1">
      <alignment vertical="center"/>
    </xf>
    <xf numFmtId="0" fontId="29" fillId="0" borderId="0" xfId="0" applyFont="1"/>
    <xf numFmtId="0" fontId="0" fillId="0" borderId="0" xfId="0" applyAlignment="1">
      <alignment horizontal="left" vertical="center" wrapText="1"/>
    </xf>
    <xf numFmtId="0" fontId="17" fillId="5" borderId="19" xfId="0" applyFont="1" applyFill="1" applyBorder="1" applyAlignment="1">
      <alignment horizontal="center"/>
    </xf>
    <xf numFmtId="0" fontId="17" fillId="5" borderId="20" xfId="0" applyFont="1" applyFill="1" applyBorder="1" applyAlignment="1">
      <alignment horizontal="center"/>
    </xf>
    <xf numFmtId="0" fontId="17" fillId="5" borderId="21" xfId="0" applyFont="1" applyFill="1" applyBorder="1" applyAlignment="1">
      <alignment horizontal="center"/>
    </xf>
    <xf numFmtId="0" fontId="17" fillId="9" borderId="33" xfId="0" applyFont="1" applyFill="1" applyBorder="1" applyAlignment="1">
      <alignment horizontal="center"/>
    </xf>
    <xf numFmtId="0" fontId="17" fillId="9" borderId="34" xfId="0" applyFont="1" applyFill="1" applyBorder="1" applyAlignment="1">
      <alignment horizontal="center"/>
    </xf>
    <xf numFmtId="0" fontId="4" fillId="4" borderId="32" xfId="0" applyFont="1" applyFill="1" applyBorder="1" applyAlignment="1">
      <alignment horizontal="center"/>
    </xf>
    <xf numFmtId="0" fontId="4" fillId="4" borderId="18" xfId="0" applyFont="1" applyFill="1" applyBorder="1" applyAlignment="1">
      <alignment horizontal="center"/>
    </xf>
    <xf numFmtId="0" fontId="7" fillId="0" borderId="1" xfId="0" applyFont="1" applyBorder="1" applyAlignment="1">
      <alignment vertical="center" wrapText="1"/>
    </xf>
    <xf numFmtId="0" fontId="8" fillId="0" borderId="1" xfId="0" applyFont="1" applyBorder="1" applyAlignment="1">
      <alignment vertical="center" wrapText="1"/>
    </xf>
    <xf numFmtId="6" fontId="8" fillId="0" borderId="1" xfId="0" applyNumberFormat="1" applyFont="1" applyBorder="1" applyAlignment="1">
      <alignment horizontal="center" vertical="center" wrapText="1"/>
    </xf>
    <xf numFmtId="0" fontId="20" fillId="4" borderId="33" xfId="0" applyFont="1" applyFill="1" applyBorder="1" applyAlignment="1">
      <alignment horizontal="left"/>
    </xf>
    <xf numFmtId="0" fontId="20" fillId="4" borderId="34" xfId="0" applyFont="1" applyFill="1" applyBorder="1" applyAlignment="1">
      <alignment horizontal="left"/>
    </xf>
    <xf numFmtId="0" fontId="20" fillId="4" borderId="35" xfId="0" applyFont="1" applyFill="1" applyBorder="1" applyAlignment="1">
      <alignment horizontal="left"/>
    </xf>
  </cellXfs>
  <cellStyles count="70">
    <cellStyle name="Comma" xfId="2" builtinId="3"/>
    <cellStyle name="Currency" xfId="3" builtinId="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Normal" xfId="0" builtinId="0"/>
    <cellStyle name="Percent" xfId="1" builtinId="5"/>
  </cellStyles>
  <dxfs count="53">
    <dxf>
      <font>
        <condense val="0"/>
        <extend val="0"/>
        <color rgb="FF006100"/>
      </font>
      <fill>
        <patternFill>
          <bgColor rgb="FFC6EFCE"/>
        </patternFill>
      </fill>
    </dxf>
    <dxf>
      <font>
        <color auto="1"/>
      </font>
      <fill>
        <patternFill patternType="solid">
          <fgColor indexed="64"/>
          <bgColor theme="0" tint="-4.9989318521683403E-2"/>
        </patternFill>
      </fill>
    </dxf>
    <dxf>
      <font>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color theme="1" tint="0.499984740745262"/>
      </font>
      <fill>
        <patternFill>
          <bgColor theme="0" tint="-0.14996795556505021"/>
        </patternFill>
      </fill>
    </dxf>
    <dxf>
      <font>
        <b/>
        <i val="0"/>
        <color theme="0"/>
      </font>
      <fill>
        <patternFill>
          <bgColor rgb="FFFF0000"/>
        </patternFill>
      </fill>
    </dxf>
    <dxf>
      <fill>
        <patternFill>
          <bgColor rgb="FFFF0000"/>
        </patternFill>
      </fill>
    </dxf>
    <dxf>
      <font>
        <color auto="1"/>
      </font>
      <fill>
        <patternFill patternType="solid">
          <fgColor indexed="64"/>
          <bgColor theme="0" tint="-4.9989318521683403E-2"/>
        </patternFill>
      </fill>
    </dxf>
    <dxf>
      <font>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color theme="1" tint="0.499984740745262"/>
      </font>
      <fill>
        <patternFill>
          <bgColor theme="0" tint="-0.14996795556505021"/>
        </patternFill>
      </fill>
    </dxf>
    <dxf>
      <font>
        <b/>
        <i val="0"/>
        <color theme="0"/>
      </font>
      <fill>
        <patternFill>
          <bgColor rgb="FFFF0000"/>
        </patternFill>
      </fill>
    </dxf>
    <dxf>
      <font>
        <color auto="1"/>
      </font>
      <fill>
        <patternFill patternType="solid">
          <fgColor indexed="64"/>
          <bgColor theme="0" tint="-4.9989318521683403E-2"/>
        </patternFill>
      </fill>
    </dxf>
    <dxf>
      <font>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color theme="1" tint="0.499984740745262"/>
      </font>
      <fill>
        <patternFill>
          <bgColor theme="0" tint="-0.14996795556505021"/>
        </patternFill>
      </fill>
    </dxf>
    <dxf>
      <font>
        <b/>
        <i val="0"/>
        <color theme="0"/>
      </font>
      <fill>
        <patternFill>
          <bgColor rgb="FFFF0000"/>
        </patternFill>
      </fill>
    </dxf>
    <dxf>
      <font>
        <color auto="1"/>
      </font>
      <fill>
        <patternFill patternType="solid">
          <fgColor indexed="64"/>
          <bgColor theme="0" tint="-4.9989318521683403E-2"/>
        </patternFill>
      </fill>
    </dxf>
    <dxf>
      <font>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b val="0"/>
        <i val="0"/>
        <color theme="1" tint="0.499984740745262"/>
      </font>
      <fill>
        <patternFill>
          <bgColor theme="0" tint="-0.14996795556505021"/>
        </patternFill>
      </fill>
    </dxf>
    <dxf>
      <font>
        <color theme="1" tint="0.499984740745262"/>
      </font>
      <fill>
        <patternFill>
          <bgColor theme="0" tint="-0.14996795556505021"/>
        </patternFill>
      </fill>
    </dxf>
    <dxf>
      <font>
        <color theme="0" tint="-0.499984740745262"/>
      </font>
      <fill>
        <patternFill>
          <bgColor theme="0" tint="-4.9989318521683403E-2"/>
        </patternFill>
      </fill>
      <border>
        <left/>
        <right/>
        <top/>
        <bottom/>
        <vertical/>
        <horizontal/>
      </border>
    </dxf>
    <dxf>
      <font>
        <color theme="0" tint="-0.34998626667073579"/>
      </font>
    </dxf>
    <dxf>
      <font>
        <color theme="0" tint="-0.34998626667073579"/>
      </font>
    </dxf>
    <dxf>
      <font>
        <color theme="0" tint="-0.34998626667073579"/>
      </font>
    </dxf>
    <dxf>
      <font>
        <color theme="0" tint="-0.499984740745262"/>
      </font>
      <fill>
        <patternFill>
          <bgColor theme="0" tint="-4.9989318521683403E-2"/>
        </patternFill>
      </fill>
      <border>
        <left/>
        <right/>
        <top/>
        <bottom/>
        <vertical/>
        <horizontal/>
      </border>
    </dxf>
    <dxf>
      <font>
        <color theme="0" tint="-0.34998626667073579"/>
      </font>
      <fill>
        <patternFill>
          <bgColor theme="0" tint="-4.9989318521683403E-2"/>
        </patternFill>
      </fill>
      <border>
        <left/>
        <right/>
        <top/>
        <bottom/>
      </border>
    </dxf>
  </dxfs>
  <tableStyles count="0" defaultTableStyle="TableStyleMedium2" defaultPivotStyle="PivotStyleLight16"/>
  <colors>
    <mruColors>
      <color rgb="FFFFFFCC"/>
      <color rgb="FFFF99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Annual Cash Flow (Nominal)</a:t>
            </a:r>
          </a:p>
        </c:rich>
      </c:tx>
      <c:layout>
        <c:manualLayout>
          <c:xMode val="edge"/>
          <c:yMode val="edge"/>
          <c:x val="0.36043940402972002"/>
          <c:y val="1.3120506675796E-2"/>
        </c:manualLayout>
      </c:layout>
      <c:overlay val="0"/>
    </c:title>
    <c:autoTitleDeleted val="0"/>
    <c:plotArea>
      <c:layout>
        <c:manualLayout>
          <c:layoutTarget val="inner"/>
          <c:xMode val="edge"/>
          <c:yMode val="edge"/>
          <c:x val="9.0256861096246505E-2"/>
          <c:y val="0.13777646157062201"/>
          <c:w val="0.89004596361134503"/>
          <c:h val="0.69277797911244399"/>
        </c:manualLayout>
      </c:layout>
      <c:barChart>
        <c:barDir val="col"/>
        <c:grouping val="clustered"/>
        <c:varyColors val="0"/>
        <c:ser>
          <c:idx val="0"/>
          <c:order val="0"/>
          <c:spPr>
            <a:solidFill>
              <a:schemeClr val="accent2">
                <a:lumMod val="75000"/>
              </a:schemeClr>
            </a:solidFill>
          </c:spPr>
          <c:invertIfNegative val="0"/>
          <c:cat>
            <c:numRef>
              <c:f>'Cash Flow'!$Y$1:$BL$1</c:f>
              <c:numCache>
                <c:formatCode>"Year"\ #</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cat>
          <c:val>
            <c:numRef>
              <c:f>'Cash Flow'!$Y$131:$BL$131</c:f>
              <c:numCache>
                <c:formatCode>"$"#,##0</c:formatCode>
                <c:ptCount val="40"/>
                <c:pt idx="0">
                  <c:v>4404.1280676193737</c:v>
                </c:pt>
                <c:pt idx="1">
                  <c:v>4541.8165118184079</c:v>
                </c:pt>
                <c:pt idx="2">
                  <c:v>4706.8061818873657</c:v>
                </c:pt>
                <c:pt idx="3">
                  <c:v>4900.2543023432781</c:v>
                </c:pt>
                <c:pt idx="4">
                  <c:v>10709.26856889083</c:v>
                </c:pt>
                <c:pt idx="5">
                  <c:v>5689.9519799535065</c:v>
                </c:pt>
                <c:pt idx="6">
                  <c:v>5978.9450648387647</c:v>
                </c:pt>
                <c:pt idx="7">
                  <c:v>6297.5071228963425</c:v>
                </c:pt>
                <c:pt idx="8">
                  <c:v>6644.3934096816474</c:v>
                </c:pt>
                <c:pt idx="9">
                  <c:v>13185.165281943002</c:v>
                </c:pt>
                <c:pt idx="10">
                  <c:v>21998.537105564206</c:v>
                </c:pt>
                <c:pt idx="11">
                  <c:v>22564.234994207247</c:v>
                </c:pt>
                <c:pt idx="12">
                  <c:v>23187.742806361326</c:v>
                </c:pt>
                <c:pt idx="13">
                  <c:v>23858.905067872736</c:v>
                </c:pt>
                <c:pt idx="14">
                  <c:v>32410.966661644175</c:v>
                </c:pt>
                <c:pt idx="15">
                  <c:v>25298.578676049532</c:v>
                </c:pt>
                <c:pt idx="16">
                  <c:v>26042.473695294157</c:v>
                </c:pt>
                <c:pt idx="17">
                  <c:v>26785.425417008464</c:v>
                </c:pt>
                <c:pt idx="18">
                  <c:v>27514.858003471705</c:v>
                </c:pt>
                <c:pt idx="19">
                  <c:v>36929.161122899248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191394944"/>
        <c:axId val="191396864"/>
      </c:barChart>
      <c:catAx>
        <c:axId val="191394944"/>
        <c:scaling>
          <c:orientation val="minMax"/>
        </c:scaling>
        <c:delete val="0"/>
        <c:axPos val="b"/>
        <c:title>
          <c:tx>
            <c:rich>
              <a:bodyPr/>
              <a:lstStyle/>
              <a:p>
                <a:pPr>
                  <a:defRPr/>
                </a:pPr>
                <a:r>
                  <a:rPr lang="en-US"/>
                  <a:t>Project Year</a:t>
                </a:r>
              </a:p>
            </c:rich>
          </c:tx>
          <c:layout>
            <c:manualLayout>
              <c:xMode val="edge"/>
              <c:yMode val="edge"/>
              <c:x val="0.460685586900975"/>
              <c:y val="0.94527213236858898"/>
            </c:manualLayout>
          </c:layout>
          <c:overlay val="0"/>
        </c:title>
        <c:numFmt formatCode="#,##0" sourceLinked="0"/>
        <c:majorTickMark val="out"/>
        <c:minorTickMark val="none"/>
        <c:tickLblPos val="nextTo"/>
        <c:crossAx val="191396864"/>
        <c:crosses val="autoZero"/>
        <c:auto val="1"/>
        <c:lblAlgn val="ctr"/>
        <c:lblOffset val="100"/>
        <c:noMultiLvlLbl val="0"/>
      </c:catAx>
      <c:valAx>
        <c:axId val="191396864"/>
        <c:scaling>
          <c:orientation val="minMax"/>
        </c:scaling>
        <c:delete val="0"/>
        <c:axPos val="l"/>
        <c:majorGridlines/>
        <c:numFmt formatCode="#,##0.00" sourceLinked="0"/>
        <c:majorTickMark val="out"/>
        <c:minorTickMark val="none"/>
        <c:tickLblPos val="nextTo"/>
        <c:txPr>
          <a:bodyPr/>
          <a:lstStyle/>
          <a:p>
            <a:pPr>
              <a:defRPr b="1"/>
            </a:pPr>
            <a:endParaRPr lang="en-US"/>
          </a:p>
        </c:txPr>
        <c:crossAx val="191394944"/>
        <c:crosses val="autoZero"/>
        <c:crossBetween val="between"/>
        <c:dispUnits>
          <c:builtInUnit val="thousands"/>
          <c:dispUnitsLbl>
            <c:layout>
              <c:manualLayout>
                <c:xMode val="edge"/>
                <c:yMode val="edge"/>
                <c:x val="1.03379428317729E-2"/>
                <c:y val="0.266317678210578"/>
              </c:manualLayout>
            </c:layout>
            <c:tx>
              <c:rich>
                <a:bodyPr/>
                <a:lstStyle/>
                <a:p>
                  <a:pPr>
                    <a:defRPr/>
                  </a:pPr>
                  <a:r>
                    <a:rPr lang="en-US"/>
                    <a:t>$'s (Thousands)</a:t>
                  </a:r>
                </a:p>
              </c:rich>
            </c:tx>
          </c:dispUnitsLbl>
        </c:dispUnits>
      </c:valAx>
      <c:spPr>
        <a:solidFill>
          <a:schemeClr val="bg1">
            <a:lumMod val="95000"/>
          </a:schemeClr>
        </a:solidFill>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How often to clean panels?</a:t>
            </a:r>
          </a:p>
        </c:rich>
      </c:tx>
      <c:layout/>
      <c:overlay val="0"/>
    </c:title>
    <c:autoTitleDeleted val="0"/>
    <c:plotArea>
      <c:layout>
        <c:manualLayout>
          <c:layoutTarget val="inner"/>
          <c:xMode val="edge"/>
          <c:yMode val="edge"/>
          <c:x val="9.6912180235843706E-2"/>
          <c:y val="0.17183983708498901"/>
          <c:w val="0.687431714576348"/>
          <c:h val="0.67034198215997898"/>
        </c:manualLayout>
      </c:layout>
      <c:barChart>
        <c:barDir val="col"/>
        <c:grouping val="stacked"/>
        <c:varyColors val="0"/>
        <c:ser>
          <c:idx val="2"/>
          <c:order val="0"/>
          <c:tx>
            <c:v>Cost of cleaning set-up and labor</c:v>
          </c:tx>
          <c:invertIfNegative val="0"/>
          <c:cat>
            <c:numLit>
              <c:formatCode>General</c:formatCode>
              <c:ptCount val="22"/>
              <c:pt idx="0">
                <c:v>2</c:v>
              </c:pt>
              <c:pt idx="1">
                <c:v>3</c:v>
              </c:pt>
              <c:pt idx="2">
                <c:v>4</c:v>
              </c:pt>
              <c:pt idx="3">
                <c:v>5</c:v>
              </c:pt>
              <c:pt idx="4">
                <c:v>6</c:v>
              </c:pt>
              <c:pt idx="5">
                <c:v>7</c:v>
              </c:pt>
              <c:pt idx="6">
                <c:v>8</c:v>
              </c:pt>
              <c:pt idx="7">
                <c:v>9</c:v>
              </c:pt>
              <c:pt idx="8">
                <c:v>10</c:v>
              </c:pt>
              <c:pt idx="9">
                <c:v>12</c:v>
              </c:pt>
              <c:pt idx="10">
                <c:v>14</c:v>
              </c:pt>
              <c:pt idx="11">
                <c:v>16</c:v>
              </c:pt>
              <c:pt idx="12">
                <c:v>18</c:v>
              </c:pt>
              <c:pt idx="13">
                <c:v>20</c:v>
              </c:pt>
              <c:pt idx="14">
                <c:v>26</c:v>
              </c:pt>
              <c:pt idx="15">
                <c:v>33</c:v>
              </c:pt>
              <c:pt idx="16">
                <c:v>39</c:v>
              </c:pt>
              <c:pt idx="17">
                <c:v>52</c:v>
              </c:pt>
              <c:pt idx="18">
                <c:v>61</c:v>
              </c:pt>
              <c:pt idx="19">
                <c:v>73</c:v>
              </c:pt>
              <c:pt idx="20">
                <c:v>91</c:v>
              </c:pt>
              <c:pt idx="21">
                <c:v>122</c:v>
              </c:pt>
            </c:numLit>
          </c:cat>
          <c:val>
            <c:numRef>
              <c:f>Cleaning!$C$35:$C$57</c:f>
              <c:numCache>
                <c:formatCode>_("$"* #,##0_);_("$"* \(#,##0\);_("$"* "-"??_);_(@_)</c:formatCode>
                <c:ptCount val="23"/>
                <c:pt idx="0">
                  <c:v>364</c:v>
                </c:pt>
                <c:pt idx="1">
                  <c:v>728</c:v>
                </c:pt>
                <c:pt idx="2">
                  <c:v>1092</c:v>
                </c:pt>
                <c:pt idx="3">
                  <c:v>1456</c:v>
                </c:pt>
                <c:pt idx="4">
                  <c:v>1820</c:v>
                </c:pt>
                <c:pt idx="5">
                  <c:v>2184</c:v>
                </c:pt>
                <c:pt idx="6">
                  <c:v>2548</c:v>
                </c:pt>
                <c:pt idx="7">
                  <c:v>2912</c:v>
                </c:pt>
                <c:pt idx="8">
                  <c:v>3276</c:v>
                </c:pt>
                <c:pt idx="9">
                  <c:v>3640</c:v>
                </c:pt>
                <c:pt idx="10">
                  <c:v>4368</c:v>
                </c:pt>
                <c:pt idx="11">
                  <c:v>5096</c:v>
                </c:pt>
                <c:pt idx="12">
                  <c:v>5824</c:v>
                </c:pt>
                <c:pt idx="13">
                  <c:v>6552</c:v>
                </c:pt>
                <c:pt idx="14">
                  <c:v>7280</c:v>
                </c:pt>
                <c:pt idx="15">
                  <c:v>9464</c:v>
                </c:pt>
                <c:pt idx="16">
                  <c:v>12012</c:v>
                </c:pt>
                <c:pt idx="17">
                  <c:v>14196</c:v>
                </c:pt>
                <c:pt idx="18">
                  <c:v>18928</c:v>
                </c:pt>
                <c:pt idx="19">
                  <c:v>22204</c:v>
                </c:pt>
                <c:pt idx="20">
                  <c:v>26572</c:v>
                </c:pt>
                <c:pt idx="21">
                  <c:v>33124</c:v>
                </c:pt>
                <c:pt idx="22">
                  <c:v>44408</c:v>
                </c:pt>
              </c:numCache>
            </c:numRef>
          </c:val>
        </c:ser>
        <c:ser>
          <c:idx val="3"/>
          <c:order val="1"/>
          <c:tx>
            <c:v>Value of kWh lost due to soiling</c:v>
          </c:tx>
          <c:spPr>
            <a:solidFill>
              <a:schemeClr val="accent2">
                <a:lumMod val="75000"/>
              </a:schemeClr>
            </a:solidFill>
          </c:spPr>
          <c:invertIfNegative val="0"/>
          <c:cat>
            <c:numLit>
              <c:formatCode>General</c:formatCode>
              <c:ptCount val="22"/>
              <c:pt idx="0">
                <c:v>2</c:v>
              </c:pt>
              <c:pt idx="1">
                <c:v>3</c:v>
              </c:pt>
              <c:pt idx="2">
                <c:v>4</c:v>
              </c:pt>
              <c:pt idx="3">
                <c:v>5</c:v>
              </c:pt>
              <c:pt idx="4">
                <c:v>6</c:v>
              </c:pt>
              <c:pt idx="5">
                <c:v>7</c:v>
              </c:pt>
              <c:pt idx="6">
                <c:v>8</c:v>
              </c:pt>
              <c:pt idx="7">
                <c:v>9</c:v>
              </c:pt>
              <c:pt idx="8">
                <c:v>10</c:v>
              </c:pt>
              <c:pt idx="9">
                <c:v>12</c:v>
              </c:pt>
              <c:pt idx="10">
                <c:v>14</c:v>
              </c:pt>
              <c:pt idx="11">
                <c:v>16</c:v>
              </c:pt>
              <c:pt idx="12">
                <c:v>18</c:v>
              </c:pt>
              <c:pt idx="13">
                <c:v>20</c:v>
              </c:pt>
              <c:pt idx="14">
                <c:v>26</c:v>
              </c:pt>
              <c:pt idx="15">
                <c:v>33</c:v>
              </c:pt>
              <c:pt idx="16">
                <c:v>39</c:v>
              </c:pt>
              <c:pt idx="17">
                <c:v>52</c:v>
              </c:pt>
              <c:pt idx="18">
                <c:v>61</c:v>
              </c:pt>
              <c:pt idx="19">
                <c:v>73</c:v>
              </c:pt>
              <c:pt idx="20">
                <c:v>91</c:v>
              </c:pt>
              <c:pt idx="21">
                <c:v>122</c:v>
              </c:pt>
            </c:numLit>
          </c:cat>
          <c:val>
            <c:numRef>
              <c:f>Cleaning!$H$35:$H$57</c:f>
              <c:numCache>
                <c:formatCode>"$"#,##0_);[Red]\("$"#,##0\)</c:formatCode>
                <c:ptCount val="23"/>
                <c:pt idx="0">
                  <c:v>76163.519572196805</c:v>
                </c:pt>
                <c:pt idx="1">
                  <c:v>48750.105694412108</c:v>
                </c:pt>
                <c:pt idx="2">
                  <c:v>35643.289844307372</c:v>
                </c:pt>
                <c:pt idx="3">
                  <c:v>27952.442605761476</c:v>
                </c:pt>
                <c:pt idx="4">
                  <c:v>23123.343710211037</c:v>
                </c:pt>
                <c:pt idx="5">
                  <c:v>19744.15895408385</c:v>
                </c:pt>
                <c:pt idx="6">
                  <c:v>17121.769823249524</c:v>
                </c:pt>
                <c:pt idx="7">
                  <c:v>15330.187757760828</c:v>
                </c:pt>
                <c:pt idx="8">
                  <c:v>13810.065363061361</c:v>
                </c:pt>
                <c:pt idx="9">
                  <c:v>12575.871809912343</c:v>
                </c:pt>
                <c:pt idx="10">
                  <c:v>10376.551940700438</c:v>
                </c:pt>
                <c:pt idx="11">
                  <c:v>9096.812665950456</c:v>
                </c:pt>
                <c:pt idx="12">
                  <c:v>8125.84559032773</c:v>
                </c:pt>
                <c:pt idx="13">
                  <c:v>7145.1906994144956</c:v>
                </c:pt>
                <c:pt idx="14">
                  <c:v>6485.9847415912618</c:v>
                </c:pt>
                <c:pt idx="15">
                  <c:v>5154.3790370931056</c:v>
                </c:pt>
                <c:pt idx="16">
                  <c:v>4143.9997365501204</c:v>
                </c:pt>
                <c:pt idx="17">
                  <c:v>3464.7911923718138</c:v>
                </c:pt>
                <c:pt idx="18">
                  <c:v>2781.0452595131087</c:v>
                </c:pt>
                <c:pt idx="19">
                  <c:v>2437.4601032816927</c:v>
                </c:pt>
                <c:pt idx="20">
                  <c:v>2092.7277627517901</c:v>
                </c:pt>
                <c:pt idx="21">
                  <c:v>1746.8439230550039</c:v>
                </c:pt>
                <c:pt idx="22">
                  <c:v>1399.8042520000026</c:v>
                </c:pt>
              </c:numCache>
            </c:numRef>
          </c:val>
        </c:ser>
        <c:ser>
          <c:idx val="0"/>
          <c:order val="2"/>
          <c:tx>
            <c:v>Value of kWh lost due to cleaning during "on sun" hrs</c:v>
          </c:tx>
          <c:spPr>
            <a:solidFill>
              <a:schemeClr val="tx1"/>
            </a:solidFill>
          </c:spPr>
          <c:invertIfNegative val="0"/>
          <c:cat>
            <c:numLit>
              <c:formatCode>General</c:formatCode>
              <c:ptCount val="22"/>
              <c:pt idx="0">
                <c:v>2</c:v>
              </c:pt>
              <c:pt idx="1">
                <c:v>3</c:v>
              </c:pt>
              <c:pt idx="2">
                <c:v>4</c:v>
              </c:pt>
              <c:pt idx="3">
                <c:v>5</c:v>
              </c:pt>
              <c:pt idx="4">
                <c:v>6</c:v>
              </c:pt>
              <c:pt idx="5">
                <c:v>7</c:v>
              </c:pt>
              <c:pt idx="6">
                <c:v>8</c:v>
              </c:pt>
              <c:pt idx="7">
                <c:v>9</c:v>
              </c:pt>
              <c:pt idx="8">
                <c:v>10</c:v>
              </c:pt>
              <c:pt idx="9">
                <c:v>12</c:v>
              </c:pt>
              <c:pt idx="10">
                <c:v>14</c:v>
              </c:pt>
              <c:pt idx="11">
                <c:v>16</c:v>
              </c:pt>
              <c:pt idx="12">
                <c:v>18</c:v>
              </c:pt>
              <c:pt idx="13">
                <c:v>20</c:v>
              </c:pt>
              <c:pt idx="14">
                <c:v>26</c:v>
              </c:pt>
              <c:pt idx="15">
                <c:v>33</c:v>
              </c:pt>
              <c:pt idx="16">
                <c:v>39</c:v>
              </c:pt>
              <c:pt idx="17">
                <c:v>52</c:v>
              </c:pt>
              <c:pt idx="18">
                <c:v>61</c:v>
              </c:pt>
              <c:pt idx="19">
                <c:v>73</c:v>
              </c:pt>
              <c:pt idx="20">
                <c:v>91</c:v>
              </c:pt>
              <c:pt idx="21">
                <c:v>122</c:v>
              </c:pt>
            </c:numLit>
          </c:cat>
          <c:val>
            <c:numRef>
              <c:f>Cleaning!$K$35:$K$57</c:f>
              <c:numCache>
                <c:formatCode>"$"#,##0_);[Red]\("$"#,##0\)</c:formatCode>
                <c:ptCount val="23"/>
                <c:pt idx="0">
                  <c:v>38.815197775468739</c:v>
                </c:pt>
                <c:pt idx="1">
                  <c:v>193.29966586411805</c:v>
                </c:pt>
                <c:pt idx="2">
                  <c:v>393.65378982047775</c:v>
                </c:pt>
                <c:pt idx="3">
                  <c:v>613.10897044397677</c:v>
                </c:pt>
                <c:pt idx="4">
                  <c:v>838.74941438818189</c:v>
                </c:pt>
                <c:pt idx="5">
                  <c:v>1068.8985970550543</c:v>
                </c:pt>
                <c:pt idx="6">
                  <c:v>1304.5945802376202</c:v>
                </c:pt>
                <c:pt idx="7">
                  <c:v>1536.4875036972867</c:v>
                </c:pt>
                <c:pt idx="8">
                  <c:v>1772.4179970763144</c:v>
                </c:pt>
                <c:pt idx="9">
                  <c:v>2009.2377018291809</c:v>
                </c:pt>
                <c:pt idx="10">
                  <c:v>2497.1866217075003</c:v>
                </c:pt>
                <c:pt idx="11">
                  <c:v>2972.3877736348804</c:v>
                </c:pt>
                <c:pt idx="12">
                  <c:v>3448.4836479459118</c:v>
                </c:pt>
                <c:pt idx="13">
                  <c:v>3938.3240831709882</c:v>
                </c:pt>
                <c:pt idx="14">
                  <c:v>4420.0051998361296</c:v>
                </c:pt>
                <c:pt idx="15">
                  <c:v>5862.3778883965997</c:v>
                </c:pt>
                <c:pt idx="16">
                  <c:v>7553.4465304589849</c:v>
                </c:pt>
                <c:pt idx="17">
                  <c:v>9016.7424510369856</c:v>
                </c:pt>
                <c:pt idx="18">
                  <c:v>12143.454223933044</c:v>
                </c:pt>
                <c:pt idx="19">
                  <c:v>14316.789865866176</c:v>
                </c:pt>
                <c:pt idx="20">
                  <c:v>17219.304064720829</c:v>
                </c:pt>
                <c:pt idx="21">
                  <c:v>21573.024986433473</c:v>
                </c:pt>
                <c:pt idx="22">
                  <c:v>29067.414526974248</c:v>
                </c:pt>
              </c:numCache>
            </c:numRef>
          </c:val>
        </c:ser>
        <c:dLbls>
          <c:showLegendKey val="0"/>
          <c:showVal val="0"/>
          <c:showCatName val="0"/>
          <c:showSerName val="0"/>
          <c:showPercent val="0"/>
          <c:showBubbleSize val="0"/>
        </c:dLbls>
        <c:gapWidth val="150"/>
        <c:overlap val="100"/>
        <c:axId val="204793728"/>
        <c:axId val="204795904"/>
      </c:barChart>
      <c:catAx>
        <c:axId val="204793728"/>
        <c:scaling>
          <c:orientation val="minMax"/>
        </c:scaling>
        <c:delete val="0"/>
        <c:axPos val="b"/>
        <c:title>
          <c:tx>
            <c:rich>
              <a:bodyPr/>
              <a:lstStyle/>
              <a:p>
                <a:pPr>
                  <a:defRPr/>
                </a:pPr>
                <a:r>
                  <a:rPr lang="en-US"/>
                  <a:t>Cleanings/Year</a:t>
                </a:r>
              </a:p>
            </c:rich>
          </c:tx>
          <c:layout/>
          <c:overlay val="0"/>
        </c:title>
        <c:numFmt formatCode="General" sourceLinked="1"/>
        <c:majorTickMark val="out"/>
        <c:minorTickMark val="none"/>
        <c:tickLblPos val="nextTo"/>
        <c:crossAx val="204795904"/>
        <c:crosses val="autoZero"/>
        <c:auto val="1"/>
        <c:lblAlgn val="ctr"/>
        <c:lblOffset val="100"/>
        <c:tickLblSkip val="1"/>
        <c:noMultiLvlLbl val="0"/>
      </c:catAx>
      <c:valAx>
        <c:axId val="204795904"/>
        <c:scaling>
          <c:orientation val="minMax"/>
        </c:scaling>
        <c:delete val="0"/>
        <c:axPos val="l"/>
        <c:majorGridlines/>
        <c:numFmt formatCode="&quot;$&quot;#,##0" sourceLinked="0"/>
        <c:majorTickMark val="out"/>
        <c:minorTickMark val="none"/>
        <c:tickLblPos val="nextTo"/>
        <c:crossAx val="204793728"/>
        <c:crosses val="autoZero"/>
        <c:crossBetween val="between"/>
      </c:valAx>
      <c:spPr>
        <a:solidFill>
          <a:schemeClr val="bg1">
            <a:lumMod val="95000"/>
          </a:schemeClr>
        </a:solidFill>
      </c:spPr>
    </c:plotArea>
    <c:legend>
      <c:legendPos val="t"/>
      <c:layout>
        <c:manualLayout>
          <c:xMode val="edge"/>
          <c:yMode val="edge"/>
          <c:x val="0.80537015768031295"/>
          <c:y val="0.185714908330186"/>
          <c:w val="0.13974683720436801"/>
          <c:h val="0.7266548508004769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by Component</a:t>
            </a:r>
          </a:p>
        </c:rich>
      </c:tx>
      <c:layout>
        <c:manualLayout>
          <c:xMode val="edge"/>
          <c:yMode val="edge"/>
          <c:x val="0.37347314758732097"/>
          <c:y val="4.3812832219502003E-2"/>
        </c:manualLayout>
      </c:layout>
      <c:overlay val="1"/>
    </c:title>
    <c:autoTitleDeleted val="0"/>
    <c:plotArea>
      <c:layout>
        <c:manualLayout>
          <c:layoutTarget val="inner"/>
          <c:xMode val="edge"/>
          <c:yMode val="edge"/>
          <c:x val="0.32889527559055098"/>
          <c:y val="0.13865274937080699"/>
          <c:w val="0.58779632545931804"/>
          <c:h val="0.74536739024099896"/>
        </c:manualLayout>
      </c:layout>
      <c:barChart>
        <c:barDir val="bar"/>
        <c:grouping val="clustered"/>
        <c:varyColors val="0"/>
        <c:ser>
          <c:idx val="1"/>
          <c:order val="0"/>
          <c:tx>
            <c:v>%</c:v>
          </c:tx>
          <c:spPr>
            <a:solidFill>
              <a:schemeClr val="tx2">
                <a:lumMod val="40000"/>
                <a:lumOff val="60000"/>
              </a:schemeClr>
            </a:solidFill>
          </c:spPr>
          <c:invertIfNegative val="0"/>
          <c:dLbls>
            <c:numFmt formatCode="0.0%" sourceLinked="0"/>
            <c:txPr>
              <a:bodyPr/>
              <a:lstStyle/>
              <a:p>
                <a:pPr>
                  <a:defRPr b="1"/>
                </a:pPr>
                <a:endParaRPr lang="en-US"/>
              </a:p>
            </c:txPr>
            <c:showLegendKey val="0"/>
            <c:showVal val="1"/>
            <c:showCatName val="0"/>
            <c:showSerName val="0"/>
            <c:showPercent val="0"/>
            <c:showBubbleSize val="0"/>
            <c:showLeaderLines val="0"/>
          </c:dLbls>
          <c:cat>
            <c:strRef>
              <c:f>Reports!$A$22:$A$33</c:f>
              <c:strCache>
                <c:ptCount val="12"/>
                <c:pt idx="0">
                  <c:v>Monitoring</c:v>
                </c:pt>
                <c:pt idx="1">
                  <c:v>Inverter</c:v>
                </c:pt>
                <c:pt idx="2">
                  <c:v>AC Wiring</c:v>
                </c:pt>
                <c:pt idx="3">
                  <c:v>Mechanical</c:v>
                </c:pt>
                <c:pt idx="4">
                  <c:v>DC Wiring</c:v>
                </c:pt>
                <c:pt idx="5">
                  <c:v>PV Module</c:v>
                </c:pt>
                <c:pt idx="6">
                  <c:v>Meter</c:v>
                </c:pt>
                <c:pt idx="7">
                  <c:v>Electrical</c:v>
                </c:pt>
                <c:pt idx="8">
                  <c:v>PV Array</c:v>
                </c:pt>
                <c:pt idx="9">
                  <c:v>Cleaning/Veg</c:v>
                </c:pt>
                <c:pt idx="10">
                  <c:v>Asset Management</c:v>
                </c:pt>
                <c:pt idx="11">
                  <c:v>Documents</c:v>
                </c:pt>
              </c:strCache>
            </c:strRef>
          </c:cat>
          <c:val>
            <c:numRef>
              <c:f>Reports!$D$22:$D$33</c:f>
              <c:numCache>
                <c:formatCode>0%</c:formatCode>
                <c:ptCount val="12"/>
                <c:pt idx="0">
                  <c:v>9.3935927921443365E-5</c:v>
                </c:pt>
                <c:pt idx="1">
                  <c:v>0.1799686046394138</c:v>
                </c:pt>
                <c:pt idx="2">
                  <c:v>1.1703536833674325E-2</c:v>
                </c:pt>
                <c:pt idx="3">
                  <c:v>5.38633498890893E-2</c:v>
                </c:pt>
                <c:pt idx="4">
                  <c:v>0.10833511675694778</c:v>
                </c:pt>
                <c:pt idx="5">
                  <c:v>0.25194291447198269</c:v>
                </c:pt>
                <c:pt idx="6">
                  <c:v>0</c:v>
                </c:pt>
                <c:pt idx="7">
                  <c:v>2.6932395729136482E-2</c:v>
                </c:pt>
                <c:pt idx="8">
                  <c:v>0.17520000523789367</c:v>
                </c:pt>
                <c:pt idx="9">
                  <c:v>0.11547586403280219</c:v>
                </c:pt>
                <c:pt idx="10">
                  <c:v>1.5630507551365934E-2</c:v>
                </c:pt>
                <c:pt idx="11">
                  <c:v>6.0853768929772373E-2</c:v>
                </c:pt>
              </c:numCache>
            </c:numRef>
          </c:val>
        </c:ser>
        <c:dLbls>
          <c:showLegendKey val="0"/>
          <c:showVal val="0"/>
          <c:showCatName val="0"/>
          <c:showSerName val="0"/>
          <c:showPercent val="0"/>
          <c:showBubbleSize val="0"/>
        </c:dLbls>
        <c:gapWidth val="150"/>
        <c:axId val="191427712"/>
        <c:axId val="191425920"/>
      </c:barChart>
      <c:valAx>
        <c:axId val="191425920"/>
        <c:scaling>
          <c:orientation val="minMax"/>
        </c:scaling>
        <c:delete val="0"/>
        <c:axPos val="b"/>
        <c:numFmt formatCode="0%" sourceLinked="1"/>
        <c:majorTickMark val="out"/>
        <c:minorTickMark val="none"/>
        <c:tickLblPos val="nextTo"/>
        <c:crossAx val="191427712"/>
        <c:crosses val="autoZero"/>
        <c:crossBetween val="between"/>
      </c:valAx>
      <c:catAx>
        <c:axId val="191427712"/>
        <c:scaling>
          <c:orientation val="minMax"/>
        </c:scaling>
        <c:delete val="0"/>
        <c:axPos val="l"/>
        <c:majorGridlines/>
        <c:numFmt formatCode="&quot;$&quot;#,##0" sourceLinked="1"/>
        <c:majorTickMark val="out"/>
        <c:minorTickMark val="none"/>
        <c:tickLblPos val="nextTo"/>
        <c:crossAx val="191425920"/>
        <c:crosses val="autoZero"/>
        <c:auto val="1"/>
        <c:lblAlgn val="ctr"/>
        <c:lblOffset val="100"/>
        <c:noMultiLvlLbl val="1"/>
      </c:catAx>
      <c:spPr>
        <a:solidFill>
          <a:schemeClr val="bg1">
            <a:lumMod val="95000"/>
          </a:schemeClr>
        </a:solidFill>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by Service Category</a:t>
            </a:r>
          </a:p>
        </c:rich>
      </c:tx>
      <c:layout>
        <c:manualLayout>
          <c:xMode val="edge"/>
          <c:yMode val="edge"/>
          <c:x val="0.283729557843731"/>
          <c:y val="4.3812832219502003E-2"/>
        </c:manualLayout>
      </c:layout>
      <c:overlay val="1"/>
    </c:title>
    <c:autoTitleDeleted val="0"/>
    <c:plotArea>
      <c:layout>
        <c:manualLayout>
          <c:layoutTarget val="inner"/>
          <c:xMode val="edge"/>
          <c:yMode val="edge"/>
          <c:x val="0.32889527559055098"/>
          <c:y val="0.13865274937080699"/>
          <c:w val="0.58779632545931804"/>
          <c:h val="0.74536739024099896"/>
        </c:manualLayout>
      </c:layout>
      <c:barChart>
        <c:barDir val="bar"/>
        <c:grouping val="clustered"/>
        <c:varyColors val="0"/>
        <c:ser>
          <c:idx val="1"/>
          <c:order val="0"/>
          <c:tx>
            <c:v>%</c:v>
          </c:tx>
          <c:spPr>
            <a:solidFill>
              <a:schemeClr val="accent4">
                <a:lumMod val="60000"/>
                <a:lumOff val="40000"/>
              </a:schemeClr>
            </a:solidFill>
          </c:spPr>
          <c:invertIfNegative val="0"/>
          <c:dLbls>
            <c:numFmt formatCode="0.0%" sourceLinked="0"/>
            <c:txPr>
              <a:bodyPr/>
              <a:lstStyle/>
              <a:p>
                <a:pPr>
                  <a:defRPr b="1"/>
                </a:pPr>
                <a:endParaRPr lang="en-US"/>
              </a:p>
            </c:txPr>
            <c:showLegendKey val="0"/>
            <c:showVal val="1"/>
            <c:showCatName val="0"/>
            <c:showSerName val="0"/>
            <c:showPercent val="0"/>
            <c:showBubbleSize val="0"/>
            <c:showLeaderLines val="0"/>
          </c:dLbls>
          <c:cat>
            <c:strRef>
              <c:f>Reports!$A$3:$A$17</c:f>
              <c:strCache>
                <c:ptCount val="15"/>
                <c:pt idx="0">
                  <c:v>Designer</c:v>
                </c:pt>
                <c:pt idx="1">
                  <c:v>Pest control</c:v>
                </c:pt>
                <c:pt idx="2">
                  <c:v>Roofing</c:v>
                </c:pt>
                <c:pt idx="3">
                  <c:v>Structural engineer</c:v>
                </c:pt>
                <c:pt idx="4">
                  <c:v>Mower/Trimmer</c:v>
                </c:pt>
                <c:pt idx="5">
                  <c:v>Utilities locator</c:v>
                </c:pt>
                <c:pt idx="6">
                  <c:v>Mechanic</c:v>
                </c:pt>
                <c:pt idx="7">
                  <c:v>Master electrician</c:v>
                </c:pt>
                <c:pt idx="8">
                  <c:v>Network/IT</c:v>
                </c:pt>
                <c:pt idx="9">
                  <c:v>PV module/array Specialist</c:v>
                </c:pt>
                <c:pt idx="10">
                  <c:v>Journeyman electrician</c:v>
                </c:pt>
                <c:pt idx="11">
                  <c:v>Inspector</c:v>
                </c:pt>
                <c:pt idx="12">
                  <c:v>Inverter specialist</c:v>
                </c:pt>
                <c:pt idx="13">
                  <c:v>Cleaner</c:v>
                </c:pt>
                <c:pt idx="14">
                  <c:v>Administrator</c:v>
                </c:pt>
              </c:strCache>
            </c:strRef>
          </c:cat>
          <c:val>
            <c:numRef>
              <c:f>Reports!$D$3:$D$17</c:f>
              <c:numCache>
                <c:formatCode>0%</c:formatCode>
                <c:ptCount val="15"/>
                <c:pt idx="0">
                  <c:v>0</c:v>
                </c:pt>
                <c:pt idx="1">
                  <c:v>1.0758447445211133E-2</c:v>
                </c:pt>
                <c:pt idx="2">
                  <c:v>0</c:v>
                </c:pt>
                <c:pt idx="3">
                  <c:v>8.966398005432813E-2</c:v>
                </c:pt>
                <c:pt idx="4">
                  <c:v>5.4557271735522141E-2</c:v>
                </c:pt>
                <c:pt idx="5">
                  <c:v>2.1157049970635047E-4</c:v>
                </c:pt>
                <c:pt idx="6">
                  <c:v>4.238717954522845E-2</c:v>
                </c:pt>
                <c:pt idx="7">
                  <c:v>2.6553662316582575E-2</c:v>
                </c:pt>
                <c:pt idx="8">
                  <c:v>9.3951306162091755E-3</c:v>
                </c:pt>
                <c:pt idx="9">
                  <c:v>7.8051499707091423E-2</c:v>
                </c:pt>
                <c:pt idx="10">
                  <c:v>0.22989217547938556</c:v>
                </c:pt>
                <c:pt idx="11">
                  <c:v>0.12973072614372222</c:v>
                </c:pt>
                <c:pt idx="12">
                  <c:v>0.17441357872699531</c:v>
                </c:pt>
                <c:pt idx="13">
                  <c:v>5.9459664577944056E-2</c:v>
                </c:pt>
                <c:pt idx="14">
                  <c:v>9.4925113152073637E-2</c:v>
                </c:pt>
              </c:numCache>
            </c:numRef>
          </c:val>
        </c:ser>
        <c:dLbls>
          <c:showLegendKey val="0"/>
          <c:showVal val="0"/>
          <c:showCatName val="0"/>
          <c:showSerName val="0"/>
          <c:showPercent val="0"/>
          <c:showBubbleSize val="0"/>
        </c:dLbls>
        <c:gapWidth val="150"/>
        <c:axId val="191502976"/>
        <c:axId val="191501440"/>
      </c:barChart>
      <c:valAx>
        <c:axId val="191501440"/>
        <c:scaling>
          <c:orientation val="minMax"/>
        </c:scaling>
        <c:delete val="0"/>
        <c:axPos val="b"/>
        <c:numFmt formatCode="0%" sourceLinked="1"/>
        <c:majorTickMark val="out"/>
        <c:minorTickMark val="none"/>
        <c:tickLblPos val="nextTo"/>
        <c:crossAx val="191502976"/>
        <c:crosses val="autoZero"/>
        <c:crossBetween val="between"/>
      </c:valAx>
      <c:catAx>
        <c:axId val="191502976"/>
        <c:scaling>
          <c:orientation val="minMax"/>
        </c:scaling>
        <c:delete val="0"/>
        <c:axPos val="l"/>
        <c:majorGridlines/>
        <c:numFmt formatCode="&quot;$&quot;#,##0" sourceLinked="1"/>
        <c:majorTickMark val="out"/>
        <c:minorTickMark val="none"/>
        <c:tickLblPos val="nextTo"/>
        <c:crossAx val="191501440"/>
        <c:crosses val="autoZero"/>
        <c:auto val="1"/>
        <c:lblAlgn val="ctr"/>
        <c:lblOffset val="100"/>
        <c:noMultiLvlLbl val="0"/>
      </c:catAx>
      <c:spPr>
        <a:solidFill>
          <a:schemeClr val="bg1">
            <a:lumMod val="95000"/>
          </a:schemeClr>
        </a:solidFill>
      </c:spPr>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NPV by Activity</a:t>
            </a:r>
          </a:p>
        </c:rich>
      </c:tx>
      <c:layout>
        <c:manualLayout>
          <c:xMode val="edge"/>
          <c:yMode val="edge"/>
          <c:x val="0.41812687846195901"/>
          <c:y val="9.65223315485286E-2"/>
        </c:manualLayout>
      </c:layout>
      <c:overlay val="1"/>
    </c:title>
    <c:autoTitleDeleted val="0"/>
    <c:plotArea>
      <c:layout>
        <c:manualLayout>
          <c:layoutTarget val="inner"/>
          <c:xMode val="edge"/>
          <c:yMode val="edge"/>
          <c:x val="0.32889527559055098"/>
          <c:y val="0.13865274937080699"/>
          <c:w val="0.58779632545931804"/>
          <c:h val="0.74536739024099896"/>
        </c:manualLayout>
      </c:layout>
      <c:pieChart>
        <c:varyColors val="1"/>
        <c:ser>
          <c:idx val="1"/>
          <c:order val="0"/>
          <c:tx>
            <c:v>%</c:v>
          </c:tx>
          <c:dLbls>
            <c:numFmt formatCode="0.0%" sourceLinked="0"/>
            <c:txPr>
              <a:bodyPr/>
              <a:lstStyle/>
              <a:p>
                <a:pPr>
                  <a:defRPr sz="1100" b="1"/>
                </a:pPr>
                <a:endParaRPr lang="en-US"/>
              </a:p>
            </c:txPr>
            <c:showLegendKey val="0"/>
            <c:showVal val="1"/>
            <c:showCatName val="0"/>
            <c:showSerName val="0"/>
            <c:showPercent val="0"/>
            <c:showBubbleSize val="0"/>
            <c:showLeaderLines val="1"/>
          </c:dLbls>
          <c:cat>
            <c:strRef>
              <c:f>Reports!$A$39:$A$41</c:f>
              <c:strCache>
                <c:ptCount val="3"/>
                <c:pt idx="0">
                  <c:v>Administrative</c:v>
                </c:pt>
                <c:pt idx="1">
                  <c:v>Preventive</c:v>
                </c:pt>
                <c:pt idx="2">
                  <c:v>Corrective</c:v>
                </c:pt>
              </c:strCache>
            </c:strRef>
          </c:cat>
          <c:val>
            <c:numRef>
              <c:f>Reports!$D$39:$D$41</c:f>
              <c:numCache>
                <c:formatCode>0%</c:formatCode>
                <c:ptCount val="3"/>
                <c:pt idx="0">
                  <c:v>0</c:v>
                </c:pt>
                <c:pt idx="1">
                  <c:v>0.41935874897997688</c:v>
                </c:pt>
                <c:pt idx="2">
                  <c:v>0.52084426062968958</c:v>
                </c:pt>
              </c:numCache>
            </c:numRef>
          </c:val>
        </c:ser>
        <c:dLbls>
          <c:showLegendKey val="0"/>
          <c:showVal val="0"/>
          <c:showCatName val="0"/>
          <c:showSerName val="0"/>
          <c:showPercent val="0"/>
          <c:showBubbleSize val="0"/>
          <c:showLeaderLines val="1"/>
        </c:dLbls>
        <c:firstSliceAng val="0"/>
      </c:pieChart>
    </c:plotArea>
    <c:legend>
      <c:legendPos val="b"/>
      <c:layout>
        <c:manualLayout>
          <c:xMode val="edge"/>
          <c:yMode val="edge"/>
          <c:x val="0.32400125074618402"/>
          <c:y val="0.73677034742695102"/>
          <c:w val="0.62997583785781297"/>
          <c:h val="0.14187794160290901"/>
        </c:manualLayout>
      </c:layout>
      <c:overlay val="0"/>
      <c:txPr>
        <a:bodyPr/>
        <a:lstStyle/>
        <a:p>
          <a:pPr>
            <a:defRPr b="1"/>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Annual Cash Flow</a:t>
            </a:r>
          </a:p>
        </c:rich>
      </c:tx>
      <c:layout>
        <c:manualLayout>
          <c:xMode val="edge"/>
          <c:yMode val="edge"/>
          <c:x val="0.36390262585955002"/>
          <c:y val="3.4220532319391601E-2"/>
        </c:manualLayout>
      </c:layout>
      <c:overlay val="0"/>
    </c:title>
    <c:autoTitleDeleted val="0"/>
    <c:plotArea>
      <c:layout>
        <c:manualLayout>
          <c:layoutTarget val="inner"/>
          <c:xMode val="edge"/>
          <c:yMode val="edge"/>
          <c:x val="6.5892547041891694E-2"/>
          <c:y val="0.13957617254364901"/>
          <c:w val="0.91749113875871302"/>
          <c:h val="0.75150359465936301"/>
        </c:manualLayout>
      </c:layout>
      <c:barChart>
        <c:barDir val="col"/>
        <c:grouping val="clustered"/>
        <c:varyColors val="0"/>
        <c:ser>
          <c:idx val="0"/>
          <c:order val="0"/>
          <c:invertIfNegative val="0"/>
          <c:val>
            <c:numRef>
              <c:f>'Residential Rooftop Details'!$Y$159:$AR$159</c:f>
              <c:numCache>
                <c:formatCode>"$"#,##0</c:formatCode>
                <c:ptCount val="20"/>
                <c:pt idx="0">
                  <c:v>27.534543565559201</c:v>
                </c:pt>
                <c:pt idx="1">
                  <c:v>28.010923946240155</c:v>
                </c:pt>
                <c:pt idx="2">
                  <c:v>28.498317755856888</c:v>
                </c:pt>
                <c:pt idx="3">
                  <c:v>28.996915554329455</c:v>
                </c:pt>
                <c:pt idx="4">
                  <c:v>29.506912306794167</c:v>
                </c:pt>
                <c:pt idx="5">
                  <c:v>109.60704225955313</c:v>
                </c:pt>
                <c:pt idx="6">
                  <c:v>111.73201051516789</c:v>
                </c:pt>
                <c:pt idx="7">
                  <c:v>113.90082123651258</c:v>
                </c:pt>
                <c:pt idx="8">
                  <c:v>116.11432441791099</c:v>
                </c:pt>
                <c:pt idx="9">
                  <c:v>118.37338759053296</c:v>
                </c:pt>
                <c:pt idx="10">
                  <c:v>8702.3079403399825</c:v>
                </c:pt>
                <c:pt idx="11">
                  <c:v>8829.9577056530889</c:v>
                </c:pt>
                <c:pt idx="12">
                  <c:v>8985.1983308666804</c:v>
                </c:pt>
                <c:pt idx="13">
                  <c:v>9165.7487843659474</c:v>
                </c:pt>
                <c:pt idx="14">
                  <c:v>9369.407679648004</c:v>
                </c:pt>
                <c:pt idx="15">
                  <c:v>9594.0451751609016</c:v>
                </c:pt>
                <c:pt idx="16">
                  <c:v>9837.5956890599609</c:v>
                </c:pt>
                <c:pt idx="17">
                  <c:v>10098.051386856463</c:v>
                </c:pt>
                <c:pt idx="18">
                  <c:v>10373.456406451196</c:v>
                </c:pt>
                <c:pt idx="19">
                  <c:v>10661.901791164824</c:v>
                </c:pt>
              </c:numCache>
            </c:numRef>
          </c:val>
        </c:ser>
        <c:dLbls>
          <c:showLegendKey val="0"/>
          <c:showVal val="0"/>
          <c:showCatName val="0"/>
          <c:showSerName val="0"/>
          <c:showPercent val="0"/>
          <c:showBubbleSize val="0"/>
        </c:dLbls>
        <c:gapWidth val="150"/>
        <c:axId val="191820928"/>
        <c:axId val="191823232"/>
      </c:barChart>
      <c:catAx>
        <c:axId val="191820928"/>
        <c:scaling>
          <c:orientation val="minMax"/>
        </c:scaling>
        <c:delete val="0"/>
        <c:axPos val="b"/>
        <c:majorTickMark val="out"/>
        <c:minorTickMark val="none"/>
        <c:tickLblPos val="nextTo"/>
        <c:crossAx val="191823232"/>
        <c:crosses val="autoZero"/>
        <c:auto val="1"/>
        <c:lblAlgn val="ctr"/>
        <c:lblOffset val="100"/>
        <c:noMultiLvlLbl val="0"/>
      </c:catAx>
      <c:valAx>
        <c:axId val="191823232"/>
        <c:scaling>
          <c:orientation val="minMax"/>
        </c:scaling>
        <c:delete val="0"/>
        <c:axPos val="l"/>
        <c:majorGridlines/>
        <c:numFmt formatCode="&quot;$&quot;#,##0" sourceLinked="1"/>
        <c:majorTickMark val="out"/>
        <c:minorTickMark val="none"/>
        <c:tickLblPos val="nextTo"/>
        <c:crossAx val="191820928"/>
        <c:crosses val="autoZero"/>
        <c:crossBetween val="between"/>
      </c:valAx>
      <c:spPr>
        <a:solidFill>
          <a:schemeClr val="bg1">
            <a:lumMod val="95000"/>
          </a:schemeClr>
        </a:solidFill>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Annual Cash Flow</a:t>
            </a:r>
          </a:p>
        </c:rich>
      </c:tx>
      <c:layout>
        <c:manualLayout>
          <c:xMode val="edge"/>
          <c:yMode val="edge"/>
          <c:x val="0.36390262585955002"/>
          <c:y val="3.4220532319391601E-2"/>
        </c:manualLayout>
      </c:layout>
      <c:overlay val="0"/>
    </c:title>
    <c:autoTitleDeleted val="0"/>
    <c:plotArea>
      <c:layout>
        <c:manualLayout>
          <c:layoutTarget val="inner"/>
          <c:xMode val="edge"/>
          <c:yMode val="edge"/>
          <c:x val="6.5892547041891694E-2"/>
          <c:y val="0.13957617254364901"/>
          <c:w val="0.91749113875871302"/>
          <c:h val="0.75150359465936301"/>
        </c:manualLayout>
      </c:layout>
      <c:barChart>
        <c:barDir val="col"/>
        <c:grouping val="clustered"/>
        <c:varyColors val="0"/>
        <c:ser>
          <c:idx val="0"/>
          <c:order val="0"/>
          <c:invertIfNegative val="0"/>
          <c:val>
            <c:numRef>
              <c:f>'Residential Rooftop Details'!$Y$159:$AR$159</c:f>
              <c:numCache>
                <c:formatCode>"$"#,##0</c:formatCode>
                <c:ptCount val="20"/>
                <c:pt idx="0">
                  <c:v>27.534543565559201</c:v>
                </c:pt>
                <c:pt idx="1">
                  <c:v>28.010923946240155</c:v>
                </c:pt>
                <c:pt idx="2">
                  <c:v>28.498317755856888</c:v>
                </c:pt>
                <c:pt idx="3">
                  <c:v>28.996915554329455</c:v>
                </c:pt>
                <c:pt idx="4">
                  <c:v>29.506912306794167</c:v>
                </c:pt>
                <c:pt idx="5">
                  <c:v>109.60704225955313</c:v>
                </c:pt>
                <c:pt idx="6">
                  <c:v>111.73201051516789</c:v>
                </c:pt>
                <c:pt idx="7">
                  <c:v>113.90082123651258</c:v>
                </c:pt>
                <c:pt idx="8">
                  <c:v>116.11432441791099</c:v>
                </c:pt>
                <c:pt idx="9">
                  <c:v>118.37338759053296</c:v>
                </c:pt>
                <c:pt idx="10">
                  <c:v>8702.3079403399825</c:v>
                </c:pt>
                <c:pt idx="11">
                  <c:v>8829.9577056530889</c:v>
                </c:pt>
                <c:pt idx="12">
                  <c:v>8985.1983308666804</c:v>
                </c:pt>
                <c:pt idx="13">
                  <c:v>9165.7487843659474</c:v>
                </c:pt>
                <c:pt idx="14">
                  <c:v>9369.407679648004</c:v>
                </c:pt>
                <c:pt idx="15">
                  <c:v>9594.0451751609016</c:v>
                </c:pt>
                <c:pt idx="16">
                  <c:v>9837.5956890599609</c:v>
                </c:pt>
                <c:pt idx="17">
                  <c:v>10098.051386856463</c:v>
                </c:pt>
                <c:pt idx="18">
                  <c:v>10373.456406451196</c:v>
                </c:pt>
                <c:pt idx="19">
                  <c:v>10661.901791164824</c:v>
                </c:pt>
              </c:numCache>
            </c:numRef>
          </c:val>
        </c:ser>
        <c:dLbls>
          <c:showLegendKey val="0"/>
          <c:showVal val="0"/>
          <c:showCatName val="0"/>
          <c:showSerName val="0"/>
          <c:showPercent val="0"/>
          <c:showBubbleSize val="0"/>
        </c:dLbls>
        <c:gapWidth val="150"/>
        <c:axId val="192545152"/>
        <c:axId val="192546688"/>
      </c:barChart>
      <c:catAx>
        <c:axId val="192545152"/>
        <c:scaling>
          <c:orientation val="minMax"/>
        </c:scaling>
        <c:delete val="0"/>
        <c:axPos val="b"/>
        <c:majorTickMark val="out"/>
        <c:minorTickMark val="none"/>
        <c:tickLblPos val="nextTo"/>
        <c:crossAx val="192546688"/>
        <c:crosses val="autoZero"/>
        <c:auto val="1"/>
        <c:lblAlgn val="ctr"/>
        <c:lblOffset val="100"/>
        <c:noMultiLvlLbl val="0"/>
      </c:catAx>
      <c:valAx>
        <c:axId val="192546688"/>
        <c:scaling>
          <c:orientation val="minMax"/>
        </c:scaling>
        <c:delete val="0"/>
        <c:axPos val="l"/>
        <c:majorGridlines/>
        <c:numFmt formatCode="&quot;$&quot;#,##0" sourceLinked="1"/>
        <c:majorTickMark val="out"/>
        <c:minorTickMark val="none"/>
        <c:tickLblPos val="nextTo"/>
        <c:crossAx val="192545152"/>
        <c:crosses val="autoZero"/>
        <c:crossBetween val="between"/>
      </c:valAx>
      <c:spPr>
        <a:solidFill>
          <a:schemeClr val="bg1">
            <a:lumMod val="95000"/>
          </a:schemeClr>
        </a:solidFill>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Annual Cash Flow</a:t>
            </a:r>
          </a:p>
        </c:rich>
      </c:tx>
      <c:layout>
        <c:manualLayout>
          <c:xMode val="edge"/>
          <c:yMode val="edge"/>
          <c:x val="0.36390262585955002"/>
          <c:y val="3.4220532319391601E-2"/>
        </c:manualLayout>
      </c:layout>
      <c:overlay val="0"/>
    </c:title>
    <c:autoTitleDeleted val="0"/>
    <c:plotArea>
      <c:layout>
        <c:manualLayout>
          <c:layoutTarget val="inner"/>
          <c:xMode val="edge"/>
          <c:yMode val="edge"/>
          <c:x val="6.5892547041891694E-2"/>
          <c:y val="0.13957617254364901"/>
          <c:w val="0.91749113875871302"/>
          <c:h val="0.75150359465936301"/>
        </c:manualLayout>
      </c:layout>
      <c:barChart>
        <c:barDir val="col"/>
        <c:grouping val="clustered"/>
        <c:varyColors val="0"/>
        <c:ser>
          <c:idx val="0"/>
          <c:order val="0"/>
          <c:invertIfNegative val="0"/>
          <c:val>
            <c:numRef>
              <c:f>'Ground-Mount Details'!$Y$159:$BL$159</c:f>
              <c:numCache>
                <c:formatCode>"$"#,##0</c:formatCode>
                <c:ptCount val="40"/>
                <c:pt idx="0">
                  <c:v>4404.1280676193746</c:v>
                </c:pt>
                <c:pt idx="1">
                  <c:v>4541.8165118184088</c:v>
                </c:pt>
                <c:pt idx="2">
                  <c:v>4706.8061818873648</c:v>
                </c:pt>
                <c:pt idx="3">
                  <c:v>4900.2543023432772</c:v>
                </c:pt>
                <c:pt idx="4">
                  <c:v>10709.268568890831</c:v>
                </c:pt>
                <c:pt idx="5">
                  <c:v>5689.9519799535101</c:v>
                </c:pt>
                <c:pt idx="6">
                  <c:v>5978.9450648387601</c:v>
                </c:pt>
                <c:pt idx="7">
                  <c:v>6297.5071228963425</c:v>
                </c:pt>
                <c:pt idx="8">
                  <c:v>6644.3934096816474</c:v>
                </c:pt>
                <c:pt idx="9">
                  <c:v>13185.165281942995</c:v>
                </c:pt>
                <c:pt idx="10">
                  <c:v>21998.537105564206</c:v>
                </c:pt>
                <c:pt idx="11">
                  <c:v>22564.234994207247</c:v>
                </c:pt>
                <c:pt idx="12">
                  <c:v>23187.742806361312</c:v>
                </c:pt>
                <c:pt idx="13">
                  <c:v>23858.905067872733</c:v>
                </c:pt>
                <c:pt idx="14">
                  <c:v>32410.966661644161</c:v>
                </c:pt>
                <c:pt idx="15">
                  <c:v>25298.578676049536</c:v>
                </c:pt>
                <c:pt idx="16">
                  <c:v>26042.473695294175</c:v>
                </c:pt>
                <c:pt idx="17">
                  <c:v>26785.425417008464</c:v>
                </c:pt>
                <c:pt idx="18">
                  <c:v>27514.858003471698</c:v>
                </c:pt>
                <c:pt idx="19">
                  <c:v>36929.16112289927</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192567168"/>
        <c:axId val="192568704"/>
      </c:barChart>
      <c:catAx>
        <c:axId val="192567168"/>
        <c:scaling>
          <c:orientation val="minMax"/>
        </c:scaling>
        <c:delete val="0"/>
        <c:axPos val="b"/>
        <c:majorTickMark val="out"/>
        <c:minorTickMark val="none"/>
        <c:tickLblPos val="nextTo"/>
        <c:crossAx val="192568704"/>
        <c:crosses val="autoZero"/>
        <c:auto val="1"/>
        <c:lblAlgn val="ctr"/>
        <c:lblOffset val="100"/>
        <c:noMultiLvlLbl val="0"/>
      </c:catAx>
      <c:valAx>
        <c:axId val="192568704"/>
        <c:scaling>
          <c:orientation val="minMax"/>
        </c:scaling>
        <c:delete val="0"/>
        <c:axPos val="l"/>
        <c:majorGridlines/>
        <c:numFmt formatCode="&quot;$&quot;#,##0" sourceLinked="1"/>
        <c:majorTickMark val="out"/>
        <c:minorTickMark val="none"/>
        <c:tickLblPos val="nextTo"/>
        <c:crossAx val="192567168"/>
        <c:crosses val="autoZero"/>
        <c:crossBetween val="between"/>
      </c:valAx>
      <c:spPr>
        <a:solidFill>
          <a:schemeClr val="bg1">
            <a:lumMod val="95000"/>
          </a:schemeClr>
        </a:solidFill>
      </c:spPr>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Annual Cash Flow</a:t>
            </a:r>
          </a:p>
        </c:rich>
      </c:tx>
      <c:layout>
        <c:manualLayout>
          <c:xMode val="edge"/>
          <c:yMode val="edge"/>
          <c:x val="0.40556929704439099"/>
          <c:y val="1.5209125475285201E-2"/>
        </c:manualLayout>
      </c:layout>
      <c:overlay val="0"/>
    </c:title>
    <c:autoTitleDeleted val="0"/>
    <c:plotArea>
      <c:layout>
        <c:manualLayout>
          <c:layoutTarget val="inner"/>
          <c:xMode val="edge"/>
          <c:yMode val="edge"/>
          <c:x val="0.104016175967135"/>
          <c:y val="0.13957617254364901"/>
          <c:w val="0.89031724295332704"/>
          <c:h val="0.67545792042154396"/>
        </c:manualLayout>
      </c:layout>
      <c:barChart>
        <c:barDir val="col"/>
        <c:grouping val="clustered"/>
        <c:varyColors val="0"/>
        <c:ser>
          <c:idx val="0"/>
          <c:order val="0"/>
          <c:invertIfNegative val="0"/>
          <c:val>
            <c:numRef>
              <c:f>'Residential Rooftop Details'!$Y$159:$AR$159</c:f>
              <c:numCache>
                <c:formatCode>"$"#,##0</c:formatCode>
                <c:ptCount val="20"/>
                <c:pt idx="0">
                  <c:v>27.534543565559201</c:v>
                </c:pt>
                <c:pt idx="1">
                  <c:v>28.010923946240155</c:v>
                </c:pt>
                <c:pt idx="2">
                  <c:v>28.498317755856888</c:v>
                </c:pt>
                <c:pt idx="3">
                  <c:v>28.996915554329455</c:v>
                </c:pt>
                <c:pt idx="4">
                  <c:v>29.506912306794167</c:v>
                </c:pt>
                <c:pt idx="5">
                  <c:v>109.60704225955313</c:v>
                </c:pt>
                <c:pt idx="6">
                  <c:v>111.73201051516789</c:v>
                </c:pt>
                <c:pt idx="7">
                  <c:v>113.90082123651258</c:v>
                </c:pt>
                <c:pt idx="8">
                  <c:v>116.11432441791099</c:v>
                </c:pt>
                <c:pt idx="9">
                  <c:v>118.37338759053296</c:v>
                </c:pt>
                <c:pt idx="10">
                  <c:v>8702.3079403399825</c:v>
                </c:pt>
                <c:pt idx="11">
                  <c:v>8829.9577056530889</c:v>
                </c:pt>
                <c:pt idx="12">
                  <c:v>8985.1983308666804</c:v>
                </c:pt>
                <c:pt idx="13">
                  <c:v>9165.7487843659474</c:v>
                </c:pt>
                <c:pt idx="14">
                  <c:v>9369.407679648004</c:v>
                </c:pt>
                <c:pt idx="15">
                  <c:v>9594.0451751609016</c:v>
                </c:pt>
                <c:pt idx="16">
                  <c:v>9837.5956890599609</c:v>
                </c:pt>
                <c:pt idx="17">
                  <c:v>10098.051386856463</c:v>
                </c:pt>
                <c:pt idx="18">
                  <c:v>10373.456406451196</c:v>
                </c:pt>
                <c:pt idx="19">
                  <c:v>10661.901791164824</c:v>
                </c:pt>
              </c:numCache>
            </c:numRef>
          </c:val>
        </c:ser>
        <c:dLbls>
          <c:showLegendKey val="0"/>
          <c:showVal val="0"/>
          <c:showCatName val="0"/>
          <c:showSerName val="0"/>
          <c:showPercent val="0"/>
          <c:showBubbleSize val="0"/>
        </c:dLbls>
        <c:gapWidth val="150"/>
        <c:axId val="199463296"/>
        <c:axId val="199465216"/>
      </c:barChart>
      <c:catAx>
        <c:axId val="199463296"/>
        <c:scaling>
          <c:orientation val="minMax"/>
        </c:scaling>
        <c:delete val="0"/>
        <c:axPos val="b"/>
        <c:title>
          <c:tx>
            <c:rich>
              <a:bodyPr/>
              <a:lstStyle/>
              <a:p>
                <a:pPr>
                  <a:defRPr sz="1200"/>
                </a:pPr>
                <a:r>
                  <a:rPr lang="en-US" sz="1200"/>
                  <a:t>Year</a:t>
                </a:r>
              </a:p>
            </c:rich>
          </c:tx>
          <c:layout>
            <c:manualLayout>
              <c:xMode val="edge"/>
              <c:yMode val="edge"/>
              <c:x val="0.49081537036377199"/>
              <c:y val="0.91028741654441503"/>
            </c:manualLayout>
          </c:layout>
          <c:overlay val="0"/>
        </c:title>
        <c:majorTickMark val="out"/>
        <c:minorTickMark val="none"/>
        <c:tickLblPos val="nextTo"/>
        <c:txPr>
          <a:bodyPr/>
          <a:lstStyle/>
          <a:p>
            <a:pPr>
              <a:defRPr sz="1100" b="1"/>
            </a:pPr>
            <a:endParaRPr lang="en-US"/>
          </a:p>
        </c:txPr>
        <c:crossAx val="199465216"/>
        <c:crosses val="autoZero"/>
        <c:auto val="1"/>
        <c:lblAlgn val="ctr"/>
        <c:lblOffset val="100"/>
        <c:noMultiLvlLbl val="0"/>
      </c:catAx>
      <c:valAx>
        <c:axId val="199465216"/>
        <c:scaling>
          <c:orientation val="minMax"/>
        </c:scaling>
        <c:delete val="0"/>
        <c:axPos val="l"/>
        <c:majorGridlines/>
        <c:numFmt formatCode="&quot;$&quot;#,##0" sourceLinked="1"/>
        <c:majorTickMark val="out"/>
        <c:minorTickMark val="none"/>
        <c:tickLblPos val="nextTo"/>
        <c:txPr>
          <a:bodyPr/>
          <a:lstStyle/>
          <a:p>
            <a:pPr>
              <a:defRPr sz="1100" b="1"/>
            </a:pPr>
            <a:endParaRPr lang="en-US"/>
          </a:p>
        </c:txPr>
        <c:crossAx val="199463296"/>
        <c:crosses val="autoZero"/>
        <c:crossBetween val="between"/>
      </c:valAx>
      <c:spPr>
        <a:solidFill>
          <a:schemeClr val="bg1">
            <a:lumMod val="95000"/>
          </a:schemeClr>
        </a:solidFill>
      </c:spPr>
    </c:plotArea>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txPr>
              <a:bodyPr/>
              <a:lstStyle/>
              <a:p>
                <a:pPr>
                  <a:defRPr sz="1600" b="1"/>
                </a:pPr>
                <a:endParaRPr lang="en-US"/>
              </a:p>
            </c:txPr>
            <c:showLegendKey val="0"/>
            <c:showVal val="0"/>
            <c:showCatName val="0"/>
            <c:showSerName val="0"/>
            <c:showPercent val="1"/>
            <c:showBubbleSize val="0"/>
            <c:showLeaderLines val="1"/>
          </c:dLbls>
          <c:cat>
            <c:strRef>
              <c:f>Reports!$A$39:$A$41</c:f>
              <c:strCache>
                <c:ptCount val="3"/>
                <c:pt idx="0">
                  <c:v>Administrative</c:v>
                </c:pt>
                <c:pt idx="1">
                  <c:v>Preventive</c:v>
                </c:pt>
                <c:pt idx="2">
                  <c:v>Corrective</c:v>
                </c:pt>
              </c:strCache>
            </c:strRef>
          </c:cat>
          <c:val>
            <c:numRef>
              <c:f>Reports!$C$39:$C$41</c:f>
              <c:numCache>
                <c:formatCode>"$"#,##0</c:formatCode>
                <c:ptCount val="3"/>
                <c:pt idx="0">
                  <c:v>0</c:v>
                </c:pt>
                <c:pt idx="1">
                  <c:v>56999.823306796156</c:v>
                </c:pt>
                <c:pt idx="2">
                  <c:v>70793.874930384976</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7930577427821504"/>
          <c:y val="0.36979440069991198"/>
          <c:w val="0.25818132108486402"/>
          <c:h val="0.28477143482064698"/>
        </c:manualLayout>
      </c:layout>
      <c:overlay val="0"/>
      <c:txPr>
        <a:bodyPr/>
        <a:lstStyle/>
        <a:p>
          <a:pPr rtl="0">
            <a:defRPr sz="1200" b="1"/>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196850</xdr:colOff>
      <xdr:row>4</xdr:row>
      <xdr:rowOff>171450</xdr:rowOff>
    </xdr:to>
    <xdr:pic>
      <xdr:nvPicPr>
        <xdr:cNvPr id="2" name="Picture 1" descr="SunSpec Allianc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292100</xdr:colOff>
      <xdr:row>9</xdr:row>
      <xdr:rowOff>12700</xdr:rowOff>
    </xdr:from>
    <xdr:to>
      <xdr:col>14</xdr:col>
      <xdr:colOff>1079500</xdr:colOff>
      <xdr:row>24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xdr:colOff>
      <xdr:row>23</xdr:row>
      <xdr:rowOff>76200</xdr:rowOff>
    </xdr:from>
    <xdr:to>
      <xdr:col>12</xdr:col>
      <xdr:colOff>266700</xdr:colOff>
      <xdr:row>51</xdr:row>
      <xdr:rowOff>101600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330200</xdr:colOff>
      <xdr:row>23</xdr:row>
      <xdr:rowOff>50800</xdr:rowOff>
    </xdr:from>
    <xdr:to>
      <xdr:col>14</xdr:col>
      <xdr:colOff>1270000</xdr:colOff>
      <xdr:row>51</xdr:row>
      <xdr:rowOff>88900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21</xdr:row>
      <xdr:rowOff>50800</xdr:rowOff>
    </xdr:from>
    <xdr:to>
      <xdr:col>10</xdr:col>
      <xdr:colOff>101600</xdr:colOff>
      <xdr:row>44</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342900</xdr:colOff>
      <xdr:row>2</xdr:row>
      <xdr:rowOff>177800</xdr:rowOff>
    </xdr:from>
    <xdr:to>
      <xdr:col>17</xdr:col>
      <xdr:colOff>139700</xdr:colOff>
      <xdr:row>20</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469900</xdr:colOff>
      <xdr:row>2</xdr:row>
      <xdr:rowOff>50800</xdr:rowOff>
    </xdr:from>
    <xdr:to>
      <xdr:col>19</xdr:col>
      <xdr:colOff>127000</xdr:colOff>
      <xdr:row>19</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342900</xdr:colOff>
      <xdr:row>2</xdr:row>
      <xdr:rowOff>177800</xdr:rowOff>
    </xdr:from>
    <xdr:to>
      <xdr:col>17</xdr:col>
      <xdr:colOff>139700</xdr:colOff>
      <xdr:row>20</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200025</xdr:colOff>
      <xdr:row>0</xdr:row>
      <xdr:rowOff>161925</xdr:rowOff>
    </xdr:from>
    <xdr:to>
      <xdr:col>15</xdr:col>
      <xdr:colOff>504825</xdr:colOff>
      <xdr:row>18</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29</xdr:row>
      <xdr:rowOff>31749</xdr:rowOff>
    </xdr:from>
    <xdr:to>
      <xdr:col>12</xdr:col>
      <xdr:colOff>279400</xdr:colOff>
      <xdr:row>43</xdr:row>
      <xdr:rowOff>44449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13</xdr:row>
      <xdr:rowOff>0</xdr:rowOff>
    </xdr:from>
    <xdr:to>
      <xdr:col>11</xdr:col>
      <xdr:colOff>190500</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37"/>
  <sheetViews>
    <sheetView showGridLines="0" zoomScale="80" zoomScaleNormal="80" zoomScalePageLayoutView="80" workbookViewId="0">
      <selection activeCell="A13" sqref="A13"/>
    </sheetView>
  </sheetViews>
  <sheetFormatPr defaultColWidth="8.77734375" defaultRowHeight="14.4" x14ac:dyDescent="0.3"/>
  <cols>
    <col min="1" max="1" width="14" customWidth="1"/>
    <col min="4" max="4" width="12.77734375" customWidth="1"/>
    <col min="5" max="5" width="15.33203125" customWidth="1"/>
    <col min="9" max="14" width="8.77734375" customWidth="1"/>
  </cols>
  <sheetData>
    <row r="6" spans="1:13" x14ac:dyDescent="0.3">
      <c r="A6" t="s">
        <v>456</v>
      </c>
    </row>
    <row r="7" spans="1:13" x14ac:dyDescent="0.3">
      <c r="A7" s="3" t="s">
        <v>354</v>
      </c>
    </row>
    <row r="8" spans="1:13" x14ac:dyDescent="0.3">
      <c r="A8" s="3" t="s">
        <v>466</v>
      </c>
    </row>
    <row r="9" spans="1:13" x14ac:dyDescent="0.3">
      <c r="A9" s="3" t="s">
        <v>470</v>
      </c>
    </row>
    <row r="10" spans="1:13" x14ac:dyDescent="0.3">
      <c r="A10" s="3" t="s">
        <v>471</v>
      </c>
    </row>
    <row r="11" spans="1:13" x14ac:dyDescent="0.3">
      <c r="A11" s="3" t="s">
        <v>454</v>
      </c>
    </row>
    <row r="12" spans="1:13" ht="15.6" x14ac:dyDescent="0.3">
      <c r="A12" s="209" t="s">
        <v>409</v>
      </c>
      <c r="D12" s="208" t="s">
        <v>420</v>
      </c>
      <c r="E12" s="208" t="s">
        <v>429</v>
      </c>
    </row>
    <row r="13" spans="1:13" x14ac:dyDescent="0.3">
      <c r="A13" s="128" t="s">
        <v>410</v>
      </c>
      <c r="B13" s="125"/>
      <c r="D13" t="s">
        <v>421</v>
      </c>
      <c r="E13" s="253" t="s">
        <v>464</v>
      </c>
      <c r="F13" s="253"/>
      <c r="G13" s="253"/>
      <c r="H13" s="253"/>
      <c r="I13" s="253"/>
      <c r="J13" s="253"/>
      <c r="K13" s="253"/>
      <c r="L13" s="253"/>
      <c r="M13" s="253"/>
    </row>
    <row r="14" spans="1:13" x14ac:dyDescent="0.3">
      <c r="A14" s="128" t="s">
        <v>437</v>
      </c>
      <c r="B14" s="125"/>
      <c r="D14" t="s">
        <v>421</v>
      </c>
      <c r="E14" t="s">
        <v>414</v>
      </c>
    </row>
    <row r="15" spans="1:13" x14ac:dyDescent="0.3">
      <c r="A15" s="128" t="s">
        <v>436</v>
      </c>
      <c r="B15" s="125"/>
      <c r="D15" t="s">
        <v>421</v>
      </c>
      <c r="E15" t="s">
        <v>413</v>
      </c>
    </row>
    <row r="16" spans="1:13" x14ac:dyDescent="0.3">
      <c r="A16" s="128" t="s">
        <v>438</v>
      </c>
      <c r="B16" s="125"/>
      <c r="D16" t="s">
        <v>421</v>
      </c>
      <c r="E16" t="s">
        <v>415</v>
      </c>
    </row>
    <row r="17" spans="1:5" x14ac:dyDescent="0.3">
      <c r="A17" s="128" t="s">
        <v>411</v>
      </c>
      <c r="B17" s="125"/>
      <c r="D17" t="s">
        <v>421</v>
      </c>
      <c r="E17" t="s">
        <v>412</v>
      </c>
    </row>
    <row r="18" spans="1:5" x14ac:dyDescent="0.3">
      <c r="A18" s="128" t="s">
        <v>416</v>
      </c>
      <c r="B18" s="125"/>
      <c r="D18" t="s">
        <v>422</v>
      </c>
      <c r="E18" t="s">
        <v>417</v>
      </c>
    </row>
    <row r="19" spans="1:5" x14ac:dyDescent="0.3">
      <c r="A19" s="128" t="s">
        <v>418</v>
      </c>
      <c r="B19" s="125"/>
      <c r="D19" t="s">
        <v>422</v>
      </c>
      <c r="E19" t="s">
        <v>419</v>
      </c>
    </row>
    <row r="20" spans="1:5" x14ac:dyDescent="0.3">
      <c r="A20" s="128" t="s">
        <v>423</v>
      </c>
      <c r="B20" s="125"/>
      <c r="D20" t="s">
        <v>424</v>
      </c>
      <c r="E20" t="s">
        <v>455</v>
      </c>
    </row>
    <row r="21" spans="1:5" x14ac:dyDescent="0.3">
      <c r="A21" s="210"/>
    </row>
    <row r="22" spans="1:5" ht="15.6" x14ac:dyDescent="0.3">
      <c r="A22" s="209" t="s">
        <v>425</v>
      </c>
    </row>
    <row r="23" spans="1:5" x14ac:dyDescent="0.3">
      <c r="A23" s="128" t="s">
        <v>426</v>
      </c>
      <c r="E23" s="126" t="s">
        <v>359</v>
      </c>
    </row>
    <row r="24" spans="1:5" x14ac:dyDescent="0.3">
      <c r="A24" s="128" t="s">
        <v>427</v>
      </c>
      <c r="E24" s="211" t="s">
        <v>359</v>
      </c>
    </row>
    <row r="25" spans="1:5" x14ac:dyDescent="0.3">
      <c r="A25" s="128" t="s">
        <v>447</v>
      </c>
      <c r="E25" s="222" t="s">
        <v>359</v>
      </c>
    </row>
    <row r="26" spans="1:5" x14ac:dyDescent="0.3">
      <c r="A26" s="128" t="s">
        <v>468</v>
      </c>
      <c r="E26" s="212" t="s">
        <v>359</v>
      </c>
    </row>
    <row r="27" spans="1:5" x14ac:dyDescent="0.3">
      <c r="A27" s="128" t="s">
        <v>428</v>
      </c>
      <c r="E27" s="127" t="s">
        <v>359</v>
      </c>
    </row>
    <row r="28" spans="1:5" x14ac:dyDescent="0.3">
      <c r="A28" s="128"/>
    </row>
    <row r="29" spans="1:5" x14ac:dyDescent="0.3">
      <c r="A29" s="125" t="s">
        <v>360</v>
      </c>
    </row>
    <row r="30" spans="1:5" x14ac:dyDescent="0.3">
      <c r="A30" t="s">
        <v>465</v>
      </c>
    </row>
    <row r="31" spans="1:5" s="252" customFormat="1" ht="18" x14ac:dyDescent="0.3">
      <c r="A31" s="251" t="s">
        <v>463</v>
      </c>
    </row>
    <row r="32" spans="1:5" x14ac:dyDescent="0.3">
      <c r="A32" t="s">
        <v>457</v>
      </c>
    </row>
    <row r="33" spans="1:1" x14ac:dyDescent="0.3">
      <c r="A33" t="s">
        <v>458</v>
      </c>
    </row>
    <row r="34" spans="1:1" x14ac:dyDescent="0.3">
      <c r="A34" t="s">
        <v>459</v>
      </c>
    </row>
    <row r="35" spans="1:1" x14ac:dyDescent="0.3">
      <c r="A35" t="s">
        <v>460</v>
      </c>
    </row>
    <row r="36" spans="1:1" x14ac:dyDescent="0.3">
      <c r="A36" t="s">
        <v>461</v>
      </c>
    </row>
    <row r="37" spans="1:1" x14ac:dyDescent="0.3">
      <c r="A37" t="s">
        <v>462</v>
      </c>
    </row>
  </sheetData>
  <mergeCells count="1">
    <mergeCell ref="E13:M13"/>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5"/>
  <sheetViews>
    <sheetView showGridLines="0" zoomScale="50" zoomScaleNormal="50" zoomScalePageLayoutView="75" workbookViewId="0">
      <selection activeCell="P34" sqref="P34"/>
    </sheetView>
  </sheetViews>
  <sheetFormatPr defaultColWidth="8.77734375" defaultRowHeight="14.4" x14ac:dyDescent="0.3"/>
  <cols>
    <col min="1" max="1" width="35.109375" customWidth="1"/>
    <col min="2" max="2" width="15.44140625" customWidth="1"/>
    <col min="3" max="3" width="14.33203125" customWidth="1"/>
    <col min="4" max="4" width="14" bestFit="1" customWidth="1"/>
    <col min="5" max="5" width="20.77734375" customWidth="1"/>
    <col min="6" max="6" width="15.33203125" customWidth="1"/>
    <col min="7" max="7" width="15.77734375" customWidth="1"/>
    <col min="8" max="8" width="17.77734375" customWidth="1"/>
    <col min="9" max="9" width="13.33203125" customWidth="1"/>
    <col min="10" max="10" width="12.44140625" customWidth="1"/>
    <col min="11" max="11" width="13.109375" customWidth="1"/>
  </cols>
  <sheetData>
    <row r="1" spans="1:11" ht="18" x14ac:dyDescent="0.35">
      <c r="A1" s="264" t="s">
        <v>367</v>
      </c>
      <c r="B1" s="265"/>
      <c r="C1" s="265"/>
      <c r="D1" s="265"/>
      <c r="E1" s="265"/>
      <c r="F1" s="265"/>
      <c r="G1" s="265"/>
      <c r="H1" s="265"/>
      <c r="I1" s="265"/>
      <c r="J1" s="265"/>
      <c r="K1" s="266"/>
    </row>
    <row r="2" spans="1:11" ht="15" thickBot="1" x14ac:dyDescent="0.35">
      <c r="A2" s="48"/>
      <c r="B2" s="39"/>
      <c r="C2" s="39"/>
      <c r="D2" s="39"/>
      <c r="E2" s="39"/>
      <c r="F2" s="39"/>
      <c r="G2" s="39"/>
      <c r="H2" s="39"/>
      <c r="I2" s="39"/>
      <c r="J2" s="39"/>
      <c r="K2" s="49"/>
    </row>
    <row r="3" spans="1:11" x14ac:dyDescent="0.3">
      <c r="A3" s="174" t="s">
        <v>324</v>
      </c>
      <c r="B3" s="175"/>
      <c r="C3" s="176"/>
      <c r="D3" s="39"/>
      <c r="E3" s="193" t="s">
        <v>325</v>
      </c>
      <c r="F3" s="177"/>
      <c r="G3" s="177"/>
      <c r="H3" s="178"/>
      <c r="I3" s="39"/>
      <c r="J3" s="39"/>
      <c r="K3" s="49"/>
    </row>
    <row r="4" spans="1:11" s="148" customFormat="1" x14ac:dyDescent="0.3">
      <c r="A4" s="161" t="s">
        <v>368</v>
      </c>
      <c r="B4" s="152">
        <f>'Inputs &amp; Summary'!D16/1000000</f>
        <v>0.44</v>
      </c>
      <c r="C4" s="162"/>
      <c r="D4" s="201"/>
      <c r="E4" s="166"/>
      <c r="F4" s="179"/>
      <c r="G4" s="179"/>
      <c r="H4" s="162"/>
      <c r="I4" s="201"/>
      <c r="J4" s="201"/>
      <c r="K4" s="202"/>
    </row>
    <row r="5" spans="1:11" x14ac:dyDescent="0.3">
      <c r="A5" s="163" t="s">
        <v>369</v>
      </c>
      <c r="B5" s="153">
        <v>40</v>
      </c>
      <c r="C5" s="164"/>
      <c r="D5" s="39"/>
      <c r="E5" s="194" t="s">
        <v>383</v>
      </c>
      <c r="F5" s="179"/>
      <c r="G5" s="187">
        <f>VLOOKUP(MIN(A35:A57),A35:B57,2,FALSE)</f>
        <v>14</v>
      </c>
      <c r="H5" s="170"/>
      <c r="I5" s="39"/>
      <c r="J5" s="39"/>
      <c r="K5" s="49"/>
    </row>
    <row r="6" spans="1:11" x14ac:dyDescent="0.3">
      <c r="A6" s="163" t="s">
        <v>370</v>
      </c>
      <c r="B6" s="154">
        <v>15</v>
      </c>
      <c r="C6" s="164"/>
      <c r="D6" s="39"/>
      <c r="E6" s="180"/>
      <c r="F6" s="37"/>
      <c r="G6" s="181"/>
      <c r="H6" s="170"/>
      <c r="I6" s="39"/>
      <c r="J6" s="39"/>
      <c r="K6" s="49"/>
    </row>
    <row r="7" spans="1:11" x14ac:dyDescent="0.3">
      <c r="A7" s="163" t="s">
        <v>371</v>
      </c>
      <c r="B7" s="37">
        <f>1000/B5</f>
        <v>25</v>
      </c>
      <c r="C7" s="164"/>
      <c r="D7" s="39"/>
      <c r="E7" s="195" t="s">
        <v>384</v>
      </c>
      <c r="F7" s="37"/>
      <c r="G7" s="37"/>
      <c r="H7" s="170"/>
      <c r="I7" s="39"/>
      <c r="J7" s="39"/>
      <c r="K7" s="49"/>
    </row>
    <row r="8" spans="1:11" x14ac:dyDescent="0.3">
      <c r="A8" s="163" t="s">
        <v>372</v>
      </c>
      <c r="B8" s="37">
        <f>B4*B5</f>
        <v>17.600000000000001</v>
      </c>
      <c r="C8" s="164"/>
      <c r="D8" s="39"/>
      <c r="E8" s="180"/>
      <c r="F8" s="182" t="s">
        <v>385</v>
      </c>
      <c r="G8" s="181">
        <f>VLOOKUP($G$5,B$35:K$57,2)</f>
        <v>5096</v>
      </c>
      <c r="H8" s="170"/>
      <c r="I8" s="39"/>
      <c r="J8" s="39"/>
      <c r="K8" s="49"/>
    </row>
    <row r="9" spans="1:11" x14ac:dyDescent="0.3">
      <c r="A9" s="163" t="s">
        <v>373</v>
      </c>
      <c r="B9" s="37">
        <f>B8/B14</f>
        <v>8.8000000000000007</v>
      </c>
      <c r="C9" s="164"/>
      <c r="D9" s="39"/>
      <c r="E9" s="180"/>
      <c r="F9" s="182" t="s">
        <v>386</v>
      </c>
      <c r="G9" s="181">
        <f>VLOOKUP($G$5,B$35:K$57,7)</f>
        <v>9096.812665950456</v>
      </c>
      <c r="H9" s="170"/>
      <c r="I9" s="39"/>
      <c r="J9" s="39"/>
      <c r="K9" s="49"/>
    </row>
    <row r="10" spans="1:11" x14ac:dyDescent="0.3">
      <c r="A10" s="163" t="s">
        <v>374</v>
      </c>
      <c r="B10" s="165">
        <f>B8*B6</f>
        <v>264</v>
      </c>
      <c r="C10" s="164"/>
      <c r="D10" s="39"/>
      <c r="E10" s="180"/>
      <c r="F10" s="183" t="s">
        <v>387</v>
      </c>
      <c r="G10" s="184">
        <f>VLOOKUP($G$5,B$35:K$57,10)</f>
        <v>2972.3877736348804</v>
      </c>
      <c r="H10" s="170"/>
      <c r="I10" s="39"/>
      <c r="J10" s="39"/>
      <c r="K10" s="49"/>
    </row>
    <row r="11" spans="1:11" x14ac:dyDescent="0.3">
      <c r="A11" s="166" t="s">
        <v>375</v>
      </c>
      <c r="B11" s="167">
        <f>B13+B10</f>
        <v>364</v>
      </c>
      <c r="C11" s="164"/>
      <c r="D11" s="39"/>
      <c r="E11" s="180"/>
      <c r="F11" s="182" t="s">
        <v>388</v>
      </c>
      <c r="G11" s="185">
        <f>SUM(G8:G10)</f>
        <v>17165.200439585336</v>
      </c>
      <c r="H11" s="170"/>
      <c r="I11" s="39"/>
      <c r="J11" s="39"/>
      <c r="K11" s="49"/>
    </row>
    <row r="12" spans="1:11" ht="15" thickBot="1" x14ac:dyDescent="0.35">
      <c r="A12" s="168"/>
      <c r="B12" s="37"/>
      <c r="C12" s="164"/>
      <c r="D12" s="39"/>
      <c r="E12" s="172"/>
      <c r="F12" s="41"/>
      <c r="G12" s="186"/>
      <c r="H12" s="173"/>
      <c r="I12" s="39"/>
      <c r="J12" s="39"/>
      <c r="K12" s="49"/>
    </row>
    <row r="13" spans="1:11" x14ac:dyDescent="0.3">
      <c r="A13" s="169" t="s">
        <v>376</v>
      </c>
      <c r="B13" s="155">
        <v>100</v>
      </c>
      <c r="C13" s="170"/>
      <c r="D13" s="39"/>
      <c r="E13" s="39"/>
      <c r="F13" s="39"/>
      <c r="G13" s="203"/>
      <c r="H13" s="39"/>
      <c r="I13" s="39"/>
      <c r="J13" s="39"/>
      <c r="K13" s="49"/>
    </row>
    <row r="14" spans="1:11" x14ac:dyDescent="0.3">
      <c r="A14" s="169" t="s">
        <v>377</v>
      </c>
      <c r="B14" s="156">
        <v>2</v>
      </c>
      <c r="C14" s="170"/>
      <c r="D14" s="39"/>
      <c r="E14" s="39"/>
      <c r="F14" s="39"/>
      <c r="G14" s="203"/>
      <c r="H14" s="39"/>
      <c r="I14" s="39"/>
      <c r="J14" s="39"/>
      <c r="K14" s="49"/>
    </row>
    <row r="15" spans="1:11" x14ac:dyDescent="0.3">
      <c r="A15" s="169" t="s">
        <v>378</v>
      </c>
      <c r="B15" s="171">
        <f>7*365</f>
        <v>2555</v>
      </c>
      <c r="C15" s="170"/>
      <c r="D15" s="39"/>
      <c r="E15" s="39"/>
      <c r="F15" s="39"/>
      <c r="G15" s="203"/>
      <c r="H15" s="39"/>
      <c r="I15" s="39"/>
      <c r="J15" s="39"/>
      <c r="K15" s="49"/>
    </row>
    <row r="16" spans="1:11" x14ac:dyDescent="0.3">
      <c r="A16" s="169" t="s">
        <v>379</v>
      </c>
      <c r="B16" s="157">
        <f>'Inputs &amp; Summary'!D17*1000</f>
        <v>1596000</v>
      </c>
      <c r="C16" s="170"/>
      <c r="D16" s="204"/>
      <c r="E16" s="203"/>
      <c r="F16" s="39"/>
      <c r="G16" s="39"/>
      <c r="H16" s="203"/>
      <c r="I16" s="39"/>
      <c r="J16" s="39"/>
      <c r="K16" s="49"/>
    </row>
    <row r="17" spans="1:11" x14ac:dyDescent="0.3">
      <c r="A17" s="169" t="s">
        <v>380</v>
      </c>
      <c r="B17" s="158">
        <v>0.2</v>
      </c>
      <c r="C17" s="170"/>
      <c r="D17" s="39"/>
      <c r="E17" s="39"/>
      <c r="F17" s="39"/>
      <c r="G17" s="39"/>
      <c r="H17" s="39"/>
      <c r="I17" s="39"/>
      <c r="J17" s="39"/>
      <c r="K17" s="49"/>
    </row>
    <row r="18" spans="1:11" x14ac:dyDescent="0.3">
      <c r="A18" s="169" t="s">
        <v>381</v>
      </c>
      <c r="B18" s="159">
        <v>5.0000000000000001E-3</v>
      </c>
      <c r="C18" s="170"/>
      <c r="D18" s="39"/>
      <c r="E18" s="39"/>
      <c r="F18" s="39"/>
      <c r="G18" s="39"/>
      <c r="H18" s="39"/>
      <c r="I18" s="39"/>
      <c r="J18" s="39"/>
      <c r="K18" s="49"/>
    </row>
    <row r="19" spans="1:11" x14ac:dyDescent="0.3">
      <c r="A19" s="169" t="s">
        <v>382</v>
      </c>
      <c r="B19" s="160">
        <v>0.5</v>
      </c>
      <c r="C19" s="170"/>
      <c r="D19" s="39"/>
      <c r="E19" s="39"/>
      <c r="F19" s="39"/>
      <c r="G19" s="39"/>
      <c r="H19" s="39"/>
      <c r="I19" s="39"/>
      <c r="J19" s="39"/>
      <c r="K19" s="49"/>
    </row>
    <row r="20" spans="1:11" ht="15" thickBot="1" x14ac:dyDescent="0.35">
      <c r="A20" s="172"/>
      <c r="B20" s="41"/>
      <c r="C20" s="173"/>
      <c r="D20" s="39"/>
      <c r="E20" s="39"/>
      <c r="F20" s="39"/>
      <c r="G20" s="39"/>
      <c r="H20" s="39"/>
      <c r="I20" s="39"/>
      <c r="J20" s="39"/>
      <c r="K20" s="49"/>
    </row>
    <row r="21" spans="1:11" x14ac:dyDescent="0.3">
      <c r="A21" s="48"/>
      <c r="B21" s="39"/>
      <c r="C21" s="39"/>
      <c r="D21" s="39"/>
      <c r="E21" s="39"/>
      <c r="F21" s="39"/>
      <c r="G21" s="39"/>
      <c r="H21" s="39"/>
      <c r="I21" s="39"/>
      <c r="J21" s="39"/>
      <c r="K21" s="49"/>
    </row>
    <row r="22" spans="1:11" x14ac:dyDescent="0.3">
      <c r="A22" s="48"/>
      <c r="B22" s="39"/>
      <c r="C22" s="39"/>
      <c r="D22" s="39"/>
      <c r="E22" s="39"/>
      <c r="F22" s="39"/>
      <c r="G22" s="39"/>
      <c r="H22" s="39"/>
      <c r="I22" s="39"/>
      <c r="J22" s="39"/>
      <c r="K22" s="49"/>
    </row>
    <row r="23" spans="1:11" x14ac:dyDescent="0.3">
      <c r="A23" s="48"/>
      <c r="B23" s="39"/>
      <c r="C23" s="39"/>
      <c r="D23" s="39"/>
      <c r="E23" s="39"/>
      <c r="F23" s="39"/>
      <c r="G23" s="39"/>
      <c r="H23" s="39"/>
      <c r="I23" s="39"/>
      <c r="J23" s="39"/>
      <c r="K23" s="49"/>
    </row>
    <row r="24" spans="1:11" x14ac:dyDescent="0.3">
      <c r="A24" s="48"/>
      <c r="B24" s="39"/>
      <c r="C24" s="39"/>
      <c r="D24" s="39"/>
      <c r="E24" s="39"/>
      <c r="F24" s="39"/>
      <c r="G24" s="39"/>
      <c r="H24" s="39"/>
      <c r="I24" s="39"/>
      <c r="J24" s="39"/>
      <c r="K24" s="49"/>
    </row>
    <row r="25" spans="1:11" x14ac:dyDescent="0.3">
      <c r="A25" s="205"/>
      <c r="B25" s="38"/>
      <c r="C25" s="39"/>
      <c r="D25" s="39"/>
      <c r="E25" s="39"/>
      <c r="F25" s="39"/>
      <c r="G25" s="39"/>
      <c r="H25" s="39"/>
      <c r="I25" s="39"/>
      <c r="J25" s="39"/>
      <c r="K25" s="49"/>
    </row>
    <row r="26" spans="1:11" x14ac:dyDescent="0.3">
      <c r="A26" s="48"/>
      <c r="B26" s="39"/>
      <c r="C26" s="39"/>
      <c r="D26" s="39"/>
      <c r="E26" s="39"/>
      <c r="F26" s="39"/>
      <c r="G26" s="39"/>
      <c r="H26" s="39"/>
      <c r="I26" s="39"/>
      <c r="J26" s="39"/>
      <c r="K26" s="49"/>
    </row>
    <row r="27" spans="1:11" x14ac:dyDescent="0.3">
      <c r="A27" s="48"/>
      <c r="B27" s="39"/>
      <c r="C27" s="39"/>
      <c r="D27" s="39"/>
      <c r="E27" s="39"/>
      <c r="F27" s="39"/>
      <c r="G27" s="39"/>
      <c r="H27" s="39"/>
      <c r="I27" s="39"/>
      <c r="J27" s="39"/>
      <c r="K27" s="49"/>
    </row>
    <row r="28" spans="1:11" x14ac:dyDescent="0.3">
      <c r="A28" s="206"/>
      <c r="B28" s="39"/>
      <c r="C28" s="39"/>
      <c r="D28" s="39"/>
      <c r="E28" s="39"/>
      <c r="F28" s="39"/>
      <c r="G28" s="39"/>
      <c r="H28" s="39"/>
      <c r="I28" s="39"/>
      <c r="J28" s="39"/>
      <c r="K28" s="49"/>
    </row>
    <row r="29" spans="1:11" x14ac:dyDescent="0.3">
      <c r="A29" s="48"/>
      <c r="B29" s="39"/>
      <c r="C29" s="39"/>
      <c r="D29" s="39"/>
      <c r="E29" s="39"/>
      <c r="F29" s="39"/>
      <c r="G29" s="39"/>
      <c r="H29" s="39"/>
      <c r="I29" s="39"/>
      <c r="J29" s="39"/>
      <c r="K29" s="49"/>
    </row>
    <row r="30" spans="1:11" x14ac:dyDescent="0.3">
      <c r="A30" s="48"/>
      <c r="B30" s="39"/>
      <c r="C30" s="39"/>
      <c r="D30" s="39"/>
      <c r="E30" s="39"/>
      <c r="F30" s="39"/>
      <c r="G30" s="39"/>
      <c r="H30" s="39"/>
      <c r="I30" s="39"/>
      <c r="J30" s="39"/>
      <c r="K30" s="49"/>
    </row>
    <row r="31" spans="1:11" x14ac:dyDescent="0.3">
      <c r="A31" s="48"/>
      <c r="B31" s="39"/>
      <c r="C31" s="39"/>
      <c r="D31" s="39"/>
      <c r="E31" s="39"/>
      <c r="F31" s="39"/>
      <c r="G31" s="39"/>
      <c r="H31" s="39"/>
      <c r="I31" s="39"/>
      <c r="J31" s="39"/>
      <c r="K31" s="49"/>
    </row>
    <row r="32" spans="1:11" ht="15" thickBot="1" x14ac:dyDescent="0.35">
      <c r="A32" s="50"/>
      <c r="B32" s="51"/>
      <c r="C32" s="51"/>
      <c r="D32" s="51"/>
      <c r="E32" s="51"/>
      <c r="F32" s="51"/>
      <c r="G32" s="51"/>
      <c r="H32" s="51"/>
      <c r="I32" s="51"/>
      <c r="J32" s="51"/>
      <c r="K32" s="52"/>
    </row>
    <row r="33" spans="1:11" x14ac:dyDescent="0.3">
      <c r="A33" s="7"/>
      <c r="B33" s="7"/>
      <c r="C33" s="7"/>
      <c r="D33" s="7"/>
      <c r="E33" s="7"/>
      <c r="F33" s="7"/>
      <c r="G33" s="7"/>
      <c r="H33" s="7"/>
      <c r="I33" s="7"/>
      <c r="J33" s="7"/>
      <c r="K33" s="7"/>
    </row>
    <row r="34" spans="1:11" s="148" customFormat="1" ht="72" x14ac:dyDescent="0.3">
      <c r="A34" s="200" t="s">
        <v>389</v>
      </c>
      <c r="B34" s="200" t="s">
        <v>390</v>
      </c>
      <c r="C34" s="200" t="s">
        <v>391</v>
      </c>
      <c r="D34" s="200" t="s">
        <v>392</v>
      </c>
      <c r="E34" s="200" t="s">
        <v>393</v>
      </c>
      <c r="F34" s="200" t="s">
        <v>394</v>
      </c>
      <c r="G34" s="200" t="s">
        <v>395</v>
      </c>
      <c r="H34" s="200" t="s">
        <v>396</v>
      </c>
      <c r="I34" s="200" t="s">
        <v>397</v>
      </c>
      <c r="J34" s="200" t="s">
        <v>398</v>
      </c>
      <c r="K34" s="200" t="s">
        <v>399</v>
      </c>
    </row>
    <row r="35" spans="1:11" x14ac:dyDescent="0.3">
      <c r="A35" s="151">
        <f t="shared" ref="A35:A57" si="0">ROUND(C35+H35+K35,0)</f>
        <v>76566</v>
      </c>
      <c r="B35" s="188">
        <v>1</v>
      </c>
      <c r="C35" s="189">
        <f t="shared" ref="C35:C57" si="1">B35*$B$10+B35*$B$13</f>
        <v>364</v>
      </c>
      <c r="D35" s="150">
        <f>ROUND(365/B35,0)</f>
        <v>365</v>
      </c>
      <c r="E35" s="190">
        <f t="shared" ref="E35:E57" si="2">(1-$B$18)^D35</f>
        <v>0.16048131420416131</v>
      </c>
      <c r="F35" s="190">
        <f t="shared" ref="F35:F57" si="3">VLOOKUP(D35,A$61:C$425,3)</f>
        <v>0.45771018759827975</v>
      </c>
      <c r="G35" s="191">
        <f t="shared" ref="G35:G57" si="4">(1-F35)*$B$4*$B$16</f>
        <v>380817.59786098404</v>
      </c>
      <c r="H35" s="192">
        <f t="shared" ref="H35:H57" si="5">G35*$B$17</f>
        <v>76163.519572196805</v>
      </c>
      <c r="I35" s="150">
        <f t="shared" ref="I35:I57" si="6">$B$19*B35*$B$9</f>
        <v>4.4000000000000004</v>
      </c>
      <c r="J35" s="191">
        <f t="shared" ref="J35:J57" si="7">B$4*B$16*E35*MIN(I35,B$15)/B$15</f>
        <v>194.07598887734369</v>
      </c>
      <c r="K35" s="192">
        <f t="shared" ref="K35:K57" si="8">J35*B$17</f>
        <v>38.815197775468739</v>
      </c>
    </row>
    <row r="36" spans="1:11" x14ac:dyDescent="0.3">
      <c r="A36" s="151">
        <f t="shared" si="0"/>
        <v>49671</v>
      </c>
      <c r="B36" s="188">
        <v>2</v>
      </c>
      <c r="C36" s="189">
        <f t="shared" si="1"/>
        <v>728</v>
      </c>
      <c r="D36" s="150">
        <f t="shared" ref="D36:D57" si="9">ROUND(365/B36,0)</f>
        <v>183</v>
      </c>
      <c r="E36" s="190">
        <f t="shared" si="2"/>
        <v>0.39959843297132747</v>
      </c>
      <c r="F36" s="190">
        <f t="shared" si="3"/>
        <v>0.65289569310768325</v>
      </c>
      <c r="G36" s="191">
        <f t="shared" si="4"/>
        <v>243750.52847206054</v>
      </c>
      <c r="H36" s="192">
        <f t="shared" si="5"/>
        <v>48750.105694412108</v>
      </c>
      <c r="I36" s="150">
        <f t="shared" si="6"/>
        <v>8.8000000000000007</v>
      </c>
      <c r="J36" s="191">
        <f t="shared" si="7"/>
        <v>966.49832932059019</v>
      </c>
      <c r="K36" s="192">
        <f t="shared" si="8"/>
        <v>193.29966586411805</v>
      </c>
    </row>
    <row r="37" spans="1:11" x14ac:dyDescent="0.3">
      <c r="A37" s="151">
        <f t="shared" si="0"/>
        <v>37129</v>
      </c>
      <c r="B37" s="188">
        <v>3</v>
      </c>
      <c r="C37" s="189">
        <f t="shared" si="1"/>
        <v>1092</v>
      </c>
      <c r="D37" s="150">
        <f t="shared" si="9"/>
        <v>122</v>
      </c>
      <c r="E37" s="190">
        <f t="shared" si="2"/>
        <v>0.54252012229227975</v>
      </c>
      <c r="F37" s="190">
        <f t="shared" si="3"/>
        <v>0.74621717757242989</v>
      </c>
      <c r="G37" s="191">
        <f t="shared" si="4"/>
        <v>178216.44922153684</v>
      </c>
      <c r="H37" s="192">
        <f t="shared" si="5"/>
        <v>35643.289844307372</v>
      </c>
      <c r="I37" s="150">
        <f t="shared" si="6"/>
        <v>13.200000000000001</v>
      </c>
      <c r="J37" s="191">
        <f t="shared" si="7"/>
        <v>1968.2689491023887</v>
      </c>
      <c r="K37" s="192">
        <f t="shared" si="8"/>
        <v>393.65378982047775</v>
      </c>
    </row>
    <row r="38" spans="1:11" x14ac:dyDescent="0.3">
      <c r="A38" s="151">
        <f t="shared" si="0"/>
        <v>30022</v>
      </c>
      <c r="B38" s="188">
        <v>4</v>
      </c>
      <c r="C38" s="189">
        <f t="shared" si="1"/>
        <v>1456</v>
      </c>
      <c r="D38" s="150">
        <f t="shared" si="9"/>
        <v>91</v>
      </c>
      <c r="E38" s="190">
        <f t="shared" si="2"/>
        <v>0.63372428176440931</v>
      </c>
      <c r="F38" s="190">
        <f t="shared" si="3"/>
        <v>0.80097657064706174</v>
      </c>
      <c r="G38" s="191">
        <f t="shared" si="4"/>
        <v>139762.21302880737</v>
      </c>
      <c r="H38" s="192">
        <f t="shared" si="5"/>
        <v>27952.442605761476</v>
      </c>
      <c r="I38" s="150">
        <f t="shared" si="6"/>
        <v>17.600000000000001</v>
      </c>
      <c r="J38" s="191">
        <f t="shared" si="7"/>
        <v>3065.544852219884</v>
      </c>
      <c r="K38" s="192">
        <f t="shared" si="8"/>
        <v>613.10897044397677</v>
      </c>
    </row>
    <row r="39" spans="1:11" x14ac:dyDescent="0.3">
      <c r="A39" s="151">
        <f t="shared" si="0"/>
        <v>25782</v>
      </c>
      <c r="B39" s="188">
        <v>5</v>
      </c>
      <c r="C39" s="189">
        <f t="shared" si="1"/>
        <v>1820</v>
      </c>
      <c r="D39" s="150">
        <f t="shared" si="9"/>
        <v>73</v>
      </c>
      <c r="E39" s="190">
        <f t="shared" si="2"/>
        <v>0.69356136783131794</v>
      </c>
      <c r="F39" s="190">
        <f t="shared" si="3"/>
        <v>0.83536010687079176</v>
      </c>
      <c r="G39" s="191">
        <f t="shared" si="4"/>
        <v>115616.71855105518</v>
      </c>
      <c r="H39" s="192">
        <f t="shared" si="5"/>
        <v>23123.343710211037</v>
      </c>
      <c r="I39" s="150">
        <f t="shared" si="6"/>
        <v>22</v>
      </c>
      <c r="J39" s="191">
        <f t="shared" si="7"/>
        <v>4193.7470719409093</v>
      </c>
      <c r="K39" s="192">
        <f t="shared" si="8"/>
        <v>838.74941438818189</v>
      </c>
    </row>
    <row r="40" spans="1:11" x14ac:dyDescent="0.3">
      <c r="A40" s="151">
        <f t="shared" si="0"/>
        <v>22997</v>
      </c>
      <c r="B40" s="188">
        <v>6</v>
      </c>
      <c r="C40" s="189">
        <f t="shared" si="1"/>
        <v>2184</v>
      </c>
      <c r="D40" s="150">
        <f t="shared" si="9"/>
        <v>61</v>
      </c>
      <c r="E40" s="190">
        <f t="shared" si="2"/>
        <v>0.73655965290822167</v>
      </c>
      <c r="F40" s="190">
        <f t="shared" si="3"/>
        <v>0.85942014870924577</v>
      </c>
      <c r="G40" s="191">
        <f t="shared" si="4"/>
        <v>98720.794770419248</v>
      </c>
      <c r="H40" s="192">
        <f t="shared" si="5"/>
        <v>19744.15895408385</v>
      </c>
      <c r="I40" s="150">
        <f t="shared" si="6"/>
        <v>26.400000000000002</v>
      </c>
      <c r="J40" s="191">
        <f t="shared" si="7"/>
        <v>5344.4929852752712</v>
      </c>
      <c r="K40" s="192">
        <f t="shared" si="8"/>
        <v>1068.8985970550543</v>
      </c>
    </row>
    <row r="41" spans="1:11" x14ac:dyDescent="0.3">
      <c r="A41" s="151">
        <f t="shared" si="0"/>
        <v>20974</v>
      </c>
      <c r="B41" s="188">
        <v>7</v>
      </c>
      <c r="C41" s="189">
        <f t="shared" si="1"/>
        <v>2548</v>
      </c>
      <c r="D41" s="150">
        <f t="shared" si="9"/>
        <v>52</v>
      </c>
      <c r="E41" s="190">
        <f t="shared" si="2"/>
        <v>0.7705488893118827</v>
      </c>
      <c r="F41" s="190">
        <f t="shared" si="3"/>
        <v>0.87809175051798871</v>
      </c>
      <c r="G41" s="191">
        <f t="shared" si="4"/>
        <v>85608.849116247613</v>
      </c>
      <c r="H41" s="192">
        <f t="shared" si="5"/>
        <v>17121.769823249524</v>
      </c>
      <c r="I41" s="150">
        <f t="shared" si="6"/>
        <v>30.800000000000004</v>
      </c>
      <c r="J41" s="191">
        <f t="shared" si="7"/>
        <v>6522.9729011881009</v>
      </c>
      <c r="K41" s="192">
        <f t="shared" si="8"/>
        <v>1304.5945802376202</v>
      </c>
    </row>
    <row r="42" spans="1:11" x14ac:dyDescent="0.3">
      <c r="A42" s="151">
        <f t="shared" si="0"/>
        <v>19779</v>
      </c>
      <c r="B42" s="188">
        <v>8</v>
      </c>
      <c r="C42" s="189">
        <f t="shared" si="1"/>
        <v>2912</v>
      </c>
      <c r="D42" s="150">
        <f t="shared" si="9"/>
        <v>46</v>
      </c>
      <c r="E42" s="190">
        <f t="shared" si="2"/>
        <v>0.79407534929349588</v>
      </c>
      <c r="F42" s="190">
        <f t="shared" si="3"/>
        <v>0.89084794544770429</v>
      </c>
      <c r="G42" s="191">
        <f t="shared" si="4"/>
        <v>76650.938788804138</v>
      </c>
      <c r="H42" s="192">
        <f t="shared" si="5"/>
        <v>15330.187757760828</v>
      </c>
      <c r="I42" s="150">
        <f t="shared" si="6"/>
        <v>35.200000000000003</v>
      </c>
      <c r="J42" s="191">
        <f t="shared" si="7"/>
        <v>7682.437518486433</v>
      </c>
      <c r="K42" s="192">
        <f t="shared" si="8"/>
        <v>1536.4875036972867</v>
      </c>
    </row>
    <row r="43" spans="1:11" x14ac:dyDescent="0.3">
      <c r="A43" s="151">
        <f t="shared" si="0"/>
        <v>18858</v>
      </c>
      <c r="B43" s="188">
        <v>9</v>
      </c>
      <c r="C43" s="189">
        <f t="shared" si="1"/>
        <v>3276</v>
      </c>
      <c r="D43" s="150">
        <f t="shared" si="9"/>
        <v>41</v>
      </c>
      <c r="E43" s="190">
        <f t="shared" si="2"/>
        <v>0.81422852041756122</v>
      </c>
      <c r="F43" s="190">
        <f t="shared" si="3"/>
        <v>0.90167132772939906</v>
      </c>
      <c r="G43" s="191">
        <f t="shared" si="4"/>
        <v>69050.326815306806</v>
      </c>
      <c r="H43" s="192">
        <f t="shared" si="5"/>
        <v>13810.065363061361</v>
      </c>
      <c r="I43" s="150">
        <f t="shared" si="6"/>
        <v>39.6</v>
      </c>
      <c r="J43" s="191">
        <f t="shared" si="7"/>
        <v>8862.0899853815718</v>
      </c>
      <c r="K43" s="192">
        <f t="shared" si="8"/>
        <v>1772.4179970763144</v>
      </c>
    </row>
    <row r="44" spans="1:11" x14ac:dyDescent="0.3">
      <c r="A44" s="151">
        <f t="shared" si="0"/>
        <v>18225</v>
      </c>
      <c r="B44" s="188">
        <v>10</v>
      </c>
      <c r="C44" s="189">
        <f t="shared" si="1"/>
        <v>3640</v>
      </c>
      <c r="D44" s="150">
        <f t="shared" si="9"/>
        <v>37</v>
      </c>
      <c r="E44" s="190">
        <f t="shared" si="2"/>
        <v>0.83071870148213323</v>
      </c>
      <c r="F44" s="190">
        <f t="shared" si="3"/>
        <v>0.91045887581231244</v>
      </c>
      <c r="G44" s="191">
        <f t="shared" si="4"/>
        <v>62879.35904956171</v>
      </c>
      <c r="H44" s="192">
        <f t="shared" si="5"/>
        <v>12575.871809912343</v>
      </c>
      <c r="I44" s="150">
        <f t="shared" si="6"/>
        <v>44</v>
      </c>
      <c r="J44" s="191">
        <f t="shared" si="7"/>
        <v>10046.188509145904</v>
      </c>
      <c r="K44" s="192">
        <f t="shared" si="8"/>
        <v>2009.2377018291809</v>
      </c>
    </row>
    <row r="45" spans="1:11" x14ac:dyDescent="0.3">
      <c r="A45" s="151">
        <f t="shared" si="0"/>
        <v>17242</v>
      </c>
      <c r="B45" s="188">
        <v>12</v>
      </c>
      <c r="C45" s="189">
        <f t="shared" si="1"/>
        <v>4368</v>
      </c>
      <c r="D45" s="150">
        <f t="shared" si="9"/>
        <v>30</v>
      </c>
      <c r="E45" s="190">
        <f t="shared" si="2"/>
        <v>0.86038419191469639</v>
      </c>
      <c r="F45" s="190">
        <f t="shared" si="3"/>
        <v>0.92611819363251568</v>
      </c>
      <c r="G45" s="191">
        <f t="shared" si="4"/>
        <v>51882.759703502183</v>
      </c>
      <c r="H45" s="192">
        <f t="shared" si="5"/>
        <v>10376.551940700438</v>
      </c>
      <c r="I45" s="150">
        <f t="shared" si="6"/>
        <v>52.800000000000004</v>
      </c>
      <c r="J45" s="191">
        <f t="shared" si="7"/>
        <v>12485.933108537502</v>
      </c>
      <c r="K45" s="192">
        <f t="shared" si="8"/>
        <v>2497.1866217075003</v>
      </c>
    </row>
    <row r="46" spans="1:11" x14ac:dyDescent="0.3">
      <c r="A46" s="151">
        <f t="shared" si="0"/>
        <v>17165</v>
      </c>
      <c r="B46" s="188">
        <v>14</v>
      </c>
      <c r="C46" s="189">
        <f t="shared" si="1"/>
        <v>5096</v>
      </c>
      <c r="D46" s="150">
        <f t="shared" si="9"/>
        <v>26</v>
      </c>
      <c r="E46" s="190">
        <f t="shared" si="2"/>
        <v>0.87780914173405755</v>
      </c>
      <c r="F46" s="190">
        <f t="shared" si="3"/>
        <v>0.93523003057394583</v>
      </c>
      <c r="G46" s="191">
        <f t="shared" si="4"/>
        <v>45484.06332975228</v>
      </c>
      <c r="H46" s="192">
        <f t="shared" si="5"/>
        <v>9096.812665950456</v>
      </c>
      <c r="I46" s="150">
        <f t="shared" si="6"/>
        <v>61.600000000000009</v>
      </c>
      <c r="J46" s="191">
        <f t="shared" si="7"/>
        <v>14861.938868174402</v>
      </c>
      <c r="K46" s="192">
        <f t="shared" si="8"/>
        <v>2972.3877736348804</v>
      </c>
    </row>
    <row r="47" spans="1:11" x14ac:dyDescent="0.3">
      <c r="A47" s="151">
        <f t="shared" si="0"/>
        <v>17398</v>
      </c>
      <c r="B47" s="188">
        <v>16</v>
      </c>
      <c r="C47" s="189">
        <f t="shared" si="1"/>
        <v>5824</v>
      </c>
      <c r="D47" s="150">
        <f t="shared" si="9"/>
        <v>23</v>
      </c>
      <c r="E47" s="190">
        <f t="shared" si="2"/>
        <v>0.89110905578020905</v>
      </c>
      <c r="F47" s="190">
        <f t="shared" si="3"/>
        <v>0.94214338694514888</v>
      </c>
      <c r="G47" s="191">
        <f t="shared" si="4"/>
        <v>40629.227951638648</v>
      </c>
      <c r="H47" s="192">
        <f t="shared" si="5"/>
        <v>8125.84559032773</v>
      </c>
      <c r="I47" s="150">
        <f t="shared" si="6"/>
        <v>70.400000000000006</v>
      </c>
      <c r="J47" s="191">
        <f t="shared" si="7"/>
        <v>17242.418239729559</v>
      </c>
      <c r="K47" s="192">
        <f t="shared" si="8"/>
        <v>3448.4836479459118</v>
      </c>
    </row>
    <row r="48" spans="1:11" x14ac:dyDescent="0.3">
      <c r="A48" s="151">
        <f t="shared" si="0"/>
        <v>17636</v>
      </c>
      <c r="B48" s="188">
        <v>18</v>
      </c>
      <c r="C48" s="189">
        <f t="shared" si="1"/>
        <v>6552</v>
      </c>
      <c r="D48" s="150">
        <f t="shared" si="9"/>
        <v>20</v>
      </c>
      <c r="E48" s="190">
        <f t="shared" si="2"/>
        <v>0.90461048027461777</v>
      </c>
      <c r="F48" s="190">
        <f t="shared" si="3"/>
        <v>0.94912572126755457</v>
      </c>
      <c r="G48" s="191">
        <f t="shared" si="4"/>
        <v>35725.953497072478</v>
      </c>
      <c r="H48" s="192">
        <f t="shared" si="5"/>
        <v>7145.1906994144956</v>
      </c>
      <c r="I48" s="150">
        <f t="shared" si="6"/>
        <v>79.2</v>
      </c>
      <c r="J48" s="191">
        <f t="shared" si="7"/>
        <v>19691.620415854941</v>
      </c>
      <c r="K48" s="192">
        <f t="shared" si="8"/>
        <v>3938.3240831709882</v>
      </c>
    </row>
    <row r="49" spans="1:11" x14ac:dyDescent="0.3">
      <c r="A49" s="151">
        <f t="shared" si="0"/>
        <v>18186</v>
      </c>
      <c r="B49" s="188">
        <v>20</v>
      </c>
      <c r="C49" s="189">
        <f t="shared" si="1"/>
        <v>7280</v>
      </c>
      <c r="D49" s="150">
        <f t="shared" si="9"/>
        <v>18</v>
      </c>
      <c r="E49" s="190">
        <f t="shared" si="2"/>
        <v>0.91372488601259338</v>
      </c>
      <c r="F49" s="190">
        <f t="shared" si="3"/>
        <v>0.9538193157496635</v>
      </c>
      <c r="G49" s="191">
        <f t="shared" si="4"/>
        <v>32429.923707956306</v>
      </c>
      <c r="H49" s="192">
        <f t="shared" si="5"/>
        <v>6485.9847415912618</v>
      </c>
      <c r="I49" s="150">
        <f t="shared" si="6"/>
        <v>88</v>
      </c>
      <c r="J49" s="191">
        <f t="shared" si="7"/>
        <v>22100.025999180649</v>
      </c>
      <c r="K49" s="192">
        <f t="shared" si="8"/>
        <v>4420.0051998361296</v>
      </c>
    </row>
    <row r="50" spans="1:11" x14ac:dyDescent="0.3">
      <c r="A50" s="151">
        <f t="shared" si="0"/>
        <v>20481</v>
      </c>
      <c r="B50" s="188">
        <v>26</v>
      </c>
      <c r="C50" s="189">
        <f t="shared" si="1"/>
        <v>9464</v>
      </c>
      <c r="D50" s="150">
        <f t="shared" si="9"/>
        <v>14</v>
      </c>
      <c r="E50" s="190">
        <f t="shared" si="2"/>
        <v>0.93223011941540512</v>
      </c>
      <c r="F50" s="190">
        <f t="shared" si="3"/>
        <v>0.96330044545245852</v>
      </c>
      <c r="G50" s="191">
        <f t="shared" si="4"/>
        <v>25771.895185465528</v>
      </c>
      <c r="H50" s="192">
        <f t="shared" si="5"/>
        <v>5154.3790370931056</v>
      </c>
      <c r="I50" s="150">
        <f t="shared" si="6"/>
        <v>114.4</v>
      </c>
      <c r="J50" s="191">
        <f t="shared" si="7"/>
        <v>29311.889441982996</v>
      </c>
      <c r="K50" s="192">
        <f t="shared" si="8"/>
        <v>5862.3778883965997</v>
      </c>
    </row>
    <row r="51" spans="1:11" x14ac:dyDescent="0.3">
      <c r="A51" s="151">
        <f t="shared" si="0"/>
        <v>23709</v>
      </c>
      <c r="B51" s="188">
        <v>33</v>
      </c>
      <c r="C51" s="189">
        <f t="shared" si="1"/>
        <v>12012</v>
      </c>
      <c r="D51" s="150">
        <f t="shared" si="9"/>
        <v>11</v>
      </c>
      <c r="E51" s="190">
        <f t="shared" si="2"/>
        <v>0.94635457981344306</v>
      </c>
      <c r="F51" s="190">
        <f t="shared" si="3"/>
        <v>0.97049441973862127</v>
      </c>
      <c r="G51" s="191">
        <f t="shared" si="4"/>
        <v>20719.9986827506</v>
      </c>
      <c r="H51" s="192">
        <f t="shared" si="5"/>
        <v>4143.9997365501204</v>
      </c>
      <c r="I51" s="150">
        <f t="shared" si="6"/>
        <v>145.20000000000002</v>
      </c>
      <c r="J51" s="191">
        <f t="shared" si="7"/>
        <v>37767.232652294922</v>
      </c>
      <c r="K51" s="192">
        <f t="shared" si="8"/>
        <v>7553.4465304589849</v>
      </c>
    </row>
    <row r="52" spans="1:11" x14ac:dyDescent="0.3">
      <c r="A52" s="151">
        <f t="shared" si="0"/>
        <v>26678</v>
      </c>
      <c r="B52" s="188">
        <v>39</v>
      </c>
      <c r="C52" s="189">
        <f t="shared" si="1"/>
        <v>14196</v>
      </c>
      <c r="D52" s="150">
        <f t="shared" si="9"/>
        <v>9</v>
      </c>
      <c r="E52" s="190">
        <f t="shared" si="2"/>
        <v>0.95588957835755972</v>
      </c>
      <c r="F52" s="190">
        <f t="shared" si="3"/>
        <v>0.97533043409395781</v>
      </c>
      <c r="G52" s="191">
        <f t="shared" si="4"/>
        <v>17323.955961859068</v>
      </c>
      <c r="H52" s="192">
        <f t="shared" si="5"/>
        <v>3464.7911923718138</v>
      </c>
      <c r="I52" s="150">
        <f t="shared" si="6"/>
        <v>171.60000000000002</v>
      </c>
      <c r="J52" s="191">
        <f t="shared" si="7"/>
        <v>45083.712255184924</v>
      </c>
      <c r="K52" s="192">
        <f t="shared" si="8"/>
        <v>9016.7424510369856</v>
      </c>
    </row>
    <row r="53" spans="1:11" x14ac:dyDescent="0.3">
      <c r="A53" s="151">
        <f t="shared" si="0"/>
        <v>33852</v>
      </c>
      <c r="B53" s="188">
        <v>52</v>
      </c>
      <c r="C53" s="189">
        <f t="shared" si="1"/>
        <v>18928</v>
      </c>
      <c r="D53" s="150">
        <f t="shared" si="9"/>
        <v>7</v>
      </c>
      <c r="E53" s="190">
        <f t="shared" si="2"/>
        <v>0.96552064680948435</v>
      </c>
      <c r="F53" s="190">
        <f t="shared" si="3"/>
        <v>0.98019875498751774</v>
      </c>
      <c r="G53" s="191">
        <f t="shared" si="4"/>
        <v>13905.226297565543</v>
      </c>
      <c r="H53" s="192">
        <f t="shared" si="5"/>
        <v>2781.0452595131087</v>
      </c>
      <c r="I53" s="150">
        <f t="shared" si="6"/>
        <v>228.8</v>
      </c>
      <c r="J53" s="191">
        <f t="shared" si="7"/>
        <v>60717.271119665216</v>
      </c>
      <c r="K53" s="192">
        <f t="shared" si="8"/>
        <v>12143.454223933044</v>
      </c>
    </row>
    <row r="54" spans="1:11" x14ac:dyDescent="0.3">
      <c r="A54" s="151">
        <f t="shared" si="0"/>
        <v>38958</v>
      </c>
      <c r="B54" s="188">
        <v>61</v>
      </c>
      <c r="C54" s="189">
        <f t="shared" si="1"/>
        <v>22204</v>
      </c>
      <c r="D54" s="150">
        <f t="shared" si="9"/>
        <v>6</v>
      </c>
      <c r="E54" s="190">
        <f t="shared" si="2"/>
        <v>0.97037250935626573</v>
      </c>
      <c r="F54" s="190">
        <f t="shared" si="3"/>
        <v>0.98264510635052338</v>
      </c>
      <c r="G54" s="191">
        <f t="shared" si="4"/>
        <v>12187.300516408462</v>
      </c>
      <c r="H54" s="192">
        <f t="shared" si="5"/>
        <v>2437.4601032816927</v>
      </c>
      <c r="I54" s="150">
        <f t="shared" si="6"/>
        <v>268.40000000000003</v>
      </c>
      <c r="J54" s="191">
        <f t="shared" si="7"/>
        <v>71583.949329330877</v>
      </c>
      <c r="K54" s="192">
        <f t="shared" si="8"/>
        <v>14316.789865866176</v>
      </c>
    </row>
    <row r="55" spans="1:11" x14ac:dyDescent="0.3">
      <c r="A55" s="151">
        <f t="shared" si="0"/>
        <v>45884</v>
      </c>
      <c r="B55" s="188">
        <v>73</v>
      </c>
      <c r="C55" s="189">
        <f t="shared" si="1"/>
        <v>26572</v>
      </c>
      <c r="D55" s="150">
        <f t="shared" si="9"/>
        <v>5</v>
      </c>
      <c r="E55" s="190">
        <f t="shared" si="2"/>
        <v>0.97524875312187509</v>
      </c>
      <c r="F55" s="190">
        <f t="shared" si="3"/>
        <v>0.98509962574937493</v>
      </c>
      <c r="G55" s="191">
        <f t="shared" si="4"/>
        <v>10463.638813758949</v>
      </c>
      <c r="H55" s="192">
        <f t="shared" si="5"/>
        <v>2092.7277627517901</v>
      </c>
      <c r="I55" s="150">
        <f t="shared" si="6"/>
        <v>321.20000000000005</v>
      </c>
      <c r="J55" s="191">
        <f t="shared" si="7"/>
        <v>86096.520323604142</v>
      </c>
      <c r="K55" s="192">
        <f t="shared" si="8"/>
        <v>17219.304064720829</v>
      </c>
    </row>
    <row r="56" spans="1:11" x14ac:dyDescent="0.3">
      <c r="A56" s="151">
        <f t="shared" si="0"/>
        <v>56444</v>
      </c>
      <c r="B56" s="188">
        <v>91</v>
      </c>
      <c r="C56" s="189">
        <f t="shared" si="1"/>
        <v>33124</v>
      </c>
      <c r="D56" s="150">
        <f t="shared" si="9"/>
        <v>4</v>
      </c>
      <c r="E56" s="190">
        <f t="shared" si="2"/>
        <v>0.98014950062500006</v>
      </c>
      <c r="F56" s="190">
        <f t="shared" si="3"/>
        <v>0.98756234390624997</v>
      </c>
      <c r="G56" s="191">
        <f t="shared" si="4"/>
        <v>8734.2196152750184</v>
      </c>
      <c r="H56" s="192">
        <f t="shared" si="5"/>
        <v>1746.8439230550039</v>
      </c>
      <c r="I56" s="150">
        <f t="shared" si="6"/>
        <v>400.40000000000003</v>
      </c>
      <c r="J56" s="191">
        <f t="shared" si="7"/>
        <v>107865.12493216735</v>
      </c>
      <c r="K56" s="192">
        <f t="shared" si="8"/>
        <v>21573.024986433473</v>
      </c>
    </row>
    <row r="57" spans="1:11" x14ac:dyDescent="0.3">
      <c r="A57" s="151">
        <f t="shared" si="0"/>
        <v>74875</v>
      </c>
      <c r="B57" s="188">
        <v>122</v>
      </c>
      <c r="C57" s="189">
        <f t="shared" si="1"/>
        <v>44408</v>
      </c>
      <c r="D57" s="150">
        <f t="shared" si="9"/>
        <v>3</v>
      </c>
      <c r="E57" s="190">
        <f t="shared" si="2"/>
        <v>0.98507487500000002</v>
      </c>
      <c r="F57" s="190">
        <f t="shared" si="3"/>
        <v>0.99003329166666665</v>
      </c>
      <c r="G57" s="191">
        <f t="shared" si="4"/>
        <v>6999.0212600000132</v>
      </c>
      <c r="H57" s="192">
        <f t="shared" si="5"/>
        <v>1399.8042520000026</v>
      </c>
      <c r="I57" s="150">
        <f t="shared" si="6"/>
        <v>536.80000000000007</v>
      </c>
      <c r="J57" s="191">
        <f t="shared" si="7"/>
        <v>145337.07263487123</v>
      </c>
      <c r="K57" s="192">
        <f t="shared" si="8"/>
        <v>29067.414526974248</v>
      </c>
    </row>
    <row r="60" spans="1:11" ht="28.8" x14ac:dyDescent="0.3">
      <c r="A60" s="149" t="s">
        <v>392</v>
      </c>
      <c r="B60" s="149" t="s">
        <v>400</v>
      </c>
      <c r="C60" s="149" t="s">
        <v>401</v>
      </c>
    </row>
    <row r="61" spans="1:11" x14ac:dyDescent="0.3">
      <c r="A61" s="150">
        <v>1</v>
      </c>
      <c r="B61" s="150">
        <f t="shared" ref="B61:B124" si="10">(1-$B$18)^A61</f>
        <v>0.995</v>
      </c>
      <c r="C61" s="150">
        <f>SUM(B$61:B61)/A61</f>
        <v>0.995</v>
      </c>
    </row>
    <row r="62" spans="1:11" x14ac:dyDescent="0.3">
      <c r="A62" s="150">
        <v>2</v>
      </c>
      <c r="B62" s="150">
        <f t="shared" si="10"/>
        <v>0.99002500000000004</v>
      </c>
      <c r="C62" s="150">
        <f>SUM(B$61:B62)/A62</f>
        <v>0.99251250000000002</v>
      </c>
    </row>
    <row r="63" spans="1:11" x14ac:dyDescent="0.3">
      <c r="A63" s="150">
        <v>3</v>
      </c>
      <c r="B63" s="150">
        <f t="shared" si="10"/>
        <v>0.98507487500000002</v>
      </c>
      <c r="C63" s="150">
        <f>SUM(B$61:B63)/A63</f>
        <v>0.99003329166666665</v>
      </c>
    </row>
    <row r="64" spans="1:11" x14ac:dyDescent="0.3">
      <c r="A64" s="150">
        <v>4</v>
      </c>
      <c r="B64" s="150">
        <f t="shared" si="10"/>
        <v>0.98014950062500006</v>
      </c>
      <c r="C64" s="150">
        <f>SUM(B$61:B64)/A64</f>
        <v>0.98756234390624997</v>
      </c>
    </row>
    <row r="65" spans="1:3" x14ac:dyDescent="0.3">
      <c r="A65" s="150">
        <v>5</v>
      </c>
      <c r="B65" s="150">
        <f t="shared" si="10"/>
        <v>0.97524875312187509</v>
      </c>
      <c r="C65" s="150">
        <f>SUM(B$61:B65)/A65</f>
        <v>0.98509962574937493</v>
      </c>
    </row>
    <row r="66" spans="1:3" x14ac:dyDescent="0.3">
      <c r="A66" s="150">
        <v>6</v>
      </c>
      <c r="B66" s="150">
        <f t="shared" si="10"/>
        <v>0.97037250935626573</v>
      </c>
      <c r="C66" s="150">
        <f>SUM(B$61:B66)/A66</f>
        <v>0.98264510635052338</v>
      </c>
    </row>
    <row r="67" spans="1:3" x14ac:dyDescent="0.3">
      <c r="A67" s="150">
        <v>7</v>
      </c>
      <c r="B67" s="150">
        <f t="shared" si="10"/>
        <v>0.96552064680948435</v>
      </c>
      <c r="C67" s="150">
        <f>SUM(B$61:B67)/A67</f>
        <v>0.98019875498751774</v>
      </c>
    </row>
    <row r="68" spans="1:3" x14ac:dyDescent="0.3">
      <c r="A68" s="150">
        <v>8</v>
      </c>
      <c r="B68" s="150">
        <f t="shared" si="10"/>
        <v>0.96069304357543694</v>
      </c>
      <c r="C68" s="150">
        <f>SUM(B$61:B68)/A68</f>
        <v>0.97776054106100763</v>
      </c>
    </row>
    <row r="69" spans="1:3" x14ac:dyDescent="0.3">
      <c r="A69" s="150">
        <v>9</v>
      </c>
      <c r="B69" s="150">
        <f t="shared" si="10"/>
        <v>0.95588957835755972</v>
      </c>
      <c r="C69" s="150">
        <f>SUM(B$61:B69)/A69</f>
        <v>0.97533043409395781</v>
      </c>
    </row>
    <row r="70" spans="1:3" x14ac:dyDescent="0.3">
      <c r="A70" s="150">
        <v>10</v>
      </c>
      <c r="B70" s="150">
        <f t="shared" si="10"/>
        <v>0.95111013046577197</v>
      </c>
      <c r="C70" s="150">
        <f>SUM(B$61:B70)/A70</f>
        <v>0.97290840373113918</v>
      </c>
    </row>
    <row r="71" spans="1:3" x14ac:dyDescent="0.3">
      <c r="A71" s="150">
        <v>11</v>
      </c>
      <c r="B71" s="150">
        <f t="shared" si="10"/>
        <v>0.94635457981344306</v>
      </c>
      <c r="C71" s="150">
        <f>SUM(B$61:B71)/A71</f>
        <v>0.97049441973862127</v>
      </c>
    </row>
    <row r="72" spans="1:3" x14ac:dyDescent="0.3">
      <c r="A72" s="150">
        <v>12</v>
      </c>
      <c r="B72" s="150">
        <f t="shared" si="10"/>
        <v>0.94162280691437594</v>
      </c>
      <c r="C72" s="150">
        <f>SUM(B$61:B72)/A72</f>
        <v>0.96808845200326754</v>
      </c>
    </row>
    <row r="73" spans="1:3" x14ac:dyDescent="0.3">
      <c r="A73" s="150">
        <v>13</v>
      </c>
      <c r="B73" s="150">
        <f t="shared" si="10"/>
        <v>0.93691469287980411</v>
      </c>
      <c r="C73" s="150">
        <f>SUM(B$61:B73)/A73</f>
        <v>0.965690470532232</v>
      </c>
    </row>
    <row r="74" spans="1:3" x14ac:dyDescent="0.3">
      <c r="A74" s="150">
        <v>14</v>
      </c>
      <c r="B74" s="150">
        <f t="shared" si="10"/>
        <v>0.93223011941540512</v>
      </c>
      <c r="C74" s="150">
        <f>SUM(B$61:B74)/A74</f>
        <v>0.96330044545245852</v>
      </c>
    </row>
    <row r="75" spans="1:3" x14ac:dyDescent="0.3">
      <c r="A75" s="150">
        <v>15</v>
      </c>
      <c r="B75" s="150">
        <f t="shared" si="10"/>
        <v>0.92756896881832807</v>
      </c>
      <c r="C75" s="150">
        <f>SUM(B$61:B75)/A75</f>
        <v>0.96091834701018319</v>
      </c>
    </row>
    <row r="76" spans="1:3" x14ac:dyDescent="0.3">
      <c r="A76" s="150">
        <v>16</v>
      </c>
      <c r="B76" s="150">
        <f t="shared" si="10"/>
        <v>0.92293112397423638</v>
      </c>
      <c r="C76" s="150">
        <f>SUM(B$61:B76)/A76</f>
        <v>0.95854414557043643</v>
      </c>
    </row>
    <row r="77" spans="1:3" x14ac:dyDescent="0.3">
      <c r="A77" s="150">
        <v>17</v>
      </c>
      <c r="B77" s="150">
        <f t="shared" si="10"/>
        <v>0.9183164683543652</v>
      </c>
      <c r="C77" s="150">
        <f>SUM(B$61:B77)/A77</f>
        <v>0.95617781161654991</v>
      </c>
    </row>
    <row r="78" spans="1:3" x14ac:dyDescent="0.3">
      <c r="A78" s="150">
        <v>18</v>
      </c>
      <c r="B78" s="150">
        <f t="shared" si="10"/>
        <v>0.91372488601259338</v>
      </c>
      <c r="C78" s="150">
        <f>SUM(B$61:B78)/A78</f>
        <v>0.9538193157496635</v>
      </c>
    </row>
    <row r="79" spans="1:3" x14ac:dyDescent="0.3">
      <c r="A79" s="150">
        <v>19</v>
      </c>
      <c r="B79" s="150">
        <f t="shared" si="10"/>
        <v>0.90915626158253038</v>
      </c>
      <c r="C79" s="150">
        <f>SUM(B$61:B79)/A79</f>
        <v>0.95146862868823556</v>
      </c>
    </row>
    <row r="80" spans="1:3" x14ac:dyDescent="0.3">
      <c r="A80" s="150">
        <v>20</v>
      </c>
      <c r="B80" s="150">
        <f t="shared" si="10"/>
        <v>0.90461048027461777</v>
      </c>
      <c r="C80" s="150">
        <f>SUM(B$61:B80)/A80</f>
        <v>0.94912572126755457</v>
      </c>
    </row>
    <row r="81" spans="1:3" x14ac:dyDescent="0.3">
      <c r="A81" s="150">
        <v>21</v>
      </c>
      <c r="B81" s="150">
        <f t="shared" si="10"/>
        <v>0.90008742787324469</v>
      </c>
      <c r="C81" s="150">
        <f>SUM(B$61:B81)/A81</f>
        <v>0.94679056443925413</v>
      </c>
    </row>
    <row r="82" spans="1:3" x14ac:dyDescent="0.3">
      <c r="A82" s="150">
        <v>22</v>
      </c>
      <c r="B82" s="150">
        <f t="shared" si="10"/>
        <v>0.89558699073387849</v>
      </c>
      <c r="C82" s="150">
        <f>SUM(B$61:B82)/A82</f>
        <v>0.94446312927082798</v>
      </c>
    </row>
    <row r="83" spans="1:3" x14ac:dyDescent="0.3">
      <c r="A83" s="150">
        <v>23</v>
      </c>
      <c r="B83" s="150">
        <f t="shared" si="10"/>
        <v>0.89110905578020905</v>
      </c>
      <c r="C83" s="150">
        <f>SUM(B$61:B83)/A83</f>
        <v>0.94214338694514888</v>
      </c>
    </row>
    <row r="84" spans="1:3" x14ac:dyDescent="0.3">
      <c r="A84" s="150">
        <v>24</v>
      </c>
      <c r="B84" s="150">
        <f t="shared" si="10"/>
        <v>0.88665351050130803</v>
      </c>
      <c r="C84" s="150">
        <f>SUM(B$61:B84)/A84</f>
        <v>0.93983130875998888</v>
      </c>
    </row>
    <row r="85" spans="1:3" x14ac:dyDescent="0.3">
      <c r="A85" s="150">
        <v>25</v>
      </c>
      <c r="B85" s="150">
        <f t="shared" si="10"/>
        <v>0.88222024294880153</v>
      </c>
      <c r="C85" s="150">
        <f>SUM(B$61:B85)/A85</f>
        <v>0.93752686612754133</v>
      </c>
    </row>
    <row r="86" spans="1:3" x14ac:dyDescent="0.3">
      <c r="A86" s="150">
        <v>26</v>
      </c>
      <c r="B86" s="150">
        <f t="shared" si="10"/>
        <v>0.87780914173405755</v>
      </c>
      <c r="C86" s="150">
        <f>SUM(B$61:B86)/A86</f>
        <v>0.93523003057394583</v>
      </c>
    </row>
    <row r="87" spans="1:3" x14ac:dyDescent="0.3">
      <c r="A87" s="150">
        <v>27</v>
      </c>
      <c r="B87" s="150">
        <f t="shared" si="10"/>
        <v>0.87342009602538717</v>
      </c>
      <c r="C87" s="150">
        <f>SUM(B$61:B87)/A87</f>
        <v>0.93294077373881401</v>
      </c>
    </row>
    <row r="88" spans="1:3" x14ac:dyDescent="0.3">
      <c r="A88" s="150">
        <v>28</v>
      </c>
      <c r="B88" s="150">
        <f t="shared" si="10"/>
        <v>0.86905299554526039</v>
      </c>
      <c r="C88" s="150">
        <f>SUM(B$61:B88)/A88</f>
        <v>0.93065906737475856</v>
      </c>
    </row>
    <row r="89" spans="1:3" x14ac:dyDescent="0.3">
      <c r="A89" s="150">
        <v>29</v>
      </c>
      <c r="B89" s="150">
        <f t="shared" si="10"/>
        <v>0.86470773056753414</v>
      </c>
      <c r="C89" s="150">
        <f>SUM(B$61:B89)/A89</f>
        <v>0.92838488334692326</v>
      </c>
    </row>
    <row r="90" spans="1:3" x14ac:dyDescent="0.3">
      <c r="A90" s="150">
        <v>30</v>
      </c>
      <c r="B90" s="150">
        <f t="shared" si="10"/>
        <v>0.86038419191469639</v>
      </c>
      <c r="C90" s="150">
        <f>SUM(B$61:B90)/A90</f>
        <v>0.92611819363251568</v>
      </c>
    </row>
    <row r="91" spans="1:3" x14ac:dyDescent="0.3">
      <c r="A91" s="150">
        <v>31</v>
      </c>
      <c r="B91" s="150">
        <f t="shared" si="10"/>
        <v>0.8560822709551229</v>
      </c>
      <c r="C91" s="150">
        <f>SUM(B$61:B91)/A91</f>
        <v>0.92385897032034181</v>
      </c>
    </row>
    <row r="92" spans="1:3" x14ac:dyDescent="0.3">
      <c r="A92" s="150">
        <v>32</v>
      </c>
      <c r="B92" s="150">
        <f t="shared" si="10"/>
        <v>0.85180185960034727</v>
      </c>
      <c r="C92" s="150">
        <f>SUM(B$61:B92)/A92</f>
        <v>0.92160718561034194</v>
      </c>
    </row>
    <row r="93" spans="1:3" x14ac:dyDescent="0.3">
      <c r="A93" s="150">
        <v>33</v>
      </c>
      <c r="B93" s="150">
        <f t="shared" si="10"/>
        <v>0.84754285030234555</v>
      </c>
      <c r="C93" s="150">
        <f>SUM(B$61:B93)/A93</f>
        <v>0.91936281181312995</v>
      </c>
    </row>
    <row r="94" spans="1:3" x14ac:dyDescent="0.3">
      <c r="A94" s="150">
        <v>34</v>
      </c>
      <c r="B94" s="150">
        <f t="shared" si="10"/>
        <v>0.84330513605083379</v>
      </c>
      <c r="C94" s="150">
        <f>SUM(B$61:B94)/A94</f>
        <v>0.91712582134953302</v>
      </c>
    </row>
    <row r="95" spans="1:3" x14ac:dyDescent="0.3">
      <c r="A95" s="150">
        <v>35</v>
      </c>
      <c r="B95" s="150">
        <f t="shared" si="10"/>
        <v>0.83908861037057969</v>
      </c>
      <c r="C95" s="150">
        <f>SUM(B$61:B95)/A95</f>
        <v>0.9148961867501344</v>
      </c>
    </row>
    <row r="96" spans="1:3" x14ac:dyDescent="0.3">
      <c r="A96" s="150">
        <v>36</v>
      </c>
      <c r="B96" s="150">
        <f t="shared" si="10"/>
        <v>0.83489316731872676</v>
      </c>
      <c r="C96" s="150">
        <f>SUM(B$61:B96)/A96</f>
        <v>0.91267388065481747</v>
      </c>
    </row>
    <row r="97" spans="1:3" x14ac:dyDescent="0.3">
      <c r="A97" s="150">
        <v>37</v>
      </c>
      <c r="B97" s="150">
        <f t="shared" si="10"/>
        <v>0.83071870148213323</v>
      </c>
      <c r="C97" s="150">
        <f>SUM(B$61:B97)/A97</f>
        <v>0.91045887581231244</v>
      </c>
    </row>
    <row r="98" spans="1:3" x14ac:dyDescent="0.3">
      <c r="A98" s="150">
        <v>38</v>
      </c>
      <c r="B98" s="150">
        <f t="shared" si="10"/>
        <v>0.82656510797472249</v>
      </c>
      <c r="C98" s="150">
        <f>SUM(B$61:B98)/A98</f>
        <v>0.90825114507974436</v>
      </c>
    </row>
    <row r="99" spans="1:3" x14ac:dyDescent="0.3">
      <c r="A99" s="150">
        <v>39</v>
      </c>
      <c r="B99" s="150">
        <f t="shared" si="10"/>
        <v>0.82243228243484889</v>
      </c>
      <c r="C99" s="150">
        <f>SUM(B$61:B99)/A99</f>
        <v>0.90605066142218282</v>
      </c>
    </row>
    <row r="100" spans="1:3" x14ac:dyDescent="0.3">
      <c r="A100" s="150">
        <v>40</v>
      </c>
      <c r="B100" s="150">
        <f t="shared" si="10"/>
        <v>0.8183201210226746</v>
      </c>
      <c r="C100" s="150">
        <f>SUM(B$61:B100)/A100</f>
        <v>0.9038573979121951</v>
      </c>
    </row>
    <row r="101" spans="1:3" x14ac:dyDescent="0.3">
      <c r="A101" s="150">
        <v>41</v>
      </c>
      <c r="B101" s="150">
        <f t="shared" si="10"/>
        <v>0.81422852041756122</v>
      </c>
      <c r="C101" s="150">
        <f>SUM(B$61:B101)/A101</f>
        <v>0.90167132772939906</v>
      </c>
    </row>
    <row r="102" spans="1:3" x14ac:dyDescent="0.3">
      <c r="A102" s="150">
        <v>42</v>
      </c>
      <c r="B102" s="150">
        <f t="shared" si="10"/>
        <v>0.81015737781547348</v>
      </c>
      <c r="C102" s="150">
        <f>SUM(B$61:B102)/A102</f>
        <v>0.89949242416001984</v>
      </c>
    </row>
    <row r="103" spans="1:3" x14ac:dyDescent="0.3">
      <c r="A103" s="150">
        <v>43</v>
      </c>
      <c r="B103" s="150">
        <f t="shared" si="10"/>
        <v>0.80610659092639603</v>
      </c>
      <c r="C103" s="150">
        <f>SUM(B$61:B103)/A103</f>
        <v>0.89732066059644722</v>
      </c>
    </row>
    <row r="104" spans="1:3" x14ac:dyDescent="0.3">
      <c r="A104" s="150">
        <v>44</v>
      </c>
      <c r="B104" s="150">
        <f t="shared" si="10"/>
        <v>0.80207605797176418</v>
      </c>
      <c r="C104" s="150">
        <f>SUM(B$61:B104)/A104</f>
        <v>0.89515601053679539</v>
      </c>
    </row>
    <row r="105" spans="1:3" x14ac:dyDescent="0.3">
      <c r="A105" s="150">
        <v>45</v>
      </c>
      <c r="B105" s="150">
        <f t="shared" si="10"/>
        <v>0.79806567768190539</v>
      </c>
      <c r="C105" s="150">
        <f>SUM(B$61:B105)/A105</f>
        <v>0.89299844758446456</v>
      </c>
    </row>
    <row r="106" spans="1:3" x14ac:dyDescent="0.3">
      <c r="A106" s="150">
        <v>46</v>
      </c>
      <c r="B106" s="150">
        <f t="shared" si="10"/>
        <v>0.79407534929349588</v>
      </c>
      <c r="C106" s="150">
        <f>SUM(B$61:B106)/A106</f>
        <v>0.89084794544770429</v>
      </c>
    </row>
    <row r="107" spans="1:3" x14ac:dyDescent="0.3">
      <c r="A107" s="150">
        <v>47</v>
      </c>
      <c r="B107" s="150">
        <f t="shared" si="10"/>
        <v>0.79010497254702838</v>
      </c>
      <c r="C107" s="150">
        <f>SUM(B$61:B107)/A107</f>
        <v>0.88870447793917917</v>
      </c>
    </row>
    <row r="108" spans="1:3" x14ac:dyDescent="0.3">
      <c r="A108" s="150">
        <v>48</v>
      </c>
      <c r="B108" s="150">
        <f t="shared" si="10"/>
        <v>0.78615444768429321</v>
      </c>
      <c r="C108" s="150">
        <f>SUM(B$61:B108)/A108</f>
        <v>0.88656801897553583</v>
      </c>
    </row>
    <row r="109" spans="1:3" x14ac:dyDescent="0.3">
      <c r="A109" s="150">
        <v>49</v>
      </c>
      <c r="B109" s="150">
        <f t="shared" si="10"/>
        <v>0.78222367544587168</v>
      </c>
      <c r="C109" s="150">
        <f>SUM(B$61:B109)/A109</f>
        <v>0.88443854257697119</v>
      </c>
    </row>
    <row r="110" spans="1:3" x14ac:dyDescent="0.3">
      <c r="A110" s="150">
        <v>50</v>
      </c>
      <c r="B110" s="150">
        <f t="shared" si="10"/>
        <v>0.77831255706864233</v>
      </c>
      <c r="C110" s="150">
        <f>SUM(B$61:B110)/A110</f>
        <v>0.88231602286680466</v>
      </c>
    </row>
    <row r="111" spans="1:3" x14ac:dyDescent="0.3">
      <c r="A111" s="150">
        <v>51</v>
      </c>
      <c r="B111" s="150">
        <f t="shared" si="10"/>
        <v>0.77442099428329914</v>
      </c>
      <c r="C111" s="150">
        <f>SUM(B$61:B111)/A111</f>
        <v>0.88020043407104964</v>
      </c>
    </row>
    <row r="112" spans="1:3" x14ac:dyDescent="0.3">
      <c r="A112" s="150">
        <v>52</v>
      </c>
      <c r="B112" s="150">
        <f t="shared" si="10"/>
        <v>0.7705488893118827</v>
      </c>
      <c r="C112" s="150">
        <f>SUM(B$61:B112)/A112</f>
        <v>0.87809175051798871</v>
      </c>
    </row>
    <row r="113" spans="1:3" x14ac:dyDescent="0.3">
      <c r="A113" s="150">
        <v>53</v>
      </c>
      <c r="B113" s="150">
        <f t="shared" si="10"/>
        <v>0.76669614486532323</v>
      </c>
      <c r="C113" s="150">
        <f>SUM(B$61:B113)/A113</f>
        <v>0.87598994663774976</v>
      </c>
    </row>
    <row r="114" spans="1:3" x14ac:dyDescent="0.3">
      <c r="A114" s="150">
        <v>54</v>
      </c>
      <c r="B114" s="150">
        <f t="shared" si="10"/>
        <v>0.76286266414099668</v>
      </c>
      <c r="C114" s="150">
        <f>SUM(B$61:B114)/A114</f>
        <v>0.87389499696188389</v>
      </c>
    </row>
    <row r="115" spans="1:3" x14ac:dyDescent="0.3">
      <c r="A115" s="150">
        <v>55</v>
      </c>
      <c r="B115" s="150">
        <f t="shared" si="10"/>
        <v>0.75904835082029165</v>
      </c>
      <c r="C115" s="150">
        <f>SUM(B$61:B115)/A115</f>
        <v>0.87180687612294594</v>
      </c>
    </row>
    <row r="116" spans="1:3" x14ac:dyDescent="0.3">
      <c r="A116" s="150">
        <v>56</v>
      </c>
      <c r="B116" s="150">
        <f t="shared" si="10"/>
        <v>0.75525310906619025</v>
      </c>
      <c r="C116" s="150">
        <f>SUM(B$61:B116)/A116</f>
        <v>0.86972555885407521</v>
      </c>
    </row>
    <row r="117" spans="1:3" x14ac:dyDescent="0.3">
      <c r="A117" s="150">
        <v>57</v>
      </c>
      <c r="B117" s="150">
        <f t="shared" si="10"/>
        <v>0.75147684352085931</v>
      </c>
      <c r="C117" s="150">
        <f>SUM(B$61:B117)/A117</f>
        <v>0.8676510199885803</v>
      </c>
    </row>
    <row r="118" spans="1:3" x14ac:dyDescent="0.3">
      <c r="A118" s="150">
        <v>58</v>
      </c>
      <c r="B118" s="150">
        <f t="shared" si="10"/>
        <v>0.74771945930325501</v>
      </c>
      <c r="C118" s="150">
        <f>SUM(B$61:B118)/A118</f>
        <v>0.86558323445952301</v>
      </c>
    </row>
    <row r="119" spans="1:3" x14ac:dyDescent="0.3">
      <c r="A119" s="150">
        <v>59</v>
      </c>
      <c r="B119" s="150">
        <f t="shared" si="10"/>
        <v>0.74398086200673863</v>
      </c>
      <c r="C119" s="150">
        <f>SUM(B$61:B119)/A119</f>
        <v>0.86352217729930625</v>
      </c>
    </row>
    <row r="120" spans="1:3" x14ac:dyDescent="0.3">
      <c r="A120" s="150">
        <v>60</v>
      </c>
      <c r="B120" s="150">
        <f t="shared" si="10"/>
        <v>0.74026095769670508</v>
      </c>
      <c r="C120" s="150">
        <f>SUM(B$61:B120)/A120</f>
        <v>0.86146782363926289</v>
      </c>
    </row>
    <row r="121" spans="1:3" x14ac:dyDescent="0.3">
      <c r="A121" s="150">
        <v>61</v>
      </c>
      <c r="B121" s="150">
        <f t="shared" si="10"/>
        <v>0.73655965290822167</v>
      </c>
      <c r="C121" s="150">
        <f>SUM(B$61:B121)/A121</f>
        <v>0.85942014870924577</v>
      </c>
    </row>
    <row r="122" spans="1:3" x14ac:dyDescent="0.3">
      <c r="A122" s="150">
        <v>62</v>
      </c>
      <c r="B122" s="150">
        <f t="shared" si="10"/>
        <v>0.73287685464368046</v>
      </c>
      <c r="C122" s="150">
        <f>SUM(B$61:B122)/A122</f>
        <v>0.85737912783722048</v>
      </c>
    </row>
    <row r="123" spans="1:3" x14ac:dyDescent="0.3">
      <c r="A123" s="150">
        <v>63</v>
      </c>
      <c r="B123" s="150">
        <f t="shared" si="10"/>
        <v>0.729212470370462</v>
      </c>
      <c r="C123" s="150">
        <f>SUM(B$61:B123)/A123</f>
        <v>0.85534473644885922</v>
      </c>
    </row>
    <row r="124" spans="1:3" x14ac:dyDescent="0.3">
      <c r="A124" s="150">
        <v>64</v>
      </c>
      <c r="B124" s="150">
        <f t="shared" si="10"/>
        <v>0.72556640801860972</v>
      </c>
      <c r="C124" s="150">
        <f>SUM(B$61:B124)/A124</f>
        <v>0.85331695006713659</v>
      </c>
    </row>
    <row r="125" spans="1:3" x14ac:dyDescent="0.3">
      <c r="A125" s="150">
        <v>65</v>
      </c>
      <c r="B125" s="150">
        <f t="shared" ref="B125:B188" si="11">(1-$B$18)^A125</f>
        <v>0.72193857597851663</v>
      </c>
      <c r="C125" s="150">
        <f>SUM(B$61:B125)/A125</f>
        <v>0.85129574431192712</v>
      </c>
    </row>
    <row r="126" spans="1:3" x14ac:dyDescent="0.3">
      <c r="A126" s="150">
        <v>66</v>
      </c>
      <c r="B126" s="150">
        <f t="shared" si="11"/>
        <v>0.71832888309862408</v>
      </c>
      <c r="C126" s="150">
        <f>SUM(B$61:B126)/A126</f>
        <v>0.84928109489960424</v>
      </c>
    </row>
    <row r="127" spans="1:3" x14ac:dyDescent="0.3">
      <c r="A127" s="150">
        <v>67</v>
      </c>
      <c r="B127" s="150">
        <f t="shared" si="11"/>
        <v>0.71473723868313099</v>
      </c>
      <c r="C127" s="150">
        <f>SUM(B$61:B127)/A127</f>
        <v>0.84727297764264198</v>
      </c>
    </row>
    <row r="128" spans="1:3" x14ac:dyDescent="0.3">
      <c r="A128" s="150">
        <v>68</v>
      </c>
      <c r="B128" s="150">
        <f t="shared" si="11"/>
        <v>0.71116355248971541</v>
      </c>
      <c r="C128" s="150">
        <f>SUM(B$61:B128)/A128</f>
        <v>0.84527136844921658</v>
      </c>
    </row>
    <row r="129" spans="1:3" x14ac:dyDescent="0.3">
      <c r="A129" s="150">
        <v>69</v>
      </c>
      <c r="B129" s="150">
        <f t="shared" si="11"/>
        <v>0.70760773472726679</v>
      </c>
      <c r="C129" s="150">
        <f>SUM(B$61:B129)/A129</f>
        <v>0.84327624332281148</v>
      </c>
    </row>
    <row r="130" spans="1:3" x14ac:dyDescent="0.3">
      <c r="A130" s="150">
        <v>70</v>
      </c>
      <c r="B130" s="150">
        <f t="shared" si="11"/>
        <v>0.70406969605363046</v>
      </c>
      <c r="C130" s="150">
        <f>SUM(B$61:B130)/A130</f>
        <v>0.84128757836182322</v>
      </c>
    </row>
    <row r="131" spans="1:3" x14ac:dyDescent="0.3">
      <c r="A131" s="150">
        <v>71</v>
      </c>
      <c r="B131" s="150">
        <f t="shared" si="11"/>
        <v>0.70054934757336229</v>
      </c>
      <c r="C131" s="150">
        <f>SUM(B$61:B131)/A131</f>
        <v>0.83930534975916882</v>
      </c>
    </row>
    <row r="132" spans="1:3" x14ac:dyDescent="0.3">
      <c r="A132" s="150">
        <v>72</v>
      </c>
      <c r="B132" s="150">
        <f t="shared" si="11"/>
        <v>0.69704660083549552</v>
      </c>
      <c r="C132" s="150">
        <f>SUM(B$61:B132)/A132</f>
        <v>0.83732953380189568</v>
      </c>
    </row>
    <row r="133" spans="1:3" x14ac:dyDescent="0.3">
      <c r="A133" s="150">
        <v>73</v>
      </c>
      <c r="B133" s="150">
        <f t="shared" si="11"/>
        <v>0.69356136783131794</v>
      </c>
      <c r="C133" s="150">
        <f>SUM(B$61:B133)/A133</f>
        <v>0.83536010687079176</v>
      </c>
    </row>
    <row r="134" spans="1:3" x14ac:dyDescent="0.3">
      <c r="A134" s="150">
        <v>74</v>
      </c>
      <c r="B134" s="150">
        <f t="shared" si="11"/>
        <v>0.69009356099216146</v>
      </c>
      <c r="C134" s="150">
        <f>SUM(B$61:B134)/A134</f>
        <v>0.83339704543999948</v>
      </c>
    </row>
    <row r="135" spans="1:3" x14ac:dyDescent="0.3">
      <c r="A135" s="150">
        <v>75</v>
      </c>
      <c r="B135" s="150">
        <f t="shared" si="11"/>
        <v>0.68664309318720063</v>
      </c>
      <c r="C135" s="150">
        <f>SUM(B$61:B135)/A135</f>
        <v>0.83144032607662888</v>
      </c>
    </row>
    <row r="136" spans="1:3" x14ac:dyDescent="0.3">
      <c r="A136" s="150">
        <v>76</v>
      </c>
      <c r="B136" s="150">
        <f t="shared" si="11"/>
        <v>0.68320987772126462</v>
      </c>
      <c r="C136" s="150">
        <f>SUM(B$61:B136)/A136</f>
        <v>0.82948992544037414</v>
      </c>
    </row>
    <row r="137" spans="1:3" x14ac:dyDescent="0.3">
      <c r="A137" s="150">
        <v>77</v>
      </c>
      <c r="B137" s="150">
        <f t="shared" si="11"/>
        <v>0.67979382833265833</v>
      </c>
      <c r="C137" s="150">
        <f>SUM(B$61:B137)/A137</f>
        <v>0.82754582028313095</v>
      </c>
    </row>
    <row r="138" spans="1:3" x14ac:dyDescent="0.3">
      <c r="A138" s="150">
        <v>78</v>
      </c>
      <c r="B138" s="150">
        <f t="shared" si="11"/>
        <v>0.67639485919099507</v>
      </c>
      <c r="C138" s="150">
        <f>SUM(B$61:B138)/A138</f>
        <v>0.82560798744861641</v>
      </c>
    </row>
    <row r="139" spans="1:3" x14ac:dyDescent="0.3">
      <c r="A139" s="150">
        <v>79</v>
      </c>
      <c r="B139" s="150">
        <f t="shared" si="11"/>
        <v>0.67301288489504008</v>
      </c>
      <c r="C139" s="150">
        <f>SUM(B$61:B139)/A139</f>
        <v>0.82367640387198893</v>
      </c>
    </row>
    <row r="140" spans="1:3" x14ac:dyDescent="0.3">
      <c r="A140" s="150">
        <v>80</v>
      </c>
      <c r="B140" s="150">
        <f t="shared" si="11"/>
        <v>0.66964782047056481</v>
      </c>
      <c r="C140" s="150">
        <f>SUM(B$61:B140)/A140</f>
        <v>0.82175104657947107</v>
      </c>
    </row>
    <row r="141" spans="1:3" x14ac:dyDescent="0.3">
      <c r="A141" s="150">
        <v>81</v>
      </c>
      <c r="B141" s="150">
        <f t="shared" si="11"/>
        <v>0.66629958136821199</v>
      </c>
      <c r="C141" s="150">
        <f>SUM(B$61:B141)/A141</f>
        <v>0.81983189268797396</v>
      </c>
    </row>
    <row r="142" spans="1:3" x14ac:dyDescent="0.3">
      <c r="A142" s="150">
        <v>82</v>
      </c>
      <c r="B142" s="150">
        <f t="shared" si="11"/>
        <v>0.66296808346137104</v>
      </c>
      <c r="C142" s="150">
        <f>SUM(B$61:B142)/A142</f>
        <v>0.81791891940472261</v>
      </c>
    </row>
    <row r="143" spans="1:3" x14ac:dyDescent="0.3">
      <c r="A143" s="150">
        <v>83</v>
      </c>
      <c r="B143" s="150">
        <f t="shared" si="11"/>
        <v>0.65965324304406414</v>
      </c>
      <c r="C143" s="150">
        <f>SUM(B$61:B143)/A143</f>
        <v>0.81601210402688329</v>
      </c>
    </row>
    <row r="144" spans="1:3" x14ac:dyDescent="0.3">
      <c r="A144" s="150">
        <v>84</v>
      </c>
      <c r="B144" s="150">
        <f t="shared" si="11"/>
        <v>0.65635497682884381</v>
      </c>
      <c r="C144" s="150">
        <f>SUM(B$61:B144)/A144</f>
        <v>0.81411142394119229</v>
      </c>
    </row>
    <row r="145" spans="1:3" x14ac:dyDescent="0.3">
      <c r="A145" s="150">
        <v>85</v>
      </c>
      <c r="B145" s="150">
        <f t="shared" si="11"/>
        <v>0.65307320194469964</v>
      </c>
      <c r="C145" s="150">
        <f>SUM(B$61:B145)/A145</f>
        <v>0.81221685662358645</v>
      </c>
    </row>
    <row r="146" spans="1:3" x14ac:dyDescent="0.3">
      <c r="A146" s="150">
        <v>86</v>
      </c>
      <c r="B146" s="150">
        <f t="shared" si="11"/>
        <v>0.64980783593497615</v>
      </c>
      <c r="C146" s="150">
        <f>SUM(B$61:B146)/A146</f>
        <v>0.81032837963883519</v>
      </c>
    </row>
    <row r="147" spans="1:3" x14ac:dyDescent="0.3">
      <c r="A147" s="150">
        <v>87</v>
      </c>
      <c r="B147" s="150">
        <f t="shared" si="11"/>
        <v>0.64655879675530126</v>
      </c>
      <c r="C147" s="150">
        <f>SUM(B$61:B147)/A147</f>
        <v>0.80844597064017387</v>
      </c>
    </row>
    <row r="148" spans="1:3" x14ac:dyDescent="0.3">
      <c r="A148" s="150">
        <v>88</v>
      </c>
      <c r="B148" s="150">
        <f t="shared" si="11"/>
        <v>0.64332600277152474</v>
      </c>
      <c r="C148" s="150">
        <f>SUM(B$61:B148)/A148</f>
        <v>0.80656960736893923</v>
      </c>
    </row>
    <row r="149" spans="1:3" x14ac:dyDescent="0.3">
      <c r="A149" s="150">
        <v>89</v>
      </c>
      <c r="B149" s="150">
        <f t="shared" si="11"/>
        <v>0.64010937275766711</v>
      </c>
      <c r="C149" s="150">
        <f>SUM(B$61:B149)/A149</f>
        <v>0.80469926765420585</v>
      </c>
    </row>
    <row r="150" spans="1:3" x14ac:dyDescent="0.3">
      <c r="A150" s="150">
        <v>90</v>
      </c>
      <c r="B150" s="150">
        <f t="shared" si="11"/>
        <v>0.63690882589387876</v>
      </c>
      <c r="C150" s="150">
        <f>SUM(B$61:B150)/A150</f>
        <v>0.80283492941242451</v>
      </c>
    </row>
    <row r="151" spans="1:3" x14ac:dyDescent="0.3">
      <c r="A151" s="150">
        <v>91</v>
      </c>
      <c r="B151" s="150">
        <f t="shared" si="11"/>
        <v>0.63372428176440931</v>
      </c>
      <c r="C151" s="150">
        <f>SUM(B$61:B151)/A151</f>
        <v>0.80097657064706174</v>
      </c>
    </row>
    <row r="152" spans="1:3" x14ac:dyDescent="0.3">
      <c r="A152" s="150">
        <v>92</v>
      </c>
      <c r="B152" s="150">
        <f t="shared" si="11"/>
        <v>0.63055566035558741</v>
      </c>
      <c r="C152" s="150">
        <f>SUM(B$61:B152)/A152</f>
        <v>0.79912416944824127</v>
      </c>
    </row>
    <row r="153" spans="1:3" x14ac:dyDescent="0.3">
      <c r="A153" s="150">
        <v>93</v>
      </c>
      <c r="B153" s="150">
        <f t="shared" si="11"/>
        <v>0.62740288205380956</v>
      </c>
      <c r="C153" s="150">
        <f>SUM(B$61:B153)/A153</f>
        <v>0.79727770399238729</v>
      </c>
    </row>
    <row r="154" spans="1:3" x14ac:dyDescent="0.3">
      <c r="A154" s="150">
        <v>94</v>
      </c>
      <c r="B154" s="150">
        <f t="shared" si="11"/>
        <v>0.62426586764354042</v>
      </c>
      <c r="C154" s="150">
        <f>SUM(B$61:B154)/A154</f>
        <v>0.79543715254186764</v>
      </c>
    </row>
    <row r="155" spans="1:3" x14ac:dyDescent="0.3">
      <c r="A155" s="150">
        <v>95</v>
      </c>
      <c r="B155" s="150">
        <f t="shared" si="11"/>
        <v>0.62114453830532268</v>
      </c>
      <c r="C155" s="150">
        <f>SUM(B$61:B155)/A155</f>
        <v>0.79360249344464084</v>
      </c>
    </row>
    <row r="156" spans="1:3" x14ac:dyDescent="0.3">
      <c r="A156" s="150">
        <v>96</v>
      </c>
      <c r="B156" s="150">
        <f t="shared" si="11"/>
        <v>0.61803881561379603</v>
      </c>
      <c r="C156" s="150">
        <f>SUM(B$61:B156)/A156</f>
        <v>0.79177370513390288</v>
      </c>
    </row>
    <row r="157" spans="1:3" x14ac:dyDescent="0.3">
      <c r="A157" s="150">
        <v>97</v>
      </c>
      <c r="B157" s="150">
        <f t="shared" si="11"/>
        <v>0.61494862153572716</v>
      </c>
      <c r="C157" s="150">
        <f>SUM(B$61:B157)/A157</f>
        <v>0.78995076612773618</v>
      </c>
    </row>
    <row r="158" spans="1:3" x14ac:dyDescent="0.3">
      <c r="A158" s="150">
        <v>98</v>
      </c>
      <c r="B158" s="150">
        <f t="shared" si="11"/>
        <v>0.61187387842804841</v>
      </c>
      <c r="C158" s="150">
        <f>SUM(B$61:B158)/A158</f>
        <v>0.78813365502875965</v>
      </c>
    </row>
    <row r="159" spans="1:3" x14ac:dyDescent="0.3">
      <c r="A159" s="150">
        <v>99</v>
      </c>
      <c r="B159" s="150">
        <f t="shared" si="11"/>
        <v>0.60881450903590828</v>
      </c>
      <c r="C159" s="150">
        <f>SUM(B$61:B159)/A159</f>
        <v>0.78632235052378141</v>
      </c>
    </row>
    <row r="160" spans="1:3" x14ac:dyDescent="0.3">
      <c r="A160" s="150">
        <v>100</v>
      </c>
      <c r="B160" s="150">
        <f t="shared" si="11"/>
        <v>0.6057704364907287</v>
      </c>
      <c r="C160" s="150">
        <f>SUM(B$61:B160)/A160</f>
        <v>0.78451683138345085</v>
      </c>
    </row>
    <row r="161" spans="1:3" x14ac:dyDescent="0.3">
      <c r="A161" s="150">
        <v>101</v>
      </c>
      <c r="B161" s="150">
        <f t="shared" si="11"/>
        <v>0.60274158430827507</v>
      </c>
      <c r="C161" s="150">
        <f>SUM(B$61:B161)/A161</f>
        <v>0.78271707646191446</v>
      </c>
    </row>
    <row r="162" spans="1:3" x14ac:dyDescent="0.3">
      <c r="A162" s="150">
        <v>102</v>
      </c>
      <c r="B162" s="150">
        <f t="shared" si="11"/>
        <v>0.59972787638673375</v>
      </c>
      <c r="C162" s="150">
        <f>SUM(B$61:B162)/A162</f>
        <v>0.78092306469647155</v>
      </c>
    </row>
    <row r="163" spans="1:3" x14ac:dyDescent="0.3">
      <c r="A163" s="150">
        <v>103</v>
      </c>
      <c r="B163" s="150">
        <f t="shared" si="11"/>
        <v>0.59672923700480007</v>
      </c>
      <c r="C163" s="150">
        <f>SUM(B$61:B163)/A163</f>
        <v>0.77913477510723206</v>
      </c>
    </row>
    <row r="164" spans="1:3" x14ac:dyDescent="0.3">
      <c r="A164" s="150">
        <v>104</v>
      </c>
      <c r="B164" s="150">
        <f t="shared" si="11"/>
        <v>0.59374559081977596</v>
      </c>
      <c r="C164" s="150">
        <f>SUM(B$61:B164)/A164</f>
        <v>0.77735218679677576</v>
      </c>
    </row>
    <row r="165" spans="1:3" x14ac:dyDescent="0.3">
      <c r="A165" s="150">
        <v>105</v>
      </c>
      <c r="B165" s="150">
        <f t="shared" si="11"/>
        <v>0.5907768628656771</v>
      </c>
      <c r="C165" s="150">
        <f>SUM(B$61:B165)/A165</f>
        <v>0.77557527894981293</v>
      </c>
    </row>
    <row r="166" spans="1:3" x14ac:dyDescent="0.3">
      <c r="A166" s="150">
        <v>106</v>
      </c>
      <c r="B166" s="150">
        <f t="shared" si="11"/>
        <v>0.5878229785513488</v>
      </c>
      <c r="C166" s="150">
        <f>SUM(B$61:B166)/A166</f>
        <v>0.77380403083284621</v>
      </c>
    </row>
    <row r="167" spans="1:3" x14ac:dyDescent="0.3">
      <c r="A167" s="150">
        <v>107</v>
      </c>
      <c r="B167" s="150">
        <f t="shared" si="11"/>
        <v>0.58488386365859202</v>
      </c>
      <c r="C167" s="150">
        <f>SUM(B$61:B167)/A167</f>
        <v>0.77203842179383453</v>
      </c>
    </row>
    <row r="168" spans="1:3" x14ac:dyDescent="0.3">
      <c r="A168" s="150">
        <v>108</v>
      </c>
      <c r="B168" s="150">
        <f t="shared" si="11"/>
        <v>0.58195944434029911</v>
      </c>
      <c r="C168" s="150">
        <f>SUM(B$61:B168)/A168</f>
        <v>0.77027843126185735</v>
      </c>
    </row>
    <row r="169" spans="1:3" x14ac:dyDescent="0.3">
      <c r="A169" s="150">
        <v>109</v>
      </c>
      <c r="B169" s="150">
        <f t="shared" si="11"/>
        <v>0.57904964711859763</v>
      </c>
      <c r="C169" s="150">
        <f>SUM(B$61:B169)/A169</f>
        <v>0.76852403874678155</v>
      </c>
    </row>
    <row r="170" spans="1:3" x14ac:dyDescent="0.3">
      <c r="A170" s="150">
        <v>110</v>
      </c>
      <c r="B170" s="150">
        <f t="shared" si="11"/>
        <v>0.57615439888300468</v>
      </c>
      <c r="C170" s="150">
        <f>SUM(B$61:B170)/A170</f>
        <v>0.76677522383892904</v>
      </c>
    </row>
    <row r="171" spans="1:3" x14ac:dyDescent="0.3">
      <c r="A171" s="150">
        <v>111</v>
      </c>
      <c r="B171" s="150">
        <f t="shared" si="11"/>
        <v>0.57327362688858963</v>
      </c>
      <c r="C171" s="150">
        <f>SUM(B$61:B171)/A171</f>
        <v>0.76503196620874581</v>
      </c>
    </row>
    <row r="172" spans="1:3" x14ac:dyDescent="0.3">
      <c r="A172" s="150">
        <v>112</v>
      </c>
      <c r="B172" s="150">
        <f t="shared" si="11"/>
        <v>0.57040725875414666</v>
      </c>
      <c r="C172" s="150">
        <f>SUM(B$61:B172)/A172</f>
        <v>0.76329424560647252</v>
      </c>
    </row>
    <row r="173" spans="1:3" x14ac:dyDescent="0.3">
      <c r="A173" s="150">
        <v>113</v>
      </c>
      <c r="B173" s="150">
        <f t="shared" si="11"/>
        <v>0.56755522246037593</v>
      </c>
      <c r="C173" s="150">
        <f>SUM(B$61:B173)/A173</f>
        <v>0.76156204186181675</v>
      </c>
    </row>
    <row r="174" spans="1:3" x14ac:dyDescent="0.3">
      <c r="A174" s="150">
        <v>114</v>
      </c>
      <c r="B174" s="150">
        <f t="shared" si="11"/>
        <v>0.56471744634807397</v>
      </c>
      <c r="C174" s="150">
        <f>SUM(B$61:B174)/A174</f>
        <v>0.75983533488362598</v>
      </c>
    </row>
    <row r="175" spans="1:3" x14ac:dyDescent="0.3">
      <c r="A175" s="150">
        <v>115</v>
      </c>
      <c r="B175" s="150">
        <f t="shared" si="11"/>
        <v>0.5618938591163336</v>
      </c>
      <c r="C175" s="150">
        <f>SUM(B$61:B175)/A175</f>
        <v>0.75811410465956264</v>
      </c>
    </row>
    <row r="176" spans="1:3" x14ac:dyDescent="0.3">
      <c r="A176" s="150">
        <v>116</v>
      </c>
      <c r="B176" s="150">
        <f t="shared" si="11"/>
        <v>0.55908438982075204</v>
      </c>
      <c r="C176" s="150">
        <f>SUM(B$61:B176)/A176</f>
        <v>0.75639833125577982</v>
      </c>
    </row>
    <row r="177" spans="1:3" x14ac:dyDescent="0.3">
      <c r="A177" s="150">
        <v>117</v>
      </c>
      <c r="B177" s="150">
        <f t="shared" si="11"/>
        <v>0.55628896787164817</v>
      </c>
      <c r="C177" s="150">
        <f>SUM(B$61:B177)/A177</f>
        <v>0.75468799481659921</v>
      </c>
    </row>
    <row r="178" spans="1:3" x14ac:dyDescent="0.3">
      <c r="A178" s="150">
        <v>118</v>
      </c>
      <c r="B178" s="150">
        <f t="shared" si="11"/>
        <v>0.55350752303229001</v>
      </c>
      <c r="C178" s="150">
        <f>SUM(B$61:B178)/A178</f>
        <v>0.75298307556418986</v>
      </c>
    </row>
    <row r="179" spans="1:3" x14ac:dyDescent="0.3">
      <c r="A179" s="150">
        <v>119</v>
      </c>
      <c r="B179" s="150">
        <f t="shared" si="11"/>
        <v>0.55073998541712854</v>
      </c>
      <c r="C179" s="150">
        <f>SUM(B$61:B179)/A179</f>
        <v>0.75128355379824818</v>
      </c>
    </row>
    <row r="180" spans="1:3" x14ac:dyDescent="0.3">
      <c r="A180" s="150">
        <v>120</v>
      </c>
      <c r="B180" s="150">
        <f t="shared" si="11"/>
        <v>0.54798628549004291</v>
      </c>
      <c r="C180" s="150">
        <f>SUM(B$61:B180)/A180</f>
        <v>0.74958940989567979</v>
      </c>
    </row>
    <row r="181" spans="1:3" x14ac:dyDescent="0.3">
      <c r="A181" s="150">
        <v>121</v>
      </c>
      <c r="B181" s="150">
        <f t="shared" si="11"/>
        <v>0.5452463540625927</v>
      </c>
      <c r="C181" s="150">
        <f>SUM(B$61:B181)/A181</f>
        <v>0.74790062431028237</v>
      </c>
    </row>
    <row r="182" spans="1:3" x14ac:dyDescent="0.3">
      <c r="A182" s="150">
        <v>122</v>
      </c>
      <c r="B182" s="150">
        <f t="shared" si="11"/>
        <v>0.54252012229227975</v>
      </c>
      <c r="C182" s="150">
        <f>SUM(B$61:B182)/A182</f>
        <v>0.74621717757242989</v>
      </c>
    </row>
    <row r="183" spans="1:3" x14ac:dyDescent="0.3">
      <c r="A183" s="150">
        <v>123</v>
      </c>
      <c r="B183" s="150">
        <f t="shared" si="11"/>
        <v>0.53980752168081825</v>
      </c>
      <c r="C183" s="150">
        <f>SUM(B$61:B183)/A183</f>
        <v>0.74453905028875822</v>
      </c>
    </row>
    <row r="184" spans="1:3" x14ac:dyDescent="0.3">
      <c r="A184" s="150">
        <v>124</v>
      </c>
      <c r="B184" s="150">
        <f t="shared" si="11"/>
        <v>0.53710848407241429</v>
      </c>
      <c r="C184" s="150">
        <f>SUM(B$61:B184)/A184</f>
        <v>0.74286622314185224</v>
      </c>
    </row>
    <row r="185" spans="1:3" x14ac:dyDescent="0.3">
      <c r="A185" s="150">
        <v>125</v>
      </c>
      <c r="B185" s="150">
        <f t="shared" si="11"/>
        <v>0.53442294165205229</v>
      </c>
      <c r="C185" s="150">
        <f>SUM(B$61:B185)/A185</f>
        <v>0.74119867688993379</v>
      </c>
    </row>
    <row r="186" spans="1:3" x14ac:dyDescent="0.3">
      <c r="A186" s="150">
        <v>126</v>
      </c>
      <c r="B186" s="150">
        <f t="shared" si="11"/>
        <v>0.53175082694379194</v>
      </c>
      <c r="C186" s="150">
        <f>SUM(B$61:B186)/A186</f>
        <v>0.73953639236655178</v>
      </c>
    </row>
    <row r="187" spans="1:3" x14ac:dyDescent="0.3">
      <c r="A187" s="150">
        <v>127</v>
      </c>
      <c r="B187" s="150">
        <f t="shared" si="11"/>
        <v>0.529092072809073</v>
      </c>
      <c r="C187" s="150">
        <f>SUM(B$61:B187)/A187</f>
        <v>0.73787935048027242</v>
      </c>
    </row>
    <row r="188" spans="1:3" x14ac:dyDescent="0.3">
      <c r="A188" s="150">
        <v>128</v>
      </c>
      <c r="B188" s="150">
        <f t="shared" si="11"/>
        <v>0.52644661244502766</v>
      </c>
      <c r="C188" s="150">
        <f>SUM(B$61:B188)/A188</f>
        <v>0.73622753221437209</v>
      </c>
    </row>
    <row r="189" spans="1:3" x14ac:dyDescent="0.3">
      <c r="A189" s="150">
        <v>129</v>
      </c>
      <c r="B189" s="150">
        <f t="shared" ref="B189:B252" si="12">(1-$B$18)^A189</f>
        <v>0.52381437938280251</v>
      </c>
      <c r="C189" s="150">
        <f>SUM(B$61:B189)/A189</f>
        <v>0.73458091862653041</v>
      </c>
    </row>
    <row r="190" spans="1:3" x14ac:dyDescent="0.3">
      <c r="A190" s="150">
        <v>130</v>
      </c>
      <c r="B190" s="150">
        <f t="shared" si="12"/>
        <v>0.52119530748588849</v>
      </c>
      <c r="C190" s="150">
        <f>SUM(B$61:B190)/A190</f>
        <v>0.7329394908485255</v>
      </c>
    </row>
    <row r="191" spans="1:3" x14ac:dyDescent="0.3">
      <c r="A191" s="150">
        <v>131</v>
      </c>
      <c r="B191" s="150">
        <f t="shared" si="12"/>
        <v>0.51858933094845905</v>
      </c>
      <c r="C191" s="150">
        <f>SUM(B$61:B191)/A191</f>
        <v>0.73130323008592957</v>
      </c>
    </row>
    <row r="192" spans="1:3" x14ac:dyDescent="0.3">
      <c r="A192" s="150">
        <v>132</v>
      </c>
      <c r="B192" s="150">
        <f t="shared" si="12"/>
        <v>0.51599638429371686</v>
      </c>
      <c r="C192" s="150">
        <f>SUM(B$61:B192)/A192</f>
        <v>0.7296721176178067</v>
      </c>
    </row>
    <row r="193" spans="1:3" x14ac:dyDescent="0.3">
      <c r="A193" s="150">
        <v>133</v>
      </c>
      <c r="B193" s="150">
        <f t="shared" si="12"/>
        <v>0.51341640237224828</v>
      </c>
      <c r="C193" s="150">
        <f>SUM(B$61:B193)/A193</f>
        <v>0.72804613479641145</v>
      </c>
    </row>
    <row r="194" spans="1:3" x14ac:dyDescent="0.3">
      <c r="A194" s="150">
        <v>134</v>
      </c>
      <c r="B194" s="150">
        <f t="shared" si="12"/>
        <v>0.51084932036038699</v>
      </c>
      <c r="C194" s="150">
        <f>SUM(B$61:B194)/A194</f>
        <v>0.72642526304688892</v>
      </c>
    </row>
    <row r="195" spans="1:3" x14ac:dyDescent="0.3">
      <c r="A195" s="150">
        <v>135</v>
      </c>
      <c r="B195" s="150">
        <f t="shared" si="12"/>
        <v>0.50829507375858507</v>
      </c>
      <c r="C195" s="150">
        <f>SUM(B$61:B195)/A195</f>
        <v>0.72480948386697563</v>
      </c>
    </row>
    <row r="196" spans="1:3" x14ac:dyDescent="0.3">
      <c r="A196" s="150">
        <v>136</v>
      </c>
      <c r="B196" s="150">
        <f t="shared" si="12"/>
        <v>0.50575359838979217</v>
      </c>
      <c r="C196" s="150">
        <f>SUM(B$61:B196)/A196</f>
        <v>0.72319877882670214</v>
      </c>
    </row>
    <row r="197" spans="1:3" x14ac:dyDescent="0.3">
      <c r="A197" s="150">
        <v>137</v>
      </c>
      <c r="B197" s="150">
        <f t="shared" si="12"/>
        <v>0.50322483039784316</v>
      </c>
      <c r="C197" s="150">
        <f>SUM(B$61:B197)/A197</f>
        <v>0.72159312956809729</v>
      </c>
    </row>
    <row r="198" spans="1:3" x14ac:dyDescent="0.3">
      <c r="A198" s="150">
        <v>138</v>
      </c>
      <c r="B198" s="150">
        <f t="shared" si="12"/>
        <v>0.50070870624585395</v>
      </c>
      <c r="C198" s="150">
        <f>SUM(B$61:B198)/A198</f>
        <v>0.71999251780489271</v>
      </c>
    </row>
    <row r="199" spans="1:3" x14ac:dyDescent="0.3">
      <c r="A199" s="150">
        <v>139</v>
      </c>
      <c r="B199" s="150">
        <f t="shared" si="12"/>
        <v>0.49820516271462467</v>
      </c>
      <c r="C199" s="150">
        <f>SUM(B$61:B199)/A199</f>
        <v>0.71839692532222899</v>
      </c>
    </row>
    <row r="200" spans="1:3" x14ac:dyDescent="0.3">
      <c r="A200" s="150">
        <v>140</v>
      </c>
      <c r="B200" s="150">
        <f t="shared" si="12"/>
        <v>0.49571413690105159</v>
      </c>
      <c r="C200" s="150">
        <f>SUM(B$61:B200)/A200</f>
        <v>0.7168063339763634</v>
      </c>
    </row>
    <row r="201" spans="1:3" x14ac:dyDescent="0.3">
      <c r="A201" s="150">
        <v>141</v>
      </c>
      <c r="B201" s="150">
        <f t="shared" si="12"/>
        <v>0.49323556621654635</v>
      </c>
      <c r="C201" s="150">
        <f>SUM(B$61:B201)/A201</f>
        <v>0.71522072569437889</v>
      </c>
    </row>
    <row r="202" spans="1:3" x14ac:dyDescent="0.3">
      <c r="A202" s="150">
        <v>142</v>
      </c>
      <c r="B202" s="150">
        <f t="shared" si="12"/>
        <v>0.49076938838546363</v>
      </c>
      <c r="C202" s="150">
        <f>SUM(B$61:B202)/A202</f>
        <v>0.71364008247389354</v>
      </c>
    </row>
    <row r="203" spans="1:3" x14ac:dyDescent="0.3">
      <c r="A203" s="150">
        <v>143</v>
      </c>
      <c r="B203" s="150">
        <f t="shared" si="12"/>
        <v>0.48831554144353628</v>
      </c>
      <c r="C203" s="150">
        <f>SUM(B$61:B203)/A203</f>
        <v>0.71206438638277214</v>
      </c>
    </row>
    <row r="204" spans="1:3" x14ac:dyDescent="0.3">
      <c r="A204" s="150">
        <v>144</v>
      </c>
      <c r="B204" s="150">
        <f t="shared" si="12"/>
        <v>0.48587396373631858</v>
      </c>
      <c r="C204" s="150">
        <f>SUM(B$61:B204)/A204</f>
        <v>0.7104936195588385</v>
      </c>
    </row>
    <row r="205" spans="1:3" x14ac:dyDescent="0.3">
      <c r="A205" s="150">
        <v>145</v>
      </c>
      <c r="B205" s="150">
        <f t="shared" si="12"/>
        <v>0.483444593917637</v>
      </c>
      <c r="C205" s="150">
        <f>SUM(B$61:B205)/A205</f>
        <v>0.70892776420958881</v>
      </c>
    </row>
    <row r="206" spans="1:3" x14ac:dyDescent="0.3">
      <c r="A206" s="150">
        <v>146</v>
      </c>
      <c r="B206" s="150">
        <f t="shared" si="12"/>
        <v>0.48102737094804882</v>
      </c>
      <c r="C206" s="150">
        <f>SUM(B$61:B206)/A206</f>
        <v>0.7073668026119071</v>
      </c>
    </row>
    <row r="207" spans="1:3" x14ac:dyDescent="0.3">
      <c r="A207" s="150">
        <v>147</v>
      </c>
      <c r="B207" s="150">
        <f t="shared" si="12"/>
        <v>0.47862223409330856</v>
      </c>
      <c r="C207" s="150">
        <f>SUM(B$61:B207)/A207</f>
        <v>0.70581071711178056</v>
      </c>
    </row>
    <row r="208" spans="1:3" x14ac:dyDescent="0.3">
      <c r="A208" s="150">
        <v>148</v>
      </c>
      <c r="B208" s="150">
        <f t="shared" si="12"/>
        <v>0.47622912292284203</v>
      </c>
      <c r="C208" s="150">
        <f>SUM(B$61:B208)/A208</f>
        <v>0.70425949012401756</v>
      </c>
    </row>
    <row r="209" spans="1:3" x14ac:dyDescent="0.3">
      <c r="A209" s="150">
        <v>149</v>
      </c>
      <c r="B209" s="150">
        <f t="shared" si="12"/>
        <v>0.47384797730822786</v>
      </c>
      <c r="C209" s="150">
        <f>SUM(B$61:B209)/A209</f>
        <v>0.70271310413196519</v>
      </c>
    </row>
    <row r="210" spans="1:3" x14ac:dyDescent="0.3">
      <c r="A210" s="150">
        <v>150</v>
      </c>
      <c r="B210" s="150">
        <f t="shared" si="12"/>
        <v>0.47147873742168672</v>
      </c>
      <c r="C210" s="150">
        <f>SUM(B$61:B210)/A210</f>
        <v>0.70117154168723006</v>
      </c>
    </row>
    <row r="211" spans="1:3" x14ac:dyDescent="0.3">
      <c r="A211" s="150">
        <v>151</v>
      </c>
      <c r="B211" s="150">
        <f t="shared" si="12"/>
        <v>0.46912134373457826</v>
      </c>
      <c r="C211" s="150">
        <f>SUM(B$61:B211)/A211</f>
        <v>0.69963478540939794</v>
      </c>
    </row>
    <row r="212" spans="1:3" x14ac:dyDescent="0.3">
      <c r="A212" s="150">
        <v>152</v>
      </c>
      <c r="B212" s="150">
        <f t="shared" si="12"/>
        <v>0.46677573701590536</v>
      </c>
      <c r="C212" s="150">
        <f>SUM(B$61:B212)/A212</f>
        <v>0.69810281798575657</v>
      </c>
    </row>
    <row r="213" spans="1:3" x14ac:dyDescent="0.3">
      <c r="A213" s="150">
        <v>153</v>
      </c>
      <c r="B213" s="150">
        <f t="shared" si="12"/>
        <v>0.46444185833082585</v>
      </c>
      <c r="C213" s="150">
        <f>SUM(B$61:B213)/A213</f>
        <v>0.69657562217101854</v>
      </c>
    </row>
    <row r="214" spans="1:3" x14ac:dyDescent="0.3">
      <c r="A214" s="150">
        <v>154</v>
      </c>
      <c r="B214" s="150">
        <f t="shared" si="12"/>
        <v>0.46211964903917174</v>
      </c>
      <c r="C214" s="150">
        <f>SUM(B$61:B214)/A214</f>
        <v>0.69505318078704548</v>
      </c>
    </row>
    <row r="215" spans="1:3" x14ac:dyDescent="0.3">
      <c r="A215" s="150">
        <v>155</v>
      </c>
      <c r="B215" s="150">
        <f t="shared" si="12"/>
        <v>0.45980905079397583</v>
      </c>
      <c r="C215" s="150">
        <f>SUM(B$61:B215)/A215</f>
        <v>0.69353547672257398</v>
      </c>
    </row>
    <row r="216" spans="1:3" x14ac:dyDescent="0.3">
      <c r="A216" s="150">
        <v>156</v>
      </c>
      <c r="B216" s="150">
        <f t="shared" si="12"/>
        <v>0.45751000554000604</v>
      </c>
      <c r="C216" s="150">
        <f>SUM(B$61:B216)/A216</f>
        <v>0.69202249293294216</v>
      </c>
    </row>
    <row r="217" spans="1:3" x14ac:dyDescent="0.3">
      <c r="A217" s="150">
        <v>157</v>
      </c>
      <c r="B217" s="150">
        <f t="shared" si="12"/>
        <v>0.45522245551230606</v>
      </c>
      <c r="C217" s="150">
        <f>SUM(B$61:B217)/A217</f>
        <v>0.69051421243981703</v>
      </c>
    </row>
    <row r="218" spans="1:3" x14ac:dyDescent="0.3">
      <c r="A218" s="150">
        <v>158</v>
      </c>
      <c r="B218" s="150">
        <f t="shared" si="12"/>
        <v>0.45294634323474448</v>
      </c>
      <c r="C218" s="150">
        <f>SUM(B$61:B218)/A218</f>
        <v>0.68901061833092414</v>
      </c>
    </row>
    <row r="219" spans="1:3" x14ac:dyDescent="0.3">
      <c r="A219" s="150">
        <v>159</v>
      </c>
      <c r="B219" s="150">
        <f t="shared" si="12"/>
        <v>0.45068161151857072</v>
      </c>
      <c r="C219" s="150">
        <f>SUM(B$61:B219)/A219</f>
        <v>0.68751169375977728</v>
      </c>
    </row>
    <row r="220" spans="1:3" x14ac:dyDescent="0.3">
      <c r="A220" s="150">
        <v>160</v>
      </c>
      <c r="B220" s="150">
        <f t="shared" si="12"/>
        <v>0.44842820346097789</v>
      </c>
      <c r="C220" s="150">
        <f>SUM(B$61:B220)/A220</f>
        <v>0.68601742194540982</v>
      </c>
    </row>
    <row r="221" spans="1:3" x14ac:dyDescent="0.3">
      <c r="A221" s="150">
        <v>161</v>
      </c>
      <c r="B221" s="150">
        <f t="shared" si="12"/>
        <v>0.44618606244367298</v>
      </c>
      <c r="C221" s="150">
        <f>SUM(B$61:B221)/A221</f>
        <v>0.68452778617210708</v>
      </c>
    </row>
    <row r="222" spans="1:3" x14ac:dyDescent="0.3">
      <c r="A222" s="150">
        <v>162</v>
      </c>
      <c r="B222" s="150">
        <f t="shared" si="12"/>
        <v>0.4439551321314546</v>
      </c>
      <c r="C222" s="150">
        <f>SUM(B$61:B222)/A222</f>
        <v>0.68304276978914014</v>
      </c>
    </row>
    <row r="223" spans="1:3" x14ac:dyDescent="0.3">
      <c r="A223" s="150">
        <v>163</v>
      </c>
      <c r="B223" s="150">
        <f t="shared" si="12"/>
        <v>0.44173535647079737</v>
      </c>
      <c r="C223" s="150">
        <f>SUM(B$61:B223)/A223</f>
        <v>0.68156235621049999</v>
      </c>
    </row>
    <row r="224" spans="1:3" x14ac:dyDescent="0.3">
      <c r="A224" s="150">
        <v>164</v>
      </c>
      <c r="B224" s="150">
        <f t="shared" si="12"/>
        <v>0.43952667968844339</v>
      </c>
      <c r="C224" s="150">
        <f>SUM(B$61:B224)/A224</f>
        <v>0.68008652891463373</v>
      </c>
    </row>
    <row r="225" spans="1:3" x14ac:dyDescent="0.3">
      <c r="A225" s="150">
        <v>165</v>
      </c>
      <c r="B225" s="150">
        <f t="shared" si="12"/>
        <v>0.43732904629000124</v>
      </c>
      <c r="C225" s="150">
        <f>SUM(B$61:B225)/A225</f>
        <v>0.67861527144418143</v>
      </c>
    </row>
    <row r="226" spans="1:3" x14ac:dyDescent="0.3">
      <c r="A226" s="150">
        <v>166</v>
      </c>
      <c r="B226" s="150">
        <f t="shared" si="12"/>
        <v>0.43514240105855118</v>
      </c>
      <c r="C226" s="150">
        <f>SUM(B$61:B226)/A226</f>
        <v>0.67714856740571383</v>
      </c>
    </row>
    <row r="227" spans="1:3" x14ac:dyDescent="0.3">
      <c r="A227" s="150">
        <v>167</v>
      </c>
      <c r="B227" s="150">
        <f t="shared" si="12"/>
        <v>0.43296668905325841</v>
      </c>
      <c r="C227" s="150">
        <f>SUM(B$61:B227)/A227</f>
        <v>0.67568640046947159</v>
      </c>
    </row>
    <row r="228" spans="1:3" x14ac:dyDescent="0.3">
      <c r="A228" s="150">
        <v>168</v>
      </c>
      <c r="B228" s="150">
        <f t="shared" si="12"/>
        <v>0.43080185560799211</v>
      </c>
      <c r="C228" s="150">
        <f>SUM(B$61:B228)/A228</f>
        <v>0.67422875436910568</v>
      </c>
    </row>
    <row r="229" spans="1:3" x14ac:dyDescent="0.3">
      <c r="A229" s="150">
        <v>169</v>
      </c>
      <c r="B229" s="150">
        <f t="shared" si="12"/>
        <v>0.42864784632995212</v>
      </c>
      <c r="C229" s="150">
        <f>SUM(B$61:B229)/A229</f>
        <v>0.67277561290141841</v>
      </c>
    </row>
    <row r="230" spans="1:3" x14ac:dyDescent="0.3">
      <c r="A230" s="150">
        <v>170</v>
      </c>
      <c r="B230" s="150">
        <f t="shared" si="12"/>
        <v>0.4265046070983024</v>
      </c>
      <c r="C230" s="150">
        <f>SUM(B$61:B230)/A230</f>
        <v>0.67132695992610592</v>
      </c>
    </row>
    <row r="231" spans="1:3" x14ac:dyDescent="0.3">
      <c r="A231" s="150">
        <v>171</v>
      </c>
      <c r="B231" s="150">
        <f t="shared" si="12"/>
        <v>0.42437208406281085</v>
      </c>
      <c r="C231" s="150">
        <f>SUM(B$61:B231)/A231</f>
        <v>0.66988277936550189</v>
      </c>
    </row>
    <row r="232" spans="1:3" x14ac:dyDescent="0.3">
      <c r="A232" s="150">
        <v>172</v>
      </c>
      <c r="B232" s="150">
        <f t="shared" si="12"/>
        <v>0.42225022364249687</v>
      </c>
      <c r="C232" s="150">
        <f>SUM(B$61:B232)/A232</f>
        <v>0.66844305520432157</v>
      </c>
    </row>
    <row r="233" spans="1:3" x14ac:dyDescent="0.3">
      <c r="A233" s="150">
        <v>173</v>
      </c>
      <c r="B233" s="150">
        <f t="shared" si="12"/>
        <v>0.42013897252428439</v>
      </c>
      <c r="C233" s="150">
        <f>SUM(B$61:B233)/A233</f>
        <v>0.66700777148940804</v>
      </c>
    </row>
    <row r="234" spans="1:3" x14ac:dyDescent="0.3">
      <c r="A234" s="150">
        <v>174</v>
      </c>
      <c r="B234" s="150">
        <f t="shared" si="12"/>
        <v>0.41803827766166302</v>
      </c>
      <c r="C234" s="150">
        <f>SUM(B$61:B234)/A234</f>
        <v>0.66557691232947858</v>
      </c>
    </row>
    <row r="235" spans="1:3" x14ac:dyDescent="0.3">
      <c r="A235" s="150">
        <v>175</v>
      </c>
      <c r="B235" s="150">
        <f t="shared" si="12"/>
        <v>0.41594808627335467</v>
      </c>
      <c r="C235" s="150">
        <f>SUM(B$61:B235)/A235</f>
        <v>0.66415046189487215</v>
      </c>
    </row>
    <row r="236" spans="1:3" x14ac:dyDescent="0.3">
      <c r="A236" s="150">
        <v>176</v>
      </c>
      <c r="B236" s="150">
        <f t="shared" si="12"/>
        <v>0.41386834584198789</v>
      </c>
      <c r="C236" s="150">
        <f>SUM(B$61:B236)/A236</f>
        <v>0.66272840441729897</v>
      </c>
    </row>
    <row r="237" spans="1:3" x14ac:dyDescent="0.3">
      <c r="A237" s="150">
        <v>177</v>
      </c>
      <c r="B237" s="150">
        <f t="shared" si="12"/>
        <v>0.41179900411277792</v>
      </c>
      <c r="C237" s="150">
        <f>SUM(B$61:B237)/A237</f>
        <v>0.6613107241895898</v>
      </c>
    </row>
    <row r="238" spans="1:3" x14ac:dyDescent="0.3">
      <c r="A238" s="150">
        <v>178</v>
      </c>
      <c r="B238" s="150">
        <f t="shared" si="12"/>
        <v>0.40974000909221403</v>
      </c>
      <c r="C238" s="150">
        <f>SUM(B$61:B238)/A238</f>
        <v>0.65989740556544729</v>
      </c>
    </row>
    <row r="239" spans="1:3" x14ac:dyDescent="0.3">
      <c r="A239" s="150">
        <v>179</v>
      </c>
      <c r="B239" s="150">
        <f t="shared" si="12"/>
        <v>0.40769130904675294</v>
      </c>
      <c r="C239" s="150">
        <f>SUM(B$61:B239)/A239</f>
        <v>0.65848843295919757</v>
      </c>
    </row>
    <row r="240" spans="1:3" x14ac:dyDescent="0.3">
      <c r="A240" s="150">
        <v>180</v>
      </c>
      <c r="B240" s="150">
        <f t="shared" si="12"/>
        <v>0.40565285250151922</v>
      </c>
      <c r="C240" s="150">
        <f>SUM(B$61:B240)/A240</f>
        <v>0.6570837908455438</v>
      </c>
    </row>
    <row r="241" spans="1:3" x14ac:dyDescent="0.3">
      <c r="A241" s="150">
        <v>181</v>
      </c>
      <c r="B241" s="150">
        <f t="shared" si="12"/>
        <v>0.40362458823901159</v>
      </c>
      <c r="C241" s="150">
        <f>SUM(B$61:B241)/A241</f>
        <v>0.65568346375931985</v>
      </c>
    </row>
    <row r="242" spans="1:3" x14ac:dyDescent="0.3">
      <c r="A242" s="150">
        <v>182</v>
      </c>
      <c r="B242" s="150">
        <f t="shared" si="12"/>
        <v>0.40160646529781657</v>
      </c>
      <c r="C242" s="150">
        <f>SUM(B$61:B242)/A242</f>
        <v>0.65428743629524566</v>
      </c>
    </row>
    <row r="243" spans="1:3" x14ac:dyDescent="0.3">
      <c r="A243" s="150">
        <v>183</v>
      </c>
      <c r="B243" s="150">
        <f t="shared" si="12"/>
        <v>0.39959843297132747</v>
      </c>
      <c r="C243" s="150">
        <f>SUM(B$61:B243)/A243</f>
        <v>0.65289569310768325</v>
      </c>
    </row>
    <row r="244" spans="1:3" x14ac:dyDescent="0.3">
      <c r="A244" s="150">
        <v>184</v>
      </c>
      <c r="B244" s="150">
        <f t="shared" si="12"/>
        <v>0.39760044080647089</v>
      </c>
      <c r="C244" s="150">
        <f>SUM(B$61:B244)/A244</f>
        <v>0.65150821891039412</v>
      </c>
    </row>
    <row r="245" spans="1:3" x14ac:dyDescent="0.3">
      <c r="A245" s="150">
        <v>185</v>
      </c>
      <c r="B245" s="150">
        <f t="shared" si="12"/>
        <v>0.3956124386024385</v>
      </c>
      <c r="C245" s="150">
        <f>SUM(B$61:B245)/A245</f>
        <v>0.65012499847629701</v>
      </c>
    </row>
    <row r="246" spans="1:3" x14ac:dyDescent="0.3">
      <c r="A246" s="150">
        <v>186</v>
      </c>
      <c r="B246" s="150">
        <f t="shared" si="12"/>
        <v>0.39363437640942633</v>
      </c>
      <c r="C246" s="150">
        <f>SUM(B$61:B246)/A246</f>
        <v>0.64874601663722786</v>
      </c>
    </row>
    <row r="247" spans="1:3" x14ac:dyDescent="0.3">
      <c r="A247" s="150">
        <v>187</v>
      </c>
      <c r="B247" s="150">
        <f t="shared" si="12"/>
        <v>0.39166620452737916</v>
      </c>
      <c r="C247" s="150">
        <f>SUM(B$61:B247)/A247</f>
        <v>0.64737125828369924</v>
      </c>
    </row>
    <row r="248" spans="1:3" x14ac:dyDescent="0.3">
      <c r="A248" s="150">
        <v>188</v>
      </c>
      <c r="B248" s="150">
        <f t="shared" si="12"/>
        <v>0.38970787350474234</v>
      </c>
      <c r="C248" s="150">
        <f>SUM(B$61:B248)/A248</f>
        <v>0.64600070836466228</v>
      </c>
    </row>
    <row r="249" spans="1:3" x14ac:dyDescent="0.3">
      <c r="A249" s="150">
        <v>189</v>
      </c>
      <c r="B249" s="150">
        <f t="shared" si="12"/>
        <v>0.38775933413721869</v>
      </c>
      <c r="C249" s="150">
        <f>SUM(B$61:B249)/A249</f>
        <v>0.64463435188726836</v>
      </c>
    </row>
    <row r="250" spans="1:3" x14ac:dyDescent="0.3">
      <c r="A250" s="150">
        <v>190</v>
      </c>
      <c r="B250" s="150">
        <f t="shared" si="12"/>
        <v>0.3858205374665325</v>
      </c>
      <c r="C250" s="150">
        <f>SUM(B$61:B250)/A250</f>
        <v>0.64327217391663294</v>
      </c>
    </row>
    <row r="251" spans="1:3" x14ac:dyDescent="0.3">
      <c r="A251" s="150">
        <v>191</v>
      </c>
      <c r="B251" s="150">
        <f t="shared" si="12"/>
        <v>0.38389143477919985</v>
      </c>
      <c r="C251" s="150">
        <f>SUM(B$61:B251)/A251</f>
        <v>0.64191415957559927</v>
      </c>
    </row>
    <row r="252" spans="1:3" x14ac:dyDescent="0.3">
      <c r="A252" s="150">
        <v>192</v>
      </c>
      <c r="B252" s="150">
        <f t="shared" si="12"/>
        <v>0.38197197760530383</v>
      </c>
      <c r="C252" s="150">
        <f>SUM(B$61:B252)/A252</f>
        <v>0.64056029404450399</v>
      </c>
    </row>
    <row r="253" spans="1:3" x14ac:dyDescent="0.3">
      <c r="A253" s="150">
        <v>193</v>
      </c>
      <c r="B253" s="150">
        <f t="shared" ref="B253:B316" si="13">(1-$B$18)^A253</f>
        <v>0.38006211771727733</v>
      </c>
      <c r="C253" s="150">
        <f>SUM(B$61:B253)/A253</f>
        <v>0.63921056256094322</v>
      </c>
    </row>
    <row r="254" spans="1:3" x14ac:dyDescent="0.3">
      <c r="A254" s="150">
        <v>194</v>
      </c>
      <c r="B254" s="150">
        <f t="shared" si="13"/>
        <v>0.37816180712869091</v>
      </c>
      <c r="C254" s="150">
        <f>SUM(B$61:B254)/A254</f>
        <v>0.63786495041953983</v>
      </c>
    </row>
    <row r="255" spans="1:3" x14ac:dyDescent="0.3">
      <c r="A255" s="150">
        <v>195</v>
      </c>
      <c r="B255" s="150">
        <f t="shared" si="13"/>
        <v>0.37627099809304748</v>
      </c>
      <c r="C255" s="150">
        <f>SUM(B$61:B255)/A255</f>
        <v>0.63652344297171159</v>
      </c>
    </row>
    <row r="256" spans="1:3" x14ac:dyDescent="0.3">
      <c r="A256" s="150">
        <v>196</v>
      </c>
      <c r="B256" s="150">
        <f t="shared" si="13"/>
        <v>0.37438964310258227</v>
      </c>
      <c r="C256" s="150">
        <f>SUM(B$61:B256)/A256</f>
        <v>0.63518602562544058</v>
      </c>
    </row>
    <row r="257" spans="1:3" x14ac:dyDescent="0.3">
      <c r="A257" s="150">
        <v>197</v>
      </c>
      <c r="B257" s="150">
        <f t="shared" si="13"/>
        <v>0.37251769488706937</v>
      </c>
      <c r="C257" s="150">
        <f>SUM(B$61:B257)/A257</f>
        <v>0.63385268384504279</v>
      </c>
    </row>
    <row r="258" spans="1:3" x14ac:dyDescent="0.3">
      <c r="A258" s="150">
        <v>198</v>
      </c>
      <c r="B258" s="150">
        <f t="shared" si="13"/>
        <v>0.37065510641263399</v>
      </c>
      <c r="C258" s="150">
        <f>SUM(B$61:B258)/A258</f>
        <v>0.63252340315093969</v>
      </c>
    </row>
    <row r="259" spans="1:3" x14ac:dyDescent="0.3">
      <c r="A259" s="150">
        <v>199</v>
      </c>
      <c r="B259" s="150">
        <f t="shared" si="13"/>
        <v>0.36880183088057084</v>
      </c>
      <c r="C259" s="150">
        <f>SUM(B$61:B259)/A259</f>
        <v>0.63119816911943027</v>
      </c>
    </row>
    <row r="260" spans="1:3" x14ac:dyDescent="0.3">
      <c r="A260" s="150">
        <v>200</v>
      </c>
      <c r="B260" s="150">
        <f t="shared" si="13"/>
        <v>0.36695782172616803</v>
      </c>
      <c r="C260" s="150">
        <f>SUM(B$61:B260)/A260</f>
        <v>0.62987696738246401</v>
      </c>
    </row>
    <row r="261" spans="1:3" x14ac:dyDescent="0.3">
      <c r="A261" s="150">
        <v>201</v>
      </c>
      <c r="B261" s="150">
        <f t="shared" si="13"/>
        <v>0.36512303261753709</v>
      </c>
      <c r="C261" s="150">
        <f>SUM(B$61:B261)/A261</f>
        <v>0.6285597836274146</v>
      </c>
    </row>
    <row r="262" spans="1:3" x14ac:dyDescent="0.3">
      <c r="A262" s="150">
        <v>202</v>
      </c>
      <c r="B262" s="150">
        <f t="shared" si="13"/>
        <v>0.36329741745444949</v>
      </c>
      <c r="C262" s="150">
        <f>SUM(B$61:B262)/A262</f>
        <v>0.62724660359685536</v>
      </c>
    </row>
    <row r="263" spans="1:3" x14ac:dyDescent="0.3">
      <c r="A263" s="150">
        <v>203</v>
      </c>
      <c r="B263" s="150">
        <f t="shared" si="13"/>
        <v>0.36148093036717721</v>
      </c>
      <c r="C263" s="150">
        <f>SUM(B$61:B263)/A263</f>
        <v>0.62593741308833473</v>
      </c>
    </row>
    <row r="264" spans="1:3" x14ac:dyDescent="0.3">
      <c r="A264" s="150">
        <v>204</v>
      </c>
      <c r="B264" s="150">
        <f t="shared" si="13"/>
        <v>0.35967352571534134</v>
      </c>
      <c r="C264" s="150">
        <f>SUM(B$61:B264)/A264</f>
        <v>0.62463219795415337</v>
      </c>
    </row>
    <row r="265" spans="1:3" x14ac:dyDescent="0.3">
      <c r="A265" s="150">
        <v>205</v>
      </c>
      <c r="B265" s="150">
        <f t="shared" si="13"/>
        <v>0.35787515808676462</v>
      </c>
      <c r="C265" s="150">
        <f>SUM(B$61:B265)/A265</f>
        <v>0.62333094410114176</v>
      </c>
    </row>
    <row r="266" spans="1:3" x14ac:dyDescent="0.3">
      <c r="A266" s="150">
        <v>206</v>
      </c>
      <c r="B266" s="150">
        <f t="shared" si="13"/>
        <v>0.35608578229633081</v>
      </c>
      <c r="C266" s="150">
        <f>SUM(B$61:B266)/A266</f>
        <v>0.62203363749043883</v>
      </c>
    </row>
    <row r="267" spans="1:3" x14ac:dyDescent="0.3">
      <c r="A267" s="150">
        <v>207</v>
      </c>
      <c r="B267" s="150">
        <f t="shared" si="13"/>
        <v>0.3543053533848492</v>
      </c>
      <c r="C267" s="150">
        <f>SUM(B$61:B267)/A267</f>
        <v>0.62074026413727179</v>
      </c>
    </row>
    <row r="268" spans="1:3" x14ac:dyDescent="0.3">
      <c r="A268" s="150">
        <v>208</v>
      </c>
      <c r="B268" s="150">
        <f t="shared" si="13"/>
        <v>0.35253382661792487</v>
      </c>
      <c r="C268" s="150">
        <f>SUM(B$61:B268)/A268</f>
        <v>0.61945081011073644</v>
      </c>
    </row>
    <row r="269" spans="1:3" x14ac:dyDescent="0.3">
      <c r="A269" s="150">
        <v>209</v>
      </c>
      <c r="B269" s="150">
        <f t="shared" si="13"/>
        <v>0.35077115748483528</v>
      </c>
      <c r="C269" s="150">
        <f>SUM(B$61:B269)/A269</f>
        <v>0.61816526153357909</v>
      </c>
    </row>
    <row r="270" spans="1:3" x14ac:dyDescent="0.3">
      <c r="A270" s="150">
        <v>210</v>
      </c>
      <c r="B270" s="150">
        <f t="shared" si="13"/>
        <v>0.34901730169741113</v>
      </c>
      <c r="C270" s="150">
        <f>SUM(B$61:B270)/A270</f>
        <v>0.61688360458197833</v>
      </c>
    </row>
    <row r="271" spans="1:3" x14ac:dyDescent="0.3">
      <c r="A271" s="150">
        <v>211</v>
      </c>
      <c r="B271" s="150">
        <f t="shared" si="13"/>
        <v>0.34727221518892409</v>
      </c>
      <c r="C271" s="150">
        <f>SUM(B$61:B271)/A271</f>
        <v>0.61560582548532872</v>
      </c>
    </row>
    <row r="272" spans="1:3" x14ac:dyDescent="0.3">
      <c r="A272" s="150">
        <v>212</v>
      </c>
      <c r="B272" s="150">
        <f t="shared" si="13"/>
        <v>0.34553585411297943</v>
      </c>
      <c r="C272" s="150">
        <f>SUM(B$61:B272)/A272</f>
        <v>0.6143319105260252</v>
      </c>
    </row>
    <row r="273" spans="1:3" x14ac:dyDescent="0.3">
      <c r="A273" s="150">
        <v>213</v>
      </c>
      <c r="B273" s="150">
        <f t="shared" si="13"/>
        <v>0.3438081748424146</v>
      </c>
      <c r="C273" s="150">
        <f>SUM(B$61:B273)/A273</f>
        <v>0.61306184603924763</v>
      </c>
    </row>
    <row r="274" spans="1:3" x14ac:dyDescent="0.3">
      <c r="A274" s="150">
        <v>214</v>
      </c>
      <c r="B274" s="150">
        <f t="shared" si="13"/>
        <v>0.34208913396820251</v>
      </c>
      <c r="C274" s="150">
        <f>SUM(B$61:B274)/A274</f>
        <v>0.61179561841274754</v>
      </c>
    </row>
    <row r="275" spans="1:3" x14ac:dyDescent="0.3">
      <c r="A275" s="150">
        <v>215</v>
      </c>
      <c r="B275" s="150">
        <f t="shared" si="13"/>
        <v>0.34037868829836149</v>
      </c>
      <c r="C275" s="150">
        <f>SUM(B$61:B275)/A275</f>
        <v>0.61053321408663408</v>
      </c>
    </row>
    <row r="276" spans="1:3" x14ac:dyDescent="0.3">
      <c r="A276" s="150">
        <v>216</v>
      </c>
      <c r="B276" s="150">
        <f t="shared" si="13"/>
        <v>0.33867679485686969</v>
      </c>
      <c r="C276" s="150">
        <f>SUM(B$61:B276)/A276</f>
        <v>0.60927461955316298</v>
      </c>
    </row>
    <row r="277" spans="1:3" x14ac:dyDescent="0.3">
      <c r="A277" s="150">
        <v>217</v>
      </c>
      <c r="B277" s="150">
        <f t="shared" si="13"/>
        <v>0.33698341088258532</v>
      </c>
      <c r="C277" s="150">
        <f>SUM(B$61:B277)/A277</f>
        <v>0.60801982135652433</v>
      </c>
    </row>
    <row r="278" spans="1:3" x14ac:dyDescent="0.3">
      <c r="A278" s="150">
        <v>218</v>
      </c>
      <c r="B278" s="150">
        <f t="shared" si="13"/>
        <v>0.33529849382817239</v>
      </c>
      <c r="C278" s="150">
        <f>SUM(B$61:B278)/A278</f>
        <v>0.60676880609263284</v>
      </c>
    </row>
    <row r="279" spans="1:3" x14ac:dyDescent="0.3">
      <c r="A279" s="150">
        <v>219</v>
      </c>
      <c r="B279" s="150">
        <f t="shared" si="13"/>
        <v>0.33362200135903153</v>
      </c>
      <c r="C279" s="150">
        <f>SUM(B$61:B279)/A279</f>
        <v>0.60552156040891769</v>
      </c>
    </row>
    <row r="280" spans="1:3" x14ac:dyDescent="0.3">
      <c r="A280" s="150">
        <v>220</v>
      </c>
      <c r="B280" s="150">
        <f t="shared" si="13"/>
        <v>0.33195389135223641</v>
      </c>
      <c r="C280" s="150">
        <f>SUM(B$61:B280)/A280</f>
        <v>0.60427807100411468</v>
      </c>
    </row>
    <row r="281" spans="1:3" x14ac:dyDescent="0.3">
      <c r="A281" s="150">
        <v>221</v>
      </c>
      <c r="B281" s="150">
        <f t="shared" si="13"/>
        <v>0.3302941218954753</v>
      </c>
      <c r="C281" s="150">
        <f>SUM(B$61:B281)/A281</f>
        <v>0.6030383246280574</v>
      </c>
    </row>
    <row r="282" spans="1:3" x14ac:dyDescent="0.3">
      <c r="A282" s="150">
        <v>222</v>
      </c>
      <c r="B282" s="150">
        <f t="shared" si="13"/>
        <v>0.32864265128599784</v>
      </c>
      <c r="C282" s="150">
        <f>SUM(B$61:B282)/A282</f>
        <v>0.60180230808147162</v>
      </c>
    </row>
    <row r="283" spans="1:3" x14ac:dyDescent="0.3">
      <c r="A283" s="150">
        <v>223</v>
      </c>
      <c r="B283" s="150">
        <f t="shared" si="13"/>
        <v>0.32699943802956782</v>
      </c>
      <c r="C283" s="150">
        <f>SUM(B$61:B283)/A283</f>
        <v>0.600570008215768</v>
      </c>
    </row>
    <row r="284" spans="1:3" x14ac:dyDescent="0.3">
      <c r="A284" s="150">
        <v>224</v>
      </c>
      <c r="B284" s="150">
        <f t="shared" si="13"/>
        <v>0.32536444083942001</v>
      </c>
      <c r="C284" s="150">
        <f>SUM(B$61:B284)/A284</f>
        <v>0.59934141193283785</v>
      </c>
    </row>
    <row r="285" spans="1:3" x14ac:dyDescent="0.3">
      <c r="A285" s="150">
        <v>225</v>
      </c>
      <c r="B285" s="150">
        <f t="shared" si="13"/>
        <v>0.32373761863522293</v>
      </c>
      <c r="C285" s="150">
        <f>SUM(B$61:B285)/A285</f>
        <v>0.59811650618484846</v>
      </c>
    </row>
    <row r="286" spans="1:3" x14ac:dyDescent="0.3">
      <c r="A286" s="150">
        <v>226</v>
      </c>
      <c r="B286" s="150">
        <f t="shared" si="13"/>
        <v>0.32211893054204677</v>
      </c>
      <c r="C286" s="150">
        <f>SUM(B$61:B286)/A286</f>
        <v>0.59689527797403952</v>
      </c>
    </row>
    <row r="287" spans="1:3" x14ac:dyDescent="0.3">
      <c r="A287" s="150">
        <v>227</v>
      </c>
      <c r="B287" s="150">
        <f t="shared" si="13"/>
        <v>0.32050833588933658</v>
      </c>
      <c r="C287" s="150">
        <f>SUM(B$61:B287)/A287</f>
        <v>0.59567771435252104</v>
      </c>
    </row>
    <row r="288" spans="1:3" x14ac:dyDescent="0.3">
      <c r="A288" s="150">
        <v>228</v>
      </c>
      <c r="B288" s="150">
        <f t="shared" si="13"/>
        <v>0.3189057942098899</v>
      </c>
      <c r="C288" s="150">
        <f>SUM(B$61:B288)/A288</f>
        <v>0.59446380242207086</v>
      </c>
    </row>
    <row r="289" spans="1:3" x14ac:dyDescent="0.3">
      <c r="A289" s="150">
        <v>229</v>
      </c>
      <c r="B289" s="150">
        <f t="shared" si="13"/>
        <v>0.31731126523884046</v>
      </c>
      <c r="C289" s="150">
        <f>SUM(B$61:B289)/A289</f>
        <v>0.59325352933393449</v>
      </c>
    </row>
    <row r="290" spans="1:3" x14ac:dyDescent="0.3">
      <c r="A290" s="150">
        <v>230</v>
      </c>
      <c r="B290" s="150">
        <f t="shared" si="13"/>
        <v>0.31572470891264626</v>
      </c>
      <c r="C290" s="150">
        <f>SUM(B$61:B290)/A290</f>
        <v>0.59204688228862457</v>
      </c>
    </row>
    <row r="291" spans="1:3" x14ac:dyDescent="0.3">
      <c r="A291" s="150">
        <v>231</v>
      </c>
      <c r="B291" s="150">
        <f t="shared" si="13"/>
        <v>0.31414608536808303</v>
      </c>
      <c r="C291" s="150">
        <f>SUM(B$61:B291)/A291</f>
        <v>0.59084384853572181</v>
      </c>
    </row>
    <row r="292" spans="1:3" x14ac:dyDescent="0.3">
      <c r="A292" s="150">
        <v>232</v>
      </c>
      <c r="B292" s="150">
        <f t="shared" si="13"/>
        <v>0.31257535494124256</v>
      </c>
      <c r="C292" s="150">
        <f>SUM(B$61:B292)/A292</f>
        <v>0.58964441537367662</v>
      </c>
    </row>
    <row r="293" spans="1:3" x14ac:dyDescent="0.3">
      <c r="A293" s="150">
        <v>233</v>
      </c>
      <c r="B293" s="150">
        <f t="shared" si="13"/>
        <v>0.31101247816653638</v>
      </c>
      <c r="C293" s="150">
        <f>SUM(B$61:B293)/A293</f>
        <v>0.58844857014961161</v>
      </c>
    </row>
    <row r="294" spans="1:3" x14ac:dyDescent="0.3">
      <c r="A294" s="150">
        <v>234</v>
      </c>
      <c r="B294" s="150">
        <f t="shared" si="13"/>
        <v>0.30945741577570374</v>
      </c>
      <c r="C294" s="150">
        <f>SUM(B$61:B294)/A294</f>
        <v>0.5872563002591249</v>
      </c>
    </row>
    <row r="295" spans="1:3" x14ac:dyDescent="0.3">
      <c r="A295" s="150">
        <v>235</v>
      </c>
      <c r="B295" s="150">
        <f t="shared" si="13"/>
        <v>0.30791012869682521</v>
      </c>
      <c r="C295" s="150">
        <f>SUM(B$61:B295)/A295</f>
        <v>0.5860675931460938</v>
      </c>
    </row>
    <row r="296" spans="1:3" x14ac:dyDescent="0.3">
      <c r="A296" s="150">
        <v>236</v>
      </c>
      <c r="B296" s="150">
        <f t="shared" si="13"/>
        <v>0.30637057805334111</v>
      </c>
      <c r="C296" s="150">
        <f>SUM(B$61:B296)/A296</f>
        <v>0.58488243630248038</v>
      </c>
    </row>
    <row r="297" spans="1:3" x14ac:dyDescent="0.3">
      <c r="A297" s="150">
        <v>237</v>
      </c>
      <c r="B297" s="150">
        <f t="shared" si="13"/>
        <v>0.30483872516307442</v>
      </c>
      <c r="C297" s="150">
        <f>SUM(B$61:B297)/A297</f>
        <v>0.58370081726813694</v>
      </c>
    </row>
    <row r="298" spans="1:3" x14ac:dyDescent="0.3">
      <c r="A298" s="150">
        <v>238</v>
      </c>
      <c r="B298" s="150">
        <f t="shared" si="13"/>
        <v>0.30331453153725907</v>
      </c>
      <c r="C298" s="150">
        <f>SUM(B$61:B298)/A298</f>
        <v>0.5825227236306123</v>
      </c>
    </row>
    <row r="299" spans="1:3" x14ac:dyDescent="0.3">
      <c r="A299" s="150">
        <v>239</v>
      </c>
      <c r="B299" s="150">
        <f t="shared" si="13"/>
        <v>0.30179795887957273</v>
      </c>
      <c r="C299" s="150">
        <f>SUM(B$61:B299)/A299</f>
        <v>0.58134814302495941</v>
      </c>
    </row>
    <row r="300" spans="1:3" x14ac:dyDescent="0.3">
      <c r="A300" s="150">
        <v>240</v>
      </c>
      <c r="B300" s="150">
        <f t="shared" si="13"/>
        <v>0.30028896908517488</v>
      </c>
      <c r="C300" s="150">
        <f>SUM(B$61:B300)/A300</f>
        <v>0.58017706313354367</v>
      </c>
    </row>
    <row r="301" spans="1:3" x14ac:dyDescent="0.3">
      <c r="A301" s="150">
        <v>241</v>
      </c>
      <c r="B301" s="150">
        <f t="shared" si="13"/>
        <v>0.29878752423974897</v>
      </c>
      <c r="C301" s="150">
        <f>SUM(B$61:B301)/A301</f>
        <v>0.5790094716858516</v>
      </c>
    </row>
    <row r="302" spans="1:3" x14ac:dyDescent="0.3">
      <c r="A302" s="150">
        <v>242</v>
      </c>
      <c r="B302" s="150">
        <f t="shared" si="13"/>
        <v>0.29729358661855021</v>
      </c>
      <c r="C302" s="150">
        <f>SUM(B$61:B302)/A302</f>
        <v>0.57784535645830071</v>
      </c>
    </row>
    <row r="303" spans="1:3" x14ac:dyDescent="0.3">
      <c r="A303" s="150">
        <v>243</v>
      </c>
      <c r="B303" s="150">
        <f t="shared" si="13"/>
        <v>0.29580711868545745</v>
      </c>
      <c r="C303" s="150">
        <f>SUM(B$61:B303)/A303</f>
        <v>0.57668470527405025</v>
      </c>
    </row>
    <row r="304" spans="1:3" x14ac:dyDescent="0.3">
      <c r="A304" s="150">
        <v>244</v>
      </c>
      <c r="B304" s="150">
        <f t="shared" si="13"/>
        <v>0.29432808309203023</v>
      </c>
      <c r="C304" s="150">
        <f>SUM(B$61:B304)/A304</f>
        <v>0.57552750600281244</v>
      </c>
    </row>
    <row r="305" spans="1:3" x14ac:dyDescent="0.3">
      <c r="A305" s="150">
        <v>245</v>
      </c>
      <c r="B305" s="150">
        <f t="shared" si="13"/>
        <v>0.29285644267657002</v>
      </c>
      <c r="C305" s="150">
        <f>SUM(B$61:B305)/A305</f>
        <v>0.57437374656066453</v>
      </c>
    </row>
    <row r="306" spans="1:3" x14ac:dyDescent="0.3">
      <c r="A306" s="150">
        <v>246</v>
      </c>
      <c r="B306" s="150">
        <f t="shared" si="13"/>
        <v>0.29139216046318722</v>
      </c>
      <c r="C306" s="150">
        <f>SUM(B$61:B306)/A306</f>
        <v>0.57322341490986173</v>
      </c>
    </row>
    <row r="307" spans="1:3" x14ac:dyDescent="0.3">
      <c r="A307" s="150">
        <v>247</v>
      </c>
      <c r="B307" s="150">
        <f t="shared" si="13"/>
        <v>0.28993519966087128</v>
      </c>
      <c r="C307" s="150">
        <f>SUM(B$61:B307)/A307</f>
        <v>0.57207649905865121</v>
      </c>
    </row>
    <row r="308" spans="1:3" x14ac:dyDescent="0.3">
      <c r="A308" s="150">
        <v>248</v>
      </c>
      <c r="B308" s="150">
        <f t="shared" si="13"/>
        <v>0.28848552366256691</v>
      </c>
      <c r="C308" s="150">
        <f>SUM(B$61:B308)/A308</f>
        <v>0.57093298706108642</v>
      </c>
    </row>
    <row r="309" spans="1:3" x14ac:dyDescent="0.3">
      <c r="A309" s="150">
        <v>249</v>
      </c>
      <c r="B309" s="150">
        <f t="shared" si="13"/>
        <v>0.2870430960442541</v>
      </c>
      <c r="C309" s="150">
        <f>SUM(B$61:B309)/A309</f>
        <v>0.56979286701684206</v>
      </c>
    </row>
    <row r="310" spans="1:3" x14ac:dyDescent="0.3">
      <c r="A310" s="150">
        <v>250</v>
      </c>
      <c r="B310" s="150">
        <f t="shared" si="13"/>
        <v>0.2856078805640328</v>
      </c>
      <c r="C310" s="150">
        <f>SUM(B$61:B310)/A310</f>
        <v>0.56865612707103086</v>
      </c>
    </row>
    <row r="311" spans="1:3" x14ac:dyDescent="0.3">
      <c r="A311" s="150">
        <v>251</v>
      </c>
      <c r="B311" s="150">
        <f t="shared" si="13"/>
        <v>0.28417984116121259</v>
      </c>
      <c r="C311" s="150">
        <f>SUM(B$61:B311)/A311</f>
        <v>0.56752275541401953</v>
      </c>
    </row>
    <row r="312" spans="1:3" x14ac:dyDescent="0.3">
      <c r="A312" s="150">
        <v>252</v>
      </c>
      <c r="B312" s="150">
        <f t="shared" si="13"/>
        <v>0.28275894195540657</v>
      </c>
      <c r="C312" s="150">
        <f>SUM(B$61:B312)/A312</f>
        <v>0.5663927402812472</v>
      </c>
    </row>
    <row r="313" spans="1:3" x14ac:dyDescent="0.3">
      <c r="A313" s="150">
        <v>253</v>
      </c>
      <c r="B313" s="150">
        <f t="shared" si="13"/>
        <v>0.28134514724562959</v>
      </c>
      <c r="C313" s="150">
        <f>SUM(B$61:B313)/A313</f>
        <v>0.56526606995304318</v>
      </c>
    </row>
    <row r="314" spans="1:3" x14ac:dyDescent="0.3">
      <c r="A314" s="150">
        <v>254</v>
      </c>
      <c r="B314" s="150">
        <f t="shared" si="13"/>
        <v>0.2799384215094014</v>
      </c>
      <c r="C314" s="150">
        <f>SUM(B$61:B314)/A314</f>
        <v>0.56414273275444615</v>
      </c>
    </row>
    <row r="315" spans="1:3" x14ac:dyDescent="0.3">
      <c r="A315" s="150">
        <v>255</v>
      </c>
      <c r="B315" s="150">
        <f t="shared" si="13"/>
        <v>0.27853872940185442</v>
      </c>
      <c r="C315" s="150">
        <f>SUM(B$61:B315)/A315</f>
        <v>0.56302271705502416</v>
      </c>
    </row>
    <row r="316" spans="1:3" x14ac:dyDescent="0.3">
      <c r="A316" s="150">
        <v>256</v>
      </c>
      <c r="B316" s="150">
        <f t="shared" si="13"/>
        <v>0.27714603575484514</v>
      </c>
      <c r="C316" s="150">
        <f>SUM(B$61:B316)/A316</f>
        <v>0.56190601126869533</v>
      </c>
    </row>
    <row r="317" spans="1:3" x14ac:dyDescent="0.3">
      <c r="A317" s="150">
        <v>257</v>
      </c>
      <c r="B317" s="150">
        <f t="shared" ref="B317:B380" si="14">(1-$B$18)^A317</f>
        <v>0.2757603055760709</v>
      </c>
      <c r="C317" s="150">
        <f>SUM(B$61:B317)/A317</f>
        <v>0.5607926038535489</v>
      </c>
    </row>
    <row r="318" spans="1:3" x14ac:dyDescent="0.3">
      <c r="A318" s="150">
        <v>258</v>
      </c>
      <c r="B318" s="150">
        <f t="shared" si="14"/>
        <v>0.27438150404819056</v>
      </c>
      <c r="C318" s="150">
        <f>SUM(B$61:B318)/A318</f>
        <v>0.5596824833116677</v>
      </c>
    </row>
    <row r="319" spans="1:3" x14ac:dyDescent="0.3">
      <c r="A319" s="150">
        <v>259</v>
      </c>
      <c r="B319" s="150">
        <f t="shared" si="14"/>
        <v>0.27300959652794959</v>
      </c>
      <c r="C319" s="150">
        <f>SUM(B$61:B319)/A319</f>
        <v>0.55857563818895051</v>
      </c>
    </row>
    <row r="320" spans="1:3" x14ac:dyDescent="0.3">
      <c r="A320" s="150">
        <v>260</v>
      </c>
      <c r="B320" s="150">
        <f t="shared" si="14"/>
        <v>0.27164454854530989</v>
      </c>
      <c r="C320" s="150">
        <f>SUM(B$61:B320)/A320</f>
        <v>0.55747205707493652</v>
      </c>
    </row>
    <row r="321" spans="1:3" x14ac:dyDescent="0.3">
      <c r="A321" s="150">
        <v>261</v>
      </c>
      <c r="B321" s="150">
        <f t="shared" si="14"/>
        <v>0.27028632580258333</v>
      </c>
      <c r="C321" s="150">
        <f>SUM(B$61:B321)/A321</f>
        <v>0.55637172860262862</v>
      </c>
    </row>
    <row r="322" spans="1:3" x14ac:dyDescent="0.3">
      <c r="A322" s="150">
        <v>262</v>
      </c>
      <c r="B322" s="150">
        <f t="shared" si="14"/>
        <v>0.26893489417357042</v>
      </c>
      <c r="C322" s="150">
        <f>SUM(B$61:B322)/A322</f>
        <v>0.55527464144831928</v>
      </c>
    </row>
    <row r="323" spans="1:3" x14ac:dyDescent="0.3">
      <c r="A323" s="150">
        <v>263</v>
      </c>
      <c r="B323" s="150">
        <f t="shared" si="14"/>
        <v>0.26759021970270258</v>
      </c>
      <c r="C323" s="150">
        <f>SUM(B$61:B323)/A323</f>
        <v>0.55418078433141582</v>
      </c>
    </row>
    <row r="324" spans="1:3" x14ac:dyDescent="0.3">
      <c r="A324" s="150">
        <v>264</v>
      </c>
      <c r="B324" s="150">
        <f t="shared" si="14"/>
        <v>0.26625226860418905</v>
      </c>
      <c r="C324" s="150">
        <f>SUM(B$61:B324)/A324</f>
        <v>0.5530901460142672</v>
      </c>
    </row>
    <row r="325" spans="1:3" x14ac:dyDescent="0.3">
      <c r="A325" s="150">
        <v>265</v>
      </c>
      <c r="B325" s="150">
        <f t="shared" si="14"/>
        <v>0.26492100726116807</v>
      </c>
      <c r="C325" s="150">
        <f>SUM(B$61:B325)/A325</f>
        <v>0.5520027153019913</v>
      </c>
    </row>
    <row r="326" spans="1:3" x14ac:dyDescent="0.3">
      <c r="A326" s="150">
        <v>266</v>
      </c>
      <c r="B326" s="150">
        <f t="shared" si="14"/>
        <v>0.26359640222486225</v>
      </c>
      <c r="C326" s="150">
        <f>SUM(B$61:B326)/A326</f>
        <v>0.5509184810423029</v>
      </c>
    </row>
    <row r="327" spans="1:3" x14ac:dyDescent="0.3">
      <c r="A327" s="150">
        <v>267</v>
      </c>
      <c r="B327" s="150">
        <f t="shared" si="14"/>
        <v>0.26227842021373793</v>
      </c>
      <c r="C327" s="150">
        <f>SUM(B$61:B327)/A327</f>
        <v>0.54983743212534197</v>
      </c>
    </row>
    <row r="328" spans="1:3" x14ac:dyDescent="0.3">
      <c r="A328" s="150">
        <v>268</v>
      </c>
      <c r="B328" s="150">
        <f t="shared" si="14"/>
        <v>0.26096702811266925</v>
      </c>
      <c r="C328" s="150">
        <f>SUM(B$61:B328)/A328</f>
        <v>0.54875955748350358</v>
      </c>
    </row>
    <row r="329" spans="1:3" x14ac:dyDescent="0.3">
      <c r="A329" s="150">
        <v>269</v>
      </c>
      <c r="B329" s="150">
        <f t="shared" si="14"/>
        <v>0.25966219297210597</v>
      </c>
      <c r="C329" s="150">
        <f>SUM(B$61:B329)/A329</f>
        <v>0.547684846091268</v>
      </c>
    </row>
    <row r="330" spans="1:3" x14ac:dyDescent="0.3">
      <c r="A330" s="150">
        <v>270</v>
      </c>
      <c r="B330" s="150">
        <f t="shared" si="14"/>
        <v>0.25836388200724542</v>
      </c>
      <c r="C330" s="150">
        <f>SUM(B$61:B330)/A330</f>
        <v>0.54661328696503086</v>
      </c>
    </row>
    <row r="331" spans="1:3" x14ac:dyDescent="0.3">
      <c r="A331" s="150">
        <v>271</v>
      </c>
      <c r="B331" s="150">
        <f t="shared" si="14"/>
        <v>0.25707206259720922</v>
      </c>
      <c r="C331" s="150">
        <f>SUM(B$61:B331)/A331</f>
        <v>0.54554486916293565</v>
      </c>
    </row>
    <row r="332" spans="1:3" x14ac:dyDescent="0.3">
      <c r="A332" s="150">
        <v>272</v>
      </c>
      <c r="B332" s="150">
        <f t="shared" si="14"/>
        <v>0.25578670228422312</v>
      </c>
      <c r="C332" s="150">
        <f>SUM(B$61:B332)/A332</f>
        <v>0.54447958178470501</v>
      </c>
    </row>
    <row r="333" spans="1:3" x14ac:dyDescent="0.3">
      <c r="A333" s="150">
        <v>273</v>
      </c>
      <c r="B333" s="150">
        <f t="shared" si="14"/>
        <v>0.25450776877280201</v>
      </c>
      <c r="C333" s="150">
        <f>SUM(B$61:B333)/A333</f>
        <v>0.54341741397147458</v>
      </c>
    </row>
    <row r="334" spans="1:3" x14ac:dyDescent="0.3">
      <c r="A334" s="150">
        <v>274</v>
      </c>
      <c r="B334" s="150">
        <f t="shared" si="14"/>
        <v>0.25323522992893799</v>
      </c>
      <c r="C334" s="150">
        <f>SUM(B$61:B334)/A334</f>
        <v>0.54235835490562601</v>
      </c>
    </row>
    <row r="335" spans="1:3" x14ac:dyDescent="0.3">
      <c r="A335" s="150">
        <v>275</v>
      </c>
      <c r="B335" s="150">
        <f t="shared" si="14"/>
        <v>0.25196905377929329</v>
      </c>
      <c r="C335" s="150">
        <f>SUM(B$61:B335)/A335</f>
        <v>0.54130239381062117</v>
      </c>
    </row>
    <row r="336" spans="1:3" x14ac:dyDescent="0.3">
      <c r="A336" s="150">
        <v>276</v>
      </c>
      <c r="B336" s="150">
        <f t="shared" si="14"/>
        <v>0.25070920851039685</v>
      </c>
      <c r="C336" s="150">
        <f>SUM(B$61:B336)/A336</f>
        <v>0.5402495199508377</v>
      </c>
    </row>
    <row r="337" spans="1:3" x14ac:dyDescent="0.3">
      <c r="A337" s="150">
        <v>277</v>
      </c>
      <c r="B337" s="150">
        <f t="shared" si="14"/>
        <v>0.24945566246784487</v>
      </c>
      <c r="C337" s="150">
        <f>SUM(B$61:B337)/A337</f>
        <v>0.53919972263140459</v>
      </c>
    </row>
    <row r="338" spans="1:3" x14ac:dyDescent="0.3">
      <c r="A338" s="150">
        <v>278</v>
      </c>
      <c r="B338" s="150">
        <f t="shared" si="14"/>
        <v>0.24820838415550564</v>
      </c>
      <c r="C338" s="150">
        <f>SUM(B$61:B338)/A338</f>
        <v>0.53815299119803806</v>
      </c>
    </row>
    <row r="339" spans="1:3" x14ac:dyDescent="0.3">
      <c r="A339" s="150">
        <v>279</v>
      </c>
      <c r="B339" s="150">
        <f t="shared" si="14"/>
        <v>0.2469673422347281</v>
      </c>
      <c r="C339" s="150">
        <f>SUM(B$61:B339)/A339</f>
        <v>0.5371093150368792</v>
      </c>
    </row>
    <row r="340" spans="1:3" x14ac:dyDescent="0.3">
      <c r="A340" s="150">
        <v>280</v>
      </c>
      <c r="B340" s="150">
        <f t="shared" si="14"/>
        <v>0.24573250552355447</v>
      </c>
      <c r="C340" s="150">
        <f>SUM(B$61:B340)/A340</f>
        <v>0.53606868357433168</v>
      </c>
    </row>
    <row r="341" spans="1:3" x14ac:dyDescent="0.3">
      <c r="A341" s="150">
        <v>281</v>
      </c>
      <c r="B341" s="150">
        <f t="shared" si="14"/>
        <v>0.24450384299593672</v>
      </c>
      <c r="C341" s="150">
        <f>SUM(B$61:B341)/A341</f>
        <v>0.53503108627689966</v>
      </c>
    </row>
    <row r="342" spans="1:3" x14ac:dyDescent="0.3">
      <c r="A342" s="150">
        <v>282</v>
      </c>
      <c r="B342" s="150">
        <f t="shared" si="14"/>
        <v>0.24328132378095704</v>
      </c>
      <c r="C342" s="150">
        <f>SUM(B$61:B342)/A342</f>
        <v>0.53399651265102754</v>
      </c>
    </row>
    <row r="343" spans="1:3" x14ac:dyDescent="0.3">
      <c r="A343" s="150">
        <v>283</v>
      </c>
      <c r="B343" s="150">
        <f t="shared" si="14"/>
        <v>0.24206491716205222</v>
      </c>
      <c r="C343" s="150">
        <f>SUM(B$61:B343)/A343</f>
        <v>0.53296495224293927</v>
      </c>
    </row>
    <row r="344" spans="1:3" x14ac:dyDescent="0.3">
      <c r="A344" s="150">
        <v>284</v>
      </c>
      <c r="B344" s="150">
        <f t="shared" si="14"/>
        <v>0.240854592576242</v>
      </c>
      <c r="C344" s="150">
        <f>SUM(B$61:B344)/A344</f>
        <v>0.53193639463847908</v>
      </c>
    </row>
    <row r="345" spans="1:3" x14ac:dyDescent="0.3">
      <c r="A345" s="150">
        <v>285</v>
      </c>
      <c r="B345" s="150">
        <f t="shared" si="14"/>
        <v>0.23965031961336081</v>
      </c>
      <c r="C345" s="150">
        <f>SUM(B$61:B345)/A345</f>
        <v>0.53091082946295243</v>
      </c>
    </row>
    <row r="346" spans="1:3" x14ac:dyDescent="0.3">
      <c r="A346" s="150">
        <v>286</v>
      </c>
      <c r="B346" s="150">
        <f t="shared" si="14"/>
        <v>0.23845206801529401</v>
      </c>
      <c r="C346" s="150">
        <f>SUM(B$61:B346)/A346</f>
        <v>0.52988824638096754</v>
      </c>
    </row>
    <row r="347" spans="1:3" x14ac:dyDescent="0.3">
      <c r="A347" s="150">
        <v>287</v>
      </c>
      <c r="B347" s="150">
        <f t="shared" si="14"/>
        <v>0.23725980767521751</v>
      </c>
      <c r="C347" s="150">
        <f>SUM(B$61:B347)/A347</f>
        <v>0.52886863509627857</v>
      </c>
    </row>
    <row r="348" spans="1:3" x14ac:dyDescent="0.3">
      <c r="A348" s="150">
        <v>288</v>
      </c>
      <c r="B348" s="150">
        <f t="shared" si="14"/>
        <v>0.23607350863684143</v>
      </c>
      <c r="C348" s="150">
        <f>SUM(B$61:B348)/A348</f>
        <v>0.52785198535162781</v>
      </c>
    </row>
    <row r="349" spans="1:3" x14ac:dyDescent="0.3">
      <c r="A349" s="150">
        <v>289</v>
      </c>
      <c r="B349" s="150">
        <f t="shared" si="14"/>
        <v>0.23489314109365722</v>
      </c>
      <c r="C349" s="150">
        <f>SUM(B$61:B349)/A349</f>
        <v>0.52683828692858992</v>
      </c>
    </row>
    <row r="350" spans="1:3" x14ac:dyDescent="0.3">
      <c r="A350" s="150">
        <v>290</v>
      </c>
      <c r="B350" s="150">
        <f t="shared" si="14"/>
        <v>0.23371867538818894</v>
      </c>
      <c r="C350" s="150">
        <f>SUM(B$61:B350)/A350</f>
        <v>0.52582752964741608</v>
      </c>
    </row>
    <row r="351" spans="1:3" x14ac:dyDescent="0.3">
      <c r="A351" s="150">
        <v>291</v>
      </c>
      <c r="B351" s="150">
        <f t="shared" si="14"/>
        <v>0.23255008201124799</v>
      </c>
      <c r="C351" s="150">
        <f>SUM(B$61:B351)/A351</f>
        <v>0.52481970336687944</v>
      </c>
    </row>
    <row r="352" spans="1:3" x14ac:dyDescent="0.3">
      <c r="A352" s="150">
        <v>292</v>
      </c>
      <c r="B352" s="150">
        <f t="shared" si="14"/>
        <v>0.23138733160119176</v>
      </c>
      <c r="C352" s="150">
        <f>SUM(B$61:B352)/A352</f>
        <v>0.52381479798412023</v>
      </c>
    </row>
    <row r="353" spans="1:3" x14ac:dyDescent="0.3">
      <c r="A353" s="150">
        <v>293</v>
      </c>
      <c r="B353" s="150">
        <f t="shared" si="14"/>
        <v>0.23023039494318581</v>
      </c>
      <c r="C353" s="150">
        <f>SUM(B$61:B353)/A353</f>
        <v>0.52281280343449243</v>
      </c>
    </row>
    <row r="354" spans="1:3" x14ac:dyDescent="0.3">
      <c r="A354" s="150">
        <v>294</v>
      </c>
      <c r="B354" s="150">
        <f t="shared" si="14"/>
        <v>0.22907924296846988</v>
      </c>
      <c r="C354" s="150">
        <f>SUM(B$61:B354)/A354</f>
        <v>0.52181370969141072</v>
      </c>
    </row>
    <row r="355" spans="1:3" x14ac:dyDescent="0.3">
      <c r="A355" s="150">
        <v>295</v>
      </c>
      <c r="B355" s="150">
        <f t="shared" si="14"/>
        <v>0.22793384675362754</v>
      </c>
      <c r="C355" s="150">
        <f>SUM(B$61:B355)/A355</f>
        <v>0.52081750676619787</v>
      </c>
    </row>
    <row r="356" spans="1:3" x14ac:dyDescent="0.3">
      <c r="A356" s="150">
        <v>296</v>
      </c>
      <c r="B356" s="150">
        <f t="shared" si="14"/>
        <v>0.22679417751985939</v>
      </c>
      <c r="C356" s="150">
        <f>SUM(B$61:B356)/A356</f>
        <v>0.51982418470793323</v>
      </c>
    </row>
    <row r="357" spans="1:3" x14ac:dyDescent="0.3">
      <c r="A357" s="150">
        <v>297</v>
      </c>
      <c r="B357" s="150">
        <f t="shared" si="14"/>
        <v>0.22566020663226008</v>
      </c>
      <c r="C357" s="150">
        <f>SUM(B$61:B357)/A357</f>
        <v>0.51883373360330132</v>
      </c>
    </row>
    <row r="358" spans="1:3" x14ac:dyDescent="0.3">
      <c r="A358" s="150">
        <v>298</v>
      </c>
      <c r="B358" s="150">
        <f t="shared" si="14"/>
        <v>0.2245319055990988</v>
      </c>
      <c r="C358" s="150">
        <f>SUM(B$61:B358)/A358</f>
        <v>0.51784614357644154</v>
      </c>
    </row>
    <row r="359" spans="1:3" x14ac:dyDescent="0.3">
      <c r="A359" s="150">
        <v>299</v>
      </c>
      <c r="B359" s="150">
        <f t="shared" si="14"/>
        <v>0.22340924607110327</v>
      </c>
      <c r="C359" s="150">
        <f>SUM(B$61:B359)/A359</f>
        <v>0.51686140478879827</v>
      </c>
    </row>
    <row r="360" spans="1:3" x14ac:dyDescent="0.3">
      <c r="A360" s="150">
        <v>300</v>
      </c>
      <c r="B360" s="150">
        <f t="shared" si="14"/>
        <v>0.2222921998407478</v>
      </c>
      <c r="C360" s="150">
        <f>SUM(B$61:B360)/A360</f>
        <v>0.51587950743897149</v>
      </c>
    </row>
    <row r="361" spans="1:3" x14ac:dyDescent="0.3">
      <c r="A361" s="150">
        <v>301</v>
      </c>
      <c r="B361" s="150">
        <f t="shared" si="14"/>
        <v>0.22118073884154407</v>
      </c>
      <c r="C361" s="150">
        <f>SUM(B$61:B361)/A361</f>
        <v>0.51490044176256811</v>
      </c>
    </row>
    <row r="362" spans="1:3" x14ac:dyDescent="0.3">
      <c r="A362" s="150">
        <v>302</v>
      </c>
      <c r="B362" s="150">
        <f t="shared" si="14"/>
        <v>0.22007483514733636</v>
      </c>
      <c r="C362" s="150">
        <f>SUM(B$61:B362)/A362</f>
        <v>0.51392419803205402</v>
      </c>
    </row>
    <row r="363" spans="1:3" x14ac:dyDescent="0.3">
      <c r="A363" s="150">
        <v>303</v>
      </c>
      <c r="B363" s="150">
        <f t="shared" si="14"/>
        <v>0.21897446097159967</v>
      </c>
      <c r="C363" s="150">
        <f>SUM(B$61:B363)/A363</f>
        <v>0.51295076655660699</v>
      </c>
    </row>
    <row r="364" spans="1:3" x14ac:dyDescent="0.3">
      <c r="A364" s="150">
        <v>304</v>
      </c>
      <c r="B364" s="150">
        <f t="shared" si="14"/>
        <v>0.21787958866674167</v>
      </c>
      <c r="C364" s="150">
        <f>SUM(B$61:B364)/A364</f>
        <v>0.51198013768196926</v>
      </c>
    </row>
    <row r="365" spans="1:3" x14ac:dyDescent="0.3">
      <c r="A365" s="150">
        <v>305</v>
      </c>
      <c r="B365" s="150">
        <f t="shared" si="14"/>
        <v>0.21679019072340794</v>
      </c>
      <c r="C365" s="150">
        <f>SUM(B$61:B365)/A365</f>
        <v>0.51101230179030177</v>
      </c>
    </row>
    <row r="366" spans="1:3" x14ac:dyDescent="0.3">
      <c r="A366" s="150">
        <v>306</v>
      </c>
      <c r="B366" s="150">
        <f t="shared" si="14"/>
        <v>0.21570623976979089</v>
      </c>
      <c r="C366" s="150">
        <f>SUM(B$61:B366)/A366</f>
        <v>0.51004724930003864</v>
      </c>
    </row>
    <row r="367" spans="1:3" x14ac:dyDescent="0.3">
      <c r="A367" s="150">
        <v>307</v>
      </c>
      <c r="B367" s="150">
        <f t="shared" si="14"/>
        <v>0.21462770857094196</v>
      </c>
      <c r="C367" s="150">
        <f>SUM(B$61:B367)/A367</f>
        <v>0.50908497066574188</v>
      </c>
    </row>
    <row r="368" spans="1:3" x14ac:dyDescent="0.3">
      <c r="A368" s="150">
        <v>308</v>
      </c>
      <c r="B368" s="150">
        <f t="shared" si="14"/>
        <v>0.21355457002808725</v>
      </c>
      <c r="C368" s="150">
        <f>SUM(B$61:B368)/A368</f>
        <v>0.50812545637795736</v>
      </c>
    </row>
    <row r="369" spans="1:3" x14ac:dyDescent="0.3">
      <c r="A369" s="150">
        <v>309</v>
      </c>
      <c r="B369" s="150">
        <f t="shared" si="14"/>
        <v>0.2124867971779468</v>
      </c>
      <c r="C369" s="150">
        <f>SUM(B$61:B369)/A369</f>
        <v>0.50716869696307054</v>
      </c>
    </row>
    <row r="370" spans="1:3" x14ac:dyDescent="0.3">
      <c r="A370" s="150">
        <v>310</v>
      </c>
      <c r="B370" s="150">
        <f t="shared" si="14"/>
        <v>0.2114243631920571</v>
      </c>
      <c r="C370" s="150">
        <f>SUM(B$61:B370)/A370</f>
        <v>0.50621468298316408</v>
      </c>
    </row>
    <row r="371" spans="1:3" x14ac:dyDescent="0.3">
      <c r="A371" s="150">
        <v>311</v>
      </c>
      <c r="B371" s="150">
        <f t="shared" si="14"/>
        <v>0.2103672413760968</v>
      </c>
      <c r="C371" s="150">
        <f>SUM(B$61:B371)/A371</f>
        <v>0.50526340503587452</v>
      </c>
    </row>
    <row r="372" spans="1:3" x14ac:dyDescent="0.3">
      <c r="A372" s="150">
        <v>312</v>
      </c>
      <c r="B372" s="150">
        <f t="shared" si="14"/>
        <v>0.20931540516921632</v>
      </c>
      <c r="C372" s="150">
        <f>SUM(B$61:B372)/A372</f>
        <v>0.50431485375425056</v>
      </c>
    </row>
    <row r="373" spans="1:3" x14ac:dyDescent="0.3">
      <c r="A373" s="150">
        <v>313</v>
      </c>
      <c r="B373" s="150">
        <f t="shared" si="14"/>
        <v>0.20826882814337025</v>
      </c>
      <c r="C373" s="150">
        <f>SUM(B$61:B373)/A373</f>
        <v>0.50336901980661197</v>
      </c>
    </row>
    <row r="374" spans="1:3" x14ac:dyDescent="0.3">
      <c r="A374" s="150">
        <v>314</v>
      </c>
      <c r="B374" s="150">
        <f t="shared" si="14"/>
        <v>0.20722748400265339</v>
      </c>
      <c r="C374" s="150">
        <f>SUM(B$61:B374)/A374</f>
        <v>0.50242589389640824</v>
      </c>
    </row>
    <row r="375" spans="1:3" x14ac:dyDescent="0.3">
      <c r="A375" s="150">
        <v>315</v>
      </c>
      <c r="B375" s="150">
        <f t="shared" si="14"/>
        <v>0.2061913465826401</v>
      </c>
      <c r="C375" s="150">
        <f>SUM(B$61:B375)/A375</f>
        <v>0.50148546676207884</v>
      </c>
    </row>
    <row r="376" spans="1:3" x14ac:dyDescent="0.3">
      <c r="A376" s="150">
        <v>316</v>
      </c>
      <c r="B376" s="150">
        <f t="shared" si="14"/>
        <v>0.20516038984972693</v>
      </c>
      <c r="C376" s="150">
        <f>SUM(B$61:B376)/A376</f>
        <v>0.50054772917691326</v>
      </c>
    </row>
    <row r="377" spans="1:3" x14ac:dyDescent="0.3">
      <c r="A377" s="150">
        <v>317</v>
      </c>
      <c r="B377" s="150">
        <f t="shared" si="14"/>
        <v>0.20413458790047834</v>
      </c>
      <c r="C377" s="150">
        <f>SUM(B$61:B377)/A377</f>
        <v>0.49961267194891185</v>
      </c>
    </row>
    <row r="378" spans="1:3" x14ac:dyDescent="0.3">
      <c r="A378" s="150">
        <v>318</v>
      </c>
      <c r="B378" s="150">
        <f t="shared" si="14"/>
        <v>0.20311391496097592</v>
      </c>
      <c r="C378" s="150">
        <f>SUM(B$61:B378)/A378</f>
        <v>0.49868028592064789</v>
      </c>
    </row>
    <row r="379" spans="1:3" x14ac:dyDescent="0.3">
      <c r="A379" s="150">
        <v>319</v>
      </c>
      <c r="B379" s="150">
        <f t="shared" si="14"/>
        <v>0.20209834538617102</v>
      </c>
      <c r="C379" s="150">
        <f>SUM(B$61:B379)/A379</f>
        <v>0.49775056196912909</v>
      </c>
    </row>
    <row r="380" spans="1:3" x14ac:dyDescent="0.3">
      <c r="A380" s="150">
        <v>320</v>
      </c>
      <c r="B380" s="150">
        <f t="shared" si="14"/>
        <v>0.20108785365924017</v>
      </c>
      <c r="C380" s="150">
        <f>SUM(B$61:B380)/A380</f>
        <v>0.4968234910056607</v>
      </c>
    </row>
    <row r="381" spans="1:3" x14ac:dyDescent="0.3">
      <c r="A381" s="150">
        <v>321</v>
      </c>
      <c r="B381" s="150">
        <f t="shared" ref="B381:B425" si="15">(1-$B$18)^A381</f>
        <v>0.20008241439094396</v>
      </c>
      <c r="C381" s="150">
        <f>SUM(B$61:B381)/A381</f>
        <v>0.49589906397570832</v>
      </c>
    </row>
    <row r="382" spans="1:3" x14ac:dyDescent="0.3">
      <c r="A382" s="150">
        <v>322</v>
      </c>
      <c r="B382" s="150">
        <f t="shared" si="15"/>
        <v>0.19908200231898926</v>
      </c>
      <c r="C382" s="150">
        <f>SUM(B$61:B382)/A382</f>
        <v>0.49497727185876195</v>
      </c>
    </row>
    <row r="383" spans="1:3" x14ac:dyDescent="0.3">
      <c r="A383" s="150">
        <v>323</v>
      </c>
      <c r="B383" s="150">
        <f t="shared" si="15"/>
        <v>0.19808659230739431</v>
      </c>
      <c r="C383" s="150">
        <f>SUM(B$61:B383)/A383</f>
        <v>0.49405810566820046</v>
      </c>
    </row>
    <row r="384" spans="1:3" x14ac:dyDescent="0.3">
      <c r="A384" s="150">
        <v>324</v>
      </c>
      <c r="B384" s="150">
        <f t="shared" si="15"/>
        <v>0.19709615934585736</v>
      </c>
      <c r="C384" s="150">
        <f>SUM(B$61:B384)/A384</f>
        <v>0.49314155645115615</v>
      </c>
    </row>
    <row r="385" spans="1:3" x14ac:dyDescent="0.3">
      <c r="A385" s="150">
        <v>325</v>
      </c>
      <c r="B385" s="150">
        <f t="shared" si="15"/>
        <v>0.19611067854912806</v>
      </c>
      <c r="C385" s="150">
        <f>SUM(B$61:B385)/A385</f>
        <v>0.49222761528838072</v>
      </c>
    </row>
    <row r="386" spans="1:3" x14ac:dyDescent="0.3">
      <c r="A386" s="150">
        <v>326</v>
      </c>
      <c r="B386" s="150">
        <f t="shared" si="15"/>
        <v>0.19513012515638242</v>
      </c>
      <c r="C386" s="150">
        <f>SUM(B$61:B386)/A386</f>
        <v>0.49131627329411082</v>
      </c>
    </row>
    <row r="387" spans="1:3" x14ac:dyDescent="0.3">
      <c r="A387" s="150">
        <v>327</v>
      </c>
      <c r="B387" s="150">
        <f t="shared" si="15"/>
        <v>0.1941544745306005</v>
      </c>
      <c r="C387" s="150">
        <f>SUM(B$61:B387)/A387</f>
        <v>0.49040752161593487</v>
      </c>
    </row>
    <row r="388" spans="1:3" x14ac:dyDescent="0.3">
      <c r="A388" s="150">
        <v>328</v>
      </c>
      <c r="B388" s="150">
        <f t="shared" si="15"/>
        <v>0.1931837021579475</v>
      </c>
      <c r="C388" s="150">
        <f>SUM(B$61:B388)/A388</f>
        <v>0.4895013514346605</v>
      </c>
    </row>
    <row r="389" spans="1:3" x14ac:dyDescent="0.3">
      <c r="A389" s="150">
        <v>329</v>
      </c>
      <c r="B389" s="150">
        <f t="shared" si="15"/>
        <v>0.19221778364715775</v>
      </c>
      <c r="C389" s="150">
        <f>SUM(B$61:B389)/A389</f>
        <v>0.48859775396418176</v>
      </c>
    </row>
    <row r="390" spans="1:3" x14ac:dyDescent="0.3">
      <c r="A390" s="150">
        <v>330</v>
      </c>
      <c r="B390" s="150">
        <f t="shared" si="15"/>
        <v>0.19125669472892198</v>
      </c>
      <c r="C390" s="150">
        <f>SUM(B$61:B390)/A390</f>
        <v>0.48769672045134771</v>
      </c>
    </row>
    <row r="391" spans="1:3" x14ac:dyDescent="0.3">
      <c r="A391" s="150">
        <v>331</v>
      </c>
      <c r="B391" s="150">
        <f t="shared" si="15"/>
        <v>0.19030041125527736</v>
      </c>
      <c r="C391" s="150">
        <f>SUM(B$61:B391)/A391</f>
        <v>0.48679824217583084</v>
      </c>
    </row>
    <row r="392" spans="1:3" x14ac:dyDescent="0.3">
      <c r="A392" s="150">
        <v>332</v>
      </c>
      <c r="B392" s="150">
        <f t="shared" si="15"/>
        <v>0.18934890919900099</v>
      </c>
      <c r="C392" s="150">
        <f>SUM(B$61:B392)/A392</f>
        <v>0.48590231044999699</v>
      </c>
    </row>
    <row r="393" spans="1:3" x14ac:dyDescent="0.3">
      <c r="A393" s="150">
        <v>333</v>
      </c>
      <c r="B393" s="150">
        <f t="shared" si="15"/>
        <v>0.18840216465300599</v>
      </c>
      <c r="C393" s="150">
        <f>SUM(B$61:B393)/A393</f>
        <v>0.48500891661877482</v>
      </c>
    </row>
    <row r="394" spans="1:3" x14ac:dyDescent="0.3">
      <c r="A394" s="150">
        <v>334</v>
      </c>
      <c r="B394" s="150">
        <f t="shared" si="15"/>
        <v>0.18746015382974096</v>
      </c>
      <c r="C394" s="150">
        <f>SUM(B$61:B394)/A394</f>
        <v>0.48411805205952618</v>
      </c>
    </row>
    <row r="395" spans="1:3" x14ac:dyDescent="0.3">
      <c r="A395" s="150">
        <v>335</v>
      </c>
      <c r="B395" s="150">
        <f t="shared" si="15"/>
        <v>0.18652285306059227</v>
      </c>
      <c r="C395" s="150">
        <f>SUM(B$61:B395)/A395</f>
        <v>0.48322970818191741</v>
      </c>
    </row>
    <row r="396" spans="1:3" x14ac:dyDescent="0.3">
      <c r="A396" s="150">
        <v>336</v>
      </c>
      <c r="B396" s="150">
        <f t="shared" si="15"/>
        <v>0.18559023879528927</v>
      </c>
      <c r="C396" s="150">
        <f>SUM(B$61:B396)/A396</f>
        <v>0.48234387642779053</v>
      </c>
    </row>
    <row r="397" spans="1:3" x14ac:dyDescent="0.3">
      <c r="A397" s="150">
        <v>337</v>
      </c>
      <c r="B397" s="150">
        <f t="shared" si="15"/>
        <v>0.18466228760131284</v>
      </c>
      <c r="C397" s="150">
        <f>SUM(B$61:B397)/A397</f>
        <v>0.4814605482710354</v>
      </c>
    </row>
    <row r="398" spans="1:3" x14ac:dyDescent="0.3">
      <c r="A398" s="150">
        <v>338</v>
      </c>
      <c r="B398" s="150">
        <f t="shared" si="15"/>
        <v>0.18373897616330628</v>
      </c>
      <c r="C398" s="150">
        <f>SUM(B$61:B398)/A398</f>
        <v>0.48057971521746223</v>
      </c>
    </row>
    <row r="399" spans="1:3" x14ac:dyDescent="0.3">
      <c r="A399" s="150">
        <v>339</v>
      </c>
      <c r="B399" s="150">
        <f t="shared" si="15"/>
        <v>0.18282028128248975</v>
      </c>
      <c r="C399" s="150">
        <f>SUM(B$61:B399)/A399</f>
        <v>0.47970136880467468</v>
      </c>
    </row>
    <row r="400" spans="1:3" x14ac:dyDescent="0.3">
      <c r="A400" s="150">
        <v>340</v>
      </c>
      <c r="B400" s="150">
        <f t="shared" si="15"/>
        <v>0.1819061798760773</v>
      </c>
      <c r="C400" s="150">
        <f>SUM(B$61:B400)/A400</f>
        <v>0.47882550060194357</v>
      </c>
    </row>
    <row r="401" spans="1:3" x14ac:dyDescent="0.3">
      <c r="A401" s="150">
        <v>341</v>
      </c>
      <c r="B401" s="150">
        <f t="shared" si="15"/>
        <v>0.18099664897669693</v>
      </c>
      <c r="C401" s="150">
        <f>SUM(B$61:B401)/A401</f>
        <v>0.47795210221008066</v>
      </c>
    </row>
    <row r="402" spans="1:3" x14ac:dyDescent="0.3">
      <c r="A402" s="150">
        <v>342</v>
      </c>
      <c r="B402" s="150">
        <f t="shared" si="15"/>
        <v>0.18009166573181346</v>
      </c>
      <c r="C402" s="150">
        <f>SUM(B$61:B402)/A402</f>
        <v>0.47708116526131383</v>
      </c>
    </row>
    <row r="403" spans="1:3" x14ac:dyDescent="0.3">
      <c r="A403" s="150">
        <v>343</v>
      </c>
      <c r="B403" s="150">
        <f t="shared" si="15"/>
        <v>0.17919120740315439</v>
      </c>
      <c r="C403" s="150">
        <f>SUM(B$61:B403)/A403</f>
        <v>0.47621268141916179</v>
      </c>
    </row>
    <row r="404" spans="1:3" x14ac:dyDescent="0.3">
      <c r="A404" s="150">
        <v>344</v>
      </c>
      <c r="B404" s="150">
        <f t="shared" si="15"/>
        <v>0.17829525136613861</v>
      </c>
      <c r="C404" s="150">
        <f>SUM(B$61:B404)/A404</f>
        <v>0.47534664237830998</v>
      </c>
    </row>
    <row r="405" spans="1:3" x14ac:dyDescent="0.3">
      <c r="A405" s="150">
        <v>345</v>
      </c>
      <c r="B405" s="150">
        <f t="shared" si="15"/>
        <v>0.17740377510930791</v>
      </c>
      <c r="C405" s="150">
        <f>SUM(B$61:B405)/A405</f>
        <v>0.47448303986448676</v>
      </c>
    </row>
    <row r="406" spans="1:3" x14ac:dyDescent="0.3">
      <c r="A406" s="150">
        <v>346</v>
      </c>
      <c r="B406" s="150">
        <f t="shared" si="15"/>
        <v>0.17651675623376137</v>
      </c>
      <c r="C406" s="150">
        <f>SUM(B$61:B406)/A406</f>
        <v>0.47362186563434011</v>
      </c>
    </row>
    <row r="407" spans="1:3" x14ac:dyDescent="0.3">
      <c r="A407" s="150">
        <v>347</v>
      </c>
      <c r="B407" s="150">
        <f t="shared" si="15"/>
        <v>0.17563417245259255</v>
      </c>
      <c r="C407" s="150">
        <f>SUM(B$61:B407)/A407</f>
        <v>0.47276311147531491</v>
      </c>
    </row>
    <row r="408" spans="1:3" x14ac:dyDescent="0.3">
      <c r="A408" s="150">
        <v>348</v>
      </c>
      <c r="B408" s="150">
        <f t="shared" si="15"/>
        <v>0.17475600159032961</v>
      </c>
      <c r="C408" s="150">
        <f>SUM(B$61:B408)/A408</f>
        <v>0.47190676920553049</v>
      </c>
    </row>
    <row r="409" spans="1:3" x14ac:dyDescent="0.3">
      <c r="A409" s="150">
        <v>349</v>
      </c>
      <c r="B409" s="150">
        <f t="shared" si="15"/>
        <v>0.17388222158237798</v>
      </c>
      <c r="C409" s="150">
        <f>SUM(B$61:B409)/A409</f>
        <v>0.471052830673659</v>
      </c>
    </row>
    <row r="410" spans="1:3" x14ac:dyDescent="0.3">
      <c r="A410" s="150">
        <v>350</v>
      </c>
      <c r="B410" s="150">
        <f t="shared" si="15"/>
        <v>0.17301281047446607</v>
      </c>
      <c r="C410" s="150">
        <f>SUM(B$61:B410)/A410</f>
        <v>0.4702012877588041</v>
      </c>
    </row>
    <row r="411" spans="1:3" x14ac:dyDescent="0.3">
      <c r="A411" s="150">
        <v>351</v>
      </c>
      <c r="B411" s="150">
        <f t="shared" si="15"/>
        <v>0.17214774642209374</v>
      </c>
      <c r="C411" s="150">
        <f>SUM(B$61:B411)/A411</f>
        <v>0.46935213237038048</v>
      </c>
    </row>
    <row r="412" spans="1:3" x14ac:dyDescent="0.3">
      <c r="A412" s="150">
        <v>352</v>
      </c>
      <c r="B412" s="150">
        <f t="shared" si="15"/>
        <v>0.17128700768998326</v>
      </c>
      <c r="C412" s="150">
        <f>SUM(B$61:B412)/A412</f>
        <v>0.46850535644799296</v>
      </c>
    </row>
    <row r="413" spans="1:3" x14ac:dyDescent="0.3">
      <c r="A413" s="150">
        <v>353</v>
      </c>
      <c r="B413" s="150">
        <f t="shared" si="15"/>
        <v>0.17043057265153339</v>
      </c>
      <c r="C413" s="150">
        <f>SUM(B$61:B413)/A413</f>
        <v>0.46766095196131741</v>
      </c>
    </row>
    <row r="414" spans="1:3" x14ac:dyDescent="0.3">
      <c r="A414" s="150">
        <v>354</v>
      </c>
      <c r="B414" s="150">
        <f t="shared" si="15"/>
        <v>0.16957841978827567</v>
      </c>
      <c r="C414" s="150">
        <f>SUM(B$61:B414)/A414</f>
        <v>0.46681891090998118</v>
      </c>
    </row>
    <row r="415" spans="1:3" x14ac:dyDescent="0.3">
      <c r="A415" s="150">
        <v>355</v>
      </c>
      <c r="B415" s="150">
        <f t="shared" si="15"/>
        <v>0.16873052768933433</v>
      </c>
      <c r="C415" s="150">
        <f>SUM(B$61:B415)/A415</f>
        <v>0.46597922532344416</v>
      </c>
    </row>
    <row r="416" spans="1:3" x14ac:dyDescent="0.3">
      <c r="A416" s="150">
        <v>356</v>
      </c>
      <c r="B416" s="150">
        <f t="shared" si="15"/>
        <v>0.16788687505088765</v>
      </c>
      <c r="C416" s="150">
        <f>SUM(B$61:B416)/A416</f>
        <v>0.46514188726088085</v>
      </c>
    </row>
    <row r="417" spans="1:3" x14ac:dyDescent="0.3">
      <c r="A417" s="150">
        <v>357</v>
      </c>
      <c r="B417" s="150">
        <f t="shared" si="15"/>
        <v>0.16704744067563321</v>
      </c>
      <c r="C417" s="150">
        <f>SUM(B$61:B417)/A417</f>
        <v>0.46430688881106225</v>
      </c>
    </row>
    <row r="418" spans="1:3" x14ac:dyDescent="0.3">
      <c r="A418" s="150">
        <v>358</v>
      </c>
      <c r="B418" s="150">
        <f t="shared" si="15"/>
        <v>0.16621220347225507</v>
      </c>
      <c r="C418" s="150">
        <f>SUM(B$61:B418)/A418</f>
        <v>0.46347422209223871</v>
      </c>
    </row>
    <row r="419" spans="1:3" x14ac:dyDescent="0.3">
      <c r="A419" s="150">
        <v>359</v>
      </c>
      <c r="B419" s="150">
        <f t="shared" si="15"/>
        <v>0.16538114245489377</v>
      </c>
      <c r="C419" s="150">
        <f>SUM(B$61:B419)/A419</f>
        <v>0.46264387925202327</v>
      </c>
    </row>
    <row r="420" spans="1:3" x14ac:dyDescent="0.3">
      <c r="A420" s="150">
        <v>360</v>
      </c>
      <c r="B420" s="150">
        <f t="shared" si="15"/>
        <v>0.16455423674261929</v>
      </c>
      <c r="C420" s="150">
        <f>SUM(B$61:B420)/A420</f>
        <v>0.46181585246727491</v>
      </c>
    </row>
    <row r="421" spans="1:3" x14ac:dyDescent="0.3">
      <c r="A421" s="150">
        <v>361</v>
      </c>
      <c r="B421" s="150">
        <f t="shared" si="15"/>
        <v>0.16373146555890619</v>
      </c>
      <c r="C421" s="150">
        <f>SUM(B$61:B421)/A421</f>
        <v>0.46099013394398303</v>
      </c>
    </row>
    <row r="422" spans="1:3" x14ac:dyDescent="0.3">
      <c r="A422" s="150">
        <v>362</v>
      </c>
      <c r="B422" s="150">
        <f t="shared" si="15"/>
        <v>0.16291280823111168</v>
      </c>
      <c r="C422" s="150">
        <f>SUM(B$61:B422)/A422</f>
        <v>0.46016671591715186</v>
      </c>
    </row>
    <row r="423" spans="1:3" x14ac:dyDescent="0.3">
      <c r="A423" s="150">
        <v>363</v>
      </c>
      <c r="B423" s="150">
        <f t="shared" si="15"/>
        <v>0.16209824418995611</v>
      </c>
      <c r="C423" s="150">
        <f>SUM(B$61:B423)/A423</f>
        <v>0.45934559065068581</v>
      </c>
    </row>
    <row r="424" spans="1:3" x14ac:dyDescent="0.3">
      <c r="A424" s="150">
        <v>364</v>
      </c>
      <c r="B424" s="150">
        <f t="shared" si="15"/>
        <v>0.16128775296900635</v>
      </c>
      <c r="C424" s="150">
        <f>SUM(B$61:B424)/A424</f>
        <v>0.45852675043727459</v>
      </c>
    </row>
    <row r="425" spans="1:3" x14ac:dyDescent="0.3">
      <c r="A425" s="150">
        <v>365</v>
      </c>
      <c r="B425" s="150">
        <f t="shared" si="15"/>
        <v>0.16048131420416131</v>
      </c>
      <c r="C425" s="150">
        <f>SUM(B$61:B425)/A425</f>
        <v>0.45771018759827975</v>
      </c>
    </row>
  </sheetData>
  <mergeCells count="1">
    <mergeCell ref="A1:K1"/>
  </mergeCells>
  <conditionalFormatting sqref="A35:A57">
    <cfRule type="top10" dxfId="0" priority="1" bottom="1" rank="1"/>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4"/>
  <sheetViews>
    <sheetView showGridLines="0" tabSelected="1" zoomScale="70" zoomScaleNormal="70" zoomScalePageLayoutView="80" workbookViewId="0">
      <selection activeCell="D36" sqref="D36"/>
    </sheetView>
  </sheetViews>
  <sheetFormatPr defaultColWidth="8.77734375" defaultRowHeight="14.4" x14ac:dyDescent="0.3"/>
  <cols>
    <col min="1" max="1" width="3.44140625" customWidth="1"/>
    <col min="2" max="2" width="2.6640625" customWidth="1"/>
    <col min="3" max="3" width="40.33203125" customWidth="1"/>
    <col min="4" max="4" width="37" customWidth="1"/>
    <col min="5" max="5" width="25.44140625" customWidth="1"/>
    <col min="6" max="6" width="73.6640625" hidden="1" customWidth="1"/>
    <col min="7" max="7" width="3.44140625" customWidth="1"/>
    <col min="8" max="9" width="4.6640625" customWidth="1"/>
    <col min="10" max="10" width="39.44140625" customWidth="1"/>
    <col min="11" max="12" width="27.6640625" customWidth="1"/>
    <col min="13" max="15" width="22.6640625" customWidth="1"/>
  </cols>
  <sheetData>
    <row r="1" spans="2:15" ht="15" thickBot="1" x14ac:dyDescent="0.35"/>
    <row r="2" spans="2:15" ht="21.6" thickBot="1" x14ac:dyDescent="0.45">
      <c r="B2" s="254" t="s">
        <v>324</v>
      </c>
      <c r="C2" s="255"/>
      <c r="D2" s="255"/>
      <c r="E2" s="255"/>
      <c r="F2" s="255"/>
      <c r="G2" s="256"/>
      <c r="I2" s="257" t="s">
        <v>325</v>
      </c>
      <c r="J2" s="258"/>
      <c r="K2" s="258"/>
      <c r="L2" s="258"/>
      <c r="M2" s="258"/>
      <c r="N2" s="249"/>
      <c r="O2" s="250"/>
    </row>
    <row r="3" spans="2:15" x14ac:dyDescent="0.3">
      <c r="B3" s="48"/>
      <c r="C3" s="39"/>
      <c r="D3" s="39"/>
      <c r="E3" s="39"/>
      <c r="F3" s="39"/>
      <c r="G3" s="49"/>
      <c r="I3" s="48"/>
      <c r="J3" s="39"/>
      <c r="K3" s="39"/>
      <c r="L3" s="39"/>
      <c r="M3" s="39"/>
      <c r="N3" s="39"/>
      <c r="O3" s="49"/>
    </row>
    <row r="4" spans="2:15" x14ac:dyDescent="0.3">
      <c r="B4" s="48"/>
      <c r="C4" s="43" t="s">
        <v>305</v>
      </c>
      <c r="D4" s="44"/>
      <c r="E4" s="45"/>
      <c r="F4" s="45"/>
      <c r="G4" s="49"/>
      <c r="I4" s="48"/>
      <c r="J4" s="39"/>
      <c r="K4" s="39"/>
      <c r="L4" s="39"/>
      <c r="M4" s="39"/>
      <c r="N4" s="39"/>
      <c r="O4" s="49"/>
    </row>
    <row r="5" spans="2:15" ht="15.6" x14ac:dyDescent="0.3">
      <c r="B5" s="48"/>
      <c r="C5" s="53" t="s">
        <v>330</v>
      </c>
      <c r="D5" s="12">
        <v>20</v>
      </c>
      <c r="E5" s="58" t="s">
        <v>356</v>
      </c>
      <c r="F5" s="46"/>
      <c r="G5" s="49"/>
      <c r="I5" s="48"/>
      <c r="J5" s="38" t="s">
        <v>300</v>
      </c>
      <c r="K5" s="129">
        <f>IF($D$15=Lists!$E$3,'Residential Rooftop Details'!Y$159,IF($D$15=Lists!$E$4,'Commercial Rooftop Details'!Y$159,'Ground-Mount Details'!Y$159))</f>
        <v>4404.1280676193746</v>
      </c>
      <c r="L5" s="39"/>
      <c r="M5" s="39"/>
      <c r="N5" s="39"/>
      <c r="O5" s="49"/>
    </row>
    <row r="6" spans="2:15" ht="15.6" x14ac:dyDescent="0.3">
      <c r="B6" s="48"/>
      <c r="C6" s="53" t="s">
        <v>298</v>
      </c>
      <c r="D6" s="13">
        <v>7.0000000000000007E-2</v>
      </c>
      <c r="E6" s="58" t="s">
        <v>326</v>
      </c>
      <c r="F6" s="46"/>
      <c r="G6" s="49"/>
      <c r="I6" s="48"/>
      <c r="J6" s="38" t="s">
        <v>301</v>
      </c>
      <c r="K6" s="129">
        <f>K5/(D16/1000)</f>
        <v>10.009381971862215</v>
      </c>
      <c r="L6" s="39"/>
      <c r="M6" s="39"/>
      <c r="N6" s="39"/>
      <c r="O6" s="49"/>
    </row>
    <row r="7" spans="2:15" ht="15.6" x14ac:dyDescent="0.3">
      <c r="B7" s="48"/>
      <c r="C7" s="53" t="s">
        <v>299</v>
      </c>
      <c r="D7" s="13">
        <v>0.02</v>
      </c>
      <c r="E7" s="58" t="s">
        <v>326</v>
      </c>
      <c r="F7" s="46"/>
      <c r="G7" s="49"/>
      <c r="I7" s="48"/>
      <c r="J7" s="38" t="s">
        <v>357</v>
      </c>
      <c r="K7" s="129">
        <f>IF($D$15=Lists!$E$3,'Residential Rooftop Details'!W$159,IF($D$15=Lists!$E$4,'Commercial Rooftop Details'!W$159,'Ground-Mount Details'!W$159))</f>
        <v>137778.28601484164</v>
      </c>
      <c r="L7" s="39"/>
      <c r="M7" s="39"/>
      <c r="N7" s="39"/>
      <c r="O7" s="49"/>
    </row>
    <row r="8" spans="2:15" ht="15.6" x14ac:dyDescent="0.3">
      <c r="B8" s="48"/>
      <c r="C8" s="54" t="s">
        <v>467</v>
      </c>
      <c r="D8" s="4">
        <v>100</v>
      </c>
      <c r="E8" s="58"/>
      <c r="F8" s="46"/>
      <c r="G8" s="49"/>
      <c r="I8" s="48"/>
      <c r="J8" s="38" t="s">
        <v>358</v>
      </c>
      <c r="K8" s="130">
        <f>K7/D16</f>
        <v>0.31313246821554919</v>
      </c>
      <c r="L8" s="39"/>
      <c r="M8" s="39"/>
      <c r="N8" s="39"/>
      <c r="O8" s="49"/>
    </row>
    <row r="9" spans="2:15" x14ac:dyDescent="0.3">
      <c r="B9" s="48"/>
      <c r="C9" s="54" t="s">
        <v>265</v>
      </c>
      <c r="D9" s="12">
        <v>2080</v>
      </c>
      <c r="E9" s="58"/>
      <c r="F9" s="46"/>
      <c r="G9" s="49"/>
      <c r="I9" s="48"/>
      <c r="J9" s="39"/>
      <c r="K9" s="39"/>
      <c r="L9" s="39"/>
      <c r="M9" s="39"/>
      <c r="N9" s="39"/>
      <c r="O9" s="49"/>
    </row>
    <row r="10" spans="2:15" x14ac:dyDescent="0.3">
      <c r="B10" s="48"/>
      <c r="C10" s="55"/>
      <c r="D10" s="56"/>
      <c r="E10" s="57"/>
      <c r="F10" s="47"/>
      <c r="G10" s="49"/>
      <c r="I10" s="48"/>
      <c r="J10" s="39"/>
      <c r="K10" s="39"/>
      <c r="L10" s="39"/>
      <c r="M10" s="39"/>
      <c r="N10" s="39" t="s">
        <v>449</v>
      </c>
      <c r="O10" s="49"/>
    </row>
    <row r="11" spans="2:15" s="7" customFormat="1" x14ac:dyDescent="0.3">
      <c r="B11" s="48"/>
      <c r="C11" s="39"/>
      <c r="D11" s="39"/>
      <c r="E11" s="39"/>
      <c r="F11" s="37"/>
      <c r="G11" s="49"/>
      <c r="I11" s="48"/>
      <c r="J11" s="39"/>
      <c r="K11" s="39"/>
      <c r="L11" s="39"/>
      <c r="M11" s="39"/>
      <c r="N11" s="39"/>
      <c r="O11" s="49"/>
    </row>
    <row r="12" spans="2:15" x14ac:dyDescent="0.3">
      <c r="B12" s="48"/>
      <c r="C12" s="43" t="s">
        <v>309</v>
      </c>
      <c r="D12" s="44"/>
      <c r="E12" s="45"/>
      <c r="F12" s="45"/>
      <c r="G12" s="49"/>
      <c r="I12" s="48"/>
      <c r="J12" s="39"/>
      <c r="K12" s="39"/>
      <c r="L12" s="39"/>
      <c r="M12" s="39"/>
      <c r="N12" s="39"/>
      <c r="O12" s="49"/>
    </row>
    <row r="13" spans="2:15" x14ac:dyDescent="0.3">
      <c r="B13" s="48"/>
      <c r="C13" s="59" t="s">
        <v>302</v>
      </c>
      <c r="D13" s="69" t="s">
        <v>304</v>
      </c>
      <c r="E13" s="58"/>
      <c r="F13" s="46"/>
      <c r="G13" s="49"/>
      <c r="I13" s="48"/>
      <c r="J13" s="39"/>
      <c r="K13" s="39"/>
      <c r="L13" s="39"/>
      <c r="M13" s="39"/>
      <c r="N13" s="39"/>
      <c r="O13" s="49"/>
    </row>
    <row r="14" spans="2:15" x14ac:dyDescent="0.3">
      <c r="B14" s="48"/>
      <c r="C14" s="59" t="s">
        <v>303</v>
      </c>
      <c r="D14" s="69" t="s">
        <v>334</v>
      </c>
      <c r="E14" s="58"/>
      <c r="F14" s="46"/>
      <c r="G14" s="49"/>
      <c r="I14" s="48"/>
      <c r="J14" s="39"/>
      <c r="K14" s="39"/>
      <c r="L14" s="39"/>
      <c r="M14" s="39"/>
      <c r="N14" s="39"/>
      <c r="O14" s="49"/>
    </row>
    <row r="15" spans="2:15" x14ac:dyDescent="0.3">
      <c r="B15" s="48"/>
      <c r="C15" s="54" t="s">
        <v>310</v>
      </c>
      <c r="D15" s="220" t="s">
        <v>332</v>
      </c>
      <c r="E15" s="58"/>
      <c r="F15" s="46"/>
      <c r="G15" s="49"/>
      <c r="I15" s="48"/>
      <c r="J15" s="39"/>
      <c r="K15" s="39"/>
      <c r="L15" s="39"/>
      <c r="M15" s="39"/>
      <c r="N15" s="39"/>
      <c r="O15" s="49"/>
    </row>
    <row r="16" spans="2:15" x14ac:dyDescent="0.3">
      <c r="B16" s="48"/>
      <c r="C16" s="54" t="s">
        <v>5</v>
      </c>
      <c r="D16" s="6">
        <v>440000</v>
      </c>
      <c r="E16" s="58"/>
      <c r="F16" s="46"/>
      <c r="G16" s="49"/>
      <c r="I16" s="48"/>
      <c r="J16" s="39"/>
      <c r="K16" s="39"/>
      <c r="L16" s="39"/>
      <c r="M16" s="39"/>
      <c r="N16" s="39"/>
      <c r="O16" s="49"/>
    </row>
    <row r="17" spans="2:15" x14ac:dyDescent="0.3">
      <c r="B17" s="48"/>
      <c r="C17" s="54" t="s">
        <v>327</v>
      </c>
      <c r="D17" s="6">
        <v>1596</v>
      </c>
      <c r="E17" s="58"/>
      <c r="F17" s="46"/>
      <c r="G17" s="49"/>
      <c r="I17" s="48"/>
      <c r="J17" s="39"/>
      <c r="K17" s="39"/>
      <c r="L17" s="39"/>
      <c r="M17" s="39"/>
      <c r="N17" s="39"/>
      <c r="O17" s="49"/>
    </row>
    <row r="18" spans="2:15" x14ac:dyDescent="0.3">
      <c r="B18" s="48"/>
      <c r="C18" s="54" t="s">
        <v>260</v>
      </c>
      <c r="D18" s="2">
        <v>305</v>
      </c>
      <c r="E18" s="58"/>
      <c r="F18" s="46"/>
      <c r="G18" s="49"/>
      <c r="I18" s="48"/>
      <c r="J18" s="39"/>
      <c r="K18" s="39"/>
      <c r="L18" s="39"/>
      <c r="M18" s="39"/>
      <c r="N18" s="39"/>
      <c r="O18" s="49"/>
    </row>
    <row r="19" spans="2:15" x14ac:dyDescent="0.3">
      <c r="B19" s="48"/>
      <c r="C19" s="54" t="s">
        <v>279</v>
      </c>
      <c r="D19" s="63">
        <f>ROUNDUP(D16/D18,0)</f>
        <v>1443</v>
      </c>
      <c r="E19" s="58"/>
      <c r="F19" s="46"/>
      <c r="G19" s="49"/>
      <c r="I19" s="48"/>
      <c r="J19" s="39"/>
      <c r="K19" s="39"/>
      <c r="L19" s="39"/>
      <c r="M19" s="39"/>
      <c r="N19" s="39"/>
      <c r="O19" s="49"/>
    </row>
    <row r="20" spans="2:15" x14ac:dyDescent="0.3">
      <c r="B20" s="48"/>
      <c r="C20" s="54" t="s">
        <v>336</v>
      </c>
      <c r="D20" s="220" t="s">
        <v>71</v>
      </c>
      <c r="E20" s="219"/>
      <c r="F20" s="46"/>
      <c r="G20" s="49"/>
      <c r="I20" s="48"/>
      <c r="J20" s="39"/>
      <c r="K20" s="39"/>
      <c r="L20" s="39"/>
      <c r="M20" s="39"/>
      <c r="N20" s="39"/>
      <c r="O20" s="49"/>
    </row>
    <row r="21" spans="2:15" x14ac:dyDescent="0.3">
      <c r="B21" s="48"/>
      <c r="C21" s="54" t="s">
        <v>85</v>
      </c>
      <c r="D21" s="220" t="s">
        <v>311</v>
      </c>
      <c r="E21" s="58"/>
      <c r="F21" s="46"/>
      <c r="G21" s="49"/>
      <c r="I21" s="48"/>
      <c r="J21" s="39"/>
      <c r="K21" s="39"/>
      <c r="L21" s="39"/>
      <c r="M21" s="39"/>
      <c r="N21" s="39"/>
      <c r="O21" s="49"/>
    </row>
    <row r="22" spans="2:15" ht="15.45" customHeight="1" x14ac:dyDescent="0.3">
      <c r="B22" s="48"/>
      <c r="C22" s="54" t="s">
        <v>3</v>
      </c>
      <c r="D22" s="2">
        <v>14</v>
      </c>
      <c r="E22" s="58"/>
      <c r="F22" s="46"/>
      <c r="G22" s="49"/>
      <c r="I22" s="48"/>
      <c r="J22" s="39"/>
      <c r="K22" s="39"/>
      <c r="L22" s="39"/>
      <c r="M22" s="39"/>
      <c r="N22" s="39"/>
      <c r="O22" s="49"/>
    </row>
    <row r="23" spans="2:15" x14ac:dyDescent="0.3">
      <c r="B23" s="48"/>
      <c r="C23" s="54" t="s">
        <v>284</v>
      </c>
      <c r="D23" s="63">
        <f>D16/D18/D22</f>
        <v>103.04449648711943</v>
      </c>
      <c r="E23" s="58"/>
      <c r="F23" s="46"/>
      <c r="G23" s="49"/>
      <c r="I23" s="48"/>
      <c r="J23" s="39"/>
      <c r="K23" s="39"/>
      <c r="L23" s="39"/>
      <c r="M23" s="39"/>
      <c r="N23" s="39"/>
      <c r="O23" s="49"/>
    </row>
    <row r="24" spans="2:15" x14ac:dyDescent="0.3">
      <c r="B24" s="48"/>
      <c r="C24" s="54" t="s">
        <v>4</v>
      </c>
      <c r="D24" s="2">
        <v>6</v>
      </c>
      <c r="E24" s="58"/>
      <c r="F24" s="46"/>
      <c r="G24" s="49"/>
      <c r="I24" s="48"/>
      <c r="J24" s="39"/>
      <c r="K24" s="39"/>
      <c r="L24" s="39"/>
      <c r="M24" s="39"/>
      <c r="N24" s="39"/>
      <c r="O24" s="49"/>
    </row>
    <row r="25" spans="2:15" x14ac:dyDescent="0.3">
      <c r="B25" s="48"/>
      <c r="C25" s="54" t="s">
        <v>280</v>
      </c>
      <c r="D25" s="63">
        <f>IF(D24=0,0,ROUNDUP(D23/D24,0))</f>
        <v>18</v>
      </c>
      <c r="E25" s="58"/>
      <c r="F25" s="46"/>
      <c r="G25" s="49"/>
      <c r="I25" s="48"/>
      <c r="J25" s="39"/>
      <c r="K25" s="39"/>
      <c r="L25" s="39"/>
      <c r="M25" s="39"/>
      <c r="N25" s="39"/>
      <c r="O25" s="49"/>
    </row>
    <row r="26" spans="2:15" x14ac:dyDescent="0.3">
      <c r="B26" s="48"/>
      <c r="C26" s="54" t="s">
        <v>282</v>
      </c>
      <c r="D26" s="2">
        <v>1</v>
      </c>
      <c r="E26" s="58"/>
      <c r="F26" s="46"/>
      <c r="G26" s="49"/>
      <c r="I26" s="48"/>
      <c r="J26" s="39"/>
      <c r="K26" s="39"/>
      <c r="L26" s="39"/>
      <c r="M26" s="39"/>
      <c r="N26" s="39"/>
      <c r="O26" s="49"/>
    </row>
    <row r="27" spans="2:15" x14ac:dyDescent="0.3">
      <c r="B27" s="48"/>
      <c r="C27" s="54" t="s">
        <v>281</v>
      </c>
      <c r="D27" s="63">
        <f>IF(D25=0,1,IF(D26=0,1,ROUNDUP(D25/D26,0)))</f>
        <v>18</v>
      </c>
      <c r="E27" s="58"/>
      <c r="F27" s="46"/>
      <c r="G27" s="49"/>
      <c r="I27" s="48"/>
      <c r="J27" s="39"/>
      <c r="K27" s="39"/>
      <c r="L27" s="39"/>
      <c r="M27" s="39"/>
      <c r="N27" s="39"/>
      <c r="O27" s="49"/>
    </row>
    <row r="28" spans="2:15" x14ac:dyDescent="0.3">
      <c r="B28" s="48"/>
      <c r="C28" s="54" t="s">
        <v>362</v>
      </c>
      <c r="D28" s="221" t="s">
        <v>363</v>
      </c>
      <c r="E28" s="58"/>
      <c r="F28" s="46"/>
      <c r="G28" s="49"/>
      <c r="I28" s="48"/>
      <c r="J28" s="39"/>
      <c r="K28" s="39"/>
      <c r="L28" s="39"/>
      <c r="M28" s="39"/>
      <c r="N28" s="39"/>
      <c r="O28" s="49"/>
    </row>
    <row r="29" spans="2:15" x14ac:dyDescent="0.3">
      <c r="B29" s="48"/>
      <c r="C29" s="54" t="s">
        <v>404</v>
      </c>
      <c r="D29" s="196">
        <v>0.2</v>
      </c>
      <c r="E29" s="58"/>
      <c r="F29" s="46"/>
      <c r="G29" s="49"/>
      <c r="I29" s="48"/>
      <c r="J29" s="39"/>
      <c r="K29" s="39"/>
      <c r="L29" s="39"/>
      <c r="M29" s="39"/>
      <c r="N29" s="39"/>
      <c r="O29" s="49"/>
    </row>
    <row r="30" spans="2:15" x14ac:dyDescent="0.3">
      <c r="B30" s="48"/>
      <c r="C30" s="54" t="s">
        <v>264</v>
      </c>
      <c r="D30" s="2">
        <v>1</v>
      </c>
      <c r="E30" s="58"/>
      <c r="F30" s="46"/>
      <c r="G30" s="49"/>
      <c r="I30" s="48"/>
      <c r="J30" s="39"/>
      <c r="K30" s="39"/>
      <c r="L30" s="39"/>
      <c r="M30" s="39"/>
      <c r="N30" s="39"/>
      <c r="O30" s="49"/>
    </row>
    <row r="31" spans="2:15" x14ac:dyDescent="0.3">
      <c r="B31" s="48"/>
      <c r="C31" s="54" t="s">
        <v>10</v>
      </c>
      <c r="D31" s="2">
        <v>400</v>
      </c>
      <c r="E31" s="58"/>
      <c r="F31" s="46"/>
      <c r="G31" s="49"/>
      <c r="I31" s="48"/>
      <c r="J31" s="39"/>
      <c r="K31" s="39"/>
      <c r="L31" s="39"/>
      <c r="M31" s="39"/>
      <c r="N31" s="39"/>
      <c r="O31" s="49"/>
    </row>
    <row r="32" spans="2:15" x14ac:dyDescent="0.3">
      <c r="B32" s="48"/>
      <c r="C32" s="54" t="s">
        <v>283</v>
      </c>
      <c r="D32" s="2">
        <v>1</v>
      </c>
      <c r="E32" s="58"/>
      <c r="F32" s="46"/>
      <c r="G32" s="49"/>
      <c r="I32" s="48"/>
      <c r="J32" s="39"/>
      <c r="K32" s="39"/>
      <c r="L32" s="39"/>
      <c r="M32" s="39"/>
      <c r="N32" s="39"/>
      <c r="O32" s="49"/>
    </row>
    <row r="33" spans="2:15" x14ac:dyDescent="0.3">
      <c r="B33" s="48"/>
      <c r="C33" s="54" t="s">
        <v>365</v>
      </c>
      <c r="D33" s="2">
        <v>10</v>
      </c>
      <c r="E33" s="58"/>
      <c r="F33" s="46"/>
      <c r="G33" s="49"/>
      <c r="I33" s="48"/>
      <c r="J33" s="39"/>
      <c r="K33" s="39"/>
      <c r="L33" s="39"/>
      <c r="M33" s="39"/>
      <c r="N33" s="39"/>
      <c r="O33" s="49"/>
    </row>
    <row r="34" spans="2:15" x14ac:dyDescent="0.3">
      <c r="B34" s="48"/>
      <c r="C34" s="54" t="s">
        <v>406</v>
      </c>
      <c r="D34" s="2">
        <v>10</v>
      </c>
      <c r="E34" s="58"/>
      <c r="F34" s="46"/>
      <c r="G34" s="49"/>
      <c r="I34" s="48"/>
      <c r="J34" s="39"/>
      <c r="K34" s="39"/>
      <c r="L34" s="39"/>
      <c r="M34" s="39"/>
      <c r="N34" s="39"/>
      <c r="O34" s="49"/>
    </row>
    <row r="35" spans="2:15" x14ac:dyDescent="0.3">
      <c r="B35" s="48"/>
      <c r="C35" s="54" t="s">
        <v>407</v>
      </c>
      <c r="D35" s="2">
        <v>10</v>
      </c>
      <c r="E35" s="58"/>
      <c r="F35" s="46"/>
      <c r="G35" s="49"/>
      <c r="I35" s="48"/>
      <c r="J35" s="39"/>
      <c r="K35" s="39"/>
      <c r="L35" s="39"/>
      <c r="M35" s="39"/>
      <c r="N35" s="39"/>
      <c r="O35" s="49"/>
    </row>
    <row r="36" spans="2:15" x14ac:dyDescent="0.3">
      <c r="B36" s="48"/>
      <c r="C36" s="54" t="s">
        <v>434</v>
      </c>
      <c r="D36" s="2">
        <v>5</v>
      </c>
      <c r="E36" s="58" t="s">
        <v>435</v>
      </c>
      <c r="F36" s="46"/>
      <c r="G36" s="49"/>
      <c r="I36" s="48"/>
      <c r="J36" s="39"/>
      <c r="K36" s="39"/>
      <c r="L36" s="39"/>
      <c r="M36" s="39"/>
      <c r="N36" s="39"/>
      <c r="O36" s="49"/>
    </row>
    <row r="37" spans="2:15" x14ac:dyDescent="0.3">
      <c r="B37" s="48"/>
      <c r="C37" s="54"/>
      <c r="D37" s="61"/>
      <c r="E37" s="58"/>
      <c r="F37" s="46"/>
      <c r="G37" s="49"/>
      <c r="I37" s="48"/>
      <c r="J37" s="39"/>
      <c r="K37" s="39"/>
      <c r="L37" s="39"/>
      <c r="M37" s="39"/>
      <c r="N37" s="39"/>
      <c r="O37" s="49"/>
    </row>
    <row r="38" spans="2:15" x14ac:dyDescent="0.3">
      <c r="B38" s="48"/>
      <c r="C38" s="54" t="s">
        <v>261</v>
      </c>
      <c r="D38" s="67">
        <v>0.33</v>
      </c>
      <c r="E38" s="58"/>
      <c r="F38" s="46"/>
      <c r="G38" s="49"/>
      <c r="I38" s="48"/>
      <c r="J38" s="39"/>
      <c r="K38" s="39"/>
      <c r="L38" s="39"/>
      <c r="M38" s="39"/>
      <c r="N38" s="39"/>
      <c r="O38" s="49"/>
    </row>
    <row r="39" spans="2:15" x14ac:dyDescent="0.3">
      <c r="B39" s="48"/>
      <c r="C39" s="54" t="s">
        <v>6</v>
      </c>
      <c r="D39" s="62">
        <f>(1.94/D18)*(273/D38)*D16/1000000</f>
        <v>2.3152786885245904</v>
      </c>
      <c r="E39" s="58"/>
      <c r="F39" s="46"/>
      <c r="G39" s="49"/>
      <c r="I39" s="48"/>
      <c r="J39" s="39"/>
      <c r="K39" s="39"/>
      <c r="L39" s="39"/>
      <c r="M39" s="39"/>
      <c r="N39" s="39"/>
      <c r="O39" s="49"/>
    </row>
    <row r="40" spans="2:15" x14ac:dyDescent="0.3">
      <c r="B40" s="48"/>
      <c r="C40" s="54"/>
      <c r="D40" s="62"/>
      <c r="E40" s="58"/>
      <c r="F40" s="46"/>
      <c r="G40" s="49"/>
      <c r="I40" s="48"/>
      <c r="J40" s="39"/>
      <c r="K40" s="39"/>
      <c r="L40" s="39"/>
      <c r="M40" s="39"/>
      <c r="N40" s="39"/>
      <c r="O40" s="49"/>
    </row>
    <row r="41" spans="2:15" x14ac:dyDescent="0.3">
      <c r="B41" s="48"/>
      <c r="C41" s="54" t="s">
        <v>2</v>
      </c>
      <c r="D41" s="2">
        <v>14</v>
      </c>
      <c r="E41" s="58"/>
      <c r="F41" s="46"/>
      <c r="G41" s="49"/>
      <c r="I41" s="48"/>
      <c r="J41" s="39"/>
      <c r="K41" s="39"/>
      <c r="L41" s="39"/>
      <c r="M41" s="39"/>
      <c r="N41" s="39"/>
      <c r="O41" s="49"/>
    </row>
    <row r="42" spans="2:15" x14ac:dyDescent="0.3">
      <c r="B42" s="48"/>
      <c r="C42" s="54" t="s">
        <v>33</v>
      </c>
      <c r="D42" s="63">
        <f>D43*D44</f>
        <v>103.04449648711943</v>
      </c>
      <c r="E42" s="58"/>
      <c r="F42" s="46"/>
      <c r="G42" s="49"/>
      <c r="I42" s="48"/>
      <c r="J42" s="39"/>
      <c r="K42" s="39"/>
      <c r="L42" s="39"/>
      <c r="M42" s="39"/>
      <c r="N42" s="39"/>
      <c r="O42" s="49"/>
    </row>
    <row r="43" spans="2:15" x14ac:dyDescent="0.3">
      <c r="B43" s="48"/>
      <c r="C43" s="54" t="s">
        <v>452</v>
      </c>
      <c r="D43" s="2">
        <v>1</v>
      </c>
      <c r="E43" s="58"/>
      <c r="F43" s="46"/>
      <c r="G43" s="49"/>
      <c r="I43" s="48"/>
      <c r="J43" s="39"/>
      <c r="K43" s="39"/>
      <c r="L43" s="39"/>
      <c r="M43" s="39"/>
      <c r="N43" s="39"/>
      <c r="O43" s="49"/>
    </row>
    <row r="44" spans="2:15" x14ac:dyDescent="0.3">
      <c r="B44" s="48"/>
      <c r="C44" s="54" t="s">
        <v>453</v>
      </c>
      <c r="D44" s="62">
        <f>D16/(D43*D41*D18)</f>
        <v>103.04449648711943</v>
      </c>
      <c r="E44" s="58"/>
      <c r="F44" s="46"/>
      <c r="G44" s="49"/>
      <c r="I44" s="48"/>
      <c r="J44" s="39"/>
      <c r="K44" s="39"/>
      <c r="L44" s="39"/>
      <c r="M44" s="39"/>
      <c r="N44" s="39"/>
      <c r="O44" s="49"/>
    </row>
    <row r="45" spans="2:15" x14ac:dyDescent="0.3">
      <c r="B45" s="48"/>
      <c r="C45" s="54" t="s">
        <v>469</v>
      </c>
      <c r="D45" s="2">
        <v>1</v>
      </c>
      <c r="E45" s="58"/>
      <c r="F45" s="46"/>
      <c r="G45" s="49"/>
      <c r="I45" s="48"/>
      <c r="J45" s="39"/>
      <c r="K45" s="39"/>
      <c r="L45" s="39"/>
      <c r="M45" s="39"/>
      <c r="N45" s="39"/>
      <c r="O45" s="49"/>
    </row>
    <row r="46" spans="2:15" x14ac:dyDescent="0.3">
      <c r="B46" s="48"/>
      <c r="C46" s="60"/>
      <c r="D46" s="56"/>
      <c r="E46" s="57"/>
      <c r="F46" s="47"/>
      <c r="G46" s="49"/>
      <c r="I46" s="48"/>
      <c r="J46" s="39"/>
      <c r="K46" s="39"/>
      <c r="L46" s="39"/>
      <c r="M46" s="39"/>
      <c r="N46" s="39"/>
      <c r="O46" s="49"/>
    </row>
    <row r="47" spans="2:15" x14ac:dyDescent="0.3">
      <c r="B47" s="48"/>
      <c r="C47" s="40"/>
      <c r="D47" s="39"/>
      <c r="E47" s="39"/>
      <c r="F47" s="37"/>
      <c r="G47" s="49"/>
      <c r="I47" s="48"/>
      <c r="J47" s="39"/>
      <c r="K47" s="39"/>
      <c r="L47" s="39"/>
      <c r="M47" s="39"/>
      <c r="N47" s="39"/>
      <c r="O47" s="49"/>
    </row>
    <row r="48" spans="2:15" x14ac:dyDescent="0.3">
      <c r="B48" s="48"/>
      <c r="C48" s="43" t="s">
        <v>88</v>
      </c>
      <c r="D48" s="44"/>
      <c r="E48" s="45"/>
      <c r="F48" s="45"/>
      <c r="G48" s="49"/>
      <c r="I48" s="48"/>
      <c r="J48" s="39"/>
      <c r="K48" s="39"/>
      <c r="L48" s="39"/>
      <c r="M48" s="39"/>
      <c r="N48" s="39"/>
      <c r="O48" s="49"/>
    </row>
    <row r="49" spans="2:15" x14ac:dyDescent="0.3">
      <c r="B49" s="48"/>
      <c r="C49" s="64" t="s">
        <v>323</v>
      </c>
      <c r="D49" s="37"/>
      <c r="E49" s="58"/>
      <c r="F49" s="46"/>
      <c r="G49" s="49"/>
      <c r="I49" s="48"/>
      <c r="J49" s="39"/>
      <c r="K49" s="39"/>
      <c r="L49" s="39"/>
      <c r="M49" s="39"/>
      <c r="N49" s="39"/>
      <c r="O49" s="49"/>
    </row>
    <row r="50" spans="2:15" x14ac:dyDescent="0.3">
      <c r="B50" s="48"/>
      <c r="C50" s="65" t="s">
        <v>66</v>
      </c>
      <c r="D50" s="2">
        <v>0</v>
      </c>
      <c r="E50" s="58"/>
      <c r="F50" s="46"/>
      <c r="G50" s="49"/>
      <c r="I50" s="48"/>
      <c r="J50" s="39"/>
      <c r="K50" s="39"/>
      <c r="L50" s="39"/>
      <c r="M50" s="39"/>
      <c r="N50" s="39"/>
      <c r="O50" s="49"/>
    </row>
    <row r="51" spans="2:15" x14ac:dyDescent="0.3">
      <c r="B51" s="48"/>
      <c r="C51" s="65" t="s">
        <v>68</v>
      </c>
      <c r="D51" s="2">
        <v>0</v>
      </c>
      <c r="E51" s="58"/>
      <c r="F51" s="46"/>
      <c r="G51" s="49"/>
      <c r="I51" s="48"/>
      <c r="J51" s="39"/>
      <c r="K51" s="39"/>
      <c r="L51" s="39"/>
      <c r="M51" s="39"/>
      <c r="N51" s="39"/>
      <c r="O51" s="49"/>
    </row>
    <row r="52" spans="2:15" ht="15" thickBot="1" x14ac:dyDescent="0.35">
      <c r="B52" s="48"/>
      <c r="C52" s="65" t="s">
        <v>78</v>
      </c>
      <c r="D52" s="2">
        <v>0</v>
      </c>
      <c r="E52" s="66"/>
      <c r="F52" s="42" t="s">
        <v>314</v>
      </c>
      <c r="G52" s="49"/>
      <c r="I52" s="50"/>
      <c r="J52" s="51"/>
      <c r="K52" s="51"/>
      <c r="L52" s="51"/>
      <c r="M52" s="51"/>
      <c r="N52" s="51"/>
      <c r="O52" s="52"/>
    </row>
    <row r="53" spans="2:15" x14ac:dyDescent="0.3">
      <c r="B53" s="48"/>
      <c r="C53" s="65" t="s">
        <v>320</v>
      </c>
      <c r="D53" s="2">
        <v>0</v>
      </c>
      <c r="E53" s="66"/>
      <c r="F53" s="42" t="s">
        <v>318</v>
      </c>
      <c r="G53" s="49"/>
      <c r="H53" s="7"/>
      <c r="I53" s="70"/>
      <c r="J53" s="70"/>
      <c r="K53" s="70"/>
      <c r="L53" s="70"/>
      <c r="M53" s="70"/>
      <c r="N53" s="70"/>
      <c r="O53" s="70"/>
    </row>
    <row r="54" spans="2:15" x14ac:dyDescent="0.3">
      <c r="B54" s="48"/>
      <c r="C54" s="65" t="s">
        <v>67</v>
      </c>
      <c r="D54" s="197">
        <v>0</v>
      </c>
      <c r="E54" s="66"/>
      <c r="F54" s="42"/>
      <c r="G54" s="49"/>
      <c r="H54" s="7"/>
      <c r="I54" s="70"/>
      <c r="J54" s="70"/>
      <c r="K54" s="70"/>
      <c r="L54" s="70"/>
      <c r="M54" s="70"/>
      <c r="N54" s="70"/>
      <c r="O54" s="70"/>
    </row>
    <row r="55" spans="2:15" x14ac:dyDescent="0.3">
      <c r="B55" s="48"/>
      <c r="C55" s="65" t="s">
        <v>313</v>
      </c>
      <c r="D55" s="197">
        <v>0</v>
      </c>
      <c r="E55" s="66"/>
      <c r="F55" s="42"/>
      <c r="G55" s="49"/>
      <c r="H55" s="7"/>
      <c r="I55" s="70"/>
      <c r="J55" s="70"/>
      <c r="K55" s="70"/>
      <c r="L55" s="70"/>
      <c r="M55" s="70"/>
      <c r="N55" s="70"/>
      <c r="O55" s="70"/>
    </row>
    <row r="56" spans="2:15" x14ac:dyDescent="0.3">
      <c r="B56" s="48"/>
      <c r="C56" s="65" t="s">
        <v>75</v>
      </c>
      <c r="D56" s="197">
        <v>0</v>
      </c>
      <c r="E56" s="66"/>
      <c r="F56" s="42"/>
      <c r="G56" s="49"/>
      <c r="H56" s="7"/>
      <c r="I56" s="70"/>
      <c r="J56" s="70"/>
      <c r="K56" s="70"/>
      <c r="L56" s="70"/>
      <c r="M56" s="70"/>
      <c r="N56" s="70"/>
      <c r="O56" s="70"/>
    </row>
    <row r="57" spans="2:15" x14ac:dyDescent="0.3">
      <c r="B57" s="48"/>
      <c r="C57" s="65" t="s">
        <v>76</v>
      </c>
      <c r="D57" s="197">
        <v>0</v>
      </c>
      <c r="E57" s="66"/>
      <c r="F57" s="42"/>
      <c r="G57" s="49"/>
      <c r="H57" s="7"/>
      <c r="I57" s="70"/>
      <c r="J57" s="70"/>
      <c r="K57" s="70"/>
      <c r="L57" s="70"/>
      <c r="M57" s="70"/>
      <c r="N57" s="70"/>
      <c r="O57" s="70"/>
    </row>
    <row r="58" spans="2:15" x14ac:dyDescent="0.3">
      <c r="B58" s="48"/>
      <c r="C58" s="65" t="s">
        <v>77</v>
      </c>
      <c r="D58" s="197">
        <v>0</v>
      </c>
      <c r="E58" s="66"/>
      <c r="F58" s="42" t="s">
        <v>316</v>
      </c>
      <c r="G58" s="49"/>
      <c r="H58" s="7"/>
      <c r="I58" s="70"/>
      <c r="J58" s="70"/>
      <c r="K58" s="70"/>
      <c r="L58" s="70"/>
      <c r="M58" s="70"/>
      <c r="N58" s="70"/>
      <c r="O58" s="70"/>
    </row>
    <row r="59" spans="2:15" x14ac:dyDescent="0.3">
      <c r="B59" s="48"/>
      <c r="C59" s="65" t="s">
        <v>315</v>
      </c>
      <c r="D59" s="197">
        <v>0</v>
      </c>
      <c r="E59" s="66"/>
      <c r="F59" s="42" t="s">
        <v>318</v>
      </c>
      <c r="G59" s="49"/>
      <c r="H59" s="7"/>
      <c r="I59" s="70"/>
      <c r="J59" s="70"/>
      <c r="K59" s="70"/>
      <c r="L59" s="70"/>
      <c r="M59" s="70"/>
      <c r="N59" s="70"/>
      <c r="O59" s="70"/>
    </row>
    <row r="60" spans="2:15" x14ac:dyDescent="0.3">
      <c r="B60" s="48"/>
      <c r="C60" s="65" t="s">
        <v>317</v>
      </c>
      <c r="D60" s="197">
        <v>0</v>
      </c>
      <c r="E60" s="66"/>
      <c r="F60" s="42"/>
      <c r="G60" s="49"/>
      <c r="H60" s="7"/>
      <c r="I60" s="70"/>
      <c r="J60" s="70"/>
      <c r="K60" s="70"/>
      <c r="L60" s="70"/>
      <c r="M60" s="70"/>
      <c r="N60" s="70"/>
      <c r="O60" s="70"/>
    </row>
    <row r="61" spans="2:15" x14ac:dyDescent="0.3">
      <c r="B61" s="48"/>
      <c r="C61" s="65" t="s">
        <v>319</v>
      </c>
      <c r="D61" s="197">
        <v>0</v>
      </c>
      <c r="E61" s="66"/>
      <c r="F61" s="42"/>
      <c r="G61" s="49"/>
      <c r="H61" s="7"/>
      <c r="I61" s="70"/>
      <c r="J61" s="70"/>
      <c r="K61" s="70"/>
      <c r="L61" s="70"/>
      <c r="M61" s="70"/>
      <c r="N61" s="70"/>
      <c r="O61" s="70"/>
    </row>
    <row r="62" spans="2:15" x14ac:dyDescent="0.3">
      <c r="B62" s="48"/>
      <c r="C62" s="65" t="s">
        <v>321</v>
      </c>
      <c r="D62" s="197">
        <v>0</v>
      </c>
      <c r="E62" s="66"/>
      <c r="F62" s="42" t="s">
        <v>322</v>
      </c>
      <c r="G62" s="49"/>
      <c r="H62" s="7"/>
      <c r="I62" s="70"/>
      <c r="J62" s="70"/>
      <c r="K62" s="70"/>
      <c r="L62" s="70"/>
      <c r="M62" s="70"/>
      <c r="N62" s="70"/>
      <c r="O62" s="70"/>
    </row>
    <row r="63" spans="2:15" x14ac:dyDescent="0.3">
      <c r="B63" s="48"/>
      <c r="C63" s="55"/>
      <c r="D63" s="56"/>
      <c r="E63" s="57"/>
      <c r="F63" s="47"/>
      <c r="G63" s="49"/>
      <c r="H63" s="7"/>
      <c r="I63" s="70"/>
      <c r="J63" s="70"/>
      <c r="K63" s="70"/>
      <c r="L63" s="70"/>
      <c r="M63" s="70"/>
      <c r="N63" s="70"/>
      <c r="O63" s="70"/>
    </row>
    <row r="64" spans="2:15" ht="15" thickBot="1" x14ac:dyDescent="0.35">
      <c r="B64" s="50"/>
      <c r="C64" s="51"/>
      <c r="D64" s="51"/>
      <c r="E64" s="51"/>
      <c r="F64" s="41"/>
      <c r="G64" s="52"/>
      <c r="H64" s="7"/>
      <c r="I64" s="70"/>
      <c r="J64" s="70"/>
      <c r="K64" s="70"/>
      <c r="L64" s="70"/>
      <c r="M64" s="70"/>
      <c r="N64" s="70"/>
      <c r="O64" s="70"/>
    </row>
  </sheetData>
  <mergeCells count="2">
    <mergeCell ref="B2:G2"/>
    <mergeCell ref="I2:M2"/>
  </mergeCells>
  <conditionalFormatting sqref="D38:D45">
    <cfRule type="expression" dxfId="52" priority="2">
      <formula>$D$15="Residential (&lt;= 10kW)"</formula>
    </cfRule>
    <cfRule type="expression" dxfId="51" priority="6">
      <formula>$D$15="Commercial Rooftop (10kW - 100kW)"</formula>
    </cfRule>
  </conditionalFormatting>
  <conditionalFormatting sqref="C38">
    <cfRule type="expression" dxfId="50" priority="5">
      <formula>$D$15="Rooftop fixed tilt"</formula>
    </cfRule>
  </conditionalFormatting>
  <conditionalFormatting sqref="C39:C42">
    <cfRule type="expression" dxfId="49" priority="4">
      <formula>$D$15="Rooftop fixed tilt"</formula>
    </cfRule>
  </conditionalFormatting>
  <conditionalFormatting sqref="C43:C45">
    <cfRule type="expression" dxfId="48" priority="3">
      <formula>$D$15="Rooftop fixed tilt"</formula>
    </cfRule>
  </conditionalFormatting>
  <conditionalFormatting sqref="D41:D45">
    <cfRule type="expression" dxfId="47" priority="1">
      <formula>$D$15="Grount-Mount Fixed Tilt (&gt; 100kW)"</formula>
    </cfRule>
  </conditionalFormatting>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Lists!$C$3:$C$8</xm:f>
          </x14:formula1>
          <xm:sqref>D20</xm:sqref>
        </x14:dataValidation>
        <x14:dataValidation type="list" allowBlank="1" showInputMessage="1" showErrorMessage="1">
          <x14:formula1>
            <xm:f>Lists!$E$3:$E$6</xm:f>
          </x14:formula1>
          <xm:sqref>D15</xm:sqref>
        </x14:dataValidation>
        <x14:dataValidation type="list" allowBlank="1" showInputMessage="1" showErrorMessage="1">
          <x14:formula1>
            <xm:f>Lists!$D$3:$D$5</xm:f>
          </x14:formula1>
          <xm:sqref>D21</xm:sqref>
        </x14:dataValidation>
        <x14:dataValidation type="list" allowBlank="1" showInputMessage="1" showErrorMessage="1">
          <x14:formula1>
            <xm:f>Lists!$I$3:$I$5</xm:f>
          </x14:formula1>
          <xm:sqref>D28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61"/>
  <sheetViews>
    <sheetView showGridLines="0" topLeftCell="A16" zoomScale="75" zoomScaleNormal="75" zoomScalePageLayoutView="75" workbookViewId="0">
      <selection activeCell="A30" sqref="A30:C158"/>
    </sheetView>
  </sheetViews>
  <sheetFormatPr defaultColWidth="11.44140625" defaultRowHeight="14.4" x14ac:dyDescent="0.3"/>
  <cols>
    <col min="1" max="1" width="43.44140625" customWidth="1"/>
    <col min="2" max="2" width="31.77734375" customWidth="1"/>
    <col min="4" max="4" width="26.109375" customWidth="1"/>
    <col min="5" max="5" width="14" customWidth="1"/>
    <col min="6" max="6" width="14.44140625" customWidth="1"/>
    <col min="7" max="7" width="17.77734375" customWidth="1"/>
    <col min="8" max="8" width="9.44140625" customWidth="1"/>
    <col min="9" max="9" width="19" customWidth="1"/>
    <col min="11" max="11" width="13.44140625" customWidth="1"/>
    <col min="12" max="12" width="19" customWidth="1"/>
    <col min="13" max="13" width="12.44140625" customWidth="1"/>
    <col min="15" max="15" width="20.44140625" customWidth="1"/>
    <col min="19" max="19" width="26.33203125" customWidth="1"/>
    <col min="23" max="23" width="9.6640625" customWidth="1"/>
    <col min="24" max="24" width="7.44140625" bestFit="1" customWidth="1"/>
    <col min="25" max="25" width="10.33203125" customWidth="1"/>
    <col min="26" max="26" width="9.77734375" customWidth="1"/>
    <col min="27" max="31" width="7.44140625" bestFit="1" customWidth="1"/>
    <col min="32" max="62" width="8" bestFit="1" customWidth="1"/>
  </cols>
  <sheetData>
    <row r="1" spans="1:62" ht="21" x14ac:dyDescent="0.4">
      <c r="A1" s="76" t="s">
        <v>450</v>
      </c>
      <c r="B1" s="77"/>
      <c r="C1" s="77"/>
      <c r="D1" s="77"/>
      <c r="E1" s="77"/>
      <c r="F1" s="77"/>
      <c r="G1" s="77"/>
      <c r="H1" s="77"/>
      <c r="I1" s="77"/>
      <c r="J1" s="77"/>
      <c r="K1" s="77"/>
      <c r="L1" s="77"/>
      <c r="M1" s="77"/>
      <c r="N1" s="77"/>
      <c r="O1" s="77"/>
      <c r="P1" s="77"/>
      <c r="Q1" s="77"/>
      <c r="R1" s="77"/>
      <c r="S1" s="77"/>
      <c r="T1" s="77"/>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row>
    <row r="2" spans="1:62" ht="18" x14ac:dyDescent="0.35">
      <c r="A2" s="146" t="str">
        <f>IF('Inputs &amp; Summary'!$D$15&lt;&gt;Lists!$E$4,CONCATENATE("Warning: You have selected ",'Inputs &amp; Summary'!$D$15," on the Inputs and Summary page. Please go back and select Commercial System Type on Inputs &amp; Summary Page"),"")</f>
        <v>Warning: You have selected Grount-Mount Fixed Tilt (&gt; 100kW) on the Inputs and Summary page. Please go back and select Commercial System Type on Inputs &amp; Summary Page</v>
      </c>
      <c r="B2" s="70"/>
      <c r="C2" s="70"/>
      <c r="D2" s="70"/>
      <c r="E2" s="70"/>
      <c r="F2" s="70"/>
      <c r="G2" s="70"/>
      <c r="H2" s="70"/>
      <c r="I2" s="70"/>
      <c r="J2" s="70"/>
      <c r="K2" s="70"/>
      <c r="L2" s="70"/>
      <c r="M2" s="70"/>
      <c r="N2" s="70"/>
      <c r="O2" s="70"/>
      <c r="P2" s="70"/>
      <c r="Q2" s="70"/>
      <c r="R2" s="70"/>
      <c r="S2" s="70"/>
      <c r="T2" s="70"/>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row>
    <row r="3" spans="1:62" x14ac:dyDescent="0.3">
      <c r="A3" s="136" t="s">
        <v>324</v>
      </c>
      <c r="B3" s="137"/>
      <c r="C3" s="70"/>
      <c r="D3" s="259" t="s">
        <v>350</v>
      </c>
      <c r="E3" s="260"/>
      <c r="F3" s="260"/>
      <c r="G3" s="260"/>
      <c r="I3" s="259" t="s">
        <v>349</v>
      </c>
      <c r="J3" s="260"/>
      <c r="K3" s="260"/>
      <c r="L3" s="260"/>
      <c r="R3" s="70"/>
    </row>
    <row r="4" spans="1:62" ht="15" thickBot="1" x14ac:dyDescent="0.35">
      <c r="A4" s="138" t="s">
        <v>330</v>
      </c>
      <c r="B4" s="140">
        <f>'Inputs &amp; Summary'!D5</f>
        <v>20</v>
      </c>
      <c r="C4" s="70"/>
      <c r="D4" s="98" t="s">
        <v>351</v>
      </c>
      <c r="E4" s="99" t="s">
        <v>352</v>
      </c>
      <c r="F4" s="99" t="s">
        <v>353</v>
      </c>
      <c r="G4" s="100" t="s">
        <v>343</v>
      </c>
      <c r="I4" s="98" t="s">
        <v>348</v>
      </c>
      <c r="J4" s="99" t="s">
        <v>352</v>
      </c>
      <c r="K4" s="99" t="s">
        <v>353</v>
      </c>
      <c r="L4" s="100" t="s">
        <v>343</v>
      </c>
      <c r="R4" s="70"/>
    </row>
    <row r="5" spans="1:62" x14ac:dyDescent="0.3">
      <c r="A5" s="138" t="s">
        <v>298</v>
      </c>
      <c r="B5" s="141">
        <f>'Inputs &amp; Summary'!D6</f>
        <v>7.0000000000000007E-2</v>
      </c>
      <c r="C5" s="70"/>
      <c r="D5" s="101" t="s">
        <v>272</v>
      </c>
      <c r="E5" s="102">
        <f t="shared" ref="E5:E19" si="0">SUMIF($I$30:$I$158,D5,$V$30:$V$158)</f>
        <v>357.89233600447255</v>
      </c>
      <c r="F5" s="102">
        <f t="shared" ref="F5:F19" si="1">SUMIF($I$30:$I$158,D5,$W$30:$W$158)</f>
        <v>3512.8330678386674</v>
      </c>
      <c r="G5" s="103">
        <f t="shared" ref="G5:G19" si="2">F5/$F$20</f>
        <v>4.9754028796220449E-2</v>
      </c>
      <c r="I5" s="101" t="s">
        <v>140</v>
      </c>
      <c r="J5" s="102">
        <f t="shared" ref="J5:J16" si="3">SUMIF($C$30:$C$158,I5,$V$30:$V$158)</f>
        <v>41.297585287264319</v>
      </c>
      <c r="K5" s="102">
        <f t="shared" ref="K5:K16" si="4">SUMIF($C$30:$C$158,I5,$W$30:$W$158)</f>
        <v>418.80145564156965</v>
      </c>
      <c r="L5" s="103">
        <f t="shared" ref="L5:L16" si="5">K5/$K$17</f>
        <v>6.1690421842743341E-3</v>
      </c>
      <c r="R5" s="70"/>
    </row>
    <row r="6" spans="1:62" x14ac:dyDescent="0.3">
      <c r="A6" s="138" t="s">
        <v>299</v>
      </c>
      <c r="B6" s="141">
        <f>'Inputs &amp; Summary'!D7</f>
        <v>0.02</v>
      </c>
      <c r="C6" s="70"/>
      <c r="D6" s="104" t="s">
        <v>238</v>
      </c>
      <c r="E6" s="105">
        <f t="shared" si="0"/>
        <v>1.3231670069678887</v>
      </c>
      <c r="F6" s="105">
        <f t="shared" si="1"/>
        <v>13.41832130669253</v>
      </c>
      <c r="G6" s="106">
        <f t="shared" si="2"/>
        <v>1.9005046120818965E-4</v>
      </c>
      <c r="I6" s="104" t="s">
        <v>188</v>
      </c>
      <c r="J6" s="105">
        <f t="shared" si="3"/>
        <v>48.687990579240179</v>
      </c>
      <c r="K6" s="105">
        <f t="shared" si="4"/>
        <v>411.26125560048115</v>
      </c>
      <c r="L6" s="106">
        <f t="shared" si="5"/>
        <v>6.0579732958912129E-3</v>
      </c>
      <c r="R6" s="70"/>
    </row>
    <row r="7" spans="1:62" x14ac:dyDescent="0.3">
      <c r="A7" s="139" t="s">
        <v>467</v>
      </c>
      <c r="B7" s="142">
        <f>'Inputs &amp; Summary'!D8</f>
        <v>100</v>
      </c>
      <c r="C7" s="70"/>
      <c r="D7" s="104" t="s">
        <v>99</v>
      </c>
      <c r="E7" s="105">
        <f t="shared" si="0"/>
        <v>1189.329872179562</v>
      </c>
      <c r="F7" s="105">
        <f t="shared" si="1"/>
        <v>8869.3237792466462</v>
      </c>
      <c r="G7" s="106">
        <f t="shared" si="2"/>
        <v>0.12562071188516469</v>
      </c>
      <c r="I7" s="104" t="s">
        <v>143</v>
      </c>
      <c r="J7" s="105">
        <f t="shared" si="3"/>
        <v>1282.5158647002172</v>
      </c>
      <c r="K7" s="105">
        <f t="shared" si="4"/>
        <v>11093.474886276674</v>
      </c>
      <c r="L7" s="106">
        <f t="shared" si="5"/>
        <v>0.16340944765531001</v>
      </c>
      <c r="R7" s="70"/>
    </row>
    <row r="8" spans="1:62" x14ac:dyDescent="0.3">
      <c r="A8" s="139" t="s">
        <v>265</v>
      </c>
      <c r="B8" s="140">
        <f>'Inputs &amp; Summary'!D9</f>
        <v>2080</v>
      </c>
      <c r="C8" s="70"/>
      <c r="D8" s="104" t="s">
        <v>270</v>
      </c>
      <c r="E8" s="105">
        <f t="shared" si="0"/>
        <v>1948.3728267327856</v>
      </c>
      <c r="F8" s="105">
        <f t="shared" si="1"/>
        <v>19745.979279737676</v>
      </c>
      <c r="G8" s="106">
        <f t="shared" si="2"/>
        <v>0.27967227668410255</v>
      </c>
      <c r="I8" s="104" t="s">
        <v>50</v>
      </c>
      <c r="J8" s="105">
        <f t="shared" si="3"/>
        <v>0</v>
      </c>
      <c r="K8" s="105">
        <f t="shared" si="4"/>
        <v>0</v>
      </c>
      <c r="L8" s="106">
        <f t="shared" si="5"/>
        <v>0</v>
      </c>
      <c r="R8" s="70"/>
    </row>
    <row r="9" spans="1:62" x14ac:dyDescent="0.3">
      <c r="A9" s="139" t="s">
        <v>5</v>
      </c>
      <c r="B9" s="143">
        <f>'Inputs &amp; Summary'!D16</f>
        <v>440000</v>
      </c>
      <c r="C9" s="70"/>
      <c r="D9" s="104" t="s">
        <v>96</v>
      </c>
      <c r="E9" s="105">
        <f t="shared" si="0"/>
        <v>3157.4071364862079</v>
      </c>
      <c r="F9" s="105">
        <f t="shared" si="1"/>
        <v>22250.415763177647</v>
      </c>
      <c r="G9" s="106">
        <f t="shared" si="2"/>
        <v>0.31514387539347233</v>
      </c>
      <c r="I9" s="104" t="s">
        <v>36</v>
      </c>
      <c r="J9" s="105">
        <f t="shared" si="3"/>
        <v>186.15093720066722</v>
      </c>
      <c r="K9" s="105">
        <f t="shared" si="4"/>
        <v>1807.5625056597069</v>
      </c>
      <c r="L9" s="106">
        <f t="shared" si="5"/>
        <v>2.6625813253311245E-2</v>
      </c>
      <c r="R9" s="70"/>
    </row>
    <row r="10" spans="1:62" x14ac:dyDescent="0.3">
      <c r="A10" s="139" t="s">
        <v>327</v>
      </c>
      <c r="B10" s="143">
        <f>'Inputs &amp; Summary'!D17</f>
        <v>1596</v>
      </c>
      <c r="C10" s="70"/>
      <c r="D10" s="104" t="s">
        <v>100</v>
      </c>
      <c r="E10" s="105">
        <f t="shared" si="0"/>
        <v>1257.5466878261088</v>
      </c>
      <c r="F10" s="105">
        <f t="shared" si="1"/>
        <v>10753.801850530966</v>
      </c>
      <c r="G10" s="106">
        <f t="shared" si="2"/>
        <v>0.15231152651081206</v>
      </c>
      <c r="I10" s="104" t="s">
        <v>141</v>
      </c>
      <c r="J10" s="105">
        <f t="shared" si="3"/>
        <v>0</v>
      </c>
      <c r="K10" s="105">
        <f t="shared" si="4"/>
        <v>0</v>
      </c>
      <c r="L10" s="106">
        <f t="shared" si="5"/>
        <v>0</v>
      </c>
      <c r="R10" s="70"/>
    </row>
    <row r="11" spans="1:62" x14ac:dyDescent="0.3">
      <c r="A11" s="139" t="s">
        <v>260</v>
      </c>
      <c r="B11" s="144">
        <f>'Inputs &amp; Summary'!D18</f>
        <v>305</v>
      </c>
      <c r="C11" s="70"/>
      <c r="D11" s="104" t="s">
        <v>97</v>
      </c>
      <c r="E11" s="105">
        <f t="shared" si="0"/>
        <v>12.770953754942692</v>
      </c>
      <c r="F11" s="105">
        <f t="shared" si="1"/>
        <v>117.22660293544915</v>
      </c>
      <c r="G11" s="106">
        <f t="shared" si="2"/>
        <v>1.6603395793361691E-3</v>
      </c>
      <c r="I11" s="104" t="s">
        <v>32</v>
      </c>
      <c r="J11" s="105">
        <f t="shared" si="3"/>
        <v>3203.7128847360896</v>
      </c>
      <c r="K11" s="105">
        <f t="shared" si="4"/>
        <v>23554.740672871976</v>
      </c>
      <c r="L11" s="106">
        <f t="shared" si="5"/>
        <v>0.34696677123050179</v>
      </c>
      <c r="R11" s="70"/>
    </row>
    <row r="12" spans="1:62" x14ac:dyDescent="0.3">
      <c r="A12" s="139" t="s">
        <v>279</v>
      </c>
      <c r="B12" s="145">
        <f>'Inputs &amp; Summary'!D19</f>
        <v>1443</v>
      </c>
      <c r="C12" s="70"/>
      <c r="D12" s="104" t="s">
        <v>95</v>
      </c>
      <c r="E12" s="105">
        <f t="shared" si="0"/>
        <v>15.080402624686492</v>
      </c>
      <c r="F12" s="105">
        <f t="shared" si="1"/>
        <v>117.13576204170457</v>
      </c>
      <c r="G12" s="106">
        <f t="shared" si="2"/>
        <v>1.6590529538814552E-3</v>
      </c>
      <c r="I12" s="104" t="s">
        <v>139</v>
      </c>
      <c r="J12" s="105">
        <f t="shared" si="3"/>
        <v>1569.9106136575062</v>
      </c>
      <c r="K12" s="105">
        <f t="shared" si="4"/>
        <v>13236.343265547286</v>
      </c>
      <c r="L12" s="106">
        <f t="shared" si="5"/>
        <v>0.19497439388219662</v>
      </c>
      <c r="R12" s="70"/>
    </row>
    <row r="13" spans="1:62" x14ac:dyDescent="0.3">
      <c r="A13" s="139" t="s">
        <v>336</v>
      </c>
      <c r="B13" s="144" t="str">
        <f>'Inputs &amp; Summary'!D20</f>
        <v>Mulit-crystal Silicon:0.64%/year</v>
      </c>
      <c r="C13" s="70"/>
      <c r="D13" s="104" t="s">
        <v>94</v>
      </c>
      <c r="E13" s="105">
        <f t="shared" si="0"/>
        <v>554.19123648016375</v>
      </c>
      <c r="F13" s="105">
        <f t="shared" si="1"/>
        <v>3741.5774605090146</v>
      </c>
      <c r="G13" s="106">
        <f t="shared" si="2"/>
        <v>5.299385115045966E-2</v>
      </c>
      <c r="I13" s="104" t="s">
        <v>37</v>
      </c>
      <c r="J13" s="105">
        <f t="shared" si="3"/>
        <v>733.56308987042905</v>
      </c>
      <c r="K13" s="105">
        <f t="shared" si="4"/>
        <v>7321.1812889512912</v>
      </c>
      <c r="L13" s="106">
        <f t="shared" si="5"/>
        <v>0.10784269157104973</v>
      </c>
      <c r="R13" s="70"/>
    </row>
    <row r="14" spans="1:62" x14ac:dyDescent="0.3">
      <c r="A14" s="139" t="s">
        <v>85</v>
      </c>
      <c r="B14" s="144" t="str">
        <f>'Inputs &amp; Summary'!D21</f>
        <v>Ethyl Vinyl Acetate (EVA)</v>
      </c>
      <c r="C14" s="70"/>
      <c r="D14" s="104" t="s">
        <v>90</v>
      </c>
      <c r="E14" s="105">
        <f t="shared" si="0"/>
        <v>0</v>
      </c>
      <c r="F14" s="105">
        <f t="shared" si="1"/>
        <v>0</v>
      </c>
      <c r="G14" s="106">
        <f t="shared" si="2"/>
        <v>0</v>
      </c>
      <c r="I14" s="104" t="s">
        <v>138</v>
      </c>
      <c r="J14" s="105">
        <f t="shared" si="3"/>
        <v>105.4591042510993</v>
      </c>
      <c r="K14" s="105">
        <f t="shared" si="4"/>
        <v>1069.638515294698</v>
      </c>
      <c r="L14" s="106">
        <f t="shared" si="5"/>
        <v>1.5756022415607352E-2</v>
      </c>
      <c r="R14" s="70"/>
      <c r="V14" s="10"/>
    </row>
    <row r="15" spans="1:62" x14ac:dyDescent="0.3">
      <c r="A15" s="139" t="s">
        <v>3</v>
      </c>
      <c r="B15" s="144">
        <f>'Inputs &amp; Summary'!D22</f>
        <v>14</v>
      </c>
      <c r="C15" s="70"/>
      <c r="D15" s="104" t="s">
        <v>91</v>
      </c>
      <c r="E15" s="105">
        <f t="shared" si="0"/>
        <v>146.16616643788865</v>
      </c>
      <c r="F15" s="105">
        <f t="shared" si="1"/>
        <v>1482.2804491819411</v>
      </c>
      <c r="G15" s="106">
        <f t="shared" si="2"/>
        <v>2.0994286585342501E-2</v>
      </c>
      <c r="I15" s="104" t="s">
        <v>17</v>
      </c>
      <c r="J15" s="105">
        <f t="shared" si="3"/>
        <v>1198.4514435634815</v>
      </c>
      <c r="K15" s="105">
        <f t="shared" si="4"/>
        <v>8961.8262184752675</v>
      </c>
      <c r="L15" s="106">
        <f t="shared" si="5"/>
        <v>0.13200977037010581</v>
      </c>
      <c r="R15" s="70"/>
      <c r="V15" s="10"/>
    </row>
    <row r="16" spans="1:62" ht="15" thickBot="1" x14ac:dyDescent="0.35">
      <c r="A16" s="139" t="s">
        <v>284</v>
      </c>
      <c r="B16" s="145">
        <f>'Inputs &amp; Summary'!D23</f>
        <v>103.04449648711943</v>
      </c>
      <c r="C16" s="70"/>
      <c r="D16" s="104" t="s">
        <v>92</v>
      </c>
      <c r="E16" s="105">
        <f t="shared" si="0"/>
        <v>0</v>
      </c>
      <c r="F16" s="105">
        <f t="shared" si="1"/>
        <v>0</v>
      </c>
      <c r="G16" s="106">
        <f t="shared" si="2"/>
        <v>0</v>
      </c>
      <c r="I16" s="107" t="s">
        <v>187</v>
      </c>
      <c r="J16" s="108">
        <f t="shared" si="3"/>
        <v>2.4703875458140141</v>
      </c>
      <c r="K16" s="108">
        <f t="shared" si="4"/>
        <v>12.76790172306114</v>
      </c>
      <c r="L16" s="109">
        <f t="shared" si="5"/>
        <v>1.8807414175189642E-4</v>
      </c>
      <c r="R16" s="70"/>
      <c r="V16" s="10"/>
      <c r="AP16" s="83"/>
      <c r="AQ16" s="83"/>
      <c r="AR16" s="83"/>
      <c r="AS16" s="83"/>
      <c r="AT16" s="83"/>
      <c r="AU16" s="83"/>
    </row>
    <row r="17" spans="1:64" ht="15" thickBot="1" x14ac:dyDescent="0.35">
      <c r="A17" s="139" t="s">
        <v>4</v>
      </c>
      <c r="B17" s="144">
        <f>'Inputs &amp; Summary'!D24</f>
        <v>6</v>
      </c>
      <c r="C17" s="70"/>
      <c r="D17" s="104" t="s">
        <v>93</v>
      </c>
      <c r="E17" s="105">
        <f t="shared" si="0"/>
        <v>0</v>
      </c>
      <c r="F17" s="105">
        <f t="shared" si="1"/>
        <v>0</v>
      </c>
      <c r="G17" s="106">
        <f t="shared" si="2"/>
        <v>0</v>
      </c>
      <c r="I17" s="95" t="s">
        <v>344</v>
      </c>
      <c r="J17" s="111">
        <f>SUM(J5:J16)</f>
        <v>8372.2199013918089</v>
      </c>
      <c r="K17" s="96">
        <f>SUM(K5:K16)</f>
        <v>67887.597966042013</v>
      </c>
      <c r="L17" s="97">
        <f>SUM(L5:L16)</f>
        <v>1</v>
      </c>
      <c r="R17" s="70"/>
      <c r="V17" s="10"/>
      <c r="AP17" s="83"/>
      <c r="AQ17" s="83"/>
      <c r="AR17" s="83"/>
      <c r="AS17" s="83"/>
      <c r="AT17" s="83"/>
      <c r="AU17" s="83"/>
    </row>
    <row r="18" spans="1:64" x14ac:dyDescent="0.3">
      <c r="A18" s="139" t="s">
        <v>280</v>
      </c>
      <c r="B18" s="145">
        <f>'Inputs &amp; Summary'!D25</f>
        <v>18</v>
      </c>
      <c r="C18" s="70"/>
      <c r="D18" s="104" t="s">
        <v>271</v>
      </c>
      <c r="E18" s="105">
        <f t="shared" si="0"/>
        <v>0</v>
      </c>
      <c r="F18" s="105">
        <f t="shared" si="1"/>
        <v>0</v>
      </c>
      <c r="G18" s="106">
        <f t="shared" si="2"/>
        <v>0</v>
      </c>
      <c r="M18" s="70"/>
      <c r="N18" s="70"/>
      <c r="O18" s="70"/>
      <c r="P18" s="70"/>
      <c r="Q18" s="70"/>
      <c r="R18" s="70"/>
      <c r="V18" s="10"/>
      <c r="AP18" s="83"/>
      <c r="AQ18" s="83"/>
      <c r="AR18" s="83"/>
      <c r="AS18" s="83"/>
      <c r="AT18" s="83"/>
      <c r="AU18" s="83"/>
    </row>
    <row r="19" spans="1:64" ht="15" thickBot="1" x14ac:dyDescent="0.35">
      <c r="A19" s="139" t="s">
        <v>282</v>
      </c>
      <c r="B19" s="144">
        <f>'Inputs &amp; Summary'!D26</f>
        <v>1</v>
      </c>
      <c r="C19" s="70"/>
      <c r="D19" s="107" t="s">
        <v>101</v>
      </c>
      <c r="E19" s="108">
        <f t="shared" si="0"/>
        <v>0</v>
      </c>
      <c r="F19" s="108">
        <f t="shared" si="1"/>
        <v>0</v>
      </c>
      <c r="G19" s="109">
        <f t="shared" si="2"/>
        <v>0</v>
      </c>
      <c r="K19" s="70"/>
      <c r="L19" s="70"/>
      <c r="M19" s="70"/>
      <c r="N19" s="70"/>
      <c r="O19" s="70"/>
      <c r="P19" s="70"/>
      <c r="Q19" s="70"/>
      <c r="R19" s="70"/>
      <c r="V19" s="10"/>
      <c r="AP19" s="83"/>
      <c r="AQ19" s="83"/>
      <c r="AR19" s="83"/>
      <c r="AS19" s="83"/>
      <c r="AT19" s="83"/>
      <c r="AU19" s="83"/>
    </row>
    <row r="20" spans="1:64" ht="15" thickBot="1" x14ac:dyDescent="0.35">
      <c r="A20" s="139" t="s">
        <v>281</v>
      </c>
      <c r="B20" s="145">
        <f>'Inputs &amp; Summary'!D27</f>
        <v>18</v>
      </c>
      <c r="C20" s="70"/>
      <c r="D20" s="110" t="s">
        <v>344</v>
      </c>
      <c r="E20" s="111">
        <f>SUM(E5:E19)</f>
        <v>8640.0807855337844</v>
      </c>
      <c r="F20" s="111">
        <f>SUM(F5:F19)</f>
        <v>70603.992336506402</v>
      </c>
      <c r="G20" s="112">
        <f>SUM(G5:G19)</f>
        <v>1</v>
      </c>
      <c r="K20" s="70"/>
      <c r="L20" s="70"/>
      <c r="M20" s="70"/>
      <c r="N20" s="70"/>
      <c r="O20" s="70"/>
      <c r="P20" s="70"/>
      <c r="Q20" s="70"/>
      <c r="R20" s="70"/>
      <c r="V20" s="10"/>
      <c r="AP20" s="83"/>
      <c r="AQ20" s="83"/>
      <c r="AR20" s="83"/>
      <c r="AS20" s="83"/>
      <c r="AT20" s="83"/>
      <c r="AU20" s="83"/>
    </row>
    <row r="21" spans="1:64" x14ac:dyDescent="0.3">
      <c r="A21" s="139" t="s">
        <v>362</v>
      </c>
      <c r="B21" s="143" t="str">
        <f>'Inputs &amp; Summary'!D28</f>
        <v>String Inverter</v>
      </c>
      <c r="C21" s="70"/>
      <c r="D21" s="70"/>
      <c r="E21" s="70"/>
      <c r="F21" s="70"/>
      <c r="G21" s="70"/>
      <c r="H21" s="70"/>
      <c r="I21" s="70"/>
      <c r="J21" s="70"/>
      <c r="K21" s="70"/>
      <c r="L21" s="70"/>
      <c r="M21" s="70"/>
      <c r="N21" s="70"/>
      <c r="O21" s="70"/>
      <c r="P21" s="70"/>
      <c r="Q21" s="70"/>
      <c r="R21" s="70"/>
      <c r="V21" s="10"/>
      <c r="AP21" s="83"/>
      <c r="AQ21" s="83"/>
      <c r="AR21" s="83"/>
      <c r="AS21" s="83"/>
      <c r="AT21" s="83"/>
      <c r="AU21" s="83"/>
    </row>
    <row r="22" spans="1:64" x14ac:dyDescent="0.3">
      <c r="A22" s="139" t="s">
        <v>365</v>
      </c>
      <c r="B22" s="144">
        <f>'Inputs &amp; Summary'!D33</f>
        <v>10</v>
      </c>
      <c r="C22" s="70"/>
      <c r="D22" s="70"/>
      <c r="E22" s="70"/>
      <c r="F22" s="70"/>
      <c r="G22" s="70"/>
      <c r="H22" s="70"/>
      <c r="I22" s="70"/>
      <c r="J22" s="70"/>
      <c r="K22" s="70"/>
      <c r="L22" s="70"/>
      <c r="M22" s="70"/>
      <c r="N22" s="70"/>
      <c r="O22" s="70"/>
      <c r="P22" s="70"/>
      <c r="Q22" s="70"/>
      <c r="R22" s="70"/>
      <c r="V22" s="10"/>
      <c r="AP22" s="83"/>
      <c r="AQ22" s="83"/>
      <c r="AR22" s="83"/>
      <c r="AS22" s="83"/>
      <c r="AT22" s="83"/>
      <c r="AU22" s="83"/>
    </row>
    <row r="23" spans="1:64" x14ac:dyDescent="0.3">
      <c r="A23" s="139" t="s">
        <v>264</v>
      </c>
      <c r="B23" s="144">
        <f>'Inputs &amp; Summary'!D30</f>
        <v>1</v>
      </c>
      <c r="C23" s="70"/>
      <c r="D23" s="70"/>
      <c r="E23" s="70"/>
      <c r="F23" s="70"/>
      <c r="G23" s="70"/>
      <c r="H23" s="70"/>
      <c r="I23" s="70"/>
      <c r="J23" s="70"/>
      <c r="K23" s="70"/>
      <c r="L23" s="70"/>
      <c r="M23" s="70"/>
      <c r="N23" s="70"/>
      <c r="O23" s="70"/>
      <c r="P23" s="70"/>
      <c r="Q23" s="70"/>
      <c r="R23" s="70"/>
      <c r="V23" s="10"/>
      <c r="AP23" s="83"/>
      <c r="AQ23" s="83"/>
      <c r="AR23" s="83"/>
      <c r="AS23" s="83"/>
      <c r="AT23" s="83"/>
      <c r="AU23" s="83"/>
    </row>
    <row r="24" spans="1:64" s="1" customFormat="1" x14ac:dyDescent="0.3">
      <c r="A24" s="139" t="s">
        <v>10</v>
      </c>
      <c r="B24" s="144">
        <f>'Inputs &amp; Summary'!D31</f>
        <v>400</v>
      </c>
      <c r="C24" s="70"/>
      <c r="D24" s="70"/>
      <c r="E24" s="70"/>
      <c r="F24" s="70"/>
      <c r="G24" s="70"/>
      <c r="H24" s="70"/>
      <c r="I24" s="70"/>
      <c r="J24" s="70"/>
      <c r="K24" s="70"/>
      <c r="L24" s="70"/>
      <c r="M24" s="70"/>
      <c r="N24" s="70"/>
      <c r="O24" s="70"/>
      <c r="P24" s="70"/>
      <c r="Q24" s="70"/>
      <c r="R24" s="70"/>
      <c r="S24"/>
      <c r="T24"/>
      <c r="U24"/>
      <c r="V24" s="10"/>
      <c r="W24"/>
      <c r="X24"/>
      <c r="Y24"/>
      <c r="Z24"/>
      <c r="AA24"/>
      <c r="AB24"/>
      <c r="AC24"/>
      <c r="AD24"/>
      <c r="AE24"/>
      <c r="AF24"/>
      <c r="AG24"/>
      <c r="AH24"/>
      <c r="AI24"/>
      <c r="AJ24"/>
      <c r="AK24"/>
      <c r="AL24"/>
      <c r="AM24"/>
      <c r="AN24"/>
      <c r="AO24"/>
      <c r="AP24" s="83"/>
      <c r="AQ24" s="83"/>
      <c r="AR24" s="83"/>
      <c r="AS24" s="83"/>
      <c r="AT24" s="83"/>
      <c r="AU24" s="83"/>
      <c r="AV24"/>
      <c r="AW24"/>
      <c r="AX24"/>
      <c r="AY24"/>
      <c r="AZ24"/>
      <c r="BA24"/>
      <c r="BB24"/>
      <c r="BC24"/>
      <c r="BD24"/>
      <c r="BE24"/>
      <c r="BF24"/>
      <c r="BG24"/>
      <c r="BH24"/>
      <c r="BI24"/>
      <c r="BJ24"/>
    </row>
    <row r="25" spans="1:64" s="1" customFormat="1" x14ac:dyDescent="0.3">
      <c r="A25" s="139" t="s">
        <v>283</v>
      </c>
      <c r="B25" s="145">
        <f>'Inputs &amp; Summary'!D32</f>
        <v>1</v>
      </c>
      <c r="C25" s="70"/>
      <c r="D25" s="70"/>
      <c r="E25" s="70"/>
      <c r="F25" s="70"/>
      <c r="G25" s="70"/>
      <c r="H25" s="70"/>
      <c r="I25" s="70"/>
      <c r="J25" s="70"/>
      <c r="K25" s="70"/>
      <c r="L25" s="70"/>
      <c r="M25" s="70"/>
      <c r="N25" s="70"/>
      <c r="O25" s="70"/>
      <c r="P25" s="70"/>
      <c r="Q25" s="70"/>
      <c r="R25" s="70"/>
      <c r="S25"/>
      <c r="T25"/>
      <c r="U25"/>
      <c r="V25" s="10"/>
      <c r="W25"/>
      <c r="X25"/>
      <c r="Y25"/>
      <c r="Z25"/>
      <c r="AA25"/>
      <c r="AB25"/>
      <c r="AC25"/>
      <c r="AD25"/>
      <c r="AE25"/>
      <c r="AF25"/>
      <c r="AG25"/>
      <c r="AH25"/>
      <c r="AI25"/>
      <c r="AJ25"/>
      <c r="AK25"/>
      <c r="AL25"/>
      <c r="AM25"/>
      <c r="AN25"/>
      <c r="AO25"/>
      <c r="AP25" s="83"/>
      <c r="AQ25" s="83"/>
      <c r="AR25" s="83"/>
      <c r="AS25" s="83"/>
      <c r="AT25" s="83"/>
      <c r="AU25" s="83"/>
      <c r="AV25"/>
      <c r="AW25"/>
      <c r="AX25"/>
      <c r="AY25"/>
      <c r="AZ25"/>
      <c r="BA25"/>
      <c r="BB25"/>
      <c r="BC25"/>
      <c r="BD25"/>
      <c r="BE25"/>
      <c r="BF25"/>
      <c r="BG25"/>
      <c r="BH25"/>
      <c r="BI25"/>
      <c r="BJ25"/>
    </row>
    <row r="26" spans="1:64" s="1" customFormat="1" x14ac:dyDescent="0.3">
      <c r="A26"/>
      <c r="B26"/>
      <c r="C26" s="70"/>
      <c r="D26" s="70"/>
      <c r="E26" s="70"/>
      <c r="F26" s="70"/>
      <c r="G26" s="70"/>
      <c r="H26" s="70"/>
      <c r="I26" s="70"/>
      <c r="J26" s="70"/>
      <c r="K26" s="70"/>
      <c r="L26" s="70"/>
      <c r="M26" s="70"/>
      <c r="N26" s="70"/>
      <c r="O26" s="70"/>
      <c r="P26" s="70"/>
      <c r="Q26" s="70"/>
      <c r="R26" s="70"/>
      <c r="S26"/>
      <c r="T26"/>
      <c r="U26"/>
      <c r="V26" s="10"/>
      <c r="W26"/>
      <c r="X26"/>
      <c r="Y26"/>
      <c r="Z26"/>
      <c r="AA26"/>
      <c r="AB26"/>
      <c r="AC26"/>
      <c r="AD26"/>
      <c r="AE26"/>
      <c r="AF26"/>
      <c r="AG26"/>
      <c r="AH26"/>
      <c r="AI26"/>
      <c r="AJ26"/>
      <c r="AK26"/>
      <c r="AL26"/>
      <c r="AM26"/>
      <c r="AN26"/>
      <c r="AO26"/>
      <c r="AP26" s="83"/>
      <c r="AQ26" s="83"/>
      <c r="AR26" s="83"/>
      <c r="AS26" s="83"/>
      <c r="AT26" s="83"/>
      <c r="AU26" s="83"/>
      <c r="AV26"/>
      <c r="AW26"/>
      <c r="AX26"/>
      <c r="AY26"/>
      <c r="AZ26"/>
      <c r="BA26"/>
      <c r="BB26"/>
      <c r="BC26"/>
      <c r="BD26"/>
      <c r="BE26"/>
      <c r="BF26"/>
      <c r="BG26"/>
      <c r="BH26"/>
      <c r="BI26"/>
      <c r="BJ26"/>
    </row>
    <row r="27" spans="1:64" s="1" customFormat="1" x14ac:dyDescent="0.3">
      <c r="A27" s="70"/>
      <c r="B27" s="70"/>
      <c r="C27" s="70"/>
      <c r="D27" s="70"/>
      <c r="E27" s="70"/>
      <c r="F27" s="70"/>
      <c r="G27" s="147"/>
      <c r="H27" s="70"/>
      <c r="I27" s="70"/>
      <c r="J27" s="70"/>
      <c r="K27" s="70"/>
      <c r="L27" s="70"/>
      <c r="M27" s="70"/>
      <c r="N27" s="70"/>
      <c r="O27" s="70"/>
      <c r="P27" s="70"/>
      <c r="Q27" s="70"/>
      <c r="R27" s="70"/>
      <c r="S27" s="70"/>
      <c r="T27" s="70"/>
      <c r="U27" s="10"/>
      <c r="V27" s="10"/>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row>
    <row r="28" spans="1:64" s="1" customFormat="1" ht="18" x14ac:dyDescent="0.35">
      <c r="A28" s="91" t="s">
        <v>331</v>
      </c>
      <c r="B28" s="92"/>
      <c r="C28" s="92"/>
      <c r="D28" s="92"/>
      <c r="E28" s="92"/>
      <c r="F28" s="92"/>
      <c r="G28" s="92"/>
      <c r="H28" s="92"/>
      <c r="I28" s="92"/>
      <c r="J28" s="92"/>
      <c r="K28" s="92"/>
      <c r="L28" s="92"/>
      <c r="M28" s="92"/>
      <c r="N28" s="92"/>
      <c r="O28" s="92"/>
      <c r="P28" s="92"/>
      <c r="Q28" s="92"/>
      <c r="R28" s="92"/>
      <c r="S28" s="92"/>
      <c r="T28" s="92"/>
      <c r="U28" s="92"/>
      <c r="V28" s="92"/>
      <c r="W28" s="94" t="s">
        <v>340</v>
      </c>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row>
    <row r="29" spans="1:64" s="1" customFormat="1" ht="57.6" x14ac:dyDescent="0.3">
      <c r="A29" s="78" t="s">
        <v>24</v>
      </c>
      <c r="B29" s="72" t="s">
        <v>329</v>
      </c>
      <c r="C29" s="72" t="s">
        <v>328</v>
      </c>
      <c r="D29" s="72" t="s">
        <v>335</v>
      </c>
      <c r="E29" s="72" t="s">
        <v>439</v>
      </c>
      <c r="F29" s="72" t="s">
        <v>405</v>
      </c>
      <c r="G29" s="72" t="s">
        <v>445</v>
      </c>
      <c r="H29" s="72" t="s">
        <v>31</v>
      </c>
      <c r="I29" s="72" t="s">
        <v>89</v>
      </c>
      <c r="J29" s="72" t="s">
        <v>7</v>
      </c>
      <c r="K29" s="30" t="s">
        <v>251</v>
      </c>
      <c r="L29" s="31" t="s">
        <v>252</v>
      </c>
      <c r="M29" s="31" t="s">
        <v>258</v>
      </c>
      <c r="N29" s="31" t="s">
        <v>337</v>
      </c>
      <c r="O29" s="31" t="s">
        <v>51</v>
      </c>
      <c r="P29" s="31" t="s">
        <v>338</v>
      </c>
      <c r="Q29" s="32" t="s">
        <v>52</v>
      </c>
      <c r="R29" s="32" t="s">
        <v>253</v>
      </c>
      <c r="S29" s="32" t="s">
        <v>276</v>
      </c>
      <c r="T29" s="31" t="s">
        <v>60</v>
      </c>
      <c r="U29" s="31" t="s">
        <v>247</v>
      </c>
      <c r="V29" s="86" t="s">
        <v>342</v>
      </c>
      <c r="W29" s="86" t="s">
        <v>339</v>
      </c>
      <c r="X29" s="86" t="s">
        <v>346</v>
      </c>
      <c r="Y29" s="113">
        <v>1</v>
      </c>
      <c r="Z29" s="113">
        <v>2</v>
      </c>
      <c r="AA29" s="113">
        <v>3</v>
      </c>
      <c r="AB29" s="113">
        <v>4</v>
      </c>
      <c r="AC29" s="113">
        <v>5</v>
      </c>
      <c r="AD29" s="113">
        <v>6</v>
      </c>
      <c r="AE29" s="113">
        <v>7</v>
      </c>
      <c r="AF29" s="113">
        <v>8</v>
      </c>
      <c r="AG29" s="113">
        <v>9</v>
      </c>
      <c r="AH29" s="113">
        <v>10</v>
      </c>
      <c r="AI29" s="113">
        <v>11</v>
      </c>
      <c r="AJ29" s="113">
        <v>12</v>
      </c>
      <c r="AK29" s="113">
        <v>13</v>
      </c>
      <c r="AL29" s="113">
        <v>14</v>
      </c>
      <c r="AM29" s="113">
        <v>15</v>
      </c>
      <c r="AN29" s="113">
        <v>16</v>
      </c>
      <c r="AO29" s="113">
        <v>17</v>
      </c>
      <c r="AP29" s="113">
        <v>18</v>
      </c>
      <c r="AQ29" s="113">
        <v>19</v>
      </c>
      <c r="AR29" s="113">
        <v>20</v>
      </c>
      <c r="AS29" s="113">
        <v>21</v>
      </c>
      <c r="AT29" s="113">
        <v>22</v>
      </c>
      <c r="AU29" s="113">
        <v>23</v>
      </c>
      <c r="AV29" s="113">
        <v>24</v>
      </c>
      <c r="AW29" s="113">
        <v>25</v>
      </c>
      <c r="AX29" s="113">
        <v>26</v>
      </c>
      <c r="AY29" s="113">
        <v>27</v>
      </c>
      <c r="AZ29" s="113">
        <v>28</v>
      </c>
      <c r="BA29" s="113">
        <v>29</v>
      </c>
      <c r="BB29" s="113">
        <v>30</v>
      </c>
      <c r="BC29" s="113">
        <v>31</v>
      </c>
      <c r="BD29" s="113">
        <v>32</v>
      </c>
      <c r="BE29" s="113">
        <v>33</v>
      </c>
      <c r="BF29" s="113">
        <v>34</v>
      </c>
      <c r="BG29" s="113">
        <v>35</v>
      </c>
      <c r="BH29" s="113">
        <v>36</v>
      </c>
      <c r="BI29" s="113">
        <v>37</v>
      </c>
      <c r="BJ29" s="113">
        <v>38</v>
      </c>
      <c r="BK29" s="113">
        <v>39</v>
      </c>
      <c r="BL29" s="113">
        <v>40</v>
      </c>
    </row>
    <row r="30" spans="1:64" s="1" customFormat="1" ht="43.2" x14ac:dyDescent="0.3">
      <c r="A30" s="79" t="s">
        <v>366</v>
      </c>
      <c r="B30" s="33" t="s">
        <v>307</v>
      </c>
      <c r="C30" s="33" t="s">
        <v>188</v>
      </c>
      <c r="D30" s="68">
        <v>1</v>
      </c>
      <c r="E30" s="68">
        <v>1</v>
      </c>
      <c r="F30" s="68">
        <v>1</v>
      </c>
      <c r="G30" s="213" t="s">
        <v>187</v>
      </c>
      <c r="H30" s="34" t="s">
        <v>186</v>
      </c>
      <c r="I30" s="34" t="s">
        <v>272</v>
      </c>
      <c r="J30" s="33">
        <v>0</v>
      </c>
      <c r="K30" s="35">
        <v>1</v>
      </c>
      <c r="L30" s="35">
        <v>1</v>
      </c>
      <c r="M30" s="33" t="s">
        <v>259</v>
      </c>
      <c r="N30" s="84">
        <v>1</v>
      </c>
      <c r="O30" s="35">
        <v>0</v>
      </c>
      <c r="P30" s="5">
        <v>50</v>
      </c>
      <c r="Q30" s="73">
        <f t="shared" ref="Q30:Q61" si="6">O30*N30*J30</f>
        <v>0</v>
      </c>
      <c r="R30" s="73">
        <f t="shared" ref="R30:R61" si="7">P30*N30</f>
        <v>50</v>
      </c>
      <c r="S30" s="74">
        <f t="shared" ref="S30:S61" si="8">D30*(R30+Q30)</f>
        <v>50</v>
      </c>
      <c r="T30" s="88"/>
      <c r="U30" s="80"/>
      <c r="V30" s="87">
        <f t="shared" ref="V30:V61" si="9">AVERAGE(Y30:AR30)</f>
        <v>48.687990579240179</v>
      </c>
      <c r="W30" s="87">
        <f>NPV('Inputs &amp; Summary'!$D$6,Y30:BL30)</f>
        <v>411.26125560048115</v>
      </c>
      <c r="X30" s="90">
        <f t="shared" ref="X30:X61" si="10">W30/SUM($W$30:$W$158)</f>
        <v>5.8249008588687843E-3</v>
      </c>
      <c r="Y30" s="114">
        <f>$D30*IF(Y$29&gt;'Inputs &amp; Summary'!$D$5,0,IF(Y$29&gt;VLOOKUP($G30,Lists!$J$17:$K$21,2),IF($M30=Lists!$H$3,IF($K30&lt;1,(($S30/$K30)*((1+'Inputs &amp; Summary'!$D$7)^Y$29)),((INT(Y$29/$K30)-INT((Y$29-1)/$K30))*$S30*((1+'Inputs &amp; Summary'!$D$7)^Y$29))),(_xlfn.WEIBULL.DIST(Y$29,$L30,$K30,FALSE)*$S30*((1+'Inputs &amp; Summary'!$D$7)^Y$29))),IF($M30=Lists!$H$3,IF($K30&lt;1,((($R30*(1-$E30)+$Q30*(1-$F30))/$K30)*((1+'Inputs &amp; Summary'!$D$7)^Y$29)),((INT(Y$29/$K30)-INT((Y$29-1)/$K30))*($R30*(1-$E30)+$Q30*(1-$F30))*((1+'Inputs &amp; Summary'!$D$7)^Y$29))),((_xlfn.WEIBULL.DIST(Y$29,$L30,$K30,FALSE)*($R30*(1-$E30)+$Q30*(1-$F30))*((1+'Inputs &amp; Summary'!$D$7)^Y$29))))))</f>
        <v>0</v>
      </c>
      <c r="Z30" s="114">
        <f>$D30*IF(Z$29&gt;'Inputs &amp; Summary'!$D$5,0,IF(Z$29&gt;VLOOKUP($G30,Lists!$J$17:$K$21,2),IF($M30=Lists!$H$3,IF($K30&lt;1,(($S30/$K30)*((1+'Inputs &amp; Summary'!$D$7)^Z$29)),((INT(Z$29/$K30)-INT((Z$29-1)/$K30))*$S30*((1+'Inputs &amp; Summary'!$D$7)^Z$29))),(_xlfn.WEIBULL.DIST(Z$29,$L30,$K30,FALSE)*$S30*((1+'Inputs &amp; Summary'!$D$7)^Z$29))),IF($M30=Lists!$H$3,IF($K30&lt;1,((($R30*(1-$E30)+$Q30*(1-$F30))/$K30)*((1+'Inputs &amp; Summary'!$D$7)^Z$29)),((INT(Z$29/$K30)-INT((Z$29-1)/$K30))*($R30*(1-$E30)+$Q30*(1-$F30))*((1+'Inputs &amp; Summary'!$D$7)^Z$29))),((_xlfn.WEIBULL.DIST(Z$29,$L30,$K30,FALSE)*($R30*(1-$E30)+$Q30*(1-$F30))*((1+'Inputs &amp; Summary'!$D$7)^Z$29))))))</f>
        <v>0</v>
      </c>
      <c r="AA30" s="114">
        <f>$D30*IF(AA$29&gt;'Inputs &amp; Summary'!$D$5,0,IF(AA$29&gt;VLOOKUP($G30,Lists!$J$17:$K$21,2),IF($M30=Lists!$H$3,IF($K30&lt;1,(($S30/$K30)*((1+'Inputs &amp; Summary'!$D$7)^AA$29)),((INT(AA$29/$K30)-INT((AA$29-1)/$K30))*$S30*((1+'Inputs &amp; Summary'!$D$7)^AA$29))),(_xlfn.WEIBULL.DIST(AA$29,$L30,$K30,FALSE)*$S30*((1+'Inputs &amp; Summary'!$D$7)^AA$29))),IF($M30=Lists!$H$3,IF($K30&lt;1,((($R30*(1-$E30)+$Q30*(1-$F30))/$K30)*((1+'Inputs &amp; Summary'!$D$7)^AA$29)),((INT(AA$29/$K30)-INT((AA$29-1)/$K30))*($R30*(1-$E30)+$Q30*(1-$F30))*((1+'Inputs &amp; Summary'!$D$7)^AA$29))),((_xlfn.WEIBULL.DIST(AA$29,$L30,$K30,FALSE)*($R30*(1-$E30)+$Q30*(1-$F30))*((1+'Inputs &amp; Summary'!$D$7)^AA$29))))))</f>
        <v>0</v>
      </c>
      <c r="AB30" s="114">
        <f>$D30*IF(AB$29&gt;'Inputs &amp; Summary'!$D$5,0,IF(AB$29&gt;VLOOKUP($G30,Lists!$J$17:$K$21,2),IF($M30=Lists!$H$3,IF($K30&lt;1,(($S30/$K30)*((1+'Inputs &amp; Summary'!$D$7)^AB$29)),((INT(AB$29/$K30)-INT((AB$29-1)/$K30))*$S30*((1+'Inputs &amp; Summary'!$D$7)^AB$29))),(_xlfn.WEIBULL.DIST(AB$29,$L30,$K30,FALSE)*$S30*((1+'Inputs &amp; Summary'!$D$7)^AB$29))),IF($M30=Lists!$H$3,IF($K30&lt;1,((($R30*(1-$E30)+$Q30*(1-$F30))/$K30)*((1+'Inputs &amp; Summary'!$D$7)^AB$29)),((INT(AB$29/$K30)-INT((AB$29-1)/$K30))*($R30*(1-$E30)+$Q30*(1-$F30))*((1+'Inputs &amp; Summary'!$D$7)^AB$29))),((_xlfn.WEIBULL.DIST(AB$29,$L30,$K30,FALSE)*($R30*(1-$E30)+$Q30*(1-$F30))*((1+'Inputs &amp; Summary'!$D$7)^AB$29))))))</f>
        <v>0</v>
      </c>
      <c r="AC30" s="114">
        <f>$D30*IF(AC$29&gt;'Inputs &amp; Summary'!$D$5,0,IF(AC$29&gt;VLOOKUP($G30,Lists!$J$17:$K$21,2),IF($M30=Lists!$H$3,IF($K30&lt;1,(($S30/$K30)*((1+'Inputs &amp; Summary'!$D$7)^AC$29)),((INT(AC$29/$K30)-INT((AC$29-1)/$K30))*$S30*((1+'Inputs &amp; Summary'!$D$7)^AC$29))),(_xlfn.WEIBULL.DIST(AC$29,$L30,$K30,FALSE)*$S30*((1+'Inputs &amp; Summary'!$D$7)^AC$29))),IF($M30=Lists!$H$3,IF($K30&lt;1,((($R30*(1-$E30)+$Q30*(1-$F30))/$K30)*((1+'Inputs &amp; Summary'!$D$7)^AC$29)),((INT(AC$29/$K30)-INT((AC$29-1)/$K30))*($R30*(1-$E30)+$Q30*(1-$F30))*((1+'Inputs &amp; Summary'!$D$7)^AC$29))),((_xlfn.WEIBULL.DIST(AC$29,$L30,$K30,FALSE)*($R30*(1-$E30)+$Q30*(1-$F30))*((1+'Inputs &amp; Summary'!$D$7)^AC$29))))))</f>
        <v>0</v>
      </c>
      <c r="AD30" s="114">
        <f>$D30*IF(AD$29&gt;'Inputs &amp; Summary'!$D$5,0,IF(AD$29&gt;VLOOKUP($G30,Lists!$J$17:$K$21,2),IF($M30=Lists!$H$3,IF($K30&lt;1,(($S30/$K30)*((1+'Inputs &amp; Summary'!$D$7)^AD$29)),((INT(AD$29/$K30)-INT((AD$29-1)/$K30))*$S30*((1+'Inputs &amp; Summary'!$D$7)^AD$29))),(_xlfn.WEIBULL.DIST(AD$29,$L30,$K30,FALSE)*$S30*((1+'Inputs &amp; Summary'!$D$7)^AD$29))),IF($M30=Lists!$H$3,IF($K30&lt;1,((($R30*(1-$E30)+$Q30*(1-$F30))/$K30)*((1+'Inputs &amp; Summary'!$D$7)^AD$29)),((INT(AD$29/$K30)-INT((AD$29-1)/$K30))*($R30*(1-$E30)+$Q30*(1-$F30))*((1+'Inputs &amp; Summary'!$D$7)^AD$29))),((_xlfn.WEIBULL.DIST(AD$29,$L30,$K30,FALSE)*($R30*(1-$E30)+$Q30*(1-$F30))*((1+'Inputs &amp; Summary'!$D$7)^AD$29))))))</f>
        <v>56.308120963200004</v>
      </c>
      <c r="AE30" s="114">
        <f>$D30*IF(AE$29&gt;'Inputs &amp; Summary'!$D$5,0,IF(AE$29&gt;VLOOKUP($G30,Lists!$J$17:$K$21,2),IF($M30=Lists!$H$3,IF($K30&lt;1,(($S30/$K30)*((1+'Inputs &amp; Summary'!$D$7)^AE$29)),((INT(AE$29/$K30)-INT((AE$29-1)/$K30))*$S30*((1+'Inputs &amp; Summary'!$D$7)^AE$29))),(_xlfn.WEIBULL.DIST(AE$29,$L30,$K30,FALSE)*$S30*((1+'Inputs &amp; Summary'!$D$7)^AE$29))),IF($M30=Lists!$H$3,IF($K30&lt;1,((($R30*(1-$E30)+$Q30*(1-$F30))/$K30)*((1+'Inputs &amp; Summary'!$D$7)^AE$29)),((INT(AE$29/$K30)-INT((AE$29-1)/$K30))*($R30*(1-$E30)+$Q30*(1-$F30))*((1+'Inputs &amp; Summary'!$D$7)^AE$29))),((_xlfn.WEIBULL.DIST(AE$29,$L30,$K30,FALSE)*($R30*(1-$E30)+$Q30*(1-$F30))*((1+'Inputs &amp; Summary'!$D$7)^AE$29))))))</f>
        <v>57.434283382463988</v>
      </c>
      <c r="AF30" s="114">
        <f>$D30*IF(AF$29&gt;'Inputs &amp; Summary'!$D$5,0,IF(AF$29&gt;VLOOKUP($G30,Lists!$J$17:$K$21,2),IF($M30=Lists!$H$3,IF($K30&lt;1,(($S30/$K30)*((1+'Inputs &amp; Summary'!$D$7)^AF$29)),((INT(AF$29/$K30)-INT((AF$29-1)/$K30))*$S30*((1+'Inputs &amp; Summary'!$D$7)^AF$29))),(_xlfn.WEIBULL.DIST(AF$29,$L30,$K30,FALSE)*$S30*((1+'Inputs &amp; Summary'!$D$7)^AF$29))),IF($M30=Lists!$H$3,IF($K30&lt;1,((($R30*(1-$E30)+$Q30*(1-$F30))/$K30)*((1+'Inputs &amp; Summary'!$D$7)^AF$29)),((INT(AF$29/$K30)-INT((AF$29-1)/$K30))*($R30*(1-$E30)+$Q30*(1-$F30))*((1+'Inputs &amp; Summary'!$D$7)^AF$29))),((_xlfn.WEIBULL.DIST(AF$29,$L30,$K30,FALSE)*($R30*(1-$E30)+$Q30*(1-$F30))*((1+'Inputs &amp; Summary'!$D$7)^AF$29))))))</f>
        <v>58.582969050113277</v>
      </c>
      <c r="AG30" s="114">
        <f>$D30*IF(AG$29&gt;'Inputs &amp; Summary'!$D$5,0,IF(AG$29&gt;VLOOKUP($G30,Lists!$J$17:$K$21,2),IF($M30=Lists!$H$3,IF($K30&lt;1,(($S30/$K30)*((1+'Inputs &amp; Summary'!$D$7)^AG$29)),((INT(AG$29/$K30)-INT((AG$29-1)/$K30))*$S30*((1+'Inputs &amp; Summary'!$D$7)^AG$29))),(_xlfn.WEIBULL.DIST(AG$29,$L30,$K30,FALSE)*$S30*((1+'Inputs &amp; Summary'!$D$7)^AG$29))),IF($M30=Lists!$H$3,IF($K30&lt;1,((($R30*(1-$E30)+$Q30*(1-$F30))/$K30)*((1+'Inputs &amp; Summary'!$D$7)^AG$29)),((INT(AG$29/$K30)-INT((AG$29-1)/$K30))*($R30*(1-$E30)+$Q30*(1-$F30))*((1+'Inputs &amp; Summary'!$D$7)^AG$29))),((_xlfn.WEIBULL.DIST(AG$29,$L30,$K30,FALSE)*($R30*(1-$E30)+$Q30*(1-$F30))*((1+'Inputs &amp; Summary'!$D$7)^AG$29))))))</f>
        <v>59.754628431115542</v>
      </c>
      <c r="AH30" s="114">
        <f>$D30*IF(AH$29&gt;'Inputs &amp; Summary'!$D$5,0,IF(AH$29&gt;VLOOKUP($G30,Lists!$J$17:$K$21,2),IF($M30=Lists!$H$3,IF($K30&lt;1,(($S30/$K30)*((1+'Inputs &amp; Summary'!$D$7)^AH$29)),((INT(AH$29/$K30)-INT((AH$29-1)/$K30))*$S30*((1+'Inputs &amp; Summary'!$D$7)^AH$29))),(_xlfn.WEIBULL.DIST(AH$29,$L30,$K30,FALSE)*$S30*((1+'Inputs &amp; Summary'!$D$7)^AH$29))),IF($M30=Lists!$H$3,IF($K30&lt;1,((($R30*(1-$E30)+$Q30*(1-$F30))/$K30)*((1+'Inputs &amp; Summary'!$D$7)^AH$29)),((INT(AH$29/$K30)-INT((AH$29-1)/$K30))*($R30*(1-$E30)+$Q30*(1-$F30))*((1+'Inputs &amp; Summary'!$D$7)^AH$29))),((_xlfn.WEIBULL.DIST(AH$29,$L30,$K30,FALSE)*($R30*(1-$E30)+$Q30*(1-$F30))*((1+'Inputs &amp; Summary'!$D$7)^AH$29))))))</f>
        <v>60.949720999737856</v>
      </c>
      <c r="AI30" s="114">
        <f>$D30*IF(AI$29&gt;'Inputs &amp; Summary'!$D$5,0,IF(AI$29&gt;VLOOKUP($G30,Lists!$J$17:$K$21,2),IF($M30=Lists!$H$3,IF($K30&lt;1,(($S30/$K30)*((1+'Inputs &amp; Summary'!$D$7)^AI$29)),((INT(AI$29/$K30)-INT((AI$29-1)/$K30))*$S30*((1+'Inputs &amp; Summary'!$D$7)^AI$29))),(_xlfn.WEIBULL.DIST(AI$29,$L30,$K30,FALSE)*$S30*((1+'Inputs &amp; Summary'!$D$7)^AI$29))),IF($M30=Lists!$H$3,IF($K30&lt;1,((($R30*(1-$E30)+$Q30*(1-$F30))/$K30)*((1+'Inputs &amp; Summary'!$D$7)^AI$29)),((INT(AI$29/$K30)-INT((AI$29-1)/$K30))*($R30*(1-$E30)+$Q30*(1-$F30))*((1+'Inputs &amp; Summary'!$D$7)^AI$29))),((_xlfn.WEIBULL.DIST(AI$29,$L30,$K30,FALSE)*($R30*(1-$E30)+$Q30*(1-$F30))*((1+'Inputs &amp; Summary'!$D$7)^AI$29))))))</f>
        <v>62.1687154197326</v>
      </c>
      <c r="AJ30" s="114">
        <f>$D30*IF(AJ$29&gt;'Inputs &amp; Summary'!$D$5,0,IF(AJ$29&gt;VLOOKUP($G30,Lists!$J$17:$K$21,2),IF($M30=Lists!$H$3,IF($K30&lt;1,(($S30/$K30)*((1+'Inputs &amp; Summary'!$D$7)^AJ$29)),((INT(AJ$29/$K30)-INT((AJ$29-1)/$K30))*$S30*((1+'Inputs &amp; Summary'!$D$7)^AJ$29))),(_xlfn.WEIBULL.DIST(AJ$29,$L30,$K30,FALSE)*$S30*((1+'Inputs &amp; Summary'!$D$7)^AJ$29))),IF($M30=Lists!$H$3,IF($K30&lt;1,((($R30*(1-$E30)+$Q30*(1-$F30))/$K30)*((1+'Inputs &amp; Summary'!$D$7)^AJ$29)),((INT(AJ$29/$K30)-INT((AJ$29-1)/$K30))*($R30*(1-$E30)+$Q30*(1-$F30))*((1+'Inputs &amp; Summary'!$D$7)^AJ$29))),((_xlfn.WEIBULL.DIST(AJ$29,$L30,$K30,FALSE)*($R30*(1-$E30)+$Q30*(1-$F30))*((1+'Inputs &amp; Summary'!$D$7)^AJ$29))))))</f>
        <v>63.412089728127263</v>
      </c>
      <c r="AK30" s="114">
        <f>$D30*IF(AK$29&gt;'Inputs &amp; Summary'!$D$5,0,IF(AK$29&gt;VLOOKUP($G30,Lists!$J$17:$K$21,2),IF($M30=Lists!$H$3,IF($K30&lt;1,(($S30/$K30)*((1+'Inputs &amp; Summary'!$D$7)^AK$29)),((INT(AK$29/$K30)-INT((AK$29-1)/$K30))*$S30*((1+'Inputs &amp; Summary'!$D$7)^AK$29))),(_xlfn.WEIBULL.DIST(AK$29,$L30,$K30,FALSE)*$S30*((1+'Inputs &amp; Summary'!$D$7)^AK$29))),IF($M30=Lists!$H$3,IF($K30&lt;1,((($R30*(1-$E30)+$Q30*(1-$F30))/$K30)*((1+'Inputs &amp; Summary'!$D$7)^AK$29)),((INT(AK$29/$K30)-INT((AK$29-1)/$K30))*($R30*(1-$E30)+$Q30*(1-$F30))*((1+'Inputs &amp; Summary'!$D$7)^AK$29))),((_xlfn.WEIBULL.DIST(AK$29,$L30,$K30,FALSE)*($R30*(1-$E30)+$Q30*(1-$F30))*((1+'Inputs &amp; Summary'!$D$7)^AK$29))))))</f>
        <v>64.680331522689798</v>
      </c>
      <c r="AL30" s="114">
        <f>$D30*IF(AL$29&gt;'Inputs &amp; Summary'!$D$5,0,IF(AL$29&gt;VLOOKUP($G30,Lists!$J$17:$K$21,2),IF($M30=Lists!$H$3,IF($K30&lt;1,(($S30/$K30)*((1+'Inputs &amp; Summary'!$D$7)^AL$29)),((INT(AL$29/$K30)-INT((AL$29-1)/$K30))*$S30*((1+'Inputs &amp; Summary'!$D$7)^AL$29))),(_xlfn.WEIBULL.DIST(AL$29,$L30,$K30,FALSE)*$S30*((1+'Inputs &amp; Summary'!$D$7)^AL$29))),IF($M30=Lists!$H$3,IF($K30&lt;1,((($R30*(1-$E30)+$Q30*(1-$F30))/$K30)*((1+'Inputs &amp; Summary'!$D$7)^AL$29)),((INT(AL$29/$K30)-INT((AL$29-1)/$K30))*($R30*(1-$E30)+$Q30*(1-$F30))*((1+'Inputs &amp; Summary'!$D$7)^AL$29))),((_xlfn.WEIBULL.DIST(AL$29,$L30,$K30,FALSE)*($R30*(1-$E30)+$Q30*(1-$F30))*((1+'Inputs &amp; Summary'!$D$7)^AL$29))))))</f>
        <v>65.973938153143607</v>
      </c>
      <c r="AM30" s="114">
        <f>$D30*IF(AM$29&gt;'Inputs &amp; Summary'!$D$5,0,IF(AM$29&gt;VLOOKUP($G30,Lists!$J$17:$K$21,2),IF($M30=Lists!$H$3,IF($K30&lt;1,(($S30/$K30)*((1+'Inputs &amp; Summary'!$D$7)^AM$29)),((INT(AM$29/$K30)-INT((AM$29-1)/$K30))*$S30*((1+'Inputs &amp; Summary'!$D$7)^AM$29))),(_xlfn.WEIBULL.DIST(AM$29,$L30,$K30,FALSE)*$S30*((1+'Inputs &amp; Summary'!$D$7)^AM$29))),IF($M30=Lists!$H$3,IF($K30&lt;1,((($R30*(1-$E30)+$Q30*(1-$F30))/$K30)*((1+'Inputs &amp; Summary'!$D$7)^AM$29)),((INT(AM$29/$K30)-INT((AM$29-1)/$K30))*($R30*(1-$E30)+$Q30*(1-$F30))*((1+'Inputs &amp; Summary'!$D$7)^AM$29))),((_xlfn.WEIBULL.DIST(AM$29,$L30,$K30,FALSE)*($R30*(1-$E30)+$Q30*(1-$F30))*((1+'Inputs &amp; Summary'!$D$7)^AM$29))))))</f>
        <v>67.293416916206468</v>
      </c>
      <c r="AN30" s="114">
        <f>$D30*IF(AN$29&gt;'Inputs &amp; Summary'!$D$5,0,IF(AN$29&gt;VLOOKUP($G30,Lists!$J$17:$K$21,2),IF($M30=Lists!$H$3,IF($K30&lt;1,(($S30/$K30)*((1+'Inputs &amp; Summary'!$D$7)^AN$29)),((INT(AN$29/$K30)-INT((AN$29-1)/$K30))*$S30*((1+'Inputs &amp; Summary'!$D$7)^AN$29))),(_xlfn.WEIBULL.DIST(AN$29,$L30,$K30,FALSE)*$S30*((1+'Inputs &amp; Summary'!$D$7)^AN$29))),IF($M30=Lists!$H$3,IF($K30&lt;1,((($R30*(1-$E30)+$Q30*(1-$F30))/$K30)*((1+'Inputs &amp; Summary'!$D$7)^AN$29)),((INT(AN$29/$K30)-INT((AN$29-1)/$K30))*($R30*(1-$E30)+$Q30*(1-$F30))*((1+'Inputs &amp; Summary'!$D$7)^AN$29))),((_xlfn.WEIBULL.DIST(AN$29,$L30,$K30,FALSE)*($R30*(1-$E30)+$Q30*(1-$F30))*((1+'Inputs &amp; Summary'!$D$7)^AN$29))))))</f>
        <v>68.639285254530606</v>
      </c>
      <c r="AO30" s="114">
        <f>$D30*IF(AO$29&gt;'Inputs &amp; Summary'!$D$5,0,IF(AO$29&gt;VLOOKUP($G30,Lists!$J$17:$K$21,2),IF($M30=Lists!$H$3,IF($K30&lt;1,(($S30/$K30)*((1+'Inputs &amp; Summary'!$D$7)^AO$29)),((INT(AO$29/$K30)-INT((AO$29-1)/$K30))*$S30*((1+'Inputs &amp; Summary'!$D$7)^AO$29))),(_xlfn.WEIBULL.DIST(AO$29,$L30,$K30,FALSE)*$S30*((1+'Inputs &amp; Summary'!$D$7)^AO$29))),IF($M30=Lists!$H$3,IF($K30&lt;1,((($R30*(1-$E30)+$Q30*(1-$F30))/$K30)*((1+'Inputs &amp; Summary'!$D$7)^AO$29)),((INT(AO$29/$K30)-INT((AO$29-1)/$K30))*($R30*(1-$E30)+$Q30*(1-$F30))*((1+'Inputs &amp; Summary'!$D$7)^AO$29))),((_xlfn.WEIBULL.DIST(AO$29,$L30,$K30,FALSE)*($R30*(1-$E30)+$Q30*(1-$F30))*((1+'Inputs &amp; Summary'!$D$7)^AO$29))))))</f>
        <v>70.012070959621227</v>
      </c>
      <c r="AP30" s="114">
        <f>$D30*IF(AP$29&gt;'Inputs &amp; Summary'!$D$5,0,IF(AP$29&gt;VLOOKUP($G30,Lists!$J$17:$K$21,2),IF($M30=Lists!$H$3,IF($K30&lt;1,(($S30/$K30)*((1+'Inputs &amp; Summary'!$D$7)^AP$29)),((INT(AP$29/$K30)-INT((AP$29-1)/$K30))*$S30*((1+'Inputs &amp; Summary'!$D$7)^AP$29))),(_xlfn.WEIBULL.DIST(AP$29,$L30,$K30,FALSE)*$S30*((1+'Inputs &amp; Summary'!$D$7)^AP$29))),IF($M30=Lists!$H$3,IF($K30&lt;1,((($R30*(1-$E30)+$Q30*(1-$F30))/$K30)*((1+'Inputs &amp; Summary'!$D$7)^AP$29)),((INT(AP$29/$K30)-INT((AP$29-1)/$K30))*($R30*(1-$E30)+$Q30*(1-$F30))*((1+'Inputs &amp; Summary'!$D$7)^AP$29))),((_xlfn.WEIBULL.DIST(AP$29,$L30,$K30,FALSE)*($R30*(1-$E30)+$Q30*(1-$F30))*((1+'Inputs &amp; Summary'!$D$7)^AP$29))))))</f>
        <v>71.412312378813638</v>
      </c>
      <c r="AQ30" s="114">
        <f>$D30*IF(AQ$29&gt;'Inputs &amp; Summary'!$D$5,0,IF(AQ$29&gt;VLOOKUP($G30,Lists!$J$17:$K$21,2),IF($M30=Lists!$H$3,IF($K30&lt;1,(($S30/$K30)*((1+'Inputs &amp; Summary'!$D$7)^AQ$29)),((INT(AQ$29/$K30)-INT((AQ$29-1)/$K30))*$S30*((1+'Inputs &amp; Summary'!$D$7)^AQ$29))),(_xlfn.WEIBULL.DIST(AQ$29,$L30,$K30,FALSE)*$S30*((1+'Inputs &amp; Summary'!$D$7)^AQ$29))),IF($M30=Lists!$H$3,IF($K30&lt;1,((($R30*(1-$E30)+$Q30*(1-$F30))/$K30)*((1+'Inputs &amp; Summary'!$D$7)^AQ$29)),((INT(AQ$29/$K30)-INT((AQ$29-1)/$K30))*($R30*(1-$E30)+$Q30*(1-$F30))*((1+'Inputs &amp; Summary'!$D$7)^AQ$29))),((_xlfn.WEIBULL.DIST(AQ$29,$L30,$K30,FALSE)*($R30*(1-$E30)+$Q30*(1-$F30))*((1+'Inputs &amp; Summary'!$D$7)^AQ$29))))))</f>
        <v>72.840558626389907</v>
      </c>
      <c r="AR30" s="114">
        <f>$D30*IF(AR$29&gt;'Inputs &amp; Summary'!$D$5,0,IF(AR$29&gt;VLOOKUP($G30,Lists!$J$17:$K$21,2),IF($M30=Lists!$H$3,IF($K30&lt;1,(($S30/$K30)*((1+'Inputs &amp; Summary'!$D$7)^AR$29)),((INT(AR$29/$K30)-INT((AR$29-1)/$K30))*$S30*((1+'Inputs &amp; Summary'!$D$7)^AR$29))),(_xlfn.WEIBULL.DIST(AR$29,$L30,$K30,FALSE)*$S30*((1+'Inputs &amp; Summary'!$D$7)^AR$29))),IF($M30=Lists!$H$3,IF($K30&lt;1,((($R30*(1-$E30)+$Q30*(1-$F30))/$K30)*((1+'Inputs &amp; Summary'!$D$7)^AR$29)),((INT(AR$29/$K30)-INT((AR$29-1)/$K30))*($R30*(1-$E30)+$Q30*(1-$F30))*((1+'Inputs &amp; Summary'!$D$7)^AR$29))),((_xlfn.WEIBULL.DIST(AR$29,$L30,$K30,FALSE)*($R30*(1-$E30)+$Q30*(1-$F30))*((1+'Inputs &amp; Summary'!$D$7)^AR$29))))))</f>
        <v>74.297369798917714</v>
      </c>
      <c r="AS30" s="114">
        <f>$D30*IF(AS$29&gt;'Inputs &amp; Summary'!$D$5,0,IF(AS$29&gt;VLOOKUP($G30,Lists!$J$17:$K$21,2),IF($M30=Lists!$H$3,IF($K30&lt;1,(($S30/$K30)*((1+'Inputs &amp; Summary'!$D$7)^AS$29)),((INT(AS$29/$K30)-INT((AS$29-1)/$K30))*$S30*((1+'Inputs &amp; Summary'!$D$7)^AS$29))),(_xlfn.WEIBULL.DIST(AS$29,$L30,$K30,FALSE)*$S30*((1+'Inputs &amp; Summary'!$D$7)^AS$29))),IF($M30=Lists!$H$3,IF($K30&lt;1,((($R30*(1-$E30)+$Q30*(1-$F30))/$K30)*((1+'Inputs &amp; Summary'!$D$7)^AS$29)),((INT(AS$29/$K30)-INT((AS$29-1)/$K30))*($R30*(1-$E30)+$Q30*(1-$F30))*((1+'Inputs &amp; Summary'!$D$7)^AS$29))),((_xlfn.WEIBULL.DIST(AS$29,$L30,$K30,FALSE)*($R30*(1-$E30)+$Q30*(1-$F30))*((1+'Inputs &amp; Summary'!$D$7)^AS$29))))))</f>
        <v>0</v>
      </c>
      <c r="AT30" s="114">
        <f>$D30*IF(AT$29&gt;'Inputs &amp; Summary'!$D$5,0,IF(AT$29&gt;VLOOKUP($G30,Lists!$J$17:$K$21,2),IF($M30=Lists!$H$3,IF($K30&lt;1,(($S30/$K30)*((1+'Inputs &amp; Summary'!$D$7)^AT$29)),((INT(AT$29/$K30)-INT((AT$29-1)/$K30))*$S30*((1+'Inputs &amp; Summary'!$D$7)^AT$29))),(_xlfn.WEIBULL.DIST(AT$29,$L30,$K30,FALSE)*$S30*((1+'Inputs &amp; Summary'!$D$7)^AT$29))),IF($M30=Lists!$H$3,IF($K30&lt;1,((($R30*(1-$E30)+$Q30*(1-$F30))/$K30)*((1+'Inputs &amp; Summary'!$D$7)^AT$29)),((INT(AT$29/$K30)-INT((AT$29-1)/$K30))*($R30*(1-$E30)+$Q30*(1-$F30))*((1+'Inputs &amp; Summary'!$D$7)^AT$29))),((_xlfn.WEIBULL.DIST(AT$29,$L30,$K30,FALSE)*($R30*(1-$E30)+$Q30*(1-$F30))*((1+'Inputs &amp; Summary'!$D$7)^AT$29))))))</f>
        <v>0</v>
      </c>
      <c r="AU30" s="114">
        <f>$D30*IF(AU$29&gt;'Inputs &amp; Summary'!$D$5,0,IF(AU$29&gt;VLOOKUP($G30,Lists!$J$17:$K$21,2),IF($M30=Lists!$H$3,IF($K30&lt;1,(($S30/$K30)*((1+'Inputs &amp; Summary'!$D$7)^AU$29)),((INT(AU$29/$K30)-INT((AU$29-1)/$K30))*$S30*((1+'Inputs &amp; Summary'!$D$7)^AU$29))),(_xlfn.WEIBULL.DIST(AU$29,$L30,$K30,FALSE)*$S30*((1+'Inputs &amp; Summary'!$D$7)^AU$29))),IF($M30=Lists!$H$3,IF($K30&lt;1,((($R30*(1-$E30)+$Q30*(1-$F30))/$K30)*((1+'Inputs &amp; Summary'!$D$7)^AU$29)),((INT(AU$29/$K30)-INT((AU$29-1)/$K30))*($R30*(1-$E30)+$Q30*(1-$F30))*((1+'Inputs &amp; Summary'!$D$7)^AU$29))),((_xlfn.WEIBULL.DIST(AU$29,$L30,$K30,FALSE)*($R30*(1-$E30)+$Q30*(1-$F30))*((1+'Inputs &amp; Summary'!$D$7)^AU$29))))))</f>
        <v>0</v>
      </c>
      <c r="AV30" s="114">
        <f>$D30*IF(AV$29&gt;'Inputs &amp; Summary'!$D$5,0,IF(AV$29&gt;VLOOKUP($G30,Lists!$J$17:$K$21,2),IF($M30=Lists!$H$3,IF($K30&lt;1,(($S30/$K30)*((1+'Inputs &amp; Summary'!$D$7)^AV$29)),((INT(AV$29/$K30)-INT((AV$29-1)/$K30))*$S30*((1+'Inputs &amp; Summary'!$D$7)^AV$29))),(_xlfn.WEIBULL.DIST(AV$29,$L30,$K30,FALSE)*$S30*((1+'Inputs &amp; Summary'!$D$7)^AV$29))),IF($M30=Lists!$H$3,IF($K30&lt;1,((($R30*(1-$E30)+$Q30*(1-$F30))/$K30)*((1+'Inputs &amp; Summary'!$D$7)^AV$29)),((INT(AV$29/$K30)-INT((AV$29-1)/$K30))*($R30*(1-$E30)+$Q30*(1-$F30))*((1+'Inputs &amp; Summary'!$D$7)^AV$29))),((_xlfn.WEIBULL.DIST(AV$29,$L30,$K30,FALSE)*($R30*(1-$E30)+$Q30*(1-$F30))*((1+'Inputs &amp; Summary'!$D$7)^AV$29))))))</f>
        <v>0</v>
      </c>
      <c r="AW30" s="114">
        <f>$D30*IF(AW$29&gt;'Inputs &amp; Summary'!$D$5,0,IF(AW$29&gt;VLOOKUP($G30,Lists!$J$17:$K$21,2),IF($M30=Lists!$H$3,IF($K30&lt;1,(($S30/$K30)*((1+'Inputs &amp; Summary'!$D$7)^AW$29)),((INT(AW$29/$K30)-INT((AW$29-1)/$K30))*$S30*((1+'Inputs &amp; Summary'!$D$7)^AW$29))),(_xlfn.WEIBULL.DIST(AW$29,$L30,$K30,FALSE)*$S30*((1+'Inputs &amp; Summary'!$D$7)^AW$29))),IF($M30=Lists!$H$3,IF($K30&lt;1,((($R30*(1-$E30)+$Q30*(1-$F30))/$K30)*((1+'Inputs &amp; Summary'!$D$7)^AW$29)),((INT(AW$29/$K30)-INT((AW$29-1)/$K30))*($R30*(1-$E30)+$Q30*(1-$F30))*((1+'Inputs &amp; Summary'!$D$7)^AW$29))),((_xlfn.WEIBULL.DIST(AW$29,$L30,$K30,FALSE)*($R30*(1-$E30)+$Q30*(1-$F30))*((1+'Inputs &amp; Summary'!$D$7)^AW$29))))))</f>
        <v>0</v>
      </c>
      <c r="AX30" s="114">
        <f>$D30*IF(AX$29&gt;'Inputs &amp; Summary'!$D$5,0,IF(AX$29&gt;VLOOKUP($G30,Lists!$J$17:$K$21,2),IF($M30=Lists!$H$3,IF($K30&lt;1,(($S30/$K30)*((1+'Inputs &amp; Summary'!$D$7)^AX$29)),((INT(AX$29/$K30)-INT((AX$29-1)/$K30))*$S30*((1+'Inputs &amp; Summary'!$D$7)^AX$29))),(_xlfn.WEIBULL.DIST(AX$29,$L30,$K30,FALSE)*$S30*((1+'Inputs &amp; Summary'!$D$7)^AX$29))),IF($M30=Lists!$H$3,IF($K30&lt;1,((($R30*(1-$E30)+$Q30*(1-$F30))/$K30)*((1+'Inputs &amp; Summary'!$D$7)^AX$29)),((INT(AX$29/$K30)-INT((AX$29-1)/$K30))*($R30*(1-$E30)+$Q30*(1-$F30))*((1+'Inputs &amp; Summary'!$D$7)^AX$29))),((_xlfn.WEIBULL.DIST(AX$29,$L30,$K30,FALSE)*($R30*(1-$E30)+$Q30*(1-$F30))*((1+'Inputs &amp; Summary'!$D$7)^AX$29))))))</f>
        <v>0</v>
      </c>
      <c r="AY30" s="114">
        <f>$D30*IF(AY$29&gt;'Inputs &amp; Summary'!$D$5,0,IF(AY$29&gt;VLOOKUP($G30,Lists!$J$17:$K$21,2),IF($M30=Lists!$H$3,IF($K30&lt;1,(($S30/$K30)*((1+'Inputs &amp; Summary'!$D$7)^AY$29)),((INT(AY$29/$K30)-INT((AY$29-1)/$K30))*$S30*((1+'Inputs &amp; Summary'!$D$7)^AY$29))),(_xlfn.WEIBULL.DIST(AY$29,$L30,$K30,FALSE)*$S30*((1+'Inputs &amp; Summary'!$D$7)^AY$29))),IF($M30=Lists!$H$3,IF($K30&lt;1,((($R30*(1-$E30)+$Q30*(1-$F30))/$K30)*((1+'Inputs &amp; Summary'!$D$7)^AY$29)),((INT(AY$29/$K30)-INT((AY$29-1)/$K30))*($R30*(1-$E30)+$Q30*(1-$F30))*((1+'Inputs &amp; Summary'!$D$7)^AY$29))),((_xlfn.WEIBULL.DIST(AY$29,$L30,$K30,FALSE)*($R30*(1-$E30)+$Q30*(1-$F30))*((1+'Inputs &amp; Summary'!$D$7)^AY$29))))))</f>
        <v>0</v>
      </c>
      <c r="AZ30" s="114">
        <f>$D30*IF(AZ$29&gt;'Inputs &amp; Summary'!$D$5,0,IF(AZ$29&gt;VLOOKUP($G30,Lists!$J$17:$K$21,2),IF($M30=Lists!$H$3,IF($K30&lt;1,(($S30/$K30)*((1+'Inputs &amp; Summary'!$D$7)^AZ$29)),((INT(AZ$29/$K30)-INT((AZ$29-1)/$K30))*$S30*((1+'Inputs &amp; Summary'!$D$7)^AZ$29))),(_xlfn.WEIBULL.DIST(AZ$29,$L30,$K30,FALSE)*$S30*((1+'Inputs &amp; Summary'!$D$7)^AZ$29))),IF($M30=Lists!$H$3,IF($K30&lt;1,((($R30*(1-$E30)+$Q30*(1-$F30))/$K30)*((1+'Inputs &amp; Summary'!$D$7)^AZ$29)),((INT(AZ$29/$K30)-INT((AZ$29-1)/$K30))*($R30*(1-$E30)+$Q30*(1-$F30))*((1+'Inputs &amp; Summary'!$D$7)^AZ$29))),((_xlfn.WEIBULL.DIST(AZ$29,$L30,$K30,FALSE)*($R30*(1-$E30)+$Q30*(1-$F30))*((1+'Inputs &amp; Summary'!$D$7)^AZ$29))))))</f>
        <v>0</v>
      </c>
      <c r="BA30" s="114">
        <f>$D30*IF(BA$29&gt;'Inputs &amp; Summary'!$D$5,0,IF(BA$29&gt;VLOOKUP($G30,Lists!$J$17:$K$21,2),IF($M30=Lists!$H$3,IF($K30&lt;1,(($S30/$K30)*((1+'Inputs &amp; Summary'!$D$7)^BA$29)),((INT(BA$29/$K30)-INT((BA$29-1)/$K30))*$S30*((1+'Inputs &amp; Summary'!$D$7)^BA$29))),(_xlfn.WEIBULL.DIST(BA$29,$L30,$K30,FALSE)*$S30*((1+'Inputs &amp; Summary'!$D$7)^BA$29))),IF($M30=Lists!$H$3,IF($K30&lt;1,((($R30*(1-$E30)+$Q30*(1-$F30))/$K30)*((1+'Inputs &amp; Summary'!$D$7)^BA$29)),((INT(BA$29/$K30)-INT((BA$29-1)/$K30))*($R30*(1-$E30)+$Q30*(1-$F30))*((1+'Inputs &amp; Summary'!$D$7)^BA$29))),((_xlfn.WEIBULL.DIST(BA$29,$L30,$K30,FALSE)*($R30*(1-$E30)+$Q30*(1-$F30))*((1+'Inputs &amp; Summary'!$D$7)^BA$29))))))</f>
        <v>0</v>
      </c>
      <c r="BB30" s="114">
        <f>$D30*IF(BB$29&gt;'Inputs &amp; Summary'!$D$5,0,IF(BB$29&gt;VLOOKUP($G30,Lists!$J$17:$K$21,2),IF($M30=Lists!$H$3,IF($K30&lt;1,(($S30/$K30)*((1+'Inputs &amp; Summary'!$D$7)^BB$29)),((INT(BB$29/$K30)-INT((BB$29-1)/$K30))*$S30*((1+'Inputs &amp; Summary'!$D$7)^BB$29))),(_xlfn.WEIBULL.DIST(BB$29,$L30,$K30,FALSE)*$S30*((1+'Inputs &amp; Summary'!$D$7)^BB$29))),IF($M30=Lists!$H$3,IF($K30&lt;1,((($R30*(1-$E30)+$Q30*(1-$F30))/$K30)*((1+'Inputs &amp; Summary'!$D$7)^BB$29)),((INT(BB$29/$K30)-INT((BB$29-1)/$K30))*($R30*(1-$E30)+$Q30*(1-$F30))*((1+'Inputs &amp; Summary'!$D$7)^BB$29))),((_xlfn.WEIBULL.DIST(BB$29,$L30,$K30,FALSE)*($R30*(1-$E30)+$Q30*(1-$F30))*((1+'Inputs &amp; Summary'!$D$7)^BB$29))))))</f>
        <v>0</v>
      </c>
      <c r="BC30" s="114">
        <f>$D30*IF(BC$29&gt;'Inputs &amp; Summary'!$D$5,0,IF(BC$29&gt;VLOOKUP($G30,Lists!$J$17:$K$21,2),IF($M30=Lists!$H$3,IF($K30&lt;1,(($S30/$K30)*((1+'Inputs &amp; Summary'!$D$7)^BC$29)),((INT(BC$29/$K30)-INT((BC$29-1)/$K30))*$S30*((1+'Inputs &amp; Summary'!$D$7)^BC$29))),(_xlfn.WEIBULL.DIST(BC$29,$L30,$K30,FALSE)*$S30*((1+'Inputs &amp; Summary'!$D$7)^BC$29))),IF($M30=Lists!$H$3,IF($K30&lt;1,((($R30*(1-$E30)+$Q30*(1-$F30))/$K30)*((1+'Inputs &amp; Summary'!$D$7)^BC$29)),((INT(BC$29/$K30)-INT((BC$29-1)/$K30))*($R30*(1-$E30)+$Q30*(1-$F30))*((1+'Inputs &amp; Summary'!$D$7)^BC$29))),((_xlfn.WEIBULL.DIST(BC$29,$L30,$K30,FALSE)*($R30*(1-$E30)+$Q30*(1-$F30))*((1+'Inputs &amp; Summary'!$D$7)^BC$29))))))</f>
        <v>0</v>
      </c>
      <c r="BD30" s="114">
        <f>$D30*IF(BD$29&gt;'Inputs &amp; Summary'!$D$5,0,IF(BD$29&gt;VLOOKUP($G30,Lists!$J$17:$K$21,2),IF($M30=Lists!$H$3,IF($K30&lt;1,(($S30/$K30)*((1+'Inputs &amp; Summary'!$D$7)^BD$29)),((INT(BD$29/$K30)-INT((BD$29-1)/$K30))*$S30*((1+'Inputs &amp; Summary'!$D$7)^BD$29))),(_xlfn.WEIBULL.DIST(BD$29,$L30,$K30,FALSE)*$S30*((1+'Inputs &amp; Summary'!$D$7)^BD$29))),IF($M30=Lists!$H$3,IF($K30&lt;1,((($R30*(1-$E30)+$Q30*(1-$F30))/$K30)*((1+'Inputs &amp; Summary'!$D$7)^BD$29)),((INT(BD$29/$K30)-INT((BD$29-1)/$K30))*($R30*(1-$E30)+$Q30*(1-$F30))*((1+'Inputs &amp; Summary'!$D$7)^BD$29))),((_xlfn.WEIBULL.DIST(BD$29,$L30,$K30,FALSE)*($R30*(1-$E30)+$Q30*(1-$F30))*((1+'Inputs &amp; Summary'!$D$7)^BD$29))))))</f>
        <v>0</v>
      </c>
      <c r="BE30" s="114">
        <f>$D30*IF(BE$29&gt;'Inputs &amp; Summary'!$D$5,0,IF(BE$29&gt;VLOOKUP($G30,Lists!$J$17:$K$21,2),IF($M30=Lists!$H$3,IF($K30&lt;1,(($S30/$K30)*((1+'Inputs &amp; Summary'!$D$7)^BE$29)),((INT(BE$29/$K30)-INT((BE$29-1)/$K30))*$S30*((1+'Inputs &amp; Summary'!$D$7)^BE$29))),(_xlfn.WEIBULL.DIST(BE$29,$L30,$K30,FALSE)*$S30*((1+'Inputs &amp; Summary'!$D$7)^BE$29))),IF($M30=Lists!$H$3,IF($K30&lt;1,((($R30*(1-$E30)+$Q30*(1-$F30))/$K30)*((1+'Inputs &amp; Summary'!$D$7)^BE$29)),((INT(BE$29/$K30)-INT((BE$29-1)/$K30))*($R30*(1-$E30)+$Q30*(1-$F30))*((1+'Inputs &amp; Summary'!$D$7)^BE$29))),((_xlfn.WEIBULL.DIST(BE$29,$L30,$K30,FALSE)*($R30*(1-$E30)+$Q30*(1-$F30))*((1+'Inputs &amp; Summary'!$D$7)^BE$29))))))</f>
        <v>0</v>
      </c>
      <c r="BF30" s="114">
        <f>$D30*IF(BF$29&gt;'Inputs &amp; Summary'!$D$5,0,IF(BF$29&gt;VLOOKUP($G30,Lists!$J$17:$K$21,2),IF($M30=Lists!$H$3,IF($K30&lt;1,(($S30/$K30)*((1+'Inputs &amp; Summary'!$D$7)^BF$29)),((INT(BF$29/$K30)-INT((BF$29-1)/$K30))*$S30*((1+'Inputs &amp; Summary'!$D$7)^BF$29))),(_xlfn.WEIBULL.DIST(BF$29,$L30,$K30,FALSE)*$S30*((1+'Inputs &amp; Summary'!$D$7)^BF$29))),IF($M30=Lists!$H$3,IF($K30&lt;1,((($R30*(1-$E30)+$Q30*(1-$F30))/$K30)*((1+'Inputs &amp; Summary'!$D$7)^BF$29)),((INT(BF$29/$K30)-INT((BF$29-1)/$K30))*($R30*(1-$E30)+$Q30*(1-$F30))*((1+'Inputs &amp; Summary'!$D$7)^BF$29))),((_xlfn.WEIBULL.DIST(BF$29,$L30,$K30,FALSE)*($R30*(1-$E30)+$Q30*(1-$F30))*((1+'Inputs &amp; Summary'!$D$7)^BF$29))))))</f>
        <v>0</v>
      </c>
      <c r="BG30" s="114">
        <f>$D30*IF(BG$29&gt;'Inputs &amp; Summary'!$D$5,0,IF(BG$29&gt;VLOOKUP($G30,Lists!$J$17:$K$21,2),IF($M30=Lists!$H$3,IF($K30&lt;1,(($S30/$K30)*((1+'Inputs &amp; Summary'!$D$7)^BG$29)),((INT(BG$29/$K30)-INT((BG$29-1)/$K30))*$S30*((1+'Inputs &amp; Summary'!$D$7)^BG$29))),(_xlfn.WEIBULL.DIST(BG$29,$L30,$K30,FALSE)*$S30*((1+'Inputs &amp; Summary'!$D$7)^BG$29))),IF($M30=Lists!$H$3,IF($K30&lt;1,((($R30*(1-$E30)+$Q30*(1-$F30))/$K30)*((1+'Inputs &amp; Summary'!$D$7)^BG$29)),((INT(BG$29/$K30)-INT((BG$29-1)/$K30))*($R30*(1-$E30)+$Q30*(1-$F30))*((1+'Inputs &amp; Summary'!$D$7)^BG$29))),((_xlfn.WEIBULL.DIST(BG$29,$L30,$K30,FALSE)*($R30*(1-$E30)+$Q30*(1-$F30))*((1+'Inputs &amp; Summary'!$D$7)^BG$29))))))</f>
        <v>0</v>
      </c>
      <c r="BH30" s="114">
        <f>$D30*IF(BH$29&gt;'Inputs &amp; Summary'!$D$5,0,IF(BH$29&gt;VLOOKUP($G30,Lists!$J$17:$K$21,2),IF($M30=Lists!$H$3,IF($K30&lt;1,(($S30/$K30)*((1+'Inputs &amp; Summary'!$D$7)^BH$29)),((INT(BH$29/$K30)-INT((BH$29-1)/$K30))*$S30*((1+'Inputs &amp; Summary'!$D$7)^BH$29))),(_xlfn.WEIBULL.DIST(BH$29,$L30,$K30,FALSE)*$S30*((1+'Inputs &amp; Summary'!$D$7)^BH$29))),IF($M30=Lists!$H$3,IF($K30&lt;1,((($R30*(1-$E30)+$Q30*(1-$F30))/$K30)*((1+'Inputs &amp; Summary'!$D$7)^BH$29)),((INT(BH$29/$K30)-INT((BH$29-1)/$K30))*($R30*(1-$E30)+$Q30*(1-$F30))*((1+'Inputs &amp; Summary'!$D$7)^BH$29))),((_xlfn.WEIBULL.DIST(BH$29,$L30,$K30,FALSE)*($R30*(1-$E30)+$Q30*(1-$F30))*((1+'Inputs &amp; Summary'!$D$7)^BH$29))))))</f>
        <v>0</v>
      </c>
      <c r="BI30" s="114">
        <f>$D30*IF(BI$29&gt;'Inputs &amp; Summary'!$D$5,0,IF(BI$29&gt;VLOOKUP($G30,Lists!$J$17:$K$21,2),IF($M30=Lists!$H$3,IF($K30&lt;1,(($S30/$K30)*((1+'Inputs &amp; Summary'!$D$7)^BI$29)),((INT(BI$29/$K30)-INT((BI$29-1)/$K30))*$S30*((1+'Inputs &amp; Summary'!$D$7)^BI$29))),(_xlfn.WEIBULL.DIST(BI$29,$L30,$K30,FALSE)*$S30*((1+'Inputs &amp; Summary'!$D$7)^BI$29))),IF($M30=Lists!$H$3,IF($K30&lt;1,((($R30*(1-$E30)+$Q30*(1-$F30))/$K30)*((1+'Inputs &amp; Summary'!$D$7)^BI$29)),((INT(BI$29/$K30)-INT((BI$29-1)/$K30))*($R30*(1-$E30)+$Q30*(1-$F30))*((1+'Inputs &amp; Summary'!$D$7)^BI$29))),((_xlfn.WEIBULL.DIST(BI$29,$L30,$K30,FALSE)*($R30*(1-$E30)+$Q30*(1-$F30))*((1+'Inputs &amp; Summary'!$D$7)^BI$29))))))</f>
        <v>0</v>
      </c>
      <c r="BJ30" s="114">
        <f>$D30*IF(BJ$29&gt;'Inputs &amp; Summary'!$D$5,0,IF(BJ$29&gt;VLOOKUP($G30,Lists!$J$17:$K$21,2),IF($M30=Lists!$H$3,IF($K30&lt;1,(($S30/$K30)*((1+'Inputs &amp; Summary'!$D$7)^BJ$29)),((INT(BJ$29/$K30)-INT((BJ$29-1)/$K30))*$S30*((1+'Inputs &amp; Summary'!$D$7)^BJ$29))),(_xlfn.WEIBULL.DIST(BJ$29,$L30,$K30,FALSE)*$S30*((1+'Inputs &amp; Summary'!$D$7)^BJ$29))),IF($M30=Lists!$H$3,IF($K30&lt;1,((($R30*(1-$E30)+$Q30*(1-$F30))/$K30)*((1+'Inputs &amp; Summary'!$D$7)^BJ$29)),((INT(BJ$29/$K30)-INT((BJ$29-1)/$K30))*($R30*(1-$E30)+$Q30*(1-$F30))*((1+'Inputs &amp; Summary'!$D$7)^BJ$29))),((_xlfn.WEIBULL.DIST(BJ$29,$L30,$K30,FALSE)*($R30*(1-$E30)+$Q30*(1-$F30))*((1+'Inputs &amp; Summary'!$D$7)^BJ$29))))))</f>
        <v>0</v>
      </c>
      <c r="BK30" s="114">
        <f>$D30*IF(BK$29&gt;'Inputs &amp; Summary'!$D$5,0,IF(BK$29&gt;VLOOKUP($G30,Lists!$J$17:$K$21,2),IF($M30=Lists!$H$3,IF($K30&lt;1,(($S30/$K30)*((1+'Inputs &amp; Summary'!$D$7)^BK$29)),((INT(BK$29/$K30)-INT((BK$29-1)/$K30))*$S30*((1+'Inputs &amp; Summary'!$D$7)^BK$29))),(_xlfn.WEIBULL.DIST(BK$29,$L30,$K30,FALSE)*$S30*((1+'Inputs &amp; Summary'!$D$7)^BK$29))),IF($M30=Lists!$H$3,IF($K30&lt;1,((($R30*(1-$E30)+$Q30*(1-$F30))/$K30)*((1+'Inputs &amp; Summary'!$D$7)^BK$29)),((INT(BK$29/$K30)-INT((BK$29-1)/$K30))*($R30*(1-$E30)+$Q30*(1-$F30))*((1+'Inputs &amp; Summary'!$D$7)^BK$29))),((_xlfn.WEIBULL.DIST(BK$29,$L30,$K30,FALSE)*($R30*(1-$E30)+$Q30*(1-$F30))*((1+'Inputs &amp; Summary'!$D$7)^BK$29))))))</f>
        <v>0</v>
      </c>
      <c r="BL30" s="114">
        <f>$D30*IF(BL$29&gt;'Inputs &amp; Summary'!$D$5,0,IF(BL$29&gt;VLOOKUP($G30,Lists!$J$17:$K$21,2),IF($M30=Lists!$H$3,IF($K30&lt;1,(($S30/$K30)*((1+'Inputs &amp; Summary'!$D$7)^BL$29)),((INT(BL$29/$K30)-INT((BL$29-1)/$K30))*$S30*((1+'Inputs &amp; Summary'!$D$7)^BL$29))),(_xlfn.WEIBULL.DIST(BL$29,$L30,$K30,FALSE)*$S30*((1+'Inputs &amp; Summary'!$D$7)^BL$29))),IF($M30=Lists!$H$3,IF($K30&lt;1,((($R30*(1-$E30)+$Q30*(1-$F30))/$K30)*((1+'Inputs &amp; Summary'!$D$7)^BL$29)),((INT(BL$29/$K30)-INT((BL$29-1)/$K30))*($R30*(1-$E30)+$Q30*(1-$F30))*((1+'Inputs &amp; Summary'!$D$7)^BL$29))),((_xlfn.WEIBULL.DIST(BL$29,$L30,$K30,FALSE)*($R30*(1-$E30)+$Q30*(1-$F30))*((1+'Inputs &amp; Summary'!$D$7)^BL$29))))))</f>
        <v>0</v>
      </c>
    </row>
    <row r="31" spans="1:64" s="1" customFormat="1" x14ac:dyDescent="0.3">
      <c r="A31" s="79" t="s">
        <v>8</v>
      </c>
      <c r="B31" s="33" t="s">
        <v>307</v>
      </c>
      <c r="C31" s="33" t="s">
        <v>36</v>
      </c>
      <c r="D31" s="68">
        <v>1</v>
      </c>
      <c r="E31" s="68">
        <v>1</v>
      </c>
      <c r="F31" s="68">
        <v>1</v>
      </c>
      <c r="G31" s="213" t="s">
        <v>433</v>
      </c>
      <c r="H31" s="34" t="s">
        <v>17</v>
      </c>
      <c r="I31" s="34" t="s">
        <v>270</v>
      </c>
      <c r="J31" s="33">
        <f>VLOOKUP(I31,'Labor Rates'!$A$1:$B$16,2)</f>
        <v>25.173076923076923</v>
      </c>
      <c r="K31" s="35">
        <v>2</v>
      </c>
      <c r="L31" s="35">
        <v>1</v>
      </c>
      <c r="M31" s="33" t="s">
        <v>259</v>
      </c>
      <c r="N31" s="84">
        <f>'Inputs &amp; Summary'!$D$30</f>
        <v>1</v>
      </c>
      <c r="O31" s="35">
        <v>1</v>
      </c>
      <c r="P31" s="5">
        <v>0</v>
      </c>
      <c r="Q31" s="73">
        <f t="shared" si="6"/>
        <v>25.173076923076923</v>
      </c>
      <c r="R31" s="73">
        <f t="shared" si="7"/>
        <v>0</v>
      </c>
      <c r="S31" s="74">
        <f t="shared" si="8"/>
        <v>25.173076923076923</v>
      </c>
      <c r="T31" s="88"/>
      <c r="U31" s="80"/>
      <c r="V31" s="87">
        <f t="shared" si="9"/>
        <v>15.751232602951893</v>
      </c>
      <c r="W31" s="87">
        <f>NPV('Inputs &amp; Summary'!$D$6,Y31:BL31)</f>
        <v>154.38430675668513</v>
      </c>
      <c r="X31" s="90">
        <f t="shared" si="10"/>
        <v>2.1866229039977309E-3</v>
      </c>
      <c r="Y31" s="114">
        <f>$D31*IF(Y$29&gt;'Inputs &amp; Summary'!$D$5,0,IF(Y$29&gt;VLOOKUP($G31,Lists!$J$17:$K$21,2),IF($M31=Lists!$H$3,IF($K31&lt;1,(($S31/$K31)*((1+'Inputs &amp; Summary'!$D$7)^Y$29)),((INT(Y$29/$K31)-INT((Y$29-1)/$K31))*$S31*((1+'Inputs &amp; Summary'!$D$7)^Y$29))),(_xlfn.WEIBULL.DIST(Y$29,$L31,$K31,FALSE)*$S31*((1+'Inputs &amp; Summary'!$D$7)^Y$29))),IF($M31=Lists!$H$3,IF($K31&lt;1,((($R31*(1-$E31)+$Q31*(1-$F31))/$K31)*((1+'Inputs &amp; Summary'!$D$7)^Y$29)),((INT(Y$29/$K31)-INT((Y$29-1)/$K31))*($R31*(1-$E31)+$Q31*(1-$F31))*((1+'Inputs &amp; Summary'!$D$7)^Y$29))),((_xlfn.WEIBULL.DIST(Y$29,$L31,$K31,FALSE)*($R31*(1-$E31)+$Q31*(1-$F31))*((1+'Inputs &amp; Summary'!$D$7)^Y$29))))))</f>
        <v>0</v>
      </c>
      <c r="Z31" s="114">
        <f>$D31*IF(Z$29&gt;'Inputs &amp; Summary'!$D$5,0,IF(Z$29&gt;VLOOKUP($G31,Lists!$J$17:$K$21,2),IF($M31=Lists!$H$3,IF($K31&lt;1,(($S31/$K31)*((1+'Inputs &amp; Summary'!$D$7)^Z$29)),((INT(Z$29/$K31)-INT((Z$29-1)/$K31))*$S31*((1+'Inputs &amp; Summary'!$D$7)^Z$29))),(_xlfn.WEIBULL.DIST(Z$29,$L31,$K31,FALSE)*$S31*((1+'Inputs &amp; Summary'!$D$7)^Z$29))),IF($M31=Lists!$H$3,IF($K31&lt;1,((($R31*(1-$E31)+$Q31*(1-$F31))/$K31)*((1+'Inputs &amp; Summary'!$D$7)^Z$29)),((INT(Z$29/$K31)-INT((Z$29-1)/$K31))*($R31*(1-$E31)+$Q31*(1-$F31))*((1+'Inputs &amp; Summary'!$D$7)^Z$29))),((_xlfn.WEIBULL.DIST(Z$29,$L31,$K31,FALSE)*($R31*(1-$E31)+$Q31*(1-$F31))*((1+'Inputs &amp; Summary'!$D$7)^Z$29))))))</f>
        <v>26.190069230769232</v>
      </c>
      <c r="AA31" s="114">
        <f>$D31*IF(AA$29&gt;'Inputs &amp; Summary'!$D$5,0,IF(AA$29&gt;VLOOKUP($G31,Lists!$J$17:$K$21,2),IF($M31=Lists!$H$3,IF($K31&lt;1,(($S31/$K31)*((1+'Inputs &amp; Summary'!$D$7)^AA$29)),((INT(AA$29/$K31)-INT((AA$29-1)/$K31))*$S31*((1+'Inputs &amp; Summary'!$D$7)^AA$29))),(_xlfn.WEIBULL.DIST(AA$29,$L31,$K31,FALSE)*$S31*((1+'Inputs &amp; Summary'!$D$7)^AA$29))),IF($M31=Lists!$H$3,IF($K31&lt;1,((($R31*(1-$E31)+$Q31*(1-$F31))/$K31)*((1+'Inputs &amp; Summary'!$D$7)^AA$29)),((INT(AA$29/$K31)-INT((AA$29-1)/$K31))*($R31*(1-$E31)+$Q31*(1-$F31))*((1+'Inputs &amp; Summary'!$D$7)^AA$29))),((_xlfn.WEIBULL.DIST(AA$29,$L31,$K31,FALSE)*($R31*(1-$E31)+$Q31*(1-$F31))*((1+'Inputs &amp; Summary'!$D$7)^AA$29))))))</f>
        <v>0</v>
      </c>
      <c r="AB31" s="114">
        <f>$D31*IF(AB$29&gt;'Inputs &amp; Summary'!$D$5,0,IF(AB$29&gt;VLOOKUP($G31,Lists!$J$17:$K$21,2),IF($M31=Lists!$H$3,IF($K31&lt;1,(($S31/$K31)*((1+'Inputs &amp; Summary'!$D$7)^AB$29)),((INT(AB$29/$K31)-INT((AB$29-1)/$K31))*$S31*((1+'Inputs &amp; Summary'!$D$7)^AB$29))),(_xlfn.WEIBULL.DIST(AB$29,$L31,$K31,FALSE)*$S31*((1+'Inputs &amp; Summary'!$D$7)^AB$29))),IF($M31=Lists!$H$3,IF($K31&lt;1,((($R31*(1-$E31)+$Q31*(1-$F31))/$K31)*((1+'Inputs &amp; Summary'!$D$7)^AB$29)),((INT(AB$29/$K31)-INT((AB$29-1)/$K31))*($R31*(1-$E31)+$Q31*(1-$F31))*((1+'Inputs &amp; Summary'!$D$7)^AB$29))),((_xlfn.WEIBULL.DIST(AB$29,$L31,$K31,FALSE)*($R31*(1-$E31)+$Q31*(1-$F31))*((1+'Inputs &amp; Summary'!$D$7)^AB$29))))))</f>
        <v>27.248148027692306</v>
      </c>
      <c r="AC31" s="114">
        <f>$D31*IF(AC$29&gt;'Inputs &amp; Summary'!$D$5,0,IF(AC$29&gt;VLOOKUP($G31,Lists!$J$17:$K$21,2),IF($M31=Lists!$H$3,IF($K31&lt;1,(($S31/$K31)*((1+'Inputs &amp; Summary'!$D$7)^AC$29)),((INT(AC$29/$K31)-INT((AC$29-1)/$K31))*$S31*((1+'Inputs &amp; Summary'!$D$7)^AC$29))),(_xlfn.WEIBULL.DIST(AC$29,$L31,$K31,FALSE)*$S31*((1+'Inputs &amp; Summary'!$D$7)^AC$29))),IF($M31=Lists!$H$3,IF($K31&lt;1,((($R31*(1-$E31)+$Q31*(1-$F31))/$K31)*((1+'Inputs &amp; Summary'!$D$7)^AC$29)),((INT(AC$29/$K31)-INT((AC$29-1)/$K31))*($R31*(1-$E31)+$Q31*(1-$F31))*((1+'Inputs &amp; Summary'!$D$7)^AC$29))),((_xlfn.WEIBULL.DIST(AC$29,$L31,$K31,FALSE)*($R31*(1-$E31)+$Q31*(1-$F31))*((1+'Inputs &amp; Summary'!$D$7)^AC$29))))))</f>
        <v>0</v>
      </c>
      <c r="AD31" s="114">
        <f>$D31*IF(AD$29&gt;'Inputs &amp; Summary'!$D$5,0,IF(AD$29&gt;VLOOKUP($G31,Lists!$J$17:$K$21,2),IF($M31=Lists!$H$3,IF($K31&lt;1,(($S31/$K31)*((1+'Inputs &amp; Summary'!$D$7)^AD$29)),((INT(AD$29/$K31)-INT((AD$29-1)/$K31))*$S31*((1+'Inputs &amp; Summary'!$D$7)^AD$29))),(_xlfn.WEIBULL.DIST(AD$29,$L31,$K31,FALSE)*$S31*((1+'Inputs &amp; Summary'!$D$7)^AD$29))),IF($M31=Lists!$H$3,IF($K31&lt;1,((($R31*(1-$E31)+$Q31*(1-$F31))/$K31)*((1+'Inputs &amp; Summary'!$D$7)^AD$29)),((INT(AD$29/$K31)-INT((AD$29-1)/$K31))*($R31*(1-$E31)+$Q31*(1-$F31))*((1+'Inputs &amp; Summary'!$D$7)^AD$29))),((_xlfn.WEIBULL.DIST(AD$29,$L31,$K31,FALSE)*($R31*(1-$E31)+$Q31*(1-$F31))*((1+'Inputs &amp; Summary'!$D$7)^AD$29))))))</f>
        <v>28.348973208011078</v>
      </c>
      <c r="AE31" s="114">
        <f>$D31*IF(AE$29&gt;'Inputs &amp; Summary'!$D$5,0,IF(AE$29&gt;VLOOKUP($G31,Lists!$J$17:$K$21,2),IF($M31=Lists!$H$3,IF($K31&lt;1,(($S31/$K31)*((1+'Inputs &amp; Summary'!$D$7)^AE$29)),((INT(AE$29/$K31)-INT((AE$29-1)/$K31))*$S31*((1+'Inputs &amp; Summary'!$D$7)^AE$29))),(_xlfn.WEIBULL.DIST(AE$29,$L31,$K31,FALSE)*$S31*((1+'Inputs &amp; Summary'!$D$7)^AE$29))),IF($M31=Lists!$H$3,IF($K31&lt;1,((($R31*(1-$E31)+$Q31*(1-$F31))/$K31)*((1+'Inputs &amp; Summary'!$D$7)^AE$29)),((INT(AE$29/$K31)-INT((AE$29-1)/$K31))*($R31*(1-$E31)+$Q31*(1-$F31))*((1+'Inputs &amp; Summary'!$D$7)^AE$29))),((_xlfn.WEIBULL.DIST(AE$29,$L31,$K31,FALSE)*($R31*(1-$E31)+$Q31*(1-$F31))*((1+'Inputs &amp; Summary'!$D$7)^AE$29))))))</f>
        <v>0</v>
      </c>
      <c r="AF31" s="114">
        <f>$D31*IF(AF$29&gt;'Inputs &amp; Summary'!$D$5,0,IF(AF$29&gt;VLOOKUP($G31,Lists!$J$17:$K$21,2),IF($M31=Lists!$H$3,IF($K31&lt;1,(($S31/$K31)*((1+'Inputs &amp; Summary'!$D$7)^AF$29)),((INT(AF$29/$K31)-INT((AF$29-1)/$K31))*$S31*((1+'Inputs &amp; Summary'!$D$7)^AF$29))),(_xlfn.WEIBULL.DIST(AF$29,$L31,$K31,FALSE)*$S31*((1+'Inputs &amp; Summary'!$D$7)^AF$29))),IF($M31=Lists!$H$3,IF($K31&lt;1,((($R31*(1-$E31)+$Q31*(1-$F31))/$K31)*((1+'Inputs &amp; Summary'!$D$7)^AF$29)),((INT(AF$29/$K31)-INT((AF$29-1)/$K31))*($R31*(1-$E31)+$Q31*(1-$F31))*((1+'Inputs &amp; Summary'!$D$7)^AF$29))),((_xlfn.WEIBULL.DIST(AF$29,$L31,$K31,FALSE)*($R31*(1-$E31)+$Q31*(1-$F31))*((1+'Inputs &amp; Summary'!$D$7)^AF$29))))))</f>
        <v>29.494271725614723</v>
      </c>
      <c r="AG31" s="114">
        <f>$D31*IF(AG$29&gt;'Inputs &amp; Summary'!$D$5,0,IF(AG$29&gt;VLOOKUP($G31,Lists!$J$17:$K$21,2),IF($M31=Lists!$H$3,IF($K31&lt;1,(($S31/$K31)*((1+'Inputs &amp; Summary'!$D$7)^AG$29)),((INT(AG$29/$K31)-INT((AG$29-1)/$K31))*$S31*((1+'Inputs &amp; Summary'!$D$7)^AG$29))),(_xlfn.WEIBULL.DIST(AG$29,$L31,$K31,FALSE)*$S31*((1+'Inputs &amp; Summary'!$D$7)^AG$29))),IF($M31=Lists!$H$3,IF($K31&lt;1,((($R31*(1-$E31)+$Q31*(1-$F31))/$K31)*((1+'Inputs &amp; Summary'!$D$7)^AG$29)),((INT(AG$29/$K31)-INT((AG$29-1)/$K31))*($R31*(1-$E31)+$Q31*(1-$F31))*((1+'Inputs &amp; Summary'!$D$7)^AG$29))),((_xlfn.WEIBULL.DIST(AG$29,$L31,$K31,FALSE)*($R31*(1-$E31)+$Q31*(1-$F31))*((1+'Inputs &amp; Summary'!$D$7)^AG$29))))))</f>
        <v>0</v>
      </c>
      <c r="AH31" s="114">
        <f>$D31*IF(AH$29&gt;'Inputs &amp; Summary'!$D$5,0,IF(AH$29&gt;VLOOKUP($G31,Lists!$J$17:$K$21,2),IF($M31=Lists!$H$3,IF($K31&lt;1,(($S31/$K31)*((1+'Inputs &amp; Summary'!$D$7)^AH$29)),((INT(AH$29/$K31)-INT((AH$29-1)/$K31))*$S31*((1+'Inputs &amp; Summary'!$D$7)^AH$29))),(_xlfn.WEIBULL.DIST(AH$29,$L31,$K31,FALSE)*$S31*((1+'Inputs &amp; Summary'!$D$7)^AH$29))),IF($M31=Lists!$H$3,IF($K31&lt;1,((($R31*(1-$E31)+$Q31*(1-$F31))/$K31)*((1+'Inputs &amp; Summary'!$D$7)^AH$29)),((INT(AH$29/$K31)-INT((AH$29-1)/$K31))*($R31*(1-$E31)+$Q31*(1-$F31))*((1+'Inputs &amp; Summary'!$D$7)^AH$29))),((_xlfn.WEIBULL.DIST(AH$29,$L31,$K31,FALSE)*($R31*(1-$E31)+$Q31*(1-$F31))*((1+'Inputs &amp; Summary'!$D$7)^AH$29))))))</f>
        <v>30.685840303329559</v>
      </c>
      <c r="AI31" s="114">
        <f>$D31*IF(AI$29&gt;'Inputs &amp; Summary'!$D$5,0,IF(AI$29&gt;VLOOKUP($G31,Lists!$J$17:$K$21,2),IF($M31=Lists!$H$3,IF($K31&lt;1,(($S31/$K31)*((1+'Inputs &amp; Summary'!$D$7)^AI$29)),((INT(AI$29/$K31)-INT((AI$29-1)/$K31))*$S31*((1+'Inputs &amp; Summary'!$D$7)^AI$29))),(_xlfn.WEIBULL.DIST(AI$29,$L31,$K31,FALSE)*$S31*((1+'Inputs &amp; Summary'!$D$7)^AI$29))),IF($M31=Lists!$H$3,IF($K31&lt;1,((($R31*(1-$E31)+$Q31*(1-$F31))/$K31)*((1+'Inputs &amp; Summary'!$D$7)^AI$29)),((INT(AI$29/$K31)-INT((AI$29-1)/$K31))*($R31*(1-$E31)+$Q31*(1-$F31))*((1+'Inputs &amp; Summary'!$D$7)^AI$29))),((_xlfn.WEIBULL.DIST(AI$29,$L31,$K31,FALSE)*($R31*(1-$E31)+$Q31*(1-$F31))*((1+'Inputs &amp; Summary'!$D$7)^AI$29))))))</f>
        <v>0</v>
      </c>
      <c r="AJ31" s="114">
        <f>$D31*IF(AJ$29&gt;'Inputs &amp; Summary'!$D$5,0,IF(AJ$29&gt;VLOOKUP($G31,Lists!$J$17:$K$21,2),IF($M31=Lists!$H$3,IF($K31&lt;1,(($S31/$K31)*((1+'Inputs &amp; Summary'!$D$7)^AJ$29)),((INT(AJ$29/$K31)-INT((AJ$29-1)/$K31))*$S31*((1+'Inputs &amp; Summary'!$D$7)^AJ$29))),(_xlfn.WEIBULL.DIST(AJ$29,$L31,$K31,FALSE)*$S31*((1+'Inputs &amp; Summary'!$D$7)^AJ$29))),IF($M31=Lists!$H$3,IF($K31&lt;1,((($R31*(1-$E31)+$Q31*(1-$F31))/$K31)*((1+'Inputs &amp; Summary'!$D$7)^AJ$29)),((INT(AJ$29/$K31)-INT((AJ$29-1)/$K31))*($R31*(1-$E31)+$Q31*(1-$F31))*((1+'Inputs &amp; Summary'!$D$7)^AJ$29))),((_xlfn.WEIBULL.DIST(AJ$29,$L31,$K31,FALSE)*($R31*(1-$E31)+$Q31*(1-$F31))*((1+'Inputs &amp; Summary'!$D$7)^AJ$29))))))</f>
        <v>31.925548251584072</v>
      </c>
      <c r="AK31" s="114">
        <f>$D31*IF(AK$29&gt;'Inputs &amp; Summary'!$D$5,0,IF(AK$29&gt;VLOOKUP($G31,Lists!$J$17:$K$21,2),IF($M31=Lists!$H$3,IF($K31&lt;1,(($S31/$K31)*((1+'Inputs &amp; Summary'!$D$7)^AK$29)),((INT(AK$29/$K31)-INT((AK$29-1)/$K31))*$S31*((1+'Inputs &amp; Summary'!$D$7)^AK$29))),(_xlfn.WEIBULL.DIST(AK$29,$L31,$K31,FALSE)*$S31*((1+'Inputs &amp; Summary'!$D$7)^AK$29))),IF($M31=Lists!$H$3,IF($K31&lt;1,((($R31*(1-$E31)+$Q31*(1-$F31))/$K31)*((1+'Inputs &amp; Summary'!$D$7)^AK$29)),((INT(AK$29/$K31)-INT((AK$29-1)/$K31))*($R31*(1-$E31)+$Q31*(1-$F31))*((1+'Inputs &amp; Summary'!$D$7)^AK$29))),((_xlfn.WEIBULL.DIST(AK$29,$L31,$K31,FALSE)*($R31*(1-$E31)+$Q31*(1-$F31))*((1+'Inputs &amp; Summary'!$D$7)^AK$29))))))</f>
        <v>0</v>
      </c>
      <c r="AL31" s="114">
        <f>$D31*IF(AL$29&gt;'Inputs &amp; Summary'!$D$5,0,IF(AL$29&gt;VLOOKUP($G31,Lists!$J$17:$K$21,2),IF($M31=Lists!$H$3,IF($K31&lt;1,(($S31/$K31)*((1+'Inputs &amp; Summary'!$D$7)^AL$29)),((INT(AL$29/$K31)-INT((AL$29-1)/$K31))*$S31*((1+'Inputs &amp; Summary'!$D$7)^AL$29))),(_xlfn.WEIBULL.DIST(AL$29,$L31,$K31,FALSE)*$S31*((1+'Inputs &amp; Summary'!$D$7)^AL$29))),IF($M31=Lists!$H$3,IF($K31&lt;1,((($R31*(1-$E31)+$Q31*(1-$F31))/$K31)*((1+'Inputs &amp; Summary'!$D$7)^AL$29)),((INT(AL$29/$K31)-INT((AL$29-1)/$K31))*($R31*(1-$E31)+$Q31*(1-$F31))*((1+'Inputs &amp; Summary'!$D$7)^AL$29))),((_xlfn.WEIBULL.DIST(AL$29,$L31,$K31,FALSE)*($R31*(1-$E31)+$Q31*(1-$F31))*((1+'Inputs &amp; Summary'!$D$7)^AL$29))))))</f>
        <v>33.215340400948072</v>
      </c>
      <c r="AM31" s="114">
        <f>$D31*IF(AM$29&gt;'Inputs &amp; Summary'!$D$5,0,IF(AM$29&gt;VLOOKUP($G31,Lists!$J$17:$K$21,2),IF($M31=Lists!$H$3,IF($K31&lt;1,(($S31/$K31)*((1+'Inputs &amp; Summary'!$D$7)^AM$29)),((INT(AM$29/$K31)-INT((AM$29-1)/$K31))*$S31*((1+'Inputs &amp; Summary'!$D$7)^AM$29))),(_xlfn.WEIBULL.DIST(AM$29,$L31,$K31,FALSE)*$S31*((1+'Inputs &amp; Summary'!$D$7)^AM$29))),IF($M31=Lists!$H$3,IF($K31&lt;1,((($R31*(1-$E31)+$Q31*(1-$F31))/$K31)*((1+'Inputs &amp; Summary'!$D$7)^AM$29)),((INT(AM$29/$K31)-INT((AM$29-1)/$K31))*($R31*(1-$E31)+$Q31*(1-$F31))*((1+'Inputs &amp; Summary'!$D$7)^AM$29))),((_xlfn.WEIBULL.DIST(AM$29,$L31,$K31,FALSE)*($R31*(1-$E31)+$Q31*(1-$F31))*((1+'Inputs &amp; Summary'!$D$7)^AM$29))))))</f>
        <v>0</v>
      </c>
      <c r="AN31" s="114">
        <f>$D31*IF(AN$29&gt;'Inputs &amp; Summary'!$D$5,0,IF(AN$29&gt;VLOOKUP($G31,Lists!$J$17:$K$21,2),IF($M31=Lists!$H$3,IF($K31&lt;1,(($S31/$K31)*((1+'Inputs &amp; Summary'!$D$7)^AN$29)),((INT(AN$29/$K31)-INT((AN$29-1)/$K31))*$S31*((1+'Inputs &amp; Summary'!$D$7)^AN$29))),(_xlfn.WEIBULL.DIST(AN$29,$L31,$K31,FALSE)*$S31*((1+'Inputs &amp; Summary'!$D$7)^AN$29))),IF($M31=Lists!$H$3,IF($K31&lt;1,((($R31*(1-$E31)+$Q31*(1-$F31))/$K31)*((1+'Inputs &amp; Summary'!$D$7)^AN$29)),((INT(AN$29/$K31)-INT((AN$29-1)/$K31))*($R31*(1-$E31)+$Q31*(1-$F31))*((1+'Inputs &amp; Summary'!$D$7)^AN$29))),((_xlfn.WEIBULL.DIST(AN$29,$L31,$K31,FALSE)*($R31*(1-$E31)+$Q31*(1-$F31))*((1+'Inputs &amp; Summary'!$D$7)^AN$29))))))</f>
        <v>34.557240153146367</v>
      </c>
      <c r="AO31" s="114">
        <f>$D31*IF(AO$29&gt;'Inputs &amp; Summary'!$D$5,0,IF(AO$29&gt;VLOOKUP($G31,Lists!$J$17:$K$21,2),IF($M31=Lists!$H$3,IF($K31&lt;1,(($S31/$K31)*((1+'Inputs &amp; Summary'!$D$7)^AO$29)),((INT(AO$29/$K31)-INT((AO$29-1)/$K31))*$S31*((1+'Inputs &amp; Summary'!$D$7)^AO$29))),(_xlfn.WEIBULL.DIST(AO$29,$L31,$K31,FALSE)*$S31*((1+'Inputs &amp; Summary'!$D$7)^AO$29))),IF($M31=Lists!$H$3,IF($K31&lt;1,((($R31*(1-$E31)+$Q31*(1-$F31))/$K31)*((1+'Inputs &amp; Summary'!$D$7)^AO$29)),((INT(AO$29/$K31)-INT((AO$29-1)/$K31))*($R31*(1-$E31)+$Q31*(1-$F31))*((1+'Inputs &amp; Summary'!$D$7)^AO$29))),((_xlfn.WEIBULL.DIST(AO$29,$L31,$K31,FALSE)*($R31*(1-$E31)+$Q31*(1-$F31))*((1+'Inputs &amp; Summary'!$D$7)^AO$29))))))</f>
        <v>0</v>
      </c>
      <c r="AP31" s="114">
        <f>$D31*IF(AP$29&gt;'Inputs &amp; Summary'!$D$5,0,IF(AP$29&gt;VLOOKUP($G31,Lists!$J$17:$K$21,2),IF($M31=Lists!$H$3,IF($K31&lt;1,(($S31/$K31)*((1+'Inputs &amp; Summary'!$D$7)^AP$29)),((INT(AP$29/$K31)-INT((AP$29-1)/$K31))*$S31*((1+'Inputs &amp; Summary'!$D$7)^AP$29))),(_xlfn.WEIBULL.DIST(AP$29,$L31,$K31,FALSE)*$S31*((1+'Inputs &amp; Summary'!$D$7)^AP$29))),IF($M31=Lists!$H$3,IF($K31&lt;1,((($R31*(1-$E31)+$Q31*(1-$F31))/$K31)*((1+'Inputs &amp; Summary'!$D$7)^AP$29)),((INT(AP$29/$K31)-INT((AP$29-1)/$K31))*($R31*(1-$E31)+$Q31*(1-$F31))*((1+'Inputs &amp; Summary'!$D$7)^AP$29))),((_xlfn.WEIBULL.DIST(AP$29,$L31,$K31,FALSE)*($R31*(1-$E31)+$Q31*(1-$F31))*((1+'Inputs &amp; Summary'!$D$7)^AP$29))))))</f>
        <v>35.953352655333482</v>
      </c>
      <c r="AQ31" s="114">
        <f>$D31*IF(AQ$29&gt;'Inputs &amp; Summary'!$D$5,0,IF(AQ$29&gt;VLOOKUP($G31,Lists!$J$17:$K$21,2),IF($M31=Lists!$H$3,IF($K31&lt;1,(($S31/$K31)*((1+'Inputs &amp; Summary'!$D$7)^AQ$29)),((INT(AQ$29/$K31)-INT((AQ$29-1)/$K31))*$S31*((1+'Inputs &amp; Summary'!$D$7)^AQ$29))),(_xlfn.WEIBULL.DIST(AQ$29,$L31,$K31,FALSE)*$S31*((1+'Inputs &amp; Summary'!$D$7)^AQ$29))),IF($M31=Lists!$H$3,IF($K31&lt;1,((($R31*(1-$E31)+$Q31*(1-$F31))/$K31)*((1+'Inputs &amp; Summary'!$D$7)^AQ$29)),((INT(AQ$29/$K31)-INT((AQ$29-1)/$K31))*($R31*(1-$E31)+$Q31*(1-$F31))*((1+'Inputs &amp; Summary'!$D$7)^AQ$29))),((_xlfn.WEIBULL.DIST(AQ$29,$L31,$K31,FALSE)*($R31*(1-$E31)+$Q31*(1-$F31))*((1+'Inputs &amp; Summary'!$D$7)^AQ$29))))))</f>
        <v>0</v>
      </c>
      <c r="AR31" s="114">
        <f>$D31*IF(AR$29&gt;'Inputs &amp; Summary'!$D$5,0,IF(AR$29&gt;VLOOKUP($G31,Lists!$J$17:$K$21,2),IF($M31=Lists!$H$3,IF($K31&lt;1,(($S31/$K31)*((1+'Inputs &amp; Summary'!$D$7)^AR$29)),((INT(AR$29/$K31)-INT((AR$29-1)/$K31))*$S31*((1+'Inputs &amp; Summary'!$D$7)^AR$29))),(_xlfn.WEIBULL.DIST(AR$29,$L31,$K31,FALSE)*$S31*((1+'Inputs &amp; Summary'!$D$7)^AR$29))),IF($M31=Lists!$H$3,IF($K31&lt;1,((($R31*(1-$E31)+$Q31*(1-$F31))/$K31)*((1+'Inputs &amp; Summary'!$D$7)^AR$29)),((INT(AR$29/$K31)-INT((AR$29-1)/$K31))*($R31*(1-$E31)+$Q31*(1-$F31))*((1+'Inputs &amp; Summary'!$D$7)^AR$29))),((_xlfn.WEIBULL.DIST(AR$29,$L31,$K31,FALSE)*($R31*(1-$E31)+$Q31*(1-$F31))*((1+'Inputs &amp; Summary'!$D$7)^AR$29))))))</f>
        <v>37.405868102608956</v>
      </c>
      <c r="AS31" s="114">
        <f>$D31*IF(AS$29&gt;'Inputs &amp; Summary'!$D$5,0,IF(AS$29&gt;VLOOKUP($G31,Lists!$J$17:$K$21,2),IF($M31=Lists!$H$3,IF($K31&lt;1,(($S31/$K31)*((1+'Inputs &amp; Summary'!$D$7)^AS$29)),((INT(AS$29/$K31)-INT((AS$29-1)/$K31))*$S31*((1+'Inputs &amp; Summary'!$D$7)^AS$29))),(_xlfn.WEIBULL.DIST(AS$29,$L31,$K31,FALSE)*$S31*((1+'Inputs &amp; Summary'!$D$7)^AS$29))),IF($M31=Lists!$H$3,IF($K31&lt;1,((($R31*(1-$E31)+$Q31*(1-$F31))/$K31)*((1+'Inputs &amp; Summary'!$D$7)^AS$29)),((INT(AS$29/$K31)-INT((AS$29-1)/$K31))*($R31*(1-$E31)+$Q31*(1-$F31))*((1+'Inputs &amp; Summary'!$D$7)^AS$29))),((_xlfn.WEIBULL.DIST(AS$29,$L31,$K31,FALSE)*($R31*(1-$E31)+$Q31*(1-$F31))*((1+'Inputs &amp; Summary'!$D$7)^AS$29))))))</f>
        <v>0</v>
      </c>
      <c r="AT31" s="114">
        <f>$D31*IF(AT$29&gt;'Inputs &amp; Summary'!$D$5,0,IF(AT$29&gt;VLOOKUP($G31,Lists!$J$17:$K$21,2),IF($M31=Lists!$H$3,IF($K31&lt;1,(($S31/$K31)*((1+'Inputs &amp; Summary'!$D$7)^AT$29)),((INT(AT$29/$K31)-INT((AT$29-1)/$K31))*$S31*((1+'Inputs &amp; Summary'!$D$7)^AT$29))),(_xlfn.WEIBULL.DIST(AT$29,$L31,$K31,FALSE)*$S31*((1+'Inputs &amp; Summary'!$D$7)^AT$29))),IF($M31=Lists!$H$3,IF($K31&lt;1,((($R31*(1-$E31)+$Q31*(1-$F31))/$K31)*((1+'Inputs &amp; Summary'!$D$7)^AT$29)),((INT(AT$29/$K31)-INT((AT$29-1)/$K31))*($R31*(1-$E31)+$Q31*(1-$F31))*((1+'Inputs &amp; Summary'!$D$7)^AT$29))),((_xlfn.WEIBULL.DIST(AT$29,$L31,$K31,FALSE)*($R31*(1-$E31)+$Q31*(1-$F31))*((1+'Inputs &amp; Summary'!$D$7)^AT$29))))))</f>
        <v>0</v>
      </c>
      <c r="AU31" s="114">
        <f>$D31*IF(AU$29&gt;'Inputs &amp; Summary'!$D$5,0,IF(AU$29&gt;VLOOKUP($G31,Lists!$J$17:$K$21,2),IF($M31=Lists!$H$3,IF($K31&lt;1,(($S31/$K31)*((1+'Inputs &amp; Summary'!$D$7)^AU$29)),((INT(AU$29/$K31)-INT((AU$29-1)/$K31))*$S31*((1+'Inputs &amp; Summary'!$D$7)^AU$29))),(_xlfn.WEIBULL.DIST(AU$29,$L31,$K31,FALSE)*$S31*((1+'Inputs &amp; Summary'!$D$7)^AU$29))),IF($M31=Lists!$H$3,IF($K31&lt;1,((($R31*(1-$E31)+$Q31*(1-$F31))/$K31)*((1+'Inputs &amp; Summary'!$D$7)^AU$29)),((INT(AU$29/$K31)-INT((AU$29-1)/$K31))*($R31*(1-$E31)+$Q31*(1-$F31))*((1+'Inputs &amp; Summary'!$D$7)^AU$29))),((_xlfn.WEIBULL.DIST(AU$29,$L31,$K31,FALSE)*($R31*(1-$E31)+$Q31*(1-$F31))*((1+'Inputs &amp; Summary'!$D$7)^AU$29))))))</f>
        <v>0</v>
      </c>
      <c r="AV31" s="114">
        <f>$D31*IF(AV$29&gt;'Inputs &amp; Summary'!$D$5,0,IF(AV$29&gt;VLOOKUP($G31,Lists!$J$17:$K$21,2),IF($M31=Lists!$H$3,IF($K31&lt;1,(($S31/$K31)*((1+'Inputs &amp; Summary'!$D$7)^AV$29)),((INT(AV$29/$K31)-INT((AV$29-1)/$K31))*$S31*((1+'Inputs &amp; Summary'!$D$7)^AV$29))),(_xlfn.WEIBULL.DIST(AV$29,$L31,$K31,FALSE)*$S31*((1+'Inputs &amp; Summary'!$D$7)^AV$29))),IF($M31=Lists!$H$3,IF($K31&lt;1,((($R31*(1-$E31)+$Q31*(1-$F31))/$K31)*((1+'Inputs &amp; Summary'!$D$7)^AV$29)),((INT(AV$29/$K31)-INT((AV$29-1)/$K31))*($R31*(1-$E31)+$Q31*(1-$F31))*((1+'Inputs &amp; Summary'!$D$7)^AV$29))),((_xlfn.WEIBULL.DIST(AV$29,$L31,$K31,FALSE)*($R31*(1-$E31)+$Q31*(1-$F31))*((1+'Inputs &amp; Summary'!$D$7)^AV$29))))))</f>
        <v>0</v>
      </c>
      <c r="AW31" s="114">
        <f>$D31*IF(AW$29&gt;'Inputs &amp; Summary'!$D$5,0,IF(AW$29&gt;VLOOKUP($G31,Lists!$J$17:$K$21,2),IF($M31=Lists!$H$3,IF($K31&lt;1,(($S31/$K31)*((1+'Inputs &amp; Summary'!$D$7)^AW$29)),((INT(AW$29/$K31)-INT((AW$29-1)/$K31))*$S31*((1+'Inputs &amp; Summary'!$D$7)^AW$29))),(_xlfn.WEIBULL.DIST(AW$29,$L31,$K31,FALSE)*$S31*((1+'Inputs &amp; Summary'!$D$7)^AW$29))),IF($M31=Lists!$H$3,IF($K31&lt;1,((($R31*(1-$E31)+$Q31*(1-$F31))/$K31)*((1+'Inputs &amp; Summary'!$D$7)^AW$29)),((INT(AW$29/$K31)-INT((AW$29-1)/$K31))*($R31*(1-$E31)+$Q31*(1-$F31))*((1+'Inputs &amp; Summary'!$D$7)^AW$29))),((_xlfn.WEIBULL.DIST(AW$29,$L31,$K31,FALSE)*($R31*(1-$E31)+$Q31*(1-$F31))*((1+'Inputs &amp; Summary'!$D$7)^AW$29))))))</f>
        <v>0</v>
      </c>
      <c r="AX31" s="114">
        <f>$D31*IF(AX$29&gt;'Inputs &amp; Summary'!$D$5,0,IF(AX$29&gt;VLOOKUP($G31,Lists!$J$17:$K$21,2),IF($M31=Lists!$H$3,IF($K31&lt;1,(($S31/$K31)*((1+'Inputs &amp; Summary'!$D$7)^AX$29)),((INT(AX$29/$K31)-INT((AX$29-1)/$K31))*$S31*((1+'Inputs &amp; Summary'!$D$7)^AX$29))),(_xlfn.WEIBULL.DIST(AX$29,$L31,$K31,FALSE)*$S31*((1+'Inputs &amp; Summary'!$D$7)^AX$29))),IF($M31=Lists!$H$3,IF($K31&lt;1,((($R31*(1-$E31)+$Q31*(1-$F31))/$K31)*((1+'Inputs &amp; Summary'!$D$7)^AX$29)),((INT(AX$29/$K31)-INT((AX$29-1)/$K31))*($R31*(1-$E31)+$Q31*(1-$F31))*((1+'Inputs &amp; Summary'!$D$7)^AX$29))),((_xlfn.WEIBULL.DIST(AX$29,$L31,$K31,FALSE)*($R31*(1-$E31)+$Q31*(1-$F31))*((1+'Inputs &amp; Summary'!$D$7)^AX$29))))))</f>
        <v>0</v>
      </c>
      <c r="AY31" s="114">
        <f>$D31*IF(AY$29&gt;'Inputs &amp; Summary'!$D$5,0,IF(AY$29&gt;VLOOKUP($G31,Lists!$J$17:$K$21,2),IF($M31=Lists!$H$3,IF($K31&lt;1,(($S31/$K31)*((1+'Inputs &amp; Summary'!$D$7)^AY$29)),((INT(AY$29/$K31)-INT((AY$29-1)/$K31))*$S31*((1+'Inputs &amp; Summary'!$D$7)^AY$29))),(_xlfn.WEIBULL.DIST(AY$29,$L31,$K31,FALSE)*$S31*((1+'Inputs &amp; Summary'!$D$7)^AY$29))),IF($M31=Lists!$H$3,IF($K31&lt;1,((($R31*(1-$E31)+$Q31*(1-$F31))/$K31)*((1+'Inputs &amp; Summary'!$D$7)^AY$29)),((INT(AY$29/$K31)-INT((AY$29-1)/$K31))*($R31*(1-$E31)+$Q31*(1-$F31))*((1+'Inputs &amp; Summary'!$D$7)^AY$29))),((_xlfn.WEIBULL.DIST(AY$29,$L31,$K31,FALSE)*($R31*(1-$E31)+$Q31*(1-$F31))*((1+'Inputs &amp; Summary'!$D$7)^AY$29))))))</f>
        <v>0</v>
      </c>
      <c r="AZ31" s="114">
        <f>$D31*IF(AZ$29&gt;'Inputs &amp; Summary'!$D$5,0,IF(AZ$29&gt;VLOOKUP($G31,Lists!$J$17:$K$21,2),IF($M31=Lists!$H$3,IF($K31&lt;1,(($S31/$K31)*((1+'Inputs &amp; Summary'!$D$7)^AZ$29)),((INT(AZ$29/$K31)-INT((AZ$29-1)/$K31))*$S31*((1+'Inputs &amp; Summary'!$D$7)^AZ$29))),(_xlfn.WEIBULL.DIST(AZ$29,$L31,$K31,FALSE)*$S31*((1+'Inputs &amp; Summary'!$D$7)^AZ$29))),IF($M31=Lists!$H$3,IF($K31&lt;1,((($R31*(1-$E31)+$Q31*(1-$F31))/$K31)*((1+'Inputs &amp; Summary'!$D$7)^AZ$29)),((INT(AZ$29/$K31)-INT((AZ$29-1)/$K31))*($R31*(1-$E31)+$Q31*(1-$F31))*((1+'Inputs &amp; Summary'!$D$7)^AZ$29))),((_xlfn.WEIBULL.DIST(AZ$29,$L31,$K31,FALSE)*($R31*(1-$E31)+$Q31*(1-$F31))*((1+'Inputs &amp; Summary'!$D$7)^AZ$29))))))</f>
        <v>0</v>
      </c>
      <c r="BA31" s="114">
        <f>$D31*IF(BA$29&gt;'Inputs &amp; Summary'!$D$5,0,IF(BA$29&gt;VLOOKUP($G31,Lists!$J$17:$K$21,2),IF($M31=Lists!$H$3,IF($K31&lt;1,(($S31/$K31)*((1+'Inputs &amp; Summary'!$D$7)^BA$29)),((INT(BA$29/$K31)-INT((BA$29-1)/$K31))*$S31*((1+'Inputs &amp; Summary'!$D$7)^BA$29))),(_xlfn.WEIBULL.DIST(BA$29,$L31,$K31,FALSE)*$S31*((1+'Inputs &amp; Summary'!$D$7)^BA$29))),IF($M31=Lists!$H$3,IF($K31&lt;1,((($R31*(1-$E31)+$Q31*(1-$F31))/$K31)*((1+'Inputs &amp; Summary'!$D$7)^BA$29)),((INT(BA$29/$K31)-INT((BA$29-1)/$K31))*($R31*(1-$E31)+$Q31*(1-$F31))*((1+'Inputs &amp; Summary'!$D$7)^BA$29))),((_xlfn.WEIBULL.DIST(BA$29,$L31,$K31,FALSE)*($R31*(1-$E31)+$Q31*(1-$F31))*((1+'Inputs &amp; Summary'!$D$7)^BA$29))))))</f>
        <v>0</v>
      </c>
      <c r="BB31" s="114">
        <f>$D31*IF(BB$29&gt;'Inputs &amp; Summary'!$D$5,0,IF(BB$29&gt;VLOOKUP($G31,Lists!$J$17:$K$21,2),IF($M31=Lists!$H$3,IF($K31&lt;1,(($S31/$K31)*((1+'Inputs &amp; Summary'!$D$7)^BB$29)),((INT(BB$29/$K31)-INT((BB$29-1)/$K31))*$S31*((1+'Inputs &amp; Summary'!$D$7)^BB$29))),(_xlfn.WEIBULL.DIST(BB$29,$L31,$K31,FALSE)*$S31*((1+'Inputs &amp; Summary'!$D$7)^BB$29))),IF($M31=Lists!$H$3,IF($K31&lt;1,((($R31*(1-$E31)+$Q31*(1-$F31))/$K31)*((1+'Inputs &amp; Summary'!$D$7)^BB$29)),((INT(BB$29/$K31)-INT((BB$29-1)/$K31))*($R31*(1-$E31)+$Q31*(1-$F31))*((1+'Inputs &amp; Summary'!$D$7)^BB$29))),((_xlfn.WEIBULL.DIST(BB$29,$L31,$K31,FALSE)*($R31*(1-$E31)+$Q31*(1-$F31))*((1+'Inputs &amp; Summary'!$D$7)^BB$29))))))</f>
        <v>0</v>
      </c>
      <c r="BC31" s="114">
        <f>$D31*IF(BC$29&gt;'Inputs &amp; Summary'!$D$5,0,IF(BC$29&gt;VLOOKUP($G31,Lists!$J$17:$K$21,2),IF($M31=Lists!$H$3,IF($K31&lt;1,(($S31/$K31)*((1+'Inputs &amp; Summary'!$D$7)^BC$29)),((INT(BC$29/$K31)-INT((BC$29-1)/$K31))*$S31*((1+'Inputs &amp; Summary'!$D$7)^BC$29))),(_xlfn.WEIBULL.DIST(BC$29,$L31,$K31,FALSE)*$S31*((1+'Inputs &amp; Summary'!$D$7)^BC$29))),IF($M31=Lists!$H$3,IF($K31&lt;1,((($R31*(1-$E31)+$Q31*(1-$F31))/$K31)*((1+'Inputs &amp; Summary'!$D$7)^BC$29)),((INT(BC$29/$K31)-INT((BC$29-1)/$K31))*($R31*(1-$E31)+$Q31*(1-$F31))*((1+'Inputs &amp; Summary'!$D$7)^BC$29))),((_xlfn.WEIBULL.DIST(BC$29,$L31,$K31,FALSE)*($R31*(1-$E31)+$Q31*(1-$F31))*((1+'Inputs &amp; Summary'!$D$7)^BC$29))))))</f>
        <v>0</v>
      </c>
      <c r="BD31" s="114">
        <f>$D31*IF(BD$29&gt;'Inputs &amp; Summary'!$D$5,0,IF(BD$29&gt;VLOOKUP($G31,Lists!$J$17:$K$21,2),IF($M31=Lists!$H$3,IF($K31&lt;1,(($S31/$K31)*((1+'Inputs &amp; Summary'!$D$7)^BD$29)),((INT(BD$29/$K31)-INT((BD$29-1)/$K31))*$S31*((1+'Inputs &amp; Summary'!$D$7)^BD$29))),(_xlfn.WEIBULL.DIST(BD$29,$L31,$K31,FALSE)*$S31*((1+'Inputs &amp; Summary'!$D$7)^BD$29))),IF($M31=Lists!$H$3,IF($K31&lt;1,((($R31*(1-$E31)+$Q31*(1-$F31))/$K31)*((1+'Inputs &amp; Summary'!$D$7)^BD$29)),((INT(BD$29/$K31)-INT((BD$29-1)/$K31))*($R31*(1-$E31)+$Q31*(1-$F31))*((1+'Inputs &amp; Summary'!$D$7)^BD$29))),((_xlfn.WEIBULL.DIST(BD$29,$L31,$K31,FALSE)*($R31*(1-$E31)+$Q31*(1-$F31))*((1+'Inputs &amp; Summary'!$D$7)^BD$29))))))</f>
        <v>0</v>
      </c>
      <c r="BE31" s="114">
        <f>$D31*IF(BE$29&gt;'Inputs &amp; Summary'!$D$5,0,IF(BE$29&gt;VLOOKUP($G31,Lists!$J$17:$K$21,2),IF($M31=Lists!$H$3,IF($K31&lt;1,(($S31/$K31)*((1+'Inputs &amp; Summary'!$D$7)^BE$29)),((INT(BE$29/$K31)-INT((BE$29-1)/$K31))*$S31*((1+'Inputs &amp; Summary'!$D$7)^BE$29))),(_xlfn.WEIBULL.DIST(BE$29,$L31,$K31,FALSE)*$S31*((1+'Inputs &amp; Summary'!$D$7)^BE$29))),IF($M31=Lists!$H$3,IF($K31&lt;1,((($R31*(1-$E31)+$Q31*(1-$F31))/$K31)*((1+'Inputs &amp; Summary'!$D$7)^BE$29)),((INT(BE$29/$K31)-INT((BE$29-1)/$K31))*($R31*(1-$E31)+$Q31*(1-$F31))*((1+'Inputs &amp; Summary'!$D$7)^BE$29))),((_xlfn.WEIBULL.DIST(BE$29,$L31,$K31,FALSE)*($R31*(1-$E31)+$Q31*(1-$F31))*((1+'Inputs &amp; Summary'!$D$7)^BE$29))))))</f>
        <v>0</v>
      </c>
      <c r="BF31" s="114">
        <f>$D31*IF(BF$29&gt;'Inputs &amp; Summary'!$D$5,0,IF(BF$29&gt;VLOOKUP($G31,Lists!$J$17:$K$21,2),IF($M31=Lists!$H$3,IF($K31&lt;1,(($S31/$K31)*((1+'Inputs &amp; Summary'!$D$7)^BF$29)),((INT(BF$29/$K31)-INT((BF$29-1)/$K31))*$S31*((1+'Inputs &amp; Summary'!$D$7)^BF$29))),(_xlfn.WEIBULL.DIST(BF$29,$L31,$K31,FALSE)*$S31*((1+'Inputs &amp; Summary'!$D$7)^BF$29))),IF($M31=Lists!$H$3,IF($K31&lt;1,((($R31*(1-$E31)+$Q31*(1-$F31))/$K31)*((1+'Inputs &amp; Summary'!$D$7)^BF$29)),((INT(BF$29/$K31)-INT((BF$29-1)/$K31))*($R31*(1-$E31)+$Q31*(1-$F31))*((1+'Inputs &amp; Summary'!$D$7)^BF$29))),((_xlfn.WEIBULL.DIST(BF$29,$L31,$K31,FALSE)*($R31*(1-$E31)+$Q31*(1-$F31))*((1+'Inputs &amp; Summary'!$D$7)^BF$29))))))</f>
        <v>0</v>
      </c>
      <c r="BG31" s="114">
        <f>$D31*IF(BG$29&gt;'Inputs &amp; Summary'!$D$5,0,IF(BG$29&gt;VLOOKUP($G31,Lists!$J$17:$K$21,2),IF($M31=Lists!$H$3,IF($K31&lt;1,(($S31/$K31)*((1+'Inputs &amp; Summary'!$D$7)^BG$29)),((INT(BG$29/$K31)-INT((BG$29-1)/$K31))*$S31*((1+'Inputs &amp; Summary'!$D$7)^BG$29))),(_xlfn.WEIBULL.DIST(BG$29,$L31,$K31,FALSE)*$S31*((1+'Inputs &amp; Summary'!$D$7)^BG$29))),IF($M31=Lists!$H$3,IF($K31&lt;1,((($R31*(1-$E31)+$Q31*(1-$F31))/$K31)*((1+'Inputs &amp; Summary'!$D$7)^BG$29)),((INT(BG$29/$K31)-INT((BG$29-1)/$K31))*($R31*(1-$E31)+$Q31*(1-$F31))*((1+'Inputs &amp; Summary'!$D$7)^BG$29))),((_xlfn.WEIBULL.DIST(BG$29,$L31,$K31,FALSE)*($R31*(1-$E31)+$Q31*(1-$F31))*((1+'Inputs &amp; Summary'!$D$7)^BG$29))))))</f>
        <v>0</v>
      </c>
      <c r="BH31" s="114">
        <f>$D31*IF(BH$29&gt;'Inputs &amp; Summary'!$D$5,0,IF(BH$29&gt;VLOOKUP($G31,Lists!$J$17:$K$21,2),IF($M31=Lists!$H$3,IF($K31&lt;1,(($S31/$K31)*((1+'Inputs &amp; Summary'!$D$7)^BH$29)),((INT(BH$29/$K31)-INT((BH$29-1)/$K31))*$S31*((1+'Inputs &amp; Summary'!$D$7)^BH$29))),(_xlfn.WEIBULL.DIST(BH$29,$L31,$K31,FALSE)*$S31*((1+'Inputs &amp; Summary'!$D$7)^BH$29))),IF($M31=Lists!$H$3,IF($K31&lt;1,((($R31*(1-$E31)+$Q31*(1-$F31))/$K31)*((1+'Inputs &amp; Summary'!$D$7)^BH$29)),((INT(BH$29/$K31)-INT((BH$29-1)/$K31))*($R31*(1-$E31)+$Q31*(1-$F31))*((1+'Inputs &amp; Summary'!$D$7)^BH$29))),((_xlfn.WEIBULL.DIST(BH$29,$L31,$K31,FALSE)*($R31*(1-$E31)+$Q31*(1-$F31))*((1+'Inputs &amp; Summary'!$D$7)^BH$29))))))</f>
        <v>0</v>
      </c>
      <c r="BI31" s="114">
        <f>$D31*IF(BI$29&gt;'Inputs &amp; Summary'!$D$5,0,IF(BI$29&gt;VLOOKUP($G31,Lists!$J$17:$K$21,2),IF($M31=Lists!$H$3,IF($K31&lt;1,(($S31/$K31)*((1+'Inputs &amp; Summary'!$D$7)^BI$29)),((INT(BI$29/$K31)-INT((BI$29-1)/$K31))*$S31*((1+'Inputs &amp; Summary'!$D$7)^BI$29))),(_xlfn.WEIBULL.DIST(BI$29,$L31,$K31,FALSE)*$S31*((1+'Inputs &amp; Summary'!$D$7)^BI$29))),IF($M31=Lists!$H$3,IF($K31&lt;1,((($R31*(1-$E31)+$Q31*(1-$F31))/$K31)*((1+'Inputs &amp; Summary'!$D$7)^BI$29)),((INT(BI$29/$K31)-INT((BI$29-1)/$K31))*($R31*(1-$E31)+$Q31*(1-$F31))*((1+'Inputs &amp; Summary'!$D$7)^BI$29))),((_xlfn.WEIBULL.DIST(BI$29,$L31,$K31,FALSE)*($R31*(1-$E31)+$Q31*(1-$F31))*((1+'Inputs &amp; Summary'!$D$7)^BI$29))))))</f>
        <v>0</v>
      </c>
      <c r="BJ31" s="114">
        <f>$D31*IF(BJ$29&gt;'Inputs &amp; Summary'!$D$5,0,IF(BJ$29&gt;VLOOKUP($G31,Lists!$J$17:$K$21,2),IF($M31=Lists!$H$3,IF($K31&lt;1,(($S31/$K31)*((1+'Inputs &amp; Summary'!$D$7)^BJ$29)),((INT(BJ$29/$K31)-INT((BJ$29-1)/$K31))*$S31*((1+'Inputs &amp; Summary'!$D$7)^BJ$29))),(_xlfn.WEIBULL.DIST(BJ$29,$L31,$K31,FALSE)*$S31*((1+'Inputs &amp; Summary'!$D$7)^BJ$29))),IF($M31=Lists!$H$3,IF($K31&lt;1,((($R31*(1-$E31)+$Q31*(1-$F31))/$K31)*((1+'Inputs &amp; Summary'!$D$7)^BJ$29)),((INT(BJ$29/$K31)-INT((BJ$29-1)/$K31))*($R31*(1-$E31)+$Q31*(1-$F31))*((1+'Inputs &amp; Summary'!$D$7)^BJ$29))),((_xlfn.WEIBULL.DIST(BJ$29,$L31,$K31,FALSE)*($R31*(1-$E31)+$Q31*(1-$F31))*((1+'Inputs &amp; Summary'!$D$7)^BJ$29))))))</f>
        <v>0</v>
      </c>
      <c r="BK31" s="114">
        <f>$D31*IF(BK$29&gt;'Inputs &amp; Summary'!$D$5,0,IF(BK$29&gt;VLOOKUP($G31,Lists!$J$17:$K$21,2),IF($M31=Lists!$H$3,IF($K31&lt;1,(($S31/$K31)*((1+'Inputs &amp; Summary'!$D$7)^BK$29)),((INT(BK$29/$K31)-INT((BK$29-1)/$K31))*$S31*((1+'Inputs &amp; Summary'!$D$7)^BK$29))),(_xlfn.WEIBULL.DIST(BK$29,$L31,$K31,FALSE)*$S31*((1+'Inputs &amp; Summary'!$D$7)^BK$29))),IF($M31=Lists!$H$3,IF($K31&lt;1,((($R31*(1-$E31)+$Q31*(1-$F31))/$K31)*((1+'Inputs &amp; Summary'!$D$7)^BK$29)),((INT(BK$29/$K31)-INT((BK$29-1)/$K31))*($R31*(1-$E31)+$Q31*(1-$F31))*((1+'Inputs &amp; Summary'!$D$7)^BK$29))),((_xlfn.WEIBULL.DIST(BK$29,$L31,$K31,FALSE)*($R31*(1-$E31)+$Q31*(1-$F31))*((1+'Inputs &amp; Summary'!$D$7)^BK$29))))))</f>
        <v>0</v>
      </c>
      <c r="BL31" s="114">
        <f>$D31*IF(BL$29&gt;'Inputs &amp; Summary'!$D$5,0,IF(BL$29&gt;VLOOKUP($G31,Lists!$J$17:$K$21,2),IF($M31=Lists!$H$3,IF($K31&lt;1,(($S31/$K31)*((1+'Inputs &amp; Summary'!$D$7)^BL$29)),((INT(BL$29/$K31)-INT((BL$29-1)/$K31))*$S31*((1+'Inputs &amp; Summary'!$D$7)^BL$29))),(_xlfn.WEIBULL.DIST(BL$29,$L31,$K31,FALSE)*$S31*((1+'Inputs &amp; Summary'!$D$7)^BL$29))),IF($M31=Lists!$H$3,IF($K31&lt;1,((($R31*(1-$E31)+$Q31*(1-$F31))/$K31)*((1+'Inputs &amp; Summary'!$D$7)^BL$29)),((INT(BL$29/$K31)-INT((BL$29-1)/$K31))*($R31*(1-$E31)+$Q31*(1-$F31))*((1+'Inputs &amp; Summary'!$D$7)^BL$29))),((_xlfn.WEIBULL.DIST(BL$29,$L31,$K31,FALSE)*($R31*(1-$E31)+$Q31*(1-$F31))*((1+'Inputs &amp; Summary'!$D$7)^BL$29))))))</f>
        <v>0</v>
      </c>
    </row>
    <row r="32" spans="1:64" s="1" customFormat="1" x14ac:dyDescent="0.3">
      <c r="A32" s="79" t="s">
        <v>65</v>
      </c>
      <c r="B32" s="33" t="s">
        <v>307</v>
      </c>
      <c r="C32" s="33" t="s">
        <v>36</v>
      </c>
      <c r="D32" s="68">
        <v>1</v>
      </c>
      <c r="E32" s="68">
        <v>1</v>
      </c>
      <c r="F32" s="68">
        <v>1</v>
      </c>
      <c r="G32" s="213" t="s">
        <v>432</v>
      </c>
      <c r="H32" s="34" t="s">
        <v>26</v>
      </c>
      <c r="I32" s="34" t="s">
        <v>95</v>
      </c>
      <c r="J32" s="33">
        <f>VLOOKUP(I32,'Labor Rates'!$A$1:$B$16,2)</f>
        <v>23.197115384615383</v>
      </c>
      <c r="K32" s="35">
        <v>2</v>
      </c>
      <c r="L32" s="35">
        <v>1</v>
      </c>
      <c r="M32" s="33" t="s">
        <v>259</v>
      </c>
      <c r="N32" s="84">
        <v>1</v>
      </c>
      <c r="O32" s="35">
        <v>1</v>
      </c>
      <c r="P32" s="5">
        <v>0</v>
      </c>
      <c r="Q32" s="73">
        <f t="shared" si="6"/>
        <v>23.197115384615383</v>
      </c>
      <c r="R32" s="73">
        <f t="shared" si="7"/>
        <v>0</v>
      </c>
      <c r="S32" s="74">
        <f t="shared" si="8"/>
        <v>23.197115384615383</v>
      </c>
      <c r="T32" s="88"/>
      <c r="U32" s="80"/>
      <c r="V32" s="87">
        <f t="shared" si="9"/>
        <v>7.9736603480182495</v>
      </c>
      <c r="W32" s="87">
        <f>NPV('Inputs &amp; Summary'!$D$6,Y32:BL32)</f>
        <v>54.429821115223326</v>
      </c>
      <c r="X32" s="90">
        <f t="shared" si="10"/>
        <v>7.7091704468785301E-4</v>
      </c>
      <c r="Y32" s="114">
        <f>$D32*IF(Y$29&gt;'Inputs &amp; Summary'!$D$5,0,IF(Y$29&gt;VLOOKUP($G32,Lists!$J$17:$K$21,2),IF($M32=Lists!$H$3,IF($K32&lt;1,(($S32/$K32)*((1+'Inputs &amp; Summary'!$D$7)^Y$29)),((INT(Y$29/$K32)-INT((Y$29-1)/$K32))*$S32*((1+'Inputs &amp; Summary'!$D$7)^Y$29))),(_xlfn.WEIBULL.DIST(Y$29,$L32,$K32,FALSE)*$S32*((1+'Inputs &amp; Summary'!$D$7)^Y$29))),IF($M32=Lists!$H$3,IF($K32&lt;1,((($R32*(1-$E32)+$Q32*(1-$F32))/$K32)*((1+'Inputs &amp; Summary'!$D$7)^Y$29)),((INT(Y$29/$K32)-INT((Y$29-1)/$K32))*($R32*(1-$E32)+$Q32*(1-$F32))*((1+'Inputs &amp; Summary'!$D$7)^Y$29))),((_xlfn.WEIBULL.DIST(Y$29,$L32,$K32,FALSE)*($R32*(1-$E32)+$Q32*(1-$F32))*((1+'Inputs &amp; Summary'!$D$7)^Y$29))))))</f>
        <v>0</v>
      </c>
      <c r="Z32" s="114">
        <f>$D32*IF(Z$29&gt;'Inputs &amp; Summary'!$D$5,0,IF(Z$29&gt;VLOOKUP($G32,Lists!$J$17:$K$21,2),IF($M32=Lists!$H$3,IF($K32&lt;1,(($S32/$K32)*((1+'Inputs &amp; Summary'!$D$7)^Z$29)),((INT(Z$29/$K32)-INT((Z$29-1)/$K32))*$S32*((1+'Inputs &amp; Summary'!$D$7)^Z$29))),(_xlfn.WEIBULL.DIST(Z$29,$L32,$K32,FALSE)*$S32*((1+'Inputs &amp; Summary'!$D$7)^Z$29))),IF($M32=Lists!$H$3,IF($K32&lt;1,((($R32*(1-$E32)+$Q32*(1-$F32))/$K32)*((1+'Inputs &amp; Summary'!$D$7)^Z$29)),((INT(Z$29/$K32)-INT((Z$29-1)/$K32))*($R32*(1-$E32)+$Q32*(1-$F32))*((1+'Inputs &amp; Summary'!$D$7)^Z$29))),((_xlfn.WEIBULL.DIST(Z$29,$L32,$K32,FALSE)*($R32*(1-$E32)+$Q32*(1-$F32))*((1+'Inputs &amp; Summary'!$D$7)^Z$29))))))</f>
        <v>0</v>
      </c>
      <c r="AA32" s="114">
        <f>$D32*IF(AA$29&gt;'Inputs &amp; Summary'!$D$5,0,IF(AA$29&gt;VLOOKUP($G32,Lists!$J$17:$K$21,2),IF($M32=Lists!$H$3,IF($K32&lt;1,(($S32/$K32)*((1+'Inputs &amp; Summary'!$D$7)^AA$29)),((INT(AA$29/$K32)-INT((AA$29-1)/$K32))*$S32*((1+'Inputs &amp; Summary'!$D$7)^AA$29))),(_xlfn.WEIBULL.DIST(AA$29,$L32,$K32,FALSE)*$S32*((1+'Inputs &amp; Summary'!$D$7)^AA$29))),IF($M32=Lists!$H$3,IF($K32&lt;1,((($R32*(1-$E32)+$Q32*(1-$F32))/$K32)*((1+'Inputs &amp; Summary'!$D$7)^AA$29)),((INT(AA$29/$K32)-INT((AA$29-1)/$K32))*($R32*(1-$E32)+$Q32*(1-$F32))*((1+'Inputs &amp; Summary'!$D$7)^AA$29))),((_xlfn.WEIBULL.DIST(AA$29,$L32,$K32,FALSE)*($R32*(1-$E32)+$Q32*(1-$F32))*((1+'Inputs &amp; Summary'!$D$7)^AA$29))))))</f>
        <v>0</v>
      </c>
      <c r="AB32" s="114">
        <f>$D32*IF(AB$29&gt;'Inputs &amp; Summary'!$D$5,0,IF(AB$29&gt;VLOOKUP($G32,Lists!$J$17:$K$21,2),IF($M32=Lists!$H$3,IF($K32&lt;1,(($S32/$K32)*((1+'Inputs &amp; Summary'!$D$7)^AB$29)),((INT(AB$29/$K32)-INT((AB$29-1)/$K32))*$S32*((1+'Inputs &amp; Summary'!$D$7)^AB$29))),(_xlfn.WEIBULL.DIST(AB$29,$L32,$K32,FALSE)*$S32*((1+'Inputs &amp; Summary'!$D$7)^AB$29))),IF($M32=Lists!$H$3,IF($K32&lt;1,((($R32*(1-$E32)+$Q32*(1-$F32))/$K32)*((1+'Inputs &amp; Summary'!$D$7)^AB$29)),((INT(AB$29/$K32)-INT((AB$29-1)/$K32))*($R32*(1-$E32)+$Q32*(1-$F32))*((1+'Inputs &amp; Summary'!$D$7)^AB$29))),((_xlfn.WEIBULL.DIST(AB$29,$L32,$K32,FALSE)*($R32*(1-$E32)+$Q32*(1-$F32))*((1+'Inputs &amp; Summary'!$D$7)^AB$29))))))</f>
        <v>0</v>
      </c>
      <c r="AC32" s="114">
        <f>$D32*IF(AC$29&gt;'Inputs &amp; Summary'!$D$5,0,IF(AC$29&gt;VLOOKUP($G32,Lists!$J$17:$K$21,2),IF($M32=Lists!$H$3,IF($K32&lt;1,(($S32/$K32)*((1+'Inputs &amp; Summary'!$D$7)^AC$29)),((INT(AC$29/$K32)-INT((AC$29-1)/$K32))*$S32*((1+'Inputs &amp; Summary'!$D$7)^AC$29))),(_xlfn.WEIBULL.DIST(AC$29,$L32,$K32,FALSE)*$S32*((1+'Inputs &amp; Summary'!$D$7)^AC$29))),IF($M32=Lists!$H$3,IF($K32&lt;1,((($R32*(1-$E32)+$Q32*(1-$F32))/$K32)*((1+'Inputs &amp; Summary'!$D$7)^AC$29)),((INT(AC$29/$K32)-INT((AC$29-1)/$K32))*($R32*(1-$E32)+$Q32*(1-$F32))*((1+'Inputs &amp; Summary'!$D$7)^AC$29))),((_xlfn.WEIBULL.DIST(AC$29,$L32,$K32,FALSE)*($R32*(1-$E32)+$Q32*(1-$F32))*((1+'Inputs &amp; Summary'!$D$7)^AC$29))))))</f>
        <v>0</v>
      </c>
      <c r="AD32" s="114">
        <f>$D32*IF(AD$29&gt;'Inputs &amp; Summary'!$D$5,0,IF(AD$29&gt;VLOOKUP($G32,Lists!$J$17:$K$21,2),IF($M32=Lists!$H$3,IF($K32&lt;1,(($S32/$K32)*((1+'Inputs &amp; Summary'!$D$7)^AD$29)),((INT(AD$29/$K32)-INT((AD$29-1)/$K32))*$S32*((1+'Inputs &amp; Summary'!$D$7)^AD$29))),(_xlfn.WEIBULL.DIST(AD$29,$L32,$K32,FALSE)*$S32*((1+'Inputs &amp; Summary'!$D$7)^AD$29))),IF($M32=Lists!$H$3,IF($K32&lt;1,((($R32*(1-$E32)+$Q32*(1-$F32))/$K32)*((1+'Inputs &amp; Summary'!$D$7)^AD$29)),((INT(AD$29/$K32)-INT((AD$29-1)/$K32))*($R32*(1-$E32)+$Q32*(1-$F32))*((1+'Inputs &amp; Summary'!$D$7)^AD$29))),((_xlfn.WEIBULL.DIST(AD$29,$L32,$K32,FALSE)*($R32*(1-$E32)+$Q32*(1-$F32))*((1+'Inputs &amp; Summary'!$D$7)^AD$29))))))</f>
        <v>0</v>
      </c>
      <c r="AE32" s="114">
        <f>$D32*IF(AE$29&gt;'Inputs &amp; Summary'!$D$5,0,IF(AE$29&gt;VLOOKUP($G32,Lists!$J$17:$K$21,2),IF($M32=Lists!$H$3,IF($K32&lt;1,(($S32/$K32)*((1+'Inputs &amp; Summary'!$D$7)^AE$29)),((INT(AE$29/$K32)-INT((AE$29-1)/$K32))*$S32*((1+'Inputs &amp; Summary'!$D$7)^AE$29))),(_xlfn.WEIBULL.DIST(AE$29,$L32,$K32,FALSE)*$S32*((1+'Inputs &amp; Summary'!$D$7)^AE$29))),IF($M32=Lists!$H$3,IF($K32&lt;1,((($R32*(1-$E32)+$Q32*(1-$F32))/$K32)*((1+'Inputs &amp; Summary'!$D$7)^AE$29)),((INT(AE$29/$K32)-INT((AE$29-1)/$K32))*($R32*(1-$E32)+$Q32*(1-$F32))*((1+'Inputs &amp; Summary'!$D$7)^AE$29))),((_xlfn.WEIBULL.DIST(AE$29,$L32,$K32,FALSE)*($R32*(1-$E32)+$Q32*(1-$F32))*((1+'Inputs &amp; Summary'!$D$7)^AE$29))))))</f>
        <v>0</v>
      </c>
      <c r="AF32" s="114">
        <f>$D32*IF(AF$29&gt;'Inputs &amp; Summary'!$D$5,0,IF(AF$29&gt;VLOOKUP($G32,Lists!$J$17:$K$21,2),IF($M32=Lists!$H$3,IF($K32&lt;1,(($S32/$K32)*((1+'Inputs &amp; Summary'!$D$7)^AF$29)),((INT(AF$29/$K32)-INT((AF$29-1)/$K32))*$S32*((1+'Inputs &amp; Summary'!$D$7)^AF$29))),(_xlfn.WEIBULL.DIST(AF$29,$L32,$K32,FALSE)*$S32*((1+'Inputs &amp; Summary'!$D$7)^AF$29))),IF($M32=Lists!$H$3,IF($K32&lt;1,((($R32*(1-$E32)+$Q32*(1-$F32))/$K32)*((1+'Inputs &amp; Summary'!$D$7)^AF$29)),((INT(AF$29/$K32)-INT((AF$29-1)/$K32))*($R32*(1-$E32)+$Q32*(1-$F32))*((1+'Inputs &amp; Summary'!$D$7)^AF$29))),((_xlfn.WEIBULL.DIST(AF$29,$L32,$K32,FALSE)*($R32*(1-$E32)+$Q32*(1-$F32))*((1+'Inputs &amp; Summary'!$D$7)^AF$29))))))</f>
        <v>0</v>
      </c>
      <c r="AG32" s="114">
        <f>$D32*IF(AG$29&gt;'Inputs &amp; Summary'!$D$5,0,IF(AG$29&gt;VLOOKUP($G32,Lists!$J$17:$K$21,2),IF($M32=Lists!$H$3,IF($K32&lt;1,(($S32/$K32)*((1+'Inputs &amp; Summary'!$D$7)^AG$29)),((INT(AG$29/$K32)-INT((AG$29-1)/$K32))*$S32*((1+'Inputs &amp; Summary'!$D$7)^AG$29))),(_xlfn.WEIBULL.DIST(AG$29,$L32,$K32,FALSE)*$S32*((1+'Inputs &amp; Summary'!$D$7)^AG$29))),IF($M32=Lists!$H$3,IF($K32&lt;1,((($R32*(1-$E32)+$Q32*(1-$F32))/$K32)*((1+'Inputs &amp; Summary'!$D$7)^AG$29)),((INT(AG$29/$K32)-INT((AG$29-1)/$K32))*($R32*(1-$E32)+$Q32*(1-$F32))*((1+'Inputs &amp; Summary'!$D$7)^AG$29))),((_xlfn.WEIBULL.DIST(AG$29,$L32,$K32,FALSE)*($R32*(1-$E32)+$Q32*(1-$F32))*((1+'Inputs &amp; Summary'!$D$7)^AG$29))))))</f>
        <v>0</v>
      </c>
      <c r="AH32" s="114">
        <f>$D32*IF(AH$29&gt;'Inputs &amp; Summary'!$D$5,0,IF(AH$29&gt;VLOOKUP($G32,Lists!$J$17:$K$21,2),IF($M32=Lists!$H$3,IF($K32&lt;1,(($S32/$K32)*((1+'Inputs &amp; Summary'!$D$7)^AH$29)),((INT(AH$29/$K32)-INT((AH$29-1)/$K32))*$S32*((1+'Inputs &amp; Summary'!$D$7)^AH$29))),(_xlfn.WEIBULL.DIST(AH$29,$L32,$K32,FALSE)*$S32*((1+'Inputs &amp; Summary'!$D$7)^AH$29))),IF($M32=Lists!$H$3,IF($K32&lt;1,((($R32*(1-$E32)+$Q32*(1-$F32))/$K32)*((1+'Inputs &amp; Summary'!$D$7)^AH$29)),((INT(AH$29/$K32)-INT((AH$29-1)/$K32))*($R32*(1-$E32)+$Q32*(1-$F32))*((1+'Inputs &amp; Summary'!$D$7)^AH$29))),((_xlfn.WEIBULL.DIST(AH$29,$L32,$K32,FALSE)*($R32*(1-$E32)+$Q32*(1-$F32))*((1+'Inputs &amp; Summary'!$D$7)^AH$29))))))</f>
        <v>0</v>
      </c>
      <c r="AI32" s="114">
        <f>$D32*IF(AI$29&gt;'Inputs &amp; Summary'!$D$5,0,IF(AI$29&gt;VLOOKUP($G32,Lists!$J$17:$K$21,2),IF($M32=Lists!$H$3,IF($K32&lt;1,(($S32/$K32)*((1+'Inputs &amp; Summary'!$D$7)^AI$29)),((INT(AI$29/$K32)-INT((AI$29-1)/$K32))*$S32*((1+'Inputs &amp; Summary'!$D$7)^AI$29))),(_xlfn.WEIBULL.DIST(AI$29,$L32,$K32,FALSE)*$S32*((1+'Inputs &amp; Summary'!$D$7)^AI$29))),IF($M32=Lists!$H$3,IF($K32&lt;1,((($R32*(1-$E32)+$Q32*(1-$F32))/$K32)*((1+'Inputs &amp; Summary'!$D$7)^AI$29)),((INT(AI$29/$K32)-INT((AI$29-1)/$K32))*($R32*(1-$E32)+$Q32*(1-$F32))*((1+'Inputs &amp; Summary'!$D$7)^AI$29))),((_xlfn.WEIBULL.DIST(AI$29,$L32,$K32,FALSE)*($R32*(1-$E32)+$Q32*(1-$F32))*((1+'Inputs &amp; Summary'!$D$7)^AI$29))))))</f>
        <v>0</v>
      </c>
      <c r="AJ32" s="114">
        <f>$D32*IF(AJ$29&gt;'Inputs &amp; Summary'!$D$5,0,IF(AJ$29&gt;VLOOKUP($G32,Lists!$J$17:$K$21,2),IF($M32=Lists!$H$3,IF($K32&lt;1,(($S32/$K32)*((1+'Inputs &amp; Summary'!$D$7)^AJ$29)),((INT(AJ$29/$K32)-INT((AJ$29-1)/$K32))*$S32*((1+'Inputs &amp; Summary'!$D$7)^AJ$29))),(_xlfn.WEIBULL.DIST(AJ$29,$L32,$K32,FALSE)*$S32*((1+'Inputs &amp; Summary'!$D$7)^AJ$29))),IF($M32=Lists!$H$3,IF($K32&lt;1,((($R32*(1-$E32)+$Q32*(1-$F32))/$K32)*((1+'Inputs &amp; Summary'!$D$7)^AJ$29)),((INT(AJ$29/$K32)-INT((AJ$29-1)/$K32))*($R32*(1-$E32)+$Q32*(1-$F32))*((1+'Inputs &amp; Summary'!$D$7)^AJ$29))),((_xlfn.WEIBULL.DIST(AJ$29,$L32,$K32,FALSE)*($R32*(1-$E32)+$Q32*(1-$F32))*((1+'Inputs &amp; Summary'!$D$7)^AJ$29))))))</f>
        <v>29.41955124405904</v>
      </c>
      <c r="AK32" s="114">
        <f>$D32*IF(AK$29&gt;'Inputs &amp; Summary'!$D$5,0,IF(AK$29&gt;VLOOKUP($G32,Lists!$J$17:$K$21,2),IF($M32=Lists!$H$3,IF($K32&lt;1,(($S32/$K32)*((1+'Inputs &amp; Summary'!$D$7)^AK$29)),((INT(AK$29/$K32)-INT((AK$29-1)/$K32))*$S32*((1+'Inputs &amp; Summary'!$D$7)^AK$29))),(_xlfn.WEIBULL.DIST(AK$29,$L32,$K32,FALSE)*$S32*((1+'Inputs &amp; Summary'!$D$7)^AK$29))),IF($M32=Lists!$H$3,IF($K32&lt;1,((($R32*(1-$E32)+$Q32*(1-$F32))/$K32)*((1+'Inputs &amp; Summary'!$D$7)^AK$29)),((INT(AK$29/$K32)-INT((AK$29-1)/$K32))*($R32*(1-$E32)+$Q32*(1-$F32))*((1+'Inputs &amp; Summary'!$D$7)^AK$29))),((_xlfn.WEIBULL.DIST(AK$29,$L32,$K32,FALSE)*($R32*(1-$E32)+$Q32*(1-$F32))*((1+'Inputs &amp; Summary'!$D$7)^AK$29))))))</f>
        <v>0</v>
      </c>
      <c r="AL32" s="114">
        <f>$D32*IF(AL$29&gt;'Inputs &amp; Summary'!$D$5,0,IF(AL$29&gt;VLOOKUP($G32,Lists!$J$17:$K$21,2),IF($M32=Lists!$H$3,IF($K32&lt;1,(($S32/$K32)*((1+'Inputs &amp; Summary'!$D$7)^AL$29)),((INT(AL$29/$K32)-INT((AL$29-1)/$K32))*$S32*((1+'Inputs &amp; Summary'!$D$7)^AL$29))),(_xlfn.WEIBULL.DIST(AL$29,$L32,$K32,FALSE)*$S32*((1+'Inputs &amp; Summary'!$D$7)^AL$29))),IF($M32=Lists!$H$3,IF($K32&lt;1,((($R32*(1-$E32)+$Q32*(1-$F32))/$K32)*((1+'Inputs &amp; Summary'!$D$7)^AL$29)),((INT(AL$29/$K32)-INT((AL$29-1)/$K32))*($R32*(1-$E32)+$Q32*(1-$F32))*((1+'Inputs &amp; Summary'!$D$7)^AL$29))),((_xlfn.WEIBULL.DIST(AL$29,$L32,$K32,FALSE)*($R32*(1-$E32)+$Q32*(1-$F32))*((1+'Inputs &amp; Summary'!$D$7)^AL$29))))))</f>
        <v>30.608101114319027</v>
      </c>
      <c r="AM32" s="114">
        <f>$D32*IF(AM$29&gt;'Inputs &amp; Summary'!$D$5,0,IF(AM$29&gt;VLOOKUP($G32,Lists!$J$17:$K$21,2),IF($M32=Lists!$H$3,IF($K32&lt;1,(($S32/$K32)*((1+'Inputs &amp; Summary'!$D$7)^AM$29)),((INT(AM$29/$K32)-INT((AM$29-1)/$K32))*$S32*((1+'Inputs &amp; Summary'!$D$7)^AM$29))),(_xlfn.WEIBULL.DIST(AM$29,$L32,$K32,FALSE)*$S32*((1+'Inputs &amp; Summary'!$D$7)^AM$29))),IF($M32=Lists!$H$3,IF($K32&lt;1,((($R32*(1-$E32)+$Q32*(1-$F32))/$K32)*((1+'Inputs &amp; Summary'!$D$7)^AM$29)),((INT(AM$29/$K32)-INT((AM$29-1)/$K32))*($R32*(1-$E32)+$Q32*(1-$F32))*((1+'Inputs &amp; Summary'!$D$7)^AM$29))),((_xlfn.WEIBULL.DIST(AM$29,$L32,$K32,FALSE)*($R32*(1-$E32)+$Q32*(1-$F32))*((1+'Inputs &amp; Summary'!$D$7)^AM$29))))))</f>
        <v>0</v>
      </c>
      <c r="AN32" s="114">
        <f>$D32*IF(AN$29&gt;'Inputs &amp; Summary'!$D$5,0,IF(AN$29&gt;VLOOKUP($G32,Lists!$J$17:$K$21,2),IF($M32=Lists!$H$3,IF($K32&lt;1,(($S32/$K32)*((1+'Inputs &amp; Summary'!$D$7)^AN$29)),((INT(AN$29/$K32)-INT((AN$29-1)/$K32))*$S32*((1+'Inputs &amp; Summary'!$D$7)^AN$29))),(_xlfn.WEIBULL.DIST(AN$29,$L32,$K32,FALSE)*$S32*((1+'Inputs &amp; Summary'!$D$7)^AN$29))),IF($M32=Lists!$H$3,IF($K32&lt;1,((($R32*(1-$E32)+$Q32*(1-$F32))/$K32)*((1+'Inputs &amp; Summary'!$D$7)^AN$29)),((INT(AN$29/$K32)-INT((AN$29-1)/$K32))*($R32*(1-$E32)+$Q32*(1-$F32))*((1+'Inputs &amp; Summary'!$D$7)^AN$29))),((_xlfn.WEIBULL.DIST(AN$29,$L32,$K32,FALSE)*($R32*(1-$E32)+$Q32*(1-$F32))*((1+'Inputs &amp; Summary'!$D$7)^AN$29))))))</f>
        <v>31.844668399337515</v>
      </c>
      <c r="AO32" s="114">
        <f>$D32*IF(AO$29&gt;'Inputs &amp; Summary'!$D$5,0,IF(AO$29&gt;VLOOKUP($G32,Lists!$J$17:$K$21,2),IF($M32=Lists!$H$3,IF($K32&lt;1,(($S32/$K32)*((1+'Inputs &amp; Summary'!$D$7)^AO$29)),((INT(AO$29/$K32)-INT((AO$29-1)/$K32))*$S32*((1+'Inputs &amp; Summary'!$D$7)^AO$29))),(_xlfn.WEIBULL.DIST(AO$29,$L32,$K32,FALSE)*$S32*((1+'Inputs &amp; Summary'!$D$7)^AO$29))),IF($M32=Lists!$H$3,IF($K32&lt;1,((($R32*(1-$E32)+$Q32*(1-$F32))/$K32)*((1+'Inputs &amp; Summary'!$D$7)^AO$29)),((INT(AO$29/$K32)-INT((AO$29-1)/$K32))*($R32*(1-$E32)+$Q32*(1-$F32))*((1+'Inputs &amp; Summary'!$D$7)^AO$29))),((_xlfn.WEIBULL.DIST(AO$29,$L32,$K32,FALSE)*($R32*(1-$E32)+$Q32*(1-$F32))*((1+'Inputs &amp; Summary'!$D$7)^AO$29))))))</f>
        <v>0</v>
      </c>
      <c r="AP32" s="114">
        <f>$D32*IF(AP$29&gt;'Inputs &amp; Summary'!$D$5,0,IF(AP$29&gt;VLOOKUP($G32,Lists!$J$17:$K$21,2),IF($M32=Lists!$H$3,IF($K32&lt;1,(($S32/$K32)*((1+'Inputs &amp; Summary'!$D$7)^AP$29)),((INT(AP$29/$K32)-INT((AP$29-1)/$K32))*$S32*((1+'Inputs &amp; Summary'!$D$7)^AP$29))),(_xlfn.WEIBULL.DIST(AP$29,$L32,$K32,FALSE)*$S32*((1+'Inputs &amp; Summary'!$D$7)^AP$29))),IF($M32=Lists!$H$3,IF($K32&lt;1,((($R32*(1-$E32)+$Q32*(1-$F32))/$K32)*((1+'Inputs &amp; Summary'!$D$7)^AP$29)),((INT(AP$29/$K32)-INT((AP$29-1)/$K32))*($R32*(1-$E32)+$Q32*(1-$F32))*((1+'Inputs &amp; Summary'!$D$7)^AP$29))),((_xlfn.WEIBULL.DIST(AP$29,$L32,$K32,FALSE)*($R32*(1-$E32)+$Q32*(1-$F32))*((1+'Inputs &amp; Summary'!$D$7)^AP$29))))))</f>
        <v>33.131193002670749</v>
      </c>
      <c r="AQ32" s="114">
        <f>$D32*IF(AQ$29&gt;'Inputs &amp; Summary'!$D$5,0,IF(AQ$29&gt;VLOOKUP($G32,Lists!$J$17:$K$21,2),IF($M32=Lists!$H$3,IF($K32&lt;1,(($S32/$K32)*((1+'Inputs &amp; Summary'!$D$7)^AQ$29)),((INT(AQ$29/$K32)-INT((AQ$29-1)/$K32))*$S32*((1+'Inputs &amp; Summary'!$D$7)^AQ$29))),(_xlfn.WEIBULL.DIST(AQ$29,$L32,$K32,FALSE)*$S32*((1+'Inputs &amp; Summary'!$D$7)^AQ$29))),IF($M32=Lists!$H$3,IF($K32&lt;1,((($R32*(1-$E32)+$Q32*(1-$F32))/$K32)*((1+'Inputs &amp; Summary'!$D$7)^AQ$29)),((INT(AQ$29/$K32)-INT((AQ$29-1)/$K32))*($R32*(1-$E32)+$Q32*(1-$F32))*((1+'Inputs &amp; Summary'!$D$7)^AQ$29))),((_xlfn.WEIBULL.DIST(AQ$29,$L32,$K32,FALSE)*($R32*(1-$E32)+$Q32*(1-$F32))*((1+'Inputs &amp; Summary'!$D$7)^AQ$29))))))</f>
        <v>0</v>
      </c>
      <c r="AR32" s="114">
        <f>$D32*IF(AR$29&gt;'Inputs &amp; Summary'!$D$5,0,IF(AR$29&gt;VLOOKUP($G32,Lists!$J$17:$K$21,2),IF($M32=Lists!$H$3,IF($K32&lt;1,(($S32/$K32)*((1+'Inputs &amp; Summary'!$D$7)^AR$29)),((INT(AR$29/$K32)-INT((AR$29-1)/$K32))*$S32*((1+'Inputs &amp; Summary'!$D$7)^AR$29))),(_xlfn.WEIBULL.DIST(AR$29,$L32,$K32,FALSE)*$S32*((1+'Inputs &amp; Summary'!$D$7)^AR$29))),IF($M32=Lists!$H$3,IF($K32&lt;1,((($R32*(1-$E32)+$Q32*(1-$F32))/$K32)*((1+'Inputs &amp; Summary'!$D$7)^AR$29)),((INT(AR$29/$K32)-INT((AR$29-1)/$K32))*($R32*(1-$E32)+$Q32*(1-$F32))*((1+'Inputs &amp; Summary'!$D$7)^AR$29))),((_xlfn.WEIBULL.DIST(AR$29,$L32,$K32,FALSE)*($R32*(1-$E32)+$Q32*(1-$F32))*((1+'Inputs &amp; Summary'!$D$7)^AR$29))))))</f>
        <v>34.46969319997865</v>
      </c>
      <c r="AS32" s="114">
        <f>$D32*IF(AS$29&gt;'Inputs &amp; Summary'!$D$5,0,IF(AS$29&gt;VLOOKUP($G32,Lists!$J$17:$K$21,2),IF($M32=Lists!$H$3,IF($K32&lt;1,(($S32/$K32)*((1+'Inputs &amp; Summary'!$D$7)^AS$29)),((INT(AS$29/$K32)-INT((AS$29-1)/$K32))*$S32*((1+'Inputs &amp; Summary'!$D$7)^AS$29))),(_xlfn.WEIBULL.DIST(AS$29,$L32,$K32,FALSE)*$S32*((1+'Inputs &amp; Summary'!$D$7)^AS$29))),IF($M32=Lists!$H$3,IF($K32&lt;1,((($R32*(1-$E32)+$Q32*(1-$F32))/$K32)*((1+'Inputs &amp; Summary'!$D$7)^AS$29)),((INT(AS$29/$K32)-INT((AS$29-1)/$K32))*($R32*(1-$E32)+$Q32*(1-$F32))*((1+'Inputs &amp; Summary'!$D$7)^AS$29))),((_xlfn.WEIBULL.DIST(AS$29,$L32,$K32,FALSE)*($R32*(1-$E32)+$Q32*(1-$F32))*((1+'Inputs &amp; Summary'!$D$7)^AS$29))))))</f>
        <v>0</v>
      </c>
      <c r="AT32" s="114">
        <f>$D32*IF(AT$29&gt;'Inputs &amp; Summary'!$D$5,0,IF(AT$29&gt;VLOOKUP($G32,Lists!$J$17:$K$21,2),IF($M32=Lists!$H$3,IF($K32&lt;1,(($S32/$K32)*((1+'Inputs &amp; Summary'!$D$7)^AT$29)),((INT(AT$29/$K32)-INT((AT$29-1)/$K32))*$S32*((1+'Inputs &amp; Summary'!$D$7)^AT$29))),(_xlfn.WEIBULL.DIST(AT$29,$L32,$K32,FALSE)*$S32*((1+'Inputs &amp; Summary'!$D$7)^AT$29))),IF($M32=Lists!$H$3,IF($K32&lt;1,((($R32*(1-$E32)+$Q32*(1-$F32))/$K32)*((1+'Inputs &amp; Summary'!$D$7)^AT$29)),((INT(AT$29/$K32)-INT((AT$29-1)/$K32))*($R32*(1-$E32)+$Q32*(1-$F32))*((1+'Inputs &amp; Summary'!$D$7)^AT$29))),((_xlfn.WEIBULL.DIST(AT$29,$L32,$K32,FALSE)*($R32*(1-$E32)+$Q32*(1-$F32))*((1+'Inputs &amp; Summary'!$D$7)^AT$29))))))</f>
        <v>0</v>
      </c>
      <c r="AU32" s="114">
        <f>$D32*IF(AU$29&gt;'Inputs &amp; Summary'!$D$5,0,IF(AU$29&gt;VLOOKUP($G32,Lists!$J$17:$K$21,2),IF($M32=Lists!$H$3,IF($K32&lt;1,(($S32/$K32)*((1+'Inputs &amp; Summary'!$D$7)^AU$29)),((INT(AU$29/$K32)-INT((AU$29-1)/$K32))*$S32*((1+'Inputs &amp; Summary'!$D$7)^AU$29))),(_xlfn.WEIBULL.DIST(AU$29,$L32,$K32,FALSE)*$S32*((1+'Inputs &amp; Summary'!$D$7)^AU$29))),IF($M32=Lists!$H$3,IF($K32&lt;1,((($R32*(1-$E32)+$Q32*(1-$F32))/$K32)*((1+'Inputs &amp; Summary'!$D$7)^AU$29)),((INT(AU$29/$K32)-INT((AU$29-1)/$K32))*($R32*(1-$E32)+$Q32*(1-$F32))*((1+'Inputs &amp; Summary'!$D$7)^AU$29))),((_xlfn.WEIBULL.DIST(AU$29,$L32,$K32,FALSE)*($R32*(1-$E32)+$Q32*(1-$F32))*((1+'Inputs &amp; Summary'!$D$7)^AU$29))))))</f>
        <v>0</v>
      </c>
      <c r="AV32" s="114">
        <f>$D32*IF(AV$29&gt;'Inputs &amp; Summary'!$D$5,0,IF(AV$29&gt;VLOOKUP($G32,Lists!$J$17:$K$21,2),IF($M32=Lists!$H$3,IF($K32&lt;1,(($S32/$K32)*((1+'Inputs &amp; Summary'!$D$7)^AV$29)),((INT(AV$29/$K32)-INT((AV$29-1)/$K32))*$S32*((1+'Inputs &amp; Summary'!$D$7)^AV$29))),(_xlfn.WEIBULL.DIST(AV$29,$L32,$K32,FALSE)*$S32*((1+'Inputs &amp; Summary'!$D$7)^AV$29))),IF($M32=Lists!$H$3,IF($K32&lt;1,((($R32*(1-$E32)+$Q32*(1-$F32))/$K32)*((1+'Inputs &amp; Summary'!$D$7)^AV$29)),((INT(AV$29/$K32)-INT((AV$29-1)/$K32))*($R32*(1-$E32)+$Q32*(1-$F32))*((1+'Inputs &amp; Summary'!$D$7)^AV$29))),((_xlfn.WEIBULL.DIST(AV$29,$L32,$K32,FALSE)*($R32*(1-$E32)+$Q32*(1-$F32))*((1+'Inputs &amp; Summary'!$D$7)^AV$29))))))</f>
        <v>0</v>
      </c>
      <c r="AW32" s="114">
        <f>$D32*IF(AW$29&gt;'Inputs &amp; Summary'!$D$5,0,IF(AW$29&gt;VLOOKUP($G32,Lists!$J$17:$K$21,2),IF($M32=Lists!$H$3,IF($K32&lt;1,(($S32/$K32)*((1+'Inputs &amp; Summary'!$D$7)^AW$29)),((INT(AW$29/$K32)-INT((AW$29-1)/$K32))*$S32*((1+'Inputs &amp; Summary'!$D$7)^AW$29))),(_xlfn.WEIBULL.DIST(AW$29,$L32,$K32,FALSE)*$S32*((1+'Inputs &amp; Summary'!$D$7)^AW$29))),IF($M32=Lists!$H$3,IF($K32&lt;1,((($R32*(1-$E32)+$Q32*(1-$F32))/$K32)*((1+'Inputs &amp; Summary'!$D$7)^AW$29)),((INT(AW$29/$K32)-INT((AW$29-1)/$K32))*($R32*(1-$E32)+$Q32*(1-$F32))*((1+'Inputs &amp; Summary'!$D$7)^AW$29))),((_xlfn.WEIBULL.DIST(AW$29,$L32,$K32,FALSE)*($R32*(1-$E32)+$Q32*(1-$F32))*((1+'Inputs &amp; Summary'!$D$7)^AW$29))))))</f>
        <v>0</v>
      </c>
      <c r="AX32" s="114">
        <f>$D32*IF(AX$29&gt;'Inputs &amp; Summary'!$D$5,0,IF(AX$29&gt;VLOOKUP($G32,Lists!$J$17:$K$21,2),IF($M32=Lists!$H$3,IF($K32&lt;1,(($S32/$K32)*((1+'Inputs &amp; Summary'!$D$7)^AX$29)),((INT(AX$29/$K32)-INT((AX$29-1)/$K32))*$S32*((1+'Inputs &amp; Summary'!$D$7)^AX$29))),(_xlfn.WEIBULL.DIST(AX$29,$L32,$K32,FALSE)*$S32*((1+'Inputs &amp; Summary'!$D$7)^AX$29))),IF($M32=Lists!$H$3,IF($K32&lt;1,((($R32*(1-$E32)+$Q32*(1-$F32))/$K32)*((1+'Inputs &amp; Summary'!$D$7)^AX$29)),((INT(AX$29/$K32)-INT((AX$29-1)/$K32))*($R32*(1-$E32)+$Q32*(1-$F32))*((1+'Inputs &amp; Summary'!$D$7)^AX$29))),((_xlfn.WEIBULL.DIST(AX$29,$L32,$K32,FALSE)*($R32*(1-$E32)+$Q32*(1-$F32))*((1+'Inputs &amp; Summary'!$D$7)^AX$29))))))</f>
        <v>0</v>
      </c>
      <c r="AY32" s="114">
        <f>$D32*IF(AY$29&gt;'Inputs &amp; Summary'!$D$5,0,IF(AY$29&gt;VLOOKUP($G32,Lists!$J$17:$K$21,2),IF($M32=Lists!$H$3,IF($K32&lt;1,(($S32/$K32)*((1+'Inputs &amp; Summary'!$D$7)^AY$29)),((INT(AY$29/$K32)-INT((AY$29-1)/$K32))*$S32*((1+'Inputs &amp; Summary'!$D$7)^AY$29))),(_xlfn.WEIBULL.DIST(AY$29,$L32,$K32,FALSE)*$S32*((1+'Inputs &amp; Summary'!$D$7)^AY$29))),IF($M32=Lists!$H$3,IF($K32&lt;1,((($R32*(1-$E32)+$Q32*(1-$F32))/$K32)*((1+'Inputs &amp; Summary'!$D$7)^AY$29)),((INT(AY$29/$K32)-INT((AY$29-1)/$K32))*($R32*(1-$E32)+$Q32*(1-$F32))*((1+'Inputs &amp; Summary'!$D$7)^AY$29))),((_xlfn.WEIBULL.DIST(AY$29,$L32,$K32,FALSE)*($R32*(1-$E32)+$Q32*(1-$F32))*((1+'Inputs &amp; Summary'!$D$7)^AY$29))))))</f>
        <v>0</v>
      </c>
      <c r="AZ32" s="114">
        <f>$D32*IF(AZ$29&gt;'Inputs &amp; Summary'!$D$5,0,IF(AZ$29&gt;VLOOKUP($G32,Lists!$J$17:$K$21,2),IF($M32=Lists!$H$3,IF($K32&lt;1,(($S32/$K32)*((1+'Inputs &amp; Summary'!$D$7)^AZ$29)),((INT(AZ$29/$K32)-INT((AZ$29-1)/$K32))*$S32*((1+'Inputs &amp; Summary'!$D$7)^AZ$29))),(_xlfn.WEIBULL.DIST(AZ$29,$L32,$K32,FALSE)*$S32*((1+'Inputs &amp; Summary'!$D$7)^AZ$29))),IF($M32=Lists!$H$3,IF($K32&lt;1,((($R32*(1-$E32)+$Q32*(1-$F32))/$K32)*((1+'Inputs &amp; Summary'!$D$7)^AZ$29)),((INT(AZ$29/$K32)-INT((AZ$29-1)/$K32))*($R32*(1-$E32)+$Q32*(1-$F32))*((1+'Inputs &amp; Summary'!$D$7)^AZ$29))),((_xlfn.WEIBULL.DIST(AZ$29,$L32,$K32,FALSE)*($R32*(1-$E32)+$Q32*(1-$F32))*((1+'Inputs &amp; Summary'!$D$7)^AZ$29))))))</f>
        <v>0</v>
      </c>
      <c r="BA32" s="114">
        <f>$D32*IF(BA$29&gt;'Inputs &amp; Summary'!$D$5,0,IF(BA$29&gt;VLOOKUP($G32,Lists!$J$17:$K$21,2),IF($M32=Lists!$H$3,IF($K32&lt;1,(($S32/$K32)*((1+'Inputs &amp; Summary'!$D$7)^BA$29)),((INT(BA$29/$K32)-INT((BA$29-1)/$K32))*$S32*((1+'Inputs &amp; Summary'!$D$7)^BA$29))),(_xlfn.WEIBULL.DIST(BA$29,$L32,$K32,FALSE)*$S32*((1+'Inputs &amp; Summary'!$D$7)^BA$29))),IF($M32=Lists!$H$3,IF($K32&lt;1,((($R32*(1-$E32)+$Q32*(1-$F32))/$K32)*((1+'Inputs &amp; Summary'!$D$7)^BA$29)),((INT(BA$29/$K32)-INT((BA$29-1)/$K32))*($R32*(1-$E32)+$Q32*(1-$F32))*((1+'Inputs &amp; Summary'!$D$7)^BA$29))),((_xlfn.WEIBULL.DIST(BA$29,$L32,$K32,FALSE)*($R32*(1-$E32)+$Q32*(1-$F32))*((1+'Inputs &amp; Summary'!$D$7)^BA$29))))))</f>
        <v>0</v>
      </c>
      <c r="BB32" s="114">
        <f>$D32*IF(BB$29&gt;'Inputs &amp; Summary'!$D$5,0,IF(BB$29&gt;VLOOKUP($G32,Lists!$J$17:$K$21,2),IF($M32=Lists!$H$3,IF($K32&lt;1,(($S32/$K32)*((1+'Inputs &amp; Summary'!$D$7)^BB$29)),((INT(BB$29/$K32)-INT((BB$29-1)/$K32))*$S32*((1+'Inputs &amp; Summary'!$D$7)^BB$29))),(_xlfn.WEIBULL.DIST(BB$29,$L32,$K32,FALSE)*$S32*((1+'Inputs &amp; Summary'!$D$7)^BB$29))),IF($M32=Lists!$H$3,IF($K32&lt;1,((($R32*(1-$E32)+$Q32*(1-$F32))/$K32)*((1+'Inputs &amp; Summary'!$D$7)^BB$29)),((INT(BB$29/$K32)-INT((BB$29-1)/$K32))*($R32*(1-$E32)+$Q32*(1-$F32))*((1+'Inputs &amp; Summary'!$D$7)^BB$29))),((_xlfn.WEIBULL.DIST(BB$29,$L32,$K32,FALSE)*($R32*(1-$E32)+$Q32*(1-$F32))*((1+'Inputs &amp; Summary'!$D$7)^BB$29))))))</f>
        <v>0</v>
      </c>
      <c r="BC32" s="114">
        <f>$D32*IF(BC$29&gt;'Inputs &amp; Summary'!$D$5,0,IF(BC$29&gt;VLOOKUP($G32,Lists!$J$17:$K$21,2),IF($M32=Lists!$H$3,IF($K32&lt;1,(($S32/$K32)*((1+'Inputs &amp; Summary'!$D$7)^BC$29)),((INT(BC$29/$K32)-INT((BC$29-1)/$K32))*$S32*((1+'Inputs &amp; Summary'!$D$7)^BC$29))),(_xlfn.WEIBULL.DIST(BC$29,$L32,$K32,FALSE)*$S32*((1+'Inputs &amp; Summary'!$D$7)^BC$29))),IF($M32=Lists!$H$3,IF($K32&lt;1,((($R32*(1-$E32)+$Q32*(1-$F32))/$K32)*((1+'Inputs &amp; Summary'!$D$7)^BC$29)),((INT(BC$29/$K32)-INT((BC$29-1)/$K32))*($R32*(1-$E32)+$Q32*(1-$F32))*((1+'Inputs &amp; Summary'!$D$7)^BC$29))),((_xlfn.WEIBULL.DIST(BC$29,$L32,$K32,FALSE)*($R32*(1-$E32)+$Q32*(1-$F32))*((1+'Inputs &amp; Summary'!$D$7)^BC$29))))))</f>
        <v>0</v>
      </c>
      <c r="BD32" s="114">
        <f>$D32*IF(BD$29&gt;'Inputs &amp; Summary'!$D$5,0,IF(BD$29&gt;VLOOKUP($G32,Lists!$J$17:$K$21,2),IF($M32=Lists!$H$3,IF($K32&lt;1,(($S32/$K32)*((1+'Inputs &amp; Summary'!$D$7)^BD$29)),((INT(BD$29/$K32)-INT((BD$29-1)/$K32))*$S32*((1+'Inputs &amp; Summary'!$D$7)^BD$29))),(_xlfn.WEIBULL.DIST(BD$29,$L32,$K32,FALSE)*$S32*((1+'Inputs &amp; Summary'!$D$7)^BD$29))),IF($M32=Lists!$H$3,IF($K32&lt;1,((($R32*(1-$E32)+$Q32*(1-$F32))/$K32)*((1+'Inputs &amp; Summary'!$D$7)^BD$29)),((INT(BD$29/$K32)-INT((BD$29-1)/$K32))*($R32*(1-$E32)+$Q32*(1-$F32))*((1+'Inputs &amp; Summary'!$D$7)^BD$29))),((_xlfn.WEIBULL.DIST(BD$29,$L32,$K32,FALSE)*($R32*(1-$E32)+$Q32*(1-$F32))*((1+'Inputs &amp; Summary'!$D$7)^BD$29))))))</f>
        <v>0</v>
      </c>
      <c r="BE32" s="114">
        <f>$D32*IF(BE$29&gt;'Inputs &amp; Summary'!$D$5,0,IF(BE$29&gt;VLOOKUP($G32,Lists!$J$17:$K$21,2),IF($M32=Lists!$H$3,IF($K32&lt;1,(($S32/$K32)*((1+'Inputs &amp; Summary'!$D$7)^BE$29)),((INT(BE$29/$K32)-INT((BE$29-1)/$K32))*$S32*((1+'Inputs &amp; Summary'!$D$7)^BE$29))),(_xlfn.WEIBULL.DIST(BE$29,$L32,$K32,FALSE)*$S32*((1+'Inputs &amp; Summary'!$D$7)^BE$29))),IF($M32=Lists!$H$3,IF($K32&lt;1,((($R32*(1-$E32)+$Q32*(1-$F32))/$K32)*((1+'Inputs &amp; Summary'!$D$7)^BE$29)),((INT(BE$29/$K32)-INT((BE$29-1)/$K32))*($R32*(1-$E32)+$Q32*(1-$F32))*((1+'Inputs &amp; Summary'!$D$7)^BE$29))),((_xlfn.WEIBULL.DIST(BE$29,$L32,$K32,FALSE)*($R32*(1-$E32)+$Q32*(1-$F32))*((1+'Inputs &amp; Summary'!$D$7)^BE$29))))))</f>
        <v>0</v>
      </c>
      <c r="BF32" s="114">
        <f>$D32*IF(BF$29&gt;'Inputs &amp; Summary'!$D$5,0,IF(BF$29&gt;VLOOKUP($G32,Lists!$J$17:$K$21,2),IF($M32=Lists!$H$3,IF($K32&lt;1,(($S32/$K32)*((1+'Inputs &amp; Summary'!$D$7)^BF$29)),((INT(BF$29/$K32)-INT((BF$29-1)/$K32))*$S32*((1+'Inputs &amp; Summary'!$D$7)^BF$29))),(_xlfn.WEIBULL.DIST(BF$29,$L32,$K32,FALSE)*$S32*((1+'Inputs &amp; Summary'!$D$7)^BF$29))),IF($M32=Lists!$H$3,IF($K32&lt;1,((($R32*(1-$E32)+$Q32*(1-$F32))/$K32)*((1+'Inputs &amp; Summary'!$D$7)^BF$29)),((INT(BF$29/$K32)-INT((BF$29-1)/$K32))*($R32*(1-$E32)+$Q32*(1-$F32))*((1+'Inputs &amp; Summary'!$D$7)^BF$29))),((_xlfn.WEIBULL.DIST(BF$29,$L32,$K32,FALSE)*($R32*(1-$E32)+$Q32*(1-$F32))*((1+'Inputs &amp; Summary'!$D$7)^BF$29))))))</f>
        <v>0</v>
      </c>
      <c r="BG32" s="114">
        <f>$D32*IF(BG$29&gt;'Inputs &amp; Summary'!$D$5,0,IF(BG$29&gt;VLOOKUP($G32,Lists!$J$17:$K$21,2),IF($M32=Lists!$H$3,IF($K32&lt;1,(($S32/$K32)*((1+'Inputs &amp; Summary'!$D$7)^BG$29)),((INT(BG$29/$K32)-INT((BG$29-1)/$K32))*$S32*((1+'Inputs &amp; Summary'!$D$7)^BG$29))),(_xlfn.WEIBULL.DIST(BG$29,$L32,$K32,FALSE)*$S32*((1+'Inputs &amp; Summary'!$D$7)^BG$29))),IF($M32=Lists!$H$3,IF($K32&lt;1,((($R32*(1-$E32)+$Q32*(1-$F32))/$K32)*((1+'Inputs &amp; Summary'!$D$7)^BG$29)),((INT(BG$29/$K32)-INT((BG$29-1)/$K32))*($R32*(1-$E32)+$Q32*(1-$F32))*((1+'Inputs &amp; Summary'!$D$7)^BG$29))),((_xlfn.WEIBULL.DIST(BG$29,$L32,$K32,FALSE)*($R32*(1-$E32)+$Q32*(1-$F32))*((1+'Inputs &amp; Summary'!$D$7)^BG$29))))))</f>
        <v>0</v>
      </c>
      <c r="BH32" s="114">
        <f>$D32*IF(BH$29&gt;'Inputs &amp; Summary'!$D$5,0,IF(BH$29&gt;VLOOKUP($G32,Lists!$J$17:$K$21,2),IF($M32=Lists!$H$3,IF($K32&lt;1,(($S32/$K32)*((1+'Inputs &amp; Summary'!$D$7)^BH$29)),((INT(BH$29/$K32)-INT((BH$29-1)/$K32))*$S32*((1+'Inputs &amp; Summary'!$D$7)^BH$29))),(_xlfn.WEIBULL.DIST(BH$29,$L32,$K32,FALSE)*$S32*((1+'Inputs &amp; Summary'!$D$7)^BH$29))),IF($M32=Lists!$H$3,IF($K32&lt;1,((($R32*(1-$E32)+$Q32*(1-$F32))/$K32)*((1+'Inputs &amp; Summary'!$D$7)^BH$29)),((INT(BH$29/$K32)-INT((BH$29-1)/$K32))*($R32*(1-$E32)+$Q32*(1-$F32))*((1+'Inputs &amp; Summary'!$D$7)^BH$29))),((_xlfn.WEIBULL.DIST(BH$29,$L32,$K32,FALSE)*($R32*(1-$E32)+$Q32*(1-$F32))*((1+'Inputs &amp; Summary'!$D$7)^BH$29))))))</f>
        <v>0</v>
      </c>
      <c r="BI32" s="114">
        <f>$D32*IF(BI$29&gt;'Inputs &amp; Summary'!$D$5,0,IF(BI$29&gt;VLOOKUP($G32,Lists!$J$17:$K$21,2),IF($M32=Lists!$H$3,IF($K32&lt;1,(($S32/$K32)*((1+'Inputs &amp; Summary'!$D$7)^BI$29)),((INT(BI$29/$K32)-INT((BI$29-1)/$K32))*$S32*((1+'Inputs &amp; Summary'!$D$7)^BI$29))),(_xlfn.WEIBULL.DIST(BI$29,$L32,$K32,FALSE)*$S32*((1+'Inputs &amp; Summary'!$D$7)^BI$29))),IF($M32=Lists!$H$3,IF($K32&lt;1,((($R32*(1-$E32)+$Q32*(1-$F32))/$K32)*((1+'Inputs &amp; Summary'!$D$7)^BI$29)),((INT(BI$29/$K32)-INT((BI$29-1)/$K32))*($R32*(1-$E32)+$Q32*(1-$F32))*((1+'Inputs &amp; Summary'!$D$7)^BI$29))),((_xlfn.WEIBULL.DIST(BI$29,$L32,$K32,FALSE)*($R32*(1-$E32)+$Q32*(1-$F32))*((1+'Inputs &amp; Summary'!$D$7)^BI$29))))))</f>
        <v>0</v>
      </c>
      <c r="BJ32" s="114">
        <f>$D32*IF(BJ$29&gt;'Inputs &amp; Summary'!$D$5,0,IF(BJ$29&gt;VLOOKUP($G32,Lists!$J$17:$K$21,2),IF($M32=Lists!$H$3,IF($K32&lt;1,(($S32/$K32)*((1+'Inputs &amp; Summary'!$D$7)^BJ$29)),((INT(BJ$29/$K32)-INT((BJ$29-1)/$K32))*$S32*((1+'Inputs &amp; Summary'!$D$7)^BJ$29))),(_xlfn.WEIBULL.DIST(BJ$29,$L32,$K32,FALSE)*$S32*((1+'Inputs &amp; Summary'!$D$7)^BJ$29))),IF($M32=Lists!$H$3,IF($K32&lt;1,((($R32*(1-$E32)+$Q32*(1-$F32))/$K32)*((1+'Inputs &amp; Summary'!$D$7)^BJ$29)),((INT(BJ$29/$K32)-INT((BJ$29-1)/$K32))*($R32*(1-$E32)+$Q32*(1-$F32))*((1+'Inputs &amp; Summary'!$D$7)^BJ$29))),((_xlfn.WEIBULL.DIST(BJ$29,$L32,$K32,FALSE)*($R32*(1-$E32)+$Q32*(1-$F32))*((1+'Inputs &amp; Summary'!$D$7)^BJ$29))))))</f>
        <v>0</v>
      </c>
      <c r="BK32" s="114">
        <f>$D32*IF(BK$29&gt;'Inputs &amp; Summary'!$D$5,0,IF(BK$29&gt;VLOOKUP($G32,Lists!$J$17:$K$21,2),IF($M32=Lists!$H$3,IF($K32&lt;1,(($S32/$K32)*((1+'Inputs &amp; Summary'!$D$7)^BK$29)),((INT(BK$29/$K32)-INT((BK$29-1)/$K32))*$S32*((1+'Inputs &amp; Summary'!$D$7)^BK$29))),(_xlfn.WEIBULL.DIST(BK$29,$L32,$K32,FALSE)*$S32*((1+'Inputs &amp; Summary'!$D$7)^BK$29))),IF($M32=Lists!$H$3,IF($K32&lt;1,((($R32*(1-$E32)+$Q32*(1-$F32))/$K32)*((1+'Inputs &amp; Summary'!$D$7)^BK$29)),((INT(BK$29/$K32)-INT((BK$29-1)/$K32))*($R32*(1-$E32)+$Q32*(1-$F32))*((1+'Inputs &amp; Summary'!$D$7)^BK$29))),((_xlfn.WEIBULL.DIST(BK$29,$L32,$K32,FALSE)*($R32*(1-$E32)+$Q32*(1-$F32))*((1+'Inputs &amp; Summary'!$D$7)^BK$29))))))</f>
        <v>0</v>
      </c>
      <c r="BL32" s="114">
        <f>$D32*IF(BL$29&gt;'Inputs &amp; Summary'!$D$5,0,IF(BL$29&gt;VLOOKUP($G32,Lists!$J$17:$K$21,2),IF($M32=Lists!$H$3,IF($K32&lt;1,(($S32/$K32)*((1+'Inputs &amp; Summary'!$D$7)^BL$29)),((INT(BL$29/$K32)-INT((BL$29-1)/$K32))*$S32*((1+'Inputs &amp; Summary'!$D$7)^BL$29))),(_xlfn.WEIBULL.DIST(BL$29,$L32,$K32,FALSE)*$S32*((1+'Inputs &amp; Summary'!$D$7)^BL$29))),IF($M32=Lists!$H$3,IF($K32&lt;1,((($R32*(1-$E32)+$Q32*(1-$F32))/$K32)*((1+'Inputs &amp; Summary'!$D$7)^BL$29)),((INT(BL$29/$K32)-INT((BL$29-1)/$K32))*($R32*(1-$E32)+$Q32*(1-$F32))*((1+'Inputs &amp; Summary'!$D$7)^BL$29))),((_xlfn.WEIBULL.DIST(BL$29,$L32,$K32,FALSE)*($R32*(1-$E32)+$Q32*(1-$F32))*((1+'Inputs &amp; Summary'!$D$7)^BL$29))))))</f>
        <v>0</v>
      </c>
    </row>
    <row r="33" spans="1:64" s="1" customFormat="1" ht="28.8" x14ac:dyDescent="0.3">
      <c r="A33" s="79" t="s">
        <v>157</v>
      </c>
      <c r="B33" s="33" t="s">
        <v>307</v>
      </c>
      <c r="C33" s="33" t="s">
        <v>138</v>
      </c>
      <c r="D33" s="68">
        <v>1</v>
      </c>
      <c r="E33" s="68">
        <v>0</v>
      </c>
      <c r="F33" s="68">
        <v>0</v>
      </c>
      <c r="G33" s="213" t="s">
        <v>433</v>
      </c>
      <c r="H33" s="34" t="s">
        <v>23</v>
      </c>
      <c r="I33" s="34" t="s">
        <v>270</v>
      </c>
      <c r="J33" s="33">
        <f>VLOOKUP(I33,'Labor Rates'!$A$1:$B$16,2)</f>
        <v>25.173076923076923</v>
      </c>
      <c r="K33" s="35">
        <v>1</v>
      </c>
      <c r="L33" s="35">
        <v>1</v>
      </c>
      <c r="M33" s="33" t="s">
        <v>259</v>
      </c>
      <c r="N33" s="84">
        <f>'Inputs &amp; Summary'!$D$27</f>
        <v>18</v>
      </c>
      <c r="O33" s="35">
        <v>0.08</v>
      </c>
      <c r="P33" s="5">
        <v>0</v>
      </c>
      <c r="Q33" s="73">
        <f t="shared" si="6"/>
        <v>36.24923076923077</v>
      </c>
      <c r="R33" s="73">
        <f t="shared" si="7"/>
        <v>0</v>
      </c>
      <c r="S33" s="74">
        <f t="shared" si="8"/>
        <v>36.24923076923077</v>
      </c>
      <c r="T33" s="88"/>
      <c r="U33" s="80"/>
      <c r="V33" s="87">
        <f t="shared" si="9"/>
        <v>44.918809211241644</v>
      </c>
      <c r="W33" s="87">
        <f>NPV('Inputs &amp; Summary'!$D$6,Y33:BL33)</f>
        <v>455.52451923031333</v>
      </c>
      <c r="X33" s="90">
        <f t="shared" si="10"/>
        <v>6.4518238155603638E-3</v>
      </c>
      <c r="Y33" s="114">
        <f>$D33*IF(Y$29&gt;'Inputs &amp; Summary'!$D$5,0,IF(Y$29&gt;VLOOKUP($G33,Lists!$J$17:$K$21,2),IF($M33=Lists!$H$3,IF($K33&lt;1,(($S33/$K33)*((1+'Inputs &amp; Summary'!$D$7)^Y$29)),((INT(Y$29/$K33)-INT((Y$29-1)/$K33))*$S33*((1+'Inputs &amp; Summary'!$D$7)^Y$29))),(_xlfn.WEIBULL.DIST(Y$29,$L33,$K33,FALSE)*$S33*((1+'Inputs &amp; Summary'!$D$7)^Y$29))),IF($M33=Lists!$H$3,IF($K33&lt;1,((($R33*(1-$E33)+$Q33*(1-$F33))/$K33)*((1+'Inputs &amp; Summary'!$D$7)^Y$29)),((INT(Y$29/$K33)-INT((Y$29-1)/$K33))*($R33*(1-$E33)+$Q33*(1-$F33))*((1+'Inputs &amp; Summary'!$D$7)^Y$29))),((_xlfn.WEIBULL.DIST(Y$29,$L33,$K33,FALSE)*($R33*(1-$E33)+$Q33*(1-$F33))*((1+'Inputs &amp; Summary'!$D$7)^Y$29))))))</f>
        <v>36.974215384615384</v>
      </c>
      <c r="Z33" s="114">
        <f>$D33*IF(Z$29&gt;'Inputs &amp; Summary'!$D$5,0,IF(Z$29&gt;VLOOKUP($G33,Lists!$J$17:$K$21,2),IF($M33=Lists!$H$3,IF($K33&lt;1,(($S33/$K33)*((1+'Inputs &amp; Summary'!$D$7)^Z$29)),((INT(Z$29/$K33)-INT((Z$29-1)/$K33))*$S33*((1+'Inputs &amp; Summary'!$D$7)^Z$29))),(_xlfn.WEIBULL.DIST(Z$29,$L33,$K33,FALSE)*$S33*((1+'Inputs &amp; Summary'!$D$7)^Z$29))),IF($M33=Lists!$H$3,IF($K33&lt;1,((($R33*(1-$E33)+$Q33*(1-$F33))/$K33)*((1+'Inputs &amp; Summary'!$D$7)^Z$29)),((INT(Z$29/$K33)-INT((Z$29-1)/$K33))*($R33*(1-$E33)+$Q33*(1-$F33))*((1+'Inputs &amp; Summary'!$D$7)^Z$29))),((_xlfn.WEIBULL.DIST(Z$29,$L33,$K33,FALSE)*($R33*(1-$E33)+$Q33*(1-$F33))*((1+'Inputs &amp; Summary'!$D$7)^Z$29))))))</f>
        <v>37.713699692307692</v>
      </c>
      <c r="AA33" s="114">
        <f>$D33*IF(AA$29&gt;'Inputs &amp; Summary'!$D$5,0,IF(AA$29&gt;VLOOKUP($G33,Lists!$J$17:$K$21,2),IF($M33=Lists!$H$3,IF($K33&lt;1,(($S33/$K33)*((1+'Inputs &amp; Summary'!$D$7)^AA$29)),((INT(AA$29/$K33)-INT((AA$29-1)/$K33))*$S33*((1+'Inputs &amp; Summary'!$D$7)^AA$29))),(_xlfn.WEIBULL.DIST(AA$29,$L33,$K33,FALSE)*$S33*((1+'Inputs &amp; Summary'!$D$7)^AA$29))),IF($M33=Lists!$H$3,IF($K33&lt;1,((($R33*(1-$E33)+$Q33*(1-$F33))/$K33)*((1+'Inputs &amp; Summary'!$D$7)^AA$29)),((INT(AA$29/$K33)-INT((AA$29-1)/$K33))*($R33*(1-$E33)+$Q33*(1-$F33))*((1+'Inputs &amp; Summary'!$D$7)^AA$29))),((_xlfn.WEIBULL.DIST(AA$29,$L33,$K33,FALSE)*($R33*(1-$E33)+$Q33*(1-$F33))*((1+'Inputs &amp; Summary'!$D$7)^AA$29))))))</f>
        <v>38.467973686153847</v>
      </c>
      <c r="AB33" s="114">
        <f>$D33*IF(AB$29&gt;'Inputs &amp; Summary'!$D$5,0,IF(AB$29&gt;VLOOKUP($G33,Lists!$J$17:$K$21,2),IF($M33=Lists!$H$3,IF($K33&lt;1,(($S33/$K33)*((1+'Inputs &amp; Summary'!$D$7)^AB$29)),((INT(AB$29/$K33)-INT((AB$29-1)/$K33))*$S33*((1+'Inputs &amp; Summary'!$D$7)^AB$29))),(_xlfn.WEIBULL.DIST(AB$29,$L33,$K33,FALSE)*$S33*((1+'Inputs &amp; Summary'!$D$7)^AB$29))),IF($M33=Lists!$H$3,IF($K33&lt;1,((($R33*(1-$E33)+$Q33*(1-$F33))/$K33)*((1+'Inputs &amp; Summary'!$D$7)^AB$29)),((INT(AB$29/$K33)-INT((AB$29-1)/$K33))*($R33*(1-$E33)+$Q33*(1-$F33))*((1+'Inputs &amp; Summary'!$D$7)^AB$29))),((_xlfn.WEIBULL.DIST(AB$29,$L33,$K33,FALSE)*($R33*(1-$E33)+$Q33*(1-$F33))*((1+'Inputs &amp; Summary'!$D$7)^AB$29))))))</f>
        <v>39.237333159876925</v>
      </c>
      <c r="AC33" s="114">
        <f>$D33*IF(AC$29&gt;'Inputs &amp; Summary'!$D$5,0,IF(AC$29&gt;VLOOKUP($G33,Lists!$J$17:$K$21,2),IF($M33=Lists!$H$3,IF($K33&lt;1,(($S33/$K33)*((1+'Inputs &amp; Summary'!$D$7)^AC$29)),((INT(AC$29/$K33)-INT((AC$29-1)/$K33))*$S33*((1+'Inputs &amp; Summary'!$D$7)^AC$29))),(_xlfn.WEIBULL.DIST(AC$29,$L33,$K33,FALSE)*$S33*((1+'Inputs &amp; Summary'!$D$7)^AC$29))),IF($M33=Lists!$H$3,IF($K33&lt;1,((($R33*(1-$E33)+$Q33*(1-$F33))/$K33)*((1+'Inputs &amp; Summary'!$D$7)^AC$29)),((INT(AC$29/$K33)-INT((AC$29-1)/$K33))*($R33*(1-$E33)+$Q33*(1-$F33))*((1+'Inputs &amp; Summary'!$D$7)^AC$29))),((_xlfn.WEIBULL.DIST(AC$29,$L33,$K33,FALSE)*($R33*(1-$E33)+$Q33*(1-$F33))*((1+'Inputs &amp; Summary'!$D$7)^AC$29))))))</f>
        <v>40.022079823074463</v>
      </c>
      <c r="AD33" s="114">
        <f>$D33*IF(AD$29&gt;'Inputs &amp; Summary'!$D$5,0,IF(AD$29&gt;VLOOKUP($G33,Lists!$J$17:$K$21,2),IF($M33=Lists!$H$3,IF($K33&lt;1,(($S33/$K33)*((1+'Inputs &amp; Summary'!$D$7)^AD$29)),((INT(AD$29/$K33)-INT((AD$29-1)/$K33))*$S33*((1+'Inputs &amp; Summary'!$D$7)^AD$29))),(_xlfn.WEIBULL.DIST(AD$29,$L33,$K33,FALSE)*$S33*((1+'Inputs &amp; Summary'!$D$7)^AD$29))),IF($M33=Lists!$H$3,IF($K33&lt;1,((($R33*(1-$E33)+$Q33*(1-$F33))/$K33)*((1+'Inputs &amp; Summary'!$D$7)^AD$29)),((INT(AD$29/$K33)-INT((AD$29-1)/$K33))*($R33*(1-$E33)+$Q33*(1-$F33))*((1+'Inputs &amp; Summary'!$D$7)^AD$29))),((_xlfn.WEIBULL.DIST(AD$29,$L33,$K33,FALSE)*($R33*(1-$E33)+$Q33*(1-$F33))*((1+'Inputs &amp; Summary'!$D$7)^AD$29))))))</f>
        <v>40.822521419535953</v>
      </c>
      <c r="AE33" s="114">
        <f>$D33*IF(AE$29&gt;'Inputs &amp; Summary'!$D$5,0,IF(AE$29&gt;VLOOKUP($G33,Lists!$J$17:$K$21,2),IF($M33=Lists!$H$3,IF($K33&lt;1,(($S33/$K33)*((1+'Inputs &amp; Summary'!$D$7)^AE$29)),((INT(AE$29/$K33)-INT((AE$29-1)/$K33))*$S33*((1+'Inputs &amp; Summary'!$D$7)^AE$29))),(_xlfn.WEIBULL.DIST(AE$29,$L33,$K33,FALSE)*$S33*((1+'Inputs &amp; Summary'!$D$7)^AE$29))),IF($M33=Lists!$H$3,IF($K33&lt;1,((($R33*(1-$E33)+$Q33*(1-$F33))/$K33)*((1+'Inputs &amp; Summary'!$D$7)^AE$29)),((INT(AE$29/$K33)-INT((AE$29-1)/$K33))*($R33*(1-$E33)+$Q33*(1-$F33))*((1+'Inputs &amp; Summary'!$D$7)^AE$29))),((_xlfn.WEIBULL.DIST(AE$29,$L33,$K33,FALSE)*($R33*(1-$E33)+$Q33*(1-$F33))*((1+'Inputs &amp; Summary'!$D$7)^AE$29))))))</f>
        <v>41.638971847926662</v>
      </c>
      <c r="AF33" s="114">
        <f>$D33*IF(AF$29&gt;'Inputs &amp; Summary'!$D$5,0,IF(AF$29&gt;VLOOKUP($G33,Lists!$J$17:$K$21,2),IF($M33=Lists!$H$3,IF($K33&lt;1,(($S33/$K33)*((1+'Inputs &amp; Summary'!$D$7)^AF$29)),((INT(AF$29/$K33)-INT((AF$29-1)/$K33))*$S33*((1+'Inputs &amp; Summary'!$D$7)^AF$29))),(_xlfn.WEIBULL.DIST(AF$29,$L33,$K33,FALSE)*$S33*((1+'Inputs &amp; Summary'!$D$7)^AF$29))),IF($M33=Lists!$H$3,IF($K33&lt;1,((($R33*(1-$E33)+$Q33*(1-$F33))/$K33)*((1+'Inputs &amp; Summary'!$D$7)^AF$29)),((INT(AF$29/$K33)-INT((AF$29-1)/$K33))*($R33*(1-$E33)+$Q33*(1-$F33))*((1+'Inputs &amp; Summary'!$D$7)^AF$29))),((_xlfn.WEIBULL.DIST(AF$29,$L33,$K33,FALSE)*($R33*(1-$E33)+$Q33*(1-$F33))*((1+'Inputs &amp; Summary'!$D$7)^AF$29))))))</f>
        <v>42.471751284885201</v>
      </c>
      <c r="AG33" s="114">
        <f>$D33*IF(AG$29&gt;'Inputs &amp; Summary'!$D$5,0,IF(AG$29&gt;VLOOKUP($G33,Lists!$J$17:$K$21,2),IF($M33=Lists!$H$3,IF($K33&lt;1,(($S33/$K33)*((1+'Inputs &amp; Summary'!$D$7)^AG$29)),((INT(AG$29/$K33)-INT((AG$29-1)/$K33))*$S33*((1+'Inputs &amp; Summary'!$D$7)^AG$29))),(_xlfn.WEIBULL.DIST(AG$29,$L33,$K33,FALSE)*$S33*((1+'Inputs &amp; Summary'!$D$7)^AG$29))),IF($M33=Lists!$H$3,IF($K33&lt;1,((($R33*(1-$E33)+$Q33*(1-$F33))/$K33)*((1+'Inputs &amp; Summary'!$D$7)^AG$29)),((INT(AG$29/$K33)-INT((AG$29-1)/$K33))*($R33*(1-$E33)+$Q33*(1-$F33))*((1+'Inputs &amp; Summary'!$D$7)^AG$29))),((_xlfn.WEIBULL.DIST(AG$29,$L33,$K33,FALSE)*($R33*(1-$E33)+$Q33*(1-$F33))*((1+'Inputs &amp; Summary'!$D$7)^AG$29))))))</f>
        <v>43.321186310582902</v>
      </c>
      <c r="AH33" s="114">
        <f>$D33*IF(AH$29&gt;'Inputs &amp; Summary'!$D$5,0,IF(AH$29&gt;VLOOKUP($G33,Lists!$J$17:$K$21,2),IF($M33=Lists!$H$3,IF($K33&lt;1,(($S33/$K33)*((1+'Inputs &amp; Summary'!$D$7)^AH$29)),((INT(AH$29/$K33)-INT((AH$29-1)/$K33))*$S33*((1+'Inputs &amp; Summary'!$D$7)^AH$29))),(_xlfn.WEIBULL.DIST(AH$29,$L33,$K33,FALSE)*$S33*((1+'Inputs &amp; Summary'!$D$7)^AH$29))),IF($M33=Lists!$H$3,IF($K33&lt;1,((($R33*(1-$E33)+$Q33*(1-$F33))/$K33)*((1+'Inputs &amp; Summary'!$D$7)^AH$29)),((INT(AH$29/$K33)-INT((AH$29-1)/$K33))*($R33*(1-$E33)+$Q33*(1-$F33))*((1+'Inputs &amp; Summary'!$D$7)^AH$29))),((_xlfn.WEIBULL.DIST(AH$29,$L33,$K33,FALSE)*($R33*(1-$E33)+$Q33*(1-$F33))*((1+'Inputs &amp; Summary'!$D$7)^AH$29))))))</f>
        <v>44.187610036794567</v>
      </c>
      <c r="AI33" s="114">
        <f>$D33*IF(AI$29&gt;'Inputs &amp; Summary'!$D$5,0,IF(AI$29&gt;VLOOKUP($G33,Lists!$J$17:$K$21,2),IF($M33=Lists!$H$3,IF($K33&lt;1,(($S33/$K33)*((1+'Inputs &amp; Summary'!$D$7)^AI$29)),((INT(AI$29/$K33)-INT((AI$29-1)/$K33))*$S33*((1+'Inputs &amp; Summary'!$D$7)^AI$29))),(_xlfn.WEIBULL.DIST(AI$29,$L33,$K33,FALSE)*$S33*((1+'Inputs &amp; Summary'!$D$7)^AI$29))),IF($M33=Lists!$H$3,IF($K33&lt;1,((($R33*(1-$E33)+$Q33*(1-$F33))/$K33)*((1+'Inputs &amp; Summary'!$D$7)^AI$29)),((INT(AI$29/$K33)-INT((AI$29-1)/$K33))*($R33*(1-$E33)+$Q33*(1-$F33))*((1+'Inputs &amp; Summary'!$D$7)^AI$29))),((_xlfn.WEIBULL.DIST(AI$29,$L33,$K33,FALSE)*($R33*(1-$E33)+$Q33*(1-$F33))*((1+'Inputs &amp; Summary'!$D$7)^AI$29))))))</f>
        <v>45.071362237530451</v>
      </c>
      <c r="AJ33" s="114">
        <f>$D33*IF(AJ$29&gt;'Inputs &amp; Summary'!$D$5,0,IF(AJ$29&gt;VLOOKUP($G33,Lists!$J$17:$K$21,2),IF($M33=Lists!$H$3,IF($K33&lt;1,(($S33/$K33)*((1+'Inputs &amp; Summary'!$D$7)^AJ$29)),((INT(AJ$29/$K33)-INT((AJ$29-1)/$K33))*$S33*((1+'Inputs &amp; Summary'!$D$7)^AJ$29))),(_xlfn.WEIBULL.DIST(AJ$29,$L33,$K33,FALSE)*$S33*((1+'Inputs &amp; Summary'!$D$7)^AJ$29))),IF($M33=Lists!$H$3,IF($K33&lt;1,((($R33*(1-$E33)+$Q33*(1-$F33))/$K33)*((1+'Inputs &amp; Summary'!$D$7)^AJ$29)),((INT(AJ$29/$K33)-INT((AJ$29-1)/$K33))*($R33*(1-$E33)+$Q33*(1-$F33))*((1+'Inputs &amp; Summary'!$D$7)^AJ$29))),((_xlfn.WEIBULL.DIST(AJ$29,$L33,$K33,FALSE)*($R33*(1-$E33)+$Q33*(1-$F33))*((1+'Inputs &amp; Summary'!$D$7)^AJ$29))))))</f>
        <v>45.972789482281065</v>
      </c>
      <c r="AK33" s="114">
        <f>$D33*IF(AK$29&gt;'Inputs &amp; Summary'!$D$5,0,IF(AK$29&gt;VLOOKUP($G33,Lists!$J$17:$K$21,2),IF($M33=Lists!$H$3,IF($K33&lt;1,(($S33/$K33)*((1+'Inputs &amp; Summary'!$D$7)^AK$29)),((INT(AK$29/$K33)-INT((AK$29-1)/$K33))*$S33*((1+'Inputs &amp; Summary'!$D$7)^AK$29))),(_xlfn.WEIBULL.DIST(AK$29,$L33,$K33,FALSE)*$S33*((1+'Inputs &amp; Summary'!$D$7)^AK$29))),IF($M33=Lists!$H$3,IF($K33&lt;1,((($R33*(1-$E33)+$Q33*(1-$F33))/$K33)*((1+'Inputs &amp; Summary'!$D$7)^AK$29)),((INT(AK$29/$K33)-INT((AK$29-1)/$K33))*($R33*(1-$E33)+$Q33*(1-$F33))*((1+'Inputs &amp; Summary'!$D$7)^AK$29))),((_xlfn.WEIBULL.DIST(AK$29,$L33,$K33,FALSE)*($R33*(1-$E33)+$Q33*(1-$F33))*((1+'Inputs &amp; Summary'!$D$7)^AK$29))))))</f>
        <v>46.892245271926683</v>
      </c>
      <c r="AL33" s="114">
        <f>$D33*IF(AL$29&gt;'Inputs &amp; Summary'!$D$5,0,IF(AL$29&gt;VLOOKUP($G33,Lists!$J$17:$K$21,2),IF($M33=Lists!$H$3,IF($K33&lt;1,(($S33/$K33)*((1+'Inputs &amp; Summary'!$D$7)^AL$29)),((INT(AL$29/$K33)-INT((AL$29-1)/$K33))*$S33*((1+'Inputs &amp; Summary'!$D$7)^AL$29))),(_xlfn.WEIBULL.DIST(AL$29,$L33,$K33,FALSE)*$S33*((1+'Inputs &amp; Summary'!$D$7)^AL$29))),IF($M33=Lists!$H$3,IF($K33&lt;1,((($R33*(1-$E33)+$Q33*(1-$F33))/$K33)*((1+'Inputs &amp; Summary'!$D$7)^AL$29)),((INT(AL$29/$K33)-INT((AL$29-1)/$K33))*($R33*(1-$E33)+$Q33*(1-$F33))*((1+'Inputs &amp; Summary'!$D$7)^AL$29))),((_xlfn.WEIBULL.DIST(AL$29,$L33,$K33,FALSE)*($R33*(1-$E33)+$Q33*(1-$F33))*((1+'Inputs &amp; Summary'!$D$7)^AL$29))))))</f>
        <v>47.830090177365221</v>
      </c>
      <c r="AM33" s="114">
        <f>$D33*IF(AM$29&gt;'Inputs &amp; Summary'!$D$5,0,IF(AM$29&gt;VLOOKUP($G33,Lists!$J$17:$K$21,2),IF($M33=Lists!$H$3,IF($K33&lt;1,(($S33/$K33)*((1+'Inputs &amp; Summary'!$D$7)^AM$29)),((INT(AM$29/$K33)-INT((AM$29-1)/$K33))*$S33*((1+'Inputs &amp; Summary'!$D$7)^AM$29))),(_xlfn.WEIBULL.DIST(AM$29,$L33,$K33,FALSE)*$S33*((1+'Inputs &amp; Summary'!$D$7)^AM$29))),IF($M33=Lists!$H$3,IF($K33&lt;1,((($R33*(1-$E33)+$Q33*(1-$F33))/$K33)*((1+'Inputs &amp; Summary'!$D$7)^AM$29)),((INT(AM$29/$K33)-INT((AM$29-1)/$K33))*($R33*(1-$E33)+$Q33*(1-$F33))*((1+'Inputs &amp; Summary'!$D$7)^AM$29))),((_xlfn.WEIBULL.DIST(AM$29,$L33,$K33,FALSE)*($R33*(1-$E33)+$Q33*(1-$F33))*((1+'Inputs &amp; Summary'!$D$7)^AM$29))))))</f>
        <v>48.786691980912515</v>
      </c>
      <c r="AN33" s="114">
        <f>$D33*IF(AN$29&gt;'Inputs &amp; Summary'!$D$5,0,IF(AN$29&gt;VLOOKUP($G33,Lists!$J$17:$K$21,2),IF($M33=Lists!$H$3,IF($K33&lt;1,(($S33/$K33)*((1+'Inputs &amp; Summary'!$D$7)^AN$29)),((INT(AN$29/$K33)-INT((AN$29-1)/$K33))*$S33*((1+'Inputs &amp; Summary'!$D$7)^AN$29))),(_xlfn.WEIBULL.DIST(AN$29,$L33,$K33,FALSE)*$S33*((1+'Inputs &amp; Summary'!$D$7)^AN$29))),IF($M33=Lists!$H$3,IF($K33&lt;1,((($R33*(1-$E33)+$Q33*(1-$F33))/$K33)*((1+'Inputs &amp; Summary'!$D$7)^AN$29)),((INT(AN$29/$K33)-INT((AN$29-1)/$K33))*($R33*(1-$E33)+$Q33*(1-$F33))*((1+'Inputs &amp; Summary'!$D$7)^AN$29))),((_xlfn.WEIBULL.DIST(AN$29,$L33,$K33,FALSE)*($R33*(1-$E33)+$Q33*(1-$F33))*((1+'Inputs &amp; Summary'!$D$7)^AN$29))))))</f>
        <v>49.762425820530773</v>
      </c>
      <c r="AO33" s="114">
        <f>$D33*IF(AO$29&gt;'Inputs &amp; Summary'!$D$5,0,IF(AO$29&gt;VLOOKUP($G33,Lists!$J$17:$K$21,2),IF($M33=Lists!$H$3,IF($K33&lt;1,(($S33/$K33)*((1+'Inputs &amp; Summary'!$D$7)^AO$29)),((INT(AO$29/$K33)-INT((AO$29-1)/$K33))*$S33*((1+'Inputs &amp; Summary'!$D$7)^AO$29))),(_xlfn.WEIBULL.DIST(AO$29,$L33,$K33,FALSE)*$S33*((1+'Inputs &amp; Summary'!$D$7)^AO$29))),IF($M33=Lists!$H$3,IF($K33&lt;1,((($R33*(1-$E33)+$Q33*(1-$F33))/$K33)*((1+'Inputs &amp; Summary'!$D$7)^AO$29)),((INT(AO$29/$K33)-INT((AO$29-1)/$K33))*($R33*(1-$E33)+$Q33*(1-$F33))*((1+'Inputs &amp; Summary'!$D$7)^AO$29))),((_xlfn.WEIBULL.DIST(AO$29,$L33,$K33,FALSE)*($R33*(1-$E33)+$Q33*(1-$F33))*((1+'Inputs &amp; Summary'!$D$7)^AO$29))))))</f>
        <v>50.757674336941392</v>
      </c>
      <c r="AP33" s="114">
        <f>$D33*IF(AP$29&gt;'Inputs &amp; Summary'!$D$5,0,IF(AP$29&gt;VLOOKUP($G33,Lists!$J$17:$K$21,2),IF($M33=Lists!$H$3,IF($K33&lt;1,(($S33/$K33)*((1+'Inputs &amp; Summary'!$D$7)^AP$29)),((INT(AP$29/$K33)-INT((AP$29-1)/$K33))*$S33*((1+'Inputs &amp; Summary'!$D$7)^AP$29))),(_xlfn.WEIBULL.DIST(AP$29,$L33,$K33,FALSE)*$S33*((1+'Inputs &amp; Summary'!$D$7)^AP$29))),IF($M33=Lists!$H$3,IF($K33&lt;1,((($R33*(1-$E33)+$Q33*(1-$F33))/$K33)*((1+'Inputs &amp; Summary'!$D$7)^AP$29)),((INT(AP$29/$K33)-INT((AP$29-1)/$K33))*($R33*(1-$E33)+$Q33*(1-$F33))*((1+'Inputs &amp; Summary'!$D$7)^AP$29))),((_xlfn.WEIBULL.DIST(AP$29,$L33,$K33,FALSE)*($R33*(1-$E33)+$Q33*(1-$F33))*((1+'Inputs &amp; Summary'!$D$7)^AP$29))))))</f>
        <v>51.772827823680217</v>
      </c>
      <c r="AQ33" s="114">
        <f>$D33*IF(AQ$29&gt;'Inputs &amp; Summary'!$D$5,0,IF(AQ$29&gt;VLOOKUP($G33,Lists!$J$17:$K$21,2),IF($M33=Lists!$H$3,IF($K33&lt;1,(($S33/$K33)*((1+'Inputs &amp; Summary'!$D$7)^AQ$29)),((INT(AQ$29/$K33)-INT((AQ$29-1)/$K33))*$S33*((1+'Inputs &amp; Summary'!$D$7)^AQ$29))),(_xlfn.WEIBULL.DIST(AQ$29,$L33,$K33,FALSE)*$S33*((1+'Inputs &amp; Summary'!$D$7)^AQ$29))),IF($M33=Lists!$H$3,IF($K33&lt;1,((($R33*(1-$E33)+$Q33*(1-$F33))/$K33)*((1+'Inputs &amp; Summary'!$D$7)^AQ$29)),((INT(AQ$29/$K33)-INT((AQ$29-1)/$K33))*($R33*(1-$E33)+$Q33*(1-$F33))*((1+'Inputs &amp; Summary'!$D$7)^AQ$29))),((_xlfn.WEIBULL.DIST(AQ$29,$L33,$K33,FALSE)*($R33*(1-$E33)+$Q33*(1-$F33))*((1+'Inputs &amp; Summary'!$D$7)^AQ$29))))))</f>
        <v>52.808284380153815</v>
      </c>
      <c r="AR33" s="114">
        <f>$D33*IF(AR$29&gt;'Inputs &amp; Summary'!$D$5,0,IF(AR$29&gt;VLOOKUP($G33,Lists!$J$17:$K$21,2),IF($M33=Lists!$H$3,IF($K33&lt;1,(($S33/$K33)*((1+'Inputs &amp; Summary'!$D$7)^AR$29)),((INT(AR$29/$K33)-INT((AR$29-1)/$K33))*$S33*((1+'Inputs &amp; Summary'!$D$7)^AR$29))),(_xlfn.WEIBULL.DIST(AR$29,$L33,$K33,FALSE)*$S33*((1+'Inputs &amp; Summary'!$D$7)^AR$29))),IF($M33=Lists!$H$3,IF($K33&lt;1,((($R33*(1-$E33)+$Q33*(1-$F33))/$K33)*((1+'Inputs &amp; Summary'!$D$7)^AR$29)),((INT(AR$29/$K33)-INT((AR$29-1)/$K33))*($R33*(1-$E33)+$Q33*(1-$F33))*((1+'Inputs &amp; Summary'!$D$7)^AR$29))),((_xlfn.WEIBULL.DIST(AR$29,$L33,$K33,FALSE)*($R33*(1-$E33)+$Q33*(1-$F33))*((1+'Inputs &amp; Summary'!$D$7)^AR$29))))))</f>
        <v>53.864450067756898</v>
      </c>
      <c r="AS33" s="114">
        <f>$D33*IF(AS$29&gt;'Inputs &amp; Summary'!$D$5,0,IF(AS$29&gt;VLOOKUP($G33,Lists!$J$17:$K$21,2),IF($M33=Lists!$H$3,IF($K33&lt;1,(($S33/$K33)*((1+'Inputs &amp; Summary'!$D$7)^AS$29)),((INT(AS$29/$K33)-INT((AS$29-1)/$K33))*$S33*((1+'Inputs &amp; Summary'!$D$7)^AS$29))),(_xlfn.WEIBULL.DIST(AS$29,$L33,$K33,FALSE)*$S33*((1+'Inputs &amp; Summary'!$D$7)^AS$29))),IF($M33=Lists!$H$3,IF($K33&lt;1,((($R33*(1-$E33)+$Q33*(1-$F33))/$K33)*((1+'Inputs &amp; Summary'!$D$7)^AS$29)),((INT(AS$29/$K33)-INT((AS$29-1)/$K33))*($R33*(1-$E33)+$Q33*(1-$F33))*((1+'Inputs &amp; Summary'!$D$7)^AS$29))),((_xlfn.WEIBULL.DIST(AS$29,$L33,$K33,FALSE)*($R33*(1-$E33)+$Q33*(1-$F33))*((1+'Inputs &amp; Summary'!$D$7)^AS$29))))))</f>
        <v>0</v>
      </c>
      <c r="AT33" s="114">
        <f>$D33*IF(AT$29&gt;'Inputs &amp; Summary'!$D$5,0,IF(AT$29&gt;VLOOKUP($G33,Lists!$J$17:$K$21,2),IF($M33=Lists!$H$3,IF($K33&lt;1,(($S33/$K33)*((1+'Inputs &amp; Summary'!$D$7)^AT$29)),((INT(AT$29/$K33)-INT((AT$29-1)/$K33))*$S33*((1+'Inputs &amp; Summary'!$D$7)^AT$29))),(_xlfn.WEIBULL.DIST(AT$29,$L33,$K33,FALSE)*$S33*((1+'Inputs &amp; Summary'!$D$7)^AT$29))),IF($M33=Lists!$H$3,IF($K33&lt;1,((($R33*(1-$E33)+$Q33*(1-$F33))/$K33)*((1+'Inputs &amp; Summary'!$D$7)^AT$29)),((INT(AT$29/$K33)-INT((AT$29-1)/$K33))*($R33*(1-$E33)+$Q33*(1-$F33))*((1+'Inputs &amp; Summary'!$D$7)^AT$29))),((_xlfn.WEIBULL.DIST(AT$29,$L33,$K33,FALSE)*($R33*(1-$E33)+$Q33*(1-$F33))*((1+'Inputs &amp; Summary'!$D$7)^AT$29))))))</f>
        <v>0</v>
      </c>
      <c r="AU33" s="114">
        <f>$D33*IF(AU$29&gt;'Inputs &amp; Summary'!$D$5,0,IF(AU$29&gt;VLOOKUP($G33,Lists!$J$17:$K$21,2),IF($M33=Lists!$H$3,IF($K33&lt;1,(($S33/$K33)*((1+'Inputs &amp; Summary'!$D$7)^AU$29)),((INT(AU$29/$K33)-INT((AU$29-1)/$K33))*$S33*((1+'Inputs &amp; Summary'!$D$7)^AU$29))),(_xlfn.WEIBULL.DIST(AU$29,$L33,$K33,FALSE)*$S33*((1+'Inputs &amp; Summary'!$D$7)^AU$29))),IF($M33=Lists!$H$3,IF($K33&lt;1,((($R33*(1-$E33)+$Q33*(1-$F33))/$K33)*((1+'Inputs &amp; Summary'!$D$7)^AU$29)),((INT(AU$29/$K33)-INT((AU$29-1)/$K33))*($R33*(1-$E33)+$Q33*(1-$F33))*((1+'Inputs &amp; Summary'!$D$7)^AU$29))),((_xlfn.WEIBULL.DIST(AU$29,$L33,$K33,FALSE)*($R33*(1-$E33)+$Q33*(1-$F33))*((1+'Inputs &amp; Summary'!$D$7)^AU$29))))))</f>
        <v>0</v>
      </c>
      <c r="AV33" s="114">
        <f>$D33*IF(AV$29&gt;'Inputs &amp; Summary'!$D$5,0,IF(AV$29&gt;VLOOKUP($G33,Lists!$J$17:$K$21,2),IF($M33=Lists!$H$3,IF($K33&lt;1,(($S33/$K33)*((1+'Inputs &amp; Summary'!$D$7)^AV$29)),((INT(AV$29/$K33)-INT((AV$29-1)/$K33))*$S33*((1+'Inputs &amp; Summary'!$D$7)^AV$29))),(_xlfn.WEIBULL.DIST(AV$29,$L33,$K33,FALSE)*$S33*((1+'Inputs &amp; Summary'!$D$7)^AV$29))),IF($M33=Lists!$H$3,IF($K33&lt;1,((($R33*(1-$E33)+$Q33*(1-$F33))/$K33)*((1+'Inputs &amp; Summary'!$D$7)^AV$29)),((INT(AV$29/$K33)-INT((AV$29-1)/$K33))*($R33*(1-$E33)+$Q33*(1-$F33))*((1+'Inputs &amp; Summary'!$D$7)^AV$29))),((_xlfn.WEIBULL.DIST(AV$29,$L33,$K33,FALSE)*($R33*(1-$E33)+$Q33*(1-$F33))*((1+'Inputs &amp; Summary'!$D$7)^AV$29))))))</f>
        <v>0</v>
      </c>
      <c r="AW33" s="114">
        <f>$D33*IF(AW$29&gt;'Inputs &amp; Summary'!$D$5,0,IF(AW$29&gt;VLOOKUP($G33,Lists!$J$17:$K$21,2),IF($M33=Lists!$H$3,IF($K33&lt;1,(($S33/$K33)*((1+'Inputs &amp; Summary'!$D$7)^AW$29)),((INT(AW$29/$K33)-INT((AW$29-1)/$K33))*$S33*((1+'Inputs &amp; Summary'!$D$7)^AW$29))),(_xlfn.WEIBULL.DIST(AW$29,$L33,$K33,FALSE)*$S33*((1+'Inputs &amp; Summary'!$D$7)^AW$29))),IF($M33=Lists!$H$3,IF($K33&lt;1,((($R33*(1-$E33)+$Q33*(1-$F33))/$K33)*((1+'Inputs &amp; Summary'!$D$7)^AW$29)),((INT(AW$29/$K33)-INT((AW$29-1)/$K33))*($R33*(1-$E33)+$Q33*(1-$F33))*((1+'Inputs &amp; Summary'!$D$7)^AW$29))),((_xlfn.WEIBULL.DIST(AW$29,$L33,$K33,FALSE)*($R33*(1-$E33)+$Q33*(1-$F33))*((1+'Inputs &amp; Summary'!$D$7)^AW$29))))))</f>
        <v>0</v>
      </c>
      <c r="AX33" s="114">
        <f>$D33*IF(AX$29&gt;'Inputs &amp; Summary'!$D$5,0,IF(AX$29&gt;VLOOKUP($G33,Lists!$J$17:$K$21,2),IF($M33=Lists!$H$3,IF($K33&lt;1,(($S33/$K33)*((1+'Inputs &amp; Summary'!$D$7)^AX$29)),((INT(AX$29/$K33)-INT((AX$29-1)/$K33))*$S33*((1+'Inputs &amp; Summary'!$D$7)^AX$29))),(_xlfn.WEIBULL.DIST(AX$29,$L33,$K33,FALSE)*$S33*((1+'Inputs &amp; Summary'!$D$7)^AX$29))),IF($M33=Lists!$H$3,IF($K33&lt;1,((($R33*(1-$E33)+$Q33*(1-$F33))/$K33)*((1+'Inputs &amp; Summary'!$D$7)^AX$29)),((INT(AX$29/$K33)-INT((AX$29-1)/$K33))*($R33*(1-$E33)+$Q33*(1-$F33))*((1+'Inputs &amp; Summary'!$D$7)^AX$29))),((_xlfn.WEIBULL.DIST(AX$29,$L33,$K33,FALSE)*($R33*(1-$E33)+$Q33*(1-$F33))*((1+'Inputs &amp; Summary'!$D$7)^AX$29))))))</f>
        <v>0</v>
      </c>
      <c r="AY33" s="114">
        <f>$D33*IF(AY$29&gt;'Inputs &amp; Summary'!$D$5,0,IF(AY$29&gt;VLOOKUP($G33,Lists!$J$17:$K$21,2),IF($M33=Lists!$H$3,IF($K33&lt;1,(($S33/$K33)*((1+'Inputs &amp; Summary'!$D$7)^AY$29)),((INT(AY$29/$K33)-INT((AY$29-1)/$K33))*$S33*((1+'Inputs &amp; Summary'!$D$7)^AY$29))),(_xlfn.WEIBULL.DIST(AY$29,$L33,$K33,FALSE)*$S33*((1+'Inputs &amp; Summary'!$D$7)^AY$29))),IF($M33=Lists!$H$3,IF($K33&lt;1,((($R33*(1-$E33)+$Q33*(1-$F33))/$K33)*((1+'Inputs &amp; Summary'!$D$7)^AY$29)),((INT(AY$29/$K33)-INT((AY$29-1)/$K33))*($R33*(1-$E33)+$Q33*(1-$F33))*((1+'Inputs &amp; Summary'!$D$7)^AY$29))),((_xlfn.WEIBULL.DIST(AY$29,$L33,$K33,FALSE)*($R33*(1-$E33)+$Q33*(1-$F33))*((1+'Inputs &amp; Summary'!$D$7)^AY$29))))))</f>
        <v>0</v>
      </c>
      <c r="AZ33" s="114">
        <f>$D33*IF(AZ$29&gt;'Inputs &amp; Summary'!$D$5,0,IF(AZ$29&gt;VLOOKUP($G33,Lists!$J$17:$K$21,2),IF($M33=Lists!$H$3,IF($K33&lt;1,(($S33/$K33)*((1+'Inputs &amp; Summary'!$D$7)^AZ$29)),((INT(AZ$29/$K33)-INT((AZ$29-1)/$K33))*$S33*((1+'Inputs &amp; Summary'!$D$7)^AZ$29))),(_xlfn.WEIBULL.DIST(AZ$29,$L33,$K33,FALSE)*$S33*((1+'Inputs &amp; Summary'!$D$7)^AZ$29))),IF($M33=Lists!$H$3,IF($K33&lt;1,((($R33*(1-$E33)+$Q33*(1-$F33))/$K33)*((1+'Inputs &amp; Summary'!$D$7)^AZ$29)),((INT(AZ$29/$K33)-INT((AZ$29-1)/$K33))*($R33*(1-$E33)+$Q33*(1-$F33))*((1+'Inputs &amp; Summary'!$D$7)^AZ$29))),((_xlfn.WEIBULL.DIST(AZ$29,$L33,$K33,FALSE)*($R33*(1-$E33)+$Q33*(1-$F33))*((1+'Inputs &amp; Summary'!$D$7)^AZ$29))))))</f>
        <v>0</v>
      </c>
      <c r="BA33" s="114">
        <f>$D33*IF(BA$29&gt;'Inputs &amp; Summary'!$D$5,0,IF(BA$29&gt;VLOOKUP($G33,Lists!$J$17:$K$21,2),IF($M33=Lists!$H$3,IF($K33&lt;1,(($S33/$K33)*((1+'Inputs &amp; Summary'!$D$7)^BA$29)),((INT(BA$29/$K33)-INT((BA$29-1)/$K33))*$S33*((1+'Inputs &amp; Summary'!$D$7)^BA$29))),(_xlfn.WEIBULL.DIST(BA$29,$L33,$K33,FALSE)*$S33*((1+'Inputs &amp; Summary'!$D$7)^BA$29))),IF($M33=Lists!$H$3,IF($K33&lt;1,((($R33*(1-$E33)+$Q33*(1-$F33))/$K33)*((1+'Inputs &amp; Summary'!$D$7)^BA$29)),((INT(BA$29/$K33)-INT((BA$29-1)/$K33))*($R33*(1-$E33)+$Q33*(1-$F33))*((1+'Inputs &amp; Summary'!$D$7)^BA$29))),((_xlfn.WEIBULL.DIST(BA$29,$L33,$K33,FALSE)*($R33*(1-$E33)+$Q33*(1-$F33))*((1+'Inputs &amp; Summary'!$D$7)^BA$29))))))</f>
        <v>0</v>
      </c>
      <c r="BB33" s="114">
        <f>$D33*IF(BB$29&gt;'Inputs &amp; Summary'!$D$5,0,IF(BB$29&gt;VLOOKUP($G33,Lists!$J$17:$K$21,2),IF($M33=Lists!$H$3,IF($K33&lt;1,(($S33/$K33)*((1+'Inputs &amp; Summary'!$D$7)^BB$29)),((INT(BB$29/$K33)-INT((BB$29-1)/$K33))*$S33*((1+'Inputs &amp; Summary'!$D$7)^BB$29))),(_xlfn.WEIBULL.DIST(BB$29,$L33,$K33,FALSE)*$S33*((1+'Inputs &amp; Summary'!$D$7)^BB$29))),IF($M33=Lists!$H$3,IF($K33&lt;1,((($R33*(1-$E33)+$Q33*(1-$F33))/$K33)*((1+'Inputs &amp; Summary'!$D$7)^BB$29)),((INT(BB$29/$K33)-INT((BB$29-1)/$K33))*($R33*(1-$E33)+$Q33*(1-$F33))*((1+'Inputs &amp; Summary'!$D$7)^BB$29))),((_xlfn.WEIBULL.DIST(BB$29,$L33,$K33,FALSE)*($R33*(1-$E33)+$Q33*(1-$F33))*((1+'Inputs &amp; Summary'!$D$7)^BB$29))))))</f>
        <v>0</v>
      </c>
      <c r="BC33" s="114">
        <f>$D33*IF(BC$29&gt;'Inputs &amp; Summary'!$D$5,0,IF(BC$29&gt;VLOOKUP($G33,Lists!$J$17:$K$21,2),IF($M33=Lists!$H$3,IF($K33&lt;1,(($S33/$K33)*((1+'Inputs &amp; Summary'!$D$7)^BC$29)),((INT(BC$29/$K33)-INT((BC$29-1)/$K33))*$S33*((1+'Inputs &amp; Summary'!$D$7)^BC$29))),(_xlfn.WEIBULL.DIST(BC$29,$L33,$K33,FALSE)*$S33*((1+'Inputs &amp; Summary'!$D$7)^BC$29))),IF($M33=Lists!$H$3,IF($K33&lt;1,((($R33*(1-$E33)+$Q33*(1-$F33))/$K33)*((1+'Inputs &amp; Summary'!$D$7)^BC$29)),((INT(BC$29/$K33)-INT((BC$29-1)/$K33))*($R33*(1-$E33)+$Q33*(1-$F33))*((1+'Inputs &amp; Summary'!$D$7)^BC$29))),((_xlfn.WEIBULL.DIST(BC$29,$L33,$K33,FALSE)*($R33*(1-$E33)+$Q33*(1-$F33))*((1+'Inputs &amp; Summary'!$D$7)^BC$29))))))</f>
        <v>0</v>
      </c>
      <c r="BD33" s="114">
        <f>$D33*IF(BD$29&gt;'Inputs &amp; Summary'!$D$5,0,IF(BD$29&gt;VLOOKUP($G33,Lists!$J$17:$K$21,2),IF($M33=Lists!$H$3,IF($K33&lt;1,(($S33/$K33)*((1+'Inputs &amp; Summary'!$D$7)^BD$29)),((INT(BD$29/$K33)-INT((BD$29-1)/$K33))*$S33*((1+'Inputs &amp; Summary'!$D$7)^BD$29))),(_xlfn.WEIBULL.DIST(BD$29,$L33,$K33,FALSE)*$S33*((1+'Inputs &amp; Summary'!$D$7)^BD$29))),IF($M33=Lists!$H$3,IF($K33&lt;1,((($R33*(1-$E33)+$Q33*(1-$F33))/$K33)*((1+'Inputs &amp; Summary'!$D$7)^BD$29)),((INT(BD$29/$K33)-INT((BD$29-1)/$K33))*($R33*(1-$E33)+$Q33*(1-$F33))*((1+'Inputs &amp; Summary'!$D$7)^BD$29))),((_xlfn.WEIBULL.DIST(BD$29,$L33,$K33,FALSE)*($R33*(1-$E33)+$Q33*(1-$F33))*((1+'Inputs &amp; Summary'!$D$7)^BD$29))))))</f>
        <v>0</v>
      </c>
      <c r="BE33" s="114">
        <f>$D33*IF(BE$29&gt;'Inputs &amp; Summary'!$D$5,0,IF(BE$29&gt;VLOOKUP($G33,Lists!$J$17:$K$21,2),IF($M33=Lists!$H$3,IF($K33&lt;1,(($S33/$K33)*((1+'Inputs &amp; Summary'!$D$7)^BE$29)),((INT(BE$29/$K33)-INT((BE$29-1)/$K33))*$S33*((1+'Inputs &amp; Summary'!$D$7)^BE$29))),(_xlfn.WEIBULL.DIST(BE$29,$L33,$K33,FALSE)*$S33*((1+'Inputs &amp; Summary'!$D$7)^BE$29))),IF($M33=Lists!$H$3,IF($K33&lt;1,((($R33*(1-$E33)+$Q33*(1-$F33))/$K33)*((1+'Inputs &amp; Summary'!$D$7)^BE$29)),((INT(BE$29/$K33)-INT((BE$29-1)/$K33))*($R33*(1-$E33)+$Q33*(1-$F33))*((1+'Inputs &amp; Summary'!$D$7)^BE$29))),((_xlfn.WEIBULL.DIST(BE$29,$L33,$K33,FALSE)*($R33*(1-$E33)+$Q33*(1-$F33))*((1+'Inputs &amp; Summary'!$D$7)^BE$29))))))</f>
        <v>0</v>
      </c>
      <c r="BF33" s="114">
        <f>$D33*IF(BF$29&gt;'Inputs &amp; Summary'!$D$5,0,IF(BF$29&gt;VLOOKUP($G33,Lists!$J$17:$K$21,2),IF($M33=Lists!$H$3,IF($K33&lt;1,(($S33/$K33)*((1+'Inputs &amp; Summary'!$D$7)^BF$29)),((INT(BF$29/$K33)-INT((BF$29-1)/$K33))*$S33*((1+'Inputs &amp; Summary'!$D$7)^BF$29))),(_xlfn.WEIBULL.DIST(BF$29,$L33,$K33,FALSE)*$S33*((1+'Inputs &amp; Summary'!$D$7)^BF$29))),IF($M33=Lists!$H$3,IF($K33&lt;1,((($R33*(1-$E33)+$Q33*(1-$F33))/$K33)*((1+'Inputs &amp; Summary'!$D$7)^BF$29)),((INT(BF$29/$K33)-INT((BF$29-1)/$K33))*($R33*(1-$E33)+$Q33*(1-$F33))*((1+'Inputs &amp; Summary'!$D$7)^BF$29))),((_xlfn.WEIBULL.DIST(BF$29,$L33,$K33,FALSE)*($R33*(1-$E33)+$Q33*(1-$F33))*((1+'Inputs &amp; Summary'!$D$7)^BF$29))))))</f>
        <v>0</v>
      </c>
      <c r="BG33" s="114">
        <f>$D33*IF(BG$29&gt;'Inputs &amp; Summary'!$D$5,0,IF(BG$29&gt;VLOOKUP($G33,Lists!$J$17:$K$21,2),IF($M33=Lists!$H$3,IF($K33&lt;1,(($S33/$K33)*((1+'Inputs &amp; Summary'!$D$7)^BG$29)),((INT(BG$29/$K33)-INT((BG$29-1)/$K33))*$S33*((1+'Inputs &amp; Summary'!$D$7)^BG$29))),(_xlfn.WEIBULL.DIST(BG$29,$L33,$K33,FALSE)*$S33*((1+'Inputs &amp; Summary'!$D$7)^BG$29))),IF($M33=Lists!$H$3,IF($K33&lt;1,((($R33*(1-$E33)+$Q33*(1-$F33))/$K33)*((1+'Inputs &amp; Summary'!$D$7)^BG$29)),((INT(BG$29/$K33)-INT((BG$29-1)/$K33))*($R33*(1-$E33)+$Q33*(1-$F33))*((1+'Inputs &amp; Summary'!$D$7)^BG$29))),((_xlfn.WEIBULL.DIST(BG$29,$L33,$K33,FALSE)*($R33*(1-$E33)+$Q33*(1-$F33))*((1+'Inputs &amp; Summary'!$D$7)^BG$29))))))</f>
        <v>0</v>
      </c>
      <c r="BH33" s="114">
        <f>$D33*IF(BH$29&gt;'Inputs &amp; Summary'!$D$5,0,IF(BH$29&gt;VLOOKUP($G33,Lists!$J$17:$K$21,2),IF($M33=Lists!$H$3,IF($K33&lt;1,(($S33/$K33)*((1+'Inputs &amp; Summary'!$D$7)^BH$29)),((INT(BH$29/$K33)-INT((BH$29-1)/$K33))*$S33*((1+'Inputs &amp; Summary'!$D$7)^BH$29))),(_xlfn.WEIBULL.DIST(BH$29,$L33,$K33,FALSE)*$S33*((1+'Inputs &amp; Summary'!$D$7)^BH$29))),IF($M33=Lists!$H$3,IF($K33&lt;1,((($R33*(1-$E33)+$Q33*(1-$F33))/$K33)*((1+'Inputs &amp; Summary'!$D$7)^BH$29)),((INT(BH$29/$K33)-INT((BH$29-1)/$K33))*($R33*(1-$E33)+$Q33*(1-$F33))*((1+'Inputs &amp; Summary'!$D$7)^BH$29))),((_xlfn.WEIBULL.DIST(BH$29,$L33,$K33,FALSE)*($R33*(1-$E33)+$Q33*(1-$F33))*((1+'Inputs &amp; Summary'!$D$7)^BH$29))))))</f>
        <v>0</v>
      </c>
      <c r="BI33" s="114">
        <f>$D33*IF(BI$29&gt;'Inputs &amp; Summary'!$D$5,0,IF(BI$29&gt;VLOOKUP($G33,Lists!$J$17:$K$21,2),IF($M33=Lists!$H$3,IF($K33&lt;1,(($S33/$K33)*((1+'Inputs &amp; Summary'!$D$7)^BI$29)),((INT(BI$29/$K33)-INT((BI$29-1)/$K33))*$S33*((1+'Inputs &amp; Summary'!$D$7)^BI$29))),(_xlfn.WEIBULL.DIST(BI$29,$L33,$K33,FALSE)*$S33*((1+'Inputs &amp; Summary'!$D$7)^BI$29))),IF($M33=Lists!$H$3,IF($K33&lt;1,((($R33*(1-$E33)+$Q33*(1-$F33))/$K33)*((1+'Inputs &amp; Summary'!$D$7)^BI$29)),((INT(BI$29/$K33)-INT((BI$29-1)/$K33))*($R33*(1-$E33)+$Q33*(1-$F33))*((1+'Inputs &amp; Summary'!$D$7)^BI$29))),((_xlfn.WEIBULL.DIST(BI$29,$L33,$K33,FALSE)*($R33*(1-$E33)+$Q33*(1-$F33))*((1+'Inputs &amp; Summary'!$D$7)^BI$29))))))</f>
        <v>0</v>
      </c>
      <c r="BJ33" s="114">
        <f>$D33*IF(BJ$29&gt;'Inputs &amp; Summary'!$D$5,0,IF(BJ$29&gt;VLOOKUP($G33,Lists!$J$17:$K$21,2),IF($M33=Lists!$H$3,IF($K33&lt;1,(($S33/$K33)*((1+'Inputs &amp; Summary'!$D$7)^BJ$29)),((INT(BJ$29/$K33)-INT((BJ$29-1)/$K33))*$S33*((1+'Inputs &amp; Summary'!$D$7)^BJ$29))),(_xlfn.WEIBULL.DIST(BJ$29,$L33,$K33,FALSE)*$S33*((1+'Inputs &amp; Summary'!$D$7)^BJ$29))),IF($M33=Lists!$H$3,IF($K33&lt;1,((($R33*(1-$E33)+$Q33*(1-$F33))/$K33)*((1+'Inputs &amp; Summary'!$D$7)^BJ$29)),((INT(BJ$29/$K33)-INT((BJ$29-1)/$K33))*($R33*(1-$E33)+$Q33*(1-$F33))*((1+'Inputs &amp; Summary'!$D$7)^BJ$29))),((_xlfn.WEIBULL.DIST(BJ$29,$L33,$K33,FALSE)*($R33*(1-$E33)+$Q33*(1-$F33))*((1+'Inputs &amp; Summary'!$D$7)^BJ$29))))))</f>
        <v>0</v>
      </c>
      <c r="BK33" s="114">
        <f>$D33*IF(BK$29&gt;'Inputs &amp; Summary'!$D$5,0,IF(BK$29&gt;VLOOKUP($G33,Lists!$J$17:$K$21,2),IF($M33=Lists!$H$3,IF($K33&lt;1,(($S33/$K33)*((1+'Inputs &amp; Summary'!$D$7)^BK$29)),((INT(BK$29/$K33)-INT((BK$29-1)/$K33))*$S33*((1+'Inputs &amp; Summary'!$D$7)^BK$29))),(_xlfn.WEIBULL.DIST(BK$29,$L33,$K33,FALSE)*$S33*((1+'Inputs &amp; Summary'!$D$7)^BK$29))),IF($M33=Lists!$H$3,IF($K33&lt;1,((($R33*(1-$E33)+$Q33*(1-$F33))/$K33)*((1+'Inputs &amp; Summary'!$D$7)^BK$29)),((INT(BK$29/$K33)-INT((BK$29-1)/$K33))*($R33*(1-$E33)+$Q33*(1-$F33))*((1+'Inputs &amp; Summary'!$D$7)^BK$29))),((_xlfn.WEIBULL.DIST(BK$29,$L33,$K33,FALSE)*($R33*(1-$E33)+$Q33*(1-$F33))*((1+'Inputs &amp; Summary'!$D$7)^BK$29))))))</f>
        <v>0</v>
      </c>
      <c r="BL33" s="114">
        <f>$D33*IF(BL$29&gt;'Inputs &amp; Summary'!$D$5,0,IF(BL$29&gt;VLOOKUP($G33,Lists!$J$17:$K$21,2),IF($M33=Lists!$H$3,IF($K33&lt;1,(($S33/$K33)*((1+'Inputs &amp; Summary'!$D$7)^BL$29)),((INT(BL$29/$K33)-INT((BL$29-1)/$K33))*$S33*((1+'Inputs &amp; Summary'!$D$7)^BL$29))),(_xlfn.WEIBULL.DIST(BL$29,$L33,$K33,FALSE)*$S33*((1+'Inputs &amp; Summary'!$D$7)^BL$29))),IF($M33=Lists!$H$3,IF($K33&lt;1,((($R33*(1-$E33)+$Q33*(1-$F33))/$K33)*((1+'Inputs &amp; Summary'!$D$7)^BL$29)),((INT(BL$29/$K33)-INT((BL$29-1)/$K33))*($R33*(1-$E33)+$Q33*(1-$F33))*((1+'Inputs &amp; Summary'!$D$7)^BL$29))),((_xlfn.WEIBULL.DIST(BL$29,$L33,$K33,FALSE)*($R33*(1-$E33)+$Q33*(1-$F33))*((1+'Inputs &amp; Summary'!$D$7)^BL$29))))))</f>
        <v>0</v>
      </c>
    </row>
    <row r="34" spans="1:64" s="1" customFormat="1" ht="28.8" x14ac:dyDescent="0.3">
      <c r="A34" s="79" t="s">
        <v>156</v>
      </c>
      <c r="B34" s="33" t="s">
        <v>307</v>
      </c>
      <c r="C34" s="33" t="s">
        <v>138</v>
      </c>
      <c r="D34" s="68">
        <v>1</v>
      </c>
      <c r="E34" s="68">
        <v>0</v>
      </c>
      <c r="F34" s="68">
        <v>0</v>
      </c>
      <c r="G34" s="213" t="s">
        <v>433</v>
      </c>
      <c r="H34" s="34" t="s">
        <v>16</v>
      </c>
      <c r="I34" s="34" t="s">
        <v>270</v>
      </c>
      <c r="J34" s="33">
        <f>VLOOKUP(I34,'Labor Rates'!$A$1:$B$16,2)</f>
        <v>25.173076923076923</v>
      </c>
      <c r="K34" s="35">
        <v>1</v>
      </c>
      <c r="L34" s="35">
        <v>1</v>
      </c>
      <c r="M34" s="33" t="s">
        <v>259</v>
      </c>
      <c r="N34" s="84">
        <f>'Inputs &amp; Summary'!$D$25</f>
        <v>18</v>
      </c>
      <c r="O34" s="35">
        <v>0.08</v>
      </c>
      <c r="P34" s="5">
        <v>0</v>
      </c>
      <c r="Q34" s="73">
        <f t="shared" si="6"/>
        <v>36.24923076923077</v>
      </c>
      <c r="R34" s="73">
        <f t="shared" si="7"/>
        <v>0</v>
      </c>
      <c r="S34" s="74">
        <f t="shared" si="8"/>
        <v>36.24923076923077</v>
      </c>
      <c r="T34" s="88"/>
      <c r="U34" s="80"/>
      <c r="V34" s="87">
        <f t="shared" si="9"/>
        <v>44.918809211241644</v>
      </c>
      <c r="W34" s="87">
        <f>NPV('Inputs &amp; Summary'!$D$6,Y34:BL34)</f>
        <v>455.52451923031333</v>
      </c>
      <c r="X34" s="90">
        <f t="shared" si="10"/>
        <v>6.4518238155603638E-3</v>
      </c>
      <c r="Y34" s="114">
        <f>$D34*IF(Y$29&gt;'Inputs &amp; Summary'!$D$5,0,IF(Y$29&gt;VLOOKUP($G34,Lists!$J$17:$K$21,2),IF($M34=Lists!$H$3,IF($K34&lt;1,(($S34/$K34)*((1+'Inputs &amp; Summary'!$D$7)^Y$29)),((INT(Y$29/$K34)-INT((Y$29-1)/$K34))*$S34*((1+'Inputs &amp; Summary'!$D$7)^Y$29))),(_xlfn.WEIBULL.DIST(Y$29,$L34,$K34,FALSE)*$S34*((1+'Inputs &amp; Summary'!$D$7)^Y$29))),IF($M34=Lists!$H$3,IF($K34&lt;1,((($R34*(1-$E34)+$Q34*(1-$F34))/$K34)*((1+'Inputs &amp; Summary'!$D$7)^Y$29)),((INT(Y$29/$K34)-INT((Y$29-1)/$K34))*($R34*(1-$E34)+$Q34*(1-$F34))*((1+'Inputs &amp; Summary'!$D$7)^Y$29))),((_xlfn.WEIBULL.DIST(Y$29,$L34,$K34,FALSE)*($R34*(1-$E34)+$Q34*(1-$F34))*((1+'Inputs &amp; Summary'!$D$7)^Y$29))))))</f>
        <v>36.974215384615384</v>
      </c>
      <c r="Z34" s="114">
        <f>$D34*IF(Z$29&gt;'Inputs &amp; Summary'!$D$5,0,IF(Z$29&gt;VLOOKUP($G34,Lists!$J$17:$K$21,2),IF($M34=Lists!$H$3,IF($K34&lt;1,(($S34/$K34)*((1+'Inputs &amp; Summary'!$D$7)^Z$29)),((INT(Z$29/$K34)-INT((Z$29-1)/$K34))*$S34*((1+'Inputs &amp; Summary'!$D$7)^Z$29))),(_xlfn.WEIBULL.DIST(Z$29,$L34,$K34,FALSE)*$S34*((1+'Inputs &amp; Summary'!$D$7)^Z$29))),IF($M34=Lists!$H$3,IF($K34&lt;1,((($R34*(1-$E34)+$Q34*(1-$F34))/$K34)*((1+'Inputs &amp; Summary'!$D$7)^Z$29)),((INT(Z$29/$K34)-INT((Z$29-1)/$K34))*($R34*(1-$E34)+$Q34*(1-$F34))*((1+'Inputs &amp; Summary'!$D$7)^Z$29))),((_xlfn.WEIBULL.DIST(Z$29,$L34,$K34,FALSE)*($R34*(1-$E34)+$Q34*(1-$F34))*((1+'Inputs &amp; Summary'!$D$7)^Z$29))))))</f>
        <v>37.713699692307692</v>
      </c>
      <c r="AA34" s="114">
        <f>$D34*IF(AA$29&gt;'Inputs &amp; Summary'!$D$5,0,IF(AA$29&gt;VLOOKUP($G34,Lists!$J$17:$K$21,2),IF($M34=Lists!$H$3,IF($K34&lt;1,(($S34/$K34)*((1+'Inputs &amp; Summary'!$D$7)^AA$29)),((INT(AA$29/$K34)-INT((AA$29-1)/$K34))*$S34*((1+'Inputs &amp; Summary'!$D$7)^AA$29))),(_xlfn.WEIBULL.DIST(AA$29,$L34,$K34,FALSE)*$S34*((1+'Inputs &amp; Summary'!$D$7)^AA$29))),IF($M34=Lists!$H$3,IF($K34&lt;1,((($R34*(1-$E34)+$Q34*(1-$F34))/$K34)*((1+'Inputs &amp; Summary'!$D$7)^AA$29)),((INT(AA$29/$K34)-INT((AA$29-1)/$K34))*($R34*(1-$E34)+$Q34*(1-$F34))*((1+'Inputs &amp; Summary'!$D$7)^AA$29))),((_xlfn.WEIBULL.DIST(AA$29,$L34,$K34,FALSE)*($R34*(1-$E34)+$Q34*(1-$F34))*((1+'Inputs &amp; Summary'!$D$7)^AA$29))))))</f>
        <v>38.467973686153847</v>
      </c>
      <c r="AB34" s="114">
        <f>$D34*IF(AB$29&gt;'Inputs &amp; Summary'!$D$5,0,IF(AB$29&gt;VLOOKUP($G34,Lists!$J$17:$K$21,2),IF($M34=Lists!$H$3,IF($K34&lt;1,(($S34/$K34)*((1+'Inputs &amp; Summary'!$D$7)^AB$29)),((INT(AB$29/$K34)-INT((AB$29-1)/$K34))*$S34*((1+'Inputs &amp; Summary'!$D$7)^AB$29))),(_xlfn.WEIBULL.DIST(AB$29,$L34,$K34,FALSE)*$S34*((1+'Inputs &amp; Summary'!$D$7)^AB$29))),IF($M34=Lists!$H$3,IF($K34&lt;1,((($R34*(1-$E34)+$Q34*(1-$F34))/$K34)*((1+'Inputs &amp; Summary'!$D$7)^AB$29)),((INT(AB$29/$K34)-INT((AB$29-1)/$K34))*($R34*(1-$E34)+$Q34*(1-$F34))*((1+'Inputs &amp; Summary'!$D$7)^AB$29))),((_xlfn.WEIBULL.DIST(AB$29,$L34,$K34,FALSE)*($R34*(1-$E34)+$Q34*(1-$F34))*((1+'Inputs &amp; Summary'!$D$7)^AB$29))))))</f>
        <v>39.237333159876925</v>
      </c>
      <c r="AC34" s="114">
        <f>$D34*IF(AC$29&gt;'Inputs &amp; Summary'!$D$5,0,IF(AC$29&gt;VLOOKUP($G34,Lists!$J$17:$K$21,2),IF($M34=Lists!$H$3,IF($K34&lt;1,(($S34/$K34)*((1+'Inputs &amp; Summary'!$D$7)^AC$29)),((INT(AC$29/$K34)-INT((AC$29-1)/$K34))*$S34*((1+'Inputs &amp; Summary'!$D$7)^AC$29))),(_xlfn.WEIBULL.DIST(AC$29,$L34,$K34,FALSE)*$S34*((1+'Inputs &amp; Summary'!$D$7)^AC$29))),IF($M34=Lists!$H$3,IF($K34&lt;1,((($R34*(1-$E34)+$Q34*(1-$F34))/$K34)*((1+'Inputs &amp; Summary'!$D$7)^AC$29)),((INT(AC$29/$K34)-INT((AC$29-1)/$K34))*($R34*(1-$E34)+$Q34*(1-$F34))*((1+'Inputs &amp; Summary'!$D$7)^AC$29))),((_xlfn.WEIBULL.DIST(AC$29,$L34,$K34,FALSE)*($R34*(1-$E34)+$Q34*(1-$F34))*((1+'Inputs &amp; Summary'!$D$7)^AC$29))))))</f>
        <v>40.022079823074463</v>
      </c>
      <c r="AD34" s="114">
        <f>$D34*IF(AD$29&gt;'Inputs &amp; Summary'!$D$5,0,IF(AD$29&gt;VLOOKUP($G34,Lists!$J$17:$K$21,2),IF($M34=Lists!$H$3,IF($K34&lt;1,(($S34/$K34)*((1+'Inputs &amp; Summary'!$D$7)^AD$29)),((INT(AD$29/$K34)-INT((AD$29-1)/$K34))*$S34*((1+'Inputs &amp; Summary'!$D$7)^AD$29))),(_xlfn.WEIBULL.DIST(AD$29,$L34,$K34,FALSE)*$S34*((1+'Inputs &amp; Summary'!$D$7)^AD$29))),IF($M34=Lists!$H$3,IF($K34&lt;1,((($R34*(1-$E34)+$Q34*(1-$F34))/$K34)*((1+'Inputs &amp; Summary'!$D$7)^AD$29)),((INT(AD$29/$K34)-INT((AD$29-1)/$K34))*($R34*(1-$E34)+$Q34*(1-$F34))*((1+'Inputs &amp; Summary'!$D$7)^AD$29))),((_xlfn.WEIBULL.DIST(AD$29,$L34,$K34,FALSE)*($R34*(1-$E34)+$Q34*(1-$F34))*((1+'Inputs &amp; Summary'!$D$7)^AD$29))))))</f>
        <v>40.822521419535953</v>
      </c>
      <c r="AE34" s="114">
        <f>$D34*IF(AE$29&gt;'Inputs &amp; Summary'!$D$5,0,IF(AE$29&gt;VLOOKUP($G34,Lists!$J$17:$K$21,2),IF($M34=Lists!$H$3,IF($K34&lt;1,(($S34/$K34)*((1+'Inputs &amp; Summary'!$D$7)^AE$29)),((INT(AE$29/$K34)-INT((AE$29-1)/$K34))*$S34*((1+'Inputs &amp; Summary'!$D$7)^AE$29))),(_xlfn.WEIBULL.DIST(AE$29,$L34,$K34,FALSE)*$S34*((1+'Inputs &amp; Summary'!$D$7)^AE$29))),IF($M34=Lists!$H$3,IF($K34&lt;1,((($R34*(1-$E34)+$Q34*(1-$F34))/$K34)*((1+'Inputs &amp; Summary'!$D$7)^AE$29)),((INT(AE$29/$K34)-INT((AE$29-1)/$K34))*($R34*(1-$E34)+$Q34*(1-$F34))*((1+'Inputs &amp; Summary'!$D$7)^AE$29))),((_xlfn.WEIBULL.DIST(AE$29,$L34,$K34,FALSE)*($R34*(1-$E34)+$Q34*(1-$F34))*((1+'Inputs &amp; Summary'!$D$7)^AE$29))))))</f>
        <v>41.638971847926662</v>
      </c>
      <c r="AF34" s="114">
        <f>$D34*IF(AF$29&gt;'Inputs &amp; Summary'!$D$5,0,IF(AF$29&gt;VLOOKUP($G34,Lists!$J$17:$K$21,2),IF($M34=Lists!$H$3,IF($K34&lt;1,(($S34/$K34)*((1+'Inputs &amp; Summary'!$D$7)^AF$29)),((INT(AF$29/$K34)-INT((AF$29-1)/$K34))*$S34*((1+'Inputs &amp; Summary'!$D$7)^AF$29))),(_xlfn.WEIBULL.DIST(AF$29,$L34,$K34,FALSE)*$S34*((1+'Inputs &amp; Summary'!$D$7)^AF$29))),IF($M34=Lists!$H$3,IF($K34&lt;1,((($R34*(1-$E34)+$Q34*(1-$F34))/$K34)*((1+'Inputs &amp; Summary'!$D$7)^AF$29)),((INT(AF$29/$K34)-INT((AF$29-1)/$K34))*($R34*(1-$E34)+$Q34*(1-$F34))*((1+'Inputs &amp; Summary'!$D$7)^AF$29))),((_xlfn.WEIBULL.DIST(AF$29,$L34,$K34,FALSE)*($R34*(1-$E34)+$Q34*(1-$F34))*((1+'Inputs &amp; Summary'!$D$7)^AF$29))))))</f>
        <v>42.471751284885201</v>
      </c>
      <c r="AG34" s="114">
        <f>$D34*IF(AG$29&gt;'Inputs &amp; Summary'!$D$5,0,IF(AG$29&gt;VLOOKUP($G34,Lists!$J$17:$K$21,2),IF($M34=Lists!$H$3,IF($K34&lt;1,(($S34/$K34)*((1+'Inputs &amp; Summary'!$D$7)^AG$29)),((INT(AG$29/$K34)-INT((AG$29-1)/$K34))*$S34*((1+'Inputs &amp; Summary'!$D$7)^AG$29))),(_xlfn.WEIBULL.DIST(AG$29,$L34,$K34,FALSE)*$S34*((1+'Inputs &amp; Summary'!$D$7)^AG$29))),IF($M34=Lists!$H$3,IF($K34&lt;1,((($R34*(1-$E34)+$Q34*(1-$F34))/$K34)*((1+'Inputs &amp; Summary'!$D$7)^AG$29)),((INT(AG$29/$K34)-INT((AG$29-1)/$K34))*($R34*(1-$E34)+$Q34*(1-$F34))*((1+'Inputs &amp; Summary'!$D$7)^AG$29))),((_xlfn.WEIBULL.DIST(AG$29,$L34,$K34,FALSE)*($R34*(1-$E34)+$Q34*(1-$F34))*((1+'Inputs &amp; Summary'!$D$7)^AG$29))))))</f>
        <v>43.321186310582902</v>
      </c>
      <c r="AH34" s="114">
        <f>$D34*IF(AH$29&gt;'Inputs &amp; Summary'!$D$5,0,IF(AH$29&gt;VLOOKUP($G34,Lists!$J$17:$K$21,2),IF($M34=Lists!$H$3,IF($K34&lt;1,(($S34/$K34)*((1+'Inputs &amp; Summary'!$D$7)^AH$29)),((INT(AH$29/$K34)-INT((AH$29-1)/$K34))*$S34*((1+'Inputs &amp; Summary'!$D$7)^AH$29))),(_xlfn.WEIBULL.DIST(AH$29,$L34,$K34,FALSE)*$S34*((1+'Inputs &amp; Summary'!$D$7)^AH$29))),IF($M34=Lists!$H$3,IF($K34&lt;1,((($R34*(1-$E34)+$Q34*(1-$F34))/$K34)*((1+'Inputs &amp; Summary'!$D$7)^AH$29)),((INT(AH$29/$K34)-INT((AH$29-1)/$K34))*($R34*(1-$E34)+$Q34*(1-$F34))*((1+'Inputs &amp; Summary'!$D$7)^AH$29))),((_xlfn.WEIBULL.DIST(AH$29,$L34,$K34,FALSE)*($R34*(1-$E34)+$Q34*(1-$F34))*((1+'Inputs &amp; Summary'!$D$7)^AH$29))))))</f>
        <v>44.187610036794567</v>
      </c>
      <c r="AI34" s="114">
        <f>$D34*IF(AI$29&gt;'Inputs &amp; Summary'!$D$5,0,IF(AI$29&gt;VLOOKUP($G34,Lists!$J$17:$K$21,2),IF($M34=Lists!$H$3,IF($K34&lt;1,(($S34/$K34)*((1+'Inputs &amp; Summary'!$D$7)^AI$29)),((INT(AI$29/$K34)-INT((AI$29-1)/$K34))*$S34*((1+'Inputs &amp; Summary'!$D$7)^AI$29))),(_xlfn.WEIBULL.DIST(AI$29,$L34,$K34,FALSE)*$S34*((1+'Inputs &amp; Summary'!$D$7)^AI$29))),IF($M34=Lists!$H$3,IF($K34&lt;1,((($R34*(1-$E34)+$Q34*(1-$F34))/$K34)*((1+'Inputs &amp; Summary'!$D$7)^AI$29)),((INT(AI$29/$K34)-INT((AI$29-1)/$K34))*($R34*(1-$E34)+$Q34*(1-$F34))*((1+'Inputs &amp; Summary'!$D$7)^AI$29))),((_xlfn.WEIBULL.DIST(AI$29,$L34,$K34,FALSE)*($R34*(1-$E34)+$Q34*(1-$F34))*((1+'Inputs &amp; Summary'!$D$7)^AI$29))))))</f>
        <v>45.071362237530451</v>
      </c>
      <c r="AJ34" s="114">
        <f>$D34*IF(AJ$29&gt;'Inputs &amp; Summary'!$D$5,0,IF(AJ$29&gt;VLOOKUP($G34,Lists!$J$17:$K$21,2),IF($M34=Lists!$H$3,IF($K34&lt;1,(($S34/$K34)*((1+'Inputs &amp; Summary'!$D$7)^AJ$29)),((INT(AJ$29/$K34)-INT((AJ$29-1)/$K34))*$S34*((1+'Inputs &amp; Summary'!$D$7)^AJ$29))),(_xlfn.WEIBULL.DIST(AJ$29,$L34,$K34,FALSE)*$S34*((1+'Inputs &amp; Summary'!$D$7)^AJ$29))),IF($M34=Lists!$H$3,IF($K34&lt;1,((($R34*(1-$E34)+$Q34*(1-$F34))/$K34)*((1+'Inputs &amp; Summary'!$D$7)^AJ$29)),((INT(AJ$29/$K34)-INT((AJ$29-1)/$K34))*($R34*(1-$E34)+$Q34*(1-$F34))*((1+'Inputs &amp; Summary'!$D$7)^AJ$29))),((_xlfn.WEIBULL.DIST(AJ$29,$L34,$K34,FALSE)*($R34*(1-$E34)+$Q34*(1-$F34))*((1+'Inputs &amp; Summary'!$D$7)^AJ$29))))))</f>
        <v>45.972789482281065</v>
      </c>
      <c r="AK34" s="114">
        <f>$D34*IF(AK$29&gt;'Inputs &amp; Summary'!$D$5,0,IF(AK$29&gt;VLOOKUP($G34,Lists!$J$17:$K$21,2),IF($M34=Lists!$H$3,IF($K34&lt;1,(($S34/$K34)*((1+'Inputs &amp; Summary'!$D$7)^AK$29)),((INT(AK$29/$K34)-INT((AK$29-1)/$K34))*$S34*((1+'Inputs &amp; Summary'!$D$7)^AK$29))),(_xlfn.WEIBULL.DIST(AK$29,$L34,$K34,FALSE)*$S34*((1+'Inputs &amp; Summary'!$D$7)^AK$29))),IF($M34=Lists!$H$3,IF($K34&lt;1,((($R34*(1-$E34)+$Q34*(1-$F34))/$K34)*((1+'Inputs &amp; Summary'!$D$7)^AK$29)),((INT(AK$29/$K34)-INT((AK$29-1)/$K34))*($R34*(1-$E34)+$Q34*(1-$F34))*((1+'Inputs &amp; Summary'!$D$7)^AK$29))),((_xlfn.WEIBULL.DIST(AK$29,$L34,$K34,FALSE)*($R34*(1-$E34)+$Q34*(1-$F34))*((1+'Inputs &amp; Summary'!$D$7)^AK$29))))))</f>
        <v>46.892245271926683</v>
      </c>
      <c r="AL34" s="114">
        <f>$D34*IF(AL$29&gt;'Inputs &amp; Summary'!$D$5,0,IF(AL$29&gt;VLOOKUP($G34,Lists!$J$17:$K$21,2),IF($M34=Lists!$H$3,IF($K34&lt;1,(($S34/$K34)*((1+'Inputs &amp; Summary'!$D$7)^AL$29)),((INT(AL$29/$K34)-INT((AL$29-1)/$K34))*$S34*((1+'Inputs &amp; Summary'!$D$7)^AL$29))),(_xlfn.WEIBULL.DIST(AL$29,$L34,$K34,FALSE)*$S34*((1+'Inputs &amp; Summary'!$D$7)^AL$29))),IF($M34=Lists!$H$3,IF($K34&lt;1,((($R34*(1-$E34)+$Q34*(1-$F34))/$K34)*((1+'Inputs &amp; Summary'!$D$7)^AL$29)),((INT(AL$29/$K34)-INT((AL$29-1)/$K34))*($R34*(1-$E34)+$Q34*(1-$F34))*((1+'Inputs &amp; Summary'!$D$7)^AL$29))),((_xlfn.WEIBULL.DIST(AL$29,$L34,$K34,FALSE)*($R34*(1-$E34)+$Q34*(1-$F34))*((1+'Inputs &amp; Summary'!$D$7)^AL$29))))))</f>
        <v>47.830090177365221</v>
      </c>
      <c r="AM34" s="114">
        <f>$D34*IF(AM$29&gt;'Inputs &amp; Summary'!$D$5,0,IF(AM$29&gt;VLOOKUP($G34,Lists!$J$17:$K$21,2),IF($M34=Lists!$H$3,IF($K34&lt;1,(($S34/$K34)*((1+'Inputs &amp; Summary'!$D$7)^AM$29)),((INT(AM$29/$K34)-INT((AM$29-1)/$K34))*$S34*((1+'Inputs &amp; Summary'!$D$7)^AM$29))),(_xlfn.WEIBULL.DIST(AM$29,$L34,$K34,FALSE)*$S34*((1+'Inputs &amp; Summary'!$D$7)^AM$29))),IF($M34=Lists!$H$3,IF($K34&lt;1,((($R34*(1-$E34)+$Q34*(1-$F34))/$K34)*((1+'Inputs &amp; Summary'!$D$7)^AM$29)),((INT(AM$29/$K34)-INT((AM$29-1)/$K34))*($R34*(1-$E34)+$Q34*(1-$F34))*((1+'Inputs &amp; Summary'!$D$7)^AM$29))),((_xlfn.WEIBULL.DIST(AM$29,$L34,$K34,FALSE)*($R34*(1-$E34)+$Q34*(1-$F34))*((1+'Inputs &amp; Summary'!$D$7)^AM$29))))))</f>
        <v>48.786691980912515</v>
      </c>
      <c r="AN34" s="114">
        <f>$D34*IF(AN$29&gt;'Inputs &amp; Summary'!$D$5,0,IF(AN$29&gt;VLOOKUP($G34,Lists!$J$17:$K$21,2),IF($M34=Lists!$H$3,IF($K34&lt;1,(($S34/$K34)*((1+'Inputs &amp; Summary'!$D$7)^AN$29)),((INT(AN$29/$K34)-INT((AN$29-1)/$K34))*$S34*((1+'Inputs &amp; Summary'!$D$7)^AN$29))),(_xlfn.WEIBULL.DIST(AN$29,$L34,$K34,FALSE)*$S34*((1+'Inputs &amp; Summary'!$D$7)^AN$29))),IF($M34=Lists!$H$3,IF($K34&lt;1,((($R34*(1-$E34)+$Q34*(1-$F34))/$K34)*((1+'Inputs &amp; Summary'!$D$7)^AN$29)),((INT(AN$29/$K34)-INT((AN$29-1)/$K34))*($R34*(1-$E34)+$Q34*(1-$F34))*((1+'Inputs &amp; Summary'!$D$7)^AN$29))),((_xlfn.WEIBULL.DIST(AN$29,$L34,$K34,FALSE)*($R34*(1-$E34)+$Q34*(1-$F34))*((1+'Inputs &amp; Summary'!$D$7)^AN$29))))))</f>
        <v>49.762425820530773</v>
      </c>
      <c r="AO34" s="114">
        <f>$D34*IF(AO$29&gt;'Inputs &amp; Summary'!$D$5,0,IF(AO$29&gt;VLOOKUP($G34,Lists!$J$17:$K$21,2),IF($M34=Lists!$H$3,IF($K34&lt;1,(($S34/$K34)*((1+'Inputs &amp; Summary'!$D$7)^AO$29)),((INT(AO$29/$K34)-INT((AO$29-1)/$K34))*$S34*((1+'Inputs &amp; Summary'!$D$7)^AO$29))),(_xlfn.WEIBULL.DIST(AO$29,$L34,$K34,FALSE)*$S34*((1+'Inputs &amp; Summary'!$D$7)^AO$29))),IF($M34=Lists!$H$3,IF($K34&lt;1,((($R34*(1-$E34)+$Q34*(1-$F34))/$K34)*((1+'Inputs &amp; Summary'!$D$7)^AO$29)),((INT(AO$29/$K34)-INT((AO$29-1)/$K34))*($R34*(1-$E34)+$Q34*(1-$F34))*((1+'Inputs &amp; Summary'!$D$7)^AO$29))),((_xlfn.WEIBULL.DIST(AO$29,$L34,$K34,FALSE)*($R34*(1-$E34)+$Q34*(1-$F34))*((1+'Inputs &amp; Summary'!$D$7)^AO$29))))))</f>
        <v>50.757674336941392</v>
      </c>
      <c r="AP34" s="114">
        <f>$D34*IF(AP$29&gt;'Inputs &amp; Summary'!$D$5,0,IF(AP$29&gt;VLOOKUP($G34,Lists!$J$17:$K$21,2),IF($M34=Lists!$H$3,IF($K34&lt;1,(($S34/$K34)*((1+'Inputs &amp; Summary'!$D$7)^AP$29)),((INT(AP$29/$K34)-INT((AP$29-1)/$K34))*$S34*((1+'Inputs &amp; Summary'!$D$7)^AP$29))),(_xlfn.WEIBULL.DIST(AP$29,$L34,$K34,FALSE)*$S34*((1+'Inputs &amp; Summary'!$D$7)^AP$29))),IF($M34=Lists!$H$3,IF($K34&lt;1,((($R34*(1-$E34)+$Q34*(1-$F34))/$K34)*((1+'Inputs &amp; Summary'!$D$7)^AP$29)),((INT(AP$29/$K34)-INT((AP$29-1)/$K34))*($R34*(1-$E34)+$Q34*(1-$F34))*((1+'Inputs &amp; Summary'!$D$7)^AP$29))),((_xlfn.WEIBULL.DIST(AP$29,$L34,$K34,FALSE)*($R34*(1-$E34)+$Q34*(1-$F34))*((1+'Inputs &amp; Summary'!$D$7)^AP$29))))))</f>
        <v>51.772827823680217</v>
      </c>
      <c r="AQ34" s="114">
        <f>$D34*IF(AQ$29&gt;'Inputs &amp; Summary'!$D$5,0,IF(AQ$29&gt;VLOOKUP($G34,Lists!$J$17:$K$21,2),IF($M34=Lists!$H$3,IF($K34&lt;1,(($S34/$K34)*((1+'Inputs &amp; Summary'!$D$7)^AQ$29)),((INT(AQ$29/$K34)-INT((AQ$29-1)/$K34))*$S34*((1+'Inputs &amp; Summary'!$D$7)^AQ$29))),(_xlfn.WEIBULL.DIST(AQ$29,$L34,$K34,FALSE)*$S34*((1+'Inputs &amp; Summary'!$D$7)^AQ$29))),IF($M34=Lists!$H$3,IF($K34&lt;1,((($R34*(1-$E34)+$Q34*(1-$F34))/$K34)*((1+'Inputs &amp; Summary'!$D$7)^AQ$29)),((INT(AQ$29/$K34)-INT((AQ$29-1)/$K34))*($R34*(1-$E34)+$Q34*(1-$F34))*((1+'Inputs &amp; Summary'!$D$7)^AQ$29))),((_xlfn.WEIBULL.DIST(AQ$29,$L34,$K34,FALSE)*($R34*(1-$E34)+$Q34*(1-$F34))*((1+'Inputs &amp; Summary'!$D$7)^AQ$29))))))</f>
        <v>52.808284380153815</v>
      </c>
      <c r="AR34" s="114">
        <f>$D34*IF(AR$29&gt;'Inputs &amp; Summary'!$D$5,0,IF(AR$29&gt;VLOOKUP($G34,Lists!$J$17:$K$21,2),IF($M34=Lists!$H$3,IF($K34&lt;1,(($S34/$K34)*((1+'Inputs &amp; Summary'!$D$7)^AR$29)),((INT(AR$29/$K34)-INT((AR$29-1)/$K34))*$S34*((1+'Inputs &amp; Summary'!$D$7)^AR$29))),(_xlfn.WEIBULL.DIST(AR$29,$L34,$K34,FALSE)*$S34*((1+'Inputs &amp; Summary'!$D$7)^AR$29))),IF($M34=Lists!$H$3,IF($K34&lt;1,((($R34*(1-$E34)+$Q34*(1-$F34))/$K34)*((1+'Inputs &amp; Summary'!$D$7)^AR$29)),((INT(AR$29/$K34)-INT((AR$29-1)/$K34))*($R34*(1-$E34)+$Q34*(1-$F34))*((1+'Inputs &amp; Summary'!$D$7)^AR$29))),((_xlfn.WEIBULL.DIST(AR$29,$L34,$K34,FALSE)*($R34*(1-$E34)+$Q34*(1-$F34))*((1+'Inputs &amp; Summary'!$D$7)^AR$29))))))</f>
        <v>53.864450067756898</v>
      </c>
      <c r="AS34" s="114">
        <f>$D34*IF(AS$29&gt;'Inputs &amp; Summary'!$D$5,0,IF(AS$29&gt;VLOOKUP($G34,Lists!$J$17:$K$21,2),IF($M34=Lists!$H$3,IF($K34&lt;1,(($S34/$K34)*((1+'Inputs &amp; Summary'!$D$7)^AS$29)),((INT(AS$29/$K34)-INT((AS$29-1)/$K34))*$S34*((1+'Inputs &amp; Summary'!$D$7)^AS$29))),(_xlfn.WEIBULL.DIST(AS$29,$L34,$K34,FALSE)*$S34*((1+'Inputs &amp; Summary'!$D$7)^AS$29))),IF($M34=Lists!$H$3,IF($K34&lt;1,((($R34*(1-$E34)+$Q34*(1-$F34))/$K34)*((1+'Inputs &amp; Summary'!$D$7)^AS$29)),((INT(AS$29/$K34)-INT((AS$29-1)/$K34))*($R34*(1-$E34)+$Q34*(1-$F34))*((1+'Inputs &amp; Summary'!$D$7)^AS$29))),((_xlfn.WEIBULL.DIST(AS$29,$L34,$K34,FALSE)*($R34*(1-$E34)+$Q34*(1-$F34))*((1+'Inputs &amp; Summary'!$D$7)^AS$29))))))</f>
        <v>0</v>
      </c>
      <c r="AT34" s="114">
        <f>$D34*IF(AT$29&gt;'Inputs &amp; Summary'!$D$5,0,IF(AT$29&gt;VLOOKUP($G34,Lists!$J$17:$K$21,2),IF($M34=Lists!$H$3,IF($K34&lt;1,(($S34/$K34)*((1+'Inputs &amp; Summary'!$D$7)^AT$29)),((INT(AT$29/$K34)-INT((AT$29-1)/$K34))*$S34*((1+'Inputs &amp; Summary'!$D$7)^AT$29))),(_xlfn.WEIBULL.DIST(AT$29,$L34,$K34,FALSE)*$S34*((1+'Inputs &amp; Summary'!$D$7)^AT$29))),IF($M34=Lists!$H$3,IF($K34&lt;1,((($R34*(1-$E34)+$Q34*(1-$F34))/$K34)*((1+'Inputs &amp; Summary'!$D$7)^AT$29)),((INT(AT$29/$K34)-INT((AT$29-1)/$K34))*($R34*(1-$E34)+$Q34*(1-$F34))*((1+'Inputs &amp; Summary'!$D$7)^AT$29))),((_xlfn.WEIBULL.DIST(AT$29,$L34,$K34,FALSE)*($R34*(1-$E34)+$Q34*(1-$F34))*((1+'Inputs &amp; Summary'!$D$7)^AT$29))))))</f>
        <v>0</v>
      </c>
      <c r="AU34" s="114">
        <f>$D34*IF(AU$29&gt;'Inputs &amp; Summary'!$D$5,0,IF(AU$29&gt;VLOOKUP($G34,Lists!$J$17:$K$21,2),IF($M34=Lists!$H$3,IF($K34&lt;1,(($S34/$K34)*((1+'Inputs &amp; Summary'!$D$7)^AU$29)),((INT(AU$29/$K34)-INT((AU$29-1)/$K34))*$S34*((1+'Inputs &amp; Summary'!$D$7)^AU$29))),(_xlfn.WEIBULL.DIST(AU$29,$L34,$K34,FALSE)*$S34*((1+'Inputs &amp; Summary'!$D$7)^AU$29))),IF($M34=Lists!$H$3,IF($K34&lt;1,((($R34*(1-$E34)+$Q34*(1-$F34))/$K34)*((1+'Inputs &amp; Summary'!$D$7)^AU$29)),((INT(AU$29/$K34)-INT((AU$29-1)/$K34))*($R34*(1-$E34)+$Q34*(1-$F34))*((1+'Inputs &amp; Summary'!$D$7)^AU$29))),((_xlfn.WEIBULL.DIST(AU$29,$L34,$K34,FALSE)*($R34*(1-$E34)+$Q34*(1-$F34))*((1+'Inputs &amp; Summary'!$D$7)^AU$29))))))</f>
        <v>0</v>
      </c>
      <c r="AV34" s="114">
        <f>$D34*IF(AV$29&gt;'Inputs &amp; Summary'!$D$5,0,IF(AV$29&gt;VLOOKUP($G34,Lists!$J$17:$K$21,2),IF($M34=Lists!$H$3,IF($K34&lt;1,(($S34/$K34)*((1+'Inputs &amp; Summary'!$D$7)^AV$29)),((INT(AV$29/$K34)-INT((AV$29-1)/$K34))*$S34*((1+'Inputs &amp; Summary'!$D$7)^AV$29))),(_xlfn.WEIBULL.DIST(AV$29,$L34,$K34,FALSE)*$S34*((1+'Inputs &amp; Summary'!$D$7)^AV$29))),IF($M34=Lists!$H$3,IF($K34&lt;1,((($R34*(1-$E34)+$Q34*(1-$F34))/$K34)*((1+'Inputs &amp; Summary'!$D$7)^AV$29)),((INT(AV$29/$K34)-INT((AV$29-1)/$K34))*($R34*(1-$E34)+$Q34*(1-$F34))*((1+'Inputs &amp; Summary'!$D$7)^AV$29))),((_xlfn.WEIBULL.DIST(AV$29,$L34,$K34,FALSE)*($R34*(1-$E34)+$Q34*(1-$F34))*((1+'Inputs &amp; Summary'!$D$7)^AV$29))))))</f>
        <v>0</v>
      </c>
      <c r="AW34" s="114">
        <f>$D34*IF(AW$29&gt;'Inputs &amp; Summary'!$D$5,0,IF(AW$29&gt;VLOOKUP($G34,Lists!$J$17:$K$21,2),IF($M34=Lists!$H$3,IF($K34&lt;1,(($S34/$K34)*((1+'Inputs &amp; Summary'!$D$7)^AW$29)),((INT(AW$29/$K34)-INT((AW$29-1)/$K34))*$S34*((1+'Inputs &amp; Summary'!$D$7)^AW$29))),(_xlfn.WEIBULL.DIST(AW$29,$L34,$K34,FALSE)*$S34*((1+'Inputs &amp; Summary'!$D$7)^AW$29))),IF($M34=Lists!$H$3,IF($K34&lt;1,((($R34*(1-$E34)+$Q34*(1-$F34))/$K34)*((1+'Inputs &amp; Summary'!$D$7)^AW$29)),((INT(AW$29/$K34)-INT((AW$29-1)/$K34))*($R34*(1-$E34)+$Q34*(1-$F34))*((1+'Inputs &amp; Summary'!$D$7)^AW$29))),((_xlfn.WEIBULL.DIST(AW$29,$L34,$K34,FALSE)*($R34*(1-$E34)+$Q34*(1-$F34))*((1+'Inputs &amp; Summary'!$D$7)^AW$29))))))</f>
        <v>0</v>
      </c>
      <c r="AX34" s="114">
        <f>$D34*IF(AX$29&gt;'Inputs &amp; Summary'!$D$5,0,IF(AX$29&gt;VLOOKUP($G34,Lists!$J$17:$K$21,2),IF($M34=Lists!$H$3,IF($K34&lt;1,(($S34/$K34)*((1+'Inputs &amp; Summary'!$D$7)^AX$29)),((INT(AX$29/$K34)-INT((AX$29-1)/$K34))*$S34*((1+'Inputs &amp; Summary'!$D$7)^AX$29))),(_xlfn.WEIBULL.DIST(AX$29,$L34,$K34,FALSE)*$S34*((1+'Inputs &amp; Summary'!$D$7)^AX$29))),IF($M34=Lists!$H$3,IF($K34&lt;1,((($R34*(1-$E34)+$Q34*(1-$F34))/$K34)*((1+'Inputs &amp; Summary'!$D$7)^AX$29)),((INT(AX$29/$K34)-INT((AX$29-1)/$K34))*($R34*(1-$E34)+$Q34*(1-$F34))*((1+'Inputs &amp; Summary'!$D$7)^AX$29))),((_xlfn.WEIBULL.DIST(AX$29,$L34,$K34,FALSE)*($R34*(1-$E34)+$Q34*(1-$F34))*((1+'Inputs &amp; Summary'!$D$7)^AX$29))))))</f>
        <v>0</v>
      </c>
      <c r="AY34" s="114">
        <f>$D34*IF(AY$29&gt;'Inputs &amp; Summary'!$D$5,0,IF(AY$29&gt;VLOOKUP($G34,Lists!$J$17:$K$21,2),IF($M34=Lists!$H$3,IF($K34&lt;1,(($S34/$K34)*((1+'Inputs &amp; Summary'!$D$7)^AY$29)),((INT(AY$29/$K34)-INT((AY$29-1)/$K34))*$S34*((1+'Inputs &amp; Summary'!$D$7)^AY$29))),(_xlfn.WEIBULL.DIST(AY$29,$L34,$K34,FALSE)*$S34*((1+'Inputs &amp; Summary'!$D$7)^AY$29))),IF($M34=Lists!$H$3,IF($K34&lt;1,((($R34*(1-$E34)+$Q34*(1-$F34))/$K34)*((1+'Inputs &amp; Summary'!$D$7)^AY$29)),((INT(AY$29/$K34)-INT((AY$29-1)/$K34))*($R34*(1-$E34)+$Q34*(1-$F34))*((1+'Inputs &amp; Summary'!$D$7)^AY$29))),((_xlfn.WEIBULL.DIST(AY$29,$L34,$K34,FALSE)*($R34*(1-$E34)+$Q34*(1-$F34))*((1+'Inputs &amp; Summary'!$D$7)^AY$29))))))</f>
        <v>0</v>
      </c>
      <c r="AZ34" s="114">
        <f>$D34*IF(AZ$29&gt;'Inputs &amp; Summary'!$D$5,0,IF(AZ$29&gt;VLOOKUP($G34,Lists!$J$17:$K$21,2),IF($M34=Lists!$H$3,IF($K34&lt;1,(($S34/$K34)*((1+'Inputs &amp; Summary'!$D$7)^AZ$29)),((INT(AZ$29/$K34)-INT((AZ$29-1)/$K34))*$S34*((1+'Inputs &amp; Summary'!$D$7)^AZ$29))),(_xlfn.WEIBULL.DIST(AZ$29,$L34,$K34,FALSE)*$S34*((1+'Inputs &amp; Summary'!$D$7)^AZ$29))),IF($M34=Lists!$H$3,IF($K34&lt;1,((($R34*(1-$E34)+$Q34*(1-$F34))/$K34)*((1+'Inputs &amp; Summary'!$D$7)^AZ$29)),((INT(AZ$29/$K34)-INT((AZ$29-1)/$K34))*($R34*(1-$E34)+$Q34*(1-$F34))*((1+'Inputs &amp; Summary'!$D$7)^AZ$29))),((_xlfn.WEIBULL.DIST(AZ$29,$L34,$K34,FALSE)*($R34*(1-$E34)+$Q34*(1-$F34))*((1+'Inputs &amp; Summary'!$D$7)^AZ$29))))))</f>
        <v>0</v>
      </c>
      <c r="BA34" s="114">
        <f>$D34*IF(BA$29&gt;'Inputs &amp; Summary'!$D$5,0,IF(BA$29&gt;VLOOKUP($G34,Lists!$J$17:$K$21,2),IF($M34=Lists!$H$3,IF($K34&lt;1,(($S34/$K34)*((1+'Inputs &amp; Summary'!$D$7)^BA$29)),((INT(BA$29/$K34)-INT((BA$29-1)/$K34))*$S34*((1+'Inputs &amp; Summary'!$D$7)^BA$29))),(_xlfn.WEIBULL.DIST(BA$29,$L34,$K34,FALSE)*$S34*((1+'Inputs &amp; Summary'!$D$7)^BA$29))),IF($M34=Lists!$H$3,IF($K34&lt;1,((($R34*(1-$E34)+$Q34*(1-$F34))/$K34)*((1+'Inputs &amp; Summary'!$D$7)^BA$29)),((INT(BA$29/$K34)-INT((BA$29-1)/$K34))*($R34*(1-$E34)+$Q34*(1-$F34))*((1+'Inputs &amp; Summary'!$D$7)^BA$29))),((_xlfn.WEIBULL.DIST(BA$29,$L34,$K34,FALSE)*($R34*(1-$E34)+$Q34*(1-$F34))*((1+'Inputs &amp; Summary'!$D$7)^BA$29))))))</f>
        <v>0</v>
      </c>
      <c r="BB34" s="114">
        <f>$D34*IF(BB$29&gt;'Inputs &amp; Summary'!$D$5,0,IF(BB$29&gt;VLOOKUP($G34,Lists!$J$17:$K$21,2),IF($M34=Lists!$H$3,IF($K34&lt;1,(($S34/$K34)*((1+'Inputs &amp; Summary'!$D$7)^BB$29)),((INT(BB$29/$K34)-INT((BB$29-1)/$K34))*$S34*((1+'Inputs &amp; Summary'!$D$7)^BB$29))),(_xlfn.WEIBULL.DIST(BB$29,$L34,$K34,FALSE)*$S34*((1+'Inputs &amp; Summary'!$D$7)^BB$29))),IF($M34=Lists!$H$3,IF($K34&lt;1,((($R34*(1-$E34)+$Q34*(1-$F34))/$K34)*((1+'Inputs &amp; Summary'!$D$7)^BB$29)),((INT(BB$29/$K34)-INT((BB$29-1)/$K34))*($R34*(1-$E34)+$Q34*(1-$F34))*((1+'Inputs &amp; Summary'!$D$7)^BB$29))),((_xlfn.WEIBULL.DIST(BB$29,$L34,$K34,FALSE)*($R34*(1-$E34)+$Q34*(1-$F34))*((1+'Inputs &amp; Summary'!$D$7)^BB$29))))))</f>
        <v>0</v>
      </c>
      <c r="BC34" s="114">
        <f>$D34*IF(BC$29&gt;'Inputs &amp; Summary'!$D$5,0,IF(BC$29&gt;VLOOKUP($G34,Lists!$J$17:$K$21,2),IF($M34=Lists!$H$3,IF($K34&lt;1,(($S34/$K34)*((1+'Inputs &amp; Summary'!$D$7)^BC$29)),((INT(BC$29/$K34)-INT((BC$29-1)/$K34))*$S34*((1+'Inputs &amp; Summary'!$D$7)^BC$29))),(_xlfn.WEIBULL.DIST(BC$29,$L34,$K34,FALSE)*$S34*((1+'Inputs &amp; Summary'!$D$7)^BC$29))),IF($M34=Lists!$H$3,IF($K34&lt;1,((($R34*(1-$E34)+$Q34*(1-$F34))/$K34)*((1+'Inputs &amp; Summary'!$D$7)^BC$29)),((INT(BC$29/$K34)-INT((BC$29-1)/$K34))*($R34*(1-$E34)+$Q34*(1-$F34))*((1+'Inputs &amp; Summary'!$D$7)^BC$29))),((_xlfn.WEIBULL.DIST(BC$29,$L34,$K34,FALSE)*($R34*(1-$E34)+$Q34*(1-$F34))*((1+'Inputs &amp; Summary'!$D$7)^BC$29))))))</f>
        <v>0</v>
      </c>
      <c r="BD34" s="114">
        <f>$D34*IF(BD$29&gt;'Inputs &amp; Summary'!$D$5,0,IF(BD$29&gt;VLOOKUP($G34,Lists!$J$17:$K$21,2),IF($M34=Lists!$H$3,IF($K34&lt;1,(($S34/$K34)*((1+'Inputs &amp; Summary'!$D$7)^BD$29)),((INT(BD$29/$K34)-INT((BD$29-1)/$K34))*$S34*((1+'Inputs &amp; Summary'!$D$7)^BD$29))),(_xlfn.WEIBULL.DIST(BD$29,$L34,$K34,FALSE)*$S34*((1+'Inputs &amp; Summary'!$D$7)^BD$29))),IF($M34=Lists!$H$3,IF($K34&lt;1,((($R34*(1-$E34)+$Q34*(1-$F34))/$K34)*((1+'Inputs &amp; Summary'!$D$7)^BD$29)),((INT(BD$29/$K34)-INT((BD$29-1)/$K34))*($R34*(1-$E34)+$Q34*(1-$F34))*((1+'Inputs &amp; Summary'!$D$7)^BD$29))),((_xlfn.WEIBULL.DIST(BD$29,$L34,$K34,FALSE)*($R34*(1-$E34)+$Q34*(1-$F34))*((1+'Inputs &amp; Summary'!$D$7)^BD$29))))))</f>
        <v>0</v>
      </c>
      <c r="BE34" s="114">
        <f>$D34*IF(BE$29&gt;'Inputs &amp; Summary'!$D$5,0,IF(BE$29&gt;VLOOKUP($G34,Lists!$J$17:$K$21,2),IF($M34=Lists!$H$3,IF($K34&lt;1,(($S34/$K34)*((1+'Inputs &amp; Summary'!$D$7)^BE$29)),((INT(BE$29/$K34)-INT((BE$29-1)/$K34))*$S34*((1+'Inputs &amp; Summary'!$D$7)^BE$29))),(_xlfn.WEIBULL.DIST(BE$29,$L34,$K34,FALSE)*$S34*((1+'Inputs &amp; Summary'!$D$7)^BE$29))),IF($M34=Lists!$H$3,IF($K34&lt;1,((($R34*(1-$E34)+$Q34*(1-$F34))/$K34)*((1+'Inputs &amp; Summary'!$D$7)^BE$29)),((INT(BE$29/$K34)-INT((BE$29-1)/$K34))*($R34*(1-$E34)+$Q34*(1-$F34))*((1+'Inputs &amp; Summary'!$D$7)^BE$29))),((_xlfn.WEIBULL.DIST(BE$29,$L34,$K34,FALSE)*($R34*(1-$E34)+$Q34*(1-$F34))*((1+'Inputs &amp; Summary'!$D$7)^BE$29))))))</f>
        <v>0</v>
      </c>
      <c r="BF34" s="114">
        <f>$D34*IF(BF$29&gt;'Inputs &amp; Summary'!$D$5,0,IF(BF$29&gt;VLOOKUP($G34,Lists!$J$17:$K$21,2),IF($M34=Lists!$H$3,IF($K34&lt;1,(($S34/$K34)*((1+'Inputs &amp; Summary'!$D$7)^BF$29)),((INT(BF$29/$K34)-INT((BF$29-1)/$K34))*$S34*((1+'Inputs &amp; Summary'!$D$7)^BF$29))),(_xlfn.WEIBULL.DIST(BF$29,$L34,$K34,FALSE)*$S34*((1+'Inputs &amp; Summary'!$D$7)^BF$29))),IF($M34=Lists!$H$3,IF($K34&lt;1,((($R34*(1-$E34)+$Q34*(1-$F34))/$K34)*((1+'Inputs &amp; Summary'!$D$7)^BF$29)),((INT(BF$29/$K34)-INT((BF$29-1)/$K34))*($R34*(1-$E34)+$Q34*(1-$F34))*((1+'Inputs &amp; Summary'!$D$7)^BF$29))),((_xlfn.WEIBULL.DIST(BF$29,$L34,$K34,FALSE)*($R34*(1-$E34)+$Q34*(1-$F34))*((1+'Inputs &amp; Summary'!$D$7)^BF$29))))))</f>
        <v>0</v>
      </c>
      <c r="BG34" s="114">
        <f>$D34*IF(BG$29&gt;'Inputs &amp; Summary'!$D$5,0,IF(BG$29&gt;VLOOKUP($G34,Lists!$J$17:$K$21,2),IF($M34=Lists!$H$3,IF($K34&lt;1,(($S34/$K34)*((1+'Inputs &amp; Summary'!$D$7)^BG$29)),((INT(BG$29/$K34)-INT((BG$29-1)/$K34))*$S34*((1+'Inputs &amp; Summary'!$D$7)^BG$29))),(_xlfn.WEIBULL.DIST(BG$29,$L34,$K34,FALSE)*$S34*((1+'Inputs &amp; Summary'!$D$7)^BG$29))),IF($M34=Lists!$H$3,IF($K34&lt;1,((($R34*(1-$E34)+$Q34*(1-$F34))/$K34)*((1+'Inputs &amp; Summary'!$D$7)^BG$29)),((INT(BG$29/$K34)-INT((BG$29-1)/$K34))*($R34*(1-$E34)+$Q34*(1-$F34))*((1+'Inputs &amp; Summary'!$D$7)^BG$29))),((_xlfn.WEIBULL.DIST(BG$29,$L34,$K34,FALSE)*($R34*(1-$E34)+$Q34*(1-$F34))*((1+'Inputs &amp; Summary'!$D$7)^BG$29))))))</f>
        <v>0</v>
      </c>
      <c r="BH34" s="114">
        <f>$D34*IF(BH$29&gt;'Inputs &amp; Summary'!$D$5,0,IF(BH$29&gt;VLOOKUP($G34,Lists!$J$17:$K$21,2),IF($M34=Lists!$H$3,IF($K34&lt;1,(($S34/$K34)*((1+'Inputs &amp; Summary'!$D$7)^BH$29)),((INT(BH$29/$K34)-INT((BH$29-1)/$K34))*$S34*((1+'Inputs &amp; Summary'!$D$7)^BH$29))),(_xlfn.WEIBULL.DIST(BH$29,$L34,$K34,FALSE)*$S34*((1+'Inputs &amp; Summary'!$D$7)^BH$29))),IF($M34=Lists!$H$3,IF($K34&lt;1,((($R34*(1-$E34)+$Q34*(1-$F34))/$K34)*((1+'Inputs &amp; Summary'!$D$7)^BH$29)),((INT(BH$29/$K34)-INT((BH$29-1)/$K34))*($R34*(1-$E34)+$Q34*(1-$F34))*((1+'Inputs &amp; Summary'!$D$7)^BH$29))),((_xlfn.WEIBULL.DIST(BH$29,$L34,$K34,FALSE)*($R34*(1-$E34)+$Q34*(1-$F34))*((1+'Inputs &amp; Summary'!$D$7)^BH$29))))))</f>
        <v>0</v>
      </c>
      <c r="BI34" s="114">
        <f>$D34*IF(BI$29&gt;'Inputs &amp; Summary'!$D$5,0,IF(BI$29&gt;VLOOKUP($G34,Lists!$J$17:$K$21,2),IF($M34=Lists!$H$3,IF($K34&lt;1,(($S34/$K34)*((1+'Inputs &amp; Summary'!$D$7)^BI$29)),((INT(BI$29/$K34)-INT((BI$29-1)/$K34))*$S34*((1+'Inputs &amp; Summary'!$D$7)^BI$29))),(_xlfn.WEIBULL.DIST(BI$29,$L34,$K34,FALSE)*$S34*((1+'Inputs &amp; Summary'!$D$7)^BI$29))),IF($M34=Lists!$H$3,IF($K34&lt;1,((($R34*(1-$E34)+$Q34*(1-$F34))/$K34)*((1+'Inputs &amp; Summary'!$D$7)^BI$29)),((INT(BI$29/$K34)-INT((BI$29-1)/$K34))*($R34*(1-$E34)+$Q34*(1-$F34))*((1+'Inputs &amp; Summary'!$D$7)^BI$29))),((_xlfn.WEIBULL.DIST(BI$29,$L34,$K34,FALSE)*($R34*(1-$E34)+$Q34*(1-$F34))*((1+'Inputs &amp; Summary'!$D$7)^BI$29))))))</f>
        <v>0</v>
      </c>
      <c r="BJ34" s="114">
        <f>$D34*IF(BJ$29&gt;'Inputs &amp; Summary'!$D$5,0,IF(BJ$29&gt;VLOOKUP($G34,Lists!$J$17:$K$21,2),IF($M34=Lists!$H$3,IF($K34&lt;1,(($S34/$K34)*((1+'Inputs &amp; Summary'!$D$7)^BJ$29)),((INT(BJ$29/$K34)-INT((BJ$29-1)/$K34))*$S34*((1+'Inputs &amp; Summary'!$D$7)^BJ$29))),(_xlfn.WEIBULL.DIST(BJ$29,$L34,$K34,FALSE)*$S34*((1+'Inputs &amp; Summary'!$D$7)^BJ$29))),IF($M34=Lists!$H$3,IF($K34&lt;1,((($R34*(1-$E34)+$Q34*(1-$F34))/$K34)*((1+'Inputs &amp; Summary'!$D$7)^BJ$29)),((INT(BJ$29/$K34)-INT((BJ$29-1)/$K34))*($R34*(1-$E34)+$Q34*(1-$F34))*((1+'Inputs &amp; Summary'!$D$7)^BJ$29))),((_xlfn.WEIBULL.DIST(BJ$29,$L34,$K34,FALSE)*($R34*(1-$E34)+$Q34*(1-$F34))*((1+'Inputs &amp; Summary'!$D$7)^BJ$29))))))</f>
        <v>0</v>
      </c>
      <c r="BK34" s="114">
        <f>$D34*IF(BK$29&gt;'Inputs &amp; Summary'!$D$5,0,IF(BK$29&gt;VLOOKUP($G34,Lists!$J$17:$K$21,2),IF($M34=Lists!$H$3,IF($K34&lt;1,(($S34/$K34)*((1+'Inputs &amp; Summary'!$D$7)^BK$29)),((INT(BK$29/$K34)-INT((BK$29-1)/$K34))*$S34*((1+'Inputs &amp; Summary'!$D$7)^BK$29))),(_xlfn.WEIBULL.DIST(BK$29,$L34,$K34,FALSE)*$S34*((1+'Inputs &amp; Summary'!$D$7)^BK$29))),IF($M34=Lists!$H$3,IF($K34&lt;1,((($R34*(1-$E34)+$Q34*(1-$F34))/$K34)*((1+'Inputs &amp; Summary'!$D$7)^BK$29)),((INT(BK$29/$K34)-INT((BK$29-1)/$K34))*($R34*(1-$E34)+$Q34*(1-$F34))*((1+'Inputs &amp; Summary'!$D$7)^BK$29))),((_xlfn.WEIBULL.DIST(BK$29,$L34,$K34,FALSE)*($R34*(1-$E34)+$Q34*(1-$F34))*((1+'Inputs &amp; Summary'!$D$7)^BK$29))))))</f>
        <v>0</v>
      </c>
      <c r="BL34" s="114">
        <f>$D34*IF(BL$29&gt;'Inputs &amp; Summary'!$D$5,0,IF(BL$29&gt;VLOOKUP($G34,Lists!$J$17:$K$21,2),IF($M34=Lists!$H$3,IF($K34&lt;1,(($S34/$K34)*((1+'Inputs &amp; Summary'!$D$7)^BL$29)),((INT(BL$29/$K34)-INT((BL$29-1)/$K34))*$S34*((1+'Inputs &amp; Summary'!$D$7)^BL$29))),(_xlfn.WEIBULL.DIST(BL$29,$L34,$K34,FALSE)*$S34*((1+'Inputs &amp; Summary'!$D$7)^BL$29))),IF($M34=Lists!$H$3,IF($K34&lt;1,((($R34*(1-$E34)+$Q34*(1-$F34))/$K34)*((1+'Inputs &amp; Summary'!$D$7)^BL$29)),((INT(BL$29/$K34)-INT((BL$29-1)/$K34))*($R34*(1-$E34)+$Q34*(1-$F34))*((1+'Inputs &amp; Summary'!$D$7)^BL$29))),((_xlfn.WEIBULL.DIST(BL$29,$L34,$K34,FALSE)*($R34*(1-$E34)+$Q34*(1-$F34))*((1+'Inputs &amp; Summary'!$D$7)^BL$29))))))</f>
        <v>0</v>
      </c>
    </row>
    <row r="35" spans="1:64" s="1" customFormat="1" x14ac:dyDescent="0.3">
      <c r="A35" s="79" t="s">
        <v>159</v>
      </c>
      <c r="B35" s="33" t="s">
        <v>307</v>
      </c>
      <c r="C35" s="33" t="s">
        <v>139</v>
      </c>
      <c r="D35" s="68">
        <v>1</v>
      </c>
      <c r="E35" s="68">
        <v>0</v>
      </c>
      <c r="F35" s="68">
        <v>0</v>
      </c>
      <c r="G35" s="213" t="s">
        <v>433</v>
      </c>
      <c r="H35" s="34"/>
      <c r="I35" s="34" t="s">
        <v>270</v>
      </c>
      <c r="J35" s="33">
        <f>VLOOKUP(I35,'Labor Rates'!$A$1:$B$16,2)</f>
        <v>25.173076923076923</v>
      </c>
      <c r="K35" s="35">
        <v>1</v>
      </c>
      <c r="L35" s="35">
        <v>1</v>
      </c>
      <c r="M35" s="33" t="s">
        <v>259</v>
      </c>
      <c r="N35" s="84">
        <f>'Inputs &amp; Summary'!$D$27</f>
        <v>18</v>
      </c>
      <c r="O35" s="35">
        <v>0.08</v>
      </c>
      <c r="P35" s="5">
        <v>0</v>
      </c>
      <c r="Q35" s="73">
        <f t="shared" si="6"/>
        <v>36.24923076923077</v>
      </c>
      <c r="R35" s="73">
        <f t="shared" si="7"/>
        <v>0</v>
      </c>
      <c r="S35" s="74">
        <f t="shared" si="8"/>
        <v>36.24923076923077</v>
      </c>
      <c r="T35" s="88"/>
      <c r="U35" s="80"/>
      <c r="V35" s="87">
        <f t="shared" si="9"/>
        <v>44.918809211241644</v>
      </c>
      <c r="W35" s="87">
        <f>NPV('Inputs &amp; Summary'!$D$6,Y35:BL35)</f>
        <v>455.52451923031333</v>
      </c>
      <c r="X35" s="90">
        <f t="shared" si="10"/>
        <v>6.4518238155603638E-3</v>
      </c>
      <c r="Y35" s="114">
        <f>$D35*IF(Y$29&gt;'Inputs &amp; Summary'!$D$5,0,IF(Y$29&gt;VLOOKUP($G35,Lists!$J$17:$K$21,2),IF($M35=Lists!$H$3,IF($K35&lt;1,(($S35/$K35)*((1+'Inputs &amp; Summary'!$D$7)^Y$29)),((INT(Y$29/$K35)-INT((Y$29-1)/$K35))*$S35*((1+'Inputs &amp; Summary'!$D$7)^Y$29))),(_xlfn.WEIBULL.DIST(Y$29,$L35,$K35,FALSE)*$S35*((1+'Inputs &amp; Summary'!$D$7)^Y$29))),IF($M35=Lists!$H$3,IF($K35&lt;1,((($R35*(1-$E35)+$Q35*(1-$F35))/$K35)*((1+'Inputs &amp; Summary'!$D$7)^Y$29)),((INT(Y$29/$K35)-INT((Y$29-1)/$K35))*($R35*(1-$E35)+$Q35*(1-$F35))*((1+'Inputs &amp; Summary'!$D$7)^Y$29))),((_xlfn.WEIBULL.DIST(Y$29,$L35,$K35,FALSE)*($R35*(1-$E35)+$Q35*(1-$F35))*((1+'Inputs &amp; Summary'!$D$7)^Y$29))))))</f>
        <v>36.974215384615384</v>
      </c>
      <c r="Z35" s="114">
        <f>$D35*IF(Z$29&gt;'Inputs &amp; Summary'!$D$5,0,IF(Z$29&gt;VLOOKUP($G35,Lists!$J$17:$K$21,2),IF($M35=Lists!$H$3,IF($K35&lt;1,(($S35/$K35)*((1+'Inputs &amp; Summary'!$D$7)^Z$29)),((INT(Z$29/$K35)-INT((Z$29-1)/$K35))*$S35*((1+'Inputs &amp; Summary'!$D$7)^Z$29))),(_xlfn.WEIBULL.DIST(Z$29,$L35,$K35,FALSE)*$S35*((1+'Inputs &amp; Summary'!$D$7)^Z$29))),IF($M35=Lists!$H$3,IF($K35&lt;1,((($R35*(1-$E35)+$Q35*(1-$F35))/$K35)*((1+'Inputs &amp; Summary'!$D$7)^Z$29)),((INT(Z$29/$K35)-INT((Z$29-1)/$K35))*($R35*(1-$E35)+$Q35*(1-$F35))*((1+'Inputs &amp; Summary'!$D$7)^Z$29))),((_xlfn.WEIBULL.DIST(Z$29,$L35,$K35,FALSE)*($R35*(1-$E35)+$Q35*(1-$F35))*((1+'Inputs &amp; Summary'!$D$7)^Z$29))))))</f>
        <v>37.713699692307692</v>
      </c>
      <c r="AA35" s="114">
        <f>$D35*IF(AA$29&gt;'Inputs &amp; Summary'!$D$5,0,IF(AA$29&gt;VLOOKUP($G35,Lists!$J$17:$K$21,2),IF($M35=Lists!$H$3,IF($K35&lt;1,(($S35/$K35)*((1+'Inputs &amp; Summary'!$D$7)^AA$29)),((INT(AA$29/$K35)-INT((AA$29-1)/$K35))*$S35*((1+'Inputs &amp; Summary'!$D$7)^AA$29))),(_xlfn.WEIBULL.DIST(AA$29,$L35,$K35,FALSE)*$S35*((1+'Inputs &amp; Summary'!$D$7)^AA$29))),IF($M35=Lists!$H$3,IF($K35&lt;1,((($R35*(1-$E35)+$Q35*(1-$F35))/$K35)*((1+'Inputs &amp; Summary'!$D$7)^AA$29)),((INT(AA$29/$K35)-INT((AA$29-1)/$K35))*($R35*(1-$E35)+$Q35*(1-$F35))*((1+'Inputs &amp; Summary'!$D$7)^AA$29))),((_xlfn.WEIBULL.DIST(AA$29,$L35,$K35,FALSE)*($R35*(1-$E35)+$Q35*(1-$F35))*((1+'Inputs &amp; Summary'!$D$7)^AA$29))))))</f>
        <v>38.467973686153847</v>
      </c>
      <c r="AB35" s="114">
        <f>$D35*IF(AB$29&gt;'Inputs &amp; Summary'!$D$5,0,IF(AB$29&gt;VLOOKUP($G35,Lists!$J$17:$K$21,2),IF($M35=Lists!$H$3,IF($K35&lt;1,(($S35/$K35)*((1+'Inputs &amp; Summary'!$D$7)^AB$29)),((INT(AB$29/$K35)-INT((AB$29-1)/$K35))*$S35*((1+'Inputs &amp; Summary'!$D$7)^AB$29))),(_xlfn.WEIBULL.DIST(AB$29,$L35,$K35,FALSE)*$S35*((1+'Inputs &amp; Summary'!$D$7)^AB$29))),IF($M35=Lists!$H$3,IF($K35&lt;1,((($R35*(1-$E35)+$Q35*(1-$F35))/$K35)*((1+'Inputs &amp; Summary'!$D$7)^AB$29)),((INT(AB$29/$K35)-INT((AB$29-1)/$K35))*($R35*(1-$E35)+$Q35*(1-$F35))*((1+'Inputs &amp; Summary'!$D$7)^AB$29))),((_xlfn.WEIBULL.DIST(AB$29,$L35,$K35,FALSE)*($R35*(1-$E35)+$Q35*(1-$F35))*((1+'Inputs &amp; Summary'!$D$7)^AB$29))))))</f>
        <v>39.237333159876925</v>
      </c>
      <c r="AC35" s="114">
        <f>$D35*IF(AC$29&gt;'Inputs &amp; Summary'!$D$5,0,IF(AC$29&gt;VLOOKUP($G35,Lists!$J$17:$K$21,2),IF($M35=Lists!$H$3,IF($K35&lt;1,(($S35/$K35)*((1+'Inputs &amp; Summary'!$D$7)^AC$29)),((INT(AC$29/$K35)-INT((AC$29-1)/$K35))*$S35*((1+'Inputs &amp; Summary'!$D$7)^AC$29))),(_xlfn.WEIBULL.DIST(AC$29,$L35,$K35,FALSE)*$S35*((1+'Inputs &amp; Summary'!$D$7)^AC$29))),IF($M35=Lists!$H$3,IF($K35&lt;1,((($R35*(1-$E35)+$Q35*(1-$F35))/$K35)*((1+'Inputs &amp; Summary'!$D$7)^AC$29)),((INT(AC$29/$K35)-INT((AC$29-1)/$K35))*($R35*(1-$E35)+$Q35*(1-$F35))*((1+'Inputs &amp; Summary'!$D$7)^AC$29))),((_xlfn.WEIBULL.DIST(AC$29,$L35,$K35,FALSE)*($R35*(1-$E35)+$Q35*(1-$F35))*((1+'Inputs &amp; Summary'!$D$7)^AC$29))))))</f>
        <v>40.022079823074463</v>
      </c>
      <c r="AD35" s="114">
        <f>$D35*IF(AD$29&gt;'Inputs &amp; Summary'!$D$5,0,IF(AD$29&gt;VLOOKUP($G35,Lists!$J$17:$K$21,2),IF($M35=Lists!$H$3,IF($K35&lt;1,(($S35/$K35)*((1+'Inputs &amp; Summary'!$D$7)^AD$29)),((INT(AD$29/$K35)-INT((AD$29-1)/$K35))*$S35*((1+'Inputs &amp; Summary'!$D$7)^AD$29))),(_xlfn.WEIBULL.DIST(AD$29,$L35,$K35,FALSE)*$S35*((1+'Inputs &amp; Summary'!$D$7)^AD$29))),IF($M35=Lists!$H$3,IF($K35&lt;1,((($R35*(1-$E35)+$Q35*(1-$F35))/$K35)*((1+'Inputs &amp; Summary'!$D$7)^AD$29)),((INT(AD$29/$K35)-INT((AD$29-1)/$K35))*($R35*(1-$E35)+$Q35*(1-$F35))*((1+'Inputs &amp; Summary'!$D$7)^AD$29))),((_xlfn.WEIBULL.DIST(AD$29,$L35,$K35,FALSE)*($R35*(1-$E35)+$Q35*(1-$F35))*((1+'Inputs &amp; Summary'!$D$7)^AD$29))))))</f>
        <v>40.822521419535953</v>
      </c>
      <c r="AE35" s="114">
        <f>$D35*IF(AE$29&gt;'Inputs &amp; Summary'!$D$5,0,IF(AE$29&gt;VLOOKUP($G35,Lists!$J$17:$K$21,2),IF($M35=Lists!$H$3,IF($K35&lt;1,(($S35/$K35)*((1+'Inputs &amp; Summary'!$D$7)^AE$29)),((INT(AE$29/$K35)-INT((AE$29-1)/$K35))*$S35*((1+'Inputs &amp; Summary'!$D$7)^AE$29))),(_xlfn.WEIBULL.DIST(AE$29,$L35,$K35,FALSE)*$S35*((1+'Inputs &amp; Summary'!$D$7)^AE$29))),IF($M35=Lists!$H$3,IF($K35&lt;1,((($R35*(1-$E35)+$Q35*(1-$F35))/$K35)*((1+'Inputs &amp; Summary'!$D$7)^AE$29)),((INT(AE$29/$K35)-INT((AE$29-1)/$K35))*($R35*(1-$E35)+$Q35*(1-$F35))*((1+'Inputs &amp; Summary'!$D$7)^AE$29))),((_xlfn.WEIBULL.DIST(AE$29,$L35,$K35,FALSE)*($R35*(1-$E35)+$Q35*(1-$F35))*((1+'Inputs &amp; Summary'!$D$7)^AE$29))))))</f>
        <v>41.638971847926662</v>
      </c>
      <c r="AF35" s="114">
        <f>$D35*IF(AF$29&gt;'Inputs &amp; Summary'!$D$5,0,IF(AF$29&gt;VLOOKUP($G35,Lists!$J$17:$K$21,2),IF($M35=Lists!$H$3,IF($K35&lt;1,(($S35/$K35)*((1+'Inputs &amp; Summary'!$D$7)^AF$29)),((INT(AF$29/$K35)-INT((AF$29-1)/$K35))*$S35*((1+'Inputs &amp; Summary'!$D$7)^AF$29))),(_xlfn.WEIBULL.DIST(AF$29,$L35,$K35,FALSE)*$S35*((1+'Inputs &amp; Summary'!$D$7)^AF$29))),IF($M35=Lists!$H$3,IF($K35&lt;1,((($R35*(1-$E35)+$Q35*(1-$F35))/$K35)*((1+'Inputs &amp; Summary'!$D$7)^AF$29)),((INT(AF$29/$K35)-INT((AF$29-1)/$K35))*($R35*(1-$E35)+$Q35*(1-$F35))*((1+'Inputs &amp; Summary'!$D$7)^AF$29))),((_xlfn.WEIBULL.DIST(AF$29,$L35,$K35,FALSE)*($R35*(1-$E35)+$Q35*(1-$F35))*((1+'Inputs &amp; Summary'!$D$7)^AF$29))))))</f>
        <v>42.471751284885201</v>
      </c>
      <c r="AG35" s="114">
        <f>$D35*IF(AG$29&gt;'Inputs &amp; Summary'!$D$5,0,IF(AG$29&gt;VLOOKUP($G35,Lists!$J$17:$K$21,2),IF($M35=Lists!$H$3,IF($K35&lt;1,(($S35/$K35)*((1+'Inputs &amp; Summary'!$D$7)^AG$29)),((INT(AG$29/$K35)-INT((AG$29-1)/$K35))*$S35*((1+'Inputs &amp; Summary'!$D$7)^AG$29))),(_xlfn.WEIBULL.DIST(AG$29,$L35,$K35,FALSE)*$S35*((1+'Inputs &amp; Summary'!$D$7)^AG$29))),IF($M35=Lists!$H$3,IF($K35&lt;1,((($R35*(1-$E35)+$Q35*(1-$F35))/$K35)*((1+'Inputs &amp; Summary'!$D$7)^AG$29)),((INT(AG$29/$K35)-INT((AG$29-1)/$K35))*($R35*(1-$E35)+$Q35*(1-$F35))*((1+'Inputs &amp; Summary'!$D$7)^AG$29))),((_xlfn.WEIBULL.DIST(AG$29,$L35,$K35,FALSE)*($R35*(1-$E35)+$Q35*(1-$F35))*((1+'Inputs &amp; Summary'!$D$7)^AG$29))))))</f>
        <v>43.321186310582902</v>
      </c>
      <c r="AH35" s="114">
        <f>$D35*IF(AH$29&gt;'Inputs &amp; Summary'!$D$5,0,IF(AH$29&gt;VLOOKUP($G35,Lists!$J$17:$K$21,2),IF($M35=Lists!$H$3,IF($K35&lt;1,(($S35/$K35)*((1+'Inputs &amp; Summary'!$D$7)^AH$29)),((INT(AH$29/$K35)-INT((AH$29-1)/$K35))*$S35*((1+'Inputs &amp; Summary'!$D$7)^AH$29))),(_xlfn.WEIBULL.DIST(AH$29,$L35,$K35,FALSE)*$S35*((1+'Inputs &amp; Summary'!$D$7)^AH$29))),IF($M35=Lists!$H$3,IF($K35&lt;1,((($R35*(1-$E35)+$Q35*(1-$F35))/$K35)*((1+'Inputs &amp; Summary'!$D$7)^AH$29)),((INT(AH$29/$K35)-INT((AH$29-1)/$K35))*($R35*(1-$E35)+$Q35*(1-$F35))*((1+'Inputs &amp; Summary'!$D$7)^AH$29))),((_xlfn.WEIBULL.DIST(AH$29,$L35,$K35,FALSE)*($R35*(1-$E35)+$Q35*(1-$F35))*((1+'Inputs &amp; Summary'!$D$7)^AH$29))))))</f>
        <v>44.187610036794567</v>
      </c>
      <c r="AI35" s="114">
        <f>$D35*IF(AI$29&gt;'Inputs &amp; Summary'!$D$5,0,IF(AI$29&gt;VLOOKUP($G35,Lists!$J$17:$K$21,2),IF($M35=Lists!$H$3,IF($K35&lt;1,(($S35/$K35)*((1+'Inputs &amp; Summary'!$D$7)^AI$29)),((INT(AI$29/$K35)-INT((AI$29-1)/$K35))*$S35*((1+'Inputs &amp; Summary'!$D$7)^AI$29))),(_xlfn.WEIBULL.DIST(AI$29,$L35,$K35,FALSE)*$S35*((1+'Inputs &amp; Summary'!$D$7)^AI$29))),IF($M35=Lists!$H$3,IF($K35&lt;1,((($R35*(1-$E35)+$Q35*(1-$F35))/$K35)*((1+'Inputs &amp; Summary'!$D$7)^AI$29)),((INT(AI$29/$K35)-INT((AI$29-1)/$K35))*($R35*(1-$E35)+$Q35*(1-$F35))*((1+'Inputs &amp; Summary'!$D$7)^AI$29))),((_xlfn.WEIBULL.DIST(AI$29,$L35,$K35,FALSE)*($R35*(1-$E35)+$Q35*(1-$F35))*((1+'Inputs &amp; Summary'!$D$7)^AI$29))))))</f>
        <v>45.071362237530451</v>
      </c>
      <c r="AJ35" s="114">
        <f>$D35*IF(AJ$29&gt;'Inputs &amp; Summary'!$D$5,0,IF(AJ$29&gt;VLOOKUP($G35,Lists!$J$17:$K$21,2),IF($M35=Lists!$H$3,IF($K35&lt;1,(($S35/$K35)*((1+'Inputs &amp; Summary'!$D$7)^AJ$29)),((INT(AJ$29/$K35)-INT((AJ$29-1)/$K35))*$S35*((1+'Inputs &amp; Summary'!$D$7)^AJ$29))),(_xlfn.WEIBULL.DIST(AJ$29,$L35,$K35,FALSE)*$S35*((1+'Inputs &amp; Summary'!$D$7)^AJ$29))),IF($M35=Lists!$H$3,IF($K35&lt;1,((($R35*(1-$E35)+$Q35*(1-$F35))/$K35)*((1+'Inputs &amp; Summary'!$D$7)^AJ$29)),((INT(AJ$29/$K35)-INT((AJ$29-1)/$K35))*($R35*(1-$E35)+$Q35*(1-$F35))*((1+'Inputs &amp; Summary'!$D$7)^AJ$29))),((_xlfn.WEIBULL.DIST(AJ$29,$L35,$K35,FALSE)*($R35*(1-$E35)+$Q35*(1-$F35))*((1+'Inputs &amp; Summary'!$D$7)^AJ$29))))))</f>
        <v>45.972789482281065</v>
      </c>
      <c r="AK35" s="114">
        <f>$D35*IF(AK$29&gt;'Inputs &amp; Summary'!$D$5,0,IF(AK$29&gt;VLOOKUP($G35,Lists!$J$17:$K$21,2),IF($M35=Lists!$H$3,IF($K35&lt;1,(($S35/$K35)*((1+'Inputs &amp; Summary'!$D$7)^AK$29)),((INT(AK$29/$K35)-INT((AK$29-1)/$K35))*$S35*((1+'Inputs &amp; Summary'!$D$7)^AK$29))),(_xlfn.WEIBULL.DIST(AK$29,$L35,$K35,FALSE)*$S35*((1+'Inputs &amp; Summary'!$D$7)^AK$29))),IF($M35=Lists!$H$3,IF($K35&lt;1,((($R35*(1-$E35)+$Q35*(1-$F35))/$K35)*((1+'Inputs &amp; Summary'!$D$7)^AK$29)),((INT(AK$29/$K35)-INT((AK$29-1)/$K35))*($R35*(1-$E35)+$Q35*(1-$F35))*((1+'Inputs &amp; Summary'!$D$7)^AK$29))),((_xlfn.WEIBULL.DIST(AK$29,$L35,$K35,FALSE)*($R35*(1-$E35)+$Q35*(1-$F35))*((1+'Inputs &amp; Summary'!$D$7)^AK$29))))))</f>
        <v>46.892245271926683</v>
      </c>
      <c r="AL35" s="114">
        <f>$D35*IF(AL$29&gt;'Inputs &amp; Summary'!$D$5,0,IF(AL$29&gt;VLOOKUP($G35,Lists!$J$17:$K$21,2),IF($M35=Lists!$H$3,IF($K35&lt;1,(($S35/$K35)*((1+'Inputs &amp; Summary'!$D$7)^AL$29)),((INT(AL$29/$K35)-INT((AL$29-1)/$K35))*$S35*((1+'Inputs &amp; Summary'!$D$7)^AL$29))),(_xlfn.WEIBULL.DIST(AL$29,$L35,$K35,FALSE)*$S35*((1+'Inputs &amp; Summary'!$D$7)^AL$29))),IF($M35=Lists!$H$3,IF($K35&lt;1,((($R35*(1-$E35)+$Q35*(1-$F35))/$K35)*((1+'Inputs &amp; Summary'!$D$7)^AL$29)),((INT(AL$29/$K35)-INT((AL$29-1)/$K35))*($R35*(1-$E35)+$Q35*(1-$F35))*((1+'Inputs &amp; Summary'!$D$7)^AL$29))),((_xlfn.WEIBULL.DIST(AL$29,$L35,$K35,FALSE)*($R35*(1-$E35)+$Q35*(1-$F35))*((1+'Inputs &amp; Summary'!$D$7)^AL$29))))))</f>
        <v>47.830090177365221</v>
      </c>
      <c r="AM35" s="114">
        <f>$D35*IF(AM$29&gt;'Inputs &amp; Summary'!$D$5,0,IF(AM$29&gt;VLOOKUP($G35,Lists!$J$17:$K$21,2),IF($M35=Lists!$H$3,IF($K35&lt;1,(($S35/$K35)*((1+'Inputs &amp; Summary'!$D$7)^AM$29)),((INT(AM$29/$K35)-INT((AM$29-1)/$K35))*$S35*((1+'Inputs &amp; Summary'!$D$7)^AM$29))),(_xlfn.WEIBULL.DIST(AM$29,$L35,$K35,FALSE)*$S35*((1+'Inputs &amp; Summary'!$D$7)^AM$29))),IF($M35=Lists!$H$3,IF($K35&lt;1,((($R35*(1-$E35)+$Q35*(1-$F35))/$K35)*((1+'Inputs &amp; Summary'!$D$7)^AM$29)),((INT(AM$29/$K35)-INT((AM$29-1)/$K35))*($R35*(1-$E35)+$Q35*(1-$F35))*((1+'Inputs &amp; Summary'!$D$7)^AM$29))),((_xlfn.WEIBULL.DIST(AM$29,$L35,$K35,FALSE)*($R35*(1-$E35)+$Q35*(1-$F35))*((1+'Inputs &amp; Summary'!$D$7)^AM$29))))))</f>
        <v>48.786691980912515</v>
      </c>
      <c r="AN35" s="114">
        <f>$D35*IF(AN$29&gt;'Inputs &amp; Summary'!$D$5,0,IF(AN$29&gt;VLOOKUP($G35,Lists!$J$17:$K$21,2),IF($M35=Lists!$H$3,IF($K35&lt;1,(($S35/$K35)*((1+'Inputs &amp; Summary'!$D$7)^AN$29)),((INT(AN$29/$K35)-INT((AN$29-1)/$K35))*$S35*((1+'Inputs &amp; Summary'!$D$7)^AN$29))),(_xlfn.WEIBULL.DIST(AN$29,$L35,$K35,FALSE)*$S35*((1+'Inputs &amp; Summary'!$D$7)^AN$29))),IF($M35=Lists!$H$3,IF($K35&lt;1,((($R35*(1-$E35)+$Q35*(1-$F35))/$K35)*((1+'Inputs &amp; Summary'!$D$7)^AN$29)),((INT(AN$29/$K35)-INT((AN$29-1)/$K35))*($R35*(1-$E35)+$Q35*(1-$F35))*((1+'Inputs &amp; Summary'!$D$7)^AN$29))),((_xlfn.WEIBULL.DIST(AN$29,$L35,$K35,FALSE)*($R35*(1-$E35)+$Q35*(1-$F35))*((1+'Inputs &amp; Summary'!$D$7)^AN$29))))))</f>
        <v>49.762425820530773</v>
      </c>
      <c r="AO35" s="114">
        <f>$D35*IF(AO$29&gt;'Inputs &amp; Summary'!$D$5,0,IF(AO$29&gt;VLOOKUP($G35,Lists!$J$17:$K$21,2),IF($M35=Lists!$H$3,IF($K35&lt;1,(($S35/$K35)*((1+'Inputs &amp; Summary'!$D$7)^AO$29)),((INT(AO$29/$K35)-INT((AO$29-1)/$K35))*$S35*((1+'Inputs &amp; Summary'!$D$7)^AO$29))),(_xlfn.WEIBULL.DIST(AO$29,$L35,$K35,FALSE)*$S35*((1+'Inputs &amp; Summary'!$D$7)^AO$29))),IF($M35=Lists!$H$3,IF($K35&lt;1,((($R35*(1-$E35)+$Q35*(1-$F35))/$K35)*((1+'Inputs &amp; Summary'!$D$7)^AO$29)),((INT(AO$29/$K35)-INT((AO$29-1)/$K35))*($R35*(1-$E35)+$Q35*(1-$F35))*((1+'Inputs &amp; Summary'!$D$7)^AO$29))),((_xlfn.WEIBULL.DIST(AO$29,$L35,$K35,FALSE)*($R35*(1-$E35)+$Q35*(1-$F35))*((1+'Inputs &amp; Summary'!$D$7)^AO$29))))))</f>
        <v>50.757674336941392</v>
      </c>
      <c r="AP35" s="114">
        <f>$D35*IF(AP$29&gt;'Inputs &amp; Summary'!$D$5,0,IF(AP$29&gt;VLOOKUP($G35,Lists!$J$17:$K$21,2),IF($M35=Lists!$H$3,IF($K35&lt;1,(($S35/$K35)*((1+'Inputs &amp; Summary'!$D$7)^AP$29)),((INT(AP$29/$K35)-INT((AP$29-1)/$K35))*$S35*((1+'Inputs &amp; Summary'!$D$7)^AP$29))),(_xlfn.WEIBULL.DIST(AP$29,$L35,$K35,FALSE)*$S35*((1+'Inputs &amp; Summary'!$D$7)^AP$29))),IF($M35=Lists!$H$3,IF($K35&lt;1,((($R35*(1-$E35)+$Q35*(1-$F35))/$K35)*((1+'Inputs &amp; Summary'!$D$7)^AP$29)),((INT(AP$29/$K35)-INT((AP$29-1)/$K35))*($R35*(1-$E35)+$Q35*(1-$F35))*((1+'Inputs &amp; Summary'!$D$7)^AP$29))),((_xlfn.WEIBULL.DIST(AP$29,$L35,$K35,FALSE)*($R35*(1-$E35)+$Q35*(1-$F35))*((1+'Inputs &amp; Summary'!$D$7)^AP$29))))))</f>
        <v>51.772827823680217</v>
      </c>
      <c r="AQ35" s="114">
        <f>$D35*IF(AQ$29&gt;'Inputs &amp; Summary'!$D$5,0,IF(AQ$29&gt;VLOOKUP($G35,Lists!$J$17:$K$21,2),IF($M35=Lists!$H$3,IF($K35&lt;1,(($S35/$K35)*((1+'Inputs &amp; Summary'!$D$7)^AQ$29)),((INT(AQ$29/$K35)-INT((AQ$29-1)/$K35))*$S35*((1+'Inputs &amp; Summary'!$D$7)^AQ$29))),(_xlfn.WEIBULL.DIST(AQ$29,$L35,$K35,FALSE)*$S35*((1+'Inputs &amp; Summary'!$D$7)^AQ$29))),IF($M35=Lists!$H$3,IF($K35&lt;1,((($R35*(1-$E35)+$Q35*(1-$F35))/$K35)*((1+'Inputs &amp; Summary'!$D$7)^AQ$29)),((INT(AQ$29/$K35)-INT((AQ$29-1)/$K35))*($R35*(1-$E35)+$Q35*(1-$F35))*((1+'Inputs &amp; Summary'!$D$7)^AQ$29))),((_xlfn.WEIBULL.DIST(AQ$29,$L35,$K35,FALSE)*($R35*(1-$E35)+$Q35*(1-$F35))*((1+'Inputs &amp; Summary'!$D$7)^AQ$29))))))</f>
        <v>52.808284380153815</v>
      </c>
      <c r="AR35" s="114">
        <f>$D35*IF(AR$29&gt;'Inputs &amp; Summary'!$D$5,0,IF(AR$29&gt;VLOOKUP($G35,Lists!$J$17:$K$21,2),IF($M35=Lists!$H$3,IF($K35&lt;1,(($S35/$K35)*((1+'Inputs &amp; Summary'!$D$7)^AR$29)),((INT(AR$29/$K35)-INT((AR$29-1)/$K35))*$S35*((1+'Inputs &amp; Summary'!$D$7)^AR$29))),(_xlfn.WEIBULL.DIST(AR$29,$L35,$K35,FALSE)*$S35*((1+'Inputs &amp; Summary'!$D$7)^AR$29))),IF($M35=Lists!$H$3,IF($K35&lt;1,((($R35*(1-$E35)+$Q35*(1-$F35))/$K35)*((1+'Inputs &amp; Summary'!$D$7)^AR$29)),((INT(AR$29/$K35)-INT((AR$29-1)/$K35))*($R35*(1-$E35)+$Q35*(1-$F35))*((1+'Inputs &amp; Summary'!$D$7)^AR$29))),((_xlfn.WEIBULL.DIST(AR$29,$L35,$K35,FALSE)*($R35*(1-$E35)+$Q35*(1-$F35))*((1+'Inputs &amp; Summary'!$D$7)^AR$29))))))</f>
        <v>53.864450067756898</v>
      </c>
      <c r="AS35" s="114">
        <f>$D35*IF(AS$29&gt;'Inputs &amp; Summary'!$D$5,0,IF(AS$29&gt;VLOOKUP($G35,Lists!$J$17:$K$21,2),IF($M35=Lists!$H$3,IF($K35&lt;1,(($S35/$K35)*((1+'Inputs &amp; Summary'!$D$7)^AS$29)),((INT(AS$29/$K35)-INT((AS$29-1)/$K35))*$S35*((1+'Inputs &amp; Summary'!$D$7)^AS$29))),(_xlfn.WEIBULL.DIST(AS$29,$L35,$K35,FALSE)*$S35*((1+'Inputs &amp; Summary'!$D$7)^AS$29))),IF($M35=Lists!$H$3,IF($K35&lt;1,((($R35*(1-$E35)+$Q35*(1-$F35))/$K35)*((1+'Inputs &amp; Summary'!$D$7)^AS$29)),((INT(AS$29/$K35)-INT((AS$29-1)/$K35))*($R35*(1-$E35)+$Q35*(1-$F35))*((1+'Inputs &amp; Summary'!$D$7)^AS$29))),((_xlfn.WEIBULL.DIST(AS$29,$L35,$K35,FALSE)*($R35*(1-$E35)+$Q35*(1-$F35))*((1+'Inputs &amp; Summary'!$D$7)^AS$29))))))</f>
        <v>0</v>
      </c>
      <c r="AT35" s="114">
        <f>$D35*IF(AT$29&gt;'Inputs &amp; Summary'!$D$5,0,IF(AT$29&gt;VLOOKUP($G35,Lists!$J$17:$K$21,2),IF($M35=Lists!$H$3,IF($K35&lt;1,(($S35/$K35)*((1+'Inputs &amp; Summary'!$D$7)^AT$29)),((INT(AT$29/$K35)-INT((AT$29-1)/$K35))*$S35*((1+'Inputs &amp; Summary'!$D$7)^AT$29))),(_xlfn.WEIBULL.DIST(AT$29,$L35,$K35,FALSE)*$S35*((1+'Inputs &amp; Summary'!$D$7)^AT$29))),IF($M35=Lists!$H$3,IF($K35&lt;1,((($R35*(1-$E35)+$Q35*(1-$F35))/$K35)*((1+'Inputs &amp; Summary'!$D$7)^AT$29)),((INT(AT$29/$K35)-INT((AT$29-1)/$K35))*($R35*(1-$E35)+$Q35*(1-$F35))*((1+'Inputs &amp; Summary'!$D$7)^AT$29))),((_xlfn.WEIBULL.DIST(AT$29,$L35,$K35,FALSE)*($R35*(1-$E35)+$Q35*(1-$F35))*((1+'Inputs &amp; Summary'!$D$7)^AT$29))))))</f>
        <v>0</v>
      </c>
      <c r="AU35" s="114">
        <f>$D35*IF(AU$29&gt;'Inputs &amp; Summary'!$D$5,0,IF(AU$29&gt;VLOOKUP($G35,Lists!$J$17:$K$21,2),IF($M35=Lists!$H$3,IF($K35&lt;1,(($S35/$K35)*((1+'Inputs &amp; Summary'!$D$7)^AU$29)),((INT(AU$29/$K35)-INT((AU$29-1)/$K35))*$S35*((1+'Inputs &amp; Summary'!$D$7)^AU$29))),(_xlfn.WEIBULL.DIST(AU$29,$L35,$K35,FALSE)*$S35*((1+'Inputs &amp; Summary'!$D$7)^AU$29))),IF($M35=Lists!$H$3,IF($K35&lt;1,((($R35*(1-$E35)+$Q35*(1-$F35))/$K35)*((1+'Inputs &amp; Summary'!$D$7)^AU$29)),((INT(AU$29/$K35)-INT((AU$29-1)/$K35))*($R35*(1-$E35)+$Q35*(1-$F35))*((1+'Inputs &amp; Summary'!$D$7)^AU$29))),((_xlfn.WEIBULL.DIST(AU$29,$L35,$K35,FALSE)*($R35*(1-$E35)+$Q35*(1-$F35))*((1+'Inputs &amp; Summary'!$D$7)^AU$29))))))</f>
        <v>0</v>
      </c>
      <c r="AV35" s="114">
        <f>$D35*IF(AV$29&gt;'Inputs &amp; Summary'!$D$5,0,IF(AV$29&gt;VLOOKUP($G35,Lists!$J$17:$K$21,2),IF($M35=Lists!$H$3,IF($K35&lt;1,(($S35/$K35)*((1+'Inputs &amp; Summary'!$D$7)^AV$29)),((INT(AV$29/$K35)-INT((AV$29-1)/$K35))*$S35*((1+'Inputs &amp; Summary'!$D$7)^AV$29))),(_xlfn.WEIBULL.DIST(AV$29,$L35,$K35,FALSE)*$S35*((1+'Inputs &amp; Summary'!$D$7)^AV$29))),IF($M35=Lists!$H$3,IF($K35&lt;1,((($R35*(1-$E35)+$Q35*(1-$F35))/$K35)*((1+'Inputs &amp; Summary'!$D$7)^AV$29)),((INT(AV$29/$K35)-INT((AV$29-1)/$K35))*($R35*(1-$E35)+$Q35*(1-$F35))*((1+'Inputs &amp; Summary'!$D$7)^AV$29))),((_xlfn.WEIBULL.DIST(AV$29,$L35,$K35,FALSE)*($R35*(1-$E35)+$Q35*(1-$F35))*((1+'Inputs &amp; Summary'!$D$7)^AV$29))))))</f>
        <v>0</v>
      </c>
      <c r="AW35" s="114">
        <f>$D35*IF(AW$29&gt;'Inputs &amp; Summary'!$D$5,0,IF(AW$29&gt;VLOOKUP($G35,Lists!$J$17:$K$21,2),IF($M35=Lists!$H$3,IF($K35&lt;1,(($S35/$K35)*((1+'Inputs &amp; Summary'!$D$7)^AW$29)),((INT(AW$29/$K35)-INT((AW$29-1)/$K35))*$S35*((1+'Inputs &amp; Summary'!$D$7)^AW$29))),(_xlfn.WEIBULL.DIST(AW$29,$L35,$K35,FALSE)*$S35*((1+'Inputs &amp; Summary'!$D$7)^AW$29))),IF($M35=Lists!$H$3,IF($K35&lt;1,((($R35*(1-$E35)+$Q35*(1-$F35))/$K35)*((1+'Inputs &amp; Summary'!$D$7)^AW$29)),((INT(AW$29/$K35)-INT((AW$29-1)/$K35))*($R35*(1-$E35)+$Q35*(1-$F35))*((1+'Inputs &amp; Summary'!$D$7)^AW$29))),((_xlfn.WEIBULL.DIST(AW$29,$L35,$K35,FALSE)*($R35*(1-$E35)+$Q35*(1-$F35))*((1+'Inputs &amp; Summary'!$D$7)^AW$29))))))</f>
        <v>0</v>
      </c>
      <c r="AX35" s="114">
        <f>$D35*IF(AX$29&gt;'Inputs &amp; Summary'!$D$5,0,IF(AX$29&gt;VLOOKUP($G35,Lists!$J$17:$K$21,2),IF($M35=Lists!$H$3,IF($K35&lt;1,(($S35/$K35)*((1+'Inputs &amp; Summary'!$D$7)^AX$29)),((INT(AX$29/$K35)-INT((AX$29-1)/$K35))*$S35*((1+'Inputs &amp; Summary'!$D$7)^AX$29))),(_xlfn.WEIBULL.DIST(AX$29,$L35,$K35,FALSE)*$S35*((1+'Inputs &amp; Summary'!$D$7)^AX$29))),IF($M35=Lists!$H$3,IF($K35&lt;1,((($R35*(1-$E35)+$Q35*(1-$F35))/$K35)*((1+'Inputs &amp; Summary'!$D$7)^AX$29)),((INT(AX$29/$K35)-INT((AX$29-1)/$K35))*($R35*(1-$E35)+$Q35*(1-$F35))*((1+'Inputs &amp; Summary'!$D$7)^AX$29))),((_xlfn.WEIBULL.DIST(AX$29,$L35,$K35,FALSE)*($R35*(1-$E35)+$Q35*(1-$F35))*((1+'Inputs &amp; Summary'!$D$7)^AX$29))))))</f>
        <v>0</v>
      </c>
      <c r="AY35" s="114">
        <f>$D35*IF(AY$29&gt;'Inputs &amp; Summary'!$D$5,0,IF(AY$29&gt;VLOOKUP($G35,Lists!$J$17:$K$21,2),IF($M35=Lists!$H$3,IF($K35&lt;1,(($S35/$K35)*((1+'Inputs &amp; Summary'!$D$7)^AY$29)),((INT(AY$29/$K35)-INT((AY$29-1)/$K35))*$S35*((1+'Inputs &amp; Summary'!$D$7)^AY$29))),(_xlfn.WEIBULL.DIST(AY$29,$L35,$K35,FALSE)*$S35*((1+'Inputs &amp; Summary'!$D$7)^AY$29))),IF($M35=Lists!$H$3,IF($K35&lt;1,((($R35*(1-$E35)+$Q35*(1-$F35))/$K35)*((1+'Inputs &amp; Summary'!$D$7)^AY$29)),((INT(AY$29/$K35)-INT((AY$29-1)/$K35))*($R35*(1-$E35)+$Q35*(1-$F35))*((1+'Inputs &amp; Summary'!$D$7)^AY$29))),((_xlfn.WEIBULL.DIST(AY$29,$L35,$K35,FALSE)*($R35*(1-$E35)+$Q35*(1-$F35))*((1+'Inputs &amp; Summary'!$D$7)^AY$29))))))</f>
        <v>0</v>
      </c>
      <c r="AZ35" s="114">
        <f>$D35*IF(AZ$29&gt;'Inputs &amp; Summary'!$D$5,0,IF(AZ$29&gt;VLOOKUP($G35,Lists!$J$17:$K$21,2),IF($M35=Lists!$H$3,IF($K35&lt;1,(($S35/$K35)*((1+'Inputs &amp; Summary'!$D$7)^AZ$29)),((INT(AZ$29/$K35)-INT((AZ$29-1)/$K35))*$S35*((1+'Inputs &amp; Summary'!$D$7)^AZ$29))),(_xlfn.WEIBULL.DIST(AZ$29,$L35,$K35,FALSE)*$S35*((1+'Inputs &amp; Summary'!$D$7)^AZ$29))),IF($M35=Lists!$H$3,IF($K35&lt;1,((($R35*(1-$E35)+$Q35*(1-$F35))/$K35)*((1+'Inputs &amp; Summary'!$D$7)^AZ$29)),((INT(AZ$29/$K35)-INT((AZ$29-1)/$K35))*($R35*(1-$E35)+$Q35*(1-$F35))*((1+'Inputs &amp; Summary'!$D$7)^AZ$29))),((_xlfn.WEIBULL.DIST(AZ$29,$L35,$K35,FALSE)*($R35*(1-$E35)+$Q35*(1-$F35))*((1+'Inputs &amp; Summary'!$D$7)^AZ$29))))))</f>
        <v>0</v>
      </c>
      <c r="BA35" s="114">
        <f>$D35*IF(BA$29&gt;'Inputs &amp; Summary'!$D$5,0,IF(BA$29&gt;VLOOKUP($G35,Lists!$J$17:$K$21,2),IF($M35=Lists!$H$3,IF($K35&lt;1,(($S35/$K35)*((1+'Inputs &amp; Summary'!$D$7)^BA$29)),((INT(BA$29/$K35)-INT((BA$29-1)/$K35))*$S35*((1+'Inputs &amp; Summary'!$D$7)^BA$29))),(_xlfn.WEIBULL.DIST(BA$29,$L35,$K35,FALSE)*$S35*((1+'Inputs &amp; Summary'!$D$7)^BA$29))),IF($M35=Lists!$H$3,IF($K35&lt;1,((($R35*(1-$E35)+$Q35*(1-$F35))/$K35)*((1+'Inputs &amp; Summary'!$D$7)^BA$29)),((INT(BA$29/$K35)-INT((BA$29-1)/$K35))*($R35*(1-$E35)+$Q35*(1-$F35))*((1+'Inputs &amp; Summary'!$D$7)^BA$29))),((_xlfn.WEIBULL.DIST(BA$29,$L35,$K35,FALSE)*($R35*(1-$E35)+$Q35*(1-$F35))*((1+'Inputs &amp; Summary'!$D$7)^BA$29))))))</f>
        <v>0</v>
      </c>
      <c r="BB35" s="114">
        <f>$D35*IF(BB$29&gt;'Inputs &amp; Summary'!$D$5,0,IF(BB$29&gt;VLOOKUP($G35,Lists!$J$17:$K$21,2),IF($M35=Lists!$H$3,IF($K35&lt;1,(($S35/$K35)*((1+'Inputs &amp; Summary'!$D$7)^BB$29)),((INT(BB$29/$K35)-INT((BB$29-1)/$K35))*$S35*((1+'Inputs &amp; Summary'!$D$7)^BB$29))),(_xlfn.WEIBULL.DIST(BB$29,$L35,$K35,FALSE)*$S35*((1+'Inputs &amp; Summary'!$D$7)^BB$29))),IF($M35=Lists!$H$3,IF($K35&lt;1,((($R35*(1-$E35)+$Q35*(1-$F35))/$K35)*((1+'Inputs &amp; Summary'!$D$7)^BB$29)),((INT(BB$29/$K35)-INT((BB$29-1)/$K35))*($R35*(1-$E35)+$Q35*(1-$F35))*((1+'Inputs &amp; Summary'!$D$7)^BB$29))),((_xlfn.WEIBULL.DIST(BB$29,$L35,$K35,FALSE)*($R35*(1-$E35)+$Q35*(1-$F35))*((1+'Inputs &amp; Summary'!$D$7)^BB$29))))))</f>
        <v>0</v>
      </c>
      <c r="BC35" s="114">
        <f>$D35*IF(BC$29&gt;'Inputs &amp; Summary'!$D$5,0,IF(BC$29&gt;VLOOKUP($G35,Lists!$J$17:$K$21,2),IF($M35=Lists!$H$3,IF($K35&lt;1,(($S35/$K35)*((1+'Inputs &amp; Summary'!$D$7)^BC$29)),((INT(BC$29/$K35)-INT((BC$29-1)/$K35))*$S35*((1+'Inputs &amp; Summary'!$D$7)^BC$29))),(_xlfn.WEIBULL.DIST(BC$29,$L35,$K35,FALSE)*$S35*((1+'Inputs &amp; Summary'!$D$7)^BC$29))),IF($M35=Lists!$H$3,IF($K35&lt;1,((($R35*(1-$E35)+$Q35*(1-$F35))/$K35)*((1+'Inputs &amp; Summary'!$D$7)^BC$29)),((INT(BC$29/$K35)-INT((BC$29-1)/$K35))*($R35*(1-$E35)+$Q35*(1-$F35))*((1+'Inputs &amp; Summary'!$D$7)^BC$29))),((_xlfn.WEIBULL.DIST(BC$29,$L35,$K35,FALSE)*($R35*(1-$E35)+$Q35*(1-$F35))*((1+'Inputs &amp; Summary'!$D$7)^BC$29))))))</f>
        <v>0</v>
      </c>
      <c r="BD35" s="114">
        <f>$D35*IF(BD$29&gt;'Inputs &amp; Summary'!$D$5,0,IF(BD$29&gt;VLOOKUP($G35,Lists!$J$17:$K$21,2),IF($M35=Lists!$H$3,IF($K35&lt;1,(($S35/$K35)*((1+'Inputs &amp; Summary'!$D$7)^BD$29)),((INT(BD$29/$K35)-INT((BD$29-1)/$K35))*$S35*((1+'Inputs &amp; Summary'!$D$7)^BD$29))),(_xlfn.WEIBULL.DIST(BD$29,$L35,$K35,FALSE)*$S35*((1+'Inputs &amp; Summary'!$D$7)^BD$29))),IF($M35=Lists!$H$3,IF($K35&lt;1,((($R35*(1-$E35)+$Q35*(1-$F35))/$K35)*((1+'Inputs &amp; Summary'!$D$7)^BD$29)),((INT(BD$29/$K35)-INT((BD$29-1)/$K35))*($R35*(1-$E35)+$Q35*(1-$F35))*((1+'Inputs &amp; Summary'!$D$7)^BD$29))),((_xlfn.WEIBULL.DIST(BD$29,$L35,$K35,FALSE)*($R35*(1-$E35)+$Q35*(1-$F35))*((1+'Inputs &amp; Summary'!$D$7)^BD$29))))))</f>
        <v>0</v>
      </c>
      <c r="BE35" s="114">
        <f>$D35*IF(BE$29&gt;'Inputs &amp; Summary'!$D$5,0,IF(BE$29&gt;VLOOKUP($G35,Lists!$J$17:$K$21,2),IF($M35=Lists!$H$3,IF($K35&lt;1,(($S35/$K35)*((1+'Inputs &amp; Summary'!$D$7)^BE$29)),((INT(BE$29/$K35)-INT((BE$29-1)/$K35))*$S35*((1+'Inputs &amp; Summary'!$D$7)^BE$29))),(_xlfn.WEIBULL.DIST(BE$29,$L35,$K35,FALSE)*$S35*((1+'Inputs &amp; Summary'!$D$7)^BE$29))),IF($M35=Lists!$H$3,IF($K35&lt;1,((($R35*(1-$E35)+$Q35*(1-$F35))/$K35)*((1+'Inputs &amp; Summary'!$D$7)^BE$29)),((INT(BE$29/$K35)-INT((BE$29-1)/$K35))*($R35*(1-$E35)+$Q35*(1-$F35))*((1+'Inputs &amp; Summary'!$D$7)^BE$29))),((_xlfn.WEIBULL.DIST(BE$29,$L35,$K35,FALSE)*($R35*(1-$E35)+$Q35*(1-$F35))*((1+'Inputs &amp; Summary'!$D$7)^BE$29))))))</f>
        <v>0</v>
      </c>
      <c r="BF35" s="114">
        <f>$D35*IF(BF$29&gt;'Inputs &amp; Summary'!$D$5,0,IF(BF$29&gt;VLOOKUP($G35,Lists!$J$17:$K$21,2),IF($M35=Lists!$H$3,IF($K35&lt;1,(($S35/$K35)*((1+'Inputs &amp; Summary'!$D$7)^BF$29)),((INT(BF$29/$K35)-INT((BF$29-1)/$K35))*$S35*((1+'Inputs &amp; Summary'!$D$7)^BF$29))),(_xlfn.WEIBULL.DIST(BF$29,$L35,$K35,FALSE)*$S35*((1+'Inputs &amp; Summary'!$D$7)^BF$29))),IF($M35=Lists!$H$3,IF($K35&lt;1,((($R35*(1-$E35)+$Q35*(1-$F35))/$K35)*((1+'Inputs &amp; Summary'!$D$7)^BF$29)),((INT(BF$29/$K35)-INT((BF$29-1)/$K35))*($R35*(1-$E35)+$Q35*(1-$F35))*((1+'Inputs &amp; Summary'!$D$7)^BF$29))),((_xlfn.WEIBULL.DIST(BF$29,$L35,$K35,FALSE)*($R35*(1-$E35)+$Q35*(1-$F35))*((1+'Inputs &amp; Summary'!$D$7)^BF$29))))))</f>
        <v>0</v>
      </c>
      <c r="BG35" s="114">
        <f>$D35*IF(BG$29&gt;'Inputs &amp; Summary'!$D$5,0,IF(BG$29&gt;VLOOKUP($G35,Lists!$J$17:$K$21,2),IF($M35=Lists!$H$3,IF($K35&lt;1,(($S35/$K35)*((1+'Inputs &amp; Summary'!$D$7)^BG$29)),((INT(BG$29/$K35)-INT((BG$29-1)/$K35))*$S35*((1+'Inputs &amp; Summary'!$D$7)^BG$29))),(_xlfn.WEIBULL.DIST(BG$29,$L35,$K35,FALSE)*$S35*((1+'Inputs &amp; Summary'!$D$7)^BG$29))),IF($M35=Lists!$H$3,IF($K35&lt;1,((($R35*(1-$E35)+$Q35*(1-$F35))/$K35)*((1+'Inputs &amp; Summary'!$D$7)^BG$29)),((INT(BG$29/$K35)-INT((BG$29-1)/$K35))*($R35*(1-$E35)+$Q35*(1-$F35))*((1+'Inputs &amp; Summary'!$D$7)^BG$29))),((_xlfn.WEIBULL.DIST(BG$29,$L35,$K35,FALSE)*($R35*(1-$E35)+$Q35*(1-$F35))*((1+'Inputs &amp; Summary'!$D$7)^BG$29))))))</f>
        <v>0</v>
      </c>
      <c r="BH35" s="114">
        <f>$D35*IF(BH$29&gt;'Inputs &amp; Summary'!$D$5,0,IF(BH$29&gt;VLOOKUP($G35,Lists!$J$17:$K$21,2),IF($M35=Lists!$H$3,IF($K35&lt;1,(($S35/$K35)*((1+'Inputs &amp; Summary'!$D$7)^BH$29)),((INT(BH$29/$K35)-INT((BH$29-1)/$K35))*$S35*((1+'Inputs &amp; Summary'!$D$7)^BH$29))),(_xlfn.WEIBULL.DIST(BH$29,$L35,$K35,FALSE)*$S35*((1+'Inputs &amp; Summary'!$D$7)^BH$29))),IF($M35=Lists!$H$3,IF($K35&lt;1,((($R35*(1-$E35)+$Q35*(1-$F35))/$K35)*((1+'Inputs &amp; Summary'!$D$7)^BH$29)),((INT(BH$29/$K35)-INT((BH$29-1)/$K35))*($R35*(1-$E35)+$Q35*(1-$F35))*((1+'Inputs &amp; Summary'!$D$7)^BH$29))),((_xlfn.WEIBULL.DIST(BH$29,$L35,$K35,FALSE)*($R35*(1-$E35)+$Q35*(1-$F35))*((1+'Inputs &amp; Summary'!$D$7)^BH$29))))))</f>
        <v>0</v>
      </c>
      <c r="BI35" s="114">
        <f>$D35*IF(BI$29&gt;'Inputs &amp; Summary'!$D$5,0,IF(BI$29&gt;VLOOKUP($G35,Lists!$J$17:$K$21,2),IF($M35=Lists!$H$3,IF($K35&lt;1,(($S35/$K35)*((1+'Inputs &amp; Summary'!$D$7)^BI$29)),((INT(BI$29/$K35)-INT((BI$29-1)/$K35))*$S35*((1+'Inputs &amp; Summary'!$D$7)^BI$29))),(_xlfn.WEIBULL.DIST(BI$29,$L35,$K35,FALSE)*$S35*((1+'Inputs &amp; Summary'!$D$7)^BI$29))),IF($M35=Lists!$H$3,IF($K35&lt;1,((($R35*(1-$E35)+$Q35*(1-$F35))/$K35)*((1+'Inputs &amp; Summary'!$D$7)^BI$29)),((INT(BI$29/$K35)-INT((BI$29-1)/$K35))*($R35*(1-$E35)+$Q35*(1-$F35))*((1+'Inputs &amp; Summary'!$D$7)^BI$29))),((_xlfn.WEIBULL.DIST(BI$29,$L35,$K35,FALSE)*($R35*(1-$E35)+$Q35*(1-$F35))*((1+'Inputs &amp; Summary'!$D$7)^BI$29))))))</f>
        <v>0</v>
      </c>
      <c r="BJ35" s="114">
        <f>$D35*IF(BJ$29&gt;'Inputs &amp; Summary'!$D$5,0,IF(BJ$29&gt;VLOOKUP($G35,Lists!$J$17:$K$21,2),IF($M35=Lists!$H$3,IF($K35&lt;1,(($S35/$K35)*((1+'Inputs &amp; Summary'!$D$7)^BJ$29)),((INT(BJ$29/$K35)-INT((BJ$29-1)/$K35))*$S35*((1+'Inputs &amp; Summary'!$D$7)^BJ$29))),(_xlfn.WEIBULL.DIST(BJ$29,$L35,$K35,FALSE)*$S35*((1+'Inputs &amp; Summary'!$D$7)^BJ$29))),IF($M35=Lists!$H$3,IF($K35&lt;1,((($R35*(1-$E35)+$Q35*(1-$F35))/$K35)*((1+'Inputs &amp; Summary'!$D$7)^BJ$29)),((INT(BJ$29/$K35)-INT((BJ$29-1)/$K35))*($R35*(1-$E35)+$Q35*(1-$F35))*((1+'Inputs &amp; Summary'!$D$7)^BJ$29))),((_xlfn.WEIBULL.DIST(BJ$29,$L35,$K35,FALSE)*($R35*(1-$E35)+$Q35*(1-$F35))*((1+'Inputs &amp; Summary'!$D$7)^BJ$29))))))</f>
        <v>0</v>
      </c>
      <c r="BK35" s="114">
        <f>$D35*IF(BK$29&gt;'Inputs &amp; Summary'!$D$5,0,IF(BK$29&gt;VLOOKUP($G35,Lists!$J$17:$K$21,2),IF($M35=Lists!$H$3,IF($K35&lt;1,(($S35/$K35)*((1+'Inputs &amp; Summary'!$D$7)^BK$29)),((INT(BK$29/$K35)-INT((BK$29-1)/$K35))*$S35*((1+'Inputs &amp; Summary'!$D$7)^BK$29))),(_xlfn.WEIBULL.DIST(BK$29,$L35,$K35,FALSE)*$S35*((1+'Inputs &amp; Summary'!$D$7)^BK$29))),IF($M35=Lists!$H$3,IF($K35&lt;1,((($R35*(1-$E35)+$Q35*(1-$F35))/$K35)*((1+'Inputs &amp; Summary'!$D$7)^BK$29)),((INT(BK$29/$K35)-INT((BK$29-1)/$K35))*($R35*(1-$E35)+$Q35*(1-$F35))*((1+'Inputs &amp; Summary'!$D$7)^BK$29))),((_xlfn.WEIBULL.DIST(BK$29,$L35,$K35,FALSE)*($R35*(1-$E35)+$Q35*(1-$F35))*((1+'Inputs &amp; Summary'!$D$7)^BK$29))))))</f>
        <v>0</v>
      </c>
      <c r="BL35" s="114">
        <f>$D35*IF(BL$29&gt;'Inputs &amp; Summary'!$D$5,0,IF(BL$29&gt;VLOOKUP($G35,Lists!$J$17:$K$21,2),IF($M35=Lists!$H$3,IF($K35&lt;1,(($S35/$K35)*((1+'Inputs &amp; Summary'!$D$7)^BL$29)),((INT(BL$29/$K35)-INT((BL$29-1)/$K35))*$S35*((1+'Inputs &amp; Summary'!$D$7)^BL$29))),(_xlfn.WEIBULL.DIST(BL$29,$L35,$K35,FALSE)*$S35*((1+'Inputs &amp; Summary'!$D$7)^BL$29))),IF($M35=Lists!$H$3,IF($K35&lt;1,((($R35*(1-$E35)+$Q35*(1-$F35))/$K35)*((1+'Inputs &amp; Summary'!$D$7)^BL$29)),((INT(BL$29/$K35)-INT((BL$29-1)/$K35))*($R35*(1-$E35)+$Q35*(1-$F35))*((1+'Inputs &amp; Summary'!$D$7)^BL$29))),((_xlfn.WEIBULL.DIST(BL$29,$L35,$K35,FALSE)*($R35*(1-$E35)+$Q35*(1-$F35))*((1+'Inputs &amp; Summary'!$D$7)^BL$29))))))</f>
        <v>0</v>
      </c>
    </row>
    <row r="36" spans="1:64" s="1" customFormat="1" x14ac:dyDescent="0.3">
      <c r="A36" s="79" t="s">
        <v>1</v>
      </c>
      <c r="B36" s="33" t="s">
        <v>307</v>
      </c>
      <c r="C36" s="33" t="s">
        <v>36</v>
      </c>
      <c r="D36" s="68">
        <v>1</v>
      </c>
      <c r="E36" s="68">
        <v>0</v>
      </c>
      <c r="F36" s="68">
        <v>0</v>
      </c>
      <c r="G36" s="213" t="s">
        <v>433</v>
      </c>
      <c r="H36" s="34" t="s">
        <v>16</v>
      </c>
      <c r="I36" s="34" t="s">
        <v>100</v>
      </c>
      <c r="J36" s="33">
        <f>VLOOKUP(I36,'Labor Rates'!$A$1:$B$16,2)</f>
        <v>24.03846153846154</v>
      </c>
      <c r="K36" s="35">
        <v>1</v>
      </c>
      <c r="L36" s="35">
        <v>1</v>
      </c>
      <c r="M36" s="33" t="s">
        <v>259</v>
      </c>
      <c r="N36" s="84">
        <f>'Inputs &amp; Summary'!$D$25</f>
        <v>18</v>
      </c>
      <c r="O36" s="35">
        <f>5/60</f>
        <v>8.3333333333333329E-2</v>
      </c>
      <c r="P36" s="5">
        <v>0</v>
      </c>
      <c r="Q36" s="73">
        <f t="shared" si="6"/>
        <v>36.057692307692307</v>
      </c>
      <c r="R36" s="73">
        <f t="shared" si="7"/>
        <v>0</v>
      </c>
      <c r="S36" s="74">
        <f t="shared" si="8"/>
        <v>36.057692307692307</v>
      </c>
      <c r="T36" s="88"/>
      <c r="U36" s="80"/>
      <c r="V36" s="87">
        <f t="shared" si="9"/>
        <v>44.681461288875127</v>
      </c>
      <c r="W36" s="87">
        <f>NPV('Inputs &amp; Summary'!$D$6,Y36:BL36)</f>
        <v>453.11755875818977</v>
      </c>
      <c r="X36" s="90">
        <f t="shared" si="10"/>
        <v>6.4177328188267553E-3</v>
      </c>
      <c r="Y36" s="114">
        <f>$D36*IF(Y$29&gt;'Inputs &amp; Summary'!$D$5,0,IF(Y$29&gt;VLOOKUP($G36,Lists!$J$17:$K$21,2),IF($M36=Lists!$H$3,IF($K36&lt;1,(($S36/$K36)*((1+'Inputs &amp; Summary'!$D$7)^Y$29)),((INT(Y$29/$K36)-INT((Y$29-1)/$K36))*$S36*((1+'Inputs &amp; Summary'!$D$7)^Y$29))),(_xlfn.WEIBULL.DIST(Y$29,$L36,$K36,FALSE)*$S36*((1+'Inputs &amp; Summary'!$D$7)^Y$29))),IF($M36=Lists!$H$3,IF($K36&lt;1,((($R36*(1-$E36)+$Q36*(1-$F36))/$K36)*((1+'Inputs &amp; Summary'!$D$7)^Y$29)),((INT(Y$29/$K36)-INT((Y$29-1)/$K36))*($R36*(1-$E36)+$Q36*(1-$F36))*((1+'Inputs &amp; Summary'!$D$7)^Y$29))),((_xlfn.WEIBULL.DIST(Y$29,$L36,$K36,FALSE)*($R36*(1-$E36)+$Q36*(1-$F36))*((1+'Inputs &amp; Summary'!$D$7)^Y$29))))))</f>
        <v>36.778846153846153</v>
      </c>
      <c r="Z36" s="114">
        <f>$D36*IF(Z$29&gt;'Inputs &amp; Summary'!$D$5,0,IF(Z$29&gt;VLOOKUP($G36,Lists!$J$17:$K$21,2),IF($M36=Lists!$H$3,IF($K36&lt;1,(($S36/$K36)*((1+'Inputs &amp; Summary'!$D$7)^Z$29)),((INT(Z$29/$K36)-INT((Z$29-1)/$K36))*$S36*((1+'Inputs &amp; Summary'!$D$7)^Z$29))),(_xlfn.WEIBULL.DIST(Z$29,$L36,$K36,FALSE)*$S36*((1+'Inputs &amp; Summary'!$D$7)^Z$29))),IF($M36=Lists!$H$3,IF($K36&lt;1,((($R36*(1-$E36)+$Q36*(1-$F36))/$K36)*((1+'Inputs &amp; Summary'!$D$7)^Z$29)),((INT(Z$29/$K36)-INT((Z$29-1)/$K36))*($R36*(1-$E36)+$Q36*(1-$F36))*((1+'Inputs &amp; Summary'!$D$7)^Z$29))),((_xlfn.WEIBULL.DIST(Z$29,$L36,$K36,FALSE)*($R36*(1-$E36)+$Q36*(1-$F36))*((1+'Inputs &amp; Summary'!$D$7)^Z$29))))))</f>
        <v>37.514423076923073</v>
      </c>
      <c r="AA36" s="114">
        <f>$D36*IF(AA$29&gt;'Inputs &amp; Summary'!$D$5,0,IF(AA$29&gt;VLOOKUP($G36,Lists!$J$17:$K$21,2),IF($M36=Lists!$H$3,IF($K36&lt;1,(($S36/$K36)*((1+'Inputs &amp; Summary'!$D$7)^AA$29)),((INT(AA$29/$K36)-INT((AA$29-1)/$K36))*$S36*((1+'Inputs &amp; Summary'!$D$7)^AA$29))),(_xlfn.WEIBULL.DIST(AA$29,$L36,$K36,FALSE)*$S36*((1+'Inputs &amp; Summary'!$D$7)^AA$29))),IF($M36=Lists!$H$3,IF($K36&lt;1,((($R36*(1-$E36)+$Q36*(1-$F36))/$K36)*((1+'Inputs &amp; Summary'!$D$7)^AA$29)),((INT(AA$29/$K36)-INT((AA$29-1)/$K36))*($R36*(1-$E36)+$Q36*(1-$F36))*((1+'Inputs &amp; Summary'!$D$7)^AA$29))),((_xlfn.WEIBULL.DIST(AA$29,$L36,$K36,FALSE)*($R36*(1-$E36)+$Q36*(1-$F36))*((1+'Inputs &amp; Summary'!$D$7)^AA$29))))))</f>
        <v>38.264711538461533</v>
      </c>
      <c r="AB36" s="114">
        <f>$D36*IF(AB$29&gt;'Inputs &amp; Summary'!$D$5,0,IF(AB$29&gt;VLOOKUP($G36,Lists!$J$17:$K$21,2),IF($M36=Lists!$H$3,IF($K36&lt;1,(($S36/$K36)*((1+'Inputs &amp; Summary'!$D$7)^AB$29)),((INT(AB$29/$K36)-INT((AB$29-1)/$K36))*$S36*((1+'Inputs &amp; Summary'!$D$7)^AB$29))),(_xlfn.WEIBULL.DIST(AB$29,$L36,$K36,FALSE)*$S36*((1+'Inputs &amp; Summary'!$D$7)^AB$29))),IF($M36=Lists!$H$3,IF($K36&lt;1,((($R36*(1-$E36)+$Q36*(1-$F36))/$K36)*((1+'Inputs &amp; Summary'!$D$7)^AB$29)),((INT(AB$29/$K36)-INT((AB$29-1)/$K36))*($R36*(1-$E36)+$Q36*(1-$F36))*((1+'Inputs &amp; Summary'!$D$7)^AB$29))),((_xlfn.WEIBULL.DIST(AB$29,$L36,$K36,FALSE)*($R36*(1-$E36)+$Q36*(1-$F36))*((1+'Inputs &amp; Summary'!$D$7)^AB$29))))))</f>
        <v>39.030005769230769</v>
      </c>
      <c r="AC36" s="114">
        <f>$D36*IF(AC$29&gt;'Inputs &amp; Summary'!$D$5,0,IF(AC$29&gt;VLOOKUP($G36,Lists!$J$17:$K$21,2),IF($M36=Lists!$H$3,IF($K36&lt;1,(($S36/$K36)*((1+'Inputs &amp; Summary'!$D$7)^AC$29)),((INT(AC$29/$K36)-INT((AC$29-1)/$K36))*$S36*((1+'Inputs &amp; Summary'!$D$7)^AC$29))),(_xlfn.WEIBULL.DIST(AC$29,$L36,$K36,FALSE)*$S36*((1+'Inputs &amp; Summary'!$D$7)^AC$29))),IF($M36=Lists!$H$3,IF($K36&lt;1,((($R36*(1-$E36)+$Q36*(1-$F36))/$K36)*((1+'Inputs &amp; Summary'!$D$7)^AC$29)),((INT(AC$29/$K36)-INT((AC$29-1)/$K36))*($R36*(1-$E36)+$Q36*(1-$F36))*((1+'Inputs &amp; Summary'!$D$7)^AC$29))),((_xlfn.WEIBULL.DIST(AC$29,$L36,$K36,FALSE)*($R36*(1-$E36)+$Q36*(1-$F36))*((1+'Inputs &amp; Summary'!$D$7)^AC$29))))))</f>
        <v>39.810605884615384</v>
      </c>
      <c r="AD36" s="114">
        <f>$D36*IF(AD$29&gt;'Inputs &amp; Summary'!$D$5,0,IF(AD$29&gt;VLOOKUP($G36,Lists!$J$17:$K$21,2),IF($M36=Lists!$H$3,IF($K36&lt;1,(($S36/$K36)*((1+'Inputs &amp; Summary'!$D$7)^AD$29)),((INT(AD$29/$K36)-INT((AD$29-1)/$K36))*$S36*((1+'Inputs &amp; Summary'!$D$7)^AD$29))),(_xlfn.WEIBULL.DIST(AD$29,$L36,$K36,FALSE)*$S36*((1+'Inputs &amp; Summary'!$D$7)^AD$29))),IF($M36=Lists!$H$3,IF($K36&lt;1,((($R36*(1-$E36)+$Q36*(1-$F36))/$K36)*((1+'Inputs &amp; Summary'!$D$7)^AD$29)),((INT(AD$29/$K36)-INT((AD$29-1)/$K36))*($R36*(1-$E36)+$Q36*(1-$F36))*((1+'Inputs &amp; Summary'!$D$7)^AD$29))),((_xlfn.WEIBULL.DIST(AD$29,$L36,$K36,FALSE)*($R36*(1-$E36)+$Q36*(1-$F36))*((1+'Inputs &amp; Summary'!$D$7)^AD$29))))))</f>
        <v>40.606818002307691</v>
      </c>
      <c r="AE36" s="114">
        <f>$D36*IF(AE$29&gt;'Inputs &amp; Summary'!$D$5,0,IF(AE$29&gt;VLOOKUP($G36,Lists!$J$17:$K$21,2),IF($M36=Lists!$H$3,IF($K36&lt;1,(($S36/$K36)*((1+'Inputs &amp; Summary'!$D$7)^AE$29)),((INT(AE$29/$K36)-INT((AE$29-1)/$K36))*$S36*((1+'Inputs &amp; Summary'!$D$7)^AE$29))),(_xlfn.WEIBULL.DIST(AE$29,$L36,$K36,FALSE)*$S36*((1+'Inputs &amp; Summary'!$D$7)^AE$29))),IF($M36=Lists!$H$3,IF($K36&lt;1,((($R36*(1-$E36)+$Q36*(1-$F36))/$K36)*((1+'Inputs &amp; Summary'!$D$7)^AE$29)),((INT(AE$29/$K36)-INT((AE$29-1)/$K36))*($R36*(1-$E36)+$Q36*(1-$F36))*((1+'Inputs &amp; Summary'!$D$7)^AE$29))),((_xlfn.WEIBULL.DIST(AE$29,$L36,$K36,FALSE)*($R36*(1-$E36)+$Q36*(1-$F36))*((1+'Inputs &amp; Summary'!$D$7)^AE$29))))))</f>
        <v>41.418954362353837</v>
      </c>
      <c r="AF36" s="114">
        <f>$D36*IF(AF$29&gt;'Inputs &amp; Summary'!$D$5,0,IF(AF$29&gt;VLOOKUP($G36,Lists!$J$17:$K$21,2),IF($M36=Lists!$H$3,IF($K36&lt;1,(($S36/$K36)*((1+'Inputs &amp; Summary'!$D$7)^AF$29)),((INT(AF$29/$K36)-INT((AF$29-1)/$K36))*$S36*((1+'Inputs &amp; Summary'!$D$7)^AF$29))),(_xlfn.WEIBULL.DIST(AF$29,$L36,$K36,FALSE)*$S36*((1+'Inputs &amp; Summary'!$D$7)^AF$29))),IF($M36=Lists!$H$3,IF($K36&lt;1,((($R36*(1-$E36)+$Q36*(1-$F36))/$K36)*((1+'Inputs &amp; Summary'!$D$7)^AF$29)),((INT(AF$29/$K36)-INT((AF$29-1)/$K36))*($R36*(1-$E36)+$Q36*(1-$F36))*((1+'Inputs &amp; Summary'!$D$7)^AF$29))),((_xlfn.WEIBULL.DIST(AF$29,$L36,$K36,FALSE)*($R36*(1-$E36)+$Q36*(1-$F36))*((1+'Inputs &amp; Summary'!$D$7)^AF$29))))))</f>
        <v>42.247333449600916</v>
      </c>
      <c r="AG36" s="114">
        <f>$D36*IF(AG$29&gt;'Inputs &amp; Summary'!$D$5,0,IF(AG$29&gt;VLOOKUP($G36,Lists!$J$17:$K$21,2),IF($M36=Lists!$H$3,IF($K36&lt;1,(($S36/$K36)*((1+'Inputs &amp; Summary'!$D$7)^AG$29)),((INT(AG$29/$K36)-INT((AG$29-1)/$K36))*$S36*((1+'Inputs &amp; Summary'!$D$7)^AG$29))),(_xlfn.WEIBULL.DIST(AG$29,$L36,$K36,FALSE)*$S36*((1+'Inputs &amp; Summary'!$D$7)^AG$29))),IF($M36=Lists!$H$3,IF($K36&lt;1,((($R36*(1-$E36)+$Q36*(1-$F36))/$K36)*((1+'Inputs &amp; Summary'!$D$7)^AG$29)),((INT(AG$29/$K36)-INT((AG$29-1)/$K36))*($R36*(1-$E36)+$Q36*(1-$F36))*((1+'Inputs &amp; Summary'!$D$7)^AG$29))),((_xlfn.WEIBULL.DIST(AG$29,$L36,$K36,FALSE)*($R36*(1-$E36)+$Q36*(1-$F36))*((1+'Inputs &amp; Summary'!$D$7)^AG$29))))))</f>
        <v>43.092280118592939</v>
      </c>
      <c r="AH36" s="114">
        <f>$D36*IF(AH$29&gt;'Inputs &amp; Summary'!$D$5,0,IF(AH$29&gt;VLOOKUP($G36,Lists!$J$17:$K$21,2),IF($M36=Lists!$H$3,IF($K36&lt;1,(($S36/$K36)*((1+'Inputs &amp; Summary'!$D$7)^AH$29)),((INT(AH$29/$K36)-INT((AH$29-1)/$K36))*$S36*((1+'Inputs &amp; Summary'!$D$7)^AH$29))),(_xlfn.WEIBULL.DIST(AH$29,$L36,$K36,FALSE)*$S36*((1+'Inputs &amp; Summary'!$D$7)^AH$29))),IF($M36=Lists!$H$3,IF($K36&lt;1,((($R36*(1-$E36)+$Q36*(1-$F36))/$K36)*((1+'Inputs &amp; Summary'!$D$7)^AH$29)),((INT(AH$29/$K36)-INT((AH$29-1)/$K36))*($R36*(1-$E36)+$Q36*(1-$F36))*((1+'Inputs &amp; Summary'!$D$7)^AH$29))),((_xlfn.WEIBULL.DIST(AH$29,$L36,$K36,FALSE)*($R36*(1-$E36)+$Q36*(1-$F36))*((1+'Inputs &amp; Summary'!$D$7)^AH$29))))))</f>
        <v>43.954125720964797</v>
      </c>
      <c r="AI36" s="114">
        <f>$D36*IF(AI$29&gt;'Inputs &amp; Summary'!$D$5,0,IF(AI$29&gt;VLOOKUP($G36,Lists!$J$17:$K$21,2),IF($M36=Lists!$H$3,IF($K36&lt;1,(($S36/$K36)*((1+'Inputs &amp; Summary'!$D$7)^AI$29)),((INT(AI$29/$K36)-INT((AI$29-1)/$K36))*$S36*((1+'Inputs &amp; Summary'!$D$7)^AI$29))),(_xlfn.WEIBULL.DIST(AI$29,$L36,$K36,FALSE)*$S36*((1+'Inputs &amp; Summary'!$D$7)^AI$29))),IF($M36=Lists!$H$3,IF($K36&lt;1,((($R36*(1-$E36)+$Q36*(1-$F36))/$K36)*((1+'Inputs &amp; Summary'!$D$7)^AI$29)),((INT(AI$29/$K36)-INT((AI$29-1)/$K36))*($R36*(1-$E36)+$Q36*(1-$F36))*((1+'Inputs &amp; Summary'!$D$7)^AI$29))),((_xlfn.WEIBULL.DIST(AI$29,$L36,$K36,FALSE)*($R36*(1-$E36)+$Q36*(1-$F36))*((1+'Inputs &amp; Summary'!$D$7)^AI$29))))))</f>
        <v>44.833208235384085</v>
      </c>
      <c r="AJ36" s="114">
        <f>$D36*IF(AJ$29&gt;'Inputs &amp; Summary'!$D$5,0,IF(AJ$29&gt;VLOOKUP($G36,Lists!$J$17:$K$21,2),IF($M36=Lists!$H$3,IF($K36&lt;1,(($S36/$K36)*((1+'Inputs &amp; Summary'!$D$7)^AJ$29)),((INT(AJ$29/$K36)-INT((AJ$29-1)/$K36))*$S36*((1+'Inputs &amp; Summary'!$D$7)^AJ$29))),(_xlfn.WEIBULL.DIST(AJ$29,$L36,$K36,FALSE)*$S36*((1+'Inputs &amp; Summary'!$D$7)^AJ$29))),IF($M36=Lists!$H$3,IF($K36&lt;1,((($R36*(1-$E36)+$Q36*(1-$F36))/$K36)*((1+'Inputs &amp; Summary'!$D$7)^AJ$29)),((INT(AJ$29/$K36)-INT((AJ$29-1)/$K36))*($R36*(1-$E36)+$Q36*(1-$F36))*((1+'Inputs &amp; Summary'!$D$7)^AJ$29))),((_xlfn.WEIBULL.DIST(AJ$29,$L36,$K36,FALSE)*($R36*(1-$E36)+$Q36*(1-$F36))*((1+'Inputs &amp; Summary'!$D$7)^AJ$29))))))</f>
        <v>45.729872400091772</v>
      </c>
      <c r="AK36" s="114">
        <f>$D36*IF(AK$29&gt;'Inputs &amp; Summary'!$D$5,0,IF(AK$29&gt;VLOOKUP($G36,Lists!$J$17:$K$21,2),IF($M36=Lists!$H$3,IF($K36&lt;1,(($S36/$K36)*((1+'Inputs &amp; Summary'!$D$7)^AK$29)),((INT(AK$29/$K36)-INT((AK$29-1)/$K36))*$S36*((1+'Inputs &amp; Summary'!$D$7)^AK$29))),(_xlfn.WEIBULL.DIST(AK$29,$L36,$K36,FALSE)*$S36*((1+'Inputs &amp; Summary'!$D$7)^AK$29))),IF($M36=Lists!$H$3,IF($K36&lt;1,((($R36*(1-$E36)+$Q36*(1-$F36))/$K36)*((1+'Inputs &amp; Summary'!$D$7)^AK$29)),((INT(AK$29/$K36)-INT((AK$29-1)/$K36))*($R36*(1-$E36)+$Q36*(1-$F36))*((1+'Inputs &amp; Summary'!$D$7)^AK$29))),((_xlfn.WEIBULL.DIST(AK$29,$L36,$K36,FALSE)*($R36*(1-$E36)+$Q36*(1-$F36))*((1+'Inputs &amp; Summary'!$D$7)^AK$29))))))</f>
        <v>46.644469848093607</v>
      </c>
      <c r="AL36" s="114">
        <f>$D36*IF(AL$29&gt;'Inputs &amp; Summary'!$D$5,0,IF(AL$29&gt;VLOOKUP($G36,Lists!$J$17:$K$21,2),IF($M36=Lists!$H$3,IF($K36&lt;1,(($S36/$K36)*((1+'Inputs &amp; Summary'!$D$7)^AL$29)),((INT(AL$29/$K36)-INT((AL$29-1)/$K36))*$S36*((1+'Inputs &amp; Summary'!$D$7)^AL$29))),(_xlfn.WEIBULL.DIST(AL$29,$L36,$K36,FALSE)*$S36*((1+'Inputs &amp; Summary'!$D$7)^AL$29))),IF($M36=Lists!$H$3,IF($K36&lt;1,((($R36*(1-$E36)+$Q36*(1-$F36))/$K36)*((1+'Inputs &amp; Summary'!$D$7)^AL$29)),((INT(AL$29/$K36)-INT((AL$29-1)/$K36))*($R36*(1-$E36)+$Q36*(1-$F36))*((1+'Inputs &amp; Summary'!$D$7)^AL$29))),((_xlfn.WEIBULL.DIST(AL$29,$L36,$K36,FALSE)*($R36*(1-$E36)+$Q36*(1-$F36))*((1+'Inputs &amp; Summary'!$D$7)^AL$29))))))</f>
        <v>47.577359245055483</v>
      </c>
      <c r="AM36" s="114">
        <f>$D36*IF(AM$29&gt;'Inputs &amp; Summary'!$D$5,0,IF(AM$29&gt;VLOOKUP($G36,Lists!$J$17:$K$21,2),IF($M36=Lists!$H$3,IF($K36&lt;1,(($S36/$K36)*((1+'Inputs &amp; Summary'!$D$7)^AM$29)),((INT(AM$29/$K36)-INT((AM$29-1)/$K36))*$S36*((1+'Inputs &amp; Summary'!$D$7)^AM$29))),(_xlfn.WEIBULL.DIST(AM$29,$L36,$K36,FALSE)*$S36*((1+'Inputs &amp; Summary'!$D$7)^AM$29))),IF($M36=Lists!$H$3,IF($K36&lt;1,((($R36*(1-$E36)+$Q36*(1-$F36))/$K36)*((1+'Inputs &amp; Summary'!$D$7)^AM$29)),((INT(AM$29/$K36)-INT((AM$29-1)/$K36))*($R36*(1-$E36)+$Q36*(1-$F36))*((1+'Inputs &amp; Summary'!$D$7)^AM$29))),((_xlfn.WEIBULL.DIST(AM$29,$L36,$K36,FALSE)*($R36*(1-$E36)+$Q36*(1-$F36))*((1+'Inputs &amp; Summary'!$D$7)^AM$29))))))</f>
        <v>48.528906429956578</v>
      </c>
      <c r="AN36" s="114">
        <f>$D36*IF(AN$29&gt;'Inputs &amp; Summary'!$D$5,0,IF(AN$29&gt;VLOOKUP($G36,Lists!$J$17:$K$21,2),IF($M36=Lists!$H$3,IF($K36&lt;1,(($S36/$K36)*((1+'Inputs &amp; Summary'!$D$7)^AN$29)),((INT(AN$29/$K36)-INT((AN$29-1)/$K36))*$S36*((1+'Inputs &amp; Summary'!$D$7)^AN$29))),(_xlfn.WEIBULL.DIST(AN$29,$L36,$K36,FALSE)*$S36*((1+'Inputs &amp; Summary'!$D$7)^AN$29))),IF($M36=Lists!$H$3,IF($K36&lt;1,((($R36*(1-$E36)+$Q36*(1-$F36))/$K36)*((1+'Inputs &amp; Summary'!$D$7)^AN$29)),((INT(AN$29/$K36)-INT((AN$29-1)/$K36))*($R36*(1-$E36)+$Q36*(1-$F36))*((1+'Inputs &amp; Summary'!$D$7)^AN$29))),((_xlfn.WEIBULL.DIST(AN$29,$L36,$K36,FALSE)*($R36*(1-$E36)+$Q36*(1-$F36))*((1+'Inputs &amp; Summary'!$D$7)^AN$29))))))</f>
        <v>49.499484558555721</v>
      </c>
      <c r="AO36" s="114">
        <f>$D36*IF(AO$29&gt;'Inputs &amp; Summary'!$D$5,0,IF(AO$29&gt;VLOOKUP($G36,Lists!$J$17:$K$21,2),IF($M36=Lists!$H$3,IF($K36&lt;1,(($S36/$K36)*((1+'Inputs &amp; Summary'!$D$7)^AO$29)),((INT(AO$29/$K36)-INT((AO$29-1)/$K36))*$S36*((1+'Inputs &amp; Summary'!$D$7)^AO$29))),(_xlfn.WEIBULL.DIST(AO$29,$L36,$K36,FALSE)*$S36*((1+'Inputs &amp; Summary'!$D$7)^AO$29))),IF($M36=Lists!$H$3,IF($K36&lt;1,((($R36*(1-$E36)+$Q36*(1-$F36))/$K36)*((1+'Inputs &amp; Summary'!$D$7)^AO$29)),((INT(AO$29/$K36)-INT((AO$29-1)/$K36))*($R36*(1-$E36)+$Q36*(1-$F36))*((1+'Inputs &amp; Summary'!$D$7)^AO$29))),((_xlfn.WEIBULL.DIST(AO$29,$L36,$K36,FALSE)*($R36*(1-$E36)+$Q36*(1-$F36))*((1+'Inputs &amp; Summary'!$D$7)^AO$29))))))</f>
        <v>50.48947424972684</v>
      </c>
      <c r="AP36" s="114">
        <f>$D36*IF(AP$29&gt;'Inputs &amp; Summary'!$D$5,0,IF(AP$29&gt;VLOOKUP($G36,Lists!$J$17:$K$21,2),IF($M36=Lists!$H$3,IF($K36&lt;1,(($S36/$K36)*((1+'Inputs &amp; Summary'!$D$7)^AP$29)),((INT(AP$29/$K36)-INT((AP$29-1)/$K36))*$S36*((1+'Inputs &amp; Summary'!$D$7)^AP$29))),(_xlfn.WEIBULL.DIST(AP$29,$L36,$K36,FALSE)*$S36*((1+'Inputs &amp; Summary'!$D$7)^AP$29))),IF($M36=Lists!$H$3,IF($K36&lt;1,((($R36*(1-$E36)+$Q36*(1-$F36))/$K36)*((1+'Inputs &amp; Summary'!$D$7)^AP$29)),((INT(AP$29/$K36)-INT((AP$29-1)/$K36))*($R36*(1-$E36)+$Q36*(1-$F36))*((1+'Inputs &amp; Summary'!$D$7)^AP$29))),((_xlfn.WEIBULL.DIST(AP$29,$L36,$K36,FALSE)*($R36*(1-$E36)+$Q36*(1-$F36))*((1+'Inputs &amp; Summary'!$D$7)^AP$29))))))</f>
        <v>51.499263734721367</v>
      </c>
      <c r="AQ36" s="114">
        <f>$D36*IF(AQ$29&gt;'Inputs &amp; Summary'!$D$5,0,IF(AQ$29&gt;VLOOKUP($G36,Lists!$J$17:$K$21,2),IF($M36=Lists!$H$3,IF($K36&lt;1,(($S36/$K36)*((1+'Inputs &amp; Summary'!$D$7)^AQ$29)),((INT(AQ$29/$K36)-INT((AQ$29-1)/$K36))*$S36*((1+'Inputs &amp; Summary'!$D$7)^AQ$29))),(_xlfn.WEIBULL.DIST(AQ$29,$L36,$K36,FALSE)*$S36*((1+'Inputs &amp; Summary'!$D$7)^AQ$29))),IF($M36=Lists!$H$3,IF($K36&lt;1,((($R36*(1-$E36)+$Q36*(1-$F36))/$K36)*((1+'Inputs &amp; Summary'!$D$7)^AQ$29)),((INT(AQ$29/$K36)-INT((AQ$29-1)/$K36))*($R36*(1-$E36)+$Q36*(1-$F36))*((1+'Inputs &amp; Summary'!$D$7)^AQ$29))),((_xlfn.WEIBULL.DIST(AQ$29,$L36,$K36,FALSE)*($R36*(1-$E36)+$Q36*(1-$F36))*((1+'Inputs &amp; Summary'!$D$7)^AQ$29))))))</f>
        <v>52.529249009415793</v>
      </c>
      <c r="AR36" s="114">
        <f>$D36*IF(AR$29&gt;'Inputs &amp; Summary'!$D$5,0,IF(AR$29&gt;VLOOKUP($G36,Lists!$J$17:$K$21,2),IF($M36=Lists!$H$3,IF($K36&lt;1,(($S36/$K36)*((1+'Inputs &amp; Summary'!$D$7)^AR$29)),((INT(AR$29/$K36)-INT((AR$29-1)/$K36))*$S36*((1+'Inputs &amp; Summary'!$D$7)^AR$29))),(_xlfn.WEIBULL.DIST(AR$29,$L36,$K36,FALSE)*$S36*((1+'Inputs &amp; Summary'!$D$7)^AR$29))),IF($M36=Lists!$H$3,IF($K36&lt;1,((($R36*(1-$E36)+$Q36*(1-$F36))/$K36)*((1+'Inputs &amp; Summary'!$D$7)^AR$29)),((INT(AR$29/$K36)-INT((AR$29-1)/$K36))*($R36*(1-$E36)+$Q36*(1-$F36))*((1+'Inputs &amp; Summary'!$D$7)^AR$29))),((_xlfn.WEIBULL.DIST(AR$29,$L36,$K36,FALSE)*($R36*(1-$E36)+$Q36*(1-$F36))*((1+'Inputs &amp; Summary'!$D$7)^AR$29))))))</f>
        <v>53.579833989604118</v>
      </c>
      <c r="AS36" s="114">
        <f>$D36*IF(AS$29&gt;'Inputs &amp; Summary'!$D$5,0,IF(AS$29&gt;VLOOKUP($G36,Lists!$J$17:$K$21,2),IF($M36=Lists!$H$3,IF($K36&lt;1,(($S36/$K36)*((1+'Inputs &amp; Summary'!$D$7)^AS$29)),((INT(AS$29/$K36)-INT((AS$29-1)/$K36))*$S36*((1+'Inputs &amp; Summary'!$D$7)^AS$29))),(_xlfn.WEIBULL.DIST(AS$29,$L36,$K36,FALSE)*$S36*((1+'Inputs &amp; Summary'!$D$7)^AS$29))),IF($M36=Lists!$H$3,IF($K36&lt;1,((($R36*(1-$E36)+$Q36*(1-$F36))/$K36)*((1+'Inputs &amp; Summary'!$D$7)^AS$29)),((INT(AS$29/$K36)-INT((AS$29-1)/$K36))*($R36*(1-$E36)+$Q36*(1-$F36))*((1+'Inputs &amp; Summary'!$D$7)^AS$29))),((_xlfn.WEIBULL.DIST(AS$29,$L36,$K36,FALSE)*($R36*(1-$E36)+$Q36*(1-$F36))*((1+'Inputs &amp; Summary'!$D$7)^AS$29))))))</f>
        <v>0</v>
      </c>
      <c r="AT36" s="114">
        <f>$D36*IF(AT$29&gt;'Inputs &amp; Summary'!$D$5,0,IF(AT$29&gt;VLOOKUP($G36,Lists!$J$17:$K$21,2),IF($M36=Lists!$H$3,IF($K36&lt;1,(($S36/$K36)*((1+'Inputs &amp; Summary'!$D$7)^AT$29)),((INT(AT$29/$K36)-INT((AT$29-1)/$K36))*$S36*((1+'Inputs &amp; Summary'!$D$7)^AT$29))),(_xlfn.WEIBULL.DIST(AT$29,$L36,$K36,FALSE)*$S36*((1+'Inputs &amp; Summary'!$D$7)^AT$29))),IF($M36=Lists!$H$3,IF($K36&lt;1,((($R36*(1-$E36)+$Q36*(1-$F36))/$K36)*((1+'Inputs &amp; Summary'!$D$7)^AT$29)),((INT(AT$29/$K36)-INT((AT$29-1)/$K36))*($R36*(1-$E36)+$Q36*(1-$F36))*((1+'Inputs &amp; Summary'!$D$7)^AT$29))),((_xlfn.WEIBULL.DIST(AT$29,$L36,$K36,FALSE)*($R36*(1-$E36)+$Q36*(1-$F36))*((1+'Inputs &amp; Summary'!$D$7)^AT$29))))))</f>
        <v>0</v>
      </c>
      <c r="AU36" s="114">
        <f>$D36*IF(AU$29&gt;'Inputs &amp; Summary'!$D$5,0,IF(AU$29&gt;VLOOKUP($G36,Lists!$J$17:$K$21,2),IF($M36=Lists!$H$3,IF($K36&lt;1,(($S36/$K36)*((1+'Inputs &amp; Summary'!$D$7)^AU$29)),((INT(AU$29/$K36)-INT((AU$29-1)/$K36))*$S36*((1+'Inputs &amp; Summary'!$D$7)^AU$29))),(_xlfn.WEIBULL.DIST(AU$29,$L36,$K36,FALSE)*$S36*((1+'Inputs &amp; Summary'!$D$7)^AU$29))),IF($M36=Lists!$H$3,IF($K36&lt;1,((($R36*(1-$E36)+$Q36*(1-$F36))/$K36)*((1+'Inputs &amp; Summary'!$D$7)^AU$29)),((INT(AU$29/$K36)-INT((AU$29-1)/$K36))*($R36*(1-$E36)+$Q36*(1-$F36))*((1+'Inputs &amp; Summary'!$D$7)^AU$29))),((_xlfn.WEIBULL.DIST(AU$29,$L36,$K36,FALSE)*($R36*(1-$E36)+$Q36*(1-$F36))*((1+'Inputs &amp; Summary'!$D$7)^AU$29))))))</f>
        <v>0</v>
      </c>
      <c r="AV36" s="114">
        <f>$D36*IF(AV$29&gt;'Inputs &amp; Summary'!$D$5,0,IF(AV$29&gt;VLOOKUP($G36,Lists!$J$17:$K$21,2),IF($M36=Lists!$H$3,IF($K36&lt;1,(($S36/$K36)*((1+'Inputs &amp; Summary'!$D$7)^AV$29)),((INT(AV$29/$K36)-INT((AV$29-1)/$K36))*$S36*((1+'Inputs &amp; Summary'!$D$7)^AV$29))),(_xlfn.WEIBULL.DIST(AV$29,$L36,$K36,FALSE)*$S36*((1+'Inputs &amp; Summary'!$D$7)^AV$29))),IF($M36=Lists!$H$3,IF($K36&lt;1,((($R36*(1-$E36)+$Q36*(1-$F36))/$K36)*((1+'Inputs &amp; Summary'!$D$7)^AV$29)),((INT(AV$29/$K36)-INT((AV$29-1)/$K36))*($R36*(1-$E36)+$Q36*(1-$F36))*((1+'Inputs &amp; Summary'!$D$7)^AV$29))),((_xlfn.WEIBULL.DIST(AV$29,$L36,$K36,FALSE)*($R36*(1-$E36)+$Q36*(1-$F36))*((1+'Inputs &amp; Summary'!$D$7)^AV$29))))))</f>
        <v>0</v>
      </c>
      <c r="AW36" s="114">
        <f>$D36*IF(AW$29&gt;'Inputs &amp; Summary'!$D$5,0,IF(AW$29&gt;VLOOKUP($G36,Lists!$J$17:$K$21,2),IF($M36=Lists!$H$3,IF($K36&lt;1,(($S36/$K36)*((1+'Inputs &amp; Summary'!$D$7)^AW$29)),((INT(AW$29/$K36)-INT((AW$29-1)/$K36))*$S36*((1+'Inputs &amp; Summary'!$D$7)^AW$29))),(_xlfn.WEIBULL.DIST(AW$29,$L36,$K36,FALSE)*$S36*((1+'Inputs &amp; Summary'!$D$7)^AW$29))),IF($M36=Lists!$H$3,IF($K36&lt;1,((($R36*(1-$E36)+$Q36*(1-$F36))/$K36)*((1+'Inputs &amp; Summary'!$D$7)^AW$29)),((INT(AW$29/$K36)-INT((AW$29-1)/$K36))*($R36*(1-$E36)+$Q36*(1-$F36))*((1+'Inputs &amp; Summary'!$D$7)^AW$29))),((_xlfn.WEIBULL.DIST(AW$29,$L36,$K36,FALSE)*($R36*(1-$E36)+$Q36*(1-$F36))*((1+'Inputs &amp; Summary'!$D$7)^AW$29))))))</f>
        <v>0</v>
      </c>
      <c r="AX36" s="114">
        <f>$D36*IF(AX$29&gt;'Inputs &amp; Summary'!$D$5,0,IF(AX$29&gt;VLOOKUP($G36,Lists!$J$17:$K$21,2),IF($M36=Lists!$H$3,IF($K36&lt;1,(($S36/$K36)*((1+'Inputs &amp; Summary'!$D$7)^AX$29)),((INT(AX$29/$K36)-INT((AX$29-1)/$K36))*$S36*((1+'Inputs &amp; Summary'!$D$7)^AX$29))),(_xlfn.WEIBULL.DIST(AX$29,$L36,$K36,FALSE)*$S36*((1+'Inputs &amp; Summary'!$D$7)^AX$29))),IF($M36=Lists!$H$3,IF($K36&lt;1,((($R36*(1-$E36)+$Q36*(1-$F36))/$K36)*((1+'Inputs &amp; Summary'!$D$7)^AX$29)),((INT(AX$29/$K36)-INT((AX$29-1)/$K36))*($R36*(1-$E36)+$Q36*(1-$F36))*((1+'Inputs &amp; Summary'!$D$7)^AX$29))),((_xlfn.WEIBULL.DIST(AX$29,$L36,$K36,FALSE)*($R36*(1-$E36)+$Q36*(1-$F36))*((1+'Inputs &amp; Summary'!$D$7)^AX$29))))))</f>
        <v>0</v>
      </c>
      <c r="AY36" s="114">
        <f>$D36*IF(AY$29&gt;'Inputs &amp; Summary'!$D$5,0,IF(AY$29&gt;VLOOKUP($G36,Lists!$J$17:$K$21,2),IF($M36=Lists!$H$3,IF($K36&lt;1,(($S36/$K36)*((1+'Inputs &amp; Summary'!$D$7)^AY$29)),((INT(AY$29/$K36)-INT((AY$29-1)/$K36))*$S36*((1+'Inputs &amp; Summary'!$D$7)^AY$29))),(_xlfn.WEIBULL.DIST(AY$29,$L36,$K36,FALSE)*$S36*((1+'Inputs &amp; Summary'!$D$7)^AY$29))),IF($M36=Lists!$H$3,IF($K36&lt;1,((($R36*(1-$E36)+$Q36*(1-$F36))/$K36)*((1+'Inputs &amp; Summary'!$D$7)^AY$29)),((INT(AY$29/$K36)-INT((AY$29-1)/$K36))*($R36*(1-$E36)+$Q36*(1-$F36))*((1+'Inputs &amp; Summary'!$D$7)^AY$29))),((_xlfn.WEIBULL.DIST(AY$29,$L36,$K36,FALSE)*($R36*(1-$E36)+$Q36*(1-$F36))*((1+'Inputs &amp; Summary'!$D$7)^AY$29))))))</f>
        <v>0</v>
      </c>
      <c r="AZ36" s="114">
        <f>$D36*IF(AZ$29&gt;'Inputs &amp; Summary'!$D$5,0,IF(AZ$29&gt;VLOOKUP($G36,Lists!$J$17:$K$21,2),IF($M36=Lists!$H$3,IF($K36&lt;1,(($S36/$K36)*((1+'Inputs &amp; Summary'!$D$7)^AZ$29)),((INT(AZ$29/$K36)-INT((AZ$29-1)/$K36))*$S36*((1+'Inputs &amp; Summary'!$D$7)^AZ$29))),(_xlfn.WEIBULL.DIST(AZ$29,$L36,$K36,FALSE)*$S36*((1+'Inputs &amp; Summary'!$D$7)^AZ$29))),IF($M36=Lists!$H$3,IF($K36&lt;1,((($R36*(1-$E36)+$Q36*(1-$F36))/$K36)*((1+'Inputs &amp; Summary'!$D$7)^AZ$29)),((INT(AZ$29/$K36)-INT((AZ$29-1)/$K36))*($R36*(1-$E36)+$Q36*(1-$F36))*((1+'Inputs &amp; Summary'!$D$7)^AZ$29))),((_xlfn.WEIBULL.DIST(AZ$29,$L36,$K36,FALSE)*($R36*(1-$E36)+$Q36*(1-$F36))*((1+'Inputs &amp; Summary'!$D$7)^AZ$29))))))</f>
        <v>0</v>
      </c>
      <c r="BA36" s="114">
        <f>$D36*IF(BA$29&gt;'Inputs &amp; Summary'!$D$5,0,IF(BA$29&gt;VLOOKUP($G36,Lists!$J$17:$K$21,2),IF($M36=Lists!$H$3,IF($K36&lt;1,(($S36/$K36)*((1+'Inputs &amp; Summary'!$D$7)^BA$29)),((INT(BA$29/$K36)-INT((BA$29-1)/$K36))*$S36*((1+'Inputs &amp; Summary'!$D$7)^BA$29))),(_xlfn.WEIBULL.DIST(BA$29,$L36,$K36,FALSE)*$S36*((1+'Inputs &amp; Summary'!$D$7)^BA$29))),IF($M36=Lists!$H$3,IF($K36&lt;1,((($R36*(1-$E36)+$Q36*(1-$F36))/$K36)*((1+'Inputs &amp; Summary'!$D$7)^BA$29)),((INT(BA$29/$K36)-INT((BA$29-1)/$K36))*($R36*(1-$E36)+$Q36*(1-$F36))*((1+'Inputs &amp; Summary'!$D$7)^BA$29))),((_xlfn.WEIBULL.DIST(BA$29,$L36,$K36,FALSE)*($R36*(1-$E36)+$Q36*(1-$F36))*((1+'Inputs &amp; Summary'!$D$7)^BA$29))))))</f>
        <v>0</v>
      </c>
      <c r="BB36" s="114">
        <f>$D36*IF(BB$29&gt;'Inputs &amp; Summary'!$D$5,0,IF(BB$29&gt;VLOOKUP($G36,Lists!$J$17:$K$21,2),IF($M36=Lists!$H$3,IF($K36&lt;1,(($S36/$K36)*((1+'Inputs &amp; Summary'!$D$7)^BB$29)),((INT(BB$29/$K36)-INT((BB$29-1)/$K36))*$S36*((1+'Inputs &amp; Summary'!$D$7)^BB$29))),(_xlfn.WEIBULL.DIST(BB$29,$L36,$K36,FALSE)*$S36*((1+'Inputs &amp; Summary'!$D$7)^BB$29))),IF($M36=Lists!$H$3,IF($K36&lt;1,((($R36*(1-$E36)+$Q36*(1-$F36))/$K36)*((1+'Inputs &amp; Summary'!$D$7)^BB$29)),((INT(BB$29/$K36)-INT((BB$29-1)/$K36))*($R36*(1-$E36)+$Q36*(1-$F36))*((1+'Inputs &amp; Summary'!$D$7)^BB$29))),((_xlfn.WEIBULL.DIST(BB$29,$L36,$K36,FALSE)*($R36*(1-$E36)+$Q36*(1-$F36))*((1+'Inputs &amp; Summary'!$D$7)^BB$29))))))</f>
        <v>0</v>
      </c>
      <c r="BC36" s="114">
        <f>$D36*IF(BC$29&gt;'Inputs &amp; Summary'!$D$5,0,IF(BC$29&gt;VLOOKUP($G36,Lists!$J$17:$K$21,2),IF($M36=Lists!$H$3,IF($K36&lt;1,(($S36/$K36)*((1+'Inputs &amp; Summary'!$D$7)^BC$29)),((INT(BC$29/$K36)-INT((BC$29-1)/$K36))*$S36*((1+'Inputs &amp; Summary'!$D$7)^BC$29))),(_xlfn.WEIBULL.DIST(BC$29,$L36,$K36,FALSE)*$S36*((1+'Inputs &amp; Summary'!$D$7)^BC$29))),IF($M36=Lists!$H$3,IF($K36&lt;1,((($R36*(1-$E36)+$Q36*(1-$F36))/$K36)*((1+'Inputs &amp; Summary'!$D$7)^BC$29)),((INT(BC$29/$K36)-INT((BC$29-1)/$K36))*($R36*(1-$E36)+$Q36*(1-$F36))*((1+'Inputs &amp; Summary'!$D$7)^BC$29))),((_xlfn.WEIBULL.DIST(BC$29,$L36,$K36,FALSE)*($R36*(1-$E36)+$Q36*(1-$F36))*((1+'Inputs &amp; Summary'!$D$7)^BC$29))))))</f>
        <v>0</v>
      </c>
      <c r="BD36" s="114">
        <f>$D36*IF(BD$29&gt;'Inputs &amp; Summary'!$D$5,0,IF(BD$29&gt;VLOOKUP($G36,Lists!$J$17:$K$21,2),IF($M36=Lists!$H$3,IF($K36&lt;1,(($S36/$K36)*((1+'Inputs &amp; Summary'!$D$7)^BD$29)),((INT(BD$29/$K36)-INT((BD$29-1)/$K36))*$S36*((1+'Inputs &amp; Summary'!$D$7)^BD$29))),(_xlfn.WEIBULL.DIST(BD$29,$L36,$K36,FALSE)*$S36*((1+'Inputs &amp; Summary'!$D$7)^BD$29))),IF($M36=Lists!$H$3,IF($K36&lt;1,((($R36*(1-$E36)+$Q36*(1-$F36))/$K36)*((1+'Inputs &amp; Summary'!$D$7)^BD$29)),((INT(BD$29/$K36)-INT((BD$29-1)/$K36))*($R36*(1-$E36)+$Q36*(1-$F36))*((1+'Inputs &amp; Summary'!$D$7)^BD$29))),((_xlfn.WEIBULL.DIST(BD$29,$L36,$K36,FALSE)*($R36*(1-$E36)+$Q36*(1-$F36))*((1+'Inputs &amp; Summary'!$D$7)^BD$29))))))</f>
        <v>0</v>
      </c>
      <c r="BE36" s="114">
        <f>$D36*IF(BE$29&gt;'Inputs &amp; Summary'!$D$5,0,IF(BE$29&gt;VLOOKUP($G36,Lists!$J$17:$K$21,2),IF($M36=Lists!$H$3,IF($K36&lt;1,(($S36/$K36)*((1+'Inputs &amp; Summary'!$D$7)^BE$29)),((INT(BE$29/$K36)-INT((BE$29-1)/$K36))*$S36*((1+'Inputs &amp; Summary'!$D$7)^BE$29))),(_xlfn.WEIBULL.DIST(BE$29,$L36,$K36,FALSE)*$S36*((1+'Inputs &amp; Summary'!$D$7)^BE$29))),IF($M36=Lists!$H$3,IF($K36&lt;1,((($R36*(1-$E36)+$Q36*(1-$F36))/$K36)*((1+'Inputs &amp; Summary'!$D$7)^BE$29)),((INT(BE$29/$K36)-INT((BE$29-1)/$K36))*($R36*(1-$E36)+$Q36*(1-$F36))*((1+'Inputs &amp; Summary'!$D$7)^BE$29))),((_xlfn.WEIBULL.DIST(BE$29,$L36,$K36,FALSE)*($R36*(1-$E36)+$Q36*(1-$F36))*((1+'Inputs &amp; Summary'!$D$7)^BE$29))))))</f>
        <v>0</v>
      </c>
      <c r="BF36" s="114">
        <f>$D36*IF(BF$29&gt;'Inputs &amp; Summary'!$D$5,0,IF(BF$29&gt;VLOOKUP($G36,Lists!$J$17:$K$21,2),IF($M36=Lists!$H$3,IF($K36&lt;1,(($S36/$K36)*((1+'Inputs &amp; Summary'!$D$7)^BF$29)),((INT(BF$29/$K36)-INT((BF$29-1)/$K36))*$S36*((1+'Inputs &amp; Summary'!$D$7)^BF$29))),(_xlfn.WEIBULL.DIST(BF$29,$L36,$K36,FALSE)*$S36*((1+'Inputs &amp; Summary'!$D$7)^BF$29))),IF($M36=Lists!$H$3,IF($K36&lt;1,((($R36*(1-$E36)+$Q36*(1-$F36))/$K36)*((1+'Inputs &amp; Summary'!$D$7)^BF$29)),((INT(BF$29/$K36)-INT((BF$29-1)/$K36))*($R36*(1-$E36)+$Q36*(1-$F36))*((1+'Inputs &amp; Summary'!$D$7)^BF$29))),((_xlfn.WEIBULL.DIST(BF$29,$L36,$K36,FALSE)*($R36*(1-$E36)+$Q36*(1-$F36))*((1+'Inputs &amp; Summary'!$D$7)^BF$29))))))</f>
        <v>0</v>
      </c>
      <c r="BG36" s="114">
        <f>$D36*IF(BG$29&gt;'Inputs &amp; Summary'!$D$5,0,IF(BG$29&gt;VLOOKUP($G36,Lists!$J$17:$K$21,2),IF($M36=Lists!$H$3,IF($K36&lt;1,(($S36/$K36)*((1+'Inputs &amp; Summary'!$D$7)^BG$29)),((INT(BG$29/$K36)-INT((BG$29-1)/$K36))*$S36*((1+'Inputs &amp; Summary'!$D$7)^BG$29))),(_xlfn.WEIBULL.DIST(BG$29,$L36,$K36,FALSE)*$S36*((1+'Inputs &amp; Summary'!$D$7)^BG$29))),IF($M36=Lists!$H$3,IF($K36&lt;1,((($R36*(1-$E36)+$Q36*(1-$F36))/$K36)*((1+'Inputs &amp; Summary'!$D$7)^BG$29)),((INT(BG$29/$K36)-INT((BG$29-1)/$K36))*($R36*(1-$E36)+$Q36*(1-$F36))*((1+'Inputs &amp; Summary'!$D$7)^BG$29))),((_xlfn.WEIBULL.DIST(BG$29,$L36,$K36,FALSE)*($R36*(1-$E36)+$Q36*(1-$F36))*((1+'Inputs &amp; Summary'!$D$7)^BG$29))))))</f>
        <v>0</v>
      </c>
      <c r="BH36" s="114">
        <f>$D36*IF(BH$29&gt;'Inputs &amp; Summary'!$D$5,0,IF(BH$29&gt;VLOOKUP($G36,Lists!$J$17:$K$21,2),IF($M36=Lists!$H$3,IF($K36&lt;1,(($S36/$K36)*((1+'Inputs &amp; Summary'!$D$7)^BH$29)),((INT(BH$29/$K36)-INT((BH$29-1)/$K36))*$S36*((1+'Inputs &amp; Summary'!$D$7)^BH$29))),(_xlfn.WEIBULL.DIST(BH$29,$L36,$K36,FALSE)*$S36*((1+'Inputs &amp; Summary'!$D$7)^BH$29))),IF($M36=Lists!$H$3,IF($K36&lt;1,((($R36*(1-$E36)+$Q36*(1-$F36))/$K36)*((1+'Inputs &amp; Summary'!$D$7)^BH$29)),((INT(BH$29/$K36)-INT((BH$29-1)/$K36))*($R36*(1-$E36)+$Q36*(1-$F36))*((1+'Inputs &amp; Summary'!$D$7)^BH$29))),((_xlfn.WEIBULL.DIST(BH$29,$L36,$K36,FALSE)*($R36*(1-$E36)+$Q36*(1-$F36))*((1+'Inputs &amp; Summary'!$D$7)^BH$29))))))</f>
        <v>0</v>
      </c>
      <c r="BI36" s="114">
        <f>$D36*IF(BI$29&gt;'Inputs &amp; Summary'!$D$5,0,IF(BI$29&gt;VLOOKUP($G36,Lists!$J$17:$K$21,2),IF($M36=Lists!$H$3,IF($K36&lt;1,(($S36/$K36)*((1+'Inputs &amp; Summary'!$D$7)^BI$29)),((INT(BI$29/$K36)-INT((BI$29-1)/$K36))*$S36*((1+'Inputs &amp; Summary'!$D$7)^BI$29))),(_xlfn.WEIBULL.DIST(BI$29,$L36,$K36,FALSE)*$S36*((1+'Inputs &amp; Summary'!$D$7)^BI$29))),IF($M36=Lists!$H$3,IF($K36&lt;1,((($R36*(1-$E36)+$Q36*(1-$F36))/$K36)*((1+'Inputs &amp; Summary'!$D$7)^BI$29)),((INT(BI$29/$K36)-INT((BI$29-1)/$K36))*($R36*(1-$E36)+$Q36*(1-$F36))*((1+'Inputs &amp; Summary'!$D$7)^BI$29))),((_xlfn.WEIBULL.DIST(BI$29,$L36,$K36,FALSE)*($R36*(1-$E36)+$Q36*(1-$F36))*((1+'Inputs &amp; Summary'!$D$7)^BI$29))))))</f>
        <v>0</v>
      </c>
      <c r="BJ36" s="114">
        <f>$D36*IF(BJ$29&gt;'Inputs &amp; Summary'!$D$5,0,IF(BJ$29&gt;VLOOKUP($G36,Lists!$J$17:$K$21,2),IF($M36=Lists!$H$3,IF($K36&lt;1,(($S36/$K36)*((1+'Inputs &amp; Summary'!$D$7)^BJ$29)),((INT(BJ$29/$K36)-INT((BJ$29-1)/$K36))*$S36*((1+'Inputs &amp; Summary'!$D$7)^BJ$29))),(_xlfn.WEIBULL.DIST(BJ$29,$L36,$K36,FALSE)*$S36*((1+'Inputs &amp; Summary'!$D$7)^BJ$29))),IF($M36=Lists!$H$3,IF($K36&lt;1,((($R36*(1-$E36)+$Q36*(1-$F36))/$K36)*((1+'Inputs &amp; Summary'!$D$7)^BJ$29)),((INT(BJ$29/$K36)-INT((BJ$29-1)/$K36))*($R36*(1-$E36)+$Q36*(1-$F36))*((1+'Inputs &amp; Summary'!$D$7)^BJ$29))),((_xlfn.WEIBULL.DIST(BJ$29,$L36,$K36,FALSE)*($R36*(1-$E36)+$Q36*(1-$F36))*((1+'Inputs &amp; Summary'!$D$7)^BJ$29))))))</f>
        <v>0</v>
      </c>
      <c r="BK36" s="114">
        <f>$D36*IF(BK$29&gt;'Inputs &amp; Summary'!$D$5,0,IF(BK$29&gt;VLOOKUP($G36,Lists!$J$17:$K$21,2),IF($M36=Lists!$H$3,IF($K36&lt;1,(($S36/$K36)*((1+'Inputs &amp; Summary'!$D$7)^BK$29)),((INT(BK$29/$K36)-INT((BK$29-1)/$K36))*$S36*((1+'Inputs &amp; Summary'!$D$7)^BK$29))),(_xlfn.WEIBULL.DIST(BK$29,$L36,$K36,FALSE)*$S36*((1+'Inputs &amp; Summary'!$D$7)^BK$29))),IF($M36=Lists!$H$3,IF($K36&lt;1,((($R36*(1-$E36)+$Q36*(1-$F36))/$K36)*((1+'Inputs &amp; Summary'!$D$7)^BK$29)),((INT(BK$29/$K36)-INT((BK$29-1)/$K36))*($R36*(1-$E36)+$Q36*(1-$F36))*((1+'Inputs &amp; Summary'!$D$7)^BK$29))),((_xlfn.WEIBULL.DIST(BK$29,$L36,$K36,FALSE)*($R36*(1-$E36)+$Q36*(1-$F36))*((1+'Inputs &amp; Summary'!$D$7)^BK$29))))))</f>
        <v>0</v>
      </c>
      <c r="BL36" s="114">
        <f>$D36*IF(BL$29&gt;'Inputs &amp; Summary'!$D$5,0,IF(BL$29&gt;VLOOKUP($G36,Lists!$J$17:$K$21,2),IF($M36=Lists!$H$3,IF($K36&lt;1,(($S36/$K36)*((1+'Inputs &amp; Summary'!$D$7)^BL$29)),((INT(BL$29/$K36)-INT((BL$29-1)/$K36))*$S36*((1+'Inputs &amp; Summary'!$D$7)^BL$29))),(_xlfn.WEIBULL.DIST(BL$29,$L36,$K36,FALSE)*$S36*((1+'Inputs &amp; Summary'!$D$7)^BL$29))),IF($M36=Lists!$H$3,IF($K36&lt;1,((($R36*(1-$E36)+$Q36*(1-$F36))/$K36)*((1+'Inputs &amp; Summary'!$D$7)^BL$29)),((INT(BL$29/$K36)-INT((BL$29-1)/$K36))*($R36*(1-$E36)+$Q36*(1-$F36))*((1+'Inputs &amp; Summary'!$D$7)^BL$29))),((_xlfn.WEIBULL.DIST(BL$29,$L36,$K36,FALSE)*($R36*(1-$E36)+$Q36*(1-$F36))*((1+'Inputs &amp; Summary'!$D$7)^BL$29))))))</f>
        <v>0</v>
      </c>
    </row>
    <row r="37" spans="1:64" s="1" customFormat="1" x14ac:dyDescent="0.3">
      <c r="A37" s="79" t="s">
        <v>12</v>
      </c>
      <c r="B37" s="33" t="s">
        <v>307</v>
      </c>
      <c r="C37" s="33" t="s">
        <v>37</v>
      </c>
      <c r="D37" s="68">
        <v>1</v>
      </c>
      <c r="E37" s="68">
        <v>0</v>
      </c>
      <c r="F37" s="68">
        <v>0</v>
      </c>
      <c r="G37" s="213" t="s">
        <v>433</v>
      </c>
      <c r="H37" s="34" t="s">
        <v>55</v>
      </c>
      <c r="I37" s="34" t="s">
        <v>100</v>
      </c>
      <c r="J37" s="33">
        <f>VLOOKUP(I37,'Labor Rates'!$A$1:$B$16,2)</f>
        <v>24.03846153846154</v>
      </c>
      <c r="K37" s="35">
        <v>5</v>
      </c>
      <c r="L37" s="35">
        <v>1</v>
      </c>
      <c r="M37" s="33" t="s">
        <v>259</v>
      </c>
      <c r="N37" s="84">
        <f>('Inputs &amp; Summary'!$D$41+2)*'Inputs &amp; Summary'!$D$42</f>
        <v>1648.7119437939109</v>
      </c>
      <c r="O37" s="35">
        <f>0.5/60</f>
        <v>8.3333333333333332E-3</v>
      </c>
      <c r="P37" s="5">
        <v>0</v>
      </c>
      <c r="Q37" s="73">
        <f t="shared" si="6"/>
        <v>330.27082207410075</v>
      </c>
      <c r="R37" s="73">
        <f t="shared" si="7"/>
        <v>0</v>
      </c>
      <c r="S37" s="74">
        <f t="shared" si="8"/>
        <v>330.27082207410075</v>
      </c>
      <c r="T37" s="88"/>
      <c r="U37" s="80"/>
      <c r="V37" s="87">
        <f t="shared" si="9"/>
        <v>85.125503711748109</v>
      </c>
      <c r="W37" s="87">
        <f>NPV('Inputs &amp; Summary'!$D$6,Y37:BL37)</f>
        <v>752.57853473812486</v>
      </c>
      <c r="X37" s="90">
        <f t="shared" si="10"/>
        <v>1.0659149855878586E-2</v>
      </c>
      <c r="Y37" s="114">
        <f>$D37*IF(Y$29&gt;'Inputs &amp; Summary'!$D$5,0,IF(Y$29&gt;VLOOKUP($G37,Lists!$J$17:$K$21,2),IF($M37=Lists!$H$3,IF($K37&lt;1,(($S37/$K37)*((1+'Inputs &amp; Summary'!$D$7)^Y$29)),((INT(Y$29/$K37)-INT((Y$29-1)/$K37))*$S37*((1+'Inputs &amp; Summary'!$D$7)^Y$29))),(_xlfn.WEIBULL.DIST(Y$29,$L37,$K37,FALSE)*$S37*((1+'Inputs &amp; Summary'!$D$7)^Y$29))),IF($M37=Lists!$H$3,IF($K37&lt;1,((($R37*(1-$E37)+$Q37*(1-$F37))/$K37)*((1+'Inputs &amp; Summary'!$D$7)^Y$29)),((INT(Y$29/$K37)-INT((Y$29-1)/$K37))*($R37*(1-$E37)+$Q37*(1-$F37))*((1+'Inputs &amp; Summary'!$D$7)^Y$29))),((_xlfn.WEIBULL.DIST(Y$29,$L37,$K37,FALSE)*($R37*(1-$E37)+$Q37*(1-$F37))*((1+'Inputs &amp; Summary'!$D$7)^Y$29))))))</f>
        <v>0</v>
      </c>
      <c r="Z37" s="114">
        <f>$D37*IF(Z$29&gt;'Inputs &amp; Summary'!$D$5,0,IF(Z$29&gt;VLOOKUP($G37,Lists!$J$17:$K$21,2),IF($M37=Lists!$H$3,IF($K37&lt;1,(($S37/$K37)*((1+'Inputs &amp; Summary'!$D$7)^Z$29)),((INT(Z$29/$K37)-INT((Z$29-1)/$K37))*$S37*((1+'Inputs &amp; Summary'!$D$7)^Z$29))),(_xlfn.WEIBULL.DIST(Z$29,$L37,$K37,FALSE)*$S37*((1+'Inputs &amp; Summary'!$D$7)^Z$29))),IF($M37=Lists!$H$3,IF($K37&lt;1,((($R37*(1-$E37)+$Q37*(1-$F37))/$K37)*((1+'Inputs &amp; Summary'!$D$7)^Z$29)),((INT(Z$29/$K37)-INT((Z$29-1)/$K37))*($R37*(1-$E37)+$Q37*(1-$F37))*((1+'Inputs &amp; Summary'!$D$7)^Z$29))),((_xlfn.WEIBULL.DIST(Z$29,$L37,$K37,FALSE)*($R37*(1-$E37)+$Q37*(1-$F37))*((1+'Inputs &amp; Summary'!$D$7)^Z$29))))))</f>
        <v>0</v>
      </c>
      <c r="AA37" s="114">
        <f>$D37*IF(AA$29&gt;'Inputs &amp; Summary'!$D$5,0,IF(AA$29&gt;VLOOKUP($G37,Lists!$J$17:$K$21,2),IF($M37=Lists!$H$3,IF($K37&lt;1,(($S37/$K37)*((1+'Inputs &amp; Summary'!$D$7)^AA$29)),((INT(AA$29/$K37)-INT((AA$29-1)/$K37))*$S37*((1+'Inputs &amp; Summary'!$D$7)^AA$29))),(_xlfn.WEIBULL.DIST(AA$29,$L37,$K37,FALSE)*$S37*((1+'Inputs &amp; Summary'!$D$7)^AA$29))),IF($M37=Lists!$H$3,IF($K37&lt;1,((($R37*(1-$E37)+$Q37*(1-$F37))/$K37)*((1+'Inputs &amp; Summary'!$D$7)^AA$29)),((INT(AA$29/$K37)-INT((AA$29-1)/$K37))*($R37*(1-$E37)+$Q37*(1-$F37))*((1+'Inputs &amp; Summary'!$D$7)^AA$29))),((_xlfn.WEIBULL.DIST(AA$29,$L37,$K37,FALSE)*($R37*(1-$E37)+$Q37*(1-$F37))*((1+'Inputs &amp; Summary'!$D$7)^AA$29))))))</f>
        <v>0</v>
      </c>
      <c r="AB37" s="114">
        <f>$D37*IF(AB$29&gt;'Inputs &amp; Summary'!$D$5,0,IF(AB$29&gt;VLOOKUP($G37,Lists!$J$17:$K$21,2),IF($M37=Lists!$H$3,IF($K37&lt;1,(($S37/$K37)*((1+'Inputs &amp; Summary'!$D$7)^AB$29)),((INT(AB$29/$K37)-INT((AB$29-1)/$K37))*$S37*((1+'Inputs &amp; Summary'!$D$7)^AB$29))),(_xlfn.WEIBULL.DIST(AB$29,$L37,$K37,FALSE)*$S37*((1+'Inputs &amp; Summary'!$D$7)^AB$29))),IF($M37=Lists!$H$3,IF($K37&lt;1,((($R37*(1-$E37)+$Q37*(1-$F37))/$K37)*((1+'Inputs &amp; Summary'!$D$7)^AB$29)),((INT(AB$29/$K37)-INT((AB$29-1)/$K37))*($R37*(1-$E37)+$Q37*(1-$F37))*((1+'Inputs &amp; Summary'!$D$7)^AB$29))),((_xlfn.WEIBULL.DIST(AB$29,$L37,$K37,FALSE)*($R37*(1-$E37)+$Q37*(1-$F37))*((1+'Inputs &amp; Summary'!$D$7)^AB$29))))))</f>
        <v>0</v>
      </c>
      <c r="AC37" s="114">
        <f>$D37*IF(AC$29&gt;'Inputs &amp; Summary'!$D$5,0,IF(AC$29&gt;VLOOKUP($G37,Lists!$J$17:$K$21,2),IF($M37=Lists!$H$3,IF($K37&lt;1,(($S37/$K37)*((1+'Inputs &amp; Summary'!$D$7)^AC$29)),((INT(AC$29/$K37)-INT((AC$29-1)/$K37))*$S37*((1+'Inputs &amp; Summary'!$D$7)^AC$29))),(_xlfn.WEIBULL.DIST(AC$29,$L37,$K37,FALSE)*$S37*((1+'Inputs &amp; Summary'!$D$7)^AC$29))),IF($M37=Lists!$H$3,IF($K37&lt;1,((($R37*(1-$E37)+$Q37*(1-$F37))/$K37)*((1+'Inputs &amp; Summary'!$D$7)^AC$29)),((INT(AC$29/$K37)-INT((AC$29-1)/$K37))*($R37*(1-$E37)+$Q37*(1-$F37))*((1+'Inputs &amp; Summary'!$D$7)^AC$29))),((_xlfn.WEIBULL.DIST(AC$29,$L37,$K37,FALSE)*($R37*(1-$E37)+$Q37*(1-$F37))*((1+'Inputs &amp; Summary'!$D$7)^AC$29))))))</f>
        <v>364.64567450909743</v>
      </c>
      <c r="AD37" s="114">
        <f>$D37*IF(AD$29&gt;'Inputs &amp; Summary'!$D$5,0,IF(AD$29&gt;VLOOKUP($G37,Lists!$J$17:$K$21,2),IF($M37=Lists!$H$3,IF($K37&lt;1,(($S37/$K37)*((1+'Inputs &amp; Summary'!$D$7)^AD$29)),((INT(AD$29/$K37)-INT((AD$29-1)/$K37))*$S37*((1+'Inputs &amp; Summary'!$D$7)^AD$29))),(_xlfn.WEIBULL.DIST(AD$29,$L37,$K37,FALSE)*$S37*((1+'Inputs &amp; Summary'!$D$7)^AD$29))),IF($M37=Lists!$H$3,IF($K37&lt;1,((($R37*(1-$E37)+$Q37*(1-$F37))/$K37)*((1+'Inputs &amp; Summary'!$D$7)^AD$29)),((INT(AD$29/$K37)-INT((AD$29-1)/$K37))*($R37*(1-$E37)+$Q37*(1-$F37))*((1+'Inputs &amp; Summary'!$D$7)^AD$29))),((_xlfn.WEIBULL.DIST(AD$29,$L37,$K37,FALSE)*($R37*(1-$E37)+$Q37*(1-$F37))*((1+'Inputs &amp; Summary'!$D$7)^AD$29))))))</f>
        <v>0</v>
      </c>
      <c r="AE37" s="114">
        <f>$D37*IF(AE$29&gt;'Inputs &amp; Summary'!$D$5,0,IF(AE$29&gt;VLOOKUP($G37,Lists!$J$17:$K$21,2),IF($M37=Lists!$H$3,IF($K37&lt;1,(($S37/$K37)*((1+'Inputs &amp; Summary'!$D$7)^AE$29)),((INT(AE$29/$K37)-INT((AE$29-1)/$K37))*$S37*((1+'Inputs &amp; Summary'!$D$7)^AE$29))),(_xlfn.WEIBULL.DIST(AE$29,$L37,$K37,FALSE)*$S37*((1+'Inputs &amp; Summary'!$D$7)^AE$29))),IF($M37=Lists!$H$3,IF($K37&lt;1,((($R37*(1-$E37)+$Q37*(1-$F37))/$K37)*((1+'Inputs &amp; Summary'!$D$7)^AE$29)),((INT(AE$29/$K37)-INT((AE$29-1)/$K37))*($R37*(1-$E37)+$Q37*(1-$F37))*((1+'Inputs &amp; Summary'!$D$7)^AE$29))),((_xlfn.WEIBULL.DIST(AE$29,$L37,$K37,FALSE)*($R37*(1-$E37)+$Q37*(1-$F37))*((1+'Inputs &amp; Summary'!$D$7)^AE$29))))))</f>
        <v>0</v>
      </c>
      <c r="AF37" s="114">
        <f>$D37*IF(AF$29&gt;'Inputs &amp; Summary'!$D$5,0,IF(AF$29&gt;VLOOKUP($G37,Lists!$J$17:$K$21,2),IF($M37=Lists!$H$3,IF($K37&lt;1,(($S37/$K37)*((1+'Inputs &amp; Summary'!$D$7)^AF$29)),((INT(AF$29/$K37)-INT((AF$29-1)/$K37))*$S37*((1+'Inputs &amp; Summary'!$D$7)^AF$29))),(_xlfn.WEIBULL.DIST(AF$29,$L37,$K37,FALSE)*$S37*((1+'Inputs &amp; Summary'!$D$7)^AF$29))),IF($M37=Lists!$H$3,IF($K37&lt;1,((($R37*(1-$E37)+$Q37*(1-$F37))/$K37)*((1+'Inputs &amp; Summary'!$D$7)^AF$29)),((INT(AF$29/$K37)-INT((AF$29-1)/$K37))*($R37*(1-$E37)+$Q37*(1-$F37))*((1+'Inputs &amp; Summary'!$D$7)^AF$29))),((_xlfn.WEIBULL.DIST(AF$29,$L37,$K37,FALSE)*($R37*(1-$E37)+$Q37*(1-$F37))*((1+'Inputs &amp; Summary'!$D$7)^AF$29))))))</f>
        <v>0</v>
      </c>
      <c r="AG37" s="114">
        <f>$D37*IF(AG$29&gt;'Inputs &amp; Summary'!$D$5,0,IF(AG$29&gt;VLOOKUP($G37,Lists!$J$17:$K$21,2),IF($M37=Lists!$H$3,IF($K37&lt;1,(($S37/$K37)*((1+'Inputs &amp; Summary'!$D$7)^AG$29)),((INT(AG$29/$K37)-INT((AG$29-1)/$K37))*$S37*((1+'Inputs &amp; Summary'!$D$7)^AG$29))),(_xlfn.WEIBULL.DIST(AG$29,$L37,$K37,FALSE)*$S37*((1+'Inputs &amp; Summary'!$D$7)^AG$29))),IF($M37=Lists!$H$3,IF($K37&lt;1,((($R37*(1-$E37)+$Q37*(1-$F37))/$K37)*((1+'Inputs &amp; Summary'!$D$7)^AG$29)),((INT(AG$29/$K37)-INT((AG$29-1)/$K37))*($R37*(1-$E37)+$Q37*(1-$F37))*((1+'Inputs &amp; Summary'!$D$7)^AG$29))),((_xlfn.WEIBULL.DIST(AG$29,$L37,$K37,FALSE)*($R37*(1-$E37)+$Q37*(1-$F37))*((1+'Inputs &amp; Summary'!$D$7)^AG$29))))))</f>
        <v>0</v>
      </c>
      <c r="AH37" s="114">
        <f>$D37*IF(AH$29&gt;'Inputs &amp; Summary'!$D$5,0,IF(AH$29&gt;VLOOKUP($G37,Lists!$J$17:$K$21,2),IF($M37=Lists!$H$3,IF($K37&lt;1,(($S37/$K37)*((1+'Inputs &amp; Summary'!$D$7)^AH$29)),((INT(AH$29/$K37)-INT((AH$29-1)/$K37))*$S37*((1+'Inputs &amp; Summary'!$D$7)^AH$29))),(_xlfn.WEIBULL.DIST(AH$29,$L37,$K37,FALSE)*$S37*((1+'Inputs &amp; Summary'!$D$7)^AH$29))),IF($M37=Lists!$H$3,IF($K37&lt;1,((($R37*(1-$E37)+$Q37*(1-$F37))/$K37)*((1+'Inputs &amp; Summary'!$D$7)^AH$29)),((INT(AH$29/$K37)-INT((AH$29-1)/$K37))*($R37*(1-$E37)+$Q37*(1-$F37))*((1+'Inputs &amp; Summary'!$D$7)^AH$29))),((_xlfn.WEIBULL.DIST(AH$29,$L37,$K37,FALSE)*($R37*(1-$E37)+$Q37*(1-$F37))*((1+'Inputs &amp; Summary'!$D$7)^AH$29))))))</f>
        <v>402.59828919541008</v>
      </c>
      <c r="AI37" s="114">
        <f>$D37*IF(AI$29&gt;'Inputs &amp; Summary'!$D$5,0,IF(AI$29&gt;VLOOKUP($G37,Lists!$J$17:$K$21,2),IF($M37=Lists!$H$3,IF($K37&lt;1,(($S37/$K37)*((1+'Inputs &amp; Summary'!$D$7)^AI$29)),((INT(AI$29/$K37)-INT((AI$29-1)/$K37))*$S37*((1+'Inputs &amp; Summary'!$D$7)^AI$29))),(_xlfn.WEIBULL.DIST(AI$29,$L37,$K37,FALSE)*$S37*((1+'Inputs &amp; Summary'!$D$7)^AI$29))),IF($M37=Lists!$H$3,IF($K37&lt;1,((($R37*(1-$E37)+$Q37*(1-$F37))/$K37)*((1+'Inputs &amp; Summary'!$D$7)^AI$29)),((INT(AI$29/$K37)-INT((AI$29-1)/$K37))*($R37*(1-$E37)+$Q37*(1-$F37))*((1+'Inputs &amp; Summary'!$D$7)^AI$29))),((_xlfn.WEIBULL.DIST(AI$29,$L37,$K37,FALSE)*($R37*(1-$E37)+$Q37*(1-$F37))*((1+'Inputs &amp; Summary'!$D$7)^AI$29))))))</f>
        <v>0</v>
      </c>
      <c r="AJ37" s="114">
        <f>$D37*IF(AJ$29&gt;'Inputs &amp; Summary'!$D$5,0,IF(AJ$29&gt;VLOOKUP($G37,Lists!$J$17:$K$21,2),IF($M37=Lists!$H$3,IF($K37&lt;1,(($S37/$K37)*((1+'Inputs &amp; Summary'!$D$7)^AJ$29)),((INT(AJ$29/$K37)-INT((AJ$29-1)/$K37))*$S37*((1+'Inputs &amp; Summary'!$D$7)^AJ$29))),(_xlfn.WEIBULL.DIST(AJ$29,$L37,$K37,FALSE)*$S37*((1+'Inputs &amp; Summary'!$D$7)^AJ$29))),IF($M37=Lists!$H$3,IF($K37&lt;1,((($R37*(1-$E37)+$Q37*(1-$F37))/$K37)*((1+'Inputs &amp; Summary'!$D$7)^AJ$29)),((INT(AJ$29/$K37)-INT((AJ$29-1)/$K37))*($R37*(1-$E37)+$Q37*(1-$F37))*((1+'Inputs &amp; Summary'!$D$7)^AJ$29))),((_xlfn.WEIBULL.DIST(AJ$29,$L37,$K37,FALSE)*($R37*(1-$E37)+$Q37*(1-$F37))*((1+'Inputs &amp; Summary'!$D$7)^AJ$29))))))</f>
        <v>0</v>
      </c>
      <c r="AK37" s="114">
        <f>$D37*IF(AK$29&gt;'Inputs &amp; Summary'!$D$5,0,IF(AK$29&gt;VLOOKUP($G37,Lists!$J$17:$K$21,2),IF($M37=Lists!$H$3,IF($K37&lt;1,(($S37/$K37)*((1+'Inputs &amp; Summary'!$D$7)^AK$29)),((INT(AK$29/$K37)-INT((AK$29-1)/$K37))*$S37*((1+'Inputs &amp; Summary'!$D$7)^AK$29))),(_xlfn.WEIBULL.DIST(AK$29,$L37,$K37,FALSE)*$S37*((1+'Inputs &amp; Summary'!$D$7)^AK$29))),IF($M37=Lists!$H$3,IF($K37&lt;1,((($R37*(1-$E37)+$Q37*(1-$F37))/$K37)*((1+'Inputs &amp; Summary'!$D$7)^AK$29)),((INT(AK$29/$K37)-INT((AK$29-1)/$K37))*($R37*(1-$E37)+$Q37*(1-$F37))*((1+'Inputs &amp; Summary'!$D$7)^AK$29))),((_xlfn.WEIBULL.DIST(AK$29,$L37,$K37,FALSE)*($R37*(1-$E37)+$Q37*(1-$F37))*((1+'Inputs &amp; Summary'!$D$7)^AK$29))))))</f>
        <v>0</v>
      </c>
      <c r="AL37" s="114">
        <f>$D37*IF(AL$29&gt;'Inputs &amp; Summary'!$D$5,0,IF(AL$29&gt;VLOOKUP($G37,Lists!$J$17:$K$21,2),IF($M37=Lists!$H$3,IF($K37&lt;1,(($S37/$K37)*((1+'Inputs &amp; Summary'!$D$7)^AL$29)),((INT(AL$29/$K37)-INT((AL$29-1)/$K37))*$S37*((1+'Inputs &amp; Summary'!$D$7)^AL$29))),(_xlfn.WEIBULL.DIST(AL$29,$L37,$K37,FALSE)*$S37*((1+'Inputs &amp; Summary'!$D$7)^AL$29))),IF($M37=Lists!$H$3,IF($K37&lt;1,((($R37*(1-$E37)+$Q37*(1-$F37))/$K37)*((1+'Inputs &amp; Summary'!$D$7)^AL$29)),((INT(AL$29/$K37)-INT((AL$29-1)/$K37))*($R37*(1-$E37)+$Q37*(1-$F37))*((1+'Inputs &amp; Summary'!$D$7)^AL$29))),((_xlfn.WEIBULL.DIST(AL$29,$L37,$K37,FALSE)*($R37*(1-$E37)+$Q37*(1-$F37))*((1+'Inputs &amp; Summary'!$D$7)^AL$29))))))</f>
        <v>0</v>
      </c>
      <c r="AM37" s="114">
        <f>$D37*IF(AM$29&gt;'Inputs &amp; Summary'!$D$5,0,IF(AM$29&gt;VLOOKUP($G37,Lists!$J$17:$K$21,2),IF($M37=Lists!$H$3,IF($K37&lt;1,(($S37/$K37)*((1+'Inputs &amp; Summary'!$D$7)^AM$29)),((INT(AM$29/$K37)-INT((AM$29-1)/$K37))*$S37*((1+'Inputs &amp; Summary'!$D$7)^AM$29))),(_xlfn.WEIBULL.DIST(AM$29,$L37,$K37,FALSE)*$S37*((1+'Inputs &amp; Summary'!$D$7)^AM$29))),IF($M37=Lists!$H$3,IF($K37&lt;1,((($R37*(1-$E37)+$Q37*(1-$F37))/$K37)*((1+'Inputs &amp; Summary'!$D$7)^AM$29)),((INT(AM$29/$K37)-INT((AM$29-1)/$K37))*($R37*(1-$E37)+$Q37*(1-$F37))*((1+'Inputs &amp; Summary'!$D$7)^AM$29))),((_xlfn.WEIBULL.DIST(AM$29,$L37,$K37,FALSE)*($R37*(1-$E37)+$Q37*(1-$F37))*((1+'Inputs &amp; Summary'!$D$7)^AM$29))))))</f>
        <v>444.50104250181414</v>
      </c>
      <c r="AN37" s="114">
        <f>$D37*IF(AN$29&gt;'Inputs &amp; Summary'!$D$5,0,IF(AN$29&gt;VLOOKUP($G37,Lists!$J$17:$K$21,2),IF($M37=Lists!$H$3,IF($K37&lt;1,(($S37/$K37)*((1+'Inputs &amp; Summary'!$D$7)^AN$29)),((INT(AN$29/$K37)-INT((AN$29-1)/$K37))*$S37*((1+'Inputs &amp; Summary'!$D$7)^AN$29))),(_xlfn.WEIBULL.DIST(AN$29,$L37,$K37,FALSE)*$S37*((1+'Inputs &amp; Summary'!$D$7)^AN$29))),IF($M37=Lists!$H$3,IF($K37&lt;1,((($R37*(1-$E37)+$Q37*(1-$F37))/$K37)*((1+'Inputs &amp; Summary'!$D$7)^AN$29)),((INT(AN$29/$K37)-INT((AN$29-1)/$K37))*($R37*(1-$E37)+$Q37*(1-$F37))*((1+'Inputs &amp; Summary'!$D$7)^AN$29))),((_xlfn.WEIBULL.DIST(AN$29,$L37,$K37,FALSE)*($R37*(1-$E37)+$Q37*(1-$F37))*((1+'Inputs &amp; Summary'!$D$7)^AN$29))))))</f>
        <v>0</v>
      </c>
      <c r="AO37" s="114">
        <f>$D37*IF(AO$29&gt;'Inputs &amp; Summary'!$D$5,0,IF(AO$29&gt;VLOOKUP($G37,Lists!$J$17:$K$21,2),IF($M37=Lists!$H$3,IF($K37&lt;1,(($S37/$K37)*((1+'Inputs &amp; Summary'!$D$7)^AO$29)),((INT(AO$29/$K37)-INT((AO$29-1)/$K37))*$S37*((1+'Inputs &amp; Summary'!$D$7)^AO$29))),(_xlfn.WEIBULL.DIST(AO$29,$L37,$K37,FALSE)*$S37*((1+'Inputs &amp; Summary'!$D$7)^AO$29))),IF($M37=Lists!$H$3,IF($K37&lt;1,((($R37*(1-$E37)+$Q37*(1-$F37))/$K37)*((1+'Inputs &amp; Summary'!$D$7)^AO$29)),((INT(AO$29/$K37)-INT((AO$29-1)/$K37))*($R37*(1-$E37)+$Q37*(1-$F37))*((1+'Inputs &amp; Summary'!$D$7)^AO$29))),((_xlfn.WEIBULL.DIST(AO$29,$L37,$K37,FALSE)*($R37*(1-$E37)+$Q37*(1-$F37))*((1+'Inputs &amp; Summary'!$D$7)^AO$29))))))</f>
        <v>0</v>
      </c>
      <c r="AP37" s="114">
        <f>$D37*IF(AP$29&gt;'Inputs &amp; Summary'!$D$5,0,IF(AP$29&gt;VLOOKUP($G37,Lists!$J$17:$K$21,2),IF($M37=Lists!$H$3,IF($K37&lt;1,(($S37/$K37)*((1+'Inputs &amp; Summary'!$D$7)^AP$29)),((INT(AP$29/$K37)-INT((AP$29-1)/$K37))*$S37*((1+'Inputs &amp; Summary'!$D$7)^AP$29))),(_xlfn.WEIBULL.DIST(AP$29,$L37,$K37,FALSE)*$S37*((1+'Inputs &amp; Summary'!$D$7)^AP$29))),IF($M37=Lists!$H$3,IF($K37&lt;1,((($R37*(1-$E37)+$Q37*(1-$F37))/$K37)*((1+'Inputs &amp; Summary'!$D$7)^AP$29)),((INT(AP$29/$K37)-INT((AP$29-1)/$K37))*($R37*(1-$E37)+$Q37*(1-$F37))*((1+'Inputs &amp; Summary'!$D$7)^AP$29))),((_xlfn.WEIBULL.DIST(AP$29,$L37,$K37,FALSE)*($R37*(1-$E37)+$Q37*(1-$F37))*((1+'Inputs &amp; Summary'!$D$7)^AP$29))))))</f>
        <v>0</v>
      </c>
      <c r="AQ37" s="114">
        <f>$D37*IF(AQ$29&gt;'Inputs &amp; Summary'!$D$5,0,IF(AQ$29&gt;VLOOKUP($G37,Lists!$J$17:$K$21,2),IF($M37=Lists!$H$3,IF($K37&lt;1,(($S37/$K37)*((1+'Inputs &amp; Summary'!$D$7)^AQ$29)),((INT(AQ$29/$K37)-INT((AQ$29-1)/$K37))*$S37*((1+'Inputs &amp; Summary'!$D$7)^AQ$29))),(_xlfn.WEIBULL.DIST(AQ$29,$L37,$K37,FALSE)*$S37*((1+'Inputs &amp; Summary'!$D$7)^AQ$29))),IF($M37=Lists!$H$3,IF($K37&lt;1,((($R37*(1-$E37)+$Q37*(1-$F37))/$K37)*((1+'Inputs &amp; Summary'!$D$7)^AQ$29)),((INT(AQ$29/$K37)-INT((AQ$29-1)/$K37))*($R37*(1-$E37)+$Q37*(1-$F37))*((1+'Inputs &amp; Summary'!$D$7)^AQ$29))),((_xlfn.WEIBULL.DIST(AQ$29,$L37,$K37,FALSE)*($R37*(1-$E37)+$Q37*(1-$F37))*((1+'Inputs &amp; Summary'!$D$7)^AQ$29))))))</f>
        <v>0</v>
      </c>
      <c r="AR37" s="114">
        <f>$D37*IF(AR$29&gt;'Inputs &amp; Summary'!$D$5,0,IF(AR$29&gt;VLOOKUP($G37,Lists!$J$17:$K$21,2),IF($M37=Lists!$H$3,IF($K37&lt;1,(($S37/$K37)*((1+'Inputs &amp; Summary'!$D$7)^AR$29)),((INT(AR$29/$K37)-INT((AR$29-1)/$K37))*$S37*((1+'Inputs &amp; Summary'!$D$7)^AR$29))),(_xlfn.WEIBULL.DIST(AR$29,$L37,$K37,FALSE)*$S37*((1+'Inputs &amp; Summary'!$D$7)^AR$29))),IF($M37=Lists!$H$3,IF($K37&lt;1,((($R37*(1-$E37)+$Q37*(1-$F37))/$K37)*((1+'Inputs &amp; Summary'!$D$7)^AR$29)),((INT(AR$29/$K37)-INT((AR$29-1)/$K37))*($R37*(1-$E37)+$Q37*(1-$F37))*((1+'Inputs &amp; Summary'!$D$7)^AR$29))),((_xlfn.WEIBULL.DIST(AR$29,$L37,$K37,FALSE)*($R37*(1-$E37)+$Q37*(1-$F37))*((1+'Inputs &amp; Summary'!$D$7)^AR$29))))))</f>
        <v>490.76506802864037</v>
      </c>
      <c r="AS37" s="114">
        <f>$D37*IF(AS$29&gt;'Inputs &amp; Summary'!$D$5,0,IF(AS$29&gt;VLOOKUP($G37,Lists!$J$17:$K$21,2),IF($M37=Lists!$H$3,IF($K37&lt;1,(($S37/$K37)*((1+'Inputs &amp; Summary'!$D$7)^AS$29)),((INT(AS$29/$K37)-INT((AS$29-1)/$K37))*$S37*((1+'Inputs &amp; Summary'!$D$7)^AS$29))),(_xlfn.WEIBULL.DIST(AS$29,$L37,$K37,FALSE)*$S37*((1+'Inputs &amp; Summary'!$D$7)^AS$29))),IF($M37=Lists!$H$3,IF($K37&lt;1,((($R37*(1-$E37)+$Q37*(1-$F37))/$K37)*((1+'Inputs &amp; Summary'!$D$7)^AS$29)),((INT(AS$29/$K37)-INT((AS$29-1)/$K37))*($R37*(1-$E37)+$Q37*(1-$F37))*((1+'Inputs &amp; Summary'!$D$7)^AS$29))),((_xlfn.WEIBULL.DIST(AS$29,$L37,$K37,FALSE)*($R37*(1-$E37)+$Q37*(1-$F37))*((1+'Inputs &amp; Summary'!$D$7)^AS$29))))))</f>
        <v>0</v>
      </c>
      <c r="AT37" s="114">
        <f>$D37*IF(AT$29&gt;'Inputs &amp; Summary'!$D$5,0,IF(AT$29&gt;VLOOKUP($G37,Lists!$J$17:$K$21,2),IF($M37=Lists!$H$3,IF($K37&lt;1,(($S37/$K37)*((1+'Inputs &amp; Summary'!$D$7)^AT$29)),((INT(AT$29/$K37)-INT((AT$29-1)/$K37))*$S37*((1+'Inputs &amp; Summary'!$D$7)^AT$29))),(_xlfn.WEIBULL.DIST(AT$29,$L37,$K37,FALSE)*$S37*((1+'Inputs &amp; Summary'!$D$7)^AT$29))),IF($M37=Lists!$H$3,IF($K37&lt;1,((($R37*(1-$E37)+$Q37*(1-$F37))/$K37)*((1+'Inputs &amp; Summary'!$D$7)^AT$29)),((INT(AT$29/$K37)-INT((AT$29-1)/$K37))*($R37*(1-$E37)+$Q37*(1-$F37))*((1+'Inputs &amp; Summary'!$D$7)^AT$29))),((_xlfn.WEIBULL.DIST(AT$29,$L37,$K37,FALSE)*($R37*(1-$E37)+$Q37*(1-$F37))*((1+'Inputs &amp; Summary'!$D$7)^AT$29))))))</f>
        <v>0</v>
      </c>
      <c r="AU37" s="114">
        <f>$D37*IF(AU$29&gt;'Inputs &amp; Summary'!$D$5,0,IF(AU$29&gt;VLOOKUP($G37,Lists!$J$17:$K$21,2),IF($M37=Lists!$H$3,IF($K37&lt;1,(($S37/$K37)*((1+'Inputs &amp; Summary'!$D$7)^AU$29)),((INT(AU$29/$K37)-INT((AU$29-1)/$K37))*$S37*((1+'Inputs &amp; Summary'!$D$7)^AU$29))),(_xlfn.WEIBULL.DIST(AU$29,$L37,$K37,FALSE)*$S37*((1+'Inputs &amp; Summary'!$D$7)^AU$29))),IF($M37=Lists!$H$3,IF($K37&lt;1,((($R37*(1-$E37)+$Q37*(1-$F37))/$K37)*((1+'Inputs &amp; Summary'!$D$7)^AU$29)),((INT(AU$29/$K37)-INT((AU$29-1)/$K37))*($R37*(1-$E37)+$Q37*(1-$F37))*((1+'Inputs &amp; Summary'!$D$7)^AU$29))),((_xlfn.WEIBULL.DIST(AU$29,$L37,$K37,FALSE)*($R37*(1-$E37)+$Q37*(1-$F37))*((1+'Inputs &amp; Summary'!$D$7)^AU$29))))))</f>
        <v>0</v>
      </c>
      <c r="AV37" s="114">
        <f>$D37*IF(AV$29&gt;'Inputs &amp; Summary'!$D$5,0,IF(AV$29&gt;VLOOKUP($G37,Lists!$J$17:$K$21,2),IF($M37=Lists!$H$3,IF($K37&lt;1,(($S37/$K37)*((1+'Inputs &amp; Summary'!$D$7)^AV$29)),((INT(AV$29/$K37)-INT((AV$29-1)/$K37))*$S37*((1+'Inputs &amp; Summary'!$D$7)^AV$29))),(_xlfn.WEIBULL.DIST(AV$29,$L37,$K37,FALSE)*$S37*((1+'Inputs &amp; Summary'!$D$7)^AV$29))),IF($M37=Lists!$H$3,IF($K37&lt;1,((($R37*(1-$E37)+$Q37*(1-$F37))/$K37)*((1+'Inputs &amp; Summary'!$D$7)^AV$29)),((INT(AV$29/$K37)-INT((AV$29-1)/$K37))*($R37*(1-$E37)+$Q37*(1-$F37))*((1+'Inputs &amp; Summary'!$D$7)^AV$29))),((_xlfn.WEIBULL.DIST(AV$29,$L37,$K37,FALSE)*($R37*(1-$E37)+$Q37*(1-$F37))*((1+'Inputs &amp; Summary'!$D$7)^AV$29))))))</f>
        <v>0</v>
      </c>
      <c r="AW37" s="114">
        <f>$D37*IF(AW$29&gt;'Inputs &amp; Summary'!$D$5,0,IF(AW$29&gt;VLOOKUP($G37,Lists!$J$17:$K$21,2),IF($M37=Lists!$H$3,IF($K37&lt;1,(($S37/$K37)*((1+'Inputs &amp; Summary'!$D$7)^AW$29)),((INT(AW$29/$K37)-INT((AW$29-1)/$K37))*$S37*((1+'Inputs &amp; Summary'!$D$7)^AW$29))),(_xlfn.WEIBULL.DIST(AW$29,$L37,$K37,FALSE)*$S37*((1+'Inputs &amp; Summary'!$D$7)^AW$29))),IF($M37=Lists!$H$3,IF($K37&lt;1,((($R37*(1-$E37)+$Q37*(1-$F37))/$K37)*((1+'Inputs &amp; Summary'!$D$7)^AW$29)),((INT(AW$29/$K37)-INT((AW$29-1)/$K37))*($R37*(1-$E37)+$Q37*(1-$F37))*((1+'Inputs &amp; Summary'!$D$7)^AW$29))),((_xlfn.WEIBULL.DIST(AW$29,$L37,$K37,FALSE)*($R37*(1-$E37)+$Q37*(1-$F37))*((1+'Inputs &amp; Summary'!$D$7)^AW$29))))))</f>
        <v>0</v>
      </c>
      <c r="AX37" s="114">
        <f>$D37*IF(AX$29&gt;'Inputs &amp; Summary'!$D$5,0,IF(AX$29&gt;VLOOKUP($G37,Lists!$J$17:$K$21,2),IF($M37=Lists!$H$3,IF($K37&lt;1,(($S37/$K37)*((1+'Inputs &amp; Summary'!$D$7)^AX$29)),((INT(AX$29/$K37)-INT((AX$29-1)/$K37))*$S37*((1+'Inputs &amp; Summary'!$D$7)^AX$29))),(_xlfn.WEIBULL.DIST(AX$29,$L37,$K37,FALSE)*$S37*((1+'Inputs &amp; Summary'!$D$7)^AX$29))),IF($M37=Lists!$H$3,IF($K37&lt;1,((($R37*(1-$E37)+$Q37*(1-$F37))/$K37)*((1+'Inputs &amp; Summary'!$D$7)^AX$29)),((INT(AX$29/$K37)-INT((AX$29-1)/$K37))*($R37*(1-$E37)+$Q37*(1-$F37))*((1+'Inputs &amp; Summary'!$D$7)^AX$29))),((_xlfn.WEIBULL.DIST(AX$29,$L37,$K37,FALSE)*($R37*(1-$E37)+$Q37*(1-$F37))*((1+'Inputs &amp; Summary'!$D$7)^AX$29))))))</f>
        <v>0</v>
      </c>
      <c r="AY37" s="114">
        <f>$D37*IF(AY$29&gt;'Inputs &amp; Summary'!$D$5,0,IF(AY$29&gt;VLOOKUP($G37,Lists!$J$17:$K$21,2),IF($M37=Lists!$H$3,IF($K37&lt;1,(($S37/$K37)*((1+'Inputs &amp; Summary'!$D$7)^AY$29)),((INT(AY$29/$K37)-INT((AY$29-1)/$K37))*$S37*((1+'Inputs &amp; Summary'!$D$7)^AY$29))),(_xlfn.WEIBULL.DIST(AY$29,$L37,$K37,FALSE)*$S37*((1+'Inputs &amp; Summary'!$D$7)^AY$29))),IF($M37=Lists!$H$3,IF($K37&lt;1,((($R37*(1-$E37)+$Q37*(1-$F37))/$K37)*((1+'Inputs &amp; Summary'!$D$7)^AY$29)),((INT(AY$29/$K37)-INT((AY$29-1)/$K37))*($R37*(1-$E37)+$Q37*(1-$F37))*((1+'Inputs &amp; Summary'!$D$7)^AY$29))),((_xlfn.WEIBULL.DIST(AY$29,$L37,$K37,FALSE)*($R37*(1-$E37)+$Q37*(1-$F37))*((1+'Inputs &amp; Summary'!$D$7)^AY$29))))))</f>
        <v>0</v>
      </c>
      <c r="AZ37" s="114">
        <f>$D37*IF(AZ$29&gt;'Inputs &amp; Summary'!$D$5,0,IF(AZ$29&gt;VLOOKUP($G37,Lists!$J$17:$K$21,2),IF($M37=Lists!$H$3,IF($K37&lt;1,(($S37/$K37)*((1+'Inputs &amp; Summary'!$D$7)^AZ$29)),((INT(AZ$29/$K37)-INT((AZ$29-1)/$K37))*$S37*((1+'Inputs &amp; Summary'!$D$7)^AZ$29))),(_xlfn.WEIBULL.DIST(AZ$29,$L37,$K37,FALSE)*$S37*((1+'Inputs &amp; Summary'!$D$7)^AZ$29))),IF($M37=Lists!$H$3,IF($K37&lt;1,((($R37*(1-$E37)+$Q37*(1-$F37))/$K37)*((1+'Inputs &amp; Summary'!$D$7)^AZ$29)),((INT(AZ$29/$K37)-INT((AZ$29-1)/$K37))*($R37*(1-$E37)+$Q37*(1-$F37))*((1+'Inputs &amp; Summary'!$D$7)^AZ$29))),((_xlfn.WEIBULL.DIST(AZ$29,$L37,$K37,FALSE)*($R37*(1-$E37)+$Q37*(1-$F37))*((1+'Inputs &amp; Summary'!$D$7)^AZ$29))))))</f>
        <v>0</v>
      </c>
      <c r="BA37" s="114">
        <f>$D37*IF(BA$29&gt;'Inputs &amp; Summary'!$D$5,0,IF(BA$29&gt;VLOOKUP($G37,Lists!$J$17:$K$21,2),IF($M37=Lists!$H$3,IF($K37&lt;1,(($S37/$K37)*((1+'Inputs &amp; Summary'!$D$7)^BA$29)),((INT(BA$29/$K37)-INT((BA$29-1)/$K37))*$S37*((1+'Inputs &amp; Summary'!$D$7)^BA$29))),(_xlfn.WEIBULL.DIST(BA$29,$L37,$K37,FALSE)*$S37*((1+'Inputs &amp; Summary'!$D$7)^BA$29))),IF($M37=Lists!$H$3,IF($K37&lt;1,((($R37*(1-$E37)+$Q37*(1-$F37))/$K37)*((1+'Inputs &amp; Summary'!$D$7)^BA$29)),((INT(BA$29/$K37)-INT((BA$29-1)/$K37))*($R37*(1-$E37)+$Q37*(1-$F37))*((1+'Inputs &amp; Summary'!$D$7)^BA$29))),((_xlfn.WEIBULL.DIST(BA$29,$L37,$K37,FALSE)*($R37*(1-$E37)+$Q37*(1-$F37))*((1+'Inputs &amp; Summary'!$D$7)^BA$29))))))</f>
        <v>0</v>
      </c>
      <c r="BB37" s="114">
        <f>$D37*IF(BB$29&gt;'Inputs &amp; Summary'!$D$5,0,IF(BB$29&gt;VLOOKUP($G37,Lists!$J$17:$K$21,2),IF($M37=Lists!$H$3,IF($K37&lt;1,(($S37/$K37)*((1+'Inputs &amp; Summary'!$D$7)^BB$29)),((INT(BB$29/$K37)-INT((BB$29-1)/$K37))*$S37*((1+'Inputs &amp; Summary'!$D$7)^BB$29))),(_xlfn.WEIBULL.DIST(BB$29,$L37,$K37,FALSE)*$S37*((1+'Inputs &amp; Summary'!$D$7)^BB$29))),IF($M37=Lists!$H$3,IF($K37&lt;1,((($R37*(1-$E37)+$Q37*(1-$F37))/$K37)*((1+'Inputs &amp; Summary'!$D$7)^BB$29)),((INT(BB$29/$K37)-INT((BB$29-1)/$K37))*($R37*(1-$E37)+$Q37*(1-$F37))*((1+'Inputs &amp; Summary'!$D$7)^BB$29))),((_xlfn.WEIBULL.DIST(BB$29,$L37,$K37,FALSE)*($R37*(1-$E37)+$Q37*(1-$F37))*((1+'Inputs &amp; Summary'!$D$7)^BB$29))))))</f>
        <v>0</v>
      </c>
      <c r="BC37" s="114">
        <f>$D37*IF(BC$29&gt;'Inputs &amp; Summary'!$D$5,0,IF(BC$29&gt;VLOOKUP($G37,Lists!$J$17:$K$21,2),IF($M37=Lists!$H$3,IF($K37&lt;1,(($S37/$K37)*((1+'Inputs &amp; Summary'!$D$7)^BC$29)),((INT(BC$29/$K37)-INT((BC$29-1)/$K37))*$S37*((1+'Inputs &amp; Summary'!$D$7)^BC$29))),(_xlfn.WEIBULL.DIST(BC$29,$L37,$K37,FALSE)*$S37*((1+'Inputs &amp; Summary'!$D$7)^BC$29))),IF($M37=Lists!$H$3,IF($K37&lt;1,((($R37*(1-$E37)+$Q37*(1-$F37))/$K37)*((1+'Inputs &amp; Summary'!$D$7)^BC$29)),((INT(BC$29/$K37)-INT((BC$29-1)/$K37))*($R37*(1-$E37)+$Q37*(1-$F37))*((1+'Inputs &amp; Summary'!$D$7)^BC$29))),((_xlfn.WEIBULL.DIST(BC$29,$L37,$K37,FALSE)*($R37*(1-$E37)+$Q37*(1-$F37))*((1+'Inputs &amp; Summary'!$D$7)^BC$29))))))</f>
        <v>0</v>
      </c>
      <c r="BD37" s="114">
        <f>$D37*IF(BD$29&gt;'Inputs &amp; Summary'!$D$5,0,IF(BD$29&gt;VLOOKUP($G37,Lists!$J$17:$K$21,2),IF($M37=Lists!$H$3,IF($K37&lt;1,(($S37/$K37)*((1+'Inputs &amp; Summary'!$D$7)^BD$29)),((INT(BD$29/$K37)-INT((BD$29-1)/$K37))*$S37*((1+'Inputs &amp; Summary'!$D$7)^BD$29))),(_xlfn.WEIBULL.DIST(BD$29,$L37,$K37,FALSE)*$S37*((1+'Inputs &amp; Summary'!$D$7)^BD$29))),IF($M37=Lists!$H$3,IF($K37&lt;1,((($R37*(1-$E37)+$Q37*(1-$F37))/$K37)*((1+'Inputs &amp; Summary'!$D$7)^BD$29)),((INT(BD$29/$K37)-INT((BD$29-1)/$K37))*($R37*(1-$E37)+$Q37*(1-$F37))*((1+'Inputs &amp; Summary'!$D$7)^BD$29))),((_xlfn.WEIBULL.DIST(BD$29,$L37,$K37,FALSE)*($R37*(1-$E37)+$Q37*(1-$F37))*((1+'Inputs &amp; Summary'!$D$7)^BD$29))))))</f>
        <v>0</v>
      </c>
      <c r="BE37" s="114">
        <f>$D37*IF(BE$29&gt;'Inputs &amp; Summary'!$D$5,0,IF(BE$29&gt;VLOOKUP($G37,Lists!$J$17:$K$21,2),IF($M37=Lists!$H$3,IF($K37&lt;1,(($S37/$K37)*((1+'Inputs &amp; Summary'!$D$7)^BE$29)),((INT(BE$29/$K37)-INT((BE$29-1)/$K37))*$S37*((1+'Inputs &amp; Summary'!$D$7)^BE$29))),(_xlfn.WEIBULL.DIST(BE$29,$L37,$K37,FALSE)*$S37*((1+'Inputs &amp; Summary'!$D$7)^BE$29))),IF($M37=Lists!$H$3,IF($K37&lt;1,((($R37*(1-$E37)+$Q37*(1-$F37))/$K37)*((1+'Inputs &amp; Summary'!$D$7)^BE$29)),((INT(BE$29/$K37)-INT((BE$29-1)/$K37))*($R37*(1-$E37)+$Q37*(1-$F37))*((1+'Inputs &amp; Summary'!$D$7)^BE$29))),((_xlfn.WEIBULL.DIST(BE$29,$L37,$K37,FALSE)*($R37*(1-$E37)+$Q37*(1-$F37))*((1+'Inputs &amp; Summary'!$D$7)^BE$29))))))</f>
        <v>0</v>
      </c>
      <c r="BF37" s="114">
        <f>$D37*IF(BF$29&gt;'Inputs &amp; Summary'!$D$5,0,IF(BF$29&gt;VLOOKUP($G37,Lists!$J$17:$K$21,2),IF($M37=Lists!$H$3,IF($K37&lt;1,(($S37/$K37)*((1+'Inputs &amp; Summary'!$D$7)^BF$29)),((INT(BF$29/$K37)-INT((BF$29-1)/$K37))*$S37*((1+'Inputs &amp; Summary'!$D$7)^BF$29))),(_xlfn.WEIBULL.DIST(BF$29,$L37,$K37,FALSE)*$S37*((1+'Inputs &amp; Summary'!$D$7)^BF$29))),IF($M37=Lists!$H$3,IF($K37&lt;1,((($R37*(1-$E37)+$Q37*(1-$F37))/$K37)*((1+'Inputs &amp; Summary'!$D$7)^BF$29)),((INT(BF$29/$K37)-INT((BF$29-1)/$K37))*($R37*(1-$E37)+$Q37*(1-$F37))*((1+'Inputs &amp; Summary'!$D$7)^BF$29))),((_xlfn.WEIBULL.DIST(BF$29,$L37,$K37,FALSE)*($R37*(1-$E37)+$Q37*(1-$F37))*((1+'Inputs &amp; Summary'!$D$7)^BF$29))))))</f>
        <v>0</v>
      </c>
      <c r="BG37" s="114">
        <f>$D37*IF(BG$29&gt;'Inputs &amp; Summary'!$D$5,0,IF(BG$29&gt;VLOOKUP($G37,Lists!$J$17:$K$21,2),IF($M37=Lists!$H$3,IF($K37&lt;1,(($S37/$K37)*((1+'Inputs &amp; Summary'!$D$7)^BG$29)),((INT(BG$29/$K37)-INT((BG$29-1)/$K37))*$S37*((1+'Inputs &amp; Summary'!$D$7)^BG$29))),(_xlfn.WEIBULL.DIST(BG$29,$L37,$K37,FALSE)*$S37*((1+'Inputs &amp; Summary'!$D$7)^BG$29))),IF($M37=Lists!$H$3,IF($K37&lt;1,((($R37*(1-$E37)+$Q37*(1-$F37))/$K37)*((1+'Inputs &amp; Summary'!$D$7)^BG$29)),((INT(BG$29/$K37)-INT((BG$29-1)/$K37))*($R37*(1-$E37)+$Q37*(1-$F37))*((1+'Inputs &amp; Summary'!$D$7)^BG$29))),((_xlfn.WEIBULL.DIST(BG$29,$L37,$K37,FALSE)*($R37*(1-$E37)+$Q37*(1-$F37))*((1+'Inputs &amp; Summary'!$D$7)^BG$29))))))</f>
        <v>0</v>
      </c>
      <c r="BH37" s="114">
        <f>$D37*IF(BH$29&gt;'Inputs &amp; Summary'!$D$5,0,IF(BH$29&gt;VLOOKUP($G37,Lists!$J$17:$K$21,2),IF($M37=Lists!$H$3,IF($K37&lt;1,(($S37/$K37)*((1+'Inputs &amp; Summary'!$D$7)^BH$29)),((INT(BH$29/$K37)-INT((BH$29-1)/$K37))*$S37*((1+'Inputs &amp; Summary'!$D$7)^BH$29))),(_xlfn.WEIBULL.DIST(BH$29,$L37,$K37,FALSE)*$S37*((1+'Inputs &amp; Summary'!$D$7)^BH$29))),IF($M37=Lists!$H$3,IF($K37&lt;1,((($R37*(1-$E37)+$Q37*(1-$F37))/$K37)*((1+'Inputs &amp; Summary'!$D$7)^BH$29)),((INT(BH$29/$K37)-INT((BH$29-1)/$K37))*($R37*(1-$E37)+$Q37*(1-$F37))*((1+'Inputs &amp; Summary'!$D$7)^BH$29))),((_xlfn.WEIBULL.DIST(BH$29,$L37,$K37,FALSE)*($R37*(1-$E37)+$Q37*(1-$F37))*((1+'Inputs &amp; Summary'!$D$7)^BH$29))))))</f>
        <v>0</v>
      </c>
      <c r="BI37" s="114">
        <f>$D37*IF(BI$29&gt;'Inputs &amp; Summary'!$D$5,0,IF(BI$29&gt;VLOOKUP($G37,Lists!$J$17:$K$21,2),IF($M37=Lists!$H$3,IF($K37&lt;1,(($S37/$K37)*((1+'Inputs &amp; Summary'!$D$7)^BI$29)),((INT(BI$29/$K37)-INT((BI$29-1)/$K37))*$S37*((1+'Inputs &amp; Summary'!$D$7)^BI$29))),(_xlfn.WEIBULL.DIST(BI$29,$L37,$K37,FALSE)*$S37*((1+'Inputs &amp; Summary'!$D$7)^BI$29))),IF($M37=Lists!$H$3,IF($K37&lt;1,((($R37*(1-$E37)+$Q37*(1-$F37))/$K37)*((1+'Inputs &amp; Summary'!$D$7)^BI$29)),((INT(BI$29/$K37)-INT((BI$29-1)/$K37))*($R37*(1-$E37)+$Q37*(1-$F37))*((1+'Inputs &amp; Summary'!$D$7)^BI$29))),((_xlfn.WEIBULL.DIST(BI$29,$L37,$K37,FALSE)*($R37*(1-$E37)+$Q37*(1-$F37))*((1+'Inputs &amp; Summary'!$D$7)^BI$29))))))</f>
        <v>0</v>
      </c>
      <c r="BJ37" s="114">
        <f>$D37*IF(BJ$29&gt;'Inputs &amp; Summary'!$D$5,0,IF(BJ$29&gt;VLOOKUP($G37,Lists!$J$17:$K$21,2),IF($M37=Lists!$H$3,IF($K37&lt;1,(($S37/$K37)*((1+'Inputs &amp; Summary'!$D$7)^BJ$29)),((INT(BJ$29/$K37)-INT((BJ$29-1)/$K37))*$S37*((1+'Inputs &amp; Summary'!$D$7)^BJ$29))),(_xlfn.WEIBULL.DIST(BJ$29,$L37,$K37,FALSE)*$S37*((1+'Inputs &amp; Summary'!$D$7)^BJ$29))),IF($M37=Lists!$H$3,IF($K37&lt;1,((($R37*(1-$E37)+$Q37*(1-$F37))/$K37)*((1+'Inputs &amp; Summary'!$D$7)^BJ$29)),((INT(BJ$29/$K37)-INT((BJ$29-1)/$K37))*($R37*(1-$E37)+$Q37*(1-$F37))*((1+'Inputs &amp; Summary'!$D$7)^BJ$29))),((_xlfn.WEIBULL.DIST(BJ$29,$L37,$K37,FALSE)*($R37*(1-$E37)+$Q37*(1-$F37))*((1+'Inputs &amp; Summary'!$D$7)^BJ$29))))))</f>
        <v>0</v>
      </c>
      <c r="BK37" s="114">
        <f>$D37*IF(BK$29&gt;'Inputs &amp; Summary'!$D$5,0,IF(BK$29&gt;VLOOKUP($G37,Lists!$J$17:$K$21,2),IF($M37=Lists!$H$3,IF($K37&lt;1,(($S37/$K37)*((1+'Inputs &amp; Summary'!$D$7)^BK$29)),((INT(BK$29/$K37)-INT((BK$29-1)/$K37))*$S37*((1+'Inputs &amp; Summary'!$D$7)^BK$29))),(_xlfn.WEIBULL.DIST(BK$29,$L37,$K37,FALSE)*$S37*((1+'Inputs &amp; Summary'!$D$7)^BK$29))),IF($M37=Lists!$H$3,IF($K37&lt;1,((($R37*(1-$E37)+$Q37*(1-$F37))/$K37)*((1+'Inputs &amp; Summary'!$D$7)^BK$29)),((INT(BK$29/$K37)-INT((BK$29-1)/$K37))*($R37*(1-$E37)+$Q37*(1-$F37))*((1+'Inputs &amp; Summary'!$D$7)^BK$29))),((_xlfn.WEIBULL.DIST(BK$29,$L37,$K37,FALSE)*($R37*(1-$E37)+$Q37*(1-$F37))*((1+'Inputs &amp; Summary'!$D$7)^BK$29))))))</f>
        <v>0</v>
      </c>
      <c r="BL37" s="114">
        <f>$D37*IF(BL$29&gt;'Inputs &amp; Summary'!$D$5,0,IF(BL$29&gt;VLOOKUP($G37,Lists!$J$17:$K$21,2),IF($M37=Lists!$H$3,IF($K37&lt;1,(($S37/$K37)*((1+'Inputs &amp; Summary'!$D$7)^BL$29)),((INT(BL$29/$K37)-INT((BL$29-1)/$K37))*$S37*((1+'Inputs &amp; Summary'!$D$7)^BL$29))),(_xlfn.WEIBULL.DIST(BL$29,$L37,$K37,FALSE)*$S37*((1+'Inputs &amp; Summary'!$D$7)^BL$29))),IF($M37=Lists!$H$3,IF($K37&lt;1,((($R37*(1-$E37)+$Q37*(1-$F37))/$K37)*((1+'Inputs &amp; Summary'!$D$7)^BL$29)),((INT(BL$29/$K37)-INT((BL$29-1)/$K37))*($R37*(1-$E37)+$Q37*(1-$F37))*((1+'Inputs &amp; Summary'!$D$7)^BL$29))),((_xlfn.WEIBULL.DIST(BL$29,$L37,$K37,FALSE)*($R37*(1-$E37)+$Q37*(1-$F37))*((1+'Inputs &amp; Summary'!$D$7)^BL$29))))))</f>
        <v>0</v>
      </c>
    </row>
    <row r="38" spans="1:64" s="1" customFormat="1" x14ac:dyDescent="0.3">
      <c r="A38" s="79" t="s">
        <v>11</v>
      </c>
      <c r="B38" s="33" t="s">
        <v>307</v>
      </c>
      <c r="C38" s="33" t="s">
        <v>36</v>
      </c>
      <c r="D38" s="68">
        <v>1</v>
      </c>
      <c r="E38" s="68">
        <v>0</v>
      </c>
      <c r="F38" s="68">
        <v>0</v>
      </c>
      <c r="G38" s="213" t="s">
        <v>433</v>
      </c>
      <c r="H38" s="34" t="s">
        <v>32</v>
      </c>
      <c r="I38" s="34" t="s">
        <v>100</v>
      </c>
      <c r="J38" s="33">
        <f>VLOOKUP(I38,'Labor Rates'!$A$1:$B$16,2)</f>
        <v>24.03846153846154</v>
      </c>
      <c r="K38" s="35">
        <v>5</v>
      </c>
      <c r="L38" s="35">
        <v>1</v>
      </c>
      <c r="M38" s="33" t="s">
        <v>263</v>
      </c>
      <c r="N38" s="84">
        <f>'Inputs &amp; Summary'!$D$16/'Inputs &amp; Summary'!$D$18</f>
        <v>1442.622950819672</v>
      </c>
      <c r="O38" s="35">
        <f>15/3600</f>
        <v>4.1666666666666666E-3</v>
      </c>
      <c r="P38" s="5">
        <v>0</v>
      </c>
      <c r="Q38" s="73">
        <f t="shared" si="6"/>
        <v>144.49348465741909</v>
      </c>
      <c r="R38" s="73">
        <f t="shared" si="7"/>
        <v>0</v>
      </c>
      <c r="S38" s="74">
        <f t="shared" si="8"/>
        <v>144.49348465741909</v>
      </c>
      <c r="T38" s="88"/>
      <c r="U38" s="80"/>
      <c r="V38" s="87">
        <f t="shared" si="9"/>
        <v>37.242407873889796</v>
      </c>
      <c r="W38" s="87">
        <f>NPV('Inputs &amp; Summary'!$D$6,Y38:BL38)</f>
        <v>329.25310894792966</v>
      </c>
      <c r="X38" s="90">
        <f t="shared" si="10"/>
        <v>4.6633780619468818E-3</v>
      </c>
      <c r="Y38" s="114">
        <f>$D38*IF(Y$29&gt;'Inputs &amp; Summary'!$D$5,0,IF(Y$29&gt;VLOOKUP($G38,Lists!$J$17:$K$21,2),IF($M38=Lists!$H$3,IF($K38&lt;1,(($S38/$K38)*((1+'Inputs &amp; Summary'!$D$7)^Y$29)),((INT(Y$29/$K38)-INT((Y$29-1)/$K38))*$S38*((1+'Inputs &amp; Summary'!$D$7)^Y$29))),(_xlfn.WEIBULL.DIST(Y$29,$L38,$K38,FALSE)*$S38*((1+'Inputs &amp; Summary'!$D$7)^Y$29))),IF($M38=Lists!$H$3,IF($K38&lt;1,((($R38*(1-$E38)+$Q38*(1-$F38))/$K38)*((1+'Inputs &amp; Summary'!$D$7)^Y$29)),((INT(Y$29/$K38)-INT((Y$29-1)/$K38))*($R38*(1-$E38)+$Q38*(1-$F38))*((1+'Inputs &amp; Summary'!$D$7)^Y$29))),((_xlfn.WEIBULL.DIST(Y$29,$L38,$K38,FALSE)*($R38*(1-$E38)+$Q38*(1-$F38))*((1+'Inputs &amp; Summary'!$D$7)^Y$29))))))</f>
        <v>0</v>
      </c>
      <c r="Z38" s="114">
        <f>$D38*IF(Z$29&gt;'Inputs &amp; Summary'!$D$5,0,IF(Z$29&gt;VLOOKUP($G38,Lists!$J$17:$K$21,2),IF($M38=Lists!$H$3,IF($K38&lt;1,(($S38/$K38)*((1+'Inputs &amp; Summary'!$D$7)^Z$29)),((INT(Z$29/$K38)-INT((Z$29-1)/$K38))*$S38*((1+'Inputs &amp; Summary'!$D$7)^Z$29))),(_xlfn.WEIBULL.DIST(Z$29,$L38,$K38,FALSE)*$S38*((1+'Inputs &amp; Summary'!$D$7)^Z$29))),IF($M38=Lists!$H$3,IF($K38&lt;1,((($R38*(1-$E38)+$Q38*(1-$F38))/$K38)*((1+'Inputs &amp; Summary'!$D$7)^Z$29)),((INT(Z$29/$K38)-INT((Z$29-1)/$K38))*($R38*(1-$E38)+$Q38*(1-$F38))*((1+'Inputs &amp; Summary'!$D$7)^Z$29))),((_xlfn.WEIBULL.DIST(Z$29,$L38,$K38,FALSE)*($R38*(1-$E38)+$Q38*(1-$F38))*((1+'Inputs &amp; Summary'!$D$7)^Z$29))))))</f>
        <v>0</v>
      </c>
      <c r="AA38" s="114">
        <f>$D38*IF(AA$29&gt;'Inputs &amp; Summary'!$D$5,0,IF(AA$29&gt;VLOOKUP($G38,Lists!$J$17:$K$21,2),IF($M38=Lists!$H$3,IF($K38&lt;1,(($S38/$K38)*((1+'Inputs &amp; Summary'!$D$7)^AA$29)),((INT(AA$29/$K38)-INT((AA$29-1)/$K38))*$S38*((1+'Inputs &amp; Summary'!$D$7)^AA$29))),(_xlfn.WEIBULL.DIST(AA$29,$L38,$K38,FALSE)*$S38*((1+'Inputs &amp; Summary'!$D$7)^AA$29))),IF($M38=Lists!$H$3,IF($K38&lt;1,((($R38*(1-$E38)+$Q38*(1-$F38))/$K38)*((1+'Inputs &amp; Summary'!$D$7)^AA$29)),((INT(AA$29/$K38)-INT((AA$29-1)/$K38))*($R38*(1-$E38)+$Q38*(1-$F38))*((1+'Inputs &amp; Summary'!$D$7)^AA$29))),((_xlfn.WEIBULL.DIST(AA$29,$L38,$K38,FALSE)*($R38*(1-$E38)+$Q38*(1-$F38))*((1+'Inputs &amp; Summary'!$D$7)^AA$29))))))</f>
        <v>0</v>
      </c>
      <c r="AB38" s="114">
        <f>$D38*IF(AB$29&gt;'Inputs &amp; Summary'!$D$5,0,IF(AB$29&gt;VLOOKUP($G38,Lists!$J$17:$K$21,2),IF($M38=Lists!$H$3,IF($K38&lt;1,(($S38/$K38)*((1+'Inputs &amp; Summary'!$D$7)^AB$29)),((INT(AB$29/$K38)-INT((AB$29-1)/$K38))*$S38*((1+'Inputs &amp; Summary'!$D$7)^AB$29))),(_xlfn.WEIBULL.DIST(AB$29,$L38,$K38,FALSE)*$S38*((1+'Inputs &amp; Summary'!$D$7)^AB$29))),IF($M38=Lists!$H$3,IF($K38&lt;1,((($R38*(1-$E38)+$Q38*(1-$F38))/$K38)*((1+'Inputs &amp; Summary'!$D$7)^AB$29)),((INT(AB$29/$K38)-INT((AB$29-1)/$K38))*($R38*(1-$E38)+$Q38*(1-$F38))*((1+'Inputs &amp; Summary'!$D$7)^AB$29))),((_xlfn.WEIBULL.DIST(AB$29,$L38,$K38,FALSE)*($R38*(1-$E38)+$Q38*(1-$F38))*((1+'Inputs &amp; Summary'!$D$7)^AB$29))))))</f>
        <v>0</v>
      </c>
      <c r="AC38" s="114">
        <f>$D38*IF(AC$29&gt;'Inputs &amp; Summary'!$D$5,0,IF(AC$29&gt;VLOOKUP($G38,Lists!$J$17:$K$21,2),IF($M38=Lists!$H$3,IF($K38&lt;1,(($S38/$K38)*((1+'Inputs &amp; Summary'!$D$7)^AC$29)),((INT(AC$29/$K38)-INT((AC$29-1)/$K38))*$S38*((1+'Inputs &amp; Summary'!$D$7)^AC$29))),(_xlfn.WEIBULL.DIST(AC$29,$L38,$K38,FALSE)*$S38*((1+'Inputs &amp; Summary'!$D$7)^AC$29))),IF($M38=Lists!$H$3,IF($K38&lt;1,((($R38*(1-$E38)+$Q38*(1-$F38))/$K38)*((1+'Inputs &amp; Summary'!$D$7)^AC$29)),((INT(AC$29/$K38)-INT((AC$29-1)/$K38))*($R38*(1-$E38)+$Q38*(1-$F38))*((1+'Inputs &amp; Summary'!$D$7)^AC$29))),((_xlfn.WEIBULL.DIST(AC$29,$L38,$K38,FALSE)*($R38*(1-$E38)+$Q38*(1-$F38))*((1+'Inputs &amp; Summary'!$D$7)^AC$29))))))</f>
        <v>159.53248259773014</v>
      </c>
      <c r="AD38" s="114">
        <f>$D38*IF(AD$29&gt;'Inputs &amp; Summary'!$D$5,0,IF(AD$29&gt;VLOOKUP($G38,Lists!$J$17:$K$21,2),IF($M38=Lists!$H$3,IF($K38&lt;1,(($S38/$K38)*((1+'Inputs &amp; Summary'!$D$7)^AD$29)),((INT(AD$29/$K38)-INT((AD$29-1)/$K38))*$S38*((1+'Inputs &amp; Summary'!$D$7)^AD$29))),(_xlfn.WEIBULL.DIST(AD$29,$L38,$K38,FALSE)*$S38*((1+'Inputs &amp; Summary'!$D$7)^AD$29))),IF($M38=Lists!$H$3,IF($K38&lt;1,((($R38*(1-$E38)+$Q38*(1-$F38))/$K38)*((1+'Inputs &amp; Summary'!$D$7)^AD$29)),((INT(AD$29/$K38)-INT((AD$29-1)/$K38))*($R38*(1-$E38)+$Q38*(1-$F38))*((1+'Inputs &amp; Summary'!$D$7)^AD$29))),((_xlfn.WEIBULL.DIST(AD$29,$L38,$K38,FALSE)*($R38*(1-$E38)+$Q38*(1-$F38))*((1+'Inputs &amp; Summary'!$D$7)^AD$29))))))</f>
        <v>0</v>
      </c>
      <c r="AE38" s="114">
        <f>$D38*IF(AE$29&gt;'Inputs &amp; Summary'!$D$5,0,IF(AE$29&gt;VLOOKUP($G38,Lists!$J$17:$K$21,2),IF($M38=Lists!$H$3,IF($K38&lt;1,(($S38/$K38)*((1+'Inputs &amp; Summary'!$D$7)^AE$29)),((INT(AE$29/$K38)-INT((AE$29-1)/$K38))*$S38*((1+'Inputs &amp; Summary'!$D$7)^AE$29))),(_xlfn.WEIBULL.DIST(AE$29,$L38,$K38,FALSE)*$S38*((1+'Inputs &amp; Summary'!$D$7)^AE$29))),IF($M38=Lists!$H$3,IF($K38&lt;1,((($R38*(1-$E38)+$Q38*(1-$F38))/$K38)*((1+'Inputs &amp; Summary'!$D$7)^AE$29)),((INT(AE$29/$K38)-INT((AE$29-1)/$K38))*($R38*(1-$E38)+$Q38*(1-$F38))*((1+'Inputs &amp; Summary'!$D$7)^AE$29))),((_xlfn.WEIBULL.DIST(AE$29,$L38,$K38,FALSE)*($R38*(1-$E38)+$Q38*(1-$F38))*((1+'Inputs &amp; Summary'!$D$7)^AE$29))))))</f>
        <v>0</v>
      </c>
      <c r="AF38" s="114">
        <f>$D38*IF(AF$29&gt;'Inputs &amp; Summary'!$D$5,0,IF(AF$29&gt;VLOOKUP($G38,Lists!$J$17:$K$21,2),IF($M38=Lists!$H$3,IF($K38&lt;1,(($S38/$K38)*((1+'Inputs &amp; Summary'!$D$7)^AF$29)),((INT(AF$29/$K38)-INT((AF$29-1)/$K38))*$S38*((1+'Inputs &amp; Summary'!$D$7)^AF$29))),(_xlfn.WEIBULL.DIST(AF$29,$L38,$K38,FALSE)*$S38*((1+'Inputs &amp; Summary'!$D$7)^AF$29))),IF($M38=Lists!$H$3,IF($K38&lt;1,((($R38*(1-$E38)+$Q38*(1-$F38))/$K38)*((1+'Inputs &amp; Summary'!$D$7)^AF$29)),((INT(AF$29/$K38)-INT((AF$29-1)/$K38))*($R38*(1-$E38)+$Q38*(1-$F38))*((1+'Inputs &amp; Summary'!$D$7)^AF$29))),((_xlfn.WEIBULL.DIST(AF$29,$L38,$K38,FALSE)*($R38*(1-$E38)+$Q38*(1-$F38))*((1+'Inputs &amp; Summary'!$D$7)^AF$29))))))</f>
        <v>0</v>
      </c>
      <c r="AG38" s="114">
        <f>$D38*IF(AG$29&gt;'Inputs &amp; Summary'!$D$5,0,IF(AG$29&gt;VLOOKUP($G38,Lists!$J$17:$K$21,2),IF($M38=Lists!$H$3,IF($K38&lt;1,(($S38/$K38)*((1+'Inputs &amp; Summary'!$D$7)^AG$29)),((INT(AG$29/$K38)-INT((AG$29-1)/$K38))*$S38*((1+'Inputs &amp; Summary'!$D$7)^AG$29))),(_xlfn.WEIBULL.DIST(AG$29,$L38,$K38,FALSE)*$S38*((1+'Inputs &amp; Summary'!$D$7)^AG$29))),IF($M38=Lists!$H$3,IF($K38&lt;1,((($R38*(1-$E38)+$Q38*(1-$F38))/$K38)*((1+'Inputs &amp; Summary'!$D$7)^AG$29)),((INT(AG$29/$K38)-INT((AG$29-1)/$K38))*($R38*(1-$E38)+$Q38*(1-$F38))*((1+'Inputs &amp; Summary'!$D$7)^AG$29))),((_xlfn.WEIBULL.DIST(AG$29,$L38,$K38,FALSE)*($R38*(1-$E38)+$Q38*(1-$F38))*((1+'Inputs &amp; Summary'!$D$7)^AG$29))))))</f>
        <v>0</v>
      </c>
      <c r="AH38" s="114">
        <f>$D38*IF(AH$29&gt;'Inputs &amp; Summary'!$D$5,0,IF(AH$29&gt;VLOOKUP($G38,Lists!$J$17:$K$21,2),IF($M38=Lists!$H$3,IF($K38&lt;1,(($S38/$K38)*((1+'Inputs &amp; Summary'!$D$7)^AH$29)),((INT(AH$29/$K38)-INT((AH$29-1)/$K38))*$S38*((1+'Inputs &amp; Summary'!$D$7)^AH$29))),(_xlfn.WEIBULL.DIST(AH$29,$L38,$K38,FALSE)*$S38*((1+'Inputs &amp; Summary'!$D$7)^AH$29))),IF($M38=Lists!$H$3,IF($K38&lt;1,((($R38*(1-$E38)+$Q38*(1-$F38))/$K38)*((1+'Inputs &amp; Summary'!$D$7)^AH$29)),((INT(AH$29/$K38)-INT((AH$29-1)/$K38))*($R38*(1-$E38)+$Q38*(1-$F38))*((1+'Inputs &amp; Summary'!$D$7)^AH$29))),((_xlfn.WEIBULL.DIST(AH$29,$L38,$K38,FALSE)*($R38*(1-$E38)+$Q38*(1-$F38))*((1+'Inputs &amp; Summary'!$D$7)^AH$29))))))</f>
        <v>176.13675152299191</v>
      </c>
      <c r="AI38" s="114">
        <f>$D38*IF(AI$29&gt;'Inputs &amp; Summary'!$D$5,0,IF(AI$29&gt;VLOOKUP($G38,Lists!$J$17:$K$21,2),IF($M38=Lists!$H$3,IF($K38&lt;1,(($S38/$K38)*((1+'Inputs &amp; Summary'!$D$7)^AI$29)),((INT(AI$29/$K38)-INT((AI$29-1)/$K38))*$S38*((1+'Inputs &amp; Summary'!$D$7)^AI$29))),(_xlfn.WEIBULL.DIST(AI$29,$L38,$K38,FALSE)*$S38*((1+'Inputs &amp; Summary'!$D$7)^AI$29))),IF($M38=Lists!$H$3,IF($K38&lt;1,((($R38*(1-$E38)+$Q38*(1-$F38))/$K38)*((1+'Inputs &amp; Summary'!$D$7)^AI$29)),((INT(AI$29/$K38)-INT((AI$29-1)/$K38))*($R38*(1-$E38)+$Q38*(1-$F38))*((1+'Inputs &amp; Summary'!$D$7)^AI$29))),((_xlfn.WEIBULL.DIST(AI$29,$L38,$K38,FALSE)*($R38*(1-$E38)+$Q38*(1-$F38))*((1+'Inputs &amp; Summary'!$D$7)^AI$29))))))</f>
        <v>0</v>
      </c>
      <c r="AJ38" s="114">
        <f>$D38*IF(AJ$29&gt;'Inputs &amp; Summary'!$D$5,0,IF(AJ$29&gt;VLOOKUP($G38,Lists!$J$17:$K$21,2),IF($M38=Lists!$H$3,IF($K38&lt;1,(($S38/$K38)*((1+'Inputs &amp; Summary'!$D$7)^AJ$29)),((INT(AJ$29/$K38)-INT((AJ$29-1)/$K38))*$S38*((1+'Inputs &amp; Summary'!$D$7)^AJ$29))),(_xlfn.WEIBULL.DIST(AJ$29,$L38,$K38,FALSE)*$S38*((1+'Inputs &amp; Summary'!$D$7)^AJ$29))),IF($M38=Lists!$H$3,IF($K38&lt;1,((($R38*(1-$E38)+$Q38*(1-$F38))/$K38)*((1+'Inputs &amp; Summary'!$D$7)^AJ$29)),((INT(AJ$29/$K38)-INT((AJ$29-1)/$K38))*($R38*(1-$E38)+$Q38*(1-$F38))*((1+'Inputs &amp; Summary'!$D$7)^AJ$29))),((_xlfn.WEIBULL.DIST(AJ$29,$L38,$K38,FALSE)*($R38*(1-$E38)+$Q38*(1-$F38))*((1+'Inputs &amp; Summary'!$D$7)^AJ$29))))))</f>
        <v>0</v>
      </c>
      <c r="AK38" s="114">
        <f>$D38*IF(AK$29&gt;'Inputs &amp; Summary'!$D$5,0,IF(AK$29&gt;VLOOKUP($G38,Lists!$J$17:$K$21,2),IF($M38=Lists!$H$3,IF($K38&lt;1,(($S38/$K38)*((1+'Inputs &amp; Summary'!$D$7)^AK$29)),((INT(AK$29/$K38)-INT((AK$29-1)/$K38))*$S38*((1+'Inputs &amp; Summary'!$D$7)^AK$29))),(_xlfn.WEIBULL.DIST(AK$29,$L38,$K38,FALSE)*$S38*((1+'Inputs &amp; Summary'!$D$7)^AK$29))),IF($M38=Lists!$H$3,IF($K38&lt;1,((($R38*(1-$E38)+$Q38*(1-$F38))/$K38)*((1+'Inputs &amp; Summary'!$D$7)^AK$29)),((INT(AK$29/$K38)-INT((AK$29-1)/$K38))*($R38*(1-$E38)+$Q38*(1-$F38))*((1+'Inputs &amp; Summary'!$D$7)^AK$29))),((_xlfn.WEIBULL.DIST(AK$29,$L38,$K38,FALSE)*($R38*(1-$E38)+$Q38*(1-$F38))*((1+'Inputs &amp; Summary'!$D$7)^AK$29))))))</f>
        <v>0</v>
      </c>
      <c r="AL38" s="114">
        <f>$D38*IF(AL$29&gt;'Inputs &amp; Summary'!$D$5,0,IF(AL$29&gt;VLOOKUP($G38,Lists!$J$17:$K$21,2),IF($M38=Lists!$H$3,IF($K38&lt;1,(($S38/$K38)*((1+'Inputs &amp; Summary'!$D$7)^AL$29)),((INT(AL$29/$K38)-INT((AL$29-1)/$K38))*$S38*((1+'Inputs &amp; Summary'!$D$7)^AL$29))),(_xlfn.WEIBULL.DIST(AL$29,$L38,$K38,FALSE)*$S38*((1+'Inputs &amp; Summary'!$D$7)^AL$29))),IF($M38=Lists!$H$3,IF($K38&lt;1,((($R38*(1-$E38)+$Q38*(1-$F38))/$K38)*((1+'Inputs &amp; Summary'!$D$7)^AL$29)),((INT(AL$29/$K38)-INT((AL$29-1)/$K38))*($R38*(1-$E38)+$Q38*(1-$F38))*((1+'Inputs &amp; Summary'!$D$7)^AL$29))),((_xlfn.WEIBULL.DIST(AL$29,$L38,$K38,FALSE)*($R38*(1-$E38)+$Q38*(1-$F38))*((1+'Inputs &amp; Summary'!$D$7)^AL$29))))))</f>
        <v>0</v>
      </c>
      <c r="AM38" s="114">
        <f>$D38*IF(AM$29&gt;'Inputs &amp; Summary'!$D$5,0,IF(AM$29&gt;VLOOKUP($G38,Lists!$J$17:$K$21,2),IF($M38=Lists!$H$3,IF($K38&lt;1,(($S38/$K38)*((1+'Inputs &amp; Summary'!$D$7)^AM$29)),((INT(AM$29/$K38)-INT((AM$29-1)/$K38))*$S38*((1+'Inputs &amp; Summary'!$D$7)^AM$29))),(_xlfn.WEIBULL.DIST(AM$29,$L38,$K38,FALSE)*$S38*((1+'Inputs &amp; Summary'!$D$7)^AM$29))),IF($M38=Lists!$H$3,IF($K38&lt;1,((($R38*(1-$E38)+$Q38*(1-$F38))/$K38)*((1+'Inputs &amp; Summary'!$D$7)^AM$29)),((INT(AM$29/$K38)-INT((AM$29-1)/$K38))*($R38*(1-$E38)+$Q38*(1-$F38))*((1+'Inputs &amp; Summary'!$D$7)^AM$29))),((_xlfn.WEIBULL.DIST(AM$29,$L38,$K38,FALSE)*($R38*(1-$E38)+$Q38*(1-$F38))*((1+'Inputs &amp; Summary'!$D$7)^AM$29))))))</f>
        <v>194.46920609454369</v>
      </c>
      <c r="AN38" s="114">
        <f>$D38*IF(AN$29&gt;'Inputs &amp; Summary'!$D$5,0,IF(AN$29&gt;VLOOKUP($G38,Lists!$J$17:$K$21,2),IF($M38=Lists!$H$3,IF($K38&lt;1,(($S38/$K38)*((1+'Inputs &amp; Summary'!$D$7)^AN$29)),((INT(AN$29/$K38)-INT((AN$29-1)/$K38))*$S38*((1+'Inputs &amp; Summary'!$D$7)^AN$29))),(_xlfn.WEIBULL.DIST(AN$29,$L38,$K38,FALSE)*$S38*((1+'Inputs &amp; Summary'!$D$7)^AN$29))),IF($M38=Lists!$H$3,IF($K38&lt;1,((($R38*(1-$E38)+$Q38*(1-$F38))/$K38)*((1+'Inputs &amp; Summary'!$D$7)^AN$29)),((INT(AN$29/$K38)-INT((AN$29-1)/$K38))*($R38*(1-$E38)+$Q38*(1-$F38))*((1+'Inputs &amp; Summary'!$D$7)^AN$29))),((_xlfn.WEIBULL.DIST(AN$29,$L38,$K38,FALSE)*($R38*(1-$E38)+$Q38*(1-$F38))*((1+'Inputs &amp; Summary'!$D$7)^AN$29))))))</f>
        <v>0</v>
      </c>
      <c r="AO38" s="114">
        <f>$D38*IF(AO$29&gt;'Inputs &amp; Summary'!$D$5,0,IF(AO$29&gt;VLOOKUP($G38,Lists!$J$17:$K$21,2),IF($M38=Lists!$H$3,IF($K38&lt;1,(($S38/$K38)*((1+'Inputs &amp; Summary'!$D$7)^AO$29)),((INT(AO$29/$K38)-INT((AO$29-1)/$K38))*$S38*((1+'Inputs &amp; Summary'!$D$7)^AO$29))),(_xlfn.WEIBULL.DIST(AO$29,$L38,$K38,FALSE)*$S38*((1+'Inputs &amp; Summary'!$D$7)^AO$29))),IF($M38=Lists!$H$3,IF($K38&lt;1,((($R38*(1-$E38)+$Q38*(1-$F38))/$K38)*((1+'Inputs &amp; Summary'!$D$7)^AO$29)),((INT(AO$29/$K38)-INT((AO$29-1)/$K38))*($R38*(1-$E38)+$Q38*(1-$F38))*((1+'Inputs &amp; Summary'!$D$7)^AO$29))),((_xlfn.WEIBULL.DIST(AO$29,$L38,$K38,FALSE)*($R38*(1-$E38)+$Q38*(1-$F38))*((1+'Inputs &amp; Summary'!$D$7)^AO$29))))))</f>
        <v>0</v>
      </c>
      <c r="AP38" s="114">
        <f>$D38*IF(AP$29&gt;'Inputs &amp; Summary'!$D$5,0,IF(AP$29&gt;VLOOKUP($G38,Lists!$J$17:$K$21,2),IF($M38=Lists!$H$3,IF($K38&lt;1,(($S38/$K38)*((1+'Inputs &amp; Summary'!$D$7)^AP$29)),((INT(AP$29/$K38)-INT((AP$29-1)/$K38))*$S38*((1+'Inputs &amp; Summary'!$D$7)^AP$29))),(_xlfn.WEIBULL.DIST(AP$29,$L38,$K38,FALSE)*$S38*((1+'Inputs &amp; Summary'!$D$7)^AP$29))),IF($M38=Lists!$H$3,IF($K38&lt;1,((($R38*(1-$E38)+$Q38*(1-$F38))/$K38)*((1+'Inputs &amp; Summary'!$D$7)^AP$29)),((INT(AP$29/$K38)-INT((AP$29-1)/$K38))*($R38*(1-$E38)+$Q38*(1-$F38))*((1+'Inputs &amp; Summary'!$D$7)^AP$29))),((_xlfn.WEIBULL.DIST(AP$29,$L38,$K38,FALSE)*($R38*(1-$E38)+$Q38*(1-$F38))*((1+'Inputs &amp; Summary'!$D$7)^AP$29))))))</f>
        <v>0</v>
      </c>
      <c r="AQ38" s="114">
        <f>$D38*IF(AQ$29&gt;'Inputs &amp; Summary'!$D$5,0,IF(AQ$29&gt;VLOOKUP($G38,Lists!$J$17:$K$21,2),IF($M38=Lists!$H$3,IF($K38&lt;1,(($S38/$K38)*((1+'Inputs &amp; Summary'!$D$7)^AQ$29)),((INT(AQ$29/$K38)-INT((AQ$29-1)/$K38))*$S38*((1+'Inputs &amp; Summary'!$D$7)^AQ$29))),(_xlfn.WEIBULL.DIST(AQ$29,$L38,$K38,FALSE)*$S38*((1+'Inputs &amp; Summary'!$D$7)^AQ$29))),IF($M38=Lists!$H$3,IF($K38&lt;1,((($R38*(1-$E38)+$Q38*(1-$F38))/$K38)*((1+'Inputs &amp; Summary'!$D$7)^AQ$29)),((INT(AQ$29/$K38)-INT((AQ$29-1)/$K38))*($R38*(1-$E38)+$Q38*(1-$F38))*((1+'Inputs &amp; Summary'!$D$7)^AQ$29))),((_xlfn.WEIBULL.DIST(AQ$29,$L38,$K38,FALSE)*($R38*(1-$E38)+$Q38*(1-$F38))*((1+'Inputs &amp; Summary'!$D$7)^AQ$29))))))</f>
        <v>0</v>
      </c>
      <c r="AR38" s="114">
        <f>$D38*IF(AR$29&gt;'Inputs &amp; Summary'!$D$5,0,IF(AR$29&gt;VLOOKUP($G38,Lists!$J$17:$K$21,2),IF($M38=Lists!$H$3,IF($K38&lt;1,(($S38/$K38)*((1+'Inputs &amp; Summary'!$D$7)^AR$29)),((INT(AR$29/$K38)-INT((AR$29-1)/$K38))*$S38*((1+'Inputs &amp; Summary'!$D$7)^AR$29))),(_xlfn.WEIBULL.DIST(AR$29,$L38,$K38,FALSE)*$S38*((1+'Inputs &amp; Summary'!$D$7)^AR$29))),IF($M38=Lists!$H$3,IF($K38&lt;1,((($R38*(1-$E38)+$Q38*(1-$F38))/$K38)*((1+'Inputs &amp; Summary'!$D$7)^AR$29)),((INT(AR$29/$K38)-INT((AR$29-1)/$K38))*($R38*(1-$E38)+$Q38*(1-$F38))*((1+'Inputs &amp; Summary'!$D$7)^AR$29))),((_xlfn.WEIBULL.DIST(AR$29,$L38,$K38,FALSE)*($R38*(1-$E38)+$Q38*(1-$F38))*((1+'Inputs &amp; Summary'!$D$7)^AR$29))))))</f>
        <v>214.70971726253018</v>
      </c>
      <c r="AS38" s="114">
        <f>$D38*IF(AS$29&gt;'Inputs &amp; Summary'!$D$5,0,IF(AS$29&gt;VLOOKUP($G38,Lists!$J$17:$K$21,2),IF($M38=Lists!$H$3,IF($K38&lt;1,(($S38/$K38)*((1+'Inputs &amp; Summary'!$D$7)^AS$29)),((INT(AS$29/$K38)-INT((AS$29-1)/$K38))*$S38*((1+'Inputs &amp; Summary'!$D$7)^AS$29))),(_xlfn.WEIBULL.DIST(AS$29,$L38,$K38,FALSE)*$S38*((1+'Inputs &amp; Summary'!$D$7)^AS$29))),IF($M38=Lists!$H$3,IF($K38&lt;1,((($R38*(1-$E38)+$Q38*(1-$F38))/$K38)*((1+'Inputs &amp; Summary'!$D$7)^AS$29)),((INT(AS$29/$K38)-INT((AS$29-1)/$K38))*($R38*(1-$E38)+$Q38*(1-$F38))*((1+'Inputs &amp; Summary'!$D$7)^AS$29))),((_xlfn.WEIBULL.DIST(AS$29,$L38,$K38,FALSE)*($R38*(1-$E38)+$Q38*(1-$F38))*((1+'Inputs &amp; Summary'!$D$7)^AS$29))))))</f>
        <v>0</v>
      </c>
      <c r="AT38" s="114">
        <f>$D38*IF(AT$29&gt;'Inputs &amp; Summary'!$D$5,0,IF(AT$29&gt;VLOOKUP($G38,Lists!$J$17:$K$21,2),IF($M38=Lists!$H$3,IF($K38&lt;1,(($S38/$K38)*((1+'Inputs &amp; Summary'!$D$7)^AT$29)),((INT(AT$29/$K38)-INT((AT$29-1)/$K38))*$S38*((1+'Inputs &amp; Summary'!$D$7)^AT$29))),(_xlfn.WEIBULL.DIST(AT$29,$L38,$K38,FALSE)*$S38*((1+'Inputs &amp; Summary'!$D$7)^AT$29))),IF($M38=Lists!$H$3,IF($K38&lt;1,((($R38*(1-$E38)+$Q38*(1-$F38))/$K38)*((1+'Inputs &amp; Summary'!$D$7)^AT$29)),((INT(AT$29/$K38)-INT((AT$29-1)/$K38))*($R38*(1-$E38)+$Q38*(1-$F38))*((1+'Inputs &amp; Summary'!$D$7)^AT$29))),((_xlfn.WEIBULL.DIST(AT$29,$L38,$K38,FALSE)*($R38*(1-$E38)+$Q38*(1-$F38))*((1+'Inputs &amp; Summary'!$D$7)^AT$29))))))</f>
        <v>0</v>
      </c>
      <c r="AU38" s="114">
        <f>$D38*IF(AU$29&gt;'Inputs &amp; Summary'!$D$5,0,IF(AU$29&gt;VLOOKUP($G38,Lists!$J$17:$K$21,2),IF($M38=Lists!$H$3,IF($K38&lt;1,(($S38/$K38)*((1+'Inputs &amp; Summary'!$D$7)^AU$29)),((INT(AU$29/$K38)-INT((AU$29-1)/$K38))*$S38*((1+'Inputs &amp; Summary'!$D$7)^AU$29))),(_xlfn.WEIBULL.DIST(AU$29,$L38,$K38,FALSE)*$S38*((1+'Inputs &amp; Summary'!$D$7)^AU$29))),IF($M38=Lists!$H$3,IF($K38&lt;1,((($R38*(1-$E38)+$Q38*(1-$F38))/$K38)*((1+'Inputs &amp; Summary'!$D$7)^AU$29)),((INT(AU$29/$K38)-INT((AU$29-1)/$K38))*($R38*(1-$E38)+$Q38*(1-$F38))*((1+'Inputs &amp; Summary'!$D$7)^AU$29))),((_xlfn.WEIBULL.DIST(AU$29,$L38,$K38,FALSE)*($R38*(1-$E38)+$Q38*(1-$F38))*((1+'Inputs &amp; Summary'!$D$7)^AU$29))))))</f>
        <v>0</v>
      </c>
      <c r="AV38" s="114">
        <f>$D38*IF(AV$29&gt;'Inputs &amp; Summary'!$D$5,0,IF(AV$29&gt;VLOOKUP($G38,Lists!$J$17:$K$21,2),IF($M38=Lists!$H$3,IF($K38&lt;1,(($S38/$K38)*((1+'Inputs &amp; Summary'!$D$7)^AV$29)),((INT(AV$29/$K38)-INT((AV$29-1)/$K38))*$S38*((1+'Inputs &amp; Summary'!$D$7)^AV$29))),(_xlfn.WEIBULL.DIST(AV$29,$L38,$K38,FALSE)*$S38*((1+'Inputs &amp; Summary'!$D$7)^AV$29))),IF($M38=Lists!$H$3,IF($K38&lt;1,((($R38*(1-$E38)+$Q38*(1-$F38))/$K38)*((1+'Inputs &amp; Summary'!$D$7)^AV$29)),((INT(AV$29/$K38)-INT((AV$29-1)/$K38))*($R38*(1-$E38)+$Q38*(1-$F38))*((1+'Inputs &amp; Summary'!$D$7)^AV$29))),((_xlfn.WEIBULL.DIST(AV$29,$L38,$K38,FALSE)*($R38*(1-$E38)+$Q38*(1-$F38))*((1+'Inputs &amp; Summary'!$D$7)^AV$29))))))</f>
        <v>0</v>
      </c>
      <c r="AW38" s="114">
        <f>$D38*IF(AW$29&gt;'Inputs &amp; Summary'!$D$5,0,IF(AW$29&gt;VLOOKUP($G38,Lists!$J$17:$K$21,2),IF($M38=Lists!$H$3,IF($K38&lt;1,(($S38/$K38)*((1+'Inputs &amp; Summary'!$D$7)^AW$29)),((INT(AW$29/$K38)-INT((AW$29-1)/$K38))*$S38*((1+'Inputs &amp; Summary'!$D$7)^AW$29))),(_xlfn.WEIBULL.DIST(AW$29,$L38,$K38,FALSE)*$S38*((1+'Inputs &amp; Summary'!$D$7)^AW$29))),IF($M38=Lists!$H$3,IF($K38&lt;1,((($R38*(1-$E38)+$Q38*(1-$F38))/$K38)*((1+'Inputs &amp; Summary'!$D$7)^AW$29)),((INT(AW$29/$K38)-INT((AW$29-1)/$K38))*($R38*(1-$E38)+$Q38*(1-$F38))*((1+'Inputs &amp; Summary'!$D$7)^AW$29))),((_xlfn.WEIBULL.DIST(AW$29,$L38,$K38,FALSE)*($R38*(1-$E38)+$Q38*(1-$F38))*((1+'Inputs &amp; Summary'!$D$7)^AW$29))))))</f>
        <v>0</v>
      </c>
      <c r="AX38" s="114">
        <f>$D38*IF(AX$29&gt;'Inputs &amp; Summary'!$D$5,0,IF(AX$29&gt;VLOOKUP($G38,Lists!$J$17:$K$21,2),IF($M38=Lists!$H$3,IF($K38&lt;1,(($S38/$K38)*((1+'Inputs &amp; Summary'!$D$7)^AX$29)),((INT(AX$29/$K38)-INT((AX$29-1)/$K38))*$S38*((1+'Inputs &amp; Summary'!$D$7)^AX$29))),(_xlfn.WEIBULL.DIST(AX$29,$L38,$K38,FALSE)*$S38*((1+'Inputs &amp; Summary'!$D$7)^AX$29))),IF($M38=Lists!$H$3,IF($K38&lt;1,((($R38*(1-$E38)+$Q38*(1-$F38))/$K38)*((1+'Inputs &amp; Summary'!$D$7)^AX$29)),((INT(AX$29/$K38)-INT((AX$29-1)/$K38))*($R38*(1-$E38)+$Q38*(1-$F38))*((1+'Inputs &amp; Summary'!$D$7)^AX$29))),((_xlfn.WEIBULL.DIST(AX$29,$L38,$K38,FALSE)*($R38*(1-$E38)+$Q38*(1-$F38))*((1+'Inputs &amp; Summary'!$D$7)^AX$29))))))</f>
        <v>0</v>
      </c>
      <c r="AY38" s="114">
        <f>$D38*IF(AY$29&gt;'Inputs &amp; Summary'!$D$5,0,IF(AY$29&gt;VLOOKUP($G38,Lists!$J$17:$K$21,2),IF($M38=Lists!$H$3,IF($K38&lt;1,(($S38/$K38)*((1+'Inputs &amp; Summary'!$D$7)^AY$29)),((INT(AY$29/$K38)-INT((AY$29-1)/$K38))*$S38*((1+'Inputs &amp; Summary'!$D$7)^AY$29))),(_xlfn.WEIBULL.DIST(AY$29,$L38,$K38,FALSE)*$S38*((1+'Inputs &amp; Summary'!$D$7)^AY$29))),IF($M38=Lists!$H$3,IF($K38&lt;1,((($R38*(1-$E38)+$Q38*(1-$F38))/$K38)*((1+'Inputs &amp; Summary'!$D$7)^AY$29)),((INT(AY$29/$K38)-INT((AY$29-1)/$K38))*($R38*(1-$E38)+$Q38*(1-$F38))*((1+'Inputs &amp; Summary'!$D$7)^AY$29))),((_xlfn.WEIBULL.DIST(AY$29,$L38,$K38,FALSE)*($R38*(1-$E38)+$Q38*(1-$F38))*((1+'Inputs &amp; Summary'!$D$7)^AY$29))))))</f>
        <v>0</v>
      </c>
      <c r="AZ38" s="114">
        <f>$D38*IF(AZ$29&gt;'Inputs &amp; Summary'!$D$5,0,IF(AZ$29&gt;VLOOKUP($G38,Lists!$J$17:$K$21,2),IF($M38=Lists!$H$3,IF($K38&lt;1,(($S38/$K38)*((1+'Inputs &amp; Summary'!$D$7)^AZ$29)),((INT(AZ$29/$K38)-INT((AZ$29-1)/$K38))*$S38*((1+'Inputs &amp; Summary'!$D$7)^AZ$29))),(_xlfn.WEIBULL.DIST(AZ$29,$L38,$K38,FALSE)*$S38*((1+'Inputs &amp; Summary'!$D$7)^AZ$29))),IF($M38=Lists!$H$3,IF($K38&lt;1,((($R38*(1-$E38)+$Q38*(1-$F38))/$K38)*((1+'Inputs &amp; Summary'!$D$7)^AZ$29)),((INT(AZ$29/$K38)-INT((AZ$29-1)/$K38))*($R38*(1-$E38)+$Q38*(1-$F38))*((1+'Inputs &amp; Summary'!$D$7)^AZ$29))),((_xlfn.WEIBULL.DIST(AZ$29,$L38,$K38,FALSE)*($R38*(1-$E38)+$Q38*(1-$F38))*((1+'Inputs &amp; Summary'!$D$7)^AZ$29))))))</f>
        <v>0</v>
      </c>
      <c r="BA38" s="114">
        <f>$D38*IF(BA$29&gt;'Inputs &amp; Summary'!$D$5,0,IF(BA$29&gt;VLOOKUP($G38,Lists!$J$17:$K$21,2),IF($M38=Lists!$H$3,IF($K38&lt;1,(($S38/$K38)*((1+'Inputs &amp; Summary'!$D$7)^BA$29)),((INT(BA$29/$K38)-INT((BA$29-1)/$K38))*$S38*((1+'Inputs &amp; Summary'!$D$7)^BA$29))),(_xlfn.WEIBULL.DIST(BA$29,$L38,$K38,FALSE)*$S38*((1+'Inputs &amp; Summary'!$D$7)^BA$29))),IF($M38=Lists!$H$3,IF($K38&lt;1,((($R38*(1-$E38)+$Q38*(1-$F38))/$K38)*((1+'Inputs &amp; Summary'!$D$7)^BA$29)),((INT(BA$29/$K38)-INT((BA$29-1)/$K38))*($R38*(1-$E38)+$Q38*(1-$F38))*((1+'Inputs &amp; Summary'!$D$7)^BA$29))),((_xlfn.WEIBULL.DIST(BA$29,$L38,$K38,FALSE)*($R38*(1-$E38)+$Q38*(1-$F38))*((1+'Inputs &amp; Summary'!$D$7)^BA$29))))))</f>
        <v>0</v>
      </c>
      <c r="BB38" s="114">
        <f>$D38*IF(BB$29&gt;'Inputs &amp; Summary'!$D$5,0,IF(BB$29&gt;VLOOKUP($G38,Lists!$J$17:$K$21,2),IF($M38=Lists!$H$3,IF($K38&lt;1,(($S38/$K38)*((1+'Inputs &amp; Summary'!$D$7)^BB$29)),((INT(BB$29/$K38)-INT((BB$29-1)/$K38))*$S38*((1+'Inputs &amp; Summary'!$D$7)^BB$29))),(_xlfn.WEIBULL.DIST(BB$29,$L38,$K38,FALSE)*$S38*((1+'Inputs &amp; Summary'!$D$7)^BB$29))),IF($M38=Lists!$H$3,IF($K38&lt;1,((($R38*(1-$E38)+$Q38*(1-$F38))/$K38)*((1+'Inputs &amp; Summary'!$D$7)^BB$29)),((INT(BB$29/$K38)-INT((BB$29-1)/$K38))*($R38*(1-$E38)+$Q38*(1-$F38))*((1+'Inputs &amp; Summary'!$D$7)^BB$29))),((_xlfn.WEIBULL.DIST(BB$29,$L38,$K38,FALSE)*($R38*(1-$E38)+$Q38*(1-$F38))*((1+'Inputs &amp; Summary'!$D$7)^BB$29))))))</f>
        <v>0</v>
      </c>
      <c r="BC38" s="114">
        <f>$D38*IF(BC$29&gt;'Inputs &amp; Summary'!$D$5,0,IF(BC$29&gt;VLOOKUP($G38,Lists!$J$17:$K$21,2),IF($M38=Lists!$H$3,IF($K38&lt;1,(($S38/$K38)*((1+'Inputs &amp; Summary'!$D$7)^BC$29)),((INT(BC$29/$K38)-INT((BC$29-1)/$K38))*$S38*((1+'Inputs &amp; Summary'!$D$7)^BC$29))),(_xlfn.WEIBULL.DIST(BC$29,$L38,$K38,FALSE)*$S38*((1+'Inputs &amp; Summary'!$D$7)^BC$29))),IF($M38=Lists!$H$3,IF($K38&lt;1,((($R38*(1-$E38)+$Q38*(1-$F38))/$K38)*((1+'Inputs &amp; Summary'!$D$7)^BC$29)),((INT(BC$29/$K38)-INT((BC$29-1)/$K38))*($R38*(1-$E38)+$Q38*(1-$F38))*((1+'Inputs &amp; Summary'!$D$7)^BC$29))),((_xlfn.WEIBULL.DIST(BC$29,$L38,$K38,FALSE)*($R38*(1-$E38)+$Q38*(1-$F38))*((1+'Inputs &amp; Summary'!$D$7)^BC$29))))))</f>
        <v>0</v>
      </c>
      <c r="BD38" s="114">
        <f>$D38*IF(BD$29&gt;'Inputs &amp; Summary'!$D$5,0,IF(BD$29&gt;VLOOKUP($G38,Lists!$J$17:$K$21,2),IF($M38=Lists!$H$3,IF($K38&lt;1,(($S38/$K38)*((1+'Inputs &amp; Summary'!$D$7)^BD$29)),((INT(BD$29/$K38)-INT((BD$29-1)/$K38))*$S38*((1+'Inputs &amp; Summary'!$D$7)^BD$29))),(_xlfn.WEIBULL.DIST(BD$29,$L38,$K38,FALSE)*$S38*((1+'Inputs &amp; Summary'!$D$7)^BD$29))),IF($M38=Lists!$H$3,IF($K38&lt;1,((($R38*(1-$E38)+$Q38*(1-$F38))/$K38)*((1+'Inputs &amp; Summary'!$D$7)^BD$29)),((INT(BD$29/$K38)-INT((BD$29-1)/$K38))*($R38*(1-$E38)+$Q38*(1-$F38))*((1+'Inputs &amp; Summary'!$D$7)^BD$29))),((_xlfn.WEIBULL.DIST(BD$29,$L38,$K38,FALSE)*($R38*(1-$E38)+$Q38*(1-$F38))*((1+'Inputs &amp; Summary'!$D$7)^BD$29))))))</f>
        <v>0</v>
      </c>
      <c r="BE38" s="114">
        <f>$D38*IF(BE$29&gt;'Inputs &amp; Summary'!$D$5,0,IF(BE$29&gt;VLOOKUP($G38,Lists!$J$17:$K$21,2),IF($M38=Lists!$H$3,IF($K38&lt;1,(($S38/$K38)*((1+'Inputs &amp; Summary'!$D$7)^BE$29)),((INT(BE$29/$K38)-INT((BE$29-1)/$K38))*$S38*((1+'Inputs &amp; Summary'!$D$7)^BE$29))),(_xlfn.WEIBULL.DIST(BE$29,$L38,$K38,FALSE)*$S38*((1+'Inputs &amp; Summary'!$D$7)^BE$29))),IF($M38=Lists!$H$3,IF($K38&lt;1,((($R38*(1-$E38)+$Q38*(1-$F38))/$K38)*((1+'Inputs &amp; Summary'!$D$7)^BE$29)),((INT(BE$29/$K38)-INT((BE$29-1)/$K38))*($R38*(1-$E38)+$Q38*(1-$F38))*((1+'Inputs &amp; Summary'!$D$7)^BE$29))),((_xlfn.WEIBULL.DIST(BE$29,$L38,$K38,FALSE)*($R38*(1-$E38)+$Q38*(1-$F38))*((1+'Inputs &amp; Summary'!$D$7)^BE$29))))))</f>
        <v>0</v>
      </c>
      <c r="BF38" s="114">
        <f>$D38*IF(BF$29&gt;'Inputs &amp; Summary'!$D$5,0,IF(BF$29&gt;VLOOKUP($G38,Lists!$J$17:$K$21,2),IF($M38=Lists!$H$3,IF($K38&lt;1,(($S38/$K38)*((1+'Inputs &amp; Summary'!$D$7)^BF$29)),((INT(BF$29/$K38)-INT((BF$29-1)/$K38))*$S38*((1+'Inputs &amp; Summary'!$D$7)^BF$29))),(_xlfn.WEIBULL.DIST(BF$29,$L38,$K38,FALSE)*$S38*((1+'Inputs &amp; Summary'!$D$7)^BF$29))),IF($M38=Lists!$H$3,IF($K38&lt;1,((($R38*(1-$E38)+$Q38*(1-$F38))/$K38)*((1+'Inputs &amp; Summary'!$D$7)^BF$29)),((INT(BF$29/$K38)-INT((BF$29-1)/$K38))*($R38*(1-$E38)+$Q38*(1-$F38))*((1+'Inputs &amp; Summary'!$D$7)^BF$29))),((_xlfn.WEIBULL.DIST(BF$29,$L38,$K38,FALSE)*($R38*(1-$E38)+$Q38*(1-$F38))*((1+'Inputs &amp; Summary'!$D$7)^BF$29))))))</f>
        <v>0</v>
      </c>
      <c r="BG38" s="114">
        <f>$D38*IF(BG$29&gt;'Inputs &amp; Summary'!$D$5,0,IF(BG$29&gt;VLOOKUP($G38,Lists!$J$17:$K$21,2),IF($M38=Lists!$H$3,IF($K38&lt;1,(($S38/$K38)*((1+'Inputs &amp; Summary'!$D$7)^BG$29)),((INT(BG$29/$K38)-INT((BG$29-1)/$K38))*$S38*((1+'Inputs &amp; Summary'!$D$7)^BG$29))),(_xlfn.WEIBULL.DIST(BG$29,$L38,$K38,FALSE)*$S38*((1+'Inputs &amp; Summary'!$D$7)^BG$29))),IF($M38=Lists!$H$3,IF($K38&lt;1,((($R38*(1-$E38)+$Q38*(1-$F38))/$K38)*((1+'Inputs &amp; Summary'!$D$7)^BG$29)),((INT(BG$29/$K38)-INT((BG$29-1)/$K38))*($R38*(1-$E38)+$Q38*(1-$F38))*((1+'Inputs &amp; Summary'!$D$7)^BG$29))),((_xlfn.WEIBULL.DIST(BG$29,$L38,$K38,FALSE)*($R38*(1-$E38)+$Q38*(1-$F38))*((1+'Inputs &amp; Summary'!$D$7)^BG$29))))))</f>
        <v>0</v>
      </c>
      <c r="BH38" s="114">
        <f>$D38*IF(BH$29&gt;'Inputs &amp; Summary'!$D$5,0,IF(BH$29&gt;VLOOKUP($G38,Lists!$J$17:$K$21,2),IF($M38=Lists!$H$3,IF($K38&lt;1,(($S38/$K38)*((1+'Inputs &amp; Summary'!$D$7)^BH$29)),((INT(BH$29/$K38)-INT((BH$29-1)/$K38))*$S38*((1+'Inputs &amp; Summary'!$D$7)^BH$29))),(_xlfn.WEIBULL.DIST(BH$29,$L38,$K38,FALSE)*$S38*((1+'Inputs &amp; Summary'!$D$7)^BH$29))),IF($M38=Lists!$H$3,IF($K38&lt;1,((($R38*(1-$E38)+$Q38*(1-$F38))/$K38)*((1+'Inputs &amp; Summary'!$D$7)^BH$29)),((INT(BH$29/$K38)-INT((BH$29-1)/$K38))*($R38*(1-$E38)+$Q38*(1-$F38))*((1+'Inputs &amp; Summary'!$D$7)^BH$29))),((_xlfn.WEIBULL.DIST(BH$29,$L38,$K38,FALSE)*($R38*(1-$E38)+$Q38*(1-$F38))*((1+'Inputs &amp; Summary'!$D$7)^BH$29))))))</f>
        <v>0</v>
      </c>
      <c r="BI38" s="114">
        <f>$D38*IF(BI$29&gt;'Inputs &amp; Summary'!$D$5,0,IF(BI$29&gt;VLOOKUP($G38,Lists!$J$17:$K$21,2),IF($M38=Lists!$H$3,IF($K38&lt;1,(($S38/$K38)*((1+'Inputs &amp; Summary'!$D$7)^BI$29)),((INT(BI$29/$K38)-INT((BI$29-1)/$K38))*$S38*((1+'Inputs &amp; Summary'!$D$7)^BI$29))),(_xlfn.WEIBULL.DIST(BI$29,$L38,$K38,FALSE)*$S38*((1+'Inputs &amp; Summary'!$D$7)^BI$29))),IF($M38=Lists!$H$3,IF($K38&lt;1,((($R38*(1-$E38)+$Q38*(1-$F38))/$K38)*((1+'Inputs &amp; Summary'!$D$7)^BI$29)),((INT(BI$29/$K38)-INT((BI$29-1)/$K38))*($R38*(1-$E38)+$Q38*(1-$F38))*((1+'Inputs &amp; Summary'!$D$7)^BI$29))),((_xlfn.WEIBULL.DIST(BI$29,$L38,$K38,FALSE)*($R38*(1-$E38)+$Q38*(1-$F38))*((1+'Inputs &amp; Summary'!$D$7)^BI$29))))))</f>
        <v>0</v>
      </c>
      <c r="BJ38" s="114">
        <f>$D38*IF(BJ$29&gt;'Inputs &amp; Summary'!$D$5,0,IF(BJ$29&gt;VLOOKUP($G38,Lists!$J$17:$K$21,2),IF($M38=Lists!$H$3,IF($K38&lt;1,(($S38/$K38)*((1+'Inputs &amp; Summary'!$D$7)^BJ$29)),((INT(BJ$29/$K38)-INT((BJ$29-1)/$K38))*$S38*((1+'Inputs &amp; Summary'!$D$7)^BJ$29))),(_xlfn.WEIBULL.DIST(BJ$29,$L38,$K38,FALSE)*$S38*((1+'Inputs &amp; Summary'!$D$7)^BJ$29))),IF($M38=Lists!$H$3,IF($K38&lt;1,((($R38*(1-$E38)+$Q38*(1-$F38))/$K38)*((1+'Inputs &amp; Summary'!$D$7)^BJ$29)),((INT(BJ$29/$K38)-INT((BJ$29-1)/$K38))*($R38*(1-$E38)+$Q38*(1-$F38))*((1+'Inputs &amp; Summary'!$D$7)^BJ$29))),((_xlfn.WEIBULL.DIST(BJ$29,$L38,$K38,FALSE)*($R38*(1-$E38)+$Q38*(1-$F38))*((1+'Inputs &amp; Summary'!$D$7)^BJ$29))))))</f>
        <v>0</v>
      </c>
      <c r="BK38" s="114">
        <f>$D38*IF(BK$29&gt;'Inputs &amp; Summary'!$D$5,0,IF(BK$29&gt;VLOOKUP($G38,Lists!$J$17:$K$21,2),IF($M38=Lists!$H$3,IF($K38&lt;1,(($S38/$K38)*((1+'Inputs &amp; Summary'!$D$7)^BK$29)),((INT(BK$29/$K38)-INT((BK$29-1)/$K38))*$S38*((1+'Inputs &amp; Summary'!$D$7)^BK$29))),(_xlfn.WEIBULL.DIST(BK$29,$L38,$K38,FALSE)*$S38*((1+'Inputs &amp; Summary'!$D$7)^BK$29))),IF($M38=Lists!$H$3,IF($K38&lt;1,((($R38*(1-$E38)+$Q38*(1-$F38))/$K38)*((1+'Inputs &amp; Summary'!$D$7)^BK$29)),((INT(BK$29/$K38)-INT((BK$29-1)/$K38))*($R38*(1-$E38)+$Q38*(1-$F38))*((1+'Inputs &amp; Summary'!$D$7)^BK$29))),((_xlfn.WEIBULL.DIST(BK$29,$L38,$K38,FALSE)*($R38*(1-$E38)+$Q38*(1-$F38))*((1+'Inputs &amp; Summary'!$D$7)^BK$29))))))</f>
        <v>0</v>
      </c>
      <c r="BL38" s="114">
        <f>$D38*IF(BL$29&gt;'Inputs &amp; Summary'!$D$5,0,IF(BL$29&gt;VLOOKUP($G38,Lists!$J$17:$K$21,2),IF($M38=Lists!$H$3,IF($K38&lt;1,(($S38/$K38)*((1+'Inputs &amp; Summary'!$D$7)^BL$29)),((INT(BL$29/$K38)-INT((BL$29-1)/$K38))*$S38*((1+'Inputs &amp; Summary'!$D$7)^BL$29))),(_xlfn.WEIBULL.DIST(BL$29,$L38,$K38,FALSE)*$S38*((1+'Inputs &amp; Summary'!$D$7)^BL$29))),IF($M38=Lists!$H$3,IF($K38&lt;1,((($R38*(1-$E38)+$Q38*(1-$F38))/$K38)*((1+'Inputs &amp; Summary'!$D$7)^BL$29)),((INT(BL$29/$K38)-INT((BL$29-1)/$K38))*($R38*(1-$E38)+$Q38*(1-$F38))*((1+'Inputs &amp; Summary'!$D$7)^BL$29))),((_xlfn.WEIBULL.DIST(BL$29,$L38,$K38,FALSE)*($R38*(1-$E38)+$Q38*(1-$F38))*((1+'Inputs &amp; Summary'!$D$7)^BL$29))))))</f>
        <v>0</v>
      </c>
    </row>
    <row r="39" spans="1:64" s="1" customFormat="1" x14ac:dyDescent="0.3">
      <c r="A39" s="79" t="s">
        <v>63</v>
      </c>
      <c r="B39" s="33" t="s">
        <v>307</v>
      </c>
      <c r="C39" s="33" t="s">
        <v>37</v>
      </c>
      <c r="D39" s="68">
        <v>1</v>
      </c>
      <c r="E39" s="68">
        <v>0</v>
      </c>
      <c r="F39" s="68">
        <v>0</v>
      </c>
      <c r="G39" s="213" t="s">
        <v>433</v>
      </c>
      <c r="H39" s="34" t="s">
        <v>53</v>
      </c>
      <c r="I39" s="34" t="s">
        <v>270</v>
      </c>
      <c r="J39" s="33">
        <f>VLOOKUP(I39,'Labor Rates'!$A$1:$B$16,2)</f>
        <v>25.173076923076923</v>
      </c>
      <c r="K39" s="35">
        <v>5</v>
      </c>
      <c r="L39" s="35">
        <v>1</v>
      </c>
      <c r="M39" s="33" t="s">
        <v>259</v>
      </c>
      <c r="N39" s="84">
        <f>'Inputs &amp; Summary'!$D$42*'Inputs &amp; Summary'!$D$45</f>
        <v>103.04449648711943</v>
      </c>
      <c r="O39" s="35">
        <f>0.5/60</f>
        <v>8.3333333333333332E-3</v>
      </c>
      <c r="P39" s="5">
        <v>0</v>
      </c>
      <c r="Q39" s="73">
        <f t="shared" si="6"/>
        <v>21.616225304749893</v>
      </c>
      <c r="R39" s="73">
        <f t="shared" si="7"/>
        <v>0</v>
      </c>
      <c r="S39" s="74">
        <f t="shared" si="8"/>
        <v>21.616225304749893</v>
      </c>
      <c r="T39" s="88"/>
      <c r="U39" s="80"/>
      <c r="V39" s="87">
        <f t="shared" si="9"/>
        <v>5.5714642179339124</v>
      </c>
      <c r="W39" s="87">
        <f>NPV('Inputs &amp; Summary'!$D$6,Y39:BL39)</f>
        <v>49.256265098610278</v>
      </c>
      <c r="X39" s="90">
        <f t="shared" si="10"/>
        <v>6.9764135806725351E-4</v>
      </c>
      <c r="Y39" s="114">
        <f>$D39*IF(Y$29&gt;'Inputs &amp; Summary'!$D$5,0,IF(Y$29&gt;VLOOKUP($G39,Lists!$J$17:$K$21,2),IF($M39=Lists!$H$3,IF($K39&lt;1,(($S39/$K39)*((1+'Inputs &amp; Summary'!$D$7)^Y$29)),((INT(Y$29/$K39)-INT((Y$29-1)/$K39))*$S39*((1+'Inputs &amp; Summary'!$D$7)^Y$29))),(_xlfn.WEIBULL.DIST(Y$29,$L39,$K39,FALSE)*$S39*((1+'Inputs &amp; Summary'!$D$7)^Y$29))),IF($M39=Lists!$H$3,IF($K39&lt;1,((($R39*(1-$E39)+$Q39*(1-$F39))/$K39)*((1+'Inputs &amp; Summary'!$D$7)^Y$29)),((INT(Y$29/$K39)-INT((Y$29-1)/$K39))*($R39*(1-$E39)+$Q39*(1-$F39))*((1+'Inputs &amp; Summary'!$D$7)^Y$29))),((_xlfn.WEIBULL.DIST(Y$29,$L39,$K39,FALSE)*($R39*(1-$E39)+$Q39*(1-$F39))*((1+'Inputs &amp; Summary'!$D$7)^Y$29))))))</f>
        <v>0</v>
      </c>
      <c r="Z39" s="114">
        <f>$D39*IF(Z$29&gt;'Inputs &amp; Summary'!$D$5,0,IF(Z$29&gt;VLOOKUP($G39,Lists!$J$17:$K$21,2),IF($M39=Lists!$H$3,IF($K39&lt;1,(($S39/$K39)*((1+'Inputs &amp; Summary'!$D$7)^Z$29)),((INT(Z$29/$K39)-INT((Z$29-1)/$K39))*$S39*((1+'Inputs &amp; Summary'!$D$7)^Z$29))),(_xlfn.WEIBULL.DIST(Z$29,$L39,$K39,FALSE)*$S39*((1+'Inputs &amp; Summary'!$D$7)^Z$29))),IF($M39=Lists!$H$3,IF($K39&lt;1,((($R39*(1-$E39)+$Q39*(1-$F39))/$K39)*((1+'Inputs &amp; Summary'!$D$7)^Z$29)),((INT(Z$29/$K39)-INT((Z$29-1)/$K39))*($R39*(1-$E39)+$Q39*(1-$F39))*((1+'Inputs &amp; Summary'!$D$7)^Z$29))),((_xlfn.WEIBULL.DIST(Z$29,$L39,$K39,FALSE)*($R39*(1-$E39)+$Q39*(1-$F39))*((1+'Inputs &amp; Summary'!$D$7)^Z$29))))))</f>
        <v>0</v>
      </c>
      <c r="AA39" s="114">
        <f>$D39*IF(AA$29&gt;'Inputs &amp; Summary'!$D$5,0,IF(AA$29&gt;VLOOKUP($G39,Lists!$J$17:$K$21,2),IF($M39=Lists!$H$3,IF($K39&lt;1,(($S39/$K39)*((1+'Inputs &amp; Summary'!$D$7)^AA$29)),((INT(AA$29/$K39)-INT((AA$29-1)/$K39))*$S39*((1+'Inputs &amp; Summary'!$D$7)^AA$29))),(_xlfn.WEIBULL.DIST(AA$29,$L39,$K39,FALSE)*$S39*((1+'Inputs &amp; Summary'!$D$7)^AA$29))),IF($M39=Lists!$H$3,IF($K39&lt;1,((($R39*(1-$E39)+$Q39*(1-$F39))/$K39)*((1+'Inputs &amp; Summary'!$D$7)^AA$29)),((INT(AA$29/$K39)-INT((AA$29-1)/$K39))*($R39*(1-$E39)+$Q39*(1-$F39))*((1+'Inputs &amp; Summary'!$D$7)^AA$29))),((_xlfn.WEIBULL.DIST(AA$29,$L39,$K39,FALSE)*($R39*(1-$E39)+$Q39*(1-$F39))*((1+'Inputs &amp; Summary'!$D$7)^AA$29))))))</f>
        <v>0</v>
      </c>
      <c r="AB39" s="114">
        <f>$D39*IF(AB$29&gt;'Inputs &amp; Summary'!$D$5,0,IF(AB$29&gt;VLOOKUP($G39,Lists!$J$17:$K$21,2),IF($M39=Lists!$H$3,IF($K39&lt;1,(($S39/$K39)*((1+'Inputs &amp; Summary'!$D$7)^AB$29)),((INT(AB$29/$K39)-INT((AB$29-1)/$K39))*$S39*((1+'Inputs &amp; Summary'!$D$7)^AB$29))),(_xlfn.WEIBULL.DIST(AB$29,$L39,$K39,FALSE)*$S39*((1+'Inputs &amp; Summary'!$D$7)^AB$29))),IF($M39=Lists!$H$3,IF($K39&lt;1,((($R39*(1-$E39)+$Q39*(1-$F39))/$K39)*((1+'Inputs &amp; Summary'!$D$7)^AB$29)),((INT(AB$29/$K39)-INT((AB$29-1)/$K39))*($R39*(1-$E39)+$Q39*(1-$F39))*((1+'Inputs &amp; Summary'!$D$7)^AB$29))),((_xlfn.WEIBULL.DIST(AB$29,$L39,$K39,FALSE)*($R39*(1-$E39)+$Q39*(1-$F39))*((1+'Inputs &amp; Summary'!$D$7)^AB$29))))))</f>
        <v>0</v>
      </c>
      <c r="AC39" s="114">
        <f>$D39*IF(AC$29&gt;'Inputs &amp; Summary'!$D$5,0,IF(AC$29&gt;VLOOKUP($G39,Lists!$J$17:$K$21,2),IF($M39=Lists!$H$3,IF($K39&lt;1,(($S39/$K39)*((1+'Inputs &amp; Summary'!$D$7)^AC$29)),((INT(AC$29/$K39)-INT((AC$29-1)/$K39))*$S39*((1+'Inputs &amp; Summary'!$D$7)^AC$29))),(_xlfn.WEIBULL.DIST(AC$29,$L39,$K39,FALSE)*$S39*((1+'Inputs &amp; Summary'!$D$7)^AC$29))),IF($M39=Lists!$H$3,IF($K39&lt;1,((($R39*(1-$E39)+$Q39*(1-$F39))/$K39)*((1+'Inputs &amp; Summary'!$D$7)^AC$29)),((INT(AC$29/$K39)-INT((AC$29-1)/$K39))*($R39*(1-$E39)+$Q39*(1-$F39))*((1+'Inputs &amp; Summary'!$D$7)^AC$29))),((_xlfn.WEIBULL.DIST(AC$29,$L39,$K39,FALSE)*($R39*(1-$E39)+$Q39*(1-$F39))*((1+'Inputs &amp; Summary'!$D$7)^AC$29))))))</f>
        <v>23.866059396620425</v>
      </c>
      <c r="AD39" s="114">
        <f>$D39*IF(AD$29&gt;'Inputs &amp; Summary'!$D$5,0,IF(AD$29&gt;VLOOKUP($G39,Lists!$J$17:$K$21,2),IF($M39=Lists!$H$3,IF($K39&lt;1,(($S39/$K39)*((1+'Inputs &amp; Summary'!$D$7)^AD$29)),((INT(AD$29/$K39)-INT((AD$29-1)/$K39))*$S39*((1+'Inputs &amp; Summary'!$D$7)^AD$29))),(_xlfn.WEIBULL.DIST(AD$29,$L39,$K39,FALSE)*$S39*((1+'Inputs &amp; Summary'!$D$7)^AD$29))),IF($M39=Lists!$H$3,IF($K39&lt;1,((($R39*(1-$E39)+$Q39*(1-$F39))/$K39)*((1+'Inputs &amp; Summary'!$D$7)^AD$29)),((INT(AD$29/$K39)-INT((AD$29-1)/$K39))*($R39*(1-$E39)+$Q39*(1-$F39))*((1+'Inputs &amp; Summary'!$D$7)^AD$29))),((_xlfn.WEIBULL.DIST(AD$29,$L39,$K39,FALSE)*($R39*(1-$E39)+$Q39*(1-$F39))*((1+'Inputs &amp; Summary'!$D$7)^AD$29))))))</f>
        <v>0</v>
      </c>
      <c r="AE39" s="114">
        <f>$D39*IF(AE$29&gt;'Inputs &amp; Summary'!$D$5,0,IF(AE$29&gt;VLOOKUP($G39,Lists!$J$17:$K$21,2),IF($M39=Lists!$H$3,IF($K39&lt;1,(($S39/$K39)*((1+'Inputs &amp; Summary'!$D$7)^AE$29)),((INT(AE$29/$K39)-INT((AE$29-1)/$K39))*$S39*((1+'Inputs &amp; Summary'!$D$7)^AE$29))),(_xlfn.WEIBULL.DIST(AE$29,$L39,$K39,FALSE)*$S39*((1+'Inputs &amp; Summary'!$D$7)^AE$29))),IF($M39=Lists!$H$3,IF($K39&lt;1,((($R39*(1-$E39)+$Q39*(1-$F39))/$K39)*((1+'Inputs &amp; Summary'!$D$7)^AE$29)),((INT(AE$29/$K39)-INT((AE$29-1)/$K39))*($R39*(1-$E39)+$Q39*(1-$F39))*((1+'Inputs &amp; Summary'!$D$7)^AE$29))),((_xlfn.WEIBULL.DIST(AE$29,$L39,$K39,FALSE)*($R39*(1-$E39)+$Q39*(1-$F39))*((1+'Inputs &amp; Summary'!$D$7)^AE$29))))))</f>
        <v>0</v>
      </c>
      <c r="AF39" s="114">
        <f>$D39*IF(AF$29&gt;'Inputs &amp; Summary'!$D$5,0,IF(AF$29&gt;VLOOKUP($G39,Lists!$J$17:$K$21,2),IF($M39=Lists!$H$3,IF($K39&lt;1,(($S39/$K39)*((1+'Inputs &amp; Summary'!$D$7)^AF$29)),((INT(AF$29/$K39)-INT((AF$29-1)/$K39))*$S39*((1+'Inputs &amp; Summary'!$D$7)^AF$29))),(_xlfn.WEIBULL.DIST(AF$29,$L39,$K39,FALSE)*$S39*((1+'Inputs &amp; Summary'!$D$7)^AF$29))),IF($M39=Lists!$H$3,IF($K39&lt;1,((($R39*(1-$E39)+$Q39*(1-$F39))/$K39)*((1+'Inputs &amp; Summary'!$D$7)^AF$29)),((INT(AF$29/$K39)-INT((AF$29-1)/$K39))*($R39*(1-$E39)+$Q39*(1-$F39))*((1+'Inputs &amp; Summary'!$D$7)^AF$29))),((_xlfn.WEIBULL.DIST(AF$29,$L39,$K39,FALSE)*($R39*(1-$E39)+$Q39*(1-$F39))*((1+'Inputs &amp; Summary'!$D$7)^AF$29))))))</f>
        <v>0</v>
      </c>
      <c r="AG39" s="114">
        <f>$D39*IF(AG$29&gt;'Inputs &amp; Summary'!$D$5,0,IF(AG$29&gt;VLOOKUP($G39,Lists!$J$17:$K$21,2),IF($M39=Lists!$H$3,IF($K39&lt;1,(($S39/$K39)*((1+'Inputs &amp; Summary'!$D$7)^AG$29)),((INT(AG$29/$K39)-INT((AG$29-1)/$K39))*$S39*((1+'Inputs &amp; Summary'!$D$7)^AG$29))),(_xlfn.WEIBULL.DIST(AG$29,$L39,$K39,FALSE)*$S39*((1+'Inputs &amp; Summary'!$D$7)^AG$29))),IF($M39=Lists!$H$3,IF($K39&lt;1,((($R39*(1-$E39)+$Q39*(1-$F39))/$K39)*((1+'Inputs &amp; Summary'!$D$7)^AG$29)),((INT(AG$29/$K39)-INT((AG$29-1)/$K39))*($R39*(1-$E39)+$Q39*(1-$F39))*((1+'Inputs &amp; Summary'!$D$7)^AG$29))),((_xlfn.WEIBULL.DIST(AG$29,$L39,$K39,FALSE)*($R39*(1-$E39)+$Q39*(1-$F39))*((1+'Inputs &amp; Summary'!$D$7)^AG$29))))))</f>
        <v>0</v>
      </c>
      <c r="AH39" s="114">
        <f>$D39*IF(AH$29&gt;'Inputs &amp; Summary'!$D$5,0,IF(AH$29&gt;VLOOKUP($G39,Lists!$J$17:$K$21,2),IF($M39=Lists!$H$3,IF($K39&lt;1,(($S39/$K39)*((1+'Inputs &amp; Summary'!$D$7)^AH$29)),((INT(AH$29/$K39)-INT((AH$29-1)/$K39))*$S39*((1+'Inputs &amp; Summary'!$D$7)^AH$29))),(_xlfn.WEIBULL.DIST(AH$29,$L39,$K39,FALSE)*$S39*((1+'Inputs &amp; Summary'!$D$7)^AH$29))),IF($M39=Lists!$H$3,IF($K39&lt;1,((($R39*(1-$E39)+$Q39*(1-$F39))/$K39)*((1+'Inputs &amp; Summary'!$D$7)^AH$29)),((INT(AH$29/$K39)-INT((AH$29-1)/$K39))*($R39*(1-$E39)+$Q39*(1-$F39))*((1+'Inputs &amp; Summary'!$D$7)^AH$29))),((_xlfn.WEIBULL.DIST(AH$29,$L39,$K39,FALSE)*($R39*(1-$E39)+$Q39*(1-$F39))*((1+'Inputs &amp; Summary'!$D$7)^AH$29))))))</f>
        <v>26.350058027839587</v>
      </c>
      <c r="AI39" s="114">
        <f>$D39*IF(AI$29&gt;'Inputs &amp; Summary'!$D$5,0,IF(AI$29&gt;VLOOKUP($G39,Lists!$J$17:$K$21,2),IF($M39=Lists!$H$3,IF($K39&lt;1,(($S39/$K39)*((1+'Inputs &amp; Summary'!$D$7)^AI$29)),((INT(AI$29/$K39)-INT((AI$29-1)/$K39))*$S39*((1+'Inputs &amp; Summary'!$D$7)^AI$29))),(_xlfn.WEIBULL.DIST(AI$29,$L39,$K39,FALSE)*$S39*((1+'Inputs &amp; Summary'!$D$7)^AI$29))),IF($M39=Lists!$H$3,IF($K39&lt;1,((($R39*(1-$E39)+$Q39*(1-$F39))/$K39)*((1+'Inputs &amp; Summary'!$D$7)^AI$29)),((INT(AI$29/$K39)-INT((AI$29-1)/$K39))*($R39*(1-$E39)+$Q39*(1-$F39))*((1+'Inputs &amp; Summary'!$D$7)^AI$29))),((_xlfn.WEIBULL.DIST(AI$29,$L39,$K39,FALSE)*($R39*(1-$E39)+$Q39*(1-$F39))*((1+'Inputs &amp; Summary'!$D$7)^AI$29))))))</f>
        <v>0</v>
      </c>
      <c r="AJ39" s="114">
        <f>$D39*IF(AJ$29&gt;'Inputs &amp; Summary'!$D$5,0,IF(AJ$29&gt;VLOOKUP($G39,Lists!$J$17:$K$21,2),IF($M39=Lists!$H$3,IF($K39&lt;1,(($S39/$K39)*((1+'Inputs &amp; Summary'!$D$7)^AJ$29)),((INT(AJ$29/$K39)-INT((AJ$29-1)/$K39))*$S39*((1+'Inputs &amp; Summary'!$D$7)^AJ$29))),(_xlfn.WEIBULL.DIST(AJ$29,$L39,$K39,FALSE)*$S39*((1+'Inputs &amp; Summary'!$D$7)^AJ$29))),IF($M39=Lists!$H$3,IF($K39&lt;1,((($R39*(1-$E39)+$Q39*(1-$F39))/$K39)*((1+'Inputs &amp; Summary'!$D$7)^AJ$29)),((INT(AJ$29/$K39)-INT((AJ$29-1)/$K39))*($R39*(1-$E39)+$Q39*(1-$F39))*((1+'Inputs &amp; Summary'!$D$7)^AJ$29))),((_xlfn.WEIBULL.DIST(AJ$29,$L39,$K39,FALSE)*($R39*(1-$E39)+$Q39*(1-$F39))*((1+'Inputs &amp; Summary'!$D$7)^AJ$29))))))</f>
        <v>0</v>
      </c>
      <c r="AK39" s="114">
        <f>$D39*IF(AK$29&gt;'Inputs &amp; Summary'!$D$5,0,IF(AK$29&gt;VLOOKUP($G39,Lists!$J$17:$K$21,2),IF($M39=Lists!$H$3,IF($K39&lt;1,(($S39/$K39)*((1+'Inputs &amp; Summary'!$D$7)^AK$29)),((INT(AK$29/$K39)-INT((AK$29-1)/$K39))*$S39*((1+'Inputs &amp; Summary'!$D$7)^AK$29))),(_xlfn.WEIBULL.DIST(AK$29,$L39,$K39,FALSE)*$S39*((1+'Inputs &amp; Summary'!$D$7)^AK$29))),IF($M39=Lists!$H$3,IF($K39&lt;1,((($R39*(1-$E39)+$Q39*(1-$F39))/$K39)*((1+'Inputs &amp; Summary'!$D$7)^AK$29)),((INT(AK$29/$K39)-INT((AK$29-1)/$K39))*($R39*(1-$E39)+$Q39*(1-$F39))*((1+'Inputs &amp; Summary'!$D$7)^AK$29))),((_xlfn.WEIBULL.DIST(AK$29,$L39,$K39,FALSE)*($R39*(1-$E39)+$Q39*(1-$F39))*((1+'Inputs &amp; Summary'!$D$7)^AK$29))))))</f>
        <v>0</v>
      </c>
      <c r="AL39" s="114">
        <f>$D39*IF(AL$29&gt;'Inputs &amp; Summary'!$D$5,0,IF(AL$29&gt;VLOOKUP($G39,Lists!$J$17:$K$21,2),IF($M39=Lists!$H$3,IF($K39&lt;1,(($S39/$K39)*((1+'Inputs &amp; Summary'!$D$7)^AL$29)),((INT(AL$29/$K39)-INT((AL$29-1)/$K39))*$S39*((1+'Inputs &amp; Summary'!$D$7)^AL$29))),(_xlfn.WEIBULL.DIST(AL$29,$L39,$K39,FALSE)*$S39*((1+'Inputs &amp; Summary'!$D$7)^AL$29))),IF($M39=Lists!$H$3,IF($K39&lt;1,((($R39*(1-$E39)+$Q39*(1-$F39))/$K39)*((1+'Inputs &amp; Summary'!$D$7)^AL$29)),((INT(AL$29/$K39)-INT((AL$29-1)/$K39))*($R39*(1-$E39)+$Q39*(1-$F39))*((1+'Inputs &amp; Summary'!$D$7)^AL$29))),((_xlfn.WEIBULL.DIST(AL$29,$L39,$K39,FALSE)*($R39*(1-$E39)+$Q39*(1-$F39))*((1+'Inputs &amp; Summary'!$D$7)^AL$29))))))</f>
        <v>0</v>
      </c>
      <c r="AM39" s="114">
        <f>$D39*IF(AM$29&gt;'Inputs &amp; Summary'!$D$5,0,IF(AM$29&gt;VLOOKUP($G39,Lists!$J$17:$K$21,2),IF($M39=Lists!$H$3,IF($K39&lt;1,(($S39/$K39)*((1+'Inputs &amp; Summary'!$D$7)^AM$29)),((INT(AM$29/$K39)-INT((AM$29-1)/$K39))*$S39*((1+'Inputs &amp; Summary'!$D$7)^AM$29))),(_xlfn.WEIBULL.DIST(AM$29,$L39,$K39,FALSE)*$S39*((1+'Inputs &amp; Summary'!$D$7)^AM$29))),IF($M39=Lists!$H$3,IF($K39&lt;1,((($R39*(1-$E39)+$Q39*(1-$F39))/$K39)*((1+'Inputs &amp; Summary'!$D$7)^AM$29)),((INT(AM$29/$K39)-INT((AM$29-1)/$K39))*($R39*(1-$E39)+$Q39*(1-$F39))*((1+'Inputs &amp; Summary'!$D$7)^AM$29))),((_xlfn.WEIBULL.DIST(AM$29,$L39,$K39,FALSE)*($R39*(1-$E39)+$Q39*(1-$F39))*((1+'Inputs &amp; Summary'!$D$7)^AM$29))))))</f>
        <v>29.092593231743731</v>
      </c>
      <c r="AN39" s="114">
        <f>$D39*IF(AN$29&gt;'Inputs &amp; Summary'!$D$5,0,IF(AN$29&gt;VLOOKUP($G39,Lists!$J$17:$K$21,2),IF($M39=Lists!$H$3,IF($K39&lt;1,(($S39/$K39)*((1+'Inputs &amp; Summary'!$D$7)^AN$29)),((INT(AN$29/$K39)-INT((AN$29-1)/$K39))*$S39*((1+'Inputs &amp; Summary'!$D$7)^AN$29))),(_xlfn.WEIBULL.DIST(AN$29,$L39,$K39,FALSE)*$S39*((1+'Inputs &amp; Summary'!$D$7)^AN$29))),IF($M39=Lists!$H$3,IF($K39&lt;1,((($R39*(1-$E39)+$Q39*(1-$F39))/$K39)*((1+'Inputs &amp; Summary'!$D$7)^AN$29)),((INT(AN$29/$K39)-INT((AN$29-1)/$K39))*($R39*(1-$E39)+$Q39*(1-$F39))*((1+'Inputs &amp; Summary'!$D$7)^AN$29))),((_xlfn.WEIBULL.DIST(AN$29,$L39,$K39,FALSE)*($R39*(1-$E39)+$Q39*(1-$F39))*((1+'Inputs &amp; Summary'!$D$7)^AN$29))))))</f>
        <v>0</v>
      </c>
      <c r="AO39" s="114">
        <f>$D39*IF(AO$29&gt;'Inputs &amp; Summary'!$D$5,0,IF(AO$29&gt;VLOOKUP($G39,Lists!$J$17:$K$21,2),IF($M39=Lists!$H$3,IF($K39&lt;1,(($S39/$K39)*((1+'Inputs &amp; Summary'!$D$7)^AO$29)),((INT(AO$29/$K39)-INT((AO$29-1)/$K39))*$S39*((1+'Inputs &amp; Summary'!$D$7)^AO$29))),(_xlfn.WEIBULL.DIST(AO$29,$L39,$K39,FALSE)*$S39*((1+'Inputs &amp; Summary'!$D$7)^AO$29))),IF($M39=Lists!$H$3,IF($K39&lt;1,((($R39*(1-$E39)+$Q39*(1-$F39))/$K39)*((1+'Inputs &amp; Summary'!$D$7)^AO$29)),((INT(AO$29/$K39)-INT((AO$29-1)/$K39))*($R39*(1-$E39)+$Q39*(1-$F39))*((1+'Inputs &amp; Summary'!$D$7)^AO$29))),((_xlfn.WEIBULL.DIST(AO$29,$L39,$K39,FALSE)*($R39*(1-$E39)+$Q39*(1-$F39))*((1+'Inputs &amp; Summary'!$D$7)^AO$29))))))</f>
        <v>0</v>
      </c>
      <c r="AP39" s="114">
        <f>$D39*IF(AP$29&gt;'Inputs &amp; Summary'!$D$5,0,IF(AP$29&gt;VLOOKUP($G39,Lists!$J$17:$K$21,2),IF($M39=Lists!$H$3,IF($K39&lt;1,(($S39/$K39)*((1+'Inputs &amp; Summary'!$D$7)^AP$29)),((INT(AP$29/$K39)-INT((AP$29-1)/$K39))*$S39*((1+'Inputs &amp; Summary'!$D$7)^AP$29))),(_xlfn.WEIBULL.DIST(AP$29,$L39,$K39,FALSE)*$S39*((1+'Inputs &amp; Summary'!$D$7)^AP$29))),IF($M39=Lists!$H$3,IF($K39&lt;1,((($R39*(1-$E39)+$Q39*(1-$F39))/$K39)*((1+'Inputs &amp; Summary'!$D$7)^AP$29)),((INT(AP$29/$K39)-INT((AP$29-1)/$K39))*($R39*(1-$E39)+$Q39*(1-$F39))*((1+'Inputs &amp; Summary'!$D$7)^AP$29))),((_xlfn.WEIBULL.DIST(AP$29,$L39,$K39,FALSE)*($R39*(1-$E39)+$Q39*(1-$F39))*((1+'Inputs &amp; Summary'!$D$7)^AP$29))))))</f>
        <v>0</v>
      </c>
      <c r="AQ39" s="114">
        <f>$D39*IF(AQ$29&gt;'Inputs &amp; Summary'!$D$5,0,IF(AQ$29&gt;VLOOKUP($G39,Lists!$J$17:$K$21,2),IF($M39=Lists!$H$3,IF($K39&lt;1,(($S39/$K39)*((1+'Inputs &amp; Summary'!$D$7)^AQ$29)),((INT(AQ$29/$K39)-INT((AQ$29-1)/$K39))*$S39*((1+'Inputs &amp; Summary'!$D$7)^AQ$29))),(_xlfn.WEIBULL.DIST(AQ$29,$L39,$K39,FALSE)*$S39*((1+'Inputs &amp; Summary'!$D$7)^AQ$29))),IF($M39=Lists!$H$3,IF($K39&lt;1,((($R39*(1-$E39)+$Q39*(1-$F39))/$K39)*((1+'Inputs &amp; Summary'!$D$7)^AQ$29)),((INT(AQ$29/$K39)-INT((AQ$29-1)/$K39))*($R39*(1-$E39)+$Q39*(1-$F39))*((1+'Inputs &amp; Summary'!$D$7)^AQ$29))),((_xlfn.WEIBULL.DIST(AQ$29,$L39,$K39,FALSE)*($R39*(1-$E39)+$Q39*(1-$F39))*((1+'Inputs &amp; Summary'!$D$7)^AQ$29))))))</f>
        <v>0</v>
      </c>
      <c r="AR39" s="114">
        <f>$D39*IF(AR$29&gt;'Inputs &amp; Summary'!$D$5,0,IF(AR$29&gt;VLOOKUP($G39,Lists!$J$17:$K$21,2),IF($M39=Lists!$H$3,IF($K39&lt;1,(($S39/$K39)*((1+'Inputs &amp; Summary'!$D$7)^AR$29)),((INT(AR$29/$K39)-INT((AR$29-1)/$K39))*$S39*((1+'Inputs &amp; Summary'!$D$7)^AR$29))),(_xlfn.WEIBULL.DIST(AR$29,$L39,$K39,FALSE)*$S39*((1+'Inputs &amp; Summary'!$D$7)^AR$29))),IF($M39=Lists!$H$3,IF($K39&lt;1,((($R39*(1-$E39)+$Q39*(1-$F39))/$K39)*((1+'Inputs &amp; Summary'!$D$7)^AR$29)),((INT(AR$29/$K39)-INT((AR$29-1)/$K39))*($R39*(1-$E39)+$Q39*(1-$F39))*((1+'Inputs &amp; Summary'!$D$7)^AR$29))),((_xlfn.WEIBULL.DIST(AR$29,$L39,$K39,FALSE)*($R39*(1-$E39)+$Q39*(1-$F39))*((1+'Inputs &amp; Summary'!$D$7)^AR$29))))))</f>
        <v>32.120573702474509</v>
      </c>
      <c r="AS39" s="114">
        <f>$D39*IF(AS$29&gt;'Inputs &amp; Summary'!$D$5,0,IF(AS$29&gt;VLOOKUP($G39,Lists!$J$17:$K$21,2),IF($M39=Lists!$H$3,IF($K39&lt;1,(($S39/$K39)*((1+'Inputs &amp; Summary'!$D$7)^AS$29)),((INT(AS$29/$K39)-INT((AS$29-1)/$K39))*$S39*((1+'Inputs &amp; Summary'!$D$7)^AS$29))),(_xlfn.WEIBULL.DIST(AS$29,$L39,$K39,FALSE)*$S39*((1+'Inputs &amp; Summary'!$D$7)^AS$29))),IF($M39=Lists!$H$3,IF($K39&lt;1,((($R39*(1-$E39)+$Q39*(1-$F39))/$K39)*((1+'Inputs &amp; Summary'!$D$7)^AS$29)),((INT(AS$29/$K39)-INT((AS$29-1)/$K39))*($R39*(1-$E39)+$Q39*(1-$F39))*((1+'Inputs &amp; Summary'!$D$7)^AS$29))),((_xlfn.WEIBULL.DIST(AS$29,$L39,$K39,FALSE)*($R39*(1-$E39)+$Q39*(1-$F39))*((1+'Inputs &amp; Summary'!$D$7)^AS$29))))))</f>
        <v>0</v>
      </c>
      <c r="AT39" s="114">
        <f>$D39*IF(AT$29&gt;'Inputs &amp; Summary'!$D$5,0,IF(AT$29&gt;VLOOKUP($G39,Lists!$J$17:$K$21,2),IF($M39=Lists!$H$3,IF($K39&lt;1,(($S39/$K39)*((1+'Inputs &amp; Summary'!$D$7)^AT$29)),((INT(AT$29/$K39)-INT((AT$29-1)/$K39))*$S39*((1+'Inputs &amp; Summary'!$D$7)^AT$29))),(_xlfn.WEIBULL.DIST(AT$29,$L39,$K39,FALSE)*$S39*((1+'Inputs &amp; Summary'!$D$7)^AT$29))),IF($M39=Lists!$H$3,IF($K39&lt;1,((($R39*(1-$E39)+$Q39*(1-$F39))/$K39)*((1+'Inputs &amp; Summary'!$D$7)^AT$29)),((INT(AT$29/$K39)-INT((AT$29-1)/$K39))*($R39*(1-$E39)+$Q39*(1-$F39))*((1+'Inputs &amp; Summary'!$D$7)^AT$29))),((_xlfn.WEIBULL.DIST(AT$29,$L39,$K39,FALSE)*($R39*(1-$E39)+$Q39*(1-$F39))*((1+'Inputs &amp; Summary'!$D$7)^AT$29))))))</f>
        <v>0</v>
      </c>
      <c r="AU39" s="114">
        <f>$D39*IF(AU$29&gt;'Inputs &amp; Summary'!$D$5,0,IF(AU$29&gt;VLOOKUP($G39,Lists!$J$17:$K$21,2),IF($M39=Lists!$H$3,IF($K39&lt;1,(($S39/$K39)*((1+'Inputs &amp; Summary'!$D$7)^AU$29)),((INT(AU$29/$K39)-INT((AU$29-1)/$K39))*$S39*((1+'Inputs &amp; Summary'!$D$7)^AU$29))),(_xlfn.WEIBULL.DIST(AU$29,$L39,$K39,FALSE)*$S39*((1+'Inputs &amp; Summary'!$D$7)^AU$29))),IF($M39=Lists!$H$3,IF($K39&lt;1,((($R39*(1-$E39)+$Q39*(1-$F39))/$K39)*((1+'Inputs &amp; Summary'!$D$7)^AU$29)),((INT(AU$29/$K39)-INT((AU$29-1)/$K39))*($R39*(1-$E39)+$Q39*(1-$F39))*((1+'Inputs &amp; Summary'!$D$7)^AU$29))),((_xlfn.WEIBULL.DIST(AU$29,$L39,$K39,FALSE)*($R39*(1-$E39)+$Q39*(1-$F39))*((1+'Inputs &amp; Summary'!$D$7)^AU$29))))))</f>
        <v>0</v>
      </c>
      <c r="AV39" s="114">
        <f>$D39*IF(AV$29&gt;'Inputs &amp; Summary'!$D$5,0,IF(AV$29&gt;VLOOKUP($G39,Lists!$J$17:$K$21,2),IF($M39=Lists!$H$3,IF($K39&lt;1,(($S39/$K39)*((1+'Inputs &amp; Summary'!$D$7)^AV$29)),((INT(AV$29/$K39)-INT((AV$29-1)/$K39))*$S39*((1+'Inputs &amp; Summary'!$D$7)^AV$29))),(_xlfn.WEIBULL.DIST(AV$29,$L39,$K39,FALSE)*$S39*((1+'Inputs &amp; Summary'!$D$7)^AV$29))),IF($M39=Lists!$H$3,IF($K39&lt;1,((($R39*(1-$E39)+$Q39*(1-$F39))/$K39)*((1+'Inputs &amp; Summary'!$D$7)^AV$29)),((INT(AV$29/$K39)-INT((AV$29-1)/$K39))*($R39*(1-$E39)+$Q39*(1-$F39))*((1+'Inputs &amp; Summary'!$D$7)^AV$29))),((_xlfn.WEIBULL.DIST(AV$29,$L39,$K39,FALSE)*($R39*(1-$E39)+$Q39*(1-$F39))*((1+'Inputs &amp; Summary'!$D$7)^AV$29))))))</f>
        <v>0</v>
      </c>
      <c r="AW39" s="114">
        <f>$D39*IF(AW$29&gt;'Inputs &amp; Summary'!$D$5,0,IF(AW$29&gt;VLOOKUP($G39,Lists!$J$17:$K$21,2),IF($M39=Lists!$H$3,IF($K39&lt;1,(($S39/$K39)*((1+'Inputs &amp; Summary'!$D$7)^AW$29)),((INT(AW$29/$K39)-INT((AW$29-1)/$K39))*$S39*((1+'Inputs &amp; Summary'!$D$7)^AW$29))),(_xlfn.WEIBULL.DIST(AW$29,$L39,$K39,FALSE)*$S39*((1+'Inputs &amp; Summary'!$D$7)^AW$29))),IF($M39=Lists!$H$3,IF($K39&lt;1,((($R39*(1-$E39)+$Q39*(1-$F39))/$K39)*((1+'Inputs &amp; Summary'!$D$7)^AW$29)),((INT(AW$29/$K39)-INT((AW$29-1)/$K39))*($R39*(1-$E39)+$Q39*(1-$F39))*((1+'Inputs &amp; Summary'!$D$7)^AW$29))),((_xlfn.WEIBULL.DIST(AW$29,$L39,$K39,FALSE)*($R39*(1-$E39)+$Q39*(1-$F39))*((1+'Inputs &amp; Summary'!$D$7)^AW$29))))))</f>
        <v>0</v>
      </c>
      <c r="AX39" s="114">
        <f>$D39*IF(AX$29&gt;'Inputs &amp; Summary'!$D$5,0,IF(AX$29&gt;VLOOKUP($G39,Lists!$J$17:$K$21,2),IF($M39=Lists!$H$3,IF($K39&lt;1,(($S39/$K39)*((1+'Inputs &amp; Summary'!$D$7)^AX$29)),((INT(AX$29/$K39)-INT((AX$29-1)/$K39))*$S39*((1+'Inputs &amp; Summary'!$D$7)^AX$29))),(_xlfn.WEIBULL.DIST(AX$29,$L39,$K39,FALSE)*$S39*((1+'Inputs &amp; Summary'!$D$7)^AX$29))),IF($M39=Lists!$H$3,IF($K39&lt;1,((($R39*(1-$E39)+$Q39*(1-$F39))/$K39)*((1+'Inputs &amp; Summary'!$D$7)^AX$29)),((INT(AX$29/$K39)-INT((AX$29-1)/$K39))*($R39*(1-$E39)+$Q39*(1-$F39))*((1+'Inputs &amp; Summary'!$D$7)^AX$29))),((_xlfn.WEIBULL.DIST(AX$29,$L39,$K39,FALSE)*($R39*(1-$E39)+$Q39*(1-$F39))*((1+'Inputs &amp; Summary'!$D$7)^AX$29))))))</f>
        <v>0</v>
      </c>
      <c r="AY39" s="114">
        <f>$D39*IF(AY$29&gt;'Inputs &amp; Summary'!$D$5,0,IF(AY$29&gt;VLOOKUP($G39,Lists!$J$17:$K$21,2),IF($M39=Lists!$H$3,IF($K39&lt;1,(($S39/$K39)*((1+'Inputs &amp; Summary'!$D$7)^AY$29)),((INT(AY$29/$K39)-INT((AY$29-1)/$K39))*$S39*((1+'Inputs &amp; Summary'!$D$7)^AY$29))),(_xlfn.WEIBULL.DIST(AY$29,$L39,$K39,FALSE)*$S39*((1+'Inputs &amp; Summary'!$D$7)^AY$29))),IF($M39=Lists!$H$3,IF($K39&lt;1,((($R39*(1-$E39)+$Q39*(1-$F39))/$K39)*((1+'Inputs &amp; Summary'!$D$7)^AY$29)),((INT(AY$29/$K39)-INT((AY$29-1)/$K39))*($R39*(1-$E39)+$Q39*(1-$F39))*((1+'Inputs &amp; Summary'!$D$7)^AY$29))),((_xlfn.WEIBULL.DIST(AY$29,$L39,$K39,FALSE)*($R39*(1-$E39)+$Q39*(1-$F39))*((1+'Inputs &amp; Summary'!$D$7)^AY$29))))))</f>
        <v>0</v>
      </c>
      <c r="AZ39" s="114">
        <f>$D39*IF(AZ$29&gt;'Inputs &amp; Summary'!$D$5,0,IF(AZ$29&gt;VLOOKUP($G39,Lists!$J$17:$K$21,2),IF($M39=Lists!$H$3,IF($K39&lt;1,(($S39/$K39)*((1+'Inputs &amp; Summary'!$D$7)^AZ$29)),((INT(AZ$29/$K39)-INT((AZ$29-1)/$K39))*$S39*((1+'Inputs &amp; Summary'!$D$7)^AZ$29))),(_xlfn.WEIBULL.DIST(AZ$29,$L39,$K39,FALSE)*$S39*((1+'Inputs &amp; Summary'!$D$7)^AZ$29))),IF($M39=Lists!$H$3,IF($K39&lt;1,((($R39*(1-$E39)+$Q39*(1-$F39))/$K39)*((1+'Inputs &amp; Summary'!$D$7)^AZ$29)),((INT(AZ$29/$K39)-INT((AZ$29-1)/$K39))*($R39*(1-$E39)+$Q39*(1-$F39))*((1+'Inputs &amp; Summary'!$D$7)^AZ$29))),((_xlfn.WEIBULL.DIST(AZ$29,$L39,$K39,FALSE)*($R39*(1-$E39)+$Q39*(1-$F39))*((1+'Inputs &amp; Summary'!$D$7)^AZ$29))))))</f>
        <v>0</v>
      </c>
      <c r="BA39" s="114">
        <f>$D39*IF(BA$29&gt;'Inputs &amp; Summary'!$D$5,0,IF(BA$29&gt;VLOOKUP($G39,Lists!$J$17:$K$21,2),IF($M39=Lists!$H$3,IF($K39&lt;1,(($S39/$K39)*((1+'Inputs &amp; Summary'!$D$7)^BA$29)),((INT(BA$29/$K39)-INT((BA$29-1)/$K39))*$S39*((1+'Inputs &amp; Summary'!$D$7)^BA$29))),(_xlfn.WEIBULL.DIST(BA$29,$L39,$K39,FALSE)*$S39*((1+'Inputs &amp; Summary'!$D$7)^BA$29))),IF($M39=Lists!$H$3,IF($K39&lt;1,((($R39*(1-$E39)+$Q39*(1-$F39))/$K39)*((1+'Inputs &amp; Summary'!$D$7)^BA$29)),((INT(BA$29/$K39)-INT((BA$29-1)/$K39))*($R39*(1-$E39)+$Q39*(1-$F39))*((1+'Inputs &amp; Summary'!$D$7)^BA$29))),((_xlfn.WEIBULL.DIST(BA$29,$L39,$K39,FALSE)*($R39*(1-$E39)+$Q39*(1-$F39))*((1+'Inputs &amp; Summary'!$D$7)^BA$29))))))</f>
        <v>0</v>
      </c>
      <c r="BB39" s="114">
        <f>$D39*IF(BB$29&gt;'Inputs &amp; Summary'!$D$5,0,IF(BB$29&gt;VLOOKUP($G39,Lists!$J$17:$K$21,2),IF($M39=Lists!$H$3,IF($K39&lt;1,(($S39/$K39)*((1+'Inputs &amp; Summary'!$D$7)^BB$29)),((INT(BB$29/$K39)-INT((BB$29-1)/$K39))*$S39*((1+'Inputs &amp; Summary'!$D$7)^BB$29))),(_xlfn.WEIBULL.DIST(BB$29,$L39,$K39,FALSE)*$S39*((1+'Inputs &amp; Summary'!$D$7)^BB$29))),IF($M39=Lists!$H$3,IF($K39&lt;1,((($R39*(1-$E39)+$Q39*(1-$F39))/$K39)*((1+'Inputs &amp; Summary'!$D$7)^BB$29)),((INT(BB$29/$K39)-INT((BB$29-1)/$K39))*($R39*(1-$E39)+$Q39*(1-$F39))*((1+'Inputs &amp; Summary'!$D$7)^BB$29))),((_xlfn.WEIBULL.DIST(BB$29,$L39,$K39,FALSE)*($R39*(1-$E39)+$Q39*(1-$F39))*((1+'Inputs &amp; Summary'!$D$7)^BB$29))))))</f>
        <v>0</v>
      </c>
      <c r="BC39" s="114">
        <f>$D39*IF(BC$29&gt;'Inputs &amp; Summary'!$D$5,0,IF(BC$29&gt;VLOOKUP($G39,Lists!$J$17:$K$21,2),IF($M39=Lists!$H$3,IF($K39&lt;1,(($S39/$K39)*((1+'Inputs &amp; Summary'!$D$7)^BC$29)),((INT(BC$29/$K39)-INT((BC$29-1)/$K39))*$S39*((1+'Inputs &amp; Summary'!$D$7)^BC$29))),(_xlfn.WEIBULL.DIST(BC$29,$L39,$K39,FALSE)*$S39*((1+'Inputs &amp; Summary'!$D$7)^BC$29))),IF($M39=Lists!$H$3,IF($K39&lt;1,((($R39*(1-$E39)+$Q39*(1-$F39))/$K39)*((1+'Inputs &amp; Summary'!$D$7)^BC$29)),((INT(BC$29/$K39)-INT((BC$29-1)/$K39))*($R39*(1-$E39)+$Q39*(1-$F39))*((1+'Inputs &amp; Summary'!$D$7)^BC$29))),((_xlfn.WEIBULL.DIST(BC$29,$L39,$K39,FALSE)*($R39*(1-$E39)+$Q39*(1-$F39))*((1+'Inputs &amp; Summary'!$D$7)^BC$29))))))</f>
        <v>0</v>
      </c>
      <c r="BD39" s="114">
        <f>$D39*IF(BD$29&gt;'Inputs &amp; Summary'!$D$5,0,IF(BD$29&gt;VLOOKUP($G39,Lists!$J$17:$K$21,2),IF($M39=Lists!$H$3,IF($K39&lt;1,(($S39/$K39)*((1+'Inputs &amp; Summary'!$D$7)^BD$29)),((INT(BD$29/$K39)-INT((BD$29-1)/$K39))*$S39*((1+'Inputs &amp; Summary'!$D$7)^BD$29))),(_xlfn.WEIBULL.DIST(BD$29,$L39,$K39,FALSE)*$S39*((1+'Inputs &amp; Summary'!$D$7)^BD$29))),IF($M39=Lists!$H$3,IF($K39&lt;1,((($R39*(1-$E39)+$Q39*(1-$F39))/$K39)*((1+'Inputs &amp; Summary'!$D$7)^BD$29)),((INT(BD$29/$K39)-INT((BD$29-1)/$K39))*($R39*(1-$E39)+$Q39*(1-$F39))*((1+'Inputs &amp; Summary'!$D$7)^BD$29))),((_xlfn.WEIBULL.DIST(BD$29,$L39,$K39,FALSE)*($R39*(1-$E39)+$Q39*(1-$F39))*((1+'Inputs &amp; Summary'!$D$7)^BD$29))))))</f>
        <v>0</v>
      </c>
      <c r="BE39" s="114">
        <f>$D39*IF(BE$29&gt;'Inputs &amp; Summary'!$D$5,0,IF(BE$29&gt;VLOOKUP($G39,Lists!$J$17:$K$21,2),IF($M39=Lists!$H$3,IF($K39&lt;1,(($S39/$K39)*((1+'Inputs &amp; Summary'!$D$7)^BE$29)),((INT(BE$29/$K39)-INT((BE$29-1)/$K39))*$S39*((1+'Inputs &amp; Summary'!$D$7)^BE$29))),(_xlfn.WEIBULL.DIST(BE$29,$L39,$K39,FALSE)*$S39*((1+'Inputs &amp; Summary'!$D$7)^BE$29))),IF($M39=Lists!$H$3,IF($K39&lt;1,((($R39*(1-$E39)+$Q39*(1-$F39))/$K39)*((1+'Inputs &amp; Summary'!$D$7)^BE$29)),((INT(BE$29/$K39)-INT((BE$29-1)/$K39))*($R39*(1-$E39)+$Q39*(1-$F39))*((1+'Inputs &amp; Summary'!$D$7)^BE$29))),((_xlfn.WEIBULL.DIST(BE$29,$L39,$K39,FALSE)*($R39*(1-$E39)+$Q39*(1-$F39))*((1+'Inputs &amp; Summary'!$D$7)^BE$29))))))</f>
        <v>0</v>
      </c>
      <c r="BF39" s="114">
        <f>$D39*IF(BF$29&gt;'Inputs &amp; Summary'!$D$5,0,IF(BF$29&gt;VLOOKUP($G39,Lists!$J$17:$K$21,2),IF($M39=Lists!$H$3,IF($K39&lt;1,(($S39/$K39)*((1+'Inputs &amp; Summary'!$D$7)^BF$29)),((INT(BF$29/$K39)-INT((BF$29-1)/$K39))*$S39*((1+'Inputs &amp; Summary'!$D$7)^BF$29))),(_xlfn.WEIBULL.DIST(BF$29,$L39,$K39,FALSE)*$S39*((1+'Inputs &amp; Summary'!$D$7)^BF$29))),IF($M39=Lists!$H$3,IF($K39&lt;1,((($R39*(1-$E39)+$Q39*(1-$F39))/$K39)*((1+'Inputs &amp; Summary'!$D$7)^BF$29)),((INT(BF$29/$K39)-INT((BF$29-1)/$K39))*($R39*(1-$E39)+$Q39*(1-$F39))*((1+'Inputs &amp; Summary'!$D$7)^BF$29))),((_xlfn.WEIBULL.DIST(BF$29,$L39,$K39,FALSE)*($R39*(1-$E39)+$Q39*(1-$F39))*((1+'Inputs &amp; Summary'!$D$7)^BF$29))))))</f>
        <v>0</v>
      </c>
      <c r="BG39" s="114">
        <f>$D39*IF(BG$29&gt;'Inputs &amp; Summary'!$D$5,0,IF(BG$29&gt;VLOOKUP($G39,Lists!$J$17:$K$21,2),IF($M39=Lists!$H$3,IF($K39&lt;1,(($S39/$K39)*((1+'Inputs &amp; Summary'!$D$7)^BG$29)),((INT(BG$29/$K39)-INT((BG$29-1)/$K39))*$S39*((1+'Inputs &amp; Summary'!$D$7)^BG$29))),(_xlfn.WEIBULL.DIST(BG$29,$L39,$K39,FALSE)*$S39*((1+'Inputs &amp; Summary'!$D$7)^BG$29))),IF($M39=Lists!$H$3,IF($K39&lt;1,((($R39*(1-$E39)+$Q39*(1-$F39))/$K39)*((1+'Inputs &amp; Summary'!$D$7)^BG$29)),((INT(BG$29/$K39)-INT((BG$29-1)/$K39))*($R39*(1-$E39)+$Q39*(1-$F39))*((1+'Inputs &amp; Summary'!$D$7)^BG$29))),((_xlfn.WEIBULL.DIST(BG$29,$L39,$K39,FALSE)*($R39*(1-$E39)+$Q39*(1-$F39))*((1+'Inputs &amp; Summary'!$D$7)^BG$29))))))</f>
        <v>0</v>
      </c>
      <c r="BH39" s="114">
        <f>$D39*IF(BH$29&gt;'Inputs &amp; Summary'!$D$5,0,IF(BH$29&gt;VLOOKUP($G39,Lists!$J$17:$K$21,2),IF($M39=Lists!$H$3,IF($K39&lt;1,(($S39/$K39)*((1+'Inputs &amp; Summary'!$D$7)^BH$29)),((INT(BH$29/$K39)-INT((BH$29-1)/$K39))*$S39*((1+'Inputs &amp; Summary'!$D$7)^BH$29))),(_xlfn.WEIBULL.DIST(BH$29,$L39,$K39,FALSE)*$S39*((1+'Inputs &amp; Summary'!$D$7)^BH$29))),IF($M39=Lists!$H$3,IF($K39&lt;1,((($R39*(1-$E39)+$Q39*(1-$F39))/$K39)*((1+'Inputs &amp; Summary'!$D$7)^BH$29)),((INT(BH$29/$K39)-INT((BH$29-1)/$K39))*($R39*(1-$E39)+$Q39*(1-$F39))*((1+'Inputs &amp; Summary'!$D$7)^BH$29))),((_xlfn.WEIBULL.DIST(BH$29,$L39,$K39,FALSE)*($R39*(1-$E39)+$Q39*(1-$F39))*((1+'Inputs &amp; Summary'!$D$7)^BH$29))))))</f>
        <v>0</v>
      </c>
      <c r="BI39" s="114">
        <f>$D39*IF(BI$29&gt;'Inputs &amp; Summary'!$D$5,0,IF(BI$29&gt;VLOOKUP($G39,Lists!$J$17:$K$21,2),IF($M39=Lists!$H$3,IF($K39&lt;1,(($S39/$K39)*((1+'Inputs &amp; Summary'!$D$7)^BI$29)),((INT(BI$29/$K39)-INT((BI$29-1)/$K39))*$S39*((1+'Inputs &amp; Summary'!$D$7)^BI$29))),(_xlfn.WEIBULL.DIST(BI$29,$L39,$K39,FALSE)*$S39*((1+'Inputs &amp; Summary'!$D$7)^BI$29))),IF($M39=Lists!$H$3,IF($K39&lt;1,((($R39*(1-$E39)+$Q39*(1-$F39))/$K39)*((1+'Inputs &amp; Summary'!$D$7)^BI$29)),((INT(BI$29/$K39)-INT((BI$29-1)/$K39))*($R39*(1-$E39)+$Q39*(1-$F39))*((1+'Inputs &amp; Summary'!$D$7)^BI$29))),((_xlfn.WEIBULL.DIST(BI$29,$L39,$K39,FALSE)*($R39*(1-$E39)+$Q39*(1-$F39))*((1+'Inputs &amp; Summary'!$D$7)^BI$29))))))</f>
        <v>0</v>
      </c>
      <c r="BJ39" s="114">
        <f>$D39*IF(BJ$29&gt;'Inputs &amp; Summary'!$D$5,0,IF(BJ$29&gt;VLOOKUP($G39,Lists!$J$17:$K$21,2),IF($M39=Lists!$H$3,IF($K39&lt;1,(($S39/$K39)*((1+'Inputs &amp; Summary'!$D$7)^BJ$29)),((INT(BJ$29/$K39)-INT((BJ$29-1)/$K39))*$S39*((1+'Inputs &amp; Summary'!$D$7)^BJ$29))),(_xlfn.WEIBULL.DIST(BJ$29,$L39,$K39,FALSE)*$S39*((1+'Inputs &amp; Summary'!$D$7)^BJ$29))),IF($M39=Lists!$H$3,IF($K39&lt;1,((($R39*(1-$E39)+$Q39*(1-$F39))/$K39)*((1+'Inputs &amp; Summary'!$D$7)^BJ$29)),((INT(BJ$29/$K39)-INT((BJ$29-1)/$K39))*($R39*(1-$E39)+$Q39*(1-$F39))*((1+'Inputs &amp; Summary'!$D$7)^BJ$29))),((_xlfn.WEIBULL.DIST(BJ$29,$L39,$K39,FALSE)*($R39*(1-$E39)+$Q39*(1-$F39))*((1+'Inputs &amp; Summary'!$D$7)^BJ$29))))))</f>
        <v>0</v>
      </c>
      <c r="BK39" s="114">
        <f>$D39*IF(BK$29&gt;'Inputs &amp; Summary'!$D$5,0,IF(BK$29&gt;VLOOKUP($G39,Lists!$J$17:$K$21,2),IF($M39=Lists!$H$3,IF($K39&lt;1,(($S39/$K39)*((1+'Inputs &amp; Summary'!$D$7)^BK$29)),((INT(BK$29/$K39)-INT((BK$29-1)/$K39))*$S39*((1+'Inputs &amp; Summary'!$D$7)^BK$29))),(_xlfn.WEIBULL.DIST(BK$29,$L39,$K39,FALSE)*$S39*((1+'Inputs &amp; Summary'!$D$7)^BK$29))),IF($M39=Lists!$H$3,IF($K39&lt;1,((($R39*(1-$E39)+$Q39*(1-$F39))/$K39)*((1+'Inputs &amp; Summary'!$D$7)^BK$29)),((INT(BK$29/$K39)-INT((BK$29-1)/$K39))*($R39*(1-$E39)+$Q39*(1-$F39))*((1+'Inputs &amp; Summary'!$D$7)^BK$29))),((_xlfn.WEIBULL.DIST(BK$29,$L39,$K39,FALSE)*($R39*(1-$E39)+$Q39*(1-$F39))*((1+'Inputs &amp; Summary'!$D$7)^BK$29))))))</f>
        <v>0</v>
      </c>
      <c r="BL39" s="114">
        <f>$D39*IF(BL$29&gt;'Inputs &amp; Summary'!$D$5,0,IF(BL$29&gt;VLOOKUP($G39,Lists!$J$17:$K$21,2),IF($M39=Lists!$H$3,IF($K39&lt;1,(($S39/$K39)*((1+'Inputs &amp; Summary'!$D$7)^BL$29)),((INT(BL$29/$K39)-INT((BL$29-1)/$K39))*$S39*((1+'Inputs &amp; Summary'!$D$7)^BL$29))),(_xlfn.WEIBULL.DIST(BL$29,$L39,$K39,FALSE)*$S39*((1+'Inputs &amp; Summary'!$D$7)^BL$29))),IF($M39=Lists!$H$3,IF($K39&lt;1,((($R39*(1-$E39)+$Q39*(1-$F39))/$K39)*((1+'Inputs &amp; Summary'!$D$7)^BL$29)),((INT(BL$29/$K39)-INT((BL$29-1)/$K39))*($R39*(1-$E39)+$Q39*(1-$F39))*((1+'Inputs &amp; Summary'!$D$7)^BL$29))),((_xlfn.WEIBULL.DIST(BL$29,$L39,$K39,FALSE)*($R39*(1-$E39)+$Q39*(1-$F39))*((1+'Inputs &amp; Summary'!$D$7)^BL$29))))))</f>
        <v>0</v>
      </c>
    </row>
    <row r="40" spans="1:64" s="1" customFormat="1" x14ac:dyDescent="0.3">
      <c r="A40" s="79" t="s">
        <v>58</v>
      </c>
      <c r="B40" s="33" t="s">
        <v>307</v>
      </c>
      <c r="C40" s="33" t="s">
        <v>36</v>
      </c>
      <c r="D40" s="68">
        <v>1</v>
      </c>
      <c r="E40" s="68">
        <v>0</v>
      </c>
      <c r="F40" s="68">
        <v>0</v>
      </c>
      <c r="G40" s="213" t="s">
        <v>433</v>
      </c>
      <c r="H40" s="34" t="s">
        <v>53</v>
      </c>
      <c r="I40" s="34" t="s">
        <v>95</v>
      </c>
      <c r="J40" s="33">
        <f>VLOOKUP(I40,'Labor Rates'!$A$1:$B$16,2)</f>
        <v>23.197115384615383</v>
      </c>
      <c r="K40" s="35">
        <v>1</v>
      </c>
      <c r="L40" s="35">
        <v>1</v>
      </c>
      <c r="M40" s="33" t="s">
        <v>259</v>
      </c>
      <c r="N40" s="84">
        <f>$N$30</f>
        <v>1</v>
      </c>
      <c r="O40" s="35">
        <f>2/3600</f>
        <v>5.5555555555555556E-4</v>
      </c>
      <c r="P40" s="5">
        <v>0</v>
      </c>
      <c r="Q40" s="73">
        <f t="shared" si="6"/>
        <v>1.2887286324786324E-2</v>
      </c>
      <c r="R40" s="73">
        <f t="shared" si="7"/>
        <v>0</v>
      </c>
      <c r="S40" s="74">
        <f t="shared" si="8"/>
        <v>1.2887286324786324E-2</v>
      </c>
      <c r="T40" s="88"/>
      <c r="U40" s="80"/>
      <c r="V40" s="87">
        <f t="shared" si="9"/>
        <v>1.5969485238431291E-2</v>
      </c>
      <c r="W40" s="87">
        <f>NPV('Inputs &amp; Summary'!$D$6,Y40:BL40)</f>
        <v>0.16194757192653822</v>
      </c>
      <c r="X40" s="90">
        <f t="shared" si="10"/>
        <v>2.2937452482103034E-6</v>
      </c>
      <c r="Y40" s="114">
        <f>$D40*IF(Y$29&gt;'Inputs &amp; Summary'!$D$5,0,IF(Y$29&gt;VLOOKUP($G40,Lists!$J$17:$K$21,2),IF($M40=Lists!$H$3,IF($K40&lt;1,(($S40/$K40)*((1+'Inputs &amp; Summary'!$D$7)^Y$29)),((INT(Y$29/$K40)-INT((Y$29-1)/$K40))*$S40*((1+'Inputs &amp; Summary'!$D$7)^Y$29))),(_xlfn.WEIBULL.DIST(Y$29,$L40,$K40,FALSE)*$S40*((1+'Inputs &amp; Summary'!$D$7)^Y$29))),IF($M40=Lists!$H$3,IF($K40&lt;1,((($R40*(1-$E40)+$Q40*(1-$F40))/$K40)*((1+'Inputs &amp; Summary'!$D$7)^Y$29)),((INT(Y$29/$K40)-INT((Y$29-1)/$K40))*($R40*(1-$E40)+$Q40*(1-$F40))*((1+'Inputs &amp; Summary'!$D$7)^Y$29))),((_xlfn.WEIBULL.DIST(Y$29,$L40,$K40,FALSE)*($R40*(1-$E40)+$Q40*(1-$F40))*((1+'Inputs &amp; Summary'!$D$7)^Y$29))))))</f>
        <v>1.3145032051282051E-2</v>
      </c>
      <c r="Z40" s="114">
        <f>$D40*IF(Z$29&gt;'Inputs &amp; Summary'!$D$5,0,IF(Z$29&gt;VLOOKUP($G40,Lists!$J$17:$K$21,2),IF($M40=Lists!$H$3,IF($K40&lt;1,(($S40/$K40)*((1+'Inputs &amp; Summary'!$D$7)^Z$29)),((INT(Z$29/$K40)-INT((Z$29-1)/$K40))*$S40*((1+'Inputs &amp; Summary'!$D$7)^Z$29))),(_xlfn.WEIBULL.DIST(Z$29,$L40,$K40,FALSE)*$S40*((1+'Inputs &amp; Summary'!$D$7)^Z$29))),IF($M40=Lists!$H$3,IF($K40&lt;1,((($R40*(1-$E40)+$Q40*(1-$F40))/$K40)*((1+'Inputs &amp; Summary'!$D$7)^Z$29)),((INT(Z$29/$K40)-INT((Z$29-1)/$K40))*($R40*(1-$E40)+$Q40*(1-$F40))*((1+'Inputs &amp; Summary'!$D$7)^Z$29))),((_xlfn.WEIBULL.DIST(Z$29,$L40,$K40,FALSE)*($R40*(1-$E40)+$Q40*(1-$F40))*((1+'Inputs &amp; Summary'!$D$7)^Z$29))))))</f>
        <v>1.3407932692307691E-2</v>
      </c>
      <c r="AA40" s="114">
        <f>$D40*IF(AA$29&gt;'Inputs &amp; Summary'!$D$5,0,IF(AA$29&gt;VLOOKUP($G40,Lists!$J$17:$K$21,2),IF($M40=Lists!$H$3,IF($K40&lt;1,(($S40/$K40)*((1+'Inputs &amp; Summary'!$D$7)^AA$29)),((INT(AA$29/$K40)-INT((AA$29-1)/$K40))*$S40*((1+'Inputs &amp; Summary'!$D$7)^AA$29))),(_xlfn.WEIBULL.DIST(AA$29,$L40,$K40,FALSE)*$S40*((1+'Inputs &amp; Summary'!$D$7)^AA$29))),IF($M40=Lists!$H$3,IF($K40&lt;1,((($R40*(1-$E40)+$Q40*(1-$F40))/$K40)*((1+'Inputs &amp; Summary'!$D$7)^AA$29)),((INT(AA$29/$K40)-INT((AA$29-1)/$K40))*($R40*(1-$E40)+$Q40*(1-$F40))*((1+'Inputs &amp; Summary'!$D$7)^AA$29))),((_xlfn.WEIBULL.DIST(AA$29,$L40,$K40,FALSE)*($R40*(1-$E40)+$Q40*(1-$F40))*((1+'Inputs &amp; Summary'!$D$7)^AA$29))))))</f>
        <v>1.3676091346153845E-2</v>
      </c>
      <c r="AB40" s="114">
        <f>$D40*IF(AB$29&gt;'Inputs &amp; Summary'!$D$5,0,IF(AB$29&gt;VLOOKUP($G40,Lists!$J$17:$K$21,2),IF($M40=Lists!$H$3,IF($K40&lt;1,(($S40/$K40)*((1+'Inputs &amp; Summary'!$D$7)^AB$29)),((INT(AB$29/$K40)-INT((AB$29-1)/$K40))*$S40*((1+'Inputs &amp; Summary'!$D$7)^AB$29))),(_xlfn.WEIBULL.DIST(AB$29,$L40,$K40,FALSE)*$S40*((1+'Inputs &amp; Summary'!$D$7)^AB$29))),IF($M40=Lists!$H$3,IF($K40&lt;1,((($R40*(1-$E40)+$Q40*(1-$F40))/$K40)*((1+'Inputs &amp; Summary'!$D$7)^AB$29)),((INT(AB$29/$K40)-INT((AB$29-1)/$K40))*($R40*(1-$E40)+$Q40*(1-$F40))*((1+'Inputs &amp; Summary'!$D$7)^AB$29))),((_xlfn.WEIBULL.DIST(AB$29,$L40,$K40,FALSE)*($R40*(1-$E40)+$Q40*(1-$F40))*((1+'Inputs &amp; Summary'!$D$7)^AB$29))))))</f>
        <v>1.3949613173076922E-2</v>
      </c>
      <c r="AC40" s="114">
        <f>$D40*IF(AC$29&gt;'Inputs &amp; Summary'!$D$5,0,IF(AC$29&gt;VLOOKUP($G40,Lists!$J$17:$K$21,2),IF($M40=Lists!$H$3,IF($K40&lt;1,(($S40/$K40)*((1+'Inputs &amp; Summary'!$D$7)^AC$29)),((INT(AC$29/$K40)-INT((AC$29-1)/$K40))*$S40*((1+'Inputs &amp; Summary'!$D$7)^AC$29))),(_xlfn.WEIBULL.DIST(AC$29,$L40,$K40,FALSE)*$S40*((1+'Inputs &amp; Summary'!$D$7)^AC$29))),IF($M40=Lists!$H$3,IF($K40&lt;1,((($R40*(1-$E40)+$Q40*(1-$F40))/$K40)*((1+'Inputs &amp; Summary'!$D$7)^AC$29)),((INT(AC$29/$K40)-INT((AC$29-1)/$K40))*($R40*(1-$E40)+$Q40*(1-$F40))*((1+'Inputs &amp; Summary'!$D$7)^AC$29))),((_xlfn.WEIBULL.DIST(AC$29,$L40,$K40,FALSE)*($R40*(1-$E40)+$Q40*(1-$F40))*((1+'Inputs &amp; Summary'!$D$7)^AC$29))))))</f>
        <v>1.4228605436538462E-2</v>
      </c>
      <c r="AD40" s="114">
        <f>$D40*IF(AD$29&gt;'Inputs &amp; Summary'!$D$5,0,IF(AD$29&gt;VLOOKUP($G40,Lists!$J$17:$K$21,2),IF($M40=Lists!$H$3,IF($K40&lt;1,(($S40/$K40)*((1+'Inputs &amp; Summary'!$D$7)^AD$29)),((INT(AD$29/$K40)-INT((AD$29-1)/$K40))*$S40*((1+'Inputs &amp; Summary'!$D$7)^AD$29))),(_xlfn.WEIBULL.DIST(AD$29,$L40,$K40,FALSE)*$S40*((1+'Inputs &amp; Summary'!$D$7)^AD$29))),IF($M40=Lists!$H$3,IF($K40&lt;1,((($R40*(1-$E40)+$Q40*(1-$F40))/$K40)*((1+'Inputs &amp; Summary'!$D$7)^AD$29)),((INT(AD$29/$K40)-INT((AD$29-1)/$K40))*($R40*(1-$E40)+$Q40*(1-$F40))*((1+'Inputs &amp; Summary'!$D$7)^AD$29))),((_xlfn.WEIBULL.DIST(AD$29,$L40,$K40,FALSE)*($R40*(1-$E40)+$Q40*(1-$F40))*((1+'Inputs &amp; Summary'!$D$7)^AD$29))))))</f>
        <v>1.4513177545269231E-2</v>
      </c>
      <c r="AE40" s="114">
        <f>$D40*IF(AE$29&gt;'Inputs &amp; Summary'!$D$5,0,IF(AE$29&gt;VLOOKUP($G40,Lists!$J$17:$K$21,2),IF($M40=Lists!$H$3,IF($K40&lt;1,(($S40/$K40)*((1+'Inputs &amp; Summary'!$D$7)^AE$29)),((INT(AE$29/$K40)-INT((AE$29-1)/$K40))*$S40*((1+'Inputs &amp; Summary'!$D$7)^AE$29))),(_xlfn.WEIBULL.DIST(AE$29,$L40,$K40,FALSE)*$S40*((1+'Inputs &amp; Summary'!$D$7)^AE$29))),IF($M40=Lists!$H$3,IF($K40&lt;1,((($R40*(1-$E40)+$Q40*(1-$F40))/$K40)*((1+'Inputs &amp; Summary'!$D$7)^AE$29)),((INT(AE$29/$K40)-INT((AE$29-1)/$K40))*($R40*(1-$E40)+$Q40*(1-$F40))*((1+'Inputs &amp; Summary'!$D$7)^AE$29))),((_xlfn.WEIBULL.DIST(AE$29,$L40,$K40,FALSE)*($R40*(1-$E40)+$Q40*(1-$F40))*((1+'Inputs &amp; Summary'!$D$7)^AE$29))))))</f>
        <v>1.4803441096174612E-2</v>
      </c>
      <c r="AF40" s="114">
        <f>$D40*IF(AF$29&gt;'Inputs &amp; Summary'!$D$5,0,IF(AF$29&gt;VLOOKUP($G40,Lists!$J$17:$K$21,2),IF($M40=Lists!$H$3,IF($K40&lt;1,(($S40/$K40)*((1+'Inputs &amp; Summary'!$D$7)^AF$29)),((INT(AF$29/$K40)-INT((AF$29-1)/$K40))*$S40*((1+'Inputs &amp; Summary'!$D$7)^AF$29))),(_xlfn.WEIBULL.DIST(AF$29,$L40,$K40,FALSE)*$S40*((1+'Inputs &amp; Summary'!$D$7)^AF$29))),IF($M40=Lists!$H$3,IF($K40&lt;1,((($R40*(1-$E40)+$Q40*(1-$F40))/$K40)*((1+'Inputs &amp; Summary'!$D$7)^AF$29)),((INT(AF$29/$K40)-INT((AF$29-1)/$K40))*($R40*(1-$E40)+$Q40*(1-$F40))*((1+'Inputs &amp; Summary'!$D$7)^AF$29))),((_xlfn.WEIBULL.DIST(AF$29,$L40,$K40,FALSE)*($R40*(1-$E40)+$Q40*(1-$F40))*((1+'Inputs &amp; Summary'!$D$7)^AF$29))))))</f>
        <v>1.5099509918098105E-2</v>
      </c>
      <c r="AG40" s="114">
        <f>$D40*IF(AG$29&gt;'Inputs &amp; Summary'!$D$5,0,IF(AG$29&gt;VLOOKUP($G40,Lists!$J$17:$K$21,2),IF($M40=Lists!$H$3,IF($K40&lt;1,(($S40/$K40)*((1+'Inputs &amp; Summary'!$D$7)^AG$29)),((INT(AG$29/$K40)-INT((AG$29-1)/$K40))*$S40*((1+'Inputs &amp; Summary'!$D$7)^AG$29))),(_xlfn.WEIBULL.DIST(AG$29,$L40,$K40,FALSE)*$S40*((1+'Inputs &amp; Summary'!$D$7)^AG$29))),IF($M40=Lists!$H$3,IF($K40&lt;1,((($R40*(1-$E40)+$Q40*(1-$F40))/$K40)*((1+'Inputs &amp; Summary'!$D$7)^AG$29)),((INT(AG$29/$K40)-INT((AG$29-1)/$K40))*($R40*(1-$E40)+$Q40*(1-$F40))*((1+'Inputs &amp; Summary'!$D$7)^AG$29))),((_xlfn.WEIBULL.DIST(AG$29,$L40,$K40,FALSE)*($R40*(1-$E40)+$Q40*(1-$F40))*((1+'Inputs &amp; Summary'!$D$7)^AG$29))))))</f>
        <v>1.5401500116460068E-2</v>
      </c>
      <c r="AH40" s="114">
        <f>$D40*IF(AH$29&gt;'Inputs &amp; Summary'!$D$5,0,IF(AH$29&gt;VLOOKUP($G40,Lists!$J$17:$K$21,2),IF($M40=Lists!$H$3,IF($K40&lt;1,(($S40/$K40)*((1+'Inputs &amp; Summary'!$D$7)^AH$29)),((INT(AH$29/$K40)-INT((AH$29-1)/$K40))*$S40*((1+'Inputs &amp; Summary'!$D$7)^AH$29))),(_xlfn.WEIBULL.DIST(AH$29,$L40,$K40,FALSE)*$S40*((1+'Inputs &amp; Summary'!$D$7)^AH$29))),IF($M40=Lists!$H$3,IF($K40&lt;1,((($R40*(1-$E40)+$Q40*(1-$F40))/$K40)*((1+'Inputs &amp; Summary'!$D$7)^AH$29)),((INT(AH$29/$K40)-INT((AH$29-1)/$K40))*($R40*(1-$E40)+$Q40*(1-$F40))*((1+'Inputs &amp; Summary'!$D$7)^AH$29))),((_xlfn.WEIBULL.DIST(AH$29,$L40,$K40,FALSE)*($R40*(1-$E40)+$Q40*(1-$F40))*((1+'Inputs &amp; Summary'!$D$7)^AH$29))))))</f>
        <v>1.5709530118789269E-2</v>
      </c>
      <c r="AI40" s="114">
        <f>$D40*IF(AI$29&gt;'Inputs &amp; Summary'!$D$5,0,IF(AI$29&gt;VLOOKUP($G40,Lists!$J$17:$K$21,2),IF($M40=Lists!$H$3,IF($K40&lt;1,(($S40/$K40)*((1+'Inputs &amp; Summary'!$D$7)^AI$29)),((INT(AI$29/$K40)-INT((AI$29-1)/$K40))*$S40*((1+'Inputs &amp; Summary'!$D$7)^AI$29))),(_xlfn.WEIBULL.DIST(AI$29,$L40,$K40,FALSE)*$S40*((1+'Inputs &amp; Summary'!$D$7)^AI$29))),IF($M40=Lists!$H$3,IF($K40&lt;1,((($R40*(1-$E40)+$Q40*(1-$F40))/$K40)*((1+'Inputs &amp; Summary'!$D$7)^AI$29)),((INT(AI$29/$K40)-INT((AI$29-1)/$K40))*($R40*(1-$E40)+$Q40*(1-$F40))*((1+'Inputs &amp; Summary'!$D$7)^AI$29))),((_xlfn.WEIBULL.DIST(AI$29,$L40,$K40,FALSE)*($R40*(1-$E40)+$Q40*(1-$F40))*((1+'Inputs &amp; Summary'!$D$7)^AI$29))))))</f>
        <v>1.6023720721165053E-2</v>
      </c>
      <c r="AJ40" s="114">
        <f>$D40*IF(AJ$29&gt;'Inputs &amp; Summary'!$D$5,0,IF(AJ$29&gt;VLOOKUP($G40,Lists!$J$17:$K$21,2),IF($M40=Lists!$H$3,IF($K40&lt;1,(($S40/$K40)*((1+'Inputs &amp; Summary'!$D$7)^AJ$29)),((INT(AJ$29/$K40)-INT((AJ$29-1)/$K40))*$S40*((1+'Inputs &amp; Summary'!$D$7)^AJ$29))),(_xlfn.WEIBULL.DIST(AJ$29,$L40,$K40,FALSE)*$S40*((1+'Inputs &amp; Summary'!$D$7)^AJ$29))),IF($M40=Lists!$H$3,IF($K40&lt;1,((($R40*(1-$E40)+$Q40*(1-$F40))/$K40)*((1+'Inputs &amp; Summary'!$D$7)^AJ$29)),((INT(AJ$29/$K40)-INT((AJ$29-1)/$K40))*($R40*(1-$E40)+$Q40*(1-$F40))*((1+'Inputs &amp; Summary'!$D$7)^AJ$29))),((_xlfn.WEIBULL.DIST(AJ$29,$L40,$K40,FALSE)*($R40*(1-$E40)+$Q40*(1-$F40))*((1+'Inputs &amp; Summary'!$D$7)^AJ$29))))))</f>
        <v>1.6344195135588355E-2</v>
      </c>
      <c r="AK40" s="114">
        <f>$D40*IF(AK$29&gt;'Inputs &amp; Summary'!$D$5,0,IF(AK$29&gt;VLOOKUP($G40,Lists!$J$17:$K$21,2),IF($M40=Lists!$H$3,IF($K40&lt;1,(($S40/$K40)*((1+'Inputs &amp; Summary'!$D$7)^AK$29)),((INT(AK$29/$K40)-INT((AK$29-1)/$K40))*$S40*((1+'Inputs &amp; Summary'!$D$7)^AK$29))),(_xlfn.WEIBULL.DIST(AK$29,$L40,$K40,FALSE)*$S40*((1+'Inputs &amp; Summary'!$D$7)^AK$29))),IF($M40=Lists!$H$3,IF($K40&lt;1,((($R40*(1-$E40)+$Q40*(1-$F40))/$K40)*((1+'Inputs &amp; Summary'!$D$7)^AK$29)),((INT(AK$29/$K40)-INT((AK$29-1)/$K40))*($R40*(1-$E40)+$Q40*(1-$F40))*((1+'Inputs &amp; Summary'!$D$7)^AK$29))),((_xlfn.WEIBULL.DIST(AK$29,$L40,$K40,FALSE)*($R40*(1-$E40)+$Q40*(1-$F40))*((1+'Inputs &amp; Summary'!$D$7)^AK$29))))))</f>
        <v>1.6671079038300122E-2</v>
      </c>
      <c r="AL40" s="114">
        <f>$D40*IF(AL$29&gt;'Inputs &amp; Summary'!$D$5,0,IF(AL$29&gt;VLOOKUP($G40,Lists!$J$17:$K$21,2),IF($M40=Lists!$H$3,IF($K40&lt;1,(($S40/$K40)*((1+'Inputs &amp; Summary'!$D$7)^AL$29)),((INT(AL$29/$K40)-INT((AL$29-1)/$K40))*$S40*((1+'Inputs &amp; Summary'!$D$7)^AL$29))),(_xlfn.WEIBULL.DIST(AL$29,$L40,$K40,FALSE)*$S40*((1+'Inputs &amp; Summary'!$D$7)^AL$29))),IF($M40=Lists!$H$3,IF($K40&lt;1,((($R40*(1-$E40)+$Q40*(1-$F40))/$K40)*((1+'Inputs &amp; Summary'!$D$7)^AL$29)),((INT(AL$29/$K40)-INT((AL$29-1)/$K40))*($R40*(1-$E40)+$Q40*(1-$F40))*((1+'Inputs &amp; Summary'!$D$7)^AL$29))),((_xlfn.WEIBULL.DIST(AL$29,$L40,$K40,FALSE)*($R40*(1-$E40)+$Q40*(1-$F40))*((1+'Inputs &amp; Summary'!$D$7)^AL$29))))))</f>
        <v>1.7004500619066127E-2</v>
      </c>
      <c r="AM40" s="114">
        <f>$D40*IF(AM$29&gt;'Inputs &amp; Summary'!$D$5,0,IF(AM$29&gt;VLOOKUP($G40,Lists!$J$17:$K$21,2),IF($M40=Lists!$H$3,IF($K40&lt;1,(($S40/$K40)*((1+'Inputs &amp; Summary'!$D$7)^AM$29)),((INT(AM$29/$K40)-INT((AM$29-1)/$K40))*$S40*((1+'Inputs &amp; Summary'!$D$7)^AM$29))),(_xlfn.WEIBULL.DIST(AM$29,$L40,$K40,FALSE)*$S40*((1+'Inputs &amp; Summary'!$D$7)^AM$29))),IF($M40=Lists!$H$3,IF($K40&lt;1,((($R40*(1-$E40)+$Q40*(1-$F40))/$K40)*((1+'Inputs &amp; Summary'!$D$7)^AM$29)),((INT(AM$29/$K40)-INT((AM$29-1)/$K40))*($R40*(1-$E40)+$Q40*(1-$F40))*((1+'Inputs &amp; Summary'!$D$7)^AM$29))),((_xlfn.WEIBULL.DIST(AM$29,$L40,$K40,FALSE)*($R40*(1-$E40)+$Q40*(1-$F40))*((1+'Inputs &amp; Summary'!$D$7)^AM$29))))))</f>
        <v>1.7344590631447443E-2</v>
      </c>
      <c r="AN40" s="114">
        <f>$D40*IF(AN$29&gt;'Inputs &amp; Summary'!$D$5,0,IF(AN$29&gt;VLOOKUP($G40,Lists!$J$17:$K$21,2),IF($M40=Lists!$H$3,IF($K40&lt;1,(($S40/$K40)*((1+'Inputs &amp; Summary'!$D$7)^AN$29)),((INT(AN$29/$K40)-INT((AN$29-1)/$K40))*$S40*((1+'Inputs &amp; Summary'!$D$7)^AN$29))),(_xlfn.WEIBULL.DIST(AN$29,$L40,$K40,FALSE)*$S40*((1+'Inputs &amp; Summary'!$D$7)^AN$29))),IF($M40=Lists!$H$3,IF($K40&lt;1,((($R40*(1-$E40)+$Q40*(1-$F40))/$K40)*((1+'Inputs &amp; Summary'!$D$7)^AN$29)),((INT(AN$29/$K40)-INT((AN$29-1)/$K40))*($R40*(1-$E40)+$Q40*(1-$F40))*((1+'Inputs &amp; Summary'!$D$7)^AN$29))),((_xlfn.WEIBULL.DIST(AN$29,$L40,$K40,FALSE)*($R40*(1-$E40)+$Q40*(1-$F40))*((1+'Inputs &amp; Summary'!$D$7)^AN$29))))))</f>
        <v>1.7691482444076395E-2</v>
      </c>
      <c r="AO40" s="114">
        <f>$D40*IF(AO$29&gt;'Inputs &amp; Summary'!$D$5,0,IF(AO$29&gt;VLOOKUP($G40,Lists!$J$17:$K$21,2),IF($M40=Lists!$H$3,IF($K40&lt;1,(($S40/$K40)*((1+'Inputs &amp; Summary'!$D$7)^AO$29)),((INT(AO$29/$K40)-INT((AO$29-1)/$K40))*$S40*((1+'Inputs &amp; Summary'!$D$7)^AO$29))),(_xlfn.WEIBULL.DIST(AO$29,$L40,$K40,FALSE)*$S40*((1+'Inputs &amp; Summary'!$D$7)^AO$29))),IF($M40=Lists!$H$3,IF($K40&lt;1,((($R40*(1-$E40)+$Q40*(1-$F40))/$K40)*((1+'Inputs &amp; Summary'!$D$7)^AO$29)),((INT(AO$29/$K40)-INT((AO$29-1)/$K40))*($R40*(1-$E40)+$Q40*(1-$F40))*((1+'Inputs &amp; Summary'!$D$7)^AO$29))),((_xlfn.WEIBULL.DIST(AO$29,$L40,$K40,FALSE)*($R40*(1-$E40)+$Q40*(1-$F40))*((1+'Inputs &amp; Summary'!$D$7)^AO$29))))))</f>
        <v>1.8045312092957927E-2</v>
      </c>
      <c r="AP40" s="114">
        <f>$D40*IF(AP$29&gt;'Inputs &amp; Summary'!$D$5,0,IF(AP$29&gt;VLOOKUP($G40,Lists!$J$17:$K$21,2),IF($M40=Lists!$H$3,IF($K40&lt;1,(($S40/$K40)*((1+'Inputs &amp; Summary'!$D$7)^AP$29)),((INT(AP$29/$K40)-INT((AP$29-1)/$K40))*$S40*((1+'Inputs &amp; Summary'!$D$7)^AP$29))),(_xlfn.WEIBULL.DIST(AP$29,$L40,$K40,FALSE)*$S40*((1+'Inputs &amp; Summary'!$D$7)^AP$29))),IF($M40=Lists!$H$3,IF($K40&lt;1,((($R40*(1-$E40)+$Q40*(1-$F40))/$K40)*((1+'Inputs &amp; Summary'!$D$7)^AP$29)),((INT(AP$29/$K40)-INT((AP$29-1)/$K40))*($R40*(1-$E40)+$Q40*(1-$F40))*((1+'Inputs &amp; Summary'!$D$7)^AP$29))),((_xlfn.WEIBULL.DIST(AP$29,$L40,$K40,FALSE)*($R40*(1-$E40)+$Q40*(1-$F40))*((1+'Inputs &amp; Summary'!$D$7)^AP$29))))))</f>
        <v>1.8406218334817082E-2</v>
      </c>
      <c r="AQ40" s="114">
        <f>$D40*IF(AQ$29&gt;'Inputs &amp; Summary'!$D$5,0,IF(AQ$29&gt;VLOOKUP($G40,Lists!$J$17:$K$21,2),IF($M40=Lists!$H$3,IF($K40&lt;1,(($S40/$K40)*((1+'Inputs &amp; Summary'!$D$7)^AQ$29)),((INT(AQ$29/$K40)-INT((AQ$29-1)/$K40))*$S40*((1+'Inputs &amp; Summary'!$D$7)^AQ$29))),(_xlfn.WEIBULL.DIST(AQ$29,$L40,$K40,FALSE)*$S40*((1+'Inputs &amp; Summary'!$D$7)^AQ$29))),IF($M40=Lists!$H$3,IF($K40&lt;1,((($R40*(1-$E40)+$Q40*(1-$F40))/$K40)*((1+'Inputs &amp; Summary'!$D$7)^AQ$29)),((INT(AQ$29/$K40)-INT((AQ$29-1)/$K40))*($R40*(1-$E40)+$Q40*(1-$F40))*((1+'Inputs &amp; Summary'!$D$7)^AQ$29))),((_xlfn.WEIBULL.DIST(AQ$29,$L40,$K40,FALSE)*($R40*(1-$E40)+$Q40*(1-$F40))*((1+'Inputs &amp; Summary'!$D$7)^AQ$29))))))</f>
        <v>1.8774342701513423E-2</v>
      </c>
      <c r="AR40" s="114">
        <f>$D40*IF(AR$29&gt;'Inputs &amp; Summary'!$D$5,0,IF(AR$29&gt;VLOOKUP($G40,Lists!$J$17:$K$21,2),IF($M40=Lists!$H$3,IF($K40&lt;1,(($S40/$K40)*((1+'Inputs &amp; Summary'!$D$7)^AR$29)),((INT(AR$29/$K40)-INT((AR$29-1)/$K40))*$S40*((1+'Inputs &amp; Summary'!$D$7)^AR$29))),(_xlfn.WEIBULL.DIST(AR$29,$L40,$K40,FALSE)*$S40*((1+'Inputs &amp; Summary'!$D$7)^AR$29))),IF($M40=Lists!$H$3,IF($K40&lt;1,((($R40*(1-$E40)+$Q40*(1-$F40))/$K40)*((1+'Inputs &amp; Summary'!$D$7)^AR$29)),((INT(AR$29/$K40)-INT((AR$29-1)/$K40))*($R40*(1-$E40)+$Q40*(1-$F40))*((1+'Inputs &amp; Summary'!$D$7)^AR$29))),((_xlfn.WEIBULL.DIST(AR$29,$L40,$K40,FALSE)*($R40*(1-$E40)+$Q40*(1-$F40))*((1+'Inputs &amp; Summary'!$D$7)^AR$29))))))</f>
        <v>1.9149829555543695E-2</v>
      </c>
      <c r="AS40" s="114">
        <f>$D40*IF(AS$29&gt;'Inputs &amp; Summary'!$D$5,0,IF(AS$29&gt;VLOOKUP($G40,Lists!$J$17:$K$21,2),IF($M40=Lists!$H$3,IF($K40&lt;1,(($S40/$K40)*((1+'Inputs &amp; Summary'!$D$7)^AS$29)),((INT(AS$29/$K40)-INT((AS$29-1)/$K40))*$S40*((1+'Inputs &amp; Summary'!$D$7)^AS$29))),(_xlfn.WEIBULL.DIST(AS$29,$L40,$K40,FALSE)*$S40*((1+'Inputs &amp; Summary'!$D$7)^AS$29))),IF($M40=Lists!$H$3,IF($K40&lt;1,((($R40*(1-$E40)+$Q40*(1-$F40))/$K40)*((1+'Inputs &amp; Summary'!$D$7)^AS$29)),((INT(AS$29/$K40)-INT((AS$29-1)/$K40))*($R40*(1-$E40)+$Q40*(1-$F40))*((1+'Inputs &amp; Summary'!$D$7)^AS$29))),((_xlfn.WEIBULL.DIST(AS$29,$L40,$K40,FALSE)*($R40*(1-$E40)+$Q40*(1-$F40))*((1+'Inputs &amp; Summary'!$D$7)^AS$29))))))</f>
        <v>0</v>
      </c>
      <c r="AT40" s="114">
        <f>$D40*IF(AT$29&gt;'Inputs &amp; Summary'!$D$5,0,IF(AT$29&gt;VLOOKUP($G40,Lists!$J$17:$K$21,2),IF($M40=Lists!$H$3,IF($K40&lt;1,(($S40/$K40)*((1+'Inputs &amp; Summary'!$D$7)^AT$29)),((INT(AT$29/$K40)-INT((AT$29-1)/$K40))*$S40*((1+'Inputs &amp; Summary'!$D$7)^AT$29))),(_xlfn.WEIBULL.DIST(AT$29,$L40,$K40,FALSE)*$S40*((1+'Inputs &amp; Summary'!$D$7)^AT$29))),IF($M40=Lists!$H$3,IF($K40&lt;1,((($R40*(1-$E40)+$Q40*(1-$F40))/$K40)*((1+'Inputs &amp; Summary'!$D$7)^AT$29)),((INT(AT$29/$K40)-INT((AT$29-1)/$K40))*($R40*(1-$E40)+$Q40*(1-$F40))*((1+'Inputs &amp; Summary'!$D$7)^AT$29))),((_xlfn.WEIBULL.DIST(AT$29,$L40,$K40,FALSE)*($R40*(1-$E40)+$Q40*(1-$F40))*((1+'Inputs &amp; Summary'!$D$7)^AT$29))))))</f>
        <v>0</v>
      </c>
      <c r="AU40" s="114">
        <f>$D40*IF(AU$29&gt;'Inputs &amp; Summary'!$D$5,0,IF(AU$29&gt;VLOOKUP($G40,Lists!$J$17:$K$21,2),IF($M40=Lists!$H$3,IF($K40&lt;1,(($S40/$K40)*((1+'Inputs &amp; Summary'!$D$7)^AU$29)),((INT(AU$29/$K40)-INT((AU$29-1)/$K40))*$S40*((1+'Inputs &amp; Summary'!$D$7)^AU$29))),(_xlfn.WEIBULL.DIST(AU$29,$L40,$K40,FALSE)*$S40*((1+'Inputs &amp; Summary'!$D$7)^AU$29))),IF($M40=Lists!$H$3,IF($K40&lt;1,((($R40*(1-$E40)+$Q40*(1-$F40))/$K40)*((1+'Inputs &amp; Summary'!$D$7)^AU$29)),((INT(AU$29/$K40)-INT((AU$29-1)/$K40))*($R40*(1-$E40)+$Q40*(1-$F40))*((1+'Inputs &amp; Summary'!$D$7)^AU$29))),((_xlfn.WEIBULL.DIST(AU$29,$L40,$K40,FALSE)*($R40*(1-$E40)+$Q40*(1-$F40))*((1+'Inputs &amp; Summary'!$D$7)^AU$29))))))</f>
        <v>0</v>
      </c>
      <c r="AV40" s="114">
        <f>$D40*IF(AV$29&gt;'Inputs &amp; Summary'!$D$5,0,IF(AV$29&gt;VLOOKUP($G40,Lists!$J$17:$K$21,2),IF($M40=Lists!$H$3,IF($K40&lt;1,(($S40/$K40)*((1+'Inputs &amp; Summary'!$D$7)^AV$29)),((INT(AV$29/$K40)-INT((AV$29-1)/$K40))*$S40*((1+'Inputs &amp; Summary'!$D$7)^AV$29))),(_xlfn.WEIBULL.DIST(AV$29,$L40,$K40,FALSE)*$S40*((1+'Inputs &amp; Summary'!$D$7)^AV$29))),IF($M40=Lists!$H$3,IF($K40&lt;1,((($R40*(1-$E40)+$Q40*(1-$F40))/$K40)*((1+'Inputs &amp; Summary'!$D$7)^AV$29)),((INT(AV$29/$K40)-INT((AV$29-1)/$K40))*($R40*(1-$E40)+$Q40*(1-$F40))*((1+'Inputs &amp; Summary'!$D$7)^AV$29))),((_xlfn.WEIBULL.DIST(AV$29,$L40,$K40,FALSE)*($R40*(1-$E40)+$Q40*(1-$F40))*((1+'Inputs &amp; Summary'!$D$7)^AV$29))))))</f>
        <v>0</v>
      </c>
      <c r="AW40" s="114">
        <f>$D40*IF(AW$29&gt;'Inputs &amp; Summary'!$D$5,0,IF(AW$29&gt;VLOOKUP($G40,Lists!$J$17:$K$21,2),IF($M40=Lists!$H$3,IF($K40&lt;1,(($S40/$K40)*((1+'Inputs &amp; Summary'!$D$7)^AW$29)),((INT(AW$29/$K40)-INT((AW$29-1)/$K40))*$S40*((1+'Inputs &amp; Summary'!$D$7)^AW$29))),(_xlfn.WEIBULL.DIST(AW$29,$L40,$K40,FALSE)*$S40*((1+'Inputs &amp; Summary'!$D$7)^AW$29))),IF($M40=Lists!$H$3,IF($K40&lt;1,((($R40*(1-$E40)+$Q40*(1-$F40))/$K40)*((1+'Inputs &amp; Summary'!$D$7)^AW$29)),((INT(AW$29/$K40)-INT((AW$29-1)/$K40))*($R40*(1-$E40)+$Q40*(1-$F40))*((1+'Inputs &amp; Summary'!$D$7)^AW$29))),((_xlfn.WEIBULL.DIST(AW$29,$L40,$K40,FALSE)*($R40*(1-$E40)+$Q40*(1-$F40))*((1+'Inputs &amp; Summary'!$D$7)^AW$29))))))</f>
        <v>0</v>
      </c>
      <c r="AX40" s="114">
        <f>$D40*IF(AX$29&gt;'Inputs &amp; Summary'!$D$5,0,IF(AX$29&gt;VLOOKUP($G40,Lists!$J$17:$K$21,2),IF($M40=Lists!$H$3,IF($K40&lt;1,(($S40/$K40)*((1+'Inputs &amp; Summary'!$D$7)^AX$29)),((INT(AX$29/$K40)-INT((AX$29-1)/$K40))*$S40*((1+'Inputs &amp; Summary'!$D$7)^AX$29))),(_xlfn.WEIBULL.DIST(AX$29,$L40,$K40,FALSE)*$S40*((1+'Inputs &amp; Summary'!$D$7)^AX$29))),IF($M40=Lists!$H$3,IF($K40&lt;1,((($R40*(1-$E40)+$Q40*(1-$F40))/$K40)*((1+'Inputs &amp; Summary'!$D$7)^AX$29)),((INT(AX$29/$K40)-INT((AX$29-1)/$K40))*($R40*(1-$E40)+$Q40*(1-$F40))*((1+'Inputs &amp; Summary'!$D$7)^AX$29))),((_xlfn.WEIBULL.DIST(AX$29,$L40,$K40,FALSE)*($R40*(1-$E40)+$Q40*(1-$F40))*((1+'Inputs &amp; Summary'!$D$7)^AX$29))))))</f>
        <v>0</v>
      </c>
      <c r="AY40" s="114">
        <f>$D40*IF(AY$29&gt;'Inputs &amp; Summary'!$D$5,0,IF(AY$29&gt;VLOOKUP($G40,Lists!$J$17:$K$21,2),IF($M40=Lists!$H$3,IF($K40&lt;1,(($S40/$K40)*((1+'Inputs &amp; Summary'!$D$7)^AY$29)),((INT(AY$29/$K40)-INT((AY$29-1)/$K40))*$S40*((1+'Inputs &amp; Summary'!$D$7)^AY$29))),(_xlfn.WEIBULL.DIST(AY$29,$L40,$K40,FALSE)*$S40*((1+'Inputs &amp; Summary'!$D$7)^AY$29))),IF($M40=Lists!$H$3,IF($K40&lt;1,((($R40*(1-$E40)+$Q40*(1-$F40))/$K40)*((1+'Inputs &amp; Summary'!$D$7)^AY$29)),((INT(AY$29/$K40)-INT((AY$29-1)/$K40))*($R40*(1-$E40)+$Q40*(1-$F40))*((1+'Inputs &amp; Summary'!$D$7)^AY$29))),((_xlfn.WEIBULL.DIST(AY$29,$L40,$K40,FALSE)*($R40*(1-$E40)+$Q40*(1-$F40))*((1+'Inputs &amp; Summary'!$D$7)^AY$29))))))</f>
        <v>0</v>
      </c>
      <c r="AZ40" s="114">
        <f>$D40*IF(AZ$29&gt;'Inputs &amp; Summary'!$D$5,0,IF(AZ$29&gt;VLOOKUP($G40,Lists!$J$17:$K$21,2),IF($M40=Lists!$H$3,IF($K40&lt;1,(($S40/$K40)*((1+'Inputs &amp; Summary'!$D$7)^AZ$29)),((INT(AZ$29/$K40)-INT((AZ$29-1)/$K40))*$S40*((1+'Inputs &amp; Summary'!$D$7)^AZ$29))),(_xlfn.WEIBULL.DIST(AZ$29,$L40,$K40,FALSE)*$S40*((1+'Inputs &amp; Summary'!$D$7)^AZ$29))),IF($M40=Lists!$H$3,IF($K40&lt;1,((($R40*(1-$E40)+$Q40*(1-$F40))/$K40)*((1+'Inputs &amp; Summary'!$D$7)^AZ$29)),((INT(AZ$29/$K40)-INT((AZ$29-1)/$K40))*($R40*(1-$E40)+$Q40*(1-$F40))*((1+'Inputs &amp; Summary'!$D$7)^AZ$29))),((_xlfn.WEIBULL.DIST(AZ$29,$L40,$K40,FALSE)*($R40*(1-$E40)+$Q40*(1-$F40))*((1+'Inputs &amp; Summary'!$D$7)^AZ$29))))))</f>
        <v>0</v>
      </c>
      <c r="BA40" s="114">
        <f>$D40*IF(BA$29&gt;'Inputs &amp; Summary'!$D$5,0,IF(BA$29&gt;VLOOKUP($G40,Lists!$J$17:$K$21,2),IF($M40=Lists!$H$3,IF($K40&lt;1,(($S40/$K40)*((1+'Inputs &amp; Summary'!$D$7)^BA$29)),((INT(BA$29/$K40)-INT((BA$29-1)/$K40))*$S40*((1+'Inputs &amp; Summary'!$D$7)^BA$29))),(_xlfn.WEIBULL.DIST(BA$29,$L40,$K40,FALSE)*$S40*((1+'Inputs &amp; Summary'!$D$7)^BA$29))),IF($M40=Lists!$H$3,IF($K40&lt;1,((($R40*(1-$E40)+$Q40*(1-$F40))/$K40)*((1+'Inputs &amp; Summary'!$D$7)^BA$29)),((INT(BA$29/$K40)-INT((BA$29-1)/$K40))*($R40*(1-$E40)+$Q40*(1-$F40))*((1+'Inputs &amp; Summary'!$D$7)^BA$29))),((_xlfn.WEIBULL.DIST(BA$29,$L40,$K40,FALSE)*($R40*(1-$E40)+$Q40*(1-$F40))*((1+'Inputs &amp; Summary'!$D$7)^BA$29))))))</f>
        <v>0</v>
      </c>
      <c r="BB40" s="114">
        <f>$D40*IF(BB$29&gt;'Inputs &amp; Summary'!$D$5,0,IF(BB$29&gt;VLOOKUP($G40,Lists!$J$17:$K$21,2),IF($M40=Lists!$H$3,IF($K40&lt;1,(($S40/$K40)*((1+'Inputs &amp; Summary'!$D$7)^BB$29)),((INT(BB$29/$K40)-INT((BB$29-1)/$K40))*$S40*((1+'Inputs &amp; Summary'!$D$7)^BB$29))),(_xlfn.WEIBULL.DIST(BB$29,$L40,$K40,FALSE)*$S40*((1+'Inputs &amp; Summary'!$D$7)^BB$29))),IF($M40=Lists!$H$3,IF($K40&lt;1,((($R40*(1-$E40)+$Q40*(1-$F40))/$K40)*((1+'Inputs &amp; Summary'!$D$7)^BB$29)),((INT(BB$29/$K40)-INT((BB$29-1)/$K40))*($R40*(1-$E40)+$Q40*(1-$F40))*((1+'Inputs &amp; Summary'!$D$7)^BB$29))),((_xlfn.WEIBULL.DIST(BB$29,$L40,$K40,FALSE)*($R40*(1-$E40)+$Q40*(1-$F40))*((1+'Inputs &amp; Summary'!$D$7)^BB$29))))))</f>
        <v>0</v>
      </c>
      <c r="BC40" s="114">
        <f>$D40*IF(BC$29&gt;'Inputs &amp; Summary'!$D$5,0,IF(BC$29&gt;VLOOKUP($G40,Lists!$J$17:$K$21,2),IF($M40=Lists!$H$3,IF($K40&lt;1,(($S40/$K40)*((1+'Inputs &amp; Summary'!$D$7)^BC$29)),((INT(BC$29/$K40)-INT((BC$29-1)/$K40))*$S40*((1+'Inputs &amp; Summary'!$D$7)^BC$29))),(_xlfn.WEIBULL.DIST(BC$29,$L40,$K40,FALSE)*$S40*((1+'Inputs &amp; Summary'!$D$7)^BC$29))),IF($M40=Lists!$H$3,IF($K40&lt;1,((($R40*(1-$E40)+$Q40*(1-$F40))/$K40)*((1+'Inputs &amp; Summary'!$D$7)^BC$29)),((INT(BC$29/$K40)-INT((BC$29-1)/$K40))*($R40*(1-$E40)+$Q40*(1-$F40))*((1+'Inputs &amp; Summary'!$D$7)^BC$29))),((_xlfn.WEIBULL.DIST(BC$29,$L40,$K40,FALSE)*($R40*(1-$E40)+$Q40*(1-$F40))*((1+'Inputs &amp; Summary'!$D$7)^BC$29))))))</f>
        <v>0</v>
      </c>
      <c r="BD40" s="114">
        <f>$D40*IF(BD$29&gt;'Inputs &amp; Summary'!$D$5,0,IF(BD$29&gt;VLOOKUP($G40,Lists!$J$17:$K$21,2),IF($M40=Lists!$H$3,IF($K40&lt;1,(($S40/$K40)*((1+'Inputs &amp; Summary'!$D$7)^BD$29)),((INT(BD$29/$K40)-INT((BD$29-1)/$K40))*$S40*((1+'Inputs &amp; Summary'!$D$7)^BD$29))),(_xlfn.WEIBULL.DIST(BD$29,$L40,$K40,FALSE)*$S40*((1+'Inputs &amp; Summary'!$D$7)^BD$29))),IF($M40=Lists!$H$3,IF($K40&lt;1,((($R40*(1-$E40)+$Q40*(1-$F40))/$K40)*((1+'Inputs &amp; Summary'!$D$7)^BD$29)),((INT(BD$29/$K40)-INT((BD$29-1)/$K40))*($R40*(1-$E40)+$Q40*(1-$F40))*((1+'Inputs &amp; Summary'!$D$7)^BD$29))),((_xlfn.WEIBULL.DIST(BD$29,$L40,$K40,FALSE)*($R40*(1-$E40)+$Q40*(1-$F40))*((1+'Inputs &amp; Summary'!$D$7)^BD$29))))))</f>
        <v>0</v>
      </c>
      <c r="BE40" s="114">
        <f>$D40*IF(BE$29&gt;'Inputs &amp; Summary'!$D$5,0,IF(BE$29&gt;VLOOKUP($G40,Lists!$J$17:$K$21,2),IF($M40=Lists!$H$3,IF($K40&lt;1,(($S40/$K40)*((1+'Inputs &amp; Summary'!$D$7)^BE$29)),((INT(BE$29/$K40)-INT((BE$29-1)/$K40))*$S40*((1+'Inputs &amp; Summary'!$D$7)^BE$29))),(_xlfn.WEIBULL.DIST(BE$29,$L40,$K40,FALSE)*$S40*((1+'Inputs &amp; Summary'!$D$7)^BE$29))),IF($M40=Lists!$H$3,IF($K40&lt;1,((($R40*(1-$E40)+$Q40*(1-$F40))/$K40)*((1+'Inputs &amp; Summary'!$D$7)^BE$29)),((INT(BE$29/$K40)-INT((BE$29-1)/$K40))*($R40*(1-$E40)+$Q40*(1-$F40))*((1+'Inputs &amp; Summary'!$D$7)^BE$29))),((_xlfn.WEIBULL.DIST(BE$29,$L40,$K40,FALSE)*($R40*(1-$E40)+$Q40*(1-$F40))*((1+'Inputs &amp; Summary'!$D$7)^BE$29))))))</f>
        <v>0</v>
      </c>
      <c r="BF40" s="114">
        <f>$D40*IF(BF$29&gt;'Inputs &amp; Summary'!$D$5,0,IF(BF$29&gt;VLOOKUP($G40,Lists!$J$17:$K$21,2),IF($M40=Lists!$H$3,IF($K40&lt;1,(($S40/$K40)*((1+'Inputs &amp; Summary'!$D$7)^BF$29)),((INT(BF$29/$K40)-INT((BF$29-1)/$K40))*$S40*((1+'Inputs &amp; Summary'!$D$7)^BF$29))),(_xlfn.WEIBULL.DIST(BF$29,$L40,$K40,FALSE)*$S40*((1+'Inputs &amp; Summary'!$D$7)^BF$29))),IF($M40=Lists!$H$3,IF($K40&lt;1,((($R40*(1-$E40)+$Q40*(1-$F40))/$K40)*((1+'Inputs &amp; Summary'!$D$7)^BF$29)),((INT(BF$29/$K40)-INT((BF$29-1)/$K40))*($R40*(1-$E40)+$Q40*(1-$F40))*((1+'Inputs &amp; Summary'!$D$7)^BF$29))),((_xlfn.WEIBULL.DIST(BF$29,$L40,$K40,FALSE)*($R40*(1-$E40)+$Q40*(1-$F40))*((1+'Inputs &amp; Summary'!$D$7)^BF$29))))))</f>
        <v>0</v>
      </c>
      <c r="BG40" s="114">
        <f>$D40*IF(BG$29&gt;'Inputs &amp; Summary'!$D$5,0,IF(BG$29&gt;VLOOKUP($G40,Lists!$J$17:$K$21,2),IF($M40=Lists!$H$3,IF($K40&lt;1,(($S40/$K40)*((1+'Inputs &amp; Summary'!$D$7)^BG$29)),((INT(BG$29/$K40)-INT((BG$29-1)/$K40))*$S40*((1+'Inputs &amp; Summary'!$D$7)^BG$29))),(_xlfn.WEIBULL.DIST(BG$29,$L40,$K40,FALSE)*$S40*((1+'Inputs &amp; Summary'!$D$7)^BG$29))),IF($M40=Lists!$H$3,IF($K40&lt;1,((($R40*(1-$E40)+$Q40*(1-$F40))/$K40)*((1+'Inputs &amp; Summary'!$D$7)^BG$29)),((INT(BG$29/$K40)-INT((BG$29-1)/$K40))*($R40*(1-$E40)+$Q40*(1-$F40))*((1+'Inputs &amp; Summary'!$D$7)^BG$29))),((_xlfn.WEIBULL.DIST(BG$29,$L40,$K40,FALSE)*($R40*(1-$E40)+$Q40*(1-$F40))*((1+'Inputs &amp; Summary'!$D$7)^BG$29))))))</f>
        <v>0</v>
      </c>
      <c r="BH40" s="114">
        <f>$D40*IF(BH$29&gt;'Inputs &amp; Summary'!$D$5,0,IF(BH$29&gt;VLOOKUP($G40,Lists!$J$17:$K$21,2),IF($M40=Lists!$H$3,IF($K40&lt;1,(($S40/$K40)*((1+'Inputs &amp; Summary'!$D$7)^BH$29)),((INT(BH$29/$K40)-INT((BH$29-1)/$K40))*$S40*((1+'Inputs &amp; Summary'!$D$7)^BH$29))),(_xlfn.WEIBULL.DIST(BH$29,$L40,$K40,FALSE)*$S40*((1+'Inputs &amp; Summary'!$D$7)^BH$29))),IF($M40=Lists!$H$3,IF($K40&lt;1,((($R40*(1-$E40)+$Q40*(1-$F40))/$K40)*((1+'Inputs &amp; Summary'!$D$7)^BH$29)),((INT(BH$29/$K40)-INT((BH$29-1)/$K40))*($R40*(1-$E40)+$Q40*(1-$F40))*((1+'Inputs &amp; Summary'!$D$7)^BH$29))),((_xlfn.WEIBULL.DIST(BH$29,$L40,$K40,FALSE)*($R40*(1-$E40)+$Q40*(1-$F40))*((1+'Inputs &amp; Summary'!$D$7)^BH$29))))))</f>
        <v>0</v>
      </c>
      <c r="BI40" s="114">
        <f>$D40*IF(BI$29&gt;'Inputs &amp; Summary'!$D$5,0,IF(BI$29&gt;VLOOKUP($G40,Lists!$J$17:$K$21,2),IF($M40=Lists!$H$3,IF($K40&lt;1,(($S40/$K40)*((1+'Inputs &amp; Summary'!$D$7)^BI$29)),((INT(BI$29/$K40)-INT((BI$29-1)/$K40))*$S40*((1+'Inputs &amp; Summary'!$D$7)^BI$29))),(_xlfn.WEIBULL.DIST(BI$29,$L40,$K40,FALSE)*$S40*((1+'Inputs &amp; Summary'!$D$7)^BI$29))),IF($M40=Lists!$H$3,IF($K40&lt;1,((($R40*(1-$E40)+$Q40*(1-$F40))/$K40)*((1+'Inputs &amp; Summary'!$D$7)^BI$29)),((INT(BI$29/$K40)-INT((BI$29-1)/$K40))*($R40*(1-$E40)+$Q40*(1-$F40))*((1+'Inputs &amp; Summary'!$D$7)^BI$29))),((_xlfn.WEIBULL.DIST(BI$29,$L40,$K40,FALSE)*($R40*(1-$E40)+$Q40*(1-$F40))*((1+'Inputs &amp; Summary'!$D$7)^BI$29))))))</f>
        <v>0</v>
      </c>
      <c r="BJ40" s="114">
        <f>$D40*IF(BJ$29&gt;'Inputs &amp; Summary'!$D$5,0,IF(BJ$29&gt;VLOOKUP($G40,Lists!$J$17:$K$21,2),IF($M40=Lists!$H$3,IF($K40&lt;1,(($S40/$K40)*((1+'Inputs &amp; Summary'!$D$7)^BJ$29)),((INT(BJ$29/$K40)-INT((BJ$29-1)/$K40))*$S40*((1+'Inputs &amp; Summary'!$D$7)^BJ$29))),(_xlfn.WEIBULL.DIST(BJ$29,$L40,$K40,FALSE)*$S40*((1+'Inputs &amp; Summary'!$D$7)^BJ$29))),IF($M40=Lists!$H$3,IF($K40&lt;1,((($R40*(1-$E40)+$Q40*(1-$F40))/$K40)*((1+'Inputs &amp; Summary'!$D$7)^BJ$29)),((INT(BJ$29/$K40)-INT((BJ$29-1)/$K40))*($R40*(1-$E40)+$Q40*(1-$F40))*((1+'Inputs &amp; Summary'!$D$7)^BJ$29))),((_xlfn.WEIBULL.DIST(BJ$29,$L40,$K40,FALSE)*($R40*(1-$E40)+$Q40*(1-$F40))*((1+'Inputs &amp; Summary'!$D$7)^BJ$29))))))</f>
        <v>0</v>
      </c>
      <c r="BK40" s="114">
        <f>$D40*IF(BK$29&gt;'Inputs &amp; Summary'!$D$5,0,IF(BK$29&gt;VLOOKUP($G40,Lists!$J$17:$K$21,2),IF($M40=Lists!$H$3,IF($K40&lt;1,(($S40/$K40)*((1+'Inputs &amp; Summary'!$D$7)^BK$29)),((INT(BK$29/$K40)-INT((BK$29-1)/$K40))*$S40*((1+'Inputs &amp; Summary'!$D$7)^BK$29))),(_xlfn.WEIBULL.DIST(BK$29,$L40,$K40,FALSE)*$S40*((1+'Inputs &amp; Summary'!$D$7)^BK$29))),IF($M40=Lists!$H$3,IF($K40&lt;1,((($R40*(1-$E40)+$Q40*(1-$F40))/$K40)*((1+'Inputs &amp; Summary'!$D$7)^BK$29)),((INT(BK$29/$K40)-INT((BK$29-1)/$K40))*($R40*(1-$E40)+$Q40*(1-$F40))*((1+'Inputs &amp; Summary'!$D$7)^BK$29))),((_xlfn.WEIBULL.DIST(BK$29,$L40,$K40,FALSE)*($R40*(1-$E40)+$Q40*(1-$F40))*((1+'Inputs &amp; Summary'!$D$7)^BK$29))))))</f>
        <v>0</v>
      </c>
      <c r="BL40" s="114">
        <f>$D40*IF(BL$29&gt;'Inputs &amp; Summary'!$D$5,0,IF(BL$29&gt;VLOOKUP($G40,Lists!$J$17:$K$21,2),IF($M40=Lists!$H$3,IF($K40&lt;1,(($S40/$K40)*((1+'Inputs &amp; Summary'!$D$7)^BL$29)),((INT(BL$29/$K40)-INT((BL$29-1)/$K40))*$S40*((1+'Inputs &amp; Summary'!$D$7)^BL$29))),(_xlfn.WEIBULL.DIST(BL$29,$L40,$K40,FALSE)*$S40*((1+'Inputs &amp; Summary'!$D$7)^BL$29))),IF($M40=Lists!$H$3,IF($K40&lt;1,((($R40*(1-$E40)+$Q40*(1-$F40))/$K40)*((1+'Inputs &amp; Summary'!$D$7)^BL$29)),((INT(BL$29/$K40)-INT((BL$29-1)/$K40))*($R40*(1-$E40)+$Q40*(1-$F40))*((1+'Inputs &amp; Summary'!$D$7)^BL$29))),((_xlfn.WEIBULL.DIST(BL$29,$L40,$K40,FALSE)*($R40*(1-$E40)+$Q40*(1-$F40))*((1+'Inputs &amp; Summary'!$D$7)^BL$29))))))</f>
        <v>0</v>
      </c>
    </row>
    <row r="41" spans="1:64" s="1" customFormat="1" x14ac:dyDescent="0.3">
      <c r="A41" s="79" t="s">
        <v>154</v>
      </c>
      <c r="B41" s="33" t="s">
        <v>307</v>
      </c>
      <c r="C41" s="33" t="s">
        <v>143</v>
      </c>
      <c r="D41" s="68">
        <v>1</v>
      </c>
      <c r="E41" s="68">
        <v>0</v>
      </c>
      <c r="F41" s="68">
        <v>0</v>
      </c>
      <c r="G41" s="213" t="s">
        <v>433</v>
      </c>
      <c r="H41" s="34"/>
      <c r="I41" s="34" t="s">
        <v>272</v>
      </c>
      <c r="J41" s="33">
        <f>VLOOKUP(I41,'Labor Rates'!$A$1:$B$16,2)</f>
        <v>16.66346153846154</v>
      </c>
      <c r="K41" s="35">
        <v>1</v>
      </c>
      <c r="L41" s="35">
        <v>1</v>
      </c>
      <c r="M41" s="33" t="s">
        <v>259</v>
      </c>
      <c r="N41" s="84">
        <v>1</v>
      </c>
      <c r="O41" s="35">
        <v>12</v>
      </c>
      <c r="P41" s="5">
        <v>0</v>
      </c>
      <c r="Q41" s="73">
        <f t="shared" si="6"/>
        <v>199.96153846153848</v>
      </c>
      <c r="R41" s="73">
        <f t="shared" si="7"/>
        <v>0</v>
      </c>
      <c r="S41" s="74">
        <f t="shared" si="8"/>
        <v>199.96153846153848</v>
      </c>
      <c r="T41" s="88"/>
      <c r="U41" s="80"/>
      <c r="V41" s="87">
        <f t="shared" si="9"/>
        <v>247.7855117235859</v>
      </c>
      <c r="W41" s="87">
        <f>NPV('Inputs &amp; Summary'!$D$6,Y41:BL41)</f>
        <v>2512.8087338494179</v>
      </c>
      <c r="X41" s="90">
        <f t="shared" si="10"/>
        <v>3.5590179120085663E-2</v>
      </c>
      <c r="Y41" s="114">
        <f>$D41*IF(Y$29&gt;'Inputs &amp; Summary'!$D$5,0,IF(Y$29&gt;VLOOKUP($G41,Lists!$J$17:$K$21,2),IF($M41=Lists!$H$3,IF($K41&lt;1,(($S41/$K41)*((1+'Inputs &amp; Summary'!$D$7)^Y$29)),((INT(Y$29/$K41)-INT((Y$29-1)/$K41))*$S41*((1+'Inputs &amp; Summary'!$D$7)^Y$29))),(_xlfn.WEIBULL.DIST(Y$29,$L41,$K41,FALSE)*$S41*((1+'Inputs &amp; Summary'!$D$7)^Y$29))),IF($M41=Lists!$H$3,IF($K41&lt;1,((($R41*(1-$E41)+$Q41*(1-$F41))/$K41)*((1+'Inputs &amp; Summary'!$D$7)^Y$29)),((INT(Y$29/$K41)-INT((Y$29-1)/$K41))*($R41*(1-$E41)+$Q41*(1-$F41))*((1+'Inputs &amp; Summary'!$D$7)^Y$29))),((_xlfn.WEIBULL.DIST(Y$29,$L41,$K41,FALSE)*($R41*(1-$E41)+$Q41*(1-$F41))*((1+'Inputs &amp; Summary'!$D$7)^Y$29))))))</f>
        <v>203.96076923076924</v>
      </c>
      <c r="Z41" s="114">
        <f>$D41*IF(Z$29&gt;'Inputs &amp; Summary'!$D$5,0,IF(Z$29&gt;VLOOKUP($G41,Lists!$J$17:$K$21,2),IF($M41=Lists!$H$3,IF($K41&lt;1,(($S41/$K41)*((1+'Inputs &amp; Summary'!$D$7)^Z$29)),((INT(Z$29/$K41)-INT((Z$29-1)/$K41))*$S41*((1+'Inputs &amp; Summary'!$D$7)^Z$29))),(_xlfn.WEIBULL.DIST(Z$29,$L41,$K41,FALSE)*$S41*((1+'Inputs &amp; Summary'!$D$7)^Z$29))),IF($M41=Lists!$H$3,IF($K41&lt;1,((($R41*(1-$E41)+$Q41*(1-$F41))/$K41)*((1+'Inputs &amp; Summary'!$D$7)^Z$29)),((INT(Z$29/$K41)-INT((Z$29-1)/$K41))*($R41*(1-$E41)+$Q41*(1-$F41))*((1+'Inputs &amp; Summary'!$D$7)^Z$29))),((_xlfn.WEIBULL.DIST(Z$29,$L41,$K41,FALSE)*($R41*(1-$E41)+$Q41*(1-$F41))*((1+'Inputs &amp; Summary'!$D$7)^Z$29))))))</f>
        <v>208.03998461538464</v>
      </c>
      <c r="AA41" s="114">
        <f>$D41*IF(AA$29&gt;'Inputs &amp; Summary'!$D$5,0,IF(AA$29&gt;VLOOKUP($G41,Lists!$J$17:$K$21,2),IF($M41=Lists!$H$3,IF($K41&lt;1,(($S41/$K41)*((1+'Inputs &amp; Summary'!$D$7)^AA$29)),((INT(AA$29/$K41)-INT((AA$29-1)/$K41))*$S41*((1+'Inputs &amp; Summary'!$D$7)^AA$29))),(_xlfn.WEIBULL.DIST(AA$29,$L41,$K41,FALSE)*$S41*((1+'Inputs &amp; Summary'!$D$7)^AA$29))),IF($M41=Lists!$H$3,IF($K41&lt;1,((($R41*(1-$E41)+$Q41*(1-$F41))/$K41)*((1+'Inputs &amp; Summary'!$D$7)^AA$29)),((INT(AA$29/$K41)-INT((AA$29-1)/$K41))*($R41*(1-$E41)+$Q41*(1-$F41))*((1+'Inputs &amp; Summary'!$D$7)^AA$29))),((_xlfn.WEIBULL.DIST(AA$29,$L41,$K41,FALSE)*($R41*(1-$E41)+$Q41*(1-$F41))*((1+'Inputs &amp; Summary'!$D$7)^AA$29))))))</f>
        <v>212.20078430769232</v>
      </c>
      <c r="AB41" s="114">
        <f>$D41*IF(AB$29&gt;'Inputs &amp; Summary'!$D$5,0,IF(AB$29&gt;VLOOKUP($G41,Lists!$J$17:$K$21,2),IF($M41=Lists!$H$3,IF($K41&lt;1,(($S41/$K41)*((1+'Inputs &amp; Summary'!$D$7)^AB$29)),((INT(AB$29/$K41)-INT((AB$29-1)/$K41))*$S41*((1+'Inputs &amp; Summary'!$D$7)^AB$29))),(_xlfn.WEIBULL.DIST(AB$29,$L41,$K41,FALSE)*$S41*((1+'Inputs &amp; Summary'!$D$7)^AB$29))),IF($M41=Lists!$H$3,IF($K41&lt;1,((($R41*(1-$E41)+$Q41*(1-$F41))/$K41)*((1+'Inputs &amp; Summary'!$D$7)^AB$29)),((INT(AB$29/$K41)-INT((AB$29-1)/$K41))*($R41*(1-$E41)+$Q41*(1-$F41))*((1+'Inputs &amp; Summary'!$D$7)^AB$29))),((_xlfn.WEIBULL.DIST(AB$29,$L41,$K41,FALSE)*($R41*(1-$E41)+$Q41*(1-$F41))*((1+'Inputs &amp; Summary'!$D$7)^AB$29))))))</f>
        <v>216.44479999384617</v>
      </c>
      <c r="AC41" s="114">
        <f>$D41*IF(AC$29&gt;'Inputs &amp; Summary'!$D$5,0,IF(AC$29&gt;VLOOKUP($G41,Lists!$J$17:$K$21,2),IF($M41=Lists!$H$3,IF($K41&lt;1,(($S41/$K41)*((1+'Inputs &amp; Summary'!$D$7)^AC$29)),((INT(AC$29/$K41)-INT((AC$29-1)/$K41))*$S41*((1+'Inputs &amp; Summary'!$D$7)^AC$29))),(_xlfn.WEIBULL.DIST(AC$29,$L41,$K41,FALSE)*$S41*((1+'Inputs &amp; Summary'!$D$7)^AC$29))),IF($M41=Lists!$H$3,IF($K41&lt;1,((($R41*(1-$E41)+$Q41*(1-$F41))/$K41)*((1+'Inputs &amp; Summary'!$D$7)^AC$29)),((INT(AC$29/$K41)-INT((AC$29-1)/$K41))*($R41*(1-$E41)+$Q41*(1-$F41))*((1+'Inputs &amp; Summary'!$D$7)^AC$29))),((_xlfn.WEIBULL.DIST(AC$29,$L41,$K41,FALSE)*($R41*(1-$E41)+$Q41*(1-$F41))*((1+'Inputs &amp; Summary'!$D$7)^AC$29))))))</f>
        <v>220.77369599372309</v>
      </c>
      <c r="AD41" s="114">
        <f>$D41*IF(AD$29&gt;'Inputs &amp; Summary'!$D$5,0,IF(AD$29&gt;VLOOKUP($G41,Lists!$J$17:$K$21,2),IF($M41=Lists!$H$3,IF($K41&lt;1,(($S41/$K41)*((1+'Inputs &amp; Summary'!$D$7)^AD$29)),((INT(AD$29/$K41)-INT((AD$29-1)/$K41))*$S41*((1+'Inputs &amp; Summary'!$D$7)^AD$29))),(_xlfn.WEIBULL.DIST(AD$29,$L41,$K41,FALSE)*$S41*((1+'Inputs &amp; Summary'!$D$7)^AD$29))),IF($M41=Lists!$H$3,IF($K41&lt;1,((($R41*(1-$E41)+$Q41*(1-$F41))/$K41)*((1+'Inputs &amp; Summary'!$D$7)^AD$29)),((INT(AD$29/$K41)-INT((AD$29-1)/$K41))*($R41*(1-$E41)+$Q41*(1-$F41))*((1+'Inputs &amp; Summary'!$D$7)^AD$29))),((_xlfn.WEIBULL.DIST(AD$29,$L41,$K41,FALSE)*($R41*(1-$E41)+$Q41*(1-$F41))*((1+'Inputs &amp; Summary'!$D$7)^AD$29))))))</f>
        <v>225.18916991359757</v>
      </c>
      <c r="AE41" s="114">
        <f>$D41*IF(AE$29&gt;'Inputs &amp; Summary'!$D$5,0,IF(AE$29&gt;VLOOKUP($G41,Lists!$J$17:$K$21,2),IF($M41=Lists!$H$3,IF($K41&lt;1,(($S41/$K41)*((1+'Inputs &amp; Summary'!$D$7)^AE$29)),((INT(AE$29/$K41)-INT((AE$29-1)/$K41))*$S41*((1+'Inputs &amp; Summary'!$D$7)^AE$29))),(_xlfn.WEIBULL.DIST(AE$29,$L41,$K41,FALSE)*$S41*((1+'Inputs &amp; Summary'!$D$7)^AE$29))),IF($M41=Lists!$H$3,IF($K41&lt;1,((($R41*(1-$E41)+$Q41*(1-$F41))/$K41)*((1+'Inputs &amp; Summary'!$D$7)^AE$29)),((INT(AE$29/$K41)-INT((AE$29-1)/$K41))*($R41*(1-$E41)+$Q41*(1-$F41))*((1+'Inputs &amp; Summary'!$D$7)^AE$29))),((_xlfn.WEIBULL.DIST(AE$29,$L41,$K41,FALSE)*($R41*(1-$E41)+$Q41*(1-$F41))*((1+'Inputs &amp; Summary'!$D$7)^AE$29))))))</f>
        <v>229.69295331186947</v>
      </c>
      <c r="AF41" s="114">
        <f>$D41*IF(AF$29&gt;'Inputs &amp; Summary'!$D$5,0,IF(AF$29&gt;VLOOKUP($G41,Lists!$J$17:$K$21,2),IF($M41=Lists!$H$3,IF($K41&lt;1,(($S41/$K41)*((1+'Inputs &amp; Summary'!$D$7)^AF$29)),((INT(AF$29/$K41)-INT((AF$29-1)/$K41))*$S41*((1+'Inputs &amp; Summary'!$D$7)^AF$29))),(_xlfn.WEIBULL.DIST(AF$29,$L41,$K41,FALSE)*$S41*((1+'Inputs &amp; Summary'!$D$7)^AF$29))),IF($M41=Lists!$H$3,IF($K41&lt;1,((($R41*(1-$E41)+$Q41*(1-$F41))/$K41)*((1+'Inputs &amp; Summary'!$D$7)^AF$29)),((INT(AF$29/$K41)-INT((AF$29-1)/$K41))*($R41*(1-$E41)+$Q41*(1-$F41))*((1+'Inputs &amp; Summary'!$D$7)^AF$29))),((_xlfn.WEIBULL.DIST(AF$29,$L41,$K41,FALSE)*($R41*(1-$E41)+$Q41*(1-$F41))*((1+'Inputs &amp; Summary'!$D$7)^AF$29))))))</f>
        <v>234.28681237810687</v>
      </c>
      <c r="AG41" s="114">
        <f>$D41*IF(AG$29&gt;'Inputs &amp; Summary'!$D$5,0,IF(AG$29&gt;VLOOKUP($G41,Lists!$J$17:$K$21,2),IF($M41=Lists!$H$3,IF($K41&lt;1,(($S41/$K41)*((1+'Inputs &amp; Summary'!$D$7)^AG$29)),((INT(AG$29/$K41)-INT((AG$29-1)/$K41))*$S41*((1+'Inputs &amp; Summary'!$D$7)^AG$29))),(_xlfn.WEIBULL.DIST(AG$29,$L41,$K41,FALSE)*$S41*((1+'Inputs &amp; Summary'!$D$7)^AG$29))),IF($M41=Lists!$H$3,IF($K41&lt;1,((($R41*(1-$E41)+$Q41*(1-$F41))/$K41)*((1+'Inputs &amp; Summary'!$D$7)^AG$29)),((INT(AG$29/$K41)-INT((AG$29-1)/$K41))*($R41*(1-$E41)+$Q41*(1-$F41))*((1+'Inputs &amp; Summary'!$D$7)^AG$29))),((_xlfn.WEIBULL.DIST(AG$29,$L41,$K41,FALSE)*($R41*(1-$E41)+$Q41*(1-$F41))*((1+'Inputs &amp; Summary'!$D$7)^AG$29))))))</f>
        <v>238.97254862566902</v>
      </c>
      <c r="AH41" s="114">
        <f>$D41*IF(AH$29&gt;'Inputs &amp; Summary'!$D$5,0,IF(AH$29&gt;VLOOKUP($G41,Lists!$J$17:$K$21,2),IF($M41=Lists!$H$3,IF($K41&lt;1,(($S41/$K41)*((1+'Inputs &amp; Summary'!$D$7)^AH$29)),((INT(AH$29/$K41)-INT((AH$29-1)/$K41))*$S41*((1+'Inputs &amp; Summary'!$D$7)^AH$29))),(_xlfn.WEIBULL.DIST(AH$29,$L41,$K41,FALSE)*$S41*((1+'Inputs &amp; Summary'!$D$7)^AH$29))),IF($M41=Lists!$H$3,IF($K41&lt;1,((($R41*(1-$E41)+$Q41*(1-$F41))/$K41)*((1+'Inputs &amp; Summary'!$D$7)^AH$29)),((INT(AH$29/$K41)-INT((AH$29-1)/$K41))*($R41*(1-$E41)+$Q41*(1-$F41))*((1+'Inputs &amp; Summary'!$D$7)^AH$29))),((_xlfn.WEIBULL.DIST(AH$29,$L41,$K41,FALSE)*($R41*(1-$E41)+$Q41*(1-$F41))*((1+'Inputs &amp; Summary'!$D$7)^AH$29))))))</f>
        <v>243.75199959818241</v>
      </c>
      <c r="AI41" s="114">
        <f>$D41*IF(AI$29&gt;'Inputs &amp; Summary'!$D$5,0,IF(AI$29&gt;VLOOKUP($G41,Lists!$J$17:$K$21,2),IF($M41=Lists!$H$3,IF($K41&lt;1,(($S41/$K41)*((1+'Inputs &amp; Summary'!$D$7)^AI$29)),((INT(AI$29/$K41)-INT((AI$29-1)/$K41))*$S41*((1+'Inputs &amp; Summary'!$D$7)^AI$29))),(_xlfn.WEIBULL.DIST(AI$29,$L41,$K41,FALSE)*$S41*((1+'Inputs &amp; Summary'!$D$7)^AI$29))),IF($M41=Lists!$H$3,IF($K41&lt;1,((($R41*(1-$E41)+$Q41*(1-$F41))/$K41)*((1+'Inputs &amp; Summary'!$D$7)^AI$29)),((INT(AI$29/$K41)-INT((AI$29-1)/$K41))*($R41*(1-$E41)+$Q41*(1-$F41))*((1+'Inputs &amp; Summary'!$D$7)^AI$29))),((_xlfn.WEIBULL.DIST(AI$29,$L41,$K41,FALSE)*($R41*(1-$E41)+$Q41*(1-$F41))*((1+'Inputs &amp; Summary'!$D$7)^AI$29))))))</f>
        <v>248.62703959014601</v>
      </c>
      <c r="AJ41" s="114">
        <f>$D41*IF(AJ$29&gt;'Inputs &amp; Summary'!$D$5,0,IF(AJ$29&gt;VLOOKUP($G41,Lists!$J$17:$K$21,2),IF($M41=Lists!$H$3,IF($K41&lt;1,(($S41/$K41)*((1+'Inputs &amp; Summary'!$D$7)^AJ$29)),((INT(AJ$29/$K41)-INT((AJ$29-1)/$K41))*$S41*((1+'Inputs &amp; Summary'!$D$7)^AJ$29))),(_xlfn.WEIBULL.DIST(AJ$29,$L41,$K41,FALSE)*$S41*((1+'Inputs &amp; Summary'!$D$7)^AJ$29))),IF($M41=Lists!$H$3,IF($K41&lt;1,((($R41*(1-$E41)+$Q41*(1-$F41))/$K41)*((1+'Inputs &amp; Summary'!$D$7)^AJ$29)),((INT(AJ$29/$K41)-INT((AJ$29-1)/$K41))*($R41*(1-$E41)+$Q41*(1-$F41))*((1+'Inputs &amp; Summary'!$D$7)^AJ$29))),((_xlfn.WEIBULL.DIST(AJ$29,$L41,$K41,FALSE)*($R41*(1-$E41)+$Q41*(1-$F41))*((1+'Inputs &amp; Summary'!$D$7)^AJ$29))))))</f>
        <v>253.59958038194898</v>
      </c>
      <c r="AK41" s="114">
        <f>$D41*IF(AK$29&gt;'Inputs &amp; Summary'!$D$5,0,IF(AK$29&gt;VLOOKUP($G41,Lists!$J$17:$K$21,2),IF($M41=Lists!$H$3,IF($K41&lt;1,(($S41/$K41)*((1+'Inputs &amp; Summary'!$D$7)^AK$29)),((INT(AK$29/$K41)-INT((AK$29-1)/$K41))*$S41*((1+'Inputs &amp; Summary'!$D$7)^AK$29))),(_xlfn.WEIBULL.DIST(AK$29,$L41,$K41,FALSE)*$S41*((1+'Inputs &amp; Summary'!$D$7)^AK$29))),IF($M41=Lists!$H$3,IF($K41&lt;1,((($R41*(1-$E41)+$Q41*(1-$F41))/$K41)*((1+'Inputs &amp; Summary'!$D$7)^AK$29)),((INT(AK$29/$K41)-INT((AK$29-1)/$K41))*($R41*(1-$E41)+$Q41*(1-$F41))*((1+'Inputs &amp; Summary'!$D$7)^AK$29))),((_xlfn.WEIBULL.DIST(AK$29,$L41,$K41,FALSE)*($R41*(1-$E41)+$Q41*(1-$F41))*((1+'Inputs &amp; Summary'!$D$7)^AK$29))))))</f>
        <v>258.67157198958796</v>
      </c>
      <c r="AL41" s="114">
        <f>$D41*IF(AL$29&gt;'Inputs &amp; Summary'!$D$5,0,IF(AL$29&gt;VLOOKUP($G41,Lists!$J$17:$K$21,2),IF($M41=Lists!$H$3,IF($K41&lt;1,(($S41/$K41)*((1+'Inputs &amp; Summary'!$D$7)^AL$29)),((INT(AL$29/$K41)-INT((AL$29-1)/$K41))*$S41*((1+'Inputs &amp; Summary'!$D$7)^AL$29))),(_xlfn.WEIBULL.DIST(AL$29,$L41,$K41,FALSE)*$S41*((1+'Inputs &amp; Summary'!$D$7)^AL$29))),IF($M41=Lists!$H$3,IF($K41&lt;1,((($R41*(1-$E41)+$Q41*(1-$F41))/$K41)*((1+'Inputs &amp; Summary'!$D$7)^AL$29)),((INT(AL$29/$K41)-INT((AL$29-1)/$K41))*($R41*(1-$E41)+$Q41*(1-$F41))*((1+'Inputs &amp; Summary'!$D$7)^AL$29))),((_xlfn.WEIBULL.DIST(AL$29,$L41,$K41,FALSE)*($R41*(1-$E41)+$Q41*(1-$F41))*((1+'Inputs &amp; Summary'!$D$7)^AL$29))))))</f>
        <v>263.84500342937974</v>
      </c>
      <c r="AM41" s="114">
        <f>$D41*IF(AM$29&gt;'Inputs &amp; Summary'!$D$5,0,IF(AM$29&gt;VLOOKUP($G41,Lists!$J$17:$K$21,2),IF($M41=Lists!$H$3,IF($K41&lt;1,(($S41/$K41)*((1+'Inputs &amp; Summary'!$D$7)^AM$29)),((INT(AM$29/$K41)-INT((AM$29-1)/$K41))*$S41*((1+'Inputs &amp; Summary'!$D$7)^AM$29))),(_xlfn.WEIBULL.DIST(AM$29,$L41,$K41,FALSE)*$S41*((1+'Inputs &amp; Summary'!$D$7)^AM$29))),IF($M41=Lists!$H$3,IF($K41&lt;1,((($R41*(1-$E41)+$Q41*(1-$F41))/$K41)*((1+'Inputs &amp; Summary'!$D$7)^AM$29)),((INT(AM$29/$K41)-INT((AM$29-1)/$K41))*($R41*(1-$E41)+$Q41*(1-$F41))*((1+'Inputs &amp; Summary'!$D$7)^AM$29))),((_xlfn.WEIBULL.DIST(AM$29,$L41,$K41,FALSE)*($R41*(1-$E41)+$Q41*(1-$F41))*((1+'Inputs &amp; Summary'!$D$7)^AM$29))))))</f>
        <v>269.12190349796725</v>
      </c>
      <c r="AN41" s="114">
        <f>$D41*IF(AN$29&gt;'Inputs &amp; Summary'!$D$5,0,IF(AN$29&gt;VLOOKUP($G41,Lists!$J$17:$K$21,2),IF($M41=Lists!$H$3,IF($K41&lt;1,(($S41/$K41)*((1+'Inputs &amp; Summary'!$D$7)^AN$29)),((INT(AN$29/$K41)-INT((AN$29-1)/$K41))*$S41*((1+'Inputs &amp; Summary'!$D$7)^AN$29))),(_xlfn.WEIBULL.DIST(AN$29,$L41,$K41,FALSE)*$S41*((1+'Inputs &amp; Summary'!$D$7)^AN$29))),IF($M41=Lists!$H$3,IF($K41&lt;1,((($R41*(1-$E41)+$Q41*(1-$F41))/$K41)*((1+'Inputs &amp; Summary'!$D$7)^AN$29)),((INT(AN$29/$K41)-INT((AN$29-1)/$K41))*($R41*(1-$E41)+$Q41*(1-$F41))*((1+'Inputs &amp; Summary'!$D$7)^AN$29))),((_xlfn.WEIBULL.DIST(AN$29,$L41,$K41,FALSE)*($R41*(1-$E41)+$Q41*(1-$F41))*((1+'Inputs &amp; Summary'!$D$7)^AN$29))))))</f>
        <v>274.50434156792664</v>
      </c>
      <c r="AO41" s="114">
        <f>$D41*IF(AO$29&gt;'Inputs &amp; Summary'!$D$5,0,IF(AO$29&gt;VLOOKUP($G41,Lists!$J$17:$K$21,2),IF($M41=Lists!$H$3,IF($K41&lt;1,(($S41/$K41)*((1+'Inputs &amp; Summary'!$D$7)^AO$29)),((INT(AO$29/$K41)-INT((AO$29-1)/$K41))*$S41*((1+'Inputs &amp; Summary'!$D$7)^AO$29))),(_xlfn.WEIBULL.DIST(AO$29,$L41,$K41,FALSE)*$S41*((1+'Inputs &amp; Summary'!$D$7)^AO$29))),IF($M41=Lists!$H$3,IF($K41&lt;1,((($R41*(1-$E41)+$Q41*(1-$F41))/$K41)*((1+'Inputs &amp; Summary'!$D$7)^AO$29)),((INT(AO$29/$K41)-INT((AO$29-1)/$K41))*($R41*(1-$E41)+$Q41*(1-$F41))*((1+'Inputs &amp; Summary'!$D$7)^AO$29))),((_xlfn.WEIBULL.DIST(AO$29,$L41,$K41,FALSE)*($R41*(1-$E41)+$Q41*(1-$F41))*((1+'Inputs &amp; Summary'!$D$7)^AO$29))))))</f>
        <v>279.9944283992852</v>
      </c>
      <c r="AP41" s="114">
        <f>$D41*IF(AP$29&gt;'Inputs &amp; Summary'!$D$5,0,IF(AP$29&gt;VLOOKUP($G41,Lists!$J$17:$K$21,2),IF($M41=Lists!$H$3,IF($K41&lt;1,(($S41/$K41)*((1+'Inputs &amp; Summary'!$D$7)^AP$29)),((INT(AP$29/$K41)-INT((AP$29-1)/$K41))*$S41*((1+'Inputs &amp; Summary'!$D$7)^AP$29))),(_xlfn.WEIBULL.DIST(AP$29,$L41,$K41,FALSE)*$S41*((1+'Inputs &amp; Summary'!$D$7)^AP$29))),IF($M41=Lists!$H$3,IF($K41&lt;1,((($R41*(1-$E41)+$Q41*(1-$F41))/$K41)*((1+'Inputs &amp; Summary'!$D$7)^AP$29)),((INT(AP$29/$K41)-INT((AP$29-1)/$K41))*($R41*(1-$E41)+$Q41*(1-$F41))*((1+'Inputs &amp; Summary'!$D$7)^AP$29))),((_xlfn.WEIBULL.DIST(AP$29,$L41,$K41,FALSE)*($R41*(1-$E41)+$Q41*(1-$F41))*((1+'Inputs &amp; Summary'!$D$7)^AP$29))))))</f>
        <v>285.59431696727086</v>
      </c>
      <c r="AQ41" s="114">
        <f>$D41*IF(AQ$29&gt;'Inputs &amp; Summary'!$D$5,0,IF(AQ$29&gt;VLOOKUP($G41,Lists!$J$17:$K$21,2),IF($M41=Lists!$H$3,IF($K41&lt;1,(($S41/$K41)*((1+'Inputs &amp; Summary'!$D$7)^AQ$29)),((INT(AQ$29/$K41)-INT((AQ$29-1)/$K41))*$S41*((1+'Inputs &amp; Summary'!$D$7)^AQ$29))),(_xlfn.WEIBULL.DIST(AQ$29,$L41,$K41,FALSE)*$S41*((1+'Inputs &amp; Summary'!$D$7)^AQ$29))),IF($M41=Lists!$H$3,IF($K41&lt;1,((($R41*(1-$E41)+$Q41*(1-$F41))/$K41)*((1+'Inputs &amp; Summary'!$D$7)^AQ$29)),((INT(AQ$29/$K41)-INT((AQ$29-1)/$K41))*($R41*(1-$E41)+$Q41*(1-$F41))*((1+'Inputs &amp; Summary'!$D$7)^AQ$29))),((_xlfn.WEIBULL.DIST(AQ$29,$L41,$K41,FALSE)*($R41*(1-$E41)+$Q41*(1-$F41))*((1+'Inputs &amp; Summary'!$D$7)^AQ$29))))))</f>
        <v>291.30620330661628</v>
      </c>
      <c r="AR41" s="114">
        <f>$D41*IF(AR$29&gt;'Inputs &amp; Summary'!$D$5,0,IF(AR$29&gt;VLOOKUP($G41,Lists!$J$17:$K$21,2),IF($M41=Lists!$H$3,IF($K41&lt;1,(($S41/$K41)*((1+'Inputs &amp; Summary'!$D$7)^AR$29)),((INT(AR$29/$K41)-INT((AR$29-1)/$K41))*$S41*((1+'Inputs &amp; Summary'!$D$7)^AR$29))),(_xlfn.WEIBULL.DIST(AR$29,$L41,$K41,FALSE)*$S41*((1+'Inputs &amp; Summary'!$D$7)^AR$29))),IF($M41=Lists!$H$3,IF($K41&lt;1,((($R41*(1-$E41)+$Q41*(1-$F41))/$K41)*((1+'Inputs &amp; Summary'!$D$7)^AR$29)),((INT(AR$29/$K41)-INT((AR$29-1)/$K41))*($R41*(1-$E41)+$Q41*(1-$F41))*((1+'Inputs &amp; Summary'!$D$7)^AR$29))),((_xlfn.WEIBULL.DIST(AR$29,$L41,$K41,FALSE)*($R41*(1-$E41)+$Q41*(1-$F41))*((1+'Inputs &amp; Summary'!$D$7)^AR$29))))))</f>
        <v>297.13232737274865</v>
      </c>
      <c r="AS41" s="114">
        <f>$D41*IF(AS$29&gt;'Inputs &amp; Summary'!$D$5,0,IF(AS$29&gt;VLOOKUP($G41,Lists!$J$17:$K$21,2),IF($M41=Lists!$H$3,IF($K41&lt;1,(($S41/$K41)*((1+'Inputs &amp; Summary'!$D$7)^AS$29)),((INT(AS$29/$K41)-INT((AS$29-1)/$K41))*$S41*((1+'Inputs &amp; Summary'!$D$7)^AS$29))),(_xlfn.WEIBULL.DIST(AS$29,$L41,$K41,FALSE)*$S41*((1+'Inputs &amp; Summary'!$D$7)^AS$29))),IF($M41=Lists!$H$3,IF($K41&lt;1,((($R41*(1-$E41)+$Q41*(1-$F41))/$K41)*((1+'Inputs &amp; Summary'!$D$7)^AS$29)),((INT(AS$29/$K41)-INT((AS$29-1)/$K41))*($R41*(1-$E41)+$Q41*(1-$F41))*((1+'Inputs &amp; Summary'!$D$7)^AS$29))),((_xlfn.WEIBULL.DIST(AS$29,$L41,$K41,FALSE)*($R41*(1-$E41)+$Q41*(1-$F41))*((1+'Inputs &amp; Summary'!$D$7)^AS$29))))))</f>
        <v>0</v>
      </c>
      <c r="AT41" s="114">
        <f>$D41*IF(AT$29&gt;'Inputs &amp; Summary'!$D$5,0,IF(AT$29&gt;VLOOKUP($G41,Lists!$J$17:$K$21,2),IF($M41=Lists!$H$3,IF($K41&lt;1,(($S41/$K41)*((1+'Inputs &amp; Summary'!$D$7)^AT$29)),((INT(AT$29/$K41)-INT((AT$29-1)/$K41))*$S41*((1+'Inputs &amp; Summary'!$D$7)^AT$29))),(_xlfn.WEIBULL.DIST(AT$29,$L41,$K41,FALSE)*$S41*((1+'Inputs &amp; Summary'!$D$7)^AT$29))),IF($M41=Lists!$H$3,IF($K41&lt;1,((($R41*(1-$E41)+$Q41*(1-$F41))/$K41)*((1+'Inputs &amp; Summary'!$D$7)^AT$29)),((INT(AT$29/$K41)-INT((AT$29-1)/$K41))*($R41*(1-$E41)+$Q41*(1-$F41))*((1+'Inputs &amp; Summary'!$D$7)^AT$29))),((_xlfn.WEIBULL.DIST(AT$29,$L41,$K41,FALSE)*($R41*(1-$E41)+$Q41*(1-$F41))*((1+'Inputs &amp; Summary'!$D$7)^AT$29))))))</f>
        <v>0</v>
      </c>
      <c r="AU41" s="114">
        <f>$D41*IF(AU$29&gt;'Inputs &amp; Summary'!$D$5,0,IF(AU$29&gt;VLOOKUP($G41,Lists!$J$17:$K$21,2),IF($M41=Lists!$H$3,IF($K41&lt;1,(($S41/$K41)*((1+'Inputs &amp; Summary'!$D$7)^AU$29)),((INT(AU$29/$K41)-INT((AU$29-1)/$K41))*$S41*((1+'Inputs &amp; Summary'!$D$7)^AU$29))),(_xlfn.WEIBULL.DIST(AU$29,$L41,$K41,FALSE)*$S41*((1+'Inputs &amp; Summary'!$D$7)^AU$29))),IF($M41=Lists!$H$3,IF($K41&lt;1,((($R41*(1-$E41)+$Q41*(1-$F41))/$K41)*((1+'Inputs &amp; Summary'!$D$7)^AU$29)),((INT(AU$29/$K41)-INT((AU$29-1)/$K41))*($R41*(1-$E41)+$Q41*(1-$F41))*((1+'Inputs &amp; Summary'!$D$7)^AU$29))),((_xlfn.WEIBULL.DIST(AU$29,$L41,$K41,FALSE)*($R41*(1-$E41)+$Q41*(1-$F41))*((1+'Inputs &amp; Summary'!$D$7)^AU$29))))))</f>
        <v>0</v>
      </c>
      <c r="AV41" s="114">
        <f>$D41*IF(AV$29&gt;'Inputs &amp; Summary'!$D$5,0,IF(AV$29&gt;VLOOKUP($G41,Lists!$J$17:$K$21,2),IF($M41=Lists!$H$3,IF($K41&lt;1,(($S41/$K41)*((1+'Inputs &amp; Summary'!$D$7)^AV$29)),((INT(AV$29/$K41)-INT((AV$29-1)/$K41))*$S41*((1+'Inputs &amp; Summary'!$D$7)^AV$29))),(_xlfn.WEIBULL.DIST(AV$29,$L41,$K41,FALSE)*$S41*((1+'Inputs &amp; Summary'!$D$7)^AV$29))),IF($M41=Lists!$H$3,IF($K41&lt;1,((($R41*(1-$E41)+$Q41*(1-$F41))/$K41)*((1+'Inputs &amp; Summary'!$D$7)^AV$29)),((INT(AV$29/$K41)-INT((AV$29-1)/$K41))*($R41*(1-$E41)+$Q41*(1-$F41))*((1+'Inputs &amp; Summary'!$D$7)^AV$29))),((_xlfn.WEIBULL.DIST(AV$29,$L41,$K41,FALSE)*($R41*(1-$E41)+$Q41*(1-$F41))*((1+'Inputs &amp; Summary'!$D$7)^AV$29))))))</f>
        <v>0</v>
      </c>
      <c r="AW41" s="114">
        <f>$D41*IF(AW$29&gt;'Inputs &amp; Summary'!$D$5,0,IF(AW$29&gt;VLOOKUP($G41,Lists!$J$17:$K$21,2),IF($M41=Lists!$H$3,IF($K41&lt;1,(($S41/$K41)*((1+'Inputs &amp; Summary'!$D$7)^AW$29)),((INT(AW$29/$K41)-INT((AW$29-1)/$K41))*$S41*((1+'Inputs &amp; Summary'!$D$7)^AW$29))),(_xlfn.WEIBULL.DIST(AW$29,$L41,$K41,FALSE)*$S41*((1+'Inputs &amp; Summary'!$D$7)^AW$29))),IF($M41=Lists!$H$3,IF($K41&lt;1,((($R41*(1-$E41)+$Q41*(1-$F41))/$K41)*((1+'Inputs &amp; Summary'!$D$7)^AW$29)),((INT(AW$29/$K41)-INT((AW$29-1)/$K41))*($R41*(1-$E41)+$Q41*(1-$F41))*((1+'Inputs &amp; Summary'!$D$7)^AW$29))),((_xlfn.WEIBULL.DIST(AW$29,$L41,$K41,FALSE)*($R41*(1-$E41)+$Q41*(1-$F41))*((1+'Inputs &amp; Summary'!$D$7)^AW$29))))))</f>
        <v>0</v>
      </c>
      <c r="AX41" s="114">
        <f>$D41*IF(AX$29&gt;'Inputs &amp; Summary'!$D$5,0,IF(AX$29&gt;VLOOKUP($G41,Lists!$J$17:$K$21,2),IF($M41=Lists!$H$3,IF($K41&lt;1,(($S41/$K41)*((1+'Inputs &amp; Summary'!$D$7)^AX$29)),((INT(AX$29/$K41)-INT((AX$29-1)/$K41))*$S41*((1+'Inputs &amp; Summary'!$D$7)^AX$29))),(_xlfn.WEIBULL.DIST(AX$29,$L41,$K41,FALSE)*$S41*((1+'Inputs &amp; Summary'!$D$7)^AX$29))),IF($M41=Lists!$H$3,IF($K41&lt;1,((($R41*(1-$E41)+$Q41*(1-$F41))/$K41)*((1+'Inputs &amp; Summary'!$D$7)^AX$29)),((INT(AX$29/$K41)-INT((AX$29-1)/$K41))*($R41*(1-$E41)+$Q41*(1-$F41))*((1+'Inputs &amp; Summary'!$D$7)^AX$29))),((_xlfn.WEIBULL.DIST(AX$29,$L41,$K41,FALSE)*($R41*(1-$E41)+$Q41*(1-$F41))*((1+'Inputs &amp; Summary'!$D$7)^AX$29))))))</f>
        <v>0</v>
      </c>
      <c r="AY41" s="114">
        <f>$D41*IF(AY$29&gt;'Inputs &amp; Summary'!$D$5,0,IF(AY$29&gt;VLOOKUP($G41,Lists!$J$17:$K$21,2),IF($M41=Lists!$H$3,IF($K41&lt;1,(($S41/$K41)*((1+'Inputs &amp; Summary'!$D$7)^AY$29)),((INT(AY$29/$K41)-INT((AY$29-1)/$K41))*$S41*((1+'Inputs &amp; Summary'!$D$7)^AY$29))),(_xlfn.WEIBULL.DIST(AY$29,$L41,$K41,FALSE)*$S41*((1+'Inputs &amp; Summary'!$D$7)^AY$29))),IF($M41=Lists!$H$3,IF($K41&lt;1,((($R41*(1-$E41)+$Q41*(1-$F41))/$K41)*((1+'Inputs &amp; Summary'!$D$7)^AY$29)),((INT(AY$29/$K41)-INT((AY$29-1)/$K41))*($R41*(1-$E41)+$Q41*(1-$F41))*((1+'Inputs &amp; Summary'!$D$7)^AY$29))),((_xlfn.WEIBULL.DIST(AY$29,$L41,$K41,FALSE)*($R41*(1-$E41)+$Q41*(1-$F41))*((1+'Inputs &amp; Summary'!$D$7)^AY$29))))))</f>
        <v>0</v>
      </c>
      <c r="AZ41" s="114">
        <f>$D41*IF(AZ$29&gt;'Inputs &amp; Summary'!$D$5,0,IF(AZ$29&gt;VLOOKUP($G41,Lists!$J$17:$K$21,2),IF($M41=Lists!$H$3,IF($K41&lt;1,(($S41/$K41)*((1+'Inputs &amp; Summary'!$D$7)^AZ$29)),((INT(AZ$29/$K41)-INT((AZ$29-1)/$K41))*$S41*((1+'Inputs &amp; Summary'!$D$7)^AZ$29))),(_xlfn.WEIBULL.DIST(AZ$29,$L41,$K41,FALSE)*$S41*((1+'Inputs &amp; Summary'!$D$7)^AZ$29))),IF($M41=Lists!$H$3,IF($K41&lt;1,((($R41*(1-$E41)+$Q41*(1-$F41))/$K41)*((1+'Inputs &amp; Summary'!$D$7)^AZ$29)),((INT(AZ$29/$K41)-INT((AZ$29-1)/$K41))*($R41*(1-$E41)+$Q41*(1-$F41))*((1+'Inputs &amp; Summary'!$D$7)^AZ$29))),((_xlfn.WEIBULL.DIST(AZ$29,$L41,$K41,FALSE)*($R41*(1-$E41)+$Q41*(1-$F41))*((1+'Inputs &amp; Summary'!$D$7)^AZ$29))))))</f>
        <v>0</v>
      </c>
      <c r="BA41" s="114">
        <f>$D41*IF(BA$29&gt;'Inputs &amp; Summary'!$D$5,0,IF(BA$29&gt;VLOOKUP($G41,Lists!$J$17:$K$21,2),IF($M41=Lists!$H$3,IF($K41&lt;1,(($S41/$K41)*((1+'Inputs &amp; Summary'!$D$7)^BA$29)),((INT(BA$29/$K41)-INT((BA$29-1)/$K41))*$S41*((1+'Inputs &amp; Summary'!$D$7)^BA$29))),(_xlfn.WEIBULL.DIST(BA$29,$L41,$K41,FALSE)*$S41*((1+'Inputs &amp; Summary'!$D$7)^BA$29))),IF($M41=Lists!$H$3,IF($K41&lt;1,((($R41*(1-$E41)+$Q41*(1-$F41))/$K41)*((1+'Inputs &amp; Summary'!$D$7)^BA$29)),((INT(BA$29/$K41)-INT((BA$29-1)/$K41))*($R41*(1-$E41)+$Q41*(1-$F41))*((1+'Inputs &amp; Summary'!$D$7)^BA$29))),((_xlfn.WEIBULL.DIST(BA$29,$L41,$K41,FALSE)*($R41*(1-$E41)+$Q41*(1-$F41))*((1+'Inputs &amp; Summary'!$D$7)^BA$29))))))</f>
        <v>0</v>
      </c>
      <c r="BB41" s="114">
        <f>$D41*IF(BB$29&gt;'Inputs &amp; Summary'!$D$5,0,IF(BB$29&gt;VLOOKUP($G41,Lists!$J$17:$K$21,2),IF($M41=Lists!$H$3,IF($K41&lt;1,(($S41/$K41)*((1+'Inputs &amp; Summary'!$D$7)^BB$29)),((INT(BB$29/$K41)-INT((BB$29-1)/$K41))*$S41*((1+'Inputs &amp; Summary'!$D$7)^BB$29))),(_xlfn.WEIBULL.DIST(BB$29,$L41,$K41,FALSE)*$S41*((1+'Inputs &amp; Summary'!$D$7)^BB$29))),IF($M41=Lists!$H$3,IF($K41&lt;1,((($R41*(1-$E41)+$Q41*(1-$F41))/$K41)*((1+'Inputs &amp; Summary'!$D$7)^BB$29)),((INT(BB$29/$K41)-INT((BB$29-1)/$K41))*($R41*(1-$E41)+$Q41*(1-$F41))*((1+'Inputs &amp; Summary'!$D$7)^BB$29))),((_xlfn.WEIBULL.DIST(BB$29,$L41,$K41,FALSE)*($R41*(1-$E41)+$Q41*(1-$F41))*((1+'Inputs &amp; Summary'!$D$7)^BB$29))))))</f>
        <v>0</v>
      </c>
      <c r="BC41" s="114">
        <f>$D41*IF(BC$29&gt;'Inputs &amp; Summary'!$D$5,0,IF(BC$29&gt;VLOOKUP($G41,Lists!$J$17:$K$21,2),IF($M41=Lists!$H$3,IF($K41&lt;1,(($S41/$K41)*((1+'Inputs &amp; Summary'!$D$7)^BC$29)),((INT(BC$29/$K41)-INT((BC$29-1)/$K41))*$S41*((1+'Inputs &amp; Summary'!$D$7)^BC$29))),(_xlfn.WEIBULL.DIST(BC$29,$L41,$K41,FALSE)*$S41*((1+'Inputs &amp; Summary'!$D$7)^BC$29))),IF($M41=Lists!$H$3,IF($K41&lt;1,((($R41*(1-$E41)+$Q41*(1-$F41))/$K41)*((1+'Inputs &amp; Summary'!$D$7)^BC$29)),((INT(BC$29/$K41)-INT((BC$29-1)/$K41))*($R41*(1-$E41)+$Q41*(1-$F41))*((1+'Inputs &amp; Summary'!$D$7)^BC$29))),((_xlfn.WEIBULL.DIST(BC$29,$L41,$K41,FALSE)*($R41*(1-$E41)+$Q41*(1-$F41))*((1+'Inputs &amp; Summary'!$D$7)^BC$29))))))</f>
        <v>0</v>
      </c>
      <c r="BD41" s="114">
        <f>$D41*IF(BD$29&gt;'Inputs &amp; Summary'!$D$5,0,IF(BD$29&gt;VLOOKUP($G41,Lists!$J$17:$K$21,2),IF($M41=Lists!$H$3,IF($K41&lt;1,(($S41/$K41)*((1+'Inputs &amp; Summary'!$D$7)^BD$29)),((INT(BD$29/$K41)-INT((BD$29-1)/$K41))*$S41*((1+'Inputs &amp; Summary'!$D$7)^BD$29))),(_xlfn.WEIBULL.DIST(BD$29,$L41,$K41,FALSE)*$S41*((1+'Inputs &amp; Summary'!$D$7)^BD$29))),IF($M41=Lists!$H$3,IF($K41&lt;1,((($R41*(1-$E41)+$Q41*(1-$F41))/$K41)*((1+'Inputs &amp; Summary'!$D$7)^BD$29)),((INT(BD$29/$K41)-INT((BD$29-1)/$K41))*($R41*(1-$E41)+$Q41*(1-$F41))*((1+'Inputs &amp; Summary'!$D$7)^BD$29))),((_xlfn.WEIBULL.DIST(BD$29,$L41,$K41,FALSE)*($R41*(1-$E41)+$Q41*(1-$F41))*((1+'Inputs &amp; Summary'!$D$7)^BD$29))))))</f>
        <v>0</v>
      </c>
      <c r="BE41" s="114">
        <f>$D41*IF(BE$29&gt;'Inputs &amp; Summary'!$D$5,0,IF(BE$29&gt;VLOOKUP($G41,Lists!$J$17:$K$21,2),IF($M41=Lists!$H$3,IF($K41&lt;1,(($S41/$K41)*((1+'Inputs &amp; Summary'!$D$7)^BE$29)),((INT(BE$29/$K41)-INT((BE$29-1)/$K41))*$S41*((1+'Inputs &amp; Summary'!$D$7)^BE$29))),(_xlfn.WEIBULL.DIST(BE$29,$L41,$K41,FALSE)*$S41*((1+'Inputs &amp; Summary'!$D$7)^BE$29))),IF($M41=Lists!$H$3,IF($K41&lt;1,((($R41*(1-$E41)+$Q41*(1-$F41))/$K41)*((1+'Inputs &amp; Summary'!$D$7)^BE$29)),((INT(BE$29/$K41)-INT((BE$29-1)/$K41))*($R41*(1-$E41)+$Q41*(1-$F41))*((1+'Inputs &amp; Summary'!$D$7)^BE$29))),((_xlfn.WEIBULL.DIST(BE$29,$L41,$K41,FALSE)*($R41*(1-$E41)+$Q41*(1-$F41))*((1+'Inputs &amp; Summary'!$D$7)^BE$29))))))</f>
        <v>0</v>
      </c>
      <c r="BF41" s="114">
        <f>$D41*IF(BF$29&gt;'Inputs &amp; Summary'!$D$5,0,IF(BF$29&gt;VLOOKUP($G41,Lists!$J$17:$K$21,2),IF($M41=Lists!$H$3,IF($K41&lt;1,(($S41/$K41)*((1+'Inputs &amp; Summary'!$D$7)^BF$29)),((INT(BF$29/$K41)-INT((BF$29-1)/$K41))*$S41*((1+'Inputs &amp; Summary'!$D$7)^BF$29))),(_xlfn.WEIBULL.DIST(BF$29,$L41,$K41,FALSE)*$S41*((1+'Inputs &amp; Summary'!$D$7)^BF$29))),IF($M41=Lists!$H$3,IF($K41&lt;1,((($R41*(1-$E41)+$Q41*(1-$F41))/$K41)*((1+'Inputs &amp; Summary'!$D$7)^BF$29)),((INT(BF$29/$K41)-INT((BF$29-1)/$K41))*($R41*(1-$E41)+$Q41*(1-$F41))*((1+'Inputs &amp; Summary'!$D$7)^BF$29))),((_xlfn.WEIBULL.DIST(BF$29,$L41,$K41,FALSE)*($R41*(1-$E41)+$Q41*(1-$F41))*((1+'Inputs &amp; Summary'!$D$7)^BF$29))))))</f>
        <v>0</v>
      </c>
      <c r="BG41" s="114">
        <f>$D41*IF(BG$29&gt;'Inputs &amp; Summary'!$D$5,0,IF(BG$29&gt;VLOOKUP($G41,Lists!$J$17:$K$21,2),IF($M41=Lists!$H$3,IF($K41&lt;1,(($S41/$K41)*((1+'Inputs &amp; Summary'!$D$7)^BG$29)),((INT(BG$29/$K41)-INT((BG$29-1)/$K41))*$S41*((1+'Inputs &amp; Summary'!$D$7)^BG$29))),(_xlfn.WEIBULL.DIST(BG$29,$L41,$K41,FALSE)*$S41*((1+'Inputs &amp; Summary'!$D$7)^BG$29))),IF($M41=Lists!$H$3,IF($K41&lt;1,((($R41*(1-$E41)+$Q41*(1-$F41))/$K41)*((1+'Inputs &amp; Summary'!$D$7)^BG$29)),((INT(BG$29/$K41)-INT((BG$29-1)/$K41))*($R41*(1-$E41)+$Q41*(1-$F41))*((1+'Inputs &amp; Summary'!$D$7)^BG$29))),((_xlfn.WEIBULL.DIST(BG$29,$L41,$K41,FALSE)*($R41*(1-$E41)+$Q41*(1-$F41))*((1+'Inputs &amp; Summary'!$D$7)^BG$29))))))</f>
        <v>0</v>
      </c>
      <c r="BH41" s="114">
        <f>$D41*IF(BH$29&gt;'Inputs &amp; Summary'!$D$5,0,IF(BH$29&gt;VLOOKUP($G41,Lists!$J$17:$K$21,2),IF($M41=Lists!$H$3,IF($K41&lt;1,(($S41/$K41)*((1+'Inputs &amp; Summary'!$D$7)^BH$29)),((INT(BH$29/$K41)-INT((BH$29-1)/$K41))*$S41*((1+'Inputs &amp; Summary'!$D$7)^BH$29))),(_xlfn.WEIBULL.DIST(BH$29,$L41,$K41,FALSE)*$S41*((1+'Inputs &amp; Summary'!$D$7)^BH$29))),IF($M41=Lists!$H$3,IF($K41&lt;1,((($R41*(1-$E41)+$Q41*(1-$F41))/$K41)*((1+'Inputs &amp; Summary'!$D$7)^BH$29)),((INT(BH$29/$K41)-INT((BH$29-1)/$K41))*($R41*(1-$E41)+$Q41*(1-$F41))*((1+'Inputs &amp; Summary'!$D$7)^BH$29))),((_xlfn.WEIBULL.DIST(BH$29,$L41,$K41,FALSE)*($R41*(1-$E41)+$Q41*(1-$F41))*((1+'Inputs &amp; Summary'!$D$7)^BH$29))))))</f>
        <v>0</v>
      </c>
      <c r="BI41" s="114">
        <f>$D41*IF(BI$29&gt;'Inputs &amp; Summary'!$D$5,0,IF(BI$29&gt;VLOOKUP($G41,Lists!$J$17:$K$21,2),IF($M41=Lists!$H$3,IF($K41&lt;1,(($S41/$K41)*((1+'Inputs &amp; Summary'!$D$7)^BI$29)),((INT(BI$29/$K41)-INT((BI$29-1)/$K41))*$S41*((1+'Inputs &amp; Summary'!$D$7)^BI$29))),(_xlfn.WEIBULL.DIST(BI$29,$L41,$K41,FALSE)*$S41*((1+'Inputs &amp; Summary'!$D$7)^BI$29))),IF($M41=Lists!$H$3,IF($K41&lt;1,((($R41*(1-$E41)+$Q41*(1-$F41))/$K41)*((1+'Inputs &amp; Summary'!$D$7)^BI$29)),((INT(BI$29/$K41)-INT((BI$29-1)/$K41))*($R41*(1-$E41)+$Q41*(1-$F41))*((1+'Inputs &amp; Summary'!$D$7)^BI$29))),((_xlfn.WEIBULL.DIST(BI$29,$L41,$K41,FALSE)*($R41*(1-$E41)+$Q41*(1-$F41))*((1+'Inputs &amp; Summary'!$D$7)^BI$29))))))</f>
        <v>0</v>
      </c>
      <c r="BJ41" s="114">
        <f>$D41*IF(BJ$29&gt;'Inputs &amp; Summary'!$D$5,0,IF(BJ$29&gt;VLOOKUP($G41,Lists!$J$17:$K$21,2),IF($M41=Lists!$H$3,IF($K41&lt;1,(($S41/$K41)*((1+'Inputs &amp; Summary'!$D$7)^BJ$29)),((INT(BJ$29/$K41)-INT((BJ$29-1)/$K41))*$S41*((1+'Inputs &amp; Summary'!$D$7)^BJ$29))),(_xlfn.WEIBULL.DIST(BJ$29,$L41,$K41,FALSE)*$S41*((1+'Inputs &amp; Summary'!$D$7)^BJ$29))),IF($M41=Lists!$H$3,IF($K41&lt;1,((($R41*(1-$E41)+$Q41*(1-$F41))/$K41)*((1+'Inputs &amp; Summary'!$D$7)^BJ$29)),((INT(BJ$29/$K41)-INT((BJ$29-1)/$K41))*($R41*(1-$E41)+$Q41*(1-$F41))*((1+'Inputs &amp; Summary'!$D$7)^BJ$29))),((_xlfn.WEIBULL.DIST(BJ$29,$L41,$K41,FALSE)*($R41*(1-$E41)+$Q41*(1-$F41))*((1+'Inputs &amp; Summary'!$D$7)^BJ$29))))))</f>
        <v>0</v>
      </c>
      <c r="BK41" s="114">
        <f>$D41*IF(BK$29&gt;'Inputs &amp; Summary'!$D$5,0,IF(BK$29&gt;VLOOKUP($G41,Lists!$J$17:$K$21,2),IF($M41=Lists!$H$3,IF($K41&lt;1,(($S41/$K41)*((1+'Inputs &amp; Summary'!$D$7)^BK$29)),((INT(BK$29/$K41)-INT((BK$29-1)/$K41))*$S41*((1+'Inputs &amp; Summary'!$D$7)^BK$29))),(_xlfn.WEIBULL.DIST(BK$29,$L41,$K41,FALSE)*$S41*((1+'Inputs &amp; Summary'!$D$7)^BK$29))),IF($M41=Lists!$H$3,IF($K41&lt;1,((($R41*(1-$E41)+$Q41*(1-$F41))/$K41)*((1+'Inputs &amp; Summary'!$D$7)^BK$29)),((INT(BK$29/$K41)-INT((BK$29-1)/$K41))*($R41*(1-$E41)+$Q41*(1-$F41))*((1+'Inputs &amp; Summary'!$D$7)^BK$29))),((_xlfn.WEIBULL.DIST(BK$29,$L41,$K41,FALSE)*($R41*(1-$E41)+$Q41*(1-$F41))*((1+'Inputs &amp; Summary'!$D$7)^BK$29))))))</f>
        <v>0</v>
      </c>
      <c r="BL41" s="114">
        <f>$D41*IF(BL$29&gt;'Inputs &amp; Summary'!$D$5,0,IF(BL$29&gt;VLOOKUP($G41,Lists!$J$17:$K$21,2),IF($M41=Lists!$H$3,IF($K41&lt;1,(($S41/$K41)*((1+'Inputs &amp; Summary'!$D$7)^BL$29)),((INT(BL$29/$K41)-INT((BL$29-1)/$K41))*$S41*((1+'Inputs &amp; Summary'!$D$7)^BL$29))),(_xlfn.WEIBULL.DIST(BL$29,$L41,$K41,FALSE)*$S41*((1+'Inputs &amp; Summary'!$D$7)^BL$29))),IF($M41=Lists!$H$3,IF($K41&lt;1,((($R41*(1-$E41)+$Q41*(1-$F41))/$K41)*((1+'Inputs &amp; Summary'!$D$7)^BL$29)),((INT(BL$29/$K41)-INT((BL$29-1)/$K41))*($R41*(1-$E41)+$Q41*(1-$F41))*((1+'Inputs &amp; Summary'!$D$7)^BL$29))),((_xlfn.WEIBULL.DIST(BL$29,$L41,$K41,FALSE)*($R41*(1-$E41)+$Q41*(1-$F41))*((1+'Inputs &amp; Summary'!$D$7)^BL$29))))))</f>
        <v>0</v>
      </c>
    </row>
    <row r="42" spans="1:64" s="1" customFormat="1" x14ac:dyDescent="0.3">
      <c r="A42" s="79" t="s">
        <v>277</v>
      </c>
      <c r="B42" s="33" t="s">
        <v>307</v>
      </c>
      <c r="C42" s="33" t="s">
        <v>36</v>
      </c>
      <c r="D42" s="68">
        <v>0</v>
      </c>
      <c r="E42" s="68">
        <v>1</v>
      </c>
      <c r="F42" s="68">
        <v>1</v>
      </c>
      <c r="G42" s="213" t="s">
        <v>432</v>
      </c>
      <c r="H42" s="34" t="s">
        <v>22</v>
      </c>
      <c r="I42" s="34" t="s">
        <v>99</v>
      </c>
      <c r="J42" s="33">
        <f>VLOOKUP(I42,'Labor Rates'!$A$1:$B$16,2)</f>
        <v>24.03846153846154</v>
      </c>
      <c r="K42" s="35">
        <v>5</v>
      </c>
      <c r="L42" s="35">
        <v>1</v>
      </c>
      <c r="M42" s="33" t="s">
        <v>259</v>
      </c>
      <c r="N42" s="84">
        <f>'Inputs &amp; Summary'!$D$30</f>
        <v>1</v>
      </c>
      <c r="O42" s="35">
        <v>1</v>
      </c>
      <c r="P42" s="5">
        <v>500</v>
      </c>
      <c r="Q42" s="73">
        <f t="shared" si="6"/>
        <v>24.03846153846154</v>
      </c>
      <c r="R42" s="73">
        <f t="shared" si="7"/>
        <v>500</v>
      </c>
      <c r="S42" s="74">
        <f t="shared" si="8"/>
        <v>0</v>
      </c>
      <c r="T42" s="88"/>
      <c r="U42" s="80"/>
      <c r="V42" s="87">
        <f t="shared" si="9"/>
        <v>0</v>
      </c>
      <c r="W42" s="87">
        <f>NPV('Inputs &amp; Summary'!$D$6,Y42:BL42)</f>
        <v>0</v>
      </c>
      <c r="X42" s="90">
        <f t="shared" si="10"/>
        <v>0</v>
      </c>
      <c r="Y42" s="114">
        <f>$D42*IF(Y$29&gt;'Inputs &amp; Summary'!$D$5,0,IF(Y$29&gt;VLOOKUP($G42,Lists!$J$17:$K$21,2),IF($M42=Lists!$H$3,IF($K42&lt;1,(($S42/$K42)*((1+'Inputs &amp; Summary'!$D$7)^Y$29)),((INT(Y$29/$K42)-INT((Y$29-1)/$K42))*$S42*((1+'Inputs &amp; Summary'!$D$7)^Y$29))),(_xlfn.WEIBULL.DIST(Y$29,$L42,$K42,FALSE)*$S42*((1+'Inputs &amp; Summary'!$D$7)^Y$29))),IF($M42=Lists!$H$3,IF($K42&lt;1,((($R42*(1-$E42)+$Q42*(1-$F42))/$K42)*((1+'Inputs &amp; Summary'!$D$7)^Y$29)),((INT(Y$29/$K42)-INT((Y$29-1)/$K42))*($R42*(1-$E42)+$Q42*(1-$F42))*((1+'Inputs &amp; Summary'!$D$7)^Y$29))),((_xlfn.WEIBULL.DIST(Y$29,$L42,$K42,FALSE)*($R42*(1-$E42)+$Q42*(1-$F42))*((1+'Inputs &amp; Summary'!$D$7)^Y$29))))))</f>
        <v>0</v>
      </c>
      <c r="Z42" s="114">
        <f>$D42*IF(Z$29&gt;'Inputs &amp; Summary'!$D$5,0,IF(Z$29&gt;VLOOKUP($G42,Lists!$J$17:$K$21,2),IF($M42=Lists!$H$3,IF($K42&lt;1,(($S42/$K42)*((1+'Inputs &amp; Summary'!$D$7)^Z$29)),((INT(Z$29/$K42)-INT((Z$29-1)/$K42))*$S42*((1+'Inputs &amp; Summary'!$D$7)^Z$29))),(_xlfn.WEIBULL.DIST(Z$29,$L42,$K42,FALSE)*$S42*((1+'Inputs &amp; Summary'!$D$7)^Z$29))),IF($M42=Lists!$H$3,IF($K42&lt;1,((($R42*(1-$E42)+$Q42*(1-$F42))/$K42)*((1+'Inputs &amp; Summary'!$D$7)^Z$29)),((INT(Z$29/$K42)-INT((Z$29-1)/$K42))*($R42*(1-$E42)+$Q42*(1-$F42))*((1+'Inputs &amp; Summary'!$D$7)^Z$29))),((_xlfn.WEIBULL.DIST(Z$29,$L42,$K42,FALSE)*($R42*(1-$E42)+$Q42*(1-$F42))*((1+'Inputs &amp; Summary'!$D$7)^Z$29))))))</f>
        <v>0</v>
      </c>
      <c r="AA42" s="114">
        <f>$D42*IF(AA$29&gt;'Inputs &amp; Summary'!$D$5,0,IF(AA$29&gt;VLOOKUP($G42,Lists!$J$17:$K$21,2),IF($M42=Lists!$H$3,IF($K42&lt;1,(($S42/$K42)*((1+'Inputs &amp; Summary'!$D$7)^AA$29)),((INT(AA$29/$K42)-INT((AA$29-1)/$K42))*$S42*((1+'Inputs &amp; Summary'!$D$7)^AA$29))),(_xlfn.WEIBULL.DIST(AA$29,$L42,$K42,FALSE)*$S42*((1+'Inputs &amp; Summary'!$D$7)^AA$29))),IF($M42=Lists!$H$3,IF($K42&lt;1,((($R42*(1-$E42)+$Q42*(1-$F42))/$K42)*((1+'Inputs &amp; Summary'!$D$7)^AA$29)),((INT(AA$29/$K42)-INT((AA$29-1)/$K42))*($R42*(1-$E42)+$Q42*(1-$F42))*((1+'Inputs &amp; Summary'!$D$7)^AA$29))),((_xlfn.WEIBULL.DIST(AA$29,$L42,$K42,FALSE)*($R42*(1-$E42)+$Q42*(1-$F42))*((1+'Inputs &amp; Summary'!$D$7)^AA$29))))))</f>
        <v>0</v>
      </c>
      <c r="AB42" s="114">
        <f>$D42*IF(AB$29&gt;'Inputs &amp; Summary'!$D$5,0,IF(AB$29&gt;VLOOKUP($G42,Lists!$J$17:$K$21,2),IF($M42=Lists!$H$3,IF($K42&lt;1,(($S42/$K42)*((1+'Inputs &amp; Summary'!$D$7)^AB$29)),((INT(AB$29/$K42)-INT((AB$29-1)/$K42))*$S42*((1+'Inputs &amp; Summary'!$D$7)^AB$29))),(_xlfn.WEIBULL.DIST(AB$29,$L42,$K42,FALSE)*$S42*((1+'Inputs &amp; Summary'!$D$7)^AB$29))),IF($M42=Lists!$H$3,IF($K42&lt;1,((($R42*(1-$E42)+$Q42*(1-$F42))/$K42)*((1+'Inputs &amp; Summary'!$D$7)^AB$29)),((INT(AB$29/$K42)-INT((AB$29-1)/$K42))*($R42*(1-$E42)+$Q42*(1-$F42))*((1+'Inputs &amp; Summary'!$D$7)^AB$29))),((_xlfn.WEIBULL.DIST(AB$29,$L42,$K42,FALSE)*($R42*(1-$E42)+$Q42*(1-$F42))*((1+'Inputs &amp; Summary'!$D$7)^AB$29))))))</f>
        <v>0</v>
      </c>
      <c r="AC42" s="114">
        <f>$D42*IF(AC$29&gt;'Inputs &amp; Summary'!$D$5,0,IF(AC$29&gt;VLOOKUP($G42,Lists!$J$17:$K$21,2),IF($M42=Lists!$H$3,IF($K42&lt;1,(($S42/$K42)*((1+'Inputs &amp; Summary'!$D$7)^AC$29)),((INT(AC$29/$K42)-INT((AC$29-1)/$K42))*$S42*((1+'Inputs &amp; Summary'!$D$7)^AC$29))),(_xlfn.WEIBULL.DIST(AC$29,$L42,$K42,FALSE)*$S42*((1+'Inputs &amp; Summary'!$D$7)^AC$29))),IF($M42=Lists!$H$3,IF($K42&lt;1,((($R42*(1-$E42)+$Q42*(1-$F42))/$K42)*((1+'Inputs &amp; Summary'!$D$7)^AC$29)),((INT(AC$29/$K42)-INT((AC$29-1)/$K42))*($R42*(1-$E42)+$Q42*(1-$F42))*((1+'Inputs &amp; Summary'!$D$7)^AC$29))),((_xlfn.WEIBULL.DIST(AC$29,$L42,$K42,FALSE)*($R42*(1-$E42)+$Q42*(1-$F42))*((1+'Inputs &amp; Summary'!$D$7)^AC$29))))))</f>
        <v>0</v>
      </c>
      <c r="AD42" s="114">
        <f>$D42*IF(AD$29&gt;'Inputs &amp; Summary'!$D$5,0,IF(AD$29&gt;VLOOKUP($G42,Lists!$J$17:$K$21,2),IF($M42=Lists!$H$3,IF($K42&lt;1,(($S42/$K42)*((1+'Inputs &amp; Summary'!$D$7)^AD$29)),((INT(AD$29/$K42)-INT((AD$29-1)/$K42))*$S42*((1+'Inputs &amp; Summary'!$D$7)^AD$29))),(_xlfn.WEIBULL.DIST(AD$29,$L42,$K42,FALSE)*$S42*((1+'Inputs &amp; Summary'!$D$7)^AD$29))),IF($M42=Lists!$H$3,IF($K42&lt;1,((($R42*(1-$E42)+$Q42*(1-$F42))/$K42)*((1+'Inputs &amp; Summary'!$D$7)^AD$29)),((INT(AD$29/$K42)-INT((AD$29-1)/$K42))*($R42*(1-$E42)+$Q42*(1-$F42))*((1+'Inputs &amp; Summary'!$D$7)^AD$29))),((_xlfn.WEIBULL.DIST(AD$29,$L42,$K42,FALSE)*($R42*(1-$E42)+$Q42*(1-$F42))*((1+'Inputs &amp; Summary'!$D$7)^AD$29))))))</f>
        <v>0</v>
      </c>
      <c r="AE42" s="114">
        <f>$D42*IF(AE$29&gt;'Inputs &amp; Summary'!$D$5,0,IF(AE$29&gt;VLOOKUP($G42,Lists!$J$17:$K$21,2),IF($M42=Lists!$H$3,IF($K42&lt;1,(($S42/$K42)*((1+'Inputs &amp; Summary'!$D$7)^AE$29)),((INT(AE$29/$K42)-INT((AE$29-1)/$K42))*$S42*((1+'Inputs &amp; Summary'!$D$7)^AE$29))),(_xlfn.WEIBULL.DIST(AE$29,$L42,$K42,FALSE)*$S42*((1+'Inputs &amp; Summary'!$D$7)^AE$29))),IF($M42=Lists!$H$3,IF($K42&lt;1,((($R42*(1-$E42)+$Q42*(1-$F42))/$K42)*((1+'Inputs &amp; Summary'!$D$7)^AE$29)),((INT(AE$29/$K42)-INT((AE$29-1)/$K42))*($R42*(1-$E42)+$Q42*(1-$F42))*((1+'Inputs &amp; Summary'!$D$7)^AE$29))),((_xlfn.WEIBULL.DIST(AE$29,$L42,$K42,FALSE)*($R42*(1-$E42)+$Q42*(1-$F42))*((1+'Inputs &amp; Summary'!$D$7)^AE$29))))))</f>
        <v>0</v>
      </c>
      <c r="AF42" s="114">
        <f>$D42*IF(AF$29&gt;'Inputs &amp; Summary'!$D$5,0,IF(AF$29&gt;VLOOKUP($G42,Lists!$J$17:$K$21,2),IF($M42=Lists!$H$3,IF($K42&lt;1,(($S42/$K42)*((1+'Inputs &amp; Summary'!$D$7)^AF$29)),((INT(AF$29/$K42)-INT((AF$29-1)/$K42))*$S42*((1+'Inputs &amp; Summary'!$D$7)^AF$29))),(_xlfn.WEIBULL.DIST(AF$29,$L42,$K42,FALSE)*$S42*((1+'Inputs &amp; Summary'!$D$7)^AF$29))),IF($M42=Lists!$H$3,IF($K42&lt;1,((($R42*(1-$E42)+$Q42*(1-$F42))/$K42)*((1+'Inputs &amp; Summary'!$D$7)^AF$29)),((INT(AF$29/$K42)-INT((AF$29-1)/$K42))*($R42*(1-$E42)+$Q42*(1-$F42))*((1+'Inputs &amp; Summary'!$D$7)^AF$29))),((_xlfn.WEIBULL.DIST(AF$29,$L42,$K42,FALSE)*($R42*(1-$E42)+$Q42*(1-$F42))*((1+'Inputs &amp; Summary'!$D$7)^AF$29))))))</f>
        <v>0</v>
      </c>
      <c r="AG42" s="114">
        <f>$D42*IF(AG$29&gt;'Inputs &amp; Summary'!$D$5,0,IF(AG$29&gt;VLOOKUP($G42,Lists!$J$17:$K$21,2),IF($M42=Lists!$H$3,IF($K42&lt;1,(($S42/$K42)*((1+'Inputs &amp; Summary'!$D$7)^AG$29)),((INT(AG$29/$K42)-INT((AG$29-1)/$K42))*$S42*((1+'Inputs &amp; Summary'!$D$7)^AG$29))),(_xlfn.WEIBULL.DIST(AG$29,$L42,$K42,FALSE)*$S42*((1+'Inputs &amp; Summary'!$D$7)^AG$29))),IF($M42=Lists!$H$3,IF($K42&lt;1,((($R42*(1-$E42)+$Q42*(1-$F42))/$K42)*((1+'Inputs &amp; Summary'!$D$7)^AG$29)),((INT(AG$29/$K42)-INT((AG$29-1)/$K42))*($R42*(1-$E42)+$Q42*(1-$F42))*((1+'Inputs &amp; Summary'!$D$7)^AG$29))),((_xlfn.WEIBULL.DIST(AG$29,$L42,$K42,FALSE)*($R42*(1-$E42)+$Q42*(1-$F42))*((1+'Inputs &amp; Summary'!$D$7)^AG$29))))))</f>
        <v>0</v>
      </c>
      <c r="AH42" s="114">
        <f>$D42*IF(AH$29&gt;'Inputs &amp; Summary'!$D$5,0,IF(AH$29&gt;VLOOKUP($G42,Lists!$J$17:$K$21,2),IF($M42=Lists!$H$3,IF($K42&lt;1,(($S42/$K42)*((1+'Inputs &amp; Summary'!$D$7)^AH$29)),((INT(AH$29/$K42)-INT((AH$29-1)/$K42))*$S42*((1+'Inputs &amp; Summary'!$D$7)^AH$29))),(_xlfn.WEIBULL.DIST(AH$29,$L42,$K42,FALSE)*$S42*((1+'Inputs &amp; Summary'!$D$7)^AH$29))),IF($M42=Lists!$H$3,IF($K42&lt;1,((($R42*(1-$E42)+$Q42*(1-$F42))/$K42)*((1+'Inputs &amp; Summary'!$D$7)^AH$29)),((INT(AH$29/$K42)-INT((AH$29-1)/$K42))*($R42*(1-$E42)+$Q42*(1-$F42))*((1+'Inputs &amp; Summary'!$D$7)^AH$29))),((_xlfn.WEIBULL.DIST(AH$29,$L42,$K42,FALSE)*($R42*(1-$E42)+$Q42*(1-$F42))*((1+'Inputs &amp; Summary'!$D$7)^AH$29))))))</f>
        <v>0</v>
      </c>
      <c r="AI42" s="114">
        <f>$D42*IF(AI$29&gt;'Inputs &amp; Summary'!$D$5,0,IF(AI$29&gt;VLOOKUP($G42,Lists!$J$17:$K$21,2),IF($M42=Lists!$H$3,IF($K42&lt;1,(($S42/$K42)*((1+'Inputs &amp; Summary'!$D$7)^AI$29)),((INT(AI$29/$K42)-INT((AI$29-1)/$K42))*$S42*((1+'Inputs &amp; Summary'!$D$7)^AI$29))),(_xlfn.WEIBULL.DIST(AI$29,$L42,$K42,FALSE)*$S42*((1+'Inputs &amp; Summary'!$D$7)^AI$29))),IF($M42=Lists!$H$3,IF($K42&lt;1,((($R42*(1-$E42)+$Q42*(1-$F42))/$K42)*((1+'Inputs &amp; Summary'!$D$7)^AI$29)),((INT(AI$29/$K42)-INT((AI$29-1)/$K42))*($R42*(1-$E42)+$Q42*(1-$F42))*((1+'Inputs &amp; Summary'!$D$7)^AI$29))),((_xlfn.WEIBULL.DIST(AI$29,$L42,$K42,FALSE)*($R42*(1-$E42)+$Q42*(1-$F42))*((1+'Inputs &amp; Summary'!$D$7)^AI$29))))))</f>
        <v>0</v>
      </c>
      <c r="AJ42" s="114">
        <f>$D42*IF(AJ$29&gt;'Inputs &amp; Summary'!$D$5,0,IF(AJ$29&gt;VLOOKUP($G42,Lists!$J$17:$K$21,2),IF($M42=Lists!$H$3,IF($K42&lt;1,(($S42/$K42)*((1+'Inputs &amp; Summary'!$D$7)^AJ$29)),((INT(AJ$29/$K42)-INT((AJ$29-1)/$K42))*$S42*((1+'Inputs &amp; Summary'!$D$7)^AJ$29))),(_xlfn.WEIBULL.DIST(AJ$29,$L42,$K42,FALSE)*$S42*((1+'Inputs &amp; Summary'!$D$7)^AJ$29))),IF($M42=Lists!$H$3,IF($K42&lt;1,((($R42*(1-$E42)+$Q42*(1-$F42))/$K42)*((1+'Inputs &amp; Summary'!$D$7)^AJ$29)),((INT(AJ$29/$K42)-INT((AJ$29-1)/$K42))*($R42*(1-$E42)+$Q42*(1-$F42))*((1+'Inputs &amp; Summary'!$D$7)^AJ$29))),((_xlfn.WEIBULL.DIST(AJ$29,$L42,$K42,FALSE)*($R42*(1-$E42)+$Q42*(1-$F42))*((1+'Inputs &amp; Summary'!$D$7)^AJ$29))))))</f>
        <v>0</v>
      </c>
      <c r="AK42" s="114">
        <f>$D42*IF(AK$29&gt;'Inputs &amp; Summary'!$D$5,0,IF(AK$29&gt;VLOOKUP($G42,Lists!$J$17:$K$21,2),IF($M42=Lists!$H$3,IF($K42&lt;1,(($S42/$K42)*((1+'Inputs &amp; Summary'!$D$7)^AK$29)),((INT(AK$29/$K42)-INT((AK$29-1)/$K42))*$S42*((1+'Inputs &amp; Summary'!$D$7)^AK$29))),(_xlfn.WEIBULL.DIST(AK$29,$L42,$K42,FALSE)*$S42*((1+'Inputs &amp; Summary'!$D$7)^AK$29))),IF($M42=Lists!$H$3,IF($K42&lt;1,((($R42*(1-$E42)+$Q42*(1-$F42))/$K42)*((1+'Inputs &amp; Summary'!$D$7)^AK$29)),((INT(AK$29/$K42)-INT((AK$29-1)/$K42))*($R42*(1-$E42)+$Q42*(1-$F42))*((1+'Inputs &amp; Summary'!$D$7)^AK$29))),((_xlfn.WEIBULL.DIST(AK$29,$L42,$K42,FALSE)*($R42*(1-$E42)+$Q42*(1-$F42))*((1+'Inputs &amp; Summary'!$D$7)^AK$29))))))</f>
        <v>0</v>
      </c>
      <c r="AL42" s="114">
        <f>$D42*IF(AL$29&gt;'Inputs &amp; Summary'!$D$5,0,IF(AL$29&gt;VLOOKUP($G42,Lists!$J$17:$K$21,2),IF($M42=Lists!$H$3,IF($K42&lt;1,(($S42/$K42)*((1+'Inputs &amp; Summary'!$D$7)^AL$29)),((INT(AL$29/$K42)-INT((AL$29-1)/$K42))*$S42*((1+'Inputs &amp; Summary'!$D$7)^AL$29))),(_xlfn.WEIBULL.DIST(AL$29,$L42,$K42,FALSE)*$S42*((1+'Inputs &amp; Summary'!$D$7)^AL$29))),IF($M42=Lists!$H$3,IF($K42&lt;1,((($R42*(1-$E42)+$Q42*(1-$F42))/$K42)*((1+'Inputs &amp; Summary'!$D$7)^AL$29)),((INT(AL$29/$K42)-INT((AL$29-1)/$K42))*($R42*(1-$E42)+$Q42*(1-$F42))*((1+'Inputs &amp; Summary'!$D$7)^AL$29))),((_xlfn.WEIBULL.DIST(AL$29,$L42,$K42,FALSE)*($R42*(1-$E42)+$Q42*(1-$F42))*((1+'Inputs &amp; Summary'!$D$7)^AL$29))))))</f>
        <v>0</v>
      </c>
      <c r="AM42" s="114">
        <f>$D42*IF(AM$29&gt;'Inputs &amp; Summary'!$D$5,0,IF(AM$29&gt;VLOOKUP($G42,Lists!$J$17:$K$21,2),IF($M42=Lists!$H$3,IF($K42&lt;1,(($S42/$K42)*((1+'Inputs &amp; Summary'!$D$7)^AM$29)),((INT(AM$29/$K42)-INT((AM$29-1)/$K42))*$S42*((1+'Inputs &amp; Summary'!$D$7)^AM$29))),(_xlfn.WEIBULL.DIST(AM$29,$L42,$K42,FALSE)*$S42*((1+'Inputs &amp; Summary'!$D$7)^AM$29))),IF($M42=Lists!$H$3,IF($K42&lt;1,((($R42*(1-$E42)+$Q42*(1-$F42))/$K42)*((1+'Inputs &amp; Summary'!$D$7)^AM$29)),((INT(AM$29/$K42)-INT((AM$29-1)/$K42))*($R42*(1-$E42)+$Q42*(1-$F42))*((1+'Inputs &amp; Summary'!$D$7)^AM$29))),((_xlfn.WEIBULL.DIST(AM$29,$L42,$K42,FALSE)*($R42*(1-$E42)+$Q42*(1-$F42))*((1+'Inputs &amp; Summary'!$D$7)^AM$29))))))</f>
        <v>0</v>
      </c>
      <c r="AN42" s="114">
        <f>$D42*IF(AN$29&gt;'Inputs &amp; Summary'!$D$5,0,IF(AN$29&gt;VLOOKUP($G42,Lists!$J$17:$K$21,2),IF($M42=Lists!$H$3,IF($K42&lt;1,(($S42/$K42)*((1+'Inputs &amp; Summary'!$D$7)^AN$29)),((INT(AN$29/$K42)-INT((AN$29-1)/$K42))*$S42*((1+'Inputs &amp; Summary'!$D$7)^AN$29))),(_xlfn.WEIBULL.DIST(AN$29,$L42,$K42,FALSE)*$S42*((1+'Inputs &amp; Summary'!$D$7)^AN$29))),IF($M42=Lists!$H$3,IF($K42&lt;1,((($R42*(1-$E42)+$Q42*(1-$F42))/$K42)*((1+'Inputs &amp; Summary'!$D$7)^AN$29)),((INT(AN$29/$K42)-INT((AN$29-1)/$K42))*($R42*(1-$E42)+$Q42*(1-$F42))*((1+'Inputs &amp; Summary'!$D$7)^AN$29))),((_xlfn.WEIBULL.DIST(AN$29,$L42,$K42,FALSE)*($R42*(1-$E42)+$Q42*(1-$F42))*((1+'Inputs &amp; Summary'!$D$7)^AN$29))))))</f>
        <v>0</v>
      </c>
      <c r="AO42" s="114">
        <f>$D42*IF(AO$29&gt;'Inputs &amp; Summary'!$D$5,0,IF(AO$29&gt;VLOOKUP($G42,Lists!$J$17:$K$21,2),IF($M42=Lists!$H$3,IF($K42&lt;1,(($S42/$K42)*((1+'Inputs &amp; Summary'!$D$7)^AO$29)),((INT(AO$29/$K42)-INT((AO$29-1)/$K42))*$S42*((1+'Inputs &amp; Summary'!$D$7)^AO$29))),(_xlfn.WEIBULL.DIST(AO$29,$L42,$K42,FALSE)*$S42*((1+'Inputs &amp; Summary'!$D$7)^AO$29))),IF($M42=Lists!$H$3,IF($K42&lt;1,((($R42*(1-$E42)+$Q42*(1-$F42))/$K42)*((1+'Inputs &amp; Summary'!$D$7)^AO$29)),((INT(AO$29/$K42)-INT((AO$29-1)/$K42))*($R42*(1-$E42)+$Q42*(1-$F42))*((1+'Inputs &amp; Summary'!$D$7)^AO$29))),((_xlfn.WEIBULL.DIST(AO$29,$L42,$K42,FALSE)*($R42*(1-$E42)+$Q42*(1-$F42))*((1+'Inputs &amp; Summary'!$D$7)^AO$29))))))</f>
        <v>0</v>
      </c>
      <c r="AP42" s="114">
        <f>$D42*IF(AP$29&gt;'Inputs &amp; Summary'!$D$5,0,IF(AP$29&gt;VLOOKUP($G42,Lists!$J$17:$K$21,2),IF($M42=Lists!$H$3,IF($K42&lt;1,(($S42/$K42)*((1+'Inputs &amp; Summary'!$D$7)^AP$29)),((INT(AP$29/$K42)-INT((AP$29-1)/$K42))*$S42*((1+'Inputs &amp; Summary'!$D$7)^AP$29))),(_xlfn.WEIBULL.DIST(AP$29,$L42,$K42,FALSE)*$S42*((1+'Inputs &amp; Summary'!$D$7)^AP$29))),IF($M42=Lists!$H$3,IF($K42&lt;1,((($R42*(1-$E42)+$Q42*(1-$F42))/$K42)*((1+'Inputs &amp; Summary'!$D$7)^AP$29)),((INT(AP$29/$K42)-INT((AP$29-1)/$K42))*($R42*(1-$E42)+$Q42*(1-$F42))*((1+'Inputs &amp; Summary'!$D$7)^AP$29))),((_xlfn.WEIBULL.DIST(AP$29,$L42,$K42,FALSE)*($R42*(1-$E42)+$Q42*(1-$F42))*((1+'Inputs &amp; Summary'!$D$7)^AP$29))))))</f>
        <v>0</v>
      </c>
      <c r="AQ42" s="114">
        <f>$D42*IF(AQ$29&gt;'Inputs &amp; Summary'!$D$5,0,IF(AQ$29&gt;VLOOKUP($G42,Lists!$J$17:$K$21,2),IF($M42=Lists!$H$3,IF($K42&lt;1,(($S42/$K42)*((1+'Inputs &amp; Summary'!$D$7)^AQ$29)),((INT(AQ$29/$K42)-INT((AQ$29-1)/$K42))*$S42*((1+'Inputs &amp; Summary'!$D$7)^AQ$29))),(_xlfn.WEIBULL.DIST(AQ$29,$L42,$K42,FALSE)*$S42*((1+'Inputs &amp; Summary'!$D$7)^AQ$29))),IF($M42=Lists!$H$3,IF($K42&lt;1,((($R42*(1-$E42)+$Q42*(1-$F42))/$K42)*((1+'Inputs &amp; Summary'!$D$7)^AQ$29)),((INT(AQ$29/$K42)-INT((AQ$29-1)/$K42))*($R42*(1-$E42)+$Q42*(1-$F42))*((1+'Inputs &amp; Summary'!$D$7)^AQ$29))),((_xlfn.WEIBULL.DIST(AQ$29,$L42,$K42,FALSE)*($R42*(1-$E42)+$Q42*(1-$F42))*((1+'Inputs &amp; Summary'!$D$7)^AQ$29))))))</f>
        <v>0</v>
      </c>
      <c r="AR42" s="114">
        <f>$D42*IF(AR$29&gt;'Inputs &amp; Summary'!$D$5,0,IF(AR$29&gt;VLOOKUP($G42,Lists!$J$17:$K$21,2),IF($M42=Lists!$H$3,IF($K42&lt;1,(($S42/$K42)*((1+'Inputs &amp; Summary'!$D$7)^AR$29)),((INT(AR$29/$K42)-INT((AR$29-1)/$K42))*$S42*((1+'Inputs &amp; Summary'!$D$7)^AR$29))),(_xlfn.WEIBULL.DIST(AR$29,$L42,$K42,FALSE)*$S42*((1+'Inputs &amp; Summary'!$D$7)^AR$29))),IF($M42=Lists!$H$3,IF($K42&lt;1,((($R42*(1-$E42)+$Q42*(1-$F42))/$K42)*((1+'Inputs &amp; Summary'!$D$7)^AR$29)),((INT(AR$29/$K42)-INT((AR$29-1)/$K42))*($R42*(1-$E42)+$Q42*(1-$F42))*((1+'Inputs &amp; Summary'!$D$7)^AR$29))),((_xlfn.WEIBULL.DIST(AR$29,$L42,$K42,FALSE)*($R42*(1-$E42)+$Q42*(1-$F42))*((1+'Inputs &amp; Summary'!$D$7)^AR$29))))))</f>
        <v>0</v>
      </c>
      <c r="AS42" s="114">
        <f>$D42*IF(AS$29&gt;'Inputs &amp; Summary'!$D$5,0,IF(AS$29&gt;VLOOKUP($G42,Lists!$J$17:$K$21,2),IF($M42=Lists!$H$3,IF($K42&lt;1,(($S42/$K42)*((1+'Inputs &amp; Summary'!$D$7)^AS$29)),((INT(AS$29/$K42)-INT((AS$29-1)/$K42))*$S42*((1+'Inputs &amp; Summary'!$D$7)^AS$29))),(_xlfn.WEIBULL.DIST(AS$29,$L42,$K42,FALSE)*$S42*((1+'Inputs &amp; Summary'!$D$7)^AS$29))),IF($M42=Lists!$H$3,IF($K42&lt;1,((($R42*(1-$E42)+$Q42*(1-$F42))/$K42)*((1+'Inputs &amp; Summary'!$D$7)^AS$29)),((INT(AS$29/$K42)-INT((AS$29-1)/$K42))*($R42*(1-$E42)+$Q42*(1-$F42))*((1+'Inputs &amp; Summary'!$D$7)^AS$29))),((_xlfn.WEIBULL.DIST(AS$29,$L42,$K42,FALSE)*($R42*(1-$E42)+$Q42*(1-$F42))*((1+'Inputs &amp; Summary'!$D$7)^AS$29))))))</f>
        <v>0</v>
      </c>
      <c r="AT42" s="114">
        <f>$D42*IF(AT$29&gt;'Inputs &amp; Summary'!$D$5,0,IF(AT$29&gt;VLOOKUP($G42,Lists!$J$17:$K$21,2),IF($M42=Lists!$H$3,IF($K42&lt;1,(($S42/$K42)*((1+'Inputs &amp; Summary'!$D$7)^AT$29)),((INT(AT$29/$K42)-INT((AT$29-1)/$K42))*$S42*((1+'Inputs &amp; Summary'!$D$7)^AT$29))),(_xlfn.WEIBULL.DIST(AT$29,$L42,$K42,FALSE)*$S42*((1+'Inputs &amp; Summary'!$D$7)^AT$29))),IF($M42=Lists!$H$3,IF($K42&lt;1,((($R42*(1-$E42)+$Q42*(1-$F42))/$K42)*((1+'Inputs &amp; Summary'!$D$7)^AT$29)),((INT(AT$29/$K42)-INT((AT$29-1)/$K42))*($R42*(1-$E42)+$Q42*(1-$F42))*((1+'Inputs &amp; Summary'!$D$7)^AT$29))),((_xlfn.WEIBULL.DIST(AT$29,$L42,$K42,FALSE)*($R42*(1-$E42)+$Q42*(1-$F42))*((1+'Inputs &amp; Summary'!$D$7)^AT$29))))))</f>
        <v>0</v>
      </c>
      <c r="AU42" s="114">
        <f>$D42*IF(AU$29&gt;'Inputs &amp; Summary'!$D$5,0,IF(AU$29&gt;VLOOKUP($G42,Lists!$J$17:$K$21,2),IF($M42=Lists!$H$3,IF($K42&lt;1,(($S42/$K42)*((1+'Inputs &amp; Summary'!$D$7)^AU$29)),((INT(AU$29/$K42)-INT((AU$29-1)/$K42))*$S42*((1+'Inputs &amp; Summary'!$D$7)^AU$29))),(_xlfn.WEIBULL.DIST(AU$29,$L42,$K42,FALSE)*$S42*((1+'Inputs &amp; Summary'!$D$7)^AU$29))),IF($M42=Lists!$H$3,IF($K42&lt;1,((($R42*(1-$E42)+$Q42*(1-$F42))/$K42)*((1+'Inputs &amp; Summary'!$D$7)^AU$29)),((INT(AU$29/$K42)-INT((AU$29-1)/$K42))*($R42*(1-$E42)+$Q42*(1-$F42))*((1+'Inputs &amp; Summary'!$D$7)^AU$29))),((_xlfn.WEIBULL.DIST(AU$29,$L42,$K42,FALSE)*($R42*(1-$E42)+$Q42*(1-$F42))*((1+'Inputs &amp; Summary'!$D$7)^AU$29))))))</f>
        <v>0</v>
      </c>
      <c r="AV42" s="114">
        <f>$D42*IF(AV$29&gt;'Inputs &amp; Summary'!$D$5,0,IF(AV$29&gt;VLOOKUP($G42,Lists!$J$17:$K$21,2),IF($M42=Lists!$H$3,IF($K42&lt;1,(($S42/$K42)*((1+'Inputs &amp; Summary'!$D$7)^AV$29)),((INT(AV$29/$K42)-INT((AV$29-1)/$K42))*$S42*((1+'Inputs &amp; Summary'!$D$7)^AV$29))),(_xlfn.WEIBULL.DIST(AV$29,$L42,$K42,FALSE)*$S42*((1+'Inputs &amp; Summary'!$D$7)^AV$29))),IF($M42=Lists!$H$3,IF($K42&lt;1,((($R42*(1-$E42)+$Q42*(1-$F42))/$K42)*((1+'Inputs &amp; Summary'!$D$7)^AV$29)),((INT(AV$29/$K42)-INT((AV$29-1)/$K42))*($R42*(1-$E42)+$Q42*(1-$F42))*((1+'Inputs &amp; Summary'!$D$7)^AV$29))),((_xlfn.WEIBULL.DIST(AV$29,$L42,$K42,FALSE)*($R42*(1-$E42)+$Q42*(1-$F42))*((1+'Inputs &amp; Summary'!$D$7)^AV$29))))))</f>
        <v>0</v>
      </c>
      <c r="AW42" s="114">
        <f>$D42*IF(AW$29&gt;'Inputs &amp; Summary'!$D$5,0,IF(AW$29&gt;VLOOKUP($G42,Lists!$J$17:$K$21,2),IF($M42=Lists!$H$3,IF($K42&lt;1,(($S42/$K42)*((1+'Inputs &amp; Summary'!$D$7)^AW$29)),((INT(AW$29/$K42)-INT((AW$29-1)/$K42))*$S42*((1+'Inputs &amp; Summary'!$D$7)^AW$29))),(_xlfn.WEIBULL.DIST(AW$29,$L42,$K42,FALSE)*$S42*((1+'Inputs &amp; Summary'!$D$7)^AW$29))),IF($M42=Lists!$H$3,IF($K42&lt;1,((($R42*(1-$E42)+$Q42*(1-$F42))/$K42)*((1+'Inputs &amp; Summary'!$D$7)^AW$29)),((INT(AW$29/$K42)-INT((AW$29-1)/$K42))*($R42*(1-$E42)+$Q42*(1-$F42))*((1+'Inputs &amp; Summary'!$D$7)^AW$29))),((_xlfn.WEIBULL.DIST(AW$29,$L42,$K42,FALSE)*($R42*(1-$E42)+$Q42*(1-$F42))*((1+'Inputs &amp; Summary'!$D$7)^AW$29))))))</f>
        <v>0</v>
      </c>
      <c r="AX42" s="114">
        <f>$D42*IF(AX$29&gt;'Inputs &amp; Summary'!$D$5,0,IF(AX$29&gt;VLOOKUP($G42,Lists!$J$17:$K$21,2),IF($M42=Lists!$H$3,IF($K42&lt;1,(($S42/$K42)*((1+'Inputs &amp; Summary'!$D$7)^AX$29)),((INT(AX$29/$K42)-INT((AX$29-1)/$K42))*$S42*((1+'Inputs &amp; Summary'!$D$7)^AX$29))),(_xlfn.WEIBULL.DIST(AX$29,$L42,$K42,FALSE)*$S42*((1+'Inputs &amp; Summary'!$D$7)^AX$29))),IF($M42=Lists!$H$3,IF($K42&lt;1,((($R42*(1-$E42)+$Q42*(1-$F42))/$K42)*((1+'Inputs &amp; Summary'!$D$7)^AX$29)),((INT(AX$29/$K42)-INT((AX$29-1)/$K42))*($R42*(1-$E42)+$Q42*(1-$F42))*((1+'Inputs &amp; Summary'!$D$7)^AX$29))),((_xlfn.WEIBULL.DIST(AX$29,$L42,$K42,FALSE)*($R42*(1-$E42)+$Q42*(1-$F42))*((1+'Inputs &amp; Summary'!$D$7)^AX$29))))))</f>
        <v>0</v>
      </c>
      <c r="AY42" s="114">
        <f>$D42*IF(AY$29&gt;'Inputs &amp; Summary'!$D$5,0,IF(AY$29&gt;VLOOKUP($G42,Lists!$J$17:$K$21,2),IF($M42=Lists!$H$3,IF($K42&lt;1,(($S42/$K42)*((1+'Inputs &amp; Summary'!$D$7)^AY$29)),((INT(AY$29/$K42)-INT((AY$29-1)/$K42))*$S42*((1+'Inputs &amp; Summary'!$D$7)^AY$29))),(_xlfn.WEIBULL.DIST(AY$29,$L42,$K42,FALSE)*$S42*((1+'Inputs &amp; Summary'!$D$7)^AY$29))),IF($M42=Lists!$H$3,IF($K42&lt;1,((($R42*(1-$E42)+$Q42*(1-$F42))/$K42)*((1+'Inputs &amp; Summary'!$D$7)^AY$29)),((INT(AY$29/$K42)-INT((AY$29-1)/$K42))*($R42*(1-$E42)+$Q42*(1-$F42))*((1+'Inputs &amp; Summary'!$D$7)^AY$29))),((_xlfn.WEIBULL.DIST(AY$29,$L42,$K42,FALSE)*($R42*(1-$E42)+$Q42*(1-$F42))*((1+'Inputs &amp; Summary'!$D$7)^AY$29))))))</f>
        <v>0</v>
      </c>
      <c r="AZ42" s="114">
        <f>$D42*IF(AZ$29&gt;'Inputs &amp; Summary'!$D$5,0,IF(AZ$29&gt;VLOOKUP($G42,Lists!$J$17:$K$21,2),IF($M42=Lists!$H$3,IF($K42&lt;1,(($S42/$K42)*((1+'Inputs &amp; Summary'!$D$7)^AZ$29)),((INT(AZ$29/$K42)-INT((AZ$29-1)/$K42))*$S42*((1+'Inputs &amp; Summary'!$D$7)^AZ$29))),(_xlfn.WEIBULL.DIST(AZ$29,$L42,$K42,FALSE)*$S42*((1+'Inputs &amp; Summary'!$D$7)^AZ$29))),IF($M42=Lists!$H$3,IF($K42&lt;1,((($R42*(1-$E42)+$Q42*(1-$F42))/$K42)*((1+'Inputs &amp; Summary'!$D$7)^AZ$29)),((INT(AZ$29/$K42)-INT((AZ$29-1)/$K42))*($R42*(1-$E42)+$Q42*(1-$F42))*((1+'Inputs &amp; Summary'!$D$7)^AZ$29))),((_xlfn.WEIBULL.DIST(AZ$29,$L42,$K42,FALSE)*($R42*(1-$E42)+$Q42*(1-$F42))*((1+'Inputs &amp; Summary'!$D$7)^AZ$29))))))</f>
        <v>0</v>
      </c>
      <c r="BA42" s="114">
        <f>$D42*IF(BA$29&gt;'Inputs &amp; Summary'!$D$5,0,IF(BA$29&gt;VLOOKUP($G42,Lists!$J$17:$K$21,2),IF($M42=Lists!$H$3,IF($K42&lt;1,(($S42/$K42)*((1+'Inputs &amp; Summary'!$D$7)^BA$29)),((INT(BA$29/$K42)-INT((BA$29-1)/$K42))*$S42*((1+'Inputs &amp; Summary'!$D$7)^BA$29))),(_xlfn.WEIBULL.DIST(BA$29,$L42,$K42,FALSE)*$S42*((1+'Inputs &amp; Summary'!$D$7)^BA$29))),IF($M42=Lists!$H$3,IF($K42&lt;1,((($R42*(1-$E42)+$Q42*(1-$F42))/$K42)*((1+'Inputs &amp; Summary'!$D$7)^BA$29)),((INT(BA$29/$K42)-INT((BA$29-1)/$K42))*($R42*(1-$E42)+$Q42*(1-$F42))*((1+'Inputs &amp; Summary'!$D$7)^BA$29))),((_xlfn.WEIBULL.DIST(BA$29,$L42,$K42,FALSE)*($R42*(1-$E42)+$Q42*(1-$F42))*((1+'Inputs &amp; Summary'!$D$7)^BA$29))))))</f>
        <v>0</v>
      </c>
      <c r="BB42" s="114">
        <f>$D42*IF(BB$29&gt;'Inputs &amp; Summary'!$D$5,0,IF(BB$29&gt;VLOOKUP($G42,Lists!$J$17:$K$21,2),IF($M42=Lists!$H$3,IF($K42&lt;1,(($S42/$K42)*((1+'Inputs &amp; Summary'!$D$7)^BB$29)),((INT(BB$29/$K42)-INT((BB$29-1)/$K42))*$S42*((1+'Inputs &amp; Summary'!$D$7)^BB$29))),(_xlfn.WEIBULL.DIST(BB$29,$L42,$K42,FALSE)*$S42*((1+'Inputs &amp; Summary'!$D$7)^BB$29))),IF($M42=Lists!$H$3,IF($K42&lt;1,((($R42*(1-$E42)+$Q42*(1-$F42))/$K42)*((1+'Inputs &amp; Summary'!$D$7)^BB$29)),((INT(BB$29/$K42)-INT((BB$29-1)/$K42))*($R42*(1-$E42)+$Q42*(1-$F42))*((1+'Inputs &amp; Summary'!$D$7)^BB$29))),((_xlfn.WEIBULL.DIST(BB$29,$L42,$K42,FALSE)*($R42*(1-$E42)+$Q42*(1-$F42))*((1+'Inputs &amp; Summary'!$D$7)^BB$29))))))</f>
        <v>0</v>
      </c>
      <c r="BC42" s="114">
        <f>$D42*IF(BC$29&gt;'Inputs &amp; Summary'!$D$5,0,IF(BC$29&gt;VLOOKUP($G42,Lists!$J$17:$K$21,2),IF($M42=Lists!$H$3,IF($K42&lt;1,(($S42/$K42)*((1+'Inputs &amp; Summary'!$D$7)^BC$29)),((INT(BC$29/$K42)-INT((BC$29-1)/$K42))*$S42*((1+'Inputs &amp; Summary'!$D$7)^BC$29))),(_xlfn.WEIBULL.DIST(BC$29,$L42,$K42,FALSE)*$S42*((1+'Inputs &amp; Summary'!$D$7)^BC$29))),IF($M42=Lists!$H$3,IF($K42&lt;1,((($R42*(1-$E42)+$Q42*(1-$F42))/$K42)*((1+'Inputs &amp; Summary'!$D$7)^BC$29)),((INT(BC$29/$K42)-INT((BC$29-1)/$K42))*($R42*(1-$E42)+$Q42*(1-$F42))*((1+'Inputs &amp; Summary'!$D$7)^BC$29))),((_xlfn.WEIBULL.DIST(BC$29,$L42,$K42,FALSE)*($R42*(1-$E42)+$Q42*(1-$F42))*((1+'Inputs &amp; Summary'!$D$7)^BC$29))))))</f>
        <v>0</v>
      </c>
      <c r="BD42" s="114">
        <f>$D42*IF(BD$29&gt;'Inputs &amp; Summary'!$D$5,0,IF(BD$29&gt;VLOOKUP($G42,Lists!$J$17:$K$21,2),IF($M42=Lists!$H$3,IF($K42&lt;1,(($S42/$K42)*((1+'Inputs &amp; Summary'!$D$7)^BD$29)),((INT(BD$29/$K42)-INT((BD$29-1)/$K42))*$S42*((1+'Inputs &amp; Summary'!$D$7)^BD$29))),(_xlfn.WEIBULL.DIST(BD$29,$L42,$K42,FALSE)*$S42*((1+'Inputs &amp; Summary'!$D$7)^BD$29))),IF($M42=Lists!$H$3,IF($K42&lt;1,((($R42*(1-$E42)+$Q42*(1-$F42))/$K42)*((1+'Inputs &amp; Summary'!$D$7)^BD$29)),((INT(BD$29/$K42)-INT((BD$29-1)/$K42))*($R42*(1-$E42)+$Q42*(1-$F42))*((1+'Inputs &amp; Summary'!$D$7)^BD$29))),((_xlfn.WEIBULL.DIST(BD$29,$L42,$K42,FALSE)*($R42*(1-$E42)+$Q42*(1-$F42))*((1+'Inputs &amp; Summary'!$D$7)^BD$29))))))</f>
        <v>0</v>
      </c>
      <c r="BE42" s="114">
        <f>$D42*IF(BE$29&gt;'Inputs &amp; Summary'!$D$5,0,IF(BE$29&gt;VLOOKUP($G42,Lists!$J$17:$K$21,2),IF($M42=Lists!$H$3,IF($K42&lt;1,(($S42/$K42)*((1+'Inputs &amp; Summary'!$D$7)^BE$29)),((INT(BE$29/$K42)-INT((BE$29-1)/$K42))*$S42*((1+'Inputs &amp; Summary'!$D$7)^BE$29))),(_xlfn.WEIBULL.DIST(BE$29,$L42,$K42,FALSE)*$S42*((1+'Inputs &amp; Summary'!$D$7)^BE$29))),IF($M42=Lists!$H$3,IF($K42&lt;1,((($R42*(1-$E42)+$Q42*(1-$F42))/$K42)*((1+'Inputs &amp; Summary'!$D$7)^BE$29)),((INT(BE$29/$K42)-INT((BE$29-1)/$K42))*($R42*(1-$E42)+$Q42*(1-$F42))*((1+'Inputs &amp; Summary'!$D$7)^BE$29))),((_xlfn.WEIBULL.DIST(BE$29,$L42,$K42,FALSE)*($R42*(1-$E42)+$Q42*(1-$F42))*((1+'Inputs &amp; Summary'!$D$7)^BE$29))))))</f>
        <v>0</v>
      </c>
      <c r="BF42" s="114">
        <f>$D42*IF(BF$29&gt;'Inputs &amp; Summary'!$D$5,0,IF(BF$29&gt;VLOOKUP($G42,Lists!$J$17:$K$21,2),IF($M42=Lists!$H$3,IF($K42&lt;1,(($S42/$K42)*((1+'Inputs &amp; Summary'!$D$7)^BF$29)),((INT(BF$29/$K42)-INT((BF$29-1)/$K42))*$S42*((1+'Inputs &amp; Summary'!$D$7)^BF$29))),(_xlfn.WEIBULL.DIST(BF$29,$L42,$K42,FALSE)*$S42*((1+'Inputs &amp; Summary'!$D$7)^BF$29))),IF($M42=Lists!$H$3,IF($K42&lt;1,((($R42*(1-$E42)+$Q42*(1-$F42))/$K42)*((1+'Inputs &amp; Summary'!$D$7)^BF$29)),((INT(BF$29/$K42)-INT((BF$29-1)/$K42))*($R42*(1-$E42)+$Q42*(1-$F42))*((1+'Inputs &amp; Summary'!$D$7)^BF$29))),((_xlfn.WEIBULL.DIST(BF$29,$L42,$K42,FALSE)*($R42*(1-$E42)+$Q42*(1-$F42))*((1+'Inputs &amp; Summary'!$D$7)^BF$29))))))</f>
        <v>0</v>
      </c>
      <c r="BG42" s="114">
        <f>$D42*IF(BG$29&gt;'Inputs &amp; Summary'!$D$5,0,IF(BG$29&gt;VLOOKUP($G42,Lists!$J$17:$K$21,2),IF($M42=Lists!$H$3,IF($K42&lt;1,(($S42/$K42)*((1+'Inputs &amp; Summary'!$D$7)^BG$29)),((INT(BG$29/$K42)-INT((BG$29-1)/$K42))*$S42*((1+'Inputs &amp; Summary'!$D$7)^BG$29))),(_xlfn.WEIBULL.DIST(BG$29,$L42,$K42,FALSE)*$S42*((1+'Inputs &amp; Summary'!$D$7)^BG$29))),IF($M42=Lists!$H$3,IF($K42&lt;1,((($R42*(1-$E42)+$Q42*(1-$F42))/$K42)*((1+'Inputs &amp; Summary'!$D$7)^BG$29)),((INT(BG$29/$K42)-INT((BG$29-1)/$K42))*($R42*(1-$E42)+$Q42*(1-$F42))*((1+'Inputs &amp; Summary'!$D$7)^BG$29))),((_xlfn.WEIBULL.DIST(BG$29,$L42,$K42,FALSE)*($R42*(1-$E42)+$Q42*(1-$F42))*((1+'Inputs &amp; Summary'!$D$7)^BG$29))))))</f>
        <v>0</v>
      </c>
      <c r="BH42" s="114">
        <f>$D42*IF(BH$29&gt;'Inputs &amp; Summary'!$D$5,0,IF(BH$29&gt;VLOOKUP($G42,Lists!$J$17:$K$21,2),IF($M42=Lists!$H$3,IF($K42&lt;1,(($S42/$K42)*((1+'Inputs &amp; Summary'!$D$7)^BH$29)),((INT(BH$29/$K42)-INT((BH$29-1)/$K42))*$S42*((1+'Inputs &amp; Summary'!$D$7)^BH$29))),(_xlfn.WEIBULL.DIST(BH$29,$L42,$K42,FALSE)*$S42*((1+'Inputs &amp; Summary'!$D$7)^BH$29))),IF($M42=Lists!$H$3,IF($K42&lt;1,((($R42*(1-$E42)+$Q42*(1-$F42))/$K42)*((1+'Inputs &amp; Summary'!$D$7)^BH$29)),((INT(BH$29/$K42)-INT((BH$29-1)/$K42))*($R42*(1-$E42)+$Q42*(1-$F42))*((1+'Inputs &amp; Summary'!$D$7)^BH$29))),((_xlfn.WEIBULL.DIST(BH$29,$L42,$K42,FALSE)*($R42*(1-$E42)+$Q42*(1-$F42))*((1+'Inputs &amp; Summary'!$D$7)^BH$29))))))</f>
        <v>0</v>
      </c>
      <c r="BI42" s="114">
        <f>$D42*IF(BI$29&gt;'Inputs &amp; Summary'!$D$5,0,IF(BI$29&gt;VLOOKUP($G42,Lists!$J$17:$K$21,2),IF($M42=Lists!$H$3,IF($K42&lt;1,(($S42/$K42)*((1+'Inputs &amp; Summary'!$D$7)^BI$29)),((INT(BI$29/$K42)-INT((BI$29-1)/$K42))*$S42*((1+'Inputs &amp; Summary'!$D$7)^BI$29))),(_xlfn.WEIBULL.DIST(BI$29,$L42,$K42,FALSE)*$S42*((1+'Inputs &amp; Summary'!$D$7)^BI$29))),IF($M42=Lists!$H$3,IF($K42&lt;1,((($R42*(1-$E42)+$Q42*(1-$F42))/$K42)*((1+'Inputs &amp; Summary'!$D$7)^BI$29)),((INT(BI$29/$K42)-INT((BI$29-1)/$K42))*($R42*(1-$E42)+$Q42*(1-$F42))*((1+'Inputs &amp; Summary'!$D$7)^BI$29))),((_xlfn.WEIBULL.DIST(BI$29,$L42,$K42,FALSE)*($R42*(1-$E42)+$Q42*(1-$F42))*((1+'Inputs &amp; Summary'!$D$7)^BI$29))))))</f>
        <v>0</v>
      </c>
      <c r="BJ42" s="114">
        <f>$D42*IF(BJ$29&gt;'Inputs &amp; Summary'!$D$5,0,IF(BJ$29&gt;VLOOKUP($G42,Lists!$J$17:$K$21,2),IF($M42=Lists!$H$3,IF($K42&lt;1,(($S42/$K42)*((1+'Inputs &amp; Summary'!$D$7)^BJ$29)),((INT(BJ$29/$K42)-INT((BJ$29-1)/$K42))*$S42*((1+'Inputs &amp; Summary'!$D$7)^BJ$29))),(_xlfn.WEIBULL.DIST(BJ$29,$L42,$K42,FALSE)*$S42*((1+'Inputs &amp; Summary'!$D$7)^BJ$29))),IF($M42=Lists!$H$3,IF($K42&lt;1,((($R42*(1-$E42)+$Q42*(1-$F42))/$K42)*((1+'Inputs &amp; Summary'!$D$7)^BJ$29)),((INT(BJ$29/$K42)-INT((BJ$29-1)/$K42))*($R42*(1-$E42)+$Q42*(1-$F42))*((1+'Inputs &amp; Summary'!$D$7)^BJ$29))),((_xlfn.WEIBULL.DIST(BJ$29,$L42,$K42,FALSE)*($R42*(1-$E42)+$Q42*(1-$F42))*((1+'Inputs &amp; Summary'!$D$7)^BJ$29))))))</f>
        <v>0</v>
      </c>
      <c r="BK42" s="114">
        <f>$D42*IF(BK$29&gt;'Inputs &amp; Summary'!$D$5,0,IF(BK$29&gt;VLOOKUP($G42,Lists!$J$17:$K$21,2),IF($M42=Lists!$H$3,IF($K42&lt;1,(($S42/$K42)*((1+'Inputs &amp; Summary'!$D$7)^BK$29)),((INT(BK$29/$K42)-INT((BK$29-1)/$K42))*$S42*((1+'Inputs &amp; Summary'!$D$7)^BK$29))),(_xlfn.WEIBULL.DIST(BK$29,$L42,$K42,FALSE)*$S42*((1+'Inputs &amp; Summary'!$D$7)^BK$29))),IF($M42=Lists!$H$3,IF($K42&lt;1,((($R42*(1-$E42)+$Q42*(1-$F42))/$K42)*((1+'Inputs &amp; Summary'!$D$7)^BK$29)),((INT(BK$29/$K42)-INT((BK$29-1)/$K42))*($R42*(1-$E42)+$Q42*(1-$F42))*((1+'Inputs &amp; Summary'!$D$7)^BK$29))),((_xlfn.WEIBULL.DIST(BK$29,$L42,$K42,FALSE)*($R42*(1-$E42)+$Q42*(1-$F42))*((1+'Inputs &amp; Summary'!$D$7)^BK$29))))))</f>
        <v>0</v>
      </c>
      <c r="BL42" s="114">
        <f>$D42*IF(BL$29&gt;'Inputs &amp; Summary'!$D$5,0,IF(BL$29&gt;VLOOKUP($G42,Lists!$J$17:$K$21,2),IF($M42=Lists!$H$3,IF($K42&lt;1,(($S42/$K42)*((1+'Inputs &amp; Summary'!$D$7)^BL$29)),((INT(BL$29/$K42)-INT((BL$29-1)/$K42))*$S42*((1+'Inputs &amp; Summary'!$D$7)^BL$29))),(_xlfn.WEIBULL.DIST(BL$29,$L42,$K42,FALSE)*$S42*((1+'Inputs &amp; Summary'!$D$7)^BL$29))),IF($M42=Lists!$H$3,IF($K42&lt;1,((($R42*(1-$E42)+$Q42*(1-$F42))/$K42)*((1+'Inputs &amp; Summary'!$D$7)^BL$29)),((INT(BL$29/$K42)-INT((BL$29-1)/$K42))*($R42*(1-$E42)+$Q42*(1-$F42))*((1+'Inputs &amp; Summary'!$D$7)^BL$29))),((_xlfn.WEIBULL.DIST(BL$29,$L42,$K42,FALSE)*($R42*(1-$E42)+$Q42*(1-$F42))*((1+'Inputs &amp; Summary'!$D$7)^BL$29))))))</f>
        <v>0</v>
      </c>
    </row>
    <row r="43" spans="1:64" s="1" customFormat="1" x14ac:dyDescent="0.3">
      <c r="A43" s="79" t="s">
        <v>56</v>
      </c>
      <c r="B43" s="33" t="s">
        <v>307</v>
      </c>
      <c r="C43" s="33" t="s">
        <v>36</v>
      </c>
      <c r="D43" s="68">
        <v>1</v>
      </c>
      <c r="E43" s="68">
        <v>0</v>
      </c>
      <c r="F43" s="68">
        <v>0</v>
      </c>
      <c r="G43" s="213" t="s">
        <v>433</v>
      </c>
      <c r="H43" s="34" t="s">
        <v>22</v>
      </c>
      <c r="I43" s="34" t="s">
        <v>97</v>
      </c>
      <c r="J43" s="33">
        <f>VLOOKUP(I43,'Labor Rates'!$A$1:$B$16,2)</f>
        <v>33.25</v>
      </c>
      <c r="K43" s="35">
        <v>1</v>
      </c>
      <c r="L43" s="35">
        <v>1</v>
      </c>
      <c r="M43" s="33" t="s">
        <v>259</v>
      </c>
      <c r="N43" s="84">
        <v>1</v>
      </c>
      <c r="O43" s="35">
        <v>0.25</v>
      </c>
      <c r="P43" s="5">
        <v>0</v>
      </c>
      <c r="Q43" s="73">
        <f t="shared" si="6"/>
        <v>8.3125</v>
      </c>
      <c r="R43" s="73">
        <f t="shared" si="7"/>
        <v>0</v>
      </c>
      <c r="S43" s="74">
        <f t="shared" si="8"/>
        <v>8.3125</v>
      </c>
      <c r="T43" s="88"/>
      <c r="U43" s="80"/>
      <c r="V43" s="87">
        <f t="shared" si="9"/>
        <v>10.300566209128679</v>
      </c>
      <c r="W43" s="87">
        <f>NPV('Inputs &amp; Summary'!$D$6,Y43:BL43)</f>
        <v>104.45870121238801</v>
      </c>
      <c r="X43" s="90">
        <f t="shared" si="10"/>
        <v>1.4795013391668613E-3</v>
      </c>
      <c r="Y43" s="114">
        <f>$D43*IF(Y$29&gt;'Inputs &amp; Summary'!$D$5,0,IF(Y$29&gt;VLOOKUP($G43,Lists!$J$17:$K$21,2),IF($M43=Lists!$H$3,IF($K43&lt;1,(($S43/$K43)*((1+'Inputs &amp; Summary'!$D$7)^Y$29)),((INT(Y$29/$K43)-INT((Y$29-1)/$K43))*$S43*((1+'Inputs &amp; Summary'!$D$7)^Y$29))),(_xlfn.WEIBULL.DIST(Y$29,$L43,$K43,FALSE)*$S43*((1+'Inputs &amp; Summary'!$D$7)^Y$29))),IF($M43=Lists!$H$3,IF($K43&lt;1,((($R43*(1-$E43)+$Q43*(1-$F43))/$K43)*((1+'Inputs &amp; Summary'!$D$7)^Y$29)),((INT(Y$29/$K43)-INT((Y$29-1)/$K43))*($R43*(1-$E43)+$Q43*(1-$F43))*((1+'Inputs &amp; Summary'!$D$7)^Y$29))),((_xlfn.WEIBULL.DIST(Y$29,$L43,$K43,FALSE)*($R43*(1-$E43)+$Q43*(1-$F43))*((1+'Inputs &amp; Summary'!$D$7)^Y$29))))))</f>
        <v>8.4787499999999998</v>
      </c>
      <c r="Z43" s="114">
        <f>$D43*IF(Z$29&gt;'Inputs &amp; Summary'!$D$5,0,IF(Z$29&gt;VLOOKUP($G43,Lists!$J$17:$K$21,2),IF($M43=Lists!$H$3,IF($K43&lt;1,(($S43/$K43)*((1+'Inputs &amp; Summary'!$D$7)^Z$29)),((INT(Z$29/$K43)-INT((Z$29-1)/$K43))*$S43*((1+'Inputs &amp; Summary'!$D$7)^Z$29))),(_xlfn.WEIBULL.DIST(Z$29,$L43,$K43,FALSE)*$S43*((1+'Inputs &amp; Summary'!$D$7)^Z$29))),IF($M43=Lists!$H$3,IF($K43&lt;1,((($R43*(1-$E43)+$Q43*(1-$F43))/$K43)*((1+'Inputs &amp; Summary'!$D$7)^Z$29)),((INT(Z$29/$K43)-INT((Z$29-1)/$K43))*($R43*(1-$E43)+$Q43*(1-$F43))*((1+'Inputs &amp; Summary'!$D$7)^Z$29))),((_xlfn.WEIBULL.DIST(Z$29,$L43,$K43,FALSE)*($R43*(1-$E43)+$Q43*(1-$F43))*((1+'Inputs &amp; Summary'!$D$7)^Z$29))))))</f>
        <v>8.6483249999999998</v>
      </c>
      <c r="AA43" s="114">
        <f>$D43*IF(AA$29&gt;'Inputs &amp; Summary'!$D$5,0,IF(AA$29&gt;VLOOKUP($G43,Lists!$J$17:$K$21,2),IF($M43=Lists!$H$3,IF($K43&lt;1,(($S43/$K43)*((1+'Inputs &amp; Summary'!$D$7)^AA$29)),((INT(AA$29/$K43)-INT((AA$29-1)/$K43))*$S43*((1+'Inputs &amp; Summary'!$D$7)^AA$29))),(_xlfn.WEIBULL.DIST(AA$29,$L43,$K43,FALSE)*$S43*((1+'Inputs &amp; Summary'!$D$7)^AA$29))),IF($M43=Lists!$H$3,IF($K43&lt;1,((($R43*(1-$E43)+$Q43*(1-$F43))/$K43)*((1+'Inputs &amp; Summary'!$D$7)^AA$29)),((INT(AA$29/$K43)-INT((AA$29-1)/$K43))*($R43*(1-$E43)+$Q43*(1-$F43))*((1+'Inputs &amp; Summary'!$D$7)^AA$29))),((_xlfn.WEIBULL.DIST(AA$29,$L43,$K43,FALSE)*($R43*(1-$E43)+$Q43*(1-$F43))*((1+'Inputs &amp; Summary'!$D$7)^AA$29))))))</f>
        <v>8.8212914999999992</v>
      </c>
      <c r="AB43" s="114">
        <f>$D43*IF(AB$29&gt;'Inputs &amp; Summary'!$D$5,0,IF(AB$29&gt;VLOOKUP($G43,Lists!$J$17:$K$21,2),IF($M43=Lists!$H$3,IF($K43&lt;1,(($S43/$K43)*((1+'Inputs &amp; Summary'!$D$7)^AB$29)),((INT(AB$29/$K43)-INT((AB$29-1)/$K43))*$S43*((1+'Inputs &amp; Summary'!$D$7)^AB$29))),(_xlfn.WEIBULL.DIST(AB$29,$L43,$K43,FALSE)*$S43*((1+'Inputs &amp; Summary'!$D$7)^AB$29))),IF($M43=Lists!$H$3,IF($K43&lt;1,((($R43*(1-$E43)+$Q43*(1-$F43))/$K43)*((1+'Inputs &amp; Summary'!$D$7)^AB$29)),((INT(AB$29/$K43)-INT((AB$29-1)/$K43))*($R43*(1-$E43)+$Q43*(1-$F43))*((1+'Inputs &amp; Summary'!$D$7)^AB$29))),((_xlfn.WEIBULL.DIST(AB$29,$L43,$K43,FALSE)*($R43*(1-$E43)+$Q43*(1-$F43))*((1+'Inputs &amp; Summary'!$D$7)^AB$29))))))</f>
        <v>8.9977173300000004</v>
      </c>
      <c r="AC43" s="114">
        <f>$D43*IF(AC$29&gt;'Inputs &amp; Summary'!$D$5,0,IF(AC$29&gt;VLOOKUP($G43,Lists!$J$17:$K$21,2),IF($M43=Lists!$H$3,IF($K43&lt;1,(($S43/$K43)*((1+'Inputs &amp; Summary'!$D$7)^AC$29)),((INT(AC$29/$K43)-INT((AC$29-1)/$K43))*$S43*((1+'Inputs &amp; Summary'!$D$7)^AC$29))),(_xlfn.WEIBULL.DIST(AC$29,$L43,$K43,FALSE)*$S43*((1+'Inputs &amp; Summary'!$D$7)^AC$29))),IF($M43=Lists!$H$3,IF($K43&lt;1,((($R43*(1-$E43)+$Q43*(1-$F43))/$K43)*((1+'Inputs &amp; Summary'!$D$7)^AC$29)),((INT(AC$29/$K43)-INT((AC$29-1)/$K43))*($R43*(1-$E43)+$Q43*(1-$F43))*((1+'Inputs &amp; Summary'!$D$7)^AC$29))),((_xlfn.WEIBULL.DIST(AC$29,$L43,$K43,FALSE)*($R43*(1-$E43)+$Q43*(1-$F43))*((1+'Inputs &amp; Summary'!$D$7)^AC$29))))))</f>
        <v>9.1776716765999993</v>
      </c>
      <c r="AD43" s="114">
        <f>$D43*IF(AD$29&gt;'Inputs &amp; Summary'!$D$5,0,IF(AD$29&gt;VLOOKUP($G43,Lists!$J$17:$K$21,2),IF($M43=Lists!$H$3,IF($K43&lt;1,(($S43/$K43)*((1+'Inputs &amp; Summary'!$D$7)^AD$29)),((INT(AD$29/$K43)-INT((AD$29-1)/$K43))*$S43*((1+'Inputs &amp; Summary'!$D$7)^AD$29))),(_xlfn.WEIBULL.DIST(AD$29,$L43,$K43,FALSE)*$S43*((1+'Inputs &amp; Summary'!$D$7)^AD$29))),IF($M43=Lists!$H$3,IF($K43&lt;1,((($R43*(1-$E43)+$Q43*(1-$F43))/$K43)*((1+'Inputs &amp; Summary'!$D$7)^AD$29)),((INT(AD$29/$K43)-INT((AD$29-1)/$K43))*($R43*(1-$E43)+$Q43*(1-$F43))*((1+'Inputs &amp; Summary'!$D$7)^AD$29))),((_xlfn.WEIBULL.DIST(AD$29,$L43,$K43,FALSE)*($R43*(1-$E43)+$Q43*(1-$F43))*((1+'Inputs &amp; Summary'!$D$7)^AD$29))))))</f>
        <v>9.3612251101320005</v>
      </c>
      <c r="AE43" s="114">
        <f>$D43*IF(AE$29&gt;'Inputs &amp; Summary'!$D$5,0,IF(AE$29&gt;VLOOKUP($G43,Lists!$J$17:$K$21,2),IF($M43=Lists!$H$3,IF($K43&lt;1,(($S43/$K43)*((1+'Inputs &amp; Summary'!$D$7)^AE$29)),((INT(AE$29/$K43)-INT((AE$29-1)/$K43))*$S43*((1+'Inputs &amp; Summary'!$D$7)^AE$29))),(_xlfn.WEIBULL.DIST(AE$29,$L43,$K43,FALSE)*$S43*((1+'Inputs &amp; Summary'!$D$7)^AE$29))),IF($M43=Lists!$H$3,IF($K43&lt;1,((($R43*(1-$E43)+$Q43*(1-$F43))/$K43)*((1+'Inputs &amp; Summary'!$D$7)^AE$29)),((INT(AE$29/$K43)-INT((AE$29-1)/$K43))*($R43*(1-$E43)+$Q43*(1-$F43))*((1+'Inputs &amp; Summary'!$D$7)^AE$29))),((_xlfn.WEIBULL.DIST(AE$29,$L43,$K43,FALSE)*($R43*(1-$E43)+$Q43*(1-$F43))*((1+'Inputs &amp; Summary'!$D$7)^AE$29))))))</f>
        <v>9.5484496123346378</v>
      </c>
      <c r="AF43" s="114">
        <f>$D43*IF(AF$29&gt;'Inputs &amp; Summary'!$D$5,0,IF(AF$29&gt;VLOOKUP($G43,Lists!$J$17:$K$21,2),IF($M43=Lists!$H$3,IF($K43&lt;1,(($S43/$K43)*((1+'Inputs &amp; Summary'!$D$7)^AF$29)),((INT(AF$29/$K43)-INT((AF$29-1)/$K43))*$S43*((1+'Inputs &amp; Summary'!$D$7)^AF$29))),(_xlfn.WEIBULL.DIST(AF$29,$L43,$K43,FALSE)*$S43*((1+'Inputs &amp; Summary'!$D$7)^AF$29))),IF($M43=Lists!$H$3,IF($K43&lt;1,((($R43*(1-$E43)+$Q43*(1-$F43))/$K43)*((1+'Inputs &amp; Summary'!$D$7)^AF$29)),((INT(AF$29/$K43)-INT((AF$29-1)/$K43))*($R43*(1-$E43)+$Q43*(1-$F43))*((1+'Inputs &amp; Summary'!$D$7)^AF$29))),((_xlfn.WEIBULL.DIST(AF$29,$L43,$K43,FALSE)*($R43*(1-$E43)+$Q43*(1-$F43))*((1+'Inputs &amp; Summary'!$D$7)^AF$29))))))</f>
        <v>9.7394186045813314</v>
      </c>
      <c r="AG43" s="114">
        <f>$D43*IF(AG$29&gt;'Inputs &amp; Summary'!$D$5,0,IF(AG$29&gt;VLOOKUP($G43,Lists!$J$17:$K$21,2),IF($M43=Lists!$H$3,IF($K43&lt;1,(($S43/$K43)*((1+'Inputs &amp; Summary'!$D$7)^AG$29)),((INT(AG$29/$K43)-INT((AG$29-1)/$K43))*$S43*((1+'Inputs &amp; Summary'!$D$7)^AG$29))),(_xlfn.WEIBULL.DIST(AG$29,$L43,$K43,FALSE)*$S43*((1+'Inputs &amp; Summary'!$D$7)^AG$29))),IF($M43=Lists!$H$3,IF($K43&lt;1,((($R43*(1-$E43)+$Q43*(1-$F43))/$K43)*((1+'Inputs &amp; Summary'!$D$7)^AG$29)),((INT(AG$29/$K43)-INT((AG$29-1)/$K43))*($R43*(1-$E43)+$Q43*(1-$F43))*((1+'Inputs &amp; Summary'!$D$7)^AG$29))),((_xlfn.WEIBULL.DIST(AG$29,$L43,$K43,FALSE)*($R43*(1-$E43)+$Q43*(1-$F43))*((1+'Inputs &amp; Summary'!$D$7)^AG$29))))))</f>
        <v>9.934206976672959</v>
      </c>
      <c r="AH43" s="114">
        <f>$D43*IF(AH$29&gt;'Inputs &amp; Summary'!$D$5,0,IF(AH$29&gt;VLOOKUP($G43,Lists!$J$17:$K$21,2),IF($M43=Lists!$H$3,IF($K43&lt;1,(($S43/$K43)*((1+'Inputs &amp; Summary'!$D$7)^AH$29)),((INT(AH$29/$K43)-INT((AH$29-1)/$K43))*$S43*((1+'Inputs &amp; Summary'!$D$7)^AH$29))),(_xlfn.WEIBULL.DIST(AH$29,$L43,$K43,FALSE)*$S43*((1+'Inputs &amp; Summary'!$D$7)^AH$29))),IF($M43=Lists!$H$3,IF($K43&lt;1,((($R43*(1-$E43)+$Q43*(1-$F43))/$K43)*((1+'Inputs &amp; Summary'!$D$7)^AH$29)),((INT(AH$29/$K43)-INT((AH$29-1)/$K43))*($R43*(1-$E43)+$Q43*(1-$F43))*((1+'Inputs &amp; Summary'!$D$7)^AH$29))),((_xlfn.WEIBULL.DIST(AH$29,$L43,$K43,FALSE)*($R43*(1-$E43)+$Q43*(1-$F43))*((1+'Inputs &amp; Summary'!$D$7)^AH$29))))))</f>
        <v>10.132891116206418</v>
      </c>
      <c r="AI43" s="114">
        <f>$D43*IF(AI$29&gt;'Inputs &amp; Summary'!$D$5,0,IF(AI$29&gt;VLOOKUP($G43,Lists!$J$17:$K$21,2),IF($M43=Lists!$H$3,IF($K43&lt;1,(($S43/$K43)*((1+'Inputs &amp; Summary'!$D$7)^AI$29)),((INT(AI$29/$K43)-INT((AI$29-1)/$K43))*$S43*((1+'Inputs &amp; Summary'!$D$7)^AI$29))),(_xlfn.WEIBULL.DIST(AI$29,$L43,$K43,FALSE)*$S43*((1+'Inputs &amp; Summary'!$D$7)^AI$29))),IF($M43=Lists!$H$3,IF($K43&lt;1,((($R43*(1-$E43)+$Q43*(1-$F43))/$K43)*((1+'Inputs &amp; Summary'!$D$7)^AI$29)),((INT(AI$29/$K43)-INT((AI$29-1)/$K43))*($R43*(1-$E43)+$Q43*(1-$F43))*((1+'Inputs &amp; Summary'!$D$7)^AI$29))),((_xlfn.WEIBULL.DIST(AI$29,$L43,$K43,FALSE)*($R43*(1-$E43)+$Q43*(1-$F43))*((1+'Inputs &amp; Summary'!$D$7)^AI$29))))))</f>
        <v>10.335548938530545</v>
      </c>
      <c r="AJ43" s="114">
        <f>$D43*IF(AJ$29&gt;'Inputs &amp; Summary'!$D$5,0,IF(AJ$29&gt;VLOOKUP($G43,Lists!$J$17:$K$21,2),IF($M43=Lists!$H$3,IF($K43&lt;1,(($S43/$K43)*((1+'Inputs &amp; Summary'!$D$7)^AJ$29)),((INT(AJ$29/$K43)-INT((AJ$29-1)/$K43))*$S43*((1+'Inputs &amp; Summary'!$D$7)^AJ$29))),(_xlfn.WEIBULL.DIST(AJ$29,$L43,$K43,FALSE)*$S43*((1+'Inputs &amp; Summary'!$D$7)^AJ$29))),IF($M43=Lists!$H$3,IF($K43&lt;1,((($R43*(1-$E43)+$Q43*(1-$F43))/$K43)*((1+'Inputs &amp; Summary'!$D$7)^AJ$29)),((INT(AJ$29/$K43)-INT((AJ$29-1)/$K43))*($R43*(1-$E43)+$Q43*(1-$F43))*((1+'Inputs &amp; Summary'!$D$7)^AJ$29))),((_xlfn.WEIBULL.DIST(AJ$29,$L43,$K43,FALSE)*($R43*(1-$E43)+$Q43*(1-$F43))*((1+'Inputs &amp; Summary'!$D$7)^AJ$29))))))</f>
        <v>10.542259917301157</v>
      </c>
      <c r="AK43" s="114">
        <f>$D43*IF(AK$29&gt;'Inputs &amp; Summary'!$D$5,0,IF(AK$29&gt;VLOOKUP($G43,Lists!$J$17:$K$21,2),IF($M43=Lists!$H$3,IF($K43&lt;1,(($S43/$K43)*((1+'Inputs &amp; Summary'!$D$7)^AK$29)),((INT(AK$29/$K43)-INT((AK$29-1)/$K43))*$S43*((1+'Inputs &amp; Summary'!$D$7)^AK$29))),(_xlfn.WEIBULL.DIST(AK$29,$L43,$K43,FALSE)*$S43*((1+'Inputs &amp; Summary'!$D$7)^AK$29))),IF($M43=Lists!$H$3,IF($K43&lt;1,((($R43*(1-$E43)+$Q43*(1-$F43))/$K43)*((1+'Inputs &amp; Summary'!$D$7)^AK$29)),((INT(AK$29/$K43)-INT((AK$29-1)/$K43))*($R43*(1-$E43)+$Q43*(1-$F43))*((1+'Inputs &amp; Summary'!$D$7)^AK$29))),((_xlfn.WEIBULL.DIST(AK$29,$L43,$K43,FALSE)*($R43*(1-$E43)+$Q43*(1-$F43))*((1+'Inputs &amp; Summary'!$D$7)^AK$29))))))</f>
        <v>10.75310511564718</v>
      </c>
      <c r="AL43" s="114">
        <f>$D43*IF(AL$29&gt;'Inputs &amp; Summary'!$D$5,0,IF(AL$29&gt;VLOOKUP($G43,Lists!$J$17:$K$21,2),IF($M43=Lists!$H$3,IF($K43&lt;1,(($S43/$K43)*((1+'Inputs &amp; Summary'!$D$7)^AL$29)),((INT(AL$29/$K43)-INT((AL$29-1)/$K43))*$S43*((1+'Inputs &amp; Summary'!$D$7)^AL$29))),(_xlfn.WEIBULL.DIST(AL$29,$L43,$K43,FALSE)*$S43*((1+'Inputs &amp; Summary'!$D$7)^AL$29))),IF($M43=Lists!$H$3,IF($K43&lt;1,((($R43*(1-$E43)+$Q43*(1-$F43))/$K43)*((1+'Inputs &amp; Summary'!$D$7)^AL$29)),((INT(AL$29/$K43)-INT((AL$29-1)/$K43))*($R43*(1-$E43)+$Q43*(1-$F43))*((1+'Inputs &amp; Summary'!$D$7)^AL$29))),((_xlfn.WEIBULL.DIST(AL$29,$L43,$K43,FALSE)*($R43*(1-$E43)+$Q43*(1-$F43))*((1+'Inputs &amp; Summary'!$D$7)^AL$29))))))</f>
        <v>10.968167217960124</v>
      </c>
      <c r="AM43" s="114">
        <f>$D43*IF(AM$29&gt;'Inputs &amp; Summary'!$D$5,0,IF(AM$29&gt;VLOOKUP($G43,Lists!$J$17:$K$21,2),IF($M43=Lists!$H$3,IF($K43&lt;1,(($S43/$K43)*((1+'Inputs &amp; Summary'!$D$7)^AM$29)),((INT(AM$29/$K43)-INT((AM$29-1)/$K43))*$S43*((1+'Inputs &amp; Summary'!$D$7)^AM$29))),(_xlfn.WEIBULL.DIST(AM$29,$L43,$K43,FALSE)*$S43*((1+'Inputs &amp; Summary'!$D$7)^AM$29))),IF($M43=Lists!$H$3,IF($K43&lt;1,((($R43*(1-$E43)+$Q43*(1-$F43))/$K43)*((1+'Inputs &amp; Summary'!$D$7)^AM$29)),((INT(AM$29/$K43)-INT((AM$29-1)/$K43))*($R43*(1-$E43)+$Q43*(1-$F43))*((1+'Inputs &amp; Summary'!$D$7)^AM$29))),((_xlfn.WEIBULL.DIST(AM$29,$L43,$K43,FALSE)*($R43*(1-$E43)+$Q43*(1-$F43))*((1+'Inputs &amp; Summary'!$D$7)^AM$29))))))</f>
        <v>11.187530562319324</v>
      </c>
      <c r="AN43" s="114">
        <f>$D43*IF(AN$29&gt;'Inputs &amp; Summary'!$D$5,0,IF(AN$29&gt;VLOOKUP($G43,Lists!$J$17:$K$21,2),IF($M43=Lists!$H$3,IF($K43&lt;1,(($S43/$K43)*((1+'Inputs &amp; Summary'!$D$7)^AN$29)),((INT(AN$29/$K43)-INT((AN$29-1)/$K43))*$S43*((1+'Inputs &amp; Summary'!$D$7)^AN$29))),(_xlfn.WEIBULL.DIST(AN$29,$L43,$K43,FALSE)*$S43*((1+'Inputs &amp; Summary'!$D$7)^AN$29))),IF($M43=Lists!$H$3,IF($K43&lt;1,((($R43*(1-$E43)+$Q43*(1-$F43))/$K43)*((1+'Inputs &amp; Summary'!$D$7)^AN$29)),((INT(AN$29/$K43)-INT((AN$29-1)/$K43))*($R43*(1-$E43)+$Q43*(1-$F43))*((1+'Inputs &amp; Summary'!$D$7)^AN$29))),((_xlfn.WEIBULL.DIST(AN$29,$L43,$K43,FALSE)*($R43*(1-$E43)+$Q43*(1-$F43))*((1+'Inputs &amp; Summary'!$D$7)^AN$29))))))</f>
        <v>11.411281173565712</v>
      </c>
      <c r="AO43" s="114">
        <f>$D43*IF(AO$29&gt;'Inputs &amp; Summary'!$D$5,0,IF(AO$29&gt;VLOOKUP($G43,Lists!$J$17:$K$21,2),IF($M43=Lists!$H$3,IF($K43&lt;1,(($S43/$K43)*((1+'Inputs &amp; Summary'!$D$7)^AO$29)),((INT(AO$29/$K43)-INT((AO$29-1)/$K43))*$S43*((1+'Inputs &amp; Summary'!$D$7)^AO$29))),(_xlfn.WEIBULL.DIST(AO$29,$L43,$K43,FALSE)*$S43*((1+'Inputs &amp; Summary'!$D$7)^AO$29))),IF($M43=Lists!$H$3,IF($K43&lt;1,((($R43*(1-$E43)+$Q43*(1-$F43))/$K43)*((1+'Inputs &amp; Summary'!$D$7)^AO$29)),((INT(AO$29/$K43)-INT((AO$29-1)/$K43))*($R43*(1-$E43)+$Q43*(1-$F43))*((1+'Inputs &amp; Summary'!$D$7)^AO$29))),((_xlfn.WEIBULL.DIST(AO$29,$L43,$K43,FALSE)*($R43*(1-$E43)+$Q43*(1-$F43))*((1+'Inputs &amp; Summary'!$D$7)^AO$29))))))</f>
        <v>11.639506797037027</v>
      </c>
      <c r="AP43" s="114">
        <f>$D43*IF(AP$29&gt;'Inputs &amp; Summary'!$D$5,0,IF(AP$29&gt;VLOOKUP($G43,Lists!$J$17:$K$21,2),IF($M43=Lists!$H$3,IF($K43&lt;1,(($S43/$K43)*((1+'Inputs &amp; Summary'!$D$7)^AP$29)),((INT(AP$29/$K43)-INT((AP$29-1)/$K43))*$S43*((1+'Inputs &amp; Summary'!$D$7)^AP$29))),(_xlfn.WEIBULL.DIST(AP$29,$L43,$K43,FALSE)*$S43*((1+'Inputs &amp; Summary'!$D$7)^AP$29))),IF($M43=Lists!$H$3,IF($K43&lt;1,((($R43*(1-$E43)+$Q43*(1-$F43))/$K43)*((1+'Inputs &amp; Summary'!$D$7)^AP$29)),((INT(AP$29/$K43)-INT((AP$29-1)/$K43))*($R43*(1-$E43)+$Q43*(1-$F43))*((1+'Inputs &amp; Summary'!$D$7)^AP$29))),((_xlfn.WEIBULL.DIST(AP$29,$L43,$K43,FALSE)*($R43*(1-$E43)+$Q43*(1-$F43))*((1+'Inputs &amp; Summary'!$D$7)^AP$29))))))</f>
        <v>11.872296932977767</v>
      </c>
      <c r="AQ43" s="114">
        <f>$D43*IF(AQ$29&gt;'Inputs &amp; Summary'!$D$5,0,IF(AQ$29&gt;VLOOKUP($G43,Lists!$J$17:$K$21,2),IF($M43=Lists!$H$3,IF($K43&lt;1,(($S43/$K43)*((1+'Inputs &amp; Summary'!$D$7)^AQ$29)),((INT(AQ$29/$K43)-INT((AQ$29-1)/$K43))*$S43*((1+'Inputs &amp; Summary'!$D$7)^AQ$29))),(_xlfn.WEIBULL.DIST(AQ$29,$L43,$K43,FALSE)*$S43*((1+'Inputs &amp; Summary'!$D$7)^AQ$29))),IF($M43=Lists!$H$3,IF($K43&lt;1,((($R43*(1-$E43)+$Q43*(1-$F43))/$K43)*((1+'Inputs &amp; Summary'!$D$7)^AQ$29)),((INT(AQ$29/$K43)-INT((AQ$29-1)/$K43))*($R43*(1-$E43)+$Q43*(1-$F43))*((1+'Inputs &amp; Summary'!$D$7)^AQ$29))),((_xlfn.WEIBULL.DIST(AQ$29,$L43,$K43,FALSE)*($R43*(1-$E43)+$Q43*(1-$F43))*((1+'Inputs &amp; Summary'!$D$7)^AQ$29))))))</f>
        <v>12.109742871637321</v>
      </c>
      <c r="AR43" s="114">
        <f>$D43*IF(AR$29&gt;'Inputs &amp; Summary'!$D$5,0,IF(AR$29&gt;VLOOKUP($G43,Lists!$J$17:$K$21,2),IF($M43=Lists!$H$3,IF($K43&lt;1,(($S43/$K43)*((1+'Inputs &amp; Summary'!$D$7)^AR$29)),((INT(AR$29/$K43)-INT((AR$29-1)/$K43))*$S43*((1+'Inputs &amp; Summary'!$D$7)^AR$29))),(_xlfn.WEIBULL.DIST(AR$29,$L43,$K43,FALSE)*$S43*((1+'Inputs &amp; Summary'!$D$7)^AR$29))),IF($M43=Lists!$H$3,IF($K43&lt;1,((($R43*(1-$E43)+$Q43*(1-$F43))/$K43)*((1+'Inputs &amp; Summary'!$D$7)^AR$29)),((INT(AR$29/$K43)-INT((AR$29-1)/$K43))*($R43*(1-$E43)+$Q43*(1-$F43))*((1+'Inputs &amp; Summary'!$D$7)^AR$29))),((_xlfn.WEIBULL.DIST(AR$29,$L43,$K43,FALSE)*($R43*(1-$E43)+$Q43*(1-$F43))*((1+'Inputs &amp; Summary'!$D$7)^AR$29))))))</f>
        <v>12.35193772907007</v>
      </c>
      <c r="AS43" s="114">
        <f>$D43*IF(AS$29&gt;'Inputs &amp; Summary'!$D$5,0,IF(AS$29&gt;VLOOKUP($G43,Lists!$J$17:$K$21,2),IF($M43=Lists!$H$3,IF($K43&lt;1,(($S43/$K43)*((1+'Inputs &amp; Summary'!$D$7)^AS$29)),((INT(AS$29/$K43)-INT((AS$29-1)/$K43))*$S43*((1+'Inputs &amp; Summary'!$D$7)^AS$29))),(_xlfn.WEIBULL.DIST(AS$29,$L43,$K43,FALSE)*$S43*((1+'Inputs &amp; Summary'!$D$7)^AS$29))),IF($M43=Lists!$H$3,IF($K43&lt;1,((($R43*(1-$E43)+$Q43*(1-$F43))/$K43)*((1+'Inputs &amp; Summary'!$D$7)^AS$29)),((INT(AS$29/$K43)-INT((AS$29-1)/$K43))*($R43*(1-$E43)+$Q43*(1-$F43))*((1+'Inputs &amp; Summary'!$D$7)^AS$29))),((_xlfn.WEIBULL.DIST(AS$29,$L43,$K43,FALSE)*($R43*(1-$E43)+$Q43*(1-$F43))*((1+'Inputs &amp; Summary'!$D$7)^AS$29))))))</f>
        <v>0</v>
      </c>
      <c r="AT43" s="114">
        <f>$D43*IF(AT$29&gt;'Inputs &amp; Summary'!$D$5,0,IF(AT$29&gt;VLOOKUP($G43,Lists!$J$17:$K$21,2),IF($M43=Lists!$H$3,IF($K43&lt;1,(($S43/$K43)*((1+'Inputs &amp; Summary'!$D$7)^AT$29)),((INT(AT$29/$K43)-INT((AT$29-1)/$K43))*$S43*((1+'Inputs &amp; Summary'!$D$7)^AT$29))),(_xlfn.WEIBULL.DIST(AT$29,$L43,$K43,FALSE)*$S43*((1+'Inputs &amp; Summary'!$D$7)^AT$29))),IF($M43=Lists!$H$3,IF($K43&lt;1,((($R43*(1-$E43)+$Q43*(1-$F43))/$K43)*((1+'Inputs &amp; Summary'!$D$7)^AT$29)),((INT(AT$29/$K43)-INT((AT$29-1)/$K43))*($R43*(1-$E43)+$Q43*(1-$F43))*((1+'Inputs &amp; Summary'!$D$7)^AT$29))),((_xlfn.WEIBULL.DIST(AT$29,$L43,$K43,FALSE)*($R43*(1-$E43)+$Q43*(1-$F43))*((1+'Inputs &amp; Summary'!$D$7)^AT$29))))))</f>
        <v>0</v>
      </c>
      <c r="AU43" s="114">
        <f>$D43*IF(AU$29&gt;'Inputs &amp; Summary'!$D$5,0,IF(AU$29&gt;VLOOKUP($G43,Lists!$J$17:$K$21,2),IF($M43=Lists!$H$3,IF($K43&lt;1,(($S43/$K43)*((1+'Inputs &amp; Summary'!$D$7)^AU$29)),((INT(AU$29/$K43)-INT((AU$29-1)/$K43))*$S43*((1+'Inputs &amp; Summary'!$D$7)^AU$29))),(_xlfn.WEIBULL.DIST(AU$29,$L43,$K43,FALSE)*$S43*((1+'Inputs &amp; Summary'!$D$7)^AU$29))),IF($M43=Lists!$H$3,IF($K43&lt;1,((($R43*(1-$E43)+$Q43*(1-$F43))/$K43)*((1+'Inputs &amp; Summary'!$D$7)^AU$29)),((INT(AU$29/$K43)-INT((AU$29-1)/$K43))*($R43*(1-$E43)+$Q43*(1-$F43))*((1+'Inputs &amp; Summary'!$D$7)^AU$29))),((_xlfn.WEIBULL.DIST(AU$29,$L43,$K43,FALSE)*($R43*(1-$E43)+$Q43*(1-$F43))*((1+'Inputs &amp; Summary'!$D$7)^AU$29))))))</f>
        <v>0</v>
      </c>
      <c r="AV43" s="114">
        <f>$D43*IF(AV$29&gt;'Inputs &amp; Summary'!$D$5,0,IF(AV$29&gt;VLOOKUP($G43,Lists!$J$17:$K$21,2),IF($M43=Lists!$H$3,IF($K43&lt;1,(($S43/$K43)*((1+'Inputs &amp; Summary'!$D$7)^AV$29)),((INT(AV$29/$K43)-INT((AV$29-1)/$K43))*$S43*((1+'Inputs &amp; Summary'!$D$7)^AV$29))),(_xlfn.WEIBULL.DIST(AV$29,$L43,$K43,FALSE)*$S43*((1+'Inputs &amp; Summary'!$D$7)^AV$29))),IF($M43=Lists!$H$3,IF($K43&lt;1,((($R43*(1-$E43)+$Q43*(1-$F43))/$K43)*((1+'Inputs &amp; Summary'!$D$7)^AV$29)),((INT(AV$29/$K43)-INT((AV$29-1)/$K43))*($R43*(1-$E43)+$Q43*(1-$F43))*((1+'Inputs &amp; Summary'!$D$7)^AV$29))),((_xlfn.WEIBULL.DIST(AV$29,$L43,$K43,FALSE)*($R43*(1-$E43)+$Q43*(1-$F43))*((1+'Inputs &amp; Summary'!$D$7)^AV$29))))))</f>
        <v>0</v>
      </c>
      <c r="AW43" s="114">
        <f>$D43*IF(AW$29&gt;'Inputs &amp; Summary'!$D$5,0,IF(AW$29&gt;VLOOKUP($G43,Lists!$J$17:$K$21,2),IF($M43=Lists!$H$3,IF($K43&lt;1,(($S43/$K43)*((1+'Inputs &amp; Summary'!$D$7)^AW$29)),((INT(AW$29/$K43)-INT((AW$29-1)/$K43))*$S43*((1+'Inputs &amp; Summary'!$D$7)^AW$29))),(_xlfn.WEIBULL.DIST(AW$29,$L43,$K43,FALSE)*$S43*((1+'Inputs &amp; Summary'!$D$7)^AW$29))),IF($M43=Lists!$H$3,IF($K43&lt;1,((($R43*(1-$E43)+$Q43*(1-$F43))/$K43)*((1+'Inputs &amp; Summary'!$D$7)^AW$29)),((INT(AW$29/$K43)-INT((AW$29-1)/$K43))*($R43*(1-$E43)+$Q43*(1-$F43))*((1+'Inputs &amp; Summary'!$D$7)^AW$29))),((_xlfn.WEIBULL.DIST(AW$29,$L43,$K43,FALSE)*($R43*(1-$E43)+$Q43*(1-$F43))*((1+'Inputs &amp; Summary'!$D$7)^AW$29))))))</f>
        <v>0</v>
      </c>
      <c r="AX43" s="114">
        <f>$D43*IF(AX$29&gt;'Inputs &amp; Summary'!$D$5,0,IF(AX$29&gt;VLOOKUP($G43,Lists!$J$17:$K$21,2),IF($M43=Lists!$H$3,IF($K43&lt;1,(($S43/$K43)*((1+'Inputs &amp; Summary'!$D$7)^AX$29)),((INT(AX$29/$K43)-INT((AX$29-1)/$K43))*$S43*((1+'Inputs &amp; Summary'!$D$7)^AX$29))),(_xlfn.WEIBULL.DIST(AX$29,$L43,$K43,FALSE)*$S43*((1+'Inputs &amp; Summary'!$D$7)^AX$29))),IF($M43=Lists!$H$3,IF($K43&lt;1,((($R43*(1-$E43)+$Q43*(1-$F43))/$K43)*((1+'Inputs &amp; Summary'!$D$7)^AX$29)),((INT(AX$29/$K43)-INT((AX$29-1)/$K43))*($R43*(1-$E43)+$Q43*(1-$F43))*((1+'Inputs &amp; Summary'!$D$7)^AX$29))),((_xlfn.WEIBULL.DIST(AX$29,$L43,$K43,FALSE)*($R43*(1-$E43)+$Q43*(1-$F43))*((1+'Inputs &amp; Summary'!$D$7)^AX$29))))))</f>
        <v>0</v>
      </c>
      <c r="AY43" s="114">
        <f>$D43*IF(AY$29&gt;'Inputs &amp; Summary'!$D$5,0,IF(AY$29&gt;VLOOKUP($G43,Lists!$J$17:$K$21,2),IF($M43=Lists!$H$3,IF($K43&lt;1,(($S43/$K43)*((1+'Inputs &amp; Summary'!$D$7)^AY$29)),((INT(AY$29/$K43)-INT((AY$29-1)/$K43))*$S43*((1+'Inputs &amp; Summary'!$D$7)^AY$29))),(_xlfn.WEIBULL.DIST(AY$29,$L43,$K43,FALSE)*$S43*((1+'Inputs &amp; Summary'!$D$7)^AY$29))),IF($M43=Lists!$H$3,IF($K43&lt;1,((($R43*(1-$E43)+$Q43*(1-$F43))/$K43)*((1+'Inputs &amp; Summary'!$D$7)^AY$29)),((INT(AY$29/$K43)-INT((AY$29-1)/$K43))*($R43*(1-$E43)+$Q43*(1-$F43))*((1+'Inputs &amp; Summary'!$D$7)^AY$29))),((_xlfn.WEIBULL.DIST(AY$29,$L43,$K43,FALSE)*($R43*(1-$E43)+$Q43*(1-$F43))*((1+'Inputs &amp; Summary'!$D$7)^AY$29))))))</f>
        <v>0</v>
      </c>
      <c r="AZ43" s="114">
        <f>$D43*IF(AZ$29&gt;'Inputs &amp; Summary'!$D$5,0,IF(AZ$29&gt;VLOOKUP($G43,Lists!$J$17:$K$21,2),IF($M43=Lists!$H$3,IF($K43&lt;1,(($S43/$K43)*((1+'Inputs &amp; Summary'!$D$7)^AZ$29)),((INT(AZ$29/$K43)-INT((AZ$29-1)/$K43))*$S43*((1+'Inputs &amp; Summary'!$D$7)^AZ$29))),(_xlfn.WEIBULL.DIST(AZ$29,$L43,$K43,FALSE)*$S43*((1+'Inputs &amp; Summary'!$D$7)^AZ$29))),IF($M43=Lists!$H$3,IF($K43&lt;1,((($R43*(1-$E43)+$Q43*(1-$F43))/$K43)*((1+'Inputs &amp; Summary'!$D$7)^AZ$29)),((INT(AZ$29/$K43)-INT((AZ$29-1)/$K43))*($R43*(1-$E43)+$Q43*(1-$F43))*((1+'Inputs &amp; Summary'!$D$7)^AZ$29))),((_xlfn.WEIBULL.DIST(AZ$29,$L43,$K43,FALSE)*($R43*(1-$E43)+$Q43*(1-$F43))*((1+'Inputs &amp; Summary'!$D$7)^AZ$29))))))</f>
        <v>0</v>
      </c>
      <c r="BA43" s="114">
        <f>$D43*IF(BA$29&gt;'Inputs &amp; Summary'!$D$5,0,IF(BA$29&gt;VLOOKUP($G43,Lists!$J$17:$K$21,2),IF($M43=Lists!$H$3,IF($K43&lt;1,(($S43/$K43)*((1+'Inputs &amp; Summary'!$D$7)^BA$29)),((INT(BA$29/$K43)-INT((BA$29-1)/$K43))*$S43*((1+'Inputs &amp; Summary'!$D$7)^BA$29))),(_xlfn.WEIBULL.DIST(BA$29,$L43,$K43,FALSE)*$S43*((1+'Inputs &amp; Summary'!$D$7)^BA$29))),IF($M43=Lists!$H$3,IF($K43&lt;1,((($R43*(1-$E43)+$Q43*(1-$F43))/$K43)*((1+'Inputs &amp; Summary'!$D$7)^BA$29)),((INT(BA$29/$K43)-INT((BA$29-1)/$K43))*($R43*(1-$E43)+$Q43*(1-$F43))*((1+'Inputs &amp; Summary'!$D$7)^BA$29))),((_xlfn.WEIBULL.DIST(BA$29,$L43,$K43,FALSE)*($R43*(1-$E43)+$Q43*(1-$F43))*((1+'Inputs &amp; Summary'!$D$7)^BA$29))))))</f>
        <v>0</v>
      </c>
      <c r="BB43" s="114">
        <f>$D43*IF(BB$29&gt;'Inputs &amp; Summary'!$D$5,0,IF(BB$29&gt;VLOOKUP($G43,Lists!$J$17:$K$21,2),IF($M43=Lists!$H$3,IF($K43&lt;1,(($S43/$K43)*((1+'Inputs &amp; Summary'!$D$7)^BB$29)),((INT(BB$29/$K43)-INT((BB$29-1)/$K43))*$S43*((1+'Inputs &amp; Summary'!$D$7)^BB$29))),(_xlfn.WEIBULL.DIST(BB$29,$L43,$K43,FALSE)*$S43*((1+'Inputs &amp; Summary'!$D$7)^BB$29))),IF($M43=Lists!$H$3,IF($K43&lt;1,((($R43*(1-$E43)+$Q43*(1-$F43))/$K43)*((1+'Inputs &amp; Summary'!$D$7)^BB$29)),((INT(BB$29/$K43)-INT((BB$29-1)/$K43))*($R43*(1-$E43)+$Q43*(1-$F43))*((1+'Inputs &amp; Summary'!$D$7)^BB$29))),((_xlfn.WEIBULL.DIST(BB$29,$L43,$K43,FALSE)*($R43*(1-$E43)+$Q43*(1-$F43))*((1+'Inputs &amp; Summary'!$D$7)^BB$29))))))</f>
        <v>0</v>
      </c>
      <c r="BC43" s="114">
        <f>$D43*IF(BC$29&gt;'Inputs &amp; Summary'!$D$5,0,IF(BC$29&gt;VLOOKUP($G43,Lists!$J$17:$K$21,2),IF($M43=Lists!$H$3,IF($K43&lt;1,(($S43/$K43)*((1+'Inputs &amp; Summary'!$D$7)^BC$29)),((INT(BC$29/$K43)-INT((BC$29-1)/$K43))*$S43*((1+'Inputs &amp; Summary'!$D$7)^BC$29))),(_xlfn.WEIBULL.DIST(BC$29,$L43,$K43,FALSE)*$S43*((1+'Inputs &amp; Summary'!$D$7)^BC$29))),IF($M43=Lists!$H$3,IF($K43&lt;1,((($R43*(1-$E43)+$Q43*(1-$F43))/$K43)*((1+'Inputs &amp; Summary'!$D$7)^BC$29)),((INT(BC$29/$K43)-INT((BC$29-1)/$K43))*($R43*(1-$E43)+$Q43*(1-$F43))*((1+'Inputs &amp; Summary'!$D$7)^BC$29))),((_xlfn.WEIBULL.DIST(BC$29,$L43,$K43,FALSE)*($R43*(1-$E43)+$Q43*(1-$F43))*((1+'Inputs &amp; Summary'!$D$7)^BC$29))))))</f>
        <v>0</v>
      </c>
      <c r="BD43" s="114">
        <f>$D43*IF(BD$29&gt;'Inputs &amp; Summary'!$D$5,0,IF(BD$29&gt;VLOOKUP($G43,Lists!$J$17:$K$21,2),IF($M43=Lists!$H$3,IF($K43&lt;1,(($S43/$K43)*((1+'Inputs &amp; Summary'!$D$7)^BD$29)),((INT(BD$29/$K43)-INT((BD$29-1)/$K43))*$S43*((1+'Inputs &amp; Summary'!$D$7)^BD$29))),(_xlfn.WEIBULL.DIST(BD$29,$L43,$K43,FALSE)*$S43*((1+'Inputs &amp; Summary'!$D$7)^BD$29))),IF($M43=Lists!$H$3,IF($K43&lt;1,((($R43*(1-$E43)+$Q43*(1-$F43))/$K43)*((1+'Inputs &amp; Summary'!$D$7)^BD$29)),((INT(BD$29/$K43)-INT((BD$29-1)/$K43))*($R43*(1-$E43)+$Q43*(1-$F43))*((1+'Inputs &amp; Summary'!$D$7)^BD$29))),((_xlfn.WEIBULL.DIST(BD$29,$L43,$K43,FALSE)*($R43*(1-$E43)+$Q43*(1-$F43))*((1+'Inputs &amp; Summary'!$D$7)^BD$29))))))</f>
        <v>0</v>
      </c>
      <c r="BE43" s="114">
        <f>$D43*IF(BE$29&gt;'Inputs &amp; Summary'!$D$5,0,IF(BE$29&gt;VLOOKUP($G43,Lists!$J$17:$K$21,2),IF($M43=Lists!$H$3,IF($K43&lt;1,(($S43/$K43)*((1+'Inputs &amp; Summary'!$D$7)^BE$29)),((INT(BE$29/$K43)-INT((BE$29-1)/$K43))*$S43*((1+'Inputs &amp; Summary'!$D$7)^BE$29))),(_xlfn.WEIBULL.DIST(BE$29,$L43,$K43,FALSE)*$S43*((1+'Inputs &amp; Summary'!$D$7)^BE$29))),IF($M43=Lists!$H$3,IF($K43&lt;1,((($R43*(1-$E43)+$Q43*(1-$F43))/$K43)*((1+'Inputs &amp; Summary'!$D$7)^BE$29)),((INT(BE$29/$K43)-INT((BE$29-1)/$K43))*($R43*(1-$E43)+$Q43*(1-$F43))*((1+'Inputs &amp; Summary'!$D$7)^BE$29))),((_xlfn.WEIBULL.DIST(BE$29,$L43,$K43,FALSE)*($R43*(1-$E43)+$Q43*(1-$F43))*((1+'Inputs &amp; Summary'!$D$7)^BE$29))))))</f>
        <v>0</v>
      </c>
      <c r="BF43" s="114">
        <f>$D43*IF(BF$29&gt;'Inputs &amp; Summary'!$D$5,0,IF(BF$29&gt;VLOOKUP($G43,Lists!$J$17:$K$21,2),IF($M43=Lists!$H$3,IF($K43&lt;1,(($S43/$K43)*((1+'Inputs &amp; Summary'!$D$7)^BF$29)),((INT(BF$29/$K43)-INT((BF$29-1)/$K43))*$S43*((1+'Inputs &amp; Summary'!$D$7)^BF$29))),(_xlfn.WEIBULL.DIST(BF$29,$L43,$K43,FALSE)*$S43*((1+'Inputs &amp; Summary'!$D$7)^BF$29))),IF($M43=Lists!$H$3,IF($K43&lt;1,((($R43*(1-$E43)+$Q43*(1-$F43))/$K43)*((1+'Inputs &amp; Summary'!$D$7)^BF$29)),((INT(BF$29/$K43)-INT((BF$29-1)/$K43))*($R43*(1-$E43)+$Q43*(1-$F43))*((1+'Inputs &amp; Summary'!$D$7)^BF$29))),((_xlfn.WEIBULL.DIST(BF$29,$L43,$K43,FALSE)*($R43*(1-$E43)+$Q43*(1-$F43))*((1+'Inputs &amp; Summary'!$D$7)^BF$29))))))</f>
        <v>0</v>
      </c>
      <c r="BG43" s="114">
        <f>$D43*IF(BG$29&gt;'Inputs &amp; Summary'!$D$5,0,IF(BG$29&gt;VLOOKUP($G43,Lists!$J$17:$K$21,2),IF($M43=Lists!$H$3,IF($K43&lt;1,(($S43/$K43)*((1+'Inputs &amp; Summary'!$D$7)^BG$29)),((INT(BG$29/$K43)-INT((BG$29-1)/$K43))*$S43*((1+'Inputs &amp; Summary'!$D$7)^BG$29))),(_xlfn.WEIBULL.DIST(BG$29,$L43,$K43,FALSE)*$S43*((1+'Inputs &amp; Summary'!$D$7)^BG$29))),IF($M43=Lists!$H$3,IF($K43&lt;1,((($R43*(1-$E43)+$Q43*(1-$F43))/$K43)*((1+'Inputs &amp; Summary'!$D$7)^BG$29)),((INT(BG$29/$K43)-INT((BG$29-1)/$K43))*($R43*(1-$E43)+$Q43*(1-$F43))*((1+'Inputs &amp; Summary'!$D$7)^BG$29))),((_xlfn.WEIBULL.DIST(BG$29,$L43,$K43,FALSE)*($R43*(1-$E43)+$Q43*(1-$F43))*((1+'Inputs &amp; Summary'!$D$7)^BG$29))))))</f>
        <v>0</v>
      </c>
      <c r="BH43" s="114">
        <f>$D43*IF(BH$29&gt;'Inputs &amp; Summary'!$D$5,0,IF(BH$29&gt;VLOOKUP($G43,Lists!$J$17:$K$21,2),IF($M43=Lists!$H$3,IF($K43&lt;1,(($S43/$K43)*((1+'Inputs &amp; Summary'!$D$7)^BH$29)),((INT(BH$29/$K43)-INT((BH$29-1)/$K43))*$S43*((1+'Inputs &amp; Summary'!$D$7)^BH$29))),(_xlfn.WEIBULL.DIST(BH$29,$L43,$K43,FALSE)*$S43*((1+'Inputs &amp; Summary'!$D$7)^BH$29))),IF($M43=Lists!$H$3,IF($K43&lt;1,((($R43*(1-$E43)+$Q43*(1-$F43))/$K43)*((1+'Inputs &amp; Summary'!$D$7)^BH$29)),((INT(BH$29/$K43)-INT((BH$29-1)/$K43))*($R43*(1-$E43)+$Q43*(1-$F43))*((1+'Inputs &amp; Summary'!$D$7)^BH$29))),((_xlfn.WEIBULL.DIST(BH$29,$L43,$K43,FALSE)*($R43*(1-$E43)+$Q43*(1-$F43))*((1+'Inputs &amp; Summary'!$D$7)^BH$29))))))</f>
        <v>0</v>
      </c>
      <c r="BI43" s="114">
        <f>$D43*IF(BI$29&gt;'Inputs &amp; Summary'!$D$5,0,IF(BI$29&gt;VLOOKUP($G43,Lists!$J$17:$K$21,2),IF($M43=Lists!$H$3,IF($K43&lt;1,(($S43/$K43)*((1+'Inputs &amp; Summary'!$D$7)^BI$29)),((INT(BI$29/$K43)-INT((BI$29-1)/$K43))*$S43*((1+'Inputs &amp; Summary'!$D$7)^BI$29))),(_xlfn.WEIBULL.DIST(BI$29,$L43,$K43,FALSE)*$S43*((1+'Inputs &amp; Summary'!$D$7)^BI$29))),IF($M43=Lists!$H$3,IF($K43&lt;1,((($R43*(1-$E43)+$Q43*(1-$F43))/$K43)*((1+'Inputs &amp; Summary'!$D$7)^BI$29)),((INT(BI$29/$K43)-INT((BI$29-1)/$K43))*($R43*(1-$E43)+$Q43*(1-$F43))*((1+'Inputs &amp; Summary'!$D$7)^BI$29))),((_xlfn.WEIBULL.DIST(BI$29,$L43,$K43,FALSE)*($R43*(1-$E43)+$Q43*(1-$F43))*((1+'Inputs &amp; Summary'!$D$7)^BI$29))))))</f>
        <v>0</v>
      </c>
      <c r="BJ43" s="114">
        <f>$D43*IF(BJ$29&gt;'Inputs &amp; Summary'!$D$5,0,IF(BJ$29&gt;VLOOKUP($G43,Lists!$J$17:$K$21,2),IF($M43=Lists!$H$3,IF($K43&lt;1,(($S43/$K43)*((1+'Inputs &amp; Summary'!$D$7)^BJ$29)),((INT(BJ$29/$K43)-INT((BJ$29-1)/$K43))*$S43*((1+'Inputs &amp; Summary'!$D$7)^BJ$29))),(_xlfn.WEIBULL.DIST(BJ$29,$L43,$K43,FALSE)*$S43*((1+'Inputs &amp; Summary'!$D$7)^BJ$29))),IF($M43=Lists!$H$3,IF($K43&lt;1,((($R43*(1-$E43)+$Q43*(1-$F43))/$K43)*((1+'Inputs &amp; Summary'!$D$7)^BJ$29)),((INT(BJ$29/$K43)-INT((BJ$29-1)/$K43))*($R43*(1-$E43)+$Q43*(1-$F43))*((1+'Inputs &amp; Summary'!$D$7)^BJ$29))),((_xlfn.WEIBULL.DIST(BJ$29,$L43,$K43,FALSE)*($R43*(1-$E43)+$Q43*(1-$F43))*((1+'Inputs &amp; Summary'!$D$7)^BJ$29))))))</f>
        <v>0</v>
      </c>
      <c r="BK43" s="114">
        <f>$D43*IF(BK$29&gt;'Inputs &amp; Summary'!$D$5,0,IF(BK$29&gt;VLOOKUP($G43,Lists!$J$17:$K$21,2),IF($M43=Lists!$H$3,IF($K43&lt;1,(($S43/$K43)*((1+'Inputs &amp; Summary'!$D$7)^BK$29)),((INT(BK$29/$K43)-INT((BK$29-1)/$K43))*$S43*((1+'Inputs &amp; Summary'!$D$7)^BK$29))),(_xlfn.WEIBULL.DIST(BK$29,$L43,$K43,FALSE)*$S43*((1+'Inputs &amp; Summary'!$D$7)^BK$29))),IF($M43=Lists!$H$3,IF($K43&lt;1,((($R43*(1-$E43)+$Q43*(1-$F43))/$K43)*((1+'Inputs &amp; Summary'!$D$7)^BK$29)),((INT(BK$29/$K43)-INT((BK$29-1)/$K43))*($R43*(1-$E43)+$Q43*(1-$F43))*((1+'Inputs &amp; Summary'!$D$7)^BK$29))),((_xlfn.WEIBULL.DIST(BK$29,$L43,$K43,FALSE)*($R43*(1-$E43)+$Q43*(1-$F43))*((1+'Inputs &amp; Summary'!$D$7)^BK$29))))))</f>
        <v>0</v>
      </c>
      <c r="BL43" s="114">
        <f>$D43*IF(BL$29&gt;'Inputs &amp; Summary'!$D$5,0,IF(BL$29&gt;VLOOKUP($G43,Lists!$J$17:$K$21,2),IF($M43=Lists!$H$3,IF($K43&lt;1,(($S43/$K43)*((1+'Inputs &amp; Summary'!$D$7)^BL$29)),((INT(BL$29/$K43)-INT((BL$29-1)/$K43))*$S43*((1+'Inputs &amp; Summary'!$D$7)^BL$29))),(_xlfn.WEIBULL.DIST(BL$29,$L43,$K43,FALSE)*$S43*((1+'Inputs &amp; Summary'!$D$7)^BL$29))),IF($M43=Lists!$H$3,IF($K43&lt;1,((($R43*(1-$E43)+$Q43*(1-$F43))/$K43)*((1+'Inputs &amp; Summary'!$D$7)^BL$29)),((INT(BL$29/$K43)-INT((BL$29-1)/$K43))*($R43*(1-$E43)+$Q43*(1-$F43))*((1+'Inputs &amp; Summary'!$D$7)^BL$29))),((_xlfn.WEIBULL.DIST(BL$29,$L43,$K43,FALSE)*($R43*(1-$E43)+$Q43*(1-$F43))*((1+'Inputs &amp; Summary'!$D$7)^BL$29))))))</f>
        <v>0</v>
      </c>
    </row>
    <row r="44" spans="1:64" s="1" customFormat="1" x14ac:dyDescent="0.3">
      <c r="A44" s="79" t="s">
        <v>47</v>
      </c>
      <c r="B44" s="33" t="s">
        <v>307</v>
      </c>
      <c r="C44" s="33" t="s">
        <v>37</v>
      </c>
      <c r="D44" s="68">
        <v>1</v>
      </c>
      <c r="E44" s="68">
        <v>0</v>
      </c>
      <c r="F44" s="68">
        <v>0</v>
      </c>
      <c r="G44" s="213" t="s">
        <v>433</v>
      </c>
      <c r="H44" s="34" t="s">
        <v>293</v>
      </c>
      <c r="I44" s="34" t="s">
        <v>270</v>
      </c>
      <c r="J44" s="33">
        <f>VLOOKUP(I44,'Labor Rates'!$A$1:$B$16,2)</f>
        <v>25.173076923076923</v>
      </c>
      <c r="K44" s="35">
        <v>1</v>
      </c>
      <c r="L44" s="35">
        <v>1</v>
      </c>
      <c r="M44" s="33" t="s">
        <v>259</v>
      </c>
      <c r="N44" s="84">
        <f>'Inputs &amp; Summary'!$D$45*'Inputs &amp; Summary'!$D$42</f>
        <v>103.04449648711943</v>
      </c>
      <c r="O44" s="35">
        <v>0.1</v>
      </c>
      <c r="P44" s="5">
        <v>0</v>
      </c>
      <c r="Q44" s="73">
        <f t="shared" si="6"/>
        <v>259.39470365699879</v>
      </c>
      <c r="R44" s="73">
        <f t="shared" si="7"/>
        <v>0</v>
      </c>
      <c r="S44" s="74">
        <f t="shared" si="8"/>
        <v>259.39470365699879</v>
      </c>
      <c r="T44" s="88"/>
      <c r="U44" s="80"/>
      <c r="V44" s="87">
        <f t="shared" si="9"/>
        <v>321.4330609703735</v>
      </c>
      <c r="W44" s="87">
        <f>NPV('Inputs &amp; Summary'!$D$6,Y44:BL44)</f>
        <v>3259.6732445572779</v>
      </c>
      <c r="X44" s="90">
        <f t="shared" si="10"/>
        <v>4.6168398367918306E-2</v>
      </c>
      <c r="Y44" s="114">
        <f>$D44*IF(Y$29&gt;'Inputs &amp; Summary'!$D$5,0,IF(Y$29&gt;VLOOKUP($G44,Lists!$J$17:$K$21,2),IF($M44=Lists!$H$3,IF($K44&lt;1,(($S44/$K44)*((1+'Inputs &amp; Summary'!$D$7)^Y$29)),((INT(Y$29/$K44)-INT((Y$29-1)/$K44))*$S44*((1+'Inputs &amp; Summary'!$D$7)^Y$29))),(_xlfn.WEIBULL.DIST(Y$29,$L44,$K44,FALSE)*$S44*((1+'Inputs &amp; Summary'!$D$7)^Y$29))),IF($M44=Lists!$H$3,IF($K44&lt;1,((($R44*(1-$E44)+$Q44*(1-$F44))/$K44)*((1+'Inputs &amp; Summary'!$D$7)^Y$29)),((INT(Y$29/$K44)-INT((Y$29-1)/$K44))*($R44*(1-$E44)+$Q44*(1-$F44))*((1+'Inputs &amp; Summary'!$D$7)^Y$29))),((_xlfn.WEIBULL.DIST(Y$29,$L44,$K44,FALSE)*($R44*(1-$E44)+$Q44*(1-$F44))*((1+'Inputs &amp; Summary'!$D$7)^Y$29))))))</f>
        <v>264.58259773013879</v>
      </c>
      <c r="Z44" s="114">
        <f>$D44*IF(Z$29&gt;'Inputs &amp; Summary'!$D$5,0,IF(Z$29&gt;VLOOKUP($G44,Lists!$J$17:$K$21,2),IF($M44=Lists!$H$3,IF($K44&lt;1,(($S44/$K44)*((1+'Inputs &amp; Summary'!$D$7)^Z$29)),((INT(Z$29/$K44)-INT((Z$29-1)/$K44))*$S44*((1+'Inputs &amp; Summary'!$D$7)^Z$29))),(_xlfn.WEIBULL.DIST(Z$29,$L44,$K44,FALSE)*$S44*((1+'Inputs &amp; Summary'!$D$7)^Z$29))),IF($M44=Lists!$H$3,IF($K44&lt;1,((($R44*(1-$E44)+$Q44*(1-$F44))/$K44)*((1+'Inputs &amp; Summary'!$D$7)^Z$29)),((INT(Z$29/$K44)-INT((Z$29-1)/$K44))*($R44*(1-$E44)+$Q44*(1-$F44))*((1+'Inputs &amp; Summary'!$D$7)^Z$29))),((_xlfn.WEIBULL.DIST(Z$29,$L44,$K44,FALSE)*($R44*(1-$E44)+$Q44*(1-$F44))*((1+'Inputs &amp; Summary'!$D$7)^Z$29))))))</f>
        <v>269.87424968474153</v>
      </c>
      <c r="AA44" s="114">
        <f>$D44*IF(AA$29&gt;'Inputs &amp; Summary'!$D$5,0,IF(AA$29&gt;VLOOKUP($G44,Lists!$J$17:$K$21,2),IF($M44=Lists!$H$3,IF($K44&lt;1,(($S44/$K44)*((1+'Inputs &amp; Summary'!$D$7)^AA$29)),((INT(AA$29/$K44)-INT((AA$29-1)/$K44))*$S44*((1+'Inputs &amp; Summary'!$D$7)^AA$29))),(_xlfn.WEIBULL.DIST(AA$29,$L44,$K44,FALSE)*$S44*((1+'Inputs &amp; Summary'!$D$7)^AA$29))),IF($M44=Lists!$H$3,IF($K44&lt;1,((($R44*(1-$E44)+$Q44*(1-$F44))/$K44)*((1+'Inputs &amp; Summary'!$D$7)^AA$29)),((INT(AA$29/$K44)-INT((AA$29-1)/$K44))*($R44*(1-$E44)+$Q44*(1-$F44))*((1+'Inputs &amp; Summary'!$D$7)^AA$29))),((_xlfn.WEIBULL.DIST(AA$29,$L44,$K44,FALSE)*($R44*(1-$E44)+$Q44*(1-$F44))*((1+'Inputs &amp; Summary'!$D$7)^AA$29))))))</f>
        <v>275.27173467843636</v>
      </c>
      <c r="AB44" s="114">
        <f>$D44*IF(AB$29&gt;'Inputs &amp; Summary'!$D$5,0,IF(AB$29&gt;VLOOKUP($G44,Lists!$J$17:$K$21,2),IF($M44=Lists!$H$3,IF($K44&lt;1,(($S44/$K44)*((1+'Inputs &amp; Summary'!$D$7)^AB$29)),((INT(AB$29/$K44)-INT((AB$29-1)/$K44))*$S44*((1+'Inputs &amp; Summary'!$D$7)^AB$29))),(_xlfn.WEIBULL.DIST(AB$29,$L44,$K44,FALSE)*$S44*((1+'Inputs &amp; Summary'!$D$7)^AB$29))),IF($M44=Lists!$H$3,IF($K44&lt;1,((($R44*(1-$E44)+$Q44*(1-$F44))/$K44)*((1+'Inputs &amp; Summary'!$D$7)^AB$29)),((INT(AB$29/$K44)-INT((AB$29-1)/$K44))*($R44*(1-$E44)+$Q44*(1-$F44))*((1+'Inputs &amp; Summary'!$D$7)^AB$29))),((_xlfn.WEIBULL.DIST(AB$29,$L44,$K44,FALSE)*($R44*(1-$E44)+$Q44*(1-$F44))*((1+'Inputs &amp; Summary'!$D$7)^AB$29))))))</f>
        <v>280.77716937200506</v>
      </c>
      <c r="AC44" s="114">
        <f>$D44*IF(AC$29&gt;'Inputs &amp; Summary'!$D$5,0,IF(AC$29&gt;VLOOKUP($G44,Lists!$J$17:$K$21,2),IF($M44=Lists!$H$3,IF($K44&lt;1,(($S44/$K44)*((1+'Inputs &amp; Summary'!$D$7)^AC$29)),((INT(AC$29/$K44)-INT((AC$29-1)/$K44))*$S44*((1+'Inputs &amp; Summary'!$D$7)^AC$29))),(_xlfn.WEIBULL.DIST(AC$29,$L44,$K44,FALSE)*$S44*((1+'Inputs &amp; Summary'!$D$7)^AC$29))),IF($M44=Lists!$H$3,IF($K44&lt;1,((($R44*(1-$E44)+$Q44*(1-$F44))/$K44)*((1+'Inputs &amp; Summary'!$D$7)^AC$29)),((INT(AC$29/$K44)-INT((AC$29-1)/$K44))*($R44*(1-$E44)+$Q44*(1-$F44))*((1+'Inputs &amp; Summary'!$D$7)^AC$29))),((_xlfn.WEIBULL.DIST(AC$29,$L44,$K44,FALSE)*($R44*(1-$E44)+$Q44*(1-$F44))*((1+'Inputs &amp; Summary'!$D$7)^AC$29))))))</f>
        <v>286.3927127594452</v>
      </c>
      <c r="AD44" s="114">
        <f>$D44*IF(AD$29&gt;'Inputs &amp; Summary'!$D$5,0,IF(AD$29&gt;VLOOKUP($G44,Lists!$J$17:$K$21,2),IF($M44=Lists!$H$3,IF($K44&lt;1,(($S44/$K44)*((1+'Inputs &amp; Summary'!$D$7)^AD$29)),((INT(AD$29/$K44)-INT((AD$29-1)/$K44))*$S44*((1+'Inputs &amp; Summary'!$D$7)^AD$29))),(_xlfn.WEIBULL.DIST(AD$29,$L44,$K44,FALSE)*$S44*((1+'Inputs &amp; Summary'!$D$7)^AD$29))),IF($M44=Lists!$H$3,IF($K44&lt;1,((($R44*(1-$E44)+$Q44*(1-$F44))/$K44)*((1+'Inputs &amp; Summary'!$D$7)^AD$29)),((INT(AD$29/$K44)-INT((AD$29-1)/$K44))*($R44*(1-$E44)+$Q44*(1-$F44))*((1+'Inputs &amp; Summary'!$D$7)^AD$29))),((_xlfn.WEIBULL.DIST(AD$29,$L44,$K44,FALSE)*($R44*(1-$E44)+$Q44*(1-$F44))*((1+'Inputs &amp; Summary'!$D$7)^AD$29))))))</f>
        <v>292.1205670146341</v>
      </c>
      <c r="AE44" s="114">
        <f>$D44*IF(AE$29&gt;'Inputs &amp; Summary'!$D$5,0,IF(AE$29&gt;VLOOKUP($G44,Lists!$J$17:$K$21,2),IF($M44=Lists!$H$3,IF($K44&lt;1,(($S44/$K44)*((1+'Inputs &amp; Summary'!$D$7)^AE$29)),((INT(AE$29/$K44)-INT((AE$29-1)/$K44))*$S44*((1+'Inputs &amp; Summary'!$D$7)^AE$29))),(_xlfn.WEIBULL.DIST(AE$29,$L44,$K44,FALSE)*$S44*((1+'Inputs &amp; Summary'!$D$7)^AE$29))),IF($M44=Lists!$H$3,IF($K44&lt;1,((($R44*(1-$E44)+$Q44*(1-$F44))/$K44)*((1+'Inputs &amp; Summary'!$D$7)^AE$29)),((INT(AE$29/$K44)-INT((AE$29-1)/$K44))*($R44*(1-$E44)+$Q44*(1-$F44))*((1+'Inputs &amp; Summary'!$D$7)^AE$29))),((_xlfn.WEIBULL.DIST(AE$29,$L44,$K44,FALSE)*($R44*(1-$E44)+$Q44*(1-$F44))*((1+'Inputs &amp; Summary'!$D$7)^AE$29))))))</f>
        <v>297.96297835492675</v>
      </c>
      <c r="AF44" s="114">
        <f>$D44*IF(AF$29&gt;'Inputs &amp; Summary'!$D$5,0,IF(AF$29&gt;VLOOKUP($G44,Lists!$J$17:$K$21,2),IF($M44=Lists!$H$3,IF($K44&lt;1,(($S44/$K44)*((1+'Inputs &amp; Summary'!$D$7)^AF$29)),((INT(AF$29/$K44)-INT((AF$29-1)/$K44))*$S44*((1+'Inputs &amp; Summary'!$D$7)^AF$29))),(_xlfn.WEIBULL.DIST(AF$29,$L44,$K44,FALSE)*$S44*((1+'Inputs &amp; Summary'!$D$7)^AF$29))),IF($M44=Lists!$H$3,IF($K44&lt;1,((($R44*(1-$E44)+$Q44*(1-$F44))/$K44)*((1+'Inputs &amp; Summary'!$D$7)^AF$29)),((INT(AF$29/$K44)-INT((AF$29-1)/$K44))*($R44*(1-$E44)+$Q44*(1-$F44))*((1+'Inputs &amp; Summary'!$D$7)^AF$29))),((_xlfn.WEIBULL.DIST(AF$29,$L44,$K44,FALSE)*($R44*(1-$E44)+$Q44*(1-$F44))*((1+'Inputs &amp; Summary'!$D$7)^AF$29))))))</f>
        <v>303.92223792202532</v>
      </c>
      <c r="AG44" s="114">
        <f>$D44*IF(AG$29&gt;'Inputs &amp; Summary'!$D$5,0,IF(AG$29&gt;VLOOKUP($G44,Lists!$J$17:$K$21,2),IF($M44=Lists!$H$3,IF($K44&lt;1,(($S44/$K44)*((1+'Inputs &amp; Summary'!$D$7)^AG$29)),((INT(AG$29/$K44)-INT((AG$29-1)/$K44))*$S44*((1+'Inputs &amp; Summary'!$D$7)^AG$29))),(_xlfn.WEIBULL.DIST(AG$29,$L44,$K44,FALSE)*$S44*((1+'Inputs &amp; Summary'!$D$7)^AG$29))),IF($M44=Lists!$H$3,IF($K44&lt;1,((($R44*(1-$E44)+$Q44*(1-$F44))/$K44)*((1+'Inputs &amp; Summary'!$D$7)^AG$29)),((INT(AG$29/$K44)-INT((AG$29-1)/$K44))*($R44*(1-$E44)+$Q44*(1-$F44))*((1+'Inputs &amp; Summary'!$D$7)^AG$29))),((_xlfn.WEIBULL.DIST(AG$29,$L44,$K44,FALSE)*($R44*(1-$E44)+$Q44*(1-$F44))*((1+'Inputs &amp; Summary'!$D$7)^AG$29))))))</f>
        <v>310.00068268046579</v>
      </c>
      <c r="AH44" s="114">
        <f>$D44*IF(AH$29&gt;'Inputs &amp; Summary'!$D$5,0,IF(AH$29&gt;VLOOKUP($G44,Lists!$J$17:$K$21,2),IF($M44=Lists!$H$3,IF($K44&lt;1,(($S44/$K44)*((1+'Inputs &amp; Summary'!$D$7)^AH$29)),((INT(AH$29/$K44)-INT((AH$29-1)/$K44))*$S44*((1+'Inputs &amp; Summary'!$D$7)^AH$29))),(_xlfn.WEIBULL.DIST(AH$29,$L44,$K44,FALSE)*$S44*((1+'Inputs &amp; Summary'!$D$7)^AH$29))),IF($M44=Lists!$H$3,IF($K44&lt;1,((($R44*(1-$E44)+$Q44*(1-$F44))/$K44)*((1+'Inputs &amp; Summary'!$D$7)^AH$29)),((INT(AH$29/$K44)-INT((AH$29-1)/$K44))*($R44*(1-$E44)+$Q44*(1-$F44))*((1+'Inputs &amp; Summary'!$D$7)^AH$29))),((_xlfn.WEIBULL.DIST(AH$29,$L44,$K44,FALSE)*($R44*(1-$E44)+$Q44*(1-$F44))*((1+'Inputs &amp; Summary'!$D$7)^AH$29))))))</f>
        <v>316.20069633407513</v>
      </c>
      <c r="AI44" s="114">
        <f>$D44*IF(AI$29&gt;'Inputs &amp; Summary'!$D$5,0,IF(AI$29&gt;VLOOKUP($G44,Lists!$J$17:$K$21,2),IF($M44=Lists!$H$3,IF($K44&lt;1,(($S44/$K44)*((1+'Inputs &amp; Summary'!$D$7)^AI$29)),((INT(AI$29/$K44)-INT((AI$29-1)/$K44))*$S44*((1+'Inputs &amp; Summary'!$D$7)^AI$29))),(_xlfn.WEIBULL.DIST(AI$29,$L44,$K44,FALSE)*$S44*((1+'Inputs &amp; Summary'!$D$7)^AI$29))),IF($M44=Lists!$H$3,IF($K44&lt;1,((($R44*(1-$E44)+$Q44*(1-$F44))/$K44)*((1+'Inputs &amp; Summary'!$D$7)^AI$29)),((INT(AI$29/$K44)-INT((AI$29-1)/$K44))*($R44*(1-$E44)+$Q44*(1-$F44))*((1+'Inputs &amp; Summary'!$D$7)^AI$29))),((_xlfn.WEIBULL.DIST(AI$29,$L44,$K44,FALSE)*($R44*(1-$E44)+$Q44*(1-$F44))*((1+'Inputs &amp; Summary'!$D$7)^AI$29))))))</f>
        <v>322.52471026075659</v>
      </c>
      <c r="AJ44" s="114">
        <f>$D44*IF(AJ$29&gt;'Inputs &amp; Summary'!$D$5,0,IF(AJ$29&gt;VLOOKUP($G44,Lists!$J$17:$K$21,2),IF($M44=Lists!$H$3,IF($K44&lt;1,(($S44/$K44)*((1+'Inputs &amp; Summary'!$D$7)^AJ$29)),((INT(AJ$29/$K44)-INT((AJ$29-1)/$K44))*$S44*((1+'Inputs &amp; Summary'!$D$7)^AJ$29))),(_xlfn.WEIBULL.DIST(AJ$29,$L44,$K44,FALSE)*$S44*((1+'Inputs &amp; Summary'!$D$7)^AJ$29))),IF($M44=Lists!$H$3,IF($K44&lt;1,((($R44*(1-$E44)+$Q44*(1-$F44))/$K44)*((1+'Inputs &amp; Summary'!$D$7)^AJ$29)),((INT(AJ$29/$K44)-INT((AJ$29-1)/$K44))*($R44*(1-$E44)+$Q44*(1-$F44))*((1+'Inputs &amp; Summary'!$D$7)^AJ$29))),((_xlfn.WEIBULL.DIST(AJ$29,$L44,$K44,FALSE)*($R44*(1-$E44)+$Q44*(1-$F44))*((1+'Inputs &amp; Summary'!$D$7)^AJ$29))))))</f>
        <v>328.97520446597179</v>
      </c>
      <c r="AK44" s="114">
        <f>$D44*IF(AK$29&gt;'Inputs &amp; Summary'!$D$5,0,IF(AK$29&gt;VLOOKUP($G44,Lists!$J$17:$K$21,2),IF($M44=Lists!$H$3,IF($K44&lt;1,(($S44/$K44)*((1+'Inputs &amp; Summary'!$D$7)^AK$29)),((INT(AK$29/$K44)-INT((AK$29-1)/$K44))*$S44*((1+'Inputs &amp; Summary'!$D$7)^AK$29))),(_xlfn.WEIBULL.DIST(AK$29,$L44,$K44,FALSE)*$S44*((1+'Inputs &amp; Summary'!$D$7)^AK$29))),IF($M44=Lists!$H$3,IF($K44&lt;1,((($R44*(1-$E44)+$Q44*(1-$F44))/$K44)*((1+'Inputs &amp; Summary'!$D$7)^AK$29)),((INT(AK$29/$K44)-INT((AK$29-1)/$K44))*($R44*(1-$E44)+$Q44*(1-$F44))*((1+'Inputs &amp; Summary'!$D$7)^AK$29))),((_xlfn.WEIBULL.DIST(AK$29,$L44,$K44,FALSE)*($R44*(1-$E44)+$Q44*(1-$F44))*((1+'Inputs &amp; Summary'!$D$7)^AK$29))))))</f>
        <v>335.5547085552912</v>
      </c>
      <c r="AL44" s="114">
        <f>$D44*IF(AL$29&gt;'Inputs &amp; Summary'!$D$5,0,IF(AL$29&gt;VLOOKUP($G44,Lists!$J$17:$K$21,2),IF($M44=Lists!$H$3,IF($K44&lt;1,(($S44/$K44)*((1+'Inputs &amp; Summary'!$D$7)^AL$29)),((INT(AL$29/$K44)-INT((AL$29-1)/$K44))*$S44*((1+'Inputs &amp; Summary'!$D$7)^AL$29))),(_xlfn.WEIBULL.DIST(AL$29,$L44,$K44,FALSE)*$S44*((1+'Inputs &amp; Summary'!$D$7)^AL$29))),IF($M44=Lists!$H$3,IF($K44&lt;1,((($R44*(1-$E44)+$Q44*(1-$F44))/$K44)*((1+'Inputs &amp; Summary'!$D$7)^AL$29)),((INT(AL$29/$K44)-INT((AL$29-1)/$K44))*($R44*(1-$E44)+$Q44*(1-$F44))*((1+'Inputs &amp; Summary'!$D$7)^AL$29))),((_xlfn.WEIBULL.DIST(AL$29,$L44,$K44,FALSE)*($R44*(1-$E44)+$Q44*(1-$F44))*((1+'Inputs &amp; Summary'!$D$7)^AL$29))))))</f>
        <v>342.26580272639706</v>
      </c>
      <c r="AM44" s="114">
        <f>$D44*IF(AM$29&gt;'Inputs &amp; Summary'!$D$5,0,IF(AM$29&gt;VLOOKUP($G44,Lists!$J$17:$K$21,2),IF($M44=Lists!$H$3,IF($K44&lt;1,(($S44/$K44)*((1+'Inputs &amp; Summary'!$D$7)^AM$29)),((INT(AM$29/$K44)-INT((AM$29-1)/$K44))*$S44*((1+'Inputs &amp; Summary'!$D$7)^AM$29))),(_xlfn.WEIBULL.DIST(AM$29,$L44,$K44,FALSE)*$S44*((1+'Inputs &amp; Summary'!$D$7)^AM$29))),IF($M44=Lists!$H$3,IF($K44&lt;1,((($R44*(1-$E44)+$Q44*(1-$F44))/$K44)*((1+'Inputs &amp; Summary'!$D$7)^AM$29)),((INT(AM$29/$K44)-INT((AM$29-1)/$K44))*($R44*(1-$E44)+$Q44*(1-$F44))*((1+'Inputs &amp; Summary'!$D$7)^AM$29))),((_xlfn.WEIBULL.DIST(AM$29,$L44,$K44,FALSE)*($R44*(1-$E44)+$Q44*(1-$F44))*((1+'Inputs &amp; Summary'!$D$7)^AM$29))))))</f>
        <v>349.11111878092487</v>
      </c>
      <c r="AN44" s="114">
        <f>$D44*IF(AN$29&gt;'Inputs &amp; Summary'!$D$5,0,IF(AN$29&gt;VLOOKUP($G44,Lists!$J$17:$K$21,2),IF($M44=Lists!$H$3,IF($K44&lt;1,(($S44/$K44)*((1+'Inputs &amp; Summary'!$D$7)^AN$29)),((INT(AN$29/$K44)-INT((AN$29-1)/$K44))*$S44*((1+'Inputs &amp; Summary'!$D$7)^AN$29))),(_xlfn.WEIBULL.DIST(AN$29,$L44,$K44,FALSE)*$S44*((1+'Inputs &amp; Summary'!$D$7)^AN$29))),IF($M44=Lists!$H$3,IF($K44&lt;1,((($R44*(1-$E44)+$Q44*(1-$F44))/$K44)*((1+'Inputs &amp; Summary'!$D$7)^AN$29)),((INT(AN$29/$K44)-INT((AN$29-1)/$K44))*($R44*(1-$E44)+$Q44*(1-$F44))*((1+'Inputs &amp; Summary'!$D$7)^AN$29))),((_xlfn.WEIBULL.DIST(AN$29,$L44,$K44,FALSE)*($R44*(1-$E44)+$Q44*(1-$F44))*((1+'Inputs &amp; Summary'!$D$7)^AN$29))))))</f>
        <v>356.09334115654343</v>
      </c>
      <c r="AO44" s="114">
        <f>$D44*IF(AO$29&gt;'Inputs &amp; Summary'!$D$5,0,IF(AO$29&gt;VLOOKUP($G44,Lists!$J$17:$K$21,2),IF($M44=Lists!$H$3,IF($K44&lt;1,(($S44/$K44)*((1+'Inputs &amp; Summary'!$D$7)^AO$29)),((INT(AO$29/$K44)-INT((AO$29-1)/$K44))*$S44*((1+'Inputs &amp; Summary'!$D$7)^AO$29))),(_xlfn.WEIBULL.DIST(AO$29,$L44,$K44,FALSE)*$S44*((1+'Inputs &amp; Summary'!$D$7)^AO$29))),IF($M44=Lists!$H$3,IF($K44&lt;1,((($R44*(1-$E44)+$Q44*(1-$F44))/$K44)*((1+'Inputs &amp; Summary'!$D$7)^AO$29)),((INT(AO$29/$K44)-INT((AO$29-1)/$K44))*($R44*(1-$E44)+$Q44*(1-$F44))*((1+'Inputs &amp; Summary'!$D$7)^AO$29))),((_xlfn.WEIBULL.DIST(AO$29,$L44,$K44,FALSE)*($R44*(1-$E44)+$Q44*(1-$F44))*((1+'Inputs &amp; Summary'!$D$7)^AO$29))))))</f>
        <v>363.21520797967435</v>
      </c>
      <c r="AP44" s="114">
        <f>$D44*IF(AP$29&gt;'Inputs &amp; Summary'!$D$5,0,IF(AP$29&gt;VLOOKUP($G44,Lists!$J$17:$K$21,2),IF($M44=Lists!$H$3,IF($K44&lt;1,(($S44/$K44)*((1+'Inputs &amp; Summary'!$D$7)^AP$29)),((INT(AP$29/$K44)-INT((AP$29-1)/$K44))*$S44*((1+'Inputs &amp; Summary'!$D$7)^AP$29))),(_xlfn.WEIBULL.DIST(AP$29,$L44,$K44,FALSE)*$S44*((1+'Inputs &amp; Summary'!$D$7)^AP$29))),IF($M44=Lists!$H$3,IF($K44&lt;1,((($R44*(1-$E44)+$Q44*(1-$F44))/$K44)*((1+'Inputs &amp; Summary'!$D$7)^AP$29)),((INT(AP$29/$K44)-INT((AP$29-1)/$K44))*($R44*(1-$E44)+$Q44*(1-$F44))*((1+'Inputs &amp; Summary'!$D$7)^AP$29))),((_xlfn.WEIBULL.DIST(AP$29,$L44,$K44,FALSE)*($R44*(1-$E44)+$Q44*(1-$F44))*((1+'Inputs &amp; Summary'!$D$7)^AP$29))))))</f>
        <v>370.4795121392678</v>
      </c>
      <c r="AQ44" s="114">
        <f>$D44*IF(AQ$29&gt;'Inputs &amp; Summary'!$D$5,0,IF(AQ$29&gt;VLOOKUP($G44,Lists!$J$17:$K$21,2),IF($M44=Lists!$H$3,IF($K44&lt;1,(($S44/$K44)*((1+'Inputs &amp; Summary'!$D$7)^AQ$29)),((INT(AQ$29/$K44)-INT((AQ$29-1)/$K44))*$S44*((1+'Inputs &amp; Summary'!$D$7)^AQ$29))),(_xlfn.WEIBULL.DIST(AQ$29,$L44,$K44,FALSE)*$S44*((1+'Inputs &amp; Summary'!$D$7)^AQ$29))),IF($M44=Lists!$H$3,IF($K44&lt;1,((($R44*(1-$E44)+$Q44*(1-$F44))/$K44)*((1+'Inputs &amp; Summary'!$D$7)^AQ$29)),((INT(AQ$29/$K44)-INT((AQ$29-1)/$K44))*($R44*(1-$E44)+$Q44*(1-$F44))*((1+'Inputs &amp; Summary'!$D$7)^AQ$29))),((_xlfn.WEIBULL.DIST(AQ$29,$L44,$K44,FALSE)*($R44*(1-$E44)+$Q44*(1-$F44))*((1+'Inputs &amp; Summary'!$D$7)^AQ$29))))))</f>
        <v>377.88910238205312</v>
      </c>
      <c r="AR44" s="114">
        <f>$D44*IF(AR$29&gt;'Inputs &amp; Summary'!$D$5,0,IF(AR$29&gt;VLOOKUP($G44,Lists!$J$17:$K$21,2),IF($M44=Lists!$H$3,IF($K44&lt;1,(($S44/$K44)*((1+'Inputs &amp; Summary'!$D$7)^AR$29)),((INT(AR$29/$K44)-INT((AR$29-1)/$K44))*$S44*((1+'Inputs &amp; Summary'!$D$7)^AR$29))),(_xlfn.WEIBULL.DIST(AR$29,$L44,$K44,FALSE)*$S44*((1+'Inputs &amp; Summary'!$D$7)^AR$29))),IF($M44=Lists!$H$3,IF($K44&lt;1,((($R44*(1-$E44)+$Q44*(1-$F44))/$K44)*((1+'Inputs &amp; Summary'!$D$7)^AR$29)),((INT(AR$29/$K44)-INT((AR$29-1)/$K44))*($R44*(1-$E44)+$Q44*(1-$F44))*((1+'Inputs &amp; Summary'!$D$7)^AR$29))),((_xlfn.WEIBULL.DIST(AR$29,$L44,$K44,FALSE)*($R44*(1-$E44)+$Q44*(1-$F44))*((1+'Inputs &amp; Summary'!$D$7)^AR$29))))))</f>
        <v>385.44688442969425</v>
      </c>
      <c r="AS44" s="114">
        <f>$D44*IF(AS$29&gt;'Inputs &amp; Summary'!$D$5,0,IF(AS$29&gt;VLOOKUP($G44,Lists!$J$17:$K$21,2),IF($M44=Lists!$H$3,IF($K44&lt;1,(($S44/$K44)*((1+'Inputs &amp; Summary'!$D$7)^AS$29)),((INT(AS$29/$K44)-INT((AS$29-1)/$K44))*$S44*((1+'Inputs &amp; Summary'!$D$7)^AS$29))),(_xlfn.WEIBULL.DIST(AS$29,$L44,$K44,FALSE)*$S44*((1+'Inputs &amp; Summary'!$D$7)^AS$29))),IF($M44=Lists!$H$3,IF($K44&lt;1,((($R44*(1-$E44)+$Q44*(1-$F44))/$K44)*((1+'Inputs &amp; Summary'!$D$7)^AS$29)),((INT(AS$29/$K44)-INT((AS$29-1)/$K44))*($R44*(1-$E44)+$Q44*(1-$F44))*((1+'Inputs &amp; Summary'!$D$7)^AS$29))),((_xlfn.WEIBULL.DIST(AS$29,$L44,$K44,FALSE)*($R44*(1-$E44)+$Q44*(1-$F44))*((1+'Inputs &amp; Summary'!$D$7)^AS$29))))))</f>
        <v>0</v>
      </c>
      <c r="AT44" s="114">
        <f>$D44*IF(AT$29&gt;'Inputs &amp; Summary'!$D$5,0,IF(AT$29&gt;VLOOKUP($G44,Lists!$J$17:$K$21,2),IF($M44=Lists!$H$3,IF($K44&lt;1,(($S44/$K44)*((1+'Inputs &amp; Summary'!$D$7)^AT$29)),((INT(AT$29/$K44)-INT((AT$29-1)/$K44))*$S44*((1+'Inputs &amp; Summary'!$D$7)^AT$29))),(_xlfn.WEIBULL.DIST(AT$29,$L44,$K44,FALSE)*$S44*((1+'Inputs &amp; Summary'!$D$7)^AT$29))),IF($M44=Lists!$H$3,IF($K44&lt;1,((($R44*(1-$E44)+$Q44*(1-$F44))/$K44)*((1+'Inputs &amp; Summary'!$D$7)^AT$29)),((INT(AT$29/$K44)-INT((AT$29-1)/$K44))*($R44*(1-$E44)+$Q44*(1-$F44))*((1+'Inputs &amp; Summary'!$D$7)^AT$29))),((_xlfn.WEIBULL.DIST(AT$29,$L44,$K44,FALSE)*($R44*(1-$E44)+$Q44*(1-$F44))*((1+'Inputs &amp; Summary'!$D$7)^AT$29))))))</f>
        <v>0</v>
      </c>
      <c r="AU44" s="114">
        <f>$D44*IF(AU$29&gt;'Inputs &amp; Summary'!$D$5,0,IF(AU$29&gt;VLOOKUP($G44,Lists!$J$17:$K$21,2),IF($M44=Lists!$H$3,IF($K44&lt;1,(($S44/$K44)*((1+'Inputs &amp; Summary'!$D$7)^AU$29)),((INT(AU$29/$K44)-INT((AU$29-1)/$K44))*$S44*((1+'Inputs &amp; Summary'!$D$7)^AU$29))),(_xlfn.WEIBULL.DIST(AU$29,$L44,$K44,FALSE)*$S44*((1+'Inputs &amp; Summary'!$D$7)^AU$29))),IF($M44=Lists!$H$3,IF($K44&lt;1,((($R44*(1-$E44)+$Q44*(1-$F44))/$K44)*((1+'Inputs &amp; Summary'!$D$7)^AU$29)),((INT(AU$29/$K44)-INT((AU$29-1)/$K44))*($R44*(1-$E44)+$Q44*(1-$F44))*((1+'Inputs &amp; Summary'!$D$7)^AU$29))),((_xlfn.WEIBULL.DIST(AU$29,$L44,$K44,FALSE)*($R44*(1-$E44)+$Q44*(1-$F44))*((1+'Inputs &amp; Summary'!$D$7)^AU$29))))))</f>
        <v>0</v>
      </c>
      <c r="AV44" s="114">
        <f>$D44*IF(AV$29&gt;'Inputs &amp; Summary'!$D$5,0,IF(AV$29&gt;VLOOKUP($G44,Lists!$J$17:$K$21,2),IF($M44=Lists!$H$3,IF($K44&lt;1,(($S44/$K44)*((1+'Inputs &amp; Summary'!$D$7)^AV$29)),((INT(AV$29/$K44)-INT((AV$29-1)/$K44))*$S44*((1+'Inputs &amp; Summary'!$D$7)^AV$29))),(_xlfn.WEIBULL.DIST(AV$29,$L44,$K44,FALSE)*$S44*((1+'Inputs &amp; Summary'!$D$7)^AV$29))),IF($M44=Lists!$H$3,IF($K44&lt;1,((($R44*(1-$E44)+$Q44*(1-$F44))/$K44)*((1+'Inputs &amp; Summary'!$D$7)^AV$29)),((INT(AV$29/$K44)-INT((AV$29-1)/$K44))*($R44*(1-$E44)+$Q44*(1-$F44))*((1+'Inputs &amp; Summary'!$D$7)^AV$29))),((_xlfn.WEIBULL.DIST(AV$29,$L44,$K44,FALSE)*($R44*(1-$E44)+$Q44*(1-$F44))*((1+'Inputs &amp; Summary'!$D$7)^AV$29))))))</f>
        <v>0</v>
      </c>
      <c r="AW44" s="114">
        <f>$D44*IF(AW$29&gt;'Inputs &amp; Summary'!$D$5,0,IF(AW$29&gt;VLOOKUP($G44,Lists!$J$17:$K$21,2),IF($M44=Lists!$H$3,IF($K44&lt;1,(($S44/$K44)*((1+'Inputs &amp; Summary'!$D$7)^AW$29)),((INT(AW$29/$K44)-INT((AW$29-1)/$K44))*$S44*((1+'Inputs &amp; Summary'!$D$7)^AW$29))),(_xlfn.WEIBULL.DIST(AW$29,$L44,$K44,FALSE)*$S44*((1+'Inputs &amp; Summary'!$D$7)^AW$29))),IF($M44=Lists!$H$3,IF($K44&lt;1,((($R44*(1-$E44)+$Q44*(1-$F44))/$K44)*((1+'Inputs &amp; Summary'!$D$7)^AW$29)),((INT(AW$29/$K44)-INT((AW$29-1)/$K44))*($R44*(1-$E44)+$Q44*(1-$F44))*((1+'Inputs &amp; Summary'!$D$7)^AW$29))),((_xlfn.WEIBULL.DIST(AW$29,$L44,$K44,FALSE)*($R44*(1-$E44)+$Q44*(1-$F44))*((1+'Inputs &amp; Summary'!$D$7)^AW$29))))))</f>
        <v>0</v>
      </c>
      <c r="AX44" s="114">
        <f>$D44*IF(AX$29&gt;'Inputs &amp; Summary'!$D$5,0,IF(AX$29&gt;VLOOKUP($G44,Lists!$J$17:$K$21,2),IF($M44=Lists!$H$3,IF($K44&lt;1,(($S44/$K44)*((1+'Inputs &amp; Summary'!$D$7)^AX$29)),((INT(AX$29/$K44)-INT((AX$29-1)/$K44))*$S44*((1+'Inputs &amp; Summary'!$D$7)^AX$29))),(_xlfn.WEIBULL.DIST(AX$29,$L44,$K44,FALSE)*$S44*((1+'Inputs &amp; Summary'!$D$7)^AX$29))),IF($M44=Lists!$H$3,IF($K44&lt;1,((($R44*(1-$E44)+$Q44*(1-$F44))/$K44)*((1+'Inputs &amp; Summary'!$D$7)^AX$29)),((INT(AX$29/$K44)-INT((AX$29-1)/$K44))*($R44*(1-$E44)+$Q44*(1-$F44))*((1+'Inputs &amp; Summary'!$D$7)^AX$29))),((_xlfn.WEIBULL.DIST(AX$29,$L44,$K44,FALSE)*($R44*(1-$E44)+$Q44*(1-$F44))*((1+'Inputs &amp; Summary'!$D$7)^AX$29))))))</f>
        <v>0</v>
      </c>
      <c r="AY44" s="114">
        <f>$D44*IF(AY$29&gt;'Inputs &amp; Summary'!$D$5,0,IF(AY$29&gt;VLOOKUP($G44,Lists!$J$17:$K$21,2),IF($M44=Lists!$H$3,IF($K44&lt;1,(($S44/$K44)*((1+'Inputs &amp; Summary'!$D$7)^AY$29)),((INT(AY$29/$K44)-INT((AY$29-1)/$K44))*$S44*((1+'Inputs &amp; Summary'!$D$7)^AY$29))),(_xlfn.WEIBULL.DIST(AY$29,$L44,$K44,FALSE)*$S44*((1+'Inputs &amp; Summary'!$D$7)^AY$29))),IF($M44=Lists!$H$3,IF($K44&lt;1,((($R44*(1-$E44)+$Q44*(1-$F44))/$K44)*((1+'Inputs &amp; Summary'!$D$7)^AY$29)),((INT(AY$29/$K44)-INT((AY$29-1)/$K44))*($R44*(1-$E44)+$Q44*(1-$F44))*((1+'Inputs &amp; Summary'!$D$7)^AY$29))),((_xlfn.WEIBULL.DIST(AY$29,$L44,$K44,FALSE)*($R44*(1-$E44)+$Q44*(1-$F44))*((1+'Inputs &amp; Summary'!$D$7)^AY$29))))))</f>
        <v>0</v>
      </c>
      <c r="AZ44" s="114">
        <f>$D44*IF(AZ$29&gt;'Inputs &amp; Summary'!$D$5,0,IF(AZ$29&gt;VLOOKUP($G44,Lists!$J$17:$K$21,2),IF($M44=Lists!$H$3,IF($K44&lt;1,(($S44/$K44)*((1+'Inputs &amp; Summary'!$D$7)^AZ$29)),((INT(AZ$29/$K44)-INT((AZ$29-1)/$K44))*$S44*((1+'Inputs &amp; Summary'!$D$7)^AZ$29))),(_xlfn.WEIBULL.DIST(AZ$29,$L44,$K44,FALSE)*$S44*((1+'Inputs &amp; Summary'!$D$7)^AZ$29))),IF($M44=Lists!$H$3,IF($K44&lt;1,((($R44*(1-$E44)+$Q44*(1-$F44))/$K44)*((1+'Inputs &amp; Summary'!$D$7)^AZ$29)),((INT(AZ$29/$K44)-INT((AZ$29-1)/$K44))*($R44*(1-$E44)+$Q44*(1-$F44))*((1+'Inputs &amp; Summary'!$D$7)^AZ$29))),((_xlfn.WEIBULL.DIST(AZ$29,$L44,$K44,FALSE)*($R44*(1-$E44)+$Q44*(1-$F44))*((1+'Inputs &amp; Summary'!$D$7)^AZ$29))))))</f>
        <v>0</v>
      </c>
      <c r="BA44" s="114">
        <f>$D44*IF(BA$29&gt;'Inputs &amp; Summary'!$D$5,0,IF(BA$29&gt;VLOOKUP($G44,Lists!$J$17:$K$21,2),IF($M44=Lists!$H$3,IF($K44&lt;1,(($S44/$K44)*((1+'Inputs &amp; Summary'!$D$7)^BA$29)),((INT(BA$29/$K44)-INT((BA$29-1)/$K44))*$S44*((1+'Inputs &amp; Summary'!$D$7)^BA$29))),(_xlfn.WEIBULL.DIST(BA$29,$L44,$K44,FALSE)*$S44*((1+'Inputs &amp; Summary'!$D$7)^BA$29))),IF($M44=Lists!$H$3,IF($K44&lt;1,((($R44*(1-$E44)+$Q44*(1-$F44))/$K44)*((1+'Inputs &amp; Summary'!$D$7)^BA$29)),((INT(BA$29/$K44)-INT((BA$29-1)/$K44))*($R44*(1-$E44)+$Q44*(1-$F44))*((1+'Inputs &amp; Summary'!$D$7)^BA$29))),((_xlfn.WEIBULL.DIST(BA$29,$L44,$K44,FALSE)*($R44*(1-$E44)+$Q44*(1-$F44))*((1+'Inputs &amp; Summary'!$D$7)^BA$29))))))</f>
        <v>0</v>
      </c>
      <c r="BB44" s="114">
        <f>$D44*IF(BB$29&gt;'Inputs &amp; Summary'!$D$5,0,IF(BB$29&gt;VLOOKUP($G44,Lists!$J$17:$K$21,2),IF($M44=Lists!$H$3,IF($K44&lt;1,(($S44/$K44)*((1+'Inputs &amp; Summary'!$D$7)^BB$29)),((INT(BB$29/$K44)-INT((BB$29-1)/$K44))*$S44*((1+'Inputs &amp; Summary'!$D$7)^BB$29))),(_xlfn.WEIBULL.DIST(BB$29,$L44,$K44,FALSE)*$S44*((1+'Inputs &amp; Summary'!$D$7)^BB$29))),IF($M44=Lists!$H$3,IF($K44&lt;1,((($R44*(1-$E44)+$Q44*(1-$F44))/$K44)*((1+'Inputs &amp; Summary'!$D$7)^BB$29)),((INT(BB$29/$K44)-INT((BB$29-1)/$K44))*($R44*(1-$E44)+$Q44*(1-$F44))*((1+'Inputs &amp; Summary'!$D$7)^BB$29))),((_xlfn.WEIBULL.DIST(BB$29,$L44,$K44,FALSE)*($R44*(1-$E44)+$Q44*(1-$F44))*((1+'Inputs &amp; Summary'!$D$7)^BB$29))))))</f>
        <v>0</v>
      </c>
      <c r="BC44" s="114">
        <f>$D44*IF(BC$29&gt;'Inputs &amp; Summary'!$D$5,0,IF(BC$29&gt;VLOOKUP($G44,Lists!$J$17:$K$21,2),IF($M44=Lists!$H$3,IF($K44&lt;1,(($S44/$K44)*((1+'Inputs &amp; Summary'!$D$7)^BC$29)),((INT(BC$29/$K44)-INT((BC$29-1)/$K44))*$S44*((1+'Inputs &amp; Summary'!$D$7)^BC$29))),(_xlfn.WEIBULL.DIST(BC$29,$L44,$K44,FALSE)*$S44*((1+'Inputs &amp; Summary'!$D$7)^BC$29))),IF($M44=Lists!$H$3,IF($K44&lt;1,((($R44*(1-$E44)+$Q44*(1-$F44))/$K44)*((1+'Inputs &amp; Summary'!$D$7)^BC$29)),((INT(BC$29/$K44)-INT((BC$29-1)/$K44))*($R44*(1-$E44)+$Q44*(1-$F44))*((1+'Inputs &amp; Summary'!$D$7)^BC$29))),((_xlfn.WEIBULL.DIST(BC$29,$L44,$K44,FALSE)*($R44*(1-$E44)+$Q44*(1-$F44))*((1+'Inputs &amp; Summary'!$D$7)^BC$29))))))</f>
        <v>0</v>
      </c>
      <c r="BD44" s="114">
        <f>$D44*IF(BD$29&gt;'Inputs &amp; Summary'!$D$5,0,IF(BD$29&gt;VLOOKUP($G44,Lists!$J$17:$K$21,2),IF($M44=Lists!$H$3,IF($K44&lt;1,(($S44/$K44)*((1+'Inputs &amp; Summary'!$D$7)^BD$29)),((INT(BD$29/$K44)-INT((BD$29-1)/$K44))*$S44*((1+'Inputs &amp; Summary'!$D$7)^BD$29))),(_xlfn.WEIBULL.DIST(BD$29,$L44,$K44,FALSE)*$S44*((1+'Inputs &amp; Summary'!$D$7)^BD$29))),IF($M44=Lists!$H$3,IF($K44&lt;1,((($R44*(1-$E44)+$Q44*(1-$F44))/$K44)*((1+'Inputs &amp; Summary'!$D$7)^BD$29)),((INT(BD$29/$K44)-INT((BD$29-1)/$K44))*($R44*(1-$E44)+$Q44*(1-$F44))*((1+'Inputs &amp; Summary'!$D$7)^BD$29))),((_xlfn.WEIBULL.DIST(BD$29,$L44,$K44,FALSE)*($R44*(1-$E44)+$Q44*(1-$F44))*((1+'Inputs &amp; Summary'!$D$7)^BD$29))))))</f>
        <v>0</v>
      </c>
      <c r="BE44" s="114">
        <f>$D44*IF(BE$29&gt;'Inputs &amp; Summary'!$D$5,0,IF(BE$29&gt;VLOOKUP($G44,Lists!$J$17:$K$21,2),IF($M44=Lists!$H$3,IF($K44&lt;1,(($S44/$K44)*((1+'Inputs &amp; Summary'!$D$7)^BE$29)),((INT(BE$29/$K44)-INT((BE$29-1)/$K44))*$S44*((1+'Inputs &amp; Summary'!$D$7)^BE$29))),(_xlfn.WEIBULL.DIST(BE$29,$L44,$K44,FALSE)*$S44*((1+'Inputs &amp; Summary'!$D$7)^BE$29))),IF($M44=Lists!$H$3,IF($K44&lt;1,((($R44*(1-$E44)+$Q44*(1-$F44))/$K44)*((1+'Inputs &amp; Summary'!$D$7)^BE$29)),((INT(BE$29/$K44)-INT((BE$29-1)/$K44))*($R44*(1-$E44)+$Q44*(1-$F44))*((1+'Inputs &amp; Summary'!$D$7)^BE$29))),((_xlfn.WEIBULL.DIST(BE$29,$L44,$K44,FALSE)*($R44*(1-$E44)+$Q44*(1-$F44))*((1+'Inputs &amp; Summary'!$D$7)^BE$29))))))</f>
        <v>0</v>
      </c>
      <c r="BF44" s="114">
        <f>$D44*IF(BF$29&gt;'Inputs &amp; Summary'!$D$5,0,IF(BF$29&gt;VLOOKUP($G44,Lists!$J$17:$K$21,2),IF($M44=Lists!$H$3,IF($K44&lt;1,(($S44/$K44)*((1+'Inputs &amp; Summary'!$D$7)^BF$29)),((INT(BF$29/$K44)-INT((BF$29-1)/$K44))*$S44*((1+'Inputs &amp; Summary'!$D$7)^BF$29))),(_xlfn.WEIBULL.DIST(BF$29,$L44,$K44,FALSE)*$S44*((1+'Inputs &amp; Summary'!$D$7)^BF$29))),IF($M44=Lists!$H$3,IF($K44&lt;1,((($R44*(1-$E44)+$Q44*(1-$F44))/$K44)*((1+'Inputs &amp; Summary'!$D$7)^BF$29)),((INT(BF$29/$K44)-INT((BF$29-1)/$K44))*($R44*(1-$E44)+$Q44*(1-$F44))*((1+'Inputs &amp; Summary'!$D$7)^BF$29))),((_xlfn.WEIBULL.DIST(BF$29,$L44,$K44,FALSE)*($R44*(1-$E44)+$Q44*(1-$F44))*((1+'Inputs &amp; Summary'!$D$7)^BF$29))))))</f>
        <v>0</v>
      </c>
      <c r="BG44" s="114">
        <f>$D44*IF(BG$29&gt;'Inputs &amp; Summary'!$D$5,0,IF(BG$29&gt;VLOOKUP($G44,Lists!$J$17:$K$21,2),IF($M44=Lists!$H$3,IF($K44&lt;1,(($S44/$K44)*((1+'Inputs &amp; Summary'!$D$7)^BG$29)),((INT(BG$29/$K44)-INT((BG$29-1)/$K44))*$S44*((1+'Inputs &amp; Summary'!$D$7)^BG$29))),(_xlfn.WEIBULL.DIST(BG$29,$L44,$K44,FALSE)*$S44*((1+'Inputs &amp; Summary'!$D$7)^BG$29))),IF($M44=Lists!$H$3,IF($K44&lt;1,((($R44*(1-$E44)+$Q44*(1-$F44))/$K44)*((1+'Inputs &amp; Summary'!$D$7)^BG$29)),((INT(BG$29/$K44)-INT((BG$29-1)/$K44))*($R44*(1-$E44)+$Q44*(1-$F44))*((1+'Inputs &amp; Summary'!$D$7)^BG$29))),((_xlfn.WEIBULL.DIST(BG$29,$L44,$K44,FALSE)*($R44*(1-$E44)+$Q44*(1-$F44))*((1+'Inputs &amp; Summary'!$D$7)^BG$29))))))</f>
        <v>0</v>
      </c>
      <c r="BH44" s="114">
        <f>$D44*IF(BH$29&gt;'Inputs &amp; Summary'!$D$5,0,IF(BH$29&gt;VLOOKUP($G44,Lists!$J$17:$K$21,2),IF($M44=Lists!$H$3,IF($K44&lt;1,(($S44/$K44)*((1+'Inputs &amp; Summary'!$D$7)^BH$29)),((INT(BH$29/$K44)-INT((BH$29-1)/$K44))*$S44*((1+'Inputs &amp; Summary'!$D$7)^BH$29))),(_xlfn.WEIBULL.DIST(BH$29,$L44,$K44,FALSE)*$S44*((1+'Inputs &amp; Summary'!$D$7)^BH$29))),IF($M44=Lists!$H$3,IF($K44&lt;1,((($R44*(1-$E44)+$Q44*(1-$F44))/$K44)*((1+'Inputs &amp; Summary'!$D$7)^BH$29)),((INT(BH$29/$K44)-INT((BH$29-1)/$K44))*($R44*(1-$E44)+$Q44*(1-$F44))*((1+'Inputs &amp; Summary'!$D$7)^BH$29))),((_xlfn.WEIBULL.DIST(BH$29,$L44,$K44,FALSE)*($R44*(1-$E44)+$Q44*(1-$F44))*((1+'Inputs &amp; Summary'!$D$7)^BH$29))))))</f>
        <v>0</v>
      </c>
      <c r="BI44" s="114">
        <f>$D44*IF(BI$29&gt;'Inputs &amp; Summary'!$D$5,0,IF(BI$29&gt;VLOOKUP($G44,Lists!$J$17:$K$21,2),IF($M44=Lists!$H$3,IF($K44&lt;1,(($S44/$K44)*((1+'Inputs &amp; Summary'!$D$7)^BI$29)),((INT(BI$29/$K44)-INT((BI$29-1)/$K44))*$S44*((1+'Inputs &amp; Summary'!$D$7)^BI$29))),(_xlfn.WEIBULL.DIST(BI$29,$L44,$K44,FALSE)*$S44*((1+'Inputs &amp; Summary'!$D$7)^BI$29))),IF($M44=Lists!$H$3,IF($K44&lt;1,((($R44*(1-$E44)+$Q44*(1-$F44))/$K44)*((1+'Inputs &amp; Summary'!$D$7)^BI$29)),((INT(BI$29/$K44)-INT((BI$29-1)/$K44))*($R44*(1-$E44)+$Q44*(1-$F44))*((1+'Inputs &amp; Summary'!$D$7)^BI$29))),((_xlfn.WEIBULL.DIST(BI$29,$L44,$K44,FALSE)*($R44*(1-$E44)+$Q44*(1-$F44))*((1+'Inputs &amp; Summary'!$D$7)^BI$29))))))</f>
        <v>0</v>
      </c>
      <c r="BJ44" s="114">
        <f>$D44*IF(BJ$29&gt;'Inputs &amp; Summary'!$D$5,0,IF(BJ$29&gt;VLOOKUP($G44,Lists!$J$17:$K$21,2),IF($M44=Lists!$H$3,IF($K44&lt;1,(($S44/$K44)*((1+'Inputs &amp; Summary'!$D$7)^BJ$29)),((INT(BJ$29/$K44)-INT((BJ$29-1)/$K44))*$S44*((1+'Inputs &amp; Summary'!$D$7)^BJ$29))),(_xlfn.WEIBULL.DIST(BJ$29,$L44,$K44,FALSE)*$S44*((1+'Inputs &amp; Summary'!$D$7)^BJ$29))),IF($M44=Lists!$H$3,IF($K44&lt;1,((($R44*(1-$E44)+$Q44*(1-$F44))/$K44)*((1+'Inputs &amp; Summary'!$D$7)^BJ$29)),((INT(BJ$29/$K44)-INT((BJ$29-1)/$K44))*($R44*(1-$E44)+$Q44*(1-$F44))*((1+'Inputs &amp; Summary'!$D$7)^BJ$29))),((_xlfn.WEIBULL.DIST(BJ$29,$L44,$K44,FALSE)*($R44*(1-$E44)+$Q44*(1-$F44))*((1+'Inputs &amp; Summary'!$D$7)^BJ$29))))))</f>
        <v>0</v>
      </c>
      <c r="BK44" s="114">
        <f>$D44*IF(BK$29&gt;'Inputs &amp; Summary'!$D$5,0,IF(BK$29&gt;VLOOKUP($G44,Lists!$J$17:$K$21,2),IF($M44=Lists!$H$3,IF($K44&lt;1,(($S44/$K44)*((1+'Inputs &amp; Summary'!$D$7)^BK$29)),((INT(BK$29/$K44)-INT((BK$29-1)/$K44))*$S44*((1+'Inputs &amp; Summary'!$D$7)^BK$29))),(_xlfn.WEIBULL.DIST(BK$29,$L44,$K44,FALSE)*$S44*((1+'Inputs &amp; Summary'!$D$7)^BK$29))),IF($M44=Lists!$H$3,IF($K44&lt;1,((($R44*(1-$E44)+$Q44*(1-$F44))/$K44)*((1+'Inputs &amp; Summary'!$D$7)^BK$29)),((INT(BK$29/$K44)-INT((BK$29-1)/$K44))*($R44*(1-$E44)+$Q44*(1-$F44))*((1+'Inputs &amp; Summary'!$D$7)^BK$29))),((_xlfn.WEIBULL.DIST(BK$29,$L44,$K44,FALSE)*($R44*(1-$E44)+$Q44*(1-$F44))*((1+'Inputs &amp; Summary'!$D$7)^BK$29))))))</f>
        <v>0</v>
      </c>
      <c r="BL44" s="114">
        <f>$D44*IF(BL$29&gt;'Inputs &amp; Summary'!$D$5,0,IF(BL$29&gt;VLOOKUP($G44,Lists!$J$17:$K$21,2),IF($M44=Lists!$H$3,IF($K44&lt;1,(($S44/$K44)*((1+'Inputs &amp; Summary'!$D$7)^BL$29)),((INT(BL$29/$K44)-INT((BL$29-1)/$K44))*$S44*((1+'Inputs &amp; Summary'!$D$7)^BL$29))),(_xlfn.WEIBULL.DIST(BL$29,$L44,$K44,FALSE)*$S44*((1+'Inputs &amp; Summary'!$D$7)^BL$29))),IF($M44=Lists!$H$3,IF($K44&lt;1,((($R44*(1-$E44)+$Q44*(1-$F44))/$K44)*((1+'Inputs &amp; Summary'!$D$7)^BL$29)),((INT(BL$29/$K44)-INT((BL$29-1)/$K44))*($R44*(1-$E44)+$Q44*(1-$F44))*((1+'Inputs &amp; Summary'!$D$7)^BL$29))),((_xlfn.WEIBULL.DIST(BL$29,$L44,$K44,FALSE)*($R44*(1-$E44)+$Q44*(1-$F44))*((1+'Inputs &amp; Summary'!$D$7)^BL$29))))))</f>
        <v>0</v>
      </c>
    </row>
    <row r="45" spans="1:64" s="1" customFormat="1" x14ac:dyDescent="0.3">
      <c r="A45" s="79" t="s">
        <v>48</v>
      </c>
      <c r="B45" s="33" t="s">
        <v>307</v>
      </c>
      <c r="C45" s="33" t="s">
        <v>37</v>
      </c>
      <c r="D45" s="68">
        <v>1</v>
      </c>
      <c r="E45" s="68">
        <v>0</v>
      </c>
      <c r="F45" s="68">
        <v>0</v>
      </c>
      <c r="G45" s="213" t="s">
        <v>433</v>
      </c>
      <c r="H45" s="34" t="s">
        <v>293</v>
      </c>
      <c r="I45" s="34" t="s">
        <v>270</v>
      </c>
      <c r="J45" s="33">
        <f>VLOOKUP(I45,'Labor Rates'!$A$1:$B$16,2)</f>
        <v>25.173076923076923</v>
      </c>
      <c r="K45" s="35">
        <v>1</v>
      </c>
      <c r="L45" s="35">
        <v>1</v>
      </c>
      <c r="M45" s="33" t="s">
        <v>259</v>
      </c>
      <c r="N45" s="84">
        <f>'Inputs &amp; Summary'!$D$45*'Inputs &amp; Summary'!$D$42</f>
        <v>103.04449648711943</v>
      </c>
      <c r="O45" s="35">
        <v>0.1</v>
      </c>
      <c r="P45" s="5">
        <v>0</v>
      </c>
      <c r="Q45" s="73">
        <f t="shared" si="6"/>
        <v>259.39470365699879</v>
      </c>
      <c r="R45" s="73">
        <f t="shared" si="7"/>
        <v>0</v>
      </c>
      <c r="S45" s="74">
        <f t="shared" si="8"/>
        <v>259.39470365699879</v>
      </c>
      <c r="T45" s="88"/>
      <c r="U45" s="80"/>
      <c r="V45" s="87">
        <f t="shared" si="9"/>
        <v>321.4330609703735</v>
      </c>
      <c r="W45" s="87">
        <f>NPV('Inputs &amp; Summary'!$D$6,Y45:BL45)</f>
        <v>3259.6732445572779</v>
      </c>
      <c r="X45" s="90">
        <f t="shared" si="10"/>
        <v>4.6168398367918306E-2</v>
      </c>
      <c r="Y45" s="114">
        <f>$D45*IF(Y$29&gt;'Inputs &amp; Summary'!$D$5,0,IF(Y$29&gt;VLOOKUP($G45,Lists!$J$17:$K$21,2),IF($M45=Lists!$H$3,IF($K45&lt;1,(($S45/$K45)*((1+'Inputs &amp; Summary'!$D$7)^Y$29)),((INT(Y$29/$K45)-INT((Y$29-1)/$K45))*$S45*((1+'Inputs &amp; Summary'!$D$7)^Y$29))),(_xlfn.WEIBULL.DIST(Y$29,$L45,$K45,FALSE)*$S45*((1+'Inputs &amp; Summary'!$D$7)^Y$29))),IF($M45=Lists!$H$3,IF($K45&lt;1,((($R45*(1-$E45)+$Q45*(1-$F45))/$K45)*((1+'Inputs &amp; Summary'!$D$7)^Y$29)),((INT(Y$29/$K45)-INT((Y$29-1)/$K45))*($R45*(1-$E45)+$Q45*(1-$F45))*((1+'Inputs &amp; Summary'!$D$7)^Y$29))),((_xlfn.WEIBULL.DIST(Y$29,$L45,$K45,FALSE)*($R45*(1-$E45)+$Q45*(1-$F45))*((1+'Inputs &amp; Summary'!$D$7)^Y$29))))))</f>
        <v>264.58259773013879</v>
      </c>
      <c r="Z45" s="114">
        <f>$D45*IF(Z$29&gt;'Inputs &amp; Summary'!$D$5,0,IF(Z$29&gt;VLOOKUP($G45,Lists!$J$17:$K$21,2),IF($M45=Lists!$H$3,IF($K45&lt;1,(($S45/$K45)*((1+'Inputs &amp; Summary'!$D$7)^Z$29)),((INT(Z$29/$K45)-INT((Z$29-1)/$K45))*$S45*((1+'Inputs &amp; Summary'!$D$7)^Z$29))),(_xlfn.WEIBULL.DIST(Z$29,$L45,$K45,FALSE)*$S45*((1+'Inputs &amp; Summary'!$D$7)^Z$29))),IF($M45=Lists!$H$3,IF($K45&lt;1,((($R45*(1-$E45)+$Q45*(1-$F45))/$K45)*((1+'Inputs &amp; Summary'!$D$7)^Z$29)),((INT(Z$29/$K45)-INT((Z$29-1)/$K45))*($R45*(1-$E45)+$Q45*(1-$F45))*((1+'Inputs &amp; Summary'!$D$7)^Z$29))),((_xlfn.WEIBULL.DIST(Z$29,$L45,$K45,FALSE)*($R45*(1-$E45)+$Q45*(1-$F45))*((1+'Inputs &amp; Summary'!$D$7)^Z$29))))))</f>
        <v>269.87424968474153</v>
      </c>
      <c r="AA45" s="114">
        <f>$D45*IF(AA$29&gt;'Inputs &amp; Summary'!$D$5,0,IF(AA$29&gt;VLOOKUP($G45,Lists!$J$17:$K$21,2),IF($M45=Lists!$H$3,IF($K45&lt;1,(($S45/$K45)*((1+'Inputs &amp; Summary'!$D$7)^AA$29)),((INT(AA$29/$K45)-INT((AA$29-1)/$K45))*$S45*((1+'Inputs &amp; Summary'!$D$7)^AA$29))),(_xlfn.WEIBULL.DIST(AA$29,$L45,$K45,FALSE)*$S45*((1+'Inputs &amp; Summary'!$D$7)^AA$29))),IF($M45=Lists!$H$3,IF($K45&lt;1,((($R45*(1-$E45)+$Q45*(1-$F45))/$K45)*((1+'Inputs &amp; Summary'!$D$7)^AA$29)),((INT(AA$29/$K45)-INT((AA$29-1)/$K45))*($R45*(1-$E45)+$Q45*(1-$F45))*((1+'Inputs &amp; Summary'!$D$7)^AA$29))),((_xlfn.WEIBULL.DIST(AA$29,$L45,$K45,FALSE)*($R45*(1-$E45)+$Q45*(1-$F45))*((1+'Inputs &amp; Summary'!$D$7)^AA$29))))))</f>
        <v>275.27173467843636</v>
      </c>
      <c r="AB45" s="114">
        <f>$D45*IF(AB$29&gt;'Inputs &amp; Summary'!$D$5,0,IF(AB$29&gt;VLOOKUP($G45,Lists!$J$17:$K$21,2),IF($M45=Lists!$H$3,IF($K45&lt;1,(($S45/$K45)*((1+'Inputs &amp; Summary'!$D$7)^AB$29)),((INT(AB$29/$K45)-INT((AB$29-1)/$K45))*$S45*((1+'Inputs &amp; Summary'!$D$7)^AB$29))),(_xlfn.WEIBULL.DIST(AB$29,$L45,$K45,FALSE)*$S45*((1+'Inputs &amp; Summary'!$D$7)^AB$29))),IF($M45=Lists!$H$3,IF($K45&lt;1,((($R45*(1-$E45)+$Q45*(1-$F45))/$K45)*((1+'Inputs &amp; Summary'!$D$7)^AB$29)),((INT(AB$29/$K45)-INT((AB$29-1)/$K45))*($R45*(1-$E45)+$Q45*(1-$F45))*((1+'Inputs &amp; Summary'!$D$7)^AB$29))),((_xlfn.WEIBULL.DIST(AB$29,$L45,$K45,FALSE)*($R45*(1-$E45)+$Q45*(1-$F45))*((1+'Inputs &amp; Summary'!$D$7)^AB$29))))))</f>
        <v>280.77716937200506</v>
      </c>
      <c r="AC45" s="114">
        <f>$D45*IF(AC$29&gt;'Inputs &amp; Summary'!$D$5,0,IF(AC$29&gt;VLOOKUP($G45,Lists!$J$17:$K$21,2),IF($M45=Lists!$H$3,IF($K45&lt;1,(($S45/$K45)*((1+'Inputs &amp; Summary'!$D$7)^AC$29)),((INT(AC$29/$K45)-INT((AC$29-1)/$K45))*$S45*((1+'Inputs &amp; Summary'!$D$7)^AC$29))),(_xlfn.WEIBULL.DIST(AC$29,$L45,$K45,FALSE)*$S45*((1+'Inputs &amp; Summary'!$D$7)^AC$29))),IF($M45=Lists!$H$3,IF($K45&lt;1,((($R45*(1-$E45)+$Q45*(1-$F45))/$K45)*((1+'Inputs &amp; Summary'!$D$7)^AC$29)),((INT(AC$29/$K45)-INT((AC$29-1)/$K45))*($R45*(1-$E45)+$Q45*(1-$F45))*((1+'Inputs &amp; Summary'!$D$7)^AC$29))),((_xlfn.WEIBULL.DIST(AC$29,$L45,$K45,FALSE)*($R45*(1-$E45)+$Q45*(1-$F45))*((1+'Inputs &amp; Summary'!$D$7)^AC$29))))))</f>
        <v>286.3927127594452</v>
      </c>
      <c r="AD45" s="114">
        <f>$D45*IF(AD$29&gt;'Inputs &amp; Summary'!$D$5,0,IF(AD$29&gt;VLOOKUP($G45,Lists!$J$17:$K$21,2),IF($M45=Lists!$H$3,IF($K45&lt;1,(($S45/$K45)*((1+'Inputs &amp; Summary'!$D$7)^AD$29)),((INT(AD$29/$K45)-INT((AD$29-1)/$K45))*$S45*((1+'Inputs &amp; Summary'!$D$7)^AD$29))),(_xlfn.WEIBULL.DIST(AD$29,$L45,$K45,FALSE)*$S45*((1+'Inputs &amp; Summary'!$D$7)^AD$29))),IF($M45=Lists!$H$3,IF($K45&lt;1,((($R45*(1-$E45)+$Q45*(1-$F45))/$K45)*((1+'Inputs &amp; Summary'!$D$7)^AD$29)),((INT(AD$29/$K45)-INT((AD$29-1)/$K45))*($R45*(1-$E45)+$Q45*(1-$F45))*((1+'Inputs &amp; Summary'!$D$7)^AD$29))),((_xlfn.WEIBULL.DIST(AD$29,$L45,$K45,FALSE)*($R45*(1-$E45)+$Q45*(1-$F45))*((1+'Inputs &amp; Summary'!$D$7)^AD$29))))))</f>
        <v>292.1205670146341</v>
      </c>
      <c r="AE45" s="114">
        <f>$D45*IF(AE$29&gt;'Inputs &amp; Summary'!$D$5,0,IF(AE$29&gt;VLOOKUP($G45,Lists!$J$17:$K$21,2),IF($M45=Lists!$H$3,IF($K45&lt;1,(($S45/$K45)*((1+'Inputs &amp; Summary'!$D$7)^AE$29)),((INT(AE$29/$K45)-INT((AE$29-1)/$K45))*$S45*((1+'Inputs &amp; Summary'!$D$7)^AE$29))),(_xlfn.WEIBULL.DIST(AE$29,$L45,$K45,FALSE)*$S45*((1+'Inputs &amp; Summary'!$D$7)^AE$29))),IF($M45=Lists!$H$3,IF($K45&lt;1,((($R45*(1-$E45)+$Q45*(1-$F45))/$K45)*((1+'Inputs &amp; Summary'!$D$7)^AE$29)),((INT(AE$29/$K45)-INT((AE$29-1)/$K45))*($R45*(1-$E45)+$Q45*(1-$F45))*((1+'Inputs &amp; Summary'!$D$7)^AE$29))),((_xlfn.WEIBULL.DIST(AE$29,$L45,$K45,FALSE)*($R45*(1-$E45)+$Q45*(1-$F45))*((1+'Inputs &amp; Summary'!$D$7)^AE$29))))))</f>
        <v>297.96297835492675</v>
      </c>
      <c r="AF45" s="114">
        <f>$D45*IF(AF$29&gt;'Inputs &amp; Summary'!$D$5,0,IF(AF$29&gt;VLOOKUP($G45,Lists!$J$17:$K$21,2),IF($M45=Lists!$H$3,IF($K45&lt;1,(($S45/$K45)*((1+'Inputs &amp; Summary'!$D$7)^AF$29)),((INT(AF$29/$K45)-INT((AF$29-1)/$K45))*$S45*((1+'Inputs &amp; Summary'!$D$7)^AF$29))),(_xlfn.WEIBULL.DIST(AF$29,$L45,$K45,FALSE)*$S45*((1+'Inputs &amp; Summary'!$D$7)^AF$29))),IF($M45=Lists!$H$3,IF($K45&lt;1,((($R45*(1-$E45)+$Q45*(1-$F45))/$K45)*((1+'Inputs &amp; Summary'!$D$7)^AF$29)),((INT(AF$29/$K45)-INT((AF$29-1)/$K45))*($R45*(1-$E45)+$Q45*(1-$F45))*((1+'Inputs &amp; Summary'!$D$7)^AF$29))),((_xlfn.WEIBULL.DIST(AF$29,$L45,$K45,FALSE)*($R45*(1-$E45)+$Q45*(1-$F45))*((1+'Inputs &amp; Summary'!$D$7)^AF$29))))))</f>
        <v>303.92223792202532</v>
      </c>
      <c r="AG45" s="114">
        <f>$D45*IF(AG$29&gt;'Inputs &amp; Summary'!$D$5,0,IF(AG$29&gt;VLOOKUP($G45,Lists!$J$17:$K$21,2),IF($M45=Lists!$H$3,IF($K45&lt;1,(($S45/$K45)*((1+'Inputs &amp; Summary'!$D$7)^AG$29)),((INT(AG$29/$K45)-INT((AG$29-1)/$K45))*$S45*((1+'Inputs &amp; Summary'!$D$7)^AG$29))),(_xlfn.WEIBULL.DIST(AG$29,$L45,$K45,FALSE)*$S45*((1+'Inputs &amp; Summary'!$D$7)^AG$29))),IF($M45=Lists!$H$3,IF($K45&lt;1,((($R45*(1-$E45)+$Q45*(1-$F45))/$K45)*((1+'Inputs &amp; Summary'!$D$7)^AG$29)),((INT(AG$29/$K45)-INT((AG$29-1)/$K45))*($R45*(1-$E45)+$Q45*(1-$F45))*((1+'Inputs &amp; Summary'!$D$7)^AG$29))),((_xlfn.WEIBULL.DIST(AG$29,$L45,$K45,FALSE)*($R45*(1-$E45)+$Q45*(1-$F45))*((1+'Inputs &amp; Summary'!$D$7)^AG$29))))))</f>
        <v>310.00068268046579</v>
      </c>
      <c r="AH45" s="114">
        <f>$D45*IF(AH$29&gt;'Inputs &amp; Summary'!$D$5,0,IF(AH$29&gt;VLOOKUP($G45,Lists!$J$17:$K$21,2),IF($M45=Lists!$H$3,IF($K45&lt;1,(($S45/$K45)*((1+'Inputs &amp; Summary'!$D$7)^AH$29)),((INT(AH$29/$K45)-INT((AH$29-1)/$K45))*$S45*((1+'Inputs &amp; Summary'!$D$7)^AH$29))),(_xlfn.WEIBULL.DIST(AH$29,$L45,$K45,FALSE)*$S45*((1+'Inputs &amp; Summary'!$D$7)^AH$29))),IF($M45=Lists!$H$3,IF($K45&lt;1,((($R45*(1-$E45)+$Q45*(1-$F45))/$K45)*((1+'Inputs &amp; Summary'!$D$7)^AH$29)),((INT(AH$29/$K45)-INT((AH$29-1)/$K45))*($R45*(1-$E45)+$Q45*(1-$F45))*((1+'Inputs &amp; Summary'!$D$7)^AH$29))),((_xlfn.WEIBULL.DIST(AH$29,$L45,$K45,FALSE)*($R45*(1-$E45)+$Q45*(1-$F45))*((1+'Inputs &amp; Summary'!$D$7)^AH$29))))))</f>
        <v>316.20069633407513</v>
      </c>
      <c r="AI45" s="114">
        <f>$D45*IF(AI$29&gt;'Inputs &amp; Summary'!$D$5,0,IF(AI$29&gt;VLOOKUP($G45,Lists!$J$17:$K$21,2),IF($M45=Lists!$H$3,IF($K45&lt;1,(($S45/$K45)*((1+'Inputs &amp; Summary'!$D$7)^AI$29)),((INT(AI$29/$K45)-INT((AI$29-1)/$K45))*$S45*((1+'Inputs &amp; Summary'!$D$7)^AI$29))),(_xlfn.WEIBULL.DIST(AI$29,$L45,$K45,FALSE)*$S45*((1+'Inputs &amp; Summary'!$D$7)^AI$29))),IF($M45=Lists!$H$3,IF($K45&lt;1,((($R45*(1-$E45)+$Q45*(1-$F45))/$K45)*((1+'Inputs &amp; Summary'!$D$7)^AI$29)),((INT(AI$29/$K45)-INT((AI$29-1)/$K45))*($R45*(1-$E45)+$Q45*(1-$F45))*((1+'Inputs &amp; Summary'!$D$7)^AI$29))),((_xlfn.WEIBULL.DIST(AI$29,$L45,$K45,FALSE)*($R45*(1-$E45)+$Q45*(1-$F45))*((1+'Inputs &amp; Summary'!$D$7)^AI$29))))))</f>
        <v>322.52471026075659</v>
      </c>
      <c r="AJ45" s="114">
        <f>$D45*IF(AJ$29&gt;'Inputs &amp; Summary'!$D$5,0,IF(AJ$29&gt;VLOOKUP($G45,Lists!$J$17:$K$21,2),IF($M45=Lists!$H$3,IF($K45&lt;1,(($S45/$K45)*((1+'Inputs &amp; Summary'!$D$7)^AJ$29)),((INT(AJ$29/$K45)-INT((AJ$29-1)/$K45))*$S45*((1+'Inputs &amp; Summary'!$D$7)^AJ$29))),(_xlfn.WEIBULL.DIST(AJ$29,$L45,$K45,FALSE)*$S45*((1+'Inputs &amp; Summary'!$D$7)^AJ$29))),IF($M45=Lists!$H$3,IF($K45&lt;1,((($R45*(1-$E45)+$Q45*(1-$F45))/$K45)*((1+'Inputs &amp; Summary'!$D$7)^AJ$29)),((INT(AJ$29/$K45)-INT((AJ$29-1)/$K45))*($R45*(1-$E45)+$Q45*(1-$F45))*((1+'Inputs &amp; Summary'!$D$7)^AJ$29))),((_xlfn.WEIBULL.DIST(AJ$29,$L45,$K45,FALSE)*($R45*(1-$E45)+$Q45*(1-$F45))*((1+'Inputs &amp; Summary'!$D$7)^AJ$29))))))</f>
        <v>328.97520446597179</v>
      </c>
      <c r="AK45" s="114">
        <f>$D45*IF(AK$29&gt;'Inputs &amp; Summary'!$D$5,0,IF(AK$29&gt;VLOOKUP($G45,Lists!$J$17:$K$21,2),IF($M45=Lists!$H$3,IF($K45&lt;1,(($S45/$K45)*((1+'Inputs &amp; Summary'!$D$7)^AK$29)),((INT(AK$29/$K45)-INT((AK$29-1)/$K45))*$S45*((1+'Inputs &amp; Summary'!$D$7)^AK$29))),(_xlfn.WEIBULL.DIST(AK$29,$L45,$K45,FALSE)*$S45*((1+'Inputs &amp; Summary'!$D$7)^AK$29))),IF($M45=Lists!$H$3,IF($K45&lt;1,((($R45*(1-$E45)+$Q45*(1-$F45))/$K45)*((1+'Inputs &amp; Summary'!$D$7)^AK$29)),((INT(AK$29/$K45)-INT((AK$29-1)/$K45))*($R45*(1-$E45)+$Q45*(1-$F45))*((1+'Inputs &amp; Summary'!$D$7)^AK$29))),((_xlfn.WEIBULL.DIST(AK$29,$L45,$K45,FALSE)*($R45*(1-$E45)+$Q45*(1-$F45))*((1+'Inputs &amp; Summary'!$D$7)^AK$29))))))</f>
        <v>335.5547085552912</v>
      </c>
      <c r="AL45" s="114">
        <f>$D45*IF(AL$29&gt;'Inputs &amp; Summary'!$D$5,0,IF(AL$29&gt;VLOOKUP($G45,Lists!$J$17:$K$21,2),IF($M45=Lists!$H$3,IF($K45&lt;1,(($S45/$K45)*((1+'Inputs &amp; Summary'!$D$7)^AL$29)),((INT(AL$29/$K45)-INT((AL$29-1)/$K45))*$S45*((1+'Inputs &amp; Summary'!$D$7)^AL$29))),(_xlfn.WEIBULL.DIST(AL$29,$L45,$K45,FALSE)*$S45*((1+'Inputs &amp; Summary'!$D$7)^AL$29))),IF($M45=Lists!$H$3,IF($K45&lt;1,((($R45*(1-$E45)+$Q45*(1-$F45))/$K45)*((1+'Inputs &amp; Summary'!$D$7)^AL$29)),((INT(AL$29/$K45)-INT((AL$29-1)/$K45))*($R45*(1-$E45)+$Q45*(1-$F45))*((1+'Inputs &amp; Summary'!$D$7)^AL$29))),((_xlfn.WEIBULL.DIST(AL$29,$L45,$K45,FALSE)*($R45*(1-$E45)+$Q45*(1-$F45))*((1+'Inputs &amp; Summary'!$D$7)^AL$29))))))</f>
        <v>342.26580272639706</v>
      </c>
      <c r="AM45" s="114">
        <f>$D45*IF(AM$29&gt;'Inputs &amp; Summary'!$D$5,0,IF(AM$29&gt;VLOOKUP($G45,Lists!$J$17:$K$21,2),IF($M45=Lists!$H$3,IF($K45&lt;1,(($S45/$K45)*((1+'Inputs &amp; Summary'!$D$7)^AM$29)),((INT(AM$29/$K45)-INT((AM$29-1)/$K45))*$S45*((1+'Inputs &amp; Summary'!$D$7)^AM$29))),(_xlfn.WEIBULL.DIST(AM$29,$L45,$K45,FALSE)*$S45*((1+'Inputs &amp; Summary'!$D$7)^AM$29))),IF($M45=Lists!$H$3,IF($K45&lt;1,((($R45*(1-$E45)+$Q45*(1-$F45))/$K45)*((1+'Inputs &amp; Summary'!$D$7)^AM$29)),((INT(AM$29/$K45)-INT((AM$29-1)/$K45))*($R45*(1-$E45)+$Q45*(1-$F45))*((1+'Inputs &amp; Summary'!$D$7)^AM$29))),((_xlfn.WEIBULL.DIST(AM$29,$L45,$K45,FALSE)*($R45*(1-$E45)+$Q45*(1-$F45))*((1+'Inputs &amp; Summary'!$D$7)^AM$29))))))</f>
        <v>349.11111878092487</v>
      </c>
      <c r="AN45" s="114">
        <f>$D45*IF(AN$29&gt;'Inputs &amp; Summary'!$D$5,0,IF(AN$29&gt;VLOOKUP($G45,Lists!$J$17:$K$21,2),IF($M45=Lists!$H$3,IF($K45&lt;1,(($S45/$K45)*((1+'Inputs &amp; Summary'!$D$7)^AN$29)),((INT(AN$29/$K45)-INT((AN$29-1)/$K45))*$S45*((1+'Inputs &amp; Summary'!$D$7)^AN$29))),(_xlfn.WEIBULL.DIST(AN$29,$L45,$K45,FALSE)*$S45*((1+'Inputs &amp; Summary'!$D$7)^AN$29))),IF($M45=Lists!$H$3,IF($K45&lt;1,((($R45*(1-$E45)+$Q45*(1-$F45))/$K45)*((1+'Inputs &amp; Summary'!$D$7)^AN$29)),((INT(AN$29/$K45)-INT((AN$29-1)/$K45))*($R45*(1-$E45)+$Q45*(1-$F45))*((1+'Inputs &amp; Summary'!$D$7)^AN$29))),((_xlfn.WEIBULL.DIST(AN$29,$L45,$K45,FALSE)*($R45*(1-$E45)+$Q45*(1-$F45))*((1+'Inputs &amp; Summary'!$D$7)^AN$29))))))</f>
        <v>356.09334115654343</v>
      </c>
      <c r="AO45" s="114">
        <f>$D45*IF(AO$29&gt;'Inputs &amp; Summary'!$D$5,0,IF(AO$29&gt;VLOOKUP($G45,Lists!$J$17:$K$21,2),IF($M45=Lists!$H$3,IF($K45&lt;1,(($S45/$K45)*((1+'Inputs &amp; Summary'!$D$7)^AO$29)),((INT(AO$29/$K45)-INT((AO$29-1)/$K45))*$S45*((1+'Inputs &amp; Summary'!$D$7)^AO$29))),(_xlfn.WEIBULL.DIST(AO$29,$L45,$K45,FALSE)*$S45*((1+'Inputs &amp; Summary'!$D$7)^AO$29))),IF($M45=Lists!$H$3,IF($K45&lt;1,((($R45*(1-$E45)+$Q45*(1-$F45))/$K45)*((1+'Inputs &amp; Summary'!$D$7)^AO$29)),((INT(AO$29/$K45)-INT((AO$29-1)/$K45))*($R45*(1-$E45)+$Q45*(1-$F45))*((1+'Inputs &amp; Summary'!$D$7)^AO$29))),((_xlfn.WEIBULL.DIST(AO$29,$L45,$K45,FALSE)*($R45*(1-$E45)+$Q45*(1-$F45))*((1+'Inputs &amp; Summary'!$D$7)^AO$29))))))</f>
        <v>363.21520797967435</v>
      </c>
      <c r="AP45" s="114">
        <f>$D45*IF(AP$29&gt;'Inputs &amp; Summary'!$D$5,0,IF(AP$29&gt;VLOOKUP($G45,Lists!$J$17:$K$21,2),IF($M45=Lists!$H$3,IF($K45&lt;1,(($S45/$K45)*((1+'Inputs &amp; Summary'!$D$7)^AP$29)),((INT(AP$29/$K45)-INT((AP$29-1)/$K45))*$S45*((1+'Inputs &amp; Summary'!$D$7)^AP$29))),(_xlfn.WEIBULL.DIST(AP$29,$L45,$K45,FALSE)*$S45*((1+'Inputs &amp; Summary'!$D$7)^AP$29))),IF($M45=Lists!$H$3,IF($K45&lt;1,((($R45*(1-$E45)+$Q45*(1-$F45))/$K45)*((1+'Inputs &amp; Summary'!$D$7)^AP$29)),((INT(AP$29/$K45)-INT((AP$29-1)/$K45))*($R45*(1-$E45)+$Q45*(1-$F45))*((1+'Inputs &amp; Summary'!$D$7)^AP$29))),((_xlfn.WEIBULL.DIST(AP$29,$L45,$K45,FALSE)*($R45*(1-$E45)+$Q45*(1-$F45))*((1+'Inputs &amp; Summary'!$D$7)^AP$29))))))</f>
        <v>370.4795121392678</v>
      </c>
      <c r="AQ45" s="114">
        <f>$D45*IF(AQ$29&gt;'Inputs &amp; Summary'!$D$5,0,IF(AQ$29&gt;VLOOKUP($G45,Lists!$J$17:$K$21,2),IF($M45=Lists!$H$3,IF($K45&lt;1,(($S45/$K45)*((1+'Inputs &amp; Summary'!$D$7)^AQ$29)),((INT(AQ$29/$K45)-INT((AQ$29-1)/$K45))*$S45*((1+'Inputs &amp; Summary'!$D$7)^AQ$29))),(_xlfn.WEIBULL.DIST(AQ$29,$L45,$K45,FALSE)*$S45*((1+'Inputs &amp; Summary'!$D$7)^AQ$29))),IF($M45=Lists!$H$3,IF($K45&lt;1,((($R45*(1-$E45)+$Q45*(1-$F45))/$K45)*((1+'Inputs &amp; Summary'!$D$7)^AQ$29)),((INT(AQ$29/$K45)-INT((AQ$29-1)/$K45))*($R45*(1-$E45)+$Q45*(1-$F45))*((1+'Inputs &amp; Summary'!$D$7)^AQ$29))),((_xlfn.WEIBULL.DIST(AQ$29,$L45,$K45,FALSE)*($R45*(1-$E45)+$Q45*(1-$F45))*((1+'Inputs &amp; Summary'!$D$7)^AQ$29))))))</f>
        <v>377.88910238205312</v>
      </c>
      <c r="AR45" s="114">
        <f>$D45*IF(AR$29&gt;'Inputs &amp; Summary'!$D$5,0,IF(AR$29&gt;VLOOKUP($G45,Lists!$J$17:$K$21,2),IF($M45=Lists!$H$3,IF($K45&lt;1,(($S45/$K45)*((1+'Inputs &amp; Summary'!$D$7)^AR$29)),((INT(AR$29/$K45)-INT((AR$29-1)/$K45))*$S45*((1+'Inputs &amp; Summary'!$D$7)^AR$29))),(_xlfn.WEIBULL.DIST(AR$29,$L45,$K45,FALSE)*$S45*((1+'Inputs &amp; Summary'!$D$7)^AR$29))),IF($M45=Lists!$H$3,IF($K45&lt;1,((($R45*(1-$E45)+$Q45*(1-$F45))/$K45)*((1+'Inputs &amp; Summary'!$D$7)^AR$29)),((INT(AR$29/$K45)-INT((AR$29-1)/$K45))*($R45*(1-$E45)+$Q45*(1-$F45))*((1+'Inputs &amp; Summary'!$D$7)^AR$29))),((_xlfn.WEIBULL.DIST(AR$29,$L45,$K45,FALSE)*($R45*(1-$E45)+$Q45*(1-$F45))*((1+'Inputs &amp; Summary'!$D$7)^AR$29))))))</f>
        <v>385.44688442969425</v>
      </c>
      <c r="AS45" s="114">
        <f>$D45*IF(AS$29&gt;'Inputs &amp; Summary'!$D$5,0,IF(AS$29&gt;VLOOKUP($G45,Lists!$J$17:$K$21,2),IF($M45=Lists!$H$3,IF($K45&lt;1,(($S45/$K45)*((1+'Inputs &amp; Summary'!$D$7)^AS$29)),((INT(AS$29/$K45)-INT((AS$29-1)/$K45))*$S45*((1+'Inputs &amp; Summary'!$D$7)^AS$29))),(_xlfn.WEIBULL.DIST(AS$29,$L45,$K45,FALSE)*$S45*((1+'Inputs &amp; Summary'!$D$7)^AS$29))),IF($M45=Lists!$H$3,IF($K45&lt;1,((($R45*(1-$E45)+$Q45*(1-$F45))/$K45)*((1+'Inputs &amp; Summary'!$D$7)^AS$29)),((INT(AS$29/$K45)-INT((AS$29-1)/$K45))*($R45*(1-$E45)+$Q45*(1-$F45))*((1+'Inputs &amp; Summary'!$D$7)^AS$29))),((_xlfn.WEIBULL.DIST(AS$29,$L45,$K45,FALSE)*($R45*(1-$E45)+$Q45*(1-$F45))*((1+'Inputs &amp; Summary'!$D$7)^AS$29))))))</f>
        <v>0</v>
      </c>
      <c r="AT45" s="114">
        <f>$D45*IF(AT$29&gt;'Inputs &amp; Summary'!$D$5,0,IF(AT$29&gt;VLOOKUP($G45,Lists!$J$17:$K$21,2),IF($M45=Lists!$H$3,IF($K45&lt;1,(($S45/$K45)*((1+'Inputs &amp; Summary'!$D$7)^AT$29)),((INT(AT$29/$K45)-INT((AT$29-1)/$K45))*$S45*((1+'Inputs &amp; Summary'!$D$7)^AT$29))),(_xlfn.WEIBULL.DIST(AT$29,$L45,$K45,FALSE)*$S45*((1+'Inputs &amp; Summary'!$D$7)^AT$29))),IF($M45=Lists!$H$3,IF($K45&lt;1,((($R45*(1-$E45)+$Q45*(1-$F45))/$K45)*((1+'Inputs &amp; Summary'!$D$7)^AT$29)),((INT(AT$29/$K45)-INT((AT$29-1)/$K45))*($R45*(1-$E45)+$Q45*(1-$F45))*((1+'Inputs &amp; Summary'!$D$7)^AT$29))),((_xlfn.WEIBULL.DIST(AT$29,$L45,$K45,FALSE)*($R45*(1-$E45)+$Q45*(1-$F45))*((1+'Inputs &amp; Summary'!$D$7)^AT$29))))))</f>
        <v>0</v>
      </c>
      <c r="AU45" s="114">
        <f>$D45*IF(AU$29&gt;'Inputs &amp; Summary'!$D$5,0,IF(AU$29&gt;VLOOKUP($G45,Lists!$J$17:$K$21,2),IF($M45=Lists!$H$3,IF($K45&lt;1,(($S45/$K45)*((1+'Inputs &amp; Summary'!$D$7)^AU$29)),((INT(AU$29/$K45)-INT((AU$29-1)/$K45))*$S45*((1+'Inputs &amp; Summary'!$D$7)^AU$29))),(_xlfn.WEIBULL.DIST(AU$29,$L45,$K45,FALSE)*$S45*((1+'Inputs &amp; Summary'!$D$7)^AU$29))),IF($M45=Lists!$H$3,IF($K45&lt;1,((($R45*(1-$E45)+$Q45*(1-$F45))/$K45)*((1+'Inputs &amp; Summary'!$D$7)^AU$29)),((INT(AU$29/$K45)-INT((AU$29-1)/$K45))*($R45*(1-$E45)+$Q45*(1-$F45))*((1+'Inputs &amp; Summary'!$D$7)^AU$29))),((_xlfn.WEIBULL.DIST(AU$29,$L45,$K45,FALSE)*($R45*(1-$E45)+$Q45*(1-$F45))*((1+'Inputs &amp; Summary'!$D$7)^AU$29))))))</f>
        <v>0</v>
      </c>
      <c r="AV45" s="114">
        <f>$D45*IF(AV$29&gt;'Inputs &amp; Summary'!$D$5,0,IF(AV$29&gt;VLOOKUP($G45,Lists!$J$17:$K$21,2),IF($M45=Lists!$H$3,IF($K45&lt;1,(($S45/$K45)*((1+'Inputs &amp; Summary'!$D$7)^AV$29)),((INT(AV$29/$K45)-INT((AV$29-1)/$K45))*$S45*((1+'Inputs &amp; Summary'!$D$7)^AV$29))),(_xlfn.WEIBULL.DIST(AV$29,$L45,$K45,FALSE)*$S45*((1+'Inputs &amp; Summary'!$D$7)^AV$29))),IF($M45=Lists!$H$3,IF($K45&lt;1,((($R45*(1-$E45)+$Q45*(1-$F45))/$K45)*((1+'Inputs &amp; Summary'!$D$7)^AV$29)),((INT(AV$29/$K45)-INT((AV$29-1)/$K45))*($R45*(1-$E45)+$Q45*(1-$F45))*((1+'Inputs &amp; Summary'!$D$7)^AV$29))),((_xlfn.WEIBULL.DIST(AV$29,$L45,$K45,FALSE)*($R45*(1-$E45)+$Q45*(1-$F45))*((1+'Inputs &amp; Summary'!$D$7)^AV$29))))))</f>
        <v>0</v>
      </c>
      <c r="AW45" s="114">
        <f>$D45*IF(AW$29&gt;'Inputs &amp; Summary'!$D$5,0,IF(AW$29&gt;VLOOKUP($G45,Lists!$J$17:$K$21,2),IF($M45=Lists!$H$3,IF($K45&lt;1,(($S45/$K45)*((1+'Inputs &amp; Summary'!$D$7)^AW$29)),((INT(AW$29/$K45)-INT((AW$29-1)/$K45))*$S45*((1+'Inputs &amp; Summary'!$D$7)^AW$29))),(_xlfn.WEIBULL.DIST(AW$29,$L45,$K45,FALSE)*$S45*((1+'Inputs &amp; Summary'!$D$7)^AW$29))),IF($M45=Lists!$H$3,IF($K45&lt;1,((($R45*(1-$E45)+$Q45*(1-$F45))/$K45)*((1+'Inputs &amp; Summary'!$D$7)^AW$29)),((INT(AW$29/$K45)-INT((AW$29-1)/$K45))*($R45*(1-$E45)+$Q45*(1-$F45))*((1+'Inputs &amp; Summary'!$D$7)^AW$29))),((_xlfn.WEIBULL.DIST(AW$29,$L45,$K45,FALSE)*($R45*(1-$E45)+$Q45*(1-$F45))*((1+'Inputs &amp; Summary'!$D$7)^AW$29))))))</f>
        <v>0</v>
      </c>
      <c r="AX45" s="114">
        <f>$D45*IF(AX$29&gt;'Inputs &amp; Summary'!$D$5,0,IF(AX$29&gt;VLOOKUP($G45,Lists!$J$17:$K$21,2),IF($M45=Lists!$H$3,IF($K45&lt;1,(($S45/$K45)*((1+'Inputs &amp; Summary'!$D$7)^AX$29)),((INT(AX$29/$K45)-INT((AX$29-1)/$K45))*$S45*((1+'Inputs &amp; Summary'!$D$7)^AX$29))),(_xlfn.WEIBULL.DIST(AX$29,$L45,$K45,FALSE)*$S45*((1+'Inputs &amp; Summary'!$D$7)^AX$29))),IF($M45=Lists!$H$3,IF($K45&lt;1,((($R45*(1-$E45)+$Q45*(1-$F45))/$K45)*((1+'Inputs &amp; Summary'!$D$7)^AX$29)),((INT(AX$29/$K45)-INT((AX$29-1)/$K45))*($R45*(1-$E45)+$Q45*(1-$F45))*((1+'Inputs &amp; Summary'!$D$7)^AX$29))),((_xlfn.WEIBULL.DIST(AX$29,$L45,$K45,FALSE)*($R45*(1-$E45)+$Q45*(1-$F45))*((1+'Inputs &amp; Summary'!$D$7)^AX$29))))))</f>
        <v>0</v>
      </c>
      <c r="AY45" s="114">
        <f>$D45*IF(AY$29&gt;'Inputs &amp; Summary'!$D$5,0,IF(AY$29&gt;VLOOKUP($G45,Lists!$J$17:$K$21,2),IF($M45=Lists!$H$3,IF($K45&lt;1,(($S45/$K45)*((1+'Inputs &amp; Summary'!$D$7)^AY$29)),((INT(AY$29/$K45)-INT((AY$29-1)/$K45))*$S45*((1+'Inputs &amp; Summary'!$D$7)^AY$29))),(_xlfn.WEIBULL.DIST(AY$29,$L45,$K45,FALSE)*$S45*((1+'Inputs &amp; Summary'!$D$7)^AY$29))),IF($M45=Lists!$H$3,IF($K45&lt;1,((($R45*(1-$E45)+$Q45*(1-$F45))/$K45)*((1+'Inputs &amp; Summary'!$D$7)^AY$29)),((INT(AY$29/$K45)-INT((AY$29-1)/$K45))*($R45*(1-$E45)+$Q45*(1-$F45))*((1+'Inputs &amp; Summary'!$D$7)^AY$29))),((_xlfn.WEIBULL.DIST(AY$29,$L45,$K45,FALSE)*($R45*(1-$E45)+$Q45*(1-$F45))*((1+'Inputs &amp; Summary'!$D$7)^AY$29))))))</f>
        <v>0</v>
      </c>
      <c r="AZ45" s="114">
        <f>$D45*IF(AZ$29&gt;'Inputs &amp; Summary'!$D$5,0,IF(AZ$29&gt;VLOOKUP($G45,Lists!$J$17:$K$21,2),IF($M45=Lists!$H$3,IF($K45&lt;1,(($S45/$K45)*((1+'Inputs &amp; Summary'!$D$7)^AZ$29)),((INT(AZ$29/$K45)-INT((AZ$29-1)/$K45))*$S45*((1+'Inputs &amp; Summary'!$D$7)^AZ$29))),(_xlfn.WEIBULL.DIST(AZ$29,$L45,$K45,FALSE)*$S45*((1+'Inputs &amp; Summary'!$D$7)^AZ$29))),IF($M45=Lists!$H$3,IF($K45&lt;1,((($R45*(1-$E45)+$Q45*(1-$F45))/$K45)*((1+'Inputs &amp; Summary'!$D$7)^AZ$29)),((INT(AZ$29/$K45)-INT((AZ$29-1)/$K45))*($R45*(1-$E45)+$Q45*(1-$F45))*((1+'Inputs &amp; Summary'!$D$7)^AZ$29))),((_xlfn.WEIBULL.DIST(AZ$29,$L45,$K45,FALSE)*($R45*(1-$E45)+$Q45*(1-$F45))*((1+'Inputs &amp; Summary'!$D$7)^AZ$29))))))</f>
        <v>0</v>
      </c>
      <c r="BA45" s="114">
        <f>$D45*IF(BA$29&gt;'Inputs &amp; Summary'!$D$5,0,IF(BA$29&gt;VLOOKUP($G45,Lists!$J$17:$K$21,2),IF($M45=Lists!$H$3,IF($K45&lt;1,(($S45/$K45)*((1+'Inputs &amp; Summary'!$D$7)^BA$29)),((INT(BA$29/$K45)-INT((BA$29-1)/$K45))*$S45*((1+'Inputs &amp; Summary'!$D$7)^BA$29))),(_xlfn.WEIBULL.DIST(BA$29,$L45,$K45,FALSE)*$S45*((1+'Inputs &amp; Summary'!$D$7)^BA$29))),IF($M45=Lists!$H$3,IF($K45&lt;1,((($R45*(1-$E45)+$Q45*(1-$F45))/$K45)*((1+'Inputs &amp; Summary'!$D$7)^BA$29)),((INT(BA$29/$K45)-INT((BA$29-1)/$K45))*($R45*(1-$E45)+$Q45*(1-$F45))*((1+'Inputs &amp; Summary'!$D$7)^BA$29))),((_xlfn.WEIBULL.DIST(BA$29,$L45,$K45,FALSE)*($R45*(1-$E45)+$Q45*(1-$F45))*((1+'Inputs &amp; Summary'!$D$7)^BA$29))))))</f>
        <v>0</v>
      </c>
      <c r="BB45" s="114">
        <f>$D45*IF(BB$29&gt;'Inputs &amp; Summary'!$D$5,0,IF(BB$29&gt;VLOOKUP($G45,Lists!$J$17:$K$21,2),IF($M45=Lists!$H$3,IF($K45&lt;1,(($S45/$K45)*((1+'Inputs &amp; Summary'!$D$7)^BB$29)),((INT(BB$29/$K45)-INT((BB$29-1)/$K45))*$S45*((1+'Inputs &amp; Summary'!$D$7)^BB$29))),(_xlfn.WEIBULL.DIST(BB$29,$L45,$K45,FALSE)*$S45*((1+'Inputs &amp; Summary'!$D$7)^BB$29))),IF($M45=Lists!$H$3,IF($K45&lt;1,((($R45*(1-$E45)+$Q45*(1-$F45))/$K45)*((1+'Inputs &amp; Summary'!$D$7)^BB$29)),((INT(BB$29/$K45)-INT((BB$29-1)/$K45))*($R45*(1-$E45)+$Q45*(1-$F45))*((1+'Inputs &amp; Summary'!$D$7)^BB$29))),((_xlfn.WEIBULL.DIST(BB$29,$L45,$K45,FALSE)*($R45*(1-$E45)+$Q45*(1-$F45))*((1+'Inputs &amp; Summary'!$D$7)^BB$29))))))</f>
        <v>0</v>
      </c>
      <c r="BC45" s="114">
        <f>$D45*IF(BC$29&gt;'Inputs &amp; Summary'!$D$5,0,IF(BC$29&gt;VLOOKUP($G45,Lists!$J$17:$K$21,2),IF($M45=Lists!$H$3,IF($K45&lt;1,(($S45/$K45)*((1+'Inputs &amp; Summary'!$D$7)^BC$29)),((INT(BC$29/$K45)-INT((BC$29-1)/$K45))*$S45*((1+'Inputs &amp; Summary'!$D$7)^BC$29))),(_xlfn.WEIBULL.DIST(BC$29,$L45,$K45,FALSE)*$S45*((1+'Inputs &amp; Summary'!$D$7)^BC$29))),IF($M45=Lists!$H$3,IF($K45&lt;1,((($R45*(1-$E45)+$Q45*(1-$F45))/$K45)*((1+'Inputs &amp; Summary'!$D$7)^BC$29)),((INT(BC$29/$K45)-INT((BC$29-1)/$K45))*($R45*(1-$E45)+$Q45*(1-$F45))*((1+'Inputs &amp; Summary'!$D$7)^BC$29))),((_xlfn.WEIBULL.DIST(BC$29,$L45,$K45,FALSE)*($R45*(1-$E45)+$Q45*(1-$F45))*((1+'Inputs &amp; Summary'!$D$7)^BC$29))))))</f>
        <v>0</v>
      </c>
      <c r="BD45" s="114">
        <f>$D45*IF(BD$29&gt;'Inputs &amp; Summary'!$D$5,0,IF(BD$29&gt;VLOOKUP($G45,Lists!$J$17:$K$21,2),IF($M45=Lists!$H$3,IF($K45&lt;1,(($S45/$K45)*((1+'Inputs &amp; Summary'!$D$7)^BD$29)),((INT(BD$29/$K45)-INT((BD$29-1)/$K45))*$S45*((1+'Inputs &amp; Summary'!$D$7)^BD$29))),(_xlfn.WEIBULL.DIST(BD$29,$L45,$K45,FALSE)*$S45*((1+'Inputs &amp; Summary'!$D$7)^BD$29))),IF($M45=Lists!$H$3,IF($K45&lt;1,((($R45*(1-$E45)+$Q45*(1-$F45))/$K45)*((1+'Inputs &amp; Summary'!$D$7)^BD$29)),((INT(BD$29/$K45)-INT((BD$29-1)/$K45))*($R45*(1-$E45)+$Q45*(1-$F45))*((1+'Inputs &amp; Summary'!$D$7)^BD$29))),((_xlfn.WEIBULL.DIST(BD$29,$L45,$K45,FALSE)*($R45*(1-$E45)+$Q45*(1-$F45))*((1+'Inputs &amp; Summary'!$D$7)^BD$29))))))</f>
        <v>0</v>
      </c>
      <c r="BE45" s="114">
        <f>$D45*IF(BE$29&gt;'Inputs &amp; Summary'!$D$5,0,IF(BE$29&gt;VLOOKUP($G45,Lists!$J$17:$K$21,2),IF($M45=Lists!$H$3,IF($K45&lt;1,(($S45/$K45)*((1+'Inputs &amp; Summary'!$D$7)^BE$29)),((INT(BE$29/$K45)-INT((BE$29-1)/$K45))*$S45*((1+'Inputs &amp; Summary'!$D$7)^BE$29))),(_xlfn.WEIBULL.DIST(BE$29,$L45,$K45,FALSE)*$S45*((1+'Inputs &amp; Summary'!$D$7)^BE$29))),IF($M45=Lists!$H$3,IF($K45&lt;1,((($R45*(1-$E45)+$Q45*(1-$F45))/$K45)*((1+'Inputs &amp; Summary'!$D$7)^BE$29)),((INT(BE$29/$K45)-INT((BE$29-1)/$K45))*($R45*(1-$E45)+$Q45*(1-$F45))*((1+'Inputs &amp; Summary'!$D$7)^BE$29))),((_xlfn.WEIBULL.DIST(BE$29,$L45,$K45,FALSE)*($R45*(1-$E45)+$Q45*(1-$F45))*((1+'Inputs &amp; Summary'!$D$7)^BE$29))))))</f>
        <v>0</v>
      </c>
      <c r="BF45" s="114">
        <f>$D45*IF(BF$29&gt;'Inputs &amp; Summary'!$D$5,0,IF(BF$29&gt;VLOOKUP($G45,Lists!$J$17:$K$21,2),IF($M45=Lists!$H$3,IF($K45&lt;1,(($S45/$K45)*((1+'Inputs &amp; Summary'!$D$7)^BF$29)),((INT(BF$29/$K45)-INT((BF$29-1)/$K45))*$S45*((1+'Inputs &amp; Summary'!$D$7)^BF$29))),(_xlfn.WEIBULL.DIST(BF$29,$L45,$K45,FALSE)*$S45*((1+'Inputs &amp; Summary'!$D$7)^BF$29))),IF($M45=Lists!$H$3,IF($K45&lt;1,((($R45*(1-$E45)+$Q45*(1-$F45))/$K45)*((1+'Inputs &amp; Summary'!$D$7)^BF$29)),((INT(BF$29/$K45)-INT((BF$29-1)/$K45))*($R45*(1-$E45)+$Q45*(1-$F45))*((1+'Inputs &amp; Summary'!$D$7)^BF$29))),((_xlfn.WEIBULL.DIST(BF$29,$L45,$K45,FALSE)*($R45*(1-$E45)+$Q45*(1-$F45))*((1+'Inputs &amp; Summary'!$D$7)^BF$29))))))</f>
        <v>0</v>
      </c>
      <c r="BG45" s="114">
        <f>$D45*IF(BG$29&gt;'Inputs &amp; Summary'!$D$5,0,IF(BG$29&gt;VLOOKUP($G45,Lists!$J$17:$K$21,2),IF($M45=Lists!$H$3,IF($K45&lt;1,(($S45/$K45)*((1+'Inputs &amp; Summary'!$D$7)^BG$29)),((INT(BG$29/$K45)-INT((BG$29-1)/$K45))*$S45*((1+'Inputs &amp; Summary'!$D$7)^BG$29))),(_xlfn.WEIBULL.DIST(BG$29,$L45,$K45,FALSE)*$S45*((1+'Inputs &amp; Summary'!$D$7)^BG$29))),IF($M45=Lists!$H$3,IF($K45&lt;1,((($R45*(1-$E45)+$Q45*(1-$F45))/$K45)*((1+'Inputs &amp; Summary'!$D$7)^BG$29)),((INT(BG$29/$K45)-INT((BG$29-1)/$K45))*($R45*(1-$E45)+$Q45*(1-$F45))*((1+'Inputs &amp; Summary'!$D$7)^BG$29))),((_xlfn.WEIBULL.DIST(BG$29,$L45,$K45,FALSE)*($R45*(1-$E45)+$Q45*(1-$F45))*((1+'Inputs &amp; Summary'!$D$7)^BG$29))))))</f>
        <v>0</v>
      </c>
      <c r="BH45" s="114">
        <f>$D45*IF(BH$29&gt;'Inputs &amp; Summary'!$D$5,0,IF(BH$29&gt;VLOOKUP($G45,Lists!$J$17:$K$21,2),IF($M45=Lists!$H$3,IF($K45&lt;1,(($S45/$K45)*((1+'Inputs &amp; Summary'!$D$7)^BH$29)),((INT(BH$29/$K45)-INT((BH$29-1)/$K45))*$S45*((1+'Inputs &amp; Summary'!$D$7)^BH$29))),(_xlfn.WEIBULL.DIST(BH$29,$L45,$K45,FALSE)*$S45*((1+'Inputs &amp; Summary'!$D$7)^BH$29))),IF($M45=Lists!$H$3,IF($K45&lt;1,((($R45*(1-$E45)+$Q45*(1-$F45))/$K45)*((1+'Inputs &amp; Summary'!$D$7)^BH$29)),((INT(BH$29/$K45)-INT((BH$29-1)/$K45))*($R45*(1-$E45)+$Q45*(1-$F45))*((1+'Inputs &amp; Summary'!$D$7)^BH$29))),((_xlfn.WEIBULL.DIST(BH$29,$L45,$K45,FALSE)*($R45*(1-$E45)+$Q45*(1-$F45))*((1+'Inputs &amp; Summary'!$D$7)^BH$29))))))</f>
        <v>0</v>
      </c>
      <c r="BI45" s="114">
        <f>$D45*IF(BI$29&gt;'Inputs &amp; Summary'!$D$5,0,IF(BI$29&gt;VLOOKUP($G45,Lists!$J$17:$K$21,2),IF($M45=Lists!$H$3,IF($K45&lt;1,(($S45/$K45)*((1+'Inputs &amp; Summary'!$D$7)^BI$29)),((INT(BI$29/$K45)-INT((BI$29-1)/$K45))*$S45*((1+'Inputs &amp; Summary'!$D$7)^BI$29))),(_xlfn.WEIBULL.DIST(BI$29,$L45,$K45,FALSE)*$S45*((1+'Inputs &amp; Summary'!$D$7)^BI$29))),IF($M45=Lists!$H$3,IF($K45&lt;1,((($R45*(1-$E45)+$Q45*(1-$F45))/$K45)*((1+'Inputs &amp; Summary'!$D$7)^BI$29)),((INT(BI$29/$K45)-INT((BI$29-1)/$K45))*($R45*(1-$E45)+$Q45*(1-$F45))*((1+'Inputs &amp; Summary'!$D$7)^BI$29))),((_xlfn.WEIBULL.DIST(BI$29,$L45,$K45,FALSE)*($R45*(1-$E45)+$Q45*(1-$F45))*((1+'Inputs &amp; Summary'!$D$7)^BI$29))))))</f>
        <v>0</v>
      </c>
      <c r="BJ45" s="114">
        <f>$D45*IF(BJ$29&gt;'Inputs &amp; Summary'!$D$5,0,IF(BJ$29&gt;VLOOKUP($G45,Lists!$J$17:$K$21,2),IF($M45=Lists!$H$3,IF($K45&lt;1,(($S45/$K45)*((1+'Inputs &amp; Summary'!$D$7)^BJ$29)),((INT(BJ$29/$K45)-INT((BJ$29-1)/$K45))*$S45*((1+'Inputs &amp; Summary'!$D$7)^BJ$29))),(_xlfn.WEIBULL.DIST(BJ$29,$L45,$K45,FALSE)*$S45*((1+'Inputs &amp; Summary'!$D$7)^BJ$29))),IF($M45=Lists!$H$3,IF($K45&lt;1,((($R45*(1-$E45)+$Q45*(1-$F45))/$K45)*((1+'Inputs &amp; Summary'!$D$7)^BJ$29)),((INT(BJ$29/$K45)-INT((BJ$29-1)/$K45))*($R45*(1-$E45)+$Q45*(1-$F45))*((1+'Inputs &amp; Summary'!$D$7)^BJ$29))),((_xlfn.WEIBULL.DIST(BJ$29,$L45,$K45,FALSE)*($R45*(1-$E45)+$Q45*(1-$F45))*((1+'Inputs &amp; Summary'!$D$7)^BJ$29))))))</f>
        <v>0</v>
      </c>
      <c r="BK45" s="114">
        <f>$D45*IF(BK$29&gt;'Inputs &amp; Summary'!$D$5,0,IF(BK$29&gt;VLOOKUP($G45,Lists!$J$17:$K$21,2),IF($M45=Lists!$H$3,IF($K45&lt;1,(($S45/$K45)*((1+'Inputs &amp; Summary'!$D$7)^BK$29)),((INT(BK$29/$K45)-INT((BK$29-1)/$K45))*$S45*((1+'Inputs &amp; Summary'!$D$7)^BK$29))),(_xlfn.WEIBULL.DIST(BK$29,$L45,$K45,FALSE)*$S45*((1+'Inputs &amp; Summary'!$D$7)^BK$29))),IF($M45=Lists!$H$3,IF($K45&lt;1,((($R45*(1-$E45)+$Q45*(1-$F45))/$K45)*((1+'Inputs &amp; Summary'!$D$7)^BK$29)),((INT(BK$29/$K45)-INT((BK$29-1)/$K45))*($R45*(1-$E45)+$Q45*(1-$F45))*((1+'Inputs &amp; Summary'!$D$7)^BK$29))),((_xlfn.WEIBULL.DIST(BK$29,$L45,$K45,FALSE)*($R45*(1-$E45)+$Q45*(1-$F45))*((1+'Inputs &amp; Summary'!$D$7)^BK$29))))))</f>
        <v>0</v>
      </c>
      <c r="BL45" s="114">
        <f>$D45*IF(BL$29&gt;'Inputs &amp; Summary'!$D$5,0,IF(BL$29&gt;VLOOKUP($G45,Lists!$J$17:$K$21,2),IF($M45=Lists!$H$3,IF($K45&lt;1,(($S45/$K45)*((1+'Inputs &amp; Summary'!$D$7)^BL$29)),((INT(BL$29/$K45)-INT((BL$29-1)/$K45))*$S45*((1+'Inputs &amp; Summary'!$D$7)^BL$29))),(_xlfn.WEIBULL.DIST(BL$29,$L45,$K45,FALSE)*$S45*((1+'Inputs &amp; Summary'!$D$7)^BL$29))),IF($M45=Lists!$H$3,IF($K45&lt;1,((($R45*(1-$E45)+$Q45*(1-$F45))/$K45)*((1+'Inputs &amp; Summary'!$D$7)^BL$29)),((INT(BL$29/$K45)-INT((BL$29-1)/$K45))*($R45*(1-$E45)+$Q45*(1-$F45))*((1+'Inputs &amp; Summary'!$D$7)^BL$29))),((_xlfn.WEIBULL.DIST(BL$29,$L45,$K45,FALSE)*($R45*(1-$E45)+$Q45*(1-$F45))*((1+'Inputs &amp; Summary'!$D$7)^BL$29))))))</f>
        <v>0</v>
      </c>
    </row>
    <row r="46" spans="1:64" s="1" customFormat="1" ht="28.8" x14ac:dyDescent="0.3">
      <c r="A46" s="79" t="s">
        <v>165</v>
      </c>
      <c r="B46" s="33" t="s">
        <v>307</v>
      </c>
      <c r="C46" s="33" t="s">
        <v>32</v>
      </c>
      <c r="D46" s="68">
        <v>1</v>
      </c>
      <c r="E46" s="68">
        <v>0</v>
      </c>
      <c r="F46" s="68">
        <v>0</v>
      </c>
      <c r="G46" s="213" t="s">
        <v>433</v>
      </c>
      <c r="H46" s="34" t="s">
        <v>287</v>
      </c>
      <c r="I46" s="34" t="s">
        <v>270</v>
      </c>
      <c r="J46" s="33">
        <f>VLOOKUP(I46,'Labor Rates'!$A$1:$B$16,2)</f>
        <v>25.173076923076923</v>
      </c>
      <c r="K46" s="35">
        <v>1</v>
      </c>
      <c r="L46" s="35">
        <v>1</v>
      </c>
      <c r="M46" s="33" t="s">
        <v>259</v>
      </c>
      <c r="N46" s="84">
        <f>'Inputs &amp; Summary'!$D$23</f>
        <v>103.04449648711943</v>
      </c>
      <c r="O46" s="35">
        <v>0.15</v>
      </c>
      <c r="P46" s="5">
        <v>0</v>
      </c>
      <c r="Q46" s="73">
        <f t="shared" si="6"/>
        <v>389.09205548549807</v>
      </c>
      <c r="R46" s="73">
        <f t="shared" si="7"/>
        <v>0</v>
      </c>
      <c r="S46" s="74">
        <f t="shared" si="8"/>
        <v>389.09205548549807</v>
      </c>
      <c r="T46" s="88"/>
      <c r="U46" s="80"/>
      <c r="V46" s="87">
        <f t="shared" si="9"/>
        <v>482.14959145556003</v>
      </c>
      <c r="W46" s="87">
        <f>NPV('Inputs &amp; Summary'!$D$6,Y46:BL46)</f>
        <v>4889.509866835916</v>
      </c>
      <c r="X46" s="90">
        <f t="shared" si="10"/>
        <v>6.9252597551877446E-2</v>
      </c>
      <c r="Y46" s="114">
        <f>$D46*IF(Y$29&gt;'Inputs &amp; Summary'!$D$5,0,IF(Y$29&gt;VLOOKUP($G46,Lists!$J$17:$K$21,2),IF($M46=Lists!$H$3,IF($K46&lt;1,(($S46/$K46)*((1+'Inputs &amp; Summary'!$D$7)^Y$29)),((INT(Y$29/$K46)-INT((Y$29-1)/$K46))*$S46*((1+'Inputs &amp; Summary'!$D$7)^Y$29))),(_xlfn.WEIBULL.DIST(Y$29,$L46,$K46,FALSE)*$S46*((1+'Inputs &amp; Summary'!$D$7)^Y$29))),IF($M46=Lists!$H$3,IF($K46&lt;1,((($R46*(1-$E46)+$Q46*(1-$F46))/$K46)*((1+'Inputs &amp; Summary'!$D$7)^Y$29)),((INT(Y$29/$K46)-INT((Y$29-1)/$K46))*($R46*(1-$E46)+$Q46*(1-$F46))*((1+'Inputs &amp; Summary'!$D$7)^Y$29))),((_xlfn.WEIBULL.DIST(Y$29,$L46,$K46,FALSE)*($R46*(1-$E46)+$Q46*(1-$F46))*((1+'Inputs &amp; Summary'!$D$7)^Y$29))))))</f>
        <v>396.87389659520801</v>
      </c>
      <c r="Z46" s="114">
        <f>$D46*IF(Z$29&gt;'Inputs &amp; Summary'!$D$5,0,IF(Z$29&gt;VLOOKUP($G46,Lists!$J$17:$K$21,2),IF($M46=Lists!$H$3,IF($K46&lt;1,(($S46/$K46)*((1+'Inputs &amp; Summary'!$D$7)^Z$29)),((INT(Z$29/$K46)-INT((Z$29-1)/$K46))*$S46*((1+'Inputs &amp; Summary'!$D$7)^Z$29))),(_xlfn.WEIBULL.DIST(Z$29,$L46,$K46,FALSE)*$S46*((1+'Inputs &amp; Summary'!$D$7)^Z$29))),IF($M46=Lists!$H$3,IF($K46&lt;1,((($R46*(1-$E46)+$Q46*(1-$F46))/$K46)*((1+'Inputs &amp; Summary'!$D$7)^Z$29)),((INT(Z$29/$K46)-INT((Z$29-1)/$K46))*($R46*(1-$E46)+$Q46*(1-$F46))*((1+'Inputs &amp; Summary'!$D$7)^Z$29))),((_xlfn.WEIBULL.DIST(Z$29,$L46,$K46,FALSE)*($R46*(1-$E46)+$Q46*(1-$F46))*((1+'Inputs &amp; Summary'!$D$7)^Z$29))))))</f>
        <v>404.81137452711221</v>
      </c>
      <c r="AA46" s="114">
        <f>$D46*IF(AA$29&gt;'Inputs &amp; Summary'!$D$5,0,IF(AA$29&gt;VLOOKUP($G46,Lists!$J$17:$K$21,2),IF($M46=Lists!$H$3,IF($K46&lt;1,(($S46/$K46)*((1+'Inputs &amp; Summary'!$D$7)^AA$29)),((INT(AA$29/$K46)-INT((AA$29-1)/$K46))*$S46*((1+'Inputs &amp; Summary'!$D$7)^AA$29))),(_xlfn.WEIBULL.DIST(AA$29,$L46,$K46,FALSE)*$S46*((1+'Inputs &amp; Summary'!$D$7)^AA$29))),IF($M46=Lists!$H$3,IF($K46&lt;1,((($R46*(1-$E46)+$Q46*(1-$F46))/$K46)*((1+'Inputs &amp; Summary'!$D$7)^AA$29)),((INT(AA$29/$K46)-INT((AA$29-1)/$K46))*($R46*(1-$E46)+$Q46*(1-$F46))*((1+'Inputs &amp; Summary'!$D$7)^AA$29))),((_xlfn.WEIBULL.DIST(AA$29,$L46,$K46,FALSE)*($R46*(1-$E46)+$Q46*(1-$F46))*((1+'Inputs &amp; Summary'!$D$7)^AA$29))))))</f>
        <v>412.90760201765443</v>
      </c>
      <c r="AB46" s="114">
        <f>$D46*IF(AB$29&gt;'Inputs &amp; Summary'!$D$5,0,IF(AB$29&gt;VLOOKUP($G46,Lists!$J$17:$K$21,2),IF($M46=Lists!$H$3,IF($K46&lt;1,(($S46/$K46)*((1+'Inputs &amp; Summary'!$D$7)^AB$29)),((INT(AB$29/$K46)-INT((AB$29-1)/$K46))*$S46*((1+'Inputs &amp; Summary'!$D$7)^AB$29))),(_xlfn.WEIBULL.DIST(AB$29,$L46,$K46,FALSE)*$S46*((1+'Inputs &amp; Summary'!$D$7)^AB$29))),IF($M46=Lists!$H$3,IF($K46&lt;1,((($R46*(1-$E46)+$Q46*(1-$F46))/$K46)*((1+'Inputs &amp; Summary'!$D$7)^AB$29)),((INT(AB$29/$K46)-INT((AB$29-1)/$K46))*($R46*(1-$E46)+$Q46*(1-$F46))*((1+'Inputs &amp; Summary'!$D$7)^AB$29))),((_xlfn.WEIBULL.DIST(AB$29,$L46,$K46,FALSE)*($R46*(1-$E46)+$Q46*(1-$F46))*((1+'Inputs &amp; Summary'!$D$7)^AB$29))))))</f>
        <v>421.16575405800751</v>
      </c>
      <c r="AC46" s="114">
        <f>$D46*IF(AC$29&gt;'Inputs &amp; Summary'!$D$5,0,IF(AC$29&gt;VLOOKUP($G46,Lists!$J$17:$K$21,2),IF($M46=Lists!$H$3,IF($K46&lt;1,(($S46/$K46)*((1+'Inputs &amp; Summary'!$D$7)^AC$29)),((INT(AC$29/$K46)-INT((AC$29-1)/$K46))*$S46*((1+'Inputs &amp; Summary'!$D$7)^AC$29))),(_xlfn.WEIBULL.DIST(AC$29,$L46,$K46,FALSE)*$S46*((1+'Inputs &amp; Summary'!$D$7)^AC$29))),IF($M46=Lists!$H$3,IF($K46&lt;1,((($R46*(1-$E46)+$Q46*(1-$F46))/$K46)*((1+'Inputs &amp; Summary'!$D$7)^AC$29)),((INT(AC$29/$K46)-INT((AC$29-1)/$K46))*($R46*(1-$E46)+$Q46*(1-$F46))*((1+'Inputs &amp; Summary'!$D$7)^AC$29))),((_xlfn.WEIBULL.DIST(AC$29,$L46,$K46,FALSE)*($R46*(1-$E46)+$Q46*(1-$F46))*((1+'Inputs &amp; Summary'!$D$7)^AC$29))))))</f>
        <v>429.58906913916769</v>
      </c>
      <c r="AD46" s="114">
        <f>$D46*IF(AD$29&gt;'Inputs &amp; Summary'!$D$5,0,IF(AD$29&gt;VLOOKUP($G46,Lists!$J$17:$K$21,2),IF($M46=Lists!$H$3,IF($K46&lt;1,(($S46/$K46)*((1+'Inputs &amp; Summary'!$D$7)^AD$29)),((INT(AD$29/$K46)-INT((AD$29-1)/$K46))*$S46*((1+'Inputs &amp; Summary'!$D$7)^AD$29))),(_xlfn.WEIBULL.DIST(AD$29,$L46,$K46,FALSE)*$S46*((1+'Inputs &amp; Summary'!$D$7)^AD$29))),IF($M46=Lists!$H$3,IF($K46&lt;1,((($R46*(1-$E46)+$Q46*(1-$F46))/$K46)*((1+'Inputs &amp; Summary'!$D$7)^AD$29)),((INT(AD$29/$K46)-INT((AD$29-1)/$K46))*($R46*(1-$E46)+$Q46*(1-$F46))*((1+'Inputs &amp; Summary'!$D$7)^AD$29))),((_xlfn.WEIBULL.DIST(AD$29,$L46,$K46,FALSE)*($R46*(1-$E46)+$Q46*(1-$F46))*((1+'Inputs &amp; Summary'!$D$7)^AD$29))))))</f>
        <v>438.18085052195107</v>
      </c>
      <c r="AE46" s="114">
        <f>$D46*IF(AE$29&gt;'Inputs &amp; Summary'!$D$5,0,IF(AE$29&gt;VLOOKUP($G46,Lists!$J$17:$K$21,2),IF($M46=Lists!$H$3,IF($K46&lt;1,(($S46/$K46)*((1+'Inputs &amp; Summary'!$D$7)^AE$29)),((INT(AE$29/$K46)-INT((AE$29-1)/$K46))*$S46*((1+'Inputs &amp; Summary'!$D$7)^AE$29))),(_xlfn.WEIBULL.DIST(AE$29,$L46,$K46,FALSE)*$S46*((1+'Inputs &amp; Summary'!$D$7)^AE$29))),IF($M46=Lists!$H$3,IF($K46&lt;1,((($R46*(1-$E46)+$Q46*(1-$F46))/$K46)*((1+'Inputs &amp; Summary'!$D$7)^AE$29)),((INT(AE$29/$K46)-INT((AE$29-1)/$K46))*($R46*(1-$E46)+$Q46*(1-$F46))*((1+'Inputs &amp; Summary'!$D$7)^AE$29))),((_xlfn.WEIBULL.DIST(AE$29,$L46,$K46,FALSE)*($R46*(1-$E46)+$Q46*(1-$F46))*((1+'Inputs &amp; Summary'!$D$7)^AE$29))))))</f>
        <v>446.94446753238998</v>
      </c>
      <c r="AF46" s="114">
        <f>$D46*IF(AF$29&gt;'Inputs &amp; Summary'!$D$5,0,IF(AF$29&gt;VLOOKUP($G46,Lists!$J$17:$K$21,2),IF($M46=Lists!$H$3,IF($K46&lt;1,(($S46/$K46)*((1+'Inputs &amp; Summary'!$D$7)^AF$29)),((INT(AF$29/$K46)-INT((AF$29-1)/$K46))*$S46*((1+'Inputs &amp; Summary'!$D$7)^AF$29))),(_xlfn.WEIBULL.DIST(AF$29,$L46,$K46,FALSE)*$S46*((1+'Inputs &amp; Summary'!$D$7)^AF$29))),IF($M46=Lists!$H$3,IF($K46&lt;1,((($R46*(1-$E46)+$Q46*(1-$F46))/$K46)*((1+'Inputs &amp; Summary'!$D$7)^AF$29)),((INT(AF$29/$K46)-INT((AF$29-1)/$K46))*($R46*(1-$E46)+$Q46*(1-$F46))*((1+'Inputs &amp; Summary'!$D$7)^AF$29))),((_xlfn.WEIBULL.DIST(AF$29,$L46,$K46,FALSE)*($R46*(1-$E46)+$Q46*(1-$F46))*((1+'Inputs &amp; Summary'!$D$7)^AF$29))))))</f>
        <v>455.88335688303783</v>
      </c>
      <c r="AG46" s="114">
        <f>$D46*IF(AG$29&gt;'Inputs &amp; Summary'!$D$5,0,IF(AG$29&gt;VLOOKUP($G46,Lists!$J$17:$K$21,2),IF($M46=Lists!$H$3,IF($K46&lt;1,(($S46/$K46)*((1+'Inputs &amp; Summary'!$D$7)^AG$29)),((INT(AG$29/$K46)-INT((AG$29-1)/$K46))*$S46*((1+'Inputs &amp; Summary'!$D$7)^AG$29))),(_xlfn.WEIBULL.DIST(AG$29,$L46,$K46,FALSE)*$S46*((1+'Inputs &amp; Summary'!$D$7)^AG$29))),IF($M46=Lists!$H$3,IF($K46&lt;1,((($R46*(1-$E46)+$Q46*(1-$F46))/$K46)*((1+'Inputs &amp; Summary'!$D$7)^AG$29)),((INT(AG$29/$K46)-INT((AG$29-1)/$K46))*($R46*(1-$E46)+$Q46*(1-$F46))*((1+'Inputs &amp; Summary'!$D$7)^AG$29))),((_xlfn.WEIBULL.DIST(AG$29,$L46,$K46,FALSE)*($R46*(1-$E46)+$Q46*(1-$F46))*((1+'Inputs &amp; Summary'!$D$7)^AG$29))))))</f>
        <v>465.00102402069859</v>
      </c>
      <c r="AH46" s="114">
        <f>$D46*IF(AH$29&gt;'Inputs &amp; Summary'!$D$5,0,IF(AH$29&gt;VLOOKUP($G46,Lists!$J$17:$K$21,2),IF($M46=Lists!$H$3,IF($K46&lt;1,(($S46/$K46)*((1+'Inputs &amp; Summary'!$D$7)^AH$29)),((INT(AH$29/$K46)-INT((AH$29-1)/$K46))*$S46*((1+'Inputs &amp; Summary'!$D$7)^AH$29))),(_xlfn.WEIBULL.DIST(AH$29,$L46,$K46,FALSE)*$S46*((1+'Inputs &amp; Summary'!$D$7)^AH$29))),IF($M46=Lists!$H$3,IF($K46&lt;1,((($R46*(1-$E46)+$Q46*(1-$F46))/$K46)*((1+'Inputs &amp; Summary'!$D$7)^AH$29)),((INT(AH$29/$K46)-INT((AH$29-1)/$K46))*($R46*(1-$E46)+$Q46*(1-$F46))*((1+'Inputs &amp; Summary'!$D$7)^AH$29))),((_xlfn.WEIBULL.DIST(AH$29,$L46,$K46,FALSE)*($R46*(1-$E46)+$Q46*(1-$F46))*((1+'Inputs &amp; Summary'!$D$7)^AH$29))))))</f>
        <v>474.30104450111259</v>
      </c>
      <c r="AI46" s="114">
        <f>$D46*IF(AI$29&gt;'Inputs &amp; Summary'!$D$5,0,IF(AI$29&gt;VLOOKUP($G46,Lists!$J$17:$K$21,2),IF($M46=Lists!$H$3,IF($K46&lt;1,(($S46/$K46)*((1+'Inputs &amp; Summary'!$D$7)^AI$29)),((INT(AI$29/$K46)-INT((AI$29-1)/$K46))*$S46*((1+'Inputs &amp; Summary'!$D$7)^AI$29))),(_xlfn.WEIBULL.DIST(AI$29,$L46,$K46,FALSE)*$S46*((1+'Inputs &amp; Summary'!$D$7)^AI$29))),IF($M46=Lists!$H$3,IF($K46&lt;1,((($R46*(1-$E46)+$Q46*(1-$F46))/$K46)*((1+'Inputs &amp; Summary'!$D$7)^AI$29)),((INT(AI$29/$K46)-INT((AI$29-1)/$K46))*($R46*(1-$E46)+$Q46*(1-$F46))*((1+'Inputs &amp; Summary'!$D$7)^AI$29))),((_xlfn.WEIBULL.DIST(AI$29,$L46,$K46,FALSE)*($R46*(1-$E46)+$Q46*(1-$F46))*((1+'Inputs &amp; Summary'!$D$7)^AI$29))))))</f>
        <v>483.78706539113472</v>
      </c>
      <c r="AJ46" s="114">
        <f>$D46*IF(AJ$29&gt;'Inputs &amp; Summary'!$D$5,0,IF(AJ$29&gt;VLOOKUP($G46,Lists!$J$17:$K$21,2),IF($M46=Lists!$H$3,IF($K46&lt;1,(($S46/$K46)*((1+'Inputs &amp; Summary'!$D$7)^AJ$29)),((INT(AJ$29/$K46)-INT((AJ$29-1)/$K46))*$S46*((1+'Inputs &amp; Summary'!$D$7)^AJ$29))),(_xlfn.WEIBULL.DIST(AJ$29,$L46,$K46,FALSE)*$S46*((1+'Inputs &amp; Summary'!$D$7)^AJ$29))),IF($M46=Lists!$H$3,IF($K46&lt;1,((($R46*(1-$E46)+$Q46*(1-$F46))/$K46)*((1+'Inputs &amp; Summary'!$D$7)^AJ$29)),((INT(AJ$29/$K46)-INT((AJ$29-1)/$K46))*($R46*(1-$E46)+$Q46*(1-$F46))*((1+'Inputs &amp; Summary'!$D$7)^AJ$29))),((_xlfn.WEIBULL.DIST(AJ$29,$L46,$K46,FALSE)*($R46*(1-$E46)+$Q46*(1-$F46))*((1+'Inputs &amp; Summary'!$D$7)^AJ$29))))))</f>
        <v>493.46280669895748</v>
      </c>
      <c r="AK46" s="114">
        <f>$D46*IF(AK$29&gt;'Inputs &amp; Summary'!$D$5,0,IF(AK$29&gt;VLOOKUP($G46,Lists!$J$17:$K$21,2),IF($M46=Lists!$H$3,IF($K46&lt;1,(($S46/$K46)*((1+'Inputs &amp; Summary'!$D$7)^AK$29)),((INT(AK$29/$K46)-INT((AK$29-1)/$K46))*$S46*((1+'Inputs &amp; Summary'!$D$7)^AK$29))),(_xlfn.WEIBULL.DIST(AK$29,$L46,$K46,FALSE)*$S46*((1+'Inputs &amp; Summary'!$D$7)^AK$29))),IF($M46=Lists!$H$3,IF($K46&lt;1,((($R46*(1-$E46)+$Q46*(1-$F46))/$K46)*((1+'Inputs &amp; Summary'!$D$7)^AK$29)),((INT(AK$29/$K46)-INT((AK$29-1)/$K46))*($R46*(1-$E46)+$Q46*(1-$F46))*((1+'Inputs &amp; Summary'!$D$7)^AK$29))),((_xlfn.WEIBULL.DIST(AK$29,$L46,$K46,FALSE)*($R46*(1-$E46)+$Q46*(1-$F46))*((1+'Inputs &amp; Summary'!$D$7)^AK$29))))))</f>
        <v>503.33206283293663</v>
      </c>
      <c r="AL46" s="114">
        <f>$D46*IF(AL$29&gt;'Inputs &amp; Summary'!$D$5,0,IF(AL$29&gt;VLOOKUP($G46,Lists!$J$17:$K$21,2),IF($M46=Lists!$H$3,IF($K46&lt;1,(($S46/$K46)*((1+'Inputs &amp; Summary'!$D$7)^AL$29)),((INT(AL$29/$K46)-INT((AL$29-1)/$K46))*$S46*((1+'Inputs &amp; Summary'!$D$7)^AL$29))),(_xlfn.WEIBULL.DIST(AL$29,$L46,$K46,FALSE)*$S46*((1+'Inputs &amp; Summary'!$D$7)^AL$29))),IF($M46=Lists!$H$3,IF($K46&lt;1,((($R46*(1-$E46)+$Q46*(1-$F46))/$K46)*((1+'Inputs &amp; Summary'!$D$7)^AL$29)),((INT(AL$29/$K46)-INT((AL$29-1)/$K46))*($R46*(1-$E46)+$Q46*(1-$F46))*((1+'Inputs &amp; Summary'!$D$7)^AL$29))),((_xlfn.WEIBULL.DIST(AL$29,$L46,$K46,FALSE)*($R46*(1-$E46)+$Q46*(1-$F46))*((1+'Inputs &amp; Summary'!$D$7)^AL$29))))))</f>
        <v>513.39870408959541</v>
      </c>
      <c r="AM46" s="114">
        <f>$D46*IF(AM$29&gt;'Inputs &amp; Summary'!$D$5,0,IF(AM$29&gt;VLOOKUP($G46,Lists!$J$17:$K$21,2),IF($M46=Lists!$H$3,IF($K46&lt;1,(($S46/$K46)*((1+'Inputs &amp; Summary'!$D$7)^AM$29)),((INT(AM$29/$K46)-INT((AM$29-1)/$K46))*$S46*((1+'Inputs &amp; Summary'!$D$7)^AM$29))),(_xlfn.WEIBULL.DIST(AM$29,$L46,$K46,FALSE)*$S46*((1+'Inputs &amp; Summary'!$D$7)^AM$29))),IF($M46=Lists!$H$3,IF($K46&lt;1,((($R46*(1-$E46)+$Q46*(1-$F46))/$K46)*((1+'Inputs &amp; Summary'!$D$7)^AM$29)),((INT(AM$29/$K46)-INT((AM$29-1)/$K46))*($R46*(1-$E46)+$Q46*(1-$F46))*((1+'Inputs &amp; Summary'!$D$7)^AM$29))),((_xlfn.WEIBULL.DIST(AM$29,$L46,$K46,FALSE)*($R46*(1-$E46)+$Q46*(1-$F46))*((1+'Inputs &amp; Summary'!$D$7)^AM$29))))))</f>
        <v>523.66667817138716</v>
      </c>
      <c r="AN46" s="114">
        <f>$D46*IF(AN$29&gt;'Inputs &amp; Summary'!$D$5,0,IF(AN$29&gt;VLOOKUP($G46,Lists!$J$17:$K$21,2),IF($M46=Lists!$H$3,IF($K46&lt;1,(($S46/$K46)*((1+'Inputs &amp; Summary'!$D$7)^AN$29)),((INT(AN$29/$K46)-INT((AN$29-1)/$K46))*$S46*((1+'Inputs &amp; Summary'!$D$7)^AN$29))),(_xlfn.WEIBULL.DIST(AN$29,$L46,$K46,FALSE)*$S46*((1+'Inputs &amp; Summary'!$D$7)^AN$29))),IF($M46=Lists!$H$3,IF($K46&lt;1,((($R46*(1-$E46)+$Q46*(1-$F46))/$K46)*((1+'Inputs &amp; Summary'!$D$7)^AN$29)),((INT(AN$29/$K46)-INT((AN$29-1)/$K46))*($R46*(1-$E46)+$Q46*(1-$F46))*((1+'Inputs &amp; Summary'!$D$7)^AN$29))),((_xlfn.WEIBULL.DIST(AN$29,$L46,$K46,FALSE)*($R46*(1-$E46)+$Q46*(1-$F46))*((1+'Inputs &amp; Summary'!$D$7)^AN$29))))))</f>
        <v>534.14001173481495</v>
      </c>
      <c r="AO46" s="114">
        <f>$D46*IF(AO$29&gt;'Inputs &amp; Summary'!$D$5,0,IF(AO$29&gt;VLOOKUP($G46,Lists!$J$17:$K$21,2),IF($M46=Lists!$H$3,IF($K46&lt;1,(($S46/$K46)*((1+'Inputs &amp; Summary'!$D$7)^AO$29)),((INT(AO$29/$K46)-INT((AO$29-1)/$K46))*$S46*((1+'Inputs &amp; Summary'!$D$7)^AO$29))),(_xlfn.WEIBULL.DIST(AO$29,$L46,$K46,FALSE)*$S46*((1+'Inputs &amp; Summary'!$D$7)^AO$29))),IF($M46=Lists!$H$3,IF($K46&lt;1,((($R46*(1-$E46)+$Q46*(1-$F46))/$K46)*((1+'Inputs &amp; Summary'!$D$7)^AO$29)),((INT(AO$29/$K46)-INT((AO$29-1)/$K46))*($R46*(1-$E46)+$Q46*(1-$F46))*((1+'Inputs &amp; Summary'!$D$7)^AO$29))),((_xlfn.WEIBULL.DIST(AO$29,$L46,$K46,FALSE)*($R46*(1-$E46)+$Q46*(1-$F46))*((1+'Inputs &amp; Summary'!$D$7)^AO$29))))))</f>
        <v>544.82281196951135</v>
      </c>
      <c r="AP46" s="114">
        <f>$D46*IF(AP$29&gt;'Inputs &amp; Summary'!$D$5,0,IF(AP$29&gt;VLOOKUP($G46,Lists!$J$17:$K$21,2),IF($M46=Lists!$H$3,IF($K46&lt;1,(($S46/$K46)*((1+'Inputs &amp; Summary'!$D$7)^AP$29)),((INT(AP$29/$K46)-INT((AP$29-1)/$K46))*$S46*((1+'Inputs &amp; Summary'!$D$7)^AP$29))),(_xlfn.WEIBULL.DIST(AP$29,$L46,$K46,FALSE)*$S46*((1+'Inputs &amp; Summary'!$D$7)^AP$29))),IF($M46=Lists!$H$3,IF($K46&lt;1,((($R46*(1-$E46)+$Q46*(1-$F46))/$K46)*((1+'Inputs &amp; Summary'!$D$7)^AP$29)),((INT(AP$29/$K46)-INT((AP$29-1)/$K46))*($R46*(1-$E46)+$Q46*(1-$F46))*((1+'Inputs &amp; Summary'!$D$7)^AP$29))),((_xlfn.WEIBULL.DIST(AP$29,$L46,$K46,FALSE)*($R46*(1-$E46)+$Q46*(1-$F46))*((1+'Inputs &amp; Summary'!$D$7)^AP$29))))))</f>
        <v>555.71926820890155</v>
      </c>
      <c r="AQ46" s="114">
        <f>$D46*IF(AQ$29&gt;'Inputs &amp; Summary'!$D$5,0,IF(AQ$29&gt;VLOOKUP($G46,Lists!$J$17:$K$21,2),IF($M46=Lists!$H$3,IF($K46&lt;1,(($S46/$K46)*((1+'Inputs &amp; Summary'!$D$7)^AQ$29)),((INT(AQ$29/$K46)-INT((AQ$29-1)/$K46))*$S46*((1+'Inputs &amp; Summary'!$D$7)^AQ$29))),(_xlfn.WEIBULL.DIST(AQ$29,$L46,$K46,FALSE)*$S46*((1+'Inputs &amp; Summary'!$D$7)^AQ$29))),IF($M46=Lists!$H$3,IF($K46&lt;1,((($R46*(1-$E46)+$Q46*(1-$F46))/$K46)*((1+'Inputs &amp; Summary'!$D$7)^AQ$29)),((INT(AQ$29/$K46)-INT((AQ$29-1)/$K46))*($R46*(1-$E46)+$Q46*(1-$F46))*((1+'Inputs &amp; Summary'!$D$7)^AQ$29))),((_xlfn.WEIBULL.DIST(AQ$29,$L46,$K46,FALSE)*($R46*(1-$E46)+$Q46*(1-$F46))*((1+'Inputs &amp; Summary'!$D$7)^AQ$29))))))</f>
        <v>566.83365357307957</v>
      </c>
      <c r="AR46" s="114">
        <f>$D46*IF(AR$29&gt;'Inputs &amp; Summary'!$D$5,0,IF(AR$29&gt;VLOOKUP($G46,Lists!$J$17:$K$21,2),IF($M46=Lists!$H$3,IF($K46&lt;1,(($S46/$K46)*((1+'Inputs &amp; Summary'!$D$7)^AR$29)),((INT(AR$29/$K46)-INT((AR$29-1)/$K46))*$S46*((1+'Inputs &amp; Summary'!$D$7)^AR$29))),(_xlfn.WEIBULL.DIST(AR$29,$L46,$K46,FALSE)*$S46*((1+'Inputs &amp; Summary'!$D$7)^AR$29))),IF($M46=Lists!$H$3,IF($K46&lt;1,((($R46*(1-$E46)+$Q46*(1-$F46))/$K46)*((1+'Inputs &amp; Summary'!$D$7)^AR$29)),((INT(AR$29/$K46)-INT((AR$29-1)/$K46))*($R46*(1-$E46)+$Q46*(1-$F46))*((1+'Inputs &amp; Summary'!$D$7)^AR$29))),((_xlfn.WEIBULL.DIST(AR$29,$L46,$K46,FALSE)*($R46*(1-$E46)+$Q46*(1-$F46))*((1+'Inputs &amp; Summary'!$D$7)^AR$29))))))</f>
        <v>578.17032664454121</v>
      </c>
      <c r="AS46" s="114">
        <f>$D46*IF(AS$29&gt;'Inputs &amp; Summary'!$D$5,0,IF(AS$29&gt;VLOOKUP($G46,Lists!$J$17:$K$21,2),IF($M46=Lists!$H$3,IF($K46&lt;1,(($S46/$K46)*((1+'Inputs &amp; Summary'!$D$7)^AS$29)),((INT(AS$29/$K46)-INT((AS$29-1)/$K46))*$S46*((1+'Inputs &amp; Summary'!$D$7)^AS$29))),(_xlfn.WEIBULL.DIST(AS$29,$L46,$K46,FALSE)*$S46*((1+'Inputs &amp; Summary'!$D$7)^AS$29))),IF($M46=Lists!$H$3,IF($K46&lt;1,((($R46*(1-$E46)+$Q46*(1-$F46))/$K46)*((1+'Inputs &amp; Summary'!$D$7)^AS$29)),((INT(AS$29/$K46)-INT((AS$29-1)/$K46))*($R46*(1-$E46)+$Q46*(1-$F46))*((1+'Inputs &amp; Summary'!$D$7)^AS$29))),((_xlfn.WEIBULL.DIST(AS$29,$L46,$K46,FALSE)*($R46*(1-$E46)+$Q46*(1-$F46))*((1+'Inputs &amp; Summary'!$D$7)^AS$29))))))</f>
        <v>0</v>
      </c>
      <c r="AT46" s="114">
        <f>$D46*IF(AT$29&gt;'Inputs &amp; Summary'!$D$5,0,IF(AT$29&gt;VLOOKUP($G46,Lists!$J$17:$K$21,2),IF($M46=Lists!$H$3,IF($K46&lt;1,(($S46/$K46)*((1+'Inputs &amp; Summary'!$D$7)^AT$29)),((INT(AT$29/$K46)-INT((AT$29-1)/$K46))*$S46*((1+'Inputs &amp; Summary'!$D$7)^AT$29))),(_xlfn.WEIBULL.DIST(AT$29,$L46,$K46,FALSE)*$S46*((1+'Inputs &amp; Summary'!$D$7)^AT$29))),IF($M46=Lists!$H$3,IF($K46&lt;1,((($R46*(1-$E46)+$Q46*(1-$F46))/$K46)*((1+'Inputs &amp; Summary'!$D$7)^AT$29)),((INT(AT$29/$K46)-INT((AT$29-1)/$K46))*($R46*(1-$E46)+$Q46*(1-$F46))*((1+'Inputs &amp; Summary'!$D$7)^AT$29))),((_xlfn.WEIBULL.DIST(AT$29,$L46,$K46,FALSE)*($R46*(1-$E46)+$Q46*(1-$F46))*((1+'Inputs &amp; Summary'!$D$7)^AT$29))))))</f>
        <v>0</v>
      </c>
      <c r="AU46" s="114">
        <f>$D46*IF(AU$29&gt;'Inputs &amp; Summary'!$D$5,0,IF(AU$29&gt;VLOOKUP($G46,Lists!$J$17:$K$21,2),IF($M46=Lists!$H$3,IF($K46&lt;1,(($S46/$K46)*((1+'Inputs &amp; Summary'!$D$7)^AU$29)),((INT(AU$29/$K46)-INT((AU$29-1)/$K46))*$S46*((1+'Inputs &amp; Summary'!$D$7)^AU$29))),(_xlfn.WEIBULL.DIST(AU$29,$L46,$K46,FALSE)*$S46*((1+'Inputs &amp; Summary'!$D$7)^AU$29))),IF($M46=Lists!$H$3,IF($K46&lt;1,((($R46*(1-$E46)+$Q46*(1-$F46))/$K46)*((1+'Inputs &amp; Summary'!$D$7)^AU$29)),((INT(AU$29/$K46)-INT((AU$29-1)/$K46))*($R46*(1-$E46)+$Q46*(1-$F46))*((1+'Inputs &amp; Summary'!$D$7)^AU$29))),((_xlfn.WEIBULL.DIST(AU$29,$L46,$K46,FALSE)*($R46*(1-$E46)+$Q46*(1-$F46))*((1+'Inputs &amp; Summary'!$D$7)^AU$29))))))</f>
        <v>0</v>
      </c>
      <c r="AV46" s="114">
        <f>$D46*IF(AV$29&gt;'Inputs &amp; Summary'!$D$5,0,IF(AV$29&gt;VLOOKUP($G46,Lists!$J$17:$K$21,2),IF($M46=Lists!$H$3,IF($K46&lt;1,(($S46/$K46)*((1+'Inputs &amp; Summary'!$D$7)^AV$29)),((INT(AV$29/$K46)-INT((AV$29-1)/$K46))*$S46*((1+'Inputs &amp; Summary'!$D$7)^AV$29))),(_xlfn.WEIBULL.DIST(AV$29,$L46,$K46,FALSE)*$S46*((1+'Inputs &amp; Summary'!$D$7)^AV$29))),IF($M46=Lists!$H$3,IF($K46&lt;1,((($R46*(1-$E46)+$Q46*(1-$F46))/$K46)*((1+'Inputs &amp; Summary'!$D$7)^AV$29)),((INT(AV$29/$K46)-INT((AV$29-1)/$K46))*($R46*(1-$E46)+$Q46*(1-$F46))*((1+'Inputs &amp; Summary'!$D$7)^AV$29))),((_xlfn.WEIBULL.DIST(AV$29,$L46,$K46,FALSE)*($R46*(1-$E46)+$Q46*(1-$F46))*((1+'Inputs &amp; Summary'!$D$7)^AV$29))))))</f>
        <v>0</v>
      </c>
      <c r="AW46" s="114">
        <f>$D46*IF(AW$29&gt;'Inputs &amp; Summary'!$D$5,0,IF(AW$29&gt;VLOOKUP($G46,Lists!$J$17:$K$21,2),IF($M46=Lists!$H$3,IF($K46&lt;1,(($S46/$K46)*((1+'Inputs &amp; Summary'!$D$7)^AW$29)),((INT(AW$29/$K46)-INT((AW$29-1)/$K46))*$S46*((1+'Inputs &amp; Summary'!$D$7)^AW$29))),(_xlfn.WEIBULL.DIST(AW$29,$L46,$K46,FALSE)*$S46*((1+'Inputs &amp; Summary'!$D$7)^AW$29))),IF($M46=Lists!$H$3,IF($K46&lt;1,((($R46*(1-$E46)+$Q46*(1-$F46))/$K46)*((1+'Inputs &amp; Summary'!$D$7)^AW$29)),((INT(AW$29/$K46)-INT((AW$29-1)/$K46))*($R46*(1-$E46)+$Q46*(1-$F46))*((1+'Inputs &amp; Summary'!$D$7)^AW$29))),((_xlfn.WEIBULL.DIST(AW$29,$L46,$K46,FALSE)*($R46*(1-$E46)+$Q46*(1-$F46))*((1+'Inputs &amp; Summary'!$D$7)^AW$29))))))</f>
        <v>0</v>
      </c>
      <c r="AX46" s="114">
        <f>$D46*IF(AX$29&gt;'Inputs &amp; Summary'!$D$5,0,IF(AX$29&gt;VLOOKUP($G46,Lists!$J$17:$K$21,2),IF($M46=Lists!$H$3,IF($K46&lt;1,(($S46/$K46)*((1+'Inputs &amp; Summary'!$D$7)^AX$29)),((INT(AX$29/$K46)-INT((AX$29-1)/$K46))*$S46*((1+'Inputs &amp; Summary'!$D$7)^AX$29))),(_xlfn.WEIBULL.DIST(AX$29,$L46,$K46,FALSE)*$S46*((1+'Inputs &amp; Summary'!$D$7)^AX$29))),IF($M46=Lists!$H$3,IF($K46&lt;1,((($R46*(1-$E46)+$Q46*(1-$F46))/$K46)*((1+'Inputs &amp; Summary'!$D$7)^AX$29)),((INT(AX$29/$K46)-INT((AX$29-1)/$K46))*($R46*(1-$E46)+$Q46*(1-$F46))*((1+'Inputs &amp; Summary'!$D$7)^AX$29))),((_xlfn.WEIBULL.DIST(AX$29,$L46,$K46,FALSE)*($R46*(1-$E46)+$Q46*(1-$F46))*((1+'Inputs &amp; Summary'!$D$7)^AX$29))))))</f>
        <v>0</v>
      </c>
      <c r="AY46" s="114">
        <f>$D46*IF(AY$29&gt;'Inputs &amp; Summary'!$D$5,0,IF(AY$29&gt;VLOOKUP($G46,Lists!$J$17:$K$21,2),IF($M46=Lists!$H$3,IF($K46&lt;1,(($S46/$K46)*((1+'Inputs &amp; Summary'!$D$7)^AY$29)),((INT(AY$29/$K46)-INT((AY$29-1)/$K46))*$S46*((1+'Inputs &amp; Summary'!$D$7)^AY$29))),(_xlfn.WEIBULL.DIST(AY$29,$L46,$K46,FALSE)*$S46*((1+'Inputs &amp; Summary'!$D$7)^AY$29))),IF($M46=Lists!$H$3,IF($K46&lt;1,((($R46*(1-$E46)+$Q46*(1-$F46))/$K46)*((1+'Inputs &amp; Summary'!$D$7)^AY$29)),((INT(AY$29/$K46)-INT((AY$29-1)/$K46))*($R46*(1-$E46)+$Q46*(1-$F46))*((1+'Inputs &amp; Summary'!$D$7)^AY$29))),((_xlfn.WEIBULL.DIST(AY$29,$L46,$K46,FALSE)*($R46*(1-$E46)+$Q46*(1-$F46))*((1+'Inputs &amp; Summary'!$D$7)^AY$29))))))</f>
        <v>0</v>
      </c>
      <c r="AZ46" s="114">
        <f>$D46*IF(AZ$29&gt;'Inputs &amp; Summary'!$D$5,0,IF(AZ$29&gt;VLOOKUP($G46,Lists!$J$17:$K$21,2),IF($M46=Lists!$H$3,IF($K46&lt;1,(($S46/$K46)*((1+'Inputs &amp; Summary'!$D$7)^AZ$29)),((INT(AZ$29/$K46)-INT((AZ$29-1)/$K46))*$S46*((1+'Inputs &amp; Summary'!$D$7)^AZ$29))),(_xlfn.WEIBULL.DIST(AZ$29,$L46,$K46,FALSE)*$S46*((1+'Inputs &amp; Summary'!$D$7)^AZ$29))),IF($M46=Lists!$H$3,IF($K46&lt;1,((($R46*(1-$E46)+$Q46*(1-$F46))/$K46)*((1+'Inputs &amp; Summary'!$D$7)^AZ$29)),((INT(AZ$29/$K46)-INT((AZ$29-1)/$K46))*($R46*(1-$E46)+$Q46*(1-$F46))*((1+'Inputs &amp; Summary'!$D$7)^AZ$29))),((_xlfn.WEIBULL.DIST(AZ$29,$L46,$K46,FALSE)*($R46*(1-$E46)+$Q46*(1-$F46))*((1+'Inputs &amp; Summary'!$D$7)^AZ$29))))))</f>
        <v>0</v>
      </c>
      <c r="BA46" s="114">
        <f>$D46*IF(BA$29&gt;'Inputs &amp; Summary'!$D$5,0,IF(BA$29&gt;VLOOKUP($G46,Lists!$J$17:$K$21,2),IF($M46=Lists!$H$3,IF($K46&lt;1,(($S46/$K46)*((1+'Inputs &amp; Summary'!$D$7)^BA$29)),((INT(BA$29/$K46)-INT((BA$29-1)/$K46))*$S46*((1+'Inputs &amp; Summary'!$D$7)^BA$29))),(_xlfn.WEIBULL.DIST(BA$29,$L46,$K46,FALSE)*$S46*((1+'Inputs &amp; Summary'!$D$7)^BA$29))),IF($M46=Lists!$H$3,IF($K46&lt;1,((($R46*(1-$E46)+$Q46*(1-$F46))/$K46)*((1+'Inputs &amp; Summary'!$D$7)^BA$29)),((INT(BA$29/$K46)-INT((BA$29-1)/$K46))*($R46*(1-$E46)+$Q46*(1-$F46))*((1+'Inputs &amp; Summary'!$D$7)^BA$29))),((_xlfn.WEIBULL.DIST(BA$29,$L46,$K46,FALSE)*($R46*(1-$E46)+$Q46*(1-$F46))*((1+'Inputs &amp; Summary'!$D$7)^BA$29))))))</f>
        <v>0</v>
      </c>
      <c r="BB46" s="114">
        <f>$D46*IF(BB$29&gt;'Inputs &amp; Summary'!$D$5,0,IF(BB$29&gt;VLOOKUP($G46,Lists!$J$17:$K$21,2),IF($M46=Lists!$H$3,IF($K46&lt;1,(($S46/$K46)*((1+'Inputs &amp; Summary'!$D$7)^BB$29)),((INT(BB$29/$K46)-INT((BB$29-1)/$K46))*$S46*((1+'Inputs &amp; Summary'!$D$7)^BB$29))),(_xlfn.WEIBULL.DIST(BB$29,$L46,$K46,FALSE)*$S46*((1+'Inputs &amp; Summary'!$D$7)^BB$29))),IF($M46=Lists!$H$3,IF($K46&lt;1,((($R46*(1-$E46)+$Q46*(1-$F46))/$K46)*((1+'Inputs &amp; Summary'!$D$7)^BB$29)),((INT(BB$29/$K46)-INT((BB$29-1)/$K46))*($R46*(1-$E46)+$Q46*(1-$F46))*((1+'Inputs &amp; Summary'!$D$7)^BB$29))),((_xlfn.WEIBULL.DIST(BB$29,$L46,$K46,FALSE)*($R46*(1-$E46)+$Q46*(1-$F46))*((1+'Inputs &amp; Summary'!$D$7)^BB$29))))))</f>
        <v>0</v>
      </c>
      <c r="BC46" s="114">
        <f>$D46*IF(BC$29&gt;'Inputs &amp; Summary'!$D$5,0,IF(BC$29&gt;VLOOKUP($G46,Lists!$J$17:$K$21,2),IF($M46=Lists!$H$3,IF($K46&lt;1,(($S46/$K46)*((1+'Inputs &amp; Summary'!$D$7)^BC$29)),((INT(BC$29/$K46)-INT((BC$29-1)/$K46))*$S46*((1+'Inputs &amp; Summary'!$D$7)^BC$29))),(_xlfn.WEIBULL.DIST(BC$29,$L46,$K46,FALSE)*$S46*((1+'Inputs &amp; Summary'!$D$7)^BC$29))),IF($M46=Lists!$H$3,IF($K46&lt;1,((($R46*(1-$E46)+$Q46*(1-$F46))/$K46)*((1+'Inputs &amp; Summary'!$D$7)^BC$29)),((INT(BC$29/$K46)-INT((BC$29-1)/$K46))*($R46*(1-$E46)+$Q46*(1-$F46))*((1+'Inputs &amp; Summary'!$D$7)^BC$29))),((_xlfn.WEIBULL.DIST(BC$29,$L46,$K46,FALSE)*($R46*(1-$E46)+$Q46*(1-$F46))*((1+'Inputs &amp; Summary'!$D$7)^BC$29))))))</f>
        <v>0</v>
      </c>
      <c r="BD46" s="114">
        <f>$D46*IF(BD$29&gt;'Inputs &amp; Summary'!$D$5,0,IF(BD$29&gt;VLOOKUP($G46,Lists!$J$17:$K$21,2),IF($M46=Lists!$H$3,IF($K46&lt;1,(($S46/$K46)*((1+'Inputs &amp; Summary'!$D$7)^BD$29)),((INT(BD$29/$K46)-INT((BD$29-1)/$K46))*$S46*((1+'Inputs &amp; Summary'!$D$7)^BD$29))),(_xlfn.WEIBULL.DIST(BD$29,$L46,$K46,FALSE)*$S46*((1+'Inputs &amp; Summary'!$D$7)^BD$29))),IF($M46=Lists!$H$3,IF($K46&lt;1,((($R46*(1-$E46)+$Q46*(1-$F46))/$K46)*((1+'Inputs &amp; Summary'!$D$7)^BD$29)),((INT(BD$29/$K46)-INT((BD$29-1)/$K46))*($R46*(1-$E46)+$Q46*(1-$F46))*((1+'Inputs &amp; Summary'!$D$7)^BD$29))),((_xlfn.WEIBULL.DIST(BD$29,$L46,$K46,FALSE)*($R46*(1-$E46)+$Q46*(1-$F46))*((1+'Inputs &amp; Summary'!$D$7)^BD$29))))))</f>
        <v>0</v>
      </c>
      <c r="BE46" s="114">
        <f>$D46*IF(BE$29&gt;'Inputs &amp; Summary'!$D$5,0,IF(BE$29&gt;VLOOKUP($G46,Lists!$J$17:$K$21,2),IF($M46=Lists!$H$3,IF($K46&lt;1,(($S46/$K46)*((1+'Inputs &amp; Summary'!$D$7)^BE$29)),((INT(BE$29/$K46)-INT((BE$29-1)/$K46))*$S46*((1+'Inputs &amp; Summary'!$D$7)^BE$29))),(_xlfn.WEIBULL.DIST(BE$29,$L46,$K46,FALSE)*$S46*((1+'Inputs &amp; Summary'!$D$7)^BE$29))),IF($M46=Lists!$H$3,IF($K46&lt;1,((($R46*(1-$E46)+$Q46*(1-$F46))/$K46)*((1+'Inputs &amp; Summary'!$D$7)^BE$29)),((INT(BE$29/$K46)-INT((BE$29-1)/$K46))*($R46*(1-$E46)+$Q46*(1-$F46))*((1+'Inputs &amp; Summary'!$D$7)^BE$29))),((_xlfn.WEIBULL.DIST(BE$29,$L46,$K46,FALSE)*($R46*(1-$E46)+$Q46*(1-$F46))*((1+'Inputs &amp; Summary'!$D$7)^BE$29))))))</f>
        <v>0</v>
      </c>
      <c r="BF46" s="114">
        <f>$D46*IF(BF$29&gt;'Inputs &amp; Summary'!$D$5,0,IF(BF$29&gt;VLOOKUP($G46,Lists!$J$17:$K$21,2),IF($M46=Lists!$H$3,IF($K46&lt;1,(($S46/$K46)*((1+'Inputs &amp; Summary'!$D$7)^BF$29)),((INT(BF$29/$K46)-INT((BF$29-1)/$K46))*$S46*((1+'Inputs &amp; Summary'!$D$7)^BF$29))),(_xlfn.WEIBULL.DIST(BF$29,$L46,$K46,FALSE)*$S46*((1+'Inputs &amp; Summary'!$D$7)^BF$29))),IF($M46=Lists!$H$3,IF($K46&lt;1,((($R46*(1-$E46)+$Q46*(1-$F46))/$K46)*((1+'Inputs &amp; Summary'!$D$7)^BF$29)),((INT(BF$29/$K46)-INT((BF$29-1)/$K46))*($R46*(1-$E46)+$Q46*(1-$F46))*((1+'Inputs &amp; Summary'!$D$7)^BF$29))),((_xlfn.WEIBULL.DIST(BF$29,$L46,$K46,FALSE)*($R46*(1-$E46)+$Q46*(1-$F46))*((1+'Inputs &amp; Summary'!$D$7)^BF$29))))))</f>
        <v>0</v>
      </c>
      <c r="BG46" s="114">
        <f>$D46*IF(BG$29&gt;'Inputs &amp; Summary'!$D$5,0,IF(BG$29&gt;VLOOKUP($G46,Lists!$J$17:$K$21,2),IF($M46=Lists!$H$3,IF($K46&lt;1,(($S46/$K46)*((1+'Inputs &amp; Summary'!$D$7)^BG$29)),((INT(BG$29/$K46)-INT((BG$29-1)/$K46))*$S46*((1+'Inputs &amp; Summary'!$D$7)^BG$29))),(_xlfn.WEIBULL.DIST(BG$29,$L46,$K46,FALSE)*$S46*((1+'Inputs &amp; Summary'!$D$7)^BG$29))),IF($M46=Lists!$H$3,IF($K46&lt;1,((($R46*(1-$E46)+$Q46*(1-$F46))/$K46)*((1+'Inputs &amp; Summary'!$D$7)^BG$29)),((INT(BG$29/$K46)-INT((BG$29-1)/$K46))*($R46*(1-$E46)+$Q46*(1-$F46))*((1+'Inputs &amp; Summary'!$D$7)^BG$29))),((_xlfn.WEIBULL.DIST(BG$29,$L46,$K46,FALSE)*($R46*(1-$E46)+$Q46*(1-$F46))*((1+'Inputs &amp; Summary'!$D$7)^BG$29))))))</f>
        <v>0</v>
      </c>
      <c r="BH46" s="114">
        <f>$D46*IF(BH$29&gt;'Inputs &amp; Summary'!$D$5,0,IF(BH$29&gt;VLOOKUP($G46,Lists!$J$17:$K$21,2),IF($M46=Lists!$H$3,IF($K46&lt;1,(($S46/$K46)*((1+'Inputs &amp; Summary'!$D$7)^BH$29)),((INT(BH$29/$K46)-INT((BH$29-1)/$K46))*$S46*((1+'Inputs &amp; Summary'!$D$7)^BH$29))),(_xlfn.WEIBULL.DIST(BH$29,$L46,$K46,FALSE)*$S46*((1+'Inputs &amp; Summary'!$D$7)^BH$29))),IF($M46=Lists!$H$3,IF($K46&lt;1,((($R46*(1-$E46)+$Q46*(1-$F46))/$K46)*((1+'Inputs &amp; Summary'!$D$7)^BH$29)),((INT(BH$29/$K46)-INT((BH$29-1)/$K46))*($R46*(1-$E46)+$Q46*(1-$F46))*((1+'Inputs &amp; Summary'!$D$7)^BH$29))),((_xlfn.WEIBULL.DIST(BH$29,$L46,$K46,FALSE)*($R46*(1-$E46)+$Q46*(1-$F46))*((1+'Inputs &amp; Summary'!$D$7)^BH$29))))))</f>
        <v>0</v>
      </c>
      <c r="BI46" s="114">
        <f>$D46*IF(BI$29&gt;'Inputs &amp; Summary'!$D$5,0,IF(BI$29&gt;VLOOKUP($G46,Lists!$J$17:$K$21,2),IF($M46=Lists!$H$3,IF($K46&lt;1,(($S46/$K46)*((1+'Inputs &amp; Summary'!$D$7)^BI$29)),((INT(BI$29/$K46)-INT((BI$29-1)/$K46))*$S46*((1+'Inputs &amp; Summary'!$D$7)^BI$29))),(_xlfn.WEIBULL.DIST(BI$29,$L46,$K46,FALSE)*$S46*((1+'Inputs &amp; Summary'!$D$7)^BI$29))),IF($M46=Lists!$H$3,IF($K46&lt;1,((($R46*(1-$E46)+$Q46*(1-$F46))/$K46)*((1+'Inputs &amp; Summary'!$D$7)^BI$29)),((INT(BI$29/$K46)-INT((BI$29-1)/$K46))*($R46*(1-$E46)+$Q46*(1-$F46))*((1+'Inputs &amp; Summary'!$D$7)^BI$29))),((_xlfn.WEIBULL.DIST(BI$29,$L46,$K46,FALSE)*($R46*(1-$E46)+$Q46*(1-$F46))*((1+'Inputs &amp; Summary'!$D$7)^BI$29))))))</f>
        <v>0</v>
      </c>
      <c r="BJ46" s="114">
        <f>$D46*IF(BJ$29&gt;'Inputs &amp; Summary'!$D$5,0,IF(BJ$29&gt;VLOOKUP($G46,Lists!$J$17:$K$21,2),IF($M46=Lists!$H$3,IF($K46&lt;1,(($S46/$K46)*((1+'Inputs &amp; Summary'!$D$7)^BJ$29)),((INT(BJ$29/$K46)-INT((BJ$29-1)/$K46))*$S46*((1+'Inputs &amp; Summary'!$D$7)^BJ$29))),(_xlfn.WEIBULL.DIST(BJ$29,$L46,$K46,FALSE)*$S46*((1+'Inputs &amp; Summary'!$D$7)^BJ$29))),IF($M46=Lists!$H$3,IF($K46&lt;1,((($R46*(1-$E46)+$Q46*(1-$F46))/$K46)*((1+'Inputs &amp; Summary'!$D$7)^BJ$29)),((INT(BJ$29/$K46)-INT((BJ$29-1)/$K46))*($R46*(1-$E46)+$Q46*(1-$F46))*((1+'Inputs &amp; Summary'!$D$7)^BJ$29))),((_xlfn.WEIBULL.DIST(BJ$29,$L46,$K46,FALSE)*($R46*(1-$E46)+$Q46*(1-$F46))*((1+'Inputs &amp; Summary'!$D$7)^BJ$29))))))</f>
        <v>0</v>
      </c>
      <c r="BK46" s="114">
        <f>$D46*IF(BK$29&gt;'Inputs &amp; Summary'!$D$5,0,IF(BK$29&gt;VLOOKUP($G46,Lists!$J$17:$K$21,2),IF($M46=Lists!$H$3,IF($K46&lt;1,(($S46/$K46)*((1+'Inputs &amp; Summary'!$D$7)^BK$29)),((INT(BK$29/$K46)-INT((BK$29-1)/$K46))*$S46*((1+'Inputs &amp; Summary'!$D$7)^BK$29))),(_xlfn.WEIBULL.DIST(BK$29,$L46,$K46,FALSE)*$S46*((1+'Inputs &amp; Summary'!$D$7)^BK$29))),IF($M46=Lists!$H$3,IF($K46&lt;1,((($R46*(1-$E46)+$Q46*(1-$F46))/$K46)*((1+'Inputs &amp; Summary'!$D$7)^BK$29)),((INT(BK$29/$K46)-INT((BK$29-1)/$K46))*($R46*(1-$E46)+$Q46*(1-$F46))*((1+'Inputs &amp; Summary'!$D$7)^BK$29))),((_xlfn.WEIBULL.DIST(BK$29,$L46,$K46,FALSE)*($R46*(1-$E46)+$Q46*(1-$F46))*((1+'Inputs &amp; Summary'!$D$7)^BK$29))))))</f>
        <v>0</v>
      </c>
      <c r="BL46" s="114">
        <f>$D46*IF(BL$29&gt;'Inputs &amp; Summary'!$D$5,0,IF(BL$29&gt;VLOOKUP($G46,Lists!$J$17:$K$21,2),IF($M46=Lists!$H$3,IF($K46&lt;1,(($S46/$K46)*((1+'Inputs &amp; Summary'!$D$7)^BL$29)),((INT(BL$29/$K46)-INT((BL$29-1)/$K46))*$S46*((1+'Inputs &amp; Summary'!$D$7)^BL$29))),(_xlfn.WEIBULL.DIST(BL$29,$L46,$K46,FALSE)*$S46*((1+'Inputs &amp; Summary'!$D$7)^BL$29))),IF($M46=Lists!$H$3,IF($K46&lt;1,((($R46*(1-$E46)+$Q46*(1-$F46))/$K46)*((1+'Inputs &amp; Summary'!$D$7)^BL$29)),((INT(BL$29/$K46)-INT((BL$29-1)/$K46))*($R46*(1-$E46)+$Q46*(1-$F46))*((1+'Inputs &amp; Summary'!$D$7)^BL$29))),((_xlfn.WEIBULL.DIST(BL$29,$L46,$K46,FALSE)*($R46*(1-$E46)+$Q46*(1-$F46))*((1+'Inputs &amp; Summary'!$D$7)^BL$29))))))</f>
        <v>0</v>
      </c>
    </row>
    <row r="47" spans="1:64" ht="28.8" x14ac:dyDescent="0.3">
      <c r="A47" s="79" t="s">
        <v>176</v>
      </c>
      <c r="B47" s="33" t="s">
        <v>307</v>
      </c>
      <c r="C47" s="33" t="s">
        <v>138</v>
      </c>
      <c r="D47" s="68">
        <v>1</v>
      </c>
      <c r="E47" s="68">
        <v>0</v>
      </c>
      <c r="F47" s="68">
        <v>0</v>
      </c>
      <c r="G47" s="213" t="s">
        <v>433</v>
      </c>
      <c r="H47" s="34"/>
      <c r="I47" s="34" t="s">
        <v>96</v>
      </c>
      <c r="J47" s="33">
        <f>VLOOKUP(I47,'Labor Rates'!$A$1:$B$16,2)</f>
        <v>14.423076923076923</v>
      </c>
      <c r="K47" s="35">
        <v>1</v>
      </c>
      <c r="L47" s="35">
        <v>1</v>
      </c>
      <c r="M47" s="33" t="s">
        <v>259</v>
      </c>
      <c r="N47" s="84">
        <v>1</v>
      </c>
      <c r="O47" s="35">
        <v>0.5</v>
      </c>
      <c r="P47" s="5">
        <v>0</v>
      </c>
      <c r="Q47" s="73">
        <f t="shared" si="6"/>
        <v>7.2115384615384617</v>
      </c>
      <c r="R47" s="73">
        <f t="shared" si="7"/>
        <v>0</v>
      </c>
      <c r="S47" s="74">
        <f t="shared" si="8"/>
        <v>7.2115384615384617</v>
      </c>
      <c r="T47" s="88"/>
      <c r="U47" s="80"/>
      <c r="V47" s="87">
        <f t="shared" si="9"/>
        <v>8.9362922577750261</v>
      </c>
      <c r="W47" s="87">
        <f>NPV('Inputs &amp; Summary'!$D$6,Y47:BL47)</f>
        <v>90.623511751637977</v>
      </c>
      <c r="X47" s="90">
        <f t="shared" si="10"/>
        <v>1.2835465637653515E-3</v>
      </c>
      <c r="Y47" s="114">
        <f>$D47*IF(Y$29&gt;'Inputs &amp; Summary'!$D$5,0,IF(Y$29&gt;VLOOKUP($G47,Lists!$J$17:$K$21,2),IF($M47=Lists!$H$3,IF($K47&lt;1,(($S47/$K47)*((1+'Inputs &amp; Summary'!$D$7)^Y$29)),((INT(Y$29/$K47)-INT((Y$29-1)/$K47))*$S47*((1+'Inputs &amp; Summary'!$D$7)^Y$29))),(_xlfn.WEIBULL.DIST(Y$29,$L47,$K47,FALSE)*$S47*((1+'Inputs &amp; Summary'!$D$7)^Y$29))),IF($M47=Lists!$H$3,IF($K47&lt;1,((($R47*(1-$E47)+$Q47*(1-$F47))/$K47)*((1+'Inputs &amp; Summary'!$D$7)^Y$29)),((INT(Y$29/$K47)-INT((Y$29-1)/$K47))*($R47*(1-$E47)+$Q47*(1-$F47))*((1+'Inputs &amp; Summary'!$D$7)^Y$29))),((_xlfn.WEIBULL.DIST(Y$29,$L47,$K47,FALSE)*($R47*(1-$E47)+$Q47*(1-$F47))*((1+'Inputs &amp; Summary'!$D$7)^Y$29))))))</f>
        <v>7.3557692307692308</v>
      </c>
      <c r="Z47" s="114">
        <f>$D47*IF(Z$29&gt;'Inputs &amp; Summary'!$D$5,0,IF(Z$29&gt;VLOOKUP($G47,Lists!$J$17:$K$21,2),IF($M47=Lists!$H$3,IF($K47&lt;1,(($S47/$K47)*((1+'Inputs &amp; Summary'!$D$7)^Z$29)),((INT(Z$29/$K47)-INT((Z$29-1)/$K47))*$S47*((1+'Inputs &amp; Summary'!$D$7)^Z$29))),(_xlfn.WEIBULL.DIST(Z$29,$L47,$K47,FALSE)*$S47*((1+'Inputs &amp; Summary'!$D$7)^Z$29))),IF($M47=Lists!$H$3,IF($K47&lt;1,((($R47*(1-$E47)+$Q47*(1-$F47))/$K47)*((1+'Inputs &amp; Summary'!$D$7)^Z$29)),((INT(Z$29/$K47)-INT((Z$29-1)/$K47))*($R47*(1-$E47)+$Q47*(1-$F47))*((1+'Inputs &amp; Summary'!$D$7)^Z$29))),((_xlfn.WEIBULL.DIST(Z$29,$L47,$K47,FALSE)*($R47*(1-$E47)+$Q47*(1-$F47))*((1+'Inputs &amp; Summary'!$D$7)^Z$29))))))</f>
        <v>7.5028846153846152</v>
      </c>
      <c r="AA47" s="114">
        <f>$D47*IF(AA$29&gt;'Inputs &amp; Summary'!$D$5,0,IF(AA$29&gt;VLOOKUP($G47,Lists!$J$17:$K$21,2),IF($M47=Lists!$H$3,IF($K47&lt;1,(($S47/$K47)*((1+'Inputs &amp; Summary'!$D$7)^AA$29)),((INT(AA$29/$K47)-INT((AA$29-1)/$K47))*$S47*((1+'Inputs &amp; Summary'!$D$7)^AA$29))),(_xlfn.WEIBULL.DIST(AA$29,$L47,$K47,FALSE)*$S47*((1+'Inputs &amp; Summary'!$D$7)^AA$29))),IF($M47=Lists!$H$3,IF($K47&lt;1,((($R47*(1-$E47)+$Q47*(1-$F47))/$K47)*((1+'Inputs &amp; Summary'!$D$7)^AA$29)),((INT(AA$29/$K47)-INT((AA$29-1)/$K47))*($R47*(1-$E47)+$Q47*(1-$F47))*((1+'Inputs &amp; Summary'!$D$7)^AA$29))),((_xlfn.WEIBULL.DIST(AA$29,$L47,$K47,FALSE)*($R47*(1-$E47)+$Q47*(1-$F47))*((1+'Inputs &amp; Summary'!$D$7)^AA$29))))))</f>
        <v>7.6529423076923075</v>
      </c>
      <c r="AB47" s="114">
        <f>$D47*IF(AB$29&gt;'Inputs &amp; Summary'!$D$5,0,IF(AB$29&gt;VLOOKUP($G47,Lists!$J$17:$K$21,2),IF($M47=Lists!$H$3,IF($K47&lt;1,(($S47/$K47)*((1+'Inputs &amp; Summary'!$D$7)^AB$29)),((INT(AB$29/$K47)-INT((AB$29-1)/$K47))*$S47*((1+'Inputs &amp; Summary'!$D$7)^AB$29))),(_xlfn.WEIBULL.DIST(AB$29,$L47,$K47,FALSE)*$S47*((1+'Inputs &amp; Summary'!$D$7)^AB$29))),IF($M47=Lists!$H$3,IF($K47&lt;1,((($R47*(1-$E47)+$Q47*(1-$F47))/$K47)*((1+'Inputs &amp; Summary'!$D$7)^AB$29)),((INT(AB$29/$K47)-INT((AB$29-1)/$K47))*($R47*(1-$E47)+$Q47*(1-$F47))*((1+'Inputs &amp; Summary'!$D$7)^AB$29))),((_xlfn.WEIBULL.DIST(AB$29,$L47,$K47,FALSE)*($R47*(1-$E47)+$Q47*(1-$F47))*((1+'Inputs &amp; Summary'!$D$7)^AB$29))))))</f>
        <v>7.8060011538461538</v>
      </c>
      <c r="AC47" s="114">
        <f>$D47*IF(AC$29&gt;'Inputs &amp; Summary'!$D$5,0,IF(AC$29&gt;VLOOKUP($G47,Lists!$J$17:$K$21,2),IF($M47=Lists!$H$3,IF($K47&lt;1,(($S47/$K47)*((1+'Inputs &amp; Summary'!$D$7)^AC$29)),((INT(AC$29/$K47)-INT((AC$29-1)/$K47))*$S47*((1+'Inputs &amp; Summary'!$D$7)^AC$29))),(_xlfn.WEIBULL.DIST(AC$29,$L47,$K47,FALSE)*$S47*((1+'Inputs &amp; Summary'!$D$7)^AC$29))),IF($M47=Lists!$H$3,IF($K47&lt;1,((($R47*(1-$E47)+$Q47*(1-$F47))/$K47)*((1+'Inputs &amp; Summary'!$D$7)^AC$29)),((INT(AC$29/$K47)-INT((AC$29-1)/$K47))*($R47*(1-$E47)+$Q47*(1-$F47))*((1+'Inputs &amp; Summary'!$D$7)^AC$29))),((_xlfn.WEIBULL.DIST(AC$29,$L47,$K47,FALSE)*($R47*(1-$E47)+$Q47*(1-$F47))*((1+'Inputs &amp; Summary'!$D$7)^AC$29))))))</f>
        <v>7.9621211769230769</v>
      </c>
      <c r="AD47" s="114">
        <f>$D47*IF(AD$29&gt;'Inputs &amp; Summary'!$D$5,0,IF(AD$29&gt;VLOOKUP($G47,Lists!$J$17:$K$21,2),IF($M47=Lists!$H$3,IF($K47&lt;1,(($S47/$K47)*((1+'Inputs &amp; Summary'!$D$7)^AD$29)),((INT(AD$29/$K47)-INT((AD$29-1)/$K47))*$S47*((1+'Inputs &amp; Summary'!$D$7)^AD$29))),(_xlfn.WEIBULL.DIST(AD$29,$L47,$K47,FALSE)*$S47*((1+'Inputs &amp; Summary'!$D$7)^AD$29))),IF($M47=Lists!$H$3,IF($K47&lt;1,((($R47*(1-$E47)+$Q47*(1-$F47))/$K47)*((1+'Inputs &amp; Summary'!$D$7)^AD$29)),((INT(AD$29/$K47)-INT((AD$29-1)/$K47))*($R47*(1-$E47)+$Q47*(1-$F47))*((1+'Inputs &amp; Summary'!$D$7)^AD$29))),((_xlfn.WEIBULL.DIST(AD$29,$L47,$K47,FALSE)*($R47*(1-$E47)+$Q47*(1-$F47))*((1+'Inputs &amp; Summary'!$D$7)^AD$29))))))</f>
        <v>8.1213636004615388</v>
      </c>
      <c r="AE47" s="114">
        <f>$D47*IF(AE$29&gt;'Inputs &amp; Summary'!$D$5,0,IF(AE$29&gt;VLOOKUP($G47,Lists!$J$17:$K$21,2),IF($M47=Lists!$H$3,IF($K47&lt;1,(($S47/$K47)*((1+'Inputs &amp; Summary'!$D$7)^AE$29)),((INT(AE$29/$K47)-INT((AE$29-1)/$K47))*$S47*((1+'Inputs &amp; Summary'!$D$7)^AE$29))),(_xlfn.WEIBULL.DIST(AE$29,$L47,$K47,FALSE)*$S47*((1+'Inputs &amp; Summary'!$D$7)^AE$29))),IF($M47=Lists!$H$3,IF($K47&lt;1,((($R47*(1-$E47)+$Q47*(1-$F47))/$K47)*((1+'Inputs &amp; Summary'!$D$7)^AE$29)),((INT(AE$29/$K47)-INT((AE$29-1)/$K47))*($R47*(1-$E47)+$Q47*(1-$F47))*((1+'Inputs &amp; Summary'!$D$7)^AE$29))),((_xlfn.WEIBULL.DIST(AE$29,$L47,$K47,FALSE)*($R47*(1-$E47)+$Q47*(1-$F47))*((1+'Inputs &amp; Summary'!$D$7)^AE$29))))))</f>
        <v>8.2837908724707674</v>
      </c>
      <c r="AF47" s="114">
        <f>$D47*IF(AF$29&gt;'Inputs &amp; Summary'!$D$5,0,IF(AF$29&gt;VLOOKUP($G47,Lists!$J$17:$K$21,2),IF($M47=Lists!$H$3,IF($K47&lt;1,(($S47/$K47)*((1+'Inputs &amp; Summary'!$D$7)^AF$29)),((INT(AF$29/$K47)-INT((AF$29-1)/$K47))*$S47*((1+'Inputs &amp; Summary'!$D$7)^AF$29))),(_xlfn.WEIBULL.DIST(AF$29,$L47,$K47,FALSE)*$S47*((1+'Inputs &amp; Summary'!$D$7)^AF$29))),IF($M47=Lists!$H$3,IF($K47&lt;1,((($R47*(1-$E47)+$Q47*(1-$F47))/$K47)*((1+'Inputs &amp; Summary'!$D$7)^AF$29)),((INT(AF$29/$K47)-INT((AF$29-1)/$K47))*($R47*(1-$E47)+$Q47*(1-$F47))*((1+'Inputs &amp; Summary'!$D$7)^AF$29))),((_xlfn.WEIBULL.DIST(AF$29,$L47,$K47,FALSE)*($R47*(1-$E47)+$Q47*(1-$F47))*((1+'Inputs &amp; Summary'!$D$7)^AF$29))))))</f>
        <v>8.4494666899201842</v>
      </c>
      <c r="AG47" s="114">
        <f>$D47*IF(AG$29&gt;'Inputs &amp; Summary'!$D$5,0,IF(AG$29&gt;VLOOKUP($G47,Lists!$J$17:$K$21,2),IF($M47=Lists!$H$3,IF($K47&lt;1,(($S47/$K47)*((1+'Inputs &amp; Summary'!$D$7)^AG$29)),((INT(AG$29/$K47)-INT((AG$29-1)/$K47))*$S47*((1+'Inputs &amp; Summary'!$D$7)^AG$29))),(_xlfn.WEIBULL.DIST(AG$29,$L47,$K47,FALSE)*$S47*((1+'Inputs &amp; Summary'!$D$7)^AG$29))),IF($M47=Lists!$H$3,IF($K47&lt;1,((($R47*(1-$E47)+$Q47*(1-$F47))/$K47)*((1+'Inputs &amp; Summary'!$D$7)^AG$29)),((INT(AG$29/$K47)-INT((AG$29-1)/$K47))*($R47*(1-$E47)+$Q47*(1-$F47))*((1+'Inputs &amp; Summary'!$D$7)^AG$29))),((_xlfn.WEIBULL.DIST(AG$29,$L47,$K47,FALSE)*($R47*(1-$E47)+$Q47*(1-$F47))*((1+'Inputs &amp; Summary'!$D$7)^AG$29))))))</f>
        <v>8.6184560237185881</v>
      </c>
      <c r="AH47" s="114">
        <f>$D47*IF(AH$29&gt;'Inputs &amp; Summary'!$D$5,0,IF(AH$29&gt;VLOOKUP($G47,Lists!$J$17:$K$21,2),IF($M47=Lists!$H$3,IF($K47&lt;1,(($S47/$K47)*((1+'Inputs &amp; Summary'!$D$7)^AH$29)),((INT(AH$29/$K47)-INT((AH$29-1)/$K47))*$S47*((1+'Inputs &amp; Summary'!$D$7)^AH$29))),(_xlfn.WEIBULL.DIST(AH$29,$L47,$K47,FALSE)*$S47*((1+'Inputs &amp; Summary'!$D$7)^AH$29))),IF($M47=Lists!$H$3,IF($K47&lt;1,((($R47*(1-$E47)+$Q47*(1-$F47))/$K47)*((1+'Inputs &amp; Summary'!$D$7)^AH$29)),((INT(AH$29/$K47)-INT((AH$29-1)/$K47))*($R47*(1-$E47)+$Q47*(1-$F47))*((1+'Inputs &amp; Summary'!$D$7)^AH$29))),((_xlfn.WEIBULL.DIST(AH$29,$L47,$K47,FALSE)*($R47*(1-$E47)+$Q47*(1-$F47))*((1+'Inputs &amp; Summary'!$D$7)^AH$29))))))</f>
        <v>8.7908251441929597</v>
      </c>
      <c r="AI47" s="114">
        <f>$D47*IF(AI$29&gt;'Inputs &amp; Summary'!$D$5,0,IF(AI$29&gt;VLOOKUP($G47,Lists!$J$17:$K$21,2),IF($M47=Lists!$H$3,IF($K47&lt;1,(($S47/$K47)*((1+'Inputs &amp; Summary'!$D$7)^AI$29)),((INT(AI$29/$K47)-INT((AI$29-1)/$K47))*$S47*((1+'Inputs &amp; Summary'!$D$7)^AI$29))),(_xlfn.WEIBULL.DIST(AI$29,$L47,$K47,FALSE)*$S47*((1+'Inputs &amp; Summary'!$D$7)^AI$29))),IF($M47=Lists!$H$3,IF($K47&lt;1,((($R47*(1-$E47)+$Q47*(1-$F47))/$K47)*((1+'Inputs &amp; Summary'!$D$7)^AI$29)),((INT(AI$29/$K47)-INT((AI$29-1)/$K47))*($R47*(1-$E47)+$Q47*(1-$F47))*((1+'Inputs &amp; Summary'!$D$7)^AI$29))),((_xlfn.WEIBULL.DIST(AI$29,$L47,$K47,FALSE)*($R47*(1-$E47)+$Q47*(1-$F47))*((1+'Inputs &amp; Summary'!$D$7)^AI$29))))))</f>
        <v>8.966641647076818</v>
      </c>
      <c r="AJ47" s="114">
        <f>$D47*IF(AJ$29&gt;'Inputs &amp; Summary'!$D$5,0,IF(AJ$29&gt;VLOOKUP($G47,Lists!$J$17:$K$21,2),IF($M47=Lists!$H$3,IF($K47&lt;1,(($S47/$K47)*((1+'Inputs &amp; Summary'!$D$7)^AJ$29)),((INT(AJ$29/$K47)-INT((AJ$29-1)/$K47))*$S47*((1+'Inputs &amp; Summary'!$D$7)^AJ$29))),(_xlfn.WEIBULL.DIST(AJ$29,$L47,$K47,FALSE)*$S47*((1+'Inputs &amp; Summary'!$D$7)^AJ$29))),IF($M47=Lists!$H$3,IF($K47&lt;1,((($R47*(1-$E47)+$Q47*(1-$F47))/$K47)*((1+'Inputs &amp; Summary'!$D$7)^AJ$29)),((INT(AJ$29/$K47)-INT((AJ$29-1)/$K47))*($R47*(1-$E47)+$Q47*(1-$F47))*((1+'Inputs &amp; Summary'!$D$7)^AJ$29))),((_xlfn.WEIBULL.DIST(AJ$29,$L47,$K47,FALSE)*($R47*(1-$E47)+$Q47*(1-$F47))*((1+'Inputs &amp; Summary'!$D$7)^AJ$29))))))</f>
        <v>9.1459744800183547</v>
      </c>
      <c r="AK47" s="114">
        <f>$D47*IF(AK$29&gt;'Inputs &amp; Summary'!$D$5,0,IF(AK$29&gt;VLOOKUP($G47,Lists!$J$17:$K$21,2),IF($M47=Lists!$H$3,IF($K47&lt;1,(($S47/$K47)*((1+'Inputs &amp; Summary'!$D$7)^AK$29)),((INT(AK$29/$K47)-INT((AK$29-1)/$K47))*$S47*((1+'Inputs &amp; Summary'!$D$7)^AK$29))),(_xlfn.WEIBULL.DIST(AK$29,$L47,$K47,FALSE)*$S47*((1+'Inputs &amp; Summary'!$D$7)^AK$29))),IF($M47=Lists!$H$3,IF($K47&lt;1,((($R47*(1-$E47)+$Q47*(1-$F47))/$K47)*((1+'Inputs &amp; Summary'!$D$7)^AK$29)),((INT(AK$29/$K47)-INT((AK$29-1)/$K47))*($R47*(1-$E47)+$Q47*(1-$F47))*((1+'Inputs &amp; Summary'!$D$7)^AK$29))),((_xlfn.WEIBULL.DIST(AK$29,$L47,$K47,FALSE)*($R47*(1-$E47)+$Q47*(1-$F47))*((1+'Inputs &amp; Summary'!$D$7)^AK$29))))))</f>
        <v>9.3288939696187221</v>
      </c>
      <c r="AL47" s="114">
        <f>$D47*IF(AL$29&gt;'Inputs &amp; Summary'!$D$5,0,IF(AL$29&gt;VLOOKUP($G47,Lists!$J$17:$K$21,2),IF($M47=Lists!$H$3,IF($K47&lt;1,(($S47/$K47)*((1+'Inputs &amp; Summary'!$D$7)^AL$29)),((INT(AL$29/$K47)-INT((AL$29-1)/$K47))*$S47*((1+'Inputs &amp; Summary'!$D$7)^AL$29))),(_xlfn.WEIBULL.DIST(AL$29,$L47,$K47,FALSE)*$S47*((1+'Inputs &amp; Summary'!$D$7)^AL$29))),IF($M47=Lists!$H$3,IF($K47&lt;1,((($R47*(1-$E47)+$Q47*(1-$F47))/$K47)*((1+'Inputs &amp; Summary'!$D$7)^AL$29)),((INT(AL$29/$K47)-INT((AL$29-1)/$K47))*($R47*(1-$E47)+$Q47*(1-$F47))*((1+'Inputs &amp; Summary'!$D$7)^AL$29))),((_xlfn.WEIBULL.DIST(AL$29,$L47,$K47,FALSE)*($R47*(1-$E47)+$Q47*(1-$F47))*((1+'Inputs &amp; Summary'!$D$7)^AL$29))))))</f>
        <v>9.5154718490110977</v>
      </c>
      <c r="AM47" s="114">
        <f>$D47*IF(AM$29&gt;'Inputs &amp; Summary'!$D$5,0,IF(AM$29&gt;VLOOKUP($G47,Lists!$J$17:$K$21,2),IF($M47=Lists!$H$3,IF($K47&lt;1,(($S47/$K47)*((1+'Inputs &amp; Summary'!$D$7)^AM$29)),((INT(AM$29/$K47)-INT((AM$29-1)/$K47))*$S47*((1+'Inputs &amp; Summary'!$D$7)^AM$29))),(_xlfn.WEIBULL.DIST(AM$29,$L47,$K47,FALSE)*$S47*((1+'Inputs &amp; Summary'!$D$7)^AM$29))),IF($M47=Lists!$H$3,IF($K47&lt;1,((($R47*(1-$E47)+$Q47*(1-$F47))/$K47)*((1+'Inputs &amp; Summary'!$D$7)^AM$29)),((INT(AM$29/$K47)-INT((AM$29-1)/$K47))*($R47*(1-$E47)+$Q47*(1-$F47))*((1+'Inputs &amp; Summary'!$D$7)^AM$29))),((_xlfn.WEIBULL.DIST(AM$29,$L47,$K47,FALSE)*($R47*(1-$E47)+$Q47*(1-$F47))*((1+'Inputs &amp; Summary'!$D$7)^AM$29))))))</f>
        <v>9.705781285991316</v>
      </c>
      <c r="AN47" s="114">
        <f>$D47*IF(AN$29&gt;'Inputs &amp; Summary'!$D$5,0,IF(AN$29&gt;VLOOKUP($G47,Lists!$J$17:$K$21,2),IF($M47=Lists!$H$3,IF($K47&lt;1,(($S47/$K47)*((1+'Inputs &amp; Summary'!$D$7)^AN$29)),((INT(AN$29/$K47)-INT((AN$29-1)/$K47))*$S47*((1+'Inputs &amp; Summary'!$D$7)^AN$29))),(_xlfn.WEIBULL.DIST(AN$29,$L47,$K47,FALSE)*$S47*((1+'Inputs &amp; Summary'!$D$7)^AN$29))),IF($M47=Lists!$H$3,IF($K47&lt;1,((($R47*(1-$E47)+$Q47*(1-$F47))/$K47)*((1+'Inputs &amp; Summary'!$D$7)^AN$29)),((INT(AN$29/$K47)-INT((AN$29-1)/$K47))*($R47*(1-$E47)+$Q47*(1-$F47))*((1+'Inputs &amp; Summary'!$D$7)^AN$29))),((_xlfn.WEIBULL.DIST(AN$29,$L47,$K47,FALSE)*($R47*(1-$E47)+$Q47*(1-$F47))*((1+'Inputs &amp; Summary'!$D$7)^AN$29))))))</f>
        <v>9.8998969117111439</v>
      </c>
      <c r="AO47" s="114">
        <f>$D47*IF(AO$29&gt;'Inputs &amp; Summary'!$D$5,0,IF(AO$29&gt;VLOOKUP($G47,Lists!$J$17:$K$21,2),IF($M47=Lists!$H$3,IF($K47&lt;1,(($S47/$K47)*((1+'Inputs &amp; Summary'!$D$7)^AO$29)),((INT(AO$29/$K47)-INT((AO$29-1)/$K47))*$S47*((1+'Inputs &amp; Summary'!$D$7)^AO$29))),(_xlfn.WEIBULL.DIST(AO$29,$L47,$K47,FALSE)*$S47*((1+'Inputs &amp; Summary'!$D$7)^AO$29))),IF($M47=Lists!$H$3,IF($K47&lt;1,((($R47*(1-$E47)+$Q47*(1-$F47))/$K47)*((1+'Inputs &amp; Summary'!$D$7)^AO$29)),((INT(AO$29/$K47)-INT((AO$29-1)/$K47))*($R47*(1-$E47)+$Q47*(1-$F47))*((1+'Inputs &amp; Summary'!$D$7)^AO$29))),((_xlfn.WEIBULL.DIST(AO$29,$L47,$K47,FALSE)*($R47*(1-$E47)+$Q47*(1-$F47))*((1+'Inputs &amp; Summary'!$D$7)^AO$29))))))</f>
        <v>10.097894849945368</v>
      </c>
      <c r="AP47" s="114">
        <f>$D47*IF(AP$29&gt;'Inputs &amp; Summary'!$D$5,0,IF(AP$29&gt;VLOOKUP($G47,Lists!$J$17:$K$21,2),IF($M47=Lists!$H$3,IF($K47&lt;1,(($S47/$K47)*((1+'Inputs &amp; Summary'!$D$7)^AP$29)),((INT(AP$29/$K47)-INT((AP$29-1)/$K47))*$S47*((1+'Inputs &amp; Summary'!$D$7)^AP$29))),(_xlfn.WEIBULL.DIST(AP$29,$L47,$K47,FALSE)*$S47*((1+'Inputs &amp; Summary'!$D$7)^AP$29))),IF($M47=Lists!$H$3,IF($K47&lt;1,((($R47*(1-$E47)+$Q47*(1-$F47))/$K47)*((1+'Inputs &amp; Summary'!$D$7)^AP$29)),((INT(AP$29/$K47)-INT((AP$29-1)/$K47))*($R47*(1-$E47)+$Q47*(1-$F47))*((1+'Inputs &amp; Summary'!$D$7)^AP$29))),((_xlfn.WEIBULL.DIST(AP$29,$L47,$K47,FALSE)*($R47*(1-$E47)+$Q47*(1-$F47))*((1+'Inputs &amp; Summary'!$D$7)^AP$29))))))</f>
        <v>10.299852746944275</v>
      </c>
      <c r="AQ47" s="114">
        <f>$D47*IF(AQ$29&gt;'Inputs &amp; Summary'!$D$5,0,IF(AQ$29&gt;VLOOKUP($G47,Lists!$J$17:$K$21,2),IF($M47=Lists!$H$3,IF($K47&lt;1,(($S47/$K47)*((1+'Inputs &amp; Summary'!$D$7)^AQ$29)),((INT(AQ$29/$K47)-INT((AQ$29-1)/$K47))*$S47*((1+'Inputs &amp; Summary'!$D$7)^AQ$29))),(_xlfn.WEIBULL.DIST(AQ$29,$L47,$K47,FALSE)*$S47*((1+'Inputs &amp; Summary'!$D$7)^AQ$29))),IF($M47=Lists!$H$3,IF($K47&lt;1,((($R47*(1-$E47)+$Q47*(1-$F47))/$K47)*((1+'Inputs &amp; Summary'!$D$7)^AQ$29)),((INT(AQ$29/$K47)-INT((AQ$29-1)/$K47))*($R47*(1-$E47)+$Q47*(1-$F47))*((1+'Inputs &amp; Summary'!$D$7)^AQ$29))),((_xlfn.WEIBULL.DIST(AQ$29,$L47,$K47,FALSE)*($R47*(1-$E47)+$Q47*(1-$F47))*((1+'Inputs &amp; Summary'!$D$7)^AQ$29))))))</f>
        <v>10.50584980188316</v>
      </c>
      <c r="AR47" s="114">
        <f>$D47*IF(AR$29&gt;'Inputs &amp; Summary'!$D$5,0,IF(AR$29&gt;VLOOKUP($G47,Lists!$J$17:$K$21,2),IF($M47=Lists!$H$3,IF($K47&lt;1,(($S47/$K47)*((1+'Inputs &amp; Summary'!$D$7)^AR$29)),((INT(AR$29/$K47)-INT((AR$29-1)/$K47))*$S47*((1+'Inputs &amp; Summary'!$D$7)^AR$29))),(_xlfn.WEIBULL.DIST(AR$29,$L47,$K47,FALSE)*$S47*((1+'Inputs &amp; Summary'!$D$7)^AR$29))),IF($M47=Lists!$H$3,IF($K47&lt;1,((($R47*(1-$E47)+$Q47*(1-$F47))/$K47)*((1+'Inputs &amp; Summary'!$D$7)^AR$29)),((INT(AR$29/$K47)-INT((AR$29-1)/$K47))*($R47*(1-$E47)+$Q47*(1-$F47))*((1+'Inputs &amp; Summary'!$D$7)^AR$29))),((_xlfn.WEIBULL.DIST(AR$29,$L47,$K47,FALSE)*($R47*(1-$E47)+$Q47*(1-$F47))*((1+'Inputs &amp; Summary'!$D$7)^AR$29))))))</f>
        <v>10.715966797920824</v>
      </c>
      <c r="AS47" s="114">
        <f>$D47*IF(AS$29&gt;'Inputs &amp; Summary'!$D$5,0,IF(AS$29&gt;VLOOKUP($G47,Lists!$J$17:$K$21,2),IF($M47=Lists!$H$3,IF($K47&lt;1,(($S47/$K47)*((1+'Inputs &amp; Summary'!$D$7)^AS$29)),((INT(AS$29/$K47)-INT((AS$29-1)/$K47))*$S47*((1+'Inputs &amp; Summary'!$D$7)^AS$29))),(_xlfn.WEIBULL.DIST(AS$29,$L47,$K47,FALSE)*$S47*((1+'Inputs &amp; Summary'!$D$7)^AS$29))),IF($M47=Lists!$H$3,IF($K47&lt;1,((($R47*(1-$E47)+$Q47*(1-$F47))/$K47)*((1+'Inputs &amp; Summary'!$D$7)^AS$29)),((INT(AS$29/$K47)-INT((AS$29-1)/$K47))*($R47*(1-$E47)+$Q47*(1-$F47))*((1+'Inputs &amp; Summary'!$D$7)^AS$29))),((_xlfn.WEIBULL.DIST(AS$29,$L47,$K47,FALSE)*($R47*(1-$E47)+$Q47*(1-$F47))*((1+'Inputs &amp; Summary'!$D$7)^AS$29))))))</f>
        <v>0</v>
      </c>
      <c r="AT47" s="114">
        <f>$D47*IF(AT$29&gt;'Inputs &amp; Summary'!$D$5,0,IF(AT$29&gt;VLOOKUP($G47,Lists!$J$17:$K$21,2),IF($M47=Lists!$H$3,IF($K47&lt;1,(($S47/$K47)*((1+'Inputs &amp; Summary'!$D$7)^AT$29)),((INT(AT$29/$K47)-INT((AT$29-1)/$K47))*$S47*((1+'Inputs &amp; Summary'!$D$7)^AT$29))),(_xlfn.WEIBULL.DIST(AT$29,$L47,$K47,FALSE)*$S47*((1+'Inputs &amp; Summary'!$D$7)^AT$29))),IF($M47=Lists!$H$3,IF($K47&lt;1,((($R47*(1-$E47)+$Q47*(1-$F47))/$K47)*((1+'Inputs &amp; Summary'!$D$7)^AT$29)),((INT(AT$29/$K47)-INT((AT$29-1)/$K47))*($R47*(1-$E47)+$Q47*(1-$F47))*((1+'Inputs &amp; Summary'!$D$7)^AT$29))),((_xlfn.WEIBULL.DIST(AT$29,$L47,$K47,FALSE)*($R47*(1-$E47)+$Q47*(1-$F47))*((1+'Inputs &amp; Summary'!$D$7)^AT$29))))))</f>
        <v>0</v>
      </c>
      <c r="AU47" s="114">
        <f>$D47*IF(AU$29&gt;'Inputs &amp; Summary'!$D$5,0,IF(AU$29&gt;VLOOKUP($G47,Lists!$J$17:$K$21,2),IF($M47=Lists!$H$3,IF($K47&lt;1,(($S47/$K47)*((1+'Inputs &amp; Summary'!$D$7)^AU$29)),((INT(AU$29/$K47)-INT((AU$29-1)/$K47))*$S47*((1+'Inputs &amp; Summary'!$D$7)^AU$29))),(_xlfn.WEIBULL.DIST(AU$29,$L47,$K47,FALSE)*$S47*((1+'Inputs &amp; Summary'!$D$7)^AU$29))),IF($M47=Lists!$H$3,IF($K47&lt;1,((($R47*(1-$E47)+$Q47*(1-$F47))/$K47)*((1+'Inputs &amp; Summary'!$D$7)^AU$29)),((INT(AU$29/$K47)-INT((AU$29-1)/$K47))*($R47*(1-$E47)+$Q47*(1-$F47))*((1+'Inputs &amp; Summary'!$D$7)^AU$29))),((_xlfn.WEIBULL.DIST(AU$29,$L47,$K47,FALSE)*($R47*(1-$E47)+$Q47*(1-$F47))*((1+'Inputs &amp; Summary'!$D$7)^AU$29))))))</f>
        <v>0</v>
      </c>
      <c r="AV47" s="114">
        <f>$D47*IF(AV$29&gt;'Inputs &amp; Summary'!$D$5,0,IF(AV$29&gt;VLOOKUP($G47,Lists!$J$17:$K$21,2),IF($M47=Lists!$H$3,IF($K47&lt;1,(($S47/$K47)*((1+'Inputs &amp; Summary'!$D$7)^AV$29)),((INT(AV$29/$K47)-INT((AV$29-1)/$K47))*$S47*((1+'Inputs &amp; Summary'!$D$7)^AV$29))),(_xlfn.WEIBULL.DIST(AV$29,$L47,$K47,FALSE)*$S47*((1+'Inputs &amp; Summary'!$D$7)^AV$29))),IF($M47=Lists!$H$3,IF($K47&lt;1,((($R47*(1-$E47)+$Q47*(1-$F47))/$K47)*((1+'Inputs &amp; Summary'!$D$7)^AV$29)),((INT(AV$29/$K47)-INT((AV$29-1)/$K47))*($R47*(1-$E47)+$Q47*(1-$F47))*((1+'Inputs &amp; Summary'!$D$7)^AV$29))),((_xlfn.WEIBULL.DIST(AV$29,$L47,$K47,FALSE)*($R47*(1-$E47)+$Q47*(1-$F47))*((1+'Inputs &amp; Summary'!$D$7)^AV$29))))))</f>
        <v>0</v>
      </c>
      <c r="AW47" s="114">
        <f>$D47*IF(AW$29&gt;'Inputs &amp; Summary'!$D$5,0,IF(AW$29&gt;VLOOKUP($G47,Lists!$J$17:$K$21,2),IF($M47=Lists!$H$3,IF($K47&lt;1,(($S47/$K47)*((1+'Inputs &amp; Summary'!$D$7)^AW$29)),((INT(AW$29/$K47)-INT((AW$29-1)/$K47))*$S47*((1+'Inputs &amp; Summary'!$D$7)^AW$29))),(_xlfn.WEIBULL.DIST(AW$29,$L47,$K47,FALSE)*$S47*((1+'Inputs &amp; Summary'!$D$7)^AW$29))),IF($M47=Lists!$H$3,IF($K47&lt;1,((($R47*(1-$E47)+$Q47*(1-$F47))/$K47)*((1+'Inputs &amp; Summary'!$D$7)^AW$29)),((INT(AW$29/$K47)-INT((AW$29-1)/$K47))*($R47*(1-$E47)+$Q47*(1-$F47))*((1+'Inputs &amp; Summary'!$D$7)^AW$29))),((_xlfn.WEIBULL.DIST(AW$29,$L47,$K47,FALSE)*($R47*(1-$E47)+$Q47*(1-$F47))*((1+'Inputs &amp; Summary'!$D$7)^AW$29))))))</f>
        <v>0</v>
      </c>
      <c r="AX47" s="114">
        <f>$D47*IF(AX$29&gt;'Inputs &amp; Summary'!$D$5,0,IF(AX$29&gt;VLOOKUP($G47,Lists!$J$17:$K$21,2),IF($M47=Lists!$H$3,IF($K47&lt;1,(($S47/$K47)*((1+'Inputs &amp; Summary'!$D$7)^AX$29)),((INT(AX$29/$K47)-INT((AX$29-1)/$K47))*$S47*((1+'Inputs &amp; Summary'!$D$7)^AX$29))),(_xlfn.WEIBULL.DIST(AX$29,$L47,$K47,FALSE)*$S47*((1+'Inputs &amp; Summary'!$D$7)^AX$29))),IF($M47=Lists!$H$3,IF($K47&lt;1,((($R47*(1-$E47)+$Q47*(1-$F47))/$K47)*((1+'Inputs &amp; Summary'!$D$7)^AX$29)),((INT(AX$29/$K47)-INT((AX$29-1)/$K47))*($R47*(1-$E47)+$Q47*(1-$F47))*((1+'Inputs &amp; Summary'!$D$7)^AX$29))),((_xlfn.WEIBULL.DIST(AX$29,$L47,$K47,FALSE)*($R47*(1-$E47)+$Q47*(1-$F47))*((1+'Inputs &amp; Summary'!$D$7)^AX$29))))))</f>
        <v>0</v>
      </c>
      <c r="AY47" s="114">
        <f>$D47*IF(AY$29&gt;'Inputs &amp; Summary'!$D$5,0,IF(AY$29&gt;VLOOKUP($G47,Lists!$J$17:$K$21,2),IF($M47=Lists!$H$3,IF($K47&lt;1,(($S47/$K47)*((1+'Inputs &amp; Summary'!$D$7)^AY$29)),((INT(AY$29/$K47)-INT((AY$29-1)/$K47))*$S47*((1+'Inputs &amp; Summary'!$D$7)^AY$29))),(_xlfn.WEIBULL.DIST(AY$29,$L47,$K47,FALSE)*$S47*((1+'Inputs &amp; Summary'!$D$7)^AY$29))),IF($M47=Lists!$H$3,IF($K47&lt;1,((($R47*(1-$E47)+$Q47*(1-$F47))/$K47)*((1+'Inputs &amp; Summary'!$D$7)^AY$29)),((INT(AY$29/$K47)-INT((AY$29-1)/$K47))*($R47*(1-$E47)+$Q47*(1-$F47))*((1+'Inputs &amp; Summary'!$D$7)^AY$29))),((_xlfn.WEIBULL.DIST(AY$29,$L47,$K47,FALSE)*($R47*(1-$E47)+$Q47*(1-$F47))*((1+'Inputs &amp; Summary'!$D$7)^AY$29))))))</f>
        <v>0</v>
      </c>
      <c r="AZ47" s="114">
        <f>$D47*IF(AZ$29&gt;'Inputs &amp; Summary'!$D$5,0,IF(AZ$29&gt;VLOOKUP($G47,Lists!$J$17:$K$21,2),IF($M47=Lists!$H$3,IF($K47&lt;1,(($S47/$K47)*((1+'Inputs &amp; Summary'!$D$7)^AZ$29)),((INT(AZ$29/$K47)-INT((AZ$29-1)/$K47))*$S47*((1+'Inputs &amp; Summary'!$D$7)^AZ$29))),(_xlfn.WEIBULL.DIST(AZ$29,$L47,$K47,FALSE)*$S47*((1+'Inputs &amp; Summary'!$D$7)^AZ$29))),IF($M47=Lists!$H$3,IF($K47&lt;1,((($R47*(1-$E47)+$Q47*(1-$F47))/$K47)*((1+'Inputs &amp; Summary'!$D$7)^AZ$29)),((INT(AZ$29/$K47)-INT((AZ$29-1)/$K47))*($R47*(1-$E47)+$Q47*(1-$F47))*((1+'Inputs &amp; Summary'!$D$7)^AZ$29))),((_xlfn.WEIBULL.DIST(AZ$29,$L47,$K47,FALSE)*($R47*(1-$E47)+$Q47*(1-$F47))*((1+'Inputs &amp; Summary'!$D$7)^AZ$29))))))</f>
        <v>0</v>
      </c>
      <c r="BA47" s="114">
        <f>$D47*IF(BA$29&gt;'Inputs &amp; Summary'!$D$5,0,IF(BA$29&gt;VLOOKUP($G47,Lists!$J$17:$K$21,2),IF($M47=Lists!$H$3,IF($K47&lt;1,(($S47/$K47)*((1+'Inputs &amp; Summary'!$D$7)^BA$29)),((INT(BA$29/$K47)-INT((BA$29-1)/$K47))*$S47*((1+'Inputs &amp; Summary'!$D$7)^BA$29))),(_xlfn.WEIBULL.DIST(BA$29,$L47,$K47,FALSE)*$S47*((1+'Inputs &amp; Summary'!$D$7)^BA$29))),IF($M47=Lists!$H$3,IF($K47&lt;1,((($R47*(1-$E47)+$Q47*(1-$F47))/$K47)*((1+'Inputs &amp; Summary'!$D$7)^BA$29)),((INT(BA$29/$K47)-INT((BA$29-1)/$K47))*($R47*(1-$E47)+$Q47*(1-$F47))*((1+'Inputs &amp; Summary'!$D$7)^BA$29))),((_xlfn.WEIBULL.DIST(BA$29,$L47,$K47,FALSE)*($R47*(1-$E47)+$Q47*(1-$F47))*((1+'Inputs &amp; Summary'!$D$7)^BA$29))))))</f>
        <v>0</v>
      </c>
      <c r="BB47" s="114">
        <f>$D47*IF(BB$29&gt;'Inputs &amp; Summary'!$D$5,0,IF(BB$29&gt;VLOOKUP($G47,Lists!$J$17:$K$21,2),IF($M47=Lists!$H$3,IF($K47&lt;1,(($S47/$K47)*((1+'Inputs &amp; Summary'!$D$7)^BB$29)),((INT(BB$29/$K47)-INT((BB$29-1)/$K47))*$S47*((1+'Inputs &amp; Summary'!$D$7)^BB$29))),(_xlfn.WEIBULL.DIST(BB$29,$L47,$K47,FALSE)*$S47*((1+'Inputs &amp; Summary'!$D$7)^BB$29))),IF($M47=Lists!$H$3,IF($K47&lt;1,((($R47*(1-$E47)+$Q47*(1-$F47))/$K47)*((1+'Inputs &amp; Summary'!$D$7)^BB$29)),((INT(BB$29/$K47)-INT((BB$29-1)/$K47))*($R47*(1-$E47)+$Q47*(1-$F47))*((1+'Inputs &amp; Summary'!$D$7)^BB$29))),((_xlfn.WEIBULL.DIST(BB$29,$L47,$K47,FALSE)*($R47*(1-$E47)+$Q47*(1-$F47))*((1+'Inputs &amp; Summary'!$D$7)^BB$29))))))</f>
        <v>0</v>
      </c>
      <c r="BC47" s="114">
        <f>$D47*IF(BC$29&gt;'Inputs &amp; Summary'!$D$5,0,IF(BC$29&gt;VLOOKUP($G47,Lists!$J$17:$K$21,2),IF($M47=Lists!$H$3,IF($K47&lt;1,(($S47/$K47)*((1+'Inputs &amp; Summary'!$D$7)^BC$29)),((INT(BC$29/$K47)-INT((BC$29-1)/$K47))*$S47*((1+'Inputs &amp; Summary'!$D$7)^BC$29))),(_xlfn.WEIBULL.DIST(BC$29,$L47,$K47,FALSE)*$S47*((1+'Inputs &amp; Summary'!$D$7)^BC$29))),IF($M47=Lists!$H$3,IF($K47&lt;1,((($R47*(1-$E47)+$Q47*(1-$F47))/$K47)*((1+'Inputs &amp; Summary'!$D$7)^BC$29)),((INT(BC$29/$K47)-INT((BC$29-1)/$K47))*($R47*(1-$E47)+$Q47*(1-$F47))*((1+'Inputs &amp; Summary'!$D$7)^BC$29))),((_xlfn.WEIBULL.DIST(BC$29,$L47,$K47,FALSE)*($R47*(1-$E47)+$Q47*(1-$F47))*((1+'Inputs &amp; Summary'!$D$7)^BC$29))))))</f>
        <v>0</v>
      </c>
      <c r="BD47" s="114">
        <f>$D47*IF(BD$29&gt;'Inputs &amp; Summary'!$D$5,0,IF(BD$29&gt;VLOOKUP($G47,Lists!$J$17:$K$21,2),IF($M47=Lists!$H$3,IF($K47&lt;1,(($S47/$K47)*((1+'Inputs &amp; Summary'!$D$7)^BD$29)),((INT(BD$29/$K47)-INT((BD$29-1)/$K47))*$S47*((1+'Inputs &amp; Summary'!$D$7)^BD$29))),(_xlfn.WEIBULL.DIST(BD$29,$L47,$K47,FALSE)*$S47*((1+'Inputs &amp; Summary'!$D$7)^BD$29))),IF($M47=Lists!$H$3,IF($K47&lt;1,((($R47*(1-$E47)+$Q47*(1-$F47))/$K47)*((1+'Inputs &amp; Summary'!$D$7)^BD$29)),((INT(BD$29/$K47)-INT((BD$29-1)/$K47))*($R47*(1-$E47)+$Q47*(1-$F47))*((1+'Inputs &amp; Summary'!$D$7)^BD$29))),((_xlfn.WEIBULL.DIST(BD$29,$L47,$K47,FALSE)*($R47*(1-$E47)+$Q47*(1-$F47))*((1+'Inputs &amp; Summary'!$D$7)^BD$29))))))</f>
        <v>0</v>
      </c>
      <c r="BE47" s="114">
        <f>$D47*IF(BE$29&gt;'Inputs &amp; Summary'!$D$5,0,IF(BE$29&gt;VLOOKUP($G47,Lists!$J$17:$K$21,2),IF($M47=Lists!$H$3,IF($K47&lt;1,(($S47/$K47)*((1+'Inputs &amp; Summary'!$D$7)^BE$29)),((INT(BE$29/$K47)-INT((BE$29-1)/$K47))*$S47*((1+'Inputs &amp; Summary'!$D$7)^BE$29))),(_xlfn.WEIBULL.DIST(BE$29,$L47,$K47,FALSE)*$S47*((1+'Inputs &amp; Summary'!$D$7)^BE$29))),IF($M47=Lists!$H$3,IF($K47&lt;1,((($R47*(1-$E47)+$Q47*(1-$F47))/$K47)*((1+'Inputs &amp; Summary'!$D$7)^BE$29)),((INT(BE$29/$K47)-INT((BE$29-1)/$K47))*($R47*(1-$E47)+$Q47*(1-$F47))*((1+'Inputs &amp; Summary'!$D$7)^BE$29))),((_xlfn.WEIBULL.DIST(BE$29,$L47,$K47,FALSE)*($R47*(1-$E47)+$Q47*(1-$F47))*((1+'Inputs &amp; Summary'!$D$7)^BE$29))))))</f>
        <v>0</v>
      </c>
      <c r="BF47" s="114">
        <f>$D47*IF(BF$29&gt;'Inputs &amp; Summary'!$D$5,0,IF(BF$29&gt;VLOOKUP($G47,Lists!$J$17:$K$21,2),IF($M47=Lists!$H$3,IF($K47&lt;1,(($S47/$K47)*((1+'Inputs &amp; Summary'!$D$7)^BF$29)),((INT(BF$29/$K47)-INT((BF$29-1)/$K47))*$S47*((1+'Inputs &amp; Summary'!$D$7)^BF$29))),(_xlfn.WEIBULL.DIST(BF$29,$L47,$K47,FALSE)*$S47*((1+'Inputs &amp; Summary'!$D$7)^BF$29))),IF($M47=Lists!$H$3,IF($K47&lt;1,((($R47*(1-$E47)+$Q47*(1-$F47))/$K47)*((1+'Inputs &amp; Summary'!$D$7)^BF$29)),((INT(BF$29/$K47)-INT((BF$29-1)/$K47))*($R47*(1-$E47)+$Q47*(1-$F47))*((1+'Inputs &amp; Summary'!$D$7)^BF$29))),((_xlfn.WEIBULL.DIST(BF$29,$L47,$K47,FALSE)*($R47*(1-$E47)+$Q47*(1-$F47))*((1+'Inputs &amp; Summary'!$D$7)^BF$29))))))</f>
        <v>0</v>
      </c>
      <c r="BG47" s="114">
        <f>$D47*IF(BG$29&gt;'Inputs &amp; Summary'!$D$5,0,IF(BG$29&gt;VLOOKUP($G47,Lists!$J$17:$K$21,2),IF($M47=Lists!$H$3,IF($K47&lt;1,(($S47/$K47)*((1+'Inputs &amp; Summary'!$D$7)^BG$29)),((INT(BG$29/$K47)-INT((BG$29-1)/$K47))*$S47*((1+'Inputs &amp; Summary'!$D$7)^BG$29))),(_xlfn.WEIBULL.DIST(BG$29,$L47,$K47,FALSE)*$S47*((1+'Inputs &amp; Summary'!$D$7)^BG$29))),IF($M47=Lists!$H$3,IF($K47&lt;1,((($R47*(1-$E47)+$Q47*(1-$F47))/$K47)*((1+'Inputs &amp; Summary'!$D$7)^BG$29)),((INT(BG$29/$K47)-INT((BG$29-1)/$K47))*($R47*(1-$E47)+$Q47*(1-$F47))*((1+'Inputs &amp; Summary'!$D$7)^BG$29))),((_xlfn.WEIBULL.DIST(BG$29,$L47,$K47,FALSE)*($R47*(1-$E47)+$Q47*(1-$F47))*((1+'Inputs &amp; Summary'!$D$7)^BG$29))))))</f>
        <v>0</v>
      </c>
      <c r="BH47" s="114">
        <f>$D47*IF(BH$29&gt;'Inputs &amp; Summary'!$D$5,0,IF(BH$29&gt;VLOOKUP($G47,Lists!$J$17:$K$21,2),IF($M47=Lists!$H$3,IF($K47&lt;1,(($S47/$K47)*((1+'Inputs &amp; Summary'!$D$7)^BH$29)),((INT(BH$29/$K47)-INT((BH$29-1)/$K47))*$S47*((1+'Inputs &amp; Summary'!$D$7)^BH$29))),(_xlfn.WEIBULL.DIST(BH$29,$L47,$K47,FALSE)*$S47*((1+'Inputs &amp; Summary'!$D$7)^BH$29))),IF($M47=Lists!$H$3,IF($K47&lt;1,((($R47*(1-$E47)+$Q47*(1-$F47))/$K47)*((1+'Inputs &amp; Summary'!$D$7)^BH$29)),((INT(BH$29/$K47)-INT((BH$29-1)/$K47))*($R47*(1-$E47)+$Q47*(1-$F47))*((1+'Inputs &amp; Summary'!$D$7)^BH$29))),((_xlfn.WEIBULL.DIST(BH$29,$L47,$K47,FALSE)*($R47*(1-$E47)+$Q47*(1-$F47))*((1+'Inputs &amp; Summary'!$D$7)^BH$29))))))</f>
        <v>0</v>
      </c>
      <c r="BI47" s="114">
        <f>$D47*IF(BI$29&gt;'Inputs &amp; Summary'!$D$5,0,IF(BI$29&gt;VLOOKUP($G47,Lists!$J$17:$K$21,2),IF($M47=Lists!$H$3,IF($K47&lt;1,(($S47/$K47)*((1+'Inputs &amp; Summary'!$D$7)^BI$29)),((INT(BI$29/$K47)-INT((BI$29-1)/$K47))*$S47*((1+'Inputs &amp; Summary'!$D$7)^BI$29))),(_xlfn.WEIBULL.DIST(BI$29,$L47,$K47,FALSE)*$S47*((1+'Inputs &amp; Summary'!$D$7)^BI$29))),IF($M47=Lists!$H$3,IF($K47&lt;1,((($R47*(1-$E47)+$Q47*(1-$F47))/$K47)*((1+'Inputs &amp; Summary'!$D$7)^BI$29)),((INT(BI$29/$K47)-INT((BI$29-1)/$K47))*($R47*(1-$E47)+$Q47*(1-$F47))*((1+'Inputs &amp; Summary'!$D$7)^BI$29))),((_xlfn.WEIBULL.DIST(BI$29,$L47,$K47,FALSE)*($R47*(1-$E47)+$Q47*(1-$F47))*((1+'Inputs &amp; Summary'!$D$7)^BI$29))))))</f>
        <v>0</v>
      </c>
      <c r="BJ47" s="114">
        <f>$D47*IF(BJ$29&gt;'Inputs &amp; Summary'!$D$5,0,IF(BJ$29&gt;VLOOKUP($G47,Lists!$J$17:$K$21,2),IF($M47=Lists!$H$3,IF($K47&lt;1,(($S47/$K47)*((1+'Inputs &amp; Summary'!$D$7)^BJ$29)),((INT(BJ$29/$K47)-INT((BJ$29-1)/$K47))*$S47*((1+'Inputs &amp; Summary'!$D$7)^BJ$29))),(_xlfn.WEIBULL.DIST(BJ$29,$L47,$K47,FALSE)*$S47*((1+'Inputs &amp; Summary'!$D$7)^BJ$29))),IF($M47=Lists!$H$3,IF($K47&lt;1,((($R47*(1-$E47)+$Q47*(1-$F47))/$K47)*((1+'Inputs &amp; Summary'!$D$7)^BJ$29)),((INT(BJ$29/$K47)-INT((BJ$29-1)/$K47))*($R47*(1-$E47)+$Q47*(1-$F47))*((1+'Inputs &amp; Summary'!$D$7)^BJ$29))),((_xlfn.WEIBULL.DIST(BJ$29,$L47,$K47,FALSE)*($R47*(1-$E47)+$Q47*(1-$F47))*((1+'Inputs &amp; Summary'!$D$7)^BJ$29))))))</f>
        <v>0</v>
      </c>
      <c r="BK47" s="114">
        <f>$D47*IF(BK$29&gt;'Inputs &amp; Summary'!$D$5,0,IF(BK$29&gt;VLOOKUP($G47,Lists!$J$17:$K$21,2),IF($M47=Lists!$H$3,IF($K47&lt;1,(($S47/$K47)*((1+'Inputs &amp; Summary'!$D$7)^BK$29)),((INT(BK$29/$K47)-INT((BK$29-1)/$K47))*$S47*((1+'Inputs &amp; Summary'!$D$7)^BK$29))),(_xlfn.WEIBULL.DIST(BK$29,$L47,$K47,FALSE)*$S47*((1+'Inputs &amp; Summary'!$D$7)^BK$29))),IF($M47=Lists!$H$3,IF($K47&lt;1,((($R47*(1-$E47)+$Q47*(1-$F47))/$K47)*((1+'Inputs &amp; Summary'!$D$7)^BK$29)),((INT(BK$29/$K47)-INT((BK$29-1)/$K47))*($R47*(1-$E47)+$Q47*(1-$F47))*((1+'Inputs &amp; Summary'!$D$7)^BK$29))),((_xlfn.WEIBULL.DIST(BK$29,$L47,$K47,FALSE)*($R47*(1-$E47)+$Q47*(1-$F47))*((1+'Inputs &amp; Summary'!$D$7)^BK$29))))))</f>
        <v>0</v>
      </c>
      <c r="BL47" s="114">
        <f>$D47*IF(BL$29&gt;'Inputs &amp; Summary'!$D$5,0,IF(BL$29&gt;VLOOKUP($G47,Lists!$J$17:$K$21,2),IF($M47=Lists!$H$3,IF($K47&lt;1,(($S47/$K47)*((1+'Inputs &amp; Summary'!$D$7)^BL$29)),((INT(BL$29/$K47)-INT((BL$29-1)/$K47))*$S47*((1+'Inputs &amp; Summary'!$D$7)^BL$29))),(_xlfn.WEIBULL.DIST(BL$29,$L47,$K47,FALSE)*$S47*((1+'Inputs &amp; Summary'!$D$7)^BL$29))),IF($M47=Lists!$H$3,IF($K47&lt;1,((($R47*(1-$E47)+$Q47*(1-$F47))/$K47)*((1+'Inputs &amp; Summary'!$D$7)^BL$29)),((INT(BL$29/$K47)-INT((BL$29-1)/$K47))*($R47*(1-$E47)+$Q47*(1-$F47))*((1+'Inputs &amp; Summary'!$D$7)^BL$29))),((_xlfn.WEIBULL.DIST(BL$29,$L47,$K47,FALSE)*($R47*(1-$E47)+$Q47*(1-$F47))*((1+'Inputs &amp; Summary'!$D$7)^BL$29))))))</f>
        <v>0</v>
      </c>
    </row>
    <row r="48" spans="1:64" s="1" customFormat="1" ht="28.8" x14ac:dyDescent="0.3">
      <c r="A48" s="79" t="s">
        <v>297</v>
      </c>
      <c r="B48" s="33" t="s">
        <v>307</v>
      </c>
      <c r="C48" s="33" t="s">
        <v>143</v>
      </c>
      <c r="D48" s="68">
        <v>1</v>
      </c>
      <c r="E48" s="68">
        <v>0</v>
      </c>
      <c r="F48" s="68">
        <v>0</v>
      </c>
      <c r="G48" s="213" t="s">
        <v>433</v>
      </c>
      <c r="H48" s="34" t="s">
        <v>287</v>
      </c>
      <c r="I48" s="34" t="s">
        <v>100</v>
      </c>
      <c r="J48" s="33">
        <f>VLOOKUP(I48,'Labor Rates'!$A$1:$B$16,2)</f>
        <v>24.03846153846154</v>
      </c>
      <c r="K48" s="35">
        <v>1</v>
      </c>
      <c r="L48" s="35">
        <v>1</v>
      </c>
      <c r="M48" s="33" t="s">
        <v>259</v>
      </c>
      <c r="N48" s="84">
        <f>'Inputs &amp; Summary'!$D$23</f>
        <v>103.04449648711943</v>
      </c>
      <c r="O48" s="35">
        <v>0.15</v>
      </c>
      <c r="P48" s="5">
        <v>0</v>
      </c>
      <c r="Q48" s="73">
        <f t="shared" si="6"/>
        <v>371.55467483336332</v>
      </c>
      <c r="R48" s="73">
        <f t="shared" si="7"/>
        <v>0</v>
      </c>
      <c r="S48" s="74">
        <f t="shared" si="8"/>
        <v>371.55467483336332</v>
      </c>
      <c r="T48" s="88"/>
      <c r="U48" s="80"/>
      <c r="V48" s="87">
        <f t="shared" si="9"/>
        <v>460.41786808208553</v>
      </c>
      <c r="W48" s="87">
        <f>NPV('Inputs &amp; Summary'!$D$6,Y48:BL48)</f>
        <v>4669.1270691710424</v>
      </c>
      <c r="X48" s="90">
        <f t="shared" si="10"/>
        <v>6.6131204690486473E-2</v>
      </c>
      <c r="Y48" s="114">
        <f>$D48*IF(Y$29&gt;'Inputs &amp; Summary'!$D$5,0,IF(Y$29&gt;VLOOKUP($G48,Lists!$J$17:$K$21,2),IF($M48=Lists!$H$3,IF($K48&lt;1,(($S48/$K48)*((1+'Inputs &amp; Summary'!$D$7)^Y$29)),((INT(Y$29/$K48)-INT((Y$29-1)/$K48))*$S48*((1+'Inputs &amp; Summary'!$D$7)^Y$29))),(_xlfn.WEIBULL.DIST(Y$29,$L48,$K48,FALSE)*$S48*((1+'Inputs &amp; Summary'!$D$7)^Y$29))),IF($M48=Lists!$H$3,IF($K48&lt;1,((($R48*(1-$E48)+$Q48*(1-$F48))/$K48)*((1+'Inputs &amp; Summary'!$D$7)^Y$29)),((INT(Y$29/$K48)-INT((Y$29-1)/$K48))*($R48*(1-$E48)+$Q48*(1-$F48))*((1+'Inputs &amp; Summary'!$D$7)^Y$29))),((_xlfn.WEIBULL.DIST(Y$29,$L48,$K48,FALSE)*($R48*(1-$E48)+$Q48*(1-$F48))*((1+'Inputs &amp; Summary'!$D$7)^Y$29))))))</f>
        <v>378.98576833003057</v>
      </c>
      <c r="Z48" s="114">
        <f>$D48*IF(Z$29&gt;'Inputs &amp; Summary'!$D$5,0,IF(Z$29&gt;VLOOKUP($G48,Lists!$J$17:$K$21,2),IF($M48=Lists!$H$3,IF($K48&lt;1,(($S48/$K48)*((1+'Inputs &amp; Summary'!$D$7)^Z$29)),((INT(Z$29/$K48)-INT((Z$29-1)/$K48))*$S48*((1+'Inputs &amp; Summary'!$D$7)^Z$29))),(_xlfn.WEIBULL.DIST(Z$29,$L48,$K48,FALSE)*$S48*((1+'Inputs &amp; Summary'!$D$7)^Z$29))),IF($M48=Lists!$H$3,IF($K48&lt;1,((($R48*(1-$E48)+$Q48*(1-$F48))/$K48)*((1+'Inputs &amp; Summary'!$D$7)^Z$29)),((INT(Z$29/$K48)-INT((Z$29-1)/$K48))*($R48*(1-$E48)+$Q48*(1-$F48))*((1+'Inputs &amp; Summary'!$D$7)^Z$29))),((_xlfn.WEIBULL.DIST(Z$29,$L48,$K48,FALSE)*($R48*(1-$E48)+$Q48*(1-$F48))*((1+'Inputs &amp; Summary'!$D$7)^Z$29))))))</f>
        <v>386.56548369663119</v>
      </c>
      <c r="AA48" s="114">
        <f>$D48*IF(AA$29&gt;'Inputs &amp; Summary'!$D$5,0,IF(AA$29&gt;VLOOKUP($G48,Lists!$J$17:$K$21,2),IF($M48=Lists!$H$3,IF($K48&lt;1,(($S48/$K48)*((1+'Inputs &amp; Summary'!$D$7)^AA$29)),((INT(AA$29/$K48)-INT((AA$29-1)/$K48))*$S48*((1+'Inputs &amp; Summary'!$D$7)^AA$29))),(_xlfn.WEIBULL.DIST(AA$29,$L48,$K48,FALSE)*$S48*((1+'Inputs &amp; Summary'!$D$7)^AA$29))),IF($M48=Lists!$H$3,IF($K48&lt;1,((($R48*(1-$E48)+$Q48*(1-$F48))/$K48)*((1+'Inputs &amp; Summary'!$D$7)^AA$29)),((INT(AA$29/$K48)-INT((AA$29-1)/$K48))*($R48*(1-$E48)+$Q48*(1-$F48))*((1+'Inputs &amp; Summary'!$D$7)^AA$29))),((_xlfn.WEIBULL.DIST(AA$29,$L48,$K48,FALSE)*($R48*(1-$E48)+$Q48*(1-$F48))*((1+'Inputs &amp; Summary'!$D$7)^AA$29))))))</f>
        <v>394.29679337056382</v>
      </c>
      <c r="AB48" s="114">
        <f>$D48*IF(AB$29&gt;'Inputs &amp; Summary'!$D$5,0,IF(AB$29&gt;VLOOKUP($G48,Lists!$J$17:$K$21,2),IF($M48=Lists!$H$3,IF($K48&lt;1,(($S48/$K48)*((1+'Inputs &amp; Summary'!$D$7)^AB$29)),((INT(AB$29/$K48)-INT((AB$29-1)/$K48))*$S48*((1+'Inputs &amp; Summary'!$D$7)^AB$29))),(_xlfn.WEIBULL.DIST(AB$29,$L48,$K48,FALSE)*$S48*((1+'Inputs &amp; Summary'!$D$7)^AB$29))),IF($M48=Lists!$H$3,IF($K48&lt;1,((($R48*(1-$E48)+$Q48*(1-$F48))/$K48)*((1+'Inputs &amp; Summary'!$D$7)^AB$29)),((INT(AB$29/$K48)-INT((AB$29-1)/$K48))*($R48*(1-$E48)+$Q48*(1-$F48))*((1+'Inputs &amp; Summary'!$D$7)^AB$29))),((_xlfn.WEIBULL.DIST(AB$29,$L48,$K48,FALSE)*($R48*(1-$E48)+$Q48*(1-$F48))*((1+'Inputs &amp; Summary'!$D$7)^AB$29))))))</f>
        <v>402.18272923797508</v>
      </c>
      <c r="AC48" s="114">
        <f>$D48*IF(AC$29&gt;'Inputs &amp; Summary'!$D$5,0,IF(AC$29&gt;VLOOKUP($G48,Lists!$J$17:$K$21,2),IF($M48=Lists!$H$3,IF($K48&lt;1,(($S48/$K48)*((1+'Inputs &amp; Summary'!$D$7)^AC$29)),((INT(AC$29/$K48)-INT((AC$29-1)/$K48))*$S48*((1+'Inputs &amp; Summary'!$D$7)^AC$29))),(_xlfn.WEIBULL.DIST(AC$29,$L48,$K48,FALSE)*$S48*((1+'Inputs &amp; Summary'!$D$7)^AC$29))),IF($M48=Lists!$H$3,IF($K48&lt;1,((($R48*(1-$E48)+$Q48*(1-$F48))/$K48)*((1+'Inputs &amp; Summary'!$D$7)^AC$29)),((INT(AC$29/$K48)-INT((AC$29-1)/$K48))*($R48*(1-$E48)+$Q48*(1-$F48))*((1+'Inputs &amp; Summary'!$D$7)^AC$29))),((_xlfn.WEIBULL.DIST(AC$29,$L48,$K48,FALSE)*($R48*(1-$E48)+$Q48*(1-$F48))*((1+'Inputs &amp; Summary'!$D$7)^AC$29))))))</f>
        <v>410.22638382273459</v>
      </c>
      <c r="AD48" s="114">
        <f>$D48*IF(AD$29&gt;'Inputs &amp; Summary'!$D$5,0,IF(AD$29&gt;VLOOKUP($G48,Lists!$J$17:$K$21,2),IF($M48=Lists!$H$3,IF($K48&lt;1,(($S48/$K48)*((1+'Inputs &amp; Summary'!$D$7)^AD$29)),((INT(AD$29/$K48)-INT((AD$29-1)/$K48))*$S48*((1+'Inputs &amp; Summary'!$D$7)^AD$29))),(_xlfn.WEIBULL.DIST(AD$29,$L48,$K48,FALSE)*$S48*((1+'Inputs &amp; Summary'!$D$7)^AD$29))),IF($M48=Lists!$H$3,IF($K48&lt;1,((($R48*(1-$E48)+$Q48*(1-$F48))/$K48)*((1+'Inputs &amp; Summary'!$D$7)^AD$29)),((INT(AD$29/$K48)-INT((AD$29-1)/$K48))*($R48*(1-$E48)+$Q48*(1-$F48))*((1+'Inputs &amp; Summary'!$D$7)^AD$29))),((_xlfn.WEIBULL.DIST(AD$29,$L48,$K48,FALSE)*($R48*(1-$E48)+$Q48*(1-$F48))*((1+'Inputs &amp; Summary'!$D$7)^AD$29))))))</f>
        <v>418.43091149918934</v>
      </c>
      <c r="AE48" s="114">
        <f>$D48*IF(AE$29&gt;'Inputs &amp; Summary'!$D$5,0,IF(AE$29&gt;VLOOKUP($G48,Lists!$J$17:$K$21,2),IF($M48=Lists!$H$3,IF($K48&lt;1,(($S48/$K48)*((1+'Inputs &amp; Summary'!$D$7)^AE$29)),((INT(AE$29/$K48)-INT((AE$29-1)/$K48))*$S48*((1+'Inputs &amp; Summary'!$D$7)^AE$29))),(_xlfn.WEIBULL.DIST(AE$29,$L48,$K48,FALSE)*$S48*((1+'Inputs &amp; Summary'!$D$7)^AE$29))),IF($M48=Lists!$H$3,IF($K48&lt;1,((($R48*(1-$E48)+$Q48*(1-$F48))/$K48)*((1+'Inputs &amp; Summary'!$D$7)^AE$29)),((INT(AE$29/$K48)-INT((AE$29-1)/$K48))*($R48*(1-$E48)+$Q48*(1-$F48))*((1+'Inputs &amp; Summary'!$D$7)^AE$29))),((_xlfn.WEIBULL.DIST(AE$29,$L48,$K48,FALSE)*($R48*(1-$E48)+$Q48*(1-$F48))*((1+'Inputs &amp; Summary'!$D$7)^AE$29))))))</f>
        <v>426.799529729173</v>
      </c>
      <c r="AF48" s="114">
        <f>$D48*IF(AF$29&gt;'Inputs &amp; Summary'!$D$5,0,IF(AF$29&gt;VLOOKUP($G48,Lists!$J$17:$K$21,2),IF($M48=Lists!$H$3,IF($K48&lt;1,(($S48/$K48)*((1+'Inputs &amp; Summary'!$D$7)^AF$29)),((INT(AF$29/$K48)-INT((AF$29-1)/$K48))*$S48*((1+'Inputs &amp; Summary'!$D$7)^AF$29))),(_xlfn.WEIBULL.DIST(AF$29,$L48,$K48,FALSE)*$S48*((1+'Inputs &amp; Summary'!$D$7)^AF$29))),IF($M48=Lists!$H$3,IF($K48&lt;1,((($R48*(1-$E48)+$Q48*(1-$F48))/$K48)*((1+'Inputs &amp; Summary'!$D$7)^AF$29)),((INT(AF$29/$K48)-INT((AF$29-1)/$K48))*($R48*(1-$E48)+$Q48*(1-$F48))*((1+'Inputs &amp; Summary'!$D$7)^AF$29))),((_xlfn.WEIBULL.DIST(AF$29,$L48,$K48,FALSE)*($R48*(1-$E48)+$Q48*(1-$F48))*((1+'Inputs &amp; Summary'!$D$7)^AF$29))))))</f>
        <v>435.3355203237565</v>
      </c>
      <c r="AG48" s="114">
        <f>$D48*IF(AG$29&gt;'Inputs &amp; Summary'!$D$5,0,IF(AG$29&gt;VLOOKUP($G48,Lists!$J$17:$K$21,2),IF($M48=Lists!$H$3,IF($K48&lt;1,(($S48/$K48)*((1+'Inputs &amp; Summary'!$D$7)^AG$29)),((INT(AG$29/$K48)-INT((AG$29-1)/$K48))*$S48*((1+'Inputs &amp; Summary'!$D$7)^AG$29))),(_xlfn.WEIBULL.DIST(AG$29,$L48,$K48,FALSE)*$S48*((1+'Inputs &amp; Summary'!$D$7)^AG$29))),IF($M48=Lists!$H$3,IF($K48&lt;1,((($R48*(1-$E48)+$Q48*(1-$F48))/$K48)*((1+'Inputs &amp; Summary'!$D$7)^AG$29)),((INT(AG$29/$K48)-INT((AG$29-1)/$K48))*($R48*(1-$E48)+$Q48*(1-$F48))*((1+'Inputs &amp; Summary'!$D$7)^AG$29))),((_xlfn.WEIBULL.DIST(AG$29,$L48,$K48,FALSE)*($R48*(1-$E48)+$Q48*(1-$F48))*((1+'Inputs &amp; Summary'!$D$7)^AG$29))))))</f>
        <v>444.04223073023167</v>
      </c>
      <c r="AH48" s="114">
        <f>$D48*IF(AH$29&gt;'Inputs &amp; Summary'!$D$5,0,IF(AH$29&gt;VLOOKUP($G48,Lists!$J$17:$K$21,2),IF($M48=Lists!$H$3,IF($K48&lt;1,(($S48/$K48)*((1+'Inputs &amp; Summary'!$D$7)^AH$29)),((INT(AH$29/$K48)-INT((AH$29-1)/$K48))*$S48*((1+'Inputs &amp; Summary'!$D$7)^AH$29))),(_xlfn.WEIBULL.DIST(AH$29,$L48,$K48,FALSE)*$S48*((1+'Inputs &amp; Summary'!$D$7)^AH$29))),IF($M48=Lists!$H$3,IF($K48&lt;1,((($R48*(1-$E48)+$Q48*(1-$F48))/$K48)*((1+'Inputs &amp; Summary'!$D$7)^AH$29)),((INT(AH$29/$K48)-INT((AH$29-1)/$K48))*($R48*(1-$E48)+$Q48*(1-$F48))*((1+'Inputs &amp; Summary'!$D$7)^AH$29))),((_xlfn.WEIBULL.DIST(AH$29,$L48,$K48,FALSE)*($R48*(1-$E48)+$Q48*(1-$F48))*((1+'Inputs &amp; Summary'!$D$7)^AH$29))))))</f>
        <v>452.92307534483632</v>
      </c>
      <c r="AI48" s="114">
        <f>$D48*IF(AI$29&gt;'Inputs &amp; Summary'!$D$5,0,IF(AI$29&gt;VLOOKUP($G48,Lists!$J$17:$K$21,2),IF($M48=Lists!$H$3,IF($K48&lt;1,(($S48/$K48)*((1+'Inputs &amp; Summary'!$D$7)^AI$29)),((INT(AI$29/$K48)-INT((AI$29-1)/$K48))*$S48*((1+'Inputs &amp; Summary'!$D$7)^AI$29))),(_xlfn.WEIBULL.DIST(AI$29,$L48,$K48,FALSE)*$S48*((1+'Inputs &amp; Summary'!$D$7)^AI$29))),IF($M48=Lists!$H$3,IF($K48&lt;1,((($R48*(1-$E48)+$Q48*(1-$F48))/$K48)*((1+'Inputs &amp; Summary'!$D$7)^AI$29)),((INT(AI$29/$K48)-INT((AI$29-1)/$K48))*($R48*(1-$E48)+$Q48*(1-$F48))*((1+'Inputs &amp; Summary'!$D$7)^AI$29))),((_xlfn.WEIBULL.DIST(AI$29,$L48,$K48,FALSE)*($R48*(1-$E48)+$Q48*(1-$F48))*((1+'Inputs &amp; Summary'!$D$7)^AI$29))))))</f>
        <v>461.98153685173293</v>
      </c>
      <c r="AJ48" s="114">
        <f>$D48*IF(AJ$29&gt;'Inputs &amp; Summary'!$D$5,0,IF(AJ$29&gt;VLOOKUP($G48,Lists!$J$17:$K$21,2),IF($M48=Lists!$H$3,IF($K48&lt;1,(($S48/$K48)*((1+'Inputs &amp; Summary'!$D$7)^AJ$29)),((INT(AJ$29/$K48)-INT((AJ$29-1)/$K48))*$S48*((1+'Inputs &amp; Summary'!$D$7)^AJ$29))),(_xlfn.WEIBULL.DIST(AJ$29,$L48,$K48,FALSE)*$S48*((1+'Inputs &amp; Summary'!$D$7)^AJ$29))),IF($M48=Lists!$H$3,IF($K48&lt;1,((($R48*(1-$E48)+$Q48*(1-$F48))/$K48)*((1+'Inputs &amp; Summary'!$D$7)^AJ$29)),((INT(AJ$29/$K48)-INT((AJ$29-1)/$K48))*($R48*(1-$E48)+$Q48*(1-$F48))*((1+'Inputs &amp; Summary'!$D$7)^AJ$29))),((_xlfn.WEIBULL.DIST(AJ$29,$L48,$K48,FALSE)*($R48*(1-$E48)+$Q48*(1-$F48))*((1+'Inputs &amp; Summary'!$D$7)^AJ$29))))))</f>
        <v>471.22116758876768</v>
      </c>
      <c r="AK48" s="114">
        <f>$D48*IF(AK$29&gt;'Inputs &amp; Summary'!$D$5,0,IF(AK$29&gt;VLOOKUP($G48,Lists!$J$17:$K$21,2),IF($M48=Lists!$H$3,IF($K48&lt;1,(($S48/$K48)*((1+'Inputs &amp; Summary'!$D$7)^AK$29)),((INT(AK$29/$K48)-INT((AK$29-1)/$K48))*$S48*((1+'Inputs &amp; Summary'!$D$7)^AK$29))),(_xlfn.WEIBULL.DIST(AK$29,$L48,$K48,FALSE)*$S48*((1+'Inputs &amp; Summary'!$D$7)^AK$29))),IF($M48=Lists!$H$3,IF($K48&lt;1,((($R48*(1-$E48)+$Q48*(1-$F48))/$K48)*((1+'Inputs &amp; Summary'!$D$7)^AK$29)),((INT(AK$29/$K48)-INT((AK$29-1)/$K48))*($R48*(1-$E48)+$Q48*(1-$F48))*((1+'Inputs &amp; Summary'!$D$7)^AK$29))),((_xlfn.WEIBULL.DIST(AK$29,$L48,$K48,FALSE)*($R48*(1-$E48)+$Q48*(1-$F48))*((1+'Inputs &amp; Summary'!$D$7)^AK$29))))))</f>
        <v>480.645590940543</v>
      </c>
      <c r="AL48" s="114">
        <f>$D48*IF(AL$29&gt;'Inputs &amp; Summary'!$D$5,0,IF(AL$29&gt;VLOOKUP($G48,Lists!$J$17:$K$21,2),IF($M48=Lists!$H$3,IF($K48&lt;1,(($S48/$K48)*((1+'Inputs &amp; Summary'!$D$7)^AL$29)),((INT(AL$29/$K48)-INT((AL$29-1)/$K48))*$S48*((1+'Inputs &amp; Summary'!$D$7)^AL$29))),(_xlfn.WEIBULL.DIST(AL$29,$L48,$K48,FALSE)*$S48*((1+'Inputs &amp; Summary'!$D$7)^AL$29))),IF($M48=Lists!$H$3,IF($K48&lt;1,((($R48*(1-$E48)+$Q48*(1-$F48))/$K48)*((1+'Inputs &amp; Summary'!$D$7)^AL$29)),((INT(AL$29/$K48)-INT((AL$29-1)/$K48))*($R48*(1-$E48)+$Q48*(1-$F48))*((1+'Inputs &amp; Summary'!$D$7)^AL$29))),((_xlfn.WEIBULL.DIST(AL$29,$L48,$K48,FALSE)*($R48*(1-$E48)+$Q48*(1-$F48))*((1+'Inputs &amp; Summary'!$D$7)^AL$29))))))</f>
        <v>490.25850275935392</v>
      </c>
      <c r="AM48" s="114">
        <f>$D48*IF(AM$29&gt;'Inputs &amp; Summary'!$D$5,0,IF(AM$29&gt;VLOOKUP($G48,Lists!$J$17:$K$21,2),IF($M48=Lists!$H$3,IF($K48&lt;1,(($S48/$K48)*((1+'Inputs &amp; Summary'!$D$7)^AM$29)),((INT(AM$29/$K48)-INT((AM$29-1)/$K48))*$S48*((1+'Inputs &amp; Summary'!$D$7)^AM$29))),(_xlfn.WEIBULL.DIST(AM$29,$L48,$K48,FALSE)*$S48*((1+'Inputs &amp; Summary'!$D$7)^AM$29))),IF($M48=Lists!$H$3,IF($K48&lt;1,((($R48*(1-$E48)+$Q48*(1-$F48))/$K48)*((1+'Inputs &amp; Summary'!$D$7)^AM$29)),((INT(AM$29/$K48)-INT((AM$29-1)/$K48))*($R48*(1-$E48)+$Q48*(1-$F48))*((1+'Inputs &amp; Summary'!$D$7)^AM$29))),((_xlfn.WEIBULL.DIST(AM$29,$L48,$K48,FALSE)*($R48*(1-$E48)+$Q48*(1-$F48))*((1+'Inputs &amp; Summary'!$D$7)^AM$29))))))</f>
        <v>500.06367281454084</v>
      </c>
      <c r="AN48" s="114">
        <f>$D48*IF(AN$29&gt;'Inputs &amp; Summary'!$D$5,0,IF(AN$29&gt;VLOOKUP($G48,Lists!$J$17:$K$21,2),IF($M48=Lists!$H$3,IF($K48&lt;1,(($S48/$K48)*((1+'Inputs &amp; Summary'!$D$7)^AN$29)),((INT(AN$29/$K48)-INT((AN$29-1)/$K48))*$S48*((1+'Inputs &amp; Summary'!$D$7)^AN$29))),(_xlfn.WEIBULL.DIST(AN$29,$L48,$K48,FALSE)*$S48*((1+'Inputs &amp; Summary'!$D$7)^AN$29))),IF($M48=Lists!$H$3,IF($K48&lt;1,((($R48*(1-$E48)+$Q48*(1-$F48))/$K48)*((1+'Inputs &amp; Summary'!$D$7)^AN$29)),((INT(AN$29/$K48)-INT((AN$29-1)/$K48))*($R48*(1-$E48)+$Q48*(1-$F48))*((1+'Inputs &amp; Summary'!$D$7)^AN$29))),((_xlfn.WEIBULL.DIST(AN$29,$L48,$K48,FALSE)*($R48*(1-$E48)+$Q48*(1-$F48))*((1+'Inputs &amp; Summary'!$D$7)^AN$29))))))</f>
        <v>510.06494627083174</v>
      </c>
      <c r="AO48" s="114">
        <f>$D48*IF(AO$29&gt;'Inputs &amp; Summary'!$D$5,0,IF(AO$29&gt;VLOOKUP($G48,Lists!$J$17:$K$21,2),IF($M48=Lists!$H$3,IF($K48&lt;1,(($S48/$K48)*((1+'Inputs &amp; Summary'!$D$7)^AO$29)),((INT(AO$29/$K48)-INT((AO$29-1)/$K48))*$S48*((1+'Inputs &amp; Summary'!$D$7)^AO$29))),(_xlfn.WEIBULL.DIST(AO$29,$L48,$K48,FALSE)*$S48*((1+'Inputs &amp; Summary'!$D$7)^AO$29))),IF($M48=Lists!$H$3,IF($K48&lt;1,((($R48*(1-$E48)+$Q48*(1-$F48))/$K48)*((1+'Inputs &amp; Summary'!$D$7)^AO$29)),((INT(AO$29/$K48)-INT((AO$29-1)/$K48))*($R48*(1-$E48)+$Q48*(1-$F48))*((1+'Inputs &amp; Summary'!$D$7)^AO$29))),((_xlfn.WEIBULL.DIST(AO$29,$L48,$K48,FALSE)*($R48*(1-$E48)+$Q48*(1-$F48))*((1+'Inputs &amp; Summary'!$D$7)^AO$29))))))</f>
        <v>520.26624519624841</v>
      </c>
      <c r="AP48" s="114">
        <f>$D48*IF(AP$29&gt;'Inputs &amp; Summary'!$D$5,0,IF(AP$29&gt;VLOOKUP($G48,Lists!$J$17:$K$21,2),IF($M48=Lists!$H$3,IF($K48&lt;1,(($S48/$K48)*((1+'Inputs &amp; Summary'!$D$7)^AP$29)),((INT(AP$29/$K48)-INT((AP$29-1)/$K48))*$S48*((1+'Inputs &amp; Summary'!$D$7)^AP$29))),(_xlfn.WEIBULL.DIST(AP$29,$L48,$K48,FALSE)*$S48*((1+'Inputs &amp; Summary'!$D$7)^AP$29))),IF($M48=Lists!$H$3,IF($K48&lt;1,((($R48*(1-$E48)+$Q48*(1-$F48))/$K48)*((1+'Inputs &amp; Summary'!$D$7)^AP$29)),((INT(AP$29/$K48)-INT((AP$29-1)/$K48))*($R48*(1-$E48)+$Q48*(1-$F48))*((1+'Inputs &amp; Summary'!$D$7)^AP$29))),((_xlfn.WEIBULL.DIST(AP$29,$L48,$K48,FALSE)*($R48*(1-$E48)+$Q48*(1-$F48))*((1+'Inputs &amp; Summary'!$D$7)^AP$29))))))</f>
        <v>530.67157010017331</v>
      </c>
      <c r="AQ48" s="114">
        <f>$D48*IF(AQ$29&gt;'Inputs &amp; Summary'!$D$5,0,IF(AQ$29&gt;VLOOKUP($G48,Lists!$J$17:$K$21,2),IF($M48=Lists!$H$3,IF($K48&lt;1,(($S48/$K48)*((1+'Inputs &amp; Summary'!$D$7)^AQ$29)),((INT(AQ$29/$K48)-INT((AQ$29-1)/$K48))*$S48*((1+'Inputs &amp; Summary'!$D$7)^AQ$29))),(_xlfn.WEIBULL.DIST(AQ$29,$L48,$K48,FALSE)*$S48*((1+'Inputs &amp; Summary'!$D$7)^AQ$29))),IF($M48=Lists!$H$3,IF($K48&lt;1,((($R48*(1-$E48)+$Q48*(1-$F48))/$K48)*((1+'Inputs &amp; Summary'!$D$7)^AQ$29)),((INT(AQ$29/$K48)-INT((AQ$29-1)/$K48))*($R48*(1-$E48)+$Q48*(1-$F48))*((1+'Inputs &amp; Summary'!$D$7)^AQ$29))),((_xlfn.WEIBULL.DIST(AQ$29,$L48,$K48,FALSE)*($R48*(1-$E48)+$Q48*(1-$F48))*((1+'Inputs &amp; Summary'!$D$7)^AQ$29))))))</f>
        <v>541.28500150217678</v>
      </c>
      <c r="AR48" s="114">
        <f>$D48*IF(AR$29&gt;'Inputs &amp; Summary'!$D$5,0,IF(AR$29&gt;VLOOKUP($G48,Lists!$J$17:$K$21,2),IF($M48=Lists!$H$3,IF($K48&lt;1,(($S48/$K48)*((1+'Inputs &amp; Summary'!$D$7)^AR$29)),((INT(AR$29/$K48)-INT((AR$29-1)/$K48))*$S48*((1+'Inputs &amp; Summary'!$D$7)^AR$29))),(_xlfn.WEIBULL.DIST(AR$29,$L48,$K48,FALSE)*$S48*((1+'Inputs &amp; Summary'!$D$7)^AR$29))),IF($M48=Lists!$H$3,IF($K48&lt;1,((($R48*(1-$E48)+$Q48*(1-$F48))/$K48)*((1+'Inputs &amp; Summary'!$D$7)^AR$29)),((INT(AR$29/$K48)-INT((AR$29-1)/$K48))*($R48*(1-$E48)+$Q48*(1-$F48))*((1+'Inputs &amp; Summary'!$D$7)^AR$29))),((_xlfn.WEIBULL.DIST(AR$29,$L48,$K48,FALSE)*($R48*(1-$E48)+$Q48*(1-$F48))*((1+'Inputs &amp; Summary'!$D$7)^AR$29))))))</f>
        <v>552.11070153222033</v>
      </c>
      <c r="AS48" s="114">
        <f>$D48*IF(AS$29&gt;'Inputs &amp; Summary'!$D$5,0,IF(AS$29&gt;VLOOKUP($G48,Lists!$J$17:$K$21,2),IF($M48=Lists!$H$3,IF($K48&lt;1,(($S48/$K48)*((1+'Inputs &amp; Summary'!$D$7)^AS$29)),((INT(AS$29/$K48)-INT((AS$29-1)/$K48))*$S48*((1+'Inputs &amp; Summary'!$D$7)^AS$29))),(_xlfn.WEIBULL.DIST(AS$29,$L48,$K48,FALSE)*$S48*((1+'Inputs &amp; Summary'!$D$7)^AS$29))),IF($M48=Lists!$H$3,IF($K48&lt;1,((($R48*(1-$E48)+$Q48*(1-$F48))/$K48)*((1+'Inputs &amp; Summary'!$D$7)^AS$29)),((INT(AS$29/$K48)-INT((AS$29-1)/$K48))*($R48*(1-$E48)+$Q48*(1-$F48))*((1+'Inputs &amp; Summary'!$D$7)^AS$29))),((_xlfn.WEIBULL.DIST(AS$29,$L48,$K48,FALSE)*($R48*(1-$E48)+$Q48*(1-$F48))*((1+'Inputs &amp; Summary'!$D$7)^AS$29))))))</f>
        <v>0</v>
      </c>
      <c r="AT48" s="114">
        <f>$D48*IF(AT$29&gt;'Inputs &amp; Summary'!$D$5,0,IF(AT$29&gt;VLOOKUP($G48,Lists!$J$17:$K$21,2),IF($M48=Lists!$H$3,IF($K48&lt;1,(($S48/$K48)*((1+'Inputs &amp; Summary'!$D$7)^AT$29)),((INT(AT$29/$K48)-INT((AT$29-1)/$K48))*$S48*((1+'Inputs &amp; Summary'!$D$7)^AT$29))),(_xlfn.WEIBULL.DIST(AT$29,$L48,$K48,FALSE)*$S48*((1+'Inputs &amp; Summary'!$D$7)^AT$29))),IF($M48=Lists!$H$3,IF($K48&lt;1,((($R48*(1-$E48)+$Q48*(1-$F48))/$K48)*((1+'Inputs &amp; Summary'!$D$7)^AT$29)),((INT(AT$29/$K48)-INT((AT$29-1)/$K48))*($R48*(1-$E48)+$Q48*(1-$F48))*((1+'Inputs &amp; Summary'!$D$7)^AT$29))),((_xlfn.WEIBULL.DIST(AT$29,$L48,$K48,FALSE)*($R48*(1-$E48)+$Q48*(1-$F48))*((1+'Inputs &amp; Summary'!$D$7)^AT$29))))))</f>
        <v>0</v>
      </c>
      <c r="AU48" s="114">
        <f>$D48*IF(AU$29&gt;'Inputs &amp; Summary'!$D$5,0,IF(AU$29&gt;VLOOKUP($G48,Lists!$J$17:$K$21,2),IF($M48=Lists!$H$3,IF($K48&lt;1,(($S48/$K48)*((1+'Inputs &amp; Summary'!$D$7)^AU$29)),((INT(AU$29/$K48)-INT((AU$29-1)/$K48))*$S48*((1+'Inputs &amp; Summary'!$D$7)^AU$29))),(_xlfn.WEIBULL.DIST(AU$29,$L48,$K48,FALSE)*$S48*((1+'Inputs &amp; Summary'!$D$7)^AU$29))),IF($M48=Lists!$H$3,IF($K48&lt;1,((($R48*(1-$E48)+$Q48*(1-$F48))/$K48)*((1+'Inputs &amp; Summary'!$D$7)^AU$29)),((INT(AU$29/$K48)-INT((AU$29-1)/$K48))*($R48*(1-$E48)+$Q48*(1-$F48))*((1+'Inputs &amp; Summary'!$D$7)^AU$29))),((_xlfn.WEIBULL.DIST(AU$29,$L48,$K48,FALSE)*($R48*(1-$E48)+$Q48*(1-$F48))*((1+'Inputs &amp; Summary'!$D$7)^AU$29))))))</f>
        <v>0</v>
      </c>
      <c r="AV48" s="114">
        <f>$D48*IF(AV$29&gt;'Inputs &amp; Summary'!$D$5,0,IF(AV$29&gt;VLOOKUP($G48,Lists!$J$17:$K$21,2),IF($M48=Lists!$H$3,IF($K48&lt;1,(($S48/$K48)*((1+'Inputs &amp; Summary'!$D$7)^AV$29)),((INT(AV$29/$K48)-INT((AV$29-1)/$K48))*$S48*((1+'Inputs &amp; Summary'!$D$7)^AV$29))),(_xlfn.WEIBULL.DIST(AV$29,$L48,$K48,FALSE)*$S48*((1+'Inputs &amp; Summary'!$D$7)^AV$29))),IF($M48=Lists!$H$3,IF($K48&lt;1,((($R48*(1-$E48)+$Q48*(1-$F48))/$K48)*((1+'Inputs &amp; Summary'!$D$7)^AV$29)),((INT(AV$29/$K48)-INT((AV$29-1)/$K48))*($R48*(1-$E48)+$Q48*(1-$F48))*((1+'Inputs &amp; Summary'!$D$7)^AV$29))),((_xlfn.WEIBULL.DIST(AV$29,$L48,$K48,FALSE)*($R48*(1-$E48)+$Q48*(1-$F48))*((1+'Inputs &amp; Summary'!$D$7)^AV$29))))))</f>
        <v>0</v>
      </c>
      <c r="AW48" s="114">
        <f>$D48*IF(AW$29&gt;'Inputs &amp; Summary'!$D$5,0,IF(AW$29&gt;VLOOKUP($G48,Lists!$J$17:$K$21,2),IF($M48=Lists!$H$3,IF($K48&lt;1,(($S48/$K48)*((1+'Inputs &amp; Summary'!$D$7)^AW$29)),((INT(AW$29/$K48)-INT((AW$29-1)/$K48))*$S48*((1+'Inputs &amp; Summary'!$D$7)^AW$29))),(_xlfn.WEIBULL.DIST(AW$29,$L48,$K48,FALSE)*$S48*((1+'Inputs &amp; Summary'!$D$7)^AW$29))),IF($M48=Lists!$H$3,IF($K48&lt;1,((($R48*(1-$E48)+$Q48*(1-$F48))/$K48)*((1+'Inputs &amp; Summary'!$D$7)^AW$29)),((INT(AW$29/$K48)-INT((AW$29-1)/$K48))*($R48*(1-$E48)+$Q48*(1-$F48))*((1+'Inputs &amp; Summary'!$D$7)^AW$29))),((_xlfn.WEIBULL.DIST(AW$29,$L48,$K48,FALSE)*($R48*(1-$E48)+$Q48*(1-$F48))*((1+'Inputs &amp; Summary'!$D$7)^AW$29))))))</f>
        <v>0</v>
      </c>
      <c r="AX48" s="114">
        <f>$D48*IF(AX$29&gt;'Inputs &amp; Summary'!$D$5,0,IF(AX$29&gt;VLOOKUP($G48,Lists!$J$17:$K$21,2),IF($M48=Lists!$H$3,IF($K48&lt;1,(($S48/$K48)*((1+'Inputs &amp; Summary'!$D$7)^AX$29)),((INT(AX$29/$K48)-INT((AX$29-1)/$K48))*$S48*((1+'Inputs &amp; Summary'!$D$7)^AX$29))),(_xlfn.WEIBULL.DIST(AX$29,$L48,$K48,FALSE)*$S48*((1+'Inputs &amp; Summary'!$D$7)^AX$29))),IF($M48=Lists!$H$3,IF($K48&lt;1,((($R48*(1-$E48)+$Q48*(1-$F48))/$K48)*((1+'Inputs &amp; Summary'!$D$7)^AX$29)),((INT(AX$29/$K48)-INT((AX$29-1)/$K48))*($R48*(1-$E48)+$Q48*(1-$F48))*((1+'Inputs &amp; Summary'!$D$7)^AX$29))),((_xlfn.WEIBULL.DIST(AX$29,$L48,$K48,FALSE)*($R48*(1-$E48)+$Q48*(1-$F48))*((1+'Inputs &amp; Summary'!$D$7)^AX$29))))))</f>
        <v>0</v>
      </c>
      <c r="AY48" s="114">
        <f>$D48*IF(AY$29&gt;'Inputs &amp; Summary'!$D$5,0,IF(AY$29&gt;VLOOKUP($G48,Lists!$J$17:$K$21,2),IF($M48=Lists!$H$3,IF($K48&lt;1,(($S48/$K48)*((1+'Inputs &amp; Summary'!$D$7)^AY$29)),((INT(AY$29/$K48)-INT((AY$29-1)/$K48))*$S48*((1+'Inputs &amp; Summary'!$D$7)^AY$29))),(_xlfn.WEIBULL.DIST(AY$29,$L48,$K48,FALSE)*$S48*((1+'Inputs &amp; Summary'!$D$7)^AY$29))),IF($M48=Lists!$H$3,IF($K48&lt;1,((($R48*(1-$E48)+$Q48*(1-$F48))/$K48)*((1+'Inputs &amp; Summary'!$D$7)^AY$29)),((INT(AY$29/$K48)-INT((AY$29-1)/$K48))*($R48*(1-$E48)+$Q48*(1-$F48))*((1+'Inputs &amp; Summary'!$D$7)^AY$29))),((_xlfn.WEIBULL.DIST(AY$29,$L48,$K48,FALSE)*($R48*(1-$E48)+$Q48*(1-$F48))*((1+'Inputs &amp; Summary'!$D$7)^AY$29))))))</f>
        <v>0</v>
      </c>
      <c r="AZ48" s="114">
        <f>$D48*IF(AZ$29&gt;'Inputs &amp; Summary'!$D$5,0,IF(AZ$29&gt;VLOOKUP($G48,Lists!$J$17:$K$21,2),IF($M48=Lists!$H$3,IF($K48&lt;1,(($S48/$K48)*((1+'Inputs &amp; Summary'!$D$7)^AZ$29)),((INT(AZ$29/$K48)-INT((AZ$29-1)/$K48))*$S48*((1+'Inputs &amp; Summary'!$D$7)^AZ$29))),(_xlfn.WEIBULL.DIST(AZ$29,$L48,$K48,FALSE)*$S48*((1+'Inputs &amp; Summary'!$D$7)^AZ$29))),IF($M48=Lists!$H$3,IF($K48&lt;1,((($R48*(1-$E48)+$Q48*(1-$F48))/$K48)*((1+'Inputs &amp; Summary'!$D$7)^AZ$29)),((INT(AZ$29/$K48)-INT((AZ$29-1)/$K48))*($R48*(1-$E48)+$Q48*(1-$F48))*((1+'Inputs &amp; Summary'!$D$7)^AZ$29))),((_xlfn.WEIBULL.DIST(AZ$29,$L48,$K48,FALSE)*($R48*(1-$E48)+$Q48*(1-$F48))*((1+'Inputs &amp; Summary'!$D$7)^AZ$29))))))</f>
        <v>0</v>
      </c>
      <c r="BA48" s="114">
        <f>$D48*IF(BA$29&gt;'Inputs &amp; Summary'!$D$5,0,IF(BA$29&gt;VLOOKUP($G48,Lists!$J$17:$K$21,2),IF($M48=Lists!$H$3,IF($K48&lt;1,(($S48/$K48)*((1+'Inputs &amp; Summary'!$D$7)^BA$29)),((INT(BA$29/$K48)-INT((BA$29-1)/$K48))*$S48*((1+'Inputs &amp; Summary'!$D$7)^BA$29))),(_xlfn.WEIBULL.DIST(BA$29,$L48,$K48,FALSE)*$S48*((1+'Inputs &amp; Summary'!$D$7)^BA$29))),IF($M48=Lists!$H$3,IF($K48&lt;1,((($R48*(1-$E48)+$Q48*(1-$F48))/$K48)*((1+'Inputs &amp; Summary'!$D$7)^BA$29)),((INT(BA$29/$K48)-INT((BA$29-1)/$K48))*($R48*(1-$E48)+$Q48*(1-$F48))*((1+'Inputs &amp; Summary'!$D$7)^BA$29))),((_xlfn.WEIBULL.DIST(BA$29,$L48,$K48,FALSE)*($R48*(1-$E48)+$Q48*(1-$F48))*((1+'Inputs &amp; Summary'!$D$7)^BA$29))))))</f>
        <v>0</v>
      </c>
      <c r="BB48" s="114">
        <f>$D48*IF(BB$29&gt;'Inputs &amp; Summary'!$D$5,0,IF(BB$29&gt;VLOOKUP($G48,Lists!$J$17:$K$21,2),IF($M48=Lists!$H$3,IF($K48&lt;1,(($S48/$K48)*((1+'Inputs &amp; Summary'!$D$7)^BB$29)),((INT(BB$29/$K48)-INT((BB$29-1)/$K48))*$S48*((1+'Inputs &amp; Summary'!$D$7)^BB$29))),(_xlfn.WEIBULL.DIST(BB$29,$L48,$K48,FALSE)*$S48*((1+'Inputs &amp; Summary'!$D$7)^BB$29))),IF($M48=Lists!$H$3,IF($K48&lt;1,((($R48*(1-$E48)+$Q48*(1-$F48))/$K48)*((1+'Inputs &amp; Summary'!$D$7)^BB$29)),((INT(BB$29/$K48)-INT((BB$29-1)/$K48))*($R48*(1-$E48)+$Q48*(1-$F48))*((1+'Inputs &amp; Summary'!$D$7)^BB$29))),((_xlfn.WEIBULL.DIST(BB$29,$L48,$K48,FALSE)*($R48*(1-$E48)+$Q48*(1-$F48))*((1+'Inputs &amp; Summary'!$D$7)^BB$29))))))</f>
        <v>0</v>
      </c>
      <c r="BC48" s="114">
        <f>$D48*IF(BC$29&gt;'Inputs &amp; Summary'!$D$5,0,IF(BC$29&gt;VLOOKUP($G48,Lists!$J$17:$K$21,2),IF($M48=Lists!$H$3,IF($K48&lt;1,(($S48/$K48)*((1+'Inputs &amp; Summary'!$D$7)^BC$29)),((INT(BC$29/$K48)-INT((BC$29-1)/$K48))*$S48*((1+'Inputs &amp; Summary'!$D$7)^BC$29))),(_xlfn.WEIBULL.DIST(BC$29,$L48,$K48,FALSE)*$S48*((1+'Inputs &amp; Summary'!$D$7)^BC$29))),IF($M48=Lists!$H$3,IF($K48&lt;1,((($R48*(1-$E48)+$Q48*(1-$F48))/$K48)*((1+'Inputs &amp; Summary'!$D$7)^BC$29)),((INT(BC$29/$K48)-INT((BC$29-1)/$K48))*($R48*(1-$E48)+$Q48*(1-$F48))*((1+'Inputs &amp; Summary'!$D$7)^BC$29))),((_xlfn.WEIBULL.DIST(BC$29,$L48,$K48,FALSE)*($R48*(1-$E48)+$Q48*(1-$F48))*((1+'Inputs &amp; Summary'!$D$7)^BC$29))))))</f>
        <v>0</v>
      </c>
      <c r="BD48" s="114">
        <f>$D48*IF(BD$29&gt;'Inputs &amp; Summary'!$D$5,0,IF(BD$29&gt;VLOOKUP($G48,Lists!$J$17:$K$21,2),IF($M48=Lists!$H$3,IF($K48&lt;1,(($S48/$K48)*((1+'Inputs &amp; Summary'!$D$7)^BD$29)),((INT(BD$29/$K48)-INT((BD$29-1)/$K48))*$S48*((1+'Inputs &amp; Summary'!$D$7)^BD$29))),(_xlfn.WEIBULL.DIST(BD$29,$L48,$K48,FALSE)*$S48*((1+'Inputs &amp; Summary'!$D$7)^BD$29))),IF($M48=Lists!$H$3,IF($K48&lt;1,((($R48*(1-$E48)+$Q48*(1-$F48))/$K48)*((1+'Inputs &amp; Summary'!$D$7)^BD$29)),((INT(BD$29/$K48)-INT((BD$29-1)/$K48))*($R48*(1-$E48)+$Q48*(1-$F48))*((1+'Inputs &amp; Summary'!$D$7)^BD$29))),((_xlfn.WEIBULL.DIST(BD$29,$L48,$K48,FALSE)*($R48*(1-$E48)+$Q48*(1-$F48))*((1+'Inputs &amp; Summary'!$D$7)^BD$29))))))</f>
        <v>0</v>
      </c>
      <c r="BE48" s="114">
        <f>$D48*IF(BE$29&gt;'Inputs &amp; Summary'!$D$5,0,IF(BE$29&gt;VLOOKUP($G48,Lists!$J$17:$K$21,2),IF($M48=Lists!$H$3,IF($K48&lt;1,(($S48/$K48)*((1+'Inputs &amp; Summary'!$D$7)^BE$29)),((INT(BE$29/$K48)-INT((BE$29-1)/$K48))*$S48*((1+'Inputs &amp; Summary'!$D$7)^BE$29))),(_xlfn.WEIBULL.DIST(BE$29,$L48,$K48,FALSE)*$S48*((1+'Inputs &amp; Summary'!$D$7)^BE$29))),IF($M48=Lists!$H$3,IF($K48&lt;1,((($R48*(1-$E48)+$Q48*(1-$F48))/$K48)*((1+'Inputs &amp; Summary'!$D$7)^BE$29)),((INT(BE$29/$K48)-INT((BE$29-1)/$K48))*($R48*(1-$E48)+$Q48*(1-$F48))*((1+'Inputs &amp; Summary'!$D$7)^BE$29))),((_xlfn.WEIBULL.DIST(BE$29,$L48,$K48,FALSE)*($R48*(1-$E48)+$Q48*(1-$F48))*((1+'Inputs &amp; Summary'!$D$7)^BE$29))))))</f>
        <v>0</v>
      </c>
      <c r="BF48" s="114">
        <f>$D48*IF(BF$29&gt;'Inputs &amp; Summary'!$D$5,0,IF(BF$29&gt;VLOOKUP($G48,Lists!$J$17:$K$21,2),IF($M48=Lists!$H$3,IF($K48&lt;1,(($S48/$K48)*((1+'Inputs &amp; Summary'!$D$7)^BF$29)),((INT(BF$29/$K48)-INT((BF$29-1)/$K48))*$S48*((1+'Inputs &amp; Summary'!$D$7)^BF$29))),(_xlfn.WEIBULL.DIST(BF$29,$L48,$K48,FALSE)*$S48*((1+'Inputs &amp; Summary'!$D$7)^BF$29))),IF($M48=Lists!$H$3,IF($K48&lt;1,((($R48*(1-$E48)+$Q48*(1-$F48))/$K48)*((1+'Inputs &amp; Summary'!$D$7)^BF$29)),((INT(BF$29/$K48)-INT((BF$29-1)/$K48))*($R48*(1-$E48)+$Q48*(1-$F48))*((1+'Inputs &amp; Summary'!$D$7)^BF$29))),((_xlfn.WEIBULL.DIST(BF$29,$L48,$K48,FALSE)*($R48*(1-$E48)+$Q48*(1-$F48))*((1+'Inputs &amp; Summary'!$D$7)^BF$29))))))</f>
        <v>0</v>
      </c>
      <c r="BG48" s="114">
        <f>$D48*IF(BG$29&gt;'Inputs &amp; Summary'!$D$5,0,IF(BG$29&gt;VLOOKUP($G48,Lists!$J$17:$K$21,2),IF($M48=Lists!$H$3,IF($K48&lt;1,(($S48/$K48)*((1+'Inputs &amp; Summary'!$D$7)^BG$29)),((INT(BG$29/$K48)-INT((BG$29-1)/$K48))*$S48*((1+'Inputs &amp; Summary'!$D$7)^BG$29))),(_xlfn.WEIBULL.DIST(BG$29,$L48,$K48,FALSE)*$S48*((1+'Inputs &amp; Summary'!$D$7)^BG$29))),IF($M48=Lists!$H$3,IF($K48&lt;1,((($R48*(1-$E48)+$Q48*(1-$F48))/$K48)*((1+'Inputs &amp; Summary'!$D$7)^BG$29)),((INT(BG$29/$K48)-INT((BG$29-1)/$K48))*($R48*(1-$E48)+$Q48*(1-$F48))*((1+'Inputs &amp; Summary'!$D$7)^BG$29))),((_xlfn.WEIBULL.DIST(BG$29,$L48,$K48,FALSE)*($R48*(1-$E48)+$Q48*(1-$F48))*((1+'Inputs &amp; Summary'!$D$7)^BG$29))))))</f>
        <v>0</v>
      </c>
      <c r="BH48" s="114">
        <f>$D48*IF(BH$29&gt;'Inputs &amp; Summary'!$D$5,0,IF(BH$29&gt;VLOOKUP($G48,Lists!$J$17:$K$21,2),IF($M48=Lists!$H$3,IF($K48&lt;1,(($S48/$K48)*((1+'Inputs &amp; Summary'!$D$7)^BH$29)),((INT(BH$29/$K48)-INT((BH$29-1)/$K48))*$S48*((1+'Inputs &amp; Summary'!$D$7)^BH$29))),(_xlfn.WEIBULL.DIST(BH$29,$L48,$K48,FALSE)*$S48*((1+'Inputs &amp; Summary'!$D$7)^BH$29))),IF($M48=Lists!$H$3,IF($K48&lt;1,((($R48*(1-$E48)+$Q48*(1-$F48))/$K48)*((1+'Inputs &amp; Summary'!$D$7)^BH$29)),((INT(BH$29/$K48)-INT((BH$29-1)/$K48))*($R48*(1-$E48)+$Q48*(1-$F48))*((1+'Inputs &amp; Summary'!$D$7)^BH$29))),((_xlfn.WEIBULL.DIST(BH$29,$L48,$K48,FALSE)*($R48*(1-$E48)+$Q48*(1-$F48))*((1+'Inputs &amp; Summary'!$D$7)^BH$29))))))</f>
        <v>0</v>
      </c>
      <c r="BI48" s="114">
        <f>$D48*IF(BI$29&gt;'Inputs &amp; Summary'!$D$5,0,IF(BI$29&gt;VLOOKUP($G48,Lists!$J$17:$K$21,2),IF($M48=Lists!$H$3,IF($K48&lt;1,(($S48/$K48)*((1+'Inputs &amp; Summary'!$D$7)^BI$29)),((INT(BI$29/$K48)-INT((BI$29-1)/$K48))*$S48*((1+'Inputs &amp; Summary'!$D$7)^BI$29))),(_xlfn.WEIBULL.DIST(BI$29,$L48,$K48,FALSE)*$S48*((1+'Inputs &amp; Summary'!$D$7)^BI$29))),IF($M48=Lists!$H$3,IF($K48&lt;1,((($R48*(1-$E48)+$Q48*(1-$F48))/$K48)*((1+'Inputs &amp; Summary'!$D$7)^BI$29)),((INT(BI$29/$K48)-INT((BI$29-1)/$K48))*($R48*(1-$E48)+$Q48*(1-$F48))*((1+'Inputs &amp; Summary'!$D$7)^BI$29))),((_xlfn.WEIBULL.DIST(BI$29,$L48,$K48,FALSE)*($R48*(1-$E48)+$Q48*(1-$F48))*((1+'Inputs &amp; Summary'!$D$7)^BI$29))))))</f>
        <v>0</v>
      </c>
      <c r="BJ48" s="114">
        <f>$D48*IF(BJ$29&gt;'Inputs &amp; Summary'!$D$5,0,IF(BJ$29&gt;VLOOKUP($G48,Lists!$J$17:$K$21,2),IF($M48=Lists!$H$3,IF($K48&lt;1,(($S48/$K48)*((1+'Inputs &amp; Summary'!$D$7)^BJ$29)),((INT(BJ$29/$K48)-INT((BJ$29-1)/$K48))*$S48*((1+'Inputs &amp; Summary'!$D$7)^BJ$29))),(_xlfn.WEIBULL.DIST(BJ$29,$L48,$K48,FALSE)*$S48*((1+'Inputs &amp; Summary'!$D$7)^BJ$29))),IF($M48=Lists!$H$3,IF($K48&lt;1,((($R48*(1-$E48)+$Q48*(1-$F48))/$K48)*((1+'Inputs &amp; Summary'!$D$7)^BJ$29)),((INT(BJ$29/$K48)-INT((BJ$29-1)/$K48))*($R48*(1-$E48)+$Q48*(1-$F48))*((1+'Inputs &amp; Summary'!$D$7)^BJ$29))),((_xlfn.WEIBULL.DIST(BJ$29,$L48,$K48,FALSE)*($R48*(1-$E48)+$Q48*(1-$F48))*((1+'Inputs &amp; Summary'!$D$7)^BJ$29))))))</f>
        <v>0</v>
      </c>
      <c r="BK48" s="114">
        <f>$D48*IF(BK$29&gt;'Inputs &amp; Summary'!$D$5,0,IF(BK$29&gt;VLOOKUP($G48,Lists!$J$17:$K$21,2),IF($M48=Lists!$H$3,IF($K48&lt;1,(($S48/$K48)*((1+'Inputs &amp; Summary'!$D$7)^BK$29)),((INT(BK$29/$K48)-INT((BK$29-1)/$K48))*$S48*((1+'Inputs &amp; Summary'!$D$7)^BK$29))),(_xlfn.WEIBULL.DIST(BK$29,$L48,$K48,FALSE)*$S48*((1+'Inputs &amp; Summary'!$D$7)^BK$29))),IF($M48=Lists!$H$3,IF($K48&lt;1,((($R48*(1-$E48)+$Q48*(1-$F48))/$K48)*((1+'Inputs &amp; Summary'!$D$7)^BK$29)),((INT(BK$29/$K48)-INT((BK$29-1)/$K48))*($R48*(1-$E48)+$Q48*(1-$F48))*((1+'Inputs &amp; Summary'!$D$7)^BK$29))),((_xlfn.WEIBULL.DIST(BK$29,$L48,$K48,FALSE)*($R48*(1-$E48)+$Q48*(1-$F48))*((1+'Inputs &amp; Summary'!$D$7)^BK$29))))))</f>
        <v>0</v>
      </c>
      <c r="BL48" s="114">
        <f>$D48*IF(BL$29&gt;'Inputs &amp; Summary'!$D$5,0,IF(BL$29&gt;VLOOKUP($G48,Lists!$J$17:$K$21,2),IF($M48=Lists!$H$3,IF($K48&lt;1,(($S48/$K48)*((1+'Inputs &amp; Summary'!$D$7)^BL$29)),((INT(BL$29/$K48)-INT((BL$29-1)/$K48))*$S48*((1+'Inputs &amp; Summary'!$D$7)^BL$29))),(_xlfn.WEIBULL.DIST(BL$29,$L48,$K48,FALSE)*$S48*((1+'Inputs &amp; Summary'!$D$7)^BL$29))),IF($M48=Lists!$H$3,IF($K48&lt;1,((($R48*(1-$E48)+$Q48*(1-$F48))/$K48)*((1+'Inputs &amp; Summary'!$D$7)^BL$29)),((INT(BL$29/$K48)-INT((BL$29-1)/$K48))*($R48*(1-$E48)+$Q48*(1-$F48))*((1+'Inputs &amp; Summary'!$D$7)^BL$29))),((_xlfn.WEIBULL.DIST(BL$29,$L48,$K48,FALSE)*($R48*(1-$E48)+$Q48*(1-$F48))*((1+'Inputs &amp; Summary'!$D$7)^BL$29))))))</f>
        <v>0</v>
      </c>
    </row>
    <row r="49" spans="1:64" s="1" customFormat="1" x14ac:dyDescent="0.3">
      <c r="A49" s="79" t="s">
        <v>59</v>
      </c>
      <c r="B49" s="33" t="s">
        <v>307</v>
      </c>
      <c r="C49" s="33" t="s">
        <v>36</v>
      </c>
      <c r="D49" s="68">
        <v>1</v>
      </c>
      <c r="E49" s="68">
        <v>0</v>
      </c>
      <c r="F49" s="68">
        <v>0</v>
      </c>
      <c r="G49" s="213" t="s">
        <v>433</v>
      </c>
      <c r="H49" s="34" t="s">
        <v>23</v>
      </c>
      <c r="I49" s="34" t="s">
        <v>270</v>
      </c>
      <c r="J49" s="33">
        <f>VLOOKUP(I49,'Labor Rates'!$A$1:$B$16,2)</f>
        <v>25.173076923076923</v>
      </c>
      <c r="K49" s="35">
        <v>1</v>
      </c>
      <c r="L49" s="35">
        <v>1</v>
      </c>
      <c r="M49" s="33" t="s">
        <v>259</v>
      </c>
      <c r="N49" s="84">
        <v>1</v>
      </c>
      <c r="O49" s="35">
        <v>0.25</v>
      </c>
      <c r="P49" s="5">
        <v>0</v>
      </c>
      <c r="Q49" s="73">
        <f t="shared" si="6"/>
        <v>6.2932692307692308</v>
      </c>
      <c r="R49" s="73">
        <f t="shared" si="7"/>
        <v>0</v>
      </c>
      <c r="S49" s="74">
        <f t="shared" si="8"/>
        <v>6.2932692307692308</v>
      </c>
      <c r="T49" s="88"/>
      <c r="U49" s="80"/>
      <c r="V49" s="87">
        <f t="shared" si="9"/>
        <v>7.7984043769516713</v>
      </c>
      <c r="W49" s="87">
        <f>NPV('Inputs &amp; Summary'!$D$6,Y49:BL49)</f>
        <v>79.084117921929376</v>
      </c>
      <c r="X49" s="90">
        <f t="shared" si="10"/>
        <v>1.1201083013125629E-3</v>
      </c>
      <c r="Y49" s="114">
        <f>$D49*IF(Y$29&gt;'Inputs &amp; Summary'!$D$5,0,IF(Y$29&gt;VLOOKUP($G49,Lists!$J$17:$K$21,2),IF($M49=Lists!$H$3,IF($K49&lt;1,(($S49/$K49)*((1+'Inputs &amp; Summary'!$D$7)^Y$29)),((INT(Y$29/$K49)-INT((Y$29-1)/$K49))*$S49*((1+'Inputs &amp; Summary'!$D$7)^Y$29))),(_xlfn.WEIBULL.DIST(Y$29,$L49,$K49,FALSE)*$S49*((1+'Inputs &amp; Summary'!$D$7)^Y$29))),IF($M49=Lists!$H$3,IF($K49&lt;1,((($R49*(1-$E49)+$Q49*(1-$F49))/$K49)*((1+'Inputs &amp; Summary'!$D$7)^Y$29)),((INT(Y$29/$K49)-INT((Y$29-1)/$K49))*($R49*(1-$E49)+$Q49*(1-$F49))*((1+'Inputs &amp; Summary'!$D$7)^Y$29))),((_xlfn.WEIBULL.DIST(Y$29,$L49,$K49,FALSE)*($R49*(1-$E49)+$Q49*(1-$F49))*((1+'Inputs &amp; Summary'!$D$7)^Y$29))))))</f>
        <v>6.4191346153846158</v>
      </c>
      <c r="Z49" s="114">
        <f>$D49*IF(Z$29&gt;'Inputs &amp; Summary'!$D$5,0,IF(Z$29&gt;VLOOKUP($G49,Lists!$J$17:$K$21,2),IF($M49=Lists!$H$3,IF($K49&lt;1,(($S49/$K49)*((1+'Inputs &amp; Summary'!$D$7)^Z$29)),((INT(Z$29/$K49)-INT((Z$29-1)/$K49))*$S49*((1+'Inputs &amp; Summary'!$D$7)^Z$29))),(_xlfn.WEIBULL.DIST(Z$29,$L49,$K49,FALSE)*$S49*((1+'Inputs &amp; Summary'!$D$7)^Z$29))),IF($M49=Lists!$H$3,IF($K49&lt;1,((($R49*(1-$E49)+$Q49*(1-$F49))/$K49)*((1+'Inputs &amp; Summary'!$D$7)^Z$29)),((INT(Z$29/$K49)-INT((Z$29-1)/$K49))*($R49*(1-$E49)+$Q49*(1-$F49))*((1+'Inputs &amp; Summary'!$D$7)^Z$29))),((_xlfn.WEIBULL.DIST(Z$29,$L49,$K49,FALSE)*($R49*(1-$E49)+$Q49*(1-$F49))*((1+'Inputs &amp; Summary'!$D$7)^Z$29))))))</f>
        <v>6.5475173076923081</v>
      </c>
      <c r="AA49" s="114">
        <f>$D49*IF(AA$29&gt;'Inputs &amp; Summary'!$D$5,0,IF(AA$29&gt;VLOOKUP($G49,Lists!$J$17:$K$21,2),IF($M49=Lists!$H$3,IF($K49&lt;1,(($S49/$K49)*((1+'Inputs &amp; Summary'!$D$7)^AA$29)),((INT(AA$29/$K49)-INT((AA$29-1)/$K49))*$S49*((1+'Inputs &amp; Summary'!$D$7)^AA$29))),(_xlfn.WEIBULL.DIST(AA$29,$L49,$K49,FALSE)*$S49*((1+'Inputs &amp; Summary'!$D$7)^AA$29))),IF($M49=Lists!$H$3,IF($K49&lt;1,((($R49*(1-$E49)+$Q49*(1-$F49))/$K49)*((1+'Inputs &amp; Summary'!$D$7)^AA$29)),((INT(AA$29/$K49)-INT((AA$29-1)/$K49))*($R49*(1-$E49)+$Q49*(1-$F49))*((1+'Inputs &amp; Summary'!$D$7)^AA$29))),((_xlfn.WEIBULL.DIST(AA$29,$L49,$K49,FALSE)*($R49*(1-$E49)+$Q49*(1-$F49))*((1+'Inputs &amp; Summary'!$D$7)^AA$29))))))</f>
        <v>6.6784676538461536</v>
      </c>
      <c r="AB49" s="114">
        <f>$D49*IF(AB$29&gt;'Inputs &amp; Summary'!$D$5,0,IF(AB$29&gt;VLOOKUP($G49,Lists!$J$17:$K$21,2),IF($M49=Lists!$H$3,IF($K49&lt;1,(($S49/$K49)*((1+'Inputs &amp; Summary'!$D$7)^AB$29)),((INT(AB$29/$K49)-INT((AB$29-1)/$K49))*$S49*((1+'Inputs &amp; Summary'!$D$7)^AB$29))),(_xlfn.WEIBULL.DIST(AB$29,$L49,$K49,FALSE)*$S49*((1+'Inputs &amp; Summary'!$D$7)^AB$29))),IF($M49=Lists!$H$3,IF($K49&lt;1,((($R49*(1-$E49)+$Q49*(1-$F49))/$K49)*((1+'Inputs &amp; Summary'!$D$7)^AB$29)),((INT(AB$29/$K49)-INT((AB$29-1)/$K49))*($R49*(1-$E49)+$Q49*(1-$F49))*((1+'Inputs &amp; Summary'!$D$7)^AB$29))),((_xlfn.WEIBULL.DIST(AB$29,$L49,$K49,FALSE)*($R49*(1-$E49)+$Q49*(1-$F49))*((1+'Inputs &amp; Summary'!$D$7)^AB$29))))))</f>
        <v>6.8120370069230765</v>
      </c>
      <c r="AC49" s="114">
        <f>$D49*IF(AC$29&gt;'Inputs &amp; Summary'!$D$5,0,IF(AC$29&gt;VLOOKUP($G49,Lists!$J$17:$K$21,2),IF($M49=Lists!$H$3,IF($K49&lt;1,(($S49/$K49)*((1+'Inputs &amp; Summary'!$D$7)^AC$29)),((INT(AC$29/$K49)-INT((AC$29-1)/$K49))*$S49*((1+'Inputs &amp; Summary'!$D$7)^AC$29))),(_xlfn.WEIBULL.DIST(AC$29,$L49,$K49,FALSE)*$S49*((1+'Inputs &amp; Summary'!$D$7)^AC$29))),IF($M49=Lists!$H$3,IF($K49&lt;1,((($R49*(1-$E49)+$Q49*(1-$F49))/$K49)*((1+'Inputs &amp; Summary'!$D$7)^AC$29)),((INT(AC$29/$K49)-INT((AC$29-1)/$K49))*($R49*(1-$E49)+$Q49*(1-$F49))*((1+'Inputs &amp; Summary'!$D$7)^AC$29))),((_xlfn.WEIBULL.DIST(AC$29,$L49,$K49,FALSE)*($R49*(1-$E49)+$Q49*(1-$F49))*((1+'Inputs &amp; Summary'!$D$7)^AC$29))))))</f>
        <v>6.9482777470615389</v>
      </c>
      <c r="AD49" s="114">
        <f>$D49*IF(AD$29&gt;'Inputs &amp; Summary'!$D$5,0,IF(AD$29&gt;VLOOKUP($G49,Lists!$J$17:$K$21,2),IF($M49=Lists!$H$3,IF($K49&lt;1,(($S49/$K49)*((1+'Inputs &amp; Summary'!$D$7)^AD$29)),((INT(AD$29/$K49)-INT((AD$29-1)/$K49))*$S49*((1+'Inputs &amp; Summary'!$D$7)^AD$29))),(_xlfn.WEIBULL.DIST(AD$29,$L49,$K49,FALSE)*$S49*((1+'Inputs &amp; Summary'!$D$7)^AD$29))),IF($M49=Lists!$H$3,IF($K49&lt;1,((($R49*(1-$E49)+$Q49*(1-$F49))/$K49)*((1+'Inputs &amp; Summary'!$D$7)^AD$29)),((INT(AD$29/$K49)-INT((AD$29-1)/$K49))*($R49*(1-$E49)+$Q49*(1-$F49))*((1+'Inputs &amp; Summary'!$D$7)^AD$29))),((_xlfn.WEIBULL.DIST(AD$29,$L49,$K49,FALSE)*($R49*(1-$E49)+$Q49*(1-$F49))*((1+'Inputs &amp; Summary'!$D$7)^AD$29))))))</f>
        <v>7.0872433020027694</v>
      </c>
      <c r="AE49" s="114">
        <f>$D49*IF(AE$29&gt;'Inputs &amp; Summary'!$D$5,0,IF(AE$29&gt;VLOOKUP($G49,Lists!$J$17:$K$21,2),IF($M49=Lists!$H$3,IF($K49&lt;1,(($S49/$K49)*((1+'Inputs &amp; Summary'!$D$7)^AE$29)),((INT(AE$29/$K49)-INT((AE$29-1)/$K49))*$S49*((1+'Inputs &amp; Summary'!$D$7)^AE$29))),(_xlfn.WEIBULL.DIST(AE$29,$L49,$K49,FALSE)*$S49*((1+'Inputs &amp; Summary'!$D$7)^AE$29))),IF($M49=Lists!$H$3,IF($K49&lt;1,((($R49*(1-$E49)+$Q49*(1-$F49))/$K49)*((1+'Inputs &amp; Summary'!$D$7)^AE$29)),((INT(AE$29/$K49)-INT((AE$29-1)/$K49))*($R49*(1-$E49)+$Q49*(1-$F49))*((1+'Inputs &amp; Summary'!$D$7)^AE$29))),((_xlfn.WEIBULL.DIST(AE$29,$L49,$K49,FALSE)*($R49*(1-$E49)+$Q49*(1-$F49))*((1+'Inputs &amp; Summary'!$D$7)^AE$29))))))</f>
        <v>7.2289881680428234</v>
      </c>
      <c r="AF49" s="114">
        <f>$D49*IF(AF$29&gt;'Inputs &amp; Summary'!$D$5,0,IF(AF$29&gt;VLOOKUP($G49,Lists!$J$17:$K$21,2),IF($M49=Lists!$H$3,IF($K49&lt;1,(($S49/$K49)*((1+'Inputs &amp; Summary'!$D$7)^AF$29)),((INT(AF$29/$K49)-INT((AF$29-1)/$K49))*$S49*((1+'Inputs &amp; Summary'!$D$7)^AF$29))),(_xlfn.WEIBULL.DIST(AF$29,$L49,$K49,FALSE)*$S49*((1+'Inputs &amp; Summary'!$D$7)^AF$29))),IF($M49=Lists!$H$3,IF($K49&lt;1,((($R49*(1-$E49)+$Q49*(1-$F49))/$K49)*((1+'Inputs &amp; Summary'!$D$7)^AF$29)),((INT(AF$29/$K49)-INT((AF$29-1)/$K49))*($R49*(1-$E49)+$Q49*(1-$F49))*((1+'Inputs &amp; Summary'!$D$7)^AF$29))),((_xlfn.WEIBULL.DIST(AF$29,$L49,$K49,FALSE)*($R49*(1-$E49)+$Q49*(1-$F49))*((1+'Inputs &amp; Summary'!$D$7)^AF$29))))))</f>
        <v>7.3735679314036808</v>
      </c>
      <c r="AG49" s="114">
        <f>$D49*IF(AG$29&gt;'Inputs &amp; Summary'!$D$5,0,IF(AG$29&gt;VLOOKUP($G49,Lists!$J$17:$K$21,2),IF($M49=Lists!$H$3,IF($K49&lt;1,(($S49/$K49)*((1+'Inputs &amp; Summary'!$D$7)^AG$29)),((INT(AG$29/$K49)-INT((AG$29-1)/$K49))*$S49*((1+'Inputs &amp; Summary'!$D$7)^AG$29))),(_xlfn.WEIBULL.DIST(AG$29,$L49,$K49,FALSE)*$S49*((1+'Inputs &amp; Summary'!$D$7)^AG$29))),IF($M49=Lists!$H$3,IF($K49&lt;1,((($R49*(1-$E49)+$Q49*(1-$F49))/$K49)*((1+'Inputs &amp; Summary'!$D$7)^AG$29)),((INT(AG$29/$K49)-INT((AG$29-1)/$K49))*($R49*(1-$E49)+$Q49*(1-$F49))*((1+'Inputs &amp; Summary'!$D$7)^AG$29))),((_xlfn.WEIBULL.DIST(AG$29,$L49,$K49,FALSE)*($R49*(1-$E49)+$Q49*(1-$F49))*((1+'Inputs &amp; Summary'!$D$7)^AG$29))))))</f>
        <v>7.5210392900317542</v>
      </c>
      <c r="AH49" s="114">
        <f>$D49*IF(AH$29&gt;'Inputs &amp; Summary'!$D$5,0,IF(AH$29&gt;VLOOKUP($G49,Lists!$J$17:$K$21,2),IF($M49=Lists!$H$3,IF($K49&lt;1,(($S49/$K49)*((1+'Inputs &amp; Summary'!$D$7)^AH$29)),((INT(AH$29/$K49)-INT((AH$29-1)/$K49))*$S49*((1+'Inputs &amp; Summary'!$D$7)^AH$29))),(_xlfn.WEIBULL.DIST(AH$29,$L49,$K49,FALSE)*$S49*((1+'Inputs &amp; Summary'!$D$7)^AH$29))),IF($M49=Lists!$H$3,IF($K49&lt;1,((($R49*(1-$E49)+$Q49*(1-$F49))/$K49)*((1+'Inputs &amp; Summary'!$D$7)^AH$29)),((INT(AH$29/$K49)-INT((AH$29-1)/$K49))*($R49*(1-$E49)+$Q49*(1-$F49))*((1+'Inputs &amp; Summary'!$D$7)^AH$29))),((_xlfn.WEIBULL.DIST(AH$29,$L49,$K49,FALSE)*($R49*(1-$E49)+$Q49*(1-$F49))*((1+'Inputs &amp; Summary'!$D$7)^AH$29))))))</f>
        <v>7.6714600758323899</v>
      </c>
      <c r="AI49" s="114">
        <f>$D49*IF(AI$29&gt;'Inputs &amp; Summary'!$D$5,0,IF(AI$29&gt;VLOOKUP($G49,Lists!$J$17:$K$21,2),IF($M49=Lists!$H$3,IF($K49&lt;1,(($S49/$K49)*((1+'Inputs &amp; Summary'!$D$7)^AI$29)),((INT(AI$29/$K49)-INT((AI$29-1)/$K49))*$S49*((1+'Inputs &amp; Summary'!$D$7)^AI$29))),(_xlfn.WEIBULL.DIST(AI$29,$L49,$K49,FALSE)*$S49*((1+'Inputs &amp; Summary'!$D$7)^AI$29))),IF($M49=Lists!$H$3,IF($K49&lt;1,((($R49*(1-$E49)+$Q49*(1-$F49))/$K49)*((1+'Inputs &amp; Summary'!$D$7)^AI$29)),((INT(AI$29/$K49)-INT((AI$29-1)/$K49))*($R49*(1-$E49)+$Q49*(1-$F49))*((1+'Inputs &amp; Summary'!$D$7)^AI$29))),((_xlfn.WEIBULL.DIST(AI$29,$L49,$K49,FALSE)*($R49*(1-$E49)+$Q49*(1-$F49))*((1+'Inputs &amp; Summary'!$D$7)^AI$29))))))</f>
        <v>7.8248892773490359</v>
      </c>
      <c r="AJ49" s="114">
        <f>$D49*IF(AJ$29&gt;'Inputs &amp; Summary'!$D$5,0,IF(AJ$29&gt;VLOOKUP($G49,Lists!$J$17:$K$21,2),IF($M49=Lists!$H$3,IF($K49&lt;1,(($S49/$K49)*((1+'Inputs &amp; Summary'!$D$7)^AJ$29)),((INT(AJ$29/$K49)-INT((AJ$29-1)/$K49))*$S49*((1+'Inputs &amp; Summary'!$D$7)^AJ$29))),(_xlfn.WEIBULL.DIST(AJ$29,$L49,$K49,FALSE)*$S49*((1+'Inputs &amp; Summary'!$D$7)^AJ$29))),IF($M49=Lists!$H$3,IF($K49&lt;1,((($R49*(1-$E49)+$Q49*(1-$F49))/$K49)*((1+'Inputs &amp; Summary'!$D$7)^AJ$29)),((INT(AJ$29/$K49)-INT((AJ$29-1)/$K49))*($R49*(1-$E49)+$Q49*(1-$F49))*((1+'Inputs &amp; Summary'!$D$7)^AJ$29))),((_xlfn.WEIBULL.DIST(AJ$29,$L49,$K49,FALSE)*($R49*(1-$E49)+$Q49*(1-$F49))*((1+'Inputs &amp; Summary'!$D$7)^AJ$29))))))</f>
        <v>7.981387062896018</v>
      </c>
      <c r="AK49" s="114">
        <f>$D49*IF(AK$29&gt;'Inputs &amp; Summary'!$D$5,0,IF(AK$29&gt;VLOOKUP($G49,Lists!$J$17:$K$21,2),IF($M49=Lists!$H$3,IF($K49&lt;1,(($S49/$K49)*((1+'Inputs &amp; Summary'!$D$7)^AK$29)),((INT(AK$29/$K49)-INT((AK$29-1)/$K49))*$S49*((1+'Inputs &amp; Summary'!$D$7)^AK$29))),(_xlfn.WEIBULL.DIST(AK$29,$L49,$K49,FALSE)*$S49*((1+'Inputs &amp; Summary'!$D$7)^AK$29))),IF($M49=Lists!$H$3,IF($K49&lt;1,((($R49*(1-$E49)+$Q49*(1-$F49))/$K49)*((1+'Inputs &amp; Summary'!$D$7)^AK$29)),((INT(AK$29/$K49)-INT((AK$29-1)/$K49))*($R49*(1-$E49)+$Q49*(1-$F49))*((1+'Inputs &amp; Summary'!$D$7)^AK$29))),((_xlfn.WEIBULL.DIST(AK$29,$L49,$K49,FALSE)*($R49*(1-$E49)+$Q49*(1-$F49))*((1+'Inputs &amp; Summary'!$D$7)^AK$29))))))</f>
        <v>8.1410148041539383</v>
      </c>
      <c r="AL49" s="114">
        <f>$D49*IF(AL$29&gt;'Inputs &amp; Summary'!$D$5,0,IF(AL$29&gt;VLOOKUP($G49,Lists!$J$17:$K$21,2),IF($M49=Lists!$H$3,IF($K49&lt;1,(($S49/$K49)*((1+'Inputs &amp; Summary'!$D$7)^AL$29)),((INT(AL$29/$K49)-INT((AL$29-1)/$K49))*$S49*((1+'Inputs &amp; Summary'!$D$7)^AL$29))),(_xlfn.WEIBULL.DIST(AL$29,$L49,$K49,FALSE)*$S49*((1+'Inputs &amp; Summary'!$D$7)^AL$29))),IF($M49=Lists!$H$3,IF($K49&lt;1,((($R49*(1-$E49)+$Q49*(1-$F49))/$K49)*((1+'Inputs &amp; Summary'!$D$7)^AL$29)),((INT(AL$29/$K49)-INT((AL$29-1)/$K49))*($R49*(1-$E49)+$Q49*(1-$F49))*((1+'Inputs &amp; Summary'!$D$7)^AL$29))),((_xlfn.WEIBULL.DIST(AL$29,$L49,$K49,FALSE)*($R49*(1-$E49)+$Q49*(1-$F49))*((1+'Inputs &amp; Summary'!$D$7)^AL$29))))))</f>
        <v>8.3038351002370181</v>
      </c>
      <c r="AM49" s="114">
        <f>$D49*IF(AM$29&gt;'Inputs &amp; Summary'!$D$5,0,IF(AM$29&gt;VLOOKUP($G49,Lists!$J$17:$K$21,2),IF($M49=Lists!$H$3,IF($K49&lt;1,(($S49/$K49)*((1+'Inputs &amp; Summary'!$D$7)^AM$29)),((INT(AM$29/$K49)-INT((AM$29-1)/$K49))*$S49*((1+'Inputs &amp; Summary'!$D$7)^AM$29))),(_xlfn.WEIBULL.DIST(AM$29,$L49,$K49,FALSE)*$S49*((1+'Inputs &amp; Summary'!$D$7)^AM$29))),IF($M49=Lists!$H$3,IF($K49&lt;1,((($R49*(1-$E49)+$Q49*(1-$F49))/$K49)*((1+'Inputs &amp; Summary'!$D$7)^AM$29)),((INT(AM$29/$K49)-INT((AM$29-1)/$K49))*($R49*(1-$E49)+$Q49*(1-$F49))*((1+'Inputs &amp; Summary'!$D$7)^AM$29))),((_xlfn.WEIBULL.DIST(AM$29,$L49,$K49,FALSE)*($R49*(1-$E49)+$Q49*(1-$F49))*((1+'Inputs &amp; Summary'!$D$7)^AM$29))))))</f>
        <v>8.4699118022417554</v>
      </c>
      <c r="AN49" s="114">
        <f>$D49*IF(AN$29&gt;'Inputs &amp; Summary'!$D$5,0,IF(AN$29&gt;VLOOKUP($G49,Lists!$J$17:$K$21,2),IF($M49=Lists!$H$3,IF($K49&lt;1,(($S49/$K49)*((1+'Inputs &amp; Summary'!$D$7)^AN$29)),((INT(AN$29/$K49)-INT((AN$29-1)/$K49))*$S49*((1+'Inputs &amp; Summary'!$D$7)^AN$29))),(_xlfn.WEIBULL.DIST(AN$29,$L49,$K49,FALSE)*$S49*((1+'Inputs &amp; Summary'!$D$7)^AN$29))),IF($M49=Lists!$H$3,IF($K49&lt;1,((($R49*(1-$E49)+$Q49*(1-$F49))/$K49)*((1+'Inputs &amp; Summary'!$D$7)^AN$29)),((INT(AN$29/$K49)-INT((AN$29-1)/$K49))*($R49*(1-$E49)+$Q49*(1-$F49))*((1+'Inputs &amp; Summary'!$D$7)^AN$29))),((_xlfn.WEIBULL.DIST(AN$29,$L49,$K49,FALSE)*($R49*(1-$E49)+$Q49*(1-$F49))*((1+'Inputs &amp; Summary'!$D$7)^AN$29))))))</f>
        <v>8.6393100382865917</v>
      </c>
      <c r="AO49" s="114">
        <f>$D49*IF(AO$29&gt;'Inputs &amp; Summary'!$D$5,0,IF(AO$29&gt;VLOOKUP($G49,Lists!$J$17:$K$21,2),IF($M49=Lists!$H$3,IF($K49&lt;1,(($S49/$K49)*((1+'Inputs &amp; Summary'!$D$7)^AO$29)),((INT(AO$29/$K49)-INT((AO$29-1)/$K49))*$S49*((1+'Inputs &amp; Summary'!$D$7)^AO$29))),(_xlfn.WEIBULL.DIST(AO$29,$L49,$K49,FALSE)*$S49*((1+'Inputs &amp; Summary'!$D$7)^AO$29))),IF($M49=Lists!$H$3,IF($K49&lt;1,((($R49*(1-$E49)+$Q49*(1-$F49))/$K49)*((1+'Inputs &amp; Summary'!$D$7)^AO$29)),((INT(AO$29/$K49)-INT((AO$29-1)/$K49))*($R49*(1-$E49)+$Q49*(1-$F49))*((1+'Inputs &amp; Summary'!$D$7)^AO$29))),((_xlfn.WEIBULL.DIST(AO$29,$L49,$K49,FALSE)*($R49*(1-$E49)+$Q49*(1-$F49))*((1+'Inputs &amp; Summary'!$D$7)^AO$29))))))</f>
        <v>8.812096239052325</v>
      </c>
      <c r="AP49" s="114">
        <f>$D49*IF(AP$29&gt;'Inputs &amp; Summary'!$D$5,0,IF(AP$29&gt;VLOOKUP($G49,Lists!$J$17:$K$21,2),IF($M49=Lists!$H$3,IF($K49&lt;1,(($S49/$K49)*((1+'Inputs &amp; Summary'!$D$7)^AP$29)),((INT(AP$29/$K49)-INT((AP$29-1)/$K49))*$S49*((1+'Inputs &amp; Summary'!$D$7)^AP$29))),(_xlfn.WEIBULL.DIST(AP$29,$L49,$K49,FALSE)*$S49*((1+'Inputs &amp; Summary'!$D$7)^AP$29))),IF($M49=Lists!$H$3,IF($K49&lt;1,((($R49*(1-$E49)+$Q49*(1-$F49))/$K49)*((1+'Inputs &amp; Summary'!$D$7)^AP$29)),((INT(AP$29/$K49)-INT((AP$29-1)/$K49))*($R49*(1-$E49)+$Q49*(1-$F49))*((1+'Inputs &amp; Summary'!$D$7)^AP$29))),((_xlfn.WEIBULL.DIST(AP$29,$L49,$K49,FALSE)*($R49*(1-$E49)+$Q49*(1-$F49))*((1+'Inputs &amp; Summary'!$D$7)^AP$29))))))</f>
        <v>8.9883381638333706</v>
      </c>
      <c r="AQ49" s="114">
        <f>$D49*IF(AQ$29&gt;'Inputs &amp; Summary'!$D$5,0,IF(AQ$29&gt;VLOOKUP($G49,Lists!$J$17:$K$21,2),IF($M49=Lists!$H$3,IF($K49&lt;1,(($S49/$K49)*((1+'Inputs &amp; Summary'!$D$7)^AQ$29)),((INT(AQ$29/$K49)-INT((AQ$29-1)/$K49))*$S49*((1+'Inputs &amp; Summary'!$D$7)^AQ$29))),(_xlfn.WEIBULL.DIST(AQ$29,$L49,$K49,FALSE)*$S49*((1+'Inputs &amp; Summary'!$D$7)^AQ$29))),IF($M49=Lists!$H$3,IF($K49&lt;1,((($R49*(1-$E49)+$Q49*(1-$F49))/$K49)*((1+'Inputs &amp; Summary'!$D$7)^AQ$29)),((INT(AQ$29/$K49)-INT((AQ$29-1)/$K49))*($R49*(1-$E49)+$Q49*(1-$F49))*((1+'Inputs &amp; Summary'!$D$7)^AQ$29))),((_xlfn.WEIBULL.DIST(AQ$29,$L49,$K49,FALSE)*($R49*(1-$E49)+$Q49*(1-$F49))*((1+'Inputs &amp; Summary'!$D$7)^AQ$29))))))</f>
        <v>9.1681049271100381</v>
      </c>
      <c r="AR49" s="114">
        <f>$D49*IF(AR$29&gt;'Inputs &amp; Summary'!$D$5,0,IF(AR$29&gt;VLOOKUP($G49,Lists!$J$17:$K$21,2),IF($M49=Lists!$H$3,IF($K49&lt;1,(($S49/$K49)*((1+'Inputs &amp; Summary'!$D$7)^AR$29)),((INT(AR$29/$K49)-INT((AR$29-1)/$K49))*$S49*((1+'Inputs &amp; Summary'!$D$7)^AR$29))),(_xlfn.WEIBULL.DIST(AR$29,$L49,$K49,FALSE)*$S49*((1+'Inputs &amp; Summary'!$D$7)^AR$29))),IF($M49=Lists!$H$3,IF($K49&lt;1,((($R49*(1-$E49)+$Q49*(1-$F49))/$K49)*((1+'Inputs &amp; Summary'!$D$7)^AR$29)),((INT(AR$29/$K49)-INT((AR$29-1)/$K49))*($R49*(1-$E49)+$Q49*(1-$F49))*((1+'Inputs &amp; Summary'!$D$7)^AR$29))),((_xlfn.WEIBULL.DIST(AR$29,$L49,$K49,FALSE)*($R49*(1-$E49)+$Q49*(1-$F49))*((1+'Inputs &amp; Summary'!$D$7)^AR$29))))))</f>
        <v>9.351467025652239</v>
      </c>
      <c r="AS49" s="114">
        <f>$D49*IF(AS$29&gt;'Inputs &amp; Summary'!$D$5,0,IF(AS$29&gt;VLOOKUP($G49,Lists!$J$17:$K$21,2),IF($M49=Lists!$H$3,IF($K49&lt;1,(($S49/$K49)*((1+'Inputs &amp; Summary'!$D$7)^AS$29)),((INT(AS$29/$K49)-INT((AS$29-1)/$K49))*$S49*((1+'Inputs &amp; Summary'!$D$7)^AS$29))),(_xlfn.WEIBULL.DIST(AS$29,$L49,$K49,FALSE)*$S49*((1+'Inputs &amp; Summary'!$D$7)^AS$29))),IF($M49=Lists!$H$3,IF($K49&lt;1,((($R49*(1-$E49)+$Q49*(1-$F49))/$K49)*((1+'Inputs &amp; Summary'!$D$7)^AS$29)),((INT(AS$29/$K49)-INT((AS$29-1)/$K49))*($R49*(1-$E49)+$Q49*(1-$F49))*((1+'Inputs &amp; Summary'!$D$7)^AS$29))),((_xlfn.WEIBULL.DIST(AS$29,$L49,$K49,FALSE)*($R49*(1-$E49)+$Q49*(1-$F49))*((1+'Inputs &amp; Summary'!$D$7)^AS$29))))))</f>
        <v>0</v>
      </c>
      <c r="AT49" s="114">
        <f>$D49*IF(AT$29&gt;'Inputs &amp; Summary'!$D$5,0,IF(AT$29&gt;VLOOKUP($G49,Lists!$J$17:$K$21,2),IF($M49=Lists!$H$3,IF($K49&lt;1,(($S49/$K49)*((1+'Inputs &amp; Summary'!$D$7)^AT$29)),((INT(AT$29/$K49)-INT((AT$29-1)/$K49))*$S49*((1+'Inputs &amp; Summary'!$D$7)^AT$29))),(_xlfn.WEIBULL.DIST(AT$29,$L49,$K49,FALSE)*$S49*((1+'Inputs &amp; Summary'!$D$7)^AT$29))),IF($M49=Lists!$H$3,IF($K49&lt;1,((($R49*(1-$E49)+$Q49*(1-$F49))/$K49)*((1+'Inputs &amp; Summary'!$D$7)^AT$29)),((INT(AT$29/$K49)-INT((AT$29-1)/$K49))*($R49*(1-$E49)+$Q49*(1-$F49))*((1+'Inputs &amp; Summary'!$D$7)^AT$29))),((_xlfn.WEIBULL.DIST(AT$29,$L49,$K49,FALSE)*($R49*(1-$E49)+$Q49*(1-$F49))*((1+'Inputs &amp; Summary'!$D$7)^AT$29))))))</f>
        <v>0</v>
      </c>
      <c r="AU49" s="114">
        <f>$D49*IF(AU$29&gt;'Inputs &amp; Summary'!$D$5,0,IF(AU$29&gt;VLOOKUP($G49,Lists!$J$17:$K$21,2),IF($M49=Lists!$H$3,IF($K49&lt;1,(($S49/$K49)*((1+'Inputs &amp; Summary'!$D$7)^AU$29)),((INT(AU$29/$K49)-INT((AU$29-1)/$K49))*$S49*((1+'Inputs &amp; Summary'!$D$7)^AU$29))),(_xlfn.WEIBULL.DIST(AU$29,$L49,$K49,FALSE)*$S49*((1+'Inputs &amp; Summary'!$D$7)^AU$29))),IF($M49=Lists!$H$3,IF($K49&lt;1,((($R49*(1-$E49)+$Q49*(1-$F49))/$K49)*((1+'Inputs &amp; Summary'!$D$7)^AU$29)),((INT(AU$29/$K49)-INT((AU$29-1)/$K49))*($R49*(1-$E49)+$Q49*(1-$F49))*((1+'Inputs &amp; Summary'!$D$7)^AU$29))),((_xlfn.WEIBULL.DIST(AU$29,$L49,$K49,FALSE)*($R49*(1-$E49)+$Q49*(1-$F49))*((1+'Inputs &amp; Summary'!$D$7)^AU$29))))))</f>
        <v>0</v>
      </c>
      <c r="AV49" s="114">
        <f>$D49*IF(AV$29&gt;'Inputs &amp; Summary'!$D$5,0,IF(AV$29&gt;VLOOKUP($G49,Lists!$J$17:$K$21,2),IF($M49=Lists!$H$3,IF($K49&lt;1,(($S49/$K49)*((1+'Inputs &amp; Summary'!$D$7)^AV$29)),((INT(AV$29/$K49)-INT((AV$29-1)/$K49))*$S49*((1+'Inputs &amp; Summary'!$D$7)^AV$29))),(_xlfn.WEIBULL.DIST(AV$29,$L49,$K49,FALSE)*$S49*((1+'Inputs &amp; Summary'!$D$7)^AV$29))),IF($M49=Lists!$H$3,IF($K49&lt;1,((($R49*(1-$E49)+$Q49*(1-$F49))/$K49)*((1+'Inputs &amp; Summary'!$D$7)^AV$29)),((INT(AV$29/$K49)-INT((AV$29-1)/$K49))*($R49*(1-$E49)+$Q49*(1-$F49))*((1+'Inputs &amp; Summary'!$D$7)^AV$29))),((_xlfn.WEIBULL.DIST(AV$29,$L49,$K49,FALSE)*($R49*(1-$E49)+$Q49*(1-$F49))*((1+'Inputs &amp; Summary'!$D$7)^AV$29))))))</f>
        <v>0</v>
      </c>
      <c r="AW49" s="114">
        <f>$D49*IF(AW$29&gt;'Inputs &amp; Summary'!$D$5,0,IF(AW$29&gt;VLOOKUP($G49,Lists!$J$17:$K$21,2),IF($M49=Lists!$H$3,IF($K49&lt;1,(($S49/$K49)*((1+'Inputs &amp; Summary'!$D$7)^AW$29)),((INT(AW$29/$K49)-INT((AW$29-1)/$K49))*$S49*((1+'Inputs &amp; Summary'!$D$7)^AW$29))),(_xlfn.WEIBULL.DIST(AW$29,$L49,$K49,FALSE)*$S49*((1+'Inputs &amp; Summary'!$D$7)^AW$29))),IF($M49=Lists!$H$3,IF($K49&lt;1,((($R49*(1-$E49)+$Q49*(1-$F49))/$K49)*((1+'Inputs &amp; Summary'!$D$7)^AW$29)),((INT(AW$29/$K49)-INT((AW$29-1)/$K49))*($R49*(1-$E49)+$Q49*(1-$F49))*((1+'Inputs &amp; Summary'!$D$7)^AW$29))),((_xlfn.WEIBULL.DIST(AW$29,$L49,$K49,FALSE)*($R49*(1-$E49)+$Q49*(1-$F49))*((1+'Inputs &amp; Summary'!$D$7)^AW$29))))))</f>
        <v>0</v>
      </c>
      <c r="AX49" s="114">
        <f>$D49*IF(AX$29&gt;'Inputs &amp; Summary'!$D$5,0,IF(AX$29&gt;VLOOKUP($G49,Lists!$J$17:$K$21,2),IF($M49=Lists!$H$3,IF($K49&lt;1,(($S49/$K49)*((1+'Inputs &amp; Summary'!$D$7)^AX$29)),((INT(AX$29/$K49)-INT((AX$29-1)/$K49))*$S49*((1+'Inputs &amp; Summary'!$D$7)^AX$29))),(_xlfn.WEIBULL.DIST(AX$29,$L49,$K49,FALSE)*$S49*((1+'Inputs &amp; Summary'!$D$7)^AX$29))),IF($M49=Lists!$H$3,IF($K49&lt;1,((($R49*(1-$E49)+$Q49*(1-$F49))/$K49)*((1+'Inputs &amp; Summary'!$D$7)^AX$29)),((INT(AX$29/$K49)-INT((AX$29-1)/$K49))*($R49*(1-$E49)+$Q49*(1-$F49))*((1+'Inputs &amp; Summary'!$D$7)^AX$29))),((_xlfn.WEIBULL.DIST(AX$29,$L49,$K49,FALSE)*($R49*(1-$E49)+$Q49*(1-$F49))*((1+'Inputs &amp; Summary'!$D$7)^AX$29))))))</f>
        <v>0</v>
      </c>
      <c r="AY49" s="114">
        <f>$D49*IF(AY$29&gt;'Inputs &amp; Summary'!$D$5,0,IF(AY$29&gt;VLOOKUP($G49,Lists!$J$17:$K$21,2),IF($M49=Lists!$H$3,IF($K49&lt;1,(($S49/$K49)*((1+'Inputs &amp; Summary'!$D$7)^AY$29)),((INT(AY$29/$K49)-INT((AY$29-1)/$K49))*$S49*((1+'Inputs &amp; Summary'!$D$7)^AY$29))),(_xlfn.WEIBULL.DIST(AY$29,$L49,$K49,FALSE)*$S49*((1+'Inputs &amp; Summary'!$D$7)^AY$29))),IF($M49=Lists!$H$3,IF($K49&lt;1,((($R49*(1-$E49)+$Q49*(1-$F49))/$K49)*((1+'Inputs &amp; Summary'!$D$7)^AY$29)),((INT(AY$29/$K49)-INT((AY$29-1)/$K49))*($R49*(1-$E49)+$Q49*(1-$F49))*((1+'Inputs &amp; Summary'!$D$7)^AY$29))),((_xlfn.WEIBULL.DIST(AY$29,$L49,$K49,FALSE)*($R49*(1-$E49)+$Q49*(1-$F49))*((1+'Inputs &amp; Summary'!$D$7)^AY$29))))))</f>
        <v>0</v>
      </c>
      <c r="AZ49" s="114">
        <f>$D49*IF(AZ$29&gt;'Inputs &amp; Summary'!$D$5,0,IF(AZ$29&gt;VLOOKUP($G49,Lists!$J$17:$K$21,2),IF($M49=Lists!$H$3,IF($K49&lt;1,(($S49/$K49)*((1+'Inputs &amp; Summary'!$D$7)^AZ$29)),((INT(AZ$29/$K49)-INT((AZ$29-1)/$K49))*$S49*((1+'Inputs &amp; Summary'!$D$7)^AZ$29))),(_xlfn.WEIBULL.DIST(AZ$29,$L49,$K49,FALSE)*$S49*((1+'Inputs &amp; Summary'!$D$7)^AZ$29))),IF($M49=Lists!$H$3,IF($K49&lt;1,((($R49*(1-$E49)+$Q49*(1-$F49))/$K49)*((1+'Inputs &amp; Summary'!$D$7)^AZ$29)),((INT(AZ$29/$K49)-INT((AZ$29-1)/$K49))*($R49*(1-$E49)+$Q49*(1-$F49))*((1+'Inputs &amp; Summary'!$D$7)^AZ$29))),((_xlfn.WEIBULL.DIST(AZ$29,$L49,$K49,FALSE)*($R49*(1-$E49)+$Q49*(1-$F49))*((1+'Inputs &amp; Summary'!$D$7)^AZ$29))))))</f>
        <v>0</v>
      </c>
      <c r="BA49" s="114">
        <f>$D49*IF(BA$29&gt;'Inputs &amp; Summary'!$D$5,0,IF(BA$29&gt;VLOOKUP($G49,Lists!$J$17:$K$21,2),IF($M49=Lists!$H$3,IF($K49&lt;1,(($S49/$K49)*((1+'Inputs &amp; Summary'!$D$7)^BA$29)),((INT(BA$29/$K49)-INT((BA$29-1)/$K49))*$S49*((1+'Inputs &amp; Summary'!$D$7)^BA$29))),(_xlfn.WEIBULL.DIST(BA$29,$L49,$K49,FALSE)*$S49*((1+'Inputs &amp; Summary'!$D$7)^BA$29))),IF($M49=Lists!$H$3,IF($K49&lt;1,((($R49*(1-$E49)+$Q49*(1-$F49))/$K49)*((1+'Inputs &amp; Summary'!$D$7)^BA$29)),((INT(BA$29/$K49)-INT((BA$29-1)/$K49))*($R49*(1-$E49)+$Q49*(1-$F49))*((1+'Inputs &amp; Summary'!$D$7)^BA$29))),((_xlfn.WEIBULL.DIST(BA$29,$L49,$K49,FALSE)*($R49*(1-$E49)+$Q49*(1-$F49))*((1+'Inputs &amp; Summary'!$D$7)^BA$29))))))</f>
        <v>0</v>
      </c>
      <c r="BB49" s="114">
        <f>$D49*IF(BB$29&gt;'Inputs &amp; Summary'!$D$5,0,IF(BB$29&gt;VLOOKUP($G49,Lists!$J$17:$K$21,2),IF($M49=Lists!$H$3,IF($K49&lt;1,(($S49/$K49)*((1+'Inputs &amp; Summary'!$D$7)^BB$29)),((INT(BB$29/$K49)-INT((BB$29-1)/$K49))*$S49*((1+'Inputs &amp; Summary'!$D$7)^BB$29))),(_xlfn.WEIBULL.DIST(BB$29,$L49,$K49,FALSE)*$S49*((1+'Inputs &amp; Summary'!$D$7)^BB$29))),IF($M49=Lists!$H$3,IF($K49&lt;1,((($R49*(1-$E49)+$Q49*(1-$F49))/$K49)*((1+'Inputs &amp; Summary'!$D$7)^BB$29)),((INT(BB$29/$K49)-INT((BB$29-1)/$K49))*($R49*(1-$E49)+$Q49*(1-$F49))*((1+'Inputs &amp; Summary'!$D$7)^BB$29))),((_xlfn.WEIBULL.DIST(BB$29,$L49,$K49,FALSE)*($R49*(1-$E49)+$Q49*(1-$F49))*((1+'Inputs &amp; Summary'!$D$7)^BB$29))))))</f>
        <v>0</v>
      </c>
      <c r="BC49" s="114">
        <f>$D49*IF(BC$29&gt;'Inputs &amp; Summary'!$D$5,0,IF(BC$29&gt;VLOOKUP($G49,Lists!$J$17:$K$21,2),IF($M49=Lists!$H$3,IF($K49&lt;1,(($S49/$K49)*((1+'Inputs &amp; Summary'!$D$7)^BC$29)),((INT(BC$29/$K49)-INT((BC$29-1)/$K49))*$S49*((1+'Inputs &amp; Summary'!$D$7)^BC$29))),(_xlfn.WEIBULL.DIST(BC$29,$L49,$K49,FALSE)*$S49*((1+'Inputs &amp; Summary'!$D$7)^BC$29))),IF($M49=Lists!$H$3,IF($K49&lt;1,((($R49*(1-$E49)+$Q49*(1-$F49))/$K49)*((1+'Inputs &amp; Summary'!$D$7)^BC$29)),((INT(BC$29/$K49)-INT((BC$29-1)/$K49))*($R49*(1-$E49)+$Q49*(1-$F49))*((1+'Inputs &amp; Summary'!$D$7)^BC$29))),((_xlfn.WEIBULL.DIST(BC$29,$L49,$K49,FALSE)*($R49*(1-$E49)+$Q49*(1-$F49))*((1+'Inputs &amp; Summary'!$D$7)^BC$29))))))</f>
        <v>0</v>
      </c>
      <c r="BD49" s="114">
        <f>$D49*IF(BD$29&gt;'Inputs &amp; Summary'!$D$5,0,IF(BD$29&gt;VLOOKUP($G49,Lists!$J$17:$K$21,2),IF($M49=Lists!$H$3,IF($K49&lt;1,(($S49/$K49)*((1+'Inputs &amp; Summary'!$D$7)^BD$29)),((INT(BD$29/$K49)-INT((BD$29-1)/$K49))*$S49*((1+'Inputs &amp; Summary'!$D$7)^BD$29))),(_xlfn.WEIBULL.DIST(BD$29,$L49,$K49,FALSE)*$S49*((1+'Inputs &amp; Summary'!$D$7)^BD$29))),IF($M49=Lists!$H$3,IF($K49&lt;1,((($R49*(1-$E49)+$Q49*(1-$F49))/$K49)*((1+'Inputs &amp; Summary'!$D$7)^BD$29)),((INT(BD$29/$K49)-INT((BD$29-1)/$K49))*($R49*(1-$E49)+$Q49*(1-$F49))*((1+'Inputs &amp; Summary'!$D$7)^BD$29))),((_xlfn.WEIBULL.DIST(BD$29,$L49,$K49,FALSE)*($R49*(1-$E49)+$Q49*(1-$F49))*((1+'Inputs &amp; Summary'!$D$7)^BD$29))))))</f>
        <v>0</v>
      </c>
      <c r="BE49" s="114">
        <f>$D49*IF(BE$29&gt;'Inputs &amp; Summary'!$D$5,0,IF(BE$29&gt;VLOOKUP($G49,Lists!$J$17:$K$21,2),IF($M49=Lists!$H$3,IF($K49&lt;1,(($S49/$K49)*((1+'Inputs &amp; Summary'!$D$7)^BE$29)),((INT(BE$29/$K49)-INT((BE$29-1)/$K49))*$S49*((1+'Inputs &amp; Summary'!$D$7)^BE$29))),(_xlfn.WEIBULL.DIST(BE$29,$L49,$K49,FALSE)*$S49*((1+'Inputs &amp; Summary'!$D$7)^BE$29))),IF($M49=Lists!$H$3,IF($K49&lt;1,((($R49*(1-$E49)+$Q49*(1-$F49))/$K49)*((1+'Inputs &amp; Summary'!$D$7)^BE$29)),((INT(BE$29/$K49)-INT((BE$29-1)/$K49))*($R49*(1-$E49)+$Q49*(1-$F49))*((1+'Inputs &amp; Summary'!$D$7)^BE$29))),((_xlfn.WEIBULL.DIST(BE$29,$L49,$K49,FALSE)*($R49*(1-$E49)+$Q49*(1-$F49))*((1+'Inputs &amp; Summary'!$D$7)^BE$29))))))</f>
        <v>0</v>
      </c>
      <c r="BF49" s="114">
        <f>$D49*IF(BF$29&gt;'Inputs &amp; Summary'!$D$5,0,IF(BF$29&gt;VLOOKUP($G49,Lists!$J$17:$K$21,2),IF($M49=Lists!$H$3,IF($K49&lt;1,(($S49/$K49)*((1+'Inputs &amp; Summary'!$D$7)^BF$29)),((INT(BF$29/$K49)-INT((BF$29-1)/$K49))*$S49*((1+'Inputs &amp; Summary'!$D$7)^BF$29))),(_xlfn.WEIBULL.DIST(BF$29,$L49,$K49,FALSE)*$S49*((1+'Inputs &amp; Summary'!$D$7)^BF$29))),IF($M49=Lists!$H$3,IF($K49&lt;1,((($R49*(1-$E49)+$Q49*(1-$F49))/$K49)*((1+'Inputs &amp; Summary'!$D$7)^BF$29)),((INT(BF$29/$K49)-INT((BF$29-1)/$K49))*($R49*(1-$E49)+$Q49*(1-$F49))*((1+'Inputs &amp; Summary'!$D$7)^BF$29))),((_xlfn.WEIBULL.DIST(BF$29,$L49,$K49,FALSE)*($R49*(1-$E49)+$Q49*(1-$F49))*((1+'Inputs &amp; Summary'!$D$7)^BF$29))))))</f>
        <v>0</v>
      </c>
      <c r="BG49" s="114">
        <f>$D49*IF(BG$29&gt;'Inputs &amp; Summary'!$D$5,0,IF(BG$29&gt;VLOOKUP($G49,Lists!$J$17:$K$21,2),IF($M49=Lists!$H$3,IF($K49&lt;1,(($S49/$K49)*((1+'Inputs &amp; Summary'!$D$7)^BG$29)),((INT(BG$29/$K49)-INT((BG$29-1)/$K49))*$S49*((1+'Inputs &amp; Summary'!$D$7)^BG$29))),(_xlfn.WEIBULL.DIST(BG$29,$L49,$K49,FALSE)*$S49*((1+'Inputs &amp; Summary'!$D$7)^BG$29))),IF($M49=Lists!$H$3,IF($K49&lt;1,((($R49*(1-$E49)+$Q49*(1-$F49))/$K49)*((1+'Inputs &amp; Summary'!$D$7)^BG$29)),((INT(BG$29/$K49)-INT((BG$29-1)/$K49))*($R49*(1-$E49)+$Q49*(1-$F49))*((1+'Inputs &amp; Summary'!$D$7)^BG$29))),((_xlfn.WEIBULL.DIST(BG$29,$L49,$K49,FALSE)*($R49*(1-$E49)+$Q49*(1-$F49))*((1+'Inputs &amp; Summary'!$D$7)^BG$29))))))</f>
        <v>0</v>
      </c>
      <c r="BH49" s="114">
        <f>$D49*IF(BH$29&gt;'Inputs &amp; Summary'!$D$5,0,IF(BH$29&gt;VLOOKUP($G49,Lists!$J$17:$K$21,2),IF($M49=Lists!$H$3,IF($K49&lt;1,(($S49/$K49)*((1+'Inputs &amp; Summary'!$D$7)^BH$29)),((INT(BH$29/$K49)-INT((BH$29-1)/$K49))*$S49*((1+'Inputs &amp; Summary'!$D$7)^BH$29))),(_xlfn.WEIBULL.DIST(BH$29,$L49,$K49,FALSE)*$S49*((1+'Inputs &amp; Summary'!$D$7)^BH$29))),IF($M49=Lists!$H$3,IF($K49&lt;1,((($R49*(1-$E49)+$Q49*(1-$F49))/$K49)*((1+'Inputs &amp; Summary'!$D$7)^BH$29)),((INT(BH$29/$K49)-INT((BH$29-1)/$K49))*($R49*(1-$E49)+$Q49*(1-$F49))*((1+'Inputs &amp; Summary'!$D$7)^BH$29))),((_xlfn.WEIBULL.DIST(BH$29,$L49,$K49,FALSE)*($R49*(1-$E49)+$Q49*(1-$F49))*((1+'Inputs &amp; Summary'!$D$7)^BH$29))))))</f>
        <v>0</v>
      </c>
      <c r="BI49" s="114">
        <f>$D49*IF(BI$29&gt;'Inputs &amp; Summary'!$D$5,0,IF(BI$29&gt;VLOOKUP($G49,Lists!$J$17:$K$21,2),IF($M49=Lists!$H$3,IF($K49&lt;1,(($S49/$K49)*((1+'Inputs &amp; Summary'!$D$7)^BI$29)),((INT(BI$29/$K49)-INT((BI$29-1)/$K49))*$S49*((1+'Inputs &amp; Summary'!$D$7)^BI$29))),(_xlfn.WEIBULL.DIST(BI$29,$L49,$K49,FALSE)*$S49*((1+'Inputs &amp; Summary'!$D$7)^BI$29))),IF($M49=Lists!$H$3,IF($K49&lt;1,((($R49*(1-$E49)+$Q49*(1-$F49))/$K49)*((1+'Inputs &amp; Summary'!$D$7)^BI$29)),((INT(BI$29/$K49)-INT((BI$29-1)/$K49))*($R49*(1-$E49)+$Q49*(1-$F49))*((1+'Inputs &amp; Summary'!$D$7)^BI$29))),((_xlfn.WEIBULL.DIST(BI$29,$L49,$K49,FALSE)*($R49*(1-$E49)+$Q49*(1-$F49))*((1+'Inputs &amp; Summary'!$D$7)^BI$29))))))</f>
        <v>0</v>
      </c>
      <c r="BJ49" s="114">
        <f>$D49*IF(BJ$29&gt;'Inputs &amp; Summary'!$D$5,0,IF(BJ$29&gt;VLOOKUP($G49,Lists!$J$17:$K$21,2),IF($M49=Lists!$H$3,IF($K49&lt;1,(($S49/$K49)*((1+'Inputs &amp; Summary'!$D$7)^BJ$29)),((INT(BJ$29/$K49)-INT((BJ$29-1)/$K49))*$S49*((1+'Inputs &amp; Summary'!$D$7)^BJ$29))),(_xlfn.WEIBULL.DIST(BJ$29,$L49,$K49,FALSE)*$S49*((1+'Inputs &amp; Summary'!$D$7)^BJ$29))),IF($M49=Lists!$H$3,IF($K49&lt;1,((($R49*(1-$E49)+$Q49*(1-$F49))/$K49)*((1+'Inputs &amp; Summary'!$D$7)^BJ$29)),((INT(BJ$29/$K49)-INT((BJ$29-1)/$K49))*($R49*(1-$E49)+$Q49*(1-$F49))*((1+'Inputs &amp; Summary'!$D$7)^BJ$29))),((_xlfn.WEIBULL.DIST(BJ$29,$L49,$K49,FALSE)*($R49*(1-$E49)+$Q49*(1-$F49))*((1+'Inputs &amp; Summary'!$D$7)^BJ$29))))))</f>
        <v>0</v>
      </c>
      <c r="BK49" s="114">
        <f>$D49*IF(BK$29&gt;'Inputs &amp; Summary'!$D$5,0,IF(BK$29&gt;VLOOKUP($G49,Lists!$J$17:$K$21,2),IF($M49=Lists!$H$3,IF($K49&lt;1,(($S49/$K49)*((1+'Inputs &amp; Summary'!$D$7)^BK$29)),((INT(BK$29/$K49)-INT((BK$29-1)/$K49))*$S49*((1+'Inputs &amp; Summary'!$D$7)^BK$29))),(_xlfn.WEIBULL.DIST(BK$29,$L49,$K49,FALSE)*$S49*((1+'Inputs &amp; Summary'!$D$7)^BK$29))),IF($M49=Lists!$H$3,IF($K49&lt;1,((($R49*(1-$E49)+$Q49*(1-$F49))/$K49)*((1+'Inputs &amp; Summary'!$D$7)^BK$29)),((INT(BK$29/$K49)-INT((BK$29-1)/$K49))*($R49*(1-$E49)+$Q49*(1-$F49))*((1+'Inputs &amp; Summary'!$D$7)^BK$29))),((_xlfn.WEIBULL.DIST(BK$29,$L49,$K49,FALSE)*($R49*(1-$E49)+$Q49*(1-$F49))*((1+'Inputs &amp; Summary'!$D$7)^BK$29))))))</f>
        <v>0</v>
      </c>
      <c r="BL49" s="114">
        <f>$D49*IF(BL$29&gt;'Inputs &amp; Summary'!$D$5,0,IF(BL$29&gt;VLOOKUP($G49,Lists!$J$17:$K$21,2),IF($M49=Lists!$H$3,IF($K49&lt;1,(($S49/$K49)*((1+'Inputs &amp; Summary'!$D$7)^BL$29)),((INT(BL$29/$K49)-INT((BL$29-1)/$K49))*$S49*((1+'Inputs &amp; Summary'!$D$7)^BL$29))),(_xlfn.WEIBULL.DIST(BL$29,$L49,$K49,FALSE)*$S49*((1+'Inputs &amp; Summary'!$D$7)^BL$29))),IF($M49=Lists!$H$3,IF($K49&lt;1,((($R49*(1-$E49)+$Q49*(1-$F49))/$K49)*((1+'Inputs &amp; Summary'!$D$7)^BL$29)),((INT(BL$29/$K49)-INT((BL$29-1)/$K49))*($R49*(1-$E49)+$Q49*(1-$F49))*((1+'Inputs &amp; Summary'!$D$7)^BL$29))),((_xlfn.WEIBULL.DIST(BL$29,$L49,$K49,FALSE)*($R49*(1-$E49)+$Q49*(1-$F49))*((1+'Inputs &amp; Summary'!$D$7)^BL$29))))))</f>
        <v>0</v>
      </c>
    </row>
    <row r="50" spans="1:64" s="1" customFormat="1" ht="57.6" x14ac:dyDescent="0.3">
      <c r="A50" s="79" t="s">
        <v>285</v>
      </c>
      <c r="B50" s="33" t="s">
        <v>307</v>
      </c>
      <c r="C50" s="33" t="s">
        <v>139</v>
      </c>
      <c r="D50" s="68">
        <v>1</v>
      </c>
      <c r="E50" s="68">
        <v>0</v>
      </c>
      <c r="F50" s="68">
        <v>0</v>
      </c>
      <c r="G50" s="213" t="s">
        <v>433</v>
      </c>
      <c r="H50" s="34" t="s">
        <v>287</v>
      </c>
      <c r="I50" s="34" t="s">
        <v>270</v>
      </c>
      <c r="J50" s="33">
        <f>VLOOKUP(I50,'Labor Rates'!$A$1:$B$16,2)</f>
        <v>25.173076923076923</v>
      </c>
      <c r="K50" s="35">
        <v>1</v>
      </c>
      <c r="L50" s="35">
        <v>1</v>
      </c>
      <c r="M50" s="33" t="s">
        <v>259</v>
      </c>
      <c r="N50" s="84">
        <f>'Inputs &amp; Summary'!$D$23</f>
        <v>103.04449648711943</v>
      </c>
      <c r="O50" s="35">
        <v>0.1</v>
      </c>
      <c r="P50" s="5">
        <v>0</v>
      </c>
      <c r="Q50" s="73">
        <f t="shared" si="6"/>
        <v>259.39470365699879</v>
      </c>
      <c r="R50" s="73">
        <f t="shared" si="7"/>
        <v>0</v>
      </c>
      <c r="S50" s="74">
        <f t="shared" si="8"/>
        <v>259.39470365699879</v>
      </c>
      <c r="T50" s="88"/>
      <c r="U50" s="80"/>
      <c r="V50" s="87">
        <f t="shared" si="9"/>
        <v>321.4330609703735</v>
      </c>
      <c r="W50" s="87">
        <f>NPV('Inputs &amp; Summary'!$D$6,Y50:BL50)</f>
        <v>3259.6732445572779</v>
      </c>
      <c r="X50" s="90">
        <f t="shared" si="10"/>
        <v>4.6168398367918306E-2</v>
      </c>
      <c r="Y50" s="114">
        <f>$D50*IF(Y$29&gt;'Inputs &amp; Summary'!$D$5,0,IF(Y$29&gt;VLOOKUP($G50,Lists!$J$17:$K$21,2),IF($M50=Lists!$H$3,IF($K50&lt;1,(($S50/$K50)*((1+'Inputs &amp; Summary'!$D$7)^Y$29)),((INT(Y$29/$K50)-INT((Y$29-1)/$K50))*$S50*((1+'Inputs &amp; Summary'!$D$7)^Y$29))),(_xlfn.WEIBULL.DIST(Y$29,$L50,$K50,FALSE)*$S50*((1+'Inputs &amp; Summary'!$D$7)^Y$29))),IF($M50=Lists!$H$3,IF($K50&lt;1,((($R50*(1-$E50)+$Q50*(1-$F50))/$K50)*((1+'Inputs &amp; Summary'!$D$7)^Y$29)),((INT(Y$29/$K50)-INT((Y$29-1)/$K50))*($R50*(1-$E50)+$Q50*(1-$F50))*((1+'Inputs &amp; Summary'!$D$7)^Y$29))),((_xlfn.WEIBULL.DIST(Y$29,$L50,$K50,FALSE)*($R50*(1-$E50)+$Q50*(1-$F50))*((1+'Inputs &amp; Summary'!$D$7)^Y$29))))))</f>
        <v>264.58259773013879</v>
      </c>
      <c r="Z50" s="114">
        <f>$D50*IF(Z$29&gt;'Inputs &amp; Summary'!$D$5,0,IF(Z$29&gt;VLOOKUP($G50,Lists!$J$17:$K$21,2),IF($M50=Lists!$H$3,IF($K50&lt;1,(($S50/$K50)*((1+'Inputs &amp; Summary'!$D$7)^Z$29)),((INT(Z$29/$K50)-INT((Z$29-1)/$K50))*$S50*((1+'Inputs &amp; Summary'!$D$7)^Z$29))),(_xlfn.WEIBULL.DIST(Z$29,$L50,$K50,FALSE)*$S50*((1+'Inputs &amp; Summary'!$D$7)^Z$29))),IF($M50=Lists!$H$3,IF($K50&lt;1,((($R50*(1-$E50)+$Q50*(1-$F50))/$K50)*((1+'Inputs &amp; Summary'!$D$7)^Z$29)),((INT(Z$29/$K50)-INT((Z$29-1)/$K50))*($R50*(1-$E50)+$Q50*(1-$F50))*((1+'Inputs &amp; Summary'!$D$7)^Z$29))),((_xlfn.WEIBULL.DIST(Z$29,$L50,$K50,FALSE)*($R50*(1-$E50)+$Q50*(1-$F50))*((1+'Inputs &amp; Summary'!$D$7)^Z$29))))))</f>
        <v>269.87424968474153</v>
      </c>
      <c r="AA50" s="114">
        <f>$D50*IF(AA$29&gt;'Inputs &amp; Summary'!$D$5,0,IF(AA$29&gt;VLOOKUP($G50,Lists!$J$17:$K$21,2),IF($M50=Lists!$H$3,IF($K50&lt;1,(($S50/$K50)*((1+'Inputs &amp; Summary'!$D$7)^AA$29)),((INT(AA$29/$K50)-INT((AA$29-1)/$K50))*$S50*((1+'Inputs &amp; Summary'!$D$7)^AA$29))),(_xlfn.WEIBULL.DIST(AA$29,$L50,$K50,FALSE)*$S50*((1+'Inputs &amp; Summary'!$D$7)^AA$29))),IF($M50=Lists!$H$3,IF($K50&lt;1,((($R50*(1-$E50)+$Q50*(1-$F50))/$K50)*((1+'Inputs &amp; Summary'!$D$7)^AA$29)),((INT(AA$29/$K50)-INT((AA$29-1)/$K50))*($R50*(1-$E50)+$Q50*(1-$F50))*((1+'Inputs &amp; Summary'!$D$7)^AA$29))),((_xlfn.WEIBULL.DIST(AA$29,$L50,$K50,FALSE)*($R50*(1-$E50)+$Q50*(1-$F50))*((1+'Inputs &amp; Summary'!$D$7)^AA$29))))))</f>
        <v>275.27173467843636</v>
      </c>
      <c r="AB50" s="114">
        <f>$D50*IF(AB$29&gt;'Inputs &amp; Summary'!$D$5,0,IF(AB$29&gt;VLOOKUP($G50,Lists!$J$17:$K$21,2),IF($M50=Lists!$H$3,IF($K50&lt;1,(($S50/$K50)*((1+'Inputs &amp; Summary'!$D$7)^AB$29)),((INT(AB$29/$K50)-INT((AB$29-1)/$K50))*$S50*((1+'Inputs &amp; Summary'!$D$7)^AB$29))),(_xlfn.WEIBULL.DIST(AB$29,$L50,$K50,FALSE)*$S50*((1+'Inputs &amp; Summary'!$D$7)^AB$29))),IF($M50=Lists!$H$3,IF($K50&lt;1,((($R50*(1-$E50)+$Q50*(1-$F50))/$K50)*((1+'Inputs &amp; Summary'!$D$7)^AB$29)),((INT(AB$29/$K50)-INT((AB$29-1)/$K50))*($R50*(1-$E50)+$Q50*(1-$F50))*((1+'Inputs &amp; Summary'!$D$7)^AB$29))),((_xlfn.WEIBULL.DIST(AB$29,$L50,$K50,FALSE)*($R50*(1-$E50)+$Q50*(1-$F50))*((1+'Inputs &amp; Summary'!$D$7)^AB$29))))))</f>
        <v>280.77716937200506</v>
      </c>
      <c r="AC50" s="114">
        <f>$D50*IF(AC$29&gt;'Inputs &amp; Summary'!$D$5,0,IF(AC$29&gt;VLOOKUP($G50,Lists!$J$17:$K$21,2),IF($M50=Lists!$H$3,IF($K50&lt;1,(($S50/$K50)*((1+'Inputs &amp; Summary'!$D$7)^AC$29)),((INT(AC$29/$K50)-INT((AC$29-1)/$K50))*$S50*((1+'Inputs &amp; Summary'!$D$7)^AC$29))),(_xlfn.WEIBULL.DIST(AC$29,$L50,$K50,FALSE)*$S50*((1+'Inputs &amp; Summary'!$D$7)^AC$29))),IF($M50=Lists!$H$3,IF($K50&lt;1,((($R50*(1-$E50)+$Q50*(1-$F50))/$K50)*((1+'Inputs &amp; Summary'!$D$7)^AC$29)),((INT(AC$29/$K50)-INT((AC$29-1)/$K50))*($R50*(1-$E50)+$Q50*(1-$F50))*((1+'Inputs &amp; Summary'!$D$7)^AC$29))),((_xlfn.WEIBULL.DIST(AC$29,$L50,$K50,FALSE)*($R50*(1-$E50)+$Q50*(1-$F50))*((1+'Inputs &amp; Summary'!$D$7)^AC$29))))))</f>
        <v>286.3927127594452</v>
      </c>
      <c r="AD50" s="114">
        <f>$D50*IF(AD$29&gt;'Inputs &amp; Summary'!$D$5,0,IF(AD$29&gt;VLOOKUP($G50,Lists!$J$17:$K$21,2),IF($M50=Lists!$H$3,IF($K50&lt;1,(($S50/$K50)*((1+'Inputs &amp; Summary'!$D$7)^AD$29)),((INT(AD$29/$K50)-INT((AD$29-1)/$K50))*$S50*((1+'Inputs &amp; Summary'!$D$7)^AD$29))),(_xlfn.WEIBULL.DIST(AD$29,$L50,$K50,FALSE)*$S50*((1+'Inputs &amp; Summary'!$D$7)^AD$29))),IF($M50=Lists!$H$3,IF($K50&lt;1,((($R50*(1-$E50)+$Q50*(1-$F50))/$K50)*((1+'Inputs &amp; Summary'!$D$7)^AD$29)),((INT(AD$29/$K50)-INT((AD$29-1)/$K50))*($R50*(1-$E50)+$Q50*(1-$F50))*((1+'Inputs &amp; Summary'!$D$7)^AD$29))),((_xlfn.WEIBULL.DIST(AD$29,$L50,$K50,FALSE)*($R50*(1-$E50)+$Q50*(1-$F50))*((1+'Inputs &amp; Summary'!$D$7)^AD$29))))))</f>
        <v>292.1205670146341</v>
      </c>
      <c r="AE50" s="114">
        <f>$D50*IF(AE$29&gt;'Inputs &amp; Summary'!$D$5,0,IF(AE$29&gt;VLOOKUP($G50,Lists!$J$17:$K$21,2),IF($M50=Lists!$H$3,IF($K50&lt;1,(($S50/$K50)*((1+'Inputs &amp; Summary'!$D$7)^AE$29)),((INT(AE$29/$K50)-INT((AE$29-1)/$K50))*$S50*((1+'Inputs &amp; Summary'!$D$7)^AE$29))),(_xlfn.WEIBULL.DIST(AE$29,$L50,$K50,FALSE)*$S50*((1+'Inputs &amp; Summary'!$D$7)^AE$29))),IF($M50=Lists!$H$3,IF($K50&lt;1,((($R50*(1-$E50)+$Q50*(1-$F50))/$K50)*((1+'Inputs &amp; Summary'!$D$7)^AE$29)),((INT(AE$29/$K50)-INT((AE$29-1)/$K50))*($R50*(1-$E50)+$Q50*(1-$F50))*((1+'Inputs &amp; Summary'!$D$7)^AE$29))),((_xlfn.WEIBULL.DIST(AE$29,$L50,$K50,FALSE)*($R50*(1-$E50)+$Q50*(1-$F50))*((1+'Inputs &amp; Summary'!$D$7)^AE$29))))))</f>
        <v>297.96297835492675</v>
      </c>
      <c r="AF50" s="114">
        <f>$D50*IF(AF$29&gt;'Inputs &amp; Summary'!$D$5,0,IF(AF$29&gt;VLOOKUP($G50,Lists!$J$17:$K$21,2),IF($M50=Lists!$H$3,IF($K50&lt;1,(($S50/$K50)*((1+'Inputs &amp; Summary'!$D$7)^AF$29)),((INT(AF$29/$K50)-INT((AF$29-1)/$K50))*$S50*((1+'Inputs &amp; Summary'!$D$7)^AF$29))),(_xlfn.WEIBULL.DIST(AF$29,$L50,$K50,FALSE)*$S50*((1+'Inputs &amp; Summary'!$D$7)^AF$29))),IF($M50=Lists!$H$3,IF($K50&lt;1,((($R50*(1-$E50)+$Q50*(1-$F50))/$K50)*((1+'Inputs &amp; Summary'!$D$7)^AF$29)),((INT(AF$29/$K50)-INT((AF$29-1)/$K50))*($R50*(1-$E50)+$Q50*(1-$F50))*((1+'Inputs &amp; Summary'!$D$7)^AF$29))),((_xlfn.WEIBULL.DIST(AF$29,$L50,$K50,FALSE)*($R50*(1-$E50)+$Q50*(1-$F50))*((1+'Inputs &amp; Summary'!$D$7)^AF$29))))))</f>
        <v>303.92223792202532</v>
      </c>
      <c r="AG50" s="114">
        <f>$D50*IF(AG$29&gt;'Inputs &amp; Summary'!$D$5,0,IF(AG$29&gt;VLOOKUP($G50,Lists!$J$17:$K$21,2),IF($M50=Lists!$H$3,IF($K50&lt;1,(($S50/$K50)*((1+'Inputs &amp; Summary'!$D$7)^AG$29)),((INT(AG$29/$K50)-INT((AG$29-1)/$K50))*$S50*((1+'Inputs &amp; Summary'!$D$7)^AG$29))),(_xlfn.WEIBULL.DIST(AG$29,$L50,$K50,FALSE)*$S50*((1+'Inputs &amp; Summary'!$D$7)^AG$29))),IF($M50=Lists!$H$3,IF($K50&lt;1,((($R50*(1-$E50)+$Q50*(1-$F50))/$K50)*((1+'Inputs &amp; Summary'!$D$7)^AG$29)),((INT(AG$29/$K50)-INT((AG$29-1)/$K50))*($R50*(1-$E50)+$Q50*(1-$F50))*((1+'Inputs &amp; Summary'!$D$7)^AG$29))),((_xlfn.WEIBULL.DIST(AG$29,$L50,$K50,FALSE)*($R50*(1-$E50)+$Q50*(1-$F50))*((1+'Inputs &amp; Summary'!$D$7)^AG$29))))))</f>
        <v>310.00068268046579</v>
      </c>
      <c r="AH50" s="114">
        <f>$D50*IF(AH$29&gt;'Inputs &amp; Summary'!$D$5,0,IF(AH$29&gt;VLOOKUP($G50,Lists!$J$17:$K$21,2),IF($M50=Lists!$H$3,IF($K50&lt;1,(($S50/$K50)*((1+'Inputs &amp; Summary'!$D$7)^AH$29)),((INT(AH$29/$K50)-INT((AH$29-1)/$K50))*$S50*((1+'Inputs &amp; Summary'!$D$7)^AH$29))),(_xlfn.WEIBULL.DIST(AH$29,$L50,$K50,FALSE)*$S50*((1+'Inputs &amp; Summary'!$D$7)^AH$29))),IF($M50=Lists!$H$3,IF($K50&lt;1,((($R50*(1-$E50)+$Q50*(1-$F50))/$K50)*((1+'Inputs &amp; Summary'!$D$7)^AH$29)),((INT(AH$29/$K50)-INT((AH$29-1)/$K50))*($R50*(1-$E50)+$Q50*(1-$F50))*((1+'Inputs &amp; Summary'!$D$7)^AH$29))),((_xlfn.WEIBULL.DIST(AH$29,$L50,$K50,FALSE)*($R50*(1-$E50)+$Q50*(1-$F50))*((1+'Inputs &amp; Summary'!$D$7)^AH$29))))))</f>
        <v>316.20069633407513</v>
      </c>
      <c r="AI50" s="114">
        <f>$D50*IF(AI$29&gt;'Inputs &amp; Summary'!$D$5,0,IF(AI$29&gt;VLOOKUP($G50,Lists!$J$17:$K$21,2),IF($M50=Lists!$H$3,IF($K50&lt;1,(($S50/$K50)*((1+'Inputs &amp; Summary'!$D$7)^AI$29)),((INT(AI$29/$K50)-INT((AI$29-1)/$K50))*$S50*((1+'Inputs &amp; Summary'!$D$7)^AI$29))),(_xlfn.WEIBULL.DIST(AI$29,$L50,$K50,FALSE)*$S50*((1+'Inputs &amp; Summary'!$D$7)^AI$29))),IF($M50=Lists!$H$3,IF($K50&lt;1,((($R50*(1-$E50)+$Q50*(1-$F50))/$K50)*((1+'Inputs &amp; Summary'!$D$7)^AI$29)),((INT(AI$29/$K50)-INT((AI$29-1)/$K50))*($R50*(1-$E50)+$Q50*(1-$F50))*((1+'Inputs &amp; Summary'!$D$7)^AI$29))),((_xlfn.WEIBULL.DIST(AI$29,$L50,$K50,FALSE)*($R50*(1-$E50)+$Q50*(1-$F50))*((1+'Inputs &amp; Summary'!$D$7)^AI$29))))))</f>
        <v>322.52471026075659</v>
      </c>
      <c r="AJ50" s="114">
        <f>$D50*IF(AJ$29&gt;'Inputs &amp; Summary'!$D$5,0,IF(AJ$29&gt;VLOOKUP($G50,Lists!$J$17:$K$21,2),IF($M50=Lists!$H$3,IF($K50&lt;1,(($S50/$K50)*((1+'Inputs &amp; Summary'!$D$7)^AJ$29)),((INT(AJ$29/$K50)-INT((AJ$29-1)/$K50))*$S50*((1+'Inputs &amp; Summary'!$D$7)^AJ$29))),(_xlfn.WEIBULL.DIST(AJ$29,$L50,$K50,FALSE)*$S50*((1+'Inputs &amp; Summary'!$D$7)^AJ$29))),IF($M50=Lists!$H$3,IF($K50&lt;1,((($R50*(1-$E50)+$Q50*(1-$F50))/$K50)*((1+'Inputs &amp; Summary'!$D$7)^AJ$29)),((INT(AJ$29/$K50)-INT((AJ$29-1)/$K50))*($R50*(1-$E50)+$Q50*(1-$F50))*((1+'Inputs &amp; Summary'!$D$7)^AJ$29))),((_xlfn.WEIBULL.DIST(AJ$29,$L50,$K50,FALSE)*($R50*(1-$E50)+$Q50*(1-$F50))*((1+'Inputs &amp; Summary'!$D$7)^AJ$29))))))</f>
        <v>328.97520446597179</v>
      </c>
      <c r="AK50" s="114">
        <f>$D50*IF(AK$29&gt;'Inputs &amp; Summary'!$D$5,0,IF(AK$29&gt;VLOOKUP($G50,Lists!$J$17:$K$21,2),IF($M50=Lists!$H$3,IF($K50&lt;1,(($S50/$K50)*((1+'Inputs &amp; Summary'!$D$7)^AK$29)),((INT(AK$29/$K50)-INT((AK$29-1)/$K50))*$S50*((1+'Inputs &amp; Summary'!$D$7)^AK$29))),(_xlfn.WEIBULL.DIST(AK$29,$L50,$K50,FALSE)*$S50*((1+'Inputs &amp; Summary'!$D$7)^AK$29))),IF($M50=Lists!$H$3,IF($K50&lt;1,((($R50*(1-$E50)+$Q50*(1-$F50))/$K50)*((1+'Inputs &amp; Summary'!$D$7)^AK$29)),((INT(AK$29/$K50)-INT((AK$29-1)/$K50))*($R50*(1-$E50)+$Q50*(1-$F50))*((1+'Inputs &amp; Summary'!$D$7)^AK$29))),((_xlfn.WEIBULL.DIST(AK$29,$L50,$K50,FALSE)*($R50*(1-$E50)+$Q50*(1-$F50))*((1+'Inputs &amp; Summary'!$D$7)^AK$29))))))</f>
        <v>335.5547085552912</v>
      </c>
      <c r="AL50" s="114">
        <f>$D50*IF(AL$29&gt;'Inputs &amp; Summary'!$D$5,0,IF(AL$29&gt;VLOOKUP($G50,Lists!$J$17:$K$21,2),IF($M50=Lists!$H$3,IF($K50&lt;1,(($S50/$K50)*((1+'Inputs &amp; Summary'!$D$7)^AL$29)),((INT(AL$29/$K50)-INT((AL$29-1)/$K50))*$S50*((1+'Inputs &amp; Summary'!$D$7)^AL$29))),(_xlfn.WEIBULL.DIST(AL$29,$L50,$K50,FALSE)*$S50*((1+'Inputs &amp; Summary'!$D$7)^AL$29))),IF($M50=Lists!$H$3,IF($K50&lt;1,((($R50*(1-$E50)+$Q50*(1-$F50))/$K50)*((1+'Inputs &amp; Summary'!$D$7)^AL$29)),((INT(AL$29/$K50)-INT((AL$29-1)/$K50))*($R50*(1-$E50)+$Q50*(1-$F50))*((1+'Inputs &amp; Summary'!$D$7)^AL$29))),((_xlfn.WEIBULL.DIST(AL$29,$L50,$K50,FALSE)*($R50*(1-$E50)+$Q50*(1-$F50))*((1+'Inputs &amp; Summary'!$D$7)^AL$29))))))</f>
        <v>342.26580272639706</v>
      </c>
      <c r="AM50" s="114">
        <f>$D50*IF(AM$29&gt;'Inputs &amp; Summary'!$D$5,0,IF(AM$29&gt;VLOOKUP($G50,Lists!$J$17:$K$21,2),IF($M50=Lists!$H$3,IF($K50&lt;1,(($S50/$K50)*((1+'Inputs &amp; Summary'!$D$7)^AM$29)),((INT(AM$29/$K50)-INT((AM$29-1)/$K50))*$S50*((1+'Inputs &amp; Summary'!$D$7)^AM$29))),(_xlfn.WEIBULL.DIST(AM$29,$L50,$K50,FALSE)*$S50*((1+'Inputs &amp; Summary'!$D$7)^AM$29))),IF($M50=Lists!$H$3,IF($K50&lt;1,((($R50*(1-$E50)+$Q50*(1-$F50))/$K50)*((1+'Inputs &amp; Summary'!$D$7)^AM$29)),((INT(AM$29/$K50)-INT((AM$29-1)/$K50))*($R50*(1-$E50)+$Q50*(1-$F50))*((1+'Inputs &amp; Summary'!$D$7)^AM$29))),((_xlfn.WEIBULL.DIST(AM$29,$L50,$K50,FALSE)*($R50*(1-$E50)+$Q50*(1-$F50))*((1+'Inputs &amp; Summary'!$D$7)^AM$29))))))</f>
        <v>349.11111878092487</v>
      </c>
      <c r="AN50" s="114">
        <f>$D50*IF(AN$29&gt;'Inputs &amp; Summary'!$D$5,0,IF(AN$29&gt;VLOOKUP($G50,Lists!$J$17:$K$21,2),IF($M50=Lists!$H$3,IF($K50&lt;1,(($S50/$K50)*((1+'Inputs &amp; Summary'!$D$7)^AN$29)),((INT(AN$29/$K50)-INT((AN$29-1)/$K50))*$S50*((1+'Inputs &amp; Summary'!$D$7)^AN$29))),(_xlfn.WEIBULL.DIST(AN$29,$L50,$K50,FALSE)*$S50*((1+'Inputs &amp; Summary'!$D$7)^AN$29))),IF($M50=Lists!$H$3,IF($K50&lt;1,((($R50*(1-$E50)+$Q50*(1-$F50))/$K50)*((1+'Inputs &amp; Summary'!$D$7)^AN$29)),((INT(AN$29/$K50)-INT((AN$29-1)/$K50))*($R50*(1-$E50)+$Q50*(1-$F50))*((1+'Inputs &amp; Summary'!$D$7)^AN$29))),((_xlfn.WEIBULL.DIST(AN$29,$L50,$K50,FALSE)*($R50*(1-$E50)+$Q50*(1-$F50))*((1+'Inputs &amp; Summary'!$D$7)^AN$29))))))</f>
        <v>356.09334115654343</v>
      </c>
      <c r="AO50" s="114">
        <f>$D50*IF(AO$29&gt;'Inputs &amp; Summary'!$D$5,0,IF(AO$29&gt;VLOOKUP($G50,Lists!$J$17:$K$21,2),IF($M50=Lists!$H$3,IF($K50&lt;1,(($S50/$K50)*((1+'Inputs &amp; Summary'!$D$7)^AO$29)),((INT(AO$29/$K50)-INT((AO$29-1)/$K50))*$S50*((1+'Inputs &amp; Summary'!$D$7)^AO$29))),(_xlfn.WEIBULL.DIST(AO$29,$L50,$K50,FALSE)*$S50*((1+'Inputs &amp; Summary'!$D$7)^AO$29))),IF($M50=Lists!$H$3,IF($K50&lt;1,((($R50*(1-$E50)+$Q50*(1-$F50))/$K50)*((1+'Inputs &amp; Summary'!$D$7)^AO$29)),((INT(AO$29/$K50)-INT((AO$29-1)/$K50))*($R50*(1-$E50)+$Q50*(1-$F50))*((1+'Inputs &amp; Summary'!$D$7)^AO$29))),((_xlfn.WEIBULL.DIST(AO$29,$L50,$K50,FALSE)*($R50*(1-$E50)+$Q50*(1-$F50))*((1+'Inputs &amp; Summary'!$D$7)^AO$29))))))</f>
        <v>363.21520797967435</v>
      </c>
      <c r="AP50" s="114">
        <f>$D50*IF(AP$29&gt;'Inputs &amp; Summary'!$D$5,0,IF(AP$29&gt;VLOOKUP($G50,Lists!$J$17:$K$21,2),IF($M50=Lists!$H$3,IF($K50&lt;1,(($S50/$K50)*((1+'Inputs &amp; Summary'!$D$7)^AP$29)),((INT(AP$29/$K50)-INT((AP$29-1)/$K50))*$S50*((1+'Inputs &amp; Summary'!$D$7)^AP$29))),(_xlfn.WEIBULL.DIST(AP$29,$L50,$K50,FALSE)*$S50*((1+'Inputs &amp; Summary'!$D$7)^AP$29))),IF($M50=Lists!$H$3,IF($K50&lt;1,((($R50*(1-$E50)+$Q50*(1-$F50))/$K50)*((1+'Inputs &amp; Summary'!$D$7)^AP$29)),((INT(AP$29/$K50)-INT((AP$29-1)/$K50))*($R50*(1-$E50)+$Q50*(1-$F50))*((1+'Inputs &amp; Summary'!$D$7)^AP$29))),((_xlfn.WEIBULL.DIST(AP$29,$L50,$K50,FALSE)*($R50*(1-$E50)+$Q50*(1-$F50))*((1+'Inputs &amp; Summary'!$D$7)^AP$29))))))</f>
        <v>370.4795121392678</v>
      </c>
      <c r="AQ50" s="114">
        <f>$D50*IF(AQ$29&gt;'Inputs &amp; Summary'!$D$5,0,IF(AQ$29&gt;VLOOKUP($G50,Lists!$J$17:$K$21,2),IF($M50=Lists!$H$3,IF($K50&lt;1,(($S50/$K50)*((1+'Inputs &amp; Summary'!$D$7)^AQ$29)),((INT(AQ$29/$K50)-INT((AQ$29-1)/$K50))*$S50*((1+'Inputs &amp; Summary'!$D$7)^AQ$29))),(_xlfn.WEIBULL.DIST(AQ$29,$L50,$K50,FALSE)*$S50*((1+'Inputs &amp; Summary'!$D$7)^AQ$29))),IF($M50=Lists!$H$3,IF($K50&lt;1,((($R50*(1-$E50)+$Q50*(1-$F50))/$K50)*((1+'Inputs &amp; Summary'!$D$7)^AQ$29)),((INT(AQ$29/$K50)-INT((AQ$29-1)/$K50))*($R50*(1-$E50)+$Q50*(1-$F50))*((1+'Inputs &amp; Summary'!$D$7)^AQ$29))),((_xlfn.WEIBULL.DIST(AQ$29,$L50,$K50,FALSE)*($R50*(1-$E50)+$Q50*(1-$F50))*((1+'Inputs &amp; Summary'!$D$7)^AQ$29))))))</f>
        <v>377.88910238205312</v>
      </c>
      <c r="AR50" s="114">
        <f>$D50*IF(AR$29&gt;'Inputs &amp; Summary'!$D$5,0,IF(AR$29&gt;VLOOKUP($G50,Lists!$J$17:$K$21,2),IF($M50=Lists!$H$3,IF($K50&lt;1,(($S50/$K50)*((1+'Inputs &amp; Summary'!$D$7)^AR$29)),((INT(AR$29/$K50)-INT((AR$29-1)/$K50))*$S50*((1+'Inputs &amp; Summary'!$D$7)^AR$29))),(_xlfn.WEIBULL.DIST(AR$29,$L50,$K50,FALSE)*$S50*((1+'Inputs &amp; Summary'!$D$7)^AR$29))),IF($M50=Lists!$H$3,IF($K50&lt;1,((($R50*(1-$E50)+$Q50*(1-$F50))/$K50)*((1+'Inputs &amp; Summary'!$D$7)^AR$29)),((INT(AR$29/$K50)-INT((AR$29-1)/$K50))*($R50*(1-$E50)+$Q50*(1-$F50))*((1+'Inputs &amp; Summary'!$D$7)^AR$29))),((_xlfn.WEIBULL.DIST(AR$29,$L50,$K50,FALSE)*($R50*(1-$E50)+$Q50*(1-$F50))*((1+'Inputs &amp; Summary'!$D$7)^AR$29))))))</f>
        <v>385.44688442969425</v>
      </c>
      <c r="AS50" s="114">
        <f>$D50*IF(AS$29&gt;'Inputs &amp; Summary'!$D$5,0,IF(AS$29&gt;VLOOKUP($G50,Lists!$J$17:$K$21,2),IF($M50=Lists!$H$3,IF($K50&lt;1,(($S50/$K50)*((1+'Inputs &amp; Summary'!$D$7)^AS$29)),((INT(AS$29/$K50)-INT((AS$29-1)/$K50))*$S50*((1+'Inputs &amp; Summary'!$D$7)^AS$29))),(_xlfn.WEIBULL.DIST(AS$29,$L50,$K50,FALSE)*$S50*((1+'Inputs &amp; Summary'!$D$7)^AS$29))),IF($M50=Lists!$H$3,IF($K50&lt;1,((($R50*(1-$E50)+$Q50*(1-$F50))/$K50)*((1+'Inputs &amp; Summary'!$D$7)^AS$29)),((INT(AS$29/$K50)-INT((AS$29-1)/$K50))*($R50*(1-$E50)+$Q50*(1-$F50))*((1+'Inputs &amp; Summary'!$D$7)^AS$29))),((_xlfn.WEIBULL.DIST(AS$29,$L50,$K50,FALSE)*($R50*(1-$E50)+$Q50*(1-$F50))*((1+'Inputs &amp; Summary'!$D$7)^AS$29))))))</f>
        <v>0</v>
      </c>
      <c r="AT50" s="114">
        <f>$D50*IF(AT$29&gt;'Inputs &amp; Summary'!$D$5,0,IF(AT$29&gt;VLOOKUP($G50,Lists!$J$17:$K$21,2),IF($M50=Lists!$H$3,IF($K50&lt;1,(($S50/$K50)*((1+'Inputs &amp; Summary'!$D$7)^AT$29)),((INT(AT$29/$K50)-INT((AT$29-1)/$K50))*$S50*((1+'Inputs &amp; Summary'!$D$7)^AT$29))),(_xlfn.WEIBULL.DIST(AT$29,$L50,$K50,FALSE)*$S50*((1+'Inputs &amp; Summary'!$D$7)^AT$29))),IF($M50=Lists!$H$3,IF($K50&lt;1,((($R50*(1-$E50)+$Q50*(1-$F50))/$K50)*((1+'Inputs &amp; Summary'!$D$7)^AT$29)),((INT(AT$29/$K50)-INT((AT$29-1)/$K50))*($R50*(1-$E50)+$Q50*(1-$F50))*((1+'Inputs &amp; Summary'!$D$7)^AT$29))),((_xlfn.WEIBULL.DIST(AT$29,$L50,$K50,FALSE)*($R50*(1-$E50)+$Q50*(1-$F50))*((1+'Inputs &amp; Summary'!$D$7)^AT$29))))))</f>
        <v>0</v>
      </c>
      <c r="AU50" s="114">
        <f>$D50*IF(AU$29&gt;'Inputs &amp; Summary'!$D$5,0,IF(AU$29&gt;VLOOKUP($G50,Lists!$J$17:$K$21,2),IF($M50=Lists!$H$3,IF($K50&lt;1,(($S50/$K50)*((1+'Inputs &amp; Summary'!$D$7)^AU$29)),((INT(AU$29/$K50)-INT((AU$29-1)/$K50))*$S50*((1+'Inputs &amp; Summary'!$D$7)^AU$29))),(_xlfn.WEIBULL.DIST(AU$29,$L50,$K50,FALSE)*$S50*((1+'Inputs &amp; Summary'!$D$7)^AU$29))),IF($M50=Lists!$H$3,IF($K50&lt;1,((($R50*(1-$E50)+$Q50*(1-$F50))/$K50)*((1+'Inputs &amp; Summary'!$D$7)^AU$29)),((INT(AU$29/$K50)-INT((AU$29-1)/$K50))*($R50*(1-$E50)+$Q50*(1-$F50))*((1+'Inputs &amp; Summary'!$D$7)^AU$29))),((_xlfn.WEIBULL.DIST(AU$29,$L50,$K50,FALSE)*($R50*(1-$E50)+$Q50*(1-$F50))*((1+'Inputs &amp; Summary'!$D$7)^AU$29))))))</f>
        <v>0</v>
      </c>
      <c r="AV50" s="114">
        <f>$D50*IF(AV$29&gt;'Inputs &amp; Summary'!$D$5,0,IF(AV$29&gt;VLOOKUP($G50,Lists!$J$17:$K$21,2),IF($M50=Lists!$H$3,IF($K50&lt;1,(($S50/$K50)*((1+'Inputs &amp; Summary'!$D$7)^AV$29)),((INT(AV$29/$K50)-INT((AV$29-1)/$K50))*$S50*((1+'Inputs &amp; Summary'!$D$7)^AV$29))),(_xlfn.WEIBULL.DIST(AV$29,$L50,$K50,FALSE)*$S50*((1+'Inputs &amp; Summary'!$D$7)^AV$29))),IF($M50=Lists!$H$3,IF($K50&lt;1,((($R50*(1-$E50)+$Q50*(1-$F50))/$K50)*((1+'Inputs &amp; Summary'!$D$7)^AV$29)),((INT(AV$29/$K50)-INT((AV$29-1)/$K50))*($R50*(1-$E50)+$Q50*(1-$F50))*((1+'Inputs &amp; Summary'!$D$7)^AV$29))),((_xlfn.WEIBULL.DIST(AV$29,$L50,$K50,FALSE)*($R50*(1-$E50)+$Q50*(1-$F50))*((1+'Inputs &amp; Summary'!$D$7)^AV$29))))))</f>
        <v>0</v>
      </c>
      <c r="AW50" s="114">
        <f>$D50*IF(AW$29&gt;'Inputs &amp; Summary'!$D$5,0,IF(AW$29&gt;VLOOKUP($G50,Lists!$J$17:$K$21,2),IF($M50=Lists!$H$3,IF($K50&lt;1,(($S50/$K50)*((1+'Inputs &amp; Summary'!$D$7)^AW$29)),((INT(AW$29/$K50)-INT((AW$29-1)/$K50))*$S50*((1+'Inputs &amp; Summary'!$D$7)^AW$29))),(_xlfn.WEIBULL.DIST(AW$29,$L50,$K50,FALSE)*$S50*((1+'Inputs &amp; Summary'!$D$7)^AW$29))),IF($M50=Lists!$H$3,IF($K50&lt;1,((($R50*(1-$E50)+$Q50*(1-$F50))/$K50)*((1+'Inputs &amp; Summary'!$D$7)^AW$29)),((INT(AW$29/$K50)-INT((AW$29-1)/$K50))*($R50*(1-$E50)+$Q50*(1-$F50))*((1+'Inputs &amp; Summary'!$D$7)^AW$29))),((_xlfn.WEIBULL.DIST(AW$29,$L50,$K50,FALSE)*($R50*(1-$E50)+$Q50*(1-$F50))*((1+'Inputs &amp; Summary'!$D$7)^AW$29))))))</f>
        <v>0</v>
      </c>
      <c r="AX50" s="114">
        <f>$D50*IF(AX$29&gt;'Inputs &amp; Summary'!$D$5,0,IF(AX$29&gt;VLOOKUP($G50,Lists!$J$17:$K$21,2),IF($M50=Lists!$H$3,IF($K50&lt;1,(($S50/$K50)*((1+'Inputs &amp; Summary'!$D$7)^AX$29)),((INT(AX$29/$K50)-INT((AX$29-1)/$K50))*$S50*((1+'Inputs &amp; Summary'!$D$7)^AX$29))),(_xlfn.WEIBULL.DIST(AX$29,$L50,$K50,FALSE)*$S50*((1+'Inputs &amp; Summary'!$D$7)^AX$29))),IF($M50=Lists!$H$3,IF($K50&lt;1,((($R50*(1-$E50)+$Q50*(1-$F50))/$K50)*((1+'Inputs &amp; Summary'!$D$7)^AX$29)),((INT(AX$29/$K50)-INT((AX$29-1)/$K50))*($R50*(1-$E50)+$Q50*(1-$F50))*((1+'Inputs &amp; Summary'!$D$7)^AX$29))),((_xlfn.WEIBULL.DIST(AX$29,$L50,$K50,FALSE)*($R50*(1-$E50)+$Q50*(1-$F50))*((1+'Inputs &amp; Summary'!$D$7)^AX$29))))))</f>
        <v>0</v>
      </c>
      <c r="AY50" s="114">
        <f>$D50*IF(AY$29&gt;'Inputs &amp; Summary'!$D$5,0,IF(AY$29&gt;VLOOKUP($G50,Lists!$J$17:$K$21,2),IF($M50=Lists!$H$3,IF($K50&lt;1,(($S50/$K50)*((1+'Inputs &amp; Summary'!$D$7)^AY$29)),((INT(AY$29/$K50)-INT((AY$29-1)/$K50))*$S50*((1+'Inputs &amp; Summary'!$D$7)^AY$29))),(_xlfn.WEIBULL.DIST(AY$29,$L50,$K50,FALSE)*$S50*((1+'Inputs &amp; Summary'!$D$7)^AY$29))),IF($M50=Lists!$H$3,IF($K50&lt;1,((($R50*(1-$E50)+$Q50*(1-$F50))/$K50)*((1+'Inputs &amp; Summary'!$D$7)^AY$29)),((INT(AY$29/$K50)-INT((AY$29-1)/$K50))*($R50*(1-$E50)+$Q50*(1-$F50))*((1+'Inputs &amp; Summary'!$D$7)^AY$29))),((_xlfn.WEIBULL.DIST(AY$29,$L50,$K50,FALSE)*($R50*(1-$E50)+$Q50*(1-$F50))*((1+'Inputs &amp; Summary'!$D$7)^AY$29))))))</f>
        <v>0</v>
      </c>
      <c r="AZ50" s="114">
        <f>$D50*IF(AZ$29&gt;'Inputs &amp; Summary'!$D$5,0,IF(AZ$29&gt;VLOOKUP($G50,Lists!$J$17:$K$21,2),IF($M50=Lists!$H$3,IF($K50&lt;1,(($S50/$K50)*((1+'Inputs &amp; Summary'!$D$7)^AZ$29)),((INT(AZ$29/$K50)-INT((AZ$29-1)/$K50))*$S50*((1+'Inputs &amp; Summary'!$D$7)^AZ$29))),(_xlfn.WEIBULL.DIST(AZ$29,$L50,$K50,FALSE)*$S50*((1+'Inputs &amp; Summary'!$D$7)^AZ$29))),IF($M50=Lists!$H$3,IF($K50&lt;1,((($R50*(1-$E50)+$Q50*(1-$F50))/$K50)*((1+'Inputs &amp; Summary'!$D$7)^AZ$29)),((INT(AZ$29/$K50)-INT((AZ$29-1)/$K50))*($R50*(1-$E50)+$Q50*(1-$F50))*((1+'Inputs &amp; Summary'!$D$7)^AZ$29))),((_xlfn.WEIBULL.DIST(AZ$29,$L50,$K50,FALSE)*($R50*(1-$E50)+$Q50*(1-$F50))*((1+'Inputs &amp; Summary'!$D$7)^AZ$29))))))</f>
        <v>0</v>
      </c>
      <c r="BA50" s="114">
        <f>$D50*IF(BA$29&gt;'Inputs &amp; Summary'!$D$5,0,IF(BA$29&gt;VLOOKUP($G50,Lists!$J$17:$K$21,2),IF($M50=Lists!$H$3,IF($K50&lt;1,(($S50/$K50)*((1+'Inputs &amp; Summary'!$D$7)^BA$29)),((INT(BA$29/$K50)-INT((BA$29-1)/$K50))*$S50*((1+'Inputs &amp; Summary'!$D$7)^BA$29))),(_xlfn.WEIBULL.DIST(BA$29,$L50,$K50,FALSE)*$S50*((1+'Inputs &amp; Summary'!$D$7)^BA$29))),IF($M50=Lists!$H$3,IF($K50&lt;1,((($R50*(1-$E50)+$Q50*(1-$F50))/$K50)*((1+'Inputs &amp; Summary'!$D$7)^BA$29)),((INT(BA$29/$K50)-INT((BA$29-1)/$K50))*($R50*(1-$E50)+$Q50*(1-$F50))*((1+'Inputs &amp; Summary'!$D$7)^BA$29))),((_xlfn.WEIBULL.DIST(BA$29,$L50,$K50,FALSE)*($R50*(1-$E50)+$Q50*(1-$F50))*((1+'Inputs &amp; Summary'!$D$7)^BA$29))))))</f>
        <v>0</v>
      </c>
      <c r="BB50" s="114">
        <f>$D50*IF(BB$29&gt;'Inputs &amp; Summary'!$D$5,0,IF(BB$29&gt;VLOOKUP($G50,Lists!$J$17:$K$21,2),IF($M50=Lists!$H$3,IF($K50&lt;1,(($S50/$K50)*((1+'Inputs &amp; Summary'!$D$7)^BB$29)),((INT(BB$29/$K50)-INT((BB$29-1)/$K50))*$S50*((1+'Inputs &amp; Summary'!$D$7)^BB$29))),(_xlfn.WEIBULL.DIST(BB$29,$L50,$K50,FALSE)*$S50*((1+'Inputs &amp; Summary'!$D$7)^BB$29))),IF($M50=Lists!$H$3,IF($K50&lt;1,((($R50*(1-$E50)+$Q50*(1-$F50))/$K50)*((1+'Inputs &amp; Summary'!$D$7)^BB$29)),((INT(BB$29/$K50)-INT((BB$29-1)/$K50))*($R50*(1-$E50)+$Q50*(1-$F50))*((1+'Inputs &amp; Summary'!$D$7)^BB$29))),((_xlfn.WEIBULL.DIST(BB$29,$L50,$K50,FALSE)*($R50*(1-$E50)+$Q50*(1-$F50))*((1+'Inputs &amp; Summary'!$D$7)^BB$29))))))</f>
        <v>0</v>
      </c>
      <c r="BC50" s="114">
        <f>$D50*IF(BC$29&gt;'Inputs &amp; Summary'!$D$5,0,IF(BC$29&gt;VLOOKUP($G50,Lists!$J$17:$K$21,2),IF($M50=Lists!$H$3,IF($K50&lt;1,(($S50/$K50)*((1+'Inputs &amp; Summary'!$D$7)^BC$29)),((INT(BC$29/$K50)-INT((BC$29-1)/$K50))*$S50*((1+'Inputs &amp; Summary'!$D$7)^BC$29))),(_xlfn.WEIBULL.DIST(BC$29,$L50,$K50,FALSE)*$S50*((1+'Inputs &amp; Summary'!$D$7)^BC$29))),IF($M50=Lists!$H$3,IF($K50&lt;1,((($R50*(1-$E50)+$Q50*(1-$F50))/$K50)*((1+'Inputs &amp; Summary'!$D$7)^BC$29)),((INT(BC$29/$K50)-INT((BC$29-1)/$K50))*($R50*(1-$E50)+$Q50*(1-$F50))*((1+'Inputs &amp; Summary'!$D$7)^BC$29))),((_xlfn.WEIBULL.DIST(BC$29,$L50,$K50,FALSE)*($R50*(1-$E50)+$Q50*(1-$F50))*((1+'Inputs &amp; Summary'!$D$7)^BC$29))))))</f>
        <v>0</v>
      </c>
      <c r="BD50" s="114">
        <f>$D50*IF(BD$29&gt;'Inputs &amp; Summary'!$D$5,0,IF(BD$29&gt;VLOOKUP($G50,Lists!$J$17:$K$21,2),IF($M50=Lists!$H$3,IF($K50&lt;1,(($S50/$K50)*((1+'Inputs &amp; Summary'!$D$7)^BD$29)),((INT(BD$29/$K50)-INT((BD$29-1)/$K50))*$S50*((1+'Inputs &amp; Summary'!$D$7)^BD$29))),(_xlfn.WEIBULL.DIST(BD$29,$L50,$K50,FALSE)*$S50*((1+'Inputs &amp; Summary'!$D$7)^BD$29))),IF($M50=Lists!$H$3,IF($K50&lt;1,((($R50*(1-$E50)+$Q50*(1-$F50))/$K50)*((1+'Inputs &amp; Summary'!$D$7)^BD$29)),((INT(BD$29/$K50)-INT((BD$29-1)/$K50))*($R50*(1-$E50)+$Q50*(1-$F50))*((1+'Inputs &amp; Summary'!$D$7)^BD$29))),((_xlfn.WEIBULL.DIST(BD$29,$L50,$K50,FALSE)*($R50*(1-$E50)+$Q50*(1-$F50))*((1+'Inputs &amp; Summary'!$D$7)^BD$29))))))</f>
        <v>0</v>
      </c>
      <c r="BE50" s="114">
        <f>$D50*IF(BE$29&gt;'Inputs &amp; Summary'!$D$5,0,IF(BE$29&gt;VLOOKUP($G50,Lists!$J$17:$K$21,2),IF($M50=Lists!$H$3,IF($K50&lt;1,(($S50/$K50)*((1+'Inputs &amp; Summary'!$D$7)^BE$29)),((INT(BE$29/$K50)-INT((BE$29-1)/$K50))*$S50*((1+'Inputs &amp; Summary'!$D$7)^BE$29))),(_xlfn.WEIBULL.DIST(BE$29,$L50,$K50,FALSE)*$S50*((1+'Inputs &amp; Summary'!$D$7)^BE$29))),IF($M50=Lists!$H$3,IF($K50&lt;1,((($R50*(1-$E50)+$Q50*(1-$F50))/$K50)*((1+'Inputs &amp; Summary'!$D$7)^BE$29)),((INT(BE$29/$K50)-INT((BE$29-1)/$K50))*($R50*(1-$E50)+$Q50*(1-$F50))*((1+'Inputs &amp; Summary'!$D$7)^BE$29))),((_xlfn.WEIBULL.DIST(BE$29,$L50,$K50,FALSE)*($R50*(1-$E50)+$Q50*(1-$F50))*((1+'Inputs &amp; Summary'!$D$7)^BE$29))))))</f>
        <v>0</v>
      </c>
      <c r="BF50" s="114">
        <f>$D50*IF(BF$29&gt;'Inputs &amp; Summary'!$D$5,0,IF(BF$29&gt;VLOOKUP($G50,Lists!$J$17:$K$21,2),IF($M50=Lists!$H$3,IF($K50&lt;1,(($S50/$K50)*((1+'Inputs &amp; Summary'!$D$7)^BF$29)),((INT(BF$29/$K50)-INT((BF$29-1)/$K50))*$S50*((1+'Inputs &amp; Summary'!$D$7)^BF$29))),(_xlfn.WEIBULL.DIST(BF$29,$L50,$K50,FALSE)*$S50*((1+'Inputs &amp; Summary'!$D$7)^BF$29))),IF($M50=Lists!$H$3,IF($K50&lt;1,((($R50*(1-$E50)+$Q50*(1-$F50))/$K50)*((1+'Inputs &amp; Summary'!$D$7)^BF$29)),((INT(BF$29/$K50)-INT((BF$29-1)/$K50))*($R50*(1-$E50)+$Q50*(1-$F50))*((1+'Inputs &amp; Summary'!$D$7)^BF$29))),((_xlfn.WEIBULL.DIST(BF$29,$L50,$K50,FALSE)*($R50*(1-$E50)+$Q50*(1-$F50))*((1+'Inputs &amp; Summary'!$D$7)^BF$29))))))</f>
        <v>0</v>
      </c>
      <c r="BG50" s="114">
        <f>$D50*IF(BG$29&gt;'Inputs &amp; Summary'!$D$5,0,IF(BG$29&gt;VLOOKUP($G50,Lists!$J$17:$K$21,2),IF($M50=Lists!$H$3,IF($K50&lt;1,(($S50/$K50)*((1+'Inputs &amp; Summary'!$D$7)^BG$29)),((INT(BG$29/$K50)-INT((BG$29-1)/$K50))*$S50*((1+'Inputs &amp; Summary'!$D$7)^BG$29))),(_xlfn.WEIBULL.DIST(BG$29,$L50,$K50,FALSE)*$S50*((1+'Inputs &amp; Summary'!$D$7)^BG$29))),IF($M50=Lists!$H$3,IF($K50&lt;1,((($R50*(1-$E50)+$Q50*(1-$F50))/$K50)*((1+'Inputs &amp; Summary'!$D$7)^BG$29)),((INT(BG$29/$K50)-INT((BG$29-1)/$K50))*($R50*(1-$E50)+$Q50*(1-$F50))*((1+'Inputs &amp; Summary'!$D$7)^BG$29))),((_xlfn.WEIBULL.DIST(BG$29,$L50,$K50,FALSE)*($R50*(1-$E50)+$Q50*(1-$F50))*((1+'Inputs &amp; Summary'!$D$7)^BG$29))))))</f>
        <v>0</v>
      </c>
      <c r="BH50" s="114">
        <f>$D50*IF(BH$29&gt;'Inputs &amp; Summary'!$D$5,0,IF(BH$29&gt;VLOOKUP($G50,Lists!$J$17:$K$21,2),IF($M50=Lists!$H$3,IF($K50&lt;1,(($S50/$K50)*((1+'Inputs &amp; Summary'!$D$7)^BH$29)),((INT(BH$29/$K50)-INT((BH$29-1)/$K50))*$S50*((1+'Inputs &amp; Summary'!$D$7)^BH$29))),(_xlfn.WEIBULL.DIST(BH$29,$L50,$K50,FALSE)*$S50*((1+'Inputs &amp; Summary'!$D$7)^BH$29))),IF($M50=Lists!$H$3,IF($K50&lt;1,((($R50*(1-$E50)+$Q50*(1-$F50))/$K50)*((1+'Inputs &amp; Summary'!$D$7)^BH$29)),((INT(BH$29/$K50)-INT((BH$29-1)/$K50))*($R50*(1-$E50)+$Q50*(1-$F50))*((1+'Inputs &amp; Summary'!$D$7)^BH$29))),((_xlfn.WEIBULL.DIST(BH$29,$L50,$K50,FALSE)*($R50*(1-$E50)+$Q50*(1-$F50))*((1+'Inputs &amp; Summary'!$D$7)^BH$29))))))</f>
        <v>0</v>
      </c>
      <c r="BI50" s="114">
        <f>$D50*IF(BI$29&gt;'Inputs &amp; Summary'!$D$5,0,IF(BI$29&gt;VLOOKUP($G50,Lists!$J$17:$K$21,2),IF($M50=Lists!$H$3,IF($K50&lt;1,(($S50/$K50)*((1+'Inputs &amp; Summary'!$D$7)^BI$29)),((INT(BI$29/$K50)-INT((BI$29-1)/$K50))*$S50*((1+'Inputs &amp; Summary'!$D$7)^BI$29))),(_xlfn.WEIBULL.DIST(BI$29,$L50,$K50,FALSE)*$S50*((1+'Inputs &amp; Summary'!$D$7)^BI$29))),IF($M50=Lists!$H$3,IF($K50&lt;1,((($R50*(1-$E50)+$Q50*(1-$F50))/$K50)*((1+'Inputs &amp; Summary'!$D$7)^BI$29)),((INT(BI$29/$K50)-INT((BI$29-1)/$K50))*($R50*(1-$E50)+$Q50*(1-$F50))*((1+'Inputs &amp; Summary'!$D$7)^BI$29))),((_xlfn.WEIBULL.DIST(BI$29,$L50,$K50,FALSE)*($R50*(1-$E50)+$Q50*(1-$F50))*((1+'Inputs &amp; Summary'!$D$7)^BI$29))))))</f>
        <v>0</v>
      </c>
      <c r="BJ50" s="114">
        <f>$D50*IF(BJ$29&gt;'Inputs &amp; Summary'!$D$5,0,IF(BJ$29&gt;VLOOKUP($G50,Lists!$J$17:$K$21,2),IF($M50=Lists!$H$3,IF($K50&lt;1,(($S50/$K50)*((1+'Inputs &amp; Summary'!$D$7)^BJ$29)),((INT(BJ$29/$K50)-INT((BJ$29-1)/$K50))*$S50*((1+'Inputs &amp; Summary'!$D$7)^BJ$29))),(_xlfn.WEIBULL.DIST(BJ$29,$L50,$K50,FALSE)*$S50*((1+'Inputs &amp; Summary'!$D$7)^BJ$29))),IF($M50=Lists!$H$3,IF($K50&lt;1,((($R50*(1-$E50)+$Q50*(1-$F50))/$K50)*((1+'Inputs &amp; Summary'!$D$7)^BJ$29)),((INT(BJ$29/$K50)-INT((BJ$29-1)/$K50))*($R50*(1-$E50)+$Q50*(1-$F50))*((1+'Inputs &amp; Summary'!$D$7)^BJ$29))),((_xlfn.WEIBULL.DIST(BJ$29,$L50,$K50,FALSE)*($R50*(1-$E50)+$Q50*(1-$F50))*((1+'Inputs &amp; Summary'!$D$7)^BJ$29))))))</f>
        <v>0</v>
      </c>
      <c r="BK50" s="114">
        <f>$D50*IF(BK$29&gt;'Inputs &amp; Summary'!$D$5,0,IF(BK$29&gt;VLOOKUP($G50,Lists!$J$17:$K$21,2),IF($M50=Lists!$H$3,IF($K50&lt;1,(($S50/$K50)*((1+'Inputs &amp; Summary'!$D$7)^BK$29)),((INT(BK$29/$K50)-INT((BK$29-1)/$K50))*$S50*((1+'Inputs &amp; Summary'!$D$7)^BK$29))),(_xlfn.WEIBULL.DIST(BK$29,$L50,$K50,FALSE)*$S50*((1+'Inputs &amp; Summary'!$D$7)^BK$29))),IF($M50=Lists!$H$3,IF($K50&lt;1,((($R50*(1-$E50)+$Q50*(1-$F50))/$K50)*((1+'Inputs &amp; Summary'!$D$7)^BK$29)),((INT(BK$29/$K50)-INT((BK$29-1)/$K50))*($R50*(1-$E50)+$Q50*(1-$F50))*((1+'Inputs &amp; Summary'!$D$7)^BK$29))),((_xlfn.WEIBULL.DIST(BK$29,$L50,$K50,FALSE)*($R50*(1-$E50)+$Q50*(1-$F50))*((1+'Inputs &amp; Summary'!$D$7)^BK$29))))))</f>
        <v>0</v>
      </c>
      <c r="BL50" s="114">
        <f>$D50*IF(BL$29&gt;'Inputs &amp; Summary'!$D$5,0,IF(BL$29&gt;VLOOKUP($G50,Lists!$J$17:$K$21,2),IF($M50=Lists!$H$3,IF($K50&lt;1,(($S50/$K50)*((1+'Inputs &amp; Summary'!$D$7)^BL$29)),((INT(BL$29/$K50)-INT((BL$29-1)/$K50))*$S50*((1+'Inputs &amp; Summary'!$D$7)^BL$29))),(_xlfn.WEIBULL.DIST(BL$29,$L50,$K50,FALSE)*$S50*((1+'Inputs &amp; Summary'!$D$7)^BL$29))),IF($M50=Lists!$H$3,IF($K50&lt;1,((($R50*(1-$E50)+$Q50*(1-$F50))/$K50)*((1+'Inputs &amp; Summary'!$D$7)^BL$29)),((INT(BL$29/$K50)-INT((BL$29-1)/$K50))*($R50*(1-$E50)+$Q50*(1-$F50))*((1+'Inputs &amp; Summary'!$D$7)^BL$29))),((_xlfn.WEIBULL.DIST(BL$29,$L50,$K50,FALSE)*($R50*(1-$E50)+$Q50*(1-$F50))*((1+'Inputs &amp; Summary'!$D$7)^BL$29))))))</f>
        <v>0</v>
      </c>
    </row>
    <row r="51" spans="1:64" s="1" customFormat="1" ht="28.8" x14ac:dyDescent="0.3">
      <c r="A51" s="79" t="s">
        <v>185</v>
      </c>
      <c r="B51" s="33" t="s">
        <v>307</v>
      </c>
      <c r="C51" s="33" t="s">
        <v>32</v>
      </c>
      <c r="D51" s="68">
        <v>0</v>
      </c>
      <c r="E51" s="68">
        <v>0</v>
      </c>
      <c r="F51" s="68">
        <v>0</v>
      </c>
      <c r="G51" s="213" t="s">
        <v>433</v>
      </c>
      <c r="H51" s="34" t="s">
        <v>291</v>
      </c>
      <c r="I51" s="34" t="s">
        <v>96</v>
      </c>
      <c r="J51" s="33">
        <f>VLOOKUP(I51,'Labor Rates'!$A$1:$B$16,2)</f>
        <v>14.423076923076923</v>
      </c>
      <c r="K51" s="35">
        <v>5</v>
      </c>
      <c r="L51" s="35">
        <v>1</v>
      </c>
      <c r="M51" s="33" t="s">
        <v>259</v>
      </c>
      <c r="N51" s="84">
        <f>'Inputs &amp; Summary'!$D$19</f>
        <v>1443</v>
      </c>
      <c r="O51" s="35">
        <v>0.08</v>
      </c>
      <c r="P51" s="5">
        <v>0</v>
      </c>
      <c r="Q51" s="73">
        <f t="shared" si="6"/>
        <v>1665</v>
      </c>
      <c r="R51" s="73">
        <f t="shared" si="7"/>
        <v>0</v>
      </c>
      <c r="S51" s="74">
        <f t="shared" si="8"/>
        <v>0</v>
      </c>
      <c r="T51" s="88"/>
      <c r="U51" s="80"/>
      <c r="V51" s="87">
        <f t="shared" si="9"/>
        <v>0</v>
      </c>
      <c r="W51" s="87">
        <f>NPV('Inputs &amp; Summary'!$D$6,Y51:BL51)</f>
        <v>0</v>
      </c>
      <c r="X51" s="90">
        <f t="shared" si="10"/>
        <v>0</v>
      </c>
      <c r="Y51" s="114">
        <f>$D51*IF(Y$29&gt;'Inputs &amp; Summary'!$D$5,0,IF(Y$29&gt;VLOOKUP($G51,Lists!$J$17:$K$21,2),IF($M51=Lists!$H$3,IF($K51&lt;1,(($S51/$K51)*((1+'Inputs &amp; Summary'!$D$7)^Y$29)),((INT(Y$29/$K51)-INT((Y$29-1)/$K51))*$S51*((1+'Inputs &amp; Summary'!$D$7)^Y$29))),(_xlfn.WEIBULL.DIST(Y$29,$L51,$K51,FALSE)*$S51*((1+'Inputs &amp; Summary'!$D$7)^Y$29))),IF($M51=Lists!$H$3,IF($K51&lt;1,((($R51*(1-$E51)+$Q51*(1-$F51))/$K51)*((1+'Inputs &amp; Summary'!$D$7)^Y$29)),((INT(Y$29/$K51)-INT((Y$29-1)/$K51))*($R51*(1-$E51)+$Q51*(1-$F51))*((1+'Inputs &amp; Summary'!$D$7)^Y$29))),((_xlfn.WEIBULL.DIST(Y$29,$L51,$K51,FALSE)*($R51*(1-$E51)+$Q51*(1-$F51))*((1+'Inputs &amp; Summary'!$D$7)^Y$29))))))</f>
        <v>0</v>
      </c>
      <c r="Z51" s="114">
        <f>$D51*IF(Z$29&gt;'Inputs &amp; Summary'!$D$5,0,IF(Z$29&gt;VLOOKUP($G51,Lists!$J$17:$K$21,2),IF($M51=Lists!$H$3,IF($K51&lt;1,(($S51/$K51)*((1+'Inputs &amp; Summary'!$D$7)^Z$29)),((INT(Z$29/$K51)-INT((Z$29-1)/$K51))*$S51*((1+'Inputs &amp; Summary'!$D$7)^Z$29))),(_xlfn.WEIBULL.DIST(Z$29,$L51,$K51,FALSE)*$S51*((1+'Inputs &amp; Summary'!$D$7)^Z$29))),IF($M51=Lists!$H$3,IF($K51&lt;1,((($R51*(1-$E51)+$Q51*(1-$F51))/$K51)*((1+'Inputs &amp; Summary'!$D$7)^Z$29)),((INT(Z$29/$K51)-INT((Z$29-1)/$K51))*($R51*(1-$E51)+$Q51*(1-$F51))*((1+'Inputs &amp; Summary'!$D$7)^Z$29))),((_xlfn.WEIBULL.DIST(Z$29,$L51,$K51,FALSE)*($R51*(1-$E51)+$Q51*(1-$F51))*((1+'Inputs &amp; Summary'!$D$7)^Z$29))))))</f>
        <v>0</v>
      </c>
      <c r="AA51" s="114">
        <f>$D51*IF(AA$29&gt;'Inputs &amp; Summary'!$D$5,0,IF(AA$29&gt;VLOOKUP($G51,Lists!$J$17:$K$21,2),IF($M51=Lists!$H$3,IF($K51&lt;1,(($S51/$K51)*((1+'Inputs &amp; Summary'!$D$7)^AA$29)),((INT(AA$29/$K51)-INT((AA$29-1)/$K51))*$S51*((1+'Inputs &amp; Summary'!$D$7)^AA$29))),(_xlfn.WEIBULL.DIST(AA$29,$L51,$K51,FALSE)*$S51*((1+'Inputs &amp; Summary'!$D$7)^AA$29))),IF($M51=Lists!$H$3,IF($K51&lt;1,((($R51*(1-$E51)+$Q51*(1-$F51))/$K51)*((1+'Inputs &amp; Summary'!$D$7)^AA$29)),((INT(AA$29/$K51)-INT((AA$29-1)/$K51))*($R51*(1-$E51)+$Q51*(1-$F51))*((1+'Inputs &amp; Summary'!$D$7)^AA$29))),((_xlfn.WEIBULL.DIST(AA$29,$L51,$K51,FALSE)*($R51*(1-$E51)+$Q51*(1-$F51))*((1+'Inputs &amp; Summary'!$D$7)^AA$29))))))</f>
        <v>0</v>
      </c>
      <c r="AB51" s="114">
        <f>$D51*IF(AB$29&gt;'Inputs &amp; Summary'!$D$5,0,IF(AB$29&gt;VLOOKUP($G51,Lists!$J$17:$K$21,2),IF($M51=Lists!$H$3,IF($K51&lt;1,(($S51/$K51)*((1+'Inputs &amp; Summary'!$D$7)^AB$29)),((INT(AB$29/$K51)-INT((AB$29-1)/$K51))*$S51*((1+'Inputs &amp; Summary'!$D$7)^AB$29))),(_xlfn.WEIBULL.DIST(AB$29,$L51,$K51,FALSE)*$S51*((1+'Inputs &amp; Summary'!$D$7)^AB$29))),IF($M51=Lists!$H$3,IF($K51&lt;1,((($R51*(1-$E51)+$Q51*(1-$F51))/$K51)*((1+'Inputs &amp; Summary'!$D$7)^AB$29)),((INT(AB$29/$K51)-INT((AB$29-1)/$K51))*($R51*(1-$E51)+$Q51*(1-$F51))*((1+'Inputs &amp; Summary'!$D$7)^AB$29))),((_xlfn.WEIBULL.DIST(AB$29,$L51,$K51,FALSE)*($R51*(1-$E51)+$Q51*(1-$F51))*((1+'Inputs &amp; Summary'!$D$7)^AB$29))))))</f>
        <v>0</v>
      </c>
      <c r="AC51" s="114">
        <f>$D51*IF(AC$29&gt;'Inputs &amp; Summary'!$D$5,0,IF(AC$29&gt;VLOOKUP($G51,Lists!$J$17:$K$21,2),IF($M51=Lists!$H$3,IF($K51&lt;1,(($S51/$K51)*((1+'Inputs &amp; Summary'!$D$7)^AC$29)),((INT(AC$29/$K51)-INT((AC$29-1)/$K51))*$S51*((1+'Inputs &amp; Summary'!$D$7)^AC$29))),(_xlfn.WEIBULL.DIST(AC$29,$L51,$K51,FALSE)*$S51*((1+'Inputs &amp; Summary'!$D$7)^AC$29))),IF($M51=Lists!$H$3,IF($K51&lt;1,((($R51*(1-$E51)+$Q51*(1-$F51))/$K51)*((1+'Inputs &amp; Summary'!$D$7)^AC$29)),((INT(AC$29/$K51)-INT((AC$29-1)/$K51))*($R51*(1-$E51)+$Q51*(1-$F51))*((1+'Inputs &amp; Summary'!$D$7)^AC$29))),((_xlfn.WEIBULL.DIST(AC$29,$L51,$K51,FALSE)*($R51*(1-$E51)+$Q51*(1-$F51))*((1+'Inputs &amp; Summary'!$D$7)^AC$29))))))</f>
        <v>0</v>
      </c>
      <c r="AD51" s="114">
        <f>$D51*IF(AD$29&gt;'Inputs &amp; Summary'!$D$5,0,IF(AD$29&gt;VLOOKUP($G51,Lists!$J$17:$K$21,2),IF($M51=Lists!$H$3,IF($K51&lt;1,(($S51/$K51)*((1+'Inputs &amp; Summary'!$D$7)^AD$29)),((INT(AD$29/$K51)-INT((AD$29-1)/$K51))*$S51*((1+'Inputs &amp; Summary'!$D$7)^AD$29))),(_xlfn.WEIBULL.DIST(AD$29,$L51,$K51,FALSE)*$S51*((1+'Inputs &amp; Summary'!$D$7)^AD$29))),IF($M51=Lists!$H$3,IF($K51&lt;1,((($R51*(1-$E51)+$Q51*(1-$F51))/$K51)*((1+'Inputs &amp; Summary'!$D$7)^AD$29)),((INT(AD$29/$K51)-INT((AD$29-1)/$K51))*($R51*(1-$E51)+$Q51*(1-$F51))*((1+'Inputs &amp; Summary'!$D$7)^AD$29))),((_xlfn.WEIBULL.DIST(AD$29,$L51,$K51,FALSE)*($R51*(1-$E51)+$Q51*(1-$F51))*((1+'Inputs &amp; Summary'!$D$7)^AD$29))))))</f>
        <v>0</v>
      </c>
      <c r="AE51" s="114">
        <f>$D51*IF(AE$29&gt;'Inputs &amp; Summary'!$D$5,0,IF(AE$29&gt;VLOOKUP($G51,Lists!$J$17:$K$21,2),IF($M51=Lists!$H$3,IF($K51&lt;1,(($S51/$K51)*((1+'Inputs &amp; Summary'!$D$7)^AE$29)),((INT(AE$29/$K51)-INT((AE$29-1)/$K51))*$S51*((1+'Inputs &amp; Summary'!$D$7)^AE$29))),(_xlfn.WEIBULL.DIST(AE$29,$L51,$K51,FALSE)*$S51*((1+'Inputs &amp; Summary'!$D$7)^AE$29))),IF($M51=Lists!$H$3,IF($K51&lt;1,((($R51*(1-$E51)+$Q51*(1-$F51))/$K51)*((1+'Inputs &amp; Summary'!$D$7)^AE$29)),((INT(AE$29/$K51)-INT((AE$29-1)/$K51))*($R51*(1-$E51)+$Q51*(1-$F51))*((1+'Inputs &amp; Summary'!$D$7)^AE$29))),((_xlfn.WEIBULL.DIST(AE$29,$L51,$K51,FALSE)*($R51*(1-$E51)+$Q51*(1-$F51))*((1+'Inputs &amp; Summary'!$D$7)^AE$29))))))</f>
        <v>0</v>
      </c>
      <c r="AF51" s="114">
        <f>$D51*IF(AF$29&gt;'Inputs &amp; Summary'!$D$5,0,IF(AF$29&gt;VLOOKUP($G51,Lists!$J$17:$K$21,2),IF($M51=Lists!$H$3,IF($K51&lt;1,(($S51/$K51)*((1+'Inputs &amp; Summary'!$D$7)^AF$29)),((INT(AF$29/$K51)-INT((AF$29-1)/$K51))*$S51*((1+'Inputs &amp; Summary'!$D$7)^AF$29))),(_xlfn.WEIBULL.DIST(AF$29,$L51,$K51,FALSE)*$S51*((1+'Inputs &amp; Summary'!$D$7)^AF$29))),IF($M51=Lists!$H$3,IF($K51&lt;1,((($R51*(1-$E51)+$Q51*(1-$F51))/$K51)*((1+'Inputs &amp; Summary'!$D$7)^AF$29)),((INT(AF$29/$K51)-INT((AF$29-1)/$K51))*($R51*(1-$E51)+$Q51*(1-$F51))*((1+'Inputs &amp; Summary'!$D$7)^AF$29))),((_xlfn.WEIBULL.DIST(AF$29,$L51,$K51,FALSE)*($R51*(1-$E51)+$Q51*(1-$F51))*((1+'Inputs &amp; Summary'!$D$7)^AF$29))))))</f>
        <v>0</v>
      </c>
      <c r="AG51" s="114">
        <f>$D51*IF(AG$29&gt;'Inputs &amp; Summary'!$D$5,0,IF(AG$29&gt;VLOOKUP($G51,Lists!$J$17:$K$21,2),IF($M51=Lists!$H$3,IF($K51&lt;1,(($S51/$K51)*((1+'Inputs &amp; Summary'!$D$7)^AG$29)),((INT(AG$29/$K51)-INT((AG$29-1)/$K51))*$S51*((1+'Inputs &amp; Summary'!$D$7)^AG$29))),(_xlfn.WEIBULL.DIST(AG$29,$L51,$K51,FALSE)*$S51*((1+'Inputs &amp; Summary'!$D$7)^AG$29))),IF($M51=Lists!$H$3,IF($K51&lt;1,((($R51*(1-$E51)+$Q51*(1-$F51))/$K51)*((1+'Inputs &amp; Summary'!$D$7)^AG$29)),((INT(AG$29/$K51)-INT((AG$29-1)/$K51))*($R51*(1-$E51)+$Q51*(1-$F51))*((1+'Inputs &amp; Summary'!$D$7)^AG$29))),((_xlfn.WEIBULL.DIST(AG$29,$L51,$K51,FALSE)*($R51*(1-$E51)+$Q51*(1-$F51))*((1+'Inputs &amp; Summary'!$D$7)^AG$29))))))</f>
        <v>0</v>
      </c>
      <c r="AH51" s="114">
        <f>$D51*IF(AH$29&gt;'Inputs &amp; Summary'!$D$5,0,IF(AH$29&gt;VLOOKUP($G51,Lists!$J$17:$K$21,2),IF($M51=Lists!$H$3,IF($K51&lt;1,(($S51/$K51)*((1+'Inputs &amp; Summary'!$D$7)^AH$29)),((INT(AH$29/$K51)-INT((AH$29-1)/$K51))*$S51*((1+'Inputs &amp; Summary'!$D$7)^AH$29))),(_xlfn.WEIBULL.DIST(AH$29,$L51,$K51,FALSE)*$S51*((1+'Inputs &amp; Summary'!$D$7)^AH$29))),IF($M51=Lists!$H$3,IF($K51&lt;1,((($R51*(1-$E51)+$Q51*(1-$F51))/$K51)*((1+'Inputs &amp; Summary'!$D$7)^AH$29)),((INT(AH$29/$K51)-INT((AH$29-1)/$K51))*($R51*(1-$E51)+$Q51*(1-$F51))*((1+'Inputs &amp; Summary'!$D$7)^AH$29))),((_xlfn.WEIBULL.DIST(AH$29,$L51,$K51,FALSE)*($R51*(1-$E51)+$Q51*(1-$F51))*((1+'Inputs &amp; Summary'!$D$7)^AH$29))))))</f>
        <v>0</v>
      </c>
      <c r="AI51" s="114">
        <f>$D51*IF(AI$29&gt;'Inputs &amp; Summary'!$D$5,0,IF(AI$29&gt;VLOOKUP($G51,Lists!$J$17:$K$21,2),IF($M51=Lists!$H$3,IF($K51&lt;1,(($S51/$K51)*((1+'Inputs &amp; Summary'!$D$7)^AI$29)),((INT(AI$29/$K51)-INT((AI$29-1)/$K51))*$S51*((1+'Inputs &amp; Summary'!$D$7)^AI$29))),(_xlfn.WEIBULL.DIST(AI$29,$L51,$K51,FALSE)*$S51*((1+'Inputs &amp; Summary'!$D$7)^AI$29))),IF($M51=Lists!$H$3,IF($K51&lt;1,((($R51*(1-$E51)+$Q51*(1-$F51))/$K51)*((1+'Inputs &amp; Summary'!$D$7)^AI$29)),((INT(AI$29/$K51)-INT((AI$29-1)/$K51))*($R51*(1-$E51)+$Q51*(1-$F51))*((1+'Inputs &amp; Summary'!$D$7)^AI$29))),((_xlfn.WEIBULL.DIST(AI$29,$L51,$K51,FALSE)*($R51*(1-$E51)+$Q51*(1-$F51))*((1+'Inputs &amp; Summary'!$D$7)^AI$29))))))</f>
        <v>0</v>
      </c>
      <c r="AJ51" s="114">
        <f>$D51*IF(AJ$29&gt;'Inputs &amp; Summary'!$D$5,0,IF(AJ$29&gt;VLOOKUP($G51,Lists!$J$17:$K$21,2),IF($M51=Lists!$H$3,IF($K51&lt;1,(($S51/$K51)*((1+'Inputs &amp; Summary'!$D$7)^AJ$29)),((INT(AJ$29/$K51)-INT((AJ$29-1)/$K51))*$S51*((1+'Inputs &amp; Summary'!$D$7)^AJ$29))),(_xlfn.WEIBULL.DIST(AJ$29,$L51,$K51,FALSE)*$S51*((1+'Inputs &amp; Summary'!$D$7)^AJ$29))),IF($M51=Lists!$H$3,IF($K51&lt;1,((($R51*(1-$E51)+$Q51*(1-$F51))/$K51)*((1+'Inputs &amp; Summary'!$D$7)^AJ$29)),((INT(AJ$29/$K51)-INT((AJ$29-1)/$K51))*($R51*(1-$E51)+$Q51*(1-$F51))*((1+'Inputs &amp; Summary'!$D$7)^AJ$29))),((_xlfn.WEIBULL.DIST(AJ$29,$L51,$K51,FALSE)*($R51*(1-$E51)+$Q51*(1-$F51))*((1+'Inputs &amp; Summary'!$D$7)^AJ$29))))))</f>
        <v>0</v>
      </c>
      <c r="AK51" s="114">
        <f>$D51*IF(AK$29&gt;'Inputs &amp; Summary'!$D$5,0,IF(AK$29&gt;VLOOKUP($G51,Lists!$J$17:$K$21,2),IF($M51=Lists!$H$3,IF($K51&lt;1,(($S51/$K51)*((1+'Inputs &amp; Summary'!$D$7)^AK$29)),((INT(AK$29/$K51)-INT((AK$29-1)/$K51))*$S51*((1+'Inputs &amp; Summary'!$D$7)^AK$29))),(_xlfn.WEIBULL.DIST(AK$29,$L51,$K51,FALSE)*$S51*((1+'Inputs &amp; Summary'!$D$7)^AK$29))),IF($M51=Lists!$H$3,IF($K51&lt;1,((($R51*(1-$E51)+$Q51*(1-$F51))/$K51)*((1+'Inputs &amp; Summary'!$D$7)^AK$29)),((INT(AK$29/$K51)-INT((AK$29-1)/$K51))*($R51*(1-$E51)+$Q51*(1-$F51))*((1+'Inputs &amp; Summary'!$D$7)^AK$29))),((_xlfn.WEIBULL.DIST(AK$29,$L51,$K51,FALSE)*($R51*(1-$E51)+$Q51*(1-$F51))*((1+'Inputs &amp; Summary'!$D$7)^AK$29))))))</f>
        <v>0</v>
      </c>
      <c r="AL51" s="114">
        <f>$D51*IF(AL$29&gt;'Inputs &amp; Summary'!$D$5,0,IF(AL$29&gt;VLOOKUP($G51,Lists!$J$17:$K$21,2),IF($M51=Lists!$H$3,IF($K51&lt;1,(($S51/$K51)*((1+'Inputs &amp; Summary'!$D$7)^AL$29)),((INT(AL$29/$K51)-INT((AL$29-1)/$K51))*$S51*((1+'Inputs &amp; Summary'!$D$7)^AL$29))),(_xlfn.WEIBULL.DIST(AL$29,$L51,$K51,FALSE)*$S51*((1+'Inputs &amp; Summary'!$D$7)^AL$29))),IF($M51=Lists!$H$3,IF($K51&lt;1,((($R51*(1-$E51)+$Q51*(1-$F51))/$K51)*((1+'Inputs &amp; Summary'!$D$7)^AL$29)),((INT(AL$29/$K51)-INT((AL$29-1)/$K51))*($R51*(1-$E51)+$Q51*(1-$F51))*((1+'Inputs &amp; Summary'!$D$7)^AL$29))),((_xlfn.WEIBULL.DIST(AL$29,$L51,$K51,FALSE)*($R51*(1-$E51)+$Q51*(1-$F51))*((1+'Inputs &amp; Summary'!$D$7)^AL$29))))))</f>
        <v>0</v>
      </c>
      <c r="AM51" s="114">
        <f>$D51*IF(AM$29&gt;'Inputs &amp; Summary'!$D$5,0,IF(AM$29&gt;VLOOKUP($G51,Lists!$J$17:$K$21,2),IF($M51=Lists!$H$3,IF($K51&lt;1,(($S51/$K51)*((1+'Inputs &amp; Summary'!$D$7)^AM$29)),((INT(AM$29/$K51)-INT((AM$29-1)/$K51))*$S51*((1+'Inputs &amp; Summary'!$D$7)^AM$29))),(_xlfn.WEIBULL.DIST(AM$29,$L51,$K51,FALSE)*$S51*((1+'Inputs &amp; Summary'!$D$7)^AM$29))),IF($M51=Lists!$H$3,IF($K51&lt;1,((($R51*(1-$E51)+$Q51*(1-$F51))/$K51)*((1+'Inputs &amp; Summary'!$D$7)^AM$29)),((INT(AM$29/$K51)-INT((AM$29-1)/$K51))*($R51*(1-$E51)+$Q51*(1-$F51))*((1+'Inputs &amp; Summary'!$D$7)^AM$29))),((_xlfn.WEIBULL.DIST(AM$29,$L51,$K51,FALSE)*($R51*(1-$E51)+$Q51*(1-$F51))*((1+'Inputs &amp; Summary'!$D$7)^AM$29))))))</f>
        <v>0</v>
      </c>
      <c r="AN51" s="114">
        <f>$D51*IF(AN$29&gt;'Inputs &amp; Summary'!$D$5,0,IF(AN$29&gt;VLOOKUP($G51,Lists!$J$17:$K$21,2),IF($M51=Lists!$H$3,IF($K51&lt;1,(($S51/$K51)*((1+'Inputs &amp; Summary'!$D$7)^AN$29)),((INT(AN$29/$K51)-INT((AN$29-1)/$K51))*$S51*((1+'Inputs &amp; Summary'!$D$7)^AN$29))),(_xlfn.WEIBULL.DIST(AN$29,$L51,$K51,FALSE)*$S51*((1+'Inputs &amp; Summary'!$D$7)^AN$29))),IF($M51=Lists!$H$3,IF($K51&lt;1,((($R51*(1-$E51)+$Q51*(1-$F51))/$K51)*((1+'Inputs &amp; Summary'!$D$7)^AN$29)),((INT(AN$29/$K51)-INT((AN$29-1)/$K51))*($R51*(1-$E51)+$Q51*(1-$F51))*((1+'Inputs &amp; Summary'!$D$7)^AN$29))),((_xlfn.WEIBULL.DIST(AN$29,$L51,$K51,FALSE)*($R51*(1-$E51)+$Q51*(1-$F51))*((1+'Inputs &amp; Summary'!$D$7)^AN$29))))))</f>
        <v>0</v>
      </c>
      <c r="AO51" s="114">
        <f>$D51*IF(AO$29&gt;'Inputs &amp; Summary'!$D$5,0,IF(AO$29&gt;VLOOKUP($G51,Lists!$J$17:$K$21,2),IF($M51=Lists!$H$3,IF($K51&lt;1,(($S51/$K51)*((1+'Inputs &amp; Summary'!$D$7)^AO$29)),((INT(AO$29/$K51)-INT((AO$29-1)/$K51))*$S51*((1+'Inputs &amp; Summary'!$D$7)^AO$29))),(_xlfn.WEIBULL.DIST(AO$29,$L51,$K51,FALSE)*$S51*((1+'Inputs &amp; Summary'!$D$7)^AO$29))),IF($M51=Lists!$H$3,IF($K51&lt;1,((($R51*(1-$E51)+$Q51*(1-$F51))/$K51)*((1+'Inputs &amp; Summary'!$D$7)^AO$29)),((INT(AO$29/$K51)-INT((AO$29-1)/$K51))*($R51*(1-$E51)+$Q51*(1-$F51))*((1+'Inputs &amp; Summary'!$D$7)^AO$29))),((_xlfn.WEIBULL.DIST(AO$29,$L51,$K51,FALSE)*($R51*(1-$E51)+$Q51*(1-$F51))*((1+'Inputs &amp; Summary'!$D$7)^AO$29))))))</f>
        <v>0</v>
      </c>
      <c r="AP51" s="114">
        <f>$D51*IF(AP$29&gt;'Inputs &amp; Summary'!$D$5,0,IF(AP$29&gt;VLOOKUP($G51,Lists!$J$17:$K$21,2),IF($M51=Lists!$H$3,IF($K51&lt;1,(($S51/$K51)*((1+'Inputs &amp; Summary'!$D$7)^AP$29)),((INT(AP$29/$K51)-INT((AP$29-1)/$K51))*$S51*((1+'Inputs &amp; Summary'!$D$7)^AP$29))),(_xlfn.WEIBULL.DIST(AP$29,$L51,$K51,FALSE)*$S51*((1+'Inputs &amp; Summary'!$D$7)^AP$29))),IF($M51=Lists!$H$3,IF($K51&lt;1,((($R51*(1-$E51)+$Q51*(1-$F51))/$K51)*((1+'Inputs &amp; Summary'!$D$7)^AP$29)),((INT(AP$29/$K51)-INT((AP$29-1)/$K51))*($R51*(1-$E51)+$Q51*(1-$F51))*((1+'Inputs &amp; Summary'!$D$7)^AP$29))),((_xlfn.WEIBULL.DIST(AP$29,$L51,$K51,FALSE)*($R51*(1-$E51)+$Q51*(1-$F51))*((1+'Inputs &amp; Summary'!$D$7)^AP$29))))))</f>
        <v>0</v>
      </c>
      <c r="AQ51" s="114">
        <f>$D51*IF(AQ$29&gt;'Inputs &amp; Summary'!$D$5,0,IF(AQ$29&gt;VLOOKUP($G51,Lists!$J$17:$K$21,2),IF($M51=Lists!$H$3,IF($K51&lt;1,(($S51/$K51)*((1+'Inputs &amp; Summary'!$D$7)^AQ$29)),((INT(AQ$29/$K51)-INT((AQ$29-1)/$K51))*$S51*((1+'Inputs &amp; Summary'!$D$7)^AQ$29))),(_xlfn.WEIBULL.DIST(AQ$29,$L51,$K51,FALSE)*$S51*((1+'Inputs &amp; Summary'!$D$7)^AQ$29))),IF($M51=Lists!$H$3,IF($K51&lt;1,((($R51*(1-$E51)+$Q51*(1-$F51))/$K51)*((1+'Inputs &amp; Summary'!$D$7)^AQ$29)),((INT(AQ$29/$K51)-INT((AQ$29-1)/$K51))*($R51*(1-$E51)+$Q51*(1-$F51))*((1+'Inputs &amp; Summary'!$D$7)^AQ$29))),((_xlfn.WEIBULL.DIST(AQ$29,$L51,$K51,FALSE)*($R51*(1-$E51)+$Q51*(1-$F51))*((1+'Inputs &amp; Summary'!$D$7)^AQ$29))))))</f>
        <v>0</v>
      </c>
      <c r="AR51" s="114">
        <f>$D51*IF(AR$29&gt;'Inputs &amp; Summary'!$D$5,0,IF(AR$29&gt;VLOOKUP($G51,Lists!$J$17:$K$21,2),IF($M51=Lists!$H$3,IF($K51&lt;1,(($S51/$K51)*((1+'Inputs &amp; Summary'!$D$7)^AR$29)),((INT(AR$29/$K51)-INT((AR$29-1)/$K51))*$S51*((1+'Inputs &amp; Summary'!$D$7)^AR$29))),(_xlfn.WEIBULL.DIST(AR$29,$L51,$K51,FALSE)*$S51*((1+'Inputs &amp; Summary'!$D$7)^AR$29))),IF($M51=Lists!$H$3,IF($K51&lt;1,((($R51*(1-$E51)+$Q51*(1-$F51))/$K51)*((1+'Inputs &amp; Summary'!$D$7)^AR$29)),((INT(AR$29/$K51)-INT((AR$29-1)/$K51))*($R51*(1-$E51)+$Q51*(1-$F51))*((1+'Inputs &amp; Summary'!$D$7)^AR$29))),((_xlfn.WEIBULL.DIST(AR$29,$L51,$K51,FALSE)*($R51*(1-$E51)+$Q51*(1-$F51))*((1+'Inputs &amp; Summary'!$D$7)^AR$29))))))</f>
        <v>0</v>
      </c>
      <c r="AS51" s="114">
        <f>$D51*IF(AS$29&gt;'Inputs &amp; Summary'!$D$5,0,IF(AS$29&gt;VLOOKUP($G51,Lists!$J$17:$K$21,2),IF($M51=Lists!$H$3,IF($K51&lt;1,(($S51/$K51)*((1+'Inputs &amp; Summary'!$D$7)^AS$29)),((INT(AS$29/$K51)-INT((AS$29-1)/$K51))*$S51*((1+'Inputs &amp; Summary'!$D$7)^AS$29))),(_xlfn.WEIBULL.DIST(AS$29,$L51,$K51,FALSE)*$S51*((1+'Inputs &amp; Summary'!$D$7)^AS$29))),IF($M51=Lists!$H$3,IF($K51&lt;1,((($R51*(1-$E51)+$Q51*(1-$F51))/$K51)*((1+'Inputs &amp; Summary'!$D$7)^AS$29)),((INT(AS$29/$K51)-INT((AS$29-1)/$K51))*($R51*(1-$E51)+$Q51*(1-$F51))*((1+'Inputs &amp; Summary'!$D$7)^AS$29))),((_xlfn.WEIBULL.DIST(AS$29,$L51,$K51,FALSE)*($R51*(1-$E51)+$Q51*(1-$F51))*((1+'Inputs &amp; Summary'!$D$7)^AS$29))))))</f>
        <v>0</v>
      </c>
      <c r="AT51" s="114">
        <f>$D51*IF(AT$29&gt;'Inputs &amp; Summary'!$D$5,0,IF(AT$29&gt;VLOOKUP($G51,Lists!$J$17:$K$21,2),IF($M51=Lists!$H$3,IF($K51&lt;1,(($S51/$K51)*((1+'Inputs &amp; Summary'!$D$7)^AT$29)),((INT(AT$29/$K51)-INT((AT$29-1)/$K51))*$S51*((1+'Inputs &amp; Summary'!$D$7)^AT$29))),(_xlfn.WEIBULL.DIST(AT$29,$L51,$K51,FALSE)*$S51*((1+'Inputs &amp; Summary'!$D$7)^AT$29))),IF($M51=Lists!$H$3,IF($K51&lt;1,((($R51*(1-$E51)+$Q51*(1-$F51))/$K51)*((1+'Inputs &amp; Summary'!$D$7)^AT$29)),((INT(AT$29/$K51)-INT((AT$29-1)/$K51))*($R51*(1-$E51)+$Q51*(1-$F51))*((1+'Inputs &amp; Summary'!$D$7)^AT$29))),((_xlfn.WEIBULL.DIST(AT$29,$L51,$K51,FALSE)*($R51*(1-$E51)+$Q51*(1-$F51))*((1+'Inputs &amp; Summary'!$D$7)^AT$29))))))</f>
        <v>0</v>
      </c>
      <c r="AU51" s="114">
        <f>$D51*IF(AU$29&gt;'Inputs &amp; Summary'!$D$5,0,IF(AU$29&gt;VLOOKUP($G51,Lists!$J$17:$K$21,2),IF($M51=Lists!$H$3,IF($K51&lt;1,(($S51/$K51)*((1+'Inputs &amp; Summary'!$D$7)^AU$29)),((INT(AU$29/$K51)-INT((AU$29-1)/$K51))*$S51*((1+'Inputs &amp; Summary'!$D$7)^AU$29))),(_xlfn.WEIBULL.DIST(AU$29,$L51,$K51,FALSE)*$S51*((1+'Inputs &amp; Summary'!$D$7)^AU$29))),IF($M51=Lists!$H$3,IF($K51&lt;1,((($R51*(1-$E51)+$Q51*(1-$F51))/$K51)*((1+'Inputs &amp; Summary'!$D$7)^AU$29)),((INT(AU$29/$K51)-INT((AU$29-1)/$K51))*($R51*(1-$E51)+$Q51*(1-$F51))*((1+'Inputs &amp; Summary'!$D$7)^AU$29))),((_xlfn.WEIBULL.DIST(AU$29,$L51,$K51,FALSE)*($R51*(1-$E51)+$Q51*(1-$F51))*((1+'Inputs &amp; Summary'!$D$7)^AU$29))))))</f>
        <v>0</v>
      </c>
      <c r="AV51" s="114">
        <f>$D51*IF(AV$29&gt;'Inputs &amp; Summary'!$D$5,0,IF(AV$29&gt;VLOOKUP($G51,Lists!$J$17:$K$21,2),IF($M51=Lists!$H$3,IF($K51&lt;1,(($S51/$K51)*((1+'Inputs &amp; Summary'!$D$7)^AV$29)),((INT(AV$29/$K51)-INT((AV$29-1)/$K51))*$S51*((1+'Inputs &amp; Summary'!$D$7)^AV$29))),(_xlfn.WEIBULL.DIST(AV$29,$L51,$K51,FALSE)*$S51*((1+'Inputs &amp; Summary'!$D$7)^AV$29))),IF($M51=Lists!$H$3,IF($K51&lt;1,((($R51*(1-$E51)+$Q51*(1-$F51))/$K51)*((1+'Inputs &amp; Summary'!$D$7)^AV$29)),((INT(AV$29/$K51)-INT((AV$29-1)/$K51))*($R51*(1-$E51)+$Q51*(1-$F51))*((1+'Inputs &amp; Summary'!$D$7)^AV$29))),((_xlfn.WEIBULL.DIST(AV$29,$L51,$K51,FALSE)*($R51*(1-$E51)+$Q51*(1-$F51))*((1+'Inputs &amp; Summary'!$D$7)^AV$29))))))</f>
        <v>0</v>
      </c>
      <c r="AW51" s="114">
        <f>$D51*IF(AW$29&gt;'Inputs &amp; Summary'!$D$5,0,IF(AW$29&gt;VLOOKUP($G51,Lists!$J$17:$K$21,2),IF($M51=Lists!$H$3,IF($K51&lt;1,(($S51/$K51)*((1+'Inputs &amp; Summary'!$D$7)^AW$29)),((INT(AW$29/$K51)-INT((AW$29-1)/$K51))*$S51*((1+'Inputs &amp; Summary'!$D$7)^AW$29))),(_xlfn.WEIBULL.DIST(AW$29,$L51,$K51,FALSE)*$S51*((1+'Inputs &amp; Summary'!$D$7)^AW$29))),IF($M51=Lists!$H$3,IF($K51&lt;1,((($R51*(1-$E51)+$Q51*(1-$F51))/$K51)*((1+'Inputs &amp; Summary'!$D$7)^AW$29)),((INT(AW$29/$K51)-INT((AW$29-1)/$K51))*($R51*(1-$E51)+$Q51*(1-$F51))*((1+'Inputs &amp; Summary'!$D$7)^AW$29))),((_xlfn.WEIBULL.DIST(AW$29,$L51,$K51,FALSE)*($R51*(1-$E51)+$Q51*(1-$F51))*((1+'Inputs &amp; Summary'!$D$7)^AW$29))))))</f>
        <v>0</v>
      </c>
      <c r="AX51" s="114">
        <f>$D51*IF(AX$29&gt;'Inputs &amp; Summary'!$D$5,0,IF(AX$29&gt;VLOOKUP($G51,Lists!$J$17:$K$21,2),IF($M51=Lists!$H$3,IF($K51&lt;1,(($S51/$K51)*((1+'Inputs &amp; Summary'!$D$7)^AX$29)),((INT(AX$29/$K51)-INT((AX$29-1)/$K51))*$S51*((1+'Inputs &amp; Summary'!$D$7)^AX$29))),(_xlfn.WEIBULL.DIST(AX$29,$L51,$K51,FALSE)*$S51*((1+'Inputs &amp; Summary'!$D$7)^AX$29))),IF($M51=Lists!$H$3,IF($K51&lt;1,((($R51*(1-$E51)+$Q51*(1-$F51))/$K51)*((1+'Inputs &amp; Summary'!$D$7)^AX$29)),((INT(AX$29/$K51)-INT((AX$29-1)/$K51))*($R51*(1-$E51)+$Q51*(1-$F51))*((1+'Inputs &amp; Summary'!$D$7)^AX$29))),((_xlfn.WEIBULL.DIST(AX$29,$L51,$K51,FALSE)*($R51*(1-$E51)+$Q51*(1-$F51))*((1+'Inputs &amp; Summary'!$D$7)^AX$29))))))</f>
        <v>0</v>
      </c>
      <c r="AY51" s="114">
        <f>$D51*IF(AY$29&gt;'Inputs &amp; Summary'!$D$5,0,IF(AY$29&gt;VLOOKUP($G51,Lists!$J$17:$K$21,2),IF($M51=Lists!$H$3,IF($K51&lt;1,(($S51/$K51)*((1+'Inputs &amp; Summary'!$D$7)^AY$29)),((INT(AY$29/$K51)-INT((AY$29-1)/$K51))*$S51*((1+'Inputs &amp; Summary'!$D$7)^AY$29))),(_xlfn.WEIBULL.DIST(AY$29,$L51,$K51,FALSE)*$S51*((1+'Inputs &amp; Summary'!$D$7)^AY$29))),IF($M51=Lists!$H$3,IF($K51&lt;1,((($R51*(1-$E51)+$Q51*(1-$F51))/$K51)*((1+'Inputs &amp; Summary'!$D$7)^AY$29)),((INT(AY$29/$K51)-INT((AY$29-1)/$K51))*($R51*(1-$E51)+$Q51*(1-$F51))*((1+'Inputs &amp; Summary'!$D$7)^AY$29))),((_xlfn.WEIBULL.DIST(AY$29,$L51,$K51,FALSE)*($R51*(1-$E51)+$Q51*(1-$F51))*((1+'Inputs &amp; Summary'!$D$7)^AY$29))))))</f>
        <v>0</v>
      </c>
      <c r="AZ51" s="114">
        <f>$D51*IF(AZ$29&gt;'Inputs &amp; Summary'!$D$5,0,IF(AZ$29&gt;VLOOKUP($G51,Lists!$J$17:$K$21,2),IF($M51=Lists!$H$3,IF($K51&lt;1,(($S51/$K51)*((1+'Inputs &amp; Summary'!$D$7)^AZ$29)),((INT(AZ$29/$K51)-INT((AZ$29-1)/$K51))*$S51*((1+'Inputs &amp; Summary'!$D$7)^AZ$29))),(_xlfn.WEIBULL.DIST(AZ$29,$L51,$K51,FALSE)*$S51*((1+'Inputs &amp; Summary'!$D$7)^AZ$29))),IF($M51=Lists!$H$3,IF($K51&lt;1,((($R51*(1-$E51)+$Q51*(1-$F51))/$K51)*((1+'Inputs &amp; Summary'!$D$7)^AZ$29)),((INT(AZ$29/$K51)-INT((AZ$29-1)/$K51))*($R51*(1-$E51)+$Q51*(1-$F51))*((1+'Inputs &amp; Summary'!$D$7)^AZ$29))),((_xlfn.WEIBULL.DIST(AZ$29,$L51,$K51,FALSE)*($R51*(1-$E51)+$Q51*(1-$F51))*((1+'Inputs &amp; Summary'!$D$7)^AZ$29))))))</f>
        <v>0</v>
      </c>
      <c r="BA51" s="114">
        <f>$D51*IF(BA$29&gt;'Inputs &amp; Summary'!$D$5,0,IF(BA$29&gt;VLOOKUP($G51,Lists!$J$17:$K$21,2),IF($M51=Lists!$H$3,IF($K51&lt;1,(($S51/$K51)*((1+'Inputs &amp; Summary'!$D$7)^BA$29)),((INT(BA$29/$K51)-INT((BA$29-1)/$K51))*$S51*((1+'Inputs &amp; Summary'!$D$7)^BA$29))),(_xlfn.WEIBULL.DIST(BA$29,$L51,$K51,FALSE)*$S51*((1+'Inputs &amp; Summary'!$D$7)^BA$29))),IF($M51=Lists!$H$3,IF($K51&lt;1,((($R51*(1-$E51)+$Q51*(1-$F51))/$K51)*((1+'Inputs &amp; Summary'!$D$7)^BA$29)),((INT(BA$29/$K51)-INT((BA$29-1)/$K51))*($R51*(1-$E51)+$Q51*(1-$F51))*((1+'Inputs &amp; Summary'!$D$7)^BA$29))),((_xlfn.WEIBULL.DIST(BA$29,$L51,$K51,FALSE)*($R51*(1-$E51)+$Q51*(1-$F51))*((1+'Inputs &amp; Summary'!$D$7)^BA$29))))))</f>
        <v>0</v>
      </c>
      <c r="BB51" s="114">
        <f>$D51*IF(BB$29&gt;'Inputs &amp; Summary'!$D$5,0,IF(BB$29&gt;VLOOKUP($G51,Lists!$J$17:$K$21,2),IF($M51=Lists!$H$3,IF($K51&lt;1,(($S51/$K51)*((1+'Inputs &amp; Summary'!$D$7)^BB$29)),((INT(BB$29/$K51)-INT((BB$29-1)/$K51))*$S51*((1+'Inputs &amp; Summary'!$D$7)^BB$29))),(_xlfn.WEIBULL.DIST(BB$29,$L51,$K51,FALSE)*$S51*((1+'Inputs &amp; Summary'!$D$7)^BB$29))),IF($M51=Lists!$H$3,IF($K51&lt;1,((($R51*(1-$E51)+$Q51*(1-$F51))/$K51)*((1+'Inputs &amp; Summary'!$D$7)^BB$29)),((INT(BB$29/$K51)-INT((BB$29-1)/$K51))*($R51*(1-$E51)+$Q51*(1-$F51))*((1+'Inputs &amp; Summary'!$D$7)^BB$29))),((_xlfn.WEIBULL.DIST(BB$29,$L51,$K51,FALSE)*($R51*(1-$E51)+$Q51*(1-$F51))*((1+'Inputs &amp; Summary'!$D$7)^BB$29))))))</f>
        <v>0</v>
      </c>
      <c r="BC51" s="114">
        <f>$D51*IF(BC$29&gt;'Inputs &amp; Summary'!$D$5,0,IF(BC$29&gt;VLOOKUP($G51,Lists!$J$17:$K$21,2),IF($M51=Lists!$H$3,IF($K51&lt;1,(($S51/$K51)*((1+'Inputs &amp; Summary'!$D$7)^BC$29)),((INT(BC$29/$K51)-INT((BC$29-1)/$K51))*$S51*((1+'Inputs &amp; Summary'!$D$7)^BC$29))),(_xlfn.WEIBULL.DIST(BC$29,$L51,$K51,FALSE)*$S51*((1+'Inputs &amp; Summary'!$D$7)^BC$29))),IF($M51=Lists!$H$3,IF($K51&lt;1,((($R51*(1-$E51)+$Q51*(1-$F51))/$K51)*((1+'Inputs &amp; Summary'!$D$7)^BC$29)),((INT(BC$29/$K51)-INT((BC$29-1)/$K51))*($R51*(1-$E51)+$Q51*(1-$F51))*((1+'Inputs &amp; Summary'!$D$7)^BC$29))),((_xlfn.WEIBULL.DIST(BC$29,$L51,$K51,FALSE)*($R51*(1-$E51)+$Q51*(1-$F51))*((1+'Inputs &amp; Summary'!$D$7)^BC$29))))))</f>
        <v>0</v>
      </c>
      <c r="BD51" s="114">
        <f>$D51*IF(BD$29&gt;'Inputs &amp; Summary'!$D$5,0,IF(BD$29&gt;VLOOKUP($G51,Lists!$J$17:$K$21,2),IF($M51=Lists!$H$3,IF($K51&lt;1,(($S51/$K51)*((1+'Inputs &amp; Summary'!$D$7)^BD$29)),((INT(BD$29/$K51)-INT((BD$29-1)/$K51))*$S51*((1+'Inputs &amp; Summary'!$D$7)^BD$29))),(_xlfn.WEIBULL.DIST(BD$29,$L51,$K51,FALSE)*$S51*((1+'Inputs &amp; Summary'!$D$7)^BD$29))),IF($M51=Lists!$H$3,IF($K51&lt;1,((($R51*(1-$E51)+$Q51*(1-$F51))/$K51)*((1+'Inputs &amp; Summary'!$D$7)^BD$29)),((INT(BD$29/$K51)-INT((BD$29-1)/$K51))*($R51*(1-$E51)+$Q51*(1-$F51))*((1+'Inputs &amp; Summary'!$D$7)^BD$29))),((_xlfn.WEIBULL.DIST(BD$29,$L51,$K51,FALSE)*($R51*(1-$E51)+$Q51*(1-$F51))*((1+'Inputs &amp; Summary'!$D$7)^BD$29))))))</f>
        <v>0</v>
      </c>
      <c r="BE51" s="114">
        <f>$D51*IF(BE$29&gt;'Inputs &amp; Summary'!$D$5,0,IF(BE$29&gt;VLOOKUP($G51,Lists!$J$17:$K$21,2),IF($M51=Lists!$H$3,IF($K51&lt;1,(($S51/$K51)*((1+'Inputs &amp; Summary'!$D$7)^BE$29)),((INT(BE$29/$K51)-INT((BE$29-1)/$K51))*$S51*((1+'Inputs &amp; Summary'!$D$7)^BE$29))),(_xlfn.WEIBULL.DIST(BE$29,$L51,$K51,FALSE)*$S51*((1+'Inputs &amp; Summary'!$D$7)^BE$29))),IF($M51=Lists!$H$3,IF($K51&lt;1,((($R51*(1-$E51)+$Q51*(1-$F51))/$K51)*((1+'Inputs &amp; Summary'!$D$7)^BE$29)),((INT(BE$29/$K51)-INT((BE$29-1)/$K51))*($R51*(1-$E51)+$Q51*(1-$F51))*((1+'Inputs &amp; Summary'!$D$7)^BE$29))),((_xlfn.WEIBULL.DIST(BE$29,$L51,$K51,FALSE)*($R51*(1-$E51)+$Q51*(1-$F51))*((1+'Inputs &amp; Summary'!$D$7)^BE$29))))))</f>
        <v>0</v>
      </c>
      <c r="BF51" s="114">
        <f>$D51*IF(BF$29&gt;'Inputs &amp; Summary'!$D$5,0,IF(BF$29&gt;VLOOKUP($G51,Lists!$J$17:$K$21,2),IF($M51=Lists!$H$3,IF($K51&lt;1,(($S51/$K51)*((1+'Inputs &amp; Summary'!$D$7)^BF$29)),((INT(BF$29/$K51)-INT((BF$29-1)/$K51))*$S51*((1+'Inputs &amp; Summary'!$D$7)^BF$29))),(_xlfn.WEIBULL.DIST(BF$29,$L51,$K51,FALSE)*$S51*((1+'Inputs &amp; Summary'!$D$7)^BF$29))),IF($M51=Lists!$H$3,IF($K51&lt;1,((($R51*(1-$E51)+$Q51*(1-$F51))/$K51)*((1+'Inputs &amp; Summary'!$D$7)^BF$29)),((INT(BF$29/$K51)-INT((BF$29-1)/$K51))*($R51*(1-$E51)+$Q51*(1-$F51))*((1+'Inputs &amp; Summary'!$D$7)^BF$29))),((_xlfn.WEIBULL.DIST(BF$29,$L51,$K51,FALSE)*($R51*(1-$E51)+$Q51*(1-$F51))*((1+'Inputs &amp; Summary'!$D$7)^BF$29))))))</f>
        <v>0</v>
      </c>
      <c r="BG51" s="114">
        <f>$D51*IF(BG$29&gt;'Inputs &amp; Summary'!$D$5,0,IF(BG$29&gt;VLOOKUP($G51,Lists!$J$17:$K$21,2),IF($M51=Lists!$H$3,IF($K51&lt;1,(($S51/$K51)*((1+'Inputs &amp; Summary'!$D$7)^BG$29)),((INT(BG$29/$K51)-INT((BG$29-1)/$K51))*$S51*((1+'Inputs &amp; Summary'!$D$7)^BG$29))),(_xlfn.WEIBULL.DIST(BG$29,$L51,$K51,FALSE)*$S51*((1+'Inputs &amp; Summary'!$D$7)^BG$29))),IF($M51=Lists!$H$3,IF($K51&lt;1,((($R51*(1-$E51)+$Q51*(1-$F51))/$K51)*((1+'Inputs &amp; Summary'!$D$7)^BG$29)),((INT(BG$29/$K51)-INT((BG$29-1)/$K51))*($R51*(1-$E51)+$Q51*(1-$F51))*((1+'Inputs &amp; Summary'!$D$7)^BG$29))),((_xlfn.WEIBULL.DIST(BG$29,$L51,$K51,FALSE)*($R51*(1-$E51)+$Q51*(1-$F51))*((1+'Inputs &amp; Summary'!$D$7)^BG$29))))))</f>
        <v>0</v>
      </c>
      <c r="BH51" s="114">
        <f>$D51*IF(BH$29&gt;'Inputs &amp; Summary'!$D$5,0,IF(BH$29&gt;VLOOKUP($G51,Lists!$J$17:$K$21,2),IF($M51=Lists!$H$3,IF($K51&lt;1,(($S51/$K51)*((1+'Inputs &amp; Summary'!$D$7)^BH$29)),((INT(BH$29/$K51)-INT((BH$29-1)/$K51))*$S51*((1+'Inputs &amp; Summary'!$D$7)^BH$29))),(_xlfn.WEIBULL.DIST(BH$29,$L51,$K51,FALSE)*$S51*((1+'Inputs &amp; Summary'!$D$7)^BH$29))),IF($M51=Lists!$H$3,IF($K51&lt;1,((($R51*(1-$E51)+$Q51*(1-$F51))/$K51)*((1+'Inputs &amp; Summary'!$D$7)^BH$29)),((INT(BH$29/$K51)-INT((BH$29-1)/$K51))*($R51*(1-$E51)+$Q51*(1-$F51))*((1+'Inputs &amp; Summary'!$D$7)^BH$29))),((_xlfn.WEIBULL.DIST(BH$29,$L51,$K51,FALSE)*($R51*(1-$E51)+$Q51*(1-$F51))*((1+'Inputs &amp; Summary'!$D$7)^BH$29))))))</f>
        <v>0</v>
      </c>
      <c r="BI51" s="114">
        <f>$D51*IF(BI$29&gt;'Inputs &amp; Summary'!$D$5,0,IF(BI$29&gt;VLOOKUP($G51,Lists!$J$17:$K$21,2),IF($M51=Lists!$H$3,IF($K51&lt;1,(($S51/$K51)*((1+'Inputs &amp; Summary'!$D$7)^BI$29)),((INT(BI$29/$K51)-INT((BI$29-1)/$K51))*$S51*((1+'Inputs &amp; Summary'!$D$7)^BI$29))),(_xlfn.WEIBULL.DIST(BI$29,$L51,$K51,FALSE)*$S51*((1+'Inputs &amp; Summary'!$D$7)^BI$29))),IF($M51=Lists!$H$3,IF($K51&lt;1,((($R51*(1-$E51)+$Q51*(1-$F51))/$K51)*((1+'Inputs &amp; Summary'!$D$7)^BI$29)),((INT(BI$29/$K51)-INT((BI$29-1)/$K51))*($R51*(1-$E51)+$Q51*(1-$F51))*((1+'Inputs &amp; Summary'!$D$7)^BI$29))),((_xlfn.WEIBULL.DIST(BI$29,$L51,$K51,FALSE)*($R51*(1-$E51)+$Q51*(1-$F51))*((1+'Inputs &amp; Summary'!$D$7)^BI$29))))))</f>
        <v>0</v>
      </c>
      <c r="BJ51" s="114">
        <f>$D51*IF(BJ$29&gt;'Inputs &amp; Summary'!$D$5,0,IF(BJ$29&gt;VLOOKUP($G51,Lists!$J$17:$K$21,2),IF($M51=Lists!$H$3,IF($K51&lt;1,(($S51/$K51)*((1+'Inputs &amp; Summary'!$D$7)^BJ$29)),((INT(BJ$29/$K51)-INT((BJ$29-1)/$K51))*$S51*((1+'Inputs &amp; Summary'!$D$7)^BJ$29))),(_xlfn.WEIBULL.DIST(BJ$29,$L51,$K51,FALSE)*$S51*((1+'Inputs &amp; Summary'!$D$7)^BJ$29))),IF($M51=Lists!$H$3,IF($K51&lt;1,((($R51*(1-$E51)+$Q51*(1-$F51))/$K51)*((1+'Inputs &amp; Summary'!$D$7)^BJ$29)),((INT(BJ$29/$K51)-INT((BJ$29-1)/$K51))*($R51*(1-$E51)+$Q51*(1-$F51))*((1+'Inputs &amp; Summary'!$D$7)^BJ$29))),((_xlfn.WEIBULL.DIST(BJ$29,$L51,$K51,FALSE)*($R51*(1-$E51)+$Q51*(1-$F51))*((1+'Inputs &amp; Summary'!$D$7)^BJ$29))))))</f>
        <v>0</v>
      </c>
      <c r="BK51" s="114">
        <f>$D51*IF(BK$29&gt;'Inputs &amp; Summary'!$D$5,0,IF(BK$29&gt;VLOOKUP($G51,Lists!$J$17:$K$21,2),IF($M51=Lists!$H$3,IF($K51&lt;1,(($S51/$K51)*((1+'Inputs &amp; Summary'!$D$7)^BK$29)),((INT(BK$29/$K51)-INT((BK$29-1)/$K51))*$S51*((1+'Inputs &amp; Summary'!$D$7)^BK$29))),(_xlfn.WEIBULL.DIST(BK$29,$L51,$K51,FALSE)*$S51*((1+'Inputs &amp; Summary'!$D$7)^BK$29))),IF($M51=Lists!$H$3,IF($K51&lt;1,((($R51*(1-$E51)+$Q51*(1-$F51))/$K51)*((1+'Inputs &amp; Summary'!$D$7)^BK$29)),((INT(BK$29/$K51)-INT((BK$29-1)/$K51))*($R51*(1-$E51)+$Q51*(1-$F51))*((1+'Inputs &amp; Summary'!$D$7)^BK$29))),((_xlfn.WEIBULL.DIST(BK$29,$L51,$K51,FALSE)*($R51*(1-$E51)+$Q51*(1-$F51))*((1+'Inputs &amp; Summary'!$D$7)^BK$29))))))</f>
        <v>0</v>
      </c>
      <c r="BL51" s="114">
        <f>$D51*IF(BL$29&gt;'Inputs &amp; Summary'!$D$5,0,IF(BL$29&gt;VLOOKUP($G51,Lists!$J$17:$K$21,2),IF($M51=Lists!$H$3,IF($K51&lt;1,(($S51/$K51)*((1+'Inputs &amp; Summary'!$D$7)^BL$29)),((INT(BL$29/$K51)-INT((BL$29-1)/$K51))*$S51*((1+'Inputs &amp; Summary'!$D$7)^BL$29))),(_xlfn.WEIBULL.DIST(BL$29,$L51,$K51,FALSE)*$S51*((1+'Inputs &amp; Summary'!$D$7)^BL$29))),IF($M51=Lists!$H$3,IF($K51&lt;1,((($R51*(1-$E51)+$Q51*(1-$F51))/$K51)*((1+'Inputs &amp; Summary'!$D$7)^BL$29)),((INT(BL$29/$K51)-INT((BL$29-1)/$K51))*($R51*(1-$E51)+$Q51*(1-$F51))*((1+'Inputs &amp; Summary'!$D$7)^BL$29))),((_xlfn.WEIBULL.DIST(BL$29,$L51,$K51,FALSE)*($R51*(1-$E51)+$Q51*(1-$F51))*((1+'Inputs &amp; Summary'!$D$7)^BL$29))))))</f>
        <v>0</v>
      </c>
    </row>
    <row r="52" spans="1:64" s="1" customFormat="1" ht="57.6" x14ac:dyDescent="0.3">
      <c r="A52" s="79" t="s">
        <v>184</v>
      </c>
      <c r="B52" s="33" t="s">
        <v>307</v>
      </c>
      <c r="C52" s="33" t="s">
        <v>32</v>
      </c>
      <c r="D52" s="68">
        <v>0</v>
      </c>
      <c r="E52" s="68">
        <v>0</v>
      </c>
      <c r="F52" s="68">
        <v>0</v>
      </c>
      <c r="G52" s="213" t="s">
        <v>433</v>
      </c>
      <c r="H52" s="34" t="s">
        <v>291</v>
      </c>
      <c r="I52" s="34" t="s">
        <v>96</v>
      </c>
      <c r="J52" s="33">
        <f>VLOOKUP(I52,'Labor Rates'!$A$1:$B$16,2)</f>
        <v>14.423076923076923</v>
      </c>
      <c r="K52" s="35">
        <v>5</v>
      </c>
      <c r="L52" s="35">
        <v>1</v>
      </c>
      <c r="M52" s="33" t="s">
        <v>259</v>
      </c>
      <c r="N52" s="84">
        <f>'Inputs &amp; Summary'!$D$19</f>
        <v>1443</v>
      </c>
      <c r="O52" s="35">
        <v>0.08</v>
      </c>
      <c r="P52" s="5">
        <v>0</v>
      </c>
      <c r="Q52" s="73">
        <f t="shared" si="6"/>
        <v>1665</v>
      </c>
      <c r="R52" s="73">
        <f t="shared" si="7"/>
        <v>0</v>
      </c>
      <c r="S52" s="74">
        <f t="shared" si="8"/>
        <v>0</v>
      </c>
      <c r="T52" s="88"/>
      <c r="U52" s="80"/>
      <c r="V52" s="87">
        <f t="shared" si="9"/>
        <v>0</v>
      </c>
      <c r="W52" s="87">
        <f>NPV('Inputs &amp; Summary'!$D$6,Y52:BL52)</f>
        <v>0</v>
      </c>
      <c r="X52" s="90">
        <f t="shared" si="10"/>
        <v>0</v>
      </c>
      <c r="Y52" s="114">
        <f>$D52*IF(Y$29&gt;'Inputs &amp; Summary'!$D$5,0,IF(Y$29&gt;VLOOKUP($G52,Lists!$J$17:$K$21,2),IF($M52=Lists!$H$3,IF($K52&lt;1,(($S52/$K52)*((1+'Inputs &amp; Summary'!$D$7)^Y$29)),((INT(Y$29/$K52)-INT((Y$29-1)/$K52))*$S52*((1+'Inputs &amp; Summary'!$D$7)^Y$29))),(_xlfn.WEIBULL.DIST(Y$29,$L52,$K52,FALSE)*$S52*((1+'Inputs &amp; Summary'!$D$7)^Y$29))),IF($M52=Lists!$H$3,IF($K52&lt;1,((($R52*(1-$E52)+$Q52*(1-$F52))/$K52)*((1+'Inputs &amp; Summary'!$D$7)^Y$29)),((INT(Y$29/$K52)-INT((Y$29-1)/$K52))*($R52*(1-$E52)+$Q52*(1-$F52))*((1+'Inputs &amp; Summary'!$D$7)^Y$29))),((_xlfn.WEIBULL.DIST(Y$29,$L52,$K52,FALSE)*($R52*(1-$E52)+$Q52*(1-$F52))*((1+'Inputs &amp; Summary'!$D$7)^Y$29))))))</f>
        <v>0</v>
      </c>
      <c r="Z52" s="114">
        <f>$D52*IF(Z$29&gt;'Inputs &amp; Summary'!$D$5,0,IF(Z$29&gt;VLOOKUP($G52,Lists!$J$17:$K$21,2),IF($M52=Lists!$H$3,IF($K52&lt;1,(($S52/$K52)*((1+'Inputs &amp; Summary'!$D$7)^Z$29)),((INT(Z$29/$K52)-INT((Z$29-1)/$K52))*$S52*((1+'Inputs &amp; Summary'!$D$7)^Z$29))),(_xlfn.WEIBULL.DIST(Z$29,$L52,$K52,FALSE)*$S52*((1+'Inputs &amp; Summary'!$D$7)^Z$29))),IF($M52=Lists!$H$3,IF($K52&lt;1,((($R52*(1-$E52)+$Q52*(1-$F52))/$K52)*((1+'Inputs &amp; Summary'!$D$7)^Z$29)),((INT(Z$29/$K52)-INT((Z$29-1)/$K52))*($R52*(1-$E52)+$Q52*(1-$F52))*((1+'Inputs &amp; Summary'!$D$7)^Z$29))),((_xlfn.WEIBULL.DIST(Z$29,$L52,$K52,FALSE)*($R52*(1-$E52)+$Q52*(1-$F52))*((1+'Inputs &amp; Summary'!$D$7)^Z$29))))))</f>
        <v>0</v>
      </c>
      <c r="AA52" s="114">
        <f>$D52*IF(AA$29&gt;'Inputs &amp; Summary'!$D$5,0,IF(AA$29&gt;VLOOKUP($G52,Lists!$J$17:$K$21,2),IF($M52=Lists!$H$3,IF($K52&lt;1,(($S52/$K52)*((1+'Inputs &amp; Summary'!$D$7)^AA$29)),((INT(AA$29/$K52)-INT((AA$29-1)/$K52))*$S52*((1+'Inputs &amp; Summary'!$D$7)^AA$29))),(_xlfn.WEIBULL.DIST(AA$29,$L52,$K52,FALSE)*$S52*((1+'Inputs &amp; Summary'!$D$7)^AA$29))),IF($M52=Lists!$H$3,IF($K52&lt;1,((($R52*(1-$E52)+$Q52*(1-$F52))/$K52)*((1+'Inputs &amp; Summary'!$D$7)^AA$29)),((INT(AA$29/$K52)-INT((AA$29-1)/$K52))*($R52*(1-$E52)+$Q52*(1-$F52))*((1+'Inputs &amp; Summary'!$D$7)^AA$29))),((_xlfn.WEIBULL.DIST(AA$29,$L52,$K52,FALSE)*($R52*(1-$E52)+$Q52*(1-$F52))*((1+'Inputs &amp; Summary'!$D$7)^AA$29))))))</f>
        <v>0</v>
      </c>
      <c r="AB52" s="114">
        <f>$D52*IF(AB$29&gt;'Inputs &amp; Summary'!$D$5,0,IF(AB$29&gt;VLOOKUP($G52,Lists!$J$17:$K$21,2),IF($M52=Lists!$H$3,IF($K52&lt;1,(($S52/$K52)*((1+'Inputs &amp; Summary'!$D$7)^AB$29)),((INT(AB$29/$K52)-INT((AB$29-1)/$K52))*$S52*((1+'Inputs &amp; Summary'!$D$7)^AB$29))),(_xlfn.WEIBULL.DIST(AB$29,$L52,$K52,FALSE)*$S52*((1+'Inputs &amp; Summary'!$D$7)^AB$29))),IF($M52=Lists!$H$3,IF($K52&lt;1,((($R52*(1-$E52)+$Q52*(1-$F52))/$K52)*((1+'Inputs &amp; Summary'!$D$7)^AB$29)),((INT(AB$29/$K52)-INT((AB$29-1)/$K52))*($R52*(1-$E52)+$Q52*(1-$F52))*((1+'Inputs &amp; Summary'!$D$7)^AB$29))),((_xlfn.WEIBULL.DIST(AB$29,$L52,$K52,FALSE)*($R52*(1-$E52)+$Q52*(1-$F52))*((1+'Inputs &amp; Summary'!$D$7)^AB$29))))))</f>
        <v>0</v>
      </c>
      <c r="AC52" s="114">
        <f>$D52*IF(AC$29&gt;'Inputs &amp; Summary'!$D$5,0,IF(AC$29&gt;VLOOKUP($G52,Lists!$J$17:$K$21,2),IF($M52=Lists!$H$3,IF($K52&lt;1,(($S52/$K52)*((1+'Inputs &amp; Summary'!$D$7)^AC$29)),((INT(AC$29/$K52)-INT((AC$29-1)/$K52))*$S52*((1+'Inputs &amp; Summary'!$D$7)^AC$29))),(_xlfn.WEIBULL.DIST(AC$29,$L52,$K52,FALSE)*$S52*((1+'Inputs &amp; Summary'!$D$7)^AC$29))),IF($M52=Lists!$H$3,IF($K52&lt;1,((($R52*(1-$E52)+$Q52*(1-$F52))/$K52)*((1+'Inputs &amp; Summary'!$D$7)^AC$29)),((INT(AC$29/$K52)-INT((AC$29-1)/$K52))*($R52*(1-$E52)+$Q52*(1-$F52))*((1+'Inputs &amp; Summary'!$D$7)^AC$29))),((_xlfn.WEIBULL.DIST(AC$29,$L52,$K52,FALSE)*($R52*(1-$E52)+$Q52*(1-$F52))*((1+'Inputs &amp; Summary'!$D$7)^AC$29))))))</f>
        <v>0</v>
      </c>
      <c r="AD52" s="114">
        <f>$D52*IF(AD$29&gt;'Inputs &amp; Summary'!$D$5,0,IF(AD$29&gt;VLOOKUP($G52,Lists!$J$17:$K$21,2),IF($M52=Lists!$H$3,IF($K52&lt;1,(($S52/$K52)*((1+'Inputs &amp; Summary'!$D$7)^AD$29)),((INT(AD$29/$K52)-INT((AD$29-1)/$K52))*$S52*((1+'Inputs &amp; Summary'!$D$7)^AD$29))),(_xlfn.WEIBULL.DIST(AD$29,$L52,$K52,FALSE)*$S52*((1+'Inputs &amp; Summary'!$D$7)^AD$29))),IF($M52=Lists!$H$3,IF($K52&lt;1,((($R52*(1-$E52)+$Q52*(1-$F52))/$K52)*((1+'Inputs &amp; Summary'!$D$7)^AD$29)),((INT(AD$29/$K52)-INT((AD$29-1)/$K52))*($R52*(1-$E52)+$Q52*(1-$F52))*((1+'Inputs &amp; Summary'!$D$7)^AD$29))),((_xlfn.WEIBULL.DIST(AD$29,$L52,$K52,FALSE)*($R52*(1-$E52)+$Q52*(1-$F52))*((1+'Inputs &amp; Summary'!$D$7)^AD$29))))))</f>
        <v>0</v>
      </c>
      <c r="AE52" s="114">
        <f>$D52*IF(AE$29&gt;'Inputs &amp; Summary'!$D$5,0,IF(AE$29&gt;VLOOKUP($G52,Lists!$J$17:$K$21,2),IF($M52=Lists!$H$3,IF($K52&lt;1,(($S52/$K52)*((1+'Inputs &amp; Summary'!$D$7)^AE$29)),((INT(AE$29/$K52)-INT((AE$29-1)/$K52))*$S52*((1+'Inputs &amp; Summary'!$D$7)^AE$29))),(_xlfn.WEIBULL.DIST(AE$29,$L52,$K52,FALSE)*$S52*((1+'Inputs &amp; Summary'!$D$7)^AE$29))),IF($M52=Lists!$H$3,IF($K52&lt;1,((($R52*(1-$E52)+$Q52*(1-$F52))/$K52)*((1+'Inputs &amp; Summary'!$D$7)^AE$29)),((INT(AE$29/$K52)-INT((AE$29-1)/$K52))*($R52*(1-$E52)+$Q52*(1-$F52))*((1+'Inputs &amp; Summary'!$D$7)^AE$29))),((_xlfn.WEIBULL.DIST(AE$29,$L52,$K52,FALSE)*($R52*(1-$E52)+$Q52*(1-$F52))*((1+'Inputs &amp; Summary'!$D$7)^AE$29))))))</f>
        <v>0</v>
      </c>
      <c r="AF52" s="114">
        <f>$D52*IF(AF$29&gt;'Inputs &amp; Summary'!$D$5,0,IF(AF$29&gt;VLOOKUP($G52,Lists!$J$17:$K$21,2),IF($M52=Lists!$H$3,IF($K52&lt;1,(($S52/$K52)*((1+'Inputs &amp; Summary'!$D$7)^AF$29)),((INT(AF$29/$K52)-INT((AF$29-1)/$K52))*$S52*((1+'Inputs &amp; Summary'!$D$7)^AF$29))),(_xlfn.WEIBULL.DIST(AF$29,$L52,$K52,FALSE)*$S52*((1+'Inputs &amp; Summary'!$D$7)^AF$29))),IF($M52=Lists!$H$3,IF($K52&lt;1,((($R52*(1-$E52)+$Q52*(1-$F52))/$K52)*((1+'Inputs &amp; Summary'!$D$7)^AF$29)),((INT(AF$29/$K52)-INT((AF$29-1)/$K52))*($R52*(1-$E52)+$Q52*(1-$F52))*((1+'Inputs &amp; Summary'!$D$7)^AF$29))),((_xlfn.WEIBULL.DIST(AF$29,$L52,$K52,FALSE)*($R52*(1-$E52)+$Q52*(1-$F52))*((1+'Inputs &amp; Summary'!$D$7)^AF$29))))))</f>
        <v>0</v>
      </c>
      <c r="AG52" s="114">
        <f>$D52*IF(AG$29&gt;'Inputs &amp; Summary'!$D$5,0,IF(AG$29&gt;VLOOKUP($G52,Lists!$J$17:$K$21,2),IF($M52=Lists!$H$3,IF($K52&lt;1,(($S52/$K52)*((1+'Inputs &amp; Summary'!$D$7)^AG$29)),((INT(AG$29/$K52)-INT((AG$29-1)/$K52))*$S52*((1+'Inputs &amp; Summary'!$D$7)^AG$29))),(_xlfn.WEIBULL.DIST(AG$29,$L52,$K52,FALSE)*$S52*((1+'Inputs &amp; Summary'!$D$7)^AG$29))),IF($M52=Lists!$H$3,IF($K52&lt;1,((($R52*(1-$E52)+$Q52*(1-$F52))/$K52)*((1+'Inputs &amp; Summary'!$D$7)^AG$29)),((INT(AG$29/$K52)-INT((AG$29-1)/$K52))*($R52*(1-$E52)+$Q52*(1-$F52))*((1+'Inputs &amp; Summary'!$D$7)^AG$29))),((_xlfn.WEIBULL.DIST(AG$29,$L52,$K52,FALSE)*($R52*(1-$E52)+$Q52*(1-$F52))*((1+'Inputs &amp; Summary'!$D$7)^AG$29))))))</f>
        <v>0</v>
      </c>
      <c r="AH52" s="114">
        <f>$D52*IF(AH$29&gt;'Inputs &amp; Summary'!$D$5,0,IF(AH$29&gt;VLOOKUP($G52,Lists!$J$17:$K$21,2),IF($M52=Lists!$H$3,IF($K52&lt;1,(($S52/$K52)*((1+'Inputs &amp; Summary'!$D$7)^AH$29)),((INT(AH$29/$K52)-INT((AH$29-1)/$K52))*$S52*((1+'Inputs &amp; Summary'!$D$7)^AH$29))),(_xlfn.WEIBULL.DIST(AH$29,$L52,$K52,FALSE)*$S52*((1+'Inputs &amp; Summary'!$D$7)^AH$29))),IF($M52=Lists!$H$3,IF($K52&lt;1,((($R52*(1-$E52)+$Q52*(1-$F52))/$K52)*((1+'Inputs &amp; Summary'!$D$7)^AH$29)),((INT(AH$29/$K52)-INT((AH$29-1)/$K52))*($R52*(1-$E52)+$Q52*(1-$F52))*((1+'Inputs &amp; Summary'!$D$7)^AH$29))),((_xlfn.WEIBULL.DIST(AH$29,$L52,$K52,FALSE)*($R52*(1-$E52)+$Q52*(1-$F52))*((1+'Inputs &amp; Summary'!$D$7)^AH$29))))))</f>
        <v>0</v>
      </c>
      <c r="AI52" s="114">
        <f>$D52*IF(AI$29&gt;'Inputs &amp; Summary'!$D$5,0,IF(AI$29&gt;VLOOKUP($G52,Lists!$J$17:$K$21,2),IF($M52=Lists!$H$3,IF($K52&lt;1,(($S52/$K52)*((1+'Inputs &amp; Summary'!$D$7)^AI$29)),((INT(AI$29/$K52)-INT((AI$29-1)/$K52))*$S52*((1+'Inputs &amp; Summary'!$D$7)^AI$29))),(_xlfn.WEIBULL.DIST(AI$29,$L52,$K52,FALSE)*$S52*((1+'Inputs &amp; Summary'!$D$7)^AI$29))),IF($M52=Lists!$H$3,IF($K52&lt;1,((($R52*(1-$E52)+$Q52*(1-$F52))/$K52)*((1+'Inputs &amp; Summary'!$D$7)^AI$29)),((INT(AI$29/$K52)-INT((AI$29-1)/$K52))*($R52*(1-$E52)+$Q52*(1-$F52))*((1+'Inputs &amp; Summary'!$D$7)^AI$29))),((_xlfn.WEIBULL.DIST(AI$29,$L52,$K52,FALSE)*($R52*(1-$E52)+$Q52*(1-$F52))*((1+'Inputs &amp; Summary'!$D$7)^AI$29))))))</f>
        <v>0</v>
      </c>
      <c r="AJ52" s="114">
        <f>$D52*IF(AJ$29&gt;'Inputs &amp; Summary'!$D$5,0,IF(AJ$29&gt;VLOOKUP($G52,Lists!$J$17:$K$21,2),IF($M52=Lists!$H$3,IF($K52&lt;1,(($S52/$K52)*((1+'Inputs &amp; Summary'!$D$7)^AJ$29)),((INT(AJ$29/$K52)-INT((AJ$29-1)/$K52))*$S52*((1+'Inputs &amp; Summary'!$D$7)^AJ$29))),(_xlfn.WEIBULL.DIST(AJ$29,$L52,$K52,FALSE)*$S52*((1+'Inputs &amp; Summary'!$D$7)^AJ$29))),IF($M52=Lists!$H$3,IF($K52&lt;1,((($R52*(1-$E52)+$Q52*(1-$F52))/$K52)*((1+'Inputs &amp; Summary'!$D$7)^AJ$29)),((INT(AJ$29/$K52)-INT((AJ$29-1)/$K52))*($R52*(1-$E52)+$Q52*(1-$F52))*((1+'Inputs &amp; Summary'!$D$7)^AJ$29))),((_xlfn.WEIBULL.DIST(AJ$29,$L52,$K52,FALSE)*($R52*(1-$E52)+$Q52*(1-$F52))*((1+'Inputs &amp; Summary'!$D$7)^AJ$29))))))</f>
        <v>0</v>
      </c>
      <c r="AK52" s="114">
        <f>$D52*IF(AK$29&gt;'Inputs &amp; Summary'!$D$5,0,IF(AK$29&gt;VLOOKUP($G52,Lists!$J$17:$K$21,2),IF($M52=Lists!$H$3,IF($K52&lt;1,(($S52/$K52)*((1+'Inputs &amp; Summary'!$D$7)^AK$29)),((INT(AK$29/$K52)-INT((AK$29-1)/$K52))*$S52*((1+'Inputs &amp; Summary'!$D$7)^AK$29))),(_xlfn.WEIBULL.DIST(AK$29,$L52,$K52,FALSE)*$S52*((1+'Inputs &amp; Summary'!$D$7)^AK$29))),IF($M52=Lists!$H$3,IF($K52&lt;1,((($R52*(1-$E52)+$Q52*(1-$F52))/$K52)*((1+'Inputs &amp; Summary'!$D$7)^AK$29)),((INT(AK$29/$K52)-INT((AK$29-1)/$K52))*($R52*(1-$E52)+$Q52*(1-$F52))*((1+'Inputs &amp; Summary'!$D$7)^AK$29))),((_xlfn.WEIBULL.DIST(AK$29,$L52,$K52,FALSE)*($R52*(1-$E52)+$Q52*(1-$F52))*((1+'Inputs &amp; Summary'!$D$7)^AK$29))))))</f>
        <v>0</v>
      </c>
      <c r="AL52" s="114">
        <f>$D52*IF(AL$29&gt;'Inputs &amp; Summary'!$D$5,0,IF(AL$29&gt;VLOOKUP($G52,Lists!$J$17:$K$21,2),IF($M52=Lists!$H$3,IF($K52&lt;1,(($S52/$K52)*((1+'Inputs &amp; Summary'!$D$7)^AL$29)),((INT(AL$29/$K52)-INT((AL$29-1)/$K52))*$S52*((1+'Inputs &amp; Summary'!$D$7)^AL$29))),(_xlfn.WEIBULL.DIST(AL$29,$L52,$K52,FALSE)*$S52*((1+'Inputs &amp; Summary'!$D$7)^AL$29))),IF($M52=Lists!$H$3,IF($K52&lt;1,((($R52*(1-$E52)+$Q52*(1-$F52))/$K52)*((1+'Inputs &amp; Summary'!$D$7)^AL$29)),((INT(AL$29/$K52)-INT((AL$29-1)/$K52))*($R52*(1-$E52)+$Q52*(1-$F52))*((1+'Inputs &amp; Summary'!$D$7)^AL$29))),((_xlfn.WEIBULL.DIST(AL$29,$L52,$K52,FALSE)*($R52*(1-$E52)+$Q52*(1-$F52))*((1+'Inputs &amp; Summary'!$D$7)^AL$29))))))</f>
        <v>0</v>
      </c>
      <c r="AM52" s="114">
        <f>$D52*IF(AM$29&gt;'Inputs &amp; Summary'!$D$5,0,IF(AM$29&gt;VLOOKUP($G52,Lists!$J$17:$K$21,2),IF($M52=Lists!$H$3,IF($K52&lt;1,(($S52/$K52)*((1+'Inputs &amp; Summary'!$D$7)^AM$29)),((INT(AM$29/$K52)-INT((AM$29-1)/$K52))*$S52*((1+'Inputs &amp; Summary'!$D$7)^AM$29))),(_xlfn.WEIBULL.DIST(AM$29,$L52,$K52,FALSE)*$S52*((1+'Inputs &amp; Summary'!$D$7)^AM$29))),IF($M52=Lists!$H$3,IF($K52&lt;1,((($R52*(1-$E52)+$Q52*(1-$F52))/$K52)*((1+'Inputs &amp; Summary'!$D$7)^AM$29)),((INT(AM$29/$K52)-INT((AM$29-1)/$K52))*($R52*(1-$E52)+$Q52*(1-$F52))*((1+'Inputs &amp; Summary'!$D$7)^AM$29))),((_xlfn.WEIBULL.DIST(AM$29,$L52,$K52,FALSE)*($R52*(1-$E52)+$Q52*(1-$F52))*((1+'Inputs &amp; Summary'!$D$7)^AM$29))))))</f>
        <v>0</v>
      </c>
      <c r="AN52" s="114">
        <f>$D52*IF(AN$29&gt;'Inputs &amp; Summary'!$D$5,0,IF(AN$29&gt;VLOOKUP($G52,Lists!$J$17:$K$21,2),IF($M52=Lists!$H$3,IF($K52&lt;1,(($S52/$K52)*((1+'Inputs &amp; Summary'!$D$7)^AN$29)),((INT(AN$29/$K52)-INT((AN$29-1)/$K52))*$S52*((1+'Inputs &amp; Summary'!$D$7)^AN$29))),(_xlfn.WEIBULL.DIST(AN$29,$L52,$K52,FALSE)*$S52*((1+'Inputs &amp; Summary'!$D$7)^AN$29))),IF($M52=Lists!$H$3,IF($K52&lt;1,((($R52*(1-$E52)+$Q52*(1-$F52))/$K52)*((1+'Inputs &amp; Summary'!$D$7)^AN$29)),((INT(AN$29/$K52)-INT((AN$29-1)/$K52))*($R52*(1-$E52)+$Q52*(1-$F52))*((1+'Inputs &amp; Summary'!$D$7)^AN$29))),((_xlfn.WEIBULL.DIST(AN$29,$L52,$K52,FALSE)*($R52*(1-$E52)+$Q52*(1-$F52))*((1+'Inputs &amp; Summary'!$D$7)^AN$29))))))</f>
        <v>0</v>
      </c>
      <c r="AO52" s="114">
        <f>$D52*IF(AO$29&gt;'Inputs &amp; Summary'!$D$5,0,IF(AO$29&gt;VLOOKUP($G52,Lists!$J$17:$K$21,2),IF($M52=Lists!$H$3,IF($K52&lt;1,(($S52/$K52)*((1+'Inputs &amp; Summary'!$D$7)^AO$29)),((INT(AO$29/$K52)-INT((AO$29-1)/$K52))*$S52*((1+'Inputs &amp; Summary'!$D$7)^AO$29))),(_xlfn.WEIBULL.DIST(AO$29,$L52,$K52,FALSE)*$S52*((1+'Inputs &amp; Summary'!$D$7)^AO$29))),IF($M52=Lists!$H$3,IF($K52&lt;1,((($R52*(1-$E52)+$Q52*(1-$F52))/$K52)*((1+'Inputs &amp; Summary'!$D$7)^AO$29)),((INT(AO$29/$K52)-INT((AO$29-1)/$K52))*($R52*(1-$E52)+$Q52*(1-$F52))*((1+'Inputs &amp; Summary'!$D$7)^AO$29))),((_xlfn.WEIBULL.DIST(AO$29,$L52,$K52,FALSE)*($R52*(1-$E52)+$Q52*(1-$F52))*((1+'Inputs &amp; Summary'!$D$7)^AO$29))))))</f>
        <v>0</v>
      </c>
      <c r="AP52" s="114">
        <f>$D52*IF(AP$29&gt;'Inputs &amp; Summary'!$D$5,0,IF(AP$29&gt;VLOOKUP($G52,Lists!$J$17:$K$21,2),IF($M52=Lists!$H$3,IF($K52&lt;1,(($S52/$K52)*((1+'Inputs &amp; Summary'!$D$7)^AP$29)),((INT(AP$29/$K52)-INT((AP$29-1)/$K52))*$S52*((1+'Inputs &amp; Summary'!$D$7)^AP$29))),(_xlfn.WEIBULL.DIST(AP$29,$L52,$K52,FALSE)*$S52*((1+'Inputs &amp; Summary'!$D$7)^AP$29))),IF($M52=Lists!$H$3,IF($K52&lt;1,((($R52*(1-$E52)+$Q52*(1-$F52))/$K52)*((1+'Inputs &amp; Summary'!$D$7)^AP$29)),((INT(AP$29/$K52)-INT((AP$29-1)/$K52))*($R52*(1-$E52)+$Q52*(1-$F52))*((1+'Inputs &amp; Summary'!$D$7)^AP$29))),((_xlfn.WEIBULL.DIST(AP$29,$L52,$K52,FALSE)*($R52*(1-$E52)+$Q52*(1-$F52))*((1+'Inputs &amp; Summary'!$D$7)^AP$29))))))</f>
        <v>0</v>
      </c>
      <c r="AQ52" s="114">
        <f>$D52*IF(AQ$29&gt;'Inputs &amp; Summary'!$D$5,0,IF(AQ$29&gt;VLOOKUP($G52,Lists!$J$17:$K$21,2),IF($M52=Lists!$H$3,IF($K52&lt;1,(($S52/$K52)*((1+'Inputs &amp; Summary'!$D$7)^AQ$29)),((INT(AQ$29/$K52)-INT((AQ$29-1)/$K52))*$S52*((1+'Inputs &amp; Summary'!$D$7)^AQ$29))),(_xlfn.WEIBULL.DIST(AQ$29,$L52,$K52,FALSE)*$S52*((1+'Inputs &amp; Summary'!$D$7)^AQ$29))),IF($M52=Lists!$H$3,IF($K52&lt;1,((($R52*(1-$E52)+$Q52*(1-$F52))/$K52)*((1+'Inputs &amp; Summary'!$D$7)^AQ$29)),((INT(AQ$29/$K52)-INT((AQ$29-1)/$K52))*($R52*(1-$E52)+$Q52*(1-$F52))*((1+'Inputs &amp; Summary'!$D$7)^AQ$29))),((_xlfn.WEIBULL.DIST(AQ$29,$L52,$K52,FALSE)*($R52*(1-$E52)+$Q52*(1-$F52))*((1+'Inputs &amp; Summary'!$D$7)^AQ$29))))))</f>
        <v>0</v>
      </c>
      <c r="AR52" s="114">
        <f>$D52*IF(AR$29&gt;'Inputs &amp; Summary'!$D$5,0,IF(AR$29&gt;VLOOKUP($G52,Lists!$J$17:$K$21,2),IF($M52=Lists!$H$3,IF($K52&lt;1,(($S52/$K52)*((1+'Inputs &amp; Summary'!$D$7)^AR$29)),((INT(AR$29/$K52)-INT((AR$29-1)/$K52))*$S52*((1+'Inputs &amp; Summary'!$D$7)^AR$29))),(_xlfn.WEIBULL.DIST(AR$29,$L52,$K52,FALSE)*$S52*((1+'Inputs &amp; Summary'!$D$7)^AR$29))),IF($M52=Lists!$H$3,IF($K52&lt;1,((($R52*(1-$E52)+$Q52*(1-$F52))/$K52)*((1+'Inputs &amp; Summary'!$D$7)^AR$29)),((INT(AR$29/$K52)-INT((AR$29-1)/$K52))*($R52*(1-$E52)+$Q52*(1-$F52))*((1+'Inputs &amp; Summary'!$D$7)^AR$29))),((_xlfn.WEIBULL.DIST(AR$29,$L52,$K52,FALSE)*($R52*(1-$E52)+$Q52*(1-$F52))*((1+'Inputs &amp; Summary'!$D$7)^AR$29))))))</f>
        <v>0</v>
      </c>
      <c r="AS52" s="114">
        <f>$D52*IF(AS$29&gt;'Inputs &amp; Summary'!$D$5,0,IF(AS$29&gt;VLOOKUP($G52,Lists!$J$17:$K$21,2),IF($M52=Lists!$H$3,IF($K52&lt;1,(($S52/$K52)*((1+'Inputs &amp; Summary'!$D$7)^AS$29)),((INT(AS$29/$K52)-INT((AS$29-1)/$K52))*$S52*((1+'Inputs &amp; Summary'!$D$7)^AS$29))),(_xlfn.WEIBULL.DIST(AS$29,$L52,$K52,FALSE)*$S52*((1+'Inputs &amp; Summary'!$D$7)^AS$29))),IF($M52=Lists!$H$3,IF($K52&lt;1,((($R52*(1-$E52)+$Q52*(1-$F52))/$K52)*((1+'Inputs &amp; Summary'!$D$7)^AS$29)),((INT(AS$29/$K52)-INT((AS$29-1)/$K52))*($R52*(1-$E52)+$Q52*(1-$F52))*((1+'Inputs &amp; Summary'!$D$7)^AS$29))),((_xlfn.WEIBULL.DIST(AS$29,$L52,$K52,FALSE)*($R52*(1-$E52)+$Q52*(1-$F52))*((1+'Inputs &amp; Summary'!$D$7)^AS$29))))))</f>
        <v>0</v>
      </c>
      <c r="AT52" s="114">
        <f>$D52*IF(AT$29&gt;'Inputs &amp; Summary'!$D$5,0,IF(AT$29&gt;VLOOKUP($G52,Lists!$J$17:$K$21,2),IF($M52=Lists!$H$3,IF($K52&lt;1,(($S52/$K52)*((1+'Inputs &amp; Summary'!$D$7)^AT$29)),((INT(AT$29/$K52)-INT((AT$29-1)/$K52))*$S52*((1+'Inputs &amp; Summary'!$D$7)^AT$29))),(_xlfn.WEIBULL.DIST(AT$29,$L52,$K52,FALSE)*$S52*((1+'Inputs &amp; Summary'!$D$7)^AT$29))),IF($M52=Lists!$H$3,IF($K52&lt;1,((($R52*(1-$E52)+$Q52*(1-$F52))/$K52)*((1+'Inputs &amp; Summary'!$D$7)^AT$29)),((INT(AT$29/$K52)-INT((AT$29-1)/$K52))*($R52*(1-$E52)+$Q52*(1-$F52))*((1+'Inputs &amp; Summary'!$D$7)^AT$29))),((_xlfn.WEIBULL.DIST(AT$29,$L52,$K52,FALSE)*($R52*(1-$E52)+$Q52*(1-$F52))*((1+'Inputs &amp; Summary'!$D$7)^AT$29))))))</f>
        <v>0</v>
      </c>
      <c r="AU52" s="114">
        <f>$D52*IF(AU$29&gt;'Inputs &amp; Summary'!$D$5,0,IF(AU$29&gt;VLOOKUP($G52,Lists!$J$17:$K$21,2),IF($M52=Lists!$H$3,IF($K52&lt;1,(($S52/$K52)*((1+'Inputs &amp; Summary'!$D$7)^AU$29)),((INT(AU$29/$K52)-INT((AU$29-1)/$K52))*$S52*((1+'Inputs &amp; Summary'!$D$7)^AU$29))),(_xlfn.WEIBULL.DIST(AU$29,$L52,$K52,FALSE)*$S52*((1+'Inputs &amp; Summary'!$D$7)^AU$29))),IF($M52=Lists!$H$3,IF($K52&lt;1,((($R52*(1-$E52)+$Q52*(1-$F52))/$K52)*((1+'Inputs &amp; Summary'!$D$7)^AU$29)),((INT(AU$29/$K52)-INT((AU$29-1)/$K52))*($R52*(1-$E52)+$Q52*(1-$F52))*((1+'Inputs &amp; Summary'!$D$7)^AU$29))),((_xlfn.WEIBULL.DIST(AU$29,$L52,$K52,FALSE)*($R52*(1-$E52)+$Q52*(1-$F52))*((1+'Inputs &amp; Summary'!$D$7)^AU$29))))))</f>
        <v>0</v>
      </c>
      <c r="AV52" s="114">
        <f>$D52*IF(AV$29&gt;'Inputs &amp; Summary'!$D$5,0,IF(AV$29&gt;VLOOKUP($G52,Lists!$J$17:$K$21,2),IF($M52=Lists!$H$3,IF($K52&lt;1,(($S52/$K52)*((1+'Inputs &amp; Summary'!$D$7)^AV$29)),((INT(AV$29/$K52)-INT((AV$29-1)/$K52))*$S52*((1+'Inputs &amp; Summary'!$D$7)^AV$29))),(_xlfn.WEIBULL.DIST(AV$29,$L52,$K52,FALSE)*$S52*((1+'Inputs &amp; Summary'!$D$7)^AV$29))),IF($M52=Lists!$H$3,IF($K52&lt;1,((($R52*(1-$E52)+$Q52*(1-$F52))/$K52)*((1+'Inputs &amp; Summary'!$D$7)^AV$29)),((INT(AV$29/$K52)-INT((AV$29-1)/$K52))*($R52*(1-$E52)+$Q52*(1-$F52))*((1+'Inputs &amp; Summary'!$D$7)^AV$29))),((_xlfn.WEIBULL.DIST(AV$29,$L52,$K52,FALSE)*($R52*(1-$E52)+$Q52*(1-$F52))*((1+'Inputs &amp; Summary'!$D$7)^AV$29))))))</f>
        <v>0</v>
      </c>
      <c r="AW52" s="114">
        <f>$D52*IF(AW$29&gt;'Inputs &amp; Summary'!$D$5,0,IF(AW$29&gt;VLOOKUP($G52,Lists!$J$17:$K$21,2),IF($M52=Lists!$H$3,IF($K52&lt;1,(($S52/$K52)*((1+'Inputs &amp; Summary'!$D$7)^AW$29)),((INT(AW$29/$K52)-INT((AW$29-1)/$K52))*$S52*((1+'Inputs &amp; Summary'!$D$7)^AW$29))),(_xlfn.WEIBULL.DIST(AW$29,$L52,$K52,FALSE)*$S52*((1+'Inputs &amp; Summary'!$D$7)^AW$29))),IF($M52=Lists!$H$3,IF($K52&lt;1,((($R52*(1-$E52)+$Q52*(1-$F52))/$K52)*((1+'Inputs &amp; Summary'!$D$7)^AW$29)),((INT(AW$29/$K52)-INT((AW$29-1)/$K52))*($R52*(1-$E52)+$Q52*(1-$F52))*((1+'Inputs &amp; Summary'!$D$7)^AW$29))),((_xlfn.WEIBULL.DIST(AW$29,$L52,$K52,FALSE)*($R52*(1-$E52)+$Q52*(1-$F52))*((1+'Inputs &amp; Summary'!$D$7)^AW$29))))))</f>
        <v>0</v>
      </c>
      <c r="AX52" s="114">
        <f>$D52*IF(AX$29&gt;'Inputs &amp; Summary'!$D$5,0,IF(AX$29&gt;VLOOKUP($G52,Lists!$J$17:$K$21,2),IF($M52=Lists!$H$3,IF($K52&lt;1,(($S52/$K52)*((1+'Inputs &amp; Summary'!$D$7)^AX$29)),((INT(AX$29/$K52)-INT((AX$29-1)/$K52))*$S52*((1+'Inputs &amp; Summary'!$D$7)^AX$29))),(_xlfn.WEIBULL.DIST(AX$29,$L52,$K52,FALSE)*$S52*((1+'Inputs &amp; Summary'!$D$7)^AX$29))),IF($M52=Lists!$H$3,IF($K52&lt;1,((($R52*(1-$E52)+$Q52*(1-$F52))/$K52)*((1+'Inputs &amp; Summary'!$D$7)^AX$29)),((INT(AX$29/$K52)-INT((AX$29-1)/$K52))*($R52*(1-$E52)+$Q52*(1-$F52))*((1+'Inputs &amp; Summary'!$D$7)^AX$29))),((_xlfn.WEIBULL.DIST(AX$29,$L52,$K52,FALSE)*($R52*(1-$E52)+$Q52*(1-$F52))*((1+'Inputs &amp; Summary'!$D$7)^AX$29))))))</f>
        <v>0</v>
      </c>
      <c r="AY52" s="114">
        <f>$D52*IF(AY$29&gt;'Inputs &amp; Summary'!$D$5,0,IF(AY$29&gt;VLOOKUP($G52,Lists!$J$17:$K$21,2),IF($M52=Lists!$H$3,IF($K52&lt;1,(($S52/$K52)*((1+'Inputs &amp; Summary'!$D$7)^AY$29)),((INT(AY$29/$K52)-INT((AY$29-1)/$K52))*$S52*((1+'Inputs &amp; Summary'!$D$7)^AY$29))),(_xlfn.WEIBULL.DIST(AY$29,$L52,$K52,FALSE)*$S52*((1+'Inputs &amp; Summary'!$D$7)^AY$29))),IF($M52=Lists!$H$3,IF($K52&lt;1,((($R52*(1-$E52)+$Q52*(1-$F52))/$K52)*((1+'Inputs &amp; Summary'!$D$7)^AY$29)),((INT(AY$29/$K52)-INT((AY$29-1)/$K52))*($R52*(1-$E52)+$Q52*(1-$F52))*((1+'Inputs &amp; Summary'!$D$7)^AY$29))),((_xlfn.WEIBULL.DIST(AY$29,$L52,$K52,FALSE)*($R52*(1-$E52)+$Q52*(1-$F52))*((1+'Inputs &amp; Summary'!$D$7)^AY$29))))))</f>
        <v>0</v>
      </c>
      <c r="AZ52" s="114">
        <f>$D52*IF(AZ$29&gt;'Inputs &amp; Summary'!$D$5,0,IF(AZ$29&gt;VLOOKUP($G52,Lists!$J$17:$K$21,2),IF($M52=Lists!$H$3,IF($K52&lt;1,(($S52/$K52)*((1+'Inputs &amp; Summary'!$D$7)^AZ$29)),((INT(AZ$29/$K52)-INT((AZ$29-1)/$K52))*$S52*((1+'Inputs &amp; Summary'!$D$7)^AZ$29))),(_xlfn.WEIBULL.DIST(AZ$29,$L52,$K52,FALSE)*$S52*((1+'Inputs &amp; Summary'!$D$7)^AZ$29))),IF($M52=Lists!$H$3,IF($K52&lt;1,((($R52*(1-$E52)+$Q52*(1-$F52))/$K52)*((1+'Inputs &amp; Summary'!$D$7)^AZ$29)),((INT(AZ$29/$K52)-INT((AZ$29-1)/$K52))*($R52*(1-$E52)+$Q52*(1-$F52))*((1+'Inputs &amp; Summary'!$D$7)^AZ$29))),((_xlfn.WEIBULL.DIST(AZ$29,$L52,$K52,FALSE)*($R52*(1-$E52)+$Q52*(1-$F52))*((1+'Inputs &amp; Summary'!$D$7)^AZ$29))))))</f>
        <v>0</v>
      </c>
      <c r="BA52" s="114">
        <f>$D52*IF(BA$29&gt;'Inputs &amp; Summary'!$D$5,0,IF(BA$29&gt;VLOOKUP($G52,Lists!$J$17:$K$21,2),IF($M52=Lists!$H$3,IF($K52&lt;1,(($S52/$K52)*((1+'Inputs &amp; Summary'!$D$7)^BA$29)),((INT(BA$29/$K52)-INT((BA$29-1)/$K52))*$S52*((1+'Inputs &amp; Summary'!$D$7)^BA$29))),(_xlfn.WEIBULL.DIST(BA$29,$L52,$K52,FALSE)*$S52*((1+'Inputs &amp; Summary'!$D$7)^BA$29))),IF($M52=Lists!$H$3,IF($K52&lt;1,((($R52*(1-$E52)+$Q52*(1-$F52))/$K52)*((1+'Inputs &amp; Summary'!$D$7)^BA$29)),((INT(BA$29/$K52)-INT((BA$29-1)/$K52))*($R52*(1-$E52)+$Q52*(1-$F52))*((1+'Inputs &amp; Summary'!$D$7)^BA$29))),((_xlfn.WEIBULL.DIST(BA$29,$L52,$K52,FALSE)*($R52*(1-$E52)+$Q52*(1-$F52))*((1+'Inputs &amp; Summary'!$D$7)^BA$29))))))</f>
        <v>0</v>
      </c>
      <c r="BB52" s="114">
        <f>$D52*IF(BB$29&gt;'Inputs &amp; Summary'!$D$5,0,IF(BB$29&gt;VLOOKUP($G52,Lists!$J$17:$K$21,2),IF($M52=Lists!$H$3,IF($K52&lt;1,(($S52/$K52)*((1+'Inputs &amp; Summary'!$D$7)^BB$29)),((INT(BB$29/$K52)-INT((BB$29-1)/$K52))*$S52*((1+'Inputs &amp; Summary'!$D$7)^BB$29))),(_xlfn.WEIBULL.DIST(BB$29,$L52,$K52,FALSE)*$S52*((1+'Inputs &amp; Summary'!$D$7)^BB$29))),IF($M52=Lists!$H$3,IF($K52&lt;1,((($R52*(1-$E52)+$Q52*(1-$F52))/$K52)*((1+'Inputs &amp; Summary'!$D$7)^BB$29)),((INT(BB$29/$K52)-INT((BB$29-1)/$K52))*($R52*(1-$E52)+$Q52*(1-$F52))*((1+'Inputs &amp; Summary'!$D$7)^BB$29))),((_xlfn.WEIBULL.DIST(BB$29,$L52,$K52,FALSE)*($R52*(1-$E52)+$Q52*(1-$F52))*((1+'Inputs &amp; Summary'!$D$7)^BB$29))))))</f>
        <v>0</v>
      </c>
      <c r="BC52" s="114">
        <f>$D52*IF(BC$29&gt;'Inputs &amp; Summary'!$D$5,0,IF(BC$29&gt;VLOOKUP($G52,Lists!$J$17:$K$21,2),IF($M52=Lists!$H$3,IF($K52&lt;1,(($S52/$K52)*((1+'Inputs &amp; Summary'!$D$7)^BC$29)),((INT(BC$29/$K52)-INT((BC$29-1)/$K52))*$S52*((1+'Inputs &amp; Summary'!$D$7)^BC$29))),(_xlfn.WEIBULL.DIST(BC$29,$L52,$K52,FALSE)*$S52*((1+'Inputs &amp; Summary'!$D$7)^BC$29))),IF($M52=Lists!$H$3,IF($K52&lt;1,((($R52*(1-$E52)+$Q52*(1-$F52))/$K52)*((1+'Inputs &amp; Summary'!$D$7)^BC$29)),((INT(BC$29/$K52)-INT((BC$29-1)/$K52))*($R52*(1-$E52)+$Q52*(1-$F52))*((1+'Inputs &amp; Summary'!$D$7)^BC$29))),((_xlfn.WEIBULL.DIST(BC$29,$L52,$K52,FALSE)*($R52*(1-$E52)+$Q52*(1-$F52))*((1+'Inputs &amp; Summary'!$D$7)^BC$29))))))</f>
        <v>0</v>
      </c>
      <c r="BD52" s="114">
        <f>$D52*IF(BD$29&gt;'Inputs &amp; Summary'!$D$5,0,IF(BD$29&gt;VLOOKUP($G52,Lists!$J$17:$K$21,2),IF($M52=Lists!$H$3,IF($K52&lt;1,(($S52/$K52)*((1+'Inputs &amp; Summary'!$D$7)^BD$29)),((INT(BD$29/$K52)-INT((BD$29-1)/$K52))*$S52*((1+'Inputs &amp; Summary'!$D$7)^BD$29))),(_xlfn.WEIBULL.DIST(BD$29,$L52,$K52,FALSE)*$S52*((1+'Inputs &amp; Summary'!$D$7)^BD$29))),IF($M52=Lists!$H$3,IF($K52&lt;1,((($R52*(1-$E52)+$Q52*(1-$F52))/$K52)*((1+'Inputs &amp; Summary'!$D$7)^BD$29)),((INT(BD$29/$K52)-INT((BD$29-1)/$K52))*($R52*(1-$E52)+$Q52*(1-$F52))*((1+'Inputs &amp; Summary'!$D$7)^BD$29))),((_xlfn.WEIBULL.DIST(BD$29,$L52,$K52,FALSE)*($R52*(1-$E52)+$Q52*(1-$F52))*((1+'Inputs &amp; Summary'!$D$7)^BD$29))))))</f>
        <v>0</v>
      </c>
      <c r="BE52" s="114">
        <f>$D52*IF(BE$29&gt;'Inputs &amp; Summary'!$D$5,0,IF(BE$29&gt;VLOOKUP($G52,Lists!$J$17:$K$21,2),IF($M52=Lists!$H$3,IF($K52&lt;1,(($S52/$K52)*((1+'Inputs &amp; Summary'!$D$7)^BE$29)),((INT(BE$29/$K52)-INT((BE$29-1)/$K52))*$S52*((1+'Inputs &amp; Summary'!$D$7)^BE$29))),(_xlfn.WEIBULL.DIST(BE$29,$L52,$K52,FALSE)*$S52*((1+'Inputs &amp; Summary'!$D$7)^BE$29))),IF($M52=Lists!$H$3,IF($K52&lt;1,((($R52*(1-$E52)+$Q52*(1-$F52))/$K52)*((1+'Inputs &amp; Summary'!$D$7)^BE$29)),((INT(BE$29/$K52)-INT((BE$29-1)/$K52))*($R52*(1-$E52)+$Q52*(1-$F52))*((1+'Inputs &amp; Summary'!$D$7)^BE$29))),((_xlfn.WEIBULL.DIST(BE$29,$L52,$K52,FALSE)*($R52*(1-$E52)+$Q52*(1-$F52))*((1+'Inputs &amp; Summary'!$D$7)^BE$29))))))</f>
        <v>0</v>
      </c>
      <c r="BF52" s="114">
        <f>$D52*IF(BF$29&gt;'Inputs &amp; Summary'!$D$5,0,IF(BF$29&gt;VLOOKUP($G52,Lists!$J$17:$K$21,2),IF($M52=Lists!$H$3,IF($K52&lt;1,(($S52/$K52)*((1+'Inputs &amp; Summary'!$D$7)^BF$29)),((INT(BF$29/$K52)-INT((BF$29-1)/$K52))*$S52*((1+'Inputs &amp; Summary'!$D$7)^BF$29))),(_xlfn.WEIBULL.DIST(BF$29,$L52,$K52,FALSE)*$S52*((1+'Inputs &amp; Summary'!$D$7)^BF$29))),IF($M52=Lists!$H$3,IF($K52&lt;1,((($R52*(1-$E52)+$Q52*(1-$F52))/$K52)*((1+'Inputs &amp; Summary'!$D$7)^BF$29)),((INT(BF$29/$K52)-INT((BF$29-1)/$K52))*($R52*(1-$E52)+$Q52*(1-$F52))*((1+'Inputs &amp; Summary'!$D$7)^BF$29))),((_xlfn.WEIBULL.DIST(BF$29,$L52,$K52,FALSE)*($R52*(1-$E52)+$Q52*(1-$F52))*((1+'Inputs &amp; Summary'!$D$7)^BF$29))))))</f>
        <v>0</v>
      </c>
      <c r="BG52" s="114">
        <f>$D52*IF(BG$29&gt;'Inputs &amp; Summary'!$D$5,0,IF(BG$29&gt;VLOOKUP($G52,Lists!$J$17:$K$21,2),IF($M52=Lists!$H$3,IF($K52&lt;1,(($S52/$K52)*((1+'Inputs &amp; Summary'!$D$7)^BG$29)),((INT(BG$29/$K52)-INT((BG$29-1)/$K52))*$S52*((1+'Inputs &amp; Summary'!$D$7)^BG$29))),(_xlfn.WEIBULL.DIST(BG$29,$L52,$K52,FALSE)*$S52*((1+'Inputs &amp; Summary'!$D$7)^BG$29))),IF($M52=Lists!$H$3,IF($K52&lt;1,((($R52*(1-$E52)+$Q52*(1-$F52))/$K52)*((1+'Inputs &amp; Summary'!$D$7)^BG$29)),((INT(BG$29/$K52)-INT((BG$29-1)/$K52))*($R52*(1-$E52)+$Q52*(1-$F52))*((1+'Inputs &amp; Summary'!$D$7)^BG$29))),((_xlfn.WEIBULL.DIST(BG$29,$L52,$K52,FALSE)*($R52*(1-$E52)+$Q52*(1-$F52))*((1+'Inputs &amp; Summary'!$D$7)^BG$29))))))</f>
        <v>0</v>
      </c>
      <c r="BH52" s="114">
        <f>$D52*IF(BH$29&gt;'Inputs &amp; Summary'!$D$5,0,IF(BH$29&gt;VLOOKUP($G52,Lists!$J$17:$K$21,2),IF($M52=Lists!$H$3,IF($K52&lt;1,(($S52/$K52)*((1+'Inputs &amp; Summary'!$D$7)^BH$29)),((INT(BH$29/$K52)-INT((BH$29-1)/$K52))*$S52*((1+'Inputs &amp; Summary'!$D$7)^BH$29))),(_xlfn.WEIBULL.DIST(BH$29,$L52,$K52,FALSE)*$S52*((1+'Inputs &amp; Summary'!$D$7)^BH$29))),IF($M52=Lists!$H$3,IF($K52&lt;1,((($R52*(1-$E52)+$Q52*(1-$F52))/$K52)*((1+'Inputs &amp; Summary'!$D$7)^BH$29)),((INT(BH$29/$K52)-INT((BH$29-1)/$K52))*($R52*(1-$E52)+$Q52*(1-$F52))*((1+'Inputs &amp; Summary'!$D$7)^BH$29))),((_xlfn.WEIBULL.DIST(BH$29,$L52,$K52,FALSE)*($R52*(1-$E52)+$Q52*(1-$F52))*((1+'Inputs &amp; Summary'!$D$7)^BH$29))))))</f>
        <v>0</v>
      </c>
      <c r="BI52" s="114">
        <f>$D52*IF(BI$29&gt;'Inputs &amp; Summary'!$D$5,0,IF(BI$29&gt;VLOOKUP($G52,Lists!$J$17:$K$21,2),IF($M52=Lists!$H$3,IF($K52&lt;1,(($S52/$K52)*((1+'Inputs &amp; Summary'!$D$7)^BI$29)),((INT(BI$29/$K52)-INT((BI$29-1)/$K52))*$S52*((1+'Inputs &amp; Summary'!$D$7)^BI$29))),(_xlfn.WEIBULL.DIST(BI$29,$L52,$K52,FALSE)*$S52*((1+'Inputs &amp; Summary'!$D$7)^BI$29))),IF($M52=Lists!$H$3,IF($K52&lt;1,((($R52*(1-$E52)+$Q52*(1-$F52))/$K52)*((1+'Inputs &amp; Summary'!$D$7)^BI$29)),((INT(BI$29/$K52)-INT((BI$29-1)/$K52))*($R52*(1-$E52)+$Q52*(1-$F52))*((1+'Inputs &amp; Summary'!$D$7)^BI$29))),((_xlfn.WEIBULL.DIST(BI$29,$L52,$K52,FALSE)*($R52*(1-$E52)+$Q52*(1-$F52))*((1+'Inputs &amp; Summary'!$D$7)^BI$29))))))</f>
        <v>0</v>
      </c>
      <c r="BJ52" s="114">
        <f>$D52*IF(BJ$29&gt;'Inputs &amp; Summary'!$D$5,0,IF(BJ$29&gt;VLOOKUP($G52,Lists!$J$17:$K$21,2),IF($M52=Lists!$H$3,IF($K52&lt;1,(($S52/$K52)*((1+'Inputs &amp; Summary'!$D$7)^BJ$29)),((INT(BJ$29/$K52)-INT((BJ$29-1)/$K52))*$S52*((1+'Inputs &amp; Summary'!$D$7)^BJ$29))),(_xlfn.WEIBULL.DIST(BJ$29,$L52,$K52,FALSE)*$S52*((1+'Inputs &amp; Summary'!$D$7)^BJ$29))),IF($M52=Lists!$H$3,IF($K52&lt;1,((($R52*(1-$E52)+$Q52*(1-$F52))/$K52)*((1+'Inputs &amp; Summary'!$D$7)^BJ$29)),((INT(BJ$29/$K52)-INT((BJ$29-1)/$K52))*($R52*(1-$E52)+$Q52*(1-$F52))*((1+'Inputs &amp; Summary'!$D$7)^BJ$29))),((_xlfn.WEIBULL.DIST(BJ$29,$L52,$K52,FALSE)*($R52*(1-$E52)+$Q52*(1-$F52))*((1+'Inputs &amp; Summary'!$D$7)^BJ$29))))))</f>
        <v>0</v>
      </c>
      <c r="BK52" s="114">
        <f>$D52*IF(BK$29&gt;'Inputs &amp; Summary'!$D$5,0,IF(BK$29&gt;VLOOKUP($G52,Lists!$J$17:$K$21,2),IF($M52=Lists!$H$3,IF($K52&lt;1,(($S52/$K52)*((1+'Inputs &amp; Summary'!$D$7)^BK$29)),((INT(BK$29/$K52)-INT((BK$29-1)/$K52))*$S52*((1+'Inputs &amp; Summary'!$D$7)^BK$29))),(_xlfn.WEIBULL.DIST(BK$29,$L52,$K52,FALSE)*$S52*((1+'Inputs &amp; Summary'!$D$7)^BK$29))),IF($M52=Lists!$H$3,IF($K52&lt;1,((($R52*(1-$E52)+$Q52*(1-$F52))/$K52)*((1+'Inputs &amp; Summary'!$D$7)^BK$29)),((INT(BK$29/$K52)-INT((BK$29-1)/$K52))*($R52*(1-$E52)+$Q52*(1-$F52))*((1+'Inputs &amp; Summary'!$D$7)^BK$29))),((_xlfn.WEIBULL.DIST(BK$29,$L52,$K52,FALSE)*($R52*(1-$E52)+$Q52*(1-$F52))*((1+'Inputs &amp; Summary'!$D$7)^BK$29))))))</f>
        <v>0</v>
      </c>
      <c r="BL52" s="114">
        <f>$D52*IF(BL$29&gt;'Inputs &amp; Summary'!$D$5,0,IF(BL$29&gt;VLOOKUP($G52,Lists!$J$17:$K$21,2),IF($M52=Lists!$H$3,IF($K52&lt;1,(($S52/$K52)*((1+'Inputs &amp; Summary'!$D$7)^BL$29)),((INT(BL$29/$K52)-INT((BL$29-1)/$K52))*$S52*((1+'Inputs &amp; Summary'!$D$7)^BL$29))),(_xlfn.WEIBULL.DIST(BL$29,$L52,$K52,FALSE)*$S52*((1+'Inputs &amp; Summary'!$D$7)^BL$29))),IF($M52=Lists!$H$3,IF($K52&lt;1,((($R52*(1-$E52)+$Q52*(1-$F52))/$K52)*((1+'Inputs &amp; Summary'!$D$7)^BL$29)),((INT(BL$29/$K52)-INT((BL$29-1)/$K52))*($R52*(1-$E52)+$Q52*(1-$F52))*((1+'Inputs &amp; Summary'!$D$7)^BL$29))),((_xlfn.WEIBULL.DIST(BL$29,$L52,$K52,FALSE)*($R52*(1-$E52)+$Q52*(1-$F52))*((1+'Inputs &amp; Summary'!$D$7)^BL$29))))))</f>
        <v>0</v>
      </c>
    </row>
    <row r="53" spans="1:64" s="1" customFormat="1" x14ac:dyDescent="0.3">
      <c r="A53" s="79" t="s">
        <v>158</v>
      </c>
      <c r="B53" s="33" t="s">
        <v>307</v>
      </c>
      <c r="C53" s="33" t="s">
        <v>138</v>
      </c>
      <c r="D53" s="68">
        <v>1</v>
      </c>
      <c r="E53" s="68">
        <v>0</v>
      </c>
      <c r="F53" s="68">
        <v>0</v>
      </c>
      <c r="G53" s="213" t="s">
        <v>433</v>
      </c>
      <c r="H53" s="34"/>
      <c r="I53" s="34" t="s">
        <v>96</v>
      </c>
      <c r="J53" s="33">
        <f>VLOOKUP(I53,'Labor Rates'!$A$1:$B$16,2)</f>
        <v>14.423076923076923</v>
      </c>
      <c r="K53" s="35">
        <v>1</v>
      </c>
      <c r="L53" s="35">
        <v>1</v>
      </c>
      <c r="M53" s="33" t="s">
        <v>259</v>
      </c>
      <c r="N53" s="84">
        <v>2</v>
      </c>
      <c r="O53" s="35">
        <v>0.08</v>
      </c>
      <c r="P53" s="5">
        <v>0</v>
      </c>
      <c r="Q53" s="73">
        <f t="shared" si="6"/>
        <v>2.3076923076923079</v>
      </c>
      <c r="R53" s="73">
        <f t="shared" si="7"/>
        <v>0</v>
      </c>
      <c r="S53" s="74">
        <f t="shared" si="8"/>
        <v>2.3076923076923079</v>
      </c>
      <c r="T53" s="88"/>
      <c r="U53" s="80"/>
      <c r="V53" s="87">
        <f t="shared" si="9"/>
        <v>2.8596135224880079</v>
      </c>
      <c r="W53" s="87">
        <f>NPV('Inputs &amp; Summary'!$D$6,Y53:BL53)</f>
        <v>28.999523760524148</v>
      </c>
      <c r="X53" s="90">
        <f t="shared" si="10"/>
        <v>4.1073490040491236E-4</v>
      </c>
      <c r="Y53" s="114">
        <f>$D53*IF(Y$29&gt;'Inputs &amp; Summary'!$D$5,0,IF(Y$29&gt;VLOOKUP($G53,Lists!$J$17:$K$21,2),IF($M53=Lists!$H$3,IF($K53&lt;1,(($S53/$K53)*((1+'Inputs &amp; Summary'!$D$7)^Y$29)),((INT(Y$29/$K53)-INT((Y$29-1)/$K53))*$S53*((1+'Inputs &amp; Summary'!$D$7)^Y$29))),(_xlfn.WEIBULL.DIST(Y$29,$L53,$K53,FALSE)*$S53*((1+'Inputs &amp; Summary'!$D$7)^Y$29))),IF($M53=Lists!$H$3,IF($K53&lt;1,((($R53*(1-$E53)+$Q53*(1-$F53))/$K53)*((1+'Inputs &amp; Summary'!$D$7)^Y$29)),((INT(Y$29/$K53)-INT((Y$29-1)/$K53))*($R53*(1-$E53)+$Q53*(1-$F53))*((1+'Inputs &amp; Summary'!$D$7)^Y$29))),((_xlfn.WEIBULL.DIST(Y$29,$L53,$K53,FALSE)*($R53*(1-$E53)+$Q53*(1-$F53))*((1+'Inputs &amp; Summary'!$D$7)^Y$29))))))</f>
        <v>2.3538461538461539</v>
      </c>
      <c r="Z53" s="114">
        <f>$D53*IF(Z$29&gt;'Inputs &amp; Summary'!$D$5,0,IF(Z$29&gt;VLOOKUP($G53,Lists!$J$17:$K$21,2),IF($M53=Lists!$H$3,IF($K53&lt;1,(($S53/$K53)*((1+'Inputs &amp; Summary'!$D$7)^Z$29)),((INT(Z$29/$K53)-INT((Z$29-1)/$K53))*$S53*((1+'Inputs &amp; Summary'!$D$7)^Z$29))),(_xlfn.WEIBULL.DIST(Z$29,$L53,$K53,FALSE)*$S53*((1+'Inputs &amp; Summary'!$D$7)^Z$29))),IF($M53=Lists!$H$3,IF($K53&lt;1,((($R53*(1-$E53)+$Q53*(1-$F53))/$K53)*((1+'Inputs &amp; Summary'!$D$7)^Z$29)),((INT(Z$29/$K53)-INT((Z$29-1)/$K53))*($R53*(1-$E53)+$Q53*(1-$F53))*((1+'Inputs &amp; Summary'!$D$7)^Z$29))),((_xlfn.WEIBULL.DIST(Z$29,$L53,$K53,FALSE)*($R53*(1-$E53)+$Q53*(1-$F53))*((1+'Inputs &amp; Summary'!$D$7)^Z$29))))))</f>
        <v>2.4009230769230769</v>
      </c>
      <c r="AA53" s="114">
        <f>$D53*IF(AA$29&gt;'Inputs &amp; Summary'!$D$5,0,IF(AA$29&gt;VLOOKUP($G53,Lists!$J$17:$K$21,2),IF($M53=Lists!$H$3,IF($K53&lt;1,(($S53/$K53)*((1+'Inputs &amp; Summary'!$D$7)^AA$29)),((INT(AA$29/$K53)-INT((AA$29-1)/$K53))*$S53*((1+'Inputs &amp; Summary'!$D$7)^AA$29))),(_xlfn.WEIBULL.DIST(AA$29,$L53,$K53,FALSE)*$S53*((1+'Inputs &amp; Summary'!$D$7)^AA$29))),IF($M53=Lists!$H$3,IF($K53&lt;1,((($R53*(1-$E53)+$Q53*(1-$F53))/$K53)*((1+'Inputs &amp; Summary'!$D$7)^AA$29)),((INT(AA$29/$K53)-INT((AA$29-1)/$K53))*($R53*(1-$E53)+$Q53*(1-$F53))*((1+'Inputs &amp; Summary'!$D$7)^AA$29))),((_xlfn.WEIBULL.DIST(AA$29,$L53,$K53,FALSE)*($R53*(1-$E53)+$Q53*(1-$F53))*((1+'Inputs &amp; Summary'!$D$7)^AA$29))))))</f>
        <v>2.4489415384615385</v>
      </c>
      <c r="AB53" s="114">
        <f>$D53*IF(AB$29&gt;'Inputs &amp; Summary'!$D$5,0,IF(AB$29&gt;VLOOKUP($G53,Lists!$J$17:$K$21,2),IF($M53=Lists!$H$3,IF($K53&lt;1,(($S53/$K53)*((1+'Inputs &amp; Summary'!$D$7)^AB$29)),((INT(AB$29/$K53)-INT((AB$29-1)/$K53))*$S53*((1+'Inputs &amp; Summary'!$D$7)^AB$29))),(_xlfn.WEIBULL.DIST(AB$29,$L53,$K53,FALSE)*$S53*((1+'Inputs &amp; Summary'!$D$7)^AB$29))),IF($M53=Lists!$H$3,IF($K53&lt;1,((($R53*(1-$E53)+$Q53*(1-$F53))/$K53)*((1+'Inputs &amp; Summary'!$D$7)^AB$29)),((INT(AB$29/$K53)-INT((AB$29-1)/$K53))*($R53*(1-$E53)+$Q53*(1-$F53))*((1+'Inputs &amp; Summary'!$D$7)^AB$29))),((_xlfn.WEIBULL.DIST(AB$29,$L53,$K53,FALSE)*($R53*(1-$E53)+$Q53*(1-$F53))*((1+'Inputs &amp; Summary'!$D$7)^AB$29))))))</f>
        <v>2.4979203692307697</v>
      </c>
      <c r="AC53" s="114">
        <f>$D53*IF(AC$29&gt;'Inputs &amp; Summary'!$D$5,0,IF(AC$29&gt;VLOOKUP($G53,Lists!$J$17:$K$21,2),IF($M53=Lists!$H$3,IF($K53&lt;1,(($S53/$K53)*((1+'Inputs &amp; Summary'!$D$7)^AC$29)),((INT(AC$29/$K53)-INT((AC$29-1)/$K53))*$S53*((1+'Inputs &amp; Summary'!$D$7)^AC$29))),(_xlfn.WEIBULL.DIST(AC$29,$L53,$K53,FALSE)*$S53*((1+'Inputs &amp; Summary'!$D$7)^AC$29))),IF($M53=Lists!$H$3,IF($K53&lt;1,((($R53*(1-$E53)+$Q53*(1-$F53))/$K53)*((1+'Inputs &amp; Summary'!$D$7)^AC$29)),((INT(AC$29/$K53)-INT((AC$29-1)/$K53))*($R53*(1-$E53)+$Q53*(1-$F53))*((1+'Inputs &amp; Summary'!$D$7)^AC$29))),((_xlfn.WEIBULL.DIST(AC$29,$L53,$K53,FALSE)*($R53*(1-$E53)+$Q53*(1-$F53))*((1+'Inputs &amp; Summary'!$D$7)^AC$29))))))</f>
        <v>2.5478787766153848</v>
      </c>
      <c r="AD53" s="114">
        <f>$D53*IF(AD$29&gt;'Inputs &amp; Summary'!$D$5,0,IF(AD$29&gt;VLOOKUP($G53,Lists!$J$17:$K$21,2),IF($M53=Lists!$H$3,IF($K53&lt;1,(($S53/$K53)*((1+'Inputs &amp; Summary'!$D$7)^AD$29)),((INT(AD$29/$K53)-INT((AD$29-1)/$K53))*$S53*((1+'Inputs &amp; Summary'!$D$7)^AD$29))),(_xlfn.WEIBULL.DIST(AD$29,$L53,$K53,FALSE)*$S53*((1+'Inputs &amp; Summary'!$D$7)^AD$29))),IF($M53=Lists!$H$3,IF($K53&lt;1,((($R53*(1-$E53)+$Q53*(1-$F53))/$K53)*((1+'Inputs &amp; Summary'!$D$7)^AD$29)),((INT(AD$29/$K53)-INT((AD$29-1)/$K53))*($R53*(1-$E53)+$Q53*(1-$F53))*((1+'Inputs &amp; Summary'!$D$7)^AD$29))),((_xlfn.WEIBULL.DIST(AD$29,$L53,$K53,FALSE)*($R53*(1-$E53)+$Q53*(1-$F53))*((1+'Inputs &amp; Summary'!$D$7)^AD$29))))))</f>
        <v>2.5988363521476927</v>
      </c>
      <c r="AE53" s="114">
        <f>$D53*IF(AE$29&gt;'Inputs &amp; Summary'!$D$5,0,IF(AE$29&gt;VLOOKUP($G53,Lists!$J$17:$K$21,2),IF($M53=Lists!$H$3,IF($K53&lt;1,(($S53/$K53)*((1+'Inputs &amp; Summary'!$D$7)^AE$29)),((INT(AE$29/$K53)-INT((AE$29-1)/$K53))*$S53*((1+'Inputs &amp; Summary'!$D$7)^AE$29))),(_xlfn.WEIBULL.DIST(AE$29,$L53,$K53,FALSE)*$S53*((1+'Inputs &amp; Summary'!$D$7)^AE$29))),IF($M53=Lists!$H$3,IF($K53&lt;1,((($R53*(1-$E53)+$Q53*(1-$F53))/$K53)*((1+'Inputs &amp; Summary'!$D$7)^AE$29)),((INT(AE$29/$K53)-INT((AE$29-1)/$K53))*($R53*(1-$E53)+$Q53*(1-$F53))*((1+'Inputs &amp; Summary'!$D$7)^AE$29))),((_xlfn.WEIBULL.DIST(AE$29,$L53,$K53,FALSE)*($R53*(1-$E53)+$Q53*(1-$F53))*((1+'Inputs &amp; Summary'!$D$7)^AE$29))))))</f>
        <v>2.6508130791906459</v>
      </c>
      <c r="AF53" s="114">
        <f>$D53*IF(AF$29&gt;'Inputs &amp; Summary'!$D$5,0,IF(AF$29&gt;VLOOKUP($G53,Lists!$J$17:$K$21,2),IF($M53=Lists!$H$3,IF($K53&lt;1,(($S53/$K53)*((1+'Inputs &amp; Summary'!$D$7)^AF$29)),((INT(AF$29/$K53)-INT((AF$29-1)/$K53))*$S53*((1+'Inputs &amp; Summary'!$D$7)^AF$29))),(_xlfn.WEIBULL.DIST(AF$29,$L53,$K53,FALSE)*$S53*((1+'Inputs &amp; Summary'!$D$7)^AF$29))),IF($M53=Lists!$H$3,IF($K53&lt;1,((($R53*(1-$E53)+$Q53*(1-$F53))/$K53)*((1+'Inputs &amp; Summary'!$D$7)^AF$29)),((INT(AF$29/$K53)-INT((AF$29-1)/$K53))*($R53*(1-$E53)+$Q53*(1-$F53))*((1+'Inputs &amp; Summary'!$D$7)^AF$29))),((_xlfn.WEIBULL.DIST(AF$29,$L53,$K53,FALSE)*($R53*(1-$E53)+$Q53*(1-$F53))*((1+'Inputs &amp; Summary'!$D$7)^AF$29))))))</f>
        <v>2.7038293407744591</v>
      </c>
      <c r="AG53" s="114">
        <f>$D53*IF(AG$29&gt;'Inputs &amp; Summary'!$D$5,0,IF(AG$29&gt;VLOOKUP($G53,Lists!$J$17:$K$21,2),IF($M53=Lists!$H$3,IF($K53&lt;1,(($S53/$K53)*((1+'Inputs &amp; Summary'!$D$7)^AG$29)),((INT(AG$29/$K53)-INT((AG$29-1)/$K53))*$S53*((1+'Inputs &amp; Summary'!$D$7)^AG$29))),(_xlfn.WEIBULL.DIST(AG$29,$L53,$K53,FALSE)*$S53*((1+'Inputs &amp; Summary'!$D$7)^AG$29))),IF($M53=Lists!$H$3,IF($K53&lt;1,((($R53*(1-$E53)+$Q53*(1-$F53))/$K53)*((1+'Inputs &amp; Summary'!$D$7)^AG$29)),((INT(AG$29/$K53)-INT((AG$29-1)/$K53))*($R53*(1-$E53)+$Q53*(1-$F53))*((1+'Inputs &amp; Summary'!$D$7)^AG$29))),((_xlfn.WEIBULL.DIST(AG$29,$L53,$K53,FALSE)*($R53*(1-$E53)+$Q53*(1-$F53))*((1+'Inputs &amp; Summary'!$D$7)^AG$29))))))</f>
        <v>2.7579059275899485</v>
      </c>
      <c r="AH53" s="114">
        <f>$D53*IF(AH$29&gt;'Inputs &amp; Summary'!$D$5,0,IF(AH$29&gt;VLOOKUP($G53,Lists!$J$17:$K$21,2),IF($M53=Lists!$H$3,IF($K53&lt;1,(($S53/$K53)*((1+'Inputs &amp; Summary'!$D$7)^AH$29)),((INT(AH$29/$K53)-INT((AH$29-1)/$K53))*$S53*((1+'Inputs &amp; Summary'!$D$7)^AH$29))),(_xlfn.WEIBULL.DIST(AH$29,$L53,$K53,FALSE)*$S53*((1+'Inputs &amp; Summary'!$D$7)^AH$29))),IF($M53=Lists!$H$3,IF($K53&lt;1,((($R53*(1-$E53)+$Q53*(1-$F53))/$K53)*((1+'Inputs &amp; Summary'!$D$7)^AH$29)),((INT(AH$29/$K53)-INT((AH$29-1)/$K53))*($R53*(1-$E53)+$Q53*(1-$F53))*((1+'Inputs &amp; Summary'!$D$7)^AH$29))),((_xlfn.WEIBULL.DIST(AH$29,$L53,$K53,FALSE)*($R53*(1-$E53)+$Q53*(1-$F53))*((1+'Inputs &amp; Summary'!$D$7)^AH$29))))))</f>
        <v>2.8130640461417475</v>
      </c>
      <c r="AI53" s="114">
        <f>$D53*IF(AI$29&gt;'Inputs &amp; Summary'!$D$5,0,IF(AI$29&gt;VLOOKUP($G53,Lists!$J$17:$K$21,2),IF($M53=Lists!$H$3,IF($K53&lt;1,(($S53/$K53)*((1+'Inputs &amp; Summary'!$D$7)^AI$29)),((INT(AI$29/$K53)-INT((AI$29-1)/$K53))*$S53*((1+'Inputs &amp; Summary'!$D$7)^AI$29))),(_xlfn.WEIBULL.DIST(AI$29,$L53,$K53,FALSE)*$S53*((1+'Inputs &amp; Summary'!$D$7)^AI$29))),IF($M53=Lists!$H$3,IF($K53&lt;1,((($R53*(1-$E53)+$Q53*(1-$F53))/$K53)*((1+'Inputs &amp; Summary'!$D$7)^AI$29)),((INT(AI$29/$K53)-INT((AI$29-1)/$K53))*($R53*(1-$E53)+$Q53*(1-$F53))*((1+'Inputs &amp; Summary'!$D$7)^AI$29))),((_xlfn.WEIBULL.DIST(AI$29,$L53,$K53,FALSE)*($R53*(1-$E53)+$Q53*(1-$F53))*((1+'Inputs &amp; Summary'!$D$7)^AI$29))))))</f>
        <v>2.869325327064582</v>
      </c>
      <c r="AJ53" s="114">
        <f>$D53*IF(AJ$29&gt;'Inputs &amp; Summary'!$D$5,0,IF(AJ$29&gt;VLOOKUP($G53,Lists!$J$17:$K$21,2),IF($M53=Lists!$H$3,IF($K53&lt;1,(($S53/$K53)*((1+'Inputs &amp; Summary'!$D$7)^AJ$29)),((INT(AJ$29/$K53)-INT((AJ$29-1)/$K53))*$S53*((1+'Inputs &amp; Summary'!$D$7)^AJ$29))),(_xlfn.WEIBULL.DIST(AJ$29,$L53,$K53,FALSE)*$S53*((1+'Inputs &amp; Summary'!$D$7)^AJ$29))),IF($M53=Lists!$H$3,IF($K53&lt;1,((($R53*(1-$E53)+$Q53*(1-$F53))/$K53)*((1+'Inputs &amp; Summary'!$D$7)^AJ$29)),((INT(AJ$29/$K53)-INT((AJ$29-1)/$K53))*($R53*(1-$E53)+$Q53*(1-$F53))*((1+'Inputs &amp; Summary'!$D$7)^AJ$29))),((_xlfn.WEIBULL.DIST(AJ$29,$L53,$K53,FALSE)*($R53*(1-$E53)+$Q53*(1-$F53))*((1+'Inputs &amp; Summary'!$D$7)^AJ$29))))))</f>
        <v>2.9267118336058742</v>
      </c>
      <c r="AK53" s="114">
        <f>$D53*IF(AK$29&gt;'Inputs &amp; Summary'!$D$5,0,IF(AK$29&gt;VLOOKUP($G53,Lists!$J$17:$K$21,2),IF($M53=Lists!$H$3,IF($K53&lt;1,(($S53/$K53)*((1+'Inputs &amp; Summary'!$D$7)^AK$29)),((INT(AK$29/$K53)-INT((AK$29-1)/$K53))*$S53*((1+'Inputs &amp; Summary'!$D$7)^AK$29))),(_xlfn.WEIBULL.DIST(AK$29,$L53,$K53,FALSE)*$S53*((1+'Inputs &amp; Summary'!$D$7)^AK$29))),IF($M53=Lists!$H$3,IF($K53&lt;1,((($R53*(1-$E53)+$Q53*(1-$F53))/$K53)*((1+'Inputs &amp; Summary'!$D$7)^AK$29)),((INT(AK$29/$K53)-INT((AK$29-1)/$K53))*($R53*(1-$E53)+$Q53*(1-$F53))*((1+'Inputs &amp; Summary'!$D$7)^AK$29))),((_xlfn.WEIBULL.DIST(AK$29,$L53,$K53,FALSE)*($R53*(1-$E53)+$Q53*(1-$F53))*((1+'Inputs &amp; Summary'!$D$7)^AK$29))))))</f>
        <v>2.9852460702779915</v>
      </c>
      <c r="AL53" s="114">
        <f>$D53*IF(AL$29&gt;'Inputs &amp; Summary'!$D$5,0,IF(AL$29&gt;VLOOKUP($G53,Lists!$J$17:$K$21,2),IF($M53=Lists!$H$3,IF($K53&lt;1,(($S53/$K53)*((1+'Inputs &amp; Summary'!$D$7)^AL$29)),((INT(AL$29/$K53)-INT((AL$29-1)/$K53))*$S53*((1+'Inputs &amp; Summary'!$D$7)^AL$29))),(_xlfn.WEIBULL.DIST(AL$29,$L53,$K53,FALSE)*$S53*((1+'Inputs &amp; Summary'!$D$7)^AL$29))),IF($M53=Lists!$H$3,IF($K53&lt;1,((($R53*(1-$E53)+$Q53*(1-$F53))/$K53)*((1+'Inputs &amp; Summary'!$D$7)^AL$29)),((INT(AL$29/$K53)-INT((AL$29-1)/$K53))*($R53*(1-$E53)+$Q53*(1-$F53))*((1+'Inputs &amp; Summary'!$D$7)^AL$29))),((_xlfn.WEIBULL.DIST(AL$29,$L53,$K53,FALSE)*($R53*(1-$E53)+$Q53*(1-$F53))*((1+'Inputs &amp; Summary'!$D$7)^AL$29))))))</f>
        <v>3.0449509916835513</v>
      </c>
      <c r="AM53" s="114">
        <f>$D53*IF(AM$29&gt;'Inputs &amp; Summary'!$D$5,0,IF(AM$29&gt;VLOOKUP($G53,Lists!$J$17:$K$21,2),IF($M53=Lists!$H$3,IF($K53&lt;1,(($S53/$K53)*((1+'Inputs &amp; Summary'!$D$7)^AM$29)),((INT(AM$29/$K53)-INT((AM$29-1)/$K53))*$S53*((1+'Inputs &amp; Summary'!$D$7)^AM$29))),(_xlfn.WEIBULL.DIST(AM$29,$L53,$K53,FALSE)*$S53*((1+'Inputs &amp; Summary'!$D$7)^AM$29))),IF($M53=Lists!$H$3,IF($K53&lt;1,((($R53*(1-$E53)+$Q53*(1-$F53))/$K53)*((1+'Inputs &amp; Summary'!$D$7)^AM$29)),((INT(AM$29/$K53)-INT((AM$29-1)/$K53))*($R53*(1-$E53)+$Q53*(1-$F53))*((1+'Inputs &amp; Summary'!$D$7)^AM$29))),((_xlfn.WEIBULL.DIST(AM$29,$L53,$K53,FALSE)*($R53*(1-$E53)+$Q53*(1-$F53))*((1+'Inputs &amp; Summary'!$D$7)^AM$29))))))</f>
        <v>3.1058500115172216</v>
      </c>
      <c r="AN53" s="114">
        <f>$D53*IF(AN$29&gt;'Inputs &amp; Summary'!$D$5,0,IF(AN$29&gt;VLOOKUP($G53,Lists!$J$17:$K$21,2),IF($M53=Lists!$H$3,IF($K53&lt;1,(($S53/$K53)*((1+'Inputs &amp; Summary'!$D$7)^AN$29)),((INT(AN$29/$K53)-INT((AN$29-1)/$K53))*$S53*((1+'Inputs &amp; Summary'!$D$7)^AN$29))),(_xlfn.WEIBULL.DIST(AN$29,$L53,$K53,FALSE)*$S53*((1+'Inputs &amp; Summary'!$D$7)^AN$29))),IF($M53=Lists!$H$3,IF($K53&lt;1,((($R53*(1-$E53)+$Q53*(1-$F53))/$K53)*((1+'Inputs &amp; Summary'!$D$7)^AN$29)),((INT(AN$29/$K53)-INT((AN$29-1)/$K53))*($R53*(1-$E53)+$Q53*(1-$F53))*((1+'Inputs &amp; Summary'!$D$7)^AN$29))),((_xlfn.WEIBULL.DIST(AN$29,$L53,$K53,FALSE)*($R53*(1-$E53)+$Q53*(1-$F53))*((1+'Inputs &amp; Summary'!$D$7)^AN$29))))))</f>
        <v>3.1679670117475665</v>
      </c>
      <c r="AO53" s="114">
        <f>$D53*IF(AO$29&gt;'Inputs &amp; Summary'!$D$5,0,IF(AO$29&gt;VLOOKUP($G53,Lists!$J$17:$K$21,2),IF($M53=Lists!$H$3,IF($K53&lt;1,(($S53/$K53)*((1+'Inputs &amp; Summary'!$D$7)^AO$29)),((INT(AO$29/$K53)-INT((AO$29-1)/$K53))*$S53*((1+'Inputs &amp; Summary'!$D$7)^AO$29))),(_xlfn.WEIBULL.DIST(AO$29,$L53,$K53,FALSE)*$S53*((1+'Inputs &amp; Summary'!$D$7)^AO$29))),IF($M53=Lists!$H$3,IF($K53&lt;1,((($R53*(1-$E53)+$Q53*(1-$F53))/$K53)*((1+'Inputs &amp; Summary'!$D$7)^AO$29)),((INT(AO$29/$K53)-INT((AO$29-1)/$K53))*($R53*(1-$E53)+$Q53*(1-$F53))*((1+'Inputs &amp; Summary'!$D$7)^AO$29))),((_xlfn.WEIBULL.DIST(AO$29,$L53,$K53,FALSE)*($R53*(1-$E53)+$Q53*(1-$F53))*((1+'Inputs &amp; Summary'!$D$7)^AO$29))))))</f>
        <v>3.2313263519825184</v>
      </c>
      <c r="AP53" s="114">
        <f>$D53*IF(AP$29&gt;'Inputs &amp; Summary'!$D$5,0,IF(AP$29&gt;VLOOKUP($G53,Lists!$J$17:$K$21,2),IF($M53=Lists!$H$3,IF($K53&lt;1,(($S53/$K53)*((1+'Inputs &amp; Summary'!$D$7)^AP$29)),((INT(AP$29/$K53)-INT((AP$29-1)/$K53))*$S53*((1+'Inputs &amp; Summary'!$D$7)^AP$29))),(_xlfn.WEIBULL.DIST(AP$29,$L53,$K53,FALSE)*$S53*((1+'Inputs &amp; Summary'!$D$7)^AP$29))),IF($M53=Lists!$H$3,IF($K53&lt;1,((($R53*(1-$E53)+$Q53*(1-$F53))/$K53)*((1+'Inputs &amp; Summary'!$D$7)^AP$29)),((INT(AP$29/$K53)-INT((AP$29-1)/$K53))*($R53*(1-$E53)+$Q53*(1-$F53))*((1+'Inputs &amp; Summary'!$D$7)^AP$29))),((_xlfn.WEIBULL.DIST(AP$29,$L53,$K53,FALSE)*($R53*(1-$E53)+$Q53*(1-$F53))*((1+'Inputs &amp; Summary'!$D$7)^AP$29))))))</f>
        <v>3.2959528790221682</v>
      </c>
      <c r="AQ53" s="114">
        <f>$D53*IF(AQ$29&gt;'Inputs &amp; Summary'!$D$5,0,IF(AQ$29&gt;VLOOKUP($G53,Lists!$J$17:$K$21,2),IF($M53=Lists!$H$3,IF($K53&lt;1,(($S53/$K53)*((1+'Inputs &amp; Summary'!$D$7)^AQ$29)),((INT(AQ$29/$K53)-INT((AQ$29-1)/$K53))*$S53*((1+'Inputs &amp; Summary'!$D$7)^AQ$29))),(_xlfn.WEIBULL.DIST(AQ$29,$L53,$K53,FALSE)*$S53*((1+'Inputs &amp; Summary'!$D$7)^AQ$29))),IF($M53=Lists!$H$3,IF($K53&lt;1,((($R53*(1-$E53)+$Q53*(1-$F53))/$K53)*((1+'Inputs &amp; Summary'!$D$7)^AQ$29)),((INT(AQ$29/$K53)-INT((AQ$29-1)/$K53))*($R53*(1-$E53)+$Q53*(1-$F53))*((1+'Inputs &amp; Summary'!$D$7)^AQ$29))),((_xlfn.WEIBULL.DIST(AQ$29,$L53,$K53,FALSE)*($R53*(1-$E53)+$Q53*(1-$F53))*((1+'Inputs &amp; Summary'!$D$7)^AQ$29))))))</f>
        <v>3.3618719366026113</v>
      </c>
      <c r="AR53" s="114">
        <f>$D53*IF(AR$29&gt;'Inputs &amp; Summary'!$D$5,0,IF(AR$29&gt;VLOOKUP($G53,Lists!$J$17:$K$21,2),IF($M53=Lists!$H$3,IF($K53&lt;1,(($S53/$K53)*((1+'Inputs &amp; Summary'!$D$7)^AR$29)),((INT(AR$29/$K53)-INT((AR$29-1)/$K53))*$S53*((1+'Inputs &amp; Summary'!$D$7)^AR$29))),(_xlfn.WEIBULL.DIST(AR$29,$L53,$K53,FALSE)*$S53*((1+'Inputs &amp; Summary'!$D$7)^AR$29))),IF($M53=Lists!$H$3,IF($K53&lt;1,((($R53*(1-$E53)+$Q53*(1-$F53))/$K53)*((1+'Inputs &amp; Summary'!$D$7)^AR$29)),((INT(AR$29/$K53)-INT((AR$29-1)/$K53))*($R53*(1-$E53)+$Q53*(1-$F53))*((1+'Inputs &amp; Summary'!$D$7)^AR$29))),((_xlfn.WEIBULL.DIST(AR$29,$L53,$K53,FALSE)*($R53*(1-$E53)+$Q53*(1-$F53))*((1+'Inputs &amp; Summary'!$D$7)^AR$29))))))</f>
        <v>3.4291093753346638</v>
      </c>
      <c r="AS53" s="114">
        <f>$D53*IF(AS$29&gt;'Inputs &amp; Summary'!$D$5,0,IF(AS$29&gt;VLOOKUP($G53,Lists!$J$17:$K$21,2),IF($M53=Lists!$H$3,IF($K53&lt;1,(($S53/$K53)*((1+'Inputs &amp; Summary'!$D$7)^AS$29)),((INT(AS$29/$K53)-INT((AS$29-1)/$K53))*$S53*((1+'Inputs &amp; Summary'!$D$7)^AS$29))),(_xlfn.WEIBULL.DIST(AS$29,$L53,$K53,FALSE)*$S53*((1+'Inputs &amp; Summary'!$D$7)^AS$29))),IF($M53=Lists!$H$3,IF($K53&lt;1,((($R53*(1-$E53)+$Q53*(1-$F53))/$K53)*((1+'Inputs &amp; Summary'!$D$7)^AS$29)),((INT(AS$29/$K53)-INT((AS$29-1)/$K53))*($R53*(1-$E53)+$Q53*(1-$F53))*((1+'Inputs &amp; Summary'!$D$7)^AS$29))),((_xlfn.WEIBULL.DIST(AS$29,$L53,$K53,FALSE)*($R53*(1-$E53)+$Q53*(1-$F53))*((1+'Inputs &amp; Summary'!$D$7)^AS$29))))))</f>
        <v>0</v>
      </c>
      <c r="AT53" s="114">
        <f>$D53*IF(AT$29&gt;'Inputs &amp; Summary'!$D$5,0,IF(AT$29&gt;VLOOKUP($G53,Lists!$J$17:$K$21,2),IF($M53=Lists!$H$3,IF($K53&lt;1,(($S53/$K53)*((1+'Inputs &amp; Summary'!$D$7)^AT$29)),((INT(AT$29/$K53)-INT((AT$29-1)/$K53))*$S53*((1+'Inputs &amp; Summary'!$D$7)^AT$29))),(_xlfn.WEIBULL.DIST(AT$29,$L53,$K53,FALSE)*$S53*((1+'Inputs &amp; Summary'!$D$7)^AT$29))),IF($M53=Lists!$H$3,IF($K53&lt;1,((($R53*(1-$E53)+$Q53*(1-$F53))/$K53)*((1+'Inputs &amp; Summary'!$D$7)^AT$29)),((INT(AT$29/$K53)-INT((AT$29-1)/$K53))*($R53*(1-$E53)+$Q53*(1-$F53))*((1+'Inputs &amp; Summary'!$D$7)^AT$29))),((_xlfn.WEIBULL.DIST(AT$29,$L53,$K53,FALSE)*($R53*(1-$E53)+$Q53*(1-$F53))*((1+'Inputs &amp; Summary'!$D$7)^AT$29))))))</f>
        <v>0</v>
      </c>
      <c r="AU53" s="114">
        <f>$D53*IF(AU$29&gt;'Inputs &amp; Summary'!$D$5,0,IF(AU$29&gt;VLOOKUP($G53,Lists!$J$17:$K$21,2),IF($M53=Lists!$H$3,IF($K53&lt;1,(($S53/$K53)*((1+'Inputs &amp; Summary'!$D$7)^AU$29)),((INT(AU$29/$K53)-INT((AU$29-1)/$K53))*$S53*((1+'Inputs &amp; Summary'!$D$7)^AU$29))),(_xlfn.WEIBULL.DIST(AU$29,$L53,$K53,FALSE)*$S53*((1+'Inputs &amp; Summary'!$D$7)^AU$29))),IF($M53=Lists!$H$3,IF($K53&lt;1,((($R53*(1-$E53)+$Q53*(1-$F53))/$K53)*((1+'Inputs &amp; Summary'!$D$7)^AU$29)),((INT(AU$29/$K53)-INT((AU$29-1)/$K53))*($R53*(1-$E53)+$Q53*(1-$F53))*((1+'Inputs &amp; Summary'!$D$7)^AU$29))),((_xlfn.WEIBULL.DIST(AU$29,$L53,$K53,FALSE)*($R53*(1-$E53)+$Q53*(1-$F53))*((1+'Inputs &amp; Summary'!$D$7)^AU$29))))))</f>
        <v>0</v>
      </c>
      <c r="AV53" s="114">
        <f>$D53*IF(AV$29&gt;'Inputs &amp; Summary'!$D$5,0,IF(AV$29&gt;VLOOKUP($G53,Lists!$J$17:$K$21,2),IF($M53=Lists!$H$3,IF($K53&lt;1,(($S53/$K53)*((1+'Inputs &amp; Summary'!$D$7)^AV$29)),((INT(AV$29/$K53)-INT((AV$29-1)/$K53))*$S53*((1+'Inputs &amp; Summary'!$D$7)^AV$29))),(_xlfn.WEIBULL.DIST(AV$29,$L53,$K53,FALSE)*$S53*((1+'Inputs &amp; Summary'!$D$7)^AV$29))),IF($M53=Lists!$H$3,IF($K53&lt;1,((($R53*(1-$E53)+$Q53*(1-$F53))/$K53)*((1+'Inputs &amp; Summary'!$D$7)^AV$29)),((INT(AV$29/$K53)-INT((AV$29-1)/$K53))*($R53*(1-$E53)+$Q53*(1-$F53))*((1+'Inputs &amp; Summary'!$D$7)^AV$29))),((_xlfn.WEIBULL.DIST(AV$29,$L53,$K53,FALSE)*($R53*(1-$E53)+$Q53*(1-$F53))*((1+'Inputs &amp; Summary'!$D$7)^AV$29))))))</f>
        <v>0</v>
      </c>
      <c r="AW53" s="114">
        <f>$D53*IF(AW$29&gt;'Inputs &amp; Summary'!$D$5,0,IF(AW$29&gt;VLOOKUP($G53,Lists!$J$17:$K$21,2),IF($M53=Lists!$H$3,IF($K53&lt;1,(($S53/$K53)*((1+'Inputs &amp; Summary'!$D$7)^AW$29)),((INT(AW$29/$K53)-INT((AW$29-1)/$K53))*$S53*((1+'Inputs &amp; Summary'!$D$7)^AW$29))),(_xlfn.WEIBULL.DIST(AW$29,$L53,$K53,FALSE)*$S53*((1+'Inputs &amp; Summary'!$D$7)^AW$29))),IF($M53=Lists!$H$3,IF($K53&lt;1,((($R53*(1-$E53)+$Q53*(1-$F53))/$K53)*((1+'Inputs &amp; Summary'!$D$7)^AW$29)),((INT(AW$29/$K53)-INT((AW$29-1)/$K53))*($R53*(1-$E53)+$Q53*(1-$F53))*((1+'Inputs &amp; Summary'!$D$7)^AW$29))),((_xlfn.WEIBULL.DIST(AW$29,$L53,$K53,FALSE)*($R53*(1-$E53)+$Q53*(1-$F53))*((1+'Inputs &amp; Summary'!$D$7)^AW$29))))))</f>
        <v>0</v>
      </c>
      <c r="AX53" s="114">
        <f>$D53*IF(AX$29&gt;'Inputs &amp; Summary'!$D$5,0,IF(AX$29&gt;VLOOKUP($G53,Lists!$J$17:$K$21,2),IF($M53=Lists!$H$3,IF($K53&lt;1,(($S53/$K53)*((1+'Inputs &amp; Summary'!$D$7)^AX$29)),((INT(AX$29/$K53)-INT((AX$29-1)/$K53))*$S53*((1+'Inputs &amp; Summary'!$D$7)^AX$29))),(_xlfn.WEIBULL.DIST(AX$29,$L53,$K53,FALSE)*$S53*((1+'Inputs &amp; Summary'!$D$7)^AX$29))),IF($M53=Lists!$H$3,IF($K53&lt;1,((($R53*(1-$E53)+$Q53*(1-$F53))/$K53)*((1+'Inputs &amp; Summary'!$D$7)^AX$29)),((INT(AX$29/$K53)-INT((AX$29-1)/$K53))*($R53*(1-$E53)+$Q53*(1-$F53))*((1+'Inputs &amp; Summary'!$D$7)^AX$29))),((_xlfn.WEIBULL.DIST(AX$29,$L53,$K53,FALSE)*($R53*(1-$E53)+$Q53*(1-$F53))*((1+'Inputs &amp; Summary'!$D$7)^AX$29))))))</f>
        <v>0</v>
      </c>
      <c r="AY53" s="114">
        <f>$D53*IF(AY$29&gt;'Inputs &amp; Summary'!$D$5,0,IF(AY$29&gt;VLOOKUP($G53,Lists!$J$17:$K$21,2),IF($M53=Lists!$H$3,IF($K53&lt;1,(($S53/$K53)*((1+'Inputs &amp; Summary'!$D$7)^AY$29)),((INT(AY$29/$K53)-INT((AY$29-1)/$K53))*$S53*((1+'Inputs &amp; Summary'!$D$7)^AY$29))),(_xlfn.WEIBULL.DIST(AY$29,$L53,$K53,FALSE)*$S53*((1+'Inputs &amp; Summary'!$D$7)^AY$29))),IF($M53=Lists!$H$3,IF($K53&lt;1,((($R53*(1-$E53)+$Q53*(1-$F53))/$K53)*((1+'Inputs &amp; Summary'!$D$7)^AY$29)),((INT(AY$29/$K53)-INT((AY$29-1)/$K53))*($R53*(1-$E53)+$Q53*(1-$F53))*((1+'Inputs &amp; Summary'!$D$7)^AY$29))),((_xlfn.WEIBULL.DIST(AY$29,$L53,$K53,FALSE)*($R53*(1-$E53)+$Q53*(1-$F53))*((1+'Inputs &amp; Summary'!$D$7)^AY$29))))))</f>
        <v>0</v>
      </c>
      <c r="AZ53" s="114">
        <f>$D53*IF(AZ$29&gt;'Inputs &amp; Summary'!$D$5,0,IF(AZ$29&gt;VLOOKUP($G53,Lists!$J$17:$K$21,2),IF($M53=Lists!$H$3,IF($K53&lt;1,(($S53/$K53)*((1+'Inputs &amp; Summary'!$D$7)^AZ$29)),((INT(AZ$29/$K53)-INT((AZ$29-1)/$K53))*$S53*((1+'Inputs &amp; Summary'!$D$7)^AZ$29))),(_xlfn.WEIBULL.DIST(AZ$29,$L53,$K53,FALSE)*$S53*((1+'Inputs &amp; Summary'!$D$7)^AZ$29))),IF($M53=Lists!$H$3,IF($K53&lt;1,((($R53*(1-$E53)+$Q53*(1-$F53))/$K53)*((1+'Inputs &amp; Summary'!$D$7)^AZ$29)),((INT(AZ$29/$K53)-INT((AZ$29-1)/$K53))*($R53*(1-$E53)+$Q53*(1-$F53))*((1+'Inputs &amp; Summary'!$D$7)^AZ$29))),((_xlfn.WEIBULL.DIST(AZ$29,$L53,$K53,FALSE)*($R53*(1-$E53)+$Q53*(1-$F53))*((1+'Inputs &amp; Summary'!$D$7)^AZ$29))))))</f>
        <v>0</v>
      </c>
      <c r="BA53" s="114">
        <f>$D53*IF(BA$29&gt;'Inputs &amp; Summary'!$D$5,0,IF(BA$29&gt;VLOOKUP($G53,Lists!$J$17:$K$21,2),IF($M53=Lists!$H$3,IF($K53&lt;1,(($S53/$K53)*((1+'Inputs &amp; Summary'!$D$7)^BA$29)),((INT(BA$29/$K53)-INT((BA$29-1)/$K53))*$S53*((1+'Inputs &amp; Summary'!$D$7)^BA$29))),(_xlfn.WEIBULL.DIST(BA$29,$L53,$K53,FALSE)*$S53*((1+'Inputs &amp; Summary'!$D$7)^BA$29))),IF($M53=Lists!$H$3,IF($K53&lt;1,((($R53*(1-$E53)+$Q53*(1-$F53))/$K53)*((1+'Inputs &amp; Summary'!$D$7)^BA$29)),((INT(BA$29/$K53)-INT((BA$29-1)/$K53))*($R53*(1-$E53)+$Q53*(1-$F53))*((1+'Inputs &amp; Summary'!$D$7)^BA$29))),((_xlfn.WEIBULL.DIST(BA$29,$L53,$K53,FALSE)*($R53*(1-$E53)+$Q53*(1-$F53))*((1+'Inputs &amp; Summary'!$D$7)^BA$29))))))</f>
        <v>0</v>
      </c>
      <c r="BB53" s="114">
        <f>$D53*IF(BB$29&gt;'Inputs &amp; Summary'!$D$5,0,IF(BB$29&gt;VLOOKUP($G53,Lists!$J$17:$K$21,2),IF($M53=Lists!$H$3,IF($K53&lt;1,(($S53/$K53)*((1+'Inputs &amp; Summary'!$D$7)^BB$29)),((INT(BB$29/$K53)-INT((BB$29-1)/$K53))*$S53*((1+'Inputs &amp; Summary'!$D$7)^BB$29))),(_xlfn.WEIBULL.DIST(BB$29,$L53,$K53,FALSE)*$S53*((1+'Inputs &amp; Summary'!$D$7)^BB$29))),IF($M53=Lists!$H$3,IF($K53&lt;1,((($R53*(1-$E53)+$Q53*(1-$F53))/$K53)*((1+'Inputs &amp; Summary'!$D$7)^BB$29)),((INT(BB$29/$K53)-INT((BB$29-1)/$K53))*($R53*(1-$E53)+$Q53*(1-$F53))*((1+'Inputs &amp; Summary'!$D$7)^BB$29))),((_xlfn.WEIBULL.DIST(BB$29,$L53,$K53,FALSE)*($R53*(1-$E53)+$Q53*(1-$F53))*((1+'Inputs &amp; Summary'!$D$7)^BB$29))))))</f>
        <v>0</v>
      </c>
      <c r="BC53" s="114">
        <f>$D53*IF(BC$29&gt;'Inputs &amp; Summary'!$D$5,0,IF(BC$29&gt;VLOOKUP($G53,Lists!$J$17:$K$21,2),IF($M53=Lists!$H$3,IF($K53&lt;1,(($S53/$K53)*((1+'Inputs &amp; Summary'!$D$7)^BC$29)),((INT(BC$29/$K53)-INT((BC$29-1)/$K53))*$S53*((1+'Inputs &amp; Summary'!$D$7)^BC$29))),(_xlfn.WEIBULL.DIST(BC$29,$L53,$K53,FALSE)*$S53*((1+'Inputs &amp; Summary'!$D$7)^BC$29))),IF($M53=Lists!$H$3,IF($K53&lt;1,((($R53*(1-$E53)+$Q53*(1-$F53))/$K53)*((1+'Inputs &amp; Summary'!$D$7)^BC$29)),((INT(BC$29/$K53)-INT((BC$29-1)/$K53))*($R53*(1-$E53)+$Q53*(1-$F53))*((1+'Inputs &amp; Summary'!$D$7)^BC$29))),((_xlfn.WEIBULL.DIST(BC$29,$L53,$K53,FALSE)*($R53*(1-$E53)+$Q53*(1-$F53))*((1+'Inputs &amp; Summary'!$D$7)^BC$29))))))</f>
        <v>0</v>
      </c>
      <c r="BD53" s="114">
        <f>$D53*IF(BD$29&gt;'Inputs &amp; Summary'!$D$5,0,IF(BD$29&gt;VLOOKUP($G53,Lists!$J$17:$K$21,2),IF($M53=Lists!$H$3,IF($K53&lt;1,(($S53/$K53)*((1+'Inputs &amp; Summary'!$D$7)^BD$29)),((INT(BD$29/$K53)-INT((BD$29-1)/$K53))*$S53*((1+'Inputs &amp; Summary'!$D$7)^BD$29))),(_xlfn.WEIBULL.DIST(BD$29,$L53,$K53,FALSE)*$S53*((1+'Inputs &amp; Summary'!$D$7)^BD$29))),IF($M53=Lists!$H$3,IF($K53&lt;1,((($R53*(1-$E53)+$Q53*(1-$F53))/$K53)*((1+'Inputs &amp; Summary'!$D$7)^BD$29)),((INT(BD$29/$K53)-INT((BD$29-1)/$K53))*($R53*(1-$E53)+$Q53*(1-$F53))*((1+'Inputs &amp; Summary'!$D$7)^BD$29))),((_xlfn.WEIBULL.DIST(BD$29,$L53,$K53,FALSE)*($R53*(1-$E53)+$Q53*(1-$F53))*((1+'Inputs &amp; Summary'!$D$7)^BD$29))))))</f>
        <v>0</v>
      </c>
      <c r="BE53" s="114">
        <f>$D53*IF(BE$29&gt;'Inputs &amp; Summary'!$D$5,0,IF(BE$29&gt;VLOOKUP($G53,Lists!$J$17:$K$21,2),IF($M53=Lists!$H$3,IF($K53&lt;1,(($S53/$K53)*((1+'Inputs &amp; Summary'!$D$7)^BE$29)),((INT(BE$29/$K53)-INT((BE$29-1)/$K53))*$S53*((1+'Inputs &amp; Summary'!$D$7)^BE$29))),(_xlfn.WEIBULL.DIST(BE$29,$L53,$K53,FALSE)*$S53*((1+'Inputs &amp; Summary'!$D$7)^BE$29))),IF($M53=Lists!$H$3,IF($K53&lt;1,((($R53*(1-$E53)+$Q53*(1-$F53))/$K53)*((1+'Inputs &amp; Summary'!$D$7)^BE$29)),((INT(BE$29/$K53)-INT((BE$29-1)/$K53))*($R53*(1-$E53)+$Q53*(1-$F53))*((1+'Inputs &amp; Summary'!$D$7)^BE$29))),((_xlfn.WEIBULL.DIST(BE$29,$L53,$K53,FALSE)*($R53*(1-$E53)+$Q53*(1-$F53))*((1+'Inputs &amp; Summary'!$D$7)^BE$29))))))</f>
        <v>0</v>
      </c>
      <c r="BF53" s="114">
        <f>$D53*IF(BF$29&gt;'Inputs &amp; Summary'!$D$5,0,IF(BF$29&gt;VLOOKUP($G53,Lists!$J$17:$K$21,2),IF($M53=Lists!$H$3,IF($K53&lt;1,(($S53/$K53)*((1+'Inputs &amp; Summary'!$D$7)^BF$29)),((INT(BF$29/$K53)-INT((BF$29-1)/$K53))*$S53*((1+'Inputs &amp; Summary'!$D$7)^BF$29))),(_xlfn.WEIBULL.DIST(BF$29,$L53,$K53,FALSE)*$S53*((1+'Inputs &amp; Summary'!$D$7)^BF$29))),IF($M53=Lists!$H$3,IF($K53&lt;1,((($R53*(1-$E53)+$Q53*(1-$F53))/$K53)*((1+'Inputs &amp; Summary'!$D$7)^BF$29)),((INT(BF$29/$K53)-INT((BF$29-1)/$K53))*($R53*(1-$E53)+$Q53*(1-$F53))*((1+'Inputs &amp; Summary'!$D$7)^BF$29))),((_xlfn.WEIBULL.DIST(BF$29,$L53,$K53,FALSE)*($R53*(1-$E53)+$Q53*(1-$F53))*((1+'Inputs &amp; Summary'!$D$7)^BF$29))))))</f>
        <v>0</v>
      </c>
      <c r="BG53" s="114">
        <f>$D53*IF(BG$29&gt;'Inputs &amp; Summary'!$D$5,0,IF(BG$29&gt;VLOOKUP($G53,Lists!$J$17:$K$21,2),IF($M53=Lists!$H$3,IF($K53&lt;1,(($S53/$K53)*((1+'Inputs &amp; Summary'!$D$7)^BG$29)),((INT(BG$29/$K53)-INT((BG$29-1)/$K53))*$S53*((1+'Inputs &amp; Summary'!$D$7)^BG$29))),(_xlfn.WEIBULL.DIST(BG$29,$L53,$K53,FALSE)*$S53*((1+'Inputs &amp; Summary'!$D$7)^BG$29))),IF($M53=Lists!$H$3,IF($K53&lt;1,((($R53*(1-$E53)+$Q53*(1-$F53))/$K53)*((1+'Inputs &amp; Summary'!$D$7)^BG$29)),((INT(BG$29/$K53)-INT((BG$29-1)/$K53))*($R53*(1-$E53)+$Q53*(1-$F53))*((1+'Inputs &amp; Summary'!$D$7)^BG$29))),((_xlfn.WEIBULL.DIST(BG$29,$L53,$K53,FALSE)*($R53*(1-$E53)+$Q53*(1-$F53))*((1+'Inputs &amp; Summary'!$D$7)^BG$29))))))</f>
        <v>0</v>
      </c>
      <c r="BH53" s="114">
        <f>$D53*IF(BH$29&gt;'Inputs &amp; Summary'!$D$5,0,IF(BH$29&gt;VLOOKUP($G53,Lists!$J$17:$K$21,2),IF($M53=Lists!$H$3,IF($K53&lt;1,(($S53/$K53)*((1+'Inputs &amp; Summary'!$D$7)^BH$29)),((INT(BH$29/$K53)-INT((BH$29-1)/$K53))*$S53*((1+'Inputs &amp; Summary'!$D$7)^BH$29))),(_xlfn.WEIBULL.DIST(BH$29,$L53,$K53,FALSE)*$S53*((1+'Inputs &amp; Summary'!$D$7)^BH$29))),IF($M53=Lists!$H$3,IF($K53&lt;1,((($R53*(1-$E53)+$Q53*(1-$F53))/$K53)*((1+'Inputs &amp; Summary'!$D$7)^BH$29)),((INT(BH$29/$K53)-INT((BH$29-1)/$K53))*($R53*(1-$E53)+$Q53*(1-$F53))*((1+'Inputs &amp; Summary'!$D$7)^BH$29))),((_xlfn.WEIBULL.DIST(BH$29,$L53,$K53,FALSE)*($R53*(1-$E53)+$Q53*(1-$F53))*((1+'Inputs &amp; Summary'!$D$7)^BH$29))))))</f>
        <v>0</v>
      </c>
      <c r="BI53" s="114">
        <f>$D53*IF(BI$29&gt;'Inputs &amp; Summary'!$D$5,0,IF(BI$29&gt;VLOOKUP($G53,Lists!$J$17:$K$21,2),IF($M53=Lists!$H$3,IF($K53&lt;1,(($S53/$K53)*((1+'Inputs &amp; Summary'!$D$7)^BI$29)),((INT(BI$29/$K53)-INT((BI$29-1)/$K53))*$S53*((1+'Inputs &amp; Summary'!$D$7)^BI$29))),(_xlfn.WEIBULL.DIST(BI$29,$L53,$K53,FALSE)*$S53*((1+'Inputs &amp; Summary'!$D$7)^BI$29))),IF($M53=Lists!$H$3,IF($K53&lt;1,((($R53*(1-$E53)+$Q53*(1-$F53))/$K53)*((1+'Inputs &amp; Summary'!$D$7)^BI$29)),((INT(BI$29/$K53)-INT((BI$29-1)/$K53))*($R53*(1-$E53)+$Q53*(1-$F53))*((1+'Inputs &amp; Summary'!$D$7)^BI$29))),((_xlfn.WEIBULL.DIST(BI$29,$L53,$K53,FALSE)*($R53*(1-$E53)+$Q53*(1-$F53))*((1+'Inputs &amp; Summary'!$D$7)^BI$29))))))</f>
        <v>0</v>
      </c>
      <c r="BJ53" s="114">
        <f>$D53*IF(BJ$29&gt;'Inputs &amp; Summary'!$D$5,0,IF(BJ$29&gt;VLOOKUP($G53,Lists!$J$17:$K$21,2),IF($M53=Lists!$H$3,IF($K53&lt;1,(($S53/$K53)*((1+'Inputs &amp; Summary'!$D$7)^BJ$29)),((INT(BJ$29/$K53)-INT((BJ$29-1)/$K53))*$S53*((1+'Inputs &amp; Summary'!$D$7)^BJ$29))),(_xlfn.WEIBULL.DIST(BJ$29,$L53,$K53,FALSE)*$S53*((1+'Inputs &amp; Summary'!$D$7)^BJ$29))),IF($M53=Lists!$H$3,IF($K53&lt;1,((($R53*(1-$E53)+$Q53*(1-$F53))/$K53)*((1+'Inputs &amp; Summary'!$D$7)^BJ$29)),((INT(BJ$29/$K53)-INT((BJ$29-1)/$K53))*($R53*(1-$E53)+$Q53*(1-$F53))*((1+'Inputs &amp; Summary'!$D$7)^BJ$29))),((_xlfn.WEIBULL.DIST(BJ$29,$L53,$K53,FALSE)*($R53*(1-$E53)+$Q53*(1-$F53))*((1+'Inputs &amp; Summary'!$D$7)^BJ$29))))))</f>
        <v>0</v>
      </c>
      <c r="BK53" s="114">
        <f>$D53*IF(BK$29&gt;'Inputs &amp; Summary'!$D$5,0,IF(BK$29&gt;VLOOKUP($G53,Lists!$J$17:$K$21,2),IF($M53=Lists!$H$3,IF($K53&lt;1,(($S53/$K53)*((1+'Inputs &amp; Summary'!$D$7)^BK$29)),((INT(BK$29/$K53)-INT((BK$29-1)/$K53))*$S53*((1+'Inputs &amp; Summary'!$D$7)^BK$29))),(_xlfn.WEIBULL.DIST(BK$29,$L53,$K53,FALSE)*$S53*((1+'Inputs &amp; Summary'!$D$7)^BK$29))),IF($M53=Lists!$H$3,IF($K53&lt;1,((($R53*(1-$E53)+$Q53*(1-$F53))/$K53)*((1+'Inputs &amp; Summary'!$D$7)^BK$29)),((INT(BK$29/$K53)-INT((BK$29-1)/$K53))*($R53*(1-$E53)+$Q53*(1-$F53))*((1+'Inputs &amp; Summary'!$D$7)^BK$29))),((_xlfn.WEIBULL.DIST(BK$29,$L53,$K53,FALSE)*($R53*(1-$E53)+$Q53*(1-$F53))*((1+'Inputs &amp; Summary'!$D$7)^BK$29))))))</f>
        <v>0</v>
      </c>
      <c r="BL53" s="114">
        <f>$D53*IF(BL$29&gt;'Inputs &amp; Summary'!$D$5,0,IF(BL$29&gt;VLOOKUP($G53,Lists!$J$17:$K$21,2),IF($M53=Lists!$H$3,IF($K53&lt;1,(($S53/$K53)*((1+'Inputs &amp; Summary'!$D$7)^BL$29)),((INT(BL$29/$K53)-INT((BL$29-1)/$K53))*$S53*((1+'Inputs &amp; Summary'!$D$7)^BL$29))),(_xlfn.WEIBULL.DIST(BL$29,$L53,$K53,FALSE)*$S53*((1+'Inputs &amp; Summary'!$D$7)^BL$29))),IF($M53=Lists!$H$3,IF($K53&lt;1,((($R53*(1-$E53)+$Q53*(1-$F53))/$K53)*((1+'Inputs &amp; Summary'!$D$7)^BL$29)),((INT(BL$29/$K53)-INT((BL$29-1)/$K53))*($R53*(1-$E53)+$Q53*(1-$F53))*((1+'Inputs &amp; Summary'!$D$7)^BL$29))),((_xlfn.WEIBULL.DIST(BL$29,$L53,$K53,FALSE)*($R53*(1-$E53)+$Q53*(1-$F53))*((1+'Inputs &amp; Summary'!$D$7)^BL$29))))))</f>
        <v>0</v>
      </c>
    </row>
    <row r="54" spans="1:64" s="1" customFormat="1" ht="86.4" x14ac:dyDescent="0.3">
      <c r="A54" s="79" t="s">
        <v>296</v>
      </c>
      <c r="B54" s="33" t="s">
        <v>307</v>
      </c>
      <c r="C54" s="33" t="s">
        <v>50</v>
      </c>
      <c r="D54" s="68">
        <v>0</v>
      </c>
      <c r="E54" s="68">
        <v>0</v>
      </c>
      <c r="F54" s="68">
        <v>0</v>
      </c>
      <c r="G54" s="213" t="s">
        <v>433</v>
      </c>
      <c r="H54" s="34" t="s">
        <v>34</v>
      </c>
      <c r="I54" s="34" t="s">
        <v>238</v>
      </c>
      <c r="J54" s="33">
        <f>VLOOKUP(I54,'Labor Rates'!$A$1:$B$16,2)</f>
        <v>10.677884615384615</v>
      </c>
      <c r="K54" s="35">
        <v>0.25</v>
      </c>
      <c r="L54" s="35">
        <v>1</v>
      </c>
      <c r="M54" s="33" t="s">
        <v>259</v>
      </c>
      <c r="N54" s="84">
        <v>1</v>
      </c>
      <c r="O54" s="35">
        <v>4</v>
      </c>
      <c r="P54" s="5">
        <v>120</v>
      </c>
      <c r="Q54" s="73">
        <f t="shared" si="6"/>
        <v>42.71153846153846</v>
      </c>
      <c r="R54" s="73">
        <f t="shared" si="7"/>
        <v>120</v>
      </c>
      <c r="S54" s="74">
        <f t="shared" si="8"/>
        <v>0</v>
      </c>
      <c r="T54" s="75" t="s">
        <v>35</v>
      </c>
      <c r="U54" s="80"/>
      <c r="V54" s="87">
        <f t="shared" si="9"/>
        <v>0</v>
      </c>
      <c r="W54" s="87">
        <f>NPV('Inputs &amp; Summary'!$D$6,Y54:BL54)</f>
        <v>0</v>
      </c>
      <c r="X54" s="90">
        <f t="shared" si="10"/>
        <v>0</v>
      </c>
      <c r="Y54" s="114">
        <f>$D54*IF(Y$29&gt;'Inputs &amp; Summary'!$D$5,0,IF(Y$29&gt;VLOOKUP($G54,Lists!$J$17:$K$21,2),IF($M54=Lists!$H$3,IF($K54&lt;1,(($S54/$K54)*((1+'Inputs &amp; Summary'!$D$7)^Y$29)),((INT(Y$29/$K54)-INT((Y$29-1)/$K54))*$S54*((1+'Inputs &amp; Summary'!$D$7)^Y$29))),(_xlfn.WEIBULL.DIST(Y$29,$L54,$K54,FALSE)*$S54*((1+'Inputs &amp; Summary'!$D$7)^Y$29))),IF($M54=Lists!$H$3,IF($K54&lt;1,((($R54*(1-$E54)+$Q54*(1-$F54))/$K54)*((1+'Inputs &amp; Summary'!$D$7)^Y$29)),((INT(Y$29/$K54)-INT((Y$29-1)/$K54))*($R54*(1-$E54)+$Q54*(1-$F54))*((1+'Inputs &amp; Summary'!$D$7)^Y$29))),((_xlfn.WEIBULL.DIST(Y$29,$L54,$K54,FALSE)*($R54*(1-$E54)+$Q54*(1-$F54))*((1+'Inputs &amp; Summary'!$D$7)^Y$29))))))</f>
        <v>0</v>
      </c>
      <c r="Z54" s="114">
        <f>$D54*IF(Z$29&gt;'Inputs &amp; Summary'!$D$5,0,IF(Z$29&gt;VLOOKUP($G54,Lists!$J$17:$K$21,2),IF($M54=Lists!$H$3,IF($K54&lt;1,(($S54/$K54)*((1+'Inputs &amp; Summary'!$D$7)^Z$29)),((INT(Z$29/$K54)-INT((Z$29-1)/$K54))*$S54*((1+'Inputs &amp; Summary'!$D$7)^Z$29))),(_xlfn.WEIBULL.DIST(Z$29,$L54,$K54,FALSE)*$S54*((1+'Inputs &amp; Summary'!$D$7)^Z$29))),IF($M54=Lists!$H$3,IF($K54&lt;1,((($R54*(1-$E54)+$Q54*(1-$F54))/$K54)*((1+'Inputs &amp; Summary'!$D$7)^Z$29)),((INT(Z$29/$K54)-INT((Z$29-1)/$K54))*($R54*(1-$E54)+$Q54*(1-$F54))*((1+'Inputs &amp; Summary'!$D$7)^Z$29))),((_xlfn.WEIBULL.DIST(Z$29,$L54,$K54,FALSE)*($R54*(1-$E54)+$Q54*(1-$F54))*((1+'Inputs &amp; Summary'!$D$7)^Z$29))))))</f>
        <v>0</v>
      </c>
      <c r="AA54" s="114">
        <f>$D54*IF(AA$29&gt;'Inputs &amp; Summary'!$D$5,0,IF(AA$29&gt;VLOOKUP($G54,Lists!$J$17:$K$21,2),IF($M54=Lists!$H$3,IF($K54&lt;1,(($S54/$K54)*((1+'Inputs &amp; Summary'!$D$7)^AA$29)),((INT(AA$29/$K54)-INT((AA$29-1)/$K54))*$S54*((1+'Inputs &amp; Summary'!$D$7)^AA$29))),(_xlfn.WEIBULL.DIST(AA$29,$L54,$K54,FALSE)*$S54*((1+'Inputs &amp; Summary'!$D$7)^AA$29))),IF($M54=Lists!$H$3,IF($K54&lt;1,((($R54*(1-$E54)+$Q54*(1-$F54))/$K54)*((1+'Inputs &amp; Summary'!$D$7)^AA$29)),((INT(AA$29/$K54)-INT((AA$29-1)/$K54))*($R54*(1-$E54)+$Q54*(1-$F54))*((1+'Inputs &amp; Summary'!$D$7)^AA$29))),((_xlfn.WEIBULL.DIST(AA$29,$L54,$K54,FALSE)*($R54*(1-$E54)+$Q54*(1-$F54))*((1+'Inputs &amp; Summary'!$D$7)^AA$29))))))</f>
        <v>0</v>
      </c>
      <c r="AB54" s="114">
        <f>$D54*IF(AB$29&gt;'Inputs &amp; Summary'!$D$5,0,IF(AB$29&gt;VLOOKUP($G54,Lists!$J$17:$K$21,2),IF($M54=Lists!$H$3,IF($K54&lt;1,(($S54/$K54)*((1+'Inputs &amp; Summary'!$D$7)^AB$29)),((INT(AB$29/$K54)-INT((AB$29-1)/$K54))*$S54*((1+'Inputs &amp; Summary'!$D$7)^AB$29))),(_xlfn.WEIBULL.DIST(AB$29,$L54,$K54,FALSE)*$S54*((1+'Inputs &amp; Summary'!$D$7)^AB$29))),IF($M54=Lists!$H$3,IF($K54&lt;1,((($R54*(1-$E54)+$Q54*(1-$F54))/$K54)*((1+'Inputs &amp; Summary'!$D$7)^AB$29)),((INT(AB$29/$K54)-INT((AB$29-1)/$K54))*($R54*(1-$E54)+$Q54*(1-$F54))*((1+'Inputs &amp; Summary'!$D$7)^AB$29))),((_xlfn.WEIBULL.DIST(AB$29,$L54,$K54,FALSE)*($R54*(1-$E54)+$Q54*(1-$F54))*((1+'Inputs &amp; Summary'!$D$7)^AB$29))))))</f>
        <v>0</v>
      </c>
      <c r="AC54" s="114">
        <f>$D54*IF(AC$29&gt;'Inputs &amp; Summary'!$D$5,0,IF(AC$29&gt;VLOOKUP($G54,Lists!$J$17:$K$21,2),IF($M54=Lists!$H$3,IF($K54&lt;1,(($S54/$K54)*((1+'Inputs &amp; Summary'!$D$7)^AC$29)),((INT(AC$29/$K54)-INT((AC$29-1)/$K54))*$S54*((1+'Inputs &amp; Summary'!$D$7)^AC$29))),(_xlfn.WEIBULL.DIST(AC$29,$L54,$K54,FALSE)*$S54*((1+'Inputs &amp; Summary'!$D$7)^AC$29))),IF($M54=Lists!$H$3,IF($K54&lt;1,((($R54*(1-$E54)+$Q54*(1-$F54))/$K54)*((1+'Inputs &amp; Summary'!$D$7)^AC$29)),((INT(AC$29/$K54)-INT((AC$29-1)/$K54))*($R54*(1-$E54)+$Q54*(1-$F54))*((1+'Inputs &amp; Summary'!$D$7)^AC$29))),((_xlfn.WEIBULL.DIST(AC$29,$L54,$K54,FALSE)*($R54*(1-$E54)+$Q54*(1-$F54))*((1+'Inputs &amp; Summary'!$D$7)^AC$29))))))</f>
        <v>0</v>
      </c>
      <c r="AD54" s="114">
        <f>$D54*IF(AD$29&gt;'Inputs &amp; Summary'!$D$5,0,IF(AD$29&gt;VLOOKUP($G54,Lists!$J$17:$K$21,2),IF($M54=Lists!$H$3,IF($K54&lt;1,(($S54/$K54)*((1+'Inputs &amp; Summary'!$D$7)^AD$29)),((INT(AD$29/$K54)-INT((AD$29-1)/$K54))*$S54*((1+'Inputs &amp; Summary'!$D$7)^AD$29))),(_xlfn.WEIBULL.DIST(AD$29,$L54,$K54,FALSE)*$S54*((1+'Inputs &amp; Summary'!$D$7)^AD$29))),IF($M54=Lists!$H$3,IF($K54&lt;1,((($R54*(1-$E54)+$Q54*(1-$F54))/$K54)*((1+'Inputs &amp; Summary'!$D$7)^AD$29)),((INT(AD$29/$K54)-INT((AD$29-1)/$K54))*($R54*(1-$E54)+$Q54*(1-$F54))*((1+'Inputs &amp; Summary'!$D$7)^AD$29))),((_xlfn.WEIBULL.DIST(AD$29,$L54,$K54,FALSE)*($R54*(1-$E54)+$Q54*(1-$F54))*((1+'Inputs &amp; Summary'!$D$7)^AD$29))))))</f>
        <v>0</v>
      </c>
      <c r="AE54" s="114">
        <f>$D54*IF(AE$29&gt;'Inputs &amp; Summary'!$D$5,0,IF(AE$29&gt;VLOOKUP($G54,Lists!$J$17:$K$21,2),IF($M54=Lists!$H$3,IF($K54&lt;1,(($S54/$K54)*((1+'Inputs &amp; Summary'!$D$7)^AE$29)),((INT(AE$29/$K54)-INT((AE$29-1)/$K54))*$S54*((1+'Inputs &amp; Summary'!$D$7)^AE$29))),(_xlfn.WEIBULL.DIST(AE$29,$L54,$K54,FALSE)*$S54*((1+'Inputs &amp; Summary'!$D$7)^AE$29))),IF($M54=Lists!$H$3,IF($K54&lt;1,((($R54*(1-$E54)+$Q54*(1-$F54))/$K54)*((1+'Inputs &amp; Summary'!$D$7)^AE$29)),((INT(AE$29/$K54)-INT((AE$29-1)/$K54))*($R54*(1-$E54)+$Q54*(1-$F54))*((1+'Inputs &amp; Summary'!$D$7)^AE$29))),((_xlfn.WEIBULL.DIST(AE$29,$L54,$K54,FALSE)*($R54*(1-$E54)+$Q54*(1-$F54))*((1+'Inputs &amp; Summary'!$D$7)^AE$29))))))</f>
        <v>0</v>
      </c>
      <c r="AF54" s="114">
        <f>$D54*IF(AF$29&gt;'Inputs &amp; Summary'!$D$5,0,IF(AF$29&gt;VLOOKUP($G54,Lists!$J$17:$K$21,2),IF($M54=Lists!$H$3,IF($K54&lt;1,(($S54/$K54)*((1+'Inputs &amp; Summary'!$D$7)^AF$29)),((INT(AF$29/$K54)-INT((AF$29-1)/$K54))*$S54*((1+'Inputs &amp; Summary'!$D$7)^AF$29))),(_xlfn.WEIBULL.DIST(AF$29,$L54,$K54,FALSE)*$S54*((1+'Inputs &amp; Summary'!$D$7)^AF$29))),IF($M54=Lists!$H$3,IF($K54&lt;1,((($R54*(1-$E54)+$Q54*(1-$F54))/$K54)*((1+'Inputs &amp; Summary'!$D$7)^AF$29)),((INT(AF$29/$K54)-INT((AF$29-1)/$K54))*($R54*(1-$E54)+$Q54*(1-$F54))*((1+'Inputs &amp; Summary'!$D$7)^AF$29))),((_xlfn.WEIBULL.DIST(AF$29,$L54,$K54,FALSE)*($R54*(1-$E54)+$Q54*(1-$F54))*((1+'Inputs &amp; Summary'!$D$7)^AF$29))))))</f>
        <v>0</v>
      </c>
      <c r="AG54" s="114">
        <f>$D54*IF(AG$29&gt;'Inputs &amp; Summary'!$D$5,0,IF(AG$29&gt;VLOOKUP($G54,Lists!$J$17:$K$21,2),IF($M54=Lists!$H$3,IF($K54&lt;1,(($S54/$K54)*((1+'Inputs &amp; Summary'!$D$7)^AG$29)),((INT(AG$29/$K54)-INT((AG$29-1)/$K54))*$S54*((1+'Inputs &amp; Summary'!$D$7)^AG$29))),(_xlfn.WEIBULL.DIST(AG$29,$L54,$K54,FALSE)*$S54*((1+'Inputs &amp; Summary'!$D$7)^AG$29))),IF($M54=Lists!$H$3,IF($K54&lt;1,((($R54*(1-$E54)+$Q54*(1-$F54))/$K54)*((1+'Inputs &amp; Summary'!$D$7)^AG$29)),((INT(AG$29/$K54)-INT((AG$29-1)/$K54))*($R54*(1-$E54)+$Q54*(1-$F54))*((1+'Inputs &amp; Summary'!$D$7)^AG$29))),((_xlfn.WEIBULL.DIST(AG$29,$L54,$K54,FALSE)*($R54*(1-$E54)+$Q54*(1-$F54))*((1+'Inputs &amp; Summary'!$D$7)^AG$29))))))</f>
        <v>0</v>
      </c>
      <c r="AH54" s="114">
        <f>$D54*IF(AH$29&gt;'Inputs &amp; Summary'!$D$5,0,IF(AH$29&gt;VLOOKUP($G54,Lists!$J$17:$K$21,2),IF($M54=Lists!$H$3,IF($K54&lt;1,(($S54/$K54)*((1+'Inputs &amp; Summary'!$D$7)^AH$29)),((INT(AH$29/$K54)-INT((AH$29-1)/$K54))*$S54*((1+'Inputs &amp; Summary'!$D$7)^AH$29))),(_xlfn.WEIBULL.DIST(AH$29,$L54,$K54,FALSE)*$S54*((1+'Inputs &amp; Summary'!$D$7)^AH$29))),IF($M54=Lists!$H$3,IF($K54&lt;1,((($R54*(1-$E54)+$Q54*(1-$F54))/$K54)*((1+'Inputs &amp; Summary'!$D$7)^AH$29)),((INT(AH$29/$K54)-INT((AH$29-1)/$K54))*($R54*(1-$E54)+$Q54*(1-$F54))*((1+'Inputs &amp; Summary'!$D$7)^AH$29))),((_xlfn.WEIBULL.DIST(AH$29,$L54,$K54,FALSE)*($R54*(1-$E54)+$Q54*(1-$F54))*((1+'Inputs &amp; Summary'!$D$7)^AH$29))))))</f>
        <v>0</v>
      </c>
      <c r="AI54" s="114">
        <f>$D54*IF(AI$29&gt;'Inputs &amp; Summary'!$D$5,0,IF(AI$29&gt;VLOOKUP($G54,Lists!$J$17:$K$21,2),IF($M54=Lists!$H$3,IF($K54&lt;1,(($S54/$K54)*((1+'Inputs &amp; Summary'!$D$7)^AI$29)),((INT(AI$29/$K54)-INT((AI$29-1)/$K54))*$S54*((1+'Inputs &amp; Summary'!$D$7)^AI$29))),(_xlfn.WEIBULL.DIST(AI$29,$L54,$K54,FALSE)*$S54*((1+'Inputs &amp; Summary'!$D$7)^AI$29))),IF($M54=Lists!$H$3,IF($K54&lt;1,((($R54*(1-$E54)+$Q54*(1-$F54))/$K54)*((1+'Inputs &amp; Summary'!$D$7)^AI$29)),((INT(AI$29/$K54)-INT((AI$29-1)/$K54))*($R54*(1-$E54)+$Q54*(1-$F54))*((1+'Inputs &amp; Summary'!$D$7)^AI$29))),((_xlfn.WEIBULL.DIST(AI$29,$L54,$K54,FALSE)*($R54*(1-$E54)+$Q54*(1-$F54))*((1+'Inputs &amp; Summary'!$D$7)^AI$29))))))</f>
        <v>0</v>
      </c>
      <c r="AJ54" s="114">
        <f>$D54*IF(AJ$29&gt;'Inputs &amp; Summary'!$D$5,0,IF(AJ$29&gt;VLOOKUP($G54,Lists!$J$17:$K$21,2),IF($M54=Lists!$H$3,IF($K54&lt;1,(($S54/$K54)*((1+'Inputs &amp; Summary'!$D$7)^AJ$29)),((INT(AJ$29/$K54)-INT((AJ$29-1)/$K54))*$S54*((1+'Inputs &amp; Summary'!$D$7)^AJ$29))),(_xlfn.WEIBULL.DIST(AJ$29,$L54,$K54,FALSE)*$S54*((1+'Inputs &amp; Summary'!$D$7)^AJ$29))),IF($M54=Lists!$H$3,IF($K54&lt;1,((($R54*(1-$E54)+$Q54*(1-$F54))/$K54)*((1+'Inputs &amp; Summary'!$D$7)^AJ$29)),((INT(AJ$29/$K54)-INT((AJ$29-1)/$K54))*($R54*(1-$E54)+$Q54*(1-$F54))*((1+'Inputs &amp; Summary'!$D$7)^AJ$29))),((_xlfn.WEIBULL.DIST(AJ$29,$L54,$K54,FALSE)*($R54*(1-$E54)+$Q54*(1-$F54))*((1+'Inputs &amp; Summary'!$D$7)^AJ$29))))))</f>
        <v>0</v>
      </c>
      <c r="AK54" s="114">
        <f>$D54*IF(AK$29&gt;'Inputs &amp; Summary'!$D$5,0,IF(AK$29&gt;VLOOKUP($G54,Lists!$J$17:$K$21,2),IF($M54=Lists!$H$3,IF($K54&lt;1,(($S54/$K54)*((1+'Inputs &amp; Summary'!$D$7)^AK$29)),((INT(AK$29/$K54)-INT((AK$29-1)/$K54))*$S54*((1+'Inputs &amp; Summary'!$D$7)^AK$29))),(_xlfn.WEIBULL.DIST(AK$29,$L54,$K54,FALSE)*$S54*((1+'Inputs &amp; Summary'!$D$7)^AK$29))),IF($M54=Lists!$H$3,IF($K54&lt;1,((($R54*(1-$E54)+$Q54*(1-$F54))/$K54)*((1+'Inputs &amp; Summary'!$D$7)^AK$29)),((INT(AK$29/$K54)-INT((AK$29-1)/$K54))*($R54*(1-$E54)+$Q54*(1-$F54))*((1+'Inputs &amp; Summary'!$D$7)^AK$29))),((_xlfn.WEIBULL.DIST(AK$29,$L54,$K54,FALSE)*($R54*(1-$E54)+$Q54*(1-$F54))*((1+'Inputs &amp; Summary'!$D$7)^AK$29))))))</f>
        <v>0</v>
      </c>
      <c r="AL54" s="114">
        <f>$D54*IF(AL$29&gt;'Inputs &amp; Summary'!$D$5,0,IF(AL$29&gt;VLOOKUP($G54,Lists!$J$17:$K$21,2),IF($M54=Lists!$H$3,IF($K54&lt;1,(($S54/$K54)*((1+'Inputs &amp; Summary'!$D$7)^AL$29)),((INT(AL$29/$K54)-INT((AL$29-1)/$K54))*$S54*((1+'Inputs &amp; Summary'!$D$7)^AL$29))),(_xlfn.WEIBULL.DIST(AL$29,$L54,$K54,FALSE)*$S54*((1+'Inputs &amp; Summary'!$D$7)^AL$29))),IF($M54=Lists!$H$3,IF($K54&lt;1,((($R54*(1-$E54)+$Q54*(1-$F54))/$K54)*((1+'Inputs &amp; Summary'!$D$7)^AL$29)),((INT(AL$29/$K54)-INT((AL$29-1)/$K54))*($R54*(1-$E54)+$Q54*(1-$F54))*((1+'Inputs &amp; Summary'!$D$7)^AL$29))),((_xlfn.WEIBULL.DIST(AL$29,$L54,$K54,FALSE)*($R54*(1-$E54)+$Q54*(1-$F54))*((1+'Inputs &amp; Summary'!$D$7)^AL$29))))))</f>
        <v>0</v>
      </c>
      <c r="AM54" s="114">
        <f>$D54*IF(AM$29&gt;'Inputs &amp; Summary'!$D$5,0,IF(AM$29&gt;VLOOKUP($G54,Lists!$J$17:$K$21,2),IF($M54=Lists!$H$3,IF($K54&lt;1,(($S54/$K54)*((1+'Inputs &amp; Summary'!$D$7)^AM$29)),((INT(AM$29/$K54)-INT((AM$29-1)/$K54))*$S54*((1+'Inputs &amp; Summary'!$D$7)^AM$29))),(_xlfn.WEIBULL.DIST(AM$29,$L54,$K54,FALSE)*$S54*((1+'Inputs &amp; Summary'!$D$7)^AM$29))),IF($M54=Lists!$H$3,IF($K54&lt;1,((($R54*(1-$E54)+$Q54*(1-$F54))/$K54)*((1+'Inputs &amp; Summary'!$D$7)^AM$29)),((INT(AM$29/$K54)-INT((AM$29-1)/$K54))*($R54*(1-$E54)+$Q54*(1-$F54))*((1+'Inputs &amp; Summary'!$D$7)^AM$29))),((_xlfn.WEIBULL.DIST(AM$29,$L54,$K54,FALSE)*($R54*(1-$E54)+$Q54*(1-$F54))*((1+'Inputs &amp; Summary'!$D$7)^AM$29))))))</f>
        <v>0</v>
      </c>
      <c r="AN54" s="114">
        <f>$D54*IF(AN$29&gt;'Inputs &amp; Summary'!$D$5,0,IF(AN$29&gt;VLOOKUP($G54,Lists!$J$17:$K$21,2),IF($M54=Lists!$H$3,IF($K54&lt;1,(($S54/$K54)*((1+'Inputs &amp; Summary'!$D$7)^AN$29)),((INT(AN$29/$K54)-INT((AN$29-1)/$K54))*$S54*((1+'Inputs &amp; Summary'!$D$7)^AN$29))),(_xlfn.WEIBULL.DIST(AN$29,$L54,$K54,FALSE)*$S54*((1+'Inputs &amp; Summary'!$D$7)^AN$29))),IF($M54=Lists!$H$3,IF($K54&lt;1,((($R54*(1-$E54)+$Q54*(1-$F54))/$K54)*((1+'Inputs &amp; Summary'!$D$7)^AN$29)),((INT(AN$29/$K54)-INT((AN$29-1)/$K54))*($R54*(1-$E54)+$Q54*(1-$F54))*((1+'Inputs &amp; Summary'!$D$7)^AN$29))),((_xlfn.WEIBULL.DIST(AN$29,$L54,$K54,FALSE)*($R54*(1-$E54)+$Q54*(1-$F54))*((1+'Inputs &amp; Summary'!$D$7)^AN$29))))))</f>
        <v>0</v>
      </c>
      <c r="AO54" s="114">
        <f>$D54*IF(AO$29&gt;'Inputs &amp; Summary'!$D$5,0,IF(AO$29&gt;VLOOKUP($G54,Lists!$J$17:$K$21,2),IF($M54=Lists!$H$3,IF($K54&lt;1,(($S54/$K54)*((1+'Inputs &amp; Summary'!$D$7)^AO$29)),((INT(AO$29/$K54)-INT((AO$29-1)/$K54))*$S54*((1+'Inputs &amp; Summary'!$D$7)^AO$29))),(_xlfn.WEIBULL.DIST(AO$29,$L54,$K54,FALSE)*$S54*((1+'Inputs &amp; Summary'!$D$7)^AO$29))),IF($M54=Lists!$H$3,IF($K54&lt;1,((($R54*(1-$E54)+$Q54*(1-$F54))/$K54)*((1+'Inputs &amp; Summary'!$D$7)^AO$29)),((INT(AO$29/$K54)-INT((AO$29-1)/$K54))*($R54*(1-$E54)+$Q54*(1-$F54))*((1+'Inputs &amp; Summary'!$D$7)^AO$29))),((_xlfn.WEIBULL.DIST(AO$29,$L54,$K54,FALSE)*($R54*(1-$E54)+$Q54*(1-$F54))*((1+'Inputs &amp; Summary'!$D$7)^AO$29))))))</f>
        <v>0</v>
      </c>
      <c r="AP54" s="114">
        <f>$D54*IF(AP$29&gt;'Inputs &amp; Summary'!$D$5,0,IF(AP$29&gt;VLOOKUP($G54,Lists!$J$17:$K$21,2),IF($M54=Lists!$H$3,IF($K54&lt;1,(($S54/$K54)*((1+'Inputs &amp; Summary'!$D$7)^AP$29)),((INT(AP$29/$K54)-INT((AP$29-1)/$K54))*$S54*((1+'Inputs &amp; Summary'!$D$7)^AP$29))),(_xlfn.WEIBULL.DIST(AP$29,$L54,$K54,FALSE)*$S54*((1+'Inputs &amp; Summary'!$D$7)^AP$29))),IF($M54=Lists!$H$3,IF($K54&lt;1,((($R54*(1-$E54)+$Q54*(1-$F54))/$K54)*((1+'Inputs &amp; Summary'!$D$7)^AP$29)),((INT(AP$29/$K54)-INT((AP$29-1)/$K54))*($R54*(1-$E54)+$Q54*(1-$F54))*((1+'Inputs &amp; Summary'!$D$7)^AP$29))),((_xlfn.WEIBULL.DIST(AP$29,$L54,$K54,FALSE)*($R54*(1-$E54)+$Q54*(1-$F54))*((1+'Inputs &amp; Summary'!$D$7)^AP$29))))))</f>
        <v>0</v>
      </c>
      <c r="AQ54" s="114">
        <f>$D54*IF(AQ$29&gt;'Inputs &amp; Summary'!$D$5,0,IF(AQ$29&gt;VLOOKUP($G54,Lists!$J$17:$K$21,2),IF($M54=Lists!$H$3,IF($K54&lt;1,(($S54/$K54)*((1+'Inputs &amp; Summary'!$D$7)^AQ$29)),((INT(AQ$29/$K54)-INT((AQ$29-1)/$K54))*$S54*((1+'Inputs &amp; Summary'!$D$7)^AQ$29))),(_xlfn.WEIBULL.DIST(AQ$29,$L54,$K54,FALSE)*$S54*((1+'Inputs &amp; Summary'!$D$7)^AQ$29))),IF($M54=Lists!$H$3,IF($K54&lt;1,((($R54*(1-$E54)+$Q54*(1-$F54))/$K54)*((1+'Inputs &amp; Summary'!$D$7)^AQ$29)),((INT(AQ$29/$K54)-INT((AQ$29-1)/$K54))*($R54*(1-$E54)+$Q54*(1-$F54))*((1+'Inputs &amp; Summary'!$D$7)^AQ$29))),((_xlfn.WEIBULL.DIST(AQ$29,$L54,$K54,FALSE)*($R54*(1-$E54)+$Q54*(1-$F54))*((1+'Inputs &amp; Summary'!$D$7)^AQ$29))))))</f>
        <v>0</v>
      </c>
      <c r="AR54" s="114">
        <f>$D54*IF(AR$29&gt;'Inputs &amp; Summary'!$D$5,0,IF(AR$29&gt;VLOOKUP($G54,Lists!$J$17:$K$21,2),IF($M54=Lists!$H$3,IF($K54&lt;1,(($S54/$K54)*((1+'Inputs &amp; Summary'!$D$7)^AR$29)),((INT(AR$29/$K54)-INT((AR$29-1)/$K54))*$S54*((1+'Inputs &amp; Summary'!$D$7)^AR$29))),(_xlfn.WEIBULL.DIST(AR$29,$L54,$K54,FALSE)*$S54*((1+'Inputs &amp; Summary'!$D$7)^AR$29))),IF($M54=Lists!$H$3,IF($K54&lt;1,((($R54*(1-$E54)+$Q54*(1-$F54))/$K54)*((1+'Inputs &amp; Summary'!$D$7)^AR$29)),((INT(AR$29/$K54)-INT((AR$29-1)/$K54))*($R54*(1-$E54)+$Q54*(1-$F54))*((1+'Inputs &amp; Summary'!$D$7)^AR$29))),((_xlfn.WEIBULL.DIST(AR$29,$L54,$K54,FALSE)*($R54*(1-$E54)+$Q54*(1-$F54))*((1+'Inputs &amp; Summary'!$D$7)^AR$29))))))</f>
        <v>0</v>
      </c>
      <c r="AS54" s="114">
        <f>$D54*IF(AS$29&gt;'Inputs &amp; Summary'!$D$5,0,IF(AS$29&gt;VLOOKUP($G54,Lists!$J$17:$K$21,2),IF($M54=Lists!$H$3,IF($K54&lt;1,(($S54/$K54)*((1+'Inputs &amp; Summary'!$D$7)^AS$29)),((INT(AS$29/$K54)-INT((AS$29-1)/$K54))*$S54*((1+'Inputs &amp; Summary'!$D$7)^AS$29))),(_xlfn.WEIBULL.DIST(AS$29,$L54,$K54,FALSE)*$S54*((1+'Inputs &amp; Summary'!$D$7)^AS$29))),IF($M54=Lists!$H$3,IF($K54&lt;1,((($R54*(1-$E54)+$Q54*(1-$F54))/$K54)*((1+'Inputs &amp; Summary'!$D$7)^AS$29)),((INT(AS$29/$K54)-INT((AS$29-1)/$K54))*($R54*(1-$E54)+$Q54*(1-$F54))*((1+'Inputs &amp; Summary'!$D$7)^AS$29))),((_xlfn.WEIBULL.DIST(AS$29,$L54,$K54,FALSE)*($R54*(1-$E54)+$Q54*(1-$F54))*((1+'Inputs &amp; Summary'!$D$7)^AS$29))))))</f>
        <v>0</v>
      </c>
      <c r="AT54" s="114">
        <f>$D54*IF(AT$29&gt;'Inputs &amp; Summary'!$D$5,0,IF(AT$29&gt;VLOOKUP($G54,Lists!$J$17:$K$21,2),IF($M54=Lists!$H$3,IF($K54&lt;1,(($S54/$K54)*((1+'Inputs &amp; Summary'!$D$7)^AT$29)),((INT(AT$29/$K54)-INT((AT$29-1)/$K54))*$S54*((1+'Inputs &amp; Summary'!$D$7)^AT$29))),(_xlfn.WEIBULL.DIST(AT$29,$L54,$K54,FALSE)*$S54*((1+'Inputs &amp; Summary'!$D$7)^AT$29))),IF($M54=Lists!$H$3,IF($K54&lt;1,((($R54*(1-$E54)+$Q54*(1-$F54))/$K54)*((1+'Inputs &amp; Summary'!$D$7)^AT$29)),((INT(AT$29/$K54)-INT((AT$29-1)/$K54))*($R54*(1-$E54)+$Q54*(1-$F54))*((1+'Inputs &amp; Summary'!$D$7)^AT$29))),((_xlfn.WEIBULL.DIST(AT$29,$L54,$K54,FALSE)*($R54*(1-$E54)+$Q54*(1-$F54))*((1+'Inputs &amp; Summary'!$D$7)^AT$29))))))</f>
        <v>0</v>
      </c>
      <c r="AU54" s="114">
        <f>$D54*IF(AU$29&gt;'Inputs &amp; Summary'!$D$5,0,IF(AU$29&gt;VLOOKUP($G54,Lists!$J$17:$K$21,2),IF($M54=Lists!$H$3,IF($K54&lt;1,(($S54/$K54)*((1+'Inputs &amp; Summary'!$D$7)^AU$29)),((INT(AU$29/$K54)-INT((AU$29-1)/$K54))*$S54*((1+'Inputs &amp; Summary'!$D$7)^AU$29))),(_xlfn.WEIBULL.DIST(AU$29,$L54,$K54,FALSE)*$S54*((1+'Inputs &amp; Summary'!$D$7)^AU$29))),IF($M54=Lists!$H$3,IF($K54&lt;1,((($R54*(1-$E54)+$Q54*(1-$F54))/$K54)*((1+'Inputs &amp; Summary'!$D$7)^AU$29)),((INT(AU$29/$K54)-INT((AU$29-1)/$K54))*($R54*(1-$E54)+$Q54*(1-$F54))*((1+'Inputs &amp; Summary'!$D$7)^AU$29))),((_xlfn.WEIBULL.DIST(AU$29,$L54,$K54,FALSE)*($R54*(1-$E54)+$Q54*(1-$F54))*((1+'Inputs &amp; Summary'!$D$7)^AU$29))))))</f>
        <v>0</v>
      </c>
      <c r="AV54" s="114">
        <f>$D54*IF(AV$29&gt;'Inputs &amp; Summary'!$D$5,0,IF(AV$29&gt;VLOOKUP($G54,Lists!$J$17:$K$21,2),IF($M54=Lists!$H$3,IF($K54&lt;1,(($S54/$K54)*((1+'Inputs &amp; Summary'!$D$7)^AV$29)),((INT(AV$29/$K54)-INT((AV$29-1)/$K54))*$S54*((1+'Inputs &amp; Summary'!$D$7)^AV$29))),(_xlfn.WEIBULL.DIST(AV$29,$L54,$K54,FALSE)*$S54*((1+'Inputs &amp; Summary'!$D$7)^AV$29))),IF($M54=Lists!$H$3,IF($K54&lt;1,((($R54*(1-$E54)+$Q54*(1-$F54))/$K54)*((1+'Inputs &amp; Summary'!$D$7)^AV$29)),((INT(AV$29/$K54)-INT((AV$29-1)/$K54))*($R54*(1-$E54)+$Q54*(1-$F54))*((1+'Inputs &amp; Summary'!$D$7)^AV$29))),((_xlfn.WEIBULL.DIST(AV$29,$L54,$K54,FALSE)*($R54*(1-$E54)+$Q54*(1-$F54))*((1+'Inputs &amp; Summary'!$D$7)^AV$29))))))</f>
        <v>0</v>
      </c>
      <c r="AW54" s="114">
        <f>$D54*IF(AW$29&gt;'Inputs &amp; Summary'!$D$5,0,IF(AW$29&gt;VLOOKUP($G54,Lists!$J$17:$K$21,2),IF($M54=Lists!$H$3,IF($K54&lt;1,(($S54/$K54)*((1+'Inputs &amp; Summary'!$D$7)^AW$29)),((INT(AW$29/$K54)-INT((AW$29-1)/$K54))*$S54*((1+'Inputs &amp; Summary'!$D$7)^AW$29))),(_xlfn.WEIBULL.DIST(AW$29,$L54,$K54,FALSE)*$S54*((1+'Inputs &amp; Summary'!$D$7)^AW$29))),IF($M54=Lists!$H$3,IF($K54&lt;1,((($R54*(1-$E54)+$Q54*(1-$F54))/$K54)*((1+'Inputs &amp; Summary'!$D$7)^AW$29)),((INT(AW$29/$K54)-INT((AW$29-1)/$K54))*($R54*(1-$E54)+$Q54*(1-$F54))*((1+'Inputs &amp; Summary'!$D$7)^AW$29))),((_xlfn.WEIBULL.DIST(AW$29,$L54,$K54,FALSE)*($R54*(1-$E54)+$Q54*(1-$F54))*((1+'Inputs &amp; Summary'!$D$7)^AW$29))))))</f>
        <v>0</v>
      </c>
      <c r="AX54" s="114">
        <f>$D54*IF(AX$29&gt;'Inputs &amp; Summary'!$D$5,0,IF(AX$29&gt;VLOOKUP($G54,Lists!$J$17:$K$21,2),IF($M54=Lists!$H$3,IF($K54&lt;1,(($S54/$K54)*((1+'Inputs &amp; Summary'!$D$7)^AX$29)),((INT(AX$29/$K54)-INT((AX$29-1)/$K54))*$S54*((1+'Inputs &amp; Summary'!$D$7)^AX$29))),(_xlfn.WEIBULL.DIST(AX$29,$L54,$K54,FALSE)*$S54*((1+'Inputs &amp; Summary'!$D$7)^AX$29))),IF($M54=Lists!$H$3,IF($K54&lt;1,((($R54*(1-$E54)+$Q54*(1-$F54))/$K54)*((1+'Inputs &amp; Summary'!$D$7)^AX$29)),((INT(AX$29/$K54)-INT((AX$29-1)/$K54))*($R54*(1-$E54)+$Q54*(1-$F54))*((1+'Inputs &amp; Summary'!$D$7)^AX$29))),((_xlfn.WEIBULL.DIST(AX$29,$L54,$K54,FALSE)*($R54*(1-$E54)+$Q54*(1-$F54))*((1+'Inputs &amp; Summary'!$D$7)^AX$29))))))</f>
        <v>0</v>
      </c>
      <c r="AY54" s="114">
        <f>$D54*IF(AY$29&gt;'Inputs &amp; Summary'!$D$5,0,IF(AY$29&gt;VLOOKUP($G54,Lists!$J$17:$K$21,2),IF($M54=Lists!$H$3,IF($K54&lt;1,(($S54/$K54)*((1+'Inputs &amp; Summary'!$D$7)^AY$29)),((INT(AY$29/$K54)-INT((AY$29-1)/$K54))*$S54*((1+'Inputs &amp; Summary'!$D$7)^AY$29))),(_xlfn.WEIBULL.DIST(AY$29,$L54,$K54,FALSE)*$S54*((1+'Inputs &amp; Summary'!$D$7)^AY$29))),IF($M54=Lists!$H$3,IF($K54&lt;1,((($R54*(1-$E54)+$Q54*(1-$F54))/$K54)*((1+'Inputs &amp; Summary'!$D$7)^AY$29)),((INT(AY$29/$K54)-INT((AY$29-1)/$K54))*($R54*(1-$E54)+$Q54*(1-$F54))*((1+'Inputs &amp; Summary'!$D$7)^AY$29))),((_xlfn.WEIBULL.DIST(AY$29,$L54,$K54,FALSE)*($R54*(1-$E54)+$Q54*(1-$F54))*((1+'Inputs &amp; Summary'!$D$7)^AY$29))))))</f>
        <v>0</v>
      </c>
      <c r="AZ54" s="114">
        <f>$D54*IF(AZ$29&gt;'Inputs &amp; Summary'!$D$5,0,IF(AZ$29&gt;VLOOKUP($G54,Lists!$J$17:$K$21,2),IF($M54=Lists!$H$3,IF($K54&lt;1,(($S54/$K54)*((1+'Inputs &amp; Summary'!$D$7)^AZ$29)),((INT(AZ$29/$K54)-INT((AZ$29-1)/$K54))*$S54*((1+'Inputs &amp; Summary'!$D$7)^AZ$29))),(_xlfn.WEIBULL.DIST(AZ$29,$L54,$K54,FALSE)*$S54*((1+'Inputs &amp; Summary'!$D$7)^AZ$29))),IF($M54=Lists!$H$3,IF($K54&lt;1,((($R54*(1-$E54)+$Q54*(1-$F54))/$K54)*((1+'Inputs &amp; Summary'!$D$7)^AZ$29)),((INT(AZ$29/$K54)-INT((AZ$29-1)/$K54))*($R54*(1-$E54)+$Q54*(1-$F54))*((1+'Inputs &amp; Summary'!$D$7)^AZ$29))),((_xlfn.WEIBULL.DIST(AZ$29,$L54,$K54,FALSE)*($R54*(1-$E54)+$Q54*(1-$F54))*((1+'Inputs &amp; Summary'!$D$7)^AZ$29))))))</f>
        <v>0</v>
      </c>
      <c r="BA54" s="114">
        <f>$D54*IF(BA$29&gt;'Inputs &amp; Summary'!$D$5,0,IF(BA$29&gt;VLOOKUP($G54,Lists!$J$17:$K$21,2),IF($M54=Lists!$H$3,IF($K54&lt;1,(($S54/$K54)*((1+'Inputs &amp; Summary'!$D$7)^BA$29)),((INT(BA$29/$K54)-INT((BA$29-1)/$K54))*$S54*((1+'Inputs &amp; Summary'!$D$7)^BA$29))),(_xlfn.WEIBULL.DIST(BA$29,$L54,$K54,FALSE)*$S54*((1+'Inputs &amp; Summary'!$D$7)^BA$29))),IF($M54=Lists!$H$3,IF($K54&lt;1,((($R54*(1-$E54)+$Q54*(1-$F54))/$K54)*((1+'Inputs &amp; Summary'!$D$7)^BA$29)),((INT(BA$29/$K54)-INT((BA$29-1)/$K54))*($R54*(1-$E54)+$Q54*(1-$F54))*((1+'Inputs &amp; Summary'!$D$7)^BA$29))),((_xlfn.WEIBULL.DIST(BA$29,$L54,$K54,FALSE)*($R54*(1-$E54)+$Q54*(1-$F54))*((1+'Inputs &amp; Summary'!$D$7)^BA$29))))))</f>
        <v>0</v>
      </c>
      <c r="BB54" s="114">
        <f>$D54*IF(BB$29&gt;'Inputs &amp; Summary'!$D$5,0,IF(BB$29&gt;VLOOKUP($G54,Lists!$J$17:$K$21,2),IF($M54=Lists!$H$3,IF($K54&lt;1,(($S54/$K54)*((1+'Inputs &amp; Summary'!$D$7)^BB$29)),((INT(BB$29/$K54)-INT((BB$29-1)/$K54))*$S54*((1+'Inputs &amp; Summary'!$D$7)^BB$29))),(_xlfn.WEIBULL.DIST(BB$29,$L54,$K54,FALSE)*$S54*((1+'Inputs &amp; Summary'!$D$7)^BB$29))),IF($M54=Lists!$H$3,IF($K54&lt;1,((($R54*(1-$E54)+$Q54*(1-$F54))/$K54)*((1+'Inputs &amp; Summary'!$D$7)^BB$29)),((INT(BB$29/$K54)-INT((BB$29-1)/$K54))*($R54*(1-$E54)+$Q54*(1-$F54))*((1+'Inputs &amp; Summary'!$D$7)^BB$29))),((_xlfn.WEIBULL.DIST(BB$29,$L54,$K54,FALSE)*($R54*(1-$E54)+$Q54*(1-$F54))*((1+'Inputs &amp; Summary'!$D$7)^BB$29))))))</f>
        <v>0</v>
      </c>
      <c r="BC54" s="114">
        <f>$D54*IF(BC$29&gt;'Inputs &amp; Summary'!$D$5,0,IF(BC$29&gt;VLOOKUP($G54,Lists!$J$17:$K$21,2),IF($M54=Lists!$H$3,IF($K54&lt;1,(($S54/$K54)*((1+'Inputs &amp; Summary'!$D$7)^BC$29)),((INT(BC$29/$K54)-INT((BC$29-1)/$K54))*$S54*((1+'Inputs &amp; Summary'!$D$7)^BC$29))),(_xlfn.WEIBULL.DIST(BC$29,$L54,$K54,FALSE)*$S54*((1+'Inputs &amp; Summary'!$D$7)^BC$29))),IF($M54=Lists!$H$3,IF($K54&lt;1,((($R54*(1-$E54)+$Q54*(1-$F54))/$K54)*((1+'Inputs &amp; Summary'!$D$7)^BC$29)),((INT(BC$29/$K54)-INT((BC$29-1)/$K54))*($R54*(1-$E54)+$Q54*(1-$F54))*((1+'Inputs &amp; Summary'!$D$7)^BC$29))),((_xlfn.WEIBULL.DIST(BC$29,$L54,$K54,FALSE)*($R54*(1-$E54)+$Q54*(1-$F54))*((1+'Inputs &amp; Summary'!$D$7)^BC$29))))))</f>
        <v>0</v>
      </c>
      <c r="BD54" s="114">
        <f>$D54*IF(BD$29&gt;'Inputs &amp; Summary'!$D$5,0,IF(BD$29&gt;VLOOKUP($G54,Lists!$J$17:$K$21,2),IF($M54=Lists!$H$3,IF($K54&lt;1,(($S54/$K54)*((1+'Inputs &amp; Summary'!$D$7)^BD$29)),((INT(BD$29/$K54)-INT((BD$29-1)/$K54))*$S54*((1+'Inputs &amp; Summary'!$D$7)^BD$29))),(_xlfn.WEIBULL.DIST(BD$29,$L54,$K54,FALSE)*$S54*((1+'Inputs &amp; Summary'!$D$7)^BD$29))),IF($M54=Lists!$H$3,IF($K54&lt;1,((($R54*(1-$E54)+$Q54*(1-$F54))/$K54)*((1+'Inputs &amp; Summary'!$D$7)^BD$29)),((INT(BD$29/$K54)-INT((BD$29-1)/$K54))*($R54*(1-$E54)+$Q54*(1-$F54))*((1+'Inputs &amp; Summary'!$D$7)^BD$29))),((_xlfn.WEIBULL.DIST(BD$29,$L54,$K54,FALSE)*($R54*(1-$E54)+$Q54*(1-$F54))*((1+'Inputs &amp; Summary'!$D$7)^BD$29))))))</f>
        <v>0</v>
      </c>
      <c r="BE54" s="114">
        <f>$D54*IF(BE$29&gt;'Inputs &amp; Summary'!$D$5,0,IF(BE$29&gt;VLOOKUP($G54,Lists!$J$17:$K$21,2),IF($M54=Lists!$H$3,IF($K54&lt;1,(($S54/$K54)*((1+'Inputs &amp; Summary'!$D$7)^BE$29)),((INT(BE$29/$K54)-INT((BE$29-1)/$K54))*$S54*((1+'Inputs &amp; Summary'!$D$7)^BE$29))),(_xlfn.WEIBULL.DIST(BE$29,$L54,$K54,FALSE)*$S54*((1+'Inputs &amp; Summary'!$D$7)^BE$29))),IF($M54=Lists!$H$3,IF($K54&lt;1,((($R54*(1-$E54)+$Q54*(1-$F54))/$K54)*((1+'Inputs &amp; Summary'!$D$7)^BE$29)),((INT(BE$29/$K54)-INT((BE$29-1)/$K54))*($R54*(1-$E54)+$Q54*(1-$F54))*((1+'Inputs &amp; Summary'!$D$7)^BE$29))),((_xlfn.WEIBULL.DIST(BE$29,$L54,$K54,FALSE)*($R54*(1-$E54)+$Q54*(1-$F54))*((1+'Inputs &amp; Summary'!$D$7)^BE$29))))))</f>
        <v>0</v>
      </c>
      <c r="BF54" s="114">
        <f>$D54*IF(BF$29&gt;'Inputs &amp; Summary'!$D$5,0,IF(BF$29&gt;VLOOKUP($G54,Lists!$J$17:$K$21,2),IF($M54=Lists!$H$3,IF($K54&lt;1,(($S54/$K54)*((1+'Inputs &amp; Summary'!$D$7)^BF$29)),((INT(BF$29/$K54)-INT((BF$29-1)/$K54))*$S54*((1+'Inputs &amp; Summary'!$D$7)^BF$29))),(_xlfn.WEIBULL.DIST(BF$29,$L54,$K54,FALSE)*$S54*((1+'Inputs &amp; Summary'!$D$7)^BF$29))),IF($M54=Lists!$H$3,IF($K54&lt;1,((($R54*(1-$E54)+$Q54*(1-$F54))/$K54)*((1+'Inputs &amp; Summary'!$D$7)^BF$29)),((INT(BF$29/$K54)-INT((BF$29-1)/$K54))*($R54*(1-$E54)+$Q54*(1-$F54))*((1+'Inputs &amp; Summary'!$D$7)^BF$29))),((_xlfn.WEIBULL.DIST(BF$29,$L54,$K54,FALSE)*($R54*(1-$E54)+$Q54*(1-$F54))*((1+'Inputs &amp; Summary'!$D$7)^BF$29))))))</f>
        <v>0</v>
      </c>
      <c r="BG54" s="114">
        <f>$D54*IF(BG$29&gt;'Inputs &amp; Summary'!$D$5,0,IF(BG$29&gt;VLOOKUP($G54,Lists!$J$17:$K$21,2),IF($M54=Lists!$H$3,IF($K54&lt;1,(($S54/$K54)*((1+'Inputs &amp; Summary'!$D$7)^BG$29)),((INT(BG$29/$K54)-INT((BG$29-1)/$K54))*$S54*((1+'Inputs &amp; Summary'!$D$7)^BG$29))),(_xlfn.WEIBULL.DIST(BG$29,$L54,$K54,FALSE)*$S54*((1+'Inputs &amp; Summary'!$D$7)^BG$29))),IF($M54=Lists!$H$3,IF($K54&lt;1,((($R54*(1-$E54)+$Q54*(1-$F54))/$K54)*((1+'Inputs &amp; Summary'!$D$7)^BG$29)),((INT(BG$29/$K54)-INT((BG$29-1)/$K54))*($R54*(1-$E54)+$Q54*(1-$F54))*((1+'Inputs &amp; Summary'!$D$7)^BG$29))),((_xlfn.WEIBULL.DIST(BG$29,$L54,$K54,FALSE)*($R54*(1-$E54)+$Q54*(1-$F54))*((1+'Inputs &amp; Summary'!$D$7)^BG$29))))))</f>
        <v>0</v>
      </c>
      <c r="BH54" s="114">
        <f>$D54*IF(BH$29&gt;'Inputs &amp; Summary'!$D$5,0,IF(BH$29&gt;VLOOKUP($G54,Lists!$J$17:$K$21,2),IF($M54=Lists!$H$3,IF($K54&lt;1,(($S54/$K54)*((1+'Inputs &amp; Summary'!$D$7)^BH$29)),((INT(BH$29/$K54)-INT((BH$29-1)/$K54))*$S54*((1+'Inputs &amp; Summary'!$D$7)^BH$29))),(_xlfn.WEIBULL.DIST(BH$29,$L54,$K54,FALSE)*$S54*((1+'Inputs &amp; Summary'!$D$7)^BH$29))),IF($M54=Lists!$H$3,IF($K54&lt;1,((($R54*(1-$E54)+$Q54*(1-$F54))/$K54)*((1+'Inputs &amp; Summary'!$D$7)^BH$29)),((INT(BH$29/$K54)-INT((BH$29-1)/$K54))*($R54*(1-$E54)+$Q54*(1-$F54))*((1+'Inputs &amp; Summary'!$D$7)^BH$29))),((_xlfn.WEIBULL.DIST(BH$29,$L54,$K54,FALSE)*($R54*(1-$E54)+$Q54*(1-$F54))*((1+'Inputs &amp; Summary'!$D$7)^BH$29))))))</f>
        <v>0</v>
      </c>
      <c r="BI54" s="114">
        <f>$D54*IF(BI$29&gt;'Inputs &amp; Summary'!$D$5,0,IF(BI$29&gt;VLOOKUP($G54,Lists!$J$17:$K$21,2),IF($M54=Lists!$H$3,IF($K54&lt;1,(($S54/$K54)*((1+'Inputs &amp; Summary'!$D$7)^BI$29)),((INT(BI$29/$K54)-INT((BI$29-1)/$K54))*$S54*((1+'Inputs &amp; Summary'!$D$7)^BI$29))),(_xlfn.WEIBULL.DIST(BI$29,$L54,$K54,FALSE)*$S54*((1+'Inputs &amp; Summary'!$D$7)^BI$29))),IF($M54=Lists!$H$3,IF($K54&lt;1,((($R54*(1-$E54)+$Q54*(1-$F54))/$K54)*((1+'Inputs &amp; Summary'!$D$7)^BI$29)),((INT(BI$29/$K54)-INT((BI$29-1)/$K54))*($R54*(1-$E54)+$Q54*(1-$F54))*((1+'Inputs &amp; Summary'!$D$7)^BI$29))),((_xlfn.WEIBULL.DIST(BI$29,$L54,$K54,FALSE)*($R54*(1-$E54)+$Q54*(1-$F54))*((1+'Inputs &amp; Summary'!$D$7)^BI$29))))))</f>
        <v>0</v>
      </c>
      <c r="BJ54" s="114">
        <f>$D54*IF(BJ$29&gt;'Inputs &amp; Summary'!$D$5,0,IF(BJ$29&gt;VLOOKUP($G54,Lists!$J$17:$K$21,2),IF($M54=Lists!$H$3,IF($K54&lt;1,(($S54/$K54)*((1+'Inputs &amp; Summary'!$D$7)^BJ$29)),((INT(BJ$29/$K54)-INT((BJ$29-1)/$K54))*$S54*((1+'Inputs &amp; Summary'!$D$7)^BJ$29))),(_xlfn.WEIBULL.DIST(BJ$29,$L54,$K54,FALSE)*$S54*((1+'Inputs &amp; Summary'!$D$7)^BJ$29))),IF($M54=Lists!$H$3,IF($K54&lt;1,((($R54*(1-$E54)+$Q54*(1-$F54))/$K54)*((1+'Inputs &amp; Summary'!$D$7)^BJ$29)),((INT(BJ$29/$K54)-INT((BJ$29-1)/$K54))*($R54*(1-$E54)+$Q54*(1-$F54))*((1+'Inputs &amp; Summary'!$D$7)^BJ$29))),((_xlfn.WEIBULL.DIST(BJ$29,$L54,$K54,FALSE)*($R54*(1-$E54)+$Q54*(1-$F54))*((1+'Inputs &amp; Summary'!$D$7)^BJ$29))))))</f>
        <v>0</v>
      </c>
      <c r="BK54" s="114">
        <f>$D54*IF(BK$29&gt;'Inputs &amp; Summary'!$D$5,0,IF(BK$29&gt;VLOOKUP($G54,Lists!$J$17:$K$21,2),IF($M54=Lists!$H$3,IF($K54&lt;1,(($S54/$K54)*((1+'Inputs &amp; Summary'!$D$7)^BK$29)),((INT(BK$29/$K54)-INT((BK$29-1)/$K54))*$S54*((1+'Inputs &amp; Summary'!$D$7)^BK$29))),(_xlfn.WEIBULL.DIST(BK$29,$L54,$K54,FALSE)*$S54*((1+'Inputs &amp; Summary'!$D$7)^BK$29))),IF($M54=Lists!$H$3,IF($K54&lt;1,((($R54*(1-$E54)+$Q54*(1-$F54))/$K54)*((1+'Inputs &amp; Summary'!$D$7)^BK$29)),((INT(BK$29/$K54)-INT((BK$29-1)/$K54))*($R54*(1-$E54)+$Q54*(1-$F54))*((1+'Inputs &amp; Summary'!$D$7)^BK$29))),((_xlfn.WEIBULL.DIST(BK$29,$L54,$K54,FALSE)*($R54*(1-$E54)+$Q54*(1-$F54))*((1+'Inputs &amp; Summary'!$D$7)^BK$29))))))</f>
        <v>0</v>
      </c>
      <c r="BL54" s="114">
        <f>$D54*IF(BL$29&gt;'Inputs &amp; Summary'!$D$5,0,IF(BL$29&gt;VLOOKUP($G54,Lists!$J$17:$K$21,2),IF($M54=Lists!$H$3,IF($K54&lt;1,(($S54/$K54)*((1+'Inputs &amp; Summary'!$D$7)^BL$29)),((INT(BL$29/$K54)-INT((BL$29-1)/$K54))*$S54*((1+'Inputs &amp; Summary'!$D$7)^BL$29))),(_xlfn.WEIBULL.DIST(BL$29,$L54,$K54,FALSE)*$S54*((1+'Inputs &amp; Summary'!$D$7)^BL$29))),IF($M54=Lists!$H$3,IF($K54&lt;1,((($R54*(1-$E54)+$Q54*(1-$F54))/$K54)*((1+'Inputs &amp; Summary'!$D$7)^BL$29)),((INT(BL$29/$K54)-INT((BL$29-1)/$K54))*($R54*(1-$E54)+$Q54*(1-$F54))*((1+'Inputs &amp; Summary'!$D$7)^BL$29))),((_xlfn.WEIBULL.DIST(BL$29,$L54,$K54,FALSE)*($R54*(1-$E54)+$Q54*(1-$F54))*((1+'Inputs &amp; Summary'!$D$7)^BL$29))))))</f>
        <v>0</v>
      </c>
    </row>
    <row r="55" spans="1:64" s="1" customFormat="1" ht="43.2" x14ac:dyDescent="0.3">
      <c r="A55" s="79" t="s">
        <v>257</v>
      </c>
      <c r="B55" s="33" t="s">
        <v>307</v>
      </c>
      <c r="C55" s="33" t="s">
        <v>50</v>
      </c>
      <c r="D55" s="68">
        <v>0</v>
      </c>
      <c r="E55" s="68">
        <v>0</v>
      </c>
      <c r="F55" s="68">
        <v>0</v>
      </c>
      <c r="G55" s="213" t="s">
        <v>433</v>
      </c>
      <c r="H55" s="34" t="s">
        <v>26</v>
      </c>
      <c r="I55" s="34" t="s">
        <v>271</v>
      </c>
      <c r="J55" s="33">
        <f>VLOOKUP(I55,'Labor Rates'!$A$1:$B$16,2)</f>
        <v>21.23076923076923</v>
      </c>
      <c r="K55" s="35">
        <v>1</v>
      </c>
      <c r="L55" s="35">
        <v>1</v>
      </c>
      <c r="M55" s="33" t="s">
        <v>259</v>
      </c>
      <c r="N55" s="84">
        <v>1</v>
      </c>
      <c r="O55" s="35">
        <v>4</v>
      </c>
      <c r="P55" s="5">
        <v>120</v>
      </c>
      <c r="Q55" s="73">
        <f t="shared" si="6"/>
        <v>84.92307692307692</v>
      </c>
      <c r="R55" s="73">
        <f t="shared" si="7"/>
        <v>120</v>
      </c>
      <c r="S55" s="74">
        <f t="shared" si="8"/>
        <v>0</v>
      </c>
      <c r="T55" s="88" t="s">
        <v>62</v>
      </c>
      <c r="U55" s="80"/>
      <c r="V55" s="87">
        <f t="shared" si="9"/>
        <v>0</v>
      </c>
      <c r="W55" s="87">
        <f>NPV('Inputs &amp; Summary'!$D$6,Y55:BL55)</f>
        <v>0</v>
      </c>
      <c r="X55" s="90">
        <f t="shared" si="10"/>
        <v>0</v>
      </c>
      <c r="Y55" s="114">
        <f>$D55*IF(Y$29&gt;'Inputs &amp; Summary'!$D$5,0,IF(Y$29&gt;VLOOKUP($G55,Lists!$J$17:$K$21,2),IF($M55=Lists!$H$3,IF($K55&lt;1,(($S55/$K55)*((1+'Inputs &amp; Summary'!$D$7)^Y$29)),((INT(Y$29/$K55)-INT((Y$29-1)/$K55))*$S55*((1+'Inputs &amp; Summary'!$D$7)^Y$29))),(_xlfn.WEIBULL.DIST(Y$29,$L55,$K55,FALSE)*$S55*((1+'Inputs &amp; Summary'!$D$7)^Y$29))),IF($M55=Lists!$H$3,IF($K55&lt;1,((($R55*(1-$E55)+$Q55*(1-$F55))/$K55)*((1+'Inputs &amp; Summary'!$D$7)^Y$29)),((INT(Y$29/$K55)-INT((Y$29-1)/$K55))*($R55*(1-$E55)+$Q55*(1-$F55))*((1+'Inputs &amp; Summary'!$D$7)^Y$29))),((_xlfn.WEIBULL.DIST(Y$29,$L55,$K55,FALSE)*($R55*(1-$E55)+$Q55*(1-$F55))*((1+'Inputs &amp; Summary'!$D$7)^Y$29))))))</f>
        <v>0</v>
      </c>
      <c r="Z55" s="114">
        <f>$D55*IF(Z$29&gt;'Inputs &amp; Summary'!$D$5,0,IF(Z$29&gt;VLOOKUP($G55,Lists!$J$17:$K$21,2),IF($M55=Lists!$H$3,IF($K55&lt;1,(($S55/$K55)*((1+'Inputs &amp; Summary'!$D$7)^Z$29)),((INT(Z$29/$K55)-INT((Z$29-1)/$K55))*$S55*((1+'Inputs &amp; Summary'!$D$7)^Z$29))),(_xlfn.WEIBULL.DIST(Z$29,$L55,$K55,FALSE)*$S55*((1+'Inputs &amp; Summary'!$D$7)^Z$29))),IF($M55=Lists!$H$3,IF($K55&lt;1,((($R55*(1-$E55)+$Q55*(1-$F55))/$K55)*((1+'Inputs &amp; Summary'!$D$7)^Z$29)),((INT(Z$29/$K55)-INT((Z$29-1)/$K55))*($R55*(1-$E55)+$Q55*(1-$F55))*((1+'Inputs &amp; Summary'!$D$7)^Z$29))),((_xlfn.WEIBULL.DIST(Z$29,$L55,$K55,FALSE)*($R55*(1-$E55)+$Q55*(1-$F55))*((1+'Inputs &amp; Summary'!$D$7)^Z$29))))))</f>
        <v>0</v>
      </c>
      <c r="AA55" s="114">
        <f>$D55*IF(AA$29&gt;'Inputs &amp; Summary'!$D$5,0,IF(AA$29&gt;VLOOKUP($G55,Lists!$J$17:$K$21,2),IF($M55=Lists!$H$3,IF($K55&lt;1,(($S55/$K55)*((1+'Inputs &amp; Summary'!$D$7)^AA$29)),((INT(AA$29/$K55)-INT((AA$29-1)/$K55))*$S55*((1+'Inputs &amp; Summary'!$D$7)^AA$29))),(_xlfn.WEIBULL.DIST(AA$29,$L55,$K55,FALSE)*$S55*((1+'Inputs &amp; Summary'!$D$7)^AA$29))),IF($M55=Lists!$H$3,IF($K55&lt;1,((($R55*(1-$E55)+$Q55*(1-$F55))/$K55)*((1+'Inputs &amp; Summary'!$D$7)^AA$29)),((INT(AA$29/$K55)-INT((AA$29-1)/$K55))*($R55*(1-$E55)+$Q55*(1-$F55))*((1+'Inputs &amp; Summary'!$D$7)^AA$29))),((_xlfn.WEIBULL.DIST(AA$29,$L55,$K55,FALSE)*($R55*(1-$E55)+$Q55*(1-$F55))*((1+'Inputs &amp; Summary'!$D$7)^AA$29))))))</f>
        <v>0</v>
      </c>
      <c r="AB55" s="114">
        <f>$D55*IF(AB$29&gt;'Inputs &amp; Summary'!$D$5,0,IF(AB$29&gt;VLOOKUP($G55,Lists!$J$17:$K$21,2),IF($M55=Lists!$H$3,IF($K55&lt;1,(($S55/$K55)*((1+'Inputs &amp; Summary'!$D$7)^AB$29)),((INT(AB$29/$K55)-INT((AB$29-1)/$K55))*$S55*((1+'Inputs &amp; Summary'!$D$7)^AB$29))),(_xlfn.WEIBULL.DIST(AB$29,$L55,$K55,FALSE)*$S55*((1+'Inputs &amp; Summary'!$D$7)^AB$29))),IF($M55=Lists!$H$3,IF($K55&lt;1,((($R55*(1-$E55)+$Q55*(1-$F55))/$K55)*((1+'Inputs &amp; Summary'!$D$7)^AB$29)),((INT(AB$29/$K55)-INT((AB$29-1)/$K55))*($R55*(1-$E55)+$Q55*(1-$F55))*((1+'Inputs &amp; Summary'!$D$7)^AB$29))),((_xlfn.WEIBULL.DIST(AB$29,$L55,$K55,FALSE)*($R55*(1-$E55)+$Q55*(1-$F55))*((1+'Inputs &amp; Summary'!$D$7)^AB$29))))))</f>
        <v>0</v>
      </c>
      <c r="AC55" s="114">
        <f>$D55*IF(AC$29&gt;'Inputs &amp; Summary'!$D$5,0,IF(AC$29&gt;VLOOKUP($G55,Lists!$J$17:$K$21,2),IF($M55=Lists!$H$3,IF($K55&lt;1,(($S55/$K55)*((1+'Inputs &amp; Summary'!$D$7)^AC$29)),((INT(AC$29/$K55)-INT((AC$29-1)/$K55))*$S55*((1+'Inputs &amp; Summary'!$D$7)^AC$29))),(_xlfn.WEIBULL.DIST(AC$29,$L55,$K55,FALSE)*$S55*((1+'Inputs &amp; Summary'!$D$7)^AC$29))),IF($M55=Lists!$H$3,IF($K55&lt;1,((($R55*(1-$E55)+$Q55*(1-$F55))/$K55)*((1+'Inputs &amp; Summary'!$D$7)^AC$29)),((INT(AC$29/$K55)-INT((AC$29-1)/$K55))*($R55*(1-$E55)+$Q55*(1-$F55))*((1+'Inputs &amp; Summary'!$D$7)^AC$29))),((_xlfn.WEIBULL.DIST(AC$29,$L55,$K55,FALSE)*($R55*(1-$E55)+$Q55*(1-$F55))*((1+'Inputs &amp; Summary'!$D$7)^AC$29))))))</f>
        <v>0</v>
      </c>
      <c r="AD55" s="114">
        <f>$D55*IF(AD$29&gt;'Inputs &amp; Summary'!$D$5,0,IF(AD$29&gt;VLOOKUP($G55,Lists!$J$17:$K$21,2),IF($M55=Lists!$H$3,IF($K55&lt;1,(($S55/$K55)*((1+'Inputs &amp; Summary'!$D$7)^AD$29)),((INT(AD$29/$K55)-INT((AD$29-1)/$K55))*$S55*((1+'Inputs &amp; Summary'!$D$7)^AD$29))),(_xlfn.WEIBULL.DIST(AD$29,$L55,$K55,FALSE)*$S55*((1+'Inputs &amp; Summary'!$D$7)^AD$29))),IF($M55=Lists!$H$3,IF($K55&lt;1,((($R55*(1-$E55)+$Q55*(1-$F55))/$K55)*((1+'Inputs &amp; Summary'!$D$7)^AD$29)),((INT(AD$29/$K55)-INT((AD$29-1)/$K55))*($R55*(1-$E55)+$Q55*(1-$F55))*((1+'Inputs &amp; Summary'!$D$7)^AD$29))),((_xlfn.WEIBULL.DIST(AD$29,$L55,$K55,FALSE)*($R55*(1-$E55)+$Q55*(1-$F55))*((1+'Inputs &amp; Summary'!$D$7)^AD$29))))))</f>
        <v>0</v>
      </c>
      <c r="AE55" s="114">
        <f>$D55*IF(AE$29&gt;'Inputs &amp; Summary'!$D$5,0,IF(AE$29&gt;VLOOKUP($G55,Lists!$J$17:$K$21,2),IF($M55=Lists!$H$3,IF($K55&lt;1,(($S55/$K55)*((1+'Inputs &amp; Summary'!$D$7)^AE$29)),((INT(AE$29/$K55)-INT((AE$29-1)/$K55))*$S55*((1+'Inputs &amp; Summary'!$D$7)^AE$29))),(_xlfn.WEIBULL.DIST(AE$29,$L55,$K55,FALSE)*$S55*((1+'Inputs &amp; Summary'!$D$7)^AE$29))),IF($M55=Lists!$H$3,IF($K55&lt;1,((($R55*(1-$E55)+$Q55*(1-$F55))/$K55)*((1+'Inputs &amp; Summary'!$D$7)^AE$29)),((INT(AE$29/$K55)-INT((AE$29-1)/$K55))*($R55*(1-$E55)+$Q55*(1-$F55))*((1+'Inputs &amp; Summary'!$D$7)^AE$29))),((_xlfn.WEIBULL.DIST(AE$29,$L55,$K55,FALSE)*($R55*(1-$E55)+$Q55*(1-$F55))*((1+'Inputs &amp; Summary'!$D$7)^AE$29))))))</f>
        <v>0</v>
      </c>
      <c r="AF55" s="114">
        <f>$D55*IF(AF$29&gt;'Inputs &amp; Summary'!$D$5,0,IF(AF$29&gt;VLOOKUP($G55,Lists!$J$17:$K$21,2),IF($M55=Lists!$H$3,IF($K55&lt;1,(($S55/$K55)*((1+'Inputs &amp; Summary'!$D$7)^AF$29)),((INT(AF$29/$K55)-INT((AF$29-1)/$K55))*$S55*((1+'Inputs &amp; Summary'!$D$7)^AF$29))),(_xlfn.WEIBULL.DIST(AF$29,$L55,$K55,FALSE)*$S55*((1+'Inputs &amp; Summary'!$D$7)^AF$29))),IF($M55=Lists!$H$3,IF($K55&lt;1,((($R55*(1-$E55)+$Q55*(1-$F55))/$K55)*((1+'Inputs &amp; Summary'!$D$7)^AF$29)),((INT(AF$29/$K55)-INT((AF$29-1)/$K55))*($R55*(1-$E55)+$Q55*(1-$F55))*((1+'Inputs &amp; Summary'!$D$7)^AF$29))),((_xlfn.WEIBULL.DIST(AF$29,$L55,$K55,FALSE)*($R55*(1-$E55)+$Q55*(1-$F55))*((1+'Inputs &amp; Summary'!$D$7)^AF$29))))))</f>
        <v>0</v>
      </c>
      <c r="AG55" s="114">
        <f>$D55*IF(AG$29&gt;'Inputs &amp; Summary'!$D$5,0,IF(AG$29&gt;VLOOKUP($G55,Lists!$J$17:$K$21,2),IF($M55=Lists!$H$3,IF($K55&lt;1,(($S55/$K55)*((1+'Inputs &amp; Summary'!$D$7)^AG$29)),((INT(AG$29/$K55)-INT((AG$29-1)/$K55))*$S55*((1+'Inputs &amp; Summary'!$D$7)^AG$29))),(_xlfn.WEIBULL.DIST(AG$29,$L55,$K55,FALSE)*$S55*((1+'Inputs &amp; Summary'!$D$7)^AG$29))),IF($M55=Lists!$H$3,IF($K55&lt;1,((($R55*(1-$E55)+$Q55*(1-$F55))/$K55)*((1+'Inputs &amp; Summary'!$D$7)^AG$29)),((INT(AG$29/$K55)-INT((AG$29-1)/$K55))*($R55*(1-$E55)+$Q55*(1-$F55))*((1+'Inputs &amp; Summary'!$D$7)^AG$29))),((_xlfn.WEIBULL.DIST(AG$29,$L55,$K55,FALSE)*($R55*(1-$E55)+$Q55*(1-$F55))*((1+'Inputs &amp; Summary'!$D$7)^AG$29))))))</f>
        <v>0</v>
      </c>
      <c r="AH55" s="114">
        <f>$D55*IF(AH$29&gt;'Inputs &amp; Summary'!$D$5,0,IF(AH$29&gt;VLOOKUP($G55,Lists!$J$17:$K$21,2),IF($M55=Lists!$H$3,IF($K55&lt;1,(($S55/$K55)*((1+'Inputs &amp; Summary'!$D$7)^AH$29)),((INT(AH$29/$K55)-INT((AH$29-1)/$K55))*$S55*((1+'Inputs &amp; Summary'!$D$7)^AH$29))),(_xlfn.WEIBULL.DIST(AH$29,$L55,$K55,FALSE)*$S55*((1+'Inputs &amp; Summary'!$D$7)^AH$29))),IF($M55=Lists!$H$3,IF($K55&lt;1,((($R55*(1-$E55)+$Q55*(1-$F55))/$K55)*((1+'Inputs &amp; Summary'!$D$7)^AH$29)),((INT(AH$29/$K55)-INT((AH$29-1)/$K55))*($R55*(1-$E55)+$Q55*(1-$F55))*((1+'Inputs &amp; Summary'!$D$7)^AH$29))),((_xlfn.WEIBULL.DIST(AH$29,$L55,$K55,FALSE)*($R55*(1-$E55)+$Q55*(1-$F55))*((1+'Inputs &amp; Summary'!$D$7)^AH$29))))))</f>
        <v>0</v>
      </c>
      <c r="AI55" s="114">
        <f>$D55*IF(AI$29&gt;'Inputs &amp; Summary'!$D$5,0,IF(AI$29&gt;VLOOKUP($G55,Lists!$J$17:$K$21,2),IF($M55=Lists!$H$3,IF($K55&lt;1,(($S55/$K55)*((1+'Inputs &amp; Summary'!$D$7)^AI$29)),((INT(AI$29/$K55)-INT((AI$29-1)/$K55))*$S55*((1+'Inputs &amp; Summary'!$D$7)^AI$29))),(_xlfn.WEIBULL.DIST(AI$29,$L55,$K55,FALSE)*$S55*((1+'Inputs &amp; Summary'!$D$7)^AI$29))),IF($M55=Lists!$H$3,IF($K55&lt;1,((($R55*(1-$E55)+$Q55*(1-$F55))/$K55)*((1+'Inputs &amp; Summary'!$D$7)^AI$29)),((INT(AI$29/$K55)-INT((AI$29-1)/$K55))*($R55*(1-$E55)+$Q55*(1-$F55))*((1+'Inputs &amp; Summary'!$D$7)^AI$29))),((_xlfn.WEIBULL.DIST(AI$29,$L55,$K55,FALSE)*($R55*(1-$E55)+$Q55*(1-$F55))*((1+'Inputs &amp; Summary'!$D$7)^AI$29))))))</f>
        <v>0</v>
      </c>
      <c r="AJ55" s="114">
        <f>$D55*IF(AJ$29&gt;'Inputs &amp; Summary'!$D$5,0,IF(AJ$29&gt;VLOOKUP($G55,Lists!$J$17:$K$21,2),IF($M55=Lists!$H$3,IF($K55&lt;1,(($S55/$K55)*((1+'Inputs &amp; Summary'!$D$7)^AJ$29)),((INT(AJ$29/$K55)-INT((AJ$29-1)/$K55))*$S55*((1+'Inputs &amp; Summary'!$D$7)^AJ$29))),(_xlfn.WEIBULL.DIST(AJ$29,$L55,$K55,FALSE)*$S55*((1+'Inputs &amp; Summary'!$D$7)^AJ$29))),IF($M55=Lists!$H$3,IF($K55&lt;1,((($R55*(1-$E55)+$Q55*(1-$F55))/$K55)*((1+'Inputs &amp; Summary'!$D$7)^AJ$29)),((INT(AJ$29/$K55)-INT((AJ$29-1)/$K55))*($R55*(1-$E55)+$Q55*(1-$F55))*((1+'Inputs &amp; Summary'!$D$7)^AJ$29))),((_xlfn.WEIBULL.DIST(AJ$29,$L55,$K55,FALSE)*($R55*(1-$E55)+$Q55*(1-$F55))*((1+'Inputs &amp; Summary'!$D$7)^AJ$29))))))</f>
        <v>0</v>
      </c>
      <c r="AK55" s="114">
        <f>$D55*IF(AK$29&gt;'Inputs &amp; Summary'!$D$5,0,IF(AK$29&gt;VLOOKUP($G55,Lists!$J$17:$K$21,2),IF($M55=Lists!$H$3,IF($K55&lt;1,(($S55/$K55)*((1+'Inputs &amp; Summary'!$D$7)^AK$29)),((INT(AK$29/$K55)-INT((AK$29-1)/$K55))*$S55*((1+'Inputs &amp; Summary'!$D$7)^AK$29))),(_xlfn.WEIBULL.DIST(AK$29,$L55,$K55,FALSE)*$S55*((1+'Inputs &amp; Summary'!$D$7)^AK$29))),IF($M55=Lists!$H$3,IF($K55&lt;1,((($R55*(1-$E55)+$Q55*(1-$F55))/$K55)*((1+'Inputs &amp; Summary'!$D$7)^AK$29)),((INT(AK$29/$K55)-INT((AK$29-1)/$K55))*($R55*(1-$E55)+$Q55*(1-$F55))*((1+'Inputs &amp; Summary'!$D$7)^AK$29))),((_xlfn.WEIBULL.DIST(AK$29,$L55,$K55,FALSE)*($R55*(1-$E55)+$Q55*(1-$F55))*((1+'Inputs &amp; Summary'!$D$7)^AK$29))))))</f>
        <v>0</v>
      </c>
      <c r="AL55" s="114">
        <f>$D55*IF(AL$29&gt;'Inputs &amp; Summary'!$D$5,0,IF(AL$29&gt;VLOOKUP($G55,Lists!$J$17:$K$21,2),IF($M55=Lists!$H$3,IF($K55&lt;1,(($S55/$K55)*((1+'Inputs &amp; Summary'!$D$7)^AL$29)),((INT(AL$29/$K55)-INT((AL$29-1)/$K55))*$S55*((1+'Inputs &amp; Summary'!$D$7)^AL$29))),(_xlfn.WEIBULL.DIST(AL$29,$L55,$K55,FALSE)*$S55*((1+'Inputs &amp; Summary'!$D$7)^AL$29))),IF($M55=Lists!$H$3,IF($K55&lt;1,((($R55*(1-$E55)+$Q55*(1-$F55))/$K55)*((1+'Inputs &amp; Summary'!$D$7)^AL$29)),((INT(AL$29/$K55)-INT((AL$29-1)/$K55))*($R55*(1-$E55)+$Q55*(1-$F55))*((1+'Inputs &amp; Summary'!$D$7)^AL$29))),((_xlfn.WEIBULL.DIST(AL$29,$L55,$K55,FALSE)*($R55*(1-$E55)+$Q55*(1-$F55))*((1+'Inputs &amp; Summary'!$D$7)^AL$29))))))</f>
        <v>0</v>
      </c>
      <c r="AM55" s="114">
        <f>$D55*IF(AM$29&gt;'Inputs &amp; Summary'!$D$5,0,IF(AM$29&gt;VLOOKUP($G55,Lists!$J$17:$K$21,2),IF($M55=Lists!$H$3,IF($K55&lt;1,(($S55/$K55)*((1+'Inputs &amp; Summary'!$D$7)^AM$29)),((INT(AM$29/$K55)-INT((AM$29-1)/$K55))*$S55*((1+'Inputs &amp; Summary'!$D$7)^AM$29))),(_xlfn.WEIBULL.DIST(AM$29,$L55,$K55,FALSE)*$S55*((1+'Inputs &amp; Summary'!$D$7)^AM$29))),IF($M55=Lists!$H$3,IF($K55&lt;1,((($R55*(1-$E55)+$Q55*(1-$F55))/$K55)*((1+'Inputs &amp; Summary'!$D$7)^AM$29)),((INT(AM$29/$K55)-INT((AM$29-1)/$K55))*($R55*(1-$E55)+$Q55*(1-$F55))*((1+'Inputs &amp; Summary'!$D$7)^AM$29))),((_xlfn.WEIBULL.DIST(AM$29,$L55,$K55,FALSE)*($R55*(1-$E55)+$Q55*(1-$F55))*((1+'Inputs &amp; Summary'!$D$7)^AM$29))))))</f>
        <v>0</v>
      </c>
      <c r="AN55" s="114">
        <f>$D55*IF(AN$29&gt;'Inputs &amp; Summary'!$D$5,0,IF(AN$29&gt;VLOOKUP($G55,Lists!$J$17:$K$21,2),IF($M55=Lists!$H$3,IF($K55&lt;1,(($S55/$K55)*((1+'Inputs &amp; Summary'!$D$7)^AN$29)),((INT(AN$29/$K55)-INT((AN$29-1)/$K55))*$S55*((1+'Inputs &amp; Summary'!$D$7)^AN$29))),(_xlfn.WEIBULL.DIST(AN$29,$L55,$K55,FALSE)*$S55*((1+'Inputs &amp; Summary'!$D$7)^AN$29))),IF($M55=Lists!$H$3,IF($K55&lt;1,((($R55*(1-$E55)+$Q55*(1-$F55))/$K55)*((1+'Inputs &amp; Summary'!$D$7)^AN$29)),((INT(AN$29/$K55)-INT((AN$29-1)/$K55))*($R55*(1-$E55)+$Q55*(1-$F55))*((1+'Inputs &amp; Summary'!$D$7)^AN$29))),((_xlfn.WEIBULL.DIST(AN$29,$L55,$K55,FALSE)*($R55*(1-$E55)+$Q55*(1-$F55))*((1+'Inputs &amp; Summary'!$D$7)^AN$29))))))</f>
        <v>0</v>
      </c>
      <c r="AO55" s="114">
        <f>$D55*IF(AO$29&gt;'Inputs &amp; Summary'!$D$5,0,IF(AO$29&gt;VLOOKUP($G55,Lists!$J$17:$K$21,2),IF($M55=Lists!$H$3,IF($K55&lt;1,(($S55/$K55)*((1+'Inputs &amp; Summary'!$D$7)^AO$29)),((INT(AO$29/$K55)-INT((AO$29-1)/$K55))*$S55*((1+'Inputs &amp; Summary'!$D$7)^AO$29))),(_xlfn.WEIBULL.DIST(AO$29,$L55,$K55,FALSE)*$S55*((1+'Inputs &amp; Summary'!$D$7)^AO$29))),IF($M55=Lists!$H$3,IF($K55&lt;1,((($R55*(1-$E55)+$Q55*(1-$F55))/$K55)*((1+'Inputs &amp; Summary'!$D$7)^AO$29)),((INT(AO$29/$K55)-INT((AO$29-1)/$K55))*($R55*(1-$E55)+$Q55*(1-$F55))*((1+'Inputs &amp; Summary'!$D$7)^AO$29))),((_xlfn.WEIBULL.DIST(AO$29,$L55,$K55,FALSE)*($R55*(1-$E55)+$Q55*(1-$F55))*((1+'Inputs &amp; Summary'!$D$7)^AO$29))))))</f>
        <v>0</v>
      </c>
      <c r="AP55" s="114">
        <f>$D55*IF(AP$29&gt;'Inputs &amp; Summary'!$D$5,0,IF(AP$29&gt;VLOOKUP($G55,Lists!$J$17:$K$21,2),IF($M55=Lists!$H$3,IF($K55&lt;1,(($S55/$K55)*((1+'Inputs &amp; Summary'!$D$7)^AP$29)),((INT(AP$29/$K55)-INT((AP$29-1)/$K55))*$S55*((1+'Inputs &amp; Summary'!$D$7)^AP$29))),(_xlfn.WEIBULL.DIST(AP$29,$L55,$K55,FALSE)*$S55*((1+'Inputs &amp; Summary'!$D$7)^AP$29))),IF($M55=Lists!$H$3,IF($K55&lt;1,((($R55*(1-$E55)+$Q55*(1-$F55))/$K55)*((1+'Inputs &amp; Summary'!$D$7)^AP$29)),((INT(AP$29/$K55)-INT((AP$29-1)/$K55))*($R55*(1-$E55)+$Q55*(1-$F55))*((1+'Inputs &amp; Summary'!$D$7)^AP$29))),((_xlfn.WEIBULL.DIST(AP$29,$L55,$K55,FALSE)*($R55*(1-$E55)+$Q55*(1-$F55))*((1+'Inputs &amp; Summary'!$D$7)^AP$29))))))</f>
        <v>0</v>
      </c>
      <c r="AQ55" s="114">
        <f>$D55*IF(AQ$29&gt;'Inputs &amp; Summary'!$D$5,0,IF(AQ$29&gt;VLOOKUP($G55,Lists!$J$17:$K$21,2),IF($M55=Lists!$H$3,IF($K55&lt;1,(($S55/$K55)*((1+'Inputs &amp; Summary'!$D$7)^AQ$29)),((INT(AQ$29/$K55)-INT((AQ$29-1)/$K55))*$S55*((1+'Inputs &amp; Summary'!$D$7)^AQ$29))),(_xlfn.WEIBULL.DIST(AQ$29,$L55,$K55,FALSE)*$S55*((1+'Inputs &amp; Summary'!$D$7)^AQ$29))),IF($M55=Lists!$H$3,IF($K55&lt;1,((($R55*(1-$E55)+$Q55*(1-$F55))/$K55)*((1+'Inputs &amp; Summary'!$D$7)^AQ$29)),((INT(AQ$29/$K55)-INT((AQ$29-1)/$K55))*($R55*(1-$E55)+$Q55*(1-$F55))*((1+'Inputs &amp; Summary'!$D$7)^AQ$29))),((_xlfn.WEIBULL.DIST(AQ$29,$L55,$K55,FALSE)*($R55*(1-$E55)+$Q55*(1-$F55))*((1+'Inputs &amp; Summary'!$D$7)^AQ$29))))))</f>
        <v>0</v>
      </c>
      <c r="AR55" s="114">
        <f>$D55*IF(AR$29&gt;'Inputs &amp; Summary'!$D$5,0,IF(AR$29&gt;VLOOKUP($G55,Lists!$J$17:$K$21,2),IF($M55=Lists!$H$3,IF($K55&lt;1,(($S55/$K55)*((1+'Inputs &amp; Summary'!$D$7)^AR$29)),((INT(AR$29/$K55)-INT((AR$29-1)/$K55))*$S55*((1+'Inputs &amp; Summary'!$D$7)^AR$29))),(_xlfn.WEIBULL.DIST(AR$29,$L55,$K55,FALSE)*$S55*((1+'Inputs &amp; Summary'!$D$7)^AR$29))),IF($M55=Lists!$H$3,IF($K55&lt;1,((($R55*(1-$E55)+$Q55*(1-$F55))/$K55)*((1+'Inputs &amp; Summary'!$D$7)^AR$29)),((INT(AR$29/$K55)-INT((AR$29-1)/$K55))*($R55*(1-$E55)+$Q55*(1-$F55))*((1+'Inputs &amp; Summary'!$D$7)^AR$29))),((_xlfn.WEIBULL.DIST(AR$29,$L55,$K55,FALSE)*($R55*(1-$E55)+$Q55*(1-$F55))*((1+'Inputs &amp; Summary'!$D$7)^AR$29))))))</f>
        <v>0</v>
      </c>
      <c r="AS55" s="114">
        <f>$D55*IF(AS$29&gt;'Inputs &amp; Summary'!$D$5,0,IF(AS$29&gt;VLOOKUP($G55,Lists!$J$17:$K$21,2),IF($M55=Lists!$H$3,IF($K55&lt;1,(($S55/$K55)*((1+'Inputs &amp; Summary'!$D$7)^AS$29)),((INT(AS$29/$K55)-INT((AS$29-1)/$K55))*$S55*((1+'Inputs &amp; Summary'!$D$7)^AS$29))),(_xlfn.WEIBULL.DIST(AS$29,$L55,$K55,FALSE)*$S55*((1+'Inputs &amp; Summary'!$D$7)^AS$29))),IF($M55=Lists!$H$3,IF($K55&lt;1,((($R55*(1-$E55)+$Q55*(1-$F55))/$K55)*((1+'Inputs &amp; Summary'!$D$7)^AS$29)),((INT(AS$29/$K55)-INT((AS$29-1)/$K55))*($R55*(1-$E55)+$Q55*(1-$F55))*((1+'Inputs &amp; Summary'!$D$7)^AS$29))),((_xlfn.WEIBULL.DIST(AS$29,$L55,$K55,FALSE)*($R55*(1-$E55)+$Q55*(1-$F55))*((1+'Inputs &amp; Summary'!$D$7)^AS$29))))))</f>
        <v>0</v>
      </c>
      <c r="AT55" s="114">
        <f>$D55*IF(AT$29&gt;'Inputs &amp; Summary'!$D$5,0,IF(AT$29&gt;VLOOKUP($G55,Lists!$J$17:$K$21,2),IF($M55=Lists!$H$3,IF($K55&lt;1,(($S55/$K55)*((1+'Inputs &amp; Summary'!$D$7)^AT$29)),((INT(AT$29/$K55)-INT((AT$29-1)/$K55))*$S55*((1+'Inputs &amp; Summary'!$D$7)^AT$29))),(_xlfn.WEIBULL.DIST(AT$29,$L55,$K55,FALSE)*$S55*((1+'Inputs &amp; Summary'!$D$7)^AT$29))),IF($M55=Lists!$H$3,IF($K55&lt;1,((($R55*(1-$E55)+$Q55*(1-$F55))/$K55)*((1+'Inputs &amp; Summary'!$D$7)^AT$29)),((INT(AT$29/$K55)-INT((AT$29-1)/$K55))*($R55*(1-$E55)+$Q55*(1-$F55))*((1+'Inputs &amp; Summary'!$D$7)^AT$29))),((_xlfn.WEIBULL.DIST(AT$29,$L55,$K55,FALSE)*($R55*(1-$E55)+$Q55*(1-$F55))*((1+'Inputs &amp; Summary'!$D$7)^AT$29))))))</f>
        <v>0</v>
      </c>
      <c r="AU55" s="114">
        <f>$D55*IF(AU$29&gt;'Inputs &amp; Summary'!$D$5,0,IF(AU$29&gt;VLOOKUP($G55,Lists!$J$17:$K$21,2),IF($M55=Lists!$H$3,IF($K55&lt;1,(($S55/$K55)*((1+'Inputs &amp; Summary'!$D$7)^AU$29)),((INT(AU$29/$K55)-INT((AU$29-1)/$K55))*$S55*((1+'Inputs &amp; Summary'!$D$7)^AU$29))),(_xlfn.WEIBULL.DIST(AU$29,$L55,$K55,FALSE)*$S55*((1+'Inputs &amp; Summary'!$D$7)^AU$29))),IF($M55=Lists!$H$3,IF($K55&lt;1,((($R55*(1-$E55)+$Q55*(1-$F55))/$K55)*((1+'Inputs &amp; Summary'!$D$7)^AU$29)),((INT(AU$29/$K55)-INT((AU$29-1)/$K55))*($R55*(1-$E55)+$Q55*(1-$F55))*((1+'Inputs &amp; Summary'!$D$7)^AU$29))),((_xlfn.WEIBULL.DIST(AU$29,$L55,$K55,FALSE)*($R55*(1-$E55)+$Q55*(1-$F55))*((1+'Inputs &amp; Summary'!$D$7)^AU$29))))))</f>
        <v>0</v>
      </c>
      <c r="AV55" s="114">
        <f>$D55*IF(AV$29&gt;'Inputs &amp; Summary'!$D$5,0,IF(AV$29&gt;VLOOKUP($G55,Lists!$J$17:$K$21,2),IF($M55=Lists!$H$3,IF($K55&lt;1,(($S55/$K55)*((1+'Inputs &amp; Summary'!$D$7)^AV$29)),((INT(AV$29/$K55)-INT((AV$29-1)/$K55))*$S55*((1+'Inputs &amp; Summary'!$D$7)^AV$29))),(_xlfn.WEIBULL.DIST(AV$29,$L55,$K55,FALSE)*$S55*((1+'Inputs &amp; Summary'!$D$7)^AV$29))),IF($M55=Lists!$H$3,IF($K55&lt;1,((($R55*(1-$E55)+$Q55*(1-$F55))/$K55)*((1+'Inputs &amp; Summary'!$D$7)^AV$29)),((INT(AV$29/$K55)-INT((AV$29-1)/$K55))*($R55*(1-$E55)+$Q55*(1-$F55))*((1+'Inputs &amp; Summary'!$D$7)^AV$29))),((_xlfn.WEIBULL.DIST(AV$29,$L55,$K55,FALSE)*($R55*(1-$E55)+$Q55*(1-$F55))*((1+'Inputs &amp; Summary'!$D$7)^AV$29))))))</f>
        <v>0</v>
      </c>
      <c r="AW55" s="114">
        <f>$D55*IF(AW$29&gt;'Inputs &amp; Summary'!$D$5,0,IF(AW$29&gt;VLOOKUP($G55,Lists!$J$17:$K$21,2),IF($M55=Lists!$H$3,IF($K55&lt;1,(($S55/$K55)*((1+'Inputs &amp; Summary'!$D$7)^AW$29)),((INT(AW$29/$K55)-INT((AW$29-1)/$K55))*$S55*((1+'Inputs &amp; Summary'!$D$7)^AW$29))),(_xlfn.WEIBULL.DIST(AW$29,$L55,$K55,FALSE)*$S55*((1+'Inputs &amp; Summary'!$D$7)^AW$29))),IF($M55=Lists!$H$3,IF($K55&lt;1,((($R55*(1-$E55)+$Q55*(1-$F55))/$K55)*((1+'Inputs &amp; Summary'!$D$7)^AW$29)),((INT(AW$29/$K55)-INT((AW$29-1)/$K55))*($R55*(1-$E55)+$Q55*(1-$F55))*((1+'Inputs &amp; Summary'!$D$7)^AW$29))),((_xlfn.WEIBULL.DIST(AW$29,$L55,$K55,FALSE)*($R55*(1-$E55)+$Q55*(1-$F55))*((1+'Inputs &amp; Summary'!$D$7)^AW$29))))))</f>
        <v>0</v>
      </c>
      <c r="AX55" s="114">
        <f>$D55*IF(AX$29&gt;'Inputs &amp; Summary'!$D$5,0,IF(AX$29&gt;VLOOKUP($G55,Lists!$J$17:$K$21,2),IF($M55=Lists!$H$3,IF($K55&lt;1,(($S55/$K55)*((1+'Inputs &amp; Summary'!$D$7)^AX$29)),((INT(AX$29/$K55)-INT((AX$29-1)/$K55))*$S55*((1+'Inputs &amp; Summary'!$D$7)^AX$29))),(_xlfn.WEIBULL.DIST(AX$29,$L55,$K55,FALSE)*$S55*((1+'Inputs &amp; Summary'!$D$7)^AX$29))),IF($M55=Lists!$H$3,IF($K55&lt;1,((($R55*(1-$E55)+$Q55*(1-$F55))/$K55)*((1+'Inputs &amp; Summary'!$D$7)^AX$29)),((INT(AX$29/$K55)-INT((AX$29-1)/$K55))*($R55*(1-$E55)+$Q55*(1-$F55))*((1+'Inputs &amp; Summary'!$D$7)^AX$29))),((_xlfn.WEIBULL.DIST(AX$29,$L55,$K55,FALSE)*($R55*(1-$E55)+$Q55*(1-$F55))*((1+'Inputs &amp; Summary'!$D$7)^AX$29))))))</f>
        <v>0</v>
      </c>
      <c r="AY55" s="114">
        <f>$D55*IF(AY$29&gt;'Inputs &amp; Summary'!$D$5,0,IF(AY$29&gt;VLOOKUP($G55,Lists!$J$17:$K$21,2),IF($M55=Lists!$H$3,IF($K55&lt;1,(($S55/$K55)*((1+'Inputs &amp; Summary'!$D$7)^AY$29)),((INT(AY$29/$K55)-INT((AY$29-1)/$K55))*$S55*((1+'Inputs &amp; Summary'!$D$7)^AY$29))),(_xlfn.WEIBULL.DIST(AY$29,$L55,$K55,FALSE)*$S55*((1+'Inputs &amp; Summary'!$D$7)^AY$29))),IF($M55=Lists!$H$3,IF($K55&lt;1,((($R55*(1-$E55)+$Q55*(1-$F55))/$K55)*((1+'Inputs &amp; Summary'!$D$7)^AY$29)),((INT(AY$29/$K55)-INT((AY$29-1)/$K55))*($R55*(1-$E55)+$Q55*(1-$F55))*((1+'Inputs &amp; Summary'!$D$7)^AY$29))),((_xlfn.WEIBULL.DIST(AY$29,$L55,$K55,FALSE)*($R55*(1-$E55)+$Q55*(1-$F55))*((1+'Inputs &amp; Summary'!$D$7)^AY$29))))))</f>
        <v>0</v>
      </c>
      <c r="AZ55" s="114">
        <f>$D55*IF(AZ$29&gt;'Inputs &amp; Summary'!$D$5,0,IF(AZ$29&gt;VLOOKUP($G55,Lists!$J$17:$K$21,2),IF($M55=Lists!$H$3,IF($K55&lt;1,(($S55/$K55)*((1+'Inputs &amp; Summary'!$D$7)^AZ$29)),((INT(AZ$29/$K55)-INT((AZ$29-1)/$K55))*$S55*((1+'Inputs &amp; Summary'!$D$7)^AZ$29))),(_xlfn.WEIBULL.DIST(AZ$29,$L55,$K55,FALSE)*$S55*((1+'Inputs &amp; Summary'!$D$7)^AZ$29))),IF($M55=Lists!$H$3,IF($K55&lt;1,((($R55*(1-$E55)+$Q55*(1-$F55))/$K55)*((1+'Inputs &amp; Summary'!$D$7)^AZ$29)),((INT(AZ$29/$K55)-INT((AZ$29-1)/$K55))*($R55*(1-$E55)+$Q55*(1-$F55))*((1+'Inputs &amp; Summary'!$D$7)^AZ$29))),((_xlfn.WEIBULL.DIST(AZ$29,$L55,$K55,FALSE)*($R55*(1-$E55)+$Q55*(1-$F55))*((1+'Inputs &amp; Summary'!$D$7)^AZ$29))))))</f>
        <v>0</v>
      </c>
      <c r="BA55" s="114">
        <f>$D55*IF(BA$29&gt;'Inputs &amp; Summary'!$D$5,0,IF(BA$29&gt;VLOOKUP($G55,Lists!$J$17:$K$21,2),IF($M55=Lists!$H$3,IF($K55&lt;1,(($S55/$K55)*((1+'Inputs &amp; Summary'!$D$7)^BA$29)),((INT(BA$29/$K55)-INT((BA$29-1)/$K55))*$S55*((1+'Inputs &amp; Summary'!$D$7)^BA$29))),(_xlfn.WEIBULL.DIST(BA$29,$L55,$K55,FALSE)*$S55*((1+'Inputs &amp; Summary'!$D$7)^BA$29))),IF($M55=Lists!$H$3,IF($K55&lt;1,((($R55*(1-$E55)+$Q55*(1-$F55))/$K55)*((1+'Inputs &amp; Summary'!$D$7)^BA$29)),((INT(BA$29/$K55)-INT((BA$29-1)/$K55))*($R55*(1-$E55)+$Q55*(1-$F55))*((1+'Inputs &amp; Summary'!$D$7)^BA$29))),((_xlfn.WEIBULL.DIST(BA$29,$L55,$K55,FALSE)*($R55*(1-$E55)+$Q55*(1-$F55))*((1+'Inputs &amp; Summary'!$D$7)^BA$29))))))</f>
        <v>0</v>
      </c>
      <c r="BB55" s="114">
        <f>$D55*IF(BB$29&gt;'Inputs &amp; Summary'!$D$5,0,IF(BB$29&gt;VLOOKUP($G55,Lists!$J$17:$K$21,2),IF($M55=Lists!$H$3,IF($K55&lt;1,(($S55/$K55)*((1+'Inputs &amp; Summary'!$D$7)^BB$29)),((INT(BB$29/$K55)-INT((BB$29-1)/$K55))*$S55*((1+'Inputs &amp; Summary'!$D$7)^BB$29))),(_xlfn.WEIBULL.DIST(BB$29,$L55,$K55,FALSE)*$S55*((1+'Inputs &amp; Summary'!$D$7)^BB$29))),IF($M55=Lists!$H$3,IF($K55&lt;1,((($R55*(1-$E55)+$Q55*(1-$F55))/$K55)*((1+'Inputs &amp; Summary'!$D$7)^BB$29)),((INT(BB$29/$K55)-INT((BB$29-1)/$K55))*($R55*(1-$E55)+$Q55*(1-$F55))*((1+'Inputs &amp; Summary'!$D$7)^BB$29))),((_xlfn.WEIBULL.DIST(BB$29,$L55,$K55,FALSE)*($R55*(1-$E55)+$Q55*(1-$F55))*((1+'Inputs &amp; Summary'!$D$7)^BB$29))))))</f>
        <v>0</v>
      </c>
      <c r="BC55" s="114">
        <f>$D55*IF(BC$29&gt;'Inputs &amp; Summary'!$D$5,0,IF(BC$29&gt;VLOOKUP($G55,Lists!$J$17:$K$21,2),IF($M55=Lists!$H$3,IF($K55&lt;1,(($S55/$K55)*((1+'Inputs &amp; Summary'!$D$7)^BC$29)),((INT(BC$29/$K55)-INT((BC$29-1)/$K55))*$S55*((1+'Inputs &amp; Summary'!$D$7)^BC$29))),(_xlfn.WEIBULL.DIST(BC$29,$L55,$K55,FALSE)*$S55*((1+'Inputs &amp; Summary'!$D$7)^BC$29))),IF($M55=Lists!$H$3,IF($K55&lt;1,((($R55*(1-$E55)+$Q55*(1-$F55))/$K55)*((1+'Inputs &amp; Summary'!$D$7)^BC$29)),((INT(BC$29/$K55)-INT((BC$29-1)/$K55))*($R55*(1-$E55)+$Q55*(1-$F55))*((1+'Inputs &amp; Summary'!$D$7)^BC$29))),((_xlfn.WEIBULL.DIST(BC$29,$L55,$K55,FALSE)*($R55*(1-$E55)+$Q55*(1-$F55))*((1+'Inputs &amp; Summary'!$D$7)^BC$29))))))</f>
        <v>0</v>
      </c>
      <c r="BD55" s="114">
        <f>$D55*IF(BD$29&gt;'Inputs &amp; Summary'!$D$5,0,IF(BD$29&gt;VLOOKUP($G55,Lists!$J$17:$K$21,2),IF($M55=Lists!$H$3,IF($K55&lt;1,(($S55/$K55)*((1+'Inputs &amp; Summary'!$D$7)^BD$29)),((INT(BD$29/$K55)-INT((BD$29-1)/$K55))*$S55*((1+'Inputs &amp; Summary'!$D$7)^BD$29))),(_xlfn.WEIBULL.DIST(BD$29,$L55,$K55,FALSE)*$S55*((1+'Inputs &amp; Summary'!$D$7)^BD$29))),IF($M55=Lists!$H$3,IF($K55&lt;1,((($R55*(1-$E55)+$Q55*(1-$F55))/$K55)*((1+'Inputs &amp; Summary'!$D$7)^BD$29)),((INT(BD$29/$K55)-INT((BD$29-1)/$K55))*($R55*(1-$E55)+$Q55*(1-$F55))*((1+'Inputs &amp; Summary'!$D$7)^BD$29))),((_xlfn.WEIBULL.DIST(BD$29,$L55,$K55,FALSE)*($R55*(1-$E55)+$Q55*(1-$F55))*((1+'Inputs &amp; Summary'!$D$7)^BD$29))))))</f>
        <v>0</v>
      </c>
      <c r="BE55" s="114">
        <f>$D55*IF(BE$29&gt;'Inputs &amp; Summary'!$D$5,0,IF(BE$29&gt;VLOOKUP($G55,Lists!$J$17:$K$21,2),IF($M55=Lists!$H$3,IF($K55&lt;1,(($S55/$K55)*((1+'Inputs &amp; Summary'!$D$7)^BE$29)),((INT(BE$29/$K55)-INT((BE$29-1)/$K55))*$S55*((1+'Inputs &amp; Summary'!$D$7)^BE$29))),(_xlfn.WEIBULL.DIST(BE$29,$L55,$K55,FALSE)*$S55*((1+'Inputs &amp; Summary'!$D$7)^BE$29))),IF($M55=Lists!$H$3,IF($K55&lt;1,((($R55*(1-$E55)+$Q55*(1-$F55))/$K55)*((1+'Inputs &amp; Summary'!$D$7)^BE$29)),((INT(BE$29/$K55)-INT((BE$29-1)/$K55))*($R55*(1-$E55)+$Q55*(1-$F55))*((1+'Inputs &amp; Summary'!$D$7)^BE$29))),((_xlfn.WEIBULL.DIST(BE$29,$L55,$K55,FALSE)*($R55*(1-$E55)+$Q55*(1-$F55))*((1+'Inputs &amp; Summary'!$D$7)^BE$29))))))</f>
        <v>0</v>
      </c>
      <c r="BF55" s="114">
        <f>$D55*IF(BF$29&gt;'Inputs &amp; Summary'!$D$5,0,IF(BF$29&gt;VLOOKUP($G55,Lists!$J$17:$K$21,2),IF($M55=Lists!$H$3,IF($K55&lt;1,(($S55/$K55)*((1+'Inputs &amp; Summary'!$D$7)^BF$29)),((INT(BF$29/$K55)-INT((BF$29-1)/$K55))*$S55*((1+'Inputs &amp; Summary'!$D$7)^BF$29))),(_xlfn.WEIBULL.DIST(BF$29,$L55,$K55,FALSE)*$S55*((1+'Inputs &amp; Summary'!$D$7)^BF$29))),IF($M55=Lists!$H$3,IF($K55&lt;1,((($R55*(1-$E55)+$Q55*(1-$F55))/$K55)*((1+'Inputs &amp; Summary'!$D$7)^BF$29)),((INT(BF$29/$K55)-INT((BF$29-1)/$K55))*($R55*(1-$E55)+$Q55*(1-$F55))*((1+'Inputs &amp; Summary'!$D$7)^BF$29))),((_xlfn.WEIBULL.DIST(BF$29,$L55,$K55,FALSE)*($R55*(1-$E55)+$Q55*(1-$F55))*((1+'Inputs &amp; Summary'!$D$7)^BF$29))))))</f>
        <v>0</v>
      </c>
      <c r="BG55" s="114">
        <f>$D55*IF(BG$29&gt;'Inputs &amp; Summary'!$D$5,0,IF(BG$29&gt;VLOOKUP($G55,Lists!$J$17:$K$21,2),IF($M55=Lists!$H$3,IF($K55&lt;1,(($S55/$K55)*((1+'Inputs &amp; Summary'!$D$7)^BG$29)),((INT(BG$29/$K55)-INT((BG$29-1)/$K55))*$S55*((1+'Inputs &amp; Summary'!$D$7)^BG$29))),(_xlfn.WEIBULL.DIST(BG$29,$L55,$K55,FALSE)*$S55*((1+'Inputs &amp; Summary'!$D$7)^BG$29))),IF($M55=Lists!$H$3,IF($K55&lt;1,((($R55*(1-$E55)+$Q55*(1-$F55))/$K55)*((1+'Inputs &amp; Summary'!$D$7)^BG$29)),((INT(BG$29/$K55)-INT((BG$29-1)/$K55))*($R55*(1-$E55)+$Q55*(1-$F55))*((1+'Inputs &amp; Summary'!$D$7)^BG$29))),((_xlfn.WEIBULL.DIST(BG$29,$L55,$K55,FALSE)*($R55*(1-$E55)+$Q55*(1-$F55))*((1+'Inputs &amp; Summary'!$D$7)^BG$29))))))</f>
        <v>0</v>
      </c>
      <c r="BH55" s="114">
        <f>$D55*IF(BH$29&gt;'Inputs &amp; Summary'!$D$5,0,IF(BH$29&gt;VLOOKUP($G55,Lists!$J$17:$K$21,2),IF($M55=Lists!$H$3,IF($K55&lt;1,(($S55/$K55)*((1+'Inputs &amp; Summary'!$D$7)^BH$29)),((INT(BH$29/$K55)-INT((BH$29-1)/$K55))*$S55*((1+'Inputs &amp; Summary'!$D$7)^BH$29))),(_xlfn.WEIBULL.DIST(BH$29,$L55,$K55,FALSE)*$S55*((1+'Inputs &amp; Summary'!$D$7)^BH$29))),IF($M55=Lists!$H$3,IF($K55&lt;1,((($R55*(1-$E55)+$Q55*(1-$F55))/$K55)*((1+'Inputs &amp; Summary'!$D$7)^BH$29)),((INT(BH$29/$K55)-INT((BH$29-1)/$K55))*($R55*(1-$E55)+$Q55*(1-$F55))*((1+'Inputs &amp; Summary'!$D$7)^BH$29))),((_xlfn.WEIBULL.DIST(BH$29,$L55,$K55,FALSE)*($R55*(1-$E55)+$Q55*(1-$F55))*((1+'Inputs &amp; Summary'!$D$7)^BH$29))))))</f>
        <v>0</v>
      </c>
      <c r="BI55" s="114">
        <f>$D55*IF(BI$29&gt;'Inputs &amp; Summary'!$D$5,0,IF(BI$29&gt;VLOOKUP($G55,Lists!$J$17:$K$21,2),IF($M55=Lists!$H$3,IF($K55&lt;1,(($S55/$K55)*((1+'Inputs &amp; Summary'!$D$7)^BI$29)),((INT(BI$29/$K55)-INT((BI$29-1)/$K55))*$S55*((1+'Inputs &amp; Summary'!$D$7)^BI$29))),(_xlfn.WEIBULL.DIST(BI$29,$L55,$K55,FALSE)*$S55*((1+'Inputs &amp; Summary'!$D$7)^BI$29))),IF($M55=Lists!$H$3,IF($K55&lt;1,((($R55*(1-$E55)+$Q55*(1-$F55))/$K55)*((1+'Inputs &amp; Summary'!$D$7)^BI$29)),((INT(BI$29/$K55)-INT((BI$29-1)/$K55))*($R55*(1-$E55)+$Q55*(1-$F55))*((1+'Inputs &amp; Summary'!$D$7)^BI$29))),((_xlfn.WEIBULL.DIST(BI$29,$L55,$K55,FALSE)*($R55*(1-$E55)+$Q55*(1-$F55))*((1+'Inputs &amp; Summary'!$D$7)^BI$29))))))</f>
        <v>0</v>
      </c>
      <c r="BJ55" s="114">
        <f>$D55*IF(BJ$29&gt;'Inputs &amp; Summary'!$D$5,0,IF(BJ$29&gt;VLOOKUP($G55,Lists!$J$17:$K$21,2),IF($M55=Lists!$H$3,IF($K55&lt;1,(($S55/$K55)*((1+'Inputs &amp; Summary'!$D$7)^BJ$29)),((INT(BJ$29/$K55)-INT((BJ$29-1)/$K55))*$S55*((1+'Inputs &amp; Summary'!$D$7)^BJ$29))),(_xlfn.WEIBULL.DIST(BJ$29,$L55,$K55,FALSE)*$S55*((1+'Inputs &amp; Summary'!$D$7)^BJ$29))),IF($M55=Lists!$H$3,IF($K55&lt;1,((($R55*(1-$E55)+$Q55*(1-$F55))/$K55)*((1+'Inputs &amp; Summary'!$D$7)^BJ$29)),((INT(BJ$29/$K55)-INT((BJ$29-1)/$K55))*($R55*(1-$E55)+$Q55*(1-$F55))*((1+'Inputs &amp; Summary'!$D$7)^BJ$29))),((_xlfn.WEIBULL.DIST(BJ$29,$L55,$K55,FALSE)*($R55*(1-$E55)+$Q55*(1-$F55))*((1+'Inputs &amp; Summary'!$D$7)^BJ$29))))))</f>
        <v>0</v>
      </c>
      <c r="BK55" s="114">
        <f>$D55*IF(BK$29&gt;'Inputs &amp; Summary'!$D$5,0,IF(BK$29&gt;VLOOKUP($G55,Lists!$J$17:$K$21,2),IF($M55=Lists!$H$3,IF($K55&lt;1,(($S55/$K55)*((1+'Inputs &amp; Summary'!$D$7)^BK$29)),((INT(BK$29/$K55)-INT((BK$29-1)/$K55))*$S55*((1+'Inputs &amp; Summary'!$D$7)^BK$29))),(_xlfn.WEIBULL.DIST(BK$29,$L55,$K55,FALSE)*$S55*((1+'Inputs &amp; Summary'!$D$7)^BK$29))),IF($M55=Lists!$H$3,IF($K55&lt;1,((($R55*(1-$E55)+$Q55*(1-$F55))/$K55)*((1+'Inputs &amp; Summary'!$D$7)^BK$29)),((INT(BK$29/$K55)-INT((BK$29-1)/$K55))*($R55*(1-$E55)+$Q55*(1-$F55))*((1+'Inputs &amp; Summary'!$D$7)^BK$29))),((_xlfn.WEIBULL.DIST(BK$29,$L55,$K55,FALSE)*($R55*(1-$E55)+$Q55*(1-$F55))*((1+'Inputs &amp; Summary'!$D$7)^BK$29))))))</f>
        <v>0</v>
      </c>
      <c r="BL55" s="114">
        <f>$D55*IF(BL$29&gt;'Inputs &amp; Summary'!$D$5,0,IF(BL$29&gt;VLOOKUP($G55,Lists!$J$17:$K$21,2),IF($M55=Lists!$H$3,IF($K55&lt;1,(($S55/$K55)*((1+'Inputs &amp; Summary'!$D$7)^BL$29)),((INT(BL$29/$K55)-INT((BL$29-1)/$K55))*$S55*((1+'Inputs &amp; Summary'!$D$7)^BL$29))),(_xlfn.WEIBULL.DIST(BL$29,$L55,$K55,FALSE)*$S55*((1+'Inputs &amp; Summary'!$D$7)^BL$29))),IF($M55=Lists!$H$3,IF($K55&lt;1,((($R55*(1-$E55)+$Q55*(1-$F55))/$K55)*((1+'Inputs &amp; Summary'!$D$7)^BL$29)),((INT(BL$29/$K55)-INT((BL$29-1)/$K55))*($R55*(1-$E55)+$Q55*(1-$F55))*((1+'Inputs &amp; Summary'!$D$7)^BL$29))),((_xlfn.WEIBULL.DIST(BL$29,$L55,$K55,FALSE)*($R55*(1-$E55)+$Q55*(1-$F55))*((1+'Inputs &amp; Summary'!$D$7)^BL$29))))))</f>
        <v>0</v>
      </c>
    </row>
    <row r="56" spans="1:64" s="1" customFormat="1" ht="115.2" x14ac:dyDescent="0.3">
      <c r="A56" s="79" t="s">
        <v>15</v>
      </c>
      <c r="B56" s="33" t="s">
        <v>307</v>
      </c>
      <c r="C56" s="33" t="s">
        <v>50</v>
      </c>
      <c r="D56" s="68">
        <v>0</v>
      </c>
      <c r="E56" s="68">
        <v>0</v>
      </c>
      <c r="F56" s="68">
        <v>0</v>
      </c>
      <c r="G56" s="213" t="s">
        <v>433</v>
      </c>
      <c r="H56" s="34" t="s">
        <v>34</v>
      </c>
      <c r="I56" s="34" t="s">
        <v>271</v>
      </c>
      <c r="J56" s="33">
        <f>VLOOKUP(I56,'Labor Rates'!$A$1:$B$16,2)</f>
        <v>21.23076923076923</v>
      </c>
      <c r="K56" s="35">
        <v>0.25</v>
      </c>
      <c r="L56" s="35">
        <v>1</v>
      </c>
      <c r="M56" s="33" t="s">
        <v>259</v>
      </c>
      <c r="N56" s="84">
        <f>'Inputs &amp; Summary'!$D$39</f>
        <v>2.3152786885245904</v>
      </c>
      <c r="O56" s="35">
        <v>2</v>
      </c>
      <c r="P56" s="5">
        <v>0</v>
      </c>
      <c r="Q56" s="73">
        <f t="shared" si="6"/>
        <v>98.310295081967226</v>
      </c>
      <c r="R56" s="73">
        <f t="shared" si="7"/>
        <v>0</v>
      </c>
      <c r="S56" s="74">
        <f t="shared" si="8"/>
        <v>0</v>
      </c>
      <c r="T56" s="75" t="s">
        <v>61</v>
      </c>
      <c r="U56" s="80"/>
      <c r="V56" s="87">
        <f t="shared" si="9"/>
        <v>0</v>
      </c>
      <c r="W56" s="87">
        <f>NPV('Inputs &amp; Summary'!$D$6,Y56:BL56)</f>
        <v>0</v>
      </c>
      <c r="X56" s="90">
        <f t="shared" si="10"/>
        <v>0</v>
      </c>
      <c r="Y56" s="114">
        <f>$D56*IF(Y$29&gt;'Inputs &amp; Summary'!$D$5,0,IF(Y$29&gt;VLOOKUP($G56,Lists!$J$17:$K$21,2),IF($M56=Lists!$H$3,IF($K56&lt;1,(($S56/$K56)*((1+'Inputs &amp; Summary'!$D$7)^Y$29)),((INT(Y$29/$K56)-INT((Y$29-1)/$K56))*$S56*((1+'Inputs &amp; Summary'!$D$7)^Y$29))),(_xlfn.WEIBULL.DIST(Y$29,$L56,$K56,FALSE)*$S56*((1+'Inputs &amp; Summary'!$D$7)^Y$29))),IF($M56=Lists!$H$3,IF($K56&lt;1,((($R56*(1-$E56)+$Q56*(1-$F56))/$K56)*((1+'Inputs &amp; Summary'!$D$7)^Y$29)),((INT(Y$29/$K56)-INT((Y$29-1)/$K56))*($R56*(1-$E56)+$Q56*(1-$F56))*((1+'Inputs &amp; Summary'!$D$7)^Y$29))),((_xlfn.WEIBULL.DIST(Y$29,$L56,$K56,FALSE)*($R56*(1-$E56)+$Q56*(1-$F56))*((1+'Inputs &amp; Summary'!$D$7)^Y$29))))))</f>
        <v>0</v>
      </c>
      <c r="Z56" s="114">
        <f>$D56*IF(Z$29&gt;'Inputs &amp; Summary'!$D$5,0,IF(Z$29&gt;VLOOKUP($G56,Lists!$J$17:$K$21,2),IF($M56=Lists!$H$3,IF($K56&lt;1,(($S56/$K56)*((1+'Inputs &amp; Summary'!$D$7)^Z$29)),((INT(Z$29/$K56)-INT((Z$29-1)/$K56))*$S56*((1+'Inputs &amp; Summary'!$D$7)^Z$29))),(_xlfn.WEIBULL.DIST(Z$29,$L56,$K56,FALSE)*$S56*((1+'Inputs &amp; Summary'!$D$7)^Z$29))),IF($M56=Lists!$H$3,IF($K56&lt;1,((($R56*(1-$E56)+$Q56*(1-$F56))/$K56)*((1+'Inputs &amp; Summary'!$D$7)^Z$29)),((INT(Z$29/$K56)-INT((Z$29-1)/$K56))*($R56*(1-$E56)+$Q56*(1-$F56))*((1+'Inputs &amp; Summary'!$D$7)^Z$29))),((_xlfn.WEIBULL.DIST(Z$29,$L56,$K56,FALSE)*($R56*(1-$E56)+$Q56*(1-$F56))*((1+'Inputs &amp; Summary'!$D$7)^Z$29))))))</f>
        <v>0</v>
      </c>
      <c r="AA56" s="114">
        <f>$D56*IF(AA$29&gt;'Inputs &amp; Summary'!$D$5,0,IF(AA$29&gt;VLOOKUP($G56,Lists!$J$17:$K$21,2),IF($M56=Lists!$H$3,IF($K56&lt;1,(($S56/$K56)*((1+'Inputs &amp; Summary'!$D$7)^AA$29)),((INT(AA$29/$K56)-INT((AA$29-1)/$K56))*$S56*((1+'Inputs &amp; Summary'!$D$7)^AA$29))),(_xlfn.WEIBULL.DIST(AA$29,$L56,$K56,FALSE)*$S56*((1+'Inputs &amp; Summary'!$D$7)^AA$29))),IF($M56=Lists!$H$3,IF($K56&lt;1,((($R56*(1-$E56)+$Q56*(1-$F56))/$K56)*((1+'Inputs &amp; Summary'!$D$7)^AA$29)),((INT(AA$29/$K56)-INT((AA$29-1)/$K56))*($R56*(1-$E56)+$Q56*(1-$F56))*((1+'Inputs &amp; Summary'!$D$7)^AA$29))),((_xlfn.WEIBULL.DIST(AA$29,$L56,$K56,FALSE)*($R56*(1-$E56)+$Q56*(1-$F56))*((1+'Inputs &amp; Summary'!$D$7)^AA$29))))))</f>
        <v>0</v>
      </c>
      <c r="AB56" s="114">
        <f>$D56*IF(AB$29&gt;'Inputs &amp; Summary'!$D$5,0,IF(AB$29&gt;VLOOKUP($G56,Lists!$J$17:$K$21,2),IF($M56=Lists!$H$3,IF($K56&lt;1,(($S56/$K56)*((1+'Inputs &amp; Summary'!$D$7)^AB$29)),((INT(AB$29/$K56)-INT((AB$29-1)/$K56))*$S56*((1+'Inputs &amp; Summary'!$D$7)^AB$29))),(_xlfn.WEIBULL.DIST(AB$29,$L56,$K56,FALSE)*$S56*((1+'Inputs &amp; Summary'!$D$7)^AB$29))),IF($M56=Lists!$H$3,IF($K56&lt;1,((($R56*(1-$E56)+$Q56*(1-$F56))/$K56)*((1+'Inputs &amp; Summary'!$D$7)^AB$29)),((INT(AB$29/$K56)-INT((AB$29-1)/$K56))*($R56*(1-$E56)+$Q56*(1-$F56))*((1+'Inputs &amp; Summary'!$D$7)^AB$29))),((_xlfn.WEIBULL.DIST(AB$29,$L56,$K56,FALSE)*($R56*(1-$E56)+$Q56*(1-$F56))*((1+'Inputs &amp; Summary'!$D$7)^AB$29))))))</f>
        <v>0</v>
      </c>
      <c r="AC56" s="114">
        <f>$D56*IF(AC$29&gt;'Inputs &amp; Summary'!$D$5,0,IF(AC$29&gt;VLOOKUP($G56,Lists!$J$17:$K$21,2),IF($M56=Lists!$H$3,IF($K56&lt;1,(($S56/$K56)*((1+'Inputs &amp; Summary'!$D$7)^AC$29)),((INT(AC$29/$K56)-INT((AC$29-1)/$K56))*$S56*((1+'Inputs &amp; Summary'!$D$7)^AC$29))),(_xlfn.WEIBULL.DIST(AC$29,$L56,$K56,FALSE)*$S56*((1+'Inputs &amp; Summary'!$D$7)^AC$29))),IF($M56=Lists!$H$3,IF($K56&lt;1,((($R56*(1-$E56)+$Q56*(1-$F56))/$K56)*((1+'Inputs &amp; Summary'!$D$7)^AC$29)),((INT(AC$29/$K56)-INT((AC$29-1)/$K56))*($R56*(1-$E56)+$Q56*(1-$F56))*((1+'Inputs &amp; Summary'!$D$7)^AC$29))),((_xlfn.WEIBULL.DIST(AC$29,$L56,$K56,FALSE)*($R56*(1-$E56)+$Q56*(1-$F56))*((1+'Inputs &amp; Summary'!$D$7)^AC$29))))))</f>
        <v>0</v>
      </c>
      <c r="AD56" s="114">
        <f>$D56*IF(AD$29&gt;'Inputs &amp; Summary'!$D$5,0,IF(AD$29&gt;VLOOKUP($G56,Lists!$J$17:$K$21,2),IF($M56=Lists!$H$3,IF($K56&lt;1,(($S56/$K56)*((1+'Inputs &amp; Summary'!$D$7)^AD$29)),((INT(AD$29/$K56)-INT((AD$29-1)/$K56))*$S56*((1+'Inputs &amp; Summary'!$D$7)^AD$29))),(_xlfn.WEIBULL.DIST(AD$29,$L56,$K56,FALSE)*$S56*((1+'Inputs &amp; Summary'!$D$7)^AD$29))),IF($M56=Lists!$H$3,IF($K56&lt;1,((($R56*(1-$E56)+$Q56*(1-$F56))/$K56)*((1+'Inputs &amp; Summary'!$D$7)^AD$29)),((INT(AD$29/$K56)-INT((AD$29-1)/$K56))*($R56*(1-$E56)+$Q56*(1-$F56))*((1+'Inputs &amp; Summary'!$D$7)^AD$29))),((_xlfn.WEIBULL.DIST(AD$29,$L56,$K56,FALSE)*($R56*(1-$E56)+$Q56*(1-$F56))*((1+'Inputs &amp; Summary'!$D$7)^AD$29))))))</f>
        <v>0</v>
      </c>
      <c r="AE56" s="114">
        <f>$D56*IF(AE$29&gt;'Inputs &amp; Summary'!$D$5,0,IF(AE$29&gt;VLOOKUP($G56,Lists!$J$17:$K$21,2),IF($M56=Lists!$H$3,IF($K56&lt;1,(($S56/$K56)*((1+'Inputs &amp; Summary'!$D$7)^AE$29)),((INT(AE$29/$K56)-INT((AE$29-1)/$K56))*$S56*((1+'Inputs &amp; Summary'!$D$7)^AE$29))),(_xlfn.WEIBULL.DIST(AE$29,$L56,$K56,FALSE)*$S56*((1+'Inputs &amp; Summary'!$D$7)^AE$29))),IF($M56=Lists!$H$3,IF($K56&lt;1,((($R56*(1-$E56)+$Q56*(1-$F56))/$K56)*((1+'Inputs &amp; Summary'!$D$7)^AE$29)),((INT(AE$29/$K56)-INT((AE$29-1)/$K56))*($R56*(1-$E56)+$Q56*(1-$F56))*((1+'Inputs &amp; Summary'!$D$7)^AE$29))),((_xlfn.WEIBULL.DIST(AE$29,$L56,$K56,FALSE)*($R56*(1-$E56)+$Q56*(1-$F56))*((1+'Inputs &amp; Summary'!$D$7)^AE$29))))))</f>
        <v>0</v>
      </c>
      <c r="AF56" s="114">
        <f>$D56*IF(AF$29&gt;'Inputs &amp; Summary'!$D$5,0,IF(AF$29&gt;VLOOKUP($G56,Lists!$J$17:$K$21,2),IF($M56=Lists!$H$3,IF($K56&lt;1,(($S56/$K56)*((1+'Inputs &amp; Summary'!$D$7)^AF$29)),((INT(AF$29/$K56)-INT((AF$29-1)/$K56))*$S56*((1+'Inputs &amp; Summary'!$D$7)^AF$29))),(_xlfn.WEIBULL.DIST(AF$29,$L56,$K56,FALSE)*$S56*((1+'Inputs &amp; Summary'!$D$7)^AF$29))),IF($M56=Lists!$H$3,IF($K56&lt;1,((($R56*(1-$E56)+$Q56*(1-$F56))/$K56)*((1+'Inputs &amp; Summary'!$D$7)^AF$29)),((INT(AF$29/$K56)-INT((AF$29-1)/$K56))*($R56*(1-$E56)+$Q56*(1-$F56))*((1+'Inputs &amp; Summary'!$D$7)^AF$29))),((_xlfn.WEIBULL.DIST(AF$29,$L56,$K56,FALSE)*($R56*(1-$E56)+$Q56*(1-$F56))*((1+'Inputs &amp; Summary'!$D$7)^AF$29))))))</f>
        <v>0</v>
      </c>
      <c r="AG56" s="114">
        <f>$D56*IF(AG$29&gt;'Inputs &amp; Summary'!$D$5,0,IF(AG$29&gt;VLOOKUP($G56,Lists!$J$17:$K$21,2),IF($M56=Lists!$H$3,IF($K56&lt;1,(($S56/$K56)*((1+'Inputs &amp; Summary'!$D$7)^AG$29)),((INT(AG$29/$K56)-INT((AG$29-1)/$K56))*$S56*((1+'Inputs &amp; Summary'!$D$7)^AG$29))),(_xlfn.WEIBULL.DIST(AG$29,$L56,$K56,FALSE)*$S56*((1+'Inputs &amp; Summary'!$D$7)^AG$29))),IF($M56=Lists!$H$3,IF($K56&lt;1,((($R56*(1-$E56)+$Q56*(1-$F56))/$K56)*((1+'Inputs &amp; Summary'!$D$7)^AG$29)),((INT(AG$29/$K56)-INT((AG$29-1)/$K56))*($R56*(1-$E56)+$Q56*(1-$F56))*((1+'Inputs &amp; Summary'!$D$7)^AG$29))),((_xlfn.WEIBULL.DIST(AG$29,$L56,$K56,FALSE)*($R56*(1-$E56)+$Q56*(1-$F56))*((1+'Inputs &amp; Summary'!$D$7)^AG$29))))))</f>
        <v>0</v>
      </c>
      <c r="AH56" s="114">
        <f>$D56*IF(AH$29&gt;'Inputs &amp; Summary'!$D$5,0,IF(AH$29&gt;VLOOKUP($G56,Lists!$J$17:$K$21,2),IF($M56=Lists!$H$3,IF($K56&lt;1,(($S56/$K56)*((1+'Inputs &amp; Summary'!$D$7)^AH$29)),((INT(AH$29/$K56)-INT((AH$29-1)/$K56))*$S56*((1+'Inputs &amp; Summary'!$D$7)^AH$29))),(_xlfn.WEIBULL.DIST(AH$29,$L56,$K56,FALSE)*$S56*((1+'Inputs &amp; Summary'!$D$7)^AH$29))),IF($M56=Lists!$H$3,IF($K56&lt;1,((($R56*(1-$E56)+$Q56*(1-$F56))/$K56)*((1+'Inputs &amp; Summary'!$D$7)^AH$29)),((INT(AH$29/$K56)-INT((AH$29-1)/$K56))*($R56*(1-$E56)+$Q56*(1-$F56))*((1+'Inputs &amp; Summary'!$D$7)^AH$29))),((_xlfn.WEIBULL.DIST(AH$29,$L56,$K56,FALSE)*($R56*(1-$E56)+$Q56*(1-$F56))*((1+'Inputs &amp; Summary'!$D$7)^AH$29))))))</f>
        <v>0</v>
      </c>
      <c r="AI56" s="114">
        <f>$D56*IF(AI$29&gt;'Inputs &amp; Summary'!$D$5,0,IF(AI$29&gt;VLOOKUP($G56,Lists!$J$17:$K$21,2),IF($M56=Lists!$H$3,IF($K56&lt;1,(($S56/$K56)*((1+'Inputs &amp; Summary'!$D$7)^AI$29)),((INT(AI$29/$K56)-INT((AI$29-1)/$K56))*$S56*((1+'Inputs &amp; Summary'!$D$7)^AI$29))),(_xlfn.WEIBULL.DIST(AI$29,$L56,$K56,FALSE)*$S56*((1+'Inputs &amp; Summary'!$D$7)^AI$29))),IF($M56=Lists!$H$3,IF($K56&lt;1,((($R56*(1-$E56)+$Q56*(1-$F56))/$K56)*((1+'Inputs &amp; Summary'!$D$7)^AI$29)),((INT(AI$29/$K56)-INT((AI$29-1)/$K56))*($R56*(1-$E56)+$Q56*(1-$F56))*((1+'Inputs &amp; Summary'!$D$7)^AI$29))),((_xlfn.WEIBULL.DIST(AI$29,$L56,$K56,FALSE)*($R56*(1-$E56)+$Q56*(1-$F56))*((1+'Inputs &amp; Summary'!$D$7)^AI$29))))))</f>
        <v>0</v>
      </c>
      <c r="AJ56" s="114">
        <f>$D56*IF(AJ$29&gt;'Inputs &amp; Summary'!$D$5,0,IF(AJ$29&gt;VLOOKUP($G56,Lists!$J$17:$K$21,2),IF($M56=Lists!$H$3,IF($K56&lt;1,(($S56/$K56)*((1+'Inputs &amp; Summary'!$D$7)^AJ$29)),((INT(AJ$29/$K56)-INT((AJ$29-1)/$K56))*$S56*((1+'Inputs &amp; Summary'!$D$7)^AJ$29))),(_xlfn.WEIBULL.DIST(AJ$29,$L56,$K56,FALSE)*$S56*((1+'Inputs &amp; Summary'!$D$7)^AJ$29))),IF($M56=Lists!$H$3,IF($K56&lt;1,((($R56*(1-$E56)+$Q56*(1-$F56))/$K56)*((1+'Inputs &amp; Summary'!$D$7)^AJ$29)),((INT(AJ$29/$K56)-INT((AJ$29-1)/$K56))*($R56*(1-$E56)+$Q56*(1-$F56))*((1+'Inputs &amp; Summary'!$D$7)^AJ$29))),((_xlfn.WEIBULL.DIST(AJ$29,$L56,$K56,FALSE)*($R56*(1-$E56)+$Q56*(1-$F56))*((1+'Inputs &amp; Summary'!$D$7)^AJ$29))))))</f>
        <v>0</v>
      </c>
      <c r="AK56" s="114">
        <f>$D56*IF(AK$29&gt;'Inputs &amp; Summary'!$D$5,0,IF(AK$29&gt;VLOOKUP($G56,Lists!$J$17:$K$21,2),IF($M56=Lists!$H$3,IF($K56&lt;1,(($S56/$K56)*((1+'Inputs &amp; Summary'!$D$7)^AK$29)),((INT(AK$29/$K56)-INT((AK$29-1)/$K56))*$S56*((1+'Inputs &amp; Summary'!$D$7)^AK$29))),(_xlfn.WEIBULL.DIST(AK$29,$L56,$K56,FALSE)*$S56*((1+'Inputs &amp; Summary'!$D$7)^AK$29))),IF($M56=Lists!$H$3,IF($K56&lt;1,((($R56*(1-$E56)+$Q56*(1-$F56))/$K56)*((1+'Inputs &amp; Summary'!$D$7)^AK$29)),((INT(AK$29/$K56)-INT((AK$29-1)/$K56))*($R56*(1-$E56)+$Q56*(1-$F56))*((1+'Inputs &amp; Summary'!$D$7)^AK$29))),((_xlfn.WEIBULL.DIST(AK$29,$L56,$K56,FALSE)*($R56*(1-$E56)+$Q56*(1-$F56))*((1+'Inputs &amp; Summary'!$D$7)^AK$29))))))</f>
        <v>0</v>
      </c>
      <c r="AL56" s="114">
        <f>$D56*IF(AL$29&gt;'Inputs &amp; Summary'!$D$5,0,IF(AL$29&gt;VLOOKUP($G56,Lists!$J$17:$K$21,2),IF($M56=Lists!$H$3,IF($K56&lt;1,(($S56/$K56)*((1+'Inputs &amp; Summary'!$D$7)^AL$29)),((INT(AL$29/$K56)-INT((AL$29-1)/$K56))*$S56*((1+'Inputs &amp; Summary'!$D$7)^AL$29))),(_xlfn.WEIBULL.DIST(AL$29,$L56,$K56,FALSE)*$S56*((1+'Inputs &amp; Summary'!$D$7)^AL$29))),IF($M56=Lists!$H$3,IF($K56&lt;1,((($R56*(1-$E56)+$Q56*(1-$F56))/$K56)*((1+'Inputs &amp; Summary'!$D$7)^AL$29)),((INT(AL$29/$K56)-INT((AL$29-1)/$K56))*($R56*(1-$E56)+$Q56*(1-$F56))*((1+'Inputs &amp; Summary'!$D$7)^AL$29))),((_xlfn.WEIBULL.DIST(AL$29,$L56,$K56,FALSE)*($R56*(1-$E56)+$Q56*(1-$F56))*((1+'Inputs &amp; Summary'!$D$7)^AL$29))))))</f>
        <v>0</v>
      </c>
      <c r="AM56" s="114">
        <f>$D56*IF(AM$29&gt;'Inputs &amp; Summary'!$D$5,0,IF(AM$29&gt;VLOOKUP($G56,Lists!$J$17:$K$21,2),IF($M56=Lists!$H$3,IF($K56&lt;1,(($S56/$K56)*((1+'Inputs &amp; Summary'!$D$7)^AM$29)),((INT(AM$29/$K56)-INT((AM$29-1)/$K56))*$S56*((1+'Inputs &amp; Summary'!$D$7)^AM$29))),(_xlfn.WEIBULL.DIST(AM$29,$L56,$K56,FALSE)*$S56*((1+'Inputs &amp; Summary'!$D$7)^AM$29))),IF($M56=Lists!$H$3,IF($K56&lt;1,((($R56*(1-$E56)+$Q56*(1-$F56))/$K56)*((1+'Inputs &amp; Summary'!$D$7)^AM$29)),((INT(AM$29/$K56)-INT((AM$29-1)/$K56))*($R56*(1-$E56)+$Q56*(1-$F56))*((1+'Inputs &amp; Summary'!$D$7)^AM$29))),((_xlfn.WEIBULL.DIST(AM$29,$L56,$K56,FALSE)*($R56*(1-$E56)+$Q56*(1-$F56))*((1+'Inputs &amp; Summary'!$D$7)^AM$29))))))</f>
        <v>0</v>
      </c>
      <c r="AN56" s="114">
        <f>$D56*IF(AN$29&gt;'Inputs &amp; Summary'!$D$5,0,IF(AN$29&gt;VLOOKUP($G56,Lists!$J$17:$K$21,2),IF($M56=Lists!$H$3,IF($K56&lt;1,(($S56/$K56)*((1+'Inputs &amp; Summary'!$D$7)^AN$29)),((INT(AN$29/$K56)-INT((AN$29-1)/$K56))*$S56*((1+'Inputs &amp; Summary'!$D$7)^AN$29))),(_xlfn.WEIBULL.DIST(AN$29,$L56,$K56,FALSE)*$S56*((1+'Inputs &amp; Summary'!$D$7)^AN$29))),IF($M56=Lists!$H$3,IF($K56&lt;1,((($R56*(1-$E56)+$Q56*(1-$F56))/$K56)*((1+'Inputs &amp; Summary'!$D$7)^AN$29)),((INT(AN$29/$K56)-INT((AN$29-1)/$K56))*($R56*(1-$E56)+$Q56*(1-$F56))*((1+'Inputs &amp; Summary'!$D$7)^AN$29))),((_xlfn.WEIBULL.DIST(AN$29,$L56,$K56,FALSE)*($R56*(1-$E56)+$Q56*(1-$F56))*((1+'Inputs &amp; Summary'!$D$7)^AN$29))))))</f>
        <v>0</v>
      </c>
      <c r="AO56" s="114">
        <f>$D56*IF(AO$29&gt;'Inputs &amp; Summary'!$D$5,0,IF(AO$29&gt;VLOOKUP($G56,Lists!$J$17:$K$21,2),IF($M56=Lists!$H$3,IF($K56&lt;1,(($S56/$K56)*((1+'Inputs &amp; Summary'!$D$7)^AO$29)),((INT(AO$29/$K56)-INT((AO$29-1)/$K56))*$S56*((1+'Inputs &amp; Summary'!$D$7)^AO$29))),(_xlfn.WEIBULL.DIST(AO$29,$L56,$K56,FALSE)*$S56*((1+'Inputs &amp; Summary'!$D$7)^AO$29))),IF($M56=Lists!$H$3,IF($K56&lt;1,((($R56*(1-$E56)+$Q56*(1-$F56))/$K56)*((1+'Inputs &amp; Summary'!$D$7)^AO$29)),((INT(AO$29/$K56)-INT((AO$29-1)/$K56))*($R56*(1-$E56)+$Q56*(1-$F56))*((1+'Inputs &amp; Summary'!$D$7)^AO$29))),((_xlfn.WEIBULL.DIST(AO$29,$L56,$K56,FALSE)*($R56*(1-$E56)+$Q56*(1-$F56))*((1+'Inputs &amp; Summary'!$D$7)^AO$29))))))</f>
        <v>0</v>
      </c>
      <c r="AP56" s="114">
        <f>$D56*IF(AP$29&gt;'Inputs &amp; Summary'!$D$5,0,IF(AP$29&gt;VLOOKUP($G56,Lists!$J$17:$K$21,2),IF($M56=Lists!$H$3,IF($K56&lt;1,(($S56/$K56)*((1+'Inputs &amp; Summary'!$D$7)^AP$29)),((INT(AP$29/$K56)-INT((AP$29-1)/$K56))*$S56*((1+'Inputs &amp; Summary'!$D$7)^AP$29))),(_xlfn.WEIBULL.DIST(AP$29,$L56,$K56,FALSE)*$S56*((1+'Inputs &amp; Summary'!$D$7)^AP$29))),IF($M56=Lists!$H$3,IF($K56&lt;1,((($R56*(1-$E56)+$Q56*(1-$F56))/$K56)*((1+'Inputs &amp; Summary'!$D$7)^AP$29)),((INT(AP$29/$K56)-INT((AP$29-1)/$K56))*($R56*(1-$E56)+$Q56*(1-$F56))*((1+'Inputs &amp; Summary'!$D$7)^AP$29))),((_xlfn.WEIBULL.DIST(AP$29,$L56,$K56,FALSE)*($R56*(1-$E56)+$Q56*(1-$F56))*((1+'Inputs &amp; Summary'!$D$7)^AP$29))))))</f>
        <v>0</v>
      </c>
      <c r="AQ56" s="114">
        <f>$D56*IF(AQ$29&gt;'Inputs &amp; Summary'!$D$5,0,IF(AQ$29&gt;VLOOKUP($G56,Lists!$J$17:$K$21,2),IF($M56=Lists!$H$3,IF($K56&lt;1,(($S56/$K56)*((1+'Inputs &amp; Summary'!$D$7)^AQ$29)),((INT(AQ$29/$K56)-INT((AQ$29-1)/$K56))*$S56*((1+'Inputs &amp; Summary'!$D$7)^AQ$29))),(_xlfn.WEIBULL.DIST(AQ$29,$L56,$K56,FALSE)*$S56*((1+'Inputs &amp; Summary'!$D$7)^AQ$29))),IF($M56=Lists!$H$3,IF($K56&lt;1,((($R56*(1-$E56)+$Q56*(1-$F56))/$K56)*((1+'Inputs &amp; Summary'!$D$7)^AQ$29)),((INT(AQ$29/$K56)-INT((AQ$29-1)/$K56))*($R56*(1-$E56)+$Q56*(1-$F56))*((1+'Inputs &amp; Summary'!$D$7)^AQ$29))),((_xlfn.WEIBULL.DIST(AQ$29,$L56,$K56,FALSE)*($R56*(1-$E56)+$Q56*(1-$F56))*((1+'Inputs &amp; Summary'!$D$7)^AQ$29))))))</f>
        <v>0</v>
      </c>
      <c r="AR56" s="114">
        <f>$D56*IF(AR$29&gt;'Inputs &amp; Summary'!$D$5,0,IF(AR$29&gt;VLOOKUP($G56,Lists!$J$17:$K$21,2),IF($M56=Lists!$H$3,IF($K56&lt;1,(($S56/$K56)*((1+'Inputs &amp; Summary'!$D$7)^AR$29)),((INT(AR$29/$K56)-INT((AR$29-1)/$K56))*$S56*((1+'Inputs &amp; Summary'!$D$7)^AR$29))),(_xlfn.WEIBULL.DIST(AR$29,$L56,$K56,FALSE)*$S56*((1+'Inputs &amp; Summary'!$D$7)^AR$29))),IF($M56=Lists!$H$3,IF($K56&lt;1,((($R56*(1-$E56)+$Q56*(1-$F56))/$K56)*((1+'Inputs &amp; Summary'!$D$7)^AR$29)),((INT(AR$29/$K56)-INT((AR$29-1)/$K56))*($R56*(1-$E56)+$Q56*(1-$F56))*((1+'Inputs &amp; Summary'!$D$7)^AR$29))),((_xlfn.WEIBULL.DIST(AR$29,$L56,$K56,FALSE)*($R56*(1-$E56)+$Q56*(1-$F56))*((1+'Inputs &amp; Summary'!$D$7)^AR$29))))))</f>
        <v>0</v>
      </c>
      <c r="AS56" s="114">
        <f>$D56*IF(AS$29&gt;'Inputs &amp; Summary'!$D$5,0,IF(AS$29&gt;VLOOKUP($G56,Lists!$J$17:$K$21,2),IF($M56=Lists!$H$3,IF($K56&lt;1,(($S56/$K56)*((1+'Inputs &amp; Summary'!$D$7)^AS$29)),((INT(AS$29/$K56)-INT((AS$29-1)/$K56))*$S56*((1+'Inputs &amp; Summary'!$D$7)^AS$29))),(_xlfn.WEIBULL.DIST(AS$29,$L56,$K56,FALSE)*$S56*((1+'Inputs &amp; Summary'!$D$7)^AS$29))),IF($M56=Lists!$H$3,IF($K56&lt;1,((($R56*(1-$E56)+$Q56*(1-$F56))/$K56)*((1+'Inputs &amp; Summary'!$D$7)^AS$29)),((INT(AS$29/$K56)-INT((AS$29-1)/$K56))*($R56*(1-$E56)+$Q56*(1-$F56))*((1+'Inputs &amp; Summary'!$D$7)^AS$29))),((_xlfn.WEIBULL.DIST(AS$29,$L56,$K56,FALSE)*($R56*(1-$E56)+$Q56*(1-$F56))*((1+'Inputs &amp; Summary'!$D$7)^AS$29))))))</f>
        <v>0</v>
      </c>
      <c r="AT56" s="114">
        <f>$D56*IF(AT$29&gt;'Inputs &amp; Summary'!$D$5,0,IF(AT$29&gt;VLOOKUP($G56,Lists!$J$17:$K$21,2),IF($M56=Lists!$H$3,IF($K56&lt;1,(($S56/$K56)*((1+'Inputs &amp; Summary'!$D$7)^AT$29)),((INT(AT$29/$K56)-INT((AT$29-1)/$K56))*$S56*((1+'Inputs &amp; Summary'!$D$7)^AT$29))),(_xlfn.WEIBULL.DIST(AT$29,$L56,$K56,FALSE)*$S56*((1+'Inputs &amp; Summary'!$D$7)^AT$29))),IF($M56=Lists!$H$3,IF($K56&lt;1,((($R56*(1-$E56)+$Q56*(1-$F56))/$K56)*((1+'Inputs &amp; Summary'!$D$7)^AT$29)),((INT(AT$29/$K56)-INT((AT$29-1)/$K56))*($R56*(1-$E56)+$Q56*(1-$F56))*((1+'Inputs &amp; Summary'!$D$7)^AT$29))),((_xlfn.WEIBULL.DIST(AT$29,$L56,$K56,FALSE)*($R56*(1-$E56)+$Q56*(1-$F56))*((1+'Inputs &amp; Summary'!$D$7)^AT$29))))))</f>
        <v>0</v>
      </c>
      <c r="AU56" s="114">
        <f>$D56*IF(AU$29&gt;'Inputs &amp; Summary'!$D$5,0,IF(AU$29&gt;VLOOKUP($G56,Lists!$J$17:$K$21,2),IF($M56=Lists!$H$3,IF($K56&lt;1,(($S56/$K56)*((1+'Inputs &amp; Summary'!$D$7)^AU$29)),((INT(AU$29/$K56)-INT((AU$29-1)/$K56))*$S56*((1+'Inputs &amp; Summary'!$D$7)^AU$29))),(_xlfn.WEIBULL.DIST(AU$29,$L56,$K56,FALSE)*$S56*((1+'Inputs &amp; Summary'!$D$7)^AU$29))),IF($M56=Lists!$H$3,IF($K56&lt;1,((($R56*(1-$E56)+$Q56*(1-$F56))/$K56)*((1+'Inputs &amp; Summary'!$D$7)^AU$29)),((INT(AU$29/$K56)-INT((AU$29-1)/$K56))*($R56*(1-$E56)+$Q56*(1-$F56))*((1+'Inputs &amp; Summary'!$D$7)^AU$29))),((_xlfn.WEIBULL.DIST(AU$29,$L56,$K56,FALSE)*($R56*(1-$E56)+$Q56*(1-$F56))*((1+'Inputs &amp; Summary'!$D$7)^AU$29))))))</f>
        <v>0</v>
      </c>
      <c r="AV56" s="114">
        <f>$D56*IF(AV$29&gt;'Inputs &amp; Summary'!$D$5,0,IF(AV$29&gt;VLOOKUP($G56,Lists!$J$17:$K$21,2),IF($M56=Lists!$H$3,IF($K56&lt;1,(($S56/$K56)*((1+'Inputs &amp; Summary'!$D$7)^AV$29)),((INT(AV$29/$K56)-INT((AV$29-1)/$K56))*$S56*((1+'Inputs &amp; Summary'!$D$7)^AV$29))),(_xlfn.WEIBULL.DIST(AV$29,$L56,$K56,FALSE)*$S56*((1+'Inputs &amp; Summary'!$D$7)^AV$29))),IF($M56=Lists!$H$3,IF($K56&lt;1,((($R56*(1-$E56)+$Q56*(1-$F56))/$K56)*((1+'Inputs &amp; Summary'!$D$7)^AV$29)),((INT(AV$29/$K56)-INT((AV$29-1)/$K56))*($R56*(1-$E56)+$Q56*(1-$F56))*((1+'Inputs &amp; Summary'!$D$7)^AV$29))),((_xlfn.WEIBULL.DIST(AV$29,$L56,$K56,FALSE)*($R56*(1-$E56)+$Q56*(1-$F56))*((1+'Inputs &amp; Summary'!$D$7)^AV$29))))))</f>
        <v>0</v>
      </c>
      <c r="AW56" s="114">
        <f>$D56*IF(AW$29&gt;'Inputs &amp; Summary'!$D$5,0,IF(AW$29&gt;VLOOKUP($G56,Lists!$J$17:$K$21,2),IF($M56=Lists!$H$3,IF($K56&lt;1,(($S56/$K56)*((1+'Inputs &amp; Summary'!$D$7)^AW$29)),((INT(AW$29/$K56)-INT((AW$29-1)/$K56))*$S56*((1+'Inputs &amp; Summary'!$D$7)^AW$29))),(_xlfn.WEIBULL.DIST(AW$29,$L56,$K56,FALSE)*$S56*((1+'Inputs &amp; Summary'!$D$7)^AW$29))),IF($M56=Lists!$H$3,IF($K56&lt;1,((($R56*(1-$E56)+$Q56*(1-$F56))/$K56)*((1+'Inputs &amp; Summary'!$D$7)^AW$29)),((INT(AW$29/$K56)-INT((AW$29-1)/$K56))*($R56*(1-$E56)+$Q56*(1-$F56))*((1+'Inputs &amp; Summary'!$D$7)^AW$29))),((_xlfn.WEIBULL.DIST(AW$29,$L56,$K56,FALSE)*($R56*(1-$E56)+$Q56*(1-$F56))*((1+'Inputs &amp; Summary'!$D$7)^AW$29))))))</f>
        <v>0</v>
      </c>
      <c r="AX56" s="114">
        <f>$D56*IF(AX$29&gt;'Inputs &amp; Summary'!$D$5,0,IF(AX$29&gt;VLOOKUP($G56,Lists!$J$17:$K$21,2),IF($M56=Lists!$H$3,IF($K56&lt;1,(($S56/$K56)*((1+'Inputs &amp; Summary'!$D$7)^AX$29)),((INT(AX$29/$K56)-INT((AX$29-1)/$K56))*$S56*((1+'Inputs &amp; Summary'!$D$7)^AX$29))),(_xlfn.WEIBULL.DIST(AX$29,$L56,$K56,FALSE)*$S56*((1+'Inputs &amp; Summary'!$D$7)^AX$29))),IF($M56=Lists!$H$3,IF($K56&lt;1,((($R56*(1-$E56)+$Q56*(1-$F56))/$K56)*((1+'Inputs &amp; Summary'!$D$7)^AX$29)),((INT(AX$29/$K56)-INT((AX$29-1)/$K56))*($R56*(1-$E56)+$Q56*(1-$F56))*((1+'Inputs &amp; Summary'!$D$7)^AX$29))),((_xlfn.WEIBULL.DIST(AX$29,$L56,$K56,FALSE)*($R56*(1-$E56)+$Q56*(1-$F56))*((1+'Inputs &amp; Summary'!$D$7)^AX$29))))))</f>
        <v>0</v>
      </c>
      <c r="AY56" s="114">
        <f>$D56*IF(AY$29&gt;'Inputs &amp; Summary'!$D$5,0,IF(AY$29&gt;VLOOKUP($G56,Lists!$J$17:$K$21,2),IF($M56=Lists!$H$3,IF($K56&lt;1,(($S56/$K56)*((1+'Inputs &amp; Summary'!$D$7)^AY$29)),((INT(AY$29/$K56)-INT((AY$29-1)/$K56))*$S56*((1+'Inputs &amp; Summary'!$D$7)^AY$29))),(_xlfn.WEIBULL.DIST(AY$29,$L56,$K56,FALSE)*$S56*((1+'Inputs &amp; Summary'!$D$7)^AY$29))),IF($M56=Lists!$H$3,IF($K56&lt;1,((($R56*(1-$E56)+$Q56*(1-$F56))/$K56)*((1+'Inputs &amp; Summary'!$D$7)^AY$29)),((INT(AY$29/$K56)-INT((AY$29-1)/$K56))*($R56*(1-$E56)+$Q56*(1-$F56))*((1+'Inputs &amp; Summary'!$D$7)^AY$29))),((_xlfn.WEIBULL.DIST(AY$29,$L56,$K56,FALSE)*($R56*(1-$E56)+$Q56*(1-$F56))*((1+'Inputs &amp; Summary'!$D$7)^AY$29))))))</f>
        <v>0</v>
      </c>
      <c r="AZ56" s="114">
        <f>$D56*IF(AZ$29&gt;'Inputs &amp; Summary'!$D$5,0,IF(AZ$29&gt;VLOOKUP($G56,Lists!$J$17:$K$21,2),IF($M56=Lists!$H$3,IF($K56&lt;1,(($S56/$K56)*((1+'Inputs &amp; Summary'!$D$7)^AZ$29)),((INT(AZ$29/$K56)-INT((AZ$29-1)/$K56))*$S56*((1+'Inputs &amp; Summary'!$D$7)^AZ$29))),(_xlfn.WEIBULL.DIST(AZ$29,$L56,$K56,FALSE)*$S56*((1+'Inputs &amp; Summary'!$D$7)^AZ$29))),IF($M56=Lists!$H$3,IF($K56&lt;1,((($R56*(1-$E56)+$Q56*(1-$F56))/$K56)*((1+'Inputs &amp; Summary'!$D$7)^AZ$29)),((INT(AZ$29/$K56)-INT((AZ$29-1)/$K56))*($R56*(1-$E56)+$Q56*(1-$F56))*((1+'Inputs &amp; Summary'!$D$7)^AZ$29))),((_xlfn.WEIBULL.DIST(AZ$29,$L56,$K56,FALSE)*($R56*(1-$E56)+$Q56*(1-$F56))*((1+'Inputs &amp; Summary'!$D$7)^AZ$29))))))</f>
        <v>0</v>
      </c>
      <c r="BA56" s="114">
        <f>$D56*IF(BA$29&gt;'Inputs &amp; Summary'!$D$5,0,IF(BA$29&gt;VLOOKUP($G56,Lists!$J$17:$K$21,2),IF($M56=Lists!$H$3,IF($K56&lt;1,(($S56/$K56)*((1+'Inputs &amp; Summary'!$D$7)^BA$29)),((INT(BA$29/$K56)-INT((BA$29-1)/$K56))*$S56*((1+'Inputs &amp; Summary'!$D$7)^BA$29))),(_xlfn.WEIBULL.DIST(BA$29,$L56,$K56,FALSE)*$S56*((1+'Inputs &amp; Summary'!$D$7)^BA$29))),IF($M56=Lists!$H$3,IF($K56&lt;1,((($R56*(1-$E56)+$Q56*(1-$F56))/$K56)*((1+'Inputs &amp; Summary'!$D$7)^BA$29)),((INT(BA$29/$K56)-INT((BA$29-1)/$K56))*($R56*(1-$E56)+$Q56*(1-$F56))*((1+'Inputs &amp; Summary'!$D$7)^BA$29))),((_xlfn.WEIBULL.DIST(BA$29,$L56,$K56,FALSE)*($R56*(1-$E56)+$Q56*(1-$F56))*((1+'Inputs &amp; Summary'!$D$7)^BA$29))))))</f>
        <v>0</v>
      </c>
      <c r="BB56" s="114">
        <f>$D56*IF(BB$29&gt;'Inputs &amp; Summary'!$D$5,0,IF(BB$29&gt;VLOOKUP($G56,Lists!$J$17:$K$21,2),IF($M56=Lists!$H$3,IF($K56&lt;1,(($S56/$K56)*((1+'Inputs &amp; Summary'!$D$7)^BB$29)),((INT(BB$29/$K56)-INT((BB$29-1)/$K56))*$S56*((1+'Inputs &amp; Summary'!$D$7)^BB$29))),(_xlfn.WEIBULL.DIST(BB$29,$L56,$K56,FALSE)*$S56*((1+'Inputs &amp; Summary'!$D$7)^BB$29))),IF($M56=Lists!$H$3,IF($K56&lt;1,((($R56*(1-$E56)+$Q56*(1-$F56))/$K56)*((1+'Inputs &amp; Summary'!$D$7)^BB$29)),((INT(BB$29/$K56)-INT((BB$29-1)/$K56))*($R56*(1-$E56)+$Q56*(1-$F56))*((1+'Inputs &amp; Summary'!$D$7)^BB$29))),((_xlfn.WEIBULL.DIST(BB$29,$L56,$K56,FALSE)*($R56*(1-$E56)+$Q56*(1-$F56))*((1+'Inputs &amp; Summary'!$D$7)^BB$29))))))</f>
        <v>0</v>
      </c>
      <c r="BC56" s="114">
        <f>$D56*IF(BC$29&gt;'Inputs &amp; Summary'!$D$5,0,IF(BC$29&gt;VLOOKUP($G56,Lists!$J$17:$K$21,2),IF($M56=Lists!$H$3,IF($K56&lt;1,(($S56/$K56)*((1+'Inputs &amp; Summary'!$D$7)^BC$29)),((INT(BC$29/$K56)-INT((BC$29-1)/$K56))*$S56*((1+'Inputs &amp; Summary'!$D$7)^BC$29))),(_xlfn.WEIBULL.DIST(BC$29,$L56,$K56,FALSE)*$S56*((1+'Inputs &amp; Summary'!$D$7)^BC$29))),IF($M56=Lists!$H$3,IF($K56&lt;1,((($R56*(1-$E56)+$Q56*(1-$F56))/$K56)*((1+'Inputs &amp; Summary'!$D$7)^BC$29)),((INT(BC$29/$K56)-INT((BC$29-1)/$K56))*($R56*(1-$E56)+$Q56*(1-$F56))*((1+'Inputs &amp; Summary'!$D$7)^BC$29))),((_xlfn.WEIBULL.DIST(BC$29,$L56,$K56,FALSE)*($R56*(1-$E56)+$Q56*(1-$F56))*((1+'Inputs &amp; Summary'!$D$7)^BC$29))))))</f>
        <v>0</v>
      </c>
      <c r="BD56" s="114">
        <f>$D56*IF(BD$29&gt;'Inputs &amp; Summary'!$D$5,0,IF(BD$29&gt;VLOOKUP($G56,Lists!$J$17:$K$21,2),IF($M56=Lists!$H$3,IF($K56&lt;1,(($S56/$K56)*((1+'Inputs &amp; Summary'!$D$7)^BD$29)),((INT(BD$29/$K56)-INT((BD$29-1)/$K56))*$S56*((1+'Inputs &amp; Summary'!$D$7)^BD$29))),(_xlfn.WEIBULL.DIST(BD$29,$L56,$K56,FALSE)*$S56*((1+'Inputs &amp; Summary'!$D$7)^BD$29))),IF($M56=Lists!$H$3,IF($K56&lt;1,((($R56*(1-$E56)+$Q56*(1-$F56))/$K56)*((1+'Inputs &amp; Summary'!$D$7)^BD$29)),((INT(BD$29/$K56)-INT((BD$29-1)/$K56))*($R56*(1-$E56)+$Q56*(1-$F56))*((1+'Inputs &amp; Summary'!$D$7)^BD$29))),((_xlfn.WEIBULL.DIST(BD$29,$L56,$K56,FALSE)*($R56*(1-$E56)+$Q56*(1-$F56))*((1+'Inputs &amp; Summary'!$D$7)^BD$29))))))</f>
        <v>0</v>
      </c>
      <c r="BE56" s="114">
        <f>$D56*IF(BE$29&gt;'Inputs &amp; Summary'!$D$5,0,IF(BE$29&gt;VLOOKUP($G56,Lists!$J$17:$K$21,2),IF($M56=Lists!$H$3,IF($K56&lt;1,(($S56/$K56)*((1+'Inputs &amp; Summary'!$D$7)^BE$29)),((INT(BE$29/$K56)-INT((BE$29-1)/$K56))*$S56*((1+'Inputs &amp; Summary'!$D$7)^BE$29))),(_xlfn.WEIBULL.DIST(BE$29,$L56,$K56,FALSE)*$S56*((1+'Inputs &amp; Summary'!$D$7)^BE$29))),IF($M56=Lists!$H$3,IF($K56&lt;1,((($R56*(1-$E56)+$Q56*(1-$F56))/$K56)*((1+'Inputs &amp; Summary'!$D$7)^BE$29)),((INT(BE$29/$K56)-INT((BE$29-1)/$K56))*($R56*(1-$E56)+$Q56*(1-$F56))*((1+'Inputs &amp; Summary'!$D$7)^BE$29))),((_xlfn.WEIBULL.DIST(BE$29,$L56,$K56,FALSE)*($R56*(1-$E56)+$Q56*(1-$F56))*((1+'Inputs &amp; Summary'!$D$7)^BE$29))))))</f>
        <v>0</v>
      </c>
      <c r="BF56" s="114">
        <f>$D56*IF(BF$29&gt;'Inputs &amp; Summary'!$D$5,0,IF(BF$29&gt;VLOOKUP($G56,Lists!$J$17:$K$21,2),IF($M56=Lists!$H$3,IF($K56&lt;1,(($S56/$K56)*((1+'Inputs &amp; Summary'!$D$7)^BF$29)),((INT(BF$29/$K56)-INT((BF$29-1)/$K56))*$S56*((1+'Inputs &amp; Summary'!$D$7)^BF$29))),(_xlfn.WEIBULL.DIST(BF$29,$L56,$K56,FALSE)*$S56*((1+'Inputs &amp; Summary'!$D$7)^BF$29))),IF($M56=Lists!$H$3,IF($K56&lt;1,((($R56*(1-$E56)+$Q56*(1-$F56))/$K56)*((1+'Inputs &amp; Summary'!$D$7)^BF$29)),((INT(BF$29/$K56)-INT((BF$29-1)/$K56))*($R56*(1-$E56)+$Q56*(1-$F56))*((1+'Inputs &amp; Summary'!$D$7)^BF$29))),((_xlfn.WEIBULL.DIST(BF$29,$L56,$K56,FALSE)*($R56*(1-$E56)+$Q56*(1-$F56))*((1+'Inputs &amp; Summary'!$D$7)^BF$29))))))</f>
        <v>0</v>
      </c>
      <c r="BG56" s="114">
        <f>$D56*IF(BG$29&gt;'Inputs &amp; Summary'!$D$5,0,IF(BG$29&gt;VLOOKUP($G56,Lists!$J$17:$K$21,2),IF($M56=Lists!$H$3,IF($K56&lt;1,(($S56/$K56)*((1+'Inputs &amp; Summary'!$D$7)^BG$29)),((INT(BG$29/$K56)-INT((BG$29-1)/$K56))*$S56*((1+'Inputs &amp; Summary'!$D$7)^BG$29))),(_xlfn.WEIBULL.DIST(BG$29,$L56,$K56,FALSE)*$S56*((1+'Inputs &amp; Summary'!$D$7)^BG$29))),IF($M56=Lists!$H$3,IF($K56&lt;1,((($R56*(1-$E56)+$Q56*(1-$F56))/$K56)*((1+'Inputs &amp; Summary'!$D$7)^BG$29)),((INT(BG$29/$K56)-INT((BG$29-1)/$K56))*($R56*(1-$E56)+$Q56*(1-$F56))*((1+'Inputs &amp; Summary'!$D$7)^BG$29))),((_xlfn.WEIBULL.DIST(BG$29,$L56,$K56,FALSE)*($R56*(1-$E56)+$Q56*(1-$F56))*((1+'Inputs &amp; Summary'!$D$7)^BG$29))))))</f>
        <v>0</v>
      </c>
      <c r="BH56" s="114">
        <f>$D56*IF(BH$29&gt;'Inputs &amp; Summary'!$D$5,0,IF(BH$29&gt;VLOOKUP($G56,Lists!$J$17:$K$21,2),IF($M56=Lists!$H$3,IF($K56&lt;1,(($S56/$K56)*((1+'Inputs &amp; Summary'!$D$7)^BH$29)),((INT(BH$29/$K56)-INT((BH$29-1)/$K56))*$S56*((1+'Inputs &amp; Summary'!$D$7)^BH$29))),(_xlfn.WEIBULL.DIST(BH$29,$L56,$K56,FALSE)*$S56*((1+'Inputs &amp; Summary'!$D$7)^BH$29))),IF($M56=Lists!$H$3,IF($K56&lt;1,((($R56*(1-$E56)+$Q56*(1-$F56))/$K56)*((1+'Inputs &amp; Summary'!$D$7)^BH$29)),((INT(BH$29/$K56)-INT((BH$29-1)/$K56))*($R56*(1-$E56)+$Q56*(1-$F56))*((1+'Inputs &amp; Summary'!$D$7)^BH$29))),((_xlfn.WEIBULL.DIST(BH$29,$L56,$K56,FALSE)*($R56*(1-$E56)+$Q56*(1-$F56))*((1+'Inputs &amp; Summary'!$D$7)^BH$29))))))</f>
        <v>0</v>
      </c>
      <c r="BI56" s="114">
        <f>$D56*IF(BI$29&gt;'Inputs &amp; Summary'!$D$5,0,IF(BI$29&gt;VLOOKUP($G56,Lists!$J$17:$K$21,2),IF($M56=Lists!$H$3,IF($K56&lt;1,(($S56/$K56)*((1+'Inputs &amp; Summary'!$D$7)^BI$29)),((INT(BI$29/$K56)-INT((BI$29-1)/$K56))*$S56*((1+'Inputs &amp; Summary'!$D$7)^BI$29))),(_xlfn.WEIBULL.DIST(BI$29,$L56,$K56,FALSE)*$S56*((1+'Inputs &amp; Summary'!$D$7)^BI$29))),IF($M56=Lists!$H$3,IF($K56&lt;1,((($R56*(1-$E56)+$Q56*(1-$F56))/$K56)*((1+'Inputs &amp; Summary'!$D$7)^BI$29)),((INT(BI$29/$K56)-INT((BI$29-1)/$K56))*($R56*(1-$E56)+$Q56*(1-$F56))*((1+'Inputs &amp; Summary'!$D$7)^BI$29))),((_xlfn.WEIBULL.DIST(BI$29,$L56,$K56,FALSE)*($R56*(1-$E56)+$Q56*(1-$F56))*((1+'Inputs &amp; Summary'!$D$7)^BI$29))))))</f>
        <v>0</v>
      </c>
      <c r="BJ56" s="114">
        <f>$D56*IF(BJ$29&gt;'Inputs &amp; Summary'!$D$5,0,IF(BJ$29&gt;VLOOKUP($G56,Lists!$J$17:$K$21,2),IF($M56=Lists!$H$3,IF($K56&lt;1,(($S56/$K56)*((1+'Inputs &amp; Summary'!$D$7)^BJ$29)),((INT(BJ$29/$K56)-INT((BJ$29-1)/$K56))*$S56*((1+'Inputs &amp; Summary'!$D$7)^BJ$29))),(_xlfn.WEIBULL.DIST(BJ$29,$L56,$K56,FALSE)*$S56*((1+'Inputs &amp; Summary'!$D$7)^BJ$29))),IF($M56=Lists!$H$3,IF($K56&lt;1,((($R56*(1-$E56)+$Q56*(1-$F56))/$K56)*((1+'Inputs &amp; Summary'!$D$7)^BJ$29)),((INT(BJ$29/$K56)-INT((BJ$29-1)/$K56))*($R56*(1-$E56)+$Q56*(1-$F56))*((1+'Inputs &amp; Summary'!$D$7)^BJ$29))),((_xlfn.WEIBULL.DIST(BJ$29,$L56,$K56,FALSE)*($R56*(1-$E56)+$Q56*(1-$F56))*((1+'Inputs &amp; Summary'!$D$7)^BJ$29))))))</f>
        <v>0</v>
      </c>
      <c r="BK56" s="114">
        <f>$D56*IF(BK$29&gt;'Inputs &amp; Summary'!$D$5,0,IF(BK$29&gt;VLOOKUP($G56,Lists!$J$17:$K$21,2),IF($M56=Lists!$H$3,IF($K56&lt;1,(($S56/$K56)*((1+'Inputs &amp; Summary'!$D$7)^BK$29)),((INT(BK$29/$K56)-INT((BK$29-1)/$K56))*$S56*((1+'Inputs &amp; Summary'!$D$7)^BK$29))),(_xlfn.WEIBULL.DIST(BK$29,$L56,$K56,FALSE)*$S56*((1+'Inputs &amp; Summary'!$D$7)^BK$29))),IF($M56=Lists!$H$3,IF($K56&lt;1,((($R56*(1-$E56)+$Q56*(1-$F56))/$K56)*((1+'Inputs &amp; Summary'!$D$7)^BK$29)),((INT(BK$29/$K56)-INT((BK$29-1)/$K56))*($R56*(1-$E56)+$Q56*(1-$F56))*((1+'Inputs &amp; Summary'!$D$7)^BK$29))),((_xlfn.WEIBULL.DIST(BK$29,$L56,$K56,FALSE)*($R56*(1-$E56)+$Q56*(1-$F56))*((1+'Inputs &amp; Summary'!$D$7)^BK$29))))))</f>
        <v>0</v>
      </c>
      <c r="BL56" s="114">
        <f>$D56*IF(BL$29&gt;'Inputs &amp; Summary'!$D$5,0,IF(BL$29&gt;VLOOKUP($G56,Lists!$J$17:$K$21,2),IF($M56=Lists!$H$3,IF($K56&lt;1,(($S56/$K56)*((1+'Inputs &amp; Summary'!$D$7)^BL$29)),((INT(BL$29/$K56)-INT((BL$29-1)/$K56))*$S56*((1+'Inputs &amp; Summary'!$D$7)^BL$29))),(_xlfn.WEIBULL.DIST(BL$29,$L56,$K56,FALSE)*$S56*((1+'Inputs &amp; Summary'!$D$7)^BL$29))),IF($M56=Lists!$H$3,IF($K56&lt;1,((($R56*(1-$E56)+$Q56*(1-$F56))/$K56)*((1+'Inputs &amp; Summary'!$D$7)^BL$29)),((INT(BL$29/$K56)-INT((BL$29-1)/$K56))*($R56*(1-$E56)+$Q56*(1-$F56))*((1+'Inputs &amp; Summary'!$D$7)^BL$29))),((_xlfn.WEIBULL.DIST(BL$29,$L56,$K56,FALSE)*($R56*(1-$E56)+$Q56*(1-$F56))*((1+'Inputs &amp; Summary'!$D$7)^BL$29))))))</f>
        <v>0</v>
      </c>
    </row>
    <row r="57" spans="1:64" s="1" customFormat="1" ht="86.4" x14ac:dyDescent="0.3">
      <c r="A57" s="79" t="s">
        <v>161</v>
      </c>
      <c r="B57" s="33" t="s">
        <v>307</v>
      </c>
      <c r="C57" s="33" t="s">
        <v>139</v>
      </c>
      <c r="D57" s="68">
        <v>1</v>
      </c>
      <c r="E57" s="68">
        <v>0</v>
      </c>
      <c r="F57" s="68">
        <v>0</v>
      </c>
      <c r="G57" s="213" t="s">
        <v>433</v>
      </c>
      <c r="H57" s="34"/>
      <c r="I57" s="34" t="s">
        <v>91</v>
      </c>
      <c r="J57" s="33">
        <f>VLOOKUP(I57,'Labor Rates'!$A$1:$B$16,2)</f>
        <v>14.586538461538462</v>
      </c>
      <c r="K57" s="35">
        <v>1</v>
      </c>
      <c r="L57" s="35">
        <v>1</v>
      </c>
      <c r="M57" s="33" t="s">
        <v>259</v>
      </c>
      <c r="N57" s="84">
        <f>'Inputs &amp; Summary'!$D$25+'Inputs &amp; Summary'!$D$27+'Inputs &amp; Summary'!$D$30</f>
        <v>37</v>
      </c>
      <c r="O57" s="35">
        <v>0.15</v>
      </c>
      <c r="P57" s="5">
        <v>1</v>
      </c>
      <c r="Q57" s="73">
        <f t="shared" si="6"/>
        <v>80.955288461538458</v>
      </c>
      <c r="R57" s="73">
        <f t="shared" si="7"/>
        <v>37</v>
      </c>
      <c r="S57" s="74">
        <f t="shared" si="8"/>
        <v>117.95528846153846</v>
      </c>
      <c r="T57" s="88"/>
      <c r="U57" s="80"/>
      <c r="V57" s="87">
        <f t="shared" si="9"/>
        <v>146.16616643788865</v>
      </c>
      <c r="W57" s="87">
        <f>NPV('Inputs &amp; Summary'!$D$6,Y57:BL57)</f>
        <v>1482.2804491819411</v>
      </c>
      <c r="X57" s="90">
        <f t="shared" si="10"/>
        <v>2.0994286585342505E-2</v>
      </c>
      <c r="Y57" s="114">
        <f>$D57*IF(Y$29&gt;'Inputs &amp; Summary'!$D$5,0,IF(Y$29&gt;VLOOKUP($G57,Lists!$J$17:$K$21,2),IF($M57=Lists!$H$3,IF($K57&lt;1,(($S57/$K57)*((1+'Inputs &amp; Summary'!$D$7)^Y$29)),((INT(Y$29/$K57)-INT((Y$29-1)/$K57))*$S57*((1+'Inputs &amp; Summary'!$D$7)^Y$29))),(_xlfn.WEIBULL.DIST(Y$29,$L57,$K57,FALSE)*$S57*((1+'Inputs &amp; Summary'!$D$7)^Y$29))),IF($M57=Lists!$H$3,IF($K57&lt;1,((($R57*(1-$E57)+$Q57*(1-$F57))/$K57)*((1+'Inputs &amp; Summary'!$D$7)^Y$29)),((INT(Y$29/$K57)-INT((Y$29-1)/$K57))*($R57*(1-$E57)+$Q57*(1-$F57))*((1+'Inputs &amp; Summary'!$D$7)^Y$29))),((_xlfn.WEIBULL.DIST(Y$29,$L57,$K57,FALSE)*($R57*(1-$E57)+$Q57*(1-$F57))*((1+'Inputs &amp; Summary'!$D$7)^Y$29))))))</f>
        <v>120.31439423076922</v>
      </c>
      <c r="Z57" s="114">
        <f>$D57*IF(Z$29&gt;'Inputs &amp; Summary'!$D$5,0,IF(Z$29&gt;VLOOKUP($G57,Lists!$J$17:$K$21,2),IF($M57=Lists!$H$3,IF($K57&lt;1,(($S57/$K57)*((1+'Inputs &amp; Summary'!$D$7)^Z$29)),((INT(Z$29/$K57)-INT((Z$29-1)/$K57))*$S57*((1+'Inputs &amp; Summary'!$D$7)^Z$29))),(_xlfn.WEIBULL.DIST(Z$29,$L57,$K57,FALSE)*$S57*((1+'Inputs &amp; Summary'!$D$7)^Z$29))),IF($M57=Lists!$H$3,IF($K57&lt;1,((($R57*(1-$E57)+$Q57*(1-$F57))/$K57)*((1+'Inputs &amp; Summary'!$D$7)^Z$29)),((INT(Z$29/$K57)-INT((Z$29-1)/$K57))*($R57*(1-$E57)+$Q57*(1-$F57))*((1+'Inputs &amp; Summary'!$D$7)^Z$29))),((_xlfn.WEIBULL.DIST(Z$29,$L57,$K57,FALSE)*($R57*(1-$E57)+$Q57*(1-$F57))*((1+'Inputs &amp; Summary'!$D$7)^Z$29))))))</f>
        <v>122.72068211538461</v>
      </c>
      <c r="AA57" s="114">
        <f>$D57*IF(AA$29&gt;'Inputs &amp; Summary'!$D$5,0,IF(AA$29&gt;VLOOKUP($G57,Lists!$J$17:$K$21,2),IF($M57=Lists!$H$3,IF($K57&lt;1,(($S57/$K57)*((1+'Inputs &amp; Summary'!$D$7)^AA$29)),((INT(AA$29/$K57)-INT((AA$29-1)/$K57))*$S57*((1+'Inputs &amp; Summary'!$D$7)^AA$29))),(_xlfn.WEIBULL.DIST(AA$29,$L57,$K57,FALSE)*$S57*((1+'Inputs &amp; Summary'!$D$7)^AA$29))),IF($M57=Lists!$H$3,IF($K57&lt;1,((($R57*(1-$E57)+$Q57*(1-$F57))/$K57)*((1+'Inputs &amp; Summary'!$D$7)^AA$29)),((INT(AA$29/$K57)-INT((AA$29-1)/$K57))*($R57*(1-$E57)+$Q57*(1-$F57))*((1+'Inputs &amp; Summary'!$D$7)^AA$29))),((_xlfn.WEIBULL.DIST(AA$29,$L57,$K57,FALSE)*($R57*(1-$E57)+$Q57*(1-$F57))*((1+'Inputs &amp; Summary'!$D$7)^AA$29))))))</f>
        <v>125.17509575769229</v>
      </c>
      <c r="AB57" s="114">
        <f>$D57*IF(AB$29&gt;'Inputs &amp; Summary'!$D$5,0,IF(AB$29&gt;VLOOKUP($G57,Lists!$J$17:$K$21,2),IF($M57=Lists!$H$3,IF($K57&lt;1,(($S57/$K57)*((1+'Inputs &amp; Summary'!$D$7)^AB$29)),((INT(AB$29/$K57)-INT((AB$29-1)/$K57))*$S57*((1+'Inputs &amp; Summary'!$D$7)^AB$29))),(_xlfn.WEIBULL.DIST(AB$29,$L57,$K57,FALSE)*$S57*((1+'Inputs &amp; Summary'!$D$7)^AB$29))),IF($M57=Lists!$H$3,IF($K57&lt;1,((($R57*(1-$E57)+$Q57*(1-$F57))/$K57)*((1+'Inputs &amp; Summary'!$D$7)^AB$29)),((INT(AB$29/$K57)-INT((AB$29-1)/$K57))*($R57*(1-$E57)+$Q57*(1-$F57))*((1+'Inputs &amp; Summary'!$D$7)^AB$29))),((_xlfn.WEIBULL.DIST(AB$29,$L57,$K57,FALSE)*($R57*(1-$E57)+$Q57*(1-$F57))*((1+'Inputs &amp; Summary'!$D$7)^AB$29))))))</f>
        <v>127.67859767284615</v>
      </c>
      <c r="AC57" s="114">
        <f>$D57*IF(AC$29&gt;'Inputs &amp; Summary'!$D$5,0,IF(AC$29&gt;VLOOKUP($G57,Lists!$J$17:$K$21,2),IF($M57=Lists!$H$3,IF($K57&lt;1,(($S57/$K57)*((1+'Inputs &amp; Summary'!$D$7)^AC$29)),((INT(AC$29/$K57)-INT((AC$29-1)/$K57))*$S57*((1+'Inputs &amp; Summary'!$D$7)^AC$29))),(_xlfn.WEIBULL.DIST(AC$29,$L57,$K57,FALSE)*$S57*((1+'Inputs &amp; Summary'!$D$7)^AC$29))),IF($M57=Lists!$H$3,IF($K57&lt;1,((($R57*(1-$E57)+$Q57*(1-$F57))/$K57)*((1+'Inputs &amp; Summary'!$D$7)^AC$29)),((INT(AC$29/$K57)-INT((AC$29-1)/$K57))*($R57*(1-$E57)+$Q57*(1-$F57))*((1+'Inputs &amp; Summary'!$D$7)^AC$29))),((_xlfn.WEIBULL.DIST(AC$29,$L57,$K57,FALSE)*($R57*(1-$E57)+$Q57*(1-$F57))*((1+'Inputs &amp; Summary'!$D$7)^AC$29))))))</f>
        <v>130.23216962630306</v>
      </c>
      <c r="AD57" s="114">
        <f>$D57*IF(AD$29&gt;'Inputs &amp; Summary'!$D$5,0,IF(AD$29&gt;VLOOKUP($G57,Lists!$J$17:$K$21,2),IF($M57=Lists!$H$3,IF($K57&lt;1,(($S57/$K57)*((1+'Inputs &amp; Summary'!$D$7)^AD$29)),((INT(AD$29/$K57)-INT((AD$29-1)/$K57))*$S57*((1+'Inputs &amp; Summary'!$D$7)^AD$29))),(_xlfn.WEIBULL.DIST(AD$29,$L57,$K57,FALSE)*$S57*((1+'Inputs &amp; Summary'!$D$7)^AD$29))),IF($M57=Lists!$H$3,IF($K57&lt;1,((($R57*(1-$E57)+$Q57*(1-$F57))/$K57)*((1+'Inputs &amp; Summary'!$D$7)^AD$29)),((INT(AD$29/$K57)-INT((AD$29-1)/$K57))*($R57*(1-$E57)+$Q57*(1-$F57))*((1+'Inputs &amp; Summary'!$D$7)^AD$29))),((_xlfn.WEIBULL.DIST(AD$29,$L57,$K57,FALSE)*($R57*(1-$E57)+$Q57*(1-$F57))*((1+'Inputs &amp; Summary'!$D$7)^AD$29))))))</f>
        <v>132.83681301882913</v>
      </c>
      <c r="AE57" s="114">
        <f>$D57*IF(AE$29&gt;'Inputs &amp; Summary'!$D$5,0,IF(AE$29&gt;VLOOKUP($G57,Lists!$J$17:$K$21,2),IF($M57=Lists!$H$3,IF($K57&lt;1,(($S57/$K57)*((1+'Inputs &amp; Summary'!$D$7)^AE$29)),((INT(AE$29/$K57)-INT((AE$29-1)/$K57))*$S57*((1+'Inputs &amp; Summary'!$D$7)^AE$29))),(_xlfn.WEIBULL.DIST(AE$29,$L57,$K57,FALSE)*$S57*((1+'Inputs &amp; Summary'!$D$7)^AE$29))),IF($M57=Lists!$H$3,IF($K57&lt;1,((($R57*(1-$E57)+$Q57*(1-$F57))/$K57)*((1+'Inputs &amp; Summary'!$D$7)^AE$29)),((INT(AE$29/$K57)-INT((AE$29-1)/$K57))*($R57*(1-$E57)+$Q57*(1-$F57))*((1+'Inputs &amp; Summary'!$D$7)^AE$29))),((_xlfn.WEIBULL.DIST(AE$29,$L57,$K57,FALSE)*($R57*(1-$E57)+$Q57*(1-$F57))*((1+'Inputs &amp; Summary'!$D$7)^AE$29))))))</f>
        <v>135.49354927920569</v>
      </c>
      <c r="AF57" s="114">
        <f>$D57*IF(AF$29&gt;'Inputs &amp; Summary'!$D$5,0,IF(AF$29&gt;VLOOKUP($G57,Lists!$J$17:$K$21,2),IF($M57=Lists!$H$3,IF($K57&lt;1,(($S57/$K57)*((1+'Inputs &amp; Summary'!$D$7)^AF$29)),((INT(AF$29/$K57)-INT((AF$29-1)/$K57))*$S57*((1+'Inputs &amp; Summary'!$D$7)^AF$29))),(_xlfn.WEIBULL.DIST(AF$29,$L57,$K57,FALSE)*$S57*((1+'Inputs &amp; Summary'!$D$7)^AF$29))),IF($M57=Lists!$H$3,IF($K57&lt;1,((($R57*(1-$E57)+$Q57*(1-$F57))/$K57)*((1+'Inputs &amp; Summary'!$D$7)^AF$29)),((INT(AF$29/$K57)-INT((AF$29-1)/$K57))*($R57*(1-$E57)+$Q57*(1-$F57))*((1+'Inputs &amp; Summary'!$D$7)^AF$29))),((_xlfn.WEIBULL.DIST(AF$29,$L57,$K57,FALSE)*($R57*(1-$E57)+$Q57*(1-$F57))*((1+'Inputs &amp; Summary'!$D$7)^AF$29))))))</f>
        <v>138.20342026478983</v>
      </c>
      <c r="AG57" s="114">
        <f>$D57*IF(AG$29&gt;'Inputs &amp; Summary'!$D$5,0,IF(AG$29&gt;VLOOKUP($G57,Lists!$J$17:$K$21,2),IF($M57=Lists!$H$3,IF($K57&lt;1,(($S57/$K57)*((1+'Inputs &amp; Summary'!$D$7)^AG$29)),((INT(AG$29/$K57)-INT((AG$29-1)/$K57))*$S57*((1+'Inputs &amp; Summary'!$D$7)^AG$29))),(_xlfn.WEIBULL.DIST(AG$29,$L57,$K57,FALSE)*$S57*((1+'Inputs &amp; Summary'!$D$7)^AG$29))),IF($M57=Lists!$H$3,IF($K57&lt;1,((($R57*(1-$E57)+$Q57*(1-$F57))/$K57)*((1+'Inputs &amp; Summary'!$D$7)^AG$29)),((INT(AG$29/$K57)-INT((AG$29-1)/$K57))*($R57*(1-$E57)+$Q57*(1-$F57))*((1+'Inputs &amp; Summary'!$D$7)^AG$29))),((_xlfn.WEIBULL.DIST(AG$29,$L57,$K57,FALSE)*($R57*(1-$E57)+$Q57*(1-$F57))*((1+'Inputs &amp; Summary'!$D$7)^AG$29))))))</f>
        <v>140.96748867008563</v>
      </c>
      <c r="AH57" s="114">
        <f>$D57*IF(AH$29&gt;'Inputs &amp; Summary'!$D$5,0,IF(AH$29&gt;VLOOKUP($G57,Lists!$J$17:$K$21,2),IF($M57=Lists!$H$3,IF($K57&lt;1,(($S57/$K57)*((1+'Inputs &amp; Summary'!$D$7)^AH$29)),((INT(AH$29/$K57)-INT((AH$29-1)/$K57))*$S57*((1+'Inputs &amp; Summary'!$D$7)^AH$29))),(_xlfn.WEIBULL.DIST(AH$29,$L57,$K57,FALSE)*$S57*((1+'Inputs &amp; Summary'!$D$7)^AH$29))),IF($M57=Lists!$H$3,IF($K57&lt;1,((($R57*(1-$E57)+$Q57*(1-$F57))/$K57)*((1+'Inputs &amp; Summary'!$D$7)^AH$29)),((INT(AH$29/$K57)-INT((AH$29-1)/$K57))*($R57*(1-$E57)+$Q57*(1-$F57))*((1+'Inputs &amp; Summary'!$D$7)^AH$29))),((_xlfn.WEIBULL.DIST(AH$29,$L57,$K57,FALSE)*($R57*(1-$E57)+$Q57*(1-$F57))*((1+'Inputs &amp; Summary'!$D$7)^AH$29))))))</f>
        <v>143.78683844348734</v>
      </c>
      <c r="AI57" s="114">
        <f>$D57*IF(AI$29&gt;'Inputs &amp; Summary'!$D$5,0,IF(AI$29&gt;VLOOKUP($G57,Lists!$J$17:$K$21,2),IF($M57=Lists!$H$3,IF($K57&lt;1,(($S57/$K57)*((1+'Inputs &amp; Summary'!$D$7)^AI$29)),((INT(AI$29/$K57)-INT((AI$29-1)/$K57))*$S57*((1+'Inputs &amp; Summary'!$D$7)^AI$29))),(_xlfn.WEIBULL.DIST(AI$29,$L57,$K57,FALSE)*$S57*((1+'Inputs &amp; Summary'!$D$7)^AI$29))),IF($M57=Lists!$H$3,IF($K57&lt;1,((($R57*(1-$E57)+$Q57*(1-$F57))/$K57)*((1+'Inputs &amp; Summary'!$D$7)^AI$29)),((INT(AI$29/$K57)-INT((AI$29-1)/$K57))*($R57*(1-$E57)+$Q57*(1-$F57))*((1+'Inputs &amp; Summary'!$D$7)^AI$29))),((_xlfn.WEIBULL.DIST(AI$29,$L57,$K57,FALSE)*($R57*(1-$E57)+$Q57*(1-$F57))*((1+'Inputs &amp; Summary'!$D$7)^AI$29))))))</f>
        <v>146.66257521235707</v>
      </c>
      <c r="AJ57" s="114">
        <f>$D57*IF(AJ$29&gt;'Inputs &amp; Summary'!$D$5,0,IF(AJ$29&gt;VLOOKUP($G57,Lists!$J$17:$K$21,2),IF($M57=Lists!$H$3,IF($K57&lt;1,(($S57/$K57)*((1+'Inputs &amp; Summary'!$D$7)^AJ$29)),((INT(AJ$29/$K57)-INT((AJ$29-1)/$K57))*$S57*((1+'Inputs &amp; Summary'!$D$7)^AJ$29))),(_xlfn.WEIBULL.DIST(AJ$29,$L57,$K57,FALSE)*$S57*((1+'Inputs &amp; Summary'!$D$7)^AJ$29))),IF($M57=Lists!$H$3,IF($K57&lt;1,((($R57*(1-$E57)+$Q57*(1-$F57))/$K57)*((1+'Inputs &amp; Summary'!$D$7)^AJ$29)),((INT(AJ$29/$K57)-INT((AJ$29-1)/$K57))*($R57*(1-$E57)+$Q57*(1-$F57))*((1+'Inputs &amp; Summary'!$D$7)^AJ$29))),((_xlfn.WEIBULL.DIST(AJ$29,$L57,$K57,FALSE)*($R57*(1-$E57)+$Q57*(1-$F57))*((1+'Inputs &amp; Summary'!$D$7)^AJ$29))))))</f>
        <v>149.59582671660422</v>
      </c>
      <c r="AK57" s="114">
        <f>$D57*IF(AK$29&gt;'Inputs &amp; Summary'!$D$5,0,IF(AK$29&gt;VLOOKUP($G57,Lists!$J$17:$K$21,2),IF($M57=Lists!$H$3,IF($K57&lt;1,(($S57/$K57)*((1+'Inputs &amp; Summary'!$D$7)^AK$29)),((INT(AK$29/$K57)-INT((AK$29-1)/$K57))*$S57*((1+'Inputs &amp; Summary'!$D$7)^AK$29))),(_xlfn.WEIBULL.DIST(AK$29,$L57,$K57,FALSE)*$S57*((1+'Inputs &amp; Summary'!$D$7)^AK$29))),IF($M57=Lists!$H$3,IF($K57&lt;1,((($R57*(1-$E57)+$Q57*(1-$F57))/$K57)*((1+'Inputs &amp; Summary'!$D$7)^AK$29)),((INT(AK$29/$K57)-INT((AK$29-1)/$K57))*($R57*(1-$E57)+$Q57*(1-$F57))*((1+'Inputs &amp; Summary'!$D$7)^AK$29))),((_xlfn.WEIBULL.DIST(AK$29,$L57,$K57,FALSE)*($R57*(1-$E57)+$Q57*(1-$F57))*((1+'Inputs &amp; Summary'!$D$7)^AK$29))))))</f>
        <v>152.58774325093628</v>
      </c>
      <c r="AL57" s="114">
        <f>$D57*IF(AL$29&gt;'Inputs &amp; Summary'!$D$5,0,IF(AL$29&gt;VLOOKUP($G57,Lists!$J$17:$K$21,2),IF($M57=Lists!$H$3,IF($K57&lt;1,(($S57/$K57)*((1+'Inputs &amp; Summary'!$D$7)^AL$29)),((INT(AL$29/$K57)-INT((AL$29-1)/$K57))*$S57*((1+'Inputs &amp; Summary'!$D$7)^AL$29))),(_xlfn.WEIBULL.DIST(AL$29,$L57,$K57,FALSE)*$S57*((1+'Inputs &amp; Summary'!$D$7)^AL$29))),IF($M57=Lists!$H$3,IF($K57&lt;1,((($R57*(1-$E57)+$Q57*(1-$F57))/$K57)*((1+'Inputs &amp; Summary'!$D$7)^AL$29)),((INT(AL$29/$K57)-INT((AL$29-1)/$K57))*($R57*(1-$E57)+$Q57*(1-$F57))*((1+'Inputs &amp; Summary'!$D$7)^AL$29))),((_xlfn.WEIBULL.DIST(AL$29,$L57,$K57,FALSE)*($R57*(1-$E57)+$Q57*(1-$F57))*((1+'Inputs &amp; Summary'!$D$7)^AL$29))))))</f>
        <v>155.63949811595504</v>
      </c>
      <c r="AM57" s="114">
        <f>$D57*IF(AM$29&gt;'Inputs &amp; Summary'!$D$5,0,IF(AM$29&gt;VLOOKUP($G57,Lists!$J$17:$K$21,2),IF($M57=Lists!$H$3,IF($K57&lt;1,(($S57/$K57)*((1+'Inputs &amp; Summary'!$D$7)^AM$29)),((INT(AM$29/$K57)-INT((AM$29-1)/$K57))*$S57*((1+'Inputs &amp; Summary'!$D$7)^AM$29))),(_xlfn.WEIBULL.DIST(AM$29,$L57,$K57,FALSE)*$S57*((1+'Inputs &amp; Summary'!$D$7)^AM$29))),IF($M57=Lists!$H$3,IF($K57&lt;1,((($R57*(1-$E57)+$Q57*(1-$F57))/$K57)*((1+'Inputs &amp; Summary'!$D$7)^AM$29)),((INT(AM$29/$K57)-INT((AM$29-1)/$K57))*($R57*(1-$E57)+$Q57*(1-$F57))*((1+'Inputs &amp; Summary'!$D$7)^AM$29))),((_xlfn.WEIBULL.DIST(AM$29,$L57,$K57,FALSE)*($R57*(1-$E57)+$Q57*(1-$F57))*((1+'Inputs &amp; Summary'!$D$7)^AM$29))))))</f>
        <v>158.75228807827409</v>
      </c>
      <c r="AN57" s="114">
        <f>$D57*IF(AN$29&gt;'Inputs &amp; Summary'!$D$5,0,IF(AN$29&gt;VLOOKUP($G57,Lists!$J$17:$K$21,2),IF($M57=Lists!$H$3,IF($K57&lt;1,(($S57/$K57)*((1+'Inputs &amp; Summary'!$D$7)^AN$29)),((INT(AN$29/$K57)-INT((AN$29-1)/$K57))*$S57*((1+'Inputs &amp; Summary'!$D$7)^AN$29))),(_xlfn.WEIBULL.DIST(AN$29,$L57,$K57,FALSE)*$S57*((1+'Inputs &amp; Summary'!$D$7)^AN$29))),IF($M57=Lists!$H$3,IF($K57&lt;1,((($R57*(1-$E57)+$Q57*(1-$F57))/$K57)*((1+'Inputs &amp; Summary'!$D$7)^AN$29)),((INT(AN$29/$K57)-INT((AN$29-1)/$K57))*($R57*(1-$E57)+$Q57*(1-$F57))*((1+'Inputs &amp; Summary'!$D$7)^AN$29))),((_xlfn.WEIBULL.DIST(AN$29,$L57,$K57,FALSE)*($R57*(1-$E57)+$Q57*(1-$F57))*((1+'Inputs &amp; Summary'!$D$7)^AN$29))))))</f>
        <v>161.9273338398396</v>
      </c>
      <c r="AO57" s="114">
        <f>$D57*IF(AO$29&gt;'Inputs &amp; Summary'!$D$5,0,IF(AO$29&gt;VLOOKUP($G57,Lists!$J$17:$K$21,2),IF($M57=Lists!$H$3,IF($K57&lt;1,(($S57/$K57)*((1+'Inputs &amp; Summary'!$D$7)^AO$29)),((INT(AO$29/$K57)-INT((AO$29-1)/$K57))*$S57*((1+'Inputs &amp; Summary'!$D$7)^AO$29))),(_xlfn.WEIBULL.DIST(AO$29,$L57,$K57,FALSE)*$S57*((1+'Inputs &amp; Summary'!$D$7)^AO$29))),IF($M57=Lists!$H$3,IF($K57&lt;1,((($R57*(1-$E57)+$Q57*(1-$F57))/$K57)*((1+'Inputs &amp; Summary'!$D$7)^AO$29)),((INT(AO$29/$K57)-INT((AO$29-1)/$K57))*($R57*(1-$E57)+$Q57*(1-$F57))*((1+'Inputs &amp; Summary'!$D$7)^AO$29))),((_xlfn.WEIBULL.DIST(AO$29,$L57,$K57,FALSE)*($R57*(1-$E57)+$Q57*(1-$F57))*((1+'Inputs &amp; Summary'!$D$7)^AO$29))))))</f>
        <v>165.16588051663641</v>
      </c>
      <c r="AP57" s="114">
        <f>$D57*IF(AP$29&gt;'Inputs &amp; Summary'!$D$5,0,IF(AP$29&gt;VLOOKUP($G57,Lists!$J$17:$K$21,2),IF($M57=Lists!$H$3,IF($K57&lt;1,(($S57/$K57)*((1+'Inputs &amp; Summary'!$D$7)^AP$29)),((INT(AP$29/$K57)-INT((AP$29-1)/$K57))*$S57*((1+'Inputs &amp; Summary'!$D$7)^AP$29))),(_xlfn.WEIBULL.DIST(AP$29,$L57,$K57,FALSE)*$S57*((1+'Inputs &amp; Summary'!$D$7)^AP$29))),IF($M57=Lists!$H$3,IF($K57&lt;1,((($R57*(1-$E57)+$Q57*(1-$F57))/$K57)*((1+'Inputs &amp; Summary'!$D$7)^AP$29)),((INT(AP$29/$K57)-INT((AP$29-1)/$K57))*($R57*(1-$E57)+$Q57*(1-$F57))*((1+'Inputs &amp; Summary'!$D$7)^AP$29))),((_xlfn.WEIBULL.DIST(AP$29,$L57,$K57,FALSE)*($R57*(1-$E57)+$Q57*(1-$F57))*((1+'Inputs &amp; Summary'!$D$7)^AP$29))))))</f>
        <v>168.46919812696913</v>
      </c>
      <c r="AQ57" s="114">
        <f>$D57*IF(AQ$29&gt;'Inputs &amp; Summary'!$D$5,0,IF(AQ$29&gt;VLOOKUP($G57,Lists!$J$17:$K$21,2),IF($M57=Lists!$H$3,IF($K57&lt;1,(($S57/$K57)*((1+'Inputs &amp; Summary'!$D$7)^AQ$29)),((INT(AQ$29/$K57)-INT((AQ$29-1)/$K57))*$S57*((1+'Inputs &amp; Summary'!$D$7)^AQ$29))),(_xlfn.WEIBULL.DIST(AQ$29,$L57,$K57,FALSE)*$S57*((1+'Inputs &amp; Summary'!$D$7)^AQ$29))),IF($M57=Lists!$H$3,IF($K57&lt;1,((($R57*(1-$E57)+$Q57*(1-$F57))/$K57)*((1+'Inputs &amp; Summary'!$D$7)^AQ$29)),((INT(AQ$29/$K57)-INT((AQ$29-1)/$K57))*($R57*(1-$E57)+$Q57*(1-$F57))*((1+'Inputs &amp; Summary'!$D$7)^AQ$29))),((_xlfn.WEIBULL.DIST(AQ$29,$L57,$K57,FALSE)*($R57*(1-$E57)+$Q57*(1-$F57))*((1+'Inputs &amp; Summary'!$D$7)^AQ$29))))))</f>
        <v>171.83858208950849</v>
      </c>
      <c r="AR57" s="114">
        <f>$D57*IF(AR$29&gt;'Inputs &amp; Summary'!$D$5,0,IF(AR$29&gt;VLOOKUP($G57,Lists!$J$17:$K$21,2),IF($M57=Lists!$H$3,IF($K57&lt;1,(($S57/$K57)*((1+'Inputs &amp; Summary'!$D$7)^AR$29)),((INT(AR$29/$K57)-INT((AR$29-1)/$K57))*$S57*((1+'Inputs &amp; Summary'!$D$7)^AR$29))),(_xlfn.WEIBULL.DIST(AR$29,$L57,$K57,FALSE)*$S57*((1+'Inputs &amp; Summary'!$D$7)^AR$29))),IF($M57=Lists!$H$3,IF($K57&lt;1,((($R57*(1-$E57)+$Q57*(1-$F57))/$K57)*((1+'Inputs &amp; Summary'!$D$7)^AR$29)),((INT(AR$29/$K57)-INT((AR$29-1)/$K57))*($R57*(1-$E57)+$Q57*(1-$F57))*((1+'Inputs &amp; Summary'!$D$7)^AR$29))),((_xlfn.WEIBULL.DIST(AR$29,$L57,$K57,FALSE)*($R57*(1-$E57)+$Q57*(1-$F57))*((1+'Inputs &amp; Summary'!$D$7)^AR$29))))))</f>
        <v>175.27535373129868</v>
      </c>
      <c r="AS57" s="114">
        <f>$D57*IF(AS$29&gt;'Inputs &amp; Summary'!$D$5,0,IF(AS$29&gt;VLOOKUP($G57,Lists!$J$17:$K$21,2),IF($M57=Lists!$H$3,IF($K57&lt;1,(($S57/$K57)*((1+'Inputs &amp; Summary'!$D$7)^AS$29)),((INT(AS$29/$K57)-INT((AS$29-1)/$K57))*$S57*((1+'Inputs &amp; Summary'!$D$7)^AS$29))),(_xlfn.WEIBULL.DIST(AS$29,$L57,$K57,FALSE)*$S57*((1+'Inputs &amp; Summary'!$D$7)^AS$29))),IF($M57=Lists!$H$3,IF($K57&lt;1,((($R57*(1-$E57)+$Q57*(1-$F57))/$K57)*((1+'Inputs &amp; Summary'!$D$7)^AS$29)),((INT(AS$29/$K57)-INT((AS$29-1)/$K57))*($R57*(1-$E57)+$Q57*(1-$F57))*((1+'Inputs &amp; Summary'!$D$7)^AS$29))),((_xlfn.WEIBULL.DIST(AS$29,$L57,$K57,FALSE)*($R57*(1-$E57)+$Q57*(1-$F57))*((1+'Inputs &amp; Summary'!$D$7)^AS$29))))))</f>
        <v>0</v>
      </c>
      <c r="AT57" s="114">
        <f>$D57*IF(AT$29&gt;'Inputs &amp; Summary'!$D$5,0,IF(AT$29&gt;VLOOKUP($G57,Lists!$J$17:$K$21,2),IF($M57=Lists!$H$3,IF($K57&lt;1,(($S57/$K57)*((1+'Inputs &amp; Summary'!$D$7)^AT$29)),((INT(AT$29/$K57)-INT((AT$29-1)/$K57))*$S57*((1+'Inputs &amp; Summary'!$D$7)^AT$29))),(_xlfn.WEIBULL.DIST(AT$29,$L57,$K57,FALSE)*$S57*((1+'Inputs &amp; Summary'!$D$7)^AT$29))),IF($M57=Lists!$H$3,IF($K57&lt;1,((($R57*(1-$E57)+$Q57*(1-$F57))/$K57)*((1+'Inputs &amp; Summary'!$D$7)^AT$29)),((INT(AT$29/$K57)-INT((AT$29-1)/$K57))*($R57*(1-$E57)+$Q57*(1-$F57))*((1+'Inputs &amp; Summary'!$D$7)^AT$29))),((_xlfn.WEIBULL.DIST(AT$29,$L57,$K57,FALSE)*($R57*(1-$E57)+$Q57*(1-$F57))*((1+'Inputs &amp; Summary'!$D$7)^AT$29))))))</f>
        <v>0</v>
      </c>
      <c r="AU57" s="114">
        <f>$D57*IF(AU$29&gt;'Inputs &amp; Summary'!$D$5,0,IF(AU$29&gt;VLOOKUP($G57,Lists!$J$17:$K$21,2),IF($M57=Lists!$H$3,IF($K57&lt;1,(($S57/$K57)*((1+'Inputs &amp; Summary'!$D$7)^AU$29)),((INT(AU$29/$K57)-INT((AU$29-1)/$K57))*$S57*((1+'Inputs &amp; Summary'!$D$7)^AU$29))),(_xlfn.WEIBULL.DIST(AU$29,$L57,$K57,FALSE)*$S57*((1+'Inputs &amp; Summary'!$D$7)^AU$29))),IF($M57=Lists!$H$3,IF($K57&lt;1,((($R57*(1-$E57)+$Q57*(1-$F57))/$K57)*((1+'Inputs &amp; Summary'!$D$7)^AU$29)),((INT(AU$29/$K57)-INT((AU$29-1)/$K57))*($R57*(1-$E57)+$Q57*(1-$F57))*((1+'Inputs &amp; Summary'!$D$7)^AU$29))),((_xlfn.WEIBULL.DIST(AU$29,$L57,$K57,FALSE)*($R57*(1-$E57)+$Q57*(1-$F57))*((1+'Inputs &amp; Summary'!$D$7)^AU$29))))))</f>
        <v>0</v>
      </c>
      <c r="AV57" s="114">
        <f>$D57*IF(AV$29&gt;'Inputs &amp; Summary'!$D$5,0,IF(AV$29&gt;VLOOKUP($G57,Lists!$J$17:$K$21,2),IF($M57=Lists!$H$3,IF($K57&lt;1,(($S57/$K57)*((1+'Inputs &amp; Summary'!$D$7)^AV$29)),((INT(AV$29/$K57)-INT((AV$29-1)/$K57))*$S57*((1+'Inputs &amp; Summary'!$D$7)^AV$29))),(_xlfn.WEIBULL.DIST(AV$29,$L57,$K57,FALSE)*$S57*((1+'Inputs &amp; Summary'!$D$7)^AV$29))),IF($M57=Lists!$H$3,IF($K57&lt;1,((($R57*(1-$E57)+$Q57*(1-$F57))/$K57)*((1+'Inputs &amp; Summary'!$D$7)^AV$29)),((INT(AV$29/$K57)-INT((AV$29-1)/$K57))*($R57*(1-$E57)+$Q57*(1-$F57))*((1+'Inputs &amp; Summary'!$D$7)^AV$29))),((_xlfn.WEIBULL.DIST(AV$29,$L57,$K57,FALSE)*($R57*(1-$E57)+$Q57*(1-$F57))*((1+'Inputs &amp; Summary'!$D$7)^AV$29))))))</f>
        <v>0</v>
      </c>
      <c r="AW57" s="114">
        <f>$D57*IF(AW$29&gt;'Inputs &amp; Summary'!$D$5,0,IF(AW$29&gt;VLOOKUP($G57,Lists!$J$17:$K$21,2),IF($M57=Lists!$H$3,IF($K57&lt;1,(($S57/$K57)*((1+'Inputs &amp; Summary'!$D$7)^AW$29)),((INT(AW$29/$K57)-INT((AW$29-1)/$K57))*$S57*((1+'Inputs &amp; Summary'!$D$7)^AW$29))),(_xlfn.WEIBULL.DIST(AW$29,$L57,$K57,FALSE)*$S57*((1+'Inputs &amp; Summary'!$D$7)^AW$29))),IF($M57=Lists!$H$3,IF($K57&lt;1,((($R57*(1-$E57)+$Q57*(1-$F57))/$K57)*((1+'Inputs &amp; Summary'!$D$7)^AW$29)),((INT(AW$29/$K57)-INT((AW$29-1)/$K57))*($R57*(1-$E57)+$Q57*(1-$F57))*((1+'Inputs &amp; Summary'!$D$7)^AW$29))),((_xlfn.WEIBULL.DIST(AW$29,$L57,$K57,FALSE)*($R57*(1-$E57)+$Q57*(1-$F57))*((1+'Inputs &amp; Summary'!$D$7)^AW$29))))))</f>
        <v>0</v>
      </c>
      <c r="AX57" s="114">
        <f>$D57*IF(AX$29&gt;'Inputs &amp; Summary'!$D$5,0,IF(AX$29&gt;VLOOKUP($G57,Lists!$J$17:$K$21,2),IF($M57=Lists!$H$3,IF($K57&lt;1,(($S57/$K57)*((1+'Inputs &amp; Summary'!$D$7)^AX$29)),((INT(AX$29/$K57)-INT((AX$29-1)/$K57))*$S57*((1+'Inputs &amp; Summary'!$D$7)^AX$29))),(_xlfn.WEIBULL.DIST(AX$29,$L57,$K57,FALSE)*$S57*((1+'Inputs &amp; Summary'!$D$7)^AX$29))),IF($M57=Lists!$H$3,IF($K57&lt;1,((($R57*(1-$E57)+$Q57*(1-$F57))/$K57)*((1+'Inputs &amp; Summary'!$D$7)^AX$29)),((INT(AX$29/$K57)-INT((AX$29-1)/$K57))*($R57*(1-$E57)+$Q57*(1-$F57))*((1+'Inputs &amp; Summary'!$D$7)^AX$29))),((_xlfn.WEIBULL.DIST(AX$29,$L57,$K57,FALSE)*($R57*(1-$E57)+$Q57*(1-$F57))*((1+'Inputs &amp; Summary'!$D$7)^AX$29))))))</f>
        <v>0</v>
      </c>
      <c r="AY57" s="114">
        <f>$D57*IF(AY$29&gt;'Inputs &amp; Summary'!$D$5,0,IF(AY$29&gt;VLOOKUP($G57,Lists!$J$17:$K$21,2),IF($M57=Lists!$H$3,IF($K57&lt;1,(($S57/$K57)*((1+'Inputs &amp; Summary'!$D$7)^AY$29)),((INT(AY$29/$K57)-INT((AY$29-1)/$K57))*$S57*((1+'Inputs &amp; Summary'!$D$7)^AY$29))),(_xlfn.WEIBULL.DIST(AY$29,$L57,$K57,FALSE)*$S57*((1+'Inputs &amp; Summary'!$D$7)^AY$29))),IF($M57=Lists!$H$3,IF($K57&lt;1,((($R57*(1-$E57)+$Q57*(1-$F57))/$K57)*((1+'Inputs &amp; Summary'!$D$7)^AY$29)),((INT(AY$29/$K57)-INT((AY$29-1)/$K57))*($R57*(1-$E57)+$Q57*(1-$F57))*((1+'Inputs &amp; Summary'!$D$7)^AY$29))),((_xlfn.WEIBULL.DIST(AY$29,$L57,$K57,FALSE)*($R57*(1-$E57)+$Q57*(1-$F57))*((1+'Inputs &amp; Summary'!$D$7)^AY$29))))))</f>
        <v>0</v>
      </c>
      <c r="AZ57" s="114">
        <f>$D57*IF(AZ$29&gt;'Inputs &amp; Summary'!$D$5,0,IF(AZ$29&gt;VLOOKUP($G57,Lists!$J$17:$K$21,2),IF($M57=Lists!$H$3,IF($K57&lt;1,(($S57/$K57)*((1+'Inputs &amp; Summary'!$D$7)^AZ$29)),((INT(AZ$29/$K57)-INT((AZ$29-1)/$K57))*$S57*((1+'Inputs &amp; Summary'!$D$7)^AZ$29))),(_xlfn.WEIBULL.DIST(AZ$29,$L57,$K57,FALSE)*$S57*((1+'Inputs &amp; Summary'!$D$7)^AZ$29))),IF($M57=Lists!$H$3,IF($K57&lt;1,((($R57*(1-$E57)+$Q57*(1-$F57))/$K57)*((1+'Inputs &amp; Summary'!$D$7)^AZ$29)),((INT(AZ$29/$K57)-INT((AZ$29-1)/$K57))*($R57*(1-$E57)+$Q57*(1-$F57))*((1+'Inputs &amp; Summary'!$D$7)^AZ$29))),((_xlfn.WEIBULL.DIST(AZ$29,$L57,$K57,FALSE)*($R57*(1-$E57)+$Q57*(1-$F57))*((1+'Inputs &amp; Summary'!$D$7)^AZ$29))))))</f>
        <v>0</v>
      </c>
      <c r="BA57" s="114">
        <f>$D57*IF(BA$29&gt;'Inputs &amp; Summary'!$D$5,0,IF(BA$29&gt;VLOOKUP($G57,Lists!$J$17:$K$21,2),IF($M57=Lists!$H$3,IF($K57&lt;1,(($S57/$K57)*((1+'Inputs &amp; Summary'!$D$7)^BA$29)),((INT(BA$29/$K57)-INT((BA$29-1)/$K57))*$S57*((1+'Inputs &amp; Summary'!$D$7)^BA$29))),(_xlfn.WEIBULL.DIST(BA$29,$L57,$K57,FALSE)*$S57*((1+'Inputs &amp; Summary'!$D$7)^BA$29))),IF($M57=Lists!$H$3,IF($K57&lt;1,((($R57*(1-$E57)+$Q57*(1-$F57))/$K57)*((1+'Inputs &amp; Summary'!$D$7)^BA$29)),((INT(BA$29/$K57)-INT((BA$29-1)/$K57))*($R57*(1-$E57)+$Q57*(1-$F57))*((1+'Inputs &amp; Summary'!$D$7)^BA$29))),((_xlfn.WEIBULL.DIST(BA$29,$L57,$K57,FALSE)*($R57*(1-$E57)+$Q57*(1-$F57))*((1+'Inputs &amp; Summary'!$D$7)^BA$29))))))</f>
        <v>0</v>
      </c>
      <c r="BB57" s="114">
        <f>$D57*IF(BB$29&gt;'Inputs &amp; Summary'!$D$5,0,IF(BB$29&gt;VLOOKUP($G57,Lists!$J$17:$K$21,2),IF($M57=Lists!$H$3,IF($K57&lt;1,(($S57/$K57)*((1+'Inputs &amp; Summary'!$D$7)^BB$29)),((INT(BB$29/$K57)-INT((BB$29-1)/$K57))*$S57*((1+'Inputs &amp; Summary'!$D$7)^BB$29))),(_xlfn.WEIBULL.DIST(BB$29,$L57,$K57,FALSE)*$S57*((1+'Inputs &amp; Summary'!$D$7)^BB$29))),IF($M57=Lists!$H$3,IF($K57&lt;1,((($R57*(1-$E57)+$Q57*(1-$F57))/$K57)*((1+'Inputs &amp; Summary'!$D$7)^BB$29)),((INT(BB$29/$K57)-INT((BB$29-1)/$K57))*($R57*(1-$E57)+$Q57*(1-$F57))*((1+'Inputs &amp; Summary'!$D$7)^BB$29))),((_xlfn.WEIBULL.DIST(BB$29,$L57,$K57,FALSE)*($R57*(1-$E57)+$Q57*(1-$F57))*((1+'Inputs &amp; Summary'!$D$7)^BB$29))))))</f>
        <v>0</v>
      </c>
      <c r="BC57" s="114">
        <f>$D57*IF(BC$29&gt;'Inputs &amp; Summary'!$D$5,0,IF(BC$29&gt;VLOOKUP($G57,Lists!$J$17:$K$21,2),IF($M57=Lists!$H$3,IF($K57&lt;1,(($S57/$K57)*((1+'Inputs &amp; Summary'!$D$7)^BC$29)),((INT(BC$29/$K57)-INT((BC$29-1)/$K57))*$S57*((1+'Inputs &amp; Summary'!$D$7)^BC$29))),(_xlfn.WEIBULL.DIST(BC$29,$L57,$K57,FALSE)*$S57*((1+'Inputs &amp; Summary'!$D$7)^BC$29))),IF($M57=Lists!$H$3,IF($K57&lt;1,((($R57*(1-$E57)+$Q57*(1-$F57))/$K57)*((1+'Inputs &amp; Summary'!$D$7)^BC$29)),((INT(BC$29/$K57)-INT((BC$29-1)/$K57))*($R57*(1-$E57)+$Q57*(1-$F57))*((1+'Inputs &amp; Summary'!$D$7)^BC$29))),((_xlfn.WEIBULL.DIST(BC$29,$L57,$K57,FALSE)*($R57*(1-$E57)+$Q57*(1-$F57))*((1+'Inputs &amp; Summary'!$D$7)^BC$29))))))</f>
        <v>0</v>
      </c>
      <c r="BD57" s="114">
        <f>$D57*IF(BD$29&gt;'Inputs &amp; Summary'!$D$5,0,IF(BD$29&gt;VLOOKUP($G57,Lists!$J$17:$K$21,2),IF($M57=Lists!$H$3,IF($K57&lt;1,(($S57/$K57)*((1+'Inputs &amp; Summary'!$D$7)^BD$29)),((INT(BD$29/$K57)-INT((BD$29-1)/$K57))*$S57*((1+'Inputs &amp; Summary'!$D$7)^BD$29))),(_xlfn.WEIBULL.DIST(BD$29,$L57,$K57,FALSE)*$S57*((1+'Inputs &amp; Summary'!$D$7)^BD$29))),IF($M57=Lists!$H$3,IF($K57&lt;1,((($R57*(1-$E57)+$Q57*(1-$F57))/$K57)*((1+'Inputs &amp; Summary'!$D$7)^BD$29)),((INT(BD$29/$K57)-INT((BD$29-1)/$K57))*($R57*(1-$E57)+$Q57*(1-$F57))*((1+'Inputs &amp; Summary'!$D$7)^BD$29))),((_xlfn.WEIBULL.DIST(BD$29,$L57,$K57,FALSE)*($R57*(1-$E57)+$Q57*(1-$F57))*((1+'Inputs &amp; Summary'!$D$7)^BD$29))))))</f>
        <v>0</v>
      </c>
      <c r="BE57" s="114">
        <f>$D57*IF(BE$29&gt;'Inputs &amp; Summary'!$D$5,0,IF(BE$29&gt;VLOOKUP($G57,Lists!$J$17:$K$21,2),IF($M57=Lists!$H$3,IF($K57&lt;1,(($S57/$K57)*((1+'Inputs &amp; Summary'!$D$7)^BE$29)),((INT(BE$29/$K57)-INT((BE$29-1)/$K57))*$S57*((1+'Inputs &amp; Summary'!$D$7)^BE$29))),(_xlfn.WEIBULL.DIST(BE$29,$L57,$K57,FALSE)*$S57*((1+'Inputs &amp; Summary'!$D$7)^BE$29))),IF($M57=Lists!$H$3,IF($K57&lt;1,((($R57*(1-$E57)+$Q57*(1-$F57))/$K57)*((1+'Inputs &amp; Summary'!$D$7)^BE$29)),((INT(BE$29/$K57)-INT((BE$29-1)/$K57))*($R57*(1-$E57)+$Q57*(1-$F57))*((1+'Inputs &amp; Summary'!$D$7)^BE$29))),((_xlfn.WEIBULL.DIST(BE$29,$L57,$K57,FALSE)*($R57*(1-$E57)+$Q57*(1-$F57))*((1+'Inputs &amp; Summary'!$D$7)^BE$29))))))</f>
        <v>0</v>
      </c>
      <c r="BF57" s="114">
        <f>$D57*IF(BF$29&gt;'Inputs &amp; Summary'!$D$5,0,IF(BF$29&gt;VLOOKUP($G57,Lists!$J$17:$K$21,2),IF($M57=Lists!$H$3,IF($K57&lt;1,(($S57/$K57)*((1+'Inputs &amp; Summary'!$D$7)^BF$29)),((INT(BF$29/$K57)-INT((BF$29-1)/$K57))*$S57*((1+'Inputs &amp; Summary'!$D$7)^BF$29))),(_xlfn.WEIBULL.DIST(BF$29,$L57,$K57,FALSE)*$S57*((1+'Inputs &amp; Summary'!$D$7)^BF$29))),IF($M57=Lists!$H$3,IF($K57&lt;1,((($R57*(1-$E57)+$Q57*(1-$F57))/$K57)*((1+'Inputs &amp; Summary'!$D$7)^BF$29)),((INT(BF$29/$K57)-INT((BF$29-1)/$K57))*($R57*(1-$E57)+$Q57*(1-$F57))*((1+'Inputs &amp; Summary'!$D$7)^BF$29))),((_xlfn.WEIBULL.DIST(BF$29,$L57,$K57,FALSE)*($R57*(1-$E57)+$Q57*(1-$F57))*((1+'Inputs &amp; Summary'!$D$7)^BF$29))))))</f>
        <v>0</v>
      </c>
      <c r="BG57" s="114">
        <f>$D57*IF(BG$29&gt;'Inputs &amp; Summary'!$D$5,0,IF(BG$29&gt;VLOOKUP($G57,Lists!$J$17:$K$21,2),IF($M57=Lists!$H$3,IF($K57&lt;1,(($S57/$K57)*((1+'Inputs &amp; Summary'!$D$7)^BG$29)),((INT(BG$29/$K57)-INT((BG$29-1)/$K57))*$S57*((1+'Inputs &amp; Summary'!$D$7)^BG$29))),(_xlfn.WEIBULL.DIST(BG$29,$L57,$K57,FALSE)*$S57*((1+'Inputs &amp; Summary'!$D$7)^BG$29))),IF($M57=Lists!$H$3,IF($K57&lt;1,((($R57*(1-$E57)+$Q57*(1-$F57))/$K57)*((1+'Inputs &amp; Summary'!$D$7)^BG$29)),((INT(BG$29/$K57)-INT((BG$29-1)/$K57))*($R57*(1-$E57)+$Q57*(1-$F57))*((1+'Inputs &amp; Summary'!$D$7)^BG$29))),((_xlfn.WEIBULL.DIST(BG$29,$L57,$K57,FALSE)*($R57*(1-$E57)+$Q57*(1-$F57))*((1+'Inputs &amp; Summary'!$D$7)^BG$29))))))</f>
        <v>0</v>
      </c>
      <c r="BH57" s="114">
        <f>$D57*IF(BH$29&gt;'Inputs &amp; Summary'!$D$5,0,IF(BH$29&gt;VLOOKUP($G57,Lists!$J$17:$K$21,2),IF($M57=Lists!$H$3,IF($K57&lt;1,(($S57/$K57)*((1+'Inputs &amp; Summary'!$D$7)^BH$29)),((INT(BH$29/$K57)-INT((BH$29-1)/$K57))*$S57*((1+'Inputs &amp; Summary'!$D$7)^BH$29))),(_xlfn.WEIBULL.DIST(BH$29,$L57,$K57,FALSE)*$S57*((1+'Inputs &amp; Summary'!$D$7)^BH$29))),IF($M57=Lists!$H$3,IF($K57&lt;1,((($R57*(1-$E57)+$Q57*(1-$F57))/$K57)*((1+'Inputs &amp; Summary'!$D$7)^BH$29)),((INT(BH$29/$K57)-INT((BH$29-1)/$K57))*($R57*(1-$E57)+$Q57*(1-$F57))*((1+'Inputs &amp; Summary'!$D$7)^BH$29))),((_xlfn.WEIBULL.DIST(BH$29,$L57,$K57,FALSE)*($R57*(1-$E57)+$Q57*(1-$F57))*((1+'Inputs &amp; Summary'!$D$7)^BH$29))))))</f>
        <v>0</v>
      </c>
      <c r="BI57" s="114">
        <f>$D57*IF(BI$29&gt;'Inputs &amp; Summary'!$D$5,0,IF(BI$29&gt;VLOOKUP($G57,Lists!$J$17:$K$21,2),IF($M57=Lists!$H$3,IF($K57&lt;1,(($S57/$K57)*((1+'Inputs &amp; Summary'!$D$7)^BI$29)),((INT(BI$29/$K57)-INT((BI$29-1)/$K57))*$S57*((1+'Inputs &amp; Summary'!$D$7)^BI$29))),(_xlfn.WEIBULL.DIST(BI$29,$L57,$K57,FALSE)*$S57*((1+'Inputs &amp; Summary'!$D$7)^BI$29))),IF($M57=Lists!$H$3,IF($K57&lt;1,((($R57*(1-$E57)+$Q57*(1-$F57))/$K57)*((1+'Inputs &amp; Summary'!$D$7)^BI$29)),((INT(BI$29/$K57)-INT((BI$29-1)/$K57))*($R57*(1-$E57)+$Q57*(1-$F57))*((1+'Inputs &amp; Summary'!$D$7)^BI$29))),((_xlfn.WEIBULL.DIST(BI$29,$L57,$K57,FALSE)*($R57*(1-$E57)+$Q57*(1-$F57))*((1+'Inputs &amp; Summary'!$D$7)^BI$29))))))</f>
        <v>0</v>
      </c>
      <c r="BJ57" s="114">
        <f>$D57*IF(BJ$29&gt;'Inputs &amp; Summary'!$D$5,0,IF(BJ$29&gt;VLOOKUP($G57,Lists!$J$17:$K$21,2),IF($M57=Lists!$H$3,IF($K57&lt;1,(($S57/$K57)*((1+'Inputs &amp; Summary'!$D$7)^BJ$29)),((INT(BJ$29/$K57)-INT((BJ$29-1)/$K57))*$S57*((1+'Inputs &amp; Summary'!$D$7)^BJ$29))),(_xlfn.WEIBULL.DIST(BJ$29,$L57,$K57,FALSE)*$S57*((1+'Inputs &amp; Summary'!$D$7)^BJ$29))),IF($M57=Lists!$H$3,IF($K57&lt;1,((($R57*(1-$E57)+$Q57*(1-$F57))/$K57)*((1+'Inputs &amp; Summary'!$D$7)^BJ$29)),((INT(BJ$29/$K57)-INT((BJ$29-1)/$K57))*($R57*(1-$E57)+$Q57*(1-$F57))*((1+'Inputs &amp; Summary'!$D$7)^BJ$29))),((_xlfn.WEIBULL.DIST(BJ$29,$L57,$K57,FALSE)*($R57*(1-$E57)+$Q57*(1-$F57))*((1+'Inputs &amp; Summary'!$D$7)^BJ$29))))))</f>
        <v>0</v>
      </c>
      <c r="BK57" s="114">
        <f>$D57*IF(BK$29&gt;'Inputs &amp; Summary'!$D$5,0,IF(BK$29&gt;VLOOKUP($G57,Lists!$J$17:$K$21,2),IF($M57=Lists!$H$3,IF($K57&lt;1,(($S57/$K57)*((1+'Inputs &amp; Summary'!$D$7)^BK$29)),((INT(BK$29/$K57)-INT((BK$29-1)/$K57))*$S57*((1+'Inputs &amp; Summary'!$D$7)^BK$29))),(_xlfn.WEIBULL.DIST(BK$29,$L57,$K57,FALSE)*$S57*((1+'Inputs &amp; Summary'!$D$7)^BK$29))),IF($M57=Lists!$H$3,IF($K57&lt;1,((($R57*(1-$E57)+$Q57*(1-$F57))/$K57)*((1+'Inputs &amp; Summary'!$D$7)^BK$29)),((INT(BK$29/$K57)-INT((BK$29-1)/$K57))*($R57*(1-$E57)+$Q57*(1-$F57))*((1+'Inputs &amp; Summary'!$D$7)^BK$29))),((_xlfn.WEIBULL.DIST(BK$29,$L57,$K57,FALSE)*($R57*(1-$E57)+$Q57*(1-$F57))*((1+'Inputs &amp; Summary'!$D$7)^BK$29))))))</f>
        <v>0</v>
      </c>
      <c r="BL57" s="114">
        <f>$D57*IF(BL$29&gt;'Inputs &amp; Summary'!$D$5,0,IF(BL$29&gt;VLOOKUP($G57,Lists!$J$17:$K$21,2),IF($M57=Lists!$H$3,IF($K57&lt;1,(($S57/$K57)*((1+'Inputs &amp; Summary'!$D$7)^BL$29)),((INT(BL$29/$K57)-INT((BL$29-1)/$K57))*$S57*((1+'Inputs &amp; Summary'!$D$7)^BL$29))),(_xlfn.WEIBULL.DIST(BL$29,$L57,$K57,FALSE)*$S57*((1+'Inputs &amp; Summary'!$D$7)^BL$29))),IF($M57=Lists!$H$3,IF($K57&lt;1,((($R57*(1-$E57)+$Q57*(1-$F57))/$K57)*((1+'Inputs &amp; Summary'!$D$7)^BL$29)),((INT(BL$29/$K57)-INT((BL$29-1)/$K57))*($R57*(1-$E57)+$Q57*(1-$F57))*((1+'Inputs &amp; Summary'!$D$7)^BL$29))),((_xlfn.WEIBULL.DIST(BL$29,$L57,$K57,FALSE)*($R57*(1-$E57)+$Q57*(1-$F57))*((1+'Inputs &amp; Summary'!$D$7)^BL$29))))))</f>
        <v>0</v>
      </c>
    </row>
    <row r="58" spans="1:64" s="1" customFormat="1" ht="72" x14ac:dyDescent="0.3">
      <c r="A58" s="79" t="s">
        <v>160</v>
      </c>
      <c r="B58" s="33" t="s">
        <v>307</v>
      </c>
      <c r="C58" s="33" t="s">
        <v>139</v>
      </c>
      <c r="D58" s="68">
        <v>1</v>
      </c>
      <c r="E58" s="68">
        <v>0</v>
      </c>
      <c r="F58" s="68">
        <v>0</v>
      </c>
      <c r="G58" s="213" t="s">
        <v>433</v>
      </c>
      <c r="H58" s="34" t="s">
        <v>16</v>
      </c>
      <c r="I58" s="34" t="s">
        <v>96</v>
      </c>
      <c r="J58" s="33">
        <f>VLOOKUP(I58,'Labor Rates'!$A$1:$B$16,2)</f>
        <v>14.423076923076923</v>
      </c>
      <c r="K58" s="35">
        <v>1</v>
      </c>
      <c r="L58" s="35">
        <v>1</v>
      </c>
      <c r="M58" s="33" t="s">
        <v>259</v>
      </c>
      <c r="N58" s="84">
        <f>'Inputs &amp; Summary'!$D$25</f>
        <v>18</v>
      </c>
      <c r="O58" s="35">
        <v>0.15</v>
      </c>
      <c r="P58" s="5">
        <v>0</v>
      </c>
      <c r="Q58" s="73">
        <f t="shared" si="6"/>
        <v>38.942307692307686</v>
      </c>
      <c r="R58" s="73">
        <f t="shared" si="7"/>
        <v>0</v>
      </c>
      <c r="S58" s="74">
        <f t="shared" si="8"/>
        <v>38.942307692307686</v>
      </c>
      <c r="T58" s="88"/>
      <c r="U58" s="80"/>
      <c r="V58" s="87">
        <f t="shared" si="9"/>
        <v>48.255978191985136</v>
      </c>
      <c r="W58" s="87">
        <f>NPV('Inputs &amp; Summary'!$D$6,Y58:BL58)</f>
        <v>489.36696345884496</v>
      </c>
      <c r="X58" s="90">
        <f t="shared" si="10"/>
        <v>6.931151444332896E-3</v>
      </c>
      <c r="Y58" s="114">
        <f>$D58*IF(Y$29&gt;'Inputs &amp; Summary'!$D$5,0,IF(Y$29&gt;VLOOKUP($G58,Lists!$J$17:$K$21,2),IF($M58=Lists!$H$3,IF($K58&lt;1,(($S58/$K58)*((1+'Inputs &amp; Summary'!$D$7)^Y$29)),((INT(Y$29/$K58)-INT((Y$29-1)/$K58))*$S58*((1+'Inputs &amp; Summary'!$D$7)^Y$29))),(_xlfn.WEIBULL.DIST(Y$29,$L58,$K58,FALSE)*$S58*((1+'Inputs &amp; Summary'!$D$7)^Y$29))),IF($M58=Lists!$H$3,IF($K58&lt;1,((($R58*(1-$E58)+$Q58*(1-$F58))/$K58)*((1+'Inputs &amp; Summary'!$D$7)^Y$29)),((INT(Y$29/$K58)-INT((Y$29-1)/$K58))*($R58*(1-$E58)+$Q58*(1-$F58))*((1+'Inputs &amp; Summary'!$D$7)^Y$29))),((_xlfn.WEIBULL.DIST(Y$29,$L58,$K58,FALSE)*($R58*(1-$E58)+$Q58*(1-$F58))*((1+'Inputs &amp; Summary'!$D$7)^Y$29))))))</f>
        <v>39.72115384615384</v>
      </c>
      <c r="Z58" s="114">
        <f>$D58*IF(Z$29&gt;'Inputs &amp; Summary'!$D$5,0,IF(Z$29&gt;VLOOKUP($G58,Lists!$J$17:$K$21,2),IF($M58=Lists!$H$3,IF($K58&lt;1,(($S58/$K58)*((1+'Inputs &amp; Summary'!$D$7)^Z$29)),((INT(Z$29/$K58)-INT((Z$29-1)/$K58))*$S58*((1+'Inputs &amp; Summary'!$D$7)^Z$29))),(_xlfn.WEIBULL.DIST(Z$29,$L58,$K58,FALSE)*$S58*((1+'Inputs &amp; Summary'!$D$7)^Z$29))),IF($M58=Lists!$H$3,IF($K58&lt;1,((($R58*(1-$E58)+$Q58*(1-$F58))/$K58)*((1+'Inputs &amp; Summary'!$D$7)^Z$29)),((INT(Z$29/$K58)-INT((Z$29-1)/$K58))*($R58*(1-$E58)+$Q58*(1-$F58))*((1+'Inputs &amp; Summary'!$D$7)^Z$29))),((_xlfn.WEIBULL.DIST(Z$29,$L58,$K58,FALSE)*($R58*(1-$E58)+$Q58*(1-$F58))*((1+'Inputs &amp; Summary'!$D$7)^Z$29))))))</f>
        <v>40.515576923076914</v>
      </c>
      <c r="AA58" s="114">
        <f>$D58*IF(AA$29&gt;'Inputs &amp; Summary'!$D$5,0,IF(AA$29&gt;VLOOKUP($G58,Lists!$J$17:$K$21,2),IF($M58=Lists!$H$3,IF($K58&lt;1,(($S58/$K58)*((1+'Inputs &amp; Summary'!$D$7)^AA$29)),((INT(AA$29/$K58)-INT((AA$29-1)/$K58))*$S58*((1+'Inputs &amp; Summary'!$D$7)^AA$29))),(_xlfn.WEIBULL.DIST(AA$29,$L58,$K58,FALSE)*$S58*((1+'Inputs &amp; Summary'!$D$7)^AA$29))),IF($M58=Lists!$H$3,IF($K58&lt;1,((($R58*(1-$E58)+$Q58*(1-$F58))/$K58)*((1+'Inputs &amp; Summary'!$D$7)^AA$29)),((INT(AA$29/$K58)-INT((AA$29-1)/$K58))*($R58*(1-$E58)+$Q58*(1-$F58))*((1+'Inputs &amp; Summary'!$D$7)^AA$29))),((_xlfn.WEIBULL.DIST(AA$29,$L58,$K58,FALSE)*($R58*(1-$E58)+$Q58*(1-$F58))*((1+'Inputs &amp; Summary'!$D$7)^AA$29))))))</f>
        <v>41.325888461538455</v>
      </c>
      <c r="AB58" s="114">
        <f>$D58*IF(AB$29&gt;'Inputs &amp; Summary'!$D$5,0,IF(AB$29&gt;VLOOKUP($G58,Lists!$J$17:$K$21,2),IF($M58=Lists!$H$3,IF($K58&lt;1,(($S58/$K58)*((1+'Inputs &amp; Summary'!$D$7)^AB$29)),((INT(AB$29/$K58)-INT((AB$29-1)/$K58))*$S58*((1+'Inputs &amp; Summary'!$D$7)^AB$29))),(_xlfn.WEIBULL.DIST(AB$29,$L58,$K58,FALSE)*$S58*((1+'Inputs &amp; Summary'!$D$7)^AB$29))),IF($M58=Lists!$H$3,IF($K58&lt;1,((($R58*(1-$E58)+$Q58*(1-$F58))/$K58)*((1+'Inputs &amp; Summary'!$D$7)^AB$29)),((INT(AB$29/$K58)-INT((AB$29-1)/$K58))*($R58*(1-$E58)+$Q58*(1-$F58))*((1+'Inputs &amp; Summary'!$D$7)^AB$29))),((_xlfn.WEIBULL.DIST(AB$29,$L58,$K58,FALSE)*($R58*(1-$E58)+$Q58*(1-$F58))*((1+'Inputs &amp; Summary'!$D$7)^AB$29))))))</f>
        <v>42.152406230769223</v>
      </c>
      <c r="AC58" s="114">
        <f>$D58*IF(AC$29&gt;'Inputs &amp; Summary'!$D$5,0,IF(AC$29&gt;VLOOKUP($G58,Lists!$J$17:$K$21,2),IF($M58=Lists!$H$3,IF($K58&lt;1,(($S58/$K58)*((1+'Inputs &amp; Summary'!$D$7)^AC$29)),((INT(AC$29/$K58)-INT((AC$29-1)/$K58))*$S58*((1+'Inputs &amp; Summary'!$D$7)^AC$29))),(_xlfn.WEIBULL.DIST(AC$29,$L58,$K58,FALSE)*$S58*((1+'Inputs &amp; Summary'!$D$7)^AC$29))),IF($M58=Lists!$H$3,IF($K58&lt;1,((($R58*(1-$E58)+$Q58*(1-$F58))/$K58)*((1+'Inputs &amp; Summary'!$D$7)^AC$29)),((INT(AC$29/$K58)-INT((AC$29-1)/$K58))*($R58*(1-$E58)+$Q58*(1-$F58))*((1+'Inputs &amp; Summary'!$D$7)^AC$29))),((_xlfn.WEIBULL.DIST(AC$29,$L58,$K58,FALSE)*($R58*(1-$E58)+$Q58*(1-$F58))*((1+'Inputs &amp; Summary'!$D$7)^AC$29))))))</f>
        <v>42.995454355384609</v>
      </c>
      <c r="AD58" s="114">
        <f>$D58*IF(AD$29&gt;'Inputs &amp; Summary'!$D$5,0,IF(AD$29&gt;VLOOKUP($G58,Lists!$J$17:$K$21,2),IF($M58=Lists!$H$3,IF($K58&lt;1,(($S58/$K58)*((1+'Inputs &amp; Summary'!$D$7)^AD$29)),((INT(AD$29/$K58)-INT((AD$29-1)/$K58))*$S58*((1+'Inputs &amp; Summary'!$D$7)^AD$29))),(_xlfn.WEIBULL.DIST(AD$29,$L58,$K58,FALSE)*$S58*((1+'Inputs &amp; Summary'!$D$7)^AD$29))),IF($M58=Lists!$H$3,IF($K58&lt;1,((($R58*(1-$E58)+$Q58*(1-$F58))/$K58)*((1+'Inputs &amp; Summary'!$D$7)^AD$29)),((INT(AD$29/$K58)-INT((AD$29-1)/$K58))*($R58*(1-$E58)+$Q58*(1-$F58))*((1+'Inputs &amp; Summary'!$D$7)^AD$29))),((_xlfn.WEIBULL.DIST(AD$29,$L58,$K58,FALSE)*($R58*(1-$E58)+$Q58*(1-$F58))*((1+'Inputs &amp; Summary'!$D$7)^AD$29))))))</f>
        <v>43.855363442492305</v>
      </c>
      <c r="AE58" s="114">
        <f>$D58*IF(AE$29&gt;'Inputs &amp; Summary'!$D$5,0,IF(AE$29&gt;VLOOKUP($G58,Lists!$J$17:$K$21,2),IF($M58=Lists!$H$3,IF($K58&lt;1,(($S58/$K58)*((1+'Inputs &amp; Summary'!$D$7)^AE$29)),((INT(AE$29/$K58)-INT((AE$29-1)/$K58))*$S58*((1+'Inputs &amp; Summary'!$D$7)^AE$29))),(_xlfn.WEIBULL.DIST(AE$29,$L58,$K58,FALSE)*$S58*((1+'Inputs &amp; Summary'!$D$7)^AE$29))),IF($M58=Lists!$H$3,IF($K58&lt;1,((($R58*(1-$E58)+$Q58*(1-$F58))/$K58)*((1+'Inputs &amp; Summary'!$D$7)^AE$29)),((INT(AE$29/$K58)-INT((AE$29-1)/$K58))*($R58*(1-$E58)+$Q58*(1-$F58))*((1+'Inputs &amp; Summary'!$D$7)^AE$29))),((_xlfn.WEIBULL.DIST(AE$29,$L58,$K58,FALSE)*($R58*(1-$E58)+$Q58*(1-$F58))*((1+'Inputs &amp; Summary'!$D$7)^AE$29))))))</f>
        <v>44.732470711342138</v>
      </c>
      <c r="AF58" s="114">
        <f>$D58*IF(AF$29&gt;'Inputs &amp; Summary'!$D$5,0,IF(AF$29&gt;VLOOKUP($G58,Lists!$J$17:$K$21,2),IF($M58=Lists!$H$3,IF($K58&lt;1,(($S58/$K58)*((1+'Inputs &amp; Summary'!$D$7)^AF$29)),((INT(AF$29/$K58)-INT((AF$29-1)/$K58))*$S58*((1+'Inputs &amp; Summary'!$D$7)^AF$29))),(_xlfn.WEIBULL.DIST(AF$29,$L58,$K58,FALSE)*$S58*((1+'Inputs &amp; Summary'!$D$7)^AF$29))),IF($M58=Lists!$H$3,IF($K58&lt;1,((($R58*(1-$E58)+$Q58*(1-$F58))/$K58)*((1+'Inputs &amp; Summary'!$D$7)^AF$29)),((INT(AF$29/$K58)-INT((AF$29-1)/$K58))*($R58*(1-$E58)+$Q58*(1-$F58))*((1+'Inputs &amp; Summary'!$D$7)^AF$29))),((_xlfn.WEIBULL.DIST(AF$29,$L58,$K58,FALSE)*($R58*(1-$E58)+$Q58*(1-$F58))*((1+'Inputs &amp; Summary'!$D$7)^AF$29))))))</f>
        <v>45.627120125568986</v>
      </c>
      <c r="AG58" s="114">
        <f>$D58*IF(AG$29&gt;'Inputs &amp; Summary'!$D$5,0,IF(AG$29&gt;VLOOKUP($G58,Lists!$J$17:$K$21,2),IF($M58=Lists!$H$3,IF($K58&lt;1,(($S58/$K58)*((1+'Inputs &amp; Summary'!$D$7)^AG$29)),((INT(AG$29/$K58)-INT((AG$29-1)/$K58))*$S58*((1+'Inputs &amp; Summary'!$D$7)^AG$29))),(_xlfn.WEIBULL.DIST(AG$29,$L58,$K58,FALSE)*$S58*((1+'Inputs &amp; Summary'!$D$7)^AG$29))),IF($M58=Lists!$H$3,IF($K58&lt;1,((($R58*(1-$E58)+$Q58*(1-$F58))/$K58)*((1+'Inputs &amp; Summary'!$D$7)^AG$29)),((INT(AG$29/$K58)-INT((AG$29-1)/$K58))*($R58*(1-$E58)+$Q58*(1-$F58))*((1+'Inputs &amp; Summary'!$D$7)^AG$29))),((_xlfn.WEIBULL.DIST(AG$29,$L58,$K58,FALSE)*($R58*(1-$E58)+$Q58*(1-$F58))*((1+'Inputs &amp; Summary'!$D$7)^AG$29))))))</f>
        <v>46.539662528080363</v>
      </c>
      <c r="AH58" s="114">
        <f>$D58*IF(AH$29&gt;'Inputs &amp; Summary'!$D$5,0,IF(AH$29&gt;VLOOKUP($G58,Lists!$J$17:$K$21,2),IF($M58=Lists!$H$3,IF($K58&lt;1,(($S58/$K58)*((1+'Inputs &amp; Summary'!$D$7)^AH$29)),((INT(AH$29/$K58)-INT((AH$29-1)/$K58))*$S58*((1+'Inputs &amp; Summary'!$D$7)^AH$29))),(_xlfn.WEIBULL.DIST(AH$29,$L58,$K58,FALSE)*$S58*((1+'Inputs &amp; Summary'!$D$7)^AH$29))),IF($M58=Lists!$H$3,IF($K58&lt;1,((($R58*(1-$E58)+$Q58*(1-$F58))/$K58)*((1+'Inputs &amp; Summary'!$D$7)^AH$29)),((INT(AH$29/$K58)-INT((AH$29-1)/$K58))*($R58*(1-$E58)+$Q58*(1-$F58))*((1+'Inputs &amp; Summary'!$D$7)^AH$29))),((_xlfn.WEIBULL.DIST(AH$29,$L58,$K58,FALSE)*($R58*(1-$E58)+$Q58*(1-$F58))*((1+'Inputs &amp; Summary'!$D$7)^AH$29))))))</f>
        <v>47.470455778641977</v>
      </c>
      <c r="AI58" s="114">
        <f>$D58*IF(AI$29&gt;'Inputs &amp; Summary'!$D$5,0,IF(AI$29&gt;VLOOKUP($G58,Lists!$J$17:$K$21,2),IF($M58=Lists!$H$3,IF($K58&lt;1,(($S58/$K58)*((1+'Inputs &amp; Summary'!$D$7)^AI$29)),((INT(AI$29/$K58)-INT((AI$29-1)/$K58))*$S58*((1+'Inputs &amp; Summary'!$D$7)^AI$29))),(_xlfn.WEIBULL.DIST(AI$29,$L58,$K58,FALSE)*$S58*((1+'Inputs &amp; Summary'!$D$7)^AI$29))),IF($M58=Lists!$H$3,IF($K58&lt;1,((($R58*(1-$E58)+$Q58*(1-$F58))/$K58)*((1+'Inputs &amp; Summary'!$D$7)^AI$29)),((INT(AI$29/$K58)-INT((AI$29-1)/$K58))*($R58*(1-$E58)+$Q58*(1-$F58))*((1+'Inputs &amp; Summary'!$D$7)^AI$29))),((_xlfn.WEIBULL.DIST(AI$29,$L58,$K58,FALSE)*($R58*(1-$E58)+$Q58*(1-$F58))*((1+'Inputs &amp; Summary'!$D$7)^AI$29))))))</f>
        <v>48.419864894214804</v>
      </c>
      <c r="AJ58" s="114">
        <f>$D58*IF(AJ$29&gt;'Inputs &amp; Summary'!$D$5,0,IF(AJ$29&gt;VLOOKUP($G58,Lists!$J$17:$K$21,2),IF($M58=Lists!$H$3,IF($K58&lt;1,(($S58/$K58)*((1+'Inputs &amp; Summary'!$D$7)^AJ$29)),((INT(AJ$29/$K58)-INT((AJ$29-1)/$K58))*$S58*((1+'Inputs &amp; Summary'!$D$7)^AJ$29))),(_xlfn.WEIBULL.DIST(AJ$29,$L58,$K58,FALSE)*$S58*((1+'Inputs &amp; Summary'!$D$7)^AJ$29))),IF($M58=Lists!$H$3,IF($K58&lt;1,((($R58*(1-$E58)+$Q58*(1-$F58))/$K58)*((1+'Inputs &amp; Summary'!$D$7)^AJ$29)),((INT(AJ$29/$K58)-INT((AJ$29-1)/$K58))*($R58*(1-$E58)+$Q58*(1-$F58))*((1+'Inputs &amp; Summary'!$D$7)^AJ$29))),((_xlfn.WEIBULL.DIST(AJ$29,$L58,$K58,FALSE)*($R58*(1-$E58)+$Q58*(1-$F58))*((1+'Inputs &amp; Summary'!$D$7)^AJ$29))))))</f>
        <v>49.388262192099113</v>
      </c>
      <c r="AK58" s="114">
        <f>$D58*IF(AK$29&gt;'Inputs &amp; Summary'!$D$5,0,IF(AK$29&gt;VLOOKUP($G58,Lists!$J$17:$K$21,2),IF($M58=Lists!$H$3,IF($K58&lt;1,(($S58/$K58)*((1+'Inputs &amp; Summary'!$D$7)^AK$29)),((INT(AK$29/$K58)-INT((AK$29-1)/$K58))*$S58*((1+'Inputs &amp; Summary'!$D$7)^AK$29))),(_xlfn.WEIBULL.DIST(AK$29,$L58,$K58,FALSE)*$S58*((1+'Inputs &amp; Summary'!$D$7)^AK$29))),IF($M58=Lists!$H$3,IF($K58&lt;1,((($R58*(1-$E58)+$Q58*(1-$F58))/$K58)*((1+'Inputs &amp; Summary'!$D$7)^AK$29)),((INT(AK$29/$K58)-INT((AK$29-1)/$K58))*($R58*(1-$E58)+$Q58*(1-$F58))*((1+'Inputs &amp; Summary'!$D$7)^AK$29))),((_xlfn.WEIBULL.DIST(AK$29,$L58,$K58,FALSE)*($R58*(1-$E58)+$Q58*(1-$F58))*((1+'Inputs &amp; Summary'!$D$7)^AK$29))))))</f>
        <v>50.37602743594109</v>
      </c>
      <c r="AL58" s="114">
        <f>$D58*IF(AL$29&gt;'Inputs &amp; Summary'!$D$5,0,IF(AL$29&gt;VLOOKUP($G58,Lists!$J$17:$K$21,2),IF($M58=Lists!$H$3,IF($K58&lt;1,(($S58/$K58)*((1+'Inputs &amp; Summary'!$D$7)^AL$29)),((INT(AL$29/$K58)-INT((AL$29-1)/$K58))*$S58*((1+'Inputs &amp; Summary'!$D$7)^AL$29))),(_xlfn.WEIBULL.DIST(AL$29,$L58,$K58,FALSE)*$S58*((1+'Inputs &amp; Summary'!$D$7)^AL$29))),IF($M58=Lists!$H$3,IF($K58&lt;1,((($R58*(1-$E58)+$Q58*(1-$F58))/$K58)*((1+'Inputs &amp; Summary'!$D$7)^AL$29)),((INT(AL$29/$K58)-INT((AL$29-1)/$K58))*($R58*(1-$E58)+$Q58*(1-$F58))*((1+'Inputs &amp; Summary'!$D$7)^AL$29))),((_xlfn.WEIBULL.DIST(AL$29,$L58,$K58,FALSE)*($R58*(1-$E58)+$Q58*(1-$F58))*((1+'Inputs &amp; Summary'!$D$7)^AL$29))))))</f>
        <v>51.38354798465992</v>
      </c>
      <c r="AM58" s="114">
        <f>$D58*IF(AM$29&gt;'Inputs &amp; Summary'!$D$5,0,IF(AM$29&gt;VLOOKUP($G58,Lists!$J$17:$K$21,2),IF($M58=Lists!$H$3,IF($K58&lt;1,(($S58/$K58)*((1+'Inputs &amp; Summary'!$D$7)^AM$29)),((INT(AM$29/$K58)-INT((AM$29-1)/$K58))*$S58*((1+'Inputs &amp; Summary'!$D$7)^AM$29))),(_xlfn.WEIBULL.DIST(AM$29,$L58,$K58,FALSE)*$S58*((1+'Inputs &amp; Summary'!$D$7)^AM$29))),IF($M58=Lists!$H$3,IF($K58&lt;1,((($R58*(1-$E58)+$Q58*(1-$F58))/$K58)*((1+'Inputs &amp; Summary'!$D$7)^AM$29)),((INT(AM$29/$K58)-INT((AM$29-1)/$K58))*($R58*(1-$E58)+$Q58*(1-$F58))*((1+'Inputs &amp; Summary'!$D$7)^AM$29))),((_xlfn.WEIBULL.DIST(AM$29,$L58,$K58,FALSE)*($R58*(1-$E58)+$Q58*(1-$F58))*((1+'Inputs &amp; Summary'!$D$7)^AM$29))))))</f>
        <v>52.411218944353102</v>
      </c>
      <c r="AN58" s="114">
        <f>$D58*IF(AN$29&gt;'Inputs &amp; Summary'!$D$5,0,IF(AN$29&gt;VLOOKUP($G58,Lists!$J$17:$K$21,2),IF($M58=Lists!$H$3,IF($K58&lt;1,(($S58/$K58)*((1+'Inputs &amp; Summary'!$D$7)^AN$29)),((INT(AN$29/$K58)-INT((AN$29-1)/$K58))*$S58*((1+'Inputs &amp; Summary'!$D$7)^AN$29))),(_xlfn.WEIBULL.DIST(AN$29,$L58,$K58,FALSE)*$S58*((1+'Inputs &amp; Summary'!$D$7)^AN$29))),IF($M58=Lists!$H$3,IF($K58&lt;1,((($R58*(1-$E58)+$Q58*(1-$F58))/$K58)*((1+'Inputs &amp; Summary'!$D$7)^AN$29)),((INT(AN$29/$K58)-INT((AN$29-1)/$K58))*($R58*(1-$E58)+$Q58*(1-$F58))*((1+'Inputs &amp; Summary'!$D$7)^AN$29))),((_xlfn.WEIBULL.DIST(AN$29,$L58,$K58,FALSE)*($R58*(1-$E58)+$Q58*(1-$F58))*((1+'Inputs &amp; Summary'!$D$7)^AN$29))))))</f>
        <v>53.459443323240173</v>
      </c>
      <c r="AO58" s="114">
        <f>$D58*IF(AO$29&gt;'Inputs &amp; Summary'!$D$5,0,IF(AO$29&gt;VLOOKUP($G58,Lists!$J$17:$K$21,2),IF($M58=Lists!$H$3,IF($K58&lt;1,(($S58/$K58)*((1+'Inputs &amp; Summary'!$D$7)^AO$29)),((INT(AO$29/$K58)-INT((AO$29-1)/$K58))*$S58*((1+'Inputs &amp; Summary'!$D$7)^AO$29))),(_xlfn.WEIBULL.DIST(AO$29,$L58,$K58,FALSE)*$S58*((1+'Inputs &amp; Summary'!$D$7)^AO$29))),IF($M58=Lists!$H$3,IF($K58&lt;1,((($R58*(1-$E58)+$Q58*(1-$F58))/$K58)*((1+'Inputs &amp; Summary'!$D$7)^AO$29)),((INT(AO$29/$K58)-INT((AO$29-1)/$K58))*($R58*(1-$E58)+$Q58*(1-$F58))*((1+'Inputs &amp; Summary'!$D$7)^AO$29))),((_xlfn.WEIBULL.DIST(AO$29,$L58,$K58,FALSE)*($R58*(1-$E58)+$Q58*(1-$F58))*((1+'Inputs &amp; Summary'!$D$7)^AO$29))))))</f>
        <v>54.528632189704979</v>
      </c>
      <c r="AP58" s="114">
        <f>$D58*IF(AP$29&gt;'Inputs &amp; Summary'!$D$5,0,IF(AP$29&gt;VLOOKUP($G58,Lists!$J$17:$K$21,2),IF($M58=Lists!$H$3,IF($K58&lt;1,(($S58/$K58)*((1+'Inputs &amp; Summary'!$D$7)^AP$29)),((INT(AP$29/$K58)-INT((AP$29-1)/$K58))*$S58*((1+'Inputs &amp; Summary'!$D$7)^AP$29))),(_xlfn.WEIBULL.DIST(AP$29,$L58,$K58,FALSE)*$S58*((1+'Inputs &amp; Summary'!$D$7)^AP$29))),IF($M58=Lists!$H$3,IF($K58&lt;1,((($R58*(1-$E58)+$Q58*(1-$F58))/$K58)*((1+'Inputs &amp; Summary'!$D$7)^AP$29)),((INT(AP$29/$K58)-INT((AP$29-1)/$K58))*($R58*(1-$E58)+$Q58*(1-$F58))*((1+'Inputs &amp; Summary'!$D$7)^AP$29))),((_xlfn.WEIBULL.DIST(AP$29,$L58,$K58,FALSE)*($R58*(1-$E58)+$Q58*(1-$F58))*((1+'Inputs &amp; Summary'!$D$7)^AP$29))))))</f>
        <v>55.619204833499076</v>
      </c>
      <c r="AQ58" s="114">
        <f>$D58*IF(AQ$29&gt;'Inputs &amp; Summary'!$D$5,0,IF(AQ$29&gt;VLOOKUP($G58,Lists!$J$17:$K$21,2),IF($M58=Lists!$H$3,IF($K58&lt;1,(($S58/$K58)*((1+'Inputs &amp; Summary'!$D$7)^AQ$29)),((INT(AQ$29/$K58)-INT((AQ$29-1)/$K58))*$S58*((1+'Inputs &amp; Summary'!$D$7)^AQ$29))),(_xlfn.WEIBULL.DIST(AQ$29,$L58,$K58,FALSE)*$S58*((1+'Inputs &amp; Summary'!$D$7)^AQ$29))),IF($M58=Lists!$H$3,IF($K58&lt;1,((($R58*(1-$E58)+$Q58*(1-$F58))/$K58)*((1+'Inputs &amp; Summary'!$D$7)^AQ$29)),((INT(AQ$29/$K58)-INT((AQ$29-1)/$K58))*($R58*(1-$E58)+$Q58*(1-$F58))*((1+'Inputs &amp; Summary'!$D$7)^AQ$29))),((_xlfn.WEIBULL.DIST(AQ$29,$L58,$K58,FALSE)*($R58*(1-$E58)+$Q58*(1-$F58))*((1+'Inputs &amp; Summary'!$D$7)^AQ$29))))))</f>
        <v>56.731588930169053</v>
      </c>
      <c r="AR58" s="114">
        <f>$D58*IF(AR$29&gt;'Inputs &amp; Summary'!$D$5,0,IF(AR$29&gt;VLOOKUP($G58,Lists!$J$17:$K$21,2),IF($M58=Lists!$H$3,IF($K58&lt;1,(($S58/$K58)*((1+'Inputs &amp; Summary'!$D$7)^AR$29)),((INT(AR$29/$K58)-INT((AR$29-1)/$K58))*$S58*((1+'Inputs &amp; Summary'!$D$7)^AR$29))),(_xlfn.WEIBULL.DIST(AR$29,$L58,$K58,FALSE)*$S58*((1+'Inputs &amp; Summary'!$D$7)^AR$29))),IF($M58=Lists!$H$3,IF($K58&lt;1,((($R58*(1-$E58)+$Q58*(1-$F58))/$K58)*((1+'Inputs &amp; Summary'!$D$7)^AR$29)),((INT(AR$29/$K58)-INT((AR$29-1)/$K58))*($R58*(1-$E58)+$Q58*(1-$F58))*((1+'Inputs &amp; Summary'!$D$7)^AR$29))),((_xlfn.WEIBULL.DIST(AR$29,$L58,$K58,FALSE)*($R58*(1-$E58)+$Q58*(1-$F58))*((1+'Inputs &amp; Summary'!$D$7)^AR$29))))))</f>
        <v>57.866220708772438</v>
      </c>
      <c r="AS58" s="114">
        <f>$D58*IF(AS$29&gt;'Inputs &amp; Summary'!$D$5,0,IF(AS$29&gt;VLOOKUP($G58,Lists!$J$17:$K$21,2),IF($M58=Lists!$H$3,IF($K58&lt;1,(($S58/$K58)*((1+'Inputs &amp; Summary'!$D$7)^AS$29)),((INT(AS$29/$K58)-INT((AS$29-1)/$K58))*$S58*((1+'Inputs &amp; Summary'!$D$7)^AS$29))),(_xlfn.WEIBULL.DIST(AS$29,$L58,$K58,FALSE)*$S58*((1+'Inputs &amp; Summary'!$D$7)^AS$29))),IF($M58=Lists!$H$3,IF($K58&lt;1,((($R58*(1-$E58)+$Q58*(1-$F58))/$K58)*((1+'Inputs &amp; Summary'!$D$7)^AS$29)),((INT(AS$29/$K58)-INT((AS$29-1)/$K58))*($R58*(1-$E58)+$Q58*(1-$F58))*((1+'Inputs &amp; Summary'!$D$7)^AS$29))),((_xlfn.WEIBULL.DIST(AS$29,$L58,$K58,FALSE)*($R58*(1-$E58)+$Q58*(1-$F58))*((1+'Inputs &amp; Summary'!$D$7)^AS$29))))))</f>
        <v>0</v>
      </c>
      <c r="AT58" s="114">
        <f>$D58*IF(AT$29&gt;'Inputs &amp; Summary'!$D$5,0,IF(AT$29&gt;VLOOKUP($G58,Lists!$J$17:$K$21,2),IF($M58=Lists!$H$3,IF($K58&lt;1,(($S58/$K58)*((1+'Inputs &amp; Summary'!$D$7)^AT$29)),((INT(AT$29/$K58)-INT((AT$29-1)/$K58))*$S58*((1+'Inputs &amp; Summary'!$D$7)^AT$29))),(_xlfn.WEIBULL.DIST(AT$29,$L58,$K58,FALSE)*$S58*((1+'Inputs &amp; Summary'!$D$7)^AT$29))),IF($M58=Lists!$H$3,IF($K58&lt;1,((($R58*(1-$E58)+$Q58*(1-$F58))/$K58)*((1+'Inputs &amp; Summary'!$D$7)^AT$29)),((INT(AT$29/$K58)-INT((AT$29-1)/$K58))*($R58*(1-$E58)+$Q58*(1-$F58))*((1+'Inputs &amp; Summary'!$D$7)^AT$29))),((_xlfn.WEIBULL.DIST(AT$29,$L58,$K58,FALSE)*($R58*(1-$E58)+$Q58*(1-$F58))*((1+'Inputs &amp; Summary'!$D$7)^AT$29))))))</f>
        <v>0</v>
      </c>
      <c r="AU58" s="114">
        <f>$D58*IF(AU$29&gt;'Inputs &amp; Summary'!$D$5,0,IF(AU$29&gt;VLOOKUP($G58,Lists!$J$17:$K$21,2),IF($M58=Lists!$H$3,IF($K58&lt;1,(($S58/$K58)*((1+'Inputs &amp; Summary'!$D$7)^AU$29)),((INT(AU$29/$K58)-INT((AU$29-1)/$K58))*$S58*((1+'Inputs &amp; Summary'!$D$7)^AU$29))),(_xlfn.WEIBULL.DIST(AU$29,$L58,$K58,FALSE)*$S58*((1+'Inputs &amp; Summary'!$D$7)^AU$29))),IF($M58=Lists!$H$3,IF($K58&lt;1,((($R58*(1-$E58)+$Q58*(1-$F58))/$K58)*((1+'Inputs &amp; Summary'!$D$7)^AU$29)),((INT(AU$29/$K58)-INT((AU$29-1)/$K58))*($R58*(1-$E58)+$Q58*(1-$F58))*((1+'Inputs &amp; Summary'!$D$7)^AU$29))),((_xlfn.WEIBULL.DIST(AU$29,$L58,$K58,FALSE)*($R58*(1-$E58)+$Q58*(1-$F58))*((1+'Inputs &amp; Summary'!$D$7)^AU$29))))))</f>
        <v>0</v>
      </c>
      <c r="AV58" s="114">
        <f>$D58*IF(AV$29&gt;'Inputs &amp; Summary'!$D$5,0,IF(AV$29&gt;VLOOKUP($G58,Lists!$J$17:$K$21,2),IF($M58=Lists!$H$3,IF($K58&lt;1,(($S58/$K58)*((1+'Inputs &amp; Summary'!$D$7)^AV$29)),((INT(AV$29/$K58)-INT((AV$29-1)/$K58))*$S58*((1+'Inputs &amp; Summary'!$D$7)^AV$29))),(_xlfn.WEIBULL.DIST(AV$29,$L58,$K58,FALSE)*$S58*((1+'Inputs &amp; Summary'!$D$7)^AV$29))),IF($M58=Lists!$H$3,IF($K58&lt;1,((($R58*(1-$E58)+$Q58*(1-$F58))/$K58)*((1+'Inputs &amp; Summary'!$D$7)^AV$29)),((INT(AV$29/$K58)-INT((AV$29-1)/$K58))*($R58*(1-$E58)+$Q58*(1-$F58))*((1+'Inputs &amp; Summary'!$D$7)^AV$29))),((_xlfn.WEIBULL.DIST(AV$29,$L58,$K58,FALSE)*($R58*(1-$E58)+$Q58*(1-$F58))*((1+'Inputs &amp; Summary'!$D$7)^AV$29))))))</f>
        <v>0</v>
      </c>
      <c r="AW58" s="114">
        <f>$D58*IF(AW$29&gt;'Inputs &amp; Summary'!$D$5,0,IF(AW$29&gt;VLOOKUP($G58,Lists!$J$17:$K$21,2),IF($M58=Lists!$H$3,IF($K58&lt;1,(($S58/$K58)*((1+'Inputs &amp; Summary'!$D$7)^AW$29)),((INT(AW$29/$K58)-INT((AW$29-1)/$K58))*$S58*((1+'Inputs &amp; Summary'!$D$7)^AW$29))),(_xlfn.WEIBULL.DIST(AW$29,$L58,$K58,FALSE)*$S58*((1+'Inputs &amp; Summary'!$D$7)^AW$29))),IF($M58=Lists!$H$3,IF($K58&lt;1,((($R58*(1-$E58)+$Q58*(1-$F58))/$K58)*((1+'Inputs &amp; Summary'!$D$7)^AW$29)),((INT(AW$29/$K58)-INT((AW$29-1)/$K58))*($R58*(1-$E58)+$Q58*(1-$F58))*((1+'Inputs &amp; Summary'!$D$7)^AW$29))),((_xlfn.WEIBULL.DIST(AW$29,$L58,$K58,FALSE)*($R58*(1-$E58)+$Q58*(1-$F58))*((1+'Inputs &amp; Summary'!$D$7)^AW$29))))))</f>
        <v>0</v>
      </c>
      <c r="AX58" s="114">
        <f>$D58*IF(AX$29&gt;'Inputs &amp; Summary'!$D$5,0,IF(AX$29&gt;VLOOKUP($G58,Lists!$J$17:$K$21,2),IF($M58=Lists!$H$3,IF($K58&lt;1,(($S58/$K58)*((1+'Inputs &amp; Summary'!$D$7)^AX$29)),((INT(AX$29/$K58)-INT((AX$29-1)/$K58))*$S58*((1+'Inputs &amp; Summary'!$D$7)^AX$29))),(_xlfn.WEIBULL.DIST(AX$29,$L58,$K58,FALSE)*$S58*((1+'Inputs &amp; Summary'!$D$7)^AX$29))),IF($M58=Lists!$H$3,IF($K58&lt;1,((($R58*(1-$E58)+$Q58*(1-$F58))/$K58)*((1+'Inputs &amp; Summary'!$D$7)^AX$29)),((INT(AX$29/$K58)-INT((AX$29-1)/$K58))*($R58*(1-$E58)+$Q58*(1-$F58))*((1+'Inputs &amp; Summary'!$D$7)^AX$29))),((_xlfn.WEIBULL.DIST(AX$29,$L58,$K58,FALSE)*($R58*(1-$E58)+$Q58*(1-$F58))*((1+'Inputs &amp; Summary'!$D$7)^AX$29))))))</f>
        <v>0</v>
      </c>
      <c r="AY58" s="114">
        <f>$D58*IF(AY$29&gt;'Inputs &amp; Summary'!$D$5,0,IF(AY$29&gt;VLOOKUP($G58,Lists!$J$17:$K$21,2),IF($M58=Lists!$H$3,IF($K58&lt;1,(($S58/$K58)*((1+'Inputs &amp; Summary'!$D$7)^AY$29)),((INT(AY$29/$K58)-INT((AY$29-1)/$K58))*$S58*((1+'Inputs &amp; Summary'!$D$7)^AY$29))),(_xlfn.WEIBULL.DIST(AY$29,$L58,$K58,FALSE)*$S58*((1+'Inputs &amp; Summary'!$D$7)^AY$29))),IF($M58=Lists!$H$3,IF($K58&lt;1,((($R58*(1-$E58)+$Q58*(1-$F58))/$K58)*((1+'Inputs &amp; Summary'!$D$7)^AY$29)),((INT(AY$29/$K58)-INT((AY$29-1)/$K58))*($R58*(1-$E58)+$Q58*(1-$F58))*((1+'Inputs &amp; Summary'!$D$7)^AY$29))),((_xlfn.WEIBULL.DIST(AY$29,$L58,$K58,FALSE)*($R58*(1-$E58)+$Q58*(1-$F58))*((1+'Inputs &amp; Summary'!$D$7)^AY$29))))))</f>
        <v>0</v>
      </c>
      <c r="AZ58" s="114">
        <f>$D58*IF(AZ$29&gt;'Inputs &amp; Summary'!$D$5,0,IF(AZ$29&gt;VLOOKUP($G58,Lists!$J$17:$K$21,2),IF($M58=Lists!$H$3,IF($K58&lt;1,(($S58/$K58)*((1+'Inputs &amp; Summary'!$D$7)^AZ$29)),((INT(AZ$29/$K58)-INT((AZ$29-1)/$K58))*$S58*((1+'Inputs &amp; Summary'!$D$7)^AZ$29))),(_xlfn.WEIBULL.DIST(AZ$29,$L58,$K58,FALSE)*$S58*((1+'Inputs &amp; Summary'!$D$7)^AZ$29))),IF($M58=Lists!$H$3,IF($K58&lt;1,((($R58*(1-$E58)+$Q58*(1-$F58))/$K58)*((1+'Inputs &amp; Summary'!$D$7)^AZ$29)),((INT(AZ$29/$K58)-INT((AZ$29-1)/$K58))*($R58*(1-$E58)+$Q58*(1-$F58))*((1+'Inputs &amp; Summary'!$D$7)^AZ$29))),((_xlfn.WEIBULL.DIST(AZ$29,$L58,$K58,FALSE)*($R58*(1-$E58)+$Q58*(1-$F58))*((1+'Inputs &amp; Summary'!$D$7)^AZ$29))))))</f>
        <v>0</v>
      </c>
      <c r="BA58" s="114">
        <f>$D58*IF(BA$29&gt;'Inputs &amp; Summary'!$D$5,0,IF(BA$29&gt;VLOOKUP($G58,Lists!$J$17:$K$21,2),IF($M58=Lists!$H$3,IF($K58&lt;1,(($S58/$K58)*((1+'Inputs &amp; Summary'!$D$7)^BA$29)),((INT(BA$29/$K58)-INT((BA$29-1)/$K58))*$S58*((1+'Inputs &amp; Summary'!$D$7)^BA$29))),(_xlfn.WEIBULL.DIST(BA$29,$L58,$K58,FALSE)*$S58*((1+'Inputs &amp; Summary'!$D$7)^BA$29))),IF($M58=Lists!$H$3,IF($K58&lt;1,((($R58*(1-$E58)+$Q58*(1-$F58))/$K58)*((1+'Inputs &amp; Summary'!$D$7)^BA$29)),((INT(BA$29/$K58)-INT((BA$29-1)/$K58))*($R58*(1-$E58)+$Q58*(1-$F58))*((1+'Inputs &amp; Summary'!$D$7)^BA$29))),((_xlfn.WEIBULL.DIST(BA$29,$L58,$K58,FALSE)*($R58*(1-$E58)+$Q58*(1-$F58))*((1+'Inputs &amp; Summary'!$D$7)^BA$29))))))</f>
        <v>0</v>
      </c>
      <c r="BB58" s="114">
        <f>$D58*IF(BB$29&gt;'Inputs &amp; Summary'!$D$5,0,IF(BB$29&gt;VLOOKUP($G58,Lists!$J$17:$K$21,2),IF($M58=Lists!$H$3,IF($K58&lt;1,(($S58/$K58)*((1+'Inputs &amp; Summary'!$D$7)^BB$29)),((INT(BB$29/$K58)-INT((BB$29-1)/$K58))*$S58*((1+'Inputs &amp; Summary'!$D$7)^BB$29))),(_xlfn.WEIBULL.DIST(BB$29,$L58,$K58,FALSE)*$S58*((1+'Inputs &amp; Summary'!$D$7)^BB$29))),IF($M58=Lists!$H$3,IF($K58&lt;1,((($R58*(1-$E58)+$Q58*(1-$F58))/$K58)*((1+'Inputs &amp; Summary'!$D$7)^BB$29)),((INT(BB$29/$K58)-INT((BB$29-1)/$K58))*($R58*(1-$E58)+$Q58*(1-$F58))*((1+'Inputs &amp; Summary'!$D$7)^BB$29))),((_xlfn.WEIBULL.DIST(BB$29,$L58,$K58,FALSE)*($R58*(1-$E58)+$Q58*(1-$F58))*((1+'Inputs &amp; Summary'!$D$7)^BB$29))))))</f>
        <v>0</v>
      </c>
      <c r="BC58" s="114">
        <f>$D58*IF(BC$29&gt;'Inputs &amp; Summary'!$D$5,0,IF(BC$29&gt;VLOOKUP($G58,Lists!$J$17:$K$21,2),IF($M58=Lists!$H$3,IF($K58&lt;1,(($S58/$K58)*((1+'Inputs &amp; Summary'!$D$7)^BC$29)),((INT(BC$29/$K58)-INT((BC$29-1)/$K58))*$S58*((1+'Inputs &amp; Summary'!$D$7)^BC$29))),(_xlfn.WEIBULL.DIST(BC$29,$L58,$K58,FALSE)*$S58*((1+'Inputs &amp; Summary'!$D$7)^BC$29))),IF($M58=Lists!$H$3,IF($K58&lt;1,((($R58*(1-$E58)+$Q58*(1-$F58))/$K58)*((1+'Inputs &amp; Summary'!$D$7)^BC$29)),((INT(BC$29/$K58)-INT((BC$29-1)/$K58))*($R58*(1-$E58)+$Q58*(1-$F58))*((1+'Inputs &amp; Summary'!$D$7)^BC$29))),((_xlfn.WEIBULL.DIST(BC$29,$L58,$K58,FALSE)*($R58*(1-$E58)+$Q58*(1-$F58))*((1+'Inputs &amp; Summary'!$D$7)^BC$29))))))</f>
        <v>0</v>
      </c>
      <c r="BD58" s="114">
        <f>$D58*IF(BD$29&gt;'Inputs &amp; Summary'!$D$5,0,IF(BD$29&gt;VLOOKUP($G58,Lists!$J$17:$K$21,2),IF($M58=Lists!$H$3,IF($K58&lt;1,(($S58/$K58)*((1+'Inputs &amp; Summary'!$D$7)^BD$29)),((INT(BD$29/$K58)-INT((BD$29-1)/$K58))*$S58*((1+'Inputs &amp; Summary'!$D$7)^BD$29))),(_xlfn.WEIBULL.DIST(BD$29,$L58,$K58,FALSE)*$S58*((1+'Inputs &amp; Summary'!$D$7)^BD$29))),IF($M58=Lists!$H$3,IF($K58&lt;1,((($R58*(1-$E58)+$Q58*(1-$F58))/$K58)*((1+'Inputs &amp; Summary'!$D$7)^BD$29)),((INT(BD$29/$K58)-INT((BD$29-1)/$K58))*($R58*(1-$E58)+$Q58*(1-$F58))*((1+'Inputs &amp; Summary'!$D$7)^BD$29))),((_xlfn.WEIBULL.DIST(BD$29,$L58,$K58,FALSE)*($R58*(1-$E58)+$Q58*(1-$F58))*((1+'Inputs &amp; Summary'!$D$7)^BD$29))))))</f>
        <v>0</v>
      </c>
      <c r="BE58" s="114">
        <f>$D58*IF(BE$29&gt;'Inputs &amp; Summary'!$D$5,0,IF(BE$29&gt;VLOOKUP($G58,Lists!$J$17:$K$21,2),IF($M58=Lists!$H$3,IF($K58&lt;1,(($S58/$K58)*((1+'Inputs &amp; Summary'!$D$7)^BE$29)),((INT(BE$29/$K58)-INT((BE$29-1)/$K58))*$S58*((1+'Inputs &amp; Summary'!$D$7)^BE$29))),(_xlfn.WEIBULL.DIST(BE$29,$L58,$K58,FALSE)*$S58*((1+'Inputs &amp; Summary'!$D$7)^BE$29))),IF($M58=Lists!$H$3,IF($K58&lt;1,((($R58*(1-$E58)+$Q58*(1-$F58))/$K58)*((1+'Inputs &amp; Summary'!$D$7)^BE$29)),((INT(BE$29/$K58)-INT((BE$29-1)/$K58))*($R58*(1-$E58)+$Q58*(1-$F58))*((1+'Inputs &amp; Summary'!$D$7)^BE$29))),((_xlfn.WEIBULL.DIST(BE$29,$L58,$K58,FALSE)*($R58*(1-$E58)+$Q58*(1-$F58))*((1+'Inputs &amp; Summary'!$D$7)^BE$29))))))</f>
        <v>0</v>
      </c>
      <c r="BF58" s="114">
        <f>$D58*IF(BF$29&gt;'Inputs &amp; Summary'!$D$5,0,IF(BF$29&gt;VLOOKUP($G58,Lists!$J$17:$K$21,2),IF($M58=Lists!$H$3,IF($K58&lt;1,(($S58/$K58)*((1+'Inputs &amp; Summary'!$D$7)^BF$29)),((INT(BF$29/$K58)-INT((BF$29-1)/$K58))*$S58*((1+'Inputs &amp; Summary'!$D$7)^BF$29))),(_xlfn.WEIBULL.DIST(BF$29,$L58,$K58,FALSE)*$S58*((1+'Inputs &amp; Summary'!$D$7)^BF$29))),IF($M58=Lists!$H$3,IF($K58&lt;1,((($R58*(1-$E58)+$Q58*(1-$F58))/$K58)*((1+'Inputs &amp; Summary'!$D$7)^BF$29)),((INT(BF$29/$K58)-INT((BF$29-1)/$K58))*($R58*(1-$E58)+$Q58*(1-$F58))*((1+'Inputs &amp; Summary'!$D$7)^BF$29))),((_xlfn.WEIBULL.DIST(BF$29,$L58,$K58,FALSE)*($R58*(1-$E58)+$Q58*(1-$F58))*((1+'Inputs &amp; Summary'!$D$7)^BF$29))))))</f>
        <v>0</v>
      </c>
      <c r="BG58" s="114">
        <f>$D58*IF(BG$29&gt;'Inputs &amp; Summary'!$D$5,0,IF(BG$29&gt;VLOOKUP($G58,Lists!$J$17:$K$21,2),IF($M58=Lists!$H$3,IF($K58&lt;1,(($S58/$K58)*((1+'Inputs &amp; Summary'!$D$7)^BG$29)),((INT(BG$29/$K58)-INT((BG$29-1)/$K58))*$S58*((1+'Inputs &amp; Summary'!$D$7)^BG$29))),(_xlfn.WEIBULL.DIST(BG$29,$L58,$K58,FALSE)*$S58*((1+'Inputs &amp; Summary'!$D$7)^BG$29))),IF($M58=Lists!$H$3,IF($K58&lt;1,((($R58*(1-$E58)+$Q58*(1-$F58))/$K58)*((1+'Inputs &amp; Summary'!$D$7)^BG$29)),((INT(BG$29/$K58)-INT((BG$29-1)/$K58))*($R58*(1-$E58)+$Q58*(1-$F58))*((1+'Inputs &amp; Summary'!$D$7)^BG$29))),((_xlfn.WEIBULL.DIST(BG$29,$L58,$K58,FALSE)*($R58*(1-$E58)+$Q58*(1-$F58))*((1+'Inputs &amp; Summary'!$D$7)^BG$29))))))</f>
        <v>0</v>
      </c>
      <c r="BH58" s="114">
        <f>$D58*IF(BH$29&gt;'Inputs &amp; Summary'!$D$5,0,IF(BH$29&gt;VLOOKUP($G58,Lists!$J$17:$K$21,2),IF($M58=Lists!$H$3,IF($K58&lt;1,(($S58/$K58)*((1+'Inputs &amp; Summary'!$D$7)^BH$29)),((INT(BH$29/$K58)-INT((BH$29-1)/$K58))*$S58*((1+'Inputs &amp; Summary'!$D$7)^BH$29))),(_xlfn.WEIBULL.DIST(BH$29,$L58,$K58,FALSE)*$S58*((1+'Inputs &amp; Summary'!$D$7)^BH$29))),IF($M58=Lists!$H$3,IF($K58&lt;1,((($R58*(1-$E58)+$Q58*(1-$F58))/$K58)*((1+'Inputs &amp; Summary'!$D$7)^BH$29)),((INT(BH$29/$K58)-INT((BH$29-1)/$K58))*($R58*(1-$E58)+$Q58*(1-$F58))*((1+'Inputs &amp; Summary'!$D$7)^BH$29))),((_xlfn.WEIBULL.DIST(BH$29,$L58,$K58,FALSE)*($R58*(1-$E58)+$Q58*(1-$F58))*((1+'Inputs &amp; Summary'!$D$7)^BH$29))))))</f>
        <v>0</v>
      </c>
      <c r="BI58" s="114">
        <f>$D58*IF(BI$29&gt;'Inputs &amp; Summary'!$D$5,0,IF(BI$29&gt;VLOOKUP($G58,Lists!$J$17:$K$21,2),IF($M58=Lists!$H$3,IF($K58&lt;1,(($S58/$K58)*((1+'Inputs &amp; Summary'!$D$7)^BI$29)),((INT(BI$29/$K58)-INT((BI$29-1)/$K58))*$S58*((1+'Inputs &amp; Summary'!$D$7)^BI$29))),(_xlfn.WEIBULL.DIST(BI$29,$L58,$K58,FALSE)*$S58*((1+'Inputs &amp; Summary'!$D$7)^BI$29))),IF($M58=Lists!$H$3,IF($K58&lt;1,((($R58*(1-$E58)+$Q58*(1-$F58))/$K58)*((1+'Inputs &amp; Summary'!$D$7)^BI$29)),((INT(BI$29/$K58)-INT((BI$29-1)/$K58))*($R58*(1-$E58)+$Q58*(1-$F58))*((1+'Inputs &amp; Summary'!$D$7)^BI$29))),((_xlfn.WEIBULL.DIST(BI$29,$L58,$K58,FALSE)*($R58*(1-$E58)+$Q58*(1-$F58))*((1+'Inputs &amp; Summary'!$D$7)^BI$29))))))</f>
        <v>0</v>
      </c>
      <c r="BJ58" s="114">
        <f>$D58*IF(BJ$29&gt;'Inputs &amp; Summary'!$D$5,0,IF(BJ$29&gt;VLOOKUP($G58,Lists!$J$17:$K$21,2),IF($M58=Lists!$H$3,IF($K58&lt;1,(($S58/$K58)*((1+'Inputs &amp; Summary'!$D$7)^BJ$29)),((INT(BJ$29/$K58)-INT((BJ$29-1)/$K58))*$S58*((1+'Inputs &amp; Summary'!$D$7)^BJ$29))),(_xlfn.WEIBULL.DIST(BJ$29,$L58,$K58,FALSE)*$S58*((1+'Inputs &amp; Summary'!$D$7)^BJ$29))),IF($M58=Lists!$H$3,IF($K58&lt;1,((($R58*(1-$E58)+$Q58*(1-$F58))/$K58)*((1+'Inputs &amp; Summary'!$D$7)^BJ$29)),((INT(BJ$29/$K58)-INT((BJ$29-1)/$K58))*($R58*(1-$E58)+$Q58*(1-$F58))*((1+'Inputs &amp; Summary'!$D$7)^BJ$29))),((_xlfn.WEIBULL.DIST(BJ$29,$L58,$K58,FALSE)*($R58*(1-$E58)+$Q58*(1-$F58))*((1+'Inputs &amp; Summary'!$D$7)^BJ$29))))))</f>
        <v>0</v>
      </c>
      <c r="BK58" s="114">
        <f>$D58*IF(BK$29&gt;'Inputs &amp; Summary'!$D$5,0,IF(BK$29&gt;VLOOKUP($G58,Lists!$J$17:$K$21,2),IF($M58=Lists!$H$3,IF($K58&lt;1,(($S58/$K58)*((1+'Inputs &amp; Summary'!$D$7)^BK$29)),((INT(BK$29/$K58)-INT((BK$29-1)/$K58))*$S58*((1+'Inputs &amp; Summary'!$D$7)^BK$29))),(_xlfn.WEIBULL.DIST(BK$29,$L58,$K58,FALSE)*$S58*((1+'Inputs &amp; Summary'!$D$7)^BK$29))),IF($M58=Lists!$H$3,IF($K58&lt;1,((($R58*(1-$E58)+$Q58*(1-$F58))/$K58)*((1+'Inputs &amp; Summary'!$D$7)^BK$29)),((INT(BK$29/$K58)-INT((BK$29-1)/$K58))*($R58*(1-$E58)+$Q58*(1-$F58))*((1+'Inputs &amp; Summary'!$D$7)^BK$29))),((_xlfn.WEIBULL.DIST(BK$29,$L58,$K58,FALSE)*($R58*(1-$E58)+$Q58*(1-$F58))*((1+'Inputs &amp; Summary'!$D$7)^BK$29))))))</f>
        <v>0</v>
      </c>
      <c r="BL58" s="114">
        <f>$D58*IF(BL$29&gt;'Inputs &amp; Summary'!$D$5,0,IF(BL$29&gt;VLOOKUP($G58,Lists!$J$17:$K$21,2),IF($M58=Lists!$H$3,IF($K58&lt;1,(($S58/$K58)*((1+'Inputs &amp; Summary'!$D$7)^BL$29)),((INT(BL$29/$K58)-INT((BL$29-1)/$K58))*$S58*((1+'Inputs &amp; Summary'!$D$7)^BL$29))),(_xlfn.WEIBULL.DIST(BL$29,$L58,$K58,FALSE)*$S58*((1+'Inputs &amp; Summary'!$D$7)^BL$29))),IF($M58=Lists!$H$3,IF($K58&lt;1,((($R58*(1-$E58)+$Q58*(1-$F58))/$K58)*((1+'Inputs &amp; Summary'!$D$7)^BL$29)),((INT(BL$29/$K58)-INT((BL$29-1)/$K58))*($R58*(1-$E58)+$Q58*(1-$F58))*((1+'Inputs &amp; Summary'!$D$7)^BL$29))),((_xlfn.WEIBULL.DIST(BL$29,$L58,$K58,FALSE)*($R58*(1-$E58)+$Q58*(1-$F58))*((1+'Inputs &amp; Summary'!$D$7)^BL$29))))))</f>
        <v>0</v>
      </c>
    </row>
    <row r="59" spans="1:64" s="1" customFormat="1" ht="28.8" x14ac:dyDescent="0.3">
      <c r="A59" s="79" t="s">
        <v>177</v>
      </c>
      <c r="B59" s="33" t="s">
        <v>307</v>
      </c>
      <c r="C59" s="33" t="s">
        <v>139</v>
      </c>
      <c r="D59" s="68">
        <v>1</v>
      </c>
      <c r="E59" s="68">
        <v>0</v>
      </c>
      <c r="F59" s="68">
        <v>0</v>
      </c>
      <c r="G59" s="213" t="s">
        <v>433</v>
      </c>
      <c r="H59" s="34" t="s">
        <v>16</v>
      </c>
      <c r="I59" s="34" t="s">
        <v>96</v>
      </c>
      <c r="J59" s="33">
        <f>VLOOKUP(I59,'Labor Rates'!$A$1:$B$16,2)</f>
        <v>14.423076923076923</v>
      </c>
      <c r="K59" s="35">
        <v>1</v>
      </c>
      <c r="L59" s="35">
        <v>1</v>
      </c>
      <c r="M59" s="33" t="s">
        <v>259</v>
      </c>
      <c r="N59" s="84">
        <f>'Inputs &amp; Summary'!$D$25</f>
        <v>18</v>
      </c>
      <c r="O59" s="35">
        <v>0.25</v>
      </c>
      <c r="P59" s="5">
        <v>0</v>
      </c>
      <c r="Q59" s="73">
        <f t="shared" si="6"/>
        <v>64.90384615384616</v>
      </c>
      <c r="R59" s="73">
        <f t="shared" si="7"/>
        <v>0</v>
      </c>
      <c r="S59" s="74">
        <f t="shared" si="8"/>
        <v>64.90384615384616</v>
      </c>
      <c r="T59" s="88"/>
      <c r="U59" s="80"/>
      <c r="V59" s="87">
        <f t="shared" si="9"/>
        <v>80.426630319975231</v>
      </c>
      <c r="W59" s="87">
        <f>NPV('Inputs &amp; Summary'!$D$6,Y59:BL59)</f>
        <v>815.61160576474163</v>
      </c>
      <c r="X59" s="90">
        <f t="shared" si="10"/>
        <v>1.155191907388816E-2</v>
      </c>
      <c r="Y59" s="114">
        <f>$D59*IF(Y$29&gt;'Inputs &amp; Summary'!$D$5,0,IF(Y$29&gt;VLOOKUP($G59,Lists!$J$17:$K$21,2),IF($M59=Lists!$H$3,IF($K59&lt;1,(($S59/$K59)*((1+'Inputs &amp; Summary'!$D$7)^Y$29)),((INT(Y$29/$K59)-INT((Y$29-1)/$K59))*$S59*((1+'Inputs &amp; Summary'!$D$7)^Y$29))),(_xlfn.WEIBULL.DIST(Y$29,$L59,$K59,FALSE)*$S59*((1+'Inputs &amp; Summary'!$D$7)^Y$29))),IF($M59=Lists!$H$3,IF($K59&lt;1,((($R59*(1-$E59)+$Q59*(1-$F59))/$K59)*((1+'Inputs &amp; Summary'!$D$7)^Y$29)),((INT(Y$29/$K59)-INT((Y$29-1)/$K59))*($R59*(1-$E59)+$Q59*(1-$F59))*((1+'Inputs &amp; Summary'!$D$7)^Y$29))),((_xlfn.WEIBULL.DIST(Y$29,$L59,$K59,FALSE)*($R59*(1-$E59)+$Q59*(1-$F59))*((1+'Inputs &amp; Summary'!$D$7)^Y$29))))))</f>
        <v>66.20192307692308</v>
      </c>
      <c r="Z59" s="114">
        <f>$D59*IF(Z$29&gt;'Inputs &amp; Summary'!$D$5,0,IF(Z$29&gt;VLOOKUP($G59,Lists!$J$17:$K$21,2),IF($M59=Lists!$H$3,IF($K59&lt;1,(($S59/$K59)*((1+'Inputs &amp; Summary'!$D$7)^Z$29)),((INT(Z$29/$K59)-INT((Z$29-1)/$K59))*$S59*((1+'Inputs &amp; Summary'!$D$7)^Z$29))),(_xlfn.WEIBULL.DIST(Z$29,$L59,$K59,FALSE)*$S59*((1+'Inputs &amp; Summary'!$D$7)^Z$29))),IF($M59=Lists!$H$3,IF($K59&lt;1,((($R59*(1-$E59)+$Q59*(1-$F59))/$K59)*((1+'Inputs &amp; Summary'!$D$7)^Z$29)),((INT(Z$29/$K59)-INT((Z$29-1)/$K59))*($R59*(1-$E59)+$Q59*(1-$F59))*((1+'Inputs &amp; Summary'!$D$7)^Z$29))),((_xlfn.WEIBULL.DIST(Z$29,$L59,$K59,FALSE)*($R59*(1-$E59)+$Q59*(1-$F59))*((1+'Inputs &amp; Summary'!$D$7)^Z$29))))))</f>
        <v>67.525961538461544</v>
      </c>
      <c r="AA59" s="114">
        <f>$D59*IF(AA$29&gt;'Inputs &amp; Summary'!$D$5,0,IF(AA$29&gt;VLOOKUP($G59,Lists!$J$17:$K$21,2),IF($M59=Lists!$H$3,IF($K59&lt;1,(($S59/$K59)*((1+'Inputs &amp; Summary'!$D$7)^AA$29)),((INT(AA$29/$K59)-INT((AA$29-1)/$K59))*$S59*((1+'Inputs &amp; Summary'!$D$7)^AA$29))),(_xlfn.WEIBULL.DIST(AA$29,$L59,$K59,FALSE)*$S59*((1+'Inputs &amp; Summary'!$D$7)^AA$29))),IF($M59=Lists!$H$3,IF($K59&lt;1,((($R59*(1-$E59)+$Q59*(1-$F59))/$K59)*((1+'Inputs &amp; Summary'!$D$7)^AA$29)),((INT(AA$29/$K59)-INT((AA$29-1)/$K59))*($R59*(1-$E59)+$Q59*(1-$F59))*((1+'Inputs &amp; Summary'!$D$7)^AA$29))),((_xlfn.WEIBULL.DIST(AA$29,$L59,$K59,FALSE)*($R59*(1-$E59)+$Q59*(1-$F59))*((1+'Inputs &amp; Summary'!$D$7)^AA$29))))))</f>
        <v>68.876480769230767</v>
      </c>
      <c r="AB59" s="114">
        <f>$D59*IF(AB$29&gt;'Inputs &amp; Summary'!$D$5,0,IF(AB$29&gt;VLOOKUP($G59,Lists!$J$17:$K$21,2),IF($M59=Lists!$H$3,IF($K59&lt;1,(($S59/$K59)*((1+'Inputs &amp; Summary'!$D$7)^AB$29)),((INT(AB$29/$K59)-INT((AB$29-1)/$K59))*$S59*((1+'Inputs &amp; Summary'!$D$7)^AB$29))),(_xlfn.WEIBULL.DIST(AB$29,$L59,$K59,FALSE)*$S59*((1+'Inputs &amp; Summary'!$D$7)^AB$29))),IF($M59=Lists!$H$3,IF($K59&lt;1,((($R59*(1-$E59)+$Q59*(1-$F59))/$K59)*((1+'Inputs &amp; Summary'!$D$7)^AB$29)),((INT(AB$29/$K59)-INT((AB$29-1)/$K59))*($R59*(1-$E59)+$Q59*(1-$F59))*((1+'Inputs &amp; Summary'!$D$7)^AB$29))),((_xlfn.WEIBULL.DIST(AB$29,$L59,$K59,FALSE)*($R59*(1-$E59)+$Q59*(1-$F59))*((1+'Inputs &amp; Summary'!$D$7)^AB$29))))))</f>
        <v>70.254010384615384</v>
      </c>
      <c r="AC59" s="114">
        <f>$D59*IF(AC$29&gt;'Inputs &amp; Summary'!$D$5,0,IF(AC$29&gt;VLOOKUP($G59,Lists!$J$17:$K$21,2),IF($M59=Lists!$H$3,IF($K59&lt;1,(($S59/$K59)*((1+'Inputs &amp; Summary'!$D$7)^AC$29)),((INT(AC$29/$K59)-INT((AC$29-1)/$K59))*$S59*((1+'Inputs &amp; Summary'!$D$7)^AC$29))),(_xlfn.WEIBULL.DIST(AC$29,$L59,$K59,FALSE)*$S59*((1+'Inputs &amp; Summary'!$D$7)^AC$29))),IF($M59=Lists!$H$3,IF($K59&lt;1,((($R59*(1-$E59)+$Q59*(1-$F59))/$K59)*((1+'Inputs &amp; Summary'!$D$7)^AC$29)),((INT(AC$29/$K59)-INT((AC$29-1)/$K59))*($R59*(1-$E59)+$Q59*(1-$F59))*((1+'Inputs &amp; Summary'!$D$7)^AC$29))),((_xlfn.WEIBULL.DIST(AC$29,$L59,$K59,FALSE)*($R59*(1-$E59)+$Q59*(1-$F59))*((1+'Inputs &amp; Summary'!$D$7)^AC$29))))))</f>
        <v>71.659090592307706</v>
      </c>
      <c r="AD59" s="114">
        <f>$D59*IF(AD$29&gt;'Inputs &amp; Summary'!$D$5,0,IF(AD$29&gt;VLOOKUP($G59,Lists!$J$17:$K$21,2),IF($M59=Lists!$H$3,IF($K59&lt;1,(($S59/$K59)*((1+'Inputs &amp; Summary'!$D$7)^AD$29)),((INT(AD$29/$K59)-INT((AD$29-1)/$K59))*$S59*((1+'Inputs &amp; Summary'!$D$7)^AD$29))),(_xlfn.WEIBULL.DIST(AD$29,$L59,$K59,FALSE)*$S59*((1+'Inputs &amp; Summary'!$D$7)^AD$29))),IF($M59=Lists!$H$3,IF($K59&lt;1,((($R59*(1-$E59)+$Q59*(1-$F59))/$K59)*((1+'Inputs &amp; Summary'!$D$7)^AD$29)),((INT(AD$29/$K59)-INT((AD$29-1)/$K59))*($R59*(1-$E59)+$Q59*(1-$F59))*((1+'Inputs &amp; Summary'!$D$7)^AD$29))),((_xlfn.WEIBULL.DIST(AD$29,$L59,$K59,FALSE)*($R59*(1-$E59)+$Q59*(1-$F59))*((1+'Inputs &amp; Summary'!$D$7)^AD$29))))))</f>
        <v>73.09227240415386</v>
      </c>
      <c r="AE59" s="114">
        <f>$D59*IF(AE$29&gt;'Inputs &amp; Summary'!$D$5,0,IF(AE$29&gt;VLOOKUP($G59,Lists!$J$17:$K$21,2),IF($M59=Lists!$H$3,IF($K59&lt;1,(($S59/$K59)*((1+'Inputs &amp; Summary'!$D$7)^AE$29)),((INT(AE$29/$K59)-INT((AE$29-1)/$K59))*$S59*((1+'Inputs &amp; Summary'!$D$7)^AE$29))),(_xlfn.WEIBULL.DIST(AE$29,$L59,$K59,FALSE)*$S59*((1+'Inputs &amp; Summary'!$D$7)^AE$29))),IF($M59=Lists!$H$3,IF($K59&lt;1,((($R59*(1-$E59)+$Q59*(1-$F59))/$K59)*((1+'Inputs &amp; Summary'!$D$7)^AE$29)),((INT(AE$29/$K59)-INT((AE$29-1)/$K59))*($R59*(1-$E59)+$Q59*(1-$F59))*((1+'Inputs &amp; Summary'!$D$7)^AE$29))),((_xlfn.WEIBULL.DIST(AE$29,$L59,$K59,FALSE)*($R59*(1-$E59)+$Q59*(1-$F59))*((1+'Inputs &amp; Summary'!$D$7)^AE$29))))))</f>
        <v>74.554117852236914</v>
      </c>
      <c r="AF59" s="114">
        <f>$D59*IF(AF$29&gt;'Inputs &amp; Summary'!$D$5,0,IF(AF$29&gt;VLOOKUP($G59,Lists!$J$17:$K$21,2),IF($M59=Lists!$H$3,IF($K59&lt;1,(($S59/$K59)*((1+'Inputs &amp; Summary'!$D$7)^AF$29)),((INT(AF$29/$K59)-INT((AF$29-1)/$K59))*$S59*((1+'Inputs &amp; Summary'!$D$7)^AF$29))),(_xlfn.WEIBULL.DIST(AF$29,$L59,$K59,FALSE)*$S59*((1+'Inputs &amp; Summary'!$D$7)^AF$29))),IF($M59=Lists!$H$3,IF($K59&lt;1,((($R59*(1-$E59)+$Q59*(1-$F59))/$K59)*((1+'Inputs &amp; Summary'!$D$7)^AF$29)),((INT(AF$29/$K59)-INT((AF$29-1)/$K59))*($R59*(1-$E59)+$Q59*(1-$F59))*((1+'Inputs &amp; Summary'!$D$7)^AF$29))),((_xlfn.WEIBULL.DIST(AF$29,$L59,$K59,FALSE)*($R59*(1-$E59)+$Q59*(1-$F59))*((1+'Inputs &amp; Summary'!$D$7)^AF$29))))))</f>
        <v>76.04520020928166</v>
      </c>
      <c r="AG59" s="114">
        <f>$D59*IF(AG$29&gt;'Inputs &amp; Summary'!$D$5,0,IF(AG$29&gt;VLOOKUP($G59,Lists!$J$17:$K$21,2),IF($M59=Lists!$H$3,IF($K59&lt;1,(($S59/$K59)*((1+'Inputs &amp; Summary'!$D$7)^AG$29)),((INT(AG$29/$K59)-INT((AG$29-1)/$K59))*$S59*((1+'Inputs &amp; Summary'!$D$7)^AG$29))),(_xlfn.WEIBULL.DIST(AG$29,$L59,$K59,FALSE)*$S59*((1+'Inputs &amp; Summary'!$D$7)^AG$29))),IF($M59=Lists!$H$3,IF($K59&lt;1,((($R59*(1-$E59)+$Q59*(1-$F59))/$K59)*((1+'Inputs &amp; Summary'!$D$7)^AG$29)),((INT(AG$29/$K59)-INT((AG$29-1)/$K59))*($R59*(1-$E59)+$Q59*(1-$F59))*((1+'Inputs &amp; Summary'!$D$7)^AG$29))),((_xlfn.WEIBULL.DIST(AG$29,$L59,$K59,FALSE)*($R59*(1-$E59)+$Q59*(1-$F59))*((1+'Inputs &amp; Summary'!$D$7)^AG$29))))))</f>
        <v>77.566104213467298</v>
      </c>
      <c r="AH59" s="114">
        <f>$D59*IF(AH$29&gt;'Inputs &amp; Summary'!$D$5,0,IF(AH$29&gt;VLOOKUP($G59,Lists!$J$17:$K$21,2),IF($M59=Lists!$H$3,IF($K59&lt;1,(($S59/$K59)*((1+'Inputs &amp; Summary'!$D$7)^AH$29)),((INT(AH$29/$K59)-INT((AH$29-1)/$K59))*$S59*((1+'Inputs &amp; Summary'!$D$7)^AH$29))),(_xlfn.WEIBULL.DIST(AH$29,$L59,$K59,FALSE)*$S59*((1+'Inputs &amp; Summary'!$D$7)^AH$29))),IF($M59=Lists!$H$3,IF($K59&lt;1,((($R59*(1-$E59)+$Q59*(1-$F59))/$K59)*((1+'Inputs &amp; Summary'!$D$7)^AH$29)),((INT(AH$29/$K59)-INT((AH$29-1)/$K59))*($R59*(1-$E59)+$Q59*(1-$F59))*((1+'Inputs &amp; Summary'!$D$7)^AH$29))),((_xlfn.WEIBULL.DIST(AH$29,$L59,$K59,FALSE)*($R59*(1-$E59)+$Q59*(1-$F59))*((1+'Inputs &amp; Summary'!$D$7)^AH$29))))))</f>
        <v>79.117426297736642</v>
      </c>
      <c r="AI59" s="114">
        <f>$D59*IF(AI$29&gt;'Inputs &amp; Summary'!$D$5,0,IF(AI$29&gt;VLOOKUP($G59,Lists!$J$17:$K$21,2),IF($M59=Lists!$H$3,IF($K59&lt;1,(($S59/$K59)*((1+'Inputs &amp; Summary'!$D$7)^AI$29)),((INT(AI$29/$K59)-INT((AI$29-1)/$K59))*$S59*((1+'Inputs &amp; Summary'!$D$7)^AI$29))),(_xlfn.WEIBULL.DIST(AI$29,$L59,$K59,FALSE)*$S59*((1+'Inputs &amp; Summary'!$D$7)^AI$29))),IF($M59=Lists!$H$3,IF($K59&lt;1,((($R59*(1-$E59)+$Q59*(1-$F59))/$K59)*((1+'Inputs &amp; Summary'!$D$7)^AI$29)),((INT(AI$29/$K59)-INT((AI$29-1)/$K59))*($R59*(1-$E59)+$Q59*(1-$F59))*((1+'Inputs &amp; Summary'!$D$7)^AI$29))),((_xlfn.WEIBULL.DIST(AI$29,$L59,$K59,FALSE)*($R59*(1-$E59)+$Q59*(1-$F59))*((1+'Inputs &amp; Summary'!$D$7)^AI$29))))))</f>
        <v>80.699774823691371</v>
      </c>
      <c r="AJ59" s="114">
        <f>$D59*IF(AJ$29&gt;'Inputs &amp; Summary'!$D$5,0,IF(AJ$29&gt;VLOOKUP($G59,Lists!$J$17:$K$21,2),IF($M59=Lists!$H$3,IF($K59&lt;1,(($S59/$K59)*((1+'Inputs &amp; Summary'!$D$7)^AJ$29)),((INT(AJ$29/$K59)-INT((AJ$29-1)/$K59))*$S59*((1+'Inputs &amp; Summary'!$D$7)^AJ$29))),(_xlfn.WEIBULL.DIST(AJ$29,$L59,$K59,FALSE)*$S59*((1+'Inputs &amp; Summary'!$D$7)^AJ$29))),IF($M59=Lists!$H$3,IF($K59&lt;1,((($R59*(1-$E59)+$Q59*(1-$F59))/$K59)*((1+'Inputs &amp; Summary'!$D$7)^AJ$29)),((INT(AJ$29/$K59)-INT((AJ$29-1)/$K59))*($R59*(1-$E59)+$Q59*(1-$F59))*((1+'Inputs &amp; Summary'!$D$7)^AJ$29))),((_xlfn.WEIBULL.DIST(AJ$29,$L59,$K59,FALSE)*($R59*(1-$E59)+$Q59*(1-$F59))*((1+'Inputs &amp; Summary'!$D$7)^AJ$29))))))</f>
        <v>82.313770320165204</v>
      </c>
      <c r="AK59" s="114">
        <f>$D59*IF(AK$29&gt;'Inputs &amp; Summary'!$D$5,0,IF(AK$29&gt;VLOOKUP($G59,Lists!$J$17:$K$21,2),IF($M59=Lists!$H$3,IF($K59&lt;1,(($S59/$K59)*((1+'Inputs &amp; Summary'!$D$7)^AK$29)),((INT(AK$29/$K59)-INT((AK$29-1)/$K59))*$S59*((1+'Inputs &amp; Summary'!$D$7)^AK$29))),(_xlfn.WEIBULL.DIST(AK$29,$L59,$K59,FALSE)*$S59*((1+'Inputs &amp; Summary'!$D$7)^AK$29))),IF($M59=Lists!$H$3,IF($K59&lt;1,((($R59*(1-$E59)+$Q59*(1-$F59))/$K59)*((1+'Inputs &amp; Summary'!$D$7)^AK$29)),((INT(AK$29/$K59)-INT((AK$29-1)/$K59))*($R59*(1-$E59)+$Q59*(1-$F59))*((1+'Inputs &amp; Summary'!$D$7)^AK$29))),((_xlfn.WEIBULL.DIST(AK$29,$L59,$K59,FALSE)*($R59*(1-$E59)+$Q59*(1-$F59))*((1+'Inputs &amp; Summary'!$D$7)^AK$29))))))</f>
        <v>83.960045726568509</v>
      </c>
      <c r="AL59" s="114">
        <f>$D59*IF(AL$29&gt;'Inputs &amp; Summary'!$D$5,0,IF(AL$29&gt;VLOOKUP($G59,Lists!$J$17:$K$21,2),IF($M59=Lists!$H$3,IF($K59&lt;1,(($S59/$K59)*((1+'Inputs &amp; Summary'!$D$7)^AL$29)),((INT(AL$29/$K59)-INT((AL$29-1)/$K59))*$S59*((1+'Inputs &amp; Summary'!$D$7)^AL$29))),(_xlfn.WEIBULL.DIST(AL$29,$L59,$K59,FALSE)*$S59*((1+'Inputs &amp; Summary'!$D$7)^AL$29))),IF($M59=Lists!$H$3,IF($K59&lt;1,((($R59*(1-$E59)+$Q59*(1-$F59))/$K59)*((1+'Inputs &amp; Summary'!$D$7)^AL$29)),((INT(AL$29/$K59)-INT((AL$29-1)/$K59))*($R59*(1-$E59)+$Q59*(1-$F59))*((1+'Inputs &amp; Summary'!$D$7)^AL$29))),((_xlfn.WEIBULL.DIST(AL$29,$L59,$K59,FALSE)*($R59*(1-$E59)+$Q59*(1-$F59))*((1+'Inputs &amp; Summary'!$D$7)^AL$29))))))</f>
        <v>85.639246641099888</v>
      </c>
      <c r="AM59" s="114">
        <f>$D59*IF(AM$29&gt;'Inputs &amp; Summary'!$D$5,0,IF(AM$29&gt;VLOOKUP($G59,Lists!$J$17:$K$21,2),IF($M59=Lists!$H$3,IF($K59&lt;1,(($S59/$K59)*((1+'Inputs &amp; Summary'!$D$7)^AM$29)),((INT(AM$29/$K59)-INT((AM$29-1)/$K59))*$S59*((1+'Inputs &amp; Summary'!$D$7)^AM$29))),(_xlfn.WEIBULL.DIST(AM$29,$L59,$K59,FALSE)*$S59*((1+'Inputs &amp; Summary'!$D$7)^AM$29))),IF($M59=Lists!$H$3,IF($K59&lt;1,((($R59*(1-$E59)+$Q59*(1-$F59))/$K59)*((1+'Inputs &amp; Summary'!$D$7)^AM$29)),((INT(AM$29/$K59)-INT((AM$29-1)/$K59))*($R59*(1-$E59)+$Q59*(1-$F59))*((1+'Inputs &amp; Summary'!$D$7)^AM$29))),((_xlfn.WEIBULL.DIST(AM$29,$L59,$K59,FALSE)*($R59*(1-$E59)+$Q59*(1-$F59))*((1+'Inputs &amp; Summary'!$D$7)^AM$29))))))</f>
        <v>87.352031573921863</v>
      </c>
      <c r="AN59" s="114">
        <f>$D59*IF(AN$29&gt;'Inputs &amp; Summary'!$D$5,0,IF(AN$29&gt;VLOOKUP($G59,Lists!$J$17:$K$21,2),IF($M59=Lists!$H$3,IF($K59&lt;1,(($S59/$K59)*((1+'Inputs &amp; Summary'!$D$7)^AN$29)),((INT(AN$29/$K59)-INT((AN$29-1)/$K59))*$S59*((1+'Inputs &amp; Summary'!$D$7)^AN$29))),(_xlfn.WEIBULL.DIST(AN$29,$L59,$K59,FALSE)*$S59*((1+'Inputs &amp; Summary'!$D$7)^AN$29))),IF($M59=Lists!$H$3,IF($K59&lt;1,((($R59*(1-$E59)+$Q59*(1-$F59))/$K59)*((1+'Inputs &amp; Summary'!$D$7)^AN$29)),((INT(AN$29/$K59)-INT((AN$29-1)/$K59))*($R59*(1-$E59)+$Q59*(1-$F59))*((1+'Inputs &amp; Summary'!$D$7)^AN$29))),((_xlfn.WEIBULL.DIST(AN$29,$L59,$K59,FALSE)*($R59*(1-$E59)+$Q59*(1-$F59))*((1+'Inputs &amp; Summary'!$D$7)^AN$29))))))</f>
        <v>89.099072205400304</v>
      </c>
      <c r="AO59" s="114">
        <f>$D59*IF(AO$29&gt;'Inputs &amp; Summary'!$D$5,0,IF(AO$29&gt;VLOOKUP($G59,Lists!$J$17:$K$21,2),IF($M59=Lists!$H$3,IF($K59&lt;1,(($S59/$K59)*((1+'Inputs &amp; Summary'!$D$7)^AO$29)),((INT(AO$29/$K59)-INT((AO$29-1)/$K59))*$S59*((1+'Inputs &amp; Summary'!$D$7)^AO$29))),(_xlfn.WEIBULL.DIST(AO$29,$L59,$K59,FALSE)*$S59*((1+'Inputs &amp; Summary'!$D$7)^AO$29))),IF($M59=Lists!$H$3,IF($K59&lt;1,((($R59*(1-$E59)+$Q59*(1-$F59))/$K59)*((1+'Inputs &amp; Summary'!$D$7)^AO$29)),((INT(AO$29/$K59)-INT((AO$29-1)/$K59))*($R59*(1-$E59)+$Q59*(1-$F59))*((1+'Inputs &amp; Summary'!$D$7)^AO$29))),((_xlfn.WEIBULL.DIST(AO$29,$L59,$K59,FALSE)*($R59*(1-$E59)+$Q59*(1-$F59))*((1+'Inputs &amp; Summary'!$D$7)^AO$29))))))</f>
        <v>90.881053649508317</v>
      </c>
      <c r="AP59" s="114">
        <f>$D59*IF(AP$29&gt;'Inputs &amp; Summary'!$D$5,0,IF(AP$29&gt;VLOOKUP($G59,Lists!$J$17:$K$21,2),IF($M59=Lists!$H$3,IF($K59&lt;1,(($S59/$K59)*((1+'Inputs &amp; Summary'!$D$7)^AP$29)),((INT(AP$29/$K59)-INT((AP$29-1)/$K59))*$S59*((1+'Inputs &amp; Summary'!$D$7)^AP$29))),(_xlfn.WEIBULL.DIST(AP$29,$L59,$K59,FALSE)*$S59*((1+'Inputs &amp; Summary'!$D$7)^AP$29))),IF($M59=Lists!$H$3,IF($K59&lt;1,((($R59*(1-$E59)+$Q59*(1-$F59))/$K59)*((1+'Inputs &amp; Summary'!$D$7)^AP$29)),((INT(AP$29/$K59)-INT((AP$29-1)/$K59))*($R59*(1-$E59)+$Q59*(1-$F59))*((1+'Inputs &amp; Summary'!$D$7)^AP$29))),((_xlfn.WEIBULL.DIST(AP$29,$L59,$K59,FALSE)*($R59*(1-$E59)+$Q59*(1-$F59))*((1+'Inputs &amp; Summary'!$D$7)^AP$29))))))</f>
        <v>92.698674722498481</v>
      </c>
      <c r="AQ59" s="114">
        <f>$D59*IF(AQ$29&gt;'Inputs &amp; Summary'!$D$5,0,IF(AQ$29&gt;VLOOKUP($G59,Lists!$J$17:$K$21,2),IF($M59=Lists!$H$3,IF($K59&lt;1,(($S59/$K59)*((1+'Inputs &amp; Summary'!$D$7)^AQ$29)),((INT(AQ$29/$K59)-INT((AQ$29-1)/$K59))*$S59*((1+'Inputs &amp; Summary'!$D$7)^AQ$29))),(_xlfn.WEIBULL.DIST(AQ$29,$L59,$K59,FALSE)*$S59*((1+'Inputs &amp; Summary'!$D$7)^AQ$29))),IF($M59=Lists!$H$3,IF($K59&lt;1,((($R59*(1-$E59)+$Q59*(1-$F59))/$K59)*((1+'Inputs &amp; Summary'!$D$7)^AQ$29)),((INT(AQ$29/$K59)-INT((AQ$29-1)/$K59))*($R59*(1-$E59)+$Q59*(1-$F59))*((1+'Inputs &amp; Summary'!$D$7)^AQ$29))),((_xlfn.WEIBULL.DIST(AQ$29,$L59,$K59,FALSE)*($R59*(1-$E59)+$Q59*(1-$F59))*((1+'Inputs &amp; Summary'!$D$7)^AQ$29))))))</f>
        <v>94.552648216948441</v>
      </c>
      <c r="AR59" s="114">
        <f>$D59*IF(AR$29&gt;'Inputs &amp; Summary'!$D$5,0,IF(AR$29&gt;VLOOKUP($G59,Lists!$J$17:$K$21,2),IF($M59=Lists!$H$3,IF($K59&lt;1,(($S59/$K59)*((1+'Inputs &amp; Summary'!$D$7)^AR$29)),((INT(AR$29/$K59)-INT((AR$29-1)/$K59))*$S59*((1+'Inputs &amp; Summary'!$D$7)^AR$29))),(_xlfn.WEIBULL.DIST(AR$29,$L59,$K59,FALSE)*$S59*((1+'Inputs &amp; Summary'!$D$7)^AR$29))),IF($M59=Lists!$H$3,IF($K59&lt;1,((($R59*(1-$E59)+$Q59*(1-$F59))/$K59)*((1+'Inputs &amp; Summary'!$D$7)^AR$29)),((INT(AR$29/$K59)-INT((AR$29-1)/$K59))*($R59*(1-$E59)+$Q59*(1-$F59))*((1+'Inputs &amp; Summary'!$D$7)^AR$29))),((_xlfn.WEIBULL.DIST(AR$29,$L59,$K59,FALSE)*($R59*(1-$E59)+$Q59*(1-$F59))*((1+'Inputs &amp; Summary'!$D$7)^AR$29))))))</f>
        <v>96.443701181287423</v>
      </c>
      <c r="AS59" s="114">
        <f>$D59*IF(AS$29&gt;'Inputs &amp; Summary'!$D$5,0,IF(AS$29&gt;VLOOKUP($G59,Lists!$J$17:$K$21,2),IF($M59=Lists!$H$3,IF($K59&lt;1,(($S59/$K59)*((1+'Inputs &amp; Summary'!$D$7)^AS$29)),((INT(AS$29/$K59)-INT((AS$29-1)/$K59))*$S59*((1+'Inputs &amp; Summary'!$D$7)^AS$29))),(_xlfn.WEIBULL.DIST(AS$29,$L59,$K59,FALSE)*$S59*((1+'Inputs &amp; Summary'!$D$7)^AS$29))),IF($M59=Lists!$H$3,IF($K59&lt;1,((($R59*(1-$E59)+$Q59*(1-$F59))/$K59)*((1+'Inputs &amp; Summary'!$D$7)^AS$29)),((INT(AS$29/$K59)-INT((AS$29-1)/$K59))*($R59*(1-$E59)+$Q59*(1-$F59))*((1+'Inputs &amp; Summary'!$D$7)^AS$29))),((_xlfn.WEIBULL.DIST(AS$29,$L59,$K59,FALSE)*($R59*(1-$E59)+$Q59*(1-$F59))*((1+'Inputs &amp; Summary'!$D$7)^AS$29))))))</f>
        <v>0</v>
      </c>
      <c r="AT59" s="114">
        <f>$D59*IF(AT$29&gt;'Inputs &amp; Summary'!$D$5,0,IF(AT$29&gt;VLOOKUP($G59,Lists!$J$17:$K$21,2),IF($M59=Lists!$H$3,IF($K59&lt;1,(($S59/$K59)*((1+'Inputs &amp; Summary'!$D$7)^AT$29)),((INT(AT$29/$K59)-INT((AT$29-1)/$K59))*$S59*((1+'Inputs &amp; Summary'!$D$7)^AT$29))),(_xlfn.WEIBULL.DIST(AT$29,$L59,$K59,FALSE)*$S59*((1+'Inputs &amp; Summary'!$D$7)^AT$29))),IF($M59=Lists!$H$3,IF($K59&lt;1,((($R59*(1-$E59)+$Q59*(1-$F59))/$K59)*((1+'Inputs &amp; Summary'!$D$7)^AT$29)),((INT(AT$29/$K59)-INT((AT$29-1)/$K59))*($R59*(1-$E59)+$Q59*(1-$F59))*((1+'Inputs &amp; Summary'!$D$7)^AT$29))),((_xlfn.WEIBULL.DIST(AT$29,$L59,$K59,FALSE)*($R59*(1-$E59)+$Q59*(1-$F59))*((1+'Inputs &amp; Summary'!$D$7)^AT$29))))))</f>
        <v>0</v>
      </c>
      <c r="AU59" s="114">
        <f>$D59*IF(AU$29&gt;'Inputs &amp; Summary'!$D$5,0,IF(AU$29&gt;VLOOKUP($G59,Lists!$J$17:$K$21,2),IF($M59=Lists!$H$3,IF($K59&lt;1,(($S59/$K59)*((1+'Inputs &amp; Summary'!$D$7)^AU$29)),((INT(AU$29/$K59)-INT((AU$29-1)/$K59))*$S59*((1+'Inputs &amp; Summary'!$D$7)^AU$29))),(_xlfn.WEIBULL.DIST(AU$29,$L59,$K59,FALSE)*$S59*((1+'Inputs &amp; Summary'!$D$7)^AU$29))),IF($M59=Lists!$H$3,IF($K59&lt;1,((($R59*(1-$E59)+$Q59*(1-$F59))/$K59)*((1+'Inputs &amp; Summary'!$D$7)^AU$29)),((INT(AU$29/$K59)-INT((AU$29-1)/$K59))*($R59*(1-$E59)+$Q59*(1-$F59))*((1+'Inputs &amp; Summary'!$D$7)^AU$29))),((_xlfn.WEIBULL.DIST(AU$29,$L59,$K59,FALSE)*($R59*(1-$E59)+$Q59*(1-$F59))*((1+'Inputs &amp; Summary'!$D$7)^AU$29))))))</f>
        <v>0</v>
      </c>
      <c r="AV59" s="114">
        <f>$D59*IF(AV$29&gt;'Inputs &amp; Summary'!$D$5,0,IF(AV$29&gt;VLOOKUP($G59,Lists!$J$17:$K$21,2),IF($M59=Lists!$H$3,IF($K59&lt;1,(($S59/$K59)*((1+'Inputs &amp; Summary'!$D$7)^AV$29)),((INT(AV$29/$K59)-INT((AV$29-1)/$K59))*$S59*((1+'Inputs &amp; Summary'!$D$7)^AV$29))),(_xlfn.WEIBULL.DIST(AV$29,$L59,$K59,FALSE)*$S59*((1+'Inputs &amp; Summary'!$D$7)^AV$29))),IF($M59=Lists!$H$3,IF($K59&lt;1,((($R59*(1-$E59)+$Q59*(1-$F59))/$K59)*((1+'Inputs &amp; Summary'!$D$7)^AV$29)),((INT(AV$29/$K59)-INT((AV$29-1)/$K59))*($R59*(1-$E59)+$Q59*(1-$F59))*((1+'Inputs &amp; Summary'!$D$7)^AV$29))),((_xlfn.WEIBULL.DIST(AV$29,$L59,$K59,FALSE)*($R59*(1-$E59)+$Q59*(1-$F59))*((1+'Inputs &amp; Summary'!$D$7)^AV$29))))))</f>
        <v>0</v>
      </c>
      <c r="AW59" s="114">
        <f>$D59*IF(AW$29&gt;'Inputs &amp; Summary'!$D$5,0,IF(AW$29&gt;VLOOKUP($G59,Lists!$J$17:$K$21,2),IF($M59=Lists!$H$3,IF($K59&lt;1,(($S59/$K59)*((1+'Inputs &amp; Summary'!$D$7)^AW$29)),((INT(AW$29/$K59)-INT((AW$29-1)/$K59))*$S59*((1+'Inputs &amp; Summary'!$D$7)^AW$29))),(_xlfn.WEIBULL.DIST(AW$29,$L59,$K59,FALSE)*$S59*((1+'Inputs &amp; Summary'!$D$7)^AW$29))),IF($M59=Lists!$H$3,IF($K59&lt;1,((($R59*(1-$E59)+$Q59*(1-$F59))/$K59)*((1+'Inputs &amp; Summary'!$D$7)^AW$29)),((INT(AW$29/$K59)-INT((AW$29-1)/$K59))*($R59*(1-$E59)+$Q59*(1-$F59))*((1+'Inputs &amp; Summary'!$D$7)^AW$29))),((_xlfn.WEIBULL.DIST(AW$29,$L59,$K59,FALSE)*($R59*(1-$E59)+$Q59*(1-$F59))*((1+'Inputs &amp; Summary'!$D$7)^AW$29))))))</f>
        <v>0</v>
      </c>
      <c r="AX59" s="114">
        <f>$D59*IF(AX$29&gt;'Inputs &amp; Summary'!$D$5,0,IF(AX$29&gt;VLOOKUP($G59,Lists!$J$17:$K$21,2),IF($M59=Lists!$H$3,IF($K59&lt;1,(($S59/$K59)*((1+'Inputs &amp; Summary'!$D$7)^AX$29)),((INT(AX$29/$K59)-INT((AX$29-1)/$K59))*$S59*((1+'Inputs &amp; Summary'!$D$7)^AX$29))),(_xlfn.WEIBULL.DIST(AX$29,$L59,$K59,FALSE)*$S59*((1+'Inputs &amp; Summary'!$D$7)^AX$29))),IF($M59=Lists!$H$3,IF($K59&lt;1,((($R59*(1-$E59)+$Q59*(1-$F59))/$K59)*((1+'Inputs &amp; Summary'!$D$7)^AX$29)),((INT(AX$29/$K59)-INT((AX$29-1)/$K59))*($R59*(1-$E59)+$Q59*(1-$F59))*((1+'Inputs &amp; Summary'!$D$7)^AX$29))),((_xlfn.WEIBULL.DIST(AX$29,$L59,$K59,FALSE)*($R59*(1-$E59)+$Q59*(1-$F59))*((1+'Inputs &amp; Summary'!$D$7)^AX$29))))))</f>
        <v>0</v>
      </c>
      <c r="AY59" s="114">
        <f>$D59*IF(AY$29&gt;'Inputs &amp; Summary'!$D$5,0,IF(AY$29&gt;VLOOKUP($G59,Lists!$J$17:$K$21,2),IF($M59=Lists!$H$3,IF($K59&lt;1,(($S59/$K59)*((1+'Inputs &amp; Summary'!$D$7)^AY$29)),((INT(AY$29/$K59)-INT((AY$29-1)/$K59))*$S59*((1+'Inputs &amp; Summary'!$D$7)^AY$29))),(_xlfn.WEIBULL.DIST(AY$29,$L59,$K59,FALSE)*$S59*((1+'Inputs &amp; Summary'!$D$7)^AY$29))),IF($M59=Lists!$H$3,IF($K59&lt;1,((($R59*(1-$E59)+$Q59*(1-$F59))/$K59)*((1+'Inputs &amp; Summary'!$D$7)^AY$29)),((INT(AY$29/$K59)-INT((AY$29-1)/$K59))*($R59*(1-$E59)+$Q59*(1-$F59))*((1+'Inputs &amp; Summary'!$D$7)^AY$29))),((_xlfn.WEIBULL.DIST(AY$29,$L59,$K59,FALSE)*($R59*(1-$E59)+$Q59*(1-$F59))*((1+'Inputs &amp; Summary'!$D$7)^AY$29))))))</f>
        <v>0</v>
      </c>
      <c r="AZ59" s="114">
        <f>$D59*IF(AZ$29&gt;'Inputs &amp; Summary'!$D$5,0,IF(AZ$29&gt;VLOOKUP($G59,Lists!$J$17:$K$21,2),IF($M59=Lists!$H$3,IF($K59&lt;1,(($S59/$K59)*((1+'Inputs &amp; Summary'!$D$7)^AZ$29)),((INT(AZ$29/$K59)-INT((AZ$29-1)/$K59))*$S59*((1+'Inputs &amp; Summary'!$D$7)^AZ$29))),(_xlfn.WEIBULL.DIST(AZ$29,$L59,$K59,FALSE)*$S59*((1+'Inputs &amp; Summary'!$D$7)^AZ$29))),IF($M59=Lists!$H$3,IF($K59&lt;1,((($R59*(1-$E59)+$Q59*(1-$F59))/$K59)*((1+'Inputs &amp; Summary'!$D$7)^AZ$29)),((INT(AZ$29/$K59)-INT((AZ$29-1)/$K59))*($R59*(1-$E59)+$Q59*(1-$F59))*((1+'Inputs &amp; Summary'!$D$7)^AZ$29))),((_xlfn.WEIBULL.DIST(AZ$29,$L59,$K59,FALSE)*($R59*(1-$E59)+$Q59*(1-$F59))*((1+'Inputs &amp; Summary'!$D$7)^AZ$29))))))</f>
        <v>0</v>
      </c>
      <c r="BA59" s="114">
        <f>$D59*IF(BA$29&gt;'Inputs &amp; Summary'!$D$5,0,IF(BA$29&gt;VLOOKUP($G59,Lists!$J$17:$K$21,2),IF($M59=Lists!$H$3,IF($K59&lt;1,(($S59/$K59)*((1+'Inputs &amp; Summary'!$D$7)^BA$29)),((INT(BA$29/$K59)-INT((BA$29-1)/$K59))*$S59*((1+'Inputs &amp; Summary'!$D$7)^BA$29))),(_xlfn.WEIBULL.DIST(BA$29,$L59,$K59,FALSE)*$S59*((1+'Inputs &amp; Summary'!$D$7)^BA$29))),IF($M59=Lists!$H$3,IF($K59&lt;1,((($R59*(1-$E59)+$Q59*(1-$F59))/$K59)*((1+'Inputs &amp; Summary'!$D$7)^BA$29)),((INT(BA$29/$K59)-INT((BA$29-1)/$K59))*($R59*(1-$E59)+$Q59*(1-$F59))*((1+'Inputs &amp; Summary'!$D$7)^BA$29))),((_xlfn.WEIBULL.DIST(BA$29,$L59,$K59,FALSE)*($R59*(1-$E59)+$Q59*(1-$F59))*((1+'Inputs &amp; Summary'!$D$7)^BA$29))))))</f>
        <v>0</v>
      </c>
      <c r="BB59" s="114">
        <f>$D59*IF(BB$29&gt;'Inputs &amp; Summary'!$D$5,0,IF(BB$29&gt;VLOOKUP($G59,Lists!$J$17:$K$21,2),IF($M59=Lists!$H$3,IF($K59&lt;1,(($S59/$K59)*((1+'Inputs &amp; Summary'!$D$7)^BB$29)),((INT(BB$29/$K59)-INT((BB$29-1)/$K59))*$S59*((1+'Inputs &amp; Summary'!$D$7)^BB$29))),(_xlfn.WEIBULL.DIST(BB$29,$L59,$K59,FALSE)*$S59*((1+'Inputs &amp; Summary'!$D$7)^BB$29))),IF($M59=Lists!$H$3,IF($K59&lt;1,((($R59*(1-$E59)+$Q59*(1-$F59))/$K59)*((1+'Inputs &amp; Summary'!$D$7)^BB$29)),((INT(BB$29/$K59)-INT((BB$29-1)/$K59))*($R59*(1-$E59)+$Q59*(1-$F59))*((1+'Inputs &amp; Summary'!$D$7)^BB$29))),((_xlfn.WEIBULL.DIST(BB$29,$L59,$K59,FALSE)*($R59*(1-$E59)+$Q59*(1-$F59))*((1+'Inputs &amp; Summary'!$D$7)^BB$29))))))</f>
        <v>0</v>
      </c>
      <c r="BC59" s="114">
        <f>$D59*IF(BC$29&gt;'Inputs &amp; Summary'!$D$5,0,IF(BC$29&gt;VLOOKUP($G59,Lists!$J$17:$K$21,2),IF($M59=Lists!$H$3,IF($K59&lt;1,(($S59/$K59)*((1+'Inputs &amp; Summary'!$D$7)^BC$29)),((INT(BC$29/$K59)-INT((BC$29-1)/$K59))*$S59*((1+'Inputs &amp; Summary'!$D$7)^BC$29))),(_xlfn.WEIBULL.DIST(BC$29,$L59,$K59,FALSE)*$S59*((1+'Inputs &amp; Summary'!$D$7)^BC$29))),IF($M59=Lists!$H$3,IF($K59&lt;1,((($R59*(1-$E59)+$Q59*(1-$F59))/$K59)*((1+'Inputs &amp; Summary'!$D$7)^BC$29)),((INT(BC$29/$K59)-INT((BC$29-1)/$K59))*($R59*(1-$E59)+$Q59*(1-$F59))*((1+'Inputs &amp; Summary'!$D$7)^BC$29))),((_xlfn.WEIBULL.DIST(BC$29,$L59,$K59,FALSE)*($R59*(1-$E59)+$Q59*(1-$F59))*((1+'Inputs &amp; Summary'!$D$7)^BC$29))))))</f>
        <v>0</v>
      </c>
      <c r="BD59" s="114">
        <f>$D59*IF(BD$29&gt;'Inputs &amp; Summary'!$D$5,0,IF(BD$29&gt;VLOOKUP($G59,Lists!$J$17:$K$21,2),IF($M59=Lists!$H$3,IF($K59&lt;1,(($S59/$K59)*((1+'Inputs &amp; Summary'!$D$7)^BD$29)),((INT(BD$29/$K59)-INT((BD$29-1)/$K59))*$S59*((1+'Inputs &amp; Summary'!$D$7)^BD$29))),(_xlfn.WEIBULL.DIST(BD$29,$L59,$K59,FALSE)*$S59*((1+'Inputs &amp; Summary'!$D$7)^BD$29))),IF($M59=Lists!$H$3,IF($K59&lt;1,((($R59*(1-$E59)+$Q59*(1-$F59))/$K59)*((1+'Inputs &amp; Summary'!$D$7)^BD$29)),((INT(BD$29/$K59)-INT((BD$29-1)/$K59))*($R59*(1-$E59)+$Q59*(1-$F59))*((1+'Inputs &amp; Summary'!$D$7)^BD$29))),((_xlfn.WEIBULL.DIST(BD$29,$L59,$K59,FALSE)*($R59*(1-$E59)+$Q59*(1-$F59))*((1+'Inputs &amp; Summary'!$D$7)^BD$29))))))</f>
        <v>0</v>
      </c>
      <c r="BE59" s="114">
        <f>$D59*IF(BE$29&gt;'Inputs &amp; Summary'!$D$5,0,IF(BE$29&gt;VLOOKUP($G59,Lists!$J$17:$K$21,2),IF($M59=Lists!$H$3,IF($K59&lt;1,(($S59/$K59)*((1+'Inputs &amp; Summary'!$D$7)^BE$29)),((INT(BE$29/$K59)-INT((BE$29-1)/$K59))*$S59*((1+'Inputs &amp; Summary'!$D$7)^BE$29))),(_xlfn.WEIBULL.DIST(BE$29,$L59,$K59,FALSE)*$S59*((1+'Inputs &amp; Summary'!$D$7)^BE$29))),IF($M59=Lists!$H$3,IF($K59&lt;1,((($R59*(1-$E59)+$Q59*(1-$F59))/$K59)*((1+'Inputs &amp; Summary'!$D$7)^BE$29)),((INT(BE$29/$K59)-INT((BE$29-1)/$K59))*($R59*(1-$E59)+$Q59*(1-$F59))*((1+'Inputs &amp; Summary'!$D$7)^BE$29))),((_xlfn.WEIBULL.DIST(BE$29,$L59,$K59,FALSE)*($R59*(1-$E59)+$Q59*(1-$F59))*((1+'Inputs &amp; Summary'!$D$7)^BE$29))))))</f>
        <v>0</v>
      </c>
      <c r="BF59" s="114">
        <f>$D59*IF(BF$29&gt;'Inputs &amp; Summary'!$D$5,0,IF(BF$29&gt;VLOOKUP($G59,Lists!$J$17:$K$21,2),IF($M59=Lists!$H$3,IF($K59&lt;1,(($S59/$K59)*((1+'Inputs &amp; Summary'!$D$7)^BF$29)),((INT(BF$29/$K59)-INT((BF$29-1)/$K59))*$S59*((1+'Inputs &amp; Summary'!$D$7)^BF$29))),(_xlfn.WEIBULL.DIST(BF$29,$L59,$K59,FALSE)*$S59*((1+'Inputs &amp; Summary'!$D$7)^BF$29))),IF($M59=Lists!$H$3,IF($K59&lt;1,((($R59*(1-$E59)+$Q59*(1-$F59))/$K59)*((1+'Inputs &amp; Summary'!$D$7)^BF$29)),((INT(BF$29/$K59)-INT((BF$29-1)/$K59))*($R59*(1-$E59)+$Q59*(1-$F59))*((1+'Inputs &amp; Summary'!$D$7)^BF$29))),((_xlfn.WEIBULL.DIST(BF$29,$L59,$K59,FALSE)*($R59*(1-$E59)+$Q59*(1-$F59))*((1+'Inputs &amp; Summary'!$D$7)^BF$29))))))</f>
        <v>0</v>
      </c>
      <c r="BG59" s="114">
        <f>$D59*IF(BG$29&gt;'Inputs &amp; Summary'!$D$5,0,IF(BG$29&gt;VLOOKUP($G59,Lists!$J$17:$K$21,2),IF($M59=Lists!$H$3,IF($K59&lt;1,(($S59/$K59)*((1+'Inputs &amp; Summary'!$D$7)^BG$29)),((INT(BG$29/$K59)-INT((BG$29-1)/$K59))*$S59*((1+'Inputs &amp; Summary'!$D$7)^BG$29))),(_xlfn.WEIBULL.DIST(BG$29,$L59,$K59,FALSE)*$S59*((1+'Inputs &amp; Summary'!$D$7)^BG$29))),IF($M59=Lists!$H$3,IF($K59&lt;1,((($R59*(1-$E59)+$Q59*(1-$F59))/$K59)*((1+'Inputs &amp; Summary'!$D$7)^BG$29)),((INT(BG$29/$K59)-INT((BG$29-1)/$K59))*($R59*(1-$E59)+$Q59*(1-$F59))*((1+'Inputs &amp; Summary'!$D$7)^BG$29))),((_xlfn.WEIBULL.DIST(BG$29,$L59,$K59,FALSE)*($R59*(1-$E59)+$Q59*(1-$F59))*((1+'Inputs &amp; Summary'!$D$7)^BG$29))))))</f>
        <v>0</v>
      </c>
      <c r="BH59" s="114">
        <f>$D59*IF(BH$29&gt;'Inputs &amp; Summary'!$D$5,0,IF(BH$29&gt;VLOOKUP($G59,Lists!$J$17:$K$21,2),IF($M59=Lists!$H$3,IF($K59&lt;1,(($S59/$K59)*((1+'Inputs &amp; Summary'!$D$7)^BH$29)),((INT(BH$29/$K59)-INT((BH$29-1)/$K59))*$S59*((1+'Inputs &amp; Summary'!$D$7)^BH$29))),(_xlfn.WEIBULL.DIST(BH$29,$L59,$K59,FALSE)*$S59*((1+'Inputs &amp; Summary'!$D$7)^BH$29))),IF($M59=Lists!$H$3,IF($K59&lt;1,((($R59*(1-$E59)+$Q59*(1-$F59))/$K59)*((1+'Inputs &amp; Summary'!$D$7)^BH$29)),((INT(BH$29/$K59)-INT((BH$29-1)/$K59))*($R59*(1-$E59)+$Q59*(1-$F59))*((1+'Inputs &amp; Summary'!$D$7)^BH$29))),((_xlfn.WEIBULL.DIST(BH$29,$L59,$K59,FALSE)*($R59*(1-$E59)+$Q59*(1-$F59))*((1+'Inputs &amp; Summary'!$D$7)^BH$29))))))</f>
        <v>0</v>
      </c>
      <c r="BI59" s="114">
        <f>$D59*IF(BI$29&gt;'Inputs &amp; Summary'!$D$5,0,IF(BI$29&gt;VLOOKUP($G59,Lists!$J$17:$K$21,2),IF($M59=Lists!$H$3,IF($K59&lt;1,(($S59/$K59)*((1+'Inputs &amp; Summary'!$D$7)^BI$29)),((INT(BI$29/$K59)-INT((BI$29-1)/$K59))*$S59*((1+'Inputs &amp; Summary'!$D$7)^BI$29))),(_xlfn.WEIBULL.DIST(BI$29,$L59,$K59,FALSE)*$S59*((1+'Inputs &amp; Summary'!$D$7)^BI$29))),IF($M59=Lists!$H$3,IF($K59&lt;1,((($R59*(1-$E59)+$Q59*(1-$F59))/$K59)*((1+'Inputs &amp; Summary'!$D$7)^BI$29)),((INT(BI$29/$K59)-INT((BI$29-1)/$K59))*($R59*(1-$E59)+$Q59*(1-$F59))*((1+'Inputs &amp; Summary'!$D$7)^BI$29))),((_xlfn.WEIBULL.DIST(BI$29,$L59,$K59,FALSE)*($R59*(1-$E59)+$Q59*(1-$F59))*((1+'Inputs &amp; Summary'!$D$7)^BI$29))))))</f>
        <v>0</v>
      </c>
      <c r="BJ59" s="114">
        <f>$D59*IF(BJ$29&gt;'Inputs &amp; Summary'!$D$5,0,IF(BJ$29&gt;VLOOKUP($G59,Lists!$J$17:$K$21,2),IF($M59=Lists!$H$3,IF($K59&lt;1,(($S59/$K59)*((1+'Inputs &amp; Summary'!$D$7)^BJ$29)),((INT(BJ$29/$K59)-INT((BJ$29-1)/$K59))*$S59*((1+'Inputs &amp; Summary'!$D$7)^BJ$29))),(_xlfn.WEIBULL.DIST(BJ$29,$L59,$K59,FALSE)*$S59*((1+'Inputs &amp; Summary'!$D$7)^BJ$29))),IF($M59=Lists!$H$3,IF($K59&lt;1,((($R59*(1-$E59)+$Q59*(1-$F59))/$K59)*((1+'Inputs &amp; Summary'!$D$7)^BJ$29)),((INT(BJ$29/$K59)-INT((BJ$29-1)/$K59))*($R59*(1-$E59)+$Q59*(1-$F59))*((1+'Inputs &amp; Summary'!$D$7)^BJ$29))),((_xlfn.WEIBULL.DIST(BJ$29,$L59,$K59,FALSE)*($R59*(1-$E59)+$Q59*(1-$F59))*((1+'Inputs &amp; Summary'!$D$7)^BJ$29))))))</f>
        <v>0</v>
      </c>
      <c r="BK59" s="114">
        <f>$D59*IF(BK$29&gt;'Inputs &amp; Summary'!$D$5,0,IF(BK$29&gt;VLOOKUP($G59,Lists!$J$17:$K$21,2),IF($M59=Lists!$H$3,IF($K59&lt;1,(($S59/$K59)*((1+'Inputs &amp; Summary'!$D$7)^BK$29)),((INT(BK$29/$K59)-INT((BK$29-1)/$K59))*$S59*((1+'Inputs &amp; Summary'!$D$7)^BK$29))),(_xlfn.WEIBULL.DIST(BK$29,$L59,$K59,FALSE)*$S59*((1+'Inputs &amp; Summary'!$D$7)^BK$29))),IF($M59=Lists!$H$3,IF($K59&lt;1,((($R59*(1-$E59)+$Q59*(1-$F59))/$K59)*((1+'Inputs &amp; Summary'!$D$7)^BK$29)),((INT(BK$29/$K59)-INT((BK$29-1)/$K59))*($R59*(1-$E59)+$Q59*(1-$F59))*((1+'Inputs &amp; Summary'!$D$7)^BK$29))),((_xlfn.WEIBULL.DIST(BK$29,$L59,$K59,FALSE)*($R59*(1-$E59)+$Q59*(1-$F59))*((1+'Inputs &amp; Summary'!$D$7)^BK$29))))))</f>
        <v>0</v>
      </c>
      <c r="BL59" s="114">
        <f>$D59*IF(BL$29&gt;'Inputs &amp; Summary'!$D$5,0,IF(BL$29&gt;VLOOKUP($G59,Lists!$J$17:$K$21,2),IF($M59=Lists!$H$3,IF($K59&lt;1,(($S59/$K59)*((1+'Inputs &amp; Summary'!$D$7)^BL$29)),((INT(BL$29/$K59)-INT((BL$29-1)/$K59))*$S59*((1+'Inputs &amp; Summary'!$D$7)^BL$29))),(_xlfn.WEIBULL.DIST(BL$29,$L59,$K59,FALSE)*$S59*((1+'Inputs &amp; Summary'!$D$7)^BL$29))),IF($M59=Lists!$H$3,IF($K59&lt;1,((($R59*(1-$E59)+$Q59*(1-$F59))/$K59)*((1+'Inputs &amp; Summary'!$D$7)^BL$29)),((INT(BL$29/$K59)-INT((BL$29-1)/$K59))*($R59*(1-$E59)+$Q59*(1-$F59))*((1+'Inputs &amp; Summary'!$D$7)^BL$29))),((_xlfn.WEIBULL.DIST(BL$29,$L59,$K59,FALSE)*($R59*(1-$E59)+$Q59*(1-$F59))*((1+'Inputs &amp; Summary'!$D$7)^BL$29))))))</f>
        <v>0</v>
      </c>
    </row>
    <row r="60" spans="1:64" s="1" customFormat="1" x14ac:dyDescent="0.3">
      <c r="A60" s="79" t="s">
        <v>155</v>
      </c>
      <c r="B60" s="33" t="s">
        <v>307</v>
      </c>
      <c r="C60" s="33" t="s">
        <v>139</v>
      </c>
      <c r="D60" s="68">
        <v>0</v>
      </c>
      <c r="E60" s="68">
        <v>0</v>
      </c>
      <c r="F60" s="68">
        <v>0</v>
      </c>
      <c r="G60" s="213" t="s">
        <v>433</v>
      </c>
      <c r="H60" s="34" t="s">
        <v>287</v>
      </c>
      <c r="I60" s="34" t="s">
        <v>95</v>
      </c>
      <c r="J60" s="33">
        <f>VLOOKUP(I60,'Labor Rates'!$A$1:$B$16,2)</f>
        <v>23.197115384615383</v>
      </c>
      <c r="K60" s="35">
        <v>5</v>
      </c>
      <c r="L60" s="35">
        <v>1</v>
      </c>
      <c r="M60" s="33" t="s">
        <v>259</v>
      </c>
      <c r="N60" s="84">
        <f>'Inputs &amp; Summary'!$D$23</f>
        <v>103.04449648711943</v>
      </c>
      <c r="O60" s="35">
        <v>0.25</v>
      </c>
      <c r="P60" s="5">
        <v>0</v>
      </c>
      <c r="Q60" s="73">
        <f t="shared" si="6"/>
        <v>597.583768690326</v>
      </c>
      <c r="R60" s="73">
        <f t="shared" si="7"/>
        <v>0</v>
      </c>
      <c r="S60" s="74">
        <f t="shared" si="8"/>
        <v>0</v>
      </c>
      <c r="T60" s="88"/>
      <c r="U60" s="80"/>
      <c r="V60" s="87">
        <f t="shared" si="9"/>
        <v>0</v>
      </c>
      <c r="W60" s="87">
        <f>NPV('Inputs &amp; Summary'!$D$6,Y60:BL60)</f>
        <v>0</v>
      </c>
      <c r="X60" s="90">
        <f t="shared" si="10"/>
        <v>0</v>
      </c>
      <c r="Y60" s="114">
        <f>$D60*IF(Y$29&gt;'Inputs &amp; Summary'!$D$5,0,IF(Y$29&gt;VLOOKUP($G60,Lists!$J$17:$K$21,2),IF($M60=Lists!$H$3,IF($K60&lt;1,(($S60/$K60)*((1+'Inputs &amp; Summary'!$D$7)^Y$29)),((INT(Y$29/$K60)-INT((Y$29-1)/$K60))*$S60*((1+'Inputs &amp; Summary'!$D$7)^Y$29))),(_xlfn.WEIBULL.DIST(Y$29,$L60,$K60,FALSE)*$S60*((1+'Inputs &amp; Summary'!$D$7)^Y$29))),IF($M60=Lists!$H$3,IF($K60&lt;1,((($R60*(1-$E60)+$Q60*(1-$F60))/$K60)*((1+'Inputs &amp; Summary'!$D$7)^Y$29)),((INT(Y$29/$K60)-INT((Y$29-1)/$K60))*($R60*(1-$E60)+$Q60*(1-$F60))*((1+'Inputs &amp; Summary'!$D$7)^Y$29))),((_xlfn.WEIBULL.DIST(Y$29,$L60,$K60,FALSE)*($R60*(1-$E60)+$Q60*(1-$F60))*((1+'Inputs &amp; Summary'!$D$7)^Y$29))))))</f>
        <v>0</v>
      </c>
      <c r="Z60" s="114">
        <f>$D60*IF(Z$29&gt;'Inputs &amp; Summary'!$D$5,0,IF(Z$29&gt;VLOOKUP($G60,Lists!$J$17:$K$21,2),IF($M60=Lists!$H$3,IF($K60&lt;1,(($S60/$K60)*((1+'Inputs &amp; Summary'!$D$7)^Z$29)),((INT(Z$29/$K60)-INT((Z$29-1)/$K60))*$S60*((1+'Inputs &amp; Summary'!$D$7)^Z$29))),(_xlfn.WEIBULL.DIST(Z$29,$L60,$K60,FALSE)*$S60*((1+'Inputs &amp; Summary'!$D$7)^Z$29))),IF($M60=Lists!$H$3,IF($K60&lt;1,((($R60*(1-$E60)+$Q60*(1-$F60))/$K60)*((1+'Inputs &amp; Summary'!$D$7)^Z$29)),((INT(Z$29/$K60)-INT((Z$29-1)/$K60))*($R60*(1-$E60)+$Q60*(1-$F60))*((1+'Inputs &amp; Summary'!$D$7)^Z$29))),((_xlfn.WEIBULL.DIST(Z$29,$L60,$K60,FALSE)*($R60*(1-$E60)+$Q60*(1-$F60))*((1+'Inputs &amp; Summary'!$D$7)^Z$29))))))</f>
        <v>0</v>
      </c>
      <c r="AA60" s="114">
        <f>$D60*IF(AA$29&gt;'Inputs &amp; Summary'!$D$5,0,IF(AA$29&gt;VLOOKUP($G60,Lists!$J$17:$K$21,2),IF($M60=Lists!$H$3,IF($K60&lt;1,(($S60/$K60)*((1+'Inputs &amp; Summary'!$D$7)^AA$29)),((INT(AA$29/$K60)-INT((AA$29-1)/$K60))*$S60*((1+'Inputs &amp; Summary'!$D$7)^AA$29))),(_xlfn.WEIBULL.DIST(AA$29,$L60,$K60,FALSE)*$S60*((1+'Inputs &amp; Summary'!$D$7)^AA$29))),IF($M60=Lists!$H$3,IF($K60&lt;1,((($R60*(1-$E60)+$Q60*(1-$F60))/$K60)*((1+'Inputs &amp; Summary'!$D$7)^AA$29)),((INT(AA$29/$K60)-INT((AA$29-1)/$K60))*($R60*(1-$E60)+$Q60*(1-$F60))*((1+'Inputs &amp; Summary'!$D$7)^AA$29))),((_xlfn.WEIBULL.DIST(AA$29,$L60,$K60,FALSE)*($R60*(1-$E60)+$Q60*(1-$F60))*((1+'Inputs &amp; Summary'!$D$7)^AA$29))))))</f>
        <v>0</v>
      </c>
      <c r="AB60" s="114">
        <f>$D60*IF(AB$29&gt;'Inputs &amp; Summary'!$D$5,0,IF(AB$29&gt;VLOOKUP($G60,Lists!$J$17:$K$21,2),IF($M60=Lists!$H$3,IF($K60&lt;1,(($S60/$K60)*((1+'Inputs &amp; Summary'!$D$7)^AB$29)),((INT(AB$29/$K60)-INT((AB$29-1)/$K60))*$S60*((1+'Inputs &amp; Summary'!$D$7)^AB$29))),(_xlfn.WEIBULL.DIST(AB$29,$L60,$K60,FALSE)*$S60*((1+'Inputs &amp; Summary'!$D$7)^AB$29))),IF($M60=Lists!$H$3,IF($K60&lt;1,((($R60*(1-$E60)+$Q60*(1-$F60))/$K60)*((1+'Inputs &amp; Summary'!$D$7)^AB$29)),((INT(AB$29/$K60)-INT((AB$29-1)/$K60))*($R60*(1-$E60)+$Q60*(1-$F60))*((1+'Inputs &amp; Summary'!$D$7)^AB$29))),((_xlfn.WEIBULL.DIST(AB$29,$L60,$K60,FALSE)*($R60*(1-$E60)+$Q60*(1-$F60))*((1+'Inputs &amp; Summary'!$D$7)^AB$29))))))</f>
        <v>0</v>
      </c>
      <c r="AC60" s="114">
        <f>$D60*IF(AC$29&gt;'Inputs &amp; Summary'!$D$5,0,IF(AC$29&gt;VLOOKUP($G60,Lists!$J$17:$K$21,2),IF($M60=Lists!$H$3,IF($K60&lt;1,(($S60/$K60)*((1+'Inputs &amp; Summary'!$D$7)^AC$29)),((INT(AC$29/$K60)-INT((AC$29-1)/$K60))*$S60*((1+'Inputs &amp; Summary'!$D$7)^AC$29))),(_xlfn.WEIBULL.DIST(AC$29,$L60,$K60,FALSE)*$S60*((1+'Inputs &amp; Summary'!$D$7)^AC$29))),IF($M60=Lists!$H$3,IF($K60&lt;1,((($R60*(1-$E60)+$Q60*(1-$F60))/$K60)*((1+'Inputs &amp; Summary'!$D$7)^AC$29)),((INT(AC$29/$K60)-INT((AC$29-1)/$K60))*($R60*(1-$E60)+$Q60*(1-$F60))*((1+'Inputs &amp; Summary'!$D$7)^AC$29))),((_xlfn.WEIBULL.DIST(AC$29,$L60,$K60,FALSE)*($R60*(1-$E60)+$Q60*(1-$F60))*((1+'Inputs &amp; Summary'!$D$7)^AC$29))))))</f>
        <v>0</v>
      </c>
      <c r="AD60" s="114">
        <f>$D60*IF(AD$29&gt;'Inputs &amp; Summary'!$D$5,0,IF(AD$29&gt;VLOOKUP($G60,Lists!$J$17:$K$21,2),IF($M60=Lists!$H$3,IF($K60&lt;1,(($S60/$K60)*((1+'Inputs &amp; Summary'!$D$7)^AD$29)),((INT(AD$29/$K60)-INT((AD$29-1)/$K60))*$S60*((1+'Inputs &amp; Summary'!$D$7)^AD$29))),(_xlfn.WEIBULL.DIST(AD$29,$L60,$K60,FALSE)*$S60*((1+'Inputs &amp; Summary'!$D$7)^AD$29))),IF($M60=Lists!$H$3,IF($K60&lt;1,((($R60*(1-$E60)+$Q60*(1-$F60))/$K60)*((1+'Inputs &amp; Summary'!$D$7)^AD$29)),((INT(AD$29/$K60)-INT((AD$29-1)/$K60))*($R60*(1-$E60)+$Q60*(1-$F60))*((1+'Inputs &amp; Summary'!$D$7)^AD$29))),((_xlfn.WEIBULL.DIST(AD$29,$L60,$K60,FALSE)*($R60*(1-$E60)+$Q60*(1-$F60))*((1+'Inputs &amp; Summary'!$D$7)^AD$29))))))</f>
        <v>0</v>
      </c>
      <c r="AE60" s="114">
        <f>$D60*IF(AE$29&gt;'Inputs &amp; Summary'!$D$5,0,IF(AE$29&gt;VLOOKUP($G60,Lists!$J$17:$K$21,2),IF($M60=Lists!$H$3,IF($K60&lt;1,(($S60/$K60)*((1+'Inputs &amp; Summary'!$D$7)^AE$29)),((INT(AE$29/$K60)-INT((AE$29-1)/$K60))*$S60*((1+'Inputs &amp; Summary'!$D$7)^AE$29))),(_xlfn.WEIBULL.DIST(AE$29,$L60,$K60,FALSE)*$S60*((1+'Inputs &amp; Summary'!$D$7)^AE$29))),IF($M60=Lists!$H$3,IF($K60&lt;1,((($R60*(1-$E60)+$Q60*(1-$F60))/$K60)*((1+'Inputs &amp; Summary'!$D$7)^AE$29)),((INT(AE$29/$K60)-INT((AE$29-1)/$K60))*($R60*(1-$E60)+$Q60*(1-$F60))*((1+'Inputs &amp; Summary'!$D$7)^AE$29))),((_xlfn.WEIBULL.DIST(AE$29,$L60,$K60,FALSE)*($R60*(1-$E60)+$Q60*(1-$F60))*((1+'Inputs &amp; Summary'!$D$7)^AE$29))))))</f>
        <v>0</v>
      </c>
      <c r="AF60" s="114">
        <f>$D60*IF(AF$29&gt;'Inputs &amp; Summary'!$D$5,0,IF(AF$29&gt;VLOOKUP($G60,Lists!$J$17:$K$21,2),IF($M60=Lists!$H$3,IF($K60&lt;1,(($S60/$K60)*((1+'Inputs &amp; Summary'!$D$7)^AF$29)),((INT(AF$29/$K60)-INT((AF$29-1)/$K60))*$S60*((1+'Inputs &amp; Summary'!$D$7)^AF$29))),(_xlfn.WEIBULL.DIST(AF$29,$L60,$K60,FALSE)*$S60*((1+'Inputs &amp; Summary'!$D$7)^AF$29))),IF($M60=Lists!$H$3,IF($K60&lt;1,((($R60*(1-$E60)+$Q60*(1-$F60))/$K60)*((1+'Inputs &amp; Summary'!$D$7)^AF$29)),((INT(AF$29/$K60)-INT((AF$29-1)/$K60))*($R60*(1-$E60)+$Q60*(1-$F60))*((1+'Inputs &amp; Summary'!$D$7)^AF$29))),((_xlfn.WEIBULL.DIST(AF$29,$L60,$K60,FALSE)*($R60*(1-$E60)+$Q60*(1-$F60))*((1+'Inputs &amp; Summary'!$D$7)^AF$29))))))</f>
        <v>0</v>
      </c>
      <c r="AG60" s="114">
        <f>$D60*IF(AG$29&gt;'Inputs &amp; Summary'!$D$5,0,IF(AG$29&gt;VLOOKUP($G60,Lists!$J$17:$K$21,2),IF($M60=Lists!$H$3,IF($K60&lt;1,(($S60/$K60)*((1+'Inputs &amp; Summary'!$D$7)^AG$29)),((INT(AG$29/$K60)-INT((AG$29-1)/$K60))*$S60*((1+'Inputs &amp; Summary'!$D$7)^AG$29))),(_xlfn.WEIBULL.DIST(AG$29,$L60,$K60,FALSE)*$S60*((1+'Inputs &amp; Summary'!$D$7)^AG$29))),IF($M60=Lists!$H$3,IF($K60&lt;1,((($R60*(1-$E60)+$Q60*(1-$F60))/$K60)*((1+'Inputs &amp; Summary'!$D$7)^AG$29)),((INT(AG$29/$K60)-INT((AG$29-1)/$K60))*($R60*(1-$E60)+$Q60*(1-$F60))*((1+'Inputs &amp; Summary'!$D$7)^AG$29))),((_xlfn.WEIBULL.DIST(AG$29,$L60,$K60,FALSE)*($R60*(1-$E60)+$Q60*(1-$F60))*((1+'Inputs &amp; Summary'!$D$7)^AG$29))))))</f>
        <v>0</v>
      </c>
      <c r="AH60" s="114">
        <f>$D60*IF(AH$29&gt;'Inputs &amp; Summary'!$D$5,0,IF(AH$29&gt;VLOOKUP($G60,Lists!$J$17:$K$21,2),IF($M60=Lists!$H$3,IF($K60&lt;1,(($S60/$K60)*((1+'Inputs &amp; Summary'!$D$7)^AH$29)),((INT(AH$29/$K60)-INT((AH$29-1)/$K60))*$S60*((1+'Inputs &amp; Summary'!$D$7)^AH$29))),(_xlfn.WEIBULL.DIST(AH$29,$L60,$K60,FALSE)*$S60*((1+'Inputs &amp; Summary'!$D$7)^AH$29))),IF($M60=Lists!$H$3,IF($K60&lt;1,((($R60*(1-$E60)+$Q60*(1-$F60))/$K60)*((1+'Inputs &amp; Summary'!$D$7)^AH$29)),((INT(AH$29/$K60)-INT((AH$29-1)/$K60))*($R60*(1-$E60)+$Q60*(1-$F60))*((1+'Inputs &amp; Summary'!$D$7)^AH$29))),((_xlfn.WEIBULL.DIST(AH$29,$L60,$K60,FALSE)*($R60*(1-$E60)+$Q60*(1-$F60))*((1+'Inputs &amp; Summary'!$D$7)^AH$29))))))</f>
        <v>0</v>
      </c>
      <c r="AI60" s="114">
        <f>$D60*IF(AI$29&gt;'Inputs &amp; Summary'!$D$5,0,IF(AI$29&gt;VLOOKUP($G60,Lists!$J$17:$K$21,2),IF($M60=Lists!$H$3,IF($K60&lt;1,(($S60/$K60)*((1+'Inputs &amp; Summary'!$D$7)^AI$29)),((INT(AI$29/$K60)-INT((AI$29-1)/$K60))*$S60*((1+'Inputs &amp; Summary'!$D$7)^AI$29))),(_xlfn.WEIBULL.DIST(AI$29,$L60,$K60,FALSE)*$S60*((1+'Inputs &amp; Summary'!$D$7)^AI$29))),IF($M60=Lists!$H$3,IF($K60&lt;1,((($R60*(1-$E60)+$Q60*(1-$F60))/$K60)*((1+'Inputs &amp; Summary'!$D$7)^AI$29)),((INT(AI$29/$K60)-INT((AI$29-1)/$K60))*($R60*(1-$E60)+$Q60*(1-$F60))*((1+'Inputs &amp; Summary'!$D$7)^AI$29))),((_xlfn.WEIBULL.DIST(AI$29,$L60,$K60,FALSE)*($R60*(1-$E60)+$Q60*(1-$F60))*((1+'Inputs &amp; Summary'!$D$7)^AI$29))))))</f>
        <v>0</v>
      </c>
      <c r="AJ60" s="114">
        <f>$D60*IF(AJ$29&gt;'Inputs &amp; Summary'!$D$5,0,IF(AJ$29&gt;VLOOKUP($G60,Lists!$J$17:$K$21,2),IF($M60=Lists!$H$3,IF($K60&lt;1,(($S60/$K60)*((1+'Inputs &amp; Summary'!$D$7)^AJ$29)),((INT(AJ$29/$K60)-INT((AJ$29-1)/$K60))*$S60*((1+'Inputs &amp; Summary'!$D$7)^AJ$29))),(_xlfn.WEIBULL.DIST(AJ$29,$L60,$K60,FALSE)*$S60*((1+'Inputs &amp; Summary'!$D$7)^AJ$29))),IF($M60=Lists!$H$3,IF($K60&lt;1,((($R60*(1-$E60)+$Q60*(1-$F60))/$K60)*((1+'Inputs &amp; Summary'!$D$7)^AJ$29)),((INT(AJ$29/$K60)-INT((AJ$29-1)/$K60))*($R60*(1-$E60)+$Q60*(1-$F60))*((1+'Inputs &amp; Summary'!$D$7)^AJ$29))),((_xlfn.WEIBULL.DIST(AJ$29,$L60,$K60,FALSE)*($R60*(1-$E60)+$Q60*(1-$F60))*((1+'Inputs &amp; Summary'!$D$7)^AJ$29))))))</f>
        <v>0</v>
      </c>
      <c r="AK60" s="114">
        <f>$D60*IF(AK$29&gt;'Inputs &amp; Summary'!$D$5,0,IF(AK$29&gt;VLOOKUP($G60,Lists!$J$17:$K$21,2),IF($M60=Lists!$H$3,IF($K60&lt;1,(($S60/$K60)*((1+'Inputs &amp; Summary'!$D$7)^AK$29)),((INT(AK$29/$K60)-INT((AK$29-1)/$K60))*$S60*((1+'Inputs &amp; Summary'!$D$7)^AK$29))),(_xlfn.WEIBULL.DIST(AK$29,$L60,$K60,FALSE)*$S60*((1+'Inputs &amp; Summary'!$D$7)^AK$29))),IF($M60=Lists!$H$3,IF($K60&lt;1,((($R60*(1-$E60)+$Q60*(1-$F60))/$K60)*((1+'Inputs &amp; Summary'!$D$7)^AK$29)),((INT(AK$29/$K60)-INT((AK$29-1)/$K60))*($R60*(1-$E60)+$Q60*(1-$F60))*((1+'Inputs &amp; Summary'!$D$7)^AK$29))),((_xlfn.WEIBULL.DIST(AK$29,$L60,$K60,FALSE)*($R60*(1-$E60)+$Q60*(1-$F60))*((1+'Inputs &amp; Summary'!$D$7)^AK$29))))))</f>
        <v>0</v>
      </c>
      <c r="AL60" s="114">
        <f>$D60*IF(AL$29&gt;'Inputs &amp; Summary'!$D$5,0,IF(AL$29&gt;VLOOKUP($G60,Lists!$J$17:$K$21,2),IF($M60=Lists!$H$3,IF($K60&lt;1,(($S60/$K60)*((1+'Inputs &amp; Summary'!$D$7)^AL$29)),((INT(AL$29/$K60)-INT((AL$29-1)/$K60))*$S60*((1+'Inputs &amp; Summary'!$D$7)^AL$29))),(_xlfn.WEIBULL.DIST(AL$29,$L60,$K60,FALSE)*$S60*((1+'Inputs &amp; Summary'!$D$7)^AL$29))),IF($M60=Lists!$H$3,IF($K60&lt;1,((($R60*(1-$E60)+$Q60*(1-$F60))/$K60)*((1+'Inputs &amp; Summary'!$D$7)^AL$29)),((INT(AL$29/$K60)-INT((AL$29-1)/$K60))*($R60*(1-$E60)+$Q60*(1-$F60))*((1+'Inputs &amp; Summary'!$D$7)^AL$29))),((_xlfn.WEIBULL.DIST(AL$29,$L60,$K60,FALSE)*($R60*(1-$E60)+$Q60*(1-$F60))*((1+'Inputs &amp; Summary'!$D$7)^AL$29))))))</f>
        <v>0</v>
      </c>
      <c r="AM60" s="114">
        <f>$D60*IF(AM$29&gt;'Inputs &amp; Summary'!$D$5,0,IF(AM$29&gt;VLOOKUP($G60,Lists!$J$17:$K$21,2),IF($M60=Lists!$H$3,IF($K60&lt;1,(($S60/$K60)*((1+'Inputs &amp; Summary'!$D$7)^AM$29)),((INT(AM$29/$K60)-INT((AM$29-1)/$K60))*$S60*((1+'Inputs &amp; Summary'!$D$7)^AM$29))),(_xlfn.WEIBULL.DIST(AM$29,$L60,$K60,FALSE)*$S60*((1+'Inputs &amp; Summary'!$D$7)^AM$29))),IF($M60=Lists!$H$3,IF($K60&lt;1,((($R60*(1-$E60)+$Q60*(1-$F60))/$K60)*((1+'Inputs &amp; Summary'!$D$7)^AM$29)),((INT(AM$29/$K60)-INT((AM$29-1)/$K60))*($R60*(1-$E60)+$Q60*(1-$F60))*((1+'Inputs &amp; Summary'!$D$7)^AM$29))),((_xlfn.WEIBULL.DIST(AM$29,$L60,$K60,FALSE)*($R60*(1-$E60)+$Q60*(1-$F60))*((1+'Inputs &amp; Summary'!$D$7)^AM$29))))))</f>
        <v>0</v>
      </c>
      <c r="AN60" s="114">
        <f>$D60*IF(AN$29&gt;'Inputs &amp; Summary'!$D$5,0,IF(AN$29&gt;VLOOKUP($G60,Lists!$J$17:$K$21,2),IF($M60=Lists!$H$3,IF($K60&lt;1,(($S60/$K60)*((1+'Inputs &amp; Summary'!$D$7)^AN$29)),((INT(AN$29/$K60)-INT((AN$29-1)/$K60))*$S60*((1+'Inputs &amp; Summary'!$D$7)^AN$29))),(_xlfn.WEIBULL.DIST(AN$29,$L60,$K60,FALSE)*$S60*((1+'Inputs &amp; Summary'!$D$7)^AN$29))),IF($M60=Lists!$H$3,IF($K60&lt;1,((($R60*(1-$E60)+$Q60*(1-$F60))/$K60)*((1+'Inputs &amp; Summary'!$D$7)^AN$29)),((INT(AN$29/$K60)-INT((AN$29-1)/$K60))*($R60*(1-$E60)+$Q60*(1-$F60))*((1+'Inputs &amp; Summary'!$D$7)^AN$29))),((_xlfn.WEIBULL.DIST(AN$29,$L60,$K60,FALSE)*($R60*(1-$E60)+$Q60*(1-$F60))*((1+'Inputs &amp; Summary'!$D$7)^AN$29))))))</f>
        <v>0</v>
      </c>
      <c r="AO60" s="114">
        <f>$D60*IF(AO$29&gt;'Inputs &amp; Summary'!$D$5,0,IF(AO$29&gt;VLOOKUP($G60,Lists!$J$17:$K$21,2),IF($M60=Lists!$H$3,IF($K60&lt;1,(($S60/$K60)*((1+'Inputs &amp; Summary'!$D$7)^AO$29)),((INT(AO$29/$K60)-INT((AO$29-1)/$K60))*$S60*((1+'Inputs &amp; Summary'!$D$7)^AO$29))),(_xlfn.WEIBULL.DIST(AO$29,$L60,$K60,FALSE)*$S60*((1+'Inputs &amp; Summary'!$D$7)^AO$29))),IF($M60=Lists!$H$3,IF($K60&lt;1,((($R60*(1-$E60)+$Q60*(1-$F60))/$K60)*((1+'Inputs &amp; Summary'!$D$7)^AO$29)),((INT(AO$29/$K60)-INT((AO$29-1)/$K60))*($R60*(1-$E60)+$Q60*(1-$F60))*((1+'Inputs &amp; Summary'!$D$7)^AO$29))),((_xlfn.WEIBULL.DIST(AO$29,$L60,$K60,FALSE)*($R60*(1-$E60)+$Q60*(1-$F60))*((1+'Inputs &amp; Summary'!$D$7)^AO$29))))))</f>
        <v>0</v>
      </c>
      <c r="AP60" s="114">
        <f>$D60*IF(AP$29&gt;'Inputs &amp; Summary'!$D$5,0,IF(AP$29&gt;VLOOKUP($G60,Lists!$J$17:$K$21,2),IF($M60=Lists!$H$3,IF($K60&lt;1,(($S60/$K60)*((1+'Inputs &amp; Summary'!$D$7)^AP$29)),((INT(AP$29/$K60)-INT((AP$29-1)/$K60))*$S60*((1+'Inputs &amp; Summary'!$D$7)^AP$29))),(_xlfn.WEIBULL.DIST(AP$29,$L60,$K60,FALSE)*$S60*((1+'Inputs &amp; Summary'!$D$7)^AP$29))),IF($M60=Lists!$H$3,IF($K60&lt;1,((($R60*(1-$E60)+$Q60*(1-$F60))/$K60)*((1+'Inputs &amp; Summary'!$D$7)^AP$29)),((INT(AP$29/$K60)-INT((AP$29-1)/$K60))*($R60*(1-$E60)+$Q60*(1-$F60))*((1+'Inputs &amp; Summary'!$D$7)^AP$29))),((_xlfn.WEIBULL.DIST(AP$29,$L60,$K60,FALSE)*($R60*(1-$E60)+$Q60*(1-$F60))*((1+'Inputs &amp; Summary'!$D$7)^AP$29))))))</f>
        <v>0</v>
      </c>
      <c r="AQ60" s="114">
        <f>$D60*IF(AQ$29&gt;'Inputs &amp; Summary'!$D$5,0,IF(AQ$29&gt;VLOOKUP($G60,Lists!$J$17:$K$21,2),IF($M60=Lists!$H$3,IF($K60&lt;1,(($S60/$K60)*((1+'Inputs &amp; Summary'!$D$7)^AQ$29)),((INT(AQ$29/$K60)-INT((AQ$29-1)/$K60))*$S60*((1+'Inputs &amp; Summary'!$D$7)^AQ$29))),(_xlfn.WEIBULL.DIST(AQ$29,$L60,$K60,FALSE)*$S60*((1+'Inputs &amp; Summary'!$D$7)^AQ$29))),IF($M60=Lists!$H$3,IF($K60&lt;1,((($R60*(1-$E60)+$Q60*(1-$F60))/$K60)*((1+'Inputs &amp; Summary'!$D$7)^AQ$29)),((INT(AQ$29/$K60)-INT((AQ$29-1)/$K60))*($R60*(1-$E60)+$Q60*(1-$F60))*((1+'Inputs &amp; Summary'!$D$7)^AQ$29))),((_xlfn.WEIBULL.DIST(AQ$29,$L60,$K60,FALSE)*($R60*(1-$E60)+$Q60*(1-$F60))*((1+'Inputs &amp; Summary'!$D$7)^AQ$29))))))</f>
        <v>0</v>
      </c>
      <c r="AR60" s="114">
        <f>$D60*IF(AR$29&gt;'Inputs &amp; Summary'!$D$5,0,IF(AR$29&gt;VLOOKUP($G60,Lists!$J$17:$K$21,2),IF($M60=Lists!$H$3,IF($K60&lt;1,(($S60/$K60)*((1+'Inputs &amp; Summary'!$D$7)^AR$29)),((INT(AR$29/$K60)-INT((AR$29-1)/$K60))*$S60*((1+'Inputs &amp; Summary'!$D$7)^AR$29))),(_xlfn.WEIBULL.DIST(AR$29,$L60,$K60,FALSE)*$S60*((1+'Inputs &amp; Summary'!$D$7)^AR$29))),IF($M60=Lists!$H$3,IF($K60&lt;1,((($R60*(1-$E60)+$Q60*(1-$F60))/$K60)*((1+'Inputs &amp; Summary'!$D$7)^AR$29)),((INT(AR$29/$K60)-INT((AR$29-1)/$K60))*($R60*(1-$E60)+$Q60*(1-$F60))*((1+'Inputs &amp; Summary'!$D$7)^AR$29))),((_xlfn.WEIBULL.DIST(AR$29,$L60,$K60,FALSE)*($R60*(1-$E60)+$Q60*(1-$F60))*((1+'Inputs &amp; Summary'!$D$7)^AR$29))))))</f>
        <v>0</v>
      </c>
      <c r="AS60" s="114">
        <f>$D60*IF(AS$29&gt;'Inputs &amp; Summary'!$D$5,0,IF(AS$29&gt;VLOOKUP($G60,Lists!$J$17:$K$21,2),IF($M60=Lists!$H$3,IF($K60&lt;1,(($S60/$K60)*((1+'Inputs &amp; Summary'!$D$7)^AS$29)),((INT(AS$29/$K60)-INT((AS$29-1)/$K60))*$S60*((1+'Inputs &amp; Summary'!$D$7)^AS$29))),(_xlfn.WEIBULL.DIST(AS$29,$L60,$K60,FALSE)*$S60*((1+'Inputs &amp; Summary'!$D$7)^AS$29))),IF($M60=Lists!$H$3,IF($K60&lt;1,((($R60*(1-$E60)+$Q60*(1-$F60))/$K60)*((1+'Inputs &amp; Summary'!$D$7)^AS$29)),((INT(AS$29/$K60)-INT((AS$29-1)/$K60))*($R60*(1-$E60)+$Q60*(1-$F60))*((1+'Inputs &amp; Summary'!$D$7)^AS$29))),((_xlfn.WEIBULL.DIST(AS$29,$L60,$K60,FALSE)*($R60*(1-$E60)+$Q60*(1-$F60))*((1+'Inputs &amp; Summary'!$D$7)^AS$29))))))</f>
        <v>0</v>
      </c>
      <c r="AT60" s="114">
        <f>$D60*IF(AT$29&gt;'Inputs &amp; Summary'!$D$5,0,IF(AT$29&gt;VLOOKUP($G60,Lists!$J$17:$K$21,2),IF($M60=Lists!$H$3,IF($K60&lt;1,(($S60/$K60)*((1+'Inputs &amp; Summary'!$D$7)^AT$29)),((INT(AT$29/$K60)-INT((AT$29-1)/$K60))*$S60*((1+'Inputs &amp; Summary'!$D$7)^AT$29))),(_xlfn.WEIBULL.DIST(AT$29,$L60,$K60,FALSE)*$S60*((1+'Inputs &amp; Summary'!$D$7)^AT$29))),IF($M60=Lists!$H$3,IF($K60&lt;1,((($R60*(1-$E60)+$Q60*(1-$F60))/$K60)*((1+'Inputs &amp; Summary'!$D$7)^AT$29)),((INT(AT$29/$K60)-INT((AT$29-1)/$K60))*($R60*(1-$E60)+$Q60*(1-$F60))*((1+'Inputs &amp; Summary'!$D$7)^AT$29))),((_xlfn.WEIBULL.DIST(AT$29,$L60,$K60,FALSE)*($R60*(1-$E60)+$Q60*(1-$F60))*((1+'Inputs &amp; Summary'!$D$7)^AT$29))))))</f>
        <v>0</v>
      </c>
      <c r="AU60" s="114">
        <f>$D60*IF(AU$29&gt;'Inputs &amp; Summary'!$D$5,0,IF(AU$29&gt;VLOOKUP($G60,Lists!$J$17:$K$21,2),IF($M60=Lists!$H$3,IF($K60&lt;1,(($S60/$K60)*((1+'Inputs &amp; Summary'!$D$7)^AU$29)),((INT(AU$29/$K60)-INT((AU$29-1)/$K60))*$S60*((1+'Inputs &amp; Summary'!$D$7)^AU$29))),(_xlfn.WEIBULL.DIST(AU$29,$L60,$K60,FALSE)*$S60*((1+'Inputs &amp; Summary'!$D$7)^AU$29))),IF($M60=Lists!$H$3,IF($K60&lt;1,((($R60*(1-$E60)+$Q60*(1-$F60))/$K60)*((1+'Inputs &amp; Summary'!$D$7)^AU$29)),((INT(AU$29/$K60)-INT((AU$29-1)/$K60))*($R60*(1-$E60)+$Q60*(1-$F60))*((1+'Inputs &amp; Summary'!$D$7)^AU$29))),((_xlfn.WEIBULL.DIST(AU$29,$L60,$K60,FALSE)*($R60*(1-$E60)+$Q60*(1-$F60))*((1+'Inputs &amp; Summary'!$D$7)^AU$29))))))</f>
        <v>0</v>
      </c>
      <c r="AV60" s="114">
        <f>$D60*IF(AV$29&gt;'Inputs &amp; Summary'!$D$5,0,IF(AV$29&gt;VLOOKUP($G60,Lists!$J$17:$K$21,2),IF($M60=Lists!$H$3,IF($K60&lt;1,(($S60/$K60)*((1+'Inputs &amp; Summary'!$D$7)^AV$29)),((INT(AV$29/$K60)-INT((AV$29-1)/$K60))*$S60*((1+'Inputs &amp; Summary'!$D$7)^AV$29))),(_xlfn.WEIBULL.DIST(AV$29,$L60,$K60,FALSE)*$S60*((1+'Inputs &amp; Summary'!$D$7)^AV$29))),IF($M60=Lists!$H$3,IF($K60&lt;1,((($R60*(1-$E60)+$Q60*(1-$F60))/$K60)*((1+'Inputs &amp; Summary'!$D$7)^AV$29)),((INT(AV$29/$K60)-INT((AV$29-1)/$K60))*($R60*(1-$E60)+$Q60*(1-$F60))*((1+'Inputs &amp; Summary'!$D$7)^AV$29))),((_xlfn.WEIBULL.DIST(AV$29,$L60,$K60,FALSE)*($R60*(1-$E60)+$Q60*(1-$F60))*((1+'Inputs &amp; Summary'!$D$7)^AV$29))))))</f>
        <v>0</v>
      </c>
      <c r="AW60" s="114">
        <f>$D60*IF(AW$29&gt;'Inputs &amp; Summary'!$D$5,0,IF(AW$29&gt;VLOOKUP($G60,Lists!$J$17:$K$21,2),IF($M60=Lists!$H$3,IF($K60&lt;1,(($S60/$K60)*((1+'Inputs &amp; Summary'!$D$7)^AW$29)),((INT(AW$29/$K60)-INT((AW$29-1)/$K60))*$S60*((1+'Inputs &amp; Summary'!$D$7)^AW$29))),(_xlfn.WEIBULL.DIST(AW$29,$L60,$K60,FALSE)*$S60*((1+'Inputs &amp; Summary'!$D$7)^AW$29))),IF($M60=Lists!$H$3,IF($K60&lt;1,((($R60*(1-$E60)+$Q60*(1-$F60))/$K60)*((1+'Inputs &amp; Summary'!$D$7)^AW$29)),((INT(AW$29/$K60)-INT((AW$29-1)/$K60))*($R60*(1-$E60)+$Q60*(1-$F60))*((1+'Inputs &amp; Summary'!$D$7)^AW$29))),((_xlfn.WEIBULL.DIST(AW$29,$L60,$K60,FALSE)*($R60*(1-$E60)+$Q60*(1-$F60))*((1+'Inputs &amp; Summary'!$D$7)^AW$29))))))</f>
        <v>0</v>
      </c>
      <c r="AX60" s="114">
        <f>$D60*IF(AX$29&gt;'Inputs &amp; Summary'!$D$5,0,IF(AX$29&gt;VLOOKUP($G60,Lists!$J$17:$K$21,2),IF($M60=Lists!$H$3,IF($K60&lt;1,(($S60/$K60)*((1+'Inputs &amp; Summary'!$D$7)^AX$29)),((INT(AX$29/$K60)-INT((AX$29-1)/$K60))*$S60*((1+'Inputs &amp; Summary'!$D$7)^AX$29))),(_xlfn.WEIBULL.DIST(AX$29,$L60,$K60,FALSE)*$S60*((1+'Inputs &amp; Summary'!$D$7)^AX$29))),IF($M60=Lists!$H$3,IF($K60&lt;1,((($R60*(1-$E60)+$Q60*(1-$F60))/$K60)*((1+'Inputs &amp; Summary'!$D$7)^AX$29)),((INT(AX$29/$K60)-INT((AX$29-1)/$K60))*($R60*(1-$E60)+$Q60*(1-$F60))*((1+'Inputs &amp; Summary'!$D$7)^AX$29))),((_xlfn.WEIBULL.DIST(AX$29,$L60,$K60,FALSE)*($R60*(1-$E60)+$Q60*(1-$F60))*((1+'Inputs &amp; Summary'!$D$7)^AX$29))))))</f>
        <v>0</v>
      </c>
      <c r="AY60" s="114">
        <f>$D60*IF(AY$29&gt;'Inputs &amp; Summary'!$D$5,0,IF(AY$29&gt;VLOOKUP($G60,Lists!$J$17:$K$21,2),IF($M60=Lists!$H$3,IF($K60&lt;1,(($S60/$K60)*((1+'Inputs &amp; Summary'!$D$7)^AY$29)),((INT(AY$29/$K60)-INT((AY$29-1)/$K60))*$S60*((1+'Inputs &amp; Summary'!$D$7)^AY$29))),(_xlfn.WEIBULL.DIST(AY$29,$L60,$K60,FALSE)*$S60*((1+'Inputs &amp; Summary'!$D$7)^AY$29))),IF($M60=Lists!$H$3,IF($K60&lt;1,((($R60*(1-$E60)+$Q60*(1-$F60))/$K60)*((1+'Inputs &amp; Summary'!$D$7)^AY$29)),((INT(AY$29/$K60)-INT((AY$29-1)/$K60))*($R60*(1-$E60)+$Q60*(1-$F60))*((1+'Inputs &amp; Summary'!$D$7)^AY$29))),((_xlfn.WEIBULL.DIST(AY$29,$L60,$K60,FALSE)*($R60*(1-$E60)+$Q60*(1-$F60))*((1+'Inputs &amp; Summary'!$D$7)^AY$29))))))</f>
        <v>0</v>
      </c>
      <c r="AZ60" s="114">
        <f>$D60*IF(AZ$29&gt;'Inputs &amp; Summary'!$D$5,0,IF(AZ$29&gt;VLOOKUP($G60,Lists!$J$17:$K$21,2),IF($M60=Lists!$H$3,IF($K60&lt;1,(($S60/$K60)*((1+'Inputs &amp; Summary'!$D$7)^AZ$29)),((INT(AZ$29/$K60)-INT((AZ$29-1)/$K60))*$S60*((1+'Inputs &amp; Summary'!$D$7)^AZ$29))),(_xlfn.WEIBULL.DIST(AZ$29,$L60,$K60,FALSE)*$S60*((1+'Inputs &amp; Summary'!$D$7)^AZ$29))),IF($M60=Lists!$H$3,IF($K60&lt;1,((($R60*(1-$E60)+$Q60*(1-$F60))/$K60)*((1+'Inputs &amp; Summary'!$D$7)^AZ$29)),((INT(AZ$29/$K60)-INT((AZ$29-1)/$K60))*($R60*(1-$E60)+$Q60*(1-$F60))*((1+'Inputs &amp; Summary'!$D$7)^AZ$29))),((_xlfn.WEIBULL.DIST(AZ$29,$L60,$K60,FALSE)*($R60*(1-$E60)+$Q60*(1-$F60))*((1+'Inputs &amp; Summary'!$D$7)^AZ$29))))))</f>
        <v>0</v>
      </c>
      <c r="BA60" s="114">
        <f>$D60*IF(BA$29&gt;'Inputs &amp; Summary'!$D$5,0,IF(BA$29&gt;VLOOKUP($G60,Lists!$J$17:$K$21,2),IF($M60=Lists!$H$3,IF($K60&lt;1,(($S60/$K60)*((1+'Inputs &amp; Summary'!$D$7)^BA$29)),((INT(BA$29/$K60)-INT((BA$29-1)/$K60))*$S60*((1+'Inputs &amp; Summary'!$D$7)^BA$29))),(_xlfn.WEIBULL.DIST(BA$29,$L60,$K60,FALSE)*$S60*((1+'Inputs &amp; Summary'!$D$7)^BA$29))),IF($M60=Lists!$H$3,IF($K60&lt;1,((($R60*(1-$E60)+$Q60*(1-$F60))/$K60)*((1+'Inputs &amp; Summary'!$D$7)^BA$29)),((INT(BA$29/$K60)-INT((BA$29-1)/$K60))*($R60*(1-$E60)+$Q60*(1-$F60))*((1+'Inputs &amp; Summary'!$D$7)^BA$29))),((_xlfn.WEIBULL.DIST(BA$29,$L60,$K60,FALSE)*($R60*(1-$E60)+$Q60*(1-$F60))*((1+'Inputs &amp; Summary'!$D$7)^BA$29))))))</f>
        <v>0</v>
      </c>
      <c r="BB60" s="114">
        <f>$D60*IF(BB$29&gt;'Inputs &amp; Summary'!$D$5,0,IF(BB$29&gt;VLOOKUP($G60,Lists!$J$17:$K$21,2),IF($M60=Lists!$H$3,IF($K60&lt;1,(($S60/$K60)*((1+'Inputs &amp; Summary'!$D$7)^BB$29)),((INT(BB$29/$K60)-INT((BB$29-1)/$K60))*$S60*((1+'Inputs &amp; Summary'!$D$7)^BB$29))),(_xlfn.WEIBULL.DIST(BB$29,$L60,$K60,FALSE)*$S60*((1+'Inputs &amp; Summary'!$D$7)^BB$29))),IF($M60=Lists!$H$3,IF($K60&lt;1,((($R60*(1-$E60)+$Q60*(1-$F60))/$K60)*((1+'Inputs &amp; Summary'!$D$7)^BB$29)),((INT(BB$29/$K60)-INT((BB$29-1)/$K60))*($R60*(1-$E60)+$Q60*(1-$F60))*((1+'Inputs &amp; Summary'!$D$7)^BB$29))),((_xlfn.WEIBULL.DIST(BB$29,$L60,$K60,FALSE)*($R60*(1-$E60)+$Q60*(1-$F60))*((1+'Inputs &amp; Summary'!$D$7)^BB$29))))))</f>
        <v>0</v>
      </c>
      <c r="BC60" s="114">
        <f>$D60*IF(BC$29&gt;'Inputs &amp; Summary'!$D$5,0,IF(BC$29&gt;VLOOKUP($G60,Lists!$J$17:$K$21,2),IF($M60=Lists!$H$3,IF($K60&lt;1,(($S60/$K60)*((1+'Inputs &amp; Summary'!$D$7)^BC$29)),((INT(BC$29/$K60)-INT((BC$29-1)/$K60))*$S60*((1+'Inputs &amp; Summary'!$D$7)^BC$29))),(_xlfn.WEIBULL.DIST(BC$29,$L60,$K60,FALSE)*$S60*((1+'Inputs &amp; Summary'!$D$7)^BC$29))),IF($M60=Lists!$H$3,IF($K60&lt;1,((($R60*(1-$E60)+$Q60*(1-$F60))/$K60)*((1+'Inputs &amp; Summary'!$D$7)^BC$29)),((INT(BC$29/$K60)-INT((BC$29-1)/$K60))*($R60*(1-$E60)+$Q60*(1-$F60))*((1+'Inputs &amp; Summary'!$D$7)^BC$29))),((_xlfn.WEIBULL.DIST(BC$29,$L60,$K60,FALSE)*($R60*(1-$E60)+$Q60*(1-$F60))*((1+'Inputs &amp; Summary'!$D$7)^BC$29))))))</f>
        <v>0</v>
      </c>
      <c r="BD60" s="114">
        <f>$D60*IF(BD$29&gt;'Inputs &amp; Summary'!$D$5,0,IF(BD$29&gt;VLOOKUP($G60,Lists!$J$17:$K$21,2),IF($M60=Lists!$H$3,IF($K60&lt;1,(($S60/$K60)*((1+'Inputs &amp; Summary'!$D$7)^BD$29)),((INT(BD$29/$K60)-INT((BD$29-1)/$K60))*$S60*((1+'Inputs &amp; Summary'!$D$7)^BD$29))),(_xlfn.WEIBULL.DIST(BD$29,$L60,$K60,FALSE)*$S60*((1+'Inputs &amp; Summary'!$D$7)^BD$29))),IF($M60=Lists!$H$3,IF($K60&lt;1,((($R60*(1-$E60)+$Q60*(1-$F60))/$K60)*((1+'Inputs &amp; Summary'!$D$7)^BD$29)),((INT(BD$29/$K60)-INT((BD$29-1)/$K60))*($R60*(1-$E60)+$Q60*(1-$F60))*((1+'Inputs &amp; Summary'!$D$7)^BD$29))),((_xlfn.WEIBULL.DIST(BD$29,$L60,$K60,FALSE)*($R60*(1-$E60)+$Q60*(1-$F60))*((1+'Inputs &amp; Summary'!$D$7)^BD$29))))))</f>
        <v>0</v>
      </c>
      <c r="BE60" s="114">
        <f>$D60*IF(BE$29&gt;'Inputs &amp; Summary'!$D$5,0,IF(BE$29&gt;VLOOKUP($G60,Lists!$J$17:$K$21,2),IF($M60=Lists!$H$3,IF($K60&lt;1,(($S60/$K60)*((1+'Inputs &amp; Summary'!$D$7)^BE$29)),((INT(BE$29/$K60)-INT((BE$29-1)/$K60))*$S60*((1+'Inputs &amp; Summary'!$D$7)^BE$29))),(_xlfn.WEIBULL.DIST(BE$29,$L60,$K60,FALSE)*$S60*((1+'Inputs &amp; Summary'!$D$7)^BE$29))),IF($M60=Lists!$H$3,IF($K60&lt;1,((($R60*(1-$E60)+$Q60*(1-$F60))/$K60)*((1+'Inputs &amp; Summary'!$D$7)^BE$29)),((INT(BE$29/$K60)-INT((BE$29-1)/$K60))*($R60*(1-$E60)+$Q60*(1-$F60))*((1+'Inputs &amp; Summary'!$D$7)^BE$29))),((_xlfn.WEIBULL.DIST(BE$29,$L60,$K60,FALSE)*($R60*(1-$E60)+$Q60*(1-$F60))*((1+'Inputs &amp; Summary'!$D$7)^BE$29))))))</f>
        <v>0</v>
      </c>
      <c r="BF60" s="114">
        <f>$D60*IF(BF$29&gt;'Inputs &amp; Summary'!$D$5,0,IF(BF$29&gt;VLOOKUP($G60,Lists!$J$17:$K$21,2),IF($M60=Lists!$H$3,IF($K60&lt;1,(($S60/$K60)*((1+'Inputs &amp; Summary'!$D$7)^BF$29)),((INT(BF$29/$K60)-INT((BF$29-1)/$K60))*$S60*((1+'Inputs &amp; Summary'!$D$7)^BF$29))),(_xlfn.WEIBULL.DIST(BF$29,$L60,$K60,FALSE)*$S60*((1+'Inputs &amp; Summary'!$D$7)^BF$29))),IF($M60=Lists!$H$3,IF($K60&lt;1,((($R60*(1-$E60)+$Q60*(1-$F60))/$K60)*((1+'Inputs &amp; Summary'!$D$7)^BF$29)),((INT(BF$29/$K60)-INT((BF$29-1)/$K60))*($R60*(1-$E60)+$Q60*(1-$F60))*((1+'Inputs &amp; Summary'!$D$7)^BF$29))),((_xlfn.WEIBULL.DIST(BF$29,$L60,$K60,FALSE)*($R60*(1-$E60)+$Q60*(1-$F60))*((1+'Inputs &amp; Summary'!$D$7)^BF$29))))))</f>
        <v>0</v>
      </c>
      <c r="BG60" s="114">
        <f>$D60*IF(BG$29&gt;'Inputs &amp; Summary'!$D$5,0,IF(BG$29&gt;VLOOKUP($G60,Lists!$J$17:$K$21,2),IF($M60=Lists!$H$3,IF($K60&lt;1,(($S60/$K60)*((1+'Inputs &amp; Summary'!$D$7)^BG$29)),((INT(BG$29/$K60)-INT((BG$29-1)/$K60))*$S60*((1+'Inputs &amp; Summary'!$D$7)^BG$29))),(_xlfn.WEIBULL.DIST(BG$29,$L60,$K60,FALSE)*$S60*((1+'Inputs &amp; Summary'!$D$7)^BG$29))),IF($M60=Lists!$H$3,IF($K60&lt;1,((($R60*(1-$E60)+$Q60*(1-$F60))/$K60)*((1+'Inputs &amp; Summary'!$D$7)^BG$29)),((INT(BG$29/$K60)-INT((BG$29-1)/$K60))*($R60*(1-$E60)+$Q60*(1-$F60))*((1+'Inputs &amp; Summary'!$D$7)^BG$29))),((_xlfn.WEIBULL.DIST(BG$29,$L60,$K60,FALSE)*($R60*(1-$E60)+$Q60*(1-$F60))*((1+'Inputs &amp; Summary'!$D$7)^BG$29))))))</f>
        <v>0</v>
      </c>
      <c r="BH60" s="114">
        <f>$D60*IF(BH$29&gt;'Inputs &amp; Summary'!$D$5,0,IF(BH$29&gt;VLOOKUP($G60,Lists!$J$17:$K$21,2),IF($M60=Lists!$H$3,IF($K60&lt;1,(($S60/$K60)*((1+'Inputs &amp; Summary'!$D$7)^BH$29)),((INT(BH$29/$K60)-INT((BH$29-1)/$K60))*$S60*((1+'Inputs &amp; Summary'!$D$7)^BH$29))),(_xlfn.WEIBULL.DIST(BH$29,$L60,$K60,FALSE)*$S60*((1+'Inputs &amp; Summary'!$D$7)^BH$29))),IF($M60=Lists!$H$3,IF($K60&lt;1,((($R60*(1-$E60)+$Q60*(1-$F60))/$K60)*((1+'Inputs &amp; Summary'!$D$7)^BH$29)),((INT(BH$29/$K60)-INT((BH$29-1)/$K60))*($R60*(1-$E60)+$Q60*(1-$F60))*((1+'Inputs &amp; Summary'!$D$7)^BH$29))),((_xlfn.WEIBULL.DIST(BH$29,$L60,$K60,FALSE)*($R60*(1-$E60)+$Q60*(1-$F60))*((1+'Inputs &amp; Summary'!$D$7)^BH$29))))))</f>
        <v>0</v>
      </c>
      <c r="BI60" s="114">
        <f>$D60*IF(BI$29&gt;'Inputs &amp; Summary'!$D$5,0,IF(BI$29&gt;VLOOKUP($G60,Lists!$J$17:$K$21,2),IF($M60=Lists!$H$3,IF($K60&lt;1,(($S60/$K60)*((1+'Inputs &amp; Summary'!$D$7)^BI$29)),((INT(BI$29/$K60)-INT((BI$29-1)/$K60))*$S60*((1+'Inputs &amp; Summary'!$D$7)^BI$29))),(_xlfn.WEIBULL.DIST(BI$29,$L60,$K60,FALSE)*$S60*((1+'Inputs &amp; Summary'!$D$7)^BI$29))),IF($M60=Lists!$H$3,IF($K60&lt;1,((($R60*(1-$E60)+$Q60*(1-$F60))/$K60)*((1+'Inputs &amp; Summary'!$D$7)^BI$29)),((INT(BI$29/$K60)-INT((BI$29-1)/$K60))*($R60*(1-$E60)+$Q60*(1-$F60))*((1+'Inputs &amp; Summary'!$D$7)^BI$29))),((_xlfn.WEIBULL.DIST(BI$29,$L60,$K60,FALSE)*($R60*(1-$E60)+$Q60*(1-$F60))*((1+'Inputs &amp; Summary'!$D$7)^BI$29))))))</f>
        <v>0</v>
      </c>
      <c r="BJ60" s="114">
        <f>$D60*IF(BJ$29&gt;'Inputs &amp; Summary'!$D$5,0,IF(BJ$29&gt;VLOOKUP($G60,Lists!$J$17:$K$21,2),IF($M60=Lists!$H$3,IF($K60&lt;1,(($S60/$K60)*((1+'Inputs &amp; Summary'!$D$7)^BJ$29)),((INT(BJ$29/$K60)-INT((BJ$29-1)/$K60))*$S60*((1+'Inputs &amp; Summary'!$D$7)^BJ$29))),(_xlfn.WEIBULL.DIST(BJ$29,$L60,$K60,FALSE)*$S60*((1+'Inputs &amp; Summary'!$D$7)^BJ$29))),IF($M60=Lists!$H$3,IF($K60&lt;1,((($R60*(1-$E60)+$Q60*(1-$F60))/$K60)*((1+'Inputs &amp; Summary'!$D$7)^BJ$29)),((INT(BJ$29/$K60)-INT((BJ$29-1)/$K60))*($R60*(1-$E60)+$Q60*(1-$F60))*((1+'Inputs &amp; Summary'!$D$7)^BJ$29))),((_xlfn.WEIBULL.DIST(BJ$29,$L60,$K60,FALSE)*($R60*(1-$E60)+$Q60*(1-$F60))*((1+'Inputs &amp; Summary'!$D$7)^BJ$29))))))</f>
        <v>0</v>
      </c>
      <c r="BK60" s="114">
        <f>$D60*IF(BK$29&gt;'Inputs &amp; Summary'!$D$5,0,IF(BK$29&gt;VLOOKUP($G60,Lists!$J$17:$K$21,2),IF($M60=Lists!$H$3,IF($K60&lt;1,(($S60/$K60)*((1+'Inputs &amp; Summary'!$D$7)^BK$29)),((INT(BK$29/$K60)-INT((BK$29-1)/$K60))*$S60*((1+'Inputs &amp; Summary'!$D$7)^BK$29))),(_xlfn.WEIBULL.DIST(BK$29,$L60,$K60,FALSE)*$S60*((1+'Inputs &amp; Summary'!$D$7)^BK$29))),IF($M60=Lists!$H$3,IF($K60&lt;1,((($R60*(1-$E60)+$Q60*(1-$F60))/$K60)*((1+'Inputs &amp; Summary'!$D$7)^BK$29)),((INT(BK$29/$K60)-INT((BK$29-1)/$K60))*($R60*(1-$E60)+$Q60*(1-$F60))*((1+'Inputs &amp; Summary'!$D$7)^BK$29))),((_xlfn.WEIBULL.DIST(BK$29,$L60,$K60,FALSE)*($R60*(1-$E60)+$Q60*(1-$F60))*((1+'Inputs &amp; Summary'!$D$7)^BK$29))))))</f>
        <v>0</v>
      </c>
      <c r="BL60" s="114">
        <f>$D60*IF(BL$29&gt;'Inputs &amp; Summary'!$D$5,0,IF(BL$29&gt;VLOOKUP($G60,Lists!$J$17:$K$21,2),IF($M60=Lists!$H$3,IF($K60&lt;1,(($S60/$K60)*((1+'Inputs &amp; Summary'!$D$7)^BL$29)),((INT(BL$29/$K60)-INT((BL$29-1)/$K60))*$S60*((1+'Inputs &amp; Summary'!$D$7)^BL$29))),(_xlfn.WEIBULL.DIST(BL$29,$L60,$K60,FALSE)*$S60*((1+'Inputs &amp; Summary'!$D$7)^BL$29))),IF($M60=Lists!$H$3,IF($K60&lt;1,((($R60*(1-$E60)+$Q60*(1-$F60))/$K60)*((1+'Inputs &amp; Summary'!$D$7)^BL$29)),((INT(BL$29/$K60)-INT((BL$29-1)/$K60))*($R60*(1-$E60)+$Q60*(1-$F60))*((1+'Inputs &amp; Summary'!$D$7)^BL$29))),((_xlfn.WEIBULL.DIST(BL$29,$L60,$K60,FALSE)*($R60*(1-$E60)+$Q60*(1-$F60))*((1+'Inputs &amp; Summary'!$D$7)^BL$29))))))</f>
        <v>0</v>
      </c>
    </row>
    <row r="61" spans="1:64" s="1" customFormat="1" x14ac:dyDescent="0.3">
      <c r="A61" s="79" t="s">
        <v>0</v>
      </c>
      <c r="B61" s="33" t="s">
        <v>307</v>
      </c>
      <c r="C61" s="33" t="s">
        <v>39</v>
      </c>
      <c r="D61" s="115">
        <v>1</v>
      </c>
      <c r="E61" s="68">
        <v>0</v>
      </c>
      <c r="F61" s="68">
        <v>0</v>
      </c>
      <c r="G61" s="213" t="s">
        <v>433</v>
      </c>
      <c r="H61" s="34" t="s">
        <v>21</v>
      </c>
      <c r="I61" s="34" t="s">
        <v>270</v>
      </c>
      <c r="J61" s="33">
        <f>VLOOKUP(I61,'Labor Rates'!$A$1:$B$16,2)</f>
        <v>25.173076923076923</v>
      </c>
      <c r="K61" s="35">
        <v>1</v>
      </c>
      <c r="L61" s="35">
        <v>1</v>
      </c>
      <c r="M61" s="33" t="s">
        <v>259</v>
      </c>
      <c r="N61" s="84">
        <f>'Inputs &amp; Summary'!$D$44</f>
        <v>103.04449648711943</v>
      </c>
      <c r="O61" s="35">
        <f>5/60</f>
        <v>8.3333333333333329E-2</v>
      </c>
      <c r="P61" s="5">
        <v>0</v>
      </c>
      <c r="Q61" s="73">
        <f t="shared" si="6"/>
        <v>216.16225304749892</v>
      </c>
      <c r="R61" s="73">
        <f t="shared" si="7"/>
        <v>0</v>
      </c>
      <c r="S61" s="74">
        <f t="shared" si="8"/>
        <v>216.16225304749892</v>
      </c>
      <c r="T61" s="88"/>
      <c r="U61" s="80"/>
      <c r="V61" s="87">
        <f t="shared" si="9"/>
        <v>267.86088414197775</v>
      </c>
      <c r="W61" s="87">
        <f>NPV('Inputs &amp; Summary'!$D$6,Y61:BL61)</f>
        <v>2716.3943704643975</v>
      </c>
      <c r="X61" s="90">
        <f t="shared" si="10"/>
        <v>3.8473665306598577E-2</v>
      </c>
      <c r="Y61" s="114">
        <f>$D61*IF(Y$29&gt;'Inputs &amp; Summary'!$D$5,0,IF(Y$29&gt;VLOOKUP($G61,Lists!$J$17:$K$21,2),IF($M61=Lists!$H$3,IF($K61&lt;1,(($S61/$K61)*((1+'Inputs &amp; Summary'!$D$7)^Y$29)),((INT(Y$29/$K61)-INT((Y$29-1)/$K61))*$S61*((1+'Inputs &amp; Summary'!$D$7)^Y$29))),(_xlfn.WEIBULL.DIST(Y$29,$L61,$K61,FALSE)*$S61*((1+'Inputs &amp; Summary'!$D$7)^Y$29))),IF($M61=Lists!$H$3,IF($K61&lt;1,((($R61*(1-$E61)+$Q61*(1-$F61))/$K61)*((1+'Inputs &amp; Summary'!$D$7)^Y$29)),((INT(Y$29/$K61)-INT((Y$29-1)/$K61))*($R61*(1-$E61)+$Q61*(1-$F61))*((1+'Inputs &amp; Summary'!$D$7)^Y$29))),((_xlfn.WEIBULL.DIST(Y$29,$L61,$K61,FALSE)*($R61*(1-$E61)+$Q61*(1-$F61))*((1+'Inputs &amp; Summary'!$D$7)^Y$29))))))</f>
        <v>220.48549810844889</v>
      </c>
      <c r="Z61" s="114">
        <f>$D61*IF(Z$29&gt;'Inputs &amp; Summary'!$D$5,0,IF(Z$29&gt;VLOOKUP($G61,Lists!$J$17:$K$21,2),IF($M61=Lists!$H$3,IF($K61&lt;1,(($S61/$K61)*((1+'Inputs &amp; Summary'!$D$7)^Z$29)),((INT(Z$29/$K61)-INT((Z$29-1)/$K61))*$S61*((1+'Inputs &amp; Summary'!$D$7)^Z$29))),(_xlfn.WEIBULL.DIST(Z$29,$L61,$K61,FALSE)*$S61*((1+'Inputs &amp; Summary'!$D$7)^Z$29))),IF($M61=Lists!$H$3,IF($K61&lt;1,((($R61*(1-$E61)+$Q61*(1-$F61))/$K61)*((1+'Inputs &amp; Summary'!$D$7)^Z$29)),((INT(Z$29/$K61)-INT((Z$29-1)/$K61))*($R61*(1-$E61)+$Q61*(1-$F61))*((1+'Inputs &amp; Summary'!$D$7)^Z$29))),((_xlfn.WEIBULL.DIST(Z$29,$L61,$K61,FALSE)*($R61*(1-$E61)+$Q61*(1-$F61))*((1+'Inputs &amp; Summary'!$D$7)^Z$29))))))</f>
        <v>224.89520807061788</v>
      </c>
      <c r="AA61" s="114">
        <f>$D61*IF(AA$29&gt;'Inputs &amp; Summary'!$D$5,0,IF(AA$29&gt;VLOOKUP($G61,Lists!$J$17:$K$21,2),IF($M61=Lists!$H$3,IF($K61&lt;1,(($S61/$K61)*((1+'Inputs &amp; Summary'!$D$7)^AA$29)),((INT(AA$29/$K61)-INT((AA$29-1)/$K61))*$S61*((1+'Inputs &amp; Summary'!$D$7)^AA$29))),(_xlfn.WEIBULL.DIST(AA$29,$L61,$K61,FALSE)*$S61*((1+'Inputs &amp; Summary'!$D$7)^AA$29))),IF($M61=Lists!$H$3,IF($K61&lt;1,((($R61*(1-$E61)+$Q61*(1-$F61))/$K61)*((1+'Inputs &amp; Summary'!$D$7)^AA$29)),((INT(AA$29/$K61)-INT((AA$29-1)/$K61))*($R61*(1-$E61)+$Q61*(1-$F61))*((1+'Inputs &amp; Summary'!$D$7)^AA$29))),((_xlfn.WEIBULL.DIST(AA$29,$L61,$K61,FALSE)*($R61*(1-$E61)+$Q61*(1-$F61))*((1+'Inputs &amp; Summary'!$D$7)^AA$29))))))</f>
        <v>229.39311223203023</v>
      </c>
      <c r="AB61" s="114">
        <f>$D61*IF(AB$29&gt;'Inputs &amp; Summary'!$D$5,0,IF(AB$29&gt;VLOOKUP($G61,Lists!$J$17:$K$21,2),IF($M61=Lists!$H$3,IF($K61&lt;1,(($S61/$K61)*((1+'Inputs &amp; Summary'!$D$7)^AB$29)),((INT(AB$29/$K61)-INT((AB$29-1)/$K61))*$S61*((1+'Inputs &amp; Summary'!$D$7)^AB$29))),(_xlfn.WEIBULL.DIST(AB$29,$L61,$K61,FALSE)*$S61*((1+'Inputs &amp; Summary'!$D$7)^AB$29))),IF($M61=Lists!$H$3,IF($K61&lt;1,((($R61*(1-$E61)+$Q61*(1-$F61))/$K61)*((1+'Inputs &amp; Summary'!$D$7)^AB$29)),((INT(AB$29/$K61)-INT((AB$29-1)/$K61))*($R61*(1-$E61)+$Q61*(1-$F61))*((1+'Inputs &amp; Summary'!$D$7)^AB$29))),((_xlfn.WEIBULL.DIST(AB$29,$L61,$K61,FALSE)*($R61*(1-$E61)+$Q61*(1-$F61))*((1+'Inputs &amp; Summary'!$D$7)^AB$29))))))</f>
        <v>233.98097447667084</v>
      </c>
      <c r="AC61" s="114">
        <f>$D61*IF(AC$29&gt;'Inputs &amp; Summary'!$D$5,0,IF(AC$29&gt;VLOOKUP($G61,Lists!$J$17:$K$21,2),IF($M61=Lists!$H$3,IF($K61&lt;1,(($S61/$K61)*((1+'Inputs &amp; Summary'!$D$7)^AC$29)),((INT(AC$29/$K61)-INT((AC$29-1)/$K61))*$S61*((1+'Inputs &amp; Summary'!$D$7)^AC$29))),(_xlfn.WEIBULL.DIST(AC$29,$L61,$K61,FALSE)*$S61*((1+'Inputs &amp; Summary'!$D$7)^AC$29))),IF($M61=Lists!$H$3,IF($K61&lt;1,((($R61*(1-$E61)+$Q61*(1-$F61))/$K61)*((1+'Inputs &amp; Summary'!$D$7)^AC$29)),((INT(AC$29/$K61)-INT((AC$29-1)/$K61))*($R61*(1-$E61)+$Q61*(1-$F61))*((1+'Inputs &amp; Summary'!$D$7)^AC$29))),((_xlfn.WEIBULL.DIST(AC$29,$L61,$K61,FALSE)*($R61*(1-$E61)+$Q61*(1-$F61))*((1+'Inputs &amp; Summary'!$D$7)^AC$29))))))</f>
        <v>238.66059396620426</v>
      </c>
      <c r="AD61" s="114">
        <f>$D61*IF(AD$29&gt;'Inputs &amp; Summary'!$D$5,0,IF(AD$29&gt;VLOOKUP($G61,Lists!$J$17:$K$21,2),IF($M61=Lists!$H$3,IF($K61&lt;1,(($S61/$K61)*((1+'Inputs &amp; Summary'!$D$7)^AD$29)),((INT(AD$29/$K61)-INT((AD$29-1)/$K61))*$S61*((1+'Inputs &amp; Summary'!$D$7)^AD$29))),(_xlfn.WEIBULL.DIST(AD$29,$L61,$K61,FALSE)*$S61*((1+'Inputs &amp; Summary'!$D$7)^AD$29))),IF($M61=Lists!$H$3,IF($K61&lt;1,((($R61*(1-$E61)+$Q61*(1-$F61))/$K61)*((1+'Inputs &amp; Summary'!$D$7)^AD$29)),((INT(AD$29/$K61)-INT((AD$29-1)/$K61))*($R61*(1-$E61)+$Q61*(1-$F61))*((1+'Inputs &amp; Summary'!$D$7)^AD$29))),((_xlfn.WEIBULL.DIST(AD$29,$L61,$K61,FALSE)*($R61*(1-$E61)+$Q61*(1-$F61))*((1+'Inputs &amp; Summary'!$D$7)^AD$29))))))</f>
        <v>243.43380584552835</v>
      </c>
      <c r="AE61" s="114">
        <f>$D61*IF(AE$29&gt;'Inputs &amp; Summary'!$D$5,0,IF(AE$29&gt;VLOOKUP($G61,Lists!$J$17:$K$21,2),IF($M61=Lists!$H$3,IF($K61&lt;1,(($S61/$K61)*((1+'Inputs &amp; Summary'!$D$7)^AE$29)),((INT(AE$29/$K61)-INT((AE$29-1)/$K61))*$S61*((1+'Inputs &amp; Summary'!$D$7)^AE$29))),(_xlfn.WEIBULL.DIST(AE$29,$L61,$K61,FALSE)*$S61*((1+'Inputs &amp; Summary'!$D$7)^AE$29))),IF($M61=Lists!$H$3,IF($K61&lt;1,((($R61*(1-$E61)+$Q61*(1-$F61))/$K61)*((1+'Inputs &amp; Summary'!$D$7)^AE$29)),((INT(AE$29/$K61)-INT((AE$29-1)/$K61))*($R61*(1-$E61)+$Q61*(1-$F61))*((1+'Inputs &amp; Summary'!$D$7)^AE$29))),((_xlfn.WEIBULL.DIST(AE$29,$L61,$K61,FALSE)*($R61*(1-$E61)+$Q61*(1-$F61))*((1+'Inputs &amp; Summary'!$D$7)^AE$29))))))</f>
        <v>248.30248196243886</v>
      </c>
      <c r="AF61" s="114">
        <f>$D61*IF(AF$29&gt;'Inputs &amp; Summary'!$D$5,0,IF(AF$29&gt;VLOOKUP($G61,Lists!$J$17:$K$21,2),IF($M61=Lists!$H$3,IF($K61&lt;1,(($S61/$K61)*((1+'Inputs &amp; Summary'!$D$7)^AF$29)),((INT(AF$29/$K61)-INT((AF$29-1)/$K61))*$S61*((1+'Inputs &amp; Summary'!$D$7)^AF$29))),(_xlfn.WEIBULL.DIST(AF$29,$L61,$K61,FALSE)*$S61*((1+'Inputs &amp; Summary'!$D$7)^AF$29))),IF($M61=Lists!$H$3,IF($K61&lt;1,((($R61*(1-$E61)+$Q61*(1-$F61))/$K61)*((1+'Inputs &amp; Summary'!$D$7)^AF$29)),((INT(AF$29/$K61)-INT((AF$29-1)/$K61))*($R61*(1-$E61)+$Q61*(1-$F61))*((1+'Inputs &amp; Summary'!$D$7)^AF$29))),((_xlfn.WEIBULL.DIST(AF$29,$L61,$K61,FALSE)*($R61*(1-$E61)+$Q61*(1-$F61))*((1+'Inputs &amp; Summary'!$D$7)^AF$29))))))</f>
        <v>253.26853160168767</v>
      </c>
      <c r="AG61" s="114">
        <f>$D61*IF(AG$29&gt;'Inputs &amp; Summary'!$D$5,0,IF(AG$29&gt;VLOOKUP($G61,Lists!$J$17:$K$21,2),IF($M61=Lists!$H$3,IF($K61&lt;1,(($S61/$K61)*((1+'Inputs &amp; Summary'!$D$7)^AG$29)),((INT(AG$29/$K61)-INT((AG$29-1)/$K61))*$S61*((1+'Inputs &amp; Summary'!$D$7)^AG$29))),(_xlfn.WEIBULL.DIST(AG$29,$L61,$K61,FALSE)*$S61*((1+'Inputs &amp; Summary'!$D$7)^AG$29))),IF($M61=Lists!$H$3,IF($K61&lt;1,((($R61*(1-$E61)+$Q61*(1-$F61))/$K61)*((1+'Inputs &amp; Summary'!$D$7)^AG$29)),((INT(AG$29/$K61)-INT((AG$29-1)/$K61))*($R61*(1-$E61)+$Q61*(1-$F61))*((1+'Inputs &amp; Summary'!$D$7)^AG$29))),((_xlfn.WEIBULL.DIST(AG$29,$L61,$K61,FALSE)*($R61*(1-$E61)+$Q61*(1-$F61))*((1+'Inputs &amp; Summary'!$D$7)^AG$29))))))</f>
        <v>258.3339022337214</v>
      </c>
      <c r="AH61" s="114">
        <f>$D61*IF(AH$29&gt;'Inputs &amp; Summary'!$D$5,0,IF(AH$29&gt;VLOOKUP($G61,Lists!$J$17:$K$21,2),IF($M61=Lists!$H$3,IF($K61&lt;1,(($S61/$K61)*((1+'Inputs &amp; Summary'!$D$7)^AH$29)),((INT(AH$29/$K61)-INT((AH$29-1)/$K61))*$S61*((1+'Inputs &amp; Summary'!$D$7)^AH$29))),(_xlfn.WEIBULL.DIST(AH$29,$L61,$K61,FALSE)*$S61*((1+'Inputs &amp; Summary'!$D$7)^AH$29))),IF($M61=Lists!$H$3,IF($K61&lt;1,((($R61*(1-$E61)+$Q61*(1-$F61))/$K61)*((1+'Inputs &amp; Summary'!$D$7)^AH$29)),((INT(AH$29/$K61)-INT((AH$29-1)/$K61))*($R61*(1-$E61)+$Q61*(1-$F61))*((1+'Inputs &amp; Summary'!$D$7)^AH$29))),((_xlfn.WEIBULL.DIST(AH$29,$L61,$K61,FALSE)*($R61*(1-$E61)+$Q61*(1-$F61))*((1+'Inputs &amp; Summary'!$D$7)^AH$29))))))</f>
        <v>263.50058027839589</v>
      </c>
      <c r="AI61" s="114">
        <f>$D61*IF(AI$29&gt;'Inputs &amp; Summary'!$D$5,0,IF(AI$29&gt;VLOOKUP($G61,Lists!$J$17:$K$21,2),IF($M61=Lists!$H$3,IF($K61&lt;1,(($S61/$K61)*((1+'Inputs &amp; Summary'!$D$7)^AI$29)),((INT(AI$29/$K61)-INT((AI$29-1)/$K61))*$S61*((1+'Inputs &amp; Summary'!$D$7)^AI$29))),(_xlfn.WEIBULL.DIST(AI$29,$L61,$K61,FALSE)*$S61*((1+'Inputs &amp; Summary'!$D$7)^AI$29))),IF($M61=Lists!$H$3,IF($K61&lt;1,((($R61*(1-$E61)+$Q61*(1-$F61))/$K61)*((1+'Inputs &amp; Summary'!$D$7)^AI$29)),((INT(AI$29/$K61)-INT((AI$29-1)/$K61))*($R61*(1-$E61)+$Q61*(1-$F61))*((1+'Inputs &amp; Summary'!$D$7)^AI$29))),((_xlfn.WEIBULL.DIST(AI$29,$L61,$K61,FALSE)*($R61*(1-$E61)+$Q61*(1-$F61))*((1+'Inputs &amp; Summary'!$D$7)^AI$29))))))</f>
        <v>268.77059188396373</v>
      </c>
      <c r="AJ61" s="114">
        <f>$D61*IF(AJ$29&gt;'Inputs &amp; Summary'!$D$5,0,IF(AJ$29&gt;VLOOKUP($G61,Lists!$J$17:$K$21,2),IF($M61=Lists!$H$3,IF($K61&lt;1,(($S61/$K61)*((1+'Inputs &amp; Summary'!$D$7)^AJ$29)),((INT(AJ$29/$K61)-INT((AJ$29-1)/$K61))*$S61*((1+'Inputs &amp; Summary'!$D$7)^AJ$29))),(_xlfn.WEIBULL.DIST(AJ$29,$L61,$K61,FALSE)*$S61*((1+'Inputs &amp; Summary'!$D$7)^AJ$29))),IF($M61=Lists!$H$3,IF($K61&lt;1,((($R61*(1-$E61)+$Q61*(1-$F61))/$K61)*((1+'Inputs &amp; Summary'!$D$7)^AJ$29)),((INT(AJ$29/$K61)-INT((AJ$29-1)/$K61))*($R61*(1-$E61)+$Q61*(1-$F61))*((1+'Inputs &amp; Summary'!$D$7)^AJ$29))),((_xlfn.WEIBULL.DIST(AJ$29,$L61,$K61,FALSE)*($R61*(1-$E61)+$Q61*(1-$F61))*((1+'Inputs &amp; Summary'!$D$7)^AJ$29))))))</f>
        <v>274.14600372164307</v>
      </c>
      <c r="AK61" s="114">
        <f>$D61*IF(AK$29&gt;'Inputs &amp; Summary'!$D$5,0,IF(AK$29&gt;VLOOKUP($G61,Lists!$J$17:$K$21,2),IF($M61=Lists!$H$3,IF($K61&lt;1,(($S61/$K61)*((1+'Inputs &amp; Summary'!$D$7)^AK$29)),((INT(AK$29/$K61)-INT((AK$29-1)/$K61))*$S61*((1+'Inputs &amp; Summary'!$D$7)^AK$29))),(_xlfn.WEIBULL.DIST(AK$29,$L61,$K61,FALSE)*$S61*((1+'Inputs &amp; Summary'!$D$7)^AK$29))),IF($M61=Lists!$H$3,IF($K61&lt;1,((($R61*(1-$E61)+$Q61*(1-$F61))/$K61)*((1+'Inputs &amp; Summary'!$D$7)^AK$29)),((INT(AK$29/$K61)-INT((AK$29-1)/$K61))*($R61*(1-$E61)+$Q61*(1-$F61))*((1+'Inputs &amp; Summary'!$D$7)^AK$29))),((_xlfn.WEIBULL.DIST(AK$29,$L61,$K61,FALSE)*($R61*(1-$E61)+$Q61*(1-$F61))*((1+'Inputs &amp; Summary'!$D$7)^AK$29))))))</f>
        <v>279.62892379607592</v>
      </c>
      <c r="AL61" s="114">
        <f>$D61*IF(AL$29&gt;'Inputs &amp; Summary'!$D$5,0,IF(AL$29&gt;VLOOKUP($G61,Lists!$J$17:$K$21,2),IF($M61=Lists!$H$3,IF($K61&lt;1,(($S61/$K61)*((1+'Inputs &amp; Summary'!$D$7)^AL$29)),((INT(AL$29/$K61)-INT((AL$29-1)/$K61))*$S61*((1+'Inputs &amp; Summary'!$D$7)^AL$29))),(_xlfn.WEIBULL.DIST(AL$29,$L61,$K61,FALSE)*$S61*((1+'Inputs &amp; Summary'!$D$7)^AL$29))),IF($M61=Lists!$H$3,IF($K61&lt;1,((($R61*(1-$E61)+$Q61*(1-$F61))/$K61)*((1+'Inputs &amp; Summary'!$D$7)^AL$29)),((INT(AL$29/$K61)-INT((AL$29-1)/$K61))*($R61*(1-$E61)+$Q61*(1-$F61))*((1+'Inputs &amp; Summary'!$D$7)^AL$29))),((_xlfn.WEIBULL.DIST(AL$29,$L61,$K61,FALSE)*($R61*(1-$E61)+$Q61*(1-$F61))*((1+'Inputs &amp; Summary'!$D$7)^AL$29))))))</f>
        <v>285.22150227199745</v>
      </c>
      <c r="AM61" s="114">
        <f>$D61*IF(AM$29&gt;'Inputs &amp; Summary'!$D$5,0,IF(AM$29&gt;VLOOKUP($G61,Lists!$J$17:$K$21,2),IF($M61=Lists!$H$3,IF($K61&lt;1,(($S61/$K61)*((1+'Inputs &amp; Summary'!$D$7)^AM$29)),((INT(AM$29/$K61)-INT((AM$29-1)/$K61))*$S61*((1+'Inputs &amp; Summary'!$D$7)^AM$29))),(_xlfn.WEIBULL.DIST(AM$29,$L61,$K61,FALSE)*$S61*((1+'Inputs &amp; Summary'!$D$7)^AM$29))),IF($M61=Lists!$H$3,IF($K61&lt;1,((($R61*(1-$E61)+$Q61*(1-$F61))/$K61)*((1+'Inputs &amp; Summary'!$D$7)^AM$29)),((INT(AM$29/$K61)-INT((AM$29-1)/$K61))*($R61*(1-$E61)+$Q61*(1-$F61))*((1+'Inputs &amp; Summary'!$D$7)^AM$29))),((_xlfn.WEIBULL.DIST(AM$29,$L61,$K61,FALSE)*($R61*(1-$E61)+$Q61*(1-$F61))*((1+'Inputs &amp; Summary'!$D$7)^AM$29))))))</f>
        <v>290.92593231743729</v>
      </c>
      <c r="AN61" s="114">
        <f>$D61*IF(AN$29&gt;'Inputs &amp; Summary'!$D$5,0,IF(AN$29&gt;VLOOKUP($G61,Lists!$J$17:$K$21,2),IF($M61=Lists!$H$3,IF($K61&lt;1,(($S61/$K61)*((1+'Inputs &amp; Summary'!$D$7)^AN$29)),((INT(AN$29/$K61)-INT((AN$29-1)/$K61))*$S61*((1+'Inputs &amp; Summary'!$D$7)^AN$29))),(_xlfn.WEIBULL.DIST(AN$29,$L61,$K61,FALSE)*$S61*((1+'Inputs &amp; Summary'!$D$7)^AN$29))),IF($M61=Lists!$H$3,IF($K61&lt;1,((($R61*(1-$E61)+$Q61*(1-$F61))/$K61)*((1+'Inputs &amp; Summary'!$D$7)^AN$29)),((INT(AN$29/$K61)-INT((AN$29-1)/$K61))*($R61*(1-$E61)+$Q61*(1-$F61))*((1+'Inputs &amp; Summary'!$D$7)^AN$29))),((_xlfn.WEIBULL.DIST(AN$29,$L61,$K61,FALSE)*($R61*(1-$E61)+$Q61*(1-$F61))*((1+'Inputs &amp; Summary'!$D$7)^AN$29))))))</f>
        <v>296.74445096378611</v>
      </c>
      <c r="AO61" s="114">
        <f>$D61*IF(AO$29&gt;'Inputs &amp; Summary'!$D$5,0,IF(AO$29&gt;VLOOKUP($G61,Lists!$J$17:$K$21,2),IF($M61=Lists!$H$3,IF($K61&lt;1,(($S61/$K61)*((1+'Inputs &amp; Summary'!$D$7)^AO$29)),((INT(AO$29/$K61)-INT((AO$29-1)/$K61))*$S61*((1+'Inputs &amp; Summary'!$D$7)^AO$29))),(_xlfn.WEIBULL.DIST(AO$29,$L61,$K61,FALSE)*$S61*((1+'Inputs &amp; Summary'!$D$7)^AO$29))),IF($M61=Lists!$H$3,IF($K61&lt;1,((($R61*(1-$E61)+$Q61*(1-$F61))/$K61)*((1+'Inputs &amp; Summary'!$D$7)^AO$29)),((INT(AO$29/$K61)-INT((AO$29-1)/$K61))*($R61*(1-$E61)+$Q61*(1-$F61))*((1+'Inputs &amp; Summary'!$D$7)^AO$29))),((_xlfn.WEIBULL.DIST(AO$29,$L61,$K61,FALSE)*($R61*(1-$E61)+$Q61*(1-$F61))*((1+'Inputs &amp; Summary'!$D$7)^AO$29))))))</f>
        <v>302.67933998306188</v>
      </c>
      <c r="AP61" s="114">
        <f>$D61*IF(AP$29&gt;'Inputs &amp; Summary'!$D$5,0,IF(AP$29&gt;VLOOKUP($G61,Lists!$J$17:$K$21,2),IF($M61=Lists!$H$3,IF($K61&lt;1,(($S61/$K61)*((1+'Inputs &amp; Summary'!$D$7)^AP$29)),((INT(AP$29/$K61)-INT((AP$29-1)/$K61))*$S61*((1+'Inputs &amp; Summary'!$D$7)^AP$29))),(_xlfn.WEIBULL.DIST(AP$29,$L61,$K61,FALSE)*$S61*((1+'Inputs &amp; Summary'!$D$7)^AP$29))),IF($M61=Lists!$H$3,IF($K61&lt;1,((($R61*(1-$E61)+$Q61*(1-$F61))/$K61)*((1+'Inputs &amp; Summary'!$D$7)^AP$29)),((INT(AP$29/$K61)-INT((AP$29-1)/$K61))*($R61*(1-$E61)+$Q61*(1-$F61))*((1+'Inputs &amp; Summary'!$D$7)^AP$29))),((_xlfn.WEIBULL.DIST(AP$29,$L61,$K61,FALSE)*($R61*(1-$E61)+$Q61*(1-$F61))*((1+'Inputs &amp; Summary'!$D$7)^AP$29))))))</f>
        <v>308.73292678272304</v>
      </c>
      <c r="AQ61" s="114">
        <f>$D61*IF(AQ$29&gt;'Inputs &amp; Summary'!$D$5,0,IF(AQ$29&gt;VLOOKUP($G61,Lists!$J$17:$K$21,2),IF($M61=Lists!$H$3,IF($K61&lt;1,(($S61/$K61)*((1+'Inputs &amp; Summary'!$D$7)^AQ$29)),((INT(AQ$29/$K61)-INT((AQ$29-1)/$K61))*$S61*((1+'Inputs &amp; Summary'!$D$7)^AQ$29))),(_xlfn.WEIBULL.DIST(AQ$29,$L61,$K61,FALSE)*$S61*((1+'Inputs &amp; Summary'!$D$7)^AQ$29))),IF($M61=Lists!$H$3,IF($K61&lt;1,((($R61*(1-$E61)+$Q61*(1-$F61))/$K61)*((1+'Inputs &amp; Summary'!$D$7)^AQ$29)),((INT(AQ$29/$K61)-INT((AQ$29-1)/$K61))*($R61*(1-$E61)+$Q61*(1-$F61))*((1+'Inputs &amp; Summary'!$D$7)^AQ$29))),((_xlfn.WEIBULL.DIST(AQ$29,$L61,$K61,FALSE)*($R61*(1-$E61)+$Q61*(1-$F61))*((1+'Inputs &amp; Summary'!$D$7)^AQ$29))))))</f>
        <v>314.90758531837753</v>
      </c>
      <c r="AR61" s="114">
        <f>$D61*IF(AR$29&gt;'Inputs &amp; Summary'!$D$5,0,IF(AR$29&gt;VLOOKUP($G61,Lists!$J$17:$K$21,2),IF($M61=Lists!$H$3,IF($K61&lt;1,(($S61/$K61)*((1+'Inputs &amp; Summary'!$D$7)^AR$29)),((INT(AR$29/$K61)-INT((AR$29-1)/$K61))*$S61*((1+'Inputs &amp; Summary'!$D$7)^AR$29))),(_xlfn.WEIBULL.DIST(AR$29,$L61,$K61,FALSE)*$S61*((1+'Inputs &amp; Summary'!$D$7)^AR$29))),IF($M61=Lists!$H$3,IF($K61&lt;1,((($R61*(1-$E61)+$Q61*(1-$F61))/$K61)*((1+'Inputs &amp; Summary'!$D$7)^AR$29)),((INT(AR$29/$K61)-INT((AR$29-1)/$K61))*($R61*(1-$E61)+$Q61*(1-$F61))*((1+'Inputs &amp; Summary'!$D$7)^AR$29))),((_xlfn.WEIBULL.DIST(AR$29,$L61,$K61,FALSE)*($R61*(1-$E61)+$Q61*(1-$F61))*((1+'Inputs &amp; Summary'!$D$7)^AR$29))))))</f>
        <v>321.20573702474508</v>
      </c>
      <c r="AS61" s="114">
        <f>$D61*IF(AS$29&gt;'Inputs &amp; Summary'!$D$5,0,IF(AS$29&gt;VLOOKUP($G61,Lists!$J$17:$K$21,2),IF($M61=Lists!$H$3,IF($K61&lt;1,(($S61/$K61)*((1+'Inputs &amp; Summary'!$D$7)^AS$29)),((INT(AS$29/$K61)-INT((AS$29-1)/$K61))*$S61*((1+'Inputs &amp; Summary'!$D$7)^AS$29))),(_xlfn.WEIBULL.DIST(AS$29,$L61,$K61,FALSE)*$S61*((1+'Inputs &amp; Summary'!$D$7)^AS$29))),IF($M61=Lists!$H$3,IF($K61&lt;1,((($R61*(1-$E61)+$Q61*(1-$F61))/$K61)*((1+'Inputs &amp; Summary'!$D$7)^AS$29)),((INT(AS$29/$K61)-INT((AS$29-1)/$K61))*($R61*(1-$E61)+$Q61*(1-$F61))*((1+'Inputs &amp; Summary'!$D$7)^AS$29))),((_xlfn.WEIBULL.DIST(AS$29,$L61,$K61,FALSE)*($R61*(1-$E61)+$Q61*(1-$F61))*((1+'Inputs &amp; Summary'!$D$7)^AS$29))))))</f>
        <v>0</v>
      </c>
      <c r="AT61" s="114">
        <f>$D61*IF(AT$29&gt;'Inputs &amp; Summary'!$D$5,0,IF(AT$29&gt;VLOOKUP($G61,Lists!$J$17:$K$21,2),IF($M61=Lists!$H$3,IF($K61&lt;1,(($S61/$K61)*((1+'Inputs &amp; Summary'!$D$7)^AT$29)),((INT(AT$29/$K61)-INT((AT$29-1)/$K61))*$S61*((1+'Inputs &amp; Summary'!$D$7)^AT$29))),(_xlfn.WEIBULL.DIST(AT$29,$L61,$K61,FALSE)*$S61*((1+'Inputs &amp; Summary'!$D$7)^AT$29))),IF($M61=Lists!$H$3,IF($K61&lt;1,((($R61*(1-$E61)+$Q61*(1-$F61))/$K61)*((1+'Inputs &amp; Summary'!$D$7)^AT$29)),((INT(AT$29/$K61)-INT((AT$29-1)/$K61))*($R61*(1-$E61)+$Q61*(1-$F61))*((1+'Inputs &amp; Summary'!$D$7)^AT$29))),((_xlfn.WEIBULL.DIST(AT$29,$L61,$K61,FALSE)*($R61*(1-$E61)+$Q61*(1-$F61))*((1+'Inputs &amp; Summary'!$D$7)^AT$29))))))</f>
        <v>0</v>
      </c>
      <c r="AU61" s="114">
        <f>$D61*IF(AU$29&gt;'Inputs &amp; Summary'!$D$5,0,IF(AU$29&gt;VLOOKUP($G61,Lists!$J$17:$K$21,2),IF($M61=Lists!$H$3,IF($K61&lt;1,(($S61/$K61)*((1+'Inputs &amp; Summary'!$D$7)^AU$29)),((INT(AU$29/$K61)-INT((AU$29-1)/$K61))*$S61*((1+'Inputs &amp; Summary'!$D$7)^AU$29))),(_xlfn.WEIBULL.DIST(AU$29,$L61,$K61,FALSE)*$S61*((1+'Inputs &amp; Summary'!$D$7)^AU$29))),IF($M61=Lists!$H$3,IF($K61&lt;1,((($R61*(1-$E61)+$Q61*(1-$F61))/$K61)*((1+'Inputs &amp; Summary'!$D$7)^AU$29)),((INT(AU$29/$K61)-INT((AU$29-1)/$K61))*($R61*(1-$E61)+$Q61*(1-$F61))*((1+'Inputs &amp; Summary'!$D$7)^AU$29))),((_xlfn.WEIBULL.DIST(AU$29,$L61,$K61,FALSE)*($R61*(1-$E61)+$Q61*(1-$F61))*((1+'Inputs &amp; Summary'!$D$7)^AU$29))))))</f>
        <v>0</v>
      </c>
      <c r="AV61" s="114">
        <f>$D61*IF(AV$29&gt;'Inputs &amp; Summary'!$D$5,0,IF(AV$29&gt;VLOOKUP($G61,Lists!$J$17:$K$21,2),IF($M61=Lists!$H$3,IF($K61&lt;1,(($S61/$K61)*((1+'Inputs &amp; Summary'!$D$7)^AV$29)),((INT(AV$29/$K61)-INT((AV$29-1)/$K61))*$S61*((1+'Inputs &amp; Summary'!$D$7)^AV$29))),(_xlfn.WEIBULL.DIST(AV$29,$L61,$K61,FALSE)*$S61*((1+'Inputs &amp; Summary'!$D$7)^AV$29))),IF($M61=Lists!$H$3,IF($K61&lt;1,((($R61*(1-$E61)+$Q61*(1-$F61))/$K61)*((1+'Inputs &amp; Summary'!$D$7)^AV$29)),((INT(AV$29/$K61)-INT((AV$29-1)/$K61))*($R61*(1-$E61)+$Q61*(1-$F61))*((1+'Inputs &amp; Summary'!$D$7)^AV$29))),((_xlfn.WEIBULL.DIST(AV$29,$L61,$K61,FALSE)*($R61*(1-$E61)+$Q61*(1-$F61))*((1+'Inputs &amp; Summary'!$D$7)^AV$29))))))</f>
        <v>0</v>
      </c>
      <c r="AW61" s="114">
        <f>$D61*IF(AW$29&gt;'Inputs &amp; Summary'!$D$5,0,IF(AW$29&gt;VLOOKUP($G61,Lists!$J$17:$K$21,2),IF($M61=Lists!$H$3,IF($K61&lt;1,(($S61/$K61)*((1+'Inputs &amp; Summary'!$D$7)^AW$29)),((INT(AW$29/$K61)-INT((AW$29-1)/$K61))*$S61*((1+'Inputs &amp; Summary'!$D$7)^AW$29))),(_xlfn.WEIBULL.DIST(AW$29,$L61,$K61,FALSE)*$S61*((1+'Inputs &amp; Summary'!$D$7)^AW$29))),IF($M61=Lists!$H$3,IF($K61&lt;1,((($R61*(1-$E61)+$Q61*(1-$F61))/$K61)*((1+'Inputs &amp; Summary'!$D$7)^AW$29)),((INT(AW$29/$K61)-INT((AW$29-1)/$K61))*($R61*(1-$E61)+$Q61*(1-$F61))*((1+'Inputs &amp; Summary'!$D$7)^AW$29))),((_xlfn.WEIBULL.DIST(AW$29,$L61,$K61,FALSE)*($R61*(1-$E61)+$Q61*(1-$F61))*((1+'Inputs &amp; Summary'!$D$7)^AW$29))))))</f>
        <v>0</v>
      </c>
      <c r="AX61" s="114">
        <f>$D61*IF(AX$29&gt;'Inputs &amp; Summary'!$D$5,0,IF(AX$29&gt;VLOOKUP($G61,Lists!$J$17:$K$21,2),IF($M61=Lists!$H$3,IF($K61&lt;1,(($S61/$K61)*((1+'Inputs &amp; Summary'!$D$7)^AX$29)),((INT(AX$29/$K61)-INT((AX$29-1)/$K61))*$S61*((1+'Inputs &amp; Summary'!$D$7)^AX$29))),(_xlfn.WEIBULL.DIST(AX$29,$L61,$K61,FALSE)*$S61*((1+'Inputs &amp; Summary'!$D$7)^AX$29))),IF($M61=Lists!$H$3,IF($K61&lt;1,((($R61*(1-$E61)+$Q61*(1-$F61))/$K61)*((1+'Inputs &amp; Summary'!$D$7)^AX$29)),((INT(AX$29/$K61)-INT((AX$29-1)/$K61))*($R61*(1-$E61)+$Q61*(1-$F61))*((1+'Inputs &amp; Summary'!$D$7)^AX$29))),((_xlfn.WEIBULL.DIST(AX$29,$L61,$K61,FALSE)*($R61*(1-$E61)+$Q61*(1-$F61))*((1+'Inputs &amp; Summary'!$D$7)^AX$29))))))</f>
        <v>0</v>
      </c>
      <c r="AY61" s="114">
        <f>$D61*IF(AY$29&gt;'Inputs &amp; Summary'!$D$5,0,IF(AY$29&gt;VLOOKUP($G61,Lists!$J$17:$K$21,2),IF($M61=Lists!$H$3,IF($K61&lt;1,(($S61/$K61)*((1+'Inputs &amp; Summary'!$D$7)^AY$29)),((INT(AY$29/$K61)-INT((AY$29-1)/$K61))*$S61*((1+'Inputs &amp; Summary'!$D$7)^AY$29))),(_xlfn.WEIBULL.DIST(AY$29,$L61,$K61,FALSE)*$S61*((1+'Inputs &amp; Summary'!$D$7)^AY$29))),IF($M61=Lists!$H$3,IF($K61&lt;1,((($R61*(1-$E61)+$Q61*(1-$F61))/$K61)*((1+'Inputs &amp; Summary'!$D$7)^AY$29)),((INT(AY$29/$K61)-INT((AY$29-1)/$K61))*($R61*(1-$E61)+$Q61*(1-$F61))*((1+'Inputs &amp; Summary'!$D$7)^AY$29))),((_xlfn.WEIBULL.DIST(AY$29,$L61,$K61,FALSE)*($R61*(1-$E61)+$Q61*(1-$F61))*((1+'Inputs &amp; Summary'!$D$7)^AY$29))))))</f>
        <v>0</v>
      </c>
      <c r="AZ61" s="114">
        <f>$D61*IF(AZ$29&gt;'Inputs &amp; Summary'!$D$5,0,IF(AZ$29&gt;VLOOKUP($G61,Lists!$J$17:$K$21,2),IF($M61=Lists!$H$3,IF($K61&lt;1,(($S61/$K61)*((1+'Inputs &amp; Summary'!$D$7)^AZ$29)),((INT(AZ$29/$K61)-INT((AZ$29-1)/$K61))*$S61*((1+'Inputs &amp; Summary'!$D$7)^AZ$29))),(_xlfn.WEIBULL.DIST(AZ$29,$L61,$K61,FALSE)*$S61*((1+'Inputs &amp; Summary'!$D$7)^AZ$29))),IF($M61=Lists!$H$3,IF($K61&lt;1,((($R61*(1-$E61)+$Q61*(1-$F61))/$K61)*((1+'Inputs &amp; Summary'!$D$7)^AZ$29)),((INT(AZ$29/$K61)-INT((AZ$29-1)/$K61))*($R61*(1-$E61)+$Q61*(1-$F61))*((1+'Inputs &amp; Summary'!$D$7)^AZ$29))),((_xlfn.WEIBULL.DIST(AZ$29,$L61,$K61,FALSE)*($R61*(1-$E61)+$Q61*(1-$F61))*((1+'Inputs &amp; Summary'!$D$7)^AZ$29))))))</f>
        <v>0</v>
      </c>
      <c r="BA61" s="114">
        <f>$D61*IF(BA$29&gt;'Inputs &amp; Summary'!$D$5,0,IF(BA$29&gt;VLOOKUP($G61,Lists!$J$17:$K$21,2),IF($M61=Lists!$H$3,IF($K61&lt;1,(($S61/$K61)*((1+'Inputs &amp; Summary'!$D$7)^BA$29)),((INT(BA$29/$K61)-INT((BA$29-1)/$K61))*$S61*((1+'Inputs &amp; Summary'!$D$7)^BA$29))),(_xlfn.WEIBULL.DIST(BA$29,$L61,$K61,FALSE)*$S61*((1+'Inputs &amp; Summary'!$D$7)^BA$29))),IF($M61=Lists!$H$3,IF($K61&lt;1,((($R61*(1-$E61)+$Q61*(1-$F61))/$K61)*((1+'Inputs &amp; Summary'!$D$7)^BA$29)),((INT(BA$29/$K61)-INT((BA$29-1)/$K61))*($R61*(1-$E61)+$Q61*(1-$F61))*((1+'Inputs &amp; Summary'!$D$7)^BA$29))),((_xlfn.WEIBULL.DIST(BA$29,$L61,$K61,FALSE)*($R61*(1-$E61)+$Q61*(1-$F61))*((1+'Inputs &amp; Summary'!$D$7)^BA$29))))))</f>
        <v>0</v>
      </c>
      <c r="BB61" s="114">
        <f>$D61*IF(BB$29&gt;'Inputs &amp; Summary'!$D$5,0,IF(BB$29&gt;VLOOKUP($G61,Lists!$J$17:$K$21,2),IF($M61=Lists!$H$3,IF($K61&lt;1,(($S61/$K61)*((1+'Inputs &amp; Summary'!$D$7)^BB$29)),((INT(BB$29/$K61)-INT((BB$29-1)/$K61))*$S61*((1+'Inputs &amp; Summary'!$D$7)^BB$29))),(_xlfn.WEIBULL.DIST(BB$29,$L61,$K61,FALSE)*$S61*((1+'Inputs &amp; Summary'!$D$7)^BB$29))),IF($M61=Lists!$H$3,IF($K61&lt;1,((($R61*(1-$E61)+$Q61*(1-$F61))/$K61)*((1+'Inputs &amp; Summary'!$D$7)^BB$29)),((INT(BB$29/$K61)-INT((BB$29-1)/$K61))*($R61*(1-$E61)+$Q61*(1-$F61))*((1+'Inputs &amp; Summary'!$D$7)^BB$29))),((_xlfn.WEIBULL.DIST(BB$29,$L61,$K61,FALSE)*($R61*(1-$E61)+$Q61*(1-$F61))*((1+'Inputs &amp; Summary'!$D$7)^BB$29))))))</f>
        <v>0</v>
      </c>
      <c r="BC61" s="114">
        <f>$D61*IF(BC$29&gt;'Inputs &amp; Summary'!$D$5,0,IF(BC$29&gt;VLOOKUP($G61,Lists!$J$17:$K$21,2),IF($M61=Lists!$H$3,IF($K61&lt;1,(($S61/$K61)*((1+'Inputs &amp; Summary'!$D$7)^BC$29)),((INT(BC$29/$K61)-INT((BC$29-1)/$K61))*$S61*((1+'Inputs &amp; Summary'!$D$7)^BC$29))),(_xlfn.WEIBULL.DIST(BC$29,$L61,$K61,FALSE)*$S61*((1+'Inputs &amp; Summary'!$D$7)^BC$29))),IF($M61=Lists!$H$3,IF($K61&lt;1,((($R61*(1-$E61)+$Q61*(1-$F61))/$K61)*((1+'Inputs &amp; Summary'!$D$7)^BC$29)),((INT(BC$29/$K61)-INT((BC$29-1)/$K61))*($R61*(1-$E61)+$Q61*(1-$F61))*((1+'Inputs &amp; Summary'!$D$7)^BC$29))),((_xlfn.WEIBULL.DIST(BC$29,$L61,$K61,FALSE)*($R61*(1-$E61)+$Q61*(1-$F61))*((1+'Inputs &amp; Summary'!$D$7)^BC$29))))))</f>
        <v>0</v>
      </c>
      <c r="BD61" s="114">
        <f>$D61*IF(BD$29&gt;'Inputs &amp; Summary'!$D$5,0,IF(BD$29&gt;VLOOKUP($G61,Lists!$J$17:$K$21,2),IF($M61=Lists!$H$3,IF($K61&lt;1,(($S61/$K61)*((1+'Inputs &amp; Summary'!$D$7)^BD$29)),((INT(BD$29/$K61)-INT((BD$29-1)/$K61))*$S61*((1+'Inputs &amp; Summary'!$D$7)^BD$29))),(_xlfn.WEIBULL.DIST(BD$29,$L61,$K61,FALSE)*$S61*((1+'Inputs &amp; Summary'!$D$7)^BD$29))),IF($M61=Lists!$H$3,IF($K61&lt;1,((($R61*(1-$E61)+$Q61*(1-$F61))/$K61)*((1+'Inputs &amp; Summary'!$D$7)^BD$29)),((INT(BD$29/$K61)-INT((BD$29-1)/$K61))*($R61*(1-$E61)+$Q61*(1-$F61))*((1+'Inputs &amp; Summary'!$D$7)^BD$29))),((_xlfn.WEIBULL.DIST(BD$29,$L61,$K61,FALSE)*($R61*(1-$E61)+$Q61*(1-$F61))*((1+'Inputs &amp; Summary'!$D$7)^BD$29))))))</f>
        <v>0</v>
      </c>
      <c r="BE61" s="114">
        <f>$D61*IF(BE$29&gt;'Inputs &amp; Summary'!$D$5,0,IF(BE$29&gt;VLOOKUP($G61,Lists!$J$17:$K$21,2),IF($M61=Lists!$H$3,IF($K61&lt;1,(($S61/$K61)*((1+'Inputs &amp; Summary'!$D$7)^BE$29)),((INT(BE$29/$K61)-INT((BE$29-1)/$K61))*$S61*((1+'Inputs &amp; Summary'!$D$7)^BE$29))),(_xlfn.WEIBULL.DIST(BE$29,$L61,$K61,FALSE)*$S61*((1+'Inputs &amp; Summary'!$D$7)^BE$29))),IF($M61=Lists!$H$3,IF($K61&lt;1,((($R61*(1-$E61)+$Q61*(1-$F61))/$K61)*((1+'Inputs &amp; Summary'!$D$7)^BE$29)),((INT(BE$29/$K61)-INT((BE$29-1)/$K61))*($R61*(1-$E61)+$Q61*(1-$F61))*((1+'Inputs &amp; Summary'!$D$7)^BE$29))),((_xlfn.WEIBULL.DIST(BE$29,$L61,$K61,FALSE)*($R61*(1-$E61)+$Q61*(1-$F61))*((1+'Inputs &amp; Summary'!$D$7)^BE$29))))))</f>
        <v>0</v>
      </c>
      <c r="BF61" s="114">
        <f>$D61*IF(BF$29&gt;'Inputs &amp; Summary'!$D$5,0,IF(BF$29&gt;VLOOKUP($G61,Lists!$J$17:$K$21,2),IF($M61=Lists!$H$3,IF($K61&lt;1,(($S61/$K61)*((1+'Inputs &amp; Summary'!$D$7)^BF$29)),((INT(BF$29/$K61)-INT((BF$29-1)/$K61))*$S61*((1+'Inputs &amp; Summary'!$D$7)^BF$29))),(_xlfn.WEIBULL.DIST(BF$29,$L61,$K61,FALSE)*$S61*((1+'Inputs &amp; Summary'!$D$7)^BF$29))),IF($M61=Lists!$H$3,IF($K61&lt;1,((($R61*(1-$E61)+$Q61*(1-$F61))/$K61)*((1+'Inputs &amp; Summary'!$D$7)^BF$29)),((INT(BF$29/$K61)-INT((BF$29-1)/$K61))*($R61*(1-$E61)+$Q61*(1-$F61))*((1+'Inputs &amp; Summary'!$D$7)^BF$29))),((_xlfn.WEIBULL.DIST(BF$29,$L61,$K61,FALSE)*($R61*(1-$E61)+$Q61*(1-$F61))*((1+'Inputs &amp; Summary'!$D$7)^BF$29))))))</f>
        <v>0</v>
      </c>
      <c r="BG61" s="114">
        <f>$D61*IF(BG$29&gt;'Inputs &amp; Summary'!$D$5,0,IF(BG$29&gt;VLOOKUP($G61,Lists!$J$17:$K$21,2),IF($M61=Lists!$H$3,IF($K61&lt;1,(($S61/$K61)*((1+'Inputs &amp; Summary'!$D$7)^BG$29)),((INT(BG$29/$K61)-INT((BG$29-1)/$K61))*$S61*((1+'Inputs &amp; Summary'!$D$7)^BG$29))),(_xlfn.WEIBULL.DIST(BG$29,$L61,$K61,FALSE)*$S61*((1+'Inputs &amp; Summary'!$D$7)^BG$29))),IF($M61=Lists!$H$3,IF($K61&lt;1,((($R61*(1-$E61)+$Q61*(1-$F61))/$K61)*((1+'Inputs &amp; Summary'!$D$7)^BG$29)),((INT(BG$29/$K61)-INT((BG$29-1)/$K61))*($R61*(1-$E61)+$Q61*(1-$F61))*((1+'Inputs &amp; Summary'!$D$7)^BG$29))),((_xlfn.WEIBULL.DIST(BG$29,$L61,$K61,FALSE)*($R61*(1-$E61)+$Q61*(1-$F61))*((1+'Inputs &amp; Summary'!$D$7)^BG$29))))))</f>
        <v>0</v>
      </c>
      <c r="BH61" s="114">
        <f>$D61*IF(BH$29&gt;'Inputs &amp; Summary'!$D$5,0,IF(BH$29&gt;VLOOKUP($G61,Lists!$J$17:$K$21,2),IF($M61=Lists!$H$3,IF($K61&lt;1,(($S61/$K61)*((1+'Inputs &amp; Summary'!$D$7)^BH$29)),((INT(BH$29/$K61)-INT((BH$29-1)/$K61))*$S61*((1+'Inputs &amp; Summary'!$D$7)^BH$29))),(_xlfn.WEIBULL.DIST(BH$29,$L61,$K61,FALSE)*$S61*((1+'Inputs &amp; Summary'!$D$7)^BH$29))),IF($M61=Lists!$H$3,IF($K61&lt;1,((($R61*(1-$E61)+$Q61*(1-$F61))/$K61)*((1+'Inputs &amp; Summary'!$D$7)^BH$29)),((INT(BH$29/$K61)-INT((BH$29-1)/$K61))*($R61*(1-$E61)+$Q61*(1-$F61))*((1+'Inputs &amp; Summary'!$D$7)^BH$29))),((_xlfn.WEIBULL.DIST(BH$29,$L61,$K61,FALSE)*($R61*(1-$E61)+$Q61*(1-$F61))*((1+'Inputs &amp; Summary'!$D$7)^BH$29))))))</f>
        <v>0</v>
      </c>
      <c r="BI61" s="114">
        <f>$D61*IF(BI$29&gt;'Inputs &amp; Summary'!$D$5,0,IF(BI$29&gt;VLOOKUP($G61,Lists!$J$17:$K$21,2),IF($M61=Lists!$H$3,IF($K61&lt;1,(($S61/$K61)*((1+'Inputs &amp; Summary'!$D$7)^BI$29)),((INT(BI$29/$K61)-INT((BI$29-1)/$K61))*$S61*((1+'Inputs &amp; Summary'!$D$7)^BI$29))),(_xlfn.WEIBULL.DIST(BI$29,$L61,$K61,FALSE)*$S61*((1+'Inputs &amp; Summary'!$D$7)^BI$29))),IF($M61=Lists!$H$3,IF($K61&lt;1,((($R61*(1-$E61)+$Q61*(1-$F61))/$K61)*((1+'Inputs &amp; Summary'!$D$7)^BI$29)),((INT(BI$29/$K61)-INT((BI$29-1)/$K61))*($R61*(1-$E61)+$Q61*(1-$F61))*((1+'Inputs &amp; Summary'!$D$7)^BI$29))),((_xlfn.WEIBULL.DIST(BI$29,$L61,$K61,FALSE)*($R61*(1-$E61)+$Q61*(1-$F61))*((1+'Inputs &amp; Summary'!$D$7)^BI$29))))))</f>
        <v>0</v>
      </c>
      <c r="BJ61" s="114">
        <f>$D61*IF(BJ$29&gt;'Inputs &amp; Summary'!$D$5,0,IF(BJ$29&gt;VLOOKUP($G61,Lists!$J$17:$K$21,2),IF($M61=Lists!$H$3,IF($K61&lt;1,(($S61/$K61)*((1+'Inputs &amp; Summary'!$D$7)^BJ$29)),((INT(BJ$29/$K61)-INT((BJ$29-1)/$K61))*$S61*((1+'Inputs &amp; Summary'!$D$7)^BJ$29))),(_xlfn.WEIBULL.DIST(BJ$29,$L61,$K61,FALSE)*$S61*((1+'Inputs &amp; Summary'!$D$7)^BJ$29))),IF($M61=Lists!$H$3,IF($K61&lt;1,((($R61*(1-$E61)+$Q61*(1-$F61))/$K61)*((1+'Inputs &amp; Summary'!$D$7)^BJ$29)),((INT(BJ$29/$K61)-INT((BJ$29-1)/$K61))*($R61*(1-$E61)+$Q61*(1-$F61))*((1+'Inputs &amp; Summary'!$D$7)^BJ$29))),((_xlfn.WEIBULL.DIST(BJ$29,$L61,$K61,FALSE)*($R61*(1-$E61)+$Q61*(1-$F61))*((1+'Inputs &amp; Summary'!$D$7)^BJ$29))))))</f>
        <v>0</v>
      </c>
      <c r="BK61" s="114">
        <f>$D61*IF(BK$29&gt;'Inputs &amp; Summary'!$D$5,0,IF(BK$29&gt;VLOOKUP($G61,Lists!$J$17:$K$21,2),IF($M61=Lists!$H$3,IF($K61&lt;1,(($S61/$K61)*((1+'Inputs &amp; Summary'!$D$7)^BK$29)),((INT(BK$29/$K61)-INT((BK$29-1)/$K61))*$S61*((1+'Inputs &amp; Summary'!$D$7)^BK$29))),(_xlfn.WEIBULL.DIST(BK$29,$L61,$K61,FALSE)*$S61*((1+'Inputs &amp; Summary'!$D$7)^BK$29))),IF($M61=Lists!$H$3,IF($K61&lt;1,((($R61*(1-$E61)+$Q61*(1-$F61))/$K61)*((1+'Inputs &amp; Summary'!$D$7)^BK$29)),((INT(BK$29/$K61)-INT((BK$29-1)/$K61))*($R61*(1-$E61)+$Q61*(1-$F61))*((1+'Inputs &amp; Summary'!$D$7)^BK$29))),((_xlfn.WEIBULL.DIST(BK$29,$L61,$K61,FALSE)*($R61*(1-$E61)+$Q61*(1-$F61))*((1+'Inputs &amp; Summary'!$D$7)^BK$29))))))</f>
        <v>0</v>
      </c>
      <c r="BL61" s="114">
        <f>$D61*IF(BL$29&gt;'Inputs &amp; Summary'!$D$5,0,IF(BL$29&gt;VLOOKUP($G61,Lists!$J$17:$K$21,2),IF($M61=Lists!$H$3,IF($K61&lt;1,(($S61/$K61)*((1+'Inputs &amp; Summary'!$D$7)^BL$29)),((INT(BL$29/$K61)-INT((BL$29-1)/$K61))*$S61*((1+'Inputs &amp; Summary'!$D$7)^BL$29))),(_xlfn.WEIBULL.DIST(BL$29,$L61,$K61,FALSE)*$S61*((1+'Inputs &amp; Summary'!$D$7)^BL$29))),IF($M61=Lists!$H$3,IF($K61&lt;1,((($R61*(1-$E61)+$Q61*(1-$F61))/$K61)*((1+'Inputs &amp; Summary'!$D$7)^BL$29)),((INT(BL$29/$K61)-INT((BL$29-1)/$K61))*($R61*(1-$E61)+$Q61*(1-$F61))*((1+'Inputs &amp; Summary'!$D$7)^BL$29))),((_xlfn.WEIBULL.DIST(BL$29,$L61,$K61,FALSE)*($R61*(1-$E61)+$Q61*(1-$F61))*((1+'Inputs &amp; Summary'!$D$7)^BL$29))))))</f>
        <v>0</v>
      </c>
    </row>
    <row r="62" spans="1:64" s="1" customFormat="1" x14ac:dyDescent="0.3">
      <c r="A62" s="79" t="s">
        <v>9</v>
      </c>
      <c r="B62" s="33" t="s">
        <v>307</v>
      </c>
      <c r="C62" s="33" t="s">
        <v>36</v>
      </c>
      <c r="D62" s="68">
        <v>1</v>
      </c>
      <c r="E62" s="68">
        <v>0</v>
      </c>
      <c r="F62" s="68">
        <v>0</v>
      </c>
      <c r="G62" s="213" t="s">
        <v>433</v>
      </c>
      <c r="H62" s="34" t="s">
        <v>18</v>
      </c>
      <c r="I62" s="34" t="s">
        <v>270</v>
      </c>
      <c r="J62" s="33">
        <f>VLOOKUP(I62,'Labor Rates'!$A$1:$B$16,2)</f>
        <v>25.173076923076923</v>
      </c>
      <c r="K62" s="35">
        <v>1</v>
      </c>
      <c r="L62" s="35">
        <v>1</v>
      </c>
      <c r="M62" s="33" t="s">
        <v>259</v>
      </c>
      <c r="N62" s="84">
        <f>'Inputs &amp; Summary'!$D$32</f>
        <v>1</v>
      </c>
      <c r="O62" s="35">
        <v>2</v>
      </c>
      <c r="P62" s="5">
        <v>0</v>
      </c>
      <c r="Q62" s="73">
        <f t="shared" ref="Q62:Q93" si="11">O62*N62*J62</f>
        <v>50.346153846153847</v>
      </c>
      <c r="R62" s="73">
        <f t="shared" ref="R62:R93" si="12">P62*N62</f>
        <v>0</v>
      </c>
      <c r="S62" s="74">
        <f t="shared" ref="S62:S93" si="13">D62*(R62+Q62)</f>
        <v>50.346153846153847</v>
      </c>
      <c r="T62" s="75"/>
      <c r="U62" s="80"/>
      <c r="V62" s="87">
        <f t="shared" ref="V62:V93" si="14">AVERAGE(Y62:AR62)</f>
        <v>62.387235015613371</v>
      </c>
      <c r="W62" s="87">
        <f>NPV('Inputs &amp; Summary'!$D$6,Y62:BL62)</f>
        <v>632.67294337543501</v>
      </c>
      <c r="X62" s="90">
        <f t="shared" ref="X62:X93" si="15">W62/SUM($W$30:$W$158)</f>
        <v>8.960866410500503E-3</v>
      </c>
      <c r="Y62" s="114">
        <f>$D62*IF(Y$29&gt;'Inputs &amp; Summary'!$D$5,0,IF(Y$29&gt;VLOOKUP($G62,Lists!$J$17:$K$21,2),IF($M62=Lists!$H$3,IF($K62&lt;1,(($S62/$K62)*((1+'Inputs &amp; Summary'!$D$7)^Y$29)),((INT(Y$29/$K62)-INT((Y$29-1)/$K62))*$S62*((1+'Inputs &amp; Summary'!$D$7)^Y$29))),(_xlfn.WEIBULL.DIST(Y$29,$L62,$K62,FALSE)*$S62*((1+'Inputs &amp; Summary'!$D$7)^Y$29))),IF($M62=Lists!$H$3,IF($K62&lt;1,((($R62*(1-$E62)+$Q62*(1-$F62))/$K62)*((1+'Inputs &amp; Summary'!$D$7)^Y$29)),((INT(Y$29/$K62)-INT((Y$29-1)/$K62))*($R62*(1-$E62)+$Q62*(1-$F62))*((1+'Inputs &amp; Summary'!$D$7)^Y$29))),((_xlfn.WEIBULL.DIST(Y$29,$L62,$K62,FALSE)*($R62*(1-$E62)+$Q62*(1-$F62))*((1+'Inputs &amp; Summary'!$D$7)^Y$29))))))</f>
        <v>51.353076923076927</v>
      </c>
      <c r="Z62" s="114">
        <f>$D62*IF(Z$29&gt;'Inputs &amp; Summary'!$D$5,0,IF(Z$29&gt;VLOOKUP($G62,Lists!$J$17:$K$21,2),IF($M62=Lists!$H$3,IF($K62&lt;1,(($S62/$K62)*((1+'Inputs &amp; Summary'!$D$7)^Z$29)),((INT(Z$29/$K62)-INT((Z$29-1)/$K62))*$S62*((1+'Inputs &amp; Summary'!$D$7)^Z$29))),(_xlfn.WEIBULL.DIST(Z$29,$L62,$K62,FALSE)*$S62*((1+'Inputs &amp; Summary'!$D$7)^Z$29))),IF($M62=Lists!$H$3,IF($K62&lt;1,((($R62*(1-$E62)+$Q62*(1-$F62))/$K62)*((1+'Inputs &amp; Summary'!$D$7)^Z$29)),((INT(Z$29/$K62)-INT((Z$29-1)/$K62))*($R62*(1-$E62)+$Q62*(1-$F62))*((1+'Inputs &amp; Summary'!$D$7)^Z$29))),((_xlfn.WEIBULL.DIST(Z$29,$L62,$K62,FALSE)*($R62*(1-$E62)+$Q62*(1-$F62))*((1+'Inputs &amp; Summary'!$D$7)^Z$29))))))</f>
        <v>52.380138461538465</v>
      </c>
      <c r="AA62" s="114">
        <f>$D62*IF(AA$29&gt;'Inputs &amp; Summary'!$D$5,0,IF(AA$29&gt;VLOOKUP($G62,Lists!$J$17:$K$21,2),IF($M62=Lists!$H$3,IF($K62&lt;1,(($S62/$K62)*((1+'Inputs &amp; Summary'!$D$7)^AA$29)),((INT(AA$29/$K62)-INT((AA$29-1)/$K62))*$S62*((1+'Inputs &amp; Summary'!$D$7)^AA$29))),(_xlfn.WEIBULL.DIST(AA$29,$L62,$K62,FALSE)*$S62*((1+'Inputs &amp; Summary'!$D$7)^AA$29))),IF($M62=Lists!$H$3,IF($K62&lt;1,((($R62*(1-$E62)+$Q62*(1-$F62))/$K62)*((1+'Inputs &amp; Summary'!$D$7)^AA$29)),((INT(AA$29/$K62)-INT((AA$29-1)/$K62))*($R62*(1-$E62)+$Q62*(1-$F62))*((1+'Inputs &amp; Summary'!$D$7)^AA$29))),((_xlfn.WEIBULL.DIST(AA$29,$L62,$K62,FALSE)*($R62*(1-$E62)+$Q62*(1-$F62))*((1+'Inputs &amp; Summary'!$D$7)^AA$29))))))</f>
        <v>53.427741230769229</v>
      </c>
      <c r="AB62" s="114">
        <f>$D62*IF(AB$29&gt;'Inputs &amp; Summary'!$D$5,0,IF(AB$29&gt;VLOOKUP($G62,Lists!$J$17:$K$21,2),IF($M62=Lists!$H$3,IF($K62&lt;1,(($S62/$K62)*((1+'Inputs &amp; Summary'!$D$7)^AB$29)),((INT(AB$29/$K62)-INT((AB$29-1)/$K62))*$S62*((1+'Inputs &amp; Summary'!$D$7)^AB$29))),(_xlfn.WEIBULL.DIST(AB$29,$L62,$K62,FALSE)*$S62*((1+'Inputs &amp; Summary'!$D$7)^AB$29))),IF($M62=Lists!$H$3,IF($K62&lt;1,((($R62*(1-$E62)+$Q62*(1-$F62))/$K62)*((1+'Inputs &amp; Summary'!$D$7)^AB$29)),((INT(AB$29/$K62)-INT((AB$29-1)/$K62))*($R62*(1-$E62)+$Q62*(1-$F62))*((1+'Inputs &amp; Summary'!$D$7)^AB$29))),((_xlfn.WEIBULL.DIST(AB$29,$L62,$K62,FALSE)*($R62*(1-$E62)+$Q62*(1-$F62))*((1+'Inputs &amp; Summary'!$D$7)^AB$29))))))</f>
        <v>54.496296055384612</v>
      </c>
      <c r="AC62" s="114">
        <f>$D62*IF(AC$29&gt;'Inputs &amp; Summary'!$D$5,0,IF(AC$29&gt;VLOOKUP($G62,Lists!$J$17:$K$21,2),IF($M62=Lists!$H$3,IF($K62&lt;1,(($S62/$K62)*((1+'Inputs &amp; Summary'!$D$7)^AC$29)),((INT(AC$29/$K62)-INT((AC$29-1)/$K62))*$S62*((1+'Inputs &amp; Summary'!$D$7)^AC$29))),(_xlfn.WEIBULL.DIST(AC$29,$L62,$K62,FALSE)*$S62*((1+'Inputs &amp; Summary'!$D$7)^AC$29))),IF($M62=Lists!$H$3,IF($K62&lt;1,((($R62*(1-$E62)+$Q62*(1-$F62))/$K62)*((1+'Inputs &amp; Summary'!$D$7)^AC$29)),((INT(AC$29/$K62)-INT((AC$29-1)/$K62))*($R62*(1-$E62)+$Q62*(1-$F62))*((1+'Inputs &amp; Summary'!$D$7)^AC$29))),((_xlfn.WEIBULL.DIST(AC$29,$L62,$K62,FALSE)*($R62*(1-$E62)+$Q62*(1-$F62))*((1+'Inputs &amp; Summary'!$D$7)^AC$29))))))</f>
        <v>55.586221976492311</v>
      </c>
      <c r="AD62" s="114">
        <f>$D62*IF(AD$29&gt;'Inputs &amp; Summary'!$D$5,0,IF(AD$29&gt;VLOOKUP($G62,Lists!$J$17:$K$21,2),IF($M62=Lists!$H$3,IF($K62&lt;1,(($S62/$K62)*((1+'Inputs &amp; Summary'!$D$7)^AD$29)),((INT(AD$29/$K62)-INT((AD$29-1)/$K62))*$S62*((1+'Inputs &amp; Summary'!$D$7)^AD$29))),(_xlfn.WEIBULL.DIST(AD$29,$L62,$K62,FALSE)*$S62*((1+'Inputs &amp; Summary'!$D$7)^AD$29))),IF($M62=Lists!$H$3,IF($K62&lt;1,((($R62*(1-$E62)+$Q62*(1-$F62))/$K62)*((1+'Inputs &amp; Summary'!$D$7)^AD$29)),((INT(AD$29/$K62)-INT((AD$29-1)/$K62))*($R62*(1-$E62)+$Q62*(1-$F62))*((1+'Inputs &amp; Summary'!$D$7)^AD$29))),((_xlfn.WEIBULL.DIST(AD$29,$L62,$K62,FALSE)*($R62*(1-$E62)+$Q62*(1-$F62))*((1+'Inputs &amp; Summary'!$D$7)^AD$29))))))</f>
        <v>56.697946416022155</v>
      </c>
      <c r="AE62" s="114">
        <f>$D62*IF(AE$29&gt;'Inputs &amp; Summary'!$D$5,0,IF(AE$29&gt;VLOOKUP($G62,Lists!$J$17:$K$21,2),IF($M62=Lists!$H$3,IF($K62&lt;1,(($S62/$K62)*((1+'Inputs &amp; Summary'!$D$7)^AE$29)),((INT(AE$29/$K62)-INT((AE$29-1)/$K62))*$S62*((1+'Inputs &amp; Summary'!$D$7)^AE$29))),(_xlfn.WEIBULL.DIST(AE$29,$L62,$K62,FALSE)*$S62*((1+'Inputs &amp; Summary'!$D$7)^AE$29))),IF($M62=Lists!$H$3,IF($K62&lt;1,((($R62*(1-$E62)+$Q62*(1-$F62))/$K62)*((1+'Inputs &amp; Summary'!$D$7)^AE$29)),((INT(AE$29/$K62)-INT((AE$29-1)/$K62))*($R62*(1-$E62)+$Q62*(1-$F62))*((1+'Inputs &amp; Summary'!$D$7)^AE$29))),((_xlfn.WEIBULL.DIST(AE$29,$L62,$K62,FALSE)*($R62*(1-$E62)+$Q62*(1-$F62))*((1+'Inputs &amp; Summary'!$D$7)^AE$29))))))</f>
        <v>57.831905344342587</v>
      </c>
      <c r="AF62" s="114">
        <f>$D62*IF(AF$29&gt;'Inputs &amp; Summary'!$D$5,0,IF(AF$29&gt;VLOOKUP($G62,Lists!$J$17:$K$21,2),IF($M62=Lists!$H$3,IF($K62&lt;1,(($S62/$K62)*((1+'Inputs &amp; Summary'!$D$7)^AF$29)),((INT(AF$29/$K62)-INT((AF$29-1)/$K62))*$S62*((1+'Inputs &amp; Summary'!$D$7)^AF$29))),(_xlfn.WEIBULL.DIST(AF$29,$L62,$K62,FALSE)*$S62*((1+'Inputs &amp; Summary'!$D$7)^AF$29))),IF($M62=Lists!$H$3,IF($K62&lt;1,((($R62*(1-$E62)+$Q62*(1-$F62))/$K62)*((1+'Inputs &amp; Summary'!$D$7)^AF$29)),((INT(AF$29/$K62)-INT((AF$29-1)/$K62))*($R62*(1-$E62)+$Q62*(1-$F62))*((1+'Inputs &amp; Summary'!$D$7)^AF$29))),((_xlfn.WEIBULL.DIST(AF$29,$L62,$K62,FALSE)*($R62*(1-$E62)+$Q62*(1-$F62))*((1+'Inputs &amp; Summary'!$D$7)^AF$29))))))</f>
        <v>58.988543451229447</v>
      </c>
      <c r="AG62" s="114">
        <f>$D62*IF(AG$29&gt;'Inputs &amp; Summary'!$D$5,0,IF(AG$29&gt;VLOOKUP($G62,Lists!$J$17:$K$21,2),IF($M62=Lists!$H$3,IF($K62&lt;1,(($S62/$K62)*((1+'Inputs &amp; Summary'!$D$7)^AG$29)),((INT(AG$29/$K62)-INT((AG$29-1)/$K62))*$S62*((1+'Inputs &amp; Summary'!$D$7)^AG$29))),(_xlfn.WEIBULL.DIST(AG$29,$L62,$K62,FALSE)*$S62*((1+'Inputs &amp; Summary'!$D$7)^AG$29))),IF($M62=Lists!$H$3,IF($K62&lt;1,((($R62*(1-$E62)+$Q62*(1-$F62))/$K62)*((1+'Inputs &amp; Summary'!$D$7)^AG$29)),((INT(AG$29/$K62)-INT((AG$29-1)/$K62))*($R62*(1-$E62)+$Q62*(1-$F62))*((1+'Inputs &amp; Summary'!$D$7)^AG$29))),((_xlfn.WEIBULL.DIST(AG$29,$L62,$K62,FALSE)*($R62*(1-$E62)+$Q62*(1-$F62))*((1+'Inputs &amp; Summary'!$D$7)^AG$29))))))</f>
        <v>60.168314320254034</v>
      </c>
      <c r="AH62" s="114">
        <f>$D62*IF(AH$29&gt;'Inputs &amp; Summary'!$D$5,0,IF(AH$29&gt;VLOOKUP($G62,Lists!$J$17:$K$21,2),IF($M62=Lists!$H$3,IF($K62&lt;1,(($S62/$K62)*((1+'Inputs &amp; Summary'!$D$7)^AH$29)),((INT(AH$29/$K62)-INT((AH$29-1)/$K62))*$S62*((1+'Inputs &amp; Summary'!$D$7)^AH$29))),(_xlfn.WEIBULL.DIST(AH$29,$L62,$K62,FALSE)*$S62*((1+'Inputs &amp; Summary'!$D$7)^AH$29))),IF($M62=Lists!$H$3,IF($K62&lt;1,((($R62*(1-$E62)+$Q62*(1-$F62))/$K62)*((1+'Inputs &amp; Summary'!$D$7)^AH$29)),((INT(AH$29/$K62)-INT((AH$29-1)/$K62))*($R62*(1-$E62)+$Q62*(1-$F62))*((1+'Inputs &amp; Summary'!$D$7)^AH$29))),((_xlfn.WEIBULL.DIST(AH$29,$L62,$K62,FALSE)*($R62*(1-$E62)+$Q62*(1-$F62))*((1+'Inputs &amp; Summary'!$D$7)^AH$29))))))</f>
        <v>61.371680606659119</v>
      </c>
      <c r="AI62" s="114">
        <f>$D62*IF(AI$29&gt;'Inputs &amp; Summary'!$D$5,0,IF(AI$29&gt;VLOOKUP($G62,Lists!$J$17:$K$21,2),IF($M62=Lists!$H$3,IF($K62&lt;1,(($S62/$K62)*((1+'Inputs &amp; Summary'!$D$7)^AI$29)),((INT(AI$29/$K62)-INT((AI$29-1)/$K62))*$S62*((1+'Inputs &amp; Summary'!$D$7)^AI$29))),(_xlfn.WEIBULL.DIST(AI$29,$L62,$K62,FALSE)*$S62*((1+'Inputs &amp; Summary'!$D$7)^AI$29))),IF($M62=Lists!$H$3,IF($K62&lt;1,((($R62*(1-$E62)+$Q62*(1-$F62))/$K62)*((1+'Inputs &amp; Summary'!$D$7)^AI$29)),((INT(AI$29/$K62)-INT((AI$29-1)/$K62))*($R62*(1-$E62)+$Q62*(1-$F62))*((1+'Inputs &amp; Summary'!$D$7)^AI$29))),((_xlfn.WEIBULL.DIST(AI$29,$L62,$K62,FALSE)*($R62*(1-$E62)+$Q62*(1-$F62))*((1+'Inputs &amp; Summary'!$D$7)^AI$29))))))</f>
        <v>62.599114218792288</v>
      </c>
      <c r="AJ62" s="114">
        <f>$D62*IF(AJ$29&gt;'Inputs &amp; Summary'!$D$5,0,IF(AJ$29&gt;VLOOKUP($G62,Lists!$J$17:$K$21,2),IF($M62=Lists!$H$3,IF($K62&lt;1,(($S62/$K62)*((1+'Inputs &amp; Summary'!$D$7)^AJ$29)),((INT(AJ$29/$K62)-INT((AJ$29-1)/$K62))*$S62*((1+'Inputs &amp; Summary'!$D$7)^AJ$29))),(_xlfn.WEIBULL.DIST(AJ$29,$L62,$K62,FALSE)*$S62*((1+'Inputs &amp; Summary'!$D$7)^AJ$29))),IF($M62=Lists!$H$3,IF($K62&lt;1,((($R62*(1-$E62)+$Q62*(1-$F62))/$K62)*((1+'Inputs &amp; Summary'!$D$7)^AJ$29)),((INT(AJ$29/$K62)-INT((AJ$29-1)/$K62))*($R62*(1-$E62)+$Q62*(1-$F62))*((1+'Inputs &amp; Summary'!$D$7)^AJ$29))),((_xlfn.WEIBULL.DIST(AJ$29,$L62,$K62,FALSE)*($R62*(1-$E62)+$Q62*(1-$F62))*((1+'Inputs &amp; Summary'!$D$7)^AJ$29))))))</f>
        <v>63.851096503168144</v>
      </c>
      <c r="AK62" s="114">
        <f>$D62*IF(AK$29&gt;'Inputs &amp; Summary'!$D$5,0,IF(AK$29&gt;VLOOKUP($G62,Lists!$J$17:$K$21,2),IF($M62=Lists!$H$3,IF($K62&lt;1,(($S62/$K62)*((1+'Inputs &amp; Summary'!$D$7)^AK$29)),((INT(AK$29/$K62)-INT((AK$29-1)/$K62))*$S62*((1+'Inputs &amp; Summary'!$D$7)^AK$29))),(_xlfn.WEIBULL.DIST(AK$29,$L62,$K62,FALSE)*$S62*((1+'Inputs &amp; Summary'!$D$7)^AK$29))),IF($M62=Lists!$H$3,IF($K62&lt;1,((($R62*(1-$E62)+$Q62*(1-$F62))/$K62)*((1+'Inputs &amp; Summary'!$D$7)^AK$29)),((INT(AK$29/$K62)-INT((AK$29-1)/$K62))*($R62*(1-$E62)+$Q62*(1-$F62))*((1+'Inputs &amp; Summary'!$D$7)^AK$29))),((_xlfn.WEIBULL.DIST(AK$29,$L62,$K62,FALSE)*($R62*(1-$E62)+$Q62*(1-$F62))*((1+'Inputs &amp; Summary'!$D$7)^AK$29))))))</f>
        <v>65.128118433231506</v>
      </c>
      <c r="AL62" s="114">
        <f>$D62*IF(AL$29&gt;'Inputs &amp; Summary'!$D$5,0,IF(AL$29&gt;VLOOKUP($G62,Lists!$J$17:$K$21,2),IF($M62=Lists!$H$3,IF($K62&lt;1,(($S62/$K62)*((1+'Inputs &amp; Summary'!$D$7)^AL$29)),((INT(AL$29/$K62)-INT((AL$29-1)/$K62))*$S62*((1+'Inputs &amp; Summary'!$D$7)^AL$29))),(_xlfn.WEIBULL.DIST(AL$29,$L62,$K62,FALSE)*$S62*((1+'Inputs &amp; Summary'!$D$7)^AL$29))),IF($M62=Lists!$H$3,IF($K62&lt;1,((($R62*(1-$E62)+$Q62*(1-$F62))/$K62)*((1+'Inputs &amp; Summary'!$D$7)^AL$29)),((INT(AL$29/$K62)-INT((AL$29-1)/$K62))*($R62*(1-$E62)+$Q62*(1-$F62))*((1+'Inputs &amp; Summary'!$D$7)^AL$29))),((_xlfn.WEIBULL.DIST(AL$29,$L62,$K62,FALSE)*($R62*(1-$E62)+$Q62*(1-$F62))*((1+'Inputs &amp; Summary'!$D$7)^AL$29))))))</f>
        <v>66.430680801896145</v>
      </c>
      <c r="AM62" s="114">
        <f>$D62*IF(AM$29&gt;'Inputs &amp; Summary'!$D$5,0,IF(AM$29&gt;VLOOKUP($G62,Lists!$J$17:$K$21,2),IF($M62=Lists!$H$3,IF($K62&lt;1,(($S62/$K62)*((1+'Inputs &amp; Summary'!$D$7)^AM$29)),((INT(AM$29/$K62)-INT((AM$29-1)/$K62))*$S62*((1+'Inputs &amp; Summary'!$D$7)^AM$29))),(_xlfn.WEIBULL.DIST(AM$29,$L62,$K62,FALSE)*$S62*((1+'Inputs &amp; Summary'!$D$7)^AM$29))),IF($M62=Lists!$H$3,IF($K62&lt;1,((($R62*(1-$E62)+$Q62*(1-$F62))/$K62)*((1+'Inputs &amp; Summary'!$D$7)^AM$29)),((INT(AM$29/$K62)-INT((AM$29-1)/$K62))*($R62*(1-$E62)+$Q62*(1-$F62))*((1+'Inputs &amp; Summary'!$D$7)^AM$29))),((_xlfn.WEIBULL.DIST(AM$29,$L62,$K62,FALSE)*($R62*(1-$E62)+$Q62*(1-$F62))*((1+'Inputs &amp; Summary'!$D$7)^AM$29))))))</f>
        <v>67.759294417934044</v>
      </c>
      <c r="AN62" s="114">
        <f>$D62*IF(AN$29&gt;'Inputs &amp; Summary'!$D$5,0,IF(AN$29&gt;VLOOKUP($G62,Lists!$J$17:$K$21,2),IF($M62=Lists!$H$3,IF($K62&lt;1,(($S62/$K62)*((1+'Inputs &amp; Summary'!$D$7)^AN$29)),((INT(AN$29/$K62)-INT((AN$29-1)/$K62))*$S62*((1+'Inputs &amp; Summary'!$D$7)^AN$29))),(_xlfn.WEIBULL.DIST(AN$29,$L62,$K62,FALSE)*$S62*((1+'Inputs &amp; Summary'!$D$7)^AN$29))),IF($M62=Lists!$H$3,IF($K62&lt;1,((($R62*(1-$E62)+$Q62*(1-$F62))/$K62)*((1+'Inputs &amp; Summary'!$D$7)^AN$29)),((INT(AN$29/$K62)-INT((AN$29-1)/$K62))*($R62*(1-$E62)+$Q62*(1-$F62))*((1+'Inputs &amp; Summary'!$D$7)^AN$29))),((_xlfn.WEIBULL.DIST(AN$29,$L62,$K62,FALSE)*($R62*(1-$E62)+$Q62*(1-$F62))*((1+'Inputs &amp; Summary'!$D$7)^AN$29))))))</f>
        <v>69.114480306292734</v>
      </c>
      <c r="AO62" s="114">
        <f>$D62*IF(AO$29&gt;'Inputs &amp; Summary'!$D$5,0,IF(AO$29&gt;VLOOKUP($G62,Lists!$J$17:$K$21,2),IF($M62=Lists!$H$3,IF($K62&lt;1,(($S62/$K62)*((1+'Inputs &amp; Summary'!$D$7)^AO$29)),((INT(AO$29/$K62)-INT((AO$29-1)/$K62))*$S62*((1+'Inputs &amp; Summary'!$D$7)^AO$29))),(_xlfn.WEIBULL.DIST(AO$29,$L62,$K62,FALSE)*$S62*((1+'Inputs &amp; Summary'!$D$7)^AO$29))),IF($M62=Lists!$H$3,IF($K62&lt;1,((($R62*(1-$E62)+$Q62*(1-$F62))/$K62)*((1+'Inputs &amp; Summary'!$D$7)^AO$29)),((INT(AO$29/$K62)-INT((AO$29-1)/$K62))*($R62*(1-$E62)+$Q62*(1-$F62))*((1+'Inputs &amp; Summary'!$D$7)^AO$29))),((_xlfn.WEIBULL.DIST(AO$29,$L62,$K62,FALSE)*($R62*(1-$E62)+$Q62*(1-$F62))*((1+'Inputs &amp; Summary'!$D$7)^AO$29))))))</f>
        <v>70.4967699124186</v>
      </c>
      <c r="AP62" s="114">
        <f>$D62*IF(AP$29&gt;'Inputs &amp; Summary'!$D$5,0,IF(AP$29&gt;VLOOKUP($G62,Lists!$J$17:$K$21,2),IF($M62=Lists!$H$3,IF($K62&lt;1,(($S62/$K62)*((1+'Inputs &amp; Summary'!$D$7)^AP$29)),((INT(AP$29/$K62)-INT((AP$29-1)/$K62))*$S62*((1+'Inputs &amp; Summary'!$D$7)^AP$29))),(_xlfn.WEIBULL.DIST(AP$29,$L62,$K62,FALSE)*$S62*((1+'Inputs &amp; Summary'!$D$7)^AP$29))),IF($M62=Lists!$H$3,IF($K62&lt;1,((($R62*(1-$E62)+$Q62*(1-$F62))/$K62)*((1+'Inputs &amp; Summary'!$D$7)^AP$29)),((INT(AP$29/$K62)-INT((AP$29-1)/$K62))*($R62*(1-$E62)+$Q62*(1-$F62))*((1+'Inputs &amp; Summary'!$D$7)^AP$29))),((_xlfn.WEIBULL.DIST(AP$29,$L62,$K62,FALSE)*($R62*(1-$E62)+$Q62*(1-$F62))*((1+'Inputs &amp; Summary'!$D$7)^AP$29))))))</f>
        <v>71.906705310666965</v>
      </c>
      <c r="AQ62" s="114">
        <f>$D62*IF(AQ$29&gt;'Inputs &amp; Summary'!$D$5,0,IF(AQ$29&gt;VLOOKUP($G62,Lists!$J$17:$K$21,2),IF($M62=Lists!$H$3,IF($K62&lt;1,(($S62/$K62)*((1+'Inputs &amp; Summary'!$D$7)^AQ$29)),((INT(AQ$29/$K62)-INT((AQ$29-1)/$K62))*$S62*((1+'Inputs &amp; Summary'!$D$7)^AQ$29))),(_xlfn.WEIBULL.DIST(AQ$29,$L62,$K62,FALSE)*$S62*((1+'Inputs &amp; Summary'!$D$7)^AQ$29))),IF($M62=Lists!$H$3,IF($K62&lt;1,((($R62*(1-$E62)+$Q62*(1-$F62))/$K62)*((1+'Inputs &amp; Summary'!$D$7)^AQ$29)),((INT(AQ$29/$K62)-INT((AQ$29-1)/$K62))*($R62*(1-$E62)+$Q62*(1-$F62))*((1+'Inputs &amp; Summary'!$D$7)^AQ$29))),((_xlfn.WEIBULL.DIST(AQ$29,$L62,$K62,FALSE)*($R62*(1-$E62)+$Q62*(1-$F62))*((1+'Inputs &amp; Summary'!$D$7)^AQ$29))))))</f>
        <v>73.344839416880305</v>
      </c>
      <c r="AR62" s="114">
        <f>$D62*IF(AR$29&gt;'Inputs &amp; Summary'!$D$5,0,IF(AR$29&gt;VLOOKUP($G62,Lists!$J$17:$K$21,2),IF($M62=Lists!$H$3,IF($K62&lt;1,(($S62/$K62)*((1+'Inputs &amp; Summary'!$D$7)^AR$29)),((INT(AR$29/$K62)-INT((AR$29-1)/$K62))*$S62*((1+'Inputs &amp; Summary'!$D$7)^AR$29))),(_xlfn.WEIBULL.DIST(AR$29,$L62,$K62,FALSE)*$S62*((1+'Inputs &amp; Summary'!$D$7)^AR$29))),IF($M62=Lists!$H$3,IF($K62&lt;1,((($R62*(1-$E62)+$Q62*(1-$F62))/$K62)*((1+'Inputs &amp; Summary'!$D$7)^AR$29)),((INT(AR$29/$K62)-INT((AR$29-1)/$K62))*($R62*(1-$E62)+$Q62*(1-$F62))*((1+'Inputs &amp; Summary'!$D$7)^AR$29))),((_xlfn.WEIBULL.DIST(AR$29,$L62,$K62,FALSE)*($R62*(1-$E62)+$Q62*(1-$F62))*((1+'Inputs &amp; Summary'!$D$7)^AR$29))))))</f>
        <v>74.811736205217912</v>
      </c>
      <c r="AS62" s="114">
        <f>$D62*IF(AS$29&gt;'Inputs &amp; Summary'!$D$5,0,IF(AS$29&gt;VLOOKUP($G62,Lists!$J$17:$K$21,2),IF($M62=Lists!$H$3,IF($K62&lt;1,(($S62/$K62)*((1+'Inputs &amp; Summary'!$D$7)^AS$29)),((INT(AS$29/$K62)-INT((AS$29-1)/$K62))*$S62*((1+'Inputs &amp; Summary'!$D$7)^AS$29))),(_xlfn.WEIBULL.DIST(AS$29,$L62,$K62,FALSE)*$S62*((1+'Inputs &amp; Summary'!$D$7)^AS$29))),IF($M62=Lists!$H$3,IF($K62&lt;1,((($R62*(1-$E62)+$Q62*(1-$F62))/$K62)*((1+'Inputs &amp; Summary'!$D$7)^AS$29)),((INT(AS$29/$K62)-INT((AS$29-1)/$K62))*($R62*(1-$E62)+$Q62*(1-$F62))*((1+'Inputs &amp; Summary'!$D$7)^AS$29))),((_xlfn.WEIBULL.DIST(AS$29,$L62,$K62,FALSE)*($R62*(1-$E62)+$Q62*(1-$F62))*((1+'Inputs &amp; Summary'!$D$7)^AS$29))))))</f>
        <v>0</v>
      </c>
      <c r="AT62" s="114">
        <f>$D62*IF(AT$29&gt;'Inputs &amp; Summary'!$D$5,0,IF(AT$29&gt;VLOOKUP($G62,Lists!$J$17:$K$21,2),IF($M62=Lists!$H$3,IF($K62&lt;1,(($S62/$K62)*((1+'Inputs &amp; Summary'!$D$7)^AT$29)),((INT(AT$29/$K62)-INT((AT$29-1)/$K62))*$S62*((1+'Inputs &amp; Summary'!$D$7)^AT$29))),(_xlfn.WEIBULL.DIST(AT$29,$L62,$K62,FALSE)*$S62*((1+'Inputs &amp; Summary'!$D$7)^AT$29))),IF($M62=Lists!$H$3,IF($K62&lt;1,((($R62*(1-$E62)+$Q62*(1-$F62))/$K62)*((1+'Inputs &amp; Summary'!$D$7)^AT$29)),((INT(AT$29/$K62)-INT((AT$29-1)/$K62))*($R62*(1-$E62)+$Q62*(1-$F62))*((1+'Inputs &amp; Summary'!$D$7)^AT$29))),((_xlfn.WEIBULL.DIST(AT$29,$L62,$K62,FALSE)*($R62*(1-$E62)+$Q62*(1-$F62))*((1+'Inputs &amp; Summary'!$D$7)^AT$29))))))</f>
        <v>0</v>
      </c>
      <c r="AU62" s="114">
        <f>$D62*IF(AU$29&gt;'Inputs &amp; Summary'!$D$5,0,IF(AU$29&gt;VLOOKUP($G62,Lists!$J$17:$K$21,2),IF($M62=Lists!$H$3,IF($K62&lt;1,(($S62/$K62)*((1+'Inputs &amp; Summary'!$D$7)^AU$29)),((INT(AU$29/$K62)-INT((AU$29-1)/$K62))*$S62*((1+'Inputs &amp; Summary'!$D$7)^AU$29))),(_xlfn.WEIBULL.DIST(AU$29,$L62,$K62,FALSE)*$S62*((1+'Inputs &amp; Summary'!$D$7)^AU$29))),IF($M62=Lists!$H$3,IF($K62&lt;1,((($R62*(1-$E62)+$Q62*(1-$F62))/$K62)*((1+'Inputs &amp; Summary'!$D$7)^AU$29)),((INT(AU$29/$K62)-INT((AU$29-1)/$K62))*($R62*(1-$E62)+$Q62*(1-$F62))*((1+'Inputs &amp; Summary'!$D$7)^AU$29))),((_xlfn.WEIBULL.DIST(AU$29,$L62,$K62,FALSE)*($R62*(1-$E62)+$Q62*(1-$F62))*((1+'Inputs &amp; Summary'!$D$7)^AU$29))))))</f>
        <v>0</v>
      </c>
      <c r="AV62" s="114">
        <f>$D62*IF(AV$29&gt;'Inputs &amp; Summary'!$D$5,0,IF(AV$29&gt;VLOOKUP($G62,Lists!$J$17:$K$21,2),IF($M62=Lists!$H$3,IF($K62&lt;1,(($S62/$K62)*((1+'Inputs &amp; Summary'!$D$7)^AV$29)),((INT(AV$29/$K62)-INT((AV$29-1)/$K62))*$S62*((1+'Inputs &amp; Summary'!$D$7)^AV$29))),(_xlfn.WEIBULL.DIST(AV$29,$L62,$K62,FALSE)*$S62*((1+'Inputs &amp; Summary'!$D$7)^AV$29))),IF($M62=Lists!$H$3,IF($K62&lt;1,((($R62*(1-$E62)+$Q62*(1-$F62))/$K62)*((1+'Inputs &amp; Summary'!$D$7)^AV$29)),((INT(AV$29/$K62)-INT((AV$29-1)/$K62))*($R62*(1-$E62)+$Q62*(1-$F62))*((1+'Inputs &amp; Summary'!$D$7)^AV$29))),((_xlfn.WEIBULL.DIST(AV$29,$L62,$K62,FALSE)*($R62*(1-$E62)+$Q62*(1-$F62))*((1+'Inputs &amp; Summary'!$D$7)^AV$29))))))</f>
        <v>0</v>
      </c>
      <c r="AW62" s="114">
        <f>$D62*IF(AW$29&gt;'Inputs &amp; Summary'!$D$5,0,IF(AW$29&gt;VLOOKUP($G62,Lists!$J$17:$K$21,2),IF($M62=Lists!$H$3,IF($K62&lt;1,(($S62/$K62)*((1+'Inputs &amp; Summary'!$D$7)^AW$29)),((INT(AW$29/$K62)-INT((AW$29-1)/$K62))*$S62*((1+'Inputs &amp; Summary'!$D$7)^AW$29))),(_xlfn.WEIBULL.DIST(AW$29,$L62,$K62,FALSE)*$S62*((1+'Inputs &amp; Summary'!$D$7)^AW$29))),IF($M62=Lists!$H$3,IF($K62&lt;1,((($R62*(1-$E62)+$Q62*(1-$F62))/$K62)*((1+'Inputs &amp; Summary'!$D$7)^AW$29)),((INT(AW$29/$K62)-INT((AW$29-1)/$K62))*($R62*(1-$E62)+$Q62*(1-$F62))*((1+'Inputs &amp; Summary'!$D$7)^AW$29))),((_xlfn.WEIBULL.DIST(AW$29,$L62,$K62,FALSE)*($R62*(1-$E62)+$Q62*(1-$F62))*((1+'Inputs &amp; Summary'!$D$7)^AW$29))))))</f>
        <v>0</v>
      </c>
      <c r="AX62" s="114">
        <f>$D62*IF(AX$29&gt;'Inputs &amp; Summary'!$D$5,0,IF(AX$29&gt;VLOOKUP($G62,Lists!$J$17:$K$21,2),IF($M62=Lists!$H$3,IF($K62&lt;1,(($S62/$K62)*((1+'Inputs &amp; Summary'!$D$7)^AX$29)),((INT(AX$29/$K62)-INT((AX$29-1)/$K62))*$S62*((1+'Inputs &amp; Summary'!$D$7)^AX$29))),(_xlfn.WEIBULL.DIST(AX$29,$L62,$K62,FALSE)*$S62*((1+'Inputs &amp; Summary'!$D$7)^AX$29))),IF($M62=Lists!$H$3,IF($K62&lt;1,((($R62*(1-$E62)+$Q62*(1-$F62))/$K62)*((1+'Inputs &amp; Summary'!$D$7)^AX$29)),((INT(AX$29/$K62)-INT((AX$29-1)/$K62))*($R62*(1-$E62)+$Q62*(1-$F62))*((1+'Inputs &amp; Summary'!$D$7)^AX$29))),((_xlfn.WEIBULL.DIST(AX$29,$L62,$K62,FALSE)*($R62*(1-$E62)+$Q62*(1-$F62))*((1+'Inputs &amp; Summary'!$D$7)^AX$29))))))</f>
        <v>0</v>
      </c>
      <c r="AY62" s="114">
        <f>$D62*IF(AY$29&gt;'Inputs &amp; Summary'!$D$5,0,IF(AY$29&gt;VLOOKUP($G62,Lists!$J$17:$K$21,2),IF($M62=Lists!$H$3,IF($K62&lt;1,(($S62/$K62)*((1+'Inputs &amp; Summary'!$D$7)^AY$29)),((INT(AY$29/$K62)-INT((AY$29-1)/$K62))*$S62*((1+'Inputs &amp; Summary'!$D$7)^AY$29))),(_xlfn.WEIBULL.DIST(AY$29,$L62,$K62,FALSE)*$S62*((1+'Inputs &amp; Summary'!$D$7)^AY$29))),IF($M62=Lists!$H$3,IF($K62&lt;1,((($R62*(1-$E62)+$Q62*(1-$F62))/$K62)*((1+'Inputs &amp; Summary'!$D$7)^AY$29)),((INT(AY$29/$K62)-INT((AY$29-1)/$K62))*($R62*(1-$E62)+$Q62*(1-$F62))*((1+'Inputs &amp; Summary'!$D$7)^AY$29))),((_xlfn.WEIBULL.DIST(AY$29,$L62,$K62,FALSE)*($R62*(1-$E62)+$Q62*(1-$F62))*((1+'Inputs &amp; Summary'!$D$7)^AY$29))))))</f>
        <v>0</v>
      </c>
      <c r="AZ62" s="114">
        <f>$D62*IF(AZ$29&gt;'Inputs &amp; Summary'!$D$5,0,IF(AZ$29&gt;VLOOKUP($G62,Lists!$J$17:$K$21,2),IF($M62=Lists!$H$3,IF($K62&lt;1,(($S62/$K62)*((1+'Inputs &amp; Summary'!$D$7)^AZ$29)),((INT(AZ$29/$K62)-INT((AZ$29-1)/$K62))*$S62*((1+'Inputs &amp; Summary'!$D$7)^AZ$29))),(_xlfn.WEIBULL.DIST(AZ$29,$L62,$K62,FALSE)*$S62*((1+'Inputs &amp; Summary'!$D$7)^AZ$29))),IF($M62=Lists!$H$3,IF($K62&lt;1,((($R62*(1-$E62)+$Q62*(1-$F62))/$K62)*((1+'Inputs &amp; Summary'!$D$7)^AZ$29)),((INT(AZ$29/$K62)-INT((AZ$29-1)/$K62))*($R62*(1-$E62)+$Q62*(1-$F62))*((1+'Inputs &amp; Summary'!$D$7)^AZ$29))),((_xlfn.WEIBULL.DIST(AZ$29,$L62,$K62,FALSE)*($R62*(1-$E62)+$Q62*(1-$F62))*((1+'Inputs &amp; Summary'!$D$7)^AZ$29))))))</f>
        <v>0</v>
      </c>
      <c r="BA62" s="114">
        <f>$D62*IF(BA$29&gt;'Inputs &amp; Summary'!$D$5,0,IF(BA$29&gt;VLOOKUP($G62,Lists!$J$17:$K$21,2),IF($M62=Lists!$H$3,IF($K62&lt;1,(($S62/$K62)*((1+'Inputs &amp; Summary'!$D$7)^BA$29)),((INT(BA$29/$K62)-INT((BA$29-1)/$K62))*$S62*((1+'Inputs &amp; Summary'!$D$7)^BA$29))),(_xlfn.WEIBULL.DIST(BA$29,$L62,$K62,FALSE)*$S62*((1+'Inputs &amp; Summary'!$D$7)^BA$29))),IF($M62=Lists!$H$3,IF($K62&lt;1,((($R62*(1-$E62)+$Q62*(1-$F62))/$K62)*((1+'Inputs &amp; Summary'!$D$7)^BA$29)),((INT(BA$29/$K62)-INT((BA$29-1)/$K62))*($R62*(1-$E62)+$Q62*(1-$F62))*((1+'Inputs &amp; Summary'!$D$7)^BA$29))),((_xlfn.WEIBULL.DIST(BA$29,$L62,$K62,FALSE)*($R62*(1-$E62)+$Q62*(1-$F62))*((1+'Inputs &amp; Summary'!$D$7)^BA$29))))))</f>
        <v>0</v>
      </c>
      <c r="BB62" s="114">
        <f>$D62*IF(BB$29&gt;'Inputs &amp; Summary'!$D$5,0,IF(BB$29&gt;VLOOKUP($G62,Lists!$J$17:$K$21,2),IF($M62=Lists!$H$3,IF($K62&lt;1,(($S62/$K62)*((1+'Inputs &amp; Summary'!$D$7)^BB$29)),((INT(BB$29/$K62)-INT((BB$29-1)/$K62))*$S62*((1+'Inputs &amp; Summary'!$D$7)^BB$29))),(_xlfn.WEIBULL.DIST(BB$29,$L62,$K62,FALSE)*$S62*((1+'Inputs &amp; Summary'!$D$7)^BB$29))),IF($M62=Lists!$H$3,IF($K62&lt;1,((($R62*(1-$E62)+$Q62*(1-$F62))/$K62)*((1+'Inputs &amp; Summary'!$D$7)^BB$29)),((INT(BB$29/$K62)-INT((BB$29-1)/$K62))*($R62*(1-$E62)+$Q62*(1-$F62))*((1+'Inputs &amp; Summary'!$D$7)^BB$29))),((_xlfn.WEIBULL.DIST(BB$29,$L62,$K62,FALSE)*($R62*(1-$E62)+$Q62*(1-$F62))*((1+'Inputs &amp; Summary'!$D$7)^BB$29))))))</f>
        <v>0</v>
      </c>
      <c r="BC62" s="114">
        <f>$D62*IF(BC$29&gt;'Inputs &amp; Summary'!$D$5,0,IF(BC$29&gt;VLOOKUP($G62,Lists!$J$17:$K$21,2),IF($M62=Lists!$H$3,IF($K62&lt;1,(($S62/$K62)*((1+'Inputs &amp; Summary'!$D$7)^BC$29)),((INT(BC$29/$K62)-INT((BC$29-1)/$K62))*$S62*((1+'Inputs &amp; Summary'!$D$7)^BC$29))),(_xlfn.WEIBULL.DIST(BC$29,$L62,$K62,FALSE)*$S62*((1+'Inputs &amp; Summary'!$D$7)^BC$29))),IF($M62=Lists!$H$3,IF($K62&lt;1,((($R62*(1-$E62)+$Q62*(1-$F62))/$K62)*((1+'Inputs &amp; Summary'!$D$7)^BC$29)),((INT(BC$29/$K62)-INT((BC$29-1)/$K62))*($R62*(1-$E62)+$Q62*(1-$F62))*((1+'Inputs &amp; Summary'!$D$7)^BC$29))),((_xlfn.WEIBULL.DIST(BC$29,$L62,$K62,FALSE)*($R62*(1-$E62)+$Q62*(1-$F62))*((1+'Inputs &amp; Summary'!$D$7)^BC$29))))))</f>
        <v>0</v>
      </c>
      <c r="BD62" s="114">
        <f>$D62*IF(BD$29&gt;'Inputs &amp; Summary'!$D$5,0,IF(BD$29&gt;VLOOKUP($G62,Lists!$J$17:$K$21,2),IF($M62=Lists!$H$3,IF($K62&lt;1,(($S62/$K62)*((1+'Inputs &amp; Summary'!$D$7)^BD$29)),((INT(BD$29/$K62)-INT((BD$29-1)/$K62))*$S62*((1+'Inputs &amp; Summary'!$D$7)^BD$29))),(_xlfn.WEIBULL.DIST(BD$29,$L62,$K62,FALSE)*$S62*((1+'Inputs &amp; Summary'!$D$7)^BD$29))),IF($M62=Lists!$H$3,IF($K62&lt;1,((($R62*(1-$E62)+$Q62*(1-$F62))/$K62)*((1+'Inputs &amp; Summary'!$D$7)^BD$29)),((INT(BD$29/$K62)-INT((BD$29-1)/$K62))*($R62*(1-$E62)+$Q62*(1-$F62))*((1+'Inputs &amp; Summary'!$D$7)^BD$29))),((_xlfn.WEIBULL.DIST(BD$29,$L62,$K62,FALSE)*($R62*(1-$E62)+$Q62*(1-$F62))*((1+'Inputs &amp; Summary'!$D$7)^BD$29))))))</f>
        <v>0</v>
      </c>
      <c r="BE62" s="114">
        <f>$D62*IF(BE$29&gt;'Inputs &amp; Summary'!$D$5,0,IF(BE$29&gt;VLOOKUP($G62,Lists!$J$17:$K$21,2),IF($M62=Lists!$H$3,IF($K62&lt;1,(($S62/$K62)*((1+'Inputs &amp; Summary'!$D$7)^BE$29)),((INT(BE$29/$K62)-INT((BE$29-1)/$K62))*$S62*((1+'Inputs &amp; Summary'!$D$7)^BE$29))),(_xlfn.WEIBULL.DIST(BE$29,$L62,$K62,FALSE)*$S62*((1+'Inputs &amp; Summary'!$D$7)^BE$29))),IF($M62=Lists!$H$3,IF($K62&lt;1,((($R62*(1-$E62)+$Q62*(1-$F62))/$K62)*((1+'Inputs &amp; Summary'!$D$7)^BE$29)),((INT(BE$29/$K62)-INT((BE$29-1)/$K62))*($R62*(1-$E62)+$Q62*(1-$F62))*((1+'Inputs &amp; Summary'!$D$7)^BE$29))),((_xlfn.WEIBULL.DIST(BE$29,$L62,$K62,FALSE)*($R62*(1-$E62)+$Q62*(1-$F62))*((1+'Inputs &amp; Summary'!$D$7)^BE$29))))))</f>
        <v>0</v>
      </c>
      <c r="BF62" s="114">
        <f>$D62*IF(BF$29&gt;'Inputs &amp; Summary'!$D$5,0,IF(BF$29&gt;VLOOKUP($G62,Lists!$J$17:$K$21,2),IF($M62=Lists!$H$3,IF($K62&lt;1,(($S62/$K62)*((1+'Inputs &amp; Summary'!$D$7)^BF$29)),((INT(BF$29/$K62)-INT((BF$29-1)/$K62))*$S62*((1+'Inputs &amp; Summary'!$D$7)^BF$29))),(_xlfn.WEIBULL.DIST(BF$29,$L62,$K62,FALSE)*$S62*((1+'Inputs &amp; Summary'!$D$7)^BF$29))),IF($M62=Lists!$H$3,IF($K62&lt;1,((($R62*(1-$E62)+$Q62*(1-$F62))/$K62)*((1+'Inputs &amp; Summary'!$D$7)^BF$29)),((INT(BF$29/$K62)-INT((BF$29-1)/$K62))*($R62*(1-$E62)+$Q62*(1-$F62))*((1+'Inputs &amp; Summary'!$D$7)^BF$29))),((_xlfn.WEIBULL.DIST(BF$29,$L62,$K62,FALSE)*($R62*(1-$E62)+$Q62*(1-$F62))*((1+'Inputs &amp; Summary'!$D$7)^BF$29))))))</f>
        <v>0</v>
      </c>
      <c r="BG62" s="114">
        <f>$D62*IF(BG$29&gt;'Inputs &amp; Summary'!$D$5,0,IF(BG$29&gt;VLOOKUP($G62,Lists!$J$17:$K$21,2),IF($M62=Lists!$H$3,IF($K62&lt;1,(($S62/$K62)*((1+'Inputs &amp; Summary'!$D$7)^BG$29)),((INT(BG$29/$K62)-INT((BG$29-1)/$K62))*$S62*((1+'Inputs &amp; Summary'!$D$7)^BG$29))),(_xlfn.WEIBULL.DIST(BG$29,$L62,$K62,FALSE)*$S62*((1+'Inputs &amp; Summary'!$D$7)^BG$29))),IF($M62=Lists!$H$3,IF($K62&lt;1,((($R62*(1-$E62)+$Q62*(1-$F62))/$K62)*((1+'Inputs &amp; Summary'!$D$7)^BG$29)),((INT(BG$29/$K62)-INT((BG$29-1)/$K62))*($R62*(1-$E62)+$Q62*(1-$F62))*((1+'Inputs &amp; Summary'!$D$7)^BG$29))),((_xlfn.WEIBULL.DIST(BG$29,$L62,$K62,FALSE)*($R62*(1-$E62)+$Q62*(1-$F62))*((1+'Inputs &amp; Summary'!$D$7)^BG$29))))))</f>
        <v>0</v>
      </c>
      <c r="BH62" s="114">
        <f>$D62*IF(BH$29&gt;'Inputs &amp; Summary'!$D$5,0,IF(BH$29&gt;VLOOKUP($G62,Lists!$J$17:$K$21,2),IF($M62=Lists!$H$3,IF($K62&lt;1,(($S62/$K62)*((1+'Inputs &amp; Summary'!$D$7)^BH$29)),((INT(BH$29/$K62)-INT((BH$29-1)/$K62))*$S62*((1+'Inputs &amp; Summary'!$D$7)^BH$29))),(_xlfn.WEIBULL.DIST(BH$29,$L62,$K62,FALSE)*$S62*((1+'Inputs &amp; Summary'!$D$7)^BH$29))),IF($M62=Lists!$H$3,IF($K62&lt;1,((($R62*(1-$E62)+$Q62*(1-$F62))/$K62)*((1+'Inputs &amp; Summary'!$D$7)^BH$29)),((INT(BH$29/$K62)-INT((BH$29-1)/$K62))*($R62*(1-$E62)+$Q62*(1-$F62))*((1+'Inputs &amp; Summary'!$D$7)^BH$29))),((_xlfn.WEIBULL.DIST(BH$29,$L62,$K62,FALSE)*($R62*(1-$E62)+$Q62*(1-$F62))*((1+'Inputs &amp; Summary'!$D$7)^BH$29))))))</f>
        <v>0</v>
      </c>
      <c r="BI62" s="114">
        <f>$D62*IF(BI$29&gt;'Inputs &amp; Summary'!$D$5,0,IF(BI$29&gt;VLOOKUP($G62,Lists!$J$17:$K$21,2),IF($M62=Lists!$H$3,IF($K62&lt;1,(($S62/$K62)*((1+'Inputs &amp; Summary'!$D$7)^BI$29)),((INT(BI$29/$K62)-INT((BI$29-1)/$K62))*$S62*((1+'Inputs &amp; Summary'!$D$7)^BI$29))),(_xlfn.WEIBULL.DIST(BI$29,$L62,$K62,FALSE)*$S62*((1+'Inputs &amp; Summary'!$D$7)^BI$29))),IF($M62=Lists!$H$3,IF($K62&lt;1,((($R62*(1-$E62)+$Q62*(1-$F62))/$K62)*((1+'Inputs &amp; Summary'!$D$7)^BI$29)),((INT(BI$29/$K62)-INT((BI$29-1)/$K62))*($R62*(1-$E62)+$Q62*(1-$F62))*((1+'Inputs &amp; Summary'!$D$7)^BI$29))),((_xlfn.WEIBULL.DIST(BI$29,$L62,$K62,FALSE)*($R62*(1-$E62)+$Q62*(1-$F62))*((1+'Inputs &amp; Summary'!$D$7)^BI$29))))))</f>
        <v>0</v>
      </c>
      <c r="BJ62" s="114">
        <f>$D62*IF(BJ$29&gt;'Inputs &amp; Summary'!$D$5,0,IF(BJ$29&gt;VLOOKUP($G62,Lists!$J$17:$K$21,2),IF($M62=Lists!$H$3,IF($K62&lt;1,(($S62/$K62)*((1+'Inputs &amp; Summary'!$D$7)^BJ$29)),((INT(BJ$29/$K62)-INT((BJ$29-1)/$K62))*$S62*((1+'Inputs &amp; Summary'!$D$7)^BJ$29))),(_xlfn.WEIBULL.DIST(BJ$29,$L62,$K62,FALSE)*$S62*((1+'Inputs &amp; Summary'!$D$7)^BJ$29))),IF($M62=Lists!$H$3,IF($K62&lt;1,((($R62*(1-$E62)+$Q62*(1-$F62))/$K62)*((1+'Inputs &amp; Summary'!$D$7)^BJ$29)),((INT(BJ$29/$K62)-INT((BJ$29-1)/$K62))*($R62*(1-$E62)+$Q62*(1-$F62))*((1+'Inputs &amp; Summary'!$D$7)^BJ$29))),((_xlfn.WEIBULL.DIST(BJ$29,$L62,$K62,FALSE)*($R62*(1-$E62)+$Q62*(1-$F62))*((1+'Inputs &amp; Summary'!$D$7)^BJ$29))))))</f>
        <v>0</v>
      </c>
      <c r="BK62" s="114">
        <f>$D62*IF(BK$29&gt;'Inputs &amp; Summary'!$D$5,0,IF(BK$29&gt;VLOOKUP($G62,Lists!$J$17:$K$21,2),IF($M62=Lists!$H$3,IF($K62&lt;1,(($S62/$K62)*((1+'Inputs &amp; Summary'!$D$7)^BK$29)),((INT(BK$29/$K62)-INT((BK$29-1)/$K62))*$S62*((1+'Inputs &amp; Summary'!$D$7)^BK$29))),(_xlfn.WEIBULL.DIST(BK$29,$L62,$K62,FALSE)*$S62*((1+'Inputs &amp; Summary'!$D$7)^BK$29))),IF($M62=Lists!$H$3,IF($K62&lt;1,((($R62*(1-$E62)+$Q62*(1-$F62))/$K62)*((1+'Inputs &amp; Summary'!$D$7)^BK$29)),((INT(BK$29/$K62)-INT((BK$29-1)/$K62))*($R62*(1-$E62)+$Q62*(1-$F62))*((1+'Inputs &amp; Summary'!$D$7)^BK$29))),((_xlfn.WEIBULL.DIST(BK$29,$L62,$K62,FALSE)*($R62*(1-$E62)+$Q62*(1-$F62))*((1+'Inputs &amp; Summary'!$D$7)^BK$29))))))</f>
        <v>0</v>
      </c>
      <c r="BL62" s="114">
        <f>$D62*IF(BL$29&gt;'Inputs &amp; Summary'!$D$5,0,IF(BL$29&gt;VLOOKUP($G62,Lists!$J$17:$K$21,2),IF($M62=Lists!$H$3,IF($K62&lt;1,(($S62/$K62)*((1+'Inputs &amp; Summary'!$D$7)^BL$29)),((INT(BL$29/$K62)-INT((BL$29-1)/$K62))*$S62*((1+'Inputs &amp; Summary'!$D$7)^BL$29))),(_xlfn.WEIBULL.DIST(BL$29,$L62,$K62,FALSE)*$S62*((1+'Inputs &amp; Summary'!$D$7)^BL$29))),IF($M62=Lists!$H$3,IF($K62&lt;1,((($R62*(1-$E62)+$Q62*(1-$F62))/$K62)*((1+'Inputs &amp; Summary'!$D$7)^BL$29)),((INT(BL$29/$K62)-INT((BL$29-1)/$K62))*($R62*(1-$E62)+$Q62*(1-$F62))*((1+'Inputs &amp; Summary'!$D$7)^BL$29))),((_xlfn.WEIBULL.DIST(BL$29,$L62,$K62,FALSE)*($R62*(1-$E62)+$Q62*(1-$F62))*((1+'Inputs &amp; Summary'!$D$7)^BL$29))))))</f>
        <v>0</v>
      </c>
    </row>
    <row r="63" spans="1:64" s="1" customFormat="1" x14ac:dyDescent="0.3">
      <c r="A63" s="79" t="s">
        <v>179</v>
      </c>
      <c r="B63" s="33" t="s">
        <v>307</v>
      </c>
      <c r="C63" s="33" t="s">
        <v>17</v>
      </c>
      <c r="D63" s="68">
        <v>1</v>
      </c>
      <c r="E63" s="68">
        <v>0</v>
      </c>
      <c r="F63" s="68">
        <v>0</v>
      </c>
      <c r="G63" s="213" t="s">
        <v>433</v>
      </c>
      <c r="H63" s="34" t="s">
        <v>288</v>
      </c>
      <c r="I63" s="34" t="s">
        <v>238</v>
      </c>
      <c r="J63" s="33">
        <f>VLOOKUP(I63,'Labor Rates'!$A$1:$B$16,2)</f>
        <v>10.677884615384615</v>
      </c>
      <c r="K63" s="35">
        <v>1</v>
      </c>
      <c r="L63" s="35">
        <v>1</v>
      </c>
      <c r="M63" s="33" t="s">
        <v>259</v>
      </c>
      <c r="N63" s="84">
        <f>'Inputs &amp; Summary'!$D$30</f>
        <v>1</v>
      </c>
      <c r="O63" s="35">
        <v>0.1</v>
      </c>
      <c r="P63" s="5">
        <v>0</v>
      </c>
      <c r="Q63" s="73">
        <f t="shared" si="11"/>
        <v>1.0677884615384616</v>
      </c>
      <c r="R63" s="73">
        <f t="shared" si="12"/>
        <v>0</v>
      </c>
      <c r="S63" s="74">
        <f t="shared" si="13"/>
        <v>1.0677884615384616</v>
      </c>
      <c r="T63" s="88"/>
      <c r="U63" s="80"/>
      <c r="V63" s="87">
        <f t="shared" si="14"/>
        <v>1.3231670069678887</v>
      </c>
      <c r="W63" s="87">
        <f>NPV('Inputs &amp; Summary'!$D$6,Y63:BL63)</f>
        <v>13.41832130669253</v>
      </c>
      <c r="X63" s="90">
        <f t="shared" si="15"/>
        <v>1.9005046120818971E-4</v>
      </c>
      <c r="Y63" s="114">
        <f>$D63*IF(Y$29&gt;'Inputs &amp; Summary'!$D$5,0,IF(Y$29&gt;VLOOKUP($G63,Lists!$J$17:$K$21,2),IF($M63=Lists!$H$3,IF($K63&lt;1,(($S63/$K63)*((1+'Inputs &amp; Summary'!$D$7)^Y$29)),((INT(Y$29/$K63)-INT((Y$29-1)/$K63))*$S63*((1+'Inputs &amp; Summary'!$D$7)^Y$29))),(_xlfn.WEIBULL.DIST(Y$29,$L63,$K63,FALSE)*$S63*((1+'Inputs &amp; Summary'!$D$7)^Y$29))),IF($M63=Lists!$H$3,IF($K63&lt;1,((($R63*(1-$E63)+$Q63*(1-$F63))/$K63)*((1+'Inputs &amp; Summary'!$D$7)^Y$29)),((INT(Y$29/$K63)-INT((Y$29-1)/$K63))*($R63*(1-$E63)+$Q63*(1-$F63))*((1+'Inputs &amp; Summary'!$D$7)^Y$29))),((_xlfn.WEIBULL.DIST(Y$29,$L63,$K63,FALSE)*($R63*(1-$E63)+$Q63*(1-$F63))*((1+'Inputs &amp; Summary'!$D$7)^Y$29))))))</f>
        <v>1.0891442307692309</v>
      </c>
      <c r="Z63" s="114">
        <f>$D63*IF(Z$29&gt;'Inputs &amp; Summary'!$D$5,0,IF(Z$29&gt;VLOOKUP($G63,Lists!$J$17:$K$21,2),IF($M63=Lists!$H$3,IF($K63&lt;1,(($S63/$K63)*((1+'Inputs &amp; Summary'!$D$7)^Z$29)),((INT(Z$29/$K63)-INT((Z$29-1)/$K63))*$S63*((1+'Inputs &amp; Summary'!$D$7)^Z$29))),(_xlfn.WEIBULL.DIST(Z$29,$L63,$K63,FALSE)*$S63*((1+'Inputs &amp; Summary'!$D$7)^Z$29))),IF($M63=Lists!$H$3,IF($K63&lt;1,((($R63*(1-$E63)+$Q63*(1-$F63))/$K63)*((1+'Inputs &amp; Summary'!$D$7)^Z$29)),((INT(Z$29/$K63)-INT((Z$29-1)/$K63))*($R63*(1-$E63)+$Q63*(1-$F63))*((1+'Inputs &amp; Summary'!$D$7)^Z$29))),((_xlfn.WEIBULL.DIST(Z$29,$L63,$K63,FALSE)*($R63*(1-$E63)+$Q63*(1-$F63))*((1+'Inputs &amp; Summary'!$D$7)^Z$29))))))</f>
        <v>1.1109271153846154</v>
      </c>
      <c r="AA63" s="114">
        <f>$D63*IF(AA$29&gt;'Inputs &amp; Summary'!$D$5,0,IF(AA$29&gt;VLOOKUP($G63,Lists!$J$17:$K$21,2),IF($M63=Lists!$H$3,IF($K63&lt;1,(($S63/$K63)*((1+'Inputs &amp; Summary'!$D$7)^AA$29)),((INT(AA$29/$K63)-INT((AA$29-1)/$K63))*$S63*((1+'Inputs &amp; Summary'!$D$7)^AA$29))),(_xlfn.WEIBULL.DIST(AA$29,$L63,$K63,FALSE)*$S63*((1+'Inputs &amp; Summary'!$D$7)^AA$29))),IF($M63=Lists!$H$3,IF($K63&lt;1,((($R63*(1-$E63)+$Q63*(1-$F63))/$K63)*((1+'Inputs &amp; Summary'!$D$7)^AA$29)),((INT(AA$29/$K63)-INT((AA$29-1)/$K63))*($R63*(1-$E63)+$Q63*(1-$F63))*((1+'Inputs &amp; Summary'!$D$7)^AA$29))),((_xlfn.WEIBULL.DIST(AA$29,$L63,$K63,FALSE)*($R63*(1-$E63)+$Q63*(1-$F63))*((1+'Inputs &amp; Summary'!$D$7)^AA$29))))))</f>
        <v>1.1331456576923078</v>
      </c>
      <c r="AB63" s="114">
        <f>$D63*IF(AB$29&gt;'Inputs &amp; Summary'!$D$5,0,IF(AB$29&gt;VLOOKUP($G63,Lists!$J$17:$K$21,2),IF($M63=Lists!$H$3,IF($K63&lt;1,(($S63/$K63)*((1+'Inputs &amp; Summary'!$D$7)^AB$29)),((INT(AB$29/$K63)-INT((AB$29-1)/$K63))*$S63*((1+'Inputs &amp; Summary'!$D$7)^AB$29))),(_xlfn.WEIBULL.DIST(AB$29,$L63,$K63,FALSE)*$S63*((1+'Inputs &amp; Summary'!$D$7)^AB$29))),IF($M63=Lists!$H$3,IF($K63&lt;1,((($R63*(1-$E63)+$Q63*(1-$F63))/$K63)*((1+'Inputs &amp; Summary'!$D$7)^AB$29)),((INT(AB$29/$K63)-INT((AB$29-1)/$K63))*($R63*(1-$E63)+$Q63*(1-$F63))*((1+'Inputs &amp; Summary'!$D$7)^AB$29))),((_xlfn.WEIBULL.DIST(AB$29,$L63,$K63,FALSE)*($R63*(1-$E63)+$Q63*(1-$F63))*((1+'Inputs &amp; Summary'!$D$7)^AB$29))))))</f>
        <v>1.1558085708461538</v>
      </c>
      <c r="AC63" s="114">
        <f>$D63*IF(AC$29&gt;'Inputs &amp; Summary'!$D$5,0,IF(AC$29&gt;VLOOKUP($G63,Lists!$J$17:$K$21,2),IF($M63=Lists!$H$3,IF($K63&lt;1,(($S63/$K63)*((1+'Inputs &amp; Summary'!$D$7)^AC$29)),((INT(AC$29/$K63)-INT((AC$29-1)/$K63))*$S63*((1+'Inputs &amp; Summary'!$D$7)^AC$29))),(_xlfn.WEIBULL.DIST(AC$29,$L63,$K63,FALSE)*$S63*((1+'Inputs &amp; Summary'!$D$7)^AC$29))),IF($M63=Lists!$H$3,IF($K63&lt;1,((($R63*(1-$E63)+$Q63*(1-$F63))/$K63)*((1+'Inputs &amp; Summary'!$D$7)^AC$29)),((INT(AC$29/$K63)-INT((AC$29-1)/$K63))*($R63*(1-$E63)+$Q63*(1-$F63))*((1+'Inputs &amp; Summary'!$D$7)^AC$29))),((_xlfn.WEIBULL.DIST(AC$29,$L63,$K63,FALSE)*($R63*(1-$E63)+$Q63*(1-$F63))*((1+'Inputs &amp; Summary'!$D$7)^AC$29))))))</f>
        <v>1.1789247422630771</v>
      </c>
      <c r="AD63" s="114">
        <f>$D63*IF(AD$29&gt;'Inputs &amp; Summary'!$D$5,0,IF(AD$29&gt;VLOOKUP($G63,Lists!$J$17:$K$21,2),IF($M63=Lists!$H$3,IF($K63&lt;1,(($S63/$K63)*((1+'Inputs &amp; Summary'!$D$7)^AD$29)),((INT(AD$29/$K63)-INT((AD$29-1)/$K63))*$S63*((1+'Inputs &amp; Summary'!$D$7)^AD$29))),(_xlfn.WEIBULL.DIST(AD$29,$L63,$K63,FALSE)*$S63*((1+'Inputs &amp; Summary'!$D$7)^AD$29))),IF($M63=Lists!$H$3,IF($K63&lt;1,((($R63*(1-$E63)+$Q63*(1-$F63))/$K63)*((1+'Inputs &amp; Summary'!$D$7)^AD$29)),((INT(AD$29/$K63)-INT((AD$29-1)/$K63))*($R63*(1-$E63)+$Q63*(1-$F63))*((1+'Inputs &amp; Summary'!$D$7)^AD$29))),((_xlfn.WEIBULL.DIST(AD$29,$L63,$K63,FALSE)*($R63*(1-$E63)+$Q63*(1-$F63))*((1+'Inputs &amp; Summary'!$D$7)^AD$29))))))</f>
        <v>1.2025032371083386</v>
      </c>
      <c r="AE63" s="114">
        <f>$D63*IF(AE$29&gt;'Inputs &amp; Summary'!$D$5,0,IF(AE$29&gt;VLOOKUP($G63,Lists!$J$17:$K$21,2),IF($M63=Lists!$H$3,IF($K63&lt;1,(($S63/$K63)*((1+'Inputs &amp; Summary'!$D$7)^AE$29)),((INT(AE$29/$K63)-INT((AE$29-1)/$K63))*$S63*((1+'Inputs &amp; Summary'!$D$7)^AE$29))),(_xlfn.WEIBULL.DIST(AE$29,$L63,$K63,FALSE)*$S63*((1+'Inputs &amp; Summary'!$D$7)^AE$29))),IF($M63=Lists!$H$3,IF($K63&lt;1,((($R63*(1-$E63)+$Q63*(1-$F63))/$K63)*((1+'Inputs &amp; Summary'!$D$7)^AE$29)),((INT(AE$29/$K63)-INT((AE$29-1)/$K63))*($R63*(1-$E63)+$Q63*(1-$F63))*((1+'Inputs &amp; Summary'!$D$7)^AE$29))),((_xlfn.WEIBULL.DIST(AE$29,$L63,$K63,FALSE)*($R63*(1-$E63)+$Q63*(1-$F63))*((1+'Inputs &amp; Summary'!$D$7)^AE$29))))))</f>
        <v>1.226553301850505</v>
      </c>
      <c r="AF63" s="114">
        <f>$D63*IF(AF$29&gt;'Inputs &amp; Summary'!$D$5,0,IF(AF$29&gt;VLOOKUP($G63,Lists!$J$17:$K$21,2),IF($M63=Lists!$H$3,IF($K63&lt;1,(($S63/$K63)*((1+'Inputs &amp; Summary'!$D$7)^AF$29)),((INT(AF$29/$K63)-INT((AF$29-1)/$K63))*$S63*((1+'Inputs &amp; Summary'!$D$7)^AF$29))),(_xlfn.WEIBULL.DIST(AF$29,$L63,$K63,FALSE)*$S63*((1+'Inputs &amp; Summary'!$D$7)^AF$29))),IF($M63=Lists!$H$3,IF($K63&lt;1,((($R63*(1-$E63)+$Q63*(1-$F63))/$K63)*((1+'Inputs &amp; Summary'!$D$7)^AF$29)),((INT(AF$29/$K63)-INT((AF$29-1)/$K63))*($R63*(1-$E63)+$Q63*(1-$F63))*((1+'Inputs &amp; Summary'!$D$7)^AF$29))),((_xlfn.WEIBULL.DIST(AF$29,$L63,$K63,FALSE)*($R63*(1-$E63)+$Q63*(1-$F63))*((1+'Inputs &amp; Summary'!$D$7)^AF$29))))))</f>
        <v>1.2510843678875154</v>
      </c>
      <c r="AG63" s="114">
        <f>$D63*IF(AG$29&gt;'Inputs &amp; Summary'!$D$5,0,IF(AG$29&gt;VLOOKUP($G63,Lists!$J$17:$K$21,2),IF($M63=Lists!$H$3,IF($K63&lt;1,(($S63/$K63)*((1+'Inputs &amp; Summary'!$D$7)^AG$29)),((INT(AG$29/$K63)-INT((AG$29-1)/$K63))*$S63*((1+'Inputs &amp; Summary'!$D$7)^AG$29))),(_xlfn.WEIBULL.DIST(AG$29,$L63,$K63,FALSE)*$S63*((1+'Inputs &amp; Summary'!$D$7)^AG$29))),IF($M63=Lists!$H$3,IF($K63&lt;1,((($R63*(1-$E63)+$Q63*(1-$F63))/$K63)*((1+'Inputs &amp; Summary'!$D$7)^AG$29)),((INT(AG$29/$K63)-INT((AG$29-1)/$K63))*($R63*(1-$E63)+$Q63*(1-$F63))*((1+'Inputs &amp; Summary'!$D$7)^AG$29))),((_xlfn.WEIBULL.DIST(AG$29,$L63,$K63,FALSE)*($R63*(1-$E63)+$Q63*(1-$F63))*((1+'Inputs &amp; Summary'!$D$7)^AG$29))))))</f>
        <v>1.2761060552452657</v>
      </c>
      <c r="AH63" s="114">
        <f>$D63*IF(AH$29&gt;'Inputs &amp; Summary'!$D$5,0,IF(AH$29&gt;VLOOKUP($G63,Lists!$J$17:$K$21,2),IF($M63=Lists!$H$3,IF($K63&lt;1,(($S63/$K63)*((1+'Inputs &amp; Summary'!$D$7)^AH$29)),((INT(AH$29/$K63)-INT((AH$29-1)/$K63))*$S63*((1+'Inputs &amp; Summary'!$D$7)^AH$29))),(_xlfn.WEIBULL.DIST(AH$29,$L63,$K63,FALSE)*$S63*((1+'Inputs &amp; Summary'!$D$7)^AH$29))),IF($M63=Lists!$H$3,IF($K63&lt;1,((($R63*(1-$E63)+$Q63*(1-$F63))/$K63)*((1+'Inputs &amp; Summary'!$D$7)^AH$29)),((INT(AH$29/$K63)-INT((AH$29-1)/$K63))*($R63*(1-$E63)+$Q63*(1-$F63))*((1+'Inputs &amp; Summary'!$D$7)^AH$29))),((_xlfn.WEIBULL.DIST(AH$29,$L63,$K63,FALSE)*($R63*(1-$E63)+$Q63*(1-$F63))*((1+'Inputs &amp; Summary'!$D$7)^AH$29))))))</f>
        <v>1.3016281763501711</v>
      </c>
      <c r="AI63" s="114">
        <f>$D63*IF(AI$29&gt;'Inputs &amp; Summary'!$D$5,0,IF(AI$29&gt;VLOOKUP($G63,Lists!$J$17:$K$21,2),IF($M63=Lists!$H$3,IF($K63&lt;1,(($S63/$K63)*((1+'Inputs &amp; Summary'!$D$7)^AI$29)),((INT(AI$29/$K63)-INT((AI$29-1)/$K63))*$S63*((1+'Inputs &amp; Summary'!$D$7)^AI$29))),(_xlfn.WEIBULL.DIST(AI$29,$L63,$K63,FALSE)*$S63*((1+'Inputs &amp; Summary'!$D$7)^AI$29))),IF($M63=Lists!$H$3,IF($K63&lt;1,((($R63*(1-$E63)+$Q63*(1-$F63))/$K63)*((1+'Inputs &amp; Summary'!$D$7)^AI$29)),((INT(AI$29/$K63)-INT((AI$29-1)/$K63))*($R63*(1-$E63)+$Q63*(1-$F63))*((1+'Inputs &amp; Summary'!$D$7)^AI$29))),((_xlfn.WEIBULL.DIST(AI$29,$L63,$K63,FALSE)*($R63*(1-$E63)+$Q63*(1-$F63))*((1+'Inputs &amp; Summary'!$D$7)^AI$29))))))</f>
        <v>1.3276607398771743</v>
      </c>
      <c r="AJ63" s="114">
        <f>$D63*IF(AJ$29&gt;'Inputs &amp; Summary'!$D$5,0,IF(AJ$29&gt;VLOOKUP($G63,Lists!$J$17:$K$21,2),IF($M63=Lists!$H$3,IF($K63&lt;1,(($S63/$K63)*((1+'Inputs &amp; Summary'!$D$7)^AJ$29)),((INT(AJ$29/$K63)-INT((AJ$29-1)/$K63))*$S63*((1+'Inputs &amp; Summary'!$D$7)^AJ$29))),(_xlfn.WEIBULL.DIST(AJ$29,$L63,$K63,FALSE)*$S63*((1+'Inputs &amp; Summary'!$D$7)^AJ$29))),IF($M63=Lists!$H$3,IF($K63&lt;1,((($R63*(1-$E63)+$Q63*(1-$F63))/$K63)*((1+'Inputs &amp; Summary'!$D$7)^AJ$29)),((INT(AJ$29/$K63)-INT((AJ$29-1)/$K63))*($R63*(1-$E63)+$Q63*(1-$F63))*((1+'Inputs &amp; Summary'!$D$7)^AJ$29))),((_xlfn.WEIBULL.DIST(AJ$29,$L63,$K63,FALSE)*($R63*(1-$E63)+$Q63*(1-$F63))*((1+'Inputs &amp; Summary'!$D$7)^AJ$29))))))</f>
        <v>1.3542139546747178</v>
      </c>
      <c r="AK63" s="114">
        <f>$D63*IF(AK$29&gt;'Inputs &amp; Summary'!$D$5,0,IF(AK$29&gt;VLOOKUP($G63,Lists!$J$17:$K$21,2),IF($M63=Lists!$H$3,IF($K63&lt;1,(($S63/$K63)*((1+'Inputs &amp; Summary'!$D$7)^AK$29)),((INT(AK$29/$K63)-INT((AK$29-1)/$K63))*$S63*((1+'Inputs &amp; Summary'!$D$7)^AK$29))),(_xlfn.WEIBULL.DIST(AK$29,$L63,$K63,FALSE)*$S63*((1+'Inputs &amp; Summary'!$D$7)^AK$29))),IF($M63=Lists!$H$3,IF($K63&lt;1,((($R63*(1-$E63)+$Q63*(1-$F63))/$K63)*((1+'Inputs &amp; Summary'!$D$7)^AK$29)),((INT(AK$29/$K63)-INT((AK$29-1)/$K63))*($R63*(1-$E63)+$Q63*(1-$F63))*((1+'Inputs &amp; Summary'!$D$7)^AK$29))),((_xlfn.WEIBULL.DIST(AK$29,$L63,$K63,FALSE)*($R63*(1-$E63)+$Q63*(1-$F63))*((1+'Inputs &amp; Summary'!$D$7)^AK$29))))))</f>
        <v>1.3812982337682123</v>
      </c>
      <c r="AL63" s="114">
        <f>$D63*IF(AL$29&gt;'Inputs &amp; Summary'!$D$5,0,IF(AL$29&gt;VLOOKUP($G63,Lists!$J$17:$K$21,2),IF($M63=Lists!$H$3,IF($K63&lt;1,(($S63/$K63)*((1+'Inputs &amp; Summary'!$D$7)^AL$29)),((INT(AL$29/$K63)-INT((AL$29-1)/$K63))*$S63*((1+'Inputs &amp; Summary'!$D$7)^AL$29))),(_xlfn.WEIBULL.DIST(AL$29,$L63,$K63,FALSE)*$S63*((1+'Inputs &amp; Summary'!$D$7)^AL$29))),IF($M63=Lists!$H$3,IF($K63&lt;1,((($R63*(1-$E63)+$Q63*(1-$F63))/$K63)*((1+'Inputs &amp; Summary'!$D$7)^AL$29)),((INT(AL$29/$K63)-INT((AL$29-1)/$K63))*($R63*(1-$E63)+$Q63*(1-$F63))*((1+'Inputs &amp; Summary'!$D$7)^AL$29))),((_xlfn.WEIBULL.DIST(AL$29,$L63,$K63,FALSE)*($R63*(1-$E63)+$Q63*(1-$F63))*((1+'Inputs &amp; Summary'!$D$7)^AL$29))))))</f>
        <v>1.4089241984435765</v>
      </c>
      <c r="AM63" s="114">
        <f>$D63*IF(AM$29&gt;'Inputs &amp; Summary'!$D$5,0,IF(AM$29&gt;VLOOKUP($G63,Lists!$J$17:$K$21,2),IF($M63=Lists!$H$3,IF($K63&lt;1,(($S63/$K63)*((1+'Inputs &amp; Summary'!$D$7)^AM$29)),((INT(AM$29/$K63)-INT((AM$29-1)/$K63))*$S63*((1+'Inputs &amp; Summary'!$D$7)^AM$29))),(_xlfn.WEIBULL.DIST(AM$29,$L63,$K63,FALSE)*$S63*((1+'Inputs &amp; Summary'!$D$7)^AM$29))),IF($M63=Lists!$H$3,IF($K63&lt;1,((($R63*(1-$E63)+$Q63*(1-$F63))/$K63)*((1+'Inputs &amp; Summary'!$D$7)^AM$29)),((INT(AM$29/$K63)-INT((AM$29-1)/$K63))*($R63*(1-$E63)+$Q63*(1-$F63))*((1+'Inputs &amp; Summary'!$D$7)^AM$29))),((_xlfn.WEIBULL.DIST(AM$29,$L63,$K63,FALSE)*($R63*(1-$E63)+$Q63*(1-$F63))*((1+'Inputs &amp; Summary'!$D$7)^AM$29))))))</f>
        <v>1.4371026824124478</v>
      </c>
      <c r="AN63" s="114">
        <f>$D63*IF(AN$29&gt;'Inputs &amp; Summary'!$D$5,0,IF(AN$29&gt;VLOOKUP($G63,Lists!$J$17:$K$21,2),IF($M63=Lists!$H$3,IF($K63&lt;1,(($S63/$K63)*((1+'Inputs &amp; Summary'!$D$7)^AN$29)),((INT(AN$29/$K63)-INT((AN$29-1)/$K63))*$S63*((1+'Inputs &amp; Summary'!$D$7)^AN$29))),(_xlfn.WEIBULL.DIST(AN$29,$L63,$K63,FALSE)*$S63*((1+'Inputs &amp; Summary'!$D$7)^AN$29))),IF($M63=Lists!$H$3,IF($K63&lt;1,((($R63*(1-$E63)+$Q63*(1-$F63))/$K63)*((1+'Inputs &amp; Summary'!$D$7)^AN$29)),((INT(AN$29/$K63)-INT((AN$29-1)/$K63))*($R63*(1-$E63)+$Q63*(1-$F63))*((1+'Inputs &amp; Summary'!$D$7)^AN$29))),((_xlfn.WEIBULL.DIST(AN$29,$L63,$K63,FALSE)*($R63*(1-$E63)+$Q63*(1-$F63))*((1+'Inputs &amp; Summary'!$D$7)^AN$29))))))</f>
        <v>1.465844736060697</v>
      </c>
      <c r="AO63" s="114">
        <f>$D63*IF(AO$29&gt;'Inputs &amp; Summary'!$D$5,0,IF(AO$29&gt;VLOOKUP($G63,Lists!$J$17:$K$21,2),IF($M63=Lists!$H$3,IF($K63&lt;1,(($S63/$K63)*((1+'Inputs &amp; Summary'!$D$7)^AO$29)),((INT(AO$29/$K63)-INT((AO$29-1)/$K63))*$S63*((1+'Inputs &amp; Summary'!$D$7)^AO$29))),(_xlfn.WEIBULL.DIST(AO$29,$L63,$K63,FALSE)*$S63*((1+'Inputs &amp; Summary'!$D$7)^AO$29))),IF($M63=Lists!$H$3,IF($K63&lt;1,((($R63*(1-$E63)+$Q63*(1-$F63))/$K63)*((1+'Inputs &amp; Summary'!$D$7)^AO$29)),((INT(AO$29/$K63)-INT((AO$29-1)/$K63))*($R63*(1-$E63)+$Q63*(1-$F63))*((1+'Inputs &amp; Summary'!$D$7)^AO$29))),((_xlfn.WEIBULL.DIST(AO$29,$L63,$K63,FALSE)*($R63*(1-$E63)+$Q63*(1-$F63))*((1+'Inputs &amp; Summary'!$D$7)^AO$29))))))</f>
        <v>1.4951616307819109</v>
      </c>
      <c r="AP63" s="114">
        <f>$D63*IF(AP$29&gt;'Inputs &amp; Summary'!$D$5,0,IF(AP$29&gt;VLOOKUP($G63,Lists!$J$17:$K$21,2),IF($M63=Lists!$H$3,IF($K63&lt;1,(($S63/$K63)*((1+'Inputs &amp; Summary'!$D$7)^AP$29)),((INT(AP$29/$K63)-INT((AP$29-1)/$K63))*$S63*((1+'Inputs &amp; Summary'!$D$7)^AP$29))),(_xlfn.WEIBULL.DIST(AP$29,$L63,$K63,FALSE)*$S63*((1+'Inputs &amp; Summary'!$D$7)^AP$29))),IF($M63=Lists!$H$3,IF($K63&lt;1,((($R63*(1-$E63)+$Q63*(1-$F63))/$K63)*((1+'Inputs &amp; Summary'!$D$7)^AP$29)),((INT(AP$29/$K63)-INT((AP$29-1)/$K63))*($R63*(1-$E63)+$Q63*(1-$F63))*((1+'Inputs &amp; Summary'!$D$7)^AP$29))),((_xlfn.WEIBULL.DIST(AP$29,$L63,$K63,FALSE)*($R63*(1-$E63)+$Q63*(1-$F63))*((1+'Inputs &amp; Summary'!$D$7)^AP$29))))))</f>
        <v>1.525064863397549</v>
      </c>
      <c r="AQ63" s="114">
        <f>$D63*IF(AQ$29&gt;'Inputs &amp; Summary'!$D$5,0,IF(AQ$29&gt;VLOOKUP($G63,Lists!$J$17:$K$21,2),IF($M63=Lists!$H$3,IF($K63&lt;1,(($S63/$K63)*((1+'Inputs &amp; Summary'!$D$7)^AQ$29)),((INT(AQ$29/$K63)-INT((AQ$29-1)/$K63))*$S63*((1+'Inputs &amp; Summary'!$D$7)^AQ$29))),(_xlfn.WEIBULL.DIST(AQ$29,$L63,$K63,FALSE)*$S63*((1+'Inputs &amp; Summary'!$D$7)^AQ$29))),IF($M63=Lists!$H$3,IF($K63&lt;1,((($R63*(1-$E63)+$Q63*(1-$F63))/$K63)*((1+'Inputs &amp; Summary'!$D$7)^AQ$29)),((INT(AQ$29/$K63)-INT((AQ$29-1)/$K63))*($R63*(1-$E63)+$Q63*(1-$F63))*((1+'Inputs &amp; Summary'!$D$7)^AQ$29))),((_xlfn.WEIBULL.DIST(AQ$29,$L63,$K63,FALSE)*($R63*(1-$E63)+$Q63*(1-$F63))*((1+'Inputs &amp; Summary'!$D$7)^AQ$29))))))</f>
        <v>1.5555661606655</v>
      </c>
      <c r="AR63" s="114">
        <f>$D63*IF(AR$29&gt;'Inputs &amp; Summary'!$D$5,0,IF(AR$29&gt;VLOOKUP($G63,Lists!$J$17:$K$21,2),IF($M63=Lists!$H$3,IF($K63&lt;1,(($S63/$K63)*((1+'Inputs &amp; Summary'!$D$7)^AR$29)),((INT(AR$29/$K63)-INT((AR$29-1)/$K63))*$S63*((1+'Inputs &amp; Summary'!$D$7)^AR$29))),(_xlfn.WEIBULL.DIST(AR$29,$L63,$K63,FALSE)*$S63*((1+'Inputs &amp; Summary'!$D$7)^AR$29))),IF($M63=Lists!$H$3,IF($K63&lt;1,((($R63*(1-$E63)+$Q63*(1-$F63))/$K63)*((1+'Inputs &amp; Summary'!$D$7)^AR$29)),((INT(AR$29/$K63)-INT((AR$29-1)/$K63))*($R63*(1-$E63)+$Q63*(1-$F63))*((1+'Inputs &amp; Summary'!$D$7)^AR$29))),((_xlfn.WEIBULL.DIST(AR$29,$L63,$K63,FALSE)*($R63*(1-$E63)+$Q63*(1-$F63))*((1+'Inputs &amp; Summary'!$D$7)^AR$29))))))</f>
        <v>1.58667748387881</v>
      </c>
      <c r="AS63" s="114">
        <f>$D63*IF(AS$29&gt;'Inputs &amp; Summary'!$D$5,0,IF(AS$29&gt;VLOOKUP($G63,Lists!$J$17:$K$21,2),IF($M63=Lists!$H$3,IF($K63&lt;1,(($S63/$K63)*((1+'Inputs &amp; Summary'!$D$7)^AS$29)),((INT(AS$29/$K63)-INT((AS$29-1)/$K63))*$S63*((1+'Inputs &amp; Summary'!$D$7)^AS$29))),(_xlfn.WEIBULL.DIST(AS$29,$L63,$K63,FALSE)*$S63*((1+'Inputs &amp; Summary'!$D$7)^AS$29))),IF($M63=Lists!$H$3,IF($K63&lt;1,((($R63*(1-$E63)+$Q63*(1-$F63))/$K63)*((1+'Inputs &amp; Summary'!$D$7)^AS$29)),((INT(AS$29/$K63)-INT((AS$29-1)/$K63))*($R63*(1-$E63)+$Q63*(1-$F63))*((1+'Inputs &amp; Summary'!$D$7)^AS$29))),((_xlfn.WEIBULL.DIST(AS$29,$L63,$K63,FALSE)*($R63*(1-$E63)+$Q63*(1-$F63))*((1+'Inputs &amp; Summary'!$D$7)^AS$29))))))</f>
        <v>0</v>
      </c>
      <c r="AT63" s="114">
        <f>$D63*IF(AT$29&gt;'Inputs &amp; Summary'!$D$5,0,IF(AT$29&gt;VLOOKUP($G63,Lists!$J$17:$K$21,2),IF($M63=Lists!$H$3,IF($K63&lt;1,(($S63/$K63)*((1+'Inputs &amp; Summary'!$D$7)^AT$29)),((INT(AT$29/$K63)-INT((AT$29-1)/$K63))*$S63*((1+'Inputs &amp; Summary'!$D$7)^AT$29))),(_xlfn.WEIBULL.DIST(AT$29,$L63,$K63,FALSE)*$S63*((1+'Inputs &amp; Summary'!$D$7)^AT$29))),IF($M63=Lists!$H$3,IF($K63&lt;1,((($R63*(1-$E63)+$Q63*(1-$F63))/$K63)*((1+'Inputs &amp; Summary'!$D$7)^AT$29)),((INT(AT$29/$K63)-INT((AT$29-1)/$K63))*($R63*(1-$E63)+$Q63*(1-$F63))*((1+'Inputs &amp; Summary'!$D$7)^AT$29))),((_xlfn.WEIBULL.DIST(AT$29,$L63,$K63,FALSE)*($R63*(1-$E63)+$Q63*(1-$F63))*((1+'Inputs &amp; Summary'!$D$7)^AT$29))))))</f>
        <v>0</v>
      </c>
      <c r="AU63" s="114">
        <f>$D63*IF(AU$29&gt;'Inputs &amp; Summary'!$D$5,0,IF(AU$29&gt;VLOOKUP($G63,Lists!$J$17:$K$21,2),IF($M63=Lists!$H$3,IF($K63&lt;1,(($S63/$K63)*((1+'Inputs &amp; Summary'!$D$7)^AU$29)),((INT(AU$29/$K63)-INT((AU$29-1)/$K63))*$S63*((1+'Inputs &amp; Summary'!$D$7)^AU$29))),(_xlfn.WEIBULL.DIST(AU$29,$L63,$K63,FALSE)*$S63*((1+'Inputs &amp; Summary'!$D$7)^AU$29))),IF($M63=Lists!$H$3,IF($K63&lt;1,((($R63*(1-$E63)+$Q63*(1-$F63))/$K63)*((1+'Inputs &amp; Summary'!$D$7)^AU$29)),((INT(AU$29/$K63)-INT((AU$29-1)/$K63))*($R63*(1-$E63)+$Q63*(1-$F63))*((1+'Inputs &amp; Summary'!$D$7)^AU$29))),((_xlfn.WEIBULL.DIST(AU$29,$L63,$K63,FALSE)*($R63*(1-$E63)+$Q63*(1-$F63))*((1+'Inputs &amp; Summary'!$D$7)^AU$29))))))</f>
        <v>0</v>
      </c>
      <c r="AV63" s="114">
        <f>$D63*IF(AV$29&gt;'Inputs &amp; Summary'!$D$5,0,IF(AV$29&gt;VLOOKUP($G63,Lists!$J$17:$K$21,2),IF($M63=Lists!$H$3,IF($K63&lt;1,(($S63/$K63)*((1+'Inputs &amp; Summary'!$D$7)^AV$29)),((INT(AV$29/$K63)-INT((AV$29-1)/$K63))*$S63*((1+'Inputs &amp; Summary'!$D$7)^AV$29))),(_xlfn.WEIBULL.DIST(AV$29,$L63,$K63,FALSE)*$S63*((1+'Inputs &amp; Summary'!$D$7)^AV$29))),IF($M63=Lists!$H$3,IF($K63&lt;1,((($R63*(1-$E63)+$Q63*(1-$F63))/$K63)*((1+'Inputs &amp; Summary'!$D$7)^AV$29)),((INT(AV$29/$K63)-INT((AV$29-1)/$K63))*($R63*(1-$E63)+$Q63*(1-$F63))*((1+'Inputs &amp; Summary'!$D$7)^AV$29))),((_xlfn.WEIBULL.DIST(AV$29,$L63,$K63,FALSE)*($R63*(1-$E63)+$Q63*(1-$F63))*((1+'Inputs &amp; Summary'!$D$7)^AV$29))))))</f>
        <v>0</v>
      </c>
      <c r="AW63" s="114">
        <f>$D63*IF(AW$29&gt;'Inputs &amp; Summary'!$D$5,0,IF(AW$29&gt;VLOOKUP($G63,Lists!$J$17:$K$21,2),IF($M63=Lists!$H$3,IF($K63&lt;1,(($S63/$K63)*((1+'Inputs &amp; Summary'!$D$7)^AW$29)),((INT(AW$29/$K63)-INT((AW$29-1)/$K63))*$S63*((1+'Inputs &amp; Summary'!$D$7)^AW$29))),(_xlfn.WEIBULL.DIST(AW$29,$L63,$K63,FALSE)*$S63*((1+'Inputs &amp; Summary'!$D$7)^AW$29))),IF($M63=Lists!$H$3,IF($K63&lt;1,((($R63*(1-$E63)+$Q63*(1-$F63))/$K63)*((1+'Inputs &amp; Summary'!$D$7)^AW$29)),((INT(AW$29/$K63)-INT((AW$29-1)/$K63))*($R63*(1-$E63)+$Q63*(1-$F63))*((1+'Inputs &amp; Summary'!$D$7)^AW$29))),((_xlfn.WEIBULL.DIST(AW$29,$L63,$K63,FALSE)*($R63*(1-$E63)+$Q63*(1-$F63))*((1+'Inputs &amp; Summary'!$D$7)^AW$29))))))</f>
        <v>0</v>
      </c>
      <c r="AX63" s="114">
        <f>$D63*IF(AX$29&gt;'Inputs &amp; Summary'!$D$5,0,IF(AX$29&gt;VLOOKUP($G63,Lists!$J$17:$K$21,2),IF($M63=Lists!$H$3,IF($K63&lt;1,(($S63/$K63)*((1+'Inputs &amp; Summary'!$D$7)^AX$29)),((INT(AX$29/$K63)-INT((AX$29-1)/$K63))*$S63*((1+'Inputs &amp; Summary'!$D$7)^AX$29))),(_xlfn.WEIBULL.DIST(AX$29,$L63,$K63,FALSE)*$S63*((1+'Inputs &amp; Summary'!$D$7)^AX$29))),IF($M63=Lists!$H$3,IF($K63&lt;1,((($R63*(1-$E63)+$Q63*(1-$F63))/$K63)*((1+'Inputs &amp; Summary'!$D$7)^AX$29)),((INT(AX$29/$K63)-INT((AX$29-1)/$K63))*($R63*(1-$E63)+$Q63*(1-$F63))*((1+'Inputs &amp; Summary'!$D$7)^AX$29))),((_xlfn.WEIBULL.DIST(AX$29,$L63,$K63,FALSE)*($R63*(1-$E63)+$Q63*(1-$F63))*((1+'Inputs &amp; Summary'!$D$7)^AX$29))))))</f>
        <v>0</v>
      </c>
      <c r="AY63" s="114">
        <f>$D63*IF(AY$29&gt;'Inputs &amp; Summary'!$D$5,0,IF(AY$29&gt;VLOOKUP($G63,Lists!$J$17:$K$21,2),IF($M63=Lists!$H$3,IF($K63&lt;1,(($S63/$K63)*((1+'Inputs &amp; Summary'!$D$7)^AY$29)),((INT(AY$29/$K63)-INT((AY$29-1)/$K63))*$S63*((1+'Inputs &amp; Summary'!$D$7)^AY$29))),(_xlfn.WEIBULL.DIST(AY$29,$L63,$K63,FALSE)*$S63*((1+'Inputs &amp; Summary'!$D$7)^AY$29))),IF($M63=Lists!$H$3,IF($K63&lt;1,((($R63*(1-$E63)+$Q63*(1-$F63))/$K63)*((1+'Inputs &amp; Summary'!$D$7)^AY$29)),((INT(AY$29/$K63)-INT((AY$29-1)/$K63))*($R63*(1-$E63)+$Q63*(1-$F63))*((1+'Inputs &amp; Summary'!$D$7)^AY$29))),((_xlfn.WEIBULL.DIST(AY$29,$L63,$K63,FALSE)*($R63*(1-$E63)+$Q63*(1-$F63))*((1+'Inputs &amp; Summary'!$D$7)^AY$29))))))</f>
        <v>0</v>
      </c>
      <c r="AZ63" s="114">
        <f>$D63*IF(AZ$29&gt;'Inputs &amp; Summary'!$D$5,0,IF(AZ$29&gt;VLOOKUP($G63,Lists!$J$17:$K$21,2),IF($M63=Lists!$H$3,IF($K63&lt;1,(($S63/$K63)*((1+'Inputs &amp; Summary'!$D$7)^AZ$29)),((INT(AZ$29/$K63)-INT((AZ$29-1)/$K63))*$S63*((1+'Inputs &amp; Summary'!$D$7)^AZ$29))),(_xlfn.WEIBULL.DIST(AZ$29,$L63,$K63,FALSE)*$S63*((1+'Inputs &amp; Summary'!$D$7)^AZ$29))),IF($M63=Lists!$H$3,IF($K63&lt;1,((($R63*(1-$E63)+$Q63*(1-$F63))/$K63)*((1+'Inputs &amp; Summary'!$D$7)^AZ$29)),((INT(AZ$29/$K63)-INT((AZ$29-1)/$K63))*($R63*(1-$E63)+$Q63*(1-$F63))*((1+'Inputs &amp; Summary'!$D$7)^AZ$29))),((_xlfn.WEIBULL.DIST(AZ$29,$L63,$K63,FALSE)*($R63*(1-$E63)+$Q63*(1-$F63))*((1+'Inputs &amp; Summary'!$D$7)^AZ$29))))))</f>
        <v>0</v>
      </c>
      <c r="BA63" s="114">
        <f>$D63*IF(BA$29&gt;'Inputs &amp; Summary'!$D$5,0,IF(BA$29&gt;VLOOKUP($G63,Lists!$J$17:$K$21,2),IF($M63=Lists!$H$3,IF($K63&lt;1,(($S63/$K63)*((1+'Inputs &amp; Summary'!$D$7)^BA$29)),((INT(BA$29/$K63)-INT((BA$29-1)/$K63))*$S63*((1+'Inputs &amp; Summary'!$D$7)^BA$29))),(_xlfn.WEIBULL.DIST(BA$29,$L63,$K63,FALSE)*$S63*((1+'Inputs &amp; Summary'!$D$7)^BA$29))),IF($M63=Lists!$H$3,IF($K63&lt;1,((($R63*(1-$E63)+$Q63*(1-$F63))/$K63)*((1+'Inputs &amp; Summary'!$D$7)^BA$29)),((INT(BA$29/$K63)-INT((BA$29-1)/$K63))*($R63*(1-$E63)+$Q63*(1-$F63))*((1+'Inputs &amp; Summary'!$D$7)^BA$29))),((_xlfn.WEIBULL.DIST(BA$29,$L63,$K63,FALSE)*($R63*(1-$E63)+$Q63*(1-$F63))*((1+'Inputs &amp; Summary'!$D$7)^BA$29))))))</f>
        <v>0</v>
      </c>
      <c r="BB63" s="114">
        <f>$D63*IF(BB$29&gt;'Inputs &amp; Summary'!$D$5,0,IF(BB$29&gt;VLOOKUP($G63,Lists!$J$17:$K$21,2),IF($M63=Lists!$H$3,IF($K63&lt;1,(($S63/$K63)*((1+'Inputs &amp; Summary'!$D$7)^BB$29)),((INT(BB$29/$K63)-INT((BB$29-1)/$K63))*$S63*((1+'Inputs &amp; Summary'!$D$7)^BB$29))),(_xlfn.WEIBULL.DIST(BB$29,$L63,$K63,FALSE)*$S63*((1+'Inputs &amp; Summary'!$D$7)^BB$29))),IF($M63=Lists!$H$3,IF($K63&lt;1,((($R63*(1-$E63)+$Q63*(1-$F63))/$K63)*((1+'Inputs &amp; Summary'!$D$7)^BB$29)),((INT(BB$29/$K63)-INT((BB$29-1)/$K63))*($R63*(1-$E63)+$Q63*(1-$F63))*((1+'Inputs &amp; Summary'!$D$7)^BB$29))),((_xlfn.WEIBULL.DIST(BB$29,$L63,$K63,FALSE)*($R63*(1-$E63)+$Q63*(1-$F63))*((1+'Inputs &amp; Summary'!$D$7)^BB$29))))))</f>
        <v>0</v>
      </c>
      <c r="BC63" s="114">
        <f>$D63*IF(BC$29&gt;'Inputs &amp; Summary'!$D$5,0,IF(BC$29&gt;VLOOKUP($G63,Lists!$J$17:$K$21,2),IF($M63=Lists!$H$3,IF($K63&lt;1,(($S63/$K63)*((1+'Inputs &amp; Summary'!$D$7)^BC$29)),((INT(BC$29/$K63)-INT((BC$29-1)/$K63))*$S63*((1+'Inputs &amp; Summary'!$D$7)^BC$29))),(_xlfn.WEIBULL.DIST(BC$29,$L63,$K63,FALSE)*$S63*((1+'Inputs &amp; Summary'!$D$7)^BC$29))),IF($M63=Lists!$H$3,IF($K63&lt;1,((($R63*(1-$E63)+$Q63*(1-$F63))/$K63)*((1+'Inputs &amp; Summary'!$D$7)^BC$29)),((INT(BC$29/$K63)-INT((BC$29-1)/$K63))*($R63*(1-$E63)+$Q63*(1-$F63))*((1+'Inputs &amp; Summary'!$D$7)^BC$29))),((_xlfn.WEIBULL.DIST(BC$29,$L63,$K63,FALSE)*($R63*(1-$E63)+$Q63*(1-$F63))*((1+'Inputs &amp; Summary'!$D$7)^BC$29))))))</f>
        <v>0</v>
      </c>
      <c r="BD63" s="114">
        <f>$D63*IF(BD$29&gt;'Inputs &amp; Summary'!$D$5,0,IF(BD$29&gt;VLOOKUP($G63,Lists!$J$17:$K$21,2),IF($M63=Lists!$H$3,IF($K63&lt;1,(($S63/$K63)*((1+'Inputs &amp; Summary'!$D$7)^BD$29)),((INT(BD$29/$K63)-INT((BD$29-1)/$K63))*$S63*((1+'Inputs &amp; Summary'!$D$7)^BD$29))),(_xlfn.WEIBULL.DIST(BD$29,$L63,$K63,FALSE)*$S63*((1+'Inputs &amp; Summary'!$D$7)^BD$29))),IF($M63=Lists!$H$3,IF($K63&lt;1,((($R63*(1-$E63)+$Q63*(1-$F63))/$K63)*((1+'Inputs &amp; Summary'!$D$7)^BD$29)),((INT(BD$29/$K63)-INT((BD$29-1)/$K63))*($R63*(1-$E63)+$Q63*(1-$F63))*((1+'Inputs &amp; Summary'!$D$7)^BD$29))),((_xlfn.WEIBULL.DIST(BD$29,$L63,$K63,FALSE)*($R63*(1-$E63)+$Q63*(1-$F63))*((1+'Inputs &amp; Summary'!$D$7)^BD$29))))))</f>
        <v>0</v>
      </c>
      <c r="BE63" s="114">
        <f>$D63*IF(BE$29&gt;'Inputs &amp; Summary'!$D$5,0,IF(BE$29&gt;VLOOKUP($G63,Lists!$J$17:$K$21,2),IF($M63=Lists!$H$3,IF($K63&lt;1,(($S63/$K63)*((1+'Inputs &amp; Summary'!$D$7)^BE$29)),((INT(BE$29/$K63)-INT((BE$29-1)/$K63))*$S63*((1+'Inputs &amp; Summary'!$D$7)^BE$29))),(_xlfn.WEIBULL.DIST(BE$29,$L63,$K63,FALSE)*$S63*((1+'Inputs &amp; Summary'!$D$7)^BE$29))),IF($M63=Lists!$H$3,IF($K63&lt;1,((($R63*(1-$E63)+$Q63*(1-$F63))/$K63)*((1+'Inputs &amp; Summary'!$D$7)^BE$29)),((INT(BE$29/$K63)-INT((BE$29-1)/$K63))*($R63*(1-$E63)+$Q63*(1-$F63))*((1+'Inputs &amp; Summary'!$D$7)^BE$29))),((_xlfn.WEIBULL.DIST(BE$29,$L63,$K63,FALSE)*($R63*(1-$E63)+$Q63*(1-$F63))*((1+'Inputs &amp; Summary'!$D$7)^BE$29))))))</f>
        <v>0</v>
      </c>
      <c r="BF63" s="114">
        <f>$D63*IF(BF$29&gt;'Inputs &amp; Summary'!$D$5,0,IF(BF$29&gt;VLOOKUP($G63,Lists!$J$17:$K$21,2),IF($M63=Lists!$H$3,IF($K63&lt;1,(($S63/$K63)*((1+'Inputs &amp; Summary'!$D$7)^BF$29)),((INT(BF$29/$K63)-INT((BF$29-1)/$K63))*$S63*((1+'Inputs &amp; Summary'!$D$7)^BF$29))),(_xlfn.WEIBULL.DIST(BF$29,$L63,$K63,FALSE)*$S63*((1+'Inputs &amp; Summary'!$D$7)^BF$29))),IF($M63=Lists!$H$3,IF($K63&lt;1,((($R63*(1-$E63)+$Q63*(1-$F63))/$K63)*((1+'Inputs &amp; Summary'!$D$7)^BF$29)),((INT(BF$29/$K63)-INT((BF$29-1)/$K63))*($R63*(1-$E63)+$Q63*(1-$F63))*((1+'Inputs &amp; Summary'!$D$7)^BF$29))),((_xlfn.WEIBULL.DIST(BF$29,$L63,$K63,FALSE)*($R63*(1-$E63)+$Q63*(1-$F63))*((1+'Inputs &amp; Summary'!$D$7)^BF$29))))))</f>
        <v>0</v>
      </c>
      <c r="BG63" s="114">
        <f>$D63*IF(BG$29&gt;'Inputs &amp; Summary'!$D$5,0,IF(BG$29&gt;VLOOKUP($G63,Lists!$J$17:$K$21,2),IF($M63=Lists!$H$3,IF($K63&lt;1,(($S63/$K63)*((1+'Inputs &amp; Summary'!$D$7)^BG$29)),((INT(BG$29/$K63)-INT((BG$29-1)/$K63))*$S63*((1+'Inputs &amp; Summary'!$D$7)^BG$29))),(_xlfn.WEIBULL.DIST(BG$29,$L63,$K63,FALSE)*$S63*((1+'Inputs &amp; Summary'!$D$7)^BG$29))),IF($M63=Lists!$H$3,IF($K63&lt;1,((($R63*(1-$E63)+$Q63*(1-$F63))/$K63)*((1+'Inputs &amp; Summary'!$D$7)^BG$29)),((INT(BG$29/$K63)-INT((BG$29-1)/$K63))*($R63*(1-$E63)+$Q63*(1-$F63))*((1+'Inputs &amp; Summary'!$D$7)^BG$29))),((_xlfn.WEIBULL.DIST(BG$29,$L63,$K63,FALSE)*($R63*(1-$E63)+$Q63*(1-$F63))*((1+'Inputs &amp; Summary'!$D$7)^BG$29))))))</f>
        <v>0</v>
      </c>
      <c r="BH63" s="114">
        <f>$D63*IF(BH$29&gt;'Inputs &amp; Summary'!$D$5,0,IF(BH$29&gt;VLOOKUP($G63,Lists!$J$17:$K$21,2),IF($M63=Lists!$H$3,IF($K63&lt;1,(($S63/$K63)*((1+'Inputs &amp; Summary'!$D$7)^BH$29)),((INT(BH$29/$K63)-INT((BH$29-1)/$K63))*$S63*((1+'Inputs &amp; Summary'!$D$7)^BH$29))),(_xlfn.WEIBULL.DIST(BH$29,$L63,$K63,FALSE)*$S63*((1+'Inputs &amp; Summary'!$D$7)^BH$29))),IF($M63=Lists!$H$3,IF($K63&lt;1,((($R63*(1-$E63)+$Q63*(1-$F63))/$K63)*((1+'Inputs &amp; Summary'!$D$7)^BH$29)),((INT(BH$29/$K63)-INT((BH$29-1)/$K63))*($R63*(1-$E63)+$Q63*(1-$F63))*((1+'Inputs &amp; Summary'!$D$7)^BH$29))),((_xlfn.WEIBULL.DIST(BH$29,$L63,$K63,FALSE)*($R63*(1-$E63)+$Q63*(1-$F63))*((1+'Inputs &amp; Summary'!$D$7)^BH$29))))))</f>
        <v>0</v>
      </c>
      <c r="BI63" s="114">
        <f>$D63*IF(BI$29&gt;'Inputs &amp; Summary'!$D$5,0,IF(BI$29&gt;VLOOKUP($G63,Lists!$J$17:$K$21,2),IF($M63=Lists!$H$3,IF($K63&lt;1,(($S63/$K63)*((1+'Inputs &amp; Summary'!$D$7)^BI$29)),((INT(BI$29/$K63)-INT((BI$29-1)/$K63))*$S63*((1+'Inputs &amp; Summary'!$D$7)^BI$29))),(_xlfn.WEIBULL.DIST(BI$29,$L63,$K63,FALSE)*$S63*((1+'Inputs &amp; Summary'!$D$7)^BI$29))),IF($M63=Lists!$H$3,IF($K63&lt;1,((($R63*(1-$E63)+$Q63*(1-$F63))/$K63)*((1+'Inputs &amp; Summary'!$D$7)^BI$29)),((INT(BI$29/$K63)-INT((BI$29-1)/$K63))*($R63*(1-$E63)+$Q63*(1-$F63))*((1+'Inputs &amp; Summary'!$D$7)^BI$29))),((_xlfn.WEIBULL.DIST(BI$29,$L63,$K63,FALSE)*($R63*(1-$E63)+$Q63*(1-$F63))*((1+'Inputs &amp; Summary'!$D$7)^BI$29))))))</f>
        <v>0</v>
      </c>
      <c r="BJ63" s="114">
        <f>$D63*IF(BJ$29&gt;'Inputs &amp; Summary'!$D$5,0,IF(BJ$29&gt;VLOOKUP($G63,Lists!$J$17:$K$21,2),IF($M63=Lists!$H$3,IF($K63&lt;1,(($S63/$K63)*((1+'Inputs &amp; Summary'!$D$7)^BJ$29)),((INT(BJ$29/$K63)-INT((BJ$29-1)/$K63))*$S63*((1+'Inputs &amp; Summary'!$D$7)^BJ$29))),(_xlfn.WEIBULL.DIST(BJ$29,$L63,$K63,FALSE)*$S63*((1+'Inputs &amp; Summary'!$D$7)^BJ$29))),IF($M63=Lists!$H$3,IF($K63&lt;1,((($R63*(1-$E63)+$Q63*(1-$F63))/$K63)*((1+'Inputs &amp; Summary'!$D$7)^BJ$29)),((INT(BJ$29/$K63)-INT((BJ$29-1)/$K63))*($R63*(1-$E63)+$Q63*(1-$F63))*((1+'Inputs &amp; Summary'!$D$7)^BJ$29))),((_xlfn.WEIBULL.DIST(BJ$29,$L63,$K63,FALSE)*($R63*(1-$E63)+$Q63*(1-$F63))*((1+'Inputs &amp; Summary'!$D$7)^BJ$29))))))</f>
        <v>0</v>
      </c>
      <c r="BK63" s="114">
        <f>$D63*IF(BK$29&gt;'Inputs &amp; Summary'!$D$5,0,IF(BK$29&gt;VLOOKUP($G63,Lists!$J$17:$K$21,2),IF($M63=Lists!$H$3,IF($K63&lt;1,(($S63/$K63)*((1+'Inputs &amp; Summary'!$D$7)^BK$29)),((INT(BK$29/$K63)-INT((BK$29-1)/$K63))*$S63*((1+'Inputs &amp; Summary'!$D$7)^BK$29))),(_xlfn.WEIBULL.DIST(BK$29,$L63,$K63,FALSE)*$S63*((1+'Inputs &amp; Summary'!$D$7)^BK$29))),IF($M63=Lists!$H$3,IF($K63&lt;1,((($R63*(1-$E63)+$Q63*(1-$F63))/$K63)*((1+'Inputs &amp; Summary'!$D$7)^BK$29)),((INT(BK$29/$K63)-INT((BK$29-1)/$K63))*($R63*(1-$E63)+$Q63*(1-$F63))*((1+'Inputs &amp; Summary'!$D$7)^BK$29))),((_xlfn.WEIBULL.DIST(BK$29,$L63,$K63,FALSE)*($R63*(1-$E63)+$Q63*(1-$F63))*((1+'Inputs &amp; Summary'!$D$7)^BK$29))))))</f>
        <v>0</v>
      </c>
      <c r="BL63" s="114">
        <f>$D63*IF(BL$29&gt;'Inputs &amp; Summary'!$D$5,0,IF(BL$29&gt;VLOOKUP($G63,Lists!$J$17:$K$21,2),IF($M63=Lists!$H$3,IF($K63&lt;1,(($S63/$K63)*((1+'Inputs &amp; Summary'!$D$7)^BL$29)),((INT(BL$29/$K63)-INT((BL$29-1)/$K63))*$S63*((1+'Inputs &amp; Summary'!$D$7)^BL$29))),(_xlfn.WEIBULL.DIST(BL$29,$L63,$K63,FALSE)*$S63*((1+'Inputs &amp; Summary'!$D$7)^BL$29))),IF($M63=Lists!$H$3,IF($K63&lt;1,((($R63*(1-$E63)+$Q63*(1-$F63))/$K63)*((1+'Inputs &amp; Summary'!$D$7)^BL$29)),((INT(BL$29/$K63)-INT((BL$29-1)/$K63))*($R63*(1-$E63)+$Q63*(1-$F63))*((1+'Inputs &amp; Summary'!$D$7)^BL$29))),((_xlfn.WEIBULL.DIST(BL$29,$L63,$K63,FALSE)*($R63*(1-$E63)+$Q63*(1-$F63))*((1+'Inputs &amp; Summary'!$D$7)^BL$29))))))</f>
        <v>0</v>
      </c>
    </row>
    <row r="64" spans="1:64" s="1" customFormat="1" ht="86.4" x14ac:dyDescent="0.3">
      <c r="A64" s="79" t="s">
        <v>341</v>
      </c>
      <c r="B64" s="33" t="s">
        <v>307</v>
      </c>
      <c r="C64" s="33" t="s">
        <v>17</v>
      </c>
      <c r="D64" s="68">
        <v>0</v>
      </c>
      <c r="E64" s="68">
        <v>0</v>
      </c>
      <c r="F64" s="68"/>
      <c r="G64" s="213" t="s">
        <v>433</v>
      </c>
      <c r="H64" s="34"/>
      <c r="I64" s="34" t="s">
        <v>270</v>
      </c>
      <c r="J64" s="33">
        <f>VLOOKUP(I64,'Labor Rates'!$A$1:$B$16,2)</f>
        <v>25.173076923076923</v>
      </c>
      <c r="K64" s="35">
        <v>1</v>
      </c>
      <c r="L64" s="35">
        <v>1</v>
      </c>
      <c r="M64" s="33" t="s">
        <v>259</v>
      </c>
      <c r="N64" s="84">
        <v>1</v>
      </c>
      <c r="O64" s="35">
        <v>1</v>
      </c>
      <c r="P64" s="5">
        <v>0</v>
      </c>
      <c r="Q64" s="73">
        <f t="shared" si="11"/>
        <v>25.173076923076923</v>
      </c>
      <c r="R64" s="73">
        <f t="shared" si="12"/>
        <v>0</v>
      </c>
      <c r="S64" s="74">
        <f t="shared" si="13"/>
        <v>0</v>
      </c>
      <c r="T64" s="88"/>
      <c r="U64" s="80"/>
      <c r="V64" s="87">
        <f t="shared" si="14"/>
        <v>0</v>
      </c>
      <c r="W64" s="87">
        <f>NPV('Inputs &amp; Summary'!$D$6,Y64:BL64)</f>
        <v>0</v>
      </c>
      <c r="X64" s="90">
        <f t="shared" si="15"/>
        <v>0</v>
      </c>
      <c r="Y64" s="114">
        <f>$D64*IF(Y$29&gt;'Inputs &amp; Summary'!$D$5,0,IF(Y$29&gt;VLOOKUP($G64,Lists!$J$17:$K$21,2),IF($M64=Lists!$H$3,IF($K64&lt;1,(($S64/$K64)*((1+'Inputs &amp; Summary'!$D$7)^Y$29)),((INT(Y$29/$K64)-INT((Y$29-1)/$K64))*$S64*((1+'Inputs &amp; Summary'!$D$7)^Y$29))),(_xlfn.WEIBULL.DIST(Y$29,$L64,$K64,FALSE)*$S64*((1+'Inputs &amp; Summary'!$D$7)^Y$29))),IF($M64=Lists!$H$3,IF($K64&lt;1,((($R64*(1-$E64)+$Q64*(1-$F64))/$K64)*((1+'Inputs &amp; Summary'!$D$7)^Y$29)),((INT(Y$29/$K64)-INT((Y$29-1)/$K64))*($R64*(1-$E64)+$Q64*(1-$F64))*((1+'Inputs &amp; Summary'!$D$7)^Y$29))),((_xlfn.WEIBULL.DIST(Y$29,$L64,$K64,FALSE)*($R64*(1-$E64)+$Q64*(1-$F64))*((1+'Inputs &amp; Summary'!$D$7)^Y$29))))))</f>
        <v>0</v>
      </c>
      <c r="Z64" s="114">
        <f>$D64*IF(Z$29&gt;'Inputs &amp; Summary'!$D$5,0,IF(Z$29&gt;VLOOKUP($G64,Lists!$J$17:$K$21,2),IF($M64=Lists!$H$3,IF($K64&lt;1,(($S64/$K64)*((1+'Inputs &amp; Summary'!$D$7)^Z$29)),((INT(Z$29/$K64)-INT((Z$29-1)/$K64))*$S64*((1+'Inputs &amp; Summary'!$D$7)^Z$29))),(_xlfn.WEIBULL.DIST(Z$29,$L64,$K64,FALSE)*$S64*((1+'Inputs &amp; Summary'!$D$7)^Z$29))),IF($M64=Lists!$H$3,IF($K64&lt;1,((($R64*(1-$E64)+$Q64*(1-$F64))/$K64)*((1+'Inputs &amp; Summary'!$D$7)^Z$29)),((INT(Z$29/$K64)-INT((Z$29-1)/$K64))*($R64*(1-$E64)+$Q64*(1-$F64))*((1+'Inputs &amp; Summary'!$D$7)^Z$29))),((_xlfn.WEIBULL.DIST(Z$29,$L64,$K64,FALSE)*($R64*(1-$E64)+$Q64*(1-$F64))*((1+'Inputs &amp; Summary'!$D$7)^Z$29))))))</f>
        <v>0</v>
      </c>
      <c r="AA64" s="114">
        <f>$D64*IF(AA$29&gt;'Inputs &amp; Summary'!$D$5,0,IF(AA$29&gt;VLOOKUP($G64,Lists!$J$17:$K$21,2),IF($M64=Lists!$H$3,IF($K64&lt;1,(($S64/$K64)*((1+'Inputs &amp; Summary'!$D$7)^AA$29)),((INT(AA$29/$K64)-INT((AA$29-1)/$K64))*$S64*((1+'Inputs &amp; Summary'!$D$7)^AA$29))),(_xlfn.WEIBULL.DIST(AA$29,$L64,$K64,FALSE)*$S64*((1+'Inputs &amp; Summary'!$D$7)^AA$29))),IF($M64=Lists!$H$3,IF($K64&lt;1,((($R64*(1-$E64)+$Q64*(1-$F64))/$K64)*((1+'Inputs &amp; Summary'!$D$7)^AA$29)),((INT(AA$29/$K64)-INT((AA$29-1)/$K64))*($R64*(1-$E64)+$Q64*(1-$F64))*((1+'Inputs &amp; Summary'!$D$7)^AA$29))),((_xlfn.WEIBULL.DIST(AA$29,$L64,$K64,FALSE)*($R64*(1-$E64)+$Q64*(1-$F64))*((1+'Inputs &amp; Summary'!$D$7)^AA$29))))))</f>
        <v>0</v>
      </c>
      <c r="AB64" s="114">
        <f>$D64*IF(AB$29&gt;'Inputs &amp; Summary'!$D$5,0,IF(AB$29&gt;VLOOKUP($G64,Lists!$J$17:$K$21,2),IF($M64=Lists!$H$3,IF($K64&lt;1,(($S64/$K64)*((1+'Inputs &amp; Summary'!$D$7)^AB$29)),((INT(AB$29/$K64)-INT((AB$29-1)/$K64))*$S64*((1+'Inputs &amp; Summary'!$D$7)^AB$29))),(_xlfn.WEIBULL.DIST(AB$29,$L64,$K64,FALSE)*$S64*((1+'Inputs &amp; Summary'!$D$7)^AB$29))),IF($M64=Lists!$H$3,IF($K64&lt;1,((($R64*(1-$E64)+$Q64*(1-$F64))/$K64)*((1+'Inputs &amp; Summary'!$D$7)^AB$29)),((INT(AB$29/$K64)-INT((AB$29-1)/$K64))*($R64*(1-$E64)+$Q64*(1-$F64))*((1+'Inputs &amp; Summary'!$D$7)^AB$29))),((_xlfn.WEIBULL.DIST(AB$29,$L64,$K64,FALSE)*($R64*(1-$E64)+$Q64*(1-$F64))*((1+'Inputs &amp; Summary'!$D$7)^AB$29))))))</f>
        <v>0</v>
      </c>
      <c r="AC64" s="114">
        <f>$D64*IF(AC$29&gt;'Inputs &amp; Summary'!$D$5,0,IF(AC$29&gt;VLOOKUP($G64,Lists!$J$17:$K$21,2),IF($M64=Lists!$H$3,IF($K64&lt;1,(($S64/$K64)*((1+'Inputs &amp; Summary'!$D$7)^AC$29)),((INT(AC$29/$K64)-INT((AC$29-1)/$K64))*$S64*((1+'Inputs &amp; Summary'!$D$7)^AC$29))),(_xlfn.WEIBULL.DIST(AC$29,$L64,$K64,FALSE)*$S64*((1+'Inputs &amp; Summary'!$D$7)^AC$29))),IF($M64=Lists!$H$3,IF($K64&lt;1,((($R64*(1-$E64)+$Q64*(1-$F64))/$K64)*((1+'Inputs &amp; Summary'!$D$7)^AC$29)),((INT(AC$29/$K64)-INT((AC$29-1)/$K64))*($R64*(1-$E64)+$Q64*(1-$F64))*((1+'Inputs &amp; Summary'!$D$7)^AC$29))),((_xlfn.WEIBULL.DIST(AC$29,$L64,$K64,FALSE)*($R64*(1-$E64)+$Q64*(1-$F64))*((1+'Inputs &amp; Summary'!$D$7)^AC$29))))))</f>
        <v>0</v>
      </c>
      <c r="AD64" s="114">
        <f>$D64*IF(AD$29&gt;'Inputs &amp; Summary'!$D$5,0,IF(AD$29&gt;VLOOKUP($G64,Lists!$J$17:$K$21,2),IF($M64=Lists!$H$3,IF($K64&lt;1,(($S64/$K64)*((1+'Inputs &amp; Summary'!$D$7)^AD$29)),((INT(AD$29/$K64)-INT((AD$29-1)/$K64))*$S64*((1+'Inputs &amp; Summary'!$D$7)^AD$29))),(_xlfn.WEIBULL.DIST(AD$29,$L64,$K64,FALSE)*$S64*((1+'Inputs &amp; Summary'!$D$7)^AD$29))),IF($M64=Lists!$H$3,IF($K64&lt;1,((($R64*(1-$E64)+$Q64*(1-$F64))/$K64)*((1+'Inputs &amp; Summary'!$D$7)^AD$29)),((INT(AD$29/$K64)-INT((AD$29-1)/$K64))*($R64*(1-$E64)+$Q64*(1-$F64))*((1+'Inputs &amp; Summary'!$D$7)^AD$29))),((_xlfn.WEIBULL.DIST(AD$29,$L64,$K64,FALSE)*($R64*(1-$E64)+$Q64*(1-$F64))*((1+'Inputs &amp; Summary'!$D$7)^AD$29))))))</f>
        <v>0</v>
      </c>
      <c r="AE64" s="114">
        <f>$D64*IF(AE$29&gt;'Inputs &amp; Summary'!$D$5,0,IF(AE$29&gt;VLOOKUP($G64,Lists!$J$17:$K$21,2),IF($M64=Lists!$H$3,IF($K64&lt;1,(($S64/$K64)*((1+'Inputs &amp; Summary'!$D$7)^AE$29)),((INT(AE$29/$K64)-INT((AE$29-1)/$K64))*$S64*((1+'Inputs &amp; Summary'!$D$7)^AE$29))),(_xlfn.WEIBULL.DIST(AE$29,$L64,$K64,FALSE)*$S64*((1+'Inputs &amp; Summary'!$D$7)^AE$29))),IF($M64=Lists!$H$3,IF($K64&lt;1,((($R64*(1-$E64)+$Q64*(1-$F64))/$K64)*((1+'Inputs &amp; Summary'!$D$7)^AE$29)),((INT(AE$29/$K64)-INT((AE$29-1)/$K64))*($R64*(1-$E64)+$Q64*(1-$F64))*((1+'Inputs &amp; Summary'!$D$7)^AE$29))),((_xlfn.WEIBULL.DIST(AE$29,$L64,$K64,FALSE)*($R64*(1-$E64)+$Q64*(1-$F64))*((1+'Inputs &amp; Summary'!$D$7)^AE$29))))))</f>
        <v>0</v>
      </c>
      <c r="AF64" s="114">
        <f>$D64*IF(AF$29&gt;'Inputs &amp; Summary'!$D$5,0,IF(AF$29&gt;VLOOKUP($G64,Lists!$J$17:$K$21,2),IF($M64=Lists!$H$3,IF($K64&lt;1,(($S64/$K64)*((1+'Inputs &amp; Summary'!$D$7)^AF$29)),((INT(AF$29/$K64)-INT((AF$29-1)/$K64))*$S64*((1+'Inputs &amp; Summary'!$D$7)^AF$29))),(_xlfn.WEIBULL.DIST(AF$29,$L64,$K64,FALSE)*$S64*((1+'Inputs &amp; Summary'!$D$7)^AF$29))),IF($M64=Lists!$H$3,IF($K64&lt;1,((($R64*(1-$E64)+$Q64*(1-$F64))/$K64)*((1+'Inputs &amp; Summary'!$D$7)^AF$29)),((INT(AF$29/$K64)-INT((AF$29-1)/$K64))*($R64*(1-$E64)+$Q64*(1-$F64))*((1+'Inputs &amp; Summary'!$D$7)^AF$29))),((_xlfn.WEIBULL.DIST(AF$29,$L64,$K64,FALSE)*($R64*(1-$E64)+$Q64*(1-$F64))*((1+'Inputs &amp; Summary'!$D$7)^AF$29))))))</f>
        <v>0</v>
      </c>
      <c r="AG64" s="114">
        <f>$D64*IF(AG$29&gt;'Inputs &amp; Summary'!$D$5,0,IF(AG$29&gt;VLOOKUP($G64,Lists!$J$17:$K$21,2),IF($M64=Lists!$H$3,IF($K64&lt;1,(($S64/$K64)*((1+'Inputs &amp; Summary'!$D$7)^AG$29)),((INT(AG$29/$K64)-INT((AG$29-1)/$K64))*$S64*((1+'Inputs &amp; Summary'!$D$7)^AG$29))),(_xlfn.WEIBULL.DIST(AG$29,$L64,$K64,FALSE)*$S64*((1+'Inputs &amp; Summary'!$D$7)^AG$29))),IF($M64=Lists!$H$3,IF($K64&lt;1,((($R64*(1-$E64)+$Q64*(1-$F64))/$K64)*((1+'Inputs &amp; Summary'!$D$7)^AG$29)),((INT(AG$29/$K64)-INT((AG$29-1)/$K64))*($R64*(1-$E64)+$Q64*(1-$F64))*((1+'Inputs &amp; Summary'!$D$7)^AG$29))),((_xlfn.WEIBULL.DIST(AG$29,$L64,$K64,FALSE)*($R64*(1-$E64)+$Q64*(1-$F64))*((1+'Inputs &amp; Summary'!$D$7)^AG$29))))))</f>
        <v>0</v>
      </c>
      <c r="AH64" s="114">
        <f>$D64*IF(AH$29&gt;'Inputs &amp; Summary'!$D$5,0,IF(AH$29&gt;VLOOKUP($G64,Lists!$J$17:$K$21,2),IF($M64=Lists!$H$3,IF($K64&lt;1,(($S64/$K64)*((1+'Inputs &amp; Summary'!$D$7)^AH$29)),((INT(AH$29/$K64)-INT((AH$29-1)/$K64))*$S64*((1+'Inputs &amp; Summary'!$D$7)^AH$29))),(_xlfn.WEIBULL.DIST(AH$29,$L64,$K64,FALSE)*$S64*((1+'Inputs &amp; Summary'!$D$7)^AH$29))),IF($M64=Lists!$H$3,IF($K64&lt;1,((($R64*(1-$E64)+$Q64*(1-$F64))/$K64)*((1+'Inputs &amp; Summary'!$D$7)^AH$29)),((INT(AH$29/$K64)-INT((AH$29-1)/$K64))*($R64*(1-$E64)+$Q64*(1-$F64))*((1+'Inputs &amp; Summary'!$D$7)^AH$29))),((_xlfn.WEIBULL.DIST(AH$29,$L64,$K64,FALSE)*($R64*(1-$E64)+$Q64*(1-$F64))*((1+'Inputs &amp; Summary'!$D$7)^AH$29))))))</f>
        <v>0</v>
      </c>
      <c r="AI64" s="114">
        <f>$D64*IF(AI$29&gt;'Inputs &amp; Summary'!$D$5,0,IF(AI$29&gt;VLOOKUP($G64,Lists!$J$17:$K$21,2),IF($M64=Lists!$H$3,IF($K64&lt;1,(($S64/$K64)*((1+'Inputs &amp; Summary'!$D$7)^AI$29)),((INT(AI$29/$K64)-INT((AI$29-1)/$K64))*$S64*((1+'Inputs &amp; Summary'!$D$7)^AI$29))),(_xlfn.WEIBULL.DIST(AI$29,$L64,$K64,FALSE)*$S64*((1+'Inputs &amp; Summary'!$D$7)^AI$29))),IF($M64=Lists!$H$3,IF($K64&lt;1,((($R64*(1-$E64)+$Q64*(1-$F64))/$K64)*((1+'Inputs &amp; Summary'!$D$7)^AI$29)),((INT(AI$29/$K64)-INT((AI$29-1)/$K64))*($R64*(1-$E64)+$Q64*(1-$F64))*((1+'Inputs &amp; Summary'!$D$7)^AI$29))),((_xlfn.WEIBULL.DIST(AI$29,$L64,$K64,FALSE)*($R64*(1-$E64)+$Q64*(1-$F64))*((1+'Inputs &amp; Summary'!$D$7)^AI$29))))))</f>
        <v>0</v>
      </c>
      <c r="AJ64" s="114">
        <f>$D64*IF(AJ$29&gt;'Inputs &amp; Summary'!$D$5,0,IF(AJ$29&gt;VLOOKUP($G64,Lists!$J$17:$K$21,2),IF($M64=Lists!$H$3,IF($K64&lt;1,(($S64/$K64)*((1+'Inputs &amp; Summary'!$D$7)^AJ$29)),((INT(AJ$29/$K64)-INT((AJ$29-1)/$K64))*$S64*((1+'Inputs &amp; Summary'!$D$7)^AJ$29))),(_xlfn.WEIBULL.DIST(AJ$29,$L64,$K64,FALSE)*$S64*((1+'Inputs &amp; Summary'!$D$7)^AJ$29))),IF($M64=Lists!$H$3,IF($K64&lt;1,((($R64*(1-$E64)+$Q64*(1-$F64))/$K64)*((1+'Inputs &amp; Summary'!$D$7)^AJ$29)),((INT(AJ$29/$K64)-INT((AJ$29-1)/$K64))*($R64*(1-$E64)+$Q64*(1-$F64))*((1+'Inputs &amp; Summary'!$D$7)^AJ$29))),((_xlfn.WEIBULL.DIST(AJ$29,$L64,$K64,FALSE)*($R64*(1-$E64)+$Q64*(1-$F64))*((1+'Inputs &amp; Summary'!$D$7)^AJ$29))))))</f>
        <v>0</v>
      </c>
      <c r="AK64" s="114">
        <f>$D64*IF(AK$29&gt;'Inputs &amp; Summary'!$D$5,0,IF(AK$29&gt;VLOOKUP($G64,Lists!$J$17:$K$21,2),IF($M64=Lists!$H$3,IF($K64&lt;1,(($S64/$K64)*((1+'Inputs &amp; Summary'!$D$7)^AK$29)),((INT(AK$29/$K64)-INT((AK$29-1)/$K64))*$S64*((1+'Inputs &amp; Summary'!$D$7)^AK$29))),(_xlfn.WEIBULL.DIST(AK$29,$L64,$K64,FALSE)*$S64*((1+'Inputs &amp; Summary'!$D$7)^AK$29))),IF($M64=Lists!$H$3,IF($K64&lt;1,((($R64*(1-$E64)+$Q64*(1-$F64))/$K64)*((1+'Inputs &amp; Summary'!$D$7)^AK$29)),((INT(AK$29/$K64)-INT((AK$29-1)/$K64))*($R64*(1-$E64)+$Q64*(1-$F64))*((1+'Inputs &amp; Summary'!$D$7)^AK$29))),((_xlfn.WEIBULL.DIST(AK$29,$L64,$K64,FALSE)*($R64*(1-$E64)+$Q64*(1-$F64))*((1+'Inputs &amp; Summary'!$D$7)^AK$29))))))</f>
        <v>0</v>
      </c>
      <c r="AL64" s="114">
        <f>$D64*IF(AL$29&gt;'Inputs &amp; Summary'!$D$5,0,IF(AL$29&gt;VLOOKUP($G64,Lists!$J$17:$K$21,2),IF($M64=Lists!$H$3,IF($K64&lt;1,(($S64/$K64)*((1+'Inputs &amp; Summary'!$D$7)^AL$29)),((INT(AL$29/$K64)-INT((AL$29-1)/$K64))*$S64*((1+'Inputs &amp; Summary'!$D$7)^AL$29))),(_xlfn.WEIBULL.DIST(AL$29,$L64,$K64,FALSE)*$S64*((1+'Inputs &amp; Summary'!$D$7)^AL$29))),IF($M64=Lists!$H$3,IF($K64&lt;1,((($R64*(1-$E64)+$Q64*(1-$F64))/$K64)*((1+'Inputs &amp; Summary'!$D$7)^AL$29)),((INT(AL$29/$K64)-INT((AL$29-1)/$K64))*($R64*(1-$E64)+$Q64*(1-$F64))*((1+'Inputs &amp; Summary'!$D$7)^AL$29))),((_xlfn.WEIBULL.DIST(AL$29,$L64,$K64,FALSE)*($R64*(1-$E64)+$Q64*(1-$F64))*((1+'Inputs &amp; Summary'!$D$7)^AL$29))))))</f>
        <v>0</v>
      </c>
      <c r="AM64" s="114">
        <f>$D64*IF(AM$29&gt;'Inputs &amp; Summary'!$D$5,0,IF(AM$29&gt;VLOOKUP($G64,Lists!$J$17:$K$21,2),IF($M64=Lists!$H$3,IF($K64&lt;1,(($S64/$K64)*((1+'Inputs &amp; Summary'!$D$7)^AM$29)),((INT(AM$29/$K64)-INT((AM$29-1)/$K64))*$S64*((1+'Inputs &amp; Summary'!$D$7)^AM$29))),(_xlfn.WEIBULL.DIST(AM$29,$L64,$K64,FALSE)*$S64*((1+'Inputs &amp; Summary'!$D$7)^AM$29))),IF($M64=Lists!$H$3,IF($K64&lt;1,((($R64*(1-$E64)+$Q64*(1-$F64))/$K64)*((1+'Inputs &amp; Summary'!$D$7)^AM$29)),((INT(AM$29/$K64)-INT((AM$29-1)/$K64))*($R64*(1-$E64)+$Q64*(1-$F64))*((1+'Inputs &amp; Summary'!$D$7)^AM$29))),((_xlfn.WEIBULL.DIST(AM$29,$L64,$K64,FALSE)*($R64*(1-$E64)+$Q64*(1-$F64))*((1+'Inputs &amp; Summary'!$D$7)^AM$29))))))</f>
        <v>0</v>
      </c>
      <c r="AN64" s="114">
        <f>$D64*IF(AN$29&gt;'Inputs &amp; Summary'!$D$5,0,IF(AN$29&gt;VLOOKUP($G64,Lists!$J$17:$K$21,2),IF($M64=Lists!$H$3,IF($K64&lt;1,(($S64/$K64)*((1+'Inputs &amp; Summary'!$D$7)^AN$29)),((INT(AN$29/$K64)-INT((AN$29-1)/$K64))*$S64*((1+'Inputs &amp; Summary'!$D$7)^AN$29))),(_xlfn.WEIBULL.DIST(AN$29,$L64,$K64,FALSE)*$S64*((1+'Inputs &amp; Summary'!$D$7)^AN$29))),IF($M64=Lists!$H$3,IF($K64&lt;1,((($R64*(1-$E64)+$Q64*(1-$F64))/$K64)*((1+'Inputs &amp; Summary'!$D$7)^AN$29)),((INT(AN$29/$K64)-INT((AN$29-1)/$K64))*($R64*(1-$E64)+$Q64*(1-$F64))*((1+'Inputs &amp; Summary'!$D$7)^AN$29))),((_xlfn.WEIBULL.DIST(AN$29,$L64,$K64,FALSE)*($R64*(1-$E64)+$Q64*(1-$F64))*((1+'Inputs &amp; Summary'!$D$7)^AN$29))))))</f>
        <v>0</v>
      </c>
      <c r="AO64" s="114">
        <f>$D64*IF(AO$29&gt;'Inputs &amp; Summary'!$D$5,0,IF(AO$29&gt;VLOOKUP($G64,Lists!$J$17:$K$21,2),IF($M64=Lists!$H$3,IF($K64&lt;1,(($S64/$K64)*((1+'Inputs &amp; Summary'!$D$7)^AO$29)),((INT(AO$29/$K64)-INT((AO$29-1)/$K64))*$S64*((1+'Inputs &amp; Summary'!$D$7)^AO$29))),(_xlfn.WEIBULL.DIST(AO$29,$L64,$K64,FALSE)*$S64*((1+'Inputs &amp; Summary'!$D$7)^AO$29))),IF($M64=Lists!$H$3,IF($K64&lt;1,((($R64*(1-$E64)+$Q64*(1-$F64))/$K64)*((1+'Inputs &amp; Summary'!$D$7)^AO$29)),((INT(AO$29/$K64)-INT((AO$29-1)/$K64))*($R64*(1-$E64)+$Q64*(1-$F64))*((1+'Inputs &amp; Summary'!$D$7)^AO$29))),((_xlfn.WEIBULL.DIST(AO$29,$L64,$K64,FALSE)*($R64*(1-$E64)+$Q64*(1-$F64))*((1+'Inputs &amp; Summary'!$D$7)^AO$29))))))</f>
        <v>0</v>
      </c>
      <c r="AP64" s="114">
        <f>$D64*IF(AP$29&gt;'Inputs &amp; Summary'!$D$5,0,IF(AP$29&gt;VLOOKUP($G64,Lists!$J$17:$K$21,2),IF($M64=Lists!$H$3,IF($K64&lt;1,(($S64/$K64)*((1+'Inputs &amp; Summary'!$D$7)^AP$29)),((INT(AP$29/$K64)-INT((AP$29-1)/$K64))*$S64*((1+'Inputs &amp; Summary'!$D$7)^AP$29))),(_xlfn.WEIBULL.DIST(AP$29,$L64,$K64,FALSE)*$S64*((1+'Inputs &amp; Summary'!$D$7)^AP$29))),IF($M64=Lists!$H$3,IF($K64&lt;1,((($R64*(1-$E64)+$Q64*(1-$F64))/$K64)*((1+'Inputs &amp; Summary'!$D$7)^AP$29)),((INT(AP$29/$K64)-INT((AP$29-1)/$K64))*($R64*(1-$E64)+$Q64*(1-$F64))*((1+'Inputs &amp; Summary'!$D$7)^AP$29))),((_xlfn.WEIBULL.DIST(AP$29,$L64,$K64,FALSE)*($R64*(1-$E64)+$Q64*(1-$F64))*((1+'Inputs &amp; Summary'!$D$7)^AP$29))))))</f>
        <v>0</v>
      </c>
      <c r="AQ64" s="114">
        <f>$D64*IF(AQ$29&gt;'Inputs &amp; Summary'!$D$5,0,IF(AQ$29&gt;VLOOKUP($G64,Lists!$J$17:$K$21,2),IF($M64=Lists!$H$3,IF($K64&lt;1,(($S64/$K64)*((1+'Inputs &amp; Summary'!$D$7)^AQ$29)),((INT(AQ$29/$K64)-INT((AQ$29-1)/$K64))*$S64*((1+'Inputs &amp; Summary'!$D$7)^AQ$29))),(_xlfn.WEIBULL.DIST(AQ$29,$L64,$K64,FALSE)*$S64*((1+'Inputs &amp; Summary'!$D$7)^AQ$29))),IF($M64=Lists!$H$3,IF($K64&lt;1,((($R64*(1-$E64)+$Q64*(1-$F64))/$K64)*((1+'Inputs &amp; Summary'!$D$7)^AQ$29)),((INT(AQ$29/$K64)-INT((AQ$29-1)/$K64))*($R64*(1-$E64)+$Q64*(1-$F64))*((1+'Inputs &amp; Summary'!$D$7)^AQ$29))),((_xlfn.WEIBULL.DIST(AQ$29,$L64,$K64,FALSE)*($R64*(1-$E64)+$Q64*(1-$F64))*((1+'Inputs &amp; Summary'!$D$7)^AQ$29))))))</f>
        <v>0</v>
      </c>
      <c r="AR64" s="114">
        <f>$D64*IF(AR$29&gt;'Inputs &amp; Summary'!$D$5,0,IF(AR$29&gt;VLOOKUP($G64,Lists!$J$17:$K$21,2),IF($M64=Lists!$H$3,IF($K64&lt;1,(($S64/$K64)*((1+'Inputs &amp; Summary'!$D$7)^AR$29)),((INT(AR$29/$K64)-INT((AR$29-1)/$K64))*$S64*((1+'Inputs &amp; Summary'!$D$7)^AR$29))),(_xlfn.WEIBULL.DIST(AR$29,$L64,$K64,FALSE)*$S64*((1+'Inputs &amp; Summary'!$D$7)^AR$29))),IF($M64=Lists!$H$3,IF($K64&lt;1,((($R64*(1-$E64)+$Q64*(1-$F64))/$K64)*((1+'Inputs &amp; Summary'!$D$7)^AR$29)),((INT(AR$29/$K64)-INT((AR$29-1)/$K64))*($R64*(1-$E64)+$Q64*(1-$F64))*((1+'Inputs &amp; Summary'!$D$7)^AR$29))),((_xlfn.WEIBULL.DIST(AR$29,$L64,$K64,FALSE)*($R64*(1-$E64)+$Q64*(1-$F64))*((1+'Inputs &amp; Summary'!$D$7)^AR$29))))))</f>
        <v>0</v>
      </c>
      <c r="AS64" s="114">
        <f>$D64*IF(AS$29&gt;'Inputs &amp; Summary'!$D$5,0,IF(AS$29&gt;VLOOKUP($G64,Lists!$J$17:$K$21,2),IF($M64=Lists!$H$3,IF($K64&lt;1,(($S64/$K64)*((1+'Inputs &amp; Summary'!$D$7)^AS$29)),((INT(AS$29/$K64)-INT((AS$29-1)/$K64))*$S64*((1+'Inputs &amp; Summary'!$D$7)^AS$29))),(_xlfn.WEIBULL.DIST(AS$29,$L64,$K64,FALSE)*$S64*((1+'Inputs &amp; Summary'!$D$7)^AS$29))),IF($M64=Lists!$H$3,IF($K64&lt;1,((($R64*(1-$E64)+$Q64*(1-$F64))/$K64)*((1+'Inputs &amp; Summary'!$D$7)^AS$29)),((INT(AS$29/$K64)-INT((AS$29-1)/$K64))*($R64*(1-$E64)+$Q64*(1-$F64))*((1+'Inputs &amp; Summary'!$D$7)^AS$29))),((_xlfn.WEIBULL.DIST(AS$29,$L64,$K64,FALSE)*($R64*(1-$E64)+$Q64*(1-$F64))*((1+'Inputs &amp; Summary'!$D$7)^AS$29))))))</f>
        <v>0</v>
      </c>
      <c r="AT64" s="114">
        <f>$D64*IF(AT$29&gt;'Inputs &amp; Summary'!$D$5,0,IF(AT$29&gt;VLOOKUP($G64,Lists!$J$17:$K$21,2),IF($M64=Lists!$H$3,IF($K64&lt;1,(($S64/$K64)*((1+'Inputs &amp; Summary'!$D$7)^AT$29)),((INT(AT$29/$K64)-INT((AT$29-1)/$K64))*$S64*((1+'Inputs &amp; Summary'!$D$7)^AT$29))),(_xlfn.WEIBULL.DIST(AT$29,$L64,$K64,FALSE)*$S64*((1+'Inputs &amp; Summary'!$D$7)^AT$29))),IF($M64=Lists!$H$3,IF($K64&lt;1,((($R64*(1-$E64)+$Q64*(1-$F64))/$K64)*((1+'Inputs &amp; Summary'!$D$7)^AT$29)),((INT(AT$29/$K64)-INT((AT$29-1)/$K64))*($R64*(1-$E64)+$Q64*(1-$F64))*((1+'Inputs &amp; Summary'!$D$7)^AT$29))),((_xlfn.WEIBULL.DIST(AT$29,$L64,$K64,FALSE)*($R64*(1-$E64)+$Q64*(1-$F64))*((1+'Inputs &amp; Summary'!$D$7)^AT$29))))))</f>
        <v>0</v>
      </c>
      <c r="AU64" s="114">
        <f>$D64*IF(AU$29&gt;'Inputs &amp; Summary'!$D$5,0,IF(AU$29&gt;VLOOKUP($G64,Lists!$J$17:$K$21,2),IF($M64=Lists!$H$3,IF($K64&lt;1,(($S64/$K64)*((1+'Inputs &amp; Summary'!$D$7)^AU$29)),((INT(AU$29/$K64)-INT((AU$29-1)/$K64))*$S64*((1+'Inputs &amp; Summary'!$D$7)^AU$29))),(_xlfn.WEIBULL.DIST(AU$29,$L64,$K64,FALSE)*$S64*((1+'Inputs &amp; Summary'!$D$7)^AU$29))),IF($M64=Lists!$H$3,IF($K64&lt;1,((($R64*(1-$E64)+$Q64*(1-$F64))/$K64)*((1+'Inputs &amp; Summary'!$D$7)^AU$29)),((INT(AU$29/$K64)-INT((AU$29-1)/$K64))*($R64*(1-$E64)+$Q64*(1-$F64))*((1+'Inputs &amp; Summary'!$D$7)^AU$29))),((_xlfn.WEIBULL.DIST(AU$29,$L64,$K64,FALSE)*($R64*(1-$E64)+$Q64*(1-$F64))*((1+'Inputs &amp; Summary'!$D$7)^AU$29))))))</f>
        <v>0</v>
      </c>
      <c r="AV64" s="114">
        <f>$D64*IF(AV$29&gt;'Inputs &amp; Summary'!$D$5,0,IF(AV$29&gt;VLOOKUP($G64,Lists!$J$17:$K$21,2),IF($M64=Lists!$H$3,IF($K64&lt;1,(($S64/$K64)*((1+'Inputs &amp; Summary'!$D$7)^AV$29)),((INT(AV$29/$K64)-INT((AV$29-1)/$K64))*$S64*((1+'Inputs &amp; Summary'!$D$7)^AV$29))),(_xlfn.WEIBULL.DIST(AV$29,$L64,$K64,FALSE)*$S64*((1+'Inputs &amp; Summary'!$D$7)^AV$29))),IF($M64=Lists!$H$3,IF($K64&lt;1,((($R64*(1-$E64)+$Q64*(1-$F64))/$K64)*((1+'Inputs &amp; Summary'!$D$7)^AV$29)),((INT(AV$29/$K64)-INT((AV$29-1)/$K64))*($R64*(1-$E64)+$Q64*(1-$F64))*((1+'Inputs &amp; Summary'!$D$7)^AV$29))),((_xlfn.WEIBULL.DIST(AV$29,$L64,$K64,FALSE)*($R64*(1-$E64)+$Q64*(1-$F64))*((1+'Inputs &amp; Summary'!$D$7)^AV$29))))))</f>
        <v>0</v>
      </c>
      <c r="AW64" s="114">
        <f>$D64*IF(AW$29&gt;'Inputs &amp; Summary'!$D$5,0,IF(AW$29&gt;VLOOKUP($G64,Lists!$J$17:$K$21,2),IF($M64=Lists!$H$3,IF($K64&lt;1,(($S64/$K64)*((1+'Inputs &amp; Summary'!$D$7)^AW$29)),((INT(AW$29/$K64)-INT((AW$29-1)/$K64))*$S64*((1+'Inputs &amp; Summary'!$D$7)^AW$29))),(_xlfn.WEIBULL.DIST(AW$29,$L64,$K64,FALSE)*$S64*((1+'Inputs &amp; Summary'!$D$7)^AW$29))),IF($M64=Lists!$H$3,IF($K64&lt;1,((($R64*(1-$E64)+$Q64*(1-$F64))/$K64)*((1+'Inputs &amp; Summary'!$D$7)^AW$29)),((INT(AW$29/$K64)-INT((AW$29-1)/$K64))*($R64*(1-$E64)+$Q64*(1-$F64))*((1+'Inputs &amp; Summary'!$D$7)^AW$29))),((_xlfn.WEIBULL.DIST(AW$29,$L64,$K64,FALSE)*($R64*(1-$E64)+$Q64*(1-$F64))*((1+'Inputs &amp; Summary'!$D$7)^AW$29))))))</f>
        <v>0</v>
      </c>
      <c r="AX64" s="114">
        <f>$D64*IF(AX$29&gt;'Inputs &amp; Summary'!$D$5,0,IF(AX$29&gt;VLOOKUP($G64,Lists!$J$17:$K$21,2),IF($M64=Lists!$H$3,IF($K64&lt;1,(($S64/$K64)*((1+'Inputs &amp; Summary'!$D$7)^AX$29)),((INT(AX$29/$K64)-INT((AX$29-1)/$K64))*$S64*((1+'Inputs &amp; Summary'!$D$7)^AX$29))),(_xlfn.WEIBULL.DIST(AX$29,$L64,$K64,FALSE)*$S64*((1+'Inputs &amp; Summary'!$D$7)^AX$29))),IF($M64=Lists!$H$3,IF($K64&lt;1,((($R64*(1-$E64)+$Q64*(1-$F64))/$K64)*((1+'Inputs &amp; Summary'!$D$7)^AX$29)),((INT(AX$29/$K64)-INT((AX$29-1)/$K64))*($R64*(1-$E64)+$Q64*(1-$F64))*((1+'Inputs &amp; Summary'!$D$7)^AX$29))),((_xlfn.WEIBULL.DIST(AX$29,$L64,$K64,FALSE)*($R64*(1-$E64)+$Q64*(1-$F64))*((1+'Inputs &amp; Summary'!$D$7)^AX$29))))))</f>
        <v>0</v>
      </c>
      <c r="AY64" s="114">
        <f>$D64*IF(AY$29&gt;'Inputs &amp; Summary'!$D$5,0,IF(AY$29&gt;VLOOKUP($G64,Lists!$J$17:$K$21,2),IF($M64=Lists!$H$3,IF($K64&lt;1,(($S64/$K64)*((1+'Inputs &amp; Summary'!$D$7)^AY$29)),((INT(AY$29/$K64)-INT((AY$29-1)/$K64))*$S64*((1+'Inputs &amp; Summary'!$D$7)^AY$29))),(_xlfn.WEIBULL.DIST(AY$29,$L64,$K64,FALSE)*$S64*((1+'Inputs &amp; Summary'!$D$7)^AY$29))),IF($M64=Lists!$H$3,IF($K64&lt;1,((($R64*(1-$E64)+$Q64*(1-$F64))/$K64)*((1+'Inputs &amp; Summary'!$D$7)^AY$29)),((INT(AY$29/$K64)-INT((AY$29-1)/$K64))*($R64*(1-$E64)+$Q64*(1-$F64))*((1+'Inputs &amp; Summary'!$D$7)^AY$29))),((_xlfn.WEIBULL.DIST(AY$29,$L64,$K64,FALSE)*($R64*(1-$E64)+$Q64*(1-$F64))*((1+'Inputs &amp; Summary'!$D$7)^AY$29))))))</f>
        <v>0</v>
      </c>
      <c r="AZ64" s="114">
        <f>$D64*IF(AZ$29&gt;'Inputs &amp; Summary'!$D$5,0,IF(AZ$29&gt;VLOOKUP($G64,Lists!$J$17:$K$21,2),IF($M64=Lists!$H$3,IF($K64&lt;1,(($S64/$K64)*((1+'Inputs &amp; Summary'!$D$7)^AZ$29)),((INT(AZ$29/$K64)-INT((AZ$29-1)/$K64))*$S64*((1+'Inputs &amp; Summary'!$D$7)^AZ$29))),(_xlfn.WEIBULL.DIST(AZ$29,$L64,$K64,FALSE)*$S64*((1+'Inputs &amp; Summary'!$D$7)^AZ$29))),IF($M64=Lists!$H$3,IF($K64&lt;1,((($R64*(1-$E64)+$Q64*(1-$F64))/$K64)*((1+'Inputs &amp; Summary'!$D$7)^AZ$29)),((INT(AZ$29/$K64)-INT((AZ$29-1)/$K64))*($R64*(1-$E64)+$Q64*(1-$F64))*((1+'Inputs &amp; Summary'!$D$7)^AZ$29))),((_xlfn.WEIBULL.DIST(AZ$29,$L64,$K64,FALSE)*($R64*(1-$E64)+$Q64*(1-$F64))*((1+'Inputs &amp; Summary'!$D$7)^AZ$29))))))</f>
        <v>0</v>
      </c>
      <c r="BA64" s="114">
        <f>$D64*IF(BA$29&gt;'Inputs &amp; Summary'!$D$5,0,IF(BA$29&gt;VLOOKUP($G64,Lists!$J$17:$K$21,2),IF($M64=Lists!$H$3,IF($K64&lt;1,(($S64/$K64)*((1+'Inputs &amp; Summary'!$D$7)^BA$29)),((INT(BA$29/$K64)-INT((BA$29-1)/$K64))*$S64*((1+'Inputs &amp; Summary'!$D$7)^BA$29))),(_xlfn.WEIBULL.DIST(BA$29,$L64,$K64,FALSE)*$S64*((1+'Inputs &amp; Summary'!$D$7)^BA$29))),IF($M64=Lists!$H$3,IF($K64&lt;1,((($R64*(1-$E64)+$Q64*(1-$F64))/$K64)*((1+'Inputs &amp; Summary'!$D$7)^BA$29)),((INT(BA$29/$K64)-INT((BA$29-1)/$K64))*($R64*(1-$E64)+$Q64*(1-$F64))*((1+'Inputs &amp; Summary'!$D$7)^BA$29))),((_xlfn.WEIBULL.DIST(BA$29,$L64,$K64,FALSE)*($R64*(1-$E64)+$Q64*(1-$F64))*((1+'Inputs &amp; Summary'!$D$7)^BA$29))))))</f>
        <v>0</v>
      </c>
      <c r="BB64" s="114">
        <f>$D64*IF(BB$29&gt;'Inputs &amp; Summary'!$D$5,0,IF(BB$29&gt;VLOOKUP($G64,Lists!$J$17:$K$21,2),IF($M64=Lists!$H$3,IF($K64&lt;1,(($S64/$K64)*((1+'Inputs &amp; Summary'!$D$7)^BB$29)),((INT(BB$29/$K64)-INT((BB$29-1)/$K64))*$S64*((1+'Inputs &amp; Summary'!$D$7)^BB$29))),(_xlfn.WEIBULL.DIST(BB$29,$L64,$K64,FALSE)*$S64*((1+'Inputs &amp; Summary'!$D$7)^BB$29))),IF($M64=Lists!$H$3,IF($K64&lt;1,((($R64*(1-$E64)+$Q64*(1-$F64))/$K64)*((1+'Inputs &amp; Summary'!$D$7)^BB$29)),((INT(BB$29/$K64)-INT((BB$29-1)/$K64))*($R64*(1-$E64)+$Q64*(1-$F64))*((1+'Inputs &amp; Summary'!$D$7)^BB$29))),((_xlfn.WEIBULL.DIST(BB$29,$L64,$K64,FALSE)*($R64*(1-$E64)+$Q64*(1-$F64))*((1+'Inputs &amp; Summary'!$D$7)^BB$29))))))</f>
        <v>0</v>
      </c>
      <c r="BC64" s="114">
        <f>$D64*IF(BC$29&gt;'Inputs &amp; Summary'!$D$5,0,IF(BC$29&gt;VLOOKUP($G64,Lists!$J$17:$K$21,2),IF($M64=Lists!$H$3,IF($K64&lt;1,(($S64/$K64)*((1+'Inputs &amp; Summary'!$D$7)^BC$29)),((INT(BC$29/$K64)-INT((BC$29-1)/$K64))*$S64*((1+'Inputs &amp; Summary'!$D$7)^BC$29))),(_xlfn.WEIBULL.DIST(BC$29,$L64,$K64,FALSE)*$S64*((1+'Inputs &amp; Summary'!$D$7)^BC$29))),IF($M64=Lists!$H$3,IF($K64&lt;1,((($R64*(1-$E64)+$Q64*(1-$F64))/$K64)*((1+'Inputs &amp; Summary'!$D$7)^BC$29)),((INT(BC$29/$K64)-INT((BC$29-1)/$K64))*($R64*(1-$E64)+$Q64*(1-$F64))*((1+'Inputs &amp; Summary'!$D$7)^BC$29))),((_xlfn.WEIBULL.DIST(BC$29,$L64,$K64,FALSE)*($R64*(1-$E64)+$Q64*(1-$F64))*((1+'Inputs &amp; Summary'!$D$7)^BC$29))))))</f>
        <v>0</v>
      </c>
      <c r="BD64" s="114">
        <f>$D64*IF(BD$29&gt;'Inputs &amp; Summary'!$D$5,0,IF(BD$29&gt;VLOOKUP($G64,Lists!$J$17:$K$21,2),IF($M64=Lists!$H$3,IF($K64&lt;1,(($S64/$K64)*((1+'Inputs &amp; Summary'!$D$7)^BD$29)),((INT(BD$29/$K64)-INT((BD$29-1)/$K64))*$S64*((1+'Inputs &amp; Summary'!$D$7)^BD$29))),(_xlfn.WEIBULL.DIST(BD$29,$L64,$K64,FALSE)*$S64*((1+'Inputs &amp; Summary'!$D$7)^BD$29))),IF($M64=Lists!$H$3,IF($K64&lt;1,((($R64*(1-$E64)+$Q64*(1-$F64))/$K64)*((1+'Inputs &amp; Summary'!$D$7)^BD$29)),((INT(BD$29/$K64)-INT((BD$29-1)/$K64))*($R64*(1-$E64)+$Q64*(1-$F64))*((1+'Inputs &amp; Summary'!$D$7)^BD$29))),((_xlfn.WEIBULL.DIST(BD$29,$L64,$K64,FALSE)*($R64*(1-$E64)+$Q64*(1-$F64))*((1+'Inputs &amp; Summary'!$D$7)^BD$29))))))</f>
        <v>0</v>
      </c>
      <c r="BE64" s="114">
        <f>$D64*IF(BE$29&gt;'Inputs &amp; Summary'!$D$5,0,IF(BE$29&gt;VLOOKUP($G64,Lists!$J$17:$K$21,2),IF($M64=Lists!$H$3,IF($K64&lt;1,(($S64/$K64)*((1+'Inputs &amp; Summary'!$D$7)^BE$29)),((INT(BE$29/$K64)-INT((BE$29-1)/$K64))*$S64*((1+'Inputs &amp; Summary'!$D$7)^BE$29))),(_xlfn.WEIBULL.DIST(BE$29,$L64,$K64,FALSE)*$S64*((1+'Inputs &amp; Summary'!$D$7)^BE$29))),IF($M64=Lists!$H$3,IF($K64&lt;1,((($R64*(1-$E64)+$Q64*(1-$F64))/$K64)*((1+'Inputs &amp; Summary'!$D$7)^BE$29)),((INT(BE$29/$K64)-INT((BE$29-1)/$K64))*($R64*(1-$E64)+$Q64*(1-$F64))*((1+'Inputs &amp; Summary'!$D$7)^BE$29))),((_xlfn.WEIBULL.DIST(BE$29,$L64,$K64,FALSE)*($R64*(1-$E64)+$Q64*(1-$F64))*((1+'Inputs &amp; Summary'!$D$7)^BE$29))))))</f>
        <v>0</v>
      </c>
      <c r="BF64" s="114">
        <f>$D64*IF(BF$29&gt;'Inputs &amp; Summary'!$D$5,0,IF(BF$29&gt;VLOOKUP($G64,Lists!$J$17:$K$21,2),IF($M64=Lists!$H$3,IF($K64&lt;1,(($S64/$K64)*((1+'Inputs &amp; Summary'!$D$7)^BF$29)),((INT(BF$29/$K64)-INT((BF$29-1)/$K64))*$S64*((1+'Inputs &amp; Summary'!$D$7)^BF$29))),(_xlfn.WEIBULL.DIST(BF$29,$L64,$K64,FALSE)*$S64*((1+'Inputs &amp; Summary'!$D$7)^BF$29))),IF($M64=Lists!$H$3,IF($K64&lt;1,((($R64*(1-$E64)+$Q64*(1-$F64))/$K64)*((1+'Inputs &amp; Summary'!$D$7)^BF$29)),((INT(BF$29/$K64)-INT((BF$29-1)/$K64))*($R64*(1-$E64)+$Q64*(1-$F64))*((1+'Inputs &amp; Summary'!$D$7)^BF$29))),((_xlfn.WEIBULL.DIST(BF$29,$L64,$K64,FALSE)*($R64*(1-$E64)+$Q64*(1-$F64))*((1+'Inputs &amp; Summary'!$D$7)^BF$29))))))</f>
        <v>0</v>
      </c>
      <c r="BG64" s="114">
        <f>$D64*IF(BG$29&gt;'Inputs &amp; Summary'!$D$5,0,IF(BG$29&gt;VLOOKUP($G64,Lists!$J$17:$K$21,2),IF($M64=Lists!$H$3,IF($K64&lt;1,(($S64/$K64)*((1+'Inputs &amp; Summary'!$D$7)^BG$29)),((INT(BG$29/$K64)-INT((BG$29-1)/$K64))*$S64*((1+'Inputs &amp; Summary'!$D$7)^BG$29))),(_xlfn.WEIBULL.DIST(BG$29,$L64,$K64,FALSE)*$S64*((1+'Inputs &amp; Summary'!$D$7)^BG$29))),IF($M64=Lists!$H$3,IF($K64&lt;1,((($R64*(1-$E64)+$Q64*(1-$F64))/$K64)*((1+'Inputs &amp; Summary'!$D$7)^BG$29)),((INT(BG$29/$K64)-INT((BG$29-1)/$K64))*($R64*(1-$E64)+$Q64*(1-$F64))*((1+'Inputs &amp; Summary'!$D$7)^BG$29))),((_xlfn.WEIBULL.DIST(BG$29,$L64,$K64,FALSE)*($R64*(1-$E64)+$Q64*(1-$F64))*((1+'Inputs &amp; Summary'!$D$7)^BG$29))))))</f>
        <v>0</v>
      </c>
      <c r="BH64" s="114">
        <f>$D64*IF(BH$29&gt;'Inputs &amp; Summary'!$D$5,0,IF(BH$29&gt;VLOOKUP($G64,Lists!$J$17:$K$21,2),IF($M64=Lists!$H$3,IF($K64&lt;1,(($S64/$K64)*((1+'Inputs &amp; Summary'!$D$7)^BH$29)),((INT(BH$29/$K64)-INT((BH$29-1)/$K64))*$S64*((1+'Inputs &amp; Summary'!$D$7)^BH$29))),(_xlfn.WEIBULL.DIST(BH$29,$L64,$K64,FALSE)*$S64*((1+'Inputs &amp; Summary'!$D$7)^BH$29))),IF($M64=Lists!$H$3,IF($K64&lt;1,((($R64*(1-$E64)+$Q64*(1-$F64))/$K64)*((1+'Inputs &amp; Summary'!$D$7)^BH$29)),((INT(BH$29/$K64)-INT((BH$29-1)/$K64))*($R64*(1-$E64)+$Q64*(1-$F64))*((1+'Inputs &amp; Summary'!$D$7)^BH$29))),((_xlfn.WEIBULL.DIST(BH$29,$L64,$K64,FALSE)*($R64*(1-$E64)+$Q64*(1-$F64))*((1+'Inputs &amp; Summary'!$D$7)^BH$29))))))</f>
        <v>0</v>
      </c>
      <c r="BI64" s="114">
        <f>$D64*IF(BI$29&gt;'Inputs &amp; Summary'!$D$5,0,IF(BI$29&gt;VLOOKUP($G64,Lists!$J$17:$K$21,2),IF($M64=Lists!$H$3,IF($K64&lt;1,(($S64/$K64)*((1+'Inputs &amp; Summary'!$D$7)^BI$29)),((INT(BI$29/$K64)-INT((BI$29-1)/$K64))*$S64*((1+'Inputs &amp; Summary'!$D$7)^BI$29))),(_xlfn.WEIBULL.DIST(BI$29,$L64,$K64,FALSE)*$S64*((1+'Inputs &amp; Summary'!$D$7)^BI$29))),IF($M64=Lists!$H$3,IF($K64&lt;1,((($R64*(1-$E64)+$Q64*(1-$F64))/$K64)*((1+'Inputs &amp; Summary'!$D$7)^BI$29)),((INT(BI$29/$K64)-INT((BI$29-1)/$K64))*($R64*(1-$E64)+$Q64*(1-$F64))*((1+'Inputs &amp; Summary'!$D$7)^BI$29))),((_xlfn.WEIBULL.DIST(BI$29,$L64,$K64,FALSE)*($R64*(1-$E64)+$Q64*(1-$F64))*((1+'Inputs &amp; Summary'!$D$7)^BI$29))))))</f>
        <v>0</v>
      </c>
      <c r="BJ64" s="114">
        <f>$D64*IF(BJ$29&gt;'Inputs &amp; Summary'!$D$5,0,IF(BJ$29&gt;VLOOKUP($G64,Lists!$J$17:$K$21,2),IF($M64=Lists!$H$3,IF($K64&lt;1,(($S64/$K64)*((1+'Inputs &amp; Summary'!$D$7)^BJ$29)),((INT(BJ$29/$K64)-INT((BJ$29-1)/$K64))*$S64*((1+'Inputs &amp; Summary'!$D$7)^BJ$29))),(_xlfn.WEIBULL.DIST(BJ$29,$L64,$K64,FALSE)*$S64*((1+'Inputs &amp; Summary'!$D$7)^BJ$29))),IF($M64=Lists!$H$3,IF($K64&lt;1,((($R64*(1-$E64)+$Q64*(1-$F64))/$K64)*((1+'Inputs &amp; Summary'!$D$7)^BJ$29)),((INT(BJ$29/$K64)-INT((BJ$29-1)/$K64))*($R64*(1-$E64)+$Q64*(1-$F64))*((1+'Inputs &amp; Summary'!$D$7)^BJ$29))),((_xlfn.WEIBULL.DIST(BJ$29,$L64,$K64,FALSE)*($R64*(1-$E64)+$Q64*(1-$F64))*((1+'Inputs &amp; Summary'!$D$7)^BJ$29))))))</f>
        <v>0</v>
      </c>
      <c r="BK64" s="114">
        <f>$D64*IF(BK$29&gt;'Inputs &amp; Summary'!$D$5,0,IF(BK$29&gt;VLOOKUP($G64,Lists!$J$17:$K$21,2),IF($M64=Lists!$H$3,IF($K64&lt;1,(($S64/$K64)*((1+'Inputs &amp; Summary'!$D$7)^BK$29)),((INT(BK$29/$K64)-INT((BK$29-1)/$K64))*$S64*((1+'Inputs &amp; Summary'!$D$7)^BK$29))),(_xlfn.WEIBULL.DIST(BK$29,$L64,$K64,FALSE)*$S64*((1+'Inputs &amp; Summary'!$D$7)^BK$29))),IF($M64=Lists!$H$3,IF($K64&lt;1,((($R64*(1-$E64)+$Q64*(1-$F64))/$K64)*((1+'Inputs &amp; Summary'!$D$7)^BK$29)),((INT(BK$29/$K64)-INT((BK$29-1)/$K64))*($R64*(1-$E64)+$Q64*(1-$F64))*((1+'Inputs &amp; Summary'!$D$7)^BK$29))),((_xlfn.WEIBULL.DIST(BK$29,$L64,$K64,FALSE)*($R64*(1-$E64)+$Q64*(1-$F64))*((1+'Inputs &amp; Summary'!$D$7)^BK$29))))))</f>
        <v>0</v>
      </c>
      <c r="BL64" s="114">
        <f>$D64*IF(BL$29&gt;'Inputs &amp; Summary'!$D$5,0,IF(BL$29&gt;VLOOKUP($G64,Lists!$J$17:$K$21,2),IF($M64=Lists!$H$3,IF($K64&lt;1,(($S64/$K64)*((1+'Inputs &amp; Summary'!$D$7)^BL$29)),((INT(BL$29/$K64)-INT((BL$29-1)/$K64))*$S64*((1+'Inputs &amp; Summary'!$D$7)^BL$29))),(_xlfn.WEIBULL.DIST(BL$29,$L64,$K64,FALSE)*$S64*((1+'Inputs &amp; Summary'!$D$7)^BL$29))),IF($M64=Lists!$H$3,IF($K64&lt;1,((($R64*(1-$E64)+$Q64*(1-$F64))/$K64)*((1+'Inputs &amp; Summary'!$D$7)^BL$29)),((INT(BL$29/$K64)-INT((BL$29-1)/$K64))*($R64*(1-$E64)+$Q64*(1-$F64))*((1+'Inputs &amp; Summary'!$D$7)^BL$29))),((_xlfn.WEIBULL.DIST(BL$29,$L64,$K64,FALSE)*($R64*(1-$E64)+$Q64*(1-$F64))*((1+'Inputs &amp; Summary'!$D$7)^BL$29))))))</f>
        <v>0</v>
      </c>
    </row>
    <row r="65" spans="1:64" s="1" customFormat="1" ht="28.8" x14ac:dyDescent="0.3">
      <c r="A65" s="79" t="s">
        <v>180</v>
      </c>
      <c r="B65" s="33" t="s">
        <v>307</v>
      </c>
      <c r="C65" s="33" t="s">
        <v>17</v>
      </c>
      <c r="D65" s="68">
        <v>0</v>
      </c>
      <c r="E65" s="68">
        <v>0</v>
      </c>
      <c r="F65" s="68">
        <v>0</v>
      </c>
      <c r="G65" s="213" t="s">
        <v>433</v>
      </c>
      <c r="H65" s="34" t="s">
        <v>288</v>
      </c>
      <c r="I65" s="34" t="s">
        <v>99</v>
      </c>
      <c r="J65" s="33">
        <f>VLOOKUP(I65,'Labor Rates'!$A$1:$B$16,2)</f>
        <v>24.03846153846154</v>
      </c>
      <c r="K65" s="35">
        <v>1</v>
      </c>
      <c r="L65" s="35">
        <v>1</v>
      </c>
      <c r="M65" s="33" t="s">
        <v>259</v>
      </c>
      <c r="N65" s="84">
        <f>'Inputs &amp; Summary'!$D$30</f>
        <v>1</v>
      </c>
      <c r="O65" s="35">
        <v>0.25</v>
      </c>
      <c r="P65" s="5">
        <v>25</v>
      </c>
      <c r="Q65" s="73">
        <f t="shared" si="11"/>
        <v>6.009615384615385</v>
      </c>
      <c r="R65" s="73">
        <f t="shared" si="12"/>
        <v>25</v>
      </c>
      <c r="S65" s="74">
        <f t="shared" si="13"/>
        <v>0</v>
      </c>
      <c r="T65" s="88"/>
      <c r="U65" s="80"/>
      <c r="V65" s="87">
        <f t="shared" si="14"/>
        <v>0</v>
      </c>
      <c r="W65" s="87">
        <f>NPV('Inputs &amp; Summary'!$D$6,Y65:BL65)</f>
        <v>0</v>
      </c>
      <c r="X65" s="90">
        <f t="shared" si="15"/>
        <v>0</v>
      </c>
      <c r="Y65" s="114">
        <f>$D65*IF(Y$29&gt;'Inputs &amp; Summary'!$D$5,0,IF(Y$29&gt;VLOOKUP($G65,Lists!$J$17:$K$21,2),IF($M65=Lists!$H$3,IF($K65&lt;1,(($S65/$K65)*((1+'Inputs &amp; Summary'!$D$7)^Y$29)),((INT(Y$29/$K65)-INT((Y$29-1)/$K65))*$S65*((1+'Inputs &amp; Summary'!$D$7)^Y$29))),(_xlfn.WEIBULL.DIST(Y$29,$L65,$K65,FALSE)*$S65*((1+'Inputs &amp; Summary'!$D$7)^Y$29))),IF($M65=Lists!$H$3,IF($K65&lt;1,((($R65*(1-$E65)+$Q65*(1-$F65))/$K65)*((1+'Inputs &amp; Summary'!$D$7)^Y$29)),((INT(Y$29/$K65)-INT((Y$29-1)/$K65))*($R65*(1-$E65)+$Q65*(1-$F65))*((1+'Inputs &amp; Summary'!$D$7)^Y$29))),((_xlfn.WEIBULL.DIST(Y$29,$L65,$K65,FALSE)*($R65*(1-$E65)+$Q65*(1-$F65))*((1+'Inputs &amp; Summary'!$D$7)^Y$29))))))</f>
        <v>0</v>
      </c>
      <c r="Z65" s="114">
        <f>$D65*IF(Z$29&gt;'Inputs &amp; Summary'!$D$5,0,IF(Z$29&gt;VLOOKUP($G65,Lists!$J$17:$K$21,2),IF($M65=Lists!$H$3,IF($K65&lt;1,(($S65/$K65)*((1+'Inputs &amp; Summary'!$D$7)^Z$29)),((INT(Z$29/$K65)-INT((Z$29-1)/$K65))*$S65*((1+'Inputs &amp; Summary'!$D$7)^Z$29))),(_xlfn.WEIBULL.DIST(Z$29,$L65,$K65,FALSE)*$S65*((1+'Inputs &amp; Summary'!$D$7)^Z$29))),IF($M65=Lists!$H$3,IF($K65&lt;1,((($R65*(1-$E65)+$Q65*(1-$F65))/$K65)*((1+'Inputs &amp; Summary'!$D$7)^Z$29)),((INT(Z$29/$K65)-INT((Z$29-1)/$K65))*($R65*(1-$E65)+$Q65*(1-$F65))*((1+'Inputs &amp; Summary'!$D$7)^Z$29))),((_xlfn.WEIBULL.DIST(Z$29,$L65,$K65,FALSE)*($R65*(1-$E65)+$Q65*(1-$F65))*((1+'Inputs &amp; Summary'!$D$7)^Z$29))))))</f>
        <v>0</v>
      </c>
      <c r="AA65" s="114">
        <f>$D65*IF(AA$29&gt;'Inputs &amp; Summary'!$D$5,0,IF(AA$29&gt;VLOOKUP($G65,Lists!$J$17:$K$21,2),IF($M65=Lists!$H$3,IF($K65&lt;1,(($S65/$K65)*((1+'Inputs &amp; Summary'!$D$7)^AA$29)),((INT(AA$29/$K65)-INT((AA$29-1)/$K65))*$S65*((1+'Inputs &amp; Summary'!$D$7)^AA$29))),(_xlfn.WEIBULL.DIST(AA$29,$L65,$K65,FALSE)*$S65*((1+'Inputs &amp; Summary'!$D$7)^AA$29))),IF($M65=Lists!$H$3,IF($K65&lt;1,((($R65*(1-$E65)+$Q65*(1-$F65))/$K65)*((1+'Inputs &amp; Summary'!$D$7)^AA$29)),((INT(AA$29/$K65)-INT((AA$29-1)/$K65))*($R65*(1-$E65)+$Q65*(1-$F65))*((1+'Inputs &amp; Summary'!$D$7)^AA$29))),((_xlfn.WEIBULL.DIST(AA$29,$L65,$K65,FALSE)*($R65*(1-$E65)+$Q65*(1-$F65))*((1+'Inputs &amp; Summary'!$D$7)^AA$29))))))</f>
        <v>0</v>
      </c>
      <c r="AB65" s="114">
        <f>$D65*IF(AB$29&gt;'Inputs &amp; Summary'!$D$5,0,IF(AB$29&gt;VLOOKUP($G65,Lists!$J$17:$K$21,2),IF($M65=Lists!$H$3,IF($K65&lt;1,(($S65/$K65)*((1+'Inputs &amp; Summary'!$D$7)^AB$29)),((INT(AB$29/$K65)-INT((AB$29-1)/$K65))*$S65*((1+'Inputs &amp; Summary'!$D$7)^AB$29))),(_xlfn.WEIBULL.DIST(AB$29,$L65,$K65,FALSE)*$S65*((1+'Inputs &amp; Summary'!$D$7)^AB$29))),IF($M65=Lists!$H$3,IF($K65&lt;1,((($R65*(1-$E65)+$Q65*(1-$F65))/$K65)*((1+'Inputs &amp; Summary'!$D$7)^AB$29)),((INT(AB$29/$K65)-INT((AB$29-1)/$K65))*($R65*(1-$E65)+$Q65*(1-$F65))*((1+'Inputs &amp; Summary'!$D$7)^AB$29))),((_xlfn.WEIBULL.DIST(AB$29,$L65,$K65,FALSE)*($R65*(1-$E65)+$Q65*(1-$F65))*((1+'Inputs &amp; Summary'!$D$7)^AB$29))))))</f>
        <v>0</v>
      </c>
      <c r="AC65" s="114">
        <f>$D65*IF(AC$29&gt;'Inputs &amp; Summary'!$D$5,0,IF(AC$29&gt;VLOOKUP($G65,Lists!$J$17:$K$21,2),IF($M65=Lists!$H$3,IF($K65&lt;1,(($S65/$K65)*((1+'Inputs &amp; Summary'!$D$7)^AC$29)),((INT(AC$29/$K65)-INT((AC$29-1)/$K65))*$S65*((1+'Inputs &amp; Summary'!$D$7)^AC$29))),(_xlfn.WEIBULL.DIST(AC$29,$L65,$K65,FALSE)*$S65*((1+'Inputs &amp; Summary'!$D$7)^AC$29))),IF($M65=Lists!$H$3,IF($K65&lt;1,((($R65*(1-$E65)+$Q65*(1-$F65))/$K65)*((1+'Inputs &amp; Summary'!$D$7)^AC$29)),((INT(AC$29/$K65)-INT((AC$29-1)/$K65))*($R65*(1-$E65)+$Q65*(1-$F65))*((1+'Inputs &amp; Summary'!$D$7)^AC$29))),((_xlfn.WEIBULL.DIST(AC$29,$L65,$K65,FALSE)*($R65*(1-$E65)+$Q65*(1-$F65))*((1+'Inputs &amp; Summary'!$D$7)^AC$29))))))</f>
        <v>0</v>
      </c>
      <c r="AD65" s="114">
        <f>$D65*IF(AD$29&gt;'Inputs &amp; Summary'!$D$5,0,IF(AD$29&gt;VLOOKUP($G65,Lists!$J$17:$K$21,2),IF($M65=Lists!$H$3,IF($K65&lt;1,(($S65/$K65)*((1+'Inputs &amp; Summary'!$D$7)^AD$29)),((INT(AD$29/$K65)-INT((AD$29-1)/$K65))*$S65*((1+'Inputs &amp; Summary'!$D$7)^AD$29))),(_xlfn.WEIBULL.DIST(AD$29,$L65,$K65,FALSE)*$S65*((1+'Inputs &amp; Summary'!$D$7)^AD$29))),IF($M65=Lists!$H$3,IF($K65&lt;1,((($R65*(1-$E65)+$Q65*(1-$F65))/$K65)*((1+'Inputs &amp; Summary'!$D$7)^AD$29)),((INT(AD$29/$K65)-INT((AD$29-1)/$K65))*($R65*(1-$E65)+$Q65*(1-$F65))*((1+'Inputs &amp; Summary'!$D$7)^AD$29))),((_xlfn.WEIBULL.DIST(AD$29,$L65,$K65,FALSE)*($R65*(1-$E65)+$Q65*(1-$F65))*((1+'Inputs &amp; Summary'!$D$7)^AD$29))))))</f>
        <v>0</v>
      </c>
      <c r="AE65" s="114">
        <f>$D65*IF(AE$29&gt;'Inputs &amp; Summary'!$D$5,0,IF(AE$29&gt;VLOOKUP($G65,Lists!$J$17:$K$21,2),IF($M65=Lists!$H$3,IF($K65&lt;1,(($S65/$K65)*((1+'Inputs &amp; Summary'!$D$7)^AE$29)),((INT(AE$29/$K65)-INT((AE$29-1)/$K65))*$S65*((1+'Inputs &amp; Summary'!$D$7)^AE$29))),(_xlfn.WEIBULL.DIST(AE$29,$L65,$K65,FALSE)*$S65*((1+'Inputs &amp; Summary'!$D$7)^AE$29))),IF($M65=Lists!$H$3,IF($K65&lt;1,((($R65*(1-$E65)+$Q65*(1-$F65))/$K65)*((1+'Inputs &amp; Summary'!$D$7)^AE$29)),((INT(AE$29/$K65)-INT((AE$29-1)/$K65))*($R65*(1-$E65)+$Q65*(1-$F65))*((1+'Inputs &amp; Summary'!$D$7)^AE$29))),((_xlfn.WEIBULL.DIST(AE$29,$L65,$K65,FALSE)*($R65*(1-$E65)+$Q65*(1-$F65))*((1+'Inputs &amp; Summary'!$D$7)^AE$29))))))</f>
        <v>0</v>
      </c>
      <c r="AF65" s="114">
        <f>$D65*IF(AF$29&gt;'Inputs &amp; Summary'!$D$5,0,IF(AF$29&gt;VLOOKUP($G65,Lists!$J$17:$K$21,2),IF($M65=Lists!$H$3,IF($K65&lt;1,(($S65/$K65)*((1+'Inputs &amp; Summary'!$D$7)^AF$29)),((INT(AF$29/$K65)-INT((AF$29-1)/$K65))*$S65*((1+'Inputs &amp; Summary'!$D$7)^AF$29))),(_xlfn.WEIBULL.DIST(AF$29,$L65,$K65,FALSE)*$S65*((1+'Inputs &amp; Summary'!$D$7)^AF$29))),IF($M65=Lists!$H$3,IF($K65&lt;1,((($R65*(1-$E65)+$Q65*(1-$F65))/$K65)*((1+'Inputs &amp; Summary'!$D$7)^AF$29)),((INT(AF$29/$K65)-INT((AF$29-1)/$K65))*($R65*(1-$E65)+$Q65*(1-$F65))*((1+'Inputs &amp; Summary'!$D$7)^AF$29))),((_xlfn.WEIBULL.DIST(AF$29,$L65,$K65,FALSE)*($R65*(1-$E65)+$Q65*(1-$F65))*((1+'Inputs &amp; Summary'!$D$7)^AF$29))))))</f>
        <v>0</v>
      </c>
      <c r="AG65" s="114">
        <f>$D65*IF(AG$29&gt;'Inputs &amp; Summary'!$D$5,0,IF(AG$29&gt;VLOOKUP($G65,Lists!$J$17:$K$21,2),IF($M65=Lists!$H$3,IF($K65&lt;1,(($S65/$K65)*((1+'Inputs &amp; Summary'!$D$7)^AG$29)),((INT(AG$29/$K65)-INT((AG$29-1)/$K65))*$S65*((1+'Inputs &amp; Summary'!$D$7)^AG$29))),(_xlfn.WEIBULL.DIST(AG$29,$L65,$K65,FALSE)*$S65*((1+'Inputs &amp; Summary'!$D$7)^AG$29))),IF($M65=Lists!$H$3,IF($K65&lt;1,((($R65*(1-$E65)+$Q65*(1-$F65))/$K65)*((1+'Inputs &amp; Summary'!$D$7)^AG$29)),((INT(AG$29/$K65)-INT((AG$29-1)/$K65))*($R65*(1-$E65)+$Q65*(1-$F65))*((1+'Inputs &amp; Summary'!$D$7)^AG$29))),((_xlfn.WEIBULL.DIST(AG$29,$L65,$K65,FALSE)*($R65*(1-$E65)+$Q65*(1-$F65))*((1+'Inputs &amp; Summary'!$D$7)^AG$29))))))</f>
        <v>0</v>
      </c>
      <c r="AH65" s="114">
        <f>$D65*IF(AH$29&gt;'Inputs &amp; Summary'!$D$5,0,IF(AH$29&gt;VLOOKUP($G65,Lists!$J$17:$K$21,2),IF($M65=Lists!$H$3,IF($K65&lt;1,(($S65/$K65)*((1+'Inputs &amp; Summary'!$D$7)^AH$29)),((INT(AH$29/$K65)-INT((AH$29-1)/$K65))*$S65*((1+'Inputs &amp; Summary'!$D$7)^AH$29))),(_xlfn.WEIBULL.DIST(AH$29,$L65,$K65,FALSE)*$S65*((1+'Inputs &amp; Summary'!$D$7)^AH$29))),IF($M65=Lists!$H$3,IF($K65&lt;1,((($R65*(1-$E65)+$Q65*(1-$F65))/$K65)*((1+'Inputs &amp; Summary'!$D$7)^AH$29)),((INT(AH$29/$K65)-INT((AH$29-1)/$K65))*($R65*(1-$E65)+$Q65*(1-$F65))*((1+'Inputs &amp; Summary'!$D$7)^AH$29))),((_xlfn.WEIBULL.DIST(AH$29,$L65,$K65,FALSE)*($R65*(1-$E65)+$Q65*(1-$F65))*((1+'Inputs &amp; Summary'!$D$7)^AH$29))))))</f>
        <v>0</v>
      </c>
      <c r="AI65" s="114">
        <f>$D65*IF(AI$29&gt;'Inputs &amp; Summary'!$D$5,0,IF(AI$29&gt;VLOOKUP($G65,Lists!$J$17:$K$21,2),IF($M65=Lists!$H$3,IF($K65&lt;1,(($S65/$K65)*((1+'Inputs &amp; Summary'!$D$7)^AI$29)),((INT(AI$29/$K65)-INT((AI$29-1)/$K65))*$S65*((1+'Inputs &amp; Summary'!$D$7)^AI$29))),(_xlfn.WEIBULL.DIST(AI$29,$L65,$K65,FALSE)*$S65*((1+'Inputs &amp; Summary'!$D$7)^AI$29))),IF($M65=Lists!$H$3,IF($K65&lt;1,((($R65*(1-$E65)+$Q65*(1-$F65))/$K65)*((1+'Inputs &amp; Summary'!$D$7)^AI$29)),((INT(AI$29/$K65)-INT((AI$29-1)/$K65))*($R65*(1-$E65)+$Q65*(1-$F65))*((1+'Inputs &amp; Summary'!$D$7)^AI$29))),((_xlfn.WEIBULL.DIST(AI$29,$L65,$K65,FALSE)*($R65*(1-$E65)+$Q65*(1-$F65))*((1+'Inputs &amp; Summary'!$D$7)^AI$29))))))</f>
        <v>0</v>
      </c>
      <c r="AJ65" s="114">
        <f>$D65*IF(AJ$29&gt;'Inputs &amp; Summary'!$D$5,0,IF(AJ$29&gt;VLOOKUP($G65,Lists!$J$17:$K$21,2),IF($M65=Lists!$H$3,IF($K65&lt;1,(($S65/$K65)*((1+'Inputs &amp; Summary'!$D$7)^AJ$29)),((INT(AJ$29/$K65)-INT((AJ$29-1)/$K65))*$S65*((1+'Inputs &amp; Summary'!$D$7)^AJ$29))),(_xlfn.WEIBULL.DIST(AJ$29,$L65,$K65,FALSE)*$S65*((1+'Inputs &amp; Summary'!$D$7)^AJ$29))),IF($M65=Lists!$H$3,IF($K65&lt;1,((($R65*(1-$E65)+$Q65*(1-$F65))/$K65)*((1+'Inputs &amp; Summary'!$D$7)^AJ$29)),((INT(AJ$29/$K65)-INT((AJ$29-1)/$K65))*($R65*(1-$E65)+$Q65*(1-$F65))*((1+'Inputs &amp; Summary'!$D$7)^AJ$29))),((_xlfn.WEIBULL.DIST(AJ$29,$L65,$K65,FALSE)*($R65*(1-$E65)+$Q65*(1-$F65))*((1+'Inputs &amp; Summary'!$D$7)^AJ$29))))))</f>
        <v>0</v>
      </c>
      <c r="AK65" s="114">
        <f>$D65*IF(AK$29&gt;'Inputs &amp; Summary'!$D$5,0,IF(AK$29&gt;VLOOKUP($G65,Lists!$J$17:$K$21,2),IF($M65=Lists!$H$3,IF($K65&lt;1,(($S65/$K65)*((1+'Inputs &amp; Summary'!$D$7)^AK$29)),((INT(AK$29/$K65)-INT((AK$29-1)/$K65))*$S65*((1+'Inputs &amp; Summary'!$D$7)^AK$29))),(_xlfn.WEIBULL.DIST(AK$29,$L65,$K65,FALSE)*$S65*((1+'Inputs &amp; Summary'!$D$7)^AK$29))),IF($M65=Lists!$H$3,IF($K65&lt;1,((($R65*(1-$E65)+$Q65*(1-$F65))/$K65)*((1+'Inputs &amp; Summary'!$D$7)^AK$29)),((INT(AK$29/$K65)-INT((AK$29-1)/$K65))*($R65*(1-$E65)+$Q65*(1-$F65))*((1+'Inputs &amp; Summary'!$D$7)^AK$29))),((_xlfn.WEIBULL.DIST(AK$29,$L65,$K65,FALSE)*($R65*(1-$E65)+$Q65*(1-$F65))*((1+'Inputs &amp; Summary'!$D$7)^AK$29))))))</f>
        <v>0</v>
      </c>
      <c r="AL65" s="114">
        <f>$D65*IF(AL$29&gt;'Inputs &amp; Summary'!$D$5,0,IF(AL$29&gt;VLOOKUP($G65,Lists!$J$17:$K$21,2),IF($M65=Lists!$H$3,IF($K65&lt;1,(($S65/$K65)*((1+'Inputs &amp; Summary'!$D$7)^AL$29)),((INT(AL$29/$K65)-INT((AL$29-1)/$K65))*$S65*((1+'Inputs &amp; Summary'!$D$7)^AL$29))),(_xlfn.WEIBULL.DIST(AL$29,$L65,$K65,FALSE)*$S65*((1+'Inputs &amp; Summary'!$D$7)^AL$29))),IF($M65=Lists!$H$3,IF($K65&lt;1,((($R65*(1-$E65)+$Q65*(1-$F65))/$K65)*((1+'Inputs &amp; Summary'!$D$7)^AL$29)),((INT(AL$29/$K65)-INT((AL$29-1)/$K65))*($R65*(1-$E65)+$Q65*(1-$F65))*((1+'Inputs &amp; Summary'!$D$7)^AL$29))),((_xlfn.WEIBULL.DIST(AL$29,$L65,$K65,FALSE)*($R65*(1-$E65)+$Q65*(1-$F65))*((1+'Inputs &amp; Summary'!$D$7)^AL$29))))))</f>
        <v>0</v>
      </c>
      <c r="AM65" s="114">
        <f>$D65*IF(AM$29&gt;'Inputs &amp; Summary'!$D$5,0,IF(AM$29&gt;VLOOKUP($G65,Lists!$J$17:$K$21,2),IF($M65=Lists!$H$3,IF($K65&lt;1,(($S65/$K65)*((1+'Inputs &amp; Summary'!$D$7)^AM$29)),((INT(AM$29/$K65)-INT((AM$29-1)/$K65))*$S65*((1+'Inputs &amp; Summary'!$D$7)^AM$29))),(_xlfn.WEIBULL.DIST(AM$29,$L65,$K65,FALSE)*$S65*((1+'Inputs &amp; Summary'!$D$7)^AM$29))),IF($M65=Lists!$H$3,IF($K65&lt;1,((($R65*(1-$E65)+$Q65*(1-$F65))/$K65)*((1+'Inputs &amp; Summary'!$D$7)^AM$29)),((INT(AM$29/$K65)-INT((AM$29-1)/$K65))*($R65*(1-$E65)+$Q65*(1-$F65))*((1+'Inputs &amp; Summary'!$D$7)^AM$29))),((_xlfn.WEIBULL.DIST(AM$29,$L65,$K65,FALSE)*($R65*(1-$E65)+$Q65*(1-$F65))*((1+'Inputs &amp; Summary'!$D$7)^AM$29))))))</f>
        <v>0</v>
      </c>
      <c r="AN65" s="114">
        <f>$D65*IF(AN$29&gt;'Inputs &amp; Summary'!$D$5,0,IF(AN$29&gt;VLOOKUP($G65,Lists!$J$17:$K$21,2),IF($M65=Lists!$H$3,IF($K65&lt;1,(($S65/$K65)*((1+'Inputs &amp; Summary'!$D$7)^AN$29)),((INT(AN$29/$K65)-INT((AN$29-1)/$K65))*$S65*((1+'Inputs &amp; Summary'!$D$7)^AN$29))),(_xlfn.WEIBULL.DIST(AN$29,$L65,$K65,FALSE)*$S65*((1+'Inputs &amp; Summary'!$D$7)^AN$29))),IF($M65=Lists!$H$3,IF($K65&lt;1,((($R65*(1-$E65)+$Q65*(1-$F65))/$K65)*((1+'Inputs &amp; Summary'!$D$7)^AN$29)),((INT(AN$29/$K65)-INT((AN$29-1)/$K65))*($R65*(1-$E65)+$Q65*(1-$F65))*((1+'Inputs &amp; Summary'!$D$7)^AN$29))),((_xlfn.WEIBULL.DIST(AN$29,$L65,$K65,FALSE)*($R65*(1-$E65)+$Q65*(1-$F65))*((1+'Inputs &amp; Summary'!$D$7)^AN$29))))))</f>
        <v>0</v>
      </c>
      <c r="AO65" s="114">
        <f>$D65*IF(AO$29&gt;'Inputs &amp; Summary'!$D$5,0,IF(AO$29&gt;VLOOKUP($G65,Lists!$J$17:$K$21,2),IF($M65=Lists!$H$3,IF($K65&lt;1,(($S65/$K65)*((1+'Inputs &amp; Summary'!$D$7)^AO$29)),((INT(AO$29/$K65)-INT((AO$29-1)/$K65))*$S65*((1+'Inputs &amp; Summary'!$D$7)^AO$29))),(_xlfn.WEIBULL.DIST(AO$29,$L65,$K65,FALSE)*$S65*((1+'Inputs &amp; Summary'!$D$7)^AO$29))),IF($M65=Lists!$H$3,IF($K65&lt;1,((($R65*(1-$E65)+$Q65*(1-$F65))/$K65)*((1+'Inputs &amp; Summary'!$D$7)^AO$29)),((INT(AO$29/$K65)-INT((AO$29-1)/$K65))*($R65*(1-$E65)+$Q65*(1-$F65))*((1+'Inputs &amp; Summary'!$D$7)^AO$29))),((_xlfn.WEIBULL.DIST(AO$29,$L65,$K65,FALSE)*($R65*(1-$E65)+$Q65*(1-$F65))*((1+'Inputs &amp; Summary'!$D$7)^AO$29))))))</f>
        <v>0</v>
      </c>
      <c r="AP65" s="114">
        <f>$D65*IF(AP$29&gt;'Inputs &amp; Summary'!$D$5,0,IF(AP$29&gt;VLOOKUP($G65,Lists!$J$17:$K$21,2),IF($M65=Lists!$H$3,IF($K65&lt;1,(($S65/$K65)*((1+'Inputs &amp; Summary'!$D$7)^AP$29)),((INT(AP$29/$K65)-INT((AP$29-1)/$K65))*$S65*((1+'Inputs &amp; Summary'!$D$7)^AP$29))),(_xlfn.WEIBULL.DIST(AP$29,$L65,$K65,FALSE)*$S65*((1+'Inputs &amp; Summary'!$D$7)^AP$29))),IF($M65=Lists!$H$3,IF($K65&lt;1,((($R65*(1-$E65)+$Q65*(1-$F65))/$K65)*((1+'Inputs &amp; Summary'!$D$7)^AP$29)),((INT(AP$29/$K65)-INT((AP$29-1)/$K65))*($R65*(1-$E65)+$Q65*(1-$F65))*((1+'Inputs &amp; Summary'!$D$7)^AP$29))),((_xlfn.WEIBULL.DIST(AP$29,$L65,$K65,FALSE)*($R65*(1-$E65)+$Q65*(1-$F65))*((1+'Inputs &amp; Summary'!$D$7)^AP$29))))))</f>
        <v>0</v>
      </c>
      <c r="AQ65" s="114">
        <f>$D65*IF(AQ$29&gt;'Inputs &amp; Summary'!$D$5,0,IF(AQ$29&gt;VLOOKUP($G65,Lists!$J$17:$K$21,2),IF($M65=Lists!$H$3,IF($K65&lt;1,(($S65/$K65)*((1+'Inputs &amp; Summary'!$D$7)^AQ$29)),((INT(AQ$29/$K65)-INT((AQ$29-1)/$K65))*$S65*((1+'Inputs &amp; Summary'!$D$7)^AQ$29))),(_xlfn.WEIBULL.DIST(AQ$29,$L65,$K65,FALSE)*$S65*((1+'Inputs &amp; Summary'!$D$7)^AQ$29))),IF($M65=Lists!$H$3,IF($K65&lt;1,((($R65*(1-$E65)+$Q65*(1-$F65))/$K65)*((1+'Inputs &amp; Summary'!$D$7)^AQ$29)),((INT(AQ$29/$K65)-INT((AQ$29-1)/$K65))*($R65*(1-$E65)+$Q65*(1-$F65))*((1+'Inputs &amp; Summary'!$D$7)^AQ$29))),((_xlfn.WEIBULL.DIST(AQ$29,$L65,$K65,FALSE)*($R65*(1-$E65)+$Q65*(1-$F65))*((1+'Inputs &amp; Summary'!$D$7)^AQ$29))))))</f>
        <v>0</v>
      </c>
      <c r="AR65" s="114">
        <f>$D65*IF(AR$29&gt;'Inputs &amp; Summary'!$D$5,0,IF(AR$29&gt;VLOOKUP($G65,Lists!$J$17:$K$21,2),IF($M65=Lists!$H$3,IF($K65&lt;1,(($S65/$K65)*((1+'Inputs &amp; Summary'!$D$7)^AR$29)),((INT(AR$29/$K65)-INT((AR$29-1)/$K65))*$S65*((1+'Inputs &amp; Summary'!$D$7)^AR$29))),(_xlfn.WEIBULL.DIST(AR$29,$L65,$K65,FALSE)*$S65*((1+'Inputs &amp; Summary'!$D$7)^AR$29))),IF($M65=Lists!$H$3,IF($K65&lt;1,((($R65*(1-$E65)+$Q65*(1-$F65))/$K65)*((1+'Inputs &amp; Summary'!$D$7)^AR$29)),((INT(AR$29/$K65)-INT((AR$29-1)/$K65))*($R65*(1-$E65)+$Q65*(1-$F65))*((1+'Inputs &amp; Summary'!$D$7)^AR$29))),((_xlfn.WEIBULL.DIST(AR$29,$L65,$K65,FALSE)*($R65*(1-$E65)+$Q65*(1-$F65))*((1+'Inputs &amp; Summary'!$D$7)^AR$29))))))</f>
        <v>0</v>
      </c>
      <c r="AS65" s="114">
        <f>$D65*IF(AS$29&gt;'Inputs &amp; Summary'!$D$5,0,IF(AS$29&gt;VLOOKUP($G65,Lists!$J$17:$K$21,2),IF($M65=Lists!$H$3,IF($K65&lt;1,(($S65/$K65)*((1+'Inputs &amp; Summary'!$D$7)^AS$29)),((INT(AS$29/$K65)-INT((AS$29-1)/$K65))*$S65*((1+'Inputs &amp; Summary'!$D$7)^AS$29))),(_xlfn.WEIBULL.DIST(AS$29,$L65,$K65,FALSE)*$S65*((1+'Inputs &amp; Summary'!$D$7)^AS$29))),IF($M65=Lists!$H$3,IF($K65&lt;1,((($R65*(1-$E65)+$Q65*(1-$F65))/$K65)*((1+'Inputs &amp; Summary'!$D$7)^AS$29)),((INT(AS$29/$K65)-INT((AS$29-1)/$K65))*($R65*(1-$E65)+$Q65*(1-$F65))*((1+'Inputs &amp; Summary'!$D$7)^AS$29))),((_xlfn.WEIBULL.DIST(AS$29,$L65,$K65,FALSE)*($R65*(1-$E65)+$Q65*(1-$F65))*((1+'Inputs &amp; Summary'!$D$7)^AS$29))))))</f>
        <v>0</v>
      </c>
      <c r="AT65" s="114">
        <f>$D65*IF(AT$29&gt;'Inputs &amp; Summary'!$D$5,0,IF(AT$29&gt;VLOOKUP($G65,Lists!$J$17:$K$21,2),IF($M65=Lists!$H$3,IF($K65&lt;1,(($S65/$K65)*((1+'Inputs &amp; Summary'!$D$7)^AT$29)),((INT(AT$29/$K65)-INT((AT$29-1)/$K65))*$S65*((1+'Inputs &amp; Summary'!$D$7)^AT$29))),(_xlfn.WEIBULL.DIST(AT$29,$L65,$K65,FALSE)*$S65*((1+'Inputs &amp; Summary'!$D$7)^AT$29))),IF($M65=Lists!$H$3,IF($K65&lt;1,((($R65*(1-$E65)+$Q65*(1-$F65))/$K65)*((1+'Inputs &amp; Summary'!$D$7)^AT$29)),((INT(AT$29/$K65)-INT((AT$29-1)/$K65))*($R65*(1-$E65)+$Q65*(1-$F65))*((1+'Inputs &amp; Summary'!$D$7)^AT$29))),((_xlfn.WEIBULL.DIST(AT$29,$L65,$K65,FALSE)*($R65*(1-$E65)+$Q65*(1-$F65))*((1+'Inputs &amp; Summary'!$D$7)^AT$29))))))</f>
        <v>0</v>
      </c>
      <c r="AU65" s="114">
        <f>$D65*IF(AU$29&gt;'Inputs &amp; Summary'!$D$5,0,IF(AU$29&gt;VLOOKUP($G65,Lists!$J$17:$K$21,2),IF($M65=Lists!$H$3,IF($K65&lt;1,(($S65/$K65)*((1+'Inputs &amp; Summary'!$D$7)^AU$29)),((INT(AU$29/$K65)-INT((AU$29-1)/$K65))*$S65*((1+'Inputs &amp; Summary'!$D$7)^AU$29))),(_xlfn.WEIBULL.DIST(AU$29,$L65,$K65,FALSE)*$S65*((1+'Inputs &amp; Summary'!$D$7)^AU$29))),IF($M65=Lists!$H$3,IF($K65&lt;1,((($R65*(1-$E65)+$Q65*(1-$F65))/$K65)*((1+'Inputs &amp; Summary'!$D$7)^AU$29)),((INT(AU$29/$K65)-INT((AU$29-1)/$K65))*($R65*(1-$E65)+$Q65*(1-$F65))*((1+'Inputs &amp; Summary'!$D$7)^AU$29))),((_xlfn.WEIBULL.DIST(AU$29,$L65,$K65,FALSE)*($R65*(1-$E65)+$Q65*(1-$F65))*((1+'Inputs &amp; Summary'!$D$7)^AU$29))))))</f>
        <v>0</v>
      </c>
      <c r="AV65" s="114">
        <f>$D65*IF(AV$29&gt;'Inputs &amp; Summary'!$D$5,0,IF(AV$29&gt;VLOOKUP($G65,Lists!$J$17:$K$21,2),IF($M65=Lists!$H$3,IF($K65&lt;1,(($S65/$K65)*((1+'Inputs &amp; Summary'!$D$7)^AV$29)),((INT(AV$29/$K65)-INT((AV$29-1)/$K65))*$S65*((1+'Inputs &amp; Summary'!$D$7)^AV$29))),(_xlfn.WEIBULL.DIST(AV$29,$L65,$K65,FALSE)*$S65*((1+'Inputs &amp; Summary'!$D$7)^AV$29))),IF($M65=Lists!$H$3,IF($K65&lt;1,((($R65*(1-$E65)+$Q65*(1-$F65))/$K65)*((1+'Inputs &amp; Summary'!$D$7)^AV$29)),((INT(AV$29/$K65)-INT((AV$29-1)/$K65))*($R65*(1-$E65)+$Q65*(1-$F65))*((1+'Inputs &amp; Summary'!$D$7)^AV$29))),((_xlfn.WEIBULL.DIST(AV$29,$L65,$K65,FALSE)*($R65*(1-$E65)+$Q65*(1-$F65))*((1+'Inputs &amp; Summary'!$D$7)^AV$29))))))</f>
        <v>0</v>
      </c>
      <c r="AW65" s="114">
        <f>$D65*IF(AW$29&gt;'Inputs &amp; Summary'!$D$5,0,IF(AW$29&gt;VLOOKUP($G65,Lists!$J$17:$K$21,2),IF($M65=Lists!$H$3,IF($K65&lt;1,(($S65/$K65)*((1+'Inputs &amp; Summary'!$D$7)^AW$29)),((INT(AW$29/$K65)-INT((AW$29-1)/$K65))*$S65*((1+'Inputs &amp; Summary'!$D$7)^AW$29))),(_xlfn.WEIBULL.DIST(AW$29,$L65,$K65,FALSE)*$S65*((1+'Inputs &amp; Summary'!$D$7)^AW$29))),IF($M65=Lists!$H$3,IF($K65&lt;1,((($R65*(1-$E65)+$Q65*(1-$F65))/$K65)*((1+'Inputs &amp; Summary'!$D$7)^AW$29)),((INT(AW$29/$K65)-INT((AW$29-1)/$K65))*($R65*(1-$E65)+$Q65*(1-$F65))*((1+'Inputs &amp; Summary'!$D$7)^AW$29))),((_xlfn.WEIBULL.DIST(AW$29,$L65,$K65,FALSE)*($R65*(1-$E65)+$Q65*(1-$F65))*((1+'Inputs &amp; Summary'!$D$7)^AW$29))))))</f>
        <v>0</v>
      </c>
      <c r="AX65" s="114">
        <f>$D65*IF(AX$29&gt;'Inputs &amp; Summary'!$D$5,0,IF(AX$29&gt;VLOOKUP($G65,Lists!$J$17:$K$21,2),IF($M65=Lists!$H$3,IF($K65&lt;1,(($S65/$K65)*((1+'Inputs &amp; Summary'!$D$7)^AX$29)),((INT(AX$29/$K65)-INT((AX$29-1)/$K65))*$S65*((1+'Inputs &amp; Summary'!$D$7)^AX$29))),(_xlfn.WEIBULL.DIST(AX$29,$L65,$K65,FALSE)*$S65*((1+'Inputs &amp; Summary'!$D$7)^AX$29))),IF($M65=Lists!$H$3,IF($K65&lt;1,((($R65*(1-$E65)+$Q65*(1-$F65))/$K65)*((1+'Inputs &amp; Summary'!$D$7)^AX$29)),((INT(AX$29/$K65)-INT((AX$29-1)/$K65))*($R65*(1-$E65)+$Q65*(1-$F65))*((1+'Inputs &amp; Summary'!$D$7)^AX$29))),((_xlfn.WEIBULL.DIST(AX$29,$L65,$K65,FALSE)*($R65*(1-$E65)+$Q65*(1-$F65))*((1+'Inputs &amp; Summary'!$D$7)^AX$29))))))</f>
        <v>0</v>
      </c>
      <c r="AY65" s="114">
        <f>$D65*IF(AY$29&gt;'Inputs &amp; Summary'!$D$5,0,IF(AY$29&gt;VLOOKUP($G65,Lists!$J$17:$K$21,2),IF($M65=Lists!$H$3,IF($K65&lt;1,(($S65/$K65)*((1+'Inputs &amp; Summary'!$D$7)^AY$29)),((INT(AY$29/$K65)-INT((AY$29-1)/$K65))*$S65*((1+'Inputs &amp; Summary'!$D$7)^AY$29))),(_xlfn.WEIBULL.DIST(AY$29,$L65,$K65,FALSE)*$S65*((1+'Inputs &amp; Summary'!$D$7)^AY$29))),IF($M65=Lists!$H$3,IF($K65&lt;1,((($R65*(1-$E65)+$Q65*(1-$F65))/$K65)*((1+'Inputs &amp; Summary'!$D$7)^AY$29)),((INT(AY$29/$K65)-INT((AY$29-1)/$K65))*($R65*(1-$E65)+$Q65*(1-$F65))*((1+'Inputs &amp; Summary'!$D$7)^AY$29))),((_xlfn.WEIBULL.DIST(AY$29,$L65,$K65,FALSE)*($R65*(1-$E65)+$Q65*(1-$F65))*((1+'Inputs &amp; Summary'!$D$7)^AY$29))))))</f>
        <v>0</v>
      </c>
      <c r="AZ65" s="114">
        <f>$D65*IF(AZ$29&gt;'Inputs &amp; Summary'!$D$5,0,IF(AZ$29&gt;VLOOKUP($G65,Lists!$J$17:$K$21,2),IF($M65=Lists!$H$3,IF($K65&lt;1,(($S65/$K65)*((1+'Inputs &amp; Summary'!$D$7)^AZ$29)),((INT(AZ$29/$K65)-INT((AZ$29-1)/$K65))*$S65*((1+'Inputs &amp; Summary'!$D$7)^AZ$29))),(_xlfn.WEIBULL.DIST(AZ$29,$L65,$K65,FALSE)*$S65*((1+'Inputs &amp; Summary'!$D$7)^AZ$29))),IF($M65=Lists!$H$3,IF($K65&lt;1,((($R65*(1-$E65)+$Q65*(1-$F65))/$K65)*((1+'Inputs &amp; Summary'!$D$7)^AZ$29)),((INT(AZ$29/$K65)-INT((AZ$29-1)/$K65))*($R65*(1-$E65)+$Q65*(1-$F65))*((1+'Inputs &amp; Summary'!$D$7)^AZ$29))),((_xlfn.WEIBULL.DIST(AZ$29,$L65,$K65,FALSE)*($R65*(1-$E65)+$Q65*(1-$F65))*((1+'Inputs &amp; Summary'!$D$7)^AZ$29))))))</f>
        <v>0</v>
      </c>
      <c r="BA65" s="114">
        <f>$D65*IF(BA$29&gt;'Inputs &amp; Summary'!$D$5,0,IF(BA$29&gt;VLOOKUP($G65,Lists!$J$17:$K$21,2),IF($M65=Lists!$H$3,IF($K65&lt;1,(($S65/$K65)*((1+'Inputs &amp; Summary'!$D$7)^BA$29)),((INT(BA$29/$K65)-INT((BA$29-1)/$K65))*$S65*((1+'Inputs &amp; Summary'!$D$7)^BA$29))),(_xlfn.WEIBULL.DIST(BA$29,$L65,$K65,FALSE)*$S65*((1+'Inputs &amp; Summary'!$D$7)^BA$29))),IF($M65=Lists!$H$3,IF($K65&lt;1,((($R65*(1-$E65)+$Q65*(1-$F65))/$K65)*((1+'Inputs &amp; Summary'!$D$7)^BA$29)),((INT(BA$29/$K65)-INT((BA$29-1)/$K65))*($R65*(1-$E65)+$Q65*(1-$F65))*((1+'Inputs &amp; Summary'!$D$7)^BA$29))),((_xlfn.WEIBULL.DIST(BA$29,$L65,$K65,FALSE)*($R65*(1-$E65)+$Q65*(1-$F65))*((1+'Inputs &amp; Summary'!$D$7)^BA$29))))))</f>
        <v>0</v>
      </c>
      <c r="BB65" s="114">
        <f>$D65*IF(BB$29&gt;'Inputs &amp; Summary'!$D$5,0,IF(BB$29&gt;VLOOKUP($G65,Lists!$J$17:$K$21,2),IF($M65=Lists!$H$3,IF($K65&lt;1,(($S65/$K65)*((1+'Inputs &amp; Summary'!$D$7)^BB$29)),((INT(BB$29/$K65)-INT((BB$29-1)/$K65))*$S65*((1+'Inputs &amp; Summary'!$D$7)^BB$29))),(_xlfn.WEIBULL.DIST(BB$29,$L65,$K65,FALSE)*$S65*((1+'Inputs &amp; Summary'!$D$7)^BB$29))),IF($M65=Lists!$H$3,IF($K65&lt;1,((($R65*(1-$E65)+$Q65*(1-$F65))/$K65)*((1+'Inputs &amp; Summary'!$D$7)^BB$29)),((INT(BB$29/$K65)-INT((BB$29-1)/$K65))*($R65*(1-$E65)+$Q65*(1-$F65))*((1+'Inputs &amp; Summary'!$D$7)^BB$29))),((_xlfn.WEIBULL.DIST(BB$29,$L65,$K65,FALSE)*($R65*(1-$E65)+$Q65*(1-$F65))*((1+'Inputs &amp; Summary'!$D$7)^BB$29))))))</f>
        <v>0</v>
      </c>
      <c r="BC65" s="114">
        <f>$D65*IF(BC$29&gt;'Inputs &amp; Summary'!$D$5,0,IF(BC$29&gt;VLOOKUP($G65,Lists!$J$17:$K$21,2),IF($M65=Lists!$H$3,IF($K65&lt;1,(($S65/$K65)*((1+'Inputs &amp; Summary'!$D$7)^BC$29)),((INT(BC$29/$K65)-INT((BC$29-1)/$K65))*$S65*((1+'Inputs &amp; Summary'!$D$7)^BC$29))),(_xlfn.WEIBULL.DIST(BC$29,$L65,$K65,FALSE)*$S65*((1+'Inputs &amp; Summary'!$D$7)^BC$29))),IF($M65=Lists!$H$3,IF($K65&lt;1,((($R65*(1-$E65)+$Q65*(1-$F65))/$K65)*((1+'Inputs &amp; Summary'!$D$7)^BC$29)),((INT(BC$29/$K65)-INT((BC$29-1)/$K65))*($R65*(1-$E65)+$Q65*(1-$F65))*((1+'Inputs &amp; Summary'!$D$7)^BC$29))),((_xlfn.WEIBULL.DIST(BC$29,$L65,$K65,FALSE)*($R65*(1-$E65)+$Q65*(1-$F65))*((1+'Inputs &amp; Summary'!$D$7)^BC$29))))))</f>
        <v>0</v>
      </c>
      <c r="BD65" s="114">
        <f>$D65*IF(BD$29&gt;'Inputs &amp; Summary'!$D$5,0,IF(BD$29&gt;VLOOKUP($G65,Lists!$J$17:$K$21,2),IF($M65=Lists!$H$3,IF($K65&lt;1,(($S65/$K65)*((1+'Inputs &amp; Summary'!$D$7)^BD$29)),((INT(BD$29/$K65)-INT((BD$29-1)/$K65))*$S65*((1+'Inputs &amp; Summary'!$D$7)^BD$29))),(_xlfn.WEIBULL.DIST(BD$29,$L65,$K65,FALSE)*$S65*((1+'Inputs &amp; Summary'!$D$7)^BD$29))),IF($M65=Lists!$H$3,IF($K65&lt;1,((($R65*(1-$E65)+$Q65*(1-$F65))/$K65)*((1+'Inputs &amp; Summary'!$D$7)^BD$29)),((INT(BD$29/$K65)-INT((BD$29-1)/$K65))*($R65*(1-$E65)+$Q65*(1-$F65))*((1+'Inputs &amp; Summary'!$D$7)^BD$29))),((_xlfn.WEIBULL.DIST(BD$29,$L65,$K65,FALSE)*($R65*(1-$E65)+$Q65*(1-$F65))*((1+'Inputs &amp; Summary'!$D$7)^BD$29))))))</f>
        <v>0</v>
      </c>
      <c r="BE65" s="114">
        <f>$D65*IF(BE$29&gt;'Inputs &amp; Summary'!$D$5,0,IF(BE$29&gt;VLOOKUP($G65,Lists!$J$17:$K$21,2),IF($M65=Lists!$H$3,IF($K65&lt;1,(($S65/$K65)*((1+'Inputs &amp; Summary'!$D$7)^BE$29)),((INT(BE$29/$K65)-INT((BE$29-1)/$K65))*$S65*((1+'Inputs &amp; Summary'!$D$7)^BE$29))),(_xlfn.WEIBULL.DIST(BE$29,$L65,$K65,FALSE)*$S65*((1+'Inputs &amp; Summary'!$D$7)^BE$29))),IF($M65=Lists!$H$3,IF($K65&lt;1,((($R65*(1-$E65)+$Q65*(1-$F65))/$K65)*((1+'Inputs &amp; Summary'!$D$7)^BE$29)),((INT(BE$29/$K65)-INT((BE$29-1)/$K65))*($R65*(1-$E65)+$Q65*(1-$F65))*((1+'Inputs &amp; Summary'!$D$7)^BE$29))),((_xlfn.WEIBULL.DIST(BE$29,$L65,$K65,FALSE)*($R65*(1-$E65)+$Q65*(1-$F65))*((1+'Inputs &amp; Summary'!$D$7)^BE$29))))))</f>
        <v>0</v>
      </c>
      <c r="BF65" s="114">
        <f>$D65*IF(BF$29&gt;'Inputs &amp; Summary'!$D$5,0,IF(BF$29&gt;VLOOKUP($G65,Lists!$J$17:$K$21,2),IF($M65=Lists!$H$3,IF($K65&lt;1,(($S65/$K65)*((1+'Inputs &amp; Summary'!$D$7)^BF$29)),((INT(BF$29/$K65)-INT((BF$29-1)/$K65))*$S65*((1+'Inputs &amp; Summary'!$D$7)^BF$29))),(_xlfn.WEIBULL.DIST(BF$29,$L65,$K65,FALSE)*$S65*((1+'Inputs &amp; Summary'!$D$7)^BF$29))),IF($M65=Lists!$H$3,IF($K65&lt;1,((($R65*(1-$E65)+$Q65*(1-$F65))/$K65)*((1+'Inputs &amp; Summary'!$D$7)^BF$29)),((INT(BF$29/$K65)-INT((BF$29-1)/$K65))*($R65*(1-$E65)+$Q65*(1-$F65))*((1+'Inputs &amp; Summary'!$D$7)^BF$29))),((_xlfn.WEIBULL.DIST(BF$29,$L65,$K65,FALSE)*($R65*(1-$E65)+$Q65*(1-$F65))*((1+'Inputs &amp; Summary'!$D$7)^BF$29))))))</f>
        <v>0</v>
      </c>
      <c r="BG65" s="114">
        <f>$D65*IF(BG$29&gt;'Inputs &amp; Summary'!$D$5,0,IF(BG$29&gt;VLOOKUP($G65,Lists!$J$17:$K$21,2),IF($M65=Lists!$H$3,IF($K65&lt;1,(($S65/$K65)*((1+'Inputs &amp; Summary'!$D$7)^BG$29)),((INT(BG$29/$K65)-INT((BG$29-1)/$K65))*$S65*((1+'Inputs &amp; Summary'!$D$7)^BG$29))),(_xlfn.WEIBULL.DIST(BG$29,$L65,$K65,FALSE)*$S65*((1+'Inputs &amp; Summary'!$D$7)^BG$29))),IF($M65=Lists!$H$3,IF($K65&lt;1,((($R65*(1-$E65)+$Q65*(1-$F65))/$K65)*((1+'Inputs &amp; Summary'!$D$7)^BG$29)),((INT(BG$29/$K65)-INT((BG$29-1)/$K65))*($R65*(1-$E65)+$Q65*(1-$F65))*((1+'Inputs &amp; Summary'!$D$7)^BG$29))),((_xlfn.WEIBULL.DIST(BG$29,$L65,$K65,FALSE)*($R65*(1-$E65)+$Q65*(1-$F65))*((1+'Inputs &amp; Summary'!$D$7)^BG$29))))))</f>
        <v>0</v>
      </c>
      <c r="BH65" s="114">
        <f>$D65*IF(BH$29&gt;'Inputs &amp; Summary'!$D$5,0,IF(BH$29&gt;VLOOKUP($G65,Lists!$J$17:$K$21,2),IF($M65=Lists!$H$3,IF($K65&lt;1,(($S65/$K65)*((1+'Inputs &amp; Summary'!$D$7)^BH$29)),((INT(BH$29/$K65)-INT((BH$29-1)/$K65))*$S65*((1+'Inputs &amp; Summary'!$D$7)^BH$29))),(_xlfn.WEIBULL.DIST(BH$29,$L65,$K65,FALSE)*$S65*((1+'Inputs &amp; Summary'!$D$7)^BH$29))),IF($M65=Lists!$H$3,IF($K65&lt;1,((($R65*(1-$E65)+$Q65*(1-$F65))/$K65)*((1+'Inputs &amp; Summary'!$D$7)^BH$29)),((INT(BH$29/$K65)-INT((BH$29-1)/$K65))*($R65*(1-$E65)+$Q65*(1-$F65))*((1+'Inputs &amp; Summary'!$D$7)^BH$29))),((_xlfn.WEIBULL.DIST(BH$29,$L65,$K65,FALSE)*($R65*(1-$E65)+$Q65*(1-$F65))*((1+'Inputs &amp; Summary'!$D$7)^BH$29))))))</f>
        <v>0</v>
      </c>
      <c r="BI65" s="114">
        <f>$D65*IF(BI$29&gt;'Inputs &amp; Summary'!$D$5,0,IF(BI$29&gt;VLOOKUP($G65,Lists!$J$17:$K$21,2),IF($M65=Lists!$H$3,IF($K65&lt;1,(($S65/$K65)*((1+'Inputs &amp; Summary'!$D$7)^BI$29)),((INT(BI$29/$K65)-INT((BI$29-1)/$K65))*$S65*((1+'Inputs &amp; Summary'!$D$7)^BI$29))),(_xlfn.WEIBULL.DIST(BI$29,$L65,$K65,FALSE)*$S65*((1+'Inputs &amp; Summary'!$D$7)^BI$29))),IF($M65=Lists!$H$3,IF($K65&lt;1,((($R65*(1-$E65)+$Q65*(1-$F65))/$K65)*((1+'Inputs &amp; Summary'!$D$7)^BI$29)),((INT(BI$29/$K65)-INT((BI$29-1)/$K65))*($R65*(1-$E65)+$Q65*(1-$F65))*((1+'Inputs &amp; Summary'!$D$7)^BI$29))),((_xlfn.WEIBULL.DIST(BI$29,$L65,$K65,FALSE)*($R65*(1-$E65)+$Q65*(1-$F65))*((1+'Inputs &amp; Summary'!$D$7)^BI$29))))))</f>
        <v>0</v>
      </c>
      <c r="BJ65" s="114">
        <f>$D65*IF(BJ$29&gt;'Inputs &amp; Summary'!$D$5,0,IF(BJ$29&gt;VLOOKUP($G65,Lists!$J$17:$K$21,2),IF($M65=Lists!$H$3,IF($K65&lt;1,(($S65/$K65)*((1+'Inputs &amp; Summary'!$D$7)^BJ$29)),((INT(BJ$29/$K65)-INT((BJ$29-1)/$K65))*$S65*((1+'Inputs &amp; Summary'!$D$7)^BJ$29))),(_xlfn.WEIBULL.DIST(BJ$29,$L65,$K65,FALSE)*$S65*((1+'Inputs &amp; Summary'!$D$7)^BJ$29))),IF($M65=Lists!$H$3,IF($K65&lt;1,((($R65*(1-$E65)+$Q65*(1-$F65))/$K65)*((1+'Inputs &amp; Summary'!$D$7)^BJ$29)),((INT(BJ$29/$K65)-INT((BJ$29-1)/$K65))*($R65*(1-$E65)+$Q65*(1-$F65))*((1+'Inputs &amp; Summary'!$D$7)^BJ$29))),((_xlfn.WEIBULL.DIST(BJ$29,$L65,$K65,FALSE)*($R65*(1-$E65)+$Q65*(1-$F65))*((1+'Inputs &amp; Summary'!$D$7)^BJ$29))))))</f>
        <v>0</v>
      </c>
      <c r="BK65" s="114">
        <f>$D65*IF(BK$29&gt;'Inputs &amp; Summary'!$D$5,0,IF(BK$29&gt;VLOOKUP($G65,Lists!$J$17:$K$21,2),IF($M65=Lists!$H$3,IF($K65&lt;1,(($S65/$K65)*((1+'Inputs &amp; Summary'!$D$7)^BK$29)),((INT(BK$29/$K65)-INT((BK$29-1)/$K65))*$S65*((1+'Inputs &amp; Summary'!$D$7)^BK$29))),(_xlfn.WEIBULL.DIST(BK$29,$L65,$K65,FALSE)*$S65*((1+'Inputs &amp; Summary'!$D$7)^BK$29))),IF($M65=Lists!$H$3,IF($K65&lt;1,((($R65*(1-$E65)+$Q65*(1-$F65))/$K65)*((1+'Inputs &amp; Summary'!$D$7)^BK$29)),((INT(BK$29/$K65)-INT((BK$29-1)/$K65))*($R65*(1-$E65)+$Q65*(1-$F65))*((1+'Inputs &amp; Summary'!$D$7)^BK$29))),((_xlfn.WEIBULL.DIST(BK$29,$L65,$K65,FALSE)*($R65*(1-$E65)+$Q65*(1-$F65))*((1+'Inputs &amp; Summary'!$D$7)^BK$29))))))</f>
        <v>0</v>
      </c>
      <c r="BL65" s="114">
        <f>$D65*IF(BL$29&gt;'Inputs &amp; Summary'!$D$5,0,IF(BL$29&gt;VLOOKUP($G65,Lists!$J$17:$K$21,2),IF($M65=Lists!$H$3,IF($K65&lt;1,(($S65/$K65)*((1+'Inputs &amp; Summary'!$D$7)^BL$29)),((INT(BL$29/$K65)-INT((BL$29-1)/$K65))*$S65*((1+'Inputs &amp; Summary'!$D$7)^BL$29))),(_xlfn.WEIBULL.DIST(BL$29,$L65,$K65,FALSE)*$S65*((1+'Inputs &amp; Summary'!$D$7)^BL$29))),IF($M65=Lists!$H$3,IF($K65&lt;1,((($R65*(1-$E65)+$Q65*(1-$F65))/$K65)*((1+'Inputs &amp; Summary'!$D$7)^BL$29)),((INT(BL$29/$K65)-INT((BL$29-1)/$K65))*($R65*(1-$E65)+$Q65*(1-$F65))*((1+'Inputs &amp; Summary'!$D$7)^BL$29))),((_xlfn.WEIBULL.DIST(BL$29,$L65,$K65,FALSE)*($R65*(1-$E65)+$Q65*(1-$F65))*((1+'Inputs &amp; Summary'!$D$7)^BL$29))))))</f>
        <v>0</v>
      </c>
    </row>
    <row r="66" spans="1:64" s="1" customFormat="1" ht="28.8" x14ac:dyDescent="0.3">
      <c r="A66" s="79" t="s">
        <v>178</v>
      </c>
      <c r="B66" s="33" t="s">
        <v>307</v>
      </c>
      <c r="C66" s="33" t="s">
        <v>17</v>
      </c>
      <c r="D66" s="68">
        <v>0</v>
      </c>
      <c r="E66" s="68">
        <v>0</v>
      </c>
      <c r="F66" s="68">
        <v>0</v>
      </c>
      <c r="G66" s="213" t="s">
        <v>17</v>
      </c>
      <c r="H66" s="34"/>
      <c r="I66" s="34" t="s">
        <v>95</v>
      </c>
      <c r="J66" s="33">
        <f>VLOOKUP(I66,'Labor Rates'!$A$1:$B$16,2)</f>
        <v>23.197115384615383</v>
      </c>
      <c r="K66" s="35">
        <v>5</v>
      </c>
      <c r="L66" s="35">
        <v>1</v>
      </c>
      <c r="M66" s="33" t="s">
        <v>259</v>
      </c>
      <c r="N66" s="84">
        <f>'Inputs &amp; Summary'!$D$30</f>
        <v>1</v>
      </c>
      <c r="O66" s="35">
        <v>0.5</v>
      </c>
      <c r="P66" s="5">
        <v>105</v>
      </c>
      <c r="Q66" s="73">
        <f t="shared" si="11"/>
        <v>11.598557692307692</v>
      </c>
      <c r="R66" s="73">
        <f t="shared" si="12"/>
        <v>105</v>
      </c>
      <c r="S66" s="74">
        <f t="shared" si="13"/>
        <v>0</v>
      </c>
      <c r="T66" s="88"/>
      <c r="U66" s="80"/>
      <c r="V66" s="87">
        <f t="shared" si="14"/>
        <v>0</v>
      </c>
      <c r="W66" s="87">
        <f>NPV('Inputs &amp; Summary'!$D$6,Y66:BL66)</f>
        <v>0</v>
      </c>
      <c r="X66" s="90">
        <f t="shared" si="15"/>
        <v>0</v>
      </c>
      <c r="Y66" s="114">
        <f>$D66*IF(Y$29&gt;'Inputs &amp; Summary'!$D$5,0,IF(Y$29&gt;VLOOKUP($G66,Lists!$J$17:$K$21,2),IF($M66=Lists!$H$3,IF($K66&lt;1,(($S66/$K66)*((1+'Inputs &amp; Summary'!$D$7)^Y$29)),((INT(Y$29/$K66)-INT((Y$29-1)/$K66))*$S66*((1+'Inputs &amp; Summary'!$D$7)^Y$29))),(_xlfn.WEIBULL.DIST(Y$29,$L66,$K66,FALSE)*$S66*((1+'Inputs &amp; Summary'!$D$7)^Y$29))),IF($M66=Lists!$H$3,IF($K66&lt;1,((($R66*(1-$E66)+$Q66*(1-$F66))/$K66)*((1+'Inputs &amp; Summary'!$D$7)^Y$29)),((INT(Y$29/$K66)-INT((Y$29-1)/$K66))*($R66*(1-$E66)+$Q66*(1-$F66))*((1+'Inputs &amp; Summary'!$D$7)^Y$29))),((_xlfn.WEIBULL.DIST(Y$29,$L66,$K66,FALSE)*($R66*(1-$E66)+$Q66*(1-$F66))*((1+'Inputs &amp; Summary'!$D$7)^Y$29))))))</f>
        <v>0</v>
      </c>
      <c r="Z66" s="114">
        <f>$D66*IF(Z$29&gt;'Inputs &amp; Summary'!$D$5,0,IF(Z$29&gt;VLOOKUP($G66,Lists!$J$17:$K$21,2),IF($M66=Lists!$H$3,IF($K66&lt;1,(($S66/$K66)*((1+'Inputs &amp; Summary'!$D$7)^Z$29)),((INT(Z$29/$K66)-INT((Z$29-1)/$K66))*$S66*((1+'Inputs &amp; Summary'!$D$7)^Z$29))),(_xlfn.WEIBULL.DIST(Z$29,$L66,$K66,FALSE)*$S66*((1+'Inputs &amp; Summary'!$D$7)^Z$29))),IF($M66=Lists!$H$3,IF($K66&lt;1,((($R66*(1-$E66)+$Q66*(1-$F66))/$K66)*((1+'Inputs &amp; Summary'!$D$7)^Z$29)),((INT(Z$29/$K66)-INT((Z$29-1)/$K66))*($R66*(1-$E66)+$Q66*(1-$F66))*((1+'Inputs &amp; Summary'!$D$7)^Z$29))),((_xlfn.WEIBULL.DIST(Z$29,$L66,$K66,FALSE)*($R66*(1-$E66)+$Q66*(1-$F66))*((1+'Inputs &amp; Summary'!$D$7)^Z$29))))))</f>
        <v>0</v>
      </c>
      <c r="AA66" s="114">
        <f>$D66*IF(AA$29&gt;'Inputs &amp; Summary'!$D$5,0,IF(AA$29&gt;VLOOKUP($G66,Lists!$J$17:$K$21,2),IF($M66=Lists!$H$3,IF($K66&lt;1,(($S66/$K66)*((1+'Inputs &amp; Summary'!$D$7)^AA$29)),((INT(AA$29/$K66)-INT((AA$29-1)/$K66))*$S66*((1+'Inputs &amp; Summary'!$D$7)^AA$29))),(_xlfn.WEIBULL.DIST(AA$29,$L66,$K66,FALSE)*$S66*((1+'Inputs &amp; Summary'!$D$7)^AA$29))),IF($M66=Lists!$H$3,IF($K66&lt;1,((($R66*(1-$E66)+$Q66*(1-$F66))/$K66)*((1+'Inputs &amp; Summary'!$D$7)^AA$29)),((INT(AA$29/$K66)-INT((AA$29-1)/$K66))*($R66*(1-$E66)+$Q66*(1-$F66))*((1+'Inputs &amp; Summary'!$D$7)^AA$29))),((_xlfn.WEIBULL.DIST(AA$29,$L66,$K66,FALSE)*($R66*(1-$E66)+$Q66*(1-$F66))*((1+'Inputs &amp; Summary'!$D$7)^AA$29))))))</f>
        <v>0</v>
      </c>
      <c r="AB66" s="114">
        <f>$D66*IF(AB$29&gt;'Inputs &amp; Summary'!$D$5,0,IF(AB$29&gt;VLOOKUP($G66,Lists!$J$17:$K$21,2),IF($M66=Lists!$H$3,IF($K66&lt;1,(($S66/$K66)*((1+'Inputs &amp; Summary'!$D$7)^AB$29)),((INT(AB$29/$K66)-INT((AB$29-1)/$K66))*$S66*((1+'Inputs &amp; Summary'!$D$7)^AB$29))),(_xlfn.WEIBULL.DIST(AB$29,$L66,$K66,FALSE)*$S66*((1+'Inputs &amp; Summary'!$D$7)^AB$29))),IF($M66=Lists!$H$3,IF($K66&lt;1,((($R66*(1-$E66)+$Q66*(1-$F66))/$K66)*((1+'Inputs &amp; Summary'!$D$7)^AB$29)),((INT(AB$29/$K66)-INT((AB$29-1)/$K66))*($R66*(1-$E66)+$Q66*(1-$F66))*((1+'Inputs &amp; Summary'!$D$7)^AB$29))),((_xlfn.WEIBULL.DIST(AB$29,$L66,$K66,FALSE)*($R66*(1-$E66)+$Q66*(1-$F66))*((1+'Inputs &amp; Summary'!$D$7)^AB$29))))))</f>
        <v>0</v>
      </c>
      <c r="AC66" s="114">
        <f>$D66*IF(AC$29&gt;'Inputs &amp; Summary'!$D$5,0,IF(AC$29&gt;VLOOKUP($G66,Lists!$J$17:$K$21,2),IF($M66=Lists!$H$3,IF($K66&lt;1,(($S66/$K66)*((1+'Inputs &amp; Summary'!$D$7)^AC$29)),((INT(AC$29/$K66)-INT((AC$29-1)/$K66))*$S66*((1+'Inputs &amp; Summary'!$D$7)^AC$29))),(_xlfn.WEIBULL.DIST(AC$29,$L66,$K66,FALSE)*$S66*((1+'Inputs &amp; Summary'!$D$7)^AC$29))),IF($M66=Lists!$H$3,IF($K66&lt;1,((($R66*(1-$E66)+$Q66*(1-$F66))/$K66)*((1+'Inputs &amp; Summary'!$D$7)^AC$29)),((INT(AC$29/$K66)-INT((AC$29-1)/$K66))*($R66*(1-$E66)+$Q66*(1-$F66))*((1+'Inputs &amp; Summary'!$D$7)^AC$29))),((_xlfn.WEIBULL.DIST(AC$29,$L66,$K66,FALSE)*($R66*(1-$E66)+$Q66*(1-$F66))*((1+'Inputs &amp; Summary'!$D$7)^AC$29))))))</f>
        <v>0</v>
      </c>
      <c r="AD66" s="114">
        <f>$D66*IF(AD$29&gt;'Inputs &amp; Summary'!$D$5,0,IF(AD$29&gt;VLOOKUP($G66,Lists!$J$17:$K$21,2),IF($M66=Lists!$H$3,IF($K66&lt;1,(($S66/$K66)*((1+'Inputs &amp; Summary'!$D$7)^AD$29)),((INT(AD$29/$K66)-INT((AD$29-1)/$K66))*$S66*((1+'Inputs &amp; Summary'!$D$7)^AD$29))),(_xlfn.WEIBULL.DIST(AD$29,$L66,$K66,FALSE)*$S66*((1+'Inputs &amp; Summary'!$D$7)^AD$29))),IF($M66=Lists!$H$3,IF($K66&lt;1,((($R66*(1-$E66)+$Q66*(1-$F66))/$K66)*((1+'Inputs &amp; Summary'!$D$7)^AD$29)),((INT(AD$29/$K66)-INT((AD$29-1)/$K66))*($R66*(1-$E66)+$Q66*(1-$F66))*((1+'Inputs &amp; Summary'!$D$7)^AD$29))),((_xlfn.WEIBULL.DIST(AD$29,$L66,$K66,FALSE)*($R66*(1-$E66)+$Q66*(1-$F66))*((1+'Inputs &amp; Summary'!$D$7)^AD$29))))))</f>
        <v>0</v>
      </c>
      <c r="AE66" s="114">
        <f>$D66*IF(AE$29&gt;'Inputs &amp; Summary'!$D$5,0,IF(AE$29&gt;VLOOKUP($G66,Lists!$J$17:$K$21,2),IF($M66=Lists!$H$3,IF($K66&lt;1,(($S66/$K66)*((1+'Inputs &amp; Summary'!$D$7)^AE$29)),((INT(AE$29/$K66)-INT((AE$29-1)/$K66))*$S66*((1+'Inputs &amp; Summary'!$D$7)^AE$29))),(_xlfn.WEIBULL.DIST(AE$29,$L66,$K66,FALSE)*$S66*((1+'Inputs &amp; Summary'!$D$7)^AE$29))),IF($M66=Lists!$H$3,IF($K66&lt;1,((($R66*(1-$E66)+$Q66*(1-$F66))/$K66)*((1+'Inputs &amp; Summary'!$D$7)^AE$29)),((INT(AE$29/$K66)-INT((AE$29-1)/$K66))*($R66*(1-$E66)+$Q66*(1-$F66))*((1+'Inputs &amp; Summary'!$D$7)^AE$29))),((_xlfn.WEIBULL.DIST(AE$29,$L66,$K66,FALSE)*($R66*(1-$E66)+$Q66*(1-$F66))*((1+'Inputs &amp; Summary'!$D$7)^AE$29))))))</f>
        <v>0</v>
      </c>
      <c r="AF66" s="114">
        <f>$D66*IF(AF$29&gt;'Inputs &amp; Summary'!$D$5,0,IF(AF$29&gt;VLOOKUP($G66,Lists!$J$17:$K$21,2),IF($M66=Lists!$H$3,IF($K66&lt;1,(($S66/$K66)*((1+'Inputs &amp; Summary'!$D$7)^AF$29)),((INT(AF$29/$K66)-INT((AF$29-1)/$K66))*$S66*((1+'Inputs &amp; Summary'!$D$7)^AF$29))),(_xlfn.WEIBULL.DIST(AF$29,$L66,$K66,FALSE)*$S66*((1+'Inputs &amp; Summary'!$D$7)^AF$29))),IF($M66=Lists!$H$3,IF($K66&lt;1,((($R66*(1-$E66)+$Q66*(1-$F66))/$K66)*((1+'Inputs &amp; Summary'!$D$7)^AF$29)),((INT(AF$29/$K66)-INT((AF$29-1)/$K66))*($R66*(1-$E66)+$Q66*(1-$F66))*((1+'Inputs &amp; Summary'!$D$7)^AF$29))),((_xlfn.WEIBULL.DIST(AF$29,$L66,$K66,FALSE)*($R66*(1-$E66)+$Q66*(1-$F66))*((1+'Inputs &amp; Summary'!$D$7)^AF$29))))))</f>
        <v>0</v>
      </c>
      <c r="AG66" s="114">
        <f>$D66*IF(AG$29&gt;'Inputs &amp; Summary'!$D$5,0,IF(AG$29&gt;VLOOKUP($G66,Lists!$J$17:$K$21,2),IF($M66=Lists!$H$3,IF($K66&lt;1,(($S66/$K66)*((1+'Inputs &amp; Summary'!$D$7)^AG$29)),((INT(AG$29/$K66)-INT((AG$29-1)/$K66))*$S66*((1+'Inputs &amp; Summary'!$D$7)^AG$29))),(_xlfn.WEIBULL.DIST(AG$29,$L66,$K66,FALSE)*$S66*((1+'Inputs &amp; Summary'!$D$7)^AG$29))),IF($M66=Lists!$H$3,IF($K66&lt;1,((($R66*(1-$E66)+$Q66*(1-$F66))/$K66)*((1+'Inputs &amp; Summary'!$D$7)^AG$29)),((INT(AG$29/$K66)-INT((AG$29-1)/$K66))*($R66*(1-$E66)+$Q66*(1-$F66))*((1+'Inputs &amp; Summary'!$D$7)^AG$29))),((_xlfn.WEIBULL.DIST(AG$29,$L66,$K66,FALSE)*($R66*(1-$E66)+$Q66*(1-$F66))*((1+'Inputs &amp; Summary'!$D$7)^AG$29))))))</f>
        <v>0</v>
      </c>
      <c r="AH66" s="114">
        <f>$D66*IF(AH$29&gt;'Inputs &amp; Summary'!$D$5,0,IF(AH$29&gt;VLOOKUP($G66,Lists!$J$17:$K$21,2),IF($M66=Lists!$H$3,IF($K66&lt;1,(($S66/$K66)*((1+'Inputs &amp; Summary'!$D$7)^AH$29)),((INT(AH$29/$K66)-INT((AH$29-1)/$K66))*$S66*((1+'Inputs &amp; Summary'!$D$7)^AH$29))),(_xlfn.WEIBULL.DIST(AH$29,$L66,$K66,FALSE)*$S66*((1+'Inputs &amp; Summary'!$D$7)^AH$29))),IF($M66=Lists!$H$3,IF($K66&lt;1,((($R66*(1-$E66)+$Q66*(1-$F66))/$K66)*((1+'Inputs &amp; Summary'!$D$7)^AH$29)),((INT(AH$29/$K66)-INT((AH$29-1)/$K66))*($R66*(1-$E66)+$Q66*(1-$F66))*((1+'Inputs &amp; Summary'!$D$7)^AH$29))),((_xlfn.WEIBULL.DIST(AH$29,$L66,$K66,FALSE)*($R66*(1-$E66)+$Q66*(1-$F66))*((1+'Inputs &amp; Summary'!$D$7)^AH$29))))))</f>
        <v>0</v>
      </c>
      <c r="AI66" s="114">
        <f>$D66*IF(AI$29&gt;'Inputs &amp; Summary'!$D$5,0,IF(AI$29&gt;VLOOKUP($G66,Lists!$J$17:$K$21,2),IF($M66=Lists!$H$3,IF($K66&lt;1,(($S66/$K66)*((1+'Inputs &amp; Summary'!$D$7)^AI$29)),((INT(AI$29/$K66)-INT((AI$29-1)/$K66))*$S66*((1+'Inputs &amp; Summary'!$D$7)^AI$29))),(_xlfn.WEIBULL.DIST(AI$29,$L66,$K66,FALSE)*$S66*((1+'Inputs &amp; Summary'!$D$7)^AI$29))),IF($M66=Lists!$H$3,IF($K66&lt;1,((($R66*(1-$E66)+$Q66*(1-$F66))/$K66)*((1+'Inputs &amp; Summary'!$D$7)^AI$29)),((INT(AI$29/$K66)-INT((AI$29-1)/$K66))*($R66*(1-$E66)+$Q66*(1-$F66))*((1+'Inputs &amp; Summary'!$D$7)^AI$29))),((_xlfn.WEIBULL.DIST(AI$29,$L66,$K66,FALSE)*($R66*(1-$E66)+$Q66*(1-$F66))*((1+'Inputs &amp; Summary'!$D$7)^AI$29))))))</f>
        <v>0</v>
      </c>
      <c r="AJ66" s="114">
        <f>$D66*IF(AJ$29&gt;'Inputs &amp; Summary'!$D$5,0,IF(AJ$29&gt;VLOOKUP($G66,Lists!$J$17:$K$21,2),IF($M66=Lists!$H$3,IF($K66&lt;1,(($S66/$K66)*((1+'Inputs &amp; Summary'!$D$7)^AJ$29)),((INT(AJ$29/$K66)-INT((AJ$29-1)/$K66))*$S66*((1+'Inputs &amp; Summary'!$D$7)^AJ$29))),(_xlfn.WEIBULL.DIST(AJ$29,$L66,$K66,FALSE)*$S66*((1+'Inputs &amp; Summary'!$D$7)^AJ$29))),IF($M66=Lists!$H$3,IF($K66&lt;1,((($R66*(1-$E66)+$Q66*(1-$F66))/$K66)*((1+'Inputs &amp; Summary'!$D$7)^AJ$29)),((INT(AJ$29/$K66)-INT((AJ$29-1)/$K66))*($R66*(1-$E66)+$Q66*(1-$F66))*((1+'Inputs &amp; Summary'!$D$7)^AJ$29))),((_xlfn.WEIBULL.DIST(AJ$29,$L66,$K66,FALSE)*($R66*(1-$E66)+$Q66*(1-$F66))*((1+'Inputs &amp; Summary'!$D$7)^AJ$29))))))</f>
        <v>0</v>
      </c>
      <c r="AK66" s="114">
        <f>$D66*IF(AK$29&gt;'Inputs &amp; Summary'!$D$5,0,IF(AK$29&gt;VLOOKUP($G66,Lists!$J$17:$K$21,2),IF($M66=Lists!$H$3,IF($K66&lt;1,(($S66/$K66)*((1+'Inputs &amp; Summary'!$D$7)^AK$29)),((INT(AK$29/$K66)-INT((AK$29-1)/$K66))*$S66*((1+'Inputs &amp; Summary'!$D$7)^AK$29))),(_xlfn.WEIBULL.DIST(AK$29,$L66,$K66,FALSE)*$S66*((1+'Inputs &amp; Summary'!$D$7)^AK$29))),IF($M66=Lists!$H$3,IF($K66&lt;1,((($R66*(1-$E66)+$Q66*(1-$F66))/$K66)*((1+'Inputs &amp; Summary'!$D$7)^AK$29)),((INT(AK$29/$K66)-INT((AK$29-1)/$K66))*($R66*(1-$E66)+$Q66*(1-$F66))*((1+'Inputs &amp; Summary'!$D$7)^AK$29))),((_xlfn.WEIBULL.DIST(AK$29,$L66,$K66,FALSE)*($R66*(1-$E66)+$Q66*(1-$F66))*((1+'Inputs &amp; Summary'!$D$7)^AK$29))))))</f>
        <v>0</v>
      </c>
      <c r="AL66" s="114">
        <f>$D66*IF(AL$29&gt;'Inputs &amp; Summary'!$D$5,0,IF(AL$29&gt;VLOOKUP($G66,Lists!$J$17:$K$21,2),IF($M66=Lists!$H$3,IF($K66&lt;1,(($S66/$K66)*((1+'Inputs &amp; Summary'!$D$7)^AL$29)),((INT(AL$29/$K66)-INT((AL$29-1)/$K66))*$S66*((1+'Inputs &amp; Summary'!$D$7)^AL$29))),(_xlfn.WEIBULL.DIST(AL$29,$L66,$K66,FALSE)*$S66*((1+'Inputs &amp; Summary'!$D$7)^AL$29))),IF($M66=Lists!$H$3,IF($K66&lt;1,((($R66*(1-$E66)+$Q66*(1-$F66))/$K66)*((1+'Inputs &amp; Summary'!$D$7)^AL$29)),((INT(AL$29/$K66)-INT((AL$29-1)/$K66))*($R66*(1-$E66)+$Q66*(1-$F66))*((1+'Inputs &amp; Summary'!$D$7)^AL$29))),((_xlfn.WEIBULL.DIST(AL$29,$L66,$K66,FALSE)*($R66*(1-$E66)+$Q66*(1-$F66))*((1+'Inputs &amp; Summary'!$D$7)^AL$29))))))</f>
        <v>0</v>
      </c>
      <c r="AM66" s="114">
        <f>$D66*IF(AM$29&gt;'Inputs &amp; Summary'!$D$5,0,IF(AM$29&gt;VLOOKUP($G66,Lists!$J$17:$K$21,2),IF($M66=Lists!$H$3,IF($K66&lt;1,(($S66/$K66)*((1+'Inputs &amp; Summary'!$D$7)^AM$29)),((INT(AM$29/$K66)-INT((AM$29-1)/$K66))*$S66*((1+'Inputs &amp; Summary'!$D$7)^AM$29))),(_xlfn.WEIBULL.DIST(AM$29,$L66,$K66,FALSE)*$S66*((1+'Inputs &amp; Summary'!$D$7)^AM$29))),IF($M66=Lists!$H$3,IF($K66&lt;1,((($R66*(1-$E66)+$Q66*(1-$F66))/$K66)*((1+'Inputs &amp; Summary'!$D$7)^AM$29)),((INT(AM$29/$K66)-INT((AM$29-1)/$K66))*($R66*(1-$E66)+$Q66*(1-$F66))*((1+'Inputs &amp; Summary'!$D$7)^AM$29))),((_xlfn.WEIBULL.DIST(AM$29,$L66,$K66,FALSE)*($R66*(1-$E66)+$Q66*(1-$F66))*((1+'Inputs &amp; Summary'!$D$7)^AM$29))))))</f>
        <v>0</v>
      </c>
      <c r="AN66" s="114">
        <f>$D66*IF(AN$29&gt;'Inputs &amp; Summary'!$D$5,0,IF(AN$29&gt;VLOOKUP($G66,Lists!$J$17:$K$21,2),IF($M66=Lists!$H$3,IF($K66&lt;1,(($S66/$K66)*((1+'Inputs &amp; Summary'!$D$7)^AN$29)),((INT(AN$29/$K66)-INT((AN$29-1)/$K66))*$S66*((1+'Inputs &amp; Summary'!$D$7)^AN$29))),(_xlfn.WEIBULL.DIST(AN$29,$L66,$K66,FALSE)*$S66*((1+'Inputs &amp; Summary'!$D$7)^AN$29))),IF($M66=Lists!$H$3,IF($K66&lt;1,((($R66*(1-$E66)+$Q66*(1-$F66))/$K66)*((1+'Inputs &amp; Summary'!$D$7)^AN$29)),((INT(AN$29/$K66)-INT((AN$29-1)/$K66))*($R66*(1-$E66)+$Q66*(1-$F66))*((1+'Inputs &amp; Summary'!$D$7)^AN$29))),((_xlfn.WEIBULL.DIST(AN$29,$L66,$K66,FALSE)*($R66*(1-$E66)+$Q66*(1-$F66))*((1+'Inputs &amp; Summary'!$D$7)^AN$29))))))</f>
        <v>0</v>
      </c>
      <c r="AO66" s="114">
        <f>$D66*IF(AO$29&gt;'Inputs &amp; Summary'!$D$5,0,IF(AO$29&gt;VLOOKUP($G66,Lists!$J$17:$K$21,2),IF($M66=Lists!$H$3,IF($K66&lt;1,(($S66/$K66)*((1+'Inputs &amp; Summary'!$D$7)^AO$29)),((INT(AO$29/$K66)-INT((AO$29-1)/$K66))*$S66*((1+'Inputs &amp; Summary'!$D$7)^AO$29))),(_xlfn.WEIBULL.DIST(AO$29,$L66,$K66,FALSE)*$S66*((1+'Inputs &amp; Summary'!$D$7)^AO$29))),IF($M66=Lists!$H$3,IF($K66&lt;1,((($R66*(1-$E66)+$Q66*(1-$F66))/$K66)*((1+'Inputs &amp; Summary'!$D$7)^AO$29)),((INT(AO$29/$K66)-INT((AO$29-1)/$K66))*($R66*(1-$E66)+$Q66*(1-$F66))*((1+'Inputs &amp; Summary'!$D$7)^AO$29))),((_xlfn.WEIBULL.DIST(AO$29,$L66,$K66,FALSE)*($R66*(1-$E66)+$Q66*(1-$F66))*((1+'Inputs &amp; Summary'!$D$7)^AO$29))))))</f>
        <v>0</v>
      </c>
      <c r="AP66" s="114">
        <f>$D66*IF(AP$29&gt;'Inputs &amp; Summary'!$D$5,0,IF(AP$29&gt;VLOOKUP($G66,Lists!$J$17:$K$21,2),IF($M66=Lists!$H$3,IF($K66&lt;1,(($S66/$K66)*((1+'Inputs &amp; Summary'!$D$7)^AP$29)),((INT(AP$29/$K66)-INT((AP$29-1)/$K66))*$S66*((1+'Inputs &amp; Summary'!$D$7)^AP$29))),(_xlfn.WEIBULL.DIST(AP$29,$L66,$K66,FALSE)*$S66*((1+'Inputs &amp; Summary'!$D$7)^AP$29))),IF($M66=Lists!$H$3,IF($K66&lt;1,((($R66*(1-$E66)+$Q66*(1-$F66))/$K66)*((1+'Inputs &amp; Summary'!$D$7)^AP$29)),((INT(AP$29/$K66)-INT((AP$29-1)/$K66))*($R66*(1-$E66)+$Q66*(1-$F66))*((1+'Inputs &amp; Summary'!$D$7)^AP$29))),((_xlfn.WEIBULL.DIST(AP$29,$L66,$K66,FALSE)*($R66*(1-$E66)+$Q66*(1-$F66))*((1+'Inputs &amp; Summary'!$D$7)^AP$29))))))</f>
        <v>0</v>
      </c>
      <c r="AQ66" s="114">
        <f>$D66*IF(AQ$29&gt;'Inputs &amp; Summary'!$D$5,0,IF(AQ$29&gt;VLOOKUP($G66,Lists!$J$17:$K$21,2),IF($M66=Lists!$H$3,IF($K66&lt;1,(($S66/$K66)*((1+'Inputs &amp; Summary'!$D$7)^AQ$29)),((INT(AQ$29/$K66)-INT((AQ$29-1)/$K66))*$S66*((1+'Inputs &amp; Summary'!$D$7)^AQ$29))),(_xlfn.WEIBULL.DIST(AQ$29,$L66,$K66,FALSE)*$S66*((1+'Inputs &amp; Summary'!$D$7)^AQ$29))),IF($M66=Lists!$H$3,IF($K66&lt;1,((($R66*(1-$E66)+$Q66*(1-$F66))/$K66)*((1+'Inputs &amp; Summary'!$D$7)^AQ$29)),((INT(AQ$29/$K66)-INT((AQ$29-1)/$K66))*($R66*(1-$E66)+$Q66*(1-$F66))*((1+'Inputs &amp; Summary'!$D$7)^AQ$29))),((_xlfn.WEIBULL.DIST(AQ$29,$L66,$K66,FALSE)*($R66*(1-$E66)+$Q66*(1-$F66))*((1+'Inputs &amp; Summary'!$D$7)^AQ$29))))))</f>
        <v>0</v>
      </c>
      <c r="AR66" s="114">
        <f>$D66*IF(AR$29&gt;'Inputs &amp; Summary'!$D$5,0,IF(AR$29&gt;VLOOKUP($G66,Lists!$J$17:$K$21,2),IF($M66=Lists!$H$3,IF($K66&lt;1,(($S66/$K66)*((1+'Inputs &amp; Summary'!$D$7)^AR$29)),((INT(AR$29/$K66)-INT((AR$29-1)/$K66))*$S66*((1+'Inputs &amp; Summary'!$D$7)^AR$29))),(_xlfn.WEIBULL.DIST(AR$29,$L66,$K66,FALSE)*$S66*((1+'Inputs &amp; Summary'!$D$7)^AR$29))),IF($M66=Lists!$H$3,IF($K66&lt;1,((($R66*(1-$E66)+$Q66*(1-$F66))/$K66)*((1+'Inputs &amp; Summary'!$D$7)^AR$29)),((INT(AR$29/$K66)-INT((AR$29-1)/$K66))*($R66*(1-$E66)+$Q66*(1-$F66))*((1+'Inputs &amp; Summary'!$D$7)^AR$29))),((_xlfn.WEIBULL.DIST(AR$29,$L66,$K66,FALSE)*($R66*(1-$E66)+$Q66*(1-$F66))*((1+'Inputs &amp; Summary'!$D$7)^AR$29))))))</f>
        <v>0</v>
      </c>
      <c r="AS66" s="114">
        <f>$D66*IF(AS$29&gt;'Inputs &amp; Summary'!$D$5,0,IF(AS$29&gt;VLOOKUP($G66,Lists!$J$17:$K$21,2),IF($M66=Lists!$H$3,IF($K66&lt;1,(($S66/$K66)*((1+'Inputs &amp; Summary'!$D$7)^AS$29)),((INT(AS$29/$K66)-INT((AS$29-1)/$K66))*$S66*((1+'Inputs &amp; Summary'!$D$7)^AS$29))),(_xlfn.WEIBULL.DIST(AS$29,$L66,$K66,FALSE)*$S66*((1+'Inputs &amp; Summary'!$D$7)^AS$29))),IF($M66=Lists!$H$3,IF($K66&lt;1,((($R66*(1-$E66)+$Q66*(1-$F66))/$K66)*((1+'Inputs &amp; Summary'!$D$7)^AS$29)),((INT(AS$29/$K66)-INT((AS$29-1)/$K66))*($R66*(1-$E66)+$Q66*(1-$F66))*((1+'Inputs &amp; Summary'!$D$7)^AS$29))),((_xlfn.WEIBULL.DIST(AS$29,$L66,$K66,FALSE)*($R66*(1-$E66)+$Q66*(1-$F66))*((1+'Inputs &amp; Summary'!$D$7)^AS$29))))))</f>
        <v>0</v>
      </c>
      <c r="AT66" s="114">
        <f>$D66*IF(AT$29&gt;'Inputs &amp; Summary'!$D$5,0,IF(AT$29&gt;VLOOKUP($G66,Lists!$J$17:$K$21,2),IF($M66=Lists!$H$3,IF($K66&lt;1,(($S66/$K66)*((1+'Inputs &amp; Summary'!$D$7)^AT$29)),((INT(AT$29/$K66)-INT((AT$29-1)/$K66))*$S66*((1+'Inputs &amp; Summary'!$D$7)^AT$29))),(_xlfn.WEIBULL.DIST(AT$29,$L66,$K66,FALSE)*$S66*((1+'Inputs &amp; Summary'!$D$7)^AT$29))),IF($M66=Lists!$H$3,IF($K66&lt;1,((($R66*(1-$E66)+$Q66*(1-$F66))/$K66)*((1+'Inputs &amp; Summary'!$D$7)^AT$29)),((INT(AT$29/$K66)-INT((AT$29-1)/$K66))*($R66*(1-$E66)+$Q66*(1-$F66))*((1+'Inputs &amp; Summary'!$D$7)^AT$29))),((_xlfn.WEIBULL.DIST(AT$29,$L66,$K66,FALSE)*($R66*(1-$E66)+$Q66*(1-$F66))*((1+'Inputs &amp; Summary'!$D$7)^AT$29))))))</f>
        <v>0</v>
      </c>
      <c r="AU66" s="114">
        <f>$D66*IF(AU$29&gt;'Inputs &amp; Summary'!$D$5,0,IF(AU$29&gt;VLOOKUP($G66,Lists!$J$17:$K$21,2),IF($M66=Lists!$H$3,IF($K66&lt;1,(($S66/$K66)*((1+'Inputs &amp; Summary'!$D$7)^AU$29)),((INT(AU$29/$K66)-INT((AU$29-1)/$K66))*$S66*((1+'Inputs &amp; Summary'!$D$7)^AU$29))),(_xlfn.WEIBULL.DIST(AU$29,$L66,$K66,FALSE)*$S66*((1+'Inputs &amp; Summary'!$D$7)^AU$29))),IF($M66=Lists!$H$3,IF($K66&lt;1,((($R66*(1-$E66)+$Q66*(1-$F66))/$K66)*((1+'Inputs &amp; Summary'!$D$7)^AU$29)),((INT(AU$29/$K66)-INT((AU$29-1)/$K66))*($R66*(1-$E66)+$Q66*(1-$F66))*((1+'Inputs &amp; Summary'!$D$7)^AU$29))),((_xlfn.WEIBULL.DIST(AU$29,$L66,$K66,FALSE)*($R66*(1-$E66)+$Q66*(1-$F66))*((1+'Inputs &amp; Summary'!$D$7)^AU$29))))))</f>
        <v>0</v>
      </c>
      <c r="AV66" s="114">
        <f>$D66*IF(AV$29&gt;'Inputs &amp; Summary'!$D$5,0,IF(AV$29&gt;VLOOKUP($G66,Lists!$J$17:$K$21,2),IF($M66=Lists!$H$3,IF($K66&lt;1,(($S66/$K66)*((1+'Inputs &amp; Summary'!$D$7)^AV$29)),((INT(AV$29/$K66)-INT((AV$29-1)/$K66))*$S66*((1+'Inputs &amp; Summary'!$D$7)^AV$29))),(_xlfn.WEIBULL.DIST(AV$29,$L66,$K66,FALSE)*$S66*((1+'Inputs &amp; Summary'!$D$7)^AV$29))),IF($M66=Lists!$H$3,IF($K66&lt;1,((($R66*(1-$E66)+$Q66*(1-$F66))/$K66)*((1+'Inputs &amp; Summary'!$D$7)^AV$29)),((INT(AV$29/$K66)-INT((AV$29-1)/$K66))*($R66*(1-$E66)+$Q66*(1-$F66))*((1+'Inputs &amp; Summary'!$D$7)^AV$29))),((_xlfn.WEIBULL.DIST(AV$29,$L66,$K66,FALSE)*($R66*(1-$E66)+$Q66*(1-$F66))*((1+'Inputs &amp; Summary'!$D$7)^AV$29))))))</f>
        <v>0</v>
      </c>
      <c r="AW66" s="114">
        <f>$D66*IF(AW$29&gt;'Inputs &amp; Summary'!$D$5,0,IF(AW$29&gt;VLOOKUP($G66,Lists!$J$17:$K$21,2),IF($M66=Lists!$H$3,IF($K66&lt;1,(($S66/$K66)*((1+'Inputs &amp; Summary'!$D$7)^AW$29)),((INT(AW$29/$K66)-INT((AW$29-1)/$K66))*$S66*((1+'Inputs &amp; Summary'!$D$7)^AW$29))),(_xlfn.WEIBULL.DIST(AW$29,$L66,$K66,FALSE)*$S66*((1+'Inputs &amp; Summary'!$D$7)^AW$29))),IF($M66=Lists!$H$3,IF($K66&lt;1,((($R66*(1-$E66)+$Q66*(1-$F66))/$K66)*((1+'Inputs &amp; Summary'!$D$7)^AW$29)),((INT(AW$29/$K66)-INT((AW$29-1)/$K66))*($R66*(1-$E66)+$Q66*(1-$F66))*((1+'Inputs &amp; Summary'!$D$7)^AW$29))),((_xlfn.WEIBULL.DIST(AW$29,$L66,$K66,FALSE)*($R66*(1-$E66)+$Q66*(1-$F66))*((1+'Inputs &amp; Summary'!$D$7)^AW$29))))))</f>
        <v>0</v>
      </c>
      <c r="AX66" s="114">
        <f>$D66*IF(AX$29&gt;'Inputs &amp; Summary'!$D$5,0,IF(AX$29&gt;VLOOKUP($G66,Lists!$J$17:$K$21,2),IF($M66=Lists!$H$3,IF($K66&lt;1,(($S66/$K66)*((1+'Inputs &amp; Summary'!$D$7)^AX$29)),((INT(AX$29/$K66)-INT((AX$29-1)/$K66))*$S66*((1+'Inputs &amp; Summary'!$D$7)^AX$29))),(_xlfn.WEIBULL.DIST(AX$29,$L66,$K66,FALSE)*$S66*((1+'Inputs &amp; Summary'!$D$7)^AX$29))),IF($M66=Lists!$H$3,IF($K66&lt;1,((($R66*(1-$E66)+$Q66*(1-$F66))/$K66)*((1+'Inputs &amp; Summary'!$D$7)^AX$29)),((INT(AX$29/$K66)-INT((AX$29-1)/$K66))*($R66*(1-$E66)+$Q66*(1-$F66))*((1+'Inputs &amp; Summary'!$D$7)^AX$29))),((_xlfn.WEIBULL.DIST(AX$29,$L66,$K66,FALSE)*($R66*(1-$E66)+$Q66*(1-$F66))*((1+'Inputs &amp; Summary'!$D$7)^AX$29))))))</f>
        <v>0</v>
      </c>
      <c r="AY66" s="114">
        <f>$D66*IF(AY$29&gt;'Inputs &amp; Summary'!$D$5,0,IF(AY$29&gt;VLOOKUP($G66,Lists!$J$17:$K$21,2),IF($M66=Lists!$H$3,IF($K66&lt;1,(($S66/$K66)*((1+'Inputs &amp; Summary'!$D$7)^AY$29)),((INT(AY$29/$K66)-INT((AY$29-1)/$K66))*$S66*((1+'Inputs &amp; Summary'!$D$7)^AY$29))),(_xlfn.WEIBULL.DIST(AY$29,$L66,$K66,FALSE)*$S66*((1+'Inputs &amp; Summary'!$D$7)^AY$29))),IF($M66=Lists!$H$3,IF($K66&lt;1,((($R66*(1-$E66)+$Q66*(1-$F66))/$K66)*((1+'Inputs &amp; Summary'!$D$7)^AY$29)),((INT(AY$29/$K66)-INT((AY$29-1)/$K66))*($R66*(1-$E66)+$Q66*(1-$F66))*((1+'Inputs &amp; Summary'!$D$7)^AY$29))),((_xlfn.WEIBULL.DIST(AY$29,$L66,$K66,FALSE)*($R66*(1-$E66)+$Q66*(1-$F66))*((1+'Inputs &amp; Summary'!$D$7)^AY$29))))))</f>
        <v>0</v>
      </c>
      <c r="AZ66" s="114">
        <f>$D66*IF(AZ$29&gt;'Inputs &amp; Summary'!$D$5,0,IF(AZ$29&gt;VLOOKUP($G66,Lists!$J$17:$K$21,2),IF($M66=Lists!$H$3,IF($K66&lt;1,(($S66/$K66)*((1+'Inputs &amp; Summary'!$D$7)^AZ$29)),((INT(AZ$29/$K66)-INT((AZ$29-1)/$K66))*$S66*((1+'Inputs &amp; Summary'!$D$7)^AZ$29))),(_xlfn.WEIBULL.DIST(AZ$29,$L66,$K66,FALSE)*$S66*((1+'Inputs &amp; Summary'!$D$7)^AZ$29))),IF($M66=Lists!$H$3,IF($K66&lt;1,((($R66*(1-$E66)+$Q66*(1-$F66))/$K66)*((1+'Inputs &amp; Summary'!$D$7)^AZ$29)),((INT(AZ$29/$K66)-INT((AZ$29-1)/$K66))*($R66*(1-$E66)+$Q66*(1-$F66))*((1+'Inputs &amp; Summary'!$D$7)^AZ$29))),((_xlfn.WEIBULL.DIST(AZ$29,$L66,$K66,FALSE)*($R66*(1-$E66)+$Q66*(1-$F66))*((1+'Inputs &amp; Summary'!$D$7)^AZ$29))))))</f>
        <v>0</v>
      </c>
      <c r="BA66" s="114">
        <f>$D66*IF(BA$29&gt;'Inputs &amp; Summary'!$D$5,0,IF(BA$29&gt;VLOOKUP($G66,Lists!$J$17:$K$21,2),IF($M66=Lists!$H$3,IF($K66&lt;1,(($S66/$K66)*((1+'Inputs &amp; Summary'!$D$7)^BA$29)),((INT(BA$29/$K66)-INT((BA$29-1)/$K66))*$S66*((1+'Inputs &amp; Summary'!$D$7)^BA$29))),(_xlfn.WEIBULL.DIST(BA$29,$L66,$K66,FALSE)*$S66*((1+'Inputs &amp; Summary'!$D$7)^BA$29))),IF($M66=Lists!$H$3,IF($K66&lt;1,((($R66*(1-$E66)+$Q66*(1-$F66))/$K66)*((1+'Inputs &amp; Summary'!$D$7)^BA$29)),((INT(BA$29/$K66)-INT((BA$29-1)/$K66))*($R66*(1-$E66)+$Q66*(1-$F66))*((1+'Inputs &amp; Summary'!$D$7)^BA$29))),((_xlfn.WEIBULL.DIST(BA$29,$L66,$K66,FALSE)*($R66*(1-$E66)+$Q66*(1-$F66))*((1+'Inputs &amp; Summary'!$D$7)^BA$29))))))</f>
        <v>0</v>
      </c>
      <c r="BB66" s="114">
        <f>$D66*IF(BB$29&gt;'Inputs &amp; Summary'!$D$5,0,IF(BB$29&gt;VLOOKUP($G66,Lists!$J$17:$K$21,2),IF($M66=Lists!$H$3,IF($K66&lt;1,(($S66/$K66)*((1+'Inputs &amp; Summary'!$D$7)^BB$29)),((INT(BB$29/$K66)-INT((BB$29-1)/$K66))*$S66*((1+'Inputs &amp; Summary'!$D$7)^BB$29))),(_xlfn.WEIBULL.DIST(BB$29,$L66,$K66,FALSE)*$S66*((1+'Inputs &amp; Summary'!$D$7)^BB$29))),IF($M66=Lists!$H$3,IF($K66&lt;1,((($R66*(1-$E66)+$Q66*(1-$F66))/$K66)*((1+'Inputs &amp; Summary'!$D$7)^BB$29)),((INT(BB$29/$K66)-INT((BB$29-1)/$K66))*($R66*(1-$E66)+$Q66*(1-$F66))*((1+'Inputs &amp; Summary'!$D$7)^BB$29))),((_xlfn.WEIBULL.DIST(BB$29,$L66,$K66,FALSE)*($R66*(1-$E66)+$Q66*(1-$F66))*((1+'Inputs &amp; Summary'!$D$7)^BB$29))))))</f>
        <v>0</v>
      </c>
      <c r="BC66" s="114">
        <f>$D66*IF(BC$29&gt;'Inputs &amp; Summary'!$D$5,0,IF(BC$29&gt;VLOOKUP($G66,Lists!$J$17:$K$21,2),IF($M66=Lists!$H$3,IF($K66&lt;1,(($S66/$K66)*((1+'Inputs &amp; Summary'!$D$7)^BC$29)),((INT(BC$29/$K66)-INT((BC$29-1)/$K66))*$S66*((1+'Inputs &amp; Summary'!$D$7)^BC$29))),(_xlfn.WEIBULL.DIST(BC$29,$L66,$K66,FALSE)*$S66*((1+'Inputs &amp; Summary'!$D$7)^BC$29))),IF($M66=Lists!$H$3,IF($K66&lt;1,((($R66*(1-$E66)+$Q66*(1-$F66))/$K66)*((1+'Inputs &amp; Summary'!$D$7)^BC$29)),((INT(BC$29/$K66)-INT((BC$29-1)/$K66))*($R66*(1-$E66)+$Q66*(1-$F66))*((1+'Inputs &amp; Summary'!$D$7)^BC$29))),((_xlfn.WEIBULL.DIST(BC$29,$L66,$K66,FALSE)*($R66*(1-$E66)+$Q66*(1-$F66))*((1+'Inputs &amp; Summary'!$D$7)^BC$29))))))</f>
        <v>0</v>
      </c>
      <c r="BD66" s="114">
        <f>$D66*IF(BD$29&gt;'Inputs &amp; Summary'!$D$5,0,IF(BD$29&gt;VLOOKUP($G66,Lists!$J$17:$K$21,2),IF($M66=Lists!$H$3,IF($K66&lt;1,(($S66/$K66)*((1+'Inputs &amp; Summary'!$D$7)^BD$29)),((INT(BD$29/$K66)-INT((BD$29-1)/$K66))*$S66*((1+'Inputs &amp; Summary'!$D$7)^BD$29))),(_xlfn.WEIBULL.DIST(BD$29,$L66,$K66,FALSE)*$S66*((1+'Inputs &amp; Summary'!$D$7)^BD$29))),IF($M66=Lists!$H$3,IF($K66&lt;1,((($R66*(1-$E66)+$Q66*(1-$F66))/$K66)*((1+'Inputs &amp; Summary'!$D$7)^BD$29)),((INT(BD$29/$K66)-INT((BD$29-1)/$K66))*($R66*(1-$E66)+$Q66*(1-$F66))*((1+'Inputs &amp; Summary'!$D$7)^BD$29))),((_xlfn.WEIBULL.DIST(BD$29,$L66,$K66,FALSE)*($R66*(1-$E66)+$Q66*(1-$F66))*((1+'Inputs &amp; Summary'!$D$7)^BD$29))))))</f>
        <v>0</v>
      </c>
      <c r="BE66" s="114">
        <f>$D66*IF(BE$29&gt;'Inputs &amp; Summary'!$D$5,0,IF(BE$29&gt;VLOOKUP($G66,Lists!$J$17:$K$21,2),IF($M66=Lists!$H$3,IF($K66&lt;1,(($S66/$K66)*((1+'Inputs &amp; Summary'!$D$7)^BE$29)),((INT(BE$29/$K66)-INT((BE$29-1)/$K66))*$S66*((1+'Inputs &amp; Summary'!$D$7)^BE$29))),(_xlfn.WEIBULL.DIST(BE$29,$L66,$K66,FALSE)*$S66*((1+'Inputs &amp; Summary'!$D$7)^BE$29))),IF($M66=Lists!$H$3,IF($K66&lt;1,((($R66*(1-$E66)+$Q66*(1-$F66))/$K66)*((1+'Inputs &amp; Summary'!$D$7)^BE$29)),((INT(BE$29/$K66)-INT((BE$29-1)/$K66))*($R66*(1-$E66)+$Q66*(1-$F66))*((1+'Inputs &amp; Summary'!$D$7)^BE$29))),((_xlfn.WEIBULL.DIST(BE$29,$L66,$K66,FALSE)*($R66*(1-$E66)+$Q66*(1-$F66))*((1+'Inputs &amp; Summary'!$D$7)^BE$29))))))</f>
        <v>0</v>
      </c>
      <c r="BF66" s="114">
        <f>$D66*IF(BF$29&gt;'Inputs &amp; Summary'!$D$5,0,IF(BF$29&gt;VLOOKUP($G66,Lists!$J$17:$K$21,2),IF($M66=Lists!$H$3,IF($K66&lt;1,(($S66/$K66)*((1+'Inputs &amp; Summary'!$D$7)^BF$29)),((INT(BF$29/$K66)-INT((BF$29-1)/$K66))*$S66*((1+'Inputs &amp; Summary'!$D$7)^BF$29))),(_xlfn.WEIBULL.DIST(BF$29,$L66,$K66,FALSE)*$S66*((1+'Inputs &amp; Summary'!$D$7)^BF$29))),IF($M66=Lists!$H$3,IF($K66&lt;1,((($R66*(1-$E66)+$Q66*(1-$F66))/$K66)*((1+'Inputs &amp; Summary'!$D$7)^BF$29)),((INT(BF$29/$K66)-INT((BF$29-1)/$K66))*($R66*(1-$E66)+$Q66*(1-$F66))*((1+'Inputs &amp; Summary'!$D$7)^BF$29))),((_xlfn.WEIBULL.DIST(BF$29,$L66,$K66,FALSE)*($R66*(1-$E66)+$Q66*(1-$F66))*((1+'Inputs &amp; Summary'!$D$7)^BF$29))))))</f>
        <v>0</v>
      </c>
      <c r="BG66" s="114">
        <f>$D66*IF(BG$29&gt;'Inputs &amp; Summary'!$D$5,0,IF(BG$29&gt;VLOOKUP($G66,Lists!$J$17:$K$21,2),IF($M66=Lists!$H$3,IF($K66&lt;1,(($S66/$K66)*((1+'Inputs &amp; Summary'!$D$7)^BG$29)),((INT(BG$29/$K66)-INT((BG$29-1)/$K66))*$S66*((1+'Inputs &amp; Summary'!$D$7)^BG$29))),(_xlfn.WEIBULL.DIST(BG$29,$L66,$K66,FALSE)*$S66*((1+'Inputs &amp; Summary'!$D$7)^BG$29))),IF($M66=Lists!$H$3,IF($K66&lt;1,((($R66*(1-$E66)+$Q66*(1-$F66))/$K66)*((1+'Inputs &amp; Summary'!$D$7)^BG$29)),((INT(BG$29/$K66)-INT((BG$29-1)/$K66))*($R66*(1-$E66)+$Q66*(1-$F66))*((1+'Inputs &amp; Summary'!$D$7)^BG$29))),((_xlfn.WEIBULL.DIST(BG$29,$L66,$K66,FALSE)*($R66*(1-$E66)+$Q66*(1-$F66))*((1+'Inputs &amp; Summary'!$D$7)^BG$29))))))</f>
        <v>0</v>
      </c>
      <c r="BH66" s="114">
        <f>$D66*IF(BH$29&gt;'Inputs &amp; Summary'!$D$5,0,IF(BH$29&gt;VLOOKUP($G66,Lists!$J$17:$K$21,2),IF($M66=Lists!$H$3,IF($K66&lt;1,(($S66/$K66)*((1+'Inputs &amp; Summary'!$D$7)^BH$29)),((INT(BH$29/$K66)-INT((BH$29-1)/$K66))*$S66*((1+'Inputs &amp; Summary'!$D$7)^BH$29))),(_xlfn.WEIBULL.DIST(BH$29,$L66,$K66,FALSE)*$S66*((1+'Inputs &amp; Summary'!$D$7)^BH$29))),IF($M66=Lists!$H$3,IF($K66&lt;1,((($R66*(1-$E66)+$Q66*(1-$F66))/$K66)*((1+'Inputs &amp; Summary'!$D$7)^BH$29)),((INT(BH$29/$K66)-INT((BH$29-1)/$K66))*($R66*(1-$E66)+$Q66*(1-$F66))*((1+'Inputs &amp; Summary'!$D$7)^BH$29))),((_xlfn.WEIBULL.DIST(BH$29,$L66,$K66,FALSE)*($R66*(1-$E66)+$Q66*(1-$F66))*((1+'Inputs &amp; Summary'!$D$7)^BH$29))))))</f>
        <v>0</v>
      </c>
      <c r="BI66" s="114">
        <f>$D66*IF(BI$29&gt;'Inputs &amp; Summary'!$D$5,0,IF(BI$29&gt;VLOOKUP($G66,Lists!$J$17:$K$21,2),IF($M66=Lists!$H$3,IF($K66&lt;1,(($S66/$K66)*((1+'Inputs &amp; Summary'!$D$7)^BI$29)),((INT(BI$29/$K66)-INT((BI$29-1)/$K66))*$S66*((1+'Inputs &amp; Summary'!$D$7)^BI$29))),(_xlfn.WEIBULL.DIST(BI$29,$L66,$K66,FALSE)*$S66*((1+'Inputs &amp; Summary'!$D$7)^BI$29))),IF($M66=Lists!$H$3,IF($K66&lt;1,((($R66*(1-$E66)+$Q66*(1-$F66))/$K66)*((1+'Inputs &amp; Summary'!$D$7)^BI$29)),((INT(BI$29/$K66)-INT((BI$29-1)/$K66))*($R66*(1-$E66)+$Q66*(1-$F66))*((1+'Inputs &amp; Summary'!$D$7)^BI$29))),((_xlfn.WEIBULL.DIST(BI$29,$L66,$K66,FALSE)*($R66*(1-$E66)+$Q66*(1-$F66))*((1+'Inputs &amp; Summary'!$D$7)^BI$29))))))</f>
        <v>0</v>
      </c>
      <c r="BJ66" s="114">
        <f>$D66*IF(BJ$29&gt;'Inputs &amp; Summary'!$D$5,0,IF(BJ$29&gt;VLOOKUP($G66,Lists!$J$17:$K$21,2),IF($M66=Lists!$H$3,IF($K66&lt;1,(($S66/$K66)*((1+'Inputs &amp; Summary'!$D$7)^BJ$29)),((INT(BJ$29/$K66)-INT((BJ$29-1)/$K66))*$S66*((1+'Inputs &amp; Summary'!$D$7)^BJ$29))),(_xlfn.WEIBULL.DIST(BJ$29,$L66,$K66,FALSE)*$S66*((1+'Inputs &amp; Summary'!$D$7)^BJ$29))),IF($M66=Lists!$H$3,IF($K66&lt;1,((($R66*(1-$E66)+$Q66*(1-$F66))/$K66)*((1+'Inputs &amp; Summary'!$D$7)^BJ$29)),((INT(BJ$29/$K66)-INT((BJ$29-1)/$K66))*($R66*(1-$E66)+$Q66*(1-$F66))*((1+'Inputs &amp; Summary'!$D$7)^BJ$29))),((_xlfn.WEIBULL.DIST(BJ$29,$L66,$K66,FALSE)*($R66*(1-$E66)+$Q66*(1-$F66))*((1+'Inputs &amp; Summary'!$D$7)^BJ$29))))))</f>
        <v>0</v>
      </c>
      <c r="BK66" s="114">
        <f>$D66*IF(BK$29&gt;'Inputs &amp; Summary'!$D$5,0,IF(BK$29&gt;VLOOKUP($G66,Lists!$J$17:$K$21,2),IF($M66=Lists!$H$3,IF($K66&lt;1,(($S66/$K66)*((1+'Inputs &amp; Summary'!$D$7)^BK$29)),((INT(BK$29/$K66)-INT((BK$29-1)/$K66))*$S66*((1+'Inputs &amp; Summary'!$D$7)^BK$29))),(_xlfn.WEIBULL.DIST(BK$29,$L66,$K66,FALSE)*$S66*((1+'Inputs &amp; Summary'!$D$7)^BK$29))),IF($M66=Lists!$H$3,IF($K66&lt;1,((($R66*(1-$E66)+$Q66*(1-$F66))/$K66)*((1+'Inputs &amp; Summary'!$D$7)^BK$29)),((INT(BK$29/$K66)-INT((BK$29-1)/$K66))*($R66*(1-$E66)+$Q66*(1-$F66))*((1+'Inputs &amp; Summary'!$D$7)^BK$29))),((_xlfn.WEIBULL.DIST(BK$29,$L66,$K66,FALSE)*($R66*(1-$E66)+$Q66*(1-$F66))*((1+'Inputs &amp; Summary'!$D$7)^BK$29))))))</f>
        <v>0</v>
      </c>
      <c r="BL66" s="114">
        <f>$D66*IF(BL$29&gt;'Inputs &amp; Summary'!$D$5,0,IF(BL$29&gt;VLOOKUP($G66,Lists!$J$17:$K$21,2),IF($M66=Lists!$H$3,IF($K66&lt;1,(($S66/$K66)*((1+'Inputs &amp; Summary'!$D$7)^BL$29)),((INT(BL$29/$K66)-INT((BL$29-1)/$K66))*$S66*((1+'Inputs &amp; Summary'!$D$7)^BL$29))),(_xlfn.WEIBULL.DIST(BL$29,$L66,$K66,FALSE)*$S66*((1+'Inputs &amp; Summary'!$D$7)^BL$29))),IF($M66=Lists!$H$3,IF($K66&lt;1,((($R66*(1-$E66)+$Q66*(1-$F66))/$K66)*((1+'Inputs &amp; Summary'!$D$7)^BL$29)),((INT(BL$29/$K66)-INT((BL$29-1)/$K66))*($R66*(1-$E66)+$Q66*(1-$F66))*((1+'Inputs &amp; Summary'!$D$7)^BL$29))),((_xlfn.WEIBULL.DIST(BL$29,$L66,$K66,FALSE)*($R66*(1-$E66)+$Q66*(1-$F66))*((1+'Inputs &amp; Summary'!$D$7)^BL$29))))))</f>
        <v>0</v>
      </c>
    </row>
    <row r="67" spans="1:64" s="1" customFormat="1" x14ac:dyDescent="0.3">
      <c r="A67" s="79" t="s">
        <v>183</v>
      </c>
      <c r="B67" s="33" t="s">
        <v>307</v>
      </c>
      <c r="C67" s="33" t="s">
        <v>17</v>
      </c>
      <c r="D67" s="68">
        <v>0</v>
      </c>
      <c r="E67" s="68">
        <v>0</v>
      </c>
      <c r="F67" s="68">
        <v>0</v>
      </c>
      <c r="G67" s="213" t="s">
        <v>17</v>
      </c>
      <c r="H67" s="34" t="s">
        <v>288</v>
      </c>
      <c r="I67" s="34" t="s">
        <v>99</v>
      </c>
      <c r="J67" s="33">
        <f>VLOOKUP(I67,'Labor Rates'!$A$1:$B$16,2)</f>
        <v>24.03846153846154</v>
      </c>
      <c r="K67" s="35">
        <v>5</v>
      </c>
      <c r="L67" s="35">
        <v>1</v>
      </c>
      <c r="M67" s="33" t="s">
        <v>259</v>
      </c>
      <c r="N67" s="84">
        <f>'Inputs &amp; Summary'!$D$30</f>
        <v>1</v>
      </c>
      <c r="O67" s="35">
        <v>0.1</v>
      </c>
      <c r="P67" s="5">
        <v>0</v>
      </c>
      <c r="Q67" s="73">
        <f t="shared" si="11"/>
        <v>2.4038461538461542</v>
      </c>
      <c r="R67" s="73">
        <f t="shared" si="12"/>
        <v>0</v>
      </c>
      <c r="S67" s="74">
        <f t="shared" si="13"/>
        <v>0</v>
      </c>
      <c r="T67" s="88"/>
      <c r="U67" s="80"/>
      <c r="V67" s="87">
        <f t="shared" si="14"/>
        <v>0</v>
      </c>
      <c r="W67" s="87">
        <f>NPV('Inputs &amp; Summary'!$D$6,Y67:BL67)</f>
        <v>0</v>
      </c>
      <c r="X67" s="90">
        <f t="shared" si="15"/>
        <v>0</v>
      </c>
      <c r="Y67" s="114">
        <f>$D67*IF(Y$29&gt;'Inputs &amp; Summary'!$D$5,0,IF(Y$29&gt;VLOOKUP($G67,Lists!$J$17:$K$21,2),IF($M67=Lists!$H$3,IF($K67&lt;1,(($S67/$K67)*((1+'Inputs &amp; Summary'!$D$7)^Y$29)),((INT(Y$29/$K67)-INT((Y$29-1)/$K67))*$S67*((1+'Inputs &amp; Summary'!$D$7)^Y$29))),(_xlfn.WEIBULL.DIST(Y$29,$L67,$K67,FALSE)*$S67*((1+'Inputs &amp; Summary'!$D$7)^Y$29))),IF($M67=Lists!$H$3,IF($K67&lt;1,((($R67*(1-$E67)+$Q67*(1-$F67))/$K67)*((1+'Inputs &amp; Summary'!$D$7)^Y$29)),((INT(Y$29/$K67)-INT((Y$29-1)/$K67))*($R67*(1-$E67)+$Q67*(1-$F67))*((1+'Inputs &amp; Summary'!$D$7)^Y$29))),((_xlfn.WEIBULL.DIST(Y$29,$L67,$K67,FALSE)*($R67*(1-$E67)+$Q67*(1-$F67))*((1+'Inputs &amp; Summary'!$D$7)^Y$29))))))</f>
        <v>0</v>
      </c>
      <c r="Z67" s="114">
        <f>$D67*IF(Z$29&gt;'Inputs &amp; Summary'!$D$5,0,IF(Z$29&gt;VLOOKUP($G67,Lists!$J$17:$K$21,2),IF($M67=Lists!$H$3,IF($K67&lt;1,(($S67/$K67)*((1+'Inputs &amp; Summary'!$D$7)^Z$29)),((INT(Z$29/$K67)-INT((Z$29-1)/$K67))*$S67*((1+'Inputs &amp; Summary'!$D$7)^Z$29))),(_xlfn.WEIBULL.DIST(Z$29,$L67,$K67,FALSE)*$S67*((1+'Inputs &amp; Summary'!$D$7)^Z$29))),IF($M67=Lists!$H$3,IF($K67&lt;1,((($R67*(1-$E67)+$Q67*(1-$F67))/$K67)*((1+'Inputs &amp; Summary'!$D$7)^Z$29)),((INT(Z$29/$K67)-INT((Z$29-1)/$K67))*($R67*(1-$E67)+$Q67*(1-$F67))*((1+'Inputs &amp; Summary'!$D$7)^Z$29))),((_xlfn.WEIBULL.DIST(Z$29,$L67,$K67,FALSE)*($R67*(1-$E67)+$Q67*(1-$F67))*((1+'Inputs &amp; Summary'!$D$7)^Z$29))))))</f>
        <v>0</v>
      </c>
      <c r="AA67" s="114">
        <f>$D67*IF(AA$29&gt;'Inputs &amp; Summary'!$D$5,0,IF(AA$29&gt;VLOOKUP($G67,Lists!$J$17:$K$21,2),IF($M67=Lists!$H$3,IF($K67&lt;1,(($S67/$K67)*((1+'Inputs &amp; Summary'!$D$7)^AA$29)),((INT(AA$29/$K67)-INT((AA$29-1)/$K67))*$S67*((1+'Inputs &amp; Summary'!$D$7)^AA$29))),(_xlfn.WEIBULL.DIST(AA$29,$L67,$K67,FALSE)*$S67*((1+'Inputs &amp; Summary'!$D$7)^AA$29))),IF($M67=Lists!$H$3,IF($K67&lt;1,((($R67*(1-$E67)+$Q67*(1-$F67))/$K67)*((1+'Inputs &amp; Summary'!$D$7)^AA$29)),((INT(AA$29/$K67)-INT((AA$29-1)/$K67))*($R67*(1-$E67)+$Q67*(1-$F67))*((1+'Inputs &amp; Summary'!$D$7)^AA$29))),((_xlfn.WEIBULL.DIST(AA$29,$L67,$K67,FALSE)*($R67*(1-$E67)+$Q67*(1-$F67))*((1+'Inputs &amp; Summary'!$D$7)^AA$29))))))</f>
        <v>0</v>
      </c>
      <c r="AB67" s="114">
        <f>$D67*IF(AB$29&gt;'Inputs &amp; Summary'!$D$5,0,IF(AB$29&gt;VLOOKUP($G67,Lists!$J$17:$K$21,2),IF($M67=Lists!$H$3,IF($K67&lt;1,(($S67/$K67)*((1+'Inputs &amp; Summary'!$D$7)^AB$29)),((INT(AB$29/$K67)-INT((AB$29-1)/$K67))*$S67*((1+'Inputs &amp; Summary'!$D$7)^AB$29))),(_xlfn.WEIBULL.DIST(AB$29,$L67,$K67,FALSE)*$S67*((1+'Inputs &amp; Summary'!$D$7)^AB$29))),IF($M67=Lists!$H$3,IF($K67&lt;1,((($R67*(1-$E67)+$Q67*(1-$F67))/$K67)*((1+'Inputs &amp; Summary'!$D$7)^AB$29)),((INT(AB$29/$K67)-INT((AB$29-1)/$K67))*($R67*(1-$E67)+$Q67*(1-$F67))*((1+'Inputs &amp; Summary'!$D$7)^AB$29))),((_xlfn.WEIBULL.DIST(AB$29,$L67,$K67,FALSE)*($R67*(1-$E67)+$Q67*(1-$F67))*((1+'Inputs &amp; Summary'!$D$7)^AB$29))))))</f>
        <v>0</v>
      </c>
      <c r="AC67" s="114">
        <f>$D67*IF(AC$29&gt;'Inputs &amp; Summary'!$D$5,0,IF(AC$29&gt;VLOOKUP($G67,Lists!$J$17:$K$21,2),IF($M67=Lists!$H$3,IF($K67&lt;1,(($S67/$K67)*((1+'Inputs &amp; Summary'!$D$7)^AC$29)),((INT(AC$29/$K67)-INT((AC$29-1)/$K67))*$S67*((1+'Inputs &amp; Summary'!$D$7)^AC$29))),(_xlfn.WEIBULL.DIST(AC$29,$L67,$K67,FALSE)*$S67*((1+'Inputs &amp; Summary'!$D$7)^AC$29))),IF($M67=Lists!$H$3,IF($K67&lt;1,((($R67*(1-$E67)+$Q67*(1-$F67))/$K67)*((1+'Inputs &amp; Summary'!$D$7)^AC$29)),((INT(AC$29/$K67)-INT((AC$29-1)/$K67))*($R67*(1-$E67)+$Q67*(1-$F67))*((1+'Inputs &amp; Summary'!$D$7)^AC$29))),((_xlfn.WEIBULL.DIST(AC$29,$L67,$K67,FALSE)*($R67*(1-$E67)+$Q67*(1-$F67))*((1+'Inputs &amp; Summary'!$D$7)^AC$29))))))</f>
        <v>0</v>
      </c>
      <c r="AD67" s="114">
        <f>$D67*IF(AD$29&gt;'Inputs &amp; Summary'!$D$5,0,IF(AD$29&gt;VLOOKUP($G67,Lists!$J$17:$K$21,2),IF($M67=Lists!$H$3,IF($K67&lt;1,(($S67/$K67)*((1+'Inputs &amp; Summary'!$D$7)^AD$29)),((INT(AD$29/$K67)-INT((AD$29-1)/$K67))*$S67*((1+'Inputs &amp; Summary'!$D$7)^AD$29))),(_xlfn.WEIBULL.DIST(AD$29,$L67,$K67,FALSE)*$S67*((1+'Inputs &amp; Summary'!$D$7)^AD$29))),IF($M67=Lists!$H$3,IF($K67&lt;1,((($R67*(1-$E67)+$Q67*(1-$F67))/$K67)*((1+'Inputs &amp; Summary'!$D$7)^AD$29)),((INT(AD$29/$K67)-INT((AD$29-1)/$K67))*($R67*(1-$E67)+$Q67*(1-$F67))*((1+'Inputs &amp; Summary'!$D$7)^AD$29))),((_xlfn.WEIBULL.DIST(AD$29,$L67,$K67,FALSE)*($R67*(1-$E67)+$Q67*(1-$F67))*((1+'Inputs &amp; Summary'!$D$7)^AD$29))))))</f>
        <v>0</v>
      </c>
      <c r="AE67" s="114">
        <f>$D67*IF(AE$29&gt;'Inputs &amp; Summary'!$D$5,0,IF(AE$29&gt;VLOOKUP($G67,Lists!$J$17:$K$21,2),IF($M67=Lists!$H$3,IF($K67&lt;1,(($S67/$K67)*((1+'Inputs &amp; Summary'!$D$7)^AE$29)),((INT(AE$29/$K67)-INT((AE$29-1)/$K67))*$S67*((1+'Inputs &amp; Summary'!$D$7)^AE$29))),(_xlfn.WEIBULL.DIST(AE$29,$L67,$K67,FALSE)*$S67*((1+'Inputs &amp; Summary'!$D$7)^AE$29))),IF($M67=Lists!$H$3,IF($K67&lt;1,((($R67*(1-$E67)+$Q67*(1-$F67))/$K67)*((1+'Inputs &amp; Summary'!$D$7)^AE$29)),((INT(AE$29/$K67)-INT((AE$29-1)/$K67))*($R67*(1-$E67)+$Q67*(1-$F67))*((1+'Inputs &amp; Summary'!$D$7)^AE$29))),((_xlfn.WEIBULL.DIST(AE$29,$L67,$K67,FALSE)*($R67*(1-$E67)+$Q67*(1-$F67))*((1+'Inputs &amp; Summary'!$D$7)^AE$29))))))</f>
        <v>0</v>
      </c>
      <c r="AF67" s="114">
        <f>$D67*IF(AF$29&gt;'Inputs &amp; Summary'!$D$5,0,IF(AF$29&gt;VLOOKUP($G67,Lists!$J$17:$K$21,2),IF($M67=Lists!$H$3,IF($K67&lt;1,(($S67/$K67)*((1+'Inputs &amp; Summary'!$D$7)^AF$29)),((INT(AF$29/$K67)-INT((AF$29-1)/$K67))*$S67*((1+'Inputs &amp; Summary'!$D$7)^AF$29))),(_xlfn.WEIBULL.DIST(AF$29,$L67,$K67,FALSE)*$S67*((1+'Inputs &amp; Summary'!$D$7)^AF$29))),IF($M67=Lists!$H$3,IF($K67&lt;1,((($R67*(1-$E67)+$Q67*(1-$F67))/$K67)*((1+'Inputs &amp; Summary'!$D$7)^AF$29)),((INT(AF$29/$K67)-INT((AF$29-1)/$K67))*($R67*(1-$E67)+$Q67*(1-$F67))*((1+'Inputs &amp; Summary'!$D$7)^AF$29))),((_xlfn.WEIBULL.DIST(AF$29,$L67,$K67,FALSE)*($R67*(1-$E67)+$Q67*(1-$F67))*((1+'Inputs &amp; Summary'!$D$7)^AF$29))))))</f>
        <v>0</v>
      </c>
      <c r="AG67" s="114">
        <f>$D67*IF(AG$29&gt;'Inputs &amp; Summary'!$D$5,0,IF(AG$29&gt;VLOOKUP($G67,Lists!$J$17:$K$21,2),IF($M67=Lists!$H$3,IF($K67&lt;1,(($S67/$K67)*((1+'Inputs &amp; Summary'!$D$7)^AG$29)),((INT(AG$29/$K67)-INT((AG$29-1)/$K67))*$S67*((1+'Inputs &amp; Summary'!$D$7)^AG$29))),(_xlfn.WEIBULL.DIST(AG$29,$L67,$K67,FALSE)*$S67*((1+'Inputs &amp; Summary'!$D$7)^AG$29))),IF($M67=Lists!$H$3,IF($K67&lt;1,((($R67*(1-$E67)+$Q67*(1-$F67))/$K67)*((1+'Inputs &amp; Summary'!$D$7)^AG$29)),((INT(AG$29/$K67)-INT((AG$29-1)/$K67))*($R67*(1-$E67)+$Q67*(1-$F67))*((1+'Inputs &amp; Summary'!$D$7)^AG$29))),((_xlfn.WEIBULL.DIST(AG$29,$L67,$K67,FALSE)*($R67*(1-$E67)+$Q67*(1-$F67))*((1+'Inputs &amp; Summary'!$D$7)^AG$29))))))</f>
        <v>0</v>
      </c>
      <c r="AH67" s="114">
        <f>$D67*IF(AH$29&gt;'Inputs &amp; Summary'!$D$5,0,IF(AH$29&gt;VLOOKUP($G67,Lists!$J$17:$K$21,2),IF($M67=Lists!$H$3,IF($K67&lt;1,(($S67/$K67)*((1+'Inputs &amp; Summary'!$D$7)^AH$29)),((INT(AH$29/$K67)-INT((AH$29-1)/$K67))*$S67*((1+'Inputs &amp; Summary'!$D$7)^AH$29))),(_xlfn.WEIBULL.DIST(AH$29,$L67,$K67,FALSE)*$S67*((1+'Inputs &amp; Summary'!$D$7)^AH$29))),IF($M67=Lists!$H$3,IF($K67&lt;1,((($R67*(1-$E67)+$Q67*(1-$F67))/$K67)*((1+'Inputs &amp; Summary'!$D$7)^AH$29)),((INT(AH$29/$K67)-INT((AH$29-1)/$K67))*($R67*(1-$E67)+$Q67*(1-$F67))*((1+'Inputs &amp; Summary'!$D$7)^AH$29))),((_xlfn.WEIBULL.DIST(AH$29,$L67,$K67,FALSE)*($R67*(1-$E67)+$Q67*(1-$F67))*((1+'Inputs &amp; Summary'!$D$7)^AH$29))))))</f>
        <v>0</v>
      </c>
      <c r="AI67" s="114">
        <f>$D67*IF(AI$29&gt;'Inputs &amp; Summary'!$D$5,0,IF(AI$29&gt;VLOOKUP($G67,Lists!$J$17:$K$21,2),IF($M67=Lists!$H$3,IF($K67&lt;1,(($S67/$K67)*((1+'Inputs &amp; Summary'!$D$7)^AI$29)),((INT(AI$29/$K67)-INT((AI$29-1)/$K67))*$S67*((1+'Inputs &amp; Summary'!$D$7)^AI$29))),(_xlfn.WEIBULL.DIST(AI$29,$L67,$K67,FALSE)*$S67*((1+'Inputs &amp; Summary'!$D$7)^AI$29))),IF($M67=Lists!$H$3,IF($K67&lt;1,((($R67*(1-$E67)+$Q67*(1-$F67))/$K67)*((1+'Inputs &amp; Summary'!$D$7)^AI$29)),((INT(AI$29/$K67)-INT((AI$29-1)/$K67))*($R67*(1-$E67)+$Q67*(1-$F67))*((1+'Inputs &amp; Summary'!$D$7)^AI$29))),((_xlfn.WEIBULL.DIST(AI$29,$L67,$K67,FALSE)*($R67*(1-$E67)+$Q67*(1-$F67))*((1+'Inputs &amp; Summary'!$D$7)^AI$29))))))</f>
        <v>0</v>
      </c>
      <c r="AJ67" s="114">
        <f>$D67*IF(AJ$29&gt;'Inputs &amp; Summary'!$D$5,0,IF(AJ$29&gt;VLOOKUP($G67,Lists!$J$17:$K$21,2),IF($M67=Lists!$H$3,IF($K67&lt;1,(($S67/$K67)*((1+'Inputs &amp; Summary'!$D$7)^AJ$29)),((INT(AJ$29/$K67)-INT((AJ$29-1)/$K67))*$S67*((1+'Inputs &amp; Summary'!$D$7)^AJ$29))),(_xlfn.WEIBULL.DIST(AJ$29,$L67,$K67,FALSE)*$S67*((1+'Inputs &amp; Summary'!$D$7)^AJ$29))),IF($M67=Lists!$H$3,IF($K67&lt;1,((($R67*(1-$E67)+$Q67*(1-$F67))/$K67)*((1+'Inputs &amp; Summary'!$D$7)^AJ$29)),((INT(AJ$29/$K67)-INT((AJ$29-1)/$K67))*($R67*(1-$E67)+$Q67*(1-$F67))*((1+'Inputs &amp; Summary'!$D$7)^AJ$29))),((_xlfn.WEIBULL.DIST(AJ$29,$L67,$K67,FALSE)*($R67*(1-$E67)+$Q67*(1-$F67))*((1+'Inputs &amp; Summary'!$D$7)^AJ$29))))))</f>
        <v>0</v>
      </c>
      <c r="AK67" s="114">
        <f>$D67*IF(AK$29&gt;'Inputs &amp; Summary'!$D$5,0,IF(AK$29&gt;VLOOKUP($G67,Lists!$J$17:$K$21,2),IF($M67=Lists!$H$3,IF($K67&lt;1,(($S67/$K67)*((1+'Inputs &amp; Summary'!$D$7)^AK$29)),((INT(AK$29/$K67)-INT((AK$29-1)/$K67))*$S67*((1+'Inputs &amp; Summary'!$D$7)^AK$29))),(_xlfn.WEIBULL.DIST(AK$29,$L67,$K67,FALSE)*$S67*((1+'Inputs &amp; Summary'!$D$7)^AK$29))),IF($M67=Lists!$H$3,IF($K67&lt;1,((($R67*(1-$E67)+$Q67*(1-$F67))/$K67)*((1+'Inputs &amp; Summary'!$D$7)^AK$29)),((INT(AK$29/$K67)-INT((AK$29-1)/$K67))*($R67*(1-$E67)+$Q67*(1-$F67))*((1+'Inputs &amp; Summary'!$D$7)^AK$29))),((_xlfn.WEIBULL.DIST(AK$29,$L67,$K67,FALSE)*($R67*(1-$E67)+$Q67*(1-$F67))*((1+'Inputs &amp; Summary'!$D$7)^AK$29))))))</f>
        <v>0</v>
      </c>
      <c r="AL67" s="114">
        <f>$D67*IF(AL$29&gt;'Inputs &amp; Summary'!$D$5,0,IF(AL$29&gt;VLOOKUP($G67,Lists!$J$17:$K$21,2),IF($M67=Lists!$H$3,IF($K67&lt;1,(($S67/$K67)*((1+'Inputs &amp; Summary'!$D$7)^AL$29)),((INT(AL$29/$K67)-INT((AL$29-1)/$K67))*$S67*((1+'Inputs &amp; Summary'!$D$7)^AL$29))),(_xlfn.WEIBULL.DIST(AL$29,$L67,$K67,FALSE)*$S67*((1+'Inputs &amp; Summary'!$D$7)^AL$29))),IF($M67=Lists!$H$3,IF($K67&lt;1,((($R67*(1-$E67)+$Q67*(1-$F67))/$K67)*((1+'Inputs &amp; Summary'!$D$7)^AL$29)),((INT(AL$29/$K67)-INT((AL$29-1)/$K67))*($R67*(1-$E67)+$Q67*(1-$F67))*((1+'Inputs &amp; Summary'!$D$7)^AL$29))),((_xlfn.WEIBULL.DIST(AL$29,$L67,$K67,FALSE)*($R67*(1-$E67)+$Q67*(1-$F67))*((1+'Inputs &amp; Summary'!$D$7)^AL$29))))))</f>
        <v>0</v>
      </c>
      <c r="AM67" s="114">
        <f>$D67*IF(AM$29&gt;'Inputs &amp; Summary'!$D$5,0,IF(AM$29&gt;VLOOKUP($G67,Lists!$J$17:$K$21,2),IF($M67=Lists!$H$3,IF($K67&lt;1,(($S67/$K67)*((1+'Inputs &amp; Summary'!$D$7)^AM$29)),((INT(AM$29/$K67)-INT((AM$29-1)/$K67))*$S67*((1+'Inputs &amp; Summary'!$D$7)^AM$29))),(_xlfn.WEIBULL.DIST(AM$29,$L67,$K67,FALSE)*$S67*((1+'Inputs &amp; Summary'!$D$7)^AM$29))),IF($M67=Lists!$H$3,IF($K67&lt;1,((($R67*(1-$E67)+$Q67*(1-$F67))/$K67)*((1+'Inputs &amp; Summary'!$D$7)^AM$29)),((INT(AM$29/$K67)-INT((AM$29-1)/$K67))*($R67*(1-$E67)+$Q67*(1-$F67))*((1+'Inputs &amp; Summary'!$D$7)^AM$29))),((_xlfn.WEIBULL.DIST(AM$29,$L67,$K67,FALSE)*($R67*(1-$E67)+$Q67*(1-$F67))*((1+'Inputs &amp; Summary'!$D$7)^AM$29))))))</f>
        <v>0</v>
      </c>
      <c r="AN67" s="114">
        <f>$D67*IF(AN$29&gt;'Inputs &amp; Summary'!$D$5,0,IF(AN$29&gt;VLOOKUP($G67,Lists!$J$17:$K$21,2),IF($M67=Lists!$H$3,IF($K67&lt;1,(($S67/$K67)*((1+'Inputs &amp; Summary'!$D$7)^AN$29)),((INT(AN$29/$K67)-INT((AN$29-1)/$K67))*$S67*((1+'Inputs &amp; Summary'!$D$7)^AN$29))),(_xlfn.WEIBULL.DIST(AN$29,$L67,$K67,FALSE)*$S67*((1+'Inputs &amp; Summary'!$D$7)^AN$29))),IF($M67=Lists!$H$3,IF($K67&lt;1,((($R67*(1-$E67)+$Q67*(1-$F67))/$K67)*((1+'Inputs &amp; Summary'!$D$7)^AN$29)),((INT(AN$29/$K67)-INT((AN$29-1)/$K67))*($R67*(1-$E67)+$Q67*(1-$F67))*((1+'Inputs &amp; Summary'!$D$7)^AN$29))),((_xlfn.WEIBULL.DIST(AN$29,$L67,$K67,FALSE)*($R67*(1-$E67)+$Q67*(1-$F67))*((1+'Inputs &amp; Summary'!$D$7)^AN$29))))))</f>
        <v>0</v>
      </c>
      <c r="AO67" s="114">
        <f>$D67*IF(AO$29&gt;'Inputs &amp; Summary'!$D$5,0,IF(AO$29&gt;VLOOKUP($G67,Lists!$J$17:$K$21,2),IF($M67=Lists!$H$3,IF($K67&lt;1,(($S67/$K67)*((1+'Inputs &amp; Summary'!$D$7)^AO$29)),((INT(AO$29/$K67)-INT((AO$29-1)/$K67))*$S67*((1+'Inputs &amp; Summary'!$D$7)^AO$29))),(_xlfn.WEIBULL.DIST(AO$29,$L67,$K67,FALSE)*$S67*((1+'Inputs &amp; Summary'!$D$7)^AO$29))),IF($M67=Lists!$H$3,IF($K67&lt;1,((($R67*(1-$E67)+$Q67*(1-$F67))/$K67)*((1+'Inputs &amp; Summary'!$D$7)^AO$29)),((INT(AO$29/$K67)-INT((AO$29-1)/$K67))*($R67*(1-$E67)+$Q67*(1-$F67))*((1+'Inputs &amp; Summary'!$D$7)^AO$29))),((_xlfn.WEIBULL.DIST(AO$29,$L67,$K67,FALSE)*($R67*(1-$E67)+$Q67*(1-$F67))*((1+'Inputs &amp; Summary'!$D$7)^AO$29))))))</f>
        <v>0</v>
      </c>
      <c r="AP67" s="114">
        <f>$D67*IF(AP$29&gt;'Inputs &amp; Summary'!$D$5,0,IF(AP$29&gt;VLOOKUP($G67,Lists!$J$17:$K$21,2),IF($M67=Lists!$H$3,IF($K67&lt;1,(($S67/$K67)*((1+'Inputs &amp; Summary'!$D$7)^AP$29)),((INT(AP$29/$K67)-INT((AP$29-1)/$K67))*$S67*((1+'Inputs &amp; Summary'!$D$7)^AP$29))),(_xlfn.WEIBULL.DIST(AP$29,$L67,$K67,FALSE)*$S67*((1+'Inputs &amp; Summary'!$D$7)^AP$29))),IF($M67=Lists!$H$3,IF($K67&lt;1,((($R67*(1-$E67)+$Q67*(1-$F67))/$K67)*((1+'Inputs &amp; Summary'!$D$7)^AP$29)),((INT(AP$29/$K67)-INT((AP$29-1)/$K67))*($R67*(1-$E67)+$Q67*(1-$F67))*((1+'Inputs &amp; Summary'!$D$7)^AP$29))),((_xlfn.WEIBULL.DIST(AP$29,$L67,$K67,FALSE)*($R67*(1-$E67)+$Q67*(1-$F67))*((1+'Inputs &amp; Summary'!$D$7)^AP$29))))))</f>
        <v>0</v>
      </c>
      <c r="AQ67" s="114">
        <f>$D67*IF(AQ$29&gt;'Inputs &amp; Summary'!$D$5,0,IF(AQ$29&gt;VLOOKUP($G67,Lists!$J$17:$K$21,2),IF($M67=Lists!$H$3,IF($K67&lt;1,(($S67/$K67)*((1+'Inputs &amp; Summary'!$D$7)^AQ$29)),((INT(AQ$29/$K67)-INT((AQ$29-1)/$K67))*$S67*((1+'Inputs &amp; Summary'!$D$7)^AQ$29))),(_xlfn.WEIBULL.DIST(AQ$29,$L67,$K67,FALSE)*$S67*((1+'Inputs &amp; Summary'!$D$7)^AQ$29))),IF($M67=Lists!$H$3,IF($K67&lt;1,((($R67*(1-$E67)+$Q67*(1-$F67))/$K67)*((1+'Inputs &amp; Summary'!$D$7)^AQ$29)),((INT(AQ$29/$K67)-INT((AQ$29-1)/$K67))*($R67*(1-$E67)+$Q67*(1-$F67))*((1+'Inputs &amp; Summary'!$D$7)^AQ$29))),((_xlfn.WEIBULL.DIST(AQ$29,$L67,$K67,FALSE)*($R67*(1-$E67)+$Q67*(1-$F67))*((1+'Inputs &amp; Summary'!$D$7)^AQ$29))))))</f>
        <v>0</v>
      </c>
      <c r="AR67" s="114">
        <f>$D67*IF(AR$29&gt;'Inputs &amp; Summary'!$D$5,0,IF(AR$29&gt;VLOOKUP($G67,Lists!$J$17:$K$21,2),IF($M67=Lists!$H$3,IF($K67&lt;1,(($S67/$K67)*((1+'Inputs &amp; Summary'!$D$7)^AR$29)),((INT(AR$29/$K67)-INT((AR$29-1)/$K67))*$S67*((1+'Inputs &amp; Summary'!$D$7)^AR$29))),(_xlfn.WEIBULL.DIST(AR$29,$L67,$K67,FALSE)*$S67*((1+'Inputs &amp; Summary'!$D$7)^AR$29))),IF($M67=Lists!$H$3,IF($K67&lt;1,((($R67*(1-$E67)+$Q67*(1-$F67))/$K67)*((1+'Inputs &amp; Summary'!$D$7)^AR$29)),((INT(AR$29/$K67)-INT((AR$29-1)/$K67))*($R67*(1-$E67)+$Q67*(1-$F67))*((1+'Inputs &amp; Summary'!$D$7)^AR$29))),((_xlfn.WEIBULL.DIST(AR$29,$L67,$K67,FALSE)*($R67*(1-$E67)+$Q67*(1-$F67))*((1+'Inputs &amp; Summary'!$D$7)^AR$29))))))</f>
        <v>0</v>
      </c>
      <c r="AS67" s="114">
        <f>$D67*IF(AS$29&gt;'Inputs &amp; Summary'!$D$5,0,IF(AS$29&gt;VLOOKUP($G67,Lists!$J$17:$K$21,2),IF($M67=Lists!$H$3,IF($K67&lt;1,(($S67/$K67)*((1+'Inputs &amp; Summary'!$D$7)^AS$29)),((INT(AS$29/$K67)-INT((AS$29-1)/$K67))*$S67*((1+'Inputs &amp; Summary'!$D$7)^AS$29))),(_xlfn.WEIBULL.DIST(AS$29,$L67,$K67,FALSE)*$S67*((1+'Inputs &amp; Summary'!$D$7)^AS$29))),IF($M67=Lists!$H$3,IF($K67&lt;1,((($R67*(1-$E67)+$Q67*(1-$F67))/$K67)*((1+'Inputs &amp; Summary'!$D$7)^AS$29)),((INT(AS$29/$K67)-INT((AS$29-1)/$K67))*($R67*(1-$E67)+$Q67*(1-$F67))*((1+'Inputs &amp; Summary'!$D$7)^AS$29))),((_xlfn.WEIBULL.DIST(AS$29,$L67,$K67,FALSE)*($R67*(1-$E67)+$Q67*(1-$F67))*((1+'Inputs &amp; Summary'!$D$7)^AS$29))))))</f>
        <v>0</v>
      </c>
      <c r="AT67" s="114">
        <f>$D67*IF(AT$29&gt;'Inputs &amp; Summary'!$D$5,0,IF(AT$29&gt;VLOOKUP($G67,Lists!$J$17:$K$21,2),IF($M67=Lists!$H$3,IF($K67&lt;1,(($S67/$K67)*((1+'Inputs &amp; Summary'!$D$7)^AT$29)),((INT(AT$29/$K67)-INT((AT$29-1)/$K67))*$S67*((1+'Inputs &amp; Summary'!$D$7)^AT$29))),(_xlfn.WEIBULL.DIST(AT$29,$L67,$K67,FALSE)*$S67*((1+'Inputs &amp; Summary'!$D$7)^AT$29))),IF($M67=Lists!$H$3,IF($K67&lt;1,((($R67*(1-$E67)+$Q67*(1-$F67))/$K67)*((1+'Inputs &amp; Summary'!$D$7)^AT$29)),((INT(AT$29/$K67)-INT((AT$29-1)/$K67))*($R67*(1-$E67)+$Q67*(1-$F67))*((1+'Inputs &amp; Summary'!$D$7)^AT$29))),((_xlfn.WEIBULL.DIST(AT$29,$L67,$K67,FALSE)*($R67*(1-$E67)+$Q67*(1-$F67))*((1+'Inputs &amp; Summary'!$D$7)^AT$29))))))</f>
        <v>0</v>
      </c>
      <c r="AU67" s="114">
        <f>$D67*IF(AU$29&gt;'Inputs &amp; Summary'!$D$5,0,IF(AU$29&gt;VLOOKUP($G67,Lists!$J$17:$K$21,2),IF($M67=Lists!$H$3,IF($K67&lt;1,(($S67/$K67)*((1+'Inputs &amp; Summary'!$D$7)^AU$29)),((INT(AU$29/$K67)-INT((AU$29-1)/$K67))*$S67*((1+'Inputs &amp; Summary'!$D$7)^AU$29))),(_xlfn.WEIBULL.DIST(AU$29,$L67,$K67,FALSE)*$S67*((1+'Inputs &amp; Summary'!$D$7)^AU$29))),IF($M67=Lists!$H$3,IF($K67&lt;1,((($R67*(1-$E67)+$Q67*(1-$F67))/$K67)*((1+'Inputs &amp; Summary'!$D$7)^AU$29)),((INT(AU$29/$K67)-INT((AU$29-1)/$K67))*($R67*(1-$E67)+$Q67*(1-$F67))*((1+'Inputs &amp; Summary'!$D$7)^AU$29))),((_xlfn.WEIBULL.DIST(AU$29,$L67,$K67,FALSE)*($R67*(1-$E67)+$Q67*(1-$F67))*((1+'Inputs &amp; Summary'!$D$7)^AU$29))))))</f>
        <v>0</v>
      </c>
      <c r="AV67" s="114">
        <f>$D67*IF(AV$29&gt;'Inputs &amp; Summary'!$D$5,0,IF(AV$29&gt;VLOOKUP($G67,Lists!$J$17:$K$21,2),IF($M67=Lists!$H$3,IF($K67&lt;1,(($S67/$K67)*((1+'Inputs &amp; Summary'!$D$7)^AV$29)),((INT(AV$29/$K67)-INT((AV$29-1)/$K67))*$S67*((1+'Inputs &amp; Summary'!$D$7)^AV$29))),(_xlfn.WEIBULL.DIST(AV$29,$L67,$K67,FALSE)*$S67*((1+'Inputs &amp; Summary'!$D$7)^AV$29))),IF($M67=Lists!$H$3,IF($K67&lt;1,((($R67*(1-$E67)+$Q67*(1-$F67))/$K67)*((1+'Inputs &amp; Summary'!$D$7)^AV$29)),((INT(AV$29/$K67)-INT((AV$29-1)/$K67))*($R67*(1-$E67)+$Q67*(1-$F67))*((1+'Inputs &amp; Summary'!$D$7)^AV$29))),((_xlfn.WEIBULL.DIST(AV$29,$L67,$K67,FALSE)*($R67*(1-$E67)+$Q67*(1-$F67))*((1+'Inputs &amp; Summary'!$D$7)^AV$29))))))</f>
        <v>0</v>
      </c>
      <c r="AW67" s="114">
        <f>$D67*IF(AW$29&gt;'Inputs &amp; Summary'!$D$5,0,IF(AW$29&gt;VLOOKUP($G67,Lists!$J$17:$K$21,2),IF($M67=Lists!$H$3,IF($K67&lt;1,(($S67/$K67)*((1+'Inputs &amp; Summary'!$D$7)^AW$29)),((INT(AW$29/$K67)-INT((AW$29-1)/$K67))*$S67*((1+'Inputs &amp; Summary'!$D$7)^AW$29))),(_xlfn.WEIBULL.DIST(AW$29,$L67,$K67,FALSE)*$S67*((1+'Inputs &amp; Summary'!$D$7)^AW$29))),IF($M67=Lists!$H$3,IF($K67&lt;1,((($R67*(1-$E67)+$Q67*(1-$F67))/$K67)*((1+'Inputs &amp; Summary'!$D$7)^AW$29)),((INT(AW$29/$K67)-INT((AW$29-1)/$K67))*($R67*(1-$E67)+$Q67*(1-$F67))*((1+'Inputs &amp; Summary'!$D$7)^AW$29))),((_xlfn.WEIBULL.DIST(AW$29,$L67,$K67,FALSE)*($R67*(1-$E67)+$Q67*(1-$F67))*((1+'Inputs &amp; Summary'!$D$7)^AW$29))))))</f>
        <v>0</v>
      </c>
      <c r="AX67" s="114">
        <f>$D67*IF(AX$29&gt;'Inputs &amp; Summary'!$D$5,0,IF(AX$29&gt;VLOOKUP($G67,Lists!$J$17:$K$21,2),IF($M67=Lists!$H$3,IF($K67&lt;1,(($S67/$K67)*((1+'Inputs &amp; Summary'!$D$7)^AX$29)),((INT(AX$29/$K67)-INT((AX$29-1)/$K67))*$S67*((1+'Inputs &amp; Summary'!$D$7)^AX$29))),(_xlfn.WEIBULL.DIST(AX$29,$L67,$K67,FALSE)*$S67*((1+'Inputs &amp; Summary'!$D$7)^AX$29))),IF($M67=Lists!$H$3,IF($K67&lt;1,((($R67*(1-$E67)+$Q67*(1-$F67))/$K67)*((1+'Inputs &amp; Summary'!$D$7)^AX$29)),((INT(AX$29/$K67)-INT((AX$29-1)/$K67))*($R67*(1-$E67)+$Q67*(1-$F67))*((1+'Inputs &amp; Summary'!$D$7)^AX$29))),((_xlfn.WEIBULL.DIST(AX$29,$L67,$K67,FALSE)*($R67*(1-$E67)+$Q67*(1-$F67))*((1+'Inputs &amp; Summary'!$D$7)^AX$29))))))</f>
        <v>0</v>
      </c>
      <c r="AY67" s="114">
        <f>$D67*IF(AY$29&gt;'Inputs &amp; Summary'!$D$5,0,IF(AY$29&gt;VLOOKUP($G67,Lists!$J$17:$K$21,2),IF($M67=Lists!$H$3,IF($K67&lt;1,(($S67/$K67)*((1+'Inputs &amp; Summary'!$D$7)^AY$29)),((INT(AY$29/$K67)-INT((AY$29-1)/$K67))*$S67*((1+'Inputs &amp; Summary'!$D$7)^AY$29))),(_xlfn.WEIBULL.DIST(AY$29,$L67,$K67,FALSE)*$S67*((1+'Inputs &amp; Summary'!$D$7)^AY$29))),IF($M67=Lists!$H$3,IF($K67&lt;1,((($R67*(1-$E67)+$Q67*(1-$F67))/$K67)*((1+'Inputs &amp; Summary'!$D$7)^AY$29)),((INT(AY$29/$K67)-INT((AY$29-1)/$K67))*($R67*(1-$E67)+$Q67*(1-$F67))*((1+'Inputs &amp; Summary'!$D$7)^AY$29))),((_xlfn.WEIBULL.DIST(AY$29,$L67,$K67,FALSE)*($R67*(1-$E67)+$Q67*(1-$F67))*((1+'Inputs &amp; Summary'!$D$7)^AY$29))))))</f>
        <v>0</v>
      </c>
      <c r="AZ67" s="114">
        <f>$D67*IF(AZ$29&gt;'Inputs &amp; Summary'!$D$5,0,IF(AZ$29&gt;VLOOKUP($G67,Lists!$J$17:$K$21,2),IF($M67=Lists!$H$3,IF($K67&lt;1,(($S67/$K67)*((1+'Inputs &amp; Summary'!$D$7)^AZ$29)),((INT(AZ$29/$K67)-INT((AZ$29-1)/$K67))*$S67*((1+'Inputs &amp; Summary'!$D$7)^AZ$29))),(_xlfn.WEIBULL.DIST(AZ$29,$L67,$K67,FALSE)*$S67*((1+'Inputs &amp; Summary'!$D$7)^AZ$29))),IF($M67=Lists!$H$3,IF($K67&lt;1,((($R67*(1-$E67)+$Q67*(1-$F67))/$K67)*((1+'Inputs &amp; Summary'!$D$7)^AZ$29)),((INT(AZ$29/$K67)-INT((AZ$29-1)/$K67))*($R67*(1-$E67)+$Q67*(1-$F67))*((1+'Inputs &amp; Summary'!$D$7)^AZ$29))),((_xlfn.WEIBULL.DIST(AZ$29,$L67,$K67,FALSE)*($R67*(1-$E67)+$Q67*(1-$F67))*((1+'Inputs &amp; Summary'!$D$7)^AZ$29))))))</f>
        <v>0</v>
      </c>
      <c r="BA67" s="114">
        <f>$D67*IF(BA$29&gt;'Inputs &amp; Summary'!$D$5,0,IF(BA$29&gt;VLOOKUP($G67,Lists!$J$17:$K$21,2),IF($M67=Lists!$H$3,IF($K67&lt;1,(($S67/$K67)*((1+'Inputs &amp; Summary'!$D$7)^BA$29)),((INT(BA$29/$K67)-INT((BA$29-1)/$K67))*$S67*((1+'Inputs &amp; Summary'!$D$7)^BA$29))),(_xlfn.WEIBULL.DIST(BA$29,$L67,$K67,FALSE)*$S67*((1+'Inputs &amp; Summary'!$D$7)^BA$29))),IF($M67=Lists!$H$3,IF($K67&lt;1,((($R67*(1-$E67)+$Q67*(1-$F67))/$K67)*((1+'Inputs &amp; Summary'!$D$7)^BA$29)),((INT(BA$29/$K67)-INT((BA$29-1)/$K67))*($R67*(1-$E67)+$Q67*(1-$F67))*((1+'Inputs &amp; Summary'!$D$7)^BA$29))),((_xlfn.WEIBULL.DIST(BA$29,$L67,$K67,FALSE)*($R67*(1-$E67)+$Q67*(1-$F67))*((1+'Inputs &amp; Summary'!$D$7)^BA$29))))))</f>
        <v>0</v>
      </c>
      <c r="BB67" s="114">
        <f>$D67*IF(BB$29&gt;'Inputs &amp; Summary'!$D$5,0,IF(BB$29&gt;VLOOKUP($G67,Lists!$J$17:$K$21,2),IF($M67=Lists!$H$3,IF($K67&lt;1,(($S67/$K67)*((1+'Inputs &amp; Summary'!$D$7)^BB$29)),((INT(BB$29/$K67)-INT((BB$29-1)/$K67))*$S67*((1+'Inputs &amp; Summary'!$D$7)^BB$29))),(_xlfn.WEIBULL.DIST(BB$29,$L67,$K67,FALSE)*$S67*((1+'Inputs &amp; Summary'!$D$7)^BB$29))),IF($M67=Lists!$H$3,IF($K67&lt;1,((($R67*(1-$E67)+$Q67*(1-$F67))/$K67)*((1+'Inputs &amp; Summary'!$D$7)^BB$29)),((INT(BB$29/$K67)-INT((BB$29-1)/$K67))*($R67*(1-$E67)+$Q67*(1-$F67))*((1+'Inputs &amp; Summary'!$D$7)^BB$29))),((_xlfn.WEIBULL.DIST(BB$29,$L67,$K67,FALSE)*($R67*(1-$E67)+$Q67*(1-$F67))*((1+'Inputs &amp; Summary'!$D$7)^BB$29))))))</f>
        <v>0</v>
      </c>
      <c r="BC67" s="114">
        <f>$D67*IF(BC$29&gt;'Inputs &amp; Summary'!$D$5,0,IF(BC$29&gt;VLOOKUP($G67,Lists!$J$17:$K$21,2),IF($M67=Lists!$H$3,IF($K67&lt;1,(($S67/$K67)*((1+'Inputs &amp; Summary'!$D$7)^BC$29)),((INT(BC$29/$K67)-INT((BC$29-1)/$K67))*$S67*((1+'Inputs &amp; Summary'!$D$7)^BC$29))),(_xlfn.WEIBULL.DIST(BC$29,$L67,$K67,FALSE)*$S67*((1+'Inputs &amp; Summary'!$D$7)^BC$29))),IF($M67=Lists!$H$3,IF($K67&lt;1,((($R67*(1-$E67)+$Q67*(1-$F67))/$K67)*((1+'Inputs &amp; Summary'!$D$7)^BC$29)),((INT(BC$29/$K67)-INT((BC$29-1)/$K67))*($R67*(1-$E67)+$Q67*(1-$F67))*((1+'Inputs &amp; Summary'!$D$7)^BC$29))),((_xlfn.WEIBULL.DIST(BC$29,$L67,$K67,FALSE)*($R67*(1-$E67)+$Q67*(1-$F67))*((1+'Inputs &amp; Summary'!$D$7)^BC$29))))))</f>
        <v>0</v>
      </c>
      <c r="BD67" s="114">
        <f>$D67*IF(BD$29&gt;'Inputs &amp; Summary'!$D$5,0,IF(BD$29&gt;VLOOKUP($G67,Lists!$J$17:$K$21,2),IF($M67=Lists!$H$3,IF($K67&lt;1,(($S67/$K67)*((1+'Inputs &amp; Summary'!$D$7)^BD$29)),((INT(BD$29/$K67)-INT((BD$29-1)/$K67))*$S67*((1+'Inputs &amp; Summary'!$D$7)^BD$29))),(_xlfn.WEIBULL.DIST(BD$29,$L67,$K67,FALSE)*$S67*((1+'Inputs &amp; Summary'!$D$7)^BD$29))),IF($M67=Lists!$H$3,IF($K67&lt;1,((($R67*(1-$E67)+$Q67*(1-$F67))/$K67)*((1+'Inputs &amp; Summary'!$D$7)^BD$29)),((INT(BD$29/$K67)-INT((BD$29-1)/$K67))*($R67*(1-$E67)+$Q67*(1-$F67))*((1+'Inputs &amp; Summary'!$D$7)^BD$29))),((_xlfn.WEIBULL.DIST(BD$29,$L67,$K67,FALSE)*($R67*(1-$E67)+$Q67*(1-$F67))*((1+'Inputs &amp; Summary'!$D$7)^BD$29))))))</f>
        <v>0</v>
      </c>
      <c r="BE67" s="114">
        <f>$D67*IF(BE$29&gt;'Inputs &amp; Summary'!$D$5,0,IF(BE$29&gt;VLOOKUP($G67,Lists!$J$17:$K$21,2),IF($M67=Lists!$H$3,IF($K67&lt;1,(($S67/$K67)*((1+'Inputs &amp; Summary'!$D$7)^BE$29)),((INT(BE$29/$K67)-INT((BE$29-1)/$K67))*$S67*((1+'Inputs &amp; Summary'!$D$7)^BE$29))),(_xlfn.WEIBULL.DIST(BE$29,$L67,$K67,FALSE)*$S67*((1+'Inputs &amp; Summary'!$D$7)^BE$29))),IF($M67=Lists!$H$3,IF($K67&lt;1,((($R67*(1-$E67)+$Q67*(1-$F67))/$K67)*((1+'Inputs &amp; Summary'!$D$7)^BE$29)),((INT(BE$29/$K67)-INT((BE$29-1)/$K67))*($R67*(1-$E67)+$Q67*(1-$F67))*((1+'Inputs &amp; Summary'!$D$7)^BE$29))),((_xlfn.WEIBULL.DIST(BE$29,$L67,$K67,FALSE)*($R67*(1-$E67)+$Q67*(1-$F67))*((1+'Inputs &amp; Summary'!$D$7)^BE$29))))))</f>
        <v>0</v>
      </c>
      <c r="BF67" s="114">
        <f>$D67*IF(BF$29&gt;'Inputs &amp; Summary'!$D$5,0,IF(BF$29&gt;VLOOKUP($G67,Lists!$J$17:$K$21,2),IF($M67=Lists!$H$3,IF($K67&lt;1,(($S67/$K67)*((1+'Inputs &amp; Summary'!$D$7)^BF$29)),((INT(BF$29/$K67)-INT((BF$29-1)/$K67))*$S67*((1+'Inputs &amp; Summary'!$D$7)^BF$29))),(_xlfn.WEIBULL.DIST(BF$29,$L67,$K67,FALSE)*$S67*((1+'Inputs &amp; Summary'!$D$7)^BF$29))),IF($M67=Lists!$H$3,IF($K67&lt;1,((($R67*(1-$E67)+$Q67*(1-$F67))/$K67)*((1+'Inputs &amp; Summary'!$D$7)^BF$29)),((INT(BF$29/$K67)-INT((BF$29-1)/$K67))*($R67*(1-$E67)+$Q67*(1-$F67))*((1+'Inputs &amp; Summary'!$D$7)^BF$29))),((_xlfn.WEIBULL.DIST(BF$29,$L67,$K67,FALSE)*($R67*(1-$E67)+$Q67*(1-$F67))*((1+'Inputs &amp; Summary'!$D$7)^BF$29))))))</f>
        <v>0</v>
      </c>
      <c r="BG67" s="114">
        <f>$D67*IF(BG$29&gt;'Inputs &amp; Summary'!$D$5,0,IF(BG$29&gt;VLOOKUP($G67,Lists!$J$17:$K$21,2),IF($M67=Lists!$H$3,IF($K67&lt;1,(($S67/$K67)*((1+'Inputs &amp; Summary'!$D$7)^BG$29)),((INT(BG$29/$K67)-INT((BG$29-1)/$K67))*$S67*((1+'Inputs &amp; Summary'!$D$7)^BG$29))),(_xlfn.WEIBULL.DIST(BG$29,$L67,$K67,FALSE)*$S67*((1+'Inputs &amp; Summary'!$D$7)^BG$29))),IF($M67=Lists!$H$3,IF($K67&lt;1,((($R67*(1-$E67)+$Q67*(1-$F67))/$K67)*((1+'Inputs &amp; Summary'!$D$7)^BG$29)),((INT(BG$29/$K67)-INT((BG$29-1)/$K67))*($R67*(1-$E67)+$Q67*(1-$F67))*((1+'Inputs &amp; Summary'!$D$7)^BG$29))),((_xlfn.WEIBULL.DIST(BG$29,$L67,$K67,FALSE)*($R67*(1-$E67)+$Q67*(1-$F67))*((1+'Inputs &amp; Summary'!$D$7)^BG$29))))))</f>
        <v>0</v>
      </c>
      <c r="BH67" s="114">
        <f>$D67*IF(BH$29&gt;'Inputs &amp; Summary'!$D$5,0,IF(BH$29&gt;VLOOKUP($G67,Lists!$J$17:$K$21,2),IF($M67=Lists!$H$3,IF($K67&lt;1,(($S67/$K67)*((1+'Inputs &amp; Summary'!$D$7)^BH$29)),((INT(BH$29/$K67)-INT((BH$29-1)/$K67))*$S67*((1+'Inputs &amp; Summary'!$D$7)^BH$29))),(_xlfn.WEIBULL.DIST(BH$29,$L67,$K67,FALSE)*$S67*((1+'Inputs &amp; Summary'!$D$7)^BH$29))),IF($M67=Lists!$H$3,IF($K67&lt;1,((($R67*(1-$E67)+$Q67*(1-$F67))/$K67)*((1+'Inputs &amp; Summary'!$D$7)^BH$29)),((INT(BH$29/$K67)-INT((BH$29-1)/$K67))*($R67*(1-$E67)+$Q67*(1-$F67))*((1+'Inputs &amp; Summary'!$D$7)^BH$29))),((_xlfn.WEIBULL.DIST(BH$29,$L67,$K67,FALSE)*($R67*(1-$E67)+$Q67*(1-$F67))*((1+'Inputs &amp; Summary'!$D$7)^BH$29))))))</f>
        <v>0</v>
      </c>
      <c r="BI67" s="114">
        <f>$D67*IF(BI$29&gt;'Inputs &amp; Summary'!$D$5,0,IF(BI$29&gt;VLOOKUP($G67,Lists!$J$17:$K$21,2),IF($M67=Lists!$H$3,IF($K67&lt;1,(($S67/$K67)*((1+'Inputs &amp; Summary'!$D$7)^BI$29)),((INT(BI$29/$K67)-INT((BI$29-1)/$K67))*$S67*((1+'Inputs &amp; Summary'!$D$7)^BI$29))),(_xlfn.WEIBULL.DIST(BI$29,$L67,$K67,FALSE)*$S67*((1+'Inputs &amp; Summary'!$D$7)^BI$29))),IF($M67=Lists!$H$3,IF($K67&lt;1,((($R67*(1-$E67)+$Q67*(1-$F67))/$K67)*((1+'Inputs &amp; Summary'!$D$7)^BI$29)),((INT(BI$29/$K67)-INT((BI$29-1)/$K67))*($R67*(1-$E67)+$Q67*(1-$F67))*((1+'Inputs &amp; Summary'!$D$7)^BI$29))),((_xlfn.WEIBULL.DIST(BI$29,$L67,$K67,FALSE)*($R67*(1-$E67)+$Q67*(1-$F67))*((1+'Inputs &amp; Summary'!$D$7)^BI$29))))))</f>
        <v>0</v>
      </c>
      <c r="BJ67" s="114">
        <f>$D67*IF(BJ$29&gt;'Inputs &amp; Summary'!$D$5,0,IF(BJ$29&gt;VLOOKUP($G67,Lists!$J$17:$K$21,2),IF($M67=Lists!$H$3,IF($K67&lt;1,(($S67/$K67)*((1+'Inputs &amp; Summary'!$D$7)^BJ$29)),((INT(BJ$29/$K67)-INT((BJ$29-1)/$K67))*$S67*((1+'Inputs &amp; Summary'!$D$7)^BJ$29))),(_xlfn.WEIBULL.DIST(BJ$29,$L67,$K67,FALSE)*$S67*((1+'Inputs &amp; Summary'!$D$7)^BJ$29))),IF($M67=Lists!$H$3,IF($K67&lt;1,((($R67*(1-$E67)+$Q67*(1-$F67))/$K67)*((1+'Inputs &amp; Summary'!$D$7)^BJ$29)),((INT(BJ$29/$K67)-INT((BJ$29-1)/$K67))*($R67*(1-$E67)+$Q67*(1-$F67))*((1+'Inputs &amp; Summary'!$D$7)^BJ$29))),((_xlfn.WEIBULL.DIST(BJ$29,$L67,$K67,FALSE)*($R67*(1-$E67)+$Q67*(1-$F67))*((1+'Inputs &amp; Summary'!$D$7)^BJ$29))))))</f>
        <v>0</v>
      </c>
      <c r="BK67" s="114">
        <f>$D67*IF(BK$29&gt;'Inputs &amp; Summary'!$D$5,0,IF(BK$29&gt;VLOOKUP($G67,Lists!$J$17:$K$21,2),IF($M67=Lists!$H$3,IF($K67&lt;1,(($S67/$K67)*((1+'Inputs &amp; Summary'!$D$7)^BK$29)),((INT(BK$29/$K67)-INT((BK$29-1)/$K67))*$S67*((1+'Inputs &amp; Summary'!$D$7)^BK$29))),(_xlfn.WEIBULL.DIST(BK$29,$L67,$K67,FALSE)*$S67*((1+'Inputs &amp; Summary'!$D$7)^BK$29))),IF($M67=Lists!$H$3,IF($K67&lt;1,((($R67*(1-$E67)+$Q67*(1-$F67))/$K67)*((1+'Inputs &amp; Summary'!$D$7)^BK$29)),((INT(BK$29/$K67)-INT((BK$29-1)/$K67))*($R67*(1-$E67)+$Q67*(1-$F67))*((1+'Inputs &amp; Summary'!$D$7)^BK$29))),((_xlfn.WEIBULL.DIST(BK$29,$L67,$K67,FALSE)*($R67*(1-$E67)+$Q67*(1-$F67))*((1+'Inputs &amp; Summary'!$D$7)^BK$29))))))</f>
        <v>0</v>
      </c>
      <c r="BL67" s="114">
        <f>$D67*IF(BL$29&gt;'Inputs &amp; Summary'!$D$5,0,IF(BL$29&gt;VLOOKUP($G67,Lists!$J$17:$K$21,2),IF($M67=Lists!$H$3,IF($K67&lt;1,(($S67/$K67)*((1+'Inputs &amp; Summary'!$D$7)^BL$29)),((INT(BL$29/$K67)-INT((BL$29-1)/$K67))*$S67*((1+'Inputs &amp; Summary'!$D$7)^BL$29))),(_xlfn.WEIBULL.DIST(BL$29,$L67,$K67,FALSE)*$S67*((1+'Inputs &amp; Summary'!$D$7)^BL$29))),IF($M67=Lists!$H$3,IF($K67&lt;1,((($R67*(1-$E67)+$Q67*(1-$F67))/$K67)*((1+'Inputs &amp; Summary'!$D$7)^BL$29)),((INT(BL$29/$K67)-INT((BL$29-1)/$K67))*($R67*(1-$E67)+$Q67*(1-$F67))*((1+'Inputs &amp; Summary'!$D$7)^BL$29))),((_xlfn.WEIBULL.DIST(BL$29,$L67,$K67,FALSE)*($R67*(1-$E67)+$Q67*(1-$F67))*((1+'Inputs &amp; Summary'!$D$7)^BL$29))))))</f>
        <v>0</v>
      </c>
    </row>
    <row r="68" spans="1:64" s="1" customFormat="1" x14ac:dyDescent="0.3">
      <c r="A68" s="79" t="s">
        <v>403</v>
      </c>
      <c r="B68" s="33" t="s">
        <v>152</v>
      </c>
      <c r="C68" s="33" t="s">
        <v>17</v>
      </c>
      <c r="D68" s="68">
        <f>IF($B$21=Lists!$I$4,0,1)</f>
        <v>1</v>
      </c>
      <c r="E68" s="68">
        <v>1</v>
      </c>
      <c r="F68" s="68">
        <v>1</v>
      </c>
      <c r="G68" s="213" t="s">
        <v>17</v>
      </c>
      <c r="H68" s="34" t="s">
        <v>17</v>
      </c>
      <c r="I68" s="34" t="s">
        <v>99</v>
      </c>
      <c r="J68" s="33">
        <f>VLOOKUP(I68,'Labor Rates'!$A$1:$B$16,2)</f>
        <v>24.03846153846154</v>
      </c>
      <c r="K68" s="35">
        <v>10</v>
      </c>
      <c r="L68" s="35">
        <v>1</v>
      </c>
      <c r="M68" s="36" t="s">
        <v>249</v>
      </c>
      <c r="N68" s="84">
        <f>'Inputs &amp; Summary'!$D$30</f>
        <v>1</v>
      </c>
      <c r="O68" s="35">
        <v>0</v>
      </c>
      <c r="P68" s="5">
        <f>$B$24*1000*'Inputs &amp; Summary'!$D$29+300</f>
        <v>80300</v>
      </c>
      <c r="Q68" s="73">
        <f t="shared" si="11"/>
        <v>0</v>
      </c>
      <c r="R68" s="73">
        <f t="shared" si="12"/>
        <v>80300</v>
      </c>
      <c r="S68" s="74">
        <f t="shared" si="13"/>
        <v>80300</v>
      </c>
      <c r="T68" s="88" t="s">
        <v>446</v>
      </c>
      <c r="U68" s="80"/>
      <c r="V68" s="87">
        <f t="shared" si="14"/>
        <v>1189.3017015025732</v>
      </c>
      <c r="W68" s="87">
        <f>NPV('Inputs &amp; Summary'!$D$6,Y68:BL68)</f>
        <v>8869.1203622802495</v>
      </c>
      <c r="X68" s="90">
        <f t="shared" si="15"/>
        <v>0.12561783078793967</v>
      </c>
      <c r="Y68" s="114">
        <f>$D68*IF(Y$29&gt;'Inputs &amp; Summary'!$D$5,0,IF(Y$29&gt;VLOOKUP($G68,Lists!$J$17:$K$21,2),IF($M68=Lists!$H$3,IF($K68&lt;1,(($S68/$K68)*((1+'Inputs &amp; Summary'!$D$7)^Y$29)),((INT(Y$29/$K68)-INT((Y$29-1)/$K68))*$S68*((1+'Inputs &amp; Summary'!$D$7)^Y$29))),(_xlfn.WEIBULL.DIST(Y$29,$L68,$K68,FALSE)*$S68*((1+'Inputs &amp; Summary'!$D$7)^Y$29))),IF($M68=Lists!$H$3,IF($K68&lt;1,((($R68*(1-$E68)+$Q68*(1-$F68))/$K68)*((1+'Inputs &amp; Summary'!$D$7)^Y$29)),((INT(Y$29/$K68)-INT((Y$29-1)/$K68))*($R68*(1-$E68)+$Q68*(1-$F68))*((1+'Inputs &amp; Summary'!$D$7)^Y$29))),((_xlfn.WEIBULL.DIST(Y$29,$L68,$K68,FALSE)*($R68*(1-$E68)+$Q68*(1-$F68))*((1+'Inputs &amp; Summary'!$D$7)^Y$29))))))</f>
        <v>0</v>
      </c>
      <c r="Z68" s="114">
        <f>$D68*IF(Z$29&gt;'Inputs &amp; Summary'!$D$5,0,IF(Z$29&gt;VLOOKUP($G68,Lists!$J$17:$K$21,2),IF($M68=Lists!$H$3,IF($K68&lt;1,(($S68/$K68)*((1+'Inputs &amp; Summary'!$D$7)^Z$29)),((INT(Z$29/$K68)-INT((Z$29-1)/$K68))*$S68*((1+'Inputs &amp; Summary'!$D$7)^Z$29))),(_xlfn.WEIBULL.DIST(Z$29,$L68,$K68,FALSE)*$S68*((1+'Inputs &amp; Summary'!$D$7)^Z$29))),IF($M68=Lists!$H$3,IF($K68&lt;1,((($R68*(1-$E68)+$Q68*(1-$F68))/$K68)*((1+'Inputs &amp; Summary'!$D$7)^Z$29)),((INT(Z$29/$K68)-INT((Z$29-1)/$K68))*($R68*(1-$E68)+$Q68*(1-$F68))*((1+'Inputs &amp; Summary'!$D$7)^Z$29))),((_xlfn.WEIBULL.DIST(Z$29,$L68,$K68,FALSE)*($R68*(1-$E68)+$Q68*(1-$F68))*((1+'Inputs &amp; Summary'!$D$7)^Z$29))))))</f>
        <v>0</v>
      </c>
      <c r="AA68" s="114">
        <f>$D68*IF(AA$29&gt;'Inputs &amp; Summary'!$D$5,0,IF(AA$29&gt;VLOOKUP($G68,Lists!$J$17:$K$21,2),IF($M68=Lists!$H$3,IF($K68&lt;1,(($S68/$K68)*((1+'Inputs &amp; Summary'!$D$7)^AA$29)),((INT(AA$29/$K68)-INT((AA$29-1)/$K68))*$S68*((1+'Inputs &amp; Summary'!$D$7)^AA$29))),(_xlfn.WEIBULL.DIST(AA$29,$L68,$K68,FALSE)*$S68*((1+'Inputs &amp; Summary'!$D$7)^AA$29))),IF($M68=Lists!$H$3,IF($K68&lt;1,((($R68*(1-$E68)+$Q68*(1-$F68))/$K68)*((1+'Inputs &amp; Summary'!$D$7)^AA$29)),((INT(AA$29/$K68)-INT((AA$29-1)/$K68))*($R68*(1-$E68)+$Q68*(1-$F68))*((1+'Inputs &amp; Summary'!$D$7)^AA$29))),((_xlfn.WEIBULL.DIST(AA$29,$L68,$K68,FALSE)*($R68*(1-$E68)+$Q68*(1-$F68))*((1+'Inputs &amp; Summary'!$D$7)^AA$29))))))</f>
        <v>0</v>
      </c>
      <c r="AB68" s="114">
        <f>$D68*IF(AB$29&gt;'Inputs &amp; Summary'!$D$5,0,IF(AB$29&gt;VLOOKUP($G68,Lists!$J$17:$K$21,2),IF($M68=Lists!$H$3,IF($K68&lt;1,(($S68/$K68)*((1+'Inputs &amp; Summary'!$D$7)^AB$29)),((INT(AB$29/$K68)-INT((AB$29-1)/$K68))*$S68*((1+'Inputs &amp; Summary'!$D$7)^AB$29))),(_xlfn.WEIBULL.DIST(AB$29,$L68,$K68,FALSE)*$S68*((1+'Inputs &amp; Summary'!$D$7)^AB$29))),IF($M68=Lists!$H$3,IF($K68&lt;1,((($R68*(1-$E68)+$Q68*(1-$F68))/$K68)*((1+'Inputs &amp; Summary'!$D$7)^AB$29)),((INT(AB$29/$K68)-INT((AB$29-1)/$K68))*($R68*(1-$E68)+$Q68*(1-$F68))*((1+'Inputs &amp; Summary'!$D$7)^AB$29))),((_xlfn.WEIBULL.DIST(AB$29,$L68,$K68,FALSE)*($R68*(1-$E68)+$Q68*(1-$F68))*((1+'Inputs &amp; Summary'!$D$7)^AB$29))))))</f>
        <v>0</v>
      </c>
      <c r="AC68" s="114">
        <f>$D68*IF(AC$29&gt;'Inputs &amp; Summary'!$D$5,0,IF(AC$29&gt;VLOOKUP($G68,Lists!$J$17:$K$21,2),IF($M68=Lists!$H$3,IF($K68&lt;1,(($S68/$K68)*((1+'Inputs &amp; Summary'!$D$7)^AC$29)),((INT(AC$29/$K68)-INT((AC$29-1)/$K68))*$S68*((1+'Inputs &amp; Summary'!$D$7)^AC$29))),(_xlfn.WEIBULL.DIST(AC$29,$L68,$K68,FALSE)*$S68*((1+'Inputs &amp; Summary'!$D$7)^AC$29))),IF($M68=Lists!$H$3,IF($K68&lt;1,((($R68*(1-$E68)+$Q68*(1-$F68))/$K68)*((1+'Inputs &amp; Summary'!$D$7)^AC$29)),((INT(AC$29/$K68)-INT((AC$29-1)/$K68))*($R68*(1-$E68)+$Q68*(1-$F68))*((1+'Inputs &amp; Summary'!$D$7)^AC$29))),((_xlfn.WEIBULL.DIST(AC$29,$L68,$K68,FALSE)*($R68*(1-$E68)+$Q68*(1-$F68))*((1+'Inputs &amp; Summary'!$D$7)^AC$29))))))</f>
        <v>0</v>
      </c>
      <c r="AD68" s="114">
        <f>$D68*IF(AD$29&gt;'Inputs &amp; Summary'!$D$5,0,IF(AD$29&gt;VLOOKUP($G68,Lists!$J$17:$K$21,2),IF($M68=Lists!$H$3,IF($K68&lt;1,(($S68/$K68)*((1+'Inputs &amp; Summary'!$D$7)^AD$29)),((INT(AD$29/$K68)-INT((AD$29-1)/$K68))*$S68*((1+'Inputs &amp; Summary'!$D$7)^AD$29))),(_xlfn.WEIBULL.DIST(AD$29,$L68,$K68,FALSE)*$S68*((1+'Inputs &amp; Summary'!$D$7)^AD$29))),IF($M68=Lists!$H$3,IF($K68&lt;1,((($R68*(1-$E68)+$Q68*(1-$F68))/$K68)*((1+'Inputs &amp; Summary'!$D$7)^AD$29)),((INT(AD$29/$K68)-INT((AD$29-1)/$K68))*($R68*(1-$E68)+$Q68*(1-$F68))*((1+'Inputs &amp; Summary'!$D$7)^AD$29))),((_xlfn.WEIBULL.DIST(AD$29,$L68,$K68,FALSE)*($R68*(1-$E68)+$Q68*(1-$F68))*((1+'Inputs &amp; Summary'!$D$7)^AD$29))))))</f>
        <v>0</v>
      </c>
      <c r="AE68" s="114">
        <f>$D68*IF(AE$29&gt;'Inputs &amp; Summary'!$D$5,0,IF(AE$29&gt;VLOOKUP($G68,Lists!$J$17:$K$21,2),IF($M68=Lists!$H$3,IF($K68&lt;1,(($S68/$K68)*((1+'Inputs &amp; Summary'!$D$7)^AE$29)),((INT(AE$29/$K68)-INT((AE$29-1)/$K68))*$S68*((1+'Inputs &amp; Summary'!$D$7)^AE$29))),(_xlfn.WEIBULL.DIST(AE$29,$L68,$K68,FALSE)*$S68*((1+'Inputs &amp; Summary'!$D$7)^AE$29))),IF($M68=Lists!$H$3,IF($K68&lt;1,((($R68*(1-$E68)+$Q68*(1-$F68))/$K68)*((1+'Inputs &amp; Summary'!$D$7)^AE$29)),((INT(AE$29/$K68)-INT((AE$29-1)/$K68))*($R68*(1-$E68)+$Q68*(1-$F68))*((1+'Inputs &amp; Summary'!$D$7)^AE$29))),((_xlfn.WEIBULL.DIST(AE$29,$L68,$K68,FALSE)*($R68*(1-$E68)+$Q68*(1-$F68))*((1+'Inputs &amp; Summary'!$D$7)^AE$29))))))</f>
        <v>0</v>
      </c>
      <c r="AF68" s="114">
        <f>$D68*IF(AF$29&gt;'Inputs &amp; Summary'!$D$5,0,IF(AF$29&gt;VLOOKUP($G68,Lists!$J$17:$K$21,2),IF($M68=Lists!$H$3,IF($K68&lt;1,(($S68/$K68)*((1+'Inputs &amp; Summary'!$D$7)^AF$29)),((INT(AF$29/$K68)-INT((AF$29-1)/$K68))*$S68*((1+'Inputs &amp; Summary'!$D$7)^AF$29))),(_xlfn.WEIBULL.DIST(AF$29,$L68,$K68,FALSE)*$S68*((1+'Inputs &amp; Summary'!$D$7)^AF$29))),IF($M68=Lists!$H$3,IF($K68&lt;1,((($R68*(1-$E68)+$Q68*(1-$F68))/$K68)*((1+'Inputs &amp; Summary'!$D$7)^AF$29)),((INT(AF$29/$K68)-INT((AF$29-1)/$K68))*($R68*(1-$E68)+$Q68*(1-$F68))*((1+'Inputs &amp; Summary'!$D$7)^AF$29))),((_xlfn.WEIBULL.DIST(AF$29,$L68,$K68,FALSE)*($R68*(1-$E68)+$Q68*(1-$F68))*((1+'Inputs &amp; Summary'!$D$7)^AF$29))))))</f>
        <v>0</v>
      </c>
      <c r="AG68" s="114">
        <f>$D68*IF(AG$29&gt;'Inputs &amp; Summary'!$D$5,0,IF(AG$29&gt;VLOOKUP($G68,Lists!$J$17:$K$21,2),IF($M68=Lists!$H$3,IF($K68&lt;1,(($S68/$K68)*((1+'Inputs &amp; Summary'!$D$7)^AG$29)),((INT(AG$29/$K68)-INT((AG$29-1)/$K68))*$S68*((1+'Inputs &amp; Summary'!$D$7)^AG$29))),(_xlfn.WEIBULL.DIST(AG$29,$L68,$K68,FALSE)*$S68*((1+'Inputs &amp; Summary'!$D$7)^AG$29))),IF($M68=Lists!$H$3,IF($K68&lt;1,((($R68*(1-$E68)+$Q68*(1-$F68))/$K68)*((1+'Inputs &amp; Summary'!$D$7)^AG$29)),((INT(AG$29/$K68)-INT((AG$29-1)/$K68))*($R68*(1-$E68)+$Q68*(1-$F68))*((1+'Inputs &amp; Summary'!$D$7)^AG$29))),((_xlfn.WEIBULL.DIST(AG$29,$L68,$K68,FALSE)*($R68*(1-$E68)+$Q68*(1-$F68))*((1+'Inputs &amp; Summary'!$D$7)^AG$29))))))</f>
        <v>0</v>
      </c>
      <c r="AH68" s="114">
        <f>$D68*IF(AH$29&gt;'Inputs &amp; Summary'!$D$5,0,IF(AH$29&gt;VLOOKUP($G68,Lists!$J$17:$K$21,2),IF($M68=Lists!$H$3,IF($K68&lt;1,(($S68/$K68)*((1+'Inputs &amp; Summary'!$D$7)^AH$29)),((INT(AH$29/$K68)-INT((AH$29-1)/$K68))*$S68*((1+'Inputs &amp; Summary'!$D$7)^AH$29))),(_xlfn.WEIBULL.DIST(AH$29,$L68,$K68,FALSE)*$S68*((1+'Inputs &amp; Summary'!$D$7)^AH$29))),IF($M68=Lists!$H$3,IF($K68&lt;1,((($R68*(1-$E68)+$Q68*(1-$F68))/$K68)*((1+'Inputs &amp; Summary'!$D$7)^AH$29)),((INT(AH$29/$K68)-INT((AH$29-1)/$K68))*($R68*(1-$E68)+$Q68*(1-$F68))*((1+'Inputs &amp; Summary'!$D$7)^AH$29))),((_xlfn.WEIBULL.DIST(AH$29,$L68,$K68,FALSE)*($R68*(1-$E68)+$Q68*(1-$F68))*((1+'Inputs &amp; Summary'!$D$7)^AH$29))))))</f>
        <v>0</v>
      </c>
      <c r="AI68" s="114">
        <f>$D68*IF(AI$29&gt;'Inputs &amp; Summary'!$D$5,0,IF(AI$29&gt;VLOOKUP($G68,Lists!$J$17:$K$21,2),IF($M68=Lists!$H$3,IF($K68&lt;1,(($S68/$K68)*((1+'Inputs &amp; Summary'!$D$7)^AI$29)),((INT(AI$29/$K68)-INT((AI$29-1)/$K68))*$S68*((1+'Inputs &amp; Summary'!$D$7)^AI$29))),(_xlfn.WEIBULL.DIST(AI$29,$L68,$K68,FALSE)*$S68*((1+'Inputs &amp; Summary'!$D$7)^AI$29))),IF($M68=Lists!$H$3,IF($K68&lt;1,((($R68*(1-$E68)+$Q68*(1-$F68))/$K68)*((1+'Inputs &amp; Summary'!$D$7)^AI$29)),((INT(AI$29/$K68)-INT((AI$29-1)/$K68))*($R68*(1-$E68)+$Q68*(1-$F68))*((1+'Inputs &amp; Summary'!$D$7)^AI$29))),((_xlfn.WEIBULL.DIST(AI$29,$L68,$K68,FALSE)*($R68*(1-$E68)+$Q68*(1-$F68))*((1+'Inputs &amp; Summary'!$D$7)^AI$29))))))</f>
        <v>3323.4833284257538</v>
      </c>
      <c r="AJ68" s="114">
        <f>$D68*IF(AJ$29&gt;'Inputs &amp; Summary'!$D$5,0,IF(AJ$29&gt;VLOOKUP($G68,Lists!$J$17:$K$21,2),IF($M68=Lists!$H$3,IF($K68&lt;1,(($S68/$K68)*((1+'Inputs &amp; Summary'!$D$7)^AJ$29)),((INT(AJ$29/$K68)-INT((AJ$29-1)/$K68))*$S68*((1+'Inputs &amp; Summary'!$D$7)^AJ$29))),(_xlfn.WEIBULL.DIST(AJ$29,$L68,$K68,FALSE)*$S68*((1+'Inputs &amp; Summary'!$D$7)^AJ$29))),IF($M68=Lists!$H$3,IF($K68&lt;1,((($R68*(1-$E68)+$Q68*(1-$F68))/$K68)*((1+'Inputs &amp; Summary'!$D$7)^AJ$29)),((INT(AJ$29/$K68)-INT((AJ$29-1)/$K68))*($R68*(1-$E68)+$Q68*(1-$F68))*((1+'Inputs &amp; Summary'!$D$7)^AJ$29))),((_xlfn.WEIBULL.DIST(AJ$29,$L68,$K68,FALSE)*($R68*(1-$E68)+$Q68*(1-$F68))*((1+'Inputs &amp; Summary'!$D$7)^AJ$29))))))</f>
        <v>3067.3563152538827</v>
      </c>
      <c r="AK68" s="114">
        <f>$D68*IF(AK$29&gt;'Inputs &amp; Summary'!$D$5,0,IF(AK$29&gt;VLOOKUP($G68,Lists!$J$17:$K$21,2),IF($M68=Lists!$H$3,IF($K68&lt;1,(($S68/$K68)*((1+'Inputs &amp; Summary'!$D$7)^AK$29)),((INT(AK$29/$K68)-INT((AK$29-1)/$K68))*$S68*((1+'Inputs &amp; Summary'!$D$7)^AK$29))),(_xlfn.WEIBULL.DIST(AK$29,$L68,$K68,FALSE)*$S68*((1+'Inputs &amp; Summary'!$D$7)^AK$29))),IF($M68=Lists!$H$3,IF($K68&lt;1,((($R68*(1-$E68)+$Q68*(1-$F68))/$K68)*((1+'Inputs &amp; Summary'!$D$7)^AK$29)),((INT(AK$29/$K68)-INT((AK$29-1)/$K68))*($R68*(1-$E68)+$Q68*(1-$F68))*((1+'Inputs &amp; Summary'!$D$7)^AK$29))),((_xlfn.WEIBULL.DIST(AK$29,$L68,$K68,FALSE)*($R68*(1-$E68)+$Q68*(1-$F68))*((1+'Inputs &amp; Summary'!$D$7)^AK$29))))))</f>
        <v>2830.9679438604298</v>
      </c>
      <c r="AL68" s="114">
        <f>$D68*IF(AL$29&gt;'Inputs &amp; Summary'!$D$5,0,IF(AL$29&gt;VLOOKUP($G68,Lists!$J$17:$K$21,2),IF($M68=Lists!$H$3,IF($K68&lt;1,(($S68/$K68)*((1+'Inputs &amp; Summary'!$D$7)^AL$29)),((INT(AL$29/$K68)-INT((AL$29-1)/$K68))*$S68*((1+'Inputs &amp; Summary'!$D$7)^AL$29))),(_xlfn.WEIBULL.DIST(AL$29,$L68,$K68,FALSE)*$S68*((1+'Inputs &amp; Summary'!$D$7)^AL$29))),IF($M68=Lists!$H$3,IF($K68&lt;1,((($R68*(1-$E68)+$Q68*(1-$F68))/$K68)*((1+'Inputs &amp; Summary'!$D$7)^AL$29)),((INT(AL$29/$K68)-INT((AL$29-1)/$K68))*($R68*(1-$E68)+$Q68*(1-$F68))*((1+'Inputs &amp; Summary'!$D$7)^AL$29))),((_xlfn.WEIBULL.DIST(AL$29,$L68,$K68,FALSE)*($R68*(1-$E68)+$Q68*(1-$F68))*((1+'Inputs &amp; Summary'!$D$7)^AL$29))))))</f>
        <v>2612.797039362546</v>
      </c>
      <c r="AM68" s="114">
        <f>$D68*IF(AM$29&gt;'Inputs &amp; Summary'!$D$5,0,IF(AM$29&gt;VLOOKUP($G68,Lists!$J$17:$K$21,2),IF($M68=Lists!$H$3,IF($K68&lt;1,(($S68/$K68)*((1+'Inputs &amp; Summary'!$D$7)^AM$29)),((INT(AM$29/$K68)-INT((AM$29-1)/$K68))*$S68*((1+'Inputs &amp; Summary'!$D$7)^AM$29))),(_xlfn.WEIBULL.DIST(AM$29,$L68,$K68,FALSE)*$S68*((1+'Inputs &amp; Summary'!$D$7)^AM$29))),IF($M68=Lists!$H$3,IF($K68&lt;1,((($R68*(1-$E68)+$Q68*(1-$F68))/$K68)*((1+'Inputs &amp; Summary'!$D$7)^AM$29)),((INT(AM$29/$K68)-INT((AM$29-1)/$K68))*($R68*(1-$E68)+$Q68*(1-$F68))*((1+'Inputs &amp; Summary'!$D$7)^AM$29))),((_xlfn.WEIBULL.DIST(AM$29,$L68,$K68,FALSE)*($R68*(1-$E68)+$Q68*(1-$F68))*((1+'Inputs &amp; Summary'!$D$7)^AM$29))))))</f>
        <v>2411.4396574877806</v>
      </c>
      <c r="AN68" s="114">
        <f>$D68*IF(AN$29&gt;'Inputs &amp; Summary'!$D$5,0,IF(AN$29&gt;VLOOKUP($G68,Lists!$J$17:$K$21,2),IF($M68=Lists!$H$3,IF($K68&lt;1,(($S68/$K68)*((1+'Inputs &amp; Summary'!$D$7)^AN$29)),((INT(AN$29/$K68)-INT((AN$29-1)/$K68))*$S68*((1+'Inputs &amp; Summary'!$D$7)^AN$29))),(_xlfn.WEIBULL.DIST(AN$29,$L68,$K68,FALSE)*$S68*((1+'Inputs &amp; Summary'!$D$7)^AN$29))),IF($M68=Lists!$H$3,IF($K68&lt;1,((($R68*(1-$E68)+$Q68*(1-$F68))/$K68)*((1+'Inputs &amp; Summary'!$D$7)^AN$29)),((INT(AN$29/$K68)-INT((AN$29-1)/$K68))*($R68*(1-$E68)+$Q68*(1-$F68))*((1+'Inputs &amp; Summary'!$D$7)^AN$29))),((_xlfn.WEIBULL.DIST(AN$29,$L68,$K68,FALSE)*($R68*(1-$E68)+$Q68*(1-$F68))*((1+'Inputs &amp; Summary'!$D$7)^AN$29))))))</f>
        <v>2225.6000500993778</v>
      </c>
      <c r="AO68" s="114">
        <f>$D68*IF(AO$29&gt;'Inputs &amp; Summary'!$D$5,0,IF(AO$29&gt;VLOOKUP($G68,Lists!$J$17:$K$21,2),IF($M68=Lists!$H$3,IF($K68&lt;1,(($S68/$K68)*((1+'Inputs &amp; Summary'!$D$7)^AO$29)),((INT(AO$29/$K68)-INT((AO$29-1)/$K68))*$S68*((1+'Inputs &amp; Summary'!$D$7)^AO$29))),(_xlfn.WEIBULL.DIST(AO$29,$L68,$K68,FALSE)*$S68*((1+'Inputs &amp; Summary'!$D$7)^AO$29))),IF($M68=Lists!$H$3,IF($K68&lt;1,((($R68*(1-$E68)+$Q68*(1-$F68))/$K68)*((1+'Inputs &amp; Summary'!$D$7)^AO$29)),((INT(AO$29/$K68)-INT((AO$29-1)/$K68))*($R68*(1-$E68)+$Q68*(1-$F68))*((1+'Inputs &amp; Summary'!$D$7)^AO$29))),((_xlfn.WEIBULL.DIST(AO$29,$L68,$K68,FALSE)*($R68*(1-$E68)+$Q68*(1-$F68))*((1+'Inputs &amp; Summary'!$D$7)^AO$29))))))</f>
        <v>2054.0823269708767</v>
      </c>
      <c r="AP68" s="114">
        <f>$D68*IF(AP$29&gt;'Inputs &amp; Summary'!$D$5,0,IF(AP$29&gt;VLOOKUP($G68,Lists!$J$17:$K$21,2),IF($M68=Lists!$H$3,IF($K68&lt;1,(($S68/$K68)*((1+'Inputs &amp; Summary'!$D$7)^AP$29)),((INT(AP$29/$K68)-INT((AP$29-1)/$K68))*$S68*((1+'Inputs &amp; Summary'!$D$7)^AP$29))),(_xlfn.WEIBULL.DIST(AP$29,$L68,$K68,FALSE)*$S68*((1+'Inputs &amp; Summary'!$D$7)^AP$29))),IF($M68=Lists!$H$3,IF($K68&lt;1,((($R68*(1-$E68)+$Q68*(1-$F68))/$K68)*((1+'Inputs &amp; Summary'!$D$7)^AP$29)),((INT(AP$29/$K68)-INT((AP$29-1)/$K68))*($R68*(1-$E68)+$Q68*(1-$F68))*((1+'Inputs &amp; Summary'!$D$7)^AP$29))),((_xlfn.WEIBULL.DIST(AP$29,$L68,$K68,FALSE)*($R68*(1-$E68)+$Q68*(1-$F68))*((1+'Inputs &amp; Summary'!$D$7)^AP$29))))))</f>
        <v>1895.7827601530155</v>
      </c>
      <c r="AQ68" s="114">
        <f>$D68*IF(AQ$29&gt;'Inputs &amp; Summary'!$D$5,0,IF(AQ$29&gt;VLOOKUP($G68,Lists!$J$17:$K$21,2),IF($M68=Lists!$H$3,IF($K68&lt;1,(($S68/$K68)*((1+'Inputs &amp; Summary'!$D$7)^AQ$29)),((INT(AQ$29/$K68)-INT((AQ$29-1)/$K68))*$S68*((1+'Inputs &amp; Summary'!$D$7)^AQ$29))),(_xlfn.WEIBULL.DIST(AQ$29,$L68,$K68,FALSE)*$S68*((1+'Inputs &amp; Summary'!$D$7)^AQ$29))),IF($M68=Lists!$H$3,IF($K68&lt;1,((($R68*(1-$E68)+$Q68*(1-$F68))/$K68)*((1+'Inputs &amp; Summary'!$D$7)^AQ$29)),((INT(AQ$29/$K68)-INT((AQ$29-1)/$K68))*($R68*(1-$E68)+$Q68*(1-$F68))*((1+'Inputs &amp; Summary'!$D$7)^AQ$29))),((_xlfn.WEIBULL.DIST(AQ$29,$L68,$K68,FALSE)*($R68*(1-$E68)+$Q68*(1-$F68))*((1+'Inputs &amp; Summary'!$D$7)^AQ$29))))))</f>
        <v>1749.6826814110184</v>
      </c>
      <c r="AR68" s="114">
        <f>$D68*IF(AR$29&gt;'Inputs &amp; Summary'!$D$5,0,IF(AR$29&gt;VLOOKUP($G68,Lists!$J$17:$K$21,2),IF($M68=Lists!$H$3,IF($K68&lt;1,(($S68/$K68)*((1+'Inputs &amp; Summary'!$D$7)^AR$29)),((INT(AR$29/$K68)-INT((AR$29-1)/$K68))*$S68*((1+'Inputs &amp; Summary'!$D$7)^AR$29))),(_xlfn.WEIBULL.DIST(AR$29,$L68,$K68,FALSE)*$S68*((1+'Inputs &amp; Summary'!$D$7)^AR$29))),IF($M68=Lists!$H$3,IF($K68&lt;1,((($R68*(1-$E68)+$Q68*(1-$F68))/$K68)*((1+'Inputs &amp; Summary'!$D$7)^AR$29)),((INT(AR$29/$K68)-INT((AR$29-1)/$K68))*($R68*(1-$E68)+$Q68*(1-$F68))*((1+'Inputs &amp; Summary'!$D$7)^AR$29))),((_xlfn.WEIBULL.DIST(AR$29,$L68,$K68,FALSE)*($R68*(1-$E68)+$Q68*(1-$F68))*((1+'Inputs &amp; Summary'!$D$7)^AR$29))))))</f>
        <v>1614.8419270267841</v>
      </c>
      <c r="AS68" s="114">
        <f>$D68*IF(AS$29&gt;'Inputs &amp; Summary'!$D$5,0,IF(AS$29&gt;VLOOKUP($G68,Lists!$J$17:$K$21,2),IF($M68=Lists!$H$3,IF($K68&lt;1,(($S68/$K68)*((1+'Inputs &amp; Summary'!$D$7)^AS$29)),((INT(AS$29/$K68)-INT((AS$29-1)/$K68))*$S68*((1+'Inputs &amp; Summary'!$D$7)^AS$29))),(_xlfn.WEIBULL.DIST(AS$29,$L68,$K68,FALSE)*$S68*((1+'Inputs &amp; Summary'!$D$7)^AS$29))),IF($M68=Lists!$H$3,IF($K68&lt;1,((($R68*(1-$E68)+$Q68*(1-$F68))/$K68)*((1+'Inputs &amp; Summary'!$D$7)^AS$29)),((INT(AS$29/$K68)-INT((AS$29-1)/$K68))*($R68*(1-$E68)+$Q68*(1-$F68))*((1+'Inputs &amp; Summary'!$D$7)^AS$29))),((_xlfn.WEIBULL.DIST(AS$29,$L68,$K68,FALSE)*($R68*(1-$E68)+$Q68*(1-$F68))*((1+'Inputs &amp; Summary'!$D$7)^AS$29))))))</f>
        <v>0</v>
      </c>
      <c r="AT68" s="114">
        <f>$D68*IF(AT$29&gt;'Inputs &amp; Summary'!$D$5,0,IF(AT$29&gt;VLOOKUP($G68,Lists!$J$17:$K$21,2),IF($M68=Lists!$H$3,IF($K68&lt;1,(($S68/$K68)*((1+'Inputs &amp; Summary'!$D$7)^AT$29)),((INT(AT$29/$K68)-INT((AT$29-1)/$K68))*$S68*((1+'Inputs &amp; Summary'!$D$7)^AT$29))),(_xlfn.WEIBULL.DIST(AT$29,$L68,$K68,FALSE)*$S68*((1+'Inputs &amp; Summary'!$D$7)^AT$29))),IF($M68=Lists!$H$3,IF($K68&lt;1,((($R68*(1-$E68)+$Q68*(1-$F68))/$K68)*((1+'Inputs &amp; Summary'!$D$7)^AT$29)),((INT(AT$29/$K68)-INT((AT$29-1)/$K68))*($R68*(1-$E68)+$Q68*(1-$F68))*((1+'Inputs &amp; Summary'!$D$7)^AT$29))),((_xlfn.WEIBULL.DIST(AT$29,$L68,$K68,FALSE)*($R68*(1-$E68)+$Q68*(1-$F68))*((1+'Inputs &amp; Summary'!$D$7)^AT$29))))))</f>
        <v>0</v>
      </c>
      <c r="AU68" s="114">
        <f>$D68*IF(AU$29&gt;'Inputs &amp; Summary'!$D$5,0,IF(AU$29&gt;VLOOKUP($G68,Lists!$J$17:$K$21,2),IF($M68=Lists!$H$3,IF($K68&lt;1,(($S68/$K68)*((1+'Inputs &amp; Summary'!$D$7)^AU$29)),((INT(AU$29/$K68)-INT((AU$29-1)/$K68))*$S68*((1+'Inputs &amp; Summary'!$D$7)^AU$29))),(_xlfn.WEIBULL.DIST(AU$29,$L68,$K68,FALSE)*$S68*((1+'Inputs &amp; Summary'!$D$7)^AU$29))),IF($M68=Lists!$H$3,IF($K68&lt;1,((($R68*(1-$E68)+$Q68*(1-$F68))/$K68)*((1+'Inputs &amp; Summary'!$D$7)^AU$29)),((INT(AU$29/$K68)-INT((AU$29-1)/$K68))*($R68*(1-$E68)+$Q68*(1-$F68))*((1+'Inputs &amp; Summary'!$D$7)^AU$29))),((_xlfn.WEIBULL.DIST(AU$29,$L68,$K68,FALSE)*($R68*(1-$E68)+$Q68*(1-$F68))*((1+'Inputs &amp; Summary'!$D$7)^AU$29))))))</f>
        <v>0</v>
      </c>
      <c r="AV68" s="114">
        <f>$D68*IF(AV$29&gt;'Inputs &amp; Summary'!$D$5,0,IF(AV$29&gt;VLOOKUP($G68,Lists!$J$17:$K$21,2),IF($M68=Lists!$H$3,IF($K68&lt;1,(($S68/$K68)*((1+'Inputs &amp; Summary'!$D$7)^AV$29)),((INT(AV$29/$K68)-INT((AV$29-1)/$K68))*$S68*((1+'Inputs &amp; Summary'!$D$7)^AV$29))),(_xlfn.WEIBULL.DIST(AV$29,$L68,$K68,FALSE)*$S68*((1+'Inputs &amp; Summary'!$D$7)^AV$29))),IF($M68=Lists!$H$3,IF($K68&lt;1,((($R68*(1-$E68)+$Q68*(1-$F68))/$K68)*((1+'Inputs &amp; Summary'!$D$7)^AV$29)),((INT(AV$29/$K68)-INT((AV$29-1)/$K68))*($R68*(1-$E68)+$Q68*(1-$F68))*((1+'Inputs &amp; Summary'!$D$7)^AV$29))),((_xlfn.WEIBULL.DIST(AV$29,$L68,$K68,FALSE)*($R68*(1-$E68)+$Q68*(1-$F68))*((1+'Inputs &amp; Summary'!$D$7)^AV$29))))))</f>
        <v>0</v>
      </c>
      <c r="AW68" s="114">
        <f>$D68*IF(AW$29&gt;'Inputs &amp; Summary'!$D$5,0,IF(AW$29&gt;VLOOKUP($G68,Lists!$J$17:$K$21,2),IF($M68=Lists!$H$3,IF($K68&lt;1,(($S68/$K68)*((1+'Inputs &amp; Summary'!$D$7)^AW$29)),((INT(AW$29/$K68)-INT((AW$29-1)/$K68))*$S68*((1+'Inputs &amp; Summary'!$D$7)^AW$29))),(_xlfn.WEIBULL.DIST(AW$29,$L68,$K68,FALSE)*$S68*((1+'Inputs &amp; Summary'!$D$7)^AW$29))),IF($M68=Lists!$H$3,IF($K68&lt;1,((($R68*(1-$E68)+$Q68*(1-$F68))/$K68)*((1+'Inputs &amp; Summary'!$D$7)^AW$29)),((INT(AW$29/$K68)-INT((AW$29-1)/$K68))*($R68*(1-$E68)+$Q68*(1-$F68))*((1+'Inputs &amp; Summary'!$D$7)^AW$29))),((_xlfn.WEIBULL.DIST(AW$29,$L68,$K68,FALSE)*($R68*(1-$E68)+$Q68*(1-$F68))*((1+'Inputs &amp; Summary'!$D$7)^AW$29))))))</f>
        <v>0</v>
      </c>
      <c r="AX68" s="114">
        <f>$D68*IF(AX$29&gt;'Inputs &amp; Summary'!$D$5,0,IF(AX$29&gt;VLOOKUP($G68,Lists!$J$17:$K$21,2),IF($M68=Lists!$H$3,IF($K68&lt;1,(($S68/$K68)*((1+'Inputs &amp; Summary'!$D$7)^AX$29)),((INT(AX$29/$K68)-INT((AX$29-1)/$K68))*$S68*((1+'Inputs &amp; Summary'!$D$7)^AX$29))),(_xlfn.WEIBULL.DIST(AX$29,$L68,$K68,FALSE)*$S68*((1+'Inputs &amp; Summary'!$D$7)^AX$29))),IF($M68=Lists!$H$3,IF($K68&lt;1,((($R68*(1-$E68)+$Q68*(1-$F68))/$K68)*((1+'Inputs &amp; Summary'!$D$7)^AX$29)),((INT(AX$29/$K68)-INT((AX$29-1)/$K68))*($R68*(1-$E68)+$Q68*(1-$F68))*((1+'Inputs &amp; Summary'!$D$7)^AX$29))),((_xlfn.WEIBULL.DIST(AX$29,$L68,$K68,FALSE)*($R68*(1-$E68)+$Q68*(1-$F68))*((1+'Inputs &amp; Summary'!$D$7)^AX$29))))))</f>
        <v>0</v>
      </c>
      <c r="AY68" s="114">
        <f>$D68*IF(AY$29&gt;'Inputs &amp; Summary'!$D$5,0,IF(AY$29&gt;VLOOKUP($G68,Lists!$J$17:$K$21,2),IF($M68=Lists!$H$3,IF($K68&lt;1,(($S68/$K68)*((1+'Inputs &amp; Summary'!$D$7)^AY$29)),((INT(AY$29/$K68)-INT((AY$29-1)/$K68))*$S68*((1+'Inputs &amp; Summary'!$D$7)^AY$29))),(_xlfn.WEIBULL.DIST(AY$29,$L68,$K68,FALSE)*$S68*((1+'Inputs &amp; Summary'!$D$7)^AY$29))),IF($M68=Lists!$H$3,IF($K68&lt;1,((($R68*(1-$E68)+$Q68*(1-$F68))/$K68)*((1+'Inputs &amp; Summary'!$D$7)^AY$29)),((INT(AY$29/$K68)-INT((AY$29-1)/$K68))*($R68*(1-$E68)+$Q68*(1-$F68))*((1+'Inputs &amp; Summary'!$D$7)^AY$29))),((_xlfn.WEIBULL.DIST(AY$29,$L68,$K68,FALSE)*($R68*(1-$E68)+$Q68*(1-$F68))*((1+'Inputs &amp; Summary'!$D$7)^AY$29))))))</f>
        <v>0</v>
      </c>
      <c r="AZ68" s="114">
        <f>$D68*IF(AZ$29&gt;'Inputs &amp; Summary'!$D$5,0,IF(AZ$29&gt;VLOOKUP($G68,Lists!$J$17:$K$21,2),IF($M68=Lists!$H$3,IF($K68&lt;1,(($S68/$K68)*((1+'Inputs &amp; Summary'!$D$7)^AZ$29)),((INT(AZ$29/$K68)-INT((AZ$29-1)/$K68))*$S68*((1+'Inputs &amp; Summary'!$D$7)^AZ$29))),(_xlfn.WEIBULL.DIST(AZ$29,$L68,$K68,FALSE)*$S68*((1+'Inputs &amp; Summary'!$D$7)^AZ$29))),IF($M68=Lists!$H$3,IF($K68&lt;1,((($R68*(1-$E68)+$Q68*(1-$F68))/$K68)*((1+'Inputs &amp; Summary'!$D$7)^AZ$29)),((INT(AZ$29/$K68)-INT((AZ$29-1)/$K68))*($R68*(1-$E68)+$Q68*(1-$F68))*((1+'Inputs &amp; Summary'!$D$7)^AZ$29))),((_xlfn.WEIBULL.DIST(AZ$29,$L68,$K68,FALSE)*($R68*(1-$E68)+$Q68*(1-$F68))*((1+'Inputs &amp; Summary'!$D$7)^AZ$29))))))</f>
        <v>0</v>
      </c>
      <c r="BA68" s="114">
        <f>$D68*IF(BA$29&gt;'Inputs &amp; Summary'!$D$5,0,IF(BA$29&gt;VLOOKUP($G68,Lists!$J$17:$K$21,2),IF($M68=Lists!$H$3,IF($K68&lt;1,(($S68/$K68)*((1+'Inputs &amp; Summary'!$D$7)^BA$29)),((INT(BA$29/$K68)-INT((BA$29-1)/$K68))*$S68*((1+'Inputs &amp; Summary'!$D$7)^BA$29))),(_xlfn.WEIBULL.DIST(BA$29,$L68,$K68,FALSE)*$S68*((1+'Inputs &amp; Summary'!$D$7)^BA$29))),IF($M68=Lists!$H$3,IF($K68&lt;1,((($R68*(1-$E68)+$Q68*(1-$F68))/$K68)*((1+'Inputs &amp; Summary'!$D$7)^BA$29)),((INT(BA$29/$K68)-INT((BA$29-1)/$K68))*($R68*(1-$E68)+$Q68*(1-$F68))*((1+'Inputs &amp; Summary'!$D$7)^BA$29))),((_xlfn.WEIBULL.DIST(BA$29,$L68,$K68,FALSE)*($R68*(1-$E68)+$Q68*(1-$F68))*((1+'Inputs &amp; Summary'!$D$7)^BA$29))))))</f>
        <v>0</v>
      </c>
      <c r="BB68" s="114">
        <f>$D68*IF(BB$29&gt;'Inputs &amp; Summary'!$D$5,0,IF(BB$29&gt;VLOOKUP($G68,Lists!$J$17:$K$21,2),IF($M68=Lists!$H$3,IF($K68&lt;1,(($S68/$K68)*((1+'Inputs &amp; Summary'!$D$7)^BB$29)),((INT(BB$29/$K68)-INT((BB$29-1)/$K68))*$S68*((1+'Inputs &amp; Summary'!$D$7)^BB$29))),(_xlfn.WEIBULL.DIST(BB$29,$L68,$K68,FALSE)*$S68*((1+'Inputs &amp; Summary'!$D$7)^BB$29))),IF($M68=Lists!$H$3,IF($K68&lt;1,((($R68*(1-$E68)+$Q68*(1-$F68))/$K68)*((1+'Inputs &amp; Summary'!$D$7)^BB$29)),((INT(BB$29/$K68)-INT((BB$29-1)/$K68))*($R68*(1-$E68)+$Q68*(1-$F68))*((1+'Inputs &amp; Summary'!$D$7)^BB$29))),((_xlfn.WEIBULL.DIST(BB$29,$L68,$K68,FALSE)*($R68*(1-$E68)+$Q68*(1-$F68))*((1+'Inputs &amp; Summary'!$D$7)^BB$29))))))</f>
        <v>0</v>
      </c>
      <c r="BC68" s="114">
        <f>$D68*IF(BC$29&gt;'Inputs &amp; Summary'!$D$5,0,IF(BC$29&gt;VLOOKUP($G68,Lists!$J$17:$K$21,2),IF($M68=Lists!$H$3,IF($K68&lt;1,(($S68/$K68)*((1+'Inputs &amp; Summary'!$D$7)^BC$29)),((INT(BC$29/$K68)-INT((BC$29-1)/$K68))*$S68*((1+'Inputs &amp; Summary'!$D$7)^BC$29))),(_xlfn.WEIBULL.DIST(BC$29,$L68,$K68,FALSE)*$S68*((1+'Inputs &amp; Summary'!$D$7)^BC$29))),IF($M68=Lists!$H$3,IF($K68&lt;1,((($R68*(1-$E68)+$Q68*(1-$F68))/$K68)*((1+'Inputs &amp; Summary'!$D$7)^BC$29)),((INT(BC$29/$K68)-INT((BC$29-1)/$K68))*($R68*(1-$E68)+$Q68*(1-$F68))*((1+'Inputs &amp; Summary'!$D$7)^BC$29))),((_xlfn.WEIBULL.DIST(BC$29,$L68,$K68,FALSE)*($R68*(1-$E68)+$Q68*(1-$F68))*((1+'Inputs &amp; Summary'!$D$7)^BC$29))))))</f>
        <v>0</v>
      </c>
      <c r="BD68" s="114">
        <f>$D68*IF(BD$29&gt;'Inputs &amp; Summary'!$D$5,0,IF(BD$29&gt;VLOOKUP($G68,Lists!$J$17:$K$21,2),IF($M68=Lists!$H$3,IF($K68&lt;1,(($S68/$K68)*((1+'Inputs &amp; Summary'!$D$7)^BD$29)),((INT(BD$29/$K68)-INT((BD$29-1)/$K68))*$S68*((1+'Inputs &amp; Summary'!$D$7)^BD$29))),(_xlfn.WEIBULL.DIST(BD$29,$L68,$K68,FALSE)*$S68*((1+'Inputs &amp; Summary'!$D$7)^BD$29))),IF($M68=Lists!$H$3,IF($K68&lt;1,((($R68*(1-$E68)+$Q68*(1-$F68))/$K68)*((1+'Inputs &amp; Summary'!$D$7)^BD$29)),((INT(BD$29/$K68)-INT((BD$29-1)/$K68))*($R68*(1-$E68)+$Q68*(1-$F68))*((1+'Inputs &amp; Summary'!$D$7)^BD$29))),((_xlfn.WEIBULL.DIST(BD$29,$L68,$K68,FALSE)*($R68*(1-$E68)+$Q68*(1-$F68))*((1+'Inputs &amp; Summary'!$D$7)^BD$29))))))</f>
        <v>0</v>
      </c>
      <c r="BE68" s="114">
        <f>$D68*IF(BE$29&gt;'Inputs &amp; Summary'!$D$5,0,IF(BE$29&gt;VLOOKUP($G68,Lists!$J$17:$K$21,2),IF($M68=Lists!$H$3,IF($K68&lt;1,(($S68/$K68)*((1+'Inputs &amp; Summary'!$D$7)^BE$29)),((INT(BE$29/$K68)-INT((BE$29-1)/$K68))*$S68*((1+'Inputs &amp; Summary'!$D$7)^BE$29))),(_xlfn.WEIBULL.DIST(BE$29,$L68,$K68,FALSE)*$S68*((1+'Inputs &amp; Summary'!$D$7)^BE$29))),IF($M68=Lists!$H$3,IF($K68&lt;1,((($R68*(1-$E68)+$Q68*(1-$F68))/$K68)*((1+'Inputs &amp; Summary'!$D$7)^BE$29)),((INT(BE$29/$K68)-INT((BE$29-1)/$K68))*($R68*(1-$E68)+$Q68*(1-$F68))*((1+'Inputs &amp; Summary'!$D$7)^BE$29))),((_xlfn.WEIBULL.DIST(BE$29,$L68,$K68,FALSE)*($R68*(1-$E68)+$Q68*(1-$F68))*((1+'Inputs &amp; Summary'!$D$7)^BE$29))))))</f>
        <v>0</v>
      </c>
      <c r="BF68" s="114">
        <f>$D68*IF(BF$29&gt;'Inputs &amp; Summary'!$D$5,0,IF(BF$29&gt;VLOOKUP($G68,Lists!$J$17:$K$21,2),IF($M68=Lists!$H$3,IF($K68&lt;1,(($S68/$K68)*((1+'Inputs &amp; Summary'!$D$7)^BF$29)),((INT(BF$29/$K68)-INT((BF$29-1)/$K68))*$S68*((1+'Inputs &amp; Summary'!$D$7)^BF$29))),(_xlfn.WEIBULL.DIST(BF$29,$L68,$K68,FALSE)*$S68*((1+'Inputs &amp; Summary'!$D$7)^BF$29))),IF($M68=Lists!$H$3,IF($K68&lt;1,((($R68*(1-$E68)+$Q68*(1-$F68))/$K68)*((1+'Inputs &amp; Summary'!$D$7)^BF$29)),((INT(BF$29/$K68)-INT((BF$29-1)/$K68))*($R68*(1-$E68)+$Q68*(1-$F68))*((1+'Inputs &amp; Summary'!$D$7)^BF$29))),((_xlfn.WEIBULL.DIST(BF$29,$L68,$K68,FALSE)*($R68*(1-$E68)+$Q68*(1-$F68))*((1+'Inputs &amp; Summary'!$D$7)^BF$29))))))</f>
        <v>0</v>
      </c>
      <c r="BG68" s="114">
        <f>$D68*IF(BG$29&gt;'Inputs &amp; Summary'!$D$5,0,IF(BG$29&gt;VLOOKUP($G68,Lists!$J$17:$K$21,2),IF($M68=Lists!$H$3,IF($K68&lt;1,(($S68/$K68)*((1+'Inputs &amp; Summary'!$D$7)^BG$29)),((INT(BG$29/$K68)-INT((BG$29-1)/$K68))*$S68*((1+'Inputs &amp; Summary'!$D$7)^BG$29))),(_xlfn.WEIBULL.DIST(BG$29,$L68,$K68,FALSE)*$S68*((1+'Inputs &amp; Summary'!$D$7)^BG$29))),IF($M68=Lists!$H$3,IF($K68&lt;1,((($R68*(1-$E68)+$Q68*(1-$F68))/$K68)*((1+'Inputs &amp; Summary'!$D$7)^BG$29)),((INT(BG$29/$K68)-INT((BG$29-1)/$K68))*($R68*(1-$E68)+$Q68*(1-$F68))*((1+'Inputs &amp; Summary'!$D$7)^BG$29))),((_xlfn.WEIBULL.DIST(BG$29,$L68,$K68,FALSE)*($R68*(1-$E68)+$Q68*(1-$F68))*((1+'Inputs &amp; Summary'!$D$7)^BG$29))))))</f>
        <v>0</v>
      </c>
      <c r="BH68" s="114">
        <f>$D68*IF(BH$29&gt;'Inputs &amp; Summary'!$D$5,0,IF(BH$29&gt;VLOOKUP($G68,Lists!$J$17:$K$21,2),IF($M68=Lists!$H$3,IF($K68&lt;1,(($S68/$K68)*((1+'Inputs &amp; Summary'!$D$7)^BH$29)),((INT(BH$29/$K68)-INT((BH$29-1)/$K68))*$S68*((1+'Inputs &amp; Summary'!$D$7)^BH$29))),(_xlfn.WEIBULL.DIST(BH$29,$L68,$K68,FALSE)*$S68*((1+'Inputs &amp; Summary'!$D$7)^BH$29))),IF($M68=Lists!$H$3,IF($K68&lt;1,((($R68*(1-$E68)+$Q68*(1-$F68))/$K68)*((1+'Inputs &amp; Summary'!$D$7)^BH$29)),((INT(BH$29/$K68)-INT((BH$29-1)/$K68))*($R68*(1-$E68)+$Q68*(1-$F68))*((1+'Inputs &amp; Summary'!$D$7)^BH$29))),((_xlfn.WEIBULL.DIST(BH$29,$L68,$K68,FALSE)*($R68*(1-$E68)+$Q68*(1-$F68))*((1+'Inputs &amp; Summary'!$D$7)^BH$29))))))</f>
        <v>0</v>
      </c>
      <c r="BI68" s="114">
        <f>$D68*IF(BI$29&gt;'Inputs &amp; Summary'!$D$5,0,IF(BI$29&gt;VLOOKUP($G68,Lists!$J$17:$K$21,2),IF($M68=Lists!$H$3,IF($K68&lt;1,(($S68/$K68)*((1+'Inputs &amp; Summary'!$D$7)^BI$29)),((INT(BI$29/$K68)-INT((BI$29-1)/$K68))*$S68*((1+'Inputs &amp; Summary'!$D$7)^BI$29))),(_xlfn.WEIBULL.DIST(BI$29,$L68,$K68,FALSE)*$S68*((1+'Inputs &amp; Summary'!$D$7)^BI$29))),IF($M68=Lists!$H$3,IF($K68&lt;1,((($R68*(1-$E68)+$Q68*(1-$F68))/$K68)*((1+'Inputs &amp; Summary'!$D$7)^BI$29)),((INT(BI$29/$K68)-INT((BI$29-1)/$K68))*($R68*(1-$E68)+$Q68*(1-$F68))*((1+'Inputs &amp; Summary'!$D$7)^BI$29))),((_xlfn.WEIBULL.DIST(BI$29,$L68,$K68,FALSE)*($R68*(1-$E68)+$Q68*(1-$F68))*((1+'Inputs &amp; Summary'!$D$7)^BI$29))))))</f>
        <v>0</v>
      </c>
      <c r="BJ68" s="114">
        <f>$D68*IF(BJ$29&gt;'Inputs &amp; Summary'!$D$5,0,IF(BJ$29&gt;VLOOKUP($G68,Lists!$J$17:$K$21,2),IF($M68=Lists!$H$3,IF($K68&lt;1,(($S68/$K68)*((1+'Inputs &amp; Summary'!$D$7)^BJ$29)),((INT(BJ$29/$K68)-INT((BJ$29-1)/$K68))*$S68*((1+'Inputs &amp; Summary'!$D$7)^BJ$29))),(_xlfn.WEIBULL.DIST(BJ$29,$L68,$K68,FALSE)*$S68*((1+'Inputs &amp; Summary'!$D$7)^BJ$29))),IF($M68=Lists!$H$3,IF($K68&lt;1,((($R68*(1-$E68)+$Q68*(1-$F68))/$K68)*((1+'Inputs &amp; Summary'!$D$7)^BJ$29)),((INT(BJ$29/$K68)-INT((BJ$29-1)/$K68))*($R68*(1-$E68)+$Q68*(1-$F68))*((1+'Inputs &amp; Summary'!$D$7)^BJ$29))),((_xlfn.WEIBULL.DIST(BJ$29,$L68,$K68,FALSE)*($R68*(1-$E68)+$Q68*(1-$F68))*((1+'Inputs &amp; Summary'!$D$7)^BJ$29))))))</f>
        <v>0</v>
      </c>
      <c r="BK68" s="114">
        <f>$D68*IF(BK$29&gt;'Inputs &amp; Summary'!$D$5,0,IF(BK$29&gt;VLOOKUP($G68,Lists!$J$17:$K$21,2),IF($M68=Lists!$H$3,IF($K68&lt;1,(($S68/$K68)*((1+'Inputs &amp; Summary'!$D$7)^BK$29)),((INT(BK$29/$K68)-INT((BK$29-1)/$K68))*$S68*((1+'Inputs &amp; Summary'!$D$7)^BK$29))),(_xlfn.WEIBULL.DIST(BK$29,$L68,$K68,FALSE)*$S68*((1+'Inputs &amp; Summary'!$D$7)^BK$29))),IF($M68=Lists!$H$3,IF($K68&lt;1,((($R68*(1-$E68)+$Q68*(1-$F68))/$K68)*((1+'Inputs &amp; Summary'!$D$7)^BK$29)),((INT(BK$29/$K68)-INT((BK$29-1)/$K68))*($R68*(1-$E68)+$Q68*(1-$F68))*((1+'Inputs &amp; Summary'!$D$7)^BK$29))),((_xlfn.WEIBULL.DIST(BK$29,$L68,$K68,FALSE)*($R68*(1-$E68)+$Q68*(1-$F68))*((1+'Inputs &amp; Summary'!$D$7)^BK$29))))))</f>
        <v>0</v>
      </c>
      <c r="BL68" s="114">
        <f>$D68*IF(BL$29&gt;'Inputs &amp; Summary'!$D$5,0,IF(BL$29&gt;VLOOKUP($G68,Lists!$J$17:$K$21,2),IF($M68=Lists!$H$3,IF($K68&lt;1,(($S68/$K68)*((1+'Inputs &amp; Summary'!$D$7)^BL$29)),((INT(BL$29/$K68)-INT((BL$29-1)/$K68))*$S68*((1+'Inputs &amp; Summary'!$D$7)^BL$29))),(_xlfn.WEIBULL.DIST(BL$29,$L68,$K68,FALSE)*$S68*((1+'Inputs &amp; Summary'!$D$7)^BL$29))),IF($M68=Lists!$H$3,IF($K68&lt;1,((($R68*(1-$E68)+$Q68*(1-$F68))/$K68)*((1+'Inputs &amp; Summary'!$D$7)^BL$29)),((INT(BL$29/$K68)-INT((BL$29-1)/$K68))*($R68*(1-$E68)+$Q68*(1-$F68))*((1+'Inputs &amp; Summary'!$D$7)^BL$29))),((_xlfn.WEIBULL.DIST(BL$29,$L68,$K68,FALSE)*($R68*(1-$E68)+$Q68*(1-$F68))*((1+'Inputs &amp; Summary'!$D$7)^BL$29))))))</f>
        <v>0</v>
      </c>
    </row>
    <row r="69" spans="1:64" s="1" customFormat="1" ht="28.8" x14ac:dyDescent="0.3">
      <c r="A69" s="79" t="s">
        <v>250</v>
      </c>
      <c r="B69" s="33" t="s">
        <v>152</v>
      </c>
      <c r="C69" s="33" t="s">
        <v>237</v>
      </c>
      <c r="D69" s="68">
        <v>1</v>
      </c>
      <c r="E69" s="68">
        <v>1</v>
      </c>
      <c r="F69" s="68">
        <v>1</v>
      </c>
      <c r="G69" s="213" t="s">
        <v>440</v>
      </c>
      <c r="H69" s="34" t="s">
        <v>291</v>
      </c>
      <c r="I69" s="34" t="s">
        <v>96</v>
      </c>
      <c r="J69" s="33">
        <f>VLOOKUP(I69,'Labor Rates'!$A$1:$B$16,2)</f>
        <v>14.423076923076923</v>
      </c>
      <c r="K69" s="35">
        <v>50</v>
      </c>
      <c r="L69" s="35">
        <v>2</v>
      </c>
      <c r="M69" s="36" t="s">
        <v>249</v>
      </c>
      <c r="N69" s="84">
        <f>'Inputs &amp; Summary'!$D$19</f>
        <v>1443</v>
      </c>
      <c r="O69" s="35">
        <v>0.15</v>
      </c>
      <c r="P69" s="5">
        <f>0.8*'Inputs &amp; Summary'!$D$18</f>
        <v>244</v>
      </c>
      <c r="Q69" s="73">
        <f t="shared" si="11"/>
        <v>3121.875</v>
      </c>
      <c r="R69" s="73">
        <f t="shared" si="12"/>
        <v>352092</v>
      </c>
      <c r="S69" s="74">
        <f t="shared" si="13"/>
        <v>355213.875</v>
      </c>
      <c r="T69" s="88"/>
      <c r="U69" s="80"/>
      <c r="V69" s="87">
        <f t="shared" si="14"/>
        <v>2721.5632932805297</v>
      </c>
      <c r="W69" s="87">
        <f>NPV('Inputs &amp; Summary'!$D$6,Y69:BL69)</f>
        <v>18665.230806036059</v>
      </c>
      <c r="X69" s="90">
        <f t="shared" si="15"/>
        <v>0.26436509024979093</v>
      </c>
      <c r="Y69" s="114">
        <f>$D69*IF(Y$29&gt;'Inputs &amp; Summary'!$D$5,0,IF(Y$29&gt;VLOOKUP($G69,Lists!$J$17:$K$21,2),IF($M69=Lists!$H$3,IF($K69&lt;1,(($S69/$K69)*((1+'Inputs &amp; Summary'!$D$7)^Y$29)),((INT(Y$29/$K69)-INT((Y$29-1)/$K69))*$S69*((1+'Inputs &amp; Summary'!$D$7)^Y$29))),(_xlfn.WEIBULL.DIST(Y$29,$L69,$K69,FALSE)*$S69*((1+'Inputs &amp; Summary'!$D$7)^Y$29))),IF($M69=Lists!$H$3,IF($K69&lt;1,((($R69*(1-$E69)+$Q69*(1-$F69))/$K69)*((1+'Inputs &amp; Summary'!$D$7)^Y$29)),((INT(Y$29/$K69)-INT((Y$29-1)/$K69))*($R69*(1-$E69)+$Q69*(1-$F69))*((1+'Inputs &amp; Summary'!$D$7)^Y$29))),((_xlfn.WEIBULL.DIST(Y$29,$L69,$K69,FALSE)*($R69*(1-$E69)+$Q69*(1-$F69))*((1+'Inputs &amp; Summary'!$D$7)^Y$29))))))</f>
        <v>0</v>
      </c>
      <c r="Z69" s="114">
        <f>$D69*IF(Z$29&gt;'Inputs &amp; Summary'!$D$5,0,IF(Z$29&gt;VLOOKUP($G69,Lists!$J$17:$K$21,2),IF($M69=Lists!$H$3,IF($K69&lt;1,(($S69/$K69)*((1+'Inputs &amp; Summary'!$D$7)^Z$29)),((INT(Z$29/$K69)-INT((Z$29-1)/$K69))*$S69*((1+'Inputs &amp; Summary'!$D$7)^Z$29))),(_xlfn.WEIBULL.DIST(Z$29,$L69,$K69,FALSE)*$S69*((1+'Inputs &amp; Summary'!$D$7)^Z$29))),IF($M69=Lists!$H$3,IF($K69&lt;1,((($R69*(1-$E69)+$Q69*(1-$F69))/$K69)*((1+'Inputs &amp; Summary'!$D$7)^Z$29)),((INT(Z$29/$K69)-INT((Z$29-1)/$K69))*($R69*(1-$E69)+$Q69*(1-$F69))*((1+'Inputs &amp; Summary'!$D$7)^Z$29))),((_xlfn.WEIBULL.DIST(Z$29,$L69,$K69,FALSE)*($R69*(1-$E69)+$Q69*(1-$F69))*((1+'Inputs &amp; Summary'!$D$7)^Z$29))))))</f>
        <v>0</v>
      </c>
      <c r="AA69" s="114">
        <f>$D69*IF(AA$29&gt;'Inputs &amp; Summary'!$D$5,0,IF(AA$29&gt;VLOOKUP($G69,Lists!$J$17:$K$21,2),IF($M69=Lists!$H$3,IF($K69&lt;1,(($S69/$K69)*((1+'Inputs &amp; Summary'!$D$7)^AA$29)),((INT(AA$29/$K69)-INT((AA$29-1)/$K69))*$S69*((1+'Inputs &amp; Summary'!$D$7)^AA$29))),(_xlfn.WEIBULL.DIST(AA$29,$L69,$K69,FALSE)*$S69*((1+'Inputs &amp; Summary'!$D$7)^AA$29))),IF($M69=Lists!$H$3,IF($K69&lt;1,((($R69*(1-$E69)+$Q69*(1-$F69))/$K69)*((1+'Inputs &amp; Summary'!$D$7)^AA$29)),((INT(AA$29/$K69)-INT((AA$29-1)/$K69))*($R69*(1-$E69)+$Q69*(1-$F69))*((1+'Inputs &amp; Summary'!$D$7)^AA$29))),((_xlfn.WEIBULL.DIST(AA$29,$L69,$K69,FALSE)*($R69*(1-$E69)+$Q69*(1-$F69))*((1+'Inputs &amp; Summary'!$D$7)^AA$29))))))</f>
        <v>0</v>
      </c>
      <c r="AB69" s="114">
        <f>$D69*IF(AB$29&gt;'Inputs &amp; Summary'!$D$5,0,IF(AB$29&gt;VLOOKUP($G69,Lists!$J$17:$K$21,2),IF($M69=Lists!$H$3,IF($K69&lt;1,(($S69/$K69)*((1+'Inputs &amp; Summary'!$D$7)^AB$29)),((INT(AB$29/$K69)-INT((AB$29-1)/$K69))*$S69*((1+'Inputs &amp; Summary'!$D$7)^AB$29))),(_xlfn.WEIBULL.DIST(AB$29,$L69,$K69,FALSE)*$S69*((1+'Inputs &amp; Summary'!$D$7)^AB$29))),IF($M69=Lists!$H$3,IF($K69&lt;1,((($R69*(1-$E69)+$Q69*(1-$F69))/$K69)*((1+'Inputs &amp; Summary'!$D$7)^AB$29)),((INT(AB$29/$K69)-INT((AB$29-1)/$K69))*($R69*(1-$E69)+$Q69*(1-$F69))*((1+'Inputs &amp; Summary'!$D$7)^AB$29))),((_xlfn.WEIBULL.DIST(AB$29,$L69,$K69,FALSE)*($R69*(1-$E69)+$Q69*(1-$F69))*((1+'Inputs &amp; Summary'!$D$7)^AB$29))))))</f>
        <v>0</v>
      </c>
      <c r="AC69" s="114">
        <f>$D69*IF(AC$29&gt;'Inputs &amp; Summary'!$D$5,0,IF(AC$29&gt;VLOOKUP($G69,Lists!$J$17:$K$21,2),IF($M69=Lists!$H$3,IF($K69&lt;1,(($S69/$K69)*((1+'Inputs &amp; Summary'!$D$7)^AC$29)),((INT(AC$29/$K69)-INT((AC$29-1)/$K69))*$S69*((1+'Inputs &amp; Summary'!$D$7)^AC$29))),(_xlfn.WEIBULL.DIST(AC$29,$L69,$K69,FALSE)*$S69*((1+'Inputs &amp; Summary'!$D$7)^AC$29))),IF($M69=Lists!$H$3,IF($K69&lt;1,((($R69*(1-$E69)+$Q69*(1-$F69))/$K69)*((1+'Inputs &amp; Summary'!$D$7)^AC$29)),((INT(AC$29/$K69)-INT((AC$29-1)/$K69))*($R69*(1-$E69)+$Q69*(1-$F69))*((1+'Inputs &amp; Summary'!$D$7)^AC$29))),((_xlfn.WEIBULL.DIST(AC$29,$L69,$K69,FALSE)*($R69*(1-$E69)+$Q69*(1-$F69))*((1+'Inputs &amp; Summary'!$D$7)^AC$29))))))</f>
        <v>0</v>
      </c>
      <c r="AD69" s="114">
        <f>$D69*IF(AD$29&gt;'Inputs &amp; Summary'!$D$5,0,IF(AD$29&gt;VLOOKUP($G69,Lists!$J$17:$K$21,2),IF($M69=Lists!$H$3,IF($K69&lt;1,(($S69/$K69)*((1+'Inputs &amp; Summary'!$D$7)^AD$29)),((INT(AD$29/$K69)-INT((AD$29-1)/$K69))*$S69*((1+'Inputs &amp; Summary'!$D$7)^AD$29))),(_xlfn.WEIBULL.DIST(AD$29,$L69,$K69,FALSE)*$S69*((1+'Inputs &amp; Summary'!$D$7)^AD$29))),IF($M69=Lists!$H$3,IF($K69&lt;1,((($R69*(1-$E69)+$Q69*(1-$F69))/$K69)*((1+'Inputs &amp; Summary'!$D$7)^AD$29)),((INT(AD$29/$K69)-INT((AD$29-1)/$K69))*($R69*(1-$E69)+$Q69*(1-$F69))*((1+'Inputs &amp; Summary'!$D$7)^AD$29))),((_xlfn.WEIBULL.DIST(AD$29,$L69,$K69,FALSE)*($R69*(1-$E69)+$Q69*(1-$F69))*((1+'Inputs &amp; Summary'!$D$7)^AD$29))))))</f>
        <v>0</v>
      </c>
      <c r="AE69" s="114">
        <f>$D69*IF(AE$29&gt;'Inputs &amp; Summary'!$D$5,0,IF(AE$29&gt;VLOOKUP($G69,Lists!$J$17:$K$21,2),IF($M69=Lists!$H$3,IF($K69&lt;1,(($S69/$K69)*((1+'Inputs &amp; Summary'!$D$7)^AE$29)),((INT(AE$29/$K69)-INT((AE$29-1)/$K69))*$S69*((1+'Inputs &amp; Summary'!$D$7)^AE$29))),(_xlfn.WEIBULL.DIST(AE$29,$L69,$K69,FALSE)*$S69*((1+'Inputs &amp; Summary'!$D$7)^AE$29))),IF($M69=Lists!$H$3,IF($K69&lt;1,((($R69*(1-$E69)+$Q69*(1-$F69))/$K69)*((1+'Inputs &amp; Summary'!$D$7)^AE$29)),((INT(AE$29/$K69)-INT((AE$29-1)/$K69))*($R69*(1-$E69)+$Q69*(1-$F69))*((1+'Inputs &amp; Summary'!$D$7)^AE$29))),((_xlfn.WEIBULL.DIST(AE$29,$L69,$K69,FALSE)*($R69*(1-$E69)+$Q69*(1-$F69))*((1+'Inputs &amp; Summary'!$D$7)^AE$29))))))</f>
        <v>0</v>
      </c>
      <c r="AF69" s="114">
        <f>$D69*IF(AF$29&gt;'Inputs &amp; Summary'!$D$5,0,IF(AF$29&gt;VLOOKUP($G69,Lists!$J$17:$K$21,2),IF($M69=Lists!$H$3,IF($K69&lt;1,(($S69/$K69)*((1+'Inputs &amp; Summary'!$D$7)^AF$29)),((INT(AF$29/$K69)-INT((AF$29-1)/$K69))*$S69*((1+'Inputs &amp; Summary'!$D$7)^AF$29))),(_xlfn.WEIBULL.DIST(AF$29,$L69,$K69,FALSE)*$S69*((1+'Inputs &amp; Summary'!$D$7)^AF$29))),IF($M69=Lists!$H$3,IF($K69&lt;1,((($R69*(1-$E69)+$Q69*(1-$F69))/$K69)*((1+'Inputs &amp; Summary'!$D$7)^AF$29)),((INT(AF$29/$K69)-INT((AF$29-1)/$K69))*($R69*(1-$E69)+$Q69*(1-$F69))*((1+'Inputs &amp; Summary'!$D$7)^AF$29))),((_xlfn.WEIBULL.DIST(AF$29,$L69,$K69,FALSE)*($R69*(1-$E69)+$Q69*(1-$F69))*((1+'Inputs &amp; Summary'!$D$7)^AF$29))))))</f>
        <v>0</v>
      </c>
      <c r="AG69" s="114">
        <f>$D69*IF(AG$29&gt;'Inputs &amp; Summary'!$D$5,0,IF(AG$29&gt;VLOOKUP($G69,Lists!$J$17:$K$21,2),IF($M69=Lists!$H$3,IF($K69&lt;1,(($S69/$K69)*((1+'Inputs &amp; Summary'!$D$7)^AG$29)),((INT(AG$29/$K69)-INT((AG$29-1)/$K69))*$S69*((1+'Inputs &amp; Summary'!$D$7)^AG$29))),(_xlfn.WEIBULL.DIST(AG$29,$L69,$K69,FALSE)*$S69*((1+'Inputs &amp; Summary'!$D$7)^AG$29))),IF($M69=Lists!$H$3,IF($K69&lt;1,((($R69*(1-$E69)+$Q69*(1-$F69))/$K69)*((1+'Inputs &amp; Summary'!$D$7)^AG$29)),((INT(AG$29/$K69)-INT((AG$29-1)/$K69))*($R69*(1-$E69)+$Q69*(1-$F69))*((1+'Inputs &amp; Summary'!$D$7)^AG$29))),((_xlfn.WEIBULL.DIST(AG$29,$L69,$K69,FALSE)*($R69*(1-$E69)+$Q69*(1-$F69))*((1+'Inputs &amp; Summary'!$D$7)^AG$29))))))</f>
        <v>0</v>
      </c>
      <c r="AH69" s="114">
        <f>$D69*IF(AH$29&gt;'Inputs &amp; Summary'!$D$5,0,IF(AH$29&gt;VLOOKUP($G69,Lists!$J$17:$K$21,2),IF($M69=Lists!$H$3,IF($K69&lt;1,(($S69/$K69)*((1+'Inputs &amp; Summary'!$D$7)^AH$29)),((INT(AH$29/$K69)-INT((AH$29-1)/$K69))*$S69*((1+'Inputs &amp; Summary'!$D$7)^AH$29))),(_xlfn.WEIBULL.DIST(AH$29,$L69,$K69,FALSE)*$S69*((1+'Inputs &amp; Summary'!$D$7)^AH$29))),IF($M69=Lists!$H$3,IF($K69&lt;1,((($R69*(1-$E69)+$Q69*(1-$F69))/$K69)*((1+'Inputs &amp; Summary'!$D$7)^AH$29)),((INT(AH$29/$K69)-INT((AH$29-1)/$K69))*($R69*(1-$E69)+$Q69*(1-$F69))*((1+'Inputs &amp; Summary'!$D$7)^AH$29))),((_xlfn.WEIBULL.DIST(AH$29,$L69,$K69,FALSE)*($R69*(1-$E69)+$Q69*(1-$F69))*((1+'Inputs &amp; Summary'!$D$7)^AH$29))))))</f>
        <v>0</v>
      </c>
      <c r="AI69" s="114">
        <f>$D69*IF(AI$29&gt;'Inputs &amp; Summary'!$D$5,0,IF(AI$29&gt;VLOOKUP($G69,Lists!$J$17:$K$21,2),IF($M69=Lists!$H$3,IF($K69&lt;1,(($S69/$K69)*((1+'Inputs &amp; Summary'!$D$7)^AI$29)),((INT(AI$29/$K69)-INT((AI$29-1)/$K69))*$S69*((1+'Inputs &amp; Summary'!$D$7)^AI$29))),(_xlfn.WEIBULL.DIST(AI$29,$L69,$K69,FALSE)*$S69*((1+'Inputs &amp; Summary'!$D$7)^AI$29))),IF($M69=Lists!$H$3,IF($K69&lt;1,((($R69*(1-$E69)+$Q69*(1-$F69))/$K69)*((1+'Inputs &amp; Summary'!$D$7)^AI$29)),((INT(AI$29/$K69)-INT((AI$29-1)/$K69))*($R69*(1-$E69)+$Q69*(1-$F69))*((1+'Inputs &amp; Summary'!$D$7)^AI$29))),((_xlfn.WEIBULL.DIST(AI$29,$L69,$K69,FALSE)*($R69*(1-$E69)+$Q69*(1-$F69))*((1+'Inputs &amp; Summary'!$D$7)^AI$29))))))</f>
        <v>3703.0078269787177</v>
      </c>
      <c r="AJ69" s="114">
        <f>$D69*IF(AJ$29&gt;'Inputs &amp; Summary'!$D$5,0,IF(AJ$29&gt;VLOOKUP($G69,Lists!$J$17:$K$21,2),IF($M69=Lists!$H$3,IF($K69&lt;1,(($S69/$K69)*((1+'Inputs &amp; Summary'!$D$7)^AJ$29)),((INT(AJ$29/$K69)-INT((AJ$29-1)/$K69))*$S69*((1+'Inputs &amp; Summary'!$D$7)^AJ$29))),(_xlfn.WEIBULL.DIST(AJ$29,$L69,$K69,FALSE)*$S69*((1+'Inputs &amp; Summary'!$D$7)^AJ$29))),IF($M69=Lists!$H$3,IF($K69&lt;1,((($R69*(1-$E69)+$Q69*(1-$F69))/$K69)*((1+'Inputs &amp; Summary'!$D$7)^AJ$29)),((INT(AJ$29/$K69)-INT((AJ$29-1)/$K69))*($R69*(1-$E69)+$Q69*(1-$F69))*((1+'Inputs &amp; Summary'!$D$7)^AJ$29))),((_xlfn.WEIBULL.DIST(AJ$29,$L69,$K69,FALSE)*($R69*(1-$E69)+$Q69*(1-$F69))*((1+'Inputs &amp; Summary'!$D$7)^AJ$29))))))</f>
        <v>4082.7036158393903</v>
      </c>
      <c r="AK69" s="114">
        <f>$D69*IF(AK$29&gt;'Inputs &amp; Summary'!$D$5,0,IF(AK$29&gt;VLOOKUP($G69,Lists!$J$17:$K$21,2),IF($M69=Lists!$H$3,IF($K69&lt;1,(($S69/$K69)*((1+'Inputs &amp; Summary'!$D$7)^AK$29)),((INT(AK$29/$K69)-INT((AK$29-1)/$K69))*$S69*((1+'Inputs &amp; Summary'!$D$7)^AK$29))),(_xlfn.WEIBULL.DIST(AK$29,$L69,$K69,FALSE)*$S69*((1+'Inputs &amp; Summary'!$D$7)^AK$29))),IF($M69=Lists!$H$3,IF($K69&lt;1,((($R69*(1-$E69)+$Q69*(1-$F69))/$K69)*((1+'Inputs &amp; Summary'!$D$7)^AK$29)),((INT(AK$29/$K69)-INT((AK$29-1)/$K69))*($R69*(1-$E69)+$Q69*(1-$F69))*((1+'Inputs &amp; Summary'!$D$7)^AK$29))),((_xlfn.WEIBULL.DIST(AK$29,$L69,$K69,FALSE)*($R69*(1-$E69)+$Q69*(1-$F69))*((1+'Inputs &amp; Summary'!$D$7)^AK$29))))))</f>
        <v>4466.4984399003506</v>
      </c>
      <c r="AL69" s="114">
        <f>$D69*IF(AL$29&gt;'Inputs &amp; Summary'!$D$5,0,IF(AL$29&gt;VLOOKUP($G69,Lists!$J$17:$K$21,2),IF($M69=Lists!$H$3,IF($K69&lt;1,(($S69/$K69)*((1+'Inputs &amp; Summary'!$D$7)^AL$29)),((INT(AL$29/$K69)-INT((AL$29-1)/$K69))*$S69*((1+'Inputs &amp; Summary'!$D$7)^AL$29))),(_xlfn.WEIBULL.DIST(AL$29,$L69,$K69,FALSE)*$S69*((1+'Inputs &amp; Summary'!$D$7)^AL$29))),IF($M69=Lists!$H$3,IF($K69&lt;1,((($R69*(1-$E69)+$Q69*(1-$F69))/$K69)*((1+'Inputs &amp; Summary'!$D$7)^AL$29)),((INT(AL$29/$K69)-INT((AL$29-1)/$K69))*($R69*(1-$E69)+$Q69*(1-$F69))*((1+'Inputs &amp; Summary'!$D$7)^AL$29))),((_xlfn.WEIBULL.DIST(AL$29,$L69,$K69,FALSE)*($R69*(1-$E69)+$Q69*(1-$F69))*((1+'Inputs &amp; Summary'!$D$7)^AL$29))))))</f>
        <v>4853.574065704991</v>
      </c>
      <c r="AM69" s="114">
        <f>$D69*IF(AM$29&gt;'Inputs &amp; Summary'!$D$5,0,IF(AM$29&gt;VLOOKUP($G69,Lists!$J$17:$K$21,2),IF($M69=Lists!$H$3,IF($K69&lt;1,(($S69/$K69)*((1+'Inputs &amp; Summary'!$D$7)^AM$29)),((INT(AM$29/$K69)-INT((AM$29-1)/$K69))*$S69*((1+'Inputs &amp; Summary'!$D$7)^AM$29))),(_xlfn.WEIBULL.DIST(AM$29,$L69,$K69,FALSE)*$S69*((1+'Inputs &amp; Summary'!$D$7)^AM$29))),IF($M69=Lists!$H$3,IF($K69&lt;1,((($R69*(1-$E69)+$Q69*(1-$F69))/$K69)*((1+'Inputs &amp; Summary'!$D$7)^AM$29)),((INT(AM$29/$K69)-INT((AM$29-1)/$K69))*($R69*(1-$E69)+$Q69*(1-$F69))*((1+'Inputs &amp; Summary'!$D$7)^AM$29))),((_xlfn.WEIBULL.DIST(AM$29,$L69,$K69,FALSE)*($R69*(1-$E69)+$Q69*(1-$F69))*((1+'Inputs &amp; Summary'!$D$7)^AM$29))))))</f>
        <v>5243.0891292055894</v>
      </c>
      <c r="AN69" s="114">
        <f>$D69*IF(AN$29&gt;'Inputs &amp; Summary'!$D$5,0,IF(AN$29&gt;VLOOKUP($G69,Lists!$J$17:$K$21,2),IF($M69=Lists!$H$3,IF($K69&lt;1,(($S69/$K69)*((1+'Inputs &amp; Summary'!$D$7)^AN$29)),((INT(AN$29/$K69)-INT((AN$29-1)/$K69))*$S69*((1+'Inputs &amp; Summary'!$D$7)^AN$29))),(_xlfn.WEIBULL.DIST(AN$29,$L69,$K69,FALSE)*$S69*((1+'Inputs &amp; Summary'!$D$7)^AN$29))),IF($M69=Lists!$H$3,IF($K69&lt;1,((($R69*(1-$E69)+$Q69*(1-$F69))/$K69)*((1+'Inputs &amp; Summary'!$D$7)^AN$29)),((INT(AN$29/$K69)-INT((AN$29-1)/$K69))*($R69*(1-$E69)+$Q69*(1-$F69))*((1+'Inputs &amp; Summary'!$D$7)^AN$29))),((_xlfn.WEIBULL.DIST(AN$29,$L69,$K69,FALSE)*($R69*(1-$E69)+$Q69*(1-$F69))*((1+'Inputs &amp; Summary'!$D$7)^AN$29))))))</f>
        <v>5634.1821619017073</v>
      </c>
      <c r="AO69" s="114">
        <f>$D69*IF(AO$29&gt;'Inputs &amp; Summary'!$D$5,0,IF(AO$29&gt;VLOOKUP($G69,Lists!$J$17:$K$21,2),IF($M69=Lists!$H$3,IF($K69&lt;1,(($S69/$K69)*((1+'Inputs &amp; Summary'!$D$7)^AO$29)),((INT(AO$29/$K69)-INT((AO$29-1)/$K69))*$S69*((1+'Inputs &amp; Summary'!$D$7)^AO$29))),(_xlfn.WEIBULL.DIST(AO$29,$L69,$K69,FALSE)*$S69*((1+'Inputs &amp; Summary'!$D$7)^AO$29))),IF($M69=Lists!$H$3,IF($K69&lt;1,((($R69*(1-$E69)+$Q69*(1-$F69))/$K69)*((1+'Inputs &amp; Summary'!$D$7)^AO$29)),((INT(AO$29/$K69)-INT((AO$29-1)/$K69))*($R69*(1-$E69)+$Q69*(1-$F69))*((1+'Inputs &amp; Summary'!$D$7)^AO$29))),((_xlfn.WEIBULL.DIST(AO$29,$L69,$K69,FALSE)*($R69*(1-$E69)+$Q69*(1-$F69))*((1+'Inputs &amp; Summary'!$D$7)^AO$29))))))</f>
        <v>6025.9747507628499</v>
      </c>
      <c r="AP69" s="114">
        <f>$D69*IF(AP$29&gt;'Inputs &amp; Summary'!$D$5,0,IF(AP$29&gt;VLOOKUP($G69,Lists!$J$17:$K$21,2),IF($M69=Lists!$H$3,IF($K69&lt;1,(($S69/$K69)*((1+'Inputs &amp; Summary'!$D$7)^AP$29)),((INT(AP$29/$K69)-INT((AP$29-1)/$K69))*$S69*((1+'Inputs &amp; Summary'!$D$7)^AP$29))),(_xlfn.WEIBULL.DIST(AP$29,$L69,$K69,FALSE)*$S69*((1+'Inputs &amp; Summary'!$D$7)^AP$29))),IF($M69=Lists!$H$3,IF($K69&lt;1,((($R69*(1-$E69)+$Q69*(1-$F69))/$K69)*((1+'Inputs &amp; Summary'!$D$7)^AP$29)),((INT(AP$29/$K69)-INT((AP$29-1)/$K69))*($R69*(1-$E69)+$Q69*(1-$F69))*((1+'Inputs &amp; Summary'!$D$7)^AP$29))),((_xlfn.WEIBULL.DIST(AP$29,$L69,$K69,FALSE)*($R69*(1-$E69)+$Q69*(1-$F69))*((1+'Inputs &amp; Summary'!$D$7)^AP$29))))))</f>
        <v>6417.5748157986363</v>
      </c>
      <c r="AQ69" s="114">
        <f>$D69*IF(AQ$29&gt;'Inputs &amp; Summary'!$D$5,0,IF(AQ$29&gt;VLOOKUP($G69,Lists!$J$17:$K$21,2),IF($M69=Lists!$H$3,IF($K69&lt;1,(($S69/$K69)*((1+'Inputs &amp; Summary'!$D$7)^AQ$29)),((INT(AQ$29/$K69)-INT((AQ$29-1)/$K69))*$S69*((1+'Inputs &amp; Summary'!$D$7)^AQ$29))),(_xlfn.WEIBULL.DIST(AQ$29,$L69,$K69,FALSE)*$S69*((1+'Inputs &amp; Summary'!$D$7)^AQ$29))),IF($M69=Lists!$H$3,IF($K69&lt;1,((($R69*(1-$E69)+$Q69*(1-$F69))/$K69)*((1+'Inputs &amp; Summary'!$D$7)^AQ$29)),((INT(AQ$29/$K69)-INT((AQ$29-1)/$K69))*($R69*(1-$E69)+$Q69*(1-$F69))*((1+'Inputs &amp; Summary'!$D$7)^AQ$29))),((_xlfn.WEIBULL.DIST(AQ$29,$L69,$K69,FALSE)*($R69*(1-$E69)+$Q69*(1-$F69))*((1+'Inputs &amp; Summary'!$D$7)^AQ$29))))))</f>
        <v>6808.0799882169522</v>
      </c>
      <c r="AR69" s="114">
        <f>$D69*IF(AR$29&gt;'Inputs &amp; Summary'!$D$5,0,IF(AR$29&gt;VLOOKUP($G69,Lists!$J$17:$K$21,2),IF($M69=Lists!$H$3,IF($K69&lt;1,(($S69/$K69)*((1+'Inputs &amp; Summary'!$D$7)^AR$29)),((INT(AR$29/$K69)-INT((AR$29-1)/$K69))*$S69*((1+'Inputs &amp; Summary'!$D$7)^AR$29))),(_xlfn.WEIBULL.DIST(AR$29,$L69,$K69,FALSE)*$S69*((1+'Inputs &amp; Summary'!$D$7)^AR$29))),IF($M69=Lists!$H$3,IF($K69&lt;1,((($R69*(1-$E69)+$Q69*(1-$F69))/$K69)*((1+'Inputs &amp; Summary'!$D$7)^AR$29)),((INT(AR$29/$K69)-INT((AR$29-1)/$K69))*($R69*(1-$E69)+$Q69*(1-$F69))*((1+'Inputs &amp; Summary'!$D$7)^AR$29))),((_xlfn.WEIBULL.DIST(AR$29,$L69,$K69,FALSE)*($R69*(1-$E69)+$Q69*(1-$F69))*((1+'Inputs &amp; Summary'!$D$7)^AR$29))))))</f>
        <v>7196.581071301408</v>
      </c>
      <c r="AS69" s="114">
        <f>$D69*IF(AS$29&gt;'Inputs &amp; Summary'!$D$5,0,IF(AS$29&gt;VLOOKUP($G69,Lists!$J$17:$K$21,2),IF($M69=Lists!$H$3,IF($K69&lt;1,(($S69/$K69)*((1+'Inputs &amp; Summary'!$D$7)^AS$29)),((INT(AS$29/$K69)-INT((AS$29-1)/$K69))*$S69*((1+'Inputs &amp; Summary'!$D$7)^AS$29))),(_xlfn.WEIBULL.DIST(AS$29,$L69,$K69,FALSE)*$S69*((1+'Inputs &amp; Summary'!$D$7)^AS$29))),IF($M69=Lists!$H$3,IF($K69&lt;1,((($R69*(1-$E69)+$Q69*(1-$F69))/$K69)*((1+'Inputs &amp; Summary'!$D$7)^AS$29)),((INT(AS$29/$K69)-INT((AS$29-1)/$K69))*($R69*(1-$E69)+$Q69*(1-$F69))*((1+'Inputs &amp; Summary'!$D$7)^AS$29))),((_xlfn.WEIBULL.DIST(AS$29,$L69,$K69,FALSE)*($R69*(1-$E69)+$Q69*(1-$F69))*((1+'Inputs &amp; Summary'!$D$7)^AS$29))))))</f>
        <v>0</v>
      </c>
      <c r="AT69" s="114">
        <f>$D69*IF(AT$29&gt;'Inputs &amp; Summary'!$D$5,0,IF(AT$29&gt;VLOOKUP($G69,Lists!$J$17:$K$21,2),IF($M69=Lists!$H$3,IF($K69&lt;1,(($S69/$K69)*((1+'Inputs &amp; Summary'!$D$7)^AT$29)),((INT(AT$29/$K69)-INT((AT$29-1)/$K69))*$S69*((1+'Inputs &amp; Summary'!$D$7)^AT$29))),(_xlfn.WEIBULL.DIST(AT$29,$L69,$K69,FALSE)*$S69*((1+'Inputs &amp; Summary'!$D$7)^AT$29))),IF($M69=Lists!$H$3,IF($K69&lt;1,((($R69*(1-$E69)+$Q69*(1-$F69))/$K69)*((1+'Inputs &amp; Summary'!$D$7)^AT$29)),((INT(AT$29/$K69)-INT((AT$29-1)/$K69))*($R69*(1-$E69)+$Q69*(1-$F69))*((1+'Inputs &amp; Summary'!$D$7)^AT$29))),((_xlfn.WEIBULL.DIST(AT$29,$L69,$K69,FALSE)*($R69*(1-$E69)+$Q69*(1-$F69))*((1+'Inputs &amp; Summary'!$D$7)^AT$29))))))</f>
        <v>0</v>
      </c>
      <c r="AU69" s="114">
        <f>$D69*IF(AU$29&gt;'Inputs &amp; Summary'!$D$5,0,IF(AU$29&gt;VLOOKUP($G69,Lists!$J$17:$K$21,2),IF($M69=Lists!$H$3,IF($K69&lt;1,(($S69/$K69)*((1+'Inputs &amp; Summary'!$D$7)^AU$29)),((INT(AU$29/$K69)-INT((AU$29-1)/$K69))*$S69*((1+'Inputs &amp; Summary'!$D$7)^AU$29))),(_xlfn.WEIBULL.DIST(AU$29,$L69,$K69,FALSE)*$S69*((1+'Inputs &amp; Summary'!$D$7)^AU$29))),IF($M69=Lists!$H$3,IF($K69&lt;1,((($R69*(1-$E69)+$Q69*(1-$F69))/$K69)*((1+'Inputs &amp; Summary'!$D$7)^AU$29)),((INT(AU$29/$K69)-INT((AU$29-1)/$K69))*($R69*(1-$E69)+$Q69*(1-$F69))*((1+'Inputs &amp; Summary'!$D$7)^AU$29))),((_xlfn.WEIBULL.DIST(AU$29,$L69,$K69,FALSE)*($R69*(1-$E69)+$Q69*(1-$F69))*((1+'Inputs &amp; Summary'!$D$7)^AU$29))))))</f>
        <v>0</v>
      </c>
      <c r="AV69" s="114">
        <f>$D69*IF(AV$29&gt;'Inputs &amp; Summary'!$D$5,0,IF(AV$29&gt;VLOOKUP($G69,Lists!$J$17:$K$21,2),IF($M69=Lists!$H$3,IF($K69&lt;1,(($S69/$K69)*((1+'Inputs &amp; Summary'!$D$7)^AV$29)),((INT(AV$29/$K69)-INT((AV$29-1)/$K69))*$S69*((1+'Inputs &amp; Summary'!$D$7)^AV$29))),(_xlfn.WEIBULL.DIST(AV$29,$L69,$K69,FALSE)*$S69*((1+'Inputs &amp; Summary'!$D$7)^AV$29))),IF($M69=Lists!$H$3,IF($K69&lt;1,((($R69*(1-$E69)+$Q69*(1-$F69))/$K69)*((1+'Inputs &amp; Summary'!$D$7)^AV$29)),((INT(AV$29/$K69)-INT((AV$29-1)/$K69))*($R69*(1-$E69)+$Q69*(1-$F69))*((1+'Inputs &amp; Summary'!$D$7)^AV$29))),((_xlfn.WEIBULL.DIST(AV$29,$L69,$K69,FALSE)*($R69*(1-$E69)+$Q69*(1-$F69))*((1+'Inputs &amp; Summary'!$D$7)^AV$29))))))</f>
        <v>0</v>
      </c>
      <c r="AW69" s="114">
        <f>$D69*IF(AW$29&gt;'Inputs &amp; Summary'!$D$5,0,IF(AW$29&gt;VLOOKUP($G69,Lists!$J$17:$K$21,2),IF($M69=Lists!$H$3,IF($K69&lt;1,(($S69/$K69)*((1+'Inputs &amp; Summary'!$D$7)^AW$29)),((INT(AW$29/$K69)-INT((AW$29-1)/$K69))*$S69*((1+'Inputs &amp; Summary'!$D$7)^AW$29))),(_xlfn.WEIBULL.DIST(AW$29,$L69,$K69,FALSE)*$S69*((1+'Inputs &amp; Summary'!$D$7)^AW$29))),IF($M69=Lists!$H$3,IF($K69&lt;1,((($R69*(1-$E69)+$Q69*(1-$F69))/$K69)*((1+'Inputs &amp; Summary'!$D$7)^AW$29)),((INT(AW$29/$K69)-INT((AW$29-1)/$K69))*($R69*(1-$E69)+$Q69*(1-$F69))*((1+'Inputs &amp; Summary'!$D$7)^AW$29))),((_xlfn.WEIBULL.DIST(AW$29,$L69,$K69,FALSE)*($R69*(1-$E69)+$Q69*(1-$F69))*((1+'Inputs &amp; Summary'!$D$7)^AW$29))))))</f>
        <v>0</v>
      </c>
      <c r="AX69" s="114">
        <f>$D69*IF(AX$29&gt;'Inputs &amp; Summary'!$D$5,0,IF(AX$29&gt;VLOOKUP($G69,Lists!$J$17:$K$21,2),IF($M69=Lists!$H$3,IF($K69&lt;1,(($S69/$K69)*((1+'Inputs &amp; Summary'!$D$7)^AX$29)),((INT(AX$29/$K69)-INT((AX$29-1)/$K69))*$S69*((1+'Inputs &amp; Summary'!$D$7)^AX$29))),(_xlfn.WEIBULL.DIST(AX$29,$L69,$K69,FALSE)*$S69*((1+'Inputs &amp; Summary'!$D$7)^AX$29))),IF($M69=Lists!$H$3,IF($K69&lt;1,((($R69*(1-$E69)+$Q69*(1-$F69))/$K69)*((1+'Inputs &amp; Summary'!$D$7)^AX$29)),((INT(AX$29/$K69)-INT((AX$29-1)/$K69))*($R69*(1-$E69)+$Q69*(1-$F69))*((1+'Inputs &amp; Summary'!$D$7)^AX$29))),((_xlfn.WEIBULL.DIST(AX$29,$L69,$K69,FALSE)*($R69*(1-$E69)+$Q69*(1-$F69))*((1+'Inputs &amp; Summary'!$D$7)^AX$29))))))</f>
        <v>0</v>
      </c>
      <c r="AY69" s="114">
        <f>$D69*IF(AY$29&gt;'Inputs &amp; Summary'!$D$5,0,IF(AY$29&gt;VLOOKUP($G69,Lists!$J$17:$K$21,2),IF($M69=Lists!$H$3,IF($K69&lt;1,(($S69/$K69)*((1+'Inputs &amp; Summary'!$D$7)^AY$29)),((INT(AY$29/$K69)-INT((AY$29-1)/$K69))*$S69*((1+'Inputs &amp; Summary'!$D$7)^AY$29))),(_xlfn.WEIBULL.DIST(AY$29,$L69,$K69,FALSE)*$S69*((1+'Inputs &amp; Summary'!$D$7)^AY$29))),IF($M69=Lists!$H$3,IF($K69&lt;1,((($R69*(1-$E69)+$Q69*(1-$F69))/$K69)*((1+'Inputs &amp; Summary'!$D$7)^AY$29)),((INT(AY$29/$K69)-INT((AY$29-1)/$K69))*($R69*(1-$E69)+$Q69*(1-$F69))*((1+'Inputs &amp; Summary'!$D$7)^AY$29))),((_xlfn.WEIBULL.DIST(AY$29,$L69,$K69,FALSE)*($R69*(1-$E69)+$Q69*(1-$F69))*((1+'Inputs &amp; Summary'!$D$7)^AY$29))))))</f>
        <v>0</v>
      </c>
      <c r="AZ69" s="114">
        <f>$D69*IF(AZ$29&gt;'Inputs &amp; Summary'!$D$5,0,IF(AZ$29&gt;VLOOKUP($G69,Lists!$J$17:$K$21,2),IF($M69=Lists!$H$3,IF($K69&lt;1,(($S69/$K69)*((1+'Inputs &amp; Summary'!$D$7)^AZ$29)),((INT(AZ$29/$K69)-INT((AZ$29-1)/$K69))*$S69*((1+'Inputs &amp; Summary'!$D$7)^AZ$29))),(_xlfn.WEIBULL.DIST(AZ$29,$L69,$K69,FALSE)*$S69*((1+'Inputs &amp; Summary'!$D$7)^AZ$29))),IF($M69=Lists!$H$3,IF($K69&lt;1,((($R69*(1-$E69)+$Q69*(1-$F69))/$K69)*((1+'Inputs &amp; Summary'!$D$7)^AZ$29)),((INT(AZ$29/$K69)-INT((AZ$29-1)/$K69))*($R69*(1-$E69)+$Q69*(1-$F69))*((1+'Inputs &amp; Summary'!$D$7)^AZ$29))),((_xlfn.WEIBULL.DIST(AZ$29,$L69,$K69,FALSE)*($R69*(1-$E69)+$Q69*(1-$F69))*((1+'Inputs &amp; Summary'!$D$7)^AZ$29))))))</f>
        <v>0</v>
      </c>
      <c r="BA69" s="114">
        <f>$D69*IF(BA$29&gt;'Inputs &amp; Summary'!$D$5,0,IF(BA$29&gt;VLOOKUP($G69,Lists!$J$17:$K$21,2),IF($M69=Lists!$H$3,IF($K69&lt;1,(($S69/$K69)*((1+'Inputs &amp; Summary'!$D$7)^BA$29)),((INT(BA$29/$K69)-INT((BA$29-1)/$K69))*$S69*((1+'Inputs &amp; Summary'!$D$7)^BA$29))),(_xlfn.WEIBULL.DIST(BA$29,$L69,$K69,FALSE)*$S69*((1+'Inputs &amp; Summary'!$D$7)^BA$29))),IF($M69=Lists!$H$3,IF($K69&lt;1,((($R69*(1-$E69)+$Q69*(1-$F69))/$K69)*((1+'Inputs &amp; Summary'!$D$7)^BA$29)),((INT(BA$29/$K69)-INT((BA$29-1)/$K69))*($R69*(1-$E69)+$Q69*(1-$F69))*((1+'Inputs &amp; Summary'!$D$7)^BA$29))),((_xlfn.WEIBULL.DIST(BA$29,$L69,$K69,FALSE)*($R69*(1-$E69)+$Q69*(1-$F69))*((1+'Inputs &amp; Summary'!$D$7)^BA$29))))))</f>
        <v>0</v>
      </c>
      <c r="BB69" s="114">
        <f>$D69*IF(BB$29&gt;'Inputs &amp; Summary'!$D$5,0,IF(BB$29&gt;VLOOKUP($G69,Lists!$J$17:$K$21,2),IF($M69=Lists!$H$3,IF($K69&lt;1,(($S69/$K69)*((1+'Inputs &amp; Summary'!$D$7)^BB$29)),((INT(BB$29/$K69)-INT((BB$29-1)/$K69))*$S69*((1+'Inputs &amp; Summary'!$D$7)^BB$29))),(_xlfn.WEIBULL.DIST(BB$29,$L69,$K69,FALSE)*$S69*((1+'Inputs &amp; Summary'!$D$7)^BB$29))),IF($M69=Lists!$H$3,IF($K69&lt;1,((($R69*(1-$E69)+$Q69*(1-$F69))/$K69)*((1+'Inputs &amp; Summary'!$D$7)^BB$29)),((INT(BB$29/$K69)-INT((BB$29-1)/$K69))*($R69*(1-$E69)+$Q69*(1-$F69))*((1+'Inputs &amp; Summary'!$D$7)^BB$29))),((_xlfn.WEIBULL.DIST(BB$29,$L69,$K69,FALSE)*($R69*(1-$E69)+$Q69*(1-$F69))*((1+'Inputs &amp; Summary'!$D$7)^BB$29))))))</f>
        <v>0</v>
      </c>
      <c r="BC69" s="114">
        <f>$D69*IF(BC$29&gt;'Inputs &amp; Summary'!$D$5,0,IF(BC$29&gt;VLOOKUP($G69,Lists!$J$17:$K$21,2),IF($M69=Lists!$H$3,IF($K69&lt;1,(($S69/$K69)*((1+'Inputs &amp; Summary'!$D$7)^BC$29)),((INT(BC$29/$K69)-INT((BC$29-1)/$K69))*$S69*((1+'Inputs &amp; Summary'!$D$7)^BC$29))),(_xlfn.WEIBULL.DIST(BC$29,$L69,$K69,FALSE)*$S69*((1+'Inputs &amp; Summary'!$D$7)^BC$29))),IF($M69=Lists!$H$3,IF($K69&lt;1,((($R69*(1-$E69)+$Q69*(1-$F69))/$K69)*((1+'Inputs &amp; Summary'!$D$7)^BC$29)),((INT(BC$29/$K69)-INT((BC$29-1)/$K69))*($R69*(1-$E69)+$Q69*(1-$F69))*((1+'Inputs &amp; Summary'!$D$7)^BC$29))),((_xlfn.WEIBULL.DIST(BC$29,$L69,$K69,FALSE)*($R69*(1-$E69)+$Q69*(1-$F69))*((1+'Inputs &amp; Summary'!$D$7)^BC$29))))))</f>
        <v>0</v>
      </c>
      <c r="BD69" s="114">
        <f>$D69*IF(BD$29&gt;'Inputs &amp; Summary'!$D$5,0,IF(BD$29&gt;VLOOKUP($G69,Lists!$J$17:$K$21,2),IF($M69=Lists!$H$3,IF($K69&lt;1,(($S69/$K69)*((1+'Inputs &amp; Summary'!$D$7)^BD$29)),((INT(BD$29/$K69)-INT((BD$29-1)/$K69))*$S69*((1+'Inputs &amp; Summary'!$D$7)^BD$29))),(_xlfn.WEIBULL.DIST(BD$29,$L69,$K69,FALSE)*$S69*((1+'Inputs &amp; Summary'!$D$7)^BD$29))),IF($M69=Lists!$H$3,IF($K69&lt;1,((($R69*(1-$E69)+$Q69*(1-$F69))/$K69)*((1+'Inputs &amp; Summary'!$D$7)^BD$29)),((INT(BD$29/$K69)-INT((BD$29-1)/$K69))*($R69*(1-$E69)+$Q69*(1-$F69))*((1+'Inputs &amp; Summary'!$D$7)^BD$29))),((_xlfn.WEIBULL.DIST(BD$29,$L69,$K69,FALSE)*($R69*(1-$E69)+$Q69*(1-$F69))*((1+'Inputs &amp; Summary'!$D$7)^BD$29))))))</f>
        <v>0</v>
      </c>
      <c r="BE69" s="114">
        <f>$D69*IF(BE$29&gt;'Inputs &amp; Summary'!$D$5,0,IF(BE$29&gt;VLOOKUP($G69,Lists!$J$17:$K$21,2),IF($M69=Lists!$H$3,IF($K69&lt;1,(($S69/$K69)*((1+'Inputs &amp; Summary'!$D$7)^BE$29)),((INT(BE$29/$K69)-INT((BE$29-1)/$K69))*$S69*((1+'Inputs &amp; Summary'!$D$7)^BE$29))),(_xlfn.WEIBULL.DIST(BE$29,$L69,$K69,FALSE)*$S69*((1+'Inputs &amp; Summary'!$D$7)^BE$29))),IF($M69=Lists!$H$3,IF($K69&lt;1,((($R69*(1-$E69)+$Q69*(1-$F69))/$K69)*((1+'Inputs &amp; Summary'!$D$7)^BE$29)),((INT(BE$29/$K69)-INT((BE$29-1)/$K69))*($R69*(1-$E69)+$Q69*(1-$F69))*((1+'Inputs &amp; Summary'!$D$7)^BE$29))),((_xlfn.WEIBULL.DIST(BE$29,$L69,$K69,FALSE)*($R69*(1-$E69)+$Q69*(1-$F69))*((1+'Inputs &amp; Summary'!$D$7)^BE$29))))))</f>
        <v>0</v>
      </c>
      <c r="BF69" s="114">
        <f>$D69*IF(BF$29&gt;'Inputs &amp; Summary'!$D$5,0,IF(BF$29&gt;VLOOKUP($G69,Lists!$J$17:$K$21,2),IF($M69=Lists!$H$3,IF($K69&lt;1,(($S69/$K69)*((1+'Inputs &amp; Summary'!$D$7)^BF$29)),((INT(BF$29/$K69)-INT((BF$29-1)/$K69))*$S69*((1+'Inputs &amp; Summary'!$D$7)^BF$29))),(_xlfn.WEIBULL.DIST(BF$29,$L69,$K69,FALSE)*$S69*((1+'Inputs &amp; Summary'!$D$7)^BF$29))),IF($M69=Lists!$H$3,IF($K69&lt;1,((($R69*(1-$E69)+$Q69*(1-$F69))/$K69)*((1+'Inputs &amp; Summary'!$D$7)^BF$29)),((INT(BF$29/$K69)-INT((BF$29-1)/$K69))*($R69*(1-$E69)+$Q69*(1-$F69))*((1+'Inputs &amp; Summary'!$D$7)^BF$29))),((_xlfn.WEIBULL.DIST(BF$29,$L69,$K69,FALSE)*($R69*(1-$E69)+$Q69*(1-$F69))*((1+'Inputs &amp; Summary'!$D$7)^BF$29))))))</f>
        <v>0</v>
      </c>
      <c r="BG69" s="114">
        <f>$D69*IF(BG$29&gt;'Inputs &amp; Summary'!$D$5,0,IF(BG$29&gt;VLOOKUP($G69,Lists!$J$17:$K$21,2),IF($M69=Lists!$H$3,IF($K69&lt;1,(($S69/$K69)*((1+'Inputs &amp; Summary'!$D$7)^BG$29)),((INT(BG$29/$K69)-INT((BG$29-1)/$K69))*$S69*((1+'Inputs &amp; Summary'!$D$7)^BG$29))),(_xlfn.WEIBULL.DIST(BG$29,$L69,$K69,FALSE)*$S69*((1+'Inputs &amp; Summary'!$D$7)^BG$29))),IF($M69=Lists!$H$3,IF($K69&lt;1,((($R69*(1-$E69)+$Q69*(1-$F69))/$K69)*((1+'Inputs &amp; Summary'!$D$7)^BG$29)),((INT(BG$29/$K69)-INT((BG$29-1)/$K69))*($R69*(1-$E69)+$Q69*(1-$F69))*((1+'Inputs &amp; Summary'!$D$7)^BG$29))),((_xlfn.WEIBULL.DIST(BG$29,$L69,$K69,FALSE)*($R69*(1-$E69)+$Q69*(1-$F69))*((1+'Inputs &amp; Summary'!$D$7)^BG$29))))))</f>
        <v>0</v>
      </c>
      <c r="BH69" s="114">
        <f>$D69*IF(BH$29&gt;'Inputs &amp; Summary'!$D$5,0,IF(BH$29&gt;VLOOKUP($G69,Lists!$J$17:$K$21,2),IF($M69=Lists!$H$3,IF($K69&lt;1,(($S69/$K69)*((1+'Inputs &amp; Summary'!$D$7)^BH$29)),((INT(BH$29/$K69)-INT((BH$29-1)/$K69))*$S69*((1+'Inputs &amp; Summary'!$D$7)^BH$29))),(_xlfn.WEIBULL.DIST(BH$29,$L69,$K69,FALSE)*$S69*((1+'Inputs &amp; Summary'!$D$7)^BH$29))),IF($M69=Lists!$H$3,IF($K69&lt;1,((($R69*(1-$E69)+$Q69*(1-$F69))/$K69)*((1+'Inputs &amp; Summary'!$D$7)^BH$29)),((INT(BH$29/$K69)-INT((BH$29-1)/$K69))*($R69*(1-$E69)+$Q69*(1-$F69))*((1+'Inputs &amp; Summary'!$D$7)^BH$29))),((_xlfn.WEIBULL.DIST(BH$29,$L69,$K69,FALSE)*($R69*(1-$E69)+$Q69*(1-$F69))*((1+'Inputs &amp; Summary'!$D$7)^BH$29))))))</f>
        <v>0</v>
      </c>
      <c r="BI69" s="114">
        <f>$D69*IF(BI$29&gt;'Inputs &amp; Summary'!$D$5,0,IF(BI$29&gt;VLOOKUP($G69,Lists!$J$17:$K$21,2),IF($M69=Lists!$H$3,IF($K69&lt;1,(($S69/$K69)*((1+'Inputs &amp; Summary'!$D$7)^BI$29)),((INT(BI$29/$K69)-INT((BI$29-1)/$K69))*$S69*((1+'Inputs &amp; Summary'!$D$7)^BI$29))),(_xlfn.WEIBULL.DIST(BI$29,$L69,$K69,FALSE)*$S69*((1+'Inputs &amp; Summary'!$D$7)^BI$29))),IF($M69=Lists!$H$3,IF($K69&lt;1,((($R69*(1-$E69)+$Q69*(1-$F69))/$K69)*((1+'Inputs &amp; Summary'!$D$7)^BI$29)),((INT(BI$29/$K69)-INT((BI$29-1)/$K69))*($R69*(1-$E69)+$Q69*(1-$F69))*((1+'Inputs &amp; Summary'!$D$7)^BI$29))),((_xlfn.WEIBULL.DIST(BI$29,$L69,$K69,FALSE)*($R69*(1-$E69)+$Q69*(1-$F69))*((1+'Inputs &amp; Summary'!$D$7)^BI$29))))))</f>
        <v>0</v>
      </c>
      <c r="BJ69" s="114">
        <f>$D69*IF(BJ$29&gt;'Inputs &amp; Summary'!$D$5,0,IF(BJ$29&gt;VLOOKUP($G69,Lists!$J$17:$K$21,2),IF($M69=Lists!$H$3,IF($K69&lt;1,(($S69/$K69)*((1+'Inputs &amp; Summary'!$D$7)^BJ$29)),((INT(BJ$29/$K69)-INT((BJ$29-1)/$K69))*$S69*((1+'Inputs &amp; Summary'!$D$7)^BJ$29))),(_xlfn.WEIBULL.DIST(BJ$29,$L69,$K69,FALSE)*$S69*((1+'Inputs &amp; Summary'!$D$7)^BJ$29))),IF($M69=Lists!$H$3,IF($K69&lt;1,((($R69*(1-$E69)+$Q69*(1-$F69))/$K69)*((1+'Inputs &amp; Summary'!$D$7)^BJ$29)),((INT(BJ$29/$K69)-INT((BJ$29-1)/$K69))*($R69*(1-$E69)+$Q69*(1-$F69))*((1+'Inputs &amp; Summary'!$D$7)^BJ$29))),((_xlfn.WEIBULL.DIST(BJ$29,$L69,$K69,FALSE)*($R69*(1-$E69)+$Q69*(1-$F69))*((1+'Inputs &amp; Summary'!$D$7)^BJ$29))))))</f>
        <v>0</v>
      </c>
      <c r="BK69" s="114">
        <f>$D69*IF(BK$29&gt;'Inputs &amp; Summary'!$D$5,0,IF(BK$29&gt;VLOOKUP($G69,Lists!$J$17:$K$21,2),IF($M69=Lists!$H$3,IF($K69&lt;1,(($S69/$K69)*((1+'Inputs &amp; Summary'!$D$7)^BK$29)),((INT(BK$29/$K69)-INT((BK$29-1)/$K69))*$S69*((1+'Inputs &amp; Summary'!$D$7)^BK$29))),(_xlfn.WEIBULL.DIST(BK$29,$L69,$K69,FALSE)*$S69*((1+'Inputs &amp; Summary'!$D$7)^BK$29))),IF($M69=Lists!$H$3,IF($K69&lt;1,((($R69*(1-$E69)+$Q69*(1-$F69))/$K69)*((1+'Inputs &amp; Summary'!$D$7)^BK$29)),((INT(BK$29/$K69)-INT((BK$29-1)/$K69))*($R69*(1-$E69)+$Q69*(1-$F69))*((1+'Inputs &amp; Summary'!$D$7)^BK$29))),((_xlfn.WEIBULL.DIST(BK$29,$L69,$K69,FALSE)*($R69*(1-$E69)+$Q69*(1-$F69))*((1+'Inputs &amp; Summary'!$D$7)^BK$29))))))</f>
        <v>0</v>
      </c>
      <c r="BL69" s="114">
        <f>$D69*IF(BL$29&gt;'Inputs &amp; Summary'!$D$5,0,IF(BL$29&gt;VLOOKUP($G69,Lists!$J$17:$K$21,2),IF($M69=Lists!$H$3,IF($K69&lt;1,(($S69/$K69)*((1+'Inputs &amp; Summary'!$D$7)^BL$29)),((INT(BL$29/$K69)-INT((BL$29-1)/$K69))*$S69*((1+'Inputs &amp; Summary'!$D$7)^BL$29))),(_xlfn.WEIBULL.DIST(BL$29,$L69,$K69,FALSE)*$S69*((1+'Inputs &amp; Summary'!$D$7)^BL$29))),IF($M69=Lists!$H$3,IF($K69&lt;1,((($R69*(1-$E69)+$Q69*(1-$F69))/$K69)*((1+'Inputs &amp; Summary'!$D$7)^BL$29)),((INT(BL$29/$K69)-INT((BL$29-1)/$K69))*($R69*(1-$E69)+$Q69*(1-$F69))*((1+'Inputs &amp; Summary'!$D$7)^BL$29))),((_xlfn.WEIBULL.DIST(BL$29,$L69,$K69,FALSE)*($R69*(1-$E69)+$Q69*(1-$F69))*((1+'Inputs &amp; Summary'!$D$7)^BL$29))))))</f>
        <v>0</v>
      </c>
    </row>
    <row r="70" spans="1:64" s="1" customFormat="1" ht="28.8" x14ac:dyDescent="0.3">
      <c r="A70" s="79" t="s">
        <v>234</v>
      </c>
      <c r="B70" s="33" t="s">
        <v>152</v>
      </c>
      <c r="C70" s="33" t="s">
        <v>143</v>
      </c>
      <c r="D70" s="68">
        <v>1</v>
      </c>
      <c r="E70" s="68">
        <v>1</v>
      </c>
      <c r="F70" s="68">
        <v>1</v>
      </c>
      <c r="G70" s="213" t="s">
        <v>187</v>
      </c>
      <c r="H70" s="34"/>
      <c r="I70" s="34" t="s">
        <v>272</v>
      </c>
      <c r="J70" s="33">
        <f>VLOOKUP(I70,'Labor Rates'!$A$1:$B$16,2)</f>
        <v>16.66346153846154</v>
      </c>
      <c r="K70" s="35">
        <v>1</v>
      </c>
      <c r="L70" s="35">
        <v>1</v>
      </c>
      <c r="M70" s="36" t="s">
        <v>263</v>
      </c>
      <c r="N70" s="84">
        <v>1</v>
      </c>
      <c r="O70" s="35">
        <v>1</v>
      </c>
      <c r="P70" s="5">
        <v>4</v>
      </c>
      <c r="Q70" s="73">
        <f t="shared" si="11"/>
        <v>16.66346153846154</v>
      </c>
      <c r="R70" s="73">
        <f t="shared" si="12"/>
        <v>4</v>
      </c>
      <c r="S70" s="74">
        <f t="shared" si="13"/>
        <v>20.66346153846154</v>
      </c>
      <c r="T70" s="88"/>
      <c r="U70" s="80"/>
      <c r="V70" s="87">
        <f t="shared" si="14"/>
        <v>20.121248414382141</v>
      </c>
      <c r="W70" s="87">
        <f>NPV('Inputs &amp; Summary'!$D$6,Y70:BL70)</f>
        <v>169.96162274719885</v>
      </c>
      <c r="X70" s="90">
        <f t="shared" si="15"/>
        <v>2.4072522972517344E-3</v>
      </c>
      <c r="Y70" s="114">
        <f>$D70*IF(Y$29&gt;'Inputs &amp; Summary'!$D$5,0,IF(Y$29&gt;VLOOKUP($G70,Lists!$J$17:$K$21,2),IF($M70=Lists!$H$3,IF($K70&lt;1,(($S70/$K70)*((1+'Inputs &amp; Summary'!$D$7)^Y$29)),((INT(Y$29/$K70)-INT((Y$29-1)/$K70))*$S70*((1+'Inputs &amp; Summary'!$D$7)^Y$29))),(_xlfn.WEIBULL.DIST(Y$29,$L70,$K70,FALSE)*$S70*((1+'Inputs &amp; Summary'!$D$7)^Y$29))),IF($M70=Lists!$H$3,IF($K70&lt;1,((($R70*(1-$E70)+$Q70*(1-$F70))/$K70)*((1+'Inputs &amp; Summary'!$D$7)^Y$29)),((INT(Y$29/$K70)-INT((Y$29-1)/$K70))*($R70*(1-$E70)+$Q70*(1-$F70))*((1+'Inputs &amp; Summary'!$D$7)^Y$29))),((_xlfn.WEIBULL.DIST(Y$29,$L70,$K70,FALSE)*($R70*(1-$E70)+$Q70*(1-$F70))*((1+'Inputs &amp; Summary'!$D$7)^Y$29))))))</f>
        <v>0</v>
      </c>
      <c r="Z70" s="114">
        <f>$D70*IF(Z$29&gt;'Inputs &amp; Summary'!$D$5,0,IF(Z$29&gt;VLOOKUP($G70,Lists!$J$17:$K$21,2),IF($M70=Lists!$H$3,IF($K70&lt;1,(($S70/$K70)*((1+'Inputs &amp; Summary'!$D$7)^Z$29)),((INT(Z$29/$K70)-INT((Z$29-1)/$K70))*$S70*((1+'Inputs &amp; Summary'!$D$7)^Z$29))),(_xlfn.WEIBULL.DIST(Z$29,$L70,$K70,FALSE)*$S70*((1+'Inputs &amp; Summary'!$D$7)^Z$29))),IF($M70=Lists!$H$3,IF($K70&lt;1,((($R70*(1-$E70)+$Q70*(1-$F70))/$K70)*((1+'Inputs &amp; Summary'!$D$7)^Z$29)),((INT(Z$29/$K70)-INT((Z$29-1)/$K70))*($R70*(1-$E70)+$Q70*(1-$F70))*((1+'Inputs &amp; Summary'!$D$7)^Z$29))),((_xlfn.WEIBULL.DIST(Z$29,$L70,$K70,FALSE)*($R70*(1-$E70)+$Q70*(1-$F70))*((1+'Inputs &amp; Summary'!$D$7)^Z$29))))))</f>
        <v>0</v>
      </c>
      <c r="AA70" s="114">
        <f>$D70*IF(AA$29&gt;'Inputs &amp; Summary'!$D$5,0,IF(AA$29&gt;VLOOKUP($G70,Lists!$J$17:$K$21,2),IF($M70=Lists!$H$3,IF($K70&lt;1,(($S70/$K70)*((1+'Inputs &amp; Summary'!$D$7)^AA$29)),((INT(AA$29/$K70)-INT((AA$29-1)/$K70))*$S70*((1+'Inputs &amp; Summary'!$D$7)^AA$29))),(_xlfn.WEIBULL.DIST(AA$29,$L70,$K70,FALSE)*$S70*((1+'Inputs &amp; Summary'!$D$7)^AA$29))),IF($M70=Lists!$H$3,IF($K70&lt;1,((($R70*(1-$E70)+$Q70*(1-$F70))/$K70)*((1+'Inputs &amp; Summary'!$D$7)^AA$29)),((INT(AA$29/$K70)-INT((AA$29-1)/$K70))*($R70*(1-$E70)+$Q70*(1-$F70))*((1+'Inputs &amp; Summary'!$D$7)^AA$29))),((_xlfn.WEIBULL.DIST(AA$29,$L70,$K70,FALSE)*($R70*(1-$E70)+$Q70*(1-$F70))*((1+'Inputs &amp; Summary'!$D$7)^AA$29))))))</f>
        <v>0</v>
      </c>
      <c r="AB70" s="114">
        <f>$D70*IF(AB$29&gt;'Inputs &amp; Summary'!$D$5,0,IF(AB$29&gt;VLOOKUP($G70,Lists!$J$17:$K$21,2),IF($M70=Lists!$H$3,IF($K70&lt;1,(($S70/$K70)*((1+'Inputs &amp; Summary'!$D$7)^AB$29)),((INT(AB$29/$K70)-INT((AB$29-1)/$K70))*$S70*((1+'Inputs &amp; Summary'!$D$7)^AB$29))),(_xlfn.WEIBULL.DIST(AB$29,$L70,$K70,FALSE)*$S70*((1+'Inputs &amp; Summary'!$D$7)^AB$29))),IF($M70=Lists!$H$3,IF($K70&lt;1,((($R70*(1-$E70)+$Q70*(1-$F70))/$K70)*((1+'Inputs &amp; Summary'!$D$7)^AB$29)),((INT(AB$29/$K70)-INT((AB$29-1)/$K70))*($R70*(1-$E70)+$Q70*(1-$F70))*((1+'Inputs &amp; Summary'!$D$7)^AB$29))),((_xlfn.WEIBULL.DIST(AB$29,$L70,$K70,FALSE)*($R70*(1-$E70)+$Q70*(1-$F70))*((1+'Inputs &amp; Summary'!$D$7)^AB$29))))))</f>
        <v>0</v>
      </c>
      <c r="AC70" s="114">
        <f>$D70*IF(AC$29&gt;'Inputs &amp; Summary'!$D$5,0,IF(AC$29&gt;VLOOKUP($G70,Lists!$J$17:$K$21,2),IF($M70=Lists!$H$3,IF($K70&lt;1,(($S70/$K70)*((1+'Inputs &amp; Summary'!$D$7)^AC$29)),((INT(AC$29/$K70)-INT((AC$29-1)/$K70))*$S70*((1+'Inputs &amp; Summary'!$D$7)^AC$29))),(_xlfn.WEIBULL.DIST(AC$29,$L70,$K70,FALSE)*$S70*((1+'Inputs &amp; Summary'!$D$7)^AC$29))),IF($M70=Lists!$H$3,IF($K70&lt;1,((($R70*(1-$E70)+$Q70*(1-$F70))/$K70)*((1+'Inputs &amp; Summary'!$D$7)^AC$29)),((INT(AC$29/$K70)-INT((AC$29-1)/$K70))*($R70*(1-$E70)+$Q70*(1-$F70))*((1+'Inputs &amp; Summary'!$D$7)^AC$29))),((_xlfn.WEIBULL.DIST(AC$29,$L70,$K70,FALSE)*($R70*(1-$E70)+$Q70*(1-$F70))*((1+'Inputs &amp; Summary'!$D$7)^AC$29))))))</f>
        <v>0</v>
      </c>
      <c r="AD70" s="114">
        <f>$D70*IF(AD$29&gt;'Inputs &amp; Summary'!$D$5,0,IF(AD$29&gt;VLOOKUP($G70,Lists!$J$17:$K$21,2),IF($M70=Lists!$H$3,IF($K70&lt;1,(($S70/$K70)*((1+'Inputs &amp; Summary'!$D$7)^AD$29)),((INT(AD$29/$K70)-INT((AD$29-1)/$K70))*$S70*((1+'Inputs &amp; Summary'!$D$7)^AD$29))),(_xlfn.WEIBULL.DIST(AD$29,$L70,$K70,FALSE)*$S70*((1+'Inputs &amp; Summary'!$D$7)^AD$29))),IF($M70=Lists!$H$3,IF($K70&lt;1,((($R70*(1-$E70)+$Q70*(1-$F70))/$K70)*((1+'Inputs &amp; Summary'!$D$7)^AD$29)),((INT(AD$29/$K70)-INT((AD$29-1)/$K70))*($R70*(1-$E70)+$Q70*(1-$F70))*((1+'Inputs &amp; Summary'!$D$7)^AD$29))),((_xlfn.WEIBULL.DIST(AD$29,$L70,$K70,FALSE)*($R70*(1-$E70)+$Q70*(1-$F70))*((1+'Inputs &amp; Summary'!$D$7)^AD$29))))))</f>
        <v>23.270413836522465</v>
      </c>
      <c r="AE70" s="114">
        <f>$D70*IF(AE$29&gt;'Inputs &amp; Summary'!$D$5,0,IF(AE$29&gt;VLOOKUP($G70,Lists!$J$17:$K$21,2),IF($M70=Lists!$H$3,IF($K70&lt;1,(($S70/$K70)*((1+'Inputs &amp; Summary'!$D$7)^AE$29)),((INT(AE$29/$K70)-INT((AE$29-1)/$K70))*$S70*((1+'Inputs &amp; Summary'!$D$7)^AE$29))),(_xlfn.WEIBULL.DIST(AE$29,$L70,$K70,FALSE)*$S70*((1+'Inputs &amp; Summary'!$D$7)^AE$29))),IF($M70=Lists!$H$3,IF($K70&lt;1,((($R70*(1-$E70)+$Q70*(1-$F70))/$K70)*((1+'Inputs &amp; Summary'!$D$7)^AE$29)),((INT(AE$29/$K70)-INT((AE$29-1)/$K70))*($R70*(1-$E70)+$Q70*(1-$F70))*((1+'Inputs &amp; Summary'!$D$7)^AE$29))),((_xlfn.WEIBULL.DIST(AE$29,$L70,$K70,FALSE)*($R70*(1-$E70)+$Q70*(1-$F70))*((1+'Inputs &amp; Summary'!$D$7)^AE$29))))))</f>
        <v>23.735822113252908</v>
      </c>
      <c r="AF70" s="114">
        <f>$D70*IF(AF$29&gt;'Inputs &amp; Summary'!$D$5,0,IF(AF$29&gt;VLOOKUP($G70,Lists!$J$17:$K$21,2),IF($M70=Lists!$H$3,IF($K70&lt;1,(($S70/$K70)*((1+'Inputs &amp; Summary'!$D$7)^AF$29)),((INT(AF$29/$K70)-INT((AF$29-1)/$K70))*$S70*((1+'Inputs &amp; Summary'!$D$7)^AF$29))),(_xlfn.WEIBULL.DIST(AF$29,$L70,$K70,FALSE)*$S70*((1+'Inputs &amp; Summary'!$D$7)^AF$29))),IF($M70=Lists!$H$3,IF($K70&lt;1,((($R70*(1-$E70)+$Q70*(1-$F70))/$K70)*((1+'Inputs &amp; Summary'!$D$7)^AF$29)),((INT(AF$29/$K70)-INT((AF$29-1)/$K70))*($R70*(1-$E70)+$Q70*(1-$F70))*((1+'Inputs &amp; Summary'!$D$7)^AF$29))),((_xlfn.WEIBULL.DIST(AF$29,$L70,$K70,FALSE)*($R70*(1-$E70)+$Q70*(1-$F70))*((1+'Inputs &amp; Summary'!$D$7)^AF$29))))))</f>
        <v>24.210538555517971</v>
      </c>
      <c r="AG70" s="114">
        <f>$D70*IF(AG$29&gt;'Inputs &amp; Summary'!$D$5,0,IF(AG$29&gt;VLOOKUP($G70,Lists!$J$17:$K$21,2),IF($M70=Lists!$H$3,IF($K70&lt;1,(($S70/$K70)*((1+'Inputs &amp; Summary'!$D$7)^AG$29)),((INT(AG$29/$K70)-INT((AG$29-1)/$K70))*$S70*((1+'Inputs &amp; Summary'!$D$7)^AG$29))),(_xlfn.WEIBULL.DIST(AG$29,$L70,$K70,FALSE)*$S70*((1+'Inputs &amp; Summary'!$D$7)^AG$29))),IF($M70=Lists!$H$3,IF($K70&lt;1,((($R70*(1-$E70)+$Q70*(1-$F70))/$K70)*((1+'Inputs &amp; Summary'!$D$7)^AG$29)),((INT(AG$29/$K70)-INT((AG$29-1)/$K70))*($R70*(1-$E70)+$Q70*(1-$F70))*((1+'Inputs &amp; Summary'!$D$7)^AG$29))),((_xlfn.WEIBULL.DIST(AG$29,$L70,$K70,FALSE)*($R70*(1-$E70)+$Q70*(1-$F70))*((1+'Inputs &amp; Summary'!$D$7)^AG$29))))))</f>
        <v>24.69474932662833</v>
      </c>
      <c r="AH70" s="114">
        <f>$D70*IF(AH$29&gt;'Inputs &amp; Summary'!$D$5,0,IF(AH$29&gt;VLOOKUP($G70,Lists!$J$17:$K$21,2),IF($M70=Lists!$H$3,IF($K70&lt;1,(($S70/$K70)*((1+'Inputs &amp; Summary'!$D$7)^AH$29)),((INT(AH$29/$K70)-INT((AH$29-1)/$K70))*$S70*((1+'Inputs &amp; Summary'!$D$7)^AH$29))),(_xlfn.WEIBULL.DIST(AH$29,$L70,$K70,FALSE)*$S70*((1+'Inputs &amp; Summary'!$D$7)^AH$29))),IF($M70=Lists!$H$3,IF($K70&lt;1,((($R70*(1-$E70)+$Q70*(1-$F70))/$K70)*((1+'Inputs &amp; Summary'!$D$7)^AH$29)),((INT(AH$29/$K70)-INT((AH$29-1)/$K70))*($R70*(1-$E70)+$Q70*(1-$F70))*((1+'Inputs &amp; Summary'!$D$7)^AH$29))),((_xlfn.WEIBULL.DIST(AH$29,$L70,$K70,FALSE)*($R70*(1-$E70)+$Q70*(1-$F70))*((1+'Inputs &amp; Summary'!$D$7)^AH$29))))))</f>
        <v>25.188644313160896</v>
      </c>
      <c r="AI70" s="114">
        <f>$D70*IF(AI$29&gt;'Inputs &amp; Summary'!$D$5,0,IF(AI$29&gt;VLOOKUP($G70,Lists!$J$17:$K$21,2),IF($M70=Lists!$H$3,IF($K70&lt;1,(($S70/$K70)*((1+'Inputs &amp; Summary'!$D$7)^AI$29)),((INT(AI$29/$K70)-INT((AI$29-1)/$K70))*$S70*((1+'Inputs &amp; Summary'!$D$7)^AI$29))),(_xlfn.WEIBULL.DIST(AI$29,$L70,$K70,FALSE)*$S70*((1+'Inputs &amp; Summary'!$D$7)^AI$29))),IF($M70=Lists!$H$3,IF($K70&lt;1,((($R70*(1-$E70)+$Q70*(1-$F70))/$K70)*((1+'Inputs &amp; Summary'!$D$7)^AI$29)),((INT(AI$29/$K70)-INT((AI$29-1)/$K70))*($R70*(1-$E70)+$Q70*(1-$F70))*((1+'Inputs &amp; Summary'!$D$7)^AI$29))),((_xlfn.WEIBULL.DIST(AI$29,$L70,$K70,FALSE)*($R70*(1-$E70)+$Q70*(1-$F70))*((1+'Inputs &amp; Summary'!$D$7)^AI$29))))))</f>
        <v>25.69241719942411</v>
      </c>
      <c r="AJ70" s="114">
        <f>$D70*IF(AJ$29&gt;'Inputs &amp; Summary'!$D$5,0,IF(AJ$29&gt;VLOOKUP($G70,Lists!$J$17:$K$21,2),IF($M70=Lists!$H$3,IF($K70&lt;1,(($S70/$K70)*((1+'Inputs &amp; Summary'!$D$7)^AJ$29)),((INT(AJ$29/$K70)-INT((AJ$29-1)/$K70))*$S70*((1+'Inputs &amp; Summary'!$D$7)^AJ$29))),(_xlfn.WEIBULL.DIST(AJ$29,$L70,$K70,FALSE)*$S70*((1+'Inputs &amp; Summary'!$D$7)^AJ$29))),IF($M70=Lists!$H$3,IF($K70&lt;1,((($R70*(1-$E70)+$Q70*(1-$F70))/$K70)*((1+'Inputs &amp; Summary'!$D$7)^AJ$29)),((INT(AJ$29/$K70)-INT((AJ$29-1)/$K70))*($R70*(1-$E70)+$Q70*(1-$F70))*((1+'Inputs &amp; Summary'!$D$7)^AJ$29))),((_xlfn.WEIBULL.DIST(AJ$29,$L70,$K70,FALSE)*($R70*(1-$E70)+$Q70*(1-$F70))*((1+'Inputs &amp; Summary'!$D$7)^AJ$29))))))</f>
        <v>26.206265543412595</v>
      </c>
      <c r="AK70" s="114">
        <f>$D70*IF(AK$29&gt;'Inputs &amp; Summary'!$D$5,0,IF(AK$29&gt;VLOOKUP($G70,Lists!$J$17:$K$21,2),IF($M70=Lists!$H$3,IF($K70&lt;1,(($S70/$K70)*((1+'Inputs &amp; Summary'!$D$7)^AK$29)),((INT(AK$29/$K70)-INT((AK$29-1)/$K70))*$S70*((1+'Inputs &amp; Summary'!$D$7)^AK$29))),(_xlfn.WEIBULL.DIST(AK$29,$L70,$K70,FALSE)*$S70*((1+'Inputs &amp; Summary'!$D$7)^AK$29))),IF($M70=Lists!$H$3,IF($K70&lt;1,((($R70*(1-$E70)+$Q70*(1-$F70))/$K70)*((1+'Inputs &amp; Summary'!$D$7)^AK$29)),((INT(AK$29/$K70)-INT((AK$29-1)/$K70))*($R70*(1-$E70)+$Q70*(1-$F70))*((1+'Inputs &amp; Summary'!$D$7)^AK$29))),((_xlfn.WEIBULL.DIST(AK$29,$L70,$K70,FALSE)*($R70*(1-$E70)+$Q70*(1-$F70))*((1+'Inputs &amp; Summary'!$D$7)^AK$29))))))</f>
        <v>26.730390854280845</v>
      </c>
      <c r="AL70" s="114">
        <f>$D70*IF(AL$29&gt;'Inputs &amp; Summary'!$D$5,0,IF(AL$29&gt;VLOOKUP($G70,Lists!$J$17:$K$21,2),IF($M70=Lists!$H$3,IF($K70&lt;1,(($S70/$K70)*((1+'Inputs &amp; Summary'!$D$7)^AL$29)),((INT(AL$29/$K70)-INT((AL$29-1)/$K70))*$S70*((1+'Inputs &amp; Summary'!$D$7)^AL$29))),(_xlfn.WEIBULL.DIST(AL$29,$L70,$K70,FALSE)*$S70*((1+'Inputs &amp; Summary'!$D$7)^AL$29))),IF($M70=Lists!$H$3,IF($K70&lt;1,((($R70*(1-$E70)+$Q70*(1-$F70))/$K70)*((1+'Inputs &amp; Summary'!$D$7)^AL$29)),((INT(AL$29/$K70)-INT((AL$29-1)/$K70))*($R70*(1-$E70)+$Q70*(1-$F70))*((1+'Inputs &amp; Summary'!$D$7)^AL$29))),((_xlfn.WEIBULL.DIST(AL$29,$L70,$K70,FALSE)*($R70*(1-$E70)+$Q70*(1-$F70))*((1+'Inputs &amp; Summary'!$D$7)^AL$29))))))</f>
        <v>27.264998671366467</v>
      </c>
      <c r="AM70" s="114">
        <f>$D70*IF(AM$29&gt;'Inputs &amp; Summary'!$D$5,0,IF(AM$29&gt;VLOOKUP($G70,Lists!$J$17:$K$21,2),IF($M70=Lists!$H$3,IF($K70&lt;1,(($S70/$K70)*((1+'Inputs &amp; Summary'!$D$7)^AM$29)),((INT(AM$29/$K70)-INT((AM$29-1)/$K70))*$S70*((1+'Inputs &amp; Summary'!$D$7)^AM$29))),(_xlfn.WEIBULL.DIST(AM$29,$L70,$K70,FALSE)*$S70*((1+'Inputs &amp; Summary'!$D$7)^AM$29))),IF($M70=Lists!$H$3,IF($K70&lt;1,((($R70*(1-$E70)+$Q70*(1-$F70))/$K70)*((1+'Inputs &amp; Summary'!$D$7)^AM$29)),((INT(AM$29/$K70)-INT((AM$29-1)/$K70))*($R70*(1-$E70)+$Q70*(1-$F70))*((1+'Inputs &amp; Summary'!$D$7)^AM$29))),((_xlfn.WEIBULL.DIST(AM$29,$L70,$K70,FALSE)*($R70*(1-$E70)+$Q70*(1-$F70))*((1+'Inputs &amp; Summary'!$D$7)^AM$29))))))</f>
        <v>27.810298644793789</v>
      </c>
      <c r="AN70" s="114">
        <f>$D70*IF(AN$29&gt;'Inputs &amp; Summary'!$D$5,0,IF(AN$29&gt;VLOOKUP($G70,Lists!$J$17:$K$21,2),IF($M70=Lists!$H$3,IF($K70&lt;1,(($S70/$K70)*((1+'Inputs &amp; Summary'!$D$7)^AN$29)),((INT(AN$29/$K70)-INT((AN$29-1)/$K70))*$S70*((1+'Inputs &amp; Summary'!$D$7)^AN$29))),(_xlfn.WEIBULL.DIST(AN$29,$L70,$K70,FALSE)*$S70*((1+'Inputs &amp; Summary'!$D$7)^AN$29))),IF($M70=Lists!$H$3,IF($K70&lt;1,((($R70*(1-$E70)+$Q70*(1-$F70))/$K70)*((1+'Inputs &amp; Summary'!$D$7)^AN$29)),((INT(AN$29/$K70)-INT((AN$29-1)/$K70))*($R70*(1-$E70)+$Q70*(1-$F70))*((1+'Inputs &amp; Summary'!$D$7)^AN$29))),((_xlfn.WEIBULL.DIST(AN$29,$L70,$K70,FALSE)*($R70*(1-$E70)+$Q70*(1-$F70))*((1+'Inputs &amp; Summary'!$D$7)^AN$29))))))</f>
        <v>28.366504617689667</v>
      </c>
      <c r="AO70" s="114">
        <f>$D70*IF(AO$29&gt;'Inputs &amp; Summary'!$D$5,0,IF(AO$29&gt;VLOOKUP($G70,Lists!$J$17:$K$21,2),IF($M70=Lists!$H$3,IF($K70&lt;1,(($S70/$K70)*((1+'Inputs &amp; Summary'!$D$7)^AO$29)),((INT(AO$29/$K70)-INT((AO$29-1)/$K70))*$S70*((1+'Inputs &amp; Summary'!$D$7)^AO$29))),(_xlfn.WEIBULL.DIST(AO$29,$L70,$K70,FALSE)*$S70*((1+'Inputs &amp; Summary'!$D$7)^AO$29))),IF($M70=Lists!$H$3,IF($K70&lt;1,((($R70*(1-$E70)+$Q70*(1-$F70))/$K70)*((1+'Inputs &amp; Summary'!$D$7)^AO$29)),((INT(AO$29/$K70)-INT((AO$29-1)/$K70))*($R70*(1-$E70)+$Q70*(1-$F70))*((1+'Inputs &amp; Summary'!$D$7)^AO$29))),((_xlfn.WEIBULL.DIST(AO$29,$L70,$K70,FALSE)*($R70*(1-$E70)+$Q70*(1-$F70))*((1+'Inputs &amp; Summary'!$D$7)^AO$29))))))</f>
        <v>28.933834710043463</v>
      </c>
      <c r="AP70" s="114">
        <f>$D70*IF(AP$29&gt;'Inputs &amp; Summary'!$D$5,0,IF(AP$29&gt;VLOOKUP($G70,Lists!$J$17:$K$21,2),IF($M70=Lists!$H$3,IF($K70&lt;1,(($S70/$K70)*((1+'Inputs &amp; Summary'!$D$7)^AP$29)),((INT(AP$29/$K70)-INT((AP$29-1)/$K70))*$S70*((1+'Inputs &amp; Summary'!$D$7)^AP$29))),(_xlfn.WEIBULL.DIST(AP$29,$L70,$K70,FALSE)*$S70*((1+'Inputs &amp; Summary'!$D$7)^AP$29))),IF($M70=Lists!$H$3,IF($K70&lt;1,((($R70*(1-$E70)+$Q70*(1-$F70))/$K70)*((1+'Inputs &amp; Summary'!$D$7)^AP$29)),((INT(AP$29/$K70)-INT((AP$29-1)/$K70))*($R70*(1-$E70)+$Q70*(1-$F70))*((1+'Inputs &amp; Summary'!$D$7)^AP$29))),((_xlfn.WEIBULL.DIST(AP$29,$L70,$K70,FALSE)*($R70*(1-$E70)+$Q70*(1-$F70))*((1+'Inputs &amp; Summary'!$D$7)^AP$29))))))</f>
        <v>29.512511404244329</v>
      </c>
      <c r="AQ70" s="114">
        <f>$D70*IF(AQ$29&gt;'Inputs &amp; Summary'!$D$5,0,IF(AQ$29&gt;VLOOKUP($G70,Lists!$J$17:$K$21,2),IF($M70=Lists!$H$3,IF($K70&lt;1,(($S70/$K70)*((1+'Inputs &amp; Summary'!$D$7)^AQ$29)),((INT(AQ$29/$K70)-INT((AQ$29-1)/$K70))*$S70*((1+'Inputs &amp; Summary'!$D$7)^AQ$29))),(_xlfn.WEIBULL.DIST(AQ$29,$L70,$K70,FALSE)*$S70*((1+'Inputs &amp; Summary'!$D$7)^AQ$29))),IF($M70=Lists!$H$3,IF($K70&lt;1,((($R70*(1-$E70)+$Q70*(1-$F70))/$K70)*((1+'Inputs &amp; Summary'!$D$7)^AQ$29)),((INT(AQ$29/$K70)-INT((AQ$29-1)/$K70))*($R70*(1-$E70)+$Q70*(1-$F70))*((1+'Inputs &amp; Summary'!$D$7)^AQ$29))),((_xlfn.WEIBULL.DIST(AQ$29,$L70,$K70,FALSE)*($R70*(1-$E70)+$Q70*(1-$F70))*((1+'Inputs &amp; Summary'!$D$7)^AQ$29))))))</f>
        <v>30.102761632329216</v>
      </c>
      <c r="AR70" s="114">
        <f>$D70*IF(AR$29&gt;'Inputs &amp; Summary'!$D$5,0,IF(AR$29&gt;VLOOKUP($G70,Lists!$J$17:$K$21,2),IF($M70=Lists!$H$3,IF($K70&lt;1,(($S70/$K70)*((1+'Inputs &amp; Summary'!$D$7)^AR$29)),((INT(AR$29/$K70)-INT((AR$29-1)/$K70))*$S70*((1+'Inputs &amp; Summary'!$D$7)^AR$29))),(_xlfn.WEIBULL.DIST(AR$29,$L70,$K70,FALSE)*$S70*((1+'Inputs &amp; Summary'!$D$7)^AR$29))),IF($M70=Lists!$H$3,IF($K70&lt;1,((($R70*(1-$E70)+$Q70*(1-$F70))/$K70)*((1+'Inputs &amp; Summary'!$D$7)^AR$29)),((INT(AR$29/$K70)-INT((AR$29-1)/$K70))*($R70*(1-$E70)+$Q70*(1-$F70))*((1+'Inputs &amp; Summary'!$D$7)^AR$29))),((_xlfn.WEIBULL.DIST(AR$29,$L70,$K70,FALSE)*($R70*(1-$E70)+$Q70*(1-$F70))*((1+'Inputs &amp; Summary'!$D$7)^AR$29))))))</f>
        <v>30.704816864975804</v>
      </c>
      <c r="AS70" s="114">
        <f>$D70*IF(AS$29&gt;'Inputs &amp; Summary'!$D$5,0,IF(AS$29&gt;VLOOKUP($G70,Lists!$J$17:$K$21,2),IF($M70=Lists!$H$3,IF($K70&lt;1,(($S70/$K70)*((1+'Inputs &amp; Summary'!$D$7)^AS$29)),((INT(AS$29/$K70)-INT((AS$29-1)/$K70))*$S70*((1+'Inputs &amp; Summary'!$D$7)^AS$29))),(_xlfn.WEIBULL.DIST(AS$29,$L70,$K70,FALSE)*$S70*((1+'Inputs &amp; Summary'!$D$7)^AS$29))),IF($M70=Lists!$H$3,IF($K70&lt;1,((($R70*(1-$E70)+$Q70*(1-$F70))/$K70)*((1+'Inputs &amp; Summary'!$D$7)^AS$29)),((INT(AS$29/$K70)-INT((AS$29-1)/$K70))*($R70*(1-$E70)+$Q70*(1-$F70))*((1+'Inputs &amp; Summary'!$D$7)^AS$29))),((_xlfn.WEIBULL.DIST(AS$29,$L70,$K70,FALSE)*($R70*(1-$E70)+$Q70*(1-$F70))*((1+'Inputs &amp; Summary'!$D$7)^AS$29))))))</f>
        <v>0</v>
      </c>
      <c r="AT70" s="114">
        <f>$D70*IF(AT$29&gt;'Inputs &amp; Summary'!$D$5,0,IF(AT$29&gt;VLOOKUP($G70,Lists!$J$17:$K$21,2),IF($M70=Lists!$H$3,IF($K70&lt;1,(($S70/$K70)*((1+'Inputs &amp; Summary'!$D$7)^AT$29)),((INT(AT$29/$K70)-INT((AT$29-1)/$K70))*$S70*((1+'Inputs &amp; Summary'!$D$7)^AT$29))),(_xlfn.WEIBULL.DIST(AT$29,$L70,$K70,FALSE)*$S70*((1+'Inputs &amp; Summary'!$D$7)^AT$29))),IF($M70=Lists!$H$3,IF($K70&lt;1,((($R70*(1-$E70)+$Q70*(1-$F70))/$K70)*((1+'Inputs &amp; Summary'!$D$7)^AT$29)),((INT(AT$29/$K70)-INT((AT$29-1)/$K70))*($R70*(1-$E70)+$Q70*(1-$F70))*((1+'Inputs &amp; Summary'!$D$7)^AT$29))),((_xlfn.WEIBULL.DIST(AT$29,$L70,$K70,FALSE)*($R70*(1-$E70)+$Q70*(1-$F70))*((1+'Inputs &amp; Summary'!$D$7)^AT$29))))))</f>
        <v>0</v>
      </c>
      <c r="AU70" s="114">
        <f>$D70*IF(AU$29&gt;'Inputs &amp; Summary'!$D$5,0,IF(AU$29&gt;VLOOKUP($G70,Lists!$J$17:$K$21,2),IF($M70=Lists!$H$3,IF($K70&lt;1,(($S70/$K70)*((1+'Inputs &amp; Summary'!$D$7)^AU$29)),((INT(AU$29/$K70)-INT((AU$29-1)/$K70))*$S70*((1+'Inputs &amp; Summary'!$D$7)^AU$29))),(_xlfn.WEIBULL.DIST(AU$29,$L70,$K70,FALSE)*$S70*((1+'Inputs &amp; Summary'!$D$7)^AU$29))),IF($M70=Lists!$H$3,IF($K70&lt;1,((($R70*(1-$E70)+$Q70*(1-$F70))/$K70)*((1+'Inputs &amp; Summary'!$D$7)^AU$29)),((INT(AU$29/$K70)-INT((AU$29-1)/$K70))*($R70*(1-$E70)+$Q70*(1-$F70))*((1+'Inputs &amp; Summary'!$D$7)^AU$29))),((_xlfn.WEIBULL.DIST(AU$29,$L70,$K70,FALSE)*($R70*(1-$E70)+$Q70*(1-$F70))*((1+'Inputs &amp; Summary'!$D$7)^AU$29))))))</f>
        <v>0</v>
      </c>
      <c r="AV70" s="114">
        <f>$D70*IF(AV$29&gt;'Inputs &amp; Summary'!$D$5,0,IF(AV$29&gt;VLOOKUP($G70,Lists!$J$17:$K$21,2),IF($M70=Lists!$H$3,IF($K70&lt;1,(($S70/$K70)*((1+'Inputs &amp; Summary'!$D$7)^AV$29)),((INT(AV$29/$K70)-INT((AV$29-1)/$K70))*$S70*((1+'Inputs &amp; Summary'!$D$7)^AV$29))),(_xlfn.WEIBULL.DIST(AV$29,$L70,$K70,FALSE)*$S70*((1+'Inputs &amp; Summary'!$D$7)^AV$29))),IF($M70=Lists!$H$3,IF($K70&lt;1,((($R70*(1-$E70)+$Q70*(1-$F70))/$K70)*((1+'Inputs &amp; Summary'!$D$7)^AV$29)),((INT(AV$29/$K70)-INT((AV$29-1)/$K70))*($R70*(1-$E70)+$Q70*(1-$F70))*((1+'Inputs &amp; Summary'!$D$7)^AV$29))),((_xlfn.WEIBULL.DIST(AV$29,$L70,$K70,FALSE)*($R70*(1-$E70)+$Q70*(1-$F70))*((1+'Inputs &amp; Summary'!$D$7)^AV$29))))))</f>
        <v>0</v>
      </c>
      <c r="AW70" s="114">
        <f>$D70*IF(AW$29&gt;'Inputs &amp; Summary'!$D$5,0,IF(AW$29&gt;VLOOKUP($G70,Lists!$J$17:$K$21,2),IF($M70=Lists!$H$3,IF($K70&lt;1,(($S70/$K70)*((1+'Inputs &amp; Summary'!$D$7)^AW$29)),((INT(AW$29/$K70)-INT((AW$29-1)/$K70))*$S70*((1+'Inputs &amp; Summary'!$D$7)^AW$29))),(_xlfn.WEIBULL.DIST(AW$29,$L70,$K70,FALSE)*$S70*((1+'Inputs &amp; Summary'!$D$7)^AW$29))),IF($M70=Lists!$H$3,IF($K70&lt;1,((($R70*(1-$E70)+$Q70*(1-$F70))/$K70)*((1+'Inputs &amp; Summary'!$D$7)^AW$29)),((INT(AW$29/$K70)-INT((AW$29-1)/$K70))*($R70*(1-$E70)+$Q70*(1-$F70))*((1+'Inputs &amp; Summary'!$D$7)^AW$29))),((_xlfn.WEIBULL.DIST(AW$29,$L70,$K70,FALSE)*($R70*(1-$E70)+$Q70*(1-$F70))*((1+'Inputs &amp; Summary'!$D$7)^AW$29))))))</f>
        <v>0</v>
      </c>
      <c r="AX70" s="114">
        <f>$D70*IF(AX$29&gt;'Inputs &amp; Summary'!$D$5,0,IF(AX$29&gt;VLOOKUP($G70,Lists!$J$17:$K$21,2),IF($M70=Lists!$H$3,IF($K70&lt;1,(($S70/$K70)*((1+'Inputs &amp; Summary'!$D$7)^AX$29)),((INT(AX$29/$K70)-INT((AX$29-1)/$K70))*$S70*((1+'Inputs &amp; Summary'!$D$7)^AX$29))),(_xlfn.WEIBULL.DIST(AX$29,$L70,$K70,FALSE)*$S70*((1+'Inputs &amp; Summary'!$D$7)^AX$29))),IF($M70=Lists!$H$3,IF($K70&lt;1,((($R70*(1-$E70)+$Q70*(1-$F70))/$K70)*((1+'Inputs &amp; Summary'!$D$7)^AX$29)),((INT(AX$29/$K70)-INT((AX$29-1)/$K70))*($R70*(1-$E70)+$Q70*(1-$F70))*((1+'Inputs &amp; Summary'!$D$7)^AX$29))),((_xlfn.WEIBULL.DIST(AX$29,$L70,$K70,FALSE)*($R70*(1-$E70)+$Q70*(1-$F70))*((1+'Inputs &amp; Summary'!$D$7)^AX$29))))))</f>
        <v>0</v>
      </c>
      <c r="AY70" s="114">
        <f>$D70*IF(AY$29&gt;'Inputs &amp; Summary'!$D$5,0,IF(AY$29&gt;VLOOKUP($G70,Lists!$J$17:$K$21,2),IF($M70=Lists!$H$3,IF($K70&lt;1,(($S70/$K70)*((1+'Inputs &amp; Summary'!$D$7)^AY$29)),((INT(AY$29/$K70)-INT((AY$29-1)/$K70))*$S70*((1+'Inputs &amp; Summary'!$D$7)^AY$29))),(_xlfn.WEIBULL.DIST(AY$29,$L70,$K70,FALSE)*$S70*((1+'Inputs &amp; Summary'!$D$7)^AY$29))),IF($M70=Lists!$H$3,IF($K70&lt;1,((($R70*(1-$E70)+$Q70*(1-$F70))/$K70)*((1+'Inputs &amp; Summary'!$D$7)^AY$29)),((INT(AY$29/$K70)-INT((AY$29-1)/$K70))*($R70*(1-$E70)+$Q70*(1-$F70))*((1+'Inputs &amp; Summary'!$D$7)^AY$29))),((_xlfn.WEIBULL.DIST(AY$29,$L70,$K70,FALSE)*($R70*(1-$E70)+$Q70*(1-$F70))*((1+'Inputs &amp; Summary'!$D$7)^AY$29))))))</f>
        <v>0</v>
      </c>
      <c r="AZ70" s="114">
        <f>$D70*IF(AZ$29&gt;'Inputs &amp; Summary'!$D$5,0,IF(AZ$29&gt;VLOOKUP($G70,Lists!$J$17:$K$21,2),IF($M70=Lists!$H$3,IF($K70&lt;1,(($S70/$K70)*((1+'Inputs &amp; Summary'!$D$7)^AZ$29)),((INT(AZ$29/$K70)-INT((AZ$29-1)/$K70))*$S70*((1+'Inputs &amp; Summary'!$D$7)^AZ$29))),(_xlfn.WEIBULL.DIST(AZ$29,$L70,$K70,FALSE)*$S70*((1+'Inputs &amp; Summary'!$D$7)^AZ$29))),IF($M70=Lists!$H$3,IF($K70&lt;1,((($R70*(1-$E70)+$Q70*(1-$F70))/$K70)*((1+'Inputs &amp; Summary'!$D$7)^AZ$29)),((INT(AZ$29/$K70)-INT((AZ$29-1)/$K70))*($R70*(1-$E70)+$Q70*(1-$F70))*((1+'Inputs &amp; Summary'!$D$7)^AZ$29))),((_xlfn.WEIBULL.DIST(AZ$29,$L70,$K70,FALSE)*($R70*(1-$E70)+$Q70*(1-$F70))*((1+'Inputs &amp; Summary'!$D$7)^AZ$29))))))</f>
        <v>0</v>
      </c>
      <c r="BA70" s="114">
        <f>$D70*IF(BA$29&gt;'Inputs &amp; Summary'!$D$5,0,IF(BA$29&gt;VLOOKUP($G70,Lists!$J$17:$K$21,2),IF($M70=Lists!$H$3,IF($K70&lt;1,(($S70/$K70)*((1+'Inputs &amp; Summary'!$D$7)^BA$29)),((INT(BA$29/$K70)-INT((BA$29-1)/$K70))*$S70*((1+'Inputs &amp; Summary'!$D$7)^BA$29))),(_xlfn.WEIBULL.DIST(BA$29,$L70,$K70,FALSE)*$S70*((1+'Inputs &amp; Summary'!$D$7)^BA$29))),IF($M70=Lists!$H$3,IF($K70&lt;1,((($R70*(1-$E70)+$Q70*(1-$F70))/$K70)*((1+'Inputs &amp; Summary'!$D$7)^BA$29)),((INT(BA$29/$K70)-INT((BA$29-1)/$K70))*($R70*(1-$E70)+$Q70*(1-$F70))*((1+'Inputs &amp; Summary'!$D$7)^BA$29))),((_xlfn.WEIBULL.DIST(BA$29,$L70,$K70,FALSE)*($R70*(1-$E70)+$Q70*(1-$F70))*((1+'Inputs &amp; Summary'!$D$7)^BA$29))))))</f>
        <v>0</v>
      </c>
      <c r="BB70" s="114">
        <f>$D70*IF(BB$29&gt;'Inputs &amp; Summary'!$D$5,0,IF(BB$29&gt;VLOOKUP($G70,Lists!$J$17:$K$21,2),IF($M70=Lists!$H$3,IF($K70&lt;1,(($S70/$K70)*((1+'Inputs &amp; Summary'!$D$7)^BB$29)),((INT(BB$29/$K70)-INT((BB$29-1)/$K70))*$S70*((1+'Inputs &amp; Summary'!$D$7)^BB$29))),(_xlfn.WEIBULL.DIST(BB$29,$L70,$K70,FALSE)*$S70*((1+'Inputs &amp; Summary'!$D$7)^BB$29))),IF($M70=Lists!$H$3,IF($K70&lt;1,((($R70*(1-$E70)+$Q70*(1-$F70))/$K70)*((1+'Inputs &amp; Summary'!$D$7)^BB$29)),((INT(BB$29/$K70)-INT((BB$29-1)/$K70))*($R70*(1-$E70)+$Q70*(1-$F70))*((1+'Inputs &amp; Summary'!$D$7)^BB$29))),((_xlfn.WEIBULL.DIST(BB$29,$L70,$K70,FALSE)*($R70*(1-$E70)+$Q70*(1-$F70))*((1+'Inputs &amp; Summary'!$D$7)^BB$29))))))</f>
        <v>0</v>
      </c>
      <c r="BC70" s="114">
        <f>$D70*IF(BC$29&gt;'Inputs &amp; Summary'!$D$5,0,IF(BC$29&gt;VLOOKUP($G70,Lists!$J$17:$K$21,2),IF($M70=Lists!$H$3,IF($K70&lt;1,(($S70/$K70)*((1+'Inputs &amp; Summary'!$D$7)^BC$29)),((INT(BC$29/$K70)-INT((BC$29-1)/$K70))*$S70*((1+'Inputs &amp; Summary'!$D$7)^BC$29))),(_xlfn.WEIBULL.DIST(BC$29,$L70,$K70,FALSE)*$S70*((1+'Inputs &amp; Summary'!$D$7)^BC$29))),IF($M70=Lists!$H$3,IF($K70&lt;1,((($R70*(1-$E70)+$Q70*(1-$F70))/$K70)*((1+'Inputs &amp; Summary'!$D$7)^BC$29)),((INT(BC$29/$K70)-INT((BC$29-1)/$K70))*($R70*(1-$E70)+$Q70*(1-$F70))*((1+'Inputs &amp; Summary'!$D$7)^BC$29))),((_xlfn.WEIBULL.DIST(BC$29,$L70,$K70,FALSE)*($R70*(1-$E70)+$Q70*(1-$F70))*((1+'Inputs &amp; Summary'!$D$7)^BC$29))))))</f>
        <v>0</v>
      </c>
      <c r="BD70" s="114">
        <f>$D70*IF(BD$29&gt;'Inputs &amp; Summary'!$D$5,0,IF(BD$29&gt;VLOOKUP($G70,Lists!$J$17:$K$21,2),IF($M70=Lists!$H$3,IF($K70&lt;1,(($S70/$K70)*((1+'Inputs &amp; Summary'!$D$7)^BD$29)),((INT(BD$29/$K70)-INT((BD$29-1)/$K70))*$S70*((1+'Inputs &amp; Summary'!$D$7)^BD$29))),(_xlfn.WEIBULL.DIST(BD$29,$L70,$K70,FALSE)*$S70*((1+'Inputs &amp; Summary'!$D$7)^BD$29))),IF($M70=Lists!$H$3,IF($K70&lt;1,((($R70*(1-$E70)+$Q70*(1-$F70))/$K70)*((1+'Inputs &amp; Summary'!$D$7)^BD$29)),((INT(BD$29/$K70)-INT((BD$29-1)/$K70))*($R70*(1-$E70)+$Q70*(1-$F70))*((1+'Inputs &amp; Summary'!$D$7)^BD$29))),((_xlfn.WEIBULL.DIST(BD$29,$L70,$K70,FALSE)*($R70*(1-$E70)+$Q70*(1-$F70))*((1+'Inputs &amp; Summary'!$D$7)^BD$29))))))</f>
        <v>0</v>
      </c>
      <c r="BE70" s="114">
        <f>$D70*IF(BE$29&gt;'Inputs &amp; Summary'!$D$5,0,IF(BE$29&gt;VLOOKUP($G70,Lists!$J$17:$K$21,2),IF($M70=Lists!$H$3,IF($K70&lt;1,(($S70/$K70)*((1+'Inputs &amp; Summary'!$D$7)^BE$29)),((INT(BE$29/$K70)-INT((BE$29-1)/$K70))*$S70*((1+'Inputs &amp; Summary'!$D$7)^BE$29))),(_xlfn.WEIBULL.DIST(BE$29,$L70,$K70,FALSE)*$S70*((1+'Inputs &amp; Summary'!$D$7)^BE$29))),IF($M70=Lists!$H$3,IF($K70&lt;1,((($R70*(1-$E70)+$Q70*(1-$F70))/$K70)*((1+'Inputs &amp; Summary'!$D$7)^BE$29)),((INT(BE$29/$K70)-INT((BE$29-1)/$K70))*($R70*(1-$E70)+$Q70*(1-$F70))*((1+'Inputs &amp; Summary'!$D$7)^BE$29))),((_xlfn.WEIBULL.DIST(BE$29,$L70,$K70,FALSE)*($R70*(1-$E70)+$Q70*(1-$F70))*((1+'Inputs &amp; Summary'!$D$7)^BE$29))))))</f>
        <v>0</v>
      </c>
      <c r="BF70" s="114">
        <f>$D70*IF(BF$29&gt;'Inputs &amp; Summary'!$D$5,0,IF(BF$29&gt;VLOOKUP($G70,Lists!$J$17:$K$21,2),IF($M70=Lists!$H$3,IF($K70&lt;1,(($S70/$K70)*((1+'Inputs &amp; Summary'!$D$7)^BF$29)),((INT(BF$29/$K70)-INT((BF$29-1)/$K70))*$S70*((1+'Inputs &amp; Summary'!$D$7)^BF$29))),(_xlfn.WEIBULL.DIST(BF$29,$L70,$K70,FALSE)*$S70*((1+'Inputs &amp; Summary'!$D$7)^BF$29))),IF($M70=Lists!$H$3,IF($K70&lt;1,((($R70*(1-$E70)+$Q70*(1-$F70))/$K70)*((1+'Inputs &amp; Summary'!$D$7)^BF$29)),((INT(BF$29/$K70)-INT((BF$29-1)/$K70))*($R70*(1-$E70)+$Q70*(1-$F70))*((1+'Inputs &amp; Summary'!$D$7)^BF$29))),((_xlfn.WEIBULL.DIST(BF$29,$L70,$K70,FALSE)*($R70*(1-$E70)+$Q70*(1-$F70))*((1+'Inputs &amp; Summary'!$D$7)^BF$29))))))</f>
        <v>0</v>
      </c>
      <c r="BG70" s="114">
        <f>$D70*IF(BG$29&gt;'Inputs &amp; Summary'!$D$5,0,IF(BG$29&gt;VLOOKUP($G70,Lists!$J$17:$K$21,2),IF($M70=Lists!$H$3,IF($K70&lt;1,(($S70/$K70)*((1+'Inputs &amp; Summary'!$D$7)^BG$29)),((INT(BG$29/$K70)-INT((BG$29-1)/$K70))*$S70*((1+'Inputs &amp; Summary'!$D$7)^BG$29))),(_xlfn.WEIBULL.DIST(BG$29,$L70,$K70,FALSE)*$S70*((1+'Inputs &amp; Summary'!$D$7)^BG$29))),IF($M70=Lists!$H$3,IF($K70&lt;1,((($R70*(1-$E70)+$Q70*(1-$F70))/$K70)*((1+'Inputs &amp; Summary'!$D$7)^BG$29)),((INT(BG$29/$K70)-INT((BG$29-1)/$K70))*($R70*(1-$E70)+$Q70*(1-$F70))*((1+'Inputs &amp; Summary'!$D$7)^BG$29))),((_xlfn.WEIBULL.DIST(BG$29,$L70,$K70,FALSE)*($R70*(1-$E70)+$Q70*(1-$F70))*((1+'Inputs &amp; Summary'!$D$7)^BG$29))))))</f>
        <v>0</v>
      </c>
      <c r="BH70" s="114">
        <f>$D70*IF(BH$29&gt;'Inputs &amp; Summary'!$D$5,0,IF(BH$29&gt;VLOOKUP($G70,Lists!$J$17:$K$21,2),IF($M70=Lists!$H$3,IF($K70&lt;1,(($S70/$K70)*((1+'Inputs &amp; Summary'!$D$7)^BH$29)),((INT(BH$29/$K70)-INT((BH$29-1)/$K70))*$S70*((1+'Inputs &amp; Summary'!$D$7)^BH$29))),(_xlfn.WEIBULL.DIST(BH$29,$L70,$K70,FALSE)*$S70*((1+'Inputs &amp; Summary'!$D$7)^BH$29))),IF($M70=Lists!$H$3,IF($K70&lt;1,((($R70*(1-$E70)+$Q70*(1-$F70))/$K70)*((1+'Inputs &amp; Summary'!$D$7)^BH$29)),((INT(BH$29/$K70)-INT((BH$29-1)/$K70))*($R70*(1-$E70)+$Q70*(1-$F70))*((1+'Inputs &amp; Summary'!$D$7)^BH$29))),((_xlfn.WEIBULL.DIST(BH$29,$L70,$K70,FALSE)*($R70*(1-$E70)+$Q70*(1-$F70))*((1+'Inputs &amp; Summary'!$D$7)^BH$29))))))</f>
        <v>0</v>
      </c>
      <c r="BI70" s="114">
        <f>$D70*IF(BI$29&gt;'Inputs &amp; Summary'!$D$5,0,IF(BI$29&gt;VLOOKUP($G70,Lists!$J$17:$K$21,2),IF($M70=Lists!$H$3,IF($K70&lt;1,(($S70/$K70)*((1+'Inputs &amp; Summary'!$D$7)^BI$29)),((INT(BI$29/$K70)-INT((BI$29-1)/$K70))*$S70*((1+'Inputs &amp; Summary'!$D$7)^BI$29))),(_xlfn.WEIBULL.DIST(BI$29,$L70,$K70,FALSE)*$S70*((1+'Inputs &amp; Summary'!$D$7)^BI$29))),IF($M70=Lists!$H$3,IF($K70&lt;1,((($R70*(1-$E70)+$Q70*(1-$F70))/$K70)*((1+'Inputs &amp; Summary'!$D$7)^BI$29)),((INT(BI$29/$K70)-INT((BI$29-1)/$K70))*($R70*(1-$E70)+$Q70*(1-$F70))*((1+'Inputs &amp; Summary'!$D$7)^BI$29))),((_xlfn.WEIBULL.DIST(BI$29,$L70,$K70,FALSE)*($R70*(1-$E70)+$Q70*(1-$F70))*((1+'Inputs &amp; Summary'!$D$7)^BI$29))))))</f>
        <v>0</v>
      </c>
      <c r="BJ70" s="114">
        <f>$D70*IF(BJ$29&gt;'Inputs &amp; Summary'!$D$5,0,IF(BJ$29&gt;VLOOKUP($G70,Lists!$J$17:$K$21,2),IF($M70=Lists!$H$3,IF($K70&lt;1,(($S70/$K70)*((1+'Inputs &amp; Summary'!$D$7)^BJ$29)),((INT(BJ$29/$K70)-INT((BJ$29-1)/$K70))*$S70*((1+'Inputs &amp; Summary'!$D$7)^BJ$29))),(_xlfn.WEIBULL.DIST(BJ$29,$L70,$K70,FALSE)*$S70*((1+'Inputs &amp; Summary'!$D$7)^BJ$29))),IF($M70=Lists!$H$3,IF($K70&lt;1,((($R70*(1-$E70)+$Q70*(1-$F70))/$K70)*((1+'Inputs &amp; Summary'!$D$7)^BJ$29)),((INT(BJ$29/$K70)-INT((BJ$29-1)/$K70))*($R70*(1-$E70)+$Q70*(1-$F70))*((1+'Inputs &amp; Summary'!$D$7)^BJ$29))),((_xlfn.WEIBULL.DIST(BJ$29,$L70,$K70,FALSE)*($R70*(1-$E70)+$Q70*(1-$F70))*((1+'Inputs &amp; Summary'!$D$7)^BJ$29))))))</f>
        <v>0</v>
      </c>
      <c r="BK70" s="114">
        <f>$D70*IF(BK$29&gt;'Inputs &amp; Summary'!$D$5,0,IF(BK$29&gt;VLOOKUP($G70,Lists!$J$17:$K$21,2),IF($M70=Lists!$H$3,IF($K70&lt;1,(($S70/$K70)*((1+'Inputs &amp; Summary'!$D$7)^BK$29)),((INT(BK$29/$K70)-INT((BK$29-1)/$K70))*$S70*((1+'Inputs &amp; Summary'!$D$7)^BK$29))),(_xlfn.WEIBULL.DIST(BK$29,$L70,$K70,FALSE)*$S70*((1+'Inputs &amp; Summary'!$D$7)^BK$29))),IF($M70=Lists!$H$3,IF($K70&lt;1,((($R70*(1-$E70)+$Q70*(1-$F70))/$K70)*((1+'Inputs &amp; Summary'!$D$7)^BK$29)),((INT(BK$29/$K70)-INT((BK$29-1)/$K70))*($R70*(1-$E70)+$Q70*(1-$F70))*((1+'Inputs &amp; Summary'!$D$7)^BK$29))),((_xlfn.WEIBULL.DIST(BK$29,$L70,$K70,FALSE)*($R70*(1-$E70)+$Q70*(1-$F70))*((1+'Inputs &amp; Summary'!$D$7)^BK$29))))))</f>
        <v>0</v>
      </c>
      <c r="BL70" s="114">
        <f>$D70*IF(BL$29&gt;'Inputs &amp; Summary'!$D$5,0,IF(BL$29&gt;VLOOKUP($G70,Lists!$J$17:$K$21,2),IF($M70=Lists!$H$3,IF($K70&lt;1,(($S70/$K70)*((1+'Inputs &amp; Summary'!$D$7)^BL$29)),((INT(BL$29/$K70)-INT((BL$29-1)/$K70))*$S70*((1+'Inputs &amp; Summary'!$D$7)^BL$29))),(_xlfn.WEIBULL.DIST(BL$29,$L70,$K70,FALSE)*$S70*((1+'Inputs &amp; Summary'!$D$7)^BL$29))),IF($M70=Lists!$H$3,IF($K70&lt;1,((($R70*(1-$E70)+$Q70*(1-$F70))/$K70)*((1+'Inputs &amp; Summary'!$D$7)^BL$29)),((INT(BL$29/$K70)-INT((BL$29-1)/$K70))*($R70*(1-$E70)+$Q70*(1-$F70))*((1+'Inputs &amp; Summary'!$D$7)^BL$29))),((_xlfn.WEIBULL.DIST(BL$29,$L70,$K70,FALSE)*($R70*(1-$E70)+$Q70*(1-$F70))*((1+'Inputs &amp; Summary'!$D$7)^BL$29))))))</f>
        <v>0</v>
      </c>
    </row>
    <row r="71" spans="1:64" s="1" customFormat="1" x14ac:dyDescent="0.3">
      <c r="A71" s="79" t="s">
        <v>227</v>
      </c>
      <c r="B71" s="33" t="s">
        <v>152</v>
      </c>
      <c r="C71" s="33" t="s">
        <v>236</v>
      </c>
      <c r="D71" s="68">
        <v>1</v>
      </c>
      <c r="E71" s="68">
        <v>1</v>
      </c>
      <c r="F71" s="68">
        <v>1</v>
      </c>
      <c r="G71" s="213" t="s">
        <v>440</v>
      </c>
      <c r="H71" s="34" t="s">
        <v>291</v>
      </c>
      <c r="I71" s="34" t="s">
        <v>100</v>
      </c>
      <c r="J71" s="33">
        <f>VLOOKUP(I71,'Labor Rates'!$A$1:$B$16,2)</f>
        <v>24.03846153846154</v>
      </c>
      <c r="K71" s="35">
        <v>25</v>
      </c>
      <c r="L71" s="35">
        <v>1</v>
      </c>
      <c r="M71" s="36" t="s">
        <v>249</v>
      </c>
      <c r="N71" s="84">
        <f>'Inputs &amp; Summary'!$D$19</f>
        <v>1443</v>
      </c>
      <c r="O71" s="35">
        <v>0.1</v>
      </c>
      <c r="P71" s="5">
        <v>20</v>
      </c>
      <c r="Q71" s="73">
        <f t="shared" si="11"/>
        <v>3468.7500000000005</v>
      </c>
      <c r="R71" s="73">
        <f t="shared" si="12"/>
        <v>28860</v>
      </c>
      <c r="S71" s="74">
        <f t="shared" si="13"/>
        <v>32328.75</v>
      </c>
      <c r="T71" s="88"/>
      <c r="U71" s="80"/>
      <c r="V71" s="87">
        <f t="shared" si="14"/>
        <v>473.5758423245029</v>
      </c>
      <c r="W71" s="87">
        <f>NPV('Inputs &amp; Summary'!$D$6,Y71:BL71)</f>
        <v>3419.6324512495271</v>
      </c>
      <c r="X71" s="90">
        <f t="shared" si="15"/>
        <v>4.8433981395148068E-2</v>
      </c>
      <c r="Y71" s="114">
        <f>$D71*IF(Y$29&gt;'Inputs &amp; Summary'!$D$5,0,IF(Y$29&gt;VLOOKUP($G71,Lists!$J$17:$K$21,2),IF($M71=Lists!$H$3,IF($K71&lt;1,(($S71/$K71)*((1+'Inputs &amp; Summary'!$D$7)^Y$29)),((INT(Y$29/$K71)-INT((Y$29-1)/$K71))*$S71*((1+'Inputs &amp; Summary'!$D$7)^Y$29))),(_xlfn.WEIBULL.DIST(Y$29,$L71,$K71,FALSE)*$S71*((1+'Inputs &amp; Summary'!$D$7)^Y$29))),IF($M71=Lists!$H$3,IF($K71&lt;1,((($R71*(1-$E71)+$Q71*(1-$F71))/$K71)*((1+'Inputs &amp; Summary'!$D$7)^Y$29)),((INT(Y$29/$K71)-INT((Y$29-1)/$K71))*($R71*(1-$E71)+$Q71*(1-$F71))*((1+'Inputs &amp; Summary'!$D$7)^Y$29))),((_xlfn.WEIBULL.DIST(Y$29,$L71,$K71,FALSE)*($R71*(1-$E71)+$Q71*(1-$F71))*((1+'Inputs &amp; Summary'!$D$7)^Y$29))))))</f>
        <v>0</v>
      </c>
      <c r="Z71" s="114">
        <f>$D71*IF(Z$29&gt;'Inputs &amp; Summary'!$D$5,0,IF(Z$29&gt;VLOOKUP($G71,Lists!$J$17:$K$21,2),IF($M71=Lists!$H$3,IF($K71&lt;1,(($S71/$K71)*((1+'Inputs &amp; Summary'!$D$7)^Z$29)),((INT(Z$29/$K71)-INT((Z$29-1)/$K71))*$S71*((1+'Inputs &amp; Summary'!$D$7)^Z$29))),(_xlfn.WEIBULL.DIST(Z$29,$L71,$K71,FALSE)*$S71*((1+'Inputs &amp; Summary'!$D$7)^Z$29))),IF($M71=Lists!$H$3,IF($K71&lt;1,((($R71*(1-$E71)+$Q71*(1-$F71))/$K71)*((1+'Inputs &amp; Summary'!$D$7)^Z$29)),((INT(Z$29/$K71)-INT((Z$29-1)/$K71))*($R71*(1-$E71)+$Q71*(1-$F71))*((1+'Inputs &amp; Summary'!$D$7)^Z$29))),((_xlfn.WEIBULL.DIST(Z$29,$L71,$K71,FALSE)*($R71*(1-$E71)+$Q71*(1-$F71))*((1+'Inputs &amp; Summary'!$D$7)^Z$29))))))</f>
        <v>0</v>
      </c>
      <c r="AA71" s="114">
        <f>$D71*IF(AA$29&gt;'Inputs &amp; Summary'!$D$5,0,IF(AA$29&gt;VLOOKUP($G71,Lists!$J$17:$K$21,2),IF($M71=Lists!$H$3,IF($K71&lt;1,(($S71/$K71)*((1+'Inputs &amp; Summary'!$D$7)^AA$29)),((INT(AA$29/$K71)-INT((AA$29-1)/$K71))*$S71*((1+'Inputs &amp; Summary'!$D$7)^AA$29))),(_xlfn.WEIBULL.DIST(AA$29,$L71,$K71,FALSE)*$S71*((1+'Inputs &amp; Summary'!$D$7)^AA$29))),IF($M71=Lists!$H$3,IF($K71&lt;1,((($R71*(1-$E71)+$Q71*(1-$F71))/$K71)*((1+'Inputs &amp; Summary'!$D$7)^AA$29)),((INT(AA$29/$K71)-INT((AA$29-1)/$K71))*($R71*(1-$E71)+$Q71*(1-$F71))*((1+'Inputs &amp; Summary'!$D$7)^AA$29))),((_xlfn.WEIBULL.DIST(AA$29,$L71,$K71,FALSE)*($R71*(1-$E71)+$Q71*(1-$F71))*((1+'Inputs &amp; Summary'!$D$7)^AA$29))))))</f>
        <v>0</v>
      </c>
      <c r="AB71" s="114">
        <f>$D71*IF(AB$29&gt;'Inputs &amp; Summary'!$D$5,0,IF(AB$29&gt;VLOOKUP($G71,Lists!$J$17:$K$21,2),IF($M71=Lists!$H$3,IF($K71&lt;1,(($S71/$K71)*((1+'Inputs &amp; Summary'!$D$7)^AB$29)),((INT(AB$29/$K71)-INT((AB$29-1)/$K71))*$S71*((1+'Inputs &amp; Summary'!$D$7)^AB$29))),(_xlfn.WEIBULL.DIST(AB$29,$L71,$K71,FALSE)*$S71*((1+'Inputs &amp; Summary'!$D$7)^AB$29))),IF($M71=Lists!$H$3,IF($K71&lt;1,((($R71*(1-$E71)+$Q71*(1-$F71))/$K71)*((1+'Inputs &amp; Summary'!$D$7)^AB$29)),((INT(AB$29/$K71)-INT((AB$29-1)/$K71))*($R71*(1-$E71)+$Q71*(1-$F71))*((1+'Inputs &amp; Summary'!$D$7)^AB$29))),((_xlfn.WEIBULL.DIST(AB$29,$L71,$K71,FALSE)*($R71*(1-$E71)+$Q71*(1-$F71))*((1+'Inputs &amp; Summary'!$D$7)^AB$29))))))</f>
        <v>0</v>
      </c>
      <c r="AC71" s="114">
        <f>$D71*IF(AC$29&gt;'Inputs &amp; Summary'!$D$5,0,IF(AC$29&gt;VLOOKUP($G71,Lists!$J$17:$K$21,2),IF($M71=Lists!$H$3,IF($K71&lt;1,(($S71/$K71)*((1+'Inputs &amp; Summary'!$D$7)^AC$29)),((INT(AC$29/$K71)-INT((AC$29-1)/$K71))*$S71*((1+'Inputs &amp; Summary'!$D$7)^AC$29))),(_xlfn.WEIBULL.DIST(AC$29,$L71,$K71,FALSE)*$S71*((1+'Inputs &amp; Summary'!$D$7)^AC$29))),IF($M71=Lists!$H$3,IF($K71&lt;1,((($R71*(1-$E71)+$Q71*(1-$F71))/$K71)*((1+'Inputs &amp; Summary'!$D$7)^AC$29)),((INT(AC$29/$K71)-INT((AC$29-1)/$K71))*($R71*(1-$E71)+$Q71*(1-$F71))*((1+'Inputs &amp; Summary'!$D$7)^AC$29))),((_xlfn.WEIBULL.DIST(AC$29,$L71,$K71,FALSE)*($R71*(1-$E71)+$Q71*(1-$F71))*((1+'Inputs &amp; Summary'!$D$7)^AC$29))))))</f>
        <v>0</v>
      </c>
      <c r="AD71" s="114">
        <f>$D71*IF(AD$29&gt;'Inputs &amp; Summary'!$D$5,0,IF(AD$29&gt;VLOOKUP($G71,Lists!$J$17:$K$21,2),IF($M71=Lists!$H$3,IF($K71&lt;1,(($S71/$K71)*((1+'Inputs &amp; Summary'!$D$7)^AD$29)),((INT(AD$29/$K71)-INT((AD$29-1)/$K71))*$S71*((1+'Inputs &amp; Summary'!$D$7)^AD$29))),(_xlfn.WEIBULL.DIST(AD$29,$L71,$K71,FALSE)*$S71*((1+'Inputs &amp; Summary'!$D$7)^AD$29))),IF($M71=Lists!$H$3,IF($K71&lt;1,((($R71*(1-$E71)+$Q71*(1-$F71))/$K71)*((1+'Inputs &amp; Summary'!$D$7)^AD$29)),((INT(AD$29/$K71)-INT((AD$29-1)/$K71))*($R71*(1-$E71)+$Q71*(1-$F71))*((1+'Inputs &amp; Summary'!$D$7)^AD$29))),((_xlfn.WEIBULL.DIST(AD$29,$L71,$K71,FALSE)*($R71*(1-$E71)+$Q71*(1-$F71))*((1+'Inputs &amp; Summary'!$D$7)^AD$29))))))</f>
        <v>0</v>
      </c>
      <c r="AE71" s="114">
        <f>$D71*IF(AE$29&gt;'Inputs &amp; Summary'!$D$5,0,IF(AE$29&gt;VLOOKUP($G71,Lists!$J$17:$K$21,2),IF($M71=Lists!$H$3,IF($K71&lt;1,(($S71/$K71)*((1+'Inputs &amp; Summary'!$D$7)^AE$29)),((INT(AE$29/$K71)-INT((AE$29-1)/$K71))*$S71*((1+'Inputs &amp; Summary'!$D$7)^AE$29))),(_xlfn.WEIBULL.DIST(AE$29,$L71,$K71,FALSE)*$S71*((1+'Inputs &amp; Summary'!$D$7)^AE$29))),IF($M71=Lists!$H$3,IF($K71&lt;1,((($R71*(1-$E71)+$Q71*(1-$F71))/$K71)*((1+'Inputs &amp; Summary'!$D$7)^AE$29)),((INT(AE$29/$K71)-INT((AE$29-1)/$K71))*($R71*(1-$E71)+$Q71*(1-$F71))*((1+'Inputs &amp; Summary'!$D$7)^AE$29))),((_xlfn.WEIBULL.DIST(AE$29,$L71,$K71,FALSE)*($R71*(1-$E71)+$Q71*(1-$F71))*((1+'Inputs &amp; Summary'!$D$7)^AE$29))))))</f>
        <v>0</v>
      </c>
      <c r="AF71" s="114">
        <f>$D71*IF(AF$29&gt;'Inputs &amp; Summary'!$D$5,0,IF(AF$29&gt;VLOOKUP($G71,Lists!$J$17:$K$21,2),IF($M71=Lists!$H$3,IF($K71&lt;1,(($S71/$K71)*((1+'Inputs &amp; Summary'!$D$7)^AF$29)),((INT(AF$29/$K71)-INT((AF$29-1)/$K71))*$S71*((1+'Inputs &amp; Summary'!$D$7)^AF$29))),(_xlfn.WEIBULL.DIST(AF$29,$L71,$K71,FALSE)*$S71*((1+'Inputs &amp; Summary'!$D$7)^AF$29))),IF($M71=Lists!$H$3,IF($K71&lt;1,((($R71*(1-$E71)+$Q71*(1-$F71))/$K71)*((1+'Inputs &amp; Summary'!$D$7)^AF$29)),((INT(AF$29/$K71)-INT((AF$29-1)/$K71))*($R71*(1-$E71)+$Q71*(1-$F71))*((1+'Inputs &amp; Summary'!$D$7)^AF$29))),((_xlfn.WEIBULL.DIST(AF$29,$L71,$K71,FALSE)*($R71*(1-$E71)+$Q71*(1-$F71))*((1+'Inputs &amp; Summary'!$D$7)^AF$29))))))</f>
        <v>0</v>
      </c>
      <c r="AG71" s="114">
        <f>$D71*IF(AG$29&gt;'Inputs &amp; Summary'!$D$5,0,IF(AG$29&gt;VLOOKUP($G71,Lists!$J$17:$K$21,2),IF($M71=Lists!$H$3,IF($K71&lt;1,(($S71/$K71)*((1+'Inputs &amp; Summary'!$D$7)^AG$29)),((INT(AG$29/$K71)-INT((AG$29-1)/$K71))*$S71*((1+'Inputs &amp; Summary'!$D$7)^AG$29))),(_xlfn.WEIBULL.DIST(AG$29,$L71,$K71,FALSE)*$S71*((1+'Inputs &amp; Summary'!$D$7)^AG$29))),IF($M71=Lists!$H$3,IF($K71&lt;1,((($R71*(1-$E71)+$Q71*(1-$F71))/$K71)*((1+'Inputs &amp; Summary'!$D$7)^AG$29)),((INT(AG$29/$K71)-INT((AG$29-1)/$K71))*($R71*(1-$E71)+$Q71*(1-$F71))*((1+'Inputs &amp; Summary'!$D$7)^AG$29))),((_xlfn.WEIBULL.DIST(AG$29,$L71,$K71,FALSE)*($R71*(1-$E71)+$Q71*(1-$F71))*((1+'Inputs &amp; Summary'!$D$7)^AG$29))))))</f>
        <v>0</v>
      </c>
      <c r="AH71" s="114">
        <f>$D71*IF(AH$29&gt;'Inputs &amp; Summary'!$D$5,0,IF(AH$29&gt;VLOOKUP($G71,Lists!$J$17:$K$21,2),IF($M71=Lists!$H$3,IF($K71&lt;1,(($S71/$K71)*((1+'Inputs &amp; Summary'!$D$7)^AH$29)),((INT(AH$29/$K71)-INT((AH$29-1)/$K71))*$S71*((1+'Inputs &amp; Summary'!$D$7)^AH$29))),(_xlfn.WEIBULL.DIST(AH$29,$L71,$K71,FALSE)*$S71*((1+'Inputs &amp; Summary'!$D$7)^AH$29))),IF($M71=Lists!$H$3,IF($K71&lt;1,((($R71*(1-$E71)+$Q71*(1-$F71))/$K71)*((1+'Inputs &amp; Summary'!$D$7)^AH$29)),((INT(AH$29/$K71)-INT((AH$29-1)/$K71))*($R71*(1-$E71)+$Q71*(1-$F71))*((1+'Inputs &amp; Summary'!$D$7)^AH$29))),((_xlfn.WEIBULL.DIST(AH$29,$L71,$K71,FALSE)*($R71*(1-$E71)+$Q71*(1-$F71))*((1+'Inputs &amp; Summary'!$D$7)^AH$29))))))</f>
        <v>0</v>
      </c>
      <c r="AI71" s="114">
        <f>$D71*IF(AI$29&gt;'Inputs &amp; Summary'!$D$5,0,IF(AI$29&gt;VLOOKUP($G71,Lists!$J$17:$K$21,2),IF($M71=Lists!$H$3,IF($K71&lt;1,(($S71/$K71)*((1+'Inputs &amp; Summary'!$D$7)^AI$29)),((INT(AI$29/$K71)-INT((AI$29-1)/$K71))*$S71*((1+'Inputs &amp; Summary'!$D$7)^AI$29))),(_xlfn.WEIBULL.DIST(AI$29,$L71,$K71,FALSE)*$S71*((1+'Inputs &amp; Summary'!$D$7)^AI$29))),IF($M71=Lists!$H$3,IF($K71&lt;1,((($R71*(1-$E71)+$Q71*(1-$F71))/$K71)*((1+'Inputs &amp; Summary'!$D$7)^AI$29)),((INT(AI$29/$K71)-INT((AI$29-1)/$K71))*($R71*(1-$E71)+$Q71*(1-$F71))*((1+'Inputs &amp; Summary'!$D$7)^AI$29))),((_xlfn.WEIBULL.DIST(AI$29,$L71,$K71,FALSE)*($R71*(1-$E71)+$Q71*(1-$F71))*((1+'Inputs &amp; Summary'!$D$7)^AI$29))))))</f>
        <v>1035.5265099122137</v>
      </c>
      <c r="AJ71" s="114">
        <f>$D71*IF(AJ$29&gt;'Inputs &amp; Summary'!$D$5,0,IF(AJ$29&gt;VLOOKUP($G71,Lists!$J$17:$K$21,2),IF($M71=Lists!$H$3,IF($K71&lt;1,(($S71/$K71)*((1+'Inputs &amp; Summary'!$D$7)^AJ$29)),((INT(AJ$29/$K71)-INT((AJ$29-1)/$K71))*$S71*((1+'Inputs &amp; Summary'!$D$7)^AJ$29))),(_xlfn.WEIBULL.DIST(AJ$29,$L71,$K71,FALSE)*$S71*((1+'Inputs &amp; Summary'!$D$7)^AJ$29))),IF($M71=Lists!$H$3,IF($K71&lt;1,((($R71*(1-$E71)+$Q71*(1-$F71))/$K71)*((1+'Inputs &amp; Summary'!$D$7)^AJ$29)),((INT(AJ$29/$K71)-INT((AJ$29-1)/$K71))*($R71*(1-$E71)+$Q71*(1-$F71))*((1+'Inputs &amp; Summary'!$D$7)^AJ$29))),((_xlfn.WEIBULL.DIST(AJ$29,$L71,$K71,FALSE)*($R71*(1-$E71)+$Q71*(1-$F71))*((1+'Inputs &amp; Summary'!$D$7)^AJ$29))))))</f>
        <v>1014.8213933796368</v>
      </c>
      <c r="AK71" s="114">
        <f>$D71*IF(AK$29&gt;'Inputs &amp; Summary'!$D$5,0,IF(AK$29&gt;VLOOKUP($G71,Lists!$J$17:$K$21,2),IF($M71=Lists!$H$3,IF($K71&lt;1,(($S71/$K71)*((1+'Inputs &amp; Summary'!$D$7)^AK$29)),((INT(AK$29/$K71)-INT((AK$29-1)/$K71))*$S71*((1+'Inputs &amp; Summary'!$D$7)^AK$29))),(_xlfn.WEIBULL.DIST(AK$29,$L71,$K71,FALSE)*$S71*((1+'Inputs &amp; Summary'!$D$7)^AK$29))),IF($M71=Lists!$H$3,IF($K71&lt;1,((($R71*(1-$E71)+$Q71*(1-$F71))/$K71)*((1+'Inputs &amp; Summary'!$D$7)^AK$29)),((INT(AK$29/$K71)-INT((AK$29-1)/$K71))*($R71*(1-$E71)+$Q71*(1-$F71))*((1+'Inputs &amp; Summary'!$D$7)^AK$29))),((_xlfn.WEIBULL.DIST(AK$29,$L71,$K71,FALSE)*($R71*(1-$E71)+$Q71*(1-$F71))*((1+'Inputs &amp; Summary'!$D$7)^AK$29))))))</f>
        <v>994.53027093270043</v>
      </c>
      <c r="AL71" s="114">
        <f>$D71*IF(AL$29&gt;'Inputs &amp; Summary'!$D$5,0,IF(AL$29&gt;VLOOKUP($G71,Lists!$J$17:$K$21,2),IF($M71=Lists!$H$3,IF($K71&lt;1,(($S71/$K71)*((1+'Inputs &amp; Summary'!$D$7)^AL$29)),((INT(AL$29/$K71)-INT((AL$29-1)/$K71))*$S71*((1+'Inputs &amp; Summary'!$D$7)^AL$29))),(_xlfn.WEIBULL.DIST(AL$29,$L71,$K71,FALSE)*$S71*((1+'Inputs &amp; Summary'!$D$7)^AL$29))),IF($M71=Lists!$H$3,IF($K71&lt;1,((($R71*(1-$E71)+$Q71*(1-$F71))/$K71)*((1+'Inputs &amp; Summary'!$D$7)^AL$29)),((INT(AL$29/$K71)-INT((AL$29-1)/$K71))*($R71*(1-$E71)+$Q71*(1-$F71))*((1+'Inputs &amp; Summary'!$D$7)^AL$29))),((_xlfn.WEIBULL.DIST(AL$29,$L71,$K71,FALSE)*($R71*(1-$E71)+$Q71*(1-$F71))*((1+'Inputs &amp; Summary'!$D$7)^AL$29))))))</f>
        <v>974.6448648540262</v>
      </c>
      <c r="AM71" s="114">
        <f>$D71*IF(AM$29&gt;'Inputs &amp; Summary'!$D$5,0,IF(AM$29&gt;VLOOKUP($G71,Lists!$J$17:$K$21,2),IF($M71=Lists!$H$3,IF($K71&lt;1,(($S71/$K71)*((1+'Inputs &amp; Summary'!$D$7)^AM$29)),((INT(AM$29/$K71)-INT((AM$29-1)/$K71))*$S71*((1+'Inputs &amp; Summary'!$D$7)^AM$29))),(_xlfn.WEIBULL.DIST(AM$29,$L71,$K71,FALSE)*$S71*((1+'Inputs &amp; Summary'!$D$7)^AM$29))),IF($M71=Lists!$H$3,IF($K71&lt;1,((($R71*(1-$E71)+$Q71*(1-$F71))/$K71)*((1+'Inputs &amp; Summary'!$D$7)^AM$29)),((INT(AM$29/$K71)-INT((AM$29-1)/$K71))*($R71*(1-$E71)+$Q71*(1-$F71))*((1+'Inputs &amp; Summary'!$D$7)^AM$29))),((_xlfn.WEIBULL.DIST(AM$29,$L71,$K71,FALSE)*($R71*(1-$E71)+$Q71*(1-$F71))*((1+'Inputs &amp; Summary'!$D$7)^AM$29))))))</f>
        <v>955.15706293730716</v>
      </c>
      <c r="AN71" s="114">
        <f>$D71*IF(AN$29&gt;'Inputs &amp; Summary'!$D$5,0,IF(AN$29&gt;VLOOKUP($G71,Lists!$J$17:$K$21,2),IF($M71=Lists!$H$3,IF($K71&lt;1,(($S71/$K71)*((1+'Inputs &amp; Summary'!$D$7)^AN$29)),((INT(AN$29/$K71)-INT((AN$29-1)/$K71))*$S71*((1+'Inputs &amp; Summary'!$D$7)^AN$29))),(_xlfn.WEIBULL.DIST(AN$29,$L71,$K71,FALSE)*$S71*((1+'Inputs &amp; Summary'!$D$7)^AN$29))),IF($M71=Lists!$H$3,IF($K71&lt;1,((($R71*(1-$E71)+$Q71*(1-$F71))/$K71)*((1+'Inputs &amp; Summary'!$D$7)^AN$29)),((INT(AN$29/$K71)-INT((AN$29-1)/$K71))*($R71*(1-$E71)+$Q71*(1-$F71))*((1+'Inputs &amp; Summary'!$D$7)^AN$29))),((_xlfn.WEIBULL.DIST(AN$29,$L71,$K71,FALSE)*($R71*(1-$E71)+$Q71*(1-$F71))*((1+'Inputs &amp; Summary'!$D$7)^AN$29))))))</f>
        <v>936.05891517795408</v>
      </c>
      <c r="AO71" s="114">
        <f>$D71*IF(AO$29&gt;'Inputs &amp; Summary'!$D$5,0,IF(AO$29&gt;VLOOKUP($G71,Lists!$J$17:$K$21,2),IF($M71=Lists!$H$3,IF($K71&lt;1,(($S71/$K71)*((1+'Inputs &amp; Summary'!$D$7)^AO$29)),((INT(AO$29/$K71)-INT((AO$29-1)/$K71))*$S71*((1+'Inputs &amp; Summary'!$D$7)^AO$29))),(_xlfn.WEIBULL.DIST(AO$29,$L71,$K71,FALSE)*$S71*((1+'Inputs &amp; Summary'!$D$7)^AO$29))),IF($M71=Lists!$H$3,IF($K71&lt;1,((($R71*(1-$E71)+$Q71*(1-$F71))/$K71)*((1+'Inputs &amp; Summary'!$D$7)^AO$29)),((INT(AO$29/$K71)-INT((AO$29-1)/$K71))*($R71*(1-$E71)+$Q71*(1-$F71))*((1+'Inputs &amp; Summary'!$D$7)^AO$29))),((_xlfn.WEIBULL.DIST(AO$29,$L71,$K71,FALSE)*($R71*(1-$E71)+$Q71*(1-$F71))*((1+'Inputs &amp; Summary'!$D$7)^AO$29))))))</f>
        <v>917.34263052990582</v>
      </c>
      <c r="AP71" s="114">
        <f>$D71*IF(AP$29&gt;'Inputs &amp; Summary'!$D$5,0,IF(AP$29&gt;VLOOKUP($G71,Lists!$J$17:$K$21,2),IF($M71=Lists!$H$3,IF($K71&lt;1,(($S71/$K71)*((1+'Inputs &amp; Summary'!$D$7)^AP$29)),((INT(AP$29/$K71)-INT((AP$29-1)/$K71))*$S71*((1+'Inputs &amp; Summary'!$D$7)^AP$29))),(_xlfn.WEIBULL.DIST(AP$29,$L71,$K71,FALSE)*$S71*((1+'Inputs &amp; Summary'!$D$7)^AP$29))),IF($M71=Lists!$H$3,IF($K71&lt;1,((($R71*(1-$E71)+$Q71*(1-$F71))/$K71)*((1+'Inputs &amp; Summary'!$D$7)^AP$29)),((INT(AP$29/$K71)-INT((AP$29-1)/$K71))*($R71*(1-$E71)+$Q71*(1-$F71))*((1+'Inputs &amp; Summary'!$D$7)^AP$29))),((_xlfn.WEIBULL.DIST(AP$29,$L71,$K71,FALSE)*($R71*(1-$E71)+$Q71*(1-$F71))*((1+'Inputs &amp; Summary'!$D$7)^AP$29))))))</f>
        <v>899.00057372729202</v>
      </c>
      <c r="AQ71" s="114">
        <f>$D71*IF(AQ$29&gt;'Inputs &amp; Summary'!$D$5,0,IF(AQ$29&gt;VLOOKUP($G71,Lists!$J$17:$K$21,2),IF($M71=Lists!$H$3,IF($K71&lt;1,(($S71/$K71)*((1+'Inputs &amp; Summary'!$D$7)^AQ$29)),((INT(AQ$29/$K71)-INT((AQ$29-1)/$K71))*$S71*((1+'Inputs &amp; Summary'!$D$7)^AQ$29))),(_xlfn.WEIBULL.DIST(AQ$29,$L71,$K71,FALSE)*$S71*((1+'Inputs &amp; Summary'!$D$7)^AQ$29))),IF($M71=Lists!$H$3,IF($K71&lt;1,((($R71*(1-$E71)+$Q71*(1-$F71))/$K71)*((1+'Inputs &amp; Summary'!$D$7)^AQ$29)),((INT(AQ$29/$K71)-INT((AQ$29-1)/$K71))*($R71*(1-$E71)+$Q71*(1-$F71))*((1+'Inputs &amp; Summary'!$D$7)^AQ$29))),((_xlfn.WEIBULL.DIST(AQ$29,$L71,$K71,FALSE)*($R71*(1-$E71)+$Q71*(1-$F71))*((1+'Inputs &amp; Summary'!$D$7)^AQ$29))))))</f>
        <v>881.0252621696427</v>
      </c>
      <c r="AR71" s="114">
        <f>$D71*IF(AR$29&gt;'Inputs &amp; Summary'!$D$5,0,IF(AR$29&gt;VLOOKUP($G71,Lists!$J$17:$K$21,2),IF($M71=Lists!$H$3,IF($K71&lt;1,(($S71/$K71)*((1+'Inputs &amp; Summary'!$D$7)^AR$29)),((INT(AR$29/$K71)-INT((AR$29-1)/$K71))*$S71*((1+'Inputs &amp; Summary'!$D$7)^AR$29))),(_xlfn.WEIBULL.DIST(AR$29,$L71,$K71,FALSE)*$S71*((1+'Inputs &amp; Summary'!$D$7)^AR$29))),IF($M71=Lists!$H$3,IF($K71&lt;1,((($R71*(1-$E71)+$Q71*(1-$F71))/$K71)*((1+'Inputs &amp; Summary'!$D$7)^AR$29)),((INT(AR$29/$K71)-INT((AR$29-1)/$K71))*($R71*(1-$E71)+$Q71*(1-$F71))*((1+'Inputs &amp; Summary'!$D$7)^AR$29))),((_xlfn.WEIBULL.DIST(AR$29,$L71,$K71,FALSE)*($R71*(1-$E71)+$Q71*(1-$F71))*((1+'Inputs &amp; Summary'!$D$7)^AR$29))))))</f>
        <v>863.40936286937949</v>
      </c>
      <c r="AS71" s="114">
        <f>$D71*IF(AS$29&gt;'Inputs &amp; Summary'!$D$5,0,IF(AS$29&gt;VLOOKUP($G71,Lists!$J$17:$K$21,2),IF($M71=Lists!$H$3,IF($K71&lt;1,(($S71/$K71)*((1+'Inputs &amp; Summary'!$D$7)^AS$29)),((INT(AS$29/$K71)-INT((AS$29-1)/$K71))*$S71*((1+'Inputs &amp; Summary'!$D$7)^AS$29))),(_xlfn.WEIBULL.DIST(AS$29,$L71,$K71,FALSE)*$S71*((1+'Inputs &amp; Summary'!$D$7)^AS$29))),IF($M71=Lists!$H$3,IF($K71&lt;1,((($R71*(1-$E71)+$Q71*(1-$F71))/$K71)*((1+'Inputs &amp; Summary'!$D$7)^AS$29)),((INT(AS$29/$K71)-INT((AS$29-1)/$K71))*($R71*(1-$E71)+$Q71*(1-$F71))*((1+'Inputs &amp; Summary'!$D$7)^AS$29))),((_xlfn.WEIBULL.DIST(AS$29,$L71,$K71,FALSE)*($R71*(1-$E71)+$Q71*(1-$F71))*((1+'Inputs &amp; Summary'!$D$7)^AS$29))))))</f>
        <v>0</v>
      </c>
      <c r="AT71" s="114">
        <f>$D71*IF(AT$29&gt;'Inputs &amp; Summary'!$D$5,0,IF(AT$29&gt;VLOOKUP($G71,Lists!$J$17:$K$21,2),IF($M71=Lists!$H$3,IF($K71&lt;1,(($S71/$K71)*((1+'Inputs &amp; Summary'!$D$7)^AT$29)),((INT(AT$29/$K71)-INT((AT$29-1)/$K71))*$S71*((1+'Inputs &amp; Summary'!$D$7)^AT$29))),(_xlfn.WEIBULL.DIST(AT$29,$L71,$K71,FALSE)*$S71*((1+'Inputs &amp; Summary'!$D$7)^AT$29))),IF($M71=Lists!$H$3,IF($K71&lt;1,((($R71*(1-$E71)+$Q71*(1-$F71))/$K71)*((1+'Inputs &amp; Summary'!$D$7)^AT$29)),((INT(AT$29/$K71)-INT((AT$29-1)/$K71))*($R71*(1-$E71)+$Q71*(1-$F71))*((1+'Inputs &amp; Summary'!$D$7)^AT$29))),((_xlfn.WEIBULL.DIST(AT$29,$L71,$K71,FALSE)*($R71*(1-$E71)+$Q71*(1-$F71))*((1+'Inputs &amp; Summary'!$D$7)^AT$29))))))</f>
        <v>0</v>
      </c>
      <c r="AU71" s="114">
        <f>$D71*IF(AU$29&gt;'Inputs &amp; Summary'!$D$5,0,IF(AU$29&gt;VLOOKUP($G71,Lists!$J$17:$K$21,2),IF($M71=Lists!$H$3,IF($K71&lt;1,(($S71/$K71)*((1+'Inputs &amp; Summary'!$D$7)^AU$29)),((INT(AU$29/$K71)-INT((AU$29-1)/$K71))*$S71*((1+'Inputs &amp; Summary'!$D$7)^AU$29))),(_xlfn.WEIBULL.DIST(AU$29,$L71,$K71,FALSE)*$S71*((1+'Inputs &amp; Summary'!$D$7)^AU$29))),IF($M71=Lists!$H$3,IF($K71&lt;1,((($R71*(1-$E71)+$Q71*(1-$F71))/$K71)*((1+'Inputs &amp; Summary'!$D$7)^AU$29)),((INT(AU$29/$K71)-INT((AU$29-1)/$K71))*($R71*(1-$E71)+$Q71*(1-$F71))*((1+'Inputs &amp; Summary'!$D$7)^AU$29))),((_xlfn.WEIBULL.DIST(AU$29,$L71,$K71,FALSE)*($R71*(1-$E71)+$Q71*(1-$F71))*((1+'Inputs &amp; Summary'!$D$7)^AU$29))))))</f>
        <v>0</v>
      </c>
      <c r="AV71" s="114">
        <f>$D71*IF(AV$29&gt;'Inputs &amp; Summary'!$D$5,0,IF(AV$29&gt;VLOOKUP($G71,Lists!$J$17:$K$21,2),IF($M71=Lists!$H$3,IF($K71&lt;1,(($S71/$K71)*((1+'Inputs &amp; Summary'!$D$7)^AV$29)),((INT(AV$29/$K71)-INT((AV$29-1)/$K71))*$S71*((1+'Inputs &amp; Summary'!$D$7)^AV$29))),(_xlfn.WEIBULL.DIST(AV$29,$L71,$K71,FALSE)*$S71*((1+'Inputs &amp; Summary'!$D$7)^AV$29))),IF($M71=Lists!$H$3,IF($K71&lt;1,((($R71*(1-$E71)+$Q71*(1-$F71))/$K71)*((1+'Inputs &amp; Summary'!$D$7)^AV$29)),((INT(AV$29/$K71)-INT((AV$29-1)/$K71))*($R71*(1-$E71)+$Q71*(1-$F71))*((1+'Inputs &amp; Summary'!$D$7)^AV$29))),((_xlfn.WEIBULL.DIST(AV$29,$L71,$K71,FALSE)*($R71*(1-$E71)+$Q71*(1-$F71))*((1+'Inputs &amp; Summary'!$D$7)^AV$29))))))</f>
        <v>0</v>
      </c>
      <c r="AW71" s="114">
        <f>$D71*IF(AW$29&gt;'Inputs &amp; Summary'!$D$5,0,IF(AW$29&gt;VLOOKUP($G71,Lists!$J$17:$K$21,2),IF($M71=Lists!$H$3,IF($K71&lt;1,(($S71/$K71)*((1+'Inputs &amp; Summary'!$D$7)^AW$29)),((INT(AW$29/$K71)-INT((AW$29-1)/$K71))*$S71*((1+'Inputs &amp; Summary'!$D$7)^AW$29))),(_xlfn.WEIBULL.DIST(AW$29,$L71,$K71,FALSE)*$S71*((1+'Inputs &amp; Summary'!$D$7)^AW$29))),IF($M71=Lists!$H$3,IF($K71&lt;1,((($R71*(1-$E71)+$Q71*(1-$F71))/$K71)*((1+'Inputs &amp; Summary'!$D$7)^AW$29)),((INT(AW$29/$K71)-INT((AW$29-1)/$K71))*($R71*(1-$E71)+$Q71*(1-$F71))*((1+'Inputs &amp; Summary'!$D$7)^AW$29))),((_xlfn.WEIBULL.DIST(AW$29,$L71,$K71,FALSE)*($R71*(1-$E71)+$Q71*(1-$F71))*((1+'Inputs &amp; Summary'!$D$7)^AW$29))))))</f>
        <v>0</v>
      </c>
      <c r="AX71" s="114">
        <f>$D71*IF(AX$29&gt;'Inputs &amp; Summary'!$D$5,0,IF(AX$29&gt;VLOOKUP($G71,Lists!$J$17:$K$21,2),IF($M71=Lists!$H$3,IF($K71&lt;1,(($S71/$K71)*((1+'Inputs &amp; Summary'!$D$7)^AX$29)),((INT(AX$29/$K71)-INT((AX$29-1)/$K71))*$S71*((1+'Inputs &amp; Summary'!$D$7)^AX$29))),(_xlfn.WEIBULL.DIST(AX$29,$L71,$K71,FALSE)*$S71*((1+'Inputs &amp; Summary'!$D$7)^AX$29))),IF($M71=Lists!$H$3,IF($K71&lt;1,((($R71*(1-$E71)+$Q71*(1-$F71))/$K71)*((1+'Inputs &amp; Summary'!$D$7)^AX$29)),((INT(AX$29/$K71)-INT((AX$29-1)/$K71))*($R71*(1-$E71)+$Q71*(1-$F71))*((1+'Inputs &amp; Summary'!$D$7)^AX$29))),((_xlfn.WEIBULL.DIST(AX$29,$L71,$K71,FALSE)*($R71*(1-$E71)+$Q71*(1-$F71))*((1+'Inputs &amp; Summary'!$D$7)^AX$29))))))</f>
        <v>0</v>
      </c>
      <c r="AY71" s="114">
        <f>$D71*IF(AY$29&gt;'Inputs &amp; Summary'!$D$5,0,IF(AY$29&gt;VLOOKUP($G71,Lists!$J$17:$K$21,2),IF($M71=Lists!$H$3,IF($K71&lt;1,(($S71/$K71)*((1+'Inputs &amp; Summary'!$D$7)^AY$29)),((INT(AY$29/$K71)-INT((AY$29-1)/$K71))*$S71*((1+'Inputs &amp; Summary'!$D$7)^AY$29))),(_xlfn.WEIBULL.DIST(AY$29,$L71,$K71,FALSE)*$S71*((1+'Inputs &amp; Summary'!$D$7)^AY$29))),IF($M71=Lists!$H$3,IF($K71&lt;1,((($R71*(1-$E71)+$Q71*(1-$F71))/$K71)*((1+'Inputs &amp; Summary'!$D$7)^AY$29)),((INT(AY$29/$K71)-INT((AY$29-1)/$K71))*($R71*(1-$E71)+$Q71*(1-$F71))*((1+'Inputs &amp; Summary'!$D$7)^AY$29))),((_xlfn.WEIBULL.DIST(AY$29,$L71,$K71,FALSE)*($R71*(1-$E71)+$Q71*(1-$F71))*((1+'Inputs &amp; Summary'!$D$7)^AY$29))))))</f>
        <v>0</v>
      </c>
      <c r="AZ71" s="114">
        <f>$D71*IF(AZ$29&gt;'Inputs &amp; Summary'!$D$5,0,IF(AZ$29&gt;VLOOKUP($G71,Lists!$J$17:$K$21,2),IF($M71=Lists!$H$3,IF($K71&lt;1,(($S71/$K71)*((1+'Inputs &amp; Summary'!$D$7)^AZ$29)),((INT(AZ$29/$K71)-INT((AZ$29-1)/$K71))*$S71*((1+'Inputs &amp; Summary'!$D$7)^AZ$29))),(_xlfn.WEIBULL.DIST(AZ$29,$L71,$K71,FALSE)*$S71*((1+'Inputs &amp; Summary'!$D$7)^AZ$29))),IF($M71=Lists!$H$3,IF($K71&lt;1,((($R71*(1-$E71)+$Q71*(1-$F71))/$K71)*((1+'Inputs &amp; Summary'!$D$7)^AZ$29)),((INT(AZ$29/$K71)-INT((AZ$29-1)/$K71))*($R71*(1-$E71)+$Q71*(1-$F71))*((1+'Inputs &amp; Summary'!$D$7)^AZ$29))),((_xlfn.WEIBULL.DIST(AZ$29,$L71,$K71,FALSE)*($R71*(1-$E71)+$Q71*(1-$F71))*((1+'Inputs &amp; Summary'!$D$7)^AZ$29))))))</f>
        <v>0</v>
      </c>
      <c r="BA71" s="114">
        <f>$D71*IF(BA$29&gt;'Inputs &amp; Summary'!$D$5,0,IF(BA$29&gt;VLOOKUP($G71,Lists!$J$17:$K$21,2),IF($M71=Lists!$H$3,IF($K71&lt;1,(($S71/$K71)*((1+'Inputs &amp; Summary'!$D$7)^BA$29)),((INT(BA$29/$K71)-INT((BA$29-1)/$K71))*$S71*((1+'Inputs &amp; Summary'!$D$7)^BA$29))),(_xlfn.WEIBULL.DIST(BA$29,$L71,$K71,FALSE)*$S71*((1+'Inputs &amp; Summary'!$D$7)^BA$29))),IF($M71=Lists!$H$3,IF($K71&lt;1,((($R71*(1-$E71)+$Q71*(1-$F71))/$K71)*((1+'Inputs &amp; Summary'!$D$7)^BA$29)),((INT(BA$29/$K71)-INT((BA$29-1)/$K71))*($R71*(1-$E71)+$Q71*(1-$F71))*((1+'Inputs &amp; Summary'!$D$7)^BA$29))),((_xlfn.WEIBULL.DIST(BA$29,$L71,$K71,FALSE)*($R71*(1-$E71)+$Q71*(1-$F71))*((1+'Inputs &amp; Summary'!$D$7)^BA$29))))))</f>
        <v>0</v>
      </c>
      <c r="BB71" s="114">
        <f>$D71*IF(BB$29&gt;'Inputs &amp; Summary'!$D$5,0,IF(BB$29&gt;VLOOKUP($G71,Lists!$J$17:$K$21,2),IF($M71=Lists!$H$3,IF($K71&lt;1,(($S71/$K71)*((1+'Inputs &amp; Summary'!$D$7)^BB$29)),((INT(BB$29/$K71)-INT((BB$29-1)/$K71))*$S71*((1+'Inputs &amp; Summary'!$D$7)^BB$29))),(_xlfn.WEIBULL.DIST(BB$29,$L71,$K71,FALSE)*$S71*((1+'Inputs &amp; Summary'!$D$7)^BB$29))),IF($M71=Lists!$H$3,IF($K71&lt;1,((($R71*(1-$E71)+$Q71*(1-$F71))/$K71)*((1+'Inputs &amp; Summary'!$D$7)^BB$29)),((INT(BB$29/$K71)-INT((BB$29-1)/$K71))*($R71*(1-$E71)+$Q71*(1-$F71))*((1+'Inputs &amp; Summary'!$D$7)^BB$29))),((_xlfn.WEIBULL.DIST(BB$29,$L71,$K71,FALSE)*($R71*(1-$E71)+$Q71*(1-$F71))*((1+'Inputs &amp; Summary'!$D$7)^BB$29))))))</f>
        <v>0</v>
      </c>
      <c r="BC71" s="114">
        <f>$D71*IF(BC$29&gt;'Inputs &amp; Summary'!$D$5,0,IF(BC$29&gt;VLOOKUP($G71,Lists!$J$17:$K$21,2),IF($M71=Lists!$H$3,IF($K71&lt;1,(($S71/$K71)*((1+'Inputs &amp; Summary'!$D$7)^BC$29)),((INT(BC$29/$K71)-INT((BC$29-1)/$K71))*$S71*((1+'Inputs &amp; Summary'!$D$7)^BC$29))),(_xlfn.WEIBULL.DIST(BC$29,$L71,$K71,FALSE)*$S71*((1+'Inputs &amp; Summary'!$D$7)^BC$29))),IF($M71=Lists!$H$3,IF($K71&lt;1,((($R71*(1-$E71)+$Q71*(1-$F71))/$K71)*((1+'Inputs &amp; Summary'!$D$7)^BC$29)),((INT(BC$29/$K71)-INT((BC$29-1)/$K71))*($R71*(1-$E71)+$Q71*(1-$F71))*((1+'Inputs &amp; Summary'!$D$7)^BC$29))),((_xlfn.WEIBULL.DIST(BC$29,$L71,$K71,FALSE)*($R71*(1-$E71)+$Q71*(1-$F71))*((1+'Inputs &amp; Summary'!$D$7)^BC$29))))))</f>
        <v>0</v>
      </c>
      <c r="BD71" s="114">
        <f>$D71*IF(BD$29&gt;'Inputs &amp; Summary'!$D$5,0,IF(BD$29&gt;VLOOKUP($G71,Lists!$J$17:$K$21,2),IF($M71=Lists!$H$3,IF($K71&lt;1,(($S71/$K71)*((1+'Inputs &amp; Summary'!$D$7)^BD$29)),((INT(BD$29/$K71)-INT((BD$29-1)/$K71))*$S71*((1+'Inputs &amp; Summary'!$D$7)^BD$29))),(_xlfn.WEIBULL.DIST(BD$29,$L71,$K71,FALSE)*$S71*((1+'Inputs &amp; Summary'!$D$7)^BD$29))),IF($M71=Lists!$H$3,IF($K71&lt;1,((($R71*(1-$E71)+$Q71*(1-$F71))/$K71)*((1+'Inputs &amp; Summary'!$D$7)^BD$29)),((INT(BD$29/$K71)-INT((BD$29-1)/$K71))*($R71*(1-$E71)+$Q71*(1-$F71))*((1+'Inputs &amp; Summary'!$D$7)^BD$29))),((_xlfn.WEIBULL.DIST(BD$29,$L71,$K71,FALSE)*($R71*(1-$E71)+$Q71*(1-$F71))*((1+'Inputs &amp; Summary'!$D$7)^BD$29))))))</f>
        <v>0</v>
      </c>
      <c r="BE71" s="114">
        <f>$D71*IF(BE$29&gt;'Inputs &amp; Summary'!$D$5,0,IF(BE$29&gt;VLOOKUP($G71,Lists!$J$17:$K$21,2),IF($M71=Lists!$H$3,IF($K71&lt;1,(($S71/$K71)*((1+'Inputs &amp; Summary'!$D$7)^BE$29)),((INT(BE$29/$K71)-INT((BE$29-1)/$K71))*$S71*((1+'Inputs &amp; Summary'!$D$7)^BE$29))),(_xlfn.WEIBULL.DIST(BE$29,$L71,$K71,FALSE)*$S71*((1+'Inputs &amp; Summary'!$D$7)^BE$29))),IF($M71=Lists!$H$3,IF($K71&lt;1,((($R71*(1-$E71)+$Q71*(1-$F71))/$K71)*((1+'Inputs &amp; Summary'!$D$7)^BE$29)),((INT(BE$29/$K71)-INT((BE$29-1)/$K71))*($R71*(1-$E71)+$Q71*(1-$F71))*((1+'Inputs &amp; Summary'!$D$7)^BE$29))),((_xlfn.WEIBULL.DIST(BE$29,$L71,$K71,FALSE)*($R71*(1-$E71)+$Q71*(1-$F71))*((1+'Inputs &amp; Summary'!$D$7)^BE$29))))))</f>
        <v>0</v>
      </c>
      <c r="BF71" s="114">
        <f>$D71*IF(BF$29&gt;'Inputs &amp; Summary'!$D$5,0,IF(BF$29&gt;VLOOKUP($G71,Lists!$J$17:$K$21,2),IF($M71=Lists!$H$3,IF($K71&lt;1,(($S71/$K71)*((1+'Inputs &amp; Summary'!$D$7)^BF$29)),((INT(BF$29/$K71)-INT((BF$29-1)/$K71))*$S71*((1+'Inputs &amp; Summary'!$D$7)^BF$29))),(_xlfn.WEIBULL.DIST(BF$29,$L71,$K71,FALSE)*$S71*((1+'Inputs &amp; Summary'!$D$7)^BF$29))),IF($M71=Lists!$H$3,IF($K71&lt;1,((($R71*(1-$E71)+$Q71*(1-$F71))/$K71)*((1+'Inputs &amp; Summary'!$D$7)^BF$29)),((INT(BF$29/$K71)-INT((BF$29-1)/$K71))*($R71*(1-$E71)+$Q71*(1-$F71))*((1+'Inputs &amp; Summary'!$D$7)^BF$29))),((_xlfn.WEIBULL.DIST(BF$29,$L71,$K71,FALSE)*($R71*(1-$E71)+$Q71*(1-$F71))*((1+'Inputs &amp; Summary'!$D$7)^BF$29))))))</f>
        <v>0</v>
      </c>
      <c r="BG71" s="114">
        <f>$D71*IF(BG$29&gt;'Inputs &amp; Summary'!$D$5,0,IF(BG$29&gt;VLOOKUP($G71,Lists!$J$17:$K$21,2),IF($M71=Lists!$H$3,IF($K71&lt;1,(($S71/$K71)*((1+'Inputs &amp; Summary'!$D$7)^BG$29)),((INT(BG$29/$K71)-INT((BG$29-1)/$K71))*$S71*((1+'Inputs &amp; Summary'!$D$7)^BG$29))),(_xlfn.WEIBULL.DIST(BG$29,$L71,$K71,FALSE)*$S71*((1+'Inputs &amp; Summary'!$D$7)^BG$29))),IF($M71=Lists!$H$3,IF($K71&lt;1,((($R71*(1-$E71)+$Q71*(1-$F71))/$K71)*((1+'Inputs &amp; Summary'!$D$7)^BG$29)),((INT(BG$29/$K71)-INT((BG$29-1)/$K71))*($R71*(1-$E71)+$Q71*(1-$F71))*((1+'Inputs &amp; Summary'!$D$7)^BG$29))),((_xlfn.WEIBULL.DIST(BG$29,$L71,$K71,FALSE)*($R71*(1-$E71)+$Q71*(1-$F71))*((1+'Inputs &amp; Summary'!$D$7)^BG$29))))))</f>
        <v>0</v>
      </c>
      <c r="BH71" s="114">
        <f>$D71*IF(BH$29&gt;'Inputs &amp; Summary'!$D$5,0,IF(BH$29&gt;VLOOKUP($G71,Lists!$J$17:$K$21,2),IF($M71=Lists!$H$3,IF($K71&lt;1,(($S71/$K71)*((1+'Inputs &amp; Summary'!$D$7)^BH$29)),((INT(BH$29/$K71)-INT((BH$29-1)/$K71))*$S71*((1+'Inputs &amp; Summary'!$D$7)^BH$29))),(_xlfn.WEIBULL.DIST(BH$29,$L71,$K71,FALSE)*$S71*((1+'Inputs &amp; Summary'!$D$7)^BH$29))),IF($M71=Lists!$H$3,IF($K71&lt;1,((($R71*(1-$E71)+$Q71*(1-$F71))/$K71)*((1+'Inputs &amp; Summary'!$D$7)^BH$29)),((INT(BH$29/$K71)-INT((BH$29-1)/$K71))*($R71*(1-$E71)+$Q71*(1-$F71))*((1+'Inputs &amp; Summary'!$D$7)^BH$29))),((_xlfn.WEIBULL.DIST(BH$29,$L71,$K71,FALSE)*($R71*(1-$E71)+$Q71*(1-$F71))*((1+'Inputs &amp; Summary'!$D$7)^BH$29))))))</f>
        <v>0</v>
      </c>
      <c r="BI71" s="114">
        <f>$D71*IF(BI$29&gt;'Inputs &amp; Summary'!$D$5,0,IF(BI$29&gt;VLOOKUP($G71,Lists!$J$17:$K$21,2),IF($M71=Lists!$H$3,IF($K71&lt;1,(($S71/$K71)*((1+'Inputs &amp; Summary'!$D$7)^BI$29)),((INT(BI$29/$K71)-INT((BI$29-1)/$K71))*$S71*((1+'Inputs &amp; Summary'!$D$7)^BI$29))),(_xlfn.WEIBULL.DIST(BI$29,$L71,$K71,FALSE)*$S71*((1+'Inputs &amp; Summary'!$D$7)^BI$29))),IF($M71=Lists!$H$3,IF($K71&lt;1,((($R71*(1-$E71)+$Q71*(1-$F71))/$K71)*((1+'Inputs &amp; Summary'!$D$7)^BI$29)),((INT(BI$29/$K71)-INT((BI$29-1)/$K71))*($R71*(1-$E71)+$Q71*(1-$F71))*((1+'Inputs &amp; Summary'!$D$7)^BI$29))),((_xlfn.WEIBULL.DIST(BI$29,$L71,$K71,FALSE)*($R71*(1-$E71)+$Q71*(1-$F71))*((1+'Inputs &amp; Summary'!$D$7)^BI$29))))))</f>
        <v>0</v>
      </c>
      <c r="BJ71" s="114">
        <f>$D71*IF(BJ$29&gt;'Inputs &amp; Summary'!$D$5,0,IF(BJ$29&gt;VLOOKUP($G71,Lists!$J$17:$K$21,2),IF($M71=Lists!$H$3,IF($K71&lt;1,(($S71/$K71)*((1+'Inputs &amp; Summary'!$D$7)^BJ$29)),((INT(BJ$29/$K71)-INT((BJ$29-1)/$K71))*$S71*((1+'Inputs &amp; Summary'!$D$7)^BJ$29))),(_xlfn.WEIBULL.DIST(BJ$29,$L71,$K71,FALSE)*$S71*((1+'Inputs &amp; Summary'!$D$7)^BJ$29))),IF($M71=Lists!$H$3,IF($K71&lt;1,((($R71*(1-$E71)+$Q71*(1-$F71))/$K71)*((1+'Inputs &amp; Summary'!$D$7)^BJ$29)),((INT(BJ$29/$K71)-INT((BJ$29-1)/$K71))*($R71*(1-$E71)+$Q71*(1-$F71))*((1+'Inputs &amp; Summary'!$D$7)^BJ$29))),((_xlfn.WEIBULL.DIST(BJ$29,$L71,$K71,FALSE)*($R71*(1-$E71)+$Q71*(1-$F71))*((1+'Inputs &amp; Summary'!$D$7)^BJ$29))))))</f>
        <v>0</v>
      </c>
      <c r="BK71" s="114">
        <f>$D71*IF(BK$29&gt;'Inputs &amp; Summary'!$D$5,0,IF(BK$29&gt;VLOOKUP($G71,Lists!$J$17:$K$21,2),IF($M71=Lists!$H$3,IF($K71&lt;1,(($S71/$K71)*((1+'Inputs &amp; Summary'!$D$7)^BK$29)),((INT(BK$29/$K71)-INT((BK$29-1)/$K71))*$S71*((1+'Inputs &amp; Summary'!$D$7)^BK$29))),(_xlfn.WEIBULL.DIST(BK$29,$L71,$K71,FALSE)*$S71*((1+'Inputs &amp; Summary'!$D$7)^BK$29))),IF($M71=Lists!$H$3,IF($K71&lt;1,((($R71*(1-$E71)+$Q71*(1-$F71))/$K71)*((1+'Inputs &amp; Summary'!$D$7)^BK$29)),((INT(BK$29/$K71)-INT((BK$29-1)/$K71))*($R71*(1-$E71)+$Q71*(1-$F71))*((1+'Inputs &amp; Summary'!$D$7)^BK$29))),((_xlfn.WEIBULL.DIST(BK$29,$L71,$K71,FALSE)*($R71*(1-$E71)+$Q71*(1-$F71))*((1+'Inputs &amp; Summary'!$D$7)^BK$29))))))</f>
        <v>0</v>
      </c>
      <c r="BL71" s="114">
        <f>$D71*IF(BL$29&gt;'Inputs &amp; Summary'!$D$5,0,IF(BL$29&gt;VLOOKUP($G71,Lists!$J$17:$K$21,2),IF($M71=Lists!$H$3,IF($K71&lt;1,(($S71/$K71)*((1+'Inputs &amp; Summary'!$D$7)^BL$29)),((INT(BL$29/$K71)-INT((BL$29-1)/$K71))*$S71*((1+'Inputs &amp; Summary'!$D$7)^BL$29))),(_xlfn.WEIBULL.DIST(BL$29,$L71,$K71,FALSE)*$S71*((1+'Inputs &amp; Summary'!$D$7)^BL$29))),IF($M71=Lists!$H$3,IF($K71&lt;1,((($R71*(1-$E71)+$Q71*(1-$F71))/$K71)*((1+'Inputs &amp; Summary'!$D$7)^BL$29)),((INT(BL$29/$K71)-INT((BL$29-1)/$K71))*($R71*(1-$E71)+$Q71*(1-$F71))*((1+'Inputs &amp; Summary'!$D$7)^BL$29))),((_xlfn.WEIBULL.DIST(BL$29,$L71,$K71,FALSE)*($R71*(1-$E71)+$Q71*(1-$F71))*((1+'Inputs &amp; Summary'!$D$7)^BL$29))))))</f>
        <v>0</v>
      </c>
    </row>
    <row r="72" spans="1:64" s="1" customFormat="1" x14ac:dyDescent="0.3">
      <c r="A72" s="79" t="s">
        <v>221</v>
      </c>
      <c r="B72" s="33" t="s">
        <v>152</v>
      </c>
      <c r="C72" s="33" t="s">
        <v>17</v>
      </c>
      <c r="D72" s="68">
        <v>1</v>
      </c>
      <c r="E72" s="68">
        <v>0</v>
      </c>
      <c r="F72" s="68">
        <v>0</v>
      </c>
      <c r="G72" s="213" t="s">
        <v>432</v>
      </c>
      <c r="H72" s="34" t="s">
        <v>288</v>
      </c>
      <c r="I72" s="34" t="s">
        <v>270</v>
      </c>
      <c r="J72" s="33">
        <f>VLOOKUP(I72,'Labor Rates'!$A$1:$B$16,2)</f>
        <v>25.173076923076923</v>
      </c>
      <c r="K72" s="35">
        <v>1</v>
      </c>
      <c r="L72" s="35">
        <v>3</v>
      </c>
      <c r="M72" s="36" t="s">
        <v>263</v>
      </c>
      <c r="N72" s="84">
        <f>'Inputs &amp; Summary'!$D$30</f>
        <v>1</v>
      </c>
      <c r="O72" s="35">
        <v>0.25</v>
      </c>
      <c r="P72" s="5">
        <v>0</v>
      </c>
      <c r="Q72" s="73">
        <f t="shared" si="11"/>
        <v>6.2932692307692308</v>
      </c>
      <c r="R72" s="73">
        <f t="shared" si="12"/>
        <v>0</v>
      </c>
      <c r="S72" s="74">
        <f t="shared" si="13"/>
        <v>6.2932692307692308</v>
      </c>
      <c r="T72" s="88"/>
      <c r="U72" s="80"/>
      <c r="V72" s="87">
        <f t="shared" si="14"/>
        <v>7.7984043769516713</v>
      </c>
      <c r="W72" s="87">
        <f>NPV('Inputs &amp; Summary'!$D$6,Y72:BL72)</f>
        <v>79.084117921929376</v>
      </c>
      <c r="X72" s="90">
        <f t="shared" si="15"/>
        <v>1.1201083013125629E-3</v>
      </c>
      <c r="Y72" s="114">
        <f>$D72*IF(Y$29&gt;'Inputs &amp; Summary'!$D$5,0,IF(Y$29&gt;VLOOKUP($G72,Lists!$J$17:$K$21,2),IF($M72=Lists!$H$3,IF($K72&lt;1,(($S72/$K72)*((1+'Inputs &amp; Summary'!$D$7)^Y$29)),((INT(Y$29/$K72)-INT((Y$29-1)/$K72))*$S72*((1+'Inputs &amp; Summary'!$D$7)^Y$29))),(_xlfn.WEIBULL.DIST(Y$29,$L72,$K72,FALSE)*$S72*((1+'Inputs &amp; Summary'!$D$7)^Y$29))),IF($M72=Lists!$H$3,IF($K72&lt;1,((($R72*(1-$E72)+$Q72*(1-$F72))/$K72)*((1+'Inputs &amp; Summary'!$D$7)^Y$29)),((INT(Y$29/$K72)-INT((Y$29-1)/$K72))*($R72*(1-$E72)+$Q72*(1-$F72))*((1+'Inputs &amp; Summary'!$D$7)^Y$29))),((_xlfn.WEIBULL.DIST(Y$29,$L72,$K72,FALSE)*($R72*(1-$E72)+$Q72*(1-$F72))*((1+'Inputs &amp; Summary'!$D$7)^Y$29))))))</f>
        <v>6.4191346153846158</v>
      </c>
      <c r="Z72" s="114">
        <f>$D72*IF(Z$29&gt;'Inputs &amp; Summary'!$D$5,0,IF(Z$29&gt;VLOOKUP($G72,Lists!$J$17:$K$21,2),IF($M72=Lists!$H$3,IF($K72&lt;1,(($S72/$K72)*((1+'Inputs &amp; Summary'!$D$7)^Z$29)),((INT(Z$29/$K72)-INT((Z$29-1)/$K72))*$S72*((1+'Inputs &amp; Summary'!$D$7)^Z$29))),(_xlfn.WEIBULL.DIST(Z$29,$L72,$K72,FALSE)*$S72*((1+'Inputs &amp; Summary'!$D$7)^Z$29))),IF($M72=Lists!$H$3,IF($K72&lt;1,((($R72*(1-$E72)+$Q72*(1-$F72))/$K72)*((1+'Inputs &amp; Summary'!$D$7)^Z$29)),((INT(Z$29/$K72)-INT((Z$29-1)/$K72))*($R72*(1-$E72)+$Q72*(1-$F72))*((1+'Inputs &amp; Summary'!$D$7)^Z$29))),((_xlfn.WEIBULL.DIST(Z$29,$L72,$K72,FALSE)*($R72*(1-$E72)+$Q72*(1-$F72))*((1+'Inputs &amp; Summary'!$D$7)^Z$29))))))</f>
        <v>6.5475173076923081</v>
      </c>
      <c r="AA72" s="114">
        <f>$D72*IF(AA$29&gt;'Inputs &amp; Summary'!$D$5,0,IF(AA$29&gt;VLOOKUP($G72,Lists!$J$17:$K$21,2),IF($M72=Lists!$H$3,IF($K72&lt;1,(($S72/$K72)*((1+'Inputs &amp; Summary'!$D$7)^AA$29)),((INT(AA$29/$K72)-INT((AA$29-1)/$K72))*$S72*((1+'Inputs &amp; Summary'!$D$7)^AA$29))),(_xlfn.WEIBULL.DIST(AA$29,$L72,$K72,FALSE)*$S72*((1+'Inputs &amp; Summary'!$D$7)^AA$29))),IF($M72=Lists!$H$3,IF($K72&lt;1,((($R72*(1-$E72)+$Q72*(1-$F72))/$K72)*((1+'Inputs &amp; Summary'!$D$7)^AA$29)),((INT(AA$29/$K72)-INT((AA$29-1)/$K72))*($R72*(1-$E72)+$Q72*(1-$F72))*((1+'Inputs &amp; Summary'!$D$7)^AA$29))),((_xlfn.WEIBULL.DIST(AA$29,$L72,$K72,FALSE)*($R72*(1-$E72)+$Q72*(1-$F72))*((1+'Inputs &amp; Summary'!$D$7)^AA$29))))))</f>
        <v>6.6784676538461536</v>
      </c>
      <c r="AB72" s="114">
        <f>$D72*IF(AB$29&gt;'Inputs &amp; Summary'!$D$5,0,IF(AB$29&gt;VLOOKUP($G72,Lists!$J$17:$K$21,2),IF($M72=Lists!$H$3,IF($K72&lt;1,(($S72/$K72)*((1+'Inputs &amp; Summary'!$D$7)^AB$29)),((INT(AB$29/$K72)-INT((AB$29-1)/$K72))*$S72*((1+'Inputs &amp; Summary'!$D$7)^AB$29))),(_xlfn.WEIBULL.DIST(AB$29,$L72,$K72,FALSE)*$S72*((1+'Inputs &amp; Summary'!$D$7)^AB$29))),IF($M72=Lists!$H$3,IF($K72&lt;1,((($R72*(1-$E72)+$Q72*(1-$F72))/$K72)*((1+'Inputs &amp; Summary'!$D$7)^AB$29)),((INT(AB$29/$K72)-INT((AB$29-1)/$K72))*($R72*(1-$E72)+$Q72*(1-$F72))*((1+'Inputs &amp; Summary'!$D$7)^AB$29))),((_xlfn.WEIBULL.DIST(AB$29,$L72,$K72,FALSE)*($R72*(1-$E72)+$Q72*(1-$F72))*((1+'Inputs &amp; Summary'!$D$7)^AB$29))))))</f>
        <v>6.8120370069230765</v>
      </c>
      <c r="AC72" s="114">
        <f>$D72*IF(AC$29&gt;'Inputs &amp; Summary'!$D$5,0,IF(AC$29&gt;VLOOKUP($G72,Lists!$J$17:$K$21,2),IF($M72=Lists!$H$3,IF($K72&lt;1,(($S72/$K72)*((1+'Inputs &amp; Summary'!$D$7)^AC$29)),((INT(AC$29/$K72)-INT((AC$29-1)/$K72))*$S72*((1+'Inputs &amp; Summary'!$D$7)^AC$29))),(_xlfn.WEIBULL.DIST(AC$29,$L72,$K72,FALSE)*$S72*((1+'Inputs &amp; Summary'!$D$7)^AC$29))),IF($M72=Lists!$H$3,IF($K72&lt;1,((($R72*(1-$E72)+$Q72*(1-$F72))/$K72)*((1+'Inputs &amp; Summary'!$D$7)^AC$29)),((INT(AC$29/$K72)-INT((AC$29-1)/$K72))*($R72*(1-$E72)+$Q72*(1-$F72))*((1+'Inputs &amp; Summary'!$D$7)^AC$29))),((_xlfn.WEIBULL.DIST(AC$29,$L72,$K72,FALSE)*($R72*(1-$E72)+$Q72*(1-$F72))*((1+'Inputs &amp; Summary'!$D$7)^AC$29))))))</f>
        <v>6.9482777470615389</v>
      </c>
      <c r="AD72" s="114">
        <f>$D72*IF(AD$29&gt;'Inputs &amp; Summary'!$D$5,0,IF(AD$29&gt;VLOOKUP($G72,Lists!$J$17:$K$21,2),IF($M72=Lists!$H$3,IF($K72&lt;1,(($S72/$K72)*((1+'Inputs &amp; Summary'!$D$7)^AD$29)),((INT(AD$29/$K72)-INT((AD$29-1)/$K72))*$S72*((1+'Inputs &amp; Summary'!$D$7)^AD$29))),(_xlfn.WEIBULL.DIST(AD$29,$L72,$K72,FALSE)*$S72*((1+'Inputs &amp; Summary'!$D$7)^AD$29))),IF($M72=Lists!$H$3,IF($K72&lt;1,((($R72*(1-$E72)+$Q72*(1-$F72))/$K72)*((1+'Inputs &amp; Summary'!$D$7)^AD$29)),((INT(AD$29/$K72)-INT((AD$29-1)/$K72))*($R72*(1-$E72)+$Q72*(1-$F72))*((1+'Inputs &amp; Summary'!$D$7)^AD$29))),((_xlfn.WEIBULL.DIST(AD$29,$L72,$K72,FALSE)*($R72*(1-$E72)+$Q72*(1-$F72))*((1+'Inputs &amp; Summary'!$D$7)^AD$29))))))</f>
        <v>7.0872433020027694</v>
      </c>
      <c r="AE72" s="114">
        <f>$D72*IF(AE$29&gt;'Inputs &amp; Summary'!$D$5,0,IF(AE$29&gt;VLOOKUP($G72,Lists!$J$17:$K$21,2),IF($M72=Lists!$H$3,IF($K72&lt;1,(($S72/$K72)*((1+'Inputs &amp; Summary'!$D$7)^AE$29)),((INT(AE$29/$K72)-INT((AE$29-1)/$K72))*$S72*((1+'Inputs &amp; Summary'!$D$7)^AE$29))),(_xlfn.WEIBULL.DIST(AE$29,$L72,$K72,FALSE)*$S72*((1+'Inputs &amp; Summary'!$D$7)^AE$29))),IF($M72=Lists!$H$3,IF($K72&lt;1,((($R72*(1-$E72)+$Q72*(1-$F72))/$K72)*((1+'Inputs &amp; Summary'!$D$7)^AE$29)),((INT(AE$29/$K72)-INT((AE$29-1)/$K72))*($R72*(1-$E72)+$Q72*(1-$F72))*((1+'Inputs &amp; Summary'!$D$7)^AE$29))),((_xlfn.WEIBULL.DIST(AE$29,$L72,$K72,FALSE)*($R72*(1-$E72)+$Q72*(1-$F72))*((1+'Inputs &amp; Summary'!$D$7)^AE$29))))))</f>
        <v>7.2289881680428234</v>
      </c>
      <c r="AF72" s="114">
        <f>$D72*IF(AF$29&gt;'Inputs &amp; Summary'!$D$5,0,IF(AF$29&gt;VLOOKUP($G72,Lists!$J$17:$K$21,2),IF($M72=Lists!$H$3,IF($K72&lt;1,(($S72/$K72)*((1+'Inputs &amp; Summary'!$D$7)^AF$29)),((INT(AF$29/$K72)-INT((AF$29-1)/$K72))*$S72*((1+'Inputs &amp; Summary'!$D$7)^AF$29))),(_xlfn.WEIBULL.DIST(AF$29,$L72,$K72,FALSE)*$S72*((1+'Inputs &amp; Summary'!$D$7)^AF$29))),IF($M72=Lists!$H$3,IF($K72&lt;1,((($R72*(1-$E72)+$Q72*(1-$F72))/$K72)*((1+'Inputs &amp; Summary'!$D$7)^AF$29)),((INT(AF$29/$K72)-INT((AF$29-1)/$K72))*($R72*(1-$E72)+$Q72*(1-$F72))*((1+'Inputs &amp; Summary'!$D$7)^AF$29))),((_xlfn.WEIBULL.DIST(AF$29,$L72,$K72,FALSE)*($R72*(1-$E72)+$Q72*(1-$F72))*((1+'Inputs &amp; Summary'!$D$7)^AF$29))))))</f>
        <v>7.3735679314036808</v>
      </c>
      <c r="AG72" s="114">
        <f>$D72*IF(AG$29&gt;'Inputs &amp; Summary'!$D$5,0,IF(AG$29&gt;VLOOKUP($G72,Lists!$J$17:$K$21,2),IF($M72=Lists!$H$3,IF($K72&lt;1,(($S72/$K72)*((1+'Inputs &amp; Summary'!$D$7)^AG$29)),((INT(AG$29/$K72)-INT((AG$29-1)/$K72))*$S72*((1+'Inputs &amp; Summary'!$D$7)^AG$29))),(_xlfn.WEIBULL.DIST(AG$29,$L72,$K72,FALSE)*$S72*((1+'Inputs &amp; Summary'!$D$7)^AG$29))),IF($M72=Lists!$H$3,IF($K72&lt;1,((($R72*(1-$E72)+$Q72*(1-$F72))/$K72)*((1+'Inputs &amp; Summary'!$D$7)^AG$29)),((INT(AG$29/$K72)-INT((AG$29-1)/$K72))*($R72*(1-$E72)+$Q72*(1-$F72))*((1+'Inputs &amp; Summary'!$D$7)^AG$29))),((_xlfn.WEIBULL.DIST(AG$29,$L72,$K72,FALSE)*($R72*(1-$E72)+$Q72*(1-$F72))*((1+'Inputs &amp; Summary'!$D$7)^AG$29))))))</f>
        <v>7.5210392900317542</v>
      </c>
      <c r="AH72" s="114">
        <f>$D72*IF(AH$29&gt;'Inputs &amp; Summary'!$D$5,0,IF(AH$29&gt;VLOOKUP($G72,Lists!$J$17:$K$21,2),IF($M72=Lists!$H$3,IF($K72&lt;1,(($S72/$K72)*((1+'Inputs &amp; Summary'!$D$7)^AH$29)),((INT(AH$29/$K72)-INT((AH$29-1)/$K72))*$S72*((1+'Inputs &amp; Summary'!$D$7)^AH$29))),(_xlfn.WEIBULL.DIST(AH$29,$L72,$K72,FALSE)*$S72*((1+'Inputs &amp; Summary'!$D$7)^AH$29))),IF($M72=Lists!$H$3,IF($K72&lt;1,((($R72*(1-$E72)+$Q72*(1-$F72))/$K72)*((1+'Inputs &amp; Summary'!$D$7)^AH$29)),((INT(AH$29/$K72)-INT((AH$29-1)/$K72))*($R72*(1-$E72)+$Q72*(1-$F72))*((1+'Inputs &amp; Summary'!$D$7)^AH$29))),((_xlfn.WEIBULL.DIST(AH$29,$L72,$K72,FALSE)*($R72*(1-$E72)+$Q72*(1-$F72))*((1+'Inputs &amp; Summary'!$D$7)^AH$29))))))</f>
        <v>7.6714600758323899</v>
      </c>
      <c r="AI72" s="114">
        <f>$D72*IF(AI$29&gt;'Inputs &amp; Summary'!$D$5,0,IF(AI$29&gt;VLOOKUP($G72,Lists!$J$17:$K$21,2),IF($M72=Lists!$H$3,IF($K72&lt;1,(($S72/$K72)*((1+'Inputs &amp; Summary'!$D$7)^AI$29)),((INT(AI$29/$K72)-INT((AI$29-1)/$K72))*$S72*((1+'Inputs &amp; Summary'!$D$7)^AI$29))),(_xlfn.WEIBULL.DIST(AI$29,$L72,$K72,FALSE)*$S72*((1+'Inputs &amp; Summary'!$D$7)^AI$29))),IF($M72=Lists!$H$3,IF($K72&lt;1,((($R72*(1-$E72)+$Q72*(1-$F72))/$K72)*((1+'Inputs &amp; Summary'!$D$7)^AI$29)),((INT(AI$29/$K72)-INT((AI$29-1)/$K72))*($R72*(1-$E72)+$Q72*(1-$F72))*((1+'Inputs &amp; Summary'!$D$7)^AI$29))),((_xlfn.WEIBULL.DIST(AI$29,$L72,$K72,FALSE)*($R72*(1-$E72)+$Q72*(1-$F72))*((1+'Inputs &amp; Summary'!$D$7)^AI$29))))))</f>
        <v>7.8248892773490359</v>
      </c>
      <c r="AJ72" s="114">
        <f>$D72*IF(AJ$29&gt;'Inputs &amp; Summary'!$D$5,0,IF(AJ$29&gt;VLOOKUP($G72,Lists!$J$17:$K$21,2),IF($M72=Lists!$H$3,IF($K72&lt;1,(($S72/$K72)*((1+'Inputs &amp; Summary'!$D$7)^AJ$29)),((INT(AJ$29/$K72)-INT((AJ$29-1)/$K72))*$S72*((1+'Inputs &amp; Summary'!$D$7)^AJ$29))),(_xlfn.WEIBULL.DIST(AJ$29,$L72,$K72,FALSE)*$S72*((1+'Inputs &amp; Summary'!$D$7)^AJ$29))),IF($M72=Lists!$H$3,IF($K72&lt;1,((($R72*(1-$E72)+$Q72*(1-$F72))/$K72)*((1+'Inputs &amp; Summary'!$D$7)^AJ$29)),((INT(AJ$29/$K72)-INT((AJ$29-1)/$K72))*($R72*(1-$E72)+$Q72*(1-$F72))*((1+'Inputs &amp; Summary'!$D$7)^AJ$29))),((_xlfn.WEIBULL.DIST(AJ$29,$L72,$K72,FALSE)*($R72*(1-$E72)+$Q72*(1-$F72))*((1+'Inputs &amp; Summary'!$D$7)^AJ$29))))))</f>
        <v>7.981387062896018</v>
      </c>
      <c r="AK72" s="114">
        <f>$D72*IF(AK$29&gt;'Inputs &amp; Summary'!$D$5,0,IF(AK$29&gt;VLOOKUP($G72,Lists!$J$17:$K$21,2),IF($M72=Lists!$H$3,IF($K72&lt;1,(($S72/$K72)*((1+'Inputs &amp; Summary'!$D$7)^AK$29)),((INT(AK$29/$K72)-INT((AK$29-1)/$K72))*$S72*((1+'Inputs &amp; Summary'!$D$7)^AK$29))),(_xlfn.WEIBULL.DIST(AK$29,$L72,$K72,FALSE)*$S72*((1+'Inputs &amp; Summary'!$D$7)^AK$29))),IF($M72=Lists!$H$3,IF($K72&lt;1,((($R72*(1-$E72)+$Q72*(1-$F72))/$K72)*((1+'Inputs &amp; Summary'!$D$7)^AK$29)),((INT(AK$29/$K72)-INT((AK$29-1)/$K72))*($R72*(1-$E72)+$Q72*(1-$F72))*((1+'Inputs &amp; Summary'!$D$7)^AK$29))),((_xlfn.WEIBULL.DIST(AK$29,$L72,$K72,FALSE)*($R72*(1-$E72)+$Q72*(1-$F72))*((1+'Inputs &amp; Summary'!$D$7)^AK$29))))))</f>
        <v>8.1410148041539383</v>
      </c>
      <c r="AL72" s="114">
        <f>$D72*IF(AL$29&gt;'Inputs &amp; Summary'!$D$5,0,IF(AL$29&gt;VLOOKUP($G72,Lists!$J$17:$K$21,2),IF($M72=Lists!$H$3,IF($K72&lt;1,(($S72/$K72)*((1+'Inputs &amp; Summary'!$D$7)^AL$29)),((INT(AL$29/$K72)-INT((AL$29-1)/$K72))*$S72*((1+'Inputs &amp; Summary'!$D$7)^AL$29))),(_xlfn.WEIBULL.DIST(AL$29,$L72,$K72,FALSE)*$S72*((1+'Inputs &amp; Summary'!$D$7)^AL$29))),IF($M72=Lists!$H$3,IF($K72&lt;1,((($R72*(1-$E72)+$Q72*(1-$F72))/$K72)*((1+'Inputs &amp; Summary'!$D$7)^AL$29)),((INT(AL$29/$K72)-INT((AL$29-1)/$K72))*($R72*(1-$E72)+$Q72*(1-$F72))*((1+'Inputs &amp; Summary'!$D$7)^AL$29))),((_xlfn.WEIBULL.DIST(AL$29,$L72,$K72,FALSE)*($R72*(1-$E72)+$Q72*(1-$F72))*((1+'Inputs &amp; Summary'!$D$7)^AL$29))))))</f>
        <v>8.3038351002370181</v>
      </c>
      <c r="AM72" s="114">
        <f>$D72*IF(AM$29&gt;'Inputs &amp; Summary'!$D$5,0,IF(AM$29&gt;VLOOKUP($G72,Lists!$J$17:$K$21,2),IF($M72=Lists!$H$3,IF($K72&lt;1,(($S72/$K72)*((1+'Inputs &amp; Summary'!$D$7)^AM$29)),((INT(AM$29/$K72)-INT((AM$29-1)/$K72))*$S72*((1+'Inputs &amp; Summary'!$D$7)^AM$29))),(_xlfn.WEIBULL.DIST(AM$29,$L72,$K72,FALSE)*$S72*((1+'Inputs &amp; Summary'!$D$7)^AM$29))),IF($M72=Lists!$H$3,IF($K72&lt;1,((($R72*(1-$E72)+$Q72*(1-$F72))/$K72)*((1+'Inputs &amp; Summary'!$D$7)^AM$29)),((INT(AM$29/$K72)-INT((AM$29-1)/$K72))*($R72*(1-$E72)+$Q72*(1-$F72))*((1+'Inputs &amp; Summary'!$D$7)^AM$29))),((_xlfn.WEIBULL.DIST(AM$29,$L72,$K72,FALSE)*($R72*(1-$E72)+$Q72*(1-$F72))*((1+'Inputs &amp; Summary'!$D$7)^AM$29))))))</f>
        <v>8.4699118022417554</v>
      </c>
      <c r="AN72" s="114">
        <f>$D72*IF(AN$29&gt;'Inputs &amp; Summary'!$D$5,0,IF(AN$29&gt;VLOOKUP($G72,Lists!$J$17:$K$21,2),IF($M72=Lists!$H$3,IF($K72&lt;1,(($S72/$K72)*((1+'Inputs &amp; Summary'!$D$7)^AN$29)),((INT(AN$29/$K72)-INT((AN$29-1)/$K72))*$S72*((1+'Inputs &amp; Summary'!$D$7)^AN$29))),(_xlfn.WEIBULL.DIST(AN$29,$L72,$K72,FALSE)*$S72*((1+'Inputs &amp; Summary'!$D$7)^AN$29))),IF($M72=Lists!$H$3,IF($K72&lt;1,((($R72*(1-$E72)+$Q72*(1-$F72))/$K72)*((1+'Inputs &amp; Summary'!$D$7)^AN$29)),((INT(AN$29/$K72)-INT((AN$29-1)/$K72))*($R72*(1-$E72)+$Q72*(1-$F72))*((1+'Inputs &amp; Summary'!$D$7)^AN$29))),((_xlfn.WEIBULL.DIST(AN$29,$L72,$K72,FALSE)*($R72*(1-$E72)+$Q72*(1-$F72))*((1+'Inputs &amp; Summary'!$D$7)^AN$29))))))</f>
        <v>8.6393100382865917</v>
      </c>
      <c r="AO72" s="114">
        <f>$D72*IF(AO$29&gt;'Inputs &amp; Summary'!$D$5,0,IF(AO$29&gt;VLOOKUP($G72,Lists!$J$17:$K$21,2),IF($M72=Lists!$H$3,IF($K72&lt;1,(($S72/$K72)*((1+'Inputs &amp; Summary'!$D$7)^AO$29)),((INT(AO$29/$K72)-INT((AO$29-1)/$K72))*$S72*((1+'Inputs &amp; Summary'!$D$7)^AO$29))),(_xlfn.WEIBULL.DIST(AO$29,$L72,$K72,FALSE)*$S72*((1+'Inputs &amp; Summary'!$D$7)^AO$29))),IF($M72=Lists!$H$3,IF($K72&lt;1,((($R72*(1-$E72)+$Q72*(1-$F72))/$K72)*((1+'Inputs &amp; Summary'!$D$7)^AO$29)),((INT(AO$29/$K72)-INT((AO$29-1)/$K72))*($R72*(1-$E72)+$Q72*(1-$F72))*((1+'Inputs &amp; Summary'!$D$7)^AO$29))),((_xlfn.WEIBULL.DIST(AO$29,$L72,$K72,FALSE)*($R72*(1-$E72)+$Q72*(1-$F72))*((1+'Inputs &amp; Summary'!$D$7)^AO$29))))))</f>
        <v>8.812096239052325</v>
      </c>
      <c r="AP72" s="114">
        <f>$D72*IF(AP$29&gt;'Inputs &amp; Summary'!$D$5,0,IF(AP$29&gt;VLOOKUP($G72,Lists!$J$17:$K$21,2),IF($M72=Lists!$H$3,IF($K72&lt;1,(($S72/$K72)*((1+'Inputs &amp; Summary'!$D$7)^AP$29)),((INT(AP$29/$K72)-INT((AP$29-1)/$K72))*$S72*((1+'Inputs &amp; Summary'!$D$7)^AP$29))),(_xlfn.WEIBULL.DIST(AP$29,$L72,$K72,FALSE)*$S72*((1+'Inputs &amp; Summary'!$D$7)^AP$29))),IF($M72=Lists!$H$3,IF($K72&lt;1,((($R72*(1-$E72)+$Q72*(1-$F72))/$K72)*((1+'Inputs &amp; Summary'!$D$7)^AP$29)),((INT(AP$29/$K72)-INT((AP$29-1)/$K72))*($R72*(1-$E72)+$Q72*(1-$F72))*((1+'Inputs &amp; Summary'!$D$7)^AP$29))),((_xlfn.WEIBULL.DIST(AP$29,$L72,$K72,FALSE)*($R72*(1-$E72)+$Q72*(1-$F72))*((1+'Inputs &amp; Summary'!$D$7)^AP$29))))))</f>
        <v>8.9883381638333706</v>
      </c>
      <c r="AQ72" s="114">
        <f>$D72*IF(AQ$29&gt;'Inputs &amp; Summary'!$D$5,0,IF(AQ$29&gt;VLOOKUP($G72,Lists!$J$17:$K$21,2),IF($M72=Lists!$H$3,IF($K72&lt;1,(($S72/$K72)*((1+'Inputs &amp; Summary'!$D$7)^AQ$29)),((INT(AQ$29/$K72)-INT((AQ$29-1)/$K72))*$S72*((1+'Inputs &amp; Summary'!$D$7)^AQ$29))),(_xlfn.WEIBULL.DIST(AQ$29,$L72,$K72,FALSE)*$S72*((1+'Inputs &amp; Summary'!$D$7)^AQ$29))),IF($M72=Lists!$H$3,IF($K72&lt;1,((($R72*(1-$E72)+$Q72*(1-$F72))/$K72)*((1+'Inputs &amp; Summary'!$D$7)^AQ$29)),((INT(AQ$29/$K72)-INT((AQ$29-1)/$K72))*($R72*(1-$E72)+$Q72*(1-$F72))*((1+'Inputs &amp; Summary'!$D$7)^AQ$29))),((_xlfn.WEIBULL.DIST(AQ$29,$L72,$K72,FALSE)*($R72*(1-$E72)+$Q72*(1-$F72))*((1+'Inputs &amp; Summary'!$D$7)^AQ$29))))))</f>
        <v>9.1681049271100381</v>
      </c>
      <c r="AR72" s="114">
        <f>$D72*IF(AR$29&gt;'Inputs &amp; Summary'!$D$5,0,IF(AR$29&gt;VLOOKUP($G72,Lists!$J$17:$K$21,2),IF($M72=Lists!$H$3,IF($K72&lt;1,(($S72/$K72)*((1+'Inputs &amp; Summary'!$D$7)^AR$29)),((INT(AR$29/$K72)-INT((AR$29-1)/$K72))*$S72*((1+'Inputs &amp; Summary'!$D$7)^AR$29))),(_xlfn.WEIBULL.DIST(AR$29,$L72,$K72,FALSE)*$S72*((1+'Inputs &amp; Summary'!$D$7)^AR$29))),IF($M72=Lists!$H$3,IF($K72&lt;1,((($R72*(1-$E72)+$Q72*(1-$F72))/$K72)*((1+'Inputs &amp; Summary'!$D$7)^AR$29)),((INT(AR$29/$K72)-INT((AR$29-1)/$K72))*($R72*(1-$E72)+$Q72*(1-$F72))*((1+'Inputs &amp; Summary'!$D$7)^AR$29))),((_xlfn.WEIBULL.DIST(AR$29,$L72,$K72,FALSE)*($R72*(1-$E72)+$Q72*(1-$F72))*((1+'Inputs &amp; Summary'!$D$7)^AR$29))))))</f>
        <v>9.351467025652239</v>
      </c>
      <c r="AS72" s="114">
        <f>$D72*IF(AS$29&gt;'Inputs &amp; Summary'!$D$5,0,IF(AS$29&gt;VLOOKUP($G72,Lists!$J$17:$K$21,2),IF($M72=Lists!$H$3,IF($K72&lt;1,(($S72/$K72)*((1+'Inputs &amp; Summary'!$D$7)^AS$29)),((INT(AS$29/$K72)-INT((AS$29-1)/$K72))*$S72*((1+'Inputs &amp; Summary'!$D$7)^AS$29))),(_xlfn.WEIBULL.DIST(AS$29,$L72,$K72,FALSE)*$S72*((1+'Inputs &amp; Summary'!$D$7)^AS$29))),IF($M72=Lists!$H$3,IF($K72&lt;1,((($R72*(1-$E72)+$Q72*(1-$F72))/$K72)*((1+'Inputs &amp; Summary'!$D$7)^AS$29)),((INT(AS$29/$K72)-INT((AS$29-1)/$K72))*($R72*(1-$E72)+$Q72*(1-$F72))*((1+'Inputs &amp; Summary'!$D$7)^AS$29))),((_xlfn.WEIBULL.DIST(AS$29,$L72,$K72,FALSE)*($R72*(1-$E72)+$Q72*(1-$F72))*((1+'Inputs &amp; Summary'!$D$7)^AS$29))))))</f>
        <v>0</v>
      </c>
      <c r="AT72" s="114">
        <f>$D72*IF(AT$29&gt;'Inputs &amp; Summary'!$D$5,0,IF(AT$29&gt;VLOOKUP($G72,Lists!$J$17:$K$21,2),IF($M72=Lists!$H$3,IF($K72&lt;1,(($S72/$K72)*((1+'Inputs &amp; Summary'!$D$7)^AT$29)),((INT(AT$29/$K72)-INT((AT$29-1)/$K72))*$S72*((1+'Inputs &amp; Summary'!$D$7)^AT$29))),(_xlfn.WEIBULL.DIST(AT$29,$L72,$K72,FALSE)*$S72*((1+'Inputs &amp; Summary'!$D$7)^AT$29))),IF($M72=Lists!$H$3,IF($K72&lt;1,((($R72*(1-$E72)+$Q72*(1-$F72))/$K72)*((1+'Inputs &amp; Summary'!$D$7)^AT$29)),((INT(AT$29/$K72)-INT((AT$29-1)/$K72))*($R72*(1-$E72)+$Q72*(1-$F72))*((1+'Inputs &amp; Summary'!$D$7)^AT$29))),((_xlfn.WEIBULL.DIST(AT$29,$L72,$K72,FALSE)*($R72*(1-$E72)+$Q72*(1-$F72))*((1+'Inputs &amp; Summary'!$D$7)^AT$29))))))</f>
        <v>0</v>
      </c>
      <c r="AU72" s="114">
        <f>$D72*IF(AU$29&gt;'Inputs &amp; Summary'!$D$5,0,IF(AU$29&gt;VLOOKUP($G72,Lists!$J$17:$K$21,2),IF($M72=Lists!$H$3,IF($K72&lt;1,(($S72/$K72)*((1+'Inputs &amp; Summary'!$D$7)^AU$29)),((INT(AU$29/$K72)-INT((AU$29-1)/$K72))*$S72*((1+'Inputs &amp; Summary'!$D$7)^AU$29))),(_xlfn.WEIBULL.DIST(AU$29,$L72,$K72,FALSE)*$S72*((1+'Inputs &amp; Summary'!$D$7)^AU$29))),IF($M72=Lists!$H$3,IF($K72&lt;1,((($R72*(1-$E72)+$Q72*(1-$F72))/$K72)*((1+'Inputs &amp; Summary'!$D$7)^AU$29)),((INT(AU$29/$K72)-INT((AU$29-1)/$K72))*($R72*(1-$E72)+$Q72*(1-$F72))*((1+'Inputs &amp; Summary'!$D$7)^AU$29))),((_xlfn.WEIBULL.DIST(AU$29,$L72,$K72,FALSE)*($R72*(1-$E72)+$Q72*(1-$F72))*((1+'Inputs &amp; Summary'!$D$7)^AU$29))))))</f>
        <v>0</v>
      </c>
      <c r="AV72" s="114">
        <f>$D72*IF(AV$29&gt;'Inputs &amp; Summary'!$D$5,0,IF(AV$29&gt;VLOOKUP($G72,Lists!$J$17:$K$21,2),IF($M72=Lists!$H$3,IF($K72&lt;1,(($S72/$K72)*((1+'Inputs &amp; Summary'!$D$7)^AV$29)),((INT(AV$29/$K72)-INT((AV$29-1)/$K72))*$S72*((1+'Inputs &amp; Summary'!$D$7)^AV$29))),(_xlfn.WEIBULL.DIST(AV$29,$L72,$K72,FALSE)*$S72*((1+'Inputs &amp; Summary'!$D$7)^AV$29))),IF($M72=Lists!$H$3,IF($K72&lt;1,((($R72*(1-$E72)+$Q72*(1-$F72))/$K72)*((1+'Inputs &amp; Summary'!$D$7)^AV$29)),((INT(AV$29/$K72)-INT((AV$29-1)/$K72))*($R72*(1-$E72)+$Q72*(1-$F72))*((1+'Inputs &amp; Summary'!$D$7)^AV$29))),((_xlfn.WEIBULL.DIST(AV$29,$L72,$K72,FALSE)*($R72*(1-$E72)+$Q72*(1-$F72))*((1+'Inputs &amp; Summary'!$D$7)^AV$29))))))</f>
        <v>0</v>
      </c>
      <c r="AW72" s="114">
        <f>$D72*IF(AW$29&gt;'Inputs &amp; Summary'!$D$5,0,IF(AW$29&gt;VLOOKUP($G72,Lists!$J$17:$K$21,2),IF($M72=Lists!$H$3,IF($K72&lt;1,(($S72/$K72)*((1+'Inputs &amp; Summary'!$D$7)^AW$29)),((INT(AW$29/$K72)-INT((AW$29-1)/$K72))*$S72*((1+'Inputs &amp; Summary'!$D$7)^AW$29))),(_xlfn.WEIBULL.DIST(AW$29,$L72,$K72,FALSE)*$S72*((1+'Inputs &amp; Summary'!$D$7)^AW$29))),IF($M72=Lists!$H$3,IF($K72&lt;1,((($R72*(1-$E72)+$Q72*(1-$F72))/$K72)*((1+'Inputs &amp; Summary'!$D$7)^AW$29)),((INT(AW$29/$K72)-INT((AW$29-1)/$K72))*($R72*(1-$E72)+$Q72*(1-$F72))*((1+'Inputs &amp; Summary'!$D$7)^AW$29))),((_xlfn.WEIBULL.DIST(AW$29,$L72,$K72,FALSE)*($R72*(1-$E72)+$Q72*(1-$F72))*((1+'Inputs &amp; Summary'!$D$7)^AW$29))))))</f>
        <v>0</v>
      </c>
      <c r="AX72" s="114">
        <f>$D72*IF(AX$29&gt;'Inputs &amp; Summary'!$D$5,0,IF(AX$29&gt;VLOOKUP($G72,Lists!$J$17:$K$21,2),IF($M72=Lists!$H$3,IF($K72&lt;1,(($S72/$K72)*((1+'Inputs &amp; Summary'!$D$7)^AX$29)),((INT(AX$29/$K72)-INT((AX$29-1)/$K72))*$S72*((1+'Inputs &amp; Summary'!$D$7)^AX$29))),(_xlfn.WEIBULL.DIST(AX$29,$L72,$K72,FALSE)*$S72*((1+'Inputs &amp; Summary'!$D$7)^AX$29))),IF($M72=Lists!$H$3,IF($K72&lt;1,((($R72*(1-$E72)+$Q72*(1-$F72))/$K72)*((1+'Inputs &amp; Summary'!$D$7)^AX$29)),((INT(AX$29/$K72)-INT((AX$29-1)/$K72))*($R72*(1-$E72)+$Q72*(1-$F72))*((1+'Inputs &amp; Summary'!$D$7)^AX$29))),((_xlfn.WEIBULL.DIST(AX$29,$L72,$K72,FALSE)*($R72*(1-$E72)+$Q72*(1-$F72))*((1+'Inputs &amp; Summary'!$D$7)^AX$29))))))</f>
        <v>0</v>
      </c>
      <c r="AY72" s="114">
        <f>$D72*IF(AY$29&gt;'Inputs &amp; Summary'!$D$5,0,IF(AY$29&gt;VLOOKUP($G72,Lists!$J$17:$K$21,2),IF($M72=Lists!$H$3,IF($K72&lt;1,(($S72/$K72)*((1+'Inputs &amp; Summary'!$D$7)^AY$29)),((INT(AY$29/$K72)-INT((AY$29-1)/$K72))*$S72*((1+'Inputs &amp; Summary'!$D$7)^AY$29))),(_xlfn.WEIBULL.DIST(AY$29,$L72,$K72,FALSE)*$S72*((1+'Inputs &amp; Summary'!$D$7)^AY$29))),IF($M72=Lists!$H$3,IF($K72&lt;1,((($R72*(1-$E72)+$Q72*(1-$F72))/$K72)*((1+'Inputs &amp; Summary'!$D$7)^AY$29)),((INT(AY$29/$K72)-INT((AY$29-1)/$K72))*($R72*(1-$E72)+$Q72*(1-$F72))*((1+'Inputs &amp; Summary'!$D$7)^AY$29))),((_xlfn.WEIBULL.DIST(AY$29,$L72,$K72,FALSE)*($R72*(1-$E72)+$Q72*(1-$F72))*((1+'Inputs &amp; Summary'!$D$7)^AY$29))))))</f>
        <v>0</v>
      </c>
      <c r="AZ72" s="114">
        <f>$D72*IF(AZ$29&gt;'Inputs &amp; Summary'!$D$5,0,IF(AZ$29&gt;VLOOKUP($G72,Lists!$J$17:$K$21,2),IF($M72=Lists!$H$3,IF($K72&lt;1,(($S72/$K72)*((1+'Inputs &amp; Summary'!$D$7)^AZ$29)),((INT(AZ$29/$K72)-INT((AZ$29-1)/$K72))*$S72*((1+'Inputs &amp; Summary'!$D$7)^AZ$29))),(_xlfn.WEIBULL.DIST(AZ$29,$L72,$K72,FALSE)*$S72*((1+'Inputs &amp; Summary'!$D$7)^AZ$29))),IF($M72=Lists!$H$3,IF($K72&lt;1,((($R72*(1-$E72)+$Q72*(1-$F72))/$K72)*((1+'Inputs &amp; Summary'!$D$7)^AZ$29)),((INT(AZ$29/$K72)-INT((AZ$29-1)/$K72))*($R72*(1-$E72)+$Q72*(1-$F72))*((1+'Inputs &amp; Summary'!$D$7)^AZ$29))),((_xlfn.WEIBULL.DIST(AZ$29,$L72,$K72,FALSE)*($R72*(1-$E72)+$Q72*(1-$F72))*((1+'Inputs &amp; Summary'!$D$7)^AZ$29))))))</f>
        <v>0</v>
      </c>
      <c r="BA72" s="114">
        <f>$D72*IF(BA$29&gt;'Inputs &amp; Summary'!$D$5,0,IF(BA$29&gt;VLOOKUP($G72,Lists!$J$17:$K$21,2),IF($M72=Lists!$H$3,IF($K72&lt;1,(($S72/$K72)*((1+'Inputs &amp; Summary'!$D$7)^BA$29)),((INT(BA$29/$K72)-INT((BA$29-1)/$K72))*$S72*((1+'Inputs &amp; Summary'!$D$7)^BA$29))),(_xlfn.WEIBULL.DIST(BA$29,$L72,$K72,FALSE)*$S72*((1+'Inputs &amp; Summary'!$D$7)^BA$29))),IF($M72=Lists!$H$3,IF($K72&lt;1,((($R72*(1-$E72)+$Q72*(1-$F72))/$K72)*((1+'Inputs &amp; Summary'!$D$7)^BA$29)),((INT(BA$29/$K72)-INT((BA$29-1)/$K72))*($R72*(1-$E72)+$Q72*(1-$F72))*((1+'Inputs &amp; Summary'!$D$7)^BA$29))),((_xlfn.WEIBULL.DIST(BA$29,$L72,$K72,FALSE)*($R72*(1-$E72)+$Q72*(1-$F72))*((1+'Inputs &amp; Summary'!$D$7)^BA$29))))))</f>
        <v>0</v>
      </c>
      <c r="BB72" s="114">
        <f>$D72*IF(BB$29&gt;'Inputs &amp; Summary'!$D$5,0,IF(BB$29&gt;VLOOKUP($G72,Lists!$J$17:$K$21,2),IF($M72=Lists!$H$3,IF($K72&lt;1,(($S72/$K72)*((1+'Inputs &amp; Summary'!$D$7)^BB$29)),((INT(BB$29/$K72)-INT((BB$29-1)/$K72))*$S72*((1+'Inputs &amp; Summary'!$D$7)^BB$29))),(_xlfn.WEIBULL.DIST(BB$29,$L72,$K72,FALSE)*$S72*((1+'Inputs &amp; Summary'!$D$7)^BB$29))),IF($M72=Lists!$H$3,IF($K72&lt;1,((($R72*(1-$E72)+$Q72*(1-$F72))/$K72)*((1+'Inputs &amp; Summary'!$D$7)^BB$29)),((INT(BB$29/$K72)-INT((BB$29-1)/$K72))*($R72*(1-$E72)+$Q72*(1-$F72))*((1+'Inputs &amp; Summary'!$D$7)^BB$29))),((_xlfn.WEIBULL.DIST(BB$29,$L72,$K72,FALSE)*($R72*(1-$E72)+$Q72*(1-$F72))*((1+'Inputs &amp; Summary'!$D$7)^BB$29))))))</f>
        <v>0</v>
      </c>
      <c r="BC72" s="114">
        <f>$D72*IF(BC$29&gt;'Inputs &amp; Summary'!$D$5,0,IF(BC$29&gt;VLOOKUP($G72,Lists!$J$17:$K$21,2),IF($M72=Lists!$H$3,IF($K72&lt;1,(($S72/$K72)*((1+'Inputs &amp; Summary'!$D$7)^BC$29)),((INT(BC$29/$K72)-INT((BC$29-1)/$K72))*$S72*((1+'Inputs &amp; Summary'!$D$7)^BC$29))),(_xlfn.WEIBULL.DIST(BC$29,$L72,$K72,FALSE)*$S72*((1+'Inputs &amp; Summary'!$D$7)^BC$29))),IF($M72=Lists!$H$3,IF($K72&lt;1,((($R72*(1-$E72)+$Q72*(1-$F72))/$K72)*((1+'Inputs &amp; Summary'!$D$7)^BC$29)),((INT(BC$29/$K72)-INT((BC$29-1)/$K72))*($R72*(1-$E72)+$Q72*(1-$F72))*((1+'Inputs &amp; Summary'!$D$7)^BC$29))),((_xlfn.WEIBULL.DIST(BC$29,$L72,$K72,FALSE)*($R72*(1-$E72)+$Q72*(1-$F72))*((1+'Inputs &amp; Summary'!$D$7)^BC$29))))))</f>
        <v>0</v>
      </c>
      <c r="BD72" s="114">
        <f>$D72*IF(BD$29&gt;'Inputs &amp; Summary'!$D$5,0,IF(BD$29&gt;VLOOKUP($G72,Lists!$J$17:$K$21,2),IF($M72=Lists!$H$3,IF($K72&lt;1,(($S72/$K72)*((1+'Inputs &amp; Summary'!$D$7)^BD$29)),((INT(BD$29/$K72)-INT((BD$29-1)/$K72))*$S72*((1+'Inputs &amp; Summary'!$D$7)^BD$29))),(_xlfn.WEIBULL.DIST(BD$29,$L72,$K72,FALSE)*$S72*((1+'Inputs &amp; Summary'!$D$7)^BD$29))),IF($M72=Lists!$H$3,IF($K72&lt;1,((($R72*(1-$E72)+$Q72*(1-$F72))/$K72)*((1+'Inputs &amp; Summary'!$D$7)^BD$29)),((INT(BD$29/$K72)-INT((BD$29-1)/$K72))*($R72*(1-$E72)+$Q72*(1-$F72))*((1+'Inputs &amp; Summary'!$D$7)^BD$29))),((_xlfn.WEIBULL.DIST(BD$29,$L72,$K72,FALSE)*($R72*(1-$E72)+$Q72*(1-$F72))*((1+'Inputs &amp; Summary'!$D$7)^BD$29))))))</f>
        <v>0</v>
      </c>
      <c r="BE72" s="114">
        <f>$D72*IF(BE$29&gt;'Inputs &amp; Summary'!$D$5,0,IF(BE$29&gt;VLOOKUP($G72,Lists!$J$17:$K$21,2),IF($M72=Lists!$H$3,IF($K72&lt;1,(($S72/$K72)*((1+'Inputs &amp; Summary'!$D$7)^BE$29)),((INT(BE$29/$K72)-INT((BE$29-1)/$K72))*$S72*((1+'Inputs &amp; Summary'!$D$7)^BE$29))),(_xlfn.WEIBULL.DIST(BE$29,$L72,$K72,FALSE)*$S72*((1+'Inputs &amp; Summary'!$D$7)^BE$29))),IF($M72=Lists!$H$3,IF($K72&lt;1,((($R72*(1-$E72)+$Q72*(1-$F72))/$K72)*((1+'Inputs &amp; Summary'!$D$7)^BE$29)),((INT(BE$29/$K72)-INT((BE$29-1)/$K72))*($R72*(1-$E72)+$Q72*(1-$F72))*((1+'Inputs &amp; Summary'!$D$7)^BE$29))),((_xlfn.WEIBULL.DIST(BE$29,$L72,$K72,FALSE)*($R72*(1-$E72)+$Q72*(1-$F72))*((1+'Inputs &amp; Summary'!$D$7)^BE$29))))))</f>
        <v>0</v>
      </c>
      <c r="BF72" s="114">
        <f>$D72*IF(BF$29&gt;'Inputs &amp; Summary'!$D$5,0,IF(BF$29&gt;VLOOKUP($G72,Lists!$J$17:$K$21,2),IF($M72=Lists!$H$3,IF($K72&lt;1,(($S72/$K72)*((1+'Inputs &amp; Summary'!$D$7)^BF$29)),((INT(BF$29/$K72)-INT((BF$29-1)/$K72))*$S72*((1+'Inputs &amp; Summary'!$D$7)^BF$29))),(_xlfn.WEIBULL.DIST(BF$29,$L72,$K72,FALSE)*$S72*((1+'Inputs &amp; Summary'!$D$7)^BF$29))),IF($M72=Lists!$H$3,IF($K72&lt;1,((($R72*(1-$E72)+$Q72*(1-$F72))/$K72)*((1+'Inputs &amp; Summary'!$D$7)^BF$29)),((INT(BF$29/$K72)-INT((BF$29-1)/$K72))*($R72*(1-$E72)+$Q72*(1-$F72))*((1+'Inputs &amp; Summary'!$D$7)^BF$29))),((_xlfn.WEIBULL.DIST(BF$29,$L72,$K72,FALSE)*($R72*(1-$E72)+$Q72*(1-$F72))*((1+'Inputs &amp; Summary'!$D$7)^BF$29))))))</f>
        <v>0</v>
      </c>
      <c r="BG72" s="114">
        <f>$D72*IF(BG$29&gt;'Inputs &amp; Summary'!$D$5,0,IF(BG$29&gt;VLOOKUP($G72,Lists!$J$17:$K$21,2),IF($M72=Lists!$H$3,IF($K72&lt;1,(($S72/$K72)*((1+'Inputs &amp; Summary'!$D$7)^BG$29)),((INT(BG$29/$K72)-INT((BG$29-1)/$K72))*$S72*((1+'Inputs &amp; Summary'!$D$7)^BG$29))),(_xlfn.WEIBULL.DIST(BG$29,$L72,$K72,FALSE)*$S72*((1+'Inputs &amp; Summary'!$D$7)^BG$29))),IF($M72=Lists!$H$3,IF($K72&lt;1,((($R72*(1-$E72)+$Q72*(1-$F72))/$K72)*((1+'Inputs &amp; Summary'!$D$7)^BG$29)),((INT(BG$29/$K72)-INT((BG$29-1)/$K72))*($R72*(1-$E72)+$Q72*(1-$F72))*((1+'Inputs &amp; Summary'!$D$7)^BG$29))),((_xlfn.WEIBULL.DIST(BG$29,$L72,$K72,FALSE)*($R72*(1-$E72)+$Q72*(1-$F72))*((1+'Inputs &amp; Summary'!$D$7)^BG$29))))))</f>
        <v>0</v>
      </c>
      <c r="BH72" s="114">
        <f>$D72*IF(BH$29&gt;'Inputs &amp; Summary'!$D$5,0,IF(BH$29&gt;VLOOKUP($G72,Lists!$J$17:$K$21,2),IF($M72=Lists!$H$3,IF($K72&lt;1,(($S72/$K72)*((1+'Inputs &amp; Summary'!$D$7)^BH$29)),((INT(BH$29/$K72)-INT((BH$29-1)/$K72))*$S72*((1+'Inputs &amp; Summary'!$D$7)^BH$29))),(_xlfn.WEIBULL.DIST(BH$29,$L72,$K72,FALSE)*$S72*((1+'Inputs &amp; Summary'!$D$7)^BH$29))),IF($M72=Lists!$H$3,IF($K72&lt;1,((($R72*(1-$E72)+$Q72*(1-$F72))/$K72)*((1+'Inputs &amp; Summary'!$D$7)^BH$29)),((INT(BH$29/$K72)-INT((BH$29-1)/$K72))*($R72*(1-$E72)+$Q72*(1-$F72))*((1+'Inputs &amp; Summary'!$D$7)^BH$29))),((_xlfn.WEIBULL.DIST(BH$29,$L72,$K72,FALSE)*($R72*(1-$E72)+$Q72*(1-$F72))*((1+'Inputs &amp; Summary'!$D$7)^BH$29))))))</f>
        <v>0</v>
      </c>
      <c r="BI72" s="114">
        <f>$D72*IF(BI$29&gt;'Inputs &amp; Summary'!$D$5,0,IF(BI$29&gt;VLOOKUP($G72,Lists!$J$17:$K$21,2),IF($M72=Lists!$H$3,IF($K72&lt;1,(($S72/$K72)*((1+'Inputs &amp; Summary'!$D$7)^BI$29)),((INT(BI$29/$K72)-INT((BI$29-1)/$K72))*$S72*((1+'Inputs &amp; Summary'!$D$7)^BI$29))),(_xlfn.WEIBULL.DIST(BI$29,$L72,$K72,FALSE)*$S72*((1+'Inputs &amp; Summary'!$D$7)^BI$29))),IF($M72=Lists!$H$3,IF($K72&lt;1,((($R72*(1-$E72)+$Q72*(1-$F72))/$K72)*((1+'Inputs &amp; Summary'!$D$7)^BI$29)),((INT(BI$29/$K72)-INT((BI$29-1)/$K72))*($R72*(1-$E72)+$Q72*(1-$F72))*((1+'Inputs &amp; Summary'!$D$7)^BI$29))),((_xlfn.WEIBULL.DIST(BI$29,$L72,$K72,FALSE)*($R72*(1-$E72)+$Q72*(1-$F72))*((1+'Inputs &amp; Summary'!$D$7)^BI$29))))))</f>
        <v>0</v>
      </c>
      <c r="BJ72" s="114">
        <f>$D72*IF(BJ$29&gt;'Inputs &amp; Summary'!$D$5,0,IF(BJ$29&gt;VLOOKUP($G72,Lists!$J$17:$K$21,2),IF($M72=Lists!$H$3,IF($K72&lt;1,(($S72/$K72)*((1+'Inputs &amp; Summary'!$D$7)^BJ$29)),((INT(BJ$29/$K72)-INT((BJ$29-1)/$K72))*$S72*((1+'Inputs &amp; Summary'!$D$7)^BJ$29))),(_xlfn.WEIBULL.DIST(BJ$29,$L72,$K72,FALSE)*$S72*((1+'Inputs &amp; Summary'!$D$7)^BJ$29))),IF($M72=Lists!$H$3,IF($K72&lt;1,((($R72*(1-$E72)+$Q72*(1-$F72))/$K72)*((1+'Inputs &amp; Summary'!$D$7)^BJ$29)),((INT(BJ$29/$K72)-INT((BJ$29-1)/$K72))*($R72*(1-$E72)+$Q72*(1-$F72))*((1+'Inputs &amp; Summary'!$D$7)^BJ$29))),((_xlfn.WEIBULL.DIST(BJ$29,$L72,$K72,FALSE)*($R72*(1-$E72)+$Q72*(1-$F72))*((1+'Inputs &amp; Summary'!$D$7)^BJ$29))))))</f>
        <v>0</v>
      </c>
      <c r="BK72" s="114">
        <f>$D72*IF(BK$29&gt;'Inputs &amp; Summary'!$D$5,0,IF(BK$29&gt;VLOOKUP($G72,Lists!$J$17:$K$21,2),IF($M72=Lists!$H$3,IF($K72&lt;1,(($S72/$K72)*((1+'Inputs &amp; Summary'!$D$7)^BK$29)),((INT(BK$29/$K72)-INT((BK$29-1)/$K72))*$S72*((1+'Inputs &amp; Summary'!$D$7)^BK$29))),(_xlfn.WEIBULL.DIST(BK$29,$L72,$K72,FALSE)*$S72*((1+'Inputs &amp; Summary'!$D$7)^BK$29))),IF($M72=Lists!$H$3,IF($K72&lt;1,((($R72*(1-$E72)+$Q72*(1-$F72))/$K72)*((1+'Inputs &amp; Summary'!$D$7)^BK$29)),((INT(BK$29/$K72)-INT((BK$29-1)/$K72))*($R72*(1-$E72)+$Q72*(1-$F72))*((1+'Inputs &amp; Summary'!$D$7)^BK$29))),((_xlfn.WEIBULL.DIST(BK$29,$L72,$K72,FALSE)*($R72*(1-$E72)+$Q72*(1-$F72))*((1+'Inputs &amp; Summary'!$D$7)^BK$29))))))</f>
        <v>0</v>
      </c>
      <c r="BL72" s="114">
        <f>$D72*IF(BL$29&gt;'Inputs &amp; Summary'!$D$5,0,IF(BL$29&gt;VLOOKUP($G72,Lists!$J$17:$K$21,2),IF($M72=Lists!$H$3,IF($K72&lt;1,(($S72/$K72)*((1+'Inputs &amp; Summary'!$D$7)^BL$29)),((INT(BL$29/$K72)-INT((BL$29-1)/$K72))*$S72*((1+'Inputs &amp; Summary'!$D$7)^BL$29))),(_xlfn.WEIBULL.DIST(BL$29,$L72,$K72,FALSE)*$S72*((1+'Inputs &amp; Summary'!$D$7)^BL$29))),IF($M72=Lists!$H$3,IF($K72&lt;1,((($R72*(1-$E72)+$Q72*(1-$F72))/$K72)*((1+'Inputs &amp; Summary'!$D$7)^BL$29)),((INT(BL$29/$K72)-INT((BL$29-1)/$K72))*($R72*(1-$E72)+$Q72*(1-$F72))*((1+'Inputs &amp; Summary'!$D$7)^BL$29))),((_xlfn.WEIBULL.DIST(BL$29,$L72,$K72,FALSE)*($R72*(1-$E72)+$Q72*(1-$F72))*((1+'Inputs &amp; Summary'!$D$7)^BL$29))))))</f>
        <v>0</v>
      </c>
    </row>
    <row r="73" spans="1:64" s="1" customFormat="1" x14ac:dyDescent="0.3">
      <c r="A73" s="79" t="s">
        <v>220</v>
      </c>
      <c r="B73" s="33" t="s">
        <v>152</v>
      </c>
      <c r="C73" s="33" t="s">
        <v>17</v>
      </c>
      <c r="D73" s="68">
        <v>0</v>
      </c>
      <c r="E73" s="68">
        <v>1</v>
      </c>
      <c r="F73" s="68">
        <v>1</v>
      </c>
      <c r="G73" s="213" t="s">
        <v>17</v>
      </c>
      <c r="H73" s="34" t="s">
        <v>288</v>
      </c>
      <c r="I73" s="34" t="s">
        <v>99</v>
      </c>
      <c r="J73" s="33">
        <f>VLOOKUP(I73,'Labor Rates'!$A$1:$B$16,2)</f>
        <v>24.03846153846154</v>
      </c>
      <c r="K73" s="35">
        <v>15</v>
      </c>
      <c r="L73" s="35">
        <v>1</v>
      </c>
      <c r="M73" s="36" t="s">
        <v>249</v>
      </c>
      <c r="N73" s="84">
        <f>'Inputs &amp; Summary'!$D$30</f>
        <v>1</v>
      </c>
      <c r="O73" s="35">
        <v>1</v>
      </c>
      <c r="P73" s="5">
        <v>120</v>
      </c>
      <c r="Q73" s="73">
        <f t="shared" si="11"/>
        <v>24.03846153846154</v>
      </c>
      <c r="R73" s="73">
        <f t="shared" si="12"/>
        <v>120</v>
      </c>
      <c r="S73" s="74">
        <f t="shared" si="13"/>
        <v>0</v>
      </c>
      <c r="T73" s="88"/>
      <c r="U73" s="80"/>
      <c r="V73" s="87">
        <f t="shared" si="14"/>
        <v>0</v>
      </c>
      <c r="W73" s="87">
        <f>NPV('Inputs &amp; Summary'!$D$6,Y73:BL73)</f>
        <v>0</v>
      </c>
      <c r="X73" s="90">
        <f t="shared" si="15"/>
        <v>0</v>
      </c>
      <c r="Y73" s="114">
        <f>$D73*IF(Y$29&gt;'Inputs &amp; Summary'!$D$5,0,IF(Y$29&gt;VLOOKUP($G73,Lists!$J$17:$K$21,2),IF($M73=Lists!$H$3,IF($K73&lt;1,(($S73/$K73)*((1+'Inputs &amp; Summary'!$D$7)^Y$29)),((INT(Y$29/$K73)-INT((Y$29-1)/$K73))*$S73*((1+'Inputs &amp; Summary'!$D$7)^Y$29))),(_xlfn.WEIBULL.DIST(Y$29,$L73,$K73,FALSE)*$S73*((1+'Inputs &amp; Summary'!$D$7)^Y$29))),IF($M73=Lists!$H$3,IF($K73&lt;1,((($R73*(1-$E73)+$Q73*(1-$F73))/$K73)*((1+'Inputs &amp; Summary'!$D$7)^Y$29)),((INT(Y$29/$K73)-INT((Y$29-1)/$K73))*($R73*(1-$E73)+$Q73*(1-$F73))*((1+'Inputs &amp; Summary'!$D$7)^Y$29))),((_xlfn.WEIBULL.DIST(Y$29,$L73,$K73,FALSE)*($R73*(1-$E73)+$Q73*(1-$F73))*((1+'Inputs &amp; Summary'!$D$7)^Y$29))))))</f>
        <v>0</v>
      </c>
      <c r="Z73" s="114">
        <f>$D73*IF(Z$29&gt;'Inputs &amp; Summary'!$D$5,0,IF(Z$29&gt;VLOOKUP($G73,Lists!$J$17:$K$21,2),IF($M73=Lists!$H$3,IF($K73&lt;1,(($S73/$K73)*((1+'Inputs &amp; Summary'!$D$7)^Z$29)),((INT(Z$29/$K73)-INT((Z$29-1)/$K73))*$S73*((1+'Inputs &amp; Summary'!$D$7)^Z$29))),(_xlfn.WEIBULL.DIST(Z$29,$L73,$K73,FALSE)*$S73*((1+'Inputs &amp; Summary'!$D$7)^Z$29))),IF($M73=Lists!$H$3,IF($K73&lt;1,((($R73*(1-$E73)+$Q73*(1-$F73))/$K73)*((1+'Inputs &amp; Summary'!$D$7)^Z$29)),((INT(Z$29/$K73)-INT((Z$29-1)/$K73))*($R73*(1-$E73)+$Q73*(1-$F73))*((1+'Inputs &amp; Summary'!$D$7)^Z$29))),((_xlfn.WEIBULL.DIST(Z$29,$L73,$K73,FALSE)*($R73*(1-$E73)+$Q73*(1-$F73))*((1+'Inputs &amp; Summary'!$D$7)^Z$29))))))</f>
        <v>0</v>
      </c>
      <c r="AA73" s="114">
        <f>$D73*IF(AA$29&gt;'Inputs &amp; Summary'!$D$5,0,IF(AA$29&gt;VLOOKUP($G73,Lists!$J$17:$K$21,2),IF($M73=Lists!$H$3,IF($K73&lt;1,(($S73/$K73)*((1+'Inputs &amp; Summary'!$D$7)^AA$29)),((INT(AA$29/$K73)-INT((AA$29-1)/$K73))*$S73*((1+'Inputs &amp; Summary'!$D$7)^AA$29))),(_xlfn.WEIBULL.DIST(AA$29,$L73,$K73,FALSE)*$S73*((1+'Inputs &amp; Summary'!$D$7)^AA$29))),IF($M73=Lists!$H$3,IF($K73&lt;1,((($R73*(1-$E73)+$Q73*(1-$F73))/$K73)*((1+'Inputs &amp; Summary'!$D$7)^AA$29)),((INT(AA$29/$K73)-INT((AA$29-1)/$K73))*($R73*(1-$E73)+$Q73*(1-$F73))*((1+'Inputs &amp; Summary'!$D$7)^AA$29))),((_xlfn.WEIBULL.DIST(AA$29,$L73,$K73,FALSE)*($R73*(1-$E73)+$Q73*(1-$F73))*((1+'Inputs &amp; Summary'!$D$7)^AA$29))))))</f>
        <v>0</v>
      </c>
      <c r="AB73" s="114">
        <f>$D73*IF(AB$29&gt;'Inputs &amp; Summary'!$D$5,0,IF(AB$29&gt;VLOOKUP($G73,Lists!$J$17:$K$21,2),IF($M73=Lists!$H$3,IF($K73&lt;1,(($S73/$K73)*((1+'Inputs &amp; Summary'!$D$7)^AB$29)),((INT(AB$29/$K73)-INT((AB$29-1)/$K73))*$S73*((1+'Inputs &amp; Summary'!$D$7)^AB$29))),(_xlfn.WEIBULL.DIST(AB$29,$L73,$K73,FALSE)*$S73*((1+'Inputs &amp; Summary'!$D$7)^AB$29))),IF($M73=Lists!$H$3,IF($K73&lt;1,((($R73*(1-$E73)+$Q73*(1-$F73))/$K73)*((1+'Inputs &amp; Summary'!$D$7)^AB$29)),((INT(AB$29/$K73)-INT((AB$29-1)/$K73))*($R73*(1-$E73)+$Q73*(1-$F73))*((1+'Inputs &amp; Summary'!$D$7)^AB$29))),((_xlfn.WEIBULL.DIST(AB$29,$L73,$K73,FALSE)*($R73*(1-$E73)+$Q73*(1-$F73))*((1+'Inputs &amp; Summary'!$D$7)^AB$29))))))</f>
        <v>0</v>
      </c>
      <c r="AC73" s="114">
        <f>$D73*IF(AC$29&gt;'Inputs &amp; Summary'!$D$5,0,IF(AC$29&gt;VLOOKUP($G73,Lists!$J$17:$K$21,2),IF($M73=Lists!$H$3,IF($K73&lt;1,(($S73/$K73)*((1+'Inputs &amp; Summary'!$D$7)^AC$29)),((INT(AC$29/$K73)-INT((AC$29-1)/$K73))*$S73*((1+'Inputs &amp; Summary'!$D$7)^AC$29))),(_xlfn.WEIBULL.DIST(AC$29,$L73,$K73,FALSE)*$S73*((1+'Inputs &amp; Summary'!$D$7)^AC$29))),IF($M73=Lists!$H$3,IF($K73&lt;1,((($R73*(1-$E73)+$Q73*(1-$F73))/$K73)*((1+'Inputs &amp; Summary'!$D$7)^AC$29)),((INT(AC$29/$K73)-INT((AC$29-1)/$K73))*($R73*(1-$E73)+$Q73*(1-$F73))*((1+'Inputs &amp; Summary'!$D$7)^AC$29))),((_xlfn.WEIBULL.DIST(AC$29,$L73,$K73,FALSE)*($R73*(1-$E73)+$Q73*(1-$F73))*((1+'Inputs &amp; Summary'!$D$7)^AC$29))))))</f>
        <v>0</v>
      </c>
      <c r="AD73" s="114">
        <f>$D73*IF(AD$29&gt;'Inputs &amp; Summary'!$D$5,0,IF(AD$29&gt;VLOOKUP($G73,Lists!$J$17:$K$21,2),IF($M73=Lists!$H$3,IF($K73&lt;1,(($S73/$K73)*((1+'Inputs &amp; Summary'!$D$7)^AD$29)),((INT(AD$29/$K73)-INT((AD$29-1)/$K73))*$S73*((1+'Inputs &amp; Summary'!$D$7)^AD$29))),(_xlfn.WEIBULL.DIST(AD$29,$L73,$K73,FALSE)*$S73*((1+'Inputs &amp; Summary'!$D$7)^AD$29))),IF($M73=Lists!$H$3,IF($K73&lt;1,((($R73*(1-$E73)+$Q73*(1-$F73))/$K73)*((1+'Inputs &amp; Summary'!$D$7)^AD$29)),((INT(AD$29/$K73)-INT((AD$29-1)/$K73))*($R73*(1-$E73)+$Q73*(1-$F73))*((1+'Inputs &amp; Summary'!$D$7)^AD$29))),((_xlfn.WEIBULL.DIST(AD$29,$L73,$K73,FALSE)*($R73*(1-$E73)+$Q73*(1-$F73))*((1+'Inputs &amp; Summary'!$D$7)^AD$29))))))</f>
        <v>0</v>
      </c>
      <c r="AE73" s="114">
        <f>$D73*IF(AE$29&gt;'Inputs &amp; Summary'!$D$5,0,IF(AE$29&gt;VLOOKUP($G73,Lists!$J$17:$K$21,2),IF($M73=Lists!$H$3,IF($K73&lt;1,(($S73/$K73)*((1+'Inputs &amp; Summary'!$D$7)^AE$29)),((INT(AE$29/$K73)-INT((AE$29-1)/$K73))*$S73*((1+'Inputs &amp; Summary'!$D$7)^AE$29))),(_xlfn.WEIBULL.DIST(AE$29,$L73,$K73,FALSE)*$S73*((1+'Inputs &amp; Summary'!$D$7)^AE$29))),IF($M73=Lists!$H$3,IF($K73&lt;1,((($R73*(1-$E73)+$Q73*(1-$F73))/$K73)*((1+'Inputs &amp; Summary'!$D$7)^AE$29)),((INT(AE$29/$K73)-INT((AE$29-1)/$K73))*($R73*(1-$E73)+$Q73*(1-$F73))*((1+'Inputs &amp; Summary'!$D$7)^AE$29))),((_xlfn.WEIBULL.DIST(AE$29,$L73,$K73,FALSE)*($R73*(1-$E73)+$Q73*(1-$F73))*((1+'Inputs &amp; Summary'!$D$7)^AE$29))))))</f>
        <v>0</v>
      </c>
      <c r="AF73" s="114">
        <f>$D73*IF(AF$29&gt;'Inputs &amp; Summary'!$D$5,0,IF(AF$29&gt;VLOOKUP($G73,Lists!$J$17:$K$21,2),IF($M73=Lists!$H$3,IF($K73&lt;1,(($S73/$K73)*((1+'Inputs &amp; Summary'!$D$7)^AF$29)),((INT(AF$29/$K73)-INT((AF$29-1)/$K73))*$S73*((1+'Inputs &amp; Summary'!$D$7)^AF$29))),(_xlfn.WEIBULL.DIST(AF$29,$L73,$K73,FALSE)*$S73*((1+'Inputs &amp; Summary'!$D$7)^AF$29))),IF($M73=Lists!$H$3,IF($K73&lt;1,((($R73*(1-$E73)+$Q73*(1-$F73))/$K73)*((1+'Inputs &amp; Summary'!$D$7)^AF$29)),((INT(AF$29/$K73)-INT((AF$29-1)/$K73))*($R73*(1-$E73)+$Q73*(1-$F73))*((1+'Inputs &amp; Summary'!$D$7)^AF$29))),((_xlfn.WEIBULL.DIST(AF$29,$L73,$K73,FALSE)*($R73*(1-$E73)+$Q73*(1-$F73))*((1+'Inputs &amp; Summary'!$D$7)^AF$29))))))</f>
        <v>0</v>
      </c>
      <c r="AG73" s="114">
        <f>$D73*IF(AG$29&gt;'Inputs &amp; Summary'!$D$5,0,IF(AG$29&gt;VLOOKUP($G73,Lists!$J$17:$K$21,2),IF($M73=Lists!$H$3,IF($K73&lt;1,(($S73/$K73)*((1+'Inputs &amp; Summary'!$D$7)^AG$29)),((INT(AG$29/$K73)-INT((AG$29-1)/$K73))*$S73*((1+'Inputs &amp; Summary'!$D$7)^AG$29))),(_xlfn.WEIBULL.DIST(AG$29,$L73,$K73,FALSE)*$S73*((1+'Inputs &amp; Summary'!$D$7)^AG$29))),IF($M73=Lists!$H$3,IF($K73&lt;1,((($R73*(1-$E73)+$Q73*(1-$F73))/$K73)*((1+'Inputs &amp; Summary'!$D$7)^AG$29)),((INT(AG$29/$K73)-INT((AG$29-1)/$K73))*($R73*(1-$E73)+$Q73*(1-$F73))*((1+'Inputs &amp; Summary'!$D$7)^AG$29))),((_xlfn.WEIBULL.DIST(AG$29,$L73,$K73,FALSE)*($R73*(1-$E73)+$Q73*(1-$F73))*((1+'Inputs &amp; Summary'!$D$7)^AG$29))))))</f>
        <v>0</v>
      </c>
      <c r="AH73" s="114">
        <f>$D73*IF(AH$29&gt;'Inputs &amp; Summary'!$D$5,0,IF(AH$29&gt;VLOOKUP($G73,Lists!$J$17:$K$21,2),IF($M73=Lists!$H$3,IF($K73&lt;1,(($S73/$K73)*((1+'Inputs &amp; Summary'!$D$7)^AH$29)),((INT(AH$29/$K73)-INT((AH$29-1)/$K73))*$S73*((1+'Inputs &amp; Summary'!$D$7)^AH$29))),(_xlfn.WEIBULL.DIST(AH$29,$L73,$K73,FALSE)*$S73*((1+'Inputs &amp; Summary'!$D$7)^AH$29))),IF($M73=Lists!$H$3,IF($K73&lt;1,((($R73*(1-$E73)+$Q73*(1-$F73))/$K73)*((1+'Inputs &amp; Summary'!$D$7)^AH$29)),((INT(AH$29/$K73)-INT((AH$29-1)/$K73))*($R73*(1-$E73)+$Q73*(1-$F73))*((1+'Inputs &amp; Summary'!$D$7)^AH$29))),((_xlfn.WEIBULL.DIST(AH$29,$L73,$K73,FALSE)*($R73*(1-$E73)+$Q73*(1-$F73))*((1+'Inputs &amp; Summary'!$D$7)^AH$29))))))</f>
        <v>0</v>
      </c>
      <c r="AI73" s="114">
        <f>$D73*IF(AI$29&gt;'Inputs &amp; Summary'!$D$5,0,IF(AI$29&gt;VLOOKUP($G73,Lists!$J$17:$K$21,2),IF($M73=Lists!$H$3,IF($K73&lt;1,(($S73/$K73)*((1+'Inputs &amp; Summary'!$D$7)^AI$29)),((INT(AI$29/$K73)-INT((AI$29-1)/$K73))*$S73*((1+'Inputs &amp; Summary'!$D$7)^AI$29))),(_xlfn.WEIBULL.DIST(AI$29,$L73,$K73,FALSE)*$S73*((1+'Inputs &amp; Summary'!$D$7)^AI$29))),IF($M73=Lists!$H$3,IF($K73&lt;1,((($R73*(1-$E73)+$Q73*(1-$F73))/$K73)*((1+'Inputs &amp; Summary'!$D$7)^AI$29)),((INT(AI$29/$K73)-INT((AI$29-1)/$K73))*($R73*(1-$E73)+$Q73*(1-$F73))*((1+'Inputs &amp; Summary'!$D$7)^AI$29))),((_xlfn.WEIBULL.DIST(AI$29,$L73,$K73,FALSE)*($R73*(1-$E73)+$Q73*(1-$F73))*((1+'Inputs &amp; Summary'!$D$7)^AI$29))))))</f>
        <v>0</v>
      </c>
      <c r="AJ73" s="114">
        <f>$D73*IF(AJ$29&gt;'Inputs &amp; Summary'!$D$5,0,IF(AJ$29&gt;VLOOKUP($G73,Lists!$J$17:$K$21,2),IF($M73=Lists!$H$3,IF($K73&lt;1,(($S73/$K73)*((1+'Inputs &amp; Summary'!$D$7)^AJ$29)),((INT(AJ$29/$K73)-INT((AJ$29-1)/$K73))*$S73*((1+'Inputs &amp; Summary'!$D$7)^AJ$29))),(_xlfn.WEIBULL.DIST(AJ$29,$L73,$K73,FALSE)*$S73*((1+'Inputs &amp; Summary'!$D$7)^AJ$29))),IF($M73=Lists!$H$3,IF($K73&lt;1,((($R73*(1-$E73)+$Q73*(1-$F73))/$K73)*((1+'Inputs &amp; Summary'!$D$7)^AJ$29)),((INT(AJ$29/$K73)-INT((AJ$29-1)/$K73))*($R73*(1-$E73)+$Q73*(1-$F73))*((1+'Inputs &amp; Summary'!$D$7)^AJ$29))),((_xlfn.WEIBULL.DIST(AJ$29,$L73,$K73,FALSE)*($R73*(1-$E73)+$Q73*(1-$F73))*((1+'Inputs &amp; Summary'!$D$7)^AJ$29))))))</f>
        <v>0</v>
      </c>
      <c r="AK73" s="114">
        <f>$D73*IF(AK$29&gt;'Inputs &amp; Summary'!$D$5,0,IF(AK$29&gt;VLOOKUP($G73,Lists!$J$17:$K$21,2),IF($M73=Lists!$H$3,IF($K73&lt;1,(($S73/$K73)*((1+'Inputs &amp; Summary'!$D$7)^AK$29)),((INT(AK$29/$K73)-INT((AK$29-1)/$K73))*$S73*((1+'Inputs &amp; Summary'!$D$7)^AK$29))),(_xlfn.WEIBULL.DIST(AK$29,$L73,$K73,FALSE)*$S73*((1+'Inputs &amp; Summary'!$D$7)^AK$29))),IF($M73=Lists!$H$3,IF($K73&lt;1,((($R73*(1-$E73)+$Q73*(1-$F73))/$K73)*((1+'Inputs &amp; Summary'!$D$7)^AK$29)),((INT(AK$29/$K73)-INT((AK$29-1)/$K73))*($R73*(1-$E73)+$Q73*(1-$F73))*((1+'Inputs &amp; Summary'!$D$7)^AK$29))),((_xlfn.WEIBULL.DIST(AK$29,$L73,$K73,FALSE)*($R73*(1-$E73)+$Q73*(1-$F73))*((1+'Inputs &amp; Summary'!$D$7)^AK$29))))))</f>
        <v>0</v>
      </c>
      <c r="AL73" s="114">
        <f>$D73*IF(AL$29&gt;'Inputs &amp; Summary'!$D$5,0,IF(AL$29&gt;VLOOKUP($G73,Lists!$J$17:$K$21,2),IF($M73=Lists!$H$3,IF($K73&lt;1,(($S73/$K73)*((1+'Inputs &amp; Summary'!$D$7)^AL$29)),((INT(AL$29/$K73)-INT((AL$29-1)/$K73))*$S73*((1+'Inputs &amp; Summary'!$D$7)^AL$29))),(_xlfn.WEIBULL.DIST(AL$29,$L73,$K73,FALSE)*$S73*((1+'Inputs &amp; Summary'!$D$7)^AL$29))),IF($M73=Lists!$H$3,IF($K73&lt;1,((($R73*(1-$E73)+$Q73*(1-$F73))/$K73)*((1+'Inputs &amp; Summary'!$D$7)^AL$29)),((INT(AL$29/$K73)-INT((AL$29-1)/$K73))*($R73*(1-$E73)+$Q73*(1-$F73))*((1+'Inputs &amp; Summary'!$D$7)^AL$29))),((_xlfn.WEIBULL.DIST(AL$29,$L73,$K73,FALSE)*($R73*(1-$E73)+$Q73*(1-$F73))*((1+'Inputs &amp; Summary'!$D$7)^AL$29))))))</f>
        <v>0</v>
      </c>
      <c r="AM73" s="114">
        <f>$D73*IF(AM$29&gt;'Inputs &amp; Summary'!$D$5,0,IF(AM$29&gt;VLOOKUP($G73,Lists!$J$17:$K$21,2),IF($M73=Lists!$H$3,IF($K73&lt;1,(($S73/$K73)*((1+'Inputs &amp; Summary'!$D$7)^AM$29)),((INT(AM$29/$K73)-INT((AM$29-1)/$K73))*$S73*((1+'Inputs &amp; Summary'!$D$7)^AM$29))),(_xlfn.WEIBULL.DIST(AM$29,$L73,$K73,FALSE)*$S73*((1+'Inputs &amp; Summary'!$D$7)^AM$29))),IF($M73=Lists!$H$3,IF($K73&lt;1,((($R73*(1-$E73)+$Q73*(1-$F73))/$K73)*((1+'Inputs &amp; Summary'!$D$7)^AM$29)),((INT(AM$29/$K73)-INT((AM$29-1)/$K73))*($R73*(1-$E73)+$Q73*(1-$F73))*((1+'Inputs &amp; Summary'!$D$7)^AM$29))),((_xlfn.WEIBULL.DIST(AM$29,$L73,$K73,FALSE)*($R73*(1-$E73)+$Q73*(1-$F73))*((1+'Inputs &amp; Summary'!$D$7)^AM$29))))))</f>
        <v>0</v>
      </c>
      <c r="AN73" s="114">
        <f>$D73*IF(AN$29&gt;'Inputs &amp; Summary'!$D$5,0,IF(AN$29&gt;VLOOKUP($G73,Lists!$J$17:$K$21,2),IF($M73=Lists!$H$3,IF($K73&lt;1,(($S73/$K73)*((1+'Inputs &amp; Summary'!$D$7)^AN$29)),((INT(AN$29/$K73)-INT((AN$29-1)/$K73))*$S73*((1+'Inputs &amp; Summary'!$D$7)^AN$29))),(_xlfn.WEIBULL.DIST(AN$29,$L73,$K73,FALSE)*$S73*((1+'Inputs &amp; Summary'!$D$7)^AN$29))),IF($M73=Lists!$H$3,IF($K73&lt;1,((($R73*(1-$E73)+$Q73*(1-$F73))/$K73)*((1+'Inputs &amp; Summary'!$D$7)^AN$29)),((INT(AN$29/$K73)-INT((AN$29-1)/$K73))*($R73*(1-$E73)+$Q73*(1-$F73))*((1+'Inputs &amp; Summary'!$D$7)^AN$29))),((_xlfn.WEIBULL.DIST(AN$29,$L73,$K73,FALSE)*($R73*(1-$E73)+$Q73*(1-$F73))*((1+'Inputs &amp; Summary'!$D$7)^AN$29))))))</f>
        <v>0</v>
      </c>
      <c r="AO73" s="114">
        <f>$D73*IF(AO$29&gt;'Inputs &amp; Summary'!$D$5,0,IF(AO$29&gt;VLOOKUP($G73,Lists!$J$17:$K$21,2),IF($M73=Lists!$H$3,IF($K73&lt;1,(($S73/$K73)*((1+'Inputs &amp; Summary'!$D$7)^AO$29)),((INT(AO$29/$K73)-INT((AO$29-1)/$K73))*$S73*((1+'Inputs &amp; Summary'!$D$7)^AO$29))),(_xlfn.WEIBULL.DIST(AO$29,$L73,$K73,FALSE)*$S73*((1+'Inputs &amp; Summary'!$D$7)^AO$29))),IF($M73=Lists!$H$3,IF($K73&lt;1,((($R73*(1-$E73)+$Q73*(1-$F73))/$K73)*((1+'Inputs &amp; Summary'!$D$7)^AO$29)),((INT(AO$29/$K73)-INT((AO$29-1)/$K73))*($R73*(1-$E73)+$Q73*(1-$F73))*((1+'Inputs &amp; Summary'!$D$7)^AO$29))),((_xlfn.WEIBULL.DIST(AO$29,$L73,$K73,FALSE)*($R73*(1-$E73)+$Q73*(1-$F73))*((1+'Inputs &amp; Summary'!$D$7)^AO$29))))))</f>
        <v>0</v>
      </c>
      <c r="AP73" s="114">
        <f>$D73*IF(AP$29&gt;'Inputs &amp; Summary'!$D$5,0,IF(AP$29&gt;VLOOKUP($G73,Lists!$J$17:$K$21,2),IF($M73=Lists!$H$3,IF($K73&lt;1,(($S73/$K73)*((1+'Inputs &amp; Summary'!$D$7)^AP$29)),((INT(AP$29/$K73)-INT((AP$29-1)/$K73))*$S73*((1+'Inputs &amp; Summary'!$D$7)^AP$29))),(_xlfn.WEIBULL.DIST(AP$29,$L73,$K73,FALSE)*$S73*((1+'Inputs &amp; Summary'!$D$7)^AP$29))),IF($M73=Lists!$H$3,IF($K73&lt;1,((($R73*(1-$E73)+$Q73*(1-$F73))/$K73)*((1+'Inputs &amp; Summary'!$D$7)^AP$29)),((INT(AP$29/$K73)-INT((AP$29-1)/$K73))*($R73*(1-$E73)+$Q73*(1-$F73))*((1+'Inputs &amp; Summary'!$D$7)^AP$29))),((_xlfn.WEIBULL.DIST(AP$29,$L73,$K73,FALSE)*($R73*(1-$E73)+$Q73*(1-$F73))*((1+'Inputs &amp; Summary'!$D$7)^AP$29))))))</f>
        <v>0</v>
      </c>
      <c r="AQ73" s="114">
        <f>$D73*IF(AQ$29&gt;'Inputs &amp; Summary'!$D$5,0,IF(AQ$29&gt;VLOOKUP($G73,Lists!$J$17:$K$21,2),IF($M73=Lists!$H$3,IF($K73&lt;1,(($S73/$K73)*((1+'Inputs &amp; Summary'!$D$7)^AQ$29)),((INT(AQ$29/$K73)-INT((AQ$29-1)/$K73))*$S73*((1+'Inputs &amp; Summary'!$D$7)^AQ$29))),(_xlfn.WEIBULL.DIST(AQ$29,$L73,$K73,FALSE)*$S73*((1+'Inputs &amp; Summary'!$D$7)^AQ$29))),IF($M73=Lists!$H$3,IF($K73&lt;1,((($R73*(1-$E73)+$Q73*(1-$F73))/$K73)*((1+'Inputs &amp; Summary'!$D$7)^AQ$29)),((INT(AQ$29/$K73)-INT((AQ$29-1)/$K73))*($R73*(1-$E73)+$Q73*(1-$F73))*((1+'Inputs &amp; Summary'!$D$7)^AQ$29))),((_xlfn.WEIBULL.DIST(AQ$29,$L73,$K73,FALSE)*($R73*(1-$E73)+$Q73*(1-$F73))*((1+'Inputs &amp; Summary'!$D$7)^AQ$29))))))</f>
        <v>0</v>
      </c>
      <c r="AR73" s="114">
        <f>$D73*IF(AR$29&gt;'Inputs &amp; Summary'!$D$5,0,IF(AR$29&gt;VLOOKUP($G73,Lists!$J$17:$K$21,2),IF($M73=Lists!$H$3,IF($K73&lt;1,(($S73/$K73)*((1+'Inputs &amp; Summary'!$D$7)^AR$29)),((INT(AR$29/$K73)-INT((AR$29-1)/$K73))*$S73*((1+'Inputs &amp; Summary'!$D$7)^AR$29))),(_xlfn.WEIBULL.DIST(AR$29,$L73,$K73,FALSE)*$S73*((1+'Inputs &amp; Summary'!$D$7)^AR$29))),IF($M73=Lists!$H$3,IF($K73&lt;1,((($R73*(1-$E73)+$Q73*(1-$F73))/$K73)*((1+'Inputs &amp; Summary'!$D$7)^AR$29)),((INT(AR$29/$K73)-INT((AR$29-1)/$K73))*($R73*(1-$E73)+$Q73*(1-$F73))*((1+'Inputs &amp; Summary'!$D$7)^AR$29))),((_xlfn.WEIBULL.DIST(AR$29,$L73,$K73,FALSE)*($R73*(1-$E73)+$Q73*(1-$F73))*((1+'Inputs &amp; Summary'!$D$7)^AR$29))))))</f>
        <v>0</v>
      </c>
      <c r="AS73" s="114">
        <f>$D73*IF(AS$29&gt;'Inputs &amp; Summary'!$D$5,0,IF(AS$29&gt;VLOOKUP($G73,Lists!$J$17:$K$21,2),IF($M73=Lists!$H$3,IF($K73&lt;1,(($S73/$K73)*((1+'Inputs &amp; Summary'!$D$7)^AS$29)),((INT(AS$29/$K73)-INT((AS$29-1)/$K73))*$S73*((1+'Inputs &amp; Summary'!$D$7)^AS$29))),(_xlfn.WEIBULL.DIST(AS$29,$L73,$K73,FALSE)*$S73*((1+'Inputs &amp; Summary'!$D$7)^AS$29))),IF($M73=Lists!$H$3,IF($K73&lt;1,((($R73*(1-$E73)+$Q73*(1-$F73))/$K73)*((1+'Inputs &amp; Summary'!$D$7)^AS$29)),((INT(AS$29/$K73)-INT((AS$29-1)/$K73))*($R73*(1-$E73)+$Q73*(1-$F73))*((1+'Inputs &amp; Summary'!$D$7)^AS$29))),((_xlfn.WEIBULL.DIST(AS$29,$L73,$K73,FALSE)*($R73*(1-$E73)+$Q73*(1-$F73))*((1+'Inputs &amp; Summary'!$D$7)^AS$29))))))</f>
        <v>0</v>
      </c>
      <c r="AT73" s="114">
        <f>$D73*IF(AT$29&gt;'Inputs &amp; Summary'!$D$5,0,IF(AT$29&gt;VLOOKUP($G73,Lists!$J$17:$K$21,2),IF($M73=Lists!$H$3,IF($K73&lt;1,(($S73/$K73)*((1+'Inputs &amp; Summary'!$D$7)^AT$29)),((INT(AT$29/$K73)-INT((AT$29-1)/$K73))*$S73*((1+'Inputs &amp; Summary'!$D$7)^AT$29))),(_xlfn.WEIBULL.DIST(AT$29,$L73,$K73,FALSE)*$S73*((1+'Inputs &amp; Summary'!$D$7)^AT$29))),IF($M73=Lists!$H$3,IF($K73&lt;1,((($R73*(1-$E73)+$Q73*(1-$F73))/$K73)*((1+'Inputs &amp; Summary'!$D$7)^AT$29)),((INT(AT$29/$K73)-INT((AT$29-1)/$K73))*($R73*(1-$E73)+$Q73*(1-$F73))*((1+'Inputs &amp; Summary'!$D$7)^AT$29))),((_xlfn.WEIBULL.DIST(AT$29,$L73,$K73,FALSE)*($R73*(1-$E73)+$Q73*(1-$F73))*((1+'Inputs &amp; Summary'!$D$7)^AT$29))))))</f>
        <v>0</v>
      </c>
      <c r="AU73" s="114">
        <f>$D73*IF(AU$29&gt;'Inputs &amp; Summary'!$D$5,0,IF(AU$29&gt;VLOOKUP($G73,Lists!$J$17:$K$21,2),IF($M73=Lists!$H$3,IF($K73&lt;1,(($S73/$K73)*((1+'Inputs &amp; Summary'!$D$7)^AU$29)),((INT(AU$29/$K73)-INT((AU$29-1)/$K73))*$S73*((1+'Inputs &amp; Summary'!$D$7)^AU$29))),(_xlfn.WEIBULL.DIST(AU$29,$L73,$K73,FALSE)*$S73*((1+'Inputs &amp; Summary'!$D$7)^AU$29))),IF($M73=Lists!$H$3,IF($K73&lt;1,((($R73*(1-$E73)+$Q73*(1-$F73))/$K73)*((1+'Inputs &amp; Summary'!$D$7)^AU$29)),((INT(AU$29/$K73)-INT((AU$29-1)/$K73))*($R73*(1-$E73)+$Q73*(1-$F73))*((1+'Inputs &amp; Summary'!$D$7)^AU$29))),((_xlfn.WEIBULL.DIST(AU$29,$L73,$K73,FALSE)*($R73*(1-$E73)+$Q73*(1-$F73))*((1+'Inputs &amp; Summary'!$D$7)^AU$29))))))</f>
        <v>0</v>
      </c>
      <c r="AV73" s="114">
        <f>$D73*IF(AV$29&gt;'Inputs &amp; Summary'!$D$5,0,IF(AV$29&gt;VLOOKUP($G73,Lists!$J$17:$K$21,2),IF($M73=Lists!$H$3,IF($K73&lt;1,(($S73/$K73)*((1+'Inputs &amp; Summary'!$D$7)^AV$29)),((INT(AV$29/$K73)-INT((AV$29-1)/$K73))*$S73*((1+'Inputs &amp; Summary'!$D$7)^AV$29))),(_xlfn.WEIBULL.DIST(AV$29,$L73,$K73,FALSE)*$S73*((1+'Inputs &amp; Summary'!$D$7)^AV$29))),IF($M73=Lists!$H$3,IF($K73&lt;1,((($R73*(1-$E73)+$Q73*(1-$F73))/$K73)*((1+'Inputs &amp; Summary'!$D$7)^AV$29)),((INT(AV$29/$K73)-INT((AV$29-1)/$K73))*($R73*(1-$E73)+$Q73*(1-$F73))*((1+'Inputs &amp; Summary'!$D$7)^AV$29))),((_xlfn.WEIBULL.DIST(AV$29,$L73,$K73,FALSE)*($R73*(1-$E73)+$Q73*(1-$F73))*((1+'Inputs &amp; Summary'!$D$7)^AV$29))))))</f>
        <v>0</v>
      </c>
      <c r="AW73" s="114">
        <f>$D73*IF(AW$29&gt;'Inputs &amp; Summary'!$D$5,0,IF(AW$29&gt;VLOOKUP($G73,Lists!$J$17:$K$21,2),IF($M73=Lists!$H$3,IF($K73&lt;1,(($S73/$K73)*((1+'Inputs &amp; Summary'!$D$7)^AW$29)),((INT(AW$29/$K73)-INT((AW$29-1)/$K73))*$S73*((1+'Inputs &amp; Summary'!$D$7)^AW$29))),(_xlfn.WEIBULL.DIST(AW$29,$L73,$K73,FALSE)*$S73*((1+'Inputs &amp; Summary'!$D$7)^AW$29))),IF($M73=Lists!$H$3,IF($K73&lt;1,((($R73*(1-$E73)+$Q73*(1-$F73))/$K73)*((1+'Inputs &amp; Summary'!$D$7)^AW$29)),((INT(AW$29/$K73)-INT((AW$29-1)/$K73))*($R73*(1-$E73)+$Q73*(1-$F73))*((1+'Inputs &amp; Summary'!$D$7)^AW$29))),((_xlfn.WEIBULL.DIST(AW$29,$L73,$K73,FALSE)*($R73*(1-$E73)+$Q73*(1-$F73))*((1+'Inputs &amp; Summary'!$D$7)^AW$29))))))</f>
        <v>0</v>
      </c>
      <c r="AX73" s="114">
        <f>$D73*IF(AX$29&gt;'Inputs &amp; Summary'!$D$5,0,IF(AX$29&gt;VLOOKUP($G73,Lists!$J$17:$K$21,2),IF($M73=Lists!$H$3,IF($K73&lt;1,(($S73/$K73)*((1+'Inputs &amp; Summary'!$D$7)^AX$29)),((INT(AX$29/$K73)-INT((AX$29-1)/$K73))*$S73*((1+'Inputs &amp; Summary'!$D$7)^AX$29))),(_xlfn.WEIBULL.DIST(AX$29,$L73,$K73,FALSE)*$S73*((1+'Inputs &amp; Summary'!$D$7)^AX$29))),IF($M73=Lists!$H$3,IF($K73&lt;1,((($R73*(1-$E73)+$Q73*(1-$F73))/$K73)*((1+'Inputs &amp; Summary'!$D$7)^AX$29)),((INT(AX$29/$K73)-INT((AX$29-1)/$K73))*($R73*(1-$E73)+$Q73*(1-$F73))*((1+'Inputs &amp; Summary'!$D$7)^AX$29))),((_xlfn.WEIBULL.DIST(AX$29,$L73,$K73,FALSE)*($R73*(1-$E73)+$Q73*(1-$F73))*((1+'Inputs &amp; Summary'!$D$7)^AX$29))))))</f>
        <v>0</v>
      </c>
      <c r="AY73" s="114">
        <f>$D73*IF(AY$29&gt;'Inputs &amp; Summary'!$D$5,0,IF(AY$29&gt;VLOOKUP($G73,Lists!$J$17:$K$21,2),IF($M73=Lists!$H$3,IF($K73&lt;1,(($S73/$K73)*((1+'Inputs &amp; Summary'!$D$7)^AY$29)),((INT(AY$29/$K73)-INT((AY$29-1)/$K73))*$S73*((1+'Inputs &amp; Summary'!$D$7)^AY$29))),(_xlfn.WEIBULL.DIST(AY$29,$L73,$K73,FALSE)*$S73*((1+'Inputs &amp; Summary'!$D$7)^AY$29))),IF($M73=Lists!$H$3,IF($K73&lt;1,((($R73*(1-$E73)+$Q73*(1-$F73))/$K73)*((1+'Inputs &amp; Summary'!$D$7)^AY$29)),((INT(AY$29/$K73)-INT((AY$29-1)/$K73))*($R73*(1-$E73)+$Q73*(1-$F73))*((1+'Inputs &amp; Summary'!$D$7)^AY$29))),((_xlfn.WEIBULL.DIST(AY$29,$L73,$K73,FALSE)*($R73*(1-$E73)+$Q73*(1-$F73))*((1+'Inputs &amp; Summary'!$D$7)^AY$29))))))</f>
        <v>0</v>
      </c>
      <c r="AZ73" s="114">
        <f>$D73*IF(AZ$29&gt;'Inputs &amp; Summary'!$D$5,0,IF(AZ$29&gt;VLOOKUP($G73,Lists!$J$17:$K$21,2),IF($M73=Lists!$H$3,IF($K73&lt;1,(($S73/$K73)*((1+'Inputs &amp; Summary'!$D$7)^AZ$29)),((INT(AZ$29/$K73)-INT((AZ$29-1)/$K73))*$S73*((1+'Inputs &amp; Summary'!$D$7)^AZ$29))),(_xlfn.WEIBULL.DIST(AZ$29,$L73,$K73,FALSE)*$S73*((1+'Inputs &amp; Summary'!$D$7)^AZ$29))),IF($M73=Lists!$H$3,IF($K73&lt;1,((($R73*(1-$E73)+$Q73*(1-$F73))/$K73)*((1+'Inputs &amp; Summary'!$D$7)^AZ$29)),((INT(AZ$29/$K73)-INT((AZ$29-1)/$K73))*($R73*(1-$E73)+$Q73*(1-$F73))*((1+'Inputs &amp; Summary'!$D$7)^AZ$29))),((_xlfn.WEIBULL.DIST(AZ$29,$L73,$K73,FALSE)*($R73*(1-$E73)+$Q73*(1-$F73))*((1+'Inputs &amp; Summary'!$D$7)^AZ$29))))))</f>
        <v>0</v>
      </c>
      <c r="BA73" s="114">
        <f>$D73*IF(BA$29&gt;'Inputs &amp; Summary'!$D$5,0,IF(BA$29&gt;VLOOKUP($G73,Lists!$J$17:$K$21,2),IF($M73=Lists!$H$3,IF($K73&lt;1,(($S73/$K73)*((1+'Inputs &amp; Summary'!$D$7)^BA$29)),((INT(BA$29/$K73)-INT((BA$29-1)/$K73))*$S73*((1+'Inputs &amp; Summary'!$D$7)^BA$29))),(_xlfn.WEIBULL.DIST(BA$29,$L73,$K73,FALSE)*$S73*((1+'Inputs &amp; Summary'!$D$7)^BA$29))),IF($M73=Lists!$H$3,IF($K73&lt;1,((($R73*(1-$E73)+$Q73*(1-$F73))/$K73)*((1+'Inputs &amp; Summary'!$D$7)^BA$29)),((INT(BA$29/$K73)-INT((BA$29-1)/$K73))*($R73*(1-$E73)+$Q73*(1-$F73))*((1+'Inputs &amp; Summary'!$D$7)^BA$29))),((_xlfn.WEIBULL.DIST(BA$29,$L73,$K73,FALSE)*($R73*(1-$E73)+$Q73*(1-$F73))*((1+'Inputs &amp; Summary'!$D$7)^BA$29))))))</f>
        <v>0</v>
      </c>
      <c r="BB73" s="114">
        <f>$D73*IF(BB$29&gt;'Inputs &amp; Summary'!$D$5,0,IF(BB$29&gt;VLOOKUP($G73,Lists!$J$17:$K$21,2),IF($M73=Lists!$H$3,IF($K73&lt;1,(($S73/$K73)*((1+'Inputs &amp; Summary'!$D$7)^BB$29)),((INT(BB$29/$K73)-INT((BB$29-1)/$K73))*$S73*((1+'Inputs &amp; Summary'!$D$7)^BB$29))),(_xlfn.WEIBULL.DIST(BB$29,$L73,$K73,FALSE)*$S73*((1+'Inputs &amp; Summary'!$D$7)^BB$29))),IF($M73=Lists!$H$3,IF($K73&lt;1,((($R73*(1-$E73)+$Q73*(1-$F73))/$K73)*((1+'Inputs &amp; Summary'!$D$7)^BB$29)),((INT(BB$29/$K73)-INT((BB$29-1)/$K73))*($R73*(1-$E73)+$Q73*(1-$F73))*((1+'Inputs &amp; Summary'!$D$7)^BB$29))),((_xlfn.WEIBULL.DIST(BB$29,$L73,$K73,FALSE)*($R73*(1-$E73)+$Q73*(1-$F73))*((1+'Inputs &amp; Summary'!$D$7)^BB$29))))))</f>
        <v>0</v>
      </c>
      <c r="BC73" s="114">
        <f>$D73*IF(BC$29&gt;'Inputs &amp; Summary'!$D$5,0,IF(BC$29&gt;VLOOKUP($G73,Lists!$J$17:$K$21,2),IF($M73=Lists!$H$3,IF($K73&lt;1,(($S73/$K73)*((1+'Inputs &amp; Summary'!$D$7)^BC$29)),((INT(BC$29/$K73)-INT((BC$29-1)/$K73))*$S73*((1+'Inputs &amp; Summary'!$D$7)^BC$29))),(_xlfn.WEIBULL.DIST(BC$29,$L73,$K73,FALSE)*$S73*((1+'Inputs &amp; Summary'!$D$7)^BC$29))),IF($M73=Lists!$H$3,IF($K73&lt;1,((($R73*(1-$E73)+$Q73*(1-$F73))/$K73)*((1+'Inputs &amp; Summary'!$D$7)^BC$29)),((INT(BC$29/$K73)-INT((BC$29-1)/$K73))*($R73*(1-$E73)+$Q73*(1-$F73))*((1+'Inputs &amp; Summary'!$D$7)^BC$29))),((_xlfn.WEIBULL.DIST(BC$29,$L73,$K73,FALSE)*($R73*(1-$E73)+$Q73*(1-$F73))*((1+'Inputs &amp; Summary'!$D$7)^BC$29))))))</f>
        <v>0</v>
      </c>
      <c r="BD73" s="114">
        <f>$D73*IF(BD$29&gt;'Inputs &amp; Summary'!$D$5,0,IF(BD$29&gt;VLOOKUP($G73,Lists!$J$17:$K$21,2),IF($M73=Lists!$H$3,IF($K73&lt;1,(($S73/$K73)*((1+'Inputs &amp; Summary'!$D$7)^BD$29)),((INT(BD$29/$K73)-INT((BD$29-1)/$K73))*$S73*((1+'Inputs &amp; Summary'!$D$7)^BD$29))),(_xlfn.WEIBULL.DIST(BD$29,$L73,$K73,FALSE)*$S73*((1+'Inputs &amp; Summary'!$D$7)^BD$29))),IF($M73=Lists!$H$3,IF($K73&lt;1,((($R73*(1-$E73)+$Q73*(1-$F73))/$K73)*((1+'Inputs &amp; Summary'!$D$7)^BD$29)),((INT(BD$29/$K73)-INT((BD$29-1)/$K73))*($R73*(1-$E73)+$Q73*(1-$F73))*((1+'Inputs &amp; Summary'!$D$7)^BD$29))),((_xlfn.WEIBULL.DIST(BD$29,$L73,$K73,FALSE)*($R73*(1-$E73)+$Q73*(1-$F73))*((1+'Inputs &amp; Summary'!$D$7)^BD$29))))))</f>
        <v>0</v>
      </c>
      <c r="BE73" s="114">
        <f>$D73*IF(BE$29&gt;'Inputs &amp; Summary'!$D$5,0,IF(BE$29&gt;VLOOKUP($G73,Lists!$J$17:$K$21,2),IF($M73=Lists!$H$3,IF($K73&lt;1,(($S73/$K73)*((1+'Inputs &amp; Summary'!$D$7)^BE$29)),((INT(BE$29/$K73)-INT((BE$29-1)/$K73))*$S73*((1+'Inputs &amp; Summary'!$D$7)^BE$29))),(_xlfn.WEIBULL.DIST(BE$29,$L73,$K73,FALSE)*$S73*((1+'Inputs &amp; Summary'!$D$7)^BE$29))),IF($M73=Lists!$H$3,IF($K73&lt;1,((($R73*(1-$E73)+$Q73*(1-$F73))/$K73)*((1+'Inputs &amp; Summary'!$D$7)^BE$29)),((INT(BE$29/$K73)-INT((BE$29-1)/$K73))*($R73*(1-$E73)+$Q73*(1-$F73))*((1+'Inputs &amp; Summary'!$D$7)^BE$29))),((_xlfn.WEIBULL.DIST(BE$29,$L73,$K73,FALSE)*($R73*(1-$E73)+$Q73*(1-$F73))*((1+'Inputs &amp; Summary'!$D$7)^BE$29))))))</f>
        <v>0</v>
      </c>
      <c r="BF73" s="114">
        <f>$D73*IF(BF$29&gt;'Inputs &amp; Summary'!$D$5,0,IF(BF$29&gt;VLOOKUP($G73,Lists!$J$17:$K$21,2),IF($M73=Lists!$H$3,IF($K73&lt;1,(($S73/$K73)*((1+'Inputs &amp; Summary'!$D$7)^BF$29)),((INT(BF$29/$K73)-INT((BF$29-1)/$K73))*$S73*((1+'Inputs &amp; Summary'!$D$7)^BF$29))),(_xlfn.WEIBULL.DIST(BF$29,$L73,$K73,FALSE)*$S73*((1+'Inputs &amp; Summary'!$D$7)^BF$29))),IF($M73=Lists!$H$3,IF($K73&lt;1,((($R73*(1-$E73)+$Q73*(1-$F73))/$K73)*((1+'Inputs &amp; Summary'!$D$7)^BF$29)),((INT(BF$29/$K73)-INT((BF$29-1)/$K73))*($R73*(1-$E73)+$Q73*(1-$F73))*((1+'Inputs &amp; Summary'!$D$7)^BF$29))),((_xlfn.WEIBULL.DIST(BF$29,$L73,$K73,FALSE)*($R73*(1-$E73)+$Q73*(1-$F73))*((1+'Inputs &amp; Summary'!$D$7)^BF$29))))))</f>
        <v>0</v>
      </c>
      <c r="BG73" s="114">
        <f>$D73*IF(BG$29&gt;'Inputs &amp; Summary'!$D$5,0,IF(BG$29&gt;VLOOKUP($G73,Lists!$J$17:$K$21,2),IF($M73=Lists!$H$3,IF($K73&lt;1,(($S73/$K73)*((1+'Inputs &amp; Summary'!$D$7)^BG$29)),((INT(BG$29/$K73)-INT((BG$29-1)/$K73))*$S73*((1+'Inputs &amp; Summary'!$D$7)^BG$29))),(_xlfn.WEIBULL.DIST(BG$29,$L73,$K73,FALSE)*$S73*((1+'Inputs &amp; Summary'!$D$7)^BG$29))),IF($M73=Lists!$H$3,IF($K73&lt;1,((($R73*(1-$E73)+$Q73*(1-$F73))/$K73)*((1+'Inputs &amp; Summary'!$D$7)^BG$29)),((INT(BG$29/$K73)-INT((BG$29-1)/$K73))*($R73*(1-$E73)+$Q73*(1-$F73))*((1+'Inputs &amp; Summary'!$D$7)^BG$29))),((_xlfn.WEIBULL.DIST(BG$29,$L73,$K73,FALSE)*($R73*(1-$E73)+$Q73*(1-$F73))*((1+'Inputs &amp; Summary'!$D$7)^BG$29))))))</f>
        <v>0</v>
      </c>
      <c r="BH73" s="114">
        <f>$D73*IF(BH$29&gt;'Inputs &amp; Summary'!$D$5,0,IF(BH$29&gt;VLOOKUP($G73,Lists!$J$17:$K$21,2),IF($M73=Lists!$H$3,IF($K73&lt;1,(($S73/$K73)*((1+'Inputs &amp; Summary'!$D$7)^BH$29)),((INT(BH$29/$K73)-INT((BH$29-1)/$K73))*$S73*((1+'Inputs &amp; Summary'!$D$7)^BH$29))),(_xlfn.WEIBULL.DIST(BH$29,$L73,$K73,FALSE)*$S73*((1+'Inputs &amp; Summary'!$D$7)^BH$29))),IF($M73=Lists!$H$3,IF($K73&lt;1,((($R73*(1-$E73)+$Q73*(1-$F73))/$K73)*((1+'Inputs &amp; Summary'!$D$7)^BH$29)),((INT(BH$29/$K73)-INT((BH$29-1)/$K73))*($R73*(1-$E73)+$Q73*(1-$F73))*((1+'Inputs &amp; Summary'!$D$7)^BH$29))),((_xlfn.WEIBULL.DIST(BH$29,$L73,$K73,FALSE)*($R73*(1-$E73)+$Q73*(1-$F73))*((1+'Inputs &amp; Summary'!$D$7)^BH$29))))))</f>
        <v>0</v>
      </c>
      <c r="BI73" s="114">
        <f>$D73*IF(BI$29&gt;'Inputs &amp; Summary'!$D$5,0,IF(BI$29&gt;VLOOKUP($G73,Lists!$J$17:$K$21,2),IF($M73=Lists!$H$3,IF($K73&lt;1,(($S73/$K73)*((1+'Inputs &amp; Summary'!$D$7)^BI$29)),((INT(BI$29/$K73)-INT((BI$29-1)/$K73))*$S73*((1+'Inputs &amp; Summary'!$D$7)^BI$29))),(_xlfn.WEIBULL.DIST(BI$29,$L73,$K73,FALSE)*$S73*((1+'Inputs &amp; Summary'!$D$7)^BI$29))),IF($M73=Lists!$H$3,IF($K73&lt;1,((($R73*(1-$E73)+$Q73*(1-$F73))/$K73)*((1+'Inputs &amp; Summary'!$D$7)^BI$29)),((INT(BI$29/$K73)-INT((BI$29-1)/$K73))*($R73*(1-$E73)+$Q73*(1-$F73))*((1+'Inputs &amp; Summary'!$D$7)^BI$29))),((_xlfn.WEIBULL.DIST(BI$29,$L73,$K73,FALSE)*($R73*(1-$E73)+$Q73*(1-$F73))*((1+'Inputs &amp; Summary'!$D$7)^BI$29))))))</f>
        <v>0</v>
      </c>
      <c r="BJ73" s="114">
        <f>$D73*IF(BJ$29&gt;'Inputs &amp; Summary'!$D$5,0,IF(BJ$29&gt;VLOOKUP($G73,Lists!$J$17:$K$21,2),IF($M73=Lists!$H$3,IF($K73&lt;1,(($S73/$K73)*((1+'Inputs &amp; Summary'!$D$7)^BJ$29)),((INT(BJ$29/$K73)-INT((BJ$29-1)/$K73))*$S73*((1+'Inputs &amp; Summary'!$D$7)^BJ$29))),(_xlfn.WEIBULL.DIST(BJ$29,$L73,$K73,FALSE)*$S73*((1+'Inputs &amp; Summary'!$D$7)^BJ$29))),IF($M73=Lists!$H$3,IF($K73&lt;1,((($R73*(1-$E73)+$Q73*(1-$F73))/$K73)*((1+'Inputs &amp; Summary'!$D$7)^BJ$29)),((INT(BJ$29/$K73)-INT((BJ$29-1)/$K73))*($R73*(1-$E73)+$Q73*(1-$F73))*((1+'Inputs &amp; Summary'!$D$7)^BJ$29))),((_xlfn.WEIBULL.DIST(BJ$29,$L73,$K73,FALSE)*($R73*(1-$E73)+$Q73*(1-$F73))*((1+'Inputs &amp; Summary'!$D$7)^BJ$29))))))</f>
        <v>0</v>
      </c>
      <c r="BK73" s="114">
        <f>$D73*IF(BK$29&gt;'Inputs &amp; Summary'!$D$5,0,IF(BK$29&gt;VLOOKUP($G73,Lists!$J$17:$K$21,2),IF($M73=Lists!$H$3,IF($K73&lt;1,(($S73/$K73)*((1+'Inputs &amp; Summary'!$D$7)^BK$29)),((INT(BK$29/$K73)-INT((BK$29-1)/$K73))*$S73*((1+'Inputs &amp; Summary'!$D$7)^BK$29))),(_xlfn.WEIBULL.DIST(BK$29,$L73,$K73,FALSE)*$S73*((1+'Inputs &amp; Summary'!$D$7)^BK$29))),IF($M73=Lists!$H$3,IF($K73&lt;1,((($R73*(1-$E73)+$Q73*(1-$F73))/$K73)*((1+'Inputs &amp; Summary'!$D$7)^BK$29)),((INT(BK$29/$K73)-INT((BK$29-1)/$K73))*($R73*(1-$E73)+$Q73*(1-$F73))*((1+'Inputs &amp; Summary'!$D$7)^BK$29))),((_xlfn.WEIBULL.DIST(BK$29,$L73,$K73,FALSE)*($R73*(1-$E73)+$Q73*(1-$F73))*((1+'Inputs &amp; Summary'!$D$7)^BK$29))))))</f>
        <v>0</v>
      </c>
      <c r="BL73" s="114">
        <f>$D73*IF(BL$29&gt;'Inputs &amp; Summary'!$D$5,0,IF(BL$29&gt;VLOOKUP($G73,Lists!$J$17:$K$21,2),IF($M73=Lists!$H$3,IF($K73&lt;1,(($S73/$K73)*((1+'Inputs &amp; Summary'!$D$7)^BL$29)),((INT(BL$29/$K73)-INT((BL$29-1)/$K73))*$S73*((1+'Inputs &amp; Summary'!$D$7)^BL$29))),(_xlfn.WEIBULL.DIST(BL$29,$L73,$K73,FALSE)*$S73*((1+'Inputs &amp; Summary'!$D$7)^BL$29))),IF($M73=Lists!$H$3,IF($K73&lt;1,((($R73*(1-$E73)+$Q73*(1-$F73))/$K73)*((1+'Inputs &amp; Summary'!$D$7)^BL$29)),((INT(BL$29/$K73)-INT((BL$29-1)/$K73))*($R73*(1-$E73)+$Q73*(1-$F73))*((1+'Inputs &amp; Summary'!$D$7)^BL$29))),((_xlfn.WEIBULL.DIST(BL$29,$L73,$K73,FALSE)*($R73*(1-$E73)+$Q73*(1-$F73))*((1+'Inputs &amp; Summary'!$D$7)^BL$29))))))</f>
        <v>0</v>
      </c>
    </row>
    <row r="74" spans="1:64" x14ac:dyDescent="0.3">
      <c r="A74" s="79" t="s">
        <v>228</v>
      </c>
      <c r="B74" s="33" t="s">
        <v>152</v>
      </c>
      <c r="C74" s="33" t="s">
        <v>236</v>
      </c>
      <c r="D74" s="68">
        <v>1</v>
      </c>
      <c r="E74" s="68">
        <v>1</v>
      </c>
      <c r="F74" s="68">
        <v>1</v>
      </c>
      <c r="G74" s="213" t="s">
        <v>440</v>
      </c>
      <c r="H74" s="34" t="s">
        <v>291</v>
      </c>
      <c r="I74" s="34" t="s">
        <v>100</v>
      </c>
      <c r="J74" s="33">
        <f>VLOOKUP(I74,'Labor Rates'!$A$1:$B$16,2)</f>
        <v>24.03846153846154</v>
      </c>
      <c r="K74" s="35">
        <v>25</v>
      </c>
      <c r="L74" s="35">
        <v>1</v>
      </c>
      <c r="M74" s="36" t="s">
        <v>249</v>
      </c>
      <c r="N74" s="84">
        <f>'Inputs &amp; Summary'!$D$19</f>
        <v>1443</v>
      </c>
      <c r="O74" s="35">
        <v>0.1</v>
      </c>
      <c r="P74" s="5">
        <v>5</v>
      </c>
      <c r="Q74" s="73">
        <f t="shared" si="11"/>
        <v>3468.7500000000005</v>
      </c>
      <c r="R74" s="73">
        <f t="shared" si="12"/>
        <v>7215</v>
      </c>
      <c r="S74" s="74">
        <f t="shared" si="13"/>
        <v>10683.75</v>
      </c>
      <c r="T74" s="88"/>
      <c r="U74" s="80"/>
      <c r="V74" s="87">
        <f t="shared" si="14"/>
        <v>156.50360454500739</v>
      </c>
      <c r="W74" s="87">
        <f>NPV('Inputs &amp; Summary'!$D$6,Y74:BL74)</f>
        <v>1130.0931276661527</v>
      </c>
      <c r="X74" s="90">
        <f t="shared" si="15"/>
        <v>1.6006079688525326E-2</v>
      </c>
      <c r="Y74" s="114">
        <f>$D74*IF(Y$29&gt;'Inputs &amp; Summary'!$D$5,0,IF(Y$29&gt;VLOOKUP($G74,Lists!$J$17:$K$21,2),IF($M74=Lists!$H$3,IF($K74&lt;1,(($S74/$K74)*((1+'Inputs &amp; Summary'!$D$7)^Y$29)),((INT(Y$29/$K74)-INT((Y$29-1)/$K74))*$S74*((1+'Inputs &amp; Summary'!$D$7)^Y$29))),(_xlfn.WEIBULL.DIST(Y$29,$L74,$K74,FALSE)*$S74*((1+'Inputs &amp; Summary'!$D$7)^Y$29))),IF($M74=Lists!$H$3,IF($K74&lt;1,((($R74*(1-$E74)+$Q74*(1-$F74))/$K74)*((1+'Inputs &amp; Summary'!$D$7)^Y$29)),((INT(Y$29/$K74)-INT((Y$29-1)/$K74))*($R74*(1-$E74)+$Q74*(1-$F74))*((1+'Inputs &amp; Summary'!$D$7)^Y$29))),((_xlfn.WEIBULL.DIST(Y$29,$L74,$K74,FALSE)*($R74*(1-$E74)+$Q74*(1-$F74))*((1+'Inputs &amp; Summary'!$D$7)^Y$29))))))</f>
        <v>0</v>
      </c>
      <c r="Z74" s="114">
        <f>$D74*IF(Z$29&gt;'Inputs &amp; Summary'!$D$5,0,IF(Z$29&gt;VLOOKUP($G74,Lists!$J$17:$K$21,2),IF($M74=Lists!$H$3,IF($K74&lt;1,(($S74/$K74)*((1+'Inputs &amp; Summary'!$D$7)^Z$29)),((INT(Z$29/$K74)-INT((Z$29-1)/$K74))*$S74*((1+'Inputs &amp; Summary'!$D$7)^Z$29))),(_xlfn.WEIBULL.DIST(Z$29,$L74,$K74,FALSE)*$S74*((1+'Inputs &amp; Summary'!$D$7)^Z$29))),IF($M74=Lists!$H$3,IF($K74&lt;1,((($R74*(1-$E74)+$Q74*(1-$F74))/$K74)*((1+'Inputs &amp; Summary'!$D$7)^Z$29)),((INT(Z$29/$K74)-INT((Z$29-1)/$K74))*($R74*(1-$E74)+$Q74*(1-$F74))*((1+'Inputs &amp; Summary'!$D$7)^Z$29))),((_xlfn.WEIBULL.DIST(Z$29,$L74,$K74,FALSE)*($R74*(1-$E74)+$Q74*(1-$F74))*((1+'Inputs &amp; Summary'!$D$7)^Z$29))))))</f>
        <v>0</v>
      </c>
      <c r="AA74" s="114">
        <f>$D74*IF(AA$29&gt;'Inputs &amp; Summary'!$D$5,0,IF(AA$29&gt;VLOOKUP($G74,Lists!$J$17:$K$21,2),IF($M74=Lists!$H$3,IF($K74&lt;1,(($S74/$K74)*((1+'Inputs &amp; Summary'!$D$7)^AA$29)),((INT(AA$29/$K74)-INT((AA$29-1)/$K74))*$S74*((1+'Inputs &amp; Summary'!$D$7)^AA$29))),(_xlfn.WEIBULL.DIST(AA$29,$L74,$K74,FALSE)*$S74*((1+'Inputs &amp; Summary'!$D$7)^AA$29))),IF($M74=Lists!$H$3,IF($K74&lt;1,((($R74*(1-$E74)+$Q74*(1-$F74))/$K74)*((1+'Inputs &amp; Summary'!$D$7)^AA$29)),((INT(AA$29/$K74)-INT((AA$29-1)/$K74))*($R74*(1-$E74)+$Q74*(1-$F74))*((1+'Inputs &amp; Summary'!$D$7)^AA$29))),((_xlfn.WEIBULL.DIST(AA$29,$L74,$K74,FALSE)*($R74*(1-$E74)+$Q74*(1-$F74))*((1+'Inputs &amp; Summary'!$D$7)^AA$29))))))</f>
        <v>0</v>
      </c>
      <c r="AB74" s="114">
        <f>$D74*IF(AB$29&gt;'Inputs &amp; Summary'!$D$5,0,IF(AB$29&gt;VLOOKUP($G74,Lists!$J$17:$K$21,2),IF($M74=Lists!$H$3,IF($K74&lt;1,(($S74/$K74)*((1+'Inputs &amp; Summary'!$D$7)^AB$29)),((INT(AB$29/$K74)-INT((AB$29-1)/$K74))*$S74*((1+'Inputs &amp; Summary'!$D$7)^AB$29))),(_xlfn.WEIBULL.DIST(AB$29,$L74,$K74,FALSE)*$S74*((1+'Inputs &amp; Summary'!$D$7)^AB$29))),IF($M74=Lists!$H$3,IF($K74&lt;1,((($R74*(1-$E74)+$Q74*(1-$F74))/$K74)*((1+'Inputs &amp; Summary'!$D$7)^AB$29)),((INT(AB$29/$K74)-INT((AB$29-1)/$K74))*($R74*(1-$E74)+$Q74*(1-$F74))*((1+'Inputs &amp; Summary'!$D$7)^AB$29))),((_xlfn.WEIBULL.DIST(AB$29,$L74,$K74,FALSE)*($R74*(1-$E74)+$Q74*(1-$F74))*((1+'Inputs &amp; Summary'!$D$7)^AB$29))))))</f>
        <v>0</v>
      </c>
      <c r="AC74" s="114">
        <f>$D74*IF(AC$29&gt;'Inputs &amp; Summary'!$D$5,0,IF(AC$29&gt;VLOOKUP($G74,Lists!$J$17:$K$21,2),IF($M74=Lists!$H$3,IF($K74&lt;1,(($S74/$K74)*((1+'Inputs &amp; Summary'!$D$7)^AC$29)),((INT(AC$29/$K74)-INT((AC$29-1)/$K74))*$S74*((1+'Inputs &amp; Summary'!$D$7)^AC$29))),(_xlfn.WEIBULL.DIST(AC$29,$L74,$K74,FALSE)*$S74*((1+'Inputs &amp; Summary'!$D$7)^AC$29))),IF($M74=Lists!$H$3,IF($K74&lt;1,((($R74*(1-$E74)+$Q74*(1-$F74))/$K74)*((1+'Inputs &amp; Summary'!$D$7)^AC$29)),((INT(AC$29/$K74)-INT((AC$29-1)/$K74))*($R74*(1-$E74)+$Q74*(1-$F74))*((1+'Inputs &amp; Summary'!$D$7)^AC$29))),((_xlfn.WEIBULL.DIST(AC$29,$L74,$K74,FALSE)*($R74*(1-$E74)+$Q74*(1-$F74))*((1+'Inputs &amp; Summary'!$D$7)^AC$29))))))</f>
        <v>0</v>
      </c>
      <c r="AD74" s="114">
        <f>$D74*IF(AD$29&gt;'Inputs &amp; Summary'!$D$5,0,IF(AD$29&gt;VLOOKUP($G74,Lists!$J$17:$K$21,2),IF($M74=Lists!$H$3,IF($K74&lt;1,(($S74/$K74)*((1+'Inputs &amp; Summary'!$D$7)^AD$29)),((INT(AD$29/$K74)-INT((AD$29-1)/$K74))*$S74*((1+'Inputs &amp; Summary'!$D$7)^AD$29))),(_xlfn.WEIBULL.DIST(AD$29,$L74,$K74,FALSE)*$S74*((1+'Inputs &amp; Summary'!$D$7)^AD$29))),IF($M74=Lists!$H$3,IF($K74&lt;1,((($R74*(1-$E74)+$Q74*(1-$F74))/$K74)*((1+'Inputs &amp; Summary'!$D$7)^AD$29)),((INT(AD$29/$K74)-INT((AD$29-1)/$K74))*($R74*(1-$E74)+$Q74*(1-$F74))*((1+'Inputs &amp; Summary'!$D$7)^AD$29))),((_xlfn.WEIBULL.DIST(AD$29,$L74,$K74,FALSE)*($R74*(1-$E74)+$Q74*(1-$F74))*((1+'Inputs &amp; Summary'!$D$7)^AD$29))))))</f>
        <v>0</v>
      </c>
      <c r="AE74" s="114">
        <f>$D74*IF(AE$29&gt;'Inputs &amp; Summary'!$D$5,0,IF(AE$29&gt;VLOOKUP($G74,Lists!$J$17:$K$21,2),IF($M74=Lists!$H$3,IF($K74&lt;1,(($S74/$K74)*((1+'Inputs &amp; Summary'!$D$7)^AE$29)),((INT(AE$29/$K74)-INT((AE$29-1)/$K74))*$S74*((1+'Inputs &amp; Summary'!$D$7)^AE$29))),(_xlfn.WEIBULL.DIST(AE$29,$L74,$K74,FALSE)*$S74*((1+'Inputs &amp; Summary'!$D$7)^AE$29))),IF($M74=Lists!$H$3,IF($K74&lt;1,((($R74*(1-$E74)+$Q74*(1-$F74))/$K74)*((1+'Inputs &amp; Summary'!$D$7)^AE$29)),((INT(AE$29/$K74)-INT((AE$29-1)/$K74))*($R74*(1-$E74)+$Q74*(1-$F74))*((1+'Inputs &amp; Summary'!$D$7)^AE$29))),((_xlfn.WEIBULL.DIST(AE$29,$L74,$K74,FALSE)*($R74*(1-$E74)+$Q74*(1-$F74))*((1+'Inputs &amp; Summary'!$D$7)^AE$29))))))</f>
        <v>0</v>
      </c>
      <c r="AF74" s="114">
        <f>$D74*IF(AF$29&gt;'Inputs &amp; Summary'!$D$5,0,IF(AF$29&gt;VLOOKUP($G74,Lists!$J$17:$K$21,2),IF($M74=Lists!$H$3,IF($K74&lt;1,(($S74/$K74)*((1+'Inputs &amp; Summary'!$D$7)^AF$29)),((INT(AF$29/$K74)-INT((AF$29-1)/$K74))*$S74*((1+'Inputs &amp; Summary'!$D$7)^AF$29))),(_xlfn.WEIBULL.DIST(AF$29,$L74,$K74,FALSE)*$S74*((1+'Inputs &amp; Summary'!$D$7)^AF$29))),IF($M74=Lists!$H$3,IF($K74&lt;1,((($R74*(1-$E74)+$Q74*(1-$F74))/$K74)*((1+'Inputs &amp; Summary'!$D$7)^AF$29)),((INT(AF$29/$K74)-INT((AF$29-1)/$K74))*($R74*(1-$E74)+$Q74*(1-$F74))*((1+'Inputs &amp; Summary'!$D$7)^AF$29))),((_xlfn.WEIBULL.DIST(AF$29,$L74,$K74,FALSE)*($R74*(1-$E74)+$Q74*(1-$F74))*((1+'Inputs &amp; Summary'!$D$7)^AF$29))))))</f>
        <v>0</v>
      </c>
      <c r="AG74" s="114">
        <f>$D74*IF(AG$29&gt;'Inputs &amp; Summary'!$D$5,0,IF(AG$29&gt;VLOOKUP($G74,Lists!$J$17:$K$21,2),IF($M74=Lists!$H$3,IF($K74&lt;1,(($S74/$K74)*((1+'Inputs &amp; Summary'!$D$7)^AG$29)),((INT(AG$29/$K74)-INT((AG$29-1)/$K74))*$S74*((1+'Inputs &amp; Summary'!$D$7)^AG$29))),(_xlfn.WEIBULL.DIST(AG$29,$L74,$K74,FALSE)*$S74*((1+'Inputs &amp; Summary'!$D$7)^AG$29))),IF($M74=Lists!$H$3,IF($K74&lt;1,((($R74*(1-$E74)+$Q74*(1-$F74))/$K74)*((1+'Inputs &amp; Summary'!$D$7)^AG$29)),((INT(AG$29/$K74)-INT((AG$29-1)/$K74))*($R74*(1-$E74)+$Q74*(1-$F74))*((1+'Inputs &amp; Summary'!$D$7)^AG$29))),((_xlfn.WEIBULL.DIST(AG$29,$L74,$K74,FALSE)*($R74*(1-$E74)+$Q74*(1-$F74))*((1+'Inputs &amp; Summary'!$D$7)^AG$29))))))</f>
        <v>0</v>
      </c>
      <c r="AH74" s="114">
        <f>$D74*IF(AH$29&gt;'Inputs &amp; Summary'!$D$5,0,IF(AH$29&gt;VLOOKUP($G74,Lists!$J$17:$K$21,2),IF($M74=Lists!$H$3,IF($K74&lt;1,(($S74/$K74)*((1+'Inputs &amp; Summary'!$D$7)^AH$29)),((INT(AH$29/$K74)-INT((AH$29-1)/$K74))*$S74*((1+'Inputs &amp; Summary'!$D$7)^AH$29))),(_xlfn.WEIBULL.DIST(AH$29,$L74,$K74,FALSE)*$S74*((1+'Inputs &amp; Summary'!$D$7)^AH$29))),IF($M74=Lists!$H$3,IF($K74&lt;1,((($R74*(1-$E74)+$Q74*(1-$F74))/$K74)*((1+'Inputs &amp; Summary'!$D$7)^AH$29)),((INT(AH$29/$K74)-INT((AH$29-1)/$K74))*($R74*(1-$E74)+$Q74*(1-$F74))*((1+'Inputs &amp; Summary'!$D$7)^AH$29))),((_xlfn.WEIBULL.DIST(AH$29,$L74,$K74,FALSE)*($R74*(1-$E74)+$Q74*(1-$F74))*((1+'Inputs &amp; Summary'!$D$7)^AH$29))))))</f>
        <v>0</v>
      </c>
      <c r="AI74" s="114">
        <f>$D74*IF(AI$29&gt;'Inputs &amp; Summary'!$D$5,0,IF(AI$29&gt;VLOOKUP($G74,Lists!$J$17:$K$21,2),IF($M74=Lists!$H$3,IF($K74&lt;1,(($S74/$K74)*((1+'Inputs &amp; Summary'!$D$7)^AI$29)),((INT(AI$29/$K74)-INT((AI$29-1)/$K74))*$S74*((1+'Inputs &amp; Summary'!$D$7)^AI$29))),(_xlfn.WEIBULL.DIST(AI$29,$L74,$K74,FALSE)*$S74*((1+'Inputs &amp; Summary'!$D$7)^AI$29))),IF($M74=Lists!$H$3,IF($K74&lt;1,((($R74*(1-$E74)+$Q74*(1-$F74))/$K74)*((1+'Inputs &amp; Summary'!$D$7)^AI$29)),((INT(AI$29/$K74)-INT((AI$29-1)/$K74))*($R74*(1-$E74)+$Q74*(1-$F74))*((1+'Inputs &amp; Summary'!$D$7)^AI$29))),((_xlfn.WEIBULL.DIST(AI$29,$L74,$K74,FALSE)*($R74*(1-$E74)+$Q74*(1-$F74))*((1+'Inputs &amp; Summary'!$D$7)^AI$29))))))</f>
        <v>342.21262344738386</v>
      </c>
      <c r="AJ74" s="114">
        <f>$D74*IF(AJ$29&gt;'Inputs &amp; Summary'!$D$5,0,IF(AJ$29&gt;VLOOKUP($G74,Lists!$J$17:$K$21,2),IF($M74=Lists!$H$3,IF($K74&lt;1,(($S74/$K74)*((1+'Inputs &amp; Summary'!$D$7)^AJ$29)),((INT(AJ$29/$K74)-INT((AJ$29-1)/$K74))*$S74*((1+'Inputs &amp; Summary'!$D$7)^AJ$29))),(_xlfn.WEIBULL.DIST(AJ$29,$L74,$K74,FALSE)*$S74*((1+'Inputs &amp; Summary'!$D$7)^AJ$29))),IF($M74=Lists!$H$3,IF($K74&lt;1,((($R74*(1-$E74)+$Q74*(1-$F74))/$K74)*((1+'Inputs &amp; Summary'!$D$7)^AJ$29)),((INT(AJ$29/$K74)-INT((AJ$29-1)/$K74))*($R74*(1-$E74)+$Q74*(1-$F74))*((1+'Inputs &amp; Summary'!$D$7)^AJ$29))),((_xlfn.WEIBULL.DIST(AJ$29,$L74,$K74,FALSE)*($R74*(1-$E74)+$Q74*(1-$F74))*((1+'Inputs &amp; Summary'!$D$7)^AJ$29))))))</f>
        <v>335.37016004391432</v>
      </c>
      <c r="AK74" s="114">
        <f>$D74*IF(AK$29&gt;'Inputs &amp; Summary'!$D$5,0,IF(AK$29&gt;VLOOKUP($G74,Lists!$J$17:$K$21,2),IF($M74=Lists!$H$3,IF($K74&lt;1,(($S74/$K74)*((1+'Inputs &amp; Summary'!$D$7)^AK$29)),((INT(AK$29/$K74)-INT((AK$29-1)/$K74))*$S74*((1+'Inputs &amp; Summary'!$D$7)^AK$29))),(_xlfn.WEIBULL.DIST(AK$29,$L74,$K74,FALSE)*$S74*((1+'Inputs &amp; Summary'!$D$7)^AK$29))),IF($M74=Lists!$H$3,IF($K74&lt;1,((($R74*(1-$E74)+$Q74*(1-$F74))/$K74)*((1+'Inputs &amp; Summary'!$D$7)^AK$29)),((INT(AK$29/$K74)-INT((AK$29-1)/$K74))*($R74*(1-$E74)+$Q74*(1-$F74))*((1+'Inputs &amp; Summary'!$D$7)^AK$29))),((_xlfn.WEIBULL.DIST(AK$29,$L74,$K74,FALSE)*($R74*(1-$E74)+$Q74*(1-$F74))*((1+'Inputs &amp; Summary'!$D$7)^AK$29))))))</f>
        <v>328.66451013655768</v>
      </c>
      <c r="AL74" s="114">
        <f>$D74*IF(AL$29&gt;'Inputs &amp; Summary'!$D$5,0,IF(AL$29&gt;VLOOKUP($G74,Lists!$J$17:$K$21,2),IF($M74=Lists!$H$3,IF($K74&lt;1,(($S74/$K74)*((1+'Inputs &amp; Summary'!$D$7)^AL$29)),((INT(AL$29/$K74)-INT((AL$29-1)/$K74))*$S74*((1+'Inputs &amp; Summary'!$D$7)^AL$29))),(_xlfn.WEIBULL.DIST(AL$29,$L74,$K74,FALSE)*$S74*((1+'Inputs &amp; Summary'!$D$7)^AL$29))),IF($M74=Lists!$H$3,IF($K74&lt;1,((($R74*(1-$E74)+$Q74*(1-$F74))/$K74)*((1+'Inputs &amp; Summary'!$D$7)^AL$29)),((INT(AL$29/$K74)-INT((AL$29-1)/$K74))*($R74*(1-$E74)+$Q74*(1-$F74))*((1+'Inputs &amp; Summary'!$D$7)^AL$29))),((_xlfn.WEIBULL.DIST(AL$29,$L74,$K74,FALSE)*($R74*(1-$E74)+$Q74*(1-$F74))*((1+'Inputs &amp; Summary'!$D$7)^AL$29))))))</f>
        <v>322.09293817064383</v>
      </c>
      <c r="AM74" s="114">
        <f>$D74*IF(AM$29&gt;'Inputs &amp; Summary'!$D$5,0,IF(AM$29&gt;VLOOKUP($G74,Lists!$J$17:$K$21,2),IF($M74=Lists!$H$3,IF($K74&lt;1,(($S74/$K74)*((1+'Inputs &amp; Summary'!$D$7)^AM$29)),((INT(AM$29/$K74)-INT((AM$29-1)/$K74))*$S74*((1+'Inputs &amp; Summary'!$D$7)^AM$29))),(_xlfn.WEIBULL.DIST(AM$29,$L74,$K74,FALSE)*$S74*((1+'Inputs &amp; Summary'!$D$7)^AM$29))),IF($M74=Lists!$H$3,IF($K74&lt;1,((($R74*(1-$E74)+$Q74*(1-$F74))/$K74)*((1+'Inputs &amp; Summary'!$D$7)^AM$29)),((INT(AM$29/$K74)-INT((AM$29-1)/$K74))*($R74*(1-$E74)+$Q74*(1-$F74))*((1+'Inputs &amp; Summary'!$D$7)^AM$29))),((_xlfn.WEIBULL.DIST(AM$29,$L74,$K74,FALSE)*($R74*(1-$E74)+$Q74*(1-$F74))*((1+'Inputs &amp; Summary'!$D$7)^AM$29))))))</f>
        <v>315.65276328829464</v>
      </c>
      <c r="AN74" s="114">
        <f>$D74*IF(AN$29&gt;'Inputs &amp; Summary'!$D$5,0,IF(AN$29&gt;VLOOKUP($G74,Lists!$J$17:$K$21,2),IF($M74=Lists!$H$3,IF($K74&lt;1,(($S74/$K74)*((1+'Inputs &amp; Summary'!$D$7)^AN$29)),((INT(AN$29/$K74)-INT((AN$29-1)/$K74))*$S74*((1+'Inputs &amp; Summary'!$D$7)^AN$29))),(_xlfn.WEIBULL.DIST(AN$29,$L74,$K74,FALSE)*$S74*((1+'Inputs &amp; Summary'!$D$7)^AN$29))),IF($M74=Lists!$H$3,IF($K74&lt;1,((($R74*(1-$E74)+$Q74*(1-$F74))/$K74)*((1+'Inputs &amp; Summary'!$D$7)^AN$29)),((INT(AN$29/$K74)-INT((AN$29-1)/$K74))*($R74*(1-$E74)+$Q74*(1-$F74))*((1+'Inputs &amp; Summary'!$D$7)^AN$29))),((_xlfn.WEIBULL.DIST(AN$29,$L74,$K74,FALSE)*($R74*(1-$E74)+$Q74*(1-$F74))*((1+'Inputs &amp; Summary'!$D$7)^AN$29))))))</f>
        <v>309.34135823477453</v>
      </c>
      <c r="AO74" s="114">
        <f>$D74*IF(AO$29&gt;'Inputs &amp; Summary'!$D$5,0,IF(AO$29&gt;VLOOKUP($G74,Lists!$J$17:$K$21,2),IF($M74=Lists!$H$3,IF($K74&lt;1,(($S74/$K74)*((1+'Inputs &amp; Summary'!$D$7)^AO$29)),((INT(AO$29/$K74)-INT((AO$29-1)/$K74))*$S74*((1+'Inputs &amp; Summary'!$D$7)^AO$29))),(_xlfn.WEIBULL.DIST(AO$29,$L74,$K74,FALSE)*$S74*((1+'Inputs &amp; Summary'!$D$7)^AO$29))),IF($M74=Lists!$H$3,IF($K74&lt;1,((($R74*(1-$E74)+$Q74*(1-$F74))/$K74)*((1+'Inputs &amp; Summary'!$D$7)^AO$29)),((INT(AO$29/$K74)-INT((AO$29-1)/$K74))*($R74*(1-$E74)+$Q74*(1-$F74))*((1+'Inputs &amp; Summary'!$D$7)^AO$29))),((_xlfn.WEIBULL.DIST(AO$29,$L74,$K74,FALSE)*($R74*(1-$E74)+$Q74*(1-$F74))*((1+'Inputs &amp; Summary'!$D$7)^AO$29))))))</f>
        <v>303.15614828670704</v>
      </c>
      <c r="AP74" s="114">
        <f>$D74*IF(AP$29&gt;'Inputs &amp; Summary'!$D$5,0,IF(AP$29&gt;VLOOKUP($G74,Lists!$J$17:$K$21,2),IF($M74=Lists!$H$3,IF($K74&lt;1,(($S74/$K74)*((1+'Inputs &amp; Summary'!$D$7)^AP$29)),((INT(AP$29/$K74)-INT((AP$29-1)/$K74))*$S74*((1+'Inputs &amp; Summary'!$D$7)^AP$29))),(_xlfn.WEIBULL.DIST(AP$29,$L74,$K74,FALSE)*$S74*((1+'Inputs &amp; Summary'!$D$7)^AP$29))),IF($M74=Lists!$H$3,IF($K74&lt;1,((($R74*(1-$E74)+$Q74*(1-$F74))/$K74)*((1+'Inputs &amp; Summary'!$D$7)^AP$29)),((INT(AP$29/$K74)-INT((AP$29-1)/$K74))*($R74*(1-$E74)+$Q74*(1-$F74))*((1+'Inputs &amp; Summary'!$D$7)^AP$29))),((_xlfn.WEIBULL.DIST(AP$29,$L74,$K74,FALSE)*($R74*(1-$E74)+$Q74*(1-$F74))*((1+'Inputs &amp; Summary'!$D$7)^AP$29))))))</f>
        <v>297.09461020172313</v>
      </c>
      <c r="AQ74" s="114">
        <f>$D74*IF(AQ$29&gt;'Inputs &amp; Summary'!$D$5,0,IF(AQ$29&gt;VLOOKUP($G74,Lists!$J$17:$K$21,2),IF($M74=Lists!$H$3,IF($K74&lt;1,(($S74/$K74)*((1+'Inputs &amp; Summary'!$D$7)^AQ$29)),((INT(AQ$29/$K74)-INT((AQ$29-1)/$K74))*$S74*((1+'Inputs &amp; Summary'!$D$7)^AQ$29))),(_xlfn.WEIBULL.DIST(AQ$29,$L74,$K74,FALSE)*$S74*((1+'Inputs &amp; Summary'!$D$7)^AQ$29))),IF($M74=Lists!$H$3,IF($K74&lt;1,((($R74*(1-$E74)+$Q74*(1-$F74))/$K74)*((1+'Inputs &amp; Summary'!$D$7)^AQ$29)),((INT(AQ$29/$K74)-INT((AQ$29-1)/$K74))*($R74*(1-$E74)+$Q74*(1-$F74))*((1+'Inputs &amp; Summary'!$D$7)^AQ$29))),((_xlfn.WEIBULL.DIST(AQ$29,$L74,$K74,FALSE)*($R74*(1-$E74)+$Q74*(1-$F74))*((1+'Inputs &amp; Summary'!$D$7)^AQ$29))))))</f>
        <v>291.15427118910941</v>
      </c>
      <c r="AR74" s="114">
        <f>$D74*IF(AR$29&gt;'Inputs &amp; Summary'!$D$5,0,IF(AR$29&gt;VLOOKUP($G74,Lists!$J$17:$K$21,2),IF($M74=Lists!$H$3,IF($K74&lt;1,(($S74/$K74)*((1+'Inputs &amp; Summary'!$D$7)^AR$29)),((INT(AR$29/$K74)-INT((AR$29-1)/$K74))*$S74*((1+'Inputs &amp; Summary'!$D$7)^AR$29))),(_xlfn.WEIBULL.DIST(AR$29,$L74,$K74,FALSE)*$S74*((1+'Inputs &amp; Summary'!$D$7)^AR$29))),IF($M74=Lists!$H$3,IF($K74&lt;1,((($R74*(1-$E74)+$Q74*(1-$F74))/$K74)*((1+'Inputs &amp; Summary'!$D$7)^AR$29)),((INT(AR$29/$K74)-INT((AR$29-1)/$K74))*($R74*(1-$E74)+$Q74*(1-$F74))*((1+'Inputs &amp; Summary'!$D$7)^AR$29))),((_xlfn.WEIBULL.DIST(AR$29,$L74,$K74,FALSE)*($R74*(1-$E74)+$Q74*(1-$F74))*((1+'Inputs &amp; Summary'!$D$7)^AR$29))))))</f>
        <v>285.33270790103961</v>
      </c>
      <c r="AS74" s="114">
        <f>$D74*IF(AS$29&gt;'Inputs &amp; Summary'!$D$5,0,IF(AS$29&gt;VLOOKUP($G74,Lists!$J$17:$K$21,2),IF($M74=Lists!$H$3,IF($K74&lt;1,(($S74/$K74)*((1+'Inputs &amp; Summary'!$D$7)^AS$29)),((INT(AS$29/$K74)-INT((AS$29-1)/$K74))*$S74*((1+'Inputs &amp; Summary'!$D$7)^AS$29))),(_xlfn.WEIBULL.DIST(AS$29,$L74,$K74,FALSE)*$S74*((1+'Inputs &amp; Summary'!$D$7)^AS$29))),IF($M74=Lists!$H$3,IF($K74&lt;1,((($R74*(1-$E74)+$Q74*(1-$F74))/$K74)*((1+'Inputs &amp; Summary'!$D$7)^AS$29)),((INT(AS$29/$K74)-INT((AS$29-1)/$K74))*($R74*(1-$E74)+$Q74*(1-$F74))*((1+'Inputs &amp; Summary'!$D$7)^AS$29))),((_xlfn.WEIBULL.DIST(AS$29,$L74,$K74,FALSE)*($R74*(1-$E74)+$Q74*(1-$F74))*((1+'Inputs &amp; Summary'!$D$7)^AS$29))))))</f>
        <v>0</v>
      </c>
      <c r="AT74" s="114">
        <f>$D74*IF(AT$29&gt;'Inputs &amp; Summary'!$D$5,0,IF(AT$29&gt;VLOOKUP($G74,Lists!$J$17:$K$21,2),IF($M74=Lists!$H$3,IF($K74&lt;1,(($S74/$K74)*((1+'Inputs &amp; Summary'!$D$7)^AT$29)),((INT(AT$29/$K74)-INT((AT$29-1)/$K74))*$S74*((1+'Inputs &amp; Summary'!$D$7)^AT$29))),(_xlfn.WEIBULL.DIST(AT$29,$L74,$K74,FALSE)*$S74*((1+'Inputs &amp; Summary'!$D$7)^AT$29))),IF($M74=Lists!$H$3,IF($K74&lt;1,((($R74*(1-$E74)+$Q74*(1-$F74))/$K74)*((1+'Inputs &amp; Summary'!$D$7)^AT$29)),((INT(AT$29/$K74)-INT((AT$29-1)/$K74))*($R74*(1-$E74)+$Q74*(1-$F74))*((1+'Inputs &amp; Summary'!$D$7)^AT$29))),((_xlfn.WEIBULL.DIST(AT$29,$L74,$K74,FALSE)*($R74*(1-$E74)+$Q74*(1-$F74))*((1+'Inputs &amp; Summary'!$D$7)^AT$29))))))</f>
        <v>0</v>
      </c>
      <c r="AU74" s="114">
        <f>$D74*IF(AU$29&gt;'Inputs &amp; Summary'!$D$5,0,IF(AU$29&gt;VLOOKUP($G74,Lists!$J$17:$K$21,2),IF($M74=Lists!$H$3,IF($K74&lt;1,(($S74/$K74)*((1+'Inputs &amp; Summary'!$D$7)^AU$29)),((INT(AU$29/$K74)-INT((AU$29-1)/$K74))*$S74*((1+'Inputs &amp; Summary'!$D$7)^AU$29))),(_xlfn.WEIBULL.DIST(AU$29,$L74,$K74,FALSE)*$S74*((1+'Inputs &amp; Summary'!$D$7)^AU$29))),IF($M74=Lists!$H$3,IF($K74&lt;1,((($R74*(1-$E74)+$Q74*(1-$F74))/$K74)*((1+'Inputs &amp; Summary'!$D$7)^AU$29)),((INT(AU$29/$K74)-INT((AU$29-1)/$K74))*($R74*(1-$E74)+$Q74*(1-$F74))*((1+'Inputs &amp; Summary'!$D$7)^AU$29))),((_xlfn.WEIBULL.DIST(AU$29,$L74,$K74,FALSE)*($R74*(1-$E74)+$Q74*(1-$F74))*((1+'Inputs &amp; Summary'!$D$7)^AU$29))))))</f>
        <v>0</v>
      </c>
      <c r="AV74" s="114">
        <f>$D74*IF(AV$29&gt;'Inputs &amp; Summary'!$D$5,0,IF(AV$29&gt;VLOOKUP($G74,Lists!$J$17:$K$21,2),IF($M74=Lists!$H$3,IF($K74&lt;1,(($S74/$K74)*((1+'Inputs &amp; Summary'!$D$7)^AV$29)),((INT(AV$29/$K74)-INT((AV$29-1)/$K74))*$S74*((1+'Inputs &amp; Summary'!$D$7)^AV$29))),(_xlfn.WEIBULL.DIST(AV$29,$L74,$K74,FALSE)*$S74*((1+'Inputs &amp; Summary'!$D$7)^AV$29))),IF($M74=Lists!$H$3,IF($K74&lt;1,((($R74*(1-$E74)+$Q74*(1-$F74))/$K74)*((1+'Inputs &amp; Summary'!$D$7)^AV$29)),((INT(AV$29/$K74)-INT((AV$29-1)/$K74))*($R74*(1-$E74)+$Q74*(1-$F74))*((1+'Inputs &amp; Summary'!$D$7)^AV$29))),((_xlfn.WEIBULL.DIST(AV$29,$L74,$K74,FALSE)*($R74*(1-$E74)+$Q74*(1-$F74))*((1+'Inputs &amp; Summary'!$D$7)^AV$29))))))</f>
        <v>0</v>
      </c>
      <c r="AW74" s="114">
        <f>$D74*IF(AW$29&gt;'Inputs &amp; Summary'!$D$5,0,IF(AW$29&gt;VLOOKUP($G74,Lists!$J$17:$K$21,2),IF($M74=Lists!$H$3,IF($K74&lt;1,(($S74/$K74)*((1+'Inputs &amp; Summary'!$D$7)^AW$29)),((INT(AW$29/$K74)-INT((AW$29-1)/$K74))*$S74*((1+'Inputs &amp; Summary'!$D$7)^AW$29))),(_xlfn.WEIBULL.DIST(AW$29,$L74,$K74,FALSE)*$S74*((1+'Inputs &amp; Summary'!$D$7)^AW$29))),IF($M74=Lists!$H$3,IF($K74&lt;1,((($R74*(1-$E74)+$Q74*(1-$F74))/$K74)*((1+'Inputs &amp; Summary'!$D$7)^AW$29)),((INT(AW$29/$K74)-INT((AW$29-1)/$K74))*($R74*(1-$E74)+$Q74*(1-$F74))*((1+'Inputs &amp; Summary'!$D$7)^AW$29))),((_xlfn.WEIBULL.DIST(AW$29,$L74,$K74,FALSE)*($R74*(1-$E74)+$Q74*(1-$F74))*((1+'Inputs &amp; Summary'!$D$7)^AW$29))))))</f>
        <v>0</v>
      </c>
      <c r="AX74" s="114">
        <f>$D74*IF(AX$29&gt;'Inputs &amp; Summary'!$D$5,0,IF(AX$29&gt;VLOOKUP($G74,Lists!$J$17:$K$21,2),IF($M74=Lists!$H$3,IF($K74&lt;1,(($S74/$K74)*((1+'Inputs &amp; Summary'!$D$7)^AX$29)),((INT(AX$29/$K74)-INT((AX$29-1)/$K74))*$S74*((1+'Inputs &amp; Summary'!$D$7)^AX$29))),(_xlfn.WEIBULL.DIST(AX$29,$L74,$K74,FALSE)*$S74*((1+'Inputs &amp; Summary'!$D$7)^AX$29))),IF($M74=Lists!$H$3,IF($K74&lt;1,((($R74*(1-$E74)+$Q74*(1-$F74))/$K74)*((1+'Inputs &amp; Summary'!$D$7)^AX$29)),((INT(AX$29/$K74)-INT((AX$29-1)/$K74))*($R74*(1-$E74)+$Q74*(1-$F74))*((1+'Inputs &amp; Summary'!$D$7)^AX$29))),((_xlfn.WEIBULL.DIST(AX$29,$L74,$K74,FALSE)*($R74*(1-$E74)+$Q74*(1-$F74))*((1+'Inputs &amp; Summary'!$D$7)^AX$29))))))</f>
        <v>0</v>
      </c>
      <c r="AY74" s="114">
        <f>$D74*IF(AY$29&gt;'Inputs &amp; Summary'!$D$5,0,IF(AY$29&gt;VLOOKUP($G74,Lists!$J$17:$K$21,2),IF($M74=Lists!$H$3,IF($K74&lt;1,(($S74/$K74)*((1+'Inputs &amp; Summary'!$D$7)^AY$29)),((INT(AY$29/$K74)-INT((AY$29-1)/$K74))*$S74*((1+'Inputs &amp; Summary'!$D$7)^AY$29))),(_xlfn.WEIBULL.DIST(AY$29,$L74,$K74,FALSE)*$S74*((1+'Inputs &amp; Summary'!$D$7)^AY$29))),IF($M74=Lists!$H$3,IF($K74&lt;1,((($R74*(1-$E74)+$Q74*(1-$F74))/$K74)*((1+'Inputs &amp; Summary'!$D$7)^AY$29)),((INT(AY$29/$K74)-INT((AY$29-1)/$K74))*($R74*(1-$E74)+$Q74*(1-$F74))*((1+'Inputs &amp; Summary'!$D$7)^AY$29))),((_xlfn.WEIBULL.DIST(AY$29,$L74,$K74,FALSE)*($R74*(1-$E74)+$Q74*(1-$F74))*((1+'Inputs &amp; Summary'!$D$7)^AY$29))))))</f>
        <v>0</v>
      </c>
      <c r="AZ74" s="114">
        <f>$D74*IF(AZ$29&gt;'Inputs &amp; Summary'!$D$5,0,IF(AZ$29&gt;VLOOKUP($G74,Lists!$J$17:$K$21,2),IF($M74=Lists!$H$3,IF($K74&lt;1,(($S74/$K74)*((1+'Inputs &amp; Summary'!$D$7)^AZ$29)),((INT(AZ$29/$K74)-INT((AZ$29-1)/$K74))*$S74*((1+'Inputs &amp; Summary'!$D$7)^AZ$29))),(_xlfn.WEIBULL.DIST(AZ$29,$L74,$K74,FALSE)*$S74*((1+'Inputs &amp; Summary'!$D$7)^AZ$29))),IF($M74=Lists!$H$3,IF($K74&lt;1,((($R74*(1-$E74)+$Q74*(1-$F74))/$K74)*((1+'Inputs &amp; Summary'!$D$7)^AZ$29)),((INT(AZ$29/$K74)-INT((AZ$29-1)/$K74))*($R74*(1-$E74)+$Q74*(1-$F74))*((1+'Inputs &amp; Summary'!$D$7)^AZ$29))),((_xlfn.WEIBULL.DIST(AZ$29,$L74,$K74,FALSE)*($R74*(1-$E74)+$Q74*(1-$F74))*((1+'Inputs &amp; Summary'!$D$7)^AZ$29))))))</f>
        <v>0</v>
      </c>
      <c r="BA74" s="114">
        <f>$D74*IF(BA$29&gt;'Inputs &amp; Summary'!$D$5,0,IF(BA$29&gt;VLOOKUP($G74,Lists!$J$17:$K$21,2),IF($M74=Lists!$H$3,IF($K74&lt;1,(($S74/$K74)*((1+'Inputs &amp; Summary'!$D$7)^BA$29)),((INT(BA$29/$K74)-INT((BA$29-1)/$K74))*$S74*((1+'Inputs &amp; Summary'!$D$7)^BA$29))),(_xlfn.WEIBULL.DIST(BA$29,$L74,$K74,FALSE)*$S74*((1+'Inputs &amp; Summary'!$D$7)^BA$29))),IF($M74=Lists!$H$3,IF($K74&lt;1,((($R74*(1-$E74)+$Q74*(1-$F74))/$K74)*((1+'Inputs &amp; Summary'!$D$7)^BA$29)),((INT(BA$29/$K74)-INT((BA$29-1)/$K74))*($R74*(1-$E74)+$Q74*(1-$F74))*((1+'Inputs &amp; Summary'!$D$7)^BA$29))),((_xlfn.WEIBULL.DIST(BA$29,$L74,$K74,FALSE)*($R74*(1-$E74)+$Q74*(1-$F74))*((1+'Inputs &amp; Summary'!$D$7)^BA$29))))))</f>
        <v>0</v>
      </c>
      <c r="BB74" s="114">
        <f>$D74*IF(BB$29&gt;'Inputs &amp; Summary'!$D$5,0,IF(BB$29&gt;VLOOKUP($G74,Lists!$J$17:$K$21,2),IF($M74=Lists!$H$3,IF($K74&lt;1,(($S74/$K74)*((1+'Inputs &amp; Summary'!$D$7)^BB$29)),((INT(BB$29/$K74)-INT((BB$29-1)/$K74))*$S74*((1+'Inputs &amp; Summary'!$D$7)^BB$29))),(_xlfn.WEIBULL.DIST(BB$29,$L74,$K74,FALSE)*$S74*((1+'Inputs &amp; Summary'!$D$7)^BB$29))),IF($M74=Lists!$H$3,IF($K74&lt;1,((($R74*(1-$E74)+$Q74*(1-$F74))/$K74)*((1+'Inputs &amp; Summary'!$D$7)^BB$29)),((INT(BB$29/$K74)-INT((BB$29-1)/$K74))*($R74*(1-$E74)+$Q74*(1-$F74))*((1+'Inputs &amp; Summary'!$D$7)^BB$29))),((_xlfn.WEIBULL.DIST(BB$29,$L74,$K74,FALSE)*($R74*(1-$E74)+$Q74*(1-$F74))*((1+'Inputs &amp; Summary'!$D$7)^BB$29))))))</f>
        <v>0</v>
      </c>
      <c r="BC74" s="114">
        <f>$D74*IF(BC$29&gt;'Inputs &amp; Summary'!$D$5,0,IF(BC$29&gt;VLOOKUP($G74,Lists!$J$17:$K$21,2),IF($M74=Lists!$H$3,IF($K74&lt;1,(($S74/$K74)*((1+'Inputs &amp; Summary'!$D$7)^BC$29)),((INT(BC$29/$K74)-INT((BC$29-1)/$K74))*$S74*((1+'Inputs &amp; Summary'!$D$7)^BC$29))),(_xlfn.WEIBULL.DIST(BC$29,$L74,$K74,FALSE)*$S74*((1+'Inputs &amp; Summary'!$D$7)^BC$29))),IF($M74=Lists!$H$3,IF($K74&lt;1,((($R74*(1-$E74)+$Q74*(1-$F74))/$K74)*((1+'Inputs &amp; Summary'!$D$7)^BC$29)),((INT(BC$29/$K74)-INT((BC$29-1)/$K74))*($R74*(1-$E74)+$Q74*(1-$F74))*((1+'Inputs &amp; Summary'!$D$7)^BC$29))),((_xlfn.WEIBULL.DIST(BC$29,$L74,$K74,FALSE)*($R74*(1-$E74)+$Q74*(1-$F74))*((1+'Inputs &amp; Summary'!$D$7)^BC$29))))))</f>
        <v>0</v>
      </c>
      <c r="BD74" s="114">
        <f>$D74*IF(BD$29&gt;'Inputs &amp; Summary'!$D$5,0,IF(BD$29&gt;VLOOKUP($G74,Lists!$J$17:$K$21,2),IF($M74=Lists!$H$3,IF($K74&lt;1,(($S74/$K74)*((1+'Inputs &amp; Summary'!$D$7)^BD$29)),((INT(BD$29/$K74)-INT((BD$29-1)/$K74))*$S74*((1+'Inputs &amp; Summary'!$D$7)^BD$29))),(_xlfn.WEIBULL.DIST(BD$29,$L74,$K74,FALSE)*$S74*((1+'Inputs &amp; Summary'!$D$7)^BD$29))),IF($M74=Lists!$H$3,IF($K74&lt;1,((($R74*(1-$E74)+$Q74*(1-$F74))/$K74)*((1+'Inputs &amp; Summary'!$D$7)^BD$29)),((INT(BD$29/$K74)-INT((BD$29-1)/$K74))*($R74*(1-$E74)+$Q74*(1-$F74))*((1+'Inputs &amp; Summary'!$D$7)^BD$29))),((_xlfn.WEIBULL.DIST(BD$29,$L74,$K74,FALSE)*($R74*(1-$E74)+$Q74*(1-$F74))*((1+'Inputs &amp; Summary'!$D$7)^BD$29))))))</f>
        <v>0</v>
      </c>
      <c r="BE74" s="114">
        <f>$D74*IF(BE$29&gt;'Inputs &amp; Summary'!$D$5,0,IF(BE$29&gt;VLOOKUP($G74,Lists!$J$17:$K$21,2),IF($M74=Lists!$H$3,IF($K74&lt;1,(($S74/$K74)*((1+'Inputs &amp; Summary'!$D$7)^BE$29)),((INT(BE$29/$K74)-INT((BE$29-1)/$K74))*$S74*((1+'Inputs &amp; Summary'!$D$7)^BE$29))),(_xlfn.WEIBULL.DIST(BE$29,$L74,$K74,FALSE)*$S74*((1+'Inputs &amp; Summary'!$D$7)^BE$29))),IF($M74=Lists!$H$3,IF($K74&lt;1,((($R74*(1-$E74)+$Q74*(1-$F74))/$K74)*((1+'Inputs &amp; Summary'!$D$7)^BE$29)),((INT(BE$29/$K74)-INT((BE$29-1)/$K74))*($R74*(1-$E74)+$Q74*(1-$F74))*((1+'Inputs &amp; Summary'!$D$7)^BE$29))),((_xlfn.WEIBULL.DIST(BE$29,$L74,$K74,FALSE)*($R74*(1-$E74)+$Q74*(1-$F74))*((1+'Inputs &amp; Summary'!$D$7)^BE$29))))))</f>
        <v>0</v>
      </c>
      <c r="BF74" s="114">
        <f>$D74*IF(BF$29&gt;'Inputs &amp; Summary'!$D$5,0,IF(BF$29&gt;VLOOKUP($G74,Lists!$J$17:$K$21,2),IF($M74=Lists!$H$3,IF($K74&lt;1,(($S74/$K74)*((1+'Inputs &amp; Summary'!$D$7)^BF$29)),((INT(BF$29/$K74)-INT((BF$29-1)/$K74))*$S74*((1+'Inputs &amp; Summary'!$D$7)^BF$29))),(_xlfn.WEIBULL.DIST(BF$29,$L74,$K74,FALSE)*$S74*((1+'Inputs &amp; Summary'!$D$7)^BF$29))),IF($M74=Lists!$H$3,IF($K74&lt;1,((($R74*(1-$E74)+$Q74*(1-$F74))/$K74)*((1+'Inputs &amp; Summary'!$D$7)^BF$29)),((INT(BF$29/$K74)-INT((BF$29-1)/$K74))*($R74*(1-$E74)+$Q74*(1-$F74))*((1+'Inputs &amp; Summary'!$D$7)^BF$29))),((_xlfn.WEIBULL.DIST(BF$29,$L74,$K74,FALSE)*($R74*(1-$E74)+$Q74*(1-$F74))*((1+'Inputs &amp; Summary'!$D$7)^BF$29))))))</f>
        <v>0</v>
      </c>
      <c r="BG74" s="114">
        <f>$D74*IF(BG$29&gt;'Inputs &amp; Summary'!$D$5,0,IF(BG$29&gt;VLOOKUP($G74,Lists!$J$17:$K$21,2),IF($M74=Lists!$H$3,IF($K74&lt;1,(($S74/$K74)*((1+'Inputs &amp; Summary'!$D$7)^BG$29)),((INT(BG$29/$K74)-INT((BG$29-1)/$K74))*$S74*((1+'Inputs &amp; Summary'!$D$7)^BG$29))),(_xlfn.WEIBULL.DIST(BG$29,$L74,$K74,FALSE)*$S74*((1+'Inputs &amp; Summary'!$D$7)^BG$29))),IF($M74=Lists!$H$3,IF($K74&lt;1,((($R74*(1-$E74)+$Q74*(1-$F74))/$K74)*((1+'Inputs &amp; Summary'!$D$7)^BG$29)),((INT(BG$29/$K74)-INT((BG$29-1)/$K74))*($R74*(1-$E74)+$Q74*(1-$F74))*((1+'Inputs &amp; Summary'!$D$7)^BG$29))),((_xlfn.WEIBULL.DIST(BG$29,$L74,$K74,FALSE)*($R74*(1-$E74)+$Q74*(1-$F74))*((1+'Inputs &amp; Summary'!$D$7)^BG$29))))))</f>
        <v>0</v>
      </c>
      <c r="BH74" s="114">
        <f>$D74*IF(BH$29&gt;'Inputs &amp; Summary'!$D$5,0,IF(BH$29&gt;VLOOKUP($G74,Lists!$J$17:$K$21,2),IF($M74=Lists!$H$3,IF($K74&lt;1,(($S74/$K74)*((1+'Inputs &amp; Summary'!$D$7)^BH$29)),((INT(BH$29/$K74)-INT((BH$29-1)/$K74))*$S74*((1+'Inputs &amp; Summary'!$D$7)^BH$29))),(_xlfn.WEIBULL.DIST(BH$29,$L74,$K74,FALSE)*$S74*((1+'Inputs &amp; Summary'!$D$7)^BH$29))),IF($M74=Lists!$H$3,IF($K74&lt;1,((($R74*(1-$E74)+$Q74*(1-$F74))/$K74)*((1+'Inputs &amp; Summary'!$D$7)^BH$29)),((INT(BH$29/$K74)-INT((BH$29-1)/$K74))*($R74*(1-$E74)+$Q74*(1-$F74))*((1+'Inputs &amp; Summary'!$D$7)^BH$29))),((_xlfn.WEIBULL.DIST(BH$29,$L74,$K74,FALSE)*($R74*(1-$E74)+$Q74*(1-$F74))*((1+'Inputs &amp; Summary'!$D$7)^BH$29))))))</f>
        <v>0</v>
      </c>
      <c r="BI74" s="114">
        <f>$D74*IF(BI$29&gt;'Inputs &amp; Summary'!$D$5,0,IF(BI$29&gt;VLOOKUP($G74,Lists!$J$17:$K$21,2),IF($M74=Lists!$H$3,IF($K74&lt;1,(($S74/$K74)*((1+'Inputs &amp; Summary'!$D$7)^BI$29)),((INT(BI$29/$K74)-INT((BI$29-1)/$K74))*$S74*((1+'Inputs &amp; Summary'!$D$7)^BI$29))),(_xlfn.WEIBULL.DIST(BI$29,$L74,$K74,FALSE)*$S74*((1+'Inputs &amp; Summary'!$D$7)^BI$29))),IF($M74=Lists!$H$3,IF($K74&lt;1,((($R74*(1-$E74)+$Q74*(1-$F74))/$K74)*((1+'Inputs &amp; Summary'!$D$7)^BI$29)),((INT(BI$29/$K74)-INT((BI$29-1)/$K74))*($R74*(1-$E74)+$Q74*(1-$F74))*((1+'Inputs &amp; Summary'!$D$7)^BI$29))),((_xlfn.WEIBULL.DIST(BI$29,$L74,$K74,FALSE)*($R74*(1-$E74)+$Q74*(1-$F74))*((1+'Inputs &amp; Summary'!$D$7)^BI$29))))))</f>
        <v>0</v>
      </c>
      <c r="BJ74" s="114">
        <f>$D74*IF(BJ$29&gt;'Inputs &amp; Summary'!$D$5,0,IF(BJ$29&gt;VLOOKUP($G74,Lists!$J$17:$K$21,2),IF($M74=Lists!$H$3,IF($K74&lt;1,(($S74/$K74)*((1+'Inputs &amp; Summary'!$D$7)^BJ$29)),((INT(BJ$29/$K74)-INT((BJ$29-1)/$K74))*$S74*((1+'Inputs &amp; Summary'!$D$7)^BJ$29))),(_xlfn.WEIBULL.DIST(BJ$29,$L74,$K74,FALSE)*$S74*((1+'Inputs &amp; Summary'!$D$7)^BJ$29))),IF($M74=Lists!$H$3,IF($K74&lt;1,((($R74*(1-$E74)+$Q74*(1-$F74))/$K74)*((1+'Inputs &amp; Summary'!$D$7)^BJ$29)),((INT(BJ$29/$K74)-INT((BJ$29-1)/$K74))*($R74*(1-$E74)+$Q74*(1-$F74))*((1+'Inputs &amp; Summary'!$D$7)^BJ$29))),((_xlfn.WEIBULL.DIST(BJ$29,$L74,$K74,FALSE)*($R74*(1-$E74)+$Q74*(1-$F74))*((1+'Inputs &amp; Summary'!$D$7)^BJ$29))))))</f>
        <v>0</v>
      </c>
      <c r="BK74" s="114">
        <f>$D74*IF(BK$29&gt;'Inputs &amp; Summary'!$D$5,0,IF(BK$29&gt;VLOOKUP($G74,Lists!$J$17:$K$21,2),IF($M74=Lists!$H$3,IF($K74&lt;1,(($S74/$K74)*((1+'Inputs &amp; Summary'!$D$7)^BK$29)),((INT(BK$29/$K74)-INT((BK$29-1)/$K74))*$S74*((1+'Inputs &amp; Summary'!$D$7)^BK$29))),(_xlfn.WEIBULL.DIST(BK$29,$L74,$K74,FALSE)*$S74*((1+'Inputs &amp; Summary'!$D$7)^BK$29))),IF($M74=Lists!$H$3,IF($K74&lt;1,((($R74*(1-$E74)+$Q74*(1-$F74))/$K74)*((1+'Inputs &amp; Summary'!$D$7)^BK$29)),((INT(BK$29/$K74)-INT((BK$29-1)/$K74))*($R74*(1-$E74)+$Q74*(1-$F74))*((1+'Inputs &amp; Summary'!$D$7)^BK$29))),((_xlfn.WEIBULL.DIST(BK$29,$L74,$K74,FALSE)*($R74*(1-$E74)+$Q74*(1-$F74))*((1+'Inputs &amp; Summary'!$D$7)^BK$29))))))</f>
        <v>0</v>
      </c>
      <c r="BL74" s="114">
        <f>$D74*IF(BL$29&gt;'Inputs &amp; Summary'!$D$5,0,IF(BL$29&gt;VLOOKUP($G74,Lists!$J$17:$K$21,2),IF($M74=Lists!$H$3,IF($K74&lt;1,(($S74/$K74)*((1+'Inputs &amp; Summary'!$D$7)^BL$29)),((INT(BL$29/$K74)-INT((BL$29-1)/$K74))*$S74*((1+'Inputs &amp; Summary'!$D$7)^BL$29))),(_xlfn.WEIBULL.DIST(BL$29,$L74,$K74,FALSE)*$S74*((1+'Inputs &amp; Summary'!$D$7)^BL$29))),IF($M74=Lists!$H$3,IF($K74&lt;1,((($R74*(1-$E74)+$Q74*(1-$F74))/$K74)*((1+'Inputs &amp; Summary'!$D$7)^BL$29)),((INT(BL$29/$K74)-INT((BL$29-1)/$K74))*($R74*(1-$E74)+$Q74*(1-$F74))*((1+'Inputs &amp; Summary'!$D$7)^BL$29))),((_xlfn.WEIBULL.DIST(BL$29,$L74,$K74,FALSE)*($R74*(1-$E74)+$Q74*(1-$F74))*((1+'Inputs &amp; Summary'!$D$7)^BL$29))))))</f>
        <v>0</v>
      </c>
    </row>
    <row r="75" spans="1:64" x14ac:dyDescent="0.3">
      <c r="A75" s="79" t="s">
        <v>223</v>
      </c>
      <c r="B75" s="33" t="s">
        <v>152</v>
      </c>
      <c r="C75" s="33" t="s">
        <v>139</v>
      </c>
      <c r="D75" s="68">
        <v>1</v>
      </c>
      <c r="E75" s="68">
        <v>1</v>
      </c>
      <c r="F75" s="68">
        <v>1</v>
      </c>
      <c r="G75" s="213" t="s">
        <v>432</v>
      </c>
      <c r="H75" s="34"/>
      <c r="I75" s="34" t="s">
        <v>95</v>
      </c>
      <c r="J75" s="33">
        <f>VLOOKUP(I75,'Labor Rates'!$A$1:$B$16,2)</f>
        <v>23.197115384615383</v>
      </c>
      <c r="K75" s="35">
        <v>25</v>
      </c>
      <c r="L75" s="35">
        <v>1</v>
      </c>
      <c r="M75" s="36" t="s">
        <v>249</v>
      </c>
      <c r="N75" s="84">
        <v>1</v>
      </c>
      <c r="O75" s="35">
        <v>4</v>
      </c>
      <c r="P75" s="5">
        <v>0</v>
      </c>
      <c r="Q75" s="73">
        <f t="shared" si="11"/>
        <v>92.788461538461533</v>
      </c>
      <c r="R75" s="73">
        <f t="shared" si="12"/>
        <v>0</v>
      </c>
      <c r="S75" s="74">
        <f t="shared" si="13"/>
        <v>92.788461538461533</v>
      </c>
      <c r="T75" s="88"/>
      <c r="U75" s="80"/>
      <c r="V75" s="87">
        <f t="shared" si="14"/>
        <v>1.3592351647085539</v>
      </c>
      <c r="W75" s="87">
        <f>NPV('Inputs &amp; Summary'!$D$6,Y75:BL75)</f>
        <v>9.8148686286491653</v>
      </c>
      <c r="X75" s="90">
        <f t="shared" si="15"/>
        <v>1.3901294110778357E-4</v>
      </c>
      <c r="Y75" s="114">
        <f>$D75*IF(Y$29&gt;'Inputs &amp; Summary'!$D$5,0,IF(Y$29&gt;VLOOKUP($G75,Lists!$J$17:$K$21,2),IF($M75=Lists!$H$3,IF($K75&lt;1,(($S75/$K75)*((1+'Inputs &amp; Summary'!$D$7)^Y$29)),((INT(Y$29/$K75)-INT((Y$29-1)/$K75))*$S75*((1+'Inputs &amp; Summary'!$D$7)^Y$29))),(_xlfn.WEIBULL.DIST(Y$29,$L75,$K75,FALSE)*$S75*((1+'Inputs &amp; Summary'!$D$7)^Y$29))),IF($M75=Lists!$H$3,IF($K75&lt;1,((($R75*(1-$E75)+$Q75*(1-$F75))/$K75)*((1+'Inputs &amp; Summary'!$D$7)^Y$29)),((INT(Y$29/$K75)-INT((Y$29-1)/$K75))*($R75*(1-$E75)+$Q75*(1-$F75))*((1+'Inputs &amp; Summary'!$D$7)^Y$29))),((_xlfn.WEIBULL.DIST(Y$29,$L75,$K75,FALSE)*($R75*(1-$E75)+$Q75*(1-$F75))*((1+'Inputs &amp; Summary'!$D$7)^Y$29))))))</f>
        <v>0</v>
      </c>
      <c r="Z75" s="114">
        <f>$D75*IF(Z$29&gt;'Inputs &amp; Summary'!$D$5,0,IF(Z$29&gt;VLOOKUP($G75,Lists!$J$17:$K$21,2),IF($M75=Lists!$H$3,IF($K75&lt;1,(($S75/$K75)*((1+'Inputs &amp; Summary'!$D$7)^Z$29)),((INT(Z$29/$K75)-INT((Z$29-1)/$K75))*$S75*((1+'Inputs &amp; Summary'!$D$7)^Z$29))),(_xlfn.WEIBULL.DIST(Z$29,$L75,$K75,FALSE)*$S75*((1+'Inputs &amp; Summary'!$D$7)^Z$29))),IF($M75=Lists!$H$3,IF($K75&lt;1,((($R75*(1-$E75)+$Q75*(1-$F75))/$K75)*((1+'Inputs &amp; Summary'!$D$7)^Z$29)),((INT(Z$29/$K75)-INT((Z$29-1)/$K75))*($R75*(1-$E75)+$Q75*(1-$F75))*((1+'Inputs &amp; Summary'!$D$7)^Z$29))),((_xlfn.WEIBULL.DIST(Z$29,$L75,$K75,FALSE)*($R75*(1-$E75)+$Q75*(1-$F75))*((1+'Inputs &amp; Summary'!$D$7)^Z$29))))))</f>
        <v>0</v>
      </c>
      <c r="AA75" s="114">
        <f>$D75*IF(AA$29&gt;'Inputs &amp; Summary'!$D$5,0,IF(AA$29&gt;VLOOKUP($G75,Lists!$J$17:$K$21,2),IF($M75=Lists!$H$3,IF($K75&lt;1,(($S75/$K75)*((1+'Inputs &amp; Summary'!$D$7)^AA$29)),((INT(AA$29/$K75)-INT((AA$29-1)/$K75))*$S75*((1+'Inputs &amp; Summary'!$D$7)^AA$29))),(_xlfn.WEIBULL.DIST(AA$29,$L75,$K75,FALSE)*$S75*((1+'Inputs &amp; Summary'!$D$7)^AA$29))),IF($M75=Lists!$H$3,IF($K75&lt;1,((($R75*(1-$E75)+$Q75*(1-$F75))/$K75)*((1+'Inputs &amp; Summary'!$D$7)^AA$29)),((INT(AA$29/$K75)-INT((AA$29-1)/$K75))*($R75*(1-$E75)+$Q75*(1-$F75))*((1+'Inputs &amp; Summary'!$D$7)^AA$29))),((_xlfn.WEIBULL.DIST(AA$29,$L75,$K75,FALSE)*($R75*(1-$E75)+$Q75*(1-$F75))*((1+'Inputs &amp; Summary'!$D$7)^AA$29))))))</f>
        <v>0</v>
      </c>
      <c r="AB75" s="114">
        <f>$D75*IF(AB$29&gt;'Inputs &amp; Summary'!$D$5,0,IF(AB$29&gt;VLOOKUP($G75,Lists!$J$17:$K$21,2),IF($M75=Lists!$H$3,IF($K75&lt;1,(($S75/$K75)*((1+'Inputs &amp; Summary'!$D$7)^AB$29)),((INT(AB$29/$K75)-INT((AB$29-1)/$K75))*$S75*((1+'Inputs &amp; Summary'!$D$7)^AB$29))),(_xlfn.WEIBULL.DIST(AB$29,$L75,$K75,FALSE)*$S75*((1+'Inputs &amp; Summary'!$D$7)^AB$29))),IF($M75=Lists!$H$3,IF($K75&lt;1,((($R75*(1-$E75)+$Q75*(1-$F75))/$K75)*((1+'Inputs &amp; Summary'!$D$7)^AB$29)),((INT(AB$29/$K75)-INT((AB$29-1)/$K75))*($R75*(1-$E75)+$Q75*(1-$F75))*((1+'Inputs &amp; Summary'!$D$7)^AB$29))),((_xlfn.WEIBULL.DIST(AB$29,$L75,$K75,FALSE)*($R75*(1-$E75)+$Q75*(1-$F75))*((1+'Inputs &amp; Summary'!$D$7)^AB$29))))))</f>
        <v>0</v>
      </c>
      <c r="AC75" s="114">
        <f>$D75*IF(AC$29&gt;'Inputs &amp; Summary'!$D$5,0,IF(AC$29&gt;VLOOKUP($G75,Lists!$J$17:$K$21,2),IF($M75=Lists!$H$3,IF($K75&lt;1,(($S75/$K75)*((1+'Inputs &amp; Summary'!$D$7)^AC$29)),((INT(AC$29/$K75)-INT((AC$29-1)/$K75))*$S75*((1+'Inputs &amp; Summary'!$D$7)^AC$29))),(_xlfn.WEIBULL.DIST(AC$29,$L75,$K75,FALSE)*$S75*((1+'Inputs &amp; Summary'!$D$7)^AC$29))),IF($M75=Lists!$H$3,IF($K75&lt;1,((($R75*(1-$E75)+$Q75*(1-$F75))/$K75)*((1+'Inputs &amp; Summary'!$D$7)^AC$29)),((INT(AC$29/$K75)-INT((AC$29-1)/$K75))*($R75*(1-$E75)+$Q75*(1-$F75))*((1+'Inputs &amp; Summary'!$D$7)^AC$29))),((_xlfn.WEIBULL.DIST(AC$29,$L75,$K75,FALSE)*($R75*(1-$E75)+$Q75*(1-$F75))*((1+'Inputs &amp; Summary'!$D$7)^AC$29))))))</f>
        <v>0</v>
      </c>
      <c r="AD75" s="114">
        <f>$D75*IF(AD$29&gt;'Inputs &amp; Summary'!$D$5,0,IF(AD$29&gt;VLOOKUP($G75,Lists!$J$17:$K$21,2),IF($M75=Lists!$H$3,IF($K75&lt;1,(($S75/$K75)*((1+'Inputs &amp; Summary'!$D$7)^AD$29)),((INT(AD$29/$K75)-INT((AD$29-1)/$K75))*$S75*((1+'Inputs &amp; Summary'!$D$7)^AD$29))),(_xlfn.WEIBULL.DIST(AD$29,$L75,$K75,FALSE)*$S75*((1+'Inputs &amp; Summary'!$D$7)^AD$29))),IF($M75=Lists!$H$3,IF($K75&lt;1,((($R75*(1-$E75)+$Q75*(1-$F75))/$K75)*((1+'Inputs &amp; Summary'!$D$7)^AD$29)),((INT(AD$29/$K75)-INT((AD$29-1)/$K75))*($R75*(1-$E75)+$Q75*(1-$F75))*((1+'Inputs &amp; Summary'!$D$7)^AD$29))),((_xlfn.WEIBULL.DIST(AD$29,$L75,$K75,FALSE)*($R75*(1-$E75)+$Q75*(1-$F75))*((1+'Inputs &amp; Summary'!$D$7)^AD$29))))))</f>
        <v>0</v>
      </c>
      <c r="AE75" s="114">
        <f>$D75*IF(AE$29&gt;'Inputs &amp; Summary'!$D$5,0,IF(AE$29&gt;VLOOKUP($G75,Lists!$J$17:$K$21,2),IF($M75=Lists!$H$3,IF($K75&lt;1,(($S75/$K75)*((1+'Inputs &amp; Summary'!$D$7)^AE$29)),((INT(AE$29/$K75)-INT((AE$29-1)/$K75))*$S75*((1+'Inputs &amp; Summary'!$D$7)^AE$29))),(_xlfn.WEIBULL.DIST(AE$29,$L75,$K75,FALSE)*$S75*((1+'Inputs &amp; Summary'!$D$7)^AE$29))),IF($M75=Lists!$H$3,IF($K75&lt;1,((($R75*(1-$E75)+$Q75*(1-$F75))/$K75)*((1+'Inputs &amp; Summary'!$D$7)^AE$29)),((INT(AE$29/$K75)-INT((AE$29-1)/$K75))*($R75*(1-$E75)+$Q75*(1-$F75))*((1+'Inputs &amp; Summary'!$D$7)^AE$29))),((_xlfn.WEIBULL.DIST(AE$29,$L75,$K75,FALSE)*($R75*(1-$E75)+$Q75*(1-$F75))*((1+'Inputs &amp; Summary'!$D$7)^AE$29))))))</f>
        <v>0</v>
      </c>
      <c r="AF75" s="114">
        <f>$D75*IF(AF$29&gt;'Inputs &amp; Summary'!$D$5,0,IF(AF$29&gt;VLOOKUP($G75,Lists!$J$17:$K$21,2),IF($M75=Lists!$H$3,IF($K75&lt;1,(($S75/$K75)*((1+'Inputs &amp; Summary'!$D$7)^AF$29)),((INT(AF$29/$K75)-INT((AF$29-1)/$K75))*$S75*((1+'Inputs &amp; Summary'!$D$7)^AF$29))),(_xlfn.WEIBULL.DIST(AF$29,$L75,$K75,FALSE)*$S75*((1+'Inputs &amp; Summary'!$D$7)^AF$29))),IF($M75=Lists!$H$3,IF($K75&lt;1,((($R75*(1-$E75)+$Q75*(1-$F75))/$K75)*((1+'Inputs &amp; Summary'!$D$7)^AF$29)),((INT(AF$29/$K75)-INT((AF$29-1)/$K75))*($R75*(1-$E75)+$Q75*(1-$F75))*((1+'Inputs &amp; Summary'!$D$7)^AF$29))),((_xlfn.WEIBULL.DIST(AF$29,$L75,$K75,FALSE)*($R75*(1-$E75)+$Q75*(1-$F75))*((1+'Inputs &amp; Summary'!$D$7)^AF$29))))))</f>
        <v>0</v>
      </c>
      <c r="AG75" s="114">
        <f>$D75*IF(AG$29&gt;'Inputs &amp; Summary'!$D$5,0,IF(AG$29&gt;VLOOKUP($G75,Lists!$J$17:$K$21,2),IF($M75=Lists!$H$3,IF($K75&lt;1,(($S75/$K75)*((1+'Inputs &amp; Summary'!$D$7)^AG$29)),((INT(AG$29/$K75)-INT((AG$29-1)/$K75))*$S75*((1+'Inputs &amp; Summary'!$D$7)^AG$29))),(_xlfn.WEIBULL.DIST(AG$29,$L75,$K75,FALSE)*$S75*((1+'Inputs &amp; Summary'!$D$7)^AG$29))),IF($M75=Lists!$H$3,IF($K75&lt;1,((($R75*(1-$E75)+$Q75*(1-$F75))/$K75)*((1+'Inputs &amp; Summary'!$D$7)^AG$29)),((INT(AG$29/$K75)-INT((AG$29-1)/$K75))*($R75*(1-$E75)+$Q75*(1-$F75))*((1+'Inputs &amp; Summary'!$D$7)^AG$29))),((_xlfn.WEIBULL.DIST(AG$29,$L75,$K75,FALSE)*($R75*(1-$E75)+$Q75*(1-$F75))*((1+'Inputs &amp; Summary'!$D$7)^AG$29))))))</f>
        <v>0</v>
      </c>
      <c r="AH75" s="114">
        <f>$D75*IF(AH$29&gt;'Inputs &amp; Summary'!$D$5,0,IF(AH$29&gt;VLOOKUP($G75,Lists!$J$17:$K$21,2),IF($M75=Lists!$H$3,IF($K75&lt;1,(($S75/$K75)*((1+'Inputs &amp; Summary'!$D$7)^AH$29)),((INT(AH$29/$K75)-INT((AH$29-1)/$K75))*$S75*((1+'Inputs &amp; Summary'!$D$7)^AH$29))),(_xlfn.WEIBULL.DIST(AH$29,$L75,$K75,FALSE)*$S75*((1+'Inputs &amp; Summary'!$D$7)^AH$29))),IF($M75=Lists!$H$3,IF($K75&lt;1,((($R75*(1-$E75)+$Q75*(1-$F75))/$K75)*((1+'Inputs &amp; Summary'!$D$7)^AH$29)),((INT(AH$29/$K75)-INT((AH$29-1)/$K75))*($R75*(1-$E75)+$Q75*(1-$F75))*((1+'Inputs &amp; Summary'!$D$7)^AH$29))),((_xlfn.WEIBULL.DIST(AH$29,$L75,$K75,FALSE)*($R75*(1-$E75)+$Q75*(1-$F75))*((1+'Inputs &amp; Summary'!$D$7)^AH$29))))))</f>
        <v>0</v>
      </c>
      <c r="AI75" s="114">
        <f>$D75*IF(AI$29&gt;'Inputs &amp; Summary'!$D$5,0,IF(AI$29&gt;VLOOKUP($G75,Lists!$J$17:$K$21,2),IF($M75=Lists!$H$3,IF($K75&lt;1,(($S75/$K75)*((1+'Inputs &amp; Summary'!$D$7)^AI$29)),((INT(AI$29/$K75)-INT((AI$29-1)/$K75))*$S75*((1+'Inputs &amp; Summary'!$D$7)^AI$29))),(_xlfn.WEIBULL.DIST(AI$29,$L75,$K75,FALSE)*$S75*((1+'Inputs &amp; Summary'!$D$7)^AI$29))),IF($M75=Lists!$H$3,IF($K75&lt;1,((($R75*(1-$E75)+$Q75*(1-$F75))/$K75)*((1+'Inputs &amp; Summary'!$D$7)^AI$29)),((INT(AI$29/$K75)-INT((AI$29-1)/$K75))*($R75*(1-$E75)+$Q75*(1-$F75))*((1+'Inputs &amp; Summary'!$D$7)^AI$29))),((_xlfn.WEIBULL.DIST(AI$29,$L75,$K75,FALSE)*($R75*(1-$E75)+$Q75*(1-$F75))*((1+'Inputs &amp; Summary'!$D$7)^AI$29))))))</f>
        <v>2.9721196067601361</v>
      </c>
      <c r="AJ75" s="114">
        <f>$D75*IF(AJ$29&gt;'Inputs &amp; Summary'!$D$5,0,IF(AJ$29&gt;VLOOKUP($G75,Lists!$J$17:$K$21,2),IF($M75=Lists!$H$3,IF($K75&lt;1,(($S75/$K75)*((1+'Inputs &amp; Summary'!$D$7)^AJ$29)),((INT(AJ$29/$K75)-INT((AJ$29-1)/$K75))*$S75*((1+'Inputs &amp; Summary'!$D$7)^AJ$29))),(_xlfn.WEIBULL.DIST(AJ$29,$L75,$K75,FALSE)*$S75*((1+'Inputs &amp; Summary'!$D$7)^AJ$29))),IF($M75=Lists!$H$3,IF($K75&lt;1,((($R75*(1-$E75)+$Q75*(1-$F75))/$K75)*((1+'Inputs &amp; Summary'!$D$7)^AJ$29)),((INT(AJ$29/$K75)-INT((AJ$29-1)/$K75))*($R75*(1-$E75)+$Q75*(1-$F75))*((1+'Inputs &amp; Summary'!$D$7)^AJ$29))),((_xlfn.WEIBULL.DIST(AJ$29,$L75,$K75,FALSE)*($R75*(1-$E75)+$Q75*(1-$F75))*((1+'Inputs &amp; Summary'!$D$7)^AJ$29))))))</f>
        <v>2.9126927526741486</v>
      </c>
      <c r="AK75" s="114">
        <f>$D75*IF(AK$29&gt;'Inputs &amp; Summary'!$D$5,0,IF(AK$29&gt;VLOOKUP($G75,Lists!$J$17:$K$21,2),IF($M75=Lists!$H$3,IF($K75&lt;1,(($S75/$K75)*((1+'Inputs &amp; Summary'!$D$7)^AK$29)),((INT(AK$29/$K75)-INT((AK$29-1)/$K75))*$S75*((1+'Inputs &amp; Summary'!$D$7)^AK$29))),(_xlfn.WEIBULL.DIST(AK$29,$L75,$K75,FALSE)*$S75*((1+'Inputs &amp; Summary'!$D$7)^AK$29))),IF($M75=Lists!$H$3,IF($K75&lt;1,((($R75*(1-$E75)+$Q75*(1-$F75))/$K75)*((1+'Inputs &amp; Summary'!$D$7)^AK$29)),((INT(AK$29/$K75)-INT((AK$29-1)/$K75))*($R75*(1-$E75)+$Q75*(1-$F75))*((1+'Inputs &amp; Summary'!$D$7)^AK$29))),((_xlfn.WEIBULL.DIST(AK$29,$L75,$K75,FALSE)*($R75*(1-$E75)+$Q75*(1-$F75))*((1+'Inputs &amp; Summary'!$D$7)^AK$29))))))</f>
        <v>2.8544541249901281</v>
      </c>
      <c r="AL75" s="114">
        <f>$D75*IF(AL$29&gt;'Inputs &amp; Summary'!$D$5,0,IF(AL$29&gt;VLOOKUP($G75,Lists!$J$17:$K$21,2),IF($M75=Lists!$H$3,IF($K75&lt;1,(($S75/$K75)*((1+'Inputs &amp; Summary'!$D$7)^AL$29)),((INT(AL$29/$K75)-INT((AL$29-1)/$K75))*$S75*((1+'Inputs &amp; Summary'!$D$7)^AL$29))),(_xlfn.WEIBULL.DIST(AL$29,$L75,$K75,FALSE)*$S75*((1+'Inputs &amp; Summary'!$D$7)^AL$29))),IF($M75=Lists!$H$3,IF($K75&lt;1,((($R75*(1-$E75)+$Q75*(1-$F75))/$K75)*((1+'Inputs &amp; Summary'!$D$7)^AL$29)),((INT(AL$29/$K75)-INT((AL$29-1)/$K75))*($R75*(1-$E75)+$Q75*(1-$F75))*((1+'Inputs &amp; Summary'!$D$7)^AL$29))),((_xlfn.WEIBULL.DIST(AL$29,$L75,$K75,FALSE)*($R75*(1-$E75)+$Q75*(1-$F75))*((1+'Inputs &amp; Summary'!$D$7)^AL$29))))))</f>
        <v>2.7973799653920071</v>
      </c>
      <c r="AM75" s="114">
        <f>$D75*IF(AM$29&gt;'Inputs &amp; Summary'!$D$5,0,IF(AM$29&gt;VLOOKUP($G75,Lists!$J$17:$K$21,2),IF($M75=Lists!$H$3,IF($K75&lt;1,(($S75/$K75)*((1+'Inputs &amp; Summary'!$D$7)^AM$29)),((INT(AM$29/$K75)-INT((AM$29-1)/$K75))*$S75*((1+'Inputs &amp; Summary'!$D$7)^AM$29))),(_xlfn.WEIBULL.DIST(AM$29,$L75,$K75,FALSE)*$S75*((1+'Inputs &amp; Summary'!$D$7)^AM$29))),IF($M75=Lists!$H$3,IF($K75&lt;1,((($R75*(1-$E75)+$Q75*(1-$F75))/$K75)*((1+'Inputs &amp; Summary'!$D$7)^AM$29)),((INT(AM$29/$K75)-INT((AM$29-1)/$K75))*($R75*(1-$E75)+$Q75*(1-$F75))*((1+'Inputs &amp; Summary'!$D$7)^AM$29))),((_xlfn.WEIBULL.DIST(AM$29,$L75,$K75,FALSE)*($R75*(1-$E75)+$Q75*(1-$F75))*((1+'Inputs &amp; Summary'!$D$7)^AM$29))))))</f>
        <v>2.7414469906058296</v>
      </c>
      <c r="AN75" s="114">
        <f>$D75*IF(AN$29&gt;'Inputs &amp; Summary'!$D$5,0,IF(AN$29&gt;VLOOKUP($G75,Lists!$J$17:$K$21,2),IF($M75=Lists!$H$3,IF($K75&lt;1,(($S75/$K75)*((1+'Inputs &amp; Summary'!$D$7)^AN$29)),((INT(AN$29/$K75)-INT((AN$29-1)/$K75))*$S75*((1+'Inputs &amp; Summary'!$D$7)^AN$29))),(_xlfn.WEIBULL.DIST(AN$29,$L75,$K75,FALSE)*$S75*((1+'Inputs &amp; Summary'!$D$7)^AN$29))),IF($M75=Lists!$H$3,IF($K75&lt;1,((($R75*(1-$E75)+$Q75*(1-$F75))/$K75)*((1+'Inputs &amp; Summary'!$D$7)^AN$29)),((INT(AN$29/$K75)-INT((AN$29-1)/$K75))*($R75*(1-$E75)+$Q75*(1-$F75))*((1+'Inputs &amp; Summary'!$D$7)^AN$29))),((_xlfn.WEIBULL.DIST(AN$29,$L75,$K75,FALSE)*($R75*(1-$E75)+$Q75*(1-$F75))*((1+'Inputs &amp; Summary'!$D$7)^AN$29))))))</f>
        <v>2.6866323829013994</v>
      </c>
      <c r="AO75" s="114">
        <f>$D75*IF(AO$29&gt;'Inputs &amp; Summary'!$D$5,0,IF(AO$29&gt;VLOOKUP($G75,Lists!$J$17:$K$21,2),IF($M75=Lists!$H$3,IF($K75&lt;1,(($S75/$K75)*((1+'Inputs &amp; Summary'!$D$7)^AO$29)),((INT(AO$29/$K75)-INT((AO$29-1)/$K75))*$S75*((1+'Inputs &amp; Summary'!$D$7)^AO$29))),(_xlfn.WEIBULL.DIST(AO$29,$L75,$K75,FALSE)*$S75*((1+'Inputs &amp; Summary'!$D$7)^AO$29))),IF($M75=Lists!$H$3,IF($K75&lt;1,((($R75*(1-$E75)+$Q75*(1-$F75))/$K75)*((1+'Inputs &amp; Summary'!$D$7)^AO$29)),((INT(AO$29/$K75)-INT((AO$29-1)/$K75))*($R75*(1-$E75)+$Q75*(1-$F75))*((1+'Inputs &amp; Summary'!$D$7)^AO$29))),((_xlfn.WEIBULL.DIST(AO$29,$L75,$K75,FALSE)*($R75*(1-$E75)+$Q75*(1-$F75))*((1+'Inputs &amp; Summary'!$D$7)^AO$29))))))</f>
        <v>2.6329137807838312</v>
      </c>
      <c r="AP75" s="114">
        <f>$D75*IF(AP$29&gt;'Inputs &amp; Summary'!$D$5,0,IF(AP$29&gt;VLOOKUP($G75,Lists!$J$17:$K$21,2),IF($M75=Lists!$H$3,IF($K75&lt;1,(($S75/$K75)*((1+'Inputs &amp; Summary'!$D$7)^AP$29)),((INT(AP$29/$K75)-INT((AP$29-1)/$K75))*$S75*((1+'Inputs &amp; Summary'!$D$7)^AP$29))),(_xlfn.WEIBULL.DIST(AP$29,$L75,$K75,FALSE)*$S75*((1+'Inputs &amp; Summary'!$D$7)^AP$29))),IF($M75=Lists!$H$3,IF($K75&lt;1,((($R75*(1-$E75)+$Q75*(1-$F75))/$K75)*((1+'Inputs &amp; Summary'!$D$7)^AP$29)),((INT(AP$29/$K75)-INT((AP$29-1)/$K75))*($R75*(1-$E75)+$Q75*(1-$F75))*((1+'Inputs &amp; Summary'!$D$7)^AP$29))),((_xlfn.WEIBULL.DIST(AP$29,$L75,$K75,FALSE)*($R75*(1-$E75)+$Q75*(1-$F75))*((1+'Inputs &amp; Summary'!$D$7)^AP$29))))))</f>
        <v>2.5802692698712351</v>
      </c>
      <c r="AQ75" s="114">
        <f>$D75*IF(AQ$29&gt;'Inputs &amp; Summary'!$D$5,0,IF(AQ$29&gt;VLOOKUP($G75,Lists!$J$17:$K$21,2),IF($M75=Lists!$H$3,IF($K75&lt;1,(($S75/$K75)*((1+'Inputs &amp; Summary'!$D$7)^AQ$29)),((INT(AQ$29/$K75)-INT((AQ$29-1)/$K75))*$S75*((1+'Inputs &amp; Summary'!$D$7)^AQ$29))),(_xlfn.WEIBULL.DIST(AQ$29,$L75,$K75,FALSE)*$S75*((1+'Inputs &amp; Summary'!$D$7)^AQ$29))),IF($M75=Lists!$H$3,IF($K75&lt;1,((($R75*(1-$E75)+$Q75*(1-$F75))/$K75)*((1+'Inputs &amp; Summary'!$D$7)^AQ$29)),((INT(AQ$29/$K75)-INT((AQ$29-1)/$K75))*($R75*(1-$E75)+$Q75*(1-$F75))*((1+'Inputs &amp; Summary'!$D$7)^AQ$29))),((_xlfn.WEIBULL.DIST(AQ$29,$L75,$K75,FALSE)*($R75*(1-$E75)+$Q75*(1-$F75))*((1+'Inputs &amp; Summary'!$D$7)^AQ$29))))))</f>
        <v>2.528677373954789</v>
      </c>
      <c r="AR75" s="114">
        <f>$D75*IF(AR$29&gt;'Inputs &amp; Summary'!$D$5,0,IF(AR$29&gt;VLOOKUP($G75,Lists!$J$17:$K$21,2),IF($M75=Lists!$H$3,IF($K75&lt;1,(($S75/$K75)*((1+'Inputs &amp; Summary'!$D$7)^AR$29)),((INT(AR$29/$K75)-INT((AR$29-1)/$K75))*$S75*((1+'Inputs &amp; Summary'!$D$7)^AR$29))),(_xlfn.WEIBULL.DIST(AR$29,$L75,$K75,FALSE)*$S75*((1+'Inputs &amp; Summary'!$D$7)^AR$29))),IF($M75=Lists!$H$3,IF($K75&lt;1,((($R75*(1-$E75)+$Q75*(1-$F75))/$K75)*((1+'Inputs &amp; Summary'!$D$7)^AR$29)),((INT(AR$29/$K75)-INT((AR$29-1)/$K75))*($R75*(1-$E75)+$Q75*(1-$F75))*((1+'Inputs &amp; Summary'!$D$7)^AR$29))),((_xlfn.WEIBULL.DIST(AR$29,$L75,$K75,FALSE)*($R75*(1-$E75)+$Q75*(1-$F75))*((1+'Inputs &amp; Summary'!$D$7)^AR$29))))))</f>
        <v>2.4781170462375752</v>
      </c>
      <c r="AS75" s="114">
        <f>$D75*IF(AS$29&gt;'Inputs &amp; Summary'!$D$5,0,IF(AS$29&gt;VLOOKUP($G75,Lists!$J$17:$K$21,2),IF($M75=Lists!$H$3,IF($K75&lt;1,(($S75/$K75)*((1+'Inputs &amp; Summary'!$D$7)^AS$29)),((INT(AS$29/$K75)-INT((AS$29-1)/$K75))*$S75*((1+'Inputs &amp; Summary'!$D$7)^AS$29))),(_xlfn.WEIBULL.DIST(AS$29,$L75,$K75,FALSE)*$S75*((1+'Inputs &amp; Summary'!$D$7)^AS$29))),IF($M75=Lists!$H$3,IF($K75&lt;1,((($R75*(1-$E75)+$Q75*(1-$F75))/$K75)*((1+'Inputs &amp; Summary'!$D$7)^AS$29)),((INT(AS$29/$K75)-INT((AS$29-1)/$K75))*($R75*(1-$E75)+$Q75*(1-$F75))*((1+'Inputs &amp; Summary'!$D$7)^AS$29))),((_xlfn.WEIBULL.DIST(AS$29,$L75,$K75,FALSE)*($R75*(1-$E75)+$Q75*(1-$F75))*((1+'Inputs &amp; Summary'!$D$7)^AS$29))))))</f>
        <v>0</v>
      </c>
      <c r="AT75" s="114">
        <f>$D75*IF(AT$29&gt;'Inputs &amp; Summary'!$D$5,0,IF(AT$29&gt;VLOOKUP($G75,Lists!$J$17:$K$21,2),IF($M75=Lists!$H$3,IF($K75&lt;1,(($S75/$K75)*((1+'Inputs &amp; Summary'!$D$7)^AT$29)),((INT(AT$29/$K75)-INT((AT$29-1)/$K75))*$S75*((1+'Inputs &amp; Summary'!$D$7)^AT$29))),(_xlfn.WEIBULL.DIST(AT$29,$L75,$K75,FALSE)*$S75*((1+'Inputs &amp; Summary'!$D$7)^AT$29))),IF($M75=Lists!$H$3,IF($K75&lt;1,((($R75*(1-$E75)+$Q75*(1-$F75))/$K75)*((1+'Inputs &amp; Summary'!$D$7)^AT$29)),((INT(AT$29/$K75)-INT((AT$29-1)/$K75))*($R75*(1-$E75)+$Q75*(1-$F75))*((1+'Inputs &amp; Summary'!$D$7)^AT$29))),((_xlfn.WEIBULL.DIST(AT$29,$L75,$K75,FALSE)*($R75*(1-$E75)+$Q75*(1-$F75))*((1+'Inputs &amp; Summary'!$D$7)^AT$29))))))</f>
        <v>0</v>
      </c>
      <c r="AU75" s="114">
        <f>$D75*IF(AU$29&gt;'Inputs &amp; Summary'!$D$5,0,IF(AU$29&gt;VLOOKUP($G75,Lists!$J$17:$K$21,2),IF($M75=Lists!$H$3,IF($K75&lt;1,(($S75/$K75)*((1+'Inputs &amp; Summary'!$D$7)^AU$29)),((INT(AU$29/$K75)-INT((AU$29-1)/$K75))*$S75*((1+'Inputs &amp; Summary'!$D$7)^AU$29))),(_xlfn.WEIBULL.DIST(AU$29,$L75,$K75,FALSE)*$S75*((1+'Inputs &amp; Summary'!$D$7)^AU$29))),IF($M75=Lists!$H$3,IF($K75&lt;1,((($R75*(1-$E75)+$Q75*(1-$F75))/$K75)*((1+'Inputs &amp; Summary'!$D$7)^AU$29)),((INT(AU$29/$K75)-INT((AU$29-1)/$K75))*($R75*(1-$E75)+$Q75*(1-$F75))*((1+'Inputs &amp; Summary'!$D$7)^AU$29))),((_xlfn.WEIBULL.DIST(AU$29,$L75,$K75,FALSE)*($R75*(1-$E75)+$Q75*(1-$F75))*((1+'Inputs &amp; Summary'!$D$7)^AU$29))))))</f>
        <v>0</v>
      </c>
      <c r="AV75" s="114">
        <f>$D75*IF(AV$29&gt;'Inputs &amp; Summary'!$D$5,0,IF(AV$29&gt;VLOOKUP($G75,Lists!$J$17:$K$21,2),IF($M75=Lists!$H$3,IF($K75&lt;1,(($S75/$K75)*((1+'Inputs &amp; Summary'!$D$7)^AV$29)),((INT(AV$29/$K75)-INT((AV$29-1)/$K75))*$S75*((1+'Inputs &amp; Summary'!$D$7)^AV$29))),(_xlfn.WEIBULL.DIST(AV$29,$L75,$K75,FALSE)*$S75*((1+'Inputs &amp; Summary'!$D$7)^AV$29))),IF($M75=Lists!$H$3,IF($K75&lt;1,((($R75*(1-$E75)+$Q75*(1-$F75))/$K75)*((1+'Inputs &amp; Summary'!$D$7)^AV$29)),((INT(AV$29/$K75)-INT((AV$29-1)/$K75))*($R75*(1-$E75)+$Q75*(1-$F75))*((1+'Inputs &amp; Summary'!$D$7)^AV$29))),((_xlfn.WEIBULL.DIST(AV$29,$L75,$K75,FALSE)*($R75*(1-$E75)+$Q75*(1-$F75))*((1+'Inputs &amp; Summary'!$D$7)^AV$29))))))</f>
        <v>0</v>
      </c>
      <c r="AW75" s="114">
        <f>$D75*IF(AW$29&gt;'Inputs &amp; Summary'!$D$5,0,IF(AW$29&gt;VLOOKUP($G75,Lists!$J$17:$K$21,2),IF($M75=Lists!$H$3,IF($K75&lt;1,(($S75/$K75)*((1+'Inputs &amp; Summary'!$D$7)^AW$29)),((INT(AW$29/$K75)-INT((AW$29-1)/$K75))*$S75*((1+'Inputs &amp; Summary'!$D$7)^AW$29))),(_xlfn.WEIBULL.DIST(AW$29,$L75,$K75,FALSE)*$S75*((1+'Inputs &amp; Summary'!$D$7)^AW$29))),IF($M75=Lists!$H$3,IF($K75&lt;1,((($R75*(1-$E75)+$Q75*(1-$F75))/$K75)*((1+'Inputs &amp; Summary'!$D$7)^AW$29)),((INT(AW$29/$K75)-INT((AW$29-1)/$K75))*($R75*(1-$E75)+$Q75*(1-$F75))*((1+'Inputs &amp; Summary'!$D$7)^AW$29))),((_xlfn.WEIBULL.DIST(AW$29,$L75,$K75,FALSE)*($R75*(1-$E75)+$Q75*(1-$F75))*((1+'Inputs &amp; Summary'!$D$7)^AW$29))))))</f>
        <v>0</v>
      </c>
      <c r="AX75" s="114">
        <f>$D75*IF(AX$29&gt;'Inputs &amp; Summary'!$D$5,0,IF(AX$29&gt;VLOOKUP($G75,Lists!$J$17:$K$21,2),IF($M75=Lists!$H$3,IF($K75&lt;1,(($S75/$K75)*((1+'Inputs &amp; Summary'!$D$7)^AX$29)),((INT(AX$29/$K75)-INT((AX$29-1)/$K75))*$S75*((1+'Inputs &amp; Summary'!$D$7)^AX$29))),(_xlfn.WEIBULL.DIST(AX$29,$L75,$K75,FALSE)*$S75*((1+'Inputs &amp; Summary'!$D$7)^AX$29))),IF($M75=Lists!$H$3,IF($K75&lt;1,((($R75*(1-$E75)+$Q75*(1-$F75))/$K75)*((1+'Inputs &amp; Summary'!$D$7)^AX$29)),((INT(AX$29/$K75)-INT((AX$29-1)/$K75))*($R75*(1-$E75)+$Q75*(1-$F75))*((1+'Inputs &amp; Summary'!$D$7)^AX$29))),((_xlfn.WEIBULL.DIST(AX$29,$L75,$K75,FALSE)*($R75*(1-$E75)+$Q75*(1-$F75))*((1+'Inputs &amp; Summary'!$D$7)^AX$29))))))</f>
        <v>0</v>
      </c>
      <c r="AY75" s="114">
        <f>$D75*IF(AY$29&gt;'Inputs &amp; Summary'!$D$5,0,IF(AY$29&gt;VLOOKUP($G75,Lists!$J$17:$K$21,2),IF($M75=Lists!$H$3,IF($K75&lt;1,(($S75/$K75)*((1+'Inputs &amp; Summary'!$D$7)^AY$29)),((INT(AY$29/$K75)-INT((AY$29-1)/$K75))*$S75*((1+'Inputs &amp; Summary'!$D$7)^AY$29))),(_xlfn.WEIBULL.DIST(AY$29,$L75,$K75,FALSE)*$S75*((1+'Inputs &amp; Summary'!$D$7)^AY$29))),IF($M75=Lists!$H$3,IF($K75&lt;1,((($R75*(1-$E75)+$Q75*(1-$F75))/$K75)*((1+'Inputs &amp; Summary'!$D$7)^AY$29)),((INT(AY$29/$K75)-INT((AY$29-1)/$K75))*($R75*(1-$E75)+$Q75*(1-$F75))*((1+'Inputs &amp; Summary'!$D$7)^AY$29))),((_xlfn.WEIBULL.DIST(AY$29,$L75,$K75,FALSE)*($R75*(1-$E75)+$Q75*(1-$F75))*((1+'Inputs &amp; Summary'!$D$7)^AY$29))))))</f>
        <v>0</v>
      </c>
      <c r="AZ75" s="114">
        <f>$D75*IF(AZ$29&gt;'Inputs &amp; Summary'!$D$5,0,IF(AZ$29&gt;VLOOKUP($G75,Lists!$J$17:$K$21,2),IF($M75=Lists!$H$3,IF($K75&lt;1,(($S75/$K75)*((1+'Inputs &amp; Summary'!$D$7)^AZ$29)),((INT(AZ$29/$K75)-INT((AZ$29-1)/$K75))*$S75*((1+'Inputs &amp; Summary'!$D$7)^AZ$29))),(_xlfn.WEIBULL.DIST(AZ$29,$L75,$K75,FALSE)*$S75*((1+'Inputs &amp; Summary'!$D$7)^AZ$29))),IF($M75=Lists!$H$3,IF($K75&lt;1,((($R75*(1-$E75)+$Q75*(1-$F75))/$K75)*((1+'Inputs &amp; Summary'!$D$7)^AZ$29)),((INT(AZ$29/$K75)-INT((AZ$29-1)/$K75))*($R75*(1-$E75)+$Q75*(1-$F75))*((1+'Inputs &amp; Summary'!$D$7)^AZ$29))),((_xlfn.WEIBULL.DIST(AZ$29,$L75,$K75,FALSE)*($R75*(1-$E75)+$Q75*(1-$F75))*((1+'Inputs &amp; Summary'!$D$7)^AZ$29))))))</f>
        <v>0</v>
      </c>
      <c r="BA75" s="114">
        <f>$D75*IF(BA$29&gt;'Inputs &amp; Summary'!$D$5,0,IF(BA$29&gt;VLOOKUP($G75,Lists!$J$17:$K$21,2),IF($M75=Lists!$H$3,IF($K75&lt;1,(($S75/$K75)*((1+'Inputs &amp; Summary'!$D$7)^BA$29)),((INT(BA$29/$K75)-INT((BA$29-1)/$K75))*$S75*((1+'Inputs &amp; Summary'!$D$7)^BA$29))),(_xlfn.WEIBULL.DIST(BA$29,$L75,$K75,FALSE)*$S75*((1+'Inputs &amp; Summary'!$D$7)^BA$29))),IF($M75=Lists!$H$3,IF($K75&lt;1,((($R75*(1-$E75)+$Q75*(1-$F75))/$K75)*((1+'Inputs &amp; Summary'!$D$7)^BA$29)),((INT(BA$29/$K75)-INT((BA$29-1)/$K75))*($R75*(1-$E75)+$Q75*(1-$F75))*((1+'Inputs &amp; Summary'!$D$7)^BA$29))),((_xlfn.WEIBULL.DIST(BA$29,$L75,$K75,FALSE)*($R75*(1-$E75)+$Q75*(1-$F75))*((1+'Inputs &amp; Summary'!$D$7)^BA$29))))))</f>
        <v>0</v>
      </c>
      <c r="BB75" s="114">
        <f>$D75*IF(BB$29&gt;'Inputs &amp; Summary'!$D$5,0,IF(BB$29&gt;VLOOKUP($G75,Lists!$J$17:$K$21,2),IF($M75=Lists!$H$3,IF($K75&lt;1,(($S75/$K75)*((1+'Inputs &amp; Summary'!$D$7)^BB$29)),((INT(BB$29/$K75)-INT((BB$29-1)/$K75))*$S75*((1+'Inputs &amp; Summary'!$D$7)^BB$29))),(_xlfn.WEIBULL.DIST(BB$29,$L75,$K75,FALSE)*$S75*((1+'Inputs &amp; Summary'!$D$7)^BB$29))),IF($M75=Lists!$H$3,IF($K75&lt;1,((($R75*(1-$E75)+$Q75*(1-$F75))/$K75)*((1+'Inputs &amp; Summary'!$D$7)^BB$29)),((INT(BB$29/$K75)-INT((BB$29-1)/$K75))*($R75*(1-$E75)+$Q75*(1-$F75))*((1+'Inputs &amp; Summary'!$D$7)^BB$29))),((_xlfn.WEIBULL.DIST(BB$29,$L75,$K75,FALSE)*($R75*(1-$E75)+$Q75*(1-$F75))*((1+'Inputs &amp; Summary'!$D$7)^BB$29))))))</f>
        <v>0</v>
      </c>
      <c r="BC75" s="114">
        <f>$D75*IF(BC$29&gt;'Inputs &amp; Summary'!$D$5,0,IF(BC$29&gt;VLOOKUP($G75,Lists!$J$17:$K$21,2),IF($M75=Lists!$H$3,IF($K75&lt;1,(($S75/$K75)*((1+'Inputs &amp; Summary'!$D$7)^BC$29)),((INT(BC$29/$K75)-INT((BC$29-1)/$K75))*$S75*((1+'Inputs &amp; Summary'!$D$7)^BC$29))),(_xlfn.WEIBULL.DIST(BC$29,$L75,$K75,FALSE)*$S75*((1+'Inputs &amp; Summary'!$D$7)^BC$29))),IF($M75=Lists!$H$3,IF($K75&lt;1,((($R75*(1-$E75)+$Q75*(1-$F75))/$K75)*((1+'Inputs &amp; Summary'!$D$7)^BC$29)),((INT(BC$29/$K75)-INT((BC$29-1)/$K75))*($R75*(1-$E75)+$Q75*(1-$F75))*((1+'Inputs &amp; Summary'!$D$7)^BC$29))),((_xlfn.WEIBULL.DIST(BC$29,$L75,$K75,FALSE)*($R75*(1-$E75)+$Q75*(1-$F75))*((1+'Inputs &amp; Summary'!$D$7)^BC$29))))))</f>
        <v>0</v>
      </c>
      <c r="BD75" s="114">
        <f>$D75*IF(BD$29&gt;'Inputs &amp; Summary'!$D$5,0,IF(BD$29&gt;VLOOKUP($G75,Lists!$J$17:$K$21,2),IF($M75=Lists!$H$3,IF($K75&lt;1,(($S75/$K75)*((1+'Inputs &amp; Summary'!$D$7)^BD$29)),((INT(BD$29/$K75)-INT((BD$29-1)/$K75))*$S75*((1+'Inputs &amp; Summary'!$D$7)^BD$29))),(_xlfn.WEIBULL.DIST(BD$29,$L75,$K75,FALSE)*$S75*((1+'Inputs &amp; Summary'!$D$7)^BD$29))),IF($M75=Lists!$H$3,IF($K75&lt;1,((($R75*(1-$E75)+$Q75*(1-$F75))/$K75)*((1+'Inputs &amp; Summary'!$D$7)^BD$29)),((INT(BD$29/$K75)-INT((BD$29-1)/$K75))*($R75*(1-$E75)+$Q75*(1-$F75))*((1+'Inputs &amp; Summary'!$D$7)^BD$29))),((_xlfn.WEIBULL.DIST(BD$29,$L75,$K75,FALSE)*($R75*(1-$E75)+$Q75*(1-$F75))*((1+'Inputs &amp; Summary'!$D$7)^BD$29))))))</f>
        <v>0</v>
      </c>
      <c r="BE75" s="114">
        <f>$D75*IF(BE$29&gt;'Inputs &amp; Summary'!$D$5,0,IF(BE$29&gt;VLOOKUP($G75,Lists!$J$17:$K$21,2),IF($M75=Lists!$H$3,IF($K75&lt;1,(($S75/$K75)*((1+'Inputs &amp; Summary'!$D$7)^BE$29)),((INT(BE$29/$K75)-INT((BE$29-1)/$K75))*$S75*((1+'Inputs &amp; Summary'!$D$7)^BE$29))),(_xlfn.WEIBULL.DIST(BE$29,$L75,$K75,FALSE)*$S75*((1+'Inputs &amp; Summary'!$D$7)^BE$29))),IF($M75=Lists!$H$3,IF($K75&lt;1,((($R75*(1-$E75)+$Q75*(1-$F75))/$K75)*((1+'Inputs &amp; Summary'!$D$7)^BE$29)),((INT(BE$29/$K75)-INT((BE$29-1)/$K75))*($R75*(1-$E75)+$Q75*(1-$F75))*((1+'Inputs &amp; Summary'!$D$7)^BE$29))),((_xlfn.WEIBULL.DIST(BE$29,$L75,$K75,FALSE)*($R75*(1-$E75)+$Q75*(1-$F75))*((1+'Inputs &amp; Summary'!$D$7)^BE$29))))))</f>
        <v>0</v>
      </c>
      <c r="BF75" s="114">
        <f>$D75*IF(BF$29&gt;'Inputs &amp; Summary'!$D$5,0,IF(BF$29&gt;VLOOKUP($G75,Lists!$J$17:$K$21,2),IF($M75=Lists!$H$3,IF($K75&lt;1,(($S75/$K75)*((1+'Inputs &amp; Summary'!$D$7)^BF$29)),((INT(BF$29/$K75)-INT((BF$29-1)/$K75))*$S75*((1+'Inputs &amp; Summary'!$D$7)^BF$29))),(_xlfn.WEIBULL.DIST(BF$29,$L75,$K75,FALSE)*$S75*((1+'Inputs &amp; Summary'!$D$7)^BF$29))),IF($M75=Lists!$H$3,IF($K75&lt;1,((($R75*(1-$E75)+$Q75*(1-$F75))/$K75)*((1+'Inputs &amp; Summary'!$D$7)^BF$29)),((INT(BF$29/$K75)-INT((BF$29-1)/$K75))*($R75*(1-$E75)+$Q75*(1-$F75))*((1+'Inputs &amp; Summary'!$D$7)^BF$29))),((_xlfn.WEIBULL.DIST(BF$29,$L75,$K75,FALSE)*($R75*(1-$E75)+$Q75*(1-$F75))*((1+'Inputs &amp; Summary'!$D$7)^BF$29))))))</f>
        <v>0</v>
      </c>
      <c r="BG75" s="114">
        <f>$D75*IF(BG$29&gt;'Inputs &amp; Summary'!$D$5,0,IF(BG$29&gt;VLOOKUP($G75,Lists!$J$17:$K$21,2),IF($M75=Lists!$H$3,IF($K75&lt;1,(($S75/$K75)*((1+'Inputs &amp; Summary'!$D$7)^BG$29)),((INT(BG$29/$K75)-INT((BG$29-1)/$K75))*$S75*((1+'Inputs &amp; Summary'!$D$7)^BG$29))),(_xlfn.WEIBULL.DIST(BG$29,$L75,$K75,FALSE)*$S75*((1+'Inputs &amp; Summary'!$D$7)^BG$29))),IF($M75=Lists!$H$3,IF($K75&lt;1,((($R75*(1-$E75)+$Q75*(1-$F75))/$K75)*((1+'Inputs &amp; Summary'!$D$7)^BG$29)),((INT(BG$29/$K75)-INT((BG$29-1)/$K75))*($R75*(1-$E75)+$Q75*(1-$F75))*((1+'Inputs &amp; Summary'!$D$7)^BG$29))),((_xlfn.WEIBULL.DIST(BG$29,$L75,$K75,FALSE)*($R75*(1-$E75)+$Q75*(1-$F75))*((1+'Inputs &amp; Summary'!$D$7)^BG$29))))))</f>
        <v>0</v>
      </c>
      <c r="BH75" s="114">
        <f>$D75*IF(BH$29&gt;'Inputs &amp; Summary'!$D$5,0,IF(BH$29&gt;VLOOKUP($G75,Lists!$J$17:$K$21,2),IF($M75=Lists!$H$3,IF($K75&lt;1,(($S75/$K75)*((1+'Inputs &amp; Summary'!$D$7)^BH$29)),((INT(BH$29/$K75)-INT((BH$29-1)/$K75))*$S75*((1+'Inputs &amp; Summary'!$D$7)^BH$29))),(_xlfn.WEIBULL.DIST(BH$29,$L75,$K75,FALSE)*$S75*((1+'Inputs &amp; Summary'!$D$7)^BH$29))),IF($M75=Lists!$H$3,IF($K75&lt;1,((($R75*(1-$E75)+$Q75*(1-$F75))/$K75)*((1+'Inputs &amp; Summary'!$D$7)^BH$29)),((INT(BH$29/$K75)-INT((BH$29-1)/$K75))*($R75*(1-$E75)+$Q75*(1-$F75))*((1+'Inputs &amp; Summary'!$D$7)^BH$29))),((_xlfn.WEIBULL.DIST(BH$29,$L75,$K75,FALSE)*($R75*(1-$E75)+$Q75*(1-$F75))*((1+'Inputs &amp; Summary'!$D$7)^BH$29))))))</f>
        <v>0</v>
      </c>
      <c r="BI75" s="114">
        <f>$D75*IF(BI$29&gt;'Inputs &amp; Summary'!$D$5,0,IF(BI$29&gt;VLOOKUP($G75,Lists!$J$17:$K$21,2),IF($M75=Lists!$H$3,IF($K75&lt;1,(($S75/$K75)*((1+'Inputs &amp; Summary'!$D$7)^BI$29)),((INT(BI$29/$K75)-INT((BI$29-1)/$K75))*$S75*((1+'Inputs &amp; Summary'!$D$7)^BI$29))),(_xlfn.WEIBULL.DIST(BI$29,$L75,$K75,FALSE)*$S75*((1+'Inputs &amp; Summary'!$D$7)^BI$29))),IF($M75=Lists!$H$3,IF($K75&lt;1,((($R75*(1-$E75)+$Q75*(1-$F75))/$K75)*((1+'Inputs &amp; Summary'!$D$7)^BI$29)),((INT(BI$29/$K75)-INT((BI$29-1)/$K75))*($R75*(1-$E75)+$Q75*(1-$F75))*((1+'Inputs &amp; Summary'!$D$7)^BI$29))),((_xlfn.WEIBULL.DIST(BI$29,$L75,$K75,FALSE)*($R75*(1-$E75)+$Q75*(1-$F75))*((1+'Inputs &amp; Summary'!$D$7)^BI$29))))))</f>
        <v>0</v>
      </c>
      <c r="BJ75" s="114">
        <f>$D75*IF(BJ$29&gt;'Inputs &amp; Summary'!$D$5,0,IF(BJ$29&gt;VLOOKUP($G75,Lists!$J$17:$K$21,2),IF($M75=Lists!$H$3,IF($K75&lt;1,(($S75/$K75)*((1+'Inputs &amp; Summary'!$D$7)^BJ$29)),((INT(BJ$29/$K75)-INT((BJ$29-1)/$K75))*$S75*((1+'Inputs &amp; Summary'!$D$7)^BJ$29))),(_xlfn.WEIBULL.DIST(BJ$29,$L75,$K75,FALSE)*$S75*((1+'Inputs &amp; Summary'!$D$7)^BJ$29))),IF($M75=Lists!$H$3,IF($K75&lt;1,((($R75*(1-$E75)+$Q75*(1-$F75))/$K75)*((1+'Inputs &amp; Summary'!$D$7)^BJ$29)),((INT(BJ$29/$K75)-INT((BJ$29-1)/$K75))*($R75*(1-$E75)+$Q75*(1-$F75))*((1+'Inputs &amp; Summary'!$D$7)^BJ$29))),((_xlfn.WEIBULL.DIST(BJ$29,$L75,$K75,FALSE)*($R75*(1-$E75)+$Q75*(1-$F75))*((1+'Inputs &amp; Summary'!$D$7)^BJ$29))))))</f>
        <v>0</v>
      </c>
      <c r="BK75" s="114">
        <f>$D75*IF(BK$29&gt;'Inputs &amp; Summary'!$D$5,0,IF(BK$29&gt;VLOOKUP($G75,Lists!$J$17:$K$21,2),IF($M75=Lists!$H$3,IF($K75&lt;1,(($S75/$K75)*((1+'Inputs &amp; Summary'!$D$7)^BK$29)),((INT(BK$29/$K75)-INT((BK$29-1)/$K75))*$S75*((1+'Inputs &amp; Summary'!$D$7)^BK$29))),(_xlfn.WEIBULL.DIST(BK$29,$L75,$K75,FALSE)*$S75*((1+'Inputs &amp; Summary'!$D$7)^BK$29))),IF($M75=Lists!$H$3,IF($K75&lt;1,((($R75*(1-$E75)+$Q75*(1-$F75))/$K75)*((1+'Inputs &amp; Summary'!$D$7)^BK$29)),((INT(BK$29/$K75)-INT((BK$29-1)/$K75))*($R75*(1-$E75)+$Q75*(1-$F75))*((1+'Inputs &amp; Summary'!$D$7)^BK$29))),((_xlfn.WEIBULL.DIST(BK$29,$L75,$K75,FALSE)*($R75*(1-$E75)+$Q75*(1-$F75))*((1+'Inputs &amp; Summary'!$D$7)^BK$29))))))</f>
        <v>0</v>
      </c>
      <c r="BL75" s="114">
        <f>$D75*IF(BL$29&gt;'Inputs &amp; Summary'!$D$5,0,IF(BL$29&gt;VLOOKUP($G75,Lists!$J$17:$K$21,2),IF($M75=Lists!$H$3,IF($K75&lt;1,(($S75/$K75)*((1+'Inputs &amp; Summary'!$D$7)^BL$29)),((INT(BL$29/$K75)-INT((BL$29-1)/$K75))*$S75*((1+'Inputs &amp; Summary'!$D$7)^BL$29))),(_xlfn.WEIBULL.DIST(BL$29,$L75,$K75,FALSE)*$S75*((1+'Inputs &amp; Summary'!$D$7)^BL$29))),IF($M75=Lists!$H$3,IF($K75&lt;1,((($R75*(1-$E75)+$Q75*(1-$F75))/$K75)*((1+'Inputs &amp; Summary'!$D$7)^BL$29)),((INT(BL$29/$K75)-INT((BL$29-1)/$K75))*($R75*(1-$E75)+$Q75*(1-$F75))*((1+'Inputs &amp; Summary'!$D$7)^BL$29))),((_xlfn.WEIBULL.DIST(BL$29,$L75,$K75,FALSE)*($R75*(1-$E75)+$Q75*(1-$F75))*((1+'Inputs &amp; Summary'!$D$7)^BL$29))))))</f>
        <v>0</v>
      </c>
    </row>
    <row r="76" spans="1:64" x14ac:dyDescent="0.3">
      <c r="A76" s="79" t="s">
        <v>200</v>
      </c>
      <c r="B76" s="33" t="s">
        <v>152</v>
      </c>
      <c r="C76" s="33" t="s">
        <v>237</v>
      </c>
      <c r="D76" s="68">
        <v>0</v>
      </c>
      <c r="E76" s="68">
        <v>1</v>
      </c>
      <c r="F76" s="68">
        <v>1</v>
      </c>
      <c r="G76" s="213" t="s">
        <v>440</v>
      </c>
      <c r="H76" s="34" t="s">
        <v>291</v>
      </c>
      <c r="I76" s="34" t="s">
        <v>94</v>
      </c>
      <c r="J76" s="33">
        <f>VLOOKUP(I76,'Labor Rates'!$A$1:$B$16,2)</f>
        <v>21.23076923076923</v>
      </c>
      <c r="K76" s="35">
        <v>50</v>
      </c>
      <c r="L76" s="35">
        <v>3</v>
      </c>
      <c r="M76" s="36" t="s">
        <v>249</v>
      </c>
      <c r="N76" s="84">
        <f>'Inputs &amp; Summary'!$D$19</f>
        <v>1443</v>
      </c>
      <c r="O76" s="35">
        <v>0.25</v>
      </c>
      <c r="P76" s="5">
        <v>50</v>
      </c>
      <c r="Q76" s="73">
        <f t="shared" si="11"/>
        <v>7659</v>
      </c>
      <c r="R76" s="73">
        <f t="shared" si="12"/>
        <v>72150</v>
      </c>
      <c r="S76" s="74">
        <f t="shared" si="13"/>
        <v>0</v>
      </c>
      <c r="T76" s="88"/>
      <c r="U76" s="80"/>
      <c r="V76" s="87">
        <f t="shared" si="14"/>
        <v>0</v>
      </c>
      <c r="W76" s="87">
        <f>NPV('Inputs &amp; Summary'!$D$6,Y76:BL76)</f>
        <v>0</v>
      </c>
      <c r="X76" s="90">
        <f t="shared" si="15"/>
        <v>0</v>
      </c>
      <c r="Y76" s="114">
        <f>$D76*IF(Y$29&gt;'Inputs &amp; Summary'!$D$5,0,IF(Y$29&gt;VLOOKUP($G76,Lists!$J$17:$K$21,2),IF($M76=Lists!$H$3,IF($K76&lt;1,(($S76/$K76)*((1+'Inputs &amp; Summary'!$D$7)^Y$29)),((INT(Y$29/$K76)-INT((Y$29-1)/$K76))*$S76*((1+'Inputs &amp; Summary'!$D$7)^Y$29))),(_xlfn.WEIBULL.DIST(Y$29,$L76,$K76,FALSE)*$S76*((1+'Inputs &amp; Summary'!$D$7)^Y$29))),IF($M76=Lists!$H$3,IF($K76&lt;1,((($R76*(1-$E76)+$Q76*(1-$F76))/$K76)*((1+'Inputs &amp; Summary'!$D$7)^Y$29)),((INT(Y$29/$K76)-INT((Y$29-1)/$K76))*($R76*(1-$E76)+$Q76*(1-$F76))*((1+'Inputs &amp; Summary'!$D$7)^Y$29))),((_xlfn.WEIBULL.DIST(Y$29,$L76,$K76,FALSE)*($R76*(1-$E76)+$Q76*(1-$F76))*((1+'Inputs &amp; Summary'!$D$7)^Y$29))))))</f>
        <v>0</v>
      </c>
      <c r="Z76" s="114">
        <f>$D76*IF(Z$29&gt;'Inputs &amp; Summary'!$D$5,0,IF(Z$29&gt;VLOOKUP($G76,Lists!$J$17:$K$21,2),IF($M76=Lists!$H$3,IF($K76&lt;1,(($S76/$K76)*((1+'Inputs &amp; Summary'!$D$7)^Z$29)),((INT(Z$29/$K76)-INT((Z$29-1)/$K76))*$S76*((1+'Inputs &amp; Summary'!$D$7)^Z$29))),(_xlfn.WEIBULL.DIST(Z$29,$L76,$K76,FALSE)*$S76*((1+'Inputs &amp; Summary'!$D$7)^Z$29))),IF($M76=Lists!$H$3,IF($K76&lt;1,((($R76*(1-$E76)+$Q76*(1-$F76))/$K76)*((1+'Inputs &amp; Summary'!$D$7)^Z$29)),((INT(Z$29/$K76)-INT((Z$29-1)/$K76))*($R76*(1-$E76)+$Q76*(1-$F76))*((1+'Inputs &amp; Summary'!$D$7)^Z$29))),((_xlfn.WEIBULL.DIST(Z$29,$L76,$K76,FALSE)*($R76*(1-$E76)+$Q76*(1-$F76))*((1+'Inputs &amp; Summary'!$D$7)^Z$29))))))</f>
        <v>0</v>
      </c>
      <c r="AA76" s="114">
        <f>$D76*IF(AA$29&gt;'Inputs &amp; Summary'!$D$5,0,IF(AA$29&gt;VLOOKUP($G76,Lists!$J$17:$K$21,2),IF($M76=Lists!$H$3,IF($K76&lt;1,(($S76/$K76)*((1+'Inputs &amp; Summary'!$D$7)^AA$29)),((INT(AA$29/$K76)-INT((AA$29-1)/$K76))*$S76*((1+'Inputs &amp; Summary'!$D$7)^AA$29))),(_xlfn.WEIBULL.DIST(AA$29,$L76,$K76,FALSE)*$S76*((1+'Inputs &amp; Summary'!$D$7)^AA$29))),IF($M76=Lists!$H$3,IF($K76&lt;1,((($R76*(1-$E76)+$Q76*(1-$F76))/$K76)*((1+'Inputs &amp; Summary'!$D$7)^AA$29)),((INT(AA$29/$K76)-INT((AA$29-1)/$K76))*($R76*(1-$E76)+$Q76*(1-$F76))*((1+'Inputs &amp; Summary'!$D$7)^AA$29))),((_xlfn.WEIBULL.DIST(AA$29,$L76,$K76,FALSE)*($R76*(1-$E76)+$Q76*(1-$F76))*((1+'Inputs &amp; Summary'!$D$7)^AA$29))))))</f>
        <v>0</v>
      </c>
      <c r="AB76" s="114">
        <f>$D76*IF(AB$29&gt;'Inputs &amp; Summary'!$D$5,0,IF(AB$29&gt;VLOOKUP($G76,Lists!$J$17:$K$21,2),IF($M76=Lists!$H$3,IF($K76&lt;1,(($S76/$K76)*((1+'Inputs &amp; Summary'!$D$7)^AB$29)),((INT(AB$29/$K76)-INT((AB$29-1)/$K76))*$S76*((1+'Inputs &amp; Summary'!$D$7)^AB$29))),(_xlfn.WEIBULL.DIST(AB$29,$L76,$K76,FALSE)*$S76*((1+'Inputs &amp; Summary'!$D$7)^AB$29))),IF($M76=Lists!$H$3,IF($K76&lt;1,((($R76*(1-$E76)+$Q76*(1-$F76))/$K76)*((1+'Inputs &amp; Summary'!$D$7)^AB$29)),((INT(AB$29/$K76)-INT((AB$29-1)/$K76))*($R76*(1-$E76)+$Q76*(1-$F76))*((1+'Inputs &amp; Summary'!$D$7)^AB$29))),((_xlfn.WEIBULL.DIST(AB$29,$L76,$K76,FALSE)*($R76*(1-$E76)+$Q76*(1-$F76))*((1+'Inputs &amp; Summary'!$D$7)^AB$29))))))</f>
        <v>0</v>
      </c>
      <c r="AC76" s="114">
        <f>$D76*IF(AC$29&gt;'Inputs &amp; Summary'!$D$5,0,IF(AC$29&gt;VLOOKUP($G76,Lists!$J$17:$K$21,2),IF($M76=Lists!$H$3,IF($K76&lt;1,(($S76/$K76)*((1+'Inputs &amp; Summary'!$D$7)^AC$29)),((INT(AC$29/$K76)-INT((AC$29-1)/$K76))*$S76*((1+'Inputs &amp; Summary'!$D$7)^AC$29))),(_xlfn.WEIBULL.DIST(AC$29,$L76,$K76,FALSE)*$S76*((1+'Inputs &amp; Summary'!$D$7)^AC$29))),IF($M76=Lists!$H$3,IF($K76&lt;1,((($R76*(1-$E76)+$Q76*(1-$F76))/$K76)*((1+'Inputs &amp; Summary'!$D$7)^AC$29)),((INT(AC$29/$K76)-INT((AC$29-1)/$K76))*($R76*(1-$E76)+$Q76*(1-$F76))*((1+'Inputs &amp; Summary'!$D$7)^AC$29))),((_xlfn.WEIBULL.DIST(AC$29,$L76,$K76,FALSE)*($R76*(1-$E76)+$Q76*(1-$F76))*((1+'Inputs &amp; Summary'!$D$7)^AC$29))))))</f>
        <v>0</v>
      </c>
      <c r="AD76" s="114">
        <f>$D76*IF(AD$29&gt;'Inputs &amp; Summary'!$D$5,0,IF(AD$29&gt;VLOOKUP($G76,Lists!$J$17:$K$21,2),IF($M76=Lists!$H$3,IF($K76&lt;1,(($S76/$K76)*((1+'Inputs &amp; Summary'!$D$7)^AD$29)),((INT(AD$29/$K76)-INT((AD$29-1)/$K76))*$S76*((1+'Inputs &amp; Summary'!$D$7)^AD$29))),(_xlfn.WEIBULL.DIST(AD$29,$L76,$K76,FALSE)*$S76*((1+'Inputs &amp; Summary'!$D$7)^AD$29))),IF($M76=Lists!$H$3,IF($K76&lt;1,((($R76*(1-$E76)+$Q76*(1-$F76))/$K76)*((1+'Inputs &amp; Summary'!$D$7)^AD$29)),((INT(AD$29/$K76)-INT((AD$29-1)/$K76))*($R76*(1-$E76)+$Q76*(1-$F76))*((1+'Inputs &amp; Summary'!$D$7)^AD$29))),((_xlfn.WEIBULL.DIST(AD$29,$L76,$K76,FALSE)*($R76*(1-$E76)+$Q76*(1-$F76))*((1+'Inputs &amp; Summary'!$D$7)^AD$29))))))</f>
        <v>0</v>
      </c>
      <c r="AE76" s="114">
        <f>$D76*IF(AE$29&gt;'Inputs &amp; Summary'!$D$5,0,IF(AE$29&gt;VLOOKUP($G76,Lists!$J$17:$K$21,2),IF($M76=Lists!$H$3,IF($K76&lt;1,(($S76/$K76)*((1+'Inputs &amp; Summary'!$D$7)^AE$29)),((INT(AE$29/$K76)-INT((AE$29-1)/$K76))*$S76*((1+'Inputs &amp; Summary'!$D$7)^AE$29))),(_xlfn.WEIBULL.DIST(AE$29,$L76,$K76,FALSE)*$S76*((1+'Inputs &amp; Summary'!$D$7)^AE$29))),IF($M76=Lists!$H$3,IF($K76&lt;1,((($R76*(1-$E76)+$Q76*(1-$F76))/$K76)*((1+'Inputs &amp; Summary'!$D$7)^AE$29)),((INT(AE$29/$K76)-INT((AE$29-1)/$K76))*($R76*(1-$E76)+$Q76*(1-$F76))*((1+'Inputs &amp; Summary'!$D$7)^AE$29))),((_xlfn.WEIBULL.DIST(AE$29,$L76,$K76,FALSE)*($R76*(1-$E76)+$Q76*(1-$F76))*((1+'Inputs &amp; Summary'!$D$7)^AE$29))))))</f>
        <v>0</v>
      </c>
      <c r="AF76" s="114">
        <f>$D76*IF(AF$29&gt;'Inputs &amp; Summary'!$D$5,0,IF(AF$29&gt;VLOOKUP($G76,Lists!$J$17:$K$21,2),IF($M76=Lists!$H$3,IF($K76&lt;1,(($S76/$K76)*((1+'Inputs &amp; Summary'!$D$7)^AF$29)),((INT(AF$29/$K76)-INT((AF$29-1)/$K76))*$S76*((1+'Inputs &amp; Summary'!$D$7)^AF$29))),(_xlfn.WEIBULL.DIST(AF$29,$L76,$K76,FALSE)*$S76*((1+'Inputs &amp; Summary'!$D$7)^AF$29))),IF($M76=Lists!$H$3,IF($K76&lt;1,((($R76*(1-$E76)+$Q76*(1-$F76))/$K76)*((1+'Inputs &amp; Summary'!$D$7)^AF$29)),((INT(AF$29/$K76)-INT((AF$29-1)/$K76))*($R76*(1-$E76)+$Q76*(1-$F76))*((1+'Inputs &amp; Summary'!$D$7)^AF$29))),((_xlfn.WEIBULL.DIST(AF$29,$L76,$K76,FALSE)*($R76*(1-$E76)+$Q76*(1-$F76))*((1+'Inputs &amp; Summary'!$D$7)^AF$29))))))</f>
        <v>0</v>
      </c>
      <c r="AG76" s="114">
        <f>$D76*IF(AG$29&gt;'Inputs &amp; Summary'!$D$5,0,IF(AG$29&gt;VLOOKUP($G76,Lists!$J$17:$K$21,2),IF($M76=Lists!$H$3,IF($K76&lt;1,(($S76/$K76)*((1+'Inputs &amp; Summary'!$D$7)^AG$29)),((INT(AG$29/$K76)-INT((AG$29-1)/$K76))*$S76*((1+'Inputs &amp; Summary'!$D$7)^AG$29))),(_xlfn.WEIBULL.DIST(AG$29,$L76,$K76,FALSE)*$S76*((1+'Inputs &amp; Summary'!$D$7)^AG$29))),IF($M76=Lists!$H$3,IF($K76&lt;1,((($R76*(1-$E76)+$Q76*(1-$F76))/$K76)*((1+'Inputs &amp; Summary'!$D$7)^AG$29)),((INT(AG$29/$K76)-INT((AG$29-1)/$K76))*($R76*(1-$E76)+$Q76*(1-$F76))*((1+'Inputs &amp; Summary'!$D$7)^AG$29))),((_xlfn.WEIBULL.DIST(AG$29,$L76,$K76,FALSE)*($R76*(1-$E76)+$Q76*(1-$F76))*((1+'Inputs &amp; Summary'!$D$7)^AG$29))))))</f>
        <v>0</v>
      </c>
      <c r="AH76" s="114">
        <f>$D76*IF(AH$29&gt;'Inputs &amp; Summary'!$D$5,0,IF(AH$29&gt;VLOOKUP($G76,Lists!$J$17:$K$21,2),IF($M76=Lists!$H$3,IF($K76&lt;1,(($S76/$K76)*((1+'Inputs &amp; Summary'!$D$7)^AH$29)),((INT(AH$29/$K76)-INT((AH$29-1)/$K76))*$S76*((1+'Inputs &amp; Summary'!$D$7)^AH$29))),(_xlfn.WEIBULL.DIST(AH$29,$L76,$K76,FALSE)*$S76*((1+'Inputs &amp; Summary'!$D$7)^AH$29))),IF($M76=Lists!$H$3,IF($K76&lt;1,((($R76*(1-$E76)+$Q76*(1-$F76))/$K76)*((1+'Inputs &amp; Summary'!$D$7)^AH$29)),((INT(AH$29/$K76)-INT((AH$29-1)/$K76))*($R76*(1-$E76)+$Q76*(1-$F76))*((1+'Inputs &amp; Summary'!$D$7)^AH$29))),((_xlfn.WEIBULL.DIST(AH$29,$L76,$K76,FALSE)*($R76*(1-$E76)+$Q76*(1-$F76))*((1+'Inputs &amp; Summary'!$D$7)^AH$29))))))</f>
        <v>0</v>
      </c>
      <c r="AI76" s="114">
        <f>$D76*IF(AI$29&gt;'Inputs &amp; Summary'!$D$5,0,IF(AI$29&gt;VLOOKUP($G76,Lists!$J$17:$K$21,2),IF($M76=Lists!$H$3,IF($K76&lt;1,(($S76/$K76)*((1+'Inputs &amp; Summary'!$D$7)^AI$29)),((INT(AI$29/$K76)-INT((AI$29-1)/$K76))*$S76*((1+'Inputs &amp; Summary'!$D$7)^AI$29))),(_xlfn.WEIBULL.DIST(AI$29,$L76,$K76,FALSE)*$S76*((1+'Inputs &amp; Summary'!$D$7)^AI$29))),IF($M76=Lists!$H$3,IF($K76&lt;1,((($R76*(1-$E76)+$Q76*(1-$F76))/$K76)*((1+'Inputs &amp; Summary'!$D$7)^AI$29)),((INT(AI$29/$K76)-INT((AI$29-1)/$K76))*($R76*(1-$E76)+$Q76*(1-$F76))*((1+'Inputs &amp; Summary'!$D$7)^AI$29))),((_xlfn.WEIBULL.DIST(AI$29,$L76,$K76,FALSE)*($R76*(1-$E76)+$Q76*(1-$F76))*((1+'Inputs &amp; Summary'!$D$7)^AI$29))))))</f>
        <v>0</v>
      </c>
      <c r="AJ76" s="114">
        <f>$D76*IF(AJ$29&gt;'Inputs &amp; Summary'!$D$5,0,IF(AJ$29&gt;VLOOKUP($G76,Lists!$J$17:$K$21,2),IF($M76=Lists!$H$3,IF($K76&lt;1,(($S76/$K76)*((1+'Inputs &amp; Summary'!$D$7)^AJ$29)),((INT(AJ$29/$K76)-INT((AJ$29-1)/$K76))*$S76*((1+'Inputs &amp; Summary'!$D$7)^AJ$29))),(_xlfn.WEIBULL.DIST(AJ$29,$L76,$K76,FALSE)*$S76*((1+'Inputs &amp; Summary'!$D$7)^AJ$29))),IF($M76=Lists!$H$3,IF($K76&lt;1,((($R76*(1-$E76)+$Q76*(1-$F76))/$K76)*((1+'Inputs &amp; Summary'!$D$7)^AJ$29)),((INT(AJ$29/$K76)-INT((AJ$29-1)/$K76))*($R76*(1-$E76)+$Q76*(1-$F76))*((1+'Inputs &amp; Summary'!$D$7)^AJ$29))),((_xlfn.WEIBULL.DIST(AJ$29,$L76,$K76,FALSE)*($R76*(1-$E76)+$Q76*(1-$F76))*((1+'Inputs &amp; Summary'!$D$7)^AJ$29))))))</f>
        <v>0</v>
      </c>
      <c r="AK76" s="114">
        <f>$D76*IF(AK$29&gt;'Inputs &amp; Summary'!$D$5,0,IF(AK$29&gt;VLOOKUP($G76,Lists!$J$17:$K$21,2),IF($M76=Lists!$H$3,IF($K76&lt;1,(($S76/$K76)*((1+'Inputs &amp; Summary'!$D$7)^AK$29)),((INT(AK$29/$K76)-INT((AK$29-1)/$K76))*$S76*((1+'Inputs &amp; Summary'!$D$7)^AK$29))),(_xlfn.WEIBULL.DIST(AK$29,$L76,$K76,FALSE)*$S76*((1+'Inputs &amp; Summary'!$D$7)^AK$29))),IF($M76=Lists!$H$3,IF($K76&lt;1,((($R76*(1-$E76)+$Q76*(1-$F76))/$K76)*((1+'Inputs &amp; Summary'!$D$7)^AK$29)),((INT(AK$29/$K76)-INT((AK$29-1)/$K76))*($R76*(1-$E76)+$Q76*(1-$F76))*((1+'Inputs &amp; Summary'!$D$7)^AK$29))),((_xlfn.WEIBULL.DIST(AK$29,$L76,$K76,FALSE)*($R76*(1-$E76)+$Q76*(1-$F76))*((1+'Inputs &amp; Summary'!$D$7)^AK$29))))))</f>
        <v>0</v>
      </c>
      <c r="AL76" s="114">
        <f>$D76*IF(AL$29&gt;'Inputs &amp; Summary'!$D$5,0,IF(AL$29&gt;VLOOKUP($G76,Lists!$J$17:$K$21,2),IF($M76=Lists!$H$3,IF($K76&lt;1,(($S76/$K76)*((1+'Inputs &amp; Summary'!$D$7)^AL$29)),((INT(AL$29/$K76)-INT((AL$29-1)/$K76))*$S76*((1+'Inputs &amp; Summary'!$D$7)^AL$29))),(_xlfn.WEIBULL.DIST(AL$29,$L76,$K76,FALSE)*$S76*((1+'Inputs &amp; Summary'!$D$7)^AL$29))),IF($M76=Lists!$H$3,IF($K76&lt;1,((($R76*(1-$E76)+$Q76*(1-$F76))/$K76)*((1+'Inputs &amp; Summary'!$D$7)^AL$29)),((INT(AL$29/$K76)-INT((AL$29-1)/$K76))*($R76*(1-$E76)+$Q76*(1-$F76))*((1+'Inputs &amp; Summary'!$D$7)^AL$29))),((_xlfn.WEIBULL.DIST(AL$29,$L76,$K76,FALSE)*($R76*(1-$E76)+$Q76*(1-$F76))*((1+'Inputs &amp; Summary'!$D$7)^AL$29))))))</f>
        <v>0</v>
      </c>
      <c r="AM76" s="114">
        <f>$D76*IF(AM$29&gt;'Inputs &amp; Summary'!$D$5,0,IF(AM$29&gt;VLOOKUP($G76,Lists!$J$17:$K$21,2),IF($M76=Lists!$H$3,IF($K76&lt;1,(($S76/$K76)*((1+'Inputs &amp; Summary'!$D$7)^AM$29)),((INT(AM$29/$K76)-INT((AM$29-1)/$K76))*$S76*((1+'Inputs &amp; Summary'!$D$7)^AM$29))),(_xlfn.WEIBULL.DIST(AM$29,$L76,$K76,FALSE)*$S76*((1+'Inputs &amp; Summary'!$D$7)^AM$29))),IF($M76=Lists!$H$3,IF($K76&lt;1,((($R76*(1-$E76)+$Q76*(1-$F76))/$K76)*((1+'Inputs &amp; Summary'!$D$7)^AM$29)),((INT(AM$29/$K76)-INT((AM$29-1)/$K76))*($R76*(1-$E76)+$Q76*(1-$F76))*((1+'Inputs &amp; Summary'!$D$7)^AM$29))),((_xlfn.WEIBULL.DIST(AM$29,$L76,$K76,FALSE)*($R76*(1-$E76)+$Q76*(1-$F76))*((1+'Inputs &amp; Summary'!$D$7)^AM$29))))))</f>
        <v>0</v>
      </c>
      <c r="AN76" s="114">
        <f>$D76*IF(AN$29&gt;'Inputs &amp; Summary'!$D$5,0,IF(AN$29&gt;VLOOKUP($G76,Lists!$J$17:$K$21,2),IF($M76=Lists!$H$3,IF($K76&lt;1,(($S76/$K76)*((1+'Inputs &amp; Summary'!$D$7)^AN$29)),((INT(AN$29/$K76)-INT((AN$29-1)/$K76))*$S76*((1+'Inputs &amp; Summary'!$D$7)^AN$29))),(_xlfn.WEIBULL.DIST(AN$29,$L76,$K76,FALSE)*$S76*((1+'Inputs &amp; Summary'!$D$7)^AN$29))),IF($M76=Lists!$H$3,IF($K76&lt;1,((($R76*(1-$E76)+$Q76*(1-$F76))/$K76)*((1+'Inputs &amp; Summary'!$D$7)^AN$29)),((INT(AN$29/$K76)-INT((AN$29-1)/$K76))*($R76*(1-$E76)+$Q76*(1-$F76))*((1+'Inputs &amp; Summary'!$D$7)^AN$29))),((_xlfn.WEIBULL.DIST(AN$29,$L76,$K76,FALSE)*($R76*(1-$E76)+$Q76*(1-$F76))*((1+'Inputs &amp; Summary'!$D$7)^AN$29))))))</f>
        <v>0</v>
      </c>
      <c r="AO76" s="114">
        <f>$D76*IF(AO$29&gt;'Inputs &amp; Summary'!$D$5,0,IF(AO$29&gt;VLOOKUP($G76,Lists!$J$17:$K$21,2),IF($M76=Lists!$H$3,IF($K76&lt;1,(($S76/$K76)*((1+'Inputs &amp; Summary'!$D$7)^AO$29)),((INT(AO$29/$K76)-INT((AO$29-1)/$K76))*$S76*((1+'Inputs &amp; Summary'!$D$7)^AO$29))),(_xlfn.WEIBULL.DIST(AO$29,$L76,$K76,FALSE)*$S76*((1+'Inputs &amp; Summary'!$D$7)^AO$29))),IF($M76=Lists!$H$3,IF($K76&lt;1,((($R76*(1-$E76)+$Q76*(1-$F76))/$K76)*((1+'Inputs &amp; Summary'!$D$7)^AO$29)),((INT(AO$29/$K76)-INT((AO$29-1)/$K76))*($R76*(1-$E76)+$Q76*(1-$F76))*((1+'Inputs &amp; Summary'!$D$7)^AO$29))),((_xlfn.WEIBULL.DIST(AO$29,$L76,$K76,FALSE)*($R76*(1-$E76)+$Q76*(1-$F76))*((1+'Inputs &amp; Summary'!$D$7)^AO$29))))))</f>
        <v>0</v>
      </c>
      <c r="AP76" s="114">
        <f>$D76*IF(AP$29&gt;'Inputs &amp; Summary'!$D$5,0,IF(AP$29&gt;VLOOKUP($G76,Lists!$J$17:$K$21,2),IF($M76=Lists!$H$3,IF($K76&lt;1,(($S76/$K76)*((1+'Inputs &amp; Summary'!$D$7)^AP$29)),((INT(AP$29/$K76)-INT((AP$29-1)/$K76))*$S76*((1+'Inputs &amp; Summary'!$D$7)^AP$29))),(_xlfn.WEIBULL.DIST(AP$29,$L76,$K76,FALSE)*$S76*((1+'Inputs &amp; Summary'!$D$7)^AP$29))),IF($M76=Lists!$H$3,IF($K76&lt;1,((($R76*(1-$E76)+$Q76*(1-$F76))/$K76)*((1+'Inputs &amp; Summary'!$D$7)^AP$29)),((INT(AP$29/$K76)-INT((AP$29-1)/$K76))*($R76*(1-$E76)+$Q76*(1-$F76))*((1+'Inputs &amp; Summary'!$D$7)^AP$29))),((_xlfn.WEIBULL.DIST(AP$29,$L76,$K76,FALSE)*($R76*(1-$E76)+$Q76*(1-$F76))*((1+'Inputs &amp; Summary'!$D$7)^AP$29))))))</f>
        <v>0</v>
      </c>
      <c r="AQ76" s="114">
        <f>$D76*IF(AQ$29&gt;'Inputs &amp; Summary'!$D$5,0,IF(AQ$29&gt;VLOOKUP($G76,Lists!$J$17:$K$21,2),IF($M76=Lists!$H$3,IF($K76&lt;1,(($S76/$K76)*((1+'Inputs &amp; Summary'!$D$7)^AQ$29)),((INT(AQ$29/$K76)-INT((AQ$29-1)/$K76))*$S76*((1+'Inputs &amp; Summary'!$D$7)^AQ$29))),(_xlfn.WEIBULL.DIST(AQ$29,$L76,$K76,FALSE)*$S76*((1+'Inputs &amp; Summary'!$D$7)^AQ$29))),IF($M76=Lists!$H$3,IF($K76&lt;1,((($R76*(1-$E76)+$Q76*(1-$F76))/$K76)*((1+'Inputs &amp; Summary'!$D$7)^AQ$29)),((INT(AQ$29/$K76)-INT((AQ$29-1)/$K76))*($R76*(1-$E76)+$Q76*(1-$F76))*((1+'Inputs &amp; Summary'!$D$7)^AQ$29))),((_xlfn.WEIBULL.DIST(AQ$29,$L76,$K76,FALSE)*($R76*(1-$E76)+$Q76*(1-$F76))*((1+'Inputs &amp; Summary'!$D$7)^AQ$29))))))</f>
        <v>0</v>
      </c>
      <c r="AR76" s="114">
        <f>$D76*IF(AR$29&gt;'Inputs &amp; Summary'!$D$5,0,IF(AR$29&gt;VLOOKUP($G76,Lists!$J$17:$K$21,2),IF($M76=Lists!$H$3,IF($K76&lt;1,(($S76/$K76)*((1+'Inputs &amp; Summary'!$D$7)^AR$29)),((INT(AR$29/$K76)-INT((AR$29-1)/$K76))*$S76*((1+'Inputs &amp; Summary'!$D$7)^AR$29))),(_xlfn.WEIBULL.DIST(AR$29,$L76,$K76,FALSE)*$S76*((1+'Inputs &amp; Summary'!$D$7)^AR$29))),IF($M76=Lists!$H$3,IF($K76&lt;1,((($R76*(1-$E76)+$Q76*(1-$F76))/$K76)*((1+'Inputs &amp; Summary'!$D$7)^AR$29)),((INT(AR$29/$K76)-INT((AR$29-1)/$K76))*($R76*(1-$E76)+$Q76*(1-$F76))*((1+'Inputs &amp; Summary'!$D$7)^AR$29))),((_xlfn.WEIBULL.DIST(AR$29,$L76,$K76,FALSE)*($R76*(1-$E76)+$Q76*(1-$F76))*((1+'Inputs &amp; Summary'!$D$7)^AR$29))))))</f>
        <v>0</v>
      </c>
      <c r="AS76" s="114">
        <f>$D76*IF(AS$29&gt;'Inputs &amp; Summary'!$D$5,0,IF(AS$29&gt;VLOOKUP($G76,Lists!$J$17:$K$21,2),IF($M76=Lists!$H$3,IF($K76&lt;1,(($S76/$K76)*((1+'Inputs &amp; Summary'!$D$7)^AS$29)),((INT(AS$29/$K76)-INT((AS$29-1)/$K76))*$S76*((1+'Inputs &amp; Summary'!$D$7)^AS$29))),(_xlfn.WEIBULL.DIST(AS$29,$L76,$K76,FALSE)*$S76*((1+'Inputs &amp; Summary'!$D$7)^AS$29))),IF($M76=Lists!$H$3,IF($K76&lt;1,((($R76*(1-$E76)+$Q76*(1-$F76))/$K76)*((1+'Inputs &amp; Summary'!$D$7)^AS$29)),((INT(AS$29/$K76)-INT((AS$29-1)/$K76))*($R76*(1-$E76)+$Q76*(1-$F76))*((1+'Inputs &amp; Summary'!$D$7)^AS$29))),((_xlfn.WEIBULL.DIST(AS$29,$L76,$K76,FALSE)*($R76*(1-$E76)+$Q76*(1-$F76))*((1+'Inputs &amp; Summary'!$D$7)^AS$29))))))</f>
        <v>0</v>
      </c>
      <c r="AT76" s="114">
        <f>$D76*IF(AT$29&gt;'Inputs &amp; Summary'!$D$5,0,IF(AT$29&gt;VLOOKUP($G76,Lists!$J$17:$K$21,2),IF($M76=Lists!$H$3,IF($K76&lt;1,(($S76/$K76)*((1+'Inputs &amp; Summary'!$D$7)^AT$29)),((INT(AT$29/$K76)-INT((AT$29-1)/$K76))*$S76*((1+'Inputs &amp; Summary'!$D$7)^AT$29))),(_xlfn.WEIBULL.DIST(AT$29,$L76,$K76,FALSE)*$S76*((1+'Inputs &amp; Summary'!$D$7)^AT$29))),IF($M76=Lists!$H$3,IF($K76&lt;1,((($R76*(1-$E76)+$Q76*(1-$F76))/$K76)*((1+'Inputs &amp; Summary'!$D$7)^AT$29)),((INT(AT$29/$K76)-INT((AT$29-1)/$K76))*($R76*(1-$E76)+$Q76*(1-$F76))*((1+'Inputs &amp; Summary'!$D$7)^AT$29))),((_xlfn.WEIBULL.DIST(AT$29,$L76,$K76,FALSE)*($R76*(1-$E76)+$Q76*(1-$F76))*((1+'Inputs &amp; Summary'!$D$7)^AT$29))))))</f>
        <v>0</v>
      </c>
      <c r="AU76" s="114">
        <f>$D76*IF(AU$29&gt;'Inputs &amp; Summary'!$D$5,0,IF(AU$29&gt;VLOOKUP($G76,Lists!$J$17:$K$21,2),IF($M76=Lists!$H$3,IF($K76&lt;1,(($S76/$K76)*((1+'Inputs &amp; Summary'!$D$7)^AU$29)),((INT(AU$29/$K76)-INT((AU$29-1)/$K76))*$S76*((1+'Inputs &amp; Summary'!$D$7)^AU$29))),(_xlfn.WEIBULL.DIST(AU$29,$L76,$K76,FALSE)*$S76*((1+'Inputs &amp; Summary'!$D$7)^AU$29))),IF($M76=Lists!$H$3,IF($K76&lt;1,((($R76*(1-$E76)+$Q76*(1-$F76))/$K76)*((1+'Inputs &amp; Summary'!$D$7)^AU$29)),((INT(AU$29/$K76)-INT((AU$29-1)/$K76))*($R76*(1-$E76)+$Q76*(1-$F76))*((1+'Inputs &amp; Summary'!$D$7)^AU$29))),((_xlfn.WEIBULL.DIST(AU$29,$L76,$K76,FALSE)*($R76*(1-$E76)+$Q76*(1-$F76))*((1+'Inputs &amp; Summary'!$D$7)^AU$29))))))</f>
        <v>0</v>
      </c>
      <c r="AV76" s="114">
        <f>$D76*IF(AV$29&gt;'Inputs &amp; Summary'!$D$5,0,IF(AV$29&gt;VLOOKUP($G76,Lists!$J$17:$K$21,2),IF($M76=Lists!$H$3,IF($K76&lt;1,(($S76/$K76)*((1+'Inputs &amp; Summary'!$D$7)^AV$29)),((INT(AV$29/$K76)-INT((AV$29-1)/$K76))*$S76*((1+'Inputs &amp; Summary'!$D$7)^AV$29))),(_xlfn.WEIBULL.DIST(AV$29,$L76,$K76,FALSE)*$S76*((1+'Inputs &amp; Summary'!$D$7)^AV$29))),IF($M76=Lists!$H$3,IF($K76&lt;1,((($R76*(1-$E76)+$Q76*(1-$F76))/$K76)*((1+'Inputs &amp; Summary'!$D$7)^AV$29)),((INT(AV$29/$K76)-INT((AV$29-1)/$K76))*($R76*(1-$E76)+$Q76*(1-$F76))*((1+'Inputs &amp; Summary'!$D$7)^AV$29))),((_xlfn.WEIBULL.DIST(AV$29,$L76,$K76,FALSE)*($R76*(1-$E76)+$Q76*(1-$F76))*((1+'Inputs &amp; Summary'!$D$7)^AV$29))))))</f>
        <v>0</v>
      </c>
      <c r="AW76" s="114">
        <f>$D76*IF(AW$29&gt;'Inputs &amp; Summary'!$D$5,0,IF(AW$29&gt;VLOOKUP($G76,Lists!$J$17:$K$21,2),IF($M76=Lists!$H$3,IF($K76&lt;1,(($S76/$K76)*((1+'Inputs &amp; Summary'!$D$7)^AW$29)),((INT(AW$29/$K76)-INT((AW$29-1)/$K76))*$S76*((1+'Inputs &amp; Summary'!$D$7)^AW$29))),(_xlfn.WEIBULL.DIST(AW$29,$L76,$K76,FALSE)*$S76*((1+'Inputs &amp; Summary'!$D$7)^AW$29))),IF($M76=Lists!$H$3,IF($K76&lt;1,((($R76*(1-$E76)+$Q76*(1-$F76))/$K76)*((1+'Inputs &amp; Summary'!$D$7)^AW$29)),((INT(AW$29/$K76)-INT((AW$29-1)/$K76))*($R76*(1-$E76)+$Q76*(1-$F76))*((1+'Inputs &amp; Summary'!$D$7)^AW$29))),((_xlfn.WEIBULL.DIST(AW$29,$L76,$K76,FALSE)*($R76*(1-$E76)+$Q76*(1-$F76))*((1+'Inputs &amp; Summary'!$D$7)^AW$29))))))</f>
        <v>0</v>
      </c>
      <c r="AX76" s="114">
        <f>$D76*IF(AX$29&gt;'Inputs &amp; Summary'!$D$5,0,IF(AX$29&gt;VLOOKUP($G76,Lists!$J$17:$K$21,2),IF($M76=Lists!$H$3,IF($K76&lt;1,(($S76/$K76)*((1+'Inputs &amp; Summary'!$D$7)^AX$29)),((INT(AX$29/$K76)-INT((AX$29-1)/$K76))*$S76*((1+'Inputs &amp; Summary'!$D$7)^AX$29))),(_xlfn.WEIBULL.DIST(AX$29,$L76,$K76,FALSE)*$S76*((1+'Inputs &amp; Summary'!$D$7)^AX$29))),IF($M76=Lists!$H$3,IF($K76&lt;1,((($R76*(1-$E76)+$Q76*(1-$F76))/$K76)*((1+'Inputs &amp; Summary'!$D$7)^AX$29)),((INT(AX$29/$K76)-INT((AX$29-1)/$K76))*($R76*(1-$E76)+$Q76*(1-$F76))*((1+'Inputs &amp; Summary'!$D$7)^AX$29))),((_xlfn.WEIBULL.DIST(AX$29,$L76,$K76,FALSE)*($R76*(1-$E76)+$Q76*(1-$F76))*((1+'Inputs &amp; Summary'!$D$7)^AX$29))))))</f>
        <v>0</v>
      </c>
      <c r="AY76" s="114">
        <f>$D76*IF(AY$29&gt;'Inputs &amp; Summary'!$D$5,0,IF(AY$29&gt;VLOOKUP($G76,Lists!$J$17:$K$21,2),IF($M76=Lists!$H$3,IF($K76&lt;1,(($S76/$K76)*((1+'Inputs &amp; Summary'!$D$7)^AY$29)),((INT(AY$29/$K76)-INT((AY$29-1)/$K76))*$S76*((1+'Inputs &amp; Summary'!$D$7)^AY$29))),(_xlfn.WEIBULL.DIST(AY$29,$L76,$K76,FALSE)*$S76*((1+'Inputs &amp; Summary'!$D$7)^AY$29))),IF($M76=Lists!$H$3,IF($K76&lt;1,((($R76*(1-$E76)+$Q76*(1-$F76))/$K76)*((1+'Inputs &amp; Summary'!$D$7)^AY$29)),((INT(AY$29/$K76)-INT((AY$29-1)/$K76))*($R76*(1-$E76)+$Q76*(1-$F76))*((1+'Inputs &amp; Summary'!$D$7)^AY$29))),((_xlfn.WEIBULL.DIST(AY$29,$L76,$K76,FALSE)*($R76*(1-$E76)+$Q76*(1-$F76))*((1+'Inputs &amp; Summary'!$D$7)^AY$29))))))</f>
        <v>0</v>
      </c>
      <c r="AZ76" s="114">
        <f>$D76*IF(AZ$29&gt;'Inputs &amp; Summary'!$D$5,0,IF(AZ$29&gt;VLOOKUP($G76,Lists!$J$17:$K$21,2),IF($M76=Lists!$H$3,IF($K76&lt;1,(($S76/$K76)*((1+'Inputs &amp; Summary'!$D$7)^AZ$29)),((INT(AZ$29/$K76)-INT((AZ$29-1)/$K76))*$S76*((1+'Inputs &amp; Summary'!$D$7)^AZ$29))),(_xlfn.WEIBULL.DIST(AZ$29,$L76,$K76,FALSE)*$S76*((1+'Inputs &amp; Summary'!$D$7)^AZ$29))),IF($M76=Lists!$H$3,IF($K76&lt;1,((($R76*(1-$E76)+$Q76*(1-$F76))/$K76)*((1+'Inputs &amp; Summary'!$D$7)^AZ$29)),((INT(AZ$29/$K76)-INT((AZ$29-1)/$K76))*($R76*(1-$E76)+$Q76*(1-$F76))*((1+'Inputs &amp; Summary'!$D$7)^AZ$29))),((_xlfn.WEIBULL.DIST(AZ$29,$L76,$K76,FALSE)*($R76*(1-$E76)+$Q76*(1-$F76))*((1+'Inputs &amp; Summary'!$D$7)^AZ$29))))))</f>
        <v>0</v>
      </c>
      <c r="BA76" s="114">
        <f>$D76*IF(BA$29&gt;'Inputs &amp; Summary'!$D$5,0,IF(BA$29&gt;VLOOKUP($G76,Lists!$J$17:$K$21,2),IF($M76=Lists!$H$3,IF($K76&lt;1,(($S76/$K76)*((1+'Inputs &amp; Summary'!$D$7)^BA$29)),((INT(BA$29/$K76)-INT((BA$29-1)/$K76))*$S76*((1+'Inputs &amp; Summary'!$D$7)^BA$29))),(_xlfn.WEIBULL.DIST(BA$29,$L76,$K76,FALSE)*$S76*((1+'Inputs &amp; Summary'!$D$7)^BA$29))),IF($M76=Lists!$H$3,IF($K76&lt;1,((($R76*(1-$E76)+$Q76*(1-$F76))/$K76)*((1+'Inputs &amp; Summary'!$D$7)^BA$29)),((INT(BA$29/$K76)-INT((BA$29-1)/$K76))*($R76*(1-$E76)+$Q76*(1-$F76))*((1+'Inputs &amp; Summary'!$D$7)^BA$29))),((_xlfn.WEIBULL.DIST(BA$29,$L76,$K76,FALSE)*($R76*(1-$E76)+$Q76*(1-$F76))*((1+'Inputs &amp; Summary'!$D$7)^BA$29))))))</f>
        <v>0</v>
      </c>
      <c r="BB76" s="114">
        <f>$D76*IF(BB$29&gt;'Inputs &amp; Summary'!$D$5,0,IF(BB$29&gt;VLOOKUP($G76,Lists!$J$17:$K$21,2),IF($M76=Lists!$H$3,IF($K76&lt;1,(($S76/$K76)*((1+'Inputs &amp; Summary'!$D$7)^BB$29)),((INT(BB$29/$K76)-INT((BB$29-1)/$K76))*$S76*((1+'Inputs &amp; Summary'!$D$7)^BB$29))),(_xlfn.WEIBULL.DIST(BB$29,$L76,$K76,FALSE)*$S76*((1+'Inputs &amp; Summary'!$D$7)^BB$29))),IF($M76=Lists!$H$3,IF($K76&lt;1,((($R76*(1-$E76)+$Q76*(1-$F76))/$K76)*((1+'Inputs &amp; Summary'!$D$7)^BB$29)),((INT(BB$29/$K76)-INT((BB$29-1)/$K76))*($R76*(1-$E76)+$Q76*(1-$F76))*((1+'Inputs &amp; Summary'!$D$7)^BB$29))),((_xlfn.WEIBULL.DIST(BB$29,$L76,$K76,FALSE)*($R76*(1-$E76)+$Q76*(1-$F76))*((1+'Inputs &amp; Summary'!$D$7)^BB$29))))))</f>
        <v>0</v>
      </c>
      <c r="BC76" s="114">
        <f>$D76*IF(BC$29&gt;'Inputs &amp; Summary'!$D$5,0,IF(BC$29&gt;VLOOKUP($G76,Lists!$J$17:$K$21,2),IF($M76=Lists!$H$3,IF($K76&lt;1,(($S76/$K76)*((1+'Inputs &amp; Summary'!$D$7)^BC$29)),((INT(BC$29/$K76)-INT((BC$29-1)/$K76))*$S76*((1+'Inputs &amp; Summary'!$D$7)^BC$29))),(_xlfn.WEIBULL.DIST(BC$29,$L76,$K76,FALSE)*$S76*((1+'Inputs &amp; Summary'!$D$7)^BC$29))),IF($M76=Lists!$H$3,IF($K76&lt;1,((($R76*(1-$E76)+$Q76*(1-$F76))/$K76)*((1+'Inputs &amp; Summary'!$D$7)^BC$29)),((INT(BC$29/$K76)-INT((BC$29-1)/$K76))*($R76*(1-$E76)+$Q76*(1-$F76))*((1+'Inputs &amp; Summary'!$D$7)^BC$29))),((_xlfn.WEIBULL.DIST(BC$29,$L76,$K76,FALSE)*($R76*(1-$E76)+$Q76*(1-$F76))*((1+'Inputs &amp; Summary'!$D$7)^BC$29))))))</f>
        <v>0</v>
      </c>
      <c r="BD76" s="114">
        <f>$D76*IF(BD$29&gt;'Inputs &amp; Summary'!$D$5,0,IF(BD$29&gt;VLOOKUP($G76,Lists!$J$17:$K$21,2),IF($M76=Lists!$H$3,IF($K76&lt;1,(($S76/$K76)*((1+'Inputs &amp; Summary'!$D$7)^BD$29)),((INT(BD$29/$K76)-INT((BD$29-1)/$K76))*$S76*((1+'Inputs &amp; Summary'!$D$7)^BD$29))),(_xlfn.WEIBULL.DIST(BD$29,$L76,$K76,FALSE)*$S76*((1+'Inputs &amp; Summary'!$D$7)^BD$29))),IF($M76=Lists!$H$3,IF($K76&lt;1,((($R76*(1-$E76)+$Q76*(1-$F76))/$K76)*((1+'Inputs &amp; Summary'!$D$7)^BD$29)),((INT(BD$29/$K76)-INT((BD$29-1)/$K76))*($R76*(1-$E76)+$Q76*(1-$F76))*((1+'Inputs &amp; Summary'!$D$7)^BD$29))),((_xlfn.WEIBULL.DIST(BD$29,$L76,$K76,FALSE)*($R76*(1-$E76)+$Q76*(1-$F76))*((1+'Inputs &amp; Summary'!$D$7)^BD$29))))))</f>
        <v>0</v>
      </c>
      <c r="BE76" s="114">
        <f>$D76*IF(BE$29&gt;'Inputs &amp; Summary'!$D$5,0,IF(BE$29&gt;VLOOKUP($G76,Lists!$J$17:$K$21,2),IF($M76=Lists!$H$3,IF($K76&lt;1,(($S76/$K76)*((1+'Inputs &amp; Summary'!$D$7)^BE$29)),((INT(BE$29/$K76)-INT((BE$29-1)/$K76))*$S76*((1+'Inputs &amp; Summary'!$D$7)^BE$29))),(_xlfn.WEIBULL.DIST(BE$29,$L76,$K76,FALSE)*$S76*((1+'Inputs &amp; Summary'!$D$7)^BE$29))),IF($M76=Lists!$H$3,IF($K76&lt;1,((($R76*(1-$E76)+$Q76*(1-$F76))/$K76)*((1+'Inputs &amp; Summary'!$D$7)^BE$29)),((INT(BE$29/$K76)-INT((BE$29-1)/$K76))*($R76*(1-$E76)+$Q76*(1-$F76))*((1+'Inputs &amp; Summary'!$D$7)^BE$29))),((_xlfn.WEIBULL.DIST(BE$29,$L76,$K76,FALSE)*($R76*(1-$E76)+$Q76*(1-$F76))*((1+'Inputs &amp; Summary'!$D$7)^BE$29))))))</f>
        <v>0</v>
      </c>
      <c r="BF76" s="114">
        <f>$D76*IF(BF$29&gt;'Inputs &amp; Summary'!$D$5,0,IF(BF$29&gt;VLOOKUP($G76,Lists!$J$17:$K$21,2),IF($M76=Lists!$H$3,IF($K76&lt;1,(($S76/$K76)*((1+'Inputs &amp; Summary'!$D$7)^BF$29)),((INT(BF$29/$K76)-INT((BF$29-1)/$K76))*$S76*((1+'Inputs &amp; Summary'!$D$7)^BF$29))),(_xlfn.WEIBULL.DIST(BF$29,$L76,$K76,FALSE)*$S76*((1+'Inputs &amp; Summary'!$D$7)^BF$29))),IF($M76=Lists!$H$3,IF($K76&lt;1,((($R76*(1-$E76)+$Q76*(1-$F76))/$K76)*((1+'Inputs &amp; Summary'!$D$7)^BF$29)),((INT(BF$29/$K76)-INT((BF$29-1)/$K76))*($R76*(1-$E76)+$Q76*(1-$F76))*((1+'Inputs &amp; Summary'!$D$7)^BF$29))),((_xlfn.WEIBULL.DIST(BF$29,$L76,$K76,FALSE)*($R76*(1-$E76)+$Q76*(1-$F76))*((1+'Inputs &amp; Summary'!$D$7)^BF$29))))))</f>
        <v>0</v>
      </c>
      <c r="BG76" s="114">
        <f>$D76*IF(BG$29&gt;'Inputs &amp; Summary'!$D$5,0,IF(BG$29&gt;VLOOKUP($G76,Lists!$J$17:$K$21,2),IF($M76=Lists!$H$3,IF($K76&lt;1,(($S76/$K76)*((1+'Inputs &amp; Summary'!$D$7)^BG$29)),((INT(BG$29/$K76)-INT((BG$29-1)/$K76))*$S76*((1+'Inputs &amp; Summary'!$D$7)^BG$29))),(_xlfn.WEIBULL.DIST(BG$29,$L76,$K76,FALSE)*$S76*((1+'Inputs &amp; Summary'!$D$7)^BG$29))),IF($M76=Lists!$H$3,IF($K76&lt;1,((($R76*(1-$E76)+$Q76*(1-$F76))/$K76)*((1+'Inputs &amp; Summary'!$D$7)^BG$29)),((INT(BG$29/$K76)-INT((BG$29-1)/$K76))*($R76*(1-$E76)+$Q76*(1-$F76))*((1+'Inputs &amp; Summary'!$D$7)^BG$29))),((_xlfn.WEIBULL.DIST(BG$29,$L76,$K76,FALSE)*($R76*(1-$E76)+$Q76*(1-$F76))*((1+'Inputs &amp; Summary'!$D$7)^BG$29))))))</f>
        <v>0</v>
      </c>
      <c r="BH76" s="114">
        <f>$D76*IF(BH$29&gt;'Inputs &amp; Summary'!$D$5,0,IF(BH$29&gt;VLOOKUP($G76,Lists!$J$17:$K$21,2),IF($M76=Lists!$H$3,IF($K76&lt;1,(($S76/$K76)*((1+'Inputs &amp; Summary'!$D$7)^BH$29)),((INT(BH$29/$K76)-INT((BH$29-1)/$K76))*$S76*((1+'Inputs &amp; Summary'!$D$7)^BH$29))),(_xlfn.WEIBULL.DIST(BH$29,$L76,$K76,FALSE)*$S76*((1+'Inputs &amp; Summary'!$D$7)^BH$29))),IF($M76=Lists!$H$3,IF($K76&lt;1,((($R76*(1-$E76)+$Q76*(1-$F76))/$K76)*((1+'Inputs &amp; Summary'!$D$7)^BH$29)),((INT(BH$29/$K76)-INT((BH$29-1)/$K76))*($R76*(1-$E76)+$Q76*(1-$F76))*((1+'Inputs &amp; Summary'!$D$7)^BH$29))),((_xlfn.WEIBULL.DIST(BH$29,$L76,$K76,FALSE)*($R76*(1-$E76)+$Q76*(1-$F76))*((1+'Inputs &amp; Summary'!$D$7)^BH$29))))))</f>
        <v>0</v>
      </c>
      <c r="BI76" s="114">
        <f>$D76*IF(BI$29&gt;'Inputs &amp; Summary'!$D$5,0,IF(BI$29&gt;VLOOKUP($G76,Lists!$J$17:$K$21,2),IF($M76=Lists!$H$3,IF($K76&lt;1,(($S76/$K76)*((1+'Inputs &amp; Summary'!$D$7)^BI$29)),((INT(BI$29/$K76)-INT((BI$29-1)/$K76))*$S76*((1+'Inputs &amp; Summary'!$D$7)^BI$29))),(_xlfn.WEIBULL.DIST(BI$29,$L76,$K76,FALSE)*$S76*((1+'Inputs &amp; Summary'!$D$7)^BI$29))),IF($M76=Lists!$H$3,IF($K76&lt;1,((($R76*(1-$E76)+$Q76*(1-$F76))/$K76)*((1+'Inputs &amp; Summary'!$D$7)^BI$29)),((INT(BI$29/$K76)-INT((BI$29-1)/$K76))*($R76*(1-$E76)+$Q76*(1-$F76))*((1+'Inputs &amp; Summary'!$D$7)^BI$29))),((_xlfn.WEIBULL.DIST(BI$29,$L76,$K76,FALSE)*($R76*(1-$E76)+$Q76*(1-$F76))*((1+'Inputs &amp; Summary'!$D$7)^BI$29))))))</f>
        <v>0</v>
      </c>
      <c r="BJ76" s="114">
        <f>$D76*IF(BJ$29&gt;'Inputs &amp; Summary'!$D$5,0,IF(BJ$29&gt;VLOOKUP($G76,Lists!$J$17:$K$21,2),IF($M76=Lists!$H$3,IF($K76&lt;1,(($S76/$K76)*((1+'Inputs &amp; Summary'!$D$7)^BJ$29)),((INT(BJ$29/$K76)-INT((BJ$29-1)/$K76))*$S76*((1+'Inputs &amp; Summary'!$D$7)^BJ$29))),(_xlfn.WEIBULL.DIST(BJ$29,$L76,$K76,FALSE)*$S76*((1+'Inputs &amp; Summary'!$D$7)^BJ$29))),IF($M76=Lists!$H$3,IF($K76&lt;1,((($R76*(1-$E76)+$Q76*(1-$F76))/$K76)*((1+'Inputs &amp; Summary'!$D$7)^BJ$29)),((INT(BJ$29/$K76)-INT((BJ$29-1)/$K76))*($R76*(1-$E76)+$Q76*(1-$F76))*((1+'Inputs &amp; Summary'!$D$7)^BJ$29))),((_xlfn.WEIBULL.DIST(BJ$29,$L76,$K76,FALSE)*($R76*(1-$E76)+$Q76*(1-$F76))*((1+'Inputs &amp; Summary'!$D$7)^BJ$29))))))</f>
        <v>0</v>
      </c>
      <c r="BK76" s="114">
        <f>$D76*IF(BK$29&gt;'Inputs &amp; Summary'!$D$5,0,IF(BK$29&gt;VLOOKUP($G76,Lists!$J$17:$K$21,2),IF($M76=Lists!$H$3,IF($K76&lt;1,(($S76/$K76)*((1+'Inputs &amp; Summary'!$D$7)^BK$29)),((INT(BK$29/$K76)-INT((BK$29-1)/$K76))*$S76*((1+'Inputs &amp; Summary'!$D$7)^BK$29))),(_xlfn.WEIBULL.DIST(BK$29,$L76,$K76,FALSE)*$S76*((1+'Inputs &amp; Summary'!$D$7)^BK$29))),IF($M76=Lists!$H$3,IF($K76&lt;1,((($R76*(1-$E76)+$Q76*(1-$F76))/$K76)*((1+'Inputs &amp; Summary'!$D$7)^BK$29)),((INT(BK$29/$K76)-INT((BK$29-1)/$K76))*($R76*(1-$E76)+$Q76*(1-$F76))*((1+'Inputs &amp; Summary'!$D$7)^BK$29))),((_xlfn.WEIBULL.DIST(BK$29,$L76,$K76,FALSE)*($R76*(1-$E76)+$Q76*(1-$F76))*((1+'Inputs &amp; Summary'!$D$7)^BK$29))))))</f>
        <v>0</v>
      </c>
      <c r="BL76" s="114">
        <f>$D76*IF(BL$29&gt;'Inputs &amp; Summary'!$D$5,0,IF(BL$29&gt;VLOOKUP($G76,Lists!$J$17:$K$21,2),IF($M76=Lists!$H$3,IF($K76&lt;1,(($S76/$K76)*((1+'Inputs &amp; Summary'!$D$7)^BL$29)),((INT(BL$29/$K76)-INT((BL$29-1)/$K76))*$S76*((1+'Inputs &amp; Summary'!$D$7)^BL$29))),(_xlfn.WEIBULL.DIST(BL$29,$L76,$K76,FALSE)*$S76*((1+'Inputs &amp; Summary'!$D$7)^BL$29))),IF($M76=Lists!$H$3,IF($K76&lt;1,((($R76*(1-$E76)+$Q76*(1-$F76))/$K76)*((1+'Inputs &amp; Summary'!$D$7)^BL$29)),((INT(BL$29/$K76)-INT((BL$29-1)/$K76))*($R76*(1-$E76)+$Q76*(1-$F76))*((1+'Inputs &amp; Summary'!$D$7)^BL$29))),((_xlfn.WEIBULL.DIST(BL$29,$L76,$K76,FALSE)*($R76*(1-$E76)+$Q76*(1-$F76))*((1+'Inputs &amp; Summary'!$D$7)^BL$29))))))</f>
        <v>0</v>
      </c>
    </row>
    <row r="77" spans="1:64" s="1" customFormat="1" ht="28.8" x14ac:dyDescent="0.3">
      <c r="A77" s="79" t="s">
        <v>232</v>
      </c>
      <c r="B77" s="33" t="s">
        <v>152</v>
      </c>
      <c r="C77" s="33" t="s">
        <v>235</v>
      </c>
      <c r="D77" s="68">
        <v>1</v>
      </c>
      <c r="E77" s="68">
        <v>1</v>
      </c>
      <c r="F77" s="68">
        <v>1</v>
      </c>
      <c r="G77" s="213" t="s">
        <v>433</v>
      </c>
      <c r="H77" s="34"/>
      <c r="I77" s="34" t="s">
        <v>95</v>
      </c>
      <c r="J77" s="33">
        <f>VLOOKUP(I77,'Labor Rates'!$A$1:$B$16,2)</f>
        <v>23.197115384615383</v>
      </c>
      <c r="K77" s="35">
        <v>25</v>
      </c>
      <c r="L77" s="35">
        <v>1</v>
      </c>
      <c r="M77" s="36" t="s">
        <v>249</v>
      </c>
      <c r="N77" s="84">
        <v>3</v>
      </c>
      <c r="O77" s="35">
        <v>0.25</v>
      </c>
      <c r="P77" s="5">
        <v>10</v>
      </c>
      <c r="Q77" s="73">
        <f t="shared" si="11"/>
        <v>17.397836538461537</v>
      </c>
      <c r="R77" s="73">
        <f t="shared" si="12"/>
        <v>30</v>
      </c>
      <c r="S77" s="74">
        <f t="shared" si="13"/>
        <v>47.397836538461533</v>
      </c>
      <c r="T77" s="88"/>
      <c r="U77" s="80"/>
      <c r="V77" s="87">
        <f t="shared" si="14"/>
        <v>1.5440379436007825</v>
      </c>
      <c r="W77" s="87">
        <f>NPV('Inputs &amp; Summary'!$D$6,Y77:BL77)</f>
        <v>17.083470750397098</v>
      </c>
      <c r="X77" s="90">
        <f t="shared" si="15"/>
        <v>2.4196182375885202E-4</v>
      </c>
      <c r="Y77" s="114">
        <f>$D77*IF(Y$29&gt;'Inputs &amp; Summary'!$D$5,0,IF(Y$29&gt;VLOOKUP($G77,Lists!$J$17:$K$21,2),IF($M77=Lists!$H$3,IF($K77&lt;1,(($S77/$K77)*((1+'Inputs &amp; Summary'!$D$7)^Y$29)),((INT(Y$29/$K77)-INT((Y$29-1)/$K77))*$S77*((1+'Inputs &amp; Summary'!$D$7)^Y$29))),(_xlfn.WEIBULL.DIST(Y$29,$L77,$K77,FALSE)*$S77*((1+'Inputs &amp; Summary'!$D$7)^Y$29))),IF($M77=Lists!$H$3,IF($K77&lt;1,((($R77*(1-$E77)+$Q77*(1-$F77))/$K77)*((1+'Inputs &amp; Summary'!$D$7)^Y$29)),((INT(Y$29/$K77)-INT((Y$29-1)/$K77))*($R77*(1-$E77)+$Q77*(1-$F77))*((1+'Inputs &amp; Summary'!$D$7)^Y$29))),((_xlfn.WEIBULL.DIST(Y$29,$L77,$K77,FALSE)*($R77*(1-$E77)+$Q77*(1-$F77))*((1+'Inputs &amp; Summary'!$D$7)^Y$29))))))</f>
        <v>1.8580051040207359</v>
      </c>
      <c r="Z77" s="114">
        <f>$D77*IF(Z$29&gt;'Inputs &amp; Summary'!$D$5,0,IF(Z$29&gt;VLOOKUP($G77,Lists!$J$17:$K$21,2),IF($M77=Lists!$H$3,IF($K77&lt;1,(($S77/$K77)*((1+'Inputs &amp; Summary'!$D$7)^Z$29)),((INT(Z$29/$K77)-INT((Z$29-1)/$K77))*$S77*((1+'Inputs &amp; Summary'!$D$7)^Z$29))),(_xlfn.WEIBULL.DIST(Z$29,$L77,$K77,FALSE)*$S77*((1+'Inputs &amp; Summary'!$D$7)^Z$29))),IF($M77=Lists!$H$3,IF($K77&lt;1,((($R77*(1-$E77)+$Q77*(1-$F77))/$K77)*((1+'Inputs &amp; Summary'!$D$7)^Z$29)),((INT(Z$29/$K77)-INT((Z$29-1)/$K77))*($R77*(1-$E77)+$Q77*(1-$F77))*((1+'Inputs &amp; Summary'!$D$7)^Z$29))),((_xlfn.WEIBULL.DIST(Z$29,$L77,$K77,FALSE)*($R77*(1-$E77)+$Q77*(1-$F77))*((1+'Inputs &amp; Summary'!$D$7)^Z$29))))))</f>
        <v>1.8208547154709214</v>
      </c>
      <c r="AA77" s="114">
        <f>$D77*IF(AA$29&gt;'Inputs &amp; Summary'!$D$5,0,IF(AA$29&gt;VLOOKUP($G77,Lists!$J$17:$K$21,2),IF($M77=Lists!$H$3,IF($K77&lt;1,(($S77/$K77)*((1+'Inputs &amp; Summary'!$D$7)^AA$29)),((INT(AA$29/$K77)-INT((AA$29-1)/$K77))*$S77*((1+'Inputs &amp; Summary'!$D$7)^AA$29))),(_xlfn.WEIBULL.DIST(AA$29,$L77,$K77,FALSE)*$S77*((1+'Inputs &amp; Summary'!$D$7)^AA$29))),IF($M77=Lists!$H$3,IF($K77&lt;1,((($R77*(1-$E77)+$Q77*(1-$F77))/$K77)*((1+'Inputs &amp; Summary'!$D$7)^AA$29)),((INT(AA$29/$K77)-INT((AA$29-1)/$K77))*($R77*(1-$E77)+$Q77*(1-$F77))*((1+'Inputs &amp; Summary'!$D$7)^AA$29))),((_xlfn.WEIBULL.DIST(AA$29,$L77,$K77,FALSE)*($R77*(1-$E77)+$Q77*(1-$F77))*((1+'Inputs &amp; Summary'!$D$7)^AA$29))))))</f>
        <v>1.784447140472273</v>
      </c>
      <c r="AB77" s="114">
        <f>$D77*IF(AB$29&gt;'Inputs &amp; Summary'!$D$5,0,IF(AB$29&gt;VLOOKUP($G77,Lists!$J$17:$K$21,2),IF($M77=Lists!$H$3,IF($K77&lt;1,(($S77/$K77)*((1+'Inputs &amp; Summary'!$D$7)^AB$29)),((INT(AB$29/$K77)-INT((AB$29-1)/$K77))*$S77*((1+'Inputs &amp; Summary'!$D$7)^AB$29))),(_xlfn.WEIBULL.DIST(AB$29,$L77,$K77,FALSE)*$S77*((1+'Inputs &amp; Summary'!$D$7)^AB$29))),IF($M77=Lists!$H$3,IF($K77&lt;1,((($R77*(1-$E77)+$Q77*(1-$F77))/$K77)*((1+'Inputs &amp; Summary'!$D$7)^AB$29)),((INT(AB$29/$K77)-INT((AB$29-1)/$K77))*($R77*(1-$E77)+$Q77*(1-$F77))*((1+'Inputs &amp; Summary'!$D$7)^AB$29))),((_xlfn.WEIBULL.DIST(AB$29,$L77,$K77,FALSE)*($R77*(1-$E77)+$Q77*(1-$F77))*((1+'Inputs &amp; Summary'!$D$7)^AB$29))))))</f>
        <v>1.7487675266371485</v>
      </c>
      <c r="AC77" s="114">
        <f>$D77*IF(AC$29&gt;'Inputs &amp; Summary'!$D$5,0,IF(AC$29&gt;VLOOKUP($G77,Lists!$J$17:$K$21,2),IF($M77=Lists!$H$3,IF($K77&lt;1,(($S77/$K77)*((1+'Inputs &amp; Summary'!$D$7)^AC$29)),((INT(AC$29/$K77)-INT((AC$29-1)/$K77))*$S77*((1+'Inputs &amp; Summary'!$D$7)^AC$29))),(_xlfn.WEIBULL.DIST(AC$29,$L77,$K77,FALSE)*$S77*((1+'Inputs &amp; Summary'!$D$7)^AC$29))),IF($M77=Lists!$H$3,IF($K77&lt;1,((($R77*(1-$E77)+$Q77*(1-$F77))/$K77)*((1+'Inputs &amp; Summary'!$D$7)^AC$29)),((INT(AC$29/$K77)-INT((AC$29-1)/$K77))*($R77*(1-$E77)+$Q77*(1-$F77))*((1+'Inputs &amp; Summary'!$D$7)^AC$29))),((_xlfn.WEIBULL.DIST(AC$29,$L77,$K77,FALSE)*($R77*(1-$E77)+$Q77*(1-$F77))*((1+'Inputs &amp; Summary'!$D$7)^AC$29))))))</f>
        <v>1.7138013185480112</v>
      </c>
      <c r="AD77" s="114">
        <f>$D77*IF(AD$29&gt;'Inputs &amp; Summary'!$D$5,0,IF(AD$29&gt;VLOOKUP($G77,Lists!$J$17:$K$21,2),IF($M77=Lists!$H$3,IF($K77&lt;1,(($S77/$K77)*((1+'Inputs &amp; Summary'!$D$7)^AD$29)),((INT(AD$29/$K77)-INT((AD$29-1)/$K77))*$S77*((1+'Inputs &amp; Summary'!$D$7)^AD$29))),(_xlfn.WEIBULL.DIST(AD$29,$L77,$K77,FALSE)*$S77*((1+'Inputs &amp; Summary'!$D$7)^AD$29))),IF($M77=Lists!$H$3,IF($K77&lt;1,((($R77*(1-$E77)+$Q77*(1-$F77))/$K77)*((1+'Inputs &amp; Summary'!$D$7)^AD$29)),((INT(AD$29/$K77)-INT((AD$29-1)/$K77))*($R77*(1-$E77)+$Q77*(1-$F77))*((1+'Inputs &amp; Summary'!$D$7)^AD$29))),((_xlfn.WEIBULL.DIST(AD$29,$L77,$K77,FALSE)*($R77*(1-$E77)+$Q77*(1-$F77))*((1+'Inputs &amp; Summary'!$D$7)^AD$29))))))</f>
        <v>1.6795342518195815</v>
      </c>
      <c r="AE77" s="114">
        <f>$D77*IF(AE$29&gt;'Inputs &amp; Summary'!$D$5,0,IF(AE$29&gt;VLOOKUP($G77,Lists!$J$17:$K$21,2),IF($M77=Lists!$H$3,IF($K77&lt;1,(($S77/$K77)*((1+'Inputs &amp; Summary'!$D$7)^AE$29)),((INT(AE$29/$K77)-INT((AE$29-1)/$K77))*$S77*((1+'Inputs &amp; Summary'!$D$7)^AE$29))),(_xlfn.WEIBULL.DIST(AE$29,$L77,$K77,FALSE)*$S77*((1+'Inputs &amp; Summary'!$D$7)^AE$29))),IF($M77=Lists!$H$3,IF($K77&lt;1,((($R77*(1-$E77)+$Q77*(1-$F77))/$K77)*((1+'Inputs &amp; Summary'!$D$7)^AE$29)),((INT(AE$29/$K77)-INT((AE$29-1)/$K77))*($R77*(1-$E77)+$Q77*(1-$F77))*((1+'Inputs &amp; Summary'!$D$7)^AE$29))),((_xlfn.WEIBULL.DIST(AE$29,$L77,$K77,FALSE)*($R77*(1-$E77)+$Q77*(1-$F77))*((1+'Inputs &amp; Summary'!$D$7)^AE$29))))))</f>
        <v>1.6459523472797088</v>
      </c>
      <c r="AF77" s="114">
        <f>$D77*IF(AF$29&gt;'Inputs &amp; Summary'!$D$5,0,IF(AF$29&gt;VLOOKUP($G77,Lists!$J$17:$K$21,2),IF($M77=Lists!$H$3,IF($K77&lt;1,(($S77/$K77)*((1+'Inputs &amp; Summary'!$D$7)^AF$29)),((INT(AF$29/$K77)-INT((AF$29-1)/$K77))*$S77*((1+'Inputs &amp; Summary'!$D$7)^AF$29))),(_xlfn.WEIBULL.DIST(AF$29,$L77,$K77,FALSE)*$S77*((1+'Inputs &amp; Summary'!$D$7)^AF$29))),IF($M77=Lists!$H$3,IF($K77&lt;1,((($R77*(1-$E77)+$Q77*(1-$F77))/$K77)*((1+'Inputs &amp; Summary'!$D$7)^AF$29)),((INT(AF$29/$K77)-INT((AF$29-1)/$K77))*($R77*(1-$E77)+$Q77*(1-$F77))*((1+'Inputs &amp; Summary'!$D$7)^AF$29))),((_xlfn.WEIBULL.DIST(AF$29,$L77,$K77,FALSE)*($R77*(1-$E77)+$Q77*(1-$F77))*((1+'Inputs &amp; Summary'!$D$7)^AF$29))))))</f>
        <v>1.6130419052666078</v>
      </c>
      <c r="AG77" s="114">
        <f>$D77*IF(AG$29&gt;'Inputs &amp; Summary'!$D$5,0,IF(AG$29&gt;VLOOKUP($G77,Lists!$J$17:$K$21,2),IF($M77=Lists!$H$3,IF($K77&lt;1,(($S77/$K77)*((1+'Inputs &amp; Summary'!$D$7)^AG$29)),((INT(AG$29/$K77)-INT((AG$29-1)/$K77))*$S77*((1+'Inputs &amp; Summary'!$D$7)^AG$29))),(_xlfn.WEIBULL.DIST(AG$29,$L77,$K77,FALSE)*$S77*((1+'Inputs &amp; Summary'!$D$7)^AG$29))),IF($M77=Lists!$H$3,IF($K77&lt;1,((($R77*(1-$E77)+$Q77*(1-$F77))/$K77)*((1+'Inputs &amp; Summary'!$D$7)^AG$29)),((INT(AG$29/$K77)-INT((AG$29-1)/$K77))*($R77*(1-$E77)+$Q77*(1-$F77))*((1+'Inputs &amp; Summary'!$D$7)^AG$29))),((_xlfn.WEIBULL.DIST(AG$29,$L77,$K77,FALSE)*($R77*(1-$E77)+$Q77*(1-$F77))*((1+'Inputs &amp; Summary'!$D$7)^AG$29))))))</f>
        <v>1.5807895000401051</v>
      </c>
      <c r="AH77" s="114">
        <f>$D77*IF(AH$29&gt;'Inputs &amp; Summary'!$D$5,0,IF(AH$29&gt;VLOOKUP($G77,Lists!$J$17:$K$21,2),IF($M77=Lists!$H$3,IF($K77&lt;1,(($S77/$K77)*((1+'Inputs &amp; Summary'!$D$7)^AH$29)),((INT(AH$29/$K77)-INT((AH$29-1)/$K77))*$S77*((1+'Inputs &amp; Summary'!$D$7)^AH$29))),(_xlfn.WEIBULL.DIST(AH$29,$L77,$K77,FALSE)*$S77*((1+'Inputs &amp; Summary'!$D$7)^AH$29))),IF($M77=Lists!$H$3,IF($K77&lt;1,((($R77*(1-$E77)+$Q77*(1-$F77))/$K77)*((1+'Inputs &amp; Summary'!$D$7)^AH$29)),((INT(AH$29/$K77)-INT((AH$29-1)/$K77))*($R77*(1-$E77)+$Q77*(1-$F77))*((1+'Inputs &amp; Summary'!$D$7)^AH$29))),((_xlfn.WEIBULL.DIST(AH$29,$L77,$K77,FALSE)*($R77*(1-$E77)+$Q77*(1-$F77))*((1+'Inputs &amp; Summary'!$D$7)^AH$29))))))</f>
        <v>1.5491819743046427</v>
      </c>
      <c r="AI77" s="114">
        <f>$D77*IF(AI$29&gt;'Inputs &amp; Summary'!$D$5,0,IF(AI$29&gt;VLOOKUP($G77,Lists!$J$17:$K$21,2),IF($M77=Lists!$H$3,IF($K77&lt;1,(($S77/$K77)*((1+'Inputs &amp; Summary'!$D$7)^AI$29)),((INT(AI$29/$K77)-INT((AI$29-1)/$K77))*$S77*((1+'Inputs &amp; Summary'!$D$7)^AI$29))),(_xlfn.WEIBULL.DIST(AI$29,$L77,$K77,FALSE)*$S77*((1+'Inputs &amp; Summary'!$D$7)^AI$29))),IF($M77=Lists!$H$3,IF($K77&lt;1,((($R77*(1-$E77)+$Q77*(1-$F77))/$K77)*((1+'Inputs &amp; Summary'!$D$7)^AI$29)),((INT(AI$29/$K77)-INT((AI$29-1)/$K77))*($R77*(1-$E77)+$Q77*(1-$F77))*((1+'Inputs &amp; Summary'!$D$7)^AI$29))),((_xlfn.WEIBULL.DIST(AI$29,$L77,$K77,FALSE)*($R77*(1-$E77)+$Q77*(1-$F77))*((1+'Inputs &amp; Summary'!$D$7)^AI$29))))))</f>
        <v>1.5182064338417869</v>
      </c>
      <c r="AJ77" s="114">
        <f>$D77*IF(AJ$29&gt;'Inputs &amp; Summary'!$D$5,0,IF(AJ$29&gt;VLOOKUP($G77,Lists!$J$17:$K$21,2),IF($M77=Lists!$H$3,IF($K77&lt;1,(($S77/$K77)*((1+'Inputs &amp; Summary'!$D$7)^AJ$29)),((INT(AJ$29/$K77)-INT((AJ$29-1)/$K77))*$S77*((1+'Inputs &amp; Summary'!$D$7)^AJ$29))),(_xlfn.WEIBULL.DIST(AJ$29,$L77,$K77,FALSE)*$S77*((1+'Inputs &amp; Summary'!$D$7)^AJ$29))),IF($M77=Lists!$H$3,IF($K77&lt;1,((($R77*(1-$E77)+$Q77*(1-$F77))/$K77)*((1+'Inputs &amp; Summary'!$D$7)^AJ$29)),((INT(AJ$29/$K77)-INT((AJ$29-1)/$K77))*($R77*(1-$E77)+$Q77*(1-$F77))*((1+'Inputs &amp; Summary'!$D$7)^AJ$29))),((_xlfn.WEIBULL.DIST(AJ$29,$L77,$K77,FALSE)*($R77*(1-$E77)+$Q77*(1-$F77))*((1+'Inputs &amp; Summary'!$D$7)^AJ$29))))))</f>
        <v>1.487850242250065</v>
      </c>
      <c r="AK77" s="114">
        <f>$D77*IF(AK$29&gt;'Inputs &amp; Summary'!$D$5,0,IF(AK$29&gt;VLOOKUP($G77,Lists!$J$17:$K$21,2),IF($M77=Lists!$H$3,IF($K77&lt;1,(($S77/$K77)*((1+'Inputs &amp; Summary'!$D$7)^AK$29)),((INT(AK$29/$K77)-INT((AK$29-1)/$K77))*$S77*((1+'Inputs &amp; Summary'!$D$7)^AK$29))),(_xlfn.WEIBULL.DIST(AK$29,$L77,$K77,FALSE)*$S77*((1+'Inputs &amp; Summary'!$D$7)^AK$29))),IF($M77=Lists!$H$3,IF($K77&lt;1,((($R77*(1-$E77)+$Q77*(1-$F77))/$K77)*((1+'Inputs &amp; Summary'!$D$7)^AK$29)),((INT(AK$29/$K77)-INT((AK$29-1)/$K77))*($R77*(1-$E77)+$Q77*(1-$F77))*((1+'Inputs &amp; Summary'!$D$7)^AK$29))),((_xlfn.WEIBULL.DIST(AK$29,$L77,$K77,FALSE)*($R77*(1-$E77)+$Q77*(1-$F77))*((1+'Inputs &amp; Summary'!$D$7)^AK$29))))))</f>
        <v>1.4581010157899703</v>
      </c>
      <c r="AL77" s="114">
        <f>$D77*IF(AL$29&gt;'Inputs &amp; Summary'!$D$5,0,IF(AL$29&gt;VLOOKUP($G77,Lists!$J$17:$K$21,2),IF($M77=Lists!$H$3,IF($K77&lt;1,(($S77/$K77)*((1+'Inputs &amp; Summary'!$D$7)^AL$29)),((INT(AL$29/$K77)-INT((AL$29-1)/$K77))*$S77*((1+'Inputs &amp; Summary'!$D$7)^AL$29))),(_xlfn.WEIBULL.DIST(AL$29,$L77,$K77,FALSE)*$S77*((1+'Inputs &amp; Summary'!$D$7)^AL$29))),IF($M77=Lists!$H$3,IF($K77&lt;1,((($R77*(1-$E77)+$Q77*(1-$F77))/$K77)*((1+'Inputs &amp; Summary'!$D$7)^AL$29)),((INT(AL$29/$K77)-INT((AL$29-1)/$K77))*($R77*(1-$E77)+$Q77*(1-$F77))*((1+'Inputs &amp; Summary'!$D$7)^AL$29))),((_xlfn.WEIBULL.DIST(AL$29,$L77,$K77,FALSE)*($R77*(1-$E77)+$Q77*(1-$F77))*((1+'Inputs &amp; Summary'!$D$7)^AL$29))))))</f>
        <v>1.4289466183320438</v>
      </c>
      <c r="AM77" s="114">
        <f>$D77*IF(AM$29&gt;'Inputs &amp; Summary'!$D$5,0,IF(AM$29&gt;VLOOKUP($G77,Lists!$J$17:$K$21,2),IF($M77=Lists!$H$3,IF($K77&lt;1,(($S77/$K77)*((1+'Inputs &amp; Summary'!$D$7)^AM$29)),((INT(AM$29/$K77)-INT((AM$29-1)/$K77))*$S77*((1+'Inputs &amp; Summary'!$D$7)^AM$29))),(_xlfn.WEIBULL.DIST(AM$29,$L77,$K77,FALSE)*$S77*((1+'Inputs &amp; Summary'!$D$7)^AM$29))),IF($M77=Lists!$H$3,IF($K77&lt;1,((($R77*(1-$E77)+$Q77*(1-$F77))/$K77)*((1+'Inputs &amp; Summary'!$D$7)^AM$29)),((INT(AM$29/$K77)-INT((AM$29-1)/$K77))*($R77*(1-$E77)+$Q77*(1-$F77))*((1+'Inputs &amp; Summary'!$D$7)^AM$29))),((_xlfn.WEIBULL.DIST(AM$29,$L77,$K77,FALSE)*($R77*(1-$E77)+$Q77*(1-$F77))*((1+'Inputs &amp; Summary'!$D$7)^AM$29))))))</f>
        <v>1.4003751564059699</v>
      </c>
      <c r="AN77" s="114">
        <f>$D77*IF(AN$29&gt;'Inputs &amp; Summary'!$D$5,0,IF(AN$29&gt;VLOOKUP($G77,Lists!$J$17:$K$21,2),IF($M77=Lists!$H$3,IF($K77&lt;1,(($S77/$K77)*((1+'Inputs &amp; Summary'!$D$7)^AN$29)),((INT(AN$29/$K77)-INT((AN$29-1)/$K77))*$S77*((1+'Inputs &amp; Summary'!$D$7)^AN$29))),(_xlfn.WEIBULL.DIST(AN$29,$L77,$K77,FALSE)*$S77*((1+'Inputs &amp; Summary'!$D$7)^AN$29))),IF($M77=Lists!$H$3,IF($K77&lt;1,((($R77*(1-$E77)+$Q77*(1-$F77))/$K77)*((1+'Inputs &amp; Summary'!$D$7)^AN$29)),((INT(AN$29/$K77)-INT((AN$29-1)/$K77))*($R77*(1-$E77)+$Q77*(1-$F77))*((1+'Inputs &amp; Summary'!$D$7)^AN$29))),((_xlfn.WEIBULL.DIST(AN$29,$L77,$K77,FALSE)*($R77*(1-$E77)+$Q77*(1-$F77))*((1+'Inputs &amp; Summary'!$D$7)^AN$29))))))</f>
        <v>1.3723749743486617</v>
      </c>
      <c r="AO77" s="114">
        <f>$D77*IF(AO$29&gt;'Inputs &amp; Summary'!$D$5,0,IF(AO$29&gt;VLOOKUP($G77,Lists!$J$17:$K$21,2),IF($M77=Lists!$H$3,IF($K77&lt;1,(($S77/$K77)*((1+'Inputs &amp; Summary'!$D$7)^AO$29)),((INT(AO$29/$K77)-INT((AO$29-1)/$K77))*$S77*((1+'Inputs &amp; Summary'!$D$7)^AO$29))),(_xlfn.WEIBULL.DIST(AO$29,$L77,$K77,FALSE)*$S77*((1+'Inputs &amp; Summary'!$D$7)^AO$29))),IF($M77=Lists!$H$3,IF($K77&lt;1,((($R77*(1-$E77)+$Q77*(1-$F77))/$K77)*((1+'Inputs &amp; Summary'!$D$7)^AO$29)),((INT(AO$29/$K77)-INT((AO$29-1)/$K77))*($R77*(1-$E77)+$Q77*(1-$F77))*((1+'Inputs &amp; Summary'!$D$7)^AO$29))),((_xlfn.WEIBULL.DIST(AO$29,$L77,$K77,FALSE)*($R77*(1-$E77)+$Q77*(1-$F77))*((1+'Inputs &amp; Summary'!$D$7)^AO$29))))))</f>
        <v>1.3449346495493573</v>
      </c>
      <c r="AP77" s="114">
        <f>$D77*IF(AP$29&gt;'Inputs &amp; Summary'!$D$5,0,IF(AP$29&gt;VLOOKUP($G77,Lists!$J$17:$K$21,2),IF($M77=Lists!$H$3,IF($K77&lt;1,(($S77/$K77)*((1+'Inputs &amp; Summary'!$D$7)^AP$29)),((INT(AP$29/$K77)-INT((AP$29-1)/$K77))*$S77*((1+'Inputs &amp; Summary'!$D$7)^AP$29))),(_xlfn.WEIBULL.DIST(AP$29,$L77,$K77,FALSE)*$S77*((1+'Inputs &amp; Summary'!$D$7)^AP$29))),IF($M77=Lists!$H$3,IF($K77&lt;1,((($R77*(1-$E77)+$Q77*(1-$F77))/$K77)*((1+'Inputs &amp; Summary'!$D$7)^AP$29)),((INT(AP$29/$K77)-INT((AP$29-1)/$K77))*($R77*(1-$E77)+$Q77*(1-$F77))*((1+'Inputs &amp; Summary'!$D$7)^AP$29))),((_xlfn.WEIBULL.DIST(AP$29,$L77,$K77,FALSE)*($R77*(1-$E77)+$Q77*(1-$F77))*((1+'Inputs &amp; Summary'!$D$7)^AP$29))))))</f>
        <v>1.3180429877897946</v>
      </c>
      <c r="AQ77" s="114">
        <f>$D77*IF(AQ$29&gt;'Inputs &amp; Summary'!$D$5,0,IF(AQ$29&gt;VLOOKUP($G77,Lists!$J$17:$K$21,2),IF($M77=Lists!$H$3,IF($K77&lt;1,(($S77/$K77)*((1+'Inputs &amp; Summary'!$D$7)^AQ$29)),((INT(AQ$29/$K77)-INT((AQ$29-1)/$K77))*$S77*((1+'Inputs &amp; Summary'!$D$7)^AQ$29))),(_xlfn.WEIBULL.DIST(AQ$29,$L77,$K77,FALSE)*$S77*((1+'Inputs &amp; Summary'!$D$7)^AQ$29))),IF($M77=Lists!$H$3,IF($K77&lt;1,((($R77*(1-$E77)+$Q77*(1-$F77))/$K77)*((1+'Inputs &amp; Summary'!$D$7)^AQ$29)),((INT(AQ$29/$K77)-INT((AQ$29-1)/$K77))*($R77*(1-$E77)+$Q77*(1-$F77))*((1+'Inputs &amp; Summary'!$D$7)^AQ$29))),((_xlfn.WEIBULL.DIST(AQ$29,$L77,$K77,FALSE)*($R77*(1-$E77)+$Q77*(1-$F77))*((1+'Inputs &amp; Summary'!$D$7)^AQ$29))))))</f>
        <v>1.2916890186775531</v>
      </c>
      <c r="AR77" s="114">
        <f>$D77*IF(AR$29&gt;'Inputs &amp; Summary'!$D$5,0,IF(AR$29&gt;VLOOKUP($G77,Lists!$J$17:$K$21,2),IF($M77=Lists!$H$3,IF($K77&lt;1,(($S77/$K77)*((1+'Inputs &amp; Summary'!$D$7)^AR$29)),((INT(AR$29/$K77)-INT((AR$29-1)/$K77))*$S77*((1+'Inputs &amp; Summary'!$D$7)^AR$29))),(_xlfn.WEIBULL.DIST(AR$29,$L77,$K77,FALSE)*$S77*((1+'Inputs &amp; Summary'!$D$7)^AR$29))),IF($M77=Lists!$H$3,IF($K77&lt;1,((($R77*(1-$E77)+$Q77*(1-$F77))/$K77)*((1+'Inputs &amp; Summary'!$D$7)^AR$29)),((INT(AR$29/$K77)-INT((AR$29-1)/$K77))*($R77*(1-$E77)+$Q77*(1-$F77))*((1+'Inputs &amp; Summary'!$D$7)^AR$29))),((_xlfn.WEIBULL.DIST(AR$29,$L77,$K77,FALSE)*($R77*(1-$E77)+$Q77*(1-$F77))*((1+'Inputs &amp; Summary'!$D$7)^AR$29))))))</f>
        <v>1.2658619911707094</v>
      </c>
      <c r="AS77" s="114">
        <f>$D77*IF(AS$29&gt;'Inputs &amp; Summary'!$D$5,0,IF(AS$29&gt;VLOOKUP($G77,Lists!$J$17:$K$21,2),IF($M77=Lists!$H$3,IF($K77&lt;1,(($S77/$K77)*((1+'Inputs &amp; Summary'!$D$7)^AS$29)),((INT(AS$29/$K77)-INT((AS$29-1)/$K77))*$S77*((1+'Inputs &amp; Summary'!$D$7)^AS$29))),(_xlfn.WEIBULL.DIST(AS$29,$L77,$K77,FALSE)*$S77*((1+'Inputs &amp; Summary'!$D$7)^AS$29))),IF($M77=Lists!$H$3,IF($K77&lt;1,((($R77*(1-$E77)+$Q77*(1-$F77))/$K77)*((1+'Inputs &amp; Summary'!$D$7)^AS$29)),((INT(AS$29/$K77)-INT((AS$29-1)/$K77))*($R77*(1-$E77)+$Q77*(1-$F77))*((1+'Inputs &amp; Summary'!$D$7)^AS$29))),((_xlfn.WEIBULL.DIST(AS$29,$L77,$K77,FALSE)*($R77*(1-$E77)+$Q77*(1-$F77))*((1+'Inputs &amp; Summary'!$D$7)^AS$29))))))</f>
        <v>0</v>
      </c>
      <c r="AT77" s="114">
        <f>$D77*IF(AT$29&gt;'Inputs &amp; Summary'!$D$5,0,IF(AT$29&gt;VLOOKUP($G77,Lists!$J$17:$K$21,2),IF($M77=Lists!$H$3,IF($K77&lt;1,(($S77/$K77)*((1+'Inputs &amp; Summary'!$D$7)^AT$29)),((INT(AT$29/$K77)-INT((AT$29-1)/$K77))*$S77*((1+'Inputs &amp; Summary'!$D$7)^AT$29))),(_xlfn.WEIBULL.DIST(AT$29,$L77,$K77,FALSE)*$S77*((1+'Inputs &amp; Summary'!$D$7)^AT$29))),IF($M77=Lists!$H$3,IF($K77&lt;1,((($R77*(1-$E77)+$Q77*(1-$F77))/$K77)*((1+'Inputs &amp; Summary'!$D$7)^AT$29)),((INT(AT$29/$K77)-INT((AT$29-1)/$K77))*($R77*(1-$E77)+$Q77*(1-$F77))*((1+'Inputs &amp; Summary'!$D$7)^AT$29))),((_xlfn.WEIBULL.DIST(AT$29,$L77,$K77,FALSE)*($R77*(1-$E77)+$Q77*(1-$F77))*((1+'Inputs &amp; Summary'!$D$7)^AT$29))))))</f>
        <v>0</v>
      </c>
      <c r="AU77" s="114">
        <f>$D77*IF(AU$29&gt;'Inputs &amp; Summary'!$D$5,0,IF(AU$29&gt;VLOOKUP($G77,Lists!$J$17:$K$21,2),IF($M77=Lists!$H$3,IF($K77&lt;1,(($S77/$K77)*((1+'Inputs &amp; Summary'!$D$7)^AU$29)),((INT(AU$29/$K77)-INT((AU$29-1)/$K77))*$S77*((1+'Inputs &amp; Summary'!$D$7)^AU$29))),(_xlfn.WEIBULL.DIST(AU$29,$L77,$K77,FALSE)*$S77*((1+'Inputs &amp; Summary'!$D$7)^AU$29))),IF($M77=Lists!$H$3,IF($K77&lt;1,((($R77*(1-$E77)+$Q77*(1-$F77))/$K77)*((1+'Inputs &amp; Summary'!$D$7)^AU$29)),((INT(AU$29/$K77)-INT((AU$29-1)/$K77))*($R77*(1-$E77)+$Q77*(1-$F77))*((1+'Inputs &amp; Summary'!$D$7)^AU$29))),((_xlfn.WEIBULL.DIST(AU$29,$L77,$K77,FALSE)*($R77*(1-$E77)+$Q77*(1-$F77))*((1+'Inputs &amp; Summary'!$D$7)^AU$29))))))</f>
        <v>0</v>
      </c>
      <c r="AV77" s="114">
        <f>$D77*IF(AV$29&gt;'Inputs &amp; Summary'!$D$5,0,IF(AV$29&gt;VLOOKUP($G77,Lists!$J$17:$K$21,2),IF($M77=Lists!$H$3,IF($K77&lt;1,(($S77/$K77)*((1+'Inputs &amp; Summary'!$D$7)^AV$29)),((INT(AV$29/$K77)-INT((AV$29-1)/$K77))*$S77*((1+'Inputs &amp; Summary'!$D$7)^AV$29))),(_xlfn.WEIBULL.DIST(AV$29,$L77,$K77,FALSE)*$S77*((1+'Inputs &amp; Summary'!$D$7)^AV$29))),IF($M77=Lists!$H$3,IF($K77&lt;1,((($R77*(1-$E77)+$Q77*(1-$F77))/$K77)*((1+'Inputs &amp; Summary'!$D$7)^AV$29)),((INT(AV$29/$K77)-INT((AV$29-1)/$K77))*($R77*(1-$E77)+$Q77*(1-$F77))*((1+'Inputs &amp; Summary'!$D$7)^AV$29))),((_xlfn.WEIBULL.DIST(AV$29,$L77,$K77,FALSE)*($R77*(1-$E77)+$Q77*(1-$F77))*((1+'Inputs &amp; Summary'!$D$7)^AV$29))))))</f>
        <v>0</v>
      </c>
      <c r="AW77" s="114">
        <f>$D77*IF(AW$29&gt;'Inputs &amp; Summary'!$D$5,0,IF(AW$29&gt;VLOOKUP($G77,Lists!$J$17:$K$21,2),IF($M77=Lists!$H$3,IF($K77&lt;1,(($S77/$K77)*((1+'Inputs &amp; Summary'!$D$7)^AW$29)),((INT(AW$29/$K77)-INT((AW$29-1)/$K77))*$S77*((1+'Inputs &amp; Summary'!$D$7)^AW$29))),(_xlfn.WEIBULL.DIST(AW$29,$L77,$K77,FALSE)*$S77*((1+'Inputs &amp; Summary'!$D$7)^AW$29))),IF($M77=Lists!$H$3,IF($K77&lt;1,((($R77*(1-$E77)+$Q77*(1-$F77))/$K77)*((1+'Inputs &amp; Summary'!$D$7)^AW$29)),((INT(AW$29/$K77)-INT((AW$29-1)/$K77))*($R77*(1-$E77)+$Q77*(1-$F77))*((1+'Inputs &amp; Summary'!$D$7)^AW$29))),((_xlfn.WEIBULL.DIST(AW$29,$L77,$K77,FALSE)*($R77*(1-$E77)+$Q77*(1-$F77))*((1+'Inputs &amp; Summary'!$D$7)^AW$29))))))</f>
        <v>0</v>
      </c>
      <c r="AX77" s="114">
        <f>$D77*IF(AX$29&gt;'Inputs &amp; Summary'!$D$5,0,IF(AX$29&gt;VLOOKUP($G77,Lists!$J$17:$K$21,2),IF($M77=Lists!$H$3,IF($K77&lt;1,(($S77/$K77)*((1+'Inputs &amp; Summary'!$D$7)^AX$29)),((INT(AX$29/$K77)-INT((AX$29-1)/$K77))*$S77*((1+'Inputs &amp; Summary'!$D$7)^AX$29))),(_xlfn.WEIBULL.DIST(AX$29,$L77,$K77,FALSE)*$S77*((1+'Inputs &amp; Summary'!$D$7)^AX$29))),IF($M77=Lists!$H$3,IF($K77&lt;1,((($R77*(1-$E77)+$Q77*(1-$F77))/$K77)*((1+'Inputs &amp; Summary'!$D$7)^AX$29)),((INT(AX$29/$K77)-INT((AX$29-1)/$K77))*($R77*(1-$E77)+$Q77*(1-$F77))*((1+'Inputs &amp; Summary'!$D$7)^AX$29))),((_xlfn.WEIBULL.DIST(AX$29,$L77,$K77,FALSE)*($R77*(1-$E77)+$Q77*(1-$F77))*((1+'Inputs &amp; Summary'!$D$7)^AX$29))))))</f>
        <v>0</v>
      </c>
      <c r="AY77" s="114">
        <f>$D77*IF(AY$29&gt;'Inputs &amp; Summary'!$D$5,0,IF(AY$29&gt;VLOOKUP($G77,Lists!$J$17:$K$21,2),IF($M77=Lists!$H$3,IF($K77&lt;1,(($S77/$K77)*((1+'Inputs &amp; Summary'!$D$7)^AY$29)),((INT(AY$29/$K77)-INT((AY$29-1)/$K77))*$S77*((1+'Inputs &amp; Summary'!$D$7)^AY$29))),(_xlfn.WEIBULL.DIST(AY$29,$L77,$K77,FALSE)*$S77*((1+'Inputs &amp; Summary'!$D$7)^AY$29))),IF($M77=Lists!$H$3,IF($K77&lt;1,((($R77*(1-$E77)+$Q77*(1-$F77))/$K77)*((1+'Inputs &amp; Summary'!$D$7)^AY$29)),((INT(AY$29/$K77)-INT((AY$29-1)/$K77))*($R77*(1-$E77)+$Q77*(1-$F77))*((1+'Inputs &amp; Summary'!$D$7)^AY$29))),((_xlfn.WEIBULL.DIST(AY$29,$L77,$K77,FALSE)*($R77*(1-$E77)+$Q77*(1-$F77))*((1+'Inputs &amp; Summary'!$D$7)^AY$29))))))</f>
        <v>0</v>
      </c>
      <c r="AZ77" s="114">
        <f>$D77*IF(AZ$29&gt;'Inputs &amp; Summary'!$D$5,0,IF(AZ$29&gt;VLOOKUP($G77,Lists!$J$17:$K$21,2),IF($M77=Lists!$H$3,IF($K77&lt;1,(($S77/$K77)*((1+'Inputs &amp; Summary'!$D$7)^AZ$29)),((INT(AZ$29/$K77)-INT((AZ$29-1)/$K77))*$S77*((1+'Inputs &amp; Summary'!$D$7)^AZ$29))),(_xlfn.WEIBULL.DIST(AZ$29,$L77,$K77,FALSE)*$S77*((1+'Inputs &amp; Summary'!$D$7)^AZ$29))),IF($M77=Lists!$H$3,IF($K77&lt;1,((($R77*(1-$E77)+$Q77*(1-$F77))/$K77)*((1+'Inputs &amp; Summary'!$D$7)^AZ$29)),((INT(AZ$29/$K77)-INT((AZ$29-1)/$K77))*($R77*(1-$E77)+$Q77*(1-$F77))*((1+'Inputs &amp; Summary'!$D$7)^AZ$29))),((_xlfn.WEIBULL.DIST(AZ$29,$L77,$K77,FALSE)*($R77*(1-$E77)+$Q77*(1-$F77))*((1+'Inputs &amp; Summary'!$D$7)^AZ$29))))))</f>
        <v>0</v>
      </c>
      <c r="BA77" s="114">
        <f>$D77*IF(BA$29&gt;'Inputs &amp; Summary'!$D$5,0,IF(BA$29&gt;VLOOKUP($G77,Lists!$J$17:$K$21,2),IF($M77=Lists!$H$3,IF($K77&lt;1,(($S77/$K77)*((1+'Inputs &amp; Summary'!$D$7)^BA$29)),((INT(BA$29/$K77)-INT((BA$29-1)/$K77))*$S77*((1+'Inputs &amp; Summary'!$D$7)^BA$29))),(_xlfn.WEIBULL.DIST(BA$29,$L77,$K77,FALSE)*$S77*((1+'Inputs &amp; Summary'!$D$7)^BA$29))),IF($M77=Lists!$H$3,IF($K77&lt;1,((($R77*(1-$E77)+$Q77*(1-$F77))/$K77)*((1+'Inputs &amp; Summary'!$D$7)^BA$29)),((INT(BA$29/$K77)-INT((BA$29-1)/$K77))*($R77*(1-$E77)+$Q77*(1-$F77))*((1+'Inputs &amp; Summary'!$D$7)^BA$29))),((_xlfn.WEIBULL.DIST(BA$29,$L77,$K77,FALSE)*($R77*(1-$E77)+$Q77*(1-$F77))*((1+'Inputs &amp; Summary'!$D$7)^BA$29))))))</f>
        <v>0</v>
      </c>
      <c r="BB77" s="114">
        <f>$D77*IF(BB$29&gt;'Inputs &amp; Summary'!$D$5,0,IF(BB$29&gt;VLOOKUP($G77,Lists!$J$17:$K$21,2),IF($M77=Lists!$H$3,IF($K77&lt;1,(($S77/$K77)*((1+'Inputs &amp; Summary'!$D$7)^BB$29)),((INT(BB$29/$K77)-INT((BB$29-1)/$K77))*$S77*((1+'Inputs &amp; Summary'!$D$7)^BB$29))),(_xlfn.WEIBULL.DIST(BB$29,$L77,$K77,FALSE)*$S77*((1+'Inputs &amp; Summary'!$D$7)^BB$29))),IF($M77=Lists!$H$3,IF($K77&lt;1,((($R77*(1-$E77)+$Q77*(1-$F77))/$K77)*((1+'Inputs &amp; Summary'!$D$7)^BB$29)),((INT(BB$29/$K77)-INT((BB$29-1)/$K77))*($R77*(1-$E77)+$Q77*(1-$F77))*((1+'Inputs &amp; Summary'!$D$7)^BB$29))),((_xlfn.WEIBULL.DIST(BB$29,$L77,$K77,FALSE)*($R77*(1-$E77)+$Q77*(1-$F77))*((1+'Inputs &amp; Summary'!$D$7)^BB$29))))))</f>
        <v>0</v>
      </c>
      <c r="BC77" s="114">
        <f>$D77*IF(BC$29&gt;'Inputs &amp; Summary'!$D$5,0,IF(BC$29&gt;VLOOKUP($G77,Lists!$J$17:$K$21,2),IF($M77=Lists!$H$3,IF($K77&lt;1,(($S77/$K77)*((1+'Inputs &amp; Summary'!$D$7)^BC$29)),((INT(BC$29/$K77)-INT((BC$29-1)/$K77))*$S77*((1+'Inputs &amp; Summary'!$D$7)^BC$29))),(_xlfn.WEIBULL.DIST(BC$29,$L77,$K77,FALSE)*$S77*((1+'Inputs &amp; Summary'!$D$7)^BC$29))),IF($M77=Lists!$H$3,IF($K77&lt;1,((($R77*(1-$E77)+$Q77*(1-$F77))/$K77)*((1+'Inputs &amp; Summary'!$D$7)^BC$29)),((INT(BC$29/$K77)-INT((BC$29-1)/$K77))*($R77*(1-$E77)+$Q77*(1-$F77))*((1+'Inputs &amp; Summary'!$D$7)^BC$29))),((_xlfn.WEIBULL.DIST(BC$29,$L77,$K77,FALSE)*($R77*(1-$E77)+$Q77*(1-$F77))*((1+'Inputs &amp; Summary'!$D$7)^BC$29))))))</f>
        <v>0</v>
      </c>
      <c r="BD77" s="114">
        <f>$D77*IF(BD$29&gt;'Inputs &amp; Summary'!$D$5,0,IF(BD$29&gt;VLOOKUP($G77,Lists!$J$17:$K$21,2),IF($M77=Lists!$H$3,IF($K77&lt;1,(($S77/$K77)*((1+'Inputs &amp; Summary'!$D$7)^BD$29)),((INT(BD$29/$K77)-INT((BD$29-1)/$K77))*$S77*((1+'Inputs &amp; Summary'!$D$7)^BD$29))),(_xlfn.WEIBULL.DIST(BD$29,$L77,$K77,FALSE)*$S77*((1+'Inputs &amp; Summary'!$D$7)^BD$29))),IF($M77=Lists!$H$3,IF($K77&lt;1,((($R77*(1-$E77)+$Q77*(1-$F77))/$K77)*((1+'Inputs &amp; Summary'!$D$7)^BD$29)),((INT(BD$29/$K77)-INT((BD$29-1)/$K77))*($R77*(1-$E77)+$Q77*(1-$F77))*((1+'Inputs &amp; Summary'!$D$7)^BD$29))),((_xlfn.WEIBULL.DIST(BD$29,$L77,$K77,FALSE)*($R77*(1-$E77)+$Q77*(1-$F77))*((1+'Inputs &amp; Summary'!$D$7)^BD$29))))))</f>
        <v>0</v>
      </c>
      <c r="BE77" s="114">
        <f>$D77*IF(BE$29&gt;'Inputs &amp; Summary'!$D$5,0,IF(BE$29&gt;VLOOKUP($G77,Lists!$J$17:$K$21,2),IF($M77=Lists!$H$3,IF($K77&lt;1,(($S77/$K77)*((1+'Inputs &amp; Summary'!$D$7)^BE$29)),((INT(BE$29/$K77)-INT((BE$29-1)/$K77))*$S77*((1+'Inputs &amp; Summary'!$D$7)^BE$29))),(_xlfn.WEIBULL.DIST(BE$29,$L77,$K77,FALSE)*$S77*((1+'Inputs &amp; Summary'!$D$7)^BE$29))),IF($M77=Lists!$H$3,IF($K77&lt;1,((($R77*(1-$E77)+$Q77*(1-$F77))/$K77)*((1+'Inputs &amp; Summary'!$D$7)^BE$29)),((INT(BE$29/$K77)-INT((BE$29-1)/$K77))*($R77*(1-$E77)+$Q77*(1-$F77))*((1+'Inputs &amp; Summary'!$D$7)^BE$29))),((_xlfn.WEIBULL.DIST(BE$29,$L77,$K77,FALSE)*($R77*(1-$E77)+$Q77*(1-$F77))*((1+'Inputs &amp; Summary'!$D$7)^BE$29))))))</f>
        <v>0</v>
      </c>
      <c r="BF77" s="114">
        <f>$D77*IF(BF$29&gt;'Inputs &amp; Summary'!$D$5,0,IF(BF$29&gt;VLOOKUP($G77,Lists!$J$17:$K$21,2),IF($M77=Lists!$H$3,IF($K77&lt;1,(($S77/$K77)*((1+'Inputs &amp; Summary'!$D$7)^BF$29)),((INT(BF$29/$K77)-INT((BF$29-1)/$K77))*$S77*((1+'Inputs &amp; Summary'!$D$7)^BF$29))),(_xlfn.WEIBULL.DIST(BF$29,$L77,$K77,FALSE)*$S77*((1+'Inputs &amp; Summary'!$D$7)^BF$29))),IF($M77=Lists!$H$3,IF($K77&lt;1,((($R77*(1-$E77)+$Q77*(1-$F77))/$K77)*((1+'Inputs &amp; Summary'!$D$7)^BF$29)),((INT(BF$29/$K77)-INT((BF$29-1)/$K77))*($R77*(1-$E77)+$Q77*(1-$F77))*((1+'Inputs &amp; Summary'!$D$7)^BF$29))),((_xlfn.WEIBULL.DIST(BF$29,$L77,$K77,FALSE)*($R77*(1-$E77)+$Q77*(1-$F77))*((1+'Inputs &amp; Summary'!$D$7)^BF$29))))))</f>
        <v>0</v>
      </c>
      <c r="BG77" s="114">
        <f>$D77*IF(BG$29&gt;'Inputs &amp; Summary'!$D$5,0,IF(BG$29&gt;VLOOKUP($G77,Lists!$J$17:$K$21,2),IF($M77=Lists!$H$3,IF($K77&lt;1,(($S77/$K77)*((1+'Inputs &amp; Summary'!$D$7)^BG$29)),((INT(BG$29/$K77)-INT((BG$29-1)/$K77))*$S77*((1+'Inputs &amp; Summary'!$D$7)^BG$29))),(_xlfn.WEIBULL.DIST(BG$29,$L77,$K77,FALSE)*$S77*((1+'Inputs &amp; Summary'!$D$7)^BG$29))),IF($M77=Lists!$H$3,IF($K77&lt;1,((($R77*(1-$E77)+$Q77*(1-$F77))/$K77)*((1+'Inputs &amp; Summary'!$D$7)^BG$29)),((INT(BG$29/$K77)-INT((BG$29-1)/$K77))*($R77*(1-$E77)+$Q77*(1-$F77))*((1+'Inputs &amp; Summary'!$D$7)^BG$29))),((_xlfn.WEIBULL.DIST(BG$29,$L77,$K77,FALSE)*($R77*(1-$E77)+$Q77*(1-$F77))*((1+'Inputs &amp; Summary'!$D$7)^BG$29))))))</f>
        <v>0</v>
      </c>
      <c r="BH77" s="114">
        <f>$D77*IF(BH$29&gt;'Inputs &amp; Summary'!$D$5,0,IF(BH$29&gt;VLOOKUP($G77,Lists!$J$17:$K$21,2),IF($M77=Lists!$H$3,IF($K77&lt;1,(($S77/$K77)*((1+'Inputs &amp; Summary'!$D$7)^BH$29)),((INT(BH$29/$K77)-INT((BH$29-1)/$K77))*$S77*((1+'Inputs &amp; Summary'!$D$7)^BH$29))),(_xlfn.WEIBULL.DIST(BH$29,$L77,$K77,FALSE)*$S77*((1+'Inputs &amp; Summary'!$D$7)^BH$29))),IF($M77=Lists!$H$3,IF($K77&lt;1,((($R77*(1-$E77)+$Q77*(1-$F77))/$K77)*((1+'Inputs &amp; Summary'!$D$7)^BH$29)),((INT(BH$29/$K77)-INT((BH$29-1)/$K77))*($R77*(1-$E77)+$Q77*(1-$F77))*((1+'Inputs &amp; Summary'!$D$7)^BH$29))),((_xlfn.WEIBULL.DIST(BH$29,$L77,$K77,FALSE)*($R77*(1-$E77)+$Q77*(1-$F77))*((1+'Inputs &amp; Summary'!$D$7)^BH$29))))))</f>
        <v>0</v>
      </c>
      <c r="BI77" s="114">
        <f>$D77*IF(BI$29&gt;'Inputs &amp; Summary'!$D$5,0,IF(BI$29&gt;VLOOKUP($G77,Lists!$J$17:$K$21,2),IF($M77=Lists!$H$3,IF($K77&lt;1,(($S77/$K77)*((1+'Inputs &amp; Summary'!$D$7)^BI$29)),((INT(BI$29/$K77)-INT((BI$29-1)/$K77))*$S77*((1+'Inputs &amp; Summary'!$D$7)^BI$29))),(_xlfn.WEIBULL.DIST(BI$29,$L77,$K77,FALSE)*$S77*((1+'Inputs &amp; Summary'!$D$7)^BI$29))),IF($M77=Lists!$H$3,IF($K77&lt;1,((($R77*(1-$E77)+$Q77*(1-$F77))/$K77)*((1+'Inputs &amp; Summary'!$D$7)^BI$29)),((INT(BI$29/$K77)-INT((BI$29-1)/$K77))*($R77*(1-$E77)+$Q77*(1-$F77))*((1+'Inputs &amp; Summary'!$D$7)^BI$29))),((_xlfn.WEIBULL.DIST(BI$29,$L77,$K77,FALSE)*($R77*(1-$E77)+$Q77*(1-$F77))*((1+'Inputs &amp; Summary'!$D$7)^BI$29))))))</f>
        <v>0</v>
      </c>
      <c r="BJ77" s="114">
        <f>$D77*IF(BJ$29&gt;'Inputs &amp; Summary'!$D$5,0,IF(BJ$29&gt;VLOOKUP($G77,Lists!$J$17:$K$21,2),IF($M77=Lists!$H$3,IF($K77&lt;1,(($S77/$K77)*((1+'Inputs &amp; Summary'!$D$7)^BJ$29)),((INT(BJ$29/$K77)-INT((BJ$29-1)/$K77))*$S77*((1+'Inputs &amp; Summary'!$D$7)^BJ$29))),(_xlfn.WEIBULL.DIST(BJ$29,$L77,$K77,FALSE)*$S77*((1+'Inputs &amp; Summary'!$D$7)^BJ$29))),IF($M77=Lists!$H$3,IF($K77&lt;1,((($R77*(1-$E77)+$Q77*(1-$F77))/$K77)*((1+'Inputs &amp; Summary'!$D$7)^BJ$29)),((INT(BJ$29/$K77)-INT((BJ$29-1)/$K77))*($R77*(1-$E77)+$Q77*(1-$F77))*((1+'Inputs &amp; Summary'!$D$7)^BJ$29))),((_xlfn.WEIBULL.DIST(BJ$29,$L77,$K77,FALSE)*($R77*(1-$E77)+$Q77*(1-$F77))*((1+'Inputs &amp; Summary'!$D$7)^BJ$29))))))</f>
        <v>0</v>
      </c>
      <c r="BK77" s="114">
        <f>$D77*IF(BK$29&gt;'Inputs &amp; Summary'!$D$5,0,IF(BK$29&gt;VLOOKUP($G77,Lists!$J$17:$K$21,2),IF($M77=Lists!$H$3,IF($K77&lt;1,(($S77/$K77)*((1+'Inputs &amp; Summary'!$D$7)^BK$29)),((INT(BK$29/$K77)-INT((BK$29-1)/$K77))*$S77*((1+'Inputs &amp; Summary'!$D$7)^BK$29))),(_xlfn.WEIBULL.DIST(BK$29,$L77,$K77,FALSE)*$S77*((1+'Inputs &amp; Summary'!$D$7)^BK$29))),IF($M77=Lists!$H$3,IF($K77&lt;1,((($R77*(1-$E77)+$Q77*(1-$F77))/$K77)*((1+'Inputs &amp; Summary'!$D$7)^BK$29)),((INT(BK$29/$K77)-INT((BK$29-1)/$K77))*($R77*(1-$E77)+$Q77*(1-$F77))*((1+'Inputs &amp; Summary'!$D$7)^BK$29))),((_xlfn.WEIBULL.DIST(BK$29,$L77,$K77,FALSE)*($R77*(1-$E77)+$Q77*(1-$F77))*((1+'Inputs &amp; Summary'!$D$7)^BK$29))))))</f>
        <v>0</v>
      </c>
      <c r="BL77" s="114">
        <f>$D77*IF(BL$29&gt;'Inputs &amp; Summary'!$D$5,0,IF(BL$29&gt;VLOOKUP($G77,Lists!$J$17:$K$21,2),IF($M77=Lists!$H$3,IF($K77&lt;1,(($S77/$K77)*((1+'Inputs &amp; Summary'!$D$7)^BL$29)),((INT(BL$29/$K77)-INT((BL$29-1)/$K77))*$S77*((1+'Inputs &amp; Summary'!$D$7)^BL$29))),(_xlfn.WEIBULL.DIST(BL$29,$L77,$K77,FALSE)*$S77*((1+'Inputs &amp; Summary'!$D$7)^BL$29))),IF($M77=Lists!$H$3,IF($K77&lt;1,((($R77*(1-$E77)+$Q77*(1-$F77))/$K77)*((1+'Inputs &amp; Summary'!$D$7)^BL$29)),((INT(BL$29/$K77)-INT((BL$29-1)/$K77))*($R77*(1-$E77)+$Q77*(1-$F77))*((1+'Inputs &amp; Summary'!$D$7)^BL$29))),((_xlfn.WEIBULL.DIST(BL$29,$L77,$K77,FALSE)*($R77*(1-$E77)+$Q77*(1-$F77))*((1+'Inputs &amp; Summary'!$D$7)^BL$29))))))</f>
        <v>0</v>
      </c>
    </row>
    <row r="78" spans="1:64" s="1" customFormat="1" x14ac:dyDescent="0.3">
      <c r="A78" s="79" t="s">
        <v>224</v>
      </c>
      <c r="B78" s="33" t="s">
        <v>152</v>
      </c>
      <c r="C78" s="33" t="s">
        <v>139</v>
      </c>
      <c r="D78" s="68">
        <v>1</v>
      </c>
      <c r="E78" s="68">
        <v>1</v>
      </c>
      <c r="F78" s="68">
        <v>1</v>
      </c>
      <c r="G78" s="213" t="s">
        <v>432</v>
      </c>
      <c r="H78" s="34"/>
      <c r="I78" s="34" t="s">
        <v>95</v>
      </c>
      <c r="J78" s="33">
        <f>VLOOKUP(I78,'Labor Rates'!$A$1:$B$16,2)</f>
        <v>23.197115384615383</v>
      </c>
      <c r="K78" s="35">
        <v>25</v>
      </c>
      <c r="L78" s="35">
        <v>1</v>
      </c>
      <c r="M78" s="36" t="s">
        <v>249</v>
      </c>
      <c r="N78" s="84">
        <v>1</v>
      </c>
      <c r="O78" s="35">
        <v>1</v>
      </c>
      <c r="P78" s="5">
        <v>20</v>
      </c>
      <c r="Q78" s="73">
        <f t="shared" si="11"/>
        <v>23.197115384615383</v>
      </c>
      <c r="R78" s="73">
        <f t="shared" si="12"/>
        <v>20</v>
      </c>
      <c r="S78" s="74">
        <f t="shared" si="13"/>
        <v>43.197115384615387</v>
      </c>
      <c r="T78" s="88"/>
      <c r="U78" s="80"/>
      <c r="V78" s="87">
        <f t="shared" si="14"/>
        <v>0.63278383186043308</v>
      </c>
      <c r="W78" s="87">
        <f>NPV('Inputs &amp; Summary'!$D$6,Y78:BL78)</f>
        <v>4.5692536076897792</v>
      </c>
      <c r="X78" s="90">
        <f t="shared" si="15"/>
        <v>6.4716646417276432E-5</v>
      </c>
      <c r="Y78" s="114">
        <f>$D78*IF(Y$29&gt;'Inputs &amp; Summary'!$D$5,0,IF(Y$29&gt;VLOOKUP($G78,Lists!$J$17:$K$21,2),IF($M78=Lists!$H$3,IF($K78&lt;1,(($S78/$K78)*((1+'Inputs &amp; Summary'!$D$7)^Y$29)),((INT(Y$29/$K78)-INT((Y$29-1)/$K78))*$S78*((1+'Inputs &amp; Summary'!$D$7)^Y$29))),(_xlfn.WEIBULL.DIST(Y$29,$L78,$K78,FALSE)*$S78*((1+'Inputs &amp; Summary'!$D$7)^Y$29))),IF($M78=Lists!$H$3,IF($K78&lt;1,((($R78*(1-$E78)+$Q78*(1-$F78))/$K78)*((1+'Inputs &amp; Summary'!$D$7)^Y$29)),((INT(Y$29/$K78)-INT((Y$29-1)/$K78))*($R78*(1-$E78)+$Q78*(1-$F78))*((1+'Inputs &amp; Summary'!$D$7)^Y$29))),((_xlfn.WEIBULL.DIST(Y$29,$L78,$K78,FALSE)*($R78*(1-$E78)+$Q78*(1-$F78))*((1+'Inputs &amp; Summary'!$D$7)^Y$29))))))</f>
        <v>0</v>
      </c>
      <c r="Z78" s="114">
        <f>$D78*IF(Z$29&gt;'Inputs &amp; Summary'!$D$5,0,IF(Z$29&gt;VLOOKUP($G78,Lists!$J$17:$K$21,2),IF($M78=Lists!$H$3,IF($K78&lt;1,(($S78/$K78)*((1+'Inputs &amp; Summary'!$D$7)^Z$29)),((INT(Z$29/$K78)-INT((Z$29-1)/$K78))*$S78*((1+'Inputs &amp; Summary'!$D$7)^Z$29))),(_xlfn.WEIBULL.DIST(Z$29,$L78,$K78,FALSE)*$S78*((1+'Inputs &amp; Summary'!$D$7)^Z$29))),IF($M78=Lists!$H$3,IF($K78&lt;1,((($R78*(1-$E78)+$Q78*(1-$F78))/$K78)*((1+'Inputs &amp; Summary'!$D$7)^Z$29)),((INT(Z$29/$K78)-INT((Z$29-1)/$K78))*($R78*(1-$E78)+$Q78*(1-$F78))*((1+'Inputs &amp; Summary'!$D$7)^Z$29))),((_xlfn.WEIBULL.DIST(Z$29,$L78,$K78,FALSE)*($R78*(1-$E78)+$Q78*(1-$F78))*((1+'Inputs &amp; Summary'!$D$7)^Z$29))))))</f>
        <v>0</v>
      </c>
      <c r="AA78" s="114">
        <f>$D78*IF(AA$29&gt;'Inputs &amp; Summary'!$D$5,0,IF(AA$29&gt;VLOOKUP($G78,Lists!$J$17:$K$21,2),IF($M78=Lists!$H$3,IF($K78&lt;1,(($S78/$K78)*((1+'Inputs &amp; Summary'!$D$7)^AA$29)),((INT(AA$29/$K78)-INT((AA$29-1)/$K78))*$S78*((1+'Inputs &amp; Summary'!$D$7)^AA$29))),(_xlfn.WEIBULL.DIST(AA$29,$L78,$K78,FALSE)*$S78*((1+'Inputs &amp; Summary'!$D$7)^AA$29))),IF($M78=Lists!$H$3,IF($K78&lt;1,((($R78*(1-$E78)+$Q78*(1-$F78))/$K78)*((1+'Inputs &amp; Summary'!$D$7)^AA$29)),((INT(AA$29/$K78)-INT((AA$29-1)/$K78))*($R78*(1-$E78)+$Q78*(1-$F78))*((1+'Inputs &amp; Summary'!$D$7)^AA$29))),((_xlfn.WEIBULL.DIST(AA$29,$L78,$K78,FALSE)*($R78*(1-$E78)+$Q78*(1-$F78))*((1+'Inputs &amp; Summary'!$D$7)^AA$29))))))</f>
        <v>0</v>
      </c>
      <c r="AB78" s="114">
        <f>$D78*IF(AB$29&gt;'Inputs &amp; Summary'!$D$5,0,IF(AB$29&gt;VLOOKUP($G78,Lists!$J$17:$K$21,2),IF($M78=Lists!$H$3,IF($K78&lt;1,(($S78/$K78)*((1+'Inputs &amp; Summary'!$D$7)^AB$29)),((INT(AB$29/$K78)-INT((AB$29-1)/$K78))*$S78*((1+'Inputs &amp; Summary'!$D$7)^AB$29))),(_xlfn.WEIBULL.DIST(AB$29,$L78,$K78,FALSE)*$S78*((1+'Inputs &amp; Summary'!$D$7)^AB$29))),IF($M78=Lists!$H$3,IF($K78&lt;1,((($R78*(1-$E78)+$Q78*(1-$F78))/$K78)*((1+'Inputs &amp; Summary'!$D$7)^AB$29)),((INT(AB$29/$K78)-INT((AB$29-1)/$K78))*($R78*(1-$E78)+$Q78*(1-$F78))*((1+'Inputs &amp; Summary'!$D$7)^AB$29))),((_xlfn.WEIBULL.DIST(AB$29,$L78,$K78,FALSE)*($R78*(1-$E78)+$Q78*(1-$F78))*((1+'Inputs &amp; Summary'!$D$7)^AB$29))))))</f>
        <v>0</v>
      </c>
      <c r="AC78" s="114">
        <f>$D78*IF(AC$29&gt;'Inputs &amp; Summary'!$D$5,0,IF(AC$29&gt;VLOOKUP($G78,Lists!$J$17:$K$21,2),IF($M78=Lists!$H$3,IF($K78&lt;1,(($S78/$K78)*((1+'Inputs &amp; Summary'!$D$7)^AC$29)),((INT(AC$29/$K78)-INT((AC$29-1)/$K78))*$S78*((1+'Inputs &amp; Summary'!$D$7)^AC$29))),(_xlfn.WEIBULL.DIST(AC$29,$L78,$K78,FALSE)*$S78*((1+'Inputs &amp; Summary'!$D$7)^AC$29))),IF($M78=Lists!$H$3,IF($K78&lt;1,((($R78*(1-$E78)+$Q78*(1-$F78))/$K78)*((1+'Inputs &amp; Summary'!$D$7)^AC$29)),((INT(AC$29/$K78)-INT((AC$29-1)/$K78))*($R78*(1-$E78)+$Q78*(1-$F78))*((1+'Inputs &amp; Summary'!$D$7)^AC$29))),((_xlfn.WEIBULL.DIST(AC$29,$L78,$K78,FALSE)*($R78*(1-$E78)+$Q78*(1-$F78))*((1+'Inputs &amp; Summary'!$D$7)^AC$29))))))</f>
        <v>0</v>
      </c>
      <c r="AD78" s="114">
        <f>$D78*IF(AD$29&gt;'Inputs &amp; Summary'!$D$5,0,IF(AD$29&gt;VLOOKUP($G78,Lists!$J$17:$K$21,2),IF($M78=Lists!$H$3,IF($K78&lt;1,(($S78/$K78)*((1+'Inputs &amp; Summary'!$D$7)^AD$29)),((INT(AD$29/$K78)-INT((AD$29-1)/$K78))*$S78*((1+'Inputs &amp; Summary'!$D$7)^AD$29))),(_xlfn.WEIBULL.DIST(AD$29,$L78,$K78,FALSE)*$S78*((1+'Inputs &amp; Summary'!$D$7)^AD$29))),IF($M78=Lists!$H$3,IF($K78&lt;1,((($R78*(1-$E78)+$Q78*(1-$F78))/$K78)*((1+'Inputs &amp; Summary'!$D$7)^AD$29)),((INT(AD$29/$K78)-INT((AD$29-1)/$K78))*($R78*(1-$E78)+$Q78*(1-$F78))*((1+'Inputs &amp; Summary'!$D$7)^AD$29))),((_xlfn.WEIBULL.DIST(AD$29,$L78,$K78,FALSE)*($R78*(1-$E78)+$Q78*(1-$F78))*((1+'Inputs &amp; Summary'!$D$7)^AD$29))))))</f>
        <v>0</v>
      </c>
      <c r="AE78" s="114">
        <f>$D78*IF(AE$29&gt;'Inputs &amp; Summary'!$D$5,0,IF(AE$29&gt;VLOOKUP($G78,Lists!$J$17:$K$21,2),IF($M78=Lists!$H$3,IF($K78&lt;1,(($S78/$K78)*((1+'Inputs &amp; Summary'!$D$7)^AE$29)),((INT(AE$29/$K78)-INT((AE$29-1)/$K78))*$S78*((1+'Inputs &amp; Summary'!$D$7)^AE$29))),(_xlfn.WEIBULL.DIST(AE$29,$L78,$K78,FALSE)*$S78*((1+'Inputs &amp; Summary'!$D$7)^AE$29))),IF($M78=Lists!$H$3,IF($K78&lt;1,((($R78*(1-$E78)+$Q78*(1-$F78))/$K78)*((1+'Inputs &amp; Summary'!$D$7)^AE$29)),((INT(AE$29/$K78)-INT((AE$29-1)/$K78))*($R78*(1-$E78)+$Q78*(1-$F78))*((1+'Inputs &amp; Summary'!$D$7)^AE$29))),((_xlfn.WEIBULL.DIST(AE$29,$L78,$K78,FALSE)*($R78*(1-$E78)+$Q78*(1-$F78))*((1+'Inputs &amp; Summary'!$D$7)^AE$29))))))</f>
        <v>0</v>
      </c>
      <c r="AF78" s="114">
        <f>$D78*IF(AF$29&gt;'Inputs &amp; Summary'!$D$5,0,IF(AF$29&gt;VLOOKUP($G78,Lists!$J$17:$K$21,2),IF($M78=Lists!$H$3,IF($K78&lt;1,(($S78/$K78)*((1+'Inputs &amp; Summary'!$D$7)^AF$29)),((INT(AF$29/$K78)-INT((AF$29-1)/$K78))*$S78*((1+'Inputs &amp; Summary'!$D$7)^AF$29))),(_xlfn.WEIBULL.DIST(AF$29,$L78,$K78,FALSE)*$S78*((1+'Inputs &amp; Summary'!$D$7)^AF$29))),IF($M78=Lists!$H$3,IF($K78&lt;1,((($R78*(1-$E78)+$Q78*(1-$F78))/$K78)*((1+'Inputs &amp; Summary'!$D$7)^AF$29)),((INT(AF$29/$K78)-INT((AF$29-1)/$K78))*($R78*(1-$E78)+$Q78*(1-$F78))*((1+'Inputs &amp; Summary'!$D$7)^AF$29))),((_xlfn.WEIBULL.DIST(AF$29,$L78,$K78,FALSE)*($R78*(1-$E78)+$Q78*(1-$F78))*((1+'Inputs &amp; Summary'!$D$7)^AF$29))))))</f>
        <v>0</v>
      </c>
      <c r="AG78" s="114">
        <f>$D78*IF(AG$29&gt;'Inputs &amp; Summary'!$D$5,0,IF(AG$29&gt;VLOOKUP($G78,Lists!$J$17:$K$21,2),IF($M78=Lists!$H$3,IF($K78&lt;1,(($S78/$K78)*((1+'Inputs &amp; Summary'!$D$7)^AG$29)),((INT(AG$29/$K78)-INT((AG$29-1)/$K78))*$S78*((1+'Inputs &amp; Summary'!$D$7)^AG$29))),(_xlfn.WEIBULL.DIST(AG$29,$L78,$K78,FALSE)*$S78*((1+'Inputs &amp; Summary'!$D$7)^AG$29))),IF($M78=Lists!$H$3,IF($K78&lt;1,((($R78*(1-$E78)+$Q78*(1-$F78))/$K78)*((1+'Inputs &amp; Summary'!$D$7)^AG$29)),((INT(AG$29/$K78)-INT((AG$29-1)/$K78))*($R78*(1-$E78)+$Q78*(1-$F78))*((1+'Inputs &amp; Summary'!$D$7)^AG$29))),((_xlfn.WEIBULL.DIST(AG$29,$L78,$K78,FALSE)*($R78*(1-$E78)+$Q78*(1-$F78))*((1+'Inputs &amp; Summary'!$D$7)^AG$29))))))</f>
        <v>0</v>
      </c>
      <c r="AH78" s="114">
        <f>$D78*IF(AH$29&gt;'Inputs &amp; Summary'!$D$5,0,IF(AH$29&gt;VLOOKUP($G78,Lists!$J$17:$K$21,2),IF($M78=Lists!$H$3,IF($K78&lt;1,(($S78/$K78)*((1+'Inputs &amp; Summary'!$D$7)^AH$29)),((INT(AH$29/$K78)-INT((AH$29-1)/$K78))*$S78*((1+'Inputs &amp; Summary'!$D$7)^AH$29))),(_xlfn.WEIBULL.DIST(AH$29,$L78,$K78,FALSE)*$S78*((1+'Inputs &amp; Summary'!$D$7)^AH$29))),IF($M78=Lists!$H$3,IF($K78&lt;1,((($R78*(1-$E78)+$Q78*(1-$F78))/$K78)*((1+'Inputs &amp; Summary'!$D$7)^AH$29)),((INT(AH$29/$K78)-INT((AH$29-1)/$K78))*($R78*(1-$E78)+$Q78*(1-$F78))*((1+'Inputs &amp; Summary'!$D$7)^AH$29))),((_xlfn.WEIBULL.DIST(AH$29,$L78,$K78,FALSE)*($R78*(1-$E78)+$Q78*(1-$F78))*((1+'Inputs &amp; Summary'!$D$7)^AH$29))))))</f>
        <v>0</v>
      </c>
      <c r="AI78" s="114">
        <f>$D78*IF(AI$29&gt;'Inputs &amp; Summary'!$D$5,0,IF(AI$29&gt;VLOOKUP($G78,Lists!$J$17:$K$21,2),IF($M78=Lists!$H$3,IF($K78&lt;1,(($S78/$K78)*((1+'Inputs &amp; Summary'!$D$7)^AI$29)),((INT(AI$29/$K78)-INT((AI$29-1)/$K78))*$S78*((1+'Inputs &amp; Summary'!$D$7)^AI$29))),(_xlfn.WEIBULL.DIST(AI$29,$L78,$K78,FALSE)*$S78*((1+'Inputs &amp; Summary'!$D$7)^AI$29))),IF($M78=Lists!$H$3,IF($K78&lt;1,((($R78*(1-$E78)+$Q78*(1-$F78))/$K78)*((1+'Inputs &amp; Summary'!$D$7)^AI$29)),((INT(AI$29/$K78)-INT((AI$29-1)/$K78))*($R78*(1-$E78)+$Q78*(1-$F78))*((1+'Inputs &amp; Summary'!$D$7)^AI$29))),((_xlfn.WEIBULL.DIST(AI$29,$L78,$K78,FALSE)*($R78*(1-$E78)+$Q78*(1-$F78))*((1+'Inputs &amp; Summary'!$D$7)^AI$29))))))</f>
        <v>1.3836525734062084</v>
      </c>
      <c r="AJ78" s="114">
        <f>$D78*IF(AJ$29&gt;'Inputs &amp; Summary'!$D$5,0,IF(AJ$29&gt;VLOOKUP($G78,Lists!$J$17:$K$21,2),IF($M78=Lists!$H$3,IF($K78&lt;1,(($S78/$K78)*((1+'Inputs &amp; Summary'!$D$7)^AJ$29)),((INT(AJ$29/$K78)-INT((AJ$29-1)/$K78))*$S78*((1+'Inputs &amp; Summary'!$D$7)^AJ$29))),(_xlfn.WEIBULL.DIST(AJ$29,$L78,$K78,FALSE)*$S78*((1+'Inputs &amp; Summary'!$D$7)^AJ$29))),IF($M78=Lists!$H$3,IF($K78&lt;1,((($R78*(1-$E78)+$Q78*(1-$F78))/$K78)*((1+'Inputs &amp; Summary'!$D$7)^AJ$29)),((INT(AJ$29/$K78)-INT((AJ$29-1)/$K78))*($R78*(1-$E78)+$Q78*(1-$F78))*((1+'Inputs &amp; Summary'!$D$7)^AJ$29))),((_xlfn.WEIBULL.DIST(AJ$29,$L78,$K78,FALSE)*($R78*(1-$E78)+$Q78*(1-$F78))*((1+'Inputs &amp; Summary'!$D$7)^AJ$29))))))</f>
        <v>1.3559867555843121</v>
      </c>
      <c r="AK78" s="114">
        <f>$D78*IF(AK$29&gt;'Inputs &amp; Summary'!$D$5,0,IF(AK$29&gt;VLOOKUP($G78,Lists!$J$17:$K$21,2),IF($M78=Lists!$H$3,IF($K78&lt;1,(($S78/$K78)*((1+'Inputs &amp; Summary'!$D$7)^AK$29)),((INT(AK$29/$K78)-INT((AK$29-1)/$K78))*$S78*((1+'Inputs &amp; Summary'!$D$7)^AK$29))),(_xlfn.WEIBULL.DIST(AK$29,$L78,$K78,FALSE)*$S78*((1+'Inputs &amp; Summary'!$D$7)^AK$29))),IF($M78=Lists!$H$3,IF($K78&lt;1,((($R78*(1-$E78)+$Q78*(1-$F78))/$K78)*((1+'Inputs &amp; Summary'!$D$7)^AK$29)),((INT(AK$29/$K78)-INT((AK$29-1)/$K78))*($R78*(1-$E78)+$Q78*(1-$F78))*((1+'Inputs &amp; Summary'!$D$7)^AK$29))),((_xlfn.WEIBULL.DIST(AK$29,$L78,$K78,FALSE)*($R78*(1-$E78)+$Q78*(1-$F78))*((1+'Inputs &amp; Summary'!$D$7)^AK$29))))))</f>
        <v>1.3288741094837462</v>
      </c>
      <c r="AL78" s="114">
        <f>$D78*IF(AL$29&gt;'Inputs &amp; Summary'!$D$5,0,IF(AL$29&gt;VLOOKUP($G78,Lists!$J$17:$K$21,2),IF($M78=Lists!$H$3,IF($K78&lt;1,(($S78/$K78)*((1+'Inputs &amp; Summary'!$D$7)^AL$29)),((INT(AL$29/$K78)-INT((AL$29-1)/$K78))*$S78*((1+'Inputs &amp; Summary'!$D$7)^AL$29))),(_xlfn.WEIBULL.DIST(AL$29,$L78,$K78,FALSE)*$S78*((1+'Inputs &amp; Summary'!$D$7)^AL$29))),IF($M78=Lists!$H$3,IF($K78&lt;1,((($R78*(1-$E78)+$Q78*(1-$F78))/$K78)*((1+'Inputs &amp; Summary'!$D$7)^AL$29)),((INT(AL$29/$K78)-INT((AL$29-1)/$K78))*($R78*(1-$E78)+$Q78*(1-$F78))*((1+'Inputs &amp; Summary'!$D$7)^AL$29))),((_xlfn.WEIBULL.DIST(AL$29,$L78,$K78,FALSE)*($R78*(1-$E78)+$Q78*(1-$F78))*((1+'Inputs &amp; Summary'!$D$7)^AL$29))))))</f>
        <v>1.3023035745620302</v>
      </c>
      <c r="AM78" s="114">
        <f>$D78*IF(AM$29&gt;'Inputs &amp; Summary'!$D$5,0,IF(AM$29&gt;VLOOKUP($G78,Lists!$J$17:$K$21,2),IF($M78=Lists!$H$3,IF($K78&lt;1,(($S78/$K78)*((1+'Inputs &amp; Summary'!$D$7)^AM$29)),((INT(AM$29/$K78)-INT((AM$29-1)/$K78))*$S78*((1+'Inputs &amp; Summary'!$D$7)^AM$29))),(_xlfn.WEIBULL.DIST(AM$29,$L78,$K78,FALSE)*$S78*((1+'Inputs &amp; Summary'!$D$7)^AM$29))),IF($M78=Lists!$H$3,IF($K78&lt;1,((($R78*(1-$E78)+$Q78*(1-$F78))/$K78)*((1+'Inputs &amp; Summary'!$D$7)^AM$29)),((INT(AM$29/$K78)-INT((AM$29-1)/$K78))*($R78*(1-$E78)+$Q78*(1-$F78))*((1+'Inputs &amp; Summary'!$D$7)^AM$29))),((_xlfn.WEIBULL.DIST(AM$29,$L78,$K78,FALSE)*($R78*(1-$E78)+$Q78*(1-$F78))*((1+'Inputs &amp; Summary'!$D$7)^AM$29))))))</f>
        <v>1.2762643114297088</v>
      </c>
      <c r="AN78" s="114">
        <f>$D78*IF(AN$29&gt;'Inputs &amp; Summary'!$D$5,0,IF(AN$29&gt;VLOOKUP($G78,Lists!$J$17:$K$21,2),IF($M78=Lists!$H$3,IF($K78&lt;1,(($S78/$K78)*((1+'Inputs &amp; Summary'!$D$7)^AN$29)),((INT(AN$29/$K78)-INT((AN$29-1)/$K78))*$S78*((1+'Inputs &amp; Summary'!$D$7)^AN$29))),(_xlfn.WEIBULL.DIST(AN$29,$L78,$K78,FALSE)*$S78*((1+'Inputs &amp; Summary'!$D$7)^AN$29))),IF($M78=Lists!$H$3,IF($K78&lt;1,((($R78*(1-$E78)+$Q78*(1-$F78))/$K78)*((1+'Inputs &amp; Summary'!$D$7)^AN$29)),((INT(AN$29/$K78)-INT((AN$29-1)/$K78))*($R78*(1-$E78)+$Q78*(1-$F78))*((1+'Inputs &amp; Summary'!$D$7)^AN$29))),((_xlfn.WEIBULL.DIST(AN$29,$L78,$K78,FALSE)*($R78*(1-$E78)+$Q78*(1-$F78))*((1+'Inputs &amp; Summary'!$D$7)^AN$29))))))</f>
        <v>1.2507456974284497</v>
      </c>
      <c r="AO78" s="114">
        <f>$D78*IF(AO$29&gt;'Inputs &amp; Summary'!$D$5,0,IF(AO$29&gt;VLOOKUP($G78,Lists!$J$17:$K$21,2),IF($M78=Lists!$H$3,IF($K78&lt;1,(($S78/$K78)*((1+'Inputs &amp; Summary'!$D$7)^AO$29)),((INT(AO$29/$K78)-INT((AO$29-1)/$K78))*$S78*((1+'Inputs &amp; Summary'!$D$7)^AO$29))),(_xlfn.WEIBULL.DIST(AO$29,$L78,$K78,FALSE)*$S78*((1+'Inputs &amp; Summary'!$D$7)^AO$29))),IF($M78=Lists!$H$3,IF($K78&lt;1,((($R78*(1-$E78)+$Q78*(1-$F78))/$K78)*((1+'Inputs &amp; Summary'!$D$7)^AO$29)),((INT(AO$29/$K78)-INT((AO$29-1)/$K78))*($R78*(1-$E78)+$Q78*(1-$F78))*((1+'Inputs &amp; Summary'!$D$7)^AO$29))),((_xlfn.WEIBULL.DIST(AO$29,$L78,$K78,FALSE)*($R78*(1-$E78)+$Q78*(1-$F78))*((1+'Inputs &amp; Summary'!$D$7)^AO$29))))))</f>
        <v>1.2257373222975505</v>
      </c>
      <c r="AP78" s="114">
        <f>$D78*IF(AP$29&gt;'Inputs &amp; Summary'!$D$5,0,IF(AP$29&gt;VLOOKUP($G78,Lists!$J$17:$K$21,2),IF($M78=Lists!$H$3,IF($K78&lt;1,(($S78/$K78)*((1+'Inputs &amp; Summary'!$D$7)^AP$29)),((INT(AP$29/$K78)-INT((AP$29-1)/$K78))*$S78*((1+'Inputs &amp; Summary'!$D$7)^AP$29))),(_xlfn.WEIBULL.DIST(AP$29,$L78,$K78,FALSE)*$S78*((1+'Inputs &amp; Summary'!$D$7)^AP$29))),IF($M78=Lists!$H$3,IF($K78&lt;1,((($R78*(1-$E78)+$Q78*(1-$F78))/$K78)*((1+'Inputs &amp; Summary'!$D$7)^AP$29)),((INT(AP$29/$K78)-INT((AP$29-1)/$K78))*($R78*(1-$E78)+$Q78*(1-$F78))*((1+'Inputs &amp; Summary'!$D$7)^AP$29))),((_xlfn.WEIBULL.DIST(AP$29,$L78,$K78,FALSE)*($R78*(1-$E78)+$Q78*(1-$F78))*((1+'Inputs &amp; Summary'!$D$7)^AP$29))))))</f>
        <v>1.2012289839271009</v>
      </c>
      <c r="AQ78" s="114">
        <f>$D78*IF(AQ$29&gt;'Inputs &amp; Summary'!$D$5,0,IF(AQ$29&gt;VLOOKUP($G78,Lists!$J$17:$K$21,2),IF($M78=Lists!$H$3,IF($K78&lt;1,(($S78/$K78)*((1+'Inputs &amp; Summary'!$D$7)^AQ$29)),((INT(AQ$29/$K78)-INT((AQ$29-1)/$K78))*$S78*((1+'Inputs &amp; Summary'!$D$7)^AQ$29))),(_xlfn.WEIBULL.DIST(AQ$29,$L78,$K78,FALSE)*$S78*((1+'Inputs &amp; Summary'!$D$7)^AQ$29))),IF($M78=Lists!$H$3,IF($K78&lt;1,((($R78*(1-$E78)+$Q78*(1-$F78))/$K78)*((1+'Inputs &amp; Summary'!$D$7)^AQ$29)),((INT(AQ$29/$K78)-INT((AQ$29-1)/$K78))*($R78*(1-$E78)+$Q78*(1-$F78))*((1+'Inputs &amp; Summary'!$D$7)^AQ$29))),((_xlfn.WEIBULL.DIST(AQ$29,$L78,$K78,FALSE)*($R78*(1-$E78)+$Q78*(1-$F78))*((1+'Inputs &amp; Summary'!$D$7)^AQ$29))))))</f>
        <v>1.1772106841960508</v>
      </c>
      <c r="AR78" s="114">
        <f>$D78*IF(AR$29&gt;'Inputs &amp; Summary'!$D$5,0,IF(AR$29&gt;VLOOKUP($G78,Lists!$J$17:$K$21,2),IF($M78=Lists!$H$3,IF($K78&lt;1,(($S78/$K78)*((1+'Inputs &amp; Summary'!$D$7)^AR$29)),((INT(AR$29/$K78)-INT((AR$29-1)/$K78))*$S78*((1+'Inputs &amp; Summary'!$D$7)^AR$29))),(_xlfn.WEIBULL.DIST(AR$29,$L78,$K78,FALSE)*$S78*((1+'Inputs &amp; Summary'!$D$7)^AR$29))),IF($M78=Lists!$H$3,IF($K78&lt;1,((($R78*(1-$E78)+$Q78*(1-$F78))/$K78)*((1+'Inputs &amp; Summary'!$D$7)^AR$29)),((INT(AR$29/$K78)-INT((AR$29-1)/$K78))*($R78*(1-$E78)+$Q78*(1-$F78))*((1+'Inputs &amp; Summary'!$D$7)^AR$29))),((_xlfn.WEIBULL.DIST(AR$29,$L78,$K78,FALSE)*($R78*(1-$E78)+$Q78*(1-$F78))*((1+'Inputs &amp; Summary'!$D$7)^AR$29))))))</f>
        <v>1.1536726248935032</v>
      </c>
      <c r="AS78" s="114">
        <f>$D78*IF(AS$29&gt;'Inputs &amp; Summary'!$D$5,0,IF(AS$29&gt;VLOOKUP($G78,Lists!$J$17:$K$21,2),IF($M78=Lists!$H$3,IF($K78&lt;1,(($S78/$K78)*((1+'Inputs &amp; Summary'!$D$7)^AS$29)),((INT(AS$29/$K78)-INT((AS$29-1)/$K78))*$S78*((1+'Inputs &amp; Summary'!$D$7)^AS$29))),(_xlfn.WEIBULL.DIST(AS$29,$L78,$K78,FALSE)*$S78*((1+'Inputs &amp; Summary'!$D$7)^AS$29))),IF($M78=Lists!$H$3,IF($K78&lt;1,((($R78*(1-$E78)+$Q78*(1-$F78))/$K78)*((1+'Inputs &amp; Summary'!$D$7)^AS$29)),((INT(AS$29/$K78)-INT((AS$29-1)/$K78))*($R78*(1-$E78)+$Q78*(1-$F78))*((1+'Inputs &amp; Summary'!$D$7)^AS$29))),((_xlfn.WEIBULL.DIST(AS$29,$L78,$K78,FALSE)*($R78*(1-$E78)+$Q78*(1-$F78))*((1+'Inputs &amp; Summary'!$D$7)^AS$29))))))</f>
        <v>0</v>
      </c>
      <c r="AT78" s="114">
        <f>$D78*IF(AT$29&gt;'Inputs &amp; Summary'!$D$5,0,IF(AT$29&gt;VLOOKUP($G78,Lists!$J$17:$K$21,2),IF($M78=Lists!$H$3,IF($K78&lt;1,(($S78/$K78)*((1+'Inputs &amp; Summary'!$D$7)^AT$29)),((INT(AT$29/$K78)-INT((AT$29-1)/$K78))*$S78*((1+'Inputs &amp; Summary'!$D$7)^AT$29))),(_xlfn.WEIBULL.DIST(AT$29,$L78,$K78,FALSE)*$S78*((1+'Inputs &amp; Summary'!$D$7)^AT$29))),IF($M78=Lists!$H$3,IF($K78&lt;1,((($R78*(1-$E78)+$Q78*(1-$F78))/$K78)*((1+'Inputs &amp; Summary'!$D$7)^AT$29)),((INT(AT$29/$K78)-INT((AT$29-1)/$K78))*($R78*(1-$E78)+$Q78*(1-$F78))*((1+'Inputs &amp; Summary'!$D$7)^AT$29))),((_xlfn.WEIBULL.DIST(AT$29,$L78,$K78,FALSE)*($R78*(1-$E78)+$Q78*(1-$F78))*((1+'Inputs &amp; Summary'!$D$7)^AT$29))))))</f>
        <v>0</v>
      </c>
      <c r="AU78" s="114">
        <f>$D78*IF(AU$29&gt;'Inputs &amp; Summary'!$D$5,0,IF(AU$29&gt;VLOOKUP($G78,Lists!$J$17:$K$21,2),IF($M78=Lists!$H$3,IF($K78&lt;1,(($S78/$K78)*((1+'Inputs &amp; Summary'!$D$7)^AU$29)),((INT(AU$29/$K78)-INT((AU$29-1)/$K78))*$S78*((1+'Inputs &amp; Summary'!$D$7)^AU$29))),(_xlfn.WEIBULL.DIST(AU$29,$L78,$K78,FALSE)*$S78*((1+'Inputs &amp; Summary'!$D$7)^AU$29))),IF($M78=Lists!$H$3,IF($K78&lt;1,((($R78*(1-$E78)+$Q78*(1-$F78))/$K78)*((1+'Inputs &amp; Summary'!$D$7)^AU$29)),((INT(AU$29/$K78)-INT((AU$29-1)/$K78))*($R78*(1-$E78)+$Q78*(1-$F78))*((1+'Inputs &amp; Summary'!$D$7)^AU$29))),((_xlfn.WEIBULL.DIST(AU$29,$L78,$K78,FALSE)*($R78*(1-$E78)+$Q78*(1-$F78))*((1+'Inputs &amp; Summary'!$D$7)^AU$29))))))</f>
        <v>0</v>
      </c>
      <c r="AV78" s="114">
        <f>$D78*IF(AV$29&gt;'Inputs &amp; Summary'!$D$5,0,IF(AV$29&gt;VLOOKUP($G78,Lists!$J$17:$K$21,2),IF($M78=Lists!$H$3,IF($K78&lt;1,(($S78/$K78)*((1+'Inputs &amp; Summary'!$D$7)^AV$29)),((INT(AV$29/$K78)-INT((AV$29-1)/$K78))*$S78*((1+'Inputs &amp; Summary'!$D$7)^AV$29))),(_xlfn.WEIBULL.DIST(AV$29,$L78,$K78,FALSE)*$S78*((1+'Inputs &amp; Summary'!$D$7)^AV$29))),IF($M78=Lists!$H$3,IF($K78&lt;1,((($R78*(1-$E78)+$Q78*(1-$F78))/$K78)*((1+'Inputs &amp; Summary'!$D$7)^AV$29)),((INT(AV$29/$K78)-INT((AV$29-1)/$K78))*($R78*(1-$E78)+$Q78*(1-$F78))*((1+'Inputs &amp; Summary'!$D$7)^AV$29))),((_xlfn.WEIBULL.DIST(AV$29,$L78,$K78,FALSE)*($R78*(1-$E78)+$Q78*(1-$F78))*((1+'Inputs &amp; Summary'!$D$7)^AV$29))))))</f>
        <v>0</v>
      </c>
      <c r="AW78" s="114">
        <f>$D78*IF(AW$29&gt;'Inputs &amp; Summary'!$D$5,0,IF(AW$29&gt;VLOOKUP($G78,Lists!$J$17:$K$21,2),IF($M78=Lists!$H$3,IF($K78&lt;1,(($S78/$K78)*((1+'Inputs &amp; Summary'!$D$7)^AW$29)),((INT(AW$29/$K78)-INT((AW$29-1)/$K78))*$S78*((1+'Inputs &amp; Summary'!$D$7)^AW$29))),(_xlfn.WEIBULL.DIST(AW$29,$L78,$K78,FALSE)*$S78*((1+'Inputs &amp; Summary'!$D$7)^AW$29))),IF($M78=Lists!$H$3,IF($K78&lt;1,((($R78*(1-$E78)+$Q78*(1-$F78))/$K78)*((1+'Inputs &amp; Summary'!$D$7)^AW$29)),((INT(AW$29/$K78)-INT((AW$29-1)/$K78))*($R78*(1-$E78)+$Q78*(1-$F78))*((1+'Inputs &amp; Summary'!$D$7)^AW$29))),((_xlfn.WEIBULL.DIST(AW$29,$L78,$K78,FALSE)*($R78*(1-$E78)+$Q78*(1-$F78))*((1+'Inputs &amp; Summary'!$D$7)^AW$29))))))</f>
        <v>0</v>
      </c>
      <c r="AX78" s="114">
        <f>$D78*IF(AX$29&gt;'Inputs &amp; Summary'!$D$5,0,IF(AX$29&gt;VLOOKUP($G78,Lists!$J$17:$K$21,2),IF($M78=Lists!$H$3,IF($K78&lt;1,(($S78/$K78)*((1+'Inputs &amp; Summary'!$D$7)^AX$29)),((INT(AX$29/$K78)-INT((AX$29-1)/$K78))*$S78*((1+'Inputs &amp; Summary'!$D$7)^AX$29))),(_xlfn.WEIBULL.DIST(AX$29,$L78,$K78,FALSE)*$S78*((1+'Inputs &amp; Summary'!$D$7)^AX$29))),IF($M78=Lists!$H$3,IF($K78&lt;1,((($R78*(1-$E78)+$Q78*(1-$F78))/$K78)*((1+'Inputs &amp; Summary'!$D$7)^AX$29)),((INT(AX$29/$K78)-INT((AX$29-1)/$K78))*($R78*(1-$E78)+$Q78*(1-$F78))*((1+'Inputs &amp; Summary'!$D$7)^AX$29))),((_xlfn.WEIBULL.DIST(AX$29,$L78,$K78,FALSE)*($R78*(1-$E78)+$Q78*(1-$F78))*((1+'Inputs &amp; Summary'!$D$7)^AX$29))))))</f>
        <v>0</v>
      </c>
      <c r="AY78" s="114">
        <f>$D78*IF(AY$29&gt;'Inputs &amp; Summary'!$D$5,0,IF(AY$29&gt;VLOOKUP($G78,Lists!$J$17:$K$21,2),IF($M78=Lists!$H$3,IF($K78&lt;1,(($S78/$K78)*((1+'Inputs &amp; Summary'!$D$7)^AY$29)),((INT(AY$29/$K78)-INT((AY$29-1)/$K78))*$S78*((1+'Inputs &amp; Summary'!$D$7)^AY$29))),(_xlfn.WEIBULL.DIST(AY$29,$L78,$K78,FALSE)*$S78*((1+'Inputs &amp; Summary'!$D$7)^AY$29))),IF($M78=Lists!$H$3,IF($K78&lt;1,((($R78*(1-$E78)+$Q78*(1-$F78))/$K78)*((1+'Inputs &amp; Summary'!$D$7)^AY$29)),((INT(AY$29/$K78)-INT((AY$29-1)/$K78))*($R78*(1-$E78)+$Q78*(1-$F78))*((1+'Inputs &amp; Summary'!$D$7)^AY$29))),((_xlfn.WEIBULL.DIST(AY$29,$L78,$K78,FALSE)*($R78*(1-$E78)+$Q78*(1-$F78))*((1+'Inputs &amp; Summary'!$D$7)^AY$29))))))</f>
        <v>0</v>
      </c>
      <c r="AZ78" s="114">
        <f>$D78*IF(AZ$29&gt;'Inputs &amp; Summary'!$D$5,0,IF(AZ$29&gt;VLOOKUP($G78,Lists!$J$17:$K$21,2),IF($M78=Lists!$H$3,IF($K78&lt;1,(($S78/$K78)*((1+'Inputs &amp; Summary'!$D$7)^AZ$29)),((INT(AZ$29/$K78)-INT((AZ$29-1)/$K78))*$S78*((1+'Inputs &amp; Summary'!$D$7)^AZ$29))),(_xlfn.WEIBULL.DIST(AZ$29,$L78,$K78,FALSE)*$S78*((1+'Inputs &amp; Summary'!$D$7)^AZ$29))),IF($M78=Lists!$H$3,IF($K78&lt;1,((($R78*(1-$E78)+$Q78*(1-$F78))/$K78)*((1+'Inputs &amp; Summary'!$D$7)^AZ$29)),((INT(AZ$29/$K78)-INT((AZ$29-1)/$K78))*($R78*(1-$E78)+$Q78*(1-$F78))*((1+'Inputs &amp; Summary'!$D$7)^AZ$29))),((_xlfn.WEIBULL.DIST(AZ$29,$L78,$K78,FALSE)*($R78*(1-$E78)+$Q78*(1-$F78))*((1+'Inputs &amp; Summary'!$D$7)^AZ$29))))))</f>
        <v>0</v>
      </c>
      <c r="BA78" s="114">
        <f>$D78*IF(BA$29&gt;'Inputs &amp; Summary'!$D$5,0,IF(BA$29&gt;VLOOKUP($G78,Lists!$J$17:$K$21,2),IF($M78=Lists!$H$3,IF($K78&lt;1,(($S78/$K78)*((1+'Inputs &amp; Summary'!$D$7)^BA$29)),((INT(BA$29/$K78)-INT((BA$29-1)/$K78))*$S78*((1+'Inputs &amp; Summary'!$D$7)^BA$29))),(_xlfn.WEIBULL.DIST(BA$29,$L78,$K78,FALSE)*$S78*((1+'Inputs &amp; Summary'!$D$7)^BA$29))),IF($M78=Lists!$H$3,IF($K78&lt;1,((($R78*(1-$E78)+$Q78*(1-$F78))/$K78)*((1+'Inputs &amp; Summary'!$D$7)^BA$29)),((INT(BA$29/$K78)-INT((BA$29-1)/$K78))*($R78*(1-$E78)+$Q78*(1-$F78))*((1+'Inputs &amp; Summary'!$D$7)^BA$29))),((_xlfn.WEIBULL.DIST(BA$29,$L78,$K78,FALSE)*($R78*(1-$E78)+$Q78*(1-$F78))*((1+'Inputs &amp; Summary'!$D$7)^BA$29))))))</f>
        <v>0</v>
      </c>
      <c r="BB78" s="114">
        <f>$D78*IF(BB$29&gt;'Inputs &amp; Summary'!$D$5,0,IF(BB$29&gt;VLOOKUP($G78,Lists!$J$17:$K$21,2),IF($M78=Lists!$H$3,IF($K78&lt;1,(($S78/$K78)*((1+'Inputs &amp; Summary'!$D$7)^BB$29)),((INT(BB$29/$K78)-INT((BB$29-1)/$K78))*$S78*((1+'Inputs &amp; Summary'!$D$7)^BB$29))),(_xlfn.WEIBULL.DIST(BB$29,$L78,$K78,FALSE)*$S78*((1+'Inputs &amp; Summary'!$D$7)^BB$29))),IF($M78=Lists!$H$3,IF($K78&lt;1,((($R78*(1-$E78)+$Q78*(1-$F78))/$K78)*((1+'Inputs &amp; Summary'!$D$7)^BB$29)),((INT(BB$29/$K78)-INT((BB$29-1)/$K78))*($R78*(1-$E78)+$Q78*(1-$F78))*((1+'Inputs &amp; Summary'!$D$7)^BB$29))),((_xlfn.WEIBULL.DIST(BB$29,$L78,$K78,FALSE)*($R78*(1-$E78)+$Q78*(1-$F78))*((1+'Inputs &amp; Summary'!$D$7)^BB$29))))))</f>
        <v>0</v>
      </c>
      <c r="BC78" s="114">
        <f>$D78*IF(BC$29&gt;'Inputs &amp; Summary'!$D$5,0,IF(BC$29&gt;VLOOKUP($G78,Lists!$J$17:$K$21,2),IF($M78=Lists!$H$3,IF($K78&lt;1,(($S78/$K78)*((1+'Inputs &amp; Summary'!$D$7)^BC$29)),((INT(BC$29/$K78)-INT((BC$29-1)/$K78))*$S78*((1+'Inputs &amp; Summary'!$D$7)^BC$29))),(_xlfn.WEIBULL.DIST(BC$29,$L78,$K78,FALSE)*$S78*((1+'Inputs &amp; Summary'!$D$7)^BC$29))),IF($M78=Lists!$H$3,IF($K78&lt;1,((($R78*(1-$E78)+$Q78*(1-$F78))/$K78)*((1+'Inputs &amp; Summary'!$D$7)^BC$29)),((INT(BC$29/$K78)-INT((BC$29-1)/$K78))*($R78*(1-$E78)+$Q78*(1-$F78))*((1+'Inputs &amp; Summary'!$D$7)^BC$29))),((_xlfn.WEIBULL.DIST(BC$29,$L78,$K78,FALSE)*($R78*(1-$E78)+$Q78*(1-$F78))*((1+'Inputs &amp; Summary'!$D$7)^BC$29))))))</f>
        <v>0</v>
      </c>
      <c r="BD78" s="114">
        <f>$D78*IF(BD$29&gt;'Inputs &amp; Summary'!$D$5,0,IF(BD$29&gt;VLOOKUP($G78,Lists!$J$17:$K$21,2),IF($M78=Lists!$H$3,IF($K78&lt;1,(($S78/$K78)*((1+'Inputs &amp; Summary'!$D$7)^BD$29)),((INT(BD$29/$K78)-INT((BD$29-1)/$K78))*$S78*((1+'Inputs &amp; Summary'!$D$7)^BD$29))),(_xlfn.WEIBULL.DIST(BD$29,$L78,$K78,FALSE)*$S78*((1+'Inputs &amp; Summary'!$D$7)^BD$29))),IF($M78=Lists!$H$3,IF($K78&lt;1,((($R78*(1-$E78)+$Q78*(1-$F78))/$K78)*((1+'Inputs &amp; Summary'!$D$7)^BD$29)),((INT(BD$29/$K78)-INT((BD$29-1)/$K78))*($R78*(1-$E78)+$Q78*(1-$F78))*((1+'Inputs &amp; Summary'!$D$7)^BD$29))),((_xlfn.WEIBULL.DIST(BD$29,$L78,$K78,FALSE)*($R78*(1-$E78)+$Q78*(1-$F78))*((1+'Inputs &amp; Summary'!$D$7)^BD$29))))))</f>
        <v>0</v>
      </c>
      <c r="BE78" s="114">
        <f>$D78*IF(BE$29&gt;'Inputs &amp; Summary'!$D$5,0,IF(BE$29&gt;VLOOKUP($G78,Lists!$J$17:$K$21,2),IF($M78=Lists!$H$3,IF($K78&lt;1,(($S78/$K78)*((1+'Inputs &amp; Summary'!$D$7)^BE$29)),((INT(BE$29/$K78)-INT((BE$29-1)/$K78))*$S78*((1+'Inputs &amp; Summary'!$D$7)^BE$29))),(_xlfn.WEIBULL.DIST(BE$29,$L78,$K78,FALSE)*$S78*((1+'Inputs &amp; Summary'!$D$7)^BE$29))),IF($M78=Lists!$H$3,IF($K78&lt;1,((($R78*(1-$E78)+$Q78*(1-$F78))/$K78)*((1+'Inputs &amp; Summary'!$D$7)^BE$29)),((INT(BE$29/$K78)-INT((BE$29-1)/$K78))*($R78*(1-$E78)+$Q78*(1-$F78))*((1+'Inputs &amp; Summary'!$D$7)^BE$29))),((_xlfn.WEIBULL.DIST(BE$29,$L78,$K78,FALSE)*($R78*(1-$E78)+$Q78*(1-$F78))*((1+'Inputs &amp; Summary'!$D$7)^BE$29))))))</f>
        <v>0</v>
      </c>
      <c r="BF78" s="114">
        <f>$D78*IF(BF$29&gt;'Inputs &amp; Summary'!$D$5,0,IF(BF$29&gt;VLOOKUP($G78,Lists!$J$17:$K$21,2),IF($M78=Lists!$H$3,IF($K78&lt;1,(($S78/$K78)*((1+'Inputs &amp; Summary'!$D$7)^BF$29)),((INT(BF$29/$K78)-INT((BF$29-1)/$K78))*$S78*((1+'Inputs &amp; Summary'!$D$7)^BF$29))),(_xlfn.WEIBULL.DIST(BF$29,$L78,$K78,FALSE)*$S78*((1+'Inputs &amp; Summary'!$D$7)^BF$29))),IF($M78=Lists!$H$3,IF($K78&lt;1,((($R78*(1-$E78)+$Q78*(1-$F78))/$K78)*((1+'Inputs &amp; Summary'!$D$7)^BF$29)),((INT(BF$29/$K78)-INT((BF$29-1)/$K78))*($R78*(1-$E78)+$Q78*(1-$F78))*((1+'Inputs &amp; Summary'!$D$7)^BF$29))),((_xlfn.WEIBULL.DIST(BF$29,$L78,$K78,FALSE)*($R78*(1-$E78)+$Q78*(1-$F78))*((1+'Inputs &amp; Summary'!$D$7)^BF$29))))))</f>
        <v>0</v>
      </c>
      <c r="BG78" s="114">
        <f>$D78*IF(BG$29&gt;'Inputs &amp; Summary'!$D$5,0,IF(BG$29&gt;VLOOKUP($G78,Lists!$J$17:$K$21,2),IF($M78=Lists!$H$3,IF($K78&lt;1,(($S78/$K78)*((1+'Inputs &amp; Summary'!$D$7)^BG$29)),((INT(BG$29/$K78)-INT((BG$29-1)/$K78))*$S78*((1+'Inputs &amp; Summary'!$D$7)^BG$29))),(_xlfn.WEIBULL.DIST(BG$29,$L78,$K78,FALSE)*$S78*((1+'Inputs &amp; Summary'!$D$7)^BG$29))),IF($M78=Lists!$H$3,IF($K78&lt;1,((($R78*(1-$E78)+$Q78*(1-$F78))/$K78)*((1+'Inputs &amp; Summary'!$D$7)^BG$29)),((INT(BG$29/$K78)-INT((BG$29-1)/$K78))*($R78*(1-$E78)+$Q78*(1-$F78))*((1+'Inputs &amp; Summary'!$D$7)^BG$29))),((_xlfn.WEIBULL.DIST(BG$29,$L78,$K78,FALSE)*($R78*(1-$E78)+$Q78*(1-$F78))*((1+'Inputs &amp; Summary'!$D$7)^BG$29))))))</f>
        <v>0</v>
      </c>
      <c r="BH78" s="114">
        <f>$D78*IF(BH$29&gt;'Inputs &amp; Summary'!$D$5,0,IF(BH$29&gt;VLOOKUP($G78,Lists!$J$17:$K$21,2),IF($M78=Lists!$H$3,IF($K78&lt;1,(($S78/$K78)*((1+'Inputs &amp; Summary'!$D$7)^BH$29)),((INT(BH$29/$K78)-INT((BH$29-1)/$K78))*$S78*((1+'Inputs &amp; Summary'!$D$7)^BH$29))),(_xlfn.WEIBULL.DIST(BH$29,$L78,$K78,FALSE)*$S78*((1+'Inputs &amp; Summary'!$D$7)^BH$29))),IF($M78=Lists!$H$3,IF($K78&lt;1,((($R78*(1-$E78)+$Q78*(1-$F78))/$K78)*((1+'Inputs &amp; Summary'!$D$7)^BH$29)),((INT(BH$29/$K78)-INT((BH$29-1)/$K78))*($R78*(1-$E78)+$Q78*(1-$F78))*((1+'Inputs &amp; Summary'!$D$7)^BH$29))),((_xlfn.WEIBULL.DIST(BH$29,$L78,$K78,FALSE)*($R78*(1-$E78)+$Q78*(1-$F78))*((1+'Inputs &amp; Summary'!$D$7)^BH$29))))))</f>
        <v>0</v>
      </c>
      <c r="BI78" s="114">
        <f>$D78*IF(BI$29&gt;'Inputs &amp; Summary'!$D$5,0,IF(BI$29&gt;VLOOKUP($G78,Lists!$J$17:$K$21,2),IF($M78=Lists!$H$3,IF($K78&lt;1,(($S78/$K78)*((1+'Inputs &amp; Summary'!$D$7)^BI$29)),((INT(BI$29/$K78)-INT((BI$29-1)/$K78))*$S78*((1+'Inputs &amp; Summary'!$D$7)^BI$29))),(_xlfn.WEIBULL.DIST(BI$29,$L78,$K78,FALSE)*$S78*((1+'Inputs &amp; Summary'!$D$7)^BI$29))),IF($M78=Lists!$H$3,IF($K78&lt;1,((($R78*(1-$E78)+$Q78*(1-$F78))/$K78)*((1+'Inputs &amp; Summary'!$D$7)^BI$29)),((INT(BI$29/$K78)-INT((BI$29-1)/$K78))*($R78*(1-$E78)+$Q78*(1-$F78))*((1+'Inputs &amp; Summary'!$D$7)^BI$29))),((_xlfn.WEIBULL.DIST(BI$29,$L78,$K78,FALSE)*($R78*(1-$E78)+$Q78*(1-$F78))*((1+'Inputs &amp; Summary'!$D$7)^BI$29))))))</f>
        <v>0</v>
      </c>
      <c r="BJ78" s="114">
        <f>$D78*IF(BJ$29&gt;'Inputs &amp; Summary'!$D$5,0,IF(BJ$29&gt;VLOOKUP($G78,Lists!$J$17:$K$21,2),IF($M78=Lists!$H$3,IF($K78&lt;1,(($S78/$K78)*((1+'Inputs &amp; Summary'!$D$7)^BJ$29)),((INT(BJ$29/$K78)-INT((BJ$29-1)/$K78))*$S78*((1+'Inputs &amp; Summary'!$D$7)^BJ$29))),(_xlfn.WEIBULL.DIST(BJ$29,$L78,$K78,FALSE)*$S78*((1+'Inputs &amp; Summary'!$D$7)^BJ$29))),IF($M78=Lists!$H$3,IF($K78&lt;1,((($R78*(1-$E78)+$Q78*(1-$F78))/$K78)*((1+'Inputs &amp; Summary'!$D$7)^BJ$29)),((INT(BJ$29/$K78)-INT((BJ$29-1)/$K78))*($R78*(1-$E78)+$Q78*(1-$F78))*((1+'Inputs &amp; Summary'!$D$7)^BJ$29))),((_xlfn.WEIBULL.DIST(BJ$29,$L78,$K78,FALSE)*($R78*(1-$E78)+$Q78*(1-$F78))*((1+'Inputs &amp; Summary'!$D$7)^BJ$29))))))</f>
        <v>0</v>
      </c>
      <c r="BK78" s="114">
        <f>$D78*IF(BK$29&gt;'Inputs &amp; Summary'!$D$5,0,IF(BK$29&gt;VLOOKUP($G78,Lists!$J$17:$K$21,2),IF($M78=Lists!$H$3,IF($K78&lt;1,(($S78/$K78)*((1+'Inputs &amp; Summary'!$D$7)^BK$29)),((INT(BK$29/$K78)-INT((BK$29-1)/$K78))*$S78*((1+'Inputs &amp; Summary'!$D$7)^BK$29))),(_xlfn.WEIBULL.DIST(BK$29,$L78,$K78,FALSE)*$S78*((1+'Inputs &amp; Summary'!$D$7)^BK$29))),IF($M78=Lists!$H$3,IF($K78&lt;1,((($R78*(1-$E78)+$Q78*(1-$F78))/$K78)*((1+'Inputs &amp; Summary'!$D$7)^BK$29)),((INT(BK$29/$K78)-INT((BK$29-1)/$K78))*($R78*(1-$E78)+$Q78*(1-$F78))*((1+'Inputs &amp; Summary'!$D$7)^BK$29))),((_xlfn.WEIBULL.DIST(BK$29,$L78,$K78,FALSE)*($R78*(1-$E78)+$Q78*(1-$F78))*((1+'Inputs &amp; Summary'!$D$7)^BK$29))))))</f>
        <v>0</v>
      </c>
      <c r="BL78" s="114">
        <f>$D78*IF(BL$29&gt;'Inputs &amp; Summary'!$D$5,0,IF(BL$29&gt;VLOOKUP($G78,Lists!$J$17:$K$21,2),IF($M78=Lists!$H$3,IF($K78&lt;1,(($S78/$K78)*((1+'Inputs &amp; Summary'!$D$7)^BL$29)),((INT(BL$29/$K78)-INT((BL$29-1)/$K78))*$S78*((1+'Inputs &amp; Summary'!$D$7)^BL$29))),(_xlfn.WEIBULL.DIST(BL$29,$L78,$K78,FALSE)*$S78*((1+'Inputs &amp; Summary'!$D$7)^BL$29))),IF($M78=Lists!$H$3,IF($K78&lt;1,((($R78*(1-$E78)+$Q78*(1-$F78))/$K78)*((1+'Inputs &amp; Summary'!$D$7)^BL$29)),((INT(BL$29/$K78)-INT((BL$29-1)/$K78))*($R78*(1-$E78)+$Q78*(1-$F78))*((1+'Inputs &amp; Summary'!$D$7)^BL$29))),((_xlfn.WEIBULL.DIST(BL$29,$L78,$K78,FALSE)*($R78*(1-$E78)+$Q78*(1-$F78))*((1+'Inputs &amp; Summary'!$D$7)^BL$29))))))</f>
        <v>0</v>
      </c>
    </row>
    <row r="79" spans="1:64" s="1" customFormat="1" x14ac:dyDescent="0.3">
      <c r="A79" s="79" t="s">
        <v>233</v>
      </c>
      <c r="B79" s="33" t="s">
        <v>152</v>
      </c>
      <c r="C79" s="33" t="s">
        <v>235</v>
      </c>
      <c r="D79" s="68">
        <v>1</v>
      </c>
      <c r="E79" s="68">
        <v>1</v>
      </c>
      <c r="F79" s="68">
        <v>1</v>
      </c>
      <c r="G79" s="213" t="s">
        <v>432</v>
      </c>
      <c r="H79" s="34"/>
      <c r="I79" s="34" t="s">
        <v>96</v>
      </c>
      <c r="J79" s="33">
        <f>VLOOKUP(I79,'Labor Rates'!$A$1:$B$16,2)</f>
        <v>14.423076923076923</v>
      </c>
      <c r="K79" s="35">
        <v>25</v>
      </c>
      <c r="L79" s="35">
        <v>1</v>
      </c>
      <c r="M79" s="36" t="s">
        <v>249</v>
      </c>
      <c r="N79" s="84">
        <f>'Inputs &amp; Summary'!$D$32*3</f>
        <v>3</v>
      </c>
      <c r="O79" s="35">
        <v>0.15</v>
      </c>
      <c r="P79" s="5">
        <v>10</v>
      </c>
      <c r="Q79" s="73">
        <f t="shared" si="11"/>
        <v>6.490384615384615</v>
      </c>
      <c r="R79" s="73">
        <f t="shared" si="12"/>
        <v>30</v>
      </c>
      <c r="S79" s="74">
        <f t="shared" si="13"/>
        <v>36.490384615384613</v>
      </c>
      <c r="T79" s="88"/>
      <c r="U79" s="80"/>
      <c r="V79" s="87">
        <f t="shared" si="14"/>
        <v>0.53453859586206864</v>
      </c>
      <c r="W79" s="87">
        <f>NPV('Inputs &amp; Summary'!$D$6,Y79:BL79)</f>
        <v>3.8598369373806816</v>
      </c>
      <c r="X79" s="90">
        <f t="shared" si="15"/>
        <v>5.4668819844978092E-5</v>
      </c>
      <c r="Y79" s="114">
        <f>$D79*IF(Y$29&gt;'Inputs &amp; Summary'!$D$5,0,IF(Y$29&gt;VLOOKUP($G79,Lists!$J$17:$K$21,2),IF($M79=Lists!$H$3,IF($K79&lt;1,(($S79/$K79)*((1+'Inputs &amp; Summary'!$D$7)^Y$29)),((INT(Y$29/$K79)-INT((Y$29-1)/$K79))*$S79*((1+'Inputs &amp; Summary'!$D$7)^Y$29))),(_xlfn.WEIBULL.DIST(Y$29,$L79,$K79,FALSE)*$S79*((1+'Inputs &amp; Summary'!$D$7)^Y$29))),IF($M79=Lists!$H$3,IF($K79&lt;1,((($R79*(1-$E79)+$Q79*(1-$F79))/$K79)*((1+'Inputs &amp; Summary'!$D$7)^Y$29)),((INT(Y$29/$K79)-INT((Y$29-1)/$K79))*($R79*(1-$E79)+$Q79*(1-$F79))*((1+'Inputs &amp; Summary'!$D$7)^Y$29))),((_xlfn.WEIBULL.DIST(Y$29,$L79,$K79,FALSE)*($R79*(1-$E79)+$Q79*(1-$F79))*((1+'Inputs &amp; Summary'!$D$7)^Y$29))))))</f>
        <v>0</v>
      </c>
      <c r="Z79" s="114">
        <f>$D79*IF(Z$29&gt;'Inputs &amp; Summary'!$D$5,0,IF(Z$29&gt;VLOOKUP($G79,Lists!$J$17:$K$21,2),IF($M79=Lists!$H$3,IF($K79&lt;1,(($S79/$K79)*((1+'Inputs &amp; Summary'!$D$7)^Z$29)),((INT(Z$29/$K79)-INT((Z$29-1)/$K79))*$S79*((1+'Inputs &amp; Summary'!$D$7)^Z$29))),(_xlfn.WEIBULL.DIST(Z$29,$L79,$K79,FALSE)*$S79*((1+'Inputs &amp; Summary'!$D$7)^Z$29))),IF($M79=Lists!$H$3,IF($K79&lt;1,((($R79*(1-$E79)+$Q79*(1-$F79))/$K79)*((1+'Inputs &amp; Summary'!$D$7)^Z$29)),((INT(Z$29/$K79)-INT((Z$29-1)/$K79))*($R79*(1-$E79)+$Q79*(1-$F79))*((1+'Inputs &amp; Summary'!$D$7)^Z$29))),((_xlfn.WEIBULL.DIST(Z$29,$L79,$K79,FALSE)*($R79*(1-$E79)+$Q79*(1-$F79))*((1+'Inputs &amp; Summary'!$D$7)^Z$29))))))</f>
        <v>0</v>
      </c>
      <c r="AA79" s="114">
        <f>$D79*IF(AA$29&gt;'Inputs &amp; Summary'!$D$5,0,IF(AA$29&gt;VLOOKUP($G79,Lists!$J$17:$K$21,2),IF($M79=Lists!$H$3,IF($K79&lt;1,(($S79/$K79)*((1+'Inputs &amp; Summary'!$D$7)^AA$29)),((INT(AA$29/$K79)-INT((AA$29-1)/$K79))*$S79*((1+'Inputs &amp; Summary'!$D$7)^AA$29))),(_xlfn.WEIBULL.DIST(AA$29,$L79,$K79,FALSE)*$S79*((1+'Inputs &amp; Summary'!$D$7)^AA$29))),IF($M79=Lists!$H$3,IF($K79&lt;1,((($R79*(1-$E79)+$Q79*(1-$F79))/$K79)*((1+'Inputs &amp; Summary'!$D$7)^AA$29)),((INT(AA$29/$K79)-INT((AA$29-1)/$K79))*($R79*(1-$E79)+$Q79*(1-$F79))*((1+'Inputs &amp; Summary'!$D$7)^AA$29))),((_xlfn.WEIBULL.DIST(AA$29,$L79,$K79,FALSE)*($R79*(1-$E79)+$Q79*(1-$F79))*((1+'Inputs &amp; Summary'!$D$7)^AA$29))))))</f>
        <v>0</v>
      </c>
      <c r="AB79" s="114">
        <f>$D79*IF(AB$29&gt;'Inputs &amp; Summary'!$D$5,0,IF(AB$29&gt;VLOOKUP($G79,Lists!$J$17:$K$21,2),IF($M79=Lists!$H$3,IF($K79&lt;1,(($S79/$K79)*((1+'Inputs &amp; Summary'!$D$7)^AB$29)),((INT(AB$29/$K79)-INT((AB$29-1)/$K79))*$S79*((1+'Inputs &amp; Summary'!$D$7)^AB$29))),(_xlfn.WEIBULL.DIST(AB$29,$L79,$K79,FALSE)*$S79*((1+'Inputs &amp; Summary'!$D$7)^AB$29))),IF($M79=Lists!$H$3,IF($K79&lt;1,((($R79*(1-$E79)+$Q79*(1-$F79))/$K79)*((1+'Inputs &amp; Summary'!$D$7)^AB$29)),((INT(AB$29/$K79)-INT((AB$29-1)/$K79))*($R79*(1-$E79)+$Q79*(1-$F79))*((1+'Inputs &amp; Summary'!$D$7)^AB$29))),((_xlfn.WEIBULL.DIST(AB$29,$L79,$K79,FALSE)*($R79*(1-$E79)+$Q79*(1-$F79))*((1+'Inputs &amp; Summary'!$D$7)^AB$29))))))</f>
        <v>0</v>
      </c>
      <c r="AC79" s="114">
        <f>$D79*IF(AC$29&gt;'Inputs &amp; Summary'!$D$5,0,IF(AC$29&gt;VLOOKUP($G79,Lists!$J$17:$K$21,2),IF($M79=Lists!$H$3,IF($K79&lt;1,(($S79/$K79)*((1+'Inputs &amp; Summary'!$D$7)^AC$29)),((INT(AC$29/$K79)-INT((AC$29-1)/$K79))*$S79*((1+'Inputs &amp; Summary'!$D$7)^AC$29))),(_xlfn.WEIBULL.DIST(AC$29,$L79,$K79,FALSE)*$S79*((1+'Inputs &amp; Summary'!$D$7)^AC$29))),IF($M79=Lists!$H$3,IF($K79&lt;1,((($R79*(1-$E79)+$Q79*(1-$F79))/$K79)*((1+'Inputs &amp; Summary'!$D$7)^AC$29)),((INT(AC$29/$K79)-INT((AC$29-1)/$K79))*($R79*(1-$E79)+$Q79*(1-$F79))*((1+'Inputs &amp; Summary'!$D$7)^AC$29))),((_xlfn.WEIBULL.DIST(AC$29,$L79,$K79,FALSE)*($R79*(1-$E79)+$Q79*(1-$F79))*((1+'Inputs &amp; Summary'!$D$7)^AC$29))))))</f>
        <v>0</v>
      </c>
      <c r="AD79" s="114">
        <f>$D79*IF(AD$29&gt;'Inputs &amp; Summary'!$D$5,0,IF(AD$29&gt;VLOOKUP($G79,Lists!$J$17:$K$21,2),IF($M79=Lists!$H$3,IF($K79&lt;1,(($S79/$K79)*((1+'Inputs &amp; Summary'!$D$7)^AD$29)),((INT(AD$29/$K79)-INT((AD$29-1)/$K79))*$S79*((1+'Inputs &amp; Summary'!$D$7)^AD$29))),(_xlfn.WEIBULL.DIST(AD$29,$L79,$K79,FALSE)*$S79*((1+'Inputs &amp; Summary'!$D$7)^AD$29))),IF($M79=Lists!$H$3,IF($K79&lt;1,((($R79*(1-$E79)+$Q79*(1-$F79))/$K79)*((1+'Inputs &amp; Summary'!$D$7)^AD$29)),((INT(AD$29/$K79)-INT((AD$29-1)/$K79))*($R79*(1-$E79)+$Q79*(1-$F79))*((1+'Inputs &amp; Summary'!$D$7)^AD$29))),((_xlfn.WEIBULL.DIST(AD$29,$L79,$K79,FALSE)*($R79*(1-$E79)+$Q79*(1-$F79))*((1+'Inputs &amp; Summary'!$D$7)^AD$29))))))</f>
        <v>0</v>
      </c>
      <c r="AE79" s="114">
        <f>$D79*IF(AE$29&gt;'Inputs &amp; Summary'!$D$5,0,IF(AE$29&gt;VLOOKUP($G79,Lists!$J$17:$K$21,2),IF($M79=Lists!$H$3,IF($K79&lt;1,(($S79/$K79)*((1+'Inputs &amp; Summary'!$D$7)^AE$29)),((INT(AE$29/$K79)-INT((AE$29-1)/$K79))*$S79*((1+'Inputs &amp; Summary'!$D$7)^AE$29))),(_xlfn.WEIBULL.DIST(AE$29,$L79,$K79,FALSE)*$S79*((1+'Inputs &amp; Summary'!$D$7)^AE$29))),IF($M79=Lists!$H$3,IF($K79&lt;1,((($R79*(1-$E79)+$Q79*(1-$F79))/$K79)*((1+'Inputs &amp; Summary'!$D$7)^AE$29)),((INT(AE$29/$K79)-INT((AE$29-1)/$K79))*($R79*(1-$E79)+$Q79*(1-$F79))*((1+'Inputs &amp; Summary'!$D$7)^AE$29))),((_xlfn.WEIBULL.DIST(AE$29,$L79,$K79,FALSE)*($R79*(1-$E79)+$Q79*(1-$F79))*((1+'Inputs &amp; Summary'!$D$7)^AE$29))))))</f>
        <v>0</v>
      </c>
      <c r="AF79" s="114">
        <f>$D79*IF(AF$29&gt;'Inputs &amp; Summary'!$D$5,0,IF(AF$29&gt;VLOOKUP($G79,Lists!$J$17:$K$21,2),IF($M79=Lists!$H$3,IF($K79&lt;1,(($S79/$K79)*((1+'Inputs &amp; Summary'!$D$7)^AF$29)),((INT(AF$29/$K79)-INT((AF$29-1)/$K79))*$S79*((1+'Inputs &amp; Summary'!$D$7)^AF$29))),(_xlfn.WEIBULL.DIST(AF$29,$L79,$K79,FALSE)*$S79*((1+'Inputs &amp; Summary'!$D$7)^AF$29))),IF($M79=Lists!$H$3,IF($K79&lt;1,((($R79*(1-$E79)+$Q79*(1-$F79))/$K79)*((1+'Inputs &amp; Summary'!$D$7)^AF$29)),((INT(AF$29/$K79)-INT((AF$29-1)/$K79))*($R79*(1-$E79)+$Q79*(1-$F79))*((1+'Inputs &amp; Summary'!$D$7)^AF$29))),((_xlfn.WEIBULL.DIST(AF$29,$L79,$K79,FALSE)*($R79*(1-$E79)+$Q79*(1-$F79))*((1+'Inputs &amp; Summary'!$D$7)^AF$29))))))</f>
        <v>0</v>
      </c>
      <c r="AG79" s="114">
        <f>$D79*IF(AG$29&gt;'Inputs &amp; Summary'!$D$5,0,IF(AG$29&gt;VLOOKUP($G79,Lists!$J$17:$K$21,2),IF($M79=Lists!$H$3,IF($K79&lt;1,(($S79/$K79)*((1+'Inputs &amp; Summary'!$D$7)^AG$29)),((INT(AG$29/$K79)-INT((AG$29-1)/$K79))*$S79*((1+'Inputs &amp; Summary'!$D$7)^AG$29))),(_xlfn.WEIBULL.DIST(AG$29,$L79,$K79,FALSE)*$S79*((1+'Inputs &amp; Summary'!$D$7)^AG$29))),IF($M79=Lists!$H$3,IF($K79&lt;1,((($R79*(1-$E79)+$Q79*(1-$F79))/$K79)*((1+'Inputs &amp; Summary'!$D$7)^AG$29)),((INT(AG$29/$K79)-INT((AG$29-1)/$K79))*($R79*(1-$E79)+$Q79*(1-$F79))*((1+'Inputs &amp; Summary'!$D$7)^AG$29))),((_xlfn.WEIBULL.DIST(AG$29,$L79,$K79,FALSE)*($R79*(1-$E79)+$Q79*(1-$F79))*((1+'Inputs &amp; Summary'!$D$7)^AG$29))))))</f>
        <v>0</v>
      </c>
      <c r="AH79" s="114">
        <f>$D79*IF(AH$29&gt;'Inputs &amp; Summary'!$D$5,0,IF(AH$29&gt;VLOOKUP($G79,Lists!$J$17:$K$21,2),IF($M79=Lists!$H$3,IF($K79&lt;1,(($S79/$K79)*((1+'Inputs &amp; Summary'!$D$7)^AH$29)),((INT(AH$29/$K79)-INT((AH$29-1)/$K79))*$S79*((1+'Inputs &amp; Summary'!$D$7)^AH$29))),(_xlfn.WEIBULL.DIST(AH$29,$L79,$K79,FALSE)*$S79*((1+'Inputs &amp; Summary'!$D$7)^AH$29))),IF($M79=Lists!$H$3,IF($K79&lt;1,((($R79*(1-$E79)+$Q79*(1-$F79))/$K79)*((1+'Inputs &amp; Summary'!$D$7)^AH$29)),((INT(AH$29/$K79)-INT((AH$29-1)/$K79))*($R79*(1-$E79)+$Q79*(1-$F79))*((1+'Inputs &amp; Summary'!$D$7)^AH$29))),((_xlfn.WEIBULL.DIST(AH$29,$L79,$K79,FALSE)*($R79*(1-$E79)+$Q79*(1-$F79))*((1+'Inputs &amp; Summary'!$D$7)^AH$29))))))</f>
        <v>0</v>
      </c>
      <c r="AI79" s="114">
        <f>$D79*IF(AI$29&gt;'Inputs &amp; Summary'!$D$5,0,IF(AI$29&gt;VLOOKUP($G79,Lists!$J$17:$K$21,2),IF($M79=Lists!$H$3,IF($K79&lt;1,(($S79/$K79)*((1+'Inputs &amp; Summary'!$D$7)^AI$29)),((INT(AI$29/$K79)-INT((AI$29-1)/$K79))*$S79*((1+'Inputs &amp; Summary'!$D$7)^AI$29))),(_xlfn.WEIBULL.DIST(AI$29,$L79,$K79,FALSE)*$S79*((1+'Inputs &amp; Summary'!$D$7)^AI$29))),IF($M79=Lists!$H$3,IF($K79&lt;1,((($R79*(1-$E79)+$Q79*(1-$F79))/$K79)*((1+'Inputs &amp; Summary'!$D$7)^AI$29)),((INT(AI$29/$K79)-INT((AI$29-1)/$K79))*($R79*(1-$E79)+$Q79*(1-$F79))*((1+'Inputs &amp; Summary'!$D$7)^AI$29))),((_xlfn.WEIBULL.DIST(AI$29,$L79,$K79,FALSE)*($R79*(1-$E79)+$Q79*(1-$F79))*((1+'Inputs &amp; Summary'!$D$7)^AI$29))))))</f>
        <v>1.1688283842129239</v>
      </c>
      <c r="AJ79" s="114">
        <f>$D79*IF(AJ$29&gt;'Inputs &amp; Summary'!$D$5,0,IF(AJ$29&gt;VLOOKUP($G79,Lists!$J$17:$K$21,2),IF($M79=Lists!$H$3,IF($K79&lt;1,(($S79/$K79)*((1+'Inputs &amp; Summary'!$D$7)^AJ$29)),((INT(AJ$29/$K79)-INT((AJ$29-1)/$K79))*$S79*((1+'Inputs &amp; Summary'!$D$7)^AJ$29))),(_xlfn.WEIBULL.DIST(AJ$29,$L79,$K79,FALSE)*$S79*((1+'Inputs &amp; Summary'!$D$7)^AJ$29))),IF($M79=Lists!$H$3,IF($K79&lt;1,((($R79*(1-$E79)+$Q79*(1-$F79))/$K79)*((1+'Inputs &amp; Summary'!$D$7)^AJ$29)),((INT(AJ$29/$K79)-INT((AJ$29-1)/$K79))*($R79*(1-$E79)+$Q79*(1-$F79))*((1+'Inputs &amp; Summary'!$D$7)^AJ$29))),((_xlfn.WEIBULL.DIST(AJ$29,$L79,$K79,FALSE)*($R79*(1-$E79)+$Q79*(1-$F79))*((1+'Inputs &amp; Summary'!$D$7)^AJ$29))))))</f>
        <v>1.1454579270879164</v>
      </c>
      <c r="AK79" s="114">
        <f>$D79*IF(AK$29&gt;'Inputs &amp; Summary'!$D$5,0,IF(AK$29&gt;VLOOKUP($G79,Lists!$J$17:$K$21,2),IF($M79=Lists!$H$3,IF($K79&lt;1,(($S79/$K79)*((1+'Inputs &amp; Summary'!$D$7)^AK$29)),((INT(AK$29/$K79)-INT((AK$29-1)/$K79))*$S79*((1+'Inputs &amp; Summary'!$D$7)^AK$29))),(_xlfn.WEIBULL.DIST(AK$29,$L79,$K79,FALSE)*$S79*((1+'Inputs &amp; Summary'!$D$7)^AK$29))),IF($M79=Lists!$H$3,IF($K79&lt;1,((($R79*(1-$E79)+$Q79*(1-$F79))/$K79)*((1+'Inputs &amp; Summary'!$D$7)^AK$29)),((INT(AK$29/$K79)-INT((AK$29-1)/$K79))*($R79*(1-$E79)+$Q79*(1-$F79))*((1+'Inputs &amp; Summary'!$D$7)^AK$29))),((_xlfn.WEIBULL.DIST(AK$29,$L79,$K79,FALSE)*($R79*(1-$E79)+$Q79*(1-$F79))*((1+'Inputs &amp; Summary'!$D$7)^AK$29))))))</f>
        <v>1.1225547569261696</v>
      </c>
      <c r="AL79" s="114">
        <f>$D79*IF(AL$29&gt;'Inputs &amp; Summary'!$D$5,0,IF(AL$29&gt;VLOOKUP($G79,Lists!$J$17:$K$21,2),IF($M79=Lists!$H$3,IF($K79&lt;1,(($S79/$K79)*((1+'Inputs &amp; Summary'!$D$7)^AL$29)),((INT(AL$29/$K79)-INT((AL$29-1)/$K79))*$S79*((1+'Inputs &amp; Summary'!$D$7)^AL$29))),(_xlfn.WEIBULL.DIST(AL$29,$L79,$K79,FALSE)*$S79*((1+'Inputs &amp; Summary'!$D$7)^AL$29))),IF($M79=Lists!$H$3,IF($K79&lt;1,((($R79*(1-$E79)+$Q79*(1-$F79))/$K79)*((1+'Inputs &amp; Summary'!$D$7)^AL$29)),((INT(AL$29/$K79)-INT((AL$29-1)/$K79))*($R79*(1-$E79)+$Q79*(1-$F79))*((1+'Inputs &amp; Summary'!$D$7)^AL$29))),((_xlfn.WEIBULL.DIST(AL$29,$L79,$K79,FALSE)*($R79*(1-$E79)+$Q79*(1-$F79))*((1+'Inputs &amp; Summary'!$D$7)^AL$29))))))</f>
        <v>1.1001095304313644</v>
      </c>
      <c r="AM79" s="114">
        <f>$D79*IF(AM$29&gt;'Inputs &amp; Summary'!$D$5,0,IF(AM$29&gt;VLOOKUP($G79,Lists!$J$17:$K$21,2),IF($M79=Lists!$H$3,IF($K79&lt;1,(($S79/$K79)*((1+'Inputs &amp; Summary'!$D$7)^AM$29)),((INT(AM$29/$K79)-INT((AM$29-1)/$K79))*$S79*((1+'Inputs &amp; Summary'!$D$7)^AM$29))),(_xlfn.WEIBULL.DIST(AM$29,$L79,$K79,FALSE)*$S79*((1+'Inputs &amp; Summary'!$D$7)^AM$29))),IF($M79=Lists!$H$3,IF($K79&lt;1,((($R79*(1-$E79)+$Q79*(1-$F79))/$K79)*((1+'Inputs &amp; Summary'!$D$7)^AM$29)),((INT(AM$29/$K79)-INT((AM$29-1)/$K79))*($R79*(1-$E79)+$Q79*(1-$F79))*((1+'Inputs &amp; Summary'!$D$7)^AM$29))),((_xlfn.WEIBULL.DIST(AM$29,$L79,$K79,FALSE)*($R79*(1-$E79)+$Q79*(1-$F79))*((1+'Inputs &amp; Summary'!$D$7)^AM$29))))))</f>
        <v>1.0781130911242613</v>
      </c>
      <c r="AN79" s="114">
        <f>$D79*IF(AN$29&gt;'Inputs &amp; Summary'!$D$5,0,IF(AN$29&gt;VLOOKUP($G79,Lists!$J$17:$K$21,2),IF($M79=Lists!$H$3,IF($K79&lt;1,(($S79/$K79)*((1+'Inputs &amp; Summary'!$D$7)^AN$29)),((INT(AN$29/$K79)-INT((AN$29-1)/$K79))*$S79*((1+'Inputs &amp; Summary'!$D$7)^AN$29))),(_xlfn.WEIBULL.DIST(AN$29,$L79,$K79,FALSE)*$S79*((1+'Inputs &amp; Summary'!$D$7)^AN$29))),IF($M79=Lists!$H$3,IF($K79&lt;1,((($R79*(1-$E79)+$Q79*(1-$F79))/$K79)*((1+'Inputs &amp; Summary'!$D$7)^AN$29)),((INT(AN$29/$K79)-INT((AN$29-1)/$K79))*($R79*(1-$E79)+$Q79*(1-$F79))*((1+'Inputs &amp; Summary'!$D$7)^AN$29))),((_xlfn.WEIBULL.DIST(AN$29,$L79,$K79,FALSE)*($R79*(1-$E79)+$Q79*(1-$F79))*((1+'Inputs &amp; Summary'!$D$7)^AN$29))))))</f>
        <v>1.0565564656073378</v>
      </c>
      <c r="AO79" s="114">
        <f>$D79*IF(AO$29&gt;'Inputs &amp; Summary'!$D$5,0,IF(AO$29&gt;VLOOKUP($G79,Lists!$J$17:$K$21,2),IF($M79=Lists!$H$3,IF($K79&lt;1,(($S79/$K79)*((1+'Inputs &amp; Summary'!$D$7)^AO$29)),((INT(AO$29/$K79)-INT((AO$29-1)/$K79))*$S79*((1+'Inputs &amp; Summary'!$D$7)^AO$29))),(_xlfn.WEIBULL.DIST(AO$29,$L79,$K79,FALSE)*$S79*((1+'Inputs &amp; Summary'!$D$7)^AO$29))),IF($M79=Lists!$H$3,IF($K79&lt;1,((($R79*(1-$E79)+$Q79*(1-$F79))/$K79)*((1+'Inputs &amp; Summary'!$D$7)^AO$29)),((INT(AO$29/$K79)-INT((AO$29-1)/$K79))*($R79*(1-$E79)+$Q79*(1-$F79))*((1+'Inputs &amp; Summary'!$D$7)^AO$29))),((_xlfn.WEIBULL.DIST(AO$29,$L79,$K79,FALSE)*($R79*(1-$E79)+$Q79*(1-$F79))*((1+'Inputs &amp; Summary'!$D$7)^AO$29))))))</f>
        <v>1.0354308599041078</v>
      </c>
      <c r="AP79" s="114">
        <f>$D79*IF(AP$29&gt;'Inputs &amp; Summary'!$D$5,0,IF(AP$29&gt;VLOOKUP($G79,Lists!$J$17:$K$21,2),IF($M79=Lists!$H$3,IF($K79&lt;1,(($S79/$K79)*((1+'Inputs &amp; Summary'!$D$7)^AP$29)),((INT(AP$29/$K79)-INT((AP$29-1)/$K79))*$S79*((1+'Inputs &amp; Summary'!$D$7)^AP$29))),(_xlfn.WEIBULL.DIST(AP$29,$L79,$K79,FALSE)*$S79*((1+'Inputs &amp; Summary'!$D$7)^AP$29))),IF($M79=Lists!$H$3,IF($K79&lt;1,((($R79*(1-$E79)+$Q79*(1-$F79))/$K79)*((1+'Inputs &amp; Summary'!$D$7)^AP$29)),((INT(AP$29/$K79)-INT((AP$29-1)/$K79))*($R79*(1-$E79)+$Q79*(1-$F79))*((1+'Inputs &amp; Summary'!$D$7)^AP$29))),((_xlfn.WEIBULL.DIST(AP$29,$L79,$K79,FALSE)*($R79*(1-$E79)+$Q79*(1-$F79))*((1+'Inputs &amp; Summary'!$D$7)^AP$29))))))</f>
        <v>1.0147276558716412</v>
      </c>
      <c r="AQ79" s="114">
        <f>$D79*IF(AQ$29&gt;'Inputs &amp; Summary'!$D$5,0,IF(AQ$29&gt;VLOOKUP($G79,Lists!$J$17:$K$21,2),IF($M79=Lists!$H$3,IF($K79&lt;1,(($S79/$K79)*((1+'Inputs &amp; Summary'!$D$7)^AQ$29)),((INT(AQ$29/$K79)-INT((AQ$29-1)/$K79))*$S79*((1+'Inputs &amp; Summary'!$D$7)^AQ$29))),(_xlfn.WEIBULL.DIST(AQ$29,$L79,$K79,FALSE)*$S79*((1+'Inputs &amp; Summary'!$D$7)^AQ$29))),IF($M79=Lists!$H$3,IF($K79&lt;1,((($R79*(1-$E79)+$Q79*(1-$F79))/$K79)*((1+'Inputs &amp; Summary'!$D$7)^AQ$29)),((INT(AQ$29/$K79)-INT((AQ$29-1)/$K79))*($R79*(1-$E79)+$Q79*(1-$F79))*((1+'Inputs &amp; Summary'!$D$7)^AQ$29))),((_xlfn.WEIBULL.DIST(AQ$29,$L79,$K79,FALSE)*($R79*(1-$E79)+$Q79*(1-$F79))*((1+'Inputs &amp; Summary'!$D$7)^AQ$29))))))</f>
        <v>0.99443840768481073</v>
      </c>
      <c r="AR79" s="114">
        <f>$D79*IF(AR$29&gt;'Inputs &amp; Summary'!$D$5,0,IF(AR$29&gt;VLOOKUP($G79,Lists!$J$17:$K$21,2),IF($M79=Lists!$H$3,IF($K79&lt;1,(($S79/$K79)*((1+'Inputs &amp; Summary'!$D$7)^AR$29)),((INT(AR$29/$K79)-INT((AR$29-1)/$K79))*$S79*((1+'Inputs &amp; Summary'!$D$7)^AR$29))),(_xlfn.WEIBULL.DIST(AR$29,$L79,$K79,FALSE)*$S79*((1+'Inputs &amp; Summary'!$D$7)^AR$29))),IF($M79=Lists!$H$3,IF($K79&lt;1,((($R79*(1-$E79)+$Q79*(1-$F79))/$K79)*((1+'Inputs &amp; Summary'!$D$7)^AR$29)),((INT(AR$29/$K79)-INT((AR$29-1)/$K79))*($R79*(1-$E79)+$Q79*(1-$F79))*((1+'Inputs &amp; Summary'!$D$7)^AR$29))),((_xlfn.WEIBULL.DIST(AR$29,$L79,$K79,FALSE)*($R79*(1-$E79)+$Q79*(1-$F79))*((1+'Inputs &amp; Summary'!$D$7)^AR$29))))))</f>
        <v>0.97455483839083912</v>
      </c>
      <c r="AS79" s="114">
        <f>$D79*IF(AS$29&gt;'Inputs &amp; Summary'!$D$5,0,IF(AS$29&gt;VLOOKUP($G79,Lists!$J$17:$K$21,2),IF($M79=Lists!$H$3,IF($K79&lt;1,(($S79/$K79)*((1+'Inputs &amp; Summary'!$D$7)^AS$29)),((INT(AS$29/$K79)-INT((AS$29-1)/$K79))*$S79*((1+'Inputs &amp; Summary'!$D$7)^AS$29))),(_xlfn.WEIBULL.DIST(AS$29,$L79,$K79,FALSE)*$S79*((1+'Inputs &amp; Summary'!$D$7)^AS$29))),IF($M79=Lists!$H$3,IF($K79&lt;1,((($R79*(1-$E79)+$Q79*(1-$F79))/$K79)*((1+'Inputs &amp; Summary'!$D$7)^AS$29)),((INT(AS$29/$K79)-INT((AS$29-1)/$K79))*($R79*(1-$E79)+$Q79*(1-$F79))*((1+'Inputs &amp; Summary'!$D$7)^AS$29))),((_xlfn.WEIBULL.DIST(AS$29,$L79,$K79,FALSE)*($R79*(1-$E79)+$Q79*(1-$F79))*((1+'Inputs &amp; Summary'!$D$7)^AS$29))))))</f>
        <v>0</v>
      </c>
      <c r="AT79" s="114">
        <f>$D79*IF(AT$29&gt;'Inputs &amp; Summary'!$D$5,0,IF(AT$29&gt;VLOOKUP($G79,Lists!$J$17:$K$21,2),IF($M79=Lists!$H$3,IF($K79&lt;1,(($S79/$K79)*((1+'Inputs &amp; Summary'!$D$7)^AT$29)),((INT(AT$29/$K79)-INT((AT$29-1)/$K79))*$S79*((1+'Inputs &amp; Summary'!$D$7)^AT$29))),(_xlfn.WEIBULL.DIST(AT$29,$L79,$K79,FALSE)*$S79*((1+'Inputs &amp; Summary'!$D$7)^AT$29))),IF($M79=Lists!$H$3,IF($K79&lt;1,((($R79*(1-$E79)+$Q79*(1-$F79))/$K79)*((1+'Inputs &amp; Summary'!$D$7)^AT$29)),((INT(AT$29/$K79)-INT((AT$29-1)/$K79))*($R79*(1-$E79)+$Q79*(1-$F79))*((1+'Inputs &amp; Summary'!$D$7)^AT$29))),((_xlfn.WEIBULL.DIST(AT$29,$L79,$K79,FALSE)*($R79*(1-$E79)+$Q79*(1-$F79))*((1+'Inputs &amp; Summary'!$D$7)^AT$29))))))</f>
        <v>0</v>
      </c>
      <c r="AU79" s="114">
        <f>$D79*IF(AU$29&gt;'Inputs &amp; Summary'!$D$5,0,IF(AU$29&gt;VLOOKUP($G79,Lists!$J$17:$K$21,2),IF($M79=Lists!$H$3,IF($K79&lt;1,(($S79/$K79)*((1+'Inputs &amp; Summary'!$D$7)^AU$29)),((INT(AU$29/$K79)-INT((AU$29-1)/$K79))*$S79*((1+'Inputs &amp; Summary'!$D$7)^AU$29))),(_xlfn.WEIBULL.DIST(AU$29,$L79,$K79,FALSE)*$S79*((1+'Inputs &amp; Summary'!$D$7)^AU$29))),IF($M79=Lists!$H$3,IF($K79&lt;1,((($R79*(1-$E79)+$Q79*(1-$F79))/$K79)*((1+'Inputs &amp; Summary'!$D$7)^AU$29)),((INT(AU$29/$K79)-INT((AU$29-1)/$K79))*($R79*(1-$E79)+$Q79*(1-$F79))*((1+'Inputs &amp; Summary'!$D$7)^AU$29))),((_xlfn.WEIBULL.DIST(AU$29,$L79,$K79,FALSE)*($R79*(1-$E79)+$Q79*(1-$F79))*((1+'Inputs &amp; Summary'!$D$7)^AU$29))))))</f>
        <v>0</v>
      </c>
      <c r="AV79" s="114">
        <f>$D79*IF(AV$29&gt;'Inputs &amp; Summary'!$D$5,0,IF(AV$29&gt;VLOOKUP($G79,Lists!$J$17:$K$21,2),IF($M79=Lists!$H$3,IF($K79&lt;1,(($S79/$K79)*((1+'Inputs &amp; Summary'!$D$7)^AV$29)),((INT(AV$29/$K79)-INT((AV$29-1)/$K79))*$S79*((1+'Inputs &amp; Summary'!$D$7)^AV$29))),(_xlfn.WEIBULL.DIST(AV$29,$L79,$K79,FALSE)*$S79*((1+'Inputs &amp; Summary'!$D$7)^AV$29))),IF($M79=Lists!$H$3,IF($K79&lt;1,((($R79*(1-$E79)+$Q79*(1-$F79))/$K79)*((1+'Inputs &amp; Summary'!$D$7)^AV$29)),((INT(AV$29/$K79)-INT((AV$29-1)/$K79))*($R79*(1-$E79)+$Q79*(1-$F79))*((1+'Inputs &amp; Summary'!$D$7)^AV$29))),((_xlfn.WEIBULL.DIST(AV$29,$L79,$K79,FALSE)*($R79*(1-$E79)+$Q79*(1-$F79))*((1+'Inputs &amp; Summary'!$D$7)^AV$29))))))</f>
        <v>0</v>
      </c>
      <c r="AW79" s="114">
        <f>$D79*IF(AW$29&gt;'Inputs &amp; Summary'!$D$5,0,IF(AW$29&gt;VLOOKUP($G79,Lists!$J$17:$K$21,2),IF($M79=Lists!$H$3,IF($K79&lt;1,(($S79/$K79)*((1+'Inputs &amp; Summary'!$D$7)^AW$29)),((INT(AW$29/$K79)-INT((AW$29-1)/$K79))*$S79*((1+'Inputs &amp; Summary'!$D$7)^AW$29))),(_xlfn.WEIBULL.DIST(AW$29,$L79,$K79,FALSE)*$S79*((1+'Inputs &amp; Summary'!$D$7)^AW$29))),IF($M79=Lists!$H$3,IF($K79&lt;1,((($R79*(1-$E79)+$Q79*(1-$F79))/$K79)*((1+'Inputs &amp; Summary'!$D$7)^AW$29)),((INT(AW$29/$K79)-INT((AW$29-1)/$K79))*($R79*(1-$E79)+$Q79*(1-$F79))*((1+'Inputs &amp; Summary'!$D$7)^AW$29))),((_xlfn.WEIBULL.DIST(AW$29,$L79,$K79,FALSE)*($R79*(1-$E79)+$Q79*(1-$F79))*((1+'Inputs &amp; Summary'!$D$7)^AW$29))))))</f>
        <v>0</v>
      </c>
      <c r="AX79" s="114">
        <f>$D79*IF(AX$29&gt;'Inputs &amp; Summary'!$D$5,0,IF(AX$29&gt;VLOOKUP($G79,Lists!$J$17:$K$21,2),IF($M79=Lists!$H$3,IF($K79&lt;1,(($S79/$K79)*((1+'Inputs &amp; Summary'!$D$7)^AX$29)),((INT(AX$29/$K79)-INT((AX$29-1)/$K79))*$S79*((1+'Inputs &amp; Summary'!$D$7)^AX$29))),(_xlfn.WEIBULL.DIST(AX$29,$L79,$K79,FALSE)*$S79*((1+'Inputs &amp; Summary'!$D$7)^AX$29))),IF($M79=Lists!$H$3,IF($K79&lt;1,((($R79*(1-$E79)+$Q79*(1-$F79))/$K79)*((1+'Inputs &amp; Summary'!$D$7)^AX$29)),((INT(AX$29/$K79)-INT((AX$29-1)/$K79))*($R79*(1-$E79)+$Q79*(1-$F79))*((1+'Inputs &amp; Summary'!$D$7)^AX$29))),((_xlfn.WEIBULL.DIST(AX$29,$L79,$K79,FALSE)*($R79*(1-$E79)+$Q79*(1-$F79))*((1+'Inputs &amp; Summary'!$D$7)^AX$29))))))</f>
        <v>0</v>
      </c>
      <c r="AY79" s="114">
        <f>$D79*IF(AY$29&gt;'Inputs &amp; Summary'!$D$5,0,IF(AY$29&gt;VLOOKUP($G79,Lists!$J$17:$K$21,2),IF($M79=Lists!$H$3,IF($K79&lt;1,(($S79/$K79)*((1+'Inputs &amp; Summary'!$D$7)^AY$29)),((INT(AY$29/$K79)-INT((AY$29-1)/$K79))*$S79*((1+'Inputs &amp; Summary'!$D$7)^AY$29))),(_xlfn.WEIBULL.DIST(AY$29,$L79,$K79,FALSE)*$S79*((1+'Inputs &amp; Summary'!$D$7)^AY$29))),IF($M79=Lists!$H$3,IF($K79&lt;1,((($R79*(1-$E79)+$Q79*(1-$F79))/$K79)*((1+'Inputs &amp; Summary'!$D$7)^AY$29)),((INT(AY$29/$K79)-INT((AY$29-1)/$K79))*($R79*(1-$E79)+$Q79*(1-$F79))*((1+'Inputs &amp; Summary'!$D$7)^AY$29))),((_xlfn.WEIBULL.DIST(AY$29,$L79,$K79,FALSE)*($R79*(1-$E79)+$Q79*(1-$F79))*((1+'Inputs &amp; Summary'!$D$7)^AY$29))))))</f>
        <v>0</v>
      </c>
      <c r="AZ79" s="114">
        <f>$D79*IF(AZ$29&gt;'Inputs &amp; Summary'!$D$5,0,IF(AZ$29&gt;VLOOKUP($G79,Lists!$J$17:$K$21,2),IF($M79=Lists!$H$3,IF($K79&lt;1,(($S79/$K79)*((1+'Inputs &amp; Summary'!$D$7)^AZ$29)),((INT(AZ$29/$K79)-INT((AZ$29-1)/$K79))*$S79*((1+'Inputs &amp; Summary'!$D$7)^AZ$29))),(_xlfn.WEIBULL.DIST(AZ$29,$L79,$K79,FALSE)*$S79*((1+'Inputs &amp; Summary'!$D$7)^AZ$29))),IF($M79=Lists!$H$3,IF($K79&lt;1,((($R79*(1-$E79)+$Q79*(1-$F79))/$K79)*((1+'Inputs &amp; Summary'!$D$7)^AZ$29)),((INT(AZ$29/$K79)-INT((AZ$29-1)/$K79))*($R79*(1-$E79)+$Q79*(1-$F79))*((1+'Inputs &amp; Summary'!$D$7)^AZ$29))),((_xlfn.WEIBULL.DIST(AZ$29,$L79,$K79,FALSE)*($R79*(1-$E79)+$Q79*(1-$F79))*((1+'Inputs &amp; Summary'!$D$7)^AZ$29))))))</f>
        <v>0</v>
      </c>
      <c r="BA79" s="114">
        <f>$D79*IF(BA$29&gt;'Inputs &amp; Summary'!$D$5,0,IF(BA$29&gt;VLOOKUP($G79,Lists!$J$17:$K$21,2),IF($M79=Lists!$H$3,IF($K79&lt;1,(($S79/$K79)*((1+'Inputs &amp; Summary'!$D$7)^BA$29)),((INT(BA$29/$K79)-INT((BA$29-1)/$K79))*$S79*((1+'Inputs &amp; Summary'!$D$7)^BA$29))),(_xlfn.WEIBULL.DIST(BA$29,$L79,$K79,FALSE)*$S79*((1+'Inputs &amp; Summary'!$D$7)^BA$29))),IF($M79=Lists!$H$3,IF($K79&lt;1,((($R79*(1-$E79)+$Q79*(1-$F79))/$K79)*((1+'Inputs &amp; Summary'!$D$7)^BA$29)),((INT(BA$29/$K79)-INT((BA$29-1)/$K79))*($R79*(1-$E79)+$Q79*(1-$F79))*((1+'Inputs &amp; Summary'!$D$7)^BA$29))),((_xlfn.WEIBULL.DIST(BA$29,$L79,$K79,FALSE)*($R79*(1-$E79)+$Q79*(1-$F79))*((1+'Inputs &amp; Summary'!$D$7)^BA$29))))))</f>
        <v>0</v>
      </c>
      <c r="BB79" s="114">
        <f>$D79*IF(BB$29&gt;'Inputs &amp; Summary'!$D$5,0,IF(BB$29&gt;VLOOKUP($G79,Lists!$J$17:$K$21,2),IF($M79=Lists!$H$3,IF($K79&lt;1,(($S79/$K79)*((1+'Inputs &amp; Summary'!$D$7)^BB$29)),((INT(BB$29/$K79)-INT((BB$29-1)/$K79))*$S79*((1+'Inputs &amp; Summary'!$D$7)^BB$29))),(_xlfn.WEIBULL.DIST(BB$29,$L79,$K79,FALSE)*$S79*((1+'Inputs &amp; Summary'!$D$7)^BB$29))),IF($M79=Lists!$H$3,IF($K79&lt;1,((($R79*(1-$E79)+$Q79*(1-$F79))/$K79)*((1+'Inputs &amp; Summary'!$D$7)^BB$29)),((INT(BB$29/$K79)-INT((BB$29-1)/$K79))*($R79*(1-$E79)+$Q79*(1-$F79))*((1+'Inputs &amp; Summary'!$D$7)^BB$29))),((_xlfn.WEIBULL.DIST(BB$29,$L79,$K79,FALSE)*($R79*(1-$E79)+$Q79*(1-$F79))*((1+'Inputs &amp; Summary'!$D$7)^BB$29))))))</f>
        <v>0</v>
      </c>
      <c r="BC79" s="114">
        <f>$D79*IF(BC$29&gt;'Inputs &amp; Summary'!$D$5,0,IF(BC$29&gt;VLOOKUP($G79,Lists!$J$17:$K$21,2),IF($M79=Lists!$H$3,IF($K79&lt;1,(($S79/$K79)*((1+'Inputs &amp; Summary'!$D$7)^BC$29)),((INT(BC$29/$K79)-INT((BC$29-1)/$K79))*$S79*((1+'Inputs &amp; Summary'!$D$7)^BC$29))),(_xlfn.WEIBULL.DIST(BC$29,$L79,$K79,FALSE)*$S79*((1+'Inputs &amp; Summary'!$D$7)^BC$29))),IF($M79=Lists!$H$3,IF($K79&lt;1,((($R79*(1-$E79)+$Q79*(1-$F79))/$K79)*((1+'Inputs &amp; Summary'!$D$7)^BC$29)),((INT(BC$29/$K79)-INT((BC$29-1)/$K79))*($R79*(1-$E79)+$Q79*(1-$F79))*((1+'Inputs &amp; Summary'!$D$7)^BC$29))),((_xlfn.WEIBULL.DIST(BC$29,$L79,$K79,FALSE)*($R79*(1-$E79)+$Q79*(1-$F79))*((1+'Inputs &amp; Summary'!$D$7)^BC$29))))))</f>
        <v>0</v>
      </c>
      <c r="BD79" s="114">
        <f>$D79*IF(BD$29&gt;'Inputs &amp; Summary'!$D$5,0,IF(BD$29&gt;VLOOKUP($G79,Lists!$J$17:$K$21,2),IF($M79=Lists!$H$3,IF($K79&lt;1,(($S79/$K79)*((1+'Inputs &amp; Summary'!$D$7)^BD$29)),((INT(BD$29/$K79)-INT((BD$29-1)/$K79))*$S79*((1+'Inputs &amp; Summary'!$D$7)^BD$29))),(_xlfn.WEIBULL.DIST(BD$29,$L79,$K79,FALSE)*$S79*((1+'Inputs &amp; Summary'!$D$7)^BD$29))),IF($M79=Lists!$H$3,IF($K79&lt;1,((($R79*(1-$E79)+$Q79*(1-$F79))/$K79)*((1+'Inputs &amp; Summary'!$D$7)^BD$29)),((INT(BD$29/$K79)-INT((BD$29-1)/$K79))*($R79*(1-$E79)+$Q79*(1-$F79))*((1+'Inputs &amp; Summary'!$D$7)^BD$29))),((_xlfn.WEIBULL.DIST(BD$29,$L79,$K79,FALSE)*($R79*(1-$E79)+$Q79*(1-$F79))*((1+'Inputs &amp; Summary'!$D$7)^BD$29))))))</f>
        <v>0</v>
      </c>
      <c r="BE79" s="114">
        <f>$D79*IF(BE$29&gt;'Inputs &amp; Summary'!$D$5,0,IF(BE$29&gt;VLOOKUP($G79,Lists!$J$17:$K$21,2),IF($M79=Lists!$H$3,IF($K79&lt;1,(($S79/$K79)*((1+'Inputs &amp; Summary'!$D$7)^BE$29)),((INT(BE$29/$K79)-INT((BE$29-1)/$K79))*$S79*((1+'Inputs &amp; Summary'!$D$7)^BE$29))),(_xlfn.WEIBULL.DIST(BE$29,$L79,$K79,FALSE)*$S79*((1+'Inputs &amp; Summary'!$D$7)^BE$29))),IF($M79=Lists!$H$3,IF($K79&lt;1,((($R79*(1-$E79)+$Q79*(1-$F79))/$K79)*((1+'Inputs &amp; Summary'!$D$7)^BE$29)),((INT(BE$29/$K79)-INT((BE$29-1)/$K79))*($R79*(1-$E79)+$Q79*(1-$F79))*((1+'Inputs &amp; Summary'!$D$7)^BE$29))),((_xlfn.WEIBULL.DIST(BE$29,$L79,$K79,FALSE)*($R79*(1-$E79)+$Q79*(1-$F79))*((1+'Inputs &amp; Summary'!$D$7)^BE$29))))))</f>
        <v>0</v>
      </c>
      <c r="BF79" s="114">
        <f>$D79*IF(BF$29&gt;'Inputs &amp; Summary'!$D$5,0,IF(BF$29&gt;VLOOKUP($G79,Lists!$J$17:$K$21,2),IF($M79=Lists!$H$3,IF($K79&lt;1,(($S79/$K79)*((1+'Inputs &amp; Summary'!$D$7)^BF$29)),((INT(BF$29/$K79)-INT((BF$29-1)/$K79))*$S79*((1+'Inputs &amp; Summary'!$D$7)^BF$29))),(_xlfn.WEIBULL.DIST(BF$29,$L79,$K79,FALSE)*$S79*((1+'Inputs &amp; Summary'!$D$7)^BF$29))),IF($M79=Lists!$H$3,IF($K79&lt;1,((($R79*(1-$E79)+$Q79*(1-$F79))/$K79)*((1+'Inputs &amp; Summary'!$D$7)^BF$29)),((INT(BF$29/$K79)-INT((BF$29-1)/$K79))*($R79*(1-$E79)+$Q79*(1-$F79))*((1+'Inputs &amp; Summary'!$D$7)^BF$29))),((_xlfn.WEIBULL.DIST(BF$29,$L79,$K79,FALSE)*($R79*(1-$E79)+$Q79*(1-$F79))*((1+'Inputs &amp; Summary'!$D$7)^BF$29))))))</f>
        <v>0</v>
      </c>
      <c r="BG79" s="114">
        <f>$D79*IF(BG$29&gt;'Inputs &amp; Summary'!$D$5,0,IF(BG$29&gt;VLOOKUP($G79,Lists!$J$17:$K$21,2),IF($M79=Lists!$H$3,IF($K79&lt;1,(($S79/$K79)*((1+'Inputs &amp; Summary'!$D$7)^BG$29)),((INT(BG$29/$K79)-INT((BG$29-1)/$K79))*$S79*((1+'Inputs &amp; Summary'!$D$7)^BG$29))),(_xlfn.WEIBULL.DIST(BG$29,$L79,$K79,FALSE)*$S79*((1+'Inputs &amp; Summary'!$D$7)^BG$29))),IF($M79=Lists!$H$3,IF($K79&lt;1,((($R79*(1-$E79)+$Q79*(1-$F79))/$K79)*((1+'Inputs &amp; Summary'!$D$7)^BG$29)),((INT(BG$29/$K79)-INT((BG$29-1)/$K79))*($R79*(1-$E79)+$Q79*(1-$F79))*((1+'Inputs &amp; Summary'!$D$7)^BG$29))),((_xlfn.WEIBULL.DIST(BG$29,$L79,$K79,FALSE)*($R79*(1-$E79)+$Q79*(1-$F79))*((1+'Inputs &amp; Summary'!$D$7)^BG$29))))))</f>
        <v>0</v>
      </c>
      <c r="BH79" s="114">
        <f>$D79*IF(BH$29&gt;'Inputs &amp; Summary'!$D$5,0,IF(BH$29&gt;VLOOKUP($G79,Lists!$J$17:$K$21,2),IF($M79=Lists!$H$3,IF($K79&lt;1,(($S79/$K79)*((1+'Inputs &amp; Summary'!$D$7)^BH$29)),((INT(BH$29/$K79)-INT((BH$29-1)/$K79))*$S79*((1+'Inputs &amp; Summary'!$D$7)^BH$29))),(_xlfn.WEIBULL.DIST(BH$29,$L79,$K79,FALSE)*$S79*((1+'Inputs &amp; Summary'!$D$7)^BH$29))),IF($M79=Lists!$H$3,IF($K79&lt;1,((($R79*(1-$E79)+$Q79*(1-$F79))/$K79)*((1+'Inputs &amp; Summary'!$D$7)^BH$29)),((INT(BH$29/$K79)-INT((BH$29-1)/$K79))*($R79*(1-$E79)+$Q79*(1-$F79))*((1+'Inputs &amp; Summary'!$D$7)^BH$29))),((_xlfn.WEIBULL.DIST(BH$29,$L79,$K79,FALSE)*($R79*(1-$E79)+$Q79*(1-$F79))*((1+'Inputs &amp; Summary'!$D$7)^BH$29))))))</f>
        <v>0</v>
      </c>
      <c r="BI79" s="114">
        <f>$D79*IF(BI$29&gt;'Inputs &amp; Summary'!$D$5,0,IF(BI$29&gt;VLOOKUP($G79,Lists!$J$17:$K$21,2),IF($M79=Lists!$H$3,IF($K79&lt;1,(($S79/$K79)*((1+'Inputs &amp; Summary'!$D$7)^BI$29)),((INT(BI$29/$K79)-INT((BI$29-1)/$K79))*$S79*((1+'Inputs &amp; Summary'!$D$7)^BI$29))),(_xlfn.WEIBULL.DIST(BI$29,$L79,$K79,FALSE)*$S79*((1+'Inputs &amp; Summary'!$D$7)^BI$29))),IF($M79=Lists!$H$3,IF($K79&lt;1,((($R79*(1-$E79)+$Q79*(1-$F79))/$K79)*((1+'Inputs &amp; Summary'!$D$7)^BI$29)),((INT(BI$29/$K79)-INT((BI$29-1)/$K79))*($R79*(1-$E79)+$Q79*(1-$F79))*((1+'Inputs &amp; Summary'!$D$7)^BI$29))),((_xlfn.WEIBULL.DIST(BI$29,$L79,$K79,FALSE)*($R79*(1-$E79)+$Q79*(1-$F79))*((1+'Inputs &amp; Summary'!$D$7)^BI$29))))))</f>
        <v>0</v>
      </c>
      <c r="BJ79" s="114">
        <f>$D79*IF(BJ$29&gt;'Inputs &amp; Summary'!$D$5,0,IF(BJ$29&gt;VLOOKUP($G79,Lists!$J$17:$K$21,2),IF($M79=Lists!$H$3,IF($K79&lt;1,(($S79/$K79)*((1+'Inputs &amp; Summary'!$D$7)^BJ$29)),((INT(BJ$29/$K79)-INT((BJ$29-1)/$K79))*$S79*((1+'Inputs &amp; Summary'!$D$7)^BJ$29))),(_xlfn.WEIBULL.DIST(BJ$29,$L79,$K79,FALSE)*$S79*((1+'Inputs &amp; Summary'!$D$7)^BJ$29))),IF($M79=Lists!$H$3,IF($K79&lt;1,((($R79*(1-$E79)+$Q79*(1-$F79))/$K79)*((1+'Inputs &amp; Summary'!$D$7)^BJ$29)),((INT(BJ$29/$K79)-INT((BJ$29-1)/$K79))*($R79*(1-$E79)+$Q79*(1-$F79))*((1+'Inputs &amp; Summary'!$D$7)^BJ$29))),((_xlfn.WEIBULL.DIST(BJ$29,$L79,$K79,FALSE)*($R79*(1-$E79)+$Q79*(1-$F79))*((1+'Inputs &amp; Summary'!$D$7)^BJ$29))))))</f>
        <v>0</v>
      </c>
      <c r="BK79" s="114">
        <f>$D79*IF(BK$29&gt;'Inputs &amp; Summary'!$D$5,0,IF(BK$29&gt;VLOOKUP($G79,Lists!$J$17:$K$21,2),IF($M79=Lists!$H$3,IF($K79&lt;1,(($S79/$K79)*((1+'Inputs &amp; Summary'!$D$7)^BK$29)),((INT(BK$29/$K79)-INT((BK$29-1)/$K79))*$S79*((1+'Inputs &amp; Summary'!$D$7)^BK$29))),(_xlfn.WEIBULL.DIST(BK$29,$L79,$K79,FALSE)*$S79*((1+'Inputs &amp; Summary'!$D$7)^BK$29))),IF($M79=Lists!$H$3,IF($K79&lt;1,((($R79*(1-$E79)+$Q79*(1-$F79))/$K79)*((1+'Inputs &amp; Summary'!$D$7)^BK$29)),((INT(BK$29/$K79)-INT((BK$29-1)/$K79))*($R79*(1-$E79)+$Q79*(1-$F79))*((1+'Inputs &amp; Summary'!$D$7)^BK$29))),((_xlfn.WEIBULL.DIST(BK$29,$L79,$K79,FALSE)*($R79*(1-$E79)+$Q79*(1-$F79))*((1+'Inputs &amp; Summary'!$D$7)^BK$29))))))</f>
        <v>0</v>
      </c>
      <c r="BL79" s="114">
        <f>$D79*IF(BL$29&gt;'Inputs &amp; Summary'!$D$5,0,IF(BL$29&gt;VLOOKUP($G79,Lists!$J$17:$K$21,2),IF($M79=Lists!$H$3,IF($K79&lt;1,(($S79/$K79)*((1+'Inputs &amp; Summary'!$D$7)^BL$29)),((INT(BL$29/$K79)-INT((BL$29-1)/$K79))*$S79*((1+'Inputs &amp; Summary'!$D$7)^BL$29))),(_xlfn.WEIBULL.DIST(BL$29,$L79,$K79,FALSE)*$S79*((1+'Inputs &amp; Summary'!$D$7)^BL$29))),IF($M79=Lists!$H$3,IF($K79&lt;1,((($R79*(1-$E79)+$Q79*(1-$F79))/$K79)*((1+'Inputs &amp; Summary'!$D$7)^BL$29)),((INT(BL$29/$K79)-INT((BL$29-1)/$K79))*($R79*(1-$E79)+$Q79*(1-$F79))*((1+'Inputs &amp; Summary'!$D$7)^BL$29))),((_xlfn.WEIBULL.DIST(BL$29,$L79,$K79,FALSE)*($R79*(1-$E79)+$Q79*(1-$F79))*((1+'Inputs &amp; Summary'!$D$7)^BL$29))))))</f>
        <v>0</v>
      </c>
    </row>
    <row r="80" spans="1:64" s="1" customFormat="1" x14ac:dyDescent="0.3">
      <c r="A80" s="81" t="s">
        <v>201</v>
      </c>
      <c r="B80" s="33" t="s">
        <v>152</v>
      </c>
      <c r="C80" s="33" t="s">
        <v>237</v>
      </c>
      <c r="D80" s="71">
        <v>0</v>
      </c>
      <c r="E80" s="68">
        <v>1</v>
      </c>
      <c r="F80" s="68">
        <v>1</v>
      </c>
      <c r="G80" s="213" t="s">
        <v>440</v>
      </c>
      <c r="H80" s="34" t="s">
        <v>291</v>
      </c>
      <c r="I80" s="34" t="s">
        <v>96</v>
      </c>
      <c r="J80" s="33">
        <f>VLOOKUP(I80,'Labor Rates'!$A$1:$B$16,2)</f>
        <v>14.423076923076923</v>
      </c>
      <c r="K80" s="35">
        <v>50</v>
      </c>
      <c r="L80" s="35">
        <v>3</v>
      </c>
      <c r="M80" s="36" t="s">
        <v>249</v>
      </c>
      <c r="N80" s="84">
        <f>'Inputs &amp; Summary'!$D$19</f>
        <v>1443</v>
      </c>
      <c r="O80" s="35">
        <v>0.1</v>
      </c>
      <c r="P80" s="5">
        <v>25</v>
      </c>
      <c r="Q80" s="73">
        <f t="shared" si="11"/>
        <v>2081.25</v>
      </c>
      <c r="R80" s="73">
        <f t="shared" si="12"/>
        <v>36075</v>
      </c>
      <c r="S80" s="74">
        <f t="shared" si="13"/>
        <v>0</v>
      </c>
      <c r="T80" s="89"/>
      <c r="U80" s="82"/>
      <c r="V80" s="87">
        <f t="shared" si="14"/>
        <v>0</v>
      </c>
      <c r="W80" s="87">
        <f>NPV('Inputs &amp; Summary'!$D$6,Y80:BL80)</f>
        <v>0</v>
      </c>
      <c r="X80" s="90">
        <f t="shared" si="15"/>
        <v>0</v>
      </c>
      <c r="Y80" s="114">
        <f>$D80*IF(Y$29&gt;'Inputs &amp; Summary'!$D$5,0,IF(Y$29&gt;VLOOKUP($G80,Lists!$J$17:$K$21,2),IF($M80=Lists!$H$3,IF($K80&lt;1,(($S80/$K80)*((1+'Inputs &amp; Summary'!$D$7)^Y$29)),((INT(Y$29/$K80)-INT((Y$29-1)/$K80))*$S80*((1+'Inputs &amp; Summary'!$D$7)^Y$29))),(_xlfn.WEIBULL.DIST(Y$29,$L80,$K80,FALSE)*$S80*((1+'Inputs &amp; Summary'!$D$7)^Y$29))),IF($M80=Lists!$H$3,IF($K80&lt;1,((($R80*(1-$E80)+$Q80*(1-$F80))/$K80)*((1+'Inputs &amp; Summary'!$D$7)^Y$29)),((INT(Y$29/$K80)-INT((Y$29-1)/$K80))*($R80*(1-$E80)+$Q80*(1-$F80))*((1+'Inputs &amp; Summary'!$D$7)^Y$29))),((_xlfn.WEIBULL.DIST(Y$29,$L80,$K80,FALSE)*($R80*(1-$E80)+$Q80*(1-$F80))*((1+'Inputs &amp; Summary'!$D$7)^Y$29))))))</f>
        <v>0</v>
      </c>
      <c r="Z80" s="114">
        <f>$D80*IF(Z$29&gt;'Inputs &amp; Summary'!$D$5,0,IF(Z$29&gt;VLOOKUP($G80,Lists!$J$17:$K$21,2),IF($M80=Lists!$H$3,IF($K80&lt;1,(($S80/$K80)*((1+'Inputs &amp; Summary'!$D$7)^Z$29)),((INT(Z$29/$K80)-INT((Z$29-1)/$K80))*$S80*((1+'Inputs &amp; Summary'!$D$7)^Z$29))),(_xlfn.WEIBULL.DIST(Z$29,$L80,$K80,FALSE)*$S80*((1+'Inputs &amp; Summary'!$D$7)^Z$29))),IF($M80=Lists!$H$3,IF($K80&lt;1,((($R80*(1-$E80)+$Q80*(1-$F80))/$K80)*((1+'Inputs &amp; Summary'!$D$7)^Z$29)),((INT(Z$29/$K80)-INT((Z$29-1)/$K80))*($R80*(1-$E80)+$Q80*(1-$F80))*((1+'Inputs &amp; Summary'!$D$7)^Z$29))),((_xlfn.WEIBULL.DIST(Z$29,$L80,$K80,FALSE)*($R80*(1-$E80)+$Q80*(1-$F80))*((1+'Inputs &amp; Summary'!$D$7)^Z$29))))))</f>
        <v>0</v>
      </c>
      <c r="AA80" s="114">
        <f>$D80*IF(AA$29&gt;'Inputs &amp; Summary'!$D$5,0,IF(AA$29&gt;VLOOKUP($G80,Lists!$J$17:$K$21,2),IF($M80=Lists!$H$3,IF($K80&lt;1,(($S80/$K80)*((1+'Inputs &amp; Summary'!$D$7)^AA$29)),((INT(AA$29/$K80)-INT((AA$29-1)/$K80))*$S80*((1+'Inputs &amp; Summary'!$D$7)^AA$29))),(_xlfn.WEIBULL.DIST(AA$29,$L80,$K80,FALSE)*$S80*((1+'Inputs &amp; Summary'!$D$7)^AA$29))),IF($M80=Lists!$H$3,IF($K80&lt;1,((($R80*(1-$E80)+$Q80*(1-$F80))/$K80)*((1+'Inputs &amp; Summary'!$D$7)^AA$29)),((INT(AA$29/$K80)-INT((AA$29-1)/$K80))*($R80*(1-$E80)+$Q80*(1-$F80))*((1+'Inputs &amp; Summary'!$D$7)^AA$29))),((_xlfn.WEIBULL.DIST(AA$29,$L80,$K80,FALSE)*($R80*(1-$E80)+$Q80*(1-$F80))*((1+'Inputs &amp; Summary'!$D$7)^AA$29))))))</f>
        <v>0</v>
      </c>
      <c r="AB80" s="114">
        <f>$D80*IF(AB$29&gt;'Inputs &amp; Summary'!$D$5,0,IF(AB$29&gt;VLOOKUP($G80,Lists!$J$17:$K$21,2),IF($M80=Lists!$H$3,IF($K80&lt;1,(($S80/$K80)*((1+'Inputs &amp; Summary'!$D$7)^AB$29)),((INT(AB$29/$K80)-INT((AB$29-1)/$K80))*$S80*((1+'Inputs &amp; Summary'!$D$7)^AB$29))),(_xlfn.WEIBULL.DIST(AB$29,$L80,$K80,FALSE)*$S80*((1+'Inputs &amp; Summary'!$D$7)^AB$29))),IF($M80=Lists!$H$3,IF($K80&lt;1,((($R80*(1-$E80)+$Q80*(1-$F80))/$K80)*((1+'Inputs &amp; Summary'!$D$7)^AB$29)),((INT(AB$29/$K80)-INT((AB$29-1)/$K80))*($R80*(1-$E80)+$Q80*(1-$F80))*((1+'Inputs &amp; Summary'!$D$7)^AB$29))),((_xlfn.WEIBULL.DIST(AB$29,$L80,$K80,FALSE)*($R80*(1-$E80)+$Q80*(1-$F80))*((1+'Inputs &amp; Summary'!$D$7)^AB$29))))))</f>
        <v>0</v>
      </c>
      <c r="AC80" s="114">
        <f>$D80*IF(AC$29&gt;'Inputs &amp; Summary'!$D$5,0,IF(AC$29&gt;VLOOKUP($G80,Lists!$J$17:$K$21,2),IF($M80=Lists!$H$3,IF($K80&lt;1,(($S80/$K80)*((1+'Inputs &amp; Summary'!$D$7)^AC$29)),((INT(AC$29/$K80)-INT((AC$29-1)/$K80))*$S80*((1+'Inputs &amp; Summary'!$D$7)^AC$29))),(_xlfn.WEIBULL.DIST(AC$29,$L80,$K80,FALSE)*$S80*((1+'Inputs &amp; Summary'!$D$7)^AC$29))),IF($M80=Lists!$H$3,IF($K80&lt;1,((($R80*(1-$E80)+$Q80*(1-$F80))/$K80)*((1+'Inputs &amp; Summary'!$D$7)^AC$29)),((INT(AC$29/$K80)-INT((AC$29-1)/$K80))*($R80*(1-$E80)+$Q80*(1-$F80))*((1+'Inputs &amp; Summary'!$D$7)^AC$29))),((_xlfn.WEIBULL.DIST(AC$29,$L80,$K80,FALSE)*($R80*(1-$E80)+$Q80*(1-$F80))*((1+'Inputs &amp; Summary'!$D$7)^AC$29))))))</f>
        <v>0</v>
      </c>
      <c r="AD80" s="114">
        <f>$D80*IF(AD$29&gt;'Inputs &amp; Summary'!$D$5,0,IF(AD$29&gt;VLOOKUP($G80,Lists!$J$17:$K$21,2),IF($M80=Lists!$H$3,IF($K80&lt;1,(($S80/$K80)*((1+'Inputs &amp; Summary'!$D$7)^AD$29)),((INT(AD$29/$K80)-INT((AD$29-1)/$K80))*$S80*((1+'Inputs &amp; Summary'!$D$7)^AD$29))),(_xlfn.WEIBULL.DIST(AD$29,$L80,$K80,FALSE)*$S80*((1+'Inputs &amp; Summary'!$D$7)^AD$29))),IF($M80=Lists!$H$3,IF($K80&lt;1,((($R80*(1-$E80)+$Q80*(1-$F80))/$K80)*((1+'Inputs &amp; Summary'!$D$7)^AD$29)),((INT(AD$29/$K80)-INT((AD$29-1)/$K80))*($R80*(1-$E80)+$Q80*(1-$F80))*((1+'Inputs &amp; Summary'!$D$7)^AD$29))),((_xlfn.WEIBULL.DIST(AD$29,$L80,$K80,FALSE)*($R80*(1-$E80)+$Q80*(1-$F80))*((1+'Inputs &amp; Summary'!$D$7)^AD$29))))))</f>
        <v>0</v>
      </c>
      <c r="AE80" s="114">
        <f>$D80*IF(AE$29&gt;'Inputs &amp; Summary'!$D$5,0,IF(AE$29&gt;VLOOKUP($G80,Lists!$J$17:$K$21,2),IF($M80=Lists!$H$3,IF($K80&lt;1,(($S80/$K80)*((1+'Inputs &amp; Summary'!$D$7)^AE$29)),((INT(AE$29/$K80)-INT((AE$29-1)/$K80))*$S80*((1+'Inputs &amp; Summary'!$D$7)^AE$29))),(_xlfn.WEIBULL.DIST(AE$29,$L80,$K80,FALSE)*$S80*((1+'Inputs &amp; Summary'!$D$7)^AE$29))),IF($M80=Lists!$H$3,IF($K80&lt;1,((($R80*(1-$E80)+$Q80*(1-$F80))/$K80)*((1+'Inputs &amp; Summary'!$D$7)^AE$29)),((INT(AE$29/$K80)-INT((AE$29-1)/$K80))*($R80*(1-$E80)+$Q80*(1-$F80))*((1+'Inputs &amp; Summary'!$D$7)^AE$29))),((_xlfn.WEIBULL.DIST(AE$29,$L80,$K80,FALSE)*($R80*(1-$E80)+$Q80*(1-$F80))*((1+'Inputs &amp; Summary'!$D$7)^AE$29))))))</f>
        <v>0</v>
      </c>
      <c r="AF80" s="114">
        <f>$D80*IF(AF$29&gt;'Inputs &amp; Summary'!$D$5,0,IF(AF$29&gt;VLOOKUP($G80,Lists!$J$17:$K$21,2),IF($M80=Lists!$H$3,IF($K80&lt;1,(($S80/$K80)*((1+'Inputs &amp; Summary'!$D$7)^AF$29)),((INT(AF$29/$K80)-INT((AF$29-1)/$K80))*$S80*((1+'Inputs &amp; Summary'!$D$7)^AF$29))),(_xlfn.WEIBULL.DIST(AF$29,$L80,$K80,FALSE)*$S80*((1+'Inputs &amp; Summary'!$D$7)^AF$29))),IF($M80=Lists!$H$3,IF($K80&lt;1,((($R80*(1-$E80)+$Q80*(1-$F80))/$K80)*((1+'Inputs &amp; Summary'!$D$7)^AF$29)),((INT(AF$29/$K80)-INT((AF$29-1)/$K80))*($R80*(1-$E80)+$Q80*(1-$F80))*((1+'Inputs &amp; Summary'!$D$7)^AF$29))),((_xlfn.WEIBULL.DIST(AF$29,$L80,$K80,FALSE)*($R80*(1-$E80)+$Q80*(1-$F80))*((1+'Inputs &amp; Summary'!$D$7)^AF$29))))))</f>
        <v>0</v>
      </c>
      <c r="AG80" s="114">
        <f>$D80*IF(AG$29&gt;'Inputs &amp; Summary'!$D$5,0,IF(AG$29&gt;VLOOKUP($G80,Lists!$J$17:$K$21,2),IF($M80=Lists!$H$3,IF($K80&lt;1,(($S80/$K80)*((1+'Inputs &amp; Summary'!$D$7)^AG$29)),((INT(AG$29/$K80)-INT((AG$29-1)/$K80))*$S80*((1+'Inputs &amp; Summary'!$D$7)^AG$29))),(_xlfn.WEIBULL.DIST(AG$29,$L80,$K80,FALSE)*$S80*((1+'Inputs &amp; Summary'!$D$7)^AG$29))),IF($M80=Lists!$H$3,IF($K80&lt;1,((($R80*(1-$E80)+$Q80*(1-$F80))/$K80)*((1+'Inputs &amp; Summary'!$D$7)^AG$29)),((INT(AG$29/$K80)-INT((AG$29-1)/$K80))*($R80*(1-$E80)+$Q80*(1-$F80))*((1+'Inputs &amp; Summary'!$D$7)^AG$29))),((_xlfn.WEIBULL.DIST(AG$29,$L80,$K80,FALSE)*($R80*(1-$E80)+$Q80*(1-$F80))*((1+'Inputs &amp; Summary'!$D$7)^AG$29))))))</f>
        <v>0</v>
      </c>
      <c r="AH80" s="114">
        <f>$D80*IF(AH$29&gt;'Inputs &amp; Summary'!$D$5,0,IF(AH$29&gt;VLOOKUP($G80,Lists!$J$17:$K$21,2),IF($M80=Lists!$H$3,IF($K80&lt;1,(($S80/$K80)*((1+'Inputs &amp; Summary'!$D$7)^AH$29)),((INT(AH$29/$K80)-INT((AH$29-1)/$K80))*$S80*((1+'Inputs &amp; Summary'!$D$7)^AH$29))),(_xlfn.WEIBULL.DIST(AH$29,$L80,$K80,FALSE)*$S80*((1+'Inputs &amp; Summary'!$D$7)^AH$29))),IF($M80=Lists!$H$3,IF($K80&lt;1,((($R80*(1-$E80)+$Q80*(1-$F80))/$K80)*((1+'Inputs &amp; Summary'!$D$7)^AH$29)),((INT(AH$29/$K80)-INT((AH$29-1)/$K80))*($R80*(1-$E80)+$Q80*(1-$F80))*((1+'Inputs &amp; Summary'!$D$7)^AH$29))),((_xlfn.WEIBULL.DIST(AH$29,$L80,$K80,FALSE)*($R80*(1-$E80)+$Q80*(1-$F80))*((1+'Inputs &amp; Summary'!$D$7)^AH$29))))))</f>
        <v>0</v>
      </c>
      <c r="AI80" s="114">
        <f>$D80*IF(AI$29&gt;'Inputs &amp; Summary'!$D$5,0,IF(AI$29&gt;VLOOKUP($G80,Lists!$J$17:$K$21,2),IF($M80=Lists!$H$3,IF($K80&lt;1,(($S80/$K80)*((1+'Inputs &amp; Summary'!$D$7)^AI$29)),((INT(AI$29/$K80)-INT((AI$29-1)/$K80))*$S80*((1+'Inputs &amp; Summary'!$D$7)^AI$29))),(_xlfn.WEIBULL.DIST(AI$29,$L80,$K80,FALSE)*$S80*((1+'Inputs &amp; Summary'!$D$7)^AI$29))),IF($M80=Lists!$H$3,IF($K80&lt;1,((($R80*(1-$E80)+$Q80*(1-$F80))/$K80)*((1+'Inputs &amp; Summary'!$D$7)^AI$29)),((INT(AI$29/$K80)-INT((AI$29-1)/$K80))*($R80*(1-$E80)+$Q80*(1-$F80))*((1+'Inputs &amp; Summary'!$D$7)^AI$29))),((_xlfn.WEIBULL.DIST(AI$29,$L80,$K80,FALSE)*($R80*(1-$E80)+$Q80*(1-$F80))*((1+'Inputs &amp; Summary'!$D$7)^AI$29))))))</f>
        <v>0</v>
      </c>
      <c r="AJ80" s="114">
        <f>$D80*IF(AJ$29&gt;'Inputs &amp; Summary'!$D$5,0,IF(AJ$29&gt;VLOOKUP($G80,Lists!$J$17:$K$21,2),IF($M80=Lists!$H$3,IF($K80&lt;1,(($S80/$K80)*((1+'Inputs &amp; Summary'!$D$7)^AJ$29)),((INT(AJ$29/$K80)-INT((AJ$29-1)/$K80))*$S80*((1+'Inputs &amp; Summary'!$D$7)^AJ$29))),(_xlfn.WEIBULL.DIST(AJ$29,$L80,$K80,FALSE)*$S80*((1+'Inputs &amp; Summary'!$D$7)^AJ$29))),IF($M80=Lists!$H$3,IF($K80&lt;1,((($R80*(1-$E80)+$Q80*(1-$F80))/$K80)*((1+'Inputs &amp; Summary'!$D$7)^AJ$29)),((INT(AJ$29/$K80)-INT((AJ$29-1)/$K80))*($R80*(1-$E80)+$Q80*(1-$F80))*((1+'Inputs &amp; Summary'!$D$7)^AJ$29))),((_xlfn.WEIBULL.DIST(AJ$29,$L80,$K80,FALSE)*($R80*(1-$E80)+$Q80*(1-$F80))*((1+'Inputs &amp; Summary'!$D$7)^AJ$29))))))</f>
        <v>0</v>
      </c>
      <c r="AK80" s="114">
        <f>$D80*IF(AK$29&gt;'Inputs &amp; Summary'!$D$5,0,IF(AK$29&gt;VLOOKUP($G80,Lists!$J$17:$K$21,2),IF($M80=Lists!$H$3,IF($K80&lt;1,(($S80/$K80)*((1+'Inputs &amp; Summary'!$D$7)^AK$29)),((INT(AK$29/$K80)-INT((AK$29-1)/$K80))*$S80*((1+'Inputs &amp; Summary'!$D$7)^AK$29))),(_xlfn.WEIBULL.DIST(AK$29,$L80,$K80,FALSE)*$S80*((1+'Inputs &amp; Summary'!$D$7)^AK$29))),IF($M80=Lists!$H$3,IF($K80&lt;1,((($R80*(1-$E80)+$Q80*(1-$F80))/$K80)*((1+'Inputs &amp; Summary'!$D$7)^AK$29)),((INT(AK$29/$K80)-INT((AK$29-1)/$K80))*($R80*(1-$E80)+$Q80*(1-$F80))*((1+'Inputs &amp; Summary'!$D$7)^AK$29))),((_xlfn.WEIBULL.DIST(AK$29,$L80,$K80,FALSE)*($R80*(1-$E80)+$Q80*(1-$F80))*((1+'Inputs &amp; Summary'!$D$7)^AK$29))))))</f>
        <v>0</v>
      </c>
      <c r="AL80" s="114">
        <f>$D80*IF(AL$29&gt;'Inputs &amp; Summary'!$D$5,0,IF(AL$29&gt;VLOOKUP($G80,Lists!$J$17:$K$21,2),IF($M80=Lists!$H$3,IF($K80&lt;1,(($S80/$K80)*((1+'Inputs &amp; Summary'!$D$7)^AL$29)),((INT(AL$29/$K80)-INT((AL$29-1)/$K80))*$S80*((1+'Inputs &amp; Summary'!$D$7)^AL$29))),(_xlfn.WEIBULL.DIST(AL$29,$L80,$K80,FALSE)*$S80*((1+'Inputs &amp; Summary'!$D$7)^AL$29))),IF($M80=Lists!$H$3,IF($K80&lt;1,((($R80*(1-$E80)+$Q80*(1-$F80))/$K80)*((1+'Inputs &amp; Summary'!$D$7)^AL$29)),((INT(AL$29/$K80)-INT((AL$29-1)/$K80))*($R80*(1-$E80)+$Q80*(1-$F80))*((1+'Inputs &amp; Summary'!$D$7)^AL$29))),((_xlfn.WEIBULL.DIST(AL$29,$L80,$K80,FALSE)*($R80*(1-$E80)+$Q80*(1-$F80))*((1+'Inputs &amp; Summary'!$D$7)^AL$29))))))</f>
        <v>0</v>
      </c>
      <c r="AM80" s="114">
        <f>$D80*IF(AM$29&gt;'Inputs &amp; Summary'!$D$5,0,IF(AM$29&gt;VLOOKUP($G80,Lists!$J$17:$K$21,2),IF($M80=Lists!$H$3,IF($K80&lt;1,(($S80/$K80)*((1+'Inputs &amp; Summary'!$D$7)^AM$29)),((INT(AM$29/$K80)-INT((AM$29-1)/$K80))*$S80*((1+'Inputs &amp; Summary'!$D$7)^AM$29))),(_xlfn.WEIBULL.DIST(AM$29,$L80,$K80,FALSE)*$S80*((1+'Inputs &amp; Summary'!$D$7)^AM$29))),IF($M80=Lists!$H$3,IF($K80&lt;1,((($R80*(1-$E80)+$Q80*(1-$F80))/$K80)*((1+'Inputs &amp; Summary'!$D$7)^AM$29)),((INT(AM$29/$K80)-INT((AM$29-1)/$K80))*($R80*(1-$E80)+$Q80*(1-$F80))*((1+'Inputs &amp; Summary'!$D$7)^AM$29))),((_xlfn.WEIBULL.DIST(AM$29,$L80,$K80,FALSE)*($R80*(1-$E80)+$Q80*(1-$F80))*((1+'Inputs &amp; Summary'!$D$7)^AM$29))))))</f>
        <v>0</v>
      </c>
      <c r="AN80" s="114">
        <f>$D80*IF(AN$29&gt;'Inputs &amp; Summary'!$D$5,0,IF(AN$29&gt;VLOOKUP($G80,Lists!$J$17:$K$21,2),IF($M80=Lists!$H$3,IF($K80&lt;1,(($S80/$K80)*((1+'Inputs &amp; Summary'!$D$7)^AN$29)),((INT(AN$29/$K80)-INT((AN$29-1)/$K80))*$S80*((1+'Inputs &amp; Summary'!$D$7)^AN$29))),(_xlfn.WEIBULL.DIST(AN$29,$L80,$K80,FALSE)*$S80*((1+'Inputs &amp; Summary'!$D$7)^AN$29))),IF($M80=Lists!$H$3,IF($K80&lt;1,((($R80*(1-$E80)+$Q80*(1-$F80))/$K80)*((1+'Inputs &amp; Summary'!$D$7)^AN$29)),((INT(AN$29/$K80)-INT((AN$29-1)/$K80))*($R80*(1-$E80)+$Q80*(1-$F80))*((1+'Inputs &amp; Summary'!$D$7)^AN$29))),((_xlfn.WEIBULL.DIST(AN$29,$L80,$K80,FALSE)*($R80*(1-$E80)+$Q80*(1-$F80))*((1+'Inputs &amp; Summary'!$D$7)^AN$29))))))</f>
        <v>0</v>
      </c>
      <c r="AO80" s="114">
        <f>$D80*IF(AO$29&gt;'Inputs &amp; Summary'!$D$5,0,IF(AO$29&gt;VLOOKUP($G80,Lists!$J$17:$K$21,2),IF($M80=Lists!$H$3,IF($K80&lt;1,(($S80/$K80)*((1+'Inputs &amp; Summary'!$D$7)^AO$29)),((INT(AO$29/$K80)-INT((AO$29-1)/$K80))*$S80*((1+'Inputs &amp; Summary'!$D$7)^AO$29))),(_xlfn.WEIBULL.DIST(AO$29,$L80,$K80,FALSE)*$S80*((1+'Inputs &amp; Summary'!$D$7)^AO$29))),IF($M80=Lists!$H$3,IF($K80&lt;1,((($R80*(1-$E80)+$Q80*(1-$F80))/$K80)*((1+'Inputs &amp; Summary'!$D$7)^AO$29)),((INT(AO$29/$K80)-INT((AO$29-1)/$K80))*($R80*(1-$E80)+$Q80*(1-$F80))*((1+'Inputs &amp; Summary'!$D$7)^AO$29))),((_xlfn.WEIBULL.DIST(AO$29,$L80,$K80,FALSE)*($R80*(1-$E80)+$Q80*(1-$F80))*((1+'Inputs &amp; Summary'!$D$7)^AO$29))))))</f>
        <v>0</v>
      </c>
      <c r="AP80" s="114">
        <f>$D80*IF(AP$29&gt;'Inputs &amp; Summary'!$D$5,0,IF(AP$29&gt;VLOOKUP($G80,Lists!$J$17:$K$21,2),IF($M80=Lists!$H$3,IF($K80&lt;1,(($S80/$K80)*((1+'Inputs &amp; Summary'!$D$7)^AP$29)),((INT(AP$29/$K80)-INT((AP$29-1)/$K80))*$S80*((1+'Inputs &amp; Summary'!$D$7)^AP$29))),(_xlfn.WEIBULL.DIST(AP$29,$L80,$K80,FALSE)*$S80*((1+'Inputs &amp; Summary'!$D$7)^AP$29))),IF($M80=Lists!$H$3,IF($K80&lt;1,((($R80*(1-$E80)+$Q80*(1-$F80))/$K80)*((1+'Inputs &amp; Summary'!$D$7)^AP$29)),((INT(AP$29/$K80)-INT((AP$29-1)/$K80))*($R80*(1-$E80)+$Q80*(1-$F80))*((1+'Inputs &amp; Summary'!$D$7)^AP$29))),((_xlfn.WEIBULL.DIST(AP$29,$L80,$K80,FALSE)*($R80*(1-$E80)+$Q80*(1-$F80))*((1+'Inputs &amp; Summary'!$D$7)^AP$29))))))</f>
        <v>0</v>
      </c>
      <c r="AQ80" s="114">
        <f>$D80*IF(AQ$29&gt;'Inputs &amp; Summary'!$D$5,0,IF(AQ$29&gt;VLOOKUP($G80,Lists!$J$17:$K$21,2),IF($M80=Lists!$H$3,IF($K80&lt;1,(($S80/$K80)*((1+'Inputs &amp; Summary'!$D$7)^AQ$29)),((INT(AQ$29/$K80)-INT((AQ$29-1)/$K80))*$S80*((1+'Inputs &amp; Summary'!$D$7)^AQ$29))),(_xlfn.WEIBULL.DIST(AQ$29,$L80,$K80,FALSE)*$S80*((1+'Inputs &amp; Summary'!$D$7)^AQ$29))),IF($M80=Lists!$H$3,IF($K80&lt;1,((($R80*(1-$E80)+$Q80*(1-$F80))/$K80)*((1+'Inputs &amp; Summary'!$D$7)^AQ$29)),((INT(AQ$29/$K80)-INT((AQ$29-1)/$K80))*($R80*(1-$E80)+$Q80*(1-$F80))*((1+'Inputs &amp; Summary'!$D$7)^AQ$29))),((_xlfn.WEIBULL.DIST(AQ$29,$L80,$K80,FALSE)*($R80*(1-$E80)+$Q80*(1-$F80))*((1+'Inputs &amp; Summary'!$D$7)^AQ$29))))))</f>
        <v>0</v>
      </c>
      <c r="AR80" s="114">
        <f>$D80*IF(AR$29&gt;'Inputs &amp; Summary'!$D$5,0,IF(AR$29&gt;VLOOKUP($G80,Lists!$J$17:$K$21,2),IF($M80=Lists!$H$3,IF($K80&lt;1,(($S80/$K80)*((1+'Inputs &amp; Summary'!$D$7)^AR$29)),((INT(AR$29/$K80)-INT((AR$29-1)/$K80))*$S80*((1+'Inputs &amp; Summary'!$D$7)^AR$29))),(_xlfn.WEIBULL.DIST(AR$29,$L80,$K80,FALSE)*$S80*((1+'Inputs &amp; Summary'!$D$7)^AR$29))),IF($M80=Lists!$H$3,IF($K80&lt;1,((($R80*(1-$E80)+$Q80*(1-$F80))/$K80)*((1+'Inputs &amp; Summary'!$D$7)^AR$29)),((INT(AR$29/$K80)-INT((AR$29-1)/$K80))*($R80*(1-$E80)+$Q80*(1-$F80))*((1+'Inputs &amp; Summary'!$D$7)^AR$29))),((_xlfn.WEIBULL.DIST(AR$29,$L80,$K80,FALSE)*($R80*(1-$E80)+$Q80*(1-$F80))*((1+'Inputs &amp; Summary'!$D$7)^AR$29))))))</f>
        <v>0</v>
      </c>
      <c r="AS80" s="114">
        <f>$D80*IF(AS$29&gt;'Inputs &amp; Summary'!$D$5,0,IF(AS$29&gt;VLOOKUP($G80,Lists!$J$17:$K$21,2),IF($M80=Lists!$H$3,IF($K80&lt;1,(($S80/$K80)*((1+'Inputs &amp; Summary'!$D$7)^AS$29)),((INT(AS$29/$K80)-INT((AS$29-1)/$K80))*$S80*((1+'Inputs &amp; Summary'!$D$7)^AS$29))),(_xlfn.WEIBULL.DIST(AS$29,$L80,$K80,FALSE)*$S80*((1+'Inputs &amp; Summary'!$D$7)^AS$29))),IF($M80=Lists!$H$3,IF($K80&lt;1,((($R80*(1-$E80)+$Q80*(1-$F80))/$K80)*((1+'Inputs &amp; Summary'!$D$7)^AS$29)),((INT(AS$29/$K80)-INT((AS$29-1)/$K80))*($R80*(1-$E80)+$Q80*(1-$F80))*((1+'Inputs &amp; Summary'!$D$7)^AS$29))),((_xlfn.WEIBULL.DIST(AS$29,$L80,$K80,FALSE)*($R80*(1-$E80)+$Q80*(1-$F80))*((1+'Inputs &amp; Summary'!$D$7)^AS$29))))))</f>
        <v>0</v>
      </c>
      <c r="AT80" s="114">
        <f>$D80*IF(AT$29&gt;'Inputs &amp; Summary'!$D$5,0,IF(AT$29&gt;VLOOKUP($G80,Lists!$J$17:$K$21,2),IF($M80=Lists!$H$3,IF($K80&lt;1,(($S80/$K80)*((1+'Inputs &amp; Summary'!$D$7)^AT$29)),((INT(AT$29/$K80)-INT((AT$29-1)/$K80))*$S80*((1+'Inputs &amp; Summary'!$D$7)^AT$29))),(_xlfn.WEIBULL.DIST(AT$29,$L80,$K80,FALSE)*$S80*((1+'Inputs &amp; Summary'!$D$7)^AT$29))),IF($M80=Lists!$H$3,IF($K80&lt;1,((($R80*(1-$E80)+$Q80*(1-$F80))/$K80)*((1+'Inputs &amp; Summary'!$D$7)^AT$29)),((INT(AT$29/$K80)-INT((AT$29-1)/$K80))*($R80*(1-$E80)+$Q80*(1-$F80))*((1+'Inputs &amp; Summary'!$D$7)^AT$29))),((_xlfn.WEIBULL.DIST(AT$29,$L80,$K80,FALSE)*($R80*(1-$E80)+$Q80*(1-$F80))*((1+'Inputs &amp; Summary'!$D$7)^AT$29))))))</f>
        <v>0</v>
      </c>
      <c r="AU80" s="114">
        <f>$D80*IF(AU$29&gt;'Inputs &amp; Summary'!$D$5,0,IF(AU$29&gt;VLOOKUP($G80,Lists!$J$17:$K$21,2),IF($M80=Lists!$H$3,IF($K80&lt;1,(($S80/$K80)*((1+'Inputs &amp; Summary'!$D$7)^AU$29)),((INT(AU$29/$K80)-INT((AU$29-1)/$K80))*$S80*((1+'Inputs &amp; Summary'!$D$7)^AU$29))),(_xlfn.WEIBULL.DIST(AU$29,$L80,$K80,FALSE)*$S80*((1+'Inputs &amp; Summary'!$D$7)^AU$29))),IF($M80=Lists!$H$3,IF($K80&lt;1,((($R80*(1-$E80)+$Q80*(1-$F80))/$K80)*((1+'Inputs &amp; Summary'!$D$7)^AU$29)),((INT(AU$29/$K80)-INT((AU$29-1)/$K80))*($R80*(1-$E80)+$Q80*(1-$F80))*((1+'Inputs &amp; Summary'!$D$7)^AU$29))),((_xlfn.WEIBULL.DIST(AU$29,$L80,$K80,FALSE)*($R80*(1-$E80)+$Q80*(1-$F80))*((1+'Inputs &amp; Summary'!$D$7)^AU$29))))))</f>
        <v>0</v>
      </c>
      <c r="AV80" s="114">
        <f>$D80*IF(AV$29&gt;'Inputs &amp; Summary'!$D$5,0,IF(AV$29&gt;VLOOKUP($G80,Lists!$J$17:$K$21,2),IF($M80=Lists!$H$3,IF($K80&lt;1,(($S80/$K80)*((1+'Inputs &amp; Summary'!$D$7)^AV$29)),((INT(AV$29/$K80)-INT((AV$29-1)/$K80))*$S80*((1+'Inputs &amp; Summary'!$D$7)^AV$29))),(_xlfn.WEIBULL.DIST(AV$29,$L80,$K80,FALSE)*$S80*((1+'Inputs &amp; Summary'!$D$7)^AV$29))),IF($M80=Lists!$H$3,IF($K80&lt;1,((($R80*(1-$E80)+$Q80*(1-$F80))/$K80)*((1+'Inputs &amp; Summary'!$D$7)^AV$29)),((INT(AV$29/$K80)-INT((AV$29-1)/$K80))*($R80*(1-$E80)+$Q80*(1-$F80))*((1+'Inputs &amp; Summary'!$D$7)^AV$29))),((_xlfn.WEIBULL.DIST(AV$29,$L80,$K80,FALSE)*($R80*(1-$E80)+$Q80*(1-$F80))*((1+'Inputs &amp; Summary'!$D$7)^AV$29))))))</f>
        <v>0</v>
      </c>
      <c r="AW80" s="114">
        <f>$D80*IF(AW$29&gt;'Inputs &amp; Summary'!$D$5,0,IF(AW$29&gt;VLOOKUP($G80,Lists!$J$17:$K$21,2),IF($M80=Lists!$H$3,IF($K80&lt;1,(($S80/$K80)*((1+'Inputs &amp; Summary'!$D$7)^AW$29)),((INT(AW$29/$K80)-INT((AW$29-1)/$K80))*$S80*((1+'Inputs &amp; Summary'!$D$7)^AW$29))),(_xlfn.WEIBULL.DIST(AW$29,$L80,$K80,FALSE)*$S80*((1+'Inputs &amp; Summary'!$D$7)^AW$29))),IF($M80=Lists!$H$3,IF($K80&lt;1,((($R80*(1-$E80)+$Q80*(1-$F80))/$K80)*((1+'Inputs &amp; Summary'!$D$7)^AW$29)),((INT(AW$29/$K80)-INT((AW$29-1)/$K80))*($R80*(1-$E80)+$Q80*(1-$F80))*((1+'Inputs &amp; Summary'!$D$7)^AW$29))),((_xlfn.WEIBULL.DIST(AW$29,$L80,$K80,FALSE)*($R80*(1-$E80)+$Q80*(1-$F80))*((1+'Inputs &amp; Summary'!$D$7)^AW$29))))))</f>
        <v>0</v>
      </c>
      <c r="AX80" s="114">
        <f>$D80*IF(AX$29&gt;'Inputs &amp; Summary'!$D$5,0,IF(AX$29&gt;VLOOKUP($G80,Lists!$J$17:$K$21,2),IF($M80=Lists!$H$3,IF($K80&lt;1,(($S80/$K80)*((1+'Inputs &amp; Summary'!$D$7)^AX$29)),((INT(AX$29/$K80)-INT((AX$29-1)/$K80))*$S80*((1+'Inputs &amp; Summary'!$D$7)^AX$29))),(_xlfn.WEIBULL.DIST(AX$29,$L80,$K80,FALSE)*$S80*((1+'Inputs &amp; Summary'!$D$7)^AX$29))),IF($M80=Lists!$H$3,IF($K80&lt;1,((($R80*(1-$E80)+$Q80*(1-$F80))/$K80)*((1+'Inputs &amp; Summary'!$D$7)^AX$29)),((INT(AX$29/$K80)-INT((AX$29-1)/$K80))*($R80*(1-$E80)+$Q80*(1-$F80))*((1+'Inputs &amp; Summary'!$D$7)^AX$29))),((_xlfn.WEIBULL.DIST(AX$29,$L80,$K80,FALSE)*($R80*(1-$E80)+$Q80*(1-$F80))*((1+'Inputs &amp; Summary'!$D$7)^AX$29))))))</f>
        <v>0</v>
      </c>
      <c r="AY80" s="114">
        <f>$D80*IF(AY$29&gt;'Inputs &amp; Summary'!$D$5,0,IF(AY$29&gt;VLOOKUP($G80,Lists!$J$17:$K$21,2),IF($M80=Lists!$H$3,IF($K80&lt;1,(($S80/$K80)*((1+'Inputs &amp; Summary'!$D$7)^AY$29)),((INT(AY$29/$K80)-INT((AY$29-1)/$K80))*$S80*((1+'Inputs &amp; Summary'!$D$7)^AY$29))),(_xlfn.WEIBULL.DIST(AY$29,$L80,$K80,FALSE)*$S80*((1+'Inputs &amp; Summary'!$D$7)^AY$29))),IF($M80=Lists!$H$3,IF($K80&lt;1,((($R80*(1-$E80)+$Q80*(1-$F80))/$K80)*((1+'Inputs &amp; Summary'!$D$7)^AY$29)),((INT(AY$29/$K80)-INT((AY$29-1)/$K80))*($R80*(1-$E80)+$Q80*(1-$F80))*((1+'Inputs &amp; Summary'!$D$7)^AY$29))),((_xlfn.WEIBULL.DIST(AY$29,$L80,$K80,FALSE)*($R80*(1-$E80)+$Q80*(1-$F80))*((1+'Inputs &amp; Summary'!$D$7)^AY$29))))))</f>
        <v>0</v>
      </c>
      <c r="AZ80" s="114">
        <f>$D80*IF(AZ$29&gt;'Inputs &amp; Summary'!$D$5,0,IF(AZ$29&gt;VLOOKUP($G80,Lists!$J$17:$K$21,2),IF($M80=Lists!$H$3,IF($K80&lt;1,(($S80/$K80)*((1+'Inputs &amp; Summary'!$D$7)^AZ$29)),((INT(AZ$29/$K80)-INT((AZ$29-1)/$K80))*$S80*((1+'Inputs &amp; Summary'!$D$7)^AZ$29))),(_xlfn.WEIBULL.DIST(AZ$29,$L80,$K80,FALSE)*$S80*((1+'Inputs &amp; Summary'!$D$7)^AZ$29))),IF($M80=Lists!$H$3,IF($K80&lt;1,((($R80*(1-$E80)+$Q80*(1-$F80))/$K80)*((1+'Inputs &amp; Summary'!$D$7)^AZ$29)),((INT(AZ$29/$K80)-INT((AZ$29-1)/$K80))*($R80*(1-$E80)+$Q80*(1-$F80))*((1+'Inputs &amp; Summary'!$D$7)^AZ$29))),((_xlfn.WEIBULL.DIST(AZ$29,$L80,$K80,FALSE)*($R80*(1-$E80)+$Q80*(1-$F80))*((1+'Inputs &amp; Summary'!$D$7)^AZ$29))))))</f>
        <v>0</v>
      </c>
      <c r="BA80" s="114">
        <f>$D80*IF(BA$29&gt;'Inputs &amp; Summary'!$D$5,0,IF(BA$29&gt;VLOOKUP($G80,Lists!$J$17:$K$21,2),IF($M80=Lists!$H$3,IF($K80&lt;1,(($S80/$K80)*((1+'Inputs &amp; Summary'!$D$7)^BA$29)),((INT(BA$29/$K80)-INT((BA$29-1)/$K80))*$S80*((1+'Inputs &amp; Summary'!$D$7)^BA$29))),(_xlfn.WEIBULL.DIST(BA$29,$L80,$K80,FALSE)*$S80*((1+'Inputs &amp; Summary'!$D$7)^BA$29))),IF($M80=Lists!$H$3,IF($K80&lt;1,((($R80*(1-$E80)+$Q80*(1-$F80))/$K80)*((1+'Inputs &amp; Summary'!$D$7)^BA$29)),((INT(BA$29/$K80)-INT((BA$29-1)/$K80))*($R80*(1-$E80)+$Q80*(1-$F80))*((1+'Inputs &amp; Summary'!$D$7)^BA$29))),((_xlfn.WEIBULL.DIST(BA$29,$L80,$K80,FALSE)*($R80*(1-$E80)+$Q80*(1-$F80))*((1+'Inputs &amp; Summary'!$D$7)^BA$29))))))</f>
        <v>0</v>
      </c>
      <c r="BB80" s="114">
        <f>$D80*IF(BB$29&gt;'Inputs &amp; Summary'!$D$5,0,IF(BB$29&gt;VLOOKUP($G80,Lists!$J$17:$K$21,2),IF($M80=Lists!$H$3,IF($K80&lt;1,(($S80/$K80)*((1+'Inputs &amp; Summary'!$D$7)^BB$29)),((INT(BB$29/$K80)-INT((BB$29-1)/$K80))*$S80*((1+'Inputs &amp; Summary'!$D$7)^BB$29))),(_xlfn.WEIBULL.DIST(BB$29,$L80,$K80,FALSE)*$S80*((1+'Inputs &amp; Summary'!$D$7)^BB$29))),IF($M80=Lists!$H$3,IF($K80&lt;1,((($R80*(1-$E80)+$Q80*(1-$F80))/$K80)*((1+'Inputs &amp; Summary'!$D$7)^BB$29)),((INT(BB$29/$K80)-INT((BB$29-1)/$K80))*($R80*(1-$E80)+$Q80*(1-$F80))*((1+'Inputs &amp; Summary'!$D$7)^BB$29))),((_xlfn.WEIBULL.DIST(BB$29,$L80,$K80,FALSE)*($R80*(1-$E80)+$Q80*(1-$F80))*((1+'Inputs &amp; Summary'!$D$7)^BB$29))))))</f>
        <v>0</v>
      </c>
      <c r="BC80" s="114">
        <f>$D80*IF(BC$29&gt;'Inputs &amp; Summary'!$D$5,0,IF(BC$29&gt;VLOOKUP($G80,Lists!$J$17:$K$21,2),IF($M80=Lists!$H$3,IF($K80&lt;1,(($S80/$K80)*((1+'Inputs &amp; Summary'!$D$7)^BC$29)),((INT(BC$29/$K80)-INT((BC$29-1)/$K80))*$S80*((1+'Inputs &amp; Summary'!$D$7)^BC$29))),(_xlfn.WEIBULL.DIST(BC$29,$L80,$K80,FALSE)*$S80*((1+'Inputs &amp; Summary'!$D$7)^BC$29))),IF($M80=Lists!$H$3,IF($K80&lt;1,((($R80*(1-$E80)+$Q80*(1-$F80))/$K80)*((1+'Inputs &amp; Summary'!$D$7)^BC$29)),((INT(BC$29/$K80)-INT((BC$29-1)/$K80))*($R80*(1-$E80)+$Q80*(1-$F80))*((1+'Inputs &amp; Summary'!$D$7)^BC$29))),((_xlfn.WEIBULL.DIST(BC$29,$L80,$K80,FALSE)*($R80*(1-$E80)+$Q80*(1-$F80))*((1+'Inputs &amp; Summary'!$D$7)^BC$29))))))</f>
        <v>0</v>
      </c>
      <c r="BD80" s="114">
        <f>$D80*IF(BD$29&gt;'Inputs &amp; Summary'!$D$5,0,IF(BD$29&gt;VLOOKUP($G80,Lists!$J$17:$K$21,2),IF($M80=Lists!$H$3,IF($K80&lt;1,(($S80/$K80)*((1+'Inputs &amp; Summary'!$D$7)^BD$29)),((INT(BD$29/$K80)-INT((BD$29-1)/$K80))*$S80*((1+'Inputs &amp; Summary'!$D$7)^BD$29))),(_xlfn.WEIBULL.DIST(BD$29,$L80,$K80,FALSE)*$S80*((1+'Inputs &amp; Summary'!$D$7)^BD$29))),IF($M80=Lists!$H$3,IF($K80&lt;1,((($R80*(1-$E80)+$Q80*(1-$F80))/$K80)*((1+'Inputs &amp; Summary'!$D$7)^BD$29)),((INT(BD$29/$K80)-INT((BD$29-1)/$K80))*($R80*(1-$E80)+$Q80*(1-$F80))*((1+'Inputs &amp; Summary'!$D$7)^BD$29))),((_xlfn.WEIBULL.DIST(BD$29,$L80,$K80,FALSE)*($R80*(1-$E80)+$Q80*(1-$F80))*((1+'Inputs &amp; Summary'!$D$7)^BD$29))))))</f>
        <v>0</v>
      </c>
      <c r="BE80" s="114">
        <f>$D80*IF(BE$29&gt;'Inputs &amp; Summary'!$D$5,0,IF(BE$29&gt;VLOOKUP($G80,Lists!$J$17:$K$21,2),IF($M80=Lists!$H$3,IF($K80&lt;1,(($S80/$K80)*((1+'Inputs &amp; Summary'!$D$7)^BE$29)),((INT(BE$29/$K80)-INT((BE$29-1)/$K80))*$S80*((1+'Inputs &amp; Summary'!$D$7)^BE$29))),(_xlfn.WEIBULL.DIST(BE$29,$L80,$K80,FALSE)*$S80*((1+'Inputs &amp; Summary'!$D$7)^BE$29))),IF($M80=Lists!$H$3,IF($K80&lt;1,((($R80*(1-$E80)+$Q80*(1-$F80))/$K80)*((1+'Inputs &amp; Summary'!$D$7)^BE$29)),((INT(BE$29/$K80)-INT((BE$29-1)/$K80))*($R80*(1-$E80)+$Q80*(1-$F80))*((1+'Inputs &amp; Summary'!$D$7)^BE$29))),((_xlfn.WEIBULL.DIST(BE$29,$L80,$K80,FALSE)*($R80*(1-$E80)+$Q80*(1-$F80))*((1+'Inputs &amp; Summary'!$D$7)^BE$29))))))</f>
        <v>0</v>
      </c>
      <c r="BF80" s="114">
        <f>$D80*IF(BF$29&gt;'Inputs &amp; Summary'!$D$5,0,IF(BF$29&gt;VLOOKUP($G80,Lists!$J$17:$K$21,2),IF($M80=Lists!$H$3,IF($K80&lt;1,(($S80/$K80)*((1+'Inputs &amp; Summary'!$D$7)^BF$29)),((INT(BF$29/$K80)-INT((BF$29-1)/$K80))*$S80*((1+'Inputs &amp; Summary'!$D$7)^BF$29))),(_xlfn.WEIBULL.DIST(BF$29,$L80,$K80,FALSE)*$S80*((1+'Inputs &amp; Summary'!$D$7)^BF$29))),IF($M80=Lists!$H$3,IF($K80&lt;1,((($R80*(1-$E80)+$Q80*(1-$F80))/$K80)*((1+'Inputs &amp; Summary'!$D$7)^BF$29)),((INT(BF$29/$K80)-INT((BF$29-1)/$K80))*($R80*(1-$E80)+$Q80*(1-$F80))*((1+'Inputs &amp; Summary'!$D$7)^BF$29))),((_xlfn.WEIBULL.DIST(BF$29,$L80,$K80,FALSE)*($R80*(1-$E80)+$Q80*(1-$F80))*((1+'Inputs &amp; Summary'!$D$7)^BF$29))))))</f>
        <v>0</v>
      </c>
      <c r="BG80" s="114">
        <f>$D80*IF(BG$29&gt;'Inputs &amp; Summary'!$D$5,0,IF(BG$29&gt;VLOOKUP($G80,Lists!$J$17:$K$21,2),IF($M80=Lists!$H$3,IF($K80&lt;1,(($S80/$K80)*((1+'Inputs &amp; Summary'!$D$7)^BG$29)),((INT(BG$29/$K80)-INT((BG$29-1)/$K80))*$S80*((1+'Inputs &amp; Summary'!$D$7)^BG$29))),(_xlfn.WEIBULL.DIST(BG$29,$L80,$K80,FALSE)*$S80*((1+'Inputs &amp; Summary'!$D$7)^BG$29))),IF($M80=Lists!$H$3,IF($K80&lt;1,((($R80*(1-$E80)+$Q80*(1-$F80))/$K80)*((1+'Inputs &amp; Summary'!$D$7)^BG$29)),((INT(BG$29/$K80)-INT((BG$29-1)/$K80))*($R80*(1-$E80)+$Q80*(1-$F80))*((1+'Inputs &amp; Summary'!$D$7)^BG$29))),((_xlfn.WEIBULL.DIST(BG$29,$L80,$K80,FALSE)*($R80*(1-$E80)+$Q80*(1-$F80))*((1+'Inputs &amp; Summary'!$D$7)^BG$29))))))</f>
        <v>0</v>
      </c>
      <c r="BH80" s="114">
        <f>$D80*IF(BH$29&gt;'Inputs &amp; Summary'!$D$5,0,IF(BH$29&gt;VLOOKUP($G80,Lists!$J$17:$K$21,2),IF($M80=Lists!$H$3,IF($K80&lt;1,(($S80/$K80)*((1+'Inputs &amp; Summary'!$D$7)^BH$29)),((INT(BH$29/$K80)-INT((BH$29-1)/$K80))*$S80*((1+'Inputs &amp; Summary'!$D$7)^BH$29))),(_xlfn.WEIBULL.DIST(BH$29,$L80,$K80,FALSE)*$S80*((1+'Inputs &amp; Summary'!$D$7)^BH$29))),IF($M80=Lists!$H$3,IF($K80&lt;1,((($R80*(1-$E80)+$Q80*(1-$F80))/$K80)*((1+'Inputs &amp; Summary'!$D$7)^BH$29)),((INT(BH$29/$K80)-INT((BH$29-1)/$K80))*($R80*(1-$E80)+$Q80*(1-$F80))*((1+'Inputs &amp; Summary'!$D$7)^BH$29))),((_xlfn.WEIBULL.DIST(BH$29,$L80,$K80,FALSE)*($R80*(1-$E80)+$Q80*(1-$F80))*((1+'Inputs &amp; Summary'!$D$7)^BH$29))))))</f>
        <v>0</v>
      </c>
      <c r="BI80" s="114">
        <f>$D80*IF(BI$29&gt;'Inputs &amp; Summary'!$D$5,0,IF(BI$29&gt;VLOOKUP($G80,Lists!$J$17:$K$21,2),IF($M80=Lists!$H$3,IF($K80&lt;1,(($S80/$K80)*((1+'Inputs &amp; Summary'!$D$7)^BI$29)),((INT(BI$29/$K80)-INT((BI$29-1)/$K80))*$S80*((1+'Inputs &amp; Summary'!$D$7)^BI$29))),(_xlfn.WEIBULL.DIST(BI$29,$L80,$K80,FALSE)*$S80*((1+'Inputs &amp; Summary'!$D$7)^BI$29))),IF($M80=Lists!$H$3,IF($K80&lt;1,((($R80*(1-$E80)+$Q80*(1-$F80))/$K80)*((1+'Inputs &amp; Summary'!$D$7)^BI$29)),((INT(BI$29/$K80)-INT((BI$29-1)/$K80))*($R80*(1-$E80)+$Q80*(1-$F80))*((1+'Inputs &amp; Summary'!$D$7)^BI$29))),((_xlfn.WEIBULL.DIST(BI$29,$L80,$K80,FALSE)*($R80*(1-$E80)+$Q80*(1-$F80))*((1+'Inputs &amp; Summary'!$D$7)^BI$29))))))</f>
        <v>0</v>
      </c>
      <c r="BJ80" s="114">
        <f>$D80*IF(BJ$29&gt;'Inputs &amp; Summary'!$D$5,0,IF(BJ$29&gt;VLOOKUP($G80,Lists!$J$17:$K$21,2),IF($M80=Lists!$H$3,IF($K80&lt;1,(($S80/$K80)*((1+'Inputs &amp; Summary'!$D$7)^BJ$29)),((INT(BJ$29/$K80)-INT((BJ$29-1)/$K80))*$S80*((1+'Inputs &amp; Summary'!$D$7)^BJ$29))),(_xlfn.WEIBULL.DIST(BJ$29,$L80,$K80,FALSE)*$S80*((1+'Inputs &amp; Summary'!$D$7)^BJ$29))),IF($M80=Lists!$H$3,IF($K80&lt;1,((($R80*(1-$E80)+$Q80*(1-$F80))/$K80)*((1+'Inputs &amp; Summary'!$D$7)^BJ$29)),((INT(BJ$29/$K80)-INT((BJ$29-1)/$K80))*($R80*(1-$E80)+$Q80*(1-$F80))*((1+'Inputs &amp; Summary'!$D$7)^BJ$29))),((_xlfn.WEIBULL.DIST(BJ$29,$L80,$K80,FALSE)*($R80*(1-$E80)+$Q80*(1-$F80))*((1+'Inputs &amp; Summary'!$D$7)^BJ$29))))))</f>
        <v>0</v>
      </c>
      <c r="BK80" s="114">
        <f>$D80*IF(BK$29&gt;'Inputs &amp; Summary'!$D$5,0,IF(BK$29&gt;VLOOKUP($G80,Lists!$J$17:$K$21,2),IF($M80=Lists!$H$3,IF($K80&lt;1,(($S80/$K80)*((1+'Inputs &amp; Summary'!$D$7)^BK$29)),((INT(BK$29/$K80)-INT((BK$29-1)/$K80))*$S80*((1+'Inputs &amp; Summary'!$D$7)^BK$29))),(_xlfn.WEIBULL.DIST(BK$29,$L80,$K80,FALSE)*$S80*((1+'Inputs &amp; Summary'!$D$7)^BK$29))),IF($M80=Lists!$H$3,IF($K80&lt;1,((($R80*(1-$E80)+$Q80*(1-$F80))/$K80)*((1+'Inputs &amp; Summary'!$D$7)^BK$29)),((INT(BK$29/$K80)-INT((BK$29-1)/$K80))*($R80*(1-$E80)+$Q80*(1-$F80))*((1+'Inputs &amp; Summary'!$D$7)^BK$29))),((_xlfn.WEIBULL.DIST(BK$29,$L80,$K80,FALSE)*($R80*(1-$E80)+$Q80*(1-$F80))*((1+'Inputs &amp; Summary'!$D$7)^BK$29))))))</f>
        <v>0</v>
      </c>
      <c r="BL80" s="114">
        <f>$D80*IF(BL$29&gt;'Inputs &amp; Summary'!$D$5,0,IF(BL$29&gt;VLOOKUP($G80,Lists!$J$17:$K$21,2),IF($M80=Lists!$H$3,IF($K80&lt;1,(($S80/$K80)*((1+'Inputs &amp; Summary'!$D$7)^BL$29)),((INT(BL$29/$K80)-INT((BL$29-1)/$K80))*$S80*((1+'Inputs &amp; Summary'!$D$7)^BL$29))),(_xlfn.WEIBULL.DIST(BL$29,$L80,$K80,FALSE)*$S80*((1+'Inputs &amp; Summary'!$D$7)^BL$29))),IF($M80=Lists!$H$3,IF($K80&lt;1,((($R80*(1-$E80)+$Q80*(1-$F80))/$K80)*((1+'Inputs &amp; Summary'!$D$7)^BL$29)),((INT(BL$29/$K80)-INT((BL$29-1)/$K80))*($R80*(1-$E80)+$Q80*(1-$F80))*((1+'Inputs &amp; Summary'!$D$7)^BL$29))),((_xlfn.WEIBULL.DIST(BL$29,$L80,$K80,FALSE)*($R80*(1-$E80)+$Q80*(1-$F80))*((1+'Inputs &amp; Summary'!$D$7)^BL$29))))))</f>
        <v>0</v>
      </c>
    </row>
    <row r="81" spans="1:64" s="1" customFormat="1" ht="28.8" x14ac:dyDescent="0.3">
      <c r="A81" s="79" t="s">
        <v>203</v>
      </c>
      <c r="B81" s="33" t="s">
        <v>152</v>
      </c>
      <c r="C81" s="33" t="s">
        <v>143</v>
      </c>
      <c r="D81" s="68">
        <v>1</v>
      </c>
      <c r="E81" s="68">
        <v>1</v>
      </c>
      <c r="F81" s="68">
        <v>1</v>
      </c>
      <c r="G81" s="213" t="s">
        <v>432</v>
      </c>
      <c r="H81" s="34"/>
      <c r="I81" s="34" t="s">
        <v>94</v>
      </c>
      <c r="J81" s="33">
        <f>VLOOKUP(I81,'Labor Rates'!$A$1:$B$16,2)</f>
        <v>21.23076923076923</v>
      </c>
      <c r="K81" s="35">
        <v>25</v>
      </c>
      <c r="L81" s="35">
        <v>3</v>
      </c>
      <c r="M81" s="36" t="s">
        <v>249</v>
      </c>
      <c r="N81" s="84">
        <f>'Inputs &amp; Summary'!$D$42</f>
        <v>103.04449648711943</v>
      </c>
      <c r="O81" s="35">
        <v>1</v>
      </c>
      <c r="P81" s="5">
        <v>200</v>
      </c>
      <c r="Q81" s="73">
        <f t="shared" si="11"/>
        <v>2187.7139254188432</v>
      </c>
      <c r="R81" s="73">
        <f t="shared" si="12"/>
        <v>20608.899297423886</v>
      </c>
      <c r="S81" s="74">
        <f t="shared" si="13"/>
        <v>22796.61322284273</v>
      </c>
      <c r="T81" s="88"/>
      <c r="U81" s="80"/>
      <c r="V81" s="87">
        <f t="shared" si="14"/>
        <v>554.19123648016375</v>
      </c>
      <c r="W81" s="87">
        <f>NPV('Inputs &amp; Summary'!$D$6,Y81:BL81)</f>
        <v>3741.5774605090146</v>
      </c>
      <c r="X81" s="90">
        <f t="shared" si="15"/>
        <v>5.2993851150459667E-2</v>
      </c>
      <c r="Y81" s="114">
        <f>$D81*IF(Y$29&gt;'Inputs &amp; Summary'!$D$5,0,IF(Y$29&gt;VLOOKUP($G81,Lists!$J$17:$K$21,2),IF($M81=Lists!$H$3,IF($K81&lt;1,(($S81/$K81)*((1+'Inputs &amp; Summary'!$D$7)^Y$29)),((INT(Y$29/$K81)-INT((Y$29-1)/$K81))*$S81*((1+'Inputs &amp; Summary'!$D$7)^Y$29))),(_xlfn.WEIBULL.DIST(Y$29,$L81,$K81,FALSE)*$S81*((1+'Inputs &amp; Summary'!$D$7)^Y$29))),IF($M81=Lists!$H$3,IF($K81&lt;1,((($R81*(1-$E81)+$Q81*(1-$F81))/$K81)*((1+'Inputs &amp; Summary'!$D$7)^Y$29)),((INT(Y$29/$K81)-INT((Y$29-1)/$K81))*($R81*(1-$E81)+$Q81*(1-$F81))*((1+'Inputs &amp; Summary'!$D$7)^Y$29))),((_xlfn.WEIBULL.DIST(Y$29,$L81,$K81,FALSE)*($R81*(1-$E81)+$Q81*(1-$F81))*((1+'Inputs &amp; Summary'!$D$7)^Y$29))))))</f>
        <v>0</v>
      </c>
      <c r="Z81" s="114">
        <f>$D81*IF(Z$29&gt;'Inputs &amp; Summary'!$D$5,0,IF(Z$29&gt;VLOOKUP($G81,Lists!$J$17:$K$21,2),IF($M81=Lists!$H$3,IF($K81&lt;1,(($S81/$K81)*((1+'Inputs &amp; Summary'!$D$7)^Z$29)),((INT(Z$29/$K81)-INT((Z$29-1)/$K81))*$S81*((1+'Inputs &amp; Summary'!$D$7)^Z$29))),(_xlfn.WEIBULL.DIST(Z$29,$L81,$K81,FALSE)*$S81*((1+'Inputs &amp; Summary'!$D$7)^Z$29))),IF($M81=Lists!$H$3,IF($K81&lt;1,((($R81*(1-$E81)+$Q81*(1-$F81))/$K81)*((1+'Inputs &amp; Summary'!$D$7)^Z$29)),((INT(Z$29/$K81)-INT((Z$29-1)/$K81))*($R81*(1-$E81)+$Q81*(1-$F81))*((1+'Inputs &amp; Summary'!$D$7)^Z$29))),((_xlfn.WEIBULL.DIST(Z$29,$L81,$K81,FALSE)*($R81*(1-$E81)+$Q81*(1-$F81))*((1+'Inputs &amp; Summary'!$D$7)^Z$29))))))</f>
        <v>0</v>
      </c>
      <c r="AA81" s="114">
        <f>$D81*IF(AA$29&gt;'Inputs &amp; Summary'!$D$5,0,IF(AA$29&gt;VLOOKUP($G81,Lists!$J$17:$K$21,2),IF($M81=Lists!$H$3,IF($K81&lt;1,(($S81/$K81)*((1+'Inputs &amp; Summary'!$D$7)^AA$29)),((INT(AA$29/$K81)-INT((AA$29-1)/$K81))*$S81*((1+'Inputs &amp; Summary'!$D$7)^AA$29))),(_xlfn.WEIBULL.DIST(AA$29,$L81,$K81,FALSE)*$S81*((1+'Inputs &amp; Summary'!$D$7)^AA$29))),IF($M81=Lists!$H$3,IF($K81&lt;1,((($R81*(1-$E81)+$Q81*(1-$F81))/$K81)*((1+'Inputs &amp; Summary'!$D$7)^AA$29)),((INT(AA$29/$K81)-INT((AA$29-1)/$K81))*($R81*(1-$E81)+$Q81*(1-$F81))*((1+'Inputs &amp; Summary'!$D$7)^AA$29))),((_xlfn.WEIBULL.DIST(AA$29,$L81,$K81,FALSE)*($R81*(1-$E81)+$Q81*(1-$F81))*((1+'Inputs &amp; Summary'!$D$7)^AA$29))))))</f>
        <v>0</v>
      </c>
      <c r="AB81" s="114">
        <f>$D81*IF(AB$29&gt;'Inputs &amp; Summary'!$D$5,0,IF(AB$29&gt;VLOOKUP($G81,Lists!$J$17:$K$21,2),IF($M81=Lists!$H$3,IF($K81&lt;1,(($S81/$K81)*((1+'Inputs &amp; Summary'!$D$7)^AB$29)),((INT(AB$29/$K81)-INT((AB$29-1)/$K81))*$S81*((1+'Inputs &amp; Summary'!$D$7)^AB$29))),(_xlfn.WEIBULL.DIST(AB$29,$L81,$K81,FALSE)*$S81*((1+'Inputs &amp; Summary'!$D$7)^AB$29))),IF($M81=Lists!$H$3,IF($K81&lt;1,((($R81*(1-$E81)+$Q81*(1-$F81))/$K81)*((1+'Inputs &amp; Summary'!$D$7)^AB$29)),((INT(AB$29/$K81)-INT((AB$29-1)/$K81))*($R81*(1-$E81)+$Q81*(1-$F81))*((1+'Inputs &amp; Summary'!$D$7)^AB$29))),((_xlfn.WEIBULL.DIST(AB$29,$L81,$K81,FALSE)*($R81*(1-$E81)+$Q81*(1-$F81))*((1+'Inputs &amp; Summary'!$D$7)^AB$29))))))</f>
        <v>0</v>
      </c>
      <c r="AC81" s="114">
        <f>$D81*IF(AC$29&gt;'Inputs &amp; Summary'!$D$5,0,IF(AC$29&gt;VLOOKUP($G81,Lists!$J$17:$K$21,2),IF($M81=Lists!$H$3,IF($K81&lt;1,(($S81/$K81)*((1+'Inputs &amp; Summary'!$D$7)^AC$29)),((INT(AC$29/$K81)-INT((AC$29-1)/$K81))*$S81*((1+'Inputs &amp; Summary'!$D$7)^AC$29))),(_xlfn.WEIBULL.DIST(AC$29,$L81,$K81,FALSE)*$S81*((1+'Inputs &amp; Summary'!$D$7)^AC$29))),IF($M81=Lists!$H$3,IF($K81&lt;1,((($R81*(1-$E81)+$Q81*(1-$F81))/$K81)*((1+'Inputs &amp; Summary'!$D$7)^AC$29)),((INT(AC$29/$K81)-INT((AC$29-1)/$K81))*($R81*(1-$E81)+$Q81*(1-$F81))*((1+'Inputs &amp; Summary'!$D$7)^AC$29))),((_xlfn.WEIBULL.DIST(AC$29,$L81,$K81,FALSE)*($R81*(1-$E81)+$Q81*(1-$F81))*((1+'Inputs &amp; Summary'!$D$7)^AC$29))))))</f>
        <v>0</v>
      </c>
      <c r="AD81" s="114">
        <f>$D81*IF(AD$29&gt;'Inputs &amp; Summary'!$D$5,0,IF(AD$29&gt;VLOOKUP($G81,Lists!$J$17:$K$21,2),IF($M81=Lists!$H$3,IF($K81&lt;1,(($S81/$K81)*((1+'Inputs &amp; Summary'!$D$7)^AD$29)),((INT(AD$29/$K81)-INT((AD$29-1)/$K81))*$S81*((1+'Inputs &amp; Summary'!$D$7)^AD$29))),(_xlfn.WEIBULL.DIST(AD$29,$L81,$K81,FALSE)*$S81*((1+'Inputs &amp; Summary'!$D$7)^AD$29))),IF($M81=Lists!$H$3,IF($K81&lt;1,((($R81*(1-$E81)+$Q81*(1-$F81))/$K81)*((1+'Inputs &amp; Summary'!$D$7)^AD$29)),((INT(AD$29/$K81)-INT((AD$29-1)/$K81))*($R81*(1-$E81)+$Q81*(1-$F81))*((1+'Inputs &amp; Summary'!$D$7)^AD$29))),((_xlfn.WEIBULL.DIST(AD$29,$L81,$K81,FALSE)*($R81*(1-$E81)+$Q81*(1-$F81))*((1+'Inputs &amp; Summary'!$D$7)^AD$29))))))</f>
        <v>0</v>
      </c>
      <c r="AE81" s="114">
        <f>$D81*IF(AE$29&gt;'Inputs &amp; Summary'!$D$5,0,IF(AE$29&gt;VLOOKUP($G81,Lists!$J$17:$K$21,2),IF($M81=Lists!$H$3,IF($K81&lt;1,(($S81/$K81)*((1+'Inputs &amp; Summary'!$D$7)^AE$29)),((INT(AE$29/$K81)-INT((AE$29-1)/$K81))*$S81*((1+'Inputs &amp; Summary'!$D$7)^AE$29))),(_xlfn.WEIBULL.DIST(AE$29,$L81,$K81,FALSE)*$S81*((1+'Inputs &amp; Summary'!$D$7)^AE$29))),IF($M81=Lists!$H$3,IF($K81&lt;1,((($R81*(1-$E81)+$Q81*(1-$F81))/$K81)*((1+'Inputs &amp; Summary'!$D$7)^AE$29)),((INT(AE$29/$K81)-INT((AE$29-1)/$K81))*($R81*(1-$E81)+$Q81*(1-$F81))*((1+'Inputs &amp; Summary'!$D$7)^AE$29))),((_xlfn.WEIBULL.DIST(AE$29,$L81,$K81,FALSE)*($R81*(1-$E81)+$Q81*(1-$F81))*((1+'Inputs &amp; Summary'!$D$7)^AE$29))))))</f>
        <v>0</v>
      </c>
      <c r="AF81" s="114">
        <f>$D81*IF(AF$29&gt;'Inputs &amp; Summary'!$D$5,0,IF(AF$29&gt;VLOOKUP($G81,Lists!$J$17:$K$21,2),IF($M81=Lists!$H$3,IF($K81&lt;1,(($S81/$K81)*((1+'Inputs &amp; Summary'!$D$7)^AF$29)),((INT(AF$29/$K81)-INT((AF$29-1)/$K81))*$S81*((1+'Inputs &amp; Summary'!$D$7)^AF$29))),(_xlfn.WEIBULL.DIST(AF$29,$L81,$K81,FALSE)*$S81*((1+'Inputs &amp; Summary'!$D$7)^AF$29))),IF($M81=Lists!$H$3,IF($K81&lt;1,((($R81*(1-$E81)+$Q81*(1-$F81))/$K81)*((1+'Inputs &amp; Summary'!$D$7)^AF$29)),((INT(AF$29/$K81)-INT((AF$29-1)/$K81))*($R81*(1-$E81)+$Q81*(1-$F81))*((1+'Inputs &amp; Summary'!$D$7)^AF$29))),((_xlfn.WEIBULL.DIST(AF$29,$L81,$K81,FALSE)*($R81*(1-$E81)+$Q81*(1-$F81))*((1+'Inputs &amp; Summary'!$D$7)^AF$29))))))</f>
        <v>0</v>
      </c>
      <c r="AG81" s="114">
        <f>$D81*IF(AG$29&gt;'Inputs &amp; Summary'!$D$5,0,IF(AG$29&gt;VLOOKUP($G81,Lists!$J$17:$K$21,2),IF($M81=Lists!$H$3,IF($K81&lt;1,(($S81/$K81)*((1+'Inputs &amp; Summary'!$D$7)^AG$29)),((INT(AG$29/$K81)-INT((AG$29-1)/$K81))*$S81*((1+'Inputs &amp; Summary'!$D$7)^AG$29))),(_xlfn.WEIBULL.DIST(AG$29,$L81,$K81,FALSE)*$S81*((1+'Inputs &amp; Summary'!$D$7)^AG$29))),IF($M81=Lists!$H$3,IF($K81&lt;1,((($R81*(1-$E81)+$Q81*(1-$F81))/$K81)*((1+'Inputs &amp; Summary'!$D$7)^AG$29)),((INT(AG$29/$K81)-INT((AG$29-1)/$K81))*($R81*(1-$E81)+$Q81*(1-$F81))*((1+'Inputs &amp; Summary'!$D$7)^AG$29))),((_xlfn.WEIBULL.DIST(AG$29,$L81,$K81,FALSE)*($R81*(1-$E81)+$Q81*(1-$F81))*((1+'Inputs &amp; Summary'!$D$7)^AG$29))))))</f>
        <v>0</v>
      </c>
      <c r="AH81" s="114">
        <f>$D81*IF(AH$29&gt;'Inputs &amp; Summary'!$D$5,0,IF(AH$29&gt;VLOOKUP($G81,Lists!$J$17:$K$21,2),IF($M81=Lists!$H$3,IF($K81&lt;1,(($S81/$K81)*((1+'Inputs &amp; Summary'!$D$7)^AH$29)),((INT(AH$29/$K81)-INT((AH$29-1)/$K81))*$S81*((1+'Inputs &amp; Summary'!$D$7)^AH$29))),(_xlfn.WEIBULL.DIST(AH$29,$L81,$K81,FALSE)*$S81*((1+'Inputs &amp; Summary'!$D$7)^AH$29))),IF($M81=Lists!$H$3,IF($K81&lt;1,((($R81*(1-$E81)+$Q81*(1-$F81))/$K81)*((1+'Inputs &amp; Summary'!$D$7)^AH$29)),((INT(AH$29/$K81)-INT((AH$29-1)/$K81))*($R81*(1-$E81)+$Q81*(1-$F81))*((1+'Inputs &amp; Summary'!$D$7)^AH$29))),((_xlfn.WEIBULL.DIST(AH$29,$L81,$K81,FALSE)*($R81*(1-$E81)+$Q81*(1-$F81))*((1+'Inputs &amp; Summary'!$D$7)^AH$29))))))</f>
        <v>0</v>
      </c>
      <c r="AI81" s="114">
        <f>$D81*IF(AI$29&gt;'Inputs &amp; Summary'!$D$5,0,IF(AI$29&gt;VLOOKUP($G81,Lists!$J$17:$K$21,2),IF($M81=Lists!$H$3,IF($K81&lt;1,(($S81/$K81)*((1+'Inputs &amp; Summary'!$D$7)^AI$29)),((INT(AI$29/$K81)-INT((AI$29-1)/$K81))*$S81*((1+'Inputs &amp; Summary'!$D$7)^AI$29))),(_xlfn.WEIBULL.DIST(AI$29,$L81,$K81,FALSE)*$S81*((1+'Inputs &amp; Summary'!$D$7)^AI$29))),IF($M81=Lists!$H$3,IF($K81&lt;1,((($R81*(1-$E81)+$Q81*(1-$F81))/$K81)*((1+'Inputs &amp; Summary'!$D$7)^AI$29)),((INT(AI$29/$K81)-INT((AI$29-1)/$K81))*($R81*(1-$E81)+$Q81*(1-$F81))*((1+'Inputs &amp; Summary'!$D$7)^AI$29))),((_xlfn.WEIBULL.DIST(AI$29,$L81,$K81,FALSE)*($R81*(1-$E81)+$Q81*(1-$F81))*((1+'Inputs &amp; Summary'!$D$7)^AI$29))))))</f>
        <v>604.73329188289631</v>
      </c>
      <c r="AJ81" s="114">
        <f>$D81*IF(AJ$29&gt;'Inputs &amp; Summary'!$D$5,0,IF(AJ$29&gt;VLOOKUP($G81,Lists!$J$17:$K$21,2),IF($M81=Lists!$H$3,IF($K81&lt;1,(($S81/$K81)*((1+'Inputs &amp; Summary'!$D$7)^AJ$29)),((INT(AJ$29/$K81)-INT((AJ$29-1)/$K81))*$S81*((1+'Inputs &amp; Summary'!$D$7)^AJ$29))),(_xlfn.WEIBULL.DIST(AJ$29,$L81,$K81,FALSE)*$S81*((1+'Inputs &amp; Summary'!$D$7)^AJ$29))),IF($M81=Lists!$H$3,IF($K81&lt;1,((($R81*(1-$E81)+$Q81*(1-$F81))/$K81)*((1+'Inputs &amp; Summary'!$D$7)^AJ$29)),((INT(AJ$29/$K81)-INT((AJ$29-1)/$K81))*($R81*(1-$E81)+$Q81*(1-$F81))*((1+'Inputs &amp; Summary'!$D$7)^AJ$29))),((_xlfn.WEIBULL.DIST(AJ$29,$L81,$K81,FALSE)*($R81*(1-$E81)+$Q81*(1-$F81))*((1+'Inputs &amp; Summary'!$D$7)^AJ$29))))))</f>
        <v>715.65979131447898</v>
      </c>
      <c r="AK81" s="114">
        <f>$D81*IF(AK$29&gt;'Inputs &amp; Summary'!$D$5,0,IF(AK$29&gt;VLOOKUP($G81,Lists!$J$17:$K$21,2),IF($M81=Lists!$H$3,IF($K81&lt;1,(($S81/$K81)*((1+'Inputs &amp; Summary'!$D$7)^AK$29)),((INT(AK$29/$K81)-INT((AK$29-1)/$K81))*$S81*((1+'Inputs &amp; Summary'!$D$7)^AK$29))),(_xlfn.WEIBULL.DIST(AK$29,$L81,$K81,FALSE)*$S81*((1+'Inputs &amp; Summary'!$D$7)^AK$29))),IF($M81=Lists!$H$3,IF($K81&lt;1,((($R81*(1-$E81)+$Q81*(1-$F81))/$K81)*((1+'Inputs &amp; Summary'!$D$7)^AK$29)),((INT(AK$29/$K81)-INT((AK$29-1)/$K81))*($R81*(1-$E81)+$Q81*(1-$F81))*((1+'Inputs &amp; Summary'!$D$7)^AK$29))),((_xlfn.WEIBULL.DIST(AK$29,$L81,$K81,FALSE)*($R81*(1-$E81)+$Q81*(1-$F81))*((1+'Inputs &amp; Summary'!$D$7)^AK$29))))))</f>
        <v>831.37166476589061</v>
      </c>
      <c r="AL81" s="114">
        <f>$D81*IF(AL$29&gt;'Inputs &amp; Summary'!$D$5,0,IF(AL$29&gt;VLOOKUP($G81,Lists!$J$17:$K$21,2),IF($M81=Lists!$H$3,IF($K81&lt;1,(($S81/$K81)*((1+'Inputs &amp; Summary'!$D$7)^AL$29)),((INT(AL$29/$K81)-INT((AL$29-1)/$K81))*$S81*((1+'Inputs &amp; Summary'!$D$7)^AL$29))),(_xlfn.WEIBULL.DIST(AL$29,$L81,$K81,FALSE)*$S81*((1+'Inputs &amp; Summary'!$D$7)^AL$29))),IF($M81=Lists!$H$3,IF($K81&lt;1,((($R81*(1-$E81)+$Q81*(1-$F81))/$K81)*((1+'Inputs &amp; Summary'!$D$7)^AL$29)),((INT(AL$29/$K81)-INT((AL$29-1)/$K81))*($R81*(1-$E81)+$Q81*(1-$F81))*((1+'Inputs &amp; Summary'!$D$7)^AL$29))),((_xlfn.WEIBULL.DIST(AL$29,$L81,$K81,FALSE)*($R81*(1-$E81)+$Q81*(1-$F81))*((1+'Inputs &amp; Summary'!$D$7)^AL$29))))))</f>
        <v>949.64432190148011</v>
      </c>
      <c r="AM81" s="114">
        <f>$D81*IF(AM$29&gt;'Inputs &amp; Summary'!$D$5,0,IF(AM$29&gt;VLOOKUP($G81,Lists!$J$17:$K$21,2),IF($M81=Lists!$H$3,IF($K81&lt;1,(($S81/$K81)*((1+'Inputs &amp; Summary'!$D$7)^AM$29)),((INT(AM$29/$K81)-INT((AM$29-1)/$K81))*$S81*((1+'Inputs &amp; Summary'!$D$7)^AM$29))),(_xlfn.WEIBULL.DIST(AM$29,$L81,$K81,FALSE)*$S81*((1+'Inputs &amp; Summary'!$D$7)^AM$29))),IF($M81=Lists!$H$3,IF($K81&lt;1,((($R81*(1-$E81)+$Q81*(1-$F81))/$K81)*((1+'Inputs &amp; Summary'!$D$7)^AM$29)),((INT(AM$29/$K81)-INT((AM$29-1)/$K81))*($R81*(1-$E81)+$Q81*(1-$F81))*((1+'Inputs &amp; Summary'!$D$7)^AM$29))),((_xlfn.WEIBULL.DIST(AM$29,$L81,$K81,FALSE)*($R81*(1-$E81)+$Q81*(1-$F81))*((1+'Inputs &amp; Summary'!$D$7)^AM$29))))))</f>
        <v>1067.9453916102416</v>
      </c>
      <c r="AN81" s="114">
        <f>$D81*IF(AN$29&gt;'Inputs &amp; Summary'!$D$5,0,IF(AN$29&gt;VLOOKUP($G81,Lists!$J$17:$K$21,2),IF($M81=Lists!$H$3,IF($K81&lt;1,(($S81/$K81)*((1+'Inputs &amp; Summary'!$D$7)^AN$29)),((INT(AN$29/$K81)-INT((AN$29-1)/$K81))*$S81*((1+'Inputs &amp; Summary'!$D$7)^AN$29))),(_xlfn.WEIBULL.DIST(AN$29,$L81,$K81,FALSE)*$S81*((1+'Inputs &amp; Summary'!$D$7)^AN$29))),IF($M81=Lists!$H$3,IF($K81&lt;1,((($R81*(1-$E81)+$Q81*(1-$F81))/$K81)*((1+'Inputs &amp; Summary'!$D$7)^AN$29)),((INT(AN$29/$K81)-INT((AN$29-1)/$K81))*($R81*(1-$E81)+$Q81*(1-$F81))*((1+'Inputs &amp; Summary'!$D$7)^AN$29))),((_xlfn.WEIBULL.DIST(AN$29,$L81,$K81,FALSE)*($R81*(1-$E81)+$Q81*(1-$F81))*((1+'Inputs &amp; Summary'!$D$7)^AN$29))))))</f>
        <v>1183.4954167620176</v>
      </c>
      <c r="AO81" s="114">
        <f>$D81*IF(AO$29&gt;'Inputs &amp; Summary'!$D$5,0,IF(AO$29&gt;VLOOKUP($G81,Lists!$J$17:$K$21,2),IF($M81=Lists!$H$3,IF($K81&lt;1,(($S81/$K81)*((1+'Inputs &amp; Summary'!$D$7)^AO$29)),((INT(AO$29/$K81)-INT((AO$29-1)/$K81))*$S81*((1+'Inputs &amp; Summary'!$D$7)^AO$29))),(_xlfn.WEIBULL.DIST(AO$29,$L81,$K81,FALSE)*$S81*((1+'Inputs &amp; Summary'!$D$7)^AO$29))),IF($M81=Lists!$H$3,IF($K81&lt;1,((($R81*(1-$E81)+$Q81*(1-$F81))/$K81)*((1+'Inputs &amp; Summary'!$D$7)^AO$29)),((INT(AO$29/$K81)-INT((AO$29-1)/$K81))*($R81*(1-$E81)+$Q81*(1-$F81))*((1+'Inputs &amp; Summary'!$D$7)^AO$29))),((_xlfn.WEIBULL.DIST(AO$29,$L81,$K81,FALSE)*($R81*(1-$E81)+$Q81*(1-$F81))*((1+'Inputs &amp; Summary'!$D$7)^AO$29))))))</f>
        <v>1293.3505131988647</v>
      </c>
      <c r="AP81" s="114">
        <f>$D81*IF(AP$29&gt;'Inputs &amp; Summary'!$D$5,0,IF(AP$29&gt;VLOOKUP($G81,Lists!$J$17:$K$21,2),IF($M81=Lists!$H$3,IF($K81&lt;1,(($S81/$K81)*((1+'Inputs &amp; Summary'!$D$7)^AP$29)),((INT(AP$29/$K81)-INT((AP$29-1)/$K81))*$S81*((1+'Inputs &amp; Summary'!$D$7)^AP$29))),(_xlfn.WEIBULL.DIST(AP$29,$L81,$K81,FALSE)*$S81*((1+'Inputs &amp; Summary'!$D$7)^AP$29))),IF($M81=Lists!$H$3,IF($K81&lt;1,((($R81*(1-$E81)+$Q81*(1-$F81))/$K81)*((1+'Inputs &amp; Summary'!$D$7)^AP$29)),((INT(AP$29/$K81)-INT((AP$29-1)/$K81))*($R81*(1-$E81)+$Q81*(1-$F81))*((1+'Inputs &amp; Summary'!$D$7)^AP$29))),((_xlfn.WEIBULL.DIST(AP$29,$L81,$K81,FALSE)*($R81*(1-$E81)+$Q81*(1-$F81))*((1+'Inputs &amp; Summary'!$D$7)^AP$29))))))</f>
        <v>1394.5051250349627</v>
      </c>
      <c r="AQ81" s="114">
        <f>$D81*IF(AQ$29&gt;'Inputs &amp; Summary'!$D$5,0,IF(AQ$29&gt;VLOOKUP($G81,Lists!$J$17:$K$21,2),IF($M81=Lists!$H$3,IF($K81&lt;1,(($S81/$K81)*((1+'Inputs &amp; Summary'!$D$7)^AQ$29)),((INT(AQ$29/$K81)-INT((AQ$29-1)/$K81))*$S81*((1+'Inputs &amp; Summary'!$D$7)^AQ$29))),(_xlfn.WEIBULL.DIST(AQ$29,$L81,$K81,FALSE)*$S81*((1+'Inputs &amp; Summary'!$D$7)^AQ$29))),IF($M81=Lists!$H$3,IF($K81&lt;1,((($R81*(1-$E81)+$Q81*(1-$F81))/$K81)*((1+'Inputs &amp; Summary'!$D$7)^AQ$29)),((INT(AQ$29/$K81)-INT((AQ$29-1)/$K81))*($R81*(1-$E81)+$Q81*(1-$F81))*((1+'Inputs &amp; Summary'!$D$7)^AQ$29))),((_xlfn.WEIBULL.DIST(AQ$29,$L81,$K81,FALSE)*($R81*(1-$E81)+$Q81*(1-$F81))*((1+'Inputs &amp; Summary'!$D$7)^AQ$29))))))</f>
        <v>1484.0111721099688</v>
      </c>
      <c r="AR81" s="114">
        <f>$D81*IF(AR$29&gt;'Inputs &amp; Summary'!$D$5,0,IF(AR$29&gt;VLOOKUP($G81,Lists!$J$17:$K$21,2),IF($M81=Lists!$H$3,IF($K81&lt;1,(($S81/$K81)*((1+'Inputs &amp; Summary'!$D$7)^AR$29)),((INT(AR$29/$K81)-INT((AR$29-1)/$K81))*$S81*((1+'Inputs &amp; Summary'!$D$7)^AR$29))),(_xlfn.WEIBULL.DIST(AR$29,$L81,$K81,FALSE)*$S81*((1+'Inputs &amp; Summary'!$D$7)^AR$29))),IF($M81=Lists!$H$3,IF($K81&lt;1,((($R81*(1-$E81)+$Q81*(1-$F81))/$K81)*((1+'Inputs &amp; Summary'!$D$7)^AR$29)),((INT(AR$29/$K81)-INT((AR$29-1)/$K81))*($R81*(1-$E81)+$Q81*(1-$F81))*((1+'Inputs &amp; Summary'!$D$7)^AR$29))),((_xlfn.WEIBULL.DIST(AR$29,$L81,$K81,FALSE)*($R81*(1-$E81)+$Q81*(1-$F81))*((1+'Inputs &amp; Summary'!$D$7)^AR$29))))))</f>
        <v>1559.1080410224724</v>
      </c>
      <c r="AS81" s="114">
        <f>$D81*IF(AS$29&gt;'Inputs &amp; Summary'!$D$5,0,IF(AS$29&gt;VLOOKUP($G81,Lists!$J$17:$K$21,2),IF($M81=Lists!$H$3,IF($K81&lt;1,(($S81/$K81)*((1+'Inputs &amp; Summary'!$D$7)^AS$29)),((INT(AS$29/$K81)-INT((AS$29-1)/$K81))*$S81*((1+'Inputs &amp; Summary'!$D$7)^AS$29))),(_xlfn.WEIBULL.DIST(AS$29,$L81,$K81,FALSE)*$S81*((1+'Inputs &amp; Summary'!$D$7)^AS$29))),IF($M81=Lists!$H$3,IF($K81&lt;1,((($R81*(1-$E81)+$Q81*(1-$F81))/$K81)*((1+'Inputs &amp; Summary'!$D$7)^AS$29)),((INT(AS$29/$K81)-INT((AS$29-1)/$K81))*($R81*(1-$E81)+$Q81*(1-$F81))*((1+'Inputs &amp; Summary'!$D$7)^AS$29))),((_xlfn.WEIBULL.DIST(AS$29,$L81,$K81,FALSE)*($R81*(1-$E81)+$Q81*(1-$F81))*((1+'Inputs &amp; Summary'!$D$7)^AS$29))))))</f>
        <v>0</v>
      </c>
      <c r="AT81" s="114">
        <f>$D81*IF(AT$29&gt;'Inputs &amp; Summary'!$D$5,0,IF(AT$29&gt;VLOOKUP($G81,Lists!$J$17:$K$21,2),IF($M81=Lists!$H$3,IF($K81&lt;1,(($S81/$K81)*((1+'Inputs &amp; Summary'!$D$7)^AT$29)),((INT(AT$29/$K81)-INT((AT$29-1)/$K81))*$S81*((1+'Inputs &amp; Summary'!$D$7)^AT$29))),(_xlfn.WEIBULL.DIST(AT$29,$L81,$K81,FALSE)*$S81*((1+'Inputs &amp; Summary'!$D$7)^AT$29))),IF($M81=Lists!$H$3,IF($K81&lt;1,((($R81*(1-$E81)+$Q81*(1-$F81))/$K81)*((1+'Inputs &amp; Summary'!$D$7)^AT$29)),((INT(AT$29/$K81)-INT((AT$29-1)/$K81))*($R81*(1-$E81)+$Q81*(1-$F81))*((1+'Inputs &amp; Summary'!$D$7)^AT$29))),((_xlfn.WEIBULL.DIST(AT$29,$L81,$K81,FALSE)*($R81*(1-$E81)+$Q81*(1-$F81))*((1+'Inputs &amp; Summary'!$D$7)^AT$29))))))</f>
        <v>0</v>
      </c>
      <c r="AU81" s="114">
        <f>$D81*IF(AU$29&gt;'Inputs &amp; Summary'!$D$5,0,IF(AU$29&gt;VLOOKUP($G81,Lists!$J$17:$K$21,2),IF($M81=Lists!$H$3,IF($K81&lt;1,(($S81/$K81)*((1+'Inputs &amp; Summary'!$D$7)^AU$29)),((INT(AU$29/$K81)-INT((AU$29-1)/$K81))*$S81*((1+'Inputs &amp; Summary'!$D$7)^AU$29))),(_xlfn.WEIBULL.DIST(AU$29,$L81,$K81,FALSE)*$S81*((1+'Inputs &amp; Summary'!$D$7)^AU$29))),IF($M81=Lists!$H$3,IF($K81&lt;1,((($R81*(1-$E81)+$Q81*(1-$F81))/$K81)*((1+'Inputs &amp; Summary'!$D$7)^AU$29)),((INT(AU$29/$K81)-INT((AU$29-1)/$K81))*($R81*(1-$E81)+$Q81*(1-$F81))*((1+'Inputs &amp; Summary'!$D$7)^AU$29))),((_xlfn.WEIBULL.DIST(AU$29,$L81,$K81,FALSE)*($R81*(1-$E81)+$Q81*(1-$F81))*((1+'Inputs &amp; Summary'!$D$7)^AU$29))))))</f>
        <v>0</v>
      </c>
      <c r="AV81" s="114">
        <f>$D81*IF(AV$29&gt;'Inputs &amp; Summary'!$D$5,0,IF(AV$29&gt;VLOOKUP($G81,Lists!$J$17:$K$21,2),IF($M81=Lists!$H$3,IF($K81&lt;1,(($S81/$K81)*((1+'Inputs &amp; Summary'!$D$7)^AV$29)),((INT(AV$29/$K81)-INT((AV$29-1)/$K81))*$S81*((1+'Inputs &amp; Summary'!$D$7)^AV$29))),(_xlfn.WEIBULL.DIST(AV$29,$L81,$K81,FALSE)*$S81*((1+'Inputs &amp; Summary'!$D$7)^AV$29))),IF($M81=Lists!$H$3,IF($K81&lt;1,((($R81*(1-$E81)+$Q81*(1-$F81))/$K81)*((1+'Inputs &amp; Summary'!$D$7)^AV$29)),((INT(AV$29/$K81)-INT((AV$29-1)/$K81))*($R81*(1-$E81)+$Q81*(1-$F81))*((1+'Inputs &amp; Summary'!$D$7)^AV$29))),((_xlfn.WEIBULL.DIST(AV$29,$L81,$K81,FALSE)*($R81*(1-$E81)+$Q81*(1-$F81))*((1+'Inputs &amp; Summary'!$D$7)^AV$29))))))</f>
        <v>0</v>
      </c>
      <c r="AW81" s="114">
        <f>$D81*IF(AW$29&gt;'Inputs &amp; Summary'!$D$5,0,IF(AW$29&gt;VLOOKUP($G81,Lists!$J$17:$K$21,2),IF($M81=Lists!$H$3,IF($K81&lt;1,(($S81/$K81)*((1+'Inputs &amp; Summary'!$D$7)^AW$29)),((INT(AW$29/$K81)-INT((AW$29-1)/$K81))*$S81*((1+'Inputs &amp; Summary'!$D$7)^AW$29))),(_xlfn.WEIBULL.DIST(AW$29,$L81,$K81,FALSE)*$S81*((1+'Inputs &amp; Summary'!$D$7)^AW$29))),IF($M81=Lists!$H$3,IF($K81&lt;1,((($R81*(1-$E81)+$Q81*(1-$F81))/$K81)*((1+'Inputs &amp; Summary'!$D$7)^AW$29)),((INT(AW$29/$K81)-INT((AW$29-1)/$K81))*($R81*(1-$E81)+$Q81*(1-$F81))*((1+'Inputs &amp; Summary'!$D$7)^AW$29))),((_xlfn.WEIBULL.DIST(AW$29,$L81,$K81,FALSE)*($R81*(1-$E81)+$Q81*(1-$F81))*((1+'Inputs &amp; Summary'!$D$7)^AW$29))))))</f>
        <v>0</v>
      </c>
      <c r="AX81" s="114">
        <f>$D81*IF(AX$29&gt;'Inputs &amp; Summary'!$D$5,0,IF(AX$29&gt;VLOOKUP($G81,Lists!$J$17:$K$21,2),IF($M81=Lists!$H$3,IF($K81&lt;1,(($S81/$K81)*((1+'Inputs &amp; Summary'!$D$7)^AX$29)),((INT(AX$29/$K81)-INT((AX$29-1)/$K81))*$S81*((1+'Inputs &amp; Summary'!$D$7)^AX$29))),(_xlfn.WEIBULL.DIST(AX$29,$L81,$K81,FALSE)*$S81*((1+'Inputs &amp; Summary'!$D$7)^AX$29))),IF($M81=Lists!$H$3,IF($K81&lt;1,((($R81*(1-$E81)+$Q81*(1-$F81))/$K81)*((1+'Inputs &amp; Summary'!$D$7)^AX$29)),((INT(AX$29/$K81)-INT((AX$29-1)/$K81))*($R81*(1-$E81)+$Q81*(1-$F81))*((1+'Inputs &amp; Summary'!$D$7)^AX$29))),((_xlfn.WEIBULL.DIST(AX$29,$L81,$K81,FALSE)*($R81*(1-$E81)+$Q81*(1-$F81))*((1+'Inputs &amp; Summary'!$D$7)^AX$29))))))</f>
        <v>0</v>
      </c>
      <c r="AY81" s="114">
        <f>$D81*IF(AY$29&gt;'Inputs &amp; Summary'!$D$5,0,IF(AY$29&gt;VLOOKUP($G81,Lists!$J$17:$K$21,2),IF($M81=Lists!$H$3,IF($K81&lt;1,(($S81/$K81)*((1+'Inputs &amp; Summary'!$D$7)^AY$29)),((INT(AY$29/$K81)-INT((AY$29-1)/$K81))*$S81*((1+'Inputs &amp; Summary'!$D$7)^AY$29))),(_xlfn.WEIBULL.DIST(AY$29,$L81,$K81,FALSE)*$S81*((1+'Inputs &amp; Summary'!$D$7)^AY$29))),IF($M81=Lists!$H$3,IF($K81&lt;1,((($R81*(1-$E81)+$Q81*(1-$F81))/$K81)*((1+'Inputs &amp; Summary'!$D$7)^AY$29)),((INT(AY$29/$K81)-INT((AY$29-1)/$K81))*($R81*(1-$E81)+$Q81*(1-$F81))*((1+'Inputs &amp; Summary'!$D$7)^AY$29))),((_xlfn.WEIBULL.DIST(AY$29,$L81,$K81,FALSE)*($R81*(1-$E81)+$Q81*(1-$F81))*((1+'Inputs &amp; Summary'!$D$7)^AY$29))))))</f>
        <v>0</v>
      </c>
      <c r="AZ81" s="114">
        <f>$D81*IF(AZ$29&gt;'Inputs &amp; Summary'!$D$5,0,IF(AZ$29&gt;VLOOKUP($G81,Lists!$J$17:$K$21,2),IF($M81=Lists!$H$3,IF($K81&lt;1,(($S81/$K81)*((1+'Inputs &amp; Summary'!$D$7)^AZ$29)),((INT(AZ$29/$K81)-INT((AZ$29-1)/$K81))*$S81*((1+'Inputs &amp; Summary'!$D$7)^AZ$29))),(_xlfn.WEIBULL.DIST(AZ$29,$L81,$K81,FALSE)*$S81*((1+'Inputs &amp; Summary'!$D$7)^AZ$29))),IF($M81=Lists!$H$3,IF($K81&lt;1,((($R81*(1-$E81)+$Q81*(1-$F81))/$K81)*((1+'Inputs &amp; Summary'!$D$7)^AZ$29)),((INT(AZ$29/$K81)-INT((AZ$29-1)/$K81))*($R81*(1-$E81)+$Q81*(1-$F81))*((1+'Inputs &amp; Summary'!$D$7)^AZ$29))),((_xlfn.WEIBULL.DIST(AZ$29,$L81,$K81,FALSE)*($R81*(1-$E81)+$Q81*(1-$F81))*((1+'Inputs &amp; Summary'!$D$7)^AZ$29))))))</f>
        <v>0</v>
      </c>
      <c r="BA81" s="114">
        <f>$D81*IF(BA$29&gt;'Inputs &amp; Summary'!$D$5,0,IF(BA$29&gt;VLOOKUP($G81,Lists!$J$17:$K$21,2),IF($M81=Lists!$H$3,IF($K81&lt;1,(($S81/$K81)*((1+'Inputs &amp; Summary'!$D$7)^BA$29)),((INT(BA$29/$K81)-INT((BA$29-1)/$K81))*$S81*((1+'Inputs &amp; Summary'!$D$7)^BA$29))),(_xlfn.WEIBULL.DIST(BA$29,$L81,$K81,FALSE)*$S81*((1+'Inputs &amp; Summary'!$D$7)^BA$29))),IF($M81=Lists!$H$3,IF($K81&lt;1,((($R81*(1-$E81)+$Q81*(1-$F81))/$K81)*((1+'Inputs &amp; Summary'!$D$7)^BA$29)),((INT(BA$29/$K81)-INT((BA$29-1)/$K81))*($R81*(1-$E81)+$Q81*(1-$F81))*((1+'Inputs &amp; Summary'!$D$7)^BA$29))),((_xlfn.WEIBULL.DIST(BA$29,$L81,$K81,FALSE)*($R81*(1-$E81)+$Q81*(1-$F81))*((1+'Inputs &amp; Summary'!$D$7)^BA$29))))))</f>
        <v>0</v>
      </c>
      <c r="BB81" s="114">
        <f>$D81*IF(BB$29&gt;'Inputs &amp; Summary'!$D$5,0,IF(BB$29&gt;VLOOKUP($G81,Lists!$J$17:$K$21,2),IF($M81=Lists!$H$3,IF($K81&lt;1,(($S81/$K81)*((1+'Inputs &amp; Summary'!$D$7)^BB$29)),((INT(BB$29/$K81)-INT((BB$29-1)/$K81))*$S81*((1+'Inputs &amp; Summary'!$D$7)^BB$29))),(_xlfn.WEIBULL.DIST(BB$29,$L81,$K81,FALSE)*$S81*((1+'Inputs &amp; Summary'!$D$7)^BB$29))),IF($M81=Lists!$H$3,IF($K81&lt;1,((($R81*(1-$E81)+$Q81*(1-$F81))/$K81)*((1+'Inputs &amp; Summary'!$D$7)^BB$29)),((INT(BB$29/$K81)-INT((BB$29-1)/$K81))*($R81*(1-$E81)+$Q81*(1-$F81))*((1+'Inputs &amp; Summary'!$D$7)^BB$29))),((_xlfn.WEIBULL.DIST(BB$29,$L81,$K81,FALSE)*($R81*(1-$E81)+$Q81*(1-$F81))*((1+'Inputs &amp; Summary'!$D$7)^BB$29))))))</f>
        <v>0</v>
      </c>
      <c r="BC81" s="114">
        <f>$D81*IF(BC$29&gt;'Inputs &amp; Summary'!$D$5,0,IF(BC$29&gt;VLOOKUP($G81,Lists!$J$17:$K$21,2),IF($M81=Lists!$H$3,IF($K81&lt;1,(($S81/$K81)*((1+'Inputs &amp; Summary'!$D$7)^BC$29)),((INT(BC$29/$K81)-INT((BC$29-1)/$K81))*$S81*((1+'Inputs &amp; Summary'!$D$7)^BC$29))),(_xlfn.WEIBULL.DIST(BC$29,$L81,$K81,FALSE)*$S81*((1+'Inputs &amp; Summary'!$D$7)^BC$29))),IF($M81=Lists!$H$3,IF($K81&lt;1,((($R81*(1-$E81)+$Q81*(1-$F81))/$K81)*((1+'Inputs &amp; Summary'!$D$7)^BC$29)),((INT(BC$29/$K81)-INT((BC$29-1)/$K81))*($R81*(1-$E81)+$Q81*(1-$F81))*((1+'Inputs &amp; Summary'!$D$7)^BC$29))),((_xlfn.WEIBULL.DIST(BC$29,$L81,$K81,FALSE)*($R81*(1-$E81)+$Q81*(1-$F81))*((1+'Inputs &amp; Summary'!$D$7)^BC$29))))))</f>
        <v>0</v>
      </c>
      <c r="BD81" s="114">
        <f>$D81*IF(BD$29&gt;'Inputs &amp; Summary'!$D$5,0,IF(BD$29&gt;VLOOKUP($G81,Lists!$J$17:$K$21,2),IF($M81=Lists!$H$3,IF($K81&lt;1,(($S81/$K81)*((1+'Inputs &amp; Summary'!$D$7)^BD$29)),((INT(BD$29/$K81)-INT((BD$29-1)/$K81))*$S81*((1+'Inputs &amp; Summary'!$D$7)^BD$29))),(_xlfn.WEIBULL.DIST(BD$29,$L81,$K81,FALSE)*$S81*((1+'Inputs &amp; Summary'!$D$7)^BD$29))),IF($M81=Lists!$H$3,IF($K81&lt;1,((($R81*(1-$E81)+$Q81*(1-$F81))/$K81)*((1+'Inputs &amp; Summary'!$D$7)^BD$29)),((INT(BD$29/$K81)-INT((BD$29-1)/$K81))*($R81*(1-$E81)+$Q81*(1-$F81))*((1+'Inputs &amp; Summary'!$D$7)^BD$29))),((_xlfn.WEIBULL.DIST(BD$29,$L81,$K81,FALSE)*($R81*(1-$E81)+$Q81*(1-$F81))*((1+'Inputs &amp; Summary'!$D$7)^BD$29))))))</f>
        <v>0</v>
      </c>
      <c r="BE81" s="114">
        <f>$D81*IF(BE$29&gt;'Inputs &amp; Summary'!$D$5,0,IF(BE$29&gt;VLOOKUP($G81,Lists!$J$17:$K$21,2),IF($M81=Lists!$H$3,IF($K81&lt;1,(($S81/$K81)*((1+'Inputs &amp; Summary'!$D$7)^BE$29)),((INT(BE$29/$K81)-INT((BE$29-1)/$K81))*$S81*((1+'Inputs &amp; Summary'!$D$7)^BE$29))),(_xlfn.WEIBULL.DIST(BE$29,$L81,$K81,FALSE)*$S81*((1+'Inputs &amp; Summary'!$D$7)^BE$29))),IF($M81=Lists!$H$3,IF($K81&lt;1,((($R81*(1-$E81)+$Q81*(1-$F81))/$K81)*((1+'Inputs &amp; Summary'!$D$7)^BE$29)),((INT(BE$29/$K81)-INT((BE$29-1)/$K81))*($R81*(1-$E81)+$Q81*(1-$F81))*((1+'Inputs &amp; Summary'!$D$7)^BE$29))),((_xlfn.WEIBULL.DIST(BE$29,$L81,$K81,FALSE)*($R81*(1-$E81)+$Q81*(1-$F81))*((1+'Inputs &amp; Summary'!$D$7)^BE$29))))))</f>
        <v>0</v>
      </c>
      <c r="BF81" s="114">
        <f>$D81*IF(BF$29&gt;'Inputs &amp; Summary'!$D$5,0,IF(BF$29&gt;VLOOKUP($G81,Lists!$J$17:$K$21,2),IF($M81=Lists!$H$3,IF($K81&lt;1,(($S81/$K81)*((1+'Inputs &amp; Summary'!$D$7)^BF$29)),((INT(BF$29/$K81)-INT((BF$29-1)/$K81))*$S81*((1+'Inputs &amp; Summary'!$D$7)^BF$29))),(_xlfn.WEIBULL.DIST(BF$29,$L81,$K81,FALSE)*$S81*((1+'Inputs &amp; Summary'!$D$7)^BF$29))),IF($M81=Lists!$H$3,IF($K81&lt;1,((($R81*(1-$E81)+$Q81*(1-$F81))/$K81)*((1+'Inputs &amp; Summary'!$D$7)^BF$29)),((INT(BF$29/$K81)-INT((BF$29-1)/$K81))*($R81*(1-$E81)+$Q81*(1-$F81))*((1+'Inputs &amp; Summary'!$D$7)^BF$29))),((_xlfn.WEIBULL.DIST(BF$29,$L81,$K81,FALSE)*($R81*(1-$E81)+$Q81*(1-$F81))*((1+'Inputs &amp; Summary'!$D$7)^BF$29))))))</f>
        <v>0</v>
      </c>
      <c r="BG81" s="114">
        <f>$D81*IF(BG$29&gt;'Inputs &amp; Summary'!$D$5,0,IF(BG$29&gt;VLOOKUP($G81,Lists!$J$17:$K$21,2),IF($M81=Lists!$H$3,IF($K81&lt;1,(($S81/$K81)*((1+'Inputs &amp; Summary'!$D$7)^BG$29)),((INT(BG$29/$K81)-INT((BG$29-1)/$K81))*$S81*((1+'Inputs &amp; Summary'!$D$7)^BG$29))),(_xlfn.WEIBULL.DIST(BG$29,$L81,$K81,FALSE)*$S81*((1+'Inputs &amp; Summary'!$D$7)^BG$29))),IF($M81=Lists!$H$3,IF($K81&lt;1,((($R81*(1-$E81)+$Q81*(1-$F81))/$K81)*((1+'Inputs &amp; Summary'!$D$7)^BG$29)),((INT(BG$29/$K81)-INT((BG$29-1)/$K81))*($R81*(1-$E81)+$Q81*(1-$F81))*((1+'Inputs &amp; Summary'!$D$7)^BG$29))),((_xlfn.WEIBULL.DIST(BG$29,$L81,$K81,FALSE)*($R81*(1-$E81)+$Q81*(1-$F81))*((1+'Inputs &amp; Summary'!$D$7)^BG$29))))))</f>
        <v>0</v>
      </c>
      <c r="BH81" s="114">
        <f>$D81*IF(BH$29&gt;'Inputs &amp; Summary'!$D$5,0,IF(BH$29&gt;VLOOKUP($G81,Lists!$J$17:$K$21,2),IF($M81=Lists!$H$3,IF($K81&lt;1,(($S81/$K81)*((1+'Inputs &amp; Summary'!$D$7)^BH$29)),((INT(BH$29/$K81)-INT((BH$29-1)/$K81))*$S81*((1+'Inputs &amp; Summary'!$D$7)^BH$29))),(_xlfn.WEIBULL.DIST(BH$29,$L81,$K81,FALSE)*$S81*((1+'Inputs &amp; Summary'!$D$7)^BH$29))),IF($M81=Lists!$H$3,IF($K81&lt;1,((($R81*(1-$E81)+$Q81*(1-$F81))/$K81)*((1+'Inputs &amp; Summary'!$D$7)^BH$29)),((INT(BH$29/$K81)-INT((BH$29-1)/$K81))*($R81*(1-$E81)+$Q81*(1-$F81))*((1+'Inputs &amp; Summary'!$D$7)^BH$29))),((_xlfn.WEIBULL.DIST(BH$29,$L81,$K81,FALSE)*($R81*(1-$E81)+$Q81*(1-$F81))*((1+'Inputs &amp; Summary'!$D$7)^BH$29))))))</f>
        <v>0</v>
      </c>
      <c r="BI81" s="114">
        <f>$D81*IF(BI$29&gt;'Inputs &amp; Summary'!$D$5,0,IF(BI$29&gt;VLOOKUP($G81,Lists!$J$17:$K$21,2),IF($M81=Lists!$H$3,IF($K81&lt;1,(($S81/$K81)*((1+'Inputs &amp; Summary'!$D$7)^BI$29)),((INT(BI$29/$K81)-INT((BI$29-1)/$K81))*$S81*((1+'Inputs &amp; Summary'!$D$7)^BI$29))),(_xlfn.WEIBULL.DIST(BI$29,$L81,$K81,FALSE)*$S81*((1+'Inputs &amp; Summary'!$D$7)^BI$29))),IF($M81=Lists!$H$3,IF($K81&lt;1,((($R81*(1-$E81)+$Q81*(1-$F81))/$K81)*((1+'Inputs &amp; Summary'!$D$7)^BI$29)),((INT(BI$29/$K81)-INT((BI$29-1)/$K81))*($R81*(1-$E81)+$Q81*(1-$F81))*((1+'Inputs &amp; Summary'!$D$7)^BI$29))),((_xlfn.WEIBULL.DIST(BI$29,$L81,$K81,FALSE)*($R81*(1-$E81)+$Q81*(1-$F81))*((1+'Inputs &amp; Summary'!$D$7)^BI$29))))))</f>
        <v>0</v>
      </c>
      <c r="BJ81" s="114">
        <f>$D81*IF(BJ$29&gt;'Inputs &amp; Summary'!$D$5,0,IF(BJ$29&gt;VLOOKUP($G81,Lists!$J$17:$K$21,2),IF($M81=Lists!$H$3,IF($K81&lt;1,(($S81/$K81)*((1+'Inputs &amp; Summary'!$D$7)^BJ$29)),((INT(BJ$29/$K81)-INT((BJ$29-1)/$K81))*$S81*((1+'Inputs &amp; Summary'!$D$7)^BJ$29))),(_xlfn.WEIBULL.DIST(BJ$29,$L81,$K81,FALSE)*$S81*((1+'Inputs &amp; Summary'!$D$7)^BJ$29))),IF($M81=Lists!$H$3,IF($K81&lt;1,((($R81*(1-$E81)+$Q81*(1-$F81))/$K81)*((1+'Inputs &amp; Summary'!$D$7)^BJ$29)),((INT(BJ$29/$K81)-INT((BJ$29-1)/$K81))*($R81*(1-$E81)+$Q81*(1-$F81))*((1+'Inputs &amp; Summary'!$D$7)^BJ$29))),((_xlfn.WEIBULL.DIST(BJ$29,$L81,$K81,FALSE)*($R81*(1-$E81)+$Q81*(1-$F81))*((1+'Inputs &amp; Summary'!$D$7)^BJ$29))))))</f>
        <v>0</v>
      </c>
      <c r="BK81" s="114">
        <f>$D81*IF(BK$29&gt;'Inputs &amp; Summary'!$D$5,0,IF(BK$29&gt;VLOOKUP($G81,Lists!$J$17:$K$21,2),IF($M81=Lists!$H$3,IF($K81&lt;1,(($S81/$K81)*((1+'Inputs &amp; Summary'!$D$7)^BK$29)),((INT(BK$29/$K81)-INT((BK$29-1)/$K81))*$S81*((1+'Inputs &amp; Summary'!$D$7)^BK$29))),(_xlfn.WEIBULL.DIST(BK$29,$L81,$K81,FALSE)*$S81*((1+'Inputs &amp; Summary'!$D$7)^BK$29))),IF($M81=Lists!$H$3,IF($K81&lt;1,((($R81*(1-$E81)+$Q81*(1-$F81))/$K81)*((1+'Inputs &amp; Summary'!$D$7)^BK$29)),((INT(BK$29/$K81)-INT((BK$29-1)/$K81))*($R81*(1-$E81)+$Q81*(1-$F81))*((1+'Inputs &amp; Summary'!$D$7)^BK$29))),((_xlfn.WEIBULL.DIST(BK$29,$L81,$K81,FALSE)*($R81*(1-$E81)+$Q81*(1-$F81))*((1+'Inputs &amp; Summary'!$D$7)^BK$29))))))</f>
        <v>0</v>
      </c>
      <c r="BL81" s="114">
        <f>$D81*IF(BL$29&gt;'Inputs &amp; Summary'!$D$5,0,IF(BL$29&gt;VLOOKUP($G81,Lists!$J$17:$K$21,2),IF($M81=Lists!$H$3,IF($K81&lt;1,(($S81/$K81)*((1+'Inputs &amp; Summary'!$D$7)^BL$29)),((INT(BL$29/$K81)-INT((BL$29-1)/$K81))*$S81*((1+'Inputs &amp; Summary'!$D$7)^BL$29))),(_xlfn.WEIBULL.DIST(BL$29,$L81,$K81,FALSE)*$S81*((1+'Inputs &amp; Summary'!$D$7)^BL$29))),IF($M81=Lists!$H$3,IF($K81&lt;1,((($R81*(1-$E81)+$Q81*(1-$F81))/$K81)*((1+'Inputs &amp; Summary'!$D$7)^BL$29)),((INT(BL$29/$K81)-INT((BL$29-1)/$K81))*($R81*(1-$E81)+$Q81*(1-$F81))*((1+'Inputs &amp; Summary'!$D$7)^BL$29))),((_xlfn.WEIBULL.DIST(BL$29,$L81,$K81,FALSE)*($R81*(1-$E81)+$Q81*(1-$F81))*((1+'Inputs &amp; Summary'!$D$7)^BL$29))))))</f>
        <v>0</v>
      </c>
    </row>
    <row r="82" spans="1:64" s="1" customFormat="1" x14ac:dyDescent="0.3">
      <c r="A82" s="79" t="s">
        <v>226</v>
      </c>
      <c r="B82" s="33" t="s">
        <v>152</v>
      </c>
      <c r="C82" s="33" t="s">
        <v>236</v>
      </c>
      <c r="D82" s="68">
        <v>1</v>
      </c>
      <c r="E82" s="68">
        <v>1</v>
      </c>
      <c r="F82" s="68">
        <v>1</v>
      </c>
      <c r="G82" s="213" t="s">
        <v>432</v>
      </c>
      <c r="H82" s="34"/>
      <c r="I82" s="34" t="s">
        <v>95</v>
      </c>
      <c r="J82" s="33">
        <f>VLOOKUP(I82,'Labor Rates'!$A$1:$B$16,2)</f>
        <v>23.197115384615383</v>
      </c>
      <c r="K82" s="35">
        <v>25</v>
      </c>
      <c r="L82" s="35">
        <v>1</v>
      </c>
      <c r="M82" s="36" t="s">
        <v>249</v>
      </c>
      <c r="N82" s="84">
        <f>IF('Inputs &amp; Summary'!$D$26=0,0,'Inputs &amp; Summary'!$D$25/'Inputs &amp; Summary'!$D$26)</f>
        <v>18</v>
      </c>
      <c r="O82" s="35">
        <v>0.08</v>
      </c>
      <c r="P82" s="5">
        <v>5</v>
      </c>
      <c r="Q82" s="73">
        <f t="shared" si="11"/>
        <v>33.403846153846153</v>
      </c>
      <c r="R82" s="73">
        <f t="shared" si="12"/>
        <v>90</v>
      </c>
      <c r="S82" s="74">
        <f t="shared" si="13"/>
        <v>123.40384615384616</v>
      </c>
      <c r="T82" s="88"/>
      <c r="U82" s="80"/>
      <c r="V82" s="87">
        <f t="shared" si="14"/>
        <v>1.8077123423699049</v>
      </c>
      <c r="W82" s="87">
        <f>NPV('Inputs &amp; Summary'!$D$6,Y82:BL82)</f>
        <v>13.053266733687396</v>
      </c>
      <c r="X82" s="90">
        <f t="shared" si="15"/>
        <v>1.8488000893028956E-4</v>
      </c>
      <c r="Y82" s="114">
        <f>$D82*IF(Y$29&gt;'Inputs &amp; Summary'!$D$5,0,IF(Y$29&gt;VLOOKUP($G82,Lists!$J$17:$K$21,2),IF($M82=Lists!$H$3,IF($K82&lt;1,(($S82/$K82)*((1+'Inputs &amp; Summary'!$D$7)^Y$29)),((INT(Y$29/$K82)-INT((Y$29-1)/$K82))*$S82*((1+'Inputs &amp; Summary'!$D$7)^Y$29))),(_xlfn.WEIBULL.DIST(Y$29,$L82,$K82,FALSE)*$S82*((1+'Inputs &amp; Summary'!$D$7)^Y$29))),IF($M82=Lists!$H$3,IF($K82&lt;1,((($R82*(1-$E82)+$Q82*(1-$F82))/$K82)*((1+'Inputs &amp; Summary'!$D$7)^Y$29)),((INT(Y$29/$K82)-INT((Y$29-1)/$K82))*($R82*(1-$E82)+$Q82*(1-$F82))*((1+'Inputs &amp; Summary'!$D$7)^Y$29))),((_xlfn.WEIBULL.DIST(Y$29,$L82,$K82,FALSE)*($R82*(1-$E82)+$Q82*(1-$F82))*((1+'Inputs &amp; Summary'!$D$7)^Y$29))))))</f>
        <v>0</v>
      </c>
      <c r="Z82" s="114">
        <f>$D82*IF(Z$29&gt;'Inputs &amp; Summary'!$D$5,0,IF(Z$29&gt;VLOOKUP($G82,Lists!$J$17:$K$21,2),IF($M82=Lists!$H$3,IF($K82&lt;1,(($S82/$K82)*((1+'Inputs &amp; Summary'!$D$7)^Z$29)),((INT(Z$29/$K82)-INT((Z$29-1)/$K82))*$S82*((1+'Inputs &amp; Summary'!$D$7)^Z$29))),(_xlfn.WEIBULL.DIST(Z$29,$L82,$K82,FALSE)*$S82*((1+'Inputs &amp; Summary'!$D$7)^Z$29))),IF($M82=Lists!$H$3,IF($K82&lt;1,((($R82*(1-$E82)+$Q82*(1-$F82))/$K82)*((1+'Inputs &amp; Summary'!$D$7)^Z$29)),((INT(Z$29/$K82)-INT((Z$29-1)/$K82))*($R82*(1-$E82)+$Q82*(1-$F82))*((1+'Inputs &amp; Summary'!$D$7)^Z$29))),((_xlfn.WEIBULL.DIST(Z$29,$L82,$K82,FALSE)*($R82*(1-$E82)+$Q82*(1-$F82))*((1+'Inputs &amp; Summary'!$D$7)^Z$29))))))</f>
        <v>0</v>
      </c>
      <c r="AA82" s="114">
        <f>$D82*IF(AA$29&gt;'Inputs &amp; Summary'!$D$5,0,IF(AA$29&gt;VLOOKUP($G82,Lists!$J$17:$K$21,2),IF($M82=Lists!$H$3,IF($K82&lt;1,(($S82/$K82)*((1+'Inputs &amp; Summary'!$D$7)^AA$29)),((INT(AA$29/$K82)-INT((AA$29-1)/$K82))*$S82*((1+'Inputs &amp; Summary'!$D$7)^AA$29))),(_xlfn.WEIBULL.DIST(AA$29,$L82,$K82,FALSE)*$S82*((1+'Inputs &amp; Summary'!$D$7)^AA$29))),IF($M82=Lists!$H$3,IF($K82&lt;1,((($R82*(1-$E82)+$Q82*(1-$F82))/$K82)*((1+'Inputs &amp; Summary'!$D$7)^AA$29)),((INT(AA$29/$K82)-INT((AA$29-1)/$K82))*($R82*(1-$E82)+$Q82*(1-$F82))*((1+'Inputs &amp; Summary'!$D$7)^AA$29))),((_xlfn.WEIBULL.DIST(AA$29,$L82,$K82,FALSE)*($R82*(1-$E82)+$Q82*(1-$F82))*((1+'Inputs &amp; Summary'!$D$7)^AA$29))))))</f>
        <v>0</v>
      </c>
      <c r="AB82" s="114">
        <f>$D82*IF(AB$29&gt;'Inputs &amp; Summary'!$D$5,0,IF(AB$29&gt;VLOOKUP($G82,Lists!$J$17:$K$21,2),IF($M82=Lists!$H$3,IF($K82&lt;1,(($S82/$K82)*((1+'Inputs &amp; Summary'!$D$7)^AB$29)),((INT(AB$29/$K82)-INT((AB$29-1)/$K82))*$S82*((1+'Inputs &amp; Summary'!$D$7)^AB$29))),(_xlfn.WEIBULL.DIST(AB$29,$L82,$K82,FALSE)*$S82*((1+'Inputs &amp; Summary'!$D$7)^AB$29))),IF($M82=Lists!$H$3,IF($K82&lt;1,((($R82*(1-$E82)+$Q82*(1-$F82))/$K82)*((1+'Inputs &amp; Summary'!$D$7)^AB$29)),((INT(AB$29/$K82)-INT((AB$29-1)/$K82))*($R82*(1-$E82)+$Q82*(1-$F82))*((1+'Inputs &amp; Summary'!$D$7)^AB$29))),((_xlfn.WEIBULL.DIST(AB$29,$L82,$K82,FALSE)*($R82*(1-$E82)+$Q82*(1-$F82))*((1+'Inputs &amp; Summary'!$D$7)^AB$29))))))</f>
        <v>0</v>
      </c>
      <c r="AC82" s="114">
        <f>$D82*IF(AC$29&gt;'Inputs &amp; Summary'!$D$5,0,IF(AC$29&gt;VLOOKUP($G82,Lists!$J$17:$K$21,2),IF($M82=Lists!$H$3,IF($K82&lt;1,(($S82/$K82)*((1+'Inputs &amp; Summary'!$D$7)^AC$29)),((INT(AC$29/$K82)-INT((AC$29-1)/$K82))*$S82*((1+'Inputs &amp; Summary'!$D$7)^AC$29))),(_xlfn.WEIBULL.DIST(AC$29,$L82,$K82,FALSE)*$S82*((1+'Inputs &amp; Summary'!$D$7)^AC$29))),IF($M82=Lists!$H$3,IF($K82&lt;1,((($R82*(1-$E82)+$Q82*(1-$F82))/$K82)*((1+'Inputs &amp; Summary'!$D$7)^AC$29)),((INT(AC$29/$K82)-INT((AC$29-1)/$K82))*($R82*(1-$E82)+$Q82*(1-$F82))*((1+'Inputs &amp; Summary'!$D$7)^AC$29))),((_xlfn.WEIBULL.DIST(AC$29,$L82,$K82,FALSE)*($R82*(1-$E82)+$Q82*(1-$F82))*((1+'Inputs &amp; Summary'!$D$7)^AC$29))))))</f>
        <v>0</v>
      </c>
      <c r="AD82" s="114">
        <f>$D82*IF(AD$29&gt;'Inputs &amp; Summary'!$D$5,0,IF(AD$29&gt;VLOOKUP($G82,Lists!$J$17:$K$21,2),IF($M82=Lists!$H$3,IF($K82&lt;1,(($S82/$K82)*((1+'Inputs &amp; Summary'!$D$7)^AD$29)),((INT(AD$29/$K82)-INT((AD$29-1)/$K82))*$S82*((1+'Inputs &amp; Summary'!$D$7)^AD$29))),(_xlfn.WEIBULL.DIST(AD$29,$L82,$K82,FALSE)*$S82*((1+'Inputs &amp; Summary'!$D$7)^AD$29))),IF($M82=Lists!$H$3,IF($K82&lt;1,((($R82*(1-$E82)+$Q82*(1-$F82))/$K82)*((1+'Inputs &amp; Summary'!$D$7)^AD$29)),((INT(AD$29/$K82)-INT((AD$29-1)/$K82))*($R82*(1-$E82)+$Q82*(1-$F82))*((1+'Inputs &amp; Summary'!$D$7)^AD$29))),((_xlfn.WEIBULL.DIST(AD$29,$L82,$K82,FALSE)*($R82*(1-$E82)+$Q82*(1-$F82))*((1+'Inputs &amp; Summary'!$D$7)^AD$29))))))</f>
        <v>0</v>
      </c>
      <c r="AE82" s="114">
        <f>$D82*IF(AE$29&gt;'Inputs &amp; Summary'!$D$5,0,IF(AE$29&gt;VLOOKUP($G82,Lists!$J$17:$K$21,2),IF($M82=Lists!$H$3,IF($K82&lt;1,(($S82/$K82)*((1+'Inputs &amp; Summary'!$D$7)^AE$29)),((INT(AE$29/$K82)-INT((AE$29-1)/$K82))*$S82*((1+'Inputs &amp; Summary'!$D$7)^AE$29))),(_xlfn.WEIBULL.DIST(AE$29,$L82,$K82,FALSE)*$S82*((1+'Inputs &amp; Summary'!$D$7)^AE$29))),IF($M82=Lists!$H$3,IF($K82&lt;1,((($R82*(1-$E82)+$Q82*(1-$F82))/$K82)*((1+'Inputs &amp; Summary'!$D$7)^AE$29)),((INT(AE$29/$K82)-INT((AE$29-1)/$K82))*($R82*(1-$E82)+$Q82*(1-$F82))*((1+'Inputs &amp; Summary'!$D$7)^AE$29))),((_xlfn.WEIBULL.DIST(AE$29,$L82,$K82,FALSE)*($R82*(1-$E82)+$Q82*(1-$F82))*((1+'Inputs &amp; Summary'!$D$7)^AE$29))))))</f>
        <v>0</v>
      </c>
      <c r="AF82" s="114">
        <f>$D82*IF(AF$29&gt;'Inputs &amp; Summary'!$D$5,0,IF(AF$29&gt;VLOOKUP($G82,Lists!$J$17:$K$21,2),IF($M82=Lists!$H$3,IF($K82&lt;1,(($S82/$K82)*((1+'Inputs &amp; Summary'!$D$7)^AF$29)),((INT(AF$29/$K82)-INT((AF$29-1)/$K82))*$S82*((1+'Inputs &amp; Summary'!$D$7)^AF$29))),(_xlfn.WEIBULL.DIST(AF$29,$L82,$K82,FALSE)*$S82*((1+'Inputs &amp; Summary'!$D$7)^AF$29))),IF($M82=Lists!$H$3,IF($K82&lt;1,((($R82*(1-$E82)+$Q82*(1-$F82))/$K82)*((1+'Inputs &amp; Summary'!$D$7)^AF$29)),((INT(AF$29/$K82)-INT((AF$29-1)/$K82))*($R82*(1-$E82)+$Q82*(1-$F82))*((1+'Inputs &amp; Summary'!$D$7)^AF$29))),((_xlfn.WEIBULL.DIST(AF$29,$L82,$K82,FALSE)*($R82*(1-$E82)+$Q82*(1-$F82))*((1+'Inputs &amp; Summary'!$D$7)^AF$29))))))</f>
        <v>0</v>
      </c>
      <c r="AG82" s="114">
        <f>$D82*IF(AG$29&gt;'Inputs &amp; Summary'!$D$5,0,IF(AG$29&gt;VLOOKUP($G82,Lists!$J$17:$K$21,2),IF($M82=Lists!$H$3,IF($K82&lt;1,(($S82/$K82)*((1+'Inputs &amp; Summary'!$D$7)^AG$29)),((INT(AG$29/$K82)-INT((AG$29-1)/$K82))*$S82*((1+'Inputs &amp; Summary'!$D$7)^AG$29))),(_xlfn.WEIBULL.DIST(AG$29,$L82,$K82,FALSE)*$S82*((1+'Inputs &amp; Summary'!$D$7)^AG$29))),IF($M82=Lists!$H$3,IF($K82&lt;1,((($R82*(1-$E82)+$Q82*(1-$F82))/$K82)*((1+'Inputs &amp; Summary'!$D$7)^AG$29)),((INT(AG$29/$K82)-INT((AG$29-1)/$K82))*($R82*(1-$E82)+$Q82*(1-$F82))*((1+'Inputs &amp; Summary'!$D$7)^AG$29))),((_xlfn.WEIBULL.DIST(AG$29,$L82,$K82,FALSE)*($R82*(1-$E82)+$Q82*(1-$F82))*((1+'Inputs &amp; Summary'!$D$7)^AG$29))))))</f>
        <v>0</v>
      </c>
      <c r="AH82" s="114">
        <f>$D82*IF(AH$29&gt;'Inputs &amp; Summary'!$D$5,0,IF(AH$29&gt;VLOOKUP($G82,Lists!$J$17:$K$21,2),IF($M82=Lists!$H$3,IF($K82&lt;1,(($S82/$K82)*((1+'Inputs &amp; Summary'!$D$7)^AH$29)),((INT(AH$29/$K82)-INT((AH$29-1)/$K82))*$S82*((1+'Inputs &amp; Summary'!$D$7)^AH$29))),(_xlfn.WEIBULL.DIST(AH$29,$L82,$K82,FALSE)*$S82*((1+'Inputs &amp; Summary'!$D$7)^AH$29))),IF($M82=Lists!$H$3,IF($K82&lt;1,((($R82*(1-$E82)+$Q82*(1-$F82))/$K82)*((1+'Inputs &amp; Summary'!$D$7)^AH$29)),((INT(AH$29/$K82)-INT((AH$29-1)/$K82))*($R82*(1-$E82)+$Q82*(1-$F82))*((1+'Inputs &amp; Summary'!$D$7)^AH$29))),((_xlfn.WEIBULL.DIST(AH$29,$L82,$K82,FALSE)*($R82*(1-$E82)+$Q82*(1-$F82))*((1+'Inputs &amp; Summary'!$D$7)^AH$29))))))</f>
        <v>0</v>
      </c>
      <c r="AI82" s="114">
        <f>$D82*IF(AI$29&gt;'Inputs &amp; Summary'!$D$5,0,IF(AI$29&gt;VLOOKUP($G82,Lists!$J$17:$K$21,2),IF($M82=Lists!$H$3,IF($K82&lt;1,(($S82/$K82)*((1+'Inputs &amp; Summary'!$D$7)^AI$29)),((INT(AI$29/$K82)-INT((AI$29-1)/$K82))*$S82*((1+'Inputs &amp; Summary'!$D$7)^AI$29))),(_xlfn.WEIBULL.DIST(AI$29,$L82,$K82,FALSE)*$S82*((1+'Inputs &amp; Summary'!$D$7)^AI$29))),IF($M82=Lists!$H$3,IF($K82&lt;1,((($R82*(1-$E82)+$Q82*(1-$F82))/$K82)*((1+'Inputs &amp; Summary'!$D$7)^AI$29)),((INT(AI$29/$K82)-INT((AI$29-1)/$K82))*($R82*(1-$E82)+$Q82*(1-$F82))*((1+'Inputs &amp; Summary'!$D$7)^AI$29))),((_xlfn.WEIBULL.DIST(AI$29,$L82,$K82,FALSE)*($R82*(1-$E82)+$Q82*(1-$F82))*((1+'Inputs &amp; Summary'!$D$7)^AI$29))))))</f>
        <v>3.9527650811564339</v>
      </c>
      <c r="AJ82" s="114">
        <f>$D82*IF(AJ$29&gt;'Inputs &amp; Summary'!$D$5,0,IF(AJ$29&gt;VLOOKUP($G82,Lists!$J$17:$K$21,2),IF($M82=Lists!$H$3,IF($K82&lt;1,(($S82/$K82)*((1+'Inputs &amp; Summary'!$D$7)^AJ$29)),((INT(AJ$29/$K82)-INT((AJ$29-1)/$K82))*$S82*((1+'Inputs &amp; Summary'!$D$7)^AJ$29))),(_xlfn.WEIBULL.DIST(AJ$29,$L82,$K82,FALSE)*$S82*((1+'Inputs &amp; Summary'!$D$7)^AJ$29))),IF($M82=Lists!$H$3,IF($K82&lt;1,((($R82*(1-$E82)+$Q82*(1-$F82))/$K82)*((1+'Inputs &amp; Summary'!$D$7)^AJ$29)),((INT(AJ$29/$K82)-INT((AJ$29-1)/$K82))*($R82*(1-$E82)+$Q82*(1-$F82))*((1+'Inputs &amp; Summary'!$D$7)^AJ$29))),((_xlfn.WEIBULL.DIST(AJ$29,$L82,$K82,FALSE)*($R82*(1-$E82)+$Q82*(1-$F82))*((1+'Inputs &amp; Summary'!$D$7)^AJ$29))))))</f>
        <v>3.8737304443336811</v>
      </c>
      <c r="AK82" s="114">
        <f>$D82*IF(AK$29&gt;'Inputs &amp; Summary'!$D$5,0,IF(AK$29&gt;VLOOKUP($G82,Lists!$J$17:$K$21,2),IF($M82=Lists!$H$3,IF($K82&lt;1,(($S82/$K82)*((1+'Inputs &amp; Summary'!$D$7)^AK$29)),((INT(AK$29/$K82)-INT((AK$29-1)/$K82))*$S82*((1+'Inputs &amp; Summary'!$D$7)^AK$29))),(_xlfn.WEIBULL.DIST(AK$29,$L82,$K82,FALSE)*$S82*((1+'Inputs &amp; Summary'!$D$7)^AK$29))),IF($M82=Lists!$H$3,IF($K82&lt;1,((($R82*(1-$E82)+$Q82*(1-$F82))/$K82)*((1+'Inputs &amp; Summary'!$D$7)^AK$29)),((INT(AK$29/$K82)-INT((AK$29-1)/$K82))*($R82*(1-$E82)+$Q82*(1-$F82))*((1+'Inputs &amp; Summary'!$D$7)^AK$29))),((_xlfn.WEIBULL.DIST(AK$29,$L82,$K82,FALSE)*($R82*(1-$E82)+$Q82*(1-$F82))*((1+'Inputs &amp; Summary'!$D$7)^AK$29))))))</f>
        <v>3.7962760870594101</v>
      </c>
      <c r="AL82" s="114">
        <f>$D82*IF(AL$29&gt;'Inputs &amp; Summary'!$D$5,0,IF(AL$29&gt;VLOOKUP($G82,Lists!$J$17:$K$21,2),IF($M82=Lists!$H$3,IF($K82&lt;1,(($S82/$K82)*((1+'Inputs &amp; Summary'!$D$7)^AL$29)),((INT(AL$29/$K82)-INT((AL$29-1)/$K82))*$S82*((1+'Inputs &amp; Summary'!$D$7)^AL$29))),(_xlfn.WEIBULL.DIST(AL$29,$L82,$K82,FALSE)*$S82*((1+'Inputs &amp; Summary'!$D$7)^AL$29))),IF($M82=Lists!$H$3,IF($K82&lt;1,((($R82*(1-$E82)+$Q82*(1-$F82))/$K82)*((1+'Inputs &amp; Summary'!$D$7)^AL$29)),((INT(AL$29/$K82)-INT((AL$29-1)/$K82))*($R82*(1-$E82)+$Q82*(1-$F82))*((1+'Inputs &amp; Summary'!$D$7)^AL$29))),((_xlfn.WEIBULL.DIST(AL$29,$L82,$K82,FALSE)*($R82*(1-$E82)+$Q82*(1-$F82))*((1+'Inputs &amp; Summary'!$D$7)^AL$29))))))</f>
        <v>3.7203704120042507</v>
      </c>
      <c r="AM82" s="114">
        <f>$D82*IF(AM$29&gt;'Inputs &amp; Summary'!$D$5,0,IF(AM$29&gt;VLOOKUP($G82,Lists!$J$17:$K$21,2),IF($M82=Lists!$H$3,IF($K82&lt;1,(($S82/$K82)*((1+'Inputs &amp; Summary'!$D$7)^AM$29)),((INT(AM$29/$K82)-INT((AM$29-1)/$K82))*$S82*((1+'Inputs &amp; Summary'!$D$7)^AM$29))),(_xlfn.WEIBULL.DIST(AM$29,$L82,$K82,FALSE)*$S82*((1+'Inputs &amp; Summary'!$D$7)^AM$29))),IF($M82=Lists!$H$3,IF($K82&lt;1,((($R82*(1-$E82)+$Q82*(1-$F82))/$K82)*((1+'Inputs &amp; Summary'!$D$7)^AM$29)),((INT(AM$29/$K82)-INT((AM$29-1)/$K82))*($R82*(1-$E82)+$Q82*(1-$F82))*((1+'Inputs &amp; Summary'!$D$7)^AM$29))),((_xlfn.WEIBULL.DIST(AM$29,$L82,$K82,FALSE)*($R82*(1-$E82)+$Q82*(1-$F82))*((1+'Inputs &amp; Summary'!$D$7)^AM$29))))))</f>
        <v>3.6459824536202294</v>
      </c>
      <c r="AN82" s="114">
        <f>$D82*IF(AN$29&gt;'Inputs &amp; Summary'!$D$5,0,IF(AN$29&gt;VLOOKUP($G82,Lists!$J$17:$K$21,2),IF($M82=Lists!$H$3,IF($K82&lt;1,(($S82/$K82)*((1+'Inputs &amp; Summary'!$D$7)^AN$29)),((INT(AN$29/$K82)-INT((AN$29-1)/$K82))*$S82*((1+'Inputs &amp; Summary'!$D$7)^AN$29))),(_xlfn.WEIBULL.DIST(AN$29,$L82,$K82,FALSE)*$S82*((1+'Inputs &amp; Summary'!$D$7)^AN$29))),IF($M82=Lists!$H$3,IF($K82&lt;1,((($R82*(1-$E82)+$Q82*(1-$F82))/$K82)*((1+'Inputs &amp; Summary'!$D$7)^AN$29)),((INT(AN$29/$K82)-INT((AN$29-1)/$K82))*($R82*(1-$E82)+$Q82*(1-$F82))*((1+'Inputs &amp; Summary'!$D$7)^AN$29))),((_xlfn.WEIBULL.DIST(AN$29,$L82,$K82,FALSE)*($R82*(1-$E82)+$Q82*(1-$F82))*((1+'Inputs &amp; Summary'!$D$7)^AN$29))))))</f>
        <v>3.5730818655084522</v>
      </c>
      <c r="AO82" s="114">
        <f>$D82*IF(AO$29&gt;'Inputs &amp; Summary'!$D$5,0,IF(AO$29&gt;VLOOKUP($G82,Lists!$J$17:$K$21,2),IF($M82=Lists!$H$3,IF($K82&lt;1,(($S82/$K82)*((1+'Inputs &amp; Summary'!$D$7)^AO$29)),((INT(AO$29/$K82)-INT((AO$29-1)/$K82))*$S82*((1+'Inputs &amp; Summary'!$D$7)^AO$29))),(_xlfn.WEIBULL.DIST(AO$29,$L82,$K82,FALSE)*$S82*((1+'Inputs &amp; Summary'!$D$7)^AO$29))),IF($M82=Lists!$H$3,IF($K82&lt;1,((($R82*(1-$E82)+$Q82*(1-$F82))/$K82)*((1+'Inputs &amp; Summary'!$D$7)^AO$29)),((INT(AO$29/$K82)-INT((AO$29-1)/$K82))*($R82*(1-$E82)+$Q82*(1-$F82))*((1+'Inputs &amp; Summary'!$D$7)^AO$29))),((_xlfn.WEIBULL.DIST(AO$29,$L82,$K82,FALSE)*($R82*(1-$E82)+$Q82*(1-$F82))*((1+'Inputs &amp; Summary'!$D$7)^AO$29))))))</f>
        <v>3.5016389080393466</v>
      </c>
      <c r="AP82" s="114">
        <f>$D82*IF(AP$29&gt;'Inputs &amp; Summary'!$D$5,0,IF(AP$29&gt;VLOOKUP($G82,Lists!$J$17:$K$21,2),IF($M82=Lists!$H$3,IF($K82&lt;1,(($S82/$K82)*((1+'Inputs &amp; Summary'!$D$7)^AP$29)),((INT(AP$29/$K82)-INT((AP$29-1)/$K82))*$S82*((1+'Inputs &amp; Summary'!$D$7)^AP$29))),(_xlfn.WEIBULL.DIST(AP$29,$L82,$K82,FALSE)*$S82*((1+'Inputs &amp; Summary'!$D$7)^AP$29))),IF($M82=Lists!$H$3,IF($K82&lt;1,((($R82*(1-$E82)+$Q82*(1-$F82))/$K82)*((1+'Inputs &amp; Summary'!$D$7)^AP$29)),((INT(AP$29/$K82)-INT((AP$29-1)/$K82))*($R82*(1-$E82)+$Q82*(1-$F82))*((1+'Inputs &amp; Summary'!$D$7)^AP$29))),((_xlfn.WEIBULL.DIST(AP$29,$L82,$K82,FALSE)*($R82*(1-$E82)+$Q82*(1-$F82))*((1+'Inputs &amp; Summary'!$D$7)^AP$29))))))</f>
        <v>3.4316244362204595</v>
      </c>
      <c r="AQ82" s="114">
        <f>$D82*IF(AQ$29&gt;'Inputs &amp; Summary'!$D$5,0,IF(AQ$29&gt;VLOOKUP($G82,Lists!$J$17:$K$21,2),IF($M82=Lists!$H$3,IF($K82&lt;1,(($S82/$K82)*((1+'Inputs &amp; Summary'!$D$7)^AQ$29)),((INT(AQ$29/$K82)-INT((AQ$29-1)/$K82))*$S82*((1+'Inputs &amp; Summary'!$D$7)^AQ$29))),(_xlfn.WEIBULL.DIST(AQ$29,$L82,$K82,FALSE)*$S82*((1+'Inputs &amp; Summary'!$D$7)^AQ$29))),IF($M82=Lists!$H$3,IF($K82&lt;1,((($R82*(1-$E82)+$Q82*(1-$F82))/$K82)*((1+'Inputs &amp; Summary'!$D$7)^AQ$29)),((INT(AQ$29/$K82)-INT((AQ$29-1)/$K82))*($R82*(1-$E82)+$Q82*(1-$F82))*((1+'Inputs &amp; Summary'!$D$7)^AQ$29))),((_xlfn.WEIBULL.DIST(AQ$29,$L82,$K82,FALSE)*($R82*(1-$E82)+$Q82*(1-$F82))*((1+'Inputs &amp; Summary'!$D$7)^AQ$29))))))</f>
        <v>3.3630098878068151</v>
      </c>
      <c r="AR82" s="114">
        <f>$D82*IF(AR$29&gt;'Inputs &amp; Summary'!$D$5,0,IF(AR$29&gt;VLOOKUP($G82,Lists!$J$17:$K$21,2),IF($M82=Lists!$H$3,IF($K82&lt;1,(($S82/$K82)*((1+'Inputs &amp; Summary'!$D$7)^AR$29)),((INT(AR$29/$K82)-INT((AR$29-1)/$K82))*$S82*((1+'Inputs &amp; Summary'!$D$7)^AR$29))),(_xlfn.WEIBULL.DIST(AR$29,$L82,$K82,FALSE)*$S82*((1+'Inputs &amp; Summary'!$D$7)^AR$29))),IF($M82=Lists!$H$3,IF($K82&lt;1,((($R82*(1-$E82)+$Q82*(1-$F82))/$K82)*((1+'Inputs &amp; Summary'!$D$7)^AR$29)),((INT(AR$29/$K82)-INT((AR$29-1)/$K82))*($R82*(1-$E82)+$Q82*(1-$F82))*((1+'Inputs &amp; Summary'!$D$7)^AR$29))),((_xlfn.WEIBULL.DIST(AR$29,$L82,$K82,FALSE)*($R82*(1-$E82)+$Q82*(1-$F82))*((1+'Inputs &amp; Summary'!$D$7)^AR$29))))))</f>
        <v>3.2957672716490198</v>
      </c>
      <c r="AS82" s="114">
        <f>$D82*IF(AS$29&gt;'Inputs &amp; Summary'!$D$5,0,IF(AS$29&gt;VLOOKUP($G82,Lists!$J$17:$K$21,2),IF($M82=Lists!$H$3,IF($K82&lt;1,(($S82/$K82)*((1+'Inputs &amp; Summary'!$D$7)^AS$29)),((INT(AS$29/$K82)-INT((AS$29-1)/$K82))*$S82*((1+'Inputs &amp; Summary'!$D$7)^AS$29))),(_xlfn.WEIBULL.DIST(AS$29,$L82,$K82,FALSE)*$S82*((1+'Inputs &amp; Summary'!$D$7)^AS$29))),IF($M82=Lists!$H$3,IF($K82&lt;1,((($R82*(1-$E82)+$Q82*(1-$F82))/$K82)*((1+'Inputs &amp; Summary'!$D$7)^AS$29)),((INT(AS$29/$K82)-INT((AS$29-1)/$K82))*($R82*(1-$E82)+$Q82*(1-$F82))*((1+'Inputs &amp; Summary'!$D$7)^AS$29))),((_xlfn.WEIBULL.DIST(AS$29,$L82,$K82,FALSE)*($R82*(1-$E82)+$Q82*(1-$F82))*((1+'Inputs &amp; Summary'!$D$7)^AS$29))))))</f>
        <v>0</v>
      </c>
      <c r="AT82" s="114">
        <f>$D82*IF(AT$29&gt;'Inputs &amp; Summary'!$D$5,0,IF(AT$29&gt;VLOOKUP($G82,Lists!$J$17:$K$21,2),IF($M82=Lists!$H$3,IF($K82&lt;1,(($S82/$K82)*((1+'Inputs &amp; Summary'!$D$7)^AT$29)),((INT(AT$29/$K82)-INT((AT$29-1)/$K82))*$S82*((1+'Inputs &amp; Summary'!$D$7)^AT$29))),(_xlfn.WEIBULL.DIST(AT$29,$L82,$K82,FALSE)*$S82*((1+'Inputs &amp; Summary'!$D$7)^AT$29))),IF($M82=Lists!$H$3,IF($K82&lt;1,((($R82*(1-$E82)+$Q82*(1-$F82))/$K82)*((1+'Inputs &amp; Summary'!$D$7)^AT$29)),((INT(AT$29/$K82)-INT((AT$29-1)/$K82))*($R82*(1-$E82)+$Q82*(1-$F82))*((1+'Inputs &amp; Summary'!$D$7)^AT$29))),((_xlfn.WEIBULL.DIST(AT$29,$L82,$K82,FALSE)*($R82*(1-$E82)+$Q82*(1-$F82))*((1+'Inputs &amp; Summary'!$D$7)^AT$29))))))</f>
        <v>0</v>
      </c>
      <c r="AU82" s="114">
        <f>$D82*IF(AU$29&gt;'Inputs &amp; Summary'!$D$5,0,IF(AU$29&gt;VLOOKUP($G82,Lists!$J$17:$K$21,2),IF($M82=Lists!$H$3,IF($K82&lt;1,(($S82/$K82)*((1+'Inputs &amp; Summary'!$D$7)^AU$29)),((INT(AU$29/$K82)-INT((AU$29-1)/$K82))*$S82*((1+'Inputs &amp; Summary'!$D$7)^AU$29))),(_xlfn.WEIBULL.DIST(AU$29,$L82,$K82,FALSE)*$S82*((1+'Inputs &amp; Summary'!$D$7)^AU$29))),IF($M82=Lists!$H$3,IF($K82&lt;1,((($R82*(1-$E82)+$Q82*(1-$F82))/$K82)*((1+'Inputs &amp; Summary'!$D$7)^AU$29)),((INT(AU$29/$K82)-INT((AU$29-1)/$K82))*($R82*(1-$E82)+$Q82*(1-$F82))*((1+'Inputs &amp; Summary'!$D$7)^AU$29))),((_xlfn.WEIBULL.DIST(AU$29,$L82,$K82,FALSE)*($R82*(1-$E82)+$Q82*(1-$F82))*((1+'Inputs &amp; Summary'!$D$7)^AU$29))))))</f>
        <v>0</v>
      </c>
      <c r="AV82" s="114">
        <f>$D82*IF(AV$29&gt;'Inputs &amp; Summary'!$D$5,0,IF(AV$29&gt;VLOOKUP($G82,Lists!$J$17:$K$21,2),IF($M82=Lists!$H$3,IF($K82&lt;1,(($S82/$K82)*((1+'Inputs &amp; Summary'!$D$7)^AV$29)),((INT(AV$29/$K82)-INT((AV$29-1)/$K82))*$S82*((1+'Inputs &amp; Summary'!$D$7)^AV$29))),(_xlfn.WEIBULL.DIST(AV$29,$L82,$K82,FALSE)*$S82*((1+'Inputs &amp; Summary'!$D$7)^AV$29))),IF($M82=Lists!$H$3,IF($K82&lt;1,((($R82*(1-$E82)+$Q82*(1-$F82))/$K82)*((1+'Inputs &amp; Summary'!$D$7)^AV$29)),((INT(AV$29/$K82)-INT((AV$29-1)/$K82))*($R82*(1-$E82)+$Q82*(1-$F82))*((1+'Inputs &amp; Summary'!$D$7)^AV$29))),((_xlfn.WEIBULL.DIST(AV$29,$L82,$K82,FALSE)*($R82*(1-$E82)+$Q82*(1-$F82))*((1+'Inputs &amp; Summary'!$D$7)^AV$29))))))</f>
        <v>0</v>
      </c>
      <c r="AW82" s="114">
        <f>$D82*IF(AW$29&gt;'Inputs &amp; Summary'!$D$5,0,IF(AW$29&gt;VLOOKUP($G82,Lists!$J$17:$K$21,2),IF($M82=Lists!$H$3,IF($K82&lt;1,(($S82/$K82)*((1+'Inputs &amp; Summary'!$D$7)^AW$29)),((INT(AW$29/$K82)-INT((AW$29-1)/$K82))*$S82*((1+'Inputs &amp; Summary'!$D$7)^AW$29))),(_xlfn.WEIBULL.DIST(AW$29,$L82,$K82,FALSE)*$S82*((1+'Inputs &amp; Summary'!$D$7)^AW$29))),IF($M82=Lists!$H$3,IF($K82&lt;1,((($R82*(1-$E82)+$Q82*(1-$F82))/$K82)*((1+'Inputs &amp; Summary'!$D$7)^AW$29)),((INT(AW$29/$K82)-INT((AW$29-1)/$K82))*($R82*(1-$E82)+$Q82*(1-$F82))*((1+'Inputs &amp; Summary'!$D$7)^AW$29))),((_xlfn.WEIBULL.DIST(AW$29,$L82,$K82,FALSE)*($R82*(1-$E82)+$Q82*(1-$F82))*((1+'Inputs &amp; Summary'!$D$7)^AW$29))))))</f>
        <v>0</v>
      </c>
      <c r="AX82" s="114">
        <f>$D82*IF(AX$29&gt;'Inputs &amp; Summary'!$D$5,0,IF(AX$29&gt;VLOOKUP($G82,Lists!$J$17:$K$21,2),IF($M82=Lists!$H$3,IF($K82&lt;1,(($S82/$K82)*((1+'Inputs &amp; Summary'!$D$7)^AX$29)),((INT(AX$29/$K82)-INT((AX$29-1)/$K82))*$S82*((1+'Inputs &amp; Summary'!$D$7)^AX$29))),(_xlfn.WEIBULL.DIST(AX$29,$L82,$K82,FALSE)*$S82*((1+'Inputs &amp; Summary'!$D$7)^AX$29))),IF($M82=Lists!$H$3,IF($K82&lt;1,((($R82*(1-$E82)+$Q82*(1-$F82))/$K82)*((1+'Inputs &amp; Summary'!$D$7)^AX$29)),((INT(AX$29/$K82)-INT((AX$29-1)/$K82))*($R82*(1-$E82)+$Q82*(1-$F82))*((1+'Inputs &amp; Summary'!$D$7)^AX$29))),((_xlfn.WEIBULL.DIST(AX$29,$L82,$K82,FALSE)*($R82*(1-$E82)+$Q82*(1-$F82))*((1+'Inputs &amp; Summary'!$D$7)^AX$29))))))</f>
        <v>0</v>
      </c>
      <c r="AY82" s="114">
        <f>$D82*IF(AY$29&gt;'Inputs &amp; Summary'!$D$5,0,IF(AY$29&gt;VLOOKUP($G82,Lists!$J$17:$K$21,2),IF($M82=Lists!$H$3,IF($K82&lt;1,(($S82/$K82)*((1+'Inputs &amp; Summary'!$D$7)^AY$29)),((INT(AY$29/$K82)-INT((AY$29-1)/$K82))*$S82*((1+'Inputs &amp; Summary'!$D$7)^AY$29))),(_xlfn.WEIBULL.DIST(AY$29,$L82,$K82,FALSE)*$S82*((1+'Inputs &amp; Summary'!$D$7)^AY$29))),IF($M82=Lists!$H$3,IF($K82&lt;1,((($R82*(1-$E82)+$Q82*(1-$F82))/$K82)*((1+'Inputs &amp; Summary'!$D$7)^AY$29)),((INT(AY$29/$K82)-INT((AY$29-1)/$K82))*($R82*(1-$E82)+$Q82*(1-$F82))*((1+'Inputs &amp; Summary'!$D$7)^AY$29))),((_xlfn.WEIBULL.DIST(AY$29,$L82,$K82,FALSE)*($R82*(1-$E82)+$Q82*(1-$F82))*((1+'Inputs &amp; Summary'!$D$7)^AY$29))))))</f>
        <v>0</v>
      </c>
      <c r="AZ82" s="114">
        <f>$D82*IF(AZ$29&gt;'Inputs &amp; Summary'!$D$5,0,IF(AZ$29&gt;VLOOKUP($G82,Lists!$J$17:$K$21,2),IF($M82=Lists!$H$3,IF($K82&lt;1,(($S82/$K82)*((1+'Inputs &amp; Summary'!$D$7)^AZ$29)),((INT(AZ$29/$K82)-INT((AZ$29-1)/$K82))*$S82*((1+'Inputs &amp; Summary'!$D$7)^AZ$29))),(_xlfn.WEIBULL.DIST(AZ$29,$L82,$K82,FALSE)*$S82*((1+'Inputs &amp; Summary'!$D$7)^AZ$29))),IF($M82=Lists!$H$3,IF($K82&lt;1,((($R82*(1-$E82)+$Q82*(1-$F82))/$K82)*((1+'Inputs &amp; Summary'!$D$7)^AZ$29)),((INT(AZ$29/$K82)-INT((AZ$29-1)/$K82))*($R82*(1-$E82)+$Q82*(1-$F82))*((1+'Inputs &amp; Summary'!$D$7)^AZ$29))),((_xlfn.WEIBULL.DIST(AZ$29,$L82,$K82,FALSE)*($R82*(1-$E82)+$Q82*(1-$F82))*((1+'Inputs &amp; Summary'!$D$7)^AZ$29))))))</f>
        <v>0</v>
      </c>
      <c r="BA82" s="114">
        <f>$D82*IF(BA$29&gt;'Inputs &amp; Summary'!$D$5,0,IF(BA$29&gt;VLOOKUP($G82,Lists!$J$17:$K$21,2),IF($M82=Lists!$H$3,IF($K82&lt;1,(($S82/$K82)*((1+'Inputs &amp; Summary'!$D$7)^BA$29)),((INT(BA$29/$K82)-INT((BA$29-1)/$K82))*$S82*((1+'Inputs &amp; Summary'!$D$7)^BA$29))),(_xlfn.WEIBULL.DIST(BA$29,$L82,$K82,FALSE)*$S82*((1+'Inputs &amp; Summary'!$D$7)^BA$29))),IF($M82=Lists!$H$3,IF($K82&lt;1,((($R82*(1-$E82)+$Q82*(1-$F82))/$K82)*((1+'Inputs &amp; Summary'!$D$7)^BA$29)),((INT(BA$29/$K82)-INT((BA$29-1)/$K82))*($R82*(1-$E82)+$Q82*(1-$F82))*((1+'Inputs &amp; Summary'!$D$7)^BA$29))),((_xlfn.WEIBULL.DIST(BA$29,$L82,$K82,FALSE)*($R82*(1-$E82)+$Q82*(1-$F82))*((1+'Inputs &amp; Summary'!$D$7)^BA$29))))))</f>
        <v>0</v>
      </c>
      <c r="BB82" s="114">
        <f>$D82*IF(BB$29&gt;'Inputs &amp; Summary'!$D$5,0,IF(BB$29&gt;VLOOKUP($G82,Lists!$J$17:$K$21,2),IF($M82=Lists!$H$3,IF($K82&lt;1,(($S82/$K82)*((1+'Inputs &amp; Summary'!$D$7)^BB$29)),((INT(BB$29/$K82)-INT((BB$29-1)/$K82))*$S82*((1+'Inputs &amp; Summary'!$D$7)^BB$29))),(_xlfn.WEIBULL.DIST(BB$29,$L82,$K82,FALSE)*$S82*((1+'Inputs &amp; Summary'!$D$7)^BB$29))),IF($M82=Lists!$H$3,IF($K82&lt;1,((($R82*(1-$E82)+$Q82*(1-$F82))/$K82)*((1+'Inputs &amp; Summary'!$D$7)^BB$29)),((INT(BB$29/$K82)-INT((BB$29-1)/$K82))*($R82*(1-$E82)+$Q82*(1-$F82))*((1+'Inputs &amp; Summary'!$D$7)^BB$29))),((_xlfn.WEIBULL.DIST(BB$29,$L82,$K82,FALSE)*($R82*(1-$E82)+$Q82*(1-$F82))*((1+'Inputs &amp; Summary'!$D$7)^BB$29))))))</f>
        <v>0</v>
      </c>
      <c r="BC82" s="114">
        <f>$D82*IF(BC$29&gt;'Inputs &amp; Summary'!$D$5,0,IF(BC$29&gt;VLOOKUP($G82,Lists!$J$17:$K$21,2),IF($M82=Lists!$H$3,IF($K82&lt;1,(($S82/$K82)*((1+'Inputs &amp; Summary'!$D$7)^BC$29)),((INT(BC$29/$K82)-INT((BC$29-1)/$K82))*$S82*((1+'Inputs &amp; Summary'!$D$7)^BC$29))),(_xlfn.WEIBULL.DIST(BC$29,$L82,$K82,FALSE)*$S82*((1+'Inputs &amp; Summary'!$D$7)^BC$29))),IF($M82=Lists!$H$3,IF($K82&lt;1,((($R82*(1-$E82)+$Q82*(1-$F82))/$K82)*((1+'Inputs &amp; Summary'!$D$7)^BC$29)),((INT(BC$29/$K82)-INT((BC$29-1)/$K82))*($R82*(1-$E82)+$Q82*(1-$F82))*((1+'Inputs &amp; Summary'!$D$7)^BC$29))),((_xlfn.WEIBULL.DIST(BC$29,$L82,$K82,FALSE)*($R82*(1-$E82)+$Q82*(1-$F82))*((1+'Inputs &amp; Summary'!$D$7)^BC$29))))))</f>
        <v>0</v>
      </c>
      <c r="BD82" s="114">
        <f>$D82*IF(BD$29&gt;'Inputs &amp; Summary'!$D$5,0,IF(BD$29&gt;VLOOKUP($G82,Lists!$J$17:$K$21,2),IF($M82=Lists!$H$3,IF($K82&lt;1,(($S82/$K82)*((1+'Inputs &amp; Summary'!$D$7)^BD$29)),((INT(BD$29/$K82)-INT((BD$29-1)/$K82))*$S82*((1+'Inputs &amp; Summary'!$D$7)^BD$29))),(_xlfn.WEIBULL.DIST(BD$29,$L82,$K82,FALSE)*$S82*((1+'Inputs &amp; Summary'!$D$7)^BD$29))),IF($M82=Lists!$H$3,IF($K82&lt;1,((($R82*(1-$E82)+$Q82*(1-$F82))/$K82)*((1+'Inputs &amp; Summary'!$D$7)^BD$29)),((INT(BD$29/$K82)-INT((BD$29-1)/$K82))*($R82*(1-$E82)+$Q82*(1-$F82))*((1+'Inputs &amp; Summary'!$D$7)^BD$29))),((_xlfn.WEIBULL.DIST(BD$29,$L82,$K82,FALSE)*($R82*(1-$E82)+$Q82*(1-$F82))*((1+'Inputs &amp; Summary'!$D$7)^BD$29))))))</f>
        <v>0</v>
      </c>
      <c r="BE82" s="114">
        <f>$D82*IF(BE$29&gt;'Inputs &amp; Summary'!$D$5,0,IF(BE$29&gt;VLOOKUP($G82,Lists!$J$17:$K$21,2),IF($M82=Lists!$H$3,IF($K82&lt;1,(($S82/$K82)*((1+'Inputs &amp; Summary'!$D$7)^BE$29)),((INT(BE$29/$K82)-INT((BE$29-1)/$K82))*$S82*((1+'Inputs &amp; Summary'!$D$7)^BE$29))),(_xlfn.WEIBULL.DIST(BE$29,$L82,$K82,FALSE)*$S82*((1+'Inputs &amp; Summary'!$D$7)^BE$29))),IF($M82=Lists!$H$3,IF($K82&lt;1,((($R82*(1-$E82)+$Q82*(1-$F82))/$K82)*((1+'Inputs &amp; Summary'!$D$7)^BE$29)),((INT(BE$29/$K82)-INT((BE$29-1)/$K82))*($R82*(1-$E82)+$Q82*(1-$F82))*((1+'Inputs &amp; Summary'!$D$7)^BE$29))),((_xlfn.WEIBULL.DIST(BE$29,$L82,$K82,FALSE)*($R82*(1-$E82)+$Q82*(1-$F82))*((1+'Inputs &amp; Summary'!$D$7)^BE$29))))))</f>
        <v>0</v>
      </c>
      <c r="BF82" s="114">
        <f>$D82*IF(BF$29&gt;'Inputs &amp; Summary'!$D$5,0,IF(BF$29&gt;VLOOKUP($G82,Lists!$J$17:$K$21,2),IF($M82=Lists!$H$3,IF($K82&lt;1,(($S82/$K82)*((1+'Inputs &amp; Summary'!$D$7)^BF$29)),((INT(BF$29/$K82)-INT((BF$29-1)/$K82))*$S82*((1+'Inputs &amp; Summary'!$D$7)^BF$29))),(_xlfn.WEIBULL.DIST(BF$29,$L82,$K82,FALSE)*$S82*((1+'Inputs &amp; Summary'!$D$7)^BF$29))),IF($M82=Lists!$H$3,IF($K82&lt;1,((($R82*(1-$E82)+$Q82*(1-$F82))/$K82)*((1+'Inputs &amp; Summary'!$D$7)^BF$29)),((INT(BF$29/$K82)-INT((BF$29-1)/$K82))*($R82*(1-$E82)+$Q82*(1-$F82))*((1+'Inputs &amp; Summary'!$D$7)^BF$29))),((_xlfn.WEIBULL.DIST(BF$29,$L82,$K82,FALSE)*($R82*(1-$E82)+$Q82*(1-$F82))*((1+'Inputs &amp; Summary'!$D$7)^BF$29))))))</f>
        <v>0</v>
      </c>
      <c r="BG82" s="114">
        <f>$D82*IF(BG$29&gt;'Inputs &amp; Summary'!$D$5,0,IF(BG$29&gt;VLOOKUP($G82,Lists!$J$17:$K$21,2),IF($M82=Lists!$H$3,IF($K82&lt;1,(($S82/$K82)*((1+'Inputs &amp; Summary'!$D$7)^BG$29)),((INT(BG$29/$K82)-INT((BG$29-1)/$K82))*$S82*((1+'Inputs &amp; Summary'!$D$7)^BG$29))),(_xlfn.WEIBULL.DIST(BG$29,$L82,$K82,FALSE)*$S82*((1+'Inputs &amp; Summary'!$D$7)^BG$29))),IF($M82=Lists!$H$3,IF($K82&lt;1,((($R82*(1-$E82)+$Q82*(1-$F82))/$K82)*((1+'Inputs &amp; Summary'!$D$7)^BG$29)),((INT(BG$29/$K82)-INT((BG$29-1)/$K82))*($R82*(1-$E82)+$Q82*(1-$F82))*((1+'Inputs &amp; Summary'!$D$7)^BG$29))),((_xlfn.WEIBULL.DIST(BG$29,$L82,$K82,FALSE)*($R82*(1-$E82)+$Q82*(1-$F82))*((1+'Inputs &amp; Summary'!$D$7)^BG$29))))))</f>
        <v>0</v>
      </c>
      <c r="BH82" s="114">
        <f>$D82*IF(BH$29&gt;'Inputs &amp; Summary'!$D$5,0,IF(BH$29&gt;VLOOKUP($G82,Lists!$J$17:$K$21,2),IF($M82=Lists!$H$3,IF($K82&lt;1,(($S82/$K82)*((1+'Inputs &amp; Summary'!$D$7)^BH$29)),((INT(BH$29/$K82)-INT((BH$29-1)/$K82))*$S82*((1+'Inputs &amp; Summary'!$D$7)^BH$29))),(_xlfn.WEIBULL.DIST(BH$29,$L82,$K82,FALSE)*$S82*((1+'Inputs &amp; Summary'!$D$7)^BH$29))),IF($M82=Lists!$H$3,IF($K82&lt;1,((($R82*(1-$E82)+$Q82*(1-$F82))/$K82)*((1+'Inputs &amp; Summary'!$D$7)^BH$29)),((INT(BH$29/$K82)-INT((BH$29-1)/$K82))*($R82*(1-$E82)+$Q82*(1-$F82))*((1+'Inputs &amp; Summary'!$D$7)^BH$29))),((_xlfn.WEIBULL.DIST(BH$29,$L82,$K82,FALSE)*($R82*(1-$E82)+$Q82*(1-$F82))*((1+'Inputs &amp; Summary'!$D$7)^BH$29))))))</f>
        <v>0</v>
      </c>
      <c r="BI82" s="114">
        <f>$D82*IF(BI$29&gt;'Inputs &amp; Summary'!$D$5,0,IF(BI$29&gt;VLOOKUP($G82,Lists!$J$17:$K$21,2),IF($M82=Lists!$H$3,IF($K82&lt;1,(($S82/$K82)*((1+'Inputs &amp; Summary'!$D$7)^BI$29)),((INT(BI$29/$K82)-INT((BI$29-1)/$K82))*$S82*((1+'Inputs &amp; Summary'!$D$7)^BI$29))),(_xlfn.WEIBULL.DIST(BI$29,$L82,$K82,FALSE)*$S82*((1+'Inputs &amp; Summary'!$D$7)^BI$29))),IF($M82=Lists!$H$3,IF($K82&lt;1,((($R82*(1-$E82)+$Q82*(1-$F82))/$K82)*((1+'Inputs &amp; Summary'!$D$7)^BI$29)),((INT(BI$29/$K82)-INT((BI$29-1)/$K82))*($R82*(1-$E82)+$Q82*(1-$F82))*((1+'Inputs &amp; Summary'!$D$7)^BI$29))),((_xlfn.WEIBULL.DIST(BI$29,$L82,$K82,FALSE)*($R82*(1-$E82)+$Q82*(1-$F82))*((1+'Inputs &amp; Summary'!$D$7)^BI$29))))))</f>
        <v>0</v>
      </c>
      <c r="BJ82" s="114">
        <f>$D82*IF(BJ$29&gt;'Inputs &amp; Summary'!$D$5,0,IF(BJ$29&gt;VLOOKUP($G82,Lists!$J$17:$K$21,2),IF($M82=Lists!$H$3,IF($K82&lt;1,(($S82/$K82)*((1+'Inputs &amp; Summary'!$D$7)^BJ$29)),((INT(BJ$29/$K82)-INT((BJ$29-1)/$K82))*$S82*((1+'Inputs &amp; Summary'!$D$7)^BJ$29))),(_xlfn.WEIBULL.DIST(BJ$29,$L82,$K82,FALSE)*$S82*((1+'Inputs &amp; Summary'!$D$7)^BJ$29))),IF($M82=Lists!$H$3,IF($K82&lt;1,((($R82*(1-$E82)+$Q82*(1-$F82))/$K82)*((1+'Inputs &amp; Summary'!$D$7)^BJ$29)),((INT(BJ$29/$K82)-INT((BJ$29-1)/$K82))*($R82*(1-$E82)+$Q82*(1-$F82))*((1+'Inputs &amp; Summary'!$D$7)^BJ$29))),((_xlfn.WEIBULL.DIST(BJ$29,$L82,$K82,FALSE)*($R82*(1-$E82)+$Q82*(1-$F82))*((1+'Inputs &amp; Summary'!$D$7)^BJ$29))))))</f>
        <v>0</v>
      </c>
      <c r="BK82" s="114">
        <f>$D82*IF(BK$29&gt;'Inputs &amp; Summary'!$D$5,0,IF(BK$29&gt;VLOOKUP($G82,Lists!$J$17:$K$21,2),IF($M82=Lists!$H$3,IF($K82&lt;1,(($S82/$K82)*((1+'Inputs &amp; Summary'!$D$7)^BK$29)),((INT(BK$29/$K82)-INT((BK$29-1)/$K82))*$S82*((1+'Inputs &amp; Summary'!$D$7)^BK$29))),(_xlfn.WEIBULL.DIST(BK$29,$L82,$K82,FALSE)*$S82*((1+'Inputs &amp; Summary'!$D$7)^BK$29))),IF($M82=Lists!$H$3,IF($K82&lt;1,((($R82*(1-$E82)+$Q82*(1-$F82))/$K82)*((1+'Inputs &amp; Summary'!$D$7)^BK$29)),((INT(BK$29/$K82)-INT((BK$29-1)/$K82))*($R82*(1-$E82)+$Q82*(1-$F82))*((1+'Inputs &amp; Summary'!$D$7)^BK$29))),((_xlfn.WEIBULL.DIST(BK$29,$L82,$K82,FALSE)*($R82*(1-$E82)+$Q82*(1-$F82))*((1+'Inputs &amp; Summary'!$D$7)^BK$29))))))</f>
        <v>0</v>
      </c>
      <c r="BL82" s="114">
        <f>$D82*IF(BL$29&gt;'Inputs &amp; Summary'!$D$5,0,IF(BL$29&gt;VLOOKUP($G82,Lists!$J$17:$K$21,2),IF($M82=Lists!$H$3,IF($K82&lt;1,(($S82/$K82)*((1+'Inputs &amp; Summary'!$D$7)^BL$29)),((INT(BL$29/$K82)-INT((BL$29-1)/$K82))*$S82*((1+'Inputs &amp; Summary'!$D$7)^BL$29))),(_xlfn.WEIBULL.DIST(BL$29,$L82,$K82,FALSE)*$S82*((1+'Inputs &amp; Summary'!$D$7)^BL$29))),IF($M82=Lists!$H$3,IF($K82&lt;1,((($R82*(1-$E82)+$Q82*(1-$F82))/$K82)*((1+'Inputs &amp; Summary'!$D$7)^BL$29)),((INT(BL$29/$K82)-INT((BL$29-1)/$K82))*($R82*(1-$E82)+$Q82*(1-$F82))*((1+'Inputs &amp; Summary'!$D$7)^BL$29))),((_xlfn.WEIBULL.DIST(BL$29,$L82,$K82,FALSE)*($R82*(1-$E82)+$Q82*(1-$F82))*((1+'Inputs &amp; Summary'!$D$7)^BL$29))))))</f>
        <v>0</v>
      </c>
    </row>
    <row r="83" spans="1:64" s="1" customFormat="1" x14ac:dyDescent="0.3">
      <c r="A83" s="79" t="s">
        <v>246</v>
      </c>
      <c r="B83" s="33" t="s">
        <v>152</v>
      </c>
      <c r="C83" s="33" t="s">
        <v>17</v>
      </c>
      <c r="D83" s="68">
        <v>1</v>
      </c>
      <c r="E83" s="68">
        <v>1</v>
      </c>
      <c r="F83" s="68">
        <v>1</v>
      </c>
      <c r="G83" s="213" t="s">
        <v>432</v>
      </c>
      <c r="H83" s="34" t="s">
        <v>288</v>
      </c>
      <c r="I83" s="34" t="s">
        <v>99</v>
      </c>
      <c r="J83" s="33">
        <f>VLOOKUP(I83,'Labor Rates'!$A$1:$B$16,2)</f>
        <v>24.03846153846154</v>
      </c>
      <c r="K83" s="35">
        <v>25</v>
      </c>
      <c r="L83" s="35">
        <v>1</v>
      </c>
      <c r="M83" s="36" t="s">
        <v>249</v>
      </c>
      <c r="N83" s="84">
        <f>'Inputs &amp; Summary'!$D$30</f>
        <v>1</v>
      </c>
      <c r="O83" s="35">
        <v>0.08</v>
      </c>
      <c r="P83" s="5">
        <v>0</v>
      </c>
      <c r="Q83" s="73">
        <f t="shared" si="11"/>
        <v>1.9230769230769234</v>
      </c>
      <c r="R83" s="73">
        <f t="shared" si="12"/>
        <v>0</v>
      </c>
      <c r="S83" s="74">
        <f t="shared" si="13"/>
        <v>1.9230769230769234</v>
      </c>
      <c r="T83" s="88"/>
      <c r="U83" s="80"/>
      <c r="V83" s="87">
        <f t="shared" si="14"/>
        <v>2.8170676988778325E-2</v>
      </c>
      <c r="W83" s="87">
        <f>NPV('Inputs &amp; Summary'!$D$6,Y83:BL83)</f>
        <v>0.20341696639687393</v>
      </c>
      <c r="X83" s="90">
        <f t="shared" si="15"/>
        <v>2.8810972250317843E-6</v>
      </c>
      <c r="Y83" s="114">
        <f>$D83*IF(Y$29&gt;'Inputs &amp; Summary'!$D$5,0,IF(Y$29&gt;VLOOKUP($G83,Lists!$J$17:$K$21,2),IF($M83=Lists!$H$3,IF($K83&lt;1,(($S83/$K83)*((1+'Inputs &amp; Summary'!$D$7)^Y$29)),((INT(Y$29/$K83)-INT((Y$29-1)/$K83))*$S83*((1+'Inputs &amp; Summary'!$D$7)^Y$29))),(_xlfn.WEIBULL.DIST(Y$29,$L83,$K83,FALSE)*$S83*((1+'Inputs &amp; Summary'!$D$7)^Y$29))),IF($M83=Lists!$H$3,IF($K83&lt;1,((($R83*(1-$E83)+$Q83*(1-$F83))/$K83)*((1+'Inputs &amp; Summary'!$D$7)^Y$29)),((INT(Y$29/$K83)-INT((Y$29-1)/$K83))*($R83*(1-$E83)+$Q83*(1-$F83))*((1+'Inputs &amp; Summary'!$D$7)^Y$29))),((_xlfn.WEIBULL.DIST(Y$29,$L83,$K83,FALSE)*($R83*(1-$E83)+$Q83*(1-$F83))*((1+'Inputs &amp; Summary'!$D$7)^Y$29))))))</f>
        <v>0</v>
      </c>
      <c r="Z83" s="114">
        <f>$D83*IF(Z$29&gt;'Inputs &amp; Summary'!$D$5,0,IF(Z$29&gt;VLOOKUP($G83,Lists!$J$17:$K$21,2),IF($M83=Lists!$H$3,IF($K83&lt;1,(($S83/$K83)*((1+'Inputs &amp; Summary'!$D$7)^Z$29)),((INT(Z$29/$K83)-INT((Z$29-1)/$K83))*$S83*((1+'Inputs &amp; Summary'!$D$7)^Z$29))),(_xlfn.WEIBULL.DIST(Z$29,$L83,$K83,FALSE)*$S83*((1+'Inputs &amp; Summary'!$D$7)^Z$29))),IF($M83=Lists!$H$3,IF($K83&lt;1,((($R83*(1-$E83)+$Q83*(1-$F83))/$K83)*((1+'Inputs &amp; Summary'!$D$7)^Z$29)),((INT(Z$29/$K83)-INT((Z$29-1)/$K83))*($R83*(1-$E83)+$Q83*(1-$F83))*((1+'Inputs &amp; Summary'!$D$7)^Z$29))),((_xlfn.WEIBULL.DIST(Z$29,$L83,$K83,FALSE)*($R83*(1-$E83)+$Q83*(1-$F83))*((1+'Inputs &amp; Summary'!$D$7)^Z$29))))))</f>
        <v>0</v>
      </c>
      <c r="AA83" s="114">
        <f>$D83*IF(AA$29&gt;'Inputs &amp; Summary'!$D$5,0,IF(AA$29&gt;VLOOKUP($G83,Lists!$J$17:$K$21,2),IF($M83=Lists!$H$3,IF($K83&lt;1,(($S83/$K83)*((1+'Inputs &amp; Summary'!$D$7)^AA$29)),((INT(AA$29/$K83)-INT((AA$29-1)/$K83))*$S83*((1+'Inputs &amp; Summary'!$D$7)^AA$29))),(_xlfn.WEIBULL.DIST(AA$29,$L83,$K83,FALSE)*$S83*((1+'Inputs &amp; Summary'!$D$7)^AA$29))),IF($M83=Lists!$H$3,IF($K83&lt;1,((($R83*(1-$E83)+$Q83*(1-$F83))/$K83)*((1+'Inputs &amp; Summary'!$D$7)^AA$29)),((INT(AA$29/$K83)-INT((AA$29-1)/$K83))*($R83*(1-$E83)+$Q83*(1-$F83))*((1+'Inputs &amp; Summary'!$D$7)^AA$29))),((_xlfn.WEIBULL.DIST(AA$29,$L83,$K83,FALSE)*($R83*(1-$E83)+$Q83*(1-$F83))*((1+'Inputs &amp; Summary'!$D$7)^AA$29))))))</f>
        <v>0</v>
      </c>
      <c r="AB83" s="114">
        <f>$D83*IF(AB$29&gt;'Inputs &amp; Summary'!$D$5,0,IF(AB$29&gt;VLOOKUP($G83,Lists!$J$17:$K$21,2),IF($M83=Lists!$H$3,IF($K83&lt;1,(($S83/$K83)*((1+'Inputs &amp; Summary'!$D$7)^AB$29)),((INT(AB$29/$K83)-INT((AB$29-1)/$K83))*$S83*((1+'Inputs &amp; Summary'!$D$7)^AB$29))),(_xlfn.WEIBULL.DIST(AB$29,$L83,$K83,FALSE)*$S83*((1+'Inputs &amp; Summary'!$D$7)^AB$29))),IF($M83=Lists!$H$3,IF($K83&lt;1,((($R83*(1-$E83)+$Q83*(1-$F83))/$K83)*((1+'Inputs &amp; Summary'!$D$7)^AB$29)),((INT(AB$29/$K83)-INT((AB$29-1)/$K83))*($R83*(1-$E83)+$Q83*(1-$F83))*((1+'Inputs &amp; Summary'!$D$7)^AB$29))),((_xlfn.WEIBULL.DIST(AB$29,$L83,$K83,FALSE)*($R83*(1-$E83)+$Q83*(1-$F83))*((1+'Inputs &amp; Summary'!$D$7)^AB$29))))))</f>
        <v>0</v>
      </c>
      <c r="AC83" s="114">
        <f>$D83*IF(AC$29&gt;'Inputs &amp; Summary'!$D$5,0,IF(AC$29&gt;VLOOKUP($G83,Lists!$J$17:$K$21,2),IF($M83=Lists!$H$3,IF($K83&lt;1,(($S83/$K83)*((1+'Inputs &amp; Summary'!$D$7)^AC$29)),((INT(AC$29/$K83)-INT((AC$29-1)/$K83))*$S83*((1+'Inputs &amp; Summary'!$D$7)^AC$29))),(_xlfn.WEIBULL.DIST(AC$29,$L83,$K83,FALSE)*$S83*((1+'Inputs &amp; Summary'!$D$7)^AC$29))),IF($M83=Lists!$H$3,IF($K83&lt;1,((($R83*(1-$E83)+$Q83*(1-$F83))/$K83)*((1+'Inputs &amp; Summary'!$D$7)^AC$29)),((INT(AC$29/$K83)-INT((AC$29-1)/$K83))*($R83*(1-$E83)+$Q83*(1-$F83))*((1+'Inputs &amp; Summary'!$D$7)^AC$29))),((_xlfn.WEIBULL.DIST(AC$29,$L83,$K83,FALSE)*($R83*(1-$E83)+$Q83*(1-$F83))*((1+'Inputs &amp; Summary'!$D$7)^AC$29))))))</f>
        <v>0</v>
      </c>
      <c r="AD83" s="114">
        <f>$D83*IF(AD$29&gt;'Inputs &amp; Summary'!$D$5,0,IF(AD$29&gt;VLOOKUP($G83,Lists!$J$17:$K$21,2),IF($M83=Lists!$H$3,IF($K83&lt;1,(($S83/$K83)*((1+'Inputs &amp; Summary'!$D$7)^AD$29)),((INT(AD$29/$K83)-INT((AD$29-1)/$K83))*$S83*((1+'Inputs &amp; Summary'!$D$7)^AD$29))),(_xlfn.WEIBULL.DIST(AD$29,$L83,$K83,FALSE)*$S83*((1+'Inputs &amp; Summary'!$D$7)^AD$29))),IF($M83=Lists!$H$3,IF($K83&lt;1,((($R83*(1-$E83)+$Q83*(1-$F83))/$K83)*((1+'Inputs &amp; Summary'!$D$7)^AD$29)),((INT(AD$29/$K83)-INT((AD$29-1)/$K83))*($R83*(1-$E83)+$Q83*(1-$F83))*((1+'Inputs &amp; Summary'!$D$7)^AD$29))),((_xlfn.WEIBULL.DIST(AD$29,$L83,$K83,FALSE)*($R83*(1-$E83)+$Q83*(1-$F83))*((1+'Inputs &amp; Summary'!$D$7)^AD$29))))))</f>
        <v>0</v>
      </c>
      <c r="AE83" s="114">
        <f>$D83*IF(AE$29&gt;'Inputs &amp; Summary'!$D$5,0,IF(AE$29&gt;VLOOKUP($G83,Lists!$J$17:$K$21,2),IF($M83=Lists!$H$3,IF($K83&lt;1,(($S83/$K83)*((1+'Inputs &amp; Summary'!$D$7)^AE$29)),((INT(AE$29/$K83)-INT((AE$29-1)/$K83))*$S83*((1+'Inputs &amp; Summary'!$D$7)^AE$29))),(_xlfn.WEIBULL.DIST(AE$29,$L83,$K83,FALSE)*$S83*((1+'Inputs &amp; Summary'!$D$7)^AE$29))),IF($M83=Lists!$H$3,IF($K83&lt;1,((($R83*(1-$E83)+$Q83*(1-$F83))/$K83)*((1+'Inputs &amp; Summary'!$D$7)^AE$29)),((INT(AE$29/$K83)-INT((AE$29-1)/$K83))*($R83*(1-$E83)+$Q83*(1-$F83))*((1+'Inputs &amp; Summary'!$D$7)^AE$29))),((_xlfn.WEIBULL.DIST(AE$29,$L83,$K83,FALSE)*($R83*(1-$E83)+$Q83*(1-$F83))*((1+'Inputs &amp; Summary'!$D$7)^AE$29))))))</f>
        <v>0</v>
      </c>
      <c r="AF83" s="114">
        <f>$D83*IF(AF$29&gt;'Inputs &amp; Summary'!$D$5,0,IF(AF$29&gt;VLOOKUP($G83,Lists!$J$17:$K$21,2),IF($M83=Lists!$H$3,IF($K83&lt;1,(($S83/$K83)*((1+'Inputs &amp; Summary'!$D$7)^AF$29)),((INT(AF$29/$K83)-INT((AF$29-1)/$K83))*$S83*((1+'Inputs &amp; Summary'!$D$7)^AF$29))),(_xlfn.WEIBULL.DIST(AF$29,$L83,$K83,FALSE)*$S83*((1+'Inputs &amp; Summary'!$D$7)^AF$29))),IF($M83=Lists!$H$3,IF($K83&lt;1,((($R83*(1-$E83)+$Q83*(1-$F83))/$K83)*((1+'Inputs &amp; Summary'!$D$7)^AF$29)),((INT(AF$29/$K83)-INT((AF$29-1)/$K83))*($R83*(1-$E83)+$Q83*(1-$F83))*((1+'Inputs &amp; Summary'!$D$7)^AF$29))),((_xlfn.WEIBULL.DIST(AF$29,$L83,$K83,FALSE)*($R83*(1-$E83)+$Q83*(1-$F83))*((1+'Inputs &amp; Summary'!$D$7)^AF$29))))))</f>
        <v>0</v>
      </c>
      <c r="AG83" s="114">
        <f>$D83*IF(AG$29&gt;'Inputs &amp; Summary'!$D$5,0,IF(AG$29&gt;VLOOKUP($G83,Lists!$J$17:$K$21,2),IF($M83=Lists!$H$3,IF($K83&lt;1,(($S83/$K83)*((1+'Inputs &amp; Summary'!$D$7)^AG$29)),((INT(AG$29/$K83)-INT((AG$29-1)/$K83))*$S83*((1+'Inputs &amp; Summary'!$D$7)^AG$29))),(_xlfn.WEIBULL.DIST(AG$29,$L83,$K83,FALSE)*$S83*((1+'Inputs &amp; Summary'!$D$7)^AG$29))),IF($M83=Lists!$H$3,IF($K83&lt;1,((($R83*(1-$E83)+$Q83*(1-$F83))/$K83)*((1+'Inputs &amp; Summary'!$D$7)^AG$29)),((INT(AG$29/$K83)-INT((AG$29-1)/$K83))*($R83*(1-$E83)+$Q83*(1-$F83))*((1+'Inputs &amp; Summary'!$D$7)^AG$29))),((_xlfn.WEIBULL.DIST(AG$29,$L83,$K83,FALSE)*($R83*(1-$E83)+$Q83*(1-$F83))*((1+'Inputs &amp; Summary'!$D$7)^AG$29))))))</f>
        <v>0</v>
      </c>
      <c r="AH83" s="114">
        <f>$D83*IF(AH$29&gt;'Inputs &amp; Summary'!$D$5,0,IF(AH$29&gt;VLOOKUP($G83,Lists!$J$17:$K$21,2),IF($M83=Lists!$H$3,IF($K83&lt;1,(($S83/$K83)*((1+'Inputs &amp; Summary'!$D$7)^AH$29)),((INT(AH$29/$K83)-INT((AH$29-1)/$K83))*$S83*((1+'Inputs &amp; Summary'!$D$7)^AH$29))),(_xlfn.WEIBULL.DIST(AH$29,$L83,$K83,FALSE)*$S83*((1+'Inputs &amp; Summary'!$D$7)^AH$29))),IF($M83=Lists!$H$3,IF($K83&lt;1,((($R83*(1-$E83)+$Q83*(1-$F83))/$K83)*((1+'Inputs &amp; Summary'!$D$7)^AH$29)),((INT(AH$29/$K83)-INT((AH$29-1)/$K83))*($R83*(1-$E83)+$Q83*(1-$F83))*((1+'Inputs &amp; Summary'!$D$7)^AH$29))),((_xlfn.WEIBULL.DIST(AH$29,$L83,$K83,FALSE)*($R83*(1-$E83)+$Q83*(1-$F83))*((1+'Inputs &amp; Summary'!$D$7)^AH$29))))))</f>
        <v>0</v>
      </c>
      <c r="AI83" s="114">
        <f>$D83*IF(AI$29&gt;'Inputs &amp; Summary'!$D$5,0,IF(AI$29&gt;VLOOKUP($G83,Lists!$J$17:$K$21,2),IF($M83=Lists!$H$3,IF($K83&lt;1,(($S83/$K83)*((1+'Inputs &amp; Summary'!$D$7)^AI$29)),((INT(AI$29/$K83)-INT((AI$29-1)/$K83))*$S83*((1+'Inputs &amp; Summary'!$D$7)^AI$29))),(_xlfn.WEIBULL.DIST(AI$29,$L83,$K83,FALSE)*$S83*((1+'Inputs &amp; Summary'!$D$7)^AI$29))),IF($M83=Lists!$H$3,IF($K83&lt;1,((($R83*(1-$E83)+$Q83*(1-$F83))/$K83)*((1+'Inputs &amp; Summary'!$D$7)^AI$29)),((INT(AI$29/$K83)-INT((AI$29-1)/$K83))*($R83*(1-$E83)+$Q83*(1-$F83))*((1+'Inputs &amp; Summary'!$D$7)^AI$29))),((_xlfn.WEIBULL.DIST(AI$29,$L83,$K83,FALSE)*($R83*(1-$E83)+$Q83*(1-$F83))*((1+'Inputs &amp; Summary'!$D$7)^AI$29))))))</f>
        <v>6.1598333818862927E-2</v>
      </c>
      <c r="AJ83" s="114">
        <f>$D83*IF(AJ$29&gt;'Inputs &amp; Summary'!$D$5,0,IF(AJ$29&gt;VLOOKUP($G83,Lists!$J$17:$K$21,2),IF($M83=Lists!$H$3,IF($K83&lt;1,(($S83/$K83)*((1+'Inputs &amp; Summary'!$D$7)^AJ$29)),((INT(AJ$29/$K83)-INT((AJ$29-1)/$K83))*$S83*((1+'Inputs &amp; Summary'!$D$7)^AJ$29))),(_xlfn.WEIBULL.DIST(AJ$29,$L83,$K83,FALSE)*$S83*((1+'Inputs &amp; Summary'!$D$7)^AJ$29))),IF($M83=Lists!$H$3,IF($K83&lt;1,((($R83*(1-$E83)+$Q83*(1-$F83))/$K83)*((1+'Inputs &amp; Summary'!$D$7)^AJ$29)),((INT(AJ$29/$K83)-INT((AJ$29-1)/$K83))*($R83*(1-$E83)+$Q83*(1-$F83))*((1+'Inputs &amp; Summary'!$D$7)^AJ$29))),((_xlfn.WEIBULL.DIST(AJ$29,$L83,$K83,FALSE)*($R83*(1-$E83)+$Q83*(1-$F83))*((1+'Inputs &amp; Summary'!$D$7)^AJ$29))))))</f>
        <v>6.0366689174593757E-2</v>
      </c>
      <c r="AK83" s="114">
        <f>$D83*IF(AK$29&gt;'Inputs &amp; Summary'!$D$5,0,IF(AK$29&gt;VLOOKUP($G83,Lists!$J$17:$K$21,2),IF($M83=Lists!$H$3,IF($K83&lt;1,(($S83/$K83)*((1+'Inputs &amp; Summary'!$D$7)^AK$29)),((INT(AK$29/$K83)-INT((AK$29-1)/$K83))*$S83*((1+'Inputs &amp; Summary'!$D$7)^AK$29))),(_xlfn.WEIBULL.DIST(AK$29,$L83,$K83,FALSE)*$S83*((1+'Inputs &amp; Summary'!$D$7)^AK$29))),IF($M83=Lists!$H$3,IF($K83&lt;1,((($R83*(1-$E83)+$Q83*(1-$F83))/$K83)*((1+'Inputs &amp; Summary'!$D$7)^AK$29)),((INT(AK$29/$K83)-INT((AK$29-1)/$K83))*($R83*(1-$E83)+$Q83*(1-$F83))*((1+'Inputs &amp; Summary'!$D$7)^AK$29))),((_xlfn.WEIBULL.DIST(AK$29,$L83,$K83,FALSE)*($R83*(1-$E83)+$Q83*(1-$F83))*((1+'Inputs &amp; Summary'!$D$7)^AK$29))))))</f>
        <v>5.9159670984251379E-2</v>
      </c>
      <c r="AL83" s="114">
        <f>$D83*IF(AL$29&gt;'Inputs &amp; Summary'!$D$5,0,IF(AL$29&gt;VLOOKUP($G83,Lists!$J$17:$K$21,2),IF($M83=Lists!$H$3,IF($K83&lt;1,(($S83/$K83)*((1+'Inputs &amp; Summary'!$D$7)^AL$29)),((INT(AL$29/$K83)-INT((AL$29-1)/$K83))*$S83*((1+'Inputs &amp; Summary'!$D$7)^AL$29))),(_xlfn.WEIBULL.DIST(AL$29,$L83,$K83,FALSE)*$S83*((1+'Inputs &amp; Summary'!$D$7)^AL$29))),IF($M83=Lists!$H$3,IF($K83&lt;1,((($R83*(1-$E83)+$Q83*(1-$F83))/$K83)*((1+'Inputs &amp; Summary'!$D$7)^AL$29)),((INT(AL$29/$K83)-INT((AL$29-1)/$K83))*($R83*(1-$E83)+$Q83*(1-$F83))*((1+'Inputs &amp; Summary'!$D$7)^AL$29))),((_xlfn.WEIBULL.DIST(AL$29,$L83,$K83,FALSE)*($R83*(1-$E83)+$Q83*(1-$F83))*((1+'Inputs &amp; Summary'!$D$7)^AL$29))))))</f>
        <v>5.7976786847502744E-2</v>
      </c>
      <c r="AM83" s="114">
        <f>$D83*IF(AM$29&gt;'Inputs &amp; Summary'!$D$5,0,IF(AM$29&gt;VLOOKUP($G83,Lists!$J$17:$K$21,2),IF($M83=Lists!$H$3,IF($K83&lt;1,(($S83/$K83)*((1+'Inputs &amp; Summary'!$D$7)^AM$29)),((INT(AM$29/$K83)-INT((AM$29-1)/$K83))*$S83*((1+'Inputs &amp; Summary'!$D$7)^AM$29))),(_xlfn.WEIBULL.DIST(AM$29,$L83,$K83,FALSE)*$S83*((1+'Inputs &amp; Summary'!$D$7)^AM$29))),IF($M83=Lists!$H$3,IF($K83&lt;1,((($R83*(1-$E83)+$Q83*(1-$F83))/$K83)*((1+'Inputs &amp; Summary'!$D$7)^AM$29)),((INT(AM$29/$K83)-INT((AM$29-1)/$K83))*($R83*(1-$E83)+$Q83*(1-$F83))*((1+'Inputs &amp; Summary'!$D$7)^AM$29))),((_xlfn.WEIBULL.DIST(AM$29,$L83,$K83,FALSE)*($R83*(1-$E83)+$Q83*(1-$F83))*((1+'Inputs &amp; Summary'!$D$7)^AM$29))))))</f>
        <v>5.681755420944725E-2</v>
      </c>
      <c r="AN83" s="114">
        <f>$D83*IF(AN$29&gt;'Inputs &amp; Summary'!$D$5,0,IF(AN$29&gt;VLOOKUP($G83,Lists!$J$17:$K$21,2),IF($M83=Lists!$H$3,IF($K83&lt;1,(($S83/$K83)*((1+'Inputs &amp; Summary'!$D$7)^AN$29)),((INT(AN$29/$K83)-INT((AN$29-1)/$K83))*$S83*((1+'Inputs &amp; Summary'!$D$7)^AN$29))),(_xlfn.WEIBULL.DIST(AN$29,$L83,$K83,FALSE)*$S83*((1+'Inputs &amp; Summary'!$D$7)^AN$29))),IF($M83=Lists!$H$3,IF($K83&lt;1,((($R83*(1-$E83)+$Q83*(1-$F83))/$K83)*((1+'Inputs &amp; Summary'!$D$7)^AN$29)),((INT(AN$29/$K83)-INT((AN$29-1)/$K83))*($R83*(1-$E83)+$Q83*(1-$F83))*((1+'Inputs &amp; Summary'!$D$7)^AN$29))),((_xlfn.WEIBULL.DIST(AN$29,$L83,$K83,FALSE)*($R83*(1-$E83)+$Q83*(1-$F83))*((1+'Inputs &amp; Summary'!$D$7)^AN$29))))))</f>
        <v>5.5681500163759591E-2</v>
      </c>
      <c r="AO83" s="114">
        <f>$D83*IF(AO$29&gt;'Inputs &amp; Summary'!$D$5,0,IF(AO$29&gt;VLOOKUP($G83,Lists!$J$17:$K$21,2),IF($M83=Lists!$H$3,IF($K83&lt;1,(($S83/$K83)*((1+'Inputs &amp; Summary'!$D$7)^AO$29)),((INT(AO$29/$K83)-INT((AO$29-1)/$K83))*$S83*((1+'Inputs &amp; Summary'!$D$7)^AO$29))),(_xlfn.WEIBULL.DIST(AO$29,$L83,$K83,FALSE)*$S83*((1+'Inputs &amp; Summary'!$D$7)^AO$29))),IF($M83=Lists!$H$3,IF($K83&lt;1,((($R83*(1-$E83)+$Q83*(1-$F83))/$K83)*((1+'Inputs &amp; Summary'!$D$7)^AO$29)),((INT(AO$29/$K83)-INT((AO$29-1)/$K83))*($R83*(1-$E83)+$Q83*(1-$F83))*((1+'Inputs &amp; Summary'!$D$7)^AO$29))),((_xlfn.WEIBULL.DIST(AO$29,$L83,$K83,FALSE)*($R83*(1-$E83)+$Q83*(1-$F83))*((1+'Inputs &amp; Summary'!$D$7)^AO$29))))))</f>
        <v>5.4568161259768537E-2</v>
      </c>
      <c r="AP83" s="114">
        <f>$D83*IF(AP$29&gt;'Inputs &amp; Summary'!$D$5,0,IF(AP$29&gt;VLOOKUP($G83,Lists!$J$17:$K$21,2),IF($M83=Lists!$H$3,IF($K83&lt;1,(($S83/$K83)*((1+'Inputs &amp; Summary'!$D$7)^AP$29)),((INT(AP$29/$K83)-INT((AP$29-1)/$K83))*$S83*((1+'Inputs &amp; Summary'!$D$7)^AP$29))),(_xlfn.WEIBULL.DIST(AP$29,$L83,$K83,FALSE)*$S83*((1+'Inputs &amp; Summary'!$D$7)^AP$29))),IF($M83=Lists!$H$3,IF($K83&lt;1,((($R83*(1-$E83)+$Q83*(1-$F83))/$K83)*((1+'Inputs &amp; Summary'!$D$7)^AP$29)),((INT(AP$29/$K83)-INT((AP$29-1)/$K83))*($R83*(1-$E83)+$Q83*(1-$F83))*((1+'Inputs &amp; Summary'!$D$7)^AP$29))),((_xlfn.WEIBULL.DIST(AP$29,$L83,$K83,FALSE)*($R83*(1-$E83)+$Q83*(1-$F83))*((1+'Inputs &amp; Summary'!$D$7)^AP$29))))))</f>
        <v>5.3477083313393479E-2</v>
      </c>
      <c r="AQ83" s="114">
        <f>$D83*IF(AQ$29&gt;'Inputs &amp; Summary'!$D$5,0,IF(AQ$29&gt;VLOOKUP($G83,Lists!$J$17:$K$21,2),IF($M83=Lists!$H$3,IF($K83&lt;1,(($S83/$K83)*((1+'Inputs &amp; Summary'!$D$7)^AQ$29)),((INT(AQ$29/$K83)-INT((AQ$29-1)/$K83))*$S83*((1+'Inputs &amp; Summary'!$D$7)^AQ$29))),(_xlfn.WEIBULL.DIST(AQ$29,$L83,$K83,FALSE)*$S83*((1+'Inputs &amp; Summary'!$D$7)^AQ$29))),IF($M83=Lists!$H$3,IF($K83&lt;1,((($R83*(1-$E83)+$Q83*(1-$F83))/$K83)*((1+'Inputs &amp; Summary'!$D$7)^AQ$29)),((INT(AQ$29/$K83)-INT((AQ$29-1)/$K83))*($R83*(1-$E83)+$Q83*(1-$F83))*((1+'Inputs &amp; Summary'!$D$7)^AQ$29))),((_xlfn.WEIBULL.DIST(AQ$29,$L83,$K83,FALSE)*($R83*(1-$E83)+$Q83*(1-$F83))*((1+'Inputs &amp; Summary'!$D$7)^AQ$29))))))</f>
        <v>5.2407821221860926E-2</v>
      </c>
      <c r="AR83" s="114">
        <f>$D83*IF(AR$29&gt;'Inputs &amp; Summary'!$D$5,0,IF(AR$29&gt;VLOOKUP($G83,Lists!$J$17:$K$21,2),IF($M83=Lists!$H$3,IF($K83&lt;1,(($S83/$K83)*((1+'Inputs &amp; Summary'!$D$7)^AR$29)),((INT(AR$29/$K83)-INT((AR$29-1)/$K83))*$S83*((1+'Inputs &amp; Summary'!$D$7)^AR$29))),(_xlfn.WEIBULL.DIST(AR$29,$L83,$K83,FALSE)*$S83*((1+'Inputs &amp; Summary'!$D$7)^AR$29))),IF($M83=Lists!$H$3,IF($K83&lt;1,((($R83*(1-$E83)+$Q83*(1-$F83))/$K83)*((1+'Inputs &amp; Summary'!$D$7)^AR$29)),((INT(AR$29/$K83)-INT((AR$29-1)/$K83))*($R83*(1-$E83)+$Q83*(1-$F83))*((1+'Inputs &amp; Summary'!$D$7)^AR$29))),((_xlfn.WEIBULL.DIST(AR$29,$L83,$K83,FALSE)*($R83*(1-$E83)+$Q83*(1-$F83))*((1+'Inputs &amp; Summary'!$D$7)^AR$29))))))</f>
        <v>5.135993878212592E-2</v>
      </c>
      <c r="AS83" s="114">
        <f>$D83*IF(AS$29&gt;'Inputs &amp; Summary'!$D$5,0,IF(AS$29&gt;VLOOKUP($G83,Lists!$J$17:$K$21,2),IF($M83=Lists!$H$3,IF($K83&lt;1,(($S83/$K83)*((1+'Inputs &amp; Summary'!$D$7)^AS$29)),((INT(AS$29/$K83)-INT((AS$29-1)/$K83))*$S83*((1+'Inputs &amp; Summary'!$D$7)^AS$29))),(_xlfn.WEIBULL.DIST(AS$29,$L83,$K83,FALSE)*$S83*((1+'Inputs &amp; Summary'!$D$7)^AS$29))),IF($M83=Lists!$H$3,IF($K83&lt;1,((($R83*(1-$E83)+$Q83*(1-$F83))/$K83)*((1+'Inputs &amp; Summary'!$D$7)^AS$29)),((INT(AS$29/$K83)-INT((AS$29-1)/$K83))*($R83*(1-$E83)+$Q83*(1-$F83))*((1+'Inputs &amp; Summary'!$D$7)^AS$29))),((_xlfn.WEIBULL.DIST(AS$29,$L83,$K83,FALSE)*($R83*(1-$E83)+$Q83*(1-$F83))*((1+'Inputs &amp; Summary'!$D$7)^AS$29))))))</f>
        <v>0</v>
      </c>
      <c r="AT83" s="114">
        <f>$D83*IF(AT$29&gt;'Inputs &amp; Summary'!$D$5,0,IF(AT$29&gt;VLOOKUP($G83,Lists!$J$17:$K$21,2),IF($M83=Lists!$H$3,IF($K83&lt;1,(($S83/$K83)*((1+'Inputs &amp; Summary'!$D$7)^AT$29)),((INT(AT$29/$K83)-INT((AT$29-1)/$K83))*$S83*((1+'Inputs &amp; Summary'!$D$7)^AT$29))),(_xlfn.WEIBULL.DIST(AT$29,$L83,$K83,FALSE)*$S83*((1+'Inputs &amp; Summary'!$D$7)^AT$29))),IF($M83=Lists!$H$3,IF($K83&lt;1,((($R83*(1-$E83)+$Q83*(1-$F83))/$K83)*((1+'Inputs &amp; Summary'!$D$7)^AT$29)),((INT(AT$29/$K83)-INT((AT$29-1)/$K83))*($R83*(1-$E83)+$Q83*(1-$F83))*((1+'Inputs &amp; Summary'!$D$7)^AT$29))),((_xlfn.WEIBULL.DIST(AT$29,$L83,$K83,FALSE)*($R83*(1-$E83)+$Q83*(1-$F83))*((1+'Inputs &amp; Summary'!$D$7)^AT$29))))))</f>
        <v>0</v>
      </c>
      <c r="AU83" s="114">
        <f>$D83*IF(AU$29&gt;'Inputs &amp; Summary'!$D$5,0,IF(AU$29&gt;VLOOKUP($G83,Lists!$J$17:$K$21,2),IF($M83=Lists!$H$3,IF($K83&lt;1,(($S83/$K83)*((1+'Inputs &amp; Summary'!$D$7)^AU$29)),((INT(AU$29/$K83)-INT((AU$29-1)/$K83))*$S83*((1+'Inputs &amp; Summary'!$D$7)^AU$29))),(_xlfn.WEIBULL.DIST(AU$29,$L83,$K83,FALSE)*$S83*((1+'Inputs &amp; Summary'!$D$7)^AU$29))),IF($M83=Lists!$H$3,IF($K83&lt;1,((($R83*(1-$E83)+$Q83*(1-$F83))/$K83)*((1+'Inputs &amp; Summary'!$D$7)^AU$29)),((INT(AU$29/$K83)-INT((AU$29-1)/$K83))*($R83*(1-$E83)+$Q83*(1-$F83))*((1+'Inputs &amp; Summary'!$D$7)^AU$29))),((_xlfn.WEIBULL.DIST(AU$29,$L83,$K83,FALSE)*($R83*(1-$E83)+$Q83*(1-$F83))*((1+'Inputs &amp; Summary'!$D$7)^AU$29))))))</f>
        <v>0</v>
      </c>
      <c r="AV83" s="114">
        <f>$D83*IF(AV$29&gt;'Inputs &amp; Summary'!$D$5,0,IF(AV$29&gt;VLOOKUP($G83,Lists!$J$17:$K$21,2),IF($M83=Lists!$H$3,IF($K83&lt;1,(($S83/$K83)*((1+'Inputs &amp; Summary'!$D$7)^AV$29)),((INT(AV$29/$K83)-INT((AV$29-1)/$K83))*$S83*((1+'Inputs &amp; Summary'!$D$7)^AV$29))),(_xlfn.WEIBULL.DIST(AV$29,$L83,$K83,FALSE)*$S83*((1+'Inputs &amp; Summary'!$D$7)^AV$29))),IF($M83=Lists!$H$3,IF($K83&lt;1,((($R83*(1-$E83)+$Q83*(1-$F83))/$K83)*((1+'Inputs &amp; Summary'!$D$7)^AV$29)),((INT(AV$29/$K83)-INT((AV$29-1)/$K83))*($R83*(1-$E83)+$Q83*(1-$F83))*((1+'Inputs &amp; Summary'!$D$7)^AV$29))),((_xlfn.WEIBULL.DIST(AV$29,$L83,$K83,FALSE)*($R83*(1-$E83)+$Q83*(1-$F83))*((1+'Inputs &amp; Summary'!$D$7)^AV$29))))))</f>
        <v>0</v>
      </c>
      <c r="AW83" s="114">
        <f>$D83*IF(AW$29&gt;'Inputs &amp; Summary'!$D$5,0,IF(AW$29&gt;VLOOKUP($G83,Lists!$J$17:$K$21,2),IF($M83=Lists!$H$3,IF($K83&lt;1,(($S83/$K83)*((1+'Inputs &amp; Summary'!$D$7)^AW$29)),((INT(AW$29/$K83)-INT((AW$29-1)/$K83))*$S83*((1+'Inputs &amp; Summary'!$D$7)^AW$29))),(_xlfn.WEIBULL.DIST(AW$29,$L83,$K83,FALSE)*$S83*((1+'Inputs &amp; Summary'!$D$7)^AW$29))),IF($M83=Lists!$H$3,IF($K83&lt;1,((($R83*(1-$E83)+$Q83*(1-$F83))/$K83)*((1+'Inputs &amp; Summary'!$D$7)^AW$29)),((INT(AW$29/$K83)-INT((AW$29-1)/$K83))*($R83*(1-$E83)+$Q83*(1-$F83))*((1+'Inputs &amp; Summary'!$D$7)^AW$29))),((_xlfn.WEIBULL.DIST(AW$29,$L83,$K83,FALSE)*($R83*(1-$E83)+$Q83*(1-$F83))*((1+'Inputs &amp; Summary'!$D$7)^AW$29))))))</f>
        <v>0</v>
      </c>
      <c r="AX83" s="114">
        <f>$D83*IF(AX$29&gt;'Inputs &amp; Summary'!$D$5,0,IF(AX$29&gt;VLOOKUP($G83,Lists!$J$17:$K$21,2),IF($M83=Lists!$H$3,IF($K83&lt;1,(($S83/$K83)*((1+'Inputs &amp; Summary'!$D$7)^AX$29)),((INT(AX$29/$K83)-INT((AX$29-1)/$K83))*$S83*((1+'Inputs &amp; Summary'!$D$7)^AX$29))),(_xlfn.WEIBULL.DIST(AX$29,$L83,$K83,FALSE)*$S83*((1+'Inputs &amp; Summary'!$D$7)^AX$29))),IF($M83=Lists!$H$3,IF($K83&lt;1,((($R83*(1-$E83)+$Q83*(1-$F83))/$K83)*((1+'Inputs &amp; Summary'!$D$7)^AX$29)),((INT(AX$29/$K83)-INT((AX$29-1)/$K83))*($R83*(1-$E83)+$Q83*(1-$F83))*((1+'Inputs &amp; Summary'!$D$7)^AX$29))),((_xlfn.WEIBULL.DIST(AX$29,$L83,$K83,FALSE)*($R83*(1-$E83)+$Q83*(1-$F83))*((1+'Inputs &amp; Summary'!$D$7)^AX$29))))))</f>
        <v>0</v>
      </c>
      <c r="AY83" s="114">
        <f>$D83*IF(AY$29&gt;'Inputs &amp; Summary'!$D$5,0,IF(AY$29&gt;VLOOKUP($G83,Lists!$J$17:$K$21,2),IF($M83=Lists!$H$3,IF($K83&lt;1,(($S83/$K83)*((1+'Inputs &amp; Summary'!$D$7)^AY$29)),((INT(AY$29/$K83)-INT((AY$29-1)/$K83))*$S83*((1+'Inputs &amp; Summary'!$D$7)^AY$29))),(_xlfn.WEIBULL.DIST(AY$29,$L83,$K83,FALSE)*$S83*((1+'Inputs &amp; Summary'!$D$7)^AY$29))),IF($M83=Lists!$H$3,IF($K83&lt;1,((($R83*(1-$E83)+$Q83*(1-$F83))/$K83)*((1+'Inputs &amp; Summary'!$D$7)^AY$29)),((INT(AY$29/$K83)-INT((AY$29-1)/$K83))*($R83*(1-$E83)+$Q83*(1-$F83))*((1+'Inputs &amp; Summary'!$D$7)^AY$29))),((_xlfn.WEIBULL.DIST(AY$29,$L83,$K83,FALSE)*($R83*(1-$E83)+$Q83*(1-$F83))*((1+'Inputs &amp; Summary'!$D$7)^AY$29))))))</f>
        <v>0</v>
      </c>
      <c r="AZ83" s="114">
        <f>$D83*IF(AZ$29&gt;'Inputs &amp; Summary'!$D$5,0,IF(AZ$29&gt;VLOOKUP($G83,Lists!$J$17:$K$21,2),IF($M83=Lists!$H$3,IF($K83&lt;1,(($S83/$K83)*((1+'Inputs &amp; Summary'!$D$7)^AZ$29)),((INT(AZ$29/$K83)-INT((AZ$29-1)/$K83))*$S83*((1+'Inputs &amp; Summary'!$D$7)^AZ$29))),(_xlfn.WEIBULL.DIST(AZ$29,$L83,$K83,FALSE)*$S83*((1+'Inputs &amp; Summary'!$D$7)^AZ$29))),IF($M83=Lists!$H$3,IF($K83&lt;1,((($R83*(1-$E83)+$Q83*(1-$F83))/$K83)*((1+'Inputs &amp; Summary'!$D$7)^AZ$29)),((INT(AZ$29/$K83)-INT((AZ$29-1)/$K83))*($R83*(1-$E83)+$Q83*(1-$F83))*((1+'Inputs &amp; Summary'!$D$7)^AZ$29))),((_xlfn.WEIBULL.DIST(AZ$29,$L83,$K83,FALSE)*($R83*(1-$E83)+$Q83*(1-$F83))*((1+'Inputs &amp; Summary'!$D$7)^AZ$29))))))</f>
        <v>0</v>
      </c>
      <c r="BA83" s="114">
        <f>$D83*IF(BA$29&gt;'Inputs &amp; Summary'!$D$5,0,IF(BA$29&gt;VLOOKUP($G83,Lists!$J$17:$K$21,2),IF($M83=Lists!$H$3,IF($K83&lt;1,(($S83/$K83)*((1+'Inputs &amp; Summary'!$D$7)^BA$29)),((INT(BA$29/$K83)-INT((BA$29-1)/$K83))*$S83*((1+'Inputs &amp; Summary'!$D$7)^BA$29))),(_xlfn.WEIBULL.DIST(BA$29,$L83,$K83,FALSE)*$S83*((1+'Inputs &amp; Summary'!$D$7)^BA$29))),IF($M83=Lists!$H$3,IF($K83&lt;1,((($R83*(1-$E83)+$Q83*(1-$F83))/$K83)*((1+'Inputs &amp; Summary'!$D$7)^BA$29)),((INT(BA$29/$K83)-INT((BA$29-1)/$K83))*($R83*(1-$E83)+$Q83*(1-$F83))*((1+'Inputs &amp; Summary'!$D$7)^BA$29))),((_xlfn.WEIBULL.DIST(BA$29,$L83,$K83,FALSE)*($R83*(1-$E83)+$Q83*(1-$F83))*((1+'Inputs &amp; Summary'!$D$7)^BA$29))))))</f>
        <v>0</v>
      </c>
      <c r="BB83" s="114">
        <f>$D83*IF(BB$29&gt;'Inputs &amp; Summary'!$D$5,0,IF(BB$29&gt;VLOOKUP($G83,Lists!$J$17:$K$21,2),IF($M83=Lists!$H$3,IF($K83&lt;1,(($S83/$K83)*((1+'Inputs &amp; Summary'!$D$7)^BB$29)),((INT(BB$29/$K83)-INT((BB$29-1)/$K83))*$S83*((1+'Inputs &amp; Summary'!$D$7)^BB$29))),(_xlfn.WEIBULL.DIST(BB$29,$L83,$K83,FALSE)*$S83*((1+'Inputs &amp; Summary'!$D$7)^BB$29))),IF($M83=Lists!$H$3,IF($K83&lt;1,((($R83*(1-$E83)+$Q83*(1-$F83))/$K83)*((1+'Inputs &amp; Summary'!$D$7)^BB$29)),((INT(BB$29/$K83)-INT((BB$29-1)/$K83))*($R83*(1-$E83)+$Q83*(1-$F83))*((1+'Inputs &amp; Summary'!$D$7)^BB$29))),((_xlfn.WEIBULL.DIST(BB$29,$L83,$K83,FALSE)*($R83*(1-$E83)+$Q83*(1-$F83))*((1+'Inputs &amp; Summary'!$D$7)^BB$29))))))</f>
        <v>0</v>
      </c>
      <c r="BC83" s="114">
        <f>$D83*IF(BC$29&gt;'Inputs &amp; Summary'!$D$5,0,IF(BC$29&gt;VLOOKUP($G83,Lists!$J$17:$K$21,2),IF($M83=Lists!$H$3,IF($K83&lt;1,(($S83/$K83)*((1+'Inputs &amp; Summary'!$D$7)^BC$29)),((INT(BC$29/$K83)-INT((BC$29-1)/$K83))*$S83*((1+'Inputs &amp; Summary'!$D$7)^BC$29))),(_xlfn.WEIBULL.DIST(BC$29,$L83,$K83,FALSE)*$S83*((1+'Inputs &amp; Summary'!$D$7)^BC$29))),IF($M83=Lists!$H$3,IF($K83&lt;1,((($R83*(1-$E83)+$Q83*(1-$F83))/$K83)*((1+'Inputs &amp; Summary'!$D$7)^BC$29)),((INT(BC$29/$K83)-INT((BC$29-1)/$K83))*($R83*(1-$E83)+$Q83*(1-$F83))*((1+'Inputs &amp; Summary'!$D$7)^BC$29))),((_xlfn.WEIBULL.DIST(BC$29,$L83,$K83,FALSE)*($R83*(1-$E83)+$Q83*(1-$F83))*((1+'Inputs &amp; Summary'!$D$7)^BC$29))))))</f>
        <v>0</v>
      </c>
      <c r="BD83" s="114">
        <f>$D83*IF(BD$29&gt;'Inputs &amp; Summary'!$D$5,0,IF(BD$29&gt;VLOOKUP($G83,Lists!$J$17:$K$21,2),IF($M83=Lists!$H$3,IF($K83&lt;1,(($S83/$K83)*((1+'Inputs &amp; Summary'!$D$7)^BD$29)),((INT(BD$29/$K83)-INT((BD$29-1)/$K83))*$S83*((1+'Inputs &amp; Summary'!$D$7)^BD$29))),(_xlfn.WEIBULL.DIST(BD$29,$L83,$K83,FALSE)*$S83*((1+'Inputs &amp; Summary'!$D$7)^BD$29))),IF($M83=Lists!$H$3,IF($K83&lt;1,((($R83*(1-$E83)+$Q83*(1-$F83))/$K83)*((1+'Inputs &amp; Summary'!$D$7)^BD$29)),((INT(BD$29/$K83)-INT((BD$29-1)/$K83))*($R83*(1-$E83)+$Q83*(1-$F83))*((1+'Inputs &amp; Summary'!$D$7)^BD$29))),((_xlfn.WEIBULL.DIST(BD$29,$L83,$K83,FALSE)*($R83*(1-$E83)+$Q83*(1-$F83))*((1+'Inputs &amp; Summary'!$D$7)^BD$29))))))</f>
        <v>0</v>
      </c>
      <c r="BE83" s="114">
        <f>$D83*IF(BE$29&gt;'Inputs &amp; Summary'!$D$5,0,IF(BE$29&gt;VLOOKUP($G83,Lists!$J$17:$K$21,2),IF($M83=Lists!$H$3,IF($K83&lt;1,(($S83/$K83)*((1+'Inputs &amp; Summary'!$D$7)^BE$29)),((INT(BE$29/$K83)-INT((BE$29-1)/$K83))*$S83*((1+'Inputs &amp; Summary'!$D$7)^BE$29))),(_xlfn.WEIBULL.DIST(BE$29,$L83,$K83,FALSE)*$S83*((1+'Inputs &amp; Summary'!$D$7)^BE$29))),IF($M83=Lists!$H$3,IF($K83&lt;1,((($R83*(1-$E83)+$Q83*(1-$F83))/$K83)*((1+'Inputs &amp; Summary'!$D$7)^BE$29)),((INT(BE$29/$K83)-INT((BE$29-1)/$K83))*($R83*(1-$E83)+$Q83*(1-$F83))*((1+'Inputs &amp; Summary'!$D$7)^BE$29))),((_xlfn.WEIBULL.DIST(BE$29,$L83,$K83,FALSE)*($R83*(1-$E83)+$Q83*(1-$F83))*((1+'Inputs &amp; Summary'!$D$7)^BE$29))))))</f>
        <v>0</v>
      </c>
      <c r="BF83" s="114">
        <f>$D83*IF(BF$29&gt;'Inputs &amp; Summary'!$D$5,0,IF(BF$29&gt;VLOOKUP($G83,Lists!$J$17:$K$21,2),IF($M83=Lists!$H$3,IF($K83&lt;1,(($S83/$K83)*((1+'Inputs &amp; Summary'!$D$7)^BF$29)),((INT(BF$29/$K83)-INT((BF$29-1)/$K83))*$S83*((1+'Inputs &amp; Summary'!$D$7)^BF$29))),(_xlfn.WEIBULL.DIST(BF$29,$L83,$K83,FALSE)*$S83*((1+'Inputs &amp; Summary'!$D$7)^BF$29))),IF($M83=Lists!$H$3,IF($K83&lt;1,((($R83*(1-$E83)+$Q83*(1-$F83))/$K83)*((1+'Inputs &amp; Summary'!$D$7)^BF$29)),((INT(BF$29/$K83)-INT((BF$29-1)/$K83))*($R83*(1-$E83)+$Q83*(1-$F83))*((1+'Inputs &amp; Summary'!$D$7)^BF$29))),((_xlfn.WEIBULL.DIST(BF$29,$L83,$K83,FALSE)*($R83*(1-$E83)+$Q83*(1-$F83))*((1+'Inputs &amp; Summary'!$D$7)^BF$29))))))</f>
        <v>0</v>
      </c>
      <c r="BG83" s="114">
        <f>$D83*IF(BG$29&gt;'Inputs &amp; Summary'!$D$5,0,IF(BG$29&gt;VLOOKUP($G83,Lists!$J$17:$K$21,2),IF($M83=Lists!$H$3,IF($K83&lt;1,(($S83/$K83)*((1+'Inputs &amp; Summary'!$D$7)^BG$29)),((INT(BG$29/$K83)-INT((BG$29-1)/$K83))*$S83*((1+'Inputs &amp; Summary'!$D$7)^BG$29))),(_xlfn.WEIBULL.DIST(BG$29,$L83,$K83,FALSE)*$S83*((1+'Inputs &amp; Summary'!$D$7)^BG$29))),IF($M83=Lists!$H$3,IF($K83&lt;1,((($R83*(1-$E83)+$Q83*(1-$F83))/$K83)*((1+'Inputs &amp; Summary'!$D$7)^BG$29)),((INT(BG$29/$K83)-INT((BG$29-1)/$K83))*($R83*(1-$E83)+$Q83*(1-$F83))*((1+'Inputs &amp; Summary'!$D$7)^BG$29))),((_xlfn.WEIBULL.DIST(BG$29,$L83,$K83,FALSE)*($R83*(1-$E83)+$Q83*(1-$F83))*((1+'Inputs &amp; Summary'!$D$7)^BG$29))))))</f>
        <v>0</v>
      </c>
      <c r="BH83" s="114">
        <f>$D83*IF(BH$29&gt;'Inputs &amp; Summary'!$D$5,0,IF(BH$29&gt;VLOOKUP($G83,Lists!$J$17:$K$21,2),IF($M83=Lists!$H$3,IF($K83&lt;1,(($S83/$K83)*((1+'Inputs &amp; Summary'!$D$7)^BH$29)),((INT(BH$29/$K83)-INT((BH$29-1)/$K83))*$S83*((1+'Inputs &amp; Summary'!$D$7)^BH$29))),(_xlfn.WEIBULL.DIST(BH$29,$L83,$K83,FALSE)*$S83*((1+'Inputs &amp; Summary'!$D$7)^BH$29))),IF($M83=Lists!$H$3,IF($K83&lt;1,((($R83*(1-$E83)+$Q83*(1-$F83))/$K83)*((1+'Inputs &amp; Summary'!$D$7)^BH$29)),((INT(BH$29/$K83)-INT((BH$29-1)/$K83))*($R83*(1-$E83)+$Q83*(1-$F83))*((1+'Inputs &amp; Summary'!$D$7)^BH$29))),((_xlfn.WEIBULL.DIST(BH$29,$L83,$K83,FALSE)*($R83*(1-$E83)+$Q83*(1-$F83))*((1+'Inputs &amp; Summary'!$D$7)^BH$29))))))</f>
        <v>0</v>
      </c>
      <c r="BI83" s="114">
        <f>$D83*IF(BI$29&gt;'Inputs &amp; Summary'!$D$5,0,IF(BI$29&gt;VLOOKUP($G83,Lists!$J$17:$K$21,2),IF($M83=Lists!$H$3,IF($K83&lt;1,(($S83/$K83)*((1+'Inputs &amp; Summary'!$D$7)^BI$29)),((INT(BI$29/$K83)-INT((BI$29-1)/$K83))*$S83*((1+'Inputs &amp; Summary'!$D$7)^BI$29))),(_xlfn.WEIBULL.DIST(BI$29,$L83,$K83,FALSE)*$S83*((1+'Inputs &amp; Summary'!$D$7)^BI$29))),IF($M83=Lists!$H$3,IF($K83&lt;1,((($R83*(1-$E83)+$Q83*(1-$F83))/$K83)*((1+'Inputs &amp; Summary'!$D$7)^BI$29)),((INT(BI$29/$K83)-INT((BI$29-1)/$K83))*($R83*(1-$E83)+$Q83*(1-$F83))*((1+'Inputs &amp; Summary'!$D$7)^BI$29))),((_xlfn.WEIBULL.DIST(BI$29,$L83,$K83,FALSE)*($R83*(1-$E83)+$Q83*(1-$F83))*((1+'Inputs &amp; Summary'!$D$7)^BI$29))))))</f>
        <v>0</v>
      </c>
      <c r="BJ83" s="114">
        <f>$D83*IF(BJ$29&gt;'Inputs &amp; Summary'!$D$5,0,IF(BJ$29&gt;VLOOKUP($G83,Lists!$J$17:$K$21,2),IF($M83=Lists!$H$3,IF($K83&lt;1,(($S83/$K83)*((1+'Inputs &amp; Summary'!$D$7)^BJ$29)),((INT(BJ$29/$K83)-INT((BJ$29-1)/$K83))*$S83*((1+'Inputs &amp; Summary'!$D$7)^BJ$29))),(_xlfn.WEIBULL.DIST(BJ$29,$L83,$K83,FALSE)*$S83*((1+'Inputs &amp; Summary'!$D$7)^BJ$29))),IF($M83=Lists!$H$3,IF($K83&lt;1,((($R83*(1-$E83)+$Q83*(1-$F83))/$K83)*((1+'Inputs &amp; Summary'!$D$7)^BJ$29)),((INT(BJ$29/$K83)-INT((BJ$29-1)/$K83))*($R83*(1-$E83)+$Q83*(1-$F83))*((1+'Inputs &amp; Summary'!$D$7)^BJ$29))),((_xlfn.WEIBULL.DIST(BJ$29,$L83,$K83,FALSE)*($R83*(1-$E83)+$Q83*(1-$F83))*((1+'Inputs &amp; Summary'!$D$7)^BJ$29))))))</f>
        <v>0</v>
      </c>
      <c r="BK83" s="114">
        <f>$D83*IF(BK$29&gt;'Inputs &amp; Summary'!$D$5,0,IF(BK$29&gt;VLOOKUP($G83,Lists!$J$17:$K$21,2),IF($M83=Lists!$H$3,IF($K83&lt;1,(($S83/$K83)*((1+'Inputs &amp; Summary'!$D$7)^BK$29)),((INT(BK$29/$K83)-INT((BK$29-1)/$K83))*$S83*((1+'Inputs &amp; Summary'!$D$7)^BK$29))),(_xlfn.WEIBULL.DIST(BK$29,$L83,$K83,FALSE)*$S83*((1+'Inputs &amp; Summary'!$D$7)^BK$29))),IF($M83=Lists!$H$3,IF($K83&lt;1,((($R83*(1-$E83)+$Q83*(1-$F83))/$K83)*((1+'Inputs &amp; Summary'!$D$7)^BK$29)),((INT(BK$29/$K83)-INT((BK$29-1)/$K83))*($R83*(1-$E83)+$Q83*(1-$F83))*((1+'Inputs &amp; Summary'!$D$7)^BK$29))),((_xlfn.WEIBULL.DIST(BK$29,$L83,$K83,FALSE)*($R83*(1-$E83)+$Q83*(1-$F83))*((1+'Inputs &amp; Summary'!$D$7)^BK$29))))))</f>
        <v>0</v>
      </c>
      <c r="BL83" s="114">
        <f>$D83*IF(BL$29&gt;'Inputs &amp; Summary'!$D$5,0,IF(BL$29&gt;VLOOKUP($G83,Lists!$J$17:$K$21,2),IF($M83=Lists!$H$3,IF($K83&lt;1,(($S83/$K83)*((1+'Inputs &amp; Summary'!$D$7)^BL$29)),((INT(BL$29/$K83)-INT((BL$29-1)/$K83))*$S83*((1+'Inputs &amp; Summary'!$D$7)^BL$29))),(_xlfn.WEIBULL.DIST(BL$29,$L83,$K83,FALSE)*$S83*((1+'Inputs &amp; Summary'!$D$7)^BL$29))),IF($M83=Lists!$H$3,IF($K83&lt;1,((($R83*(1-$E83)+$Q83*(1-$F83))/$K83)*((1+'Inputs &amp; Summary'!$D$7)^BL$29)),((INT(BL$29/$K83)-INT((BL$29-1)/$K83))*($R83*(1-$E83)+$Q83*(1-$F83))*((1+'Inputs &amp; Summary'!$D$7)^BL$29))),((_xlfn.WEIBULL.DIST(BL$29,$L83,$K83,FALSE)*($R83*(1-$E83)+$Q83*(1-$F83))*((1+'Inputs &amp; Summary'!$D$7)^BL$29))))))</f>
        <v>0</v>
      </c>
    </row>
    <row r="84" spans="1:64" s="1" customFormat="1" x14ac:dyDescent="0.3">
      <c r="A84" s="79" t="s">
        <v>240</v>
      </c>
      <c r="B84" s="33" t="s">
        <v>152</v>
      </c>
      <c r="C84" s="33" t="s">
        <v>139</v>
      </c>
      <c r="D84" s="68">
        <v>1</v>
      </c>
      <c r="E84" s="68">
        <v>1</v>
      </c>
      <c r="F84" s="68">
        <v>1</v>
      </c>
      <c r="G84" s="213" t="s">
        <v>440</v>
      </c>
      <c r="H84" s="34" t="s">
        <v>291</v>
      </c>
      <c r="I84" s="34" t="s">
        <v>96</v>
      </c>
      <c r="J84" s="33">
        <f>VLOOKUP(I84,'Labor Rates'!$A$1:$B$16,2)</f>
        <v>14.423076923076923</v>
      </c>
      <c r="K84" s="35">
        <v>25</v>
      </c>
      <c r="L84" s="35">
        <v>1</v>
      </c>
      <c r="M84" s="36" t="s">
        <v>249</v>
      </c>
      <c r="N84" s="84">
        <f>'Inputs &amp; Summary'!$D$19</f>
        <v>1443</v>
      </c>
      <c r="O84" s="35">
        <v>0.25</v>
      </c>
      <c r="P84" s="5">
        <v>10</v>
      </c>
      <c r="Q84" s="73">
        <f t="shared" si="11"/>
        <v>5203.125</v>
      </c>
      <c r="R84" s="73">
        <f t="shared" si="12"/>
        <v>14430</v>
      </c>
      <c r="S84" s="74">
        <f t="shared" si="13"/>
        <v>19633.125</v>
      </c>
      <c r="T84" s="88"/>
      <c r="U84" s="80"/>
      <c r="V84" s="87">
        <f t="shared" si="14"/>
        <v>287.60077978076038</v>
      </c>
      <c r="W84" s="87">
        <f>NPV('Inputs &amp; Summary'!$D$6,Y84:BL84)</f>
        <v>2076.7295787631247</v>
      </c>
      <c r="X84" s="90">
        <f t="shared" si="15"/>
        <v>2.941376981722511E-2</v>
      </c>
      <c r="Y84" s="114">
        <f>$D84*IF(Y$29&gt;'Inputs &amp; Summary'!$D$5,0,IF(Y$29&gt;VLOOKUP($G84,Lists!$J$17:$K$21,2),IF($M84=Lists!$H$3,IF($K84&lt;1,(($S84/$K84)*((1+'Inputs &amp; Summary'!$D$7)^Y$29)),((INT(Y$29/$K84)-INT((Y$29-1)/$K84))*$S84*((1+'Inputs &amp; Summary'!$D$7)^Y$29))),(_xlfn.WEIBULL.DIST(Y$29,$L84,$K84,FALSE)*$S84*((1+'Inputs &amp; Summary'!$D$7)^Y$29))),IF($M84=Lists!$H$3,IF($K84&lt;1,((($R84*(1-$E84)+$Q84*(1-$F84))/$K84)*((1+'Inputs &amp; Summary'!$D$7)^Y$29)),((INT(Y$29/$K84)-INT((Y$29-1)/$K84))*($R84*(1-$E84)+$Q84*(1-$F84))*((1+'Inputs &amp; Summary'!$D$7)^Y$29))),((_xlfn.WEIBULL.DIST(Y$29,$L84,$K84,FALSE)*($R84*(1-$E84)+$Q84*(1-$F84))*((1+'Inputs &amp; Summary'!$D$7)^Y$29))))))</f>
        <v>0</v>
      </c>
      <c r="Z84" s="114">
        <f>$D84*IF(Z$29&gt;'Inputs &amp; Summary'!$D$5,0,IF(Z$29&gt;VLOOKUP($G84,Lists!$J$17:$K$21,2),IF($M84=Lists!$H$3,IF($K84&lt;1,(($S84/$K84)*((1+'Inputs &amp; Summary'!$D$7)^Z$29)),((INT(Z$29/$K84)-INT((Z$29-1)/$K84))*$S84*((1+'Inputs &amp; Summary'!$D$7)^Z$29))),(_xlfn.WEIBULL.DIST(Z$29,$L84,$K84,FALSE)*$S84*((1+'Inputs &amp; Summary'!$D$7)^Z$29))),IF($M84=Lists!$H$3,IF($K84&lt;1,((($R84*(1-$E84)+$Q84*(1-$F84))/$K84)*((1+'Inputs &amp; Summary'!$D$7)^Z$29)),((INT(Z$29/$K84)-INT((Z$29-1)/$K84))*($R84*(1-$E84)+$Q84*(1-$F84))*((1+'Inputs &amp; Summary'!$D$7)^Z$29))),((_xlfn.WEIBULL.DIST(Z$29,$L84,$K84,FALSE)*($R84*(1-$E84)+$Q84*(1-$F84))*((1+'Inputs &amp; Summary'!$D$7)^Z$29))))))</f>
        <v>0</v>
      </c>
      <c r="AA84" s="114">
        <f>$D84*IF(AA$29&gt;'Inputs &amp; Summary'!$D$5,0,IF(AA$29&gt;VLOOKUP($G84,Lists!$J$17:$K$21,2),IF($M84=Lists!$H$3,IF($K84&lt;1,(($S84/$K84)*((1+'Inputs &amp; Summary'!$D$7)^AA$29)),((INT(AA$29/$K84)-INT((AA$29-1)/$K84))*$S84*((1+'Inputs &amp; Summary'!$D$7)^AA$29))),(_xlfn.WEIBULL.DIST(AA$29,$L84,$K84,FALSE)*$S84*((1+'Inputs &amp; Summary'!$D$7)^AA$29))),IF($M84=Lists!$H$3,IF($K84&lt;1,((($R84*(1-$E84)+$Q84*(1-$F84))/$K84)*((1+'Inputs &amp; Summary'!$D$7)^AA$29)),((INT(AA$29/$K84)-INT((AA$29-1)/$K84))*($R84*(1-$E84)+$Q84*(1-$F84))*((1+'Inputs &amp; Summary'!$D$7)^AA$29))),((_xlfn.WEIBULL.DIST(AA$29,$L84,$K84,FALSE)*($R84*(1-$E84)+$Q84*(1-$F84))*((1+'Inputs &amp; Summary'!$D$7)^AA$29))))))</f>
        <v>0</v>
      </c>
      <c r="AB84" s="114">
        <f>$D84*IF(AB$29&gt;'Inputs &amp; Summary'!$D$5,0,IF(AB$29&gt;VLOOKUP($G84,Lists!$J$17:$K$21,2),IF($M84=Lists!$H$3,IF($K84&lt;1,(($S84/$K84)*((1+'Inputs &amp; Summary'!$D$7)^AB$29)),((INT(AB$29/$K84)-INT((AB$29-1)/$K84))*$S84*((1+'Inputs &amp; Summary'!$D$7)^AB$29))),(_xlfn.WEIBULL.DIST(AB$29,$L84,$K84,FALSE)*$S84*((1+'Inputs &amp; Summary'!$D$7)^AB$29))),IF($M84=Lists!$H$3,IF($K84&lt;1,((($R84*(1-$E84)+$Q84*(1-$F84))/$K84)*((1+'Inputs &amp; Summary'!$D$7)^AB$29)),((INT(AB$29/$K84)-INT((AB$29-1)/$K84))*($R84*(1-$E84)+$Q84*(1-$F84))*((1+'Inputs &amp; Summary'!$D$7)^AB$29))),((_xlfn.WEIBULL.DIST(AB$29,$L84,$K84,FALSE)*($R84*(1-$E84)+$Q84*(1-$F84))*((1+'Inputs &amp; Summary'!$D$7)^AB$29))))))</f>
        <v>0</v>
      </c>
      <c r="AC84" s="114">
        <f>$D84*IF(AC$29&gt;'Inputs &amp; Summary'!$D$5,0,IF(AC$29&gt;VLOOKUP($G84,Lists!$J$17:$K$21,2),IF($M84=Lists!$H$3,IF($K84&lt;1,(($S84/$K84)*((1+'Inputs &amp; Summary'!$D$7)^AC$29)),((INT(AC$29/$K84)-INT((AC$29-1)/$K84))*$S84*((1+'Inputs &amp; Summary'!$D$7)^AC$29))),(_xlfn.WEIBULL.DIST(AC$29,$L84,$K84,FALSE)*$S84*((1+'Inputs &amp; Summary'!$D$7)^AC$29))),IF($M84=Lists!$H$3,IF($K84&lt;1,((($R84*(1-$E84)+$Q84*(1-$F84))/$K84)*((1+'Inputs &amp; Summary'!$D$7)^AC$29)),((INT(AC$29/$K84)-INT((AC$29-1)/$K84))*($R84*(1-$E84)+$Q84*(1-$F84))*((1+'Inputs &amp; Summary'!$D$7)^AC$29))),((_xlfn.WEIBULL.DIST(AC$29,$L84,$K84,FALSE)*($R84*(1-$E84)+$Q84*(1-$F84))*((1+'Inputs &amp; Summary'!$D$7)^AC$29))))))</f>
        <v>0</v>
      </c>
      <c r="AD84" s="114">
        <f>$D84*IF(AD$29&gt;'Inputs &amp; Summary'!$D$5,0,IF(AD$29&gt;VLOOKUP($G84,Lists!$J$17:$K$21,2),IF($M84=Lists!$H$3,IF($K84&lt;1,(($S84/$K84)*((1+'Inputs &amp; Summary'!$D$7)^AD$29)),((INT(AD$29/$K84)-INT((AD$29-1)/$K84))*$S84*((1+'Inputs &amp; Summary'!$D$7)^AD$29))),(_xlfn.WEIBULL.DIST(AD$29,$L84,$K84,FALSE)*$S84*((1+'Inputs &amp; Summary'!$D$7)^AD$29))),IF($M84=Lists!$H$3,IF($K84&lt;1,((($R84*(1-$E84)+$Q84*(1-$F84))/$K84)*((1+'Inputs &amp; Summary'!$D$7)^AD$29)),((INT(AD$29/$K84)-INT((AD$29-1)/$K84))*($R84*(1-$E84)+$Q84*(1-$F84))*((1+'Inputs &amp; Summary'!$D$7)^AD$29))),((_xlfn.WEIBULL.DIST(AD$29,$L84,$K84,FALSE)*($R84*(1-$E84)+$Q84*(1-$F84))*((1+'Inputs &amp; Summary'!$D$7)^AD$29))))))</f>
        <v>0</v>
      </c>
      <c r="AE84" s="114">
        <f>$D84*IF(AE$29&gt;'Inputs &amp; Summary'!$D$5,0,IF(AE$29&gt;VLOOKUP($G84,Lists!$J$17:$K$21,2),IF($M84=Lists!$H$3,IF($K84&lt;1,(($S84/$K84)*((1+'Inputs &amp; Summary'!$D$7)^AE$29)),((INT(AE$29/$K84)-INT((AE$29-1)/$K84))*$S84*((1+'Inputs &amp; Summary'!$D$7)^AE$29))),(_xlfn.WEIBULL.DIST(AE$29,$L84,$K84,FALSE)*$S84*((1+'Inputs &amp; Summary'!$D$7)^AE$29))),IF($M84=Lists!$H$3,IF($K84&lt;1,((($R84*(1-$E84)+$Q84*(1-$F84))/$K84)*((1+'Inputs &amp; Summary'!$D$7)^AE$29)),((INT(AE$29/$K84)-INT((AE$29-1)/$K84))*($R84*(1-$E84)+$Q84*(1-$F84))*((1+'Inputs &amp; Summary'!$D$7)^AE$29))),((_xlfn.WEIBULL.DIST(AE$29,$L84,$K84,FALSE)*($R84*(1-$E84)+$Q84*(1-$F84))*((1+'Inputs &amp; Summary'!$D$7)^AE$29))))))</f>
        <v>0</v>
      </c>
      <c r="AF84" s="114">
        <f>$D84*IF(AF$29&gt;'Inputs &amp; Summary'!$D$5,0,IF(AF$29&gt;VLOOKUP($G84,Lists!$J$17:$K$21,2),IF($M84=Lists!$H$3,IF($K84&lt;1,(($S84/$K84)*((1+'Inputs &amp; Summary'!$D$7)^AF$29)),((INT(AF$29/$K84)-INT((AF$29-1)/$K84))*$S84*((1+'Inputs &amp; Summary'!$D$7)^AF$29))),(_xlfn.WEIBULL.DIST(AF$29,$L84,$K84,FALSE)*$S84*((1+'Inputs &amp; Summary'!$D$7)^AF$29))),IF($M84=Lists!$H$3,IF($K84&lt;1,((($R84*(1-$E84)+$Q84*(1-$F84))/$K84)*((1+'Inputs &amp; Summary'!$D$7)^AF$29)),((INT(AF$29/$K84)-INT((AF$29-1)/$K84))*($R84*(1-$E84)+$Q84*(1-$F84))*((1+'Inputs &amp; Summary'!$D$7)^AF$29))),((_xlfn.WEIBULL.DIST(AF$29,$L84,$K84,FALSE)*($R84*(1-$E84)+$Q84*(1-$F84))*((1+'Inputs &amp; Summary'!$D$7)^AF$29))))))</f>
        <v>0</v>
      </c>
      <c r="AG84" s="114">
        <f>$D84*IF(AG$29&gt;'Inputs &amp; Summary'!$D$5,0,IF(AG$29&gt;VLOOKUP($G84,Lists!$J$17:$K$21,2),IF($M84=Lists!$H$3,IF($K84&lt;1,(($S84/$K84)*((1+'Inputs &amp; Summary'!$D$7)^AG$29)),((INT(AG$29/$K84)-INT((AG$29-1)/$K84))*$S84*((1+'Inputs &amp; Summary'!$D$7)^AG$29))),(_xlfn.WEIBULL.DIST(AG$29,$L84,$K84,FALSE)*$S84*((1+'Inputs &amp; Summary'!$D$7)^AG$29))),IF($M84=Lists!$H$3,IF($K84&lt;1,((($R84*(1-$E84)+$Q84*(1-$F84))/$K84)*((1+'Inputs &amp; Summary'!$D$7)^AG$29)),((INT(AG$29/$K84)-INT((AG$29-1)/$K84))*($R84*(1-$E84)+$Q84*(1-$F84))*((1+'Inputs &amp; Summary'!$D$7)^AG$29))),((_xlfn.WEIBULL.DIST(AG$29,$L84,$K84,FALSE)*($R84*(1-$E84)+$Q84*(1-$F84))*((1+'Inputs &amp; Summary'!$D$7)^AG$29))))))</f>
        <v>0</v>
      </c>
      <c r="AH84" s="114">
        <f>$D84*IF(AH$29&gt;'Inputs &amp; Summary'!$D$5,0,IF(AH$29&gt;VLOOKUP($G84,Lists!$J$17:$K$21,2),IF($M84=Lists!$H$3,IF($K84&lt;1,(($S84/$K84)*((1+'Inputs &amp; Summary'!$D$7)^AH$29)),((INT(AH$29/$K84)-INT((AH$29-1)/$K84))*$S84*((1+'Inputs &amp; Summary'!$D$7)^AH$29))),(_xlfn.WEIBULL.DIST(AH$29,$L84,$K84,FALSE)*$S84*((1+'Inputs &amp; Summary'!$D$7)^AH$29))),IF($M84=Lists!$H$3,IF($K84&lt;1,((($R84*(1-$E84)+$Q84*(1-$F84))/$K84)*((1+'Inputs &amp; Summary'!$D$7)^AH$29)),((INT(AH$29/$K84)-INT((AH$29-1)/$K84))*($R84*(1-$E84)+$Q84*(1-$F84))*((1+'Inputs &amp; Summary'!$D$7)^AH$29))),((_xlfn.WEIBULL.DIST(AH$29,$L84,$K84,FALSE)*($R84*(1-$E84)+$Q84*(1-$F84))*((1+'Inputs &amp; Summary'!$D$7)^AH$29))))))</f>
        <v>0</v>
      </c>
      <c r="AI84" s="114">
        <f>$D84*IF(AI$29&gt;'Inputs &amp; Summary'!$D$5,0,IF(AI$29&gt;VLOOKUP($G84,Lists!$J$17:$K$21,2),IF($M84=Lists!$H$3,IF($K84&lt;1,(($S84/$K84)*((1+'Inputs &amp; Summary'!$D$7)^AI$29)),((INT(AI$29/$K84)-INT((AI$29-1)/$K84))*$S84*((1+'Inputs &amp; Summary'!$D$7)^AI$29))),(_xlfn.WEIBULL.DIST(AI$29,$L84,$K84,FALSE)*$S84*((1+'Inputs &amp; Summary'!$D$7)^AI$29))),IF($M84=Lists!$H$3,IF($K84&lt;1,((($R84*(1-$E84)+$Q84*(1-$F84))/$K84)*((1+'Inputs &amp; Summary'!$D$7)^AI$29)),((INT(AI$29/$K84)-INT((AI$29-1)/$K84))*($R84*(1-$E84)+$Q84*(1-$F84))*((1+'Inputs &amp; Summary'!$D$7)^AI$29))),((_xlfn.WEIBULL.DIST(AI$29,$L84,$K84,FALSE)*($R84*(1-$E84)+$Q84*(1-$F84))*((1+'Inputs &amp; Summary'!$D$7)^AI$29))))))</f>
        <v>628.87124958188076</v>
      </c>
      <c r="AJ84" s="114">
        <f>$D84*IF(AJ$29&gt;'Inputs &amp; Summary'!$D$5,0,IF(AJ$29&gt;VLOOKUP($G84,Lists!$J$17:$K$21,2),IF($M84=Lists!$H$3,IF($K84&lt;1,(($S84/$K84)*((1+'Inputs &amp; Summary'!$D$7)^AJ$29)),((INT(AJ$29/$K84)-INT((AJ$29-1)/$K84))*$S84*((1+'Inputs &amp; Summary'!$D$7)^AJ$29))),(_xlfn.WEIBULL.DIST(AJ$29,$L84,$K84,FALSE)*$S84*((1+'Inputs &amp; Summary'!$D$7)^AJ$29))),IF($M84=Lists!$H$3,IF($K84&lt;1,((($R84*(1-$E84)+$Q84*(1-$F84))/$K84)*((1+'Inputs &amp; Summary'!$D$7)^AJ$29)),((INT(AJ$29/$K84)-INT((AJ$29-1)/$K84))*($R84*(1-$E84)+$Q84*(1-$F84))*((1+'Inputs &amp; Summary'!$D$7)^AJ$29))),((_xlfn.WEIBULL.DIST(AJ$29,$L84,$K84,FALSE)*($R84*(1-$E84)+$Q84*(1-$F84))*((1+'Inputs &amp; Summary'!$D$7)^AJ$29))))))</f>
        <v>616.29711228849192</v>
      </c>
      <c r="AK84" s="114">
        <f>$D84*IF(AK$29&gt;'Inputs &amp; Summary'!$D$5,0,IF(AK$29&gt;VLOOKUP($G84,Lists!$J$17:$K$21,2),IF($M84=Lists!$H$3,IF($K84&lt;1,(($S84/$K84)*((1+'Inputs &amp; Summary'!$D$7)^AK$29)),((INT(AK$29/$K84)-INT((AK$29-1)/$K84))*$S84*((1+'Inputs &amp; Summary'!$D$7)^AK$29))),(_xlfn.WEIBULL.DIST(AK$29,$L84,$K84,FALSE)*$S84*((1+'Inputs &amp; Summary'!$D$7)^AK$29))),IF($M84=Lists!$H$3,IF($K84&lt;1,((($R84*(1-$E84)+$Q84*(1-$F84))/$K84)*((1+'Inputs &amp; Summary'!$D$7)^AK$29)),((INT(AK$29/$K84)-INT((AK$29-1)/$K84))*($R84*(1-$E84)+$Q84*(1-$F84))*((1+'Inputs &amp; Summary'!$D$7)^AK$29))),((_xlfn.WEIBULL.DIST(AK$29,$L84,$K84,FALSE)*($R84*(1-$E84)+$Q84*(1-$F84))*((1+'Inputs &amp; Summary'!$D$7)^AK$29))))))</f>
        <v>603.97439200419365</v>
      </c>
      <c r="AL84" s="114">
        <f>$D84*IF(AL$29&gt;'Inputs &amp; Summary'!$D$5,0,IF(AL$29&gt;VLOOKUP($G84,Lists!$J$17:$K$21,2),IF($M84=Lists!$H$3,IF($K84&lt;1,(($S84/$K84)*((1+'Inputs &amp; Summary'!$D$7)^AL$29)),((INT(AL$29/$K84)-INT((AL$29-1)/$K84))*$S84*((1+'Inputs &amp; Summary'!$D$7)^AL$29))),(_xlfn.WEIBULL.DIST(AL$29,$L84,$K84,FALSE)*$S84*((1+'Inputs &amp; Summary'!$D$7)^AL$29))),IF($M84=Lists!$H$3,IF($K84&lt;1,((($R84*(1-$E84)+$Q84*(1-$F84))/$K84)*((1+'Inputs &amp; Summary'!$D$7)^AL$29)),((INT(AL$29/$K84)-INT((AL$29-1)/$K84))*($R84*(1-$E84)+$Q84*(1-$F84))*((1+'Inputs &amp; Summary'!$D$7)^AL$29))),((_xlfn.WEIBULL.DIST(AL$29,$L84,$K84,FALSE)*($R84*(1-$E84)+$Q84*(1-$F84))*((1+'Inputs &amp; Summary'!$D$7)^AL$29))))))</f>
        <v>591.89806170319616</v>
      </c>
      <c r="AM84" s="114">
        <f>$D84*IF(AM$29&gt;'Inputs &amp; Summary'!$D$5,0,IF(AM$29&gt;VLOOKUP($G84,Lists!$J$17:$K$21,2),IF($M84=Lists!$H$3,IF($K84&lt;1,(($S84/$K84)*((1+'Inputs &amp; Summary'!$D$7)^AM$29)),((INT(AM$29/$K84)-INT((AM$29-1)/$K84))*$S84*((1+'Inputs &amp; Summary'!$D$7)^AM$29))),(_xlfn.WEIBULL.DIST(AM$29,$L84,$K84,FALSE)*$S84*((1+'Inputs &amp; Summary'!$D$7)^AM$29))),IF($M84=Lists!$H$3,IF($K84&lt;1,((($R84*(1-$E84)+$Q84*(1-$F84))/$K84)*((1+'Inputs &amp; Summary'!$D$7)^AM$29)),((INT(AM$29/$K84)-INT((AM$29-1)/$K84))*($R84*(1-$E84)+$Q84*(1-$F84))*((1+'Inputs &amp; Summary'!$D$7)^AM$29))),((_xlfn.WEIBULL.DIST(AM$29,$L84,$K84,FALSE)*($R84*(1-$E84)+$Q84*(1-$F84))*((1+'Inputs &amp; Summary'!$D$7)^AM$29))))))</f>
        <v>580.06319487394398</v>
      </c>
      <c r="AN84" s="114">
        <f>$D84*IF(AN$29&gt;'Inputs &amp; Summary'!$D$5,0,IF(AN$29&gt;VLOOKUP($G84,Lists!$J$17:$K$21,2),IF($M84=Lists!$H$3,IF($K84&lt;1,(($S84/$K84)*((1+'Inputs &amp; Summary'!$D$7)^AN$29)),((INT(AN$29/$K84)-INT((AN$29-1)/$K84))*$S84*((1+'Inputs &amp; Summary'!$D$7)^AN$29))),(_xlfn.WEIBULL.DIST(AN$29,$L84,$K84,FALSE)*$S84*((1+'Inputs &amp; Summary'!$D$7)^AN$29))),IF($M84=Lists!$H$3,IF($K84&lt;1,((($R84*(1-$E84)+$Q84*(1-$F84))/$K84)*((1+'Inputs &amp; Summary'!$D$7)^AN$29)),((INT(AN$29/$K84)-INT((AN$29-1)/$K84))*($R84*(1-$E84)+$Q84*(1-$F84))*((1+'Inputs &amp; Summary'!$D$7)^AN$29))),((_xlfn.WEIBULL.DIST(AN$29,$L84,$K84,FALSE)*($R84*(1-$E84)+$Q84*(1-$F84))*((1+'Inputs &amp; Summary'!$D$7)^AN$29))))))</f>
        <v>568.46496350935831</v>
      </c>
      <c r="AO84" s="114">
        <f>$D84*IF(AO$29&gt;'Inputs &amp; Summary'!$D$5,0,IF(AO$29&gt;VLOOKUP($G84,Lists!$J$17:$K$21,2),IF($M84=Lists!$H$3,IF($K84&lt;1,(($S84/$K84)*((1+'Inputs &amp; Summary'!$D$7)^AO$29)),((INT(AO$29/$K84)-INT((AO$29-1)/$K84))*$S84*((1+'Inputs &amp; Summary'!$D$7)^AO$29))),(_xlfn.WEIBULL.DIST(AO$29,$L84,$K84,FALSE)*$S84*((1+'Inputs &amp; Summary'!$D$7)^AO$29))),IF($M84=Lists!$H$3,IF($K84&lt;1,((($R84*(1-$E84)+$Q84*(1-$F84))/$K84)*((1+'Inputs &amp; Summary'!$D$7)^AO$29)),((INT(AO$29/$K84)-INT((AO$29-1)/$K84))*($R84*(1-$E84)+$Q84*(1-$F84))*((1+'Inputs &amp; Summary'!$D$7)^AO$29))),((_xlfn.WEIBULL.DIST(AO$29,$L84,$K84,FALSE)*($R84*(1-$E84)+$Q84*(1-$F84))*((1+'Inputs &amp; Summary'!$D$7)^AO$29))))))</f>
        <v>557.09863613726031</v>
      </c>
      <c r="AP84" s="114">
        <f>$D84*IF(AP$29&gt;'Inputs &amp; Summary'!$D$5,0,IF(AP$29&gt;VLOOKUP($G84,Lists!$J$17:$K$21,2),IF($M84=Lists!$H$3,IF($K84&lt;1,(($S84/$K84)*((1+'Inputs &amp; Summary'!$D$7)^AP$29)),((INT(AP$29/$K84)-INT((AP$29-1)/$K84))*$S84*((1+'Inputs &amp; Summary'!$D$7)^AP$29))),(_xlfn.WEIBULL.DIST(AP$29,$L84,$K84,FALSE)*$S84*((1+'Inputs &amp; Summary'!$D$7)^AP$29))),IF($M84=Lists!$H$3,IF($K84&lt;1,((($R84*(1-$E84)+$Q84*(1-$F84))/$K84)*((1+'Inputs &amp; Summary'!$D$7)^AP$29)),((INT(AP$29/$K84)-INT((AP$29-1)/$K84))*($R84*(1-$E84)+$Q84*(1-$F84))*((1+'Inputs &amp; Summary'!$D$7)^AP$29))),((_xlfn.WEIBULL.DIST(AP$29,$L84,$K84,FALSE)*($R84*(1-$E84)+$Q84*(1-$F84))*((1+'Inputs &amp; Summary'!$D$7)^AP$29))))))</f>
        <v>545.95957589017951</v>
      </c>
      <c r="AQ84" s="114">
        <f>$D84*IF(AQ$29&gt;'Inputs &amp; Summary'!$D$5,0,IF(AQ$29&gt;VLOOKUP($G84,Lists!$J$17:$K$21,2),IF($M84=Lists!$H$3,IF($K84&lt;1,(($S84/$K84)*((1+'Inputs &amp; Summary'!$D$7)^AQ$29)),((INT(AQ$29/$K84)-INT((AQ$29-1)/$K84))*$S84*((1+'Inputs &amp; Summary'!$D$7)^AQ$29))),(_xlfn.WEIBULL.DIST(AQ$29,$L84,$K84,FALSE)*$S84*((1+'Inputs &amp; Summary'!$D$7)^AQ$29))),IF($M84=Lists!$H$3,IF($K84&lt;1,((($R84*(1-$E84)+$Q84*(1-$F84))/$K84)*((1+'Inputs &amp; Summary'!$D$7)^AQ$29)),((INT(AQ$29/$K84)-INT((AQ$29-1)/$K84))*($R84*(1-$E84)+$Q84*(1-$F84))*((1+'Inputs &amp; Summary'!$D$7)^AQ$29))),((_xlfn.WEIBULL.DIST(AQ$29,$L84,$K84,FALSE)*($R84*(1-$E84)+$Q84*(1-$F84))*((1+'Inputs &amp; Summary'!$D$7)^AQ$29))))))</f>
        <v>535.04323861375303</v>
      </c>
      <c r="AR84" s="114">
        <f>$D84*IF(AR$29&gt;'Inputs &amp; Summary'!$D$5,0,IF(AR$29&gt;VLOOKUP($G84,Lists!$J$17:$K$21,2),IF($M84=Lists!$H$3,IF($K84&lt;1,(($S84/$K84)*((1+'Inputs &amp; Summary'!$D$7)^AR$29)),((INT(AR$29/$K84)-INT((AR$29-1)/$K84))*$S84*((1+'Inputs &amp; Summary'!$D$7)^AR$29))),(_xlfn.WEIBULL.DIST(AR$29,$L84,$K84,FALSE)*$S84*((1+'Inputs &amp; Summary'!$D$7)^AR$29))),IF($M84=Lists!$H$3,IF($K84&lt;1,((($R84*(1-$E84)+$Q84*(1-$F84))/$K84)*((1+'Inputs &amp; Summary'!$D$7)^AR$29)),((INT(AR$29/$K84)-INT((AR$29-1)/$K84))*($R84*(1-$E84)+$Q84*(1-$F84))*((1+'Inputs &amp; Summary'!$D$7)^AR$29))),((_xlfn.WEIBULL.DIST(AR$29,$L84,$K84,FALSE)*($R84*(1-$E84)+$Q84*(1-$F84))*((1+'Inputs &amp; Summary'!$D$7)^AR$29))))))</f>
        <v>524.34517101294944</v>
      </c>
      <c r="AS84" s="114">
        <f>$D84*IF(AS$29&gt;'Inputs &amp; Summary'!$D$5,0,IF(AS$29&gt;VLOOKUP($G84,Lists!$J$17:$K$21,2),IF($M84=Lists!$H$3,IF($K84&lt;1,(($S84/$K84)*((1+'Inputs &amp; Summary'!$D$7)^AS$29)),((INT(AS$29/$K84)-INT((AS$29-1)/$K84))*$S84*((1+'Inputs &amp; Summary'!$D$7)^AS$29))),(_xlfn.WEIBULL.DIST(AS$29,$L84,$K84,FALSE)*$S84*((1+'Inputs &amp; Summary'!$D$7)^AS$29))),IF($M84=Lists!$H$3,IF($K84&lt;1,((($R84*(1-$E84)+$Q84*(1-$F84))/$K84)*((1+'Inputs &amp; Summary'!$D$7)^AS$29)),((INT(AS$29/$K84)-INT((AS$29-1)/$K84))*($R84*(1-$E84)+$Q84*(1-$F84))*((1+'Inputs &amp; Summary'!$D$7)^AS$29))),((_xlfn.WEIBULL.DIST(AS$29,$L84,$K84,FALSE)*($R84*(1-$E84)+$Q84*(1-$F84))*((1+'Inputs &amp; Summary'!$D$7)^AS$29))))))</f>
        <v>0</v>
      </c>
      <c r="AT84" s="114">
        <f>$D84*IF(AT$29&gt;'Inputs &amp; Summary'!$D$5,0,IF(AT$29&gt;VLOOKUP($G84,Lists!$J$17:$K$21,2),IF($M84=Lists!$H$3,IF($K84&lt;1,(($S84/$K84)*((1+'Inputs &amp; Summary'!$D$7)^AT$29)),((INT(AT$29/$K84)-INT((AT$29-1)/$K84))*$S84*((1+'Inputs &amp; Summary'!$D$7)^AT$29))),(_xlfn.WEIBULL.DIST(AT$29,$L84,$K84,FALSE)*$S84*((1+'Inputs &amp; Summary'!$D$7)^AT$29))),IF($M84=Lists!$H$3,IF($K84&lt;1,((($R84*(1-$E84)+$Q84*(1-$F84))/$K84)*((1+'Inputs &amp; Summary'!$D$7)^AT$29)),((INT(AT$29/$K84)-INT((AT$29-1)/$K84))*($R84*(1-$E84)+$Q84*(1-$F84))*((1+'Inputs &amp; Summary'!$D$7)^AT$29))),((_xlfn.WEIBULL.DIST(AT$29,$L84,$K84,FALSE)*($R84*(1-$E84)+$Q84*(1-$F84))*((1+'Inputs &amp; Summary'!$D$7)^AT$29))))))</f>
        <v>0</v>
      </c>
      <c r="AU84" s="114">
        <f>$D84*IF(AU$29&gt;'Inputs &amp; Summary'!$D$5,0,IF(AU$29&gt;VLOOKUP($G84,Lists!$J$17:$K$21,2),IF($M84=Lists!$H$3,IF($K84&lt;1,(($S84/$K84)*((1+'Inputs &amp; Summary'!$D$7)^AU$29)),((INT(AU$29/$K84)-INT((AU$29-1)/$K84))*$S84*((1+'Inputs &amp; Summary'!$D$7)^AU$29))),(_xlfn.WEIBULL.DIST(AU$29,$L84,$K84,FALSE)*$S84*((1+'Inputs &amp; Summary'!$D$7)^AU$29))),IF($M84=Lists!$H$3,IF($K84&lt;1,((($R84*(1-$E84)+$Q84*(1-$F84))/$K84)*((1+'Inputs &amp; Summary'!$D$7)^AU$29)),((INT(AU$29/$K84)-INT((AU$29-1)/$K84))*($R84*(1-$E84)+$Q84*(1-$F84))*((1+'Inputs &amp; Summary'!$D$7)^AU$29))),((_xlfn.WEIBULL.DIST(AU$29,$L84,$K84,FALSE)*($R84*(1-$E84)+$Q84*(1-$F84))*((1+'Inputs &amp; Summary'!$D$7)^AU$29))))))</f>
        <v>0</v>
      </c>
      <c r="AV84" s="114">
        <f>$D84*IF(AV$29&gt;'Inputs &amp; Summary'!$D$5,0,IF(AV$29&gt;VLOOKUP($G84,Lists!$J$17:$K$21,2),IF($M84=Lists!$H$3,IF($K84&lt;1,(($S84/$K84)*((1+'Inputs &amp; Summary'!$D$7)^AV$29)),((INT(AV$29/$K84)-INT((AV$29-1)/$K84))*$S84*((1+'Inputs &amp; Summary'!$D$7)^AV$29))),(_xlfn.WEIBULL.DIST(AV$29,$L84,$K84,FALSE)*$S84*((1+'Inputs &amp; Summary'!$D$7)^AV$29))),IF($M84=Lists!$H$3,IF($K84&lt;1,((($R84*(1-$E84)+$Q84*(1-$F84))/$K84)*((1+'Inputs &amp; Summary'!$D$7)^AV$29)),((INT(AV$29/$K84)-INT((AV$29-1)/$K84))*($R84*(1-$E84)+$Q84*(1-$F84))*((1+'Inputs &amp; Summary'!$D$7)^AV$29))),((_xlfn.WEIBULL.DIST(AV$29,$L84,$K84,FALSE)*($R84*(1-$E84)+$Q84*(1-$F84))*((1+'Inputs &amp; Summary'!$D$7)^AV$29))))))</f>
        <v>0</v>
      </c>
      <c r="AW84" s="114">
        <f>$D84*IF(AW$29&gt;'Inputs &amp; Summary'!$D$5,0,IF(AW$29&gt;VLOOKUP($G84,Lists!$J$17:$K$21,2),IF($M84=Lists!$H$3,IF($K84&lt;1,(($S84/$K84)*((1+'Inputs &amp; Summary'!$D$7)^AW$29)),((INT(AW$29/$K84)-INT((AW$29-1)/$K84))*$S84*((1+'Inputs &amp; Summary'!$D$7)^AW$29))),(_xlfn.WEIBULL.DIST(AW$29,$L84,$K84,FALSE)*$S84*((1+'Inputs &amp; Summary'!$D$7)^AW$29))),IF($M84=Lists!$H$3,IF($K84&lt;1,((($R84*(1-$E84)+$Q84*(1-$F84))/$K84)*((1+'Inputs &amp; Summary'!$D$7)^AW$29)),((INT(AW$29/$K84)-INT((AW$29-1)/$K84))*($R84*(1-$E84)+$Q84*(1-$F84))*((1+'Inputs &amp; Summary'!$D$7)^AW$29))),((_xlfn.WEIBULL.DIST(AW$29,$L84,$K84,FALSE)*($R84*(1-$E84)+$Q84*(1-$F84))*((1+'Inputs &amp; Summary'!$D$7)^AW$29))))))</f>
        <v>0</v>
      </c>
      <c r="AX84" s="114">
        <f>$D84*IF(AX$29&gt;'Inputs &amp; Summary'!$D$5,0,IF(AX$29&gt;VLOOKUP($G84,Lists!$J$17:$K$21,2),IF($M84=Lists!$H$3,IF($K84&lt;1,(($S84/$K84)*((1+'Inputs &amp; Summary'!$D$7)^AX$29)),((INT(AX$29/$K84)-INT((AX$29-1)/$K84))*$S84*((1+'Inputs &amp; Summary'!$D$7)^AX$29))),(_xlfn.WEIBULL.DIST(AX$29,$L84,$K84,FALSE)*$S84*((1+'Inputs &amp; Summary'!$D$7)^AX$29))),IF($M84=Lists!$H$3,IF($K84&lt;1,((($R84*(1-$E84)+$Q84*(1-$F84))/$K84)*((1+'Inputs &amp; Summary'!$D$7)^AX$29)),((INT(AX$29/$K84)-INT((AX$29-1)/$K84))*($R84*(1-$E84)+$Q84*(1-$F84))*((1+'Inputs &amp; Summary'!$D$7)^AX$29))),((_xlfn.WEIBULL.DIST(AX$29,$L84,$K84,FALSE)*($R84*(1-$E84)+$Q84*(1-$F84))*((1+'Inputs &amp; Summary'!$D$7)^AX$29))))))</f>
        <v>0</v>
      </c>
      <c r="AY84" s="114">
        <f>$D84*IF(AY$29&gt;'Inputs &amp; Summary'!$D$5,0,IF(AY$29&gt;VLOOKUP($G84,Lists!$J$17:$K$21,2),IF($M84=Lists!$H$3,IF($K84&lt;1,(($S84/$K84)*((1+'Inputs &amp; Summary'!$D$7)^AY$29)),((INT(AY$29/$K84)-INT((AY$29-1)/$K84))*$S84*((1+'Inputs &amp; Summary'!$D$7)^AY$29))),(_xlfn.WEIBULL.DIST(AY$29,$L84,$K84,FALSE)*$S84*((1+'Inputs &amp; Summary'!$D$7)^AY$29))),IF($M84=Lists!$H$3,IF($K84&lt;1,((($R84*(1-$E84)+$Q84*(1-$F84))/$K84)*((1+'Inputs &amp; Summary'!$D$7)^AY$29)),((INT(AY$29/$K84)-INT((AY$29-1)/$K84))*($R84*(1-$E84)+$Q84*(1-$F84))*((1+'Inputs &amp; Summary'!$D$7)^AY$29))),((_xlfn.WEIBULL.DIST(AY$29,$L84,$K84,FALSE)*($R84*(1-$E84)+$Q84*(1-$F84))*((1+'Inputs &amp; Summary'!$D$7)^AY$29))))))</f>
        <v>0</v>
      </c>
      <c r="AZ84" s="114">
        <f>$D84*IF(AZ$29&gt;'Inputs &amp; Summary'!$D$5,0,IF(AZ$29&gt;VLOOKUP($G84,Lists!$J$17:$K$21,2),IF($M84=Lists!$H$3,IF($K84&lt;1,(($S84/$K84)*((1+'Inputs &amp; Summary'!$D$7)^AZ$29)),((INT(AZ$29/$K84)-INT((AZ$29-1)/$K84))*$S84*((1+'Inputs &amp; Summary'!$D$7)^AZ$29))),(_xlfn.WEIBULL.DIST(AZ$29,$L84,$K84,FALSE)*$S84*((1+'Inputs &amp; Summary'!$D$7)^AZ$29))),IF($M84=Lists!$H$3,IF($K84&lt;1,((($R84*(1-$E84)+$Q84*(1-$F84))/$K84)*((1+'Inputs &amp; Summary'!$D$7)^AZ$29)),((INT(AZ$29/$K84)-INT((AZ$29-1)/$K84))*($R84*(1-$E84)+$Q84*(1-$F84))*((1+'Inputs &amp; Summary'!$D$7)^AZ$29))),((_xlfn.WEIBULL.DIST(AZ$29,$L84,$K84,FALSE)*($R84*(1-$E84)+$Q84*(1-$F84))*((1+'Inputs &amp; Summary'!$D$7)^AZ$29))))))</f>
        <v>0</v>
      </c>
      <c r="BA84" s="114">
        <f>$D84*IF(BA$29&gt;'Inputs &amp; Summary'!$D$5,0,IF(BA$29&gt;VLOOKUP($G84,Lists!$J$17:$K$21,2),IF($M84=Lists!$H$3,IF($K84&lt;1,(($S84/$K84)*((1+'Inputs &amp; Summary'!$D$7)^BA$29)),((INT(BA$29/$K84)-INT((BA$29-1)/$K84))*$S84*((1+'Inputs &amp; Summary'!$D$7)^BA$29))),(_xlfn.WEIBULL.DIST(BA$29,$L84,$K84,FALSE)*$S84*((1+'Inputs &amp; Summary'!$D$7)^BA$29))),IF($M84=Lists!$H$3,IF($K84&lt;1,((($R84*(1-$E84)+$Q84*(1-$F84))/$K84)*((1+'Inputs &amp; Summary'!$D$7)^BA$29)),((INT(BA$29/$K84)-INT((BA$29-1)/$K84))*($R84*(1-$E84)+$Q84*(1-$F84))*((1+'Inputs &amp; Summary'!$D$7)^BA$29))),((_xlfn.WEIBULL.DIST(BA$29,$L84,$K84,FALSE)*($R84*(1-$E84)+$Q84*(1-$F84))*((1+'Inputs &amp; Summary'!$D$7)^BA$29))))))</f>
        <v>0</v>
      </c>
      <c r="BB84" s="114">
        <f>$D84*IF(BB$29&gt;'Inputs &amp; Summary'!$D$5,0,IF(BB$29&gt;VLOOKUP($G84,Lists!$J$17:$K$21,2),IF($M84=Lists!$H$3,IF($K84&lt;1,(($S84/$K84)*((1+'Inputs &amp; Summary'!$D$7)^BB$29)),((INT(BB$29/$K84)-INT((BB$29-1)/$K84))*$S84*((1+'Inputs &amp; Summary'!$D$7)^BB$29))),(_xlfn.WEIBULL.DIST(BB$29,$L84,$K84,FALSE)*$S84*((1+'Inputs &amp; Summary'!$D$7)^BB$29))),IF($M84=Lists!$H$3,IF($K84&lt;1,((($R84*(1-$E84)+$Q84*(1-$F84))/$K84)*((1+'Inputs &amp; Summary'!$D$7)^BB$29)),((INT(BB$29/$K84)-INT((BB$29-1)/$K84))*($R84*(1-$E84)+$Q84*(1-$F84))*((1+'Inputs &amp; Summary'!$D$7)^BB$29))),((_xlfn.WEIBULL.DIST(BB$29,$L84,$K84,FALSE)*($R84*(1-$E84)+$Q84*(1-$F84))*((1+'Inputs &amp; Summary'!$D$7)^BB$29))))))</f>
        <v>0</v>
      </c>
      <c r="BC84" s="114">
        <f>$D84*IF(BC$29&gt;'Inputs &amp; Summary'!$D$5,0,IF(BC$29&gt;VLOOKUP($G84,Lists!$J$17:$K$21,2),IF($M84=Lists!$H$3,IF($K84&lt;1,(($S84/$K84)*((1+'Inputs &amp; Summary'!$D$7)^BC$29)),((INT(BC$29/$K84)-INT((BC$29-1)/$K84))*$S84*((1+'Inputs &amp; Summary'!$D$7)^BC$29))),(_xlfn.WEIBULL.DIST(BC$29,$L84,$K84,FALSE)*$S84*((1+'Inputs &amp; Summary'!$D$7)^BC$29))),IF($M84=Lists!$H$3,IF($K84&lt;1,((($R84*(1-$E84)+$Q84*(1-$F84))/$K84)*((1+'Inputs &amp; Summary'!$D$7)^BC$29)),((INT(BC$29/$K84)-INT((BC$29-1)/$K84))*($R84*(1-$E84)+$Q84*(1-$F84))*((1+'Inputs &amp; Summary'!$D$7)^BC$29))),((_xlfn.WEIBULL.DIST(BC$29,$L84,$K84,FALSE)*($R84*(1-$E84)+$Q84*(1-$F84))*((1+'Inputs &amp; Summary'!$D$7)^BC$29))))))</f>
        <v>0</v>
      </c>
      <c r="BD84" s="114">
        <f>$D84*IF(BD$29&gt;'Inputs &amp; Summary'!$D$5,0,IF(BD$29&gt;VLOOKUP($G84,Lists!$J$17:$K$21,2),IF($M84=Lists!$H$3,IF($K84&lt;1,(($S84/$K84)*((1+'Inputs &amp; Summary'!$D$7)^BD$29)),((INT(BD$29/$K84)-INT((BD$29-1)/$K84))*$S84*((1+'Inputs &amp; Summary'!$D$7)^BD$29))),(_xlfn.WEIBULL.DIST(BD$29,$L84,$K84,FALSE)*$S84*((1+'Inputs &amp; Summary'!$D$7)^BD$29))),IF($M84=Lists!$H$3,IF($K84&lt;1,((($R84*(1-$E84)+$Q84*(1-$F84))/$K84)*((1+'Inputs &amp; Summary'!$D$7)^BD$29)),((INT(BD$29/$K84)-INT((BD$29-1)/$K84))*($R84*(1-$E84)+$Q84*(1-$F84))*((1+'Inputs &amp; Summary'!$D$7)^BD$29))),((_xlfn.WEIBULL.DIST(BD$29,$L84,$K84,FALSE)*($R84*(1-$E84)+$Q84*(1-$F84))*((1+'Inputs &amp; Summary'!$D$7)^BD$29))))))</f>
        <v>0</v>
      </c>
      <c r="BE84" s="114">
        <f>$D84*IF(BE$29&gt;'Inputs &amp; Summary'!$D$5,0,IF(BE$29&gt;VLOOKUP($G84,Lists!$J$17:$K$21,2),IF($M84=Lists!$H$3,IF($K84&lt;1,(($S84/$K84)*((1+'Inputs &amp; Summary'!$D$7)^BE$29)),((INT(BE$29/$K84)-INT((BE$29-1)/$K84))*$S84*((1+'Inputs &amp; Summary'!$D$7)^BE$29))),(_xlfn.WEIBULL.DIST(BE$29,$L84,$K84,FALSE)*$S84*((1+'Inputs &amp; Summary'!$D$7)^BE$29))),IF($M84=Lists!$H$3,IF($K84&lt;1,((($R84*(1-$E84)+$Q84*(1-$F84))/$K84)*((1+'Inputs &amp; Summary'!$D$7)^BE$29)),((INT(BE$29/$K84)-INT((BE$29-1)/$K84))*($R84*(1-$E84)+$Q84*(1-$F84))*((1+'Inputs &amp; Summary'!$D$7)^BE$29))),((_xlfn.WEIBULL.DIST(BE$29,$L84,$K84,FALSE)*($R84*(1-$E84)+$Q84*(1-$F84))*((1+'Inputs &amp; Summary'!$D$7)^BE$29))))))</f>
        <v>0</v>
      </c>
      <c r="BF84" s="114">
        <f>$D84*IF(BF$29&gt;'Inputs &amp; Summary'!$D$5,0,IF(BF$29&gt;VLOOKUP($G84,Lists!$J$17:$K$21,2),IF($M84=Lists!$H$3,IF($K84&lt;1,(($S84/$K84)*((1+'Inputs &amp; Summary'!$D$7)^BF$29)),((INT(BF$29/$K84)-INT((BF$29-1)/$K84))*$S84*((1+'Inputs &amp; Summary'!$D$7)^BF$29))),(_xlfn.WEIBULL.DIST(BF$29,$L84,$K84,FALSE)*$S84*((1+'Inputs &amp; Summary'!$D$7)^BF$29))),IF($M84=Lists!$H$3,IF($K84&lt;1,((($R84*(1-$E84)+$Q84*(1-$F84))/$K84)*((1+'Inputs &amp; Summary'!$D$7)^BF$29)),((INT(BF$29/$K84)-INT((BF$29-1)/$K84))*($R84*(1-$E84)+$Q84*(1-$F84))*((1+'Inputs &amp; Summary'!$D$7)^BF$29))),((_xlfn.WEIBULL.DIST(BF$29,$L84,$K84,FALSE)*($R84*(1-$E84)+$Q84*(1-$F84))*((1+'Inputs &amp; Summary'!$D$7)^BF$29))))))</f>
        <v>0</v>
      </c>
      <c r="BG84" s="114">
        <f>$D84*IF(BG$29&gt;'Inputs &amp; Summary'!$D$5,0,IF(BG$29&gt;VLOOKUP($G84,Lists!$J$17:$K$21,2),IF($M84=Lists!$H$3,IF($K84&lt;1,(($S84/$K84)*((1+'Inputs &amp; Summary'!$D$7)^BG$29)),((INT(BG$29/$K84)-INT((BG$29-1)/$K84))*$S84*((1+'Inputs &amp; Summary'!$D$7)^BG$29))),(_xlfn.WEIBULL.DIST(BG$29,$L84,$K84,FALSE)*$S84*((1+'Inputs &amp; Summary'!$D$7)^BG$29))),IF($M84=Lists!$H$3,IF($K84&lt;1,((($R84*(1-$E84)+$Q84*(1-$F84))/$K84)*((1+'Inputs &amp; Summary'!$D$7)^BG$29)),((INT(BG$29/$K84)-INT((BG$29-1)/$K84))*($R84*(1-$E84)+$Q84*(1-$F84))*((1+'Inputs &amp; Summary'!$D$7)^BG$29))),((_xlfn.WEIBULL.DIST(BG$29,$L84,$K84,FALSE)*($R84*(1-$E84)+$Q84*(1-$F84))*((1+'Inputs &amp; Summary'!$D$7)^BG$29))))))</f>
        <v>0</v>
      </c>
      <c r="BH84" s="114">
        <f>$D84*IF(BH$29&gt;'Inputs &amp; Summary'!$D$5,0,IF(BH$29&gt;VLOOKUP($G84,Lists!$J$17:$K$21,2),IF($M84=Lists!$H$3,IF($K84&lt;1,(($S84/$K84)*((1+'Inputs &amp; Summary'!$D$7)^BH$29)),((INT(BH$29/$K84)-INT((BH$29-1)/$K84))*$S84*((1+'Inputs &amp; Summary'!$D$7)^BH$29))),(_xlfn.WEIBULL.DIST(BH$29,$L84,$K84,FALSE)*$S84*((1+'Inputs &amp; Summary'!$D$7)^BH$29))),IF($M84=Lists!$H$3,IF($K84&lt;1,((($R84*(1-$E84)+$Q84*(1-$F84))/$K84)*((1+'Inputs &amp; Summary'!$D$7)^BH$29)),((INT(BH$29/$K84)-INT((BH$29-1)/$K84))*($R84*(1-$E84)+$Q84*(1-$F84))*((1+'Inputs &amp; Summary'!$D$7)^BH$29))),((_xlfn.WEIBULL.DIST(BH$29,$L84,$K84,FALSE)*($R84*(1-$E84)+$Q84*(1-$F84))*((1+'Inputs &amp; Summary'!$D$7)^BH$29))))))</f>
        <v>0</v>
      </c>
      <c r="BI84" s="114">
        <f>$D84*IF(BI$29&gt;'Inputs &amp; Summary'!$D$5,0,IF(BI$29&gt;VLOOKUP($G84,Lists!$J$17:$K$21,2),IF($M84=Lists!$H$3,IF($K84&lt;1,(($S84/$K84)*((1+'Inputs &amp; Summary'!$D$7)^BI$29)),((INT(BI$29/$K84)-INT((BI$29-1)/$K84))*$S84*((1+'Inputs &amp; Summary'!$D$7)^BI$29))),(_xlfn.WEIBULL.DIST(BI$29,$L84,$K84,FALSE)*$S84*((1+'Inputs &amp; Summary'!$D$7)^BI$29))),IF($M84=Lists!$H$3,IF($K84&lt;1,((($R84*(1-$E84)+$Q84*(1-$F84))/$K84)*((1+'Inputs &amp; Summary'!$D$7)^BI$29)),((INT(BI$29/$K84)-INT((BI$29-1)/$K84))*($R84*(1-$E84)+$Q84*(1-$F84))*((1+'Inputs &amp; Summary'!$D$7)^BI$29))),((_xlfn.WEIBULL.DIST(BI$29,$L84,$K84,FALSE)*($R84*(1-$E84)+$Q84*(1-$F84))*((1+'Inputs &amp; Summary'!$D$7)^BI$29))))))</f>
        <v>0</v>
      </c>
      <c r="BJ84" s="114">
        <f>$D84*IF(BJ$29&gt;'Inputs &amp; Summary'!$D$5,0,IF(BJ$29&gt;VLOOKUP($G84,Lists!$J$17:$K$21,2),IF($M84=Lists!$H$3,IF($K84&lt;1,(($S84/$K84)*((1+'Inputs &amp; Summary'!$D$7)^BJ$29)),((INT(BJ$29/$K84)-INT((BJ$29-1)/$K84))*$S84*((1+'Inputs &amp; Summary'!$D$7)^BJ$29))),(_xlfn.WEIBULL.DIST(BJ$29,$L84,$K84,FALSE)*$S84*((1+'Inputs &amp; Summary'!$D$7)^BJ$29))),IF($M84=Lists!$H$3,IF($K84&lt;1,((($R84*(1-$E84)+$Q84*(1-$F84))/$K84)*((1+'Inputs &amp; Summary'!$D$7)^BJ$29)),((INT(BJ$29/$K84)-INT((BJ$29-1)/$K84))*($R84*(1-$E84)+$Q84*(1-$F84))*((1+'Inputs &amp; Summary'!$D$7)^BJ$29))),((_xlfn.WEIBULL.DIST(BJ$29,$L84,$K84,FALSE)*($R84*(1-$E84)+$Q84*(1-$F84))*((1+'Inputs &amp; Summary'!$D$7)^BJ$29))))))</f>
        <v>0</v>
      </c>
      <c r="BK84" s="114">
        <f>$D84*IF(BK$29&gt;'Inputs &amp; Summary'!$D$5,0,IF(BK$29&gt;VLOOKUP($G84,Lists!$J$17:$K$21,2),IF($M84=Lists!$H$3,IF($K84&lt;1,(($S84/$K84)*((1+'Inputs &amp; Summary'!$D$7)^BK$29)),((INT(BK$29/$K84)-INT((BK$29-1)/$K84))*$S84*((1+'Inputs &amp; Summary'!$D$7)^BK$29))),(_xlfn.WEIBULL.DIST(BK$29,$L84,$K84,FALSE)*$S84*((1+'Inputs &amp; Summary'!$D$7)^BK$29))),IF($M84=Lists!$H$3,IF($K84&lt;1,((($R84*(1-$E84)+$Q84*(1-$F84))/$K84)*((1+'Inputs &amp; Summary'!$D$7)^BK$29)),((INT(BK$29/$K84)-INT((BK$29-1)/$K84))*($R84*(1-$E84)+$Q84*(1-$F84))*((1+'Inputs &amp; Summary'!$D$7)^BK$29))),((_xlfn.WEIBULL.DIST(BK$29,$L84,$K84,FALSE)*($R84*(1-$E84)+$Q84*(1-$F84))*((1+'Inputs &amp; Summary'!$D$7)^BK$29))))))</f>
        <v>0</v>
      </c>
      <c r="BL84" s="114">
        <f>$D84*IF(BL$29&gt;'Inputs &amp; Summary'!$D$5,0,IF(BL$29&gt;VLOOKUP($G84,Lists!$J$17:$K$21,2),IF($M84=Lists!$H$3,IF($K84&lt;1,(($S84/$K84)*((1+'Inputs &amp; Summary'!$D$7)^BL$29)),((INT(BL$29/$K84)-INT((BL$29-1)/$K84))*$S84*((1+'Inputs &amp; Summary'!$D$7)^BL$29))),(_xlfn.WEIBULL.DIST(BL$29,$L84,$K84,FALSE)*$S84*((1+'Inputs &amp; Summary'!$D$7)^BL$29))),IF($M84=Lists!$H$3,IF($K84&lt;1,((($R84*(1-$E84)+$Q84*(1-$F84))/$K84)*((1+'Inputs &amp; Summary'!$D$7)^BL$29)),((INT(BL$29/$K84)-INT((BL$29-1)/$K84))*($R84*(1-$E84)+$Q84*(1-$F84))*((1+'Inputs &amp; Summary'!$D$7)^BL$29))),((_xlfn.WEIBULL.DIST(BL$29,$L84,$K84,FALSE)*($R84*(1-$E84)+$Q84*(1-$F84))*((1+'Inputs &amp; Summary'!$D$7)^BL$29))))))</f>
        <v>0</v>
      </c>
    </row>
    <row r="85" spans="1:64" s="1" customFormat="1" x14ac:dyDescent="0.3">
      <c r="A85" s="79" t="s">
        <v>229</v>
      </c>
      <c r="B85" s="33" t="s">
        <v>152</v>
      </c>
      <c r="C85" s="33" t="s">
        <v>138</v>
      </c>
      <c r="D85" s="68">
        <v>1</v>
      </c>
      <c r="E85" s="68">
        <v>1</v>
      </c>
      <c r="F85" s="68">
        <v>1</v>
      </c>
      <c r="G85" s="213" t="s">
        <v>432</v>
      </c>
      <c r="H85" s="34"/>
      <c r="I85" s="34" t="s">
        <v>95</v>
      </c>
      <c r="J85" s="33">
        <f>VLOOKUP(I85,'Labor Rates'!$A$1:$B$16,2)</f>
        <v>23.197115384615383</v>
      </c>
      <c r="K85" s="35">
        <v>25</v>
      </c>
      <c r="L85" s="35">
        <v>1</v>
      </c>
      <c r="M85" s="36" t="s">
        <v>249</v>
      </c>
      <c r="N85" s="84">
        <v>1</v>
      </c>
      <c r="O85" s="35">
        <v>1</v>
      </c>
      <c r="P85" s="5">
        <v>0</v>
      </c>
      <c r="Q85" s="73">
        <f t="shared" si="11"/>
        <v>23.197115384615383</v>
      </c>
      <c r="R85" s="73">
        <f t="shared" si="12"/>
        <v>0</v>
      </c>
      <c r="S85" s="74">
        <f t="shared" si="13"/>
        <v>23.197115384615383</v>
      </c>
      <c r="T85" s="88"/>
      <c r="U85" s="80"/>
      <c r="V85" s="87">
        <f t="shared" si="14"/>
        <v>0.33980879117713847</v>
      </c>
      <c r="W85" s="87">
        <f>NPV('Inputs &amp; Summary'!$D$6,Y85:BL85)</f>
        <v>2.4537171571622913</v>
      </c>
      <c r="X85" s="90">
        <f t="shared" si="15"/>
        <v>3.4753235276945893E-5</v>
      </c>
      <c r="Y85" s="114">
        <f>$D85*IF(Y$29&gt;'Inputs &amp; Summary'!$D$5,0,IF(Y$29&gt;VLOOKUP($G85,Lists!$J$17:$K$21,2),IF($M85=Lists!$H$3,IF($K85&lt;1,(($S85/$K85)*((1+'Inputs &amp; Summary'!$D$7)^Y$29)),((INT(Y$29/$K85)-INT((Y$29-1)/$K85))*$S85*((1+'Inputs &amp; Summary'!$D$7)^Y$29))),(_xlfn.WEIBULL.DIST(Y$29,$L85,$K85,FALSE)*$S85*((1+'Inputs &amp; Summary'!$D$7)^Y$29))),IF($M85=Lists!$H$3,IF($K85&lt;1,((($R85*(1-$E85)+$Q85*(1-$F85))/$K85)*((1+'Inputs &amp; Summary'!$D$7)^Y$29)),((INT(Y$29/$K85)-INT((Y$29-1)/$K85))*($R85*(1-$E85)+$Q85*(1-$F85))*((1+'Inputs &amp; Summary'!$D$7)^Y$29))),((_xlfn.WEIBULL.DIST(Y$29,$L85,$K85,FALSE)*($R85*(1-$E85)+$Q85*(1-$F85))*((1+'Inputs &amp; Summary'!$D$7)^Y$29))))))</f>
        <v>0</v>
      </c>
      <c r="Z85" s="114">
        <f>$D85*IF(Z$29&gt;'Inputs &amp; Summary'!$D$5,0,IF(Z$29&gt;VLOOKUP($G85,Lists!$J$17:$K$21,2),IF($M85=Lists!$H$3,IF($K85&lt;1,(($S85/$K85)*((1+'Inputs &amp; Summary'!$D$7)^Z$29)),((INT(Z$29/$K85)-INT((Z$29-1)/$K85))*$S85*((1+'Inputs &amp; Summary'!$D$7)^Z$29))),(_xlfn.WEIBULL.DIST(Z$29,$L85,$K85,FALSE)*$S85*((1+'Inputs &amp; Summary'!$D$7)^Z$29))),IF($M85=Lists!$H$3,IF($K85&lt;1,((($R85*(1-$E85)+$Q85*(1-$F85))/$K85)*((1+'Inputs &amp; Summary'!$D$7)^Z$29)),((INT(Z$29/$K85)-INT((Z$29-1)/$K85))*($R85*(1-$E85)+$Q85*(1-$F85))*((1+'Inputs &amp; Summary'!$D$7)^Z$29))),((_xlfn.WEIBULL.DIST(Z$29,$L85,$K85,FALSE)*($R85*(1-$E85)+$Q85*(1-$F85))*((1+'Inputs &amp; Summary'!$D$7)^Z$29))))))</f>
        <v>0</v>
      </c>
      <c r="AA85" s="114">
        <f>$D85*IF(AA$29&gt;'Inputs &amp; Summary'!$D$5,0,IF(AA$29&gt;VLOOKUP($G85,Lists!$J$17:$K$21,2),IF($M85=Lists!$H$3,IF($K85&lt;1,(($S85/$K85)*((1+'Inputs &amp; Summary'!$D$7)^AA$29)),((INT(AA$29/$K85)-INT((AA$29-1)/$K85))*$S85*((1+'Inputs &amp; Summary'!$D$7)^AA$29))),(_xlfn.WEIBULL.DIST(AA$29,$L85,$K85,FALSE)*$S85*((1+'Inputs &amp; Summary'!$D$7)^AA$29))),IF($M85=Lists!$H$3,IF($K85&lt;1,((($R85*(1-$E85)+$Q85*(1-$F85))/$K85)*((1+'Inputs &amp; Summary'!$D$7)^AA$29)),((INT(AA$29/$K85)-INT((AA$29-1)/$K85))*($R85*(1-$E85)+$Q85*(1-$F85))*((1+'Inputs &amp; Summary'!$D$7)^AA$29))),((_xlfn.WEIBULL.DIST(AA$29,$L85,$K85,FALSE)*($R85*(1-$E85)+$Q85*(1-$F85))*((1+'Inputs &amp; Summary'!$D$7)^AA$29))))))</f>
        <v>0</v>
      </c>
      <c r="AB85" s="114">
        <f>$D85*IF(AB$29&gt;'Inputs &amp; Summary'!$D$5,0,IF(AB$29&gt;VLOOKUP($G85,Lists!$J$17:$K$21,2),IF($M85=Lists!$H$3,IF($K85&lt;1,(($S85/$K85)*((1+'Inputs &amp; Summary'!$D$7)^AB$29)),((INT(AB$29/$K85)-INT((AB$29-1)/$K85))*$S85*((1+'Inputs &amp; Summary'!$D$7)^AB$29))),(_xlfn.WEIBULL.DIST(AB$29,$L85,$K85,FALSE)*$S85*((1+'Inputs &amp; Summary'!$D$7)^AB$29))),IF($M85=Lists!$H$3,IF($K85&lt;1,((($R85*(1-$E85)+$Q85*(1-$F85))/$K85)*((1+'Inputs &amp; Summary'!$D$7)^AB$29)),((INT(AB$29/$K85)-INT((AB$29-1)/$K85))*($R85*(1-$E85)+$Q85*(1-$F85))*((1+'Inputs &amp; Summary'!$D$7)^AB$29))),((_xlfn.WEIBULL.DIST(AB$29,$L85,$K85,FALSE)*($R85*(1-$E85)+$Q85*(1-$F85))*((1+'Inputs &amp; Summary'!$D$7)^AB$29))))))</f>
        <v>0</v>
      </c>
      <c r="AC85" s="114">
        <f>$D85*IF(AC$29&gt;'Inputs &amp; Summary'!$D$5,0,IF(AC$29&gt;VLOOKUP($G85,Lists!$J$17:$K$21,2),IF($M85=Lists!$H$3,IF($K85&lt;1,(($S85/$K85)*((1+'Inputs &amp; Summary'!$D$7)^AC$29)),((INT(AC$29/$K85)-INT((AC$29-1)/$K85))*$S85*((1+'Inputs &amp; Summary'!$D$7)^AC$29))),(_xlfn.WEIBULL.DIST(AC$29,$L85,$K85,FALSE)*$S85*((1+'Inputs &amp; Summary'!$D$7)^AC$29))),IF($M85=Lists!$H$3,IF($K85&lt;1,((($R85*(1-$E85)+$Q85*(1-$F85))/$K85)*((1+'Inputs &amp; Summary'!$D$7)^AC$29)),((INT(AC$29/$K85)-INT((AC$29-1)/$K85))*($R85*(1-$E85)+$Q85*(1-$F85))*((1+'Inputs &amp; Summary'!$D$7)^AC$29))),((_xlfn.WEIBULL.DIST(AC$29,$L85,$K85,FALSE)*($R85*(1-$E85)+$Q85*(1-$F85))*((1+'Inputs &amp; Summary'!$D$7)^AC$29))))))</f>
        <v>0</v>
      </c>
      <c r="AD85" s="114">
        <f>$D85*IF(AD$29&gt;'Inputs &amp; Summary'!$D$5,0,IF(AD$29&gt;VLOOKUP($G85,Lists!$J$17:$K$21,2),IF($M85=Lists!$H$3,IF($K85&lt;1,(($S85/$K85)*((1+'Inputs &amp; Summary'!$D$7)^AD$29)),((INT(AD$29/$K85)-INT((AD$29-1)/$K85))*$S85*((1+'Inputs &amp; Summary'!$D$7)^AD$29))),(_xlfn.WEIBULL.DIST(AD$29,$L85,$K85,FALSE)*$S85*((1+'Inputs &amp; Summary'!$D$7)^AD$29))),IF($M85=Lists!$H$3,IF($K85&lt;1,((($R85*(1-$E85)+$Q85*(1-$F85))/$K85)*((1+'Inputs &amp; Summary'!$D$7)^AD$29)),((INT(AD$29/$K85)-INT((AD$29-1)/$K85))*($R85*(1-$E85)+$Q85*(1-$F85))*((1+'Inputs &amp; Summary'!$D$7)^AD$29))),((_xlfn.WEIBULL.DIST(AD$29,$L85,$K85,FALSE)*($R85*(1-$E85)+$Q85*(1-$F85))*((1+'Inputs &amp; Summary'!$D$7)^AD$29))))))</f>
        <v>0</v>
      </c>
      <c r="AE85" s="114">
        <f>$D85*IF(AE$29&gt;'Inputs &amp; Summary'!$D$5,0,IF(AE$29&gt;VLOOKUP($G85,Lists!$J$17:$K$21,2),IF($M85=Lists!$H$3,IF($K85&lt;1,(($S85/$K85)*((1+'Inputs &amp; Summary'!$D$7)^AE$29)),((INT(AE$29/$K85)-INT((AE$29-1)/$K85))*$S85*((1+'Inputs &amp; Summary'!$D$7)^AE$29))),(_xlfn.WEIBULL.DIST(AE$29,$L85,$K85,FALSE)*$S85*((1+'Inputs &amp; Summary'!$D$7)^AE$29))),IF($M85=Lists!$H$3,IF($K85&lt;1,((($R85*(1-$E85)+$Q85*(1-$F85))/$K85)*((1+'Inputs &amp; Summary'!$D$7)^AE$29)),((INT(AE$29/$K85)-INT((AE$29-1)/$K85))*($R85*(1-$E85)+$Q85*(1-$F85))*((1+'Inputs &amp; Summary'!$D$7)^AE$29))),((_xlfn.WEIBULL.DIST(AE$29,$L85,$K85,FALSE)*($R85*(1-$E85)+$Q85*(1-$F85))*((1+'Inputs &amp; Summary'!$D$7)^AE$29))))))</f>
        <v>0</v>
      </c>
      <c r="AF85" s="114">
        <f>$D85*IF(AF$29&gt;'Inputs &amp; Summary'!$D$5,0,IF(AF$29&gt;VLOOKUP($G85,Lists!$J$17:$K$21,2),IF($M85=Lists!$H$3,IF($K85&lt;1,(($S85/$K85)*((1+'Inputs &amp; Summary'!$D$7)^AF$29)),((INT(AF$29/$K85)-INT((AF$29-1)/$K85))*$S85*((1+'Inputs &amp; Summary'!$D$7)^AF$29))),(_xlfn.WEIBULL.DIST(AF$29,$L85,$K85,FALSE)*$S85*((1+'Inputs &amp; Summary'!$D$7)^AF$29))),IF($M85=Lists!$H$3,IF($K85&lt;1,((($R85*(1-$E85)+$Q85*(1-$F85))/$K85)*((1+'Inputs &amp; Summary'!$D$7)^AF$29)),((INT(AF$29/$K85)-INT((AF$29-1)/$K85))*($R85*(1-$E85)+$Q85*(1-$F85))*((1+'Inputs &amp; Summary'!$D$7)^AF$29))),((_xlfn.WEIBULL.DIST(AF$29,$L85,$K85,FALSE)*($R85*(1-$E85)+$Q85*(1-$F85))*((1+'Inputs &amp; Summary'!$D$7)^AF$29))))))</f>
        <v>0</v>
      </c>
      <c r="AG85" s="114">
        <f>$D85*IF(AG$29&gt;'Inputs &amp; Summary'!$D$5,0,IF(AG$29&gt;VLOOKUP($G85,Lists!$J$17:$K$21,2),IF($M85=Lists!$H$3,IF($K85&lt;1,(($S85/$K85)*((1+'Inputs &amp; Summary'!$D$7)^AG$29)),((INT(AG$29/$K85)-INT((AG$29-1)/$K85))*$S85*((1+'Inputs &amp; Summary'!$D$7)^AG$29))),(_xlfn.WEIBULL.DIST(AG$29,$L85,$K85,FALSE)*$S85*((1+'Inputs &amp; Summary'!$D$7)^AG$29))),IF($M85=Lists!$H$3,IF($K85&lt;1,((($R85*(1-$E85)+$Q85*(1-$F85))/$K85)*((1+'Inputs &amp; Summary'!$D$7)^AG$29)),((INT(AG$29/$K85)-INT((AG$29-1)/$K85))*($R85*(1-$E85)+$Q85*(1-$F85))*((1+'Inputs &amp; Summary'!$D$7)^AG$29))),((_xlfn.WEIBULL.DIST(AG$29,$L85,$K85,FALSE)*($R85*(1-$E85)+$Q85*(1-$F85))*((1+'Inputs &amp; Summary'!$D$7)^AG$29))))))</f>
        <v>0</v>
      </c>
      <c r="AH85" s="114">
        <f>$D85*IF(AH$29&gt;'Inputs &amp; Summary'!$D$5,0,IF(AH$29&gt;VLOOKUP($G85,Lists!$J$17:$K$21,2),IF($M85=Lists!$H$3,IF($K85&lt;1,(($S85/$K85)*((1+'Inputs &amp; Summary'!$D$7)^AH$29)),((INT(AH$29/$K85)-INT((AH$29-1)/$K85))*$S85*((1+'Inputs &amp; Summary'!$D$7)^AH$29))),(_xlfn.WEIBULL.DIST(AH$29,$L85,$K85,FALSE)*$S85*((1+'Inputs &amp; Summary'!$D$7)^AH$29))),IF($M85=Lists!$H$3,IF($K85&lt;1,((($R85*(1-$E85)+$Q85*(1-$F85))/$K85)*((1+'Inputs &amp; Summary'!$D$7)^AH$29)),((INT(AH$29/$K85)-INT((AH$29-1)/$K85))*($R85*(1-$E85)+$Q85*(1-$F85))*((1+'Inputs &amp; Summary'!$D$7)^AH$29))),((_xlfn.WEIBULL.DIST(AH$29,$L85,$K85,FALSE)*($R85*(1-$E85)+$Q85*(1-$F85))*((1+'Inputs &amp; Summary'!$D$7)^AH$29))))))</f>
        <v>0</v>
      </c>
      <c r="AI85" s="114">
        <f>$D85*IF(AI$29&gt;'Inputs &amp; Summary'!$D$5,0,IF(AI$29&gt;VLOOKUP($G85,Lists!$J$17:$K$21,2),IF($M85=Lists!$H$3,IF($K85&lt;1,(($S85/$K85)*((1+'Inputs &amp; Summary'!$D$7)^AI$29)),((INT(AI$29/$K85)-INT((AI$29-1)/$K85))*$S85*((1+'Inputs &amp; Summary'!$D$7)^AI$29))),(_xlfn.WEIBULL.DIST(AI$29,$L85,$K85,FALSE)*$S85*((1+'Inputs &amp; Summary'!$D$7)^AI$29))),IF($M85=Lists!$H$3,IF($K85&lt;1,((($R85*(1-$E85)+$Q85*(1-$F85))/$K85)*((1+'Inputs &amp; Summary'!$D$7)^AI$29)),((INT(AI$29/$K85)-INT((AI$29-1)/$K85))*($R85*(1-$E85)+$Q85*(1-$F85))*((1+'Inputs &amp; Summary'!$D$7)^AI$29))),((_xlfn.WEIBULL.DIST(AI$29,$L85,$K85,FALSE)*($R85*(1-$E85)+$Q85*(1-$F85))*((1+'Inputs &amp; Summary'!$D$7)^AI$29))))))</f>
        <v>0.74302990169003402</v>
      </c>
      <c r="AJ85" s="114">
        <f>$D85*IF(AJ$29&gt;'Inputs &amp; Summary'!$D$5,0,IF(AJ$29&gt;VLOOKUP($G85,Lists!$J$17:$K$21,2),IF($M85=Lists!$H$3,IF($K85&lt;1,(($S85/$K85)*((1+'Inputs &amp; Summary'!$D$7)^AJ$29)),((INT(AJ$29/$K85)-INT((AJ$29-1)/$K85))*$S85*((1+'Inputs &amp; Summary'!$D$7)^AJ$29))),(_xlfn.WEIBULL.DIST(AJ$29,$L85,$K85,FALSE)*$S85*((1+'Inputs &amp; Summary'!$D$7)^AJ$29))),IF($M85=Lists!$H$3,IF($K85&lt;1,((($R85*(1-$E85)+$Q85*(1-$F85))/$K85)*((1+'Inputs &amp; Summary'!$D$7)^AJ$29)),((INT(AJ$29/$K85)-INT((AJ$29-1)/$K85))*($R85*(1-$E85)+$Q85*(1-$F85))*((1+'Inputs &amp; Summary'!$D$7)^AJ$29))),((_xlfn.WEIBULL.DIST(AJ$29,$L85,$K85,FALSE)*($R85*(1-$E85)+$Q85*(1-$F85))*((1+'Inputs &amp; Summary'!$D$7)^AJ$29))))))</f>
        <v>0.72817318816853716</v>
      </c>
      <c r="AK85" s="114">
        <f>$D85*IF(AK$29&gt;'Inputs &amp; Summary'!$D$5,0,IF(AK$29&gt;VLOOKUP($G85,Lists!$J$17:$K$21,2),IF($M85=Lists!$H$3,IF($K85&lt;1,(($S85/$K85)*((1+'Inputs &amp; Summary'!$D$7)^AK$29)),((INT(AK$29/$K85)-INT((AK$29-1)/$K85))*$S85*((1+'Inputs &amp; Summary'!$D$7)^AK$29))),(_xlfn.WEIBULL.DIST(AK$29,$L85,$K85,FALSE)*$S85*((1+'Inputs &amp; Summary'!$D$7)^AK$29))),IF($M85=Lists!$H$3,IF($K85&lt;1,((($R85*(1-$E85)+$Q85*(1-$F85))/$K85)*((1+'Inputs &amp; Summary'!$D$7)^AK$29)),((INT(AK$29/$K85)-INT((AK$29-1)/$K85))*($R85*(1-$E85)+$Q85*(1-$F85))*((1+'Inputs &amp; Summary'!$D$7)^AK$29))),((_xlfn.WEIBULL.DIST(AK$29,$L85,$K85,FALSE)*($R85*(1-$E85)+$Q85*(1-$F85))*((1+'Inputs &amp; Summary'!$D$7)^AK$29))))))</f>
        <v>0.71361353124753202</v>
      </c>
      <c r="AL85" s="114">
        <f>$D85*IF(AL$29&gt;'Inputs &amp; Summary'!$D$5,0,IF(AL$29&gt;VLOOKUP($G85,Lists!$J$17:$K$21,2),IF($M85=Lists!$H$3,IF($K85&lt;1,(($S85/$K85)*((1+'Inputs &amp; Summary'!$D$7)^AL$29)),((INT(AL$29/$K85)-INT((AL$29-1)/$K85))*$S85*((1+'Inputs &amp; Summary'!$D$7)^AL$29))),(_xlfn.WEIBULL.DIST(AL$29,$L85,$K85,FALSE)*$S85*((1+'Inputs &amp; Summary'!$D$7)^AL$29))),IF($M85=Lists!$H$3,IF($K85&lt;1,((($R85*(1-$E85)+$Q85*(1-$F85))/$K85)*((1+'Inputs &amp; Summary'!$D$7)^AL$29)),((INT(AL$29/$K85)-INT((AL$29-1)/$K85))*($R85*(1-$E85)+$Q85*(1-$F85))*((1+'Inputs &amp; Summary'!$D$7)^AL$29))),((_xlfn.WEIBULL.DIST(AL$29,$L85,$K85,FALSE)*($R85*(1-$E85)+$Q85*(1-$F85))*((1+'Inputs &amp; Summary'!$D$7)^AL$29))))))</f>
        <v>0.69934499134800177</v>
      </c>
      <c r="AM85" s="114">
        <f>$D85*IF(AM$29&gt;'Inputs &amp; Summary'!$D$5,0,IF(AM$29&gt;VLOOKUP($G85,Lists!$J$17:$K$21,2),IF($M85=Lists!$H$3,IF($K85&lt;1,(($S85/$K85)*((1+'Inputs &amp; Summary'!$D$7)^AM$29)),((INT(AM$29/$K85)-INT((AM$29-1)/$K85))*$S85*((1+'Inputs &amp; Summary'!$D$7)^AM$29))),(_xlfn.WEIBULL.DIST(AM$29,$L85,$K85,FALSE)*$S85*((1+'Inputs &amp; Summary'!$D$7)^AM$29))),IF($M85=Lists!$H$3,IF($K85&lt;1,((($R85*(1-$E85)+$Q85*(1-$F85))/$K85)*((1+'Inputs &amp; Summary'!$D$7)^AM$29)),((INT(AM$29/$K85)-INT((AM$29-1)/$K85))*($R85*(1-$E85)+$Q85*(1-$F85))*((1+'Inputs &amp; Summary'!$D$7)^AM$29))),((_xlfn.WEIBULL.DIST(AM$29,$L85,$K85,FALSE)*($R85*(1-$E85)+$Q85*(1-$F85))*((1+'Inputs &amp; Summary'!$D$7)^AM$29))))))</f>
        <v>0.68536174765145741</v>
      </c>
      <c r="AN85" s="114">
        <f>$D85*IF(AN$29&gt;'Inputs &amp; Summary'!$D$5,0,IF(AN$29&gt;VLOOKUP($G85,Lists!$J$17:$K$21,2),IF($M85=Lists!$H$3,IF($K85&lt;1,(($S85/$K85)*((1+'Inputs &amp; Summary'!$D$7)^AN$29)),((INT(AN$29/$K85)-INT((AN$29-1)/$K85))*$S85*((1+'Inputs &amp; Summary'!$D$7)^AN$29))),(_xlfn.WEIBULL.DIST(AN$29,$L85,$K85,FALSE)*$S85*((1+'Inputs &amp; Summary'!$D$7)^AN$29))),IF($M85=Lists!$H$3,IF($K85&lt;1,((($R85*(1-$E85)+$Q85*(1-$F85))/$K85)*((1+'Inputs &amp; Summary'!$D$7)^AN$29)),((INT(AN$29/$K85)-INT((AN$29-1)/$K85))*($R85*(1-$E85)+$Q85*(1-$F85))*((1+'Inputs &amp; Summary'!$D$7)^AN$29))),((_xlfn.WEIBULL.DIST(AN$29,$L85,$K85,FALSE)*($R85*(1-$E85)+$Q85*(1-$F85))*((1+'Inputs &amp; Summary'!$D$7)^AN$29))))))</f>
        <v>0.67165809572534985</v>
      </c>
      <c r="AO85" s="114">
        <f>$D85*IF(AO$29&gt;'Inputs &amp; Summary'!$D$5,0,IF(AO$29&gt;VLOOKUP($G85,Lists!$J$17:$K$21,2),IF($M85=Lists!$H$3,IF($K85&lt;1,(($S85/$K85)*((1+'Inputs &amp; Summary'!$D$7)^AO$29)),((INT(AO$29/$K85)-INT((AO$29-1)/$K85))*$S85*((1+'Inputs &amp; Summary'!$D$7)^AO$29))),(_xlfn.WEIBULL.DIST(AO$29,$L85,$K85,FALSE)*$S85*((1+'Inputs &amp; Summary'!$D$7)^AO$29))),IF($M85=Lists!$H$3,IF($K85&lt;1,((($R85*(1-$E85)+$Q85*(1-$F85))/$K85)*((1+'Inputs &amp; Summary'!$D$7)^AO$29)),((INT(AO$29/$K85)-INT((AO$29-1)/$K85))*($R85*(1-$E85)+$Q85*(1-$F85))*((1+'Inputs &amp; Summary'!$D$7)^AO$29))),((_xlfn.WEIBULL.DIST(AO$29,$L85,$K85,FALSE)*($R85*(1-$E85)+$Q85*(1-$F85))*((1+'Inputs &amp; Summary'!$D$7)^AO$29))))))</f>
        <v>0.6582284451959578</v>
      </c>
      <c r="AP85" s="114">
        <f>$D85*IF(AP$29&gt;'Inputs &amp; Summary'!$D$5,0,IF(AP$29&gt;VLOOKUP($G85,Lists!$J$17:$K$21,2),IF($M85=Lists!$H$3,IF($K85&lt;1,(($S85/$K85)*((1+'Inputs &amp; Summary'!$D$7)^AP$29)),((INT(AP$29/$K85)-INT((AP$29-1)/$K85))*$S85*((1+'Inputs &amp; Summary'!$D$7)^AP$29))),(_xlfn.WEIBULL.DIST(AP$29,$L85,$K85,FALSE)*$S85*((1+'Inputs &amp; Summary'!$D$7)^AP$29))),IF($M85=Lists!$H$3,IF($K85&lt;1,((($R85*(1-$E85)+$Q85*(1-$F85))/$K85)*((1+'Inputs &amp; Summary'!$D$7)^AP$29)),((INT(AP$29/$K85)-INT((AP$29-1)/$K85))*($R85*(1-$E85)+$Q85*(1-$F85))*((1+'Inputs &amp; Summary'!$D$7)^AP$29))),((_xlfn.WEIBULL.DIST(AP$29,$L85,$K85,FALSE)*($R85*(1-$E85)+$Q85*(1-$F85))*((1+'Inputs &amp; Summary'!$D$7)^AP$29))))))</f>
        <v>0.64506731746780877</v>
      </c>
      <c r="AQ85" s="114">
        <f>$D85*IF(AQ$29&gt;'Inputs &amp; Summary'!$D$5,0,IF(AQ$29&gt;VLOOKUP($G85,Lists!$J$17:$K$21,2),IF($M85=Lists!$H$3,IF($K85&lt;1,(($S85/$K85)*((1+'Inputs &amp; Summary'!$D$7)^AQ$29)),((INT(AQ$29/$K85)-INT((AQ$29-1)/$K85))*$S85*((1+'Inputs &amp; Summary'!$D$7)^AQ$29))),(_xlfn.WEIBULL.DIST(AQ$29,$L85,$K85,FALSE)*$S85*((1+'Inputs &amp; Summary'!$D$7)^AQ$29))),IF($M85=Lists!$H$3,IF($K85&lt;1,((($R85*(1-$E85)+$Q85*(1-$F85))/$K85)*((1+'Inputs &amp; Summary'!$D$7)^AQ$29)),((INT(AQ$29/$K85)-INT((AQ$29-1)/$K85))*($R85*(1-$E85)+$Q85*(1-$F85))*((1+'Inputs &amp; Summary'!$D$7)^AQ$29))),((_xlfn.WEIBULL.DIST(AQ$29,$L85,$K85,FALSE)*($R85*(1-$E85)+$Q85*(1-$F85))*((1+'Inputs &amp; Summary'!$D$7)^AQ$29))))))</f>
        <v>0.63216934348869724</v>
      </c>
      <c r="AR85" s="114">
        <f>$D85*IF(AR$29&gt;'Inputs &amp; Summary'!$D$5,0,IF(AR$29&gt;VLOOKUP($G85,Lists!$J$17:$K$21,2),IF($M85=Lists!$H$3,IF($K85&lt;1,(($S85/$K85)*((1+'Inputs &amp; Summary'!$D$7)^AR$29)),((INT(AR$29/$K85)-INT((AR$29-1)/$K85))*$S85*((1+'Inputs &amp; Summary'!$D$7)^AR$29))),(_xlfn.WEIBULL.DIST(AR$29,$L85,$K85,FALSE)*$S85*((1+'Inputs &amp; Summary'!$D$7)^AR$29))),IF($M85=Lists!$H$3,IF($K85&lt;1,((($R85*(1-$E85)+$Q85*(1-$F85))/$K85)*((1+'Inputs &amp; Summary'!$D$7)^AR$29)),((INT(AR$29/$K85)-INT((AR$29-1)/$K85))*($R85*(1-$E85)+$Q85*(1-$F85))*((1+'Inputs &amp; Summary'!$D$7)^AR$29))),((_xlfn.WEIBULL.DIST(AR$29,$L85,$K85,FALSE)*($R85*(1-$E85)+$Q85*(1-$F85))*((1+'Inputs &amp; Summary'!$D$7)^AR$29))))))</f>
        <v>0.61952926155939381</v>
      </c>
      <c r="AS85" s="114">
        <f>$D85*IF(AS$29&gt;'Inputs &amp; Summary'!$D$5,0,IF(AS$29&gt;VLOOKUP($G85,Lists!$J$17:$K$21,2),IF($M85=Lists!$H$3,IF($K85&lt;1,(($S85/$K85)*((1+'Inputs &amp; Summary'!$D$7)^AS$29)),((INT(AS$29/$K85)-INT((AS$29-1)/$K85))*$S85*((1+'Inputs &amp; Summary'!$D$7)^AS$29))),(_xlfn.WEIBULL.DIST(AS$29,$L85,$K85,FALSE)*$S85*((1+'Inputs &amp; Summary'!$D$7)^AS$29))),IF($M85=Lists!$H$3,IF($K85&lt;1,((($R85*(1-$E85)+$Q85*(1-$F85))/$K85)*((1+'Inputs &amp; Summary'!$D$7)^AS$29)),((INT(AS$29/$K85)-INT((AS$29-1)/$K85))*($R85*(1-$E85)+$Q85*(1-$F85))*((1+'Inputs &amp; Summary'!$D$7)^AS$29))),((_xlfn.WEIBULL.DIST(AS$29,$L85,$K85,FALSE)*($R85*(1-$E85)+$Q85*(1-$F85))*((1+'Inputs &amp; Summary'!$D$7)^AS$29))))))</f>
        <v>0</v>
      </c>
      <c r="AT85" s="114">
        <f>$D85*IF(AT$29&gt;'Inputs &amp; Summary'!$D$5,0,IF(AT$29&gt;VLOOKUP($G85,Lists!$J$17:$K$21,2),IF($M85=Lists!$H$3,IF($K85&lt;1,(($S85/$K85)*((1+'Inputs &amp; Summary'!$D$7)^AT$29)),((INT(AT$29/$K85)-INT((AT$29-1)/$K85))*$S85*((1+'Inputs &amp; Summary'!$D$7)^AT$29))),(_xlfn.WEIBULL.DIST(AT$29,$L85,$K85,FALSE)*$S85*((1+'Inputs &amp; Summary'!$D$7)^AT$29))),IF($M85=Lists!$H$3,IF($K85&lt;1,((($R85*(1-$E85)+$Q85*(1-$F85))/$K85)*((1+'Inputs &amp; Summary'!$D$7)^AT$29)),((INT(AT$29/$K85)-INT((AT$29-1)/$K85))*($R85*(1-$E85)+$Q85*(1-$F85))*((1+'Inputs &amp; Summary'!$D$7)^AT$29))),((_xlfn.WEIBULL.DIST(AT$29,$L85,$K85,FALSE)*($R85*(1-$E85)+$Q85*(1-$F85))*((1+'Inputs &amp; Summary'!$D$7)^AT$29))))))</f>
        <v>0</v>
      </c>
      <c r="AU85" s="114">
        <f>$D85*IF(AU$29&gt;'Inputs &amp; Summary'!$D$5,0,IF(AU$29&gt;VLOOKUP($G85,Lists!$J$17:$K$21,2),IF($M85=Lists!$H$3,IF($K85&lt;1,(($S85/$K85)*((1+'Inputs &amp; Summary'!$D$7)^AU$29)),((INT(AU$29/$K85)-INT((AU$29-1)/$K85))*$S85*((1+'Inputs &amp; Summary'!$D$7)^AU$29))),(_xlfn.WEIBULL.DIST(AU$29,$L85,$K85,FALSE)*$S85*((1+'Inputs &amp; Summary'!$D$7)^AU$29))),IF($M85=Lists!$H$3,IF($K85&lt;1,((($R85*(1-$E85)+$Q85*(1-$F85))/$K85)*((1+'Inputs &amp; Summary'!$D$7)^AU$29)),((INT(AU$29/$K85)-INT((AU$29-1)/$K85))*($R85*(1-$E85)+$Q85*(1-$F85))*((1+'Inputs &amp; Summary'!$D$7)^AU$29))),((_xlfn.WEIBULL.DIST(AU$29,$L85,$K85,FALSE)*($R85*(1-$E85)+$Q85*(1-$F85))*((1+'Inputs &amp; Summary'!$D$7)^AU$29))))))</f>
        <v>0</v>
      </c>
      <c r="AV85" s="114">
        <f>$D85*IF(AV$29&gt;'Inputs &amp; Summary'!$D$5,0,IF(AV$29&gt;VLOOKUP($G85,Lists!$J$17:$K$21,2),IF($M85=Lists!$H$3,IF($K85&lt;1,(($S85/$K85)*((1+'Inputs &amp; Summary'!$D$7)^AV$29)),((INT(AV$29/$K85)-INT((AV$29-1)/$K85))*$S85*((1+'Inputs &amp; Summary'!$D$7)^AV$29))),(_xlfn.WEIBULL.DIST(AV$29,$L85,$K85,FALSE)*$S85*((1+'Inputs &amp; Summary'!$D$7)^AV$29))),IF($M85=Lists!$H$3,IF($K85&lt;1,((($R85*(1-$E85)+$Q85*(1-$F85))/$K85)*((1+'Inputs &amp; Summary'!$D$7)^AV$29)),((INT(AV$29/$K85)-INT((AV$29-1)/$K85))*($R85*(1-$E85)+$Q85*(1-$F85))*((1+'Inputs &amp; Summary'!$D$7)^AV$29))),((_xlfn.WEIBULL.DIST(AV$29,$L85,$K85,FALSE)*($R85*(1-$E85)+$Q85*(1-$F85))*((1+'Inputs &amp; Summary'!$D$7)^AV$29))))))</f>
        <v>0</v>
      </c>
      <c r="AW85" s="114">
        <f>$D85*IF(AW$29&gt;'Inputs &amp; Summary'!$D$5,0,IF(AW$29&gt;VLOOKUP($G85,Lists!$J$17:$K$21,2),IF($M85=Lists!$H$3,IF($K85&lt;1,(($S85/$K85)*((1+'Inputs &amp; Summary'!$D$7)^AW$29)),((INT(AW$29/$K85)-INT((AW$29-1)/$K85))*$S85*((1+'Inputs &amp; Summary'!$D$7)^AW$29))),(_xlfn.WEIBULL.DIST(AW$29,$L85,$K85,FALSE)*$S85*((1+'Inputs &amp; Summary'!$D$7)^AW$29))),IF($M85=Lists!$H$3,IF($K85&lt;1,((($R85*(1-$E85)+$Q85*(1-$F85))/$K85)*((1+'Inputs &amp; Summary'!$D$7)^AW$29)),((INT(AW$29/$K85)-INT((AW$29-1)/$K85))*($R85*(1-$E85)+$Q85*(1-$F85))*((1+'Inputs &amp; Summary'!$D$7)^AW$29))),((_xlfn.WEIBULL.DIST(AW$29,$L85,$K85,FALSE)*($R85*(1-$E85)+$Q85*(1-$F85))*((1+'Inputs &amp; Summary'!$D$7)^AW$29))))))</f>
        <v>0</v>
      </c>
      <c r="AX85" s="114">
        <f>$D85*IF(AX$29&gt;'Inputs &amp; Summary'!$D$5,0,IF(AX$29&gt;VLOOKUP($G85,Lists!$J$17:$K$21,2),IF($M85=Lists!$H$3,IF($K85&lt;1,(($S85/$K85)*((1+'Inputs &amp; Summary'!$D$7)^AX$29)),((INT(AX$29/$K85)-INT((AX$29-1)/$K85))*$S85*((1+'Inputs &amp; Summary'!$D$7)^AX$29))),(_xlfn.WEIBULL.DIST(AX$29,$L85,$K85,FALSE)*$S85*((1+'Inputs &amp; Summary'!$D$7)^AX$29))),IF($M85=Lists!$H$3,IF($K85&lt;1,((($R85*(1-$E85)+$Q85*(1-$F85))/$K85)*((1+'Inputs &amp; Summary'!$D$7)^AX$29)),((INT(AX$29/$K85)-INT((AX$29-1)/$K85))*($R85*(1-$E85)+$Q85*(1-$F85))*((1+'Inputs &amp; Summary'!$D$7)^AX$29))),((_xlfn.WEIBULL.DIST(AX$29,$L85,$K85,FALSE)*($R85*(1-$E85)+$Q85*(1-$F85))*((1+'Inputs &amp; Summary'!$D$7)^AX$29))))))</f>
        <v>0</v>
      </c>
      <c r="AY85" s="114">
        <f>$D85*IF(AY$29&gt;'Inputs &amp; Summary'!$D$5,0,IF(AY$29&gt;VLOOKUP($G85,Lists!$J$17:$K$21,2),IF($M85=Lists!$H$3,IF($K85&lt;1,(($S85/$K85)*((1+'Inputs &amp; Summary'!$D$7)^AY$29)),((INT(AY$29/$K85)-INT((AY$29-1)/$K85))*$S85*((1+'Inputs &amp; Summary'!$D$7)^AY$29))),(_xlfn.WEIBULL.DIST(AY$29,$L85,$K85,FALSE)*$S85*((1+'Inputs &amp; Summary'!$D$7)^AY$29))),IF($M85=Lists!$H$3,IF($K85&lt;1,((($R85*(1-$E85)+$Q85*(1-$F85))/$K85)*((1+'Inputs &amp; Summary'!$D$7)^AY$29)),((INT(AY$29/$K85)-INT((AY$29-1)/$K85))*($R85*(1-$E85)+$Q85*(1-$F85))*((1+'Inputs &amp; Summary'!$D$7)^AY$29))),((_xlfn.WEIBULL.DIST(AY$29,$L85,$K85,FALSE)*($R85*(1-$E85)+$Q85*(1-$F85))*((1+'Inputs &amp; Summary'!$D$7)^AY$29))))))</f>
        <v>0</v>
      </c>
      <c r="AZ85" s="114">
        <f>$D85*IF(AZ$29&gt;'Inputs &amp; Summary'!$D$5,0,IF(AZ$29&gt;VLOOKUP($G85,Lists!$J$17:$K$21,2),IF($M85=Lists!$H$3,IF($K85&lt;1,(($S85/$K85)*((1+'Inputs &amp; Summary'!$D$7)^AZ$29)),((INT(AZ$29/$K85)-INT((AZ$29-1)/$K85))*$S85*((1+'Inputs &amp; Summary'!$D$7)^AZ$29))),(_xlfn.WEIBULL.DIST(AZ$29,$L85,$K85,FALSE)*$S85*((1+'Inputs &amp; Summary'!$D$7)^AZ$29))),IF($M85=Lists!$H$3,IF($K85&lt;1,((($R85*(1-$E85)+$Q85*(1-$F85))/$K85)*((1+'Inputs &amp; Summary'!$D$7)^AZ$29)),((INT(AZ$29/$K85)-INT((AZ$29-1)/$K85))*($R85*(1-$E85)+$Q85*(1-$F85))*((1+'Inputs &amp; Summary'!$D$7)^AZ$29))),((_xlfn.WEIBULL.DIST(AZ$29,$L85,$K85,FALSE)*($R85*(1-$E85)+$Q85*(1-$F85))*((1+'Inputs &amp; Summary'!$D$7)^AZ$29))))))</f>
        <v>0</v>
      </c>
      <c r="BA85" s="114">
        <f>$D85*IF(BA$29&gt;'Inputs &amp; Summary'!$D$5,0,IF(BA$29&gt;VLOOKUP($G85,Lists!$J$17:$K$21,2),IF($M85=Lists!$H$3,IF($K85&lt;1,(($S85/$K85)*((1+'Inputs &amp; Summary'!$D$7)^BA$29)),((INT(BA$29/$K85)-INT((BA$29-1)/$K85))*$S85*((1+'Inputs &amp; Summary'!$D$7)^BA$29))),(_xlfn.WEIBULL.DIST(BA$29,$L85,$K85,FALSE)*$S85*((1+'Inputs &amp; Summary'!$D$7)^BA$29))),IF($M85=Lists!$H$3,IF($K85&lt;1,((($R85*(1-$E85)+$Q85*(1-$F85))/$K85)*((1+'Inputs &amp; Summary'!$D$7)^BA$29)),((INT(BA$29/$K85)-INT((BA$29-1)/$K85))*($R85*(1-$E85)+$Q85*(1-$F85))*((1+'Inputs &amp; Summary'!$D$7)^BA$29))),((_xlfn.WEIBULL.DIST(BA$29,$L85,$K85,FALSE)*($R85*(1-$E85)+$Q85*(1-$F85))*((1+'Inputs &amp; Summary'!$D$7)^BA$29))))))</f>
        <v>0</v>
      </c>
      <c r="BB85" s="114">
        <f>$D85*IF(BB$29&gt;'Inputs &amp; Summary'!$D$5,0,IF(BB$29&gt;VLOOKUP($G85,Lists!$J$17:$K$21,2),IF($M85=Lists!$H$3,IF($K85&lt;1,(($S85/$K85)*((1+'Inputs &amp; Summary'!$D$7)^BB$29)),((INT(BB$29/$K85)-INT((BB$29-1)/$K85))*$S85*((1+'Inputs &amp; Summary'!$D$7)^BB$29))),(_xlfn.WEIBULL.DIST(BB$29,$L85,$K85,FALSE)*$S85*((1+'Inputs &amp; Summary'!$D$7)^BB$29))),IF($M85=Lists!$H$3,IF($K85&lt;1,((($R85*(1-$E85)+$Q85*(1-$F85))/$K85)*((1+'Inputs &amp; Summary'!$D$7)^BB$29)),((INT(BB$29/$K85)-INT((BB$29-1)/$K85))*($R85*(1-$E85)+$Q85*(1-$F85))*((1+'Inputs &amp; Summary'!$D$7)^BB$29))),((_xlfn.WEIBULL.DIST(BB$29,$L85,$K85,FALSE)*($R85*(1-$E85)+$Q85*(1-$F85))*((1+'Inputs &amp; Summary'!$D$7)^BB$29))))))</f>
        <v>0</v>
      </c>
      <c r="BC85" s="114">
        <f>$D85*IF(BC$29&gt;'Inputs &amp; Summary'!$D$5,0,IF(BC$29&gt;VLOOKUP($G85,Lists!$J$17:$K$21,2),IF($M85=Lists!$H$3,IF($K85&lt;1,(($S85/$K85)*((1+'Inputs &amp; Summary'!$D$7)^BC$29)),((INT(BC$29/$K85)-INT((BC$29-1)/$K85))*$S85*((1+'Inputs &amp; Summary'!$D$7)^BC$29))),(_xlfn.WEIBULL.DIST(BC$29,$L85,$K85,FALSE)*$S85*((1+'Inputs &amp; Summary'!$D$7)^BC$29))),IF($M85=Lists!$H$3,IF($K85&lt;1,((($R85*(1-$E85)+$Q85*(1-$F85))/$K85)*((1+'Inputs &amp; Summary'!$D$7)^BC$29)),((INT(BC$29/$K85)-INT((BC$29-1)/$K85))*($R85*(1-$E85)+$Q85*(1-$F85))*((1+'Inputs &amp; Summary'!$D$7)^BC$29))),((_xlfn.WEIBULL.DIST(BC$29,$L85,$K85,FALSE)*($R85*(1-$E85)+$Q85*(1-$F85))*((1+'Inputs &amp; Summary'!$D$7)^BC$29))))))</f>
        <v>0</v>
      </c>
      <c r="BD85" s="114">
        <f>$D85*IF(BD$29&gt;'Inputs &amp; Summary'!$D$5,0,IF(BD$29&gt;VLOOKUP($G85,Lists!$J$17:$K$21,2),IF($M85=Lists!$H$3,IF($K85&lt;1,(($S85/$K85)*((1+'Inputs &amp; Summary'!$D$7)^BD$29)),((INT(BD$29/$K85)-INT((BD$29-1)/$K85))*$S85*((1+'Inputs &amp; Summary'!$D$7)^BD$29))),(_xlfn.WEIBULL.DIST(BD$29,$L85,$K85,FALSE)*$S85*((1+'Inputs &amp; Summary'!$D$7)^BD$29))),IF($M85=Lists!$H$3,IF($K85&lt;1,((($R85*(1-$E85)+$Q85*(1-$F85))/$K85)*((1+'Inputs &amp; Summary'!$D$7)^BD$29)),((INT(BD$29/$K85)-INT((BD$29-1)/$K85))*($R85*(1-$E85)+$Q85*(1-$F85))*((1+'Inputs &amp; Summary'!$D$7)^BD$29))),((_xlfn.WEIBULL.DIST(BD$29,$L85,$K85,FALSE)*($R85*(1-$E85)+$Q85*(1-$F85))*((1+'Inputs &amp; Summary'!$D$7)^BD$29))))))</f>
        <v>0</v>
      </c>
      <c r="BE85" s="114">
        <f>$D85*IF(BE$29&gt;'Inputs &amp; Summary'!$D$5,0,IF(BE$29&gt;VLOOKUP($G85,Lists!$J$17:$K$21,2),IF($M85=Lists!$H$3,IF($K85&lt;1,(($S85/$K85)*((1+'Inputs &amp; Summary'!$D$7)^BE$29)),((INT(BE$29/$K85)-INT((BE$29-1)/$K85))*$S85*((1+'Inputs &amp; Summary'!$D$7)^BE$29))),(_xlfn.WEIBULL.DIST(BE$29,$L85,$K85,FALSE)*$S85*((1+'Inputs &amp; Summary'!$D$7)^BE$29))),IF($M85=Lists!$H$3,IF($K85&lt;1,((($R85*(1-$E85)+$Q85*(1-$F85))/$K85)*((1+'Inputs &amp; Summary'!$D$7)^BE$29)),((INT(BE$29/$K85)-INT((BE$29-1)/$K85))*($R85*(1-$E85)+$Q85*(1-$F85))*((1+'Inputs &amp; Summary'!$D$7)^BE$29))),((_xlfn.WEIBULL.DIST(BE$29,$L85,$K85,FALSE)*($R85*(1-$E85)+$Q85*(1-$F85))*((1+'Inputs &amp; Summary'!$D$7)^BE$29))))))</f>
        <v>0</v>
      </c>
      <c r="BF85" s="114">
        <f>$D85*IF(BF$29&gt;'Inputs &amp; Summary'!$D$5,0,IF(BF$29&gt;VLOOKUP($G85,Lists!$J$17:$K$21,2),IF($M85=Lists!$H$3,IF($K85&lt;1,(($S85/$K85)*((1+'Inputs &amp; Summary'!$D$7)^BF$29)),((INT(BF$29/$K85)-INT((BF$29-1)/$K85))*$S85*((1+'Inputs &amp; Summary'!$D$7)^BF$29))),(_xlfn.WEIBULL.DIST(BF$29,$L85,$K85,FALSE)*$S85*((1+'Inputs &amp; Summary'!$D$7)^BF$29))),IF($M85=Lists!$H$3,IF($K85&lt;1,((($R85*(1-$E85)+$Q85*(1-$F85))/$K85)*((1+'Inputs &amp; Summary'!$D$7)^BF$29)),((INT(BF$29/$K85)-INT((BF$29-1)/$K85))*($R85*(1-$E85)+$Q85*(1-$F85))*((1+'Inputs &amp; Summary'!$D$7)^BF$29))),((_xlfn.WEIBULL.DIST(BF$29,$L85,$K85,FALSE)*($R85*(1-$E85)+$Q85*(1-$F85))*((1+'Inputs &amp; Summary'!$D$7)^BF$29))))))</f>
        <v>0</v>
      </c>
      <c r="BG85" s="114">
        <f>$D85*IF(BG$29&gt;'Inputs &amp; Summary'!$D$5,0,IF(BG$29&gt;VLOOKUP($G85,Lists!$J$17:$K$21,2),IF($M85=Lists!$H$3,IF($K85&lt;1,(($S85/$K85)*((1+'Inputs &amp; Summary'!$D$7)^BG$29)),((INT(BG$29/$K85)-INT((BG$29-1)/$K85))*$S85*((1+'Inputs &amp; Summary'!$D$7)^BG$29))),(_xlfn.WEIBULL.DIST(BG$29,$L85,$K85,FALSE)*$S85*((1+'Inputs &amp; Summary'!$D$7)^BG$29))),IF($M85=Lists!$H$3,IF($K85&lt;1,((($R85*(1-$E85)+$Q85*(1-$F85))/$K85)*((1+'Inputs &amp; Summary'!$D$7)^BG$29)),((INT(BG$29/$K85)-INT((BG$29-1)/$K85))*($R85*(1-$E85)+$Q85*(1-$F85))*((1+'Inputs &amp; Summary'!$D$7)^BG$29))),((_xlfn.WEIBULL.DIST(BG$29,$L85,$K85,FALSE)*($R85*(1-$E85)+$Q85*(1-$F85))*((1+'Inputs &amp; Summary'!$D$7)^BG$29))))))</f>
        <v>0</v>
      </c>
      <c r="BH85" s="114">
        <f>$D85*IF(BH$29&gt;'Inputs &amp; Summary'!$D$5,0,IF(BH$29&gt;VLOOKUP($G85,Lists!$J$17:$K$21,2),IF($M85=Lists!$H$3,IF($K85&lt;1,(($S85/$K85)*((1+'Inputs &amp; Summary'!$D$7)^BH$29)),((INT(BH$29/$K85)-INT((BH$29-1)/$K85))*$S85*((1+'Inputs &amp; Summary'!$D$7)^BH$29))),(_xlfn.WEIBULL.DIST(BH$29,$L85,$K85,FALSE)*$S85*((1+'Inputs &amp; Summary'!$D$7)^BH$29))),IF($M85=Lists!$H$3,IF($K85&lt;1,((($R85*(1-$E85)+$Q85*(1-$F85))/$K85)*((1+'Inputs &amp; Summary'!$D$7)^BH$29)),((INT(BH$29/$K85)-INT((BH$29-1)/$K85))*($R85*(1-$E85)+$Q85*(1-$F85))*((1+'Inputs &amp; Summary'!$D$7)^BH$29))),((_xlfn.WEIBULL.DIST(BH$29,$L85,$K85,FALSE)*($R85*(1-$E85)+$Q85*(1-$F85))*((1+'Inputs &amp; Summary'!$D$7)^BH$29))))))</f>
        <v>0</v>
      </c>
      <c r="BI85" s="114">
        <f>$D85*IF(BI$29&gt;'Inputs &amp; Summary'!$D$5,0,IF(BI$29&gt;VLOOKUP($G85,Lists!$J$17:$K$21,2),IF($M85=Lists!$H$3,IF($K85&lt;1,(($S85/$K85)*((1+'Inputs &amp; Summary'!$D$7)^BI$29)),((INT(BI$29/$K85)-INT((BI$29-1)/$K85))*$S85*((1+'Inputs &amp; Summary'!$D$7)^BI$29))),(_xlfn.WEIBULL.DIST(BI$29,$L85,$K85,FALSE)*$S85*((1+'Inputs &amp; Summary'!$D$7)^BI$29))),IF($M85=Lists!$H$3,IF($K85&lt;1,((($R85*(1-$E85)+$Q85*(1-$F85))/$K85)*((1+'Inputs &amp; Summary'!$D$7)^BI$29)),((INT(BI$29/$K85)-INT((BI$29-1)/$K85))*($R85*(1-$E85)+$Q85*(1-$F85))*((1+'Inputs &amp; Summary'!$D$7)^BI$29))),((_xlfn.WEIBULL.DIST(BI$29,$L85,$K85,FALSE)*($R85*(1-$E85)+$Q85*(1-$F85))*((1+'Inputs &amp; Summary'!$D$7)^BI$29))))))</f>
        <v>0</v>
      </c>
      <c r="BJ85" s="114">
        <f>$D85*IF(BJ$29&gt;'Inputs &amp; Summary'!$D$5,0,IF(BJ$29&gt;VLOOKUP($G85,Lists!$J$17:$K$21,2),IF($M85=Lists!$H$3,IF($K85&lt;1,(($S85/$K85)*((1+'Inputs &amp; Summary'!$D$7)^BJ$29)),((INT(BJ$29/$K85)-INT((BJ$29-1)/$K85))*$S85*((1+'Inputs &amp; Summary'!$D$7)^BJ$29))),(_xlfn.WEIBULL.DIST(BJ$29,$L85,$K85,FALSE)*$S85*((1+'Inputs &amp; Summary'!$D$7)^BJ$29))),IF($M85=Lists!$H$3,IF($K85&lt;1,((($R85*(1-$E85)+$Q85*(1-$F85))/$K85)*((1+'Inputs &amp; Summary'!$D$7)^BJ$29)),((INT(BJ$29/$K85)-INT((BJ$29-1)/$K85))*($R85*(1-$E85)+$Q85*(1-$F85))*((1+'Inputs &amp; Summary'!$D$7)^BJ$29))),((_xlfn.WEIBULL.DIST(BJ$29,$L85,$K85,FALSE)*($R85*(1-$E85)+$Q85*(1-$F85))*((1+'Inputs &amp; Summary'!$D$7)^BJ$29))))))</f>
        <v>0</v>
      </c>
      <c r="BK85" s="114">
        <f>$D85*IF(BK$29&gt;'Inputs &amp; Summary'!$D$5,0,IF(BK$29&gt;VLOOKUP($G85,Lists!$J$17:$K$21,2),IF($M85=Lists!$H$3,IF($K85&lt;1,(($S85/$K85)*((1+'Inputs &amp; Summary'!$D$7)^BK$29)),((INT(BK$29/$K85)-INT((BK$29-1)/$K85))*$S85*((1+'Inputs &amp; Summary'!$D$7)^BK$29))),(_xlfn.WEIBULL.DIST(BK$29,$L85,$K85,FALSE)*$S85*((1+'Inputs &amp; Summary'!$D$7)^BK$29))),IF($M85=Lists!$H$3,IF($K85&lt;1,((($R85*(1-$E85)+$Q85*(1-$F85))/$K85)*((1+'Inputs &amp; Summary'!$D$7)^BK$29)),((INT(BK$29/$K85)-INT((BK$29-1)/$K85))*($R85*(1-$E85)+$Q85*(1-$F85))*((1+'Inputs &amp; Summary'!$D$7)^BK$29))),((_xlfn.WEIBULL.DIST(BK$29,$L85,$K85,FALSE)*($R85*(1-$E85)+$Q85*(1-$F85))*((1+'Inputs &amp; Summary'!$D$7)^BK$29))))))</f>
        <v>0</v>
      </c>
      <c r="BL85" s="114">
        <f>$D85*IF(BL$29&gt;'Inputs &amp; Summary'!$D$5,0,IF(BL$29&gt;VLOOKUP($G85,Lists!$J$17:$K$21,2),IF($M85=Lists!$H$3,IF($K85&lt;1,(($S85/$K85)*((1+'Inputs &amp; Summary'!$D$7)^BL$29)),((INT(BL$29/$K85)-INT((BL$29-1)/$K85))*$S85*((1+'Inputs &amp; Summary'!$D$7)^BL$29))),(_xlfn.WEIBULL.DIST(BL$29,$L85,$K85,FALSE)*$S85*((1+'Inputs &amp; Summary'!$D$7)^BL$29))),IF($M85=Lists!$H$3,IF($K85&lt;1,((($R85*(1-$E85)+$Q85*(1-$F85))/$K85)*((1+'Inputs &amp; Summary'!$D$7)^BL$29)),((INT(BL$29/$K85)-INT((BL$29-1)/$K85))*($R85*(1-$E85)+$Q85*(1-$F85))*((1+'Inputs &amp; Summary'!$D$7)^BL$29))),((_xlfn.WEIBULL.DIST(BL$29,$L85,$K85,FALSE)*($R85*(1-$E85)+$Q85*(1-$F85))*((1+'Inputs &amp; Summary'!$D$7)^BL$29))))))</f>
        <v>0</v>
      </c>
    </row>
    <row r="86" spans="1:64" s="1" customFormat="1" x14ac:dyDescent="0.3">
      <c r="A86" s="79" t="s">
        <v>189</v>
      </c>
      <c r="B86" s="33" t="s">
        <v>152</v>
      </c>
      <c r="C86" s="33" t="s">
        <v>138</v>
      </c>
      <c r="D86" s="68">
        <v>0</v>
      </c>
      <c r="E86" s="68">
        <v>1</v>
      </c>
      <c r="F86" s="68">
        <v>1</v>
      </c>
      <c r="G86" s="213" t="s">
        <v>433</v>
      </c>
      <c r="H86" s="34"/>
      <c r="I86" s="34" t="s">
        <v>101</v>
      </c>
      <c r="J86" s="33">
        <f>VLOOKUP(I86,'Labor Rates'!$A$1:$B$16,2)</f>
        <v>18.514423076923077</v>
      </c>
      <c r="K86" s="35">
        <v>25</v>
      </c>
      <c r="L86" s="35">
        <v>3</v>
      </c>
      <c r="M86" s="36" t="s">
        <v>249</v>
      </c>
      <c r="N86" s="84">
        <v>1</v>
      </c>
      <c r="O86" s="35">
        <v>4</v>
      </c>
      <c r="P86" s="5">
        <v>0</v>
      </c>
      <c r="Q86" s="73">
        <f t="shared" si="11"/>
        <v>74.057692307692307</v>
      </c>
      <c r="R86" s="73">
        <f t="shared" si="12"/>
        <v>0</v>
      </c>
      <c r="S86" s="74">
        <f t="shared" si="13"/>
        <v>0</v>
      </c>
      <c r="T86" s="88"/>
      <c r="U86" s="80"/>
      <c r="V86" s="87">
        <f t="shared" si="14"/>
        <v>0</v>
      </c>
      <c r="W86" s="87">
        <f>NPV('Inputs &amp; Summary'!$D$6,Y86:BL86)</f>
        <v>0</v>
      </c>
      <c r="X86" s="90">
        <f t="shared" si="15"/>
        <v>0</v>
      </c>
      <c r="Y86" s="114">
        <f>$D86*IF(Y$29&gt;'Inputs &amp; Summary'!$D$5,0,IF(Y$29&gt;VLOOKUP($G86,Lists!$J$17:$K$21,2),IF($M86=Lists!$H$3,IF($K86&lt;1,(($S86/$K86)*((1+'Inputs &amp; Summary'!$D$7)^Y$29)),((INT(Y$29/$K86)-INT((Y$29-1)/$K86))*$S86*((1+'Inputs &amp; Summary'!$D$7)^Y$29))),(_xlfn.WEIBULL.DIST(Y$29,$L86,$K86,FALSE)*$S86*((1+'Inputs &amp; Summary'!$D$7)^Y$29))),IF($M86=Lists!$H$3,IF($K86&lt;1,((($R86*(1-$E86)+$Q86*(1-$F86))/$K86)*((1+'Inputs &amp; Summary'!$D$7)^Y$29)),((INT(Y$29/$K86)-INT((Y$29-1)/$K86))*($R86*(1-$E86)+$Q86*(1-$F86))*((1+'Inputs &amp; Summary'!$D$7)^Y$29))),((_xlfn.WEIBULL.DIST(Y$29,$L86,$K86,FALSE)*($R86*(1-$E86)+$Q86*(1-$F86))*((1+'Inputs &amp; Summary'!$D$7)^Y$29))))))</f>
        <v>0</v>
      </c>
      <c r="Z86" s="114">
        <f>$D86*IF(Z$29&gt;'Inputs &amp; Summary'!$D$5,0,IF(Z$29&gt;VLOOKUP($G86,Lists!$J$17:$K$21,2),IF($M86=Lists!$H$3,IF($K86&lt;1,(($S86/$K86)*((1+'Inputs &amp; Summary'!$D$7)^Z$29)),((INT(Z$29/$K86)-INT((Z$29-1)/$K86))*$S86*((1+'Inputs &amp; Summary'!$D$7)^Z$29))),(_xlfn.WEIBULL.DIST(Z$29,$L86,$K86,FALSE)*$S86*((1+'Inputs &amp; Summary'!$D$7)^Z$29))),IF($M86=Lists!$H$3,IF($K86&lt;1,((($R86*(1-$E86)+$Q86*(1-$F86))/$K86)*((1+'Inputs &amp; Summary'!$D$7)^Z$29)),((INT(Z$29/$K86)-INT((Z$29-1)/$K86))*($R86*(1-$E86)+$Q86*(1-$F86))*((1+'Inputs &amp; Summary'!$D$7)^Z$29))),((_xlfn.WEIBULL.DIST(Z$29,$L86,$K86,FALSE)*($R86*(1-$E86)+$Q86*(1-$F86))*((1+'Inputs &amp; Summary'!$D$7)^Z$29))))))</f>
        <v>0</v>
      </c>
      <c r="AA86" s="114">
        <f>$D86*IF(AA$29&gt;'Inputs &amp; Summary'!$D$5,0,IF(AA$29&gt;VLOOKUP($G86,Lists!$J$17:$K$21,2),IF($M86=Lists!$H$3,IF($K86&lt;1,(($S86/$K86)*((1+'Inputs &amp; Summary'!$D$7)^AA$29)),((INT(AA$29/$K86)-INT((AA$29-1)/$K86))*$S86*((1+'Inputs &amp; Summary'!$D$7)^AA$29))),(_xlfn.WEIBULL.DIST(AA$29,$L86,$K86,FALSE)*$S86*((1+'Inputs &amp; Summary'!$D$7)^AA$29))),IF($M86=Lists!$H$3,IF($K86&lt;1,((($R86*(1-$E86)+$Q86*(1-$F86))/$K86)*((1+'Inputs &amp; Summary'!$D$7)^AA$29)),((INT(AA$29/$K86)-INT((AA$29-1)/$K86))*($R86*(1-$E86)+$Q86*(1-$F86))*((1+'Inputs &amp; Summary'!$D$7)^AA$29))),((_xlfn.WEIBULL.DIST(AA$29,$L86,$K86,FALSE)*($R86*(1-$E86)+$Q86*(1-$F86))*((1+'Inputs &amp; Summary'!$D$7)^AA$29))))))</f>
        <v>0</v>
      </c>
      <c r="AB86" s="114">
        <f>$D86*IF(AB$29&gt;'Inputs &amp; Summary'!$D$5,0,IF(AB$29&gt;VLOOKUP($G86,Lists!$J$17:$K$21,2),IF($M86=Lists!$H$3,IF($K86&lt;1,(($S86/$K86)*((1+'Inputs &amp; Summary'!$D$7)^AB$29)),((INT(AB$29/$K86)-INT((AB$29-1)/$K86))*$S86*((1+'Inputs &amp; Summary'!$D$7)^AB$29))),(_xlfn.WEIBULL.DIST(AB$29,$L86,$K86,FALSE)*$S86*((1+'Inputs &amp; Summary'!$D$7)^AB$29))),IF($M86=Lists!$H$3,IF($K86&lt;1,((($R86*(1-$E86)+$Q86*(1-$F86))/$K86)*((1+'Inputs &amp; Summary'!$D$7)^AB$29)),((INT(AB$29/$K86)-INT((AB$29-1)/$K86))*($R86*(1-$E86)+$Q86*(1-$F86))*((1+'Inputs &amp; Summary'!$D$7)^AB$29))),((_xlfn.WEIBULL.DIST(AB$29,$L86,$K86,FALSE)*($R86*(1-$E86)+$Q86*(1-$F86))*((1+'Inputs &amp; Summary'!$D$7)^AB$29))))))</f>
        <v>0</v>
      </c>
      <c r="AC86" s="114">
        <f>$D86*IF(AC$29&gt;'Inputs &amp; Summary'!$D$5,0,IF(AC$29&gt;VLOOKUP($G86,Lists!$J$17:$K$21,2),IF($M86=Lists!$H$3,IF($K86&lt;1,(($S86/$K86)*((1+'Inputs &amp; Summary'!$D$7)^AC$29)),((INT(AC$29/$K86)-INT((AC$29-1)/$K86))*$S86*((1+'Inputs &amp; Summary'!$D$7)^AC$29))),(_xlfn.WEIBULL.DIST(AC$29,$L86,$K86,FALSE)*$S86*((1+'Inputs &amp; Summary'!$D$7)^AC$29))),IF($M86=Lists!$H$3,IF($K86&lt;1,((($R86*(1-$E86)+$Q86*(1-$F86))/$K86)*((1+'Inputs &amp; Summary'!$D$7)^AC$29)),((INT(AC$29/$K86)-INT((AC$29-1)/$K86))*($R86*(1-$E86)+$Q86*(1-$F86))*((1+'Inputs &amp; Summary'!$D$7)^AC$29))),((_xlfn.WEIBULL.DIST(AC$29,$L86,$K86,FALSE)*($R86*(1-$E86)+$Q86*(1-$F86))*((1+'Inputs &amp; Summary'!$D$7)^AC$29))))))</f>
        <v>0</v>
      </c>
      <c r="AD86" s="114">
        <f>$D86*IF(AD$29&gt;'Inputs &amp; Summary'!$D$5,0,IF(AD$29&gt;VLOOKUP($G86,Lists!$J$17:$K$21,2),IF($M86=Lists!$H$3,IF($K86&lt;1,(($S86/$K86)*((1+'Inputs &amp; Summary'!$D$7)^AD$29)),((INT(AD$29/$K86)-INT((AD$29-1)/$K86))*$S86*((1+'Inputs &amp; Summary'!$D$7)^AD$29))),(_xlfn.WEIBULL.DIST(AD$29,$L86,$K86,FALSE)*$S86*((1+'Inputs &amp; Summary'!$D$7)^AD$29))),IF($M86=Lists!$H$3,IF($K86&lt;1,((($R86*(1-$E86)+$Q86*(1-$F86))/$K86)*((1+'Inputs &amp; Summary'!$D$7)^AD$29)),((INT(AD$29/$K86)-INT((AD$29-1)/$K86))*($R86*(1-$E86)+$Q86*(1-$F86))*((1+'Inputs &amp; Summary'!$D$7)^AD$29))),((_xlfn.WEIBULL.DIST(AD$29,$L86,$K86,FALSE)*($R86*(1-$E86)+$Q86*(1-$F86))*((1+'Inputs &amp; Summary'!$D$7)^AD$29))))))</f>
        <v>0</v>
      </c>
      <c r="AE86" s="114">
        <f>$D86*IF(AE$29&gt;'Inputs &amp; Summary'!$D$5,0,IF(AE$29&gt;VLOOKUP($G86,Lists!$J$17:$K$21,2),IF($M86=Lists!$H$3,IF($K86&lt;1,(($S86/$K86)*((1+'Inputs &amp; Summary'!$D$7)^AE$29)),((INT(AE$29/$K86)-INT((AE$29-1)/$K86))*$S86*((1+'Inputs &amp; Summary'!$D$7)^AE$29))),(_xlfn.WEIBULL.DIST(AE$29,$L86,$K86,FALSE)*$S86*((1+'Inputs &amp; Summary'!$D$7)^AE$29))),IF($M86=Lists!$H$3,IF($K86&lt;1,((($R86*(1-$E86)+$Q86*(1-$F86))/$K86)*((1+'Inputs &amp; Summary'!$D$7)^AE$29)),((INT(AE$29/$K86)-INT((AE$29-1)/$K86))*($R86*(1-$E86)+$Q86*(1-$F86))*((1+'Inputs &amp; Summary'!$D$7)^AE$29))),((_xlfn.WEIBULL.DIST(AE$29,$L86,$K86,FALSE)*($R86*(1-$E86)+$Q86*(1-$F86))*((1+'Inputs &amp; Summary'!$D$7)^AE$29))))))</f>
        <v>0</v>
      </c>
      <c r="AF86" s="114">
        <f>$D86*IF(AF$29&gt;'Inputs &amp; Summary'!$D$5,0,IF(AF$29&gt;VLOOKUP($G86,Lists!$J$17:$K$21,2),IF($M86=Lists!$H$3,IF($K86&lt;1,(($S86/$K86)*((1+'Inputs &amp; Summary'!$D$7)^AF$29)),((INT(AF$29/$K86)-INT((AF$29-1)/$K86))*$S86*((1+'Inputs &amp; Summary'!$D$7)^AF$29))),(_xlfn.WEIBULL.DIST(AF$29,$L86,$K86,FALSE)*$S86*((1+'Inputs &amp; Summary'!$D$7)^AF$29))),IF($M86=Lists!$H$3,IF($K86&lt;1,((($R86*(1-$E86)+$Q86*(1-$F86))/$K86)*((1+'Inputs &amp; Summary'!$D$7)^AF$29)),((INT(AF$29/$K86)-INT((AF$29-1)/$K86))*($R86*(1-$E86)+$Q86*(1-$F86))*((1+'Inputs &amp; Summary'!$D$7)^AF$29))),((_xlfn.WEIBULL.DIST(AF$29,$L86,$K86,FALSE)*($R86*(1-$E86)+$Q86*(1-$F86))*((1+'Inputs &amp; Summary'!$D$7)^AF$29))))))</f>
        <v>0</v>
      </c>
      <c r="AG86" s="114">
        <f>$D86*IF(AG$29&gt;'Inputs &amp; Summary'!$D$5,0,IF(AG$29&gt;VLOOKUP($G86,Lists!$J$17:$K$21,2),IF($M86=Lists!$H$3,IF($K86&lt;1,(($S86/$K86)*((1+'Inputs &amp; Summary'!$D$7)^AG$29)),((INT(AG$29/$K86)-INT((AG$29-1)/$K86))*$S86*((1+'Inputs &amp; Summary'!$D$7)^AG$29))),(_xlfn.WEIBULL.DIST(AG$29,$L86,$K86,FALSE)*$S86*((1+'Inputs &amp; Summary'!$D$7)^AG$29))),IF($M86=Lists!$H$3,IF($K86&lt;1,((($R86*(1-$E86)+$Q86*(1-$F86))/$K86)*((1+'Inputs &amp; Summary'!$D$7)^AG$29)),((INT(AG$29/$K86)-INT((AG$29-1)/$K86))*($R86*(1-$E86)+$Q86*(1-$F86))*((1+'Inputs &amp; Summary'!$D$7)^AG$29))),((_xlfn.WEIBULL.DIST(AG$29,$L86,$K86,FALSE)*($R86*(1-$E86)+$Q86*(1-$F86))*((1+'Inputs &amp; Summary'!$D$7)^AG$29))))))</f>
        <v>0</v>
      </c>
      <c r="AH86" s="114">
        <f>$D86*IF(AH$29&gt;'Inputs &amp; Summary'!$D$5,0,IF(AH$29&gt;VLOOKUP($G86,Lists!$J$17:$K$21,2),IF($M86=Lists!$H$3,IF($K86&lt;1,(($S86/$K86)*((1+'Inputs &amp; Summary'!$D$7)^AH$29)),((INT(AH$29/$K86)-INT((AH$29-1)/$K86))*$S86*((1+'Inputs &amp; Summary'!$D$7)^AH$29))),(_xlfn.WEIBULL.DIST(AH$29,$L86,$K86,FALSE)*$S86*((1+'Inputs &amp; Summary'!$D$7)^AH$29))),IF($M86=Lists!$H$3,IF($K86&lt;1,((($R86*(1-$E86)+$Q86*(1-$F86))/$K86)*((1+'Inputs &amp; Summary'!$D$7)^AH$29)),((INT(AH$29/$K86)-INT((AH$29-1)/$K86))*($R86*(1-$E86)+$Q86*(1-$F86))*((1+'Inputs &amp; Summary'!$D$7)^AH$29))),((_xlfn.WEIBULL.DIST(AH$29,$L86,$K86,FALSE)*($R86*(1-$E86)+$Q86*(1-$F86))*((1+'Inputs &amp; Summary'!$D$7)^AH$29))))))</f>
        <v>0</v>
      </c>
      <c r="AI86" s="114">
        <f>$D86*IF(AI$29&gt;'Inputs &amp; Summary'!$D$5,0,IF(AI$29&gt;VLOOKUP($G86,Lists!$J$17:$K$21,2),IF($M86=Lists!$H$3,IF($K86&lt;1,(($S86/$K86)*((1+'Inputs &amp; Summary'!$D$7)^AI$29)),((INT(AI$29/$K86)-INT((AI$29-1)/$K86))*$S86*((1+'Inputs &amp; Summary'!$D$7)^AI$29))),(_xlfn.WEIBULL.DIST(AI$29,$L86,$K86,FALSE)*$S86*((1+'Inputs &amp; Summary'!$D$7)^AI$29))),IF($M86=Lists!$H$3,IF($K86&lt;1,((($R86*(1-$E86)+$Q86*(1-$F86))/$K86)*((1+'Inputs &amp; Summary'!$D$7)^AI$29)),((INT(AI$29/$K86)-INT((AI$29-1)/$K86))*($R86*(1-$E86)+$Q86*(1-$F86))*((1+'Inputs &amp; Summary'!$D$7)^AI$29))),((_xlfn.WEIBULL.DIST(AI$29,$L86,$K86,FALSE)*($R86*(1-$E86)+$Q86*(1-$F86))*((1+'Inputs &amp; Summary'!$D$7)^AI$29))))))</f>
        <v>0</v>
      </c>
      <c r="AJ86" s="114">
        <f>$D86*IF(AJ$29&gt;'Inputs &amp; Summary'!$D$5,0,IF(AJ$29&gt;VLOOKUP($G86,Lists!$J$17:$K$21,2),IF($M86=Lists!$H$3,IF($K86&lt;1,(($S86/$K86)*((1+'Inputs &amp; Summary'!$D$7)^AJ$29)),((INT(AJ$29/$K86)-INT((AJ$29-1)/$K86))*$S86*((1+'Inputs &amp; Summary'!$D$7)^AJ$29))),(_xlfn.WEIBULL.DIST(AJ$29,$L86,$K86,FALSE)*$S86*((1+'Inputs &amp; Summary'!$D$7)^AJ$29))),IF($M86=Lists!$H$3,IF($K86&lt;1,((($R86*(1-$E86)+$Q86*(1-$F86))/$K86)*((1+'Inputs &amp; Summary'!$D$7)^AJ$29)),((INT(AJ$29/$K86)-INT((AJ$29-1)/$K86))*($R86*(1-$E86)+$Q86*(1-$F86))*((1+'Inputs &amp; Summary'!$D$7)^AJ$29))),((_xlfn.WEIBULL.DIST(AJ$29,$L86,$K86,FALSE)*($R86*(1-$E86)+$Q86*(1-$F86))*((1+'Inputs &amp; Summary'!$D$7)^AJ$29))))))</f>
        <v>0</v>
      </c>
      <c r="AK86" s="114">
        <f>$D86*IF(AK$29&gt;'Inputs &amp; Summary'!$D$5,0,IF(AK$29&gt;VLOOKUP($G86,Lists!$J$17:$K$21,2),IF($M86=Lists!$H$3,IF($K86&lt;1,(($S86/$K86)*((1+'Inputs &amp; Summary'!$D$7)^AK$29)),((INT(AK$29/$K86)-INT((AK$29-1)/$K86))*$S86*((1+'Inputs &amp; Summary'!$D$7)^AK$29))),(_xlfn.WEIBULL.DIST(AK$29,$L86,$K86,FALSE)*$S86*((1+'Inputs &amp; Summary'!$D$7)^AK$29))),IF($M86=Lists!$H$3,IF($K86&lt;1,((($R86*(1-$E86)+$Q86*(1-$F86))/$K86)*((1+'Inputs &amp; Summary'!$D$7)^AK$29)),((INT(AK$29/$K86)-INT((AK$29-1)/$K86))*($R86*(1-$E86)+$Q86*(1-$F86))*((1+'Inputs &amp; Summary'!$D$7)^AK$29))),((_xlfn.WEIBULL.DIST(AK$29,$L86,$K86,FALSE)*($R86*(1-$E86)+$Q86*(1-$F86))*((1+'Inputs &amp; Summary'!$D$7)^AK$29))))))</f>
        <v>0</v>
      </c>
      <c r="AL86" s="114">
        <f>$D86*IF(AL$29&gt;'Inputs &amp; Summary'!$D$5,0,IF(AL$29&gt;VLOOKUP($G86,Lists!$J$17:$K$21,2),IF($M86=Lists!$H$3,IF($K86&lt;1,(($S86/$K86)*((1+'Inputs &amp; Summary'!$D$7)^AL$29)),((INT(AL$29/$K86)-INT((AL$29-1)/$K86))*$S86*((1+'Inputs &amp; Summary'!$D$7)^AL$29))),(_xlfn.WEIBULL.DIST(AL$29,$L86,$K86,FALSE)*$S86*((1+'Inputs &amp; Summary'!$D$7)^AL$29))),IF($M86=Lists!$H$3,IF($K86&lt;1,((($R86*(1-$E86)+$Q86*(1-$F86))/$K86)*((1+'Inputs &amp; Summary'!$D$7)^AL$29)),((INT(AL$29/$K86)-INT((AL$29-1)/$K86))*($R86*(1-$E86)+$Q86*(1-$F86))*((1+'Inputs &amp; Summary'!$D$7)^AL$29))),((_xlfn.WEIBULL.DIST(AL$29,$L86,$K86,FALSE)*($R86*(1-$E86)+$Q86*(1-$F86))*((1+'Inputs &amp; Summary'!$D$7)^AL$29))))))</f>
        <v>0</v>
      </c>
      <c r="AM86" s="114">
        <f>$D86*IF(AM$29&gt;'Inputs &amp; Summary'!$D$5,0,IF(AM$29&gt;VLOOKUP($G86,Lists!$J$17:$K$21,2),IF($M86=Lists!$H$3,IF($K86&lt;1,(($S86/$K86)*((1+'Inputs &amp; Summary'!$D$7)^AM$29)),((INT(AM$29/$K86)-INT((AM$29-1)/$K86))*$S86*((1+'Inputs &amp; Summary'!$D$7)^AM$29))),(_xlfn.WEIBULL.DIST(AM$29,$L86,$K86,FALSE)*$S86*((1+'Inputs &amp; Summary'!$D$7)^AM$29))),IF($M86=Lists!$H$3,IF($K86&lt;1,((($R86*(1-$E86)+$Q86*(1-$F86))/$K86)*((1+'Inputs &amp; Summary'!$D$7)^AM$29)),((INT(AM$29/$K86)-INT((AM$29-1)/$K86))*($R86*(1-$E86)+$Q86*(1-$F86))*((1+'Inputs &amp; Summary'!$D$7)^AM$29))),((_xlfn.WEIBULL.DIST(AM$29,$L86,$K86,FALSE)*($R86*(1-$E86)+$Q86*(1-$F86))*((1+'Inputs &amp; Summary'!$D$7)^AM$29))))))</f>
        <v>0</v>
      </c>
      <c r="AN86" s="114">
        <f>$D86*IF(AN$29&gt;'Inputs &amp; Summary'!$D$5,0,IF(AN$29&gt;VLOOKUP($G86,Lists!$J$17:$K$21,2),IF($M86=Lists!$H$3,IF($K86&lt;1,(($S86/$K86)*((1+'Inputs &amp; Summary'!$D$7)^AN$29)),((INT(AN$29/$K86)-INT((AN$29-1)/$K86))*$S86*((1+'Inputs &amp; Summary'!$D$7)^AN$29))),(_xlfn.WEIBULL.DIST(AN$29,$L86,$K86,FALSE)*$S86*((1+'Inputs &amp; Summary'!$D$7)^AN$29))),IF($M86=Lists!$H$3,IF($K86&lt;1,((($R86*(1-$E86)+$Q86*(1-$F86))/$K86)*((1+'Inputs &amp; Summary'!$D$7)^AN$29)),((INT(AN$29/$K86)-INT((AN$29-1)/$K86))*($R86*(1-$E86)+$Q86*(1-$F86))*((1+'Inputs &amp; Summary'!$D$7)^AN$29))),((_xlfn.WEIBULL.DIST(AN$29,$L86,$K86,FALSE)*($R86*(1-$E86)+$Q86*(1-$F86))*((1+'Inputs &amp; Summary'!$D$7)^AN$29))))))</f>
        <v>0</v>
      </c>
      <c r="AO86" s="114">
        <f>$D86*IF(AO$29&gt;'Inputs &amp; Summary'!$D$5,0,IF(AO$29&gt;VLOOKUP($G86,Lists!$J$17:$K$21,2),IF($M86=Lists!$H$3,IF($K86&lt;1,(($S86/$K86)*((1+'Inputs &amp; Summary'!$D$7)^AO$29)),((INT(AO$29/$K86)-INT((AO$29-1)/$K86))*$S86*((1+'Inputs &amp; Summary'!$D$7)^AO$29))),(_xlfn.WEIBULL.DIST(AO$29,$L86,$K86,FALSE)*$S86*((1+'Inputs &amp; Summary'!$D$7)^AO$29))),IF($M86=Lists!$H$3,IF($K86&lt;1,((($R86*(1-$E86)+$Q86*(1-$F86))/$K86)*((1+'Inputs &amp; Summary'!$D$7)^AO$29)),((INT(AO$29/$K86)-INT((AO$29-1)/$K86))*($R86*(1-$E86)+$Q86*(1-$F86))*((1+'Inputs &amp; Summary'!$D$7)^AO$29))),((_xlfn.WEIBULL.DIST(AO$29,$L86,$K86,FALSE)*($R86*(1-$E86)+$Q86*(1-$F86))*((1+'Inputs &amp; Summary'!$D$7)^AO$29))))))</f>
        <v>0</v>
      </c>
      <c r="AP86" s="114">
        <f>$D86*IF(AP$29&gt;'Inputs &amp; Summary'!$D$5,0,IF(AP$29&gt;VLOOKUP($G86,Lists!$J$17:$K$21,2),IF($M86=Lists!$H$3,IF($K86&lt;1,(($S86/$K86)*((1+'Inputs &amp; Summary'!$D$7)^AP$29)),((INT(AP$29/$K86)-INT((AP$29-1)/$K86))*$S86*((1+'Inputs &amp; Summary'!$D$7)^AP$29))),(_xlfn.WEIBULL.DIST(AP$29,$L86,$K86,FALSE)*$S86*((1+'Inputs &amp; Summary'!$D$7)^AP$29))),IF($M86=Lists!$H$3,IF($K86&lt;1,((($R86*(1-$E86)+$Q86*(1-$F86))/$K86)*((1+'Inputs &amp; Summary'!$D$7)^AP$29)),((INT(AP$29/$K86)-INT((AP$29-1)/$K86))*($R86*(1-$E86)+$Q86*(1-$F86))*((1+'Inputs &amp; Summary'!$D$7)^AP$29))),((_xlfn.WEIBULL.DIST(AP$29,$L86,$K86,FALSE)*($R86*(1-$E86)+$Q86*(1-$F86))*((1+'Inputs &amp; Summary'!$D$7)^AP$29))))))</f>
        <v>0</v>
      </c>
      <c r="AQ86" s="114">
        <f>$D86*IF(AQ$29&gt;'Inputs &amp; Summary'!$D$5,0,IF(AQ$29&gt;VLOOKUP($G86,Lists!$J$17:$K$21,2),IF($M86=Lists!$H$3,IF($K86&lt;1,(($S86/$K86)*((1+'Inputs &amp; Summary'!$D$7)^AQ$29)),((INT(AQ$29/$K86)-INT((AQ$29-1)/$K86))*$S86*((1+'Inputs &amp; Summary'!$D$7)^AQ$29))),(_xlfn.WEIBULL.DIST(AQ$29,$L86,$K86,FALSE)*$S86*((1+'Inputs &amp; Summary'!$D$7)^AQ$29))),IF($M86=Lists!$H$3,IF($K86&lt;1,((($R86*(1-$E86)+$Q86*(1-$F86))/$K86)*((1+'Inputs &amp; Summary'!$D$7)^AQ$29)),((INT(AQ$29/$K86)-INT((AQ$29-1)/$K86))*($R86*(1-$E86)+$Q86*(1-$F86))*((1+'Inputs &amp; Summary'!$D$7)^AQ$29))),((_xlfn.WEIBULL.DIST(AQ$29,$L86,$K86,FALSE)*($R86*(1-$E86)+$Q86*(1-$F86))*((1+'Inputs &amp; Summary'!$D$7)^AQ$29))))))</f>
        <v>0</v>
      </c>
      <c r="AR86" s="114">
        <f>$D86*IF(AR$29&gt;'Inputs &amp; Summary'!$D$5,0,IF(AR$29&gt;VLOOKUP($G86,Lists!$J$17:$K$21,2),IF($M86=Lists!$H$3,IF($K86&lt;1,(($S86/$K86)*((1+'Inputs &amp; Summary'!$D$7)^AR$29)),((INT(AR$29/$K86)-INT((AR$29-1)/$K86))*$S86*((1+'Inputs &amp; Summary'!$D$7)^AR$29))),(_xlfn.WEIBULL.DIST(AR$29,$L86,$K86,FALSE)*$S86*((1+'Inputs &amp; Summary'!$D$7)^AR$29))),IF($M86=Lists!$H$3,IF($K86&lt;1,((($R86*(1-$E86)+$Q86*(1-$F86))/$K86)*((1+'Inputs &amp; Summary'!$D$7)^AR$29)),((INT(AR$29/$K86)-INT((AR$29-1)/$K86))*($R86*(1-$E86)+$Q86*(1-$F86))*((1+'Inputs &amp; Summary'!$D$7)^AR$29))),((_xlfn.WEIBULL.DIST(AR$29,$L86,$K86,FALSE)*($R86*(1-$E86)+$Q86*(1-$F86))*((1+'Inputs &amp; Summary'!$D$7)^AR$29))))))</f>
        <v>0</v>
      </c>
      <c r="AS86" s="114">
        <f>$D86*IF(AS$29&gt;'Inputs &amp; Summary'!$D$5,0,IF(AS$29&gt;VLOOKUP($G86,Lists!$J$17:$K$21,2),IF($M86=Lists!$H$3,IF($K86&lt;1,(($S86/$K86)*((1+'Inputs &amp; Summary'!$D$7)^AS$29)),((INT(AS$29/$K86)-INT((AS$29-1)/$K86))*$S86*((1+'Inputs &amp; Summary'!$D$7)^AS$29))),(_xlfn.WEIBULL.DIST(AS$29,$L86,$K86,FALSE)*$S86*((1+'Inputs &amp; Summary'!$D$7)^AS$29))),IF($M86=Lists!$H$3,IF($K86&lt;1,((($R86*(1-$E86)+$Q86*(1-$F86))/$K86)*((1+'Inputs &amp; Summary'!$D$7)^AS$29)),((INT(AS$29/$K86)-INT((AS$29-1)/$K86))*($R86*(1-$E86)+$Q86*(1-$F86))*((1+'Inputs &amp; Summary'!$D$7)^AS$29))),((_xlfn.WEIBULL.DIST(AS$29,$L86,$K86,FALSE)*($R86*(1-$E86)+$Q86*(1-$F86))*((1+'Inputs &amp; Summary'!$D$7)^AS$29))))))</f>
        <v>0</v>
      </c>
      <c r="AT86" s="114">
        <f>$D86*IF(AT$29&gt;'Inputs &amp; Summary'!$D$5,0,IF(AT$29&gt;VLOOKUP($G86,Lists!$J$17:$K$21,2),IF($M86=Lists!$H$3,IF($K86&lt;1,(($S86/$K86)*((1+'Inputs &amp; Summary'!$D$7)^AT$29)),((INT(AT$29/$K86)-INT((AT$29-1)/$K86))*$S86*((1+'Inputs &amp; Summary'!$D$7)^AT$29))),(_xlfn.WEIBULL.DIST(AT$29,$L86,$K86,FALSE)*$S86*((1+'Inputs &amp; Summary'!$D$7)^AT$29))),IF($M86=Lists!$H$3,IF($K86&lt;1,((($R86*(1-$E86)+$Q86*(1-$F86))/$K86)*((1+'Inputs &amp; Summary'!$D$7)^AT$29)),((INT(AT$29/$K86)-INT((AT$29-1)/$K86))*($R86*(1-$E86)+$Q86*(1-$F86))*((1+'Inputs &amp; Summary'!$D$7)^AT$29))),((_xlfn.WEIBULL.DIST(AT$29,$L86,$K86,FALSE)*($R86*(1-$E86)+$Q86*(1-$F86))*((1+'Inputs &amp; Summary'!$D$7)^AT$29))))))</f>
        <v>0</v>
      </c>
      <c r="AU86" s="114">
        <f>$D86*IF(AU$29&gt;'Inputs &amp; Summary'!$D$5,0,IF(AU$29&gt;VLOOKUP($G86,Lists!$J$17:$K$21,2),IF($M86=Lists!$H$3,IF($K86&lt;1,(($S86/$K86)*((1+'Inputs &amp; Summary'!$D$7)^AU$29)),((INT(AU$29/$K86)-INT((AU$29-1)/$K86))*$S86*((1+'Inputs &amp; Summary'!$D$7)^AU$29))),(_xlfn.WEIBULL.DIST(AU$29,$L86,$K86,FALSE)*$S86*((1+'Inputs &amp; Summary'!$D$7)^AU$29))),IF($M86=Lists!$H$3,IF($K86&lt;1,((($R86*(1-$E86)+$Q86*(1-$F86))/$K86)*((1+'Inputs &amp; Summary'!$D$7)^AU$29)),((INT(AU$29/$K86)-INT((AU$29-1)/$K86))*($R86*(1-$E86)+$Q86*(1-$F86))*((1+'Inputs &amp; Summary'!$D$7)^AU$29))),((_xlfn.WEIBULL.DIST(AU$29,$L86,$K86,FALSE)*($R86*(1-$E86)+$Q86*(1-$F86))*((1+'Inputs &amp; Summary'!$D$7)^AU$29))))))</f>
        <v>0</v>
      </c>
      <c r="AV86" s="114">
        <f>$D86*IF(AV$29&gt;'Inputs &amp; Summary'!$D$5,0,IF(AV$29&gt;VLOOKUP($G86,Lists!$J$17:$K$21,2),IF($M86=Lists!$H$3,IF($K86&lt;1,(($S86/$K86)*((1+'Inputs &amp; Summary'!$D$7)^AV$29)),((INT(AV$29/$K86)-INT((AV$29-1)/$K86))*$S86*((1+'Inputs &amp; Summary'!$D$7)^AV$29))),(_xlfn.WEIBULL.DIST(AV$29,$L86,$K86,FALSE)*$S86*((1+'Inputs &amp; Summary'!$D$7)^AV$29))),IF($M86=Lists!$H$3,IF($K86&lt;1,((($R86*(1-$E86)+$Q86*(1-$F86))/$K86)*((1+'Inputs &amp; Summary'!$D$7)^AV$29)),((INT(AV$29/$K86)-INT((AV$29-1)/$K86))*($R86*(1-$E86)+$Q86*(1-$F86))*((1+'Inputs &amp; Summary'!$D$7)^AV$29))),((_xlfn.WEIBULL.DIST(AV$29,$L86,$K86,FALSE)*($R86*(1-$E86)+$Q86*(1-$F86))*((1+'Inputs &amp; Summary'!$D$7)^AV$29))))))</f>
        <v>0</v>
      </c>
      <c r="AW86" s="114">
        <f>$D86*IF(AW$29&gt;'Inputs &amp; Summary'!$D$5,0,IF(AW$29&gt;VLOOKUP($G86,Lists!$J$17:$K$21,2),IF($M86=Lists!$H$3,IF($K86&lt;1,(($S86/$K86)*((1+'Inputs &amp; Summary'!$D$7)^AW$29)),((INT(AW$29/$K86)-INT((AW$29-1)/$K86))*$S86*((1+'Inputs &amp; Summary'!$D$7)^AW$29))),(_xlfn.WEIBULL.DIST(AW$29,$L86,$K86,FALSE)*$S86*((1+'Inputs &amp; Summary'!$D$7)^AW$29))),IF($M86=Lists!$H$3,IF($K86&lt;1,((($R86*(1-$E86)+$Q86*(1-$F86))/$K86)*((1+'Inputs &amp; Summary'!$D$7)^AW$29)),((INT(AW$29/$K86)-INT((AW$29-1)/$K86))*($R86*(1-$E86)+$Q86*(1-$F86))*((1+'Inputs &amp; Summary'!$D$7)^AW$29))),((_xlfn.WEIBULL.DIST(AW$29,$L86,$K86,FALSE)*($R86*(1-$E86)+$Q86*(1-$F86))*((1+'Inputs &amp; Summary'!$D$7)^AW$29))))))</f>
        <v>0</v>
      </c>
      <c r="AX86" s="114">
        <f>$D86*IF(AX$29&gt;'Inputs &amp; Summary'!$D$5,0,IF(AX$29&gt;VLOOKUP($G86,Lists!$J$17:$K$21,2),IF($M86=Lists!$H$3,IF($K86&lt;1,(($S86/$K86)*((1+'Inputs &amp; Summary'!$D$7)^AX$29)),((INT(AX$29/$K86)-INT((AX$29-1)/$K86))*$S86*((1+'Inputs &amp; Summary'!$D$7)^AX$29))),(_xlfn.WEIBULL.DIST(AX$29,$L86,$K86,FALSE)*$S86*((1+'Inputs &amp; Summary'!$D$7)^AX$29))),IF($M86=Lists!$H$3,IF($K86&lt;1,((($R86*(1-$E86)+$Q86*(1-$F86))/$K86)*((1+'Inputs &amp; Summary'!$D$7)^AX$29)),((INT(AX$29/$K86)-INT((AX$29-1)/$K86))*($R86*(1-$E86)+$Q86*(1-$F86))*((1+'Inputs &amp; Summary'!$D$7)^AX$29))),((_xlfn.WEIBULL.DIST(AX$29,$L86,$K86,FALSE)*($R86*(1-$E86)+$Q86*(1-$F86))*((1+'Inputs &amp; Summary'!$D$7)^AX$29))))))</f>
        <v>0</v>
      </c>
      <c r="AY86" s="114">
        <f>$D86*IF(AY$29&gt;'Inputs &amp; Summary'!$D$5,0,IF(AY$29&gt;VLOOKUP($G86,Lists!$J$17:$K$21,2),IF($M86=Lists!$H$3,IF($K86&lt;1,(($S86/$K86)*((1+'Inputs &amp; Summary'!$D$7)^AY$29)),((INT(AY$29/$K86)-INT((AY$29-1)/$K86))*$S86*((1+'Inputs &amp; Summary'!$D$7)^AY$29))),(_xlfn.WEIBULL.DIST(AY$29,$L86,$K86,FALSE)*$S86*((1+'Inputs &amp; Summary'!$D$7)^AY$29))),IF($M86=Lists!$H$3,IF($K86&lt;1,((($R86*(1-$E86)+$Q86*(1-$F86))/$K86)*((1+'Inputs &amp; Summary'!$D$7)^AY$29)),((INT(AY$29/$K86)-INT((AY$29-1)/$K86))*($R86*(1-$E86)+$Q86*(1-$F86))*((1+'Inputs &amp; Summary'!$D$7)^AY$29))),((_xlfn.WEIBULL.DIST(AY$29,$L86,$K86,FALSE)*($R86*(1-$E86)+$Q86*(1-$F86))*((1+'Inputs &amp; Summary'!$D$7)^AY$29))))))</f>
        <v>0</v>
      </c>
      <c r="AZ86" s="114">
        <f>$D86*IF(AZ$29&gt;'Inputs &amp; Summary'!$D$5,0,IF(AZ$29&gt;VLOOKUP($G86,Lists!$J$17:$K$21,2),IF($M86=Lists!$H$3,IF($K86&lt;1,(($S86/$K86)*((1+'Inputs &amp; Summary'!$D$7)^AZ$29)),((INT(AZ$29/$K86)-INT((AZ$29-1)/$K86))*$S86*((1+'Inputs &amp; Summary'!$D$7)^AZ$29))),(_xlfn.WEIBULL.DIST(AZ$29,$L86,$K86,FALSE)*$S86*((1+'Inputs &amp; Summary'!$D$7)^AZ$29))),IF($M86=Lists!$H$3,IF($K86&lt;1,((($R86*(1-$E86)+$Q86*(1-$F86))/$K86)*((1+'Inputs &amp; Summary'!$D$7)^AZ$29)),((INT(AZ$29/$K86)-INT((AZ$29-1)/$K86))*($R86*(1-$E86)+$Q86*(1-$F86))*((1+'Inputs &amp; Summary'!$D$7)^AZ$29))),((_xlfn.WEIBULL.DIST(AZ$29,$L86,$K86,FALSE)*($R86*(1-$E86)+$Q86*(1-$F86))*((1+'Inputs &amp; Summary'!$D$7)^AZ$29))))))</f>
        <v>0</v>
      </c>
      <c r="BA86" s="114">
        <f>$D86*IF(BA$29&gt;'Inputs &amp; Summary'!$D$5,0,IF(BA$29&gt;VLOOKUP($G86,Lists!$J$17:$K$21,2),IF($M86=Lists!$H$3,IF($K86&lt;1,(($S86/$K86)*((1+'Inputs &amp; Summary'!$D$7)^BA$29)),((INT(BA$29/$K86)-INT((BA$29-1)/$K86))*$S86*((1+'Inputs &amp; Summary'!$D$7)^BA$29))),(_xlfn.WEIBULL.DIST(BA$29,$L86,$K86,FALSE)*$S86*((1+'Inputs &amp; Summary'!$D$7)^BA$29))),IF($M86=Lists!$H$3,IF($K86&lt;1,((($R86*(1-$E86)+$Q86*(1-$F86))/$K86)*((1+'Inputs &amp; Summary'!$D$7)^BA$29)),((INT(BA$29/$K86)-INT((BA$29-1)/$K86))*($R86*(1-$E86)+$Q86*(1-$F86))*((1+'Inputs &amp; Summary'!$D$7)^BA$29))),((_xlfn.WEIBULL.DIST(BA$29,$L86,$K86,FALSE)*($R86*(1-$E86)+$Q86*(1-$F86))*((1+'Inputs &amp; Summary'!$D$7)^BA$29))))))</f>
        <v>0</v>
      </c>
      <c r="BB86" s="114">
        <f>$D86*IF(BB$29&gt;'Inputs &amp; Summary'!$D$5,0,IF(BB$29&gt;VLOOKUP($G86,Lists!$J$17:$K$21,2),IF($M86=Lists!$H$3,IF($K86&lt;1,(($S86/$K86)*((1+'Inputs &amp; Summary'!$D$7)^BB$29)),((INT(BB$29/$K86)-INT((BB$29-1)/$K86))*$S86*((1+'Inputs &amp; Summary'!$D$7)^BB$29))),(_xlfn.WEIBULL.DIST(BB$29,$L86,$K86,FALSE)*$S86*((1+'Inputs &amp; Summary'!$D$7)^BB$29))),IF($M86=Lists!$H$3,IF($K86&lt;1,((($R86*(1-$E86)+$Q86*(1-$F86))/$K86)*((1+'Inputs &amp; Summary'!$D$7)^BB$29)),((INT(BB$29/$K86)-INT((BB$29-1)/$K86))*($R86*(1-$E86)+$Q86*(1-$F86))*((1+'Inputs &amp; Summary'!$D$7)^BB$29))),((_xlfn.WEIBULL.DIST(BB$29,$L86,$K86,FALSE)*($R86*(1-$E86)+$Q86*(1-$F86))*((1+'Inputs &amp; Summary'!$D$7)^BB$29))))))</f>
        <v>0</v>
      </c>
      <c r="BC86" s="114">
        <f>$D86*IF(BC$29&gt;'Inputs &amp; Summary'!$D$5,0,IF(BC$29&gt;VLOOKUP($G86,Lists!$J$17:$K$21,2),IF($M86=Lists!$H$3,IF($K86&lt;1,(($S86/$K86)*((1+'Inputs &amp; Summary'!$D$7)^BC$29)),((INT(BC$29/$K86)-INT((BC$29-1)/$K86))*$S86*((1+'Inputs &amp; Summary'!$D$7)^BC$29))),(_xlfn.WEIBULL.DIST(BC$29,$L86,$K86,FALSE)*$S86*((1+'Inputs &amp; Summary'!$D$7)^BC$29))),IF($M86=Lists!$H$3,IF($K86&lt;1,((($R86*(1-$E86)+$Q86*(1-$F86))/$K86)*((1+'Inputs &amp; Summary'!$D$7)^BC$29)),((INT(BC$29/$K86)-INT((BC$29-1)/$K86))*($R86*(1-$E86)+$Q86*(1-$F86))*((1+'Inputs &amp; Summary'!$D$7)^BC$29))),((_xlfn.WEIBULL.DIST(BC$29,$L86,$K86,FALSE)*($R86*(1-$E86)+$Q86*(1-$F86))*((1+'Inputs &amp; Summary'!$D$7)^BC$29))))))</f>
        <v>0</v>
      </c>
      <c r="BD86" s="114">
        <f>$D86*IF(BD$29&gt;'Inputs &amp; Summary'!$D$5,0,IF(BD$29&gt;VLOOKUP($G86,Lists!$J$17:$K$21,2),IF($M86=Lists!$H$3,IF($K86&lt;1,(($S86/$K86)*((1+'Inputs &amp; Summary'!$D$7)^BD$29)),((INT(BD$29/$K86)-INT((BD$29-1)/$K86))*$S86*((1+'Inputs &amp; Summary'!$D$7)^BD$29))),(_xlfn.WEIBULL.DIST(BD$29,$L86,$K86,FALSE)*$S86*((1+'Inputs &amp; Summary'!$D$7)^BD$29))),IF($M86=Lists!$H$3,IF($K86&lt;1,((($R86*(1-$E86)+$Q86*(1-$F86))/$K86)*((1+'Inputs &amp; Summary'!$D$7)^BD$29)),((INT(BD$29/$K86)-INT((BD$29-1)/$K86))*($R86*(1-$E86)+$Q86*(1-$F86))*((1+'Inputs &amp; Summary'!$D$7)^BD$29))),((_xlfn.WEIBULL.DIST(BD$29,$L86,$K86,FALSE)*($R86*(1-$E86)+$Q86*(1-$F86))*((1+'Inputs &amp; Summary'!$D$7)^BD$29))))))</f>
        <v>0</v>
      </c>
      <c r="BE86" s="114">
        <f>$D86*IF(BE$29&gt;'Inputs &amp; Summary'!$D$5,0,IF(BE$29&gt;VLOOKUP($G86,Lists!$J$17:$K$21,2),IF($M86=Lists!$H$3,IF($K86&lt;1,(($S86/$K86)*((1+'Inputs &amp; Summary'!$D$7)^BE$29)),((INT(BE$29/$K86)-INT((BE$29-1)/$K86))*$S86*((1+'Inputs &amp; Summary'!$D$7)^BE$29))),(_xlfn.WEIBULL.DIST(BE$29,$L86,$K86,FALSE)*$S86*((1+'Inputs &amp; Summary'!$D$7)^BE$29))),IF($M86=Lists!$H$3,IF($K86&lt;1,((($R86*(1-$E86)+$Q86*(1-$F86))/$K86)*((1+'Inputs &amp; Summary'!$D$7)^BE$29)),((INT(BE$29/$K86)-INT((BE$29-1)/$K86))*($R86*(1-$E86)+$Q86*(1-$F86))*((1+'Inputs &amp; Summary'!$D$7)^BE$29))),((_xlfn.WEIBULL.DIST(BE$29,$L86,$K86,FALSE)*($R86*(1-$E86)+$Q86*(1-$F86))*((1+'Inputs &amp; Summary'!$D$7)^BE$29))))))</f>
        <v>0</v>
      </c>
      <c r="BF86" s="114">
        <f>$D86*IF(BF$29&gt;'Inputs &amp; Summary'!$D$5,0,IF(BF$29&gt;VLOOKUP($G86,Lists!$J$17:$K$21,2),IF($M86=Lists!$H$3,IF($K86&lt;1,(($S86/$K86)*((1+'Inputs &amp; Summary'!$D$7)^BF$29)),((INT(BF$29/$K86)-INT((BF$29-1)/$K86))*$S86*((1+'Inputs &amp; Summary'!$D$7)^BF$29))),(_xlfn.WEIBULL.DIST(BF$29,$L86,$K86,FALSE)*$S86*((1+'Inputs &amp; Summary'!$D$7)^BF$29))),IF($M86=Lists!$H$3,IF($K86&lt;1,((($R86*(1-$E86)+$Q86*(1-$F86))/$K86)*((1+'Inputs &amp; Summary'!$D$7)^BF$29)),((INT(BF$29/$K86)-INT((BF$29-1)/$K86))*($R86*(1-$E86)+$Q86*(1-$F86))*((1+'Inputs &amp; Summary'!$D$7)^BF$29))),((_xlfn.WEIBULL.DIST(BF$29,$L86,$K86,FALSE)*($R86*(1-$E86)+$Q86*(1-$F86))*((1+'Inputs &amp; Summary'!$D$7)^BF$29))))))</f>
        <v>0</v>
      </c>
      <c r="BG86" s="114">
        <f>$D86*IF(BG$29&gt;'Inputs &amp; Summary'!$D$5,0,IF(BG$29&gt;VLOOKUP($G86,Lists!$J$17:$K$21,2),IF($M86=Lists!$H$3,IF($K86&lt;1,(($S86/$K86)*((1+'Inputs &amp; Summary'!$D$7)^BG$29)),((INT(BG$29/$K86)-INT((BG$29-1)/$K86))*$S86*((1+'Inputs &amp; Summary'!$D$7)^BG$29))),(_xlfn.WEIBULL.DIST(BG$29,$L86,$K86,FALSE)*$S86*((1+'Inputs &amp; Summary'!$D$7)^BG$29))),IF($M86=Lists!$H$3,IF($K86&lt;1,((($R86*(1-$E86)+$Q86*(1-$F86))/$K86)*((1+'Inputs &amp; Summary'!$D$7)^BG$29)),((INT(BG$29/$K86)-INT((BG$29-1)/$K86))*($R86*(1-$E86)+$Q86*(1-$F86))*((1+'Inputs &amp; Summary'!$D$7)^BG$29))),((_xlfn.WEIBULL.DIST(BG$29,$L86,$K86,FALSE)*($R86*(1-$E86)+$Q86*(1-$F86))*((1+'Inputs &amp; Summary'!$D$7)^BG$29))))))</f>
        <v>0</v>
      </c>
      <c r="BH86" s="114">
        <f>$D86*IF(BH$29&gt;'Inputs &amp; Summary'!$D$5,0,IF(BH$29&gt;VLOOKUP($G86,Lists!$J$17:$K$21,2),IF($M86=Lists!$H$3,IF($K86&lt;1,(($S86/$K86)*((1+'Inputs &amp; Summary'!$D$7)^BH$29)),((INT(BH$29/$K86)-INT((BH$29-1)/$K86))*$S86*((1+'Inputs &amp; Summary'!$D$7)^BH$29))),(_xlfn.WEIBULL.DIST(BH$29,$L86,$K86,FALSE)*$S86*((1+'Inputs &amp; Summary'!$D$7)^BH$29))),IF($M86=Lists!$H$3,IF($K86&lt;1,((($R86*(1-$E86)+$Q86*(1-$F86))/$K86)*((1+'Inputs &amp; Summary'!$D$7)^BH$29)),((INT(BH$29/$K86)-INT((BH$29-1)/$K86))*($R86*(1-$E86)+$Q86*(1-$F86))*((1+'Inputs &amp; Summary'!$D$7)^BH$29))),((_xlfn.WEIBULL.DIST(BH$29,$L86,$K86,FALSE)*($R86*(1-$E86)+$Q86*(1-$F86))*((1+'Inputs &amp; Summary'!$D$7)^BH$29))))))</f>
        <v>0</v>
      </c>
      <c r="BI86" s="114">
        <f>$D86*IF(BI$29&gt;'Inputs &amp; Summary'!$D$5,0,IF(BI$29&gt;VLOOKUP($G86,Lists!$J$17:$K$21,2),IF($M86=Lists!$H$3,IF($K86&lt;1,(($S86/$K86)*((1+'Inputs &amp; Summary'!$D$7)^BI$29)),((INT(BI$29/$K86)-INT((BI$29-1)/$K86))*$S86*((1+'Inputs &amp; Summary'!$D$7)^BI$29))),(_xlfn.WEIBULL.DIST(BI$29,$L86,$K86,FALSE)*$S86*((1+'Inputs &amp; Summary'!$D$7)^BI$29))),IF($M86=Lists!$H$3,IF($K86&lt;1,((($R86*(1-$E86)+$Q86*(1-$F86))/$K86)*((1+'Inputs &amp; Summary'!$D$7)^BI$29)),((INT(BI$29/$K86)-INT((BI$29-1)/$K86))*($R86*(1-$E86)+$Q86*(1-$F86))*((1+'Inputs &amp; Summary'!$D$7)^BI$29))),((_xlfn.WEIBULL.DIST(BI$29,$L86,$K86,FALSE)*($R86*(1-$E86)+$Q86*(1-$F86))*((1+'Inputs &amp; Summary'!$D$7)^BI$29))))))</f>
        <v>0</v>
      </c>
      <c r="BJ86" s="114">
        <f>$D86*IF(BJ$29&gt;'Inputs &amp; Summary'!$D$5,0,IF(BJ$29&gt;VLOOKUP($G86,Lists!$J$17:$K$21,2),IF($M86=Lists!$H$3,IF($K86&lt;1,(($S86/$K86)*((1+'Inputs &amp; Summary'!$D$7)^BJ$29)),((INT(BJ$29/$K86)-INT((BJ$29-1)/$K86))*$S86*((1+'Inputs &amp; Summary'!$D$7)^BJ$29))),(_xlfn.WEIBULL.DIST(BJ$29,$L86,$K86,FALSE)*$S86*((1+'Inputs &amp; Summary'!$D$7)^BJ$29))),IF($M86=Lists!$H$3,IF($K86&lt;1,((($R86*(1-$E86)+$Q86*(1-$F86))/$K86)*((1+'Inputs &amp; Summary'!$D$7)^BJ$29)),((INT(BJ$29/$K86)-INT((BJ$29-1)/$K86))*($R86*(1-$E86)+$Q86*(1-$F86))*((1+'Inputs &amp; Summary'!$D$7)^BJ$29))),((_xlfn.WEIBULL.DIST(BJ$29,$L86,$K86,FALSE)*($R86*(1-$E86)+$Q86*(1-$F86))*((1+'Inputs &amp; Summary'!$D$7)^BJ$29))))))</f>
        <v>0</v>
      </c>
      <c r="BK86" s="114">
        <f>$D86*IF(BK$29&gt;'Inputs &amp; Summary'!$D$5,0,IF(BK$29&gt;VLOOKUP($G86,Lists!$J$17:$K$21,2),IF($M86=Lists!$H$3,IF($K86&lt;1,(($S86/$K86)*((1+'Inputs &amp; Summary'!$D$7)^BK$29)),((INT(BK$29/$K86)-INT((BK$29-1)/$K86))*$S86*((1+'Inputs &amp; Summary'!$D$7)^BK$29))),(_xlfn.WEIBULL.DIST(BK$29,$L86,$K86,FALSE)*$S86*((1+'Inputs &amp; Summary'!$D$7)^BK$29))),IF($M86=Lists!$H$3,IF($K86&lt;1,((($R86*(1-$E86)+$Q86*(1-$F86))/$K86)*((1+'Inputs &amp; Summary'!$D$7)^BK$29)),((INT(BK$29/$K86)-INT((BK$29-1)/$K86))*($R86*(1-$E86)+$Q86*(1-$F86))*((1+'Inputs &amp; Summary'!$D$7)^BK$29))),((_xlfn.WEIBULL.DIST(BK$29,$L86,$K86,FALSE)*($R86*(1-$E86)+$Q86*(1-$F86))*((1+'Inputs &amp; Summary'!$D$7)^BK$29))))))</f>
        <v>0</v>
      </c>
      <c r="BL86" s="114">
        <f>$D86*IF(BL$29&gt;'Inputs &amp; Summary'!$D$5,0,IF(BL$29&gt;VLOOKUP($G86,Lists!$J$17:$K$21,2),IF($M86=Lists!$H$3,IF($K86&lt;1,(($S86/$K86)*((1+'Inputs &amp; Summary'!$D$7)^BL$29)),((INT(BL$29/$K86)-INT((BL$29-1)/$K86))*$S86*((1+'Inputs &amp; Summary'!$D$7)^BL$29))),(_xlfn.WEIBULL.DIST(BL$29,$L86,$K86,FALSE)*$S86*((1+'Inputs &amp; Summary'!$D$7)^BL$29))),IF($M86=Lists!$H$3,IF($K86&lt;1,((($R86*(1-$E86)+$Q86*(1-$F86))/$K86)*((1+'Inputs &amp; Summary'!$D$7)^BL$29)),((INT(BL$29/$K86)-INT((BL$29-1)/$K86))*($R86*(1-$E86)+$Q86*(1-$F86))*((1+'Inputs &amp; Summary'!$D$7)^BL$29))),((_xlfn.WEIBULL.DIST(BL$29,$L86,$K86,FALSE)*($R86*(1-$E86)+$Q86*(1-$F86))*((1+'Inputs &amp; Summary'!$D$7)^BL$29))))))</f>
        <v>0</v>
      </c>
    </row>
    <row r="87" spans="1:64" s="1" customFormat="1" x14ac:dyDescent="0.3">
      <c r="A87" s="79" t="s">
        <v>230</v>
      </c>
      <c r="B87" s="33" t="s">
        <v>152</v>
      </c>
      <c r="C87" s="33" t="s">
        <v>138</v>
      </c>
      <c r="D87" s="68">
        <v>1</v>
      </c>
      <c r="E87" s="68">
        <v>1</v>
      </c>
      <c r="F87" s="68">
        <v>1</v>
      </c>
      <c r="G87" s="213" t="s">
        <v>433</v>
      </c>
      <c r="H87" s="34"/>
      <c r="I87" s="34" t="s">
        <v>95</v>
      </c>
      <c r="J87" s="33">
        <f>VLOOKUP(I87,'Labor Rates'!$A$1:$B$16,2)</f>
        <v>23.197115384615383</v>
      </c>
      <c r="K87" s="35">
        <v>25</v>
      </c>
      <c r="L87" s="35">
        <v>1</v>
      </c>
      <c r="M87" s="36" t="s">
        <v>249</v>
      </c>
      <c r="N87" s="84">
        <v>1</v>
      </c>
      <c r="O87" s="35">
        <v>1</v>
      </c>
      <c r="P87" s="5">
        <v>20</v>
      </c>
      <c r="Q87" s="73">
        <f t="shared" si="11"/>
        <v>23.197115384615383</v>
      </c>
      <c r="R87" s="73">
        <f t="shared" si="12"/>
        <v>20</v>
      </c>
      <c r="S87" s="74">
        <f t="shared" si="13"/>
        <v>43.197115384615387</v>
      </c>
      <c r="T87" s="88"/>
      <c r="U87" s="80"/>
      <c r="V87" s="87">
        <f t="shared" si="14"/>
        <v>1.4071947177129993</v>
      </c>
      <c r="W87" s="87">
        <f>NPV('Inputs &amp; Summary'!$D$6,Y87:BL87)</f>
        <v>15.569416476968984</v>
      </c>
      <c r="X87" s="90">
        <f t="shared" si="15"/>
        <v>2.2051750845424482E-4</v>
      </c>
      <c r="Y87" s="114">
        <f>$D87*IF(Y$29&gt;'Inputs &amp; Summary'!$D$5,0,IF(Y$29&gt;VLOOKUP($G87,Lists!$J$17:$K$21,2),IF($M87=Lists!$H$3,IF($K87&lt;1,(($S87/$K87)*((1+'Inputs &amp; Summary'!$D$7)^Y$29)),((INT(Y$29/$K87)-INT((Y$29-1)/$K87))*$S87*((1+'Inputs &amp; Summary'!$D$7)^Y$29))),(_xlfn.WEIBULL.DIST(Y$29,$L87,$K87,FALSE)*$S87*((1+'Inputs &amp; Summary'!$D$7)^Y$29))),IF($M87=Lists!$H$3,IF($K87&lt;1,((($R87*(1-$E87)+$Q87*(1-$F87))/$K87)*((1+'Inputs &amp; Summary'!$D$7)^Y$29)),((INT(Y$29/$K87)-INT((Y$29-1)/$K87))*($R87*(1-$E87)+$Q87*(1-$F87))*((1+'Inputs &amp; Summary'!$D$7)^Y$29))),((_xlfn.WEIBULL.DIST(Y$29,$L87,$K87,FALSE)*($R87*(1-$E87)+$Q87*(1-$F87))*((1+'Inputs &amp; Summary'!$D$7)^Y$29))))))</f>
        <v>1.6933359563460191</v>
      </c>
      <c r="Z87" s="114">
        <f>$D87*IF(Z$29&gt;'Inputs &amp; Summary'!$D$5,0,IF(Z$29&gt;VLOOKUP($G87,Lists!$J$17:$K$21,2),IF($M87=Lists!$H$3,IF($K87&lt;1,(($S87/$K87)*((1+'Inputs &amp; Summary'!$D$7)^Z$29)),((INT(Z$29/$K87)-INT((Z$29-1)/$K87))*$S87*((1+'Inputs &amp; Summary'!$D$7)^Z$29))),(_xlfn.WEIBULL.DIST(Z$29,$L87,$K87,FALSE)*$S87*((1+'Inputs &amp; Summary'!$D$7)^Z$29))),IF($M87=Lists!$H$3,IF($K87&lt;1,((($R87*(1-$E87)+$Q87*(1-$F87))/$K87)*((1+'Inputs &amp; Summary'!$D$7)^Z$29)),((INT(Z$29/$K87)-INT((Z$29-1)/$K87))*($R87*(1-$E87)+$Q87*(1-$F87))*((1+'Inputs &amp; Summary'!$D$7)^Z$29))),((_xlfn.WEIBULL.DIST(Z$29,$L87,$K87,FALSE)*($R87*(1-$E87)+$Q87*(1-$F87))*((1+'Inputs &amp; Summary'!$D$7)^Z$29))))))</f>
        <v>1.6594780898700374</v>
      </c>
      <c r="AA87" s="114">
        <f>$D87*IF(AA$29&gt;'Inputs &amp; Summary'!$D$5,0,IF(AA$29&gt;VLOOKUP($G87,Lists!$J$17:$K$21,2),IF($M87=Lists!$H$3,IF($K87&lt;1,(($S87/$K87)*((1+'Inputs &amp; Summary'!$D$7)^AA$29)),((INT(AA$29/$K87)-INT((AA$29-1)/$K87))*$S87*((1+'Inputs &amp; Summary'!$D$7)^AA$29))),(_xlfn.WEIBULL.DIST(AA$29,$L87,$K87,FALSE)*$S87*((1+'Inputs &amp; Summary'!$D$7)^AA$29))),IF($M87=Lists!$H$3,IF($K87&lt;1,((($R87*(1-$E87)+$Q87*(1-$F87))/$K87)*((1+'Inputs &amp; Summary'!$D$7)^AA$29)),((INT(AA$29/$K87)-INT((AA$29-1)/$K87))*($R87*(1-$E87)+$Q87*(1-$F87))*((1+'Inputs &amp; Summary'!$D$7)^AA$29))),((_xlfn.WEIBULL.DIST(AA$29,$L87,$K87,FALSE)*($R87*(1-$E87)+$Q87*(1-$F87))*((1+'Inputs &amp; Summary'!$D$7)^AA$29))))))</f>
        <v>1.6262972037168377</v>
      </c>
      <c r="AB87" s="114">
        <f>$D87*IF(AB$29&gt;'Inputs &amp; Summary'!$D$5,0,IF(AB$29&gt;VLOOKUP($G87,Lists!$J$17:$K$21,2),IF($M87=Lists!$H$3,IF($K87&lt;1,(($S87/$K87)*((1+'Inputs &amp; Summary'!$D$7)^AB$29)),((INT(AB$29/$K87)-INT((AB$29-1)/$K87))*$S87*((1+'Inputs &amp; Summary'!$D$7)^AB$29))),(_xlfn.WEIBULL.DIST(AB$29,$L87,$K87,FALSE)*$S87*((1+'Inputs &amp; Summary'!$D$7)^AB$29))),IF($M87=Lists!$H$3,IF($K87&lt;1,((($R87*(1-$E87)+$Q87*(1-$F87))/$K87)*((1+'Inputs &amp; Summary'!$D$7)^AB$29)),((INT(AB$29/$K87)-INT((AB$29-1)/$K87))*($R87*(1-$E87)+$Q87*(1-$F87))*((1+'Inputs &amp; Summary'!$D$7)^AB$29))),((_xlfn.WEIBULL.DIST(AB$29,$L87,$K87,FALSE)*($R87*(1-$E87)+$Q87*(1-$F87))*((1+'Inputs &amp; Summary'!$D$7)^AB$29))))))</f>
        <v>1.593779761819174</v>
      </c>
      <c r="AC87" s="114">
        <f>$D87*IF(AC$29&gt;'Inputs &amp; Summary'!$D$5,0,IF(AC$29&gt;VLOOKUP($G87,Lists!$J$17:$K$21,2),IF($M87=Lists!$H$3,IF($K87&lt;1,(($S87/$K87)*((1+'Inputs &amp; Summary'!$D$7)^AC$29)),((INT(AC$29/$K87)-INT((AC$29-1)/$K87))*$S87*((1+'Inputs &amp; Summary'!$D$7)^AC$29))),(_xlfn.WEIBULL.DIST(AC$29,$L87,$K87,FALSE)*$S87*((1+'Inputs &amp; Summary'!$D$7)^AC$29))),IF($M87=Lists!$H$3,IF($K87&lt;1,((($R87*(1-$E87)+$Q87*(1-$F87))/$K87)*((1+'Inputs &amp; Summary'!$D$7)^AC$29)),((INT(AC$29/$K87)-INT((AC$29-1)/$K87))*($R87*(1-$E87)+$Q87*(1-$F87))*((1+'Inputs &amp; Summary'!$D$7)^AC$29))),((_xlfn.WEIBULL.DIST(AC$29,$L87,$K87,FALSE)*($R87*(1-$E87)+$Q87*(1-$F87))*((1+'Inputs &amp; Summary'!$D$7)^AC$29))))))</f>
        <v>1.5619124987603787</v>
      </c>
      <c r="AD87" s="114">
        <f>$D87*IF(AD$29&gt;'Inputs &amp; Summary'!$D$5,0,IF(AD$29&gt;VLOOKUP($G87,Lists!$J$17:$K$21,2),IF($M87=Lists!$H$3,IF($K87&lt;1,(($S87/$K87)*((1+'Inputs &amp; Summary'!$D$7)^AD$29)),((INT(AD$29/$K87)-INT((AD$29-1)/$K87))*$S87*((1+'Inputs &amp; Summary'!$D$7)^AD$29))),(_xlfn.WEIBULL.DIST(AD$29,$L87,$K87,FALSE)*$S87*((1+'Inputs &amp; Summary'!$D$7)^AD$29))),IF($M87=Lists!$H$3,IF($K87&lt;1,((($R87*(1-$E87)+$Q87*(1-$F87))/$K87)*((1+'Inputs &amp; Summary'!$D$7)^AD$29)),((INT(AD$29/$K87)-INT((AD$29-1)/$K87))*($R87*(1-$E87)+$Q87*(1-$F87))*((1+'Inputs &amp; Summary'!$D$7)^AD$29))),((_xlfn.WEIBULL.DIST(AD$29,$L87,$K87,FALSE)*($R87*(1-$E87)+$Q87*(1-$F87))*((1+'Inputs &amp; Summary'!$D$7)^AD$29))))))</f>
        <v>1.5306824143627682</v>
      </c>
      <c r="AE87" s="114">
        <f>$D87*IF(AE$29&gt;'Inputs &amp; Summary'!$D$5,0,IF(AE$29&gt;VLOOKUP($G87,Lists!$J$17:$K$21,2),IF($M87=Lists!$H$3,IF($K87&lt;1,(($S87/$K87)*((1+'Inputs &amp; Summary'!$D$7)^AE$29)),((INT(AE$29/$K87)-INT((AE$29-1)/$K87))*$S87*((1+'Inputs &amp; Summary'!$D$7)^AE$29))),(_xlfn.WEIBULL.DIST(AE$29,$L87,$K87,FALSE)*$S87*((1+'Inputs &amp; Summary'!$D$7)^AE$29))),IF($M87=Lists!$H$3,IF($K87&lt;1,((($R87*(1-$E87)+$Q87*(1-$F87))/$K87)*((1+'Inputs &amp; Summary'!$D$7)^AE$29)),((INT(AE$29/$K87)-INT((AE$29-1)/$K87))*($R87*(1-$E87)+$Q87*(1-$F87))*((1+'Inputs &amp; Summary'!$D$7)^AE$29))),((_xlfn.WEIBULL.DIST(AE$29,$L87,$K87,FALSE)*($R87*(1-$E87)+$Q87*(1-$F87))*((1+'Inputs &amp; Summary'!$D$7)^AE$29))))))</f>
        <v>1.5000767683842462</v>
      </c>
      <c r="AF87" s="114">
        <f>$D87*IF(AF$29&gt;'Inputs &amp; Summary'!$D$5,0,IF(AF$29&gt;VLOOKUP($G87,Lists!$J$17:$K$21,2),IF($M87=Lists!$H$3,IF($K87&lt;1,(($S87/$K87)*((1+'Inputs &amp; Summary'!$D$7)^AF$29)),((INT(AF$29/$K87)-INT((AF$29-1)/$K87))*$S87*((1+'Inputs &amp; Summary'!$D$7)^AF$29))),(_xlfn.WEIBULL.DIST(AF$29,$L87,$K87,FALSE)*$S87*((1+'Inputs &amp; Summary'!$D$7)^AF$29))),IF($M87=Lists!$H$3,IF($K87&lt;1,((($R87*(1-$E87)+$Q87*(1-$F87))/$K87)*((1+'Inputs &amp; Summary'!$D$7)^AF$29)),((INT(AF$29/$K87)-INT((AF$29-1)/$K87))*($R87*(1-$E87)+$Q87*(1-$F87))*((1+'Inputs &amp; Summary'!$D$7)^AF$29))),((_xlfn.WEIBULL.DIST(AF$29,$L87,$K87,FALSE)*($R87*(1-$E87)+$Q87*(1-$F87))*((1+'Inputs &amp; Summary'!$D$7)^AF$29))))))</f>
        <v>1.4700830753209559</v>
      </c>
      <c r="AG87" s="114">
        <f>$D87*IF(AG$29&gt;'Inputs &amp; Summary'!$D$5,0,IF(AG$29&gt;VLOOKUP($G87,Lists!$J$17:$K$21,2),IF($M87=Lists!$H$3,IF($K87&lt;1,(($S87/$K87)*((1+'Inputs &amp; Summary'!$D$7)^AG$29)),((INT(AG$29/$K87)-INT((AG$29-1)/$K87))*$S87*((1+'Inputs &amp; Summary'!$D$7)^AG$29))),(_xlfn.WEIBULL.DIST(AG$29,$L87,$K87,FALSE)*$S87*((1+'Inputs &amp; Summary'!$D$7)^AG$29))),IF($M87=Lists!$H$3,IF($K87&lt;1,((($R87*(1-$E87)+$Q87*(1-$F87))/$K87)*((1+'Inputs &amp; Summary'!$D$7)^AG$29)),((INT(AG$29/$K87)-INT((AG$29-1)/$K87))*($R87*(1-$E87)+$Q87*(1-$F87))*((1+'Inputs &amp; Summary'!$D$7)^AG$29))),((_xlfn.WEIBULL.DIST(AG$29,$L87,$K87,FALSE)*($R87*(1-$E87)+$Q87*(1-$F87))*((1+'Inputs &amp; Summary'!$D$7)^AG$29))))))</f>
        <v>1.4406890993138426</v>
      </c>
      <c r="AH87" s="114">
        <f>$D87*IF(AH$29&gt;'Inputs &amp; Summary'!$D$5,0,IF(AH$29&gt;VLOOKUP($G87,Lists!$J$17:$K$21,2),IF($M87=Lists!$H$3,IF($K87&lt;1,(($S87/$K87)*((1+'Inputs &amp; Summary'!$D$7)^AH$29)),((INT(AH$29/$K87)-INT((AH$29-1)/$K87))*$S87*((1+'Inputs &amp; Summary'!$D$7)^AH$29))),(_xlfn.WEIBULL.DIST(AH$29,$L87,$K87,FALSE)*$S87*((1+'Inputs &amp; Summary'!$D$7)^AH$29))),IF($M87=Lists!$H$3,IF($K87&lt;1,((($R87*(1-$E87)+$Q87*(1-$F87))/$K87)*((1+'Inputs &amp; Summary'!$D$7)^AH$29)),((INT(AH$29/$K87)-INT((AH$29-1)/$K87))*($R87*(1-$E87)+$Q87*(1-$F87))*((1+'Inputs &amp; Summary'!$D$7)^AH$29))),((_xlfn.WEIBULL.DIST(AH$29,$L87,$K87,FALSE)*($R87*(1-$E87)+$Q87*(1-$F87))*((1+'Inputs &amp; Summary'!$D$7)^AH$29))))))</f>
        <v>1.411882849157065</v>
      </c>
      <c r="AI87" s="114">
        <f>$D87*IF(AI$29&gt;'Inputs &amp; Summary'!$D$5,0,IF(AI$29&gt;VLOOKUP($G87,Lists!$J$17:$K$21,2),IF($M87=Lists!$H$3,IF($K87&lt;1,(($S87/$K87)*((1+'Inputs &amp; Summary'!$D$7)^AI$29)),((INT(AI$29/$K87)-INT((AI$29-1)/$K87))*$S87*((1+'Inputs &amp; Summary'!$D$7)^AI$29))),(_xlfn.WEIBULL.DIST(AI$29,$L87,$K87,FALSE)*$S87*((1+'Inputs &amp; Summary'!$D$7)^AI$29))),IF($M87=Lists!$H$3,IF($K87&lt;1,((($R87*(1-$E87)+$Q87*(1-$F87))/$K87)*((1+'Inputs &amp; Summary'!$D$7)^AI$29)),((INT(AI$29/$K87)-INT((AI$29-1)/$K87))*($R87*(1-$E87)+$Q87*(1-$F87))*((1+'Inputs &amp; Summary'!$D$7)^AI$29))),((_xlfn.WEIBULL.DIST(AI$29,$L87,$K87,FALSE)*($R87*(1-$E87)+$Q87*(1-$F87))*((1+'Inputs &amp; Summary'!$D$7)^AI$29))))))</f>
        <v>1.3836525734062084</v>
      </c>
      <c r="AJ87" s="114">
        <f>$D87*IF(AJ$29&gt;'Inputs &amp; Summary'!$D$5,0,IF(AJ$29&gt;VLOOKUP($G87,Lists!$J$17:$K$21,2),IF($M87=Lists!$H$3,IF($K87&lt;1,(($S87/$K87)*((1+'Inputs &amp; Summary'!$D$7)^AJ$29)),((INT(AJ$29/$K87)-INT((AJ$29-1)/$K87))*$S87*((1+'Inputs &amp; Summary'!$D$7)^AJ$29))),(_xlfn.WEIBULL.DIST(AJ$29,$L87,$K87,FALSE)*$S87*((1+'Inputs &amp; Summary'!$D$7)^AJ$29))),IF($M87=Lists!$H$3,IF($K87&lt;1,((($R87*(1-$E87)+$Q87*(1-$F87))/$K87)*((1+'Inputs &amp; Summary'!$D$7)^AJ$29)),((INT(AJ$29/$K87)-INT((AJ$29-1)/$K87))*($R87*(1-$E87)+$Q87*(1-$F87))*((1+'Inputs &amp; Summary'!$D$7)^AJ$29))),((_xlfn.WEIBULL.DIST(AJ$29,$L87,$K87,FALSE)*($R87*(1-$E87)+$Q87*(1-$F87))*((1+'Inputs &amp; Summary'!$D$7)^AJ$29))))))</f>
        <v>1.3559867555843121</v>
      </c>
      <c r="AK87" s="114">
        <f>$D87*IF(AK$29&gt;'Inputs &amp; Summary'!$D$5,0,IF(AK$29&gt;VLOOKUP($G87,Lists!$J$17:$K$21,2),IF($M87=Lists!$H$3,IF($K87&lt;1,(($S87/$K87)*((1+'Inputs &amp; Summary'!$D$7)^AK$29)),((INT(AK$29/$K87)-INT((AK$29-1)/$K87))*$S87*((1+'Inputs &amp; Summary'!$D$7)^AK$29))),(_xlfn.WEIBULL.DIST(AK$29,$L87,$K87,FALSE)*$S87*((1+'Inputs &amp; Summary'!$D$7)^AK$29))),IF($M87=Lists!$H$3,IF($K87&lt;1,((($R87*(1-$E87)+$Q87*(1-$F87))/$K87)*((1+'Inputs &amp; Summary'!$D$7)^AK$29)),((INT(AK$29/$K87)-INT((AK$29-1)/$K87))*($R87*(1-$E87)+$Q87*(1-$F87))*((1+'Inputs &amp; Summary'!$D$7)^AK$29))),((_xlfn.WEIBULL.DIST(AK$29,$L87,$K87,FALSE)*($R87*(1-$E87)+$Q87*(1-$F87))*((1+'Inputs &amp; Summary'!$D$7)^AK$29))))))</f>
        <v>1.3288741094837462</v>
      </c>
      <c r="AL87" s="114">
        <f>$D87*IF(AL$29&gt;'Inputs &amp; Summary'!$D$5,0,IF(AL$29&gt;VLOOKUP($G87,Lists!$J$17:$K$21,2),IF($M87=Lists!$H$3,IF($K87&lt;1,(($S87/$K87)*((1+'Inputs &amp; Summary'!$D$7)^AL$29)),((INT(AL$29/$K87)-INT((AL$29-1)/$K87))*$S87*((1+'Inputs &amp; Summary'!$D$7)^AL$29))),(_xlfn.WEIBULL.DIST(AL$29,$L87,$K87,FALSE)*$S87*((1+'Inputs &amp; Summary'!$D$7)^AL$29))),IF($M87=Lists!$H$3,IF($K87&lt;1,((($R87*(1-$E87)+$Q87*(1-$F87))/$K87)*((1+'Inputs &amp; Summary'!$D$7)^AL$29)),((INT(AL$29/$K87)-INT((AL$29-1)/$K87))*($R87*(1-$E87)+$Q87*(1-$F87))*((1+'Inputs &amp; Summary'!$D$7)^AL$29))),((_xlfn.WEIBULL.DIST(AL$29,$L87,$K87,FALSE)*($R87*(1-$E87)+$Q87*(1-$F87))*((1+'Inputs &amp; Summary'!$D$7)^AL$29))))))</f>
        <v>1.3023035745620302</v>
      </c>
      <c r="AM87" s="114">
        <f>$D87*IF(AM$29&gt;'Inputs &amp; Summary'!$D$5,0,IF(AM$29&gt;VLOOKUP($G87,Lists!$J$17:$K$21,2),IF($M87=Lists!$H$3,IF($K87&lt;1,(($S87/$K87)*((1+'Inputs &amp; Summary'!$D$7)^AM$29)),((INT(AM$29/$K87)-INT((AM$29-1)/$K87))*$S87*((1+'Inputs &amp; Summary'!$D$7)^AM$29))),(_xlfn.WEIBULL.DIST(AM$29,$L87,$K87,FALSE)*$S87*((1+'Inputs &amp; Summary'!$D$7)^AM$29))),IF($M87=Lists!$H$3,IF($K87&lt;1,((($R87*(1-$E87)+$Q87*(1-$F87))/$K87)*((1+'Inputs &amp; Summary'!$D$7)^AM$29)),((INT(AM$29/$K87)-INT((AM$29-1)/$K87))*($R87*(1-$E87)+$Q87*(1-$F87))*((1+'Inputs &amp; Summary'!$D$7)^AM$29))),((_xlfn.WEIBULL.DIST(AM$29,$L87,$K87,FALSE)*($R87*(1-$E87)+$Q87*(1-$F87))*((1+'Inputs &amp; Summary'!$D$7)^AM$29))))))</f>
        <v>1.2762643114297088</v>
      </c>
      <c r="AN87" s="114">
        <f>$D87*IF(AN$29&gt;'Inputs &amp; Summary'!$D$5,0,IF(AN$29&gt;VLOOKUP($G87,Lists!$J$17:$K$21,2),IF($M87=Lists!$H$3,IF($K87&lt;1,(($S87/$K87)*((1+'Inputs &amp; Summary'!$D$7)^AN$29)),((INT(AN$29/$K87)-INT((AN$29-1)/$K87))*$S87*((1+'Inputs &amp; Summary'!$D$7)^AN$29))),(_xlfn.WEIBULL.DIST(AN$29,$L87,$K87,FALSE)*$S87*((1+'Inputs &amp; Summary'!$D$7)^AN$29))),IF($M87=Lists!$H$3,IF($K87&lt;1,((($R87*(1-$E87)+$Q87*(1-$F87))/$K87)*((1+'Inputs &amp; Summary'!$D$7)^AN$29)),((INT(AN$29/$K87)-INT((AN$29-1)/$K87))*($R87*(1-$E87)+$Q87*(1-$F87))*((1+'Inputs &amp; Summary'!$D$7)^AN$29))),((_xlfn.WEIBULL.DIST(AN$29,$L87,$K87,FALSE)*($R87*(1-$E87)+$Q87*(1-$F87))*((1+'Inputs &amp; Summary'!$D$7)^AN$29))))))</f>
        <v>1.2507456974284497</v>
      </c>
      <c r="AO87" s="114">
        <f>$D87*IF(AO$29&gt;'Inputs &amp; Summary'!$D$5,0,IF(AO$29&gt;VLOOKUP($G87,Lists!$J$17:$K$21,2),IF($M87=Lists!$H$3,IF($K87&lt;1,(($S87/$K87)*((1+'Inputs &amp; Summary'!$D$7)^AO$29)),((INT(AO$29/$K87)-INT((AO$29-1)/$K87))*$S87*((1+'Inputs &amp; Summary'!$D$7)^AO$29))),(_xlfn.WEIBULL.DIST(AO$29,$L87,$K87,FALSE)*$S87*((1+'Inputs &amp; Summary'!$D$7)^AO$29))),IF($M87=Lists!$H$3,IF($K87&lt;1,((($R87*(1-$E87)+$Q87*(1-$F87))/$K87)*((1+'Inputs &amp; Summary'!$D$7)^AO$29)),((INT(AO$29/$K87)-INT((AO$29-1)/$K87))*($R87*(1-$E87)+$Q87*(1-$F87))*((1+'Inputs &amp; Summary'!$D$7)^AO$29))),((_xlfn.WEIBULL.DIST(AO$29,$L87,$K87,FALSE)*($R87*(1-$E87)+$Q87*(1-$F87))*((1+'Inputs &amp; Summary'!$D$7)^AO$29))))))</f>
        <v>1.2257373222975505</v>
      </c>
      <c r="AP87" s="114">
        <f>$D87*IF(AP$29&gt;'Inputs &amp; Summary'!$D$5,0,IF(AP$29&gt;VLOOKUP($G87,Lists!$J$17:$K$21,2),IF($M87=Lists!$H$3,IF($K87&lt;1,(($S87/$K87)*((1+'Inputs &amp; Summary'!$D$7)^AP$29)),((INT(AP$29/$K87)-INT((AP$29-1)/$K87))*$S87*((1+'Inputs &amp; Summary'!$D$7)^AP$29))),(_xlfn.WEIBULL.DIST(AP$29,$L87,$K87,FALSE)*$S87*((1+'Inputs &amp; Summary'!$D$7)^AP$29))),IF($M87=Lists!$H$3,IF($K87&lt;1,((($R87*(1-$E87)+$Q87*(1-$F87))/$K87)*((1+'Inputs &amp; Summary'!$D$7)^AP$29)),((INT(AP$29/$K87)-INT((AP$29-1)/$K87))*($R87*(1-$E87)+$Q87*(1-$F87))*((1+'Inputs &amp; Summary'!$D$7)^AP$29))),((_xlfn.WEIBULL.DIST(AP$29,$L87,$K87,FALSE)*($R87*(1-$E87)+$Q87*(1-$F87))*((1+'Inputs &amp; Summary'!$D$7)^AP$29))))))</f>
        <v>1.2012289839271009</v>
      </c>
      <c r="AQ87" s="114">
        <f>$D87*IF(AQ$29&gt;'Inputs &amp; Summary'!$D$5,0,IF(AQ$29&gt;VLOOKUP($G87,Lists!$J$17:$K$21,2),IF($M87=Lists!$H$3,IF($K87&lt;1,(($S87/$K87)*((1+'Inputs &amp; Summary'!$D$7)^AQ$29)),((INT(AQ$29/$K87)-INT((AQ$29-1)/$K87))*$S87*((1+'Inputs &amp; Summary'!$D$7)^AQ$29))),(_xlfn.WEIBULL.DIST(AQ$29,$L87,$K87,FALSE)*$S87*((1+'Inputs &amp; Summary'!$D$7)^AQ$29))),IF($M87=Lists!$H$3,IF($K87&lt;1,((($R87*(1-$E87)+$Q87*(1-$F87))/$K87)*((1+'Inputs &amp; Summary'!$D$7)^AQ$29)),((INT(AQ$29/$K87)-INT((AQ$29-1)/$K87))*($R87*(1-$E87)+$Q87*(1-$F87))*((1+'Inputs &amp; Summary'!$D$7)^AQ$29))),((_xlfn.WEIBULL.DIST(AQ$29,$L87,$K87,FALSE)*($R87*(1-$E87)+$Q87*(1-$F87))*((1+'Inputs &amp; Summary'!$D$7)^AQ$29))))))</f>
        <v>1.1772106841960508</v>
      </c>
      <c r="AR87" s="114">
        <f>$D87*IF(AR$29&gt;'Inputs &amp; Summary'!$D$5,0,IF(AR$29&gt;VLOOKUP($G87,Lists!$J$17:$K$21,2),IF($M87=Lists!$H$3,IF($K87&lt;1,(($S87/$K87)*((1+'Inputs &amp; Summary'!$D$7)^AR$29)),((INT(AR$29/$K87)-INT((AR$29-1)/$K87))*$S87*((1+'Inputs &amp; Summary'!$D$7)^AR$29))),(_xlfn.WEIBULL.DIST(AR$29,$L87,$K87,FALSE)*$S87*((1+'Inputs &amp; Summary'!$D$7)^AR$29))),IF($M87=Lists!$H$3,IF($K87&lt;1,((($R87*(1-$E87)+$Q87*(1-$F87))/$K87)*((1+'Inputs &amp; Summary'!$D$7)^AR$29)),((INT(AR$29/$K87)-INT((AR$29-1)/$K87))*($R87*(1-$E87)+$Q87*(1-$F87))*((1+'Inputs &amp; Summary'!$D$7)^AR$29))),((_xlfn.WEIBULL.DIST(AR$29,$L87,$K87,FALSE)*($R87*(1-$E87)+$Q87*(1-$F87))*((1+'Inputs &amp; Summary'!$D$7)^AR$29))))))</f>
        <v>1.1536726248935032</v>
      </c>
      <c r="AS87" s="114">
        <f>$D87*IF(AS$29&gt;'Inputs &amp; Summary'!$D$5,0,IF(AS$29&gt;VLOOKUP($G87,Lists!$J$17:$K$21,2),IF($M87=Lists!$H$3,IF($K87&lt;1,(($S87/$K87)*((1+'Inputs &amp; Summary'!$D$7)^AS$29)),((INT(AS$29/$K87)-INT((AS$29-1)/$K87))*$S87*((1+'Inputs &amp; Summary'!$D$7)^AS$29))),(_xlfn.WEIBULL.DIST(AS$29,$L87,$K87,FALSE)*$S87*((1+'Inputs &amp; Summary'!$D$7)^AS$29))),IF($M87=Lists!$H$3,IF($K87&lt;1,((($R87*(1-$E87)+$Q87*(1-$F87))/$K87)*((1+'Inputs &amp; Summary'!$D$7)^AS$29)),((INT(AS$29/$K87)-INT((AS$29-1)/$K87))*($R87*(1-$E87)+$Q87*(1-$F87))*((1+'Inputs &amp; Summary'!$D$7)^AS$29))),((_xlfn.WEIBULL.DIST(AS$29,$L87,$K87,FALSE)*($R87*(1-$E87)+$Q87*(1-$F87))*((1+'Inputs &amp; Summary'!$D$7)^AS$29))))))</f>
        <v>0</v>
      </c>
      <c r="AT87" s="114">
        <f>$D87*IF(AT$29&gt;'Inputs &amp; Summary'!$D$5,0,IF(AT$29&gt;VLOOKUP($G87,Lists!$J$17:$K$21,2),IF($M87=Lists!$H$3,IF($K87&lt;1,(($S87/$K87)*((1+'Inputs &amp; Summary'!$D$7)^AT$29)),((INT(AT$29/$K87)-INT((AT$29-1)/$K87))*$S87*((1+'Inputs &amp; Summary'!$D$7)^AT$29))),(_xlfn.WEIBULL.DIST(AT$29,$L87,$K87,FALSE)*$S87*((1+'Inputs &amp; Summary'!$D$7)^AT$29))),IF($M87=Lists!$H$3,IF($K87&lt;1,((($R87*(1-$E87)+$Q87*(1-$F87))/$K87)*((1+'Inputs &amp; Summary'!$D$7)^AT$29)),((INT(AT$29/$K87)-INT((AT$29-1)/$K87))*($R87*(1-$E87)+$Q87*(1-$F87))*((1+'Inputs &amp; Summary'!$D$7)^AT$29))),((_xlfn.WEIBULL.DIST(AT$29,$L87,$K87,FALSE)*($R87*(1-$E87)+$Q87*(1-$F87))*((1+'Inputs &amp; Summary'!$D$7)^AT$29))))))</f>
        <v>0</v>
      </c>
      <c r="AU87" s="114">
        <f>$D87*IF(AU$29&gt;'Inputs &amp; Summary'!$D$5,0,IF(AU$29&gt;VLOOKUP($G87,Lists!$J$17:$K$21,2),IF($M87=Lists!$H$3,IF($K87&lt;1,(($S87/$K87)*((1+'Inputs &amp; Summary'!$D$7)^AU$29)),((INT(AU$29/$K87)-INT((AU$29-1)/$K87))*$S87*((1+'Inputs &amp; Summary'!$D$7)^AU$29))),(_xlfn.WEIBULL.DIST(AU$29,$L87,$K87,FALSE)*$S87*((1+'Inputs &amp; Summary'!$D$7)^AU$29))),IF($M87=Lists!$H$3,IF($K87&lt;1,((($R87*(1-$E87)+$Q87*(1-$F87))/$K87)*((1+'Inputs &amp; Summary'!$D$7)^AU$29)),((INT(AU$29/$K87)-INT((AU$29-1)/$K87))*($R87*(1-$E87)+$Q87*(1-$F87))*((1+'Inputs &amp; Summary'!$D$7)^AU$29))),((_xlfn.WEIBULL.DIST(AU$29,$L87,$K87,FALSE)*($R87*(1-$E87)+$Q87*(1-$F87))*((1+'Inputs &amp; Summary'!$D$7)^AU$29))))))</f>
        <v>0</v>
      </c>
      <c r="AV87" s="114">
        <f>$D87*IF(AV$29&gt;'Inputs &amp; Summary'!$D$5,0,IF(AV$29&gt;VLOOKUP($G87,Lists!$J$17:$K$21,2),IF($M87=Lists!$H$3,IF($K87&lt;1,(($S87/$K87)*((1+'Inputs &amp; Summary'!$D$7)^AV$29)),((INT(AV$29/$K87)-INT((AV$29-1)/$K87))*$S87*((1+'Inputs &amp; Summary'!$D$7)^AV$29))),(_xlfn.WEIBULL.DIST(AV$29,$L87,$K87,FALSE)*$S87*((1+'Inputs &amp; Summary'!$D$7)^AV$29))),IF($M87=Lists!$H$3,IF($K87&lt;1,((($R87*(1-$E87)+$Q87*(1-$F87))/$K87)*((1+'Inputs &amp; Summary'!$D$7)^AV$29)),((INT(AV$29/$K87)-INT((AV$29-1)/$K87))*($R87*(1-$E87)+$Q87*(1-$F87))*((1+'Inputs &amp; Summary'!$D$7)^AV$29))),((_xlfn.WEIBULL.DIST(AV$29,$L87,$K87,FALSE)*($R87*(1-$E87)+$Q87*(1-$F87))*((1+'Inputs &amp; Summary'!$D$7)^AV$29))))))</f>
        <v>0</v>
      </c>
      <c r="AW87" s="114">
        <f>$D87*IF(AW$29&gt;'Inputs &amp; Summary'!$D$5,0,IF(AW$29&gt;VLOOKUP($G87,Lists!$J$17:$K$21,2),IF($M87=Lists!$H$3,IF($K87&lt;1,(($S87/$K87)*((1+'Inputs &amp; Summary'!$D$7)^AW$29)),((INT(AW$29/$K87)-INT((AW$29-1)/$K87))*$S87*((1+'Inputs &amp; Summary'!$D$7)^AW$29))),(_xlfn.WEIBULL.DIST(AW$29,$L87,$K87,FALSE)*$S87*((1+'Inputs &amp; Summary'!$D$7)^AW$29))),IF($M87=Lists!$H$3,IF($K87&lt;1,((($R87*(1-$E87)+$Q87*(1-$F87))/$K87)*((1+'Inputs &amp; Summary'!$D$7)^AW$29)),((INT(AW$29/$K87)-INT((AW$29-1)/$K87))*($R87*(1-$E87)+$Q87*(1-$F87))*((1+'Inputs &amp; Summary'!$D$7)^AW$29))),((_xlfn.WEIBULL.DIST(AW$29,$L87,$K87,FALSE)*($R87*(1-$E87)+$Q87*(1-$F87))*((1+'Inputs &amp; Summary'!$D$7)^AW$29))))))</f>
        <v>0</v>
      </c>
      <c r="AX87" s="114">
        <f>$D87*IF(AX$29&gt;'Inputs &amp; Summary'!$D$5,0,IF(AX$29&gt;VLOOKUP($G87,Lists!$J$17:$K$21,2),IF($M87=Lists!$H$3,IF($K87&lt;1,(($S87/$K87)*((1+'Inputs &amp; Summary'!$D$7)^AX$29)),((INT(AX$29/$K87)-INT((AX$29-1)/$K87))*$S87*((1+'Inputs &amp; Summary'!$D$7)^AX$29))),(_xlfn.WEIBULL.DIST(AX$29,$L87,$K87,FALSE)*$S87*((1+'Inputs &amp; Summary'!$D$7)^AX$29))),IF($M87=Lists!$H$3,IF($K87&lt;1,((($R87*(1-$E87)+$Q87*(1-$F87))/$K87)*((1+'Inputs &amp; Summary'!$D$7)^AX$29)),((INT(AX$29/$K87)-INT((AX$29-1)/$K87))*($R87*(1-$E87)+$Q87*(1-$F87))*((1+'Inputs &amp; Summary'!$D$7)^AX$29))),((_xlfn.WEIBULL.DIST(AX$29,$L87,$K87,FALSE)*($R87*(1-$E87)+$Q87*(1-$F87))*((1+'Inputs &amp; Summary'!$D$7)^AX$29))))))</f>
        <v>0</v>
      </c>
      <c r="AY87" s="114">
        <f>$D87*IF(AY$29&gt;'Inputs &amp; Summary'!$D$5,0,IF(AY$29&gt;VLOOKUP($G87,Lists!$J$17:$K$21,2),IF($M87=Lists!$H$3,IF($K87&lt;1,(($S87/$K87)*((1+'Inputs &amp; Summary'!$D$7)^AY$29)),((INT(AY$29/$K87)-INT((AY$29-1)/$K87))*$S87*((1+'Inputs &amp; Summary'!$D$7)^AY$29))),(_xlfn.WEIBULL.DIST(AY$29,$L87,$K87,FALSE)*$S87*((1+'Inputs &amp; Summary'!$D$7)^AY$29))),IF($M87=Lists!$H$3,IF($K87&lt;1,((($R87*(1-$E87)+$Q87*(1-$F87))/$K87)*((1+'Inputs &amp; Summary'!$D$7)^AY$29)),((INT(AY$29/$K87)-INT((AY$29-1)/$K87))*($R87*(1-$E87)+$Q87*(1-$F87))*((1+'Inputs &amp; Summary'!$D$7)^AY$29))),((_xlfn.WEIBULL.DIST(AY$29,$L87,$K87,FALSE)*($R87*(1-$E87)+$Q87*(1-$F87))*((1+'Inputs &amp; Summary'!$D$7)^AY$29))))))</f>
        <v>0</v>
      </c>
      <c r="AZ87" s="114">
        <f>$D87*IF(AZ$29&gt;'Inputs &amp; Summary'!$D$5,0,IF(AZ$29&gt;VLOOKUP($G87,Lists!$J$17:$K$21,2),IF($M87=Lists!$H$3,IF($K87&lt;1,(($S87/$K87)*((1+'Inputs &amp; Summary'!$D$7)^AZ$29)),((INT(AZ$29/$K87)-INT((AZ$29-1)/$K87))*$S87*((1+'Inputs &amp; Summary'!$D$7)^AZ$29))),(_xlfn.WEIBULL.DIST(AZ$29,$L87,$K87,FALSE)*$S87*((1+'Inputs &amp; Summary'!$D$7)^AZ$29))),IF($M87=Lists!$H$3,IF($K87&lt;1,((($R87*(1-$E87)+$Q87*(1-$F87))/$K87)*((1+'Inputs &amp; Summary'!$D$7)^AZ$29)),((INT(AZ$29/$K87)-INT((AZ$29-1)/$K87))*($R87*(1-$E87)+$Q87*(1-$F87))*((1+'Inputs &amp; Summary'!$D$7)^AZ$29))),((_xlfn.WEIBULL.DIST(AZ$29,$L87,$K87,FALSE)*($R87*(1-$E87)+$Q87*(1-$F87))*((1+'Inputs &amp; Summary'!$D$7)^AZ$29))))))</f>
        <v>0</v>
      </c>
      <c r="BA87" s="114">
        <f>$D87*IF(BA$29&gt;'Inputs &amp; Summary'!$D$5,0,IF(BA$29&gt;VLOOKUP($G87,Lists!$J$17:$K$21,2),IF($M87=Lists!$H$3,IF($K87&lt;1,(($S87/$K87)*((1+'Inputs &amp; Summary'!$D$7)^BA$29)),((INT(BA$29/$K87)-INT((BA$29-1)/$K87))*$S87*((1+'Inputs &amp; Summary'!$D$7)^BA$29))),(_xlfn.WEIBULL.DIST(BA$29,$L87,$K87,FALSE)*$S87*((1+'Inputs &amp; Summary'!$D$7)^BA$29))),IF($M87=Lists!$H$3,IF($K87&lt;1,((($R87*(1-$E87)+$Q87*(1-$F87))/$K87)*((1+'Inputs &amp; Summary'!$D$7)^BA$29)),((INT(BA$29/$K87)-INT((BA$29-1)/$K87))*($R87*(1-$E87)+$Q87*(1-$F87))*((1+'Inputs &amp; Summary'!$D$7)^BA$29))),((_xlfn.WEIBULL.DIST(BA$29,$L87,$K87,FALSE)*($R87*(1-$E87)+$Q87*(1-$F87))*((1+'Inputs &amp; Summary'!$D$7)^BA$29))))))</f>
        <v>0</v>
      </c>
      <c r="BB87" s="114">
        <f>$D87*IF(BB$29&gt;'Inputs &amp; Summary'!$D$5,0,IF(BB$29&gt;VLOOKUP($G87,Lists!$J$17:$K$21,2),IF($M87=Lists!$H$3,IF($K87&lt;1,(($S87/$K87)*((1+'Inputs &amp; Summary'!$D$7)^BB$29)),((INT(BB$29/$K87)-INT((BB$29-1)/$K87))*$S87*((1+'Inputs &amp; Summary'!$D$7)^BB$29))),(_xlfn.WEIBULL.DIST(BB$29,$L87,$K87,FALSE)*$S87*((1+'Inputs &amp; Summary'!$D$7)^BB$29))),IF($M87=Lists!$H$3,IF($K87&lt;1,((($R87*(1-$E87)+$Q87*(1-$F87))/$K87)*((1+'Inputs &amp; Summary'!$D$7)^BB$29)),((INT(BB$29/$K87)-INT((BB$29-1)/$K87))*($R87*(1-$E87)+$Q87*(1-$F87))*((1+'Inputs &amp; Summary'!$D$7)^BB$29))),((_xlfn.WEIBULL.DIST(BB$29,$L87,$K87,FALSE)*($R87*(1-$E87)+$Q87*(1-$F87))*((1+'Inputs &amp; Summary'!$D$7)^BB$29))))))</f>
        <v>0</v>
      </c>
      <c r="BC87" s="114">
        <f>$D87*IF(BC$29&gt;'Inputs &amp; Summary'!$D$5,0,IF(BC$29&gt;VLOOKUP($G87,Lists!$J$17:$K$21,2),IF($M87=Lists!$H$3,IF($K87&lt;1,(($S87/$K87)*((1+'Inputs &amp; Summary'!$D$7)^BC$29)),((INT(BC$29/$K87)-INT((BC$29-1)/$K87))*$S87*((1+'Inputs &amp; Summary'!$D$7)^BC$29))),(_xlfn.WEIBULL.DIST(BC$29,$L87,$K87,FALSE)*$S87*((1+'Inputs &amp; Summary'!$D$7)^BC$29))),IF($M87=Lists!$H$3,IF($K87&lt;1,((($R87*(1-$E87)+$Q87*(1-$F87))/$K87)*((1+'Inputs &amp; Summary'!$D$7)^BC$29)),((INT(BC$29/$K87)-INT((BC$29-1)/$K87))*($R87*(1-$E87)+$Q87*(1-$F87))*((1+'Inputs &amp; Summary'!$D$7)^BC$29))),((_xlfn.WEIBULL.DIST(BC$29,$L87,$K87,FALSE)*($R87*(1-$E87)+$Q87*(1-$F87))*((1+'Inputs &amp; Summary'!$D$7)^BC$29))))))</f>
        <v>0</v>
      </c>
      <c r="BD87" s="114">
        <f>$D87*IF(BD$29&gt;'Inputs &amp; Summary'!$D$5,0,IF(BD$29&gt;VLOOKUP($G87,Lists!$J$17:$K$21,2),IF($M87=Lists!$H$3,IF($K87&lt;1,(($S87/$K87)*((1+'Inputs &amp; Summary'!$D$7)^BD$29)),((INT(BD$29/$K87)-INT((BD$29-1)/$K87))*$S87*((1+'Inputs &amp; Summary'!$D$7)^BD$29))),(_xlfn.WEIBULL.DIST(BD$29,$L87,$K87,FALSE)*$S87*((1+'Inputs &amp; Summary'!$D$7)^BD$29))),IF($M87=Lists!$H$3,IF($K87&lt;1,((($R87*(1-$E87)+$Q87*(1-$F87))/$K87)*((1+'Inputs &amp; Summary'!$D$7)^BD$29)),((INT(BD$29/$K87)-INT((BD$29-1)/$K87))*($R87*(1-$E87)+$Q87*(1-$F87))*((1+'Inputs &amp; Summary'!$D$7)^BD$29))),((_xlfn.WEIBULL.DIST(BD$29,$L87,$K87,FALSE)*($R87*(1-$E87)+$Q87*(1-$F87))*((1+'Inputs &amp; Summary'!$D$7)^BD$29))))))</f>
        <v>0</v>
      </c>
      <c r="BE87" s="114">
        <f>$D87*IF(BE$29&gt;'Inputs &amp; Summary'!$D$5,0,IF(BE$29&gt;VLOOKUP($G87,Lists!$J$17:$K$21,2),IF($M87=Lists!$H$3,IF($K87&lt;1,(($S87/$K87)*((1+'Inputs &amp; Summary'!$D$7)^BE$29)),((INT(BE$29/$K87)-INT((BE$29-1)/$K87))*$S87*((1+'Inputs &amp; Summary'!$D$7)^BE$29))),(_xlfn.WEIBULL.DIST(BE$29,$L87,$K87,FALSE)*$S87*((1+'Inputs &amp; Summary'!$D$7)^BE$29))),IF($M87=Lists!$H$3,IF($K87&lt;1,((($R87*(1-$E87)+$Q87*(1-$F87))/$K87)*((1+'Inputs &amp; Summary'!$D$7)^BE$29)),((INT(BE$29/$K87)-INT((BE$29-1)/$K87))*($R87*(1-$E87)+$Q87*(1-$F87))*((1+'Inputs &amp; Summary'!$D$7)^BE$29))),((_xlfn.WEIBULL.DIST(BE$29,$L87,$K87,FALSE)*($R87*(1-$E87)+$Q87*(1-$F87))*((1+'Inputs &amp; Summary'!$D$7)^BE$29))))))</f>
        <v>0</v>
      </c>
      <c r="BF87" s="114">
        <f>$D87*IF(BF$29&gt;'Inputs &amp; Summary'!$D$5,0,IF(BF$29&gt;VLOOKUP($G87,Lists!$J$17:$K$21,2),IF($M87=Lists!$H$3,IF($K87&lt;1,(($S87/$K87)*((1+'Inputs &amp; Summary'!$D$7)^BF$29)),((INT(BF$29/$K87)-INT((BF$29-1)/$K87))*$S87*((1+'Inputs &amp; Summary'!$D$7)^BF$29))),(_xlfn.WEIBULL.DIST(BF$29,$L87,$K87,FALSE)*$S87*((1+'Inputs &amp; Summary'!$D$7)^BF$29))),IF($M87=Lists!$H$3,IF($K87&lt;1,((($R87*(1-$E87)+$Q87*(1-$F87))/$K87)*((1+'Inputs &amp; Summary'!$D$7)^BF$29)),((INT(BF$29/$K87)-INT((BF$29-1)/$K87))*($R87*(1-$E87)+$Q87*(1-$F87))*((1+'Inputs &amp; Summary'!$D$7)^BF$29))),((_xlfn.WEIBULL.DIST(BF$29,$L87,$K87,FALSE)*($R87*(1-$E87)+$Q87*(1-$F87))*((1+'Inputs &amp; Summary'!$D$7)^BF$29))))))</f>
        <v>0</v>
      </c>
      <c r="BG87" s="114">
        <f>$D87*IF(BG$29&gt;'Inputs &amp; Summary'!$D$5,0,IF(BG$29&gt;VLOOKUP($G87,Lists!$J$17:$K$21,2),IF($M87=Lists!$H$3,IF($K87&lt;1,(($S87/$K87)*((1+'Inputs &amp; Summary'!$D$7)^BG$29)),((INT(BG$29/$K87)-INT((BG$29-1)/$K87))*$S87*((1+'Inputs &amp; Summary'!$D$7)^BG$29))),(_xlfn.WEIBULL.DIST(BG$29,$L87,$K87,FALSE)*$S87*((1+'Inputs &amp; Summary'!$D$7)^BG$29))),IF($M87=Lists!$H$3,IF($K87&lt;1,((($R87*(1-$E87)+$Q87*(1-$F87))/$K87)*((1+'Inputs &amp; Summary'!$D$7)^BG$29)),((INT(BG$29/$K87)-INT((BG$29-1)/$K87))*($R87*(1-$E87)+$Q87*(1-$F87))*((1+'Inputs &amp; Summary'!$D$7)^BG$29))),((_xlfn.WEIBULL.DIST(BG$29,$L87,$K87,FALSE)*($R87*(1-$E87)+$Q87*(1-$F87))*((1+'Inputs &amp; Summary'!$D$7)^BG$29))))))</f>
        <v>0</v>
      </c>
      <c r="BH87" s="114">
        <f>$D87*IF(BH$29&gt;'Inputs &amp; Summary'!$D$5,0,IF(BH$29&gt;VLOOKUP($G87,Lists!$J$17:$K$21,2),IF($M87=Lists!$H$3,IF($K87&lt;1,(($S87/$K87)*((1+'Inputs &amp; Summary'!$D$7)^BH$29)),((INT(BH$29/$K87)-INT((BH$29-1)/$K87))*$S87*((1+'Inputs &amp; Summary'!$D$7)^BH$29))),(_xlfn.WEIBULL.DIST(BH$29,$L87,$K87,FALSE)*$S87*((1+'Inputs &amp; Summary'!$D$7)^BH$29))),IF($M87=Lists!$H$3,IF($K87&lt;1,((($R87*(1-$E87)+$Q87*(1-$F87))/$K87)*((1+'Inputs &amp; Summary'!$D$7)^BH$29)),((INT(BH$29/$K87)-INT((BH$29-1)/$K87))*($R87*(1-$E87)+$Q87*(1-$F87))*((1+'Inputs &amp; Summary'!$D$7)^BH$29))),((_xlfn.WEIBULL.DIST(BH$29,$L87,$K87,FALSE)*($R87*(1-$E87)+$Q87*(1-$F87))*((1+'Inputs &amp; Summary'!$D$7)^BH$29))))))</f>
        <v>0</v>
      </c>
      <c r="BI87" s="114">
        <f>$D87*IF(BI$29&gt;'Inputs &amp; Summary'!$D$5,0,IF(BI$29&gt;VLOOKUP($G87,Lists!$J$17:$K$21,2),IF($M87=Lists!$H$3,IF($K87&lt;1,(($S87/$K87)*((1+'Inputs &amp; Summary'!$D$7)^BI$29)),((INT(BI$29/$K87)-INT((BI$29-1)/$K87))*$S87*((1+'Inputs &amp; Summary'!$D$7)^BI$29))),(_xlfn.WEIBULL.DIST(BI$29,$L87,$K87,FALSE)*$S87*((1+'Inputs &amp; Summary'!$D$7)^BI$29))),IF($M87=Lists!$H$3,IF($K87&lt;1,((($R87*(1-$E87)+$Q87*(1-$F87))/$K87)*((1+'Inputs &amp; Summary'!$D$7)^BI$29)),((INT(BI$29/$K87)-INT((BI$29-1)/$K87))*($R87*(1-$E87)+$Q87*(1-$F87))*((1+'Inputs &amp; Summary'!$D$7)^BI$29))),((_xlfn.WEIBULL.DIST(BI$29,$L87,$K87,FALSE)*($R87*(1-$E87)+$Q87*(1-$F87))*((1+'Inputs &amp; Summary'!$D$7)^BI$29))))))</f>
        <v>0</v>
      </c>
      <c r="BJ87" s="114">
        <f>$D87*IF(BJ$29&gt;'Inputs &amp; Summary'!$D$5,0,IF(BJ$29&gt;VLOOKUP($G87,Lists!$J$17:$K$21,2),IF($M87=Lists!$H$3,IF($K87&lt;1,(($S87/$K87)*((1+'Inputs &amp; Summary'!$D$7)^BJ$29)),((INT(BJ$29/$K87)-INT((BJ$29-1)/$K87))*$S87*((1+'Inputs &amp; Summary'!$D$7)^BJ$29))),(_xlfn.WEIBULL.DIST(BJ$29,$L87,$K87,FALSE)*$S87*((1+'Inputs &amp; Summary'!$D$7)^BJ$29))),IF($M87=Lists!$H$3,IF($K87&lt;1,((($R87*(1-$E87)+$Q87*(1-$F87))/$K87)*((1+'Inputs &amp; Summary'!$D$7)^BJ$29)),((INT(BJ$29/$K87)-INT((BJ$29-1)/$K87))*($R87*(1-$E87)+$Q87*(1-$F87))*((1+'Inputs &amp; Summary'!$D$7)^BJ$29))),((_xlfn.WEIBULL.DIST(BJ$29,$L87,$K87,FALSE)*($R87*(1-$E87)+$Q87*(1-$F87))*((1+'Inputs &amp; Summary'!$D$7)^BJ$29))))))</f>
        <v>0</v>
      </c>
      <c r="BK87" s="114">
        <f>$D87*IF(BK$29&gt;'Inputs &amp; Summary'!$D$5,0,IF(BK$29&gt;VLOOKUP($G87,Lists!$J$17:$K$21,2),IF($M87=Lists!$H$3,IF($K87&lt;1,(($S87/$K87)*((1+'Inputs &amp; Summary'!$D$7)^BK$29)),((INT(BK$29/$K87)-INT((BK$29-1)/$K87))*$S87*((1+'Inputs &amp; Summary'!$D$7)^BK$29))),(_xlfn.WEIBULL.DIST(BK$29,$L87,$K87,FALSE)*$S87*((1+'Inputs &amp; Summary'!$D$7)^BK$29))),IF($M87=Lists!$H$3,IF($K87&lt;1,((($R87*(1-$E87)+$Q87*(1-$F87))/$K87)*((1+'Inputs &amp; Summary'!$D$7)^BK$29)),((INT(BK$29/$K87)-INT((BK$29-1)/$K87))*($R87*(1-$E87)+$Q87*(1-$F87))*((1+'Inputs &amp; Summary'!$D$7)^BK$29))),((_xlfn.WEIBULL.DIST(BK$29,$L87,$K87,FALSE)*($R87*(1-$E87)+$Q87*(1-$F87))*((1+'Inputs &amp; Summary'!$D$7)^BK$29))))))</f>
        <v>0</v>
      </c>
      <c r="BL87" s="114">
        <f>$D87*IF(BL$29&gt;'Inputs &amp; Summary'!$D$5,0,IF(BL$29&gt;VLOOKUP($G87,Lists!$J$17:$K$21,2),IF($M87=Lists!$H$3,IF($K87&lt;1,(($S87/$K87)*((1+'Inputs &amp; Summary'!$D$7)^BL$29)),((INT(BL$29/$K87)-INT((BL$29-1)/$K87))*$S87*((1+'Inputs &amp; Summary'!$D$7)^BL$29))),(_xlfn.WEIBULL.DIST(BL$29,$L87,$K87,FALSE)*$S87*((1+'Inputs &amp; Summary'!$D$7)^BL$29))),IF($M87=Lists!$H$3,IF($K87&lt;1,((($R87*(1-$E87)+$Q87*(1-$F87))/$K87)*((1+'Inputs &amp; Summary'!$D$7)^BL$29)),((INT(BL$29/$K87)-INT((BL$29-1)/$K87))*($R87*(1-$E87)+$Q87*(1-$F87))*((1+'Inputs &amp; Summary'!$D$7)^BL$29))),((_xlfn.WEIBULL.DIST(BL$29,$L87,$K87,FALSE)*($R87*(1-$E87)+$Q87*(1-$F87))*((1+'Inputs &amp; Summary'!$D$7)^BL$29))))))</f>
        <v>0</v>
      </c>
    </row>
    <row r="88" spans="1:64" s="1" customFormat="1" ht="28.8" x14ac:dyDescent="0.3">
      <c r="A88" s="79" t="s">
        <v>231</v>
      </c>
      <c r="B88" s="33" t="s">
        <v>152</v>
      </c>
      <c r="C88" s="33" t="s">
        <v>235</v>
      </c>
      <c r="D88" s="68">
        <v>0</v>
      </c>
      <c r="E88" s="68">
        <v>1</v>
      </c>
      <c r="F88" s="68">
        <v>1</v>
      </c>
      <c r="G88" s="213" t="s">
        <v>433</v>
      </c>
      <c r="H88" s="34" t="s">
        <v>287</v>
      </c>
      <c r="I88" s="34" t="s">
        <v>96</v>
      </c>
      <c r="J88" s="33">
        <f>VLOOKUP(I88,'Labor Rates'!$A$1:$B$16,2)</f>
        <v>14.423076923076923</v>
      </c>
      <c r="K88" s="35">
        <v>25</v>
      </c>
      <c r="L88" s="35">
        <v>1</v>
      </c>
      <c r="M88" s="36" t="s">
        <v>249</v>
      </c>
      <c r="N88" s="84">
        <f>'Inputs &amp; Summary'!$D$23</f>
        <v>103.04449648711943</v>
      </c>
      <c r="O88" s="35">
        <v>0.25</v>
      </c>
      <c r="P88" s="5">
        <v>10</v>
      </c>
      <c r="Q88" s="73">
        <f t="shared" si="11"/>
        <v>371.55467483336332</v>
      </c>
      <c r="R88" s="73">
        <f t="shared" si="12"/>
        <v>1030.4449648711943</v>
      </c>
      <c r="S88" s="74">
        <f t="shared" si="13"/>
        <v>0</v>
      </c>
      <c r="T88" s="88"/>
      <c r="U88" s="80"/>
      <c r="V88" s="87">
        <f t="shared" si="14"/>
        <v>0</v>
      </c>
      <c r="W88" s="87">
        <f>NPV('Inputs &amp; Summary'!$D$6,Y88:BL88)</f>
        <v>0</v>
      </c>
      <c r="X88" s="90">
        <f t="shared" si="15"/>
        <v>0</v>
      </c>
      <c r="Y88" s="114">
        <f>$D88*IF(Y$29&gt;'Inputs &amp; Summary'!$D$5,0,IF(Y$29&gt;VLOOKUP($G88,Lists!$J$17:$K$21,2),IF($M88=Lists!$H$3,IF($K88&lt;1,(($S88/$K88)*((1+'Inputs &amp; Summary'!$D$7)^Y$29)),((INT(Y$29/$K88)-INT((Y$29-1)/$K88))*$S88*((1+'Inputs &amp; Summary'!$D$7)^Y$29))),(_xlfn.WEIBULL.DIST(Y$29,$L88,$K88,FALSE)*$S88*((1+'Inputs &amp; Summary'!$D$7)^Y$29))),IF($M88=Lists!$H$3,IF($K88&lt;1,((($R88*(1-$E88)+$Q88*(1-$F88))/$K88)*((1+'Inputs &amp; Summary'!$D$7)^Y$29)),((INT(Y$29/$K88)-INT((Y$29-1)/$K88))*($R88*(1-$E88)+$Q88*(1-$F88))*((1+'Inputs &amp; Summary'!$D$7)^Y$29))),((_xlfn.WEIBULL.DIST(Y$29,$L88,$K88,FALSE)*($R88*(1-$E88)+$Q88*(1-$F88))*((1+'Inputs &amp; Summary'!$D$7)^Y$29))))))</f>
        <v>0</v>
      </c>
      <c r="Z88" s="114">
        <f>$D88*IF(Z$29&gt;'Inputs &amp; Summary'!$D$5,0,IF(Z$29&gt;VLOOKUP($G88,Lists!$J$17:$K$21,2),IF($M88=Lists!$H$3,IF($K88&lt;1,(($S88/$K88)*((1+'Inputs &amp; Summary'!$D$7)^Z$29)),((INT(Z$29/$K88)-INT((Z$29-1)/$K88))*$S88*((1+'Inputs &amp; Summary'!$D$7)^Z$29))),(_xlfn.WEIBULL.DIST(Z$29,$L88,$K88,FALSE)*$S88*((1+'Inputs &amp; Summary'!$D$7)^Z$29))),IF($M88=Lists!$H$3,IF($K88&lt;1,((($R88*(1-$E88)+$Q88*(1-$F88))/$K88)*((1+'Inputs &amp; Summary'!$D$7)^Z$29)),((INT(Z$29/$K88)-INT((Z$29-1)/$K88))*($R88*(1-$E88)+$Q88*(1-$F88))*((1+'Inputs &amp; Summary'!$D$7)^Z$29))),((_xlfn.WEIBULL.DIST(Z$29,$L88,$K88,FALSE)*($R88*(1-$E88)+$Q88*(1-$F88))*((1+'Inputs &amp; Summary'!$D$7)^Z$29))))))</f>
        <v>0</v>
      </c>
      <c r="AA88" s="114">
        <f>$D88*IF(AA$29&gt;'Inputs &amp; Summary'!$D$5,0,IF(AA$29&gt;VLOOKUP($G88,Lists!$J$17:$K$21,2),IF($M88=Lists!$H$3,IF($K88&lt;1,(($S88/$K88)*((1+'Inputs &amp; Summary'!$D$7)^AA$29)),((INT(AA$29/$K88)-INT((AA$29-1)/$K88))*$S88*((1+'Inputs &amp; Summary'!$D$7)^AA$29))),(_xlfn.WEIBULL.DIST(AA$29,$L88,$K88,FALSE)*$S88*((1+'Inputs &amp; Summary'!$D$7)^AA$29))),IF($M88=Lists!$H$3,IF($K88&lt;1,((($R88*(1-$E88)+$Q88*(1-$F88))/$K88)*((1+'Inputs &amp; Summary'!$D$7)^AA$29)),((INT(AA$29/$K88)-INT((AA$29-1)/$K88))*($R88*(1-$E88)+$Q88*(1-$F88))*((1+'Inputs &amp; Summary'!$D$7)^AA$29))),((_xlfn.WEIBULL.DIST(AA$29,$L88,$K88,FALSE)*($R88*(1-$E88)+$Q88*(1-$F88))*((1+'Inputs &amp; Summary'!$D$7)^AA$29))))))</f>
        <v>0</v>
      </c>
      <c r="AB88" s="114">
        <f>$D88*IF(AB$29&gt;'Inputs &amp; Summary'!$D$5,0,IF(AB$29&gt;VLOOKUP($G88,Lists!$J$17:$K$21,2),IF($M88=Lists!$H$3,IF($K88&lt;1,(($S88/$K88)*((1+'Inputs &amp; Summary'!$D$7)^AB$29)),((INT(AB$29/$K88)-INT((AB$29-1)/$K88))*$S88*((1+'Inputs &amp; Summary'!$D$7)^AB$29))),(_xlfn.WEIBULL.DIST(AB$29,$L88,$K88,FALSE)*$S88*((1+'Inputs &amp; Summary'!$D$7)^AB$29))),IF($M88=Lists!$H$3,IF($K88&lt;1,((($R88*(1-$E88)+$Q88*(1-$F88))/$K88)*((1+'Inputs &amp; Summary'!$D$7)^AB$29)),((INT(AB$29/$K88)-INT((AB$29-1)/$K88))*($R88*(1-$E88)+$Q88*(1-$F88))*((1+'Inputs &amp; Summary'!$D$7)^AB$29))),((_xlfn.WEIBULL.DIST(AB$29,$L88,$K88,FALSE)*($R88*(1-$E88)+$Q88*(1-$F88))*((1+'Inputs &amp; Summary'!$D$7)^AB$29))))))</f>
        <v>0</v>
      </c>
      <c r="AC88" s="114">
        <f>$D88*IF(AC$29&gt;'Inputs &amp; Summary'!$D$5,0,IF(AC$29&gt;VLOOKUP($G88,Lists!$J$17:$K$21,2),IF($M88=Lists!$H$3,IF($K88&lt;1,(($S88/$K88)*((1+'Inputs &amp; Summary'!$D$7)^AC$29)),((INT(AC$29/$K88)-INT((AC$29-1)/$K88))*$S88*((1+'Inputs &amp; Summary'!$D$7)^AC$29))),(_xlfn.WEIBULL.DIST(AC$29,$L88,$K88,FALSE)*$S88*((1+'Inputs &amp; Summary'!$D$7)^AC$29))),IF($M88=Lists!$H$3,IF($K88&lt;1,((($R88*(1-$E88)+$Q88*(1-$F88))/$K88)*((1+'Inputs &amp; Summary'!$D$7)^AC$29)),((INT(AC$29/$K88)-INT((AC$29-1)/$K88))*($R88*(1-$E88)+$Q88*(1-$F88))*((1+'Inputs &amp; Summary'!$D$7)^AC$29))),((_xlfn.WEIBULL.DIST(AC$29,$L88,$K88,FALSE)*($R88*(1-$E88)+$Q88*(1-$F88))*((1+'Inputs &amp; Summary'!$D$7)^AC$29))))))</f>
        <v>0</v>
      </c>
      <c r="AD88" s="114">
        <f>$D88*IF(AD$29&gt;'Inputs &amp; Summary'!$D$5,0,IF(AD$29&gt;VLOOKUP($G88,Lists!$J$17:$K$21,2),IF($M88=Lists!$H$3,IF($K88&lt;1,(($S88/$K88)*((1+'Inputs &amp; Summary'!$D$7)^AD$29)),((INT(AD$29/$K88)-INT((AD$29-1)/$K88))*$S88*((1+'Inputs &amp; Summary'!$D$7)^AD$29))),(_xlfn.WEIBULL.DIST(AD$29,$L88,$K88,FALSE)*$S88*((1+'Inputs &amp; Summary'!$D$7)^AD$29))),IF($M88=Lists!$H$3,IF($K88&lt;1,((($R88*(1-$E88)+$Q88*(1-$F88))/$K88)*((1+'Inputs &amp; Summary'!$D$7)^AD$29)),((INT(AD$29/$K88)-INT((AD$29-1)/$K88))*($R88*(1-$E88)+$Q88*(1-$F88))*((1+'Inputs &amp; Summary'!$D$7)^AD$29))),((_xlfn.WEIBULL.DIST(AD$29,$L88,$K88,FALSE)*($R88*(1-$E88)+$Q88*(1-$F88))*((1+'Inputs &amp; Summary'!$D$7)^AD$29))))))</f>
        <v>0</v>
      </c>
      <c r="AE88" s="114">
        <f>$D88*IF(AE$29&gt;'Inputs &amp; Summary'!$D$5,0,IF(AE$29&gt;VLOOKUP($G88,Lists!$J$17:$K$21,2),IF($M88=Lists!$H$3,IF($K88&lt;1,(($S88/$K88)*((1+'Inputs &amp; Summary'!$D$7)^AE$29)),((INT(AE$29/$K88)-INT((AE$29-1)/$K88))*$S88*((1+'Inputs &amp; Summary'!$D$7)^AE$29))),(_xlfn.WEIBULL.DIST(AE$29,$L88,$K88,FALSE)*$S88*((1+'Inputs &amp; Summary'!$D$7)^AE$29))),IF($M88=Lists!$H$3,IF($K88&lt;1,((($R88*(1-$E88)+$Q88*(1-$F88))/$K88)*((1+'Inputs &amp; Summary'!$D$7)^AE$29)),((INT(AE$29/$K88)-INT((AE$29-1)/$K88))*($R88*(1-$E88)+$Q88*(1-$F88))*((1+'Inputs &amp; Summary'!$D$7)^AE$29))),((_xlfn.WEIBULL.DIST(AE$29,$L88,$K88,FALSE)*($R88*(1-$E88)+$Q88*(1-$F88))*((1+'Inputs &amp; Summary'!$D$7)^AE$29))))))</f>
        <v>0</v>
      </c>
      <c r="AF88" s="114">
        <f>$D88*IF(AF$29&gt;'Inputs &amp; Summary'!$D$5,0,IF(AF$29&gt;VLOOKUP($G88,Lists!$J$17:$K$21,2),IF($M88=Lists!$H$3,IF($K88&lt;1,(($S88/$K88)*((1+'Inputs &amp; Summary'!$D$7)^AF$29)),((INT(AF$29/$K88)-INT((AF$29-1)/$K88))*$S88*((1+'Inputs &amp; Summary'!$D$7)^AF$29))),(_xlfn.WEIBULL.DIST(AF$29,$L88,$K88,FALSE)*$S88*((1+'Inputs &amp; Summary'!$D$7)^AF$29))),IF($M88=Lists!$H$3,IF($K88&lt;1,((($R88*(1-$E88)+$Q88*(1-$F88))/$K88)*((1+'Inputs &amp; Summary'!$D$7)^AF$29)),((INT(AF$29/$K88)-INT((AF$29-1)/$K88))*($R88*(1-$E88)+$Q88*(1-$F88))*((1+'Inputs &amp; Summary'!$D$7)^AF$29))),((_xlfn.WEIBULL.DIST(AF$29,$L88,$K88,FALSE)*($R88*(1-$E88)+$Q88*(1-$F88))*((1+'Inputs &amp; Summary'!$D$7)^AF$29))))))</f>
        <v>0</v>
      </c>
      <c r="AG88" s="114">
        <f>$D88*IF(AG$29&gt;'Inputs &amp; Summary'!$D$5,0,IF(AG$29&gt;VLOOKUP($G88,Lists!$J$17:$K$21,2),IF($M88=Lists!$H$3,IF($K88&lt;1,(($S88/$K88)*((1+'Inputs &amp; Summary'!$D$7)^AG$29)),((INT(AG$29/$K88)-INT((AG$29-1)/$K88))*$S88*((1+'Inputs &amp; Summary'!$D$7)^AG$29))),(_xlfn.WEIBULL.DIST(AG$29,$L88,$K88,FALSE)*$S88*((1+'Inputs &amp; Summary'!$D$7)^AG$29))),IF($M88=Lists!$H$3,IF($K88&lt;1,((($R88*(1-$E88)+$Q88*(1-$F88))/$K88)*((1+'Inputs &amp; Summary'!$D$7)^AG$29)),((INT(AG$29/$K88)-INT((AG$29-1)/$K88))*($R88*(1-$E88)+$Q88*(1-$F88))*((1+'Inputs &amp; Summary'!$D$7)^AG$29))),((_xlfn.WEIBULL.DIST(AG$29,$L88,$K88,FALSE)*($R88*(1-$E88)+$Q88*(1-$F88))*((1+'Inputs &amp; Summary'!$D$7)^AG$29))))))</f>
        <v>0</v>
      </c>
      <c r="AH88" s="114">
        <f>$D88*IF(AH$29&gt;'Inputs &amp; Summary'!$D$5,0,IF(AH$29&gt;VLOOKUP($G88,Lists!$J$17:$K$21,2),IF($M88=Lists!$H$3,IF($K88&lt;1,(($S88/$K88)*((1+'Inputs &amp; Summary'!$D$7)^AH$29)),((INT(AH$29/$K88)-INT((AH$29-1)/$K88))*$S88*((1+'Inputs &amp; Summary'!$D$7)^AH$29))),(_xlfn.WEIBULL.DIST(AH$29,$L88,$K88,FALSE)*$S88*((1+'Inputs &amp; Summary'!$D$7)^AH$29))),IF($M88=Lists!$H$3,IF($K88&lt;1,((($R88*(1-$E88)+$Q88*(1-$F88))/$K88)*((1+'Inputs &amp; Summary'!$D$7)^AH$29)),((INT(AH$29/$K88)-INT((AH$29-1)/$K88))*($R88*(1-$E88)+$Q88*(1-$F88))*((1+'Inputs &amp; Summary'!$D$7)^AH$29))),((_xlfn.WEIBULL.DIST(AH$29,$L88,$K88,FALSE)*($R88*(1-$E88)+$Q88*(1-$F88))*((1+'Inputs &amp; Summary'!$D$7)^AH$29))))))</f>
        <v>0</v>
      </c>
      <c r="AI88" s="114">
        <f>$D88*IF(AI$29&gt;'Inputs &amp; Summary'!$D$5,0,IF(AI$29&gt;VLOOKUP($G88,Lists!$J$17:$K$21,2),IF($M88=Lists!$H$3,IF($K88&lt;1,(($S88/$K88)*((1+'Inputs &amp; Summary'!$D$7)^AI$29)),((INT(AI$29/$K88)-INT((AI$29-1)/$K88))*$S88*((1+'Inputs &amp; Summary'!$D$7)^AI$29))),(_xlfn.WEIBULL.DIST(AI$29,$L88,$K88,FALSE)*$S88*((1+'Inputs &amp; Summary'!$D$7)^AI$29))),IF($M88=Lists!$H$3,IF($K88&lt;1,((($R88*(1-$E88)+$Q88*(1-$F88))/$K88)*((1+'Inputs &amp; Summary'!$D$7)^AI$29)),((INT(AI$29/$K88)-INT((AI$29-1)/$K88))*($R88*(1-$E88)+$Q88*(1-$F88))*((1+'Inputs &amp; Summary'!$D$7)^AI$29))),((_xlfn.WEIBULL.DIST(AI$29,$L88,$K88,FALSE)*($R88*(1-$E88)+$Q88*(1-$F88))*((1+'Inputs &amp; Summary'!$D$7)^AI$29))))))</f>
        <v>0</v>
      </c>
      <c r="AJ88" s="114">
        <f>$D88*IF(AJ$29&gt;'Inputs &amp; Summary'!$D$5,0,IF(AJ$29&gt;VLOOKUP($G88,Lists!$J$17:$K$21,2),IF($M88=Lists!$H$3,IF($K88&lt;1,(($S88/$K88)*((1+'Inputs &amp; Summary'!$D$7)^AJ$29)),((INT(AJ$29/$K88)-INT((AJ$29-1)/$K88))*$S88*((1+'Inputs &amp; Summary'!$D$7)^AJ$29))),(_xlfn.WEIBULL.DIST(AJ$29,$L88,$K88,FALSE)*$S88*((1+'Inputs &amp; Summary'!$D$7)^AJ$29))),IF($M88=Lists!$H$3,IF($K88&lt;1,((($R88*(1-$E88)+$Q88*(1-$F88))/$K88)*((1+'Inputs &amp; Summary'!$D$7)^AJ$29)),((INT(AJ$29/$K88)-INT((AJ$29-1)/$K88))*($R88*(1-$E88)+$Q88*(1-$F88))*((1+'Inputs &amp; Summary'!$D$7)^AJ$29))),((_xlfn.WEIBULL.DIST(AJ$29,$L88,$K88,FALSE)*($R88*(1-$E88)+$Q88*(1-$F88))*((1+'Inputs &amp; Summary'!$D$7)^AJ$29))))))</f>
        <v>0</v>
      </c>
      <c r="AK88" s="114">
        <f>$D88*IF(AK$29&gt;'Inputs &amp; Summary'!$D$5,0,IF(AK$29&gt;VLOOKUP($G88,Lists!$J$17:$K$21,2),IF($M88=Lists!$H$3,IF($K88&lt;1,(($S88/$K88)*((1+'Inputs &amp; Summary'!$D$7)^AK$29)),((INT(AK$29/$K88)-INT((AK$29-1)/$K88))*$S88*((1+'Inputs &amp; Summary'!$D$7)^AK$29))),(_xlfn.WEIBULL.DIST(AK$29,$L88,$K88,FALSE)*$S88*((1+'Inputs &amp; Summary'!$D$7)^AK$29))),IF($M88=Lists!$H$3,IF($K88&lt;1,((($R88*(1-$E88)+$Q88*(1-$F88))/$K88)*((1+'Inputs &amp; Summary'!$D$7)^AK$29)),((INT(AK$29/$K88)-INT((AK$29-1)/$K88))*($R88*(1-$E88)+$Q88*(1-$F88))*((1+'Inputs &amp; Summary'!$D$7)^AK$29))),((_xlfn.WEIBULL.DIST(AK$29,$L88,$K88,FALSE)*($R88*(1-$E88)+$Q88*(1-$F88))*((1+'Inputs &amp; Summary'!$D$7)^AK$29))))))</f>
        <v>0</v>
      </c>
      <c r="AL88" s="114">
        <f>$D88*IF(AL$29&gt;'Inputs &amp; Summary'!$D$5,0,IF(AL$29&gt;VLOOKUP($G88,Lists!$J$17:$K$21,2),IF($M88=Lists!$H$3,IF($K88&lt;1,(($S88/$K88)*((1+'Inputs &amp; Summary'!$D$7)^AL$29)),((INT(AL$29/$K88)-INT((AL$29-1)/$K88))*$S88*((1+'Inputs &amp; Summary'!$D$7)^AL$29))),(_xlfn.WEIBULL.DIST(AL$29,$L88,$K88,FALSE)*$S88*((1+'Inputs &amp; Summary'!$D$7)^AL$29))),IF($M88=Lists!$H$3,IF($K88&lt;1,((($R88*(1-$E88)+$Q88*(1-$F88))/$K88)*((1+'Inputs &amp; Summary'!$D$7)^AL$29)),((INT(AL$29/$K88)-INT((AL$29-1)/$K88))*($R88*(1-$E88)+$Q88*(1-$F88))*((1+'Inputs &amp; Summary'!$D$7)^AL$29))),((_xlfn.WEIBULL.DIST(AL$29,$L88,$K88,FALSE)*($R88*(1-$E88)+$Q88*(1-$F88))*((1+'Inputs &amp; Summary'!$D$7)^AL$29))))))</f>
        <v>0</v>
      </c>
      <c r="AM88" s="114">
        <f>$D88*IF(AM$29&gt;'Inputs &amp; Summary'!$D$5,0,IF(AM$29&gt;VLOOKUP($G88,Lists!$J$17:$K$21,2),IF($M88=Lists!$H$3,IF($K88&lt;1,(($S88/$K88)*((1+'Inputs &amp; Summary'!$D$7)^AM$29)),((INT(AM$29/$K88)-INT((AM$29-1)/$K88))*$S88*((1+'Inputs &amp; Summary'!$D$7)^AM$29))),(_xlfn.WEIBULL.DIST(AM$29,$L88,$K88,FALSE)*$S88*((1+'Inputs &amp; Summary'!$D$7)^AM$29))),IF($M88=Lists!$H$3,IF($K88&lt;1,((($R88*(1-$E88)+$Q88*(1-$F88))/$K88)*((1+'Inputs &amp; Summary'!$D$7)^AM$29)),((INT(AM$29/$K88)-INT((AM$29-1)/$K88))*($R88*(1-$E88)+$Q88*(1-$F88))*((1+'Inputs &amp; Summary'!$D$7)^AM$29))),((_xlfn.WEIBULL.DIST(AM$29,$L88,$K88,FALSE)*($R88*(1-$E88)+$Q88*(1-$F88))*((1+'Inputs &amp; Summary'!$D$7)^AM$29))))))</f>
        <v>0</v>
      </c>
      <c r="AN88" s="114">
        <f>$D88*IF(AN$29&gt;'Inputs &amp; Summary'!$D$5,0,IF(AN$29&gt;VLOOKUP($G88,Lists!$J$17:$K$21,2),IF($M88=Lists!$H$3,IF($K88&lt;1,(($S88/$K88)*((1+'Inputs &amp; Summary'!$D$7)^AN$29)),((INT(AN$29/$K88)-INT((AN$29-1)/$K88))*$S88*((1+'Inputs &amp; Summary'!$D$7)^AN$29))),(_xlfn.WEIBULL.DIST(AN$29,$L88,$K88,FALSE)*$S88*((1+'Inputs &amp; Summary'!$D$7)^AN$29))),IF($M88=Lists!$H$3,IF($K88&lt;1,((($R88*(1-$E88)+$Q88*(1-$F88))/$K88)*((1+'Inputs &amp; Summary'!$D$7)^AN$29)),((INT(AN$29/$K88)-INT((AN$29-1)/$K88))*($R88*(1-$E88)+$Q88*(1-$F88))*((1+'Inputs &amp; Summary'!$D$7)^AN$29))),((_xlfn.WEIBULL.DIST(AN$29,$L88,$K88,FALSE)*($R88*(1-$E88)+$Q88*(1-$F88))*((1+'Inputs &amp; Summary'!$D$7)^AN$29))))))</f>
        <v>0</v>
      </c>
      <c r="AO88" s="114">
        <f>$D88*IF(AO$29&gt;'Inputs &amp; Summary'!$D$5,0,IF(AO$29&gt;VLOOKUP($G88,Lists!$J$17:$K$21,2),IF($M88=Lists!$H$3,IF($K88&lt;1,(($S88/$K88)*((1+'Inputs &amp; Summary'!$D$7)^AO$29)),((INT(AO$29/$K88)-INT((AO$29-1)/$K88))*$S88*((1+'Inputs &amp; Summary'!$D$7)^AO$29))),(_xlfn.WEIBULL.DIST(AO$29,$L88,$K88,FALSE)*$S88*((1+'Inputs &amp; Summary'!$D$7)^AO$29))),IF($M88=Lists!$H$3,IF($K88&lt;1,((($R88*(1-$E88)+$Q88*(1-$F88))/$K88)*((1+'Inputs &amp; Summary'!$D$7)^AO$29)),((INT(AO$29/$K88)-INT((AO$29-1)/$K88))*($R88*(1-$E88)+$Q88*(1-$F88))*((1+'Inputs &amp; Summary'!$D$7)^AO$29))),((_xlfn.WEIBULL.DIST(AO$29,$L88,$K88,FALSE)*($R88*(1-$E88)+$Q88*(1-$F88))*((1+'Inputs &amp; Summary'!$D$7)^AO$29))))))</f>
        <v>0</v>
      </c>
      <c r="AP88" s="114">
        <f>$D88*IF(AP$29&gt;'Inputs &amp; Summary'!$D$5,0,IF(AP$29&gt;VLOOKUP($G88,Lists!$J$17:$K$21,2),IF($M88=Lists!$H$3,IF($K88&lt;1,(($S88/$K88)*((1+'Inputs &amp; Summary'!$D$7)^AP$29)),((INT(AP$29/$K88)-INT((AP$29-1)/$K88))*$S88*((1+'Inputs &amp; Summary'!$D$7)^AP$29))),(_xlfn.WEIBULL.DIST(AP$29,$L88,$K88,FALSE)*$S88*((1+'Inputs &amp; Summary'!$D$7)^AP$29))),IF($M88=Lists!$H$3,IF($K88&lt;1,((($R88*(1-$E88)+$Q88*(1-$F88))/$K88)*((1+'Inputs &amp; Summary'!$D$7)^AP$29)),((INT(AP$29/$K88)-INT((AP$29-1)/$K88))*($R88*(1-$E88)+$Q88*(1-$F88))*((1+'Inputs &amp; Summary'!$D$7)^AP$29))),((_xlfn.WEIBULL.DIST(AP$29,$L88,$K88,FALSE)*($R88*(1-$E88)+$Q88*(1-$F88))*((1+'Inputs &amp; Summary'!$D$7)^AP$29))))))</f>
        <v>0</v>
      </c>
      <c r="AQ88" s="114">
        <f>$D88*IF(AQ$29&gt;'Inputs &amp; Summary'!$D$5,0,IF(AQ$29&gt;VLOOKUP($G88,Lists!$J$17:$K$21,2),IF($M88=Lists!$H$3,IF($K88&lt;1,(($S88/$K88)*((1+'Inputs &amp; Summary'!$D$7)^AQ$29)),((INT(AQ$29/$K88)-INT((AQ$29-1)/$K88))*$S88*((1+'Inputs &amp; Summary'!$D$7)^AQ$29))),(_xlfn.WEIBULL.DIST(AQ$29,$L88,$K88,FALSE)*$S88*((1+'Inputs &amp; Summary'!$D$7)^AQ$29))),IF($M88=Lists!$H$3,IF($K88&lt;1,((($R88*(1-$E88)+$Q88*(1-$F88))/$K88)*((1+'Inputs &amp; Summary'!$D$7)^AQ$29)),((INT(AQ$29/$K88)-INT((AQ$29-1)/$K88))*($R88*(1-$E88)+$Q88*(1-$F88))*((1+'Inputs &amp; Summary'!$D$7)^AQ$29))),((_xlfn.WEIBULL.DIST(AQ$29,$L88,$K88,FALSE)*($R88*(1-$E88)+$Q88*(1-$F88))*((1+'Inputs &amp; Summary'!$D$7)^AQ$29))))))</f>
        <v>0</v>
      </c>
      <c r="AR88" s="114">
        <f>$D88*IF(AR$29&gt;'Inputs &amp; Summary'!$D$5,0,IF(AR$29&gt;VLOOKUP($G88,Lists!$J$17:$K$21,2),IF($M88=Lists!$H$3,IF($K88&lt;1,(($S88/$K88)*((1+'Inputs &amp; Summary'!$D$7)^AR$29)),((INT(AR$29/$K88)-INT((AR$29-1)/$K88))*$S88*((1+'Inputs &amp; Summary'!$D$7)^AR$29))),(_xlfn.WEIBULL.DIST(AR$29,$L88,$K88,FALSE)*$S88*((1+'Inputs &amp; Summary'!$D$7)^AR$29))),IF($M88=Lists!$H$3,IF($K88&lt;1,((($R88*(1-$E88)+$Q88*(1-$F88))/$K88)*((1+'Inputs &amp; Summary'!$D$7)^AR$29)),((INT(AR$29/$K88)-INT((AR$29-1)/$K88))*($R88*(1-$E88)+$Q88*(1-$F88))*((1+'Inputs &amp; Summary'!$D$7)^AR$29))),((_xlfn.WEIBULL.DIST(AR$29,$L88,$K88,FALSE)*($R88*(1-$E88)+$Q88*(1-$F88))*((1+'Inputs &amp; Summary'!$D$7)^AR$29))))))</f>
        <v>0</v>
      </c>
      <c r="AS88" s="114">
        <f>$D88*IF(AS$29&gt;'Inputs &amp; Summary'!$D$5,0,IF(AS$29&gt;VLOOKUP($G88,Lists!$J$17:$K$21,2),IF($M88=Lists!$H$3,IF($K88&lt;1,(($S88/$K88)*((1+'Inputs &amp; Summary'!$D$7)^AS$29)),((INT(AS$29/$K88)-INT((AS$29-1)/$K88))*$S88*((1+'Inputs &amp; Summary'!$D$7)^AS$29))),(_xlfn.WEIBULL.DIST(AS$29,$L88,$K88,FALSE)*$S88*((1+'Inputs &amp; Summary'!$D$7)^AS$29))),IF($M88=Lists!$H$3,IF($K88&lt;1,((($R88*(1-$E88)+$Q88*(1-$F88))/$K88)*((1+'Inputs &amp; Summary'!$D$7)^AS$29)),((INT(AS$29/$K88)-INT((AS$29-1)/$K88))*($R88*(1-$E88)+$Q88*(1-$F88))*((1+'Inputs &amp; Summary'!$D$7)^AS$29))),((_xlfn.WEIBULL.DIST(AS$29,$L88,$K88,FALSE)*($R88*(1-$E88)+$Q88*(1-$F88))*((1+'Inputs &amp; Summary'!$D$7)^AS$29))))))</f>
        <v>0</v>
      </c>
      <c r="AT88" s="114">
        <f>$D88*IF(AT$29&gt;'Inputs &amp; Summary'!$D$5,0,IF(AT$29&gt;VLOOKUP($G88,Lists!$J$17:$K$21,2),IF($M88=Lists!$H$3,IF($K88&lt;1,(($S88/$K88)*((1+'Inputs &amp; Summary'!$D$7)^AT$29)),((INT(AT$29/$K88)-INT((AT$29-1)/$K88))*$S88*((1+'Inputs &amp; Summary'!$D$7)^AT$29))),(_xlfn.WEIBULL.DIST(AT$29,$L88,$K88,FALSE)*$S88*((1+'Inputs &amp; Summary'!$D$7)^AT$29))),IF($M88=Lists!$H$3,IF($K88&lt;1,((($R88*(1-$E88)+$Q88*(1-$F88))/$K88)*((1+'Inputs &amp; Summary'!$D$7)^AT$29)),((INT(AT$29/$K88)-INT((AT$29-1)/$K88))*($R88*(1-$E88)+$Q88*(1-$F88))*((1+'Inputs &amp; Summary'!$D$7)^AT$29))),((_xlfn.WEIBULL.DIST(AT$29,$L88,$K88,FALSE)*($R88*(1-$E88)+$Q88*(1-$F88))*((1+'Inputs &amp; Summary'!$D$7)^AT$29))))))</f>
        <v>0</v>
      </c>
      <c r="AU88" s="114">
        <f>$D88*IF(AU$29&gt;'Inputs &amp; Summary'!$D$5,0,IF(AU$29&gt;VLOOKUP($G88,Lists!$J$17:$K$21,2),IF($M88=Lists!$H$3,IF($K88&lt;1,(($S88/$K88)*((1+'Inputs &amp; Summary'!$D$7)^AU$29)),((INT(AU$29/$K88)-INT((AU$29-1)/$K88))*$S88*((1+'Inputs &amp; Summary'!$D$7)^AU$29))),(_xlfn.WEIBULL.DIST(AU$29,$L88,$K88,FALSE)*$S88*((1+'Inputs &amp; Summary'!$D$7)^AU$29))),IF($M88=Lists!$H$3,IF($K88&lt;1,((($R88*(1-$E88)+$Q88*(1-$F88))/$K88)*((1+'Inputs &amp; Summary'!$D$7)^AU$29)),((INT(AU$29/$K88)-INT((AU$29-1)/$K88))*($R88*(1-$E88)+$Q88*(1-$F88))*((1+'Inputs &amp; Summary'!$D$7)^AU$29))),((_xlfn.WEIBULL.DIST(AU$29,$L88,$K88,FALSE)*($R88*(1-$E88)+$Q88*(1-$F88))*((1+'Inputs &amp; Summary'!$D$7)^AU$29))))))</f>
        <v>0</v>
      </c>
      <c r="AV88" s="114">
        <f>$D88*IF(AV$29&gt;'Inputs &amp; Summary'!$D$5,0,IF(AV$29&gt;VLOOKUP($G88,Lists!$J$17:$K$21,2),IF($M88=Lists!$H$3,IF($K88&lt;1,(($S88/$K88)*((1+'Inputs &amp; Summary'!$D$7)^AV$29)),((INT(AV$29/$K88)-INT((AV$29-1)/$K88))*$S88*((1+'Inputs &amp; Summary'!$D$7)^AV$29))),(_xlfn.WEIBULL.DIST(AV$29,$L88,$K88,FALSE)*$S88*((1+'Inputs &amp; Summary'!$D$7)^AV$29))),IF($M88=Lists!$H$3,IF($K88&lt;1,((($R88*(1-$E88)+$Q88*(1-$F88))/$K88)*((1+'Inputs &amp; Summary'!$D$7)^AV$29)),((INT(AV$29/$K88)-INT((AV$29-1)/$K88))*($R88*(1-$E88)+$Q88*(1-$F88))*((1+'Inputs &amp; Summary'!$D$7)^AV$29))),((_xlfn.WEIBULL.DIST(AV$29,$L88,$K88,FALSE)*($R88*(1-$E88)+$Q88*(1-$F88))*((1+'Inputs &amp; Summary'!$D$7)^AV$29))))))</f>
        <v>0</v>
      </c>
      <c r="AW88" s="114">
        <f>$D88*IF(AW$29&gt;'Inputs &amp; Summary'!$D$5,0,IF(AW$29&gt;VLOOKUP($G88,Lists!$J$17:$K$21,2),IF($M88=Lists!$H$3,IF($K88&lt;1,(($S88/$K88)*((1+'Inputs &amp; Summary'!$D$7)^AW$29)),((INT(AW$29/$K88)-INT((AW$29-1)/$K88))*$S88*((1+'Inputs &amp; Summary'!$D$7)^AW$29))),(_xlfn.WEIBULL.DIST(AW$29,$L88,$K88,FALSE)*$S88*((1+'Inputs &amp; Summary'!$D$7)^AW$29))),IF($M88=Lists!$H$3,IF($K88&lt;1,((($R88*(1-$E88)+$Q88*(1-$F88))/$K88)*((1+'Inputs &amp; Summary'!$D$7)^AW$29)),((INT(AW$29/$K88)-INT((AW$29-1)/$K88))*($R88*(1-$E88)+$Q88*(1-$F88))*((1+'Inputs &amp; Summary'!$D$7)^AW$29))),((_xlfn.WEIBULL.DIST(AW$29,$L88,$K88,FALSE)*($R88*(1-$E88)+$Q88*(1-$F88))*((1+'Inputs &amp; Summary'!$D$7)^AW$29))))))</f>
        <v>0</v>
      </c>
      <c r="AX88" s="114">
        <f>$D88*IF(AX$29&gt;'Inputs &amp; Summary'!$D$5,0,IF(AX$29&gt;VLOOKUP($G88,Lists!$J$17:$K$21,2),IF($M88=Lists!$H$3,IF($K88&lt;1,(($S88/$K88)*((1+'Inputs &amp; Summary'!$D$7)^AX$29)),((INT(AX$29/$K88)-INT((AX$29-1)/$K88))*$S88*((1+'Inputs &amp; Summary'!$D$7)^AX$29))),(_xlfn.WEIBULL.DIST(AX$29,$L88,$K88,FALSE)*$S88*((1+'Inputs &amp; Summary'!$D$7)^AX$29))),IF($M88=Lists!$H$3,IF($K88&lt;1,((($R88*(1-$E88)+$Q88*(1-$F88))/$K88)*((1+'Inputs &amp; Summary'!$D$7)^AX$29)),((INT(AX$29/$K88)-INT((AX$29-1)/$K88))*($R88*(1-$E88)+$Q88*(1-$F88))*((1+'Inputs &amp; Summary'!$D$7)^AX$29))),((_xlfn.WEIBULL.DIST(AX$29,$L88,$K88,FALSE)*($R88*(1-$E88)+$Q88*(1-$F88))*((1+'Inputs &amp; Summary'!$D$7)^AX$29))))))</f>
        <v>0</v>
      </c>
      <c r="AY88" s="114">
        <f>$D88*IF(AY$29&gt;'Inputs &amp; Summary'!$D$5,0,IF(AY$29&gt;VLOOKUP($G88,Lists!$J$17:$K$21,2),IF($M88=Lists!$H$3,IF($K88&lt;1,(($S88/$K88)*((1+'Inputs &amp; Summary'!$D$7)^AY$29)),((INT(AY$29/$K88)-INT((AY$29-1)/$K88))*$S88*((1+'Inputs &amp; Summary'!$D$7)^AY$29))),(_xlfn.WEIBULL.DIST(AY$29,$L88,$K88,FALSE)*$S88*((1+'Inputs &amp; Summary'!$D$7)^AY$29))),IF($M88=Lists!$H$3,IF($K88&lt;1,((($R88*(1-$E88)+$Q88*(1-$F88))/$K88)*((1+'Inputs &amp; Summary'!$D$7)^AY$29)),((INT(AY$29/$K88)-INT((AY$29-1)/$K88))*($R88*(1-$E88)+$Q88*(1-$F88))*((1+'Inputs &amp; Summary'!$D$7)^AY$29))),((_xlfn.WEIBULL.DIST(AY$29,$L88,$K88,FALSE)*($R88*(1-$E88)+$Q88*(1-$F88))*((1+'Inputs &amp; Summary'!$D$7)^AY$29))))))</f>
        <v>0</v>
      </c>
      <c r="AZ88" s="114">
        <f>$D88*IF(AZ$29&gt;'Inputs &amp; Summary'!$D$5,0,IF(AZ$29&gt;VLOOKUP($G88,Lists!$J$17:$K$21,2),IF($M88=Lists!$H$3,IF($K88&lt;1,(($S88/$K88)*((1+'Inputs &amp; Summary'!$D$7)^AZ$29)),((INT(AZ$29/$K88)-INT((AZ$29-1)/$K88))*$S88*((1+'Inputs &amp; Summary'!$D$7)^AZ$29))),(_xlfn.WEIBULL.DIST(AZ$29,$L88,$K88,FALSE)*$S88*((1+'Inputs &amp; Summary'!$D$7)^AZ$29))),IF($M88=Lists!$H$3,IF($K88&lt;1,((($R88*(1-$E88)+$Q88*(1-$F88))/$K88)*((1+'Inputs &amp; Summary'!$D$7)^AZ$29)),((INT(AZ$29/$K88)-INT((AZ$29-1)/$K88))*($R88*(1-$E88)+$Q88*(1-$F88))*((1+'Inputs &amp; Summary'!$D$7)^AZ$29))),((_xlfn.WEIBULL.DIST(AZ$29,$L88,$K88,FALSE)*($R88*(1-$E88)+$Q88*(1-$F88))*((1+'Inputs &amp; Summary'!$D$7)^AZ$29))))))</f>
        <v>0</v>
      </c>
      <c r="BA88" s="114">
        <f>$D88*IF(BA$29&gt;'Inputs &amp; Summary'!$D$5,0,IF(BA$29&gt;VLOOKUP($G88,Lists!$J$17:$K$21,2),IF($M88=Lists!$H$3,IF($K88&lt;1,(($S88/$K88)*((1+'Inputs &amp; Summary'!$D$7)^BA$29)),((INT(BA$29/$K88)-INT((BA$29-1)/$K88))*$S88*((1+'Inputs &amp; Summary'!$D$7)^BA$29))),(_xlfn.WEIBULL.DIST(BA$29,$L88,$K88,FALSE)*$S88*((1+'Inputs &amp; Summary'!$D$7)^BA$29))),IF($M88=Lists!$H$3,IF($K88&lt;1,((($R88*(1-$E88)+$Q88*(1-$F88))/$K88)*((1+'Inputs &amp; Summary'!$D$7)^BA$29)),((INT(BA$29/$K88)-INT((BA$29-1)/$K88))*($R88*(1-$E88)+$Q88*(1-$F88))*((1+'Inputs &amp; Summary'!$D$7)^BA$29))),((_xlfn.WEIBULL.DIST(BA$29,$L88,$K88,FALSE)*($R88*(1-$E88)+$Q88*(1-$F88))*((1+'Inputs &amp; Summary'!$D$7)^BA$29))))))</f>
        <v>0</v>
      </c>
      <c r="BB88" s="114">
        <f>$D88*IF(BB$29&gt;'Inputs &amp; Summary'!$D$5,0,IF(BB$29&gt;VLOOKUP($G88,Lists!$J$17:$K$21,2),IF($M88=Lists!$H$3,IF($K88&lt;1,(($S88/$K88)*((1+'Inputs &amp; Summary'!$D$7)^BB$29)),((INT(BB$29/$K88)-INT((BB$29-1)/$K88))*$S88*((1+'Inputs &amp; Summary'!$D$7)^BB$29))),(_xlfn.WEIBULL.DIST(BB$29,$L88,$K88,FALSE)*$S88*((1+'Inputs &amp; Summary'!$D$7)^BB$29))),IF($M88=Lists!$H$3,IF($K88&lt;1,((($R88*(1-$E88)+$Q88*(1-$F88))/$K88)*((1+'Inputs &amp; Summary'!$D$7)^BB$29)),((INT(BB$29/$K88)-INT((BB$29-1)/$K88))*($R88*(1-$E88)+$Q88*(1-$F88))*((1+'Inputs &amp; Summary'!$D$7)^BB$29))),((_xlfn.WEIBULL.DIST(BB$29,$L88,$K88,FALSE)*($R88*(1-$E88)+$Q88*(1-$F88))*((1+'Inputs &amp; Summary'!$D$7)^BB$29))))))</f>
        <v>0</v>
      </c>
      <c r="BC88" s="114">
        <f>$D88*IF(BC$29&gt;'Inputs &amp; Summary'!$D$5,0,IF(BC$29&gt;VLOOKUP($G88,Lists!$J$17:$K$21,2),IF($M88=Lists!$H$3,IF($K88&lt;1,(($S88/$K88)*((1+'Inputs &amp; Summary'!$D$7)^BC$29)),((INT(BC$29/$K88)-INT((BC$29-1)/$K88))*$S88*((1+'Inputs &amp; Summary'!$D$7)^BC$29))),(_xlfn.WEIBULL.DIST(BC$29,$L88,$K88,FALSE)*$S88*((1+'Inputs &amp; Summary'!$D$7)^BC$29))),IF($M88=Lists!$H$3,IF($K88&lt;1,((($R88*(1-$E88)+$Q88*(1-$F88))/$K88)*((1+'Inputs &amp; Summary'!$D$7)^BC$29)),((INT(BC$29/$K88)-INT((BC$29-1)/$K88))*($R88*(1-$E88)+$Q88*(1-$F88))*((1+'Inputs &amp; Summary'!$D$7)^BC$29))),((_xlfn.WEIBULL.DIST(BC$29,$L88,$K88,FALSE)*($R88*(1-$E88)+$Q88*(1-$F88))*((1+'Inputs &amp; Summary'!$D$7)^BC$29))))))</f>
        <v>0</v>
      </c>
      <c r="BD88" s="114">
        <f>$D88*IF(BD$29&gt;'Inputs &amp; Summary'!$D$5,0,IF(BD$29&gt;VLOOKUP($G88,Lists!$J$17:$K$21,2),IF($M88=Lists!$H$3,IF($K88&lt;1,(($S88/$K88)*((1+'Inputs &amp; Summary'!$D$7)^BD$29)),((INT(BD$29/$K88)-INT((BD$29-1)/$K88))*$S88*((1+'Inputs &amp; Summary'!$D$7)^BD$29))),(_xlfn.WEIBULL.DIST(BD$29,$L88,$K88,FALSE)*$S88*((1+'Inputs &amp; Summary'!$D$7)^BD$29))),IF($M88=Lists!$H$3,IF($K88&lt;1,((($R88*(1-$E88)+$Q88*(1-$F88))/$K88)*((1+'Inputs &amp; Summary'!$D$7)^BD$29)),((INT(BD$29/$K88)-INT((BD$29-1)/$K88))*($R88*(1-$E88)+$Q88*(1-$F88))*((1+'Inputs &amp; Summary'!$D$7)^BD$29))),((_xlfn.WEIBULL.DIST(BD$29,$L88,$K88,FALSE)*($R88*(1-$E88)+$Q88*(1-$F88))*((1+'Inputs &amp; Summary'!$D$7)^BD$29))))))</f>
        <v>0</v>
      </c>
      <c r="BE88" s="114">
        <f>$D88*IF(BE$29&gt;'Inputs &amp; Summary'!$D$5,0,IF(BE$29&gt;VLOOKUP($G88,Lists!$J$17:$K$21,2),IF($M88=Lists!$H$3,IF($K88&lt;1,(($S88/$K88)*((1+'Inputs &amp; Summary'!$D$7)^BE$29)),((INT(BE$29/$K88)-INT((BE$29-1)/$K88))*$S88*((1+'Inputs &amp; Summary'!$D$7)^BE$29))),(_xlfn.WEIBULL.DIST(BE$29,$L88,$K88,FALSE)*$S88*((1+'Inputs &amp; Summary'!$D$7)^BE$29))),IF($M88=Lists!$H$3,IF($K88&lt;1,((($R88*(1-$E88)+$Q88*(1-$F88))/$K88)*((1+'Inputs &amp; Summary'!$D$7)^BE$29)),((INT(BE$29/$K88)-INT((BE$29-1)/$K88))*($R88*(1-$E88)+$Q88*(1-$F88))*((1+'Inputs &amp; Summary'!$D$7)^BE$29))),((_xlfn.WEIBULL.DIST(BE$29,$L88,$K88,FALSE)*($R88*(1-$E88)+$Q88*(1-$F88))*((1+'Inputs &amp; Summary'!$D$7)^BE$29))))))</f>
        <v>0</v>
      </c>
      <c r="BF88" s="114">
        <f>$D88*IF(BF$29&gt;'Inputs &amp; Summary'!$D$5,0,IF(BF$29&gt;VLOOKUP($G88,Lists!$J$17:$K$21,2),IF($M88=Lists!$H$3,IF($K88&lt;1,(($S88/$K88)*((1+'Inputs &amp; Summary'!$D$7)^BF$29)),((INT(BF$29/$K88)-INT((BF$29-1)/$K88))*$S88*((1+'Inputs &amp; Summary'!$D$7)^BF$29))),(_xlfn.WEIBULL.DIST(BF$29,$L88,$K88,FALSE)*$S88*((1+'Inputs &amp; Summary'!$D$7)^BF$29))),IF($M88=Lists!$H$3,IF($K88&lt;1,((($R88*(1-$E88)+$Q88*(1-$F88))/$K88)*((1+'Inputs &amp; Summary'!$D$7)^BF$29)),((INT(BF$29/$K88)-INT((BF$29-1)/$K88))*($R88*(1-$E88)+$Q88*(1-$F88))*((1+'Inputs &amp; Summary'!$D$7)^BF$29))),((_xlfn.WEIBULL.DIST(BF$29,$L88,$K88,FALSE)*($R88*(1-$E88)+$Q88*(1-$F88))*((1+'Inputs &amp; Summary'!$D$7)^BF$29))))))</f>
        <v>0</v>
      </c>
      <c r="BG88" s="114">
        <f>$D88*IF(BG$29&gt;'Inputs &amp; Summary'!$D$5,0,IF(BG$29&gt;VLOOKUP($G88,Lists!$J$17:$K$21,2),IF($M88=Lists!$H$3,IF($K88&lt;1,(($S88/$K88)*((1+'Inputs &amp; Summary'!$D$7)^BG$29)),((INT(BG$29/$K88)-INT((BG$29-1)/$K88))*$S88*((1+'Inputs &amp; Summary'!$D$7)^BG$29))),(_xlfn.WEIBULL.DIST(BG$29,$L88,$K88,FALSE)*$S88*((1+'Inputs &amp; Summary'!$D$7)^BG$29))),IF($M88=Lists!$H$3,IF($K88&lt;1,((($R88*(1-$E88)+$Q88*(1-$F88))/$K88)*((1+'Inputs &amp; Summary'!$D$7)^BG$29)),((INT(BG$29/$K88)-INT((BG$29-1)/$K88))*($R88*(1-$E88)+$Q88*(1-$F88))*((1+'Inputs &amp; Summary'!$D$7)^BG$29))),((_xlfn.WEIBULL.DIST(BG$29,$L88,$K88,FALSE)*($R88*(1-$E88)+$Q88*(1-$F88))*((1+'Inputs &amp; Summary'!$D$7)^BG$29))))))</f>
        <v>0</v>
      </c>
      <c r="BH88" s="114">
        <f>$D88*IF(BH$29&gt;'Inputs &amp; Summary'!$D$5,0,IF(BH$29&gt;VLOOKUP($G88,Lists!$J$17:$K$21,2),IF($M88=Lists!$H$3,IF($K88&lt;1,(($S88/$K88)*((1+'Inputs &amp; Summary'!$D$7)^BH$29)),((INT(BH$29/$K88)-INT((BH$29-1)/$K88))*$S88*((1+'Inputs &amp; Summary'!$D$7)^BH$29))),(_xlfn.WEIBULL.DIST(BH$29,$L88,$K88,FALSE)*$S88*((1+'Inputs &amp; Summary'!$D$7)^BH$29))),IF($M88=Lists!$H$3,IF($K88&lt;1,((($R88*(1-$E88)+$Q88*(1-$F88))/$K88)*((1+'Inputs &amp; Summary'!$D$7)^BH$29)),((INT(BH$29/$K88)-INT((BH$29-1)/$K88))*($R88*(1-$E88)+$Q88*(1-$F88))*((1+'Inputs &amp; Summary'!$D$7)^BH$29))),((_xlfn.WEIBULL.DIST(BH$29,$L88,$K88,FALSE)*($R88*(1-$E88)+$Q88*(1-$F88))*((1+'Inputs &amp; Summary'!$D$7)^BH$29))))))</f>
        <v>0</v>
      </c>
      <c r="BI88" s="114">
        <f>$D88*IF(BI$29&gt;'Inputs &amp; Summary'!$D$5,0,IF(BI$29&gt;VLOOKUP($G88,Lists!$J$17:$K$21,2),IF($M88=Lists!$H$3,IF($K88&lt;1,(($S88/$K88)*((1+'Inputs &amp; Summary'!$D$7)^BI$29)),((INT(BI$29/$K88)-INT((BI$29-1)/$K88))*$S88*((1+'Inputs &amp; Summary'!$D$7)^BI$29))),(_xlfn.WEIBULL.DIST(BI$29,$L88,$K88,FALSE)*$S88*((1+'Inputs &amp; Summary'!$D$7)^BI$29))),IF($M88=Lists!$H$3,IF($K88&lt;1,((($R88*(1-$E88)+$Q88*(1-$F88))/$K88)*((1+'Inputs &amp; Summary'!$D$7)^BI$29)),((INT(BI$29/$K88)-INT((BI$29-1)/$K88))*($R88*(1-$E88)+$Q88*(1-$F88))*((1+'Inputs &amp; Summary'!$D$7)^BI$29))),((_xlfn.WEIBULL.DIST(BI$29,$L88,$K88,FALSE)*($R88*(1-$E88)+$Q88*(1-$F88))*((1+'Inputs &amp; Summary'!$D$7)^BI$29))))))</f>
        <v>0</v>
      </c>
      <c r="BJ88" s="114">
        <f>$D88*IF(BJ$29&gt;'Inputs &amp; Summary'!$D$5,0,IF(BJ$29&gt;VLOOKUP($G88,Lists!$J$17:$K$21,2),IF($M88=Lists!$H$3,IF($K88&lt;1,(($S88/$K88)*((1+'Inputs &amp; Summary'!$D$7)^BJ$29)),((INT(BJ$29/$K88)-INT((BJ$29-1)/$K88))*$S88*((1+'Inputs &amp; Summary'!$D$7)^BJ$29))),(_xlfn.WEIBULL.DIST(BJ$29,$L88,$K88,FALSE)*$S88*((1+'Inputs &amp; Summary'!$D$7)^BJ$29))),IF($M88=Lists!$H$3,IF($K88&lt;1,((($R88*(1-$E88)+$Q88*(1-$F88))/$K88)*((1+'Inputs &amp; Summary'!$D$7)^BJ$29)),((INT(BJ$29/$K88)-INT((BJ$29-1)/$K88))*($R88*(1-$E88)+$Q88*(1-$F88))*((1+'Inputs &amp; Summary'!$D$7)^BJ$29))),((_xlfn.WEIBULL.DIST(BJ$29,$L88,$K88,FALSE)*($R88*(1-$E88)+$Q88*(1-$F88))*((1+'Inputs &amp; Summary'!$D$7)^BJ$29))))))</f>
        <v>0</v>
      </c>
      <c r="BK88" s="114">
        <f>$D88*IF(BK$29&gt;'Inputs &amp; Summary'!$D$5,0,IF(BK$29&gt;VLOOKUP($G88,Lists!$J$17:$K$21,2),IF($M88=Lists!$H$3,IF($K88&lt;1,(($S88/$K88)*((1+'Inputs &amp; Summary'!$D$7)^BK$29)),((INT(BK$29/$K88)-INT((BK$29-1)/$K88))*$S88*((1+'Inputs &amp; Summary'!$D$7)^BK$29))),(_xlfn.WEIBULL.DIST(BK$29,$L88,$K88,FALSE)*$S88*((1+'Inputs &amp; Summary'!$D$7)^BK$29))),IF($M88=Lists!$H$3,IF($K88&lt;1,((($R88*(1-$E88)+$Q88*(1-$F88))/$K88)*((1+'Inputs &amp; Summary'!$D$7)^BK$29)),((INT(BK$29/$K88)-INT((BK$29-1)/$K88))*($R88*(1-$E88)+$Q88*(1-$F88))*((1+'Inputs &amp; Summary'!$D$7)^BK$29))),((_xlfn.WEIBULL.DIST(BK$29,$L88,$K88,FALSE)*($R88*(1-$E88)+$Q88*(1-$F88))*((1+'Inputs &amp; Summary'!$D$7)^BK$29))))))</f>
        <v>0</v>
      </c>
      <c r="BL88" s="114">
        <f>$D88*IF(BL$29&gt;'Inputs &amp; Summary'!$D$5,0,IF(BL$29&gt;VLOOKUP($G88,Lists!$J$17:$K$21,2),IF($M88=Lists!$H$3,IF($K88&lt;1,(($S88/$K88)*((1+'Inputs &amp; Summary'!$D$7)^BL$29)),((INT(BL$29/$K88)-INT((BL$29-1)/$K88))*$S88*((1+'Inputs &amp; Summary'!$D$7)^BL$29))),(_xlfn.WEIBULL.DIST(BL$29,$L88,$K88,FALSE)*$S88*((1+'Inputs &amp; Summary'!$D$7)^BL$29))),IF($M88=Lists!$H$3,IF($K88&lt;1,((($R88*(1-$E88)+$Q88*(1-$F88))/$K88)*((1+'Inputs &amp; Summary'!$D$7)^BL$29)),((INT(BL$29/$K88)-INT((BL$29-1)/$K88))*($R88*(1-$E88)+$Q88*(1-$F88))*((1+'Inputs &amp; Summary'!$D$7)^BL$29))),((_xlfn.WEIBULL.DIST(BL$29,$L88,$K88,FALSE)*($R88*(1-$E88)+$Q88*(1-$F88))*((1+'Inputs &amp; Summary'!$D$7)^BL$29))))))</f>
        <v>0</v>
      </c>
    </row>
    <row r="89" spans="1:64" s="1" customFormat="1" x14ac:dyDescent="0.3">
      <c r="A89" s="79" t="s">
        <v>222</v>
      </c>
      <c r="B89" s="33" t="s">
        <v>152</v>
      </c>
      <c r="C89" s="33" t="s">
        <v>236</v>
      </c>
      <c r="D89" s="68">
        <v>0</v>
      </c>
      <c r="E89" s="68">
        <v>1</v>
      </c>
      <c r="F89" s="68">
        <v>1</v>
      </c>
      <c r="G89" s="213" t="s">
        <v>433</v>
      </c>
      <c r="H89" s="34"/>
      <c r="I89" s="34" t="s">
        <v>101</v>
      </c>
      <c r="J89" s="33">
        <f>VLOOKUP(I89,'Labor Rates'!$A$1:$B$16,2)</f>
        <v>18.514423076923077</v>
      </c>
      <c r="K89" s="35">
        <v>25</v>
      </c>
      <c r="L89" s="35">
        <v>1</v>
      </c>
      <c r="M89" s="36" t="s">
        <v>249</v>
      </c>
      <c r="N89" s="84">
        <v>1</v>
      </c>
      <c r="O89" s="35">
        <v>2</v>
      </c>
      <c r="P89" s="5">
        <v>0</v>
      </c>
      <c r="Q89" s="73">
        <f t="shared" si="11"/>
        <v>37.028846153846153</v>
      </c>
      <c r="R89" s="73">
        <f t="shared" si="12"/>
        <v>0</v>
      </c>
      <c r="S89" s="74">
        <f t="shared" si="13"/>
        <v>0</v>
      </c>
      <c r="T89" s="88"/>
      <c r="U89" s="80"/>
      <c r="V89" s="87">
        <f t="shared" si="14"/>
        <v>0</v>
      </c>
      <c r="W89" s="87">
        <f>NPV('Inputs &amp; Summary'!$D$6,Y89:BL89)</f>
        <v>0</v>
      </c>
      <c r="X89" s="90">
        <f t="shared" si="15"/>
        <v>0</v>
      </c>
      <c r="Y89" s="114">
        <f>$D89*IF(Y$29&gt;'Inputs &amp; Summary'!$D$5,0,IF(Y$29&gt;VLOOKUP($G89,Lists!$J$17:$K$21,2),IF($M89=Lists!$H$3,IF($K89&lt;1,(($S89/$K89)*((1+'Inputs &amp; Summary'!$D$7)^Y$29)),((INT(Y$29/$K89)-INT((Y$29-1)/$K89))*$S89*((1+'Inputs &amp; Summary'!$D$7)^Y$29))),(_xlfn.WEIBULL.DIST(Y$29,$L89,$K89,FALSE)*$S89*((1+'Inputs &amp; Summary'!$D$7)^Y$29))),IF($M89=Lists!$H$3,IF($K89&lt;1,((($R89*(1-$E89)+$Q89*(1-$F89))/$K89)*((1+'Inputs &amp; Summary'!$D$7)^Y$29)),((INT(Y$29/$K89)-INT((Y$29-1)/$K89))*($R89*(1-$E89)+$Q89*(1-$F89))*((1+'Inputs &amp; Summary'!$D$7)^Y$29))),((_xlfn.WEIBULL.DIST(Y$29,$L89,$K89,FALSE)*($R89*(1-$E89)+$Q89*(1-$F89))*((1+'Inputs &amp; Summary'!$D$7)^Y$29))))))</f>
        <v>0</v>
      </c>
      <c r="Z89" s="114">
        <f>$D89*IF(Z$29&gt;'Inputs &amp; Summary'!$D$5,0,IF(Z$29&gt;VLOOKUP($G89,Lists!$J$17:$K$21,2),IF($M89=Lists!$H$3,IF($K89&lt;1,(($S89/$K89)*((1+'Inputs &amp; Summary'!$D$7)^Z$29)),((INT(Z$29/$K89)-INT((Z$29-1)/$K89))*$S89*((1+'Inputs &amp; Summary'!$D$7)^Z$29))),(_xlfn.WEIBULL.DIST(Z$29,$L89,$K89,FALSE)*$S89*((1+'Inputs &amp; Summary'!$D$7)^Z$29))),IF($M89=Lists!$H$3,IF($K89&lt;1,((($R89*(1-$E89)+$Q89*(1-$F89))/$K89)*((1+'Inputs &amp; Summary'!$D$7)^Z$29)),((INT(Z$29/$K89)-INT((Z$29-1)/$K89))*($R89*(1-$E89)+$Q89*(1-$F89))*((1+'Inputs &amp; Summary'!$D$7)^Z$29))),((_xlfn.WEIBULL.DIST(Z$29,$L89,$K89,FALSE)*($R89*(1-$E89)+$Q89*(1-$F89))*((1+'Inputs &amp; Summary'!$D$7)^Z$29))))))</f>
        <v>0</v>
      </c>
      <c r="AA89" s="114">
        <f>$D89*IF(AA$29&gt;'Inputs &amp; Summary'!$D$5,0,IF(AA$29&gt;VLOOKUP($G89,Lists!$J$17:$K$21,2),IF($M89=Lists!$H$3,IF($K89&lt;1,(($S89/$K89)*((1+'Inputs &amp; Summary'!$D$7)^AA$29)),((INT(AA$29/$K89)-INT((AA$29-1)/$K89))*$S89*((1+'Inputs &amp; Summary'!$D$7)^AA$29))),(_xlfn.WEIBULL.DIST(AA$29,$L89,$K89,FALSE)*$S89*((1+'Inputs &amp; Summary'!$D$7)^AA$29))),IF($M89=Lists!$H$3,IF($K89&lt;1,((($R89*(1-$E89)+$Q89*(1-$F89))/$K89)*((1+'Inputs &amp; Summary'!$D$7)^AA$29)),((INT(AA$29/$K89)-INT((AA$29-1)/$K89))*($R89*(1-$E89)+$Q89*(1-$F89))*((1+'Inputs &amp; Summary'!$D$7)^AA$29))),((_xlfn.WEIBULL.DIST(AA$29,$L89,$K89,FALSE)*($R89*(1-$E89)+$Q89*(1-$F89))*((1+'Inputs &amp; Summary'!$D$7)^AA$29))))))</f>
        <v>0</v>
      </c>
      <c r="AB89" s="114">
        <f>$D89*IF(AB$29&gt;'Inputs &amp; Summary'!$D$5,0,IF(AB$29&gt;VLOOKUP($G89,Lists!$J$17:$K$21,2),IF($M89=Lists!$H$3,IF($K89&lt;1,(($S89/$K89)*((1+'Inputs &amp; Summary'!$D$7)^AB$29)),((INT(AB$29/$K89)-INT((AB$29-1)/$K89))*$S89*((1+'Inputs &amp; Summary'!$D$7)^AB$29))),(_xlfn.WEIBULL.DIST(AB$29,$L89,$K89,FALSE)*$S89*((1+'Inputs &amp; Summary'!$D$7)^AB$29))),IF($M89=Lists!$H$3,IF($K89&lt;1,((($R89*(1-$E89)+$Q89*(1-$F89))/$K89)*((1+'Inputs &amp; Summary'!$D$7)^AB$29)),((INT(AB$29/$K89)-INT((AB$29-1)/$K89))*($R89*(1-$E89)+$Q89*(1-$F89))*((1+'Inputs &amp; Summary'!$D$7)^AB$29))),((_xlfn.WEIBULL.DIST(AB$29,$L89,$K89,FALSE)*($R89*(1-$E89)+$Q89*(1-$F89))*((1+'Inputs &amp; Summary'!$D$7)^AB$29))))))</f>
        <v>0</v>
      </c>
      <c r="AC89" s="114">
        <f>$D89*IF(AC$29&gt;'Inputs &amp; Summary'!$D$5,0,IF(AC$29&gt;VLOOKUP($G89,Lists!$J$17:$K$21,2),IF($M89=Lists!$H$3,IF($K89&lt;1,(($S89/$K89)*((1+'Inputs &amp; Summary'!$D$7)^AC$29)),((INT(AC$29/$K89)-INT((AC$29-1)/$K89))*$S89*((1+'Inputs &amp; Summary'!$D$7)^AC$29))),(_xlfn.WEIBULL.DIST(AC$29,$L89,$K89,FALSE)*$S89*((1+'Inputs &amp; Summary'!$D$7)^AC$29))),IF($M89=Lists!$H$3,IF($K89&lt;1,((($R89*(1-$E89)+$Q89*(1-$F89))/$K89)*((1+'Inputs &amp; Summary'!$D$7)^AC$29)),((INT(AC$29/$K89)-INT((AC$29-1)/$K89))*($R89*(1-$E89)+$Q89*(1-$F89))*((1+'Inputs &amp; Summary'!$D$7)^AC$29))),((_xlfn.WEIBULL.DIST(AC$29,$L89,$K89,FALSE)*($R89*(1-$E89)+$Q89*(1-$F89))*((1+'Inputs &amp; Summary'!$D$7)^AC$29))))))</f>
        <v>0</v>
      </c>
      <c r="AD89" s="114">
        <f>$D89*IF(AD$29&gt;'Inputs &amp; Summary'!$D$5,0,IF(AD$29&gt;VLOOKUP($G89,Lists!$J$17:$K$21,2),IF($M89=Lists!$H$3,IF($K89&lt;1,(($S89/$K89)*((1+'Inputs &amp; Summary'!$D$7)^AD$29)),((INT(AD$29/$K89)-INT((AD$29-1)/$K89))*$S89*((1+'Inputs &amp; Summary'!$D$7)^AD$29))),(_xlfn.WEIBULL.DIST(AD$29,$L89,$K89,FALSE)*$S89*((1+'Inputs &amp; Summary'!$D$7)^AD$29))),IF($M89=Lists!$H$3,IF($K89&lt;1,((($R89*(1-$E89)+$Q89*(1-$F89))/$K89)*((1+'Inputs &amp; Summary'!$D$7)^AD$29)),((INT(AD$29/$K89)-INT((AD$29-1)/$K89))*($R89*(1-$E89)+$Q89*(1-$F89))*((1+'Inputs &amp; Summary'!$D$7)^AD$29))),((_xlfn.WEIBULL.DIST(AD$29,$L89,$K89,FALSE)*($R89*(1-$E89)+$Q89*(1-$F89))*((1+'Inputs &amp; Summary'!$D$7)^AD$29))))))</f>
        <v>0</v>
      </c>
      <c r="AE89" s="114">
        <f>$D89*IF(AE$29&gt;'Inputs &amp; Summary'!$D$5,0,IF(AE$29&gt;VLOOKUP($G89,Lists!$J$17:$K$21,2),IF($M89=Lists!$H$3,IF($K89&lt;1,(($S89/$K89)*((1+'Inputs &amp; Summary'!$D$7)^AE$29)),((INT(AE$29/$K89)-INT((AE$29-1)/$K89))*$S89*((1+'Inputs &amp; Summary'!$D$7)^AE$29))),(_xlfn.WEIBULL.DIST(AE$29,$L89,$K89,FALSE)*$S89*((1+'Inputs &amp; Summary'!$D$7)^AE$29))),IF($M89=Lists!$H$3,IF($K89&lt;1,((($R89*(1-$E89)+$Q89*(1-$F89))/$K89)*((1+'Inputs &amp; Summary'!$D$7)^AE$29)),((INT(AE$29/$K89)-INT((AE$29-1)/$K89))*($R89*(1-$E89)+$Q89*(1-$F89))*((1+'Inputs &amp; Summary'!$D$7)^AE$29))),((_xlfn.WEIBULL.DIST(AE$29,$L89,$K89,FALSE)*($R89*(1-$E89)+$Q89*(1-$F89))*((1+'Inputs &amp; Summary'!$D$7)^AE$29))))))</f>
        <v>0</v>
      </c>
      <c r="AF89" s="114">
        <f>$D89*IF(AF$29&gt;'Inputs &amp; Summary'!$D$5,0,IF(AF$29&gt;VLOOKUP($G89,Lists!$J$17:$K$21,2),IF($M89=Lists!$H$3,IF($K89&lt;1,(($S89/$K89)*((1+'Inputs &amp; Summary'!$D$7)^AF$29)),((INT(AF$29/$K89)-INT((AF$29-1)/$K89))*$S89*((1+'Inputs &amp; Summary'!$D$7)^AF$29))),(_xlfn.WEIBULL.DIST(AF$29,$L89,$K89,FALSE)*$S89*((1+'Inputs &amp; Summary'!$D$7)^AF$29))),IF($M89=Lists!$H$3,IF($K89&lt;1,((($R89*(1-$E89)+$Q89*(1-$F89))/$K89)*((1+'Inputs &amp; Summary'!$D$7)^AF$29)),((INT(AF$29/$K89)-INT((AF$29-1)/$K89))*($R89*(1-$E89)+$Q89*(1-$F89))*((1+'Inputs &amp; Summary'!$D$7)^AF$29))),((_xlfn.WEIBULL.DIST(AF$29,$L89,$K89,FALSE)*($R89*(1-$E89)+$Q89*(1-$F89))*((1+'Inputs &amp; Summary'!$D$7)^AF$29))))))</f>
        <v>0</v>
      </c>
      <c r="AG89" s="114">
        <f>$D89*IF(AG$29&gt;'Inputs &amp; Summary'!$D$5,0,IF(AG$29&gt;VLOOKUP($G89,Lists!$J$17:$K$21,2),IF($M89=Lists!$H$3,IF($K89&lt;1,(($S89/$K89)*((1+'Inputs &amp; Summary'!$D$7)^AG$29)),((INT(AG$29/$K89)-INT((AG$29-1)/$K89))*$S89*((1+'Inputs &amp; Summary'!$D$7)^AG$29))),(_xlfn.WEIBULL.DIST(AG$29,$L89,$K89,FALSE)*$S89*((1+'Inputs &amp; Summary'!$D$7)^AG$29))),IF($M89=Lists!$H$3,IF($K89&lt;1,((($R89*(1-$E89)+$Q89*(1-$F89))/$K89)*((1+'Inputs &amp; Summary'!$D$7)^AG$29)),((INT(AG$29/$K89)-INT((AG$29-1)/$K89))*($R89*(1-$E89)+$Q89*(1-$F89))*((1+'Inputs &amp; Summary'!$D$7)^AG$29))),((_xlfn.WEIBULL.DIST(AG$29,$L89,$K89,FALSE)*($R89*(1-$E89)+$Q89*(1-$F89))*((1+'Inputs &amp; Summary'!$D$7)^AG$29))))))</f>
        <v>0</v>
      </c>
      <c r="AH89" s="114">
        <f>$D89*IF(AH$29&gt;'Inputs &amp; Summary'!$D$5,0,IF(AH$29&gt;VLOOKUP($G89,Lists!$J$17:$K$21,2),IF($M89=Lists!$H$3,IF($K89&lt;1,(($S89/$K89)*((1+'Inputs &amp; Summary'!$D$7)^AH$29)),((INT(AH$29/$K89)-INT((AH$29-1)/$K89))*$S89*((1+'Inputs &amp; Summary'!$D$7)^AH$29))),(_xlfn.WEIBULL.DIST(AH$29,$L89,$K89,FALSE)*$S89*((1+'Inputs &amp; Summary'!$D$7)^AH$29))),IF($M89=Lists!$H$3,IF($K89&lt;1,((($R89*(1-$E89)+$Q89*(1-$F89))/$K89)*((1+'Inputs &amp; Summary'!$D$7)^AH$29)),((INT(AH$29/$K89)-INT((AH$29-1)/$K89))*($R89*(1-$E89)+$Q89*(1-$F89))*((1+'Inputs &amp; Summary'!$D$7)^AH$29))),((_xlfn.WEIBULL.DIST(AH$29,$L89,$K89,FALSE)*($R89*(1-$E89)+$Q89*(1-$F89))*((1+'Inputs &amp; Summary'!$D$7)^AH$29))))))</f>
        <v>0</v>
      </c>
      <c r="AI89" s="114">
        <f>$D89*IF(AI$29&gt;'Inputs &amp; Summary'!$D$5,0,IF(AI$29&gt;VLOOKUP($G89,Lists!$J$17:$K$21,2),IF($M89=Lists!$H$3,IF($K89&lt;1,(($S89/$K89)*((1+'Inputs &amp; Summary'!$D$7)^AI$29)),((INT(AI$29/$K89)-INT((AI$29-1)/$K89))*$S89*((1+'Inputs &amp; Summary'!$D$7)^AI$29))),(_xlfn.WEIBULL.DIST(AI$29,$L89,$K89,FALSE)*$S89*((1+'Inputs &amp; Summary'!$D$7)^AI$29))),IF($M89=Lists!$H$3,IF($K89&lt;1,((($R89*(1-$E89)+$Q89*(1-$F89))/$K89)*((1+'Inputs &amp; Summary'!$D$7)^AI$29)),((INT(AI$29/$K89)-INT((AI$29-1)/$K89))*($R89*(1-$E89)+$Q89*(1-$F89))*((1+'Inputs &amp; Summary'!$D$7)^AI$29))),((_xlfn.WEIBULL.DIST(AI$29,$L89,$K89,FALSE)*($R89*(1-$E89)+$Q89*(1-$F89))*((1+'Inputs &amp; Summary'!$D$7)^AI$29))))))</f>
        <v>0</v>
      </c>
      <c r="AJ89" s="114">
        <f>$D89*IF(AJ$29&gt;'Inputs &amp; Summary'!$D$5,0,IF(AJ$29&gt;VLOOKUP($G89,Lists!$J$17:$K$21,2),IF($M89=Lists!$H$3,IF($K89&lt;1,(($S89/$K89)*((1+'Inputs &amp; Summary'!$D$7)^AJ$29)),((INT(AJ$29/$K89)-INT((AJ$29-1)/$K89))*$S89*((1+'Inputs &amp; Summary'!$D$7)^AJ$29))),(_xlfn.WEIBULL.DIST(AJ$29,$L89,$K89,FALSE)*$S89*((1+'Inputs &amp; Summary'!$D$7)^AJ$29))),IF($M89=Lists!$H$3,IF($K89&lt;1,((($R89*(1-$E89)+$Q89*(1-$F89))/$K89)*((1+'Inputs &amp; Summary'!$D$7)^AJ$29)),((INT(AJ$29/$K89)-INT((AJ$29-1)/$K89))*($R89*(1-$E89)+$Q89*(1-$F89))*((1+'Inputs &amp; Summary'!$D$7)^AJ$29))),((_xlfn.WEIBULL.DIST(AJ$29,$L89,$K89,FALSE)*($R89*(1-$E89)+$Q89*(1-$F89))*((1+'Inputs &amp; Summary'!$D$7)^AJ$29))))))</f>
        <v>0</v>
      </c>
      <c r="AK89" s="114">
        <f>$D89*IF(AK$29&gt;'Inputs &amp; Summary'!$D$5,0,IF(AK$29&gt;VLOOKUP($G89,Lists!$J$17:$K$21,2),IF($M89=Lists!$H$3,IF($K89&lt;1,(($S89/$K89)*((1+'Inputs &amp; Summary'!$D$7)^AK$29)),((INT(AK$29/$K89)-INT((AK$29-1)/$K89))*$S89*((1+'Inputs &amp; Summary'!$D$7)^AK$29))),(_xlfn.WEIBULL.DIST(AK$29,$L89,$K89,FALSE)*$S89*((1+'Inputs &amp; Summary'!$D$7)^AK$29))),IF($M89=Lists!$H$3,IF($K89&lt;1,((($R89*(1-$E89)+$Q89*(1-$F89))/$K89)*((1+'Inputs &amp; Summary'!$D$7)^AK$29)),((INT(AK$29/$K89)-INT((AK$29-1)/$K89))*($R89*(1-$E89)+$Q89*(1-$F89))*((1+'Inputs &amp; Summary'!$D$7)^AK$29))),((_xlfn.WEIBULL.DIST(AK$29,$L89,$K89,FALSE)*($R89*(1-$E89)+$Q89*(1-$F89))*((1+'Inputs &amp; Summary'!$D$7)^AK$29))))))</f>
        <v>0</v>
      </c>
      <c r="AL89" s="114">
        <f>$D89*IF(AL$29&gt;'Inputs &amp; Summary'!$D$5,0,IF(AL$29&gt;VLOOKUP($G89,Lists!$J$17:$K$21,2),IF($M89=Lists!$H$3,IF($K89&lt;1,(($S89/$K89)*((1+'Inputs &amp; Summary'!$D$7)^AL$29)),((INT(AL$29/$K89)-INT((AL$29-1)/$K89))*$S89*((1+'Inputs &amp; Summary'!$D$7)^AL$29))),(_xlfn.WEIBULL.DIST(AL$29,$L89,$K89,FALSE)*$S89*((1+'Inputs &amp; Summary'!$D$7)^AL$29))),IF($M89=Lists!$H$3,IF($K89&lt;1,((($R89*(1-$E89)+$Q89*(1-$F89))/$K89)*((1+'Inputs &amp; Summary'!$D$7)^AL$29)),((INT(AL$29/$K89)-INT((AL$29-1)/$K89))*($R89*(1-$E89)+$Q89*(1-$F89))*((1+'Inputs &amp; Summary'!$D$7)^AL$29))),((_xlfn.WEIBULL.DIST(AL$29,$L89,$K89,FALSE)*($R89*(1-$E89)+$Q89*(1-$F89))*((1+'Inputs &amp; Summary'!$D$7)^AL$29))))))</f>
        <v>0</v>
      </c>
      <c r="AM89" s="114">
        <f>$D89*IF(AM$29&gt;'Inputs &amp; Summary'!$D$5,0,IF(AM$29&gt;VLOOKUP($G89,Lists!$J$17:$K$21,2),IF($M89=Lists!$H$3,IF($K89&lt;1,(($S89/$K89)*((1+'Inputs &amp; Summary'!$D$7)^AM$29)),((INT(AM$29/$K89)-INT((AM$29-1)/$K89))*$S89*((1+'Inputs &amp; Summary'!$D$7)^AM$29))),(_xlfn.WEIBULL.DIST(AM$29,$L89,$K89,FALSE)*$S89*((1+'Inputs &amp; Summary'!$D$7)^AM$29))),IF($M89=Lists!$H$3,IF($K89&lt;1,((($R89*(1-$E89)+$Q89*(1-$F89))/$K89)*((1+'Inputs &amp; Summary'!$D$7)^AM$29)),((INT(AM$29/$K89)-INT((AM$29-1)/$K89))*($R89*(1-$E89)+$Q89*(1-$F89))*((1+'Inputs &amp; Summary'!$D$7)^AM$29))),((_xlfn.WEIBULL.DIST(AM$29,$L89,$K89,FALSE)*($R89*(1-$E89)+$Q89*(1-$F89))*((1+'Inputs &amp; Summary'!$D$7)^AM$29))))))</f>
        <v>0</v>
      </c>
      <c r="AN89" s="114">
        <f>$D89*IF(AN$29&gt;'Inputs &amp; Summary'!$D$5,0,IF(AN$29&gt;VLOOKUP($G89,Lists!$J$17:$K$21,2),IF($M89=Lists!$H$3,IF($K89&lt;1,(($S89/$K89)*((1+'Inputs &amp; Summary'!$D$7)^AN$29)),((INT(AN$29/$K89)-INT((AN$29-1)/$K89))*$S89*((1+'Inputs &amp; Summary'!$D$7)^AN$29))),(_xlfn.WEIBULL.DIST(AN$29,$L89,$K89,FALSE)*$S89*((1+'Inputs &amp; Summary'!$D$7)^AN$29))),IF($M89=Lists!$H$3,IF($K89&lt;1,((($R89*(1-$E89)+$Q89*(1-$F89))/$K89)*((1+'Inputs &amp; Summary'!$D$7)^AN$29)),((INT(AN$29/$K89)-INT((AN$29-1)/$K89))*($R89*(1-$E89)+$Q89*(1-$F89))*((1+'Inputs &amp; Summary'!$D$7)^AN$29))),((_xlfn.WEIBULL.DIST(AN$29,$L89,$K89,FALSE)*($R89*(1-$E89)+$Q89*(1-$F89))*((1+'Inputs &amp; Summary'!$D$7)^AN$29))))))</f>
        <v>0</v>
      </c>
      <c r="AO89" s="114">
        <f>$D89*IF(AO$29&gt;'Inputs &amp; Summary'!$D$5,0,IF(AO$29&gt;VLOOKUP($G89,Lists!$J$17:$K$21,2),IF($M89=Lists!$H$3,IF($K89&lt;1,(($S89/$K89)*((1+'Inputs &amp; Summary'!$D$7)^AO$29)),((INT(AO$29/$K89)-INT((AO$29-1)/$K89))*$S89*((1+'Inputs &amp; Summary'!$D$7)^AO$29))),(_xlfn.WEIBULL.DIST(AO$29,$L89,$K89,FALSE)*$S89*((1+'Inputs &amp; Summary'!$D$7)^AO$29))),IF($M89=Lists!$H$3,IF($K89&lt;1,((($R89*(1-$E89)+$Q89*(1-$F89))/$K89)*((1+'Inputs &amp; Summary'!$D$7)^AO$29)),((INT(AO$29/$K89)-INT((AO$29-1)/$K89))*($R89*(1-$E89)+$Q89*(1-$F89))*((1+'Inputs &amp; Summary'!$D$7)^AO$29))),((_xlfn.WEIBULL.DIST(AO$29,$L89,$K89,FALSE)*($R89*(1-$E89)+$Q89*(1-$F89))*((1+'Inputs &amp; Summary'!$D$7)^AO$29))))))</f>
        <v>0</v>
      </c>
      <c r="AP89" s="114">
        <f>$D89*IF(AP$29&gt;'Inputs &amp; Summary'!$D$5,0,IF(AP$29&gt;VLOOKUP($G89,Lists!$J$17:$K$21,2),IF($M89=Lists!$H$3,IF($K89&lt;1,(($S89/$K89)*((1+'Inputs &amp; Summary'!$D$7)^AP$29)),((INT(AP$29/$K89)-INT((AP$29-1)/$K89))*$S89*((1+'Inputs &amp; Summary'!$D$7)^AP$29))),(_xlfn.WEIBULL.DIST(AP$29,$L89,$K89,FALSE)*$S89*((1+'Inputs &amp; Summary'!$D$7)^AP$29))),IF($M89=Lists!$H$3,IF($K89&lt;1,((($R89*(1-$E89)+$Q89*(1-$F89))/$K89)*((1+'Inputs &amp; Summary'!$D$7)^AP$29)),((INT(AP$29/$K89)-INT((AP$29-1)/$K89))*($R89*(1-$E89)+$Q89*(1-$F89))*((1+'Inputs &amp; Summary'!$D$7)^AP$29))),((_xlfn.WEIBULL.DIST(AP$29,$L89,$K89,FALSE)*($R89*(1-$E89)+$Q89*(1-$F89))*((1+'Inputs &amp; Summary'!$D$7)^AP$29))))))</f>
        <v>0</v>
      </c>
      <c r="AQ89" s="114">
        <f>$D89*IF(AQ$29&gt;'Inputs &amp; Summary'!$D$5,0,IF(AQ$29&gt;VLOOKUP($G89,Lists!$J$17:$K$21,2),IF($M89=Lists!$H$3,IF($K89&lt;1,(($S89/$K89)*((1+'Inputs &amp; Summary'!$D$7)^AQ$29)),((INT(AQ$29/$K89)-INT((AQ$29-1)/$K89))*$S89*((1+'Inputs &amp; Summary'!$D$7)^AQ$29))),(_xlfn.WEIBULL.DIST(AQ$29,$L89,$K89,FALSE)*$S89*((1+'Inputs &amp; Summary'!$D$7)^AQ$29))),IF($M89=Lists!$H$3,IF($K89&lt;1,((($R89*(1-$E89)+$Q89*(1-$F89))/$K89)*((1+'Inputs &amp; Summary'!$D$7)^AQ$29)),((INT(AQ$29/$K89)-INT((AQ$29-1)/$K89))*($R89*(1-$E89)+$Q89*(1-$F89))*((1+'Inputs &amp; Summary'!$D$7)^AQ$29))),((_xlfn.WEIBULL.DIST(AQ$29,$L89,$K89,FALSE)*($R89*(1-$E89)+$Q89*(1-$F89))*((1+'Inputs &amp; Summary'!$D$7)^AQ$29))))))</f>
        <v>0</v>
      </c>
      <c r="AR89" s="114">
        <f>$D89*IF(AR$29&gt;'Inputs &amp; Summary'!$D$5,0,IF(AR$29&gt;VLOOKUP($G89,Lists!$J$17:$K$21,2),IF($M89=Lists!$H$3,IF($K89&lt;1,(($S89/$K89)*((1+'Inputs &amp; Summary'!$D$7)^AR$29)),((INT(AR$29/$K89)-INT((AR$29-1)/$K89))*$S89*((1+'Inputs &amp; Summary'!$D$7)^AR$29))),(_xlfn.WEIBULL.DIST(AR$29,$L89,$K89,FALSE)*$S89*((1+'Inputs &amp; Summary'!$D$7)^AR$29))),IF($M89=Lists!$H$3,IF($K89&lt;1,((($R89*(1-$E89)+$Q89*(1-$F89))/$K89)*((1+'Inputs &amp; Summary'!$D$7)^AR$29)),((INT(AR$29/$K89)-INT((AR$29-1)/$K89))*($R89*(1-$E89)+$Q89*(1-$F89))*((1+'Inputs &amp; Summary'!$D$7)^AR$29))),((_xlfn.WEIBULL.DIST(AR$29,$L89,$K89,FALSE)*($R89*(1-$E89)+$Q89*(1-$F89))*((1+'Inputs &amp; Summary'!$D$7)^AR$29))))))</f>
        <v>0</v>
      </c>
      <c r="AS89" s="114">
        <f>$D89*IF(AS$29&gt;'Inputs &amp; Summary'!$D$5,0,IF(AS$29&gt;VLOOKUP($G89,Lists!$J$17:$K$21,2),IF($M89=Lists!$H$3,IF($K89&lt;1,(($S89/$K89)*((1+'Inputs &amp; Summary'!$D$7)^AS$29)),((INT(AS$29/$K89)-INT((AS$29-1)/$K89))*$S89*((1+'Inputs &amp; Summary'!$D$7)^AS$29))),(_xlfn.WEIBULL.DIST(AS$29,$L89,$K89,FALSE)*$S89*((1+'Inputs &amp; Summary'!$D$7)^AS$29))),IF($M89=Lists!$H$3,IF($K89&lt;1,((($R89*(1-$E89)+$Q89*(1-$F89))/$K89)*((1+'Inputs &amp; Summary'!$D$7)^AS$29)),((INT(AS$29/$K89)-INT((AS$29-1)/$K89))*($R89*(1-$E89)+$Q89*(1-$F89))*((1+'Inputs &amp; Summary'!$D$7)^AS$29))),((_xlfn.WEIBULL.DIST(AS$29,$L89,$K89,FALSE)*($R89*(1-$E89)+$Q89*(1-$F89))*((1+'Inputs &amp; Summary'!$D$7)^AS$29))))))</f>
        <v>0</v>
      </c>
      <c r="AT89" s="114">
        <f>$D89*IF(AT$29&gt;'Inputs &amp; Summary'!$D$5,0,IF(AT$29&gt;VLOOKUP($G89,Lists!$J$17:$K$21,2),IF($M89=Lists!$H$3,IF($K89&lt;1,(($S89/$K89)*((1+'Inputs &amp; Summary'!$D$7)^AT$29)),((INT(AT$29/$K89)-INT((AT$29-1)/$K89))*$S89*((1+'Inputs &amp; Summary'!$D$7)^AT$29))),(_xlfn.WEIBULL.DIST(AT$29,$L89,$K89,FALSE)*$S89*((1+'Inputs &amp; Summary'!$D$7)^AT$29))),IF($M89=Lists!$H$3,IF($K89&lt;1,((($R89*(1-$E89)+$Q89*(1-$F89))/$K89)*((1+'Inputs &amp; Summary'!$D$7)^AT$29)),((INT(AT$29/$K89)-INT((AT$29-1)/$K89))*($R89*(1-$E89)+$Q89*(1-$F89))*((1+'Inputs &amp; Summary'!$D$7)^AT$29))),((_xlfn.WEIBULL.DIST(AT$29,$L89,$K89,FALSE)*($R89*(1-$E89)+$Q89*(1-$F89))*((1+'Inputs &amp; Summary'!$D$7)^AT$29))))))</f>
        <v>0</v>
      </c>
      <c r="AU89" s="114">
        <f>$D89*IF(AU$29&gt;'Inputs &amp; Summary'!$D$5,0,IF(AU$29&gt;VLOOKUP($G89,Lists!$J$17:$K$21,2),IF($M89=Lists!$H$3,IF($K89&lt;1,(($S89/$K89)*((1+'Inputs &amp; Summary'!$D$7)^AU$29)),((INT(AU$29/$K89)-INT((AU$29-1)/$K89))*$S89*((1+'Inputs &amp; Summary'!$D$7)^AU$29))),(_xlfn.WEIBULL.DIST(AU$29,$L89,$K89,FALSE)*$S89*((1+'Inputs &amp; Summary'!$D$7)^AU$29))),IF($M89=Lists!$H$3,IF($K89&lt;1,((($R89*(1-$E89)+$Q89*(1-$F89))/$K89)*((1+'Inputs &amp; Summary'!$D$7)^AU$29)),((INT(AU$29/$K89)-INT((AU$29-1)/$K89))*($R89*(1-$E89)+$Q89*(1-$F89))*((1+'Inputs &amp; Summary'!$D$7)^AU$29))),((_xlfn.WEIBULL.DIST(AU$29,$L89,$K89,FALSE)*($R89*(1-$E89)+$Q89*(1-$F89))*((1+'Inputs &amp; Summary'!$D$7)^AU$29))))))</f>
        <v>0</v>
      </c>
      <c r="AV89" s="114">
        <f>$D89*IF(AV$29&gt;'Inputs &amp; Summary'!$D$5,0,IF(AV$29&gt;VLOOKUP($G89,Lists!$J$17:$K$21,2),IF($M89=Lists!$H$3,IF($K89&lt;1,(($S89/$K89)*((1+'Inputs &amp; Summary'!$D$7)^AV$29)),((INT(AV$29/$K89)-INT((AV$29-1)/$K89))*$S89*((1+'Inputs &amp; Summary'!$D$7)^AV$29))),(_xlfn.WEIBULL.DIST(AV$29,$L89,$K89,FALSE)*$S89*((1+'Inputs &amp; Summary'!$D$7)^AV$29))),IF($M89=Lists!$H$3,IF($K89&lt;1,((($R89*(1-$E89)+$Q89*(1-$F89))/$K89)*((1+'Inputs &amp; Summary'!$D$7)^AV$29)),((INT(AV$29/$K89)-INT((AV$29-1)/$K89))*($R89*(1-$E89)+$Q89*(1-$F89))*((1+'Inputs &amp; Summary'!$D$7)^AV$29))),((_xlfn.WEIBULL.DIST(AV$29,$L89,$K89,FALSE)*($R89*(1-$E89)+$Q89*(1-$F89))*((1+'Inputs &amp; Summary'!$D$7)^AV$29))))))</f>
        <v>0</v>
      </c>
      <c r="AW89" s="114">
        <f>$D89*IF(AW$29&gt;'Inputs &amp; Summary'!$D$5,0,IF(AW$29&gt;VLOOKUP($G89,Lists!$J$17:$K$21,2),IF($M89=Lists!$H$3,IF($K89&lt;1,(($S89/$K89)*((1+'Inputs &amp; Summary'!$D$7)^AW$29)),((INT(AW$29/$K89)-INT((AW$29-1)/$K89))*$S89*((1+'Inputs &amp; Summary'!$D$7)^AW$29))),(_xlfn.WEIBULL.DIST(AW$29,$L89,$K89,FALSE)*$S89*((1+'Inputs &amp; Summary'!$D$7)^AW$29))),IF($M89=Lists!$H$3,IF($K89&lt;1,((($R89*(1-$E89)+$Q89*(1-$F89))/$K89)*((1+'Inputs &amp; Summary'!$D$7)^AW$29)),((INT(AW$29/$K89)-INT((AW$29-1)/$K89))*($R89*(1-$E89)+$Q89*(1-$F89))*((1+'Inputs &amp; Summary'!$D$7)^AW$29))),((_xlfn.WEIBULL.DIST(AW$29,$L89,$K89,FALSE)*($R89*(1-$E89)+$Q89*(1-$F89))*((1+'Inputs &amp; Summary'!$D$7)^AW$29))))))</f>
        <v>0</v>
      </c>
      <c r="AX89" s="114">
        <f>$D89*IF(AX$29&gt;'Inputs &amp; Summary'!$D$5,0,IF(AX$29&gt;VLOOKUP($G89,Lists!$J$17:$K$21,2),IF($M89=Lists!$H$3,IF($K89&lt;1,(($S89/$K89)*((1+'Inputs &amp; Summary'!$D$7)^AX$29)),((INT(AX$29/$K89)-INT((AX$29-1)/$K89))*$S89*((1+'Inputs &amp; Summary'!$D$7)^AX$29))),(_xlfn.WEIBULL.DIST(AX$29,$L89,$K89,FALSE)*$S89*((1+'Inputs &amp; Summary'!$D$7)^AX$29))),IF($M89=Lists!$H$3,IF($K89&lt;1,((($R89*(1-$E89)+$Q89*(1-$F89))/$K89)*((1+'Inputs &amp; Summary'!$D$7)^AX$29)),((INT(AX$29/$K89)-INT((AX$29-1)/$K89))*($R89*(1-$E89)+$Q89*(1-$F89))*((1+'Inputs &amp; Summary'!$D$7)^AX$29))),((_xlfn.WEIBULL.DIST(AX$29,$L89,$K89,FALSE)*($R89*(1-$E89)+$Q89*(1-$F89))*((1+'Inputs &amp; Summary'!$D$7)^AX$29))))))</f>
        <v>0</v>
      </c>
      <c r="AY89" s="114">
        <f>$D89*IF(AY$29&gt;'Inputs &amp; Summary'!$D$5,0,IF(AY$29&gt;VLOOKUP($G89,Lists!$J$17:$K$21,2),IF($M89=Lists!$H$3,IF($K89&lt;1,(($S89/$K89)*((1+'Inputs &amp; Summary'!$D$7)^AY$29)),((INT(AY$29/$K89)-INT((AY$29-1)/$K89))*$S89*((1+'Inputs &amp; Summary'!$D$7)^AY$29))),(_xlfn.WEIBULL.DIST(AY$29,$L89,$K89,FALSE)*$S89*((1+'Inputs &amp; Summary'!$D$7)^AY$29))),IF($M89=Lists!$H$3,IF($K89&lt;1,((($R89*(1-$E89)+$Q89*(1-$F89))/$K89)*((1+'Inputs &amp; Summary'!$D$7)^AY$29)),((INT(AY$29/$K89)-INT((AY$29-1)/$K89))*($R89*(1-$E89)+$Q89*(1-$F89))*((1+'Inputs &amp; Summary'!$D$7)^AY$29))),((_xlfn.WEIBULL.DIST(AY$29,$L89,$K89,FALSE)*($R89*(1-$E89)+$Q89*(1-$F89))*((1+'Inputs &amp; Summary'!$D$7)^AY$29))))))</f>
        <v>0</v>
      </c>
      <c r="AZ89" s="114">
        <f>$D89*IF(AZ$29&gt;'Inputs &amp; Summary'!$D$5,0,IF(AZ$29&gt;VLOOKUP($G89,Lists!$J$17:$K$21,2),IF($M89=Lists!$H$3,IF($K89&lt;1,(($S89/$K89)*((1+'Inputs &amp; Summary'!$D$7)^AZ$29)),((INT(AZ$29/$K89)-INT((AZ$29-1)/$K89))*$S89*((1+'Inputs &amp; Summary'!$D$7)^AZ$29))),(_xlfn.WEIBULL.DIST(AZ$29,$L89,$K89,FALSE)*$S89*((1+'Inputs &amp; Summary'!$D$7)^AZ$29))),IF($M89=Lists!$H$3,IF($K89&lt;1,((($R89*(1-$E89)+$Q89*(1-$F89))/$K89)*((1+'Inputs &amp; Summary'!$D$7)^AZ$29)),((INT(AZ$29/$K89)-INT((AZ$29-1)/$K89))*($R89*(1-$E89)+$Q89*(1-$F89))*((1+'Inputs &amp; Summary'!$D$7)^AZ$29))),((_xlfn.WEIBULL.DIST(AZ$29,$L89,$K89,FALSE)*($R89*(1-$E89)+$Q89*(1-$F89))*((1+'Inputs &amp; Summary'!$D$7)^AZ$29))))))</f>
        <v>0</v>
      </c>
      <c r="BA89" s="114">
        <f>$D89*IF(BA$29&gt;'Inputs &amp; Summary'!$D$5,0,IF(BA$29&gt;VLOOKUP($G89,Lists!$J$17:$K$21,2),IF($M89=Lists!$H$3,IF($K89&lt;1,(($S89/$K89)*((1+'Inputs &amp; Summary'!$D$7)^BA$29)),((INT(BA$29/$K89)-INT((BA$29-1)/$K89))*$S89*((1+'Inputs &amp; Summary'!$D$7)^BA$29))),(_xlfn.WEIBULL.DIST(BA$29,$L89,$K89,FALSE)*$S89*((1+'Inputs &amp; Summary'!$D$7)^BA$29))),IF($M89=Lists!$H$3,IF($K89&lt;1,((($R89*(1-$E89)+$Q89*(1-$F89))/$K89)*((1+'Inputs &amp; Summary'!$D$7)^BA$29)),((INT(BA$29/$K89)-INT((BA$29-1)/$K89))*($R89*(1-$E89)+$Q89*(1-$F89))*((1+'Inputs &amp; Summary'!$D$7)^BA$29))),((_xlfn.WEIBULL.DIST(BA$29,$L89,$K89,FALSE)*($R89*(1-$E89)+$Q89*(1-$F89))*((1+'Inputs &amp; Summary'!$D$7)^BA$29))))))</f>
        <v>0</v>
      </c>
      <c r="BB89" s="114">
        <f>$D89*IF(BB$29&gt;'Inputs &amp; Summary'!$D$5,0,IF(BB$29&gt;VLOOKUP($G89,Lists!$J$17:$K$21,2),IF($M89=Lists!$H$3,IF($K89&lt;1,(($S89/$K89)*((1+'Inputs &amp; Summary'!$D$7)^BB$29)),((INT(BB$29/$K89)-INT((BB$29-1)/$K89))*$S89*((1+'Inputs &amp; Summary'!$D$7)^BB$29))),(_xlfn.WEIBULL.DIST(BB$29,$L89,$K89,FALSE)*$S89*((1+'Inputs &amp; Summary'!$D$7)^BB$29))),IF($M89=Lists!$H$3,IF($K89&lt;1,((($R89*(1-$E89)+$Q89*(1-$F89))/$K89)*((1+'Inputs &amp; Summary'!$D$7)^BB$29)),((INT(BB$29/$K89)-INT((BB$29-1)/$K89))*($R89*(1-$E89)+$Q89*(1-$F89))*((1+'Inputs &amp; Summary'!$D$7)^BB$29))),((_xlfn.WEIBULL.DIST(BB$29,$L89,$K89,FALSE)*($R89*(1-$E89)+$Q89*(1-$F89))*((1+'Inputs &amp; Summary'!$D$7)^BB$29))))))</f>
        <v>0</v>
      </c>
      <c r="BC89" s="114">
        <f>$D89*IF(BC$29&gt;'Inputs &amp; Summary'!$D$5,0,IF(BC$29&gt;VLOOKUP($G89,Lists!$J$17:$K$21,2),IF($M89=Lists!$H$3,IF($K89&lt;1,(($S89/$K89)*((1+'Inputs &amp; Summary'!$D$7)^BC$29)),((INT(BC$29/$K89)-INT((BC$29-1)/$K89))*$S89*((1+'Inputs &amp; Summary'!$D$7)^BC$29))),(_xlfn.WEIBULL.DIST(BC$29,$L89,$K89,FALSE)*$S89*((1+'Inputs &amp; Summary'!$D$7)^BC$29))),IF($M89=Lists!$H$3,IF($K89&lt;1,((($R89*(1-$E89)+$Q89*(1-$F89))/$K89)*((1+'Inputs &amp; Summary'!$D$7)^BC$29)),((INT(BC$29/$K89)-INT((BC$29-1)/$K89))*($R89*(1-$E89)+$Q89*(1-$F89))*((1+'Inputs &amp; Summary'!$D$7)^BC$29))),((_xlfn.WEIBULL.DIST(BC$29,$L89,$K89,FALSE)*($R89*(1-$E89)+$Q89*(1-$F89))*((1+'Inputs &amp; Summary'!$D$7)^BC$29))))))</f>
        <v>0</v>
      </c>
      <c r="BD89" s="114">
        <f>$D89*IF(BD$29&gt;'Inputs &amp; Summary'!$D$5,0,IF(BD$29&gt;VLOOKUP($G89,Lists!$J$17:$K$21,2),IF($M89=Lists!$H$3,IF($K89&lt;1,(($S89/$K89)*((1+'Inputs &amp; Summary'!$D$7)^BD$29)),((INT(BD$29/$K89)-INT((BD$29-1)/$K89))*$S89*((1+'Inputs &amp; Summary'!$D$7)^BD$29))),(_xlfn.WEIBULL.DIST(BD$29,$L89,$K89,FALSE)*$S89*((1+'Inputs &amp; Summary'!$D$7)^BD$29))),IF($M89=Lists!$H$3,IF($K89&lt;1,((($R89*(1-$E89)+$Q89*(1-$F89))/$K89)*((1+'Inputs &amp; Summary'!$D$7)^BD$29)),((INT(BD$29/$K89)-INT((BD$29-1)/$K89))*($R89*(1-$E89)+$Q89*(1-$F89))*((1+'Inputs &amp; Summary'!$D$7)^BD$29))),((_xlfn.WEIBULL.DIST(BD$29,$L89,$K89,FALSE)*($R89*(1-$E89)+$Q89*(1-$F89))*((1+'Inputs &amp; Summary'!$D$7)^BD$29))))))</f>
        <v>0</v>
      </c>
      <c r="BE89" s="114">
        <f>$D89*IF(BE$29&gt;'Inputs &amp; Summary'!$D$5,0,IF(BE$29&gt;VLOOKUP($G89,Lists!$J$17:$K$21,2),IF($M89=Lists!$H$3,IF($K89&lt;1,(($S89/$K89)*((1+'Inputs &amp; Summary'!$D$7)^BE$29)),((INT(BE$29/$K89)-INT((BE$29-1)/$K89))*$S89*((1+'Inputs &amp; Summary'!$D$7)^BE$29))),(_xlfn.WEIBULL.DIST(BE$29,$L89,$K89,FALSE)*$S89*((1+'Inputs &amp; Summary'!$D$7)^BE$29))),IF($M89=Lists!$H$3,IF($K89&lt;1,((($R89*(1-$E89)+$Q89*(1-$F89))/$K89)*((1+'Inputs &amp; Summary'!$D$7)^BE$29)),((INT(BE$29/$K89)-INT((BE$29-1)/$K89))*($R89*(1-$E89)+$Q89*(1-$F89))*((1+'Inputs &amp; Summary'!$D$7)^BE$29))),((_xlfn.WEIBULL.DIST(BE$29,$L89,$K89,FALSE)*($R89*(1-$E89)+$Q89*(1-$F89))*((1+'Inputs &amp; Summary'!$D$7)^BE$29))))))</f>
        <v>0</v>
      </c>
      <c r="BF89" s="114">
        <f>$D89*IF(BF$29&gt;'Inputs &amp; Summary'!$D$5,0,IF(BF$29&gt;VLOOKUP($G89,Lists!$J$17:$K$21,2),IF($M89=Lists!$H$3,IF($K89&lt;1,(($S89/$K89)*((1+'Inputs &amp; Summary'!$D$7)^BF$29)),((INT(BF$29/$K89)-INT((BF$29-1)/$K89))*$S89*((1+'Inputs &amp; Summary'!$D$7)^BF$29))),(_xlfn.WEIBULL.DIST(BF$29,$L89,$K89,FALSE)*$S89*((1+'Inputs &amp; Summary'!$D$7)^BF$29))),IF($M89=Lists!$H$3,IF($K89&lt;1,((($R89*(1-$E89)+$Q89*(1-$F89))/$K89)*((1+'Inputs &amp; Summary'!$D$7)^BF$29)),((INT(BF$29/$K89)-INT((BF$29-1)/$K89))*($R89*(1-$E89)+$Q89*(1-$F89))*((1+'Inputs &amp; Summary'!$D$7)^BF$29))),((_xlfn.WEIBULL.DIST(BF$29,$L89,$K89,FALSE)*($R89*(1-$E89)+$Q89*(1-$F89))*((1+'Inputs &amp; Summary'!$D$7)^BF$29))))))</f>
        <v>0</v>
      </c>
      <c r="BG89" s="114">
        <f>$D89*IF(BG$29&gt;'Inputs &amp; Summary'!$D$5,0,IF(BG$29&gt;VLOOKUP($G89,Lists!$J$17:$K$21,2),IF($M89=Lists!$H$3,IF($K89&lt;1,(($S89/$K89)*((1+'Inputs &amp; Summary'!$D$7)^BG$29)),((INT(BG$29/$K89)-INT((BG$29-1)/$K89))*$S89*((1+'Inputs &amp; Summary'!$D$7)^BG$29))),(_xlfn.WEIBULL.DIST(BG$29,$L89,$K89,FALSE)*$S89*((1+'Inputs &amp; Summary'!$D$7)^BG$29))),IF($M89=Lists!$H$3,IF($K89&lt;1,((($R89*(1-$E89)+$Q89*(1-$F89))/$K89)*((1+'Inputs &amp; Summary'!$D$7)^BG$29)),((INT(BG$29/$K89)-INT((BG$29-1)/$K89))*($R89*(1-$E89)+$Q89*(1-$F89))*((1+'Inputs &amp; Summary'!$D$7)^BG$29))),((_xlfn.WEIBULL.DIST(BG$29,$L89,$K89,FALSE)*($R89*(1-$E89)+$Q89*(1-$F89))*((1+'Inputs &amp; Summary'!$D$7)^BG$29))))))</f>
        <v>0</v>
      </c>
      <c r="BH89" s="114">
        <f>$D89*IF(BH$29&gt;'Inputs &amp; Summary'!$D$5,0,IF(BH$29&gt;VLOOKUP($G89,Lists!$J$17:$K$21,2),IF($M89=Lists!$H$3,IF($K89&lt;1,(($S89/$K89)*((1+'Inputs &amp; Summary'!$D$7)^BH$29)),((INT(BH$29/$K89)-INT((BH$29-1)/$K89))*$S89*((1+'Inputs &amp; Summary'!$D$7)^BH$29))),(_xlfn.WEIBULL.DIST(BH$29,$L89,$K89,FALSE)*$S89*((1+'Inputs &amp; Summary'!$D$7)^BH$29))),IF($M89=Lists!$H$3,IF($K89&lt;1,((($R89*(1-$E89)+$Q89*(1-$F89))/$K89)*((1+'Inputs &amp; Summary'!$D$7)^BH$29)),((INT(BH$29/$K89)-INT((BH$29-1)/$K89))*($R89*(1-$E89)+$Q89*(1-$F89))*((1+'Inputs &amp; Summary'!$D$7)^BH$29))),((_xlfn.WEIBULL.DIST(BH$29,$L89,$K89,FALSE)*($R89*(1-$E89)+$Q89*(1-$F89))*((1+'Inputs &amp; Summary'!$D$7)^BH$29))))))</f>
        <v>0</v>
      </c>
      <c r="BI89" s="114">
        <f>$D89*IF(BI$29&gt;'Inputs &amp; Summary'!$D$5,0,IF(BI$29&gt;VLOOKUP($G89,Lists!$J$17:$K$21,2),IF($M89=Lists!$H$3,IF($K89&lt;1,(($S89/$K89)*((1+'Inputs &amp; Summary'!$D$7)^BI$29)),((INT(BI$29/$K89)-INT((BI$29-1)/$K89))*$S89*((1+'Inputs &amp; Summary'!$D$7)^BI$29))),(_xlfn.WEIBULL.DIST(BI$29,$L89,$K89,FALSE)*$S89*((1+'Inputs &amp; Summary'!$D$7)^BI$29))),IF($M89=Lists!$H$3,IF($K89&lt;1,((($R89*(1-$E89)+$Q89*(1-$F89))/$K89)*((1+'Inputs &amp; Summary'!$D$7)^BI$29)),((INT(BI$29/$K89)-INT((BI$29-1)/$K89))*($R89*(1-$E89)+$Q89*(1-$F89))*((1+'Inputs &amp; Summary'!$D$7)^BI$29))),((_xlfn.WEIBULL.DIST(BI$29,$L89,$K89,FALSE)*($R89*(1-$E89)+$Q89*(1-$F89))*((1+'Inputs &amp; Summary'!$D$7)^BI$29))))))</f>
        <v>0</v>
      </c>
      <c r="BJ89" s="114">
        <f>$D89*IF(BJ$29&gt;'Inputs &amp; Summary'!$D$5,0,IF(BJ$29&gt;VLOOKUP($G89,Lists!$J$17:$K$21,2),IF($M89=Lists!$H$3,IF($K89&lt;1,(($S89/$K89)*((1+'Inputs &amp; Summary'!$D$7)^BJ$29)),((INT(BJ$29/$K89)-INT((BJ$29-1)/$K89))*$S89*((1+'Inputs &amp; Summary'!$D$7)^BJ$29))),(_xlfn.WEIBULL.DIST(BJ$29,$L89,$K89,FALSE)*$S89*((1+'Inputs &amp; Summary'!$D$7)^BJ$29))),IF($M89=Lists!$H$3,IF($K89&lt;1,((($R89*(1-$E89)+$Q89*(1-$F89))/$K89)*((1+'Inputs &amp; Summary'!$D$7)^BJ$29)),((INT(BJ$29/$K89)-INT((BJ$29-1)/$K89))*($R89*(1-$E89)+$Q89*(1-$F89))*((1+'Inputs &amp; Summary'!$D$7)^BJ$29))),((_xlfn.WEIBULL.DIST(BJ$29,$L89,$K89,FALSE)*($R89*(1-$E89)+$Q89*(1-$F89))*((1+'Inputs &amp; Summary'!$D$7)^BJ$29))))))</f>
        <v>0</v>
      </c>
      <c r="BK89" s="114">
        <f>$D89*IF(BK$29&gt;'Inputs &amp; Summary'!$D$5,0,IF(BK$29&gt;VLOOKUP($G89,Lists!$J$17:$K$21,2),IF($M89=Lists!$H$3,IF($K89&lt;1,(($S89/$K89)*((1+'Inputs &amp; Summary'!$D$7)^BK$29)),((INT(BK$29/$K89)-INT((BK$29-1)/$K89))*$S89*((1+'Inputs &amp; Summary'!$D$7)^BK$29))),(_xlfn.WEIBULL.DIST(BK$29,$L89,$K89,FALSE)*$S89*((1+'Inputs &amp; Summary'!$D$7)^BK$29))),IF($M89=Lists!$H$3,IF($K89&lt;1,((($R89*(1-$E89)+$Q89*(1-$F89))/$K89)*((1+'Inputs &amp; Summary'!$D$7)^BK$29)),((INT(BK$29/$K89)-INT((BK$29-1)/$K89))*($R89*(1-$E89)+$Q89*(1-$F89))*((1+'Inputs &amp; Summary'!$D$7)^BK$29))),((_xlfn.WEIBULL.DIST(BK$29,$L89,$K89,FALSE)*($R89*(1-$E89)+$Q89*(1-$F89))*((1+'Inputs &amp; Summary'!$D$7)^BK$29))))))</f>
        <v>0</v>
      </c>
      <c r="BL89" s="114">
        <f>$D89*IF(BL$29&gt;'Inputs &amp; Summary'!$D$5,0,IF(BL$29&gt;VLOOKUP($G89,Lists!$J$17:$K$21,2),IF($M89=Lists!$H$3,IF($K89&lt;1,(($S89/$K89)*((1+'Inputs &amp; Summary'!$D$7)^BL$29)),((INT(BL$29/$K89)-INT((BL$29-1)/$K89))*$S89*((1+'Inputs &amp; Summary'!$D$7)^BL$29))),(_xlfn.WEIBULL.DIST(BL$29,$L89,$K89,FALSE)*$S89*((1+'Inputs &amp; Summary'!$D$7)^BL$29))),IF($M89=Lists!$H$3,IF($K89&lt;1,((($R89*(1-$E89)+$Q89*(1-$F89))/$K89)*((1+'Inputs &amp; Summary'!$D$7)^BL$29)),((INT(BL$29/$K89)-INT((BL$29-1)/$K89))*($R89*(1-$E89)+$Q89*(1-$F89))*((1+'Inputs &amp; Summary'!$D$7)^BL$29))),((_xlfn.WEIBULL.DIST(BL$29,$L89,$K89,FALSE)*($R89*(1-$E89)+$Q89*(1-$F89))*((1+'Inputs &amp; Summary'!$D$7)^BL$29))))))</f>
        <v>0</v>
      </c>
    </row>
    <row r="90" spans="1:64" s="1" customFormat="1" ht="28.8" x14ac:dyDescent="0.3">
      <c r="A90" s="79" t="s">
        <v>242</v>
      </c>
      <c r="B90" s="33" t="s">
        <v>152</v>
      </c>
      <c r="C90" s="33" t="s">
        <v>236</v>
      </c>
      <c r="D90" s="68">
        <v>0</v>
      </c>
      <c r="E90" s="68">
        <v>1</v>
      </c>
      <c r="F90" s="68">
        <v>1</v>
      </c>
      <c r="G90" s="213" t="s">
        <v>433</v>
      </c>
      <c r="H90" s="34"/>
      <c r="I90" s="34" t="s">
        <v>96</v>
      </c>
      <c r="J90" s="33">
        <f>VLOOKUP(I90,'Labor Rates'!$A$1:$B$16,2)</f>
        <v>14.423076923076923</v>
      </c>
      <c r="K90" s="35">
        <v>25</v>
      </c>
      <c r="L90" s="35">
        <v>1</v>
      </c>
      <c r="M90" s="36" t="s">
        <v>249</v>
      </c>
      <c r="N90" s="84">
        <v>1</v>
      </c>
      <c r="O90" s="35">
        <v>4</v>
      </c>
      <c r="P90" s="5">
        <v>100</v>
      </c>
      <c r="Q90" s="73">
        <f t="shared" si="11"/>
        <v>57.692307692307693</v>
      </c>
      <c r="R90" s="73">
        <f t="shared" si="12"/>
        <v>100</v>
      </c>
      <c r="S90" s="74">
        <f t="shared" si="13"/>
        <v>0</v>
      </c>
      <c r="T90" s="88"/>
      <c r="U90" s="80"/>
      <c r="V90" s="87">
        <f t="shared" si="14"/>
        <v>0</v>
      </c>
      <c r="W90" s="87">
        <f>NPV('Inputs &amp; Summary'!$D$6,Y90:BL90)</f>
        <v>0</v>
      </c>
      <c r="X90" s="90">
        <f t="shared" si="15"/>
        <v>0</v>
      </c>
      <c r="Y90" s="114">
        <f>$D90*IF(Y$29&gt;'Inputs &amp; Summary'!$D$5,0,IF(Y$29&gt;VLOOKUP($G90,Lists!$J$17:$K$21,2),IF($M90=Lists!$H$3,IF($K90&lt;1,(($S90/$K90)*((1+'Inputs &amp; Summary'!$D$7)^Y$29)),((INT(Y$29/$K90)-INT((Y$29-1)/$K90))*$S90*((1+'Inputs &amp; Summary'!$D$7)^Y$29))),(_xlfn.WEIBULL.DIST(Y$29,$L90,$K90,FALSE)*$S90*((1+'Inputs &amp; Summary'!$D$7)^Y$29))),IF($M90=Lists!$H$3,IF($K90&lt;1,((($R90*(1-$E90)+$Q90*(1-$F90))/$K90)*((1+'Inputs &amp; Summary'!$D$7)^Y$29)),((INT(Y$29/$K90)-INT((Y$29-1)/$K90))*($R90*(1-$E90)+$Q90*(1-$F90))*((1+'Inputs &amp; Summary'!$D$7)^Y$29))),((_xlfn.WEIBULL.DIST(Y$29,$L90,$K90,FALSE)*($R90*(1-$E90)+$Q90*(1-$F90))*((1+'Inputs &amp; Summary'!$D$7)^Y$29))))))</f>
        <v>0</v>
      </c>
      <c r="Z90" s="114">
        <f>$D90*IF(Z$29&gt;'Inputs &amp; Summary'!$D$5,0,IF(Z$29&gt;VLOOKUP($G90,Lists!$J$17:$K$21,2),IF($M90=Lists!$H$3,IF($K90&lt;1,(($S90/$K90)*((1+'Inputs &amp; Summary'!$D$7)^Z$29)),((INT(Z$29/$K90)-INT((Z$29-1)/$K90))*$S90*((1+'Inputs &amp; Summary'!$D$7)^Z$29))),(_xlfn.WEIBULL.DIST(Z$29,$L90,$K90,FALSE)*$S90*((1+'Inputs &amp; Summary'!$D$7)^Z$29))),IF($M90=Lists!$H$3,IF($K90&lt;1,((($R90*(1-$E90)+$Q90*(1-$F90))/$K90)*((1+'Inputs &amp; Summary'!$D$7)^Z$29)),((INT(Z$29/$K90)-INT((Z$29-1)/$K90))*($R90*(1-$E90)+$Q90*(1-$F90))*((1+'Inputs &amp; Summary'!$D$7)^Z$29))),((_xlfn.WEIBULL.DIST(Z$29,$L90,$K90,FALSE)*($R90*(1-$E90)+$Q90*(1-$F90))*((1+'Inputs &amp; Summary'!$D$7)^Z$29))))))</f>
        <v>0</v>
      </c>
      <c r="AA90" s="114">
        <f>$D90*IF(AA$29&gt;'Inputs &amp; Summary'!$D$5,0,IF(AA$29&gt;VLOOKUP($G90,Lists!$J$17:$K$21,2),IF($M90=Lists!$H$3,IF($K90&lt;1,(($S90/$K90)*((1+'Inputs &amp; Summary'!$D$7)^AA$29)),((INT(AA$29/$K90)-INT((AA$29-1)/$K90))*$S90*((1+'Inputs &amp; Summary'!$D$7)^AA$29))),(_xlfn.WEIBULL.DIST(AA$29,$L90,$K90,FALSE)*$S90*((1+'Inputs &amp; Summary'!$D$7)^AA$29))),IF($M90=Lists!$H$3,IF($K90&lt;1,((($R90*(1-$E90)+$Q90*(1-$F90))/$K90)*((1+'Inputs &amp; Summary'!$D$7)^AA$29)),((INT(AA$29/$K90)-INT((AA$29-1)/$K90))*($R90*(1-$E90)+$Q90*(1-$F90))*((1+'Inputs &amp; Summary'!$D$7)^AA$29))),((_xlfn.WEIBULL.DIST(AA$29,$L90,$K90,FALSE)*($R90*(1-$E90)+$Q90*(1-$F90))*((1+'Inputs &amp; Summary'!$D$7)^AA$29))))))</f>
        <v>0</v>
      </c>
      <c r="AB90" s="114">
        <f>$D90*IF(AB$29&gt;'Inputs &amp; Summary'!$D$5,0,IF(AB$29&gt;VLOOKUP($G90,Lists!$J$17:$K$21,2),IF($M90=Lists!$H$3,IF($K90&lt;1,(($S90/$K90)*((1+'Inputs &amp; Summary'!$D$7)^AB$29)),((INT(AB$29/$K90)-INT((AB$29-1)/$K90))*$S90*((1+'Inputs &amp; Summary'!$D$7)^AB$29))),(_xlfn.WEIBULL.DIST(AB$29,$L90,$K90,FALSE)*$S90*((1+'Inputs &amp; Summary'!$D$7)^AB$29))),IF($M90=Lists!$H$3,IF($K90&lt;1,((($R90*(1-$E90)+$Q90*(1-$F90))/$K90)*((1+'Inputs &amp; Summary'!$D$7)^AB$29)),((INT(AB$29/$K90)-INT((AB$29-1)/$K90))*($R90*(1-$E90)+$Q90*(1-$F90))*((1+'Inputs &amp; Summary'!$D$7)^AB$29))),((_xlfn.WEIBULL.DIST(AB$29,$L90,$K90,FALSE)*($R90*(1-$E90)+$Q90*(1-$F90))*((1+'Inputs &amp; Summary'!$D$7)^AB$29))))))</f>
        <v>0</v>
      </c>
      <c r="AC90" s="114">
        <f>$D90*IF(AC$29&gt;'Inputs &amp; Summary'!$D$5,0,IF(AC$29&gt;VLOOKUP($G90,Lists!$J$17:$K$21,2),IF($M90=Lists!$H$3,IF($K90&lt;1,(($S90/$K90)*((1+'Inputs &amp; Summary'!$D$7)^AC$29)),((INT(AC$29/$K90)-INT((AC$29-1)/$K90))*$S90*((1+'Inputs &amp; Summary'!$D$7)^AC$29))),(_xlfn.WEIBULL.DIST(AC$29,$L90,$K90,FALSE)*$S90*((1+'Inputs &amp; Summary'!$D$7)^AC$29))),IF($M90=Lists!$H$3,IF($K90&lt;1,((($R90*(1-$E90)+$Q90*(1-$F90))/$K90)*((1+'Inputs &amp; Summary'!$D$7)^AC$29)),((INT(AC$29/$K90)-INT((AC$29-1)/$K90))*($R90*(1-$E90)+$Q90*(1-$F90))*((1+'Inputs &amp; Summary'!$D$7)^AC$29))),((_xlfn.WEIBULL.DIST(AC$29,$L90,$K90,FALSE)*($R90*(1-$E90)+$Q90*(1-$F90))*((1+'Inputs &amp; Summary'!$D$7)^AC$29))))))</f>
        <v>0</v>
      </c>
      <c r="AD90" s="114">
        <f>$D90*IF(AD$29&gt;'Inputs &amp; Summary'!$D$5,0,IF(AD$29&gt;VLOOKUP($G90,Lists!$J$17:$K$21,2),IF($M90=Lists!$H$3,IF($K90&lt;1,(($S90/$K90)*((1+'Inputs &amp; Summary'!$D$7)^AD$29)),((INT(AD$29/$K90)-INT((AD$29-1)/$K90))*$S90*((1+'Inputs &amp; Summary'!$D$7)^AD$29))),(_xlfn.WEIBULL.DIST(AD$29,$L90,$K90,FALSE)*$S90*((1+'Inputs &amp; Summary'!$D$7)^AD$29))),IF($M90=Lists!$H$3,IF($K90&lt;1,((($R90*(1-$E90)+$Q90*(1-$F90))/$K90)*((1+'Inputs &amp; Summary'!$D$7)^AD$29)),((INT(AD$29/$K90)-INT((AD$29-1)/$K90))*($R90*(1-$E90)+$Q90*(1-$F90))*((1+'Inputs &amp; Summary'!$D$7)^AD$29))),((_xlfn.WEIBULL.DIST(AD$29,$L90,$K90,FALSE)*($R90*(1-$E90)+$Q90*(1-$F90))*((1+'Inputs &amp; Summary'!$D$7)^AD$29))))))</f>
        <v>0</v>
      </c>
      <c r="AE90" s="114">
        <f>$D90*IF(AE$29&gt;'Inputs &amp; Summary'!$D$5,0,IF(AE$29&gt;VLOOKUP($G90,Lists!$J$17:$K$21,2),IF($M90=Lists!$H$3,IF($K90&lt;1,(($S90/$K90)*((1+'Inputs &amp; Summary'!$D$7)^AE$29)),((INT(AE$29/$K90)-INT((AE$29-1)/$K90))*$S90*((1+'Inputs &amp; Summary'!$D$7)^AE$29))),(_xlfn.WEIBULL.DIST(AE$29,$L90,$K90,FALSE)*$S90*((1+'Inputs &amp; Summary'!$D$7)^AE$29))),IF($M90=Lists!$H$3,IF($K90&lt;1,((($R90*(1-$E90)+$Q90*(1-$F90))/$K90)*((1+'Inputs &amp; Summary'!$D$7)^AE$29)),((INT(AE$29/$K90)-INT((AE$29-1)/$K90))*($R90*(1-$E90)+$Q90*(1-$F90))*((1+'Inputs &amp; Summary'!$D$7)^AE$29))),((_xlfn.WEIBULL.DIST(AE$29,$L90,$K90,FALSE)*($R90*(1-$E90)+$Q90*(1-$F90))*((1+'Inputs &amp; Summary'!$D$7)^AE$29))))))</f>
        <v>0</v>
      </c>
      <c r="AF90" s="114">
        <f>$D90*IF(AF$29&gt;'Inputs &amp; Summary'!$D$5,0,IF(AF$29&gt;VLOOKUP($G90,Lists!$J$17:$K$21,2),IF($M90=Lists!$H$3,IF($K90&lt;1,(($S90/$K90)*((1+'Inputs &amp; Summary'!$D$7)^AF$29)),((INT(AF$29/$K90)-INT((AF$29-1)/$K90))*$S90*((1+'Inputs &amp; Summary'!$D$7)^AF$29))),(_xlfn.WEIBULL.DIST(AF$29,$L90,$K90,FALSE)*$S90*((1+'Inputs &amp; Summary'!$D$7)^AF$29))),IF($M90=Lists!$H$3,IF($K90&lt;1,((($R90*(1-$E90)+$Q90*(1-$F90))/$K90)*((1+'Inputs &amp; Summary'!$D$7)^AF$29)),((INT(AF$29/$K90)-INT((AF$29-1)/$K90))*($R90*(1-$E90)+$Q90*(1-$F90))*((1+'Inputs &amp; Summary'!$D$7)^AF$29))),((_xlfn.WEIBULL.DIST(AF$29,$L90,$K90,FALSE)*($R90*(1-$E90)+$Q90*(1-$F90))*((1+'Inputs &amp; Summary'!$D$7)^AF$29))))))</f>
        <v>0</v>
      </c>
      <c r="AG90" s="114">
        <f>$D90*IF(AG$29&gt;'Inputs &amp; Summary'!$D$5,0,IF(AG$29&gt;VLOOKUP($G90,Lists!$J$17:$K$21,2),IF($M90=Lists!$H$3,IF($K90&lt;1,(($S90/$K90)*((1+'Inputs &amp; Summary'!$D$7)^AG$29)),((INT(AG$29/$K90)-INT((AG$29-1)/$K90))*$S90*((1+'Inputs &amp; Summary'!$D$7)^AG$29))),(_xlfn.WEIBULL.DIST(AG$29,$L90,$K90,FALSE)*$S90*((1+'Inputs &amp; Summary'!$D$7)^AG$29))),IF($M90=Lists!$H$3,IF($K90&lt;1,((($R90*(1-$E90)+$Q90*(1-$F90))/$K90)*((1+'Inputs &amp; Summary'!$D$7)^AG$29)),((INT(AG$29/$K90)-INT((AG$29-1)/$K90))*($R90*(1-$E90)+$Q90*(1-$F90))*((1+'Inputs &amp; Summary'!$D$7)^AG$29))),((_xlfn.WEIBULL.DIST(AG$29,$L90,$K90,FALSE)*($R90*(1-$E90)+$Q90*(1-$F90))*((1+'Inputs &amp; Summary'!$D$7)^AG$29))))))</f>
        <v>0</v>
      </c>
      <c r="AH90" s="114">
        <f>$D90*IF(AH$29&gt;'Inputs &amp; Summary'!$D$5,0,IF(AH$29&gt;VLOOKUP($G90,Lists!$J$17:$K$21,2),IF($M90=Lists!$H$3,IF($K90&lt;1,(($S90/$K90)*((1+'Inputs &amp; Summary'!$D$7)^AH$29)),((INT(AH$29/$K90)-INT((AH$29-1)/$K90))*$S90*((1+'Inputs &amp; Summary'!$D$7)^AH$29))),(_xlfn.WEIBULL.DIST(AH$29,$L90,$K90,FALSE)*$S90*((1+'Inputs &amp; Summary'!$D$7)^AH$29))),IF($M90=Lists!$H$3,IF($K90&lt;1,((($R90*(1-$E90)+$Q90*(1-$F90))/$K90)*((1+'Inputs &amp; Summary'!$D$7)^AH$29)),((INT(AH$29/$K90)-INT((AH$29-1)/$K90))*($R90*(1-$E90)+$Q90*(1-$F90))*((1+'Inputs &amp; Summary'!$D$7)^AH$29))),((_xlfn.WEIBULL.DIST(AH$29,$L90,$K90,FALSE)*($R90*(1-$E90)+$Q90*(1-$F90))*((1+'Inputs &amp; Summary'!$D$7)^AH$29))))))</f>
        <v>0</v>
      </c>
      <c r="AI90" s="114">
        <f>$D90*IF(AI$29&gt;'Inputs &amp; Summary'!$D$5,0,IF(AI$29&gt;VLOOKUP($G90,Lists!$J$17:$K$21,2),IF($M90=Lists!$H$3,IF($K90&lt;1,(($S90/$K90)*((1+'Inputs &amp; Summary'!$D$7)^AI$29)),((INT(AI$29/$K90)-INT((AI$29-1)/$K90))*$S90*((1+'Inputs &amp; Summary'!$D$7)^AI$29))),(_xlfn.WEIBULL.DIST(AI$29,$L90,$K90,FALSE)*$S90*((1+'Inputs &amp; Summary'!$D$7)^AI$29))),IF($M90=Lists!$H$3,IF($K90&lt;1,((($R90*(1-$E90)+$Q90*(1-$F90))/$K90)*((1+'Inputs &amp; Summary'!$D$7)^AI$29)),((INT(AI$29/$K90)-INT((AI$29-1)/$K90))*($R90*(1-$E90)+$Q90*(1-$F90))*((1+'Inputs &amp; Summary'!$D$7)^AI$29))),((_xlfn.WEIBULL.DIST(AI$29,$L90,$K90,FALSE)*($R90*(1-$E90)+$Q90*(1-$F90))*((1+'Inputs &amp; Summary'!$D$7)^AI$29))))))</f>
        <v>0</v>
      </c>
      <c r="AJ90" s="114">
        <f>$D90*IF(AJ$29&gt;'Inputs &amp; Summary'!$D$5,0,IF(AJ$29&gt;VLOOKUP($G90,Lists!$J$17:$K$21,2),IF($M90=Lists!$H$3,IF($K90&lt;1,(($S90/$K90)*((1+'Inputs &amp; Summary'!$D$7)^AJ$29)),((INT(AJ$29/$K90)-INT((AJ$29-1)/$K90))*$S90*((1+'Inputs &amp; Summary'!$D$7)^AJ$29))),(_xlfn.WEIBULL.DIST(AJ$29,$L90,$K90,FALSE)*$S90*((1+'Inputs &amp; Summary'!$D$7)^AJ$29))),IF($M90=Lists!$H$3,IF($K90&lt;1,((($R90*(1-$E90)+$Q90*(1-$F90))/$K90)*((1+'Inputs &amp; Summary'!$D$7)^AJ$29)),((INT(AJ$29/$K90)-INT((AJ$29-1)/$K90))*($R90*(1-$E90)+$Q90*(1-$F90))*((1+'Inputs &amp; Summary'!$D$7)^AJ$29))),((_xlfn.WEIBULL.DIST(AJ$29,$L90,$K90,FALSE)*($R90*(1-$E90)+$Q90*(1-$F90))*((1+'Inputs &amp; Summary'!$D$7)^AJ$29))))))</f>
        <v>0</v>
      </c>
      <c r="AK90" s="114">
        <f>$D90*IF(AK$29&gt;'Inputs &amp; Summary'!$D$5,0,IF(AK$29&gt;VLOOKUP($G90,Lists!$J$17:$K$21,2),IF($M90=Lists!$H$3,IF($K90&lt;1,(($S90/$K90)*((1+'Inputs &amp; Summary'!$D$7)^AK$29)),((INT(AK$29/$K90)-INT((AK$29-1)/$K90))*$S90*((1+'Inputs &amp; Summary'!$D$7)^AK$29))),(_xlfn.WEIBULL.DIST(AK$29,$L90,$K90,FALSE)*$S90*((1+'Inputs &amp; Summary'!$D$7)^AK$29))),IF($M90=Lists!$H$3,IF($K90&lt;1,((($R90*(1-$E90)+$Q90*(1-$F90))/$K90)*((1+'Inputs &amp; Summary'!$D$7)^AK$29)),((INT(AK$29/$K90)-INT((AK$29-1)/$K90))*($R90*(1-$E90)+$Q90*(1-$F90))*((1+'Inputs &amp; Summary'!$D$7)^AK$29))),((_xlfn.WEIBULL.DIST(AK$29,$L90,$K90,FALSE)*($R90*(1-$E90)+$Q90*(1-$F90))*((1+'Inputs &amp; Summary'!$D$7)^AK$29))))))</f>
        <v>0</v>
      </c>
      <c r="AL90" s="114">
        <f>$D90*IF(AL$29&gt;'Inputs &amp; Summary'!$D$5,0,IF(AL$29&gt;VLOOKUP($G90,Lists!$J$17:$K$21,2),IF($M90=Lists!$H$3,IF($K90&lt;1,(($S90/$K90)*((1+'Inputs &amp; Summary'!$D$7)^AL$29)),((INT(AL$29/$K90)-INT((AL$29-1)/$K90))*$S90*((1+'Inputs &amp; Summary'!$D$7)^AL$29))),(_xlfn.WEIBULL.DIST(AL$29,$L90,$K90,FALSE)*$S90*((1+'Inputs &amp; Summary'!$D$7)^AL$29))),IF($M90=Lists!$H$3,IF($K90&lt;1,((($R90*(1-$E90)+$Q90*(1-$F90))/$K90)*((1+'Inputs &amp; Summary'!$D$7)^AL$29)),((INT(AL$29/$K90)-INT((AL$29-1)/$K90))*($R90*(1-$E90)+$Q90*(1-$F90))*((1+'Inputs &amp; Summary'!$D$7)^AL$29))),((_xlfn.WEIBULL.DIST(AL$29,$L90,$K90,FALSE)*($R90*(1-$E90)+$Q90*(1-$F90))*((1+'Inputs &amp; Summary'!$D$7)^AL$29))))))</f>
        <v>0</v>
      </c>
      <c r="AM90" s="114">
        <f>$D90*IF(AM$29&gt;'Inputs &amp; Summary'!$D$5,0,IF(AM$29&gt;VLOOKUP($G90,Lists!$J$17:$K$21,2),IF($M90=Lists!$H$3,IF($K90&lt;1,(($S90/$K90)*((1+'Inputs &amp; Summary'!$D$7)^AM$29)),((INT(AM$29/$K90)-INT((AM$29-1)/$K90))*$S90*((1+'Inputs &amp; Summary'!$D$7)^AM$29))),(_xlfn.WEIBULL.DIST(AM$29,$L90,$K90,FALSE)*$S90*((1+'Inputs &amp; Summary'!$D$7)^AM$29))),IF($M90=Lists!$H$3,IF($K90&lt;1,((($R90*(1-$E90)+$Q90*(1-$F90))/$K90)*((1+'Inputs &amp; Summary'!$D$7)^AM$29)),((INT(AM$29/$K90)-INT((AM$29-1)/$K90))*($R90*(1-$E90)+$Q90*(1-$F90))*((1+'Inputs &amp; Summary'!$D$7)^AM$29))),((_xlfn.WEIBULL.DIST(AM$29,$L90,$K90,FALSE)*($R90*(1-$E90)+$Q90*(1-$F90))*((1+'Inputs &amp; Summary'!$D$7)^AM$29))))))</f>
        <v>0</v>
      </c>
      <c r="AN90" s="114">
        <f>$D90*IF(AN$29&gt;'Inputs &amp; Summary'!$D$5,0,IF(AN$29&gt;VLOOKUP($G90,Lists!$J$17:$K$21,2),IF($M90=Lists!$H$3,IF($K90&lt;1,(($S90/$K90)*((1+'Inputs &amp; Summary'!$D$7)^AN$29)),((INT(AN$29/$K90)-INT((AN$29-1)/$K90))*$S90*((1+'Inputs &amp; Summary'!$D$7)^AN$29))),(_xlfn.WEIBULL.DIST(AN$29,$L90,$K90,FALSE)*$S90*((1+'Inputs &amp; Summary'!$D$7)^AN$29))),IF($M90=Lists!$H$3,IF($K90&lt;1,((($R90*(1-$E90)+$Q90*(1-$F90))/$K90)*((1+'Inputs &amp; Summary'!$D$7)^AN$29)),((INT(AN$29/$K90)-INT((AN$29-1)/$K90))*($R90*(1-$E90)+$Q90*(1-$F90))*((1+'Inputs &amp; Summary'!$D$7)^AN$29))),((_xlfn.WEIBULL.DIST(AN$29,$L90,$K90,FALSE)*($R90*(1-$E90)+$Q90*(1-$F90))*((1+'Inputs &amp; Summary'!$D$7)^AN$29))))))</f>
        <v>0</v>
      </c>
      <c r="AO90" s="114">
        <f>$D90*IF(AO$29&gt;'Inputs &amp; Summary'!$D$5,0,IF(AO$29&gt;VLOOKUP($G90,Lists!$J$17:$K$21,2),IF($M90=Lists!$H$3,IF($K90&lt;1,(($S90/$K90)*((1+'Inputs &amp; Summary'!$D$7)^AO$29)),((INT(AO$29/$K90)-INT((AO$29-1)/$K90))*$S90*((1+'Inputs &amp; Summary'!$D$7)^AO$29))),(_xlfn.WEIBULL.DIST(AO$29,$L90,$K90,FALSE)*$S90*((1+'Inputs &amp; Summary'!$D$7)^AO$29))),IF($M90=Lists!$H$3,IF($K90&lt;1,((($R90*(1-$E90)+$Q90*(1-$F90))/$K90)*((1+'Inputs &amp; Summary'!$D$7)^AO$29)),((INT(AO$29/$K90)-INT((AO$29-1)/$K90))*($R90*(1-$E90)+$Q90*(1-$F90))*((1+'Inputs &amp; Summary'!$D$7)^AO$29))),((_xlfn.WEIBULL.DIST(AO$29,$L90,$K90,FALSE)*($R90*(1-$E90)+$Q90*(1-$F90))*((1+'Inputs &amp; Summary'!$D$7)^AO$29))))))</f>
        <v>0</v>
      </c>
      <c r="AP90" s="114">
        <f>$D90*IF(AP$29&gt;'Inputs &amp; Summary'!$D$5,0,IF(AP$29&gt;VLOOKUP($G90,Lists!$J$17:$K$21,2),IF($M90=Lists!$H$3,IF($K90&lt;1,(($S90/$K90)*((1+'Inputs &amp; Summary'!$D$7)^AP$29)),((INT(AP$29/$K90)-INT((AP$29-1)/$K90))*$S90*((1+'Inputs &amp; Summary'!$D$7)^AP$29))),(_xlfn.WEIBULL.DIST(AP$29,$L90,$K90,FALSE)*$S90*((1+'Inputs &amp; Summary'!$D$7)^AP$29))),IF($M90=Lists!$H$3,IF($K90&lt;1,((($R90*(1-$E90)+$Q90*(1-$F90))/$K90)*((1+'Inputs &amp; Summary'!$D$7)^AP$29)),((INT(AP$29/$K90)-INT((AP$29-1)/$K90))*($R90*(1-$E90)+$Q90*(1-$F90))*((1+'Inputs &amp; Summary'!$D$7)^AP$29))),((_xlfn.WEIBULL.DIST(AP$29,$L90,$K90,FALSE)*($R90*(1-$E90)+$Q90*(1-$F90))*((1+'Inputs &amp; Summary'!$D$7)^AP$29))))))</f>
        <v>0</v>
      </c>
      <c r="AQ90" s="114">
        <f>$D90*IF(AQ$29&gt;'Inputs &amp; Summary'!$D$5,0,IF(AQ$29&gt;VLOOKUP($G90,Lists!$J$17:$K$21,2),IF($M90=Lists!$H$3,IF($K90&lt;1,(($S90/$K90)*((1+'Inputs &amp; Summary'!$D$7)^AQ$29)),((INT(AQ$29/$K90)-INT((AQ$29-1)/$K90))*$S90*((1+'Inputs &amp; Summary'!$D$7)^AQ$29))),(_xlfn.WEIBULL.DIST(AQ$29,$L90,$K90,FALSE)*$S90*((1+'Inputs &amp; Summary'!$D$7)^AQ$29))),IF($M90=Lists!$H$3,IF($K90&lt;1,((($R90*(1-$E90)+$Q90*(1-$F90))/$K90)*((1+'Inputs &amp; Summary'!$D$7)^AQ$29)),((INT(AQ$29/$K90)-INT((AQ$29-1)/$K90))*($R90*(1-$E90)+$Q90*(1-$F90))*((1+'Inputs &amp; Summary'!$D$7)^AQ$29))),((_xlfn.WEIBULL.DIST(AQ$29,$L90,$K90,FALSE)*($R90*(1-$E90)+$Q90*(1-$F90))*((1+'Inputs &amp; Summary'!$D$7)^AQ$29))))))</f>
        <v>0</v>
      </c>
      <c r="AR90" s="114">
        <f>$D90*IF(AR$29&gt;'Inputs &amp; Summary'!$D$5,0,IF(AR$29&gt;VLOOKUP($G90,Lists!$J$17:$K$21,2),IF($M90=Lists!$H$3,IF($K90&lt;1,(($S90/$K90)*((1+'Inputs &amp; Summary'!$D$7)^AR$29)),((INT(AR$29/$K90)-INT((AR$29-1)/$K90))*$S90*((1+'Inputs &amp; Summary'!$D$7)^AR$29))),(_xlfn.WEIBULL.DIST(AR$29,$L90,$K90,FALSE)*$S90*((1+'Inputs &amp; Summary'!$D$7)^AR$29))),IF($M90=Lists!$H$3,IF($K90&lt;1,((($R90*(1-$E90)+$Q90*(1-$F90))/$K90)*((1+'Inputs &amp; Summary'!$D$7)^AR$29)),((INT(AR$29/$K90)-INT((AR$29-1)/$K90))*($R90*(1-$E90)+$Q90*(1-$F90))*((1+'Inputs &amp; Summary'!$D$7)^AR$29))),((_xlfn.WEIBULL.DIST(AR$29,$L90,$K90,FALSE)*($R90*(1-$E90)+$Q90*(1-$F90))*((1+'Inputs &amp; Summary'!$D$7)^AR$29))))))</f>
        <v>0</v>
      </c>
      <c r="AS90" s="114">
        <f>$D90*IF(AS$29&gt;'Inputs &amp; Summary'!$D$5,0,IF(AS$29&gt;VLOOKUP($G90,Lists!$J$17:$K$21,2),IF($M90=Lists!$H$3,IF($K90&lt;1,(($S90/$K90)*((1+'Inputs &amp; Summary'!$D$7)^AS$29)),((INT(AS$29/$K90)-INT((AS$29-1)/$K90))*$S90*((1+'Inputs &amp; Summary'!$D$7)^AS$29))),(_xlfn.WEIBULL.DIST(AS$29,$L90,$K90,FALSE)*$S90*((1+'Inputs &amp; Summary'!$D$7)^AS$29))),IF($M90=Lists!$H$3,IF($K90&lt;1,((($R90*(1-$E90)+$Q90*(1-$F90))/$K90)*((1+'Inputs &amp; Summary'!$D$7)^AS$29)),((INT(AS$29/$K90)-INT((AS$29-1)/$K90))*($R90*(1-$E90)+$Q90*(1-$F90))*((1+'Inputs &amp; Summary'!$D$7)^AS$29))),((_xlfn.WEIBULL.DIST(AS$29,$L90,$K90,FALSE)*($R90*(1-$E90)+$Q90*(1-$F90))*((1+'Inputs &amp; Summary'!$D$7)^AS$29))))))</f>
        <v>0</v>
      </c>
      <c r="AT90" s="114">
        <f>$D90*IF(AT$29&gt;'Inputs &amp; Summary'!$D$5,0,IF(AT$29&gt;VLOOKUP($G90,Lists!$J$17:$K$21,2),IF($M90=Lists!$H$3,IF($K90&lt;1,(($S90/$K90)*((1+'Inputs &amp; Summary'!$D$7)^AT$29)),((INT(AT$29/$K90)-INT((AT$29-1)/$K90))*$S90*((1+'Inputs &amp; Summary'!$D$7)^AT$29))),(_xlfn.WEIBULL.DIST(AT$29,$L90,$K90,FALSE)*$S90*((1+'Inputs &amp; Summary'!$D$7)^AT$29))),IF($M90=Lists!$H$3,IF($K90&lt;1,((($R90*(1-$E90)+$Q90*(1-$F90))/$K90)*((1+'Inputs &amp; Summary'!$D$7)^AT$29)),((INT(AT$29/$K90)-INT((AT$29-1)/$K90))*($R90*(1-$E90)+$Q90*(1-$F90))*((1+'Inputs &amp; Summary'!$D$7)^AT$29))),((_xlfn.WEIBULL.DIST(AT$29,$L90,$K90,FALSE)*($R90*(1-$E90)+$Q90*(1-$F90))*((1+'Inputs &amp; Summary'!$D$7)^AT$29))))))</f>
        <v>0</v>
      </c>
      <c r="AU90" s="114">
        <f>$D90*IF(AU$29&gt;'Inputs &amp; Summary'!$D$5,0,IF(AU$29&gt;VLOOKUP($G90,Lists!$J$17:$K$21,2),IF($M90=Lists!$H$3,IF($K90&lt;1,(($S90/$K90)*((1+'Inputs &amp; Summary'!$D$7)^AU$29)),((INT(AU$29/$K90)-INT((AU$29-1)/$K90))*$S90*((1+'Inputs &amp; Summary'!$D$7)^AU$29))),(_xlfn.WEIBULL.DIST(AU$29,$L90,$K90,FALSE)*$S90*((1+'Inputs &amp; Summary'!$D$7)^AU$29))),IF($M90=Lists!$H$3,IF($K90&lt;1,((($R90*(1-$E90)+$Q90*(1-$F90))/$K90)*((1+'Inputs &amp; Summary'!$D$7)^AU$29)),((INT(AU$29/$K90)-INT((AU$29-1)/$K90))*($R90*(1-$E90)+$Q90*(1-$F90))*((1+'Inputs &amp; Summary'!$D$7)^AU$29))),((_xlfn.WEIBULL.DIST(AU$29,$L90,$K90,FALSE)*($R90*(1-$E90)+$Q90*(1-$F90))*((1+'Inputs &amp; Summary'!$D$7)^AU$29))))))</f>
        <v>0</v>
      </c>
      <c r="AV90" s="114">
        <f>$D90*IF(AV$29&gt;'Inputs &amp; Summary'!$D$5,0,IF(AV$29&gt;VLOOKUP($G90,Lists!$J$17:$K$21,2),IF($M90=Lists!$H$3,IF($K90&lt;1,(($S90/$K90)*((1+'Inputs &amp; Summary'!$D$7)^AV$29)),((INT(AV$29/$K90)-INT((AV$29-1)/$K90))*$S90*((1+'Inputs &amp; Summary'!$D$7)^AV$29))),(_xlfn.WEIBULL.DIST(AV$29,$L90,$K90,FALSE)*$S90*((1+'Inputs &amp; Summary'!$D$7)^AV$29))),IF($M90=Lists!$H$3,IF($K90&lt;1,((($R90*(1-$E90)+$Q90*(1-$F90))/$K90)*((1+'Inputs &amp; Summary'!$D$7)^AV$29)),((INT(AV$29/$K90)-INT((AV$29-1)/$K90))*($R90*(1-$E90)+$Q90*(1-$F90))*((1+'Inputs &amp; Summary'!$D$7)^AV$29))),((_xlfn.WEIBULL.DIST(AV$29,$L90,$K90,FALSE)*($R90*(1-$E90)+$Q90*(1-$F90))*((1+'Inputs &amp; Summary'!$D$7)^AV$29))))))</f>
        <v>0</v>
      </c>
      <c r="AW90" s="114">
        <f>$D90*IF(AW$29&gt;'Inputs &amp; Summary'!$D$5,0,IF(AW$29&gt;VLOOKUP($G90,Lists!$J$17:$K$21,2),IF($M90=Lists!$H$3,IF($K90&lt;1,(($S90/$K90)*((1+'Inputs &amp; Summary'!$D$7)^AW$29)),((INT(AW$29/$K90)-INT((AW$29-1)/$K90))*$S90*((1+'Inputs &amp; Summary'!$D$7)^AW$29))),(_xlfn.WEIBULL.DIST(AW$29,$L90,$K90,FALSE)*$S90*((1+'Inputs &amp; Summary'!$D$7)^AW$29))),IF($M90=Lists!$H$3,IF($K90&lt;1,((($R90*(1-$E90)+$Q90*(1-$F90))/$K90)*((1+'Inputs &amp; Summary'!$D$7)^AW$29)),((INT(AW$29/$K90)-INT((AW$29-1)/$K90))*($R90*(1-$E90)+$Q90*(1-$F90))*((1+'Inputs &amp; Summary'!$D$7)^AW$29))),((_xlfn.WEIBULL.DIST(AW$29,$L90,$K90,FALSE)*($R90*(1-$E90)+$Q90*(1-$F90))*((1+'Inputs &amp; Summary'!$D$7)^AW$29))))))</f>
        <v>0</v>
      </c>
      <c r="AX90" s="114">
        <f>$D90*IF(AX$29&gt;'Inputs &amp; Summary'!$D$5,0,IF(AX$29&gt;VLOOKUP($G90,Lists!$J$17:$K$21,2),IF($M90=Lists!$H$3,IF($K90&lt;1,(($S90/$K90)*((1+'Inputs &amp; Summary'!$D$7)^AX$29)),((INT(AX$29/$K90)-INT((AX$29-1)/$K90))*$S90*((1+'Inputs &amp; Summary'!$D$7)^AX$29))),(_xlfn.WEIBULL.DIST(AX$29,$L90,$K90,FALSE)*$S90*((1+'Inputs &amp; Summary'!$D$7)^AX$29))),IF($M90=Lists!$H$3,IF($K90&lt;1,((($R90*(1-$E90)+$Q90*(1-$F90))/$K90)*((1+'Inputs &amp; Summary'!$D$7)^AX$29)),((INT(AX$29/$K90)-INT((AX$29-1)/$K90))*($R90*(1-$E90)+$Q90*(1-$F90))*((1+'Inputs &amp; Summary'!$D$7)^AX$29))),((_xlfn.WEIBULL.DIST(AX$29,$L90,$K90,FALSE)*($R90*(1-$E90)+$Q90*(1-$F90))*((1+'Inputs &amp; Summary'!$D$7)^AX$29))))))</f>
        <v>0</v>
      </c>
      <c r="AY90" s="114">
        <f>$D90*IF(AY$29&gt;'Inputs &amp; Summary'!$D$5,0,IF(AY$29&gt;VLOOKUP($G90,Lists!$J$17:$K$21,2),IF($M90=Lists!$H$3,IF($K90&lt;1,(($S90/$K90)*((1+'Inputs &amp; Summary'!$D$7)^AY$29)),((INT(AY$29/$K90)-INT((AY$29-1)/$K90))*$S90*((1+'Inputs &amp; Summary'!$D$7)^AY$29))),(_xlfn.WEIBULL.DIST(AY$29,$L90,$K90,FALSE)*$S90*((1+'Inputs &amp; Summary'!$D$7)^AY$29))),IF($M90=Lists!$H$3,IF($K90&lt;1,((($R90*(1-$E90)+$Q90*(1-$F90))/$K90)*((1+'Inputs &amp; Summary'!$D$7)^AY$29)),((INT(AY$29/$K90)-INT((AY$29-1)/$K90))*($R90*(1-$E90)+$Q90*(1-$F90))*((1+'Inputs &amp; Summary'!$D$7)^AY$29))),((_xlfn.WEIBULL.DIST(AY$29,$L90,$K90,FALSE)*($R90*(1-$E90)+$Q90*(1-$F90))*((1+'Inputs &amp; Summary'!$D$7)^AY$29))))))</f>
        <v>0</v>
      </c>
      <c r="AZ90" s="114">
        <f>$D90*IF(AZ$29&gt;'Inputs &amp; Summary'!$D$5,0,IF(AZ$29&gt;VLOOKUP($G90,Lists!$J$17:$K$21,2),IF($M90=Lists!$H$3,IF($K90&lt;1,(($S90/$K90)*((1+'Inputs &amp; Summary'!$D$7)^AZ$29)),((INT(AZ$29/$K90)-INT((AZ$29-1)/$K90))*$S90*((1+'Inputs &amp; Summary'!$D$7)^AZ$29))),(_xlfn.WEIBULL.DIST(AZ$29,$L90,$K90,FALSE)*$S90*((1+'Inputs &amp; Summary'!$D$7)^AZ$29))),IF($M90=Lists!$H$3,IF($K90&lt;1,((($R90*(1-$E90)+$Q90*(1-$F90))/$K90)*((1+'Inputs &amp; Summary'!$D$7)^AZ$29)),((INT(AZ$29/$K90)-INT((AZ$29-1)/$K90))*($R90*(1-$E90)+$Q90*(1-$F90))*((1+'Inputs &amp; Summary'!$D$7)^AZ$29))),((_xlfn.WEIBULL.DIST(AZ$29,$L90,$K90,FALSE)*($R90*(1-$E90)+$Q90*(1-$F90))*((1+'Inputs &amp; Summary'!$D$7)^AZ$29))))))</f>
        <v>0</v>
      </c>
      <c r="BA90" s="114">
        <f>$D90*IF(BA$29&gt;'Inputs &amp; Summary'!$D$5,0,IF(BA$29&gt;VLOOKUP($G90,Lists!$J$17:$K$21,2),IF($M90=Lists!$H$3,IF($K90&lt;1,(($S90/$K90)*((1+'Inputs &amp; Summary'!$D$7)^BA$29)),((INT(BA$29/$K90)-INT((BA$29-1)/$K90))*$S90*((1+'Inputs &amp; Summary'!$D$7)^BA$29))),(_xlfn.WEIBULL.DIST(BA$29,$L90,$K90,FALSE)*$S90*((1+'Inputs &amp; Summary'!$D$7)^BA$29))),IF($M90=Lists!$H$3,IF($K90&lt;1,((($R90*(1-$E90)+$Q90*(1-$F90))/$K90)*((1+'Inputs &amp; Summary'!$D$7)^BA$29)),((INT(BA$29/$K90)-INT((BA$29-1)/$K90))*($R90*(1-$E90)+$Q90*(1-$F90))*((1+'Inputs &amp; Summary'!$D$7)^BA$29))),((_xlfn.WEIBULL.DIST(BA$29,$L90,$K90,FALSE)*($R90*(1-$E90)+$Q90*(1-$F90))*((1+'Inputs &amp; Summary'!$D$7)^BA$29))))))</f>
        <v>0</v>
      </c>
      <c r="BB90" s="114">
        <f>$D90*IF(BB$29&gt;'Inputs &amp; Summary'!$D$5,0,IF(BB$29&gt;VLOOKUP($G90,Lists!$J$17:$K$21,2),IF($M90=Lists!$H$3,IF($K90&lt;1,(($S90/$K90)*((1+'Inputs &amp; Summary'!$D$7)^BB$29)),((INT(BB$29/$K90)-INT((BB$29-1)/$K90))*$S90*((1+'Inputs &amp; Summary'!$D$7)^BB$29))),(_xlfn.WEIBULL.DIST(BB$29,$L90,$K90,FALSE)*$S90*((1+'Inputs &amp; Summary'!$D$7)^BB$29))),IF($M90=Lists!$H$3,IF($K90&lt;1,((($R90*(1-$E90)+$Q90*(1-$F90))/$K90)*((1+'Inputs &amp; Summary'!$D$7)^BB$29)),((INT(BB$29/$K90)-INT((BB$29-1)/$K90))*($R90*(1-$E90)+$Q90*(1-$F90))*((1+'Inputs &amp; Summary'!$D$7)^BB$29))),((_xlfn.WEIBULL.DIST(BB$29,$L90,$K90,FALSE)*($R90*(1-$E90)+$Q90*(1-$F90))*((1+'Inputs &amp; Summary'!$D$7)^BB$29))))))</f>
        <v>0</v>
      </c>
      <c r="BC90" s="114">
        <f>$D90*IF(BC$29&gt;'Inputs &amp; Summary'!$D$5,0,IF(BC$29&gt;VLOOKUP($G90,Lists!$J$17:$K$21,2),IF($M90=Lists!$H$3,IF($K90&lt;1,(($S90/$K90)*((1+'Inputs &amp; Summary'!$D$7)^BC$29)),((INT(BC$29/$K90)-INT((BC$29-1)/$K90))*$S90*((1+'Inputs &amp; Summary'!$D$7)^BC$29))),(_xlfn.WEIBULL.DIST(BC$29,$L90,$K90,FALSE)*$S90*((1+'Inputs &amp; Summary'!$D$7)^BC$29))),IF($M90=Lists!$H$3,IF($K90&lt;1,((($R90*(1-$E90)+$Q90*(1-$F90))/$K90)*((1+'Inputs &amp; Summary'!$D$7)^BC$29)),((INT(BC$29/$K90)-INT((BC$29-1)/$K90))*($R90*(1-$E90)+$Q90*(1-$F90))*((1+'Inputs &amp; Summary'!$D$7)^BC$29))),((_xlfn.WEIBULL.DIST(BC$29,$L90,$K90,FALSE)*($R90*(1-$E90)+$Q90*(1-$F90))*((1+'Inputs &amp; Summary'!$D$7)^BC$29))))))</f>
        <v>0</v>
      </c>
      <c r="BD90" s="114">
        <f>$D90*IF(BD$29&gt;'Inputs &amp; Summary'!$D$5,0,IF(BD$29&gt;VLOOKUP($G90,Lists!$J$17:$K$21,2),IF($M90=Lists!$H$3,IF($K90&lt;1,(($S90/$K90)*((1+'Inputs &amp; Summary'!$D$7)^BD$29)),((INT(BD$29/$K90)-INT((BD$29-1)/$K90))*$S90*((1+'Inputs &amp; Summary'!$D$7)^BD$29))),(_xlfn.WEIBULL.DIST(BD$29,$L90,$K90,FALSE)*$S90*((1+'Inputs &amp; Summary'!$D$7)^BD$29))),IF($M90=Lists!$H$3,IF($K90&lt;1,((($R90*(1-$E90)+$Q90*(1-$F90))/$K90)*((1+'Inputs &amp; Summary'!$D$7)^BD$29)),((INT(BD$29/$K90)-INT((BD$29-1)/$K90))*($R90*(1-$E90)+$Q90*(1-$F90))*((1+'Inputs &amp; Summary'!$D$7)^BD$29))),((_xlfn.WEIBULL.DIST(BD$29,$L90,$K90,FALSE)*($R90*(1-$E90)+$Q90*(1-$F90))*((1+'Inputs &amp; Summary'!$D$7)^BD$29))))))</f>
        <v>0</v>
      </c>
      <c r="BE90" s="114">
        <f>$D90*IF(BE$29&gt;'Inputs &amp; Summary'!$D$5,0,IF(BE$29&gt;VLOOKUP($G90,Lists!$J$17:$K$21,2),IF($M90=Lists!$H$3,IF($K90&lt;1,(($S90/$K90)*((1+'Inputs &amp; Summary'!$D$7)^BE$29)),((INT(BE$29/$K90)-INT((BE$29-1)/$K90))*$S90*((1+'Inputs &amp; Summary'!$D$7)^BE$29))),(_xlfn.WEIBULL.DIST(BE$29,$L90,$K90,FALSE)*$S90*((1+'Inputs &amp; Summary'!$D$7)^BE$29))),IF($M90=Lists!$H$3,IF($K90&lt;1,((($R90*(1-$E90)+$Q90*(1-$F90))/$K90)*((1+'Inputs &amp; Summary'!$D$7)^BE$29)),((INT(BE$29/$K90)-INT((BE$29-1)/$K90))*($R90*(1-$E90)+$Q90*(1-$F90))*((1+'Inputs &amp; Summary'!$D$7)^BE$29))),((_xlfn.WEIBULL.DIST(BE$29,$L90,$K90,FALSE)*($R90*(1-$E90)+$Q90*(1-$F90))*((1+'Inputs &amp; Summary'!$D$7)^BE$29))))))</f>
        <v>0</v>
      </c>
      <c r="BF90" s="114">
        <f>$D90*IF(BF$29&gt;'Inputs &amp; Summary'!$D$5,0,IF(BF$29&gt;VLOOKUP($G90,Lists!$J$17:$K$21,2),IF($M90=Lists!$H$3,IF($K90&lt;1,(($S90/$K90)*((1+'Inputs &amp; Summary'!$D$7)^BF$29)),((INT(BF$29/$K90)-INT((BF$29-1)/$K90))*$S90*((1+'Inputs &amp; Summary'!$D$7)^BF$29))),(_xlfn.WEIBULL.DIST(BF$29,$L90,$K90,FALSE)*$S90*((1+'Inputs &amp; Summary'!$D$7)^BF$29))),IF($M90=Lists!$H$3,IF($K90&lt;1,((($R90*(1-$E90)+$Q90*(1-$F90))/$K90)*((1+'Inputs &amp; Summary'!$D$7)^BF$29)),((INT(BF$29/$K90)-INT((BF$29-1)/$K90))*($R90*(1-$E90)+$Q90*(1-$F90))*((1+'Inputs &amp; Summary'!$D$7)^BF$29))),((_xlfn.WEIBULL.DIST(BF$29,$L90,$K90,FALSE)*($R90*(1-$E90)+$Q90*(1-$F90))*((1+'Inputs &amp; Summary'!$D$7)^BF$29))))))</f>
        <v>0</v>
      </c>
      <c r="BG90" s="114">
        <f>$D90*IF(BG$29&gt;'Inputs &amp; Summary'!$D$5,0,IF(BG$29&gt;VLOOKUP($G90,Lists!$J$17:$K$21,2),IF($M90=Lists!$H$3,IF($K90&lt;1,(($S90/$K90)*((1+'Inputs &amp; Summary'!$D$7)^BG$29)),((INT(BG$29/$K90)-INT((BG$29-1)/$K90))*$S90*((1+'Inputs &amp; Summary'!$D$7)^BG$29))),(_xlfn.WEIBULL.DIST(BG$29,$L90,$K90,FALSE)*$S90*((1+'Inputs &amp; Summary'!$D$7)^BG$29))),IF($M90=Lists!$H$3,IF($K90&lt;1,((($R90*(1-$E90)+$Q90*(1-$F90))/$K90)*((1+'Inputs &amp; Summary'!$D$7)^BG$29)),((INT(BG$29/$K90)-INT((BG$29-1)/$K90))*($R90*(1-$E90)+$Q90*(1-$F90))*((1+'Inputs &amp; Summary'!$D$7)^BG$29))),((_xlfn.WEIBULL.DIST(BG$29,$L90,$K90,FALSE)*($R90*(1-$E90)+$Q90*(1-$F90))*((1+'Inputs &amp; Summary'!$D$7)^BG$29))))))</f>
        <v>0</v>
      </c>
      <c r="BH90" s="114">
        <f>$D90*IF(BH$29&gt;'Inputs &amp; Summary'!$D$5,0,IF(BH$29&gt;VLOOKUP($G90,Lists!$J$17:$K$21,2),IF($M90=Lists!$H$3,IF($K90&lt;1,(($S90/$K90)*((1+'Inputs &amp; Summary'!$D$7)^BH$29)),((INT(BH$29/$K90)-INT((BH$29-1)/$K90))*$S90*((1+'Inputs &amp; Summary'!$D$7)^BH$29))),(_xlfn.WEIBULL.DIST(BH$29,$L90,$K90,FALSE)*$S90*((1+'Inputs &amp; Summary'!$D$7)^BH$29))),IF($M90=Lists!$H$3,IF($K90&lt;1,((($R90*(1-$E90)+$Q90*(1-$F90))/$K90)*((1+'Inputs &amp; Summary'!$D$7)^BH$29)),((INT(BH$29/$K90)-INT((BH$29-1)/$K90))*($R90*(1-$E90)+$Q90*(1-$F90))*((1+'Inputs &amp; Summary'!$D$7)^BH$29))),((_xlfn.WEIBULL.DIST(BH$29,$L90,$K90,FALSE)*($R90*(1-$E90)+$Q90*(1-$F90))*((1+'Inputs &amp; Summary'!$D$7)^BH$29))))))</f>
        <v>0</v>
      </c>
      <c r="BI90" s="114">
        <f>$D90*IF(BI$29&gt;'Inputs &amp; Summary'!$D$5,0,IF(BI$29&gt;VLOOKUP($G90,Lists!$J$17:$K$21,2),IF($M90=Lists!$H$3,IF($K90&lt;1,(($S90/$K90)*((1+'Inputs &amp; Summary'!$D$7)^BI$29)),((INT(BI$29/$K90)-INT((BI$29-1)/$K90))*$S90*((1+'Inputs &amp; Summary'!$D$7)^BI$29))),(_xlfn.WEIBULL.DIST(BI$29,$L90,$K90,FALSE)*$S90*((1+'Inputs &amp; Summary'!$D$7)^BI$29))),IF($M90=Lists!$H$3,IF($K90&lt;1,((($R90*(1-$E90)+$Q90*(1-$F90))/$K90)*((1+'Inputs &amp; Summary'!$D$7)^BI$29)),((INT(BI$29/$K90)-INT((BI$29-1)/$K90))*($R90*(1-$E90)+$Q90*(1-$F90))*((1+'Inputs &amp; Summary'!$D$7)^BI$29))),((_xlfn.WEIBULL.DIST(BI$29,$L90,$K90,FALSE)*($R90*(1-$E90)+$Q90*(1-$F90))*((1+'Inputs &amp; Summary'!$D$7)^BI$29))))))</f>
        <v>0</v>
      </c>
      <c r="BJ90" s="114">
        <f>$D90*IF(BJ$29&gt;'Inputs &amp; Summary'!$D$5,0,IF(BJ$29&gt;VLOOKUP($G90,Lists!$J$17:$K$21,2),IF($M90=Lists!$H$3,IF($K90&lt;1,(($S90/$K90)*((1+'Inputs &amp; Summary'!$D$7)^BJ$29)),((INT(BJ$29/$K90)-INT((BJ$29-1)/$K90))*$S90*((1+'Inputs &amp; Summary'!$D$7)^BJ$29))),(_xlfn.WEIBULL.DIST(BJ$29,$L90,$K90,FALSE)*$S90*((1+'Inputs &amp; Summary'!$D$7)^BJ$29))),IF($M90=Lists!$H$3,IF($K90&lt;1,((($R90*(1-$E90)+$Q90*(1-$F90))/$K90)*((1+'Inputs &amp; Summary'!$D$7)^BJ$29)),((INT(BJ$29/$K90)-INT((BJ$29-1)/$K90))*($R90*(1-$E90)+$Q90*(1-$F90))*((1+'Inputs &amp; Summary'!$D$7)^BJ$29))),((_xlfn.WEIBULL.DIST(BJ$29,$L90,$K90,FALSE)*($R90*(1-$E90)+$Q90*(1-$F90))*((1+'Inputs &amp; Summary'!$D$7)^BJ$29))))))</f>
        <v>0</v>
      </c>
      <c r="BK90" s="114">
        <f>$D90*IF(BK$29&gt;'Inputs &amp; Summary'!$D$5,0,IF(BK$29&gt;VLOOKUP($G90,Lists!$J$17:$K$21,2),IF($M90=Lists!$H$3,IF($K90&lt;1,(($S90/$K90)*((1+'Inputs &amp; Summary'!$D$7)^BK$29)),((INT(BK$29/$K90)-INT((BK$29-1)/$K90))*$S90*((1+'Inputs &amp; Summary'!$D$7)^BK$29))),(_xlfn.WEIBULL.DIST(BK$29,$L90,$K90,FALSE)*$S90*((1+'Inputs &amp; Summary'!$D$7)^BK$29))),IF($M90=Lists!$H$3,IF($K90&lt;1,((($R90*(1-$E90)+$Q90*(1-$F90))/$K90)*((1+'Inputs &amp; Summary'!$D$7)^BK$29)),((INT(BK$29/$K90)-INT((BK$29-1)/$K90))*($R90*(1-$E90)+$Q90*(1-$F90))*((1+'Inputs &amp; Summary'!$D$7)^BK$29))),((_xlfn.WEIBULL.DIST(BK$29,$L90,$K90,FALSE)*($R90*(1-$E90)+$Q90*(1-$F90))*((1+'Inputs &amp; Summary'!$D$7)^BK$29))))))</f>
        <v>0</v>
      </c>
      <c r="BL90" s="114">
        <f>$D90*IF(BL$29&gt;'Inputs &amp; Summary'!$D$5,0,IF(BL$29&gt;VLOOKUP($G90,Lists!$J$17:$K$21,2),IF($M90=Lists!$H$3,IF($K90&lt;1,(($S90/$K90)*((1+'Inputs &amp; Summary'!$D$7)^BL$29)),((INT(BL$29/$K90)-INT((BL$29-1)/$K90))*$S90*((1+'Inputs &amp; Summary'!$D$7)^BL$29))),(_xlfn.WEIBULL.DIST(BL$29,$L90,$K90,FALSE)*$S90*((1+'Inputs &amp; Summary'!$D$7)^BL$29))),IF($M90=Lists!$H$3,IF($K90&lt;1,((($R90*(1-$E90)+$Q90*(1-$F90))/$K90)*((1+'Inputs &amp; Summary'!$D$7)^BL$29)),((INT(BL$29/$K90)-INT((BL$29-1)/$K90))*($R90*(1-$E90)+$Q90*(1-$F90))*((1+'Inputs &amp; Summary'!$D$7)^BL$29))),((_xlfn.WEIBULL.DIST(BL$29,$L90,$K90,FALSE)*($R90*(1-$E90)+$Q90*(1-$F90))*((1+'Inputs &amp; Summary'!$D$7)^BL$29))))))</f>
        <v>0</v>
      </c>
    </row>
    <row r="91" spans="1:64" s="1" customFormat="1" x14ac:dyDescent="0.3">
      <c r="A91" s="79" t="s">
        <v>241</v>
      </c>
      <c r="B91" s="33" t="s">
        <v>152</v>
      </c>
      <c r="C91" s="33" t="s">
        <v>236</v>
      </c>
      <c r="D91" s="68">
        <v>1</v>
      </c>
      <c r="E91" s="68">
        <v>1</v>
      </c>
      <c r="F91" s="68">
        <v>1</v>
      </c>
      <c r="G91" s="213" t="s">
        <v>433</v>
      </c>
      <c r="H91" s="34" t="s">
        <v>287</v>
      </c>
      <c r="I91" s="34" t="s">
        <v>96</v>
      </c>
      <c r="J91" s="33">
        <f>VLOOKUP(I91,'Labor Rates'!$A$1:$B$16,2)</f>
        <v>14.423076923076923</v>
      </c>
      <c r="K91" s="35">
        <v>25</v>
      </c>
      <c r="L91" s="35">
        <v>1</v>
      </c>
      <c r="M91" s="36" t="s">
        <v>249</v>
      </c>
      <c r="N91" s="84">
        <f>'Inputs &amp; Summary'!$D$23</f>
        <v>103.04449648711943</v>
      </c>
      <c r="O91" s="35">
        <v>0.08</v>
      </c>
      <c r="P91" s="5">
        <v>1</v>
      </c>
      <c r="Q91" s="73">
        <f t="shared" si="11"/>
        <v>118.89749594667629</v>
      </c>
      <c r="R91" s="73">
        <f t="shared" si="12"/>
        <v>103.04449648711943</v>
      </c>
      <c r="S91" s="74">
        <f t="shared" si="13"/>
        <v>221.94199243379572</v>
      </c>
      <c r="T91" s="88"/>
      <c r="U91" s="80"/>
      <c r="V91" s="87">
        <f t="shared" si="14"/>
        <v>7.2300105368324363</v>
      </c>
      <c r="W91" s="87">
        <f>NPV('Inputs &amp; Summary'!$D$6,Y91:BL91)</f>
        <v>79.993936705337035</v>
      </c>
      <c r="X91" s="90">
        <f t="shared" si="15"/>
        <v>1.132994524220063E-3</v>
      </c>
      <c r="Y91" s="114">
        <f>$D91*IF(Y$29&gt;'Inputs &amp; Summary'!$D$5,0,IF(Y$29&gt;VLOOKUP($G91,Lists!$J$17:$K$21,2),IF($M91=Lists!$H$3,IF($K91&lt;1,(($S91/$K91)*((1+'Inputs &amp; Summary'!$D$7)^Y$29)),((INT(Y$29/$K91)-INT((Y$29-1)/$K91))*$S91*((1+'Inputs &amp; Summary'!$D$7)^Y$29))),(_xlfn.WEIBULL.DIST(Y$29,$L91,$K91,FALSE)*$S91*((1+'Inputs &amp; Summary'!$D$7)^Y$29))),IF($M91=Lists!$H$3,IF($K91&lt;1,((($R91*(1-$E91)+$Q91*(1-$F91))/$K91)*((1+'Inputs &amp; Summary'!$D$7)^Y$29)),((INT(Y$29/$K91)-INT((Y$29-1)/$K91))*($R91*(1-$E91)+$Q91*(1-$F91))*((1+'Inputs &amp; Summary'!$D$7)^Y$29))),((_xlfn.WEIBULL.DIST(Y$29,$L91,$K91,FALSE)*($R91*(1-$E91)+$Q91*(1-$F91))*((1+'Inputs &amp; Summary'!$D$7)^Y$29))))))</f>
        <v>8.7001725153404852</v>
      </c>
      <c r="Z91" s="114">
        <f>$D91*IF(Z$29&gt;'Inputs &amp; Summary'!$D$5,0,IF(Z$29&gt;VLOOKUP($G91,Lists!$J$17:$K$21,2),IF($M91=Lists!$H$3,IF($K91&lt;1,(($S91/$K91)*((1+'Inputs &amp; Summary'!$D$7)^Z$29)),((INT(Z$29/$K91)-INT((Z$29-1)/$K91))*$S91*((1+'Inputs &amp; Summary'!$D$7)^Z$29))),(_xlfn.WEIBULL.DIST(Z$29,$L91,$K91,FALSE)*$S91*((1+'Inputs &amp; Summary'!$D$7)^Z$29))),IF($M91=Lists!$H$3,IF($K91&lt;1,((($R91*(1-$E91)+$Q91*(1-$F91))/$K91)*((1+'Inputs &amp; Summary'!$D$7)^Z$29)),((INT(Z$29/$K91)-INT((Z$29-1)/$K91))*($R91*(1-$E91)+$Q91*(1-$F91))*((1+'Inputs &amp; Summary'!$D$7)^Z$29))),((_xlfn.WEIBULL.DIST(Z$29,$L91,$K91,FALSE)*($R91*(1-$E91)+$Q91*(1-$F91))*((1+'Inputs &amp; Summary'!$D$7)^Z$29))))))</f>
        <v>8.5262145489732895</v>
      </c>
      <c r="AA91" s="114">
        <f>$D91*IF(AA$29&gt;'Inputs &amp; Summary'!$D$5,0,IF(AA$29&gt;VLOOKUP($G91,Lists!$J$17:$K$21,2),IF($M91=Lists!$H$3,IF($K91&lt;1,(($S91/$K91)*((1+'Inputs &amp; Summary'!$D$7)^AA$29)),((INT(AA$29/$K91)-INT((AA$29-1)/$K91))*$S91*((1+'Inputs &amp; Summary'!$D$7)^AA$29))),(_xlfn.WEIBULL.DIST(AA$29,$L91,$K91,FALSE)*$S91*((1+'Inputs &amp; Summary'!$D$7)^AA$29))),IF($M91=Lists!$H$3,IF($K91&lt;1,((($R91*(1-$E91)+$Q91*(1-$F91))/$K91)*((1+'Inputs &amp; Summary'!$D$7)^AA$29)),((INT(AA$29/$K91)-INT((AA$29-1)/$K91))*($R91*(1-$E91)+$Q91*(1-$F91))*((1+'Inputs &amp; Summary'!$D$7)^AA$29))),((_xlfn.WEIBULL.DIST(AA$29,$L91,$K91,FALSE)*($R91*(1-$E91)+$Q91*(1-$F91))*((1+'Inputs &amp; Summary'!$D$7)^AA$29))))))</f>
        <v>8.3557348324924323</v>
      </c>
      <c r="AB91" s="114">
        <f>$D91*IF(AB$29&gt;'Inputs &amp; Summary'!$D$5,0,IF(AB$29&gt;VLOOKUP($G91,Lists!$J$17:$K$21,2),IF($M91=Lists!$H$3,IF($K91&lt;1,(($S91/$K91)*((1+'Inputs &amp; Summary'!$D$7)^AB$29)),((INT(AB$29/$K91)-INT((AB$29-1)/$K91))*$S91*((1+'Inputs &amp; Summary'!$D$7)^AB$29))),(_xlfn.WEIBULL.DIST(AB$29,$L91,$K91,FALSE)*$S91*((1+'Inputs &amp; Summary'!$D$7)^AB$29))),IF($M91=Lists!$H$3,IF($K91&lt;1,((($R91*(1-$E91)+$Q91*(1-$F91))/$K91)*((1+'Inputs &amp; Summary'!$D$7)^AB$29)),((INT(AB$29/$K91)-INT((AB$29-1)/$K91))*($R91*(1-$E91)+$Q91*(1-$F91))*((1+'Inputs &amp; Summary'!$D$7)^AB$29))),((_xlfn.WEIBULL.DIST(AB$29,$L91,$K91,FALSE)*($R91*(1-$E91)+$Q91*(1-$F91))*((1+'Inputs &amp; Summary'!$D$7)^AB$29))))))</f>
        <v>8.1886638190842547</v>
      </c>
      <c r="AC91" s="114">
        <f>$D91*IF(AC$29&gt;'Inputs &amp; Summary'!$D$5,0,IF(AC$29&gt;VLOOKUP($G91,Lists!$J$17:$K$21,2),IF($M91=Lists!$H$3,IF($K91&lt;1,(($S91/$K91)*((1+'Inputs &amp; Summary'!$D$7)^AC$29)),((INT(AC$29/$K91)-INT((AC$29-1)/$K91))*$S91*((1+'Inputs &amp; Summary'!$D$7)^AC$29))),(_xlfn.WEIBULL.DIST(AC$29,$L91,$K91,FALSE)*$S91*((1+'Inputs &amp; Summary'!$D$7)^AC$29))),IF($M91=Lists!$H$3,IF($K91&lt;1,((($R91*(1-$E91)+$Q91*(1-$F91))/$K91)*((1+'Inputs &amp; Summary'!$D$7)^AC$29)),((INT(AC$29/$K91)-INT((AC$29-1)/$K91))*($R91*(1-$E91)+$Q91*(1-$F91))*((1+'Inputs &amp; Summary'!$D$7)^AC$29))),((_xlfn.WEIBULL.DIST(AC$29,$L91,$K91,FALSE)*($R91*(1-$E91)+$Q91*(1-$F91))*((1+'Inputs &amp; Summary'!$D$7)^AC$29))))))</f>
        <v>8.0249333525077802</v>
      </c>
      <c r="AD91" s="114">
        <f>$D91*IF(AD$29&gt;'Inputs &amp; Summary'!$D$5,0,IF(AD$29&gt;VLOOKUP($G91,Lists!$J$17:$K$21,2),IF($M91=Lists!$H$3,IF($K91&lt;1,(($S91/$K91)*((1+'Inputs &amp; Summary'!$D$7)^AD$29)),((INT(AD$29/$K91)-INT((AD$29-1)/$K91))*$S91*((1+'Inputs &amp; Summary'!$D$7)^AD$29))),(_xlfn.WEIBULL.DIST(AD$29,$L91,$K91,FALSE)*$S91*((1+'Inputs &amp; Summary'!$D$7)^AD$29))),IF($M91=Lists!$H$3,IF($K91&lt;1,((($R91*(1-$E91)+$Q91*(1-$F91))/$K91)*((1+'Inputs &amp; Summary'!$D$7)^AD$29)),((INT(AD$29/$K91)-INT((AD$29-1)/$K91))*($R91*(1-$E91)+$Q91*(1-$F91))*((1+'Inputs &amp; Summary'!$D$7)^AD$29))),((_xlfn.WEIBULL.DIST(AD$29,$L91,$K91,FALSE)*($R91*(1-$E91)+$Q91*(1-$F91))*((1+'Inputs &amp; Summary'!$D$7)^AD$29))))))</f>
        <v>7.8644766392905394</v>
      </c>
      <c r="AE91" s="114">
        <f>$D91*IF(AE$29&gt;'Inputs &amp; Summary'!$D$5,0,IF(AE$29&gt;VLOOKUP($G91,Lists!$J$17:$K$21,2),IF($M91=Lists!$H$3,IF($K91&lt;1,(($S91/$K91)*((1+'Inputs &amp; Summary'!$D$7)^AE$29)),((INT(AE$29/$K91)-INT((AE$29-1)/$K91))*$S91*((1+'Inputs &amp; Summary'!$D$7)^AE$29))),(_xlfn.WEIBULL.DIST(AE$29,$L91,$K91,FALSE)*$S91*((1+'Inputs &amp; Summary'!$D$7)^AE$29))),IF($M91=Lists!$H$3,IF($K91&lt;1,((($R91*(1-$E91)+$Q91*(1-$F91))/$K91)*((1+'Inputs &amp; Summary'!$D$7)^AE$29)),((INT(AE$29/$K91)-INT((AE$29-1)/$K91))*($R91*(1-$E91)+$Q91*(1-$F91))*((1+'Inputs &amp; Summary'!$D$7)^AE$29))),((_xlfn.WEIBULL.DIST(AE$29,$L91,$K91,FALSE)*($R91*(1-$E91)+$Q91*(1-$F91))*((1+'Inputs &amp; Summary'!$D$7)^AE$29))))))</f>
        <v>7.7072282214803129</v>
      </c>
      <c r="AF91" s="114">
        <f>$D91*IF(AF$29&gt;'Inputs &amp; Summary'!$D$5,0,IF(AF$29&gt;VLOOKUP($G91,Lists!$J$17:$K$21,2),IF($M91=Lists!$H$3,IF($K91&lt;1,(($S91/$K91)*((1+'Inputs &amp; Summary'!$D$7)^AF$29)),((INT(AF$29/$K91)-INT((AF$29-1)/$K91))*$S91*((1+'Inputs &amp; Summary'!$D$7)^AF$29))),(_xlfn.WEIBULL.DIST(AF$29,$L91,$K91,FALSE)*$S91*((1+'Inputs &amp; Summary'!$D$7)^AF$29))),IF($M91=Lists!$H$3,IF($K91&lt;1,((($R91*(1-$E91)+$Q91*(1-$F91))/$K91)*((1+'Inputs &amp; Summary'!$D$7)^AF$29)),((INT(AF$29/$K91)-INT((AF$29-1)/$K91))*($R91*(1-$E91)+$Q91*(1-$F91))*((1+'Inputs &amp; Summary'!$D$7)^AF$29))),((_xlfn.WEIBULL.DIST(AF$29,$L91,$K91,FALSE)*($R91*(1-$E91)+$Q91*(1-$F91))*((1+'Inputs &amp; Summary'!$D$7)^AF$29))))))</f>
        <v>7.5531239499417282</v>
      </c>
      <c r="AG91" s="114">
        <f>$D91*IF(AG$29&gt;'Inputs &amp; Summary'!$D$5,0,IF(AG$29&gt;VLOOKUP($G91,Lists!$J$17:$K$21,2),IF($M91=Lists!$H$3,IF($K91&lt;1,(($S91/$K91)*((1+'Inputs &amp; Summary'!$D$7)^AG$29)),((INT(AG$29/$K91)-INT((AG$29-1)/$K91))*$S91*((1+'Inputs &amp; Summary'!$D$7)^AG$29))),(_xlfn.WEIBULL.DIST(AG$29,$L91,$K91,FALSE)*$S91*((1+'Inputs &amp; Summary'!$D$7)^AG$29))),IF($M91=Lists!$H$3,IF($K91&lt;1,((($R91*(1-$E91)+$Q91*(1-$F91))/$K91)*((1+'Inputs &amp; Summary'!$D$7)^AG$29)),((INT(AG$29/$K91)-INT((AG$29-1)/$K91))*($R91*(1-$E91)+$Q91*(1-$F91))*((1+'Inputs &amp; Summary'!$D$7)^AG$29))),((_xlfn.WEIBULL.DIST(AG$29,$L91,$K91,FALSE)*($R91*(1-$E91)+$Q91*(1-$F91))*((1+'Inputs &amp; Summary'!$D$7)^AG$29))))))</f>
        <v>7.4021009581867423</v>
      </c>
      <c r="AH91" s="114">
        <f>$D91*IF(AH$29&gt;'Inputs &amp; Summary'!$D$5,0,IF(AH$29&gt;VLOOKUP($G91,Lists!$J$17:$K$21,2),IF($M91=Lists!$H$3,IF($K91&lt;1,(($S91/$K91)*((1+'Inputs &amp; Summary'!$D$7)^AH$29)),((INT(AH$29/$K91)-INT((AH$29-1)/$K91))*$S91*((1+'Inputs &amp; Summary'!$D$7)^AH$29))),(_xlfn.WEIBULL.DIST(AH$29,$L91,$K91,FALSE)*$S91*((1+'Inputs &amp; Summary'!$D$7)^AH$29))),IF($M91=Lists!$H$3,IF($K91&lt;1,((($R91*(1-$E91)+$Q91*(1-$F91))/$K91)*((1+'Inputs &amp; Summary'!$D$7)^AH$29)),((INT(AH$29/$K91)-INT((AH$29-1)/$K91))*($R91*(1-$E91)+$Q91*(1-$F91))*((1+'Inputs &amp; Summary'!$D$7)^AH$29))),((_xlfn.WEIBULL.DIST(AH$29,$L91,$K91,FALSE)*($R91*(1-$E91)+$Q91*(1-$F91))*((1+'Inputs &amp; Summary'!$D$7)^AH$29))))))</f>
        <v>7.2540976367284191</v>
      </c>
      <c r="AI91" s="114">
        <f>$D91*IF(AI$29&gt;'Inputs &amp; Summary'!$D$5,0,IF(AI$29&gt;VLOOKUP($G91,Lists!$J$17:$K$21,2),IF($M91=Lists!$H$3,IF($K91&lt;1,(($S91/$K91)*((1+'Inputs &amp; Summary'!$D$7)^AI$29)),((INT(AI$29/$K91)-INT((AI$29-1)/$K91))*$S91*((1+'Inputs &amp; Summary'!$D$7)^AI$29))),(_xlfn.WEIBULL.DIST(AI$29,$L91,$K91,FALSE)*$S91*((1+'Inputs &amp; Summary'!$D$7)^AI$29))),IF($M91=Lists!$H$3,IF($K91&lt;1,((($R91*(1-$E91)+$Q91*(1-$F91))/$K91)*((1+'Inputs &amp; Summary'!$D$7)^AI$29)),((INT(AI$29/$K91)-INT((AI$29-1)/$K91))*($R91*(1-$E91)+$Q91*(1-$F91))*((1+'Inputs &amp; Summary'!$D$7)^AI$29))),((_xlfn.WEIBULL.DIST(AI$29,$L91,$K91,FALSE)*($R91*(1-$E91)+$Q91*(1-$F91))*((1+'Inputs &amp; Summary'!$D$7)^AI$29))))))</f>
        <v>7.1090536079474589</v>
      </c>
      <c r="AJ91" s="114">
        <f>$D91*IF(AJ$29&gt;'Inputs &amp; Summary'!$D$5,0,IF(AJ$29&gt;VLOOKUP($G91,Lists!$J$17:$K$21,2),IF($M91=Lists!$H$3,IF($K91&lt;1,(($S91/$K91)*((1+'Inputs &amp; Summary'!$D$7)^AJ$29)),((INT(AJ$29/$K91)-INT((AJ$29-1)/$K91))*$S91*((1+'Inputs &amp; Summary'!$D$7)^AJ$29))),(_xlfn.WEIBULL.DIST(AJ$29,$L91,$K91,FALSE)*$S91*((1+'Inputs &amp; Summary'!$D$7)^AJ$29))),IF($M91=Lists!$H$3,IF($K91&lt;1,((($R91*(1-$E91)+$Q91*(1-$F91))/$K91)*((1+'Inputs &amp; Summary'!$D$7)^AJ$29)),((INT(AJ$29/$K91)-INT((AJ$29-1)/$K91))*($R91*(1-$E91)+$Q91*(1-$F91))*((1+'Inputs &amp; Summary'!$D$7)^AJ$29))),((_xlfn.WEIBULL.DIST(AJ$29,$L91,$K91,FALSE)*($R91*(1-$E91)+$Q91*(1-$F91))*((1+'Inputs &amp; Summary'!$D$7)^AJ$29))))))</f>
        <v>6.9669097014613115</v>
      </c>
      <c r="AK91" s="114">
        <f>$D91*IF(AK$29&gt;'Inputs &amp; Summary'!$D$5,0,IF(AK$29&gt;VLOOKUP($G91,Lists!$J$17:$K$21,2),IF($M91=Lists!$H$3,IF($K91&lt;1,(($S91/$K91)*((1+'Inputs &amp; Summary'!$D$7)^AK$29)),((INT(AK$29/$K91)-INT((AK$29-1)/$K91))*$S91*((1+'Inputs &amp; Summary'!$D$7)^AK$29))),(_xlfn.WEIBULL.DIST(AK$29,$L91,$K91,FALSE)*$S91*((1+'Inputs &amp; Summary'!$D$7)^AK$29))),IF($M91=Lists!$H$3,IF($K91&lt;1,((($R91*(1-$E91)+$Q91*(1-$F91))/$K91)*((1+'Inputs &amp; Summary'!$D$7)^AK$29)),((INT(AK$29/$K91)-INT((AK$29-1)/$K91))*($R91*(1-$E91)+$Q91*(1-$F91))*((1+'Inputs &amp; Summary'!$D$7)^AK$29))),((_xlfn.WEIBULL.DIST(AK$29,$L91,$K91,FALSE)*($R91*(1-$E91)+$Q91*(1-$F91))*((1+'Inputs &amp; Summary'!$D$7)^AK$29))))))</f>
        <v>6.8276079299857315</v>
      </c>
      <c r="AL91" s="114">
        <f>$D91*IF(AL$29&gt;'Inputs &amp; Summary'!$D$5,0,IF(AL$29&gt;VLOOKUP($G91,Lists!$J$17:$K$21,2),IF($M91=Lists!$H$3,IF($K91&lt;1,(($S91/$K91)*((1+'Inputs &amp; Summary'!$D$7)^AL$29)),((INT(AL$29/$K91)-INT((AL$29-1)/$K91))*$S91*((1+'Inputs &amp; Summary'!$D$7)^AL$29))),(_xlfn.WEIBULL.DIST(AL$29,$L91,$K91,FALSE)*$S91*((1+'Inputs &amp; Summary'!$D$7)^AL$29))),IF($M91=Lists!$H$3,IF($K91&lt;1,((($R91*(1-$E91)+$Q91*(1-$F91))/$K91)*((1+'Inputs &amp; Summary'!$D$7)^AL$29)),((INT(AL$29/$K91)-INT((AL$29-1)/$K91))*($R91*(1-$E91)+$Q91*(1-$F91))*((1+'Inputs &amp; Summary'!$D$7)^AL$29))),((_xlfn.WEIBULL.DIST(AL$29,$L91,$K91,FALSE)*($R91*(1-$E91)+$Q91*(1-$F91))*((1+'Inputs &amp; Summary'!$D$7)^AL$29))))))</f>
        <v>6.6910914656790039</v>
      </c>
      <c r="AM91" s="114">
        <f>$D91*IF(AM$29&gt;'Inputs &amp; Summary'!$D$5,0,IF(AM$29&gt;VLOOKUP($G91,Lists!$J$17:$K$21,2),IF($M91=Lists!$H$3,IF($K91&lt;1,(($S91/$K91)*((1+'Inputs &amp; Summary'!$D$7)^AM$29)),((INT(AM$29/$K91)-INT((AM$29-1)/$K91))*$S91*((1+'Inputs &amp; Summary'!$D$7)^AM$29))),(_xlfn.WEIBULL.DIST(AM$29,$L91,$K91,FALSE)*$S91*((1+'Inputs &amp; Summary'!$D$7)^AM$29))),IF($M91=Lists!$H$3,IF($K91&lt;1,((($R91*(1-$E91)+$Q91*(1-$F91))/$K91)*((1+'Inputs &amp; Summary'!$D$7)^AM$29)),((INT(AM$29/$K91)-INT((AM$29-1)/$K91))*($R91*(1-$E91)+$Q91*(1-$F91))*((1+'Inputs &amp; Summary'!$D$7)^AM$29))),((_xlfn.WEIBULL.DIST(AM$29,$L91,$K91,FALSE)*($R91*(1-$E91)+$Q91*(1-$F91))*((1+'Inputs &amp; Summary'!$D$7)^AM$29))))))</f>
        <v>6.5573046169591578</v>
      </c>
      <c r="AN91" s="114">
        <f>$D91*IF(AN$29&gt;'Inputs &amp; Summary'!$D$5,0,IF(AN$29&gt;VLOOKUP($G91,Lists!$J$17:$K$21,2),IF($M91=Lists!$H$3,IF($K91&lt;1,(($S91/$K91)*((1+'Inputs &amp; Summary'!$D$7)^AN$29)),((INT(AN$29/$K91)-INT((AN$29-1)/$K91))*$S91*((1+'Inputs &amp; Summary'!$D$7)^AN$29))),(_xlfn.WEIBULL.DIST(AN$29,$L91,$K91,FALSE)*$S91*((1+'Inputs &amp; Summary'!$D$7)^AN$29))),IF($M91=Lists!$H$3,IF($K91&lt;1,((($R91*(1-$E91)+$Q91*(1-$F91))/$K91)*((1+'Inputs &amp; Summary'!$D$7)^AN$29)),((INT(AN$29/$K91)-INT((AN$29-1)/$K91))*($R91*(1-$E91)+$Q91*(1-$F91))*((1+'Inputs &amp; Summary'!$D$7)^AN$29))),((_xlfn.WEIBULL.DIST(AN$29,$L91,$K91,FALSE)*($R91*(1-$E91)+$Q91*(1-$F91))*((1+'Inputs &amp; Summary'!$D$7)^AN$29))))))</f>
        <v>6.4261928057847122</v>
      </c>
      <c r="AO91" s="114">
        <f>$D91*IF(AO$29&gt;'Inputs &amp; Summary'!$D$5,0,IF(AO$29&gt;VLOOKUP($G91,Lists!$J$17:$K$21,2),IF($M91=Lists!$H$3,IF($K91&lt;1,(($S91/$K91)*((1+'Inputs &amp; Summary'!$D$7)^AO$29)),((INT(AO$29/$K91)-INT((AO$29-1)/$K91))*$S91*((1+'Inputs &amp; Summary'!$D$7)^AO$29))),(_xlfn.WEIBULL.DIST(AO$29,$L91,$K91,FALSE)*$S91*((1+'Inputs &amp; Summary'!$D$7)^AO$29))),IF($M91=Lists!$H$3,IF($K91&lt;1,((($R91*(1-$E91)+$Q91*(1-$F91))/$K91)*((1+'Inputs &amp; Summary'!$D$7)^AO$29)),((INT(AO$29/$K91)-INT((AO$29-1)/$K91))*($R91*(1-$E91)+$Q91*(1-$F91))*((1+'Inputs &amp; Summary'!$D$7)^AO$29))),((_xlfn.WEIBULL.DIST(AO$29,$L91,$K91,FALSE)*($R91*(1-$E91)+$Q91*(1-$F91))*((1+'Inputs &amp; Summary'!$D$7)^AO$29))))))</f>
        <v>6.2977025453896802</v>
      </c>
      <c r="AP91" s="114">
        <f>$D91*IF(AP$29&gt;'Inputs &amp; Summary'!$D$5,0,IF(AP$29&gt;VLOOKUP($G91,Lists!$J$17:$K$21,2),IF($M91=Lists!$H$3,IF($K91&lt;1,(($S91/$K91)*((1+'Inputs &amp; Summary'!$D$7)^AP$29)),((INT(AP$29/$K91)-INT((AP$29-1)/$K91))*$S91*((1+'Inputs &amp; Summary'!$D$7)^AP$29))),(_xlfn.WEIBULL.DIST(AP$29,$L91,$K91,FALSE)*$S91*((1+'Inputs &amp; Summary'!$D$7)^AP$29))),IF($M91=Lists!$H$3,IF($K91&lt;1,((($R91*(1-$E91)+$Q91*(1-$F91))/$K91)*((1+'Inputs &amp; Summary'!$D$7)^AP$29)),((INT(AP$29/$K91)-INT((AP$29-1)/$K91))*($R91*(1-$E91)+$Q91*(1-$F91))*((1+'Inputs &amp; Summary'!$D$7)^AP$29))),((_xlfn.WEIBULL.DIST(AP$29,$L91,$K91,FALSE)*($R91*(1-$E91)+$Q91*(1-$F91))*((1+'Inputs &amp; Summary'!$D$7)^AP$29))))))</f>
        <v>6.1717814184637714</v>
      </c>
      <c r="AQ91" s="114">
        <f>$D91*IF(AQ$29&gt;'Inputs &amp; Summary'!$D$5,0,IF(AQ$29&gt;VLOOKUP($G91,Lists!$J$17:$K$21,2),IF($M91=Lists!$H$3,IF($K91&lt;1,(($S91/$K91)*((1+'Inputs &amp; Summary'!$D$7)^AQ$29)),((INT(AQ$29/$K91)-INT((AQ$29-1)/$K91))*$S91*((1+'Inputs &amp; Summary'!$D$7)^AQ$29))),(_xlfn.WEIBULL.DIST(AQ$29,$L91,$K91,FALSE)*$S91*((1+'Inputs &amp; Summary'!$D$7)^AQ$29))),IF($M91=Lists!$H$3,IF($K91&lt;1,((($R91*(1-$E91)+$Q91*(1-$F91))/$K91)*((1+'Inputs &amp; Summary'!$D$7)^AQ$29)),((INT(AQ$29/$K91)-INT((AQ$29-1)/$K91))*($R91*(1-$E91)+$Q91*(1-$F91))*((1+'Inputs &amp; Summary'!$D$7)^AQ$29))),((_xlfn.WEIBULL.DIST(AQ$29,$L91,$K91,FALSE)*($R91*(1-$E91)+$Q91*(1-$F91))*((1+'Inputs &amp; Summary'!$D$7)^AQ$29))))))</f>
        <v>6.0483780557688664</v>
      </c>
      <c r="AR91" s="114">
        <f>$D91*IF(AR$29&gt;'Inputs &amp; Summary'!$D$5,0,IF(AR$29&gt;VLOOKUP($G91,Lists!$J$17:$K$21,2),IF($M91=Lists!$H$3,IF($K91&lt;1,(($S91/$K91)*((1+'Inputs &amp; Summary'!$D$7)^AR$29)),((INT(AR$29/$K91)-INT((AR$29-1)/$K91))*$S91*((1+'Inputs &amp; Summary'!$D$7)^AR$29))),(_xlfn.WEIBULL.DIST(AR$29,$L91,$K91,FALSE)*$S91*((1+'Inputs &amp; Summary'!$D$7)^AR$29))),IF($M91=Lists!$H$3,IF($K91&lt;1,((($R91*(1-$E91)+$Q91*(1-$F91))/$K91)*((1+'Inputs &amp; Summary'!$D$7)^AR$29)),((INT(AR$29/$K91)-INT((AR$29-1)/$K91))*($R91*(1-$E91)+$Q91*(1-$F91))*((1+'Inputs &amp; Summary'!$D$7)^AR$29))),((_xlfn.WEIBULL.DIST(AR$29,$L91,$K91,FALSE)*($R91*(1-$E91)+$Q91*(1-$F91))*((1+'Inputs &amp; Summary'!$D$7)^AR$29))))))</f>
        <v>5.9274421151830561</v>
      </c>
      <c r="AS91" s="114">
        <f>$D91*IF(AS$29&gt;'Inputs &amp; Summary'!$D$5,0,IF(AS$29&gt;VLOOKUP($G91,Lists!$J$17:$K$21,2),IF($M91=Lists!$H$3,IF($K91&lt;1,(($S91/$K91)*((1+'Inputs &amp; Summary'!$D$7)^AS$29)),((INT(AS$29/$K91)-INT((AS$29-1)/$K91))*$S91*((1+'Inputs &amp; Summary'!$D$7)^AS$29))),(_xlfn.WEIBULL.DIST(AS$29,$L91,$K91,FALSE)*$S91*((1+'Inputs &amp; Summary'!$D$7)^AS$29))),IF($M91=Lists!$H$3,IF($K91&lt;1,((($R91*(1-$E91)+$Q91*(1-$F91))/$K91)*((1+'Inputs &amp; Summary'!$D$7)^AS$29)),((INT(AS$29/$K91)-INT((AS$29-1)/$K91))*($R91*(1-$E91)+$Q91*(1-$F91))*((1+'Inputs &amp; Summary'!$D$7)^AS$29))),((_xlfn.WEIBULL.DIST(AS$29,$L91,$K91,FALSE)*($R91*(1-$E91)+$Q91*(1-$F91))*((1+'Inputs &amp; Summary'!$D$7)^AS$29))))))</f>
        <v>0</v>
      </c>
      <c r="AT91" s="114">
        <f>$D91*IF(AT$29&gt;'Inputs &amp; Summary'!$D$5,0,IF(AT$29&gt;VLOOKUP($G91,Lists!$J$17:$K$21,2),IF($M91=Lists!$H$3,IF($K91&lt;1,(($S91/$K91)*((1+'Inputs &amp; Summary'!$D$7)^AT$29)),((INT(AT$29/$K91)-INT((AT$29-1)/$K91))*$S91*((1+'Inputs &amp; Summary'!$D$7)^AT$29))),(_xlfn.WEIBULL.DIST(AT$29,$L91,$K91,FALSE)*$S91*((1+'Inputs &amp; Summary'!$D$7)^AT$29))),IF($M91=Lists!$H$3,IF($K91&lt;1,((($R91*(1-$E91)+$Q91*(1-$F91))/$K91)*((1+'Inputs &amp; Summary'!$D$7)^AT$29)),((INT(AT$29/$K91)-INT((AT$29-1)/$K91))*($R91*(1-$E91)+$Q91*(1-$F91))*((1+'Inputs &amp; Summary'!$D$7)^AT$29))),((_xlfn.WEIBULL.DIST(AT$29,$L91,$K91,FALSE)*($R91*(1-$E91)+$Q91*(1-$F91))*((1+'Inputs &amp; Summary'!$D$7)^AT$29))))))</f>
        <v>0</v>
      </c>
      <c r="AU91" s="114">
        <f>$D91*IF(AU$29&gt;'Inputs &amp; Summary'!$D$5,0,IF(AU$29&gt;VLOOKUP($G91,Lists!$J$17:$K$21,2),IF($M91=Lists!$H$3,IF($K91&lt;1,(($S91/$K91)*((1+'Inputs &amp; Summary'!$D$7)^AU$29)),((INT(AU$29/$K91)-INT((AU$29-1)/$K91))*$S91*((1+'Inputs &amp; Summary'!$D$7)^AU$29))),(_xlfn.WEIBULL.DIST(AU$29,$L91,$K91,FALSE)*$S91*((1+'Inputs &amp; Summary'!$D$7)^AU$29))),IF($M91=Lists!$H$3,IF($K91&lt;1,((($R91*(1-$E91)+$Q91*(1-$F91))/$K91)*((1+'Inputs &amp; Summary'!$D$7)^AU$29)),((INT(AU$29/$K91)-INT((AU$29-1)/$K91))*($R91*(1-$E91)+$Q91*(1-$F91))*((1+'Inputs &amp; Summary'!$D$7)^AU$29))),((_xlfn.WEIBULL.DIST(AU$29,$L91,$K91,FALSE)*($R91*(1-$E91)+$Q91*(1-$F91))*((1+'Inputs &amp; Summary'!$D$7)^AU$29))))))</f>
        <v>0</v>
      </c>
      <c r="AV91" s="114">
        <f>$D91*IF(AV$29&gt;'Inputs &amp; Summary'!$D$5,0,IF(AV$29&gt;VLOOKUP($G91,Lists!$J$17:$K$21,2),IF($M91=Lists!$H$3,IF($K91&lt;1,(($S91/$K91)*((1+'Inputs &amp; Summary'!$D$7)^AV$29)),((INT(AV$29/$K91)-INT((AV$29-1)/$K91))*$S91*((1+'Inputs &amp; Summary'!$D$7)^AV$29))),(_xlfn.WEIBULL.DIST(AV$29,$L91,$K91,FALSE)*$S91*((1+'Inputs &amp; Summary'!$D$7)^AV$29))),IF($M91=Lists!$H$3,IF($K91&lt;1,((($R91*(1-$E91)+$Q91*(1-$F91))/$K91)*((1+'Inputs &amp; Summary'!$D$7)^AV$29)),((INT(AV$29/$K91)-INT((AV$29-1)/$K91))*($R91*(1-$E91)+$Q91*(1-$F91))*((1+'Inputs &amp; Summary'!$D$7)^AV$29))),((_xlfn.WEIBULL.DIST(AV$29,$L91,$K91,FALSE)*($R91*(1-$E91)+$Q91*(1-$F91))*((1+'Inputs &amp; Summary'!$D$7)^AV$29))))))</f>
        <v>0</v>
      </c>
      <c r="AW91" s="114">
        <f>$D91*IF(AW$29&gt;'Inputs &amp; Summary'!$D$5,0,IF(AW$29&gt;VLOOKUP($G91,Lists!$J$17:$K$21,2),IF($M91=Lists!$H$3,IF($K91&lt;1,(($S91/$K91)*((1+'Inputs &amp; Summary'!$D$7)^AW$29)),((INT(AW$29/$K91)-INT((AW$29-1)/$K91))*$S91*((1+'Inputs &amp; Summary'!$D$7)^AW$29))),(_xlfn.WEIBULL.DIST(AW$29,$L91,$K91,FALSE)*$S91*((1+'Inputs &amp; Summary'!$D$7)^AW$29))),IF($M91=Lists!$H$3,IF($K91&lt;1,((($R91*(1-$E91)+$Q91*(1-$F91))/$K91)*((1+'Inputs &amp; Summary'!$D$7)^AW$29)),((INT(AW$29/$K91)-INT((AW$29-1)/$K91))*($R91*(1-$E91)+$Q91*(1-$F91))*((1+'Inputs &amp; Summary'!$D$7)^AW$29))),((_xlfn.WEIBULL.DIST(AW$29,$L91,$K91,FALSE)*($R91*(1-$E91)+$Q91*(1-$F91))*((1+'Inputs &amp; Summary'!$D$7)^AW$29))))))</f>
        <v>0</v>
      </c>
      <c r="AX91" s="114">
        <f>$D91*IF(AX$29&gt;'Inputs &amp; Summary'!$D$5,0,IF(AX$29&gt;VLOOKUP($G91,Lists!$J$17:$K$21,2),IF($M91=Lists!$H$3,IF($K91&lt;1,(($S91/$K91)*((1+'Inputs &amp; Summary'!$D$7)^AX$29)),((INT(AX$29/$K91)-INT((AX$29-1)/$K91))*$S91*((1+'Inputs &amp; Summary'!$D$7)^AX$29))),(_xlfn.WEIBULL.DIST(AX$29,$L91,$K91,FALSE)*$S91*((1+'Inputs &amp; Summary'!$D$7)^AX$29))),IF($M91=Lists!$H$3,IF($K91&lt;1,((($R91*(1-$E91)+$Q91*(1-$F91))/$K91)*((1+'Inputs &amp; Summary'!$D$7)^AX$29)),((INT(AX$29/$K91)-INT((AX$29-1)/$K91))*($R91*(1-$E91)+$Q91*(1-$F91))*((1+'Inputs &amp; Summary'!$D$7)^AX$29))),((_xlfn.WEIBULL.DIST(AX$29,$L91,$K91,FALSE)*($R91*(1-$E91)+$Q91*(1-$F91))*((1+'Inputs &amp; Summary'!$D$7)^AX$29))))))</f>
        <v>0</v>
      </c>
      <c r="AY91" s="114">
        <f>$D91*IF(AY$29&gt;'Inputs &amp; Summary'!$D$5,0,IF(AY$29&gt;VLOOKUP($G91,Lists!$J$17:$K$21,2),IF($M91=Lists!$H$3,IF($K91&lt;1,(($S91/$K91)*((1+'Inputs &amp; Summary'!$D$7)^AY$29)),((INT(AY$29/$K91)-INT((AY$29-1)/$K91))*$S91*((1+'Inputs &amp; Summary'!$D$7)^AY$29))),(_xlfn.WEIBULL.DIST(AY$29,$L91,$K91,FALSE)*$S91*((1+'Inputs &amp; Summary'!$D$7)^AY$29))),IF($M91=Lists!$H$3,IF($K91&lt;1,((($R91*(1-$E91)+$Q91*(1-$F91))/$K91)*((1+'Inputs &amp; Summary'!$D$7)^AY$29)),((INT(AY$29/$K91)-INT((AY$29-1)/$K91))*($R91*(1-$E91)+$Q91*(1-$F91))*((1+'Inputs &amp; Summary'!$D$7)^AY$29))),((_xlfn.WEIBULL.DIST(AY$29,$L91,$K91,FALSE)*($R91*(1-$E91)+$Q91*(1-$F91))*((1+'Inputs &amp; Summary'!$D$7)^AY$29))))))</f>
        <v>0</v>
      </c>
      <c r="AZ91" s="114">
        <f>$D91*IF(AZ$29&gt;'Inputs &amp; Summary'!$D$5,0,IF(AZ$29&gt;VLOOKUP($G91,Lists!$J$17:$K$21,2),IF($M91=Lists!$H$3,IF($K91&lt;1,(($S91/$K91)*((1+'Inputs &amp; Summary'!$D$7)^AZ$29)),((INT(AZ$29/$K91)-INT((AZ$29-1)/$K91))*$S91*((1+'Inputs &amp; Summary'!$D$7)^AZ$29))),(_xlfn.WEIBULL.DIST(AZ$29,$L91,$K91,FALSE)*$S91*((1+'Inputs &amp; Summary'!$D$7)^AZ$29))),IF($M91=Lists!$H$3,IF($K91&lt;1,((($R91*(1-$E91)+$Q91*(1-$F91))/$K91)*((1+'Inputs &amp; Summary'!$D$7)^AZ$29)),((INT(AZ$29/$K91)-INT((AZ$29-1)/$K91))*($R91*(1-$E91)+$Q91*(1-$F91))*((1+'Inputs &amp; Summary'!$D$7)^AZ$29))),((_xlfn.WEIBULL.DIST(AZ$29,$L91,$K91,FALSE)*($R91*(1-$E91)+$Q91*(1-$F91))*((1+'Inputs &amp; Summary'!$D$7)^AZ$29))))))</f>
        <v>0</v>
      </c>
      <c r="BA91" s="114">
        <f>$D91*IF(BA$29&gt;'Inputs &amp; Summary'!$D$5,0,IF(BA$29&gt;VLOOKUP($G91,Lists!$J$17:$K$21,2),IF($M91=Lists!$H$3,IF($K91&lt;1,(($S91/$K91)*((1+'Inputs &amp; Summary'!$D$7)^BA$29)),((INT(BA$29/$K91)-INT((BA$29-1)/$K91))*$S91*((1+'Inputs &amp; Summary'!$D$7)^BA$29))),(_xlfn.WEIBULL.DIST(BA$29,$L91,$K91,FALSE)*$S91*((1+'Inputs &amp; Summary'!$D$7)^BA$29))),IF($M91=Lists!$H$3,IF($K91&lt;1,((($R91*(1-$E91)+$Q91*(1-$F91))/$K91)*((1+'Inputs &amp; Summary'!$D$7)^BA$29)),((INT(BA$29/$K91)-INT((BA$29-1)/$K91))*($R91*(1-$E91)+$Q91*(1-$F91))*((1+'Inputs &amp; Summary'!$D$7)^BA$29))),((_xlfn.WEIBULL.DIST(BA$29,$L91,$K91,FALSE)*($R91*(1-$E91)+$Q91*(1-$F91))*((1+'Inputs &amp; Summary'!$D$7)^BA$29))))))</f>
        <v>0</v>
      </c>
      <c r="BB91" s="114">
        <f>$D91*IF(BB$29&gt;'Inputs &amp; Summary'!$D$5,0,IF(BB$29&gt;VLOOKUP($G91,Lists!$J$17:$K$21,2),IF($M91=Lists!$H$3,IF($K91&lt;1,(($S91/$K91)*((1+'Inputs &amp; Summary'!$D$7)^BB$29)),((INT(BB$29/$K91)-INT((BB$29-1)/$K91))*$S91*((1+'Inputs &amp; Summary'!$D$7)^BB$29))),(_xlfn.WEIBULL.DIST(BB$29,$L91,$K91,FALSE)*$S91*((1+'Inputs &amp; Summary'!$D$7)^BB$29))),IF($M91=Lists!$H$3,IF($K91&lt;1,((($R91*(1-$E91)+$Q91*(1-$F91))/$K91)*((1+'Inputs &amp; Summary'!$D$7)^BB$29)),((INT(BB$29/$K91)-INT((BB$29-1)/$K91))*($R91*(1-$E91)+$Q91*(1-$F91))*((1+'Inputs &amp; Summary'!$D$7)^BB$29))),((_xlfn.WEIBULL.DIST(BB$29,$L91,$K91,FALSE)*($R91*(1-$E91)+$Q91*(1-$F91))*((1+'Inputs &amp; Summary'!$D$7)^BB$29))))))</f>
        <v>0</v>
      </c>
      <c r="BC91" s="114">
        <f>$D91*IF(BC$29&gt;'Inputs &amp; Summary'!$D$5,0,IF(BC$29&gt;VLOOKUP($G91,Lists!$J$17:$K$21,2),IF($M91=Lists!$H$3,IF($K91&lt;1,(($S91/$K91)*((1+'Inputs &amp; Summary'!$D$7)^BC$29)),((INT(BC$29/$K91)-INT((BC$29-1)/$K91))*$S91*((1+'Inputs &amp; Summary'!$D$7)^BC$29))),(_xlfn.WEIBULL.DIST(BC$29,$L91,$K91,FALSE)*$S91*((1+'Inputs &amp; Summary'!$D$7)^BC$29))),IF($M91=Lists!$H$3,IF($K91&lt;1,((($R91*(1-$E91)+$Q91*(1-$F91))/$K91)*((1+'Inputs &amp; Summary'!$D$7)^BC$29)),((INT(BC$29/$K91)-INT((BC$29-1)/$K91))*($R91*(1-$E91)+$Q91*(1-$F91))*((1+'Inputs &amp; Summary'!$D$7)^BC$29))),((_xlfn.WEIBULL.DIST(BC$29,$L91,$K91,FALSE)*($R91*(1-$E91)+$Q91*(1-$F91))*((1+'Inputs &amp; Summary'!$D$7)^BC$29))))))</f>
        <v>0</v>
      </c>
      <c r="BD91" s="114">
        <f>$D91*IF(BD$29&gt;'Inputs &amp; Summary'!$D$5,0,IF(BD$29&gt;VLOOKUP($G91,Lists!$J$17:$K$21,2),IF($M91=Lists!$H$3,IF($K91&lt;1,(($S91/$K91)*((1+'Inputs &amp; Summary'!$D$7)^BD$29)),((INT(BD$29/$K91)-INT((BD$29-1)/$K91))*$S91*((1+'Inputs &amp; Summary'!$D$7)^BD$29))),(_xlfn.WEIBULL.DIST(BD$29,$L91,$K91,FALSE)*$S91*((1+'Inputs &amp; Summary'!$D$7)^BD$29))),IF($M91=Lists!$H$3,IF($K91&lt;1,((($R91*(1-$E91)+$Q91*(1-$F91))/$K91)*((1+'Inputs &amp; Summary'!$D$7)^BD$29)),((INT(BD$29/$K91)-INT((BD$29-1)/$K91))*($R91*(1-$E91)+$Q91*(1-$F91))*((1+'Inputs &amp; Summary'!$D$7)^BD$29))),((_xlfn.WEIBULL.DIST(BD$29,$L91,$K91,FALSE)*($R91*(1-$E91)+$Q91*(1-$F91))*((1+'Inputs &amp; Summary'!$D$7)^BD$29))))))</f>
        <v>0</v>
      </c>
      <c r="BE91" s="114">
        <f>$D91*IF(BE$29&gt;'Inputs &amp; Summary'!$D$5,0,IF(BE$29&gt;VLOOKUP($G91,Lists!$J$17:$K$21,2),IF($M91=Lists!$H$3,IF($K91&lt;1,(($S91/$K91)*((1+'Inputs &amp; Summary'!$D$7)^BE$29)),((INT(BE$29/$K91)-INT((BE$29-1)/$K91))*$S91*((1+'Inputs &amp; Summary'!$D$7)^BE$29))),(_xlfn.WEIBULL.DIST(BE$29,$L91,$K91,FALSE)*$S91*((1+'Inputs &amp; Summary'!$D$7)^BE$29))),IF($M91=Lists!$H$3,IF($K91&lt;1,((($R91*(1-$E91)+$Q91*(1-$F91))/$K91)*((1+'Inputs &amp; Summary'!$D$7)^BE$29)),((INT(BE$29/$K91)-INT((BE$29-1)/$K91))*($R91*(1-$E91)+$Q91*(1-$F91))*((1+'Inputs &amp; Summary'!$D$7)^BE$29))),((_xlfn.WEIBULL.DIST(BE$29,$L91,$K91,FALSE)*($R91*(1-$E91)+$Q91*(1-$F91))*((1+'Inputs &amp; Summary'!$D$7)^BE$29))))))</f>
        <v>0</v>
      </c>
      <c r="BF91" s="114">
        <f>$D91*IF(BF$29&gt;'Inputs &amp; Summary'!$D$5,0,IF(BF$29&gt;VLOOKUP($G91,Lists!$J$17:$K$21,2),IF($M91=Lists!$H$3,IF($K91&lt;1,(($S91/$K91)*((1+'Inputs &amp; Summary'!$D$7)^BF$29)),((INT(BF$29/$K91)-INT((BF$29-1)/$K91))*$S91*((1+'Inputs &amp; Summary'!$D$7)^BF$29))),(_xlfn.WEIBULL.DIST(BF$29,$L91,$K91,FALSE)*$S91*((1+'Inputs &amp; Summary'!$D$7)^BF$29))),IF($M91=Lists!$H$3,IF($K91&lt;1,((($R91*(1-$E91)+$Q91*(1-$F91))/$K91)*((1+'Inputs &amp; Summary'!$D$7)^BF$29)),((INT(BF$29/$K91)-INT((BF$29-1)/$K91))*($R91*(1-$E91)+$Q91*(1-$F91))*((1+'Inputs &amp; Summary'!$D$7)^BF$29))),((_xlfn.WEIBULL.DIST(BF$29,$L91,$K91,FALSE)*($R91*(1-$E91)+$Q91*(1-$F91))*((1+'Inputs &amp; Summary'!$D$7)^BF$29))))))</f>
        <v>0</v>
      </c>
      <c r="BG91" s="114">
        <f>$D91*IF(BG$29&gt;'Inputs &amp; Summary'!$D$5,0,IF(BG$29&gt;VLOOKUP($G91,Lists!$J$17:$K$21,2),IF($M91=Lists!$H$3,IF($K91&lt;1,(($S91/$K91)*((1+'Inputs &amp; Summary'!$D$7)^BG$29)),((INT(BG$29/$K91)-INT((BG$29-1)/$K91))*$S91*((1+'Inputs &amp; Summary'!$D$7)^BG$29))),(_xlfn.WEIBULL.DIST(BG$29,$L91,$K91,FALSE)*$S91*((1+'Inputs &amp; Summary'!$D$7)^BG$29))),IF($M91=Lists!$H$3,IF($K91&lt;1,((($R91*(1-$E91)+$Q91*(1-$F91))/$K91)*((1+'Inputs &amp; Summary'!$D$7)^BG$29)),((INT(BG$29/$K91)-INT((BG$29-1)/$K91))*($R91*(1-$E91)+$Q91*(1-$F91))*((1+'Inputs &amp; Summary'!$D$7)^BG$29))),((_xlfn.WEIBULL.DIST(BG$29,$L91,$K91,FALSE)*($R91*(1-$E91)+$Q91*(1-$F91))*((1+'Inputs &amp; Summary'!$D$7)^BG$29))))))</f>
        <v>0</v>
      </c>
      <c r="BH91" s="114">
        <f>$D91*IF(BH$29&gt;'Inputs &amp; Summary'!$D$5,0,IF(BH$29&gt;VLOOKUP($G91,Lists!$J$17:$K$21,2),IF($M91=Lists!$H$3,IF($K91&lt;1,(($S91/$K91)*((1+'Inputs &amp; Summary'!$D$7)^BH$29)),((INT(BH$29/$K91)-INT((BH$29-1)/$K91))*$S91*((1+'Inputs &amp; Summary'!$D$7)^BH$29))),(_xlfn.WEIBULL.DIST(BH$29,$L91,$K91,FALSE)*$S91*((1+'Inputs &amp; Summary'!$D$7)^BH$29))),IF($M91=Lists!$H$3,IF($K91&lt;1,((($R91*(1-$E91)+$Q91*(1-$F91))/$K91)*((1+'Inputs &amp; Summary'!$D$7)^BH$29)),((INT(BH$29/$K91)-INT((BH$29-1)/$K91))*($R91*(1-$E91)+$Q91*(1-$F91))*((1+'Inputs &amp; Summary'!$D$7)^BH$29))),((_xlfn.WEIBULL.DIST(BH$29,$L91,$K91,FALSE)*($R91*(1-$E91)+$Q91*(1-$F91))*((1+'Inputs &amp; Summary'!$D$7)^BH$29))))))</f>
        <v>0</v>
      </c>
      <c r="BI91" s="114">
        <f>$D91*IF(BI$29&gt;'Inputs &amp; Summary'!$D$5,0,IF(BI$29&gt;VLOOKUP($G91,Lists!$J$17:$K$21,2),IF($M91=Lists!$H$3,IF($K91&lt;1,(($S91/$K91)*((1+'Inputs &amp; Summary'!$D$7)^BI$29)),((INT(BI$29/$K91)-INT((BI$29-1)/$K91))*$S91*((1+'Inputs &amp; Summary'!$D$7)^BI$29))),(_xlfn.WEIBULL.DIST(BI$29,$L91,$K91,FALSE)*$S91*((1+'Inputs &amp; Summary'!$D$7)^BI$29))),IF($M91=Lists!$H$3,IF($K91&lt;1,((($R91*(1-$E91)+$Q91*(1-$F91))/$K91)*((1+'Inputs &amp; Summary'!$D$7)^BI$29)),((INT(BI$29/$K91)-INT((BI$29-1)/$K91))*($R91*(1-$E91)+$Q91*(1-$F91))*((1+'Inputs &amp; Summary'!$D$7)^BI$29))),((_xlfn.WEIBULL.DIST(BI$29,$L91,$K91,FALSE)*($R91*(1-$E91)+$Q91*(1-$F91))*((1+'Inputs &amp; Summary'!$D$7)^BI$29))))))</f>
        <v>0</v>
      </c>
      <c r="BJ91" s="114">
        <f>$D91*IF(BJ$29&gt;'Inputs &amp; Summary'!$D$5,0,IF(BJ$29&gt;VLOOKUP($G91,Lists!$J$17:$K$21,2),IF($M91=Lists!$H$3,IF($K91&lt;1,(($S91/$K91)*((1+'Inputs &amp; Summary'!$D$7)^BJ$29)),((INT(BJ$29/$K91)-INT((BJ$29-1)/$K91))*$S91*((1+'Inputs &amp; Summary'!$D$7)^BJ$29))),(_xlfn.WEIBULL.DIST(BJ$29,$L91,$K91,FALSE)*$S91*((1+'Inputs &amp; Summary'!$D$7)^BJ$29))),IF($M91=Lists!$H$3,IF($K91&lt;1,((($R91*(1-$E91)+$Q91*(1-$F91))/$K91)*((1+'Inputs &amp; Summary'!$D$7)^BJ$29)),((INT(BJ$29/$K91)-INT((BJ$29-1)/$K91))*($R91*(1-$E91)+$Q91*(1-$F91))*((1+'Inputs &amp; Summary'!$D$7)^BJ$29))),((_xlfn.WEIBULL.DIST(BJ$29,$L91,$K91,FALSE)*($R91*(1-$E91)+$Q91*(1-$F91))*((1+'Inputs &amp; Summary'!$D$7)^BJ$29))))))</f>
        <v>0</v>
      </c>
      <c r="BK91" s="114">
        <f>$D91*IF(BK$29&gt;'Inputs &amp; Summary'!$D$5,0,IF(BK$29&gt;VLOOKUP($G91,Lists!$J$17:$K$21,2),IF($M91=Lists!$H$3,IF($K91&lt;1,(($S91/$K91)*((1+'Inputs &amp; Summary'!$D$7)^BK$29)),((INT(BK$29/$K91)-INT((BK$29-1)/$K91))*$S91*((1+'Inputs &amp; Summary'!$D$7)^BK$29))),(_xlfn.WEIBULL.DIST(BK$29,$L91,$K91,FALSE)*$S91*((1+'Inputs &amp; Summary'!$D$7)^BK$29))),IF($M91=Lists!$H$3,IF($K91&lt;1,((($R91*(1-$E91)+$Q91*(1-$F91))/$K91)*((1+'Inputs &amp; Summary'!$D$7)^BK$29)),((INT(BK$29/$K91)-INT((BK$29-1)/$K91))*($R91*(1-$E91)+$Q91*(1-$F91))*((1+'Inputs &amp; Summary'!$D$7)^BK$29))),((_xlfn.WEIBULL.DIST(BK$29,$L91,$K91,FALSE)*($R91*(1-$E91)+$Q91*(1-$F91))*((1+'Inputs &amp; Summary'!$D$7)^BK$29))))))</f>
        <v>0</v>
      </c>
      <c r="BL91" s="114">
        <f>$D91*IF(BL$29&gt;'Inputs &amp; Summary'!$D$5,0,IF(BL$29&gt;VLOOKUP($G91,Lists!$J$17:$K$21,2),IF($M91=Lists!$H$3,IF($K91&lt;1,(($S91/$K91)*((1+'Inputs &amp; Summary'!$D$7)^BL$29)),((INT(BL$29/$K91)-INT((BL$29-1)/$K91))*$S91*((1+'Inputs &amp; Summary'!$D$7)^BL$29))),(_xlfn.WEIBULL.DIST(BL$29,$L91,$K91,FALSE)*$S91*((1+'Inputs &amp; Summary'!$D$7)^BL$29))),IF($M91=Lists!$H$3,IF($K91&lt;1,((($R91*(1-$E91)+$Q91*(1-$F91))/$K91)*((1+'Inputs &amp; Summary'!$D$7)^BL$29)),((INT(BL$29/$K91)-INT((BL$29-1)/$K91))*($R91*(1-$E91)+$Q91*(1-$F91))*((1+'Inputs &amp; Summary'!$D$7)^BL$29))),((_xlfn.WEIBULL.DIST(BL$29,$L91,$K91,FALSE)*($R91*(1-$E91)+$Q91*(1-$F91))*((1+'Inputs &amp; Summary'!$D$7)^BL$29))))))</f>
        <v>0</v>
      </c>
    </row>
    <row r="92" spans="1:64" s="1" customFormat="1" x14ac:dyDescent="0.3">
      <c r="A92" s="79" t="s">
        <v>225</v>
      </c>
      <c r="B92" s="33" t="s">
        <v>152</v>
      </c>
      <c r="C92" s="33" t="s">
        <v>236</v>
      </c>
      <c r="D92" s="68">
        <v>0</v>
      </c>
      <c r="E92" s="68">
        <v>1</v>
      </c>
      <c r="F92" s="68">
        <v>1</v>
      </c>
      <c r="G92" s="213" t="s">
        <v>433</v>
      </c>
      <c r="H92" s="34"/>
      <c r="I92" s="34" t="s">
        <v>96</v>
      </c>
      <c r="J92" s="33">
        <f>VLOOKUP(I92,'Labor Rates'!$A$1:$B$16,2)</f>
        <v>14.423076923076923</v>
      </c>
      <c r="K92" s="35">
        <v>25</v>
      </c>
      <c r="L92" s="35">
        <v>1</v>
      </c>
      <c r="M92" s="36" t="s">
        <v>249</v>
      </c>
      <c r="N92" s="84">
        <v>1</v>
      </c>
      <c r="O92" s="35">
        <v>4</v>
      </c>
      <c r="P92" s="5">
        <v>100</v>
      </c>
      <c r="Q92" s="73">
        <f t="shared" si="11"/>
        <v>57.692307692307693</v>
      </c>
      <c r="R92" s="73">
        <f t="shared" si="12"/>
        <v>100</v>
      </c>
      <c r="S92" s="74">
        <f t="shared" si="13"/>
        <v>0</v>
      </c>
      <c r="T92" s="88"/>
      <c r="U92" s="80"/>
      <c r="V92" s="87">
        <f t="shared" si="14"/>
        <v>0</v>
      </c>
      <c r="W92" s="87">
        <f>NPV('Inputs &amp; Summary'!$D$6,Y92:BL92)</f>
        <v>0</v>
      </c>
      <c r="X92" s="90">
        <f t="shared" si="15"/>
        <v>0</v>
      </c>
      <c r="Y92" s="114">
        <f>$D92*IF(Y$29&gt;'Inputs &amp; Summary'!$D$5,0,IF(Y$29&gt;VLOOKUP($G92,Lists!$J$17:$K$21,2),IF($M92=Lists!$H$3,IF($K92&lt;1,(($S92/$K92)*((1+'Inputs &amp; Summary'!$D$7)^Y$29)),((INT(Y$29/$K92)-INT((Y$29-1)/$K92))*$S92*((1+'Inputs &amp; Summary'!$D$7)^Y$29))),(_xlfn.WEIBULL.DIST(Y$29,$L92,$K92,FALSE)*$S92*((1+'Inputs &amp; Summary'!$D$7)^Y$29))),IF($M92=Lists!$H$3,IF($K92&lt;1,((($R92*(1-$E92)+$Q92*(1-$F92))/$K92)*((1+'Inputs &amp; Summary'!$D$7)^Y$29)),((INT(Y$29/$K92)-INT((Y$29-1)/$K92))*($R92*(1-$E92)+$Q92*(1-$F92))*((1+'Inputs &amp; Summary'!$D$7)^Y$29))),((_xlfn.WEIBULL.DIST(Y$29,$L92,$K92,FALSE)*($R92*(1-$E92)+$Q92*(1-$F92))*((1+'Inputs &amp; Summary'!$D$7)^Y$29))))))</f>
        <v>0</v>
      </c>
      <c r="Z92" s="114">
        <f>$D92*IF(Z$29&gt;'Inputs &amp; Summary'!$D$5,0,IF(Z$29&gt;VLOOKUP($G92,Lists!$J$17:$K$21,2),IF($M92=Lists!$H$3,IF($K92&lt;1,(($S92/$K92)*((1+'Inputs &amp; Summary'!$D$7)^Z$29)),((INT(Z$29/$K92)-INT((Z$29-1)/$K92))*$S92*((1+'Inputs &amp; Summary'!$D$7)^Z$29))),(_xlfn.WEIBULL.DIST(Z$29,$L92,$K92,FALSE)*$S92*((1+'Inputs &amp; Summary'!$D$7)^Z$29))),IF($M92=Lists!$H$3,IF($K92&lt;1,((($R92*(1-$E92)+$Q92*(1-$F92))/$K92)*((1+'Inputs &amp; Summary'!$D$7)^Z$29)),((INT(Z$29/$K92)-INT((Z$29-1)/$K92))*($R92*(1-$E92)+$Q92*(1-$F92))*((1+'Inputs &amp; Summary'!$D$7)^Z$29))),((_xlfn.WEIBULL.DIST(Z$29,$L92,$K92,FALSE)*($R92*(1-$E92)+$Q92*(1-$F92))*((1+'Inputs &amp; Summary'!$D$7)^Z$29))))))</f>
        <v>0</v>
      </c>
      <c r="AA92" s="114">
        <f>$D92*IF(AA$29&gt;'Inputs &amp; Summary'!$D$5,0,IF(AA$29&gt;VLOOKUP($G92,Lists!$J$17:$K$21,2),IF($M92=Lists!$H$3,IF($K92&lt;1,(($S92/$K92)*((1+'Inputs &amp; Summary'!$D$7)^AA$29)),((INT(AA$29/$K92)-INT((AA$29-1)/$K92))*$S92*((1+'Inputs &amp; Summary'!$D$7)^AA$29))),(_xlfn.WEIBULL.DIST(AA$29,$L92,$K92,FALSE)*$S92*((1+'Inputs &amp; Summary'!$D$7)^AA$29))),IF($M92=Lists!$H$3,IF($K92&lt;1,((($R92*(1-$E92)+$Q92*(1-$F92))/$K92)*((1+'Inputs &amp; Summary'!$D$7)^AA$29)),((INT(AA$29/$K92)-INT((AA$29-1)/$K92))*($R92*(1-$E92)+$Q92*(1-$F92))*((1+'Inputs &amp; Summary'!$D$7)^AA$29))),((_xlfn.WEIBULL.DIST(AA$29,$L92,$K92,FALSE)*($R92*(1-$E92)+$Q92*(1-$F92))*((1+'Inputs &amp; Summary'!$D$7)^AA$29))))))</f>
        <v>0</v>
      </c>
      <c r="AB92" s="114">
        <f>$D92*IF(AB$29&gt;'Inputs &amp; Summary'!$D$5,0,IF(AB$29&gt;VLOOKUP($G92,Lists!$J$17:$K$21,2),IF($M92=Lists!$H$3,IF($K92&lt;1,(($S92/$K92)*((1+'Inputs &amp; Summary'!$D$7)^AB$29)),((INT(AB$29/$K92)-INT((AB$29-1)/$K92))*$S92*((1+'Inputs &amp; Summary'!$D$7)^AB$29))),(_xlfn.WEIBULL.DIST(AB$29,$L92,$K92,FALSE)*$S92*((1+'Inputs &amp; Summary'!$D$7)^AB$29))),IF($M92=Lists!$H$3,IF($K92&lt;1,((($R92*(1-$E92)+$Q92*(1-$F92))/$K92)*((1+'Inputs &amp; Summary'!$D$7)^AB$29)),((INT(AB$29/$K92)-INT((AB$29-1)/$K92))*($R92*(1-$E92)+$Q92*(1-$F92))*((1+'Inputs &amp; Summary'!$D$7)^AB$29))),((_xlfn.WEIBULL.DIST(AB$29,$L92,$K92,FALSE)*($R92*(1-$E92)+$Q92*(1-$F92))*((1+'Inputs &amp; Summary'!$D$7)^AB$29))))))</f>
        <v>0</v>
      </c>
      <c r="AC92" s="114">
        <f>$D92*IF(AC$29&gt;'Inputs &amp; Summary'!$D$5,0,IF(AC$29&gt;VLOOKUP($G92,Lists!$J$17:$K$21,2),IF($M92=Lists!$H$3,IF($K92&lt;1,(($S92/$K92)*((1+'Inputs &amp; Summary'!$D$7)^AC$29)),((INT(AC$29/$K92)-INT((AC$29-1)/$K92))*$S92*((1+'Inputs &amp; Summary'!$D$7)^AC$29))),(_xlfn.WEIBULL.DIST(AC$29,$L92,$K92,FALSE)*$S92*((1+'Inputs &amp; Summary'!$D$7)^AC$29))),IF($M92=Lists!$H$3,IF($K92&lt;1,((($R92*(1-$E92)+$Q92*(1-$F92))/$K92)*((1+'Inputs &amp; Summary'!$D$7)^AC$29)),((INT(AC$29/$K92)-INT((AC$29-1)/$K92))*($R92*(1-$E92)+$Q92*(1-$F92))*((1+'Inputs &amp; Summary'!$D$7)^AC$29))),((_xlfn.WEIBULL.DIST(AC$29,$L92,$K92,FALSE)*($R92*(1-$E92)+$Q92*(1-$F92))*((1+'Inputs &amp; Summary'!$D$7)^AC$29))))))</f>
        <v>0</v>
      </c>
      <c r="AD92" s="114">
        <f>$D92*IF(AD$29&gt;'Inputs &amp; Summary'!$D$5,0,IF(AD$29&gt;VLOOKUP($G92,Lists!$J$17:$K$21,2),IF($M92=Lists!$H$3,IF($K92&lt;1,(($S92/$K92)*((1+'Inputs &amp; Summary'!$D$7)^AD$29)),((INT(AD$29/$K92)-INT((AD$29-1)/$K92))*$S92*((1+'Inputs &amp; Summary'!$D$7)^AD$29))),(_xlfn.WEIBULL.DIST(AD$29,$L92,$K92,FALSE)*$S92*((1+'Inputs &amp; Summary'!$D$7)^AD$29))),IF($M92=Lists!$H$3,IF($K92&lt;1,((($R92*(1-$E92)+$Q92*(1-$F92))/$K92)*((1+'Inputs &amp; Summary'!$D$7)^AD$29)),((INT(AD$29/$K92)-INT((AD$29-1)/$K92))*($R92*(1-$E92)+$Q92*(1-$F92))*((1+'Inputs &amp; Summary'!$D$7)^AD$29))),((_xlfn.WEIBULL.DIST(AD$29,$L92,$K92,FALSE)*($R92*(1-$E92)+$Q92*(1-$F92))*((1+'Inputs &amp; Summary'!$D$7)^AD$29))))))</f>
        <v>0</v>
      </c>
      <c r="AE92" s="114">
        <f>$D92*IF(AE$29&gt;'Inputs &amp; Summary'!$D$5,0,IF(AE$29&gt;VLOOKUP($G92,Lists!$J$17:$K$21,2),IF($M92=Lists!$H$3,IF($K92&lt;1,(($S92/$K92)*((1+'Inputs &amp; Summary'!$D$7)^AE$29)),((INT(AE$29/$K92)-INT((AE$29-1)/$K92))*$S92*((1+'Inputs &amp; Summary'!$D$7)^AE$29))),(_xlfn.WEIBULL.DIST(AE$29,$L92,$K92,FALSE)*$S92*((1+'Inputs &amp; Summary'!$D$7)^AE$29))),IF($M92=Lists!$H$3,IF($K92&lt;1,((($R92*(1-$E92)+$Q92*(1-$F92))/$K92)*((1+'Inputs &amp; Summary'!$D$7)^AE$29)),((INT(AE$29/$K92)-INT((AE$29-1)/$K92))*($R92*(1-$E92)+$Q92*(1-$F92))*((1+'Inputs &amp; Summary'!$D$7)^AE$29))),((_xlfn.WEIBULL.DIST(AE$29,$L92,$K92,FALSE)*($R92*(1-$E92)+$Q92*(1-$F92))*((1+'Inputs &amp; Summary'!$D$7)^AE$29))))))</f>
        <v>0</v>
      </c>
      <c r="AF92" s="114">
        <f>$D92*IF(AF$29&gt;'Inputs &amp; Summary'!$D$5,0,IF(AF$29&gt;VLOOKUP($G92,Lists!$J$17:$K$21,2),IF($M92=Lists!$H$3,IF($K92&lt;1,(($S92/$K92)*((1+'Inputs &amp; Summary'!$D$7)^AF$29)),((INT(AF$29/$K92)-INT((AF$29-1)/$K92))*$S92*((1+'Inputs &amp; Summary'!$D$7)^AF$29))),(_xlfn.WEIBULL.DIST(AF$29,$L92,$K92,FALSE)*$S92*((1+'Inputs &amp; Summary'!$D$7)^AF$29))),IF($M92=Lists!$H$3,IF($K92&lt;1,((($R92*(1-$E92)+$Q92*(1-$F92))/$K92)*((1+'Inputs &amp; Summary'!$D$7)^AF$29)),((INT(AF$29/$K92)-INT((AF$29-1)/$K92))*($R92*(1-$E92)+$Q92*(1-$F92))*((1+'Inputs &amp; Summary'!$D$7)^AF$29))),((_xlfn.WEIBULL.DIST(AF$29,$L92,$K92,FALSE)*($R92*(1-$E92)+$Q92*(1-$F92))*((1+'Inputs &amp; Summary'!$D$7)^AF$29))))))</f>
        <v>0</v>
      </c>
      <c r="AG92" s="114">
        <f>$D92*IF(AG$29&gt;'Inputs &amp; Summary'!$D$5,0,IF(AG$29&gt;VLOOKUP($G92,Lists!$J$17:$K$21,2),IF($M92=Lists!$H$3,IF($K92&lt;1,(($S92/$K92)*((1+'Inputs &amp; Summary'!$D$7)^AG$29)),((INT(AG$29/$K92)-INT((AG$29-1)/$K92))*$S92*((1+'Inputs &amp; Summary'!$D$7)^AG$29))),(_xlfn.WEIBULL.DIST(AG$29,$L92,$K92,FALSE)*$S92*((1+'Inputs &amp; Summary'!$D$7)^AG$29))),IF($M92=Lists!$H$3,IF($K92&lt;1,((($R92*(1-$E92)+$Q92*(1-$F92))/$K92)*((1+'Inputs &amp; Summary'!$D$7)^AG$29)),((INT(AG$29/$K92)-INT((AG$29-1)/$K92))*($R92*(1-$E92)+$Q92*(1-$F92))*((1+'Inputs &amp; Summary'!$D$7)^AG$29))),((_xlfn.WEIBULL.DIST(AG$29,$L92,$K92,FALSE)*($R92*(1-$E92)+$Q92*(1-$F92))*((1+'Inputs &amp; Summary'!$D$7)^AG$29))))))</f>
        <v>0</v>
      </c>
      <c r="AH92" s="114">
        <f>$D92*IF(AH$29&gt;'Inputs &amp; Summary'!$D$5,0,IF(AH$29&gt;VLOOKUP($G92,Lists!$J$17:$K$21,2),IF($M92=Lists!$H$3,IF($K92&lt;1,(($S92/$K92)*((1+'Inputs &amp; Summary'!$D$7)^AH$29)),((INT(AH$29/$K92)-INT((AH$29-1)/$K92))*$S92*((1+'Inputs &amp; Summary'!$D$7)^AH$29))),(_xlfn.WEIBULL.DIST(AH$29,$L92,$K92,FALSE)*$S92*((1+'Inputs &amp; Summary'!$D$7)^AH$29))),IF($M92=Lists!$H$3,IF($K92&lt;1,((($R92*(1-$E92)+$Q92*(1-$F92))/$K92)*((1+'Inputs &amp; Summary'!$D$7)^AH$29)),((INT(AH$29/$K92)-INT((AH$29-1)/$K92))*($R92*(1-$E92)+$Q92*(1-$F92))*((1+'Inputs &amp; Summary'!$D$7)^AH$29))),((_xlfn.WEIBULL.DIST(AH$29,$L92,$K92,FALSE)*($R92*(1-$E92)+$Q92*(1-$F92))*((1+'Inputs &amp; Summary'!$D$7)^AH$29))))))</f>
        <v>0</v>
      </c>
      <c r="AI92" s="114">
        <f>$D92*IF(AI$29&gt;'Inputs &amp; Summary'!$D$5,0,IF(AI$29&gt;VLOOKUP($G92,Lists!$J$17:$K$21,2),IF($M92=Lists!$H$3,IF($K92&lt;1,(($S92/$K92)*((1+'Inputs &amp; Summary'!$D$7)^AI$29)),((INT(AI$29/$K92)-INT((AI$29-1)/$K92))*$S92*((1+'Inputs &amp; Summary'!$D$7)^AI$29))),(_xlfn.WEIBULL.DIST(AI$29,$L92,$K92,FALSE)*$S92*((1+'Inputs &amp; Summary'!$D$7)^AI$29))),IF($M92=Lists!$H$3,IF($K92&lt;1,((($R92*(1-$E92)+$Q92*(1-$F92))/$K92)*((1+'Inputs &amp; Summary'!$D$7)^AI$29)),((INT(AI$29/$K92)-INT((AI$29-1)/$K92))*($R92*(1-$E92)+$Q92*(1-$F92))*((1+'Inputs &amp; Summary'!$D$7)^AI$29))),((_xlfn.WEIBULL.DIST(AI$29,$L92,$K92,FALSE)*($R92*(1-$E92)+$Q92*(1-$F92))*((1+'Inputs &amp; Summary'!$D$7)^AI$29))))))</f>
        <v>0</v>
      </c>
      <c r="AJ92" s="114">
        <f>$D92*IF(AJ$29&gt;'Inputs &amp; Summary'!$D$5,0,IF(AJ$29&gt;VLOOKUP($G92,Lists!$J$17:$K$21,2),IF($M92=Lists!$H$3,IF($K92&lt;1,(($S92/$K92)*((1+'Inputs &amp; Summary'!$D$7)^AJ$29)),((INT(AJ$29/$K92)-INT((AJ$29-1)/$K92))*$S92*((1+'Inputs &amp; Summary'!$D$7)^AJ$29))),(_xlfn.WEIBULL.DIST(AJ$29,$L92,$K92,FALSE)*$S92*((1+'Inputs &amp; Summary'!$D$7)^AJ$29))),IF($M92=Lists!$H$3,IF($K92&lt;1,((($R92*(1-$E92)+$Q92*(1-$F92))/$K92)*((1+'Inputs &amp; Summary'!$D$7)^AJ$29)),((INT(AJ$29/$K92)-INT((AJ$29-1)/$K92))*($R92*(1-$E92)+$Q92*(1-$F92))*((1+'Inputs &amp; Summary'!$D$7)^AJ$29))),((_xlfn.WEIBULL.DIST(AJ$29,$L92,$K92,FALSE)*($R92*(1-$E92)+$Q92*(1-$F92))*((1+'Inputs &amp; Summary'!$D$7)^AJ$29))))))</f>
        <v>0</v>
      </c>
      <c r="AK92" s="114">
        <f>$D92*IF(AK$29&gt;'Inputs &amp; Summary'!$D$5,0,IF(AK$29&gt;VLOOKUP($G92,Lists!$J$17:$K$21,2),IF($M92=Lists!$H$3,IF($K92&lt;1,(($S92/$K92)*((1+'Inputs &amp; Summary'!$D$7)^AK$29)),((INT(AK$29/$K92)-INT((AK$29-1)/$K92))*$S92*((1+'Inputs &amp; Summary'!$D$7)^AK$29))),(_xlfn.WEIBULL.DIST(AK$29,$L92,$K92,FALSE)*$S92*((1+'Inputs &amp; Summary'!$D$7)^AK$29))),IF($M92=Lists!$H$3,IF($K92&lt;1,((($R92*(1-$E92)+$Q92*(1-$F92))/$K92)*((1+'Inputs &amp; Summary'!$D$7)^AK$29)),((INT(AK$29/$K92)-INT((AK$29-1)/$K92))*($R92*(1-$E92)+$Q92*(1-$F92))*((1+'Inputs &amp; Summary'!$D$7)^AK$29))),((_xlfn.WEIBULL.DIST(AK$29,$L92,$K92,FALSE)*($R92*(1-$E92)+$Q92*(1-$F92))*((1+'Inputs &amp; Summary'!$D$7)^AK$29))))))</f>
        <v>0</v>
      </c>
      <c r="AL92" s="114">
        <f>$D92*IF(AL$29&gt;'Inputs &amp; Summary'!$D$5,0,IF(AL$29&gt;VLOOKUP($G92,Lists!$J$17:$K$21,2),IF($M92=Lists!$H$3,IF($K92&lt;1,(($S92/$K92)*((1+'Inputs &amp; Summary'!$D$7)^AL$29)),((INT(AL$29/$K92)-INT((AL$29-1)/$K92))*$S92*((1+'Inputs &amp; Summary'!$D$7)^AL$29))),(_xlfn.WEIBULL.DIST(AL$29,$L92,$K92,FALSE)*$S92*((1+'Inputs &amp; Summary'!$D$7)^AL$29))),IF($M92=Lists!$H$3,IF($K92&lt;1,((($R92*(1-$E92)+$Q92*(1-$F92))/$K92)*((1+'Inputs &amp; Summary'!$D$7)^AL$29)),((INT(AL$29/$K92)-INT((AL$29-1)/$K92))*($R92*(1-$E92)+$Q92*(1-$F92))*((1+'Inputs &amp; Summary'!$D$7)^AL$29))),((_xlfn.WEIBULL.DIST(AL$29,$L92,$K92,FALSE)*($R92*(1-$E92)+$Q92*(1-$F92))*((1+'Inputs &amp; Summary'!$D$7)^AL$29))))))</f>
        <v>0</v>
      </c>
      <c r="AM92" s="114">
        <f>$D92*IF(AM$29&gt;'Inputs &amp; Summary'!$D$5,0,IF(AM$29&gt;VLOOKUP($G92,Lists!$J$17:$K$21,2),IF($M92=Lists!$H$3,IF($K92&lt;1,(($S92/$K92)*((1+'Inputs &amp; Summary'!$D$7)^AM$29)),((INT(AM$29/$K92)-INT((AM$29-1)/$K92))*$S92*((1+'Inputs &amp; Summary'!$D$7)^AM$29))),(_xlfn.WEIBULL.DIST(AM$29,$L92,$K92,FALSE)*$S92*((1+'Inputs &amp; Summary'!$D$7)^AM$29))),IF($M92=Lists!$H$3,IF($K92&lt;1,((($R92*(1-$E92)+$Q92*(1-$F92))/$K92)*((1+'Inputs &amp; Summary'!$D$7)^AM$29)),((INT(AM$29/$K92)-INT((AM$29-1)/$K92))*($R92*(1-$E92)+$Q92*(1-$F92))*((1+'Inputs &amp; Summary'!$D$7)^AM$29))),((_xlfn.WEIBULL.DIST(AM$29,$L92,$K92,FALSE)*($R92*(1-$E92)+$Q92*(1-$F92))*((1+'Inputs &amp; Summary'!$D$7)^AM$29))))))</f>
        <v>0</v>
      </c>
      <c r="AN92" s="114">
        <f>$D92*IF(AN$29&gt;'Inputs &amp; Summary'!$D$5,0,IF(AN$29&gt;VLOOKUP($G92,Lists!$J$17:$K$21,2),IF($M92=Lists!$H$3,IF($K92&lt;1,(($S92/$K92)*((1+'Inputs &amp; Summary'!$D$7)^AN$29)),((INT(AN$29/$K92)-INT((AN$29-1)/$K92))*$S92*((1+'Inputs &amp; Summary'!$D$7)^AN$29))),(_xlfn.WEIBULL.DIST(AN$29,$L92,$K92,FALSE)*$S92*((1+'Inputs &amp; Summary'!$D$7)^AN$29))),IF($M92=Lists!$H$3,IF($K92&lt;1,((($R92*(1-$E92)+$Q92*(1-$F92))/$K92)*((1+'Inputs &amp; Summary'!$D$7)^AN$29)),((INT(AN$29/$K92)-INT((AN$29-1)/$K92))*($R92*(1-$E92)+$Q92*(1-$F92))*((1+'Inputs &amp; Summary'!$D$7)^AN$29))),((_xlfn.WEIBULL.DIST(AN$29,$L92,$K92,FALSE)*($R92*(1-$E92)+$Q92*(1-$F92))*((1+'Inputs &amp; Summary'!$D$7)^AN$29))))))</f>
        <v>0</v>
      </c>
      <c r="AO92" s="114">
        <f>$D92*IF(AO$29&gt;'Inputs &amp; Summary'!$D$5,0,IF(AO$29&gt;VLOOKUP($G92,Lists!$J$17:$K$21,2),IF($M92=Lists!$H$3,IF($K92&lt;1,(($S92/$K92)*((1+'Inputs &amp; Summary'!$D$7)^AO$29)),((INT(AO$29/$K92)-INT((AO$29-1)/$K92))*$S92*((1+'Inputs &amp; Summary'!$D$7)^AO$29))),(_xlfn.WEIBULL.DIST(AO$29,$L92,$K92,FALSE)*$S92*((1+'Inputs &amp; Summary'!$D$7)^AO$29))),IF($M92=Lists!$H$3,IF($K92&lt;1,((($R92*(1-$E92)+$Q92*(1-$F92))/$K92)*((1+'Inputs &amp; Summary'!$D$7)^AO$29)),((INT(AO$29/$K92)-INT((AO$29-1)/$K92))*($R92*(1-$E92)+$Q92*(1-$F92))*((1+'Inputs &amp; Summary'!$D$7)^AO$29))),((_xlfn.WEIBULL.DIST(AO$29,$L92,$K92,FALSE)*($R92*(1-$E92)+$Q92*(1-$F92))*((1+'Inputs &amp; Summary'!$D$7)^AO$29))))))</f>
        <v>0</v>
      </c>
      <c r="AP92" s="114">
        <f>$D92*IF(AP$29&gt;'Inputs &amp; Summary'!$D$5,0,IF(AP$29&gt;VLOOKUP($G92,Lists!$J$17:$K$21,2),IF($M92=Lists!$H$3,IF($K92&lt;1,(($S92/$K92)*((1+'Inputs &amp; Summary'!$D$7)^AP$29)),((INT(AP$29/$K92)-INT((AP$29-1)/$K92))*$S92*((1+'Inputs &amp; Summary'!$D$7)^AP$29))),(_xlfn.WEIBULL.DIST(AP$29,$L92,$K92,FALSE)*$S92*((1+'Inputs &amp; Summary'!$D$7)^AP$29))),IF($M92=Lists!$H$3,IF($K92&lt;1,((($R92*(1-$E92)+$Q92*(1-$F92))/$K92)*((1+'Inputs &amp; Summary'!$D$7)^AP$29)),((INT(AP$29/$K92)-INT((AP$29-1)/$K92))*($R92*(1-$E92)+$Q92*(1-$F92))*((1+'Inputs &amp; Summary'!$D$7)^AP$29))),((_xlfn.WEIBULL.DIST(AP$29,$L92,$K92,FALSE)*($R92*(1-$E92)+$Q92*(1-$F92))*((1+'Inputs &amp; Summary'!$D$7)^AP$29))))))</f>
        <v>0</v>
      </c>
      <c r="AQ92" s="114">
        <f>$D92*IF(AQ$29&gt;'Inputs &amp; Summary'!$D$5,0,IF(AQ$29&gt;VLOOKUP($G92,Lists!$J$17:$K$21,2),IF($M92=Lists!$H$3,IF($K92&lt;1,(($S92/$K92)*((1+'Inputs &amp; Summary'!$D$7)^AQ$29)),((INT(AQ$29/$K92)-INT((AQ$29-1)/$K92))*$S92*((1+'Inputs &amp; Summary'!$D$7)^AQ$29))),(_xlfn.WEIBULL.DIST(AQ$29,$L92,$K92,FALSE)*$S92*((1+'Inputs &amp; Summary'!$D$7)^AQ$29))),IF($M92=Lists!$H$3,IF($K92&lt;1,((($R92*(1-$E92)+$Q92*(1-$F92))/$K92)*((1+'Inputs &amp; Summary'!$D$7)^AQ$29)),((INT(AQ$29/$K92)-INT((AQ$29-1)/$K92))*($R92*(1-$E92)+$Q92*(1-$F92))*((1+'Inputs &amp; Summary'!$D$7)^AQ$29))),((_xlfn.WEIBULL.DIST(AQ$29,$L92,$K92,FALSE)*($R92*(1-$E92)+$Q92*(1-$F92))*((1+'Inputs &amp; Summary'!$D$7)^AQ$29))))))</f>
        <v>0</v>
      </c>
      <c r="AR92" s="114">
        <f>$D92*IF(AR$29&gt;'Inputs &amp; Summary'!$D$5,0,IF(AR$29&gt;VLOOKUP($G92,Lists!$J$17:$K$21,2),IF($M92=Lists!$H$3,IF($K92&lt;1,(($S92/$K92)*((1+'Inputs &amp; Summary'!$D$7)^AR$29)),((INT(AR$29/$K92)-INT((AR$29-1)/$K92))*$S92*((1+'Inputs &amp; Summary'!$D$7)^AR$29))),(_xlfn.WEIBULL.DIST(AR$29,$L92,$K92,FALSE)*$S92*((1+'Inputs &amp; Summary'!$D$7)^AR$29))),IF($M92=Lists!$H$3,IF($K92&lt;1,((($R92*(1-$E92)+$Q92*(1-$F92))/$K92)*((1+'Inputs &amp; Summary'!$D$7)^AR$29)),((INT(AR$29/$K92)-INT((AR$29-1)/$K92))*($R92*(1-$E92)+$Q92*(1-$F92))*((1+'Inputs &amp; Summary'!$D$7)^AR$29))),((_xlfn.WEIBULL.DIST(AR$29,$L92,$K92,FALSE)*($R92*(1-$E92)+$Q92*(1-$F92))*((1+'Inputs &amp; Summary'!$D$7)^AR$29))))))</f>
        <v>0</v>
      </c>
      <c r="AS92" s="114">
        <f>$D92*IF(AS$29&gt;'Inputs &amp; Summary'!$D$5,0,IF(AS$29&gt;VLOOKUP($G92,Lists!$J$17:$K$21,2),IF($M92=Lists!$H$3,IF($K92&lt;1,(($S92/$K92)*((1+'Inputs &amp; Summary'!$D$7)^AS$29)),((INT(AS$29/$K92)-INT((AS$29-1)/$K92))*$S92*((1+'Inputs &amp; Summary'!$D$7)^AS$29))),(_xlfn.WEIBULL.DIST(AS$29,$L92,$K92,FALSE)*$S92*((1+'Inputs &amp; Summary'!$D$7)^AS$29))),IF($M92=Lists!$H$3,IF($K92&lt;1,((($R92*(1-$E92)+$Q92*(1-$F92))/$K92)*((1+'Inputs &amp; Summary'!$D$7)^AS$29)),((INT(AS$29/$K92)-INT((AS$29-1)/$K92))*($R92*(1-$E92)+$Q92*(1-$F92))*((1+'Inputs &amp; Summary'!$D$7)^AS$29))),((_xlfn.WEIBULL.DIST(AS$29,$L92,$K92,FALSE)*($R92*(1-$E92)+$Q92*(1-$F92))*((1+'Inputs &amp; Summary'!$D$7)^AS$29))))))</f>
        <v>0</v>
      </c>
      <c r="AT92" s="114">
        <f>$D92*IF(AT$29&gt;'Inputs &amp; Summary'!$D$5,0,IF(AT$29&gt;VLOOKUP($G92,Lists!$J$17:$K$21,2),IF($M92=Lists!$H$3,IF($K92&lt;1,(($S92/$K92)*((1+'Inputs &amp; Summary'!$D$7)^AT$29)),((INT(AT$29/$K92)-INT((AT$29-1)/$K92))*$S92*((1+'Inputs &amp; Summary'!$D$7)^AT$29))),(_xlfn.WEIBULL.DIST(AT$29,$L92,$K92,FALSE)*$S92*((1+'Inputs &amp; Summary'!$D$7)^AT$29))),IF($M92=Lists!$H$3,IF($K92&lt;1,((($R92*(1-$E92)+$Q92*(1-$F92))/$K92)*((1+'Inputs &amp; Summary'!$D$7)^AT$29)),((INT(AT$29/$K92)-INT((AT$29-1)/$K92))*($R92*(1-$E92)+$Q92*(1-$F92))*((1+'Inputs &amp; Summary'!$D$7)^AT$29))),((_xlfn.WEIBULL.DIST(AT$29,$L92,$K92,FALSE)*($R92*(1-$E92)+$Q92*(1-$F92))*((1+'Inputs &amp; Summary'!$D$7)^AT$29))))))</f>
        <v>0</v>
      </c>
      <c r="AU92" s="114">
        <f>$D92*IF(AU$29&gt;'Inputs &amp; Summary'!$D$5,0,IF(AU$29&gt;VLOOKUP($G92,Lists!$J$17:$K$21,2),IF($M92=Lists!$H$3,IF($K92&lt;1,(($S92/$K92)*((1+'Inputs &amp; Summary'!$D$7)^AU$29)),((INT(AU$29/$K92)-INT((AU$29-1)/$K92))*$S92*((1+'Inputs &amp; Summary'!$D$7)^AU$29))),(_xlfn.WEIBULL.DIST(AU$29,$L92,$K92,FALSE)*$S92*((1+'Inputs &amp; Summary'!$D$7)^AU$29))),IF($M92=Lists!$H$3,IF($K92&lt;1,((($R92*(1-$E92)+$Q92*(1-$F92))/$K92)*((1+'Inputs &amp; Summary'!$D$7)^AU$29)),((INT(AU$29/$K92)-INT((AU$29-1)/$K92))*($R92*(1-$E92)+$Q92*(1-$F92))*((1+'Inputs &amp; Summary'!$D$7)^AU$29))),((_xlfn.WEIBULL.DIST(AU$29,$L92,$K92,FALSE)*($R92*(1-$E92)+$Q92*(1-$F92))*((1+'Inputs &amp; Summary'!$D$7)^AU$29))))))</f>
        <v>0</v>
      </c>
      <c r="AV92" s="114">
        <f>$D92*IF(AV$29&gt;'Inputs &amp; Summary'!$D$5,0,IF(AV$29&gt;VLOOKUP($G92,Lists!$J$17:$K$21,2),IF($M92=Lists!$H$3,IF($K92&lt;1,(($S92/$K92)*((1+'Inputs &amp; Summary'!$D$7)^AV$29)),((INT(AV$29/$K92)-INT((AV$29-1)/$K92))*$S92*((1+'Inputs &amp; Summary'!$D$7)^AV$29))),(_xlfn.WEIBULL.DIST(AV$29,$L92,$K92,FALSE)*$S92*((1+'Inputs &amp; Summary'!$D$7)^AV$29))),IF($M92=Lists!$H$3,IF($K92&lt;1,((($R92*(1-$E92)+$Q92*(1-$F92))/$K92)*((1+'Inputs &amp; Summary'!$D$7)^AV$29)),((INT(AV$29/$K92)-INT((AV$29-1)/$K92))*($R92*(1-$E92)+$Q92*(1-$F92))*((1+'Inputs &amp; Summary'!$D$7)^AV$29))),((_xlfn.WEIBULL.DIST(AV$29,$L92,$K92,FALSE)*($R92*(1-$E92)+$Q92*(1-$F92))*((1+'Inputs &amp; Summary'!$D$7)^AV$29))))))</f>
        <v>0</v>
      </c>
      <c r="AW92" s="114">
        <f>$D92*IF(AW$29&gt;'Inputs &amp; Summary'!$D$5,0,IF(AW$29&gt;VLOOKUP($G92,Lists!$J$17:$K$21,2),IF($M92=Lists!$H$3,IF($K92&lt;1,(($S92/$K92)*((1+'Inputs &amp; Summary'!$D$7)^AW$29)),((INT(AW$29/$K92)-INT((AW$29-1)/$K92))*$S92*((1+'Inputs &amp; Summary'!$D$7)^AW$29))),(_xlfn.WEIBULL.DIST(AW$29,$L92,$K92,FALSE)*$S92*((1+'Inputs &amp; Summary'!$D$7)^AW$29))),IF($M92=Lists!$H$3,IF($K92&lt;1,((($R92*(1-$E92)+$Q92*(1-$F92))/$K92)*((1+'Inputs &amp; Summary'!$D$7)^AW$29)),((INT(AW$29/$K92)-INT((AW$29-1)/$K92))*($R92*(1-$E92)+$Q92*(1-$F92))*((1+'Inputs &amp; Summary'!$D$7)^AW$29))),((_xlfn.WEIBULL.DIST(AW$29,$L92,$K92,FALSE)*($R92*(1-$E92)+$Q92*(1-$F92))*((1+'Inputs &amp; Summary'!$D$7)^AW$29))))))</f>
        <v>0</v>
      </c>
      <c r="AX92" s="114">
        <f>$D92*IF(AX$29&gt;'Inputs &amp; Summary'!$D$5,0,IF(AX$29&gt;VLOOKUP($G92,Lists!$J$17:$K$21,2),IF($M92=Lists!$H$3,IF($K92&lt;1,(($S92/$K92)*((1+'Inputs &amp; Summary'!$D$7)^AX$29)),((INT(AX$29/$K92)-INT((AX$29-1)/$K92))*$S92*((1+'Inputs &amp; Summary'!$D$7)^AX$29))),(_xlfn.WEIBULL.DIST(AX$29,$L92,$K92,FALSE)*$S92*((1+'Inputs &amp; Summary'!$D$7)^AX$29))),IF($M92=Lists!$H$3,IF($K92&lt;1,((($R92*(1-$E92)+$Q92*(1-$F92))/$K92)*((1+'Inputs &amp; Summary'!$D$7)^AX$29)),((INT(AX$29/$K92)-INT((AX$29-1)/$K92))*($R92*(1-$E92)+$Q92*(1-$F92))*((1+'Inputs &amp; Summary'!$D$7)^AX$29))),((_xlfn.WEIBULL.DIST(AX$29,$L92,$K92,FALSE)*($R92*(1-$E92)+$Q92*(1-$F92))*((1+'Inputs &amp; Summary'!$D$7)^AX$29))))))</f>
        <v>0</v>
      </c>
      <c r="AY92" s="114">
        <f>$D92*IF(AY$29&gt;'Inputs &amp; Summary'!$D$5,0,IF(AY$29&gt;VLOOKUP($G92,Lists!$J$17:$K$21,2),IF($M92=Lists!$H$3,IF($K92&lt;1,(($S92/$K92)*((1+'Inputs &amp; Summary'!$D$7)^AY$29)),((INT(AY$29/$K92)-INT((AY$29-1)/$K92))*$S92*((1+'Inputs &amp; Summary'!$D$7)^AY$29))),(_xlfn.WEIBULL.DIST(AY$29,$L92,$K92,FALSE)*$S92*((1+'Inputs &amp; Summary'!$D$7)^AY$29))),IF($M92=Lists!$H$3,IF($K92&lt;1,((($R92*(1-$E92)+$Q92*(1-$F92))/$K92)*((1+'Inputs &amp; Summary'!$D$7)^AY$29)),((INT(AY$29/$K92)-INT((AY$29-1)/$K92))*($R92*(1-$E92)+$Q92*(1-$F92))*((1+'Inputs &amp; Summary'!$D$7)^AY$29))),((_xlfn.WEIBULL.DIST(AY$29,$L92,$K92,FALSE)*($R92*(1-$E92)+$Q92*(1-$F92))*((1+'Inputs &amp; Summary'!$D$7)^AY$29))))))</f>
        <v>0</v>
      </c>
      <c r="AZ92" s="114">
        <f>$D92*IF(AZ$29&gt;'Inputs &amp; Summary'!$D$5,0,IF(AZ$29&gt;VLOOKUP($G92,Lists!$J$17:$K$21,2),IF($M92=Lists!$H$3,IF($K92&lt;1,(($S92/$K92)*((1+'Inputs &amp; Summary'!$D$7)^AZ$29)),((INT(AZ$29/$K92)-INT((AZ$29-1)/$K92))*$S92*((1+'Inputs &amp; Summary'!$D$7)^AZ$29))),(_xlfn.WEIBULL.DIST(AZ$29,$L92,$K92,FALSE)*$S92*((1+'Inputs &amp; Summary'!$D$7)^AZ$29))),IF($M92=Lists!$H$3,IF($K92&lt;1,((($R92*(1-$E92)+$Q92*(1-$F92))/$K92)*((1+'Inputs &amp; Summary'!$D$7)^AZ$29)),((INT(AZ$29/$K92)-INT((AZ$29-1)/$K92))*($R92*(1-$E92)+$Q92*(1-$F92))*((1+'Inputs &amp; Summary'!$D$7)^AZ$29))),((_xlfn.WEIBULL.DIST(AZ$29,$L92,$K92,FALSE)*($R92*(1-$E92)+$Q92*(1-$F92))*((1+'Inputs &amp; Summary'!$D$7)^AZ$29))))))</f>
        <v>0</v>
      </c>
      <c r="BA92" s="114">
        <f>$D92*IF(BA$29&gt;'Inputs &amp; Summary'!$D$5,0,IF(BA$29&gt;VLOOKUP($G92,Lists!$J$17:$K$21,2),IF($M92=Lists!$H$3,IF($K92&lt;1,(($S92/$K92)*((1+'Inputs &amp; Summary'!$D$7)^BA$29)),((INT(BA$29/$K92)-INT((BA$29-1)/$K92))*$S92*((1+'Inputs &amp; Summary'!$D$7)^BA$29))),(_xlfn.WEIBULL.DIST(BA$29,$L92,$K92,FALSE)*$S92*((1+'Inputs &amp; Summary'!$D$7)^BA$29))),IF($M92=Lists!$H$3,IF($K92&lt;1,((($R92*(1-$E92)+$Q92*(1-$F92))/$K92)*((1+'Inputs &amp; Summary'!$D$7)^BA$29)),((INT(BA$29/$K92)-INT((BA$29-1)/$K92))*($R92*(1-$E92)+$Q92*(1-$F92))*((1+'Inputs &amp; Summary'!$D$7)^BA$29))),((_xlfn.WEIBULL.DIST(BA$29,$L92,$K92,FALSE)*($R92*(1-$E92)+$Q92*(1-$F92))*((1+'Inputs &amp; Summary'!$D$7)^BA$29))))))</f>
        <v>0</v>
      </c>
      <c r="BB92" s="114">
        <f>$D92*IF(BB$29&gt;'Inputs &amp; Summary'!$D$5,0,IF(BB$29&gt;VLOOKUP($G92,Lists!$J$17:$K$21,2),IF($M92=Lists!$H$3,IF($K92&lt;1,(($S92/$K92)*((1+'Inputs &amp; Summary'!$D$7)^BB$29)),((INT(BB$29/$K92)-INT((BB$29-1)/$K92))*$S92*((1+'Inputs &amp; Summary'!$D$7)^BB$29))),(_xlfn.WEIBULL.DIST(BB$29,$L92,$K92,FALSE)*$S92*((1+'Inputs &amp; Summary'!$D$7)^BB$29))),IF($M92=Lists!$H$3,IF($K92&lt;1,((($R92*(1-$E92)+$Q92*(1-$F92))/$K92)*((1+'Inputs &amp; Summary'!$D$7)^BB$29)),((INT(BB$29/$K92)-INT((BB$29-1)/$K92))*($R92*(1-$E92)+$Q92*(1-$F92))*((1+'Inputs &amp; Summary'!$D$7)^BB$29))),((_xlfn.WEIBULL.DIST(BB$29,$L92,$K92,FALSE)*($R92*(1-$E92)+$Q92*(1-$F92))*((1+'Inputs &amp; Summary'!$D$7)^BB$29))))))</f>
        <v>0</v>
      </c>
      <c r="BC92" s="114">
        <f>$D92*IF(BC$29&gt;'Inputs &amp; Summary'!$D$5,0,IF(BC$29&gt;VLOOKUP($G92,Lists!$J$17:$K$21,2),IF($M92=Lists!$H$3,IF($K92&lt;1,(($S92/$K92)*((1+'Inputs &amp; Summary'!$D$7)^BC$29)),((INT(BC$29/$K92)-INT((BC$29-1)/$K92))*$S92*((1+'Inputs &amp; Summary'!$D$7)^BC$29))),(_xlfn.WEIBULL.DIST(BC$29,$L92,$K92,FALSE)*$S92*((1+'Inputs &amp; Summary'!$D$7)^BC$29))),IF($M92=Lists!$H$3,IF($K92&lt;1,((($R92*(1-$E92)+$Q92*(1-$F92))/$K92)*((1+'Inputs &amp; Summary'!$D$7)^BC$29)),((INT(BC$29/$K92)-INT((BC$29-1)/$K92))*($R92*(1-$E92)+$Q92*(1-$F92))*((1+'Inputs &amp; Summary'!$D$7)^BC$29))),((_xlfn.WEIBULL.DIST(BC$29,$L92,$K92,FALSE)*($R92*(1-$E92)+$Q92*(1-$F92))*((1+'Inputs &amp; Summary'!$D$7)^BC$29))))))</f>
        <v>0</v>
      </c>
      <c r="BD92" s="114">
        <f>$D92*IF(BD$29&gt;'Inputs &amp; Summary'!$D$5,0,IF(BD$29&gt;VLOOKUP($G92,Lists!$J$17:$K$21,2),IF($M92=Lists!$H$3,IF($K92&lt;1,(($S92/$K92)*((1+'Inputs &amp; Summary'!$D$7)^BD$29)),((INT(BD$29/$K92)-INT((BD$29-1)/$K92))*$S92*((1+'Inputs &amp; Summary'!$D$7)^BD$29))),(_xlfn.WEIBULL.DIST(BD$29,$L92,$K92,FALSE)*$S92*((1+'Inputs &amp; Summary'!$D$7)^BD$29))),IF($M92=Lists!$H$3,IF($K92&lt;1,((($R92*(1-$E92)+$Q92*(1-$F92))/$K92)*((1+'Inputs &amp; Summary'!$D$7)^BD$29)),((INT(BD$29/$K92)-INT((BD$29-1)/$K92))*($R92*(1-$E92)+$Q92*(1-$F92))*((1+'Inputs &amp; Summary'!$D$7)^BD$29))),((_xlfn.WEIBULL.DIST(BD$29,$L92,$K92,FALSE)*($R92*(1-$E92)+$Q92*(1-$F92))*((1+'Inputs &amp; Summary'!$D$7)^BD$29))))))</f>
        <v>0</v>
      </c>
      <c r="BE92" s="114">
        <f>$D92*IF(BE$29&gt;'Inputs &amp; Summary'!$D$5,0,IF(BE$29&gt;VLOOKUP($G92,Lists!$J$17:$K$21,2),IF($M92=Lists!$H$3,IF($K92&lt;1,(($S92/$K92)*((1+'Inputs &amp; Summary'!$D$7)^BE$29)),((INT(BE$29/$K92)-INT((BE$29-1)/$K92))*$S92*((1+'Inputs &amp; Summary'!$D$7)^BE$29))),(_xlfn.WEIBULL.DIST(BE$29,$L92,$K92,FALSE)*$S92*((1+'Inputs &amp; Summary'!$D$7)^BE$29))),IF($M92=Lists!$H$3,IF($K92&lt;1,((($R92*(1-$E92)+$Q92*(1-$F92))/$K92)*((1+'Inputs &amp; Summary'!$D$7)^BE$29)),((INT(BE$29/$K92)-INT((BE$29-1)/$K92))*($R92*(1-$E92)+$Q92*(1-$F92))*((1+'Inputs &amp; Summary'!$D$7)^BE$29))),((_xlfn.WEIBULL.DIST(BE$29,$L92,$K92,FALSE)*($R92*(1-$E92)+$Q92*(1-$F92))*((1+'Inputs &amp; Summary'!$D$7)^BE$29))))))</f>
        <v>0</v>
      </c>
      <c r="BF92" s="114">
        <f>$D92*IF(BF$29&gt;'Inputs &amp; Summary'!$D$5,0,IF(BF$29&gt;VLOOKUP($G92,Lists!$J$17:$K$21,2),IF($M92=Lists!$H$3,IF($K92&lt;1,(($S92/$K92)*((1+'Inputs &amp; Summary'!$D$7)^BF$29)),((INT(BF$29/$K92)-INT((BF$29-1)/$K92))*$S92*((1+'Inputs &amp; Summary'!$D$7)^BF$29))),(_xlfn.WEIBULL.DIST(BF$29,$L92,$K92,FALSE)*$S92*((1+'Inputs &amp; Summary'!$D$7)^BF$29))),IF($M92=Lists!$H$3,IF($K92&lt;1,((($R92*(1-$E92)+$Q92*(1-$F92))/$K92)*((1+'Inputs &amp; Summary'!$D$7)^BF$29)),((INT(BF$29/$K92)-INT((BF$29-1)/$K92))*($R92*(1-$E92)+$Q92*(1-$F92))*((1+'Inputs &amp; Summary'!$D$7)^BF$29))),((_xlfn.WEIBULL.DIST(BF$29,$L92,$K92,FALSE)*($R92*(1-$E92)+$Q92*(1-$F92))*((1+'Inputs &amp; Summary'!$D$7)^BF$29))))))</f>
        <v>0</v>
      </c>
      <c r="BG92" s="114">
        <f>$D92*IF(BG$29&gt;'Inputs &amp; Summary'!$D$5,0,IF(BG$29&gt;VLOOKUP($G92,Lists!$J$17:$K$21,2),IF($M92=Lists!$H$3,IF($K92&lt;1,(($S92/$K92)*((1+'Inputs &amp; Summary'!$D$7)^BG$29)),((INT(BG$29/$K92)-INT((BG$29-1)/$K92))*$S92*((1+'Inputs &amp; Summary'!$D$7)^BG$29))),(_xlfn.WEIBULL.DIST(BG$29,$L92,$K92,FALSE)*$S92*((1+'Inputs &amp; Summary'!$D$7)^BG$29))),IF($M92=Lists!$H$3,IF($K92&lt;1,((($R92*(1-$E92)+$Q92*(1-$F92))/$K92)*((1+'Inputs &amp; Summary'!$D$7)^BG$29)),((INT(BG$29/$K92)-INT((BG$29-1)/$K92))*($R92*(1-$E92)+$Q92*(1-$F92))*((1+'Inputs &amp; Summary'!$D$7)^BG$29))),((_xlfn.WEIBULL.DIST(BG$29,$L92,$K92,FALSE)*($R92*(1-$E92)+$Q92*(1-$F92))*((1+'Inputs &amp; Summary'!$D$7)^BG$29))))))</f>
        <v>0</v>
      </c>
      <c r="BH92" s="114">
        <f>$D92*IF(BH$29&gt;'Inputs &amp; Summary'!$D$5,0,IF(BH$29&gt;VLOOKUP($G92,Lists!$J$17:$K$21,2),IF($M92=Lists!$H$3,IF($K92&lt;1,(($S92/$K92)*((1+'Inputs &amp; Summary'!$D$7)^BH$29)),((INT(BH$29/$K92)-INT((BH$29-1)/$K92))*$S92*((1+'Inputs &amp; Summary'!$D$7)^BH$29))),(_xlfn.WEIBULL.DIST(BH$29,$L92,$K92,FALSE)*$S92*((1+'Inputs &amp; Summary'!$D$7)^BH$29))),IF($M92=Lists!$H$3,IF($K92&lt;1,((($R92*(1-$E92)+$Q92*(1-$F92))/$K92)*((1+'Inputs &amp; Summary'!$D$7)^BH$29)),((INT(BH$29/$K92)-INT((BH$29-1)/$K92))*($R92*(1-$E92)+$Q92*(1-$F92))*((1+'Inputs &amp; Summary'!$D$7)^BH$29))),((_xlfn.WEIBULL.DIST(BH$29,$L92,$K92,FALSE)*($R92*(1-$E92)+$Q92*(1-$F92))*((1+'Inputs &amp; Summary'!$D$7)^BH$29))))))</f>
        <v>0</v>
      </c>
      <c r="BI92" s="114">
        <f>$D92*IF(BI$29&gt;'Inputs &amp; Summary'!$D$5,0,IF(BI$29&gt;VLOOKUP($G92,Lists!$J$17:$K$21,2),IF($M92=Lists!$H$3,IF($K92&lt;1,(($S92/$K92)*((1+'Inputs &amp; Summary'!$D$7)^BI$29)),((INT(BI$29/$K92)-INT((BI$29-1)/$K92))*$S92*((1+'Inputs &amp; Summary'!$D$7)^BI$29))),(_xlfn.WEIBULL.DIST(BI$29,$L92,$K92,FALSE)*$S92*((1+'Inputs &amp; Summary'!$D$7)^BI$29))),IF($M92=Lists!$H$3,IF($K92&lt;1,((($R92*(1-$E92)+$Q92*(1-$F92))/$K92)*((1+'Inputs &amp; Summary'!$D$7)^BI$29)),((INT(BI$29/$K92)-INT((BI$29-1)/$K92))*($R92*(1-$E92)+$Q92*(1-$F92))*((1+'Inputs &amp; Summary'!$D$7)^BI$29))),((_xlfn.WEIBULL.DIST(BI$29,$L92,$K92,FALSE)*($R92*(1-$E92)+$Q92*(1-$F92))*((1+'Inputs &amp; Summary'!$D$7)^BI$29))))))</f>
        <v>0</v>
      </c>
      <c r="BJ92" s="114">
        <f>$D92*IF(BJ$29&gt;'Inputs &amp; Summary'!$D$5,0,IF(BJ$29&gt;VLOOKUP($G92,Lists!$J$17:$K$21,2),IF($M92=Lists!$H$3,IF($K92&lt;1,(($S92/$K92)*((1+'Inputs &amp; Summary'!$D$7)^BJ$29)),((INT(BJ$29/$K92)-INT((BJ$29-1)/$K92))*$S92*((1+'Inputs &amp; Summary'!$D$7)^BJ$29))),(_xlfn.WEIBULL.DIST(BJ$29,$L92,$K92,FALSE)*$S92*((1+'Inputs &amp; Summary'!$D$7)^BJ$29))),IF($M92=Lists!$H$3,IF($K92&lt;1,((($R92*(1-$E92)+$Q92*(1-$F92))/$K92)*((1+'Inputs &amp; Summary'!$D$7)^BJ$29)),((INT(BJ$29/$K92)-INT((BJ$29-1)/$K92))*($R92*(1-$E92)+$Q92*(1-$F92))*((1+'Inputs &amp; Summary'!$D$7)^BJ$29))),((_xlfn.WEIBULL.DIST(BJ$29,$L92,$K92,FALSE)*($R92*(1-$E92)+$Q92*(1-$F92))*((1+'Inputs &amp; Summary'!$D$7)^BJ$29))))))</f>
        <v>0</v>
      </c>
      <c r="BK92" s="114">
        <f>$D92*IF(BK$29&gt;'Inputs &amp; Summary'!$D$5,0,IF(BK$29&gt;VLOOKUP($G92,Lists!$J$17:$K$21,2),IF($M92=Lists!$H$3,IF($K92&lt;1,(($S92/$K92)*((1+'Inputs &amp; Summary'!$D$7)^BK$29)),((INT(BK$29/$K92)-INT((BK$29-1)/$K92))*$S92*((1+'Inputs &amp; Summary'!$D$7)^BK$29))),(_xlfn.WEIBULL.DIST(BK$29,$L92,$K92,FALSE)*$S92*((1+'Inputs &amp; Summary'!$D$7)^BK$29))),IF($M92=Lists!$H$3,IF($K92&lt;1,((($R92*(1-$E92)+$Q92*(1-$F92))/$K92)*((1+'Inputs &amp; Summary'!$D$7)^BK$29)),((INT(BK$29/$K92)-INT((BK$29-1)/$K92))*($R92*(1-$E92)+$Q92*(1-$F92))*((1+'Inputs &amp; Summary'!$D$7)^BK$29))),((_xlfn.WEIBULL.DIST(BK$29,$L92,$K92,FALSE)*($R92*(1-$E92)+$Q92*(1-$F92))*((1+'Inputs &amp; Summary'!$D$7)^BK$29))))))</f>
        <v>0</v>
      </c>
      <c r="BL92" s="114">
        <f>$D92*IF(BL$29&gt;'Inputs &amp; Summary'!$D$5,0,IF(BL$29&gt;VLOOKUP($G92,Lists!$J$17:$K$21,2),IF($M92=Lists!$H$3,IF($K92&lt;1,(($S92/$K92)*((1+'Inputs &amp; Summary'!$D$7)^BL$29)),((INT(BL$29/$K92)-INT((BL$29-1)/$K92))*$S92*((1+'Inputs &amp; Summary'!$D$7)^BL$29))),(_xlfn.WEIBULL.DIST(BL$29,$L92,$K92,FALSE)*$S92*((1+'Inputs &amp; Summary'!$D$7)^BL$29))),IF($M92=Lists!$H$3,IF($K92&lt;1,((($R92*(1-$E92)+$Q92*(1-$F92))/$K92)*((1+'Inputs &amp; Summary'!$D$7)^BL$29)),((INT(BL$29/$K92)-INT((BL$29-1)/$K92))*($R92*(1-$E92)+$Q92*(1-$F92))*((1+'Inputs &amp; Summary'!$D$7)^BL$29))),((_xlfn.WEIBULL.DIST(BL$29,$L92,$K92,FALSE)*($R92*(1-$E92)+$Q92*(1-$F92))*((1+'Inputs &amp; Summary'!$D$7)^BL$29))))))</f>
        <v>0</v>
      </c>
    </row>
    <row r="93" spans="1:64" s="1" customFormat="1" x14ac:dyDescent="0.3">
      <c r="A93" s="79" t="s">
        <v>205</v>
      </c>
      <c r="B93" s="33" t="s">
        <v>152</v>
      </c>
      <c r="C93" s="33" t="s">
        <v>17</v>
      </c>
      <c r="D93" s="68">
        <v>0</v>
      </c>
      <c r="E93" s="68">
        <v>1</v>
      </c>
      <c r="F93" s="68">
        <v>1</v>
      </c>
      <c r="G93" s="213" t="s">
        <v>432</v>
      </c>
      <c r="H93" s="34" t="s">
        <v>288</v>
      </c>
      <c r="I93" s="34" t="s">
        <v>99</v>
      </c>
      <c r="J93" s="33">
        <f>VLOOKUP(I93,'Labor Rates'!$A$1:$B$16,2)</f>
        <v>24.03846153846154</v>
      </c>
      <c r="K93" s="35">
        <v>20</v>
      </c>
      <c r="L93" s="35">
        <v>1</v>
      </c>
      <c r="M93" s="36" t="s">
        <v>249</v>
      </c>
      <c r="N93" s="84">
        <f>'Inputs &amp; Summary'!$D$30</f>
        <v>1</v>
      </c>
      <c r="O93" s="35">
        <v>1</v>
      </c>
      <c r="P93" s="5">
        <v>0</v>
      </c>
      <c r="Q93" s="73">
        <f t="shared" si="11"/>
        <v>24.03846153846154</v>
      </c>
      <c r="R93" s="73">
        <f t="shared" si="12"/>
        <v>0</v>
      </c>
      <c r="S93" s="74">
        <f t="shared" si="13"/>
        <v>0</v>
      </c>
      <c r="T93" s="88"/>
      <c r="U93" s="80"/>
      <c r="V93" s="87">
        <f t="shared" si="14"/>
        <v>0</v>
      </c>
      <c r="W93" s="87">
        <f>NPV('Inputs &amp; Summary'!$D$6,Y93:BL93)</f>
        <v>0</v>
      </c>
      <c r="X93" s="90">
        <f t="shared" si="15"/>
        <v>0</v>
      </c>
      <c r="Y93" s="114">
        <f>$D93*IF(Y$29&gt;'Inputs &amp; Summary'!$D$5,0,IF(Y$29&gt;VLOOKUP($G93,Lists!$J$17:$K$21,2),IF($M93=Lists!$H$3,IF($K93&lt;1,(($S93/$K93)*((1+'Inputs &amp; Summary'!$D$7)^Y$29)),((INT(Y$29/$K93)-INT((Y$29-1)/$K93))*$S93*((1+'Inputs &amp; Summary'!$D$7)^Y$29))),(_xlfn.WEIBULL.DIST(Y$29,$L93,$K93,FALSE)*$S93*((1+'Inputs &amp; Summary'!$D$7)^Y$29))),IF($M93=Lists!$H$3,IF($K93&lt;1,((($R93*(1-$E93)+$Q93*(1-$F93))/$K93)*((1+'Inputs &amp; Summary'!$D$7)^Y$29)),((INT(Y$29/$K93)-INT((Y$29-1)/$K93))*($R93*(1-$E93)+$Q93*(1-$F93))*((1+'Inputs &amp; Summary'!$D$7)^Y$29))),((_xlfn.WEIBULL.DIST(Y$29,$L93,$K93,FALSE)*($R93*(1-$E93)+$Q93*(1-$F93))*((1+'Inputs &amp; Summary'!$D$7)^Y$29))))))</f>
        <v>0</v>
      </c>
      <c r="Z93" s="114">
        <f>$D93*IF(Z$29&gt;'Inputs &amp; Summary'!$D$5,0,IF(Z$29&gt;VLOOKUP($G93,Lists!$J$17:$K$21,2),IF($M93=Lists!$H$3,IF($K93&lt;1,(($S93/$K93)*((1+'Inputs &amp; Summary'!$D$7)^Z$29)),((INT(Z$29/$K93)-INT((Z$29-1)/$K93))*$S93*((1+'Inputs &amp; Summary'!$D$7)^Z$29))),(_xlfn.WEIBULL.DIST(Z$29,$L93,$K93,FALSE)*$S93*((1+'Inputs &amp; Summary'!$D$7)^Z$29))),IF($M93=Lists!$H$3,IF($K93&lt;1,((($R93*(1-$E93)+$Q93*(1-$F93))/$K93)*((1+'Inputs &amp; Summary'!$D$7)^Z$29)),((INT(Z$29/$K93)-INT((Z$29-1)/$K93))*($R93*(1-$E93)+$Q93*(1-$F93))*((1+'Inputs &amp; Summary'!$D$7)^Z$29))),((_xlfn.WEIBULL.DIST(Z$29,$L93,$K93,FALSE)*($R93*(1-$E93)+$Q93*(1-$F93))*((1+'Inputs &amp; Summary'!$D$7)^Z$29))))))</f>
        <v>0</v>
      </c>
      <c r="AA93" s="114">
        <f>$D93*IF(AA$29&gt;'Inputs &amp; Summary'!$D$5,0,IF(AA$29&gt;VLOOKUP($G93,Lists!$J$17:$K$21,2),IF($M93=Lists!$H$3,IF($K93&lt;1,(($S93/$K93)*((1+'Inputs &amp; Summary'!$D$7)^AA$29)),((INT(AA$29/$K93)-INT((AA$29-1)/$K93))*$S93*((1+'Inputs &amp; Summary'!$D$7)^AA$29))),(_xlfn.WEIBULL.DIST(AA$29,$L93,$K93,FALSE)*$S93*((1+'Inputs &amp; Summary'!$D$7)^AA$29))),IF($M93=Lists!$H$3,IF($K93&lt;1,((($R93*(1-$E93)+$Q93*(1-$F93))/$K93)*((1+'Inputs &amp; Summary'!$D$7)^AA$29)),((INT(AA$29/$K93)-INT((AA$29-1)/$K93))*($R93*(1-$E93)+$Q93*(1-$F93))*((1+'Inputs &amp; Summary'!$D$7)^AA$29))),((_xlfn.WEIBULL.DIST(AA$29,$L93,$K93,FALSE)*($R93*(1-$E93)+$Q93*(1-$F93))*((1+'Inputs &amp; Summary'!$D$7)^AA$29))))))</f>
        <v>0</v>
      </c>
      <c r="AB93" s="114">
        <f>$D93*IF(AB$29&gt;'Inputs &amp; Summary'!$D$5,0,IF(AB$29&gt;VLOOKUP($G93,Lists!$J$17:$K$21,2),IF($M93=Lists!$H$3,IF($K93&lt;1,(($S93/$K93)*((1+'Inputs &amp; Summary'!$D$7)^AB$29)),((INT(AB$29/$K93)-INT((AB$29-1)/$K93))*$S93*((1+'Inputs &amp; Summary'!$D$7)^AB$29))),(_xlfn.WEIBULL.DIST(AB$29,$L93,$K93,FALSE)*$S93*((1+'Inputs &amp; Summary'!$D$7)^AB$29))),IF($M93=Lists!$H$3,IF($K93&lt;1,((($R93*(1-$E93)+$Q93*(1-$F93))/$K93)*((1+'Inputs &amp; Summary'!$D$7)^AB$29)),((INT(AB$29/$K93)-INT((AB$29-1)/$K93))*($R93*(1-$E93)+$Q93*(1-$F93))*((1+'Inputs &amp; Summary'!$D$7)^AB$29))),((_xlfn.WEIBULL.DIST(AB$29,$L93,$K93,FALSE)*($R93*(1-$E93)+$Q93*(1-$F93))*((1+'Inputs &amp; Summary'!$D$7)^AB$29))))))</f>
        <v>0</v>
      </c>
      <c r="AC93" s="114">
        <f>$D93*IF(AC$29&gt;'Inputs &amp; Summary'!$D$5,0,IF(AC$29&gt;VLOOKUP($G93,Lists!$J$17:$K$21,2),IF($M93=Lists!$H$3,IF($K93&lt;1,(($S93/$K93)*((1+'Inputs &amp; Summary'!$D$7)^AC$29)),((INT(AC$29/$K93)-INT((AC$29-1)/$K93))*$S93*((1+'Inputs &amp; Summary'!$D$7)^AC$29))),(_xlfn.WEIBULL.DIST(AC$29,$L93,$K93,FALSE)*$S93*((1+'Inputs &amp; Summary'!$D$7)^AC$29))),IF($M93=Lists!$H$3,IF($K93&lt;1,((($R93*(1-$E93)+$Q93*(1-$F93))/$K93)*((1+'Inputs &amp; Summary'!$D$7)^AC$29)),((INT(AC$29/$K93)-INT((AC$29-1)/$K93))*($R93*(1-$E93)+$Q93*(1-$F93))*((1+'Inputs &amp; Summary'!$D$7)^AC$29))),((_xlfn.WEIBULL.DIST(AC$29,$L93,$K93,FALSE)*($R93*(1-$E93)+$Q93*(1-$F93))*((1+'Inputs &amp; Summary'!$D$7)^AC$29))))))</f>
        <v>0</v>
      </c>
      <c r="AD93" s="114">
        <f>$D93*IF(AD$29&gt;'Inputs &amp; Summary'!$D$5,0,IF(AD$29&gt;VLOOKUP($G93,Lists!$J$17:$K$21,2),IF($M93=Lists!$H$3,IF($K93&lt;1,(($S93/$K93)*((1+'Inputs &amp; Summary'!$D$7)^AD$29)),((INT(AD$29/$K93)-INT((AD$29-1)/$K93))*$S93*((1+'Inputs &amp; Summary'!$D$7)^AD$29))),(_xlfn.WEIBULL.DIST(AD$29,$L93,$K93,FALSE)*$S93*((1+'Inputs &amp; Summary'!$D$7)^AD$29))),IF($M93=Lists!$H$3,IF($K93&lt;1,((($R93*(1-$E93)+$Q93*(1-$F93))/$K93)*((1+'Inputs &amp; Summary'!$D$7)^AD$29)),((INT(AD$29/$K93)-INT((AD$29-1)/$K93))*($R93*(1-$E93)+$Q93*(1-$F93))*((1+'Inputs &amp; Summary'!$D$7)^AD$29))),((_xlfn.WEIBULL.DIST(AD$29,$L93,$K93,FALSE)*($R93*(1-$E93)+$Q93*(1-$F93))*((1+'Inputs &amp; Summary'!$D$7)^AD$29))))))</f>
        <v>0</v>
      </c>
      <c r="AE93" s="114">
        <f>$D93*IF(AE$29&gt;'Inputs &amp; Summary'!$D$5,0,IF(AE$29&gt;VLOOKUP($G93,Lists!$J$17:$K$21,2),IF($M93=Lists!$H$3,IF($K93&lt;1,(($S93/$K93)*((1+'Inputs &amp; Summary'!$D$7)^AE$29)),((INT(AE$29/$K93)-INT((AE$29-1)/$K93))*$S93*((1+'Inputs &amp; Summary'!$D$7)^AE$29))),(_xlfn.WEIBULL.DIST(AE$29,$L93,$K93,FALSE)*$S93*((1+'Inputs &amp; Summary'!$D$7)^AE$29))),IF($M93=Lists!$H$3,IF($K93&lt;1,((($R93*(1-$E93)+$Q93*(1-$F93))/$K93)*((1+'Inputs &amp; Summary'!$D$7)^AE$29)),((INT(AE$29/$K93)-INT((AE$29-1)/$K93))*($R93*(1-$E93)+$Q93*(1-$F93))*((1+'Inputs &amp; Summary'!$D$7)^AE$29))),((_xlfn.WEIBULL.DIST(AE$29,$L93,$K93,FALSE)*($R93*(1-$E93)+$Q93*(1-$F93))*((1+'Inputs &amp; Summary'!$D$7)^AE$29))))))</f>
        <v>0</v>
      </c>
      <c r="AF93" s="114">
        <f>$D93*IF(AF$29&gt;'Inputs &amp; Summary'!$D$5,0,IF(AF$29&gt;VLOOKUP($G93,Lists!$J$17:$K$21,2),IF($M93=Lists!$H$3,IF($K93&lt;1,(($S93/$K93)*((1+'Inputs &amp; Summary'!$D$7)^AF$29)),((INT(AF$29/$K93)-INT((AF$29-1)/$K93))*$S93*((1+'Inputs &amp; Summary'!$D$7)^AF$29))),(_xlfn.WEIBULL.DIST(AF$29,$L93,$K93,FALSE)*$S93*((1+'Inputs &amp; Summary'!$D$7)^AF$29))),IF($M93=Lists!$H$3,IF($K93&lt;1,((($R93*(1-$E93)+$Q93*(1-$F93))/$K93)*((1+'Inputs &amp; Summary'!$D$7)^AF$29)),((INT(AF$29/$K93)-INT((AF$29-1)/$K93))*($R93*(1-$E93)+$Q93*(1-$F93))*((1+'Inputs &amp; Summary'!$D$7)^AF$29))),((_xlfn.WEIBULL.DIST(AF$29,$L93,$K93,FALSE)*($R93*(1-$E93)+$Q93*(1-$F93))*((1+'Inputs &amp; Summary'!$D$7)^AF$29))))))</f>
        <v>0</v>
      </c>
      <c r="AG93" s="114">
        <f>$D93*IF(AG$29&gt;'Inputs &amp; Summary'!$D$5,0,IF(AG$29&gt;VLOOKUP($G93,Lists!$J$17:$K$21,2),IF($M93=Lists!$H$3,IF($K93&lt;1,(($S93/$K93)*((1+'Inputs &amp; Summary'!$D$7)^AG$29)),((INT(AG$29/$K93)-INT((AG$29-1)/$K93))*$S93*((1+'Inputs &amp; Summary'!$D$7)^AG$29))),(_xlfn.WEIBULL.DIST(AG$29,$L93,$K93,FALSE)*$S93*((1+'Inputs &amp; Summary'!$D$7)^AG$29))),IF($M93=Lists!$H$3,IF($K93&lt;1,((($R93*(1-$E93)+$Q93*(1-$F93))/$K93)*((1+'Inputs &amp; Summary'!$D$7)^AG$29)),((INT(AG$29/$K93)-INT((AG$29-1)/$K93))*($R93*(1-$E93)+$Q93*(1-$F93))*((1+'Inputs &amp; Summary'!$D$7)^AG$29))),((_xlfn.WEIBULL.DIST(AG$29,$L93,$K93,FALSE)*($R93*(1-$E93)+$Q93*(1-$F93))*((1+'Inputs &amp; Summary'!$D$7)^AG$29))))))</f>
        <v>0</v>
      </c>
      <c r="AH93" s="114">
        <f>$D93*IF(AH$29&gt;'Inputs &amp; Summary'!$D$5,0,IF(AH$29&gt;VLOOKUP($G93,Lists!$J$17:$K$21,2),IF($M93=Lists!$H$3,IF($K93&lt;1,(($S93/$K93)*((1+'Inputs &amp; Summary'!$D$7)^AH$29)),((INT(AH$29/$K93)-INT((AH$29-1)/$K93))*$S93*((1+'Inputs &amp; Summary'!$D$7)^AH$29))),(_xlfn.WEIBULL.DIST(AH$29,$L93,$K93,FALSE)*$S93*((1+'Inputs &amp; Summary'!$D$7)^AH$29))),IF($M93=Lists!$H$3,IF($K93&lt;1,((($R93*(1-$E93)+$Q93*(1-$F93))/$K93)*((1+'Inputs &amp; Summary'!$D$7)^AH$29)),((INT(AH$29/$K93)-INT((AH$29-1)/$K93))*($R93*(1-$E93)+$Q93*(1-$F93))*((1+'Inputs &amp; Summary'!$D$7)^AH$29))),((_xlfn.WEIBULL.DIST(AH$29,$L93,$K93,FALSE)*($R93*(1-$E93)+$Q93*(1-$F93))*((1+'Inputs &amp; Summary'!$D$7)^AH$29))))))</f>
        <v>0</v>
      </c>
      <c r="AI93" s="114">
        <f>$D93*IF(AI$29&gt;'Inputs &amp; Summary'!$D$5,0,IF(AI$29&gt;VLOOKUP($G93,Lists!$J$17:$K$21,2),IF($M93=Lists!$H$3,IF($K93&lt;1,(($S93/$K93)*((1+'Inputs &amp; Summary'!$D$7)^AI$29)),((INT(AI$29/$K93)-INT((AI$29-1)/$K93))*$S93*((1+'Inputs &amp; Summary'!$D$7)^AI$29))),(_xlfn.WEIBULL.DIST(AI$29,$L93,$K93,FALSE)*$S93*((1+'Inputs &amp; Summary'!$D$7)^AI$29))),IF($M93=Lists!$H$3,IF($K93&lt;1,((($R93*(1-$E93)+$Q93*(1-$F93))/$K93)*((1+'Inputs &amp; Summary'!$D$7)^AI$29)),((INT(AI$29/$K93)-INT((AI$29-1)/$K93))*($R93*(1-$E93)+$Q93*(1-$F93))*((1+'Inputs &amp; Summary'!$D$7)^AI$29))),((_xlfn.WEIBULL.DIST(AI$29,$L93,$K93,FALSE)*($R93*(1-$E93)+$Q93*(1-$F93))*((1+'Inputs &amp; Summary'!$D$7)^AI$29))))))</f>
        <v>0</v>
      </c>
      <c r="AJ93" s="114">
        <f>$D93*IF(AJ$29&gt;'Inputs &amp; Summary'!$D$5,0,IF(AJ$29&gt;VLOOKUP($G93,Lists!$J$17:$K$21,2),IF($M93=Lists!$H$3,IF($K93&lt;1,(($S93/$K93)*((1+'Inputs &amp; Summary'!$D$7)^AJ$29)),((INT(AJ$29/$K93)-INT((AJ$29-1)/$K93))*$S93*((1+'Inputs &amp; Summary'!$D$7)^AJ$29))),(_xlfn.WEIBULL.DIST(AJ$29,$L93,$K93,FALSE)*$S93*((1+'Inputs &amp; Summary'!$D$7)^AJ$29))),IF($M93=Lists!$H$3,IF($K93&lt;1,((($R93*(1-$E93)+$Q93*(1-$F93))/$K93)*((1+'Inputs &amp; Summary'!$D$7)^AJ$29)),((INT(AJ$29/$K93)-INT((AJ$29-1)/$K93))*($R93*(1-$E93)+$Q93*(1-$F93))*((1+'Inputs &amp; Summary'!$D$7)^AJ$29))),((_xlfn.WEIBULL.DIST(AJ$29,$L93,$K93,FALSE)*($R93*(1-$E93)+$Q93*(1-$F93))*((1+'Inputs &amp; Summary'!$D$7)^AJ$29))))))</f>
        <v>0</v>
      </c>
      <c r="AK93" s="114">
        <f>$D93*IF(AK$29&gt;'Inputs &amp; Summary'!$D$5,0,IF(AK$29&gt;VLOOKUP($G93,Lists!$J$17:$K$21,2),IF($M93=Lists!$H$3,IF($K93&lt;1,(($S93/$K93)*((1+'Inputs &amp; Summary'!$D$7)^AK$29)),((INT(AK$29/$K93)-INT((AK$29-1)/$K93))*$S93*((1+'Inputs &amp; Summary'!$D$7)^AK$29))),(_xlfn.WEIBULL.DIST(AK$29,$L93,$K93,FALSE)*$S93*((1+'Inputs &amp; Summary'!$D$7)^AK$29))),IF($M93=Lists!$H$3,IF($K93&lt;1,((($R93*(1-$E93)+$Q93*(1-$F93))/$K93)*((1+'Inputs &amp; Summary'!$D$7)^AK$29)),((INT(AK$29/$K93)-INT((AK$29-1)/$K93))*($R93*(1-$E93)+$Q93*(1-$F93))*((1+'Inputs &amp; Summary'!$D$7)^AK$29))),((_xlfn.WEIBULL.DIST(AK$29,$L93,$K93,FALSE)*($R93*(1-$E93)+$Q93*(1-$F93))*((1+'Inputs &amp; Summary'!$D$7)^AK$29))))))</f>
        <v>0</v>
      </c>
      <c r="AL93" s="114">
        <f>$D93*IF(AL$29&gt;'Inputs &amp; Summary'!$D$5,0,IF(AL$29&gt;VLOOKUP($G93,Lists!$J$17:$K$21,2),IF($M93=Lists!$H$3,IF($K93&lt;1,(($S93/$K93)*((1+'Inputs &amp; Summary'!$D$7)^AL$29)),((INT(AL$29/$K93)-INT((AL$29-1)/$K93))*$S93*((1+'Inputs &amp; Summary'!$D$7)^AL$29))),(_xlfn.WEIBULL.DIST(AL$29,$L93,$K93,FALSE)*$S93*((1+'Inputs &amp; Summary'!$D$7)^AL$29))),IF($M93=Lists!$H$3,IF($K93&lt;1,((($R93*(1-$E93)+$Q93*(1-$F93))/$K93)*((1+'Inputs &amp; Summary'!$D$7)^AL$29)),((INT(AL$29/$K93)-INT((AL$29-1)/$K93))*($R93*(1-$E93)+$Q93*(1-$F93))*((1+'Inputs &amp; Summary'!$D$7)^AL$29))),((_xlfn.WEIBULL.DIST(AL$29,$L93,$K93,FALSE)*($R93*(1-$E93)+$Q93*(1-$F93))*((1+'Inputs &amp; Summary'!$D$7)^AL$29))))))</f>
        <v>0</v>
      </c>
      <c r="AM93" s="114">
        <f>$D93*IF(AM$29&gt;'Inputs &amp; Summary'!$D$5,0,IF(AM$29&gt;VLOOKUP($G93,Lists!$J$17:$K$21,2),IF($M93=Lists!$H$3,IF($K93&lt;1,(($S93/$K93)*((1+'Inputs &amp; Summary'!$D$7)^AM$29)),((INT(AM$29/$K93)-INT((AM$29-1)/$K93))*$S93*((1+'Inputs &amp; Summary'!$D$7)^AM$29))),(_xlfn.WEIBULL.DIST(AM$29,$L93,$K93,FALSE)*$S93*((1+'Inputs &amp; Summary'!$D$7)^AM$29))),IF($M93=Lists!$H$3,IF($K93&lt;1,((($R93*(1-$E93)+$Q93*(1-$F93))/$K93)*((1+'Inputs &amp; Summary'!$D$7)^AM$29)),((INT(AM$29/$K93)-INT((AM$29-1)/$K93))*($R93*(1-$E93)+$Q93*(1-$F93))*((1+'Inputs &amp; Summary'!$D$7)^AM$29))),((_xlfn.WEIBULL.DIST(AM$29,$L93,$K93,FALSE)*($R93*(1-$E93)+$Q93*(1-$F93))*((1+'Inputs &amp; Summary'!$D$7)^AM$29))))))</f>
        <v>0</v>
      </c>
      <c r="AN93" s="114">
        <f>$D93*IF(AN$29&gt;'Inputs &amp; Summary'!$D$5,0,IF(AN$29&gt;VLOOKUP($G93,Lists!$J$17:$K$21,2),IF($M93=Lists!$H$3,IF($K93&lt;1,(($S93/$K93)*((1+'Inputs &amp; Summary'!$D$7)^AN$29)),((INT(AN$29/$K93)-INT((AN$29-1)/$K93))*$S93*((1+'Inputs &amp; Summary'!$D$7)^AN$29))),(_xlfn.WEIBULL.DIST(AN$29,$L93,$K93,FALSE)*$S93*((1+'Inputs &amp; Summary'!$D$7)^AN$29))),IF($M93=Lists!$H$3,IF($K93&lt;1,((($R93*(1-$E93)+$Q93*(1-$F93))/$K93)*((1+'Inputs &amp; Summary'!$D$7)^AN$29)),((INT(AN$29/$K93)-INT((AN$29-1)/$K93))*($R93*(1-$E93)+$Q93*(1-$F93))*((1+'Inputs &amp; Summary'!$D$7)^AN$29))),((_xlfn.WEIBULL.DIST(AN$29,$L93,$K93,FALSE)*($R93*(1-$E93)+$Q93*(1-$F93))*((1+'Inputs &amp; Summary'!$D$7)^AN$29))))))</f>
        <v>0</v>
      </c>
      <c r="AO93" s="114">
        <f>$D93*IF(AO$29&gt;'Inputs &amp; Summary'!$D$5,0,IF(AO$29&gt;VLOOKUP($G93,Lists!$J$17:$K$21,2),IF($M93=Lists!$H$3,IF($K93&lt;1,(($S93/$K93)*((1+'Inputs &amp; Summary'!$D$7)^AO$29)),((INT(AO$29/$K93)-INT((AO$29-1)/$K93))*$S93*((1+'Inputs &amp; Summary'!$D$7)^AO$29))),(_xlfn.WEIBULL.DIST(AO$29,$L93,$K93,FALSE)*$S93*((1+'Inputs &amp; Summary'!$D$7)^AO$29))),IF($M93=Lists!$H$3,IF($K93&lt;1,((($R93*(1-$E93)+$Q93*(1-$F93))/$K93)*((1+'Inputs &amp; Summary'!$D$7)^AO$29)),((INT(AO$29/$K93)-INT((AO$29-1)/$K93))*($R93*(1-$E93)+$Q93*(1-$F93))*((1+'Inputs &amp; Summary'!$D$7)^AO$29))),((_xlfn.WEIBULL.DIST(AO$29,$L93,$K93,FALSE)*($R93*(1-$E93)+$Q93*(1-$F93))*((1+'Inputs &amp; Summary'!$D$7)^AO$29))))))</f>
        <v>0</v>
      </c>
      <c r="AP93" s="114">
        <f>$D93*IF(AP$29&gt;'Inputs &amp; Summary'!$D$5,0,IF(AP$29&gt;VLOOKUP($G93,Lists!$J$17:$K$21,2),IF($M93=Lists!$H$3,IF($K93&lt;1,(($S93/$K93)*((1+'Inputs &amp; Summary'!$D$7)^AP$29)),((INT(AP$29/$K93)-INT((AP$29-1)/$K93))*$S93*((1+'Inputs &amp; Summary'!$D$7)^AP$29))),(_xlfn.WEIBULL.DIST(AP$29,$L93,$K93,FALSE)*$S93*((1+'Inputs &amp; Summary'!$D$7)^AP$29))),IF($M93=Lists!$H$3,IF($K93&lt;1,((($R93*(1-$E93)+$Q93*(1-$F93))/$K93)*((1+'Inputs &amp; Summary'!$D$7)^AP$29)),((INT(AP$29/$K93)-INT((AP$29-1)/$K93))*($R93*(1-$E93)+$Q93*(1-$F93))*((1+'Inputs &amp; Summary'!$D$7)^AP$29))),((_xlfn.WEIBULL.DIST(AP$29,$L93,$K93,FALSE)*($R93*(1-$E93)+$Q93*(1-$F93))*((1+'Inputs &amp; Summary'!$D$7)^AP$29))))))</f>
        <v>0</v>
      </c>
      <c r="AQ93" s="114">
        <f>$D93*IF(AQ$29&gt;'Inputs &amp; Summary'!$D$5,0,IF(AQ$29&gt;VLOOKUP($G93,Lists!$J$17:$K$21,2),IF($M93=Lists!$H$3,IF($K93&lt;1,(($S93/$K93)*((1+'Inputs &amp; Summary'!$D$7)^AQ$29)),((INT(AQ$29/$K93)-INT((AQ$29-1)/$K93))*$S93*((1+'Inputs &amp; Summary'!$D$7)^AQ$29))),(_xlfn.WEIBULL.DIST(AQ$29,$L93,$K93,FALSE)*$S93*((1+'Inputs &amp; Summary'!$D$7)^AQ$29))),IF($M93=Lists!$H$3,IF($K93&lt;1,((($R93*(1-$E93)+$Q93*(1-$F93))/$K93)*((1+'Inputs &amp; Summary'!$D$7)^AQ$29)),((INT(AQ$29/$K93)-INT((AQ$29-1)/$K93))*($R93*(1-$E93)+$Q93*(1-$F93))*((1+'Inputs &amp; Summary'!$D$7)^AQ$29))),((_xlfn.WEIBULL.DIST(AQ$29,$L93,$K93,FALSE)*($R93*(1-$E93)+$Q93*(1-$F93))*((1+'Inputs &amp; Summary'!$D$7)^AQ$29))))))</f>
        <v>0</v>
      </c>
      <c r="AR93" s="114">
        <f>$D93*IF(AR$29&gt;'Inputs &amp; Summary'!$D$5,0,IF(AR$29&gt;VLOOKUP($G93,Lists!$J$17:$K$21,2),IF($M93=Lists!$H$3,IF($K93&lt;1,(($S93/$K93)*((1+'Inputs &amp; Summary'!$D$7)^AR$29)),((INT(AR$29/$K93)-INT((AR$29-1)/$K93))*$S93*((1+'Inputs &amp; Summary'!$D$7)^AR$29))),(_xlfn.WEIBULL.DIST(AR$29,$L93,$K93,FALSE)*$S93*((1+'Inputs &amp; Summary'!$D$7)^AR$29))),IF($M93=Lists!$H$3,IF($K93&lt;1,((($R93*(1-$E93)+$Q93*(1-$F93))/$K93)*((1+'Inputs &amp; Summary'!$D$7)^AR$29)),((INT(AR$29/$K93)-INT((AR$29-1)/$K93))*($R93*(1-$E93)+$Q93*(1-$F93))*((1+'Inputs &amp; Summary'!$D$7)^AR$29))),((_xlfn.WEIBULL.DIST(AR$29,$L93,$K93,FALSE)*($R93*(1-$E93)+$Q93*(1-$F93))*((1+'Inputs &amp; Summary'!$D$7)^AR$29))))))</f>
        <v>0</v>
      </c>
      <c r="AS93" s="114">
        <f>$D93*IF(AS$29&gt;'Inputs &amp; Summary'!$D$5,0,IF(AS$29&gt;VLOOKUP($G93,Lists!$J$17:$K$21,2),IF($M93=Lists!$H$3,IF($K93&lt;1,(($S93/$K93)*((1+'Inputs &amp; Summary'!$D$7)^AS$29)),((INT(AS$29/$K93)-INT((AS$29-1)/$K93))*$S93*((1+'Inputs &amp; Summary'!$D$7)^AS$29))),(_xlfn.WEIBULL.DIST(AS$29,$L93,$K93,FALSE)*$S93*((1+'Inputs &amp; Summary'!$D$7)^AS$29))),IF($M93=Lists!$H$3,IF($K93&lt;1,((($R93*(1-$E93)+$Q93*(1-$F93))/$K93)*((1+'Inputs &amp; Summary'!$D$7)^AS$29)),((INT(AS$29/$K93)-INT((AS$29-1)/$K93))*($R93*(1-$E93)+$Q93*(1-$F93))*((1+'Inputs &amp; Summary'!$D$7)^AS$29))),((_xlfn.WEIBULL.DIST(AS$29,$L93,$K93,FALSE)*($R93*(1-$E93)+$Q93*(1-$F93))*((1+'Inputs &amp; Summary'!$D$7)^AS$29))))))</f>
        <v>0</v>
      </c>
      <c r="AT93" s="114">
        <f>$D93*IF(AT$29&gt;'Inputs &amp; Summary'!$D$5,0,IF(AT$29&gt;VLOOKUP($G93,Lists!$J$17:$K$21,2),IF($M93=Lists!$H$3,IF($K93&lt;1,(($S93/$K93)*((1+'Inputs &amp; Summary'!$D$7)^AT$29)),((INT(AT$29/$K93)-INT((AT$29-1)/$K93))*$S93*((1+'Inputs &amp; Summary'!$D$7)^AT$29))),(_xlfn.WEIBULL.DIST(AT$29,$L93,$K93,FALSE)*$S93*((1+'Inputs &amp; Summary'!$D$7)^AT$29))),IF($M93=Lists!$H$3,IF($K93&lt;1,((($R93*(1-$E93)+$Q93*(1-$F93))/$K93)*((1+'Inputs &amp; Summary'!$D$7)^AT$29)),((INT(AT$29/$K93)-INT((AT$29-1)/$K93))*($R93*(1-$E93)+$Q93*(1-$F93))*((1+'Inputs &amp; Summary'!$D$7)^AT$29))),((_xlfn.WEIBULL.DIST(AT$29,$L93,$K93,FALSE)*($R93*(1-$E93)+$Q93*(1-$F93))*((1+'Inputs &amp; Summary'!$D$7)^AT$29))))))</f>
        <v>0</v>
      </c>
      <c r="AU93" s="114">
        <f>$D93*IF(AU$29&gt;'Inputs &amp; Summary'!$D$5,0,IF(AU$29&gt;VLOOKUP($G93,Lists!$J$17:$K$21,2),IF($M93=Lists!$H$3,IF($K93&lt;1,(($S93/$K93)*((1+'Inputs &amp; Summary'!$D$7)^AU$29)),((INT(AU$29/$K93)-INT((AU$29-1)/$K93))*$S93*((1+'Inputs &amp; Summary'!$D$7)^AU$29))),(_xlfn.WEIBULL.DIST(AU$29,$L93,$K93,FALSE)*$S93*((1+'Inputs &amp; Summary'!$D$7)^AU$29))),IF($M93=Lists!$H$3,IF($K93&lt;1,((($R93*(1-$E93)+$Q93*(1-$F93))/$K93)*((1+'Inputs &amp; Summary'!$D$7)^AU$29)),((INT(AU$29/$K93)-INT((AU$29-1)/$K93))*($R93*(1-$E93)+$Q93*(1-$F93))*((1+'Inputs &amp; Summary'!$D$7)^AU$29))),((_xlfn.WEIBULL.DIST(AU$29,$L93,$K93,FALSE)*($R93*(1-$E93)+$Q93*(1-$F93))*((1+'Inputs &amp; Summary'!$D$7)^AU$29))))))</f>
        <v>0</v>
      </c>
      <c r="AV93" s="114">
        <f>$D93*IF(AV$29&gt;'Inputs &amp; Summary'!$D$5,0,IF(AV$29&gt;VLOOKUP($G93,Lists!$J$17:$K$21,2),IF($M93=Lists!$H$3,IF($K93&lt;1,(($S93/$K93)*((1+'Inputs &amp; Summary'!$D$7)^AV$29)),((INT(AV$29/$K93)-INT((AV$29-1)/$K93))*$S93*((1+'Inputs &amp; Summary'!$D$7)^AV$29))),(_xlfn.WEIBULL.DIST(AV$29,$L93,$K93,FALSE)*$S93*((1+'Inputs &amp; Summary'!$D$7)^AV$29))),IF($M93=Lists!$H$3,IF($K93&lt;1,((($R93*(1-$E93)+$Q93*(1-$F93))/$K93)*((1+'Inputs &amp; Summary'!$D$7)^AV$29)),((INT(AV$29/$K93)-INT((AV$29-1)/$K93))*($R93*(1-$E93)+$Q93*(1-$F93))*((1+'Inputs &amp; Summary'!$D$7)^AV$29))),((_xlfn.WEIBULL.DIST(AV$29,$L93,$K93,FALSE)*($R93*(1-$E93)+$Q93*(1-$F93))*((1+'Inputs &amp; Summary'!$D$7)^AV$29))))))</f>
        <v>0</v>
      </c>
      <c r="AW93" s="114">
        <f>$D93*IF(AW$29&gt;'Inputs &amp; Summary'!$D$5,0,IF(AW$29&gt;VLOOKUP($G93,Lists!$J$17:$K$21,2),IF($M93=Lists!$H$3,IF($K93&lt;1,(($S93/$K93)*((1+'Inputs &amp; Summary'!$D$7)^AW$29)),((INT(AW$29/$K93)-INT((AW$29-1)/$K93))*$S93*((1+'Inputs &amp; Summary'!$D$7)^AW$29))),(_xlfn.WEIBULL.DIST(AW$29,$L93,$K93,FALSE)*$S93*((1+'Inputs &amp; Summary'!$D$7)^AW$29))),IF($M93=Lists!$H$3,IF($K93&lt;1,((($R93*(1-$E93)+$Q93*(1-$F93))/$K93)*((1+'Inputs &amp; Summary'!$D$7)^AW$29)),((INT(AW$29/$K93)-INT((AW$29-1)/$K93))*($R93*(1-$E93)+$Q93*(1-$F93))*((1+'Inputs &amp; Summary'!$D$7)^AW$29))),((_xlfn.WEIBULL.DIST(AW$29,$L93,$K93,FALSE)*($R93*(1-$E93)+$Q93*(1-$F93))*((1+'Inputs &amp; Summary'!$D$7)^AW$29))))))</f>
        <v>0</v>
      </c>
      <c r="AX93" s="114">
        <f>$D93*IF(AX$29&gt;'Inputs &amp; Summary'!$D$5,0,IF(AX$29&gt;VLOOKUP($G93,Lists!$J$17:$K$21,2),IF($M93=Lists!$H$3,IF($K93&lt;1,(($S93/$K93)*((1+'Inputs &amp; Summary'!$D$7)^AX$29)),((INT(AX$29/$K93)-INT((AX$29-1)/$K93))*$S93*((1+'Inputs &amp; Summary'!$D$7)^AX$29))),(_xlfn.WEIBULL.DIST(AX$29,$L93,$K93,FALSE)*$S93*((1+'Inputs &amp; Summary'!$D$7)^AX$29))),IF($M93=Lists!$H$3,IF($K93&lt;1,((($R93*(1-$E93)+$Q93*(1-$F93))/$K93)*((1+'Inputs &amp; Summary'!$D$7)^AX$29)),((INT(AX$29/$K93)-INT((AX$29-1)/$K93))*($R93*(1-$E93)+$Q93*(1-$F93))*((1+'Inputs &amp; Summary'!$D$7)^AX$29))),((_xlfn.WEIBULL.DIST(AX$29,$L93,$K93,FALSE)*($R93*(1-$E93)+$Q93*(1-$F93))*((1+'Inputs &amp; Summary'!$D$7)^AX$29))))))</f>
        <v>0</v>
      </c>
      <c r="AY93" s="114">
        <f>$D93*IF(AY$29&gt;'Inputs &amp; Summary'!$D$5,0,IF(AY$29&gt;VLOOKUP($G93,Lists!$J$17:$K$21,2),IF($M93=Lists!$H$3,IF($K93&lt;1,(($S93/$K93)*((1+'Inputs &amp; Summary'!$D$7)^AY$29)),((INT(AY$29/$K93)-INT((AY$29-1)/$K93))*$S93*((1+'Inputs &amp; Summary'!$D$7)^AY$29))),(_xlfn.WEIBULL.DIST(AY$29,$L93,$K93,FALSE)*$S93*((1+'Inputs &amp; Summary'!$D$7)^AY$29))),IF($M93=Lists!$H$3,IF($K93&lt;1,((($R93*(1-$E93)+$Q93*(1-$F93))/$K93)*((1+'Inputs &amp; Summary'!$D$7)^AY$29)),((INT(AY$29/$K93)-INT((AY$29-1)/$K93))*($R93*(1-$E93)+$Q93*(1-$F93))*((1+'Inputs &amp; Summary'!$D$7)^AY$29))),((_xlfn.WEIBULL.DIST(AY$29,$L93,$K93,FALSE)*($R93*(1-$E93)+$Q93*(1-$F93))*((1+'Inputs &amp; Summary'!$D$7)^AY$29))))))</f>
        <v>0</v>
      </c>
      <c r="AZ93" s="114">
        <f>$D93*IF(AZ$29&gt;'Inputs &amp; Summary'!$D$5,0,IF(AZ$29&gt;VLOOKUP($G93,Lists!$J$17:$K$21,2),IF($M93=Lists!$H$3,IF($K93&lt;1,(($S93/$K93)*((1+'Inputs &amp; Summary'!$D$7)^AZ$29)),((INT(AZ$29/$K93)-INT((AZ$29-1)/$K93))*$S93*((1+'Inputs &amp; Summary'!$D$7)^AZ$29))),(_xlfn.WEIBULL.DIST(AZ$29,$L93,$K93,FALSE)*$S93*((1+'Inputs &amp; Summary'!$D$7)^AZ$29))),IF($M93=Lists!$H$3,IF($K93&lt;1,((($R93*(1-$E93)+$Q93*(1-$F93))/$K93)*((1+'Inputs &amp; Summary'!$D$7)^AZ$29)),((INT(AZ$29/$K93)-INT((AZ$29-1)/$K93))*($R93*(1-$E93)+$Q93*(1-$F93))*((1+'Inputs &amp; Summary'!$D$7)^AZ$29))),((_xlfn.WEIBULL.DIST(AZ$29,$L93,$K93,FALSE)*($R93*(1-$E93)+$Q93*(1-$F93))*((1+'Inputs &amp; Summary'!$D$7)^AZ$29))))))</f>
        <v>0</v>
      </c>
      <c r="BA93" s="114">
        <f>$D93*IF(BA$29&gt;'Inputs &amp; Summary'!$D$5,0,IF(BA$29&gt;VLOOKUP($G93,Lists!$J$17:$K$21,2),IF($M93=Lists!$H$3,IF($K93&lt;1,(($S93/$K93)*((1+'Inputs &amp; Summary'!$D$7)^BA$29)),((INT(BA$29/$K93)-INT((BA$29-1)/$K93))*$S93*((1+'Inputs &amp; Summary'!$D$7)^BA$29))),(_xlfn.WEIBULL.DIST(BA$29,$L93,$K93,FALSE)*$S93*((1+'Inputs &amp; Summary'!$D$7)^BA$29))),IF($M93=Lists!$H$3,IF($K93&lt;1,((($R93*(1-$E93)+$Q93*(1-$F93))/$K93)*((1+'Inputs &amp; Summary'!$D$7)^BA$29)),((INT(BA$29/$K93)-INT((BA$29-1)/$K93))*($R93*(1-$E93)+$Q93*(1-$F93))*((1+'Inputs &amp; Summary'!$D$7)^BA$29))),((_xlfn.WEIBULL.DIST(BA$29,$L93,$K93,FALSE)*($R93*(1-$E93)+$Q93*(1-$F93))*((1+'Inputs &amp; Summary'!$D$7)^BA$29))))))</f>
        <v>0</v>
      </c>
      <c r="BB93" s="114">
        <f>$D93*IF(BB$29&gt;'Inputs &amp; Summary'!$D$5,0,IF(BB$29&gt;VLOOKUP($G93,Lists!$J$17:$K$21,2),IF($M93=Lists!$H$3,IF($K93&lt;1,(($S93/$K93)*((1+'Inputs &amp; Summary'!$D$7)^BB$29)),((INT(BB$29/$K93)-INT((BB$29-1)/$K93))*$S93*((1+'Inputs &amp; Summary'!$D$7)^BB$29))),(_xlfn.WEIBULL.DIST(BB$29,$L93,$K93,FALSE)*$S93*((1+'Inputs &amp; Summary'!$D$7)^BB$29))),IF($M93=Lists!$H$3,IF($K93&lt;1,((($R93*(1-$E93)+$Q93*(1-$F93))/$K93)*((1+'Inputs &amp; Summary'!$D$7)^BB$29)),((INT(BB$29/$K93)-INT((BB$29-1)/$K93))*($R93*(1-$E93)+$Q93*(1-$F93))*((1+'Inputs &amp; Summary'!$D$7)^BB$29))),((_xlfn.WEIBULL.DIST(BB$29,$L93,$K93,FALSE)*($R93*(1-$E93)+$Q93*(1-$F93))*((1+'Inputs &amp; Summary'!$D$7)^BB$29))))))</f>
        <v>0</v>
      </c>
      <c r="BC93" s="114">
        <f>$D93*IF(BC$29&gt;'Inputs &amp; Summary'!$D$5,0,IF(BC$29&gt;VLOOKUP($G93,Lists!$J$17:$K$21,2),IF($M93=Lists!$H$3,IF($K93&lt;1,(($S93/$K93)*((1+'Inputs &amp; Summary'!$D$7)^BC$29)),((INT(BC$29/$K93)-INT((BC$29-1)/$K93))*$S93*((1+'Inputs &amp; Summary'!$D$7)^BC$29))),(_xlfn.WEIBULL.DIST(BC$29,$L93,$K93,FALSE)*$S93*((1+'Inputs &amp; Summary'!$D$7)^BC$29))),IF($M93=Lists!$H$3,IF($K93&lt;1,((($R93*(1-$E93)+$Q93*(1-$F93))/$K93)*((1+'Inputs &amp; Summary'!$D$7)^BC$29)),((INT(BC$29/$K93)-INT((BC$29-1)/$K93))*($R93*(1-$E93)+$Q93*(1-$F93))*((1+'Inputs &amp; Summary'!$D$7)^BC$29))),((_xlfn.WEIBULL.DIST(BC$29,$L93,$K93,FALSE)*($R93*(1-$E93)+$Q93*(1-$F93))*((1+'Inputs &amp; Summary'!$D$7)^BC$29))))))</f>
        <v>0</v>
      </c>
      <c r="BD93" s="114">
        <f>$D93*IF(BD$29&gt;'Inputs &amp; Summary'!$D$5,0,IF(BD$29&gt;VLOOKUP($G93,Lists!$J$17:$K$21,2),IF($M93=Lists!$H$3,IF($K93&lt;1,(($S93/$K93)*((1+'Inputs &amp; Summary'!$D$7)^BD$29)),((INT(BD$29/$K93)-INT((BD$29-1)/$K93))*$S93*((1+'Inputs &amp; Summary'!$D$7)^BD$29))),(_xlfn.WEIBULL.DIST(BD$29,$L93,$K93,FALSE)*$S93*((1+'Inputs &amp; Summary'!$D$7)^BD$29))),IF($M93=Lists!$H$3,IF($K93&lt;1,((($R93*(1-$E93)+$Q93*(1-$F93))/$K93)*((1+'Inputs &amp; Summary'!$D$7)^BD$29)),((INT(BD$29/$K93)-INT((BD$29-1)/$K93))*($R93*(1-$E93)+$Q93*(1-$F93))*((1+'Inputs &amp; Summary'!$D$7)^BD$29))),((_xlfn.WEIBULL.DIST(BD$29,$L93,$K93,FALSE)*($R93*(1-$E93)+$Q93*(1-$F93))*((1+'Inputs &amp; Summary'!$D$7)^BD$29))))))</f>
        <v>0</v>
      </c>
      <c r="BE93" s="114">
        <f>$D93*IF(BE$29&gt;'Inputs &amp; Summary'!$D$5,0,IF(BE$29&gt;VLOOKUP($G93,Lists!$J$17:$K$21,2),IF($M93=Lists!$H$3,IF($K93&lt;1,(($S93/$K93)*((1+'Inputs &amp; Summary'!$D$7)^BE$29)),((INT(BE$29/$K93)-INT((BE$29-1)/$K93))*$S93*((1+'Inputs &amp; Summary'!$D$7)^BE$29))),(_xlfn.WEIBULL.DIST(BE$29,$L93,$K93,FALSE)*$S93*((1+'Inputs &amp; Summary'!$D$7)^BE$29))),IF($M93=Lists!$H$3,IF($K93&lt;1,((($R93*(1-$E93)+$Q93*(1-$F93))/$K93)*((1+'Inputs &amp; Summary'!$D$7)^BE$29)),((INT(BE$29/$K93)-INT((BE$29-1)/$K93))*($R93*(1-$E93)+$Q93*(1-$F93))*((1+'Inputs &amp; Summary'!$D$7)^BE$29))),((_xlfn.WEIBULL.DIST(BE$29,$L93,$K93,FALSE)*($R93*(1-$E93)+$Q93*(1-$F93))*((1+'Inputs &amp; Summary'!$D$7)^BE$29))))))</f>
        <v>0</v>
      </c>
      <c r="BF93" s="114">
        <f>$D93*IF(BF$29&gt;'Inputs &amp; Summary'!$D$5,0,IF(BF$29&gt;VLOOKUP($G93,Lists!$J$17:$K$21,2),IF($M93=Lists!$H$3,IF($K93&lt;1,(($S93/$K93)*((1+'Inputs &amp; Summary'!$D$7)^BF$29)),((INT(BF$29/$K93)-INT((BF$29-1)/$K93))*$S93*((1+'Inputs &amp; Summary'!$D$7)^BF$29))),(_xlfn.WEIBULL.DIST(BF$29,$L93,$K93,FALSE)*$S93*((1+'Inputs &amp; Summary'!$D$7)^BF$29))),IF($M93=Lists!$H$3,IF($K93&lt;1,((($R93*(1-$E93)+$Q93*(1-$F93))/$K93)*((1+'Inputs &amp; Summary'!$D$7)^BF$29)),((INT(BF$29/$K93)-INT((BF$29-1)/$K93))*($R93*(1-$E93)+$Q93*(1-$F93))*((1+'Inputs &amp; Summary'!$D$7)^BF$29))),((_xlfn.WEIBULL.DIST(BF$29,$L93,$K93,FALSE)*($R93*(1-$E93)+$Q93*(1-$F93))*((1+'Inputs &amp; Summary'!$D$7)^BF$29))))))</f>
        <v>0</v>
      </c>
      <c r="BG93" s="114">
        <f>$D93*IF(BG$29&gt;'Inputs &amp; Summary'!$D$5,0,IF(BG$29&gt;VLOOKUP($G93,Lists!$J$17:$K$21,2),IF($M93=Lists!$H$3,IF($K93&lt;1,(($S93/$K93)*((1+'Inputs &amp; Summary'!$D$7)^BG$29)),((INT(BG$29/$K93)-INT((BG$29-1)/$K93))*$S93*((1+'Inputs &amp; Summary'!$D$7)^BG$29))),(_xlfn.WEIBULL.DIST(BG$29,$L93,$K93,FALSE)*$S93*((1+'Inputs &amp; Summary'!$D$7)^BG$29))),IF($M93=Lists!$H$3,IF($K93&lt;1,((($R93*(1-$E93)+$Q93*(1-$F93))/$K93)*((1+'Inputs &amp; Summary'!$D$7)^BG$29)),((INT(BG$29/$K93)-INT((BG$29-1)/$K93))*($R93*(1-$E93)+$Q93*(1-$F93))*((1+'Inputs &amp; Summary'!$D$7)^BG$29))),((_xlfn.WEIBULL.DIST(BG$29,$L93,$K93,FALSE)*($R93*(1-$E93)+$Q93*(1-$F93))*((1+'Inputs &amp; Summary'!$D$7)^BG$29))))))</f>
        <v>0</v>
      </c>
      <c r="BH93" s="114">
        <f>$D93*IF(BH$29&gt;'Inputs &amp; Summary'!$D$5,0,IF(BH$29&gt;VLOOKUP($G93,Lists!$J$17:$K$21,2),IF($M93=Lists!$H$3,IF($K93&lt;1,(($S93/$K93)*((1+'Inputs &amp; Summary'!$D$7)^BH$29)),((INT(BH$29/$K93)-INT((BH$29-1)/$K93))*$S93*((1+'Inputs &amp; Summary'!$D$7)^BH$29))),(_xlfn.WEIBULL.DIST(BH$29,$L93,$K93,FALSE)*$S93*((1+'Inputs &amp; Summary'!$D$7)^BH$29))),IF($M93=Lists!$H$3,IF($K93&lt;1,((($R93*(1-$E93)+$Q93*(1-$F93))/$K93)*((1+'Inputs &amp; Summary'!$D$7)^BH$29)),((INT(BH$29/$K93)-INT((BH$29-1)/$K93))*($R93*(1-$E93)+$Q93*(1-$F93))*((1+'Inputs &amp; Summary'!$D$7)^BH$29))),((_xlfn.WEIBULL.DIST(BH$29,$L93,$K93,FALSE)*($R93*(1-$E93)+$Q93*(1-$F93))*((1+'Inputs &amp; Summary'!$D$7)^BH$29))))))</f>
        <v>0</v>
      </c>
      <c r="BI93" s="114">
        <f>$D93*IF(BI$29&gt;'Inputs &amp; Summary'!$D$5,0,IF(BI$29&gt;VLOOKUP($G93,Lists!$J$17:$K$21,2),IF($M93=Lists!$H$3,IF($K93&lt;1,(($S93/$K93)*((1+'Inputs &amp; Summary'!$D$7)^BI$29)),((INT(BI$29/$K93)-INT((BI$29-1)/$K93))*$S93*((1+'Inputs &amp; Summary'!$D$7)^BI$29))),(_xlfn.WEIBULL.DIST(BI$29,$L93,$K93,FALSE)*$S93*((1+'Inputs &amp; Summary'!$D$7)^BI$29))),IF($M93=Lists!$H$3,IF($K93&lt;1,((($R93*(1-$E93)+$Q93*(1-$F93))/$K93)*((1+'Inputs &amp; Summary'!$D$7)^BI$29)),((INT(BI$29/$K93)-INT((BI$29-1)/$K93))*($R93*(1-$E93)+$Q93*(1-$F93))*((1+'Inputs &amp; Summary'!$D$7)^BI$29))),((_xlfn.WEIBULL.DIST(BI$29,$L93,$K93,FALSE)*($R93*(1-$E93)+$Q93*(1-$F93))*((1+'Inputs &amp; Summary'!$D$7)^BI$29))))))</f>
        <v>0</v>
      </c>
      <c r="BJ93" s="114">
        <f>$D93*IF(BJ$29&gt;'Inputs &amp; Summary'!$D$5,0,IF(BJ$29&gt;VLOOKUP($G93,Lists!$J$17:$K$21,2),IF($M93=Lists!$H$3,IF($K93&lt;1,(($S93/$K93)*((1+'Inputs &amp; Summary'!$D$7)^BJ$29)),((INT(BJ$29/$K93)-INT((BJ$29-1)/$K93))*$S93*((1+'Inputs &amp; Summary'!$D$7)^BJ$29))),(_xlfn.WEIBULL.DIST(BJ$29,$L93,$K93,FALSE)*$S93*((1+'Inputs &amp; Summary'!$D$7)^BJ$29))),IF($M93=Lists!$H$3,IF($K93&lt;1,((($R93*(1-$E93)+$Q93*(1-$F93))/$K93)*((1+'Inputs &amp; Summary'!$D$7)^BJ$29)),((INT(BJ$29/$K93)-INT((BJ$29-1)/$K93))*($R93*(1-$E93)+$Q93*(1-$F93))*((1+'Inputs &amp; Summary'!$D$7)^BJ$29))),((_xlfn.WEIBULL.DIST(BJ$29,$L93,$K93,FALSE)*($R93*(1-$E93)+$Q93*(1-$F93))*((1+'Inputs &amp; Summary'!$D$7)^BJ$29))))))</f>
        <v>0</v>
      </c>
      <c r="BK93" s="114">
        <f>$D93*IF(BK$29&gt;'Inputs &amp; Summary'!$D$5,0,IF(BK$29&gt;VLOOKUP($G93,Lists!$J$17:$K$21,2),IF($M93=Lists!$H$3,IF($K93&lt;1,(($S93/$K93)*((1+'Inputs &amp; Summary'!$D$7)^BK$29)),((INT(BK$29/$K93)-INT((BK$29-1)/$K93))*$S93*((1+'Inputs &amp; Summary'!$D$7)^BK$29))),(_xlfn.WEIBULL.DIST(BK$29,$L93,$K93,FALSE)*$S93*((1+'Inputs &amp; Summary'!$D$7)^BK$29))),IF($M93=Lists!$H$3,IF($K93&lt;1,((($R93*(1-$E93)+$Q93*(1-$F93))/$K93)*((1+'Inputs &amp; Summary'!$D$7)^BK$29)),((INT(BK$29/$K93)-INT((BK$29-1)/$K93))*($R93*(1-$E93)+$Q93*(1-$F93))*((1+'Inputs &amp; Summary'!$D$7)^BK$29))),((_xlfn.WEIBULL.DIST(BK$29,$L93,$K93,FALSE)*($R93*(1-$E93)+$Q93*(1-$F93))*((1+'Inputs &amp; Summary'!$D$7)^BK$29))))))</f>
        <v>0</v>
      </c>
      <c r="BL93" s="114">
        <f>$D93*IF(BL$29&gt;'Inputs &amp; Summary'!$D$5,0,IF(BL$29&gt;VLOOKUP($G93,Lists!$J$17:$K$21,2),IF($M93=Lists!$H$3,IF($K93&lt;1,(($S93/$K93)*((1+'Inputs &amp; Summary'!$D$7)^BL$29)),((INT(BL$29/$K93)-INT((BL$29-1)/$K93))*$S93*((1+'Inputs &amp; Summary'!$D$7)^BL$29))),(_xlfn.WEIBULL.DIST(BL$29,$L93,$K93,FALSE)*$S93*((1+'Inputs &amp; Summary'!$D$7)^BL$29))),IF($M93=Lists!$H$3,IF($K93&lt;1,((($R93*(1-$E93)+$Q93*(1-$F93))/$K93)*((1+'Inputs &amp; Summary'!$D$7)^BL$29)),((INT(BL$29/$K93)-INT((BL$29-1)/$K93))*($R93*(1-$E93)+$Q93*(1-$F93))*((1+'Inputs &amp; Summary'!$D$7)^BL$29))),((_xlfn.WEIBULL.DIST(BL$29,$L93,$K93,FALSE)*($R93*(1-$E93)+$Q93*(1-$F93))*((1+'Inputs &amp; Summary'!$D$7)^BL$29))))))</f>
        <v>0</v>
      </c>
    </row>
    <row r="94" spans="1:64" s="1" customFormat="1" x14ac:dyDescent="0.3">
      <c r="A94" s="79" t="s">
        <v>213</v>
      </c>
      <c r="B94" s="33" t="s">
        <v>152</v>
      </c>
      <c r="C94" s="33" t="s">
        <v>17</v>
      </c>
      <c r="D94" s="68">
        <v>0</v>
      </c>
      <c r="E94" s="68">
        <v>1</v>
      </c>
      <c r="F94" s="68">
        <v>1</v>
      </c>
      <c r="G94" s="213" t="s">
        <v>432</v>
      </c>
      <c r="H94" s="34" t="s">
        <v>288</v>
      </c>
      <c r="I94" s="34" t="s">
        <v>99</v>
      </c>
      <c r="J94" s="33">
        <f>VLOOKUP(I94,'Labor Rates'!$A$1:$B$16,2)</f>
        <v>24.03846153846154</v>
      </c>
      <c r="K94" s="35">
        <v>20</v>
      </c>
      <c r="L94" s="35">
        <v>1</v>
      </c>
      <c r="M94" s="36" t="s">
        <v>249</v>
      </c>
      <c r="N94" s="84">
        <f>'Inputs &amp; Summary'!$D$30</f>
        <v>1</v>
      </c>
      <c r="O94" s="35">
        <v>1</v>
      </c>
      <c r="P94" s="5">
        <v>120</v>
      </c>
      <c r="Q94" s="73">
        <f t="shared" ref="Q94:Q125" si="16">O94*N94*J94</f>
        <v>24.03846153846154</v>
      </c>
      <c r="R94" s="73">
        <f t="shared" ref="R94:R125" si="17">P94*N94</f>
        <v>120</v>
      </c>
      <c r="S94" s="74">
        <f t="shared" ref="S94:S125" si="18">D94*(R94+Q94)</f>
        <v>0</v>
      </c>
      <c r="T94" s="88"/>
      <c r="U94" s="80"/>
      <c r="V94" s="87">
        <f t="shared" ref="V94:V125" si="19">AVERAGE(Y94:AR94)</f>
        <v>0</v>
      </c>
      <c r="W94" s="87">
        <f>NPV('Inputs &amp; Summary'!$D$6,Y94:BL94)</f>
        <v>0</v>
      </c>
      <c r="X94" s="90">
        <f t="shared" ref="X94:X125" si="20">W94/SUM($W$30:$W$158)</f>
        <v>0</v>
      </c>
      <c r="Y94" s="114">
        <f>$D94*IF(Y$29&gt;'Inputs &amp; Summary'!$D$5,0,IF(Y$29&gt;VLOOKUP($G94,Lists!$J$17:$K$21,2),IF($M94=Lists!$H$3,IF($K94&lt;1,(($S94/$K94)*((1+'Inputs &amp; Summary'!$D$7)^Y$29)),((INT(Y$29/$K94)-INT((Y$29-1)/$K94))*$S94*((1+'Inputs &amp; Summary'!$D$7)^Y$29))),(_xlfn.WEIBULL.DIST(Y$29,$L94,$K94,FALSE)*$S94*((1+'Inputs &amp; Summary'!$D$7)^Y$29))),IF($M94=Lists!$H$3,IF($K94&lt;1,((($R94*(1-$E94)+$Q94*(1-$F94))/$K94)*((1+'Inputs &amp; Summary'!$D$7)^Y$29)),((INT(Y$29/$K94)-INT((Y$29-1)/$K94))*($R94*(1-$E94)+$Q94*(1-$F94))*((1+'Inputs &amp; Summary'!$D$7)^Y$29))),((_xlfn.WEIBULL.DIST(Y$29,$L94,$K94,FALSE)*($R94*(1-$E94)+$Q94*(1-$F94))*((1+'Inputs &amp; Summary'!$D$7)^Y$29))))))</f>
        <v>0</v>
      </c>
      <c r="Z94" s="114">
        <f>$D94*IF(Z$29&gt;'Inputs &amp; Summary'!$D$5,0,IF(Z$29&gt;VLOOKUP($G94,Lists!$J$17:$K$21,2),IF($M94=Lists!$H$3,IF($K94&lt;1,(($S94/$K94)*((1+'Inputs &amp; Summary'!$D$7)^Z$29)),((INT(Z$29/$K94)-INT((Z$29-1)/$K94))*$S94*((1+'Inputs &amp; Summary'!$D$7)^Z$29))),(_xlfn.WEIBULL.DIST(Z$29,$L94,$K94,FALSE)*$S94*((1+'Inputs &amp; Summary'!$D$7)^Z$29))),IF($M94=Lists!$H$3,IF($K94&lt;1,((($R94*(1-$E94)+$Q94*(1-$F94))/$K94)*((1+'Inputs &amp; Summary'!$D$7)^Z$29)),((INT(Z$29/$K94)-INT((Z$29-1)/$K94))*($R94*(1-$E94)+$Q94*(1-$F94))*((1+'Inputs &amp; Summary'!$D$7)^Z$29))),((_xlfn.WEIBULL.DIST(Z$29,$L94,$K94,FALSE)*($R94*(1-$E94)+$Q94*(1-$F94))*((1+'Inputs &amp; Summary'!$D$7)^Z$29))))))</f>
        <v>0</v>
      </c>
      <c r="AA94" s="114">
        <f>$D94*IF(AA$29&gt;'Inputs &amp; Summary'!$D$5,0,IF(AA$29&gt;VLOOKUP($G94,Lists!$J$17:$K$21,2),IF($M94=Lists!$H$3,IF($K94&lt;1,(($S94/$K94)*((1+'Inputs &amp; Summary'!$D$7)^AA$29)),((INT(AA$29/$K94)-INT((AA$29-1)/$K94))*$S94*((1+'Inputs &amp; Summary'!$D$7)^AA$29))),(_xlfn.WEIBULL.DIST(AA$29,$L94,$K94,FALSE)*$S94*((1+'Inputs &amp; Summary'!$D$7)^AA$29))),IF($M94=Lists!$H$3,IF($K94&lt;1,((($R94*(1-$E94)+$Q94*(1-$F94))/$K94)*((1+'Inputs &amp; Summary'!$D$7)^AA$29)),((INT(AA$29/$K94)-INT((AA$29-1)/$K94))*($R94*(1-$E94)+$Q94*(1-$F94))*((1+'Inputs &amp; Summary'!$D$7)^AA$29))),((_xlfn.WEIBULL.DIST(AA$29,$L94,$K94,FALSE)*($R94*(1-$E94)+$Q94*(1-$F94))*((1+'Inputs &amp; Summary'!$D$7)^AA$29))))))</f>
        <v>0</v>
      </c>
      <c r="AB94" s="114">
        <f>$D94*IF(AB$29&gt;'Inputs &amp; Summary'!$D$5,0,IF(AB$29&gt;VLOOKUP($G94,Lists!$J$17:$K$21,2),IF($M94=Lists!$H$3,IF($K94&lt;1,(($S94/$K94)*((1+'Inputs &amp; Summary'!$D$7)^AB$29)),((INT(AB$29/$K94)-INT((AB$29-1)/$K94))*$S94*((1+'Inputs &amp; Summary'!$D$7)^AB$29))),(_xlfn.WEIBULL.DIST(AB$29,$L94,$K94,FALSE)*$S94*((1+'Inputs &amp; Summary'!$D$7)^AB$29))),IF($M94=Lists!$H$3,IF($K94&lt;1,((($R94*(1-$E94)+$Q94*(1-$F94))/$K94)*((1+'Inputs &amp; Summary'!$D$7)^AB$29)),((INT(AB$29/$K94)-INT((AB$29-1)/$K94))*($R94*(1-$E94)+$Q94*(1-$F94))*((1+'Inputs &amp; Summary'!$D$7)^AB$29))),((_xlfn.WEIBULL.DIST(AB$29,$L94,$K94,FALSE)*($R94*(1-$E94)+$Q94*(1-$F94))*((1+'Inputs &amp; Summary'!$D$7)^AB$29))))))</f>
        <v>0</v>
      </c>
      <c r="AC94" s="114">
        <f>$D94*IF(AC$29&gt;'Inputs &amp; Summary'!$D$5,0,IF(AC$29&gt;VLOOKUP($G94,Lists!$J$17:$K$21,2),IF($M94=Lists!$H$3,IF($K94&lt;1,(($S94/$K94)*((1+'Inputs &amp; Summary'!$D$7)^AC$29)),((INT(AC$29/$K94)-INT((AC$29-1)/$K94))*$S94*((1+'Inputs &amp; Summary'!$D$7)^AC$29))),(_xlfn.WEIBULL.DIST(AC$29,$L94,$K94,FALSE)*$S94*((1+'Inputs &amp; Summary'!$D$7)^AC$29))),IF($M94=Lists!$H$3,IF($K94&lt;1,((($R94*(1-$E94)+$Q94*(1-$F94))/$K94)*((1+'Inputs &amp; Summary'!$D$7)^AC$29)),((INT(AC$29/$K94)-INT((AC$29-1)/$K94))*($R94*(1-$E94)+$Q94*(1-$F94))*((1+'Inputs &amp; Summary'!$D$7)^AC$29))),((_xlfn.WEIBULL.DIST(AC$29,$L94,$K94,FALSE)*($R94*(1-$E94)+$Q94*(1-$F94))*((1+'Inputs &amp; Summary'!$D$7)^AC$29))))))</f>
        <v>0</v>
      </c>
      <c r="AD94" s="114">
        <f>$D94*IF(AD$29&gt;'Inputs &amp; Summary'!$D$5,0,IF(AD$29&gt;VLOOKUP($G94,Lists!$J$17:$K$21,2),IF($M94=Lists!$H$3,IF($K94&lt;1,(($S94/$K94)*((1+'Inputs &amp; Summary'!$D$7)^AD$29)),((INT(AD$29/$K94)-INT((AD$29-1)/$K94))*$S94*((1+'Inputs &amp; Summary'!$D$7)^AD$29))),(_xlfn.WEIBULL.DIST(AD$29,$L94,$K94,FALSE)*$S94*((1+'Inputs &amp; Summary'!$D$7)^AD$29))),IF($M94=Lists!$H$3,IF($K94&lt;1,((($R94*(1-$E94)+$Q94*(1-$F94))/$K94)*((1+'Inputs &amp; Summary'!$D$7)^AD$29)),((INT(AD$29/$K94)-INT((AD$29-1)/$K94))*($R94*(1-$E94)+$Q94*(1-$F94))*((1+'Inputs &amp; Summary'!$D$7)^AD$29))),((_xlfn.WEIBULL.DIST(AD$29,$L94,$K94,FALSE)*($R94*(1-$E94)+$Q94*(1-$F94))*((1+'Inputs &amp; Summary'!$D$7)^AD$29))))))</f>
        <v>0</v>
      </c>
      <c r="AE94" s="114">
        <f>$D94*IF(AE$29&gt;'Inputs &amp; Summary'!$D$5,0,IF(AE$29&gt;VLOOKUP($G94,Lists!$J$17:$K$21,2),IF($M94=Lists!$H$3,IF($K94&lt;1,(($S94/$K94)*((1+'Inputs &amp; Summary'!$D$7)^AE$29)),((INT(AE$29/$K94)-INT((AE$29-1)/$K94))*$S94*((1+'Inputs &amp; Summary'!$D$7)^AE$29))),(_xlfn.WEIBULL.DIST(AE$29,$L94,$K94,FALSE)*$S94*((1+'Inputs &amp; Summary'!$D$7)^AE$29))),IF($M94=Lists!$H$3,IF($K94&lt;1,((($R94*(1-$E94)+$Q94*(1-$F94))/$K94)*((1+'Inputs &amp; Summary'!$D$7)^AE$29)),((INT(AE$29/$K94)-INT((AE$29-1)/$K94))*($R94*(1-$E94)+$Q94*(1-$F94))*((1+'Inputs &amp; Summary'!$D$7)^AE$29))),((_xlfn.WEIBULL.DIST(AE$29,$L94,$K94,FALSE)*($R94*(1-$E94)+$Q94*(1-$F94))*((1+'Inputs &amp; Summary'!$D$7)^AE$29))))))</f>
        <v>0</v>
      </c>
      <c r="AF94" s="114">
        <f>$D94*IF(AF$29&gt;'Inputs &amp; Summary'!$D$5,0,IF(AF$29&gt;VLOOKUP($G94,Lists!$J$17:$K$21,2),IF($M94=Lists!$H$3,IF($K94&lt;1,(($S94/$K94)*((1+'Inputs &amp; Summary'!$D$7)^AF$29)),((INT(AF$29/$K94)-INT((AF$29-1)/$K94))*$S94*((1+'Inputs &amp; Summary'!$D$7)^AF$29))),(_xlfn.WEIBULL.DIST(AF$29,$L94,$K94,FALSE)*$S94*((1+'Inputs &amp; Summary'!$D$7)^AF$29))),IF($M94=Lists!$H$3,IF($K94&lt;1,((($R94*(1-$E94)+$Q94*(1-$F94))/$K94)*((1+'Inputs &amp; Summary'!$D$7)^AF$29)),((INT(AF$29/$K94)-INT((AF$29-1)/$K94))*($R94*(1-$E94)+$Q94*(1-$F94))*((1+'Inputs &amp; Summary'!$D$7)^AF$29))),((_xlfn.WEIBULL.DIST(AF$29,$L94,$K94,FALSE)*($R94*(1-$E94)+$Q94*(1-$F94))*((1+'Inputs &amp; Summary'!$D$7)^AF$29))))))</f>
        <v>0</v>
      </c>
      <c r="AG94" s="114">
        <f>$D94*IF(AG$29&gt;'Inputs &amp; Summary'!$D$5,0,IF(AG$29&gt;VLOOKUP($G94,Lists!$J$17:$K$21,2),IF($M94=Lists!$H$3,IF($K94&lt;1,(($S94/$K94)*((1+'Inputs &amp; Summary'!$D$7)^AG$29)),((INT(AG$29/$K94)-INT((AG$29-1)/$K94))*$S94*((1+'Inputs &amp; Summary'!$D$7)^AG$29))),(_xlfn.WEIBULL.DIST(AG$29,$L94,$K94,FALSE)*$S94*((1+'Inputs &amp; Summary'!$D$7)^AG$29))),IF($M94=Lists!$H$3,IF($K94&lt;1,((($R94*(1-$E94)+$Q94*(1-$F94))/$K94)*((1+'Inputs &amp; Summary'!$D$7)^AG$29)),((INT(AG$29/$K94)-INT((AG$29-1)/$K94))*($R94*(1-$E94)+$Q94*(1-$F94))*((1+'Inputs &amp; Summary'!$D$7)^AG$29))),((_xlfn.WEIBULL.DIST(AG$29,$L94,$K94,FALSE)*($R94*(1-$E94)+$Q94*(1-$F94))*((1+'Inputs &amp; Summary'!$D$7)^AG$29))))))</f>
        <v>0</v>
      </c>
      <c r="AH94" s="114">
        <f>$D94*IF(AH$29&gt;'Inputs &amp; Summary'!$D$5,0,IF(AH$29&gt;VLOOKUP($G94,Lists!$J$17:$K$21,2),IF($M94=Lists!$H$3,IF($K94&lt;1,(($S94/$K94)*((1+'Inputs &amp; Summary'!$D$7)^AH$29)),((INT(AH$29/$K94)-INT((AH$29-1)/$K94))*$S94*((1+'Inputs &amp; Summary'!$D$7)^AH$29))),(_xlfn.WEIBULL.DIST(AH$29,$L94,$K94,FALSE)*$S94*((1+'Inputs &amp; Summary'!$D$7)^AH$29))),IF($M94=Lists!$H$3,IF($K94&lt;1,((($R94*(1-$E94)+$Q94*(1-$F94))/$K94)*((1+'Inputs &amp; Summary'!$D$7)^AH$29)),((INT(AH$29/$K94)-INT((AH$29-1)/$K94))*($R94*(1-$E94)+$Q94*(1-$F94))*((1+'Inputs &amp; Summary'!$D$7)^AH$29))),((_xlfn.WEIBULL.DIST(AH$29,$L94,$K94,FALSE)*($R94*(1-$E94)+$Q94*(1-$F94))*((1+'Inputs &amp; Summary'!$D$7)^AH$29))))))</f>
        <v>0</v>
      </c>
      <c r="AI94" s="114">
        <f>$D94*IF(AI$29&gt;'Inputs &amp; Summary'!$D$5,0,IF(AI$29&gt;VLOOKUP($G94,Lists!$J$17:$K$21,2),IF($M94=Lists!$H$3,IF($K94&lt;1,(($S94/$K94)*((1+'Inputs &amp; Summary'!$D$7)^AI$29)),((INT(AI$29/$K94)-INT((AI$29-1)/$K94))*$S94*((1+'Inputs &amp; Summary'!$D$7)^AI$29))),(_xlfn.WEIBULL.DIST(AI$29,$L94,$K94,FALSE)*$S94*((1+'Inputs &amp; Summary'!$D$7)^AI$29))),IF($M94=Lists!$H$3,IF($K94&lt;1,((($R94*(1-$E94)+$Q94*(1-$F94))/$K94)*((1+'Inputs &amp; Summary'!$D$7)^AI$29)),((INT(AI$29/$K94)-INT((AI$29-1)/$K94))*($R94*(1-$E94)+$Q94*(1-$F94))*((1+'Inputs &amp; Summary'!$D$7)^AI$29))),((_xlfn.WEIBULL.DIST(AI$29,$L94,$K94,FALSE)*($R94*(1-$E94)+$Q94*(1-$F94))*((1+'Inputs &amp; Summary'!$D$7)^AI$29))))))</f>
        <v>0</v>
      </c>
      <c r="AJ94" s="114">
        <f>$D94*IF(AJ$29&gt;'Inputs &amp; Summary'!$D$5,0,IF(AJ$29&gt;VLOOKUP($G94,Lists!$J$17:$K$21,2),IF($M94=Lists!$H$3,IF($K94&lt;1,(($S94/$K94)*((1+'Inputs &amp; Summary'!$D$7)^AJ$29)),((INT(AJ$29/$K94)-INT((AJ$29-1)/$K94))*$S94*((1+'Inputs &amp; Summary'!$D$7)^AJ$29))),(_xlfn.WEIBULL.DIST(AJ$29,$L94,$K94,FALSE)*$S94*((1+'Inputs &amp; Summary'!$D$7)^AJ$29))),IF($M94=Lists!$H$3,IF($K94&lt;1,((($R94*(1-$E94)+$Q94*(1-$F94))/$K94)*((1+'Inputs &amp; Summary'!$D$7)^AJ$29)),((INT(AJ$29/$K94)-INT((AJ$29-1)/$K94))*($R94*(1-$E94)+$Q94*(1-$F94))*((1+'Inputs &amp; Summary'!$D$7)^AJ$29))),((_xlfn.WEIBULL.DIST(AJ$29,$L94,$K94,FALSE)*($R94*(1-$E94)+$Q94*(1-$F94))*((1+'Inputs &amp; Summary'!$D$7)^AJ$29))))))</f>
        <v>0</v>
      </c>
      <c r="AK94" s="114">
        <f>$D94*IF(AK$29&gt;'Inputs &amp; Summary'!$D$5,0,IF(AK$29&gt;VLOOKUP($G94,Lists!$J$17:$K$21,2),IF($M94=Lists!$H$3,IF($K94&lt;1,(($S94/$K94)*((1+'Inputs &amp; Summary'!$D$7)^AK$29)),((INT(AK$29/$K94)-INT((AK$29-1)/$K94))*$S94*((1+'Inputs &amp; Summary'!$D$7)^AK$29))),(_xlfn.WEIBULL.DIST(AK$29,$L94,$K94,FALSE)*$S94*((1+'Inputs &amp; Summary'!$D$7)^AK$29))),IF($M94=Lists!$H$3,IF($K94&lt;1,((($R94*(1-$E94)+$Q94*(1-$F94))/$K94)*((1+'Inputs &amp; Summary'!$D$7)^AK$29)),((INT(AK$29/$K94)-INT((AK$29-1)/$K94))*($R94*(1-$E94)+$Q94*(1-$F94))*((1+'Inputs &amp; Summary'!$D$7)^AK$29))),((_xlfn.WEIBULL.DIST(AK$29,$L94,$K94,FALSE)*($R94*(1-$E94)+$Q94*(1-$F94))*((1+'Inputs &amp; Summary'!$D$7)^AK$29))))))</f>
        <v>0</v>
      </c>
      <c r="AL94" s="114">
        <f>$D94*IF(AL$29&gt;'Inputs &amp; Summary'!$D$5,0,IF(AL$29&gt;VLOOKUP($G94,Lists!$J$17:$K$21,2),IF($M94=Lists!$H$3,IF($K94&lt;1,(($S94/$K94)*((1+'Inputs &amp; Summary'!$D$7)^AL$29)),((INT(AL$29/$K94)-INT((AL$29-1)/$K94))*$S94*((1+'Inputs &amp; Summary'!$D$7)^AL$29))),(_xlfn.WEIBULL.DIST(AL$29,$L94,$K94,FALSE)*$S94*((1+'Inputs &amp; Summary'!$D$7)^AL$29))),IF($M94=Lists!$H$3,IF($K94&lt;1,((($R94*(1-$E94)+$Q94*(1-$F94))/$K94)*((1+'Inputs &amp; Summary'!$D$7)^AL$29)),((INT(AL$29/$K94)-INT((AL$29-1)/$K94))*($R94*(1-$E94)+$Q94*(1-$F94))*((1+'Inputs &amp; Summary'!$D$7)^AL$29))),((_xlfn.WEIBULL.DIST(AL$29,$L94,$K94,FALSE)*($R94*(1-$E94)+$Q94*(1-$F94))*((1+'Inputs &amp; Summary'!$D$7)^AL$29))))))</f>
        <v>0</v>
      </c>
      <c r="AM94" s="114">
        <f>$D94*IF(AM$29&gt;'Inputs &amp; Summary'!$D$5,0,IF(AM$29&gt;VLOOKUP($G94,Lists!$J$17:$K$21,2),IF($M94=Lists!$H$3,IF($K94&lt;1,(($S94/$K94)*((1+'Inputs &amp; Summary'!$D$7)^AM$29)),((INT(AM$29/$K94)-INT((AM$29-1)/$K94))*$S94*((1+'Inputs &amp; Summary'!$D$7)^AM$29))),(_xlfn.WEIBULL.DIST(AM$29,$L94,$K94,FALSE)*$S94*((1+'Inputs &amp; Summary'!$D$7)^AM$29))),IF($M94=Lists!$H$3,IF($K94&lt;1,((($R94*(1-$E94)+$Q94*(1-$F94))/$K94)*((1+'Inputs &amp; Summary'!$D$7)^AM$29)),((INT(AM$29/$K94)-INT((AM$29-1)/$K94))*($R94*(1-$E94)+$Q94*(1-$F94))*((1+'Inputs &amp; Summary'!$D$7)^AM$29))),((_xlfn.WEIBULL.DIST(AM$29,$L94,$K94,FALSE)*($R94*(1-$E94)+$Q94*(1-$F94))*((1+'Inputs &amp; Summary'!$D$7)^AM$29))))))</f>
        <v>0</v>
      </c>
      <c r="AN94" s="114">
        <f>$D94*IF(AN$29&gt;'Inputs &amp; Summary'!$D$5,0,IF(AN$29&gt;VLOOKUP($G94,Lists!$J$17:$K$21,2),IF($M94=Lists!$H$3,IF($K94&lt;1,(($S94/$K94)*((1+'Inputs &amp; Summary'!$D$7)^AN$29)),((INT(AN$29/$K94)-INT((AN$29-1)/$K94))*$S94*((1+'Inputs &amp; Summary'!$D$7)^AN$29))),(_xlfn.WEIBULL.DIST(AN$29,$L94,$K94,FALSE)*$S94*((1+'Inputs &amp; Summary'!$D$7)^AN$29))),IF($M94=Lists!$H$3,IF($K94&lt;1,((($R94*(1-$E94)+$Q94*(1-$F94))/$K94)*((1+'Inputs &amp; Summary'!$D$7)^AN$29)),((INT(AN$29/$K94)-INT((AN$29-1)/$K94))*($R94*(1-$E94)+$Q94*(1-$F94))*((1+'Inputs &amp; Summary'!$D$7)^AN$29))),((_xlfn.WEIBULL.DIST(AN$29,$L94,$K94,FALSE)*($R94*(1-$E94)+$Q94*(1-$F94))*((1+'Inputs &amp; Summary'!$D$7)^AN$29))))))</f>
        <v>0</v>
      </c>
      <c r="AO94" s="114">
        <f>$D94*IF(AO$29&gt;'Inputs &amp; Summary'!$D$5,0,IF(AO$29&gt;VLOOKUP($G94,Lists!$J$17:$K$21,2),IF($M94=Lists!$H$3,IF($K94&lt;1,(($S94/$K94)*((1+'Inputs &amp; Summary'!$D$7)^AO$29)),((INT(AO$29/$K94)-INT((AO$29-1)/$K94))*$S94*((1+'Inputs &amp; Summary'!$D$7)^AO$29))),(_xlfn.WEIBULL.DIST(AO$29,$L94,$K94,FALSE)*$S94*((1+'Inputs &amp; Summary'!$D$7)^AO$29))),IF($M94=Lists!$H$3,IF($K94&lt;1,((($R94*(1-$E94)+$Q94*(1-$F94))/$K94)*((1+'Inputs &amp; Summary'!$D$7)^AO$29)),((INT(AO$29/$K94)-INT((AO$29-1)/$K94))*($R94*(1-$E94)+$Q94*(1-$F94))*((1+'Inputs &amp; Summary'!$D$7)^AO$29))),((_xlfn.WEIBULL.DIST(AO$29,$L94,$K94,FALSE)*($R94*(1-$E94)+$Q94*(1-$F94))*((1+'Inputs &amp; Summary'!$D$7)^AO$29))))))</f>
        <v>0</v>
      </c>
      <c r="AP94" s="114">
        <f>$D94*IF(AP$29&gt;'Inputs &amp; Summary'!$D$5,0,IF(AP$29&gt;VLOOKUP($G94,Lists!$J$17:$K$21,2),IF($M94=Lists!$H$3,IF($K94&lt;1,(($S94/$K94)*((1+'Inputs &amp; Summary'!$D$7)^AP$29)),((INT(AP$29/$K94)-INT((AP$29-1)/$K94))*$S94*((1+'Inputs &amp; Summary'!$D$7)^AP$29))),(_xlfn.WEIBULL.DIST(AP$29,$L94,$K94,FALSE)*$S94*((1+'Inputs &amp; Summary'!$D$7)^AP$29))),IF($M94=Lists!$H$3,IF($K94&lt;1,((($R94*(1-$E94)+$Q94*(1-$F94))/$K94)*((1+'Inputs &amp; Summary'!$D$7)^AP$29)),((INT(AP$29/$K94)-INT((AP$29-1)/$K94))*($R94*(1-$E94)+$Q94*(1-$F94))*((1+'Inputs &amp; Summary'!$D$7)^AP$29))),((_xlfn.WEIBULL.DIST(AP$29,$L94,$K94,FALSE)*($R94*(1-$E94)+$Q94*(1-$F94))*((1+'Inputs &amp; Summary'!$D$7)^AP$29))))))</f>
        <v>0</v>
      </c>
      <c r="AQ94" s="114">
        <f>$D94*IF(AQ$29&gt;'Inputs &amp; Summary'!$D$5,0,IF(AQ$29&gt;VLOOKUP($G94,Lists!$J$17:$K$21,2),IF($M94=Lists!$H$3,IF($K94&lt;1,(($S94/$K94)*((1+'Inputs &amp; Summary'!$D$7)^AQ$29)),((INT(AQ$29/$K94)-INT((AQ$29-1)/$K94))*$S94*((1+'Inputs &amp; Summary'!$D$7)^AQ$29))),(_xlfn.WEIBULL.DIST(AQ$29,$L94,$K94,FALSE)*$S94*((1+'Inputs &amp; Summary'!$D$7)^AQ$29))),IF($M94=Lists!$H$3,IF($K94&lt;1,((($R94*(1-$E94)+$Q94*(1-$F94))/$K94)*((1+'Inputs &amp; Summary'!$D$7)^AQ$29)),((INT(AQ$29/$K94)-INT((AQ$29-1)/$K94))*($R94*(1-$E94)+$Q94*(1-$F94))*((1+'Inputs &amp; Summary'!$D$7)^AQ$29))),((_xlfn.WEIBULL.DIST(AQ$29,$L94,$K94,FALSE)*($R94*(1-$E94)+$Q94*(1-$F94))*((1+'Inputs &amp; Summary'!$D$7)^AQ$29))))))</f>
        <v>0</v>
      </c>
      <c r="AR94" s="114">
        <f>$D94*IF(AR$29&gt;'Inputs &amp; Summary'!$D$5,0,IF(AR$29&gt;VLOOKUP($G94,Lists!$J$17:$K$21,2),IF($M94=Lists!$H$3,IF($K94&lt;1,(($S94/$K94)*((1+'Inputs &amp; Summary'!$D$7)^AR$29)),((INT(AR$29/$K94)-INT((AR$29-1)/$K94))*$S94*((1+'Inputs &amp; Summary'!$D$7)^AR$29))),(_xlfn.WEIBULL.DIST(AR$29,$L94,$K94,FALSE)*$S94*((1+'Inputs &amp; Summary'!$D$7)^AR$29))),IF($M94=Lists!$H$3,IF($K94&lt;1,((($R94*(1-$E94)+$Q94*(1-$F94))/$K94)*((1+'Inputs &amp; Summary'!$D$7)^AR$29)),((INT(AR$29/$K94)-INT((AR$29-1)/$K94))*($R94*(1-$E94)+$Q94*(1-$F94))*((1+'Inputs &amp; Summary'!$D$7)^AR$29))),((_xlfn.WEIBULL.DIST(AR$29,$L94,$K94,FALSE)*($R94*(1-$E94)+$Q94*(1-$F94))*((1+'Inputs &amp; Summary'!$D$7)^AR$29))))))</f>
        <v>0</v>
      </c>
      <c r="AS94" s="114">
        <f>$D94*IF(AS$29&gt;'Inputs &amp; Summary'!$D$5,0,IF(AS$29&gt;VLOOKUP($G94,Lists!$J$17:$K$21,2),IF($M94=Lists!$H$3,IF($K94&lt;1,(($S94/$K94)*((1+'Inputs &amp; Summary'!$D$7)^AS$29)),((INT(AS$29/$K94)-INT((AS$29-1)/$K94))*$S94*((1+'Inputs &amp; Summary'!$D$7)^AS$29))),(_xlfn.WEIBULL.DIST(AS$29,$L94,$K94,FALSE)*$S94*((1+'Inputs &amp; Summary'!$D$7)^AS$29))),IF($M94=Lists!$H$3,IF($K94&lt;1,((($R94*(1-$E94)+$Q94*(1-$F94))/$K94)*((1+'Inputs &amp; Summary'!$D$7)^AS$29)),((INT(AS$29/$K94)-INT((AS$29-1)/$K94))*($R94*(1-$E94)+$Q94*(1-$F94))*((1+'Inputs &amp; Summary'!$D$7)^AS$29))),((_xlfn.WEIBULL.DIST(AS$29,$L94,$K94,FALSE)*($R94*(1-$E94)+$Q94*(1-$F94))*((1+'Inputs &amp; Summary'!$D$7)^AS$29))))))</f>
        <v>0</v>
      </c>
      <c r="AT94" s="114">
        <f>$D94*IF(AT$29&gt;'Inputs &amp; Summary'!$D$5,0,IF(AT$29&gt;VLOOKUP($G94,Lists!$J$17:$K$21,2),IF($M94=Lists!$H$3,IF($K94&lt;1,(($S94/$K94)*((1+'Inputs &amp; Summary'!$D$7)^AT$29)),((INT(AT$29/$K94)-INT((AT$29-1)/$K94))*$S94*((1+'Inputs &amp; Summary'!$D$7)^AT$29))),(_xlfn.WEIBULL.DIST(AT$29,$L94,$K94,FALSE)*$S94*((1+'Inputs &amp; Summary'!$D$7)^AT$29))),IF($M94=Lists!$H$3,IF($K94&lt;1,((($R94*(1-$E94)+$Q94*(1-$F94))/$K94)*((1+'Inputs &amp; Summary'!$D$7)^AT$29)),((INT(AT$29/$K94)-INT((AT$29-1)/$K94))*($R94*(1-$E94)+$Q94*(1-$F94))*((1+'Inputs &amp; Summary'!$D$7)^AT$29))),((_xlfn.WEIBULL.DIST(AT$29,$L94,$K94,FALSE)*($R94*(1-$E94)+$Q94*(1-$F94))*((1+'Inputs &amp; Summary'!$D$7)^AT$29))))))</f>
        <v>0</v>
      </c>
      <c r="AU94" s="114">
        <f>$D94*IF(AU$29&gt;'Inputs &amp; Summary'!$D$5,0,IF(AU$29&gt;VLOOKUP($G94,Lists!$J$17:$K$21,2),IF($M94=Lists!$H$3,IF($K94&lt;1,(($S94/$K94)*((1+'Inputs &amp; Summary'!$D$7)^AU$29)),((INT(AU$29/$K94)-INT((AU$29-1)/$K94))*$S94*((1+'Inputs &amp; Summary'!$D$7)^AU$29))),(_xlfn.WEIBULL.DIST(AU$29,$L94,$K94,FALSE)*$S94*((1+'Inputs &amp; Summary'!$D$7)^AU$29))),IF($M94=Lists!$H$3,IF($K94&lt;1,((($R94*(1-$E94)+$Q94*(1-$F94))/$K94)*((1+'Inputs &amp; Summary'!$D$7)^AU$29)),((INT(AU$29/$K94)-INT((AU$29-1)/$K94))*($R94*(1-$E94)+$Q94*(1-$F94))*((1+'Inputs &amp; Summary'!$D$7)^AU$29))),((_xlfn.WEIBULL.DIST(AU$29,$L94,$K94,FALSE)*($R94*(1-$E94)+$Q94*(1-$F94))*((1+'Inputs &amp; Summary'!$D$7)^AU$29))))))</f>
        <v>0</v>
      </c>
      <c r="AV94" s="114">
        <f>$D94*IF(AV$29&gt;'Inputs &amp; Summary'!$D$5,0,IF(AV$29&gt;VLOOKUP($G94,Lists!$J$17:$K$21,2),IF($M94=Lists!$H$3,IF($K94&lt;1,(($S94/$K94)*((1+'Inputs &amp; Summary'!$D$7)^AV$29)),((INT(AV$29/$K94)-INT((AV$29-1)/$K94))*$S94*((1+'Inputs &amp; Summary'!$D$7)^AV$29))),(_xlfn.WEIBULL.DIST(AV$29,$L94,$K94,FALSE)*$S94*((1+'Inputs &amp; Summary'!$D$7)^AV$29))),IF($M94=Lists!$H$3,IF($K94&lt;1,((($R94*(1-$E94)+$Q94*(1-$F94))/$K94)*((1+'Inputs &amp; Summary'!$D$7)^AV$29)),((INT(AV$29/$K94)-INT((AV$29-1)/$K94))*($R94*(1-$E94)+$Q94*(1-$F94))*((1+'Inputs &amp; Summary'!$D$7)^AV$29))),((_xlfn.WEIBULL.DIST(AV$29,$L94,$K94,FALSE)*($R94*(1-$E94)+$Q94*(1-$F94))*((1+'Inputs &amp; Summary'!$D$7)^AV$29))))))</f>
        <v>0</v>
      </c>
      <c r="AW94" s="114">
        <f>$D94*IF(AW$29&gt;'Inputs &amp; Summary'!$D$5,0,IF(AW$29&gt;VLOOKUP($G94,Lists!$J$17:$K$21,2),IF($M94=Lists!$H$3,IF($K94&lt;1,(($S94/$K94)*((1+'Inputs &amp; Summary'!$D$7)^AW$29)),((INT(AW$29/$K94)-INT((AW$29-1)/$K94))*$S94*((1+'Inputs &amp; Summary'!$D$7)^AW$29))),(_xlfn.WEIBULL.DIST(AW$29,$L94,$K94,FALSE)*$S94*((1+'Inputs &amp; Summary'!$D$7)^AW$29))),IF($M94=Lists!$H$3,IF($K94&lt;1,((($R94*(1-$E94)+$Q94*(1-$F94))/$K94)*((1+'Inputs &amp; Summary'!$D$7)^AW$29)),((INT(AW$29/$K94)-INT((AW$29-1)/$K94))*($R94*(1-$E94)+$Q94*(1-$F94))*((1+'Inputs &amp; Summary'!$D$7)^AW$29))),((_xlfn.WEIBULL.DIST(AW$29,$L94,$K94,FALSE)*($R94*(1-$E94)+$Q94*(1-$F94))*((1+'Inputs &amp; Summary'!$D$7)^AW$29))))))</f>
        <v>0</v>
      </c>
      <c r="AX94" s="114">
        <f>$D94*IF(AX$29&gt;'Inputs &amp; Summary'!$D$5,0,IF(AX$29&gt;VLOOKUP($G94,Lists!$J$17:$K$21,2),IF($M94=Lists!$H$3,IF($K94&lt;1,(($S94/$K94)*((1+'Inputs &amp; Summary'!$D$7)^AX$29)),((INT(AX$29/$K94)-INT((AX$29-1)/$K94))*$S94*((1+'Inputs &amp; Summary'!$D$7)^AX$29))),(_xlfn.WEIBULL.DIST(AX$29,$L94,$K94,FALSE)*$S94*((1+'Inputs &amp; Summary'!$D$7)^AX$29))),IF($M94=Lists!$H$3,IF($K94&lt;1,((($R94*(1-$E94)+$Q94*(1-$F94))/$K94)*((1+'Inputs &amp; Summary'!$D$7)^AX$29)),((INT(AX$29/$K94)-INT((AX$29-1)/$K94))*($R94*(1-$E94)+$Q94*(1-$F94))*((1+'Inputs &amp; Summary'!$D$7)^AX$29))),((_xlfn.WEIBULL.DIST(AX$29,$L94,$K94,FALSE)*($R94*(1-$E94)+$Q94*(1-$F94))*((1+'Inputs &amp; Summary'!$D$7)^AX$29))))))</f>
        <v>0</v>
      </c>
      <c r="AY94" s="114">
        <f>$D94*IF(AY$29&gt;'Inputs &amp; Summary'!$D$5,0,IF(AY$29&gt;VLOOKUP($G94,Lists!$J$17:$K$21,2),IF($M94=Lists!$H$3,IF($K94&lt;1,(($S94/$K94)*((1+'Inputs &amp; Summary'!$D$7)^AY$29)),((INT(AY$29/$K94)-INT((AY$29-1)/$K94))*$S94*((1+'Inputs &amp; Summary'!$D$7)^AY$29))),(_xlfn.WEIBULL.DIST(AY$29,$L94,$K94,FALSE)*$S94*((1+'Inputs &amp; Summary'!$D$7)^AY$29))),IF($M94=Lists!$H$3,IF($K94&lt;1,((($R94*(1-$E94)+$Q94*(1-$F94))/$K94)*((1+'Inputs &amp; Summary'!$D$7)^AY$29)),((INT(AY$29/$K94)-INT((AY$29-1)/$K94))*($R94*(1-$E94)+$Q94*(1-$F94))*((1+'Inputs &amp; Summary'!$D$7)^AY$29))),((_xlfn.WEIBULL.DIST(AY$29,$L94,$K94,FALSE)*($R94*(1-$E94)+$Q94*(1-$F94))*((1+'Inputs &amp; Summary'!$D$7)^AY$29))))))</f>
        <v>0</v>
      </c>
      <c r="AZ94" s="114">
        <f>$D94*IF(AZ$29&gt;'Inputs &amp; Summary'!$D$5,0,IF(AZ$29&gt;VLOOKUP($G94,Lists!$J$17:$K$21,2),IF($M94=Lists!$H$3,IF($K94&lt;1,(($S94/$K94)*((1+'Inputs &amp; Summary'!$D$7)^AZ$29)),((INT(AZ$29/$K94)-INT((AZ$29-1)/$K94))*$S94*((1+'Inputs &amp; Summary'!$D$7)^AZ$29))),(_xlfn.WEIBULL.DIST(AZ$29,$L94,$K94,FALSE)*$S94*((1+'Inputs &amp; Summary'!$D$7)^AZ$29))),IF($M94=Lists!$H$3,IF($K94&lt;1,((($R94*(1-$E94)+$Q94*(1-$F94))/$K94)*((1+'Inputs &amp; Summary'!$D$7)^AZ$29)),((INT(AZ$29/$K94)-INT((AZ$29-1)/$K94))*($R94*(1-$E94)+$Q94*(1-$F94))*((1+'Inputs &amp; Summary'!$D$7)^AZ$29))),((_xlfn.WEIBULL.DIST(AZ$29,$L94,$K94,FALSE)*($R94*(1-$E94)+$Q94*(1-$F94))*((1+'Inputs &amp; Summary'!$D$7)^AZ$29))))))</f>
        <v>0</v>
      </c>
      <c r="BA94" s="114">
        <f>$D94*IF(BA$29&gt;'Inputs &amp; Summary'!$D$5,0,IF(BA$29&gt;VLOOKUP($G94,Lists!$J$17:$K$21,2),IF($M94=Lists!$H$3,IF($K94&lt;1,(($S94/$K94)*((1+'Inputs &amp; Summary'!$D$7)^BA$29)),((INT(BA$29/$K94)-INT((BA$29-1)/$K94))*$S94*((1+'Inputs &amp; Summary'!$D$7)^BA$29))),(_xlfn.WEIBULL.DIST(BA$29,$L94,$K94,FALSE)*$S94*((1+'Inputs &amp; Summary'!$D$7)^BA$29))),IF($M94=Lists!$H$3,IF($K94&lt;1,((($R94*(1-$E94)+$Q94*(1-$F94))/$K94)*((1+'Inputs &amp; Summary'!$D$7)^BA$29)),((INT(BA$29/$K94)-INT((BA$29-1)/$K94))*($R94*(1-$E94)+$Q94*(1-$F94))*((1+'Inputs &amp; Summary'!$D$7)^BA$29))),((_xlfn.WEIBULL.DIST(BA$29,$L94,$K94,FALSE)*($R94*(1-$E94)+$Q94*(1-$F94))*((1+'Inputs &amp; Summary'!$D$7)^BA$29))))))</f>
        <v>0</v>
      </c>
      <c r="BB94" s="114">
        <f>$D94*IF(BB$29&gt;'Inputs &amp; Summary'!$D$5,0,IF(BB$29&gt;VLOOKUP($G94,Lists!$J$17:$K$21,2),IF($M94=Lists!$H$3,IF($K94&lt;1,(($S94/$K94)*((1+'Inputs &amp; Summary'!$D$7)^BB$29)),((INT(BB$29/$K94)-INT((BB$29-1)/$K94))*$S94*((1+'Inputs &amp; Summary'!$D$7)^BB$29))),(_xlfn.WEIBULL.DIST(BB$29,$L94,$K94,FALSE)*$S94*((1+'Inputs &amp; Summary'!$D$7)^BB$29))),IF($M94=Lists!$H$3,IF($K94&lt;1,((($R94*(1-$E94)+$Q94*(1-$F94))/$K94)*((1+'Inputs &amp; Summary'!$D$7)^BB$29)),((INT(BB$29/$K94)-INT((BB$29-1)/$K94))*($R94*(1-$E94)+$Q94*(1-$F94))*((1+'Inputs &amp; Summary'!$D$7)^BB$29))),((_xlfn.WEIBULL.DIST(BB$29,$L94,$K94,FALSE)*($R94*(1-$E94)+$Q94*(1-$F94))*((1+'Inputs &amp; Summary'!$D$7)^BB$29))))))</f>
        <v>0</v>
      </c>
      <c r="BC94" s="114">
        <f>$D94*IF(BC$29&gt;'Inputs &amp; Summary'!$D$5,0,IF(BC$29&gt;VLOOKUP($G94,Lists!$J$17:$K$21,2),IF($M94=Lists!$H$3,IF($K94&lt;1,(($S94/$K94)*((1+'Inputs &amp; Summary'!$D$7)^BC$29)),((INT(BC$29/$K94)-INT((BC$29-1)/$K94))*$S94*((1+'Inputs &amp; Summary'!$D$7)^BC$29))),(_xlfn.WEIBULL.DIST(BC$29,$L94,$K94,FALSE)*$S94*((1+'Inputs &amp; Summary'!$D$7)^BC$29))),IF($M94=Lists!$H$3,IF($K94&lt;1,((($R94*(1-$E94)+$Q94*(1-$F94))/$K94)*((1+'Inputs &amp; Summary'!$D$7)^BC$29)),((INT(BC$29/$K94)-INT((BC$29-1)/$K94))*($R94*(1-$E94)+$Q94*(1-$F94))*((1+'Inputs &amp; Summary'!$D$7)^BC$29))),((_xlfn.WEIBULL.DIST(BC$29,$L94,$K94,FALSE)*($R94*(1-$E94)+$Q94*(1-$F94))*((1+'Inputs &amp; Summary'!$D$7)^BC$29))))))</f>
        <v>0</v>
      </c>
      <c r="BD94" s="114">
        <f>$D94*IF(BD$29&gt;'Inputs &amp; Summary'!$D$5,0,IF(BD$29&gt;VLOOKUP($G94,Lists!$J$17:$K$21,2),IF($M94=Lists!$H$3,IF($K94&lt;1,(($S94/$K94)*((1+'Inputs &amp; Summary'!$D$7)^BD$29)),((INT(BD$29/$K94)-INT((BD$29-1)/$K94))*$S94*((1+'Inputs &amp; Summary'!$D$7)^BD$29))),(_xlfn.WEIBULL.DIST(BD$29,$L94,$K94,FALSE)*$S94*((1+'Inputs &amp; Summary'!$D$7)^BD$29))),IF($M94=Lists!$H$3,IF($K94&lt;1,((($R94*(1-$E94)+$Q94*(1-$F94))/$K94)*((1+'Inputs &amp; Summary'!$D$7)^BD$29)),((INT(BD$29/$K94)-INT((BD$29-1)/$K94))*($R94*(1-$E94)+$Q94*(1-$F94))*((1+'Inputs &amp; Summary'!$D$7)^BD$29))),((_xlfn.WEIBULL.DIST(BD$29,$L94,$K94,FALSE)*($R94*(1-$E94)+$Q94*(1-$F94))*((1+'Inputs &amp; Summary'!$D$7)^BD$29))))))</f>
        <v>0</v>
      </c>
      <c r="BE94" s="114">
        <f>$D94*IF(BE$29&gt;'Inputs &amp; Summary'!$D$5,0,IF(BE$29&gt;VLOOKUP($G94,Lists!$J$17:$K$21,2),IF($M94=Lists!$H$3,IF($K94&lt;1,(($S94/$K94)*((1+'Inputs &amp; Summary'!$D$7)^BE$29)),((INT(BE$29/$K94)-INT((BE$29-1)/$K94))*$S94*((1+'Inputs &amp; Summary'!$D$7)^BE$29))),(_xlfn.WEIBULL.DIST(BE$29,$L94,$K94,FALSE)*$S94*((1+'Inputs &amp; Summary'!$D$7)^BE$29))),IF($M94=Lists!$H$3,IF($K94&lt;1,((($R94*(1-$E94)+$Q94*(1-$F94))/$K94)*((1+'Inputs &amp; Summary'!$D$7)^BE$29)),((INT(BE$29/$K94)-INT((BE$29-1)/$K94))*($R94*(1-$E94)+$Q94*(1-$F94))*((1+'Inputs &amp; Summary'!$D$7)^BE$29))),((_xlfn.WEIBULL.DIST(BE$29,$L94,$K94,FALSE)*($R94*(1-$E94)+$Q94*(1-$F94))*((1+'Inputs &amp; Summary'!$D$7)^BE$29))))))</f>
        <v>0</v>
      </c>
      <c r="BF94" s="114">
        <f>$D94*IF(BF$29&gt;'Inputs &amp; Summary'!$D$5,0,IF(BF$29&gt;VLOOKUP($G94,Lists!$J$17:$K$21,2),IF($M94=Lists!$H$3,IF($K94&lt;1,(($S94/$K94)*((1+'Inputs &amp; Summary'!$D$7)^BF$29)),((INT(BF$29/$K94)-INT((BF$29-1)/$K94))*$S94*((1+'Inputs &amp; Summary'!$D$7)^BF$29))),(_xlfn.WEIBULL.DIST(BF$29,$L94,$K94,FALSE)*$S94*((1+'Inputs &amp; Summary'!$D$7)^BF$29))),IF($M94=Lists!$H$3,IF($K94&lt;1,((($R94*(1-$E94)+$Q94*(1-$F94))/$K94)*((1+'Inputs &amp; Summary'!$D$7)^BF$29)),((INT(BF$29/$K94)-INT((BF$29-1)/$K94))*($R94*(1-$E94)+$Q94*(1-$F94))*((1+'Inputs &amp; Summary'!$D$7)^BF$29))),((_xlfn.WEIBULL.DIST(BF$29,$L94,$K94,FALSE)*($R94*(1-$E94)+$Q94*(1-$F94))*((1+'Inputs &amp; Summary'!$D$7)^BF$29))))))</f>
        <v>0</v>
      </c>
      <c r="BG94" s="114">
        <f>$D94*IF(BG$29&gt;'Inputs &amp; Summary'!$D$5,0,IF(BG$29&gt;VLOOKUP($G94,Lists!$J$17:$K$21,2),IF($M94=Lists!$H$3,IF($K94&lt;1,(($S94/$K94)*((1+'Inputs &amp; Summary'!$D$7)^BG$29)),((INT(BG$29/$K94)-INT((BG$29-1)/$K94))*$S94*((1+'Inputs &amp; Summary'!$D$7)^BG$29))),(_xlfn.WEIBULL.DIST(BG$29,$L94,$K94,FALSE)*$S94*((1+'Inputs &amp; Summary'!$D$7)^BG$29))),IF($M94=Lists!$H$3,IF($K94&lt;1,((($R94*(1-$E94)+$Q94*(1-$F94))/$K94)*((1+'Inputs &amp; Summary'!$D$7)^BG$29)),((INT(BG$29/$K94)-INT((BG$29-1)/$K94))*($R94*(1-$E94)+$Q94*(1-$F94))*((1+'Inputs &amp; Summary'!$D$7)^BG$29))),((_xlfn.WEIBULL.DIST(BG$29,$L94,$K94,FALSE)*($R94*(1-$E94)+$Q94*(1-$F94))*((1+'Inputs &amp; Summary'!$D$7)^BG$29))))))</f>
        <v>0</v>
      </c>
      <c r="BH94" s="114">
        <f>$D94*IF(BH$29&gt;'Inputs &amp; Summary'!$D$5,0,IF(BH$29&gt;VLOOKUP($G94,Lists!$J$17:$K$21,2),IF($M94=Lists!$H$3,IF($K94&lt;1,(($S94/$K94)*((1+'Inputs &amp; Summary'!$D$7)^BH$29)),((INT(BH$29/$K94)-INT((BH$29-1)/$K94))*$S94*((1+'Inputs &amp; Summary'!$D$7)^BH$29))),(_xlfn.WEIBULL.DIST(BH$29,$L94,$K94,FALSE)*$S94*((1+'Inputs &amp; Summary'!$D$7)^BH$29))),IF($M94=Lists!$H$3,IF($K94&lt;1,((($R94*(1-$E94)+$Q94*(1-$F94))/$K94)*((1+'Inputs &amp; Summary'!$D$7)^BH$29)),((INT(BH$29/$K94)-INT((BH$29-1)/$K94))*($R94*(1-$E94)+$Q94*(1-$F94))*((1+'Inputs &amp; Summary'!$D$7)^BH$29))),((_xlfn.WEIBULL.DIST(BH$29,$L94,$K94,FALSE)*($R94*(1-$E94)+$Q94*(1-$F94))*((1+'Inputs &amp; Summary'!$D$7)^BH$29))))))</f>
        <v>0</v>
      </c>
      <c r="BI94" s="114">
        <f>$D94*IF(BI$29&gt;'Inputs &amp; Summary'!$D$5,0,IF(BI$29&gt;VLOOKUP($G94,Lists!$J$17:$K$21,2),IF($M94=Lists!$H$3,IF($K94&lt;1,(($S94/$K94)*((1+'Inputs &amp; Summary'!$D$7)^BI$29)),((INT(BI$29/$K94)-INT((BI$29-1)/$K94))*$S94*((1+'Inputs &amp; Summary'!$D$7)^BI$29))),(_xlfn.WEIBULL.DIST(BI$29,$L94,$K94,FALSE)*$S94*((1+'Inputs &amp; Summary'!$D$7)^BI$29))),IF($M94=Lists!$H$3,IF($K94&lt;1,((($R94*(1-$E94)+$Q94*(1-$F94))/$K94)*((1+'Inputs &amp; Summary'!$D$7)^BI$29)),((INT(BI$29/$K94)-INT((BI$29-1)/$K94))*($R94*(1-$E94)+$Q94*(1-$F94))*((1+'Inputs &amp; Summary'!$D$7)^BI$29))),((_xlfn.WEIBULL.DIST(BI$29,$L94,$K94,FALSE)*($R94*(1-$E94)+$Q94*(1-$F94))*((1+'Inputs &amp; Summary'!$D$7)^BI$29))))))</f>
        <v>0</v>
      </c>
      <c r="BJ94" s="114">
        <f>$D94*IF(BJ$29&gt;'Inputs &amp; Summary'!$D$5,0,IF(BJ$29&gt;VLOOKUP($G94,Lists!$J$17:$K$21,2),IF($M94=Lists!$H$3,IF($K94&lt;1,(($S94/$K94)*((1+'Inputs &amp; Summary'!$D$7)^BJ$29)),((INT(BJ$29/$K94)-INT((BJ$29-1)/$K94))*$S94*((1+'Inputs &amp; Summary'!$D$7)^BJ$29))),(_xlfn.WEIBULL.DIST(BJ$29,$L94,$K94,FALSE)*$S94*((1+'Inputs &amp; Summary'!$D$7)^BJ$29))),IF($M94=Lists!$H$3,IF($K94&lt;1,((($R94*(1-$E94)+$Q94*(1-$F94))/$K94)*((1+'Inputs &amp; Summary'!$D$7)^BJ$29)),((INT(BJ$29/$K94)-INT((BJ$29-1)/$K94))*($R94*(1-$E94)+$Q94*(1-$F94))*((1+'Inputs &amp; Summary'!$D$7)^BJ$29))),((_xlfn.WEIBULL.DIST(BJ$29,$L94,$K94,FALSE)*($R94*(1-$E94)+$Q94*(1-$F94))*((1+'Inputs &amp; Summary'!$D$7)^BJ$29))))))</f>
        <v>0</v>
      </c>
      <c r="BK94" s="114">
        <f>$D94*IF(BK$29&gt;'Inputs &amp; Summary'!$D$5,0,IF(BK$29&gt;VLOOKUP($G94,Lists!$J$17:$K$21,2),IF($M94=Lists!$H$3,IF($K94&lt;1,(($S94/$K94)*((1+'Inputs &amp; Summary'!$D$7)^BK$29)),((INT(BK$29/$K94)-INT((BK$29-1)/$K94))*$S94*((1+'Inputs &amp; Summary'!$D$7)^BK$29))),(_xlfn.WEIBULL.DIST(BK$29,$L94,$K94,FALSE)*$S94*((1+'Inputs &amp; Summary'!$D$7)^BK$29))),IF($M94=Lists!$H$3,IF($K94&lt;1,((($R94*(1-$E94)+$Q94*(1-$F94))/$K94)*((1+'Inputs &amp; Summary'!$D$7)^BK$29)),((INT(BK$29/$K94)-INT((BK$29-1)/$K94))*($R94*(1-$E94)+$Q94*(1-$F94))*((1+'Inputs &amp; Summary'!$D$7)^BK$29))),((_xlfn.WEIBULL.DIST(BK$29,$L94,$K94,FALSE)*($R94*(1-$E94)+$Q94*(1-$F94))*((1+'Inputs &amp; Summary'!$D$7)^BK$29))))))</f>
        <v>0</v>
      </c>
      <c r="BL94" s="114">
        <f>$D94*IF(BL$29&gt;'Inputs &amp; Summary'!$D$5,0,IF(BL$29&gt;VLOOKUP($G94,Lists!$J$17:$K$21,2),IF($M94=Lists!$H$3,IF($K94&lt;1,(($S94/$K94)*((1+'Inputs &amp; Summary'!$D$7)^BL$29)),((INT(BL$29/$K94)-INT((BL$29-1)/$K94))*$S94*((1+'Inputs &amp; Summary'!$D$7)^BL$29))),(_xlfn.WEIBULL.DIST(BL$29,$L94,$K94,FALSE)*$S94*((1+'Inputs &amp; Summary'!$D$7)^BL$29))),IF($M94=Lists!$H$3,IF($K94&lt;1,((($R94*(1-$E94)+$Q94*(1-$F94))/$K94)*((1+'Inputs &amp; Summary'!$D$7)^BL$29)),((INT(BL$29/$K94)-INT((BL$29-1)/$K94))*($R94*(1-$E94)+$Q94*(1-$F94))*((1+'Inputs &amp; Summary'!$D$7)^BL$29))),((_xlfn.WEIBULL.DIST(BL$29,$L94,$K94,FALSE)*($R94*(1-$E94)+$Q94*(1-$F94))*((1+'Inputs &amp; Summary'!$D$7)^BL$29))))))</f>
        <v>0</v>
      </c>
    </row>
    <row r="95" spans="1:64" s="1" customFormat="1" x14ac:dyDescent="0.3">
      <c r="A95" s="79" t="s">
        <v>215</v>
      </c>
      <c r="B95" s="33" t="s">
        <v>152</v>
      </c>
      <c r="C95" s="33" t="s">
        <v>17</v>
      </c>
      <c r="D95" s="68">
        <v>0</v>
      </c>
      <c r="E95" s="68">
        <v>1</v>
      </c>
      <c r="F95" s="68">
        <v>1</v>
      </c>
      <c r="G95" s="213" t="s">
        <v>17</v>
      </c>
      <c r="H95" s="34" t="s">
        <v>288</v>
      </c>
      <c r="I95" s="34" t="s">
        <v>99</v>
      </c>
      <c r="J95" s="33">
        <f>VLOOKUP(I95,'Labor Rates'!$A$1:$B$16,2)</f>
        <v>24.03846153846154</v>
      </c>
      <c r="K95" s="35">
        <v>20</v>
      </c>
      <c r="L95" s="35">
        <v>1</v>
      </c>
      <c r="M95" s="36" t="s">
        <v>249</v>
      </c>
      <c r="N95" s="84">
        <f>'Inputs &amp; Summary'!$D$30</f>
        <v>1</v>
      </c>
      <c r="O95" s="35">
        <v>2</v>
      </c>
      <c r="P95" s="5">
        <v>40</v>
      </c>
      <c r="Q95" s="73">
        <f t="shared" si="16"/>
        <v>48.07692307692308</v>
      </c>
      <c r="R95" s="73">
        <f t="shared" si="17"/>
        <v>40</v>
      </c>
      <c r="S95" s="74">
        <f t="shared" si="18"/>
        <v>0</v>
      </c>
      <c r="T95" s="88"/>
      <c r="U95" s="80"/>
      <c r="V95" s="87">
        <f t="shared" si="19"/>
        <v>0</v>
      </c>
      <c r="W95" s="87">
        <f>NPV('Inputs &amp; Summary'!$D$6,Y95:BL95)</f>
        <v>0</v>
      </c>
      <c r="X95" s="90">
        <f t="shared" si="20"/>
        <v>0</v>
      </c>
      <c r="Y95" s="114">
        <f>$D95*IF(Y$29&gt;'Inputs &amp; Summary'!$D$5,0,IF(Y$29&gt;VLOOKUP($G95,Lists!$J$17:$K$21,2),IF($M95=Lists!$H$3,IF($K95&lt;1,(($S95/$K95)*((1+'Inputs &amp; Summary'!$D$7)^Y$29)),((INT(Y$29/$K95)-INT((Y$29-1)/$K95))*$S95*((1+'Inputs &amp; Summary'!$D$7)^Y$29))),(_xlfn.WEIBULL.DIST(Y$29,$L95,$K95,FALSE)*$S95*((1+'Inputs &amp; Summary'!$D$7)^Y$29))),IF($M95=Lists!$H$3,IF($K95&lt;1,((($R95*(1-$E95)+$Q95*(1-$F95))/$K95)*((1+'Inputs &amp; Summary'!$D$7)^Y$29)),((INT(Y$29/$K95)-INT((Y$29-1)/$K95))*($R95*(1-$E95)+$Q95*(1-$F95))*((1+'Inputs &amp; Summary'!$D$7)^Y$29))),((_xlfn.WEIBULL.DIST(Y$29,$L95,$K95,FALSE)*($R95*(1-$E95)+$Q95*(1-$F95))*((1+'Inputs &amp; Summary'!$D$7)^Y$29))))))</f>
        <v>0</v>
      </c>
      <c r="Z95" s="114">
        <f>$D95*IF(Z$29&gt;'Inputs &amp; Summary'!$D$5,0,IF(Z$29&gt;VLOOKUP($G95,Lists!$J$17:$K$21,2),IF($M95=Lists!$H$3,IF($K95&lt;1,(($S95/$K95)*((1+'Inputs &amp; Summary'!$D$7)^Z$29)),((INT(Z$29/$K95)-INT((Z$29-1)/$K95))*$S95*((1+'Inputs &amp; Summary'!$D$7)^Z$29))),(_xlfn.WEIBULL.DIST(Z$29,$L95,$K95,FALSE)*$S95*((1+'Inputs &amp; Summary'!$D$7)^Z$29))),IF($M95=Lists!$H$3,IF($K95&lt;1,((($R95*(1-$E95)+$Q95*(1-$F95))/$K95)*((1+'Inputs &amp; Summary'!$D$7)^Z$29)),((INT(Z$29/$K95)-INT((Z$29-1)/$K95))*($R95*(1-$E95)+$Q95*(1-$F95))*((1+'Inputs &amp; Summary'!$D$7)^Z$29))),((_xlfn.WEIBULL.DIST(Z$29,$L95,$K95,FALSE)*($R95*(1-$E95)+$Q95*(1-$F95))*((1+'Inputs &amp; Summary'!$D$7)^Z$29))))))</f>
        <v>0</v>
      </c>
      <c r="AA95" s="114">
        <f>$D95*IF(AA$29&gt;'Inputs &amp; Summary'!$D$5,0,IF(AA$29&gt;VLOOKUP($G95,Lists!$J$17:$K$21,2),IF($M95=Lists!$H$3,IF($K95&lt;1,(($S95/$K95)*((1+'Inputs &amp; Summary'!$D$7)^AA$29)),((INT(AA$29/$K95)-INT((AA$29-1)/$K95))*$S95*((1+'Inputs &amp; Summary'!$D$7)^AA$29))),(_xlfn.WEIBULL.DIST(AA$29,$L95,$K95,FALSE)*$S95*((1+'Inputs &amp; Summary'!$D$7)^AA$29))),IF($M95=Lists!$H$3,IF($K95&lt;1,((($R95*(1-$E95)+$Q95*(1-$F95))/$K95)*((1+'Inputs &amp; Summary'!$D$7)^AA$29)),((INT(AA$29/$K95)-INT((AA$29-1)/$K95))*($R95*(1-$E95)+$Q95*(1-$F95))*((1+'Inputs &amp; Summary'!$D$7)^AA$29))),((_xlfn.WEIBULL.DIST(AA$29,$L95,$K95,FALSE)*($R95*(1-$E95)+$Q95*(1-$F95))*((1+'Inputs &amp; Summary'!$D$7)^AA$29))))))</f>
        <v>0</v>
      </c>
      <c r="AB95" s="114">
        <f>$D95*IF(AB$29&gt;'Inputs &amp; Summary'!$D$5,0,IF(AB$29&gt;VLOOKUP($G95,Lists!$J$17:$K$21,2),IF($M95=Lists!$H$3,IF($K95&lt;1,(($S95/$K95)*((1+'Inputs &amp; Summary'!$D$7)^AB$29)),((INT(AB$29/$K95)-INT((AB$29-1)/$K95))*$S95*((1+'Inputs &amp; Summary'!$D$7)^AB$29))),(_xlfn.WEIBULL.DIST(AB$29,$L95,$K95,FALSE)*$S95*((1+'Inputs &amp; Summary'!$D$7)^AB$29))),IF($M95=Lists!$H$3,IF($K95&lt;1,((($R95*(1-$E95)+$Q95*(1-$F95))/$K95)*((1+'Inputs &amp; Summary'!$D$7)^AB$29)),((INT(AB$29/$K95)-INT((AB$29-1)/$K95))*($R95*(1-$E95)+$Q95*(1-$F95))*((1+'Inputs &amp; Summary'!$D$7)^AB$29))),((_xlfn.WEIBULL.DIST(AB$29,$L95,$K95,FALSE)*($R95*(1-$E95)+$Q95*(1-$F95))*((1+'Inputs &amp; Summary'!$D$7)^AB$29))))))</f>
        <v>0</v>
      </c>
      <c r="AC95" s="114">
        <f>$D95*IF(AC$29&gt;'Inputs &amp; Summary'!$D$5,0,IF(AC$29&gt;VLOOKUP($G95,Lists!$J$17:$K$21,2),IF($M95=Lists!$H$3,IF($K95&lt;1,(($S95/$K95)*((1+'Inputs &amp; Summary'!$D$7)^AC$29)),((INT(AC$29/$K95)-INT((AC$29-1)/$K95))*$S95*((1+'Inputs &amp; Summary'!$D$7)^AC$29))),(_xlfn.WEIBULL.DIST(AC$29,$L95,$K95,FALSE)*$S95*((1+'Inputs &amp; Summary'!$D$7)^AC$29))),IF($M95=Lists!$H$3,IF($K95&lt;1,((($R95*(1-$E95)+$Q95*(1-$F95))/$K95)*((1+'Inputs &amp; Summary'!$D$7)^AC$29)),((INT(AC$29/$K95)-INT((AC$29-1)/$K95))*($R95*(1-$E95)+$Q95*(1-$F95))*((1+'Inputs &amp; Summary'!$D$7)^AC$29))),((_xlfn.WEIBULL.DIST(AC$29,$L95,$K95,FALSE)*($R95*(1-$E95)+$Q95*(1-$F95))*((1+'Inputs &amp; Summary'!$D$7)^AC$29))))))</f>
        <v>0</v>
      </c>
      <c r="AD95" s="114">
        <f>$D95*IF(AD$29&gt;'Inputs &amp; Summary'!$D$5,0,IF(AD$29&gt;VLOOKUP($G95,Lists!$J$17:$K$21,2),IF($M95=Lists!$H$3,IF($K95&lt;1,(($S95/$K95)*((1+'Inputs &amp; Summary'!$D$7)^AD$29)),((INT(AD$29/$K95)-INT((AD$29-1)/$K95))*$S95*((1+'Inputs &amp; Summary'!$D$7)^AD$29))),(_xlfn.WEIBULL.DIST(AD$29,$L95,$K95,FALSE)*$S95*((1+'Inputs &amp; Summary'!$D$7)^AD$29))),IF($M95=Lists!$H$3,IF($K95&lt;1,((($R95*(1-$E95)+$Q95*(1-$F95))/$K95)*((1+'Inputs &amp; Summary'!$D$7)^AD$29)),((INT(AD$29/$K95)-INT((AD$29-1)/$K95))*($R95*(1-$E95)+$Q95*(1-$F95))*((1+'Inputs &amp; Summary'!$D$7)^AD$29))),((_xlfn.WEIBULL.DIST(AD$29,$L95,$K95,FALSE)*($R95*(1-$E95)+$Q95*(1-$F95))*((1+'Inputs &amp; Summary'!$D$7)^AD$29))))))</f>
        <v>0</v>
      </c>
      <c r="AE95" s="114">
        <f>$D95*IF(AE$29&gt;'Inputs &amp; Summary'!$D$5,0,IF(AE$29&gt;VLOOKUP($G95,Lists!$J$17:$K$21,2),IF($M95=Lists!$H$3,IF($K95&lt;1,(($S95/$K95)*((1+'Inputs &amp; Summary'!$D$7)^AE$29)),((INT(AE$29/$K95)-INT((AE$29-1)/$K95))*$S95*((1+'Inputs &amp; Summary'!$D$7)^AE$29))),(_xlfn.WEIBULL.DIST(AE$29,$L95,$K95,FALSE)*$S95*((1+'Inputs &amp; Summary'!$D$7)^AE$29))),IF($M95=Lists!$H$3,IF($K95&lt;1,((($R95*(1-$E95)+$Q95*(1-$F95))/$K95)*((1+'Inputs &amp; Summary'!$D$7)^AE$29)),((INT(AE$29/$K95)-INT((AE$29-1)/$K95))*($R95*(1-$E95)+$Q95*(1-$F95))*((1+'Inputs &amp; Summary'!$D$7)^AE$29))),((_xlfn.WEIBULL.DIST(AE$29,$L95,$K95,FALSE)*($R95*(1-$E95)+$Q95*(1-$F95))*((1+'Inputs &amp; Summary'!$D$7)^AE$29))))))</f>
        <v>0</v>
      </c>
      <c r="AF95" s="114">
        <f>$D95*IF(AF$29&gt;'Inputs &amp; Summary'!$D$5,0,IF(AF$29&gt;VLOOKUP($G95,Lists!$J$17:$K$21,2),IF($M95=Lists!$H$3,IF($K95&lt;1,(($S95/$K95)*((1+'Inputs &amp; Summary'!$D$7)^AF$29)),((INT(AF$29/$K95)-INT((AF$29-1)/$K95))*$S95*((1+'Inputs &amp; Summary'!$D$7)^AF$29))),(_xlfn.WEIBULL.DIST(AF$29,$L95,$K95,FALSE)*$S95*((1+'Inputs &amp; Summary'!$D$7)^AF$29))),IF($M95=Lists!$H$3,IF($K95&lt;1,((($R95*(1-$E95)+$Q95*(1-$F95))/$K95)*((1+'Inputs &amp; Summary'!$D$7)^AF$29)),((INT(AF$29/$K95)-INT((AF$29-1)/$K95))*($R95*(1-$E95)+$Q95*(1-$F95))*((1+'Inputs &amp; Summary'!$D$7)^AF$29))),((_xlfn.WEIBULL.DIST(AF$29,$L95,$K95,FALSE)*($R95*(1-$E95)+$Q95*(1-$F95))*((1+'Inputs &amp; Summary'!$D$7)^AF$29))))))</f>
        <v>0</v>
      </c>
      <c r="AG95" s="114">
        <f>$D95*IF(AG$29&gt;'Inputs &amp; Summary'!$D$5,0,IF(AG$29&gt;VLOOKUP($G95,Lists!$J$17:$K$21,2),IF($M95=Lists!$H$3,IF($K95&lt;1,(($S95/$K95)*((1+'Inputs &amp; Summary'!$D$7)^AG$29)),((INT(AG$29/$K95)-INT((AG$29-1)/$K95))*$S95*((1+'Inputs &amp; Summary'!$D$7)^AG$29))),(_xlfn.WEIBULL.DIST(AG$29,$L95,$K95,FALSE)*$S95*((1+'Inputs &amp; Summary'!$D$7)^AG$29))),IF($M95=Lists!$H$3,IF($K95&lt;1,((($R95*(1-$E95)+$Q95*(1-$F95))/$K95)*((1+'Inputs &amp; Summary'!$D$7)^AG$29)),((INT(AG$29/$K95)-INT((AG$29-1)/$K95))*($R95*(1-$E95)+$Q95*(1-$F95))*((1+'Inputs &amp; Summary'!$D$7)^AG$29))),((_xlfn.WEIBULL.DIST(AG$29,$L95,$K95,FALSE)*($R95*(1-$E95)+$Q95*(1-$F95))*((1+'Inputs &amp; Summary'!$D$7)^AG$29))))))</f>
        <v>0</v>
      </c>
      <c r="AH95" s="114">
        <f>$D95*IF(AH$29&gt;'Inputs &amp; Summary'!$D$5,0,IF(AH$29&gt;VLOOKUP($G95,Lists!$J$17:$K$21,2),IF($M95=Lists!$H$3,IF($K95&lt;1,(($S95/$K95)*((1+'Inputs &amp; Summary'!$D$7)^AH$29)),((INT(AH$29/$K95)-INT((AH$29-1)/$K95))*$S95*((1+'Inputs &amp; Summary'!$D$7)^AH$29))),(_xlfn.WEIBULL.DIST(AH$29,$L95,$K95,FALSE)*$S95*((1+'Inputs &amp; Summary'!$D$7)^AH$29))),IF($M95=Lists!$H$3,IF($K95&lt;1,((($R95*(1-$E95)+$Q95*(1-$F95))/$K95)*((1+'Inputs &amp; Summary'!$D$7)^AH$29)),((INT(AH$29/$K95)-INT((AH$29-1)/$K95))*($R95*(1-$E95)+$Q95*(1-$F95))*((1+'Inputs &amp; Summary'!$D$7)^AH$29))),((_xlfn.WEIBULL.DIST(AH$29,$L95,$K95,FALSE)*($R95*(1-$E95)+$Q95*(1-$F95))*((1+'Inputs &amp; Summary'!$D$7)^AH$29))))))</f>
        <v>0</v>
      </c>
      <c r="AI95" s="114">
        <f>$D95*IF(AI$29&gt;'Inputs &amp; Summary'!$D$5,0,IF(AI$29&gt;VLOOKUP($G95,Lists!$J$17:$K$21,2),IF($M95=Lists!$H$3,IF($K95&lt;1,(($S95/$K95)*((1+'Inputs &amp; Summary'!$D$7)^AI$29)),((INT(AI$29/$K95)-INT((AI$29-1)/$K95))*$S95*((1+'Inputs &amp; Summary'!$D$7)^AI$29))),(_xlfn.WEIBULL.DIST(AI$29,$L95,$K95,FALSE)*$S95*((1+'Inputs &amp; Summary'!$D$7)^AI$29))),IF($M95=Lists!$H$3,IF($K95&lt;1,((($R95*(1-$E95)+$Q95*(1-$F95))/$K95)*((1+'Inputs &amp; Summary'!$D$7)^AI$29)),((INT(AI$29/$K95)-INT((AI$29-1)/$K95))*($R95*(1-$E95)+$Q95*(1-$F95))*((1+'Inputs &amp; Summary'!$D$7)^AI$29))),((_xlfn.WEIBULL.DIST(AI$29,$L95,$K95,FALSE)*($R95*(1-$E95)+$Q95*(1-$F95))*((1+'Inputs &amp; Summary'!$D$7)^AI$29))))))</f>
        <v>0</v>
      </c>
      <c r="AJ95" s="114">
        <f>$D95*IF(AJ$29&gt;'Inputs &amp; Summary'!$D$5,0,IF(AJ$29&gt;VLOOKUP($G95,Lists!$J$17:$K$21,2),IF($M95=Lists!$H$3,IF($K95&lt;1,(($S95/$K95)*((1+'Inputs &amp; Summary'!$D$7)^AJ$29)),((INT(AJ$29/$K95)-INT((AJ$29-1)/$K95))*$S95*((1+'Inputs &amp; Summary'!$D$7)^AJ$29))),(_xlfn.WEIBULL.DIST(AJ$29,$L95,$K95,FALSE)*$S95*((1+'Inputs &amp; Summary'!$D$7)^AJ$29))),IF($M95=Lists!$H$3,IF($K95&lt;1,((($R95*(1-$E95)+$Q95*(1-$F95))/$K95)*((1+'Inputs &amp; Summary'!$D$7)^AJ$29)),((INT(AJ$29/$K95)-INT((AJ$29-1)/$K95))*($R95*(1-$E95)+$Q95*(1-$F95))*((1+'Inputs &amp; Summary'!$D$7)^AJ$29))),((_xlfn.WEIBULL.DIST(AJ$29,$L95,$K95,FALSE)*($R95*(1-$E95)+$Q95*(1-$F95))*((1+'Inputs &amp; Summary'!$D$7)^AJ$29))))))</f>
        <v>0</v>
      </c>
      <c r="AK95" s="114">
        <f>$D95*IF(AK$29&gt;'Inputs &amp; Summary'!$D$5,0,IF(AK$29&gt;VLOOKUP($G95,Lists!$J$17:$K$21,2),IF($M95=Lists!$H$3,IF($K95&lt;1,(($S95/$K95)*((1+'Inputs &amp; Summary'!$D$7)^AK$29)),((INT(AK$29/$K95)-INT((AK$29-1)/$K95))*$S95*((1+'Inputs &amp; Summary'!$D$7)^AK$29))),(_xlfn.WEIBULL.DIST(AK$29,$L95,$K95,FALSE)*$S95*((1+'Inputs &amp; Summary'!$D$7)^AK$29))),IF($M95=Lists!$H$3,IF($K95&lt;1,((($R95*(1-$E95)+$Q95*(1-$F95))/$K95)*((1+'Inputs &amp; Summary'!$D$7)^AK$29)),((INT(AK$29/$K95)-INT((AK$29-1)/$K95))*($R95*(1-$E95)+$Q95*(1-$F95))*((1+'Inputs &amp; Summary'!$D$7)^AK$29))),((_xlfn.WEIBULL.DIST(AK$29,$L95,$K95,FALSE)*($R95*(1-$E95)+$Q95*(1-$F95))*((1+'Inputs &amp; Summary'!$D$7)^AK$29))))))</f>
        <v>0</v>
      </c>
      <c r="AL95" s="114">
        <f>$D95*IF(AL$29&gt;'Inputs &amp; Summary'!$D$5,0,IF(AL$29&gt;VLOOKUP($G95,Lists!$J$17:$K$21,2),IF($M95=Lists!$H$3,IF($K95&lt;1,(($S95/$K95)*((1+'Inputs &amp; Summary'!$D$7)^AL$29)),((INT(AL$29/$K95)-INT((AL$29-1)/$K95))*$S95*((1+'Inputs &amp; Summary'!$D$7)^AL$29))),(_xlfn.WEIBULL.DIST(AL$29,$L95,$K95,FALSE)*$S95*((1+'Inputs &amp; Summary'!$D$7)^AL$29))),IF($M95=Lists!$H$3,IF($K95&lt;1,((($R95*(1-$E95)+$Q95*(1-$F95))/$K95)*((1+'Inputs &amp; Summary'!$D$7)^AL$29)),((INT(AL$29/$K95)-INT((AL$29-1)/$K95))*($R95*(1-$E95)+$Q95*(1-$F95))*((1+'Inputs &amp; Summary'!$D$7)^AL$29))),((_xlfn.WEIBULL.DIST(AL$29,$L95,$K95,FALSE)*($R95*(1-$E95)+$Q95*(1-$F95))*((1+'Inputs &amp; Summary'!$D$7)^AL$29))))))</f>
        <v>0</v>
      </c>
      <c r="AM95" s="114">
        <f>$D95*IF(AM$29&gt;'Inputs &amp; Summary'!$D$5,0,IF(AM$29&gt;VLOOKUP($G95,Lists!$J$17:$K$21,2),IF($M95=Lists!$H$3,IF($K95&lt;1,(($S95/$K95)*((1+'Inputs &amp; Summary'!$D$7)^AM$29)),((INT(AM$29/$K95)-INT((AM$29-1)/$K95))*$S95*((1+'Inputs &amp; Summary'!$D$7)^AM$29))),(_xlfn.WEIBULL.DIST(AM$29,$L95,$K95,FALSE)*$S95*((1+'Inputs &amp; Summary'!$D$7)^AM$29))),IF($M95=Lists!$H$3,IF($K95&lt;1,((($R95*(1-$E95)+$Q95*(1-$F95))/$K95)*((1+'Inputs &amp; Summary'!$D$7)^AM$29)),((INT(AM$29/$K95)-INT((AM$29-1)/$K95))*($R95*(1-$E95)+$Q95*(1-$F95))*((1+'Inputs &amp; Summary'!$D$7)^AM$29))),((_xlfn.WEIBULL.DIST(AM$29,$L95,$K95,FALSE)*($R95*(1-$E95)+$Q95*(1-$F95))*((1+'Inputs &amp; Summary'!$D$7)^AM$29))))))</f>
        <v>0</v>
      </c>
      <c r="AN95" s="114">
        <f>$D95*IF(AN$29&gt;'Inputs &amp; Summary'!$D$5,0,IF(AN$29&gt;VLOOKUP($G95,Lists!$J$17:$K$21,2),IF($M95=Lists!$H$3,IF($K95&lt;1,(($S95/$K95)*((1+'Inputs &amp; Summary'!$D$7)^AN$29)),((INT(AN$29/$K95)-INT((AN$29-1)/$K95))*$S95*((1+'Inputs &amp; Summary'!$D$7)^AN$29))),(_xlfn.WEIBULL.DIST(AN$29,$L95,$K95,FALSE)*$S95*((1+'Inputs &amp; Summary'!$D$7)^AN$29))),IF($M95=Lists!$H$3,IF($K95&lt;1,((($R95*(1-$E95)+$Q95*(1-$F95))/$K95)*((1+'Inputs &amp; Summary'!$D$7)^AN$29)),((INT(AN$29/$K95)-INT((AN$29-1)/$K95))*($R95*(1-$E95)+$Q95*(1-$F95))*((1+'Inputs &amp; Summary'!$D$7)^AN$29))),((_xlfn.WEIBULL.DIST(AN$29,$L95,$K95,FALSE)*($R95*(1-$E95)+$Q95*(1-$F95))*((1+'Inputs &amp; Summary'!$D$7)^AN$29))))))</f>
        <v>0</v>
      </c>
      <c r="AO95" s="114">
        <f>$D95*IF(AO$29&gt;'Inputs &amp; Summary'!$D$5,0,IF(AO$29&gt;VLOOKUP($G95,Lists!$J$17:$K$21,2),IF($M95=Lists!$H$3,IF($K95&lt;1,(($S95/$K95)*((1+'Inputs &amp; Summary'!$D$7)^AO$29)),((INT(AO$29/$K95)-INT((AO$29-1)/$K95))*$S95*((1+'Inputs &amp; Summary'!$D$7)^AO$29))),(_xlfn.WEIBULL.DIST(AO$29,$L95,$K95,FALSE)*$S95*((1+'Inputs &amp; Summary'!$D$7)^AO$29))),IF($M95=Lists!$H$3,IF($K95&lt;1,((($R95*(1-$E95)+$Q95*(1-$F95))/$K95)*((1+'Inputs &amp; Summary'!$D$7)^AO$29)),((INT(AO$29/$K95)-INT((AO$29-1)/$K95))*($R95*(1-$E95)+$Q95*(1-$F95))*((1+'Inputs &amp; Summary'!$D$7)^AO$29))),((_xlfn.WEIBULL.DIST(AO$29,$L95,$K95,FALSE)*($R95*(1-$E95)+$Q95*(1-$F95))*((1+'Inputs &amp; Summary'!$D$7)^AO$29))))))</f>
        <v>0</v>
      </c>
      <c r="AP95" s="114">
        <f>$D95*IF(AP$29&gt;'Inputs &amp; Summary'!$D$5,0,IF(AP$29&gt;VLOOKUP($G95,Lists!$J$17:$K$21,2),IF($M95=Lists!$H$3,IF($K95&lt;1,(($S95/$K95)*((1+'Inputs &amp; Summary'!$D$7)^AP$29)),((INT(AP$29/$K95)-INT((AP$29-1)/$K95))*$S95*((1+'Inputs &amp; Summary'!$D$7)^AP$29))),(_xlfn.WEIBULL.DIST(AP$29,$L95,$K95,FALSE)*$S95*((1+'Inputs &amp; Summary'!$D$7)^AP$29))),IF($M95=Lists!$H$3,IF($K95&lt;1,((($R95*(1-$E95)+$Q95*(1-$F95))/$K95)*((1+'Inputs &amp; Summary'!$D$7)^AP$29)),((INT(AP$29/$K95)-INT((AP$29-1)/$K95))*($R95*(1-$E95)+$Q95*(1-$F95))*((1+'Inputs &amp; Summary'!$D$7)^AP$29))),((_xlfn.WEIBULL.DIST(AP$29,$L95,$K95,FALSE)*($R95*(1-$E95)+$Q95*(1-$F95))*((1+'Inputs &amp; Summary'!$D$7)^AP$29))))))</f>
        <v>0</v>
      </c>
      <c r="AQ95" s="114">
        <f>$D95*IF(AQ$29&gt;'Inputs &amp; Summary'!$D$5,0,IF(AQ$29&gt;VLOOKUP($G95,Lists!$J$17:$K$21,2),IF($M95=Lists!$H$3,IF($K95&lt;1,(($S95/$K95)*((1+'Inputs &amp; Summary'!$D$7)^AQ$29)),((INT(AQ$29/$K95)-INT((AQ$29-1)/$K95))*$S95*((1+'Inputs &amp; Summary'!$D$7)^AQ$29))),(_xlfn.WEIBULL.DIST(AQ$29,$L95,$K95,FALSE)*$S95*((1+'Inputs &amp; Summary'!$D$7)^AQ$29))),IF($M95=Lists!$H$3,IF($K95&lt;1,((($R95*(1-$E95)+$Q95*(1-$F95))/$K95)*((1+'Inputs &amp; Summary'!$D$7)^AQ$29)),((INT(AQ$29/$K95)-INT((AQ$29-1)/$K95))*($R95*(1-$E95)+$Q95*(1-$F95))*((1+'Inputs &amp; Summary'!$D$7)^AQ$29))),((_xlfn.WEIBULL.DIST(AQ$29,$L95,$K95,FALSE)*($R95*(1-$E95)+$Q95*(1-$F95))*((1+'Inputs &amp; Summary'!$D$7)^AQ$29))))))</f>
        <v>0</v>
      </c>
      <c r="AR95" s="114">
        <f>$D95*IF(AR$29&gt;'Inputs &amp; Summary'!$D$5,0,IF(AR$29&gt;VLOOKUP($G95,Lists!$J$17:$K$21,2),IF($M95=Lists!$H$3,IF($K95&lt;1,(($S95/$K95)*((1+'Inputs &amp; Summary'!$D$7)^AR$29)),((INT(AR$29/$K95)-INT((AR$29-1)/$K95))*$S95*((1+'Inputs &amp; Summary'!$D$7)^AR$29))),(_xlfn.WEIBULL.DIST(AR$29,$L95,$K95,FALSE)*$S95*((1+'Inputs &amp; Summary'!$D$7)^AR$29))),IF($M95=Lists!$H$3,IF($K95&lt;1,((($R95*(1-$E95)+$Q95*(1-$F95))/$K95)*((1+'Inputs &amp; Summary'!$D$7)^AR$29)),((INT(AR$29/$K95)-INT((AR$29-1)/$K95))*($R95*(1-$E95)+$Q95*(1-$F95))*((1+'Inputs &amp; Summary'!$D$7)^AR$29))),((_xlfn.WEIBULL.DIST(AR$29,$L95,$K95,FALSE)*($R95*(1-$E95)+$Q95*(1-$F95))*((1+'Inputs &amp; Summary'!$D$7)^AR$29))))))</f>
        <v>0</v>
      </c>
      <c r="AS95" s="114">
        <f>$D95*IF(AS$29&gt;'Inputs &amp; Summary'!$D$5,0,IF(AS$29&gt;VLOOKUP($G95,Lists!$J$17:$K$21,2),IF($M95=Lists!$H$3,IF($K95&lt;1,(($S95/$K95)*((1+'Inputs &amp; Summary'!$D$7)^AS$29)),((INT(AS$29/$K95)-INT((AS$29-1)/$K95))*$S95*((1+'Inputs &amp; Summary'!$D$7)^AS$29))),(_xlfn.WEIBULL.DIST(AS$29,$L95,$K95,FALSE)*$S95*((1+'Inputs &amp; Summary'!$D$7)^AS$29))),IF($M95=Lists!$H$3,IF($K95&lt;1,((($R95*(1-$E95)+$Q95*(1-$F95))/$K95)*((1+'Inputs &amp; Summary'!$D$7)^AS$29)),((INT(AS$29/$K95)-INT((AS$29-1)/$K95))*($R95*(1-$E95)+$Q95*(1-$F95))*((1+'Inputs &amp; Summary'!$D$7)^AS$29))),((_xlfn.WEIBULL.DIST(AS$29,$L95,$K95,FALSE)*($R95*(1-$E95)+$Q95*(1-$F95))*((1+'Inputs &amp; Summary'!$D$7)^AS$29))))))</f>
        <v>0</v>
      </c>
      <c r="AT95" s="114">
        <f>$D95*IF(AT$29&gt;'Inputs &amp; Summary'!$D$5,0,IF(AT$29&gt;VLOOKUP($G95,Lists!$J$17:$K$21,2),IF($M95=Lists!$H$3,IF($K95&lt;1,(($S95/$K95)*((1+'Inputs &amp; Summary'!$D$7)^AT$29)),((INT(AT$29/$K95)-INT((AT$29-1)/$K95))*$S95*((1+'Inputs &amp; Summary'!$D$7)^AT$29))),(_xlfn.WEIBULL.DIST(AT$29,$L95,$K95,FALSE)*$S95*((1+'Inputs &amp; Summary'!$D$7)^AT$29))),IF($M95=Lists!$H$3,IF($K95&lt;1,((($R95*(1-$E95)+$Q95*(1-$F95))/$K95)*((1+'Inputs &amp; Summary'!$D$7)^AT$29)),((INT(AT$29/$K95)-INT((AT$29-1)/$K95))*($R95*(1-$E95)+$Q95*(1-$F95))*((1+'Inputs &amp; Summary'!$D$7)^AT$29))),((_xlfn.WEIBULL.DIST(AT$29,$L95,$K95,FALSE)*($R95*(1-$E95)+$Q95*(1-$F95))*((1+'Inputs &amp; Summary'!$D$7)^AT$29))))))</f>
        <v>0</v>
      </c>
      <c r="AU95" s="114">
        <f>$D95*IF(AU$29&gt;'Inputs &amp; Summary'!$D$5,0,IF(AU$29&gt;VLOOKUP($G95,Lists!$J$17:$K$21,2),IF($M95=Lists!$H$3,IF($K95&lt;1,(($S95/$K95)*((1+'Inputs &amp; Summary'!$D$7)^AU$29)),((INT(AU$29/$K95)-INT((AU$29-1)/$K95))*$S95*((1+'Inputs &amp; Summary'!$D$7)^AU$29))),(_xlfn.WEIBULL.DIST(AU$29,$L95,$K95,FALSE)*$S95*((1+'Inputs &amp; Summary'!$D$7)^AU$29))),IF($M95=Lists!$H$3,IF($K95&lt;1,((($R95*(1-$E95)+$Q95*(1-$F95))/$K95)*((1+'Inputs &amp; Summary'!$D$7)^AU$29)),((INT(AU$29/$K95)-INT((AU$29-1)/$K95))*($R95*(1-$E95)+$Q95*(1-$F95))*((1+'Inputs &amp; Summary'!$D$7)^AU$29))),((_xlfn.WEIBULL.DIST(AU$29,$L95,$K95,FALSE)*($R95*(1-$E95)+$Q95*(1-$F95))*((1+'Inputs &amp; Summary'!$D$7)^AU$29))))))</f>
        <v>0</v>
      </c>
      <c r="AV95" s="114">
        <f>$D95*IF(AV$29&gt;'Inputs &amp; Summary'!$D$5,0,IF(AV$29&gt;VLOOKUP($G95,Lists!$J$17:$K$21,2),IF($M95=Lists!$H$3,IF($K95&lt;1,(($S95/$K95)*((1+'Inputs &amp; Summary'!$D$7)^AV$29)),((INT(AV$29/$K95)-INT((AV$29-1)/$K95))*$S95*((1+'Inputs &amp; Summary'!$D$7)^AV$29))),(_xlfn.WEIBULL.DIST(AV$29,$L95,$K95,FALSE)*$S95*((1+'Inputs &amp; Summary'!$D$7)^AV$29))),IF($M95=Lists!$H$3,IF($K95&lt;1,((($R95*(1-$E95)+$Q95*(1-$F95))/$K95)*((1+'Inputs &amp; Summary'!$D$7)^AV$29)),((INT(AV$29/$K95)-INT((AV$29-1)/$K95))*($R95*(1-$E95)+$Q95*(1-$F95))*((1+'Inputs &amp; Summary'!$D$7)^AV$29))),((_xlfn.WEIBULL.DIST(AV$29,$L95,$K95,FALSE)*($R95*(1-$E95)+$Q95*(1-$F95))*((1+'Inputs &amp; Summary'!$D$7)^AV$29))))))</f>
        <v>0</v>
      </c>
      <c r="AW95" s="114">
        <f>$D95*IF(AW$29&gt;'Inputs &amp; Summary'!$D$5,0,IF(AW$29&gt;VLOOKUP($G95,Lists!$J$17:$K$21,2),IF($M95=Lists!$H$3,IF($K95&lt;1,(($S95/$K95)*((1+'Inputs &amp; Summary'!$D$7)^AW$29)),((INT(AW$29/$K95)-INT((AW$29-1)/$K95))*$S95*((1+'Inputs &amp; Summary'!$D$7)^AW$29))),(_xlfn.WEIBULL.DIST(AW$29,$L95,$K95,FALSE)*$S95*((1+'Inputs &amp; Summary'!$D$7)^AW$29))),IF($M95=Lists!$H$3,IF($K95&lt;1,((($R95*(1-$E95)+$Q95*(1-$F95))/$K95)*((1+'Inputs &amp; Summary'!$D$7)^AW$29)),((INT(AW$29/$K95)-INT((AW$29-1)/$K95))*($R95*(1-$E95)+$Q95*(1-$F95))*((1+'Inputs &amp; Summary'!$D$7)^AW$29))),((_xlfn.WEIBULL.DIST(AW$29,$L95,$K95,FALSE)*($R95*(1-$E95)+$Q95*(1-$F95))*((1+'Inputs &amp; Summary'!$D$7)^AW$29))))))</f>
        <v>0</v>
      </c>
      <c r="AX95" s="114">
        <f>$D95*IF(AX$29&gt;'Inputs &amp; Summary'!$D$5,0,IF(AX$29&gt;VLOOKUP($G95,Lists!$J$17:$K$21,2),IF($M95=Lists!$H$3,IF($K95&lt;1,(($S95/$K95)*((1+'Inputs &amp; Summary'!$D$7)^AX$29)),((INT(AX$29/$K95)-INT((AX$29-1)/$K95))*$S95*((1+'Inputs &amp; Summary'!$D$7)^AX$29))),(_xlfn.WEIBULL.DIST(AX$29,$L95,$K95,FALSE)*$S95*((1+'Inputs &amp; Summary'!$D$7)^AX$29))),IF($M95=Lists!$H$3,IF($K95&lt;1,((($R95*(1-$E95)+$Q95*(1-$F95))/$K95)*((1+'Inputs &amp; Summary'!$D$7)^AX$29)),((INT(AX$29/$K95)-INT((AX$29-1)/$K95))*($R95*(1-$E95)+$Q95*(1-$F95))*((1+'Inputs &amp; Summary'!$D$7)^AX$29))),((_xlfn.WEIBULL.DIST(AX$29,$L95,$K95,FALSE)*($R95*(1-$E95)+$Q95*(1-$F95))*((1+'Inputs &amp; Summary'!$D$7)^AX$29))))))</f>
        <v>0</v>
      </c>
      <c r="AY95" s="114">
        <f>$D95*IF(AY$29&gt;'Inputs &amp; Summary'!$D$5,0,IF(AY$29&gt;VLOOKUP($G95,Lists!$J$17:$K$21,2),IF($M95=Lists!$H$3,IF($K95&lt;1,(($S95/$K95)*((1+'Inputs &amp; Summary'!$D$7)^AY$29)),((INT(AY$29/$K95)-INT((AY$29-1)/$K95))*$S95*((1+'Inputs &amp; Summary'!$D$7)^AY$29))),(_xlfn.WEIBULL.DIST(AY$29,$L95,$K95,FALSE)*$S95*((1+'Inputs &amp; Summary'!$D$7)^AY$29))),IF($M95=Lists!$H$3,IF($K95&lt;1,((($R95*(1-$E95)+$Q95*(1-$F95))/$K95)*((1+'Inputs &amp; Summary'!$D$7)^AY$29)),((INT(AY$29/$K95)-INT((AY$29-1)/$K95))*($R95*(1-$E95)+$Q95*(1-$F95))*((1+'Inputs &amp; Summary'!$D$7)^AY$29))),((_xlfn.WEIBULL.DIST(AY$29,$L95,$K95,FALSE)*($R95*(1-$E95)+$Q95*(1-$F95))*((1+'Inputs &amp; Summary'!$D$7)^AY$29))))))</f>
        <v>0</v>
      </c>
      <c r="AZ95" s="114">
        <f>$D95*IF(AZ$29&gt;'Inputs &amp; Summary'!$D$5,0,IF(AZ$29&gt;VLOOKUP($G95,Lists!$J$17:$K$21,2),IF($M95=Lists!$H$3,IF($K95&lt;1,(($S95/$K95)*((1+'Inputs &amp; Summary'!$D$7)^AZ$29)),((INT(AZ$29/$K95)-INT((AZ$29-1)/$K95))*$S95*((1+'Inputs &amp; Summary'!$D$7)^AZ$29))),(_xlfn.WEIBULL.DIST(AZ$29,$L95,$K95,FALSE)*$S95*((1+'Inputs &amp; Summary'!$D$7)^AZ$29))),IF($M95=Lists!$H$3,IF($K95&lt;1,((($R95*(1-$E95)+$Q95*(1-$F95))/$K95)*((1+'Inputs &amp; Summary'!$D$7)^AZ$29)),((INT(AZ$29/$K95)-INT((AZ$29-1)/$K95))*($R95*(1-$E95)+$Q95*(1-$F95))*((1+'Inputs &amp; Summary'!$D$7)^AZ$29))),((_xlfn.WEIBULL.DIST(AZ$29,$L95,$K95,FALSE)*($R95*(1-$E95)+$Q95*(1-$F95))*((1+'Inputs &amp; Summary'!$D$7)^AZ$29))))))</f>
        <v>0</v>
      </c>
      <c r="BA95" s="114">
        <f>$D95*IF(BA$29&gt;'Inputs &amp; Summary'!$D$5,0,IF(BA$29&gt;VLOOKUP($G95,Lists!$J$17:$K$21,2),IF($M95=Lists!$H$3,IF($K95&lt;1,(($S95/$K95)*((1+'Inputs &amp; Summary'!$D$7)^BA$29)),((INT(BA$29/$K95)-INT((BA$29-1)/$K95))*$S95*((1+'Inputs &amp; Summary'!$D$7)^BA$29))),(_xlfn.WEIBULL.DIST(BA$29,$L95,$K95,FALSE)*$S95*((1+'Inputs &amp; Summary'!$D$7)^BA$29))),IF($M95=Lists!$H$3,IF($K95&lt;1,((($R95*(1-$E95)+$Q95*(1-$F95))/$K95)*((1+'Inputs &amp; Summary'!$D$7)^BA$29)),((INT(BA$29/$K95)-INT((BA$29-1)/$K95))*($R95*(1-$E95)+$Q95*(1-$F95))*((1+'Inputs &amp; Summary'!$D$7)^BA$29))),((_xlfn.WEIBULL.DIST(BA$29,$L95,$K95,FALSE)*($R95*(1-$E95)+$Q95*(1-$F95))*((1+'Inputs &amp; Summary'!$D$7)^BA$29))))))</f>
        <v>0</v>
      </c>
      <c r="BB95" s="114">
        <f>$D95*IF(BB$29&gt;'Inputs &amp; Summary'!$D$5,0,IF(BB$29&gt;VLOOKUP($G95,Lists!$J$17:$K$21,2),IF($M95=Lists!$H$3,IF($K95&lt;1,(($S95/$K95)*((1+'Inputs &amp; Summary'!$D$7)^BB$29)),((INT(BB$29/$K95)-INT((BB$29-1)/$K95))*$S95*((1+'Inputs &amp; Summary'!$D$7)^BB$29))),(_xlfn.WEIBULL.DIST(BB$29,$L95,$K95,FALSE)*$S95*((1+'Inputs &amp; Summary'!$D$7)^BB$29))),IF($M95=Lists!$H$3,IF($K95&lt;1,((($R95*(1-$E95)+$Q95*(1-$F95))/$K95)*((1+'Inputs &amp; Summary'!$D$7)^BB$29)),((INT(BB$29/$K95)-INT((BB$29-1)/$K95))*($R95*(1-$E95)+$Q95*(1-$F95))*((1+'Inputs &amp; Summary'!$D$7)^BB$29))),((_xlfn.WEIBULL.DIST(BB$29,$L95,$K95,FALSE)*($R95*(1-$E95)+$Q95*(1-$F95))*((1+'Inputs &amp; Summary'!$D$7)^BB$29))))))</f>
        <v>0</v>
      </c>
      <c r="BC95" s="114">
        <f>$D95*IF(BC$29&gt;'Inputs &amp; Summary'!$D$5,0,IF(BC$29&gt;VLOOKUP($G95,Lists!$J$17:$K$21,2),IF($M95=Lists!$H$3,IF($K95&lt;1,(($S95/$K95)*((1+'Inputs &amp; Summary'!$D$7)^BC$29)),((INT(BC$29/$K95)-INT((BC$29-1)/$K95))*$S95*((1+'Inputs &amp; Summary'!$D$7)^BC$29))),(_xlfn.WEIBULL.DIST(BC$29,$L95,$K95,FALSE)*$S95*((1+'Inputs &amp; Summary'!$D$7)^BC$29))),IF($M95=Lists!$H$3,IF($K95&lt;1,((($R95*(1-$E95)+$Q95*(1-$F95))/$K95)*((1+'Inputs &amp; Summary'!$D$7)^BC$29)),((INT(BC$29/$K95)-INT((BC$29-1)/$K95))*($R95*(1-$E95)+$Q95*(1-$F95))*((1+'Inputs &amp; Summary'!$D$7)^BC$29))),((_xlfn.WEIBULL.DIST(BC$29,$L95,$K95,FALSE)*($R95*(1-$E95)+$Q95*(1-$F95))*((1+'Inputs &amp; Summary'!$D$7)^BC$29))))))</f>
        <v>0</v>
      </c>
      <c r="BD95" s="114">
        <f>$D95*IF(BD$29&gt;'Inputs &amp; Summary'!$D$5,0,IF(BD$29&gt;VLOOKUP($G95,Lists!$J$17:$K$21,2),IF($M95=Lists!$H$3,IF($K95&lt;1,(($S95/$K95)*((1+'Inputs &amp; Summary'!$D$7)^BD$29)),((INT(BD$29/$K95)-INT((BD$29-1)/$K95))*$S95*((1+'Inputs &amp; Summary'!$D$7)^BD$29))),(_xlfn.WEIBULL.DIST(BD$29,$L95,$K95,FALSE)*$S95*((1+'Inputs &amp; Summary'!$D$7)^BD$29))),IF($M95=Lists!$H$3,IF($K95&lt;1,((($R95*(1-$E95)+$Q95*(1-$F95))/$K95)*((1+'Inputs &amp; Summary'!$D$7)^BD$29)),((INT(BD$29/$K95)-INT((BD$29-1)/$K95))*($R95*(1-$E95)+$Q95*(1-$F95))*((1+'Inputs &amp; Summary'!$D$7)^BD$29))),((_xlfn.WEIBULL.DIST(BD$29,$L95,$K95,FALSE)*($R95*(1-$E95)+$Q95*(1-$F95))*((1+'Inputs &amp; Summary'!$D$7)^BD$29))))))</f>
        <v>0</v>
      </c>
      <c r="BE95" s="114">
        <f>$D95*IF(BE$29&gt;'Inputs &amp; Summary'!$D$5,0,IF(BE$29&gt;VLOOKUP($G95,Lists!$J$17:$K$21,2),IF($M95=Lists!$H$3,IF($K95&lt;1,(($S95/$K95)*((1+'Inputs &amp; Summary'!$D$7)^BE$29)),((INT(BE$29/$K95)-INT((BE$29-1)/$K95))*$S95*((1+'Inputs &amp; Summary'!$D$7)^BE$29))),(_xlfn.WEIBULL.DIST(BE$29,$L95,$K95,FALSE)*$S95*((1+'Inputs &amp; Summary'!$D$7)^BE$29))),IF($M95=Lists!$H$3,IF($K95&lt;1,((($R95*(1-$E95)+$Q95*(1-$F95))/$K95)*((1+'Inputs &amp; Summary'!$D$7)^BE$29)),((INT(BE$29/$K95)-INT((BE$29-1)/$K95))*($R95*(1-$E95)+$Q95*(1-$F95))*((1+'Inputs &amp; Summary'!$D$7)^BE$29))),((_xlfn.WEIBULL.DIST(BE$29,$L95,$K95,FALSE)*($R95*(1-$E95)+$Q95*(1-$F95))*((1+'Inputs &amp; Summary'!$D$7)^BE$29))))))</f>
        <v>0</v>
      </c>
      <c r="BF95" s="114">
        <f>$D95*IF(BF$29&gt;'Inputs &amp; Summary'!$D$5,0,IF(BF$29&gt;VLOOKUP($G95,Lists!$J$17:$K$21,2),IF($M95=Lists!$H$3,IF($K95&lt;1,(($S95/$K95)*((1+'Inputs &amp; Summary'!$D$7)^BF$29)),((INT(BF$29/$K95)-INT((BF$29-1)/$K95))*$S95*((1+'Inputs &amp; Summary'!$D$7)^BF$29))),(_xlfn.WEIBULL.DIST(BF$29,$L95,$K95,FALSE)*$S95*((1+'Inputs &amp; Summary'!$D$7)^BF$29))),IF($M95=Lists!$H$3,IF($K95&lt;1,((($R95*(1-$E95)+$Q95*(1-$F95))/$K95)*((1+'Inputs &amp; Summary'!$D$7)^BF$29)),((INT(BF$29/$K95)-INT((BF$29-1)/$K95))*($R95*(1-$E95)+$Q95*(1-$F95))*((1+'Inputs &amp; Summary'!$D$7)^BF$29))),((_xlfn.WEIBULL.DIST(BF$29,$L95,$K95,FALSE)*($R95*(1-$E95)+$Q95*(1-$F95))*((1+'Inputs &amp; Summary'!$D$7)^BF$29))))))</f>
        <v>0</v>
      </c>
      <c r="BG95" s="114">
        <f>$D95*IF(BG$29&gt;'Inputs &amp; Summary'!$D$5,0,IF(BG$29&gt;VLOOKUP($G95,Lists!$J$17:$K$21,2),IF($M95=Lists!$H$3,IF($K95&lt;1,(($S95/$K95)*((1+'Inputs &amp; Summary'!$D$7)^BG$29)),((INT(BG$29/$K95)-INT((BG$29-1)/$K95))*$S95*((1+'Inputs &amp; Summary'!$D$7)^BG$29))),(_xlfn.WEIBULL.DIST(BG$29,$L95,$K95,FALSE)*$S95*((1+'Inputs &amp; Summary'!$D$7)^BG$29))),IF($M95=Lists!$H$3,IF($K95&lt;1,((($R95*(1-$E95)+$Q95*(1-$F95))/$K95)*((1+'Inputs &amp; Summary'!$D$7)^BG$29)),((INT(BG$29/$K95)-INT((BG$29-1)/$K95))*($R95*(1-$E95)+$Q95*(1-$F95))*((1+'Inputs &amp; Summary'!$D$7)^BG$29))),((_xlfn.WEIBULL.DIST(BG$29,$L95,$K95,FALSE)*($R95*(1-$E95)+$Q95*(1-$F95))*((1+'Inputs &amp; Summary'!$D$7)^BG$29))))))</f>
        <v>0</v>
      </c>
      <c r="BH95" s="114">
        <f>$D95*IF(BH$29&gt;'Inputs &amp; Summary'!$D$5,0,IF(BH$29&gt;VLOOKUP($G95,Lists!$J$17:$K$21,2),IF($M95=Lists!$H$3,IF($K95&lt;1,(($S95/$K95)*((1+'Inputs &amp; Summary'!$D$7)^BH$29)),((INT(BH$29/$K95)-INT((BH$29-1)/$K95))*$S95*((1+'Inputs &amp; Summary'!$D$7)^BH$29))),(_xlfn.WEIBULL.DIST(BH$29,$L95,$K95,FALSE)*$S95*((1+'Inputs &amp; Summary'!$D$7)^BH$29))),IF($M95=Lists!$H$3,IF($K95&lt;1,((($R95*(1-$E95)+$Q95*(1-$F95))/$K95)*((1+'Inputs &amp; Summary'!$D$7)^BH$29)),((INT(BH$29/$K95)-INT((BH$29-1)/$K95))*($R95*(1-$E95)+$Q95*(1-$F95))*((1+'Inputs &amp; Summary'!$D$7)^BH$29))),((_xlfn.WEIBULL.DIST(BH$29,$L95,$K95,FALSE)*($R95*(1-$E95)+$Q95*(1-$F95))*((1+'Inputs &amp; Summary'!$D$7)^BH$29))))))</f>
        <v>0</v>
      </c>
      <c r="BI95" s="114">
        <f>$D95*IF(BI$29&gt;'Inputs &amp; Summary'!$D$5,0,IF(BI$29&gt;VLOOKUP($G95,Lists!$J$17:$K$21,2),IF($M95=Lists!$H$3,IF($K95&lt;1,(($S95/$K95)*((1+'Inputs &amp; Summary'!$D$7)^BI$29)),((INT(BI$29/$K95)-INT((BI$29-1)/$K95))*$S95*((1+'Inputs &amp; Summary'!$D$7)^BI$29))),(_xlfn.WEIBULL.DIST(BI$29,$L95,$K95,FALSE)*$S95*((1+'Inputs &amp; Summary'!$D$7)^BI$29))),IF($M95=Lists!$H$3,IF($K95&lt;1,((($R95*(1-$E95)+$Q95*(1-$F95))/$K95)*((1+'Inputs &amp; Summary'!$D$7)^BI$29)),((INT(BI$29/$K95)-INT((BI$29-1)/$K95))*($R95*(1-$E95)+$Q95*(1-$F95))*((1+'Inputs &amp; Summary'!$D$7)^BI$29))),((_xlfn.WEIBULL.DIST(BI$29,$L95,$K95,FALSE)*($R95*(1-$E95)+$Q95*(1-$F95))*((1+'Inputs &amp; Summary'!$D$7)^BI$29))))))</f>
        <v>0</v>
      </c>
      <c r="BJ95" s="114">
        <f>$D95*IF(BJ$29&gt;'Inputs &amp; Summary'!$D$5,0,IF(BJ$29&gt;VLOOKUP($G95,Lists!$J$17:$K$21,2),IF($M95=Lists!$H$3,IF($K95&lt;1,(($S95/$K95)*((1+'Inputs &amp; Summary'!$D$7)^BJ$29)),((INT(BJ$29/$K95)-INT((BJ$29-1)/$K95))*$S95*((1+'Inputs &amp; Summary'!$D$7)^BJ$29))),(_xlfn.WEIBULL.DIST(BJ$29,$L95,$K95,FALSE)*$S95*((1+'Inputs &amp; Summary'!$D$7)^BJ$29))),IF($M95=Lists!$H$3,IF($K95&lt;1,((($R95*(1-$E95)+$Q95*(1-$F95))/$K95)*((1+'Inputs &amp; Summary'!$D$7)^BJ$29)),((INT(BJ$29/$K95)-INT((BJ$29-1)/$K95))*($R95*(1-$E95)+$Q95*(1-$F95))*((1+'Inputs &amp; Summary'!$D$7)^BJ$29))),((_xlfn.WEIBULL.DIST(BJ$29,$L95,$K95,FALSE)*($R95*(1-$E95)+$Q95*(1-$F95))*((1+'Inputs &amp; Summary'!$D$7)^BJ$29))))))</f>
        <v>0</v>
      </c>
      <c r="BK95" s="114">
        <f>$D95*IF(BK$29&gt;'Inputs &amp; Summary'!$D$5,0,IF(BK$29&gt;VLOOKUP($G95,Lists!$J$17:$K$21,2),IF($M95=Lists!$H$3,IF($K95&lt;1,(($S95/$K95)*((1+'Inputs &amp; Summary'!$D$7)^BK$29)),((INT(BK$29/$K95)-INT((BK$29-1)/$K95))*$S95*((1+'Inputs &amp; Summary'!$D$7)^BK$29))),(_xlfn.WEIBULL.DIST(BK$29,$L95,$K95,FALSE)*$S95*((1+'Inputs &amp; Summary'!$D$7)^BK$29))),IF($M95=Lists!$H$3,IF($K95&lt;1,((($R95*(1-$E95)+$Q95*(1-$F95))/$K95)*((1+'Inputs &amp; Summary'!$D$7)^BK$29)),((INT(BK$29/$K95)-INT((BK$29-1)/$K95))*($R95*(1-$E95)+$Q95*(1-$F95))*((1+'Inputs &amp; Summary'!$D$7)^BK$29))),((_xlfn.WEIBULL.DIST(BK$29,$L95,$K95,FALSE)*($R95*(1-$E95)+$Q95*(1-$F95))*((1+'Inputs &amp; Summary'!$D$7)^BK$29))))))</f>
        <v>0</v>
      </c>
      <c r="BL95" s="114">
        <f>$D95*IF(BL$29&gt;'Inputs &amp; Summary'!$D$5,0,IF(BL$29&gt;VLOOKUP($G95,Lists!$J$17:$K$21,2),IF($M95=Lists!$H$3,IF($K95&lt;1,(($S95/$K95)*((1+'Inputs &amp; Summary'!$D$7)^BL$29)),((INT(BL$29/$K95)-INT((BL$29-1)/$K95))*$S95*((1+'Inputs &amp; Summary'!$D$7)^BL$29))),(_xlfn.WEIBULL.DIST(BL$29,$L95,$K95,FALSE)*$S95*((1+'Inputs &amp; Summary'!$D$7)^BL$29))),IF($M95=Lists!$H$3,IF($K95&lt;1,((($R95*(1-$E95)+$Q95*(1-$F95))/$K95)*((1+'Inputs &amp; Summary'!$D$7)^BL$29)),((INT(BL$29/$K95)-INT((BL$29-1)/$K95))*($R95*(1-$E95)+$Q95*(1-$F95))*((1+'Inputs &amp; Summary'!$D$7)^BL$29))),((_xlfn.WEIBULL.DIST(BL$29,$L95,$K95,FALSE)*($R95*(1-$E95)+$Q95*(1-$F95))*((1+'Inputs &amp; Summary'!$D$7)^BL$29))))))</f>
        <v>0</v>
      </c>
    </row>
    <row r="96" spans="1:64" s="1" customFormat="1" x14ac:dyDescent="0.3">
      <c r="A96" s="79" t="s">
        <v>210</v>
      </c>
      <c r="B96" s="33" t="s">
        <v>152</v>
      </c>
      <c r="C96" s="33" t="s">
        <v>17</v>
      </c>
      <c r="D96" s="68">
        <v>0</v>
      </c>
      <c r="E96" s="68">
        <v>1</v>
      </c>
      <c r="F96" s="68">
        <v>0</v>
      </c>
      <c r="G96" s="213" t="s">
        <v>17</v>
      </c>
      <c r="H96" s="34" t="s">
        <v>288</v>
      </c>
      <c r="I96" s="34" t="s">
        <v>99</v>
      </c>
      <c r="J96" s="33">
        <f>VLOOKUP(I96,'Labor Rates'!$A$1:$B$16,2)</f>
        <v>24.03846153846154</v>
      </c>
      <c r="K96" s="35">
        <v>20</v>
      </c>
      <c r="L96" s="35">
        <v>1</v>
      </c>
      <c r="M96" s="36" t="s">
        <v>249</v>
      </c>
      <c r="N96" s="84">
        <f>'Inputs &amp; Summary'!$D$30</f>
        <v>1</v>
      </c>
      <c r="O96" s="35">
        <v>2</v>
      </c>
      <c r="P96" s="5">
        <f>0.05*'Inputs &amp; Summary'!$D$31*1000</f>
        <v>20000</v>
      </c>
      <c r="Q96" s="73">
        <f t="shared" si="16"/>
        <v>48.07692307692308</v>
      </c>
      <c r="R96" s="73">
        <f t="shared" si="17"/>
        <v>20000</v>
      </c>
      <c r="S96" s="74">
        <f t="shared" si="18"/>
        <v>0</v>
      </c>
      <c r="T96" s="88"/>
      <c r="U96" s="80"/>
      <c r="V96" s="87">
        <f t="shared" si="19"/>
        <v>0</v>
      </c>
      <c r="W96" s="87">
        <f>NPV('Inputs &amp; Summary'!$D$6,Y96:BL96)</f>
        <v>0</v>
      </c>
      <c r="X96" s="90">
        <f t="shared" si="20"/>
        <v>0</v>
      </c>
      <c r="Y96" s="114">
        <f>$D96*IF(Y$29&gt;'Inputs &amp; Summary'!$D$5,0,IF(Y$29&gt;VLOOKUP($G96,Lists!$J$17:$K$21,2),IF($M96=Lists!$H$3,IF($K96&lt;1,(($S96/$K96)*((1+'Inputs &amp; Summary'!$D$7)^Y$29)),((INT(Y$29/$K96)-INT((Y$29-1)/$K96))*$S96*((1+'Inputs &amp; Summary'!$D$7)^Y$29))),(_xlfn.WEIBULL.DIST(Y$29,$L96,$K96,FALSE)*$S96*((1+'Inputs &amp; Summary'!$D$7)^Y$29))),IF($M96=Lists!$H$3,IF($K96&lt;1,((($R96*(1-$E96)+$Q96*(1-$F96))/$K96)*((1+'Inputs &amp; Summary'!$D$7)^Y$29)),((INT(Y$29/$K96)-INT((Y$29-1)/$K96))*($R96*(1-$E96)+$Q96*(1-$F96))*((1+'Inputs &amp; Summary'!$D$7)^Y$29))),((_xlfn.WEIBULL.DIST(Y$29,$L96,$K96,FALSE)*($R96*(1-$E96)+$Q96*(1-$F96))*((1+'Inputs &amp; Summary'!$D$7)^Y$29))))))</f>
        <v>0</v>
      </c>
      <c r="Z96" s="114">
        <f>$D96*IF(Z$29&gt;'Inputs &amp; Summary'!$D$5,0,IF(Z$29&gt;VLOOKUP($G96,Lists!$J$17:$K$21,2),IF($M96=Lists!$H$3,IF($K96&lt;1,(($S96/$K96)*((1+'Inputs &amp; Summary'!$D$7)^Z$29)),((INT(Z$29/$K96)-INT((Z$29-1)/$K96))*$S96*((1+'Inputs &amp; Summary'!$D$7)^Z$29))),(_xlfn.WEIBULL.DIST(Z$29,$L96,$K96,FALSE)*$S96*((1+'Inputs &amp; Summary'!$D$7)^Z$29))),IF($M96=Lists!$H$3,IF($K96&lt;1,((($R96*(1-$E96)+$Q96*(1-$F96))/$K96)*((1+'Inputs &amp; Summary'!$D$7)^Z$29)),((INT(Z$29/$K96)-INT((Z$29-1)/$K96))*($R96*(1-$E96)+$Q96*(1-$F96))*((1+'Inputs &amp; Summary'!$D$7)^Z$29))),((_xlfn.WEIBULL.DIST(Z$29,$L96,$K96,FALSE)*($R96*(1-$E96)+$Q96*(1-$F96))*((1+'Inputs &amp; Summary'!$D$7)^Z$29))))))</f>
        <v>0</v>
      </c>
      <c r="AA96" s="114">
        <f>$D96*IF(AA$29&gt;'Inputs &amp; Summary'!$D$5,0,IF(AA$29&gt;VLOOKUP($G96,Lists!$J$17:$K$21,2),IF($M96=Lists!$H$3,IF($K96&lt;1,(($S96/$K96)*((1+'Inputs &amp; Summary'!$D$7)^AA$29)),((INT(AA$29/$K96)-INT((AA$29-1)/$K96))*$S96*((1+'Inputs &amp; Summary'!$D$7)^AA$29))),(_xlfn.WEIBULL.DIST(AA$29,$L96,$K96,FALSE)*$S96*((1+'Inputs &amp; Summary'!$D$7)^AA$29))),IF($M96=Lists!$H$3,IF($K96&lt;1,((($R96*(1-$E96)+$Q96*(1-$F96))/$K96)*((1+'Inputs &amp; Summary'!$D$7)^AA$29)),((INT(AA$29/$K96)-INT((AA$29-1)/$K96))*($R96*(1-$E96)+$Q96*(1-$F96))*((1+'Inputs &amp; Summary'!$D$7)^AA$29))),((_xlfn.WEIBULL.DIST(AA$29,$L96,$K96,FALSE)*($R96*(1-$E96)+$Q96*(1-$F96))*((1+'Inputs &amp; Summary'!$D$7)^AA$29))))))</f>
        <v>0</v>
      </c>
      <c r="AB96" s="114">
        <f>$D96*IF(AB$29&gt;'Inputs &amp; Summary'!$D$5,0,IF(AB$29&gt;VLOOKUP($G96,Lists!$J$17:$K$21,2),IF($M96=Lists!$H$3,IF($K96&lt;1,(($S96/$K96)*((1+'Inputs &amp; Summary'!$D$7)^AB$29)),((INT(AB$29/$K96)-INT((AB$29-1)/$K96))*$S96*((1+'Inputs &amp; Summary'!$D$7)^AB$29))),(_xlfn.WEIBULL.DIST(AB$29,$L96,$K96,FALSE)*$S96*((1+'Inputs &amp; Summary'!$D$7)^AB$29))),IF($M96=Lists!$H$3,IF($K96&lt;1,((($R96*(1-$E96)+$Q96*(1-$F96))/$K96)*((1+'Inputs &amp; Summary'!$D$7)^AB$29)),((INT(AB$29/$K96)-INT((AB$29-1)/$K96))*($R96*(1-$E96)+$Q96*(1-$F96))*((1+'Inputs &amp; Summary'!$D$7)^AB$29))),((_xlfn.WEIBULL.DIST(AB$29,$L96,$K96,FALSE)*($R96*(1-$E96)+$Q96*(1-$F96))*((1+'Inputs &amp; Summary'!$D$7)^AB$29))))))</f>
        <v>0</v>
      </c>
      <c r="AC96" s="114">
        <f>$D96*IF(AC$29&gt;'Inputs &amp; Summary'!$D$5,0,IF(AC$29&gt;VLOOKUP($G96,Lists!$J$17:$K$21,2),IF($M96=Lists!$H$3,IF($K96&lt;1,(($S96/$K96)*((1+'Inputs &amp; Summary'!$D$7)^AC$29)),((INT(AC$29/$K96)-INT((AC$29-1)/$K96))*$S96*((1+'Inputs &amp; Summary'!$D$7)^AC$29))),(_xlfn.WEIBULL.DIST(AC$29,$L96,$K96,FALSE)*$S96*((1+'Inputs &amp; Summary'!$D$7)^AC$29))),IF($M96=Lists!$H$3,IF($K96&lt;1,((($R96*(1-$E96)+$Q96*(1-$F96))/$K96)*((1+'Inputs &amp; Summary'!$D$7)^AC$29)),((INT(AC$29/$K96)-INT((AC$29-1)/$K96))*($R96*(1-$E96)+$Q96*(1-$F96))*((1+'Inputs &amp; Summary'!$D$7)^AC$29))),((_xlfn.WEIBULL.DIST(AC$29,$L96,$K96,FALSE)*($R96*(1-$E96)+$Q96*(1-$F96))*((1+'Inputs &amp; Summary'!$D$7)^AC$29))))))</f>
        <v>0</v>
      </c>
      <c r="AD96" s="114">
        <f>$D96*IF(AD$29&gt;'Inputs &amp; Summary'!$D$5,0,IF(AD$29&gt;VLOOKUP($G96,Lists!$J$17:$K$21,2),IF($M96=Lists!$H$3,IF($K96&lt;1,(($S96/$K96)*((1+'Inputs &amp; Summary'!$D$7)^AD$29)),((INT(AD$29/$K96)-INT((AD$29-1)/$K96))*$S96*((1+'Inputs &amp; Summary'!$D$7)^AD$29))),(_xlfn.WEIBULL.DIST(AD$29,$L96,$K96,FALSE)*$S96*((1+'Inputs &amp; Summary'!$D$7)^AD$29))),IF($M96=Lists!$H$3,IF($K96&lt;1,((($R96*(1-$E96)+$Q96*(1-$F96))/$K96)*((1+'Inputs &amp; Summary'!$D$7)^AD$29)),((INT(AD$29/$K96)-INT((AD$29-1)/$K96))*($R96*(1-$E96)+$Q96*(1-$F96))*((1+'Inputs &amp; Summary'!$D$7)^AD$29))),((_xlfn.WEIBULL.DIST(AD$29,$L96,$K96,FALSE)*($R96*(1-$E96)+$Q96*(1-$F96))*((1+'Inputs &amp; Summary'!$D$7)^AD$29))))))</f>
        <v>0</v>
      </c>
      <c r="AE96" s="114">
        <f>$D96*IF(AE$29&gt;'Inputs &amp; Summary'!$D$5,0,IF(AE$29&gt;VLOOKUP($G96,Lists!$J$17:$K$21,2),IF($M96=Lists!$H$3,IF($K96&lt;1,(($S96/$K96)*((1+'Inputs &amp; Summary'!$D$7)^AE$29)),((INT(AE$29/$K96)-INT((AE$29-1)/$K96))*$S96*((1+'Inputs &amp; Summary'!$D$7)^AE$29))),(_xlfn.WEIBULL.DIST(AE$29,$L96,$K96,FALSE)*$S96*((1+'Inputs &amp; Summary'!$D$7)^AE$29))),IF($M96=Lists!$H$3,IF($K96&lt;1,((($R96*(1-$E96)+$Q96*(1-$F96))/$K96)*((1+'Inputs &amp; Summary'!$D$7)^AE$29)),((INT(AE$29/$K96)-INT((AE$29-1)/$K96))*($R96*(1-$E96)+$Q96*(1-$F96))*((1+'Inputs &amp; Summary'!$D$7)^AE$29))),((_xlfn.WEIBULL.DIST(AE$29,$L96,$K96,FALSE)*($R96*(1-$E96)+$Q96*(1-$F96))*((1+'Inputs &amp; Summary'!$D$7)^AE$29))))))</f>
        <v>0</v>
      </c>
      <c r="AF96" s="114">
        <f>$D96*IF(AF$29&gt;'Inputs &amp; Summary'!$D$5,0,IF(AF$29&gt;VLOOKUP($G96,Lists!$J$17:$K$21,2),IF($M96=Lists!$H$3,IF($K96&lt;1,(($S96/$K96)*((1+'Inputs &amp; Summary'!$D$7)^AF$29)),((INT(AF$29/$K96)-INT((AF$29-1)/$K96))*$S96*((1+'Inputs &amp; Summary'!$D$7)^AF$29))),(_xlfn.WEIBULL.DIST(AF$29,$L96,$K96,FALSE)*$S96*((1+'Inputs &amp; Summary'!$D$7)^AF$29))),IF($M96=Lists!$H$3,IF($K96&lt;1,((($R96*(1-$E96)+$Q96*(1-$F96))/$K96)*((1+'Inputs &amp; Summary'!$D$7)^AF$29)),((INT(AF$29/$K96)-INT((AF$29-1)/$K96))*($R96*(1-$E96)+$Q96*(1-$F96))*((1+'Inputs &amp; Summary'!$D$7)^AF$29))),((_xlfn.WEIBULL.DIST(AF$29,$L96,$K96,FALSE)*($R96*(1-$E96)+$Q96*(1-$F96))*((1+'Inputs &amp; Summary'!$D$7)^AF$29))))))</f>
        <v>0</v>
      </c>
      <c r="AG96" s="114">
        <f>$D96*IF(AG$29&gt;'Inputs &amp; Summary'!$D$5,0,IF(AG$29&gt;VLOOKUP($G96,Lists!$J$17:$K$21,2),IF($M96=Lists!$H$3,IF($K96&lt;1,(($S96/$K96)*((1+'Inputs &amp; Summary'!$D$7)^AG$29)),((INT(AG$29/$K96)-INT((AG$29-1)/$K96))*$S96*((1+'Inputs &amp; Summary'!$D$7)^AG$29))),(_xlfn.WEIBULL.DIST(AG$29,$L96,$K96,FALSE)*$S96*((1+'Inputs &amp; Summary'!$D$7)^AG$29))),IF($M96=Lists!$H$3,IF($K96&lt;1,((($R96*(1-$E96)+$Q96*(1-$F96))/$K96)*((1+'Inputs &amp; Summary'!$D$7)^AG$29)),((INT(AG$29/$K96)-INT((AG$29-1)/$K96))*($R96*(1-$E96)+$Q96*(1-$F96))*((1+'Inputs &amp; Summary'!$D$7)^AG$29))),((_xlfn.WEIBULL.DIST(AG$29,$L96,$K96,FALSE)*($R96*(1-$E96)+$Q96*(1-$F96))*((1+'Inputs &amp; Summary'!$D$7)^AG$29))))))</f>
        <v>0</v>
      </c>
      <c r="AH96" s="114">
        <f>$D96*IF(AH$29&gt;'Inputs &amp; Summary'!$D$5,0,IF(AH$29&gt;VLOOKUP($G96,Lists!$J$17:$K$21,2),IF($M96=Lists!$H$3,IF($K96&lt;1,(($S96/$K96)*((1+'Inputs &amp; Summary'!$D$7)^AH$29)),((INT(AH$29/$K96)-INT((AH$29-1)/$K96))*$S96*((1+'Inputs &amp; Summary'!$D$7)^AH$29))),(_xlfn.WEIBULL.DIST(AH$29,$L96,$K96,FALSE)*$S96*((1+'Inputs &amp; Summary'!$D$7)^AH$29))),IF($M96=Lists!$H$3,IF($K96&lt;1,((($R96*(1-$E96)+$Q96*(1-$F96))/$K96)*((1+'Inputs &amp; Summary'!$D$7)^AH$29)),((INT(AH$29/$K96)-INT((AH$29-1)/$K96))*($R96*(1-$E96)+$Q96*(1-$F96))*((1+'Inputs &amp; Summary'!$D$7)^AH$29))),((_xlfn.WEIBULL.DIST(AH$29,$L96,$K96,FALSE)*($R96*(1-$E96)+$Q96*(1-$F96))*((1+'Inputs &amp; Summary'!$D$7)^AH$29))))))</f>
        <v>0</v>
      </c>
      <c r="AI96" s="114">
        <f>$D96*IF(AI$29&gt;'Inputs &amp; Summary'!$D$5,0,IF(AI$29&gt;VLOOKUP($G96,Lists!$J$17:$K$21,2),IF($M96=Lists!$H$3,IF($K96&lt;1,(($S96/$K96)*((1+'Inputs &amp; Summary'!$D$7)^AI$29)),((INT(AI$29/$K96)-INT((AI$29-1)/$K96))*$S96*((1+'Inputs &amp; Summary'!$D$7)^AI$29))),(_xlfn.WEIBULL.DIST(AI$29,$L96,$K96,FALSE)*$S96*((1+'Inputs &amp; Summary'!$D$7)^AI$29))),IF($M96=Lists!$H$3,IF($K96&lt;1,((($R96*(1-$E96)+$Q96*(1-$F96))/$K96)*((1+'Inputs &amp; Summary'!$D$7)^AI$29)),((INT(AI$29/$K96)-INT((AI$29-1)/$K96))*($R96*(1-$E96)+$Q96*(1-$F96))*((1+'Inputs &amp; Summary'!$D$7)^AI$29))),((_xlfn.WEIBULL.DIST(AI$29,$L96,$K96,FALSE)*($R96*(1-$E96)+$Q96*(1-$F96))*((1+'Inputs &amp; Summary'!$D$7)^AI$29))))))</f>
        <v>0</v>
      </c>
      <c r="AJ96" s="114">
        <f>$D96*IF(AJ$29&gt;'Inputs &amp; Summary'!$D$5,0,IF(AJ$29&gt;VLOOKUP($G96,Lists!$J$17:$K$21,2),IF($M96=Lists!$H$3,IF($K96&lt;1,(($S96/$K96)*((1+'Inputs &amp; Summary'!$D$7)^AJ$29)),((INT(AJ$29/$K96)-INT((AJ$29-1)/$K96))*$S96*((1+'Inputs &amp; Summary'!$D$7)^AJ$29))),(_xlfn.WEIBULL.DIST(AJ$29,$L96,$K96,FALSE)*$S96*((1+'Inputs &amp; Summary'!$D$7)^AJ$29))),IF($M96=Lists!$H$3,IF($K96&lt;1,((($R96*(1-$E96)+$Q96*(1-$F96))/$K96)*((1+'Inputs &amp; Summary'!$D$7)^AJ$29)),((INT(AJ$29/$K96)-INT((AJ$29-1)/$K96))*($R96*(1-$E96)+$Q96*(1-$F96))*((1+'Inputs &amp; Summary'!$D$7)^AJ$29))),((_xlfn.WEIBULL.DIST(AJ$29,$L96,$K96,FALSE)*($R96*(1-$E96)+$Q96*(1-$F96))*((1+'Inputs &amp; Summary'!$D$7)^AJ$29))))))</f>
        <v>0</v>
      </c>
      <c r="AK96" s="114">
        <f>$D96*IF(AK$29&gt;'Inputs &amp; Summary'!$D$5,0,IF(AK$29&gt;VLOOKUP($G96,Lists!$J$17:$K$21,2),IF($M96=Lists!$H$3,IF($K96&lt;1,(($S96/$K96)*((1+'Inputs &amp; Summary'!$D$7)^AK$29)),((INT(AK$29/$K96)-INT((AK$29-1)/$K96))*$S96*((1+'Inputs &amp; Summary'!$D$7)^AK$29))),(_xlfn.WEIBULL.DIST(AK$29,$L96,$K96,FALSE)*$S96*((1+'Inputs &amp; Summary'!$D$7)^AK$29))),IF($M96=Lists!$H$3,IF($K96&lt;1,((($R96*(1-$E96)+$Q96*(1-$F96))/$K96)*((1+'Inputs &amp; Summary'!$D$7)^AK$29)),((INT(AK$29/$K96)-INT((AK$29-1)/$K96))*($R96*(1-$E96)+$Q96*(1-$F96))*((1+'Inputs &amp; Summary'!$D$7)^AK$29))),((_xlfn.WEIBULL.DIST(AK$29,$L96,$K96,FALSE)*($R96*(1-$E96)+$Q96*(1-$F96))*((1+'Inputs &amp; Summary'!$D$7)^AK$29))))))</f>
        <v>0</v>
      </c>
      <c r="AL96" s="114">
        <f>$D96*IF(AL$29&gt;'Inputs &amp; Summary'!$D$5,0,IF(AL$29&gt;VLOOKUP($G96,Lists!$J$17:$K$21,2),IF($M96=Lists!$H$3,IF($K96&lt;1,(($S96/$K96)*((1+'Inputs &amp; Summary'!$D$7)^AL$29)),((INT(AL$29/$K96)-INT((AL$29-1)/$K96))*$S96*((1+'Inputs &amp; Summary'!$D$7)^AL$29))),(_xlfn.WEIBULL.DIST(AL$29,$L96,$K96,FALSE)*$S96*((1+'Inputs &amp; Summary'!$D$7)^AL$29))),IF($M96=Lists!$H$3,IF($K96&lt;1,((($R96*(1-$E96)+$Q96*(1-$F96))/$K96)*((1+'Inputs &amp; Summary'!$D$7)^AL$29)),((INT(AL$29/$K96)-INT((AL$29-1)/$K96))*($R96*(1-$E96)+$Q96*(1-$F96))*((1+'Inputs &amp; Summary'!$D$7)^AL$29))),((_xlfn.WEIBULL.DIST(AL$29,$L96,$K96,FALSE)*($R96*(1-$E96)+$Q96*(1-$F96))*((1+'Inputs &amp; Summary'!$D$7)^AL$29))))))</f>
        <v>0</v>
      </c>
      <c r="AM96" s="114">
        <f>$D96*IF(AM$29&gt;'Inputs &amp; Summary'!$D$5,0,IF(AM$29&gt;VLOOKUP($G96,Lists!$J$17:$K$21,2),IF($M96=Lists!$H$3,IF($K96&lt;1,(($S96/$K96)*((1+'Inputs &amp; Summary'!$D$7)^AM$29)),((INT(AM$29/$K96)-INT((AM$29-1)/$K96))*$S96*((1+'Inputs &amp; Summary'!$D$7)^AM$29))),(_xlfn.WEIBULL.DIST(AM$29,$L96,$K96,FALSE)*$S96*((1+'Inputs &amp; Summary'!$D$7)^AM$29))),IF($M96=Lists!$H$3,IF($K96&lt;1,((($R96*(1-$E96)+$Q96*(1-$F96))/$K96)*((1+'Inputs &amp; Summary'!$D$7)^AM$29)),((INT(AM$29/$K96)-INT((AM$29-1)/$K96))*($R96*(1-$E96)+$Q96*(1-$F96))*((1+'Inputs &amp; Summary'!$D$7)^AM$29))),((_xlfn.WEIBULL.DIST(AM$29,$L96,$K96,FALSE)*($R96*(1-$E96)+$Q96*(1-$F96))*((1+'Inputs &amp; Summary'!$D$7)^AM$29))))))</f>
        <v>0</v>
      </c>
      <c r="AN96" s="114">
        <f>$D96*IF(AN$29&gt;'Inputs &amp; Summary'!$D$5,0,IF(AN$29&gt;VLOOKUP($G96,Lists!$J$17:$K$21,2),IF($M96=Lists!$H$3,IF($K96&lt;1,(($S96/$K96)*((1+'Inputs &amp; Summary'!$D$7)^AN$29)),((INT(AN$29/$K96)-INT((AN$29-1)/$K96))*$S96*((1+'Inputs &amp; Summary'!$D$7)^AN$29))),(_xlfn.WEIBULL.DIST(AN$29,$L96,$K96,FALSE)*$S96*((1+'Inputs &amp; Summary'!$D$7)^AN$29))),IF($M96=Lists!$H$3,IF($K96&lt;1,((($R96*(1-$E96)+$Q96*(1-$F96))/$K96)*((1+'Inputs &amp; Summary'!$D$7)^AN$29)),((INT(AN$29/$K96)-INT((AN$29-1)/$K96))*($R96*(1-$E96)+$Q96*(1-$F96))*((1+'Inputs &amp; Summary'!$D$7)^AN$29))),((_xlfn.WEIBULL.DIST(AN$29,$L96,$K96,FALSE)*($R96*(1-$E96)+$Q96*(1-$F96))*((1+'Inputs &amp; Summary'!$D$7)^AN$29))))))</f>
        <v>0</v>
      </c>
      <c r="AO96" s="114">
        <f>$D96*IF(AO$29&gt;'Inputs &amp; Summary'!$D$5,0,IF(AO$29&gt;VLOOKUP($G96,Lists!$J$17:$K$21,2),IF($M96=Lists!$H$3,IF($K96&lt;1,(($S96/$K96)*((1+'Inputs &amp; Summary'!$D$7)^AO$29)),((INT(AO$29/$K96)-INT((AO$29-1)/$K96))*$S96*((1+'Inputs &amp; Summary'!$D$7)^AO$29))),(_xlfn.WEIBULL.DIST(AO$29,$L96,$K96,FALSE)*$S96*((1+'Inputs &amp; Summary'!$D$7)^AO$29))),IF($M96=Lists!$H$3,IF($K96&lt;1,((($R96*(1-$E96)+$Q96*(1-$F96))/$K96)*((1+'Inputs &amp; Summary'!$D$7)^AO$29)),((INT(AO$29/$K96)-INT((AO$29-1)/$K96))*($R96*(1-$E96)+$Q96*(1-$F96))*((1+'Inputs &amp; Summary'!$D$7)^AO$29))),((_xlfn.WEIBULL.DIST(AO$29,$L96,$K96,FALSE)*($R96*(1-$E96)+$Q96*(1-$F96))*((1+'Inputs &amp; Summary'!$D$7)^AO$29))))))</f>
        <v>0</v>
      </c>
      <c r="AP96" s="114">
        <f>$D96*IF(AP$29&gt;'Inputs &amp; Summary'!$D$5,0,IF(AP$29&gt;VLOOKUP($G96,Lists!$J$17:$K$21,2),IF($M96=Lists!$H$3,IF($K96&lt;1,(($S96/$K96)*((1+'Inputs &amp; Summary'!$D$7)^AP$29)),((INT(AP$29/$K96)-INT((AP$29-1)/$K96))*$S96*((1+'Inputs &amp; Summary'!$D$7)^AP$29))),(_xlfn.WEIBULL.DIST(AP$29,$L96,$K96,FALSE)*$S96*((1+'Inputs &amp; Summary'!$D$7)^AP$29))),IF($M96=Lists!$H$3,IF($K96&lt;1,((($R96*(1-$E96)+$Q96*(1-$F96))/$K96)*((1+'Inputs &amp; Summary'!$D$7)^AP$29)),((INT(AP$29/$K96)-INT((AP$29-1)/$K96))*($R96*(1-$E96)+$Q96*(1-$F96))*((1+'Inputs &amp; Summary'!$D$7)^AP$29))),((_xlfn.WEIBULL.DIST(AP$29,$L96,$K96,FALSE)*($R96*(1-$E96)+$Q96*(1-$F96))*((1+'Inputs &amp; Summary'!$D$7)^AP$29))))))</f>
        <v>0</v>
      </c>
      <c r="AQ96" s="114">
        <f>$D96*IF(AQ$29&gt;'Inputs &amp; Summary'!$D$5,0,IF(AQ$29&gt;VLOOKUP($G96,Lists!$J$17:$K$21,2),IF($M96=Lists!$H$3,IF($K96&lt;1,(($S96/$K96)*((1+'Inputs &amp; Summary'!$D$7)^AQ$29)),((INT(AQ$29/$K96)-INT((AQ$29-1)/$K96))*$S96*((1+'Inputs &amp; Summary'!$D$7)^AQ$29))),(_xlfn.WEIBULL.DIST(AQ$29,$L96,$K96,FALSE)*$S96*((1+'Inputs &amp; Summary'!$D$7)^AQ$29))),IF($M96=Lists!$H$3,IF($K96&lt;1,((($R96*(1-$E96)+$Q96*(1-$F96))/$K96)*((1+'Inputs &amp; Summary'!$D$7)^AQ$29)),((INT(AQ$29/$K96)-INT((AQ$29-1)/$K96))*($R96*(1-$E96)+$Q96*(1-$F96))*((1+'Inputs &amp; Summary'!$D$7)^AQ$29))),((_xlfn.WEIBULL.DIST(AQ$29,$L96,$K96,FALSE)*($R96*(1-$E96)+$Q96*(1-$F96))*((1+'Inputs &amp; Summary'!$D$7)^AQ$29))))))</f>
        <v>0</v>
      </c>
      <c r="AR96" s="114">
        <f>$D96*IF(AR$29&gt;'Inputs &amp; Summary'!$D$5,0,IF(AR$29&gt;VLOOKUP($G96,Lists!$J$17:$K$21,2),IF($M96=Lists!$H$3,IF($K96&lt;1,(($S96/$K96)*((1+'Inputs &amp; Summary'!$D$7)^AR$29)),((INT(AR$29/$K96)-INT((AR$29-1)/$K96))*$S96*((1+'Inputs &amp; Summary'!$D$7)^AR$29))),(_xlfn.WEIBULL.DIST(AR$29,$L96,$K96,FALSE)*$S96*((1+'Inputs &amp; Summary'!$D$7)^AR$29))),IF($M96=Lists!$H$3,IF($K96&lt;1,((($R96*(1-$E96)+$Q96*(1-$F96))/$K96)*((1+'Inputs &amp; Summary'!$D$7)^AR$29)),((INT(AR$29/$K96)-INT((AR$29-1)/$K96))*($R96*(1-$E96)+$Q96*(1-$F96))*((1+'Inputs &amp; Summary'!$D$7)^AR$29))),((_xlfn.WEIBULL.DIST(AR$29,$L96,$K96,FALSE)*($R96*(1-$E96)+$Q96*(1-$F96))*((1+'Inputs &amp; Summary'!$D$7)^AR$29))))))</f>
        <v>0</v>
      </c>
      <c r="AS96" s="114">
        <f>$D96*IF(AS$29&gt;'Inputs &amp; Summary'!$D$5,0,IF(AS$29&gt;VLOOKUP($G96,Lists!$J$17:$K$21,2),IF($M96=Lists!$H$3,IF($K96&lt;1,(($S96/$K96)*((1+'Inputs &amp; Summary'!$D$7)^AS$29)),((INT(AS$29/$K96)-INT((AS$29-1)/$K96))*$S96*((1+'Inputs &amp; Summary'!$D$7)^AS$29))),(_xlfn.WEIBULL.DIST(AS$29,$L96,$K96,FALSE)*$S96*((1+'Inputs &amp; Summary'!$D$7)^AS$29))),IF($M96=Lists!$H$3,IF($K96&lt;1,((($R96*(1-$E96)+$Q96*(1-$F96))/$K96)*((1+'Inputs &amp; Summary'!$D$7)^AS$29)),((INT(AS$29/$K96)-INT((AS$29-1)/$K96))*($R96*(1-$E96)+$Q96*(1-$F96))*((1+'Inputs &amp; Summary'!$D$7)^AS$29))),((_xlfn.WEIBULL.DIST(AS$29,$L96,$K96,FALSE)*($R96*(1-$E96)+$Q96*(1-$F96))*((1+'Inputs &amp; Summary'!$D$7)^AS$29))))))</f>
        <v>0</v>
      </c>
      <c r="AT96" s="114">
        <f>$D96*IF(AT$29&gt;'Inputs &amp; Summary'!$D$5,0,IF(AT$29&gt;VLOOKUP($G96,Lists!$J$17:$K$21,2),IF($M96=Lists!$H$3,IF($K96&lt;1,(($S96/$K96)*((1+'Inputs &amp; Summary'!$D$7)^AT$29)),((INT(AT$29/$K96)-INT((AT$29-1)/$K96))*$S96*((1+'Inputs &amp; Summary'!$D$7)^AT$29))),(_xlfn.WEIBULL.DIST(AT$29,$L96,$K96,FALSE)*$S96*((1+'Inputs &amp; Summary'!$D$7)^AT$29))),IF($M96=Lists!$H$3,IF($K96&lt;1,((($R96*(1-$E96)+$Q96*(1-$F96))/$K96)*((1+'Inputs &amp; Summary'!$D$7)^AT$29)),((INT(AT$29/$K96)-INT((AT$29-1)/$K96))*($R96*(1-$E96)+$Q96*(1-$F96))*((1+'Inputs &amp; Summary'!$D$7)^AT$29))),((_xlfn.WEIBULL.DIST(AT$29,$L96,$K96,FALSE)*($R96*(1-$E96)+$Q96*(1-$F96))*((1+'Inputs &amp; Summary'!$D$7)^AT$29))))))</f>
        <v>0</v>
      </c>
      <c r="AU96" s="114">
        <f>$D96*IF(AU$29&gt;'Inputs &amp; Summary'!$D$5,0,IF(AU$29&gt;VLOOKUP($G96,Lists!$J$17:$K$21,2),IF($M96=Lists!$H$3,IF($K96&lt;1,(($S96/$K96)*((1+'Inputs &amp; Summary'!$D$7)^AU$29)),((INT(AU$29/$K96)-INT((AU$29-1)/$K96))*$S96*((1+'Inputs &amp; Summary'!$D$7)^AU$29))),(_xlfn.WEIBULL.DIST(AU$29,$L96,$K96,FALSE)*$S96*((1+'Inputs &amp; Summary'!$D$7)^AU$29))),IF($M96=Lists!$H$3,IF($K96&lt;1,((($R96*(1-$E96)+$Q96*(1-$F96))/$K96)*((1+'Inputs &amp; Summary'!$D$7)^AU$29)),((INT(AU$29/$K96)-INT((AU$29-1)/$K96))*($R96*(1-$E96)+$Q96*(1-$F96))*((1+'Inputs &amp; Summary'!$D$7)^AU$29))),((_xlfn.WEIBULL.DIST(AU$29,$L96,$K96,FALSE)*($R96*(1-$E96)+$Q96*(1-$F96))*((1+'Inputs &amp; Summary'!$D$7)^AU$29))))))</f>
        <v>0</v>
      </c>
      <c r="AV96" s="114">
        <f>$D96*IF(AV$29&gt;'Inputs &amp; Summary'!$D$5,0,IF(AV$29&gt;VLOOKUP($G96,Lists!$J$17:$K$21,2),IF($M96=Lists!$H$3,IF($K96&lt;1,(($S96/$K96)*((1+'Inputs &amp; Summary'!$D$7)^AV$29)),((INT(AV$29/$K96)-INT((AV$29-1)/$K96))*$S96*((1+'Inputs &amp; Summary'!$D$7)^AV$29))),(_xlfn.WEIBULL.DIST(AV$29,$L96,$K96,FALSE)*$S96*((1+'Inputs &amp; Summary'!$D$7)^AV$29))),IF($M96=Lists!$H$3,IF($K96&lt;1,((($R96*(1-$E96)+$Q96*(1-$F96))/$K96)*((1+'Inputs &amp; Summary'!$D$7)^AV$29)),((INT(AV$29/$K96)-INT((AV$29-1)/$K96))*($R96*(1-$E96)+$Q96*(1-$F96))*((1+'Inputs &amp; Summary'!$D$7)^AV$29))),((_xlfn.WEIBULL.DIST(AV$29,$L96,$K96,FALSE)*($R96*(1-$E96)+$Q96*(1-$F96))*((1+'Inputs &amp; Summary'!$D$7)^AV$29))))))</f>
        <v>0</v>
      </c>
      <c r="AW96" s="114">
        <f>$D96*IF(AW$29&gt;'Inputs &amp; Summary'!$D$5,0,IF(AW$29&gt;VLOOKUP($G96,Lists!$J$17:$K$21,2),IF($M96=Lists!$H$3,IF($K96&lt;1,(($S96/$K96)*((1+'Inputs &amp; Summary'!$D$7)^AW$29)),((INT(AW$29/$K96)-INT((AW$29-1)/$K96))*$S96*((1+'Inputs &amp; Summary'!$D$7)^AW$29))),(_xlfn.WEIBULL.DIST(AW$29,$L96,$K96,FALSE)*$S96*((1+'Inputs &amp; Summary'!$D$7)^AW$29))),IF($M96=Lists!$H$3,IF($K96&lt;1,((($R96*(1-$E96)+$Q96*(1-$F96))/$K96)*((1+'Inputs &amp; Summary'!$D$7)^AW$29)),((INT(AW$29/$K96)-INT((AW$29-1)/$K96))*($R96*(1-$E96)+$Q96*(1-$F96))*((1+'Inputs &amp; Summary'!$D$7)^AW$29))),((_xlfn.WEIBULL.DIST(AW$29,$L96,$K96,FALSE)*($R96*(1-$E96)+$Q96*(1-$F96))*((1+'Inputs &amp; Summary'!$D$7)^AW$29))))))</f>
        <v>0</v>
      </c>
      <c r="AX96" s="114">
        <f>$D96*IF(AX$29&gt;'Inputs &amp; Summary'!$D$5,0,IF(AX$29&gt;VLOOKUP($G96,Lists!$J$17:$K$21,2),IF($M96=Lists!$H$3,IF($K96&lt;1,(($S96/$K96)*((1+'Inputs &amp; Summary'!$D$7)^AX$29)),((INT(AX$29/$K96)-INT((AX$29-1)/$K96))*$S96*((1+'Inputs &amp; Summary'!$D$7)^AX$29))),(_xlfn.WEIBULL.DIST(AX$29,$L96,$K96,FALSE)*$S96*((1+'Inputs &amp; Summary'!$D$7)^AX$29))),IF($M96=Lists!$H$3,IF($K96&lt;1,((($R96*(1-$E96)+$Q96*(1-$F96))/$K96)*((1+'Inputs &amp; Summary'!$D$7)^AX$29)),((INT(AX$29/$K96)-INT((AX$29-1)/$K96))*($R96*(1-$E96)+$Q96*(1-$F96))*((1+'Inputs &amp; Summary'!$D$7)^AX$29))),((_xlfn.WEIBULL.DIST(AX$29,$L96,$K96,FALSE)*($R96*(1-$E96)+$Q96*(1-$F96))*((1+'Inputs &amp; Summary'!$D$7)^AX$29))))))</f>
        <v>0</v>
      </c>
      <c r="AY96" s="114">
        <f>$D96*IF(AY$29&gt;'Inputs &amp; Summary'!$D$5,0,IF(AY$29&gt;VLOOKUP($G96,Lists!$J$17:$K$21,2),IF($M96=Lists!$H$3,IF($K96&lt;1,(($S96/$K96)*((1+'Inputs &amp; Summary'!$D$7)^AY$29)),((INT(AY$29/$K96)-INT((AY$29-1)/$K96))*$S96*((1+'Inputs &amp; Summary'!$D$7)^AY$29))),(_xlfn.WEIBULL.DIST(AY$29,$L96,$K96,FALSE)*$S96*((1+'Inputs &amp; Summary'!$D$7)^AY$29))),IF($M96=Lists!$H$3,IF($K96&lt;1,((($R96*(1-$E96)+$Q96*(1-$F96))/$K96)*((1+'Inputs &amp; Summary'!$D$7)^AY$29)),((INT(AY$29/$K96)-INT((AY$29-1)/$K96))*($R96*(1-$E96)+$Q96*(1-$F96))*((1+'Inputs &amp; Summary'!$D$7)^AY$29))),((_xlfn.WEIBULL.DIST(AY$29,$L96,$K96,FALSE)*($R96*(1-$E96)+$Q96*(1-$F96))*((1+'Inputs &amp; Summary'!$D$7)^AY$29))))))</f>
        <v>0</v>
      </c>
      <c r="AZ96" s="114">
        <f>$D96*IF(AZ$29&gt;'Inputs &amp; Summary'!$D$5,0,IF(AZ$29&gt;VLOOKUP($G96,Lists!$J$17:$K$21,2),IF($M96=Lists!$H$3,IF($K96&lt;1,(($S96/$K96)*((1+'Inputs &amp; Summary'!$D$7)^AZ$29)),((INT(AZ$29/$K96)-INT((AZ$29-1)/$K96))*$S96*((1+'Inputs &amp; Summary'!$D$7)^AZ$29))),(_xlfn.WEIBULL.DIST(AZ$29,$L96,$K96,FALSE)*$S96*((1+'Inputs &amp; Summary'!$D$7)^AZ$29))),IF($M96=Lists!$H$3,IF($K96&lt;1,((($R96*(1-$E96)+$Q96*(1-$F96))/$K96)*((1+'Inputs &amp; Summary'!$D$7)^AZ$29)),((INT(AZ$29/$K96)-INT((AZ$29-1)/$K96))*($R96*(1-$E96)+$Q96*(1-$F96))*((1+'Inputs &amp; Summary'!$D$7)^AZ$29))),((_xlfn.WEIBULL.DIST(AZ$29,$L96,$K96,FALSE)*($R96*(1-$E96)+$Q96*(1-$F96))*((1+'Inputs &amp; Summary'!$D$7)^AZ$29))))))</f>
        <v>0</v>
      </c>
      <c r="BA96" s="114">
        <f>$D96*IF(BA$29&gt;'Inputs &amp; Summary'!$D$5,0,IF(BA$29&gt;VLOOKUP($G96,Lists!$J$17:$K$21,2),IF($M96=Lists!$H$3,IF($K96&lt;1,(($S96/$K96)*((1+'Inputs &amp; Summary'!$D$7)^BA$29)),((INT(BA$29/$K96)-INT((BA$29-1)/$K96))*$S96*((1+'Inputs &amp; Summary'!$D$7)^BA$29))),(_xlfn.WEIBULL.DIST(BA$29,$L96,$K96,FALSE)*$S96*((1+'Inputs &amp; Summary'!$D$7)^BA$29))),IF($M96=Lists!$H$3,IF($K96&lt;1,((($R96*(1-$E96)+$Q96*(1-$F96))/$K96)*((1+'Inputs &amp; Summary'!$D$7)^BA$29)),((INT(BA$29/$K96)-INT((BA$29-1)/$K96))*($R96*(1-$E96)+$Q96*(1-$F96))*((1+'Inputs &amp; Summary'!$D$7)^BA$29))),((_xlfn.WEIBULL.DIST(BA$29,$L96,$K96,FALSE)*($R96*(1-$E96)+$Q96*(1-$F96))*((1+'Inputs &amp; Summary'!$D$7)^BA$29))))))</f>
        <v>0</v>
      </c>
      <c r="BB96" s="114">
        <f>$D96*IF(BB$29&gt;'Inputs &amp; Summary'!$D$5,0,IF(BB$29&gt;VLOOKUP($G96,Lists!$J$17:$K$21,2),IF($M96=Lists!$H$3,IF($K96&lt;1,(($S96/$K96)*((1+'Inputs &amp; Summary'!$D$7)^BB$29)),((INT(BB$29/$K96)-INT((BB$29-1)/$K96))*$S96*((1+'Inputs &amp; Summary'!$D$7)^BB$29))),(_xlfn.WEIBULL.DIST(BB$29,$L96,$K96,FALSE)*$S96*((1+'Inputs &amp; Summary'!$D$7)^BB$29))),IF($M96=Lists!$H$3,IF($K96&lt;1,((($R96*(1-$E96)+$Q96*(1-$F96))/$K96)*((1+'Inputs &amp; Summary'!$D$7)^BB$29)),((INT(BB$29/$K96)-INT((BB$29-1)/$K96))*($R96*(1-$E96)+$Q96*(1-$F96))*((1+'Inputs &amp; Summary'!$D$7)^BB$29))),((_xlfn.WEIBULL.DIST(BB$29,$L96,$K96,FALSE)*($R96*(1-$E96)+$Q96*(1-$F96))*((1+'Inputs &amp; Summary'!$D$7)^BB$29))))))</f>
        <v>0</v>
      </c>
      <c r="BC96" s="114">
        <f>$D96*IF(BC$29&gt;'Inputs &amp; Summary'!$D$5,0,IF(BC$29&gt;VLOOKUP($G96,Lists!$J$17:$K$21,2),IF($M96=Lists!$H$3,IF($K96&lt;1,(($S96/$K96)*((1+'Inputs &amp; Summary'!$D$7)^BC$29)),((INT(BC$29/$K96)-INT((BC$29-1)/$K96))*$S96*((1+'Inputs &amp; Summary'!$D$7)^BC$29))),(_xlfn.WEIBULL.DIST(BC$29,$L96,$K96,FALSE)*$S96*((1+'Inputs &amp; Summary'!$D$7)^BC$29))),IF($M96=Lists!$H$3,IF($K96&lt;1,((($R96*(1-$E96)+$Q96*(1-$F96))/$K96)*((1+'Inputs &amp; Summary'!$D$7)^BC$29)),((INT(BC$29/$K96)-INT((BC$29-1)/$K96))*($R96*(1-$E96)+$Q96*(1-$F96))*((1+'Inputs &amp; Summary'!$D$7)^BC$29))),((_xlfn.WEIBULL.DIST(BC$29,$L96,$K96,FALSE)*($R96*(1-$E96)+$Q96*(1-$F96))*((1+'Inputs &amp; Summary'!$D$7)^BC$29))))))</f>
        <v>0</v>
      </c>
      <c r="BD96" s="114">
        <f>$D96*IF(BD$29&gt;'Inputs &amp; Summary'!$D$5,0,IF(BD$29&gt;VLOOKUP($G96,Lists!$J$17:$K$21,2),IF($M96=Lists!$H$3,IF($K96&lt;1,(($S96/$K96)*((1+'Inputs &amp; Summary'!$D$7)^BD$29)),((INT(BD$29/$K96)-INT((BD$29-1)/$K96))*$S96*((1+'Inputs &amp; Summary'!$D$7)^BD$29))),(_xlfn.WEIBULL.DIST(BD$29,$L96,$K96,FALSE)*$S96*((1+'Inputs &amp; Summary'!$D$7)^BD$29))),IF($M96=Lists!$H$3,IF($K96&lt;1,((($R96*(1-$E96)+$Q96*(1-$F96))/$K96)*((1+'Inputs &amp; Summary'!$D$7)^BD$29)),((INT(BD$29/$K96)-INT((BD$29-1)/$K96))*($R96*(1-$E96)+$Q96*(1-$F96))*((1+'Inputs &amp; Summary'!$D$7)^BD$29))),((_xlfn.WEIBULL.DIST(BD$29,$L96,$K96,FALSE)*($R96*(1-$E96)+$Q96*(1-$F96))*((1+'Inputs &amp; Summary'!$D$7)^BD$29))))))</f>
        <v>0</v>
      </c>
      <c r="BE96" s="114">
        <f>$D96*IF(BE$29&gt;'Inputs &amp; Summary'!$D$5,0,IF(BE$29&gt;VLOOKUP($G96,Lists!$J$17:$K$21,2),IF($M96=Lists!$H$3,IF($K96&lt;1,(($S96/$K96)*((1+'Inputs &amp; Summary'!$D$7)^BE$29)),((INT(BE$29/$K96)-INT((BE$29-1)/$K96))*$S96*((1+'Inputs &amp; Summary'!$D$7)^BE$29))),(_xlfn.WEIBULL.DIST(BE$29,$L96,$K96,FALSE)*$S96*((1+'Inputs &amp; Summary'!$D$7)^BE$29))),IF($M96=Lists!$H$3,IF($K96&lt;1,((($R96*(1-$E96)+$Q96*(1-$F96))/$K96)*((1+'Inputs &amp; Summary'!$D$7)^BE$29)),((INT(BE$29/$K96)-INT((BE$29-1)/$K96))*($R96*(1-$E96)+$Q96*(1-$F96))*((1+'Inputs &amp; Summary'!$D$7)^BE$29))),((_xlfn.WEIBULL.DIST(BE$29,$L96,$K96,FALSE)*($R96*(1-$E96)+$Q96*(1-$F96))*((1+'Inputs &amp; Summary'!$D$7)^BE$29))))))</f>
        <v>0</v>
      </c>
      <c r="BF96" s="114">
        <f>$D96*IF(BF$29&gt;'Inputs &amp; Summary'!$D$5,0,IF(BF$29&gt;VLOOKUP($G96,Lists!$J$17:$K$21,2),IF($M96=Lists!$H$3,IF($K96&lt;1,(($S96/$K96)*((1+'Inputs &amp; Summary'!$D$7)^BF$29)),((INT(BF$29/$K96)-INT((BF$29-1)/$K96))*$S96*((1+'Inputs &amp; Summary'!$D$7)^BF$29))),(_xlfn.WEIBULL.DIST(BF$29,$L96,$K96,FALSE)*$S96*((1+'Inputs &amp; Summary'!$D$7)^BF$29))),IF($M96=Lists!$H$3,IF($K96&lt;1,((($R96*(1-$E96)+$Q96*(1-$F96))/$K96)*((1+'Inputs &amp; Summary'!$D$7)^BF$29)),((INT(BF$29/$K96)-INT((BF$29-1)/$K96))*($R96*(1-$E96)+$Q96*(1-$F96))*((1+'Inputs &amp; Summary'!$D$7)^BF$29))),((_xlfn.WEIBULL.DIST(BF$29,$L96,$K96,FALSE)*($R96*(1-$E96)+$Q96*(1-$F96))*((1+'Inputs &amp; Summary'!$D$7)^BF$29))))))</f>
        <v>0</v>
      </c>
      <c r="BG96" s="114">
        <f>$D96*IF(BG$29&gt;'Inputs &amp; Summary'!$D$5,0,IF(BG$29&gt;VLOOKUP($G96,Lists!$J$17:$K$21,2),IF($M96=Lists!$H$3,IF($K96&lt;1,(($S96/$K96)*((1+'Inputs &amp; Summary'!$D$7)^BG$29)),((INT(BG$29/$K96)-INT((BG$29-1)/$K96))*$S96*((1+'Inputs &amp; Summary'!$D$7)^BG$29))),(_xlfn.WEIBULL.DIST(BG$29,$L96,$K96,FALSE)*$S96*((1+'Inputs &amp; Summary'!$D$7)^BG$29))),IF($M96=Lists!$H$3,IF($K96&lt;1,((($R96*(1-$E96)+$Q96*(1-$F96))/$K96)*((1+'Inputs &amp; Summary'!$D$7)^BG$29)),((INT(BG$29/$K96)-INT((BG$29-1)/$K96))*($R96*(1-$E96)+$Q96*(1-$F96))*((1+'Inputs &amp; Summary'!$D$7)^BG$29))),((_xlfn.WEIBULL.DIST(BG$29,$L96,$K96,FALSE)*($R96*(1-$E96)+$Q96*(1-$F96))*((1+'Inputs &amp; Summary'!$D$7)^BG$29))))))</f>
        <v>0</v>
      </c>
      <c r="BH96" s="114">
        <f>$D96*IF(BH$29&gt;'Inputs &amp; Summary'!$D$5,0,IF(BH$29&gt;VLOOKUP($G96,Lists!$J$17:$K$21,2),IF($M96=Lists!$H$3,IF($K96&lt;1,(($S96/$K96)*((1+'Inputs &amp; Summary'!$D$7)^BH$29)),((INT(BH$29/$K96)-INT((BH$29-1)/$K96))*$S96*((1+'Inputs &amp; Summary'!$D$7)^BH$29))),(_xlfn.WEIBULL.DIST(BH$29,$L96,$K96,FALSE)*$S96*((1+'Inputs &amp; Summary'!$D$7)^BH$29))),IF($M96=Lists!$H$3,IF($K96&lt;1,((($R96*(1-$E96)+$Q96*(1-$F96))/$K96)*((1+'Inputs &amp; Summary'!$D$7)^BH$29)),((INT(BH$29/$K96)-INT((BH$29-1)/$K96))*($R96*(1-$E96)+$Q96*(1-$F96))*((1+'Inputs &amp; Summary'!$D$7)^BH$29))),((_xlfn.WEIBULL.DIST(BH$29,$L96,$K96,FALSE)*($R96*(1-$E96)+$Q96*(1-$F96))*((1+'Inputs &amp; Summary'!$D$7)^BH$29))))))</f>
        <v>0</v>
      </c>
      <c r="BI96" s="114">
        <f>$D96*IF(BI$29&gt;'Inputs &amp; Summary'!$D$5,0,IF(BI$29&gt;VLOOKUP($G96,Lists!$J$17:$K$21,2),IF($M96=Lists!$H$3,IF($K96&lt;1,(($S96/$K96)*((1+'Inputs &amp; Summary'!$D$7)^BI$29)),((INT(BI$29/$K96)-INT((BI$29-1)/$K96))*$S96*((1+'Inputs &amp; Summary'!$D$7)^BI$29))),(_xlfn.WEIBULL.DIST(BI$29,$L96,$K96,FALSE)*$S96*((1+'Inputs &amp; Summary'!$D$7)^BI$29))),IF($M96=Lists!$H$3,IF($K96&lt;1,((($R96*(1-$E96)+$Q96*(1-$F96))/$K96)*((1+'Inputs &amp; Summary'!$D$7)^BI$29)),((INT(BI$29/$K96)-INT((BI$29-1)/$K96))*($R96*(1-$E96)+$Q96*(1-$F96))*((1+'Inputs &amp; Summary'!$D$7)^BI$29))),((_xlfn.WEIBULL.DIST(BI$29,$L96,$K96,FALSE)*($R96*(1-$E96)+$Q96*(1-$F96))*((1+'Inputs &amp; Summary'!$D$7)^BI$29))))))</f>
        <v>0</v>
      </c>
      <c r="BJ96" s="114">
        <f>$D96*IF(BJ$29&gt;'Inputs &amp; Summary'!$D$5,0,IF(BJ$29&gt;VLOOKUP($G96,Lists!$J$17:$K$21,2),IF($M96=Lists!$H$3,IF($K96&lt;1,(($S96/$K96)*((1+'Inputs &amp; Summary'!$D$7)^BJ$29)),((INT(BJ$29/$K96)-INT((BJ$29-1)/$K96))*$S96*((1+'Inputs &amp; Summary'!$D$7)^BJ$29))),(_xlfn.WEIBULL.DIST(BJ$29,$L96,$K96,FALSE)*$S96*((1+'Inputs &amp; Summary'!$D$7)^BJ$29))),IF($M96=Lists!$H$3,IF($K96&lt;1,((($R96*(1-$E96)+$Q96*(1-$F96))/$K96)*((1+'Inputs &amp; Summary'!$D$7)^BJ$29)),((INT(BJ$29/$K96)-INT((BJ$29-1)/$K96))*($R96*(1-$E96)+$Q96*(1-$F96))*((1+'Inputs &amp; Summary'!$D$7)^BJ$29))),((_xlfn.WEIBULL.DIST(BJ$29,$L96,$K96,FALSE)*($R96*(1-$E96)+$Q96*(1-$F96))*((1+'Inputs &amp; Summary'!$D$7)^BJ$29))))))</f>
        <v>0</v>
      </c>
      <c r="BK96" s="114">
        <f>$D96*IF(BK$29&gt;'Inputs &amp; Summary'!$D$5,0,IF(BK$29&gt;VLOOKUP($G96,Lists!$J$17:$K$21,2),IF($M96=Lists!$H$3,IF($K96&lt;1,(($S96/$K96)*((1+'Inputs &amp; Summary'!$D$7)^BK$29)),((INT(BK$29/$K96)-INT((BK$29-1)/$K96))*$S96*((1+'Inputs &amp; Summary'!$D$7)^BK$29))),(_xlfn.WEIBULL.DIST(BK$29,$L96,$K96,FALSE)*$S96*((1+'Inputs &amp; Summary'!$D$7)^BK$29))),IF($M96=Lists!$H$3,IF($K96&lt;1,((($R96*(1-$E96)+$Q96*(1-$F96))/$K96)*((1+'Inputs &amp; Summary'!$D$7)^BK$29)),((INT(BK$29/$K96)-INT((BK$29-1)/$K96))*($R96*(1-$E96)+$Q96*(1-$F96))*((1+'Inputs &amp; Summary'!$D$7)^BK$29))),((_xlfn.WEIBULL.DIST(BK$29,$L96,$K96,FALSE)*($R96*(1-$E96)+$Q96*(1-$F96))*((1+'Inputs &amp; Summary'!$D$7)^BK$29))))))</f>
        <v>0</v>
      </c>
      <c r="BL96" s="114">
        <f>$D96*IF(BL$29&gt;'Inputs &amp; Summary'!$D$5,0,IF(BL$29&gt;VLOOKUP($G96,Lists!$J$17:$K$21,2),IF($M96=Lists!$H$3,IF($K96&lt;1,(($S96/$K96)*((1+'Inputs &amp; Summary'!$D$7)^BL$29)),((INT(BL$29/$K96)-INT((BL$29-1)/$K96))*$S96*((1+'Inputs &amp; Summary'!$D$7)^BL$29))),(_xlfn.WEIBULL.DIST(BL$29,$L96,$K96,FALSE)*$S96*((1+'Inputs &amp; Summary'!$D$7)^BL$29))),IF($M96=Lists!$H$3,IF($K96&lt;1,((($R96*(1-$E96)+$Q96*(1-$F96))/$K96)*((1+'Inputs &amp; Summary'!$D$7)^BL$29)),((INT(BL$29/$K96)-INT((BL$29-1)/$K96))*($R96*(1-$E96)+$Q96*(1-$F96))*((1+'Inputs &amp; Summary'!$D$7)^BL$29))),((_xlfn.WEIBULL.DIST(BL$29,$L96,$K96,FALSE)*($R96*(1-$E96)+$Q96*(1-$F96))*((1+'Inputs &amp; Summary'!$D$7)^BL$29))))))</f>
        <v>0</v>
      </c>
    </row>
    <row r="97" spans="1:64" s="1" customFormat="1" x14ac:dyDescent="0.3">
      <c r="A97" s="79" t="s">
        <v>212</v>
      </c>
      <c r="B97" s="33" t="s">
        <v>152</v>
      </c>
      <c r="C97" s="33" t="s">
        <v>17</v>
      </c>
      <c r="D97" s="68">
        <v>0</v>
      </c>
      <c r="E97" s="68">
        <v>1</v>
      </c>
      <c r="F97" s="68">
        <v>0</v>
      </c>
      <c r="G97" s="213" t="s">
        <v>17</v>
      </c>
      <c r="H97" s="34" t="s">
        <v>288</v>
      </c>
      <c r="I97" s="34" t="s">
        <v>99</v>
      </c>
      <c r="J97" s="33">
        <f>VLOOKUP(I97,'Labor Rates'!$A$1:$B$16,2)</f>
        <v>24.03846153846154</v>
      </c>
      <c r="K97" s="35">
        <v>20</v>
      </c>
      <c r="L97" s="35">
        <v>1</v>
      </c>
      <c r="M97" s="36" t="s">
        <v>249</v>
      </c>
      <c r="N97" s="84">
        <f>'Inputs &amp; Summary'!$D$30</f>
        <v>1</v>
      </c>
      <c r="O97" s="35">
        <v>2</v>
      </c>
      <c r="P97" s="5">
        <v>40</v>
      </c>
      <c r="Q97" s="73">
        <f t="shared" si="16"/>
        <v>48.07692307692308</v>
      </c>
      <c r="R97" s="73">
        <f t="shared" si="17"/>
        <v>40</v>
      </c>
      <c r="S97" s="74">
        <f t="shared" si="18"/>
        <v>0</v>
      </c>
      <c r="T97" s="88"/>
      <c r="U97" s="80"/>
      <c r="V97" s="87">
        <f t="shared" si="19"/>
        <v>0</v>
      </c>
      <c r="W97" s="87">
        <f>NPV('Inputs &amp; Summary'!$D$6,Y97:BL97)</f>
        <v>0</v>
      </c>
      <c r="X97" s="90">
        <f t="shared" si="20"/>
        <v>0</v>
      </c>
      <c r="Y97" s="114">
        <f>$D97*IF(Y$29&gt;'Inputs &amp; Summary'!$D$5,0,IF(Y$29&gt;VLOOKUP($G97,Lists!$J$17:$K$21,2),IF($M97=Lists!$H$3,IF($K97&lt;1,(($S97/$K97)*((1+'Inputs &amp; Summary'!$D$7)^Y$29)),((INT(Y$29/$K97)-INT((Y$29-1)/$K97))*$S97*((1+'Inputs &amp; Summary'!$D$7)^Y$29))),(_xlfn.WEIBULL.DIST(Y$29,$L97,$K97,FALSE)*$S97*((1+'Inputs &amp; Summary'!$D$7)^Y$29))),IF($M97=Lists!$H$3,IF($K97&lt;1,((($R97*(1-$E97)+$Q97*(1-$F97))/$K97)*((1+'Inputs &amp; Summary'!$D$7)^Y$29)),((INT(Y$29/$K97)-INT((Y$29-1)/$K97))*($R97*(1-$E97)+$Q97*(1-$F97))*((1+'Inputs &amp; Summary'!$D$7)^Y$29))),((_xlfn.WEIBULL.DIST(Y$29,$L97,$K97,FALSE)*($R97*(1-$E97)+$Q97*(1-$F97))*((1+'Inputs &amp; Summary'!$D$7)^Y$29))))))</f>
        <v>0</v>
      </c>
      <c r="Z97" s="114">
        <f>$D97*IF(Z$29&gt;'Inputs &amp; Summary'!$D$5,0,IF(Z$29&gt;VLOOKUP($G97,Lists!$J$17:$K$21,2),IF($M97=Lists!$H$3,IF($K97&lt;1,(($S97/$K97)*((1+'Inputs &amp; Summary'!$D$7)^Z$29)),((INT(Z$29/$K97)-INT((Z$29-1)/$K97))*$S97*((1+'Inputs &amp; Summary'!$D$7)^Z$29))),(_xlfn.WEIBULL.DIST(Z$29,$L97,$K97,FALSE)*$S97*((1+'Inputs &amp; Summary'!$D$7)^Z$29))),IF($M97=Lists!$H$3,IF($K97&lt;1,((($R97*(1-$E97)+$Q97*(1-$F97))/$K97)*((1+'Inputs &amp; Summary'!$D$7)^Z$29)),((INT(Z$29/$K97)-INT((Z$29-1)/$K97))*($R97*(1-$E97)+$Q97*(1-$F97))*((1+'Inputs &amp; Summary'!$D$7)^Z$29))),((_xlfn.WEIBULL.DIST(Z$29,$L97,$K97,FALSE)*($R97*(1-$E97)+$Q97*(1-$F97))*((1+'Inputs &amp; Summary'!$D$7)^Z$29))))))</f>
        <v>0</v>
      </c>
      <c r="AA97" s="114">
        <f>$D97*IF(AA$29&gt;'Inputs &amp; Summary'!$D$5,0,IF(AA$29&gt;VLOOKUP($G97,Lists!$J$17:$K$21,2),IF($M97=Lists!$H$3,IF($K97&lt;1,(($S97/$K97)*((1+'Inputs &amp; Summary'!$D$7)^AA$29)),((INT(AA$29/$K97)-INT((AA$29-1)/$K97))*$S97*((1+'Inputs &amp; Summary'!$D$7)^AA$29))),(_xlfn.WEIBULL.DIST(AA$29,$L97,$K97,FALSE)*$S97*((1+'Inputs &amp; Summary'!$D$7)^AA$29))),IF($M97=Lists!$H$3,IF($K97&lt;1,((($R97*(1-$E97)+$Q97*(1-$F97))/$K97)*((1+'Inputs &amp; Summary'!$D$7)^AA$29)),((INT(AA$29/$K97)-INT((AA$29-1)/$K97))*($R97*(1-$E97)+$Q97*(1-$F97))*((1+'Inputs &amp; Summary'!$D$7)^AA$29))),((_xlfn.WEIBULL.DIST(AA$29,$L97,$K97,FALSE)*($R97*(1-$E97)+$Q97*(1-$F97))*((1+'Inputs &amp; Summary'!$D$7)^AA$29))))))</f>
        <v>0</v>
      </c>
      <c r="AB97" s="114">
        <f>$D97*IF(AB$29&gt;'Inputs &amp; Summary'!$D$5,0,IF(AB$29&gt;VLOOKUP($G97,Lists!$J$17:$K$21,2),IF($M97=Lists!$H$3,IF($K97&lt;1,(($S97/$K97)*((1+'Inputs &amp; Summary'!$D$7)^AB$29)),((INT(AB$29/$K97)-INT((AB$29-1)/$K97))*$S97*((1+'Inputs &amp; Summary'!$D$7)^AB$29))),(_xlfn.WEIBULL.DIST(AB$29,$L97,$K97,FALSE)*$S97*((1+'Inputs &amp; Summary'!$D$7)^AB$29))),IF($M97=Lists!$H$3,IF($K97&lt;1,((($R97*(1-$E97)+$Q97*(1-$F97))/$K97)*((1+'Inputs &amp; Summary'!$D$7)^AB$29)),((INT(AB$29/$K97)-INT((AB$29-1)/$K97))*($R97*(1-$E97)+$Q97*(1-$F97))*((1+'Inputs &amp; Summary'!$D$7)^AB$29))),((_xlfn.WEIBULL.DIST(AB$29,$L97,$K97,FALSE)*($R97*(1-$E97)+$Q97*(1-$F97))*((1+'Inputs &amp; Summary'!$D$7)^AB$29))))))</f>
        <v>0</v>
      </c>
      <c r="AC97" s="114">
        <f>$D97*IF(AC$29&gt;'Inputs &amp; Summary'!$D$5,0,IF(AC$29&gt;VLOOKUP($G97,Lists!$J$17:$K$21,2),IF($M97=Lists!$H$3,IF($K97&lt;1,(($S97/$K97)*((1+'Inputs &amp; Summary'!$D$7)^AC$29)),((INT(AC$29/$K97)-INT((AC$29-1)/$K97))*$S97*((1+'Inputs &amp; Summary'!$D$7)^AC$29))),(_xlfn.WEIBULL.DIST(AC$29,$L97,$K97,FALSE)*$S97*((1+'Inputs &amp; Summary'!$D$7)^AC$29))),IF($M97=Lists!$H$3,IF($K97&lt;1,((($R97*(1-$E97)+$Q97*(1-$F97))/$K97)*((1+'Inputs &amp; Summary'!$D$7)^AC$29)),((INT(AC$29/$K97)-INT((AC$29-1)/$K97))*($R97*(1-$E97)+$Q97*(1-$F97))*((1+'Inputs &amp; Summary'!$D$7)^AC$29))),((_xlfn.WEIBULL.DIST(AC$29,$L97,$K97,FALSE)*($R97*(1-$E97)+$Q97*(1-$F97))*((1+'Inputs &amp; Summary'!$D$7)^AC$29))))))</f>
        <v>0</v>
      </c>
      <c r="AD97" s="114">
        <f>$D97*IF(AD$29&gt;'Inputs &amp; Summary'!$D$5,0,IF(AD$29&gt;VLOOKUP($G97,Lists!$J$17:$K$21,2),IF($M97=Lists!$H$3,IF($K97&lt;1,(($S97/$K97)*((1+'Inputs &amp; Summary'!$D$7)^AD$29)),((INT(AD$29/$K97)-INT((AD$29-1)/$K97))*$S97*((1+'Inputs &amp; Summary'!$D$7)^AD$29))),(_xlfn.WEIBULL.DIST(AD$29,$L97,$K97,FALSE)*$S97*((1+'Inputs &amp; Summary'!$D$7)^AD$29))),IF($M97=Lists!$H$3,IF($K97&lt;1,((($R97*(1-$E97)+$Q97*(1-$F97))/$K97)*((1+'Inputs &amp; Summary'!$D$7)^AD$29)),((INT(AD$29/$K97)-INT((AD$29-1)/$K97))*($R97*(1-$E97)+$Q97*(1-$F97))*((1+'Inputs &amp; Summary'!$D$7)^AD$29))),((_xlfn.WEIBULL.DIST(AD$29,$L97,$K97,FALSE)*($R97*(1-$E97)+$Q97*(1-$F97))*((1+'Inputs &amp; Summary'!$D$7)^AD$29))))))</f>
        <v>0</v>
      </c>
      <c r="AE97" s="114">
        <f>$D97*IF(AE$29&gt;'Inputs &amp; Summary'!$D$5,0,IF(AE$29&gt;VLOOKUP($G97,Lists!$J$17:$K$21,2),IF($M97=Lists!$H$3,IF($K97&lt;1,(($S97/$K97)*((1+'Inputs &amp; Summary'!$D$7)^AE$29)),((INT(AE$29/$K97)-INT((AE$29-1)/$K97))*$S97*((1+'Inputs &amp; Summary'!$D$7)^AE$29))),(_xlfn.WEIBULL.DIST(AE$29,$L97,$K97,FALSE)*$S97*((1+'Inputs &amp; Summary'!$D$7)^AE$29))),IF($M97=Lists!$H$3,IF($K97&lt;1,((($R97*(1-$E97)+$Q97*(1-$F97))/$K97)*((1+'Inputs &amp; Summary'!$D$7)^AE$29)),((INT(AE$29/$K97)-INT((AE$29-1)/$K97))*($R97*(1-$E97)+$Q97*(1-$F97))*((1+'Inputs &amp; Summary'!$D$7)^AE$29))),((_xlfn.WEIBULL.DIST(AE$29,$L97,$K97,FALSE)*($R97*(1-$E97)+$Q97*(1-$F97))*((1+'Inputs &amp; Summary'!$D$7)^AE$29))))))</f>
        <v>0</v>
      </c>
      <c r="AF97" s="114">
        <f>$D97*IF(AF$29&gt;'Inputs &amp; Summary'!$D$5,0,IF(AF$29&gt;VLOOKUP($G97,Lists!$J$17:$K$21,2),IF($M97=Lists!$H$3,IF($K97&lt;1,(($S97/$K97)*((1+'Inputs &amp; Summary'!$D$7)^AF$29)),((INT(AF$29/$K97)-INT((AF$29-1)/$K97))*$S97*((1+'Inputs &amp; Summary'!$D$7)^AF$29))),(_xlfn.WEIBULL.DIST(AF$29,$L97,$K97,FALSE)*$S97*((1+'Inputs &amp; Summary'!$D$7)^AF$29))),IF($M97=Lists!$H$3,IF($K97&lt;1,((($R97*(1-$E97)+$Q97*(1-$F97))/$K97)*((1+'Inputs &amp; Summary'!$D$7)^AF$29)),((INT(AF$29/$K97)-INT((AF$29-1)/$K97))*($R97*(1-$E97)+$Q97*(1-$F97))*((1+'Inputs &amp; Summary'!$D$7)^AF$29))),((_xlfn.WEIBULL.DIST(AF$29,$L97,$K97,FALSE)*($R97*(1-$E97)+$Q97*(1-$F97))*((1+'Inputs &amp; Summary'!$D$7)^AF$29))))))</f>
        <v>0</v>
      </c>
      <c r="AG97" s="114">
        <f>$D97*IF(AG$29&gt;'Inputs &amp; Summary'!$D$5,0,IF(AG$29&gt;VLOOKUP($G97,Lists!$J$17:$K$21,2),IF($M97=Lists!$H$3,IF($K97&lt;1,(($S97/$K97)*((1+'Inputs &amp; Summary'!$D$7)^AG$29)),((INT(AG$29/$K97)-INT((AG$29-1)/$K97))*$S97*((1+'Inputs &amp; Summary'!$D$7)^AG$29))),(_xlfn.WEIBULL.DIST(AG$29,$L97,$K97,FALSE)*$S97*((1+'Inputs &amp; Summary'!$D$7)^AG$29))),IF($M97=Lists!$H$3,IF($K97&lt;1,((($R97*(1-$E97)+$Q97*(1-$F97))/$K97)*((1+'Inputs &amp; Summary'!$D$7)^AG$29)),((INT(AG$29/$K97)-INT((AG$29-1)/$K97))*($R97*(1-$E97)+$Q97*(1-$F97))*((1+'Inputs &amp; Summary'!$D$7)^AG$29))),((_xlfn.WEIBULL.DIST(AG$29,$L97,$K97,FALSE)*($R97*(1-$E97)+$Q97*(1-$F97))*((1+'Inputs &amp; Summary'!$D$7)^AG$29))))))</f>
        <v>0</v>
      </c>
      <c r="AH97" s="114">
        <f>$D97*IF(AH$29&gt;'Inputs &amp; Summary'!$D$5,0,IF(AH$29&gt;VLOOKUP($G97,Lists!$J$17:$K$21,2),IF($M97=Lists!$H$3,IF($K97&lt;1,(($S97/$K97)*((1+'Inputs &amp; Summary'!$D$7)^AH$29)),((INT(AH$29/$K97)-INT((AH$29-1)/$K97))*$S97*((1+'Inputs &amp; Summary'!$D$7)^AH$29))),(_xlfn.WEIBULL.DIST(AH$29,$L97,$K97,FALSE)*$S97*((1+'Inputs &amp; Summary'!$D$7)^AH$29))),IF($M97=Lists!$H$3,IF($K97&lt;1,((($R97*(1-$E97)+$Q97*(1-$F97))/$K97)*((1+'Inputs &amp; Summary'!$D$7)^AH$29)),((INT(AH$29/$K97)-INT((AH$29-1)/$K97))*($R97*(1-$E97)+$Q97*(1-$F97))*((1+'Inputs &amp; Summary'!$D$7)^AH$29))),((_xlfn.WEIBULL.DIST(AH$29,$L97,$K97,FALSE)*($R97*(1-$E97)+$Q97*(1-$F97))*((1+'Inputs &amp; Summary'!$D$7)^AH$29))))))</f>
        <v>0</v>
      </c>
      <c r="AI97" s="114">
        <f>$D97*IF(AI$29&gt;'Inputs &amp; Summary'!$D$5,0,IF(AI$29&gt;VLOOKUP($G97,Lists!$J$17:$K$21,2),IF($M97=Lists!$H$3,IF($K97&lt;1,(($S97/$K97)*((1+'Inputs &amp; Summary'!$D$7)^AI$29)),((INT(AI$29/$K97)-INT((AI$29-1)/$K97))*$S97*((1+'Inputs &amp; Summary'!$D$7)^AI$29))),(_xlfn.WEIBULL.DIST(AI$29,$L97,$K97,FALSE)*$S97*((1+'Inputs &amp; Summary'!$D$7)^AI$29))),IF($M97=Lists!$H$3,IF($K97&lt;1,((($R97*(1-$E97)+$Q97*(1-$F97))/$K97)*((1+'Inputs &amp; Summary'!$D$7)^AI$29)),((INT(AI$29/$K97)-INT((AI$29-1)/$K97))*($R97*(1-$E97)+$Q97*(1-$F97))*((1+'Inputs &amp; Summary'!$D$7)^AI$29))),((_xlfn.WEIBULL.DIST(AI$29,$L97,$K97,FALSE)*($R97*(1-$E97)+$Q97*(1-$F97))*((1+'Inputs &amp; Summary'!$D$7)^AI$29))))))</f>
        <v>0</v>
      </c>
      <c r="AJ97" s="114">
        <f>$D97*IF(AJ$29&gt;'Inputs &amp; Summary'!$D$5,0,IF(AJ$29&gt;VLOOKUP($G97,Lists!$J$17:$K$21,2),IF($M97=Lists!$H$3,IF($K97&lt;1,(($S97/$K97)*((1+'Inputs &amp; Summary'!$D$7)^AJ$29)),((INT(AJ$29/$K97)-INT((AJ$29-1)/$K97))*$S97*((1+'Inputs &amp; Summary'!$D$7)^AJ$29))),(_xlfn.WEIBULL.DIST(AJ$29,$L97,$K97,FALSE)*$S97*((1+'Inputs &amp; Summary'!$D$7)^AJ$29))),IF($M97=Lists!$H$3,IF($K97&lt;1,((($R97*(1-$E97)+$Q97*(1-$F97))/$K97)*((1+'Inputs &amp; Summary'!$D$7)^AJ$29)),((INT(AJ$29/$K97)-INT((AJ$29-1)/$K97))*($R97*(1-$E97)+$Q97*(1-$F97))*((1+'Inputs &amp; Summary'!$D$7)^AJ$29))),((_xlfn.WEIBULL.DIST(AJ$29,$L97,$K97,FALSE)*($R97*(1-$E97)+$Q97*(1-$F97))*((1+'Inputs &amp; Summary'!$D$7)^AJ$29))))))</f>
        <v>0</v>
      </c>
      <c r="AK97" s="114">
        <f>$D97*IF(AK$29&gt;'Inputs &amp; Summary'!$D$5,0,IF(AK$29&gt;VLOOKUP($G97,Lists!$J$17:$K$21,2),IF($M97=Lists!$H$3,IF($K97&lt;1,(($S97/$K97)*((1+'Inputs &amp; Summary'!$D$7)^AK$29)),((INT(AK$29/$K97)-INT((AK$29-1)/$K97))*$S97*((1+'Inputs &amp; Summary'!$D$7)^AK$29))),(_xlfn.WEIBULL.DIST(AK$29,$L97,$K97,FALSE)*$S97*((1+'Inputs &amp; Summary'!$D$7)^AK$29))),IF($M97=Lists!$H$3,IF($K97&lt;1,((($R97*(1-$E97)+$Q97*(1-$F97))/$K97)*((1+'Inputs &amp; Summary'!$D$7)^AK$29)),((INT(AK$29/$K97)-INT((AK$29-1)/$K97))*($R97*(1-$E97)+$Q97*(1-$F97))*((1+'Inputs &amp; Summary'!$D$7)^AK$29))),((_xlfn.WEIBULL.DIST(AK$29,$L97,$K97,FALSE)*($R97*(1-$E97)+$Q97*(1-$F97))*((1+'Inputs &amp; Summary'!$D$7)^AK$29))))))</f>
        <v>0</v>
      </c>
      <c r="AL97" s="114">
        <f>$D97*IF(AL$29&gt;'Inputs &amp; Summary'!$D$5,0,IF(AL$29&gt;VLOOKUP($G97,Lists!$J$17:$K$21,2),IF($M97=Lists!$H$3,IF($K97&lt;1,(($S97/$K97)*((1+'Inputs &amp; Summary'!$D$7)^AL$29)),((INT(AL$29/$K97)-INT((AL$29-1)/$K97))*$S97*((1+'Inputs &amp; Summary'!$D$7)^AL$29))),(_xlfn.WEIBULL.DIST(AL$29,$L97,$K97,FALSE)*$S97*((1+'Inputs &amp; Summary'!$D$7)^AL$29))),IF($M97=Lists!$H$3,IF($K97&lt;1,((($R97*(1-$E97)+$Q97*(1-$F97))/$K97)*((1+'Inputs &amp; Summary'!$D$7)^AL$29)),((INT(AL$29/$K97)-INT((AL$29-1)/$K97))*($R97*(1-$E97)+$Q97*(1-$F97))*((1+'Inputs &amp; Summary'!$D$7)^AL$29))),((_xlfn.WEIBULL.DIST(AL$29,$L97,$K97,FALSE)*($R97*(1-$E97)+$Q97*(1-$F97))*((1+'Inputs &amp; Summary'!$D$7)^AL$29))))))</f>
        <v>0</v>
      </c>
      <c r="AM97" s="114">
        <f>$D97*IF(AM$29&gt;'Inputs &amp; Summary'!$D$5,0,IF(AM$29&gt;VLOOKUP($G97,Lists!$J$17:$K$21,2),IF($M97=Lists!$H$3,IF($K97&lt;1,(($S97/$K97)*((1+'Inputs &amp; Summary'!$D$7)^AM$29)),((INT(AM$29/$K97)-INT((AM$29-1)/$K97))*$S97*((1+'Inputs &amp; Summary'!$D$7)^AM$29))),(_xlfn.WEIBULL.DIST(AM$29,$L97,$K97,FALSE)*$S97*((1+'Inputs &amp; Summary'!$D$7)^AM$29))),IF($M97=Lists!$H$3,IF($K97&lt;1,((($R97*(1-$E97)+$Q97*(1-$F97))/$K97)*((1+'Inputs &amp; Summary'!$D$7)^AM$29)),((INT(AM$29/$K97)-INT((AM$29-1)/$K97))*($R97*(1-$E97)+$Q97*(1-$F97))*((1+'Inputs &amp; Summary'!$D$7)^AM$29))),((_xlfn.WEIBULL.DIST(AM$29,$L97,$K97,FALSE)*($R97*(1-$E97)+$Q97*(1-$F97))*((1+'Inputs &amp; Summary'!$D$7)^AM$29))))))</f>
        <v>0</v>
      </c>
      <c r="AN97" s="114">
        <f>$D97*IF(AN$29&gt;'Inputs &amp; Summary'!$D$5,0,IF(AN$29&gt;VLOOKUP($G97,Lists!$J$17:$K$21,2),IF($M97=Lists!$H$3,IF($K97&lt;1,(($S97/$K97)*((1+'Inputs &amp; Summary'!$D$7)^AN$29)),((INT(AN$29/$K97)-INT((AN$29-1)/$K97))*$S97*((1+'Inputs &amp; Summary'!$D$7)^AN$29))),(_xlfn.WEIBULL.DIST(AN$29,$L97,$K97,FALSE)*$S97*((1+'Inputs &amp; Summary'!$D$7)^AN$29))),IF($M97=Lists!$H$3,IF($K97&lt;1,((($R97*(1-$E97)+$Q97*(1-$F97))/$K97)*((1+'Inputs &amp; Summary'!$D$7)^AN$29)),((INT(AN$29/$K97)-INT((AN$29-1)/$K97))*($R97*(1-$E97)+$Q97*(1-$F97))*((1+'Inputs &amp; Summary'!$D$7)^AN$29))),((_xlfn.WEIBULL.DIST(AN$29,$L97,$K97,FALSE)*($R97*(1-$E97)+$Q97*(1-$F97))*((1+'Inputs &amp; Summary'!$D$7)^AN$29))))))</f>
        <v>0</v>
      </c>
      <c r="AO97" s="114">
        <f>$D97*IF(AO$29&gt;'Inputs &amp; Summary'!$D$5,0,IF(AO$29&gt;VLOOKUP($G97,Lists!$J$17:$K$21,2),IF($M97=Lists!$H$3,IF($K97&lt;1,(($S97/$K97)*((1+'Inputs &amp; Summary'!$D$7)^AO$29)),((INT(AO$29/$K97)-INT((AO$29-1)/$K97))*$S97*((1+'Inputs &amp; Summary'!$D$7)^AO$29))),(_xlfn.WEIBULL.DIST(AO$29,$L97,$K97,FALSE)*$S97*((1+'Inputs &amp; Summary'!$D$7)^AO$29))),IF($M97=Lists!$H$3,IF($K97&lt;1,((($R97*(1-$E97)+$Q97*(1-$F97))/$K97)*((1+'Inputs &amp; Summary'!$D$7)^AO$29)),((INT(AO$29/$K97)-INT((AO$29-1)/$K97))*($R97*(1-$E97)+$Q97*(1-$F97))*((1+'Inputs &amp; Summary'!$D$7)^AO$29))),((_xlfn.WEIBULL.DIST(AO$29,$L97,$K97,FALSE)*($R97*(1-$E97)+$Q97*(1-$F97))*((1+'Inputs &amp; Summary'!$D$7)^AO$29))))))</f>
        <v>0</v>
      </c>
      <c r="AP97" s="114">
        <f>$D97*IF(AP$29&gt;'Inputs &amp; Summary'!$D$5,0,IF(AP$29&gt;VLOOKUP($G97,Lists!$J$17:$K$21,2),IF($M97=Lists!$H$3,IF($K97&lt;1,(($S97/$K97)*((1+'Inputs &amp; Summary'!$D$7)^AP$29)),((INT(AP$29/$K97)-INT((AP$29-1)/$K97))*$S97*((1+'Inputs &amp; Summary'!$D$7)^AP$29))),(_xlfn.WEIBULL.DIST(AP$29,$L97,$K97,FALSE)*$S97*((1+'Inputs &amp; Summary'!$D$7)^AP$29))),IF($M97=Lists!$H$3,IF($K97&lt;1,((($R97*(1-$E97)+$Q97*(1-$F97))/$K97)*((1+'Inputs &amp; Summary'!$D$7)^AP$29)),((INT(AP$29/$K97)-INT((AP$29-1)/$K97))*($R97*(1-$E97)+$Q97*(1-$F97))*((1+'Inputs &amp; Summary'!$D$7)^AP$29))),((_xlfn.WEIBULL.DIST(AP$29,$L97,$K97,FALSE)*($R97*(1-$E97)+$Q97*(1-$F97))*((1+'Inputs &amp; Summary'!$D$7)^AP$29))))))</f>
        <v>0</v>
      </c>
      <c r="AQ97" s="114">
        <f>$D97*IF(AQ$29&gt;'Inputs &amp; Summary'!$D$5,0,IF(AQ$29&gt;VLOOKUP($G97,Lists!$J$17:$K$21,2),IF($M97=Lists!$H$3,IF($K97&lt;1,(($S97/$K97)*((1+'Inputs &amp; Summary'!$D$7)^AQ$29)),((INT(AQ$29/$K97)-INT((AQ$29-1)/$K97))*$S97*((1+'Inputs &amp; Summary'!$D$7)^AQ$29))),(_xlfn.WEIBULL.DIST(AQ$29,$L97,$K97,FALSE)*$S97*((1+'Inputs &amp; Summary'!$D$7)^AQ$29))),IF($M97=Lists!$H$3,IF($K97&lt;1,((($R97*(1-$E97)+$Q97*(1-$F97))/$K97)*((1+'Inputs &amp; Summary'!$D$7)^AQ$29)),((INT(AQ$29/$K97)-INT((AQ$29-1)/$K97))*($R97*(1-$E97)+$Q97*(1-$F97))*((1+'Inputs &amp; Summary'!$D$7)^AQ$29))),((_xlfn.WEIBULL.DIST(AQ$29,$L97,$K97,FALSE)*($R97*(1-$E97)+$Q97*(1-$F97))*((1+'Inputs &amp; Summary'!$D$7)^AQ$29))))))</f>
        <v>0</v>
      </c>
      <c r="AR97" s="114">
        <f>$D97*IF(AR$29&gt;'Inputs &amp; Summary'!$D$5,0,IF(AR$29&gt;VLOOKUP($G97,Lists!$J$17:$K$21,2),IF($M97=Lists!$H$3,IF($K97&lt;1,(($S97/$K97)*((1+'Inputs &amp; Summary'!$D$7)^AR$29)),((INT(AR$29/$K97)-INT((AR$29-1)/$K97))*$S97*((1+'Inputs &amp; Summary'!$D$7)^AR$29))),(_xlfn.WEIBULL.DIST(AR$29,$L97,$K97,FALSE)*$S97*((1+'Inputs &amp; Summary'!$D$7)^AR$29))),IF($M97=Lists!$H$3,IF($K97&lt;1,((($R97*(1-$E97)+$Q97*(1-$F97))/$K97)*((1+'Inputs &amp; Summary'!$D$7)^AR$29)),((INT(AR$29/$K97)-INT((AR$29-1)/$K97))*($R97*(1-$E97)+$Q97*(1-$F97))*((1+'Inputs &amp; Summary'!$D$7)^AR$29))),((_xlfn.WEIBULL.DIST(AR$29,$L97,$K97,FALSE)*($R97*(1-$E97)+$Q97*(1-$F97))*((1+'Inputs &amp; Summary'!$D$7)^AR$29))))))</f>
        <v>0</v>
      </c>
      <c r="AS97" s="114">
        <f>$D97*IF(AS$29&gt;'Inputs &amp; Summary'!$D$5,0,IF(AS$29&gt;VLOOKUP($G97,Lists!$J$17:$K$21,2),IF($M97=Lists!$H$3,IF($K97&lt;1,(($S97/$K97)*((1+'Inputs &amp; Summary'!$D$7)^AS$29)),((INT(AS$29/$K97)-INT((AS$29-1)/$K97))*$S97*((1+'Inputs &amp; Summary'!$D$7)^AS$29))),(_xlfn.WEIBULL.DIST(AS$29,$L97,$K97,FALSE)*$S97*((1+'Inputs &amp; Summary'!$D$7)^AS$29))),IF($M97=Lists!$H$3,IF($K97&lt;1,((($R97*(1-$E97)+$Q97*(1-$F97))/$K97)*((1+'Inputs &amp; Summary'!$D$7)^AS$29)),((INT(AS$29/$K97)-INT((AS$29-1)/$K97))*($R97*(1-$E97)+$Q97*(1-$F97))*((1+'Inputs &amp; Summary'!$D$7)^AS$29))),((_xlfn.WEIBULL.DIST(AS$29,$L97,$K97,FALSE)*($R97*(1-$E97)+$Q97*(1-$F97))*((1+'Inputs &amp; Summary'!$D$7)^AS$29))))))</f>
        <v>0</v>
      </c>
      <c r="AT97" s="114">
        <f>$D97*IF(AT$29&gt;'Inputs &amp; Summary'!$D$5,0,IF(AT$29&gt;VLOOKUP($G97,Lists!$J$17:$K$21,2),IF($M97=Lists!$H$3,IF($K97&lt;1,(($S97/$K97)*((1+'Inputs &amp; Summary'!$D$7)^AT$29)),((INT(AT$29/$K97)-INT((AT$29-1)/$K97))*$S97*((1+'Inputs &amp; Summary'!$D$7)^AT$29))),(_xlfn.WEIBULL.DIST(AT$29,$L97,$K97,FALSE)*$S97*((1+'Inputs &amp; Summary'!$D$7)^AT$29))),IF($M97=Lists!$H$3,IF($K97&lt;1,((($R97*(1-$E97)+$Q97*(1-$F97))/$K97)*((1+'Inputs &amp; Summary'!$D$7)^AT$29)),((INT(AT$29/$K97)-INT((AT$29-1)/$K97))*($R97*(1-$E97)+$Q97*(1-$F97))*((1+'Inputs &amp; Summary'!$D$7)^AT$29))),((_xlfn.WEIBULL.DIST(AT$29,$L97,$K97,FALSE)*($R97*(1-$E97)+$Q97*(1-$F97))*((1+'Inputs &amp; Summary'!$D$7)^AT$29))))))</f>
        <v>0</v>
      </c>
      <c r="AU97" s="114">
        <f>$D97*IF(AU$29&gt;'Inputs &amp; Summary'!$D$5,0,IF(AU$29&gt;VLOOKUP($G97,Lists!$J$17:$K$21,2),IF($M97=Lists!$H$3,IF($K97&lt;1,(($S97/$K97)*((1+'Inputs &amp; Summary'!$D$7)^AU$29)),((INT(AU$29/$K97)-INT((AU$29-1)/$K97))*$S97*((1+'Inputs &amp; Summary'!$D$7)^AU$29))),(_xlfn.WEIBULL.DIST(AU$29,$L97,$K97,FALSE)*$S97*((1+'Inputs &amp; Summary'!$D$7)^AU$29))),IF($M97=Lists!$H$3,IF($K97&lt;1,((($R97*(1-$E97)+$Q97*(1-$F97))/$K97)*((1+'Inputs &amp; Summary'!$D$7)^AU$29)),((INT(AU$29/$K97)-INT((AU$29-1)/$K97))*($R97*(1-$E97)+$Q97*(1-$F97))*((1+'Inputs &amp; Summary'!$D$7)^AU$29))),((_xlfn.WEIBULL.DIST(AU$29,$L97,$K97,FALSE)*($R97*(1-$E97)+$Q97*(1-$F97))*((1+'Inputs &amp; Summary'!$D$7)^AU$29))))))</f>
        <v>0</v>
      </c>
      <c r="AV97" s="114">
        <f>$D97*IF(AV$29&gt;'Inputs &amp; Summary'!$D$5,0,IF(AV$29&gt;VLOOKUP($G97,Lists!$J$17:$K$21,2),IF($M97=Lists!$H$3,IF($K97&lt;1,(($S97/$K97)*((1+'Inputs &amp; Summary'!$D$7)^AV$29)),((INT(AV$29/$K97)-INT((AV$29-1)/$K97))*$S97*((1+'Inputs &amp; Summary'!$D$7)^AV$29))),(_xlfn.WEIBULL.DIST(AV$29,$L97,$K97,FALSE)*$S97*((1+'Inputs &amp; Summary'!$D$7)^AV$29))),IF($M97=Lists!$H$3,IF($K97&lt;1,((($R97*(1-$E97)+$Q97*(1-$F97))/$K97)*((1+'Inputs &amp; Summary'!$D$7)^AV$29)),((INT(AV$29/$K97)-INT((AV$29-1)/$K97))*($R97*(1-$E97)+$Q97*(1-$F97))*((1+'Inputs &amp; Summary'!$D$7)^AV$29))),((_xlfn.WEIBULL.DIST(AV$29,$L97,$K97,FALSE)*($R97*(1-$E97)+$Q97*(1-$F97))*((1+'Inputs &amp; Summary'!$D$7)^AV$29))))))</f>
        <v>0</v>
      </c>
      <c r="AW97" s="114">
        <f>$D97*IF(AW$29&gt;'Inputs &amp; Summary'!$D$5,0,IF(AW$29&gt;VLOOKUP($G97,Lists!$J$17:$K$21,2),IF($M97=Lists!$H$3,IF($K97&lt;1,(($S97/$K97)*((1+'Inputs &amp; Summary'!$D$7)^AW$29)),((INT(AW$29/$K97)-INT((AW$29-1)/$K97))*$S97*((1+'Inputs &amp; Summary'!$D$7)^AW$29))),(_xlfn.WEIBULL.DIST(AW$29,$L97,$K97,FALSE)*$S97*((1+'Inputs &amp; Summary'!$D$7)^AW$29))),IF($M97=Lists!$H$3,IF($K97&lt;1,((($R97*(1-$E97)+$Q97*(1-$F97))/$K97)*((1+'Inputs &amp; Summary'!$D$7)^AW$29)),((INT(AW$29/$K97)-INT((AW$29-1)/$K97))*($R97*(1-$E97)+$Q97*(1-$F97))*((1+'Inputs &amp; Summary'!$D$7)^AW$29))),((_xlfn.WEIBULL.DIST(AW$29,$L97,$K97,FALSE)*($R97*(1-$E97)+$Q97*(1-$F97))*((1+'Inputs &amp; Summary'!$D$7)^AW$29))))))</f>
        <v>0</v>
      </c>
      <c r="AX97" s="114">
        <f>$D97*IF(AX$29&gt;'Inputs &amp; Summary'!$D$5,0,IF(AX$29&gt;VLOOKUP($G97,Lists!$J$17:$K$21,2),IF($M97=Lists!$H$3,IF($K97&lt;1,(($S97/$K97)*((1+'Inputs &amp; Summary'!$D$7)^AX$29)),((INT(AX$29/$K97)-INT((AX$29-1)/$K97))*$S97*((1+'Inputs &amp; Summary'!$D$7)^AX$29))),(_xlfn.WEIBULL.DIST(AX$29,$L97,$K97,FALSE)*$S97*((1+'Inputs &amp; Summary'!$D$7)^AX$29))),IF($M97=Lists!$H$3,IF($K97&lt;1,((($R97*(1-$E97)+$Q97*(1-$F97))/$K97)*((1+'Inputs &amp; Summary'!$D$7)^AX$29)),((INT(AX$29/$K97)-INT((AX$29-1)/$K97))*($R97*(1-$E97)+$Q97*(1-$F97))*((1+'Inputs &amp; Summary'!$D$7)^AX$29))),((_xlfn.WEIBULL.DIST(AX$29,$L97,$K97,FALSE)*($R97*(1-$E97)+$Q97*(1-$F97))*((1+'Inputs &amp; Summary'!$D$7)^AX$29))))))</f>
        <v>0</v>
      </c>
      <c r="AY97" s="114">
        <f>$D97*IF(AY$29&gt;'Inputs &amp; Summary'!$D$5,0,IF(AY$29&gt;VLOOKUP($G97,Lists!$J$17:$K$21,2),IF($M97=Lists!$H$3,IF($K97&lt;1,(($S97/$K97)*((1+'Inputs &amp; Summary'!$D$7)^AY$29)),((INT(AY$29/$K97)-INT((AY$29-1)/$K97))*$S97*((1+'Inputs &amp; Summary'!$D$7)^AY$29))),(_xlfn.WEIBULL.DIST(AY$29,$L97,$K97,FALSE)*$S97*((1+'Inputs &amp; Summary'!$D$7)^AY$29))),IF($M97=Lists!$H$3,IF($K97&lt;1,((($R97*(1-$E97)+$Q97*(1-$F97))/$K97)*((1+'Inputs &amp; Summary'!$D$7)^AY$29)),((INT(AY$29/$K97)-INT((AY$29-1)/$K97))*($R97*(1-$E97)+$Q97*(1-$F97))*((1+'Inputs &amp; Summary'!$D$7)^AY$29))),((_xlfn.WEIBULL.DIST(AY$29,$L97,$K97,FALSE)*($R97*(1-$E97)+$Q97*(1-$F97))*((1+'Inputs &amp; Summary'!$D$7)^AY$29))))))</f>
        <v>0</v>
      </c>
      <c r="AZ97" s="114">
        <f>$D97*IF(AZ$29&gt;'Inputs &amp; Summary'!$D$5,0,IF(AZ$29&gt;VLOOKUP($G97,Lists!$J$17:$K$21,2),IF($M97=Lists!$H$3,IF($K97&lt;1,(($S97/$K97)*((1+'Inputs &amp; Summary'!$D$7)^AZ$29)),((INT(AZ$29/$K97)-INT((AZ$29-1)/$K97))*$S97*((1+'Inputs &amp; Summary'!$D$7)^AZ$29))),(_xlfn.WEIBULL.DIST(AZ$29,$L97,$K97,FALSE)*$S97*((1+'Inputs &amp; Summary'!$D$7)^AZ$29))),IF($M97=Lists!$H$3,IF($K97&lt;1,((($R97*(1-$E97)+$Q97*(1-$F97))/$K97)*((1+'Inputs &amp; Summary'!$D$7)^AZ$29)),((INT(AZ$29/$K97)-INT((AZ$29-1)/$K97))*($R97*(1-$E97)+$Q97*(1-$F97))*((1+'Inputs &amp; Summary'!$D$7)^AZ$29))),((_xlfn.WEIBULL.DIST(AZ$29,$L97,$K97,FALSE)*($R97*(1-$E97)+$Q97*(1-$F97))*((1+'Inputs &amp; Summary'!$D$7)^AZ$29))))))</f>
        <v>0</v>
      </c>
      <c r="BA97" s="114">
        <f>$D97*IF(BA$29&gt;'Inputs &amp; Summary'!$D$5,0,IF(BA$29&gt;VLOOKUP($G97,Lists!$J$17:$K$21,2),IF($M97=Lists!$H$3,IF($K97&lt;1,(($S97/$K97)*((1+'Inputs &amp; Summary'!$D$7)^BA$29)),((INT(BA$29/$K97)-INT((BA$29-1)/$K97))*$S97*((1+'Inputs &amp; Summary'!$D$7)^BA$29))),(_xlfn.WEIBULL.DIST(BA$29,$L97,$K97,FALSE)*$S97*((1+'Inputs &amp; Summary'!$D$7)^BA$29))),IF($M97=Lists!$H$3,IF($K97&lt;1,((($R97*(1-$E97)+$Q97*(1-$F97))/$K97)*((1+'Inputs &amp; Summary'!$D$7)^BA$29)),((INT(BA$29/$K97)-INT((BA$29-1)/$K97))*($R97*(1-$E97)+$Q97*(1-$F97))*((1+'Inputs &amp; Summary'!$D$7)^BA$29))),((_xlfn.WEIBULL.DIST(BA$29,$L97,$K97,FALSE)*($R97*(1-$E97)+$Q97*(1-$F97))*((1+'Inputs &amp; Summary'!$D$7)^BA$29))))))</f>
        <v>0</v>
      </c>
      <c r="BB97" s="114">
        <f>$D97*IF(BB$29&gt;'Inputs &amp; Summary'!$D$5,0,IF(BB$29&gt;VLOOKUP($G97,Lists!$J$17:$K$21,2),IF($M97=Lists!$H$3,IF($K97&lt;1,(($S97/$K97)*((1+'Inputs &amp; Summary'!$D$7)^BB$29)),((INT(BB$29/$K97)-INT((BB$29-1)/$K97))*$S97*((1+'Inputs &amp; Summary'!$D$7)^BB$29))),(_xlfn.WEIBULL.DIST(BB$29,$L97,$K97,FALSE)*$S97*((1+'Inputs &amp; Summary'!$D$7)^BB$29))),IF($M97=Lists!$H$3,IF($K97&lt;1,((($R97*(1-$E97)+$Q97*(1-$F97))/$K97)*((1+'Inputs &amp; Summary'!$D$7)^BB$29)),((INT(BB$29/$K97)-INT((BB$29-1)/$K97))*($R97*(1-$E97)+$Q97*(1-$F97))*((1+'Inputs &amp; Summary'!$D$7)^BB$29))),((_xlfn.WEIBULL.DIST(BB$29,$L97,$K97,FALSE)*($R97*(1-$E97)+$Q97*(1-$F97))*((1+'Inputs &amp; Summary'!$D$7)^BB$29))))))</f>
        <v>0</v>
      </c>
      <c r="BC97" s="114">
        <f>$D97*IF(BC$29&gt;'Inputs &amp; Summary'!$D$5,0,IF(BC$29&gt;VLOOKUP($G97,Lists!$J$17:$K$21,2),IF($M97=Lists!$H$3,IF($K97&lt;1,(($S97/$K97)*((1+'Inputs &amp; Summary'!$D$7)^BC$29)),((INT(BC$29/$K97)-INT((BC$29-1)/$K97))*$S97*((1+'Inputs &amp; Summary'!$D$7)^BC$29))),(_xlfn.WEIBULL.DIST(BC$29,$L97,$K97,FALSE)*$S97*((1+'Inputs &amp; Summary'!$D$7)^BC$29))),IF($M97=Lists!$H$3,IF($K97&lt;1,((($R97*(1-$E97)+$Q97*(1-$F97))/$K97)*((1+'Inputs &amp; Summary'!$D$7)^BC$29)),((INT(BC$29/$K97)-INT((BC$29-1)/$K97))*($R97*(1-$E97)+$Q97*(1-$F97))*((1+'Inputs &amp; Summary'!$D$7)^BC$29))),((_xlfn.WEIBULL.DIST(BC$29,$L97,$K97,FALSE)*($R97*(1-$E97)+$Q97*(1-$F97))*((1+'Inputs &amp; Summary'!$D$7)^BC$29))))))</f>
        <v>0</v>
      </c>
      <c r="BD97" s="114">
        <f>$D97*IF(BD$29&gt;'Inputs &amp; Summary'!$D$5,0,IF(BD$29&gt;VLOOKUP($G97,Lists!$J$17:$K$21,2),IF($M97=Lists!$H$3,IF($K97&lt;1,(($S97/$K97)*((1+'Inputs &amp; Summary'!$D$7)^BD$29)),((INT(BD$29/$K97)-INT((BD$29-1)/$K97))*$S97*((1+'Inputs &amp; Summary'!$D$7)^BD$29))),(_xlfn.WEIBULL.DIST(BD$29,$L97,$K97,FALSE)*$S97*((1+'Inputs &amp; Summary'!$D$7)^BD$29))),IF($M97=Lists!$H$3,IF($K97&lt;1,((($R97*(1-$E97)+$Q97*(1-$F97))/$K97)*((1+'Inputs &amp; Summary'!$D$7)^BD$29)),((INT(BD$29/$K97)-INT((BD$29-1)/$K97))*($R97*(1-$E97)+$Q97*(1-$F97))*((1+'Inputs &amp; Summary'!$D$7)^BD$29))),((_xlfn.WEIBULL.DIST(BD$29,$L97,$K97,FALSE)*($R97*(1-$E97)+$Q97*(1-$F97))*((1+'Inputs &amp; Summary'!$D$7)^BD$29))))))</f>
        <v>0</v>
      </c>
      <c r="BE97" s="114">
        <f>$D97*IF(BE$29&gt;'Inputs &amp; Summary'!$D$5,0,IF(BE$29&gt;VLOOKUP($G97,Lists!$J$17:$K$21,2),IF($M97=Lists!$H$3,IF($K97&lt;1,(($S97/$K97)*((1+'Inputs &amp; Summary'!$D$7)^BE$29)),((INT(BE$29/$K97)-INT((BE$29-1)/$K97))*$S97*((1+'Inputs &amp; Summary'!$D$7)^BE$29))),(_xlfn.WEIBULL.DIST(BE$29,$L97,$K97,FALSE)*$S97*((1+'Inputs &amp; Summary'!$D$7)^BE$29))),IF($M97=Lists!$H$3,IF($K97&lt;1,((($R97*(1-$E97)+$Q97*(1-$F97))/$K97)*((1+'Inputs &amp; Summary'!$D$7)^BE$29)),((INT(BE$29/$K97)-INT((BE$29-1)/$K97))*($R97*(1-$E97)+$Q97*(1-$F97))*((1+'Inputs &amp; Summary'!$D$7)^BE$29))),((_xlfn.WEIBULL.DIST(BE$29,$L97,$K97,FALSE)*($R97*(1-$E97)+$Q97*(1-$F97))*((1+'Inputs &amp; Summary'!$D$7)^BE$29))))))</f>
        <v>0</v>
      </c>
      <c r="BF97" s="114">
        <f>$D97*IF(BF$29&gt;'Inputs &amp; Summary'!$D$5,0,IF(BF$29&gt;VLOOKUP($G97,Lists!$J$17:$K$21,2),IF($M97=Lists!$H$3,IF($K97&lt;1,(($S97/$K97)*((1+'Inputs &amp; Summary'!$D$7)^BF$29)),((INT(BF$29/$K97)-INT((BF$29-1)/$K97))*$S97*((1+'Inputs &amp; Summary'!$D$7)^BF$29))),(_xlfn.WEIBULL.DIST(BF$29,$L97,$K97,FALSE)*$S97*((1+'Inputs &amp; Summary'!$D$7)^BF$29))),IF($M97=Lists!$H$3,IF($K97&lt;1,((($R97*(1-$E97)+$Q97*(1-$F97))/$K97)*((1+'Inputs &amp; Summary'!$D$7)^BF$29)),((INT(BF$29/$K97)-INT((BF$29-1)/$K97))*($R97*(1-$E97)+$Q97*(1-$F97))*((1+'Inputs &amp; Summary'!$D$7)^BF$29))),((_xlfn.WEIBULL.DIST(BF$29,$L97,$K97,FALSE)*($R97*(1-$E97)+$Q97*(1-$F97))*((1+'Inputs &amp; Summary'!$D$7)^BF$29))))))</f>
        <v>0</v>
      </c>
      <c r="BG97" s="114">
        <f>$D97*IF(BG$29&gt;'Inputs &amp; Summary'!$D$5,0,IF(BG$29&gt;VLOOKUP($G97,Lists!$J$17:$K$21,2),IF($M97=Lists!$H$3,IF($K97&lt;1,(($S97/$K97)*((1+'Inputs &amp; Summary'!$D$7)^BG$29)),((INT(BG$29/$K97)-INT((BG$29-1)/$K97))*$S97*((1+'Inputs &amp; Summary'!$D$7)^BG$29))),(_xlfn.WEIBULL.DIST(BG$29,$L97,$K97,FALSE)*$S97*((1+'Inputs &amp; Summary'!$D$7)^BG$29))),IF($M97=Lists!$H$3,IF($K97&lt;1,((($R97*(1-$E97)+$Q97*(1-$F97))/$K97)*((1+'Inputs &amp; Summary'!$D$7)^BG$29)),((INT(BG$29/$K97)-INT((BG$29-1)/$K97))*($R97*(1-$E97)+$Q97*(1-$F97))*((1+'Inputs &amp; Summary'!$D$7)^BG$29))),((_xlfn.WEIBULL.DIST(BG$29,$L97,$K97,FALSE)*($R97*(1-$E97)+$Q97*(1-$F97))*((1+'Inputs &amp; Summary'!$D$7)^BG$29))))))</f>
        <v>0</v>
      </c>
      <c r="BH97" s="114">
        <f>$D97*IF(BH$29&gt;'Inputs &amp; Summary'!$D$5,0,IF(BH$29&gt;VLOOKUP($G97,Lists!$J$17:$K$21,2),IF($M97=Lists!$H$3,IF($K97&lt;1,(($S97/$K97)*((1+'Inputs &amp; Summary'!$D$7)^BH$29)),((INT(BH$29/$K97)-INT((BH$29-1)/$K97))*$S97*((1+'Inputs &amp; Summary'!$D$7)^BH$29))),(_xlfn.WEIBULL.DIST(BH$29,$L97,$K97,FALSE)*$S97*((1+'Inputs &amp; Summary'!$D$7)^BH$29))),IF($M97=Lists!$H$3,IF($K97&lt;1,((($R97*(1-$E97)+$Q97*(1-$F97))/$K97)*((1+'Inputs &amp; Summary'!$D$7)^BH$29)),((INT(BH$29/$K97)-INT((BH$29-1)/$K97))*($R97*(1-$E97)+$Q97*(1-$F97))*((1+'Inputs &amp; Summary'!$D$7)^BH$29))),((_xlfn.WEIBULL.DIST(BH$29,$L97,$K97,FALSE)*($R97*(1-$E97)+$Q97*(1-$F97))*((1+'Inputs &amp; Summary'!$D$7)^BH$29))))))</f>
        <v>0</v>
      </c>
      <c r="BI97" s="114">
        <f>$D97*IF(BI$29&gt;'Inputs &amp; Summary'!$D$5,0,IF(BI$29&gt;VLOOKUP($G97,Lists!$J$17:$K$21,2),IF($M97=Lists!$H$3,IF($K97&lt;1,(($S97/$K97)*((1+'Inputs &amp; Summary'!$D$7)^BI$29)),((INT(BI$29/$K97)-INT((BI$29-1)/$K97))*$S97*((1+'Inputs &amp; Summary'!$D$7)^BI$29))),(_xlfn.WEIBULL.DIST(BI$29,$L97,$K97,FALSE)*$S97*((1+'Inputs &amp; Summary'!$D$7)^BI$29))),IF($M97=Lists!$H$3,IF($K97&lt;1,((($R97*(1-$E97)+$Q97*(1-$F97))/$K97)*((1+'Inputs &amp; Summary'!$D$7)^BI$29)),((INT(BI$29/$K97)-INT((BI$29-1)/$K97))*($R97*(1-$E97)+$Q97*(1-$F97))*((1+'Inputs &amp; Summary'!$D$7)^BI$29))),((_xlfn.WEIBULL.DIST(BI$29,$L97,$K97,FALSE)*($R97*(1-$E97)+$Q97*(1-$F97))*((1+'Inputs &amp; Summary'!$D$7)^BI$29))))))</f>
        <v>0</v>
      </c>
      <c r="BJ97" s="114">
        <f>$D97*IF(BJ$29&gt;'Inputs &amp; Summary'!$D$5,0,IF(BJ$29&gt;VLOOKUP($G97,Lists!$J$17:$K$21,2),IF($M97=Lists!$H$3,IF($K97&lt;1,(($S97/$K97)*((1+'Inputs &amp; Summary'!$D$7)^BJ$29)),((INT(BJ$29/$K97)-INT((BJ$29-1)/$K97))*$S97*((1+'Inputs &amp; Summary'!$D$7)^BJ$29))),(_xlfn.WEIBULL.DIST(BJ$29,$L97,$K97,FALSE)*$S97*((1+'Inputs &amp; Summary'!$D$7)^BJ$29))),IF($M97=Lists!$H$3,IF($K97&lt;1,((($R97*(1-$E97)+$Q97*(1-$F97))/$K97)*((1+'Inputs &amp; Summary'!$D$7)^BJ$29)),((INT(BJ$29/$K97)-INT((BJ$29-1)/$K97))*($R97*(1-$E97)+$Q97*(1-$F97))*((1+'Inputs &amp; Summary'!$D$7)^BJ$29))),((_xlfn.WEIBULL.DIST(BJ$29,$L97,$K97,FALSE)*($R97*(1-$E97)+$Q97*(1-$F97))*((1+'Inputs &amp; Summary'!$D$7)^BJ$29))))))</f>
        <v>0</v>
      </c>
      <c r="BK97" s="114">
        <f>$D97*IF(BK$29&gt;'Inputs &amp; Summary'!$D$5,0,IF(BK$29&gt;VLOOKUP($G97,Lists!$J$17:$K$21,2),IF($M97=Lists!$H$3,IF($K97&lt;1,(($S97/$K97)*((1+'Inputs &amp; Summary'!$D$7)^BK$29)),((INT(BK$29/$K97)-INT((BK$29-1)/$K97))*$S97*((1+'Inputs &amp; Summary'!$D$7)^BK$29))),(_xlfn.WEIBULL.DIST(BK$29,$L97,$K97,FALSE)*$S97*((1+'Inputs &amp; Summary'!$D$7)^BK$29))),IF($M97=Lists!$H$3,IF($K97&lt;1,((($R97*(1-$E97)+$Q97*(1-$F97))/$K97)*((1+'Inputs &amp; Summary'!$D$7)^BK$29)),((INT(BK$29/$K97)-INT((BK$29-1)/$K97))*($R97*(1-$E97)+$Q97*(1-$F97))*((1+'Inputs &amp; Summary'!$D$7)^BK$29))),((_xlfn.WEIBULL.DIST(BK$29,$L97,$K97,FALSE)*($R97*(1-$E97)+$Q97*(1-$F97))*((1+'Inputs &amp; Summary'!$D$7)^BK$29))))))</f>
        <v>0</v>
      </c>
      <c r="BL97" s="114">
        <f>$D97*IF(BL$29&gt;'Inputs &amp; Summary'!$D$5,0,IF(BL$29&gt;VLOOKUP($G97,Lists!$J$17:$K$21,2),IF($M97=Lists!$H$3,IF($K97&lt;1,(($S97/$K97)*((1+'Inputs &amp; Summary'!$D$7)^BL$29)),((INT(BL$29/$K97)-INT((BL$29-1)/$K97))*$S97*((1+'Inputs &amp; Summary'!$D$7)^BL$29))),(_xlfn.WEIBULL.DIST(BL$29,$L97,$K97,FALSE)*$S97*((1+'Inputs &amp; Summary'!$D$7)^BL$29))),IF($M97=Lists!$H$3,IF($K97&lt;1,((($R97*(1-$E97)+$Q97*(1-$F97))/$K97)*((1+'Inputs &amp; Summary'!$D$7)^BL$29)),((INT(BL$29/$K97)-INT((BL$29-1)/$K97))*($R97*(1-$E97)+$Q97*(1-$F97))*((1+'Inputs &amp; Summary'!$D$7)^BL$29))),((_xlfn.WEIBULL.DIST(BL$29,$L97,$K97,FALSE)*($R97*(1-$E97)+$Q97*(1-$F97))*((1+'Inputs &amp; Summary'!$D$7)^BL$29))))))</f>
        <v>0</v>
      </c>
    </row>
    <row r="98" spans="1:64" s="1" customFormat="1" x14ac:dyDescent="0.3">
      <c r="A98" s="79" t="s">
        <v>208</v>
      </c>
      <c r="B98" s="33" t="s">
        <v>152</v>
      </c>
      <c r="C98" s="33" t="s">
        <v>17</v>
      </c>
      <c r="D98" s="68">
        <v>0</v>
      </c>
      <c r="E98" s="68">
        <v>1</v>
      </c>
      <c r="F98" s="68">
        <v>1</v>
      </c>
      <c r="G98" s="213" t="s">
        <v>17</v>
      </c>
      <c r="H98" s="34" t="s">
        <v>288</v>
      </c>
      <c r="I98" s="34" t="s">
        <v>99</v>
      </c>
      <c r="J98" s="33">
        <f>VLOOKUP(I98,'Labor Rates'!$A$1:$B$16,2)</f>
        <v>24.03846153846154</v>
      </c>
      <c r="K98" s="35">
        <v>20</v>
      </c>
      <c r="L98" s="35">
        <v>1</v>
      </c>
      <c r="M98" s="36" t="s">
        <v>249</v>
      </c>
      <c r="N98" s="84">
        <f>'Inputs &amp; Summary'!$D$30</f>
        <v>1</v>
      </c>
      <c r="O98" s="35">
        <v>0.25</v>
      </c>
      <c r="P98" s="5">
        <v>25</v>
      </c>
      <c r="Q98" s="73">
        <f t="shared" si="16"/>
        <v>6.009615384615385</v>
      </c>
      <c r="R98" s="73">
        <f t="shared" si="17"/>
        <v>25</v>
      </c>
      <c r="S98" s="74">
        <f t="shared" si="18"/>
        <v>0</v>
      </c>
      <c r="T98" s="88"/>
      <c r="U98" s="80"/>
      <c r="V98" s="87">
        <f t="shared" si="19"/>
        <v>0</v>
      </c>
      <c r="W98" s="87">
        <f>NPV('Inputs &amp; Summary'!$D$6,Y98:BL98)</f>
        <v>0</v>
      </c>
      <c r="X98" s="90">
        <f t="shared" si="20"/>
        <v>0</v>
      </c>
      <c r="Y98" s="114">
        <f>$D98*IF(Y$29&gt;'Inputs &amp; Summary'!$D$5,0,IF(Y$29&gt;VLOOKUP($G98,Lists!$J$17:$K$21,2),IF($M98=Lists!$H$3,IF($K98&lt;1,(($S98/$K98)*((1+'Inputs &amp; Summary'!$D$7)^Y$29)),((INT(Y$29/$K98)-INT((Y$29-1)/$K98))*$S98*((1+'Inputs &amp; Summary'!$D$7)^Y$29))),(_xlfn.WEIBULL.DIST(Y$29,$L98,$K98,FALSE)*$S98*((1+'Inputs &amp; Summary'!$D$7)^Y$29))),IF($M98=Lists!$H$3,IF($K98&lt;1,((($R98*(1-$E98)+$Q98*(1-$F98))/$K98)*((1+'Inputs &amp; Summary'!$D$7)^Y$29)),((INT(Y$29/$K98)-INT((Y$29-1)/$K98))*($R98*(1-$E98)+$Q98*(1-$F98))*((1+'Inputs &amp; Summary'!$D$7)^Y$29))),((_xlfn.WEIBULL.DIST(Y$29,$L98,$K98,FALSE)*($R98*(1-$E98)+$Q98*(1-$F98))*((1+'Inputs &amp; Summary'!$D$7)^Y$29))))))</f>
        <v>0</v>
      </c>
      <c r="Z98" s="114">
        <f>$D98*IF(Z$29&gt;'Inputs &amp; Summary'!$D$5,0,IF(Z$29&gt;VLOOKUP($G98,Lists!$J$17:$K$21,2),IF($M98=Lists!$H$3,IF($K98&lt;1,(($S98/$K98)*((1+'Inputs &amp; Summary'!$D$7)^Z$29)),((INT(Z$29/$K98)-INT((Z$29-1)/$K98))*$S98*((1+'Inputs &amp; Summary'!$D$7)^Z$29))),(_xlfn.WEIBULL.DIST(Z$29,$L98,$K98,FALSE)*$S98*((1+'Inputs &amp; Summary'!$D$7)^Z$29))),IF($M98=Lists!$H$3,IF($K98&lt;1,((($R98*(1-$E98)+$Q98*(1-$F98))/$K98)*((1+'Inputs &amp; Summary'!$D$7)^Z$29)),((INT(Z$29/$K98)-INT((Z$29-1)/$K98))*($R98*(1-$E98)+$Q98*(1-$F98))*((1+'Inputs &amp; Summary'!$D$7)^Z$29))),((_xlfn.WEIBULL.DIST(Z$29,$L98,$K98,FALSE)*($R98*(1-$E98)+$Q98*(1-$F98))*((1+'Inputs &amp; Summary'!$D$7)^Z$29))))))</f>
        <v>0</v>
      </c>
      <c r="AA98" s="114">
        <f>$D98*IF(AA$29&gt;'Inputs &amp; Summary'!$D$5,0,IF(AA$29&gt;VLOOKUP($G98,Lists!$J$17:$K$21,2),IF($M98=Lists!$H$3,IF($K98&lt;1,(($S98/$K98)*((1+'Inputs &amp; Summary'!$D$7)^AA$29)),((INT(AA$29/$K98)-INT((AA$29-1)/$K98))*$S98*((1+'Inputs &amp; Summary'!$D$7)^AA$29))),(_xlfn.WEIBULL.DIST(AA$29,$L98,$K98,FALSE)*$S98*((1+'Inputs &amp; Summary'!$D$7)^AA$29))),IF($M98=Lists!$H$3,IF($K98&lt;1,((($R98*(1-$E98)+$Q98*(1-$F98))/$K98)*((1+'Inputs &amp; Summary'!$D$7)^AA$29)),((INT(AA$29/$K98)-INT((AA$29-1)/$K98))*($R98*(1-$E98)+$Q98*(1-$F98))*((1+'Inputs &amp; Summary'!$D$7)^AA$29))),((_xlfn.WEIBULL.DIST(AA$29,$L98,$K98,FALSE)*($R98*(1-$E98)+$Q98*(1-$F98))*((1+'Inputs &amp; Summary'!$D$7)^AA$29))))))</f>
        <v>0</v>
      </c>
      <c r="AB98" s="114">
        <f>$D98*IF(AB$29&gt;'Inputs &amp; Summary'!$D$5,0,IF(AB$29&gt;VLOOKUP($G98,Lists!$J$17:$K$21,2),IF($M98=Lists!$H$3,IF($K98&lt;1,(($S98/$K98)*((1+'Inputs &amp; Summary'!$D$7)^AB$29)),((INT(AB$29/$K98)-INT((AB$29-1)/$K98))*$S98*((1+'Inputs &amp; Summary'!$D$7)^AB$29))),(_xlfn.WEIBULL.DIST(AB$29,$L98,$K98,FALSE)*$S98*((1+'Inputs &amp; Summary'!$D$7)^AB$29))),IF($M98=Lists!$H$3,IF($K98&lt;1,((($R98*(1-$E98)+$Q98*(1-$F98))/$K98)*((1+'Inputs &amp; Summary'!$D$7)^AB$29)),((INT(AB$29/$K98)-INT((AB$29-1)/$K98))*($R98*(1-$E98)+$Q98*(1-$F98))*((1+'Inputs &amp; Summary'!$D$7)^AB$29))),((_xlfn.WEIBULL.DIST(AB$29,$L98,$K98,FALSE)*($R98*(1-$E98)+$Q98*(1-$F98))*((1+'Inputs &amp; Summary'!$D$7)^AB$29))))))</f>
        <v>0</v>
      </c>
      <c r="AC98" s="114">
        <f>$D98*IF(AC$29&gt;'Inputs &amp; Summary'!$D$5,0,IF(AC$29&gt;VLOOKUP($G98,Lists!$J$17:$K$21,2),IF($M98=Lists!$H$3,IF($K98&lt;1,(($S98/$K98)*((1+'Inputs &amp; Summary'!$D$7)^AC$29)),((INT(AC$29/$K98)-INT((AC$29-1)/$K98))*$S98*((1+'Inputs &amp; Summary'!$D$7)^AC$29))),(_xlfn.WEIBULL.DIST(AC$29,$L98,$K98,FALSE)*$S98*((1+'Inputs &amp; Summary'!$D$7)^AC$29))),IF($M98=Lists!$H$3,IF($K98&lt;1,((($R98*(1-$E98)+$Q98*(1-$F98))/$K98)*((1+'Inputs &amp; Summary'!$D$7)^AC$29)),((INT(AC$29/$K98)-INT((AC$29-1)/$K98))*($R98*(1-$E98)+$Q98*(1-$F98))*((1+'Inputs &amp; Summary'!$D$7)^AC$29))),((_xlfn.WEIBULL.DIST(AC$29,$L98,$K98,FALSE)*($R98*(1-$E98)+$Q98*(1-$F98))*((1+'Inputs &amp; Summary'!$D$7)^AC$29))))))</f>
        <v>0</v>
      </c>
      <c r="AD98" s="114">
        <f>$D98*IF(AD$29&gt;'Inputs &amp; Summary'!$D$5,0,IF(AD$29&gt;VLOOKUP($G98,Lists!$J$17:$K$21,2),IF($M98=Lists!$H$3,IF($K98&lt;1,(($S98/$K98)*((1+'Inputs &amp; Summary'!$D$7)^AD$29)),((INT(AD$29/$K98)-INT((AD$29-1)/$K98))*$S98*((1+'Inputs &amp; Summary'!$D$7)^AD$29))),(_xlfn.WEIBULL.DIST(AD$29,$L98,$K98,FALSE)*$S98*((1+'Inputs &amp; Summary'!$D$7)^AD$29))),IF($M98=Lists!$H$3,IF($K98&lt;1,((($R98*(1-$E98)+$Q98*(1-$F98))/$K98)*((1+'Inputs &amp; Summary'!$D$7)^AD$29)),((INT(AD$29/$K98)-INT((AD$29-1)/$K98))*($R98*(1-$E98)+$Q98*(1-$F98))*((1+'Inputs &amp; Summary'!$D$7)^AD$29))),((_xlfn.WEIBULL.DIST(AD$29,$L98,$K98,FALSE)*($R98*(1-$E98)+$Q98*(1-$F98))*((1+'Inputs &amp; Summary'!$D$7)^AD$29))))))</f>
        <v>0</v>
      </c>
      <c r="AE98" s="114">
        <f>$D98*IF(AE$29&gt;'Inputs &amp; Summary'!$D$5,0,IF(AE$29&gt;VLOOKUP($G98,Lists!$J$17:$K$21,2),IF($M98=Lists!$H$3,IF($K98&lt;1,(($S98/$K98)*((1+'Inputs &amp; Summary'!$D$7)^AE$29)),((INT(AE$29/$K98)-INT((AE$29-1)/$K98))*$S98*((1+'Inputs &amp; Summary'!$D$7)^AE$29))),(_xlfn.WEIBULL.DIST(AE$29,$L98,$K98,FALSE)*$S98*((1+'Inputs &amp; Summary'!$D$7)^AE$29))),IF($M98=Lists!$H$3,IF($K98&lt;1,((($R98*(1-$E98)+$Q98*(1-$F98))/$K98)*((1+'Inputs &amp; Summary'!$D$7)^AE$29)),((INT(AE$29/$K98)-INT((AE$29-1)/$K98))*($R98*(1-$E98)+$Q98*(1-$F98))*((1+'Inputs &amp; Summary'!$D$7)^AE$29))),((_xlfn.WEIBULL.DIST(AE$29,$L98,$K98,FALSE)*($R98*(1-$E98)+$Q98*(1-$F98))*((1+'Inputs &amp; Summary'!$D$7)^AE$29))))))</f>
        <v>0</v>
      </c>
      <c r="AF98" s="114">
        <f>$D98*IF(AF$29&gt;'Inputs &amp; Summary'!$D$5,0,IF(AF$29&gt;VLOOKUP($G98,Lists!$J$17:$K$21,2),IF($M98=Lists!$H$3,IF($K98&lt;1,(($S98/$K98)*((1+'Inputs &amp; Summary'!$D$7)^AF$29)),((INT(AF$29/$K98)-INT((AF$29-1)/$K98))*$S98*((1+'Inputs &amp; Summary'!$D$7)^AF$29))),(_xlfn.WEIBULL.DIST(AF$29,$L98,$K98,FALSE)*$S98*((1+'Inputs &amp; Summary'!$D$7)^AF$29))),IF($M98=Lists!$H$3,IF($K98&lt;1,((($R98*(1-$E98)+$Q98*(1-$F98))/$K98)*((1+'Inputs &amp; Summary'!$D$7)^AF$29)),((INT(AF$29/$K98)-INT((AF$29-1)/$K98))*($R98*(1-$E98)+$Q98*(1-$F98))*((1+'Inputs &amp; Summary'!$D$7)^AF$29))),((_xlfn.WEIBULL.DIST(AF$29,$L98,$K98,FALSE)*($R98*(1-$E98)+$Q98*(1-$F98))*((1+'Inputs &amp; Summary'!$D$7)^AF$29))))))</f>
        <v>0</v>
      </c>
      <c r="AG98" s="114">
        <f>$D98*IF(AG$29&gt;'Inputs &amp; Summary'!$D$5,0,IF(AG$29&gt;VLOOKUP($G98,Lists!$J$17:$K$21,2),IF($M98=Lists!$H$3,IF($K98&lt;1,(($S98/$K98)*((1+'Inputs &amp; Summary'!$D$7)^AG$29)),((INT(AG$29/$K98)-INT((AG$29-1)/$K98))*$S98*((1+'Inputs &amp; Summary'!$D$7)^AG$29))),(_xlfn.WEIBULL.DIST(AG$29,$L98,$K98,FALSE)*$S98*((1+'Inputs &amp; Summary'!$D$7)^AG$29))),IF($M98=Lists!$H$3,IF($K98&lt;1,((($R98*(1-$E98)+$Q98*(1-$F98))/$K98)*((1+'Inputs &amp; Summary'!$D$7)^AG$29)),((INT(AG$29/$K98)-INT((AG$29-1)/$K98))*($R98*(1-$E98)+$Q98*(1-$F98))*((1+'Inputs &amp; Summary'!$D$7)^AG$29))),((_xlfn.WEIBULL.DIST(AG$29,$L98,$K98,FALSE)*($R98*(1-$E98)+$Q98*(1-$F98))*((1+'Inputs &amp; Summary'!$D$7)^AG$29))))))</f>
        <v>0</v>
      </c>
      <c r="AH98" s="114">
        <f>$D98*IF(AH$29&gt;'Inputs &amp; Summary'!$D$5,0,IF(AH$29&gt;VLOOKUP($G98,Lists!$J$17:$K$21,2),IF($M98=Lists!$H$3,IF($K98&lt;1,(($S98/$K98)*((1+'Inputs &amp; Summary'!$D$7)^AH$29)),((INT(AH$29/$K98)-INT((AH$29-1)/$K98))*$S98*((1+'Inputs &amp; Summary'!$D$7)^AH$29))),(_xlfn.WEIBULL.DIST(AH$29,$L98,$K98,FALSE)*$S98*((1+'Inputs &amp; Summary'!$D$7)^AH$29))),IF($M98=Lists!$H$3,IF($K98&lt;1,((($R98*(1-$E98)+$Q98*(1-$F98))/$K98)*((1+'Inputs &amp; Summary'!$D$7)^AH$29)),((INT(AH$29/$K98)-INT((AH$29-1)/$K98))*($R98*(1-$E98)+$Q98*(1-$F98))*((1+'Inputs &amp; Summary'!$D$7)^AH$29))),((_xlfn.WEIBULL.DIST(AH$29,$L98,$K98,FALSE)*($R98*(1-$E98)+$Q98*(1-$F98))*((1+'Inputs &amp; Summary'!$D$7)^AH$29))))))</f>
        <v>0</v>
      </c>
      <c r="AI98" s="114">
        <f>$D98*IF(AI$29&gt;'Inputs &amp; Summary'!$D$5,0,IF(AI$29&gt;VLOOKUP($G98,Lists!$J$17:$K$21,2),IF($M98=Lists!$H$3,IF($K98&lt;1,(($S98/$K98)*((1+'Inputs &amp; Summary'!$D$7)^AI$29)),((INT(AI$29/$K98)-INT((AI$29-1)/$K98))*$S98*((1+'Inputs &amp; Summary'!$D$7)^AI$29))),(_xlfn.WEIBULL.DIST(AI$29,$L98,$K98,FALSE)*$S98*((1+'Inputs &amp; Summary'!$D$7)^AI$29))),IF($M98=Lists!$H$3,IF($K98&lt;1,((($R98*(1-$E98)+$Q98*(1-$F98))/$K98)*((1+'Inputs &amp; Summary'!$D$7)^AI$29)),((INT(AI$29/$K98)-INT((AI$29-1)/$K98))*($R98*(1-$E98)+$Q98*(1-$F98))*((1+'Inputs &amp; Summary'!$D$7)^AI$29))),((_xlfn.WEIBULL.DIST(AI$29,$L98,$K98,FALSE)*($R98*(1-$E98)+$Q98*(1-$F98))*((1+'Inputs &amp; Summary'!$D$7)^AI$29))))))</f>
        <v>0</v>
      </c>
      <c r="AJ98" s="114">
        <f>$D98*IF(AJ$29&gt;'Inputs &amp; Summary'!$D$5,0,IF(AJ$29&gt;VLOOKUP($G98,Lists!$J$17:$K$21,2),IF($M98=Lists!$H$3,IF($K98&lt;1,(($S98/$K98)*((1+'Inputs &amp; Summary'!$D$7)^AJ$29)),((INT(AJ$29/$K98)-INT((AJ$29-1)/$K98))*$S98*((1+'Inputs &amp; Summary'!$D$7)^AJ$29))),(_xlfn.WEIBULL.DIST(AJ$29,$L98,$K98,FALSE)*$S98*((1+'Inputs &amp; Summary'!$D$7)^AJ$29))),IF($M98=Lists!$H$3,IF($K98&lt;1,((($R98*(1-$E98)+$Q98*(1-$F98))/$K98)*((1+'Inputs &amp; Summary'!$D$7)^AJ$29)),((INT(AJ$29/$K98)-INT((AJ$29-1)/$K98))*($R98*(1-$E98)+$Q98*(1-$F98))*((1+'Inputs &amp; Summary'!$D$7)^AJ$29))),((_xlfn.WEIBULL.DIST(AJ$29,$L98,$K98,FALSE)*($R98*(1-$E98)+$Q98*(1-$F98))*((1+'Inputs &amp; Summary'!$D$7)^AJ$29))))))</f>
        <v>0</v>
      </c>
      <c r="AK98" s="114">
        <f>$D98*IF(AK$29&gt;'Inputs &amp; Summary'!$D$5,0,IF(AK$29&gt;VLOOKUP($G98,Lists!$J$17:$K$21,2),IF($M98=Lists!$H$3,IF($K98&lt;1,(($S98/$K98)*((1+'Inputs &amp; Summary'!$D$7)^AK$29)),((INT(AK$29/$K98)-INT((AK$29-1)/$K98))*$S98*((1+'Inputs &amp; Summary'!$D$7)^AK$29))),(_xlfn.WEIBULL.DIST(AK$29,$L98,$K98,FALSE)*$S98*((1+'Inputs &amp; Summary'!$D$7)^AK$29))),IF($M98=Lists!$H$3,IF($K98&lt;1,((($R98*(1-$E98)+$Q98*(1-$F98))/$K98)*((1+'Inputs &amp; Summary'!$D$7)^AK$29)),((INT(AK$29/$K98)-INT((AK$29-1)/$K98))*($R98*(1-$E98)+$Q98*(1-$F98))*((1+'Inputs &amp; Summary'!$D$7)^AK$29))),((_xlfn.WEIBULL.DIST(AK$29,$L98,$K98,FALSE)*($R98*(1-$E98)+$Q98*(1-$F98))*((1+'Inputs &amp; Summary'!$D$7)^AK$29))))))</f>
        <v>0</v>
      </c>
      <c r="AL98" s="114">
        <f>$D98*IF(AL$29&gt;'Inputs &amp; Summary'!$D$5,0,IF(AL$29&gt;VLOOKUP($G98,Lists!$J$17:$K$21,2),IF($M98=Lists!$H$3,IF($K98&lt;1,(($S98/$K98)*((1+'Inputs &amp; Summary'!$D$7)^AL$29)),((INT(AL$29/$K98)-INT((AL$29-1)/$K98))*$S98*((1+'Inputs &amp; Summary'!$D$7)^AL$29))),(_xlfn.WEIBULL.DIST(AL$29,$L98,$K98,FALSE)*$S98*((1+'Inputs &amp; Summary'!$D$7)^AL$29))),IF($M98=Lists!$H$3,IF($K98&lt;1,((($R98*(1-$E98)+$Q98*(1-$F98))/$K98)*((1+'Inputs &amp; Summary'!$D$7)^AL$29)),((INT(AL$29/$K98)-INT((AL$29-1)/$K98))*($R98*(1-$E98)+$Q98*(1-$F98))*((1+'Inputs &amp; Summary'!$D$7)^AL$29))),((_xlfn.WEIBULL.DIST(AL$29,$L98,$K98,FALSE)*($R98*(1-$E98)+$Q98*(1-$F98))*((1+'Inputs &amp; Summary'!$D$7)^AL$29))))))</f>
        <v>0</v>
      </c>
      <c r="AM98" s="114">
        <f>$D98*IF(AM$29&gt;'Inputs &amp; Summary'!$D$5,0,IF(AM$29&gt;VLOOKUP($G98,Lists!$J$17:$K$21,2),IF($M98=Lists!$H$3,IF($K98&lt;1,(($S98/$K98)*((1+'Inputs &amp; Summary'!$D$7)^AM$29)),((INT(AM$29/$K98)-INT((AM$29-1)/$K98))*$S98*((1+'Inputs &amp; Summary'!$D$7)^AM$29))),(_xlfn.WEIBULL.DIST(AM$29,$L98,$K98,FALSE)*$S98*((1+'Inputs &amp; Summary'!$D$7)^AM$29))),IF($M98=Lists!$H$3,IF($K98&lt;1,((($R98*(1-$E98)+$Q98*(1-$F98))/$K98)*((1+'Inputs &amp; Summary'!$D$7)^AM$29)),((INT(AM$29/$K98)-INT((AM$29-1)/$K98))*($R98*(1-$E98)+$Q98*(1-$F98))*((1+'Inputs &amp; Summary'!$D$7)^AM$29))),((_xlfn.WEIBULL.DIST(AM$29,$L98,$K98,FALSE)*($R98*(1-$E98)+$Q98*(1-$F98))*((1+'Inputs &amp; Summary'!$D$7)^AM$29))))))</f>
        <v>0</v>
      </c>
      <c r="AN98" s="114">
        <f>$D98*IF(AN$29&gt;'Inputs &amp; Summary'!$D$5,0,IF(AN$29&gt;VLOOKUP($G98,Lists!$J$17:$K$21,2),IF($M98=Lists!$H$3,IF($K98&lt;1,(($S98/$K98)*((1+'Inputs &amp; Summary'!$D$7)^AN$29)),((INT(AN$29/$K98)-INT((AN$29-1)/$K98))*$S98*((1+'Inputs &amp; Summary'!$D$7)^AN$29))),(_xlfn.WEIBULL.DIST(AN$29,$L98,$K98,FALSE)*$S98*((1+'Inputs &amp; Summary'!$D$7)^AN$29))),IF($M98=Lists!$H$3,IF($K98&lt;1,((($R98*(1-$E98)+$Q98*(1-$F98))/$K98)*((1+'Inputs &amp; Summary'!$D$7)^AN$29)),((INT(AN$29/$K98)-INT((AN$29-1)/$K98))*($R98*(1-$E98)+$Q98*(1-$F98))*((1+'Inputs &amp; Summary'!$D$7)^AN$29))),((_xlfn.WEIBULL.DIST(AN$29,$L98,$K98,FALSE)*($R98*(1-$E98)+$Q98*(1-$F98))*((1+'Inputs &amp; Summary'!$D$7)^AN$29))))))</f>
        <v>0</v>
      </c>
      <c r="AO98" s="114">
        <f>$D98*IF(AO$29&gt;'Inputs &amp; Summary'!$D$5,0,IF(AO$29&gt;VLOOKUP($G98,Lists!$J$17:$K$21,2),IF($M98=Lists!$H$3,IF($K98&lt;1,(($S98/$K98)*((1+'Inputs &amp; Summary'!$D$7)^AO$29)),((INT(AO$29/$K98)-INT((AO$29-1)/$K98))*$S98*((1+'Inputs &amp; Summary'!$D$7)^AO$29))),(_xlfn.WEIBULL.DIST(AO$29,$L98,$K98,FALSE)*$S98*((1+'Inputs &amp; Summary'!$D$7)^AO$29))),IF($M98=Lists!$H$3,IF($K98&lt;1,((($R98*(1-$E98)+$Q98*(1-$F98))/$K98)*((1+'Inputs &amp; Summary'!$D$7)^AO$29)),((INT(AO$29/$K98)-INT((AO$29-1)/$K98))*($R98*(1-$E98)+$Q98*(1-$F98))*((1+'Inputs &amp; Summary'!$D$7)^AO$29))),((_xlfn.WEIBULL.DIST(AO$29,$L98,$K98,FALSE)*($R98*(1-$E98)+$Q98*(1-$F98))*((1+'Inputs &amp; Summary'!$D$7)^AO$29))))))</f>
        <v>0</v>
      </c>
      <c r="AP98" s="114">
        <f>$D98*IF(AP$29&gt;'Inputs &amp; Summary'!$D$5,0,IF(AP$29&gt;VLOOKUP($G98,Lists!$J$17:$K$21,2),IF($M98=Lists!$H$3,IF($K98&lt;1,(($S98/$K98)*((1+'Inputs &amp; Summary'!$D$7)^AP$29)),((INT(AP$29/$K98)-INT((AP$29-1)/$K98))*$S98*((1+'Inputs &amp; Summary'!$D$7)^AP$29))),(_xlfn.WEIBULL.DIST(AP$29,$L98,$K98,FALSE)*$S98*((1+'Inputs &amp; Summary'!$D$7)^AP$29))),IF($M98=Lists!$H$3,IF($K98&lt;1,((($R98*(1-$E98)+$Q98*(1-$F98))/$K98)*((1+'Inputs &amp; Summary'!$D$7)^AP$29)),((INT(AP$29/$K98)-INT((AP$29-1)/$K98))*($R98*(1-$E98)+$Q98*(1-$F98))*((1+'Inputs &amp; Summary'!$D$7)^AP$29))),((_xlfn.WEIBULL.DIST(AP$29,$L98,$K98,FALSE)*($R98*(1-$E98)+$Q98*(1-$F98))*((1+'Inputs &amp; Summary'!$D$7)^AP$29))))))</f>
        <v>0</v>
      </c>
      <c r="AQ98" s="114">
        <f>$D98*IF(AQ$29&gt;'Inputs &amp; Summary'!$D$5,0,IF(AQ$29&gt;VLOOKUP($G98,Lists!$J$17:$K$21,2),IF($M98=Lists!$H$3,IF($K98&lt;1,(($S98/$K98)*((1+'Inputs &amp; Summary'!$D$7)^AQ$29)),((INT(AQ$29/$K98)-INT((AQ$29-1)/$K98))*$S98*((1+'Inputs &amp; Summary'!$D$7)^AQ$29))),(_xlfn.WEIBULL.DIST(AQ$29,$L98,$K98,FALSE)*$S98*((1+'Inputs &amp; Summary'!$D$7)^AQ$29))),IF($M98=Lists!$H$3,IF($K98&lt;1,((($R98*(1-$E98)+$Q98*(1-$F98))/$K98)*((1+'Inputs &amp; Summary'!$D$7)^AQ$29)),((INT(AQ$29/$K98)-INT((AQ$29-1)/$K98))*($R98*(1-$E98)+$Q98*(1-$F98))*((1+'Inputs &amp; Summary'!$D$7)^AQ$29))),((_xlfn.WEIBULL.DIST(AQ$29,$L98,$K98,FALSE)*($R98*(1-$E98)+$Q98*(1-$F98))*((1+'Inputs &amp; Summary'!$D$7)^AQ$29))))))</f>
        <v>0</v>
      </c>
      <c r="AR98" s="114">
        <f>$D98*IF(AR$29&gt;'Inputs &amp; Summary'!$D$5,0,IF(AR$29&gt;VLOOKUP($G98,Lists!$J$17:$K$21,2),IF($M98=Lists!$H$3,IF($K98&lt;1,(($S98/$K98)*((1+'Inputs &amp; Summary'!$D$7)^AR$29)),((INT(AR$29/$K98)-INT((AR$29-1)/$K98))*$S98*((1+'Inputs &amp; Summary'!$D$7)^AR$29))),(_xlfn.WEIBULL.DIST(AR$29,$L98,$K98,FALSE)*$S98*((1+'Inputs &amp; Summary'!$D$7)^AR$29))),IF($M98=Lists!$H$3,IF($K98&lt;1,((($R98*(1-$E98)+$Q98*(1-$F98))/$K98)*((1+'Inputs &amp; Summary'!$D$7)^AR$29)),((INT(AR$29/$K98)-INT((AR$29-1)/$K98))*($R98*(1-$E98)+$Q98*(1-$F98))*((1+'Inputs &amp; Summary'!$D$7)^AR$29))),((_xlfn.WEIBULL.DIST(AR$29,$L98,$K98,FALSE)*($R98*(1-$E98)+$Q98*(1-$F98))*((1+'Inputs &amp; Summary'!$D$7)^AR$29))))))</f>
        <v>0</v>
      </c>
      <c r="AS98" s="114">
        <f>$D98*IF(AS$29&gt;'Inputs &amp; Summary'!$D$5,0,IF(AS$29&gt;VLOOKUP($G98,Lists!$J$17:$K$21,2),IF($M98=Lists!$H$3,IF($K98&lt;1,(($S98/$K98)*((1+'Inputs &amp; Summary'!$D$7)^AS$29)),((INT(AS$29/$K98)-INT((AS$29-1)/$K98))*$S98*((1+'Inputs &amp; Summary'!$D$7)^AS$29))),(_xlfn.WEIBULL.DIST(AS$29,$L98,$K98,FALSE)*$S98*((1+'Inputs &amp; Summary'!$D$7)^AS$29))),IF($M98=Lists!$H$3,IF($K98&lt;1,((($R98*(1-$E98)+$Q98*(1-$F98))/$K98)*((1+'Inputs &amp; Summary'!$D$7)^AS$29)),((INT(AS$29/$K98)-INT((AS$29-1)/$K98))*($R98*(1-$E98)+$Q98*(1-$F98))*((1+'Inputs &amp; Summary'!$D$7)^AS$29))),((_xlfn.WEIBULL.DIST(AS$29,$L98,$K98,FALSE)*($R98*(1-$E98)+$Q98*(1-$F98))*((1+'Inputs &amp; Summary'!$D$7)^AS$29))))))</f>
        <v>0</v>
      </c>
      <c r="AT98" s="114">
        <f>$D98*IF(AT$29&gt;'Inputs &amp; Summary'!$D$5,0,IF(AT$29&gt;VLOOKUP($G98,Lists!$J$17:$K$21,2),IF($M98=Lists!$H$3,IF($K98&lt;1,(($S98/$K98)*((1+'Inputs &amp; Summary'!$D$7)^AT$29)),((INT(AT$29/$K98)-INT((AT$29-1)/$K98))*$S98*((1+'Inputs &amp; Summary'!$D$7)^AT$29))),(_xlfn.WEIBULL.DIST(AT$29,$L98,$K98,FALSE)*$S98*((1+'Inputs &amp; Summary'!$D$7)^AT$29))),IF($M98=Lists!$H$3,IF($K98&lt;1,((($R98*(1-$E98)+$Q98*(1-$F98))/$K98)*((1+'Inputs &amp; Summary'!$D$7)^AT$29)),((INT(AT$29/$K98)-INT((AT$29-1)/$K98))*($R98*(1-$E98)+$Q98*(1-$F98))*((1+'Inputs &amp; Summary'!$D$7)^AT$29))),((_xlfn.WEIBULL.DIST(AT$29,$L98,$K98,FALSE)*($R98*(1-$E98)+$Q98*(1-$F98))*((1+'Inputs &amp; Summary'!$D$7)^AT$29))))))</f>
        <v>0</v>
      </c>
      <c r="AU98" s="114">
        <f>$D98*IF(AU$29&gt;'Inputs &amp; Summary'!$D$5,0,IF(AU$29&gt;VLOOKUP($G98,Lists!$J$17:$K$21,2),IF($M98=Lists!$H$3,IF($K98&lt;1,(($S98/$K98)*((1+'Inputs &amp; Summary'!$D$7)^AU$29)),((INT(AU$29/$K98)-INT((AU$29-1)/$K98))*$S98*((1+'Inputs &amp; Summary'!$D$7)^AU$29))),(_xlfn.WEIBULL.DIST(AU$29,$L98,$K98,FALSE)*$S98*((1+'Inputs &amp; Summary'!$D$7)^AU$29))),IF($M98=Lists!$H$3,IF($K98&lt;1,((($R98*(1-$E98)+$Q98*(1-$F98))/$K98)*((1+'Inputs &amp; Summary'!$D$7)^AU$29)),((INT(AU$29/$K98)-INT((AU$29-1)/$K98))*($R98*(1-$E98)+$Q98*(1-$F98))*((1+'Inputs &amp; Summary'!$D$7)^AU$29))),((_xlfn.WEIBULL.DIST(AU$29,$L98,$K98,FALSE)*($R98*(1-$E98)+$Q98*(1-$F98))*((1+'Inputs &amp; Summary'!$D$7)^AU$29))))))</f>
        <v>0</v>
      </c>
      <c r="AV98" s="114">
        <f>$D98*IF(AV$29&gt;'Inputs &amp; Summary'!$D$5,0,IF(AV$29&gt;VLOOKUP($G98,Lists!$J$17:$K$21,2),IF($M98=Lists!$H$3,IF($K98&lt;1,(($S98/$K98)*((1+'Inputs &amp; Summary'!$D$7)^AV$29)),((INT(AV$29/$K98)-INT((AV$29-1)/$K98))*$S98*((1+'Inputs &amp; Summary'!$D$7)^AV$29))),(_xlfn.WEIBULL.DIST(AV$29,$L98,$K98,FALSE)*$S98*((1+'Inputs &amp; Summary'!$D$7)^AV$29))),IF($M98=Lists!$H$3,IF($K98&lt;1,((($R98*(1-$E98)+$Q98*(1-$F98))/$K98)*((1+'Inputs &amp; Summary'!$D$7)^AV$29)),((INT(AV$29/$K98)-INT((AV$29-1)/$K98))*($R98*(1-$E98)+$Q98*(1-$F98))*((1+'Inputs &amp; Summary'!$D$7)^AV$29))),((_xlfn.WEIBULL.DIST(AV$29,$L98,$K98,FALSE)*($R98*(1-$E98)+$Q98*(1-$F98))*((1+'Inputs &amp; Summary'!$D$7)^AV$29))))))</f>
        <v>0</v>
      </c>
      <c r="AW98" s="114">
        <f>$D98*IF(AW$29&gt;'Inputs &amp; Summary'!$D$5,0,IF(AW$29&gt;VLOOKUP($G98,Lists!$J$17:$K$21,2),IF($M98=Lists!$H$3,IF($K98&lt;1,(($S98/$K98)*((1+'Inputs &amp; Summary'!$D$7)^AW$29)),((INT(AW$29/$K98)-INT((AW$29-1)/$K98))*$S98*((1+'Inputs &amp; Summary'!$D$7)^AW$29))),(_xlfn.WEIBULL.DIST(AW$29,$L98,$K98,FALSE)*$S98*((1+'Inputs &amp; Summary'!$D$7)^AW$29))),IF($M98=Lists!$H$3,IF($K98&lt;1,((($R98*(1-$E98)+$Q98*(1-$F98))/$K98)*((1+'Inputs &amp; Summary'!$D$7)^AW$29)),((INT(AW$29/$K98)-INT((AW$29-1)/$K98))*($R98*(1-$E98)+$Q98*(1-$F98))*((1+'Inputs &amp; Summary'!$D$7)^AW$29))),((_xlfn.WEIBULL.DIST(AW$29,$L98,$K98,FALSE)*($R98*(1-$E98)+$Q98*(1-$F98))*((1+'Inputs &amp; Summary'!$D$7)^AW$29))))))</f>
        <v>0</v>
      </c>
      <c r="AX98" s="114">
        <f>$D98*IF(AX$29&gt;'Inputs &amp; Summary'!$D$5,0,IF(AX$29&gt;VLOOKUP($G98,Lists!$J$17:$K$21,2),IF($M98=Lists!$H$3,IF($K98&lt;1,(($S98/$K98)*((1+'Inputs &amp; Summary'!$D$7)^AX$29)),((INT(AX$29/$K98)-INT((AX$29-1)/$K98))*$S98*((1+'Inputs &amp; Summary'!$D$7)^AX$29))),(_xlfn.WEIBULL.DIST(AX$29,$L98,$K98,FALSE)*$S98*((1+'Inputs &amp; Summary'!$D$7)^AX$29))),IF($M98=Lists!$H$3,IF($K98&lt;1,((($R98*(1-$E98)+$Q98*(1-$F98))/$K98)*((1+'Inputs &amp; Summary'!$D$7)^AX$29)),((INT(AX$29/$K98)-INT((AX$29-1)/$K98))*($R98*(1-$E98)+$Q98*(1-$F98))*((1+'Inputs &amp; Summary'!$D$7)^AX$29))),((_xlfn.WEIBULL.DIST(AX$29,$L98,$K98,FALSE)*($R98*(1-$E98)+$Q98*(1-$F98))*((1+'Inputs &amp; Summary'!$D$7)^AX$29))))))</f>
        <v>0</v>
      </c>
      <c r="AY98" s="114">
        <f>$D98*IF(AY$29&gt;'Inputs &amp; Summary'!$D$5,0,IF(AY$29&gt;VLOOKUP($G98,Lists!$J$17:$K$21,2),IF($M98=Lists!$H$3,IF($K98&lt;1,(($S98/$K98)*((1+'Inputs &amp; Summary'!$D$7)^AY$29)),((INT(AY$29/$K98)-INT((AY$29-1)/$K98))*$S98*((1+'Inputs &amp; Summary'!$D$7)^AY$29))),(_xlfn.WEIBULL.DIST(AY$29,$L98,$K98,FALSE)*$S98*((1+'Inputs &amp; Summary'!$D$7)^AY$29))),IF($M98=Lists!$H$3,IF($K98&lt;1,((($R98*(1-$E98)+$Q98*(1-$F98))/$K98)*((1+'Inputs &amp; Summary'!$D$7)^AY$29)),((INT(AY$29/$K98)-INT((AY$29-1)/$K98))*($R98*(1-$E98)+$Q98*(1-$F98))*((1+'Inputs &amp; Summary'!$D$7)^AY$29))),((_xlfn.WEIBULL.DIST(AY$29,$L98,$K98,FALSE)*($R98*(1-$E98)+$Q98*(1-$F98))*((1+'Inputs &amp; Summary'!$D$7)^AY$29))))))</f>
        <v>0</v>
      </c>
      <c r="AZ98" s="114">
        <f>$D98*IF(AZ$29&gt;'Inputs &amp; Summary'!$D$5,0,IF(AZ$29&gt;VLOOKUP($G98,Lists!$J$17:$K$21,2),IF($M98=Lists!$H$3,IF($K98&lt;1,(($S98/$K98)*((1+'Inputs &amp; Summary'!$D$7)^AZ$29)),((INT(AZ$29/$K98)-INT((AZ$29-1)/$K98))*$S98*((1+'Inputs &amp; Summary'!$D$7)^AZ$29))),(_xlfn.WEIBULL.DIST(AZ$29,$L98,$K98,FALSE)*$S98*((1+'Inputs &amp; Summary'!$D$7)^AZ$29))),IF($M98=Lists!$H$3,IF($K98&lt;1,((($R98*(1-$E98)+$Q98*(1-$F98))/$K98)*((1+'Inputs &amp; Summary'!$D$7)^AZ$29)),((INT(AZ$29/$K98)-INT((AZ$29-1)/$K98))*($R98*(1-$E98)+$Q98*(1-$F98))*((1+'Inputs &amp; Summary'!$D$7)^AZ$29))),((_xlfn.WEIBULL.DIST(AZ$29,$L98,$K98,FALSE)*($R98*(1-$E98)+$Q98*(1-$F98))*((1+'Inputs &amp; Summary'!$D$7)^AZ$29))))))</f>
        <v>0</v>
      </c>
      <c r="BA98" s="114">
        <f>$D98*IF(BA$29&gt;'Inputs &amp; Summary'!$D$5,0,IF(BA$29&gt;VLOOKUP($G98,Lists!$J$17:$K$21,2),IF($M98=Lists!$H$3,IF($K98&lt;1,(($S98/$K98)*((1+'Inputs &amp; Summary'!$D$7)^BA$29)),((INT(BA$29/$K98)-INT((BA$29-1)/$K98))*$S98*((1+'Inputs &amp; Summary'!$D$7)^BA$29))),(_xlfn.WEIBULL.DIST(BA$29,$L98,$K98,FALSE)*$S98*((1+'Inputs &amp; Summary'!$D$7)^BA$29))),IF($M98=Lists!$H$3,IF($K98&lt;1,((($R98*(1-$E98)+$Q98*(1-$F98))/$K98)*((1+'Inputs &amp; Summary'!$D$7)^BA$29)),((INT(BA$29/$K98)-INT((BA$29-1)/$K98))*($R98*(1-$E98)+$Q98*(1-$F98))*((1+'Inputs &amp; Summary'!$D$7)^BA$29))),((_xlfn.WEIBULL.DIST(BA$29,$L98,$K98,FALSE)*($R98*(1-$E98)+$Q98*(1-$F98))*((1+'Inputs &amp; Summary'!$D$7)^BA$29))))))</f>
        <v>0</v>
      </c>
      <c r="BB98" s="114">
        <f>$D98*IF(BB$29&gt;'Inputs &amp; Summary'!$D$5,0,IF(BB$29&gt;VLOOKUP($G98,Lists!$J$17:$K$21,2),IF($M98=Lists!$H$3,IF($K98&lt;1,(($S98/$K98)*((1+'Inputs &amp; Summary'!$D$7)^BB$29)),((INT(BB$29/$K98)-INT((BB$29-1)/$K98))*$S98*((1+'Inputs &amp; Summary'!$D$7)^BB$29))),(_xlfn.WEIBULL.DIST(BB$29,$L98,$K98,FALSE)*$S98*((1+'Inputs &amp; Summary'!$D$7)^BB$29))),IF($M98=Lists!$H$3,IF($K98&lt;1,((($R98*(1-$E98)+$Q98*(1-$F98))/$K98)*((1+'Inputs &amp; Summary'!$D$7)^BB$29)),((INT(BB$29/$K98)-INT((BB$29-1)/$K98))*($R98*(1-$E98)+$Q98*(1-$F98))*((1+'Inputs &amp; Summary'!$D$7)^BB$29))),((_xlfn.WEIBULL.DIST(BB$29,$L98,$K98,FALSE)*($R98*(1-$E98)+$Q98*(1-$F98))*((1+'Inputs &amp; Summary'!$D$7)^BB$29))))))</f>
        <v>0</v>
      </c>
      <c r="BC98" s="114">
        <f>$D98*IF(BC$29&gt;'Inputs &amp; Summary'!$D$5,0,IF(BC$29&gt;VLOOKUP($G98,Lists!$J$17:$K$21,2),IF($M98=Lists!$H$3,IF($K98&lt;1,(($S98/$K98)*((1+'Inputs &amp; Summary'!$D$7)^BC$29)),((INT(BC$29/$K98)-INT((BC$29-1)/$K98))*$S98*((1+'Inputs &amp; Summary'!$D$7)^BC$29))),(_xlfn.WEIBULL.DIST(BC$29,$L98,$K98,FALSE)*$S98*((1+'Inputs &amp; Summary'!$D$7)^BC$29))),IF($M98=Lists!$H$3,IF($K98&lt;1,((($R98*(1-$E98)+$Q98*(1-$F98))/$K98)*((1+'Inputs &amp; Summary'!$D$7)^BC$29)),((INT(BC$29/$K98)-INT((BC$29-1)/$K98))*($R98*(1-$E98)+$Q98*(1-$F98))*((1+'Inputs &amp; Summary'!$D$7)^BC$29))),((_xlfn.WEIBULL.DIST(BC$29,$L98,$K98,FALSE)*($R98*(1-$E98)+$Q98*(1-$F98))*((1+'Inputs &amp; Summary'!$D$7)^BC$29))))))</f>
        <v>0</v>
      </c>
      <c r="BD98" s="114">
        <f>$D98*IF(BD$29&gt;'Inputs &amp; Summary'!$D$5,0,IF(BD$29&gt;VLOOKUP($G98,Lists!$J$17:$K$21,2),IF($M98=Lists!$H$3,IF($K98&lt;1,(($S98/$K98)*((1+'Inputs &amp; Summary'!$D$7)^BD$29)),((INT(BD$29/$K98)-INT((BD$29-1)/$K98))*$S98*((1+'Inputs &amp; Summary'!$D$7)^BD$29))),(_xlfn.WEIBULL.DIST(BD$29,$L98,$K98,FALSE)*$S98*((1+'Inputs &amp; Summary'!$D$7)^BD$29))),IF($M98=Lists!$H$3,IF($K98&lt;1,((($R98*(1-$E98)+$Q98*(1-$F98))/$K98)*((1+'Inputs &amp; Summary'!$D$7)^BD$29)),((INT(BD$29/$K98)-INT((BD$29-1)/$K98))*($R98*(1-$E98)+$Q98*(1-$F98))*((1+'Inputs &amp; Summary'!$D$7)^BD$29))),((_xlfn.WEIBULL.DIST(BD$29,$L98,$K98,FALSE)*($R98*(1-$E98)+$Q98*(1-$F98))*((1+'Inputs &amp; Summary'!$D$7)^BD$29))))))</f>
        <v>0</v>
      </c>
      <c r="BE98" s="114">
        <f>$D98*IF(BE$29&gt;'Inputs &amp; Summary'!$D$5,0,IF(BE$29&gt;VLOOKUP($G98,Lists!$J$17:$K$21,2),IF($M98=Lists!$H$3,IF($K98&lt;1,(($S98/$K98)*((1+'Inputs &amp; Summary'!$D$7)^BE$29)),((INT(BE$29/$K98)-INT((BE$29-1)/$K98))*$S98*((1+'Inputs &amp; Summary'!$D$7)^BE$29))),(_xlfn.WEIBULL.DIST(BE$29,$L98,$K98,FALSE)*$S98*((1+'Inputs &amp; Summary'!$D$7)^BE$29))),IF($M98=Lists!$H$3,IF($K98&lt;1,((($R98*(1-$E98)+$Q98*(1-$F98))/$K98)*((1+'Inputs &amp; Summary'!$D$7)^BE$29)),((INT(BE$29/$K98)-INT((BE$29-1)/$K98))*($R98*(1-$E98)+$Q98*(1-$F98))*((1+'Inputs &amp; Summary'!$D$7)^BE$29))),((_xlfn.WEIBULL.DIST(BE$29,$L98,$K98,FALSE)*($R98*(1-$E98)+$Q98*(1-$F98))*((1+'Inputs &amp; Summary'!$D$7)^BE$29))))))</f>
        <v>0</v>
      </c>
      <c r="BF98" s="114">
        <f>$D98*IF(BF$29&gt;'Inputs &amp; Summary'!$D$5,0,IF(BF$29&gt;VLOOKUP($G98,Lists!$J$17:$K$21,2),IF($M98=Lists!$H$3,IF($K98&lt;1,(($S98/$K98)*((1+'Inputs &amp; Summary'!$D$7)^BF$29)),((INT(BF$29/$K98)-INT((BF$29-1)/$K98))*$S98*((1+'Inputs &amp; Summary'!$D$7)^BF$29))),(_xlfn.WEIBULL.DIST(BF$29,$L98,$K98,FALSE)*$S98*((1+'Inputs &amp; Summary'!$D$7)^BF$29))),IF($M98=Lists!$H$3,IF($K98&lt;1,((($R98*(1-$E98)+$Q98*(1-$F98))/$K98)*((1+'Inputs &amp; Summary'!$D$7)^BF$29)),((INT(BF$29/$K98)-INT((BF$29-1)/$K98))*($R98*(1-$E98)+$Q98*(1-$F98))*((1+'Inputs &amp; Summary'!$D$7)^BF$29))),((_xlfn.WEIBULL.DIST(BF$29,$L98,$K98,FALSE)*($R98*(1-$E98)+$Q98*(1-$F98))*((1+'Inputs &amp; Summary'!$D$7)^BF$29))))))</f>
        <v>0</v>
      </c>
      <c r="BG98" s="114">
        <f>$D98*IF(BG$29&gt;'Inputs &amp; Summary'!$D$5,0,IF(BG$29&gt;VLOOKUP($G98,Lists!$J$17:$K$21,2),IF($M98=Lists!$H$3,IF($K98&lt;1,(($S98/$K98)*((1+'Inputs &amp; Summary'!$D$7)^BG$29)),((INT(BG$29/$K98)-INT((BG$29-1)/$K98))*$S98*((1+'Inputs &amp; Summary'!$D$7)^BG$29))),(_xlfn.WEIBULL.DIST(BG$29,$L98,$K98,FALSE)*$S98*((1+'Inputs &amp; Summary'!$D$7)^BG$29))),IF($M98=Lists!$H$3,IF($K98&lt;1,((($R98*(1-$E98)+$Q98*(1-$F98))/$K98)*((1+'Inputs &amp; Summary'!$D$7)^BG$29)),((INT(BG$29/$K98)-INT((BG$29-1)/$K98))*($R98*(1-$E98)+$Q98*(1-$F98))*((1+'Inputs &amp; Summary'!$D$7)^BG$29))),((_xlfn.WEIBULL.DIST(BG$29,$L98,$K98,FALSE)*($R98*(1-$E98)+$Q98*(1-$F98))*((1+'Inputs &amp; Summary'!$D$7)^BG$29))))))</f>
        <v>0</v>
      </c>
      <c r="BH98" s="114">
        <f>$D98*IF(BH$29&gt;'Inputs &amp; Summary'!$D$5,0,IF(BH$29&gt;VLOOKUP($G98,Lists!$J$17:$K$21,2),IF($M98=Lists!$H$3,IF($K98&lt;1,(($S98/$K98)*((1+'Inputs &amp; Summary'!$D$7)^BH$29)),((INT(BH$29/$K98)-INT((BH$29-1)/$K98))*$S98*((1+'Inputs &amp; Summary'!$D$7)^BH$29))),(_xlfn.WEIBULL.DIST(BH$29,$L98,$K98,FALSE)*$S98*((1+'Inputs &amp; Summary'!$D$7)^BH$29))),IF($M98=Lists!$H$3,IF($K98&lt;1,((($R98*(1-$E98)+$Q98*(1-$F98))/$K98)*((1+'Inputs &amp; Summary'!$D$7)^BH$29)),((INT(BH$29/$K98)-INT((BH$29-1)/$K98))*($R98*(1-$E98)+$Q98*(1-$F98))*((1+'Inputs &amp; Summary'!$D$7)^BH$29))),((_xlfn.WEIBULL.DIST(BH$29,$L98,$K98,FALSE)*($R98*(1-$E98)+$Q98*(1-$F98))*((1+'Inputs &amp; Summary'!$D$7)^BH$29))))))</f>
        <v>0</v>
      </c>
      <c r="BI98" s="114">
        <f>$D98*IF(BI$29&gt;'Inputs &amp; Summary'!$D$5,0,IF(BI$29&gt;VLOOKUP($G98,Lists!$J$17:$K$21,2),IF($M98=Lists!$H$3,IF($K98&lt;1,(($S98/$K98)*((1+'Inputs &amp; Summary'!$D$7)^BI$29)),((INT(BI$29/$K98)-INT((BI$29-1)/$K98))*$S98*((1+'Inputs &amp; Summary'!$D$7)^BI$29))),(_xlfn.WEIBULL.DIST(BI$29,$L98,$K98,FALSE)*$S98*((1+'Inputs &amp; Summary'!$D$7)^BI$29))),IF($M98=Lists!$H$3,IF($K98&lt;1,((($R98*(1-$E98)+$Q98*(1-$F98))/$K98)*((1+'Inputs &amp; Summary'!$D$7)^BI$29)),((INT(BI$29/$K98)-INT((BI$29-1)/$K98))*($R98*(1-$E98)+$Q98*(1-$F98))*((1+'Inputs &amp; Summary'!$D$7)^BI$29))),((_xlfn.WEIBULL.DIST(BI$29,$L98,$K98,FALSE)*($R98*(1-$E98)+$Q98*(1-$F98))*((1+'Inputs &amp; Summary'!$D$7)^BI$29))))))</f>
        <v>0</v>
      </c>
      <c r="BJ98" s="114">
        <f>$D98*IF(BJ$29&gt;'Inputs &amp; Summary'!$D$5,0,IF(BJ$29&gt;VLOOKUP($G98,Lists!$J$17:$K$21,2),IF($M98=Lists!$H$3,IF($K98&lt;1,(($S98/$K98)*((1+'Inputs &amp; Summary'!$D$7)^BJ$29)),((INT(BJ$29/$K98)-INT((BJ$29-1)/$K98))*$S98*((1+'Inputs &amp; Summary'!$D$7)^BJ$29))),(_xlfn.WEIBULL.DIST(BJ$29,$L98,$K98,FALSE)*$S98*((1+'Inputs &amp; Summary'!$D$7)^BJ$29))),IF($M98=Lists!$H$3,IF($K98&lt;1,((($R98*(1-$E98)+$Q98*(1-$F98))/$K98)*((1+'Inputs &amp; Summary'!$D$7)^BJ$29)),((INT(BJ$29/$K98)-INT((BJ$29-1)/$K98))*($R98*(1-$E98)+$Q98*(1-$F98))*((1+'Inputs &amp; Summary'!$D$7)^BJ$29))),((_xlfn.WEIBULL.DIST(BJ$29,$L98,$K98,FALSE)*($R98*(1-$E98)+$Q98*(1-$F98))*((1+'Inputs &amp; Summary'!$D$7)^BJ$29))))))</f>
        <v>0</v>
      </c>
      <c r="BK98" s="114">
        <f>$D98*IF(BK$29&gt;'Inputs &amp; Summary'!$D$5,0,IF(BK$29&gt;VLOOKUP($G98,Lists!$J$17:$K$21,2),IF($M98=Lists!$H$3,IF($K98&lt;1,(($S98/$K98)*((1+'Inputs &amp; Summary'!$D$7)^BK$29)),((INT(BK$29/$K98)-INT((BK$29-1)/$K98))*$S98*((1+'Inputs &amp; Summary'!$D$7)^BK$29))),(_xlfn.WEIBULL.DIST(BK$29,$L98,$K98,FALSE)*$S98*((1+'Inputs &amp; Summary'!$D$7)^BK$29))),IF($M98=Lists!$H$3,IF($K98&lt;1,((($R98*(1-$E98)+$Q98*(1-$F98))/$K98)*((1+'Inputs &amp; Summary'!$D$7)^BK$29)),((INT(BK$29/$K98)-INT((BK$29-1)/$K98))*($R98*(1-$E98)+$Q98*(1-$F98))*((1+'Inputs &amp; Summary'!$D$7)^BK$29))),((_xlfn.WEIBULL.DIST(BK$29,$L98,$K98,FALSE)*($R98*(1-$E98)+$Q98*(1-$F98))*((1+'Inputs &amp; Summary'!$D$7)^BK$29))))))</f>
        <v>0</v>
      </c>
      <c r="BL98" s="114">
        <f>$D98*IF(BL$29&gt;'Inputs &amp; Summary'!$D$5,0,IF(BL$29&gt;VLOOKUP($G98,Lists!$J$17:$K$21,2),IF($M98=Lists!$H$3,IF($K98&lt;1,(($S98/$K98)*((1+'Inputs &amp; Summary'!$D$7)^BL$29)),((INT(BL$29/$K98)-INT((BL$29-1)/$K98))*$S98*((1+'Inputs &amp; Summary'!$D$7)^BL$29))),(_xlfn.WEIBULL.DIST(BL$29,$L98,$K98,FALSE)*$S98*((1+'Inputs &amp; Summary'!$D$7)^BL$29))),IF($M98=Lists!$H$3,IF($K98&lt;1,((($R98*(1-$E98)+$Q98*(1-$F98))/$K98)*((1+'Inputs &amp; Summary'!$D$7)^BL$29)),((INT(BL$29/$K98)-INT((BL$29-1)/$K98))*($R98*(1-$E98)+$Q98*(1-$F98))*((1+'Inputs &amp; Summary'!$D$7)^BL$29))),((_xlfn.WEIBULL.DIST(BL$29,$L98,$K98,FALSE)*($R98*(1-$E98)+$Q98*(1-$F98))*((1+'Inputs &amp; Summary'!$D$7)^BL$29))))))</f>
        <v>0</v>
      </c>
    </row>
    <row r="99" spans="1:64" s="1" customFormat="1" x14ac:dyDescent="0.3">
      <c r="A99" s="79" t="s">
        <v>211</v>
      </c>
      <c r="B99" s="33" t="s">
        <v>152</v>
      </c>
      <c r="C99" s="33" t="s">
        <v>17</v>
      </c>
      <c r="D99" s="68">
        <v>0</v>
      </c>
      <c r="E99" s="68">
        <v>1</v>
      </c>
      <c r="F99" s="68">
        <v>1</v>
      </c>
      <c r="G99" s="213" t="s">
        <v>17</v>
      </c>
      <c r="H99" s="34" t="s">
        <v>288</v>
      </c>
      <c r="I99" s="34" t="s">
        <v>99</v>
      </c>
      <c r="J99" s="33">
        <f>VLOOKUP(I99,'Labor Rates'!$A$1:$B$16,2)</f>
        <v>24.03846153846154</v>
      </c>
      <c r="K99" s="35">
        <v>20</v>
      </c>
      <c r="L99" s="35">
        <v>1</v>
      </c>
      <c r="M99" s="36" t="s">
        <v>249</v>
      </c>
      <c r="N99" s="84">
        <f>'Inputs &amp; Summary'!$D$30</f>
        <v>1</v>
      </c>
      <c r="O99" s="35">
        <v>1</v>
      </c>
      <c r="P99" s="5">
        <v>120</v>
      </c>
      <c r="Q99" s="73">
        <f t="shared" si="16"/>
        <v>24.03846153846154</v>
      </c>
      <c r="R99" s="73">
        <f t="shared" si="17"/>
        <v>120</v>
      </c>
      <c r="S99" s="74">
        <f t="shared" si="18"/>
        <v>0</v>
      </c>
      <c r="T99" s="88"/>
      <c r="U99" s="80"/>
      <c r="V99" s="87">
        <f t="shared" si="19"/>
        <v>0</v>
      </c>
      <c r="W99" s="87">
        <f>NPV('Inputs &amp; Summary'!$D$6,Y99:BL99)</f>
        <v>0</v>
      </c>
      <c r="X99" s="90">
        <f t="shared" si="20"/>
        <v>0</v>
      </c>
      <c r="Y99" s="114">
        <f>$D99*IF(Y$29&gt;'Inputs &amp; Summary'!$D$5,0,IF(Y$29&gt;VLOOKUP($G99,Lists!$J$17:$K$21,2),IF($M99=Lists!$H$3,IF($K99&lt;1,(($S99/$K99)*((1+'Inputs &amp; Summary'!$D$7)^Y$29)),((INT(Y$29/$K99)-INT((Y$29-1)/$K99))*$S99*((1+'Inputs &amp; Summary'!$D$7)^Y$29))),(_xlfn.WEIBULL.DIST(Y$29,$L99,$K99,FALSE)*$S99*((1+'Inputs &amp; Summary'!$D$7)^Y$29))),IF($M99=Lists!$H$3,IF($K99&lt;1,((($R99*(1-$E99)+$Q99*(1-$F99))/$K99)*((1+'Inputs &amp; Summary'!$D$7)^Y$29)),((INT(Y$29/$K99)-INT((Y$29-1)/$K99))*($R99*(1-$E99)+$Q99*(1-$F99))*((1+'Inputs &amp; Summary'!$D$7)^Y$29))),((_xlfn.WEIBULL.DIST(Y$29,$L99,$K99,FALSE)*($R99*(1-$E99)+$Q99*(1-$F99))*((1+'Inputs &amp; Summary'!$D$7)^Y$29))))))</f>
        <v>0</v>
      </c>
      <c r="Z99" s="114">
        <f>$D99*IF(Z$29&gt;'Inputs &amp; Summary'!$D$5,0,IF(Z$29&gt;VLOOKUP($G99,Lists!$J$17:$K$21,2),IF($M99=Lists!$H$3,IF($K99&lt;1,(($S99/$K99)*((1+'Inputs &amp; Summary'!$D$7)^Z$29)),((INT(Z$29/$K99)-INT((Z$29-1)/$K99))*$S99*((1+'Inputs &amp; Summary'!$D$7)^Z$29))),(_xlfn.WEIBULL.DIST(Z$29,$L99,$K99,FALSE)*$S99*((1+'Inputs &amp; Summary'!$D$7)^Z$29))),IF($M99=Lists!$H$3,IF($K99&lt;1,((($R99*(1-$E99)+$Q99*(1-$F99))/$K99)*((1+'Inputs &amp; Summary'!$D$7)^Z$29)),((INT(Z$29/$K99)-INT((Z$29-1)/$K99))*($R99*(1-$E99)+$Q99*(1-$F99))*((1+'Inputs &amp; Summary'!$D$7)^Z$29))),((_xlfn.WEIBULL.DIST(Z$29,$L99,$K99,FALSE)*($R99*(1-$E99)+$Q99*(1-$F99))*((1+'Inputs &amp; Summary'!$D$7)^Z$29))))))</f>
        <v>0</v>
      </c>
      <c r="AA99" s="114">
        <f>$D99*IF(AA$29&gt;'Inputs &amp; Summary'!$D$5,0,IF(AA$29&gt;VLOOKUP($G99,Lists!$J$17:$K$21,2),IF($M99=Lists!$H$3,IF($K99&lt;1,(($S99/$K99)*((1+'Inputs &amp; Summary'!$D$7)^AA$29)),((INT(AA$29/$K99)-INT((AA$29-1)/$K99))*$S99*((1+'Inputs &amp; Summary'!$D$7)^AA$29))),(_xlfn.WEIBULL.DIST(AA$29,$L99,$K99,FALSE)*$S99*((1+'Inputs &amp; Summary'!$D$7)^AA$29))),IF($M99=Lists!$H$3,IF($K99&lt;1,((($R99*(1-$E99)+$Q99*(1-$F99))/$K99)*((1+'Inputs &amp; Summary'!$D$7)^AA$29)),((INT(AA$29/$K99)-INT((AA$29-1)/$K99))*($R99*(1-$E99)+$Q99*(1-$F99))*((1+'Inputs &amp; Summary'!$D$7)^AA$29))),((_xlfn.WEIBULL.DIST(AA$29,$L99,$K99,FALSE)*($R99*(1-$E99)+$Q99*(1-$F99))*((1+'Inputs &amp; Summary'!$D$7)^AA$29))))))</f>
        <v>0</v>
      </c>
      <c r="AB99" s="114">
        <f>$D99*IF(AB$29&gt;'Inputs &amp; Summary'!$D$5,0,IF(AB$29&gt;VLOOKUP($G99,Lists!$J$17:$K$21,2),IF($M99=Lists!$H$3,IF($K99&lt;1,(($S99/$K99)*((1+'Inputs &amp; Summary'!$D$7)^AB$29)),((INT(AB$29/$K99)-INT((AB$29-1)/$K99))*$S99*((1+'Inputs &amp; Summary'!$D$7)^AB$29))),(_xlfn.WEIBULL.DIST(AB$29,$L99,$K99,FALSE)*$S99*((1+'Inputs &amp; Summary'!$D$7)^AB$29))),IF($M99=Lists!$H$3,IF($K99&lt;1,((($R99*(1-$E99)+$Q99*(1-$F99))/$K99)*((1+'Inputs &amp; Summary'!$D$7)^AB$29)),((INT(AB$29/$K99)-INT((AB$29-1)/$K99))*($R99*(1-$E99)+$Q99*(1-$F99))*((1+'Inputs &amp; Summary'!$D$7)^AB$29))),((_xlfn.WEIBULL.DIST(AB$29,$L99,$K99,FALSE)*($R99*(1-$E99)+$Q99*(1-$F99))*((1+'Inputs &amp; Summary'!$D$7)^AB$29))))))</f>
        <v>0</v>
      </c>
      <c r="AC99" s="114">
        <f>$D99*IF(AC$29&gt;'Inputs &amp; Summary'!$D$5,0,IF(AC$29&gt;VLOOKUP($G99,Lists!$J$17:$K$21,2),IF($M99=Lists!$H$3,IF($K99&lt;1,(($S99/$K99)*((1+'Inputs &amp; Summary'!$D$7)^AC$29)),((INT(AC$29/$K99)-INT((AC$29-1)/$K99))*$S99*((1+'Inputs &amp; Summary'!$D$7)^AC$29))),(_xlfn.WEIBULL.DIST(AC$29,$L99,$K99,FALSE)*$S99*((1+'Inputs &amp; Summary'!$D$7)^AC$29))),IF($M99=Lists!$H$3,IF($K99&lt;1,((($R99*(1-$E99)+$Q99*(1-$F99))/$K99)*((1+'Inputs &amp; Summary'!$D$7)^AC$29)),((INT(AC$29/$K99)-INT((AC$29-1)/$K99))*($R99*(1-$E99)+$Q99*(1-$F99))*((1+'Inputs &amp; Summary'!$D$7)^AC$29))),((_xlfn.WEIBULL.DIST(AC$29,$L99,$K99,FALSE)*($R99*(1-$E99)+$Q99*(1-$F99))*((1+'Inputs &amp; Summary'!$D$7)^AC$29))))))</f>
        <v>0</v>
      </c>
      <c r="AD99" s="114">
        <f>$D99*IF(AD$29&gt;'Inputs &amp; Summary'!$D$5,0,IF(AD$29&gt;VLOOKUP($G99,Lists!$J$17:$K$21,2),IF($M99=Lists!$H$3,IF($K99&lt;1,(($S99/$K99)*((1+'Inputs &amp; Summary'!$D$7)^AD$29)),((INT(AD$29/$K99)-INT((AD$29-1)/$K99))*$S99*((1+'Inputs &amp; Summary'!$D$7)^AD$29))),(_xlfn.WEIBULL.DIST(AD$29,$L99,$K99,FALSE)*$S99*((1+'Inputs &amp; Summary'!$D$7)^AD$29))),IF($M99=Lists!$H$3,IF($K99&lt;1,((($R99*(1-$E99)+$Q99*(1-$F99))/$K99)*((1+'Inputs &amp; Summary'!$D$7)^AD$29)),((INT(AD$29/$K99)-INT((AD$29-1)/$K99))*($R99*(1-$E99)+$Q99*(1-$F99))*((1+'Inputs &amp; Summary'!$D$7)^AD$29))),((_xlfn.WEIBULL.DIST(AD$29,$L99,$K99,FALSE)*($R99*(1-$E99)+$Q99*(1-$F99))*((1+'Inputs &amp; Summary'!$D$7)^AD$29))))))</f>
        <v>0</v>
      </c>
      <c r="AE99" s="114">
        <f>$D99*IF(AE$29&gt;'Inputs &amp; Summary'!$D$5,0,IF(AE$29&gt;VLOOKUP($G99,Lists!$J$17:$K$21,2),IF($M99=Lists!$H$3,IF($K99&lt;1,(($S99/$K99)*((1+'Inputs &amp; Summary'!$D$7)^AE$29)),((INT(AE$29/$K99)-INT((AE$29-1)/$K99))*$S99*((1+'Inputs &amp; Summary'!$D$7)^AE$29))),(_xlfn.WEIBULL.DIST(AE$29,$L99,$K99,FALSE)*$S99*((1+'Inputs &amp; Summary'!$D$7)^AE$29))),IF($M99=Lists!$H$3,IF($K99&lt;1,((($R99*(1-$E99)+$Q99*(1-$F99))/$K99)*((1+'Inputs &amp; Summary'!$D$7)^AE$29)),((INT(AE$29/$K99)-INT((AE$29-1)/$K99))*($R99*(1-$E99)+$Q99*(1-$F99))*((1+'Inputs &amp; Summary'!$D$7)^AE$29))),((_xlfn.WEIBULL.DIST(AE$29,$L99,$K99,FALSE)*($R99*(1-$E99)+$Q99*(1-$F99))*((1+'Inputs &amp; Summary'!$D$7)^AE$29))))))</f>
        <v>0</v>
      </c>
      <c r="AF99" s="114">
        <f>$D99*IF(AF$29&gt;'Inputs &amp; Summary'!$D$5,0,IF(AF$29&gt;VLOOKUP($G99,Lists!$J$17:$K$21,2),IF($M99=Lists!$H$3,IF($K99&lt;1,(($S99/$K99)*((1+'Inputs &amp; Summary'!$D$7)^AF$29)),((INT(AF$29/$K99)-INT((AF$29-1)/$K99))*$S99*((1+'Inputs &amp; Summary'!$D$7)^AF$29))),(_xlfn.WEIBULL.DIST(AF$29,$L99,$K99,FALSE)*$S99*((1+'Inputs &amp; Summary'!$D$7)^AF$29))),IF($M99=Lists!$H$3,IF($K99&lt;1,((($R99*(1-$E99)+$Q99*(1-$F99))/$K99)*((1+'Inputs &amp; Summary'!$D$7)^AF$29)),((INT(AF$29/$K99)-INT((AF$29-1)/$K99))*($R99*(1-$E99)+$Q99*(1-$F99))*((1+'Inputs &amp; Summary'!$D$7)^AF$29))),((_xlfn.WEIBULL.DIST(AF$29,$L99,$K99,FALSE)*($R99*(1-$E99)+$Q99*(1-$F99))*((1+'Inputs &amp; Summary'!$D$7)^AF$29))))))</f>
        <v>0</v>
      </c>
      <c r="AG99" s="114">
        <f>$D99*IF(AG$29&gt;'Inputs &amp; Summary'!$D$5,0,IF(AG$29&gt;VLOOKUP($G99,Lists!$J$17:$K$21,2),IF($M99=Lists!$H$3,IF($K99&lt;1,(($S99/$K99)*((1+'Inputs &amp; Summary'!$D$7)^AG$29)),((INT(AG$29/$K99)-INT((AG$29-1)/$K99))*$S99*((1+'Inputs &amp; Summary'!$D$7)^AG$29))),(_xlfn.WEIBULL.DIST(AG$29,$L99,$K99,FALSE)*$S99*((1+'Inputs &amp; Summary'!$D$7)^AG$29))),IF($M99=Lists!$H$3,IF($K99&lt;1,((($R99*(1-$E99)+$Q99*(1-$F99))/$K99)*((1+'Inputs &amp; Summary'!$D$7)^AG$29)),((INT(AG$29/$K99)-INT((AG$29-1)/$K99))*($R99*(1-$E99)+$Q99*(1-$F99))*((1+'Inputs &amp; Summary'!$D$7)^AG$29))),((_xlfn.WEIBULL.DIST(AG$29,$L99,$K99,FALSE)*($R99*(1-$E99)+$Q99*(1-$F99))*((1+'Inputs &amp; Summary'!$D$7)^AG$29))))))</f>
        <v>0</v>
      </c>
      <c r="AH99" s="114">
        <f>$D99*IF(AH$29&gt;'Inputs &amp; Summary'!$D$5,0,IF(AH$29&gt;VLOOKUP($G99,Lists!$J$17:$K$21,2),IF($M99=Lists!$H$3,IF($K99&lt;1,(($S99/$K99)*((1+'Inputs &amp; Summary'!$D$7)^AH$29)),((INT(AH$29/$K99)-INT((AH$29-1)/$K99))*$S99*((1+'Inputs &amp; Summary'!$D$7)^AH$29))),(_xlfn.WEIBULL.DIST(AH$29,$L99,$K99,FALSE)*$S99*((1+'Inputs &amp; Summary'!$D$7)^AH$29))),IF($M99=Lists!$H$3,IF($K99&lt;1,((($R99*(1-$E99)+$Q99*(1-$F99))/$K99)*((1+'Inputs &amp; Summary'!$D$7)^AH$29)),((INT(AH$29/$K99)-INT((AH$29-1)/$K99))*($R99*(1-$E99)+$Q99*(1-$F99))*((1+'Inputs &amp; Summary'!$D$7)^AH$29))),((_xlfn.WEIBULL.DIST(AH$29,$L99,$K99,FALSE)*($R99*(1-$E99)+$Q99*(1-$F99))*((1+'Inputs &amp; Summary'!$D$7)^AH$29))))))</f>
        <v>0</v>
      </c>
      <c r="AI99" s="114">
        <f>$D99*IF(AI$29&gt;'Inputs &amp; Summary'!$D$5,0,IF(AI$29&gt;VLOOKUP($G99,Lists!$J$17:$K$21,2),IF($M99=Lists!$H$3,IF($K99&lt;1,(($S99/$K99)*((1+'Inputs &amp; Summary'!$D$7)^AI$29)),((INT(AI$29/$K99)-INT((AI$29-1)/$K99))*$S99*((1+'Inputs &amp; Summary'!$D$7)^AI$29))),(_xlfn.WEIBULL.DIST(AI$29,$L99,$K99,FALSE)*$S99*((1+'Inputs &amp; Summary'!$D$7)^AI$29))),IF($M99=Lists!$H$3,IF($K99&lt;1,((($R99*(1-$E99)+$Q99*(1-$F99))/$K99)*((1+'Inputs &amp; Summary'!$D$7)^AI$29)),((INT(AI$29/$K99)-INT((AI$29-1)/$K99))*($R99*(1-$E99)+$Q99*(1-$F99))*((1+'Inputs &amp; Summary'!$D$7)^AI$29))),((_xlfn.WEIBULL.DIST(AI$29,$L99,$K99,FALSE)*($R99*(1-$E99)+$Q99*(1-$F99))*((1+'Inputs &amp; Summary'!$D$7)^AI$29))))))</f>
        <v>0</v>
      </c>
      <c r="AJ99" s="114">
        <f>$D99*IF(AJ$29&gt;'Inputs &amp; Summary'!$D$5,0,IF(AJ$29&gt;VLOOKUP($G99,Lists!$J$17:$K$21,2),IF($M99=Lists!$H$3,IF($K99&lt;1,(($S99/$K99)*((1+'Inputs &amp; Summary'!$D$7)^AJ$29)),((INT(AJ$29/$K99)-INT((AJ$29-1)/$K99))*$S99*((1+'Inputs &amp; Summary'!$D$7)^AJ$29))),(_xlfn.WEIBULL.DIST(AJ$29,$L99,$K99,FALSE)*$S99*((1+'Inputs &amp; Summary'!$D$7)^AJ$29))),IF($M99=Lists!$H$3,IF($K99&lt;1,((($R99*(1-$E99)+$Q99*(1-$F99))/$K99)*((1+'Inputs &amp; Summary'!$D$7)^AJ$29)),((INT(AJ$29/$K99)-INT((AJ$29-1)/$K99))*($R99*(1-$E99)+$Q99*(1-$F99))*((1+'Inputs &amp; Summary'!$D$7)^AJ$29))),((_xlfn.WEIBULL.DIST(AJ$29,$L99,$K99,FALSE)*($R99*(1-$E99)+$Q99*(1-$F99))*((1+'Inputs &amp; Summary'!$D$7)^AJ$29))))))</f>
        <v>0</v>
      </c>
      <c r="AK99" s="114">
        <f>$D99*IF(AK$29&gt;'Inputs &amp; Summary'!$D$5,0,IF(AK$29&gt;VLOOKUP($G99,Lists!$J$17:$K$21,2),IF($M99=Lists!$H$3,IF($K99&lt;1,(($S99/$K99)*((1+'Inputs &amp; Summary'!$D$7)^AK$29)),((INT(AK$29/$K99)-INT((AK$29-1)/$K99))*$S99*((1+'Inputs &amp; Summary'!$D$7)^AK$29))),(_xlfn.WEIBULL.DIST(AK$29,$L99,$K99,FALSE)*$S99*((1+'Inputs &amp; Summary'!$D$7)^AK$29))),IF($M99=Lists!$H$3,IF($K99&lt;1,((($R99*(1-$E99)+$Q99*(1-$F99))/$K99)*((1+'Inputs &amp; Summary'!$D$7)^AK$29)),((INT(AK$29/$K99)-INT((AK$29-1)/$K99))*($R99*(1-$E99)+$Q99*(1-$F99))*((1+'Inputs &amp; Summary'!$D$7)^AK$29))),((_xlfn.WEIBULL.DIST(AK$29,$L99,$K99,FALSE)*($R99*(1-$E99)+$Q99*(1-$F99))*((1+'Inputs &amp; Summary'!$D$7)^AK$29))))))</f>
        <v>0</v>
      </c>
      <c r="AL99" s="114">
        <f>$D99*IF(AL$29&gt;'Inputs &amp; Summary'!$D$5,0,IF(AL$29&gt;VLOOKUP($G99,Lists!$J$17:$K$21,2),IF($M99=Lists!$H$3,IF($K99&lt;1,(($S99/$K99)*((1+'Inputs &amp; Summary'!$D$7)^AL$29)),((INT(AL$29/$K99)-INT((AL$29-1)/$K99))*$S99*((1+'Inputs &amp; Summary'!$D$7)^AL$29))),(_xlfn.WEIBULL.DIST(AL$29,$L99,$K99,FALSE)*$S99*((1+'Inputs &amp; Summary'!$D$7)^AL$29))),IF($M99=Lists!$H$3,IF($K99&lt;1,((($R99*(1-$E99)+$Q99*(1-$F99))/$K99)*((1+'Inputs &amp; Summary'!$D$7)^AL$29)),((INT(AL$29/$K99)-INT((AL$29-1)/$K99))*($R99*(1-$E99)+$Q99*(1-$F99))*((1+'Inputs &amp; Summary'!$D$7)^AL$29))),((_xlfn.WEIBULL.DIST(AL$29,$L99,$K99,FALSE)*($R99*(1-$E99)+$Q99*(1-$F99))*((1+'Inputs &amp; Summary'!$D$7)^AL$29))))))</f>
        <v>0</v>
      </c>
      <c r="AM99" s="114">
        <f>$D99*IF(AM$29&gt;'Inputs &amp; Summary'!$D$5,0,IF(AM$29&gt;VLOOKUP($G99,Lists!$J$17:$K$21,2),IF($M99=Lists!$H$3,IF($K99&lt;1,(($S99/$K99)*((1+'Inputs &amp; Summary'!$D$7)^AM$29)),((INT(AM$29/$K99)-INT((AM$29-1)/$K99))*$S99*((1+'Inputs &amp; Summary'!$D$7)^AM$29))),(_xlfn.WEIBULL.DIST(AM$29,$L99,$K99,FALSE)*$S99*((1+'Inputs &amp; Summary'!$D$7)^AM$29))),IF($M99=Lists!$H$3,IF($K99&lt;1,((($R99*(1-$E99)+$Q99*(1-$F99))/$K99)*((1+'Inputs &amp; Summary'!$D$7)^AM$29)),((INT(AM$29/$K99)-INT((AM$29-1)/$K99))*($R99*(1-$E99)+$Q99*(1-$F99))*((1+'Inputs &amp; Summary'!$D$7)^AM$29))),((_xlfn.WEIBULL.DIST(AM$29,$L99,$K99,FALSE)*($R99*(1-$E99)+$Q99*(1-$F99))*((1+'Inputs &amp; Summary'!$D$7)^AM$29))))))</f>
        <v>0</v>
      </c>
      <c r="AN99" s="114">
        <f>$D99*IF(AN$29&gt;'Inputs &amp; Summary'!$D$5,0,IF(AN$29&gt;VLOOKUP($G99,Lists!$J$17:$K$21,2),IF($M99=Lists!$H$3,IF($K99&lt;1,(($S99/$K99)*((1+'Inputs &amp; Summary'!$D$7)^AN$29)),((INT(AN$29/$K99)-INT((AN$29-1)/$K99))*$S99*((1+'Inputs &amp; Summary'!$D$7)^AN$29))),(_xlfn.WEIBULL.DIST(AN$29,$L99,$K99,FALSE)*$S99*((1+'Inputs &amp; Summary'!$D$7)^AN$29))),IF($M99=Lists!$H$3,IF($K99&lt;1,((($R99*(1-$E99)+$Q99*(1-$F99))/$K99)*((1+'Inputs &amp; Summary'!$D$7)^AN$29)),((INT(AN$29/$K99)-INT((AN$29-1)/$K99))*($R99*(1-$E99)+$Q99*(1-$F99))*((1+'Inputs &amp; Summary'!$D$7)^AN$29))),((_xlfn.WEIBULL.DIST(AN$29,$L99,$K99,FALSE)*($R99*(1-$E99)+$Q99*(1-$F99))*((1+'Inputs &amp; Summary'!$D$7)^AN$29))))))</f>
        <v>0</v>
      </c>
      <c r="AO99" s="114">
        <f>$D99*IF(AO$29&gt;'Inputs &amp; Summary'!$D$5,0,IF(AO$29&gt;VLOOKUP($G99,Lists!$J$17:$K$21,2),IF($M99=Lists!$H$3,IF($K99&lt;1,(($S99/$K99)*((1+'Inputs &amp; Summary'!$D$7)^AO$29)),((INT(AO$29/$K99)-INT((AO$29-1)/$K99))*$S99*((1+'Inputs &amp; Summary'!$D$7)^AO$29))),(_xlfn.WEIBULL.DIST(AO$29,$L99,$K99,FALSE)*$S99*((1+'Inputs &amp; Summary'!$D$7)^AO$29))),IF($M99=Lists!$H$3,IF($K99&lt;1,((($R99*(1-$E99)+$Q99*(1-$F99))/$K99)*((1+'Inputs &amp; Summary'!$D$7)^AO$29)),((INT(AO$29/$K99)-INT((AO$29-1)/$K99))*($R99*(1-$E99)+$Q99*(1-$F99))*((1+'Inputs &amp; Summary'!$D$7)^AO$29))),((_xlfn.WEIBULL.DIST(AO$29,$L99,$K99,FALSE)*($R99*(1-$E99)+$Q99*(1-$F99))*((1+'Inputs &amp; Summary'!$D$7)^AO$29))))))</f>
        <v>0</v>
      </c>
      <c r="AP99" s="114">
        <f>$D99*IF(AP$29&gt;'Inputs &amp; Summary'!$D$5,0,IF(AP$29&gt;VLOOKUP($G99,Lists!$J$17:$K$21,2),IF($M99=Lists!$H$3,IF($K99&lt;1,(($S99/$K99)*((1+'Inputs &amp; Summary'!$D$7)^AP$29)),((INT(AP$29/$K99)-INT((AP$29-1)/$K99))*$S99*((1+'Inputs &amp; Summary'!$D$7)^AP$29))),(_xlfn.WEIBULL.DIST(AP$29,$L99,$K99,FALSE)*$S99*((1+'Inputs &amp; Summary'!$D$7)^AP$29))),IF($M99=Lists!$H$3,IF($K99&lt;1,((($R99*(1-$E99)+$Q99*(1-$F99))/$K99)*((1+'Inputs &amp; Summary'!$D$7)^AP$29)),((INT(AP$29/$K99)-INT((AP$29-1)/$K99))*($R99*(1-$E99)+$Q99*(1-$F99))*((1+'Inputs &amp; Summary'!$D$7)^AP$29))),((_xlfn.WEIBULL.DIST(AP$29,$L99,$K99,FALSE)*($R99*(1-$E99)+$Q99*(1-$F99))*((1+'Inputs &amp; Summary'!$D$7)^AP$29))))))</f>
        <v>0</v>
      </c>
      <c r="AQ99" s="114">
        <f>$D99*IF(AQ$29&gt;'Inputs &amp; Summary'!$D$5,0,IF(AQ$29&gt;VLOOKUP($G99,Lists!$J$17:$K$21,2),IF($M99=Lists!$H$3,IF($K99&lt;1,(($S99/$K99)*((1+'Inputs &amp; Summary'!$D$7)^AQ$29)),((INT(AQ$29/$K99)-INT((AQ$29-1)/$K99))*$S99*((1+'Inputs &amp; Summary'!$D$7)^AQ$29))),(_xlfn.WEIBULL.DIST(AQ$29,$L99,$K99,FALSE)*$S99*((1+'Inputs &amp; Summary'!$D$7)^AQ$29))),IF($M99=Lists!$H$3,IF($K99&lt;1,((($R99*(1-$E99)+$Q99*(1-$F99))/$K99)*((1+'Inputs &amp; Summary'!$D$7)^AQ$29)),((INT(AQ$29/$K99)-INT((AQ$29-1)/$K99))*($R99*(1-$E99)+$Q99*(1-$F99))*((1+'Inputs &amp; Summary'!$D$7)^AQ$29))),((_xlfn.WEIBULL.DIST(AQ$29,$L99,$K99,FALSE)*($R99*(1-$E99)+$Q99*(1-$F99))*((1+'Inputs &amp; Summary'!$D$7)^AQ$29))))))</f>
        <v>0</v>
      </c>
      <c r="AR99" s="114">
        <f>$D99*IF(AR$29&gt;'Inputs &amp; Summary'!$D$5,0,IF(AR$29&gt;VLOOKUP($G99,Lists!$J$17:$K$21,2),IF($M99=Lists!$H$3,IF($K99&lt;1,(($S99/$K99)*((1+'Inputs &amp; Summary'!$D$7)^AR$29)),((INT(AR$29/$K99)-INT((AR$29-1)/$K99))*$S99*((1+'Inputs &amp; Summary'!$D$7)^AR$29))),(_xlfn.WEIBULL.DIST(AR$29,$L99,$K99,FALSE)*$S99*((1+'Inputs &amp; Summary'!$D$7)^AR$29))),IF($M99=Lists!$H$3,IF($K99&lt;1,((($R99*(1-$E99)+$Q99*(1-$F99))/$K99)*((1+'Inputs &amp; Summary'!$D$7)^AR$29)),((INT(AR$29/$K99)-INT((AR$29-1)/$K99))*($R99*(1-$E99)+$Q99*(1-$F99))*((1+'Inputs &amp; Summary'!$D$7)^AR$29))),((_xlfn.WEIBULL.DIST(AR$29,$L99,$K99,FALSE)*($R99*(1-$E99)+$Q99*(1-$F99))*((1+'Inputs &amp; Summary'!$D$7)^AR$29))))))</f>
        <v>0</v>
      </c>
      <c r="AS99" s="114">
        <f>$D99*IF(AS$29&gt;'Inputs &amp; Summary'!$D$5,0,IF(AS$29&gt;VLOOKUP($G99,Lists!$J$17:$K$21,2),IF($M99=Lists!$H$3,IF($K99&lt;1,(($S99/$K99)*((1+'Inputs &amp; Summary'!$D$7)^AS$29)),((INT(AS$29/$K99)-INT((AS$29-1)/$K99))*$S99*((1+'Inputs &amp; Summary'!$D$7)^AS$29))),(_xlfn.WEIBULL.DIST(AS$29,$L99,$K99,FALSE)*$S99*((1+'Inputs &amp; Summary'!$D$7)^AS$29))),IF($M99=Lists!$H$3,IF($K99&lt;1,((($R99*(1-$E99)+$Q99*(1-$F99))/$K99)*((1+'Inputs &amp; Summary'!$D$7)^AS$29)),((INT(AS$29/$K99)-INT((AS$29-1)/$K99))*($R99*(1-$E99)+$Q99*(1-$F99))*((1+'Inputs &amp; Summary'!$D$7)^AS$29))),((_xlfn.WEIBULL.DIST(AS$29,$L99,$K99,FALSE)*($R99*(1-$E99)+$Q99*(1-$F99))*((1+'Inputs &amp; Summary'!$D$7)^AS$29))))))</f>
        <v>0</v>
      </c>
      <c r="AT99" s="114">
        <f>$D99*IF(AT$29&gt;'Inputs &amp; Summary'!$D$5,0,IF(AT$29&gt;VLOOKUP($G99,Lists!$J$17:$K$21,2),IF($M99=Lists!$H$3,IF($K99&lt;1,(($S99/$K99)*((1+'Inputs &amp; Summary'!$D$7)^AT$29)),((INT(AT$29/$K99)-INT((AT$29-1)/$K99))*$S99*((1+'Inputs &amp; Summary'!$D$7)^AT$29))),(_xlfn.WEIBULL.DIST(AT$29,$L99,$K99,FALSE)*$S99*((1+'Inputs &amp; Summary'!$D$7)^AT$29))),IF($M99=Lists!$H$3,IF($K99&lt;1,((($R99*(1-$E99)+$Q99*(1-$F99))/$K99)*((1+'Inputs &amp; Summary'!$D$7)^AT$29)),((INT(AT$29/$K99)-INT((AT$29-1)/$K99))*($R99*(1-$E99)+$Q99*(1-$F99))*((1+'Inputs &amp; Summary'!$D$7)^AT$29))),((_xlfn.WEIBULL.DIST(AT$29,$L99,$K99,FALSE)*($R99*(1-$E99)+$Q99*(1-$F99))*((1+'Inputs &amp; Summary'!$D$7)^AT$29))))))</f>
        <v>0</v>
      </c>
      <c r="AU99" s="114">
        <f>$D99*IF(AU$29&gt;'Inputs &amp; Summary'!$D$5,0,IF(AU$29&gt;VLOOKUP($G99,Lists!$J$17:$K$21,2),IF($M99=Lists!$H$3,IF($K99&lt;1,(($S99/$K99)*((1+'Inputs &amp; Summary'!$D$7)^AU$29)),((INT(AU$29/$K99)-INT((AU$29-1)/$K99))*$S99*((1+'Inputs &amp; Summary'!$D$7)^AU$29))),(_xlfn.WEIBULL.DIST(AU$29,$L99,$K99,FALSE)*$S99*((1+'Inputs &amp; Summary'!$D$7)^AU$29))),IF($M99=Lists!$H$3,IF($K99&lt;1,((($R99*(1-$E99)+$Q99*(1-$F99))/$K99)*((1+'Inputs &amp; Summary'!$D$7)^AU$29)),((INT(AU$29/$K99)-INT((AU$29-1)/$K99))*($R99*(1-$E99)+$Q99*(1-$F99))*((1+'Inputs &amp; Summary'!$D$7)^AU$29))),((_xlfn.WEIBULL.DIST(AU$29,$L99,$K99,FALSE)*($R99*(1-$E99)+$Q99*(1-$F99))*((1+'Inputs &amp; Summary'!$D$7)^AU$29))))))</f>
        <v>0</v>
      </c>
      <c r="AV99" s="114">
        <f>$D99*IF(AV$29&gt;'Inputs &amp; Summary'!$D$5,0,IF(AV$29&gt;VLOOKUP($G99,Lists!$J$17:$K$21,2),IF($M99=Lists!$H$3,IF($K99&lt;1,(($S99/$K99)*((1+'Inputs &amp; Summary'!$D$7)^AV$29)),((INT(AV$29/$K99)-INT((AV$29-1)/$K99))*$S99*((1+'Inputs &amp; Summary'!$D$7)^AV$29))),(_xlfn.WEIBULL.DIST(AV$29,$L99,$K99,FALSE)*$S99*((1+'Inputs &amp; Summary'!$D$7)^AV$29))),IF($M99=Lists!$H$3,IF($K99&lt;1,((($R99*(1-$E99)+$Q99*(1-$F99))/$K99)*((1+'Inputs &amp; Summary'!$D$7)^AV$29)),((INT(AV$29/$K99)-INT((AV$29-1)/$K99))*($R99*(1-$E99)+$Q99*(1-$F99))*((1+'Inputs &amp; Summary'!$D$7)^AV$29))),((_xlfn.WEIBULL.DIST(AV$29,$L99,$K99,FALSE)*($R99*(1-$E99)+$Q99*(1-$F99))*((1+'Inputs &amp; Summary'!$D$7)^AV$29))))))</f>
        <v>0</v>
      </c>
      <c r="AW99" s="114">
        <f>$D99*IF(AW$29&gt;'Inputs &amp; Summary'!$D$5,0,IF(AW$29&gt;VLOOKUP($G99,Lists!$J$17:$K$21,2),IF($M99=Lists!$H$3,IF($K99&lt;1,(($S99/$K99)*((1+'Inputs &amp; Summary'!$D$7)^AW$29)),((INT(AW$29/$K99)-INT((AW$29-1)/$K99))*$S99*((1+'Inputs &amp; Summary'!$D$7)^AW$29))),(_xlfn.WEIBULL.DIST(AW$29,$L99,$K99,FALSE)*$S99*((1+'Inputs &amp; Summary'!$D$7)^AW$29))),IF($M99=Lists!$H$3,IF($K99&lt;1,((($R99*(1-$E99)+$Q99*(1-$F99))/$K99)*((1+'Inputs &amp; Summary'!$D$7)^AW$29)),((INT(AW$29/$K99)-INT((AW$29-1)/$K99))*($R99*(1-$E99)+$Q99*(1-$F99))*((1+'Inputs &amp; Summary'!$D$7)^AW$29))),((_xlfn.WEIBULL.DIST(AW$29,$L99,$K99,FALSE)*($R99*(1-$E99)+$Q99*(1-$F99))*((1+'Inputs &amp; Summary'!$D$7)^AW$29))))))</f>
        <v>0</v>
      </c>
      <c r="AX99" s="114">
        <f>$D99*IF(AX$29&gt;'Inputs &amp; Summary'!$D$5,0,IF(AX$29&gt;VLOOKUP($G99,Lists!$J$17:$K$21,2),IF($M99=Lists!$H$3,IF($K99&lt;1,(($S99/$K99)*((1+'Inputs &amp; Summary'!$D$7)^AX$29)),((INT(AX$29/$K99)-INT((AX$29-1)/$K99))*$S99*((1+'Inputs &amp; Summary'!$D$7)^AX$29))),(_xlfn.WEIBULL.DIST(AX$29,$L99,$K99,FALSE)*$S99*((1+'Inputs &amp; Summary'!$D$7)^AX$29))),IF($M99=Lists!$H$3,IF($K99&lt;1,((($R99*(1-$E99)+$Q99*(1-$F99))/$K99)*((1+'Inputs &amp; Summary'!$D$7)^AX$29)),((INT(AX$29/$K99)-INT((AX$29-1)/$K99))*($R99*(1-$E99)+$Q99*(1-$F99))*((1+'Inputs &amp; Summary'!$D$7)^AX$29))),((_xlfn.WEIBULL.DIST(AX$29,$L99,$K99,FALSE)*($R99*(1-$E99)+$Q99*(1-$F99))*((1+'Inputs &amp; Summary'!$D$7)^AX$29))))))</f>
        <v>0</v>
      </c>
      <c r="AY99" s="114">
        <f>$D99*IF(AY$29&gt;'Inputs &amp; Summary'!$D$5,0,IF(AY$29&gt;VLOOKUP($G99,Lists!$J$17:$K$21,2),IF($M99=Lists!$H$3,IF($K99&lt;1,(($S99/$K99)*((1+'Inputs &amp; Summary'!$D$7)^AY$29)),((INT(AY$29/$K99)-INT((AY$29-1)/$K99))*$S99*((1+'Inputs &amp; Summary'!$D$7)^AY$29))),(_xlfn.WEIBULL.DIST(AY$29,$L99,$K99,FALSE)*$S99*((1+'Inputs &amp; Summary'!$D$7)^AY$29))),IF($M99=Lists!$H$3,IF($K99&lt;1,((($R99*(1-$E99)+$Q99*(1-$F99))/$K99)*((1+'Inputs &amp; Summary'!$D$7)^AY$29)),((INT(AY$29/$K99)-INT((AY$29-1)/$K99))*($R99*(1-$E99)+$Q99*(1-$F99))*((1+'Inputs &amp; Summary'!$D$7)^AY$29))),((_xlfn.WEIBULL.DIST(AY$29,$L99,$K99,FALSE)*($R99*(1-$E99)+$Q99*(1-$F99))*((1+'Inputs &amp; Summary'!$D$7)^AY$29))))))</f>
        <v>0</v>
      </c>
      <c r="AZ99" s="114">
        <f>$D99*IF(AZ$29&gt;'Inputs &amp; Summary'!$D$5,0,IF(AZ$29&gt;VLOOKUP($G99,Lists!$J$17:$K$21,2),IF($M99=Lists!$H$3,IF($K99&lt;1,(($S99/$K99)*((1+'Inputs &amp; Summary'!$D$7)^AZ$29)),((INT(AZ$29/$K99)-INT((AZ$29-1)/$K99))*$S99*((1+'Inputs &amp; Summary'!$D$7)^AZ$29))),(_xlfn.WEIBULL.DIST(AZ$29,$L99,$K99,FALSE)*$S99*((1+'Inputs &amp; Summary'!$D$7)^AZ$29))),IF($M99=Lists!$H$3,IF($K99&lt;1,((($R99*(1-$E99)+$Q99*(1-$F99))/$K99)*((1+'Inputs &amp; Summary'!$D$7)^AZ$29)),((INT(AZ$29/$K99)-INT((AZ$29-1)/$K99))*($R99*(1-$E99)+$Q99*(1-$F99))*((1+'Inputs &amp; Summary'!$D$7)^AZ$29))),((_xlfn.WEIBULL.DIST(AZ$29,$L99,$K99,FALSE)*($R99*(1-$E99)+$Q99*(1-$F99))*((1+'Inputs &amp; Summary'!$D$7)^AZ$29))))))</f>
        <v>0</v>
      </c>
      <c r="BA99" s="114">
        <f>$D99*IF(BA$29&gt;'Inputs &amp; Summary'!$D$5,0,IF(BA$29&gt;VLOOKUP($G99,Lists!$J$17:$K$21,2),IF($M99=Lists!$H$3,IF($K99&lt;1,(($S99/$K99)*((1+'Inputs &amp; Summary'!$D$7)^BA$29)),((INT(BA$29/$K99)-INT((BA$29-1)/$K99))*$S99*((1+'Inputs &amp; Summary'!$D$7)^BA$29))),(_xlfn.WEIBULL.DIST(BA$29,$L99,$K99,FALSE)*$S99*((1+'Inputs &amp; Summary'!$D$7)^BA$29))),IF($M99=Lists!$H$3,IF($K99&lt;1,((($R99*(1-$E99)+$Q99*(1-$F99))/$K99)*((1+'Inputs &amp; Summary'!$D$7)^BA$29)),((INT(BA$29/$K99)-INT((BA$29-1)/$K99))*($R99*(1-$E99)+$Q99*(1-$F99))*((1+'Inputs &amp; Summary'!$D$7)^BA$29))),((_xlfn.WEIBULL.DIST(BA$29,$L99,$K99,FALSE)*($R99*(1-$E99)+$Q99*(1-$F99))*((1+'Inputs &amp; Summary'!$D$7)^BA$29))))))</f>
        <v>0</v>
      </c>
      <c r="BB99" s="114">
        <f>$D99*IF(BB$29&gt;'Inputs &amp; Summary'!$D$5,0,IF(BB$29&gt;VLOOKUP($G99,Lists!$J$17:$K$21,2),IF($M99=Lists!$H$3,IF($K99&lt;1,(($S99/$K99)*((1+'Inputs &amp; Summary'!$D$7)^BB$29)),((INT(BB$29/$K99)-INT((BB$29-1)/$K99))*$S99*((1+'Inputs &amp; Summary'!$D$7)^BB$29))),(_xlfn.WEIBULL.DIST(BB$29,$L99,$K99,FALSE)*$S99*((1+'Inputs &amp; Summary'!$D$7)^BB$29))),IF($M99=Lists!$H$3,IF($K99&lt;1,((($R99*(1-$E99)+$Q99*(1-$F99))/$K99)*((1+'Inputs &amp; Summary'!$D$7)^BB$29)),((INT(BB$29/$K99)-INT((BB$29-1)/$K99))*($R99*(1-$E99)+$Q99*(1-$F99))*((1+'Inputs &amp; Summary'!$D$7)^BB$29))),((_xlfn.WEIBULL.DIST(BB$29,$L99,$K99,FALSE)*($R99*(1-$E99)+$Q99*(1-$F99))*((1+'Inputs &amp; Summary'!$D$7)^BB$29))))))</f>
        <v>0</v>
      </c>
      <c r="BC99" s="114">
        <f>$D99*IF(BC$29&gt;'Inputs &amp; Summary'!$D$5,0,IF(BC$29&gt;VLOOKUP($G99,Lists!$J$17:$K$21,2),IF($M99=Lists!$H$3,IF($K99&lt;1,(($S99/$K99)*((1+'Inputs &amp; Summary'!$D$7)^BC$29)),((INT(BC$29/$K99)-INT((BC$29-1)/$K99))*$S99*((1+'Inputs &amp; Summary'!$D$7)^BC$29))),(_xlfn.WEIBULL.DIST(BC$29,$L99,$K99,FALSE)*$S99*((1+'Inputs &amp; Summary'!$D$7)^BC$29))),IF($M99=Lists!$H$3,IF($K99&lt;1,((($R99*(1-$E99)+$Q99*(1-$F99))/$K99)*((1+'Inputs &amp; Summary'!$D$7)^BC$29)),((INT(BC$29/$K99)-INT((BC$29-1)/$K99))*($R99*(1-$E99)+$Q99*(1-$F99))*((1+'Inputs &amp; Summary'!$D$7)^BC$29))),((_xlfn.WEIBULL.DIST(BC$29,$L99,$K99,FALSE)*($R99*(1-$E99)+$Q99*(1-$F99))*((1+'Inputs &amp; Summary'!$D$7)^BC$29))))))</f>
        <v>0</v>
      </c>
      <c r="BD99" s="114">
        <f>$D99*IF(BD$29&gt;'Inputs &amp; Summary'!$D$5,0,IF(BD$29&gt;VLOOKUP($G99,Lists!$J$17:$K$21,2),IF($M99=Lists!$H$3,IF($K99&lt;1,(($S99/$K99)*((1+'Inputs &amp; Summary'!$D$7)^BD$29)),((INT(BD$29/$K99)-INT((BD$29-1)/$K99))*$S99*((1+'Inputs &amp; Summary'!$D$7)^BD$29))),(_xlfn.WEIBULL.DIST(BD$29,$L99,$K99,FALSE)*$S99*((1+'Inputs &amp; Summary'!$D$7)^BD$29))),IF($M99=Lists!$H$3,IF($K99&lt;1,((($R99*(1-$E99)+$Q99*(1-$F99))/$K99)*((1+'Inputs &amp; Summary'!$D$7)^BD$29)),((INT(BD$29/$K99)-INT((BD$29-1)/$K99))*($R99*(1-$E99)+$Q99*(1-$F99))*((1+'Inputs &amp; Summary'!$D$7)^BD$29))),((_xlfn.WEIBULL.DIST(BD$29,$L99,$K99,FALSE)*($R99*(1-$E99)+$Q99*(1-$F99))*((1+'Inputs &amp; Summary'!$D$7)^BD$29))))))</f>
        <v>0</v>
      </c>
      <c r="BE99" s="114">
        <f>$D99*IF(BE$29&gt;'Inputs &amp; Summary'!$D$5,0,IF(BE$29&gt;VLOOKUP($G99,Lists!$J$17:$K$21,2),IF($M99=Lists!$H$3,IF($K99&lt;1,(($S99/$K99)*((1+'Inputs &amp; Summary'!$D$7)^BE$29)),((INT(BE$29/$K99)-INT((BE$29-1)/$K99))*$S99*((1+'Inputs &amp; Summary'!$D$7)^BE$29))),(_xlfn.WEIBULL.DIST(BE$29,$L99,$K99,FALSE)*$S99*((1+'Inputs &amp; Summary'!$D$7)^BE$29))),IF($M99=Lists!$H$3,IF($K99&lt;1,((($R99*(1-$E99)+$Q99*(1-$F99))/$K99)*((1+'Inputs &amp; Summary'!$D$7)^BE$29)),((INT(BE$29/$K99)-INT((BE$29-1)/$K99))*($R99*(1-$E99)+$Q99*(1-$F99))*((1+'Inputs &amp; Summary'!$D$7)^BE$29))),((_xlfn.WEIBULL.DIST(BE$29,$L99,$K99,FALSE)*($R99*(1-$E99)+$Q99*(1-$F99))*((1+'Inputs &amp; Summary'!$D$7)^BE$29))))))</f>
        <v>0</v>
      </c>
      <c r="BF99" s="114">
        <f>$D99*IF(BF$29&gt;'Inputs &amp; Summary'!$D$5,0,IF(BF$29&gt;VLOOKUP($G99,Lists!$J$17:$K$21,2),IF($M99=Lists!$H$3,IF($K99&lt;1,(($S99/$K99)*((1+'Inputs &amp; Summary'!$D$7)^BF$29)),((INT(BF$29/$K99)-INT((BF$29-1)/$K99))*$S99*((1+'Inputs &amp; Summary'!$D$7)^BF$29))),(_xlfn.WEIBULL.DIST(BF$29,$L99,$K99,FALSE)*$S99*((1+'Inputs &amp; Summary'!$D$7)^BF$29))),IF($M99=Lists!$H$3,IF($K99&lt;1,((($R99*(1-$E99)+$Q99*(1-$F99))/$K99)*((1+'Inputs &amp; Summary'!$D$7)^BF$29)),((INT(BF$29/$K99)-INT((BF$29-1)/$K99))*($R99*(1-$E99)+$Q99*(1-$F99))*((1+'Inputs &amp; Summary'!$D$7)^BF$29))),((_xlfn.WEIBULL.DIST(BF$29,$L99,$K99,FALSE)*($R99*(1-$E99)+$Q99*(1-$F99))*((1+'Inputs &amp; Summary'!$D$7)^BF$29))))))</f>
        <v>0</v>
      </c>
      <c r="BG99" s="114">
        <f>$D99*IF(BG$29&gt;'Inputs &amp; Summary'!$D$5,0,IF(BG$29&gt;VLOOKUP($G99,Lists!$J$17:$K$21,2),IF($M99=Lists!$H$3,IF($K99&lt;1,(($S99/$K99)*((1+'Inputs &amp; Summary'!$D$7)^BG$29)),((INT(BG$29/$K99)-INT((BG$29-1)/$K99))*$S99*((1+'Inputs &amp; Summary'!$D$7)^BG$29))),(_xlfn.WEIBULL.DIST(BG$29,$L99,$K99,FALSE)*$S99*((1+'Inputs &amp; Summary'!$D$7)^BG$29))),IF($M99=Lists!$H$3,IF($K99&lt;1,((($R99*(1-$E99)+$Q99*(1-$F99))/$K99)*((1+'Inputs &amp; Summary'!$D$7)^BG$29)),((INT(BG$29/$K99)-INT((BG$29-1)/$K99))*($R99*(1-$E99)+$Q99*(1-$F99))*((1+'Inputs &amp; Summary'!$D$7)^BG$29))),((_xlfn.WEIBULL.DIST(BG$29,$L99,$K99,FALSE)*($R99*(1-$E99)+$Q99*(1-$F99))*((1+'Inputs &amp; Summary'!$D$7)^BG$29))))))</f>
        <v>0</v>
      </c>
      <c r="BH99" s="114">
        <f>$D99*IF(BH$29&gt;'Inputs &amp; Summary'!$D$5,0,IF(BH$29&gt;VLOOKUP($G99,Lists!$J$17:$K$21,2),IF($M99=Lists!$H$3,IF($K99&lt;1,(($S99/$K99)*((1+'Inputs &amp; Summary'!$D$7)^BH$29)),((INT(BH$29/$K99)-INT((BH$29-1)/$K99))*$S99*((1+'Inputs &amp; Summary'!$D$7)^BH$29))),(_xlfn.WEIBULL.DIST(BH$29,$L99,$K99,FALSE)*$S99*((1+'Inputs &amp; Summary'!$D$7)^BH$29))),IF($M99=Lists!$H$3,IF($K99&lt;1,((($R99*(1-$E99)+$Q99*(1-$F99))/$K99)*((1+'Inputs &amp; Summary'!$D$7)^BH$29)),((INT(BH$29/$K99)-INT((BH$29-1)/$K99))*($R99*(1-$E99)+$Q99*(1-$F99))*((1+'Inputs &amp; Summary'!$D$7)^BH$29))),((_xlfn.WEIBULL.DIST(BH$29,$L99,$K99,FALSE)*($R99*(1-$E99)+$Q99*(1-$F99))*((1+'Inputs &amp; Summary'!$D$7)^BH$29))))))</f>
        <v>0</v>
      </c>
      <c r="BI99" s="114">
        <f>$D99*IF(BI$29&gt;'Inputs &amp; Summary'!$D$5,0,IF(BI$29&gt;VLOOKUP($G99,Lists!$J$17:$K$21,2),IF($M99=Lists!$H$3,IF($K99&lt;1,(($S99/$K99)*((1+'Inputs &amp; Summary'!$D$7)^BI$29)),((INT(BI$29/$K99)-INT((BI$29-1)/$K99))*$S99*((1+'Inputs &amp; Summary'!$D$7)^BI$29))),(_xlfn.WEIBULL.DIST(BI$29,$L99,$K99,FALSE)*$S99*((1+'Inputs &amp; Summary'!$D$7)^BI$29))),IF($M99=Lists!$H$3,IF($K99&lt;1,((($R99*(1-$E99)+$Q99*(1-$F99))/$K99)*((1+'Inputs &amp; Summary'!$D$7)^BI$29)),((INT(BI$29/$K99)-INT((BI$29-1)/$K99))*($R99*(1-$E99)+$Q99*(1-$F99))*((1+'Inputs &amp; Summary'!$D$7)^BI$29))),((_xlfn.WEIBULL.DIST(BI$29,$L99,$K99,FALSE)*($R99*(1-$E99)+$Q99*(1-$F99))*((1+'Inputs &amp; Summary'!$D$7)^BI$29))))))</f>
        <v>0</v>
      </c>
      <c r="BJ99" s="114">
        <f>$D99*IF(BJ$29&gt;'Inputs &amp; Summary'!$D$5,0,IF(BJ$29&gt;VLOOKUP($G99,Lists!$J$17:$K$21,2),IF($M99=Lists!$H$3,IF($K99&lt;1,(($S99/$K99)*((1+'Inputs &amp; Summary'!$D$7)^BJ$29)),((INT(BJ$29/$K99)-INT((BJ$29-1)/$K99))*$S99*((1+'Inputs &amp; Summary'!$D$7)^BJ$29))),(_xlfn.WEIBULL.DIST(BJ$29,$L99,$K99,FALSE)*$S99*((1+'Inputs &amp; Summary'!$D$7)^BJ$29))),IF($M99=Lists!$H$3,IF($K99&lt;1,((($R99*(1-$E99)+$Q99*(1-$F99))/$K99)*((1+'Inputs &amp; Summary'!$D$7)^BJ$29)),((INT(BJ$29/$K99)-INT((BJ$29-1)/$K99))*($R99*(1-$E99)+$Q99*(1-$F99))*((1+'Inputs &amp; Summary'!$D$7)^BJ$29))),((_xlfn.WEIBULL.DIST(BJ$29,$L99,$K99,FALSE)*($R99*(1-$E99)+$Q99*(1-$F99))*((1+'Inputs &amp; Summary'!$D$7)^BJ$29))))))</f>
        <v>0</v>
      </c>
      <c r="BK99" s="114">
        <f>$D99*IF(BK$29&gt;'Inputs &amp; Summary'!$D$5,0,IF(BK$29&gt;VLOOKUP($G99,Lists!$J$17:$K$21,2),IF($M99=Lists!$H$3,IF($K99&lt;1,(($S99/$K99)*((1+'Inputs &amp; Summary'!$D$7)^BK$29)),((INT(BK$29/$K99)-INT((BK$29-1)/$K99))*$S99*((1+'Inputs &amp; Summary'!$D$7)^BK$29))),(_xlfn.WEIBULL.DIST(BK$29,$L99,$K99,FALSE)*$S99*((1+'Inputs &amp; Summary'!$D$7)^BK$29))),IF($M99=Lists!$H$3,IF($K99&lt;1,((($R99*(1-$E99)+$Q99*(1-$F99))/$K99)*((1+'Inputs &amp; Summary'!$D$7)^BK$29)),((INT(BK$29/$K99)-INT((BK$29-1)/$K99))*($R99*(1-$E99)+$Q99*(1-$F99))*((1+'Inputs &amp; Summary'!$D$7)^BK$29))),((_xlfn.WEIBULL.DIST(BK$29,$L99,$K99,FALSE)*($R99*(1-$E99)+$Q99*(1-$F99))*((1+'Inputs &amp; Summary'!$D$7)^BK$29))))))</f>
        <v>0</v>
      </c>
      <c r="BL99" s="114">
        <f>$D99*IF(BL$29&gt;'Inputs &amp; Summary'!$D$5,0,IF(BL$29&gt;VLOOKUP($G99,Lists!$J$17:$K$21,2),IF($M99=Lists!$H$3,IF($K99&lt;1,(($S99/$K99)*((1+'Inputs &amp; Summary'!$D$7)^BL$29)),((INT(BL$29/$K99)-INT((BL$29-1)/$K99))*$S99*((1+'Inputs &amp; Summary'!$D$7)^BL$29))),(_xlfn.WEIBULL.DIST(BL$29,$L99,$K99,FALSE)*$S99*((1+'Inputs &amp; Summary'!$D$7)^BL$29))),IF($M99=Lists!$H$3,IF($K99&lt;1,((($R99*(1-$E99)+$Q99*(1-$F99))/$K99)*((1+'Inputs &amp; Summary'!$D$7)^BL$29)),((INT(BL$29/$K99)-INT((BL$29-1)/$K99))*($R99*(1-$E99)+$Q99*(1-$F99))*((1+'Inputs &amp; Summary'!$D$7)^BL$29))),((_xlfn.WEIBULL.DIST(BL$29,$L99,$K99,FALSE)*($R99*(1-$E99)+$Q99*(1-$F99))*((1+'Inputs &amp; Summary'!$D$7)^BL$29))))))</f>
        <v>0</v>
      </c>
    </row>
    <row r="100" spans="1:64" s="1" customFormat="1" ht="28.8" x14ac:dyDescent="0.3">
      <c r="A100" s="79" t="s">
        <v>217</v>
      </c>
      <c r="B100" s="33" t="s">
        <v>152</v>
      </c>
      <c r="C100" s="33" t="s">
        <v>17</v>
      </c>
      <c r="D100" s="68">
        <v>0</v>
      </c>
      <c r="E100" s="68">
        <v>1</v>
      </c>
      <c r="F100" s="68">
        <v>1</v>
      </c>
      <c r="G100" s="213" t="s">
        <v>17</v>
      </c>
      <c r="H100" s="34" t="s">
        <v>288</v>
      </c>
      <c r="I100" s="34" t="s">
        <v>99</v>
      </c>
      <c r="J100" s="33">
        <f>VLOOKUP(I100,'Labor Rates'!$A$1:$B$16,2)</f>
        <v>24.03846153846154</v>
      </c>
      <c r="K100" s="35">
        <v>20</v>
      </c>
      <c r="L100" s="35">
        <v>1</v>
      </c>
      <c r="M100" s="36" t="s">
        <v>249</v>
      </c>
      <c r="N100" s="84">
        <f>'Inputs &amp; Summary'!$D$30</f>
        <v>1</v>
      </c>
      <c r="O100" s="35">
        <v>2</v>
      </c>
      <c r="P100" s="5">
        <v>1000</v>
      </c>
      <c r="Q100" s="73">
        <f t="shared" si="16"/>
        <v>48.07692307692308</v>
      </c>
      <c r="R100" s="73">
        <f t="shared" si="17"/>
        <v>1000</v>
      </c>
      <c r="S100" s="74">
        <f t="shared" si="18"/>
        <v>0</v>
      </c>
      <c r="T100" s="88"/>
      <c r="U100" s="80"/>
      <c r="V100" s="87">
        <f t="shared" si="19"/>
        <v>0</v>
      </c>
      <c r="W100" s="87">
        <f>NPV('Inputs &amp; Summary'!$D$6,Y100:BL100)</f>
        <v>0</v>
      </c>
      <c r="X100" s="90">
        <f t="shared" si="20"/>
        <v>0</v>
      </c>
      <c r="Y100" s="114">
        <f>$D100*IF(Y$29&gt;'Inputs &amp; Summary'!$D$5,0,IF(Y$29&gt;VLOOKUP($G100,Lists!$J$17:$K$21,2),IF($M100=Lists!$H$3,IF($K100&lt;1,(($S100/$K100)*((1+'Inputs &amp; Summary'!$D$7)^Y$29)),((INT(Y$29/$K100)-INT((Y$29-1)/$K100))*$S100*((1+'Inputs &amp; Summary'!$D$7)^Y$29))),(_xlfn.WEIBULL.DIST(Y$29,$L100,$K100,FALSE)*$S100*((1+'Inputs &amp; Summary'!$D$7)^Y$29))),IF($M100=Lists!$H$3,IF($K100&lt;1,((($R100*(1-$E100)+$Q100*(1-$F100))/$K100)*((1+'Inputs &amp; Summary'!$D$7)^Y$29)),((INT(Y$29/$K100)-INT((Y$29-1)/$K100))*($R100*(1-$E100)+$Q100*(1-$F100))*((1+'Inputs &amp; Summary'!$D$7)^Y$29))),((_xlfn.WEIBULL.DIST(Y$29,$L100,$K100,FALSE)*($R100*(1-$E100)+$Q100*(1-$F100))*((1+'Inputs &amp; Summary'!$D$7)^Y$29))))))</f>
        <v>0</v>
      </c>
      <c r="Z100" s="114">
        <f>$D100*IF(Z$29&gt;'Inputs &amp; Summary'!$D$5,0,IF(Z$29&gt;VLOOKUP($G100,Lists!$J$17:$K$21,2),IF($M100=Lists!$H$3,IF($K100&lt;1,(($S100/$K100)*((1+'Inputs &amp; Summary'!$D$7)^Z$29)),((INT(Z$29/$K100)-INT((Z$29-1)/$K100))*$S100*((1+'Inputs &amp; Summary'!$D$7)^Z$29))),(_xlfn.WEIBULL.DIST(Z$29,$L100,$K100,FALSE)*$S100*((1+'Inputs &amp; Summary'!$D$7)^Z$29))),IF($M100=Lists!$H$3,IF($K100&lt;1,((($R100*(1-$E100)+$Q100*(1-$F100))/$K100)*((1+'Inputs &amp; Summary'!$D$7)^Z$29)),((INT(Z$29/$K100)-INT((Z$29-1)/$K100))*($R100*(1-$E100)+$Q100*(1-$F100))*((1+'Inputs &amp; Summary'!$D$7)^Z$29))),((_xlfn.WEIBULL.DIST(Z$29,$L100,$K100,FALSE)*($R100*(1-$E100)+$Q100*(1-$F100))*((1+'Inputs &amp; Summary'!$D$7)^Z$29))))))</f>
        <v>0</v>
      </c>
      <c r="AA100" s="114">
        <f>$D100*IF(AA$29&gt;'Inputs &amp; Summary'!$D$5,0,IF(AA$29&gt;VLOOKUP($G100,Lists!$J$17:$K$21,2),IF($M100=Lists!$H$3,IF($K100&lt;1,(($S100/$K100)*((1+'Inputs &amp; Summary'!$D$7)^AA$29)),((INT(AA$29/$K100)-INT((AA$29-1)/$K100))*$S100*((1+'Inputs &amp; Summary'!$D$7)^AA$29))),(_xlfn.WEIBULL.DIST(AA$29,$L100,$K100,FALSE)*$S100*((1+'Inputs &amp; Summary'!$D$7)^AA$29))),IF($M100=Lists!$H$3,IF($K100&lt;1,((($R100*(1-$E100)+$Q100*(1-$F100))/$K100)*((1+'Inputs &amp; Summary'!$D$7)^AA$29)),((INT(AA$29/$K100)-INT((AA$29-1)/$K100))*($R100*(1-$E100)+$Q100*(1-$F100))*((1+'Inputs &amp; Summary'!$D$7)^AA$29))),((_xlfn.WEIBULL.DIST(AA$29,$L100,$K100,FALSE)*($R100*(1-$E100)+$Q100*(1-$F100))*((1+'Inputs &amp; Summary'!$D$7)^AA$29))))))</f>
        <v>0</v>
      </c>
      <c r="AB100" s="114">
        <f>$D100*IF(AB$29&gt;'Inputs &amp; Summary'!$D$5,0,IF(AB$29&gt;VLOOKUP($G100,Lists!$J$17:$K$21,2),IF($M100=Lists!$H$3,IF($K100&lt;1,(($S100/$K100)*((1+'Inputs &amp; Summary'!$D$7)^AB$29)),((INT(AB$29/$K100)-INT((AB$29-1)/$K100))*$S100*((1+'Inputs &amp; Summary'!$D$7)^AB$29))),(_xlfn.WEIBULL.DIST(AB$29,$L100,$K100,FALSE)*$S100*((1+'Inputs &amp; Summary'!$D$7)^AB$29))),IF($M100=Lists!$H$3,IF($K100&lt;1,((($R100*(1-$E100)+$Q100*(1-$F100))/$K100)*((1+'Inputs &amp; Summary'!$D$7)^AB$29)),((INT(AB$29/$K100)-INT((AB$29-1)/$K100))*($R100*(1-$E100)+$Q100*(1-$F100))*((1+'Inputs &amp; Summary'!$D$7)^AB$29))),((_xlfn.WEIBULL.DIST(AB$29,$L100,$K100,FALSE)*($R100*(1-$E100)+$Q100*(1-$F100))*((1+'Inputs &amp; Summary'!$D$7)^AB$29))))))</f>
        <v>0</v>
      </c>
      <c r="AC100" s="114">
        <f>$D100*IF(AC$29&gt;'Inputs &amp; Summary'!$D$5,0,IF(AC$29&gt;VLOOKUP($G100,Lists!$J$17:$K$21,2),IF($M100=Lists!$H$3,IF($K100&lt;1,(($S100/$K100)*((1+'Inputs &amp; Summary'!$D$7)^AC$29)),((INT(AC$29/$K100)-INT((AC$29-1)/$K100))*$S100*((1+'Inputs &amp; Summary'!$D$7)^AC$29))),(_xlfn.WEIBULL.DIST(AC$29,$L100,$K100,FALSE)*$S100*((1+'Inputs &amp; Summary'!$D$7)^AC$29))),IF($M100=Lists!$H$3,IF($K100&lt;1,((($R100*(1-$E100)+$Q100*(1-$F100))/$K100)*((1+'Inputs &amp; Summary'!$D$7)^AC$29)),((INT(AC$29/$K100)-INT((AC$29-1)/$K100))*($R100*(1-$E100)+$Q100*(1-$F100))*((1+'Inputs &amp; Summary'!$D$7)^AC$29))),((_xlfn.WEIBULL.DIST(AC$29,$L100,$K100,FALSE)*($R100*(1-$E100)+$Q100*(1-$F100))*((1+'Inputs &amp; Summary'!$D$7)^AC$29))))))</f>
        <v>0</v>
      </c>
      <c r="AD100" s="114">
        <f>$D100*IF(AD$29&gt;'Inputs &amp; Summary'!$D$5,0,IF(AD$29&gt;VLOOKUP($G100,Lists!$J$17:$K$21,2),IF($M100=Lists!$H$3,IF($K100&lt;1,(($S100/$K100)*((1+'Inputs &amp; Summary'!$D$7)^AD$29)),((INT(AD$29/$K100)-INT((AD$29-1)/$K100))*$S100*((1+'Inputs &amp; Summary'!$D$7)^AD$29))),(_xlfn.WEIBULL.DIST(AD$29,$L100,$K100,FALSE)*$S100*((1+'Inputs &amp; Summary'!$D$7)^AD$29))),IF($M100=Lists!$H$3,IF($K100&lt;1,((($R100*(1-$E100)+$Q100*(1-$F100))/$K100)*((1+'Inputs &amp; Summary'!$D$7)^AD$29)),((INT(AD$29/$K100)-INT((AD$29-1)/$K100))*($R100*(1-$E100)+$Q100*(1-$F100))*((1+'Inputs &amp; Summary'!$D$7)^AD$29))),((_xlfn.WEIBULL.DIST(AD$29,$L100,$K100,FALSE)*($R100*(1-$E100)+$Q100*(1-$F100))*((1+'Inputs &amp; Summary'!$D$7)^AD$29))))))</f>
        <v>0</v>
      </c>
      <c r="AE100" s="114">
        <f>$D100*IF(AE$29&gt;'Inputs &amp; Summary'!$D$5,0,IF(AE$29&gt;VLOOKUP($G100,Lists!$J$17:$K$21,2),IF($M100=Lists!$H$3,IF($K100&lt;1,(($S100/$K100)*((1+'Inputs &amp; Summary'!$D$7)^AE$29)),((INT(AE$29/$K100)-INT((AE$29-1)/$K100))*$S100*((1+'Inputs &amp; Summary'!$D$7)^AE$29))),(_xlfn.WEIBULL.DIST(AE$29,$L100,$K100,FALSE)*$S100*((1+'Inputs &amp; Summary'!$D$7)^AE$29))),IF($M100=Lists!$H$3,IF($K100&lt;1,((($R100*(1-$E100)+$Q100*(1-$F100))/$K100)*((1+'Inputs &amp; Summary'!$D$7)^AE$29)),((INT(AE$29/$K100)-INT((AE$29-1)/$K100))*($R100*(1-$E100)+$Q100*(1-$F100))*((1+'Inputs &amp; Summary'!$D$7)^AE$29))),((_xlfn.WEIBULL.DIST(AE$29,$L100,$K100,FALSE)*($R100*(1-$E100)+$Q100*(1-$F100))*((1+'Inputs &amp; Summary'!$D$7)^AE$29))))))</f>
        <v>0</v>
      </c>
      <c r="AF100" s="114">
        <f>$D100*IF(AF$29&gt;'Inputs &amp; Summary'!$D$5,0,IF(AF$29&gt;VLOOKUP($G100,Lists!$J$17:$K$21,2),IF($M100=Lists!$H$3,IF($K100&lt;1,(($S100/$K100)*((1+'Inputs &amp; Summary'!$D$7)^AF$29)),((INT(AF$29/$K100)-INT((AF$29-1)/$K100))*$S100*((1+'Inputs &amp; Summary'!$D$7)^AF$29))),(_xlfn.WEIBULL.DIST(AF$29,$L100,$K100,FALSE)*$S100*((1+'Inputs &amp; Summary'!$D$7)^AF$29))),IF($M100=Lists!$H$3,IF($K100&lt;1,((($R100*(1-$E100)+$Q100*(1-$F100))/$K100)*((1+'Inputs &amp; Summary'!$D$7)^AF$29)),((INT(AF$29/$K100)-INT((AF$29-1)/$K100))*($R100*(1-$E100)+$Q100*(1-$F100))*((1+'Inputs &amp; Summary'!$D$7)^AF$29))),((_xlfn.WEIBULL.DIST(AF$29,$L100,$K100,FALSE)*($R100*(1-$E100)+$Q100*(1-$F100))*((1+'Inputs &amp; Summary'!$D$7)^AF$29))))))</f>
        <v>0</v>
      </c>
      <c r="AG100" s="114">
        <f>$D100*IF(AG$29&gt;'Inputs &amp; Summary'!$D$5,0,IF(AG$29&gt;VLOOKUP($G100,Lists!$J$17:$K$21,2),IF($M100=Lists!$H$3,IF($K100&lt;1,(($S100/$K100)*((1+'Inputs &amp; Summary'!$D$7)^AG$29)),((INT(AG$29/$K100)-INT((AG$29-1)/$K100))*$S100*((1+'Inputs &amp; Summary'!$D$7)^AG$29))),(_xlfn.WEIBULL.DIST(AG$29,$L100,$K100,FALSE)*$S100*((1+'Inputs &amp; Summary'!$D$7)^AG$29))),IF($M100=Lists!$H$3,IF($K100&lt;1,((($R100*(1-$E100)+$Q100*(1-$F100))/$K100)*((1+'Inputs &amp; Summary'!$D$7)^AG$29)),((INT(AG$29/$K100)-INT((AG$29-1)/$K100))*($R100*(1-$E100)+$Q100*(1-$F100))*((1+'Inputs &amp; Summary'!$D$7)^AG$29))),((_xlfn.WEIBULL.DIST(AG$29,$L100,$K100,FALSE)*($R100*(1-$E100)+$Q100*(1-$F100))*((1+'Inputs &amp; Summary'!$D$7)^AG$29))))))</f>
        <v>0</v>
      </c>
      <c r="AH100" s="114">
        <f>$D100*IF(AH$29&gt;'Inputs &amp; Summary'!$D$5,0,IF(AH$29&gt;VLOOKUP($G100,Lists!$J$17:$K$21,2),IF($M100=Lists!$H$3,IF($K100&lt;1,(($S100/$K100)*((1+'Inputs &amp; Summary'!$D$7)^AH$29)),((INT(AH$29/$K100)-INT((AH$29-1)/$K100))*$S100*((1+'Inputs &amp; Summary'!$D$7)^AH$29))),(_xlfn.WEIBULL.DIST(AH$29,$L100,$K100,FALSE)*$S100*((1+'Inputs &amp; Summary'!$D$7)^AH$29))),IF($M100=Lists!$H$3,IF($K100&lt;1,((($R100*(1-$E100)+$Q100*(1-$F100))/$K100)*((1+'Inputs &amp; Summary'!$D$7)^AH$29)),((INT(AH$29/$K100)-INT((AH$29-1)/$K100))*($R100*(1-$E100)+$Q100*(1-$F100))*((1+'Inputs &amp; Summary'!$D$7)^AH$29))),((_xlfn.WEIBULL.DIST(AH$29,$L100,$K100,FALSE)*($R100*(1-$E100)+$Q100*(1-$F100))*((1+'Inputs &amp; Summary'!$D$7)^AH$29))))))</f>
        <v>0</v>
      </c>
      <c r="AI100" s="114">
        <f>$D100*IF(AI$29&gt;'Inputs &amp; Summary'!$D$5,0,IF(AI$29&gt;VLOOKUP($G100,Lists!$J$17:$K$21,2),IF($M100=Lists!$H$3,IF($K100&lt;1,(($S100/$K100)*((1+'Inputs &amp; Summary'!$D$7)^AI$29)),((INT(AI$29/$K100)-INT((AI$29-1)/$K100))*$S100*((1+'Inputs &amp; Summary'!$D$7)^AI$29))),(_xlfn.WEIBULL.DIST(AI$29,$L100,$K100,FALSE)*$S100*((1+'Inputs &amp; Summary'!$D$7)^AI$29))),IF($M100=Lists!$H$3,IF($K100&lt;1,((($R100*(1-$E100)+$Q100*(1-$F100))/$K100)*((1+'Inputs &amp; Summary'!$D$7)^AI$29)),((INT(AI$29/$K100)-INT((AI$29-1)/$K100))*($R100*(1-$E100)+$Q100*(1-$F100))*((1+'Inputs &amp; Summary'!$D$7)^AI$29))),((_xlfn.WEIBULL.DIST(AI$29,$L100,$K100,FALSE)*($R100*(1-$E100)+$Q100*(1-$F100))*((1+'Inputs &amp; Summary'!$D$7)^AI$29))))))</f>
        <v>0</v>
      </c>
      <c r="AJ100" s="114">
        <f>$D100*IF(AJ$29&gt;'Inputs &amp; Summary'!$D$5,0,IF(AJ$29&gt;VLOOKUP($G100,Lists!$J$17:$K$21,2),IF($M100=Lists!$H$3,IF($K100&lt;1,(($S100/$K100)*((1+'Inputs &amp; Summary'!$D$7)^AJ$29)),((INT(AJ$29/$K100)-INT((AJ$29-1)/$K100))*$S100*((1+'Inputs &amp; Summary'!$D$7)^AJ$29))),(_xlfn.WEIBULL.DIST(AJ$29,$L100,$K100,FALSE)*$S100*((1+'Inputs &amp; Summary'!$D$7)^AJ$29))),IF($M100=Lists!$H$3,IF($K100&lt;1,((($R100*(1-$E100)+$Q100*(1-$F100))/$K100)*((1+'Inputs &amp; Summary'!$D$7)^AJ$29)),((INT(AJ$29/$K100)-INT((AJ$29-1)/$K100))*($R100*(1-$E100)+$Q100*(1-$F100))*((1+'Inputs &amp; Summary'!$D$7)^AJ$29))),((_xlfn.WEIBULL.DIST(AJ$29,$L100,$K100,FALSE)*($R100*(1-$E100)+$Q100*(1-$F100))*((1+'Inputs &amp; Summary'!$D$7)^AJ$29))))))</f>
        <v>0</v>
      </c>
      <c r="AK100" s="114">
        <f>$D100*IF(AK$29&gt;'Inputs &amp; Summary'!$D$5,0,IF(AK$29&gt;VLOOKUP($G100,Lists!$J$17:$K$21,2),IF($M100=Lists!$H$3,IF($K100&lt;1,(($S100/$K100)*((1+'Inputs &amp; Summary'!$D$7)^AK$29)),((INT(AK$29/$K100)-INT((AK$29-1)/$K100))*$S100*((1+'Inputs &amp; Summary'!$D$7)^AK$29))),(_xlfn.WEIBULL.DIST(AK$29,$L100,$K100,FALSE)*$S100*((1+'Inputs &amp; Summary'!$D$7)^AK$29))),IF($M100=Lists!$H$3,IF($K100&lt;1,((($R100*(1-$E100)+$Q100*(1-$F100))/$K100)*((1+'Inputs &amp; Summary'!$D$7)^AK$29)),((INT(AK$29/$K100)-INT((AK$29-1)/$K100))*($R100*(1-$E100)+$Q100*(1-$F100))*((1+'Inputs &amp; Summary'!$D$7)^AK$29))),((_xlfn.WEIBULL.DIST(AK$29,$L100,$K100,FALSE)*($R100*(1-$E100)+$Q100*(1-$F100))*((1+'Inputs &amp; Summary'!$D$7)^AK$29))))))</f>
        <v>0</v>
      </c>
      <c r="AL100" s="114">
        <f>$D100*IF(AL$29&gt;'Inputs &amp; Summary'!$D$5,0,IF(AL$29&gt;VLOOKUP($G100,Lists!$J$17:$K$21,2),IF($M100=Lists!$H$3,IF($K100&lt;1,(($S100/$K100)*((1+'Inputs &amp; Summary'!$D$7)^AL$29)),((INT(AL$29/$K100)-INT((AL$29-1)/$K100))*$S100*((1+'Inputs &amp; Summary'!$D$7)^AL$29))),(_xlfn.WEIBULL.DIST(AL$29,$L100,$K100,FALSE)*$S100*((1+'Inputs &amp; Summary'!$D$7)^AL$29))),IF($M100=Lists!$H$3,IF($K100&lt;1,((($R100*(1-$E100)+$Q100*(1-$F100))/$K100)*((1+'Inputs &amp; Summary'!$D$7)^AL$29)),((INT(AL$29/$K100)-INT((AL$29-1)/$K100))*($R100*(1-$E100)+$Q100*(1-$F100))*((1+'Inputs &amp; Summary'!$D$7)^AL$29))),((_xlfn.WEIBULL.DIST(AL$29,$L100,$K100,FALSE)*($R100*(1-$E100)+$Q100*(1-$F100))*((1+'Inputs &amp; Summary'!$D$7)^AL$29))))))</f>
        <v>0</v>
      </c>
      <c r="AM100" s="114">
        <f>$D100*IF(AM$29&gt;'Inputs &amp; Summary'!$D$5,0,IF(AM$29&gt;VLOOKUP($G100,Lists!$J$17:$K$21,2),IF($M100=Lists!$H$3,IF($K100&lt;1,(($S100/$K100)*((1+'Inputs &amp; Summary'!$D$7)^AM$29)),((INT(AM$29/$K100)-INT((AM$29-1)/$K100))*$S100*((1+'Inputs &amp; Summary'!$D$7)^AM$29))),(_xlfn.WEIBULL.DIST(AM$29,$L100,$K100,FALSE)*$S100*((1+'Inputs &amp; Summary'!$D$7)^AM$29))),IF($M100=Lists!$H$3,IF($K100&lt;1,((($R100*(1-$E100)+$Q100*(1-$F100))/$K100)*((1+'Inputs &amp; Summary'!$D$7)^AM$29)),((INT(AM$29/$K100)-INT((AM$29-1)/$K100))*($R100*(1-$E100)+$Q100*(1-$F100))*((1+'Inputs &amp; Summary'!$D$7)^AM$29))),((_xlfn.WEIBULL.DIST(AM$29,$L100,$K100,FALSE)*($R100*(1-$E100)+$Q100*(1-$F100))*((1+'Inputs &amp; Summary'!$D$7)^AM$29))))))</f>
        <v>0</v>
      </c>
      <c r="AN100" s="114">
        <f>$D100*IF(AN$29&gt;'Inputs &amp; Summary'!$D$5,0,IF(AN$29&gt;VLOOKUP($G100,Lists!$J$17:$K$21,2),IF($M100=Lists!$H$3,IF($K100&lt;1,(($S100/$K100)*((1+'Inputs &amp; Summary'!$D$7)^AN$29)),((INT(AN$29/$K100)-INT((AN$29-1)/$K100))*$S100*((1+'Inputs &amp; Summary'!$D$7)^AN$29))),(_xlfn.WEIBULL.DIST(AN$29,$L100,$K100,FALSE)*$S100*((1+'Inputs &amp; Summary'!$D$7)^AN$29))),IF($M100=Lists!$H$3,IF($K100&lt;1,((($R100*(1-$E100)+$Q100*(1-$F100))/$K100)*((1+'Inputs &amp; Summary'!$D$7)^AN$29)),((INT(AN$29/$K100)-INT((AN$29-1)/$K100))*($R100*(1-$E100)+$Q100*(1-$F100))*((1+'Inputs &amp; Summary'!$D$7)^AN$29))),((_xlfn.WEIBULL.DIST(AN$29,$L100,$K100,FALSE)*($R100*(1-$E100)+$Q100*(1-$F100))*((1+'Inputs &amp; Summary'!$D$7)^AN$29))))))</f>
        <v>0</v>
      </c>
      <c r="AO100" s="114">
        <f>$D100*IF(AO$29&gt;'Inputs &amp; Summary'!$D$5,0,IF(AO$29&gt;VLOOKUP($G100,Lists!$J$17:$K$21,2),IF($M100=Lists!$H$3,IF($K100&lt;1,(($S100/$K100)*((1+'Inputs &amp; Summary'!$D$7)^AO$29)),((INT(AO$29/$K100)-INT((AO$29-1)/$K100))*$S100*((1+'Inputs &amp; Summary'!$D$7)^AO$29))),(_xlfn.WEIBULL.DIST(AO$29,$L100,$K100,FALSE)*$S100*((1+'Inputs &amp; Summary'!$D$7)^AO$29))),IF($M100=Lists!$H$3,IF($K100&lt;1,((($R100*(1-$E100)+$Q100*(1-$F100))/$K100)*((1+'Inputs &amp; Summary'!$D$7)^AO$29)),((INT(AO$29/$K100)-INT((AO$29-1)/$K100))*($R100*(1-$E100)+$Q100*(1-$F100))*((1+'Inputs &amp; Summary'!$D$7)^AO$29))),((_xlfn.WEIBULL.DIST(AO$29,$L100,$K100,FALSE)*($R100*(1-$E100)+$Q100*(1-$F100))*((1+'Inputs &amp; Summary'!$D$7)^AO$29))))))</f>
        <v>0</v>
      </c>
      <c r="AP100" s="114">
        <f>$D100*IF(AP$29&gt;'Inputs &amp; Summary'!$D$5,0,IF(AP$29&gt;VLOOKUP($G100,Lists!$J$17:$K$21,2),IF($M100=Lists!$H$3,IF($K100&lt;1,(($S100/$K100)*((1+'Inputs &amp; Summary'!$D$7)^AP$29)),((INT(AP$29/$K100)-INT((AP$29-1)/$K100))*$S100*((1+'Inputs &amp; Summary'!$D$7)^AP$29))),(_xlfn.WEIBULL.DIST(AP$29,$L100,$K100,FALSE)*$S100*((1+'Inputs &amp; Summary'!$D$7)^AP$29))),IF($M100=Lists!$H$3,IF($K100&lt;1,((($R100*(1-$E100)+$Q100*(1-$F100))/$K100)*((1+'Inputs &amp; Summary'!$D$7)^AP$29)),((INT(AP$29/$K100)-INT((AP$29-1)/$K100))*($R100*(1-$E100)+$Q100*(1-$F100))*((1+'Inputs &amp; Summary'!$D$7)^AP$29))),((_xlfn.WEIBULL.DIST(AP$29,$L100,$K100,FALSE)*($R100*(1-$E100)+$Q100*(1-$F100))*((1+'Inputs &amp; Summary'!$D$7)^AP$29))))))</f>
        <v>0</v>
      </c>
      <c r="AQ100" s="114">
        <f>$D100*IF(AQ$29&gt;'Inputs &amp; Summary'!$D$5,0,IF(AQ$29&gt;VLOOKUP($G100,Lists!$J$17:$K$21,2),IF($M100=Lists!$H$3,IF($K100&lt;1,(($S100/$K100)*((1+'Inputs &amp; Summary'!$D$7)^AQ$29)),((INT(AQ$29/$K100)-INT((AQ$29-1)/$K100))*$S100*((1+'Inputs &amp; Summary'!$D$7)^AQ$29))),(_xlfn.WEIBULL.DIST(AQ$29,$L100,$K100,FALSE)*$S100*((1+'Inputs &amp; Summary'!$D$7)^AQ$29))),IF($M100=Lists!$H$3,IF($K100&lt;1,((($R100*(1-$E100)+$Q100*(1-$F100))/$K100)*((1+'Inputs &amp; Summary'!$D$7)^AQ$29)),((INT(AQ$29/$K100)-INT((AQ$29-1)/$K100))*($R100*(1-$E100)+$Q100*(1-$F100))*((1+'Inputs &amp; Summary'!$D$7)^AQ$29))),((_xlfn.WEIBULL.DIST(AQ$29,$L100,$K100,FALSE)*($R100*(1-$E100)+$Q100*(1-$F100))*((1+'Inputs &amp; Summary'!$D$7)^AQ$29))))))</f>
        <v>0</v>
      </c>
      <c r="AR100" s="114">
        <f>$D100*IF(AR$29&gt;'Inputs &amp; Summary'!$D$5,0,IF(AR$29&gt;VLOOKUP($G100,Lists!$J$17:$K$21,2),IF($M100=Lists!$H$3,IF($K100&lt;1,(($S100/$K100)*((1+'Inputs &amp; Summary'!$D$7)^AR$29)),((INT(AR$29/$K100)-INT((AR$29-1)/$K100))*$S100*((1+'Inputs &amp; Summary'!$D$7)^AR$29))),(_xlfn.WEIBULL.DIST(AR$29,$L100,$K100,FALSE)*$S100*((1+'Inputs &amp; Summary'!$D$7)^AR$29))),IF($M100=Lists!$H$3,IF($K100&lt;1,((($R100*(1-$E100)+$Q100*(1-$F100))/$K100)*((1+'Inputs &amp; Summary'!$D$7)^AR$29)),((INT(AR$29/$K100)-INT((AR$29-1)/$K100))*($R100*(1-$E100)+$Q100*(1-$F100))*((1+'Inputs &amp; Summary'!$D$7)^AR$29))),((_xlfn.WEIBULL.DIST(AR$29,$L100,$K100,FALSE)*($R100*(1-$E100)+$Q100*(1-$F100))*((1+'Inputs &amp; Summary'!$D$7)^AR$29))))))</f>
        <v>0</v>
      </c>
      <c r="AS100" s="114">
        <f>$D100*IF(AS$29&gt;'Inputs &amp; Summary'!$D$5,0,IF(AS$29&gt;VLOOKUP($G100,Lists!$J$17:$K$21,2),IF($M100=Lists!$H$3,IF($K100&lt;1,(($S100/$K100)*((1+'Inputs &amp; Summary'!$D$7)^AS$29)),((INT(AS$29/$K100)-INT((AS$29-1)/$K100))*$S100*((1+'Inputs &amp; Summary'!$D$7)^AS$29))),(_xlfn.WEIBULL.DIST(AS$29,$L100,$K100,FALSE)*$S100*((1+'Inputs &amp; Summary'!$D$7)^AS$29))),IF($M100=Lists!$H$3,IF($K100&lt;1,((($R100*(1-$E100)+$Q100*(1-$F100))/$K100)*((1+'Inputs &amp; Summary'!$D$7)^AS$29)),((INT(AS$29/$K100)-INT((AS$29-1)/$K100))*($R100*(1-$E100)+$Q100*(1-$F100))*((1+'Inputs &amp; Summary'!$D$7)^AS$29))),((_xlfn.WEIBULL.DIST(AS$29,$L100,$K100,FALSE)*($R100*(1-$E100)+$Q100*(1-$F100))*((1+'Inputs &amp; Summary'!$D$7)^AS$29))))))</f>
        <v>0</v>
      </c>
      <c r="AT100" s="114">
        <f>$D100*IF(AT$29&gt;'Inputs &amp; Summary'!$D$5,0,IF(AT$29&gt;VLOOKUP($G100,Lists!$J$17:$K$21,2),IF($M100=Lists!$H$3,IF($K100&lt;1,(($S100/$K100)*((1+'Inputs &amp; Summary'!$D$7)^AT$29)),((INT(AT$29/$K100)-INT((AT$29-1)/$K100))*$S100*((1+'Inputs &amp; Summary'!$D$7)^AT$29))),(_xlfn.WEIBULL.DIST(AT$29,$L100,$K100,FALSE)*$S100*((1+'Inputs &amp; Summary'!$D$7)^AT$29))),IF($M100=Lists!$H$3,IF($K100&lt;1,((($R100*(1-$E100)+$Q100*(1-$F100))/$K100)*((1+'Inputs &amp; Summary'!$D$7)^AT$29)),((INT(AT$29/$K100)-INT((AT$29-1)/$K100))*($R100*(1-$E100)+$Q100*(1-$F100))*((1+'Inputs &amp; Summary'!$D$7)^AT$29))),((_xlfn.WEIBULL.DIST(AT$29,$L100,$K100,FALSE)*($R100*(1-$E100)+$Q100*(1-$F100))*((1+'Inputs &amp; Summary'!$D$7)^AT$29))))))</f>
        <v>0</v>
      </c>
      <c r="AU100" s="114">
        <f>$D100*IF(AU$29&gt;'Inputs &amp; Summary'!$D$5,0,IF(AU$29&gt;VLOOKUP($G100,Lists!$J$17:$K$21,2),IF($M100=Lists!$H$3,IF($K100&lt;1,(($S100/$K100)*((1+'Inputs &amp; Summary'!$D$7)^AU$29)),((INT(AU$29/$K100)-INT((AU$29-1)/$K100))*$S100*((1+'Inputs &amp; Summary'!$D$7)^AU$29))),(_xlfn.WEIBULL.DIST(AU$29,$L100,$K100,FALSE)*$S100*((1+'Inputs &amp; Summary'!$D$7)^AU$29))),IF($M100=Lists!$H$3,IF($K100&lt;1,((($R100*(1-$E100)+$Q100*(1-$F100))/$K100)*((1+'Inputs &amp; Summary'!$D$7)^AU$29)),((INT(AU$29/$K100)-INT((AU$29-1)/$K100))*($R100*(1-$E100)+$Q100*(1-$F100))*((1+'Inputs &amp; Summary'!$D$7)^AU$29))),((_xlfn.WEIBULL.DIST(AU$29,$L100,$K100,FALSE)*($R100*(1-$E100)+$Q100*(1-$F100))*((1+'Inputs &amp; Summary'!$D$7)^AU$29))))))</f>
        <v>0</v>
      </c>
      <c r="AV100" s="114">
        <f>$D100*IF(AV$29&gt;'Inputs &amp; Summary'!$D$5,0,IF(AV$29&gt;VLOOKUP($G100,Lists!$J$17:$K$21,2),IF($M100=Lists!$H$3,IF($K100&lt;1,(($S100/$K100)*((1+'Inputs &amp; Summary'!$D$7)^AV$29)),((INT(AV$29/$K100)-INT((AV$29-1)/$K100))*$S100*((1+'Inputs &amp; Summary'!$D$7)^AV$29))),(_xlfn.WEIBULL.DIST(AV$29,$L100,$K100,FALSE)*$S100*((1+'Inputs &amp; Summary'!$D$7)^AV$29))),IF($M100=Lists!$H$3,IF($K100&lt;1,((($R100*(1-$E100)+$Q100*(1-$F100))/$K100)*((1+'Inputs &amp; Summary'!$D$7)^AV$29)),((INT(AV$29/$K100)-INT((AV$29-1)/$K100))*($R100*(1-$E100)+$Q100*(1-$F100))*((1+'Inputs &amp; Summary'!$D$7)^AV$29))),((_xlfn.WEIBULL.DIST(AV$29,$L100,$K100,FALSE)*($R100*(1-$E100)+$Q100*(1-$F100))*((1+'Inputs &amp; Summary'!$D$7)^AV$29))))))</f>
        <v>0</v>
      </c>
      <c r="AW100" s="114">
        <f>$D100*IF(AW$29&gt;'Inputs &amp; Summary'!$D$5,0,IF(AW$29&gt;VLOOKUP($G100,Lists!$J$17:$K$21,2),IF($M100=Lists!$H$3,IF($K100&lt;1,(($S100/$K100)*((1+'Inputs &amp; Summary'!$D$7)^AW$29)),((INT(AW$29/$K100)-INT((AW$29-1)/$K100))*$S100*((1+'Inputs &amp; Summary'!$D$7)^AW$29))),(_xlfn.WEIBULL.DIST(AW$29,$L100,$K100,FALSE)*$S100*((1+'Inputs &amp; Summary'!$D$7)^AW$29))),IF($M100=Lists!$H$3,IF($K100&lt;1,((($R100*(1-$E100)+$Q100*(1-$F100))/$K100)*((1+'Inputs &amp; Summary'!$D$7)^AW$29)),((INT(AW$29/$K100)-INT((AW$29-1)/$K100))*($R100*(1-$E100)+$Q100*(1-$F100))*((1+'Inputs &amp; Summary'!$D$7)^AW$29))),((_xlfn.WEIBULL.DIST(AW$29,$L100,$K100,FALSE)*($R100*(1-$E100)+$Q100*(1-$F100))*((1+'Inputs &amp; Summary'!$D$7)^AW$29))))))</f>
        <v>0</v>
      </c>
      <c r="AX100" s="114">
        <f>$D100*IF(AX$29&gt;'Inputs &amp; Summary'!$D$5,0,IF(AX$29&gt;VLOOKUP($G100,Lists!$J$17:$K$21,2),IF($M100=Lists!$H$3,IF($K100&lt;1,(($S100/$K100)*((1+'Inputs &amp; Summary'!$D$7)^AX$29)),((INT(AX$29/$K100)-INT((AX$29-1)/$K100))*$S100*((1+'Inputs &amp; Summary'!$D$7)^AX$29))),(_xlfn.WEIBULL.DIST(AX$29,$L100,$K100,FALSE)*$S100*((1+'Inputs &amp; Summary'!$D$7)^AX$29))),IF($M100=Lists!$H$3,IF($K100&lt;1,((($R100*(1-$E100)+$Q100*(1-$F100))/$K100)*((1+'Inputs &amp; Summary'!$D$7)^AX$29)),((INT(AX$29/$K100)-INT((AX$29-1)/$K100))*($R100*(1-$E100)+$Q100*(1-$F100))*((1+'Inputs &amp; Summary'!$D$7)^AX$29))),((_xlfn.WEIBULL.DIST(AX$29,$L100,$K100,FALSE)*($R100*(1-$E100)+$Q100*(1-$F100))*((1+'Inputs &amp; Summary'!$D$7)^AX$29))))))</f>
        <v>0</v>
      </c>
      <c r="AY100" s="114">
        <f>$D100*IF(AY$29&gt;'Inputs &amp; Summary'!$D$5,0,IF(AY$29&gt;VLOOKUP($G100,Lists!$J$17:$K$21,2),IF($M100=Lists!$H$3,IF($K100&lt;1,(($S100/$K100)*((1+'Inputs &amp; Summary'!$D$7)^AY$29)),((INT(AY$29/$K100)-INT((AY$29-1)/$K100))*$S100*((1+'Inputs &amp; Summary'!$D$7)^AY$29))),(_xlfn.WEIBULL.DIST(AY$29,$L100,$K100,FALSE)*$S100*((1+'Inputs &amp; Summary'!$D$7)^AY$29))),IF($M100=Lists!$H$3,IF($K100&lt;1,((($R100*(1-$E100)+$Q100*(1-$F100))/$K100)*((1+'Inputs &amp; Summary'!$D$7)^AY$29)),((INT(AY$29/$K100)-INT((AY$29-1)/$K100))*($R100*(1-$E100)+$Q100*(1-$F100))*((1+'Inputs &amp; Summary'!$D$7)^AY$29))),((_xlfn.WEIBULL.DIST(AY$29,$L100,$K100,FALSE)*($R100*(1-$E100)+$Q100*(1-$F100))*((1+'Inputs &amp; Summary'!$D$7)^AY$29))))))</f>
        <v>0</v>
      </c>
      <c r="AZ100" s="114">
        <f>$D100*IF(AZ$29&gt;'Inputs &amp; Summary'!$D$5,0,IF(AZ$29&gt;VLOOKUP($G100,Lists!$J$17:$K$21,2),IF($M100=Lists!$H$3,IF($K100&lt;1,(($S100/$K100)*((1+'Inputs &amp; Summary'!$D$7)^AZ$29)),((INT(AZ$29/$K100)-INT((AZ$29-1)/$K100))*$S100*((1+'Inputs &amp; Summary'!$D$7)^AZ$29))),(_xlfn.WEIBULL.DIST(AZ$29,$L100,$K100,FALSE)*$S100*((1+'Inputs &amp; Summary'!$D$7)^AZ$29))),IF($M100=Lists!$H$3,IF($K100&lt;1,((($R100*(1-$E100)+$Q100*(1-$F100))/$K100)*((1+'Inputs &amp; Summary'!$D$7)^AZ$29)),((INT(AZ$29/$K100)-INT((AZ$29-1)/$K100))*($R100*(1-$E100)+$Q100*(1-$F100))*((1+'Inputs &amp; Summary'!$D$7)^AZ$29))),((_xlfn.WEIBULL.DIST(AZ$29,$L100,$K100,FALSE)*($R100*(1-$E100)+$Q100*(1-$F100))*((1+'Inputs &amp; Summary'!$D$7)^AZ$29))))))</f>
        <v>0</v>
      </c>
      <c r="BA100" s="114">
        <f>$D100*IF(BA$29&gt;'Inputs &amp; Summary'!$D$5,0,IF(BA$29&gt;VLOOKUP($G100,Lists!$J$17:$K$21,2),IF($M100=Lists!$H$3,IF($K100&lt;1,(($S100/$K100)*((1+'Inputs &amp; Summary'!$D$7)^BA$29)),((INT(BA$29/$K100)-INT((BA$29-1)/$K100))*$S100*((1+'Inputs &amp; Summary'!$D$7)^BA$29))),(_xlfn.WEIBULL.DIST(BA$29,$L100,$K100,FALSE)*$S100*((1+'Inputs &amp; Summary'!$D$7)^BA$29))),IF($M100=Lists!$H$3,IF($K100&lt;1,((($R100*(1-$E100)+$Q100*(1-$F100))/$K100)*((1+'Inputs &amp; Summary'!$D$7)^BA$29)),((INT(BA$29/$K100)-INT((BA$29-1)/$K100))*($R100*(1-$E100)+$Q100*(1-$F100))*((1+'Inputs &amp; Summary'!$D$7)^BA$29))),((_xlfn.WEIBULL.DIST(BA$29,$L100,$K100,FALSE)*($R100*(1-$E100)+$Q100*(1-$F100))*((1+'Inputs &amp; Summary'!$D$7)^BA$29))))))</f>
        <v>0</v>
      </c>
      <c r="BB100" s="114">
        <f>$D100*IF(BB$29&gt;'Inputs &amp; Summary'!$D$5,0,IF(BB$29&gt;VLOOKUP($G100,Lists!$J$17:$K$21,2),IF($M100=Lists!$H$3,IF($K100&lt;1,(($S100/$K100)*((1+'Inputs &amp; Summary'!$D$7)^BB$29)),((INT(BB$29/$K100)-INT((BB$29-1)/$K100))*$S100*((1+'Inputs &amp; Summary'!$D$7)^BB$29))),(_xlfn.WEIBULL.DIST(BB$29,$L100,$K100,FALSE)*$S100*((1+'Inputs &amp; Summary'!$D$7)^BB$29))),IF($M100=Lists!$H$3,IF($K100&lt;1,((($R100*(1-$E100)+$Q100*(1-$F100))/$K100)*((1+'Inputs &amp; Summary'!$D$7)^BB$29)),((INT(BB$29/$K100)-INT((BB$29-1)/$K100))*($R100*(1-$E100)+$Q100*(1-$F100))*((1+'Inputs &amp; Summary'!$D$7)^BB$29))),((_xlfn.WEIBULL.DIST(BB$29,$L100,$K100,FALSE)*($R100*(1-$E100)+$Q100*(1-$F100))*((1+'Inputs &amp; Summary'!$D$7)^BB$29))))))</f>
        <v>0</v>
      </c>
      <c r="BC100" s="114">
        <f>$D100*IF(BC$29&gt;'Inputs &amp; Summary'!$D$5,0,IF(BC$29&gt;VLOOKUP($G100,Lists!$J$17:$K$21,2),IF($M100=Lists!$H$3,IF($K100&lt;1,(($S100/$K100)*((1+'Inputs &amp; Summary'!$D$7)^BC$29)),((INT(BC$29/$K100)-INT((BC$29-1)/$K100))*$S100*((1+'Inputs &amp; Summary'!$D$7)^BC$29))),(_xlfn.WEIBULL.DIST(BC$29,$L100,$K100,FALSE)*$S100*((1+'Inputs &amp; Summary'!$D$7)^BC$29))),IF($M100=Lists!$H$3,IF($K100&lt;1,((($R100*(1-$E100)+$Q100*(1-$F100))/$K100)*((1+'Inputs &amp; Summary'!$D$7)^BC$29)),((INT(BC$29/$K100)-INT((BC$29-1)/$K100))*($R100*(1-$E100)+$Q100*(1-$F100))*((1+'Inputs &amp; Summary'!$D$7)^BC$29))),((_xlfn.WEIBULL.DIST(BC$29,$L100,$K100,FALSE)*($R100*(1-$E100)+$Q100*(1-$F100))*((1+'Inputs &amp; Summary'!$D$7)^BC$29))))))</f>
        <v>0</v>
      </c>
      <c r="BD100" s="114">
        <f>$D100*IF(BD$29&gt;'Inputs &amp; Summary'!$D$5,0,IF(BD$29&gt;VLOOKUP($G100,Lists!$J$17:$K$21,2),IF($M100=Lists!$H$3,IF($K100&lt;1,(($S100/$K100)*((1+'Inputs &amp; Summary'!$D$7)^BD$29)),((INT(BD$29/$K100)-INT((BD$29-1)/$K100))*$S100*((1+'Inputs &amp; Summary'!$D$7)^BD$29))),(_xlfn.WEIBULL.DIST(BD$29,$L100,$K100,FALSE)*$S100*((1+'Inputs &amp; Summary'!$D$7)^BD$29))),IF($M100=Lists!$H$3,IF($K100&lt;1,((($R100*(1-$E100)+$Q100*(1-$F100))/$K100)*((1+'Inputs &amp; Summary'!$D$7)^BD$29)),((INT(BD$29/$K100)-INT((BD$29-1)/$K100))*($R100*(1-$E100)+$Q100*(1-$F100))*((1+'Inputs &amp; Summary'!$D$7)^BD$29))),((_xlfn.WEIBULL.DIST(BD$29,$L100,$K100,FALSE)*($R100*(1-$E100)+$Q100*(1-$F100))*((1+'Inputs &amp; Summary'!$D$7)^BD$29))))))</f>
        <v>0</v>
      </c>
      <c r="BE100" s="114">
        <f>$D100*IF(BE$29&gt;'Inputs &amp; Summary'!$D$5,0,IF(BE$29&gt;VLOOKUP($G100,Lists!$J$17:$K$21,2),IF($M100=Lists!$H$3,IF($K100&lt;1,(($S100/$K100)*((1+'Inputs &amp; Summary'!$D$7)^BE$29)),((INT(BE$29/$K100)-INT((BE$29-1)/$K100))*$S100*((1+'Inputs &amp; Summary'!$D$7)^BE$29))),(_xlfn.WEIBULL.DIST(BE$29,$L100,$K100,FALSE)*$S100*((1+'Inputs &amp; Summary'!$D$7)^BE$29))),IF($M100=Lists!$H$3,IF($K100&lt;1,((($R100*(1-$E100)+$Q100*(1-$F100))/$K100)*((1+'Inputs &amp; Summary'!$D$7)^BE$29)),((INT(BE$29/$K100)-INT((BE$29-1)/$K100))*($R100*(1-$E100)+$Q100*(1-$F100))*((1+'Inputs &amp; Summary'!$D$7)^BE$29))),((_xlfn.WEIBULL.DIST(BE$29,$L100,$K100,FALSE)*($R100*(1-$E100)+$Q100*(1-$F100))*((1+'Inputs &amp; Summary'!$D$7)^BE$29))))))</f>
        <v>0</v>
      </c>
      <c r="BF100" s="114">
        <f>$D100*IF(BF$29&gt;'Inputs &amp; Summary'!$D$5,0,IF(BF$29&gt;VLOOKUP($G100,Lists!$J$17:$K$21,2),IF($M100=Lists!$H$3,IF($K100&lt;1,(($S100/$K100)*((1+'Inputs &amp; Summary'!$D$7)^BF$29)),((INT(BF$29/$K100)-INT((BF$29-1)/$K100))*$S100*((1+'Inputs &amp; Summary'!$D$7)^BF$29))),(_xlfn.WEIBULL.DIST(BF$29,$L100,$K100,FALSE)*$S100*((1+'Inputs &amp; Summary'!$D$7)^BF$29))),IF($M100=Lists!$H$3,IF($K100&lt;1,((($R100*(1-$E100)+$Q100*(1-$F100))/$K100)*((1+'Inputs &amp; Summary'!$D$7)^BF$29)),((INT(BF$29/$K100)-INT((BF$29-1)/$K100))*($R100*(1-$E100)+$Q100*(1-$F100))*((1+'Inputs &amp; Summary'!$D$7)^BF$29))),((_xlfn.WEIBULL.DIST(BF$29,$L100,$K100,FALSE)*($R100*(1-$E100)+$Q100*(1-$F100))*((1+'Inputs &amp; Summary'!$D$7)^BF$29))))))</f>
        <v>0</v>
      </c>
      <c r="BG100" s="114">
        <f>$D100*IF(BG$29&gt;'Inputs &amp; Summary'!$D$5,0,IF(BG$29&gt;VLOOKUP($G100,Lists!$J$17:$K$21,2),IF($M100=Lists!$H$3,IF($K100&lt;1,(($S100/$K100)*((1+'Inputs &amp; Summary'!$D$7)^BG$29)),((INT(BG$29/$K100)-INT((BG$29-1)/$K100))*$S100*((1+'Inputs &amp; Summary'!$D$7)^BG$29))),(_xlfn.WEIBULL.DIST(BG$29,$L100,$K100,FALSE)*$S100*((1+'Inputs &amp; Summary'!$D$7)^BG$29))),IF($M100=Lists!$H$3,IF($K100&lt;1,((($R100*(1-$E100)+$Q100*(1-$F100))/$K100)*((1+'Inputs &amp; Summary'!$D$7)^BG$29)),((INT(BG$29/$K100)-INT((BG$29-1)/$K100))*($R100*(1-$E100)+$Q100*(1-$F100))*((1+'Inputs &amp; Summary'!$D$7)^BG$29))),((_xlfn.WEIBULL.DIST(BG$29,$L100,$K100,FALSE)*($R100*(1-$E100)+$Q100*(1-$F100))*((1+'Inputs &amp; Summary'!$D$7)^BG$29))))))</f>
        <v>0</v>
      </c>
      <c r="BH100" s="114">
        <f>$D100*IF(BH$29&gt;'Inputs &amp; Summary'!$D$5,0,IF(BH$29&gt;VLOOKUP($G100,Lists!$J$17:$K$21,2),IF($M100=Lists!$H$3,IF($K100&lt;1,(($S100/$K100)*((1+'Inputs &amp; Summary'!$D$7)^BH$29)),((INT(BH$29/$K100)-INT((BH$29-1)/$K100))*$S100*((1+'Inputs &amp; Summary'!$D$7)^BH$29))),(_xlfn.WEIBULL.DIST(BH$29,$L100,$K100,FALSE)*$S100*((1+'Inputs &amp; Summary'!$D$7)^BH$29))),IF($M100=Lists!$H$3,IF($K100&lt;1,((($R100*(1-$E100)+$Q100*(1-$F100))/$K100)*((1+'Inputs &amp; Summary'!$D$7)^BH$29)),((INT(BH$29/$K100)-INT((BH$29-1)/$K100))*($R100*(1-$E100)+$Q100*(1-$F100))*((1+'Inputs &amp; Summary'!$D$7)^BH$29))),((_xlfn.WEIBULL.DIST(BH$29,$L100,$K100,FALSE)*($R100*(1-$E100)+$Q100*(1-$F100))*((1+'Inputs &amp; Summary'!$D$7)^BH$29))))))</f>
        <v>0</v>
      </c>
      <c r="BI100" s="114">
        <f>$D100*IF(BI$29&gt;'Inputs &amp; Summary'!$D$5,0,IF(BI$29&gt;VLOOKUP($G100,Lists!$J$17:$K$21,2),IF($M100=Lists!$H$3,IF($K100&lt;1,(($S100/$K100)*((1+'Inputs &amp; Summary'!$D$7)^BI$29)),((INT(BI$29/$K100)-INT((BI$29-1)/$K100))*$S100*((1+'Inputs &amp; Summary'!$D$7)^BI$29))),(_xlfn.WEIBULL.DIST(BI$29,$L100,$K100,FALSE)*$S100*((1+'Inputs &amp; Summary'!$D$7)^BI$29))),IF($M100=Lists!$H$3,IF($K100&lt;1,((($R100*(1-$E100)+$Q100*(1-$F100))/$K100)*((1+'Inputs &amp; Summary'!$D$7)^BI$29)),((INT(BI$29/$K100)-INT((BI$29-1)/$K100))*($R100*(1-$E100)+$Q100*(1-$F100))*((1+'Inputs &amp; Summary'!$D$7)^BI$29))),((_xlfn.WEIBULL.DIST(BI$29,$L100,$K100,FALSE)*($R100*(1-$E100)+$Q100*(1-$F100))*((1+'Inputs &amp; Summary'!$D$7)^BI$29))))))</f>
        <v>0</v>
      </c>
      <c r="BJ100" s="114">
        <f>$D100*IF(BJ$29&gt;'Inputs &amp; Summary'!$D$5,0,IF(BJ$29&gt;VLOOKUP($G100,Lists!$J$17:$K$21,2),IF($M100=Lists!$H$3,IF($K100&lt;1,(($S100/$K100)*((1+'Inputs &amp; Summary'!$D$7)^BJ$29)),((INT(BJ$29/$K100)-INT((BJ$29-1)/$K100))*$S100*((1+'Inputs &amp; Summary'!$D$7)^BJ$29))),(_xlfn.WEIBULL.DIST(BJ$29,$L100,$K100,FALSE)*$S100*((1+'Inputs &amp; Summary'!$D$7)^BJ$29))),IF($M100=Lists!$H$3,IF($K100&lt;1,((($R100*(1-$E100)+$Q100*(1-$F100))/$K100)*((1+'Inputs &amp; Summary'!$D$7)^BJ$29)),((INT(BJ$29/$K100)-INT((BJ$29-1)/$K100))*($R100*(1-$E100)+$Q100*(1-$F100))*((1+'Inputs &amp; Summary'!$D$7)^BJ$29))),((_xlfn.WEIBULL.DIST(BJ$29,$L100,$K100,FALSE)*($R100*(1-$E100)+$Q100*(1-$F100))*((1+'Inputs &amp; Summary'!$D$7)^BJ$29))))))</f>
        <v>0</v>
      </c>
      <c r="BK100" s="114">
        <f>$D100*IF(BK$29&gt;'Inputs &amp; Summary'!$D$5,0,IF(BK$29&gt;VLOOKUP($G100,Lists!$J$17:$K$21,2),IF($M100=Lists!$H$3,IF($K100&lt;1,(($S100/$K100)*((1+'Inputs &amp; Summary'!$D$7)^BK$29)),((INT(BK$29/$K100)-INT((BK$29-1)/$K100))*$S100*((1+'Inputs &amp; Summary'!$D$7)^BK$29))),(_xlfn.WEIBULL.DIST(BK$29,$L100,$K100,FALSE)*$S100*((1+'Inputs &amp; Summary'!$D$7)^BK$29))),IF($M100=Lists!$H$3,IF($K100&lt;1,((($R100*(1-$E100)+$Q100*(1-$F100))/$K100)*((1+'Inputs &amp; Summary'!$D$7)^BK$29)),((INT(BK$29/$K100)-INT((BK$29-1)/$K100))*($R100*(1-$E100)+$Q100*(1-$F100))*((1+'Inputs &amp; Summary'!$D$7)^BK$29))),((_xlfn.WEIBULL.DIST(BK$29,$L100,$K100,FALSE)*($R100*(1-$E100)+$Q100*(1-$F100))*((1+'Inputs &amp; Summary'!$D$7)^BK$29))))))</f>
        <v>0</v>
      </c>
      <c r="BL100" s="114">
        <f>$D100*IF(BL$29&gt;'Inputs &amp; Summary'!$D$5,0,IF(BL$29&gt;VLOOKUP($G100,Lists!$J$17:$K$21,2),IF($M100=Lists!$H$3,IF($K100&lt;1,(($S100/$K100)*((1+'Inputs &amp; Summary'!$D$7)^BL$29)),((INT(BL$29/$K100)-INT((BL$29-1)/$K100))*$S100*((1+'Inputs &amp; Summary'!$D$7)^BL$29))),(_xlfn.WEIBULL.DIST(BL$29,$L100,$K100,FALSE)*$S100*((1+'Inputs &amp; Summary'!$D$7)^BL$29))),IF($M100=Lists!$H$3,IF($K100&lt;1,((($R100*(1-$E100)+$Q100*(1-$F100))/$K100)*((1+'Inputs &amp; Summary'!$D$7)^BL$29)),((INT(BL$29/$K100)-INT((BL$29-1)/$K100))*($R100*(1-$E100)+$Q100*(1-$F100))*((1+'Inputs &amp; Summary'!$D$7)^BL$29))),((_xlfn.WEIBULL.DIST(BL$29,$L100,$K100,FALSE)*($R100*(1-$E100)+$Q100*(1-$F100))*((1+'Inputs &amp; Summary'!$D$7)^BL$29))))))</f>
        <v>0</v>
      </c>
    </row>
    <row r="101" spans="1:64" s="1" customFormat="1" x14ac:dyDescent="0.3">
      <c r="A101" s="79" t="s">
        <v>214</v>
      </c>
      <c r="B101" s="33" t="s">
        <v>152</v>
      </c>
      <c r="C101" s="33" t="s">
        <v>17</v>
      </c>
      <c r="D101" s="68">
        <v>0</v>
      </c>
      <c r="E101" s="68">
        <v>1</v>
      </c>
      <c r="F101" s="68">
        <v>1</v>
      </c>
      <c r="G101" s="213" t="s">
        <v>17</v>
      </c>
      <c r="H101" s="34" t="s">
        <v>288</v>
      </c>
      <c r="I101" s="34" t="s">
        <v>99</v>
      </c>
      <c r="J101" s="33">
        <f>VLOOKUP(I101,'Labor Rates'!$A$1:$B$16,2)</f>
        <v>24.03846153846154</v>
      </c>
      <c r="K101" s="35">
        <v>20</v>
      </c>
      <c r="L101" s="35">
        <v>1</v>
      </c>
      <c r="M101" s="36" t="s">
        <v>249</v>
      </c>
      <c r="N101" s="84">
        <f>'Inputs &amp; Summary'!$D$30</f>
        <v>1</v>
      </c>
      <c r="O101" s="35">
        <v>4</v>
      </c>
      <c r="P101" s="5">
        <f>0.2*'Inputs &amp; Summary'!$D$31*1000</f>
        <v>80000</v>
      </c>
      <c r="Q101" s="73">
        <f t="shared" si="16"/>
        <v>96.15384615384616</v>
      </c>
      <c r="R101" s="73">
        <f t="shared" si="17"/>
        <v>80000</v>
      </c>
      <c r="S101" s="74">
        <f t="shared" si="18"/>
        <v>0</v>
      </c>
      <c r="T101" s="88"/>
      <c r="U101" s="80"/>
      <c r="V101" s="87">
        <f t="shared" si="19"/>
        <v>0</v>
      </c>
      <c r="W101" s="87">
        <f>NPV('Inputs &amp; Summary'!$D$6,Y101:BL101)</f>
        <v>0</v>
      </c>
      <c r="X101" s="90">
        <f t="shared" si="20"/>
        <v>0</v>
      </c>
      <c r="Y101" s="114">
        <f>$D101*IF(Y$29&gt;'Inputs &amp; Summary'!$D$5,0,IF(Y$29&gt;VLOOKUP($G101,Lists!$J$17:$K$21,2),IF($M101=Lists!$H$3,IF($K101&lt;1,(($S101/$K101)*((1+'Inputs &amp; Summary'!$D$7)^Y$29)),((INT(Y$29/$K101)-INT((Y$29-1)/$K101))*$S101*((1+'Inputs &amp; Summary'!$D$7)^Y$29))),(_xlfn.WEIBULL.DIST(Y$29,$L101,$K101,FALSE)*$S101*((1+'Inputs &amp; Summary'!$D$7)^Y$29))),IF($M101=Lists!$H$3,IF($K101&lt;1,((($R101*(1-$E101)+$Q101*(1-$F101))/$K101)*((1+'Inputs &amp; Summary'!$D$7)^Y$29)),((INT(Y$29/$K101)-INT((Y$29-1)/$K101))*($R101*(1-$E101)+$Q101*(1-$F101))*((1+'Inputs &amp; Summary'!$D$7)^Y$29))),((_xlfn.WEIBULL.DIST(Y$29,$L101,$K101,FALSE)*($R101*(1-$E101)+$Q101*(1-$F101))*((1+'Inputs &amp; Summary'!$D$7)^Y$29))))))</f>
        <v>0</v>
      </c>
      <c r="Z101" s="114">
        <f>$D101*IF(Z$29&gt;'Inputs &amp; Summary'!$D$5,0,IF(Z$29&gt;VLOOKUP($G101,Lists!$J$17:$K$21,2),IF($M101=Lists!$H$3,IF($K101&lt;1,(($S101/$K101)*((1+'Inputs &amp; Summary'!$D$7)^Z$29)),((INT(Z$29/$K101)-INT((Z$29-1)/$K101))*$S101*((1+'Inputs &amp; Summary'!$D$7)^Z$29))),(_xlfn.WEIBULL.DIST(Z$29,$L101,$K101,FALSE)*$S101*((1+'Inputs &amp; Summary'!$D$7)^Z$29))),IF($M101=Lists!$H$3,IF($K101&lt;1,((($R101*(1-$E101)+$Q101*(1-$F101))/$K101)*((1+'Inputs &amp; Summary'!$D$7)^Z$29)),((INT(Z$29/$K101)-INT((Z$29-1)/$K101))*($R101*(1-$E101)+$Q101*(1-$F101))*((1+'Inputs &amp; Summary'!$D$7)^Z$29))),((_xlfn.WEIBULL.DIST(Z$29,$L101,$K101,FALSE)*($R101*(1-$E101)+$Q101*(1-$F101))*((1+'Inputs &amp; Summary'!$D$7)^Z$29))))))</f>
        <v>0</v>
      </c>
      <c r="AA101" s="114">
        <f>$D101*IF(AA$29&gt;'Inputs &amp; Summary'!$D$5,0,IF(AA$29&gt;VLOOKUP($G101,Lists!$J$17:$K$21,2),IF($M101=Lists!$H$3,IF($K101&lt;1,(($S101/$K101)*((1+'Inputs &amp; Summary'!$D$7)^AA$29)),((INT(AA$29/$K101)-INT((AA$29-1)/$K101))*$S101*((1+'Inputs &amp; Summary'!$D$7)^AA$29))),(_xlfn.WEIBULL.DIST(AA$29,$L101,$K101,FALSE)*$S101*((1+'Inputs &amp; Summary'!$D$7)^AA$29))),IF($M101=Lists!$H$3,IF($K101&lt;1,((($R101*(1-$E101)+$Q101*(1-$F101))/$K101)*((1+'Inputs &amp; Summary'!$D$7)^AA$29)),((INT(AA$29/$K101)-INT((AA$29-1)/$K101))*($R101*(1-$E101)+$Q101*(1-$F101))*((1+'Inputs &amp; Summary'!$D$7)^AA$29))),((_xlfn.WEIBULL.DIST(AA$29,$L101,$K101,FALSE)*($R101*(1-$E101)+$Q101*(1-$F101))*((1+'Inputs &amp; Summary'!$D$7)^AA$29))))))</f>
        <v>0</v>
      </c>
      <c r="AB101" s="114">
        <f>$D101*IF(AB$29&gt;'Inputs &amp; Summary'!$D$5,0,IF(AB$29&gt;VLOOKUP($G101,Lists!$J$17:$K$21,2),IF($M101=Lists!$H$3,IF($K101&lt;1,(($S101/$K101)*((1+'Inputs &amp; Summary'!$D$7)^AB$29)),((INT(AB$29/$K101)-INT((AB$29-1)/$K101))*$S101*((1+'Inputs &amp; Summary'!$D$7)^AB$29))),(_xlfn.WEIBULL.DIST(AB$29,$L101,$K101,FALSE)*$S101*((1+'Inputs &amp; Summary'!$D$7)^AB$29))),IF($M101=Lists!$H$3,IF($K101&lt;1,((($R101*(1-$E101)+$Q101*(1-$F101))/$K101)*((1+'Inputs &amp; Summary'!$D$7)^AB$29)),((INT(AB$29/$K101)-INT((AB$29-1)/$K101))*($R101*(1-$E101)+$Q101*(1-$F101))*((1+'Inputs &amp; Summary'!$D$7)^AB$29))),((_xlfn.WEIBULL.DIST(AB$29,$L101,$K101,FALSE)*($R101*(1-$E101)+$Q101*(1-$F101))*((1+'Inputs &amp; Summary'!$D$7)^AB$29))))))</f>
        <v>0</v>
      </c>
      <c r="AC101" s="114">
        <f>$D101*IF(AC$29&gt;'Inputs &amp; Summary'!$D$5,0,IF(AC$29&gt;VLOOKUP($G101,Lists!$J$17:$K$21,2),IF($M101=Lists!$H$3,IF($K101&lt;1,(($S101/$K101)*((1+'Inputs &amp; Summary'!$D$7)^AC$29)),((INT(AC$29/$K101)-INT((AC$29-1)/$K101))*$S101*((1+'Inputs &amp; Summary'!$D$7)^AC$29))),(_xlfn.WEIBULL.DIST(AC$29,$L101,$K101,FALSE)*$S101*((1+'Inputs &amp; Summary'!$D$7)^AC$29))),IF($M101=Lists!$H$3,IF($K101&lt;1,((($R101*(1-$E101)+$Q101*(1-$F101))/$K101)*((1+'Inputs &amp; Summary'!$D$7)^AC$29)),((INT(AC$29/$K101)-INT((AC$29-1)/$K101))*($R101*(1-$E101)+$Q101*(1-$F101))*((1+'Inputs &amp; Summary'!$D$7)^AC$29))),((_xlfn.WEIBULL.DIST(AC$29,$L101,$K101,FALSE)*($R101*(1-$E101)+$Q101*(1-$F101))*((1+'Inputs &amp; Summary'!$D$7)^AC$29))))))</f>
        <v>0</v>
      </c>
      <c r="AD101" s="114">
        <f>$D101*IF(AD$29&gt;'Inputs &amp; Summary'!$D$5,0,IF(AD$29&gt;VLOOKUP($G101,Lists!$J$17:$K$21,2),IF($M101=Lists!$H$3,IF($K101&lt;1,(($S101/$K101)*((1+'Inputs &amp; Summary'!$D$7)^AD$29)),((INT(AD$29/$K101)-INT((AD$29-1)/$K101))*$S101*((1+'Inputs &amp; Summary'!$D$7)^AD$29))),(_xlfn.WEIBULL.DIST(AD$29,$L101,$K101,FALSE)*$S101*((1+'Inputs &amp; Summary'!$D$7)^AD$29))),IF($M101=Lists!$H$3,IF($K101&lt;1,((($R101*(1-$E101)+$Q101*(1-$F101))/$K101)*((1+'Inputs &amp; Summary'!$D$7)^AD$29)),((INT(AD$29/$K101)-INT((AD$29-1)/$K101))*($R101*(1-$E101)+$Q101*(1-$F101))*((1+'Inputs &amp; Summary'!$D$7)^AD$29))),((_xlfn.WEIBULL.DIST(AD$29,$L101,$K101,FALSE)*($R101*(1-$E101)+$Q101*(1-$F101))*((1+'Inputs &amp; Summary'!$D$7)^AD$29))))))</f>
        <v>0</v>
      </c>
      <c r="AE101" s="114">
        <f>$D101*IF(AE$29&gt;'Inputs &amp; Summary'!$D$5,0,IF(AE$29&gt;VLOOKUP($G101,Lists!$J$17:$K$21,2),IF($M101=Lists!$H$3,IF($K101&lt;1,(($S101/$K101)*((1+'Inputs &amp; Summary'!$D$7)^AE$29)),((INT(AE$29/$K101)-INT((AE$29-1)/$K101))*$S101*((1+'Inputs &amp; Summary'!$D$7)^AE$29))),(_xlfn.WEIBULL.DIST(AE$29,$L101,$K101,FALSE)*$S101*((1+'Inputs &amp; Summary'!$D$7)^AE$29))),IF($M101=Lists!$H$3,IF($K101&lt;1,((($R101*(1-$E101)+$Q101*(1-$F101))/$K101)*((1+'Inputs &amp; Summary'!$D$7)^AE$29)),((INT(AE$29/$K101)-INT((AE$29-1)/$K101))*($R101*(1-$E101)+$Q101*(1-$F101))*((1+'Inputs &amp; Summary'!$D$7)^AE$29))),((_xlfn.WEIBULL.DIST(AE$29,$L101,$K101,FALSE)*($R101*(1-$E101)+$Q101*(1-$F101))*((1+'Inputs &amp; Summary'!$D$7)^AE$29))))))</f>
        <v>0</v>
      </c>
      <c r="AF101" s="114">
        <f>$D101*IF(AF$29&gt;'Inputs &amp; Summary'!$D$5,0,IF(AF$29&gt;VLOOKUP($G101,Lists!$J$17:$K$21,2),IF($M101=Lists!$H$3,IF($K101&lt;1,(($S101/$K101)*((1+'Inputs &amp; Summary'!$D$7)^AF$29)),((INT(AF$29/$K101)-INT((AF$29-1)/$K101))*$S101*((1+'Inputs &amp; Summary'!$D$7)^AF$29))),(_xlfn.WEIBULL.DIST(AF$29,$L101,$K101,FALSE)*$S101*((1+'Inputs &amp; Summary'!$D$7)^AF$29))),IF($M101=Lists!$H$3,IF($K101&lt;1,((($R101*(1-$E101)+$Q101*(1-$F101))/$K101)*((1+'Inputs &amp; Summary'!$D$7)^AF$29)),((INT(AF$29/$K101)-INT((AF$29-1)/$K101))*($R101*(1-$E101)+$Q101*(1-$F101))*((1+'Inputs &amp; Summary'!$D$7)^AF$29))),((_xlfn.WEIBULL.DIST(AF$29,$L101,$K101,FALSE)*($R101*(1-$E101)+$Q101*(1-$F101))*((1+'Inputs &amp; Summary'!$D$7)^AF$29))))))</f>
        <v>0</v>
      </c>
      <c r="AG101" s="114">
        <f>$D101*IF(AG$29&gt;'Inputs &amp; Summary'!$D$5,0,IF(AG$29&gt;VLOOKUP($G101,Lists!$J$17:$K$21,2),IF($M101=Lists!$H$3,IF($K101&lt;1,(($S101/$K101)*((1+'Inputs &amp; Summary'!$D$7)^AG$29)),((INT(AG$29/$K101)-INT((AG$29-1)/$K101))*$S101*((1+'Inputs &amp; Summary'!$D$7)^AG$29))),(_xlfn.WEIBULL.DIST(AG$29,$L101,$K101,FALSE)*$S101*((1+'Inputs &amp; Summary'!$D$7)^AG$29))),IF($M101=Lists!$H$3,IF($K101&lt;1,((($R101*(1-$E101)+$Q101*(1-$F101))/$K101)*((1+'Inputs &amp; Summary'!$D$7)^AG$29)),((INT(AG$29/$K101)-INT((AG$29-1)/$K101))*($R101*(1-$E101)+$Q101*(1-$F101))*((1+'Inputs &amp; Summary'!$D$7)^AG$29))),((_xlfn.WEIBULL.DIST(AG$29,$L101,$K101,FALSE)*($R101*(1-$E101)+$Q101*(1-$F101))*((1+'Inputs &amp; Summary'!$D$7)^AG$29))))))</f>
        <v>0</v>
      </c>
      <c r="AH101" s="114">
        <f>$D101*IF(AH$29&gt;'Inputs &amp; Summary'!$D$5,0,IF(AH$29&gt;VLOOKUP($G101,Lists!$J$17:$K$21,2),IF($M101=Lists!$H$3,IF($K101&lt;1,(($S101/$K101)*((1+'Inputs &amp; Summary'!$D$7)^AH$29)),((INT(AH$29/$K101)-INT((AH$29-1)/$K101))*$S101*((1+'Inputs &amp; Summary'!$D$7)^AH$29))),(_xlfn.WEIBULL.DIST(AH$29,$L101,$K101,FALSE)*$S101*((1+'Inputs &amp; Summary'!$D$7)^AH$29))),IF($M101=Lists!$H$3,IF($K101&lt;1,((($R101*(1-$E101)+$Q101*(1-$F101))/$K101)*((1+'Inputs &amp; Summary'!$D$7)^AH$29)),((INT(AH$29/$K101)-INT((AH$29-1)/$K101))*($R101*(1-$E101)+$Q101*(1-$F101))*((1+'Inputs &amp; Summary'!$D$7)^AH$29))),((_xlfn.WEIBULL.DIST(AH$29,$L101,$K101,FALSE)*($R101*(1-$E101)+$Q101*(1-$F101))*((1+'Inputs &amp; Summary'!$D$7)^AH$29))))))</f>
        <v>0</v>
      </c>
      <c r="AI101" s="114">
        <f>$D101*IF(AI$29&gt;'Inputs &amp; Summary'!$D$5,0,IF(AI$29&gt;VLOOKUP($G101,Lists!$J$17:$K$21,2),IF($M101=Lists!$H$3,IF($K101&lt;1,(($S101/$K101)*((1+'Inputs &amp; Summary'!$D$7)^AI$29)),((INT(AI$29/$K101)-INT((AI$29-1)/$K101))*$S101*((1+'Inputs &amp; Summary'!$D$7)^AI$29))),(_xlfn.WEIBULL.DIST(AI$29,$L101,$K101,FALSE)*$S101*((1+'Inputs &amp; Summary'!$D$7)^AI$29))),IF($M101=Lists!$H$3,IF($K101&lt;1,((($R101*(1-$E101)+$Q101*(1-$F101))/$K101)*((1+'Inputs &amp; Summary'!$D$7)^AI$29)),((INT(AI$29/$K101)-INT((AI$29-1)/$K101))*($R101*(1-$E101)+$Q101*(1-$F101))*((1+'Inputs &amp; Summary'!$D$7)^AI$29))),((_xlfn.WEIBULL.DIST(AI$29,$L101,$K101,FALSE)*($R101*(1-$E101)+$Q101*(1-$F101))*((1+'Inputs &amp; Summary'!$D$7)^AI$29))))))</f>
        <v>0</v>
      </c>
      <c r="AJ101" s="114">
        <f>$D101*IF(AJ$29&gt;'Inputs &amp; Summary'!$D$5,0,IF(AJ$29&gt;VLOOKUP($G101,Lists!$J$17:$K$21,2),IF($M101=Lists!$H$3,IF($K101&lt;1,(($S101/$K101)*((1+'Inputs &amp; Summary'!$D$7)^AJ$29)),((INT(AJ$29/$K101)-INT((AJ$29-1)/$K101))*$S101*((1+'Inputs &amp; Summary'!$D$7)^AJ$29))),(_xlfn.WEIBULL.DIST(AJ$29,$L101,$K101,FALSE)*$S101*((1+'Inputs &amp; Summary'!$D$7)^AJ$29))),IF($M101=Lists!$H$3,IF($K101&lt;1,((($R101*(1-$E101)+$Q101*(1-$F101))/$K101)*((1+'Inputs &amp; Summary'!$D$7)^AJ$29)),((INT(AJ$29/$K101)-INT((AJ$29-1)/$K101))*($R101*(1-$E101)+$Q101*(1-$F101))*((1+'Inputs &amp; Summary'!$D$7)^AJ$29))),((_xlfn.WEIBULL.DIST(AJ$29,$L101,$K101,FALSE)*($R101*(1-$E101)+$Q101*(1-$F101))*((1+'Inputs &amp; Summary'!$D$7)^AJ$29))))))</f>
        <v>0</v>
      </c>
      <c r="AK101" s="114">
        <f>$D101*IF(AK$29&gt;'Inputs &amp; Summary'!$D$5,0,IF(AK$29&gt;VLOOKUP($G101,Lists!$J$17:$K$21,2),IF($M101=Lists!$H$3,IF($K101&lt;1,(($S101/$K101)*((1+'Inputs &amp; Summary'!$D$7)^AK$29)),((INT(AK$29/$K101)-INT((AK$29-1)/$K101))*$S101*((1+'Inputs &amp; Summary'!$D$7)^AK$29))),(_xlfn.WEIBULL.DIST(AK$29,$L101,$K101,FALSE)*$S101*((1+'Inputs &amp; Summary'!$D$7)^AK$29))),IF($M101=Lists!$H$3,IF($K101&lt;1,((($R101*(1-$E101)+$Q101*(1-$F101))/$K101)*((1+'Inputs &amp; Summary'!$D$7)^AK$29)),((INT(AK$29/$K101)-INT((AK$29-1)/$K101))*($R101*(1-$E101)+$Q101*(1-$F101))*((1+'Inputs &amp; Summary'!$D$7)^AK$29))),((_xlfn.WEIBULL.DIST(AK$29,$L101,$K101,FALSE)*($R101*(1-$E101)+$Q101*(1-$F101))*((1+'Inputs &amp; Summary'!$D$7)^AK$29))))))</f>
        <v>0</v>
      </c>
      <c r="AL101" s="114">
        <f>$D101*IF(AL$29&gt;'Inputs &amp; Summary'!$D$5,0,IF(AL$29&gt;VLOOKUP($G101,Lists!$J$17:$K$21,2),IF($M101=Lists!$H$3,IF($K101&lt;1,(($S101/$K101)*((1+'Inputs &amp; Summary'!$D$7)^AL$29)),((INT(AL$29/$K101)-INT((AL$29-1)/$K101))*$S101*((1+'Inputs &amp; Summary'!$D$7)^AL$29))),(_xlfn.WEIBULL.DIST(AL$29,$L101,$K101,FALSE)*$S101*((1+'Inputs &amp; Summary'!$D$7)^AL$29))),IF($M101=Lists!$H$3,IF($K101&lt;1,((($R101*(1-$E101)+$Q101*(1-$F101))/$K101)*((1+'Inputs &amp; Summary'!$D$7)^AL$29)),((INT(AL$29/$K101)-INT((AL$29-1)/$K101))*($R101*(1-$E101)+$Q101*(1-$F101))*((1+'Inputs &amp; Summary'!$D$7)^AL$29))),((_xlfn.WEIBULL.DIST(AL$29,$L101,$K101,FALSE)*($R101*(1-$E101)+$Q101*(1-$F101))*((1+'Inputs &amp; Summary'!$D$7)^AL$29))))))</f>
        <v>0</v>
      </c>
      <c r="AM101" s="114">
        <f>$D101*IF(AM$29&gt;'Inputs &amp; Summary'!$D$5,0,IF(AM$29&gt;VLOOKUP($G101,Lists!$J$17:$K$21,2),IF($M101=Lists!$H$3,IF($K101&lt;1,(($S101/$K101)*((1+'Inputs &amp; Summary'!$D$7)^AM$29)),((INT(AM$29/$K101)-INT((AM$29-1)/$K101))*$S101*((1+'Inputs &amp; Summary'!$D$7)^AM$29))),(_xlfn.WEIBULL.DIST(AM$29,$L101,$K101,FALSE)*$S101*((1+'Inputs &amp; Summary'!$D$7)^AM$29))),IF($M101=Lists!$H$3,IF($K101&lt;1,((($R101*(1-$E101)+$Q101*(1-$F101))/$K101)*((1+'Inputs &amp; Summary'!$D$7)^AM$29)),((INT(AM$29/$K101)-INT((AM$29-1)/$K101))*($R101*(1-$E101)+$Q101*(1-$F101))*((1+'Inputs &amp; Summary'!$D$7)^AM$29))),((_xlfn.WEIBULL.DIST(AM$29,$L101,$K101,FALSE)*($R101*(1-$E101)+$Q101*(1-$F101))*((1+'Inputs &amp; Summary'!$D$7)^AM$29))))))</f>
        <v>0</v>
      </c>
      <c r="AN101" s="114">
        <f>$D101*IF(AN$29&gt;'Inputs &amp; Summary'!$D$5,0,IF(AN$29&gt;VLOOKUP($G101,Lists!$J$17:$K$21,2),IF($M101=Lists!$H$3,IF($K101&lt;1,(($S101/$K101)*((1+'Inputs &amp; Summary'!$D$7)^AN$29)),((INT(AN$29/$K101)-INT((AN$29-1)/$K101))*$S101*((1+'Inputs &amp; Summary'!$D$7)^AN$29))),(_xlfn.WEIBULL.DIST(AN$29,$L101,$K101,FALSE)*$S101*((1+'Inputs &amp; Summary'!$D$7)^AN$29))),IF($M101=Lists!$H$3,IF($K101&lt;1,((($R101*(1-$E101)+$Q101*(1-$F101))/$K101)*((1+'Inputs &amp; Summary'!$D$7)^AN$29)),((INT(AN$29/$K101)-INT((AN$29-1)/$K101))*($R101*(1-$E101)+$Q101*(1-$F101))*((1+'Inputs &amp; Summary'!$D$7)^AN$29))),((_xlfn.WEIBULL.DIST(AN$29,$L101,$K101,FALSE)*($R101*(1-$E101)+$Q101*(1-$F101))*((1+'Inputs &amp; Summary'!$D$7)^AN$29))))))</f>
        <v>0</v>
      </c>
      <c r="AO101" s="114">
        <f>$D101*IF(AO$29&gt;'Inputs &amp; Summary'!$D$5,0,IF(AO$29&gt;VLOOKUP($G101,Lists!$J$17:$K$21,2),IF($M101=Lists!$H$3,IF($K101&lt;1,(($S101/$K101)*((1+'Inputs &amp; Summary'!$D$7)^AO$29)),((INT(AO$29/$K101)-INT((AO$29-1)/$K101))*$S101*((1+'Inputs &amp; Summary'!$D$7)^AO$29))),(_xlfn.WEIBULL.DIST(AO$29,$L101,$K101,FALSE)*$S101*((1+'Inputs &amp; Summary'!$D$7)^AO$29))),IF($M101=Lists!$H$3,IF($K101&lt;1,((($R101*(1-$E101)+$Q101*(1-$F101))/$K101)*((1+'Inputs &amp; Summary'!$D$7)^AO$29)),((INT(AO$29/$K101)-INT((AO$29-1)/$K101))*($R101*(1-$E101)+$Q101*(1-$F101))*((1+'Inputs &amp; Summary'!$D$7)^AO$29))),((_xlfn.WEIBULL.DIST(AO$29,$L101,$K101,FALSE)*($R101*(1-$E101)+$Q101*(1-$F101))*((1+'Inputs &amp; Summary'!$D$7)^AO$29))))))</f>
        <v>0</v>
      </c>
      <c r="AP101" s="114">
        <f>$D101*IF(AP$29&gt;'Inputs &amp; Summary'!$D$5,0,IF(AP$29&gt;VLOOKUP($G101,Lists!$J$17:$K$21,2),IF($M101=Lists!$H$3,IF($K101&lt;1,(($S101/$K101)*((1+'Inputs &amp; Summary'!$D$7)^AP$29)),((INT(AP$29/$K101)-INT((AP$29-1)/$K101))*$S101*((1+'Inputs &amp; Summary'!$D$7)^AP$29))),(_xlfn.WEIBULL.DIST(AP$29,$L101,$K101,FALSE)*$S101*((1+'Inputs &amp; Summary'!$D$7)^AP$29))),IF($M101=Lists!$H$3,IF($K101&lt;1,((($R101*(1-$E101)+$Q101*(1-$F101))/$K101)*((1+'Inputs &amp; Summary'!$D$7)^AP$29)),((INT(AP$29/$K101)-INT((AP$29-1)/$K101))*($R101*(1-$E101)+$Q101*(1-$F101))*((1+'Inputs &amp; Summary'!$D$7)^AP$29))),((_xlfn.WEIBULL.DIST(AP$29,$L101,$K101,FALSE)*($R101*(1-$E101)+$Q101*(1-$F101))*((1+'Inputs &amp; Summary'!$D$7)^AP$29))))))</f>
        <v>0</v>
      </c>
      <c r="AQ101" s="114">
        <f>$D101*IF(AQ$29&gt;'Inputs &amp; Summary'!$D$5,0,IF(AQ$29&gt;VLOOKUP($G101,Lists!$J$17:$K$21,2),IF($M101=Lists!$H$3,IF($K101&lt;1,(($S101/$K101)*((1+'Inputs &amp; Summary'!$D$7)^AQ$29)),((INT(AQ$29/$K101)-INT((AQ$29-1)/$K101))*$S101*((1+'Inputs &amp; Summary'!$D$7)^AQ$29))),(_xlfn.WEIBULL.DIST(AQ$29,$L101,$K101,FALSE)*$S101*((1+'Inputs &amp; Summary'!$D$7)^AQ$29))),IF($M101=Lists!$H$3,IF($K101&lt;1,((($R101*(1-$E101)+$Q101*(1-$F101))/$K101)*((1+'Inputs &amp; Summary'!$D$7)^AQ$29)),((INT(AQ$29/$K101)-INT((AQ$29-1)/$K101))*($R101*(1-$E101)+$Q101*(1-$F101))*((1+'Inputs &amp; Summary'!$D$7)^AQ$29))),((_xlfn.WEIBULL.DIST(AQ$29,$L101,$K101,FALSE)*($R101*(1-$E101)+$Q101*(1-$F101))*((1+'Inputs &amp; Summary'!$D$7)^AQ$29))))))</f>
        <v>0</v>
      </c>
      <c r="AR101" s="114">
        <f>$D101*IF(AR$29&gt;'Inputs &amp; Summary'!$D$5,0,IF(AR$29&gt;VLOOKUP($G101,Lists!$J$17:$K$21,2),IF($M101=Lists!$H$3,IF($K101&lt;1,(($S101/$K101)*((1+'Inputs &amp; Summary'!$D$7)^AR$29)),((INT(AR$29/$K101)-INT((AR$29-1)/$K101))*$S101*((1+'Inputs &amp; Summary'!$D$7)^AR$29))),(_xlfn.WEIBULL.DIST(AR$29,$L101,$K101,FALSE)*$S101*((1+'Inputs &amp; Summary'!$D$7)^AR$29))),IF($M101=Lists!$H$3,IF($K101&lt;1,((($R101*(1-$E101)+$Q101*(1-$F101))/$K101)*((1+'Inputs &amp; Summary'!$D$7)^AR$29)),((INT(AR$29/$K101)-INT((AR$29-1)/$K101))*($R101*(1-$E101)+$Q101*(1-$F101))*((1+'Inputs &amp; Summary'!$D$7)^AR$29))),((_xlfn.WEIBULL.DIST(AR$29,$L101,$K101,FALSE)*($R101*(1-$E101)+$Q101*(1-$F101))*((1+'Inputs &amp; Summary'!$D$7)^AR$29))))))</f>
        <v>0</v>
      </c>
      <c r="AS101" s="114">
        <f>$D101*IF(AS$29&gt;'Inputs &amp; Summary'!$D$5,0,IF(AS$29&gt;VLOOKUP($G101,Lists!$J$17:$K$21,2),IF($M101=Lists!$H$3,IF($K101&lt;1,(($S101/$K101)*((1+'Inputs &amp; Summary'!$D$7)^AS$29)),((INT(AS$29/$K101)-INT((AS$29-1)/$K101))*$S101*((1+'Inputs &amp; Summary'!$D$7)^AS$29))),(_xlfn.WEIBULL.DIST(AS$29,$L101,$K101,FALSE)*$S101*((1+'Inputs &amp; Summary'!$D$7)^AS$29))),IF($M101=Lists!$H$3,IF($K101&lt;1,((($R101*(1-$E101)+$Q101*(1-$F101))/$K101)*((1+'Inputs &amp; Summary'!$D$7)^AS$29)),((INT(AS$29/$K101)-INT((AS$29-1)/$K101))*($R101*(1-$E101)+$Q101*(1-$F101))*((1+'Inputs &amp; Summary'!$D$7)^AS$29))),((_xlfn.WEIBULL.DIST(AS$29,$L101,$K101,FALSE)*($R101*(1-$E101)+$Q101*(1-$F101))*((1+'Inputs &amp; Summary'!$D$7)^AS$29))))))</f>
        <v>0</v>
      </c>
      <c r="AT101" s="114">
        <f>$D101*IF(AT$29&gt;'Inputs &amp; Summary'!$D$5,0,IF(AT$29&gt;VLOOKUP($G101,Lists!$J$17:$K$21,2),IF($M101=Lists!$H$3,IF($K101&lt;1,(($S101/$K101)*((1+'Inputs &amp; Summary'!$D$7)^AT$29)),((INT(AT$29/$K101)-INT((AT$29-1)/$K101))*$S101*((1+'Inputs &amp; Summary'!$D$7)^AT$29))),(_xlfn.WEIBULL.DIST(AT$29,$L101,$K101,FALSE)*$S101*((1+'Inputs &amp; Summary'!$D$7)^AT$29))),IF($M101=Lists!$H$3,IF($K101&lt;1,((($R101*(1-$E101)+$Q101*(1-$F101))/$K101)*((1+'Inputs &amp; Summary'!$D$7)^AT$29)),((INT(AT$29/$K101)-INT((AT$29-1)/$K101))*($R101*(1-$E101)+$Q101*(1-$F101))*((1+'Inputs &amp; Summary'!$D$7)^AT$29))),((_xlfn.WEIBULL.DIST(AT$29,$L101,$K101,FALSE)*($R101*(1-$E101)+$Q101*(1-$F101))*((1+'Inputs &amp; Summary'!$D$7)^AT$29))))))</f>
        <v>0</v>
      </c>
      <c r="AU101" s="114">
        <f>$D101*IF(AU$29&gt;'Inputs &amp; Summary'!$D$5,0,IF(AU$29&gt;VLOOKUP($G101,Lists!$J$17:$K$21,2),IF($M101=Lists!$H$3,IF($K101&lt;1,(($S101/$K101)*((1+'Inputs &amp; Summary'!$D$7)^AU$29)),((INT(AU$29/$K101)-INT((AU$29-1)/$K101))*$S101*((1+'Inputs &amp; Summary'!$D$7)^AU$29))),(_xlfn.WEIBULL.DIST(AU$29,$L101,$K101,FALSE)*$S101*((1+'Inputs &amp; Summary'!$D$7)^AU$29))),IF($M101=Lists!$H$3,IF($K101&lt;1,((($R101*(1-$E101)+$Q101*(1-$F101))/$K101)*((1+'Inputs &amp; Summary'!$D$7)^AU$29)),((INT(AU$29/$K101)-INT((AU$29-1)/$K101))*($R101*(1-$E101)+$Q101*(1-$F101))*((1+'Inputs &amp; Summary'!$D$7)^AU$29))),((_xlfn.WEIBULL.DIST(AU$29,$L101,$K101,FALSE)*($R101*(1-$E101)+$Q101*(1-$F101))*((1+'Inputs &amp; Summary'!$D$7)^AU$29))))))</f>
        <v>0</v>
      </c>
      <c r="AV101" s="114">
        <f>$D101*IF(AV$29&gt;'Inputs &amp; Summary'!$D$5,0,IF(AV$29&gt;VLOOKUP($G101,Lists!$J$17:$K$21,2),IF($M101=Lists!$H$3,IF($K101&lt;1,(($S101/$K101)*((1+'Inputs &amp; Summary'!$D$7)^AV$29)),((INT(AV$29/$K101)-INT((AV$29-1)/$K101))*$S101*((1+'Inputs &amp; Summary'!$D$7)^AV$29))),(_xlfn.WEIBULL.DIST(AV$29,$L101,$K101,FALSE)*$S101*((1+'Inputs &amp; Summary'!$D$7)^AV$29))),IF($M101=Lists!$H$3,IF($K101&lt;1,((($R101*(1-$E101)+$Q101*(1-$F101))/$K101)*((1+'Inputs &amp; Summary'!$D$7)^AV$29)),((INT(AV$29/$K101)-INT((AV$29-1)/$K101))*($R101*(1-$E101)+$Q101*(1-$F101))*((1+'Inputs &amp; Summary'!$D$7)^AV$29))),((_xlfn.WEIBULL.DIST(AV$29,$L101,$K101,FALSE)*($R101*(1-$E101)+$Q101*(1-$F101))*((1+'Inputs &amp; Summary'!$D$7)^AV$29))))))</f>
        <v>0</v>
      </c>
      <c r="AW101" s="114">
        <f>$D101*IF(AW$29&gt;'Inputs &amp; Summary'!$D$5,0,IF(AW$29&gt;VLOOKUP($G101,Lists!$J$17:$K$21,2),IF($M101=Lists!$H$3,IF($K101&lt;1,(($S101/$K101)*((1+'Inputs &amp; Summary'!$D$7)^AW$29)),((INT(AW$29/$K101)-INT((AW$29-1)/$K101))*$S101*((1+'Inputs &amp; Summary'!$D$7)^AW$29))),(_xlfn.WEIBULL.DIST(AW$29,$L101,$K101,FALSE)*$S101*((1+'Inputs &amp; Summary'!$D$7)^AW$29))),IF($M101=Lists!$H$3,IF($K101&lt;1,((($R101*(1-$E101)+$Q101*(1-$F101))/$K101)*((1+'Inputs &amp; Summary'!$D$7)^AW$29)),((INT(AW$29/$K101)-INT((AW$29-1)/$K101))*($R101*(1-$E101)+$Q101*(1-$F101))*((1+'Inputs &amp; Summary'!$D$7)^AW$29))),((_xlfn.WEIBULL.DIST(AW$29,$L101,$K101,FALSE)*($R101*(1-$E101)+$Q101*(1-$F101))*((1+'Inputs &amp; Summary'!$D$7)^AW$29))))))</f>
        <v>0</v>
      </c>
      <c r="AX101" s="114">
        <f>$D101*IF(AX$29&gt;'Inputs &amp; Summary'!$D$5,0,IF(AX$29&gt;VLOOKUP($G101,Lists!$J$17:$K$21,2),IF($M101=Lists!$H$3,IF($K101&lt;1,(($S101/$K101)*((1+'Inputs &amp; Summary'!$D$7)^AX$29)),((INT(AX$29/$K101)-INT((AX$29-1)/$K101))*$S101*((1+'Inputs &amp; Summary'!$D$7)^AX$29))),(_xlfn.WEIBULL.DIST(AX$29,$L101,$K101,FALSE)*$S101*((1+'Inputs &amp; Summary'!$D$7)^AX$29))),IF($M101=Lists!$H$3,IF($K101&lt;1,((($R101*(1-$E101)+$Q101*(1-$F101))/$K101)*((1+'Inputs &amp; Summary'!$D$7)^AX$29)),((INT(AX$29/$K101)-INT((AX$29-1)/$K101))*($R101*(1-$E101)+$Q101*(1-$F101))*((1+'Inputs &amp; Summary'!$D$7)^AX$29))),((_xlfn.WEIBULL.DIST(AX$29,$L101,$K101,FALSE)*($R101*(1-$E101)+$Q101*(1-$F101))*((1+'Inputs &amp; Summary'!$D$7)^AX$29))))))</f>
        <v>0</v>
      </c>
      <c r="AY101" s="114">
        <f>$D101*IF(AY$29&gt;'Inputs &amp; Summary'!$D$5,0,IF(AY$29&gt;VLOOKUP($G101,Lists!$J$17:$K$21,2),IF($M101=Lists!$H$3,IF($K101&lt;1,(($S101/$K101)*((1+'Inputs &amp; Summary'!$D$7)^AY$29)),((INT(AY$29/$K101)-INT((AY$29-1)/$K101))*$S101*((1+'Inputs &amp; Summary'!$D$7)^AY$29))),(_xlfn.WEIBULL.DIST(AY$29,$L101,$K101,FALSE)*$S101*((1+'Inputs &amp; Summary'!$D$7)^AY$29))),IF($M101=Lists!$H$3,IF($K101&lt;1,((($R101*(1-$E101)+$Q101*(1-$F101))/$K101)*((1+'Inputs &amp; Summary'!$D$7)^AY$29)),((INT(AY$29/$K101)-INT((AY$29-1)/$K101))*($R101*(1-$E101)+$Q101*(1-$F101))*((1+'Inputs &amp; Summary'!$D$7)^AY$29))),((_xlfn.WEIBULL.DIST(AY$29,$L101,$K101,FALSE)*($R101*(1-$E101)+$Q101*(1-$F101))*((1+'Inputs &amp; Summary'!$D$7)^AY$29))))))</f>
        <v>0</v>
      </c>
      <c r="AZ101" s="114">
        <f>$D101*IF(AZ$29&gt;'Inputs &amp; Summary'!$D$5,0,IF(AZ$29&gt;VLOOKUP($G101,Lists!$J$17:$K$21,2),IF($M101=Lists!$H$3,IF($K101&lt;1,(($S101/$K101)*((1+'Inputs &amp; Summary'!$D$7)^AZ$29)),((INT(AZ$29/$K101)-INT((AZ$29-1)/$K101))*$S101*((1+'Inputs &amp; Summary'!$D$7)^AZ$29))),(_xlfn.WEIBULL.DIST(AZ$29,$L101,$K101,FALSE)*$S101*((1+'Inputs &amp; Summary'!$D$7)^AZ$29))),IF($M101=Lists!$H$3,IF($K101&lt;1,((($R101*(1-$E101)+$Q101*(1-$F101))/$K101)*((1+'Inputs &amp; Summary'!$D$7)^AZ$29)),((INT(AZ$29/$K101)-INT((AZ$29-1)/$K101))*($R101*(1-$E101)+$Q101*(1-$F101))*((1+'Inputs &amp; Summary'!$D$7)^AZ$29))),((_xlfn.WEIBULL.DIST(AZ$29,$L101,$K101,FALSE)*($R101*(1-$E101)+$Q101*(1-$F101))*((1+'Inputs &amp; Summary'!$D$7)^AZ$29))))))</f>
        <v>0</v>
      </c>
      <c r="BA101" s="114">
        <f>$D101*IF(BA$29&gt;'Inputs &amp; Summary'!$D$5,0,IF(BA$29&gt;VLOOKUP($G101,Lists!$J$17:$K$21,2),IF($M101=Lists!$H$3,IF($K101&lt;1,(($S101/$K101)*((1+'Inputs &amp; Summary'!$D$7)^BA$29)),((INT(BA$29/$K101)-INT((BA$29-1)/$K101))*$S101*((1+'Inputs &amp; Summary'!$D$7)^BA$29))),(_xlfn.WEIBULL.DIST(BA$29,$L101,$K101,FALSE)*$S101*((1+'Inputs &amp; Summary'!$D$7)^BA$29))),IF($M101=Lists!$H$3,IF($K101&lt;1,((($R101*(1-$E101)+$Q101*(1-$F101))/$K101)*((1+'Inputs &amp; Summary'!$D$7)^BA$29)),((INT(BA$29/$K101)-INT((BA$29-1)/$K101))*($R101*(1-$E101)+$Q101*(1-$F101))*((1+'Inputs &amp; Summary'!$D$7)^BA$29))),((_xlfn.WEIBULL.DIST(BA$29,$L101,$K101,FALSE)*($R101*(1-$E101)+$Q101*(1-$F101))*((1+'Inputs &amp; Summary'!$D$7)^BA$29))))))</f>
        <v>0</v>
      </c>
      <c r="BB101" s="114">
        <f>$D101*IF(BB$29&gt;'Inputs &amp; Summary'!$D$5,0,IF(BB$29&gt;VLOOKUP($G101,Lists!$J$17:$K$21,2),IF($M101=Lists!$H$3,IF($K101&lt;1,(($S101/$K101)*((1+'Inputs &amp; Summary'!$D$7)^BB$29)),((INT(BB$29/$K101)-INT((BB$29-1)/$K101))*$S101*((1+'Inputs &amp; Summary'!$D$7)^BB$29))),(_xlfn.WEIBULL.DIST(BB$29,$L101,$K101,FALSE)*$S101*((1+'Inputs &amp; Summary'!$D$7)^BB$29))),IF($M101=Lists!$H$3,IF($K101&lt;1,((($R101*(1-$E101)+$Q101*(1-$F101))/$K101)*((1+'Inputs &amp; Summary'!$D$7)^BB$29)),((INT(BB$29/$K101)-INT((BB$29-1)/$K101))*($R101*(1-$E101)+$Q101*(1-$F101))*((1+'Inputs &amp; Summary'!$D$7)^BB$29))),((_xlfn.WEIBULL.DIST(BB$29,$L101,$K101,FALSE)*($R101*(1-$E101)+$Q101*(1-$F101))*((1+'Inputs &amp; Summary'!$D$7)^BB$29))))))</f>
        <v>0</v>
      </c>
      <c r="BC101" s="114">
        <f>$D101*IF(BC$29&gt;'Inputs &amp; Summary'!$D$5,0,IF(BC$29&gt;VLOOKUP($G101,Lists!$J$17:$K$21,2),IF($M101=Lists!$H$3,IF($K101&lt;1,(($S101/$K101)*((1+'Inputs &amp; Summary'!$D$7)^BC$29)),((INT(BC$29/$K101)-INT((BC$29-1)/$K101))*$S101*((1+'Inputs &amp; Summary'!$D$7)^BC$29))),(_xlfn.WEIBULL.DIST(BC$29,$L101,$K101,FALSE)*$S101*((1+'Inputs &amp; Summary'!$D$7)^BC$29))),IF($M101=Lists!$H$3,IF($K101&lt;1,((($R101*(1-$E101)+$Q101*(1-$F101))/$K101)*((1+'Inputs &amp; Summary'!$D$7)^BC$29)),((INT(BC$29/$K101)-INT((BC$29-1)/$K101))*($R101*(1-$E101)+$Q101*(1-$F101))*((1+'Inputs &amp; Summary'!$D$7)^BC$29))),((_xlfn.WEIBULL.DIST(BC$29,$L101,$K101,FALSE)*($R101*(1-$E101)+$Q101*(1-$F101))*((1+'Inputs &amp; Summary'!$D$7)^BC$29))))))</f>
        <v>0</v>
      </c>
      <c r="BD101" s="114">
        <f>$D101*IF(BD$29&gt;'Inputs &amp; Summary'!$D$5,0,IF(BD$29&gt;VLOOKUP($G101,Lists!$J$17:$K$21,2),IF($M101=Lists!$H$3,IF($K101&lt;1,(($S101/$K101)*((1+'Inputs &amp; Summary'!$D$7)^BD$29)),((INT(BD$29/$K101)-INT((BD$29-1)/$K101))*$S101*((1+'Inputs &amp; Summary'!$D$7)^BD$29))),(_xlfn.WEIBULL.DIST(BD$29,$L101,$K101,FALSE)*$S101*((1+'Inputs &amp; Summary'!$D$7)^BD$29))),IF($M101=Lists!$H$3,IF($K101&lt;1,((($R101*(1-$E101)+$Q101*(1-$F101))/$K101)*((1+'Inputs &amp; Summary'!$D$7)^BD$29)),((INT(BD$29/$K101)-INT((BD$29-1)/$K101))*($R101*(1-$E101)+$Q101*(1-$F101))*((1+'Inputs &amp; Summary'!$D$7)^BD$29))),((_xlfn.WEIBULL.DIST(BD$29,$L101,$K101,FALSE)*($R101*(1-$E101)+$Q101*(1-$F101))*((1+'Inputs &amp; Summary'!$D$7)^BD$29))))))</f>
        <v>0</v>
      </c>
      <c r="BE101" s="114">
        <f>$D101*IF(BE$29&gt;'Inputs &amp; Summary'!$D$5,0,IF(BE$29&gt;VLOOKUP($G101,Lists!$J$17:$K$21,2),IF($M101=Lists!$H$3,IF($K101&lt;1,(($S101/$K101)*((1+'Inputs &amp; Summary'!$D$7)^BE$29)),((INT(BE$29/$K101)-INT((BE$29-1)/$K101))*$S101*((1+'Inputs &amp; Summary'!$D$7)^BE$29))),(_xlfn.WEIBULL.DIST(BE$29,$L101,$K101,FALSE)*$S101*((1+'Inputs &amp; Summary'!$D$7)^BE$29))),IF($M101=Lists!$H$3,IF($K101&lt;1,((($R101*(1-$E101)+$Q101*(1-$F101))/$K101)*((1+'Inputs &amp; Summary'!$D$7)^BE$29)),((INT(BE$29/$K101)-INT((BE$29-1)/$K101))*($R101*(1-$E101)+$Q101*(1-$F101))*((1+'Inputs &amp; Summary'!$D$7)^BE$29))),((_xlfn.WEIBULL.DIST(BE$29,$L101,$K101,FALSE)*($R101*(1-$E101)+$Q101*(1-$F101))*((1+'Inputs &amp; Summary'!$D$7)^BE$29))))))</f>
        <v>0</v>
      </c>
      <c r="BF101" s="114">
        <f>$D101*IF(BF$29&gt;'Inputs &amp; Summary'!$D$5,0,IF(BF$29&gt;VLOOKUP($G101,Lists!$J$17:$K$21,2),IF($M101=Lists!$H$3,IF($K101&lt;1,(($S101/$K101)*((1+'Inputs &amp; Summary'!$D$7)^BF$29)),((INT(BF$29/$K101)-INT((BF$29-1)/$K101))*$S101*((1+'Inputs &amp; Summary'!$D$7)^BF$29))),(_xlfn.WEIBULL.DIST(BF$29,$L101,$K101,FALSE)*$S101*((1+'Inputs &amp; Summary'!$D$7)^BF$29))),IF($M101=Lists!$H$3,IF($K101&lt;1,((($R101*(1-$E101)+$Q101*(1-$F101))/$K101)*((1+'Inputs &amp; Summary'!$D$7)^BF$29)),((INT(BF$29/$K101)-INT((BF$29-1)/$K101))*($R101*(1-$E101)+$Q101*(1-$F101))*((1+'Inputs &amp; Summary'!$D$7)^BF$29))),((_xlfn.WEIBULL.DIST(BF$29,$L101,$K101,FALSE)*($R101*(1-$E101)+$Q101*(1-$F101))*((1+'Inputs &amp; Summary'!$D$7)^BF$29))))))</f>
        <v>0</v>
      </c>
      <c r="BG101" s="114">
        <f>$D101*IF(BG$29&gt;'Inputs &amp; Summary'!$D$5,0,IF(BG$29&gt;VLOOKUP($G101,Lists!$J$17:$K$21,2),IF($M101=Lists!$H$3,IF($K101&lt;1,(($S101/$K101)*((1+'Inputs &amp; Summary'!$D$7)^BG$29)),((INT(BG$29/$K101)-INT((BG$29-1)/$K101))*$S101*((1+'Inputs &amp; Summary'!$D$7)^BG$29))),(_xlfn.WEIBULL.DIST(BG$29,$L101,$K101,FALSE)*$S101*((1+'Inputs &amp; Summary'!$D$7)^BG$29))),IF($M101=Lists!$H$3,IF($K101&lt;1,((($R101*(1-$E101)+$Q101*(1-$F101))/$K101)*((1+'Inputs &amp; Summary'!$D$7)^BG$29)),((INT(BG$29/$K101)-INT((BG$29-1)/$K101))*($R101*(1-$E101)+$Q101*(1-$F101))*((1+'Inputs &amp; Summary'!$D$7)^BG$29))),((_xlfn.WEIBULL.DIST(BG$29,$L101,$K101,FALSE)*($R101*(1-$E101)+$Q101*(1-$F101))*((1+'Inputs &amp; Summary'!$D$7)^BG$29))))))</f>
        <v>0</v>
      </c>
      <c r="BH101" s="114">
        <f>$D101*IF(BH$29&gt;'Inputs &amp; Summary'!$D$5,0,IF(BH$29&gt;VLOOKUP($G101,Lists!$J$17:$K$21,2),IF($M101=Lists!$H$3,IF($K101&lt;1,(($S101/$K101)*((1+'Inputs &amp; Summary'!$D$7)^BH$29)),((INT(BH$29/$K101)-INT((BH$29-1)/$K101))*$S101*((1+'Inputs &amp; Summary'!$D$7)^BH$29))),(_xlfn.WEIBULL.DIST(BH$29,$L101,$K101,FALSE)*$S101*((1+'Inputs &amp; Summary'!$D$7)^BH$29))),IF($M101=Lists!$H$3,IF($K101&lt;1,((($R101*(1-$E101)+$Q101*(1-$F101))/$K101)*((1+'Inputs &amp; Summary'!$D$7)^BH$29)),((INT(BH$29/$K101)-INT((BH$29-1)/$K101))*($R101*(1-$E101)+$Q101*(1-$F101))*((1+'Inputs &amp; Summary'!$D$7)^BH$29))),((_xlfn.WEIBULL.DIST(BH$29,$L101,$K101,FALSE)*($R101*(1-$E101)+$Q101*(1-$F101))*((1+'Inputs &amp; Summary'!$D$7)^BH$29))))))</f>
        <v>0</v>
      </c>
      <c r="BI101" s="114">
        <f>$D101*IF(BI$29&gt;'Inputs &amp; Summary'!$D$5,0,IF(BI$29&gt;VLOOKUP($G101,Lists!$J$17:$K$21,2),IF($M101=Lists!$H$3,IF($K101&lt;1,(($S101/$K101)*((1+'Inputs &amp; Summary'!$D$7)^BI$29)),((INT(BI$29/$K101)-INT((BI$29-1)/$K101))*$S101*((1+'Inputs &amp; Summary'!$D$7)^BI$29))),(_xlfn.WEIBULL.DIST(BI$29,$L101,$K101,FALSE)*$S101*((1+'Inputs &amp; Summary'!$D$7)^BI$29))),IF($M101=Lists!$H$3,IF($K101&lt;1,((($R101*(1-$E101)+$Q101*(1-$F101))/$K101)*((1+'Inputs &amp; Summary'!$D$7)^BI$29)),((INT(BI$29/$K101)-INT((BI$29-1)/$K101))*($R101*(1-$E101)+$Q101*(1-$F101))*((1+'Inputs &amp; Summary'!$D$7)^BI$29))),((_xlfn.WEIBULL.DIST(BI$29,$L101,$K101,FALSE)*($R101*(1-$E101)+$Q101*(1-$F101))*((1+'Inputs &amp; Summary'!$D$7)^BI$29))))))</f>
        <v>0</v>
      </c>
      <c r="BJ101" s="114">
        <f>$D101*IF(BJ$29&gt;'Inputs &amp; Summary'!$D$5,0,IF(BJ$29&gt;VLOOKUP($G101,Lists!$J$17:$K$21,2),IF($M101=Lists!$H$3,IF($K101&lt;1,(($S101/$K101)*((1+'Inputs &amp; Summary'!$D$7)^BJ$29)),((INT(BJ$29/$K101)-INT((BJ$29-1)/$K101))*$S101*((1+'Inputs &amp; Summary'!$D$7)^BJ$29))),(_xlfn.WEIBULL.DIST(BJ$29,$L101,$K101,FALSE)*$S101*((1+'Inputs &amp; Summary'!$D$7)^BJ$29))),IF($M101=Lists!$H$3,IF($K101&lt;1,((($R101*(1-$E101)+$Q101*(1-$F101))/$K101)*((1+'Inputs &amp; Summary'!$D$7)^BJ$29)),((INT(BJ$29/$K101)-INT((BJ$29-1)/$K101))*($R101*(1-$E101)+$Q101*(1-$F101))*((1+'Inputs &amp; Summary'!$D$7)^BJ$29))),((_xlfn.WEIBULL.DIST(BJ$29,$L101,$K101,FALSE)*($R101*(1-$E101)+$Q101*(1-$F101))*((1+'Inputs &amp; Summary'!$D$7)^BJ$29))))))</f>
        <v>0</v>
      </c>
      <c r="BK101" s="114">
        <f>$D101*IF(BK$29&gt;'Inputs &amp; Summary'!$D$5,0,IF(BK$29&gt;VLOOKUP($G101,Lists!$J$17:$K$21,2),IF($M101=Lists!$H$3,IF($K101&lt;1,(($S101/$K101)*((1+'Inputs &amp; Summary'!$D$7)^BK$29)),((INT(BK$29/$K101)-INT((BK$29-1)/$K101))*$S101*((1+'Inputs &amp; Summary'!$D$7)^BK$29))),(_xlfn.WEIBULL.DIST(BK$29,$L101,$K101,FALSE)*$S101*((1+'Inputs &amp; Summary'!$D$7)^BK$29))),IF($M101=Lists!$H$3,IF($K101&lt;1,((($R101*(1-$E101)+$Q101*(1-$F101))/$K101)*((1+'Inputs &amp; Summary'!$D$7)^BK$29)),((INT(BK$29/$K101)-INT((BK$29-1)/$K101))*($R101*(1-$E101)+$Q101*(1-$F101))*((1+'Inputs &amp; Summary'!$D$7)^BK$29))),((_xlfn.WEIBULL.DIST(BK$29,$L101,$K101,FALSE)*($R101*(1-$E101)+$Q101*(1-$F101))*((1+'Inputs &amp; Summary'!$D$7)^BK$29))))))</f>
        <v>0</v>
      </c>
      <c r="BL101" s="114">
        <f>$D101*IF(BL$29&gt;'Inputs &amp; Summary'!$D$5,0,IF(BL$29&gt;VLOOKUP($G101,Lists!$J$17:$K$21,2),IF($M101=Lists!$H$3,IF($K101&lt;1,(($S101/$K101)*((1+'Inputs &amp; Summary'!$D$7)^BL$29)),((INT(BL$29/$K101)-INT((BL$29-1)/$K101))*$S101*((1+'Inputs &amp; Summary'!$D$7)^BL$29))),(_xlfn.WEIBULL.DIST(BL$29,$L101,$K101,FALSE)*$S101*((1+'Inputs &amp; Summary'!$D$7)^BL$29))),IF($M101=Lists!$H$3,IF($K101&lt;1,((($R101*(1-$E101)+$Q101*(1-$F101))/$K101)*((1+'Inputs &amp; Summary'!$D$7)^BL$29)),((INT(BL$29/$K101)-INT((BL$29-1)/$K101))*($R101*(1-$E101)+$Q101*(1-$F101))*((1+'Inputs &amp; Summary'!$D$7)^BL$29))),((_xlfn.WEIBULL.DIST(BL$29,$L101,$K101,FALSE)*($R101*(1-$E101)+$Q101*(1-$F101))*((1+'Inputs &amp; Summary'!$D$7)^BL$29))))))</f>
        <v>0</v>
      </c>
    </row>
    <row r="102" spans="1:64" s="1" customFormat="1" x14ac:dyDescent="0.3">
      <c r="A102" s="79" t="s">
        <v>209</v>
      </c>
      <c r="B102" s="33" t="s">
        <v>152</v>
      </c>
      <c r="C102" s="33" t="s">
        <v>17</v>
      </c>
      <c r="D102" s="68">
        <v>0</v>
      </c>
      <c r="E102" s="68">
        <v>1</v>
      </c>
      <c r="F102" s="68">
        <v>1</v>
      </c>
      <c r="G102" s="213" t="s">
        <v>17</v>
      </c>
      <c r="H102" s="34" t="s">
        <v>288</v>
      </c>
      <c r="I102" s="34" t="s">
        <v>99</v>
      </c>
      <c r="J102" s="33">
        <f>VLOOKUP(I102,'Labor Rates'!$A$1:$B$16,2)</f>
        <v>24.03846153846154</v>
      </c>
      <c r="K102" s="35">
        <v>20</v>
      </c>
      <c r="L102" s="35">
        <v>1</v>
      </c>
      <c r="M102" s="36" t="s">
        <v>249</v>
      </c>
      <c r="N102" s="84">
        <f>'Inputs &amp; Summary'!$D$30</f>
        <v>1</v>
      </c>
      <c r="O102" s="35">
        <v>4</v>
      </c>
      <c r="P102" s="5">
        <f>0.05*'Inputs &amp; Summary'!$D$31*1000</f>
        <v>20000</v>
      </c>
      <c r="Q102" s="73">
        <f t="shared" si="16"/>
        <v>96.15384615384616</v>
      </c>
      <c r="R102" s="73">
        <f t="shared" si="17"/>
        <v>20000</v>
      </c>
      <c r="S102" s="74">
        <f t="shared" si="18"/>
        <v>0</v>
      </c>
      <c r="T102" s="88"/>
      <c r="U102" s="80"/>
      <c r="V102" s="87">
        <f t="shared" si="19"/>
        <v>0</v>
      </c>
      <c r="W102" s="87">
        <f>NPV('Inputs &amp; Summary'!$D$6,Y102:BL102)</f>
        <v>0</v>
      </c>
      <c r="X102" s="90">
        <f t="shared" si="20"/>
        <v>0</v>
      </c>
      <c r="Y102" s="114">
        <f>$D102*IF(Y$29&gt;'Inputs &amp; Summary'!$D$5,0,IF(Y$29&gt;VLOOKUP($G102,Lists!$J$17:$K$21,2),IF($M102=Lists!$H$3,IF($K102&lt;1,(($S102/$K102)*((1+'Inputs &amp; Summary'!$D$7)^Y$29)),((INT(Y$29/$K102)-INT((Y$29-1)/$K102))*$S102*((1+'Inputs &amp; Summary'!$D$7)^Y$29))),(_xlfn.WEIBULL.DIST(Y$29,$L102,$K102,FALSE)*$S102*((1+'Inputs &amp; Summary'!$D$7)^Y$29))),IF($M102=Lists!$H$3,IF($K102&lt;1,((($R102*(1-$E102)+$Q102*(1-$F102))/$K102)*((1+'Inputs &amp; Summary'!$D$7)^Y$29)),((INT(Y$29/$K102)-INT((Y$29-1)/$K102))*($R102*(1-$E102)+$Q102*(1-$F102))*((1+'Inputs &amp; Summary'!$D$7)^Y$29))),((_xlfn.WEIBULL.DIST(Y$29,$L102,$K102,FALSE)*($R102*(1-$E102)+$Q102*(1-$F102))*((1+'Inputs &amp; Summary'!$D$7)^Y$29))))))</f>
        <v>0</v>
      </c>
      <c r="Z102" s="114">
        <f>$D102*IF(Z$29&gt;'Inputs &amp; Summary'!$D$5,0,IF(Z$29&gt;VLOOKUP($G102,Lists!$J$17:$K$21,2),IF($M102=Lists!$H$3,IF($K102&lt;1,(($S102/$K102)*((1+'Inputs &amp; Summary'!$D$7)^Z$29)),((INT(Z$29/$K102)-INT((Z$29-1)/$K102))*$S102*((1+'Inputs &amp; Summary'!$D$7)^Z$29))),(_xlfn.WEIBULL.DIST(Z$29,$L102,$K102,FALSE)*$S102*((1+'Inputs &amp; Summary'!$D$7)^Z$29))),IF($M102=Lists!$H$3,IF($K102&lt;1,((($R102*(1-$E102)+$Q102*(1-$F102))/$K102)*((1+'Inputs &amp; Summary'!$D$7)^Z$29)),((INT(Z$29/$K102)-INT((Z$29-1)/$K102))*($R102*(1-$E102)+$Q102*(1-$F102))*((1+'Inputs &amp; Summary'!$D$7)^Z$29))),((_xlfn.WEIBULL.DIST(Z$29,$L102,$K102,FALSE)*($R102*(1-$E102)+$Q102*(1-$F102))*((1+'Inputs &amp; Summary'!$D$7)^Z$29))))))</f>
        <v>0</v>
      </c>
      <c r="AA102" s="114">
        <f>$D102*IF(AA$29&gt;'Inputs &amp; Summary'!$D$5,0,IF(AA$29&gt;VLOOKUP($G102,Lists!$J$17:$K$21,2),IF($M102=Lists!$H$3,IF($K102&lt;1,(($S102/$K102)*((1+'Inputs &amp; Summary'!$D$7)^AA$29)),((INT(AA$29/$K102)-INT((AA$29-1)/$K102))*$S102*((1+'Inputs &amp; Summary'!$D$7)^AA$29))),(_xlfn.WEIBULL.DIST(AA$29,$L102,$K102,FALSE)*$S102*((1+'Inputs &amp; Summary'!$D$7)^AA$29))),IF($M102=Lists!$H$3,IF($K102&lt;1,((($R102*(1-$E102)+$Q102*(1-$F102))/$K102)*((1+'Inputs &amp; Summary'!$D$7)^AA$29)),((INT(AA$29/$K102)-INT((AA$29-1)/$K102))*($R102*(1-$E102)+$Q102*(1-$F102))*((1+'Inputs &amp; Summary'!$D$7)^AA$29))),((_xlfn.WEIBULL.DIST(AA$29,$L102,$K102,FALSE)*($R102*(1-$E102)+$Q102*(1-$F102))*((1+'Inputs &amp; Summary'!$D$7)^AA$29))))))</f>
        <v>0</v>
      </c>
      <c r="AB102" s="114">
        <f>$D102*IF(AB$29&gt;'Inputs &amp; Summary'!$D$5,0,IF(AB$29&gt;VLOOKUP($G102,Lists!$J$17:$K$21,2),IF($M102=Lists!$H$3,IF($K102&lt;1,(($S102/$K102)*((1+'Inputs &amp; Summary'!$D$7)^AB$29)),((INT(AB$29/$K102)-INT((AB$29-1)/$K102))*$S102*((1+'Inputs &amp; Summary'!$D$7)^AB$29))),(_xlfn.WEIBULL.DIST(AB$29,$L102,$K102,FALSE)*$S102*((1+'Inputs &amp; Summary'!$D$7)^AB$29))),IF($M102=Lists!$H$3,IF($K102&lt;1,((($R102*(1-$E102)+$Q102*(1-$F102))/$K102)*((1+'Inputs &amp; Summary'!$D$7)^AB$29)),((INT(AB$29/$K102)-INT((AB$29-1)/$K102))*($R102*(1-$E102)+$Q102*(1-$F102))*((1+'Inputs &amp; Summary'!$D$7)^AB$29))),((_xlfn.WEIBULL.DIST(AB$29,$L102,$K102,FALSE)*($R102*(1-$E102)+$Q102*(1-$F102))*((1+'Inputs &amp; Summary'!$D$7)^AB$29))))))</f>
        <v>0</v>
      </c>
      <c r="AC102" s="114">
        <f>$D102*IF(AC$29&gt;'Inputs &amp; Summary'!$D$5,0,IF(AC$29&gt;VLOOKUP($G102,Lists!$J$17:$K$21,2),IF($M102=Lists!$H$3,IF($K102&lt;1,(($S102/$K102)*((1+'Inputs &amp; Summary'!$D$7)^AC$29)),((INT(AC$29/$K102)-INT((AC$29-1)/$K102))*$S102*((1+'Inputs &amp; Summary'!$D$7)^AC$29))),(_xlfn.WEIBULL.DIST(AC$29,$L102,$K102,FALSE)*$S102*((1+'Inputs &amp; Summary'!$D$7)^AC$29))),IF($M102=Lists!$H$3,IF($K102&lt;1,((($R102*(1-$E102)+$Q102*(1-$F102))/$K102)*((1+'Inputs &amp; Summary'!$D$7)^AC$29)),((INT(AC$29/$K102)-INT((AC$29-1)/$K102))*($R102*(1-$E102)+$Q102*(1-$F102))*((1+'Inputs &amp; Summary'!$D$7)^AC$29))),((_xlfn.WEIBULL.DIST(AC$29,$L102,$K102,FALSE)*($R102*(1-$E102)+$Q102*(1-$F102))*((1+'Inputs &amp; Summary'!$D$7)^AC$29))))))</f>
        <v>0</v>
      </c>
      <c r="AD102" s="114">
        <f>$D102*IF(AD$29&gt;'Inputs &amp; Summary'!$D$5,0,IF(AD$29&gt;VLOOKUP($G102,Lists!$J$17:$K$21,2),IF($M102=Lists!$H$3,IF($K102&lt;1,(($S102/$K102)*((1+'Inputs &amp; Summary'!$D$7)^AD$29)),((INT(AD$29/$K102)-INT((AD$29-1)/$K102))*$S102*((1+'Inputs &amp; Summary'!$D$7)^AD$29))),(_xlfn.WEIBULL.DIST(AD$29,$L102,$K102,FALSE)*$S102*((1+'Inputs &amp; Summary'!$D$7)^AD$29))),IF($M102=Lists!$H$3,IF($K102&lt;1,((($R102*(1-$E102)+$Q102*(1-$F102))/$K102)*((1+'Inputs &amp; Summary'!$D$7)^AD$29)),((INT(AD$29/$K102)-INT((AD$29-1)/$K102))*($R102*(1-$E102)+$Q102*(1-$F102))*((1+'Inputs &amp; Summary'!$D$7)^AD$29))),((_xlfn.WEIBULL.DIST(AD$29,$L102,$K102,FALSE)*($R102*(1-$E102)+$Q102*(1-$F102))*((1+'Inputs &amp; Summary'!$D$7)^AD$29))))))</f>
        <v>0</v>
      </c>
      <c r="AE102" s="114">
        <f>$D102*IF(AE$29&gt;'Inputs &amp; Summary'!$D$5,0,IF(AE$29&gt;VLOOKUP($G102,Lists!$J$17:$K$21,2),IF($M102=Lists!$H$3,IF($K102&lt;1,(($S102/$K102)*((1+'Inputs &amp; Summary'!$D$7)^AE$29)),((INT(AE$29/$K102)-INT((AE$29-1)/$K102))*$S102*((1+'Inputs &amp; Summary'!$D$7)^AE$29))),(_xlfn.WEIBULL.DIST(AE$29,$L102,$K102,FALSE)*$S102*((1+'Inputs &amp; Summary'!$D$7)^AE$29))),IF($M102=Lists!$H$3,IF($K102&lt;1,((($R102*(1-$E102)+$Q102*(1-$F102))/$K102)*((1+'Inputs &amp; Summary'!$D$7)^AE$29)),((INT(AE$29/$K102)-INT((AE$29-1)/$K102))*($R102*(1-$E102)+$Q102*(1-$F102))*((1+'Inputs &amp; Summary'!$D$7)^AE$29))),((_xlfn.WEIBULL.DIST(AE$29,$L102,$K102,FALSE)*($R102*(1-$E102)+$Q102*(1-$F102))*((1+'Inputs &amp; Summary'!$D$7)^AE$29))))))</f>
        <v>0</v>
      </c>
      <c r="AF102" s="114">
        <f>$D102*IF(AF$29&gt;'Inputs &amp; Summary'!$D$5,0,IF(AF$29&gt;VLOOKUP($G102,Lists!$J$17:$K$21,2),IF($M102=Lists!$H$3,IF($K102&lt;1,(($S102/$K102)*((1+'Inputs &amp; Summary'!$D$7)^AF$29)),((INT(AF$29/$K102)-INT((AF$29-1)/$K102))*$S102*((1+'Inputs &amp; Summary'!$D$7)^AF$29))),(_xlfn.WEIBULL.DIST(AF$29,$L102,$K102,FALSE)*$S102*((1+'Inputs &amp; Summary'!$D$7)^AF$29))),IF($M102=Lists!$H$3,IF($K102&lt;1,((($R102*(1-$E102)+$Q102*(1-$F102))/$K102)*((1+'Inputs &amp; Summary'!$D$7)^AF$29)),((INT(AF$29/$K102)-INT((AF$29-1)/$K102))*($R102*(1-$E102)+$Q102*(1-$F102))*((1+'Inputs &amp; Summary'!$D$7)^AF$29))),((_xlfn.WEIBULL.DIST(AF$29,$L102,$K102,FALSE)*($R102*(1-$E102)+$Q102*(1-$F102))*((1+'Inputs &amp; Summary'!$D$7)^AF$29))))))</f>
        <v>0</v>
      </c>
      <c r="AG102" s="114">
        <f>$D102*IF(AG$29&gt;'Inputs &amp; Summary'!$D$5,0,IF(AG$29&gt;VLOOKUP($G102,Lists!$J$17:$K$21,2),IF($M102=Lists!$H$3,IF($K102&lt;1,(($S102/$K102)*((1+'Inputs &amp; Summary'!$D$7)^AG$29)),((INT(AG$29/$K102)-INT((AG$29-1)/$K102))*$S102*((1+'Inputs &amp; Summary'!$D$7)^AG$29))),(_xlfn.WEIBULL.DIST(AG$29,$L102,$K102,FALSE)*$S102*((1+'Inputs &amp; Summary'!$D$7)^AG$29))),IF($M102=Lists!$H$3,IF($K102&lt;1,((($R102*(1-$E102)+$Q102*(1-$F102))/$K102)*((1+'Inputs &amp; Summary'!$D$7)^AG$29)),((INT(AG$29/$K102)-INT((AG$29-1)/$K102))*($R102*(1-$E102)+$Q102*(1-$F102))*((1+'Inputs &amp; Summary'!$D$7)^AG$29))),((_xlfn.WEIBULL.DIST(AG$29,$L102,$K102,FALSE)*($R102*(1-$E102)+$Q102*(1-$F102))*((1+'Inputs &amp; Summary'!$D$7)^AG$29))))))</f>
        <v>0</v>
      </c>
      <c r="AH102" s="114">
        <f>$D102*IF(AH$29&gt;'Inputs &amp; Summary'!$D$5,0,IF(AH$29&gt;VLOOKUP($G102,Lists!$J$17:$K$21,2),IF($M102=Lists!$H$3,IF($K102&lt;1,(($S102/$K102)*((1+'Inputs &amp; Summary'!$D$7)^AH$29)),((INT(AH$29/$K102)-INT((AH$29-1)/$K102))*$S102*((1+'Inputs &amp; Summary'!$D$7)^AH$29))),(_xlfn.WEIBULL.DIST(AH$29,$L102,$K102,FALSE)*$S102*((1+'Inputs &amp; Summary'!$D$7)^AH$29))),IF($M102=Lists!$H$3,IF($K102&lt;1,((($R102*(1-$E102)+$Q102*(1-$F102))/$K102)*((1+'Inputs &amp; Summary'!$D$7)^AH$29)),((INT(AH$29/$K102)-INT((AH$29-1)/$K102))*($R102*(1-$E102)+$Q102*(1-$F102))*((1+'Inputs &amp; Summary'!$D$7)^AH$29))),((_xlfn.WEIBULL.DIST(AH$29,$L102,$K102,FALSE)*($R102*(1-$E102)+$Q102*(1-$F102))*((1+'Inputs &amp; Summary'!$D$7)^AH$29))))))</f>
        <v>0</v>
      </c>
      <c r="AI102" s="114">
        <f>$D102*IF(AI$29&gt;'Inputs &amp; Summary'!$D$5,0,IF(AI$29&gt;VLOOKUP($G102,Lists!$J$17:$K$21,2),IF($M102=Lists!$H$3,IF($K102&lt;1,(($S102/$K102)*((1+'Inputs &amp; Summary'!$D$7)^AI$29)),((INT(AI$29/$K102)-INT((AI$29-1)/$K102))*$S102*((1+'Inputs &amp; Summary'!$D$7)^AI$29))),(_xlfn.WEIBULL.DIST(AI$29,$L102,$K102,FALSE)*$S102*((1+'Inputs &amp; Summary'!$D$7)^AI$29))),IF($M102=Lists!$H$3,IF($K102&lt;1,((($R102*(1-$E102)+$Q102*(1-$F102))/$K102)*((1+'Inputs &amp; Summary'!$D$7)^AI$29)),((INT(AI$29/$K102)-INT((AI$29-1)/$K102))*($R102*(1-$E102)+$Q102*(1-$F102))*((1+'Inputs &amp; Summary'!$D$7)^AI$29))),((_xlfn.WEIBULL.DIST(AI$29,$L102,$K102,FALSE)*($R102*(1-$E102)+$Q102*(1-$F102))*((1+'Inputs &amp; Summary'!$D$7)^AI$29))))))</f>
        <v>0</v>
      </c>
      <c r="AJ102" s="114">
        <f>$D102*IF(AJ$29&gt;'Inputs &amp; Summary'!$D$5,0,IF(AJ$29&gt;VLOOKUP($G102,Lists!$J$17:$K$21,2),IF($M102=Lists!$H$3,IF($K102&lt;1,(($S102/$K102)*((1+'Inputs &amp; Summary'!$D$7)^AJ$29)),((INT(AJ$29/$K102)-INT((AJ$29-1)/$K102))*$S102*((1+'Inputs &amp; Summary'!$D$7)^AJ$29))),(_xlfn.WEIBULL.DIST(AJ$29,$L102,$K102,FALSE)*$S102*((1+'Inputs &amp; Summary'!$D$7)^AJ$29))),IF($M102=Lists!$H$3,IF($K102&lt;1,((($R102*(1-$E102)+$Q102*(1-$F102))/$K102)*((1+'Inputs &amp; Summary'!$D$7)^AJ$29)),((INT(AJ$29/$K102)-INT((AJ$29-1)/$K102))*($R102*(1-$E102)+$Q102*(1-$F102))*((1+'Inputs &amp; Summary'!$D$7)^AJ$29))),((_xlfn.WEIBULL.DIST(AJ$29,$L102,$K102,FALSE)*($R102*(1-$E102)+$Q102*(1-$F102))*((1+'Inputs &amp; Summary'!$D$7)^AJ$29))))))</f>
        <v>0</v>
      </c>
      <c r="AK102" s="114">
        <f>$D102*IF(AK$29&gt;'Inputs &amp; Summary'!$D$5,0,IF(AK$29&gt;VLOOKUP($G102,Lists!$J$17:$K$21,2),IF($M102=Lists!$H$3,IF($K102&lt;1,(($S102/$K102)*((1+'Inputs &amp; Summary'!$D$7)^AK$29)),((INT(AK$29/$K102)-INT((AK$29-1)/$K102))*$S102*((1+'Inputs &amp; Summary'!$D$7)^AK$29))),(_xlfn.WEIBULL.DIST(AK$29,$L102,$K102,FALSE)*$S102*((1+'Inputs &amp; Summary'!$D$7)^AK$29))),IF($M102=Lists!$H$3,IF($K102&lt;1,((($R102*(1-$E102)+$Q102*(1-$F102))/$K102)*((1+'Inputs &amp; Summary'!$D$7)^AK$29)),((INT(AK$29/$K102)-INT((AK$29-1)/$K102))*($R102*(1-$E102)+$Q102*(1-$F102))*((1+'Inputs &amp; Summary'!$D$7)^AK$29))),((_xlfn.WEIBULL.DIST(AK$29,$L102,$K102,FALSE)*($R102*(1-$E102)+$Q102*(1-$F102))*((1+'Inputs &amp; Summary'!$D$7)^AK$29))))))</f>
        <v>0</v>
      </c>
      <c r="AL102" s="114">
        <f>$D102*IF(AL$29&gt;'Inputs &amp; Summary'!$D$5,0,IF(AL$29&gt;VLOOKUP($G102,Lists!$J$17:$K$21,2),IF($M102=Lists!$H$3,IF($K102&lt;1,(($S102/$K102)*((1+'Inputs &amp; Summary'!$D$7)^AL$29)),((INT(AL$29/$K102)-INT((AL$29-1)/$K102))*$S102*((1+'Inputs &amp; Summary'!$D$7)^AL$29))),(_xlfn.WEIBULL.DIST(AL$29,$L102,$K102,FALSE)*$S102*((1+'Inputs &amp; Summary'!$D$7)^AL$29))),IF($M102=Lists!$H$3,IF($K102&lt;1,((($R102*(1-$E102)+$Q102*(1-$F102))/$K102)*((1+'Inputs &amp; Summary'!$D$7)^AL$29)),((INT(AL$29/$K102)-INT((AL$29-1)/$K102))*($R102*(1-$E102)+$Q102*(1-$F102))*((1+'Inputs &amp; Summary'!$D$7)^AL$29))),((_xlfn.WEIBULL.DIST(AL$29,$L102,$K102,FALSE)*($R102*(1-$E102)+$Q102*(1-$F102))*((1+'Inputs &amp; Summary'!$D$7)^AL$29))))))</f>
        <v>0</v>
      </c>
      <c r="AM102" s="114">
        <f>$D102*IF(AM$29&gt;'Inputs &amp; Summary'!$D$5,0,IF(AM$29&gt;VLOOKUP($G102,Lists!$J$17:$K$21,2),IF($M102=Lists!$H$3,IF($K102&lt;1,(($S102/$K102)*((1+'Inputs &amp; Summary'!$D$7)^AM$29)),((INT(AM$29/$K102)-INT((AM$29-1)/$K102))*$S102*((1+'Inputs &amp; Summary'!$D$7)^AM$29))),(_xlfn.WEIBULL.DIST(AM$29,$L102,$K102,FALSE)*$S102*((1+'Inputs &amp; Summary'!$D$7)^AM$29))),IF($M102=Lists!$H$3,IF($K102&lt;1,((($R102*(1-$E102)+$Q102*(1-$F102))/$K102)*((1+'Inputs &amp; Summary'!$D$7)^AM$29)),((INT(AM$29/$K102)-INT((AM$29-1)/$K102))*($R102*(1-$E102)+$Q102*(1-$F102))*((1+'Inputs &amp; Summary'!$D$7)^AM$29))),((_xlfn.WEIBULL.DIST(AM$29,$L102,$K102,FALSE)*($R102*(1-$E102)+$Q102*(1-$F102))*((1+'Inputs &amp; Summary'!$D$7)^AM$29))))))</f>
        <v>0</v>
      </c>
      <c r="AN102" s="114">
        <f>$D102*IF(AN$29&gt;'Inputs &amp; Summary'!$D$5,0,IF(AN$29&gt;VLOOKUP($G102,Lists!$J$17:$K$21,2),IF($M102=Lists!$H$3,IF($K102&lt;1,(($S102/$K102)*((1+'Inputs &amp; Summary'!$D$7)^AN$29)),((INT(AN$29/$K102)-INT((AN$29-1)/$K102))*$S102*((1+'Inputs &amp; Summary'!$D$7)^AN$29))),(_xlfn.WEIBULL.DIST(AN$29,$L102,$K102,FALSE)*$S102*((1+'Inputs &amp; Summary'!$D$7)^AN$29))),IF($M102=Lists!$H$3,IF($K102&lt;1,((($R102*(1-$E102)+$Q102*(1-$F102))/$K102)*((1+'Inputs &amp; Summary'!$D$7)^AN$29)),((INT(AN$29/$K102)-INT((AN$29-1)/$K102))*($R102*(1-$E102)+$Q102*(1-$F102))*((1+'Inputs &amp; Summary'!$D$7)^AN$29))),((_xlfn.WEIBULL.DIST(AN$29,$L102,$K102,FALSE)*($R102*(1-$E102)+$Q102*(1-$F102))*((1+'Inputs &amp; Summary'!$D$7)^AN$29))))))</f>
        <v>0</v>
      </c>
      <c r="AO102" s="114">
        <f>$D102*IF(AO$29&gt;'Inputs &amp; Summary'!$D$5,0,IF(AO$29&gt;VLOOKUP($G102,Lists!$J$17:$K$21,2),IF($M102=Lists!$H$3,IF($K102&lt;1,(($S102/$K102)*((1+'Inputs &amp; Summary'!$D$7)^AO$29)),((INT(AO$29/$K102)-INT((AO$29-1)/$K102))*$S102*((1+'Inputs &amp; Summary'!$D$7)^AO$29))),(_xlfn.WEIBULL.DIST(AO$29,$L102,$K102,FALSE)*$S102*((1+'Inputs &amp; Summary'!$D$7)^AO$29))),IF($M102=Lists!$H$3,IF($K102&lt;1,((($R102*(1-$E102)+$Q102*(1-$F102))/$K102)*((1+'Inputs &amp; Summary'!$D$7)^AO$29)),((INT(AO$29/$K102)-INT((AO$29-1)/$K102))*($R102*(1-$E102)+$Q102*(1-$F102))*((1+'Inputs &amp; Summary'!$D$7)^AO$29))),((_xlfn.WEIBULL.DIST(AO$29,$L102,$K102,FALSE)*($R102*(1-$E102)+$Q102*(1-$F102))*((1+'Inputs &amp; Summary'!$D$7)^AO$29))))))</f>
        <v>0</v>
      </c>
      <c r="AP102" s="114">
        <f>$D102*IF(AP$29&gt;'Inputs &amp; Summary'!$D$5,0,IF(AP$29&gt;VLOOKUP($G102,Lists!$J$17:$K$21,2),IF($M102=Lists!$H$3,IF($K102&lt;1,(($S102/$K102)*((1+'Inputs &amp; Summary'!$D$7)^AP$29)),((INT(AP$29/$K102)-INT((AP$29-1)/$K102))*$S102*((1+'Inputs &amp; Summary'!$D$7)^AP$29))),(_xlfn.WEIBULL.DIST(AP$29,$L102,$K102,FALSE)*$S102*((1+'Inputs &amp; Summary'!$D$7)^AP$29))),IF($M102=Lists!$H$3,IF($K102&lt;1,((($R102*(1-$E102)+$Q102*(1-$F102))/$K102)*((1+'Inputs &amp; Summary'!$D$7)^AP$29)),((INT(AP$29/$K102)-INT((AP$29-1)/$K102))*($R102*(1-$E102)+$Q102*(1-$F102))*((1+'Inputs &amp; Summary'!$D$7)^AP$29))),((_xlfn.WEIBULL.DIST(AP$29,$L102,$K102,FALSE)*($R102*(1-$E102)+$Q102*(1-$F102))*((1+'Inputs &amp; Summary'!$D$7)^AP$29))))))</f>
        <v>0</v>
      </c>
      <c r="AQ102" s="114">
        <f>$D102*IF(AQ$29&gt;'Inputs &amp; Summary'!$D$5,0,IF(AQ$29&gt;VLOOKUP($G102,Lists!$J$17:$K$21,2),IF($M102=Lists!$H$3,IF($K102&lt;1,(($S102/$K102)*((1+'Inputs &amp; Summary'!$D$7)^AQ$29)),((INT(AQ$29/$K102)-INT((AQ$29-1)/$K102))*$S102*((1+'Inputs &amp; Summary'!$D$7)^AQ$29))),(_xlfn.WEIBULL.DIST(AQ$29,$L102,$K102,FALSE)*$S102*((1+'Inputs &amp; Summary'!$D$7)^AQ$29))),IF($M102=Lists!$H$3,IF($K102&lt;1,((($R102*(1-$E102)+$Q102*(1-$F102))/$K102)*((1+'Inputs &amp; Summary'!$D$7)^AQ$29)),((INT(AQ$29/$K102)-INT((AQ$29-1)/$K102))*($R102*(1-$E102)+$Q102*(1-$F102))*((1+'Inputs &amp; Summary'!$D$7)^AQ$29))),((_xlfn.WEIBULL.DIST(AQ$29,$L102,$K102,FALSE)*($R102*(1-$E102)+$Q102*(1-$F102))*((1+'Inputs &amp; Summary'!$D$7)^AQ$29))))))</f>
        <v>0</v>
      </c>
      <c r="AR102" s="114">
        <f>$D102*IF(AR$29&gt;'Inputs &amp; Summary'!$D$5,0,IF(AR$29&gt;VLOOKUP($G102,Lists!$J$17:$K$21,2),IF($M102=Lists!$H$3,IF($K102&lt;1,(($S102/$K102)*((1+'Inputs &amp; Summary'!$D$7)^AR$29)),((INT(AR$29/$K102)-INT((AR$29-1)/$K102))*$S102*((1+'Inputs &amp; Summary'!$D$7)^AR$29))),(_xlfn.WEIBULL.DIST(AR$29,$L102,$K102,FALSE)*$S102*((1+'Inputs &amp; Summary'!$D$7)^AR$29))),IF($M102=Lists!$H$3,IF($K102&lt;1,((($R102*(1-$E102)+$Q102*(1-$F102))/$K102)*((1+'Inputs &amp; Summary'!$D$7)^AR$29)),((INT(AR$29/$K102)-INT((AR$29-1)/$K102))*($R102*(1-$E102)+$Q102*(1-$F102))*((1+'Inputs &amp; Summary'!$D$7)^AR$29))),((_xlfn.WEIBULL.DIST(AR$29,$L102,$K102,FALSE)*($R102*(1-$E102)+$Q102*(1-$F102))*((1+'Inputs &amp; Summary'!$D$7)^AR$29))))))</f>
        <v>0</v>
      </c>
      <c r="AS102" s="114">
        <f>$D102*IF(AS$29&gt;'Inputs &amp; Summary'!$D$5,0,IF(AS$29&gt;VLOOKUP($G102,Lists!$J$17:$K$21,2),IF($M102=Lists!$H$3,IF($K102&lt;1,(($S102/$K102)*((1+'Inputs &amp; Summary'!$D$7)^AS$29)),((INT(AS$29/$K102)-INT((AS$29-1)/$K102))*$S102*((1+'Inputs &amp; Summary'!$D$7)^AS$29))),(_xlfn.WEIBULL.DIST(AS$29,$L102,$K102,FALSE)*$S102*((1+'Inputs &amp; Summary'!$D$7)^AS$29))),IF($M102=Lists!$H$3,IF($K102&lt;1,((($R102*(1-$E102)+$Q102*(1-$F102))/$K102)*((1+'Inputs &amp; Summary'!$D$7)^AS$29)),((INT(AS$29/$K102)-INT((AS$29-1)/$K102))*($R102*(1-$E102)+$Q102*(1-$F102))*((1+'Inputs &amp; Summary'!$D$7)^AS$29))),((_xlfn.WEIBULL.DIST(AS$29,$L102,$K102,FALSE)*($R102*(1-$E102)+$Q102*(1-$F102))*((1+'Inputs &amp; Summary'!$D$7)^AS$29))))))</f>
        <v>0</v>
      </c>
      <c r="AT102" s="114">
        <f>$D102*IF(AT$29&gt;'Inputs &amp; Summary'!$D$5,0,IF(AT$29&gt;VLOOKUP($G102,Lists!$J$17:$K$21,2),IF($M102=Lists!$H$3,IF($K102&lt;1,(($S102/$K102)*((1+'Inputs &amp; Summary'!$D$7)^AT$29)),((INT(AT$29/$K102)-INT((AT$29-1)/$K102))*$S102*((1+'Inputs &amp; Summary'!$D$7)^AT$29))),(_xlfn.WEIBULL.DIST(AT$29,$L102,$K102,FALSE)*$S102*((1+'Inputs &amp; Summary'!$D$7)^AT$29))),IF($M102=Lists!$H$3,IF($K102&lt;1,((($R102*(1-$E102)+$Q102*(1-$F102))/$K102)*((1+'Inputs &amp; Summary'!$D$7)^AT$29)),((INT(AT$29/$K102)-INT((AT$29-1)/$K102))*($R102*(1-$E102)+$Q102*(1-$F102))*((1+'Inputs &amp; Summary'!$D$7)^AT$29))),((_xlfn.WEIBULL.DIST(AT$29,$L102,$K102,FALSE)*($R102*(1-$E102)+$Q102*(1-$F102))*((1+'Inputs &amp; Summary'!$D$7)^AT$29))))))</f>
        <v>0</v>
      </c>
      <c r="AU102" s="114">
        <f>$D102*IF(AU$29&gt;'Inputs &amp; Summary'!$D$5,0,IF(AU$29&gt;VLOOKUP($G102,Lists!$J$17:$K$21,2),IF($M102=Lists!$H$3,IF($K102&lt;1,(($S102/$K102)*((1+'Inputs &amp; Summary'!$D$7)^AU$29)),((INT(AU$29/$K102)-INT((AU$29-1)/$K102))*$S102*((1+'Inputs &amp; Summary'!$D$7)^AU$29))),(_xlfn.WEIBULL.DIST(AU$29,$L102,$K102,FALSE)*$S102*((1+'Inputs &amp; Summary'!$D$7)^AU$29))),IF($M102=Lists!$H$3,IF($K102&lt;1,((($R102*(1-$E102)+$Q102*(1-$F102))/$K102)*((1+'Inputs &amp; Summary'!$D$7)^AU$29)),((INT(AU$29/$K102)-INT((AU$29-1)/$K102))*($R102*(1-$E102)+$Q102*(1-$F102))*((1+'Inputs &amp; Summary'!$D$7)^AU$29))),((_xlfn.WEIBULL.DIST(AU$29,$L102,$K102,FALSE)*($R102*(1-$E102)+$Q102*(1-$F102))*((1+'Inputs &amp; Summary'!$D$7)^AU$29))))))</f>
        <v>0</v>
      </c>
      <c r="AV102" s="114">
        <f>$D102*IF(AV$29&gt;'Inputs &amp; Summary'!$D$5,0,IF(AV$29&gt;VLOOKUP($G102,Lists!$J$17:$K$21,2),IF($M102=Lists!$H$3,IF($K102&lt;1,(($S102/$K102)*((1+'Inputs &amp; Summary'!$D$7)^AV$29)),((INT(AV$29/$K102)-INT((AV$29-1)/$K102))*$S102*((1+'Inputs &amp; Summary'!$D$7)^AV$29))),(_xlfn.WEIBULL.DIST(AV$29,$L102,$K102,FALSE)*$S102*((1+'Inputs &amp; Summary'!$D$7)^AV$29))),IF($M102=Lists!$H$3,IF($K102&lt;1,((($R102*(1-$E102)+$Q102*(1-$F102))/$K102)*((1+'Inputs &amp; Summary'!$D$7)^AV$29)),((INT(AV$29/$K102)-INT((AV$29-1)/$K102))*($R102*(1-$E102)+$Q102*(1-$F102))*((1+'Inputs &amp; Summary'!$D$7)^AV$29))),((_xlfn.WEIBULL.DIST(AV$29,$L102,$K102,FALSE)*($R102*(1-$E102)+$Q102*(1-$F102))*((1+'Inputs &amp; Summary'!$D$7)^AV$29))))))</f>
        <v>0</v>
      </c>
      <c r="AW102" s="114">
        <f>$D102*IF(AW$29&gt;'Inputs &amp; Summary'!$D$5,0,IF(AW$29&gt;VLOOKUP($G102,Lists!$J$17:$K$21,2),IF($M102=Lists!$H$3,IF($K102&lt;1,(($S102/$K102)*((1+'Inputs &amp; Summary'!$D$7)^AW$29)),((INT(AW$29/$K102)-INT((AW$29-1)/$K102))*$S102*((1+'Inputs &amp; Summary'!$D$7)^AW$29))),(_xlfn.WEIBULL.DIST(AW$29,$L102,$K102,FALSE)*$S102*((1+'Inputs &amp; Summary'!$D$7)^AW$29))),IF($M102=Lists!$H$3,IF($K102&lt;1,((($R102*(1-$E102)+$Q102*(1-$F102))/$K102)*((1+'Inputs &amp; Summary'!$D$7)^AW$29)),((INT(AW$29/$K102)-INT((AW$29-1)/$K102))*($R102*(1-$E102)+$Q102*(1-$F102))*((1+'Inputs &amp; Summary'!$D$7)^AW$29))),((_xlfn.WEIBULL.DIST(AW$29,$L102,$K102,FALSE)*($R102*(1-$E102)+$Q102*(1-$F102))*((1+'Inputs &amp; Summary'!$D$7)^AW$29))))))</f>
        <v>0</v>
      </c>
      <c r="AX102" s="114">
        <f>$D102*IF(AX$29&gt;'Inputs &amp; Summary'!$D$5,0,IF(AX$29&gt;VLOOKUP($G102,Lists!$J$17:$K$21,2),IF($M102=Lists!$H$3,IF($K102&lt;1,(($S102/$K102)*((1+'Inputs &amp; Summary'!$D$7)^AX$29)),((INT(AX$29/$K102)-INT((AX$29-1)/$K102))*$S102*((1+'Inputs &amp; Summary'!$D$7)^AX$29))),(_xlfn.WEIBULL.DIST(AX$29,$L102,$K102,FALSE)*$S102*((1+'Inputs &amp; Summary'!$D$7)^AX$29))),IF($M102=Lists!$H$3,IF($K102&lt;1,((($R102*(1-$E102)+$Q102*(1-$F102))/$K102)*((1+'Inputs &amp; Summary'!$D$7)^AX$29)),((INT(AX$29/$K102)-INT((AX$29-1)/$K102))*($R102*(1-$E102)+$Q102*(1-$F102))*((1+'Inputs &amp; Summary'!$D$7)^AX$29))),((_xlfn.WEIBULL.DIST(AX$29,$L102,$K102,FALSE)*($R102*(1-$E102)+$Q102*(1-$F102))*((1+'Inputs &amp; Summary'!$D$7)^AX$29))))))</f>
        <v>0</v>
      </c>
      <c r="AY102" s="114">
        <f>$D102*IF(AY$29&gt;'Inputs &amp; Summary'!$D$5,0,IF(AY$29&gt;VLOOKUP($G102,Lists!$J$17:$K$21,2),IF($M102=Lists!$H$3,IF($K102&lt;1,(($S102/$K102)*((1+'Inputs &amp; Summary'!$D$7)^AY$29)),((INT(AY$29/$K102)-INT((AY$29-1)/$K102))*$S102*((1+'Inputs &amp; Summary'!$D$7)^AY$29))),(_xlfn.WEIBULL.DIST(AY$29,$L102,$K102,FALSE)*$S102*((1+'Inputs &amp; Summary'!$D$7)^AY$29))),IF($M102=Lists!$H$3,IF($K102&lt;1,((($R102*(1-$E102)+$Q102*(1-$F102))/$K102)*((1+'Inputs &amp; Summary'!$D$7)^AY$29)),((INT(AY$29/$K102)-INT((AY$29-1)/$K102))*($R102*(1-$E102)+$Q102*(1-$F102))*((1+'Inputs &amp; Summary'!$D$7)^AY$29))),((_xlfn.WEIBULL.DIST(AY$29,$L102,$K102,FALSE)*($R102*(1-$E102)+$Q102*(1-$F102))*((1+'Inputs &amp; Summary'!$D$7)^AY$29))))))</f>
        <v>0</v>
      </c>
      <c r="AZ102" s="114">
        <f>$D102*IF(AZ$29&gt;'Inputs &amp; Summary'!$D$5,0,IF(AZ$29&gt;VLOOKUP($G102,Lists!$J$17:$K$21,2),IF($M102=Lists!$H$3,IF($K102&lt;1,(($S102/$K102)*((1+'Inputs &amp; Summary'!$D$7)^AZ$29)),((INT(AZ$29/$K102)-INT((AZ$29-1)/$K102))*$S102*((1+'Inputs &amp; Summary'!$D$7)^AZ$29))),(_xlfn.WEIBULL.DIST(AZ$29,$L102,$K102,FALSE)*$S102*((1+'Inputs &amp; Summary'!$D$7)^AZ$29))),IF($M102=Lists!$H$3,IF($K102&lt;1,((($R102*(1-$E102)+$Q102*(1-$F102))/$K102)*((1+'Inputs &amp; Summary'!$D$7)^AZ$29)),((INT(AZ$29/$K102)-INT((AZ$29-1)/$K102))*($R102*(1-$E102)+$Q102*(1-$F102))*((1+'Inputs &amp; Summary'!$D$7)^AZ$29))),((_xlfn.WEIBULL.DIST(AZ$29,$L102,$K102,FALSE)*($R102*(1-$E102)+$Q102*(1-$F102))*((1+'Inputs &amp; Summary'!$D$7)^AZ$29))))))</f>
        <v>0</v>
      </c>
      <c r="BA102" s="114">
        <f>$D102*IF(BA$29&gt;'Inputs &amp; Summary'!$D$5,0,IF(BA$29&gt;VLOOKUP($G102,Lists!$J$17:$K$21,2),IF($M102=Lists!$H$3,IF($K102&lt;1,(($S102/$K102)*((1+'Inputs &amp; Summary'!$D$7)^BA$29)),((INT(BA$29/$K102)-INT((BA$29-1)/$K102))*$S102*((1+'Inputs &amp; Summary'!$D$7)^BA$29))),(_xlfn.WEIBULL.DIST(BA$29,$L102,$K102,FALSE)*$S102*((1+'Inputs &amp; Summary'!$D$7)^BA$29))),IF($M102=Lists!$H$3,IF($K102&lt;1,((($R102*(1-$E102)+$Q102*(1-$F102))/$K102)*((1+'Inputs &amp; Summary'!$D$7)^BA$29)),((INT(BA$29/$K102)-INT((BA$29-1)/$K102))*($R102*(1-$E102)+$Q102*(1-$F102))*((1+'Inputs &amp; Summary'!$D$7)^BA$29))),((_xlfn.WEIBULL.DIST(BA$29,$L102,$K102,FALSE)*($R102*(1-$E102)+$Q102*(1-$F102))*((1+'Inputs &amp; Summary'!$D$7)^BA$29))))))</f>
        <v>0</v>
      </c>
      <c r="BB102" s="114">
        <f>$D102*IF(BB$29&gt;'Inputs &amp; Summary'!$D$5,0,IF(BB$29&gt;VLOOKUP($G102,Lists!$J$17:$K$21,2),IF($M102=Lists!$H$3,IF($K102&lt;1,(($S102/$K102)*((1+'Inputs &amp; Summary'!$D$7)^BB$29)),((INT(BB$29/$K102)-INT((BB$29-1)/$K102))*$S102*((1+'Inputs &amp; Summary'!$D$7)^BB$29))),(_xlfn.WEIBULL.DIST(BB$29,$L102,$K102,FALSE)*$S102*((1+'Inputs &amp; Summary'!$D$7)^BB$29))),IF($M102=Lists!$H$3,IF($K102&lt;1,((($R102*(1-$E102)+$Q102*(1-$F102))/$K102)*((1+'Inputs &amp; Summary'!$D$7)^BB$29)),((INT(BB$29/$K102)-INT((BB$29-1)/$K102))*($R102*(1-$E102)+$Q102*(1-$F102))*((1+'Inputs &amp; Summary'!$D$7)^BB$29))),((_xlfn.WEIBULL.DIST(BB$29,$L102,$K102,FALSE)*($R102*(1-$E102)+$Q102*(1-$F102))*((1+'Inputs &amp; Summary'!$D$7)^BB$29))))))</f>
        <v>0</v>
      </c>
      <c r="BC102" s="114">
        <f>$D102*IF(BC$29&gt;'Inputs &amp; Summary'!$D$5,0,IF(BC$29&gt;VLOOKUP($G102,Lists!$J$17:$K$21,2),IF($M102=Lists!$H$3,IF($K102&lt;1,(($S102/$K102)*((1+'Inputs &amp; Summary'!$D$7)^BC$29)),((INT(BC$29/$K102)-INT((BC$29-1)/$K102))*$S102*((1+'Inputs &amp; Summary'!$D$7)^BC$29))),(_xlfn.WEIBULL.DIST(BC$29,$L102,$K102,FALSE)*$S102*((1+'Inputs &amp; Summary'!$D$7)^BC$29))),IF($M102=Lists!$H$3,IF($K102&lt;1,((($R102*(1-$E102)+$Q102*(1-$F102))/$K102)*((1+'Inputs &amp; Summary'!$D$7)^BC$29)),((INT(BC$29/$K102)-INT((BC$29-1)/$K102))*($R102*(1-$E102)+$Q102*(1-$F102))*((1+'Inputs &amp; Summary'!$D$7)^BC$29))),((_xlfn.WEIBULL.DIST(BC$29,$L102,$K102,FALSE)*($R102*(1-$E102)+$Q102*(1-$F102))*((1+'Inputs &amp; Summary'!$D$7)^BC$29))))))</f>
        <v>0</v>
      </c>
      <c r="BD102" s="114">
        <f>$D102*IF(BD$29&gt;'Inputs &amp; Summary'!$D$5,0,IF(BD$29&gt;VLOOKUP($G102,Lists!$J$17:$K$21,2),IF($M102=Lists!$H$3,IF($K102&lt;1,(($S102/$K102)*((1+'Inputs &amp; Summary'!$D$7)^BD$29)),((INT(BD$29/$K102)-INT((BD$29-1)/$K102))*$S102*((1+'Inputs &amp; Summary'!$D$7)^BD$29))),(_xlfn.WEIBULL.DIST(BD$29,$L102,$K102,FALSE)*$S102*((1+'Inputs &amp; Summary'!$D$7)^BD$29))),IF($M102=Lists!$H$3,IF($K102&lt;1,((($R102*(1-$E102)+$Q102*(1-$F102))/$K102)*((1+'Inputs &amp; Summary'!$D$7)^BD$29)),((INT(BD$29/$K102)-INT((BD$29-1)/$K102))*($R102*(1-$E102)+$Q102*(1-$F102))*((1+'Inputs &amp; Summary'!$D$7)^BD$29))),((_xlfn.WEIBULL.DIST(BD$29,$L102,$K102,FALSE)*($R102*(1-$E102)+$Q102*(1-$F102))*((1+'Inputs &amp; Summary'!$D$7)^BD$29))))))</f>
        <v>0</v>
      </c>
      <c r="BE102" s="114">
        <f>$D102*IF(BE$29&gt;'Inputs &amp; Summary'!$D$5,0,IF(BE$29&gt;VLOOKUP($G102,Lists!$J$17:$K$21,2),IF($M102=Lists!$H$3,IF($K102&lt;1,(($S102/$K102)*((1+'Inputs &amp; Summary'!$D$7)^BE$29)),((INT(BE$29/$K102)-INT((BE$29-1)/$K102))*$S102*((1+'Inputs &amp; Summary'!$D$7)^BE$29))),(_xlfn.WEIBULL.DIST(BE$29,$L102,$K102,FALSE)*$S102*((1+'Inputs &amp; Summary'!$D$7)^BE$29))),IF($M102=Lists!$H$3,IF($K102&lt;1,((($R102*(1-$E102)+$Q102*(1-$F102))/$K102)*((1+'Inputs &amp; Summary'!$D$7)^BE$29)),((INT(BE$29/$K102)-INT((BE$29-1)/$K102))*($R102*(1-$E102)+$Q102*(1-$F102))*((1+'Inputs &amp; Summary'!$D$7)^BE$29))),((_xlfn.WEIBULL.DIST(BE$29,$L102,$K102,FALSE)*($R102*(1-$E102)+$Q102*(1-$F102))*((1+'Inputs &amp; Summary'!$D$7)^BE$29))))))</f>
        <v>0</v>
      </c>
      <c r="BF102" s="114">
        <f>$D102*IF(BF$29&gt;'Inputs &amp; Summary'!$D$5,0,IF(BF$29&gt;VLOOKUP($G102,Lists!$J$17:$K$21,2),IF($M102=Lists!$H$3,IF($K102&lt;1,(($S102/$K102)*((1+'Inputs &amp; Summary'!$D$7)^BF$29)),((INT(BF$29/$K102)-INT((BF$29-1)/$K102))*$S102*((1+'Inputs &amp; Summary'!$D$7)^BF$29))),(_xlfn.WEIBULL.DIST(BF$29,$L102,$K102,FALSE)*$S102*((1+'Inputs &amp; Summary'!$D$7)^BF$29))),IF($M102=Lists!$H$3,IF($K102&lt;1,((($R102*(1-$E102)+$Q102*(1-$F102))/$K102)*((1+'Inputs &amp; Summary'!$D$7)^BF$29)),((INT(BF$29/$K102)-INT((BF$29-1)/$K102))*($R102*(1-$E102)+$Q102*(1-$F102))*((1+'Inputs &amp; Summary'!$D$7)^BF$29))),((_xlfn.WEIBULL.DIST(BF$29,$L102,$K102,FALSE)*($R102*(1-$E102)+$Q102*(1-$F102))*((1+'Inputs &amp; Summary'!$D$7)^BF$29))))))</f>
        <v>0</v>
      </c>
      <c r="BG102" s="114">
        <f>$D102*IF(BG$29&gt;'Inputs &amp; Summary'!$D$5,0,IF(BG$29&gt;VLOOKUP($G102,Lists!$J$17:$K$21,2),IF($M102=Lists!$H$3,IF($K102&lt;1,(($S102/$K102)*((1+'Inputs &amp; Summary'!$D$7)^BG$29)),((INT(BG$29/$K102)-INT((BG$29-1)/$K102))*$S102*((1+'Inputs &amp; Summary'!$D$7)^BG$29))),(_xlfn.WEIBULL.DIST(BG$29,$L102,$K102,FALSE)*$S102*((1+'Inputs &amp; Summary'!$D$7)^BG$29))),IF($M102=Lists!$H$3,IF($K102&lt;1,((($R102*(1-$E102)+$Q102*(1-$F102))/$K102)*((1+'Inputs &amp; Summary'!$D$7)^BG$29)),((INT(BG$29/$K102)-INT((BG$29-1)/$K102))*($R102*(1-$E102)+$Q102*(1-$F102))*((1+'Inputs &amp; Summary'!$D$7)^BG$29))),((_xlfn.WEIBULL.DIST(BG$29,$L102,$K102,FALSE)*($R102*(1-$E102)+$Q102*(1-$F102))*((1+'Inputs &amp; Summary'!$D$7)^BG$29))))))</f>
        <v>0</v>
      </c>
      <c r="BH102" s="114">
        <f>$D102*IF(BH$29&gt;'Inputs &amp; Summary'!$D$5,0,IF(BH$29&gt;VLOOKUP($G102,Lists!$J$17:$K$21,2),IF($M102=Lists!$H$3,IF($K102&lt;1,(($S102/$K102)*((1+'Inputs &amp; Summary'!$D$7)^BH$29)),((INT(BH$29/$K102)-INT((BH$29-1)/$K102))*$S102*((1+'Inputs &amp; Summary'!$D$7)^BH$29))),(_xlfn.WEIBULL.DIST(BH$29,$L102,$K102,FALSE)*$S102*((1+'Inputs &amp; Summary'!$D$7)^BH$29))),IF($M102=Lists!$H$3,IF($K102&lt;1,((($R102*(1-$E102)+$Q102*(1-$F102))/$K102)*((1+'Inputs &amp; Summary'!$D$7)^BH$29)),((INT(BH$29/$K102)-INT((BH$29-1)/$K102))*($R102*(1-$E102)+$Q102*(1-$F102))*((1+'Inputs &amp; Summary'!$D$7)^BH$29))),((_xlfn.WEIBULL.DIST(BH$29,$L102,$K102,FALSE)*($R102*(1-$E102)+$Q102*(1-$F102))*((1+'Inputs &amp; Summary'!$D$7)^BH$29))))))</f>
        <v>0</v>
      </c>
      <c r="BI102" s="114">
        <f>$D102*IF(BI$29&gt;'Inputs &amp; Summary'!$D$5,0,IF(BI$29&gt;VLOOKUP($G102,Lists!$J$17:$K$21,2),IF($M102=Lists!$H$3,IF($K102&lt;1,(($S102/$K102)*((1+'Inputs &amp; Summary'!$D$7)^BI$29)),((INT(BI$29/$K102)-INT((BI$29-1)/$K102))*$S102*((1+'Inputs &amp; Summary'!$D$7)^BI$29))),(_xlfn.WEIBULL.DIST(BI$29,$L102,$K102,FALSE)*$S102*((1+'Inputs &amp; Summary'!$D$7)^BI$29))),IF($M102=Lists!$H$3,IF($K102&lt;1,((($R102*(1-$E102)+$Q102*(1-$F102))/$K102)*((1+'Inputs &amp; Summary'!$D$7)^BI$29)),((INT(BI$29/$K102)-INT((BI$29-1)/$K102))*($R102*(1-$E102)+$Q102*(1-$F102))*((1+'Inputs &amp; Summary'!$D$7)^BI$29))),((_xlfn.WEIBULL.DIST(BI$29,$L102,$K102,FALSE)*($R102*(1-$E102)+$Q102*(1-$F102))*((1+'Inputs &amp; Summary'!$D$7)^BI$29))))))</f>
        <v>0</v>
      </c>
      <c r="BJ102" s="114">
        <f>$D102*IF(BJ$29&gt;'Inputs &amp; Summary'!$D$5,0,IF(BJ$29&gt;VLOOKUP($G102,Lists!$J$17:$K$21,2),IF($M102=Lists!$H$3,IF($K102&lt;1,(($S102/$K102)*((1+'Inputs &amp; Summary'!$D$7)^BJ$29)),((INT(BJ$29/$K102)-INT((BJ$29-1)/$K102))*$S102*((1+'Inputs &amp; Summary'!$D$7)^BJ$29))),(_xlfn.WEIBULL.DIST(BJ$29,$L102,$K102,FALSE)*$S102*((1+'Inputs &amp; Summary'!$D$7)^BJ$29))),IF($M102=Lists!$H$3,IF($K102&lt;1,((($R102*(1-$E102)+$Q102*(1-$F102))/$K102)*((1+'Inputs &amp; Summary'!$D$7)^BJ$29)),((INT(BJ$29/$K102)-INT((BJ$29-1)/$K102))*($R102*(1-$E102)+$Q102*(1-$F102))*((1+'Inputs &amp; Summary'!$D$7)^BJ$29))),((_xlfn.WEIBULL.DIST(BJ$29,$L102,$K102,FALSE)*($R102*(1-$E102)+$Q102*(1-$F102))*((1+'Inputs &amp; Summary'!$D$7)^BJ$29))))))</f>
        <v>0</v>
      </c>
      <c r="BK102" s="114">
        <f>$D102*IF(BK$29&gt;'Inputs &amp; Summary'!$D$5,0,IF(BK$29&gt;VLOOKUP($G102,Lists!$J$17:$K$21,2),IF($M102=Lists!$H$3,IF($K102&lt;1,(($S102/$K102)*((1+'Inputs &amp; Summary'!$D$7)^BK$29)),((INT(BK$29/$K102)-INT((BK$29-1)/$K102))*$S102*((1+'Inputs &amp; Summary'!$D$7)^BK$29))),(_xlfn.WEIBULL.DIST(BK$29,$L102,$K102,FALSE)*$S102*((1+'Inputs &amp; Summary'!$D$7)^BK$29))),IF($M102=Lists!$H$3,IF($K102&lt;1,((($R102*(1-$E102)+$Q102*(1-$F102))/$K102)*((1+'Inputs &amp; Summary'!$D$7)^BK$29)),((INT(BK$29/$K102)-INT((BK$29-1)/$K102))*($R102*(1-$E102)+$Q102*(1-$F102))*((1+'Inputs &amp; Summary'!$D$7)^BK$29))),((_xlfn.WEIBULL.DIST(BK$29,$L102,$K102,FALSE)*($R102*(1-$E102)+$Q102*(1-$F102))*((1+'Inputs &amp; Summary'!$D$7)^BK$29))))))</f>
        <v>0</v>
      </c>
      <c r="BL102" s="114">
        <f>$D102*IF(BL$29&gt;'Inputs &amp; Summary'!$D$5,0,IF(BL$29&gt;VLOOKUP($G102,Lists!$J$17:$K$21,2),IF($M102=Lists!$H$3,IF($K102&lt;1,(($S102/$K102)*((1+'Inputs &amp; Summary'!$D$7)^BL$29)),((INT(BL$29/$K102)-INT((BL$29-1)/$K102))*$S102*((1+'Inputs &amp; Summary'!$D$7)^BL$29))),(_xlfn.WEIBULL.DIST(BL$29,$L102,$K102,FALSE)*$S102*((1+'Inputs &amp; Summary'!$D$7)^BL$29))),IF($M102=Lists!$H$3,IF($K102&lt;1,((($R102*(1-$E102)+$Q102*(1-$F102))/$K102)*((1+'Inputs &amp; Summary'!$D$7)^BL$29)),((INT(BL$29/$K102)-INT((BL$29-1)/$K102))*($R102*(1-$E102)+$Q102*(1-$F102))*((1+'Inputs &amp; Summary'!$D$7)^BL$29))),((_xlfn.WEIBULL.DIST(BL$29,$L102,$K102,FALSE)*($R102*(1-$E102)+$Q102*(1-$F102))*((1+'Inputs &amp; Summary'!$D$7)^BL$29))))))</f>
        <v>0</v>
      </c>
    </row>
    <row r="103" spans="1:64" s="1" customFormat="1" ht="43.2" x14ac:dyDescent="0.3">
      <c r="A103" s="79" t="s">
        <v>218</v>
      </c>
      <c r="B103" s="33" t="s">
        <v>152</v>
      </c>
      <c r="C103" s="33" t="s">
        <v>17</v>
      </c>
      <c r="D103" s="68">
        <v>0</v>
      </c>
      <c r="E103" s="68">
        <v>1</v>
      </c>
      <c r="F103" s="68">
        <v>1</v>
      </c>
      <c r="G103" s="213" t="s">
        <v>17</v>
      </c>
      <c r="H103" s="34" t="s">
        <v>288</v>
      </c>
      <c r="I103" s="34" t="s">
        <v>99</v>
      </c>
      <c r="J103" s="33">
        <f>VLOOKUP(I103,'Labor Rates'!$A$1:$B$16,2)</f>
        <v>24.03846153846154</v>
      </c>
      <c r="K103" s="35">
        <v>20</v>
      </c>
      <c r="L103" s="35">
        <v>1</v>
      </c>
      <c r="M103" s="36" t="s">
        <v>249</v>
      </c>
      <c r="N103" s="84">
        <f>'Inputs &amp; Summary'!$D$30</f>
        <v>1</v>
      </c>
      <c r="O103" s="35">
        <v>1</v>
      </c>
      <c r="P103" s="5">
        <v>1000</v>
      </c>
      <c r="Q103" s="73">
        <f t="shared" si="16"/>
        <v>24.03846153846154</v>
      </c>
      <c r="R103" s="73">
        <f t="shared" si="17"/>
        <v>1000</v>
      </c>
      <c r="S103" s="74">
        <f t="shared" si="18"/>
        <v>0</v>
      </c>
      <c r="T103" s="88"/>
      <c r="U103" s="80"/>
      <c r="V103" s="87">
        <f t="shared" si="19"/>
        <v>0</v>
      </c>
      <c r="W103" s="87">
        <f>NPV('Inputs &amp; Summary'!$D$6,Y103:BL103)</f>
        <v>0</v>
      </c>
      <c r="X103" s="90">
        <f t="shared" si="20"/>
        <v>0</v>
      </c>
      <c r="Y103" s="114">
        <f>$D103*IF(Y$29&gt;'Inputs &amp; Summary'!$D$5,0,IF(Y$29&gt;VLOOKUP($G103,Lists!$J$17:$K$21,2),IF($M103=Lists!$H$3,IF($K103&lt;1,(($S103/$K103)*((1+'Inputs &amp; Summary'!$D$7)^Y$29)),((INT(Y$29/$K103)-INT((Y$29-1)/$K103))*$S103*((1+'Inputs &amp; Summary'!$D$7)^Y$29))),(_xlfn.WEIBULL.DIST(Y$29,$L103,$K103,FALSE)*$S103*((1+'Inputs &amp; Summary'!$D$7)^Y$29))),IF($M103=Lists!$H$3,IF($K103&lt;1,((($R103*(1-$E103)+$Q103*(1-$F103))/$K103)*((1+'Inputs &amp; Summary'!$D$7)^Y$29)),((INT(Y$29/$K103)-INT((Y$29-1)/$K103))*($R103*(1-$E103)+$Q103*(1-$F103))*((1+'Inputs &amp; Summary'!$D$7)^Y$29))),((_xlfn.WEIBULL.DIST(Y$29,$L103,$K103,FALSE)*($R103*(1-$E103)+$Q103*(1-$F103))*((1+'Inputs &amp; Summary'!$D$7)^Y$29))))))</f>
        <v>0</v>
      </c>
      <c r="Z103" s="114">
        <f>$D103*IF(Z$29&gt;'Inputs &amp; Summary'!$D$5,0,IF(Z$29&gt;VLOOKUP($G103,Lists!$J$17:$K$21,2),IF($M103=Lists!$H$3,IF($K103&lt;1,(($S103/$K103)*((1+'Inputs &amp; Summary'!$D$7)^Z$29)),((INT(Z$29/$K103)-INT((Z$29-1)/$K103))*$S103*((1+'Inputs &amp; Summary'!$D$7)^Z$29))),(_xlfn.WEIBULL.DIST(Z$29,$L103,$K103,FALSE)*$S103*((1+'Inputs &amp; Summary'!$D$7)^Z$29))),IF($M103=Lists!$H$3,IF($K103&lt;1,((($R103*(1-$E103)+$Q103*(1-$F103))/$K103)*((1+'Inputs &amp; Summary'!$D$7)^Z$29)),((INT(Z$29/$K103)-INT((Z$29-1)/$K103))*($R103*(1-$E103)+$Q103*(1-$F103))*((1+'Inputs &amp; Summary'!$D$7)^Z$29))),((_xlfn.WEIBULL.DIST(Z$29,$L103,$K103,FALSE)*($R103*(1-$E103)+$Q103*(1-$F103))*((1+'Inputs &amp; Summary'!$D$7)^Z$29))))))</f>
        <v>0</v>
      </c>
      <c r="AA103" s="114">
        <f>$D103*IF(AA$29&gt;'Inputs &amp; Summary'!$D$5,0,IF(AA$29&gt;VLOOKUP($G103,Lists!$J$17:$K$21,2),IF($M103=Lists!$H$3,IF($K103&lt;1,(($S103/$K103)*((1+'Inputs &amp; Summary'!$D$7)^AA$29)),((INT(AA$29/$K103)-INT((AA$29-1)/$K103))*$S103*((1+'Inputs &amp; Summary'!$D$7)^AA$29))),(_xlfn.WEIBULL.DIST(AA$29,$L103,$K103,FALSE)*$S103*((1+'Inputs &amp; Summary'!$D$7)^AA$29))),IF($M103=Lists!$H$3,IF($K103&lt;1,((($R103*(1-$E103)+$Q103*(1-$F103))/$K103)*((1+'Inputs &amp; Summary'!$D$7)^AA$29)),((INT(AA$29/$K103)-INT((AA$29-1)/$K103))*($R103*(1-$E103)+$Q103*(1-$F103))*((1+'Inputs &amp; Summary'!$D$7)^AA$29))),((_xlfn.WEIBULL.DIST(AA$29,$L103,$K103,FALSE)*($R103*(1-$E103)+$Q103*(1-$F103))*((1+'Inputs &amp; Summary'!$D$7)^AA$29))))))</f>
        <v>0</v>
      </c>
      <c r="AB103" s="114">
        <f>$D103*IF(AB$29&gt;'Inputs &amp; Summary'!$D$5,0,IF(AB$29&gt;VLOOKUP($G103,Lists!$J$17:$K$21,2),IF($M103=Lists!$H$3,IF($K103&lt;1,(($S103/$K103)*((1+'Inputs &amp; Summary'!$D$7)^AB$29)),((INT(AB$29/$K103)-INT((AB$29-1)/$K103))*$S103*((1+'Inputs &amp; Summary'!$D$7)^AB$29))),(_xlfn.WEIBULL.DIST(AB$29,$L103,$K103,FALSE)*$S103*((1+'Inputs &amp; Summary'!$D$7)^AB$29))),IF($M103=Lists!$H$3,IF($K103&lt;1,((($R103*(1-$E103)+$Q103*(1-$F103))/$K103)*((1+'Inputs &amp; Summary'!$D$7)^AB$29)),((INT(AB$29/$K103)-INT((AB$29-1)/$K103))*($R103*(1-$E103)+$Q103*(1-$F103))*((1+'Inputs &amp; Summary'!$D$7)^AB$29))),((_xlfn.WEIBULL.DIST(AB$29,$L103,$K103,FALSE)*($R103*(1-$E103)+$Q103*(1-$F103))*((1+'Inputs &amp; Summary'!$D$7)^AB$29))))))</f>
        <v>0</v>
      </c>
      <c r="AC103" s="114">
        <f>$D103*IF(AC$29&gt;'Inputs &amp; Summary'!$D$5,0,IF(AC$29&gt;VLOOKUP($G103,Lists!$J$17:$K$21,2),IF($M103=Lists!$H$3,IF($K103&lt;1,(($S103/$K103)*((1+'Inputs &amp; Summary'!$D$7)^AC$29)),((INT(AC$29/$K103)-INT((AC$29-1)/$K103))*$S103*((1+'Inputs &amp; Summary'!$D$7)^AC$29))),(_xlfn.WEIBULL.DIST(AC$29,$L103,$K103,FALSE)*$S103*((1+'Inputs &amp; Summary'!$D$7)^AC$29))),IF($M103=Lists!$H$3,IF($K103&lt;1,((($R103*(1-$E103)+$Q103*(1-$F103))/$K103)*((1+'Inputs &amp; Summary'!$D$7)^AC$29)),((INT(AC$29/$K103)-INT((AC$29-1)/$K103))*($R103*(1-$E103)+$Q103*(1-$F103))*((1+'Inputs &amp; Summary'!$D$7)^AC$29))),((_xlfn.WEIBULL.DIST(AC$29,$L103,$K103,FALSE)*($R103*(1-$E103)+$Q103*(1-$F103))*((1+'Inputs &amp; Summary'!$D$7)^AC$29))))))</f>
        <v>0</v>
      </c>
      <c r="AD103" s="114">
        <f>$D103*IF(AD$29&gt;'Inputs &amp; Summary'!$D$5,0,IF(AD$29&gt;VLOOKUP($G103,Lists!$J$17:$K$21,2),IF($M103=Lists!$H$3,IF($K103&lt;1,(($S103/$K103)*((1+'Inputs &amp; Summary'!$D$7)^AD$29)),((INT(AD$29/$K103)-INT((AD$29-1)/$K103))*$S103*((1+'Inputs &amp; Summary'!$D$7)^AD$29))),(_xlfn.WEIBULL.DIST(AD$29,$L103,$K103,FALSE)*$S103*((1+'Inputs &amp; Summary'!$D$7)^AD$29))),IF($M103=Lists!$H$3,IF($K103&lt;1,((($R103*(1-$E103)+$Q103*(1-$F103))/$K103)*((1+'Inputs &amp; Summary'!$D$7)^AD$29)),((INT(AD$29/$K103)-INT((AD$29-1)/$K103))*($R103*(1-$E103)+$Q103*(1-$F103))*((1+'Inputs &amp; Summary'!$D$7)^AD$29))),((_xlfn.WEIBULL.DIST(AD$29,$L103,$K103,FALSE)*($R103*(1-$E103)+$Q103*(1-$F103))*((1+'Inputs &amp; Summary'!$D$7)^AD$29))))))</f>
        <v>0</v>
      </c>
      <c r="AE103" s="114">
        <f>$D103*IF(AE$29&gt;'Inputs &amp; Summary'!$D$5,0,IF(AE$29&gt;VLOOKUP($G103,Lists!$J$17:$K$21,2),IF($M103=Lists!$H$3,IF($K103&lt;1,(($S103/$K103)*((1+'Inputs &amp; Summary'!$D$7)^AE$29)),((INT(AE$29/$K103)-INT((AE$29-1)/$K103))*$S103*((1+'Inputs &amp; Summary'!$D$7)^AE$29))),(_xlfn.WEIBULL.DIST(AE$29,$L103,$K103,FALSE)*$S103*((1+'Inputs &amp; Summary'!$D$7)^AE$29))),IF($M103=Lists!$H$3,IF($K103&lt;1,((($R103*(1-$E103)+$Q103*(1-$F103))/$K103)*((1+'Inputs &amp; Summary'!$D$7)^AE$29)),((INT(AE$29/$K103)-INT((AE$29-1)/$K103))*($R103*(1-$E103)+$Q103*(1-$F103))*((1+'Inputs &amp; Summary'!$D$7)^AE$29))),((_xlfn.WEIBULL.DIST(AE$29,$L103,$K103,FALSE)*($R103*(1-$E103)+$Q103*(1-$F103))*((1+'Inputs &amp; Summary'!$D$7)^AE$29))))))</f>
        <v>0</v>
      </c>
      <c r="AF103" s="114">
        <f>$D103*IF(AF$29&gt;'Inputs &amp; Summary'!$D$5,0,IF(AF$29&gt;VLOOKUP($G103,Lists!$J$17:$K$21,2),IF($M103=Lists!$H$3,IF($K103&lt;1,(($S103/$K103)*((1+'Inputs &amp; Summary'!$D$7)^AF$29)),((INT(AF$29/$K103)-INT((AF$29-1)/$K103))*$S103*((1+'Inputs &amp; Summary'!$D$7)^AF$29))),(_xlfn.WEIBULL.DIST(AF$29,$L103,$K103,FALSE)*$S103*((1+'Inputs &amp; Summary'!$D$7)^AF$29))),IF($M103=Lists!$H$3,IF($K103&lt;1,((($R103*(1-$E103)+$Q103*(1-$F103))/$K103)*((1+'Inputs &amp; Summary'!$D$7)^AF$29)),((INT(AF$29/$K103)-INT((AF$29-1)/$K103))*($R103*(1-$E103)+$Q103*(1-$F103))*((1+'Inputs &amp; Summary'!$D$7)^AF$29))),((_xlfn.WEIBULL.DIST(AF$29,$L103,$K103,FALSE)*($R103*(1-$E103)+$Q103*(1-$F103))*((1+'Inputs &amp; Summary'!$D$7)^AF$29))))))</f>
        <v>0</v>
      </c>
      <c r="AG103" s="114">
        <f>$D103*IF(AG$29&gt;'Inputs &amp; Summary'!$D$5,0,IF(AG$29&gt;VLOOKUP($G103,Lists!$J$17:$K$21,2),IF($M103=Lists!$H$3,IF($K103&lt;1,(($S103/$K103)*((1+'Inputs &amp; Summary'!$D$7)^AG$29)),((INT(AG$29/$K103)-INT((AG$29-1)/$K103))*$S103*((1+'Inputs &amp; Summary'!$D$7)^AG$29))),(_xlfn.WEIBULL.DIST(AG$29,$L103,$K103,FALSE)*$S103*((1+'Inputs &amp; Summary'!$D$7)^AG$29))),IF($M103=Lists!$H$3,IF($K103&lt;1,((($R103*(1-$E103)+$Q103*(1-$F103))/$K103)*((1+'Inputs &amp; Summary'!$D$7)^AG$29)),((INT(AG$29/$K103)-INT((AG$29-1)/$K103))*($R103*(1-$E103)+$Q103*(1-$F103))*((1+'Inputs &amp; Summary'!$D$7)^AG$29))),((_xlfn.WEIBULL.DIST(AG$29,$L103,$K103,FALSE)*($R103*(1-$E103)+$Q103*(1-$F103))*((1+'Inputs &amp; Summary'!$D$7)^AG$29))))))</f>
        <v>0</v>
      </c>
      <c r="AH103" s="114">
        <f>$D103*IF(AH$29&gt;'Inputs &amp; Summary'!$D$5,0,IF(AH$29&gt;VLOOKUP($G103,Lists!$J$17:$K$21,2),IF($M103=Lists!$H$3,IF($K103&lt;1,(($S103/$K103)*((1+'Inputs &amp; Summary'!$D$7)^AH$29)),((INT(AH$29/$K103)-INT((AH$29-1)/$K103))*$S103*((1+'Inputs &amp; Summary'!$D$7)^AH$29))),(_xlfn.WEIBULL.DIST(AH$29,$L103,$K103,FALSE)*$S103*((1+'Inputs &amp; Summary'!$D$7)^AH$29))),IF($M103=Lists!$H$3,IF($K103&lt;1,((($R103*(1-$E103)+$Q103*(1-$F103))/$K103)*((1+'Inputs &amp; Summary'!$D$7)^AH$29)),((INT(AH$29/$K103)-INT((AH$29-1)/$K103))*($R103*(1-$E103)+$Q103*(1-$F103))*((1+'Inputs &amp; Summary'!$D$7)^AH$29))),((_xlfn.WEIBULL.DIST(AH$29,$L103,$K103,FALSE)*($R103*(1-$E103)+$Q103*(1-$F103))*((1+'Inputs &amp; Summary'!$D$7)^AH$29))))))</f>
        <v>0</v>
      </c>
      <c r="AI103" s="114">
        <f>$D103*IF(AI$29&gt;'Inputs &amp; Summary'!$D$5,0,IF(AI$29&gt;VLOOKUP($G103,Lists!$J$17:$K$21,2),IF($M103=Lists!$H$3,IF($K103&lt;1,(($S103/$K103)*((1+'Inputs &amp; Summary'!$D$7)^AI$29)),((INT(AI$29/$K103)-INT((AI$29-1)/$K103))*$S103*((1+'Inputs &amp; Summary'!$D$7)^AI$29))),(_xlfn.WEIBULL.DIST(AI$29,$L103,$K103,FALSE)*$S103*((1+'Inputs &amp; Summary'!$D$7)^AI$29))),IF($M103=Lists!$H$3,IF($K103&lt;1,((($R103*(1-$E103)+$Q103*(1-$F103))/$K103)*((1+'Inputs &amp; Summary'!$D$7)^AI$29)),((INT(AI$29/$K103)-INT((AI$29-1)/$K103))*($R103*(1-$E103)+$Q103*(1-$F103))*((1+'Inputs &amp; Summary'!$D$7)^AI$29))),((_xlfn.WEIBULL.DIST(AI$29,$L103,$K103,FALSE)*($R103*(1-$E103)+$Q103*(1-$F103))*((1+'Inputs &amp; Summary'!$D$7)^AI$29))))))</f>
        <v>0</v>
      </c>
      <c r="AJ103" s="114">
        <f>$D103*IF(AJ$29&gt;'Inputs &amp; Summary'!$D$5,0,IF(AJ$29&gt;VLOOKUP($G103,Lists!$J$17:$K$21,2),IF($M103=Lists!$H$3,IF($K103&lt;1,(($S103/$K103)*((1+'Inputs &amp; Summary'!$D$7)^AJ$29)),((INT(AJ$29/$K103)-INT((AJ$29-1)/$K103))*$S103*((1+'Inputs &amp; Summary'!$D$7)^AJ$29))),(_xlfn.WEIBULL.DIST(AJ$29,$L103,$K103,FALSE)*$S103*((1+'Inputs &amp; Summary'!$D$7)^AJ$29))),IF($M103=Lists!$H$3,IF($K103&lt;1,((($R103*(1-$E103)+$Q103*(1-$F103))/$K103)*((1+'Inputs &amp; Summary'!$D$7)^AJ$29)),((INT(AJ$29/$K103)-INT((AJ$29-1)/$K103))*($R103*(1-$E103)+$Q103*(1-$F103))*((1+'Inputs &amp; Summary'!$D$7)^AJ$29))),((_xlfn.WEIBULL.DIST(AJ$29,$L103,$K103,FALSE)*($R103*(1-$E103)+$Q103*(1-$F103))*((1+'Inputs &amp; Summary'!$D$7)^AJ$29))))))</f>
        <v>0</v>
      </c>
      <c r="AK103" s="114">
        <f>$D103*IF(AK$29&gt;'Inputs &amp; Summary'!$D$5,0,IF(AK$29&gt;VLOOKUP($G103,Lists!$J$17:$K$21,2),IF($M103=Lists!$H$3,IF($K103&lt;1,(($S103/$K103)*((1+'Inputs &amp; Summary'!$D$7)^AK$29)),((INT(AK$29/$K103)-INT((AK$29-1)/$K103))*$S103*((1+'Inputs &amp; Summary'!$D$7)^AK$29))),(_xlfn.WEIBULL.DIST(AK$29,$L103,$K103,FALSE)*$S103*((1+'Inputs &amp; Summary'!$D$7)^AK$29))),IF($M103=Lists!$H$3,IF($K103&lt;1,((($R103*(1-$E103)+$Q103*(1-$F103))/$K103)*((1+'Inputs &amp; Summary'!$D$7)^AK$29)),((INT(AK$29/$K103)-INT((AK$29-1)/$K103))*($R103*(1-$E103)+$Q103*(1-$F103))*((1+'Inputs &amp; Summary'!$D$7)^AK$29))),((_xlfn.WEIBULL.DIST(AK$29,$L103,$K103,FALSE)*($R103*(1-$E103)+$Q103*(1-$F103))*((1+'Inputs &amp; Summary'!$D$7)^AK$29))))))</f>
        <v>0</v>
      </c>
      <c r="AL103" s="114">
        <f>$D103*IF(AL$29&gt;'Inputs &amp; Summary'!$D$5,0,IF(AL$29&gt;VLOOKUP($G103,Lists!$J$17:$K$21,2),IF($M103=Lists!$H$3,IF($K103&lt;1,(($S103/$K103)*((1+'Inputs &amp; Summary'!$D$7)^AL$29)),((INT(AL$29/$K103)-INT((AL$29-1)/$K103))*$S103*((1+'Inputs &amp; Summary'!$D$7)^AL$29))),(_xlfn.WEIBULL.DIST(AL$29,$L103,$K103,FALSE)*$S103*((1+'Inputs &amp; Summary'!$D$7)^AL$29))),IF($M103=Lists!$H$3,IF($K103&lt;1,((($R103*(1-$E103)+$Q103*(1-$F103))/$K103)*((1+'Inputs &amp; Summary'!$D$7)^AL$29)),((INT(AL$29/$K103)-INT((AL$29-1)/$K103))*($R103*(1-$E103)+$Q103*(1-$F103))*((1+'Inputs &amp; Summary'!$D$7)^AL$29))),((_xlfn.WEIBULL.DIST(AL$29,$L103,$K103,FALSE)*($R103*(1-$E103)+$Q103*(1-$F103))*((1+'Inputs &amp; Summary'!$D$7)^AL$29))))))</f>
        <v>0</v>
      </c>
      <c r="AM103" s="114">
        <f>$D103*IF(AM$29&gt;'Inputs &amp; Summary'!$D$5,0,IF(AM$29&gt;VLOOKUP($G103,Lists!$J$17:$K$21,2),IF($M103=Lists!$H$3,IF($K103&lt;1,(($S103/$K103)*((1+'Inputs &amp; Summary'!$D$7)^AM$29)),((INT(AM$29/$K103)-INT((AM$29-1)/$K103))*$S103*((1+'Inputs &amp; Summary'!$D$7)^AM$29))),(_xlfn.WEIBULL.DIST(AM$29,$L103,$K103,FALSE)*$S103*((1+'Inputs &amp; Summary'!$D$7)^AM$29))),IF($M103=Lists!$H$3,IF($K103&lt;1,((($R103*(1-$E103)+$Q103*(1-$F103))/$K103)*((1+'Inputs &amp; Summary'!$D$7)^AM$29)),((INT(AM$29/$K103)-INT((AM$29-1)/$K103))*($R103*(1-$E103)+$Q103*(1-$F103))*((1+'Inputs &amp; Summary'!$D$7)^AM$29))),((_xlfn.WEIBULL.DIST(AM$29,$L103,$K103,FALSE)*($R103*(1-$E103)+$Q103*(1-$F103))*((1+'Inputs &amp; Summary'!$D$7)^AM$29))))))</f>
        <v>0</v>
      </c>
      <c r="AN103" s="114">
        <f>$D103*IF(AN$29&gt;'Inputs &amp; Summary'!$D$5,0,IF(AN$29&gt;VLOOKUP($G103,Lists!$J$17:$K$21,2),IF($M103=Lists!$H$3,IF($K103&lt;1,(($S103/$K103)*((1+'Inputs &amp; Summary'!$D$7)^AN$29)),((INT(AN$29/$K103)-INT((AN$29-1)/$K103))*$S103*((1+'Inputs &amp; Summary'!$D$7)^AN$29))),(_xlfn.WEIBULL.DIST(AN$29,$L103,$K103,FALSE)*$S103*((1+'Inputs &amp; Summary'!$D$7)^AN$29))),IF($M103=Lists!$H$3,IF($K103&lt;1,((($R103*(1-$E103)+$Q103*(1-$F103))/$K103)*((1+'Inputs &amp; Summary'!$D$7)^AN$29)),((INT(AN$29/$K103)-INT((AN$29-1)/$K103))*($R103*(1-$E103)+$Q103*(1-$F103))*((1+'Inputs &amp; Summary'!$D$7)^AN$29))),((_xlfn.WEIBULL.DIST(AN$29,$L103,$K103,FALSE)*($R103*(1-$E103)+$Q103*(1-$F103))*((1+'Inputs &amp; Summary'!$D$7)^AN$29))))))</f>
        <v>0</v>
      </c>
      <c r="AO103" s="114">
        <f>$D103*IF(AO$29&gt;'Inputs &amp; Summary'!$D$5,0,IF(AO$29&gt;VLOOKUP($G103,Lists!$J$17:$K$21,2),IF($M103=Lists!$H$3,IF($K103&lt;1,(($S103/$K103)*((1+'Inputs &amp; Summary'!$D$7)^AO$29)),((INT(AO$29/$K103)-INT((AO$29-1)/$K103))*$S103*((1+'Inputs &amp; Summary'!$D$7)^AO$29))),(_xlfn.WEIBULL.DIST(AO$29,$L103,$K103,FALSE)*$S103*((1+'Inputs &amp; Summary'!$D$7)^AO$29))),IF($M103=Lists!$H$3,IF($K103&lt;1,((($R103*(1-$E103)+$Q103*(1-$F103))/$K103)*((1+'Inputs &amp; Summary'!$D$7)^AO$29)),((INT(AO$29/$K103)-INT((AO$29-1)/$K103))*($R103*(1-$E103)+$Q103*(1-$F103))*((1+'Inputs &amp; Summary'!$D$7)^AO$29))),((_xlfn.WEIBULL.DIST(AO$29,$L103,$K103,FALSE)*($R103*(1-$E103)+$Q103*(1-$F103))*((1+'Inputs &amp; Summary'!$D$7)^AO$29))))))</f>
        <v>0</v>
      </c>
      <c r="AP103" s="114">
        <f>$D103*IF(AP$29&gt;'Inputs &amp; Summary'!$D$5,0,IF(AP$29&gt;VLOOKUP($G103,Lists!$J$17:$K$21,2),IF($M103=Lists!$H$3,IF($K103&lt;1,(($S103/$K103)*((1+'Inputs &amp; Summary'!$D$7)^AP$29)),((INT(AP$29/$K103)-INT((AP$29-1)/$K103))*$S103*((1+'Inputs &amp; Summary'!$D$7)^AP$29))),(_xlfn.WEIBULL.DIST(AP$29,$L103,$K103,FALSE)*$S103*((1+'Inputs &amp; Summary'!$D$7)^AP$29))),IF($M103=Lists!$H$3,IF($K103&lt;1,((($R103*(1-$E103)+$Q103*(1-$F103))/$K103)*((1+'Inputs &amp; Summary'!$D$7)^AP$29)),((INT(AP$29/$K103)-INT((AP$29-1)/$K103))*($R103*(1-$E103)+$Q103*(1-$F103))*((1+'Inputs &amp; Summary'!$D$7)^AP$29))),((_xlfn.WEIBULL.DIST(AP$29,$L103,$K103,FALSE)*($R103*(1-$E103)+$Q103*(1-$F103))*((1+'Inputs &amp; Summary'!$D$7)^AP$29))))))</f>
        <v>0</v>
      </c>
      <c r="AQ103" s="114">
        <f>$D103*IF(AQ$29&gt;'Inputs &amp; Summary'!$D$5,0,IF(AQ$29&gt;VLOOKUP($G103,Lists!$J$17:$K$21,2),IF($M103=Lists!$H$3,IF($K103&lt;1,(($S103/$K103)*((1+'Inputs &amp; Summary'!$D$7)^AQ$29)),((INT(AQ$29/$K103)-INT((AQ$29-1)/$K103))*$S103*((1+'Inputs &amp; Summary'!$D$7)^AQ$29))),(_xlfn.WEIBULL.DIST(AQ$29,$L103,$K103,FALSE)*$S103*((1+'Inputs &amp; Summary'!$D$7)^AQ$29))),IF($M103=Lists!$H$3,IF($K103&lt;1,((($R103*(1-$E103)+$Q103*(1-$F103))/$K103)*((1+'Inputs &amp; Summary'!$D$7)^AQ$29)),((INT(AQ$29/$K103)-INT((AQ$29-1)/$K103))*($R103*(1-$E103)+$Q103*(1-$F103))*((1+'Inputs &amp; Summary'!$D$7)^AQ$29))),((_xlfn.WEIBULL.DIST(AQ$29,$L103,$K103,FALSE)*($R103*(1-$E103)+$Q103*(1-$F103))*((1+'Inputs &amp; Summary'!$D$7)^AQ$29))))))</f>
        <v>0</v>
      </c>
      <c r="AR103" s="114">
        <f>$D103*IF(AR$29&gt;'Inputs &amp; Summary'!$D$5,0,IF(AR$29&gt;VLOOKUP($G103,Lists!$J$17:$K$21,2),IF($M103=Lists!$H$3,IF($K103&lt;1,(($S103/$K103)*((1+'Inputs &amp; Summary'!$D$7)^AR$29)),((INT(AR$29/$K103)-INT((AR$29-1)/$K103))*$S103*((1+'Inputs &amp; Summary'!$D$7)^AR$29))),(_xlfn.WEIBULL.DIST(AR$29,$L103,$K103,FALSE)*$S103*((1+'Inputs &amp; Summary'!$D$7)^AR$29))),IF($M103=Lists!$H$3,IF($K103&lt;1,((($R103*(1-$E103)+$Q103*(1-$F103))/$K103)*((1+'Inputs &amp; Summary'!$D$7)^AR$29)),((INT(AR$29/$K103)-INT((AR$29-1)/$K103))*($R103*(1-$E103)+$Q103*(1-$F103))*((1+'Inputs &amp; Summary'!$D$7)^AR$29))),((_xlfn.WEIBULL.DIST(AR$29,$L103,$K103,FALSE)*($R103*(1-$E103)+$Q103*(1-$F103))*((1+'Inputs &amp; Summary'!$D$7)^AR$29))))))</f>
        <v>0</v>
      </c>
      <c r="AS103" s="114">
        <f>$D103*IF(AS$29&gt;'Inputs &amp; Summary'!$D$5,0,IF(AS$29&gt;VLOOKUP($G103,Lists!$J$17:$K$21,2),IF($M103=Lists!$H$3,IF($K103&lt;1,(($S103/$K103)*((1+'Inputs &amp; Summary'!$D$7)^AS$29)),((INT(AS$29/$K103)-INT((AS$29-1)/$K103))*$S103*((1+'Inputs &amp; Summary'!$D$7)^AS$29))),(_xlfn.WEIBULL.DIST(AS$29,$L103,$K103,FALSE)*$S103*((1+'Inputs &amp; Summary'!$D$7)^AS$29))),IF($M103=Lists!$H$3,IF($K103&lt;1,((($R103*(1-$E103)+$Q103*(1-$F103))/$K103)*((1+'Inputs &amp; Summary'!$D$7)^AS$29)),((INT(AS$29/$K103)-INT((AS$29-1)/$K103))*($R103*(1-$E103)+$Q103*(1-$F103))*((1+'Inputs &amp; Summary'!$D$7)^AS$29))),((_xlfn.WEIBULL.DIST(AS$29,$L103,$K103,FALSE)*($R103*(1-$E103)+$Q103*(1-$F103))*((1+'Inputs &amp; Summary'!$D$7)^AS$29))))))</f>
        <v>0</v>
      </c>
      <c r="AT103" s="114">
        <f>$D103*IF(AT$29&gt;'Inputs &amp; Summary'!$D$5,0,IF(AT$29&gt;VLOOKUP($G103,Lists!$J$17:$K$21,2),IF($M103=Lists!$H$3,IF($K103&lt;1,(($S103/$K103)*((1+'Inputs &amp; Summary'!$D$7)^AT$29)),((INT(AT$29/$K103)-INT((AT$29-1)/$K103))*$S103*((1+'Inputs &amp; Summary'!$D$7)^AT$29))),(_xlfn.WEIBULL.DIST(AT$29,$L103,$K103,FALSE)*$S103*((1+'Inputs &amp; Summary'!$D$7)^AT$29))),IF($M103=Lists!$H$3,IF($K103&lt;1,((($R103*(1-$E103)+$Q103*(1-$F103))/$K103)*((1+'Inputs &amp; Summary'!$D$7)^AT$29)),((INT(AT$29/$K103)-INT((AT$29-1)/$K103))*($R103*(1-$E103)+$Q103*(1-$F103))*((1+'Inputs &amp; Summary'!$D$7)^AT$29))),((_xlfn.WEIBULL.DIST(AT$29,$L103,$K103,FALSE)*($R103*(1-$E103)+$Q103*(1-$F103))*((1+'Inputs &amp; Summary'!$D$7)^AT$29))))))</f>
        <v>0</v>
      </c>
      <c r="AU103" s="114">
        <f>$D103*IF(AU$29&gt;'Inputs &amp; Summary'!$D$5,0,IF(AU$29&gt;VLOOKUP($G103,Lists!$J$17:$K$21,2),IF($M103=Lists!$H$3,IF($K103&lt;1,(($S103/$K103)*((1+'Inputs &amp; Summary'!$D$7)^AU$29)),((INT(AU$29/$K103)-INT((AU$29-1)/$K103))*$S103*((1+'Inputs &amp; Summary'!$D$7)^AU$29))),(_xlfn.WEIBULL.DIST(AU$29,$L103,$K103,FALSE)*$S103*((1+'Inputs &amp; Summary'!$D$7)^AU$29))),IF($M103=Lists!$H$3,IF($K103&lt;1,((($R103*(1-$E103)+$Q103*(1-$F103))/$K103)*((1+'Inputs &amp; Summary'!$D$7)^AU$29)),((INT(AU$29/$K103)-INT((AU$29-1)/$K103))*($R103*(1-$E103)+$Q103*(1-$F103))*((1+'Inputs &amp; Summary'!$D$7)^AU$29))),((_xlfn.WEIBULL.DIST(AU$29,$L103,$K103,FALSE)*($R103*(1-$E103)+$Q103*(1-$F103))*((1+'Inputs &amp; Summary'!$D$7)^AU$29))))))</f>
        <v>0</v>
      </c>
      <c r="AV103" s="114">
        <f>$D103*IF(AV$29&gt;'Inputs &amp; Summary'!$D$5,0,IF(AV$29&gt;VLOOKUP($G103,Lists!$J$17:$K$21,2),IF($M103=Lists!$H$3,IF($K103&lt;1,(($S103/$K103)*((1+'Inputs &amp; Summary'!$D$7)^AV$29)),((INT(AV$29/$K103)-INT((AV$29-1)/$K103))*$S103*((1+'Inputs &amp; Summary'!$D$7)^AV$29))),(_xlfn.WEIBULL.DIST(AV$29,$L103,$K103,FALSE)*$S103*((1+'Inputs &amp; Summary'!$D$7)^AV$29))),IF($M103=Lists!$H$3,IF($K103&lt;1,((($R103*(1-$E103)+$Q103*(1-$F103))/$K103)*((1+'Inputs &amp; Summary'!$D$7)^AV$29)),((INT(AV$29/$K103)-INT((AV$29-1)/$K103))*($R103*(1-$E103)+$Q103*(1-$F103))*((1+'Inputs &amp; Summary'!$D$7)^AV$29))),((_xlfn.WEIBULL.DIST(AV$29,$L103,$K103,FALSE)*($R103*(1-$E103)+$Q103*(1-$F103))*((1+'Inputs &amp; Summary'!$D$7)^AV$29))))))</f>
        <v>0</v>
      </c>
      <c r="AW103" s="114">
        <f>$D103*IF(AW$29&gt;'Inputs &amp; Summary'!$D$5,0,IF(AW$29&gt;VLOOKUP($G103,Lists!$J$17:$K$21,2),IF($M103=Lists!$H$3,IF($K103&lt;1,(($S103/$K103)*((1+'Inputs &amp; Summary'!$D$7)^AW$29)),((INT(AW$29/$K103)-INT((AW$29-1)/$K103))*$S103*((1+'Inputs &amp; Summary'!$D$7)^AW$29))),(_xlfn.WEIBULL.DIST(AW$29,$L103,$K103,FALSE)*$S103*((1+'Inputs &amp; Summary'!$D$7)^AW$29))),IF($M103=Lists!$H$3,IF($K103&lt;1,((($R103*(1-$E103)+$Q103*(1-$F103))/$K103)*((1+'Inputs &amp; Summary'!$D$7)^AW$29)),((INT(AW$29/$K103)-INT((AW$29-1)/$K103))*($R103*(1-$E103)+$Q103*(1-$F103))*((1+'Inputs &amp; Summary'!$D$7)^AW$29))),((_xlfn.WEIBULL.DIST(AW$29,$L103,$K103,FALSE)*($R103*(1-$E103)+$Q103*(1-$F103))*((1+'Inputs &amp; Summary'!$D$7)^AW$29))))))</f>
        <v>0</v>
      </c>
      <c r="AX103" s="114">
        <f>$D103*IF(AX$29&gt;'Inputs &amp; Summary'!$D$5,0,IF(AX$29&gt;VLOOKUP($G103,Lists!$J$17:$K$21,2),IF($M103=Lists!$H$3,IF($K103&lt;1,(($S103/$K103)*((1+'Inputs &amp; Summary'!$D$7)^AX$29)),((INT(AX$29/$K103)-INT((AX$29-1)/$K103))*$S103*((1+'Inputs &amp; Summary'!$D$7)^AX$29))),(_xlfn.WEIBULL.DIST(AX$29,$L103,$K103,FALSE)*$S103*((1+'Inputs &amp; Summary'!$D$7)^AX$29))),IF($M103=Lists!$H$3,IF($K103&lt;1,((($R103*(1-$E103)+$Q103*(1-$F103))/$K103)*((1+'Inputs &amp; Summary'!$D$7)^AX$29)),((INT(AX$29/$K103)-INT((AX$29-1)/$K103))*($R103*(1-$E103)+$Q103*(1-$F103))*((1+'Inputs &amp; Summary'!$D$7)^AX$29))),((_xlfn.WEIBULL.DIST(AX$29,$L103,$K103,FALSE)*($R103*(1-$E103)+$Q103*(1-$F103))*((1+'Inputs &amp; Summary'!$D$7)^AX$29))))))</f>
        <v>0</v>
      </c>
      <c r="AY103" s="114">
        <f>$D103*IF(AY$29&gt;'Inputs &amp; Summary'!$D$5,0,IF(AY$29&gt;VLOOKUP($G103,Lists!$J$17:$K$21,2),IF($M103=Lists!$H$3,IF($K103&lt;1,(($S103/$K103)*((1+'Inputs &amp; Summary'!$D$7)^AY$29)),((INT(AY$29/$K103)-INT((AY$29-1)/$K103))*$S103*((1+'Inputs &amp; Summary'!$D$7)^AY$29))),(_xlfn.WEIBULL.DIST(AY$29,$L103,$K103,FALSE)*$S103*((1+'Inputs &amp; Summary'!$D$7)^AY$29))),IF($M103=Lists!$H$3,IF($K103&lt;1,((($R103*(1-$E103)+$Q103*(1-$F103))/$K103)*((1+'Inputs &amp; Summary'!$D$7)^AY$29)),((INT(AY$29/$K103)-INT((AY$29-1)/$K103))*($R103*(1-$E103)+$Q103*(1-$F103))*((1+'Inputs &amp; Summary'!$D$7)^AY$29))),((_xlfn.WEIBULL.DIST(AY$29,$L103,$K103,FALSE)*($R103*(1-$E103)+$Q103*(1-$F103))*((1+'Inputs &amp; Summary'!$D$7)^AY$29))))))</f>
        <v>0</v>
      </c>
      <c r="AZ103" s="114">
        <f>$D103*IF(AZ$29&gt;'Inputs &amp; Summary'!$D$5,0,IF(AZ$29&gt;VLOOKUP($G103,Lists!$J$17:$K$21,2),IF($M103=Lists!$H$3,IF($K103&lt;1,(($S103/$K103)*((1+'Inputs &amp; Summary'!$D$7)^AZ$29)),((INT(AZ$29/$K103)-INT((AZ$29-1)/$K103))*$S103*((1+'Inputs &amp; Summary'!$D$7)^AZ$29))),(_xlfn.WEIBULL.DIST(AZ$29,$L103,$K103,FALSE)*$S103*((1+'Inputs &amp; Summary'!$D$7)^AZ$29))),IF($M103=Lists!$H$3,IF($K103&lt;1,((($R103*(1-$E103)+$Q103*(1-$F103))/$K103)*((1+'Inputs &amp; Summary'!$D$7)^AZ$29)),((INT(AZ$29/$K103)-INT((AZ$29-1)/$K103))*($R103*(1-$E103)+$Q103*(1-$F103))*((1+'Inputs &amp; Summary'!$D$7)^AZ$29))),((_xlfn.WEIBULL.DIST(AZ$29,$L103,$K103,FALSE)*($R103*(1-$E103)+$Q103*(1-$F103))*((1+'Inputs &amp; Summary'!$D$7)^AZ$29))))))</f>
        <v>0</v>
      </c>
      <c r="BA103" s="114">
        <f>$D103*IF(BA$29&gt;'Inputs &amp; Summary'!$D$5,0,IF(BA$29&gt;VLOOKUP($G103,Lists!$J$17:$K$21,2),IF($M103=Lists!$H$3,IF($K103&lt;1,(($S103/$K103)*((1+'Inputs &amp; Summary'!$D$7)^BA$29)),((INT(BA$29/$K103)-INT((BA$29-1)/$K103))*$S103*((1+'Inputs &amp; Summary'!$D$7)^BA$29))),(_xlfn.WEIBULL.DIST(BA$29,$L103,$K103,FALSE)*$S103*((1+'Inputs &amp; Summary'!$D$7)^BA$29))),IF($M103=Lists!$H$3,IF($K103&lt;1,((($R103*(1-$E103)+$Q103*(1-$F103))/$K103)*((1+'Inputs &amp; Summary'!$D$7)^BA$29)),((INT(BA$29/$K103)-INT((BA$29-1)/$K103))*($R103*(1-$E103)+$Q103*(1-$F103))*((1+'Inputs &amp; Summary'!$D$7)^BA$29))),((_xlfn.WEIBULL.DIST(BA$29,$L103,$K103,FALSE)*($R103*(1-$E103)+$Q103*(1-$F103))*((1+'Inputs &amp; Summary'!$D$7)^BA$29))))))</f>
        <v>0</v>
      </c>
      <c r="BB103" s="114">
        <f>$D103*IF(BB$29&gt;'Inputs &amp; Summary'!$D$5,0,IF(BB$29&gt;VLOOKUP($G103,Lists!$J$17:$K$21,2),IF($M103=Lists!$H$3,IF($K103&lt;1,(($S103/$K103)*((1+'Inputs &amp; Summary'!$D$7)^BB$29)),((INT(BB$29/$K103)-INT((BB$29-1)/$K103))*$S103*((1+'Inputs &amp; Summary'!$D$7)^BB$29))),(_xlfn.WEIBULL.DIST(BB$29,$L103,$K103,FALSE)*$S103*((1+'Inputs &amp; Summary'!$D$7)^BB$29))),IF($M103=Lists!$H$3,IF($K103&lt;1,((($R103*(1-$E103)+$Q103*(1-$F103))/$K103)*((1+'Inputs &amp; Summary'!$D$7)^BB$29)),((INT(BB$29/$K103)-INT((BB$29-1)/$K103))*($R103*(1-$E103)+$Q103*(1-$F103))*((1+'Inputs &amp; Summary'!$D$7)^BB$29))),((_xlfn.WEIBULL.DIST(BB$29,$L103,$K103,FALSE)*($R103*(1-$E103)+$Q103*(1-$F103))*((1+'Inputs &amp; Summary'!$D$7)^BB$29))))))</f>
        <v>0</v>
      </c>
      <c r="BC103" s="114">
        <f>$D103*IF(BC$29&gt;'Inputs &amp; Summary'!$D$5,0,IF(BC$29&gt;VLOOKUP($G103,Lists!$J$17:$K$21,2),IF($M103=Lists!$H$3,IF($K103&lt;1,(($S103/$K103)*((1+'Inputs &amp; Summary'!$D$7)^BC$29)),((INT(BC$29/$K103)-INT((BC$29-1)/$K103))*$S103*((1+'Inputs &amp; Summary'!$D$7)^BC$29))),(_xlfn.WEIBULL.DIST(BC$29,$L103,$K103,FALSE)*$S103*((1+'Inputs &amp; Summary'!$D$7)^BC$29))),IF($M103=Lists!$H$3,IF($K103&lt;1,((($R103*(1-$E103)+$Q103*(1-$F103))/$K103)*((1+'Inputs &amp; Summary'!$D$7)^BC$29)),((INT(BC$29/$K103)-INT((BC$29-1)/$K103))*($R103*(1-$E103)+$Q103*(1-$F103))*((1+'Inputs &amp; Summary'!$D$7)^BC$29))),((_xlfn.WEIBULL.DIST(BC$29,$L103,$K103,FALSE)*($R103*(1-$E103)+$Q103*(1-$F103))*((1+'Inputs &amp; Summary'!$D$7)^BC$29))))))</f>
        <v>0</v>
      </c>
      <c r="BD103" s="114">
        <f>$D103*IF(BD$29&gt;'Inputs &amp; Summary'!$D$5,0,IF(BD$29&gt;VLOOKUP($G103,Lists!$J$17:$K$21,2),IF($M103=Lists!$H$3,IF($K103&lt;1,(($S103/$K103)*((1+'Inputs &amp; Summary'!$D$7)^BD$29)),((INT(BD$29/$K103)-INT((BD$29-1)/$K103))*$S103*((1+'Inputs &amp; Summary'!$D$7)^BD$29))),(_xlfn.WEIBULL.DIST(BD$29,$L103,$K103,FALSE)*$S103*((1+'Inputs &amp; Summary'!$D$7)^BD$29))),IF($M103=Lists!$H$3,IF($K103&lt;1,((($R103*(1-$E103)+$Q103*(1-$F103))/$K103)*((1+'Inputs &amp; Summary'!$D$7)^BD$29)),((INT(BD$29/$K103)-INT((BD$29-1)/$K103))*($R103*(1-$E103)+$Q103*(1-$F103))*((1+'Inputs &amp; Summary'!$D$7)^BD$29))),((_xlfn.WEIBULL.DIST(BD$29,$L103,$K103,FALSE)*($R103*(1-$E103)+$Q103*(1-$F103))*((1+'Inputs &amp; Summary'!$D$7)^BD$29))))))</f>
        <v>0</v>
      </c>
      <c r="BE103" s="114">
        <f>$D103*IF(BE$29&gt;'Inputs &amp; Summary'!$D$5,0,IF(BE$29&gt;VLOOKUP($G103,Lists!$J$17:$K$21,2),IF($M103=Lists!$H$3,IF($K103&lt;1,(($S103/$K103)*((1+'Inputs &amp; Summary'!$D$7)^BE$29)),((INT(BE$29/$K103)-INT((BE$29-1)/$K103))*$S103*((1+'Inputs &amp; Summary'!$D$7)^BE$29))),(_xlfn.WEIBULL.DIST(BE$29,$L103,$K103,FALSE)*$S103*((1+'Inputs &amp; Summary'!$D$7)^BE$29))),IF($M103=Lists!$H$3,IF($K103&lt;1,((($R103*(1-$E103)+$Q103*(1-$F103))/$K103)*((1+'Inputs &amp; Summary'!$D$7)^BE$29)),((INT(BE$29/$K103)-INT((BE$29-1)/$K103))*($R103*(1-$E103)+$Q103*(1-$F103))*((1+'Inputs &amp; Summary'!$D$7)^BE$29))),((_xlfn.WEIBULL.DIST(BE$29,$L103,$K103,FALSE)*($R103*(1-$E103)+$Q103*(1-$F103))*((1+'Inputs &amp; Summary'!$D$7)^BE$29))))))</f>
        <v>0</v>
      </c>
      <c r="BF103" s="114">
        <f>$D103*IF(BF$29&gt;'Inputs &amp; Summary'!$D$5,0,IF(BF$29&gt;VLOOKUP($G103,Lists!$J$17:$K$21,2),IF($M103=Lists!$H$3,IF($K103&lt;1,(($S103/$K103)*((1+'Inputs &amp; Summary'!$D$7)^BF$29)),((INT(BF$29/$K103)-INT((BF$29-1)/$K103))*$S103*((1+'Inputs &amp; Summary'!$D$7)^BF$29))),(_xlfn.WEIBULL.DIST(BF$29,$L103,$K103,FALSE)*$S103*((1+'Inputs &amp; Summary'!$D$7)^BF$29))),IF($M103=Lists!$H$3,IF($K103&lt;1,((($R103*(1-$E103)+$Q103*(1-$F103))/$K103)*((1+'Inputs &amp; Summary'!$D$7)^BF$29)),((INT(BF$29/$K103)-INT((BF$29-1)/$K103))*($R103*(1-$E103)+$Q103*(1-$F103))*((1+'Inputs &amp; Summary'!$D$7)^BF$29))),((_xlfn.WEIBULL.DIST(BF$29,$L103,$K103,FALSE)*($R103*(1-$E103)+$Q103*(1-$F103))*((1+'Inputs &amp; Summary'!$D$7)^BF$29))))))</f>
        <v>0</v>
      </c>
      <c r="BG103" s="114">
        <f>$D103*IF(BG$29&gt;'Inputs &amp; Summary'!$D$5,0,IF(BG$29&gt;VLOOKUP($G103,Lists!$J$17:$K$21,2),IF($M103=Lists!$H$3,IF($K103&lt;1,(($S103/$K103)*((1+'Inputs &amp; Summary'!$D$7)^BG$29)),((INT(BG$29/$K103)-INT((BG$29-1)/$K103))*$S103*((1+'Inputs &amp; Summary'!$D$7)^BG$29))),(_xlfn.WEIBULL.DIST(BG$29,$L103,$K103,FALSE)*$S103*((1+'Inputs &amp; Summary'!$D$7)^BG$29))),IF($M103=Lists!$H$3,IF($K103&lt;1,((($R103*(1-$E103)+$Q103*(1-$F103))/$K103)*((1+'Inputs &amp; Summary'!$D$7)^BG$29)),((INT(BG$29/$K103)-INT((BG$29-1)/$K103))*($R103*(1-$E103)+$Q103*(1-$F103))*((1+'Inputs &amp; Summary'!$D$7)^BG$29))),((_xlfn.WEIBULL.DIST(BG$29,$L103,$K103,FALSE)*($R103*(1-$E103)+$Q103*(1-$F103))*((1+'Inputs &amp; Summary'!$D$7)^BG$29))))))</f>
        <v>0</v>
      </c>
      <c r="BH103" s="114">
        <f>$D103*IF(BH$29&gt;'Inputs &amp; Summary'!$D$5,0,IF(BH$29&gt;VLOOKUP($G103,Lists!$J$17:$K$21,2),IF($M103=Lists!$H$3,IF($K103&lt;1,(($S103/$K103)*((1+'Inputs &amp; Summary'!$D$7)^BH$29)),((INT(BH$29/$K103)-INT((BH$29-1)/$K103))*$S103*((1+'Inputs &amp; Summary'!$D$7)^BH$29))),(_xlfn.WEIBULL.DIST(BH$29,$L103,$K103,FALSE)*$S103*((1+'Inputs &amp; Summary'!$D$7)^BH$29))),IF($M103=Lists!$H$3,IF($K103&lt;1,((($R103*(1-$E103)+$Q103*(1-$F103))/$K103)*((1+'Inputs &amp; Summary'!$D$7)^BH$29)),((INT(BH$29/$K103)-INT((BH$29-1)/$K103))*($R103*(1-$E103)+$Q103*(1-$F103))*((1+'Inputs &amp; Summary'!$D$7)^BH$29))),((_xlfn.WEIBULL.DIST(BH$29,$L103,$K103,FALSE)*($R103*(1-$E103)+$Q103*(1-$F103))*((1+'Inputs &amp; Summary'!$D$7)^BH$29))))))</f>
        <v>0</v>
      </c>
      <c r="BI103" s="114">
        <f>$D103*IF(BI$29&gt;'Inputs &amp; Summary'!$D$5,0,IF(BI$29&gt;VLOOKUP($G103,Lists!$J$17:$K$21,2),IF($M103=Lists!$H$3,IF($K103&lt;1,(($S103/$K103)*((1+'Inputs &amp; Summary'!$D$7)^BI$29)),((INT(BI$29/$K103)-INT((BI$29-1)/$K103))*$S103*((1+'Inputs &amp; Summary'!$D$7)^BI$29))),(_xlfn.WEIBULL.DIST(BI$29,$L103,$K103,FALSE)*$S103*((1+'Inputs &amp; Summary'!$D$7)^BI$29))),IF($M103=Lists!$H$3,IF($K103&lt;1,((($R103*(1-$E103)+$Q103*(1-$F103))/$K103)*((1+'Inputs &amp; Summary'!$D$7)^BI$29)),((INT(BI$29/$K103)-INT((BI$29-1)/$K103))*($R103*(1-$E103)+$Q103*(1-$F103))*((1+'Inputs &amp; Summary'!$D$7)^BI$29))),((_xlfn.WEIBULL.DIST(BI$29,$L103,$K103,FALSE)*($R103*(1-$E103)+$Q103*(1-$F103))*((1+'Inputs &amp; Summary'!$D$7)^BI$29))))))</f>
        <v>0</v>
      </c>
      <c r="BJ103" s="114">
        <f>$D103*IF(BJ$29&gt;'Inputs &amp; Summary'!$D$5,0,IF(BJ$29&gt;VLOOKUP($G103,Lists!$J$17:$K$21,2),IF($M103=Lists!$H$3,IF($K103&lt;1,(($S103/$K103)*((1+'Inputs &amp; Summary'!$D$7)^BJ$29)),((INT(BJ$29/$K103)-INT((BJ$29-1)/$K103))*$S103*((1+'Inputs &amp; Summary'!$D$7)^BJ$29))),(_xlfn.WEIBULL.DIST(BJ$29,$L103,$K103,FALSE)*$S103*((1+'Inputs &amp; Summary'!$D$7)^BJ$29))),IF($M103=Lists!$H$3,IF($K103&lt;1,((($R103*(1-$E103)+$Q103*(1-$F103))/$K103)*((1+'Inputs &amp; Summary'!$D$7)^BJ$29)),((INT(BJ$29/$K103)-INT((BJ$29-1)/$K103))*($R103*(1-$E103)+$Q103*(1-$F103))*((1+'Inputs &amp; Summary'!$D$7)^BJ$29))),((_xlfn.WEIBULL.DIST(BJ$29,$L103,$K103,FALSE)*($R103*(1-$E103)+$Q103*(1-$F103))*((1+'Inputs &amp; Summary'!$D$7)^BJ$29))))))</f>
        <v>0</v>
      </c>
      <c r="BK103" s="114">
        <f>$D103*IF(BK$29&gt;'Inputs &amp; Summary'!$D$5,0,IF(BK$29&gt;VLOOKUP($G103,Lists!$J$17:$K$21,2),IF($M103=Lists!$H$3,IF($K103&lt;1,(($S103/$K103)*((1+'Inputs &amp; Summary'!$D$7)^BK$29)),((INT(BK$29/$K103)-INT((BK$29-1)/$K103))*$S103*((1+'Inputs &amp; Summary'!$D$7)^BK$29))),(_xlfn.WEIBULL.DIST(BK$29,$L103,$K103,FALSE)*$S103*((1+'Inputs &amp; Summary'!$D$7)^BK$29))),IF($M103=Lists!$H$3,IF($K103&lt;1,((($R103*(1-$E103)+$Q103*(1-$F103))/$K103)*((1+'Inputs &amp; Summary'!$D$7)^BK$29)),((INT(BK$29/$K103)-INT((BK$29-1)/$K103))*($R103*(1-$E103)+$Q103*(1-$F103))*((1+'Inputs &amp; Summary'!$D$7)^BK$29))),((_xlfn.WEIBULL.DIST(BK$29,$L103,$K103,FALSE)*($R103*(1-$E103)+$Q103*(1-$F103))*((1+'Inputs &amp; Summary'!$D$7)^BK$29))))))</f>
        <v>0</v>
      </c>
      <c r="BL103" s="114">
        <f>$D103*IF(BL$29&gt;'Inputs &amp; Summary'!$D$5,0,IF(BL$29&gt;VLOOKUP($G103,Lists!$J$17:$K$21,2),IF($M103=Lists!$H$3,IF($K103&lt;1,(($S103/$K103)*((1+'Inputs &amp; Summary'!$D$7)^BL$29)),((INT(BL$29/$K103)-INT((BL$29-1)/$K103))*$S103*((1+'Inputs &amp; Summary'!$D$7)^BL$29))),(_xlfn.WEIBULL.DIST(BL$29,$L103,$K103,FALSE)*$S103*((1+'Inputs &amp; Summary'!$D$7)^BL$29))),IF($M103=Lists!$H$3,IF($K103&lt;1,((($R103*(1-$E103)+$Q103*(1-$F103))/$K103)*((1+'Inputs &amp; Summary'!$D$7)^BL$29)),((INT(BL$29/$K103)-INT((BL$29-1)/$K103))*($R103*(1-$E103)+$Q103*(1-$F103))*((1+'Inputs &amp; Summary'!$D$7)^BL$29))),((_xlfn.WEIBULL.DIST(BL$29,$L103,$K103,FALSE)*($R103*(1-$E103)+$Q103*(1-$F103))*((1+'Inputs &amp; Summary'!$D$7)^BL$29))))))</f>
        <v>0</v>
      </c>
    </row>
    <row r="104" spans="1:64" s="1" customFormat="1" ht="43.2" x14ac:dyDescent="0.3">
      <c r="A104" s="79" t="s">
        <v>219</v>
      </c>
      <c r="B104" s="33" t="s">
        <v>152</v>
      </c>
      <c r="C104" s="33" t="s">
        <v>17</v>
      </c>
      <c r="D104" s="68">
        <v>0</v>
      </c>
      <c r="E104" s="68">
        <v>1</v>
      </c>
      <c r="F104" s="68">
        <v>1</v>
      </c>
      <c r="G104" s="213" t="s">
        <v>17</v>
      </c>
      <c r="H104" s="34" t="s">
        <v>288</v>
      </c>
      <c r="I104" s="34" t="s">
        <v>99</v>
      </c>
      <c r="J104" s="33">
        <f>VLOOKUP(I104,'Labor Rates'!$A$1:$B$16,2)</f>
        <v>24.03846153846154</v>
      </c>
      <c r="K104" s="35">
        <v>20</v>
      </c>
      <c r="L104" s="35">
        <v>1</v>
      </c>
      <c r="M104" s="36" t="s">
        <v>249</v>
      </c>
      <c r="N104" s="84">
        <f>'Inputs &amp; Summary'!$D$30</f>
        <v>1</v>
      </c>
      <c r="O104" s="35">
        <v>1</v>
      </c>
      <c r="P104" s="5">
        <v>1000</v>
      </c>
      <c r="Q104" s="73">
        <f t="shared" si="16"/>
        <v>24.03846153846154</v>
      </c>
      <c r="R104" s="73">
        <f t="shared" si="17"/>
        <v>1000</v>
      </c>
      <c r="S104" s="74">
        <f t="shared" si="18"/>
        <v>0</v>
      </c>
      <c r="T104" s="88"/>
      <c r="U104" s="80"/>
      <c r="V104" s="87">
        <f t="shared" si="19"/>
        <v>0</v>
      </c>
      <c r="W104" s="87">
        <f>NPV('Inputs &amp; Summary'!$D$6,Y104:BL104)</f>
        <v>0</v>
      </c>
      <c r="X104" s="90">
        <f t="shared" si="20"/>
        <v>0</v>
      </c>
      <c r="Y104" s="114">
        <f>$D104*IF(Y$29&gt;'Inputs &amp; Summary'!$D$5,0,IF(Y$29&gt;VLOOKUP($G104,Lists!$J$17:$K$21,2),IF($M104=Lists!$H$3,IF($K104&lt;1,(($S104/$K104)*((1+'Inputs &amp; Summary'!$D$7)^Y$29)),((INT(Y$29/$K104)-INT((Y$29-1)/$K104))*$S104*((1+'Inputs &amp; Summary'!$D$7)^Y$29))),(_xlfn.WEIBULL.DIST(Y$29,$L104,$K104,FALSE)*$S104*((1+'Inputs &amp; Summary'!$D$7)^Y$29))),IF($M104=Lists!$H$3,IF($K104&lt;1,((($R104*(1-$E104)+$Q104*(1-$F104))/$K104)*((1+'Inputs &amp; Summary'!$D$7)^Y$29)),((INT(Y$29/$K104)-INT((Y$29-1)/$K104))*($R104*(1-$E104)+$Q104*(1-$F104))*((1+'Inputs &amp; Summary'!$D$7)^Y$29))),((_xlfn.WEIBULL.DIST(Y$29,$L104,$K104,FALSE)*($R104*(1-$E104)+$Q104*(1-$F104))*((1+'Inputs &amp; Summary'!$D$7)^Y$29))))))</f>
        <v>0</v>
      </c>
      <c r="Z104" s="114">
        <f>$D104*IF(Z$29&gt;'Inputs &amp; Summary'!$D$5,0,IF(Z$29&gt;VLOOKUP($G104,Lists!$J$17:$K$21,2),IF($M104=Lists!$H$3,IF($K104&lt;1,(($S104/$K104)*((1+'Inputs &amp; Summary'!$D$7)^Z$29)),((INT(Z$29/$K104)-INT((Z$29-1)/$K104))*$S104*((1+'Inputs &amp; Summary'!$D$7)^Z$29))),(_xlfn.WEIBULL.DIST(Z$29,$L104,$K104,FALSE)*$S104*((1+'Inputs &amp; Summary'!$D$7)^Z$29))),IF($M104=Lists!$H$3,IF($K104&lt;1,((($R104*(1-$E104)+$Q104*(1-$F104))/$K104)*((1+'Inputs &amp; Summary'!$D$7)^Z$29)),((INT(Z$29/$K104)-INT((Z$29-1)/$K104))*($R104*(1-$E104)+$Q104*(1-$F104))*((1+'Inputs &amp; Summary'!$D$7)^Z$29))),((_xlfn.WEIBULL.DIST(Z$29,$L104,$K104,FALSE)*($R104*(1-$E104)+$Q104*(1-$F104))*((1+'Inputs &amp; Summary'!$D$7)^Z$29))))))</f>
        <v>0</v>
      </c>
      <c r="AA104" s="114">
        <f>$D104*IF(AA$29&gt;'Inputs &amp; Summary'!$D$5,0,IF(AA$29&gt;VLOOKUP($G104,Lists!$J$17:$K$21,2),IF($M104=Lists!$H$3,IF($K104&lt;1,(($S104/$K104)*((1+'Inputs &amp; Summary'!$D$7)^AA$29)),((INT(AA$29/$K104)-INT((AA$29-1)/$K104))*$S104*((1+'Inputs &amp; Summary'!$D$7)^AA$29))),(_xlfn.WEIBULL.DIST(AA$29,$L104,$K104,FALSE)*$S104*((1+'Inputs &amp; Summary'!$D$7)^AA$29))),IF($M104=Lists!$H$3,IF($K104&lt;1,((($R104*(1-$E104)+$Q104*(1-$F104))/$K104)*((1+'Inputs &amp; Summary'!$D$7)^AA$29)),((INT(AA$29/$K104)-INT((AA$29-1)/$K104))*($R104*(1-$E104)+$Q104*(1-$F104))*((1+'Inputs &amp; Summary'!$D$7)^AA$29))),((_xlfn.WEIBULL.DIST(AA$29,$L104,$K104,FALSE)*($R104*(1-$E104)+$Q104*(1-$F104))*((1+'Inputs &amp; Summary'!$D$7)^AA$29))))))</f>
        <v>0</v>
      </c>
      <c r="AB104" s="114">
        <f>$D104*IF(AB$29&gt;'Inputs &amp; Summary'!$D$5,0,IF(AB$29&gt;VLOOKUP($G104,Lists!$J$17:$K$21,2),IF($M104=Lists!$H$3,IF($K104&lt;1,(($S104/$K104)*((1+'Inputs &amp; Summary'!$D$7)^AB$29)),((INT(AB$29/$K104)-INT((AB$29-1)/$K104))*$S104*((1+'Inputs &amp; Summary'!$D$7)^AB$29))),(_xlfn.WEIBULL.DIST(AB$29,$L104,$K104,FALSE)*$S104*((1+'Inputs &amp; Summary'!$D$7)^AB$29))),IF($M104=Lists!$H$3,IF($K104&lt;1,((($R104*(1-$E104)+$Q104*(1-$F104))/$K104)*((1+'Inputs &amp; Summary'!$D$7)^AB$29)),((INT(AB$29/$K104)-INT((AB$29-1)/$K104))*($R104*(1-$E104)+$Q104*(1-$F104))*((1+'Inputs &amp; Summary'!$D$7)^AB$29))),((_xlfn.WEIBULL.DIST(AB$29,$L104,$K104,FALSE)*($R104*(1-$E104)+$Q104*(1-$F104))*((1+'Inputs &amp; Summary'!$D$7)^AB$29))))))</f>
        <v>0</v>
      </c>
      <c r="AC104" s="114">
        <f>$D104*IF(AC$29&gt;'Inputs &amp; Summary'!$D$5,0,IF(AC$29&gt;VLOOKUP($G104,Lists!$J$17:$K$21,2),IF($M104=Lists!$H$3,IF($K104&lt;1,(($S104/$K104)*((1+'Inputs &amp; Summary'!$D$7)^AC$29)),((INT(AC$29/$K104)-INT((AC$29-1)/$K104))*$S104*((1+'Inputs &amp; Summary'!$D$7)^AC$29))),(_xlfn.WEIBULL.DIST(AC$29,$L104,$K104,FALSE)*$S104*((1+'Inputs &amp; Summary'!$D$7)^AC$29))),IF($M104=Lists!$H$3,IF($K104&lt;1,((($R104*(1-$E104)+$Q104*(1-$F104))/$K104)*((1+'Inputs &amp; Summary'!$D$7)^AC$29)),((INT(AC$29/$K104)-INT((AC$29-1)/$K104))*($R104*(1-$E104)+$Q104*(1-$F104))*((1+'Inputs &amp; Summary'!$D$7)^AC$29))),((_xlfn.WEIBULL.DIST(AC$29,$L104,$K104,FALSE)*($R104*(1-$E104)+$Q104*(1-$F104))*((1+'Inputs &amp; Summary'!$D$7)^AC$29))))))</f>
        <v>0</v>
      </c>
      <c r="AD104" s="114">
        <f>$D104*IF(AD$29&gt;'Inputs &amp; Summary'!$D$5,0,IF(AD$29&gt;VLOOKUP($G104,Lists!$J$17:$K$21,2),IF($M104=Lists!$H$3,IF($K104&lt;1,(($S104/$K104)*((1+'Inputs &amp; Summary'!$D$7)^AD$29)),((INT(AD$29/$K104)-INT((AD$29-1)/$K104))*$S104*((1+'Inputs &amp; Summary'!$D$7)^AD$29))),(_xlfn.WEIBULL.DIST(AD$29,$L104,$K104,FALSE)*$S104*((1+'Inputs &amp; Summary'!$D$7)^AD$29))),IF($M104=Lists!$H$3,IF($K104&lt;1,((($R104*(1-$E104)+$Q104*(1-$F104))/$K104)*((1+'Inputs &amp; Summary'!$D$7)^AD$29)),((INT(AD$29/$K104)-INT((AD$29-1)/$K104))*($R104*(1-$E104)+$Q104*(1-$F104))*((1+'Inputs &amp; Summary'!$D$7)^AD$29))),((_xlfn.WEIBULL.DIST(AD$29,$L104,$K104,FALSE)*($R104*(1-$E104)+$Q104*(1-$F104))*((1+'Inputs &amp; Summary'!$D$7)^AD$29))))))</f>
        <v>0</v>
      </c>
      <c r="AE104" s="114">
        <f>$D104*IF(AE$29&gt;'Inputs &amp; Summary'!$D$5,0,IF(AE$29&gt;VLOOKUP($G104,Lists!$J$17:$K$21,2),IF($M104=Lists!$H$3,IF($K104&lt;1,(($S104/$K104)*((1+'Inputs &amp; Summary'!$D$7)^AE$29)),((INT(AE$29/$K104)-INT((AE$29-1)/$K104))*$S104*((1+'Inputs &amp; Summary'!$D$7)^AE$29))),(_xlfn.WEIBULL.DIST(AE$29,$L104,$K104,FALSE)*$S104*((1+'Inputs &amp; Summary'!$D$7)^AE$29))),IF($M104=Lists!$H$3,IF($K104&lt;1,((($R104*(1-$E104)+$Q104*(1-$F104))/$K104)*((1+'Inputs &amp; Summary'!$D$7)^AE$29)),((INT(AE$29/$K104)-INT((AE$29-1)/$K104))*($R104*(1-$E104)+$Q104*(1-$F104))*((1+'Inputs &amp; Summary'!$D$7)^AE$29))),((_xlfn.WEIBULL.DIST(AE$29,$L104,$K104,FALSE)*($R104*(1-$E104)+$Q104*(1-$F104))*((1+'Inputs &amp; Summary'!$D$7)^AE$29))))))</f>
        <v>0</v>
      </c>
      <c r="AF104" s="114">
        <f>$D104*IF(AF$29&gt;'Inputs &amp; Summary'!$D$5,0,IF(AF$29&gt;VLOOKUP($G104,Lists!$J$17:$K$21,2),IF($M104=Lists!$H$3,IF($K104&lt;1,(($S104/$K104)*((1+'Inputs &amp; Summary'!$D$7)^AF$29)),((INT(AF$29/$K104)-INT((AF$29-1)/$K104))*$S104*((1+'Inputs &amp; Summary'!$D$7)^AF$29))),(_xlfn.WEIBULL.DIST(AF$29,$L104,$K104,FALSE)*$S104*((1+'Inputs &amp; Summary'!$D$7)^AF$29))),IF($M104=Lists!$H$3,IF($K104&lt;1,((($R104*(1-$E104)+$Q104*(1-$F104))/$K104)*((1+'Inputs &amp; Summary'!$D$7)^AF$29)),((INT(AF$29/$K104)-INT((AF$29-1)/$K104))*($R104*(1-$E104)+$Q104*(1-$F104))*((1+'Inputs &amp; Summary'!$D$7)^AF$29))),((_xlfn.WEIBULL.DIST(AF$29,$L104,$K104,FALSE)*($R104*(1-$E104)+$Q104*(1-$F104))*((1+'Inputs &amp; Summary'!$D$7)^AF$29))))))</f>
        <v>0</v>
      </c>
      <c r="AG104" s="114">
        <f>$D104*IF(AG$29&gt;'Inputs &amp; Summary'!$D$5,0,IF(AG$29&gt;VLOOKUP($G104,Lists!$J$17:$K$21,2),IF($M104=Lists!$H$3,IF($K104&lt;1,(($S104/$K104)*((1+'Inputs &amp; Summary'!$D$7)^AG$29)),((INT(AG$29/$K104)-INT((AG$29-1)/$K104))*$S104*((1+'Inputs &amp; Summary'!$D$7)^AG$29))),(_xlfn.WEIBULL.DIST(AG$29,$L104,$K104,FALSE)*$S104*((1+'Inputs &amp; Summary'!$D$7)^AG$29))),IF($M104=Lists!$H$3,IF($K104&lt;1,((($R104*(1-$E104)+$Q104*(1-$F104))/$K104)*((1+'Inputs &amp; Summary'!$D$7)^AG$29)),((INT(AG$29/$K104)-INT((AG$29-1)/$K104))*($R104*(1-$E104)+$Q104*(1-$F104))*((1+'Inputs &amp; Summary'!$D$7)^AG$29))),((_xlfn.WEIBULL.DIST(AG$29,$L104,$K104,FALSE)*($R104*(1-$E104)+$Q104*(1-$F104))*((1+'Inputs &amp; Summary'!$D$7)^AG$29))))))</f>
        <v>0</v>
      </c>
      <c r="AH104" s="114">
        <f>$D104*IF(AH$29&gt;'Inputs &amp; Summary'!$D$5,0,IF(AH$29&gt;VLOOKUP($G104,Lists!$J$17:$K$21,2),IF($M104=Lists!$H$3,IF($K104&lt;1,(($S104/$K104)*((1+'Inputs &amp; Summary'!$D$7)^AH$29)),((INT(AH$29/$K104)-INT((AH$29-1)/$K104))*$S104*((1+'Inputs &amp; Summary'!$D$7)^AH$29))),(_xlfn.WEIBULL.DIST(AH$29,$L104,$K104,FALSE)*$S104*((1+'Inputs &amp; Summary'!$D$7)^AH$29))),IF($M104=Lists!$H$3,IF($K104&lt;1,((($R104*(1-$E104)+$Q104*(1-$F104))/$K104)*((1+'Inputs &amp; Summary'!$D$7)^AH$29)),((INT(AH$29/$K104)-INT((AH$29-1)/$K104))*($R104*(1-$E104)+$Q104*(1-$F104))*((1+'Inputs &amp; Summary'!$D$7)^AH$29))),((_xlfn.WEIBULL.DIST(AH$29,$L104,$K104,FALSE)*($R104*(1-$E104)+$Q104*(1-$F104))*((1+'Inputs &amp; Summary'!$D$7)^AH$29))))))</f>
        <v>0</v>
      </c>
      <c r="AI104" s="114">
        <f>$D104*IF(AI$29&gt;'Inputs &amp; Summary'!$D$5,0,IF(AI$29&gt;VLOOKUP($G104,Lists!$J$17:$K$21,2),IF($M104=Lists!$H$3,IF($K104&lt;1,(($S104/$K104)*((1+'Inputs &amp; Summary'!$D$7)^AI$29)),((INT(AI$29/$K104)-INT((AI$29-1)/$K104))*$S104*((1+'Inputs &amp; Summary'!$D$7)^AI$29))),(_xlfn.WEIBULL.DIST(AI$29,$L104,$K104,FALSE)*$S104*((1+'Inputs &amp; Summary'!$D$7)^AI$29))),IF($M104=Lists!$H$3,IF($K104&lt;1,((($R104*(1-$E104)+$Q104*(1-$F104))/$K104)*((1+'Inputs &amp; Summary'!$D$7)^AI$29)),((INT(AI$29/$K104)-INT((AI$29-1)/$K104))*($R104*(1-$E104)+$Q104*(1-$F104))*((1+'Inputs &amp; Summary'!$D$7)^AI$29))),((_xlfn.WEIBULL.DIST(AI$29,$L104,$K104,FALSE)*($R104*(1-$E104)+$Q104*(1-$F104))*((1+'Inputs &amp; Summary'!$D$7)^AI$29))))))</f>
        <v>0</v>
      </c>
      <c r="AJ104" s="114">
        <f>$D104*IF(AJ$29&gt;'Inputs &amp; Summary'!$D$5,0,IF(AJ$29&gt;VLOOKUP($G104,Lists!$J$17:$K$21,2),IF($M104=Lists!$H$3,IF($K104&lt;1,(($S104/$K104)*((1+'Inputs &amp; Summary'!$D$7)^AJ$29)),((INT(AJ$29/$K104)-INT((AJ$29-1)/$K104))*$S104*((1+'Inputs &amp; Summary'!$D$7)^AJ$29))),(_xlfn.WEIBULL.DIST(AJ$29,$L104,$K104,FALSE)*$S104*((1+'Inputs &amp; Summary'!$D$7)^AJ$29))),IF($M104=Lists!$H$3,IF($K104&lt;1,((($R104*(1-$E104)+$Q104*(1-$F104))/$K104)*((1+'Inputs &amp; Summary'!$D$7)^AJ$29)),((INT(AJ$29/$K104)-INT((AJ$29-1)/$K104))*($R104*(1-$E104)+$Q104*(1-$F104))*((1+'Inputs &amp; Summary'!$D$7)^AJ$29))),((_xlfn.WEIBULL.DIST(AJ$29,$L104,$K104,FALSE)*($R104*(1-$E104)+$Q104*(1-$F104))*((1+'Inputs &amp; Summary'!$D$7)^AJ$29))))))</f>
        <v>0</v>
      </c>
      <c r="AK104" s="114">
        <f>$D104*IF(AK$29&gt;'Inputs &amp; Summary'!$D$5,0,IF(AK$29&gt;VLOOKUP($G104,Lists!$J$17:$K$21,2),IF($M104=Lists!$H$3,IF($K104&lt;1,(($S104/$K104)*((1+'Inputs &amp; Summary'!$D$7)^AK$29)),((INT(AK$29/$K104)-INT((AK$29-1)/$K104))*$S104*((1+'Inputs &amp; Summary'!$D$7)^AK$29))),(_xlfn.WEIBULL.DIST(AK$29,$L104,$K104,FALSE)*$S104*((1+'Inputs &amp; Summary'!$D$7)^AK$29))),IF($M104=Lists!$H$3,IF($K104&lt;1,((($R104*(1-$E104)+$Q104*(1-$F104))/$K104)*((1+'Inputs &amp; Summary'!$D$7)^AK$29)),((INT(AK$29/$K104)-INT((AK$29-1)/$K104))*($R104*(1-$E104)+$Q104*(1-$F104))*((1+'Inputs &amp; Summary'!$D$7)^AK$29))),((_xlfn.WEIBULL.DIST(AK$29,$L104,$K104,FALSE)*($R104*(1-$E104)+$Q104*(1-$F104))*((1+'Inputs &amp; Summary'!$D$7)^AK$29))))))</f>
        <v>0</v>
      </c>
      <c r="AL104" s="114">
        <f>$D104*IF(AL$29&gt;'Inputs &amp; Summary'!$D$5,0,IF(AL$29&gt;VLOOKUP($G104,Lists!$J$17:$K$21,2),IF($M104=Lists!$H$3,IF($K104&lt;1,(($S104/$K104)*((1+'Inputs &amp; Summary'!$D$7)^AL$29)),((INT(AL$29/$K104)-INT((AL$29-1)/$K104))*$S104*((1+'Inputs &amp; Summary'!$D$7)^AL$29))),(_xlfn.WEIBULL.DIST(AL$29,$L104,$K104,FALSE)*$S104*((1+'Inputs &amp; Summary'!$D$7)^AL$29))),IF($M104=Lists!$H$3,IF($K104&lt;1,((($R104*(1-$E104)+$Q104*(1-$F104))/$K104)*((1+'Inputs &amp; Summary'!$D$7)^AL$29)),((INT(AL$29/$K104)-INT((AL$29-1)/$K104))*($R104*(1-$E104)+$Q104*(1-$F104))*((1+'Inputs &amp; Summary'!$D$7)^AL$29))),((_xlfn.WEIBULL.DIST(AL$29,$L104,$K104,FALSE)*($R104*(1-$E104)+$Q104*(1-$F104))*((1+'Inputs &amp; Summary'!$D$7)^AL$29))))))</f>
        <v>0</v>
      </c>
      <c r="AM104" s="114">
        <f>$D104*IF(AM$29&gt;'Inputs &amp; Summary'!$D$5,0,IF(AM$29&gt;VLOOKUP($G104,Lists!$J$17:$K$21,2),IF($M104=Lists!$H$3,IF($K104&lt;1,(($S104/$K104)*((1+'Inputs &amp; Summary'!$D$7)^AM$29)),((INT(AM$29/$K104)-INT((AM$29-1)/$K104))*$S104*((1+'Inputs &amp; Summary'!$D$7)^AM$29))),(_xlfn.WEIBULL.DIST(AM$29,$L104,$K104,FALSE)*$S104*((1+'Inputs &amp; Summary'!$D$7)^AM$29))),IF($M104=Lists!$H$3,IF($K104&lt;1,((($R104*(1-$E104)+$Q104*(1-$F104))/$K104)*((1+'Inputs &amp; Summary'!$D$7)^AM$29)),((INT(AM$29/$K104)-INT((AM$29-1)/$K104))*($R104*(1-$E104)+$Q104*(1-$F104))*((1+'Inputs &amp; Summary'!$D$7)^AM$29))),((_xlfn.WEIBULL.DIST(AM$29,$L104,$K104,FALSE)*($R104*(1-$E104)+$Q104*(1-$F104))*((1+'Inputs &amp; Summary'!$D$7)^AM$29))))))</f>
        <v>0</v>
      </c>
      <c r="AN104" s="114">
        <f>$D104*IF(AN$29&gt;'Inputs &amp; Summary'!$D$5,0,IF(AN$29&gt;VLOOKUP($G104,Lists!$J$17:$K$21,2),IF($M104=Lists!$H$3,IF($K104&lt;1,(($S104/$K104)*((1+'Inputs &amp; Summary'!$D$7)^AN$29)),((INT(AN$29/$K104)-INT((AN$29-1)/$K104))*$S104*((1+'Inputs &amp; Summary'!$D$7)^AN$29))),(_xlfn.WEIBULL.DIST(AN$29,$L104,$K104,FALSE)*$S104*((1+'Inputs &amp; Summary'!$D$7)^AN$29))),IF($M104=Lists!$H$3,IF($K104&lt;1,((($R104*(1-$E104)+$Q104*(1-$F104))/$K104)*((1+'Inputs &amp; Summary'!$D$7)^AN$29)),((INT(AN$29/$K104)-INT((AN$29-1)/$K104))*($R104*(1-$E104)+$Q104*(1-$F104))*((1+'Inputs &amp; Summary'!$D$7)^AN$29))),((_xlfn.WEIBULL.DIST(AN$29,$L104,$K104,FALSE)*($R104*(1-$E104)+$Q104*(1-$F104))*((1+'Inputs &amp; Summary'!$D$7)^AN$29))))))</f>
        <v>0</v>
      </c>
      <c r="AO104" s="114">
        <f>$D104*IF(AO$29&gt;'Inputs &amp; Summary'!$D$5,0,IF(AO$29&gt;VLOOKUP($G104,Lists!$J$17:$K$21,2),IF($M104=Lists!$H$3,IF($K104&lt;1,(($S104/$K104)*((1+'Inputs &amp; Summary'!$D$7)^AO$29)),((INT(AO$29/$K104)-INT((AO$29-1)/$K104))*$S104*((1+'Inputs &amp; Summary'!$D$7)^AO$29))),(_xlfn.WEIBULL.DIST(AO$29,$L104,$K104,FALSE)*$S104*((1+'Inputs &amp; Summary'!$D$7)^AO$29))),IF($M104=Lists!$H$3,IF($K104&lt;1,((($R104*(1-$E104)+$Q104*(1-$F104))/$K104)*((1+'Inputs &amp; Summary'!$D$7)^AO$29)),((INT(AO$29/$K104)-INT((AO$29-1)/$K104))*($R104*(1-$E104)+$Q104*(1-$F104))*((1+'Inputs &amp; Summary'!$D$7)^AO$29))),((_xlfn.WEIBULL.DIST(AO$29,$L104,$K104,FALSE)*($R104*(1-$E104)+$Q104*(1-$F104))*((1+'Inputs &amp; Summary'!$D$7)^AO$29))))))</f>
        <v>0</v>
      </c>
      <c r="AP104" s="114">
        <f>$D104*IF(AP$29&gt;'Inputs &amp; Summary'!$D$5,0,IF(AP$29&gt;VLOOKUP($G104,Lists!$J$17:$K$21,2),IF($M104=Lists!$H$3,IF($K104&lt;1,(($S104/$K104)*((1+'Inputs &amp; Summary'!$D$7)^AP$29)),((INT(AP$29/$K104)-INT((AP$29-1)/$K104))*$S104*((1+'Inputs &amp; Summary'!$D$7)^AP$29))),(_xlfn.WEIBULL.DIST(AP$29,$L104,$K104,FALSE)*$S104*((1+'Inputs &amp; Summary'!$D$7)^AP$29))),IF($M104=Lists!$H$3,IF($K104&lt;1,((($R104*(1-$E104)+$Q104*(1-$F104))/$K104)*((1+'Inputs &amp; Summary'!$D$7)^AP$29)),((INT(AP$29/$K104)-INT((AP$29-1)/$K104))*($R104*(1-$E104)+$Q104*(1-$F104))*((1+'Inputs &amp; Summary'!$D$7)^AP$29))),((_xlfn.WEIBULL.DIST(AP$29,$L104,$K104,FALSE)*($R104*(1-$E104)+$Q104*(1-$F104))*((1+'Inputs &amp; Summary'!$D$7)^AP$29))))))</f>
        <v>0</v>
      </c>
      <c r="AQ104" s="114">
        <f>$D104*IF(AQ$29&gt;'Inputs &amp; Summary'!$D$5,0,IF(AQ$29&gt;VLOOKUP($G104,Lists!$J$17:$K$21,2),IF($M104=Lists!$H$3,IF($K104&lt;1,(($S104/$K104)*((1+'Inputs &amp; Summary'!$D$7)^AQ$29)),((INT(AQ$29/$K104)-INT((AQ$29-1)/$K104))*$S104*((1+'Inputs &amp; Summary'!$D$7)^AQ$29))),(_xlfn.WEIBULL.DIST(AQ$29,$L104,$K104,FALSE)*$S104*((1+'Inputs &amp; Summary'!$D$7)^AQ$29))),IF($M104=Lists!$H$3,IF($K104&lt;1,((($R104*(1-$E104)+$Q104*(1-$F104))/$K104)*((1+'Inputs &amp; Summary'!$D$7)^AQ$29)),((INT(AQ$29/$K104)-INT((AQ$29-1)/$K104))*($R104*(1-$E104)+$Q104*(1-$F104))*((1+'Inputs &amp; Summary'!$D$7)^AQ$29))),((_xlfn.WEIBULL.DIST(AQ$29,$L104,$K104,FALSE)*($R104*(1-$E104)+$Q104*(1-$F104))*((1+'Inputs &amp; Summary'!$D$7)^AQ$29))))))</f>
        <v>0</v>
      </c>
      <c r="AR104" s="114">
        <f>$D104*IF(AR$29&gt;'Inputs &amp; Summary'!$D$5,0,IF(AR$29&gt;VLOOKUP($G104,Lists!$J$17:$K$21,2),IF($M104=Lists!$H$3,IF($K104&lt;1,(($S104/$K104)*((1+'Inputs &amp; Summary'!$D$7)^AR$29)),((INT(AR$29/$K104)-INT((AR$29-1)/$K104))*$S104*((1+'Inputs &amp; Summary'!$D$7)^AR$29))),(_xlfn.WEIBULL.DIST(AR$29,$L104,$K104,FALSE)*$S104*((1+'Inputs &amp; Summary'!$D$7)^AR$29))),IF($M104=Lists!$H$3,IF($K104&lt;1,((($R104*(1-$E104)+$Q104*(1-$F104))/$K104)*((1+'Inputs &amp; Summary'!$D$7)^AR$29)),((INT(AR$29/$K104)-INT((AR$29-1)/$K104))*($R104*(1-$E104)+$Q104*(1-$F104))*((1+'Inputs &amp; Summary'!$D$7)^AR$29))),((_xlfn.WEIBULL.DIST(AR$29,$L104,$K104,FALSE)*($R104*(1-$E104)+$Q104*(1-$F104))*((1+'Inputs &amp; Summary'!$D$7)^AR$29))))))</f>
        <v>0</v>
      </c>
      <c r="AS104" s="114">
        <f>$D104*IF(AS$29&gt;'Inputs &amp; Summary'!$D$5,0,IF(AS$29&gt;VLOOKUP($G104,Lists!$J$17:$K$21,2),IF($M104=Lists!$H$3,IF($K104&lt;1,(($S104/$K104)*((1+'Inputs &amp; Summary'!$D$7)^AS$29)),((INT(AS$29/$K104)-INT((AS$29-1)/$K104))*$S104*((1+'Inputs &amp; Summary'!$D$7)^AS$29))),(_xlfn.WEIBULL.DIST(AS$29,$L104,$K104,FALSE)*$S104*((1+'Inputs &amp; Summary'!$D$7)^AS$29))),IF($M104=Lists!$H$3,IF($K104&lt;1,((($R104*(1-$E104)+$Q104*(1-$F104))/$K104)*((1+'Inputs &amp; Summary'!$D$7)^AS$29)),((INT(AS$29/$K104)-INT((AS$29-1)/$K104))*($R104*(1-$E104)+$Q104*(1-$F104))*((1+'Inputs &amp; Summary'!$D$7)^AS$29))),((_xlfn.WEIBULL.DIST(AS$29,$L104,$K104,FALSE)*($R104*(1-$E104)+$Q104*(1-$F104))*((1+'Inputs &amp; Summary'!$D$7)^AS$29))))))</f>
        <v>0</v>
      </c>
      <c r="AT104" s="114">
        <f>$D104*IF(AT$29&gt;'Inputs &amp; Summary'!$D$5,0,IF(AT$29&gt;VLOOKUP($G104,Lists!$J$17:$K$21,2),IF($M104=Lists!$H$3,IF($K104&lt;1,(($S104/$K104)*((1+'Inputs &amp; Summary'!$D$7)^AT$29)),((INT(AT$29/$K104)-INT((AT$29-1)/$K104))*$S104*((1+'Inputs &amp; Summary'!$D$7)^AT$29))),(_xlfn.WEIBULL.DIST(AT$29,$L104,$K104,FALSE)*$S104*((1+'Inputs &amp; Summary'!$D$7)^AT$29))),IF($M104=Lists!$H$3,IF($K104&lt;1,((($R104*(1-$E104)+$Q104*(1-$F104))/$K104)*((1+'Inputs &amp; Summary'!$D$7)^AT$29)),((INT(AT$29/$K104)-INT((AT$29-1)/$K104))*($R104*(1-$E104)+$Q104*(1-$F104))*((1+'Inputs &amp; Summary'!$D$7)^AT$29))),((_xlfn.WEIBULL.DIST(AT$29,$L104,$K104,FALSE)*($R104*(1-$E104)+$Q104*(1-$F104))*((1+'Inputs &amp; Summary'!$D$7)^AT$29))))))</f>
        <v>0</v>
      </c>
      <c r="AU104" s="114">
        <f>$D104*IF(AU$29&gt;'Inputs &amp; Summary'!$D$5,0,IF(AU$29&gt;VLOOKUP($G104,Lists!$J$17:$K$21,2),IF($M104=Lists!$H$3,IF($K104&lt;1,(($S104/$K104)*((1+'Inputs &amp; Summary'!$D$7)^AU$29)),((INT(AU$29/$K104)-INT((AU$29-1)/$K104))*$S104*((1+'Inputs &amp; Summary'!$D$7)^AU$29))),(_xlfn.WEIBULL.DIST(AU$29,$L104,$K104,FALSE)*$S104*((1+'Inputs &amp; Summary'!$D$7)^AU$29))),IF($M104=Lists!$H$3,IF($K104&lt;1,((($R104*(1-$E104)+$Q104*(1-$F104))/$K104)*((1+'Inputs &amp; Summary'!$D$7)^AU$29)),((INT(AU$29/$K104)-INT((AU$29-1)/$K104))*($R104*(1-$E104)+$Q104*(1-$F104))*((1+'Inputs &amp; Summary'!$D$7)^AU$29))),((_xlfn.WEIBULL.DIST(AU$29,$L104,$K104,FALSE)*($R104*(1-$E104)+$Q104*(1-$F104))*((1+'Inputs &amp; Summary'!$D$7)^AU$29))))))</f>
        <v>0</v>
      </c>
      <c r="AV104" s="114">
        <f>$D104*IF(AV$29&gt;'Inputs &amp; Summary'!$D$5,0,IF(AV$29&gt;VLOOKUP($G104,Lists!$J$17:$K$21,2),IF($M104=Lists!$H$3,IF($K104&lt;1,(($S104/$K104)*((1+'Inputs &amp; Summary'!$D$7)^AV$29)),((INT(AV$29/$K104)-INT((AV$29-1)/$K104))*$S104*((1+'Inputs &amp; Summary'!$D$7)^AV$29))),(_xlfn.WEIBULL.DIST(AV$29,$L104,$K104,FALSE)*$S104*((1+'Inputs &amp; Summary'!$D$7)^AV$29))),IF($M104=Lists!$H$3,IF($K104&lt;1,((($R104*(1-$E104)+$Q104*(1-$F104))/$K104)*((1+'Inputs &amp; Summary'!$D$7)^AV$29)),((INT(AV$29/$K104)-INT((AV$29-1)/$K104))*($R104*(1-$E104)+$Q104*(1-$F104))*((1+'Inputs &amp; Summary'!$D$7)^AV$29))),((_xlfn.WEIBULL.DIST(AV$29,$L104,$K104,FALSE)*($R104*(1-$E104)+$Q104*(1-$F104))*((1+'Inputs &amp; Summary'!$D$7)^AV$29))))))</f>
        <v>0</v>
      </c>
      <c r="AW104" s="114">
        <f>$D104*IF(AW$29&gt;'Inputs &amp; Summary'!$D$5,0,IF(AW$29&gt;VLOOKUP($G104,Lists!$J$17:$K$21,2),IF($M104=Lists!$H$3,IF($K104&lt;1,(($S104/$K104)*((1+'Inputs &amp; Summary'!$D$7)^AW$29)),((INT(AW$29/$K104)-INT((AW$29-1)/$K104))*$S104*((1+'Inputs &amp; Summary'!$D$7)^AW$29))),(_xlfn.WEIBULL.DIST(AW$29,$L104,$K104,FALSE)*$S104*((1+'Inputs &amp; Summary'!$D$7)^AW$29))),IF($M104=Lists!$H$3,IF($K104&lt;1,((($R104*(1-$E104)+$Q104*(1-$F104))/$K104)*((1+'Inputs &amp; Summary'!$D$7)^AW$29)),((INT(AW$29/$K104)-INT((AW$29-1)/$K104))*($R104*(1-$E104)+$Q104*(1-$F104))*((1+'Inputs &amp; Summary'!$D$7)^AW$29))),((_xlfn.WEIBULL.DIST(AW$29,$L104,$K104,FALSE)*($R104*(1-$E104)+$Q104*(1-$F104))*((1+'Inputs &amp; Summary'!$D$7)^AW$29))))))</f>
        <v>0</v>
      </c>
      <c r="AX104" s="114">
        <f>$D104*IF(AX$29&gt;'Inputs &amp; Summary'!$D$5,0,IF(AX$29&gt;VLOOKUP($G104,Lists!$J$17:$K$21,2),IF($M104=Lists!$H$3,IF($K104&lt;1,(($S104/$K104)*((1+'Inputs &amp; Summary'!$D$7)^AX$29)),((INT(AX$29/$K104)-INT((AX$29-1)/$K104))*$S104*((1+'Inputs &amp; Summary'!$D$7)^AX$29))),(_xlfn.WEIBULL.DIST(AX$29,$L104,$K104,FALSE)*$S104*((1+'Inputs &amp; Summary'!$D$7)^AX$29))),IF($M104=Lists!$H$3,IF($K104&lt;1,((($R104*(1-$E104)+$Q104*(1-$F104))/$K104)*((1+'Inputs &amp; Summary'!$D$7)^AX$29)),((INT(AX$29/$K104)-INT((AX$29-1)/$K104))*($R104*(1-$E104)+$Q104*(1-$F104))*((1+'Inputs &amp; Summary'!$D$7)^AX$29))),((_xlfn.WEIBULL.DIST(AX$29,$L104,$K104,FALSE)*($R104*(1-$E104)+$Q104*(1-$F104))*((1+'Inputs &amp; Summary'!$D$7)^AX$29))))))</f>
        <v>0</v>
      </c>
      <c r="AY104" s="114">
        <f>$D104*IF(AY$29&gt;'Inputs &amp; Summary'!$D$5,0,IF(AY$29&gt;VLOOKUP($G104,Lists!$J$17:$K$21,2),IF($M104=Lists!$H$3,IF($K104&lt;1,(($S104/$K104)*((1+'Inputs &amp; Summary'!$D$7)^AY$29)),((INT(AY$29/$K104)-INT((AY$29-1)/$K104))*$S104*((1+'Inputs &amp; Summary'!$D$7)^AY$29))),(_xlfn.WEIBULL.DIST(AY$29,$L104,$K104,FALSE)*$S104*((1+'Inputs &amp; Summary'!$D$7)^AY$29))),IF($M104=Lists!$H$3,IF($K104&lt;1,((($R104*(1-$E104)+$Q104*(1-$F104))/$K104)*((1+'Inputs &amp; Summary'!$D$7)^AY$29)),((INT(AY$29/$K104)-INT((AY$29-1)/$K104))*($R104*(1-$E104)+$Q104*(1-$F104))*((1+'Inputs &amp; Summary'!$D$7)^AY$29))),((_xlfn.WEIBULL.DIST(AY$29,$L104,$K104,FALSE)*($R104*(1-$E104)+$Q104*(1-$F104))*((1+'Inputs &amp; Summary'!$D$7)^AY$29))))))</f>
        <v>0</v>
      </c>
      <c r="AZ104" s="114">
        <f>$D104*IF(AZ$29&gt;'Inputs &amp; Summary'!$D$5,0,IF(AZ$29&gt;VLOOKUP($G104,Lists!$J$17:$K$21,2),IF($M104=Lists!$H$3,IF($K104&lt;1,(($S104/$K104)*((1+'Inputs &amp; Summary'!$D$7)^AZ$29)),((INT(AZ$29/$K104)-INT((AZ$29-1)/$K104))*$S104*((1+'Inputs &amp; Summary'!$D$7)^AZ$29))),(_xlfn.WEIBULL.DIST(AZ$29,$L104,$K104,FALSE)*$S104*((1+'Inputs &amp; Summary'!$D$7)^AZ$29))),IF($M104=Lists!$H$3,IF($K104&lt;1,((($R104*(1-$E104)+$Q104*(1-$F104))/$K104)*((1+'Inputs &amp; Summary'!$D$7)^AZ$29)),((INT(AZ$29/$K104)-INT((AZ$29-1)/$K104))*($R104*(1-$E104)+$Q104*(1-$F104))*((1+'Inputs &amp; Summary'!$D$7)^AZ$29))),((_xlfn.WEIBULL.DIST(AZ$29,$L104,$K104,FALSE)*($R104*(1-$E104)+$Q104*(1-$F104))*((1+'Inputs &amp; Summary'!$D$7)^AZ$29))))))</f>
        <v>0</v>
      </c>
      <c r="BA104" s="114">
        <f>$D104*IF(BA$29&gt;'Inputs &amp; Summary'!$D$5,0,IF(BA$29&gt;VLOOKUP($G104,Lists!$J$17:$K$21,2),IF($M104=Lists!$H$3,IF($K104&lt;1,(($S104/$K104)*((1+'Inputs &amp; Summary'!$D$7)^BA$29)),((INT(BA$29/$K104)-INT((BA$29-1)/$K104))*$S104*((1+'Inputs &amp; Summary'!$D$7)^BA$29))),(_xlfn.WEIBULL.DIST(BA$29,$L104,$K104,FALSE)*$S104*((1+'Inputs &amp; Summary'!$D$7)^BA$29))),IF($M104=Lists!$H$3,IF($K104&lt;1,((($R104*(1-$E104)+$Q104*(1-$F104))/$K104)*((1+'Inputs &amp; Summary'!$D$7)^BA$29)),((INT(BA$29/$K104)-INT((BA$29-1)/$K104))*($R104*(1-$E104)+$Q104*(1-$F104))*((1+'Inputs &amp; Summary'!$D$7)^BA$29))),((_xlfn.WEIBULL.DIST(BA$29,$L104,$K104,FALSE)*($R104*(1-$E104)+$Q104*(1-$F104))*((1+'Inputs &amp; Summary'!$D$7)^BA$29))))))</f>
        <v>0</v>
      </c>
      <c r="BB104" s="114">
        <f>$D104*IF(BB$29&gt;'Inputs &amp; Summary'!$D$5,0,IF(BB$29&gt;VLOOKUP($G104,Lists!$J$17:$K$21,2),IF($M104=Lists!$H$3,IF($K104&lt;1,(($S104/$K104)*((1+'Inputs &amp; Summary'!$D$7)^BB$29)),((INT(BB$29/$K104)-INT((BB$29-1)/$K104))*$S104*((1+'Inputs &amp; Summary'!$D$7)^BB$29))),(_xlfn.WEIBULL.DIST(BB$29,$L104,$K104,FALSE)*$S104*((1+'Inputs &amp; Summary'!$D$7)^BB$29))),IF($M104=Lists!$H$3,IF($K104&lt;1,((($R104*(1-$E104)+$Q104*(1-$F104))/$K104)*((1+'Inputs &amp; Summary'!$D$7)^BB$29)),((INT(BB$29/$K104)-INT((BB$29-1)/$K104))*($R104*(1-$E104)+$Q104*(1-$F104))*((1+'Inputs &amp; Summary'!$D$7)^BB$29))),((_xlfn.WEIBULL.DIST(BB$29,$L104,$K104,FALSE)*($R104*(1-$E104)+$Q104*(1-$F104))*((1+'Inputs &amp; Summary'!$D$7)^BB$29))))))</f>
        <v>0</v>
      </c>
      <c r="BC104" s="114">
        <f>$D104*IF(BC$29&gt;'Inputs &amp; Summary'!$D$5,0,IF(BC$29&gt;VLOOKUP($G104,Lists!$J$17:$K$21,2),IF($M104=Lists!$H$3,IF($K104&lt;1,(($S104/$K104)*((1+'Inputs &amp; Summary'!$D$7)^BC$29)),((INT(BC$29/$K104)-INT((BC$29-1)/$K104))*$S104*((1+'Inputs &amp; Summary'!$D$7)^BC$29))),(_xlfn.WEIBULL.DIST(BC$29,$L104,$K104,FALSE)*$S104*((1+'Inputs &amp; Summary'!$D$7)^BC$29))),IF($M104=Lists!$H$3,IF($K104&lt;1,((($R104*(1-$E104)+$Q104*(1-$F104))/$K104)*((1+'Inputs &amp; Summary'!$D$7)^BC$29)),((INT(BC$29/$K104)-INT((BC$29-1)/$K104))*($R104*(1-$E104)+$Q104*(1-$F104))*((1+'Inputs &amp; Summary'!$D$7)^BC$29))),((_xlfn.WEIBULL.DIST(BC$29,$L104,$K104,FALSE)*($R104*(1-$E104)+$Q104*(1-$F104))*((1+'Inputs &amp; Summary'!$D$7)^BC$29))))))</f>
        <v>0</v>
      </c>
      <c r="BD104" s="114">
        <f>$D104*IF(BD$29&gt;'Inputs &amp; Summary'!$D$5,0,IF(BD$29&gt;VLOOKUP($G104,Lists!$J$17:$K$21,2),IF($M104=Lists!$H$3,IF($K104&lt;1,(($S104/$K104)*((1+'Inputs &amp; Summary'!$D$7)^BD$29)),((INT(BD$29/$K104)-INT((BD$29-1)/$K104))*$S104*((1+'Inputs &amp; Summary'!$D$7)^BD$29))),(_xlfn.WEIBULL.DIST(BD$29,$L104,$K104,FALSE)*$S104*((1+'Inputs &amp; Summary'!$D$7)^BD$29))),IF($M104=Lists!$H$3,IF($K104&lt;1,((($R104*(1-$E104)+$Q104*(1-$F104))/$K104)*((1+'Inputs &amp; Summary'!$D$7)^BD$29)),((INT(BD$29/$K104)-INT((BD$29-1)/$K104))*($R104*(1-$E104)+$Q104*(1-$F104))*((1+'Inputs &amp; Summary'!$D$7)^BD$29))),((_xlfn.WEIBULL.DIST(BD$29,$L104,$K104,FALSE)*($R104*(1-$E104)+$Q104*(1-$F104))*((1+'Inputs &amp; Summary'!$D$7)^BD$29))))))</f>
        <v>0</v>
      </c>
      <c r="BE104" s="114">
        <f>$D104*IF(BE$29&gt;'Inputs &amp; Summary'!$D$5,0,IF(BE$29&gt;VLOOKUP($G104,Lists!$J$17:$K$21,2),IF($M104=Lists!$H$3,IF($K104&lt;1,(($S104/$K104)*((1+'Inputs &amp; Summary'!$D$7)^BE$29)),((INT(BE$29/$K104)-INT((BE$29-1)/$K104))*$S104*((1+'Inputs &amp; Summary'!$D$7)^BE$29))),(_xlfn.WEIBULL.DIST(BE$29,$L104,$K104,FALSE)*$S104*((1+'Inputs &amp; Summary'!$D$7)^BE$29))),IF($M104=Lists!$H$3,IF($K104&lt;1,((($R104*(1-$E104)+$Q104*(1-$F104))/$K104)*((1+'Inputs &amp; Summary'!$D$7)^BE$29)),((INT(BE$29/$K104)-INT((BE$29-1)/$K104))*($R104*(1-$E104)+$Q104*(1-$F104))*((1+'Inputs &amp; Summary'!$D$7)^BE$29))),((_xlfn.WEIBULL.DIST(BE$29,$L104,$K104,FALSE)*($R104*(1-$E104)+$Q104*(1-$F104))*((1+'Inputs &amp; Summary'!$D$7)^BE$29))))))</f>
        <v>0</v>
      </c>
      <c r="BF104" s="114">
        <f>$D104*IF(BF$29&gt;'Inputs &amp; Summary'!$D$5,0,IF(BF$29&gt;VLOOKUP($G104,Lists!$J$17:$K$21,2),IF($M104=Lists!$H$3,IF($K104&lt;1,(($S104/$K104)*((1+'Inputs &amp; Summary'!$D$7)^BF$29)),((INT(BF$29/$K104)-INT((BF$29-1)/$K104))*$S104*((1+'Inputs &amp; Summary'!$D$7)^BF$29))),(_xlfn.WEIBULL.DIST(BF$29,$L104,$K104,FALSE)*$S104*((1+'Inputs &amp; Summary'!$D$7)^BF$29))),IF($M104=Lists!$H$3,IF($K104&lt;1,((($R104*(1-$E104)+$Q104*(1-$F104))/$K104)*((1+'Inputs &amp; Summary'!$D$7)^BF$29)),((INT(BF$29/$K104)-INT((BF$29-1)/$K104))*($R104*(1-$E104)+$Q104*(1-$F104))*((1+'Inputs &amp; Summary'!$D$7)^BF$29))),((_xlfn.WEIBULL.DIST(BF$29,$L104,$K104,FALSE)*($R104*(1-$E104)+$Q104*(1-$F104))*((1+'Inputs &amp; Summary'!$D$7)^BF$29))))))</f>
        <v>0</v>
      </c>
      <c r="BG104" s="114">
        <f>$D104*IF(BG$29&gt;'Inputs &amp; Summary'!$D$5,0,IF(BG$29&gt;VLOOKUP($G104,Lists!$J$17:$K$21,2),IF($M104=Lists!$H$3,IF($K104&lt;1,(($S104/$K104)*((1+'Inputs &amp; Summary'!$D$7)^BG$29)),((INT(BG$29/$K104)-INT((BG$29-1)/$K104))*$S104*((1+'Inputs &amp; Summary'!$D$7)^BG$29))),(_xlfn.WEIBULL.DIST(BG$29,$L104,$K104,FALSE)*$S104*((1+'Inputs &amp; Summary'!$D$7)^BG$29))),IF($M104=Lists!$H$3,IF($K104&lt;1,((($R104*(1-$E104)+$Q104*(1-$F104))/$K104)*((1+'Inputs &amp; Summary'!$D$7)^BG$29)),((INT(BG$29/$K104)-INT((BG$29-1)/$K104))*($R104*(1-$E104)+$Q104*(1-$F104))*((1+'Inputs &amp; Summary'!$D$7)^BG$29))),((_xlfn.WEIBULL.DIST(BG$29,$L104,$K104,FALSE)*($R104*(1-$E104)+$Q104*(1-$F104))*((1+'Inputs &amp; Summary'!$D$7)^BG$29))))))</f>
        <v>0</v>
      </c>
      <c r="BH104" s="114">
        <f>$D104*IF(BH$29&gt;'Inputs &amp; Summary'!$D$5,0,IF(BH$29&gt;VLOOKUP($G104,Lists!$J$17:$K$21,2),IF($M104=Lists!$H$3,IF($K104&lt;1,(($S104/$K104)*((1+'Inputs &amp; Summary'!$D$7)^BH$29)),((INT(BH$29/$K104)-INT((BH$29-1)/$K104))*$S104*((1+'Inputs &amp; Summary'!$D$7)^BH$29))),(_xlfn.WEIBULL.DIST(BH$29,$L104,$K104,FALSE)*$S104*((1+'Inputs &amp; Summary'!$D$7)^BH$29))),IF($M104=Lists!$H$3,IF($K104&lt;1,((($R104*(1-$E104)+$Q104*(1-$F104))/$K104)*((1+'Inputs &amp; Summary'!$D$7)^BH$29)),((INT(BH$29/$K104)-INT((BH$29-1)/$K104))*($R104*(1-$E104)+$Q104*(1-$F104))*((1+'Inputs &amp; Summary'!$D$7)^BH$29))),((_xlfn.WEIBULL.DIST(BH$29,$L104,$K104,FALSE)*($R104*(1-$E104)+$Q104*(1-$F104))*((1+'Inputs &amp; Summary'!$D$7)^BH$29))))))</f>
        <v>0</v>
      </c>
      <c r="BI104" s="114">
        <f>$D104*IF(BI$29&gt;'Inputs &amp; Summary'!$D$5,0,IF(BI$29&gt;VLOOKUP($G104,Lists!$J$17:$K$21,2),IF($M104=Lists!$H$3,IF($K104&lt;1,(($S104/$K104)*((1+'Inputs &amp; Summary'!$D$7)^BI$29)),((INT(BI$29/$K104)-INT((BI$29-1)/$K104))*$S104*((1+'Inputs &amp; Summary'!$D$7)^BI$29))),(_xlfn.WEIBULL.DIST(BI$29,$L104,$K104,FALSE)*$S104*((1+'Inputs &amp; Summary'!$D$7)^BI$29))),IF($M104=Lists!$H$3,IF($K104&lt;1,((($R104*(1-$E104)+$Q104*(1-$F104))/$K104)*((1+'Inputs &amp; Summary'!$D$7)^BI$29)),((INT(BI$29/$K104)-INT((BI$29-1)/$K104))*($R104*(1-$E104)+$Q104*(1-$F104))*((1+'Inputs &amp; Summary'!$D$7)^BI$29))),((_xlfn.WEIBULL.DIST(BI$29,$L104,$K104,FALSE)*($R104*(1-$E104)+$Q104*(1-$F104))*((1+'Inputs &amp; Summary'!$D$7)^BI$29))))))</f>
        <v>0</v>
      </c>
      <c r="BJ104" s="114">
        <f>$D104*IF(BJ$29&gt;'Inputs &amp; Summary'!$D$5,0,IF(BJ$29&gt;VLOOKUP($G104,Lists!$J$17:$K$21,2),IF($M104=Lists!$H$3,IF($K104&lt;1,(($S104/$K104)*((1+'Inputs &amp; Summary'!$D$7)^BJ$29)),((INT(BJ$29/$K104)-INT((BJ$29-1)/$K104))*$S104*((1+'Inputs &amp; Summary'!$D$7)^BJ$29))),(_xlfn.WEIBULL.DIST(BJ$29,$L104,$K104,FALSE)*$S104*((1+'Inputs &amp; Summary'!$D$7)^BJ$29))),IF($M104=Lists!$H$3,IF($K104&lt;1,((($R104*(1-$E104)+$Q104*(1-$F104))/$K104)*((1+'Inputs &amp; Summary'!$D$7)^BJ$29)),((INT(BJ$29/$K104)-INT((BJ$29-1)/$K104))*($R104*(1-$E104)+$Q104*(1-$F104))*((1+'Inputs &amp; Summary'!$D$7)^BJ$29))),((_xlfn.WEIBULL.DIST(BJ$29,$L104,$K104,FALSE)*($R104*(1-$E104)+$Q104*(1-$F104))*((1+'Inputs &amp; Summary'!$D$7)^BJ$29))))))</f>
        <v>0</v>
      </c>
      <c r="BK104" s="114">
        <f>$D104*IF(BK$29&gt;'Inputs &amp; Summary'!$D$5,0,IF(BK$29&gt;VLOOKUP($G104,Lists!$J$17:$K$21,2),IF($M104=Lists!$H$3,IF($K104&lt;1,(($S104/$K104)*((1+'Inputs &amp; Summary'!$D$7)^BK$29)),((INT(BK$29/$K104)-INT((BK$29-1)/$K104))*$S104*((1+'Inputs &amp; Summary'!$D$7)^BK$29))),(_xlfn.WEIBULL.DIST(BK$29,$L104,$K104,FALSE)*$S104*((1+'Inputs &amp; Summary'!$D$7)^BK$29))),IF($M104=Lists!$H$3,IF($K104&lt;1,((($R104*(1-$E104)+$Q104*(1-$F104))/$K104)*((1+'Inputs &amp; Summary'!$D$7)^BK$29)),((INT(BK$29/$K104)-INT((BK$29-1)/$K104))*($R104*(1-$E104)+$Q104*(1-$F104))*((1+'Inputs &amp; Summary'!$D$7)^BK$29))),((_xlfn.WEIBULL.DIST(BK$29,$L104,$K104,FALSE)*($R104*(1-$E104)+$Q104*(1-$F104))*((1+'Inputs &amp; Summary'!$D$7)^BK$29))))))</f>
        <v>0</v>
      </c>
      <c r="BL104" s="114">
        <f>$D104*IF(BL$29&gt;'Inputs &amp; Summary'!$D$5,0,IF(BL$29&gt;VLOOKUP($G104,Lists!$J$17:$K$21,2),IF($M104=Lists!$H$3,IF($K104&lt;1,(($S104/$K104)*((1+'Inputs &amp; Summary'!$D$7)^BL$29)),((INT(BL$29/$K104)-INT((BL$29-1)/$K104))*$S104*((1+'Inputs &amp; Summary'!$D$7)^BL$29))),(_xlfn.WEIBULL.DIST(BL$29,$L104,$K104,FALSE)*$S104*((1+'Inputs &amp; Summary'!$D$7)^BL$29))),IF($M104=Lists!$H$3,IF($K104&lt;1,((($R104*(1-$E104)+$Q104*(1-$F104))/$K104)*((1+'Inputs &amp; Summary'!$D$7)^BL$29)),((INT(BL$29/$K104)-INT((BL$29-1)/$K104))*($R104*(1-$E104)+$Q104*(1-$F104))*((1+'Inputs &amp; Summary'!$D$7)^BL$29))),((_xlfn.WEIBULL.DIST(BL$29,$L104,$K104,FALSE)*($R104*(1-$E104)+$Q104*(1-$F104))*((1+'Inputs &amp; Summary'!$D$7)^BL$29))))))</f>
        <v>0</v>
      </c>
    </row>
    <row r="105" spans="1:64" s="1" customFormat="1" x14ac:dyDescent="0.3">
      <c r="A105" s="79" t="s">
        <v>207</v>
      </c>
      <c r="B105" s="33" t="s">
        <v>152</v>
      </c>
      <c r="C105" s="33" t="s">
        <v>17</v>
      </c>
      <c r="D105" s="68">
        <v>0</v>
      </c>
      <c r="E105" s="68">
        <v>1</v>
      </c>
      <c r="F105" s="68">
        <v>1</v>
      </c>
      <c r="G105" s="213" t="s">
        <v>17</v>
      </c>
      <c r="H105" s="34" t="s">
        <v>288</v>
      </c>
      <c r="I105" s="34" t="s">
        <v>99</v>
      </c>
      <c r="J105" s="33">
        <f>VLOOKUP(I105,'Labor Rates'!$A$1:$B$16,2)</f>
        <v>24.03846153846154</v>
      </c>
      <c r="K105" s="35">
        <v>20</v>
      </c>
      <c r="L105" s="35">
        <v>1</v>
      </c>
      <c r="M105" s="36" t="s">
        <v>249</v>
      </c>
      <c r="N105" s="84">
        <f>'Inputs &amp; Summary'!$D$30</f>
        <v>1</v>
      </c>
      <c r="O105" s="35">
        <v>1</v>
      </c>
      <c r="P105" s="5">
        <v>55</v>
      </c>
      <c r="Q105" s="73">
        <f t="shared" si="16"/>
        <v>24.03846153846154</v>
      </c>
      <c r="R105" s="73">
        <f t="shared" si="17"/>
        <v>55</v>
      </c>
      <c r="S105" s="74">
        <f t="shared" si="18"/>
        <v>0</v>
      </c>
      <c r="T105" s="88"/>
      <c r="U105" s="80"/>
      <c r="V105" s="87">
        <f t="shared" si="19"/>
        <v>0</v>
      </c>
      <c r="W105" s="87">
        <f>NPV('Inputs &amp; Summary'!$D$6,Y105:BL105)</f>
        <v>0</v>
      </c>
      <c r="X105" s="90">
        <f t="shared" si="20"/>
        <v>0</v>
      </c>
      <c r="Y105" s="114">
        <f>$D105*IF(Y$29&gt;'Inputs &amp; Summary'!$D$5,0,IF(Y$29&gt;VLOOKUP($G105,Lists!$J$17:$K$21,2),IF($M105=Lists!$H$3,IF($K105&lt;1,(($S105/$K105)*((1+'Inputs &amp; Summary'!$D$7)^Y$29)),((INT(Y$29/$K105)-INT((Y$29-1)/$K105))*$S105*((1+'Inputs &amp; Summary'!$D$7)^Y$29))),(_xlfn.WEIBULL.DIST(Y$29,$L105,$K105,FALSE)*$S105*((1+'Inputs &amp; Summary'!$D$7)^Y$29))),IF($M105=Lists!$H$3,IF($K105&lt;1,((($R105*(1-$E105)+$Q105*(1-$F105))/$K105)*((1+'Inputs &amp; Summary'!$D$7)^Y$29)),((INT(Y$29/$K105)-INT((Y$29-1)/$K105))*($R105*(1-$E105)+$Q105*(1-$F105))*((1+'Inputs &amp; Summary'!$D$7)^Y$29))),((_xlfn.WEIBULL.DIST(Y$29,$L105,$K105,FALSE)*($R105*(1-$E105)+$Q105*(1-$F105))*((1+'Inputs &amp; Summary'!$D$7)^Y$29))))))</f>
        <v>0</v>
      </c>
      <c r="Z105" s="114">
        <f>$D105*IF(Z$29&gt;'Inputs &amp; Summary'!$D$5,0,IF(Z$29&gt;VLOOKUP($G105,Lists!$J$17:$K$21,2),IF($M105=Lists!$H$3,IF($K105&lt;1,(($S105/$K105)*((1+'Inputs &amp; Summary'!$D$7)^Z$29)),((INT(Z$29/$K105)-INT((Z$29-1)/$K105))*$S105*((1+'Inputs &amp; Summary'!$D$7)^Z$29))),(_xlfn.WEIBULL.DIST(Z$29,$L105,$K105,FALSE)*$S105*((1+'Inputs &amp; Summary'!$D$7)^Z$29))),IF($M105=Lists!$H$3,IF($K105&lt;1,((($R105*(1-$E105)+$Q105*(1-$F105))/$K105)*((1+'Inputs &amp; Summary'!$D$7)^Z$29)),((INT(Z$29/$K105)-INT((Z$29-1)/$K105))*($R105*(1-$E105)+$Q105*(1-$F105))*((1+'Inputs &amp; Summary'!$D$7)^Z$29))),((_xlfn.WEIBULL.DIST(Z$29,$L105,$K105,FALSE)*($R105*(1-$E105)+$Q105*(1-$F105))*((1+'Inputs &amp; Summary'!$D$7)^Z$29))))))</f>
        <v>0</v>
      </c>
      <c r="AA105" s="114">
        <f>$D105*IF(AA$29&gt;'Inputs &amp; Summary'!$D$5,0,IF(AA$29&gt;VLOOKUP($G105,Lists!$J$17:$K$21,2),IF($M105=Lists!$H$3,IF($K105&lt;1,(($S105/$K105)*((1+'Inputs &amp; Summary'!$D$7)^AA$29)),((INT(AA$29/$K105)-INT((AA$29-1)/$K105))*$S105*((1+'Inputs &amp; Summary'!$D$7)^AA$29))),(_xlfn.WEIBULL.DIST(AA$29,$L105,$K105,FALSE)*$S105*((1+'Inputs &amp; Summary'!$D$7)^AA$29))),IF($M105=Lists!$H$3,IF($K105&lt;1,((($R105*(1-$E105)+$Q105*(1-$F105))/$K105)*((1+'Inputs &amp; Summary'!$D$7)^AA$29)),((INT(AA$29/$K105)-INT((AA$29-1)/$K105))*($R105*(1-$E105)+$Q105*(1-$F105))*((1+'Inputs &amp; Summary'!$D$7)^AA$29))),((_xlfn.WEIBULL.DIST(AA$29,$L105,$K105,FALSE)*($R105*(1-$E105)+$Q105*(1-$F105))*((1+'Inputs &amp; Summary'!$D$7)^AA$29))))))</f>
        <v>0</v>
      </c>
      <c r="AB105" s="114">
        <f>$D105*IF(AB$29&gt;'Inputs &amp; Summary'!$D$5,0,IF(AB$29&gt;VLOOKUP($G105,Lists!$J$17:$K$21,2),IF($M105=Lists!$H$3,IF($K105&lt;1,(($S105/$K105)*((1+'Inputs &amp; Summary'!$D$7)^AB$29)),((INT(AB$29/$K105)-INT((AB$29-1)/$K105))*$S105*((1+'Inputs &amp; Summary'!$D$7)^AB$29))),(_xlfn.WEIBULL.DIST(AB$29,$L105,$K105,FALSE)*$S105*((1+'Inputs &amp; Summary'!$D$7)^AB$29))),IF($M105=Lists!$H$3,IF($K105&lt;1,((($R105*(1-$E105)+$Q105*(1-$F105))/$K105)*((1+'Inputs &amp; Summary'!$D$7)^AB$29)),((INT(AB$29/$K105)-INT((AB$29-1)/$K105))*($R105*(1-$E105)+$Q105*(1-$F105))*((1+'Inputs &amp; Summary'!$D$7)^AB$29))),((_xlfn.WEIBULL.DIST(AB$29,$L105,$K105,FALSE)*($R105*(1-$E105)+$Q105*(1-$F105))*((1+'Inputs &amp; Summary'!$D$7)^AB$29))))))</f>
        <v>0</v>
      </c>
      <c r="AC105" s="114">
        <f>$D105*IF(AC$29&gt;'Inputs &amp; Summary'!$D$5,0,IF(AC$29&gt;VLOOKUP($G105,Lists!$J$17:$K$21,2),IF($M105=Lists!$H$3,IF($K105&lt;1,(($S105/$K105)*((1+'Inputs &amp; Summary'!$D$7)^AC$29)),((INT(AC$29/$K105)-INT((AC$29-1)/$K105))*$S105*((1+'Inputs &amp; Summary'!$D$7)^AC$29))),(_xlfn.WEIBULL.DIST(AC$29,$L105,$K105,FALSE)*$S105*((1+'Inputs &amp; Summary'!$D$7)^AC$29))),IF($M105=Lists!$H$3,IF($K105&lt;1,((($R105*(1-$E105)+$Q105*(1-$F105))/$K105)*((1+'Inputs &amp; Summary'!$D$7)^AC$29)),((INT(AC$29/$K105)-INT((AC$29-1)/$K105))*($R105*(1-$E105)+$Q105*(1-$F105))*((1+'Inputs &amp; Summary'!$D$7)^AC$29))),((_xlfn.WEIBULL.DIST(AC$29,$L105,$K105,FALSE)*($R105*(1-$E105)+$Q105*(1-$F105))*((1+'Inputs &amp; Summary'!$D$7)^AC$29))))))</f>
        <v>0</v>
      </c>
      <c r="AD105" s="114">
        <f>$D105*IF(AD$29&gt;'Inputs &amp; Summary'!$D$5,0,IF(AD$29&gt;VLOOKUP($G105,Lists!$J$17:$K$21,2),IF($M105=Lists!$H$3,IF($K105&lt;1,(($S105/$K105)*((1+'Inputs &amp; Summary'!$D$7)^AD$29)),((INT(AD$29/$K105)-INT((AD$29-1)/$K105))*$S105*((1+'Inputs &amp; Summary'!$D$7)^AD$29))),(_xlfn.WEIBULL.DIST(AD$29,$L105,$K105,FALSE)*$S105*((1+'Inputs &amp; Summary'!$D$7)^AD$29))),IF($M105=Lists!$H$3,IF($K105&lt;1,((($R105*(1-$E105)+$Q105*(1-$F105))/$K105)*((1+'Inputs &amp; Summary'!$D$7)^AD$29)),((INT(AD$29/$K105)-INT((AD$29-1)/$K105))*($R105*(1-$E105)+$Q105*(1-$F105))*((1+'Inputs &amp; Summary'!$D$7)^AD$29))),((_xlfn.WEIBULL.DIST(AD$29,$L105,$K105,FALSE)*($R105*(1-$E105)+$Q105*(1-$F105))*((1+'Inputs &amp; Summary'!$D$7)^AD$29))))))</f>
        <v>0</v>
      </c>
      <c r="AE105" s="114">
        <f>$D105*IF(AE$29&gt;'Inputs &amp; Summary'!$D$5,0,IF(AE$29&gt;VLOOKUP($G105,Lists!$J$17:$K$21,2),IF($M105=Lists!$H$3,IF($K105&lt;1,(($S105/$K105)*((1+'Inputs &amp; Summary'!$D$7)^AE$29)),((INT(AE$29/$K105)-INT((AE$29-1)/$K105))*$S105*((1+'Inputs &amp; Summary'!$D$7)^AE$29))),(_xlfn.WEIBULL.DIST(AE$29,$L105,$K105,FALSE)*$S105*((1+'Inputs &amp; Summary'!$D$7)^AE$29))),IF($M105=Lists!$H$3,IF($K105&lt;1,((($R105*(1-$E105)+$Q105*(1-$F105))/$K105)*((1+'Inputs &amp; Summary'!$D$7)^AE$29)),((INT(AE$29/$K105)-INT((AE$29-1)/$K105))*($R105*(1-$E105)+$Q105*(1-$F105))*((1+'Inputs &amp; Summary'!$D$7)^AE$29))),((_xlfn.WEIBULL.DIST(AE$29,$L105,$K105,FALSE)*($R105*(1-$E105)+$Q105*(1-$F105))*((1+'Inputs &amp; Summary'!$D$7)^AE$29))))))</f>
        <v>0</v>
      </c>
      <c r="AF105" s="114">
        <f>$D105*IF(AF$29&gt;'Inputs &amp; Summary'!$D$5,0,IF(AF$29&gt;VLOOKUP($G105,Lists!$J$17:$K$21,2),IF($M105=Lists!$H$3,IF($K105&lt;1,(($S105/$K105)*((1+'Inputs &amp; Summary'!$D$7)^AF$29)),((INT(AF$29/$K105)-INT((AF$29-1)/$K105))*$S105*((1+'Inputs &amp; Summary'!$D$7)^AF$29))),(_xlfn.WEIBULL.DIST(AF$29,$L105,$K105,FALSE)*$S105*((1+'Inputs &amp; Summary'!$D$7)^AF$29))),IF($M105=Lists!$H$3,IF($K105&lt;1,((($R105*(1-$E105)+$Q105*(1-$F105))/$K105)*((1+'Inputs &amp; Summary'!$D$7)^AF$29)),((INT(AF$29/$K105)-INT((AF$29-1)/$K105))*($R105*(1-$E105)+$Q105*(1-$F105))*((1+'Inputs &amp; Summary'!$D$7)^AF$29))),((_xlfn.WEIBULL.DIST(AF$29,$L105,$K105,FALSE)*($R105*(1-$E105)+$Q105*(1-$F105))*((1+'Inputs &amp; Summary'!$D$7)^AF$29))))))</f>
        <v>0</v>
      </c>
      <c r="AG105" s="114">
        <f>$D105*IF(AG$29&gt;'Inputs &amp; Summary'!$D$5,0,IF(AG$29&gt;VLOOKUP($G105,Lists!$J$17:$K$21,2),IF($M105=Lists!$H$3,IF($K105&lt;1,(($S105/$K105)*((1+'Inputs &amp; Summary'!$D$7)^AG$29)),((INT(AG$29/$K105)-INT((AG$29-1)/$K105))*$S105*((1+'Inputs &amp; Summary'!$D$7)^AG$29))),(_xlfn.WEIBULL.DIST(AG$29,$L105,$K105,FALSE)*$S105*((1+'Inputs &amp; Summary'!$D$7)^AG$29))),IF($M105=Lists!$H$3,IF($K105&lt;1,((($R105*(1-$E105)+$Q105*(1-$F105))/$K105)*((1+'Inputs &amp; Summary'!$D$7)^AG$29)),((INT(AG$29/$K105)-INT((AG$29-1)/$K105))*($R105*(1-$E105)+$Q105*(1-$F105))*((1+'Inputs &amp; Summary'!$D$7)^AG$29))),((_xlfn.WEIBULL.DIST(AG$29,$L105,$K105,FALSE)*($R105*(1-$E105)+$Q105*(1-$F105))*((1+'Inputs &amp; Summary'!$D$7)^AG$29))))))</f>
        <v>0</v>
      </c>
      <c r="AH105" s="114">
        <f>$D105*IF(AH$29&gt;'Inputs &amp; Summary'!$D$5,0,IF(AH$29&gt;VLOOKUP($G105,Lists!$J$17:$K$21,2),IF($M105=Lists!$H$3,IF($K105&lt;1,(($S105/$K105)*((1+'Inputs &amp; Summary'!$D$7)^AH$29)),((INT(AH$29/$K105)-INT((AH$29-1)/$K105))*$S105*((1+'Inputs &amp; Summary'!$D$7)^AH$29))),(_xlfn.WEIBULL.DIST(AH$29,$L105,$K105,FALSE)*$S105*((1+'Inputs &amp; Summary'!$D$7)^AH$29))),IF($M105=Lists!$H$3,IF($K105&lt;1,((($R105*(1-$E105)+$Q105*(1-$F105))/$K105)*((1+'Inputs &amp; Summary'!$D$7)^AH$29)),((INT(AH$29/$K105)-INT((AH$29-1)/$K105))*($R105*(1-$E105)+$Q105*(1-$F105))*((1+'Inputs &amp; Summary'!$D$7)^AH$29))),((_xlfn.WEIBULL.DIST(AH$29,$L105,$K105,FALSE)*($R105*(1-$E105)+$Q105*(1-$F105))*((1+'Inputs &amp; Summary'!$D$7)^AH$29))))))</f>
        <v>0</v>
      </c>
      <c r="AI105" s="114">
        <f>$D105*IF(AI$29&gt;'Inputs &amp; Summary'!$D$5,0,IF(AI$29&gt;VLOOKUP($G105,Lists!$J$17:$K$21,2),IF($M105=Lists!$H$3,IF($K105&lt;1,(($S105/$K105)*((1+'Inputs &amp; Summary'!$D$7)^AI$29)),((INT(AI$29/$K105)-INT((AI$29-1)/$K105))*$S105*((1+'Inputs &amp; Summary'!$D$7)^AI$29))),(_xlfn.WEIBULL.DIST(AI$29,$L105,$K105,FALSE)*$S105*((1+'Inputs &amp; Summary'!$D$7)^AI$29))),IF($M105=Lists!$H$3,IF($K105&lt;1,((($R105*(1-$E105)+$Q105*(1-$F105))/$K105)*((1+'Inputs &amp; Summary'!$D$7)^AI$29)),((INT(AI$29/$K105)-INT((AI$29-1)/$K105))*($R105*(1-$E105)+$Q105*(1-$F105))*((1+'Inputs &amp; Summary'!$D$7)^AI$29))),((_xlfn.WEIBULL.DIST(AI$29,$L105,$K105,FALSE)*($R105*(1-$E105)+$Q105*(1-$F105))*((1+'Inputs &amp; Summary'!$D$7)^AI$29))))))</f>
        <v>0</v>
      </c>
      <c r="AJ105" s="114">
        <f>$D105*IF(AJ$29&gt;'Inputs &amp; Summary'!$D$5,0,IF(AJ$29&gt;VLOOKUP($G105,Lists!$J$17:$K$21,2),IF($M105=Lists!$H$3,IF($K105&lt;1,(($S105/$K105)*((1+'Inputs &amp; Summary'!$D$7)^AJ$29)),((INT(AJ$29/$K105)-INT((AJ$29-1)/$K105))*$S105*((1+'Inputs &amp; Summary'!$D$7)^AJ$29))),(_xlfn.WEIBULL.DIST(AJ$29,$L105,$K105,FALSE)*$S105*((1+'Inputs &amp; Summary'!$D$7)^AJ$29))),IF($M105=Lists!$H$3,IF($K105&lt;1,((($R105*(1-$E105)+$Q105*(1-$F105))/$K105)*((1+'Inputs &amp; Summary'!$D$7)^AJ$29)),((INT(AJ$29/$K105)-INT((AJ$29-1)/$K105))*($R105*(1-$E105)+$Q105*(1-$F105))*((1+'Inputs &amp; Summary'!$D$7)^AJ$29))),((_xlfn.WEIBULL.DIST(AJ$29,$L105,$K105,FALSE)*($R105*(1-$E105)+$Q105*(1-$F105))*((1+'Inputs &amp; Summary'!$D$7)^AJ$29))))))</f>
        <v>0</v>
      </c>
      <c r="AK105" s="114">
        <f>$D105*IF(AK$29&gt;'Inputs &amp; Summary'!$D$5,0,IF(AK$29&gt;VLOOKUP($G105,Lists!$J$17:$K$21,2),IF($M105=Lists!$H$3,IF($K105&lt;1,(($S105/$K105)*((1+'Inputs &amp; Summary'!$D$7)^AK$29)),((INT(AK$29/$K105)-INT((AK$29-1)/$K105))*$S105*((1+'Inputs &amp; Summary'!$D$7)^AK$29))),(_xlfn.WEIBULL.DIST(AK$29,$L105,$K105,FALSE)*$S105*((1+'Inputs &amp; Summary'!$D$7)^AK$29))),IF($M105=Lists!$H$3,IF($K105&lt;1,((($R105*(1-$E105)+$Q105*(1-$F105))/$K105)*((1+'Inputs &amp; Summary'!$D$7)^AK$29)),((INT(AK$29/$K105)-INT((AK$29-1)/$K105))*($R105*(1-$E105)+$Q105*(1-$F105))*((1+'Inputs &amp; Summary'!$D$7)^AK$29))),((_xlfn.WEIBULL.DIST(AK$29,$L105,$K105,FALSE)*($R105*(1-$E105)+$Q105*(1-$F105))*((1+'Inputs &amp; Summary'!$D$7)^AK$29))))))</f>
        <v>0</v>
      </c>
      <c r="AL105" s="114">
        <f>$D105*IF(AL$29&gt;'Inputs &amp; Summary'!$D$5,0,IF(AL$29&gt;VLOOKUP($G105,Lists!$J$17:$K$21,2),IF($M105=Lists!$H$3,IF($K105&lt;1,(($S105/$K105)*((1+'Inputs &amp; Summary'!$D$7)^AL$29)),((INT(AL$29/$K105)-INT((AL$29-1)/$K105))*$S105*((1+'Inputs &amp; Summary'!$D$7)^AL$29))),(_xlfn.WEIBULL.DIST(AL$29,$L105,$K105,FALSE)*$S105*((1+'Inputs &amp; Summary'!$D$7)^AL$29))),IF($M105=Lists!$H$3,IF($K105&lt;1,((($R105*(1-$E105)+$Q105*(1-$F105))/$K105)*((1+'Inputs &amp; Summary'!$D$7)^AL$29)),((INT(AL$29/$K105)-INT((AL$29-1)/$K105))*($R105*(1-$E105)+$Q105*(1-$F105))*((1+'Inputs &amp; Summary'!$D$7)^AL$29))),((_xlfn.WEIBULL.DIST(AL$29,$L105,$K105,FALSE)*($R105*(1-$E105)+$Q105*(1-$F105))*((1+'Inputs &amp; Summary'!$D$7)^AL$29))))))</f>
        <v>0</v>
      </c>
      <c r="AM105" s="114">
        <f>$D105*IF(AM$29&gt;'Inputs &amp; Summary'!$D$5,0,IF(AM$29&gt;VLOOKUP($G105,Lists!$J$17:$K$21,2),IF($M105=Lists!$H$3,IF($K105&lt;1,(($S105/$K105)*((1+'Inputs &amp; Summary'!$D$7)^AM$29)),((INT(AM$29/$K105)-INT((AM$29-1)/$K105))*$S105*((1+'Inputs &amp; Summary'!$D$7)^AM$29))),(_xlfn.WEIBULL.DIST(AM$29,$L105,$K105,FALSE)*$S105*((1+'Inputs &amp; Summary'!$D$7)^AM$29))),IF($M105=Lists!$H$3,IF($K105&lt;1,((($R105*(1-$E105)+$Q105*(1-$F105))/$K105)*((1+'Inputs &amp; Summary'!$D$7)^AM$29)),((INT(AM$29/$K105)-INT((AM$29-1)/$K105))*($R105*(1-$E105)+$Q105*(1-$F105))*((1+'Inputs &amp; Summary'!$D$7)^AM$29))),((_xlfn.WEIBULL.DIST(AM$29,$L105,$K105,FALSE)*($R105*(1-$E105)+$Q105*(1-$F105))*((1+'Inputs &amp; Summary'!$D$7)^AM$29))))))</f>
        <v>0</v>
      </c>
      <c r="AN105" s="114">
        <f>$D105*IF(AN$29&gt;'Inputs &amp; Summary'!$D$5,0,IF(AN$29&gt;VLOOKUP($G105,Lists!$J$17:$K$21,2),IF($M105=Lists!$H$3,IF($K105&lt;1,(($S105/$K105)*((1+'Inputs &amp; Summary'!$D$7)^AN$29)),((INT(AN$29/$K105)-INT((AN$29-1)/$K105))*$S105*((1+'Inputs &amp; Summary'!$D$7)^AN$29))),(_xlfn.WEIBULL.DIST(AN$29,$L105,$K105,FALSE)*$S105*((1+'Inputs &amp; Summary'!$D$7)^AN$29))),IF($M105=Lists!$H$3,IF($K105&lt;1,((($R105*(1-$E105)+$Q105*(1-$F105))/$K105)*((1+'Inputs &amp; Summary'!$D$7)^AN$29)),((INT(AN$29/$K105)-INT((AN$29-1)/$K105))*($R105*(1-$E105)+$Q105*(1-$F105))*((1+'Inputs &amp; Summary'!$D$7)^AN$29))),((_xlfn.WEIBULL.DIST(AN$29,$L105,$K105,FALSE)*($R105*(1-$E105)+$Q105*(1-$F105))*((1+'Inputs &amp; Summary'!$D$7)^AN$29))))))</f>
        <v>0</v>
      </c>
      <c r="AO105" s="114">
        <f>$D105*IF(AO$29&gt;'Inputs &amp; Summary'!$D$5,0,IF(AO$29&gt;VLOOKUP($G105,Lists!$J$17:$K$21,2),IF($M105=Lists!$H$3,IF($K105&lt;1,(($S105/$K105)*((1+'Inputs &amp; Summary'!$D$7)^AO$29)),((INT(AO$29/$K105)-INT((AO$29-1)/$K105))*$S105*((1+'Inputs &amp; Summary'!$D$7)^AO$29))),(_xlfn.WEIBULL.DIST(AO$29,$L105,$K105,FALSE)*$S105*((1+'Inputs &amp; Summary'!$D$7)^AO$29))),IF($M105=Lists!$H$3,IF($K105&lt;1,((($R105*(1-$E105)+$Q105*(1-$F105))/$K105)*((1+'Inputs &amp; Summary'!$D$7)^AO$29)),((INT(AO$29/$K105)-INT((AO$29-1)/$K105))*($R105*(1-$E105)+$Q105*(1-$F105))*((1+'Inputs &amp; Summary'!$D$7)^AO$29))),((_xlfn.WEIBULL.DIST(AO$29,$L105,$K105,FALSE)*($R105*(1-$E105)+$Q105*(1-$F105))*((1+'Inputs &amp; Summary'!$D$7)^AO$29))))))</f>
        <v>0</v>
      </c>
      <c r="AP105" s="114">
        <f>$D105*IF(AP$29&gt;'Inputs &amp; Summary'!$D$5,0,IF(AP$29&gt;VLOOKUP($G105,Lists!$J$17:$K$21,2),IF($M105=Lists!$H$3,IF($K105&lt;1,(($S105/$K105)*((1+'Inputs &amp; Summary'!$D$7)^AP$29)),((INT(AP$29/$K105)-INT((AP$29-1)/$K105))*$S105*((1+'Inputs &amp; Summary'!$D$7)^AP$29))),(_xlfn.WEIBULL.DIST(AP$29,$L105,$K105,FALSE)*$S105*((1+'Inputs &amp; Summary'!$D$7)^AP$29))),IF($M105=Lists!$H$3,IF($K105&lt;1,((($R105*(1-$E105)+$Q105*(1-$F105))/$K105)*((1+'Inputs &amp; Summary'!$D$7)^AP$29)),((INT(AP$29/$K105)-INT((AP$29-1)/$K105))*($R105*(1-$E105)+$Q105*(1-$F105))*((1+'Inputs &amp; Summary'!$D$7)^AP$29))),((_xlfn.WEIBULL.DIST(AP$29,$L105,$K105,FALSE)*($R105*(1-$E105)+$Q105*(1-$F105))*((1+'Inputs &amp; Summary'!$D$7)^AP$29))))))</f>
        <v>0</v>
      </c>
      <c r="AQ105" s="114">
        <f>$D105*IF(AQ$29&gt;'Inputs &amp; Summary'!$D$5,0,IF(AQ$29&gt;VLOOKUP($G105,Lists!$J$17:$K$21,2),IF($M105=Lists!$H$3,IF($K105&lt;1,(($S105/$K105)*((1+'Inputs &amp; Summary'!$D$7)^AQ$29)),((INT(AQ$29/$K105)-INT((AQ$29-1)/$K105))*$S105*((1+'Inputs &amp; Summary'!$D$7)^AQ$29))),(_xlfn.WEIBULL.DIST(AQ$29,$L105,$K105,FALSE)*$S105*((1+'Inputs &amp; Summary'!$D$7)^AQ$29))),IF($M105=Lists!$H$3,IF($K105&lt;1,((($R105*(1-$E105)+$Q105*(1-$F105))/$K105)*((1+'Inputs &amp; Summary'!$D$7)^AQ$29)),((INT(AQ$29/$K105)-INT((AQ$29-1)/$K105))*($R105*(1-$E105)+$Q105*(1-$F105))*((1+'Inputs &amp; Summary'!$D$7)^AQ$29))),((_xlfn.WEIBULL.DIST(AQ$29,$L105,$K105,FALSE)*($R105*(1-$E105)+$Q105*(1-$F105))*((1+'Inputs &amp; Summary'!$D$7)^AQ$29))))))</f>
        <v>0</v>
      </c>
      <c r="AR105" s="114">
        <f>$D105*IF(AR$29&gt;'Inputs &amp; Summary'!$D$5,0,IF(AR$29&gt;VLOOKUP($G105,Lists!$J$17:$K$21,2),IF($M105=Lists!$H$3,IF($K105&lt;1,(($S105/$K105)*((1+'Inputs &amp; Summary'!$D$7)^AR$29)),((INT(AR$29/$K105)-INT((AR$29-1)/$K105))*$S105*((1+'Inputs &amp; Summary'!$D$7)^AR$29))),(_xlfn.WEIBULL.DIST(AR$29,$L105,$K105,FALSE)*$S105*((1+'Inputs &amp; Summary'!$D$7)^AR$29))),IF($M105=Lists!$H$3,IF($K105&lt;1,((($R105*(1-$E105)+$Q105*(1-$F105))/$K105)*((1+'Inputs &amp; Summary'!$D$7)^AR$29)),((INT(AR$29/$K105)-INT((AR$29-1)/$K105))*($R105*(1-$E105)+$Q105*(1-$F105))*((1+'Inputs &amp; Summary'!$D$7)^AR$29))),((_xlfn.WEIBULL.DIST(AR$29,$L105,$K105,FALSE)*($R105*(1-$E105)+$Q105*(1-$F105))*((1+'Inputs &amp; Summary'!$D$7)^AR$29))))))</f>
        <v>0</v>
      </c>
      <c r="AS105" s="114">
        <f>$D105*IF(AS$29&gt;'Inputs &amp; Summary'!$D$5,0,IF(AS$29&gt;VLOOKUP($G105,Lists!$J$17:$K$21,2),IF($M105=Lists!$H$3,IF($K105&lt;1,(($S105/$K105)*((1+'Inputs &amp; Summary'!$D$7)^AS$29)),((INT(AS$29/$K105)-INT((AS$29-1)/$K105))*$S105*((1+'Inputs &amp; Summary'!$D$7)^AS$29))),(_xlfn.WEIBULL.DIST(AS$29,$L105,$K105,FALSE)*$S105*((1+'Inputs &amp; Summary'!$D$7)^AS$29))),IF($M105=Lists!$H$3,IF($K105&lt;1,((($R105*(1-$E105)+$Q105*(1-$F105))/$K105)*((1+'Inputs &amp; Summary'!$D$7)^AS$29)),((INT(AS$29/$K105)-INT((AS$29-1)/$K105))*($R105*(1-$E105)+$Q105*(1-$F105))*((1+'Inputs &amp; Summary'!$D$7)^AS$29))),((_xlfn.WEIBULL.DIST(AS$29,$L105,$K105,FALSE)*($R105*(1-$E105)+$Q105*(1-$F105))*((1+'Inputs &amp; Summary'!$D$7)^AS$29))))))</f>
        <v>0</v>
      </c>
      <c r="AT105" s="114">
        <f>$D105*IF(AT$29&gt;'Inputs &amp; Summary'!$D$5,0,IF(AT$29&gt;VLOOKUP($G105,Lists!$J$17:$K$21,2),IF($M105=Lists!$H$3,IF($K105&lt;1,(($S105/$K105)*((1+'Inputs &amp; Summary'!$D$7)^AT$29)),((INT(AT$29/$K105)-INT((AT$29-1)/$K105))*$S105*((1+'Inputs &amp; Summary'!$D$7)^AT$29))),(_xlfn.WEIBULL.DIST(AT$29,$L105,$K105,FALSE)*$S105*((1+'Inputs &amp; Summary'!$D$7)^AT$29))),IF($M105=Lists!$H$3,IF($K105&lt;1,((($R105*(1-$E105)+$Q105*(1-$F105))/$K105)*((1+'Inputs &amp; Summary'!$D$7)^AT$29)),((INT(AT$29/$K105)-INT((AT$29-1)/$K105))*($R105*(1-$E105)+$Q105*(1-$F105))*((1+'Inputs &amp; Summary'!$D$7)^AT$29))),((_xlfn.WEIBULL.DIST(AT$29,$L105,$K105,FALSE)*($R105*(1-$E105)+$Q105*(1-$F105))*((1+'Inputs &amp; Summary'!$D$7)^AT$29))))))</f>
        <v>0</v>
      </c>
      <c r="AU105" s="114">
        <f>$D105*IF(AU$29&gt;'Inputs &amp; Summary'!$D$5,0,IF(AU$29&gt;VLOOKUP($G105,Lists!$J$17:$K$21,2),IF($M105=Lists!$H$3,IF($K105&lt;1,(($S105/$K105)*((1+'Inputs &amp; Summary'!$D$7)^AU$29)),((INT(AU$29/$K105)-INT((AU$29-1)/$K105))*$S105*((1+'Inputs &amp; Summary'!$D$7)^AU$29))),(_xlfn.WEIBULL.DIST(AU$29,$L105,$K105,FALSE)*$S105*((1+'Inputs &amp; Summary'!$D$7)^AU$29))),IF($M105=Lists!$H$3,IF($K105&lt;1,((($R105*(1-$E105)+$Q105*(1-$F105))/$K105)*((1+'Inputs &amp; Summary'!$D$7)^AU$29)),((INT(AU$29/$K105)-INT((AU$29-1)/$K105))*($R105*(1-$E105)+$Q105*(1-$F105))*((1+'Inputs &amp; Summary'!$D$7)^AU$29))),((_xlfn.WEIBULL.DIST(AU$29,$L105,$K105,FALSE)*($R105*(1-$E105)+$Q105*(1-$F105))*((1+'Inputs &amp; Summary'!$D$7)^AU$29))))))</f>
        <v>0</v>
      </c>
      <c r="AV105" s="114">
        <f>$D105*IF(AV$29&gt;'Inputs &amp; Summary'!$D$5,0,IF(AV$29&gt;VLOOKUP($G105,Lists!$J$17:$K$21,2),IF($M105=Lists!$H$3,IF($K105&lt;1,(($S105/$K105)*((1+'Inputs &amp; Summary'!$D$7)^AV$29)),((INT(AV$29/$K105)-INT((AV$29-1)/$K105))*$S105*((1+'Inputs &amp; Summary'!$D$7)^AV$29))),(_xlfn.WEIBULL.DIST(AV$29,$L105,$K105,FALSE)*$S105*((1+'Inputs &amp; Summary'!$D$7)^AV$29))),IF($M105=Lists!$H$3,IF($K105&lt;1,((($R105*(1-$E105)+$Q105*(1-$F105))/$K105)*((1+'Inputs &amp; Summary'!$D$7)^AV$29)),((INT(AV$29/$K105)-INT((AV$29-1)/$K105))*($R105*(1-$E105)+$Q105*(1-$F105))*((1+'Inputs &amp; Summary'!$D$7)^AV$29))),((_xlfn.WEIBULL.DIST(AV$29,$L105,$K105,FALSE)*($R105*(1-$E105)+$Q105*(1-$F105))*((1+'Inputs &amp; Summary'!$D$7)^AV$29))))))</f>
        <v>0</v>
      </c>
      <c r="AW105" s="114">
        <f>$D105*IF(AW$29&gt;'Inputs &amp; Summary'!$D$5,0,IF(AW$29&gt;VLOOKUP($G105,Lists!$J$17:$K$21,2),IF($M105=Lists!$H$3,IF($K105&lt;1,(($S105/$K105)*((1+'Inputs &amp; Summary'!$D$7)^AW$29)),((INT(AW$29/$K105)-INT((AW$29-1)/$K105))*$S105*((1+'Inputs &amp; Summary'!$D$7)^AW$29))),(_xlfn.WEIBULL.DIST(AW$29,$L105,$K105,FALSE)*$S105*((1+'Inputs &amp; Summary'!$D$7)^AW$29))),IF($M105=Lists!$H$3,IF($K105&lt;1,((($R105*(1-$E105)+$Q105*(1-$F105))/$K105)*((1+'Inputs &amp; Summary'!$D$7)^AW$29)),((INT(AW$29/$K105)-INT((AW$29-1)/$K105))*($R105*(1-$E105)+$Q105*(1-$F105))*((1+'Inputs &amp; Summary'!$D$7)^AW$29))),((_xlfn.WEIBULL.DIST(AW$29,$L105,$K105,FALSE)*($R105*(1-$E105)+$Q105*(1-$F105))*((1+'Inputs &amp; Summary'!$D$7)^AW$29))))))</f>
        <v>0</v>
      </c>
      <c r="AX105" s="114">
        <f>$D105*IF(AX$29&gt;'Inputs &amp; Summary'!$D$5,0,IF(AX$29&gt;VLOOKUP($G105,Lists!$J$17:$K$21,2),IF($M105=Lists!$H$3,IF($K105&lt;1,(($S105/$K105)*((1+'Inputs &amp; Summary'!$D$7)^AX$29)),((INT(AX$29/$K105)-INT((AX$29-1)/$K105))*$S105*((1+'Inputs &amp; Summary'!$D$7)^AX$29))),(_xlfn.WEIBULL.DIST(AX$29,$L105,$K105,FALSE)*$S105*((1+'Inputs &amp; Summary'!$D$7)^AX$29))),IF($M105=Lists!$H$3,IF($K105&lt;1,((($R105*(1-$E105)+$Q105*(1-$F105))/$K105)*((1+'Inputs &amp; Summary'!$D$7)^AX$29)),((INT(AX$29/$K105)-INT((AX$29-1)/$K105))*($R105*(1-$E105)+$Q105*(1-$F105))*((1+'Inputs &amp; Summary'!$D$7)^AX$29))),((_xlfn.WEIBULL.DIST(AX$29,$L105,$K105,FALSE)*($R105*(1-$E105)+$Q105*(1-$F105))*((1+'Inputs &amp; Summary'!$D$7)^AX$29))))))</f>
        <v>0</v>
      </c>
      <c r="AY105" s="114">
        <f>$D105*IF(AY$29&gt;'Inputs &amp; Summary'!$D$5,0,IF(AY$29&gt;VLOOKUP($G105,Lists!$J$17:$K$21,2),IF($M105=Lists!$H$3,IF($K105&lt;1,(($S105/$K105)*((1+'Inputs &amp; Summary'!$D$7)^AY$29)),((INT(AY$29/$K105)-INT((AY$29-1)/$K105))*$S105*((1+'Inputs &amp; Summary'!$D$7)^AY$29))),(_xlfn.WEIBULL.DIST(AY$29,$L105,$K105,FALSE)*$S105*((1+'Inputs &amp; Summary'!$D$7)^AY$29))),IF($M105=Lists!$H$3,IF($K105&lt;1,((($R105*(1-$E105)+$Q105*(1-$F105))/$K105)*((1+'Inputs &amp; Summary'!$D$7)^AY$29)),((INT(AY$29/$K105)-INT((AY$29-1)/$K105))*($R105*(1-$E105)+$Q105*(1-$F105))*((1+'Inputs &amp; Summary'!$D$7)^AY$29))),((_xlfn.WEIBULL.DIST(AY$29,$L105,$K105,FALSE)*($R105*(1-$E105)+$Q105*(1-$F105))*((1+'Inputs &amp; Summary'!$D$7)^AY$29))))))</f>
        <v>0</v>
      </c>
      <c r="AZ105" s="114">
        <f>$D105*IF(AZ$29&gt;'Inputs &amp; Summary'!$D$5,0,IF(AZ$29&gt;VLOOKUP($G105,Lists!$J$17:$K$21,2),IF($M105=Lists!$H$3,IF($K105&lt;1,(($S105/$K105)*((1+'Inputs &amp; Summary'!$D$7)^AZ$29)),((INT(AZ$29/$K105)-INT((AZ$29-1)/$K105))*$S105*((1+'Inputs &amp; Summary'!$D$7)^AZ$29))),(_xlfn.WEIBULL.DIST(AZ$29,$L105,$K105,FALSE)*$S105*((1+'Inputs &amp; Summary'!$D$7)^AZ$29))),IF($M105=Lists!$H$3,IF($K105&lt;1,((($R105*(1-$E105)+$Q105*(1-$F105))/$K105)*((1+'Inputs &amp; Summary'!$D$7)^AZ$29)),((INT(AZ$29/$K105)-INT((AZ$29-1)/$K105))*($R105*(1-$E105)+$Q105*(1-$F105))*((1+'Inputs &amp; Summary'!$D$7)^AZ$29))),((_xlfn.WEIBULL.DIST(AZ$29,$L105,$K105,FALSE)*($R105*(1-$E105)+$Q105*(1-$F105))*((1+'Inputs &amp; Summary'!$D$7)^AZ$29))))))</f>
        <v>0</v>
      </c>
      <c r="BA105" s="114">
        <f>$D105*IF(BA$29&gt;'Inputs &amp; Summary'!$D$5,0,IF(BA$29&gt;VLOOKUP($G105,Lists!$J$17:$K$21,2),IF($M105=Lists!$H$3,IF($K105&lt;1,(($S105/$K105)*((1+'Inputs &amp; Summary'!$D$7)^BA$29)),((INT(BA$29/$K105)-INT((BA$29-1)/$K105))*$S105*((1+'Inputs &amp; Summary'!$D$7)^BA$29))),(_xlfn.WEIBULL.DIST(BA$29,$L105,$K105,FALSE)*$S105*((1+'Inputs &amp; Summary'!$D$7)^BA$29))),IF($M105=Lists!$H$3,IF($K105&lt;1,((($R105*(1-$E105)+$Q105*(1-$F105))/$K105)*((1+'Inputs &amp; Summary'!$D$7)^BA$29)),((INT(BA$29/$K105)-INT((BA$29-1)/$K105))*($R105*(1-$E105)+$Q105*(1-$F105))*((1+'Inputs &amp; Summary'!$D$7)^BA$29))),((_xlfn.WEIBULL.DIST(BA$29,$L105,$K105,FALSE)*($R105*(1-$E105)+$Q105*(1-$F105))*((1+'Inputs &amp; Summary'!$D$7)^BA$29))))))</f>
        <v>0</v>
      </c>
      <c r="BB105" s="114">
        <f>$D105*IF(BB$29&gt;'Inputs &amp; Summary'!$D$5,0,IF(BB$29&gt;VLOOKUP($G105,Lists!$J$17:$K$21,2),IF($M105=Lists!$H$3,IF($K105&lt;1,(($S105/$K105)*((1+'Inputs &amp; Summary'!$D$7)^BB$29)),((INT(BB$29/$K105)-INT((BB$29-1)/$K105))*$S105*((1+'Inputs &amp; Summary'!$D$7)^BB$29))),(_xlfn.WEIBULL.DIST(BB$29,$L105,$K105,FALSE)*$S105*((1+'Inputs &amp; Summary'!$D$7)^BB$29))),IF($M105=Lists!$H$3,IF($K105&lt;1,((($R105*(1-$E105)+$Q105*(1-$F105))/$K105)*((1+'Inputs &amp; Summary'!$D$7)^BB$29)),((INT(BB$29/$K105)-INT((BB$29-1)/$K105))*($R105*(1-$E105)+$Q105*(1-$F105))*((1+'Inputs &amp; Summary'!$D$7)^BB$29))),((_xlfn.WEIBULL.DIST(BB$29,$L105,$K105,FALSE)*($R105*(1-$E105)+$Q105*(1-$F105))*((1+'Inputs &amp; Summary'!$D$7)^BB$29))))))</f>
        <v>0</v>
      </c>
      <c r="BC105" s="114">
        <f>$D105*IF(BC$29&gt;'Inputs &amp; Summary'!$D$5,0,IF(BC$29&gt;VLOOKUP($G105,Lists!$J$17:$K$21,2),IF($M105=Lists!$H$3,IF($K105&lt;1,(($S105/$K105)*((1+'Inputs &amp; Summary'!$D$7)^BC$29)),((INT(BC$29/$K105)-INT((BC$29-1)/$K105))*$S105*((1+'Inputs &amp; Summary'!$D$7)^BC$29))),(_xlfn.WEIBULL.DIST(BC$29,$L105,$K105,FALSE)*$S105*((1+'Inputs &amp; Summary'!$D$7)^BC$29))),IF($M105=Lists!$H$3,IF($K105&lt;1,((($R105*(1-$E105)+$Q105*(1-$F105))/$K105)*((1+'Inputs &amp; Summary'!$D$7)^BC$29)),((INT(BC$29/$K105)-INT((BC$29-1)/$K105))*($R105*(1-$E105)+$Q105*(1-$F105))*((1+'Inputs &amp; Summary'!$D$7)^BC$29))),((_xlfn.WEIBULL.DIST(BC$29,$L105,$K105,FALSE)*($R105*(1-$E105)+$Q105*(1-$F105))*((1+'Inputs &amp; Summary'!$D$7)^BC$29))))))</f>
        <v>0</v>
      </c>
      <c r="BD105" s="114">
        <f>$D105*IF(BD$29&gt;'Inputs &amp; Summary'!$D$5,0,IF(BD$29&gt;VLOOKUP($G105,Lists!$J$17:$K$21,2),IF($M105=Lists!$H$3,IF($K105&lt;1,(($S105/$K105)*((1+'Inputs &amp; Summary'!$D$7)^BD$29)),((INT(BD$29/$K105)-INT((BD$29-1)/$K105))*$S105*((1+'Inputs &amp; Summary'!$D$7)^BD$29))),(_xlfn.WEIBULL.DIST(BD$29,$L105,$K105,FALSE)*$S105*((1+'Inputs &amp; Summary'!$D$7)^BD$29))),IF($M105=Lists!$H$3,IF($K105&lt;1,((($R105*(1-$E105)+$Q105*(1-$F105))/$K105)*((1+'Inputs &amp; Summary'!$D$7)^BD$29)),((INT(BD$29/$K105)-INT((BD$29-1)/$K105))*($R105*(1-$E105)+$Q105*(1-$F105))*((1+'Inputs &amp; Summary'!$D$7)^BD$29))),((_xlfn.WEIBULL.DIST(BD$29,$L105,$K105,FALSE)*($R105*(1-$E105)+$Q105*(1-$F105))*((1+'Inputs &amp; Summary'!$D$7)^BD$29))))))</f>
        <v>0</v>
      </c>
      <c r="BE105" s="114">
        <f>$D105*IF(BE$29&gt;'Inputs &amp; Summary'!$D$5,0,IF(BE$29&gt;VLOOKUP($G105,Lists!$J$17:$K$21,2),IF($M105=Lists!$H$3,IF($K105&lt;1,(($S105/$K105)*((1+'Inputs &amp; Summary'!$D$7)^BE$29)),((INT(BE$29/$K105)-INT((BE$29-1)/$K105))*$S105*((1+'Inputs &amp; Summary'!$D$7)^BE$29))),(_xlfn.WEIBULL.DIST(BE$29,$L105,$K105,FALSE)*$S105*((1+'Inputs &amp; Summary'!$D$7)^BE$29))),IF($M105=Lists!$H$3,IF($K105&lt;1,((($R105*(1-$E105)+$Q105*(1-$F105))/$K105)*((1+'Inputs &amp; Summary'!$D$7)^BE$29)),((INT(BE$29/$K105)-INT((BE$29-1)/$K105))*($R105*(1-$E105)+$Q105*(1-$F105))*((1+'Inputs &amp; Summary'!$D$7)^BE$29))),((_xlfn.WEIBULL.DIST(BE$29,$L105,$K105,FALSE)*($R105*(1-$E105)+$Q105*(1-$F105))*((1+'Inputs &amp; Summary'!$D$7)^BE$29))))))</f>
        <v>0</v>
      </c>
      <c r="BF105" s="114">
        <f>$D105*IF(BF$29&gt;'Inputs &amp; Summary'!$D$5,0,IF(BF$29&gt;VLOOKUP($G105,Lists!$J$17:$K$21,2),IF($M105=Lists!$H$3,IF($K105&lt;1,(($S105/$K105)*((1+'Inputs &amp; Summary'!$D$7)^BF$29)),((INT(BF$29/$K105)-INT((BF$29-1)/$K105))*$S105*((1+'Inputs &amp; Summary'!$D$7)^BF$29))),(_xlfn.WEIBULL.DIST(BF$29,$L105,$K105,FALSE)*$S105*((1+'Inputs &amp; Summary'!$D$7)^BF$29))),IF($M105=Lists!$H$3,IF($K105&lt;1,((($R105*(1-$E105)+$Q105*(1-$F105))/$K105)*((1+'Inputs &amp; Summary'!$D$7)^BF$29)),((INT(BF$29/$K105)-INT((BF$29-1)/$K105))*($R105*(1-$E105)+$Q105*(1-$F105))*((1+'Inputs &amp; Summary'!$D$7)^BF$29))),((_xlfn.WEIBULL.DIST(BF$29,$L105,$K105,FALSE)*($R105*(1-$E105)+$Q105*(1-$F105))*((1+'Inputs &amp; Summary'!$D$7)^BF$29))))))</f>
        <v>0</v>
      </c>
      <c r="BG105" s="114">
        <f>$D105*IF(BG$29&gt;'Inputs &amp; Summary'!$D$5,0,IF(BG$29&gt;VLOOKUP($G105,Lists!$J$17:$K$21,2),IF($M105=Lists!$H$3,IF($K105&lt;1,(($S105/$K105)*((1+'Inputs &amp; Summary'!$D$7)^BG$29)),((INT(BG$29/$K105)-INT((BG$29-1)/$K105))*$S105*((1+'Inputs &amp; Summary'!$D$7)^BG$29))),(_xlfn.WEIBULL.DIST(BG$29,$L105,$K105,FALSE)*$S105*((1+'Inputs &amp; Summary'!$D$7)^BG$29))),IF($M105=Lists!$H$3,IF($K105&lt;1,((($R105*(1-$E105)+$Q105*(1-$F105))/$K105)*((1+'Inputs &amp; Summary'!$D$7)^BG$29)),((INT(BG$29/$K105)-INT((BG$29-1)/$K105))*($R105*(1-$E105)+$Q105*(1-$F105))*((1+'Inputs &amp; Summary'!$D$7)^BG$29))),((_xlfn.WEIBULL.DIST(BG$29,$L105,$K105,FALSE)*($R105*(1-$E105)+$Q105*(1-$F105))*((1+'Inputs &amp; Summary'!$D$7)^BG$29))))))</f>
        <v>0</v>
      </c>
      <c r="BH105" s="114">
        <f>$D105*IF(BH$29&gt;'Inputs &amp; Summary'!$D$5,0,IF(BH$29&gt;VLOOKUP($G105,Lists!$J$17:$K$21,2),IF($M105=Lists!$H$3,IF($K105&lt;1,(($S105/$K105)*((1+'Inputs &amp; Summary'!$D$7)^BH$29)),((INT(BH$29/$K105)-INT((BH$29-1)/$K105))*$S105*((1+'Inputs &amp; Summary'!$D$7)^BH$29))),(_xlfn.WEIBULL.DIST(BH$29,$L105,$K105,FALSE)*$S105*((1+'Inputs &amp; Summary'!$D$7)^BH$29))),IF($M105=Lists!$H$3,IF($K105&lt;1,((($R105*(1-$E105)+$Q105*(1-$F105))/$K105)*((1+'Inputs &amp; Summary'!$D$7)^BH$29)),((INT(BH$29/$K105)-INT((BH$29-1)/$K105))*($R105*(1-$E105)+$Q105*(1-$F105))*((1+'Inputs &amp; Summary'!$D$7)^BH$29))),((_xlfn.WEIBULL.DIST(BH$29,$L105,$K105,FALSE)*($R105*(1-$E105)+$Q105*(1-$F105))*((1+'Inputs &amp; Summary'!$D$7)^BH$29))))))</f>
        <v>0</v>
      </c>
      <c r="BI105" s="114">
        <f>$D105*IF(BI$29&gt;'Inputs &amp; Summary'!$D$5,0,IF(BI$29&gt;VLOOKUP($G105,Lists!$J$17:$K$21,2),IF($M105=Lists!$H$3,IF($K105&lt;1,(($S105/$K105)*((1+'Inputs &amp; Summary'!$D$7)^BI$29)),((INT(BI$29/$K105)-INT((BI$29-1)/$K105))*$S105*((1+'Inputs &amp; Summary'!$D$7)^BI$29))),(_xlfn.WEIBULL.DIST(BI$29,$L105,$K105,FALSE)*$S105*((1+'Inputs &amp; Summary'!$D$7)^BI$29))),IF($M105=Lists!$H$3,IF($K105&lt;1,((($R105*(1-$E105)+$Q105*(1-$F105))/$K105)*((1+'Inputs &amp; Summary'!$D$7)^BI$29)),((INT(BI$29/$K105)-INT((BI$29-1)/$K105))*($R105*(1-$E105)+$Q105*(1-$F105))*((1+'Inputs &amp; Summary'!$D$7)^BI$29))),((_xlfn.WEIBULL.DIST(BI$29,$L105,$K105,FALSE)*($R105*(1-$E105)+$Q105*(1-$F105))*((1+'Inputs &amp; Summary'!$D$7)^BI$29))))))</f>
        <v>0</v>
      </c>
      <c r="BJ105" s="114">
        <f>$D105*IF(BJ$29&gt;'Inputs &amp; Summary'!$D$5,0,IF(BJ$29&gt;VLOOKUP($G105,Lists!$J$17:$K$21,2),IF($M105=Lists!$H$3,IF($K105&lt;1,(($S105/$K105)*((1+'Inputs &amp; Summary'!$D$7)^BJ$29)),((INT(BJ$29/$K105)-INT((BJ$29-1)/$K105))*$S105*((1+'Inputs &amp; Summary'!$D$7)^BJ$29))),(_xlfn.WEIBULL.DIST(BJ$29,$L105,$K105,FALSE)*$S105*((1+'Inputs &amp; Summary'!$D$7)^BJ$29))),IF($M105=Lists!$H$3,IF($K105&lt;1,((($R105*(1-$E105)+$Q105*(1-$F105))/$K105)*((1+'Inputs &amp; Summary'!$D$7)^BJ$29)),((INT(BJ$29/$K105)-INT((BJ$29-1)/$K105))*($R105*(1-$E105)+$Q105*(1-$F105))*((1+'Inputs &amp; Summary'!$D$7)^BJ$29))),((_xlfn.WEIBULL.DIST(BJ$29,$L105,$K105,FALSE)*($R105*(1-$E105)+$Q105*(1-$F105))*((1+'Inputs &amp; Summary'!$D$7)^BJ$29))))))</f>
        <v>0</v>
      </c>
      <c r="BK105" s="114">
        <f>$D105*IF(BK$29&gt;'Inputs &amp; Summary'!$D$5,0,IF(BK$29&gt;VLOOKUP($G105,Lists!$J$17:$K$21,2),IF($M105=Lists!$H$3,IF($K105&lt;1,(($S105/$K105)*((1+'Inputs &amp; Summary'!$D$7)^BK$29)),((INT(BK$29/$K105)-INT((BK$29-1)/$K105))*$S105*((1+'Inputs &amp; Summary'!$D$7)^BK$29))),(_xlfn.WEIBULL.DIST(BK$29,$L105,$K105,FALSE)*$S105*((1+'Inputs &amp; Summary'!$D$7)^BK$29))),IF($M105=Lists!$H$3,IF($K105&lt;1,((($R105*(1-$E105)+$Q105*(1-$F105))/$K105)*((1+'Inputs &amp; Summary'!$D$7)^BK$29)),((INT(BK$29/$K105)-INT((BK$29-1)/$K105))*($R105*(1-$E105)+$Q105*(1-$F105))*((1+'Inputs &amp; Summary'!$D$7)^BK$29))),((_xlfn.WEIBULL.DIST(BK$29,$L105,$K105,FALSE)*($R105*(1-$E105)+$Q105*(1-$F105))*((1+'Inputs &amp; Summary'!$D$7)^BK$29))))))</f>
        <v>0</v>
      </c>
      <c r="BL105" s="114">
        <f>$D105*IF(BL$29&gt;'Inputs &amp; Summary'!$D$5,0,IF(BL$29&gt;VLOOKUP($G105,Lists!$J$17:$K$21,2),IF($M105=Lists!$H$3,IF($K105&lt;1,(($S105/$K105)*((1+'Inputs &amp; Summary'!$D$7)^BL$29)),((INT(BL$29/$K105)-INT((BL$29-1)/$K105))*$S105*((1+'Inputs &amp; Summary'!$D$7)^BL$29))),(_xlfn.WEIBULL.DIST(BL$29,$L105,$K105,FALSE)*$S105*((1+'Inputs &amp; Summary'!$D$7)^BL$29))),IF($M105=Lists!$H$3,IF($K105&lt;1,((($R105*(1-$E105)+$Q105*(1-$F105))/$K105)*((1+'Inputs &amp; Summary'!$D$7)^BL$29)),((INT(BL$29/$K105)-INT((BL$29-1)/$K105))*($R105*(1-$E105)+$Q105*(1-$F105))*((1+'Inputs &amp; Summary'!$D$7)^BL$29))),((_xlfn.WEIBULL.DIST(BL$29,$L105,$K105,FALSE)*($R105*(1-$E105)+$Q105*(1-$F105))*((1+'Inputs &amp; Summary'!$D$7)^BL$29))))))</f>
        <v>0</v>
      </c>
    </row>
    <row r="106" spans="1:64" s="1" customFormat="1" ht="28.8" x14ac:dyDescent="0.3">
      <c r="A106" s="79" t="s">
        <v>216</v>
      </c>
      <c r="B106" s="33" t="s">
        <v>152</v>
      </c>
      <c r="C106" s="33" t="s">
        <v>17</v>
      </c>
      <c r="D106" s="68">
        <v>0</v>
      </c>
      <c r="E106" s="68">
        <v>1</v>
      </c>
      <c r="F106" s="68">
        <v>1</v>
      </c>
      <c r="G106" s="213" t="s">
        <v>17</v>
      </c>
      <c r="H106" s="34" t="s">
        <v>288</v>
      </c>
      <c r="I106" s="34" t="s">
        <v>99</v>
      </c>
      <c r="J106" s="33">
        <f>VLOOKUP(I106,'Labor Rates'!$A$1:$B$16,2)</f>
        <v>24.03846153846154</v>
      </c>
      <c r="K106" s="35">
        <v>20</v>
      </c>
      <c r="L106" s="35">
        <v>1</v>
      </c>
      <c r="M106" s="36" t="s">
        <v>249</v>
      </c>
      <c r="N106" s="84">
        <f>'Inputs &amp; Summary'!$D$30</f>
        <v>1</v>
      </c>
      <c r="O106" s="35">
        <v>1</v>
      </c>
      <c r="P106" s="5">
        <v>1000</v>
      </c>
      <c r="Q106" s="73">
        <f t="shared" si="16"/>
        <v>24.03846153846154</v>
      </c>
      <c r="R106" s="73">
        <f t="shared" si="17"/>
        <v>1000</v>
      </c>
      <c r="S106" s="74">
        <f t="shared" si="18"/>
        <v>0</v>
      </c>
      <c r="T106" s="88"/>
      <c r="U106" s="80"/>
      <c r="V106" s="87">
        <f t="shared" si="19"/>
        <v>0</v>
      </c>
      <c r="W106" s="87">
        <f>NPV('Inputs &amp; Summary'!$D$6,Y106:BL106)</f>
        <v>0</v>
      </c>
      <c r="X106" s="90">
        <f t="shared" si="20"/>
        <v>0</v>
      </c>
      <c r="Y106" s="114">
        <f>$D106*IF(Y$29&gt;'Inputs &amp; Summary'!$D$5,0,IF(Y$29&gt;VLOOKUP($G106,Lists!$J$17:$K$21,2),IF($M106=Lists!$H$3,IF($K106&lt;1,(($S106/$K106)*((1+'Inputs &amp; Summary'!$D$7)^Y$29)),((INT(Y$29/$K106)-INT((Y$29-1)/$K106))*$S106*((1+'Inputs &amp; Summary'!$D$7)^Y$29))),(_xlfn.WEIBULL.DIST(Y$29,$L106,$K106,FALSE)*$S106*((1+'Inputs &amp; Summary'!$D$7)^Y$29))),IF($M106=Lists!$H$3,IF($K106&lt;1,((($R106*(1-$E106)+$Q106*(1-$F106))/$K106)*((1+'Inputs &amp; Summary'!$D$7)^Y$29)),((INT(Y$29/$K106)-INT((Y$29-1)/$K106))*($R106*(1-$E106)+$Q106*(1-$F106))*((1+'Inputs &amp; Summary'!$D$7)^Y$29))),((_xlfn.WEIBULL.DIST(Y$29,$L106,$K106,FALSE)*($R106*(1-$E106)+$Q106*(1-$F106))*((1+'Inputs &amp; Summary'!$D$7)^Y$29))))))</f>
        <v>0</v>
      </c>
      <c r="Z106" s="114">
        <f>$D106*IF(Z$29&gt;'Inputs &amp; Summary'!$D$5,0,IF(Z$29&gt;VLOOKUP($G106,Lists!$J$17:$K$21,2),IF($M106=Lists!$H$3,IF($K106&lt;1,(($S106/$K106)*((1+'Inputs &amp; Summary'!$D$7)^Z$29)),((INT(Z$29/$K106)-INT((Z$29-1)/$K106))*$S106*((1+'Inputs &amp; Summary'!$D$7)^Z$29))),(_xlfn.WEIBULL.DIST(Z$29,$L106,$K106,FALSE)*$S106*((1+'Inputs &amp; Summary'!$D$7)^Z$29))),IF($M106=Lists!$H$3,IF($K106&lt;1,((($R106*(1-$E106)+$Q106*(1-$F106))/$K106)*((1+'Inputs &amp; Summary'!$D$7)^Z$29)),((INT(Z$29/$K106)-INT((Z$29-1)/$K106))*($R106*(1-$E106)+$Q106*(1-$F106))*((1+'Inputs &amp; Summary'!$D$7)^Z$29))),((_xlfn.WEIBULL.DIST(Z$29,$L106,$K106,FALSE)*($R106*(1-$E106)+$Q106*(1-$F106))*((1+'Inputs &amp; Summary'!$D$7)^Z$29))))))</f>
        <v>0</v>
      </c>
      <c r="AA106" s="114">
        <f>$D106*IF(AA$29&gt;'Inputs &amp; Summary'!$D$5,0,IF(AA$29&gt;VLOOKUP($G106,Lists!$J$17:$K$21,2),IF($M106=Lists!$H$3,IF($K106&lt;1,(($S106/$K106)*((1+'Inputs &amp; Summary'!$D$7)^AA$29)),((INT(AA$29/$K106)-INT((AA$29-1)/$K106))*$S106*((1+'Inputs &amp; Summary'!$D$7)^AA$29))),(_xlfn.WEIBULL.DIST(AA$29,$L106,$K106,FALSE)*$S106*((1+'Inputs &amp; Summary'!$D$7)^AA$29))),IF($M106=Lists!$H$3,IF($K106&lt;1,((($R106*(1-$E106)+$Q106*(1-$F106))/$K106)*((1+'Inputs &amp; Summary'!$D$7)^AA$29)),((INT(AA$29/$K106)-INT((AA$29-1)/$K106))*($R106*(1-$E106)+$Q106*(1-$F106))*((1+'Inputs &amp; Summary'!$D$7)^AA$29))),((_xlfn.WEIBULL.DIST(AA$29,$L106,$K106,FALSE)*($R106*(1-$E106)+$Q106*(1-$F106))*((1+'Inputs &amp; Summary'!$D$7)^AA$29))))))</f>
        <v>0</v>
      </c>
      <c r="AB106" s="114">
        <f>$D106*IF(AB$29&gt;'Inputs &amp; Summary'!$D$5,0,IF(AB$29&gt;VLOOKUP($G106,Lists!$J$17:$K$21,2),IF($M106=Lists!$H$3,IF($K106&lt;1,(($S106/$K106)*((1+'Inputs &amp; Summary'!$D$7)^AB$29)),((INT(AB$29/$K106)-INT((AB$29-1)/$K106))*$S106*((1+'Inputs &amp; Summary'!$D$7)^AB$29))),(_xlfn.WEIBULL.DIST(AB$29,$L106,$K106,FALSE)*$S106*((1+'Inputs &amp; Summary'!$D$7)^AB$29))),IF($M106=Lists!$H$3,IF($K106&lt;1,((($R106*(1-$E106)+$Q106*(1-$F106))/$K106)*((1+'Inputs &amp; Summary'!$D$7)^AB$29)),((INT(AB$29/$K106)-INT((AB$29-1)/$K106))*($R106*(1-$E106)+$Q106*(1-$F106))*((1+'Inputs &amp; Summary'!$D$7)^AB$29))),((_xlfn.WEIBULL.DIST(AB$29,$L106,$K106,FALSE)*($R106*(1-$E106)+$Q106*(1-$F106))*((1+'Inputs &amp; Summary'!$D$7)^AB$29))))))</f>
        <v>0</v>
      </c>
      <c r="AC106" s="114">
        <f>$D106*IF(AC$29&gt;'Inputs &amp; Summary'!$D$5,0,IF(AC$29&gt;VLOOKUP($G106,Lists!$J$17:$K$21,2),IF($M106=Lists!$H$3,IF($K106&lt;1,(($S106/$K106)*((1+'Inputs &amp; Summary'!$D$7)^AC$29)),((INT(AC$29/$K106)-INT((AC$29-1)/$K106))*$S106*((1+'Inputs &amp; Summary'!$D$7)^AC$29))),(_xlfn.WEIBULL.DIST(AC$29,$L106,$K106,FALSE)*$S106*((1+'Inputs &amp; Summary'!$D$7)^AC$29))),IF($M106=Lists!$H$3,IF($K106&lt;1,((($R106*(1-$E106)+$Q106*(1-$F106))/$K106)*((1+'Inputs &amp; Summary'!$D$7)^AC$29)),((INT(AC$29/$K106)-INT((AC$29-1)/$K106))*($R106*(1-$E106)+$Q106*(1-$F106))*((1+'Inputs &amp; Summary'!$D$7)^AC$29))),((_xlfn.WEIBULL.DIST(AC$29,$L106,$K106,FALSE)*($R106*(1-$E106)+$Q106*(1-$F106))*((1+'Inputs &amp; Summary'!$D$7)^AC$29))))))</f>
        <v>0</v>
      </c>
      <c r="AD106" s="114">
        <f>$D106*IF(AD$29&gt;'Inputs &amp; Summary'!$D$5,0,IF(AD$29&gt;VLOOKUP($G106,Lists!$J$17:$K$21,2),IF($M106=Lists!$H$3,IF($K106&lt;1,(($S106/$K106)*((1+'Inputs &amp; Summary'!$D$7)^AD$29)),((INT(AD$29/$K106)-INT((AD$29-1)/$K106))*$S106*((1+'Inputs &amp; Summary'!$D$7)^AD$29))),(_xlfn.WEIBULL.DIST(AD$29,$L106,$K106,FALSE)*$S106*((1+'Inputs &amp; Summary'!$D$7)^AD$29))),IF($M106=Lists!$H$3,IF($K106&lt;1,((($R106*(1-$E106)+$Q106*(1-$F106))/$K106)*((1+'Inputs &amp; Summary'!$D$7)^AD$29)),((INT(AD$29/$K106)-INT((AD$29-1)/$K106))*($R106*(1-$E106)+$Q106*(1-$F106))*((1+'Inputs &amp; Summary'!$D$7)^AD$29))),((_xlfn.WEIBULL.DIST(AD$29,$L106,$K106,FALSE)*($R106*(1-$E106)+$Q106*(1-$F106))*((1+'Inputs &amp; Summary'!$D$7)^AD$29))))))</f>
        <v>0</v>
      </c>
      <c r="AE106" s="114">
        <f>$D106*IF(AE$29&gt;'Inputs &amp; Summary'!$D$5,0,IF(AE$29&gt;VLOOKUP($G106,Lists!$J$17:$K$21,2),IF($M106=Lists!$H$3,IF($K106&lt;1,(($S106/$K106)*((1+'Inputs &amp; Summary'!$D$7)^AE$29)),((INT(AE$29/$K106)-INT((AE$29-1)/$K106))*$S106*((1+'Inputs &amp; Summary'!$D$7)^AE$29))),(_xlfn.WEIBULL.DIST(AE$29,$L106,$K106,FALSE)*$S106*((1+'Inputs &amp; Summary'!$D$7)^AE$29))),IF($M106=Lists!$H$3,IF($K106&lt;1,((($R106*(1-$E106)+$Q106*(1-$F106))/$K106)*((1+'Inputs &amp; Summary'!$D$7)^AE$29)),((INT(AE$29/$K106)-INT((AE$29-1)/$K106))*($R106*(1-$E106)+$Q106*(1-$F106))*((1+'Inputs &amp; Summary'!$D$7)^AE$29))),((_xlfn.WEIBULL.DIST(AE$29,$L106,$K106,FALSE)*($R106*(1-$E106)+$Q106*(1-$F106))*((1+'Inputs &amp; Summary'!$D$7)^AE$29))))))</f>
        <v>0</v>
      </c>
      <c r="AF106" s="114">
        <f>$D106*IF(AF$29&gt;'Inputs &amp; Summary'!$D$5,0,IF(AF$29&gt;VLOOKUP($G106,Lists!$J$17:$K$21,2),IF($M106=Lists!$H$3,IF($K106&lt;1,(($S106/$K106)*((1+'Inputs &amp; Summary'!$D$7)^AF$29)),((INT(AF$29/$K106)-INT((AF$29-1)/$K106))*$S106*((1+'Inputs &amp; Summary'!$D$7)^AF$29))),(_xlfn.WEIBULL.DIST(AF$29,$L106,$K106,FALSE)*$S106*((1+'Inputs &amp; Summary'!$D$7)^AF$29))),IF($M106=Lists!$H$3,IF($K106&lt;1,((($R106*(1-$E106)+$Q106*(1-$F106))/$K106)*((1+'Inputs &amp; Summary'!$D$7)^AF$29)),((INT(AF$29/$K106)-INT((AF$29-1)/$K106))*($R106*(1-$E106)+$Q106*(1-$F106))*((1+'Inputs &amp; Summary'!$D$7)^AF$29))),((_xlfn.WEIBULL.DIST(AF$29,$L106,$K106,FALSE)*($R106*(1-$E106)+$Q106*(1-$F106))*((1+'Inputs &amp; Summary'!$D$7)^AF$29))))))</f>
        <v>0</v>
      </c>
      <c r="AG106" s="114">
        <f>$D106*IF(AG$29&gt;'Inputs &amp; Summary'!$D$5,0,IF(AG$29&gt;VLOOKUP($G106,Lists!$J$17:$K$21,2),IF($M106=Lists!$H$3,IF($K106&lt;1,(($S106/$K106)*((1+'Inputs &amp; Summary'!$D$7)^AG$29)),((INT(AG$29/$K106)-INT((AG$29-1)/$K106))*$S106*((1+'Inputs &amp; Summary'!$D$7)^AG$29))),(_xlfn.WEIBULL.DIST(AG$29,$L106,$K106,FALSE)*$S106*((1+'Inputs &amp; Summary'!$D$7)^AG$29))),IF($M106=Lists!$H$3,IF($K106&lt;1,((($R106*(1-$E106)+$Q106*(1-$F106))/$K106)*((1+'Inputs &amp; Summary'!$D$7)^AG$29)),((INT(AG$29/$K106)-INT((AG$29-1)/$K106))*($R106*(1-$E106)+$Q106*(1-$F106))*((1+'Inputs &amp; Summary'!$D$7)^AG$29))),((_xlfn.WEIBULL.DIST(AG$29,$L106,$K106,FALSE)*($R106*(1-$E106)+$Q106*(1-$F106))*((1+'Inputs &amp; Summary'!$D$7)^AG$29))))))</f>
        <v>0</v>
      </c>
      <c r="AH106" s="114">
        <f>$D106*IF(AH$29&gt;'Inputs &amp; Summary'!$D$5,0,IF(AH$29&gt;VLOOKUP($G106,Lists!$J$17:$K$21,2),IF($M106=Lists!$H$3,IF($K106&lt;1,(($S106/$K106)*((1+'Inputs &amp; Summary'!$D$7)^AH$29)),((INT(AH$29/$K106)-INT((AH$29-1)/$K106))*$S106*((1+'Inputs &amp; Summary'!$D$7)^AH$29))),(_xlfn.WEIBULL.DIST(AH$29,$L106,$K106,FALSE)*$S106*((1+'Inputs &amp; Summary'!$D$7)^AH$29))),IF($M106=Lists!$H$3,IF($K106&lt;1,((($R106*(1-$E106)+$Q106*(1-$F106))/$K106)*((1+'Inputs &amp; Summary'!$D$7)^AH$29)),((INT(AH$29/$K106)-INT((AH$29-1)/$K106))*($R106*(1-$E106)+$Q106*(1-$F106))*((1+'Inputs &amp; Summary'!$D$7)^AH$29))),((_xlfn.WEIBULL.DIST(AH$29,$L106,$K106,FALSE)*($R106*(1-$E106)+$Q106*(1-$F106))*((1+'Inputs &amp; Summary'!$D$7)^AH$29))))))</f>
        <v>0</v>
      </c>
      <c r="AI106" s="114">
        <f>$D106*IF(AI$29&gt;'Inputs &amp; Summary'!$D$5,0,IF(AI$29&gt;VLOOKUP($G106,Lists!$J$17:$K$21,2),IF($M106=Lists!$H$3,IF($K106&lt;1,(($S106/$K106)*((1+'Inputs &amp; Summary'!$D$7)^AI$29)),((INT(AI$29/$K106)-INT((AI$29-1)/$K106))*$S106*((1+'Inputs &amp; Summary'!$D$7)^AI$29))),(_xlfn.WEIBULL.DIST(AI$29,$L106,$K106,FALSE)*$S106*((1+'Inputs &amp; Summary'!$D$7)^AI$29))),IF($M106=Lists!$H$3,IF($K106&lt;1,((($R106*(1-$E106)+$Q106*(1-$F106))/$K106)*((1+'Inputs &amp; Summary'!$D$7)^AI$29)),((INT(AI$29/$K106)-INT((AI$29-1)/$K106))*($R106*(1-$E106)+$Q106*(1-$F106))*((1+'Inputs &amp; Summary'!$D$7)^AI$29))),((_xlfn.WEIBULL.DIST(AI$29,$L106,$K106,FALSE)*($R106*(1-$E106)+$Q106*(1-$F106))*((1+'Inputs &amp; Summary'!$D$7)^AI$29))))))</f>
        <v>0</v>
      </c>
      <c r="AJ106" s="114">
        <f>$D106*IF(AJ$29&gt;'Inputs &amp; Summary'!$D$5,0,IF(AJ$29&gt;VLOOKUP($G106,Lists!$J$17:$K$21,2),IF($M106=Lists!$H$3,IF($K106&lt;1,(($S106/$K106)*((1+'Inputs &amp; Summary'!$D$7)^AJ$29)),((INT(AJ$29/$K106)-INT((AJ$29-1)/$K106))*$S106*((1+'Inputs &amp; Summary'!$D$7)^AJ$29))),(_xlfn.WEIBULL.DIST(AJ$29,$L106,$K106,FALSE)*$S106*((1+'Inputs &amp; Summary'!$D$7)^AJ$29))),IF($M106=Lists!$H$3,IF($K106&lt;1,((($R106*(1-$E106)+$Q106*(1-$F106))/$K106)*((1+'Inputs &amp; Summary'!$D$7)^AJ$29)),((INT(AJ$29/$K106)-INT((AJ$29-1)/$K106))*($R106*(1-$E106)+$Q106*(1-$F106))*((1+'Inputs &amp; Summary'!$D$7)^AJ$29))),((_xlfn.WEIBULL.DIST(AJ$29,$L106,$K106,FALSE)*($R106*(1-$E106)+$Q106*(1-$F106))*((1+'Inputs &amp; Summary'!$D$7)^AJ$29))))))</f>
        <v>0</v>
      </c>
      <c r="AK106" s="114">
        <f>$D106*IF(AK$29&gt;'Inputs &amp; Summary'!$D$5,0,IF(AK$29&gt;VLOOKUP($G106,Lists!$J$17:$K$21,2),IF($M106=Lists!$H$3,IF($K106&lt;1,(($S106/$K106)*((1+'Inputs &amp; Summary'!$D$7)^AK$29)),((INT(AK$29/$K106)-INT((AK$29-1)/$K106))*$S106*((1+'Inputs &amp; Summary'!$D$7)^AK$29))),(_xlfn.WEIBULL.DIST(AK$29,$L106,$K106,FALSE)*$S106*((1+'Inputs &amp; Summary'!$D$7)^AK$29))),IF($M106=Lists!$H$3,IF($K106&lt;1,((($R106*(1-$E106)+$Q106*(1-$F106))/$K106)*((1+'Inputs &amp; Summary'!$D$7)^AK$29)),((INT(AK$29/$K106)-INT((AK$29-1)/$K106))*($R106*(1-$E106)+$Q106*(1-$F106))*((1+'Inputs &amp; Summary'!$D$7)^AK$29))),((_xlfn.WEIBULL.DIST(AK$29,$L106,$K106,FALSE)*($R106*(1-$E106)+$Q106*(1-$F106))*((1+'Inputs &amp; Summary'!$D$7)^AK$29))))))</f>
        <v>0</v>
      </c>
      <c r="AL106" s="114">
        <f>$D106*IF(AL$29&gt;'Inputs &amp; Summary'!$D$5,0,IF(AL$29&gt;VLOOKUP($G106,Lists!$J$17:$K$21,2),IF($M106=Lists!$H$3,IF($K106&lt;1,(($S106/$K106)*((1+'Inputs &amp; Summary'!$D$7)^AL$29)),((INT(AL$29/$K106)-INT((AL$29-1)/$K106))*$S106*((1+'Inputs &amp; Summary'!$D$7)^AL$29))),(_xlfn.WEIBULL.DIST(AL$29,$L106,$K106,FALSE)*$S106*((1+'Inputs &amp; Summary'!$D$7)^AL$29))),IF($M106=Lists!$H$3,IF($K106&lt;1,((($R106*(1-$E106)+$Q106*(1-$F106))/$K106)*((1+'Inputs &amp; Summary'!$D$7)^AL$29)),((INT(AL$29/$K106)-INT((AL$29-1)/$K106))*($R106*(1-$E106)+$Q106*(1-$F106))*((1+'Inputs &amp; Summary'!$D$7)^AL$29))),((_xlfn.WEIBULL.DIST(AL$29,$L106,$K106,FALSE)*($R106*(1-$E106)+$Q106*(1-$F106))*((1+'Inputs &amp; Summary'!$D$7)^AL$29))))))</f>
        <v>0</v>
      </c>
      <c r="AM106" s="114">
        <f>$D106*IF(AM$29&gt;'Inputs &amp; Summary'!$D$5,0,IF(AM$29&gt;VLOOKUP($G106,Lists!$J$17:$K$21,2),IF($M106=Lists!$H$3,IF($K106&lt;1,(($S106/$K106)*((1+'Inputs &amp; Summary'!$D$7)^AM$29)),((INT(AM$29/$K106)-INT((AM$29-1)/$K106))*$S106*((1+'Inputs &amp; Summary'!$D$7)^AM$29))),(_xlfn.WEIBULL.DIST(AM$29,$L106,$K106,FALSE)*$S106*((1+'Inputs &amp; Summary'!$D$7)^AM$29))),IF($M106=Lists!$H$3,IF($K106&lt;1,((($R106*(1-$E106)+$Q106*(1-$F106))/$K106)*((1+'Inputs &amp; Summary'!$D$7)^AM$29)),((INT(AM$29/$K106)-INT((AM$29-1)/$K106))*($R106*(1-$E106)+$Q106*(1-$F106))*((1+'Inputs &amp; Summary'!$D$7)^AM$29))),((_xlfn.WEIBULL.DIST(AM$29,$L106,$K106,FALSE)*($R106*(1-$E106)+$Q106*(1-$F106))*((1+'Inputs &amp; Summary'!$D$7)^AM$29))))))</f>
        <v>0</v>
      </c>
      <c r="AN106" s="114">
        <f>$D106*IF(AN$29&gt;'Inputs &amp; Summary'!$D$5,0,IF(AN$29&gt;VLOOKUP($G106,Lists!$J$17:$K$21,2),IF($M106=Lists!$H$3,IF($K106&lt;1,(($S106/$K106)*((1+'Inputs &amp; Summary'!$D$7)^AN$29)),((INT(AN$29/$K106)-INT((AN$29-1)/$K106))*$S106*((1+'Inputs &amp; Summary'!$D$7)^AN$29))),(_xlfn.WEIBULL.DIST(AN$29,$L106,$K106,FALSE)*$S106*((1+'Inputs &amp; Summary'!$D$7)^AN$29))),IF($M106=Lists!$H$3,IF($K106&lt;1,((($R106*(1-$E106)+$Q106*(1-$F106))/$K106)*((1+'Inputs &amp; Summary'!$D$7)^AN$29)),((INT(AN$29/$K106)-INT((AN$29-1)/$K106))*($R106*(1-$E106)+$Q106*(1-$F106))*((1+'Inputs &amp; Summary'!$D$7)^AN$29))),((_xlfn.WEIBULL.DIST(AN$29,$L106,$K106,FALSE)*($R106*(1-$E106)+$Q106*(1-$F106))*((1+'Inputs &amp; Summary'!$D$7)^AN$29))))))</f>
        <v>0</v>
      </c>
      <c r="AO106" s="114">
        <f>$D106*IF(AO$29&gt;'Inputs &amp; Summary'!$D$5,0,IF(AO$29&gt;VLOOKUP($G106,Lists!$J$17:$K$21,2),IF($M106=Lists!$H$3,IF($K106&lt;1,(($S106/$K106)*((1+'Inputs &amp; Summary'!$D$7)^AO$29)),((INT(AO$29/$K106)-INT((AO$29-1)/$K106))*$S106*((1+'Inputs &amp; Summary'!$D$7)^AO$29))),(_xlfn.WEIBULL.DIST(AO$29,$L106,$K106,FALSE)*$S106*((1+'Inputs &amp; Summary'!$D$7)^AO$29))),IF($M106=Lists!$H$3,IF($K106&lt;1,((($R106*(1-$E106)+$Q106*(1-$F106))/$K106)*((1+'Inputs &amp; Summary'!$D$7)^AO$29)),((INT(AO$29/$K106)-INT((AO$29-1)/$K106))*($R106*(1-$E106)+$Q106*(1-$F106))*((1+'Inputs &amp; Summary'!$D$7)^AO$29))),((_xlfn.WEIBULL.DIST(AO$29,$L106,$K106,FALSE)*($R106*(1-$E106)+$Q106*(1-$F106))*((1+'Inputs &amp; Summary'!$D$7)^AO$29))))))</f>
        <v>0</v>
      </c>
      <c r="AP106" s="114">
        <f>$D106*IF(AP$29&gt;'Inputs &amp; Summary'!$D$5,0,IF(AP$29&gt;VLOOKUP($G106,Lists!$J$17:$K$21,2),IF($M106=Lists!$H$3,IF($K106&lt;1,(($S106/$K106)*((1+'Inputs &amp; Summary'!$D$7)^AP$29)),((INT(AP$29/$K106)-INT((AP$29-1)/$K106))*$S106*((1+'Inputs &amp; Summary'!$D$7)^AP$29))),(_xlfn.WEIBULL.DIST(AP$29,$L106,$K106,FALSE)*$S106*((1+'Inputs &amp; Summary'!$D$7)^AP$29))),IF($M106=Lists!$H$3,IF($K106&lt;1,((($R106*(1-$E106)+$Q106*(1-$F106))/$K106)*((1+'Inputs &amp; Summary'!$D$7)^AP$29)),((INT(AP$29/$K106)-INT((AP$29-1)/$K106))*($R106*(1-$E106)+$Q106*(1-$F106))*((1+'Inputs &amp; Summary'!$D$7)^AP$29))),((_xlfn.WEIBULL.DIST(AP$29,$L106,$K106,FALSE)*($R106*(1-$E106)+$Q106*(1-$F106))*((1+'Inputs &amp; Summary'!$D$7)^AP$29))))))</f>
        <v>0</v>
      </c>
      <c r="AQ106" s="114">
        <f>$D106*IF(AQ$29&gt;'Inputs &amp; Summary'!$D$5,0,IF(AQ$29&gt;VLOOKUP($G106,Lists!$J$17:$K$21,2),IF($M106=Lists!$H$3,IF($K106&lt;1,(($S106/$K106)*((1+'Inputs &amp; Summary'!$D$7)^AQ$29)),((INT(AQ$29/$K106)-INT((AQ$29-1)/$K106))*$S106*((1+'Inputs &amp; Summary'!$D$7)^AQ$29))),(_xlfn.WEIBULL.DIST(AQ$29,$L106,$K106,FALSE)*$S106*((1+'Inputs &amp; Summary'!$D$7)^AQ$29))),IF($M106=Lists!$H$3,IF($K106&lt;1,((($R106*(1-$E106)+$Q106*(1-$F106))/$K106)*((1+'Inputs &amp; Summary'!$D$7)^AQ$29)),((INT(AQ$29/$K106)-INT((AQ$29-1)/$K106))*($R106*(1-$E106)+$Q106*(1-$F106))*((1+'Inputs &amp; Summary'!$D$7)^AQ$29))),((_xlfn.WEIBULL.DIST(AQ$29,$L106,$K106,FALSE)*($R106*(1-$E106)+$Q106*(1-$F106))*((1+'Inputs &amp; Summary'!$D$7)^AQ$29))))))</f>
        <v>0</v>
      </c>
      <c r="AR106" s="114">
        <f>$D106*IF(AR$29&gt;'Inputs &amp; Summary'!$D$5,0,IF(AR$29&gt;VLOOKUP($G106,Lists!$J$17:$K$21,2),IF($M106=Lists!$H$3,IF($K106&lt;1,(($S106/$K106)*((1+'Inputs &amp; Summary'!$D$7)^AR$29)),((INT(AR$29/$K106)-INT((AR$29-1)/$K106))*$S106*((1+'Inputs &amp; Summary'!$D$7)^AR$29))),(_xlfn.WEIBULL.DIST(AR$29,$L106,$K106,FALSE)*$S106*((1+'Inputs &amp; Summary'!$D$7)^AR$29))),IF($M106=Lists!$H$3,IF($K106&lt;1,((($R106*(1-$E106)+$Q106*(1-$F106))/$K106)*((1+'Inputs &amp; Summary'!$D$7)^AR$29)),((INT(AR$29/$K106)-INT((AR$29-1)/$K106))*($R106*(1-$E106)+$Q106*(1-$F106))*((1+'Inputs &amp; Summary'!$D$7)^AR$29))),((_xlfn.WEIBULL.DIST(AR$29,$L106,$K106,FALSE)*($R106*(1-$E106)+$Q106*(1-$F106))*((1+'Inputs &amp; Summary'!$D$7)^AR$29))))))</f>
        <v>0</v>
      </c>
      <c r="AS106" s="114">
        <f>$D106*IF(AS$29&gt;'Inputs &amp; Summary'!$D$5,0,IF(AS$29&gt;VLOOKUP($G106,Lists!$J$17:$K$21,2),IF($M106=Lists!$H$3,IF($K106&lt;1,(($S106/$K106)*((1+'Inputs &amp; Summary'!$D$7)^AS$29)),((INT(AS$29/$K106)-INT((AS$29-1)/$K106))*$S106*((1+'Inputs &amp; Summary'!$D$7)^AS$29))),(_xlfn.WEIBULL.DIST(AS$29,$L106,$K106,FALSE)*$S106*((1+'Inputs &amp; Summary'!$D$7)^AS$29))),IF($M106=Lists!$H$3,IF($K106&lt;1,((($R106*(1-$E106)+$Q106*(1-$F106))/$K106)*((1+'Inputs &amp; Summary'!$D$7)^AS$29)),((INT(AS$29/$K106)-INT((AS$29-1)/$K106))*($R106*(1-$E106)+$Q106*(1-$F106))*((1+'Inputs &amp; Summary'!$D$7)^AS$29))),((_xlfn.WEIBULL.DIST(AS$29,$L106,$K106,FALSE)*($R106*(1-$E106)+$Q106*(1-$F106))*((1+'Inputs &amp; Summary'!$D$7)^AS$29))))))</f>
        <v>0</v>
      </c>
      <c r="AT106" s="114">
        <f>$D106*IF(AT$29&gt;'Inputs &amp; Summary'!$D$5,0,IF(AT$29&gt;VLOOKUP($G106,Lists!$J$17:$K$21,2),IF($M106=Lists!$H$3,IF($K106&lt;1,(($S106/$K106)*((1+'Inputs &amp; Summary'!$D$7)^AT$29)),((INT(AT$29/$K106)-INT((AT$29-1)/$K106))*$S106*((1+'Inputs &amp; Summary'!$D$7)^AT$29))),(_xlfn.WEIBULL.DIST(AT$29,$L106,$K106,FALSE)*$S106*((1+'Inputs &amp; Summary'!$D$7)^AT$29))),IF($M106=Lists!$H$3,IF($K106&lt;1,((($R106*(1-$E106)+$Q106*(1-$F106))/$K106)*((1+'Inputs &amp; Summary'!$D$7)^AT$29)),((INT(AT$29/$K106)-INT((AT$29-1)/$K106))*($R106*(1-$E106)+$Q106*(1-$F106))*((1+'Inputs &amp; Summary'!$D$7)^AT$29))),((_xlfn.WEIBULL.DIST(AT$29,$L106,$K106,FALSE)*($R106*(1-$E106)+$Q106*(1-$F106))*((1+'Inputs &amp; Summary'!$D$7)^AT$29))))))</f>
        <v>0</v>
      </c>
      <c r="AU106" s="114">
        <f>$D106*IF(AU$29&gt;'Inputs &amp; Summary'!$D$5,0,IF(AU$29&gt;VLOOKUP($G106,Lists!$J$17:$K$21,2),IF($M106=Lists!$H$3,IF($K106&lt;1,(($S106/$K106)*((1+'Inputs &amp; Summary'!$D$7)^AU$29)),((INT(AU$29/$K106)-INT((AU$29-1)/$K106))*$S106*((1+'Inputs &amp; Summary'!$D$7)^AU$29))),(_xlfn.WEIBULL.DIST(AU$29,$L106,$K106,FALSE)*$S106*((1+'Inputs &amp; Summary'!$D$7)^AU$29))),IF($M106=Lists!$H$3,IF($K106&lt;1,((($R106*(1-$E106)+$Q106*(1-$F106))/$K106)*((1+'Inputs &amp; Summary'!$D$7)^AU$29)),((INT(AU$29/$K106)-INT((AU$29-1)/$K106))*($R106*(1-$E106)+$Q106*(1-$F106))*((1+'Inputs &amp; Summary'!$D$7)^AU$29))),((_xlfn.WEIBULL.DIST(AU$29,$L106,$K106,FALSE)*($R106*(1-$E106)+$Q106*(1-$F106))*((1+'Inputs &amp; Summary'!$D$7)^AU$29))))))</f>
        <v>0</v>
      </c>
      <c r="AV106" s="114">
        <f>$D106*IF(AV$29&gt;'Inputs &amp; Summary'!$D$5,0,IF(AV$29&gt;VLOOKUP($G106,Lists!$J$17:$K$21,2),IF($M106=Lists!$H$3,IF($K106&lt;1,(($S106/$K106)*((1+'Inputs &amp; Summary'!$D$7)^AV$29)),((INT(AV$29/$K106)-INT((AV$29-1)/$K106))*$S106*((1+'Inputs &amp; Summary'!$D$7)^AV$29))),(_xlfn.WEIBULL.DIST(AV$29,$L106,$K106,FALSE)*$S106*((1+'Inputs &amp; Summary'!$D$7)^AV$29))),IF($M106=Lists!$H$3,IF($K106&lt;1,((($R106*(1-$E106)+$Q106*(1-$F106))/$K106)*((1+'Inputs &amp; Summary'!$D$7)^AV$29)),((INT(AV$29/$K106)-INT((AV$29-1)/$K106))*($R106*(1-$E106)+$Q106*(1-$F106))*((1+'Inputs &amp; Summary'!$D$7)^AV$29))),((_xlfn.WEIBULL.DIST(AV$29,$L106,$K106,FALSE)*($R106*(1-$E106)+$Q106*(1-$F106))*((1+'Inputs &amp; Summary'!$D$7)^AV$29))))))</f>
        <v>0</v>
      </c>
      <c r="AW106" s="114">
        <f>$D106*IF(AW$29&gt;'Inputs &amp; Summary'!$D$5,0,IF(AW$29&gt;VLOOKUP($G106,Lists!$J$17:$K$21,2),IF($M106=Lists!$H$3,IF($K106&lt;1,(($S106/$K106)*((1+'Inputs &amp; Summary'!$D$7)^AW$29)),((INT(AW$29/$K106)-INT((AW$29-1)/$K106))*$S106*((1+'Inputs &amp; Summary'!$D$7)^AW$29))),(_xlfn.WEIBULL.DIST(AW$29,$L106,$K106,FALSE)*$S106*((1+'Inputs &amp; Summary'!$D$7)^AW$29))),IF($M106=Lists!$H$3,IF($K106&lt;1,((($R106*(1-$E106)+$Q106*(1-$F106))/$K106)*((1+'Inputs &amp; Summary'!$D$7)^AW$29)),((INT(AW$29/$K106)-INT((AW$29-1)/$K106))*($R106*(1-$E106)+$Q106*(1-$F106))*((1+'Inputs &amp; Summary'!$D$7)^AW$29))),((_xlfn.WEIBULL.DIST(AW$29,$L106,$K106,FALSE)*($R106*(1-$E106)+$Q106*(1-$F106))*((1+'Inputs &amp; Summary'!$D$7)^AW$29))))))</f>
        <v>0</v>
      </c>
      <c r="AX106" s="114">
        <f>$D106*IF(AX$29&gt;'Inputs &amp; Summary'!$D$5,0,IF(AX$29&gt;VLOOKUP($G106,Lists!$J$17:$K$21,2),IF($M106=Lists!$H$3,IF($K106&lt;1,(($S106/$K106)*((1+'Inputs &amp; Summary'!$D$7)^AX$29)),((INT(AX$29/$K106)-INT((AX$29-1)/$K106))*$S106*((1+'Inputs &amp; Summary'!$D$7)^AX$29))),(_xlfn.WEIBULL.DIST(AX$29,$L106,$K106,FALSE)*$S106*((1+'Inputs &amp; Summary'!$D$7)^AX$29))),IF($M106=Lists!$H$3,IF($K106&lt;1,((($R106*(1-$E106)+$Q106*(1-$F106))/$K106)*((1+'Inputs &amp; Summary'!$D$7)^AX$29)),((INT(AX$29/$K106)-INT((AX$29-1)/$K106))*($R106*(1-$E106)+$Q106*(1-$F106))*((1+'Inputs &amp; Summary'!$D$7)^AX$29))),((_xlfn.WEIBULL.DIST(AX$29,$L106,$K106,FALSE)*($R106*(1-$E106)+$Q106*(1-$F106))*((1+'Inputs &amp; Summary'!$D$7)^AX$29))))))</f>
        <v>0</v>
      </c>
      <c r="AY106" s="114">
        <f>$D106*IF(AY$29&gt;'Inputs &amp; Summary'!$D$5,0,IF(AY$29&gt;VLOOKUP($G106,Lists!$J$17:$K$21,2),IF($M106=Lists!$H$3,IF($K106&lt;1,(($S106/$K106)*((1+'Inputs &amp; Summary'!$D$7)^AY$29)),((INT(AY$29/$K106)-INT((AY$29-1)/$K106))*$S106*((1+'Inputs &amp; Summary'!$D$7)^AY$29))),(_xlfn.WEIBULL.DIST(AY$29,$L106,$K106,FALSE)*$S106*((1+'Inputs &amp; Summary'!$D$7)^AY$29))),IF($M106=Lists!$H$3,IF($K106&lt;1,((($R106*(1-$E106)+$Q106*(1-$F106))/$K106)*((1+'Inputs &amp; Summary'!$D$7)^AY$29)),((INT(AY$29/$K106)-INT((AY$29-1)/$K106))*($R106*(1-$E106)+$Q106*(1-$F106))*((1+'Inputs &amp; Summary'!$D$7)^AY$29))),((_xlfn.WEIBULL.DIST(AY$29,$L106,$K106,FALSE)*($R106*(1-$E106)+$Q106*(1-$F106))*((1+'Inputs &amp; Summary'!$D$7)^AY$29))))))</f>
        <v>0</v>
      </c>
      <c r="AZ106" s="114">
        <f>$D106*IF(AZ$29&gt;'Inputs &amp; Summary'!$D$5,0,IF(AZ$29&gt;VLOOKUP($G106,Lists!$J$17:$K$21,2),IF($M106=Lists!$H$3,IF($K106&lt;1,(($S106/$K106)*((1+'Inputs &amp; Summary'!$D$7)^AZ$29)),((INT(AZ$29/$K106)-INT((AZ$29-1)/$K106))*$S106*((1+'Inputs &amp; Summary'!$D$7)^AZ$29))),(_xlfn.WEIBULL.DIST(AZ$29,$L106,$K106,FALSE)*$S106*((1+'Inputs &amp; Summary'!$D$7)^AZ$29))),IF($M106=Lists!$H$3,IF($K106&lt;1,((($R106*(1-$E106)+$Q106*(1-$F106))/$K106)*((1+'Inputs &amp; Summary'!$D$7)^AZ$29)),((INT(AZ$29/$K106)-INT((AZ$29-1)/$K106))*($R106*(1-$E106)+$Q106*(1-$F106))*((1+'Inputs &amp; Summary'!$D$7)^AZ$29))),((_xlfn.WEIBULL.DIST(AZ$29,$L106,$K106,FALSE)*($R106*(1-$E106)+$Q106*(1-$F106))*((1+'Inputs &amp; Summary'!$D$7)^AZ$29))))))</f>
        <v>0</v>
      </c>
      <c r="BA106" s="114">
        <f>$D106*IF(BA$29&gt;'Inputs &amp; Summary'!$D$5,0,IF(BA$29&gt;VLOOKUP($G106,Lists!$J$17:$K$21,2),IF($M106=Lists!$H$3,IF($K106&lt;1,(($S106/$K106)*((1+'Inputs &amp; Summary'!$D$7)^BA$29)),((INT(BA$29/$K106)-INT((BA$29-1)/$K106))*$S106*((1+'Inputs &amp; Summary'!$D$7)^BA$29))),(_xlfn.WEIBULL.DIST(BA$29,$L106,$K106,FALSE)*$S106*((1+'Inputs &amp; Summary'!$D$7)^BA$29))),IF($M106=Lists!$H$3,IF($K106&lt;1,((($R106*(1-$E106)+$Q106*(1-$F106))/$K106)*((1+'Inputs &amp; Summary'!$D$7)^BA$29)),((INT(BA$29/$K106)-INT((BA$29-1)/$K106))*($R106*(1-$E106)+$Q106*(1-$F106))*((1+'Inputs &amp; Summary'!$D$7)^BA$29))),((_xlfn.WEIBULL.DIST(BA$29,$L106,$K106,FALSE)*($R106*(1-$E106)+$Q106*(1-$F106))*((1+'Inputs &amp; Summary'!$D$7)^BA$29))))))</f>
        <v>0</v>
      </c>
      <c r="BB106" s="114">
        <f>$D106*IF(BB$29&gt;'Inputs &amp; Summary'!$D$5,0,IF(BB$29&gt;VLOOKUP($G106,Lists!$J$17:$K$21,2),IF($M106=Lists!$H$3,IF($K106&lt;1,(($S106/$K106)*((1+'Inputs &amp; Summary'!$D$7)^BB$29)),((INT(BB$29/$K106)-INT((BB$29-1)/$K106))*$S106*((1+'Inputs &amp; Summary'!$D$7)^BB$29))),(_xlfn.WEIBULL.DIST(BB$29,$L106,$K106,FALSE)*$S106*((1+'Inputs &amp; Summary'!$D$7)^BB$29))),IF($M106=Lists!$H$3,IF($K106&lt;1,((($R106*(1-$E106)+$Q106*(1-$F106))/$K106)*((1+'Inputs &amp; Summary'!$D$7)^BB$29)),((INT(BB$29/$K106)-INT((BB$29-1)/$K106))*($R106*(1-$E106)+$Q106*(1-$F106))*((1+'Inputs &amp; Summary'!$D$7)^BB$29))),((_xlfn.WEIBULL.DIST(BB$29,$L106,$K106,FALSE)*($R106*(1-$E106)+$Q106*(1-$F106))*((1+'Inputs &amp; Summary'!$D$7)^BB$29))))))</f>
        <v>0</v>
      </c>
      <c r="BC106" s="114">
        <f>$D106*IF(BC$29&gt;'Inputs &amp; Summary'!$D$5,0,IF(BC$29&gt;VLOOKUP($G106,Lists!$J$17:$K$21,2),IF($M106=Lists!$H$3,IF($K106&lt;1,(($S106/$K106)*((1+'Inputs &amp; Summary'!$D$7)^BC$29)),((INT(BC$29/$K106)-INT((BC$29-1)/$K106))*$S106*((1+'Inputs &amp; Summary'!$D$7)^BC$29))),(_xlfn.WEIBULL.DIST(BC$29,$L106,$K106,FALSE)*$S106*((1+'Inputs &amp; Summary'!$D$7)^BC$29))),IF($M106=Lists!$H$3,IF($K106&lt;1,((($R106*(1-$E106)+$Q106*(1-$F106))/$K106)*((1+'Inputs &amp; Summary'!$D$7)^BC$29)),((INT(BC$29/$K106)-INT((BC$29-1)/$K106))*($R106*(1-$E106)+$Q106*(1-$F106))*((1+'Inputs &amp; Summary'!$D$7)^BC$29))),((_xlfn.WEIBULL.DIST(BC$29,$L106,$K106,FALSE)*($R106*(1-$E106)+$Q106*(1-$F106))*((1+'Inputs &amp; Summary'!$D$7)^BC$29))))))</f>
        <v>0</v>
      </c>
      <c r="BD106" s="114">
        <f>$D106*IF(BD$29&gt;'Inputs &amp; Summary'!$D$5,0,IF(BD$29&gt;VLOOKUP($G106,Lists!$J$17:$K$21,2),IF($M106=Lists!$H$3,IF($K106&lt;1,(($S106/$K106)*((1+'Inputs &amp; Summary'!$D$7)^BD$29)),((INT(BD$29/$K106)-INT((BD$29-1)/$K106))*$S106*((1+'Inputs &amp; Summary'!$D$7)^BD$29))),(_xlfn.WEIBULL.DIST(BD$29,$L106,$K106,FALSE)*$S106*((1+'Inputs &amp; Summary'!$D$7)^BD$29))),IF($M106=Lists!$H$3,IF($K106&lt;1,((($R106*(1-$E106)+$Q106*(1-$F106))/$K106)*((1+'Inputs &amp; Summary'!$D$7)^BD$29)),((INT(BD$29/$K106)-INT((BD$29-1)/$K106))*($R106*(1-$E106)+$Q106*(1-$F106))*((1+'Inputs &amp; Summary'!$D$7)^BD$29))),((_xlfn.WEIBULL.DIST(BD$29,$L106,$K106,FALSE)*($R106*(1-$E106)+$Q106*(1-$F106))*((1+'Inputs &amp; Summary'!$D$7)^BD$29))))))</f>
        <v>0</v>
      </c>
      <c r="BE106" s="114">
        <f>$D106*IF(BE$29&gt;'Inputs &amp; Summary'!$D$5,0,IF(BE$29&gt;VLOOKUP($G106,Lists!$J$17:$K$21,2),IF($M106=Lists!$H$3,IF($K106&lt;1,(($S106/$K106)*((1+'Inputs &amp; Summary'!$D$7)^BE$29)),((INT(BE$29/$K106)-INT((BE$29-1)/$K106))*$S106*((1+'Inputs &amp; Summary'!$D$7)^BE$29))),(_xlfn.WEIBULL.DIST(BE$29,$L106,$K106,FALSE)*$S106*((1+'Inputs &amp; Summary'!$D$7)^BE$29))),IF($M106=Lists!$H$3,IF($K106&lt;1,((($R106*(1-$E106)+$Q106*(1-$F106))/$K106)*((1+'Inputs &amp; Summary'!$D$7)^BE$29)),((INT(BE$29/$K106)-INT((BE$29-1)/$K106))*($R106*(1-$E106)+$Q106*(1-$F106))*((1+'Inputs &amp; Summary'!$D$7)^BE$29))),((_xlfn.WEIBULL.DIST(BE$29,$L106,$K106,FALSE)*($R106*(1-$E106)+$Q106*(1-$F106))*((1+'Inputs &amp; Summary'!$D$7)^BE$29))))))</f>
        <v>0</v>
      </c>
      <c r="BF106" s="114">
        <f>$D106*IF(BF$29&gt;'Inputs &amp; Summary'!$D$5,0,IF(BF$29&gt;VLOOKUP($G106,Lists!$J$17:$K$21,2),IF($M106=Lists!$H$3,IF($K106&lt;1,(($S106/$K106)*((1+'Inputs &amp; Summary'!$D$7)^BF$29)),((INT(BF$29/$K106)-INT((BF$29-1)/$K106))*$S106*((1+'Inputs &amp; Summary'!$D$7)^BF$29))),(_xlfn.WEIBULL.DIST(BF$29,$L106,$K106,FALSE)*$S106*((1+'Inputs &amp; Summary'!$D$7)^BF$29))),IF($M106=Lists!$H$3,IF($K106&lt;1,((($R106*(1-$E106)+$Q106*(1-$F106))/$K106)*((1+'Inputs &amp; Summary'!$D$7)^BF$29)),((INT(BF$29/$K106)-INT((BF$29-1)/$K106))*($R106*(1-$E106)+$Q106*(1-$F106))*((1+'Inputs &amp; Summary'!$D$7)^BF$29))),((_xlfn.WEIBULL.DIST(BF$29,$L106,$K106,FALSE)*($R106*(1-$E106)+$Q106*(1-$F106))*((1+'Inputs &amp; Summary'!$D$7)^BF$29))))))</f>
        <v>0</v>
      </c>
      <c r="BG106" s="114">
        <f>$D106*IF(BG$29&gt;'Inputs &amp; Summary'!$D$5,0,IF(BG$29&gt;VLOOKUP($G106,Lists!$J$17:$K$21,2),IF($M106=Lists!$H$3,IF($K106&lt;1,(($S106/$K106)*((1+'Inputs &amp; Summary'!$D$7)^BG$29)),((INT(BG$29/$K106)-INT((BG$29-1)/$K106))*$S106*((1+'Inputs &amp; Summary'!$D$7)^BG$29))),(_xlfn.WEIBULL.DIST(BG$29,$L106,$K106,FALSE)*$S106*((1+'Inputs &amp; Summary'!$D$7)^BG$29))),IF($M106=Lists!$H$3,IF($K106&lt;1,((($R106*(1-$E106)+$Q106*(1-$F106))/$K106)*((1+'Inputs &amp; Summary'!$D$7)^BG$29)),((INT(BG$29/$K106)-INT((BG$29-1)/$K106))*($R106*(1-$E106)+$Q106*(1-$F106))*((1+'Inputs &amp; Summary'!$D$7)^BG$29))),((_xlfn.WEIBULL.DIST(BG$29,$L106,$K106,FALSE)*($R106*(1-$E106)+$Q106*(1-$F106))*((1+'Inputs &amp; Summary'!$D$7)^BG$29))))))</f>
        <v>0</v>
      </c>
      <c r="BH106" s="114">
        <f>$D106*IF(BH$29&gt;'Inputs &amp; Summary'!$D$5,0,IF(BH$29&gt;VLOOKUP($G106,Lists!$J$17:$K$21,2),IF($M106=Lists!$H$3,IF($K106&lt;1,(($S106/$K106)*((1+'Inputs &amp; Summary'!$D$7)^BH$29)),((INT(BH$29/$K106)-INT((BH$29-1)/$K106))*$S106*((1+'Inputs &amp; Summary'!$D$7)^BH$29))),(_xlfn.WEIBULL.DIST(BH$29,$L106,$K106,FALSE)*$S106*((1+'Inputs &amp; Summary'!$D$7)^BH$29))),IF($M106=Lists!$H$3,IF($K106&lt;1,((($R106*(1-$E106)+$Q106*(1-$F106))/$K106)*((1+'Inputs &amp; Summary'!$D$7)^BH$29)),((INT(BH$29/$K106)-INT((BH$29-1)/$K106))*($R106*(1-$E106)+$Q106*(1-$F106))*((1+'Inputs &amp; Summary'!$D$7)^BH$29))),((_xlfn.WEIBULL.DIST(BH$29,$L106,$K106,FALSE)*($R106*(1-$E106)+$Q106*(1-$F106))*((1+'Inputs &amp; Summary'!$D$7)^BH$29))))))</f>
        <v>0</v>
      </c>
      <c r="BI106" s="114">
        <f>$D106*IF(BI$29&gt;'Inputs &amp; Summary'!$D$5,0,IF(BI$29&gt;VLOOKUP($G106,Lists!$J$17:$K$21,2),IF($M106=Lists!$H$3,IF($K106&lt;1,(($S106/$K106)*((1+'Inputs &amp; Summary'!$D$7)^BI$29)),((INT(BI$29/$K106)-INT((BI$29-1)/$K106))*$S106*((1+'Inputs &amp; Summary'!$D$7)^BI$29))),(_xlfn.WEIBULL.DIST(BI$29,$L106,$K106,FALSE)*$S106*((1+'Inputs &amp; Summary'!$D$7)^BI$29))),IF($M106=Lists!$H$3,IF($K106&lt;1,((($R106*(1-$E106)+$Q106*(1-$F106))/$K106)*((1+'Inputs &amp; Summary'!$D$7)^BI$29)),((INT(BI$29/$K106)-INT((BI$29-1)/$K106))*($R106*(1-$E106)+$Q106*(1-$F106))*((1+'Inputs &amp; Summary'!$D$7)^BI$29))),((_xlfn.WEIBULL.DIST(BI$29,$L106,$K106,FALSE)*($R106*(1-$E106)+$Q106*(1-$F106))*((1+'Inputs &amp; Summary'!$D$7)^BI$29))))))</f>
        <v>0</v>
      </c>
      <c r="BJ106" s="114">
        <f>$D106*IF(BJ$29&gt;'Inputs &amp; Summary'!$D$5,0,IF(BJ$29&gt;VLOOKUP($G106,Lists!$J$17:$K$21,2),IF($M106=Lists!$H$3,IF($K106&lt;1,(($S106/$K106)*((1+'Inputs &amp; Summary'!$D$7)^BJ$29)),((INT(BJ$29/$K106)-INT((BJ$29-1)/$K106))*$S106*((1+'Inputs &amp; Summary'!$D$7)^BJ$29))),(_xlfn.WEIBULL.DIST(BJ$29,$L106,$K106,FALSE)*$S106*((1+'Inputs &amp; Summary'!$D$7)^BJ$29))),IF($M106=Lists!$H$3,IF($K106&lt;1,((($R106*(1-$E106)+$Q106*(1-$F106))/$K106)*((1+'Inputs &amp; Summary'!$D$7)^BJ$29)),((INT(BJ$29/$K106)-INT((BJ$29-1)/$K106))*($R106*(1-$E106)+$Q106*(1-$F106))*((1+'Inputs &amp; Summary'!$D$7)^BJ$29))),((_xlfn.WEIBULL.DIST(BJ$29,$L106,$K106,FALSE)*($R106*(1-$E106)+$Q106*(1-$F106))*((1+'Inputs &amp; Summary'!$D$7)^BJ$29))))))</f>
        <v>0</v>
      </c>
      <c r="BK106" s="114">
        <f>$D106*IF(BK$29&gt;'Inputs &amp; Summary'!$D$5,0,IF(BK$29&gt;VLOOKUP($G106,Lists!$J$17:$K$21,2),IF($M106=Lists!$H$3,IF($K106&lt;1,(($S106/$K106)*((1+'Inputs &amp; Summary'!$D$7)^BK$29)),((INT(BK$29/$K106)-INT((BK$29-1)/$K106))*$S106*((1+'Inputs &amp; Summary'!$D$7)^BK$29))),(_xlfn.WEIBULL.DIST(BK$29,$L106,$K106,FALSE)*$S106*((1+'Inputs &amp; Summary'!$D$7)^BK$29))),IF($M106=Lists!$H$3,IF($K106&lt;1,((($R106*(1-$E106)+$Q106*(1-$F106))/$K106)*((1+'Inputs &amp; Summary'!$D$7)^BK$29)),((INT(BK$29/$K106)-INT((BK$29-1)/$K106))*($R106*(1-$E106)+$Q106*(1-$F106))*((1+'Inputs &amp; Summary'!$D$7)^BK$29))),((_xlfn.WEIBULL.DIST(BK$29,$L106,$K106,FALSE)*($R106*(1-$E106)+$Q106*(1-$F106))*((1+'Inputs &amp; Summary'!$D$7)^BK$29))))))</f>
        <v>0</v>
      </c>
      <c r="BL106" s="114">
        <f>$D106*IF(BL$29&gt;'Inputs &amp; Summary'!$D$5,0,IF(BL$29&gt;VLOOKUP($G106,Lists!$J$17:$K$21,2),IF($M106=Lists!$H$3,IF($K106&lt;1,(($S106/$K106)*((1+'Inputs &amp; Summary'!$D$7)^BL$29)),((INT(BL$29/$K106)-INT((BL$29-1)/$K106))*$S106*((1+'Inputs &amp; Summary'!$D$7)^BL$29))),(_xlfn.WEIBULL.DIST(BL$29,$L106,$K106,FALSE)*$S106*((1+'Inputs &amp; Summary'!$D$7)^BL$29))),IF($M106=Lists!$H$3,IF($K106&lt;1,((($R106*(1-$E106)+$Q106*(1-$F106))/$K106)*((1+'Inputs &amp; Summary'!$D$7)^BL$29)),((INT(BL$29/$K106)-INT((BL$29-1)/$K106))*($R106*(1-$E106)+$Q106*(1-$F106))*((1+'Inputs &amp; Summary'!$D$7)^BL$29))),((_xlfn.WEIBULL.DIST(BL$29,$L106,$K106,FALSE)*($R106*(1-$E106)+$Q106*(1-$F106))*((1+'Inputs &amp; Summary'!$D$7)^BL$29))))))</f>
        <v>0</v>
      </c>
    </row>
    <row r="107" spans="1:64" s="1" customFormat="1" x14ac:dyDescent="0.3">
      <c r="A107" s="79" t="s">
        <v>206</v>
      </c>
      <c r="B107" s="33" t="s">
        <v>152</v>
      </c>
      <c r="C107" s="33" t="s">
        <v>17</v>
      </c>
      <c r="D107" s="68">
        <v>0</v>
      </c>
      <c r="E107" s="68">
        <v>1</v>
      </c>
      <c r="F107" s="68">
        <v>1</v>
      </c>
      <c r="G107" s="213" t="s">
        <v>17</v>
      </c>
      <c r="H107" s="34" t="s">
        <v>288</v>
      </c>
      <c r="I107" s="34" t="s">
        <v>99</v>
      </c>
      <c r="J107" s="33">
        <f>VLOOKUP(I107,'Labor Rates'!$A$1:$B$16,2)</f>
        <v>24.03846153846154</v>
      </c>
      <c r="K107" s="35">
        <v>20</v>
      </c>
      <c r="L107" s="35">
        <v>1</v>
      </c>
      <c r="M107" s="36" t="s">
        <v>249</v>
      </c>
      <c r="N107" s="84">
        <f>'Inputs &amp; Summary'!$D$30</f>
        <v>1</v>
      </c>
      <c r="O107" s="35">
        <v>1</v>
      </c>
      <c r="P107" s="5">
        <v>25</v>
      </c>
      <c r="Q107" s="73">
        <f t="shared" si="16"/>
        <v>24.03846153846154</v>
      </c>
      <c r="R107" s="73">
        <f t="shared" si="17"/>
        <v>25</v>
      </c>
      <c r="S107" s="74">
        <f t="shared" si="18"/>
        <v>0</v>
      </c>
      <c r="T107" s="88"/>
      <c r="U107" s="80"/>
      <c r="V107" s="87">
        <f t="shared" si="19"/>
        <v>0</v>
      </c>
      <c r="W107" s="87">
        <f>NPV('Inputs &amp; Summary'!$D$6,Y107:BL107)</f>
        <v>0</v>
      </c>
      <c r="X107" s="90">
        <f t="shared" si="20"/>
        <v>0</v>
      </c>
      <c r="Y107" s="114">
        <f>$D107*IF(Y$29&gt;'Inputs &amp; Summary'!$D$5,0,IF(Y$29&gt;VLOOKUP($G107,Lists!$J$17:$K$21,2),IF($M107=Lists!$H$3,IF($K107&lt;1,(($S107/$K107)*((1+'Inputs &amp; Summary'!$D$7)^Y$29)),((INT(Y$29/$K107)-INT((Y$29-1)/$K107))*$S107*((1+'Inputs &amp; Summary'!$D$7)^Y$29))),(_xlfn.WEIBULL.DIST(Y$29,$L107,$K107,FALSE)*$S107*((1+'Inputs &amp; Summary'!$D$7)^Y$29))),IF($M107=Lists!$H$3,IF($K107&lt;1,((($R107*(1-$E107)+$Q107*(1-$F107))/$K107)*((1+'Inputs &amp; Summary'!$D$7)^Y$29)),((INT(Y$29/$K107)-INT((Y$29-1)/$K107))*($R107*(1-$E107)+$Q107*(1-$F107))*((1+'Inputs &amp; Summary'!$D$7)^Y$29))),((_xlfn.WEIBULL.DIST(Y$29,$L107,$K107,FALSE)*($R107*(1-$E107)+$Q107*(1-$F107))*((1+'Inputs &amp; Summary'!$D$7)^Y$29))))))</f>
        <v>0</v>
      </c>
      <c r="Z107" s="114">
        <f>$D107*IF(Z$29&gt;'Inputs &amp; Summary'!$D$5,0,IF(Z$29&gt;VLOOKUP($G107,Lists!$J$17:$K$21,2),IF($M107=Lists!$H$3,IF($K107&lt;1,(($S107/$K107)*((1+'Inputs &amp; Summary'!$D$7)^Z$29)),((INT(Z$29/$K107)-INT((Z$29-1)/$K107))*$S107*((1+'Inputs &amp; Summary'!$D$7)^Z$29))),(_xlfn.WEIBULL.DIST(Z$29,$L107,$K107,FALSE)*$S107*((1+'Inputs &amp; Summary'!$D$7)^Z$29))),IF($M107=Lists!$H$3,IF($K107&lt;1,((($R107*(1-$E107)+$Q107*(1-$F107))/$K107)*((1+'Inputs &amp; Summary'!$D$7)^Z$29)),((INT(Z$29/$K107)-INT((Z$29-1)/$K107))*($R107*(1-$E107)+$Q107*(1-$F107))*((1+'Inputs &amp; Summary'!$D$7)^Z$29))),((_xlfn.WEIBULL.DIST(Z$29,$L107,$K107,FALSE)*($R107*(1-$E107)+$Q107*(1-$F107))*((1+'Inputs &amp; Summary'!$D$7)^Z$29))))))</f>
        <v>0</v>
      </c>
      <c r="AA107" s="114">
        <f>$D107*IF(AA$29&gt;'Inputs &amp; Summary'!$D$5,0,IF(AA$29&gt;VLOOKUP($G107,Lists!$J$17:$K$21,2),IF($M107=Lists!$H$3,IF($K107&lt;1,(($S107/$K107)*((1+'Inputs &amp; Summary'!$D$7)^AA$29)),((INT(AA$29/$K107)-INT((AA$29-1)/$K107))*$S107*((1+'Inputs &amp; Summary'!$D$7)^AA$29))),(_xlfn.WEIBULL.DIST(AA$29,$L107,$K107,FALSE)*$S107*((1+'Inputs &amp; Summary'!$D$7)^AA$29))),IF($M107=Lists!$H$3,IF($K107&lt;1,((($R107*(1-$E107)+$Q107*(1-$F107))/$K107)*((1+'Inputs &amp; Summary'!$D$7)^AA$29)),((INT(AA$29/$K107)-INT((AA$29-1)/$K107))*($R107*(1-$E107)+$Q107*(1-$F107))*((1+'Inputs &amp; Summary'!$D$7)^AA$29))),((_xlfn.WEIBULL.DIST(AA$29,$L107,$K107,FALSE)*($R107*(1-$E107)+$Q107*(1-$F107))*((1+'Inputs &amp; Summary'!$D$7)^AA$29))))))</f>
        <v>0</v>
      </c>
      <c r="AB107" s="114">
        <f>$D107*IF(AB$29&gt;'Inputs &amp; Summary'!$D$5,0,IF(AB$29&gt;VLOOKUP($G107,Lists!$J$17:$K$21,2),IF($M107=Lists!$H$3,IF($K107&lt;1,(($S107/$K107)*((1+'Inputs &amp; Summary'!$D$7)^AB$29)),((INT(AB$29/$K107)-INT((AB$29-1)/$K107))*$S107*((1+'Inputs &amp; Summary'!$D$7)^AB$29))),(_xlfn.WEIBULL.DIST(AB$29,$L107,$K107,FALSE)*$S107*((1+'Inputs &amp; Summary'!$D$7)^AB$29))),IF($M107=Lists!$H$3,IF($K107&lt;1,((($R107*(1-$E107)+$Q107*(1-$F107))/$K107)*((1+'Inputs &amp; Summary'!$D$7)^AB$29)),((INT(AB$29/$K107)-INT((AB$29-1)/$K107))*($R107*(1-$E107)+$Q107*(1-$F107))*((1+'Inputs &amp; Summary'!$D$7)^AB$29))),((_xlfn.WEIBULL.DIST(AB$29,$L107,$K107,FALSE)*($R107*(1-$E107)+$Q107*(1-$F107))*((1+'Inputs &amp; Summary'!$D$7)^AB$29))))))</f>
        <v>0</v>
      </c>
      <c r="AC107" s="114">
        <f>$D107*IF(AC$29&gt;'Inputs &amp; Summary'!$D$5,0,IF(AC$29&gt;VLOOKUP($G107,Lists!$J$17:$K$21,2),IF($M107=Lists!$H$3,IF($K107&lt;1,(($S107/$K107)*((1+'Inputs &amp; Summary'!$D$7)^AC$29)),((INT(AC$29/$K107)-INT((AC$29-1)/$K107))*$S107*((1+'Inputs &amp; Summary'!$D$7)^AC$29))),(_xlfn.WEIBULL.DIST(AC$29,$L107,$K107,FALSE)*$S107*((1+'Inputs &amp; Summary'!$D$7)^AC$29))),IF($M107=Lists!$H$3,IF($K107&lt;1,((($R107*(1-$E107)+$Q107*(1-$F107))/$K107)*((1+'Inputs &amp; Summary'!$D$7)^AC$29)),((INT(AC$29/$K107)-INT((AC$29-1)/$K107))*($R107*(1-$E107)+$Q107*(1-$F107))*((1+'Inputs &amp; Summary'!$D$7)^AC$29))),((_xlfn.WEIBULL.DIST(AC$29,$L107,$K107,FALSE)*($R107*(1-$E107)+$Q107*(1-$F107))*((1+'Inputs &amp; Summary'!$D$7)^AC$29))))))</f>
        <v>0</v>
      </c>
      <c r="AD107" s="114">
        <f>$D107*IF(AD$29&gt;'Inputs &amp; Summary'!$D$5,0,IF(AD$29&gt;VLOOKUP($G107,Lists!$J$17:$K$21,2),IF($M107=Lists!$H$3,IF($K107&lt;1,(($S107/$K107)*((1+'Inputs &amp; Summary'!$D$7)^AD$29)),((INT(AD$29/$K107)-INT((AD$29-1)/$K107))*$S107*((1+'Inputs &amp; Summary'!$D$7)^AD$29))),(_xlfn.WEIBULL.DIST(AD$29,$L107,$K107,FALSE)*$S107*((1+'Inputs &amp; Summary'!$D$7)^AD$29))),IF($M107=Lists!$H$3,IF($K107&lt;1,((($R107*(1-$E107)+$Q107*(1-$F107))/$K107)*((1+'Inputs &amp; Summary'!$D$7)^AD$29)),((INT(AD$29/$K107)-INT((AD$29-1)/$K107))*($R107*(1-$E107)+$Q107*(1-$F107))*((1+'Inputs &amp; Summary'!$D$7)^AD$29))),((_xlfn.WEIBULL.DIST(AD$29,$L107,$K107,FALSE)*($R107*(1-$E107)+$Q107*(1-$F107))*((1+'Inputs &amp; Summary'!$D$7)^AD$29))))))</f>
        <v>0</v>
      </c>
      <c r="AE107" s="114">
        <f>$D107*IF(AE$29&gt;'Inputs &amp; Summary'!$D$5,0,IF(AE$29&gt;VLOOKUP($G107,Lists!$J$17:$K$21,2),IF($M107=Lists!$H$3,IF($K107&lt;1,(($S107/$K107)*((1+'Inputs &amp; Summary'!$D$7)^AE$29)),((INT(AE$29/$K107)-INT((AE$29-1)/$K107))*$S107*((1+'Inputs &amp; Summary'!$D$7)^AE$29))),(_xlfn.WEIBULL.DIST(AE$29,$L107,$K107,FALSE)*$S107*((1+'Inputs &amp; Summary'!$D$7)^AE$29))),IF($M107=Lists!$H$3,IF($K107&lt;1,((($R107*(1-$E107)+$Q107*(1-$F107))/$K107)*((1+'Inputs &amp; Summary'!$D$7)^AE$29)),((INT(AE$29/$K107)-INT((AE$29-1)/$K107))*($R107*(1-$E107)+$Q107*(1-$F107))*((1+'Inputs &amp; Summary'!$D$7)^AE$29))),((_xlfn.WEIBULL.DIST(AE$29,$L107,$K107,FALSE)*($R107*(1-$E107)+$Q107*(1-$F107))*((1+'Inputs &amp; Summary'!$D$7)^AE$29))))))</f>
        <v>0</v>
      </c>
      <c r="AF107" s="114">
        <f>$D107*IF(AF$29&gt;'Inputs &amp; Summary'!$D$5,0,IF(AF$29&gt;VLOOKUP($G107,Lists!$J$17:$K$21,2),IF($M107=Lists!$H$3,IF($K107&lt;1,(($S107/$K107)*((1+'Inputs &amp; Summary'!$D$7)^AF$29)),((INT(AF$29/$K107)-INT((AF$29-1)/$K107))*$S107*((1+'Inputs &amp; Summary'!$D$7)^AF$29))),(_xlfn.WEIBULL.DIST(AF$29,$L107,$K107,FALSE)*$S107*((1+'Inputs &amp; Summary'!$D$7)^AF$29))),IF($M107=Lists!$H$3,IF($K107&lt;1,((($R107*(1-$E107)+$Q107*(1-$F107))/$K107)*((1+'Inputs &amp; Summary'!$D$7)^AF$29)),((INT(AF$29/$K107)-INT((AF$29-1)/$K107))*($R107*(1-$E107)+$Q107*(1-$F107))*((1+'Inputs &amp; Summary'!$D$7)^AF$29))),((_xlfn.WEIBULL.DIST(AF$29,$L107,$K107,FALSE)*($R107*(1-$E107)+$Q107*(1-$F107))*((1+'Inputs &amp; Summary'!$D$7)^AF$29))))))</f>
        <v>0</v>
      </c>
      <c r="AG107" s="114">
        <f>$D107*IF(AG$29&gt;'Inputs &amp; Summary'!$D$5,0,IF(AG$29&gt;VLOOKUP($G107,Lists!$J$17:$K$21,2),IF($M107=Lists!$H$3,IF($K107&lt;1,(($S107/$K107)*((1+'Inputs &amp; Summary'!$D$7)^AG$29)),((INT(AG$29/$K107)-INT((AG$29-1)/$K107))*$S107*((1+'Inputs &amp; Summary'!$D$7)^AG$29))),(_xlfn.WEIBULL.DIST(AG$29,$L107,$K107,FALSE)*$S107*((1+'Inputs &amp; Summary'!$D$7)^AG$29))),IF($M107=Lists!$H$3,IF($K107&lt;1,((($R107*(1-$E107)+$Q107*(1-$F107))/$K107)*((1+'Inputs &amp; Summary'!$D$7)^AG$29)),((INT(AG$29/$K107)-INT((AG$29-1)/$K107))*($R107*(1-$E107)+$Q107*(1-$F107))*((1+'Inputs &amp; Summary'!$D$7)^AG$29))),((_xlfn.WEIBULL.DIST(AG$29,$L107,$K107,FALSE)*($R107*(1-$E107)+$Q107*(1-$F107))*((1+'Inputs &amp; Summary'!$D$7)^AG$29))))))</f>
        <v>0</v>
      </c>
      <c r="AH107" s="114">
        <f>$D107*IF(AH$29&gt;'Inputs &amp; Summary'!$D$5,0,IF(AH$29&gt;VLOOKUP($G107,Lists!$J$17:$K$21,2),IF($M107=Lists!$H$3,IF($K107&lt;1,(($S107/$K107)*((1+'Inputs &amp; Summary'!$D$7)^AH$29)),((INT(AH$29/$K107)-INT((AH$29-1)/$K107))*$S107*((1+'Inputs &amp; Summary'!$D$7)^AH$29))),(_xlfn.WEIBULL.DIST(AH$29,$L107,$K107,FALSE)*$S107*((1+'Inputs &amp; Summary'!$D$7)^AH$29))),IF($M107=Lists!$H$3,IF($K107&lt;1,((($R107*(1-$E107)+$Q107*(1-$F107))/$K107)*((1+'Inputs &amp; Summary'!$D$7)^AH$29)),((INT(AH$29/$K107)-INT((AH$29-1)/$K107))*($R107*(1-$E107)+$Q107*(1-$F107))*((1+'Inputs &amp; Summary'!$D$7)^AH$29))),((_xlfn.WEIBULL.DIST(AH$29,$L107,$K107,FALSE)*($R107*(1-$E107)+$Q107*(1-$F107))*((1+'Inputs &amp; Summary'!$D$7)^AH$29))))))</f>
        <v>0</v>
      </c>
      <c r="AI107" s="114">
        <f>$D107*IF(AI$29&gt;'Inputs &amp; Summary'!$D$5,0,IF(AI$29&gt;VLOOKUP($G107,Lists!$J$17:$K$21,2),IF($M107=Lists!$H$3,IF($K107&lt;1,(($S107/$K107)*((1+'Inputs &amp; Summary'!$D$7)^AI$29)),((INT(AI$29/$K107)-INT((AI$29-1)/$K107))*$S107*((1+'Inputs &amp; Summary'!$D$7)^AI$29))),(_xlfn.WEIBULL.DIST(AI$29,$L107,$K107,FALSE)*$S107*((1+'Inputs &amp; Summary'!$D$7)^AI$29))),IF($M107=Lists!$H$3,IF($K107&lt;1,((($R107*(1-$E107)+$Q107*(1-$F107))/$K107)*((1+'Inputs &amp; Summary'!$D$7)^AI$29)),((INT(AI$29/$K107)-INT((AI$29-1)/$K107))*($R107*(1-$E107)+$Q107*(1-$F107))*((1+'Inputs &amp; Summary'!$D$7)^AI$29))),((_xlfn.WEIBULL.DIST(AI$29,$L107,$K107,FALSE)*($R107*(1-$E107)+$Q107*(1-$F107))*((1+'Inputs &amp; Summary'!$D$7)^AI$29))))))</f>
        <v>0</v>
      </c>
      <c r="AJ107" s="114">
        <f>$D107*IF(AJ$29&gt;'Inputs &amp; Summary'!$D$5,0,IF(AJ$29&gt;VLOOKUP($G107,Lists!$J$17:$K$21,2),IF($M107=Lists!$H$3,IF($K107&lt;1,(($S107/$K107)*((1+'Inputs &amp; Summary'!$D$7)^AJ$29)),((INT(AJ$29/$K107)-INT((AJ$29-1)/$K107))*$S107*((1+'Inputs &amp; Summary'!$D$7)^AJ$29))),(_xlfn.WEIBULL.DIST(AJ$29,$L107,$K107,FALSE)*$S107*((1+'Inputs &amp; Summary'!$D$7)^AJ$29))),IF($M107=Lists!$H$3,IF($K107&lt;1,((($R107*(1-$E107)+$Q107*(1-$F107))/$K107)*((1+'Inputs &amp; Summary'!$D$7)^AJ$29)),((INT(AJ$29/$K107)-INT((AJ$29-1)/$K107))*($R107*(1-$E107)+$Q107*(1-$F107))*((1+'Inputs &amp; Summary'!$D$7)^AJ$29))),((_xlfn.WEIBULL.DIST(AJ$29,$L107,$K107,FALSE)*($R107*(1-$E107)+$Q107*(1-$F107))*((1+'Inputs &amp; Summary'!$D$7)^AJ$29))))))</f>
        <v>0</v>
      </c>
      <c r="AK107" s="114">
        <f>$D107*IF(AK$29&gt;'Inputs &amp; Summary'!$D$5,0,IF(AK$29&gt;VLOOKUP($G107,Lists!$J$17:$K$21,2),IF($M107=Lists!$H$3,IF($K107&lt;1,(($S107/$K107)*((1+'Inputs &amp; Summary'!$D$7)^AK$29)),((INT(AK$29/$K107)-INT((AK$29-1)/$K107))*$S107*((1+'Inputs &amp; Summary'!$D$7)^AK$29))),(_xlfn.WEIBULL.DIST(AK$29,$L107,$K107,FALSE)*$S107*((1+'Inputs &amp; Summary'!$D$7)^AK$29))),IF($M107=Lists!$H$3,IF($K107&lt;1,((($R107*(1-$E107)+$Q107*(1-$F107))/$K107)*((1+'Inputs &amp; Summary'!$D$7)^AK$29)),((INT(AK$29/$K107)-INT((AK$29-1)/$K107))*($R107*(1-$E107)+$Q107*(1-$F107))*((1+'Inputs &amp; Summary'!$D$7)^AK$29))),((_xlfn.WEIBULL.DIST(AK$29,$L107,$K107,FALSE)*($R107*(1-$E107)+$Q107*(1-$F107))*((1+'Inputs &amp; Summary'!$D$7)^AK$29))))))</f>
        <v>0</v>
      </c>
      <c r="AL107" s="114">
        <f>$D107*IF(AL$29&gt;'Inputs &amp; Summary'!$D$5,0,IF(AL$29&gt;VLOOKUP($G107,Lists!$J$17:$K$21,2),IF($M107=Lists!$H$3,IF($K107&lt;1,(($S107/$K107)*((1+'Inputs &amp; Summary'!$D$7)^AL$29)),((INT(AL$29/$K107)-INT((AL$29-1)/$K107))*$S107*((1+'Inputs &amp; Summary'!$D$7)^AL$29))),(_xlfn.WEIBULL.DIST(AL$29,$L107,$K107,FALSE)*$S107*((1+'Inputs &amp; Summary'!$D$7)^AL$29))),IF($M107=Lists!$H$3,IF($K107&lt;1,((($R107*(1-$E107)+$Q107*(1-$F107))/$K107)*((1+'Inputs &amp; Summary'!$D$7)^AL$29)),((INT(AL$29/$K107)-INT((AL$29-1)/$K107))*($R107*(1-$E107)+$Q107*(1-$F107))*((1+'Inputs &amp; Summary'!$D$7)^AL$29))),((_xlfn.WEIBULL.DIST(AL$29,$L107,$K107,FALSE)*($R107*(1-$E107)+$Q107*(1-$F107))*((1+'Inputs &amp; Summary'!$D$7)^AL$29))))))</f>
        <v>0</v>
      </c>
      <c r="AM107" s="114">
        <f>$D107*IF(AM$29&gt;'Inputs &amp; Summary'!$D$5,0,IF(AM$29&gt;VLOOKUP($G107,Lists!$J$17:$K$21,2),IF($M107=Lists!$H$3,IF($K107&lt;1,(($S107/$K107)*((1+'Inputs &amp; Summary'!$D$7)^AM$29)),((INT(AM$29/$K107)-INT((AM$29-1)/$K107))*$S107*((1+'Inputs &amp; Summary'!$D$7)^AM$29))),(_xlfn.WEIBULL.DIST(AM$29,$L107,$K107,FALSE)*$S107*((1+'Inputs &amp; Summary'!$D$7)^AM$29))),IF($M107=Lists!$H$3,IF($K107&lt;1,((($R107*(1-$E107)+$Q107*(1-$F107))/$K107)*((1+'Inputs &amp; Summary'!$D$7)^AM$29)),((INT(AM$29/$K107)-INT((AM$29-1)/$K107))*($R107*(1-$E107)+$Q107*(1-$F107))*((1+'Inputs &amp; Summary'!$D$7)^AM$29))),((_xlfn.WEIBULL.DIST(AM$29,$L107,$K107,FALSE)*($R107*(1-$E107)+$Q107*(1-$F107))*((1+'Inputs &amp; Summary'!$D$7)^AM$29))))))</f>
        <v>0</v>
      </c>
      <c r="AN107" s="114">
        <f>$D107*IF(AN$29&gt;'Inputs &amp; Summary'!$D$5,0,IF(AN$29&gt;VLOOKUP($G107,Lists!$J$17:$K$21,2),IF($M107=Lists!$H$3,IF($K107&lt;1,(($S107/$K107)*((1+'Inputs &amp; Summary'!$D$7)^AN$29)),((INT(AN$29/$K107)-INT((AN$29-1)/$K107))*$S107*((1+'Inputs &amp; Summary'!$D$7)^AN$29))),(_xlfn.WEIBULL.DIST(AN$29,$L107,$K107,FALSE)*$S107*((1+'Inputs &amp; Summary'!$D$7)^AN$29))),IF($M107=Lists!$H$3,IF($K107&lt;1,((($R107*(1-$E107)+$Q107*(1-$F107))/$K107)*((1+'Inputs &amp; Summary'!$D$7)^AN$29)),((INT(AN$29/$K107)-INT((AN$29-1)/$K107))*($R107*(1-$E107)+$Q107*(1-$F107))*((1+'Inputs &amp; Summary'!$D$7)^AN$29))),((_xlfn.WEIBULL.DIST(AN$29,$L107,$K107,FALSE)*($R107*(1-$E107)+$Q107*(1-$F107))*((1+'Inputs &amp; Summary'!$D$7)^AN$29))))))</f>
        <v>0</v>
      </c>
      <c r="AO107" s="114">
        <f>$D107*IF(AO$29&gt;'Inputs &amp; Summary'!$D$5,0,IF(AO$29&gt;VLOOKUP($G107,Lists!$J$17:$K$21,2),IF($M107=Lists!$H$3,IF($K107&lt;1,(($S107/$K107)*((1+'Inputs &amp; Summary'!$D$7)^AO$29)),((INT(AO$29/$K107)-INT((AO$29-1)/$K107))*$S107*((1+'Inputs &amp; Summary'!$D$7)^AO$29))),(_xlfn.WEIBULL.DIST(AO$29,$L107,$K107,FALSE)*$S107*((1+'Inputs &amp; Summary'!$D$7)^AO$29))),IF($M107=Lists!$H$3,IF($K107&lt;1,((($R107*(1-$E107)+$Q107*(1-$F107))/$K107)*((1+'Inputs &amp; Summary'!$D$7)^AO$29)),((INT(AO$29/$K107)-INT((AO$29-1)/$K107))*($R107*(1-$E107)+$Q107*(1-$F107))*((1+'Inputs &amp; Summary'!$D$7)^AO$29))),((_xlfn.WEIBULL.DIST(AO$29,$L107,$K107,FALSE)*($R107*(1-$E107)+$Q107*(1-$F107))*((1+'Inputs &amp; Summary'!$D$7)^AO$29))))))</f>
        <v>0</v>
      </c>
      <c r="AP107" s="114">
        <f>$D107*IF(AP$29&gt;'Inputs &amp; Summary'!$D$5,0,IF(AP$29&gt;VLOOKUP($G107,Lists!$J$17:$K$21,2),IF($M107=Lists!$H$3,IF($K107&lt;1,(($S107/$K107)*((1+'Inputs &amp; Summary'!$D$7)^AP$29)),((INT(AP$29/$K107)-INT((AP$29-1)/$K107))*$S107*((1+'Inputs &amp; Summary'!$D$7)^AP$29))),(_xlfn.WEIBULL.DIST(AP$29,$L107,$K107,FALSE)*$S107*((1+'Inputs &amp; Summary'!$D$7)^AP$29))),IF($M107=Lists!$H$3,IF($K107&lt;1,((($R107*(1-$E107)+$Q107*(1-$F107))/$K107)*((1+'Inputs &amp; Summary'!$D$7)^AP$29)),((INT(AP$29/$K107)-INT((AP$29-1)/$K107))*($R107*(1-$E107)+$Q107*(1-$F107))*((1+'Inputs &amp; Summary'!$D$7)^AP$29))),((_xlfn.WEIBULL.DIST(AP$29,$L107,$K107,FALSE)*($R107*(1-$E107)+$Q107*(1-$F107))*((1+'Inputs &amp; Summary'!$D$7)^AP$29))))))</f>
        <v>0</v>
      </c>
      <c r="AQ107" s="114">
        <f>$D107*IF(AQ$29&gt;'Inputs &amp; Summary'!$D$5,0,IF(AQ$29&gt;VLOOKUP($G107,Lists!$J$17:$K$21,2),IF($M107=Lists!$H$3,IF($K107&lt;1,(($S107/$K107)*((1+'Inputs &amp; Summary'!$D$7)^AQ$29)),((INT(AQ$29/$K107)-INT((AQ$29-1)/$K107))*$S107*((1+'Inputs &amp; Summary'!$D$7)^AQ$29))),(_xlfn.WEIBULL.DIST(AQ$29,$L107,$K107,FALSE)*$S107*((1+'Inputs &amp; Summary'!$D$7)^AQ$29))),IF($M107=Lists!$H$3,IF($K107&lt;1,((($R107*(1-$E107)+$Q107*(1-$F107))/$K107)*((1+'Inputs &amp; Summary'!$D$7)^AQ$29)),((INT(AQ$29/$K107)-INT((AQ$29-1)/$K107))*($R107*(1-$E107)+$Q107*(1-$F107))*((1+'Inputs &amp; Summary'!$D$7)^AQ$29))),((_xlfn.WEIBULL.DIST(AQ$29,$L107,$K107,FALSE)*($R107*(1-$E107)+$Q107*(1-$F107))*((1+'Inputs &amp; Summary'!$D$7)^AQ$29))))))</f>
        <v>0</v>
      </c>
      <c r="AR107" s="114">
        <f>$D107*IF(AR$29&gt;'Inputs &amp; Summary'!$D$5,0,IF(AR$29&gt;VLOOKUP($G107,Lists!$J$17:$K$21,2),IF($M107=Lists!$H$3,IF($K107&lt;1,(($S107/$K107)*((1+'Inputs &amp; Summary'!$D$7)^AR$29)),((INT(AR$29/$K107)-INT((AR$29-1)/$K107))*$S107*((1+'Inputs &amp; Summary'!$D$7)^AR$29))),(_xlfn.WEIBULL.DIST(AR$29,$L107,$K107,FALSE)*$S107*((1+'Inputs &amp; Summary'!$D$7)^AR$29))),IF($M107=Lists!$H$3,IF($K107&lt;1,((($R107*(1-$E107)+$Q107*(1-$F107))/$K107)*((1+'Inputs &amp; Summary'!$D$7)^AR$29)),((INT(AR$29/$K107)-INT((AR$29-1)/$K107))*($R107*(1-$E107)+$Q107*(1-$F107))*((1+'Inputs &amp; Summary'!$D$7)^AR$29))),((_xlfn.WEIBULL.DIST(AR$29,$L107,$K107,FALSE)*($R107*(1-$E107)+$Q107*(1-$F107))*((1+'Inputs &amp; Summary'!$D$7)^AR$29))))))</f>
        <v>0</v>
      </c>
      <c r="AS107" s="114">
        <f>$D107*IF(AS$29&gt;'Inputs &amp; Summary'!$D$5,0,IF(AS$29&gt;VLOOKUP($G107,Lists!$J$17:$K$21,2),IF($M107=Lists!$H$3,IF($K107&lt;1,(($S107/$K107)*((1+'Inputs &amp; Summary'!$D$7)^AS$29)),((INT(AS$29/$K107)-INT((AS$29-1)/$K107))*$S107*((1+'Inputs &amp; Summary'!$D$7)^AS$29))),(_xlfn.WEIBULL.DIST(AS$29,$L107,$K107,FALSE)*$S107*((1+'Inputs &amp; Summary'!$D$7)^AS$29))),IF($M107=Lists!$H$3,IF($K107&lt;1,((($R107*(1-$E107)+$Q107*(1-$F107))/$K107)*((1+'Inputs &amp; Summary'!$D$7)^AS$29)),((INT(AS$29/$K107)-INT((AS$29-1)/$K107))*($R107*(1-$E107)+$Q107*(1-$F107))*((1+'Inputs &amp; Summary'!$D$7)^AS$29))),((_xlfn.WEIBULL.DIST(AS$29,$L107,$K107,FALSE)*($R107*(1-$E107)+$Q107*(1-$F107))*((1+'Inputs &amp; Summary'!$D$7)^AS$29))))))</f>
        <v>0</v>
      </c>
      <c r="AT107" s="114">
        <f>$D107*IF(AT$29&gt;'Inputs &amp; Summary'!$D$5,0,IF(AT$29&gt;VLOOKUP($G107,Lists!$J$17:$K$21,2),IF($M107=Lists!$H$3,IF($K107&lt;1,(($S107/$K107)*((1+'Inputs &amp; Summary'!$D$7)^AT$29)),((INT(AT$29/$K107)-INT((AT$29-1)/$K107))*$S107*((1+'Inputs &amp; Summary'!$D$7)^AT$29))),(_xlfn.WEIBULL.DIST(AT$29,$L107,$K107,FALSE)*$S107*((1+'Inputs &amp; Summary'!$D$7)^AT$29))),IF($M107=Lists!$H$3,IF($K107&lt;1,((($R107*(1-$E107)+$Q107*(1-$F107))/$K107)*((1+'Inputs &amp; Summary'!$D$7)^AT$29)),((INT(AT$29/$K107)-INT((AT$29-1)/$K107))*($R107*(1-$E107)+$Q107*(1-$F107))*((1+'Inputs &amp; Summary'!$D$7)^AT$29))),((_xlfn.WEIBULL.DIST(AT$29,$L107,$K107,FALSE)*($R107*(1-$E107)+$Q107*(1-$F107))*((1+'Inputs &amp; Summary'!$D$7)^AT$29))))))</f>
        <v>0</v>
      </c>
      <c r="AU107" s="114">
        <f>$D107*IF(AU$29&gt;'Inputs &amp; Summary'!$D$5,0,IF(AU$29&gt;VLOOKUP($G107,Lists!$J$17:$K$21,2),IF($M107=Lists!$H$3,IF($K107&lt;1,(($S107/$K107)*((1+'Inputs &amp; Summary'!$D$7)^AU$29)),((INT(AU$29/$K107)-INT((AU$29-1)/$K107))*$S107*((1+'Inputs &amp; Summary'!$D$7)^AU$29))),(_xlfn.WEIBULL.DIST(AU$29,$L107,$K107,FALSE)*$S107*((1+'Inputs &amp; Summary'!$D$7)^AU$29))),IF($M107=Lists!$H$3,IF($K107&lt;1,((($R107*(1-$E107)+$Q107*(1-$F107))/$K107)*((1+'Inputs &amp; Summary'!$D$7)^AU$29)),((INT(AU$29/$K107)-INT((AU$29-1)/$K107))*($R107*(1-$E107)+$Q107*(1-$F107))*((1+'Inputs &amp; Summary'!$D$7)^AU$29))),((_xlfn.WEIBULL.DIST(AU$29,$L107,$K107,FALSE)*($R107*(1-$E107)+$Q107*(1-$F107))*((1+'Inputs &amp; Summary'!$D$7)^AU$29))))))</f>
        <v>0</v>
      </c>
      <c r="AV107" s="114">
        <f>$D107*IF(AV$29&gt;'Inputs &amp; Summary'!$D$5,0,IF(AV$29&gt;VLOOKUP($G107,Lists!$J$17:$K$21,2),IF($M107=Lists!$H$3,IF($K107&lt;1,(($S107/$K107)*((1+'Inputs &amp; Summary'!$D$7)^AV$29)),((INT(AV$29/$K107)-INT((AV$29-1)/$K107))*$S107*((1+'Inputs &amp; Summary'!$D$7)^AV$29))),(_xlfn.WEIBULL.DIST(AV$29,$L107,$K107,FALSE)*$S107*((1+'Inputs &amp; Summary'!$D$7)^AV$29))),IF($M107=Lists!$H$3,IF($K107&lt;1,((($R107*(1-$E107)+$Q107*(1-$F107))/$K107)*((1+'Inputs &amp; Summary'!$D$7)^AV$29)),((INT(AV$29/$K107)-INT((AV$29-1)/$K107))*($R107*(1-$E107)+$Q107*(1-$F107))*((1+'Inputs &amp; Summary'!$D$7)^AV$29))),((_xlfn.WEIBULL.DIST(AV$29,$L107,$K107,FALSE)*($R107*(1-$E107)+$Q107*(1-$F107))*((1+'Inputs &amp; Summary'!$D$7)^AV$29))))))</f>
        <v>0</v>
      </c>
      <c r="AW107" s="114">
        <f>$D107*IF(AW$29&gt;'Inputs &amp; Summary'!$D$5,0,IF(AW$29&gt;VLOOKUP($G107,Lists!$J$17:$K$21,2),IF($M107=Lists!$H$3,IF($K107&lt;1,(($S107/$K107)*((1+'Inputs &amp; Summary'!$D$7)^AW$29)),((INT(AW$29/$K107)-INT((AW$29-1)/$K107))*$S107*((1+'Inputs &amp; Summary'!$D$7)^AW$29))),(_xlfn.WEIBULL.DIST(AW$29,$L107,$K107,FALSE)*$S107*((1+'Inputs &amp; Summary'!$D$7)^AW$29))),IF($M107=Lists!$H$3,IF($K107&lt;1,((($R107*(1-$E107)+$Q107*(1-$F107))/$K107)*((1+'Inputs &amp; Summary'!$D$7)^AW$29)),((INT(AW$29/$K107)-INT((AW$29-1)/$K107))*($R107*(1-$E107)+$Q107*(1-$F107))*((1+'Inputs &amp; Summary'!$D$7)^AW$29))),((_xlfn.WEIBULL.DIST(AW$29,$L107,$K107,FALSE)*($R107*(1-$E107)+$Q107*(1-$F107))*((1+'Inputs &amp; Summary'!$D$7)^AW$29))))))</f>
        <v>0</v>
      </c>
      <c r="AX107" s="114">
        <f>$D107*IF(AX$29&gt;'Inputs &amp; Summary'!$D$5,0,IF(AX$29&gt;VLOOKUP($G107,Lists!$J$17:$K$21,2),IF($M107=Lists!$H$3,IF($K107&lt;1,(($S107/$K107)*((1+'Inputs &amp; Summary'!$D$7)^AX$29)),((INT(AX$29/$K107)-INT((AX$29-1)/$K107))*$S107*((1+'Inputs &amp; Summary'!$D$7)^AX$29))),(_xlfn.WEIBULL.DIST(AX$29,$L107,$K107,FALSE)*$S107*((1+'Inputs &amp; Summary'!$D$7)^AX$29))),IF($M107=Lists!$H$3,IF($K107&lt;1,((($R107*(1-$E107)+$Q107*(1-$F107))/$K107)*((1+'Inputs &amp; Summary'!$D$7)^AX$29)),((INT(AX$29/$K107)-INT((AX$29-1)/$K107))*($R107*(1-$E107)+$Q107*(1-$F107))*((1+'Inputs &amp; Summary'!$D$7)^AX$29))),((_xlfn.WEIBULL.DIST(AX$29,$L107,$K107,FALSE)*($R107*(1-$E107)+$Q107*(1-$F107))*((1+'Inputs &amp; Summary'!$D$7)^AX$29))))))</f>
        <v>0</v>
      </c>
      <c r="AY107" s="114">
        <f>$D107*IF(AY$29&gt;'Inputs &amp; Summary'!$D$5,0,IF(AY$29&gt;VLOOKUP($G107,Lists!$J$17:$K$21,2),IF($M107=Lists!$H$3,IF($K107&lt;1,(($S107/$K107)*((1+'Inputs &amp; Summary'!$D$7)^AY$29)),((INT(AY$29/$K107)-INT((AY$29-1)/$K107))*$S107*((1+'Inputs &amp; Summary'!$D$7)^AY$29))),(_xlfn.WEIBULL.DIST(AY$29,$L107,$K107,FALSE)*$S107*((1+'Inputs &amp; Summary'!$D$7)^AY$29))),IF($M107=Lists!$H$3,IF($K107&lt;1,((($R107*(1-$E107)+$Q107*(1-$F107))/$K107)*((1+'Inputs &amp; Summary'!$D$7)^AY$29)),((INT(AY$29/$K107)-INT((AY$29-1)/$K107))*($R107*(1-$E107)+$Q107*(1-$F107))*((1+'Inputs &amp; Summary'!$D$7)^AY$29))),((_xlfn.WEIBULL.DIST(AY$29,$L107,$K107,FALSE)*($R107*(1-$E107)+$Q107*(1-$F107))*((1+'Inputs &amp; Summary'!$D$7)^AY$29))))))</f>
        <v>0</v>
      </c>
      <c r="AZ107" s="114">
        <f>$D107*IF(AZ$29&gt;'Inputs &amp; Summary'!$D$5,0,IF(AZ$29&gt;VLOOKUP($G107,Lists!$J$17:$K$21,2),IF($M107=Lists!$H$3,IF($K107&lt;1,(($S107/$K107)*((1+'Inputs &amp; Summary'!$D$7)^AZ$29)),((INT(AZ$29/$K107)-INT((AZ$29-1)/$K107))*$S107*((1+'Inputs &amp; Summary'!$D$7)^AZ$29))),(_xlfn.WEIBULL.DIST(AZ$29,$L107,$K107,FALSE)*$S107*((1+'Inputs &amp; Summary'!$D$7)^AZ$29))),IF($M107=Lists!$H$3,IF($K107&lt;1,((($R107*(1-$E107)+$Q107*(1-$F107))/$K107)*((1+'Inputs &amp; Summary'!$D$7)^AZ$29)),((INT(AZ$29/$K107)-INT((AZ$29-1)/$K107))*($R107*(1-$E107)+$Q107*(1-$F107))*((1+'Inputs &amp; Summary'!$D$7)^AZ$29))),((_xlfn.WEIBULL.DIST(AZ$29,$L107,$K107,FALSE)*($R107*(1-$E107)+$Q107*(1-$F107))*((1+'Inputs &amp; Summary'!$D$7)^AZ$29))))))</f>
        <v>0</v>
      </c>
      <c r="BA107" s="114">
        <f>$D107*IF(BA$29&gt;'Inputs &amp; Summary'!$D$5,0,IF(BA$29&gt;VLOOKUP($G107,Lists!$J$17:$K$21,2),IF($M107=Lists!$H$3,IF($K107&lt;1,(($S107/$K107)*((1+'Inputs &amp; Summary'!$D$7)^BA$29)),((INT(BA$29/$K107)-INT((BA$29-1)/$K107))*$S107*((1+'Inputs &amp; Summary'!$D$7)^BA$29))),(_xlfn.WEIBULL.DIST(BA$29,$L107,$K107,FALSE)*$S107*((1+'Inputs &amp; Summary'!$D$7)^BA$29))),IF($M107=Lists!$H$3,IF($K107&lt;1,((($R107*(1-$E107)+$Q107*(1-$F107))/$K107)*((1+'Inputs &amp; Summary'!$D$7)^BA$29)),((INT(BA$29/$K107)-INT((BA$29-1)/$K107))*($R107*(1-$E107)+$Q107*(1-$F107))*((1+'Inputs &amp; Summary'!$D$7)^BA$29))),((_xlfn.WEIBULL.DIST(BA$29,$L107,$K107,FALSE)*($R107*(1-$E107)+$Q107*(1-$F107))*((1+'Inputs &amp; Summary'!$D$7)^BA$29))))))</f>
        <v>0</v>
      </c>
      <c r="BB107" s="114">
        <f>$D107*IF(BB$29&gt;'Inputs &amp; Summary'!$D$5,0,IF(BB$29&gt;VLOOKUP($G107,Lists!$J$17:$K$21,2),IF($M107=Lists!$H$3,IF($K107&lt;1,(($S107/$K107)*((1+'Inputs &amp; Summary'!$D$7)^BB$29)),((INT(BB$29/$K107)-INT((BB$29-1)/$K107))*$S107*((1+'Inputs &amp; Summary'!$D$7)^BB$29))),(_xlfn.WEIBULL.DIST(BB$29,$L107,$K107,FALSE)*$S107*((1+'Inputs &amp; Summary'!$D$7)^BB$29))),IF($M107=Lists!$H$3,IF($K107&lt;1,((($R107*(1-$E107)+$Q107*(1-$F107))/$K107)*((1+'Inputs &amp; Summary'!$D$7)^BB$29)),((INT(BB$29/$K107)-INT((BB$29-1)/$K107))*($R107*(1-$E107)+$Q107*(1-$F107))*((1+'Inputs &amp; Summary'!$D$7)^BB$29))),((_xlfn.WEIBULL.DIST(BB$29,$L107,$K107,FALSE)*($R107*(1-$E107)+$Q107*(1-$F107))*((1+'Inputs &amp; Summary'!$D$7)^BB$29))))))</f>
        <v>0</v>
      </c>
      <c r="BC107" s="114">
        <f>$D107*IF(BC$29&gt;'Inputs &amp; Summary'!$D$5,0,IF(BC$29&gt;VLOOKUP($G107,Lists!$J$17:$K$21,2),IF($M107=Lists!$H$3,IF($K107&lt;1,(($S107/$K107)*((1+'Inputs &amp; Summary'!$D$7)^BC$29)),((INT(BC$29/$K107)-INT((BC$29-1)/$K107))*$S107*((1+'Inputs &amp; Summary'!$D$7)^BC$29))),(_xlfn.WEIBULL.DIST(BC$29,$L107,$K107,FALSE)*$S107*((1+'Inputs &amp; Summary'!$D$7)^BC$29))),IF($M107=Lists!$H$3,IF($K107&lt;1,((($R107*(1-$E107)+$Q107*(1-$F107))/$K107)*((1+'Inputs &amp; Summary'!$D$7)^BC$29)),((INT(BC$29/$K107)-INT((BC$29-1)/$K107))*($R107*(1-$E107)+$Q107*(1-$F107))*((1+'Inputs &amp; Summary'!$D$7)^BC$29))),((_xlfn.WEIBULL.DIST(BC$29,$L107,$K107,FALSE)*($R107*(1-$E107)+$Q107*(1-$F107))*((1+'Inputs &amp; Summary'!$D$7)^BC$29))))))</f>
        <v>0</v>
      </c>
      <c r="BD107" s="114">
        <f>$D107*IF(BD$29&gt;'Inputs &amp; Summary'!$D$5,0,IF(BD$29&gt;VLOOKUP($G107,Lists!$J$17:$K$21,2),IF($M107=Lists!$H$3,IF($K107&lt;1,(($S107/$K107)*((1+'Inputs &amp; Summary'!$D$7)^BD$29)),((INT(BD$29/$K107)-INT((BD$29-1)/$K107))*$S107*((1+'Inputs &amp; Summary'!$D$7)^BD$29))),(_xlfn.WEIBULL.DIST(BD$29,$L107,$K107,FALSE)*$S107*((1+'Inputs &amp; Summary'!$D$7)^BD$29))),IF($M107=Lists!$H$3,IF($K107&lt;1,((($R107*(1-$E107)+$Q107*(1-$F107))/$K107)*((1+'Inputs &amp; Summary'!$D$7)^BD$29)),((INT(BD$29/$K107)-INT((BD$29-1)/$K107))*($R107*(1-$E107)+$Q107*(1-$F107))*((1+'Inputs &amp; Summary'!$D$7)^BD$29))),((_xlfn.WEIBULL.DIST(BD$29,$L107,$K107,FALSE)*($R107*(1-$E107)+$Q107*(1-$F107))*((1+'Inputs &amp; Summary'!$D$7)^BD$29))))))</f>
        <v>0</v>
      </c>
      <c r="BE107" s="114">
        <f>$D107*IF(BE$29&gt;'Inputs &amp; Summary'!$D$5,0,IF(BE$29&gt;VLOOKUP($G107,Lists!$J$17:$K$21,2),IF($M107=Lists!$H$3,IF($K107&lt;1,(($S107/$K107)*((1+'Inputs &amp; Summary'!$D$7)^BE$29)),((INT(BE$29/$K107)-INT((BE$29-1)/$K107))*$S107*((1+'Inputs &amp; Summary'!$D$7)^BE$29))),(_xlfn.WEIBULL.DIST(BE$29,$L107,$K107,FALSE)*$S107*((1+'Inputs &amp; Summary'!$D$7)^BE$29))),IF($M107=Lists!$H$3,IF($K107&lt;1,((($R107*(1-$E107)+$Q107*(1-$F107))/$K107)*((1+'Inputs &amp; Summary'!$D$7)^BE$29)),((INT(BE$29/$K107)-INT((BE$29-1)/$K107))*($R107*(1-$E107)+$Q107*(1-$F107))*((1+'Inputs &amp; Summary'!$D$7)^BE$29))),((_xlfn.WEIBULL.DIST(BE$29,$L107,$K107,FALSE)*($R107*(1-$E107)+$Q107*(1-$F107))*((1+'Inputs &amp; Summary'!$D$7)^BE$29))))))</f>
        <v>0</v>
      </c>
      <c r="BF107" s="114">
        <f>$D107*IF(BF$29&gt;'Inputs &amp; Summary'!$D$5,0,IF(BF$29&gt;VLOOKUP($G107,Lists!$J$17:$K$21,2),IF($M107=Lists!$H$3,IF($K107&lt;1,(($S107/$K107)*((1+'Inputs &amp; Summary'!$D$7)^BF$29)),((INT(BF$29/$K107)-INT((BF$29-1)/$K107))*$S107*((1+'Inputs &amp; Summary'!$D$7)^BF$29))),(_xlfn.WEIBULL.DIST(BF$29,$L107,$K107,FALSE)*$S107*((1+'Inputs &amp; Summary'!$D$7)^BF$29))),IF($M107=Lists!$H$3,IF($K107&lt;1,((($R107*(1-$E107)+$Q107*(1-$F107))/$K107)*((1+'Inputs &amp; Summary'!$D$7)^BF$29)),((INT(BF$29/$K107)-INT((BF$29-1)/$K107))*($R107*(1-$E107)+$Q107*(1-$F107))*((1+'Inputs &amp; Summary'!$D$7)^BF$29))),((_xlfn.WEIBULL.DIST(BF$29,$L107,$K107,FALSE)*($R107*(1-$E107)+$Q107*(1-$F107))*((1+'Inputs &amp; Summary'!$D$7)^BF$29))))))</f>
        <v>0</v>
      </c>
      <c r="BG107" s="114">
        <f>$D107*IF(BG$29&gt;'Inputs &amp; Summary'!$D$5,0,IF(BG$29&gt;VLOOKUP($G107,Lists!$J$17:$K$21,2),IF($M107=Lists!$H$3,IF($K107&lt;1,(($S107/$K107)*((1+'Inputs &amp; Summary'!$D$7)^BG$29)),((INT(BG$29/$K107)-INT((BG$29-1)/$K107))*$S107*((1+'Inputs &amp; Summary'!$D$7)^BG$29))),(_xlfn.WEIBULL.DIST(BG$29,$L107,$K107,FALSE)*$S107*((1+'Inputs &amp; Summary'!$D$7)^BG$29))),IF($M107=Lists!$H$3,IF($K107&lt;1,((($R107*(1-$E107)+$Q107*(1-$F107))/$K107)*((1+'Inputs &amp; Summary'!$D$7)^BG$29)),((INT(BG$29/$K107)-INT((BG$29-1)/$K107))*($R107*(1-$E107)+$Q107*(1-$F107))*((1+'Inputs &amp; Summary'!$D$7)^BG$29))),((_xlfn.WEIBULL.DIST(BG$29,$L107,$K107,FALSE)*($R107*(1-$E107)+$Q107*(1-$F107))*((1+'Inputs &amp; Summary'!$D$7)^BG$29))))))</f>
        <v>0</v>
      </c>
      <c r="BH107" s="114">
        <f>$D107*IF(BH$29&gt;'Inputs &amp; Summary'!$D$5,0,IF(BH$29&gt;VLOOKUP($G107,Lists!$J$17:$K$21,2),IF($M107=Lists!$H$3,IF($K107&lt;1,(($S107/$K107)*((1+'Inputs &amp; Summary'!$D$7)^BH$29)),((INT(BH$29/$K107)-INT((BH$29-1)/$K107))*$S107*((1+'Inputs &amp; Summary'!$D$7)^BH$29))),(_xlfn.WEIBULL.DIST(BH$29,$L107,$K107,FALSE)*$S107*((1+'Inputs &amp; Summary'!$D$7)^BH$29))),IF($M107=Lists!$H$3,IF($K107&lt;1,((($R107*(1-$E107)+$Q107*(1-$F107))/$K107)*((1+'Inputs &amp; Summary'!$D$7)^BH$29)),((INT(BH$29/$K107)-INT((BH$29-1)/$K107))*($R107*(1-$E107)+$Q107*(1-$F107))*((1+'Inputs &amp; Summary'!$D$7)^BH$29))),((_xlfn.WEIBULL.DIST(BH$29,$L107,$K107,FALSE)*($R107*(1-$E107)+$Q107*(1-$F107))*((1+'Inputs &amp; Summary'!$D$7)^BH$29))))))</f>
        <v>0</v>
      </c>
      <c r="BI107" s="114">
        <f>$D107*IF(BI$29&gt;'Inputs &amp; Summary'!$D$5,0,IF(BI$29&gt;VLOOKUP($G107,Lists!$J$17:$K$21,2),IF($M107=Lists!$H$3,IF($K107&lt;1,(($S107/$K107)*((1+'Inputs &amp; Summary'!$D$7)^BI$29)),((INT(BI$29/$K107)-INT((BI$29-1)/$K107))*$S107*((1+'Inputs &amp; Summary'!$D$7)^BI$29))),(_xlfn.WEIBULL.DIST(BI$29,$L107,$K107,FALSE)*$S107*((1+'Inputs &amp; Summary'!$D$7)^BI$29))),IF($M107=Lists!$H$3,IF($K107&lt;1,((($R107*(1-$E107)+$Q107*(1-$F107))/$K107)*((1+'Inputs &amp; Summary'!$D$7)^BI$29)),((INT(BI$29/$K107)-INT((BI$29-1)/$K107))*($R107*(1-$E107)+$Q107*(1-$F107))*((1+'Inputs &amp; Summary'!$D$7)^BI$29))),((_xlfn.WEIBULL.DIST(BI$29,$L107,$K107,FALSE)*($R107*(1-$E107)+$Q107*(1-$F107))*((1+'Inputs &amp; Summary'!$D$7)^BI$29))))))</f>
        <v>0</v>
      </c>
      <c r="BJ107" s="114">
        <f>$D107*IF(BJ$29&gt;'Inputs &amp; Summary'!$D$5,0,IF(BJ$29&gt;VLOOKUP($G107,Lists!$J$17:$K$21,2),IF($M107=Lists!$H$3,IF($K107&lt;1,(($S107/$K107)*((1+'Inputs &amp; Summary'!$D$7)^BJ$29)),((INT(BJ$29/$K107)-INT((BJ$29-1)/$K107))*$S107*((1+'Inputs &amp; Summary'!$D$7)^BJ$29))),(_xlfn.WEIBULL.DIST(BJ$29,$L107,$K107,FALSE)*$S107*((1+'Inputs &amp; Summary'!$D$7)^BJ$29))),IF($M107=Lists!$H$3,IF($K107&lt;1,((($R107*(1-$E107)+$Q107*(1-$F107))/$K107)*((1+'Inputs &amp; Summary'!$D$7)^BJ$29)),((INT(BJ$29/$K107)-INT((BJ$29-1)/$K107))*($R107*(1-$E107)+$Q107*(1-$F107))*((1+'Inputs &amp; Summary'!$D$7)^BJ$29))),((_xlfn.WEIBULL.DIST(BJ$29,$L107,$K107,FALSE)*($R107*(1-$E107)+$Q107*(1-$F107))*((1+'Inputs &amp; Summary'!$D$7)^BJ$29))))))</f>
        <v>0</v>
      </c>
      <c r="BK107" s="114">
        <f>$D107*IF(BK$29&gt;'Inputs &amp; Summary'!$D$5,0,IF(BK$29&gt;VLOOKUP($G107,Lists!$J$17:$K$21,2),IF($M107=Lists!$H$3,IF($K107&lt;1,(($S107/$K107)*((1+'Inputs &amp; Summary'!$D$7)^BK$29)),((INT(BK$29/$K107)-INT((BK$29-1)/$K107))*$S107*((1+'Inputs &amp; Summary'!$D$7)^BK$29))),(_xlfn.WEIBULL.DIST(BK$29,$L107,$K107,FALSE)*$S107*((1+'Inputs &amp; Summary'!$D$7)^BK$29))),IF($M107=Lists!$H$3,IF($K107&lt;1,((($R107*(1-$E107)+$Q107*(1-$F107))/$K107)*((1+'Inputs &amp; Summary'!$D$7)^BK$29)),((INT(BK$29/$K107)-INT((BK$29-1)/$K107))*($R107*(1-$E107)+$Q107*(1-$F107))*((1+'Inputs &amp; Summary'!$D$7)^BK$29))),((_xlfn.WEIBULL.DIST(BK$29,$L107,$K107,FALSE)*($R107*(1-$E107)+$Q107*(1-$F107))*((1+'Inputs &amp; Summary'!$D$7)^BK$29))))))</f>
        <v>0</v>
      </c>
      <c r="BL107" s="114">
        <f>$D107*IF(BL$29&gt;'Inputs &amp; Summary'!$D$5,0,IF(BL$29&gt;VLOOKUP($G107,Lists!$J$17:$K$21,2),IF($M107=Lists!$H$3,IF($K107&lt;1,(($S107/$K107)*((1+'Inputs &amp; Summary'!$D$7)^BL$29)),((INT(BL$29/$K107)-INT((BL$29-1)/$K107))*$S107*((1+'Inputs &amp; Summary'!$D$7)^BL$29))),(_xlfn.WEIBULL.DIST(BL$29,$L107,$K107,FALSE)*$S107*((1+'Inputs &amp; Summary'!$D$7)^BL$29))),IF($M107=Lists!$H$3,IF($K107&lt;1,((($R107*(1-$E107)+$Q107*(1-$F107))/$K107)*((1+'Inputs &amp; Summary'!$D$7)^BL$29)),((INT(BL$29/$K107)-INT((BL$29-1)/$K107))*($R107*(1-$E107)+$Q107*(1-$F107))*((1+'Inputs &amp; Summary'!$D$7)^BL$29))),((_xlfn.WEIBULL.DIST(BL$29,$L107,$K107,FALSE)*($R107*(1-$E107)+$Q107*(1-$F107))*((1+'Inputs &amp; Summary'!$D$7)^BL$29))))))</f>
        <v>0</v>
      </c>
    </row>
    <row r="108" spans="1:64" s="1" customFormat="1" x14ac:dyDescent="0.3">
      <c r="A108" s="79" t="s">
        <v>190</v>
      </c>
      <c r="B108" s="33" t="s">
        <v>152</v>
      </c>
      <c r="C108" s="33" t="s">
        <v>17</v>
      </c>
      <c r="D108" s="68">
        <v>0</v>
      </c>
      <c r="E108" s="68">
        <v>1</v>
      </c>
      <c r="F108" s="68">
        <v>1</v>
      </c>
      <c r="G108" s="213" t="s">
        <v>17</v>
      </c>
      <c r="H108" s="34" t="s">
        <v>16</v>
      </c>
      <c r="I108" s="34" t="s">
        <v>96</v>
      </c>
      <c r="J108" s="33">
        <f>VLOOKUP(I108,'Labor Rates'!$A$1:$B$16,2)</f>
        <v>14.423076923076923</v>
      </c>
      <c r="K108" s="35">
        <v>5</v>
      </c>
      <c r="L108" s="35">
        <v>3</v>
      </c>
      <c r="M108" s="36" t="s">
        <v>263</v>
      </c>
      <c r="N108" s="84">
        <f>'Inputs &amp; Summary'!$D$25</f>
        <v>18</v>
      </c>
      <c r="O108" s="35">
        <v>0.25</v>
      </c>
      <c r="P108" s="5">
        <v>10</v>
      </c>
      <c r="Q108" s="73">
        <f t="shared" si="16"/>
        <v>64.90384615384616</v>
      </c>
      <c r="R108" s="73">
        <f t="shared" si="17"/>
        <v>180</v>
      </c>
      <c r="S108" s="74">
        <f t="shared" si="18"/>
        <v>0</v>
      </c>
      <c r="T108" s="88"/>
      <c r="U108" s="80"/>
      <c r="V108" s="87">
        <f t="shared" si="19"/>
        <v>0</v>
      </c>
      <c r="W108" s="87">
        <f>NPV('Inputs &amp; Summary'!$D$6,Y108:BL108)</f>
        <v>0</v>
      </c>
      <c r="X108" s="90">
        <f t="shared" si="20"/>
        <v>0</v>
      </c>
      <c r="Y108" s="114">
        <f>$D108*IF(Y$29&gt;'Inputs &amp; Summary'!$D$5,0,IF(Y$29&gt;VLOOKUP($G108,Lists!$J$17:$K$21,2),IF($M108=Lists!$H$3,IF($K108&lt;1,(($S108/$K108)*((1+'Inputs &amp; Summary'!$D$7)^Y$29)),((INT(Y$29/$K108)-INT((Y$29-1)/$K108))*$S108*((1+'Inputs &amp; Summary'!$D$7)^Y$29))),(_xlfn.WEIBULL.DIST(Y$29,$L108,$K108,FALSE)*$S108*((1+'Inputs &amp; Summary'!$D$7)^Y$29))),IF($M108=Lists!$H$3,IF($K108&lt;1,((($R108*(1-$E108)+$Q108*(1-$F108))/$K108)*((1+'Inputs &amp; Summary'!$D$7)^Y$29)),((INT(Y$29/$K108)-INT((Y$29-1)/$K108))*($R108*(1-$E108)+$Q108*(1-$F108))*((1+'Inputs &amp; Summary'!$D$7)^Y$29))),((_xlfn.WEIBULL.DIST(Y$29,$L108,$K108,FALSE)*($R108*(1-$E108)+$Q108*(1-$F108))*((1+'Inputs &amp; Summary'!$D$7)^Y$29))))))</f>
        <v>0</v>
      </c>
      <c r="Z108" s="114">
        <f>$D108*IF(Z$29&gt;'Inputs &amp; Summary'!$D$5,0,IF(Z$29&gt;VLOOKUP($G108,Lists!$J$17:$K$21,2),IF($M108=Lists!$H$3,IF($K108&lt;1,(($S108/$K108)*((1+'Inputs &amp; Summary'!$D$7)^Z$29)),((INT(Z$29/$K108)-INT((Z$29-1)/$K108))*$S108*((1+'Inputs &amp; Summary'!$D$7)^Z$29))),(_xlfn.WEIBULL.DIST(Z$29,$L108,$K108,FALSE)*$S108*((1+'Inputs &amp; Summary'!$D$7)^Z$29))),IF($M108=Lists!$H$3,IF($K108&lt;1,((($R108*(1-$E108)+$Q108*(1-$F108))/$K108)*((1+'Inputs &amp; Summary'!$D$7)^Z$29)),((INT(Z$29/$K108)-INT((Z$29-1)/$K108))*($R108*(1-$E108)+$Q108*(1-$F108))*((1+'Inputs &amp; Summary'!$D$7)^Z$29))),((_xlfn.WEIBULL.DIST(Z$29,$L108,$K108,FALSE)*($R108*(1-$E108)+$Q108*(1-$F108))*((1+'Inputs &amp; Summary'!$D$7)^Z$29))))))</f>
        <v>0</v>
      </c>
      <c r="AA108" s="114">
        <f>$D108*IF(AA$29&gt;'Inputs &amp; Summary'!$D$5,0,IF(AA$29&gt;VLOOKUP($G108,Lists!$J$17:$K$21,2),IF($M108=Lists!$H$3,IF($K108&lt;1,(($S108/$K108)*((1+'Inputs &amp; Summary'!$D$7)^AA$29)),((INT(AA$29/$K108)-INT((AA$29-1)/$K108))*$S108*((1+'Inputs &amp; Summary'!$D$7)^AA$29))),(_xlfn.WEIBULL.DIST(AA$29,$L108,$K108,FALSE)*$S108*((1+'Inputs &amp; Summary'!$D$7)^AA$29))),IF($M108=Lists!$H$3,IF($K108&lt;1,((($R108*(1-$E108)+$Q108*(1-$F108))/$K108)*((1+'Inputs &amp; Summary'!$D$7)^AA$29)),((INT(AA$29/$K108)-INT((AA$29-1)/$K108))*($R108*(1-$E108)+$Q108*(1-$F108))*((1+'Inputs &amp; Summary'!$D$7)^AA$29))),((_xlfn.WEIBULL.DIST(AA$29,$L108,$K108,FALSE)*($R108*(1-$E108)+$Q108*(1-$F108))*((1+'Inputs &amp; Summary'!$D$7)^AA$29))))))</f>
        <v>0</v>
      </c>
      <c r="AB108" s="114">
        <f>$D108*IF(AB$29&gt;'Inputs &amp; Summary'!$D$5,0,IF(AB$29&gt;VLOOKUP($G108,Lists!$J$17:$K$21,2),IF($M108=Lists!$H$3,IF($K108&lt;1,(($S108/$K108)*((1+'Inputs &amp; Summary'!$D$7)^AB$29)),((INT(AB$29/$K108)-INT((AB$29-1)/$K108))*$S108*((1+'Inputs &amp; Summary'!$D$7)^AB$29))),(_xlfn.WEIBULL.DIST(AB$29,$L108,$K108,FALSE)*$S108*((1+'Inputs &amp; Summary'!$D$7)^AB$29))),IF($M108=Lists!$H$3,IF($K108&lt;1,((($R108*(1-$E108)+$Q108*(1-$F108))/$K108)*((1+'Inputs &amp; Summary'!$D$7)^AB$29)),((INT(AB$29/$K108)-INT((AB$29-1)/$K108))*($R108*(1-$E108)+$Q108*(1-$F108))*((1+'Inputs &amp; Summary'!$D$7)^AB$29))),((_xlfn.WEIBULL.DIST(AB$29,$L108,$K108,FALSE)*($R108*(1-$E108)+$Q108*(1-$F108))*((1+'Inputs &amp; Summary'!$D$7)^AB$29))))))</f>
        <v>0</v>
      </c>
      <c r="AC108" s="114">
        <f>$D108*IF(AC$29&gt;'Inputs &amp; Summary'!$D$5,0,IF(AC$29&gt;VLOOKUP($G108,Lists!$J$17:$K$21,2),IF($M108=Lists!$H$3,IF($K108&lt;1,(($S108/$K108)*((1+'Inputs &amp; Summary'!$D$7)^AC$29)),((INT(AC$29/$K108)-INT((AC$29-1)/$K108))*$S108*((1+'Inputs &amp; Summary'!$D$7)^AC$29))),(_xlfn.WEIBULL.DIST(AC$29,$L108,$K108,FALSE)*$S108*((1+'Inputs &amp; Summary'!$D$7)^AC$29))),IF($M108=Lists!$H$3,IF($K108&lt;1,((($R108*(1-$E108)+$Q108*(1-$F108))/$K108)*((1+'Inputs &amp; Summary'!$D$7)^AC$29)),((INT(AC$29/$K108)-INT((AC$29-1)/$K108))*($R108*(1-$E108)+$Q108*(1-$F108))*((1+'Inputs &amp; Summary'!$D$7)^AC$29))),((_xlfn.WEIBULL.DIST(AC$29,$L108,$K108,FALSE)*($R108*(1-$E108)+$Q108*(1-$F108))*((1+'Inputs &amp; Summary'!$D$7)^AC$29))))))</f>
        <v>0</v>
      </c>
      <c r="AD108" s="114">
        <f>$D108*IF(AD$29&gt;'Inputs &amp; Summary'!$D$5,0,IF(AD$29&gt;VLOOKUP($G108,Lists!$J$17:$K$21,2),IF($M108=Lists!$H$3,IF($K108&lt;1,(($S108/$K108)*((1+'Inputs &amp; Summary'!$D$7)^AD$29)),((INT(AD$29/$K108)-INT((AD$29-1)/$K108))*$S108*((1+'Inputs &amp; Summary'!$D$7)^AD$29))),(_xlfn.WEIBULL.DIST(AD$29,$L108,$K108,FALSE)*$S108*((1+'Inputs &amp; Summary'!$D$7)^AD$29))),IF($M108=Lists!$H$3,IF($K108&lt;1,((($R108*(1-$E108)+$Q108*(1-$F108))/$K108)*((1+'Inputs &amp; Summary'!$D$7)^AD$29)),((INT(AD$29/$K108)-INT((AD$29-1)/$K108))*($R108*(1-$E108)+$Q108*(1-$F108))*((1+'Inputs &amp; Summary'!$D$7)^AD$29))),((_xlfn.WEIBULL.DIST(AD$29,$L108,$K108,FALSE)*($R108*(1-$E108)+$Q108*(1-$F108))*((1+'Inputs &amp; Summary'!$D$7)^AD$29))))))</f>
        <v>0</v>
      </c>
      <c r="AE108" s="114">
        <f>$D108*IF(AE$29&gt;'Inputs &amp; Summary'!$D$5,0,IF(AE$29&gt;VLOOKUP($G108,Lists!$J$17:$K$21,2),IF($M108=Lists!$H$3,IF($K108&lt;1,(($S108/$K108)*((1+'Inputs &amp; Summary'!$D$7)^AE$29)),((INT(AE$29/$K108)-INT((AE$29-1)/$K108))*$S108*((1+'Inputs &amp; Summary'!$D$7)^AE$29))),(_xlfn.WEIBULL.DIST(AE$29,$L108,$K108,FALSE)*$S108*((1+'Inputs &amp; Summary'!$D$7)^AE$29))),IF($M108=Lists!$H$3,IF($K108&lt;1,((($R108*(1-$E108)+$Q108*(1-$F108))/$K108)*((1+'Inputs &amp; Summary'!$D$7)^AE$29)),((INT(AE$29/$K108)-INT((AE$29-1)/$K108))*($R108*(1-$E108)+$Q108*(1-$F108))*((1+'Inputs &amp; Summary'!$D$7)^AE$29))),((_xlfn.WEIBULL.DIST(AE$29,$L108,$K108,FALSE)*($R108*(1-$E108)+$Q108*(1-$F108))*((1+'Inputs &amp; Summary'!$D$7)^AE$29))))))</f>
        <v>0</v>
      </c>
      <c r="AF108" s="114">
        <f>$D108*IF(AF$29&gt;'Inputs &amp; Summary'!$D$5,0,IF(AF$29&gt;VLOOKUP($G108,Lists!$J$17:$K$21,2),IF($M108=Lists!$H$3,IF($K108&lt;1,(($S108/$K108)*((1+'Inputs &amp; Summary'!$D$7)^AF$29)),((INT(AF$29/$K108)-INT((AF$29-1)/$K108))*$S108*((1+'Inputs &amp; Summary'!$D$7)^AF$29))),(_xlfn.WEIBULL.DIST(AF$29,$L108,$K108,FALSE)*$S108*((1+'Inputs &amp; Summary'!$D$7)^AF$29))),IF($M108=Lists!$H$3,IF($K108&lt;1,((($R108*(1-$E108)+$Q108*(1-$F108))/$K108)*((1+'Inputs &amp; Summary'!$D$7)^AF$29)),((INT(AF$29/$K108)-INT((AF$29-1)/$K108))*($R108*(1-$E108)+$Q108*(1-$F108))*((1+'Inputs &amp; Summary'!$D$7)^AF$29))),((_xlfn.WEIBULL.DIST(AF$29,$L108,$K108,FALSE)*($R108*(1-$E108)+$Q108*(1-$F108))*((1+'Inputs &amp; Summary'!$D$7)^AF$29))))))</f>
        <v>0</v>
      </c>
      <c r="AG108" s="114">
        <f>$D108*IF(AG$29&gt;'Inputs &amp; Summary'!$D$5,0,IF(AG$29&gt;VLOOKUP($G108,Lists!$J$17:$K$21,2),IF($M108=Lists!$H$3,IF($K108&lt;1,(($S108/$K108)*((1+'Inputs &amp; Summary'!$D$7)^AG$29)),((INT(AG$29/$K108)-INT((AG$29-1)/$K108))*$S108*((1+'Inputs &amp; Summary'!$D$7)^AG$29))),(_xlfn.WEIBULL.DIST(AG$29,$L108,$K108,FALSE)*$S108*((1+'Inputs &amp; Summary'!$D$7)^AG$29))),IF($M108=Lists!$H$3,IF($K108&lt;1,((($R108*(1-$E108)+$Q108*(1-$F108))/$K108)*((1+'Inputs &amp; Summary'!$D$7)^AG$29)),((INT(AG$29/$K108)-INT((AG$29-1)/$K108))*($R108*(1-$E108)+$Q108*(1-$F108))*((1+'Inputs &amp; Summary'!$D$7)^AG$29))),((_xlfn.WEIBULL.DIST(AG$29,$L108,$K108,FALSE)*($R108*(1-$E108)+$Q108*(1-$F108))*((1+'Inputs &amp; Summary'!$D$7)^AG$29))))))</f>
        <v>0</v>
      </c>
      <c r="AH108" s="114">
        <f>$D108*IF(AH$29&gt;'Inputs &amp; Summary'!$D$5,0,IF(AH$29&gt;VLOOKUP($G108,Lists!$J$17:$K$21,2),IF($M108=Lists!$H$3,IF($K108&lt;1,(($S108/$K108)*((1+'Inputs &amp; Summary'!$D$7)^AH$29)),((INT(AH$29/$K108)-INT((AH$29-1)/$K108))*$S108*((1+'Inputs &amp; Summary'!$D$7)^AH$29))),(_xlfn.WEIBULL.DIST(AH$29,$L108,$K108,FALSE)*$S108*((1+'Inputs &amp; Summary'!$D$7)^AH$29))),IF($M108=Lists!$H$3,IF($K108&lt;1,((($R108*(1-$E108)+$Q108*(1-$F108))/$K108)*((1+'Inputs &amp; Summary'!$D$7)^AH$29)),((INT(AH$29/$K108)-INT((AH$29-1)/$K108))*($R108*(1-$E108)+$Q108*(1-$F108))*((1+'Inputs &amp; Summary'!$D$7)^AH$29))),((_xlfn.WEIBULL.DIST(AH$29,$L108,$K108,FALSE)*($R108*(1-$E108)+$Q108*(1-$F108))*((1+'Inputs &amp; Summary'!$D$7)^AH$29))))))</f>
        <v>0</v>
      </c>
      <c r="AI108" s="114">
        <f>$D108*IF(AI$29&gt;'Inputs &amp; Summary'!$D$5,0,IF(AI$29&gt;VLOOKUP($G108,Lists!$J$17:$K$21,2),IF($M108=Lists!$H$3,IF($K108&lt;1,(($S108/$K108)*((1+'Inputs &amp; Summary'!$D$7)^AI$29)),((INT(AI$29/$K108)-INT((AI$29-1)/$K108))*$S108*((1+'Inputs &amp; Summary'!$D$7)^AI$29))),(_xlfn.WEIBULL.DIST(AI$29,$L108,$K108,FALSE)*$S108*((1+'Inputs &amp; Summary'!$D$7)^AI$29))),IF($M108=Lists!$H$3,IF($K108&lt;1,((($R108*(1-$E108)+$Q108*(1-$F108))/$K108)*((1+'Inputs &amp; Summary'!$D$7)^AI$29)),((INT(AI$29/$K108)-INT((AI$29-1)/$K108))*($R108*(1-$E108)+$Q108*(1-$F108))*((1+'Inputs &amp; Summary'!$D$7)^AI$29))),((_xlfn.WEIBULL.DIST(AI$29,$L108,$K108,FALSE)*($R108*(1-$E108)+$Q108*(1-$F108))*((1+'Inputs &amp; Summary'!$D$7)^AI$29))))))</f>
        <v>0</v>
      </c>
      <c r="AJ108" s="114">
        <f>$D108*IF(AJ$29&gt;'Inputs &amp; Summary'!$D$5,0,IF(AJ$29&gt;VLOOKUP($G108,Lists!$J$17:$K$21,2),IF($M108=Lists!$H$3,IF($K108&lt;1,(($S108/$K108)*((1+'Inputs &amp; Summary'!$D$7)^AJ$29)),((INT(AJ$29/$K108)-INT((AJ$29-1)/$K108))*$S108*((1+'Inputs &amp; Summary'!$D$7)^AJ$29))),(_xlfn.WEIBULL.DIST(AJ$29,$L108,$K108,FALSE)*$S108*((1+'Inputs &amp; Summary'!$D$7)^AJ$29))),IF($M108=Lists!$H$3,IF($K108&lt;1,((($R108*(1-$E108)+$Q108*(1-$F108))/$K108)*((1+'Inputs &amp; Summary'!$D$7)^AJ$29)),((INT(AJ$29/$K108)-INT((AJ$29-1)/$K108))*($R108*(1-$E108)+$Q108*(1-$F108))*((1+'Inputs &amp; Summary'!$D$7)^AJ$29))),((_xlfn.WEIBULL.DIST(AJ$29,$L108,$K108,FALSE)*($R108*(1-$E108)+$Q108*(1-$F108))*((1+'Inputs &amp; Summary'!$D$7)^AJ$29))))))</f>
        <v>0</v>
      </c>
      <c r="AK108" s="114">
        <f>$D108*IF(AK$29&gt;'Inputs &amp; Summary'!$D$5,0,IF(AK$29&gt;VLOOKUP($G108,Lists!$J$17:$K$21,2),IF($M108=Lists!$H$3,IF($K108&lt;1,(($S108/$K108)*((1+'Inputs &amp; Summary'!$D$7)^AK$29)),((INT(AK$29/$K108)-INT((AK$29-1)/$K108))*$S108*((1+'Inputs &amp; Summary'!$D$7)^AK$29))),(_xlfn.WEIBULL.DIST(AK$29,$L108,$K108,FALSE)*$S108*((1+'Inputs &amp; Summary'!$D$7)^AK$29))),IF($M108=Lists!$H$3,IF($K108&lt;1,((($R108*(1-$E108)+$Q108*(1-$F108))/$K108)*((1+'Inputs &amp; Summary'!$D$7)^AK$29)),((INT(AK$29/$K108)-INT((AK$29-1)/$K108))*($R108*(1-$E108)+$Q108*(1-$F108))*((1+'Inputs &amp; Summary'!$D$7)^AK$29))),((_xlfn.WEIBULL.DIST(AK$29,$L108,$K108,FALSE)*($R108*(1-$E108)+$Q108*(1-$F108))*((1+'Inputs &amp; Summary'!$D$7)^AK$29))))))</f>
        <v>0</v>
      </c>
      <c r="AL108" s="114">
        <f>$D108*IF(AL$29&gt;'Inputs &amp; Summary'!$D$5,0,IF(AL$29&gt;VLOOKUP($G108,Lists!$J$17:$K$21,2),IF($M108=Lists!$H$3,IF($K108&lt;1,(($S108/$K108)*((1+'Inputs &amp; Summary'!$D$7)^AL$29)),((INT(AL$29/$K108)-INT((AL$29-1)/$K108))*$S108*((1+'Inputs &amp; Summary'!$D$7)^AL$29))),(_xlfn.WEIBULL.DIST(AL$29,$L108,$K108,FALSE)*$S108*((1+'Inputs &amp; Summary'!$D$7)^AL$29))),IF($M108=Lists!$H$3,IF($K108&lt;1,((($R108*(1-$E108)+$Q108*(1-$F108))/$K108)*((1+'Inputs &amp; Summary'!$D$7)^AL$29)),((INT(AL$29/$K108)-INT((AL$29-1)/$K108))*($R108*(1-$E108)+$Q108*(1-$F108))*((1+'Inputs &amp; Summary'!$D$7)^AL$29))),((_xlfn.WEIBULL.DIST(AL$29,$L108,$K108,FALSE)*($R108*(1-$E108)+$Q108*(1-$F108))*((1+'Inputs &amp; Summary'!$D$7)^AL$29))))))</f>
        <v>0</v>
      </c>
      <c r="AM108" s="114">
        <f>$D108*IF(AM$29&gt;'Inputs &amp; Summary'!$D$5,0,IF(AM$29&gt;VLOOKUP($G108,Lists!$J$17:$K$21,2),IF($M108=Lists!$H$3,IF($K108&lt;1,(($S108/$K108)*((1+'Inputs &amp; Summary'!$D$7)^AM$29)),((INT(AM$29/$K108)-INT((AM$29-1)/$K108))*$S108*((1+'Inputs &amp; Summary'!$D$7)^AM$29))),(_xlfn.WEIBULL.DIST(AM$29,$L108,$K108,FALSE)*$S108*((1+'Inputs &amp; Summary'!$D$7)^AM$29))),IF($M108=Lists!$H$3,IF($K108&lt;1,((($R108*(1-$E108)+$Q108*(1-$F108))/$K108)*((1+'Inputs &amp; Summary'!$D$7)^AM$29)),((INT(AM$29/$K108)-INT((AM$29-1)/$K108))*($R108*(1-$E108)+$Q108*(1-$F108))*((1+'Inputs &amp; Summary'!$D$7)^AM$29))),((_xlfn.WEIBULL.DIST(AM$29,$L108,$K108,FALSE)*($R108*(1-$E108)+$Q108*(1-$F108))*((1+'Inputs &amp; Summary'!$D$7)^AM$29))))))</f>
        <v>0</v>
      </c>
      <c r="AN108" s="114">
        <f>$D108*IF(AN$29&gt;'Inputs &amp; Summary'!$D$5,0,IF(AN$29&gt;VLOOKUP($G108,Lists!$J$17:$K$21,2),IF($M108=Lists!$H$3,IF($K108&lt;1,(($S108/$K108)*((1+'Inputs &amp; Summary'!$D$7)^AN$29)),((INT(AN$29/$K108)-INT((AN$29-1)/$K108))*$S108*((1+'Inputs &amp; Summary'!$D$7)^AN$29))),(_xlfn.WEIBULL.DIST(AN$29,$L108,$K108,FALSE)*$S108*((1+'Inputs &amp; Summary'!$D$7)^AN$29))),IF($M108=Lists!$H$3,IF($K108&lt;1,((($R108*(1-$E108)+$Q108*(1-$F108))/$K108)*((1+'Inputs &amp; Summary'!$D$7)^AN$29)),((INT(AN$29/$K108)-INT((AN$29-1)/$K108))*($R108*(1-$E108)+$Q108*(1-$F108))*((1+'Inputs &amp; Summary'!$D$7)^AN$29))),((_xlfn.WEIBULL.DIST(AN$29,$L108,$K108,FALSE)*($R108*(1-$E108)+$Q108*(1-$F108))*((1+'Inputs &amp; Summary'!$D$7)^AN$29))))))</f>
        <v>0</v>
      </c>
      <c r="AO108" s="114">
        <f>$D108*IF(AO$29&gt;'Inputs &amp; Summary'!$D$5,0,IF(AO$29&gt;VLOOKUP($G108,Lists!$J$17:$K$21,2),IF($M108=Lists!$H$3,IF($K108&lt;1,(($S108/$K108)*((1+'Inputs &amp; Summary'!$D$7)^AO$29)),((INT(AO$29/$K108)-INT((AO$29-1)/$K108))*$S108*((1+'Inputs &amp; Summary'!$D$7)^AO$29))),(_xlfn.WEIBULL.DIST(AO$29,$L108,$K108,FALSE)*$S108*((1+'Inputs &amp; Summary'!$D$7)^AO$29))),IF($M108=Lists!$H$3,IF($K108&lt;1,((($R108*(1-$E108)+$Q108*(1-$F108))/$K108)*((1+'Inputs &amp; Summary'!$D$7)^AO$29)),((INT(AO$29/$K108)-INT((AO$29-1)/$K108))*($R108*(1-$E108)+$Q108*(1-$F108))*((1+'Inputs &amp; Summary'!$D$7)^AO$29))),((_xlfn.WEIBULL.DIST(AO$29,$L108,$K108,FALSE)*($R108*(1-$E108)+$Q108*(1-$F108))*((1+'Inputs &amp; Summary'!$D$7)^AO$29))))))</f>
        <v>0</v>
      </c>
      <c r="AP108" s="114">
        <f>$D108*IF(AP$29&gt;'Inputs &amp; Summary'!$D$5,0,IF(AP$29&gt;VLOOKUP($G108,Lists!$J$17:$K$21,2),IF($M108=Lists!$H$3,IF($K108&lt;1,(($S108/$K108)*((1+'Inputs &amp; Summary'!$D$7)^AP$29)),((INT(AP$29/$K108)-INT((AP$29-1)/$K108))*$S108*((1+'Inputs &amp; Summary'!$D$7)^AP$29))),(_xlfn.WEIBULL.DIST(AP$29,$L108,$K108,FALSE)*$S108*((1+'Inputs &amp; Summary'!$D$7)^AP$29))),IF($M108=Lists!$H$3,IF($K108&lt;1,((($R108*(1-$E108)+$Q108*(1-$F108))/$K108)*((1+'Inputs &amp; Summary'!$D$7)^AP$29)),((INT(AP$29/$K108)-INT((AP$29-1)/$K108))*($R108*(1-$E108)+$Q108*(1-$F108))*((1+'Inputs &amp; Summary'!$D$7)^AP$29))),((_xlfn.WEIBULL.DIST(AP$29,$L108,$K108,FALSE)*($R108*(1-$E108)+$Q108*(1-$F108))*((1+'Inputs &amp; Summary'!$D$7)^AP$29))))))</f>
        <v>0</v>
      </c>
      <c r="AQ108" s="114">
        <f>$D108*IF(AQ$29&gt;'Inputs &amp; Summary'!$D$5,0,IF(AQ$29&gt;VLOOKUP($G108,Lists!$J$17:$K$21,2),IF($M108=Lists!$H$3,IF($K108&lt;1,(($S108/$K108)*((1+'Inputs &amp; Summary'!$D$7)^AQ$29)),((INT(AQ$29/$K108)-INT((AQ$29-1)/$K108))*$S108*((1+'Inputs &amp; Summary'!$D$7)^AQ$29))),(_xlfn.WEIBULL.DIST(AQ$29,$L108,$K108,FALSE)*$S108*((1+'Inputs &amp; Summary'!$D$7)^AQ$29))),IF($M108=Lists!$H$3,IF($K108&lt;1,((($R108*(1-$E108)+$Q108*(1-$F108))/$K108)*((1+'Inputs &amp; Summary'!$D$7)^AQ$29)),((INT(AQ$29/$K108)-INT((AQ$29-1)/$K108))*($R108*(1-$E108)+$Q108*(1-$F108))*((1+'Inputs &amp; Summary'!$D$7)^AQ$29))),((_xlfn.WEIBULL.DIST(AQ$29,$L108,$K108,FALSE)*($R108*(1-$E108)+$Q108*(1-$F108))*((1+'Inputs &amp; Summary'!$D$7)^AQ$29))))))</f>
        <v>0</v>
      </c>
      <c r="AR108" s="114">
        <f>$D108*IF(AR$29&gt;'Inputs &amp; Summary'!$D$5,0,IF(AR$29&gt;VLOOKUP($G108,Lists!$J$17:$K$21,2),IF($M108=Lists!$H$3,IF($K108&lt;1,(($S108/$K108)*((1+'Inputs &amp; Summary'!$D$7)^AR$29)),((INT(AR$29/$K108)-INT((AR$29-1)/$K108))*$S108*((1+'Inputs &amp; Summary'!$D$7)^AR$29))),(_xlfn.WEIBULL.DIST(AR$29,$L108,$K108,FALSE)*$S108*((1+'Inputs &amp; Summary'!$D$7)^AR$29))),IF($M108=Lists!$H$3,IF($K108&lt;1,((($R108*(1-$E108)+$Q108*(1-$F108))/$K108)*((1+'Inputs &amp; Summary'!$D$7)^AR$29)),((INT(AR$29/$K108)-INT((AR$29-1)/$K108))*($R108*(1-$E108)+$Q108*(1-$F108))*((1+'Inputs &amp; Summary'!$D$7)^AR$29))),((_xlfn.WEIBULL.DIST(AR$29,$L108,$K108,FALSE)*($R108*(1-$E108)+$Q108*(1-$F108))*((1+'Inputs &amp; Summary'!$D$7)^AR$29))))))</f>
        <v>0</v>
      </c>
      <c r="AS108" s="114">
        <f>$D108*IF(AS$29&gt;'Inputs &amp; Summary'!$D$5,0,IF(AS$29&gt;VLOOKUP($G108,Lists!$J$17:$K$21,2),IF($M108=Lists!$H$3,IF($K108&lt;1,(($S108/$K108)*((1+'Inputs &amp; Summary'!$D$7)^AS$29)),((INT(AS$29/$K108)-INT((AS$29-1)/$K108))*$S108*((1+'Inputs &amp; Summary'!$D$7)^AS$29))),(_xlfn.WEIBULL.DIST(AS$29,$L108,$K108,FALSE)*$S108*((1+'Inputs &amp; Summary'!$D$7)^AS$29))),IF($M108=Lists!$H$3,IF($K108&lt;1,((($R108*(1-$E108)+$Q108*(1-$F108))/$K108)*((1+'Inputs &amp; Summary'!$D$7)^AS$29)),((INT(AS$29/$K108)-INT((AS$29-1)/$K108))*($R108*(1-$E108)+$Q108*(1-$F108))*((1+'Inputs &amp; Summary'!$D$7)^AS$29))),((_xlfn.WEIBULL.DIST(AS$29,$L108,$K108,FALSE)*($R108*(1-$E108)+$Q108*(1-$F108))*((1+'Inputs &amp; Summary'!$D$7)^AS$29))))))</f>
        <v>0</v>
      </c>
      <c r="AT108" s="114">
        <f>$D108*IF(AT$29&gt;'Inputs &amp; Summary'!$D$5,0,IF(AT$29&gt;VLOOKUP($G108,Lists!$J$17:$K$21,2),IF($M108=Lists!$H$3,IF($K108&lt;1,(($S108/$K108)*((1+'Inputs &amp; Summary'!$D$7)^AT$29)),((INT(AT$29/$K108)-INT((AT$29-1)/$K108))*$S108*((1+'Inputs &amp; Summary'!$D$7)^AT$29))),(_xlfn.WEIBULL.DIST(AT$29,$L108,$K108,FALSE)*$S108*((1+'Inputs &amp; Summary'!$D$7)^AT$29))),IF($M108=Lists!$H$3,IF($K108&lt;1,((($R108*(1-$E108)+$Q108*(1-$F108))/$K108)*((1+'Inputs &amp; Summary'!$D$7)^AT$29)),((INT(AT$29/$K108)-INT((AT$29-1)/$K108))*($R108*(1-$E108)+$Q108*(1-$F108))*((1+'Inputs &amp; Summary'!$D$7)^AT$29))),((_xlfn.WEIBULL.DIST(AT$29,$L108,$K108,FALSE)*($R108*(1-$E108)+$Q108*(1-$F108))*((1+'Inputs &amp; Summary'!$D$7)^AT$29))))))</f>
        <v>0</v>
      </c>
      <c r="AU108" s="114">
        <f>$D108*IF(AU$29&gt;'Inputs &amp; Summary'!$D$5,0,IF(AU$29&gt;VLOOKUP($G108,Lists!$J$17:$K$21,2),IF($M108=Lists!$H$3,IF($K108&lt;1,(($S108/$K108)*((1+'Inputs &amp; Summary'!$D$7)^AU$29)),((INT(AU$29/$K108)-INT((AU$29-1)/$K108))*$S108*((1+'Inputs &amp; Summary'!$D$7)^AU$29))),(_xlfn.WEIBULL.DIST(AU$29,$L108,$K108,FALSE)*$S108*((1+'Inputs &amp; Summary'!$D$7)^AU$29))),IF($M108=Lists!$H$3,IF($K108&lt;1,((($R108*(1-$E108)+$Q108*(1-$F108))/$K108)*((1+'Inputs &amp; Summary'!$D$7)^AU$29)),((INT(AU$29/$K108)-INT((AU$29-1)/$K108))*($R108*(1-$E108)+$Q108*(1-$F108))*((1+'Inputs &amp; Summary'!$D$7)^AU$29))),((_xlfn.WEIBULL.DIST(AU$29,$L108,$K108,FALSE)*($R108*(1-$E108)+$Q108*(1-$F108))*((1+'Inputs &amp; Summary'!$D$7)^AU$29))))))</f>
        <v>0</v>
      </c>
      <c r="AV108" s="114">
        <f>$D108*IF(AV$29&gt;'Inputs &amp; Summary'!$D$5,0,IF(AV$29&gt;VLOOKUP($G108,Lists!$J$17:$K$21,2),IF($M108=Lists!$H$3,IF($K108&lt;1,(($S108/$K108)*((1+'Inputs &amp; Summary'!$D$7)^AV$29)),((INT(AV$29/$K108)-INT((AV$29-1)/$K108))*$S108*((1+'Inputs &amp; Summary'!$D$7)^AV$29))),(_xlfn.WEIBULL.DIST(AV$29,$L108,$K108,FALSE)*$S108*((1+'Inputs &amp; Summary'!$D$7)^AV$29))),IF($M108=Lists!$H$3,IF($K108&lt;1,((($R108*(1-$E108)+$Q108*(1-$F108))/$K108)*((1+'Inputs &amp; Summary'!$D$7)^AV$29)),((INT(AV$29/$K108)-INT((AV$29-1)/$K108))*($R108*(1-$E108)+$Q108*(1-$F108))*((1+'Inputs &amp; Summary'!$D$7)^AV$29))),((_xlfn.WEIBULL.DIST(AV$29,$L108,$K108,FALSE)*($R108*(1-$E108)+$Q108*(1-$F108))*((1+'Inputs &amp; Summary'!$D$7)^AV$29))))))</f>
        <v>0</v>
      </c>
      <c r="AW108" s="114">
        <f>$D108*IF(AW$29&gt;'Inputs &amp; Summary'!$D$5,0,IF(AW$29&gt;VLOOKUP($G108,Lists!$J$17:$K$21,2),IF($M108=Lists!$H$3,IF($K108&lt;1,(($S108/$K108)*((1+'Inputs &amp; Summary'!$D$7)^AW$29)),((INT(AW$29/$K108)-INT((AW$29-1)/$K108))*$S108*((1+'Inputs &amp; Summary'!$D$7)^AW$29))),(_xlfn.WEIBULL.DIST(AW$29,$L108,$K108,FALSE)*$S108*((1+'Inputs &amp; Summary'!$D$7)^AW$29))),IF($M108=Lists!$H$3,IF($K108&lt;1,((($R108*(1-$E108)+$Q108*(1-$F108))/$K108)*((1+'Inputs &amp; Summary'!$D$7)^AW$29)),((INT(AW$29/$K108)-INT((AW$29-1)/$K108))*($R108*(1-$E108)+$Q108*(1-$F108))*((1+'Inputs &amp; Summary'!$D$7)^AW$29))),((_xlfn.WEIBULL.DIST(AW$29,$L108,$K108,FALSE)*($R108*(1-$E108)+$Q108*(1-$F108))*((1+'Inputs &amp; Summary'!$D$7)^AW$29))))))</f>
        <v>0</v>
      </c>
      <c r="AX108" s="114">
        <f>$D108*IF(AX$29&gt;'Inputs &amp; Summary'!$D$5,0,IF(AX$29&gt;VLOOKUP($G108,Lists!$J$17:$K$21,2),IF($M108=Lists!$H$3,IF($K108&lt;1,(($S108/$K108)*((1+'Inputs &amp; Summary'!$D$7)^AX$29)),((INT(AX$29/$K108)-INT((AX$29-1)/$K108))*$S108*((1+'Inputs &amp; Summary'!$D$7)^AX$29))),(_xlfn.WEIBULL.DIST(AX$29,$L108,$K108,FALSE)*$S108*((1+'Inputs &amp; Summary'!$D$7)^AX$29))),IF($M108=Lists!$H$3,IF($K108&lt;1,((($R108*(1-$E108)+$Q108*(1-$F108))/$K108)*((1+'Inputs &amp; Summary'!$D$7)^AX$29)),((INT(AX$29/$K108)-INT((AX$29-1)/$K108))*($R108*(1-$E108)+$Q108*(1-$F108))*((1+'Inputs &amp; Summary'!$D$7)^AX$29))),((_xlfn.WEIBULL.DIST(AX$29,$L108,$K108,FALSE)*($R108*(1-$E108)+$Q108*(1-$F108))*((1+'Inputs &amp; Summary'!$D$7)^AX$29))))))</f>
        <v>0</v>
      </c>
      <c r="AY108" s="114">
        <f>$D108*IF(AY$29&gt;'Inputs &amp; Summary'!$D$5,0,IF(AY$29&gt;VLOOKUP($G108,Lists!$J$17:$K$21,2),IF($M108=Lists!$H$3,IF($K108&lt;1,(($S108/$K108)*((1+'Inputs &amp; Summary'!$D$7)^AY$29)),((INT(AY$29/$K108)-INT((AY$29-1)/$K108))*$S108*((1+'Inputs &amp; Summary'!$D$7)^AY$29))),(_xlfn.WEIBULL.DIST(AY$29,$L108,$K108,FALSE)*$S108*((1+'Inputs &amp; Summary'!$D$7)^AY$29))),IF($M108=Lists!$H$3,IF($K108&lt;1,((($R108*(1-$E108)+$Q108*(1-$F108))/$K108)*((1+'Inputs &amp; Summary'!$D$7)^AY$29)),((INT(AY$29/$K108)-INT((AY$29-1)/$K108))*($R108*(1-$E108)+$Q108*(1-$F108))*((1+'Inputs &amp; Summary'!$D$7)^AY$29))),((_xlfn.WEIBULL.DIST(AY$29,$L108,$K108,FALSE)*($R108*(1-$E108)+$Q108*(1-$F108))*((1+'Inputs &amp; Summary'!$D$7)^AY$29))))))</f>
        <v>0</v>
      </c>
      <c r="AZ108" s="114">
        <f>$D108*IF(AZ$29&gt;'Inputs &amp; Summary'!$D$5,0,IF(AZ$29&gt;VLOOKUP($G108,Lists!$J$17:$K$21,2),IF($M108=Lists!$H$3,IF($K108&lt;1,(($S108/$K108)*((1+'Inputs &amp; Summary'!$D$7)^AZ$29)),((INT(AZ$29/$K108)-INT((AZ$29-1)/$K108))*$S108*((1+'Inputs &amp; Summary'!$D$7)^AZ$29))),(_xlfn.WEIBULL.DIST(AZ$29,$L108,$K108,FALSE)*$S108*((1+'Inputs &amp; Summary'!$D$7)^AZ$29))),IF($M108=Lists!$H$3,IF($K108&lt;1,((($R108*(1-$E108)+$Q108*(1-$F108))/$K108)*((1+'Inputs &amp; Summary'!$D$7)^AZ$29)),((INT(AZ$29/$K108)-INT((AZ$29-1)/$K108))*($R108*(1-$E108)+$Q108*(1-$F108))*((1+'Inputs &amp; Summary'!$D$7)^AZ$29))),((_xlfn.WEIBULL.DIST(AZ$29,$L108,$K108,FALSE)*($R108*(1-$E108)+$Q108*(1-$F108))*((1+'Inputs &amp; Summary'!$D$7)^AZ$29))))))</f>
        <v>0</v>
      </c>
      <c r="BA108" s="114">
        <f>$D108*IF(BA$29&gt;'Inputs &amp; Summary'!$D$5,0,IF(BA$29&gt;VLOOKUP($G108,Lists!$J$17:$K$21,2),IF($M108=Lists!$H$3,IF($K108&lt;1,(($S108/$K108)*((1+'Inputs &amp; Summary'!$D$7)^BA$29)),((INT(BA$29/$K108)-INT((BA$29-1)/$K108))*$S108*((1+'Inputs &amp; Summary'!$D$7)^BA$29))),(_xlfn.WEIBULL.DIST(BA$29,$L108,$K108,FALSE)*$S108*((1+'Inputs &amp; Summary'!$D$7)^BA$29))),IF($M108=Lists!$H$3,IF($K108&lt;1,((($R108*(1-$E108)+$Q108*(1-$F108))/$K108)*((1+'Inputs &amp; Summary'!$D$7)^BA$29)),((INT(BA$29/$K108)-INT((BA$29-1)/$K108))*($R108*(1-$E108)+$Q108*(1-$F108))*((1+'Inputs &amp; Summary'!$D$7)^BA$29))),((_xlfn.WEIBULL.DIST(BA$29,$L108,$K108,FALSE)*($R108*(1-$E108)+$Q108*(1-$F108))*((1+'Inputs &amp; Summary'!$D$7)^BA$29))))))</f>
        <v>0</v>
      </c>
      <c r="BB108" s="114">
        <f>$D108*IF(BB$29&gt;'Inputs &amp; Summary'!$D$5,0,IF(BB$29&gt;VLOOKUP($G108,Lists!$J$17:$K$21,2),IF($M108=Lists!$H$3,IF($K108&lt;1,(($S108/$K108)*((1+'Inputs &amp; Summary'!$D$7)^BB$29)),((INT(BB$29/$K108)-INT((BB$29-1)/$K108))*$S108*((1+'Inputs &amp; Summary'!$D$7)^BB$29))),(_xlfn.WEIBULL.DIST(BB$29,$L108,$K108,FALSE)*$S108*((1+'Inputs &amp; Summary'!$D$7)^BB$29))),IF($M108=Lists!$H$3,IF($K108&lt;1,((($R108*(1-$E108)+$Q108*(1-$F108))/$K108)*((1+'Inputs &amp; Summary'!$D$7)^BB$29)),((INT(BB$29/$K108)-INT((BB$29-1)/$K108))*($R108*(1-$E108)+$Q108*(1-$F108))*((1+'Inputs &amp; Summary'!$D$7)^BB$29))),((_xlfn.WEIBULL.DIST(BB$29,$L108,$K108,FALSE)*($R108*(1-$E108)+$Q108*(1-$F108))*((1+'Inputs &amp; Summary'!$D$7)^BB$29))))))</f>
        <v>0</v>
      </c>
      <c r="BC108" s="114">
        <f>$D108*IF(BC$29&gt;'Inputs &amp; Summary'!$D$5,0,IF(BC$29&gt;VLOOKUP($G108,Lists!$J$17:$K$21,2),IF($M108=Lists!$H$3,IF($K108&lt;1,(($S108/$K108)*((1+'Inputs &amp; Summary'!$D$7)^BC$29)),((INT(BC$29/$K108)-INT((BC$29-1)/$K108))*$S108*((1+'Inputs &amp; Summary'!$D$7)^BC$29))),(_xlfn.WEIBULL.DIST(BC$29,$L108,$K108,FALSE)*$S108*((1+'Inputs &amp; Summary'!$D$7)^BC$29))),IF($M108=Lists!$H$3,IF($K108&lt;1,((($R108*(1-$E108)+$Q108*(1-$F108))/$K108)*((1+'Inputs &amp; Summary'!$D$7)^BC$29)),((INT(BC$29/$K108)-INT((BC$29-1)/$K108))*($R108*(1-$E108)+$Q108*(1-$F108))*((1+'Inputs &amp; Summary'!$D$7)^BC$29))),((_xlfn.WEIBULL.DIST(BC$29,$L108,$K108,FALSE)*($R108*(1-$E108)+$Q108*(1-$F108))*((1+'Inputs &amp; Summary'!$D$7)^BC$29))))))</f>
        <v>0</v>
      </c>
      <c r="BD108" s="114">
        <f>$D108*IF(BD$29&gt;'Inputs &amp; Summary'!$D$5,0,IF(BD$29&gt;VLOOKUP($G108,Lists!$J$17:$K$21,2),IF($M108=Lists!$H$3,IF($K108&lt;1,(($S108/$K108)*((1+'Inputs &amp; Summary'!$D$7)^BD$29)),((INT(BD$29/$K108)-INT((BD$29-1)/$K108))*$S108*((1+'Inputs &amp; Summary'!$D$7)^BD$29))),(_xlfn.WEIBULL.DIST(BD$29,$L108,$K108,FALSE)*$S108*((1+'Inputs &amp; Summary'!$D$7)^BD$29))),IF($M108=Lists!$H$3,IF($K108&lt;1,((($R108*(1-$E108)+$Q108*(1-$F108))/$K108)*((1+'Inputs &amp; Summary'!$D$7)^BD$29)),((INT(BD$29/$K108)-INT((BD$29-1)/$K108))*($R108*(1-$E108)+$Q108*(1-$F108))*((1+'Inputs &amp; Summary'!$D$7)^BD$29))),((_xlfn.WEIBULL.DIST(BD$29,$L108,$K108,FALSE)*($R108*(1-$E108)+$Q108*(1-$F108))*((1+'Inputs &amp; Summary'!$D$7)^BD$29))))))</f>
        <v>0</v>
      </c>
      <c r="BE108" s="114">
        <f>$D108*IF(BE$29&gt;'Inputs &amp; Summary'!$D$5,0,IF(BE$29&gt;VLOOKUP($G108,Lists!$J$17:$K$21,2),IF($M108=Lists!$H$3,IF($K108&lt;1,(($S108/$K108)*((1+'Inputs &amp; Summary'!$D$7)^BE$29)),((INT(BE$29/$K108)-INT((BE$29-1)/$K108))*$S108*((1+'Inputs &amp; Summary'!$D$7)^BE$29))),(_xlfn.WEIBULL.DIST(BE$29,$L108,$K108,FALSE)*$S108*((1+'Inputs &amp; Summary'!$D$7)^BE$29))),IF($M108=Lists!$H$3,IF($K108&lt;1,((($R108*(1-$E108)+$Q108*(1-$F108))/$K108)*((1+'Inputs &amp; Summary'!$D$7)^BE$29)),((INT(BE$29/$K108)-INT((BE$29-1)/$K108))*($R108*(1-$E108)+$Q108*(1-$F108))*((1+'Inputs &amp; Summary'!$D$7)^BE$29))),((_xlfn.WEIBULL.DIST(BE$29,$L108,$K108,FALSE)*($R108*(1-$E108)+$Q108*(1-$F108))*((1+'Inputs &amp; Summary'!$D$7)^BE$29))))))</f>
        <v>0</v>
      </c>
      <c r="BF108" s="114">
        <f>$D108*IF(BF$29&gt;'Inputs &amp; Summary'!$D$5,0,IF(BF$29&gt;VLOOKUP($G108,Lists!$J$17:$K$21,2),IF($M108=Lists!$H$3,IF($K108&lt;1,(($S108/$K108)*((1+'Inputs &amp; Summary'!$D$7)^BF$29)),((INT(BF$29/$K108)-INT((BF$29-1)/$K108))*$S108*((1+'Inputs &amp; Summary'!$D$7)^BF$29))),(_xlfn.WEIBULL.DIST(BF$29,$L108,$K108,FALSE)*$S108*((1+'Inputs &amp; Summary'!$D$7)^BF$29))),IF($M108=Lists!$H$3,IF($K108&lt;1,((($R108*(1-$E108)+$Q108*(1-$F108))/$K108)*((1+'Inputs &amp; Summary'!$D$7)^BF$29)),((INT(BF$29/$K108)-INT((BF$29-1)/$K108))*($R108*(1-$E108)+$Q108*(1-$F108))*((1+'Inputs &amp; Summary'!$D$7)^BF$29))),((_xlfn.WEIBULL.DIST(BF$29,$L108,$K108,FALSE)*($R108*(1-$E108)+$Q108*(1-$F108))*((1+'Inputs &amp; Summary'!$D$7)^BF$29))))))</f>
        <v>0</v>
      </c>
      <c r="BG108" s="114">
        <f>$D108*IF(BG$29&gt;'Inputs &amp; Summary'!$D$5,0,IF(BG$29&gt;VLOOKUP($G108,Lists!$J$17:$K$21,2),IF($M108=Lists!$H$3,IF($K108&lt;1,(($S108/$K108)*((1+'Inputs &amp; Summary'!$D$7)^BG$29)),((INT(BG$29/$K108)-INT((BG$29-1)/$K108))*$S108*((1+'Inputs &amp; Summary'!$D$7)^BG$29))),(_xlfn.WEIBULL.DIST(BG$29,$L108,$K108,FALSE)*$S108*((1+'Inputs &amp; Summary'!$D$7)^BG$29))),IF($M108=Lists!$H$3,IF($K108&lt;1,((($R108*(1-$E108)+$Q108*(1-$F108))/$K108)*((1+'Inputs &amp; Summary'!$D$7)^BG$29)),((INT(BG$29/$K108)-INT((BG$29-1)/$K108))*($R108*(1-$E108)+$Q108*(1-$F108))*((1+'Inputs &amp; Summary'!$D$7)^BG$29))),((_xlfn.WEIBULL.DIST(BG$29,$L108,$K108,FALSE)*($R108*(1-$E108)+$Q108*(1-$F108))*((1+'Inputs &amp; Summary'!$D$7)^BG$29))))))</f>
        <v>0</v>
      </c>
      <c r="BH108" s="114">
        <f>$D108*IF(BH$29&gt;'Inputs &amp; Summary'!$D$5,0,IF(BH$29&gt;VLOOKUP($G108,Lists!$J$17:$K$21,2),IF($M108=Lists!$H$3,IF($K108&lt;1,(($S108/$K108)*((1+'Inputs &amp; Summary'!$D$7)^BH$29)),((INT(BH$29/$K108)-INT((BH$29-1)/$K108))*$S108*((1+'Inputs &amp; Summary'!$D$7)^BH$29))),(_xlfn.WEIBULL.DIST(BH$29,$L108,$K108,FALSE)*$S108*((1+'Inputs &amp; Summary'!$D$7)^BH$29))),IF($M108=Lists!$H$3,IF($K108&lt;1,((($R108*(1-$E108)+$Q108*(1-$F108))/$K108)*((1+'Inputs &amp; Summary'!$D$7)^BH$29)),((INT(BH$29/$K108)-INT((BH$29-1)/$K108))*($R108*(1-$E108)+$Q108*(1-$F108))*((1+'Inputs &amp; Summary'!$D$7)^BH$29))),((_xlfn.WEIBULL.DIST(BH$29,$L108,$K108,FALSE)*($R108*(1-$E108)+$Q108*(1-$F108))*((1+'Inputs &amp; Summary'!$D$7)^BH$29))))))</f>
        <v>0</v>
      </c>
      <c r="BI108" s="114">
        <f>$D108*IF(BI$29&gt;'Inputs &amp; Summary'!$D$5,0,IF(BI$29&gt;VLOOKUP($G108,Lists!$J$17:$K$21,2),IF($M108=Lists!$H$3,IF($K108&lt;1,(($S108/$K108)*((1+'Inputs &amp; Summary'!$D$7)^BI$29)),((INT(BI$29/$K108)-INT((BI$29-1)/$K108))*$S108*((1+'Inputs &amp; Summary'!$D$7)^BI$29))),(_xlfn.WEIBULL.DIST(BI$29,$L108,$K108,FALSE)*$S108*((1+'Inputs &amp; Summary'!$D$7)^BI$29))),IF($M108=Lists!$H$3,IF($K108&lt;1,((($R108*(1-$E108)+$Q108*(1-$F108))/$K108)*((1+'Inputs &amp; Summary'!$D$7)^BI$29)),((INT(BI$29/$K108)-INT((BI$29-1)/$K108))*($R108*(1-$E108)+$Q108*(1-$F108))*((1+'Inputs &amp; Summary'!$D$7)^BI$29))),((_xlfn.WEIBULL.DIST(BI$29,$L108,$K108,FALSE)*($R108*(1-$E108)+$Q108*(1-$F108))*((1+'Inputs &amp; Summary'!$D$7)^BI$29))))))</f>
        <v>0</v>
      </c>
      <c r="BJ108" s="114">
        <f>$D108*IF(BJ$29&gt;'Inputs &amp; Summary'!$D$5,0,IF(BJ$29&gt;VLOOKUP($G108,Lists!$J$17:$K$21,2),IF($M108=Lists!$H$3,IF($K108&lt;1,(($S108/$K108)*((1+'Inputs &amp; Summary'!$D$7)^BJ$29)),((INT(BJ$29/$K108)-INT((BJ$29-1)/$K108))*$S108*((1+'Inputs &amp; Summary'!$D$7)^BJ$29))),(_xlfn.WEIBULL.DIST(BJ$29,$L108,$K108,FALSE)*$S108*((1+'Inputs &amp; Summary'!$D$7)^BJ$29))),IF($M108=Lists!$H$3,IF($K108&lt;1,((($R108*(1-$E108)+$Q108*(1-$F108))/$K108)*((1+'Inputs &amp; Summary'!$D$7)^BJ$29)),((INT(BJ$29/$K108)-INT((BJ$29-1)/$K108))*($R108*(1-$E108)+$Q108*(1-$F108))*((1+'Inputs &amp; Summary'!$D$7)^BJ$29))),((_xlfn.WEIBULL.DIST(BJ$29,$L108,$K108,FALSE)*($R108*(1-$E108)+$Q108*(1-$F108))*((1+'Inputs &amp; Summary'!$D$7)^BJ$29))))))</f>
        <v>0</v>
      </c>
      <c r="BK108" s="114">
        <f>$D108*IF(BK$29&gt;'Inputs &amp; Summary'!$D$5,0,IF(BK$29&gt;VLOOKUP($G108,Lists!$J$17:$K$21,2),IF($M108=Lists!$H$3,IF($K108&lt;1,(($S108/$K108)*((1+'Inputs &amp; Summary'!$D$7)^BK$29)),((INT(BK$29/$K108)-INT((BK$29-1)/$K108))*$S108*((1+'Inputs &amp; Summary'!$D$7)^BK$29))),(_xlfn.WEIBULL.DIST(BK$29,$L108,$K108,FALSE)*$S108*((1+'Inputs &amp; Summary'!$D$7)^BK$29))),IF($M108=Lists!$H$3,IF($K108&lt;1,((($R108*(1-$E108)+$Q108*(1-$F108))/$K108)*((1+'Inputs &amp; Summary'!$D$7)^BK$29)),((INT(BK$29/$K108)-INT((BK$29-1)/$K108))*($R108*(1-$E108)+$Q108*(1-$F108))*((1+'Inputs &amp; Summary'!$D$7)^BK$29))),((_xlfn.WEIBULL.DIST(BK$29,$L108,$K108,FALSE)*($R108*(1-$E108)+$Q108*(1-$F108))*((1+'Inputs &amp; Summary'!$D$7)^BK$29))))))</f>
        <v>0</v>
      </c>
      <c r="BL108" s="114">
        <f>$D108*IF(BL$29&gt;'Inputs &amp; Summary'!$D$5,0,IF(BL$29&gt;VLOOKUP($G108,Lists!$J$17:$K$21,2),IF($M108=Lists!$H$3,IF($K108&lt;1,(($S108/$K108)*((1+'Inputs &amp; Summary'!$D$7)^BL$29)),((INT(BL$29/$K108)-INT((BL$29-1)/$K108))*$S108*((1+'Inputs &amp; Summary'!$D$7)^BL$29))),(_xlfn.WEIBULL.DIST(BL$29,$L108,$K108,FALSE)*$S108*((1+'Inputs &amp; Summary'!$D$7)^BL$29))),IF($M108=Lists!$H$3,IF($K108&lt;1,((($R108*(1-$E108)+$Q108*(1-$F108))/$K108)*((1+'Inputs &amp; Summary'!$D$7)^BL$29)),((INT(BL$29/$K108)-INT((BL$29-1)/$K108))*($R108*(1-$E108)+$Q108*(1-$F108))*((1+'Inputs &amp; Summary'!$D$7)^BL$29))),((_xlfn.WEIBULL.DIST(BL$29,$L108,$K108,FALSE)*($R108*(1-$E108)+$Q108*(1-$F108))*((1+'Inputs &amp; Summary'!$D$7)^BL$29))))))</f>
        <v>0</v>
      </c>
    </row>
    <row r="109" spans="1:64" s="1" customFormat="1" x14ac:dyDescent="0.3">
      <c r="A109" s="79" t="s">
        <v>204</v>
      </c>
      <c r="B109" s="33" t="s">
        <v>152</v>
      </c>
      <c r="C109" s="33" t="s">
        <v>187</v>
      </c>
      <c r="D109" s="68">
        <v>1</v>
      </c>
      <c r="E109" s="68">
        <v>1</v>
      </c>
      <c r="F109" s="68">
        <v>1</v>
      </c>
      <c r="G109" s="213" t="s">
        <v>433</v>
      </c>
      <c r="H109" s="34" t="s">
        <v>26</v>
      </c>
      <c r="I109" s="34" t="s">
        <v>97</v>
      </c>
      <c r="J109" s="33">
        <f>VLOOKUP(I109,'Labor Rates'!$A$1:$B$16,2)</f>
        <v>33.25</v>
      </c>
      <c r="K109" s="35">
        <v>20</v>
      </c>
      <c r="L109" s="35">
        <v>3</v>
      </c>
      <c r="M109" s="36" t="s">
        <v>263</v>
      </c>
      <c r="N109" s="84">
        <f>'Inputs &amp; Summary'!$D$30</f>
        <v>1</v>
      </c>
      <c r="O109" s="35">
        <v>1</v>
      </c>
      <c r="P109" s="5">
        <v>0</v>
      </c>
      <c r="Q109" s="73">
        <f t="shared" si="16"/>
        <v>33.25</v>
      </c>
      <c r="R109" s="73">
        <f t="shared" si="17"/>
        <v>0</v>
      </c>
      <c r="S109" s="74">
        <f t="shared" si="18"/>
        <v>33.25</v>
      </c>
      <c r="T109" s="88"/>
      <c r="U109" s="80"/>
      <c r="V109" s="87">
        <f t="shared" si="19"/>
        <v>2.4703875458140141</v>
      </c>
      <c r="W109" s="87">
        <f>NPV('Inputs &amp; Summary'!$D$6,Y109:BL109)</f>
        <v>12.76790172306114</v>
      </c>
      <c r="X109" s="90">
        <f t="shared" si="20"/>
        <v>1.8083824016930822E-4</v>
      </c>
      <c r="Y109" s="114">
        <f>$D109*IF(Y$29&gt;'Inputs &amp; Summary'!$D$5,0,IF(Y$29&gt;VLOOKUP($G109,Lists!$J$17:$K$21,2),IF($M109=Lists!$H$3,IF($K109&lt;1,(($S109/$K109)*((1+'Inputs &amp; Summary'!$D$7)^Y$29)),((INT(Y$29/$K109)-INT((Y$29-1)/$K109))*$S109*((1+'Inputs &amp; Summary'!$D$7)^Y$29))),(_xlfn.WEIBULL.DIST(Y$29,$L109,$K109,FALSE)*$S109*((1+'Inputs &amp; Summary'!$D$7)^Y$29))),IF($M109=Lists!$H$3,IF($K109&lt;1,((($R109*(1-$E109)+$Q109*(1-$F109))/$K109)*((1+'Inputs &amp; Summary'!$D$7)^Y$29)),((INT(Y$29/$K109)-INT((Y$29-1)/$K109))*($R109*(1-$E109)+$Q109*(1-$F109))*((1+'Inputs &amp; Summary'!$D$7)^Y$29))),((_xlfn.WEIBULL.DIST(Y$29,$L109,$K109,FALSE)*($R109*(1-$E109)+$Q109*(1-$F109))*((1+'Inputs &amp; Summary'!$D$7)^Y$29))))))</f>
        <v>0</v>
      </c>
      <c r="Z109" s="114">
        <f>$D109*IF(Z$29&gt;'Inputs &amp; Summary'!$D$5,0,IF(Z$29&gt;VLOOKUP($G109,Lists!$J$17:$K$21,2),IF($M109=Lists!$H$3,IF($K109&lt;1,(($S109/$K109)*((1+'Inputs &amp; Summary'!$D$7)^Z$29)),((INT(Z$29/$K109)-INT((Z$29-1)/$K109))*$S109*((1+'Inputs &amp; Summary'!$D$7)^Z$29))),(_xlfn.WEIBULL.DIST(Z$29,$L109,$K109,FALSE)*$S109*((1+'Inputs &amp; Summary'!$D$7)^Z$29))),IF($M109=Lists!$H$3,IF($K109&lt;1,((($R109*(1-$E109)+$Q109*(1-$F109))/$K109)*((1+'Inputs &amp; Summary'!$D$7)^Z$29)),((INT(Z$29/$K109)-INT((Z$29-1)/$K109))*($R109*(1-$E109)+$Q109*(1-$F109))*((1+'Inputs &amp; Summary'!$D$7)^Z$29))),((_xlfn.WEIBULL.DIST(Z$29,$L109,$K109,FALSE)*($R109*(1-$E109)+$Q109*(1-$F109))*((1+'Inputs &amp; Summary'!$D$7)^Z$29))))))</f>
        <v>0</v>
      </c>
      <c r="AA109" s="114">
        <f>$D109*IF(AA$29&gt;'Inputs &amp; Summary'!$D$5,0,IF(AA$29&gt;VLOOKUP($G109,Lists!$J$17:$K$21,2),IF($M109=Lists!$H$3,IF($K109&lt;1,(($S109/$K109)*((1+'Inputs &amp; Summary'!$D$7)^AA$29)),((INT(AA$29/$K109)-INT((AA$29-1)/$K109))*$S109*((1+'Inputs &amp; Summary'!$D$7)^AA$29))),(_xlfn.WEIBULL.DIST(AA$29,$L109,$K109,FALSE)*$S109*((1+'Inputs &amp; Summary'!$D$7)^AA$29))),IF($M109=Lists!$H$3,IF($K109&lt;1,((($R109*(1-$E109)+$Q109*(1-$F109))/$K109)*((1+'Inputs &amp; Summary'!$D$7)^AA$29)),((INT(AA$29/$K109)-INT((AA$29-1)/$K109))*($R109*(1-$E109)+$Q109*(1-$F109))*((1+'Inputs &amp; Summary'!$D$7)^AA$29))),((_xlfn.WEIBULL.DIST(AA$29,$L109,$K109,FALSE)*($R109*(1-$E109)+$Q109*(1-$F109))*((1+'Inputs &amp; Summary'!$D$7)^AA$29))))))</f>
        <v>0</v>
      </c>
      <c r="AB109" s="114">
        <f>$D109*IF(AB$29&gt;'Inputs &amp; Summary'!$D$5,0,IF(AB$29&gt;VLOOKUP($G109,Lists!$J$17:$K$21,2),IF($M109=Lists!$H$3,IF($K109&lt;1,(($S109/$K109)*((1+'Inputs &amp; Summary'!$D$7)^AB$29)),((INT(AB$29/$K109)-INT((AB$29-1)/$K109))*$S109*((1+'Inputs &amp; Summary'!$D$7)^AB$29))),(_xlfn.WEIBULL.DIST(AB$29,$L109,$K109,FALSE)*$S109*((1+'Inputs &amp; Summary'!$D$7)^AB$29))),IF($M109=Lists!$H$3,IF($K109&lt;1,((($R109*(1-$E109)+$Q109*(1-$F109))/$K109)*((1+'Inputs &amp; Summary'!$D$7)^AB$29)),((INT(AB$29/$K109)-INT((AB$29-1)/$K109))*($R109*(1-$E109)+$Q109*(1-$F109))*((1+'Inputs &amp; Summary'!$D$7)^AB$29))),((_xlfn.WEIBULL.DIST(AB$29,$L109,$K109,FALSE)*($R109*(1-$E109)+$Q109*(1-$F109))*((1+'Inputs &amp; Summary'!$D$7)^AB$29))))))</f>
        <v>0</v>
      </c>
      <c r="AC109" s="114">
        <f>$D109*IF(AC$29&gt;'Inputs &amp; Summary'!$D$5,0,IF(AC$29&gt;VLOOKUP($G109,Lists!$J$17:$K$21,2),IF($M109=Lists!$H$3,IF($K109&lt;1,(($S109/$K109)*((1+'Inputs &amp; Summary'!$D$7)^AC$29)),((INT(AC$29/$K109)-INT((AC$29-1)/$K109))*$S109*((1+'Inputs &amp; Summary'!$D$7)^AC$29))),(_xlfn.WEIBULL.DIST(AC$29,$L109,$K109,FALSE)*$S109*((1+'Inputs &amp; Summary'!$D$7)^AC$29))),IF($M109=Lists!$H$3,IF($K109&lt;1,((($R109*(1-$E109)+$Q109*(1-$F109))/$K109)*((1+'Inputs &amp; Summary'!$D$7)^AC$29)),((INT(AC$29/$K109)-INT((AC$29-1)/$K109))*($R109*(1-$E109)+$Q109*(1-$F109))*((1+'Inputs &amp; Summary'!$D$7)^AC$29))),((_xlfn.WEIBULL.DIST(AC$29,$L109,$K109,FALSE)*($R109*(1-$E109)+$Q109*(1-$F109))*((1+'Inputs &amp; Summary'!$D$7)^AC$29))))))</f>
        <v>0</v>
      </c>
      <c r="AD109" s="114">
        <f>$D109*IF(AD$29&gt;'Inputs &amp; Summary'!$D$5,0,IF(AD$29&gt;VLOOKUP($G109,Lists!$J$17:$K$21,2),IF($M109=Lists!$H$3,IF($K109&lt;1,(($S109/$K109)*((1+'Inputs &amp; Summary'!$D$7)^AD$29)),((INT(AD$29/$K109)-INT((AD$29-1)/$K109))*$S109*((1+'Inputs &amp; Summary'!$D$7)^AD$29))),(_xlfn.WEIBULL.DIST(AD$29,$L109,$K109,FALSE)*$S109*((1+'Inputs &amp; Summary'!$D$7)^AD$29))),IF($M109=Lists!$H$3,IF($K109&lt;1,((($R109*(1-$E109)+$Q109*(1-$F109))/$K109)*((1+'Inputs &amp; Summary'!$D$7)^AD$29)),((INT(AD$29/$K109)-INT((AD$29-1)/$K109))*($R109*(1-$E109)+$Q109*(1-$F109))*((1+'Inputs &amp; Summary'!$D$7)^AD$29))),((_xlfn.WEIBULL.DIST(AD$29,$L109,$K109,FALSE)*($R109*(1-$E109)+$Q109*(1-$F109))*((1+'Inputs &amp; Summary'!$D$7)^AD$29))))))</f>
        <v>0</v>
      </c>
      <c r="AE109" s="114">
        <f>$D109*IF(AE$29&gt;'Inputs &amp; Summary'!$D$5,0,IF(AE$29&gt;VLOOKUP($G109,Lists!$J$17:$K$21,2),IF($M109=Lists!$H$3,IF($K109&lt;1,(($S109/$K109)*((1+'Inputs &amp; Summary'!$D$7)^AE$29)),((INT(AE$29/$K109)-INT((AE$29-1)/$K109))*$S109*((1+'Inputs &amp; Summary'!$D$7)^AE$29))),(_xlfn.WEIBULL.DIST(AE$29,$L109,$K109,FALSE)*$S109*((1+'Inputs &amp; Summary'!$D$7)^AE$29))),IF($M109=Lists!$H$3,IF($K109&lt;1,((($R109*(1-$E109)+$Q109*(1-$F109))/$K109)*((1+'Inputs &amp; Summary'!$D$7)^AE$29)),((INT(AE$29/$K109)-INT((AE$29-1)/$K109))*($R109*(1-$E109)+$Q109*(1-$F109))*((1+'Inputs &amp; Summary'!$D$7)^AE$29))),((_xlfn.WEIBULL.DIST(AE$29,$L109,$K109,FALSE)*($R109*(1-$E109)+$Q109*(1-$F109))*((1+'Inputs &amp; Summary'!$D$7)^AE$29))))))</f>
        <v>0</v>
      </c>
      <c r="AF109" s="114">
        <f>$D109*IF(AF$29&gt;'Inputs &amp; Summary'!$D$5,0,IF(AF$29&gt;VLOOKUP($G109,Lists!$J$17:$K$21,2),IF($M109=Lists!$H$3,IF($K109&lt;1,(($S109/$K109)*((1+'Inputs &amp; Summary'!$D$7)^AF$29)),((INT(AF$29/$K109)-INT((AF$29-1)/$K109))*$S109*((1+'Inputs &amp; Summary'!$D$7)^AF$29))),(_xlfn.WEIBULL.DIST(AF$29,$L109,$K109,FALSE)*$S109*((1+'Inputs &amp; Summary'!$D$7)^AF$29))),IF($M109=Lists!$H$3,IF($K109&lt;1,((($R109*(1-$E109)+$Q109*(1-$F109))/$K109)*((1+'Inputs &amp; Summary'!$D$7)^AF$29)),((INT(AF$29/$K109)-INT((AF$29-1)/$K109))*($R109*(1-$E109)+$Q109*(1-$F109))*((1+'Inputs &amp; Summary'!$D$7)^AF$29))),((_xlfn.WEIBULL.DIST(AF$29,$L109,$K109,FALSE)*($R109*(1-$E109)+$Q109*(1-$F109))*((1+'Inputs &amp; Summary'!$D$7)^AF$29))))))</f>
        <v>0</v>
      </c>
      <c r="AG109" s="114">
        <f>$D109*IF(AG$29&gt;'Inputs &amp; Summary'!$D$5,0,IF(AG$29&gt;VLOOKUP($G109,Lists!$J$17:$K$21,2),IF($M109=Lists!$H$3,IF($K109&lt;1,(($S109/$K109)*((1+'Inputs &amp; Summary'!$D$7)^AG$29)),((INT(AG$29/$K109)-INT((AG$29-1)/$K109))*$S109*((1+'Inputs &amp; Summary'!$D$7)^AG$29))),(_xlfn.WEIBULL.DIST(AG$29,$L109,$K109,FALSE)*$S109*((1+'Inputs &amp; Summary'!$D$7)^AG$29))),IF($M109=Lists!$H$3,IF($K109&lt;1,((($R109*(1-$E109)+$Q109*(1-$F109))/$K109)*((1+'Inputs &amp; Summary'!$D$7)^AG$29)),((INT(AG$29/$K109)-INT((AG$29-1)/$K109))*($R109*(1-$E109)+$Q109*(1-$F109))*((1+'Inputs &amp; Summary'!$D$7)^AG$29))),((_xlfn.WEIBULL.DIST(AG$29,$L109,$K109,FALSE)*($R109*(1-$E109)+$Q109*(1-$F109))*((1+'Inputs &amp; Summary'!$D$7)^AG$29))))))</f>
        <v>0</v>
      </c>
      <c r="AH109" s="114">
        <f>$D109*IF(AH$29&gt;'Inputs &amp; Summary'!$D$5,0,IF(AH$29&gt;VLOOKUP($G109,Lists!$J$17:$K$21,2),IF($M109=Lists!$H$3,IF($K109&lt;1,(($S109/$K109)*((1+'Inputs &amp; Summary'!$D$7)^AH$29)),((INT(AH$29/$K109)-INT((AH$29-1)/$K109))*$S109*((1+'Inputs &amp; Summary'!$D$7)^AH$29))),(_xlfn.WEIBULL.DIST(AH$29,$L109,$K109,FALSE)*$S109*((1+'Inputs &amp; Summary'!$D$7)^AH$29))),IF($M109=Lists!$H$3,IF($K109&lt;1,((($R109*(1-$E109)+$Q109*(1-$F109))/$K109)*((1+'Inputs &amp; Summary'!$D$7)^AH$29)),((INT(AH$29/$K109)-INT((AH$29-1)/$K109))*($R109*(1-$E109)+$Q109*(1-$F109))*((1+'Inputs &amp; Summary'!$D$7)^AH$29))),((_xlfn.WEIBULL.DIST(AH$29,$L109,$K109,FALSE)*($R109*(1-$E109)+$Q109*(1-$F109))*((1+'Inputs &amp; Summary'!$D$7)^AH$29))))))</f>
        <v>0</v>
      </c>
      <c r="AI109" s="114">
        <f>$D109*IF(AI$29&gt;'Inputs &amp; Summary'!$D$5,0,IF(AI$29&gt;VLOOKUP($G109,Lists!$J$17:$K$21,2),IF($M109=Lists!$H$3,IF($K109&lt;1,(($S109/$K109)*((1+'Inputs &amp; Summary'!$D$7)^AI$29)),((INT(AI$29/$K109)-INT((AI$29-1)/$K109))*$S109*((1+'Inputs &amp; Summary'!$D$7)^AI$29))),(_xlfn.WEIBULL.DIST(AI$29,$L109,$K109,FALSE)*$S109*((1+'Inputs &amp; Summary'!$D$7)^AI$29))),IF($M109=Lists!$H$3,IF($K109&lt;1,((($R109*(1-$E109)+$Q109*(1-$F109))/$K109)*((1+'Inputs &amp; Summary'!$D$7)^AI$29)),((INT(AI$29/$K109)-INT((AI$29-1)/$K109))*($R109*(1-$E109)+$Q109*(1-$F109))*((1+'Inputs &amp; Summary'!$D$7)^AI$29))),((_xlfn.WEIBULL.DIST(AI$29,$L109,$K109,FALSE)*($R109*(1-$E109)+$Q109*(1-$F109))*((1+'Inputs &amp; Summary'!$D$7)^AI$29))))))</f>
        <v>0</v>
      </c>
      <c r="AJ109" s="114">
        <f>$D109*IF(AJ$29&gt;'Inputs &amp; Summary'!$D$5,0,IF(AJ$29&gt;VLOOKUP($G109,Lists!$J$17:$K$21,2),IF($M109=Lists!$H$3,IF($K109&lt;1,(($S109/$K109)*((1+'Inputs &amp; Summary'!$D$7)^AJ$29)),((INT(AJ$29/$K109)-INT((AJ$29-1)/$K109))*$S109*((1+'Inputs &amp; Summary'!$D$7)^AJ$29))),(_xlfn.WEIBULL.DIST(AJ$29,$L109,$K109,FALSE)*$S109*((1+'Inputs &amp; Summary'!$D$7)^AJ$29))),IF($M109=Lists!$H$3,IF($K109&lt;1,((($R109*(1-$E109)+$Q109*(1-$F109))/$K109)*((1+'Inputs &amp; Summary'!$D$7)^AJ$29)),((INT(AJ$29/$K109)-INT((AJ$29-1)/$K109))*($R109*(1-$E109)+$Q109*(1-$F109))*((1+'Inputs &amp; Summary'!$D$7)^AJ$29))),((_xlfn.WEIBULL.DIST(AJ$29,$L109,$K109,FALSE)*($R109*(1-$E109)+$Q109*(1-$F109))*((1+'Inputs &amp; Summary'!$D$7)^AJ$29))))))</f>
        <v>0</v>
      </c>
      <c r="AK109" s="114">
        <f>$D109*IF(AK$29&gt;'Inputs &amp; Summary'!$D$5,0,IF(AK$29&gt;VLOOKUP($G109,Lists!$J$17:$K$21,2),IF($M109=Lists!$H$3,IF($K109&lt;1,(($S109/$K109)*((1+'Inputs &amp; Summary'!$D$7)^AK$29)),((INT(AK$29/$K109)-INT((AK$29-1)/$K109))*$S109*((1+'Inputs &amp; Summary'!$D$7)^AK$29))),(_xlfn.WEIBULL.DIST(AK$29,$L109,$K109,FALSE)*$S109*((1+'Inputs &amp; Summary'!$D$7)^AK$29))),IF($M109=Lists!$H$3,IF($K109&lt;1,((($R109*(1-$E109)+$Q109*(1-$F109))/$K109)*((1+'Inputs &amp; Summary'!$D$7)^AK$29)),((INT(AK$29/$K109)-INT((AK$29-1)/$K109))*($R109*(1-$E109)+$Q109*(1-$F109))*((1+'Inputs &amp; Summary'!$D$7)^AK$29))),((_xlfn.WEIBULL.DIST(AK$29,$L109,$K109,FALSE)*($R109*(1-$E109)+$Q109*(1-$F109))*((1+'Inputs &amp; Summary'!$D$7)^AK$29))))))</f>
        <v>0</v>
      </c>
      <c r="AL109" s="114">
        <f>$D109*IF(AL$29&gt;'Inputs &amp; Summary'!$D$5,0,IF(AL$29&gt;VLOOKUP($G109,Lists!$J$17:$K$21,2),IF($M109=Lists!$H$3,IF($K109&lt;1,(($S109/$K109)*((1+'Inputs &amp; Summary'!$D$7)^AL$29)),((INT(AL$29/$K109)-INT((AL$29-1)/$K109))*$S109*((1+'Inputs &amp; Summary'!$D$7)^AL$29))),(_xlfn.WEIBULL.DIST(AL$29,$L109,$K109,FALSE)*$S109*((1+'Inputs &amp; Summary'!$D$7)^AL$29))),IF($M109=Lists!$H$3,IF($K109&lt;1,((($R109*(1-$E109)+$Q109*(1-$F109))/$K109)*((1+'Inputs &amp; Summary'!$D$7)^AL$29)),((INT(AL$29/$K109)-INT((AL$29-1)/$K109))*($R109*(1-$E109)+$Q109*(1-$F109))*((1+'Inputs &amp; Summary'!$D$7)^AL$29))),((_xlfn.WEIBULL.DIST(AL$29,$L109,$K109,FALSE)*($R109*(1-$E109)+$Q109*(1-$F109))*((1+'Inputs &amp; Summary'!$D$7)^AL$29))))))</f>
        <v>0</v>
      </c>
      <c r="AM109" s="114">
        <f>$D109*IF(AM$29&gt;'Inputs &amp; Summary'!$D$5,0,IF(AM$29&gt;VLOOKUP($G109,Lists!$J$17:$K$21,2),IF($M109=Lists!$H$3,IF($K109&lt;1,(($S109/$K109)*((1+'Inputs &amp; Summary'!$D$7)^AM$29)),((INT(AM$29/$K109)-INT((AM$29-1)/$K109))*$S109*((1+'Inputs &amp; Summary'!$D$7)^AM$29))),(_xlfn.WEIBULL.DIST(AM$29,$L109,$K109,FALSE)*$S109*((1+'Inputs &amp; Summary'!$D$7)^AM$29))),IF($M109=Lists!$H$3,IF($K109&lt;1,((($R109*(1-$E109)+$Q109*(1-$F109))/$K109)*((1+'Inputs &amp; Summary'!$D$7)^AM$29)),((INT(AM$29/$K109)-INT((AM$29-1)/$K109))*($R109*(1-$E109)+$Q109*(1-$F109))*((1+'Inputs &amp; Summary'!$D$7)^AM$29))),((_xlfn.WEIBULL.DIST(AM$29,$L109,$K109,FALSE)*($R109*(1-$E109)+$Q109*(1-$F109))*((1+'Inputs &amp; Summary'!$D$7)^AM$29))))))</f>
        <v>0</v>
      </c>
      <c r="AN109" s="114">
        <f>$D109*IF(AN$29&gt;'Inputs &amp; Summary'!$D$5,0,IF(AN$29&gt;VLOOKUP($G109,Lists!$J$17:$K$21,2),IF($M109=Lists!$H$3,IF($K109&lt;1,(($S109/$K109)*((1+'Inputs &amp; Summary'!$D$7)^AN$29)),((INT(AN$29/$K109)-INT((AN$29-1)/$K109))*$S109*((1+'Inputs &amp; Summary'!$D$7)^AN$29))),(_xlfn.WEIBULL.DIST(AN$29,$L109,$K109,FALSE)*$S109*((1+'Inputs &amp; Summary'!$D$7)^AN$29))),IF($M109=Lists!$H$3,IF($K109&lt;1,((($R109*(1-$E109)+$Q109*(1-$F109))/$K109)*((1+'Inputs &amp; Summary'!$D$7)^AN$29)),((INT(AN$29/$K109)-INT((AN$29-1)/$K109))*($R109*(1-$E109)+$Q109*(1-$F109))*((1+'Inputs &amp; Summary'!$D$7)^AN$29))),((_xlfn.WEIBULL.DIST(AN$29,$L109,$K109,FALSE)*($R109*(1-$E109)+$Q109*(1-$F109))*((1+'Inputs &amp; Summary'!$D$7)^AN$29))))))</f>
        <v>0</v>
      </c>
      <c r="AO109" s="114">
        <f>$D109*IF(AO$29&gt;'Inputs &amp; Summary'!$D$5,0,IF(AO$29&gt;VLOOKUP($G109,Lists!$J$17:$K$21,2),IF($M109=Lists!$H$3,IF($K109&lt;1,(($S109/$K109)*((1+'Inputs &amp; Summary'!$D$7)^AO$29)),((INT(AO$29/$K109)-INT((AO$29-1)/$K109))*$S109*((1+'Inputs &amp; Summary'!$D$7)^AO$29))),(_xlfn.WEIBULL.DIST(AO$29,$L109,$K109,FALSE)*$S109*((1+'Inputs &amp; Summary'!$D$7)^AO$29))),IF($M109=Lists!$H$3,IF($K109&lt;1,((($R109*(1-$E109)+$Q109*(1-$F109))/$K109)*((1+'Inputs &amp; Summary'!$D$7)^AO$29)),((INT(AO$29/$K109)-INT((AO$29-1)/$K109))*($R109*(1-$E109)+$Q109*(1-$F109))*((1+'Inputs &amp; Summary'!$D$7)^AO$29))),((_xlfn.WEIBULL.DIST(AO$29,$L109,$K109,FALSE)*($R109*(1-$E109)+$Q109*(1-$F109))*((1+'Inputs &amp; Summary'!$D$7)^AO$29))))))</f>
        <v>0</v>
      </c>
      <c r="AP109" s="114">
        <f>$D109*IF(AP$29&gt;'Inputs &amp; Summary'!$D$5,0,IF(AP$29&gt;VLOOKUP($G109,Lists!$J$17:$K$21,2),IF($M109=Lists!$H$3,IF($K109&lt;1,(($S109/$K109)*((1+'Inputs &amp; Summary'!$D$7)^AP$29)),((INT(AP$29/$K109)-INT((AP$29-1)/$K109))*$S109*((1+'Inputs &amp; Summary'!$D$7)^AP$29))),(_xlfn.WEIBULL.DIST(AP$29,$L109,$K109,FALSE)*$S109*((1+'Inputs &amp; Summary'!$D$7)^AP$29))),IF($M109=Lists!$H$3,IF($K109&lt;1,((($R109*(1-$E109)+$Q109*(1-$F109))/$K109)*((1+'Inputs &amp; Summary'!$D$7)^AP$29)),((INT(AP$29/$K109)-INT((AP$29-1)/$K109))*($R109*(1-$E109)+$Q109*(1-$F109))*((1+'Inputs &amp; Summary'!$D$7)^AP$29))),((_xlfn.WEIBULL.DIST(AP$29,$L109,$K109,FALSE)*($R109*(1-$E109)+$Q109*(1-$F109))*((1+'Inputs &amp; Summary'!$D$7)^AP$29))))))</f>
        <v>0</v>
      </c>
      <c r="AQ109" s="114">
        <f>$D109*IF(AQ$29&gt;'Inputs &amp; Summary'!$D$5,0,IF(AQ$29&gt;VLOOKUP($G109,Lists!$J$17:$K$21,2),IF($M109=Lists!$H$3,IF($K109&lt;1,(($S109/$K109)*((1+'Inputs &amp; Summary'!$D$7)^AQ$29)),((INT(AQ$29/$K109)-INT((AQ$29-1)/$K109))*$S109*((1+'Inputs &amp; Summary'!$D$7)^AQ$29))),(_xlfn.WEIBULL.DIST(AQ$29,$L109,$K109,FALSE)*$S109*((1+'Inputs &amp; Summary'!$D$7)^AQ$29))),IF($M109=Lists!$H$3,IF($K109&lt;1,((($R109*(1-$E109)+$Q109*(1-$F109))/$K109)*((1+'Inputs &amp; Summary'!$D$7)^AQ$29)),((INT(AQ$29/$K109)-INT((AQ$29-1)/$K109))*($R109*(1-$E109)+$Q109*(1-$F109))*((1+'Inputs &amp; Summary'!$D$7)^AQ$29))),((_xlfn.WEIBULL.DIST(AQ$29,$L109,$K109,FALSE)*($R109*(1-$E109)+$Q109*(1-$F109))*((1+'Inputs &amp; Summary'!$D$7)^AQ$29))))))</f>
        <v>0</v>
      </c>
      <c r="AR109" s="114">
        <f>$D109*IF(AR$29&gt;'Inputs &amp; Summary'!$D$5,0,IF(AR$29&gt;VLOOKUP($G109,Lists!$J$17:$K$21,2),IF($M109=Lists!$H$3,IF($K109&lt;1,(($S109/$K109)*((1+'Inputs &amp; Summary'!$D$7)^AR$29)),((INT(AR$29/$K109)-INT((AR$29-1)/$K109))*$S109*((1+'Inputs &amp; Summary'!$D$7)^AR$29))),(_xlfn.WEIBULL.DIST(AR$29,$L109,$K109,FALSE)*$S109*((1+'Inputs &amp; Summary'!$D$7)^AR$29))),IF($M109=Lists!$H$3,IF($K109&lt;1,((($R109*(1-$E109)+$Q109*(1-$F109))/$K109)*((1+'Inputs &amp; Summary'!$D$7)^AR$29)),((INT(AR$29/$K109)-INT((AR$29-1)/$K109))*($R109*(1-$E109)+$Q109*(1-$F109))*((1+'Inputs &amp; Summary'!$D$7)^AR$29))),((_xlfn.WEIBULL.DIST(AR$29,$L109,$K109,FALSE)*($R109*(1-$E109)+$Q109*(1-$F109))*((1+'Inputs &amp; Summary'!$D$7)^AR$29))))))</f>
        <v>49.407750916280278</v>
      </c>
      <c r="AS109" s="114">
        <f>$D109*IF(AS$29&gt;'Inputs &amp; Summary'!$D$5,0,IF(AS$29&gt;VLOOKUP($G109,Lists!$J$17:$K$21,2),IF($M109=Lists!$H$3,IF($K109&lt;1,(($S109/$K109)*((1+'Inputs &amp; Summary'!$D$7)^AS$29)),((INT(AS$29/$K109)-INT((AS$29-1)/$K109))*$S109*((1+'Inputs &amp; Summary'!$D$7)^AS$29))),(_xlfn.WEIBULL.DIST(AS$29,$L109,$K109,FALSE)*$S109*((1+'Inputs &amp; Summary'!$D$7)^AS$29))),IF($M109=Lists!$H$3,IF($K109&lt;1,((($R109*(1-$E109)+$Q109*(1-$F109))/$K109)*((1+'Inputs &amp; Summary'!$D$7)^AS$29)),((INT(AS$29/$K109)-INT((AS$29-1)/$K109))*($R109*(1-$E109)+$Q109*(1-$F109))*((1+'Inputs &amp; Summary'!$D$7)^AS$29))),((_xlfn.WEIBULL.DIST(AS$29,$L109,$K109,FALSE)*($R109*(1-$E109)+$Q109*(1-$F109))*((1+'Inputs &amp; Summary'!$D$7)^AS$29))))))</f>
        <v>0</v>
      </c>
      <c r="AT109" s="114">
        <f>$D109*IF(AT$29&gt;'Inputs &amp; Summary'!$D$5,0,IF(AT$29&gt;VLOOKUP($G109,Lists!$J$17:$K$21,2),IF($M109=Lists!$H$3,IF($K109&lt;1,(($S109/$K109)*((1+'Inputs &amp; Summary'!$D$7)^AT$29)),((INT(AT$29/$K109)-INT((AT$29-1)/$K109))*$S109*((1+'Inputs &amp; Summary'!$D$7)^AT$29))),(_xlfn.WEIBULL.DIST(AT$29,$L109,$K109,FALSE)*$S109*((1+'Inputs &amp; Summary'!$D$7)^AT$29))),IF($M109=Lists!$H$3,IF($K109&lt;1,((($R109*(1-$E109)+$Q109*(1-$F109))/$K109)*((1+'Inputs &amp; Summary'!$D$7)^AT$29)),((INT(AT$29/$K109)-INT((AT$29-1)/$K109))*($R109*(1-$E109)+$Q109*(1-$F109))*((1+'Inputs &amp; Summary'!$D$7)^AT$29))),((_xlfn.WEIBULL.DIST(AT$29,$L109,$K109,FALSE)*($R109*(1-$E109)+$Q109*(1-$F109))*((1+'Inputs &amp; Summary'!$D$7)^AT$29))))))</f>
        <v>0</v>
      </c>
      <c r="AU109" s="114">
        <f>$D109*IF(AU$29&gt;'Inputs &amp; Summary'!$D$5,0,IF(AU$29&gt;VLOOKUP($G109,Lists!$J$17:$K$21,2),IF($M109=Lists!$H$3,IF($K109&lt;1,(($S109/$K109)*((1+'Inputs &amp; Summary'!$D$7)^AU$29)),((INT(AU$29/$K109)-INT((AU$29-1)/$K109))*$S109*((1+'Inputs &amp; Summary'!$D$7)^AU$29))),(_xlfn.WEIBULL.DIST(AU$29,$L109,$K109,FALSE)*$S109*((1+'Inputs &amp; Summary'!$D$7)^AU$29))),IF($M109=Lists!$H$3,IF($K109&lt;1,((($R109*(1-$E109)+$Q109*(1-$F109))/$K109)*((1+'Inputs &amp; Summary'!$D$7)^AU$29)),((INT(AU$29/$K109)-INT((AU$29-1)/$K109))*($R109*(1-$E109)+$Q109*(1-$F109))*((1+'Inputs &amp; Summary'!$D$7)^AU$29))),((_xlfn.WEIBULL.DIST(AU$29,$L109,$K109,FALSE)*($R109*(1-$E109)+$Q109*(1-$F109))*((1+'Inputs &amp; Summary'!$D$7)^AU$29))))))</f>
        <v>0</v>
      </c>
      <c r="AV109" s="114">
        <f>$D109*IF(AV$29&gt;'Inputs &amp; Summary'!$D$5,0,IF(AV$29&gt;VLOOKUP($G109,Lists!$J$17:$K$21,2),IF($M109=Lists!$H$3,IF($K109&lt;1,(($S109/$K109)*((1+'Inputs &amp; Summary'!$D$7)^AV$29)),((INT(AV$29/$K109)-INT((AV$29-1)/$K109))*$S109*((1+'Inputs &amp; Summary'!$D$7)^AV$29))),(_xlfn.WEIBULL.DIST(AV$29,$L109,$K109,FALSE)*$S109*((1+'Inputs &amp; Summary'!$D$7)^AV$29))),IF($M109=Lists!$H$3,IF($K109&lt;1,((($R109*(1-$E109)+$Q109*(1-$F109))/$K109)*((1+'Inputs &amp; Summary'!$D$7)^AV$29)),((INT(AV$29/$K109)-INT((AV$29-1)/$K109))*($R109*(1-$E109)+$Q109*(1-$F109))*((1+'Inputs &amp; Summary'!$D$7)^AV$29))),((_xlfn.WEIBULL.DIST(AV$29,$L109,$K109,FALSE)*($R109*(1-$E109)+$Q109*(1-$F109))*((1+'Inputs &amp; Summary'!$D$7)^AV$29))))))</f>
        <v>0</v>
      </c>
      <c r="AW109" s="114">
        <f>$D109*IF(AW$29&gt;'Inputs &amp; Summary'!$D$5,0,IF(AW$29&gt;VLOOKUP($G109,Lists!$J$17:$K$21,2),IF($M109=Lists!$H$3,IF($K109&lt;1,(($S109/$K109)*((1+'Inputs &amp; Summary'!$D$7)^AW$29)),((INT(AW$29/$K109)-INT((AW$29-1)/$K109))*$S109*((1+'Inputs &amp; Summary'!$D$7)^AW$29))),(_xlfn.WEIBULL.DIST(AW$29,$L109,$K109,FALSE)*$S109*((1+'Inputs &amp; Summary'!$D$7)^AW$29))),IF($M109=Lists!$H$3,IF($K109&lt;1,((($R109*(1-$E109)+$Q109*(1-$F109))/$K109)*((1+'Inputs &amp; Summary'!$D$7)^AW$29)),((INT(AW$29/$K109)-INT((AW$29-1)/$K109))*($R109*(1-$E109)+$Q109*(1-$F109))*((1+'Inputs &amp; Summary'!$D$7)^AW$29))),((_xlfn.WEIBULL.DIST(AW$29,$L109,$K109,FALSE)*($R109*(1-$E109)+$Q109*(1-$F109))*((1+'Inputs &amp; Summary'!$D$7)^AW$29))))))</f>
        <v>0</v>
      </c>
      <c r="AX109" s="114">
        <f>$D109*IF(AX$29&gt;'Inputs &amp; Summary'!$D$5,0,IF(AX$29&gt;VLOOKUP($G109,Lists!$J$17:$K$21,2),IF($M109=Lists!$H$3,IF($K109&lt;1,(($S109/$K109)*((1+'Inputs &amp; Summary'!$D$7)^AX$29)),((INT(AX$29/$K109)-INT((AX$29-1)/$K109))*$S109*((1+'Inputs &amp; Summary'!$D$7)^AX$29))),(_xlfn.WEIBULL.DIST(AX$29,$L109,$K109,FALSE)*$S109*((1+'Inputs &amp; Summary'!$D$7)^AX$29))),IF($M109=Lists!$H$3,IF($K109&lt;1,((($R109*(1-$E109)+$Q109*(1-$F109))/$K109)*((1+'Inputs &amp; Summary'!$D$7)^AX$29)),((INT(AX$29/$K109)-INT((AX$29-1)/$K109))*($R109*(1-$E109)+$Q109*(1-$F109))*((1+'Inputs &amp; Summary'!$D$7)^AX$29))),((_xlfn.WEIBULL.DIST(AX$29,$L109,$K109,FALSE)*($R109*(1-$E109)+$Q109*(1-$F109))*((1+'Inputs &amp; Summary'!$D$7)^AX$29))))))</f>
        <v>0</v>
      </c>
      <c r="AY109" s="114">
        <f>$D109*IF(AY$29&gt;'Inputs &amp; Summary'!$D$5,0,IF(AY$29&gt;VLOOKUP($G109,Lists!$J$17:$K$21,2),IF($M109=Lists!$H$3,IF($K109&lt;1,(($S109/$K109)*((1+'Inputs &amp; Summary'!$D$7)^AY$29)),((INT(AY$29/$K109)-INT((AY$29-1)/$K109))*$S109*((1+'Inputs &amp; Summary'!$D$7)^AY$29))),(_xlfn.WEIBULL.DIST(AY$29,$L109,$K109,FALSE)*$S109*((1+'Inputs &amp; Summary'!$D$7)^AY$29))),IF($M109=Lists!$H$3,IF($K109&lt;1,((($R109*(1-$E109)+$Q109*(1-$F109))/$K109)*((1+'Inputs &amp; Summary'!$D$7)^AY$29)),((INT(AY$29/$K109)-INT((AY$29-1)/$K109))*($R109*(1-$E109)+$Q109*(1-$F109))*((1+'Inputs &amp; Summary'!$D$7)^AY$29))),((_xlfn.WEIBULL.DIST(AY$29,$L109,$K109,FALSE)*($R109*(1-$E109)+$Q109*(1-$F109))*((1+'Inputs &amp; Summary'!$D$7)^AY$29))))))</f>
        <v>0</v>
      </c>
      <c r="AZ109" s="114">
        <f>$D109*IF(AZ$29&gt;'Inputs &amp; Summary'!$D$5,0,IF(AZ$29&gt;VLOOKUP($G109,Lists!$J$17:$K$21,2),IF($M109=Lists!$H$3,IF($K109&lt;1,(($S109/$K109)*((1+'Inputs &amp; Summary'!$D$7)^AZ$29)),((INT(AZ$29/$K109)-INT((AZ$29-1)/$K109))*$S109*((1+'Inputs &amp; Summary'!$D$7)^AZ$29))),(_xlfn.WEIBULL.DIST(AZ$29,$L109,$K109,FALSE)*$S109*((1+'Inputs &amp; Summary'!$D$7)^AZ$29))),IF($M109=Lists!$H$3,IF($K109&lt;1,((($R109*(1-$E109)+$Q109*(1-$F109))/$K109)*((1+'Inputs &amp; Summary'!$D$7)^AZ$29)),((INT(AZ$29/$K109)-INT((AZ$29-1)/$K109))*($R109*(1-$E109)+$Q109*(1-$F109))*((1+'Inputs &amp; Summary'!$D$7)^AZ$29))),((_xlfn.WEIBULL.DIST(AZ$29,$L109,$K109,FALSE)*($R109*(1-$E109)+$Q109*(1-$F109))*((1+'Inputs &amp; Summary'!$D$7)^AZ$29))))))</f>
        <v>0</v>
      </c>
      <c r="BA109" s="114">
        <f>$D109*IF(BA$29&gt;'Inputs &amp; Summary'!$D$5,0,IF(BA$29&gt;VLOOKUP($G109,Lists!$J$17:$K$21,2),IF($M109=Lists!$H$3,IF($K109&lt;1,(($S109/$K109)*((1+'Inputs &amp; Summary'!$D$7)^BA$29)),((INT(BA$29/$K109)-INT((BA$29-1)/$K109))*$S109*((1+'Inputs &amp; Summary'!$D$7)^BA$29))),(_xlfn.WEIBULL.DIST(BA$29,$L109,$K109,FALSE)*$S109*((1+'Inputs &amp; Summary'!$D$7)^BA$29))),IF($M109=Lists!$H$3,IF($K109&lt;1,((($R109*(1-$E109)+$Q109*(1-$F109))/$K109)*((1+'Inputs &amp; Summary'!$D$7)^BA$29)),((INT(BA$29/$K109)-INT((BA$29-1)/$K109))*($R109*(1-$E109)+$Q109*(1-$F109))*((1+'Inputs &amp; Summary'!$D$7)^BA$29))),((_xlfn.WEIBULL.DIST(BA$29,$L109,$K109,FALSE)*($R109*(1-$E109)+$Q109*(1-$F109))*((1+'Inputs &amp; Summary'!$D$7)^BA$29))))))</f>
        <v>0</v>
      </c>
      <c r="BB109" s="114">
        <f>$D109*IF(BB$29&gt;'Inputs &amp; Summary'!$D$5,0,IF(BB$29&gt;VLOOKUP($G109,Lists!$J$17:$K$21,2),IF($M109=Lists!$H$3,IF($K109&lt;1,(($S109/$K109)*((1+'Inputs &amp; Summary'!$D$7)^BB$29)),((INT(BB$29/$K109)-INT((BB$29-1)/$K109))*$S109*((1+'Inputs &amp; Summary'!$D$7)^BB$29))),(_xlfn.WEIBULL.DIST(BB$29,$L109,$K109,FALSE)*$S109*((1+'Inputs &amp; Summary'!$D$7)^BB$29))),IF($M109=Lists!$H$3,IF($K109&lt;1,((($R109*(1-$E109)+$Q109*(1-$F109))/$K109)*((1+'Inputs &amp; Summary'!$D$7)^BB$29)),((INT(BB$29/$K109)-INT((BB$29-1)/$K109))*($R109*(1-$E109)+$Q109*(1-$F109))*((1+'Inputs &amp; Summary'!$D$7)^BB$29))),((_xlfn.WEIBULL.DIST(BB$29,$L109,$K109,FALSE)*($R109*(1-$E109)+$Q109*(1-$F109))*((1+'Inputs &amp; Summary'!$D$7)^BB$29))))))</f>
        <v>0</v>
      </c>
      <c r="BC109" s="114">
        <f>$D109*IF(BC$29&gt;'Inputs &amp; Summary'!$D$5,0,IF(BC$29&gt;VLOOKUP($G109,Lists!$J$17:$K$21,2),IF($M109=Lists!$H$3,IF($K109&lt;1,(($S109/$K109)*((1+'Inputs &amp; Summary'!$D$7)^BC$29)),((INT(BC$29/$K109)-INT((BC$29-1)/$K109))*$S109*((1+'Inputs &amp; Summary'!$D$7)^BC$29))),(_xlfn.WEIBULL.DIST(BC$29,$L109,$K109,FALSE)*$S109*((1+'Inputs &amp; Summary'!$D$7)^BC$29))),IF($M109=Lists!$H$3,IF($K109&lt;1,((($R109*(1-$E109)+$Q109*(1-$F109))/$K109)*((1+'Inputs &amp; Summary'!$D$7)^BC$29)),((INT(BC$29/$K109)-INT((BC$29-1)/$K109))*($R109*(1-$E109)+$Q109*(1-$F109))*((1+'Inputs &amp; Summary'!$D$7)^BC$29))),((_xlfn.WEIBULL.DIST(BC$29,$L109,$K109,FALSE)*($R109*(1-$E109)+$Q109*(1-$F109))*((1+'Inputs &amp; Summary'!$D$7)^BC$29))))))</f>
        <v>0</v>
      </c>
      <c r="BD109" s="114">
        <f>$D109*IF(BD$29&gt;'Inputs &amp; Summary'!$D$5,0,IF(BD$29&gt;VLOOKUP($G109,Lists!$J$17:$K$21,2),IF($M109=Lists!$H$3,IF($K109&lt;1,(($S109/$K109)*((1+'Inputs &amp; Summary'!$D$7)^BD$29)),((INT(BD$29/$K109)-INT((BD$29-1)/$K109))*$S109*((1+'Inputs &amp; Summary'!$D$7)^BD$29))),(_xlfn.WEIBULL.DIST(BD$29,$L109,$K109,FALSE)*$S109*((1+'Inputs &amp; Summary'!$D$7)^BD$29))),IF($M109=Lists!$H$3,IF($K109&lt;1,((($R109*(1-$E109)+$Q109*(1-$F109))/$K109)*((1+'Inputs &amp; Summary'!$D$7)^BD$29)),((INT(BD$29/$K109)-INT((BD$29-1)/$K109))*($R109*(1-$E109)+$Q109*(1-$F109))*((1+'Inputs &amp; Summary'!$D$7)^BD$29))),((_xlfn.WEIBULL.DIST(BD$29,$L109,$K109,FALSE)*($R109*(1-$E109)+$Q109*(1-$F109))*((1+'Inputs &amp; Summary'!$D$7)^BD$29))))))</f>
        <v>0</v>
      </c>
      <c r="BE109" s="114">
        <f>$D109*IF(BE$29&gt;'Inputs &amp; Summary'!$D$5,0,IF(BE$29&gt;VLOOKUP($G109,Lists!$J$17:$K$21,2),IF($M109=Lists!$H$3,IF($K109&lt;1,(($S109/$K109)*((1+'Inputs &amp; Summary'!$D$7)^BE$29)),((INT(BE$29/$K109)-INT((BE$29-1)/$K109))*$S109*((1+'Inputs &amp; Summary'!$D$7)^BE$29))),(_xlfn.WEIBULL.DIST(BE$29,$L109,$K109,FALSE)*$S109*((1+'Inputs &amp; Summary'!$D$7)^BE$29))),IF($M109=Lists!$H$3,IF($K109&lt;1,((($R109*(1-$E109)+$Q109*(1-$F109))/$K109)*((1+'Inputs &amp; Summary'!$D$7)^BE$29)),((INT(BE$29/$K109)-INT((BE$29-1)/$K109))*($R109*(1-$E109)+$Q109*(1-$F109))*((1+'Inputs &amp; Summary'!$D$7)^BE$29))),((_xlfn.WEIBULL.DIST(BE$29,$L109,$K109,FALSE)*($R109*(1-$E109)+$Q109*(1-$F109))*((1+'Inputs &amp; Summary'!$D$7)^BE$29))))))</f>
        <v>0</v>
      </c>
      <c r="BF109" s="114">
        <f>$D109*IF(BF$29&gt;'Inputs &amp; Summary'!$D$5,0,IF(BF$29&gt;VLOOKUP($G109,Lists!$J$17:$K$21,2),IF($M109=Lists!$H$3,IF($K109&lt;1,(($S109/$K109)*((1+'Inputs &amp; Summary'!$D$7)^BF$29)),((INT(BF$29/$K109)-INT((BF$29-1)/$K109))*$S109*((1+'Inputs &amp; Summary'!$D$7)^BF$29))),(_xlfn.WEIBULL.DIST(BF$29,$L109,$K109,FALSE)*$S109*((1+'Inputs &amp; Summary'!$D$7)^BF$29))),IF($M109=Lists!$H$3,IF($K109&lt;1,((($R109*(1-$E109)+$Q109*(1-$F109))/$K109)*((1+'Inputs &amp; Summary'!$D$7)^BF$29)),((INT(BF$29/$K109)-INT((BF$29-1)/$K109))*($R109*(1-$E109)+$Q109*(1-$F109))*((1+'Inputs &amp; Summary'!$D$7)^BF$29))),((_xlfn.WEIBULL.DIST(BF$29,$L109,$K109,FALSE)*($R109*(1-$E109)+$Q109*(1-$F109))*((1+'Inputs &amp; Summary'!$D$7)^BF$29))))))</f>
        <v>0</v>
      </c>
      <c r="BG109" s="114">
        <f>$D109*IF(BG$29&gt;'Inputs &amp; Summary'!$D$5,0,IF(BG$29&gt;VLOOKUP($G109,Lists!$J$17:$K$21,2),IF($M109=Lists!$H$3,IF($K109&lt;1,(($S109/$K109)*((1+'Inputs &amp; Summary'!$D$7)^BG$29)),((INT(BG$29/$K109)-INT((BG$29-1)/$K109))*$S109*((1+'Inputs &amp; Summary'!$D$7)^BG$29))),(_xlfn.WEIBULL.DIST(BG$29,$L109,$K109,FALSE)*$S109*((1+'Inputs &amp; Summary'!$D$7)^BG$29))),IF($M109=Lists!$H$3,IF($K109&lt;1,((($R109*(1-$E109)+$Q109*(1-$F109))/$K109)*((1+'Inputs &amp; Summary'!$D$7)^BG$29)),((INT(BG$29/$K109)-INT((BG$29-1)/$K109))*($R109*(1-$E109)+$Q109*(1-$F109))*((1+'Inputs &amp; Summary'!$D$7)^BG$29))),((_xlfn.WEIBULL.DIST(BG$29,$L109,$K109,FALSE)*($R109*(1-$E109)+$Q109*(1-$F109))*((1+'Inputs &amp; Summary'!$D$7)^BG$29))))))</f>
        <v>0</v>
      </c>
      <c r="BH109" s="114">
        <f>$D109*IF(BH$29&gt;'Inputs &amp; Summary'!$D$5,0,IF(BH$29&gt;VLOOKUP($G109,Lists!$J$17:$K$21,2),IF($M109=Lists!$H$3,IF($K109&lt;1,(($S109/$K109)*((1+'Inputs &amp; Summary'!$D$7)^BH$29)),((INT(BH$29/$K109)-INT((BH$29-1)/$K109))*$S109*((1+'Inputs &amp; Summary'!$D$7)^BH$29))),(_xlfn.WEIBULL.DIST(BH$29,$L109,$K109,FALSE)*$S109*((1+'Inputs &amp; Summary'!$D$7)^BH$29))),IF($M109=Lists!$H$3,IF($K109&lt;1,((($R109*(1-$E109)+$Q109*(1-$F109))/$K109)*((1+'Inputs &amp; Summary'!$D$7)^BH$29)),((INT(BH$29/$K109)-INT((BH$29-1)/$K109))*($R109*(1-$E109)+$Q109*(1-$F109))*((1+'Inputs &amp; Summary'!$D$7)^BH$29))),((_xlfn.WEIBULL.DIST(BH$29,$L109,$K109,FALSE)*($R109*(1-$E109)+$Q109*(1-$F109))*((1+'Inputs &amp; Summary'!$D$7)^BH$29))))))</f>
        <v>0</v>
      </c>
      <c r="BI109" s="114">
        <f>$D109*IF(BI$29&gt;'Inputs &amp; Summary'!$D$5,0,IF(BI$29&gt;VLOOKUP($G109,Lists!$J$17:$K$21,2),IF($M109=Lists!$H$3,IF($K109&lt;1,(($S109/$K109)*((1+'Inputs &amp; Summary'!$D$7)^BI$29)),((INT(BI$29/$K109)-INT((BI$29-1)/$K109))*$S109*((1+'Inputs &amp; Summary'!$D$7)^BI$29))),(_xlfn.WEIBULL.DIST(BI$29,$L109,$K109,FALSE)*$S109*((1+'Inputs &amp; Summary'!$D$7)^BI$29))),IF($M109=Lists!$H$3,IF($K109&lt;1,((($R109*(1-$E109)+$Q109*(1-$F109))/$K109)*((1+'Inputs &amp; Summary'!$D$7)^BI$29)),((INT(BI$29/$K109)-INT((BI$29-1)/$K109))*($R109*(1-$E109)+$Q109*(1-$F109))*((1+'Inputs &amp; Summary'!$D$7)^BI$29))),((_xlfn.WEIBULL.DIST(BI$29,$L109,$K109,FALSE)*($R109*(1-$E109)+$Q109*(1-$F109))*((1+'Inputs &amp; Summary'!$D$7)^BI$29))))))</f>
        <v>0</v>
      </c>
      <c r="BJ109" s="114">
        <f>$D109*IF(BJ$29&gt;'Inputs &amp; Summary'!$D$5,0,IF(BJ$29&gt;VLOOKUP($G109,Lists!$J$17:$K$21,2),IF($M109=Lists!$H$3,IF($K109&lt;1,(($S109/$K109)*((1+'Inputs &amp; Summary'!$D$7)^BJ$29)),((INT(BJ$29/$K109)-INT((BJ$29-1)/$K109))*$S109*((1+'Inputs &amp; Summary'!$D$7)^BJ$29))),(_xlfn.WEIBULL.DIST(BJ$29,$L109,$K109,FALSE)*$S109*((1+'Inputs &amp; Summary'!$D$7)^BJ$29))),IF($M109=Lists!$H$3,IF($K109&lt;1,((($R109*(1-$E109)+$Q109*(1-$F109))/$K109)*((1+'Inputs &amp; Summary'!$D$7)^BJ$29)),((INT(BJ$29/$K109)-INT((BJ$29-1)/$K109))*($R109*(1-$E109)+$Q109*(1-$F109))*((1+'Inputs &amp; Summary'!$D$7)^BJ$29))),((_xlfn.WEIBULL.DIST(BJ$29,$L109,$K109,FALSE)*($R109*(1-$E109)+$Q109*(1-$F109))*((1+'Inputs &amp; Summary'!$D$7)^BJ$29))))))</f>
        <v>0</v>
      </c>
      <c r="BK109" s="114">
        <f>$D109*IF(BK$29&gt;'Inputs &amp; Summary'!$D$5,0,IF(BK$29&gt;VLOOKUP($G109,Lists!$J$17:$K$21,2),IF($M109=Lists!$H$3,IF($K109&lt;1,(($S109/$K109)*((1+'Inputs &amp; Summary'!$D$7)^BK$29)),((INT(BK$29/$K109)-INT((BK$29-1)/$K109))*$S109*((1+'Inputs &amp; Summary'!$D$7)^BK$29))),(_xlfn.WEIBULL.DIST(BK$29,$L109,$K109,FALSE)*$S109*((1+'Inputs &amp; Summary'!$D$7)^BK$29))),IF($M109=Lists!$H$3,IF($K109&lt;1,((($R109*(1-$E109)+$Q109*(1-$F109))/$K109)*((1+'Inputs &amp; Summary'!$D$7)^BK$29)),((INT(BK$29/$K109)-INT((BK$29-1)/$K109))*($R109*(1-$E109)+$Q109*(1-$F109))*((1+'Inputs &amp; Summary'!$D$7)^BK$29))),((_xlfn.WEIBULL.DIST(BK$29,$L109,$K109,FALSE)*($R109*(1-$E109)+$Q109*(1-$F109))*((1+'Inputs &amp; Summary'!$D$7)^BK$29))))))</f>
        <v>0</v>
      </c>
      <c r="BL109" s="114">
        <f>$D109*IF(BL$29&gt;'Inputs &amp; Summary'!$D$5,0,IF(BL$29&gt;VLOOKUP($G109,Lists!$J$17:$K$21,2),IF($M109=Lists!$H$3,IF($K109&lt;1,(($S109/$K109)*((1+'Inputs &amp; Summary'!$D$7)^BL$29)),((INT(BL$29/$K109)-INT((BL$29-1)/$K109))*$S109*((1+'Inputs &amp; Summary'!$D$7)^BL$29))),(_xlfn.WEIBULL.DIST(BL$29,$L109,$K109,FALSE)*$S109*((1+'Inputs &amp; Summary'!$D$7)^BL$29))),IF($M109=Lists!$H$3,IF($K109&lt;1,((($R109*(1-$E109)+$Q109*(1-$F109))/$K109)*((1+'Inputs &amp; Summary'!$D$7)^BL$29)),((INT(BL$29/$K109)-INT((BL$29-1)/$K109))*($R109*(1-$E109)+$Q109*(1-$F109))*((1+'Inputs &amp; Summary'!$D$7)^BL$29))),((_xlfn.WEIBULL.DIST(BL$29,$L109,$K109,FALSE)*($R109*(1-$E109)+$Q109*(1-$F109))*((1+'Inputs &amp; Summary'!$D$7)^BL$29))))))</f>
        <v>0</v>
      </c>
    </row>
    <row r="110" spans="1:64" s="1" customFormat="1" x14ac:dyDescent="0.3">
      <c r="A110" s="79" t="s">
        <v>202</v>
      </c>
      <c r="B110" s="33" t="s">
        <v>152</v>
      </c>
      <c r="C110" s="33" t="s">
        <v>143</v>
      </c>
      <c r="D110" s="115">
        <v>0</v>
      </c>
      <c r="E110" s="68">
        <v>1</v>
      </c>
      <c r="F110" s="68">
        <v>1</v>
      </c>
      <c r="G110" s="213" t="s">
        <v>433</v>
      </c>
      <c r="H110" s="34"/>
      <c r="I110" s="34" t="s">
        <v>93</v>
      </c>
      <c r="J110" s="33">
        <f>VLOOKUP(I110,'Labor Rates'!$A$1:$B$16,2)</f>
        <v>40.45192307692308</v>
      </c>
      <c r="K110" s="35">
        <v>25</v>
      </c>
      <c r="L110" s="35">
        <v>3</v>
      </c>
      <c r="M110" s="36" t="s">
        <v>249</v>
      </c>
      <c r="N110" s="84">
        <f>'Inputs &amp; Summary'!$D$42/'Inputs &amp; Summary'!$D$45</f>
        <v>103.04449648711943</v>
      </c>
      <c r="O110" s="35">
        <v>4</v>
      </c>
      <c r="P110" s="5">
        <v>400</v>
      </c>
      <c r="Q110" s="73">
        <f t="shared" si="16"/>
        <v>16673.392181588904</v>
      </c>
      <c r="R110" s="73">
        <f t="shared" si="17"/>
        <v>41217.798594847773</v>
      </c>
      <c r="S110" s="74">
        <f t="shared" si="18"/>
        <v>0</v>
      </c>
      <c r="T110" s="88"/>
      <c r="U110" s="80"/>
      <c r="V110" s="87">
        <f t="shared" si="19"/>
        <v>0</v>
      </c>
      <c r="W110" s="87">
        <f>NPV('Inputs &amp; Summary'!$D$6,Y110:BL110)</f>
        <v>0</v>
      </c>
      <c r="X110" s="90">
        <f t="shared" si="20"/>
        <v>0</v>
      </c>
      <c r="Y110" s="114">
        <f>$D110*IF(Y$29&gt;'Inputs &amp; Summary'!$D$5,0,IF(Y$29&gt;VLOOKUP($G110,Lists!$J$17:$K$21,2),IF($M110=Lists!$H$3,IF($K110&lt;1,(($S110/$K110)*((1+'Inputs &amp; Summary'!$D$7)^Y$29)),((INT(Y$29/$K110)-INT((Y$29-1)/$K110))*$S110*((1+'Inputs &amp; Summary'!$D$7)^Y$29))),(_xlfn.WEIBULL.DIST(Y$29,$L110,$K110,FALSE)*$S110*((1+'Inputs &amp; Summary'!$D$7)^Y$29))),IF($M110=Lists!$H$3,IF($K110&lt;1,((($R110*(1-$E110)+$Q110*(1-$F110))/$K110)*((1+'Inputs &amp; Summary'!$D$7)^Y$29)),((INT(Y$29/$K110)-INT((Y$29-1)/$K110))*($R110*(1-$E110)+$Q110*(1-$F110))*((1+'Inputs &amp; Summary'!$D$7)^Y$29))),((_xlfn.WEIBULL.DIST(Y$29,$L110,$K110,FALSE)*($R110*(1-$E110)+$Q110*(1-$F110))*((1+'Inputs &amp; Summary'!$D$7)^Y$29))))))</f>
        <v>0</v>
      </c>
      <c r="Z110" s="114">
        <f>$D110*IF(Z$29&gt;'Inputs &amp; Summary'!$D$5,0,IF(Z$29&gt;VLOOKUP($G110,Lists!$J$17:$K$21,2),IF($M110=Lists!$H$3,IF($K110&lt;1,(($S110/$K110)*((1+'Inputs &amp; Summary'!$D$7)^Z$29)),((INT(Z$29/$K110)-INT((Z$29-1)/$K110))*$S110*((1+'Inputs &amp; Summary'!$D$7)^Z$29))),(_xlfn.WEIBULL.DIST(Z$29,$L110,$K110,FALSE)*$S110*((1+'Inputs &amp; Summary'!$D$7)^Z$29))),IF($M110=Lists!$H$3,IF($K110&lt;1,((($R110*(1-$E110)+$Q110*(1-$F110))/$K110)*((1+'Inputs &amp; Summary'!$D$7)^Z$29)),((INT(Z$29/$K110)-INT((Z$29-1)/$K110))*($R110*(1-$E110)+$Q110*(1-$F110))*((1+'Inputs &amp; Summary'!$D$7)^Z$29))),((_xlfn.WEIBULL.DIST(Z$29,$L110,$K110,FALSE)*($R110*(1-$E110)+$Q110*(1-$F110))*((1+'Inputs &amp; Summary'!$D$7)^Z$29))))))</f>
        <v>0</v>
      </c>
      <c r="AA110" s="114">
        <f>$D110*IF(AA$29&gt;'Inputs &amp; Summary'!$D$5,0,IF(AA$29&gt;VLOOKUP($G110,Lists!$J$17:$K$21,2),IF($M110=Lists!$H$3,IF($K110&lt;1,(($S110/$K110)*((1+'Inputs &amp; Summary'!$D$7)^AA$29)),((INT(AA$29/$K110)-INT((AA$29-1)/$K110))*$S110*((1+'Inputs &amp; Summary'!$D$7)^AA$29))),(_xlfn.WEIBULL.DIST(AA$29,$L110,$K110,FALSE)*$S110*((1+'Inputs &amp; Summary'!$D$7)^AA$29))),IF($M110=Lists!$H$3,IF($K110&lt;1,((($R110*(1-$E110)+$Q110*(1-$F110))/$K110)*((1+'Inputs &amp; Summary'!$D$7)^AA$29)),((INT(AA$29/$K110)-INT((AA$29-1)/$K110))*($R110*(1-$E110)+$Q110*(1-$F110))*((1+'Inputs &amp; Summary'!$D$7)^AA$29))),((_xlfn.WEIBULL.DIST(AA$29,$L110,$K110,FALSE)*($R110*(1-$E110)+$Q110*(1-$F110))*((1+'Inputs &amp; Summary'!$D$7)^AA$29))))))</f>
        <v>0</v>
      </c>
      <c r="AB110" s="114">
        <f>$D110*IF(AB$29&gt;'Inputs &amp; Summary'!$D$5,0,IF(AB$29&gt;VLOOKUP($G110,Lists!$J$17:$K$21,2),IF($M110=Lists!$H$3,IF($K110&lt;1,(($S110/$K110)*((1+'Inputs &amp; Summary'!$D$7)^AB$29)),((INT(AB$29/$K110)-INT((AB$29-1)/$K110))*$S110*((1+'Inputs &amp; Summary'!$D$7)^AB$29))),(_xlfn.WEIBULL.DIST(AB$29,$L110,$K110,FALSE)*$S110*((1+'Inputs &amp; Summary'!$D$7)^AB$29))),IF($M110=Lists!$H$3,IF($K110&lt;1,((($R110*(1-$E110)+$Q110*(1-$F110))/$K110)*((1+'Inputs &amp; Summary'!$D$7)^AB$29)),((INT(AB$29/$K110)-INT((AB$29-1)/$K110))*($R110*(1-$E110)+$Q110*(1-$F110))*((1+'Inputs &amp; Summary'!$D$7)^AB$29))),((_xlfn.WEIBULL.DIST(AB$29,$L110,$K110,FALSE)*($R110*(1-$E110)+$Q110*(1-$F110))*((1+'Inputs &amp; Summary'!$D$7)^AB$29))))))</f>
        <v>0</v>
      </c>
      <c r="AC110" s="114">
        <f>$D110*IF(AC$29&gt;'Inputs &amp; Summary'!$D$5,0,IF(AC$29&gt;VLOOKUP($G110,Lists!$J$17:$K$21,2),IF($M110=Lists!$H$3,IF($K110&lt;1,(($S110/$K110)*((1+'Inputs &amp; Summary'!$D$7)^AC$29)),((INT(AC$29/$K110)-INT((AC$29-1)/$K110))*$S110*((1+'Inputs &amp; Summary'!$D$7)^AC$29))),(_xlfn.WEIBULL.DIST(AC$29,$L110,$K110,FALSE)*$S110*((1+'Inputs &amp; Summary'!$D$7)^AC$29))),IF($M110=Lists!$H$3,IF($K110&lt;1,((($R110*(1-$E110)+$Q110*(1-$F110))/$K110)*((1+'Inputs &amp; Summary'!$D$7)^AC$29)),((INT(AC$29/$K110)-INT((AC$29-1)/$K110))*($R110*(1-$E110)+$Q110*(1-$F110))*((1+'Inputs &amp; Summary'!$D$7)^AC$29))),((_xlfn.WEIBULL.DIST(AC$29,$L110,$K110,FALSE)*($R110*(1-$E110)+$Q110*(1-$F110))*((1+'Inputs &amp; Summary'!$D$7)^AC$29))))))</f>
        <v>0</v>
      </c>
      <c r="AD110" s="114">
        <f>$D110*IF(AD$29&gt;'Inputs &amp; Summary'!$D$5,0,IF(AD$29&gt;VLOOKUP($G110,Lists!$J$17:$K$21,2),IF($M110=Lists!$H$3,IF($K110&lt;1,(($S110/$K110)*((1+'Inputs &amp; Summary'!$D$7)^AD$29)),((INT(AD$29/$K110)-INT((AD$29-1)/$K110))*$S110*((1+'Inputs &amp; Summary'!$D$7)^AD$29))),(_xlfn.WEIBULL.DIST(AD$29,$L110,$K110,FALSE)*$S110*((1+'Inputs &amp; Summary'!$D$7)^AD$29))),IF($M110=Lists!$H$3,IF($K110&lt;1,((($R110*(1-$E110)+$Q110*(1-$F110))/$K110)*((1+'Inputs &amp; Summary'!$D$7)^AD$29)),((INT(AD$29/$K110)-INT((AD$29-1)/$K110))*($R110*(1-$E110)+$Q110*(1-$F110))*((1+'Inputs &amp; Summary'!$D$7)^AD$29))),((_xlfn.WEIBULL.DIST(AD$29,$L110,$K110,FALSE)*($R110*(1-$E110)+$Q110*(1-$F110))*((1+'Inputs &amp; Summary'!$D$7)^AD$29))))))</f>
        <v>0</v>
      </c>
      <c r="AE110" s="114">
        <f>$D110*IF(AE$29&gt;'Inputs &amp; Summary'!$D$5,0,IF(AE$29&gt;VLOOKUP($G110,Lists!$J$17:$K$21,2),IF($M110=Lists!$H$3,IF($K110&lt;1,(($S110/$K110)*((1+'Inputs &amp; Summary'!$D$7)^AE$29)),((INT(AE$29/$K110)-INT((AE$29-1)/$K110))*$S110*((1+'Inputs &amp; Summary'!$D$7)^AE$29))),(_xlfn.WEIBULL.DIST(AE$29,$L110,$K110,FALSE)*$S110*((1+'Inputs &amp; Summary'!$D$7)^AE$29))),IF($M110=Lists!$H$3,IF($K110&lt;1,((($R110*(1-$E110)+$Q110*(1-$F110))/$K110)*((1+'Inputs &amp; Summary'!$D$7)^AE$29)),((INT(AE$29/$K110)-INT((AE$29-1)/$K110))*($R110*(1-$E110)+$Q110*(1-$F110))*((1+'Inputs &amp; Summary'!$D$7)^AE$29))),((_xlfn.WEIBULL.DIST(AE$29,$L110,$K110,FALSE)*($R110*(1-$E110)+$Q110*(1-$F110))*((1+'Inputs &amp; Summary'!$D$7)^AE$29))))))</f>
        <v>0</v>
      </c>
      <c r="AF110" s="114">
        <f>$D110*IF(AF$29&gt;'Inputs &amp; Summary'!$D$5,0,IF(AF$29&gt;VLOOKUP($G110,Lists!$J$17:$K$21,2),IF($M110=Lists!$H$3,IF($K110&lt;1,(($S110/$K110)*((1+'Inputs &amp; Summary'!$D$7)^AF$29)),((INT(AF$29/$K110)-INT((AF$29-1)/$K110))*$S110*((1+'Inputs &amp; Summary'!$D$7)^AF$29))),(_xlfn.WEIBULL.DIST(AF$29,$L110,$K110,FALSE)*$S110*((1+'Inputs &amp; Summary'!$D$7)^AF$29))),IF($M110=Lists!$H$3,IF($K110&lt;1,((($R110*(1-$E110)+$Q110*(1-$F110))/$K110)*((1+'Inputs &amp; Summary'!$D$7)^AF$29)),((INT(AF$29/$K110)-INT((AF$29-1)/$K110))*($R110*(1-$E110)+$Q110*(1-$F110))*((1+'Inputs &amp; Summary'!$D$7)^AF$29))),((_xlfn.WEIBULL.DIST(AF$29,$L110,$K110,FALSE)*($R110*(1-$E110)+$Q110*(1-$F110))*((1+'Inputs &amp; Summary'!$D$7)^AF$29))))))</f>
        <v>0</v>
      </c>
      <c r="AG110" s="114">
        <f>$D110*IF(AG$29&gt;'Inputs &amp; Summary'!$D$5,0,IF(AG$29&gt;VLOOKUP($G110,Lists!$J$17:$K$21,2),IF($M110=Lists!$H$3,IF($K110&lt;1,(($S110/$K110)*((1+'Inputs &amp; Summary'!$D$7)^AG$29)),((INT(AG$29/$K110)-INT((AG$29-1)/$K110))*$S110*((1+'Inputs &amp; Summary'!$D$7)^AG$29))),(_xlfn.WEIBULL.DIST(AG$29,$L110,$K110,FALSE)*$S110*((1+'Inputs &amp; Summary'!$D$7)^AG$29))),IF($M110=Lists!$H$3,IF($K110&lt;1,((($R110*(1-$E110)+$Q110*(1-$F110))/$K110)*((1+'Inputs &amp; Summary'!$D$7)^AG$29)),((INT(AG$29/$K110)-INT((AG$29-1)/$K110))*($R110*(1-$E110)+$Q110*(1-$F110))*((1+'Inputs &amp; Summary'!$D$7)^AG$29))),((_xlfn.WEIBULL.DIST(AG$29,$L110,$K110,FALSE)*($R110*(1-$E110)+$Q110*(1-$F110))*((1+'Inputs &amp; Summary'!$D$7)^AG$29))))))</f>
        <v>0</v>
      </c>
      <c r="AH110" s="114">
        <f>$D110*IF(AH$29&gt;'Inputs &amp; Summary'!$D$5,0,IF(AH$29&gt;VLOOKUP($G110,Lists!$J$17:$K$21,2),IF($M110=Lists!$H$3,IF($K110&lt;1,(($S110/$K110)*((1+'Inputs &amp; Summary'!$D$7)^AH$29)),((INT(AH$29/$K110)-INT((AH$29-1)/$K110))*$S110*((1+'Inputs &amp; Summary'!$D$7)^AH$29))),(_xlfn.WEIBULL.DIST(AH$29,$L110,$K110,FALSE)*$S110*((1+'Inputs &amp; Summary'!$D$7)^AH$29))),IF($M110=Lists!$H$3,IF($K110&lt;1,((($R110*(1-$E110)+$Q110*(1-$F110))/$K110)*((1+'Inputs &amp; Summary'!$D$7)^AH$29)),((INT(AH$29/$K110)-INT((AH$29-1)/$K110))*($R110*(1-$E110)+$Q110*(1-$F110))*((1+'Inputs &amp; Summary'!$D$7)^AH$29))),((_xlfn.WEIBULL.DIST(AH$29,$L110,$K110,FALSE)*($R110*(1-$E110)+$Q110*(1-$F110))*((1+'Inputs &amp; Summary'!$D$7)^AH$29))))))</f>
        <v>0</v>
      </c>
      <c r="AI110" s="114">
        <f>$D110*IF(AI$29&gt;'Inputs &amp; Summary'!$D$5,0,IF(AI$29&gt;VLOOKUP($G110,Lists!$J$17:$K$21,2),IF($M110=Lists!$H$3,IF($K110&lt;1,(($S110/$K110)*((1+'Inputs &amp; Summary'!$D$7)^AI$29)),((INT(AI$29/$K110)-INT((AI$29-1)/$K110))*$S110*((1+'Inputs &amp; Summary'!$D$7)^AI$29))),(_xlfn.WEIBULL.DIST(AI$29,$L110,$K110,FALSE)*$S110*((1+'Inputs &amp; Summary'!$D$7)^AI$29))),IF($M110=Lists!$H$3,IF($K110&lt;1,((($R110*(1-$E110)+$Q110*(1-$F110))/$K110)*((1+'Inputs &amp; Summary'!$D$7)^AI$29)),((INT(AI$29/$K110)-INT((AI$29-1)/$K110))*($R110*(1-$E110)+$Q110*(1-$F110))*((1+'Inputs &amp; Summary'!$D$7)^AI$29))),((_xlfn.WEIBULL.DIST(AI$29,$L110,$K110,FALSE)*($R110*(1-$E110)+$Q110*(1-$F110))*((1+'Inputs &amp; Summary'!$D$7)^AI$29))))))</f>
        <v>0</v>
      </c>
      <c r="AJ110" s="114">
        <f>$D110*IF(AJ$29&gt;'Inputs &amp; Summary'!$D$5,0,IF(AJ$29&gt;VLOOKUP($G110,Lists!$J$17:$K$21,2),IF($M110=Lists!$H$3,IF($K110&lt;1,(($S110/$K110)*((1+'Inputs &amp; Summary'!$D$7)^AJ$29)),((INT(AJ$29/$K110)-INT((AJ$29-1)/$K110))*$S110*((1+'Inputs &amp; Summary'!$D$7)^AJ$29))),(_xlfn.WEIBULL.DIST(AJ$29,$L110,$K110,FALSE)*$S110*((1+'Inputs &amp; Summary'!$D$7)^AJ$29))),IF($M110=Lists!$H$3,IF($K110&lt;1,((($R110*(1-$E110)+$Q110*(1-$F110))/$K110)*((1+'Inputs &amp; Summary'!$D$7)^AJ$29)),((INT(AJ$29/$K110)-INT((AJ$29-1)/$K110))*($R110*(1-$E110)+$Q110*(1-$F110))*((1+'Inputs &amp; Summary'!$D$7)^AJ$29))),((_xlfn.WEIBULL.DIST(AJ$29,$L110,$K110,FALSE)*($R110*(1-$E110)+$Q110*(1-$F110))*((1+'Inputs &amp; Summary'!$D$7)^AJ$29))))))</f>
        <v>0</v>
      </c>
      <c r="AK110" s="114">
        <f>$D110*IF(AK$29&gt;'Inputs &amp; Summary'!$D$5,0,IF(AK$29&gt;VLOOKUP($G110,Lists!$J$17:$K$21,2),IF($M110=Lists!$H$3,IF($K110&lt;1,(($S110/$K110)*((1+'Inputs &amp; Summary'!$D$7)^AK$29)),((INT(AK$29/$K110)-INT((AK$29-1)/$K110))*$S110*((1+'Inputs &amp; Summary'!$D$7)^AK$29))),(_xlfn.WEIBULL.DIST(AK$29,$L110,$K110,FALSE)*$S110*((1+'Inputs &amp; Summary'!$D$7)^AK$29))),IF($M110=Lists!$H$3,IF($K110&lt;1,((($R110*(1-$E110)+$Q110*(1-$F110))/$K110)*((1+'Inputs &amp; Summary'!$D$7)^AK$29)),((INT(AK$29/$K110)-INT((AK$29-1)/$K110))*($R110*(1-$E110)+$Q110*(1-$F110))*((1+'Inputs &amp; Summary'!$D$7)^AK$29))),((_xlfn.WEIBULL.DIST(AK$29,$L110,$K110,FALSE)*($R110*(1-$E110)+$Q110*(1-$F110))*((1+'Inputs &amp; Summary'!$D$7)^AK$29))))))</f>
        <v>0</v>
      </c>
      <c r="AL110" s="114">
        <f>$D110*IF(AL$29&gt;'Inputs &amp; Summary'!$D$5,0,IF(AL$29&gt;VLOOKUP($G110,Lists!$J$17:$K$21,2),IF($M110=Lists!$H$3,IF($K110&lt;1,(($S110/$K110)*((1+'Inputs &amp; Summary'!$D$7)^AL$29)),((INT(AL$29/$K110)-INT((AL$29-1)/$K110))*$S110*((1+'Inputs &amp; Summary'!$D$7)^AL$29))),(_xlfn.WEIBULL.DIST(AL$29,$L110,$K110,FALSE)*$S110*((1+'Inputs &amp; Summary'!$D$7)^AL$29))),IF($M110=Lists!$H$3,IF($K110&lt;1,((($R110*(1-$E110)+$Q110*(1-$F110))/$K110)*((1+'Inputs &amp; Summary'!$D$7)^AL$29)),((INT(AL$29/$K110)-INT((AL$29-1)/$K110))*($R110*(1-$E110)+$Q110*(1-$F110))*((1+'Inputs &amp; Summary'!$D$7)^AL$29))),((_xlfn.WEIBULL.DIST(AL$29,$L110,$K110,FALSE)*($R110*(1-$E110)+$Q110*(1-$F110))*((1+'Inputs &amp; Summary'!$D$7)^AL$29))))))</f>
        <v>0</v>
      </c>
      <c r="AM110" s="114">
        <f>$D110*IF(AM$29&gt;'Inputs &amp; Summary'!$D$5,0,IF(AM$29&gt;VLOOKUP($G110,Lists!$J$17:$K$21,2),IF($M110=Lists!$H$3,IF($K110&lt;1,(($S110/$K110)*((1+'Inputs &amp; Summary'!$D$7)^AM$29)),((INT(AM$29/$K110)-INT((AM$29-1)/$K110))*$S110*((1+'Inputs &amp; Summary'!$D$7)^AM$29))),(_xlfn.WEIBULL.DIST(AM$29,$L110,$K110,FALSE)*$S110*((1+'Inputs &amp; Summary'!$D$7)^AM$29))),IF($M110=Lists!$H$3,IF($K110&lt;1,((($R110*(1-$E110)+$Q110*(1-$F110))/$K110)*((1+'Inputs &amp; Summary'!$D$7)^AM$29)),((INT(AM$29/$K110)-INT((AM$29-1)/$K110))*($R110*(1-$E110)+$Q110*(1-$F110))*((1+'Inputs &amp; Summary'!$D$7)^AM$29))),((_xlfn.WEIBULL.DIST(AM$29,$L110,$K110,FALSE)*($R110*(1-$E110)+$Q110*(1-$F110))*((1+'Inputs &amp; Summary'!$D$7)^AM$29))))))</f>
        <v>0</v>
      </c>
      <c r="AN110" s="114">
        <f>$D110*IF(AN$29&gt;'Inputs &amp; Summary'!$D$5,0,IF(AN$29&gt;VLOOKUP($G110,Lists!$J$17:$K$21,2),IF($M110=Lists!$H$3,IF($K110&lt;1,(($S110/$K110)*((1+'Inputs &amp; Summary'!$D$7)^AN$29)),((INT(AN$29/$K110)-INT((AN$29-1)/$K110))*$S110*((1+'Inputs &amp; Summary'!$D$7)^AN$29))),(_xlfn.WEIBULL.DIST(AN$29,$L110,$K110,FALSE)*$S110*((1+'Inputs &amp; Summary'!$D$7)^AN$29))),IF($M110=Lists!$H$3,IF($K110&lt;1,((($R110*(1-$E110)+$Q110*(1-$F110))/$K110)*((1+'Inputs &amp; Summary'!$D$7)^AN$29)),((INT(AN$29/$K110)-INT((AN$29-1)/$K110))*($R110*(1-$E110)+$Q110*(1-$F110))*((1+'Inputs &amp; Summary'!$D$7)^AN$29))),((_xlfn.WEIBULL.DIST(AN$29,$L110,$K110,FALSE)*($R110*(1-$E110)+$Q110*(1-$F110))*((1+'Inputs &amp; Summary'!$D$7)^AN$29))))))</f>
        <v>0</v>
      </c>
      <c r="AO110" s="114">
        <f>$D110*IF(AO$29&gt;'Inputs &amp; Summary'!$D$5,0,IF(AO$29&gt;VLOOKUP($G110,Lists!$J$17:$K$21,2),IF($M110=Lists!$H$3,IF($K110&lt;1,(($S110/$K110)*((1+'Inputs &amp; Summary'!$D$7)^AO$29)),((INT(AO$29/$K110)-INT((AO$29-1)/$K110))*$S110*((1+'Inputs &amp; Summary'!$D$7)^AO$29))),(_xlfn.WEIBULL.DIST(AO$29,$L110,$K110,FALSE)*$S110*((1+'Inputs &amp; Summary'!$D$7)^AO$29))),IF($M110=Lists!$H$3,IF($K110&lt;1,((($R110*(1-$E110)+$Q110*(1-$F110))/$K110)*((1+'Inputs &amp; Summary'!$D$7)^AO$29)),((INT(AO$29/$K110)-INT((AO$29-1)/$K110))*($R110*(1-$E110)+$Q110*(1-$F110))*((1+'Inputs &amp; Summary'!$D$7)^AO$29))),((_xlfn.WEIBULL.DIST(AO$29,$L110,$K110,FALSE)*($R110*(1-$E110)+$Q110*(1-$F110))*((1+'Inputs &amp; Summary'!$D$7)^AO$29))))))</f>
        <v>0</v>
      </c>
      <c r="AP110" s="114">
        <f>$D110*IF(AP$29&gt;'Inputs &amp; Summary'!$D$5,0,IF(AP$29&gt;VLOOKUP($G110,Lists!$J$17:$K$21,2),IF($M110=Lists!$H$3,IF($K110&lt;1,(($S110/$K110)*((1+'Inputs &amp; Summary'!$D$7)^AP$29)),((INT(AP$29/$K110)-INT((AP$29-1)/$K110))*$S110*((1+'Inputs &amp; Summary'!$D$7)^AP$29))),(_xlfn.WEIBULL.DIST(AP$29,$L110,$K110,FALSE)*$S110*((1+'Inputs &amp; Summary'!$D$7)^AP$29))),IF($M110=Lists!$H$3,IF($K110&lt;1,((($R110*(1-$E110)+$Q110*(1-$F110))/$K110)*((1+'Inputs &amp; Summary'!$D$7)^AP$29)),((INT(AP$29/$K110)-INT((AP$29-1)/$K110))*($R110*(1-$E110)+$Q110*(1-$F110))*((1+'Inputs &amp; Summary'!$D$7)^AP$29))),((_xlfn.WEIBULL.DIST(AP$29,$L110,$K110,FALSE)*($R110*(1-$E110)+$Q110*(1-$F110))*((1+'Inputs &amp; Summary'!$D$7)^AP$29))))))</f>
        <v>0</v>
      </c>
      <c r="AQ110" s="114">
        <f>$D110*IF(AQ$29&gt;'Inputs &amp; Summary'!$D$5,0,IF(AQ$29&gt;VLOOKUP($G110,Lists!$J$17:$K$21,2),IF($M110=Lists!$H$3,IF($K110&lt;1,(($S110/$K110)*((1+'Inputs &amp; Summary'!$D$7)^AQ$29)),((INT(AQ$29/$K110)-INT((AQ$29-1)/$K110))*$S110*((1+'Inputs &amp; Summary'!$D$7)^AQ$29))),(_xlfn.WEIBULL.DIST(AQ$29,$L110,$K110,FALSE)*$S110*((1+'Inputs &amp; Summary'!$D$7)^AQ$29))),IF($M110=Lists!$H$3,IF($K110&lt;1,((($R110*(1-$E110)+$Q110*(1-$F110))/$K110)*((1+'Inputs &amp; Summary'!$D$7)^AQ$29)),((INT(AQ$29/$K110)-INT((AQ$29-1)/$K110))*($R110*(1-$E110)+$Q110*(1-$F110))*((1+'Inputs &amp; Summary'!$D$7)^AQ$29))),((_xlfn.WEIBULL.DIST(AQ$29,$L110,$K110,FALSE)*($R110*(1-$E110)+$Q110*(1-$F110))*((1+'Inputs &amp; Summary'!$D$7)^AQ$29))))))</f>
        <v>0</v>
      </c>
      <c r="AR110" s="114">
        <f>$D110*IF(AR$29&gt;'Inputs &amp; Summary'!$D$5,0,IF(AR$29&gt;VLOOKUP($G110,Lists!$J$17:$K$21,2),IF($M110=Lists!$H$3,IF($K110&lt;1,(($S110/$K110)*((1+'Inputs &amp; Summary'!$D$7)^AR$29)),((INT(AR$29/$K110)-INT((AR$29-1)/$K110))*$S110*((1+'Inputs &amp; Summary'!$D$7)^AR$29))),(_xlfn.WEIBULL.DIST(AR$29,$L110,$K110,FALSE)*$S110*((1+'Inputs &amp; Summary'!$D$7)^AR$29))),IF($M110=Lists!$H$3,IF($K110&lt;1,((($R110*(1-$E110)+$Q110*(1-$F110))/$K110)*((1+'Inputs &amp; Summary'!$D$7)^AR$29)),((INT(AR$29/$K110)-INT((AR$29-1)/$K110))*($R110*(1-$E110)+$Q110*(1-$F110))*((1+'Inputs &amp; Summary'!$D$7)^AR$29))),((_xlfn.WEIBULL.DIST(AR$29,$L110,$K110,FALSE)*($R110*(1-$E110)+$Q110*(1-$F110))*((1+'Inputs &amp; Summary'!$D$7)^AR$29))))))</f>
        <v>0</v>
      </c>
      <c r="AS110" s="114">
        <f>$D110*IF(AS$29&gt;'Inputs &amp; Summary'!$D$5,0,IF(AS$29&gt;VLOOKUP($G110,Lists!$J$17:$K$21,2),IF($M110=Lists!$H$3,IF($K110&lt;1,(($S110/$K110)*((1+'Inputs &amp; Summary'!$D$7)^AS$29)),((INT(AS$29/$K110)-INT((AS$29-1)/$K110))*$S110*((1+'Inputs &amp; Summary'!$D$7)^AS$29))),(_xlfn.WEIBULL.DIST(AS$29,$L110,$K110,FALSE)*$S110*((1+'Inputs &amp; Summary'!$D$7)^AS$29))),IF($M110=Lists!$H$3,IF($K110&lt;1,((($R110*(1-$E110)+$Q110*(1-$F110))/$K110)*((1+'Inputs &amp; Summary'!$D$7)^AS$29)),((INT(AS$29/$K110)-INT((AS$29-1)/$K110))*($R110*(1-$E110)+$Q110*(1-$F110))*((1+'Inputs &amp; Summary'!$D$7)^AS$29))),((_xlfn.WEIBULL.DIST(AS$29,$L110,$K110,FALSE)*($R110*(1-$E110)+$Q110*(1-$F110))*((1+'Inputs &amp; Summary'!$D$7)^AS$29))))))</f>
        <v>0</v>
      </c>
      <c r="AT110" s="114">
        <f>$D110*IF(AT$29&gt;'Inputs &amp; Summary'!$D$5,0,IF(AT$29&gt;VLOOKUP($G110,Lists!$J$17:$K$21,2),IF($M110=Lists!$H$3,IF($K110&lt;1,(($S110/$K110)*((1+'Inputs &amp; Summary'!$D$7)^AT$29)),((INT(AT$29/$K110)-INT((AT$29-1)/$K110))*$S110*((1+'Inputs &amp; Summary'!$D$7)^AT$29))),(_xlfn.WEIBULL.DIST(AT$29,$L110,$K110,FALSE)*$S110*((1+'Inputs &amp; Summary'!$D$7)^AT$29))),IF($M110=Lists!$H$3,IF($K110&lt;1,((($R110*(1-$E110)+$Q110*(1-$F110))/$K110)*((1+'Inputs &amp; Summary'!$D$7)^AT$29)),((INT(AT$29/$K110)-INT((AT$29-1)/$K110))*($R110*(1-$E110)+$Q110*(1-$F110))*((1+'Inputs &amp; Summary'!$D$7)^AT$29))),((_xlfn.WEIBULL.DIST(AT$29,$L110,$K110,FALSE)*($R110*(1-$E110)+$Q110*(1-$F110))*((1+'Inputs &amp; Summary'!$D$7)^AT$29))))))</f>
        <v>0</v>
      </c>
      <c r="AU110" s="114">
        <f>$D110*IF(AU$29&gt;'Inputs &amp; Summary'!$D$5,0,IF(AU$29&gt;VLOOKUP($G110,Lists!$J$17:$K$21,2),IF($M110=Lists!$H$3,IF($K110&lt;1,(($S110/$K110)*((1+'Inputs &amp; Summary'!$D$7)^AU$29)),((INT(AU$29/$K110)-INT((AU$29-1)/$K110))*$S110*((1+'Inputs &amp; Summary'!$D$7)^AU$29))),(_xlfn.WEIBULL.DIST(AU$29,$L110,$K110,FALSE)*$S110*((1+'Inputs &amp; Summary'!$D$7)^AU$29))),IF($M110=Lists!$H$3,IF($K110&lt;1,((($R110*(1-$E110)+$Q110*(1-$F110))/$K110)*((1+'Inputs &amp; Summary'!$D$7)^AU$29)),((INT(AU$29/$K110)-INT((AU$29-1)/$K110))*($R110*(1-$E110)+$Q110*(1-$F110))*((1+'Inputs &amp; Summary'!$D$7)^AU$29))),((_xlfn.WEIBULL.DIST(AU$29,$L110,$K110,FALSE)*($R110*(1-$E110)+$Q110*(1-$F110))*((1+'Inputs &amp; Summary'!$D$7)^AU$29))))))</f>
        <v>0</v>
      </c>
      <c r="AV110" s="114">
        <f>$D110*IF(AV$29&gt;'Inputs &amp; Summary'!$D$5,0,IF(AV$29&gt;VLOOKUP($G110,Lists!$J$17:$K$21,2),IF($M110=Lists!$H$3,IF($K110&lt;1,(($S110/$K110)*((1+'Inputs &amp; Summary'!$D$7)^AV$29)),((INT(AV$29/$K110)-INT((AV$29-1)/$K110))*$S110*((1+'Inputs &amp; Summary'!$D$7)^AV$29))),(_xlfn.WEIBULL.DIST(AV$29,$L110,$K110,FALSE)*$S110*((1+'Inputs &amp; Summary'!$D$7)^AV$29))),IF($M110=Lists!$H$3,IF($K110&lt;1,((($R110*(1-$E110)+$Q110*(1-$F110))/$K110)*((1+'Inputs &amp; Summary'!$D$7)^AV$29)),((INT(AV$29/$K110)-INT((AV$29-1)/$K110))*($R110*(1-$E110)+$Q110*(1-$F110))*((1+'Inputs &amp; Summary'!$D$7)^AV$29))),((_xlfn.WEIBULL.DIST(AV$29,$L110,$K110,FALSE)*($R110*(1-$E110)+$Q110*(1-$F110))*((1+'Inputs &amp; Summary'!$D$7)^AV$29))))))</f>
        <v>0</v>
      </c>
      <c r="AW110" s="114">
        <f>$D110*IF(AW$29&gt;'Inputs &amp; Summary'!$D$5,0,IF(AW$29&gt;VLOOKUP($G110,Lists!$J$17:$K$21,2),IF($M110=Lists!$H$3,IF($K110&lt;1,(($S110/$K110)*((1+'Inputs &amp; Summary'!$D$7)^AW$29)),((INT(AW$29/$K110)-INT((AW$29-1)/$K110))*$S110*((1+'Inputs &amp; Summary'!$D$7)^AW$29))),(_xlfn.WEIBULL.DIST(AW$29,$L110,$K110,FALSE)*$S110*((1+'Inputs &amp; Summary'!$D$7)^AW$29))),IF($M110=Lists!$H$3,IF($K110&lt;1,((($R110*(1-$E110)+$Q110*(1-$F110))/$K110)*((1+'Inputs &amp; Summary'!$D$7)^AW$29)),((INT(AW$29/$K110)-INT((AW$29-1)/$K110))*($R110*(1-$E110)+$Q110*(1-$F110))*((1+'Inputs &amp; Summary'!$D$7)^AW$29))),((_xlfn.WEIBULL.DIST(AW$29,$L110,$K110,FALSE)*($R110*(1-$E110)+$Q110*(1-$F110))*((1+'Inputs &amp; Summary'!$D$7)^AW$29))))))</f>
        <v>0</v>
      </c>
      <c r="AX110" s="114">
        <f>$D110*IF(AX$29&gt;'Inputs &amp; Summary'!$D$5,0,IF(AX$29&gt;VLOOKUP($G110,Lists!$J$17:$K$21,2),IF($M110=Lists!$H$3,IF($K110&lt;1,(($S110/$K110)*((1+'Inputs &amp; Summary'!$D$7)^AX$29)),((INT(AX$29/$K110)-INT((AX$29-1)/$K110))*$S110*((1+'Inputs &amp; Summary'!$D$7)^AX$29))),(_xlfn.WEIBULL.DIST(AX$29,$L110,$K110,FALSE)*$S110*((1+'Inputs &amp; Summary'!$D$7)^AX$29))),IF($M110=Lists!$H$3,IF($K110&lt;1,((($R110*(1-$E110)+$Q110*(1-$F110))/$K110)*((1+'Inputs &amp; Summary'!$D$7)^AX$29)),((INT(AX$29/$K110)-INT((AX$29-1)/$K110))*($R110*(1-$E110)+$Q110*(1-$F110))*((1+'Inputs &amp; Summary'!$D$7)^AX$29))),((_xlfn.WEIBULL.DIST(AX$29,$L110,$K110,FALSE)*($R110*(1-$E110)+$Q110*(1-$F110))*((1+'Inputs &amp; Summary'!$D$7)^AX$29))))))</f>
        <v>0</v>
      </c>
      <c r="AY110" s="114">
        <f>$D110*IF(AY$29&gt;'Inputs &amp; Summary'!$D$5,0,IF(AY$29&gt;VLOOKUP($G110,Lists!$J$17:$K$21,2),IF($M110=Lists!$H$3,IF($K110&lt;1,(($S110/$K110)*((1+'Inputs &amp; Summary'!$D$7)^AY$29)),((INT(AY$29/$K110)-INT((AY$29-1)/$K110))*$S110*((1+'Inputs &amp; Summary'!$D$7)^AY$29))),(_xlfn.WEIBULL.DIST(AY$29,$L110,$K110,FALSE)*$S110*((1+'Inputs &amp; Summary'!$D$7)^AY$29))),IF($M110=Lists!$H$3,IF($K110&lt;1,((($R110*(1-$E110)+$Q110*(1-$F110))/$K110)*((1+'Inputs &amp; Summary'!$D$7)^AY$29)),((INT(AY$29/$K110)-INT((AY$29-1)/$K110))*($R110*(1-$E110)+$Q110*(1-$F110))*((1+'Inputs &amp; Summary'!$D$7)^AY$29))),((_xlfn.WEIBULL.DIST(AY$29,$L110,$K110,FALSE)*($R110*(1-$E110)+$Q110*(1-$F110))*((1+'Inputs &amp; Summary'!$D$7)^AY$29))))))</f>
        <v>0</v>
      </c>
      <c r="AZ110" s="114">
        <f>$D110*IF(AZ$29&gt;'Inputs &amp; Summary'!$D$5,0,IF(AZ$29&gt;VLOOKUP($G110,Lists!$J$17:$K$21,2),IF($M110=Lists!$H$3,IF($K110&lt;1,(($S110/$K110)*((1+'Inputs &amp; Summary'!$D$7)^AZ$29)),((INT(AZ$29/$K110)-INT((AZ$29-1)/$K110))*$S110*((1+'Inputs &amp; Summary'!$D$7)^AZ$29))),(_xlfn.WEIBULL.DIST(AZ$29,$L110,$K110,FALSE)*$S110*((1+'Inputs &amp; Summary'!$D$7)^AZ$29))),IF($M110=Lists!$H$3,IF($K110&lt;1,((($R110*(1-$E110)+$Q110*(1-$F110))/$K110)*((1+'Inputs &amp; Summary'!$D$7)^AZ$29)),((INT(AZ$29/$K110)-INT((AZ$29-1)/$K110))*($R110*(1-$E110)+$Q110*(1-$F110))*((1+'Inputs &amp; Summary'!$D$7)^AZ$29))),((_xlfn.WEIBULL.DIST(AZ$29,$L110,$K110,FALSE)*($R110*(1-$E110)+$Q110*(1-$F110))*((1+'Inputs &amp; Summary'!$D$7)^AZ$29))))))</f>
        <v>0</v>
      </c>
      <c r="BA110" s="114">
        <f>$D110*IF(BA$29&gt;'Inputs &amp; Summary'!$D$5,0,IF(BA$29&gt;VLOOKUP($G110,Lists!$J$17:$K$21,2),IF($M110=Lists!$H$3,IF($K110&lt;1,(($S110/$K110)*((1+'Inputs &amp; Summary'!$D$7)^BA$29)),((INT(BA$29/$K110)-INT((BA$29-1)/$K110))*$S110*((1+'Inputs &amp; Summary'!$D$7)^BA$29))),(_xlfn.WEIBULL.DIST(BA$29,$L110,$K110,FALSE)*$S110*((1+'Inputs &amp; Summary'!$D$7)^BA$29))),IF($M110=Lists!$H$3,IF($K110&lt;1,((($R110*(1-$E110)+$Q110*(1-$F110))/$K110)*((1+'Inputs &amp; Summary'!$D$7)^BA$29)),((INT(BA$29/$K110)-INT((BA$29-1)/$K110))*($R110*(1-$E110)+$Q110*(1-$F110))*((1+'Inputs &amp; Summary'!$D$7)^BA$29))),((_xlfn.WEIBULL.DIST(BA$29,$L110,$K110,FALSE)*($R110*(1-$E110)+$Q110*(1-$F110))*((1+'Inputs &amp; Summary'!$D$7)^BA$29))))))</f>
        <v>0</v>
      </c>
      <c r="BB110" s="114">
        <f>$D110*IF(BB$29&gt;'Inputs &amp; Summary'!$D$5,0,IF(BB$29&gt;VLOOKUP($G110,Lists!$J$17:$K$21,2),IF($M110=Lists!$H$3,IF($K110&lt;1,(($S110/$K110)*((1+'Inputs &amp; Summary'!$D$7)^BB$29)),((INT(BB$29/$K110)-INT((BB$29-1)/$K110))*$S110*((1+'Inputs &amp; Summary'!$D$7)^BB$29))),(_xlfn.WEIBULL.DIST(BB$29,$L110,$K110,FALSE)*$S110*((1+'Inputs &amp; Summary'!$D$7)^BB$29))),IF($M110=Lists!$H$3,IF($K110&lt;1,((($R110*(1-$E110)+$Q110*(1-$F110))/$K110)*((1+'Inputs &amp; Summary'!$D$7)^BB$29)),((INT(BB$29/$K110)-INT((BB$29-1)/$K110))*($R110*(1-$E110)+$Q110*(1-$F110))*((1+'Inputs &amp; Summary'!$D$7)^BB$29))),((_xlfn.WEIBULL.DIST(BB$29,$L110,$K110,FALSE)*($R110*(1-$E110)+$Q110*(1-$F110))*((1+'Inputs &amp; Summary'!$D$7)^BB$29))))))</f>
        <v>0</v>
      </c>
      <c r="BC110" s="114">
        <f>$D110*IF(BC$29&gt;'Inputs &amp; Summary'!$D$5,0,IF(BC$29&gt;VLOOKUP($G110,Lists!$J$17:$K$21,2),IF($M110=Lists!$H$3,IF($K110&lt;1,(($S110/$K110)*((1+'Inputs &amp; Summary'!$D$7)^BC$29)),((INT(BC$29/$K110)-INT((BC$29-1)/$K110))*$S110*((1+'Inputs &amp; Summary'!$D$7)^BC$29))),(_xlfn.WEIBULL.DIST(BC$29,$L110,$K110,FALSE)*$S110*((1+'Inputs &amp; Summary'!$D$7)^BC$29))),IF($M110=Lists!$H$3,IF($K110&lt;1,((($R110*(1-$E110)+$Q110*(1-$F110))/$K110)*((1+'Inputs &amp; Summary'!$D$7)^BC$29)),((INT(BC$29/$K110)-INT((BC$29-1)/$K110))*($R110*(1-$E110)+$Q110*(1-$F110))*((1+'Inputs &amp; Summary'!$D$7)^BC$29))),((_xlfn.WEIBULL.DIST(BC$29,$L110,$K110,FALSE)*($R110*(1-$E110)+$Q110*(1-$F110))*((1+'Inputs &amp; Summary'!$D$7)^BC$29))))))</f>
        <v>0</v>
      </c>
      <c r="BD110" s="114">
        <f>$D110*IF(BD$29&gt;'Inputs &amp; Summary'!$D$5,0,IF(BD$29&gt;VLOOKUP($G110,Lists!$J$17:$K$21,2),IF($M110=Lists!$H$3,IF($K110&lt;1,(($S110/$K110)*((1+'Inputs &amp; Summary'!$D$7)^BD$29)),((INT(BD$29/$K110)-INT((BD$29-1)/$K110))*$S110*((1+'Inputs &amp; Summary'!$D$7)^BD$29))),(_xlfn.WEIBULL.DIST(BD$29,$L110,$K110,FALSE)*$S110*((1+'Inputs &amp; Summary'!$D$7)^BD$29))),IF($M110=Lists!$H$3,IF($K110&lt;1,((($R110*(1-$E110)+$Q110*(1-$F110))/$K110)*((1+'Inputs &amp; Summary'!$D$7)^BD$29)),((INT(BD$29/$K110)-INT((BD$29-1)/$K110))*($R110*(1-$E110)+$Q110*(1-$F110))*((1+'Inputs &amp; Summary'!$D$7)^BD$29))),((_xlfn.WEIBULL.DIST(BD$29,$L110,$K110,FALSE)*($R110*(1-$E110)+$Q110*(1-$F110))*((1+'Inputs &amp; Summary'!$D$7)^BD$29))))))</f>
        <v>0</v>
      </c>
      <c r="BE110" s="114">
        <f>$D110*IF(BE$29&gt;'Inputs &amp; Summary'!$D$5,0,IF(BE$29&gt;VLOOKUP($G110,Lists!$J$17:$K$21,2),IF($M110=Lists!$H$3,IF($K110&lt;1,(($S110/$K110)*((1+'Inputs &amp; Summary'!$D$7)^BE$29)),((INT(BE$29/$K110)-INT((BE$29-1)/$K110))*$S110*((1+'Inputs &amp; Summary'!$D$7)^BE$29))),(_xlfn.WEIBULL.DIST(BE$29,$L110,$K110,FALSE)*$S110*((1+'Inputs &amp; Summary'!$D$7)^BE$29))),IF($M110=Lists!$H$3,IF($K110&lt;1,((($R110*(1-$E110)+$Q110*(1-$F110))/$K110)*((1+'Inputs &amp; Summary'!$D$7)^BE$29)),((INT(BE$29/$K110)-INT((BE$29-1)/$K110))*($R110*(1-$E110)+$Q110*(1-$F110))*((1+'Inputs &amp; Summary'!$D$7)^BE$29))),((_xlfn.WEIBULL.DIST(BE$29,$L110,$K110,FALSE)*($R110*(1-$E110)+$Q110*(1-$F110))*((1+'Inputs &amp; Summary'!$D$7)^BE$29))))))</f>
        <v>0</v>
      </c>
      <c r="BF110" s="114">
        <f>$D110*IF(BF$29&gt;'Inputs &amp; Summary'!$D$5,0,IF(BF$29&gt;VLOOKUP($G110,Lists!$J$17:$K$21,2),IF($M110=Lists!$H$3,IF($K110&lt;1,(($S110/$K110)*((1+'Inputs &amp; Summary'!$D$7)^BF$29)),((INT(BF$29/$K110)-INT((BF$29-1)/$K110))*$S110*((1+'Inputs &amp; Summary'!$D$7)^BF$29))),(_xlfn.WEIBULL.DIST(BF$29,$L110,$K110,FALSE)*$S110*((1+'Inputs &amp; Summary'!$D$7)^BF$29))),IF($M110=Lists!$H$3,IF($K110&lt;1,((($R110*(1-$E110)+$Q110*(1-$F110))/$K110)*((1+'Inputs &amp; Summary'!$D$7)^BF$29)),((INT(BF$29/$K110)-INT((BF$29-1)/$K110))*($R110*(1-$E110)+$Q110*(1-$F110))*((1+'Inputs &amp; Summary'!$D$7)^BF$29))),((_xlfn.WEIBULL.DIST(BF$29,$L110,$K110,FALSE)*($R110*(1-$E110)+$Q110*(1-$F110))*((1+'Inputs &amp; Summary'!$D$7)^BF$29))))))</f>
        <v>0</v>
      </c>
      <c r="BG110" s="114">
        <f>$D110*IF(BG$29&gt;'Inputs &amp; Summary'!$D$5,0,IF(BG$29&gt;VLOOKUP($G110,Lists!$J$17:$K$21,2),IF($M110=Lists!$H$3,IF($K110&lt;1,(($S110/$K110)*((1+'Inputs &amp; Summary'!$D$7)^BG$29)),((INT(BG$29/$K110)-INT((BG$29-1)/$K110))*$S110*((1+'Inputs &amp; Summary'!$D$7)^BG$29))),(_xlfn.WEIBULL.DIST(BG$29,$L110,$K110,FALSE)*$S110*((1+'Inputs &amp; Summary'!$D$7)^BG$29))),IF($M110=Lists!$H$3,IF($K110&lt;1,((($R110*(1-$E110)+$Q110*(1-$F110))/$K110)*((1+'Inputs &amp; Summary'!$D$7)^BG$29)),((INT(BG$29/$K110)-INT((BG$29-1)/$K110))*($R110*(1-$E110)+$Q110*(1-$F110))*((1+'Inputs &amp; Summary'!$D$7)^BG$29))),((_xlfn.WEIBULL.DIST(BG$29,$L110,$K110,FALSE)*($R110*(1-$E110)+$Q110*(1-$F110))*((1+'Inputs &amp; Summary'!$D$7)^BG$29))))))</f>
        <v>0</v>
      </c>
      <c r="BH110" s="114">
        <f>$D110*IF(BH$29&gt;'Inputs &amp; Summary'!$D$5,0,IF(BH$29&gt;VLOOKUP($G110,Lists!$J$17:$K$21,2),IF($M110=Lists!$H$3,IF($K110&lt;1,(($S110/$K110)*((1+'Inputs &amp; Summary'!$D$7)^BH$29)),((INT(BH$29/$K110)-INT((BH$29-1)/$K110))*$S110*((1+'Inputs &amp; Summary'!$D$7)^BH$29))),(_xlfn.WEIBULL.DIST(BH$29,$L110,$K110,FALSE)*$S110*((1+'Inputs &amp; Summary'!$D$7)^BH$29))),IF($M110=Lists!$H$3,IF($K110&lt;1,((($R110*(1-$E110)+$Q110*(1-$F110))/$K110)*((1+'Inputs &amp; Summary'!$D$7)^BH$29)),((INT(BH$29/$K110)-INT((BH$29-1)/$K110))*($R110*(1-$E110)+$Q110*(1-$F110))*((1+'Inputs &amp; Summary'!$D$7)^BH$29))),((_xlfn.WEIBULL.DIST(BH$29,$L110,$K110,FALSE)*($R110*(1-$E110)+$Q110*(1-$F110))*((1+'Inputs &amp; Summary'!$D$7)^BH$29))))))</f>
        <v>0</v>
      </c>
      <c r="BI110" s="114">
        <f>$D110*IF(BI$29&gt;'Inputs &amp; Summary'!$D$5,0,IF(BI$29&gt;VLOOKUP($G110,Lists!$J$17:$K$21,2),IF($M110=Lists!$H$3,IF($K110&lt;1,(($S110/$K110)*((1+'Inputs &amp; Summary'!$D$7)^BI$29)),((INT(BI$29/$K110)-INT((BI$29-1)/$K110))*$S110*((1+'Inputs &amp; Summary'!$D$7)^BI$29))),(_xlfn.WEIBULL.DIST(BI$29,$L110,$K110,FALSE)*$S110*((1+'Inputs &amp; Summary'!$D$7)^BI$29))),IF($M110=Lists!$H$3,IF($K110&lt;1,((($R110*(1-$E110)+$Q110*(1-$F110))/$K110)*((1+'Inputs &amp; Summary'!$D$7)^BI$29)),((INT(BI$29/$K110)-INT((BI$29-1)/$K110))*($R110*(1-$E110)+$Q110*(1-$F110))*((1+'Inputs &amp; Summary'!$D$7)^BI$29))),((_xlfn.WEIBULL.DIST(BI$29,$L110,$K110,FALSE)*($R110*(1-$E110)+$Q110*(1-$F110))*((1+'Inputs &amp; Summary'!$D$7)^BI$29))))))</f>
        <v>0</v>
      </c>
      <c r="BJ110" s="114">
        <f>$D110*IF(BJ$29&gt;'Inputs &amp; Summary'!$D$5,0,IF(BJ$29&gt;VLOOKUP($G110,Lists!$J$17:$K$21,2),IF($M110=Lists!$H$3,IF($K110&lt;1,(($S110/$K110)*((1+'Inputs &amp; Summary'!$D$7)^BJ$29)),((INT(BJ$29/$K110)-INT((BJ$29-1)/$K110))*$S110*((1+'Inputs &amp; Summary'!$D$7)^BJ$29))),(_xlfn.WEIBULL.DIST(BJ$29,$L110,$K110,FALSE)*$S110*((1+'Inputs &amp; Summary'!$D$7)^BJ$29))),IF($M110=Lists!$H$3,IF($K110&lt;1,((($R110*(1-$E110)+$Q110*(1-$F110))/$K110)*((1+'Inputs &amp; Summary'!$D$7)^BJ$29)),((INT(BJ$29/$K110)-INT((BJ$29-1)/$K110))*($R110*(1-$E110)+$Q110*(1-$F110))*((1+'Inputs &amp; Summary'!$D$7)^BJ$29))),((_xlfn.WEIBULL.DIST(BJ$29,$L110,$K110,FALSE)*($R110*(1-$E110)+$Q110*(1-$F110))*((1+'Inputs &amp; Summary'!$D$7)^BJ$29))))))</f>
        <v>0</v>
      </c>
      <c r="BK110" s="114">
        <f>$D110*IF(BK$29&gt;'Inputs &amp; Summary'!$D$5,0,IF(BK$29&gt;VLOOKUP($G110,Lists!$J$17:$K$21,2),IF($M110=Lists!$H$3,IF($K110&lt;1,(($S110/$K110)*((1+'Inputs &amp; Summary'!$D$7)^BK$29)),((INT(BK$29/$K110)-INT((BK$29-1)/$K110))*$S110*((1+'Inputs &amp; Summary'!$D$7)^BK$29))),(_xlfn.WEIBULL.DIST(BK$29,$L110,$K110,FALSE)*$S110*((1+'Inputs &amp; Summary'!$D$7)^BK$29))),IF($M110=Lists!$H$3,IF($K110&lt;1,((($R110*(1-$E110)+$Q110*(1-$F110))/$K110)*((1+'Inputs &amp; Summary'!$D$7)^BK$29)),((INT(BK$29/$K110)-INT((BK$29-1)/$K110))*($R110*(1-$E110)+$Q110*(1-$F110))*((1+'Inputs &amp; Summary'!$D$7)^BK$29))),((_xlfn.WEIBULL.DIST(BK$29,$L110,$K110,FALSE)*($R110*(1-$E110)+$Q110*(1-$F110))*((1+'Inputs &amp; Summary'!$D$7)^BK$29))))))</f>
        <v>0</v>
      </c>
      <c r="BL110" s="114">
        <f>$D110*IF(BL$29&gt;'Inputs &amp; Summary'!$D$5,0,IF(BL$29&gt;VLOOKUP($G110,Lists!$J$17:$K$21,2),IF($M110=Lists!$H$3,IF($K110&lt;1,(($S110/$K110)*((1+'Inputs &amp; Summary'!$D$7)^BL$29)),((INT(BL$29/$K110)-INT((BL$29-1)/$K110))*$S110*((1+'Inputs &amp; Summary'!$D$7)^BL$29))),(_xlfn.WEIBULL.DIST(BL$29,$L110,$K110,FALSE)*$S110*((1+'Inputs &amp; Summary'!$D$7)^BL$29))),IF($M110=Lists!$H$3,IF($K110&lt;1,((($R110*(1-$E110)+$Q110*(1-$F110))/$K110)*((1+'Inputs &amp; Summary'!$D$7)^BL$29)),((INT(BL$29/$K110)-INT((BL$29-1)/$K110))*($R110*(1-$E110)+$Q110*(1-$F110))*((1+'Inputs &amp; Summary'!$D$7)^BL$29))),((_xlfn.WEIBULL.DIST(BL$29,$L110,$K110,FALSE)*($R110*(1-$E110)+$Q110*(1-$F110))*((1+'Inputs &amp; Summary'!$D$7)^BL$29))))))</f>
        <v>0</v>
      </c>
    </row>
    <row r="111" spans="1:64" s="1" customFormat="1" x14ac:dyDescent="0.3">
      <c r="A111" s="79" t="s">
        <v>199</v>
      </c>
      <c r="B111" s="33" t="s">
        <v>152</v>
      </c>
      <c r="C111" s="33" t="s">
        <v>147</v>
      </c>
      <c r="D111" s="68">
        <v>0</v>
      </c>
      <c r="E111" s="68">
        <v>1</v>
      </c>
      <c r="F111" s="68">
        <v>1</v>
      </c>
      <c r="G111" s="213" t="s">
        <v>433</v>
      </c>
      <c r="H111" s="34" t="s">
        <v>290</v>
      </c>
      <c r="I111" s="34" t="s">
        <v>92</v>
      </c>
      <c r="J111" s="33">
        <f>VLOOKUP(I111,'Labor Rates'!$A$1:$B$16,2)</f>
        <v>16.451923076923077</v>
      </c>
      <c r="K111" s="35">
        <v>25</v>
      </c>
      <c r="L111" s="35">
        <v>1</v>
      </c>
      <c r="M111" s="36" t="s">
        <v>249</v>
      </c>
      <c r="N111" s="84">
        <f>'Inputs &amp; Summary'!$D$39</f>
        <v>2.3152786885245904</v>
      </c>
      <c r="O111" s="35">
        <v>8</v>
      </c>
      <c r="P111" s="5">
        <v>400</v>
      </c>
      <c r="Q111" s="73">
        <f t="shared" si="16"/>
        <v>304.72629508196724</v>
      </c>
      <c r="R111" s="73">
        <f t="shared" si="17"/>
        <v>926.1114754098362</v>
      </c>
      <c r="S111" s="74">
        <f t="shared" si="18"/>
        <v>0</v>
      </c>
      <c r="T111" s="88"/>
      <c r="U111" s="80"/>
      <c r="V111" s="87">
        <f t="shared" si="19"/>
        <v>0</v>
      </c>
      <c r="W111" s="87">
        <f>NPV('Inputs &amp; Summary'!$D$6,Y111:BL111)</f>
        <v>0</v>
      </c>
      <c r="X111" s="90">
        <f t="shared" si="20"/>
        <v>0</v>
      </c>
      <c r="Y111" s="114">
        <f>$D111*IF(Y$29&gt;'Inputs &amp; Summary'!$D$5,0,IF(Y$29&gt;VLOOKUP($G111,Lists!$J$17:$K$21,2),IF($M111=Lists!$H$3,IF($K111&lt;1,(($S111/$K111)*((1+'Inputs &amp; Summary'!$D$7)^Y$29)),((INT(Y$29/$K111)-INT((Y$29-1)/$K111))*$S111*((1+'Inputs &amp; Summary'!$D$7)^Y$29))),(_xlfn.WEIBULL.DIST(Y$29,$L111,$K111,FALSE)*$S111*((1+'Inputs &amp; Summary'!$D$7)^Y$29))),IF($M111=Lists!$H$3,IF($K111&lt;1,((($R111*(1-$E111)+$Q111*(1-$F111))/$K111)*((1+'Inputs &amp; Summary'!$D$7)^Y$29)),((INT(Y$29/$K111)-INT((Y$29-1)/$K111))*($R111*(1-$E111)+$Q111*(1-$F111))*((1+'Inputs &amp; Summary'!$D$7)^Y$29))),((_xlfn.WEIBULL.DIST(Y$29,$L111,$K111,FALSE)*($R111*(1-$E111)+$Q111*(1-$F111))*((1+'Inputs &amp; Summary'!$D$7)^Y$29))))))</f>
        <v>0</v>
      </c>
      <c r="Z111" s="114">
        <f>$D111*IF(Z$29&gt;'Inputs &amp; Summary'!$D$5,0,IF(Z$29&gt;VLOOKUP($G111,Lists!$J$17:$K$21,2),IF($M111=Lists!$H$3,IF($K111&lt;1,(($S111/$K111)*((1+'Inputs &amp; Summary'!$D$7)^Z$29)),((INT(Z$29/$K111)-INT((Z$29-1)/$K111))*$S111*((1+'Inputs &amp; Summary'!$D$7)^Z$29))),(_xlfn.WEIBULL.DIST(Z$29,$L111,$K111,FALSE)*$S111*((1+'Inputs &amp; Summary'!$D$7)^Z$29))),IF($M111=Lists!$H$3,IF($K111&lt;1,((($R111*(1-$E111)+$Q111*(1-$F111))/$K111)*((1+'Inputs &amp; Summary'!$D$7)^Z$29)),((INT(Z$29/$K111)-INT((Z$29-1)/$K111))*($R111*(1-$E111)+$Q111*(1-$F111))*((1+'Inputs &amp; Summary'!$D$7)^Z$29))),((_xlfn.WEIBULL.DIST(Z$29,$L111,$K111,FALSE)*($R111*(1-$E111)+$Q111*(1-$F111))*((1+'Inputs &amp; Summary'!$D$7)^Z$29))))))</f>
        <v>0</v>
      </c>
      <c r="AA111" s="114">
        <f>$D111*IF(AA$29&gt;'Inputs &amp; Summary'!$D$5,0,IF(AA$29&gt;VLOOKUP($G111,Lists!$J$17:$K$21,2),IF($M111=Lists!$H$3,IF($K111&lt;1,(($S111/$K111)*((1+'Inputs &amp; Summary'!$D$7)^AA$29)),((INT(AA$29/$K111)-INT((AA$29-1)/$K111))*$S111*((1+'Inputs &amp; Summary'!$D$7)^AA$29))),(_xlfn.WEIBULL.DIST(AA$29,$L111,$K111,FALSE)*$S111*((1+'Inputs &amp; Summary'!$D$7)^AA$29))),IF($M111=Lists!$H$3,IF($K111&lt;1,((($R111*(1-$E111)+$Q111*(1-$F111))/$K111)*((1+'Inputs &amp; Summary'!$D$7)^AA$29)),((INT(AA$29/$K111)-INT((AA$29-1)/$K111))*($R111*(1-$E111)+$Q111*(1-$F111))*((1+'Inputs &amp; Summary'!$D$7)^AA$29))),((_xlfn.WEIBULL.DIST(AA$29,$L111,$K111,FALSE)*($R111*(1-$E111)+$Q111*(1-$F111))*((1+'Inputs &amp; Summary'!$D$7)^AA$29))))))</f>
        <v>0</v>
      </c>
      <c r="AB111" s="114">
        <f>$D111*IF(AB$29&gt;'Inputs &amp; Summary'!$D$5,0,IF(AB$29&gt;VLOOKUP($G111,Lists!$J$17:$K$21,2),IF($M111=Lists!$H$3,IF($K111&lt;1,(($S111/$K111)*((1+'Inputs &amp; Summary'!$D$7)^AB$29)),((INT(AB$29/$K111)-INT((AB$29-1)/$K111))*$S111*((1+'Inputs &amp; Summary'!$D$7)^AB$29))),(_xlfn.WEIBULL.DIST(AB$29,$L111,$K111,FALSE)*$S111*((1+'Inputs &amp; Summary'!$D$7)^AB$29))),IF($M111=Lists!$H$3,IF($K111&lt;1,((($R111*(1-$E111)+$Q111*(1-$F111))/$K111)*((1+'Inputs &amp; Summary'!$D$7)^AB$29)),((INT(AB$29/$K111)-INT((AB$29-1)/$K111))*($R111*(1-$E111)+$Q111*(1-$F111))*((1+'Inputs &amp; Summary'!$D$7)^AB$29))),((_xlfn.WEIBULL.DIST(AB$29,$L111,$K111,FALSE)*($R111*(1-$E111)+$Q111*(1-$F111))*((1+'Inputs &amp; Summary'!$D$7)^AB$29))))))</f>
        <v>0</v>
      </c>
      <c r="AC111" s="114">
        <f>$D111*IF(AC$29&gt;'Inputs &amp; Summary'!$D$5,0,IF(AC$29&gt;VLOOKUP($G111,Lists!$J$17:$K$21,2),IF($M111=Lists!$H$3,IF($K111&lt;1,(($S111/$K111)*((1+'Inputs &amp; Summary'!$D$7)^AC$29)),((INT(AC$29/$K111)-INT((AC$29-1)/$K111))*$S111*((1+'Inputs &amp; Summary'!$D$7)^AC$29))),(_xlfn.WEIBULL.DIST(AC$29,$L111,$K111,FALSE)*$S111*((1+'Inputs &amp; Summary'!$D$7)^AC$29))),IF($M111=Lists!$H$3,IF($K111&lt;1,((($R111*(1-$E111)+$Q111*(1-$F111))/$K111)*((1+'Inputs &amp; Summary'!$D$7)^AC$29)),((INT(AC$29/$K111)-INT((AC$29-1)/$K111))*($R111*(1-$E111)+$Q111*(1-$F111))*((1+'Inputs &amp; Summary'!$D$7)^AC$29))),((_xlfn.WEIBULL.DIST(AC$29,$L111,$K111,FALSE)*($R111*(1-$E111)+$Q111*(1-$F111))*((1+'Inputs &amp; Summary'!$D$7)^AC$29))))))</f>
        <v>0</v>
      </c>
      <c r="AD111" s="114">
        <f>$D111*IF(AD$29&gt;'Inputs &amp; Summary'!$D$5,0,IF(AD$29&gt;VLOOKUP($G111,Lists!$J$17:$K$21,2),IF($M111=Lists!$H$3,IF($K111&lt;1,(($S111/$K111)*((1+'Inputs &amp; Summary'!$D$7)^AD$29)),((INT(AD$29/$K111)-INT((AD$29-1)/$K111))*$S111*((1+'Inputs &amp; Summary'!$D$7)^AD$29))),(_xlfn.WEIBULL.DIST(AD$29,$L111,$K111,FALSE)*$S111*((1+'Inputs &amp; Summary'!$D$7)^AD$29))),IF($M111=Lists!$H$3,IF($K111&lt;1,((($R111*(1-$E111)+$Q111*(1-$F111))/$K111)*((1+'Inputs &amp; Summary'!$D$7)^AD$29)),((INT(AD$29/$K111)-INT((AD$29-1)/$K111))*($R111*(1-$E111)+$Q111*(1-$F111))*((1+'Inputs &amp; Summary'!$D$7)^AD$29))),((_xlfn.WEIBULL.DIST(AD$29,$L111,$K111,FALSE)*($R111*(1-$E111)+$Q111*(1-$F111))*((1+'Inputs &amp; Summary'!$D$7)^AD$29))))))</f>
        <v>0</v>
      </c>
      <c r="AE111" s="114">
        <f>$D111*IF(AE$29&gt;'Inputs &amp; Summary'!$D$5,0,IF(AE$29&gt;VLOOKUP($G111,Lists!$J$17:$K$21,2),IF($M111=Lists!$H$3,IF($K111&lt;1,(($S111/$K111)*((1+'Inputs &amp; Summary'!$D$7)^AE$29)),((INT(AE$29/$K111)-INT((AE$29-1)/$K111))*$S111*((1+'Inputs &amp; Summary'!$D$7)^AE$29))),(_xlfn.WEIBULL.DIST(AE$29,$L111,$K111,FALSE)*$S111*((1+'Inputs &amp; Summary'!$D$7)^AE$29))),IF($M111=Lists!$H$3,IF($K111&lt;1,((($R111*(1-$E111)+$Q111*(1-$F111))/$K111)*((1+'Inputs &amp; Summary'!$D$7)^AE$29)),((INT(AE$29/$K111)-INT((AE$29-1)/$K111))*($R111*(1-$E111)+$Q111*(1-$F111))*((1+'Inputs &amp; Summary'!$D$7)^AE$29))),((_xlfn.WEIBULL.DIST(AE$29,$L111,$K111,FALSE)*($R111*(1-$E111)+$Q111*(1-$F111))*((1+'Inputs &amp; Summary'!$D$7)^AE$29))))))</f>
        <v>0</v>
      </c>
      <c r="AF111" s="114">
        <f>$D111*IF(AF$29&gt;'Inputs &amp; Summary'!$D$5,0,IF(AF$29&gt;VLOOKUP($G111,Lists!$J$17:$K$21,2),IF($M111=Lists!$H$3,IF($K111&lt;1,(($S111/$K111)*((1+'Inputs &amp; Summary'!$D$7)^AF$29)),((INT(AF$29/$K111)-INT((AF$29-1)/$K111))*$S111*((1+'Inputs &amp; Summary'!$D$7)^AF$29))),(_xlfn.WEIBULL.DIST(AF$29,$L111,$K111,FALSE)*$S111*((1+'Inputs &amp; Summary'!$D$7)^AF$29))),IF($M111=Lists!$H$3,IF($K111&lt;1,((($R111*(1-$E111)+$Q111*(1-$F111))/$K111)*((1+'Inputs &amp; Summary'!$D$7)^AF$29)),((INT(AF$29/$K111)-INT((AF$29-1)/$K111))*($R111*(1-$E111)+$Q111*(1-$F111))*((1+'Inputs &amp; Summary'!$D$7)^AF$29))),((_xlfn.WEIBULL.DIST(AF$29,$L111,$K111,FALSE)*($R111*(1-$E111)+$Q111*(1-$F111))*((1+'Inputs &amp; Summary'!$D$7)^AF$29))))))</f>
        <v>0</v>
      </c>
      <c r="AG111" s="114">
        <f>$D111*IF(AG$29&gt;'Inputs &amp; Summary'!$D$5,0,IF(AG$29&gt;VLOOKUP($G111,Lists!$J$17:$K$21,2),IF($M111=Lists!$H$3,IF($K111&lt;1,(($S111/$K111)*((1+'Inputs &amp; Summary'!$D$7)^AG$29)),((INT(AG$29/$K111)-INT((AG$29-1)/$K111))*$S111*((1+'Inputs &amp; Summary'!$D$7)^AG$29))),(_xlfn.WEIBULL.DIST(AG$29,$L111,$K111,FALSE)*$S111*((1+'Inputs &amp; Summary'!$D$7)^AG$29))),IF($M111=Lists!$H$3,IF($K111&lt;1,((($R111*(1-$E111)+$Q111*(1-$F111))/$K111)*((1+'Inputs &amp; Summary'!$D$7)^AG$29)),((INT(AG$29/$K111)-INT((AG$29-1)/$K111))*($R111*(1-$E111)+$Q111*(1-$F111))*((1+'Inputs &amp; Summary'!$D$7)^AG$29))),((_xlfn.WEIBULL.DIST(AG$29,$L111,$K111,FALSE)*($R111*(1-$E111)+$Q111*(1-$F111))*((1+'Inputs &amp; Summary'!$D$7)^AG$29))))))</f>
        <v>0</v>
      </c>
      <c r="AH111" s="114">
        <f>$D111*IF(AH$29&gt;'Inputs &amp; Summary'!$D$5,0,IF(AH$29&gt;VLOOKUP($G111,Lists!$J$17:$K$21,2),IF($M111=Lists!$H$3,IF($K111&lt;1,(($S111/$K111)*((1+'Inputs &amp; Summary'!$D$7)^AH$29)),((INT(AH$29/$K111)-INT((AH$29-1)/$K111))*$S111*((1+'Inputs &amp; Summary'!$D$7)^AH$29))),(_xlfn.WEIBULL.DIST(AH$29,$L111,$K111,FALSE)*$S111*((1+'Inputs &amp; Summary'!$D$7)^AH$29))),IF($M111=Lists!$H$3,IF($K111&lt;1,((($R111*(1-$E111)+$Q111*(1-$F111))/$K111)*((1+'Inputs &amp; Summary'!$D$7)^AH$29)),((INT(AH$29/$K111)-INT((AH$29-1)/$K111))*($R111*(1-$E111)+$Q111*(1-$F111))*((1+'Inputs &amp; Summary'!$D$7)^AH$29))),((_xlfn.WEIBULL.DIST(AH$29,$L111,$K111,FALSE)*($R111*(1-$E111)+$Q111*(1-$F111))*((1+'Inputs &amp; Summary'!$D$7)^AH$29))))))</f>
        <v>0</v>
      </c>
      <c r="AI111" s="114">
        <f>$D111*IF(AI$29&gt;'Inputs &amp; Summary'!$D$5,0,IF(AI$29&gt;VLOOKUP($G111,Lists!$J$17:$K$21,2),IF($M111=Lists!$H$3,IF($K111&lt;1,(($S111/$K111)*((1+'Inputs &amp; Summary'!$D$7)^AI$29)),((INT(AI$29/$K111)-INT((AI$29-1)/$K111))*$S111*((1+'Inputs &amp; Summary'!$D$7)^AI$29))),(_xlfn.WEIBULL.DIST(AI$29,$L111,$K111,FALSE)*$S111*((1+'Inputs &amp; Summary'!$D$7)^AI$29))),IF($M111=Lists!$H$3,IF($K111&lt;1,((($R111*(1-$E111)+$Q111*(1-$F111))/$K111)*((1+'Inputs &amp; Summary'!$D$7)^AI$29)),((INT(AI$29/$K111)-INT((AI$29-1)/$K111))*($R111*(1-$E111)+$Q111*(1-$F111))*((1+'Inputs &amp; Summary'!$D$7)^AI$29))),((_xlfn.WEIBULL.DIST(AI$29,$L111,$K111,FALSE)*($R111*(1-$E111)+$Q111*(1-$F111))*((1+'Inputs &amp; Summary'!$D$7)^AI$29))))))</f>
        <v>0</v>
      </c>
      <c r="AJ111" s="114">
        <f>$D111*IF(AJ$29&gt;'Inputs &amp; Summary'!$D$5,0,IF(AJ$29&gt;VLOOKUP($G111,Lists!$J$17:$K$21,2),IF($M111=Lists!$H$3,IF($K111&lt;1,(($S111/$K111)*((1+'Inputs &amp; Summary'!$D$7)^AJ$29)),((INT(AJ$29/$K111)-INT((AJ$29-1)/$K111))*$S111*((1+'Inputs &amp; Summary'!$D$7)^AJ$29))),(_xlfn.WEIBULL.DIST(AJ$29,$L111,$K111,FALSE)*$S111*((1+'Inputs &amp; Summary'!$D$7)^AJ$29))),IF($M111=Lists!$H$3,IF($K111&lt;1,((($R111*(1-$E111)+$Q111*(1-$F111))/$K111)*((1+'Inputs &amp; Summary'!$D$7)^AJ$29)),((INT(AJ$29/$K111)-INT((AJ$29-1)/$K111))*($R111*(1-$E111)+$Q111*(1-$F111))*((1+'Inputs &amp; Summary'!$D$7)^AJ$29))),((_xlfn.WEIBULL.DIST(AJ$29,$L111,$K111,FALSE)*($R111*(1-$E111)+$Q111*(1-$F111))*((1+'Inputs &amp; Summary'!$D$7)^AJ$29))))))</f>
        <v>0</v>
      </c>
      <c r="AK111" s="114">
        <f>$D111*IF(AK$29&gt;'Inputs &amp; Summary'!$D$5,0,IF(AK$29&gt;VLOOKUP($G111,Lists!$J$17:$K$21,2),IF($M111=Lists!$H$3,IF($K111&lt;1,(($S111/$K111)*((1+'Inputs &amp; Summary'!$D$7)^AK$29)),((INT(AK$29/$K111)-INT((AK$29-1)/$K111))*$S111*((1+'Inputs &amp; Summary'!$D$7)^AK$29))),(_xlfn.WEIBULL.DIST(AK$29,$L111,$K111,FALSE)*$S111*((1+'Inputs &amp; Summary'!$D$7)^AK$29))),IF($M111=Lists!$H$3,IF($K111&lt;1,((($R111*(1-$E111)+$Q111*(1-$F111))/$K111)*((1+'Inputs &amp; Summary'!$D$7)^AK$29)),((INT(AK$29/$K111)-INT((AK$29-1)/$K111))*($R111*(1-$E111)+$Q111*(1-$F111))*((1+'Inputs &amp; Summary'!$D$7)^AK$29))),((_xlfn.WEIBULL.DIST(AK$29,$L111,$K111,FALSE)*($R111*(1-$E111)+$Q111*(1-$F111))*((1+'Inputs &amp; Summary'!$D$7)^AK$29))))))</f>
        <v>0</v>
      </c>
      <c r="AL111" s="114">
        <f>$D111*IF(AL$29&gt;'Inputs &amp; Summary'!$D$5,0,IF(AL$29&gt;VLOOKUP($G111,Lists!$J$17:$K$21,2),IF($M111=Lists!$H$3,IF($K111&lt;1,(($S111/$K111)*((1+'Inputs &amp; Summary'!$D$7)^AL$29)),((INT(AL$29/$K111)-INT((AL$29-1)/$K111))*$S111*((1+'Inputs &amp; Summary'!$D$7)^AL$29))),(_xlfn.WEIBULL.DIST(AL$29,$L111,$K111,FALSE)*$S111*((1+'Inputs &amp; Summary'!$D$7)^AL$29))),IF($M111=Lists!$H$3,IF($K111&lt;1,((($R111*(1-$E111)+$Q111*(1-$F111))/$K111)*((1+'Inputs &amp; Summary'!$D$7)^AL$29)),((INT(AL$29/$K111)-INT((AL$29-1)/$K111))*($R111*(1-$E111)+$Q111*(1-$F111))*((1+'Inputs &amp; Summary'!$D$7)^AL$29))),((_xlfn.WEIBULL.DIST(AL$29,$L111,$K111,FALSE)*($R111*(1-$E111)+$Q111*(1-$F111))*((1+'Inputs &amp; Summary'!$D$7)^AL$29))))))</f>
        <v>0</v>
      </c>
      <c r="AM111" s="114">
        <f>$D111*IF(AM$29&gt;'Inputs &amp; Summary'!$D$5,0,IF(AM$29&gt;VLOOKUP($G111,Lists!$J$17:$K$21,2),IF($M111=Lists!$H$3,IF($K111&lt;1,(($S111/$K111)*((1+'Inputs &amp; Summary'!$D$7)^AM$29)),((INT(AM$29/$K111)-INT((AM$29-1)/$K111))*$S111*((1+'Inputs &amp; Summary'!$D$7)^AM$29))),(_xlfn.WEIBULL.DIST(AM$29,$L111,$K111,FALSE)*$S111*((1+'Inputs &amp; Summary'!$D$7)^AM$29))),IF($M111=Lists!$H$3,IF($K111&lt;1,((($R111*(1-$E111)+$Q111*(1-$F111))/$K111)*((1+'Inputs &amp; Summary'!$D$7)^AM$29)),((INT(AM$29/$K111)-INT((AM$29-1)/$K111))*($R111*(1-$E111)+$Q111*(1-$F111))*((1+'Inputs &amp; Summary'!$D$7)^AM$29))),((_xlfn.WEIBULL.DIST(AM$29,$L111,$K111,FALSE)*($R111*(1-$E111)+$Q111*(1-$F111))*((1+'Inputs &amp; Summary'!$D$7)^AM$29))))))</f>
        <v>0</v>
      </c>
      <c r="AN111" s="114">
        <f>$D111*IF(AN$29&gt;'Inputs &amp; Summary'!$D$5,0,IF(AN$29&gt;VLOOKUP($G111,Lists!$J$17:$K$21,2),IF($M111=Lists!$H$3,IF($K111&lt;1,(($S111/$K111)*((1+'Inputs &amp; Summary'!$D$7)^AN$29)),((INT(AN$29/$K111)-INT((AN$29-1)/$K111))*$S111*((1+'Inputs &amp; Summary'!$D$7)^AN$29))),(_xlfn.WEIBULL.DIST(AN$29,$L111,$K111,FALSE)*$S111*((1+'Inputs &amp; Summary'!$D$7)^AN$29))),IF($M111=Lists!$H$3,IF($K111&lt;1,((($R111*(1-$E111)+$Q111*(1-$F111))/$K111)*((1+'Inputs &amp; Summary'!$D$7)^AN$29)),((INT(AN$29/$K111)-INT((AN$29-1)/$K111))*($R111*(1-$E111)+$Q111*(1-$F111))*((1+'Inputs &amp; Summary'!$D$7)^AN$29))),((_xlfn.WEIBULL.DIST(AN$29,$L111,$K111,FALSE)*($R111*(1-$E111)+$Q111*(1-$F111))*((1+'Inputs &amp; Summary'!$D$7)^AN$29))))))</f>
        <v>0</v>
      </c>
      <c r="AO111" s="114">
        <f>$D111*IF(AO$29&gt;'Inputs &amp; Summary'!$D$5,0,IF(AO$29&gt;VLOOKUP($G111,Lists!$J$17:$K$21,2),IF($M111=Lists!$H$3,IF($K111&lt;1,(($S111/$K111)*((1+'Inputs &amp; Summary'!$D$7)^AO$29)),((INT(AO$29/$K111)-INT((AO$29-1)/$K111))*$S111*((1+'Inputs &amp; Summary'!$D$7)^AO$29))),(_xlfn.WEIBULL.DIST(AO$29,$L111,$K111,FALSE)*$S111*((1+'Inputs &amp; Summary'!$D$7)^AO$29))),IF($M111=Lists!$H$3,IF($K111&lt;1,((($R111*(1-$E111)+$Q111*(1-$F111))/$K111)*((1+'Inputs &amp; Summary'!$D$7)^AO$29)),((INT(AO$29/$K111)-INT((AO$29-1)/$K111))*($R111*(1-$E111)+$Q111*(1-$F111))*((1+'Inputs &amp; Summary'!$D$7)^AO$29))),((_xlfn.WEIBULL.DIST(AO$29,$L111,$K111,FALSE)*($R111*(1-$E111)+$Q111*(1-$F111))*((1+'Inputs &amp; Summary'!$D$7)^AO$29))))))</f>
        <v>0</v>
      </c>
      <c r="AP111" s="114">
        <f>$D111*IF(AP$29&gt;'Inputs &amp; Summary'!$D$5,0,IF(AP$29&gt;VLOOKUP($G111,Lists!$J$17:$K$21,2),IF($M111=Lists!$H$3,IF($K111&lt;1,(($S111/$K111)*((1+'Inputs &amp; Summary'!$D$7)^AP$29)),((INT(AP$29/$K111)-INT((AP$29-1)/$K111))*$S111*((1+'Inputs &amp; Summary'!$D$7)^AP$29))),(_xlfn.WEIBULL.DIST(AP$29,$L111,$K111,FALSE)*$S111*((1+'Inputs &amp; Summary'!$D$7)^AP$29))),IF($M111=Lists!$H$3,IF($K111&lt;1,((($R111*(1-$E111)+$Q111*(1-$F111))/$K111)*((1+'Inputs &amp; Summary'!$D$7)^AP$29)),((INT(AP$29/$K111)-INT((AP$29-1)/$K111))*($R111*(1-$E111)+$Q111*(1-$F111))*((1+'Inputs &amp; Summary'!$D$7)^AP$29))),((_xlfn.WEIBULL.DIST(AP$29,$L111,$K111,FALSE)*($R111*(1-$E111)+$Q111*(1-$F111))*((1+'Inputs &amp; Summary'!$D$7)^AP$29))))))</f>
        <v>0</v>
      </c>
      <c r="AQ111" s="114">
        <f>$D111*IF(AQ$29&gt;'Inputs &amp; Summary'!$D$5,0,IF(AQ$29&gt;VLOOKUP($G111,Lists!$J$17:$K$21,2),IF($M111=Lists!$H$3,IF($K111&lt;1,(($S111/$K111)*((1+'Inputs &amp; Summary'!$D$7)^AQ$29)),((INT(AQ$29/$K111)-INT((AQ$29-1)/$K111))*$S111*((1+'Inputs &amp; Summary'!$D$7)^AQ$29))),(_xlfn.WEIBULL.DIST(AQ$29,$L111,$K111,FALSE)*$S111*((1+'Inputs &amp; Summary'!$D$7)^AQ$29))),IF($M111=Lists!$H$3,IF($K111&lt;1,((($R111*(1-$E111)+$Q111*(1-$F111))/$K111)*((1+'Inputs &amp; Summary'!$D$7)^AQ$29)),((INT(AQ$29/$K111)-INT((AQ$29-1)/$K111))*($R111*(1-$E111)+$Q111*(1-$F111))*((1+'Inputs &amp; Summary'!$D$7)^AQ$29))),((_xlfn.WEIBULL.DIST(AQ$29,$L111,$K111,FALSE)*($R111*(1-$E111)+$Q111*(1-$F111))*((1+'Inputs &amp; Summary'!$D$7)^AQ$29))))))</f>
        <v>0</v>
      </c>
      <c r="AR111" s="114">
        <f>$D111*IF(AR$29&gt;'Inputs &amp; Summary'!$D$5,0,IF(AR$29&gt;VLOOKUP($G111,Lists!$J$17:$K$21,2),IF($M111=Lists!$H$3,IF($K111&lt;1,(($S111/$K111)*((1+'Inputs &amp; Summary'!$D$7)^AR$29)),((INT(AR$29/$K111)-INT((AR$29-1)/$K111))*$S111*((1+'Inputs &amp; Summary'!$D$7)^AR$29))),(_xlfn.WEIBULL.DIST(AR$29,$L111,$K111,FALSE)*$S111*((1+'Inputs &amp; Summary'!$D$7)^AR$29))),IF($M111=Lists!$H$3,IF($K111&lt;1,((($R111*(1-$E111)+$Q111*(1-$F111))/$K111)*((1+'Inputs &amp; Summary'!$D$7)^AR$29)),((INT(AR$29/$K111)-INT((AR$29-1)/$K111))*($R111*(1-$E111)+$Q111*(1-$F111))*((1+'Inputs &amp; Summary'!$D$7)^AR$29))),((_xlfn.WEIBULL.DIST(AR$29,$L111,$K111,FALSE)*($R111*(1-$E111)+$Q111*(1-$F111))*((1+'Inputs &amp; Summary'!$D$7)^AR$29))))))</f>
        <v>0</v>
      </c>
      <c r="AS111" s="114">
        <f>$D111*IF(AS$29&gt;'Inputs &amp; Summary'!$D$5,0,IF(AS$29&gt;VLOOKUP($G111,Lists!$J$17:$K$21,2),IF($M111=Lists!$H$3,IF($K111&lt;1,(($S111/$K111)*((1+'Inputs &amp; Summary'!$D$7)^AS$29)),((INT(AS$29/$K111)-INT((AS$29-1)/$K111))*$S111*((1+'Inputs &amp; Summary'!$D$7)^AS$29))),(_xlfn.WEIBULL.DIST(AS$29,$L111,$K111,FALSE)*$S111*((1+'Inputs &amp; Summary'!$D$7)^AS$29))),IF($M111=Lists!$H$3,IF($K111&lt;1,((($R111*(1-$E111)+$Q111*(1-$F111))/$K111)*((1+'Inputs &amp; Summary'!$D$7)^AS$29)),((INT(AS$29/$K111)-INT((AS$29-1)/$K111))*($R111*(1-$E111)+$Q111*(1-$F111))*((1+'Inputs &amp; Summary'!$D$7)^AS$29))),((_xlfn.WEIBULL.DIST(AS$29,$L111,$K111,FALSE)*($R111*(1-$E111)+$Q111*(1-$F111))*((1+'Inputs &amp; Summary'!$D$7)^AS$29))))))</f>
        <v>0</v>
      </c>
      <c r="AT111" s="114">
        <f>$D111*IF(AT$29&gt;'Inputs &amp; Summary'!$D$5,0,IF(AT$29&gt;VLOOKUP($G111,Lists!$J$17:$K$21,2),IF($M111=Lists!$H$3,IF($K111&lt;1,(($S111/$K111)*((1+'Inputs &amp; Summary'!$D$7)^AT$29)),((INT(AT$29/$K111)-INT((AT$29-1)/$K111))*$S111*((1+'Inputs &amp; Summary'!$D$7)^AT$29))),(_xlfn.WEIBULL.DIST(AT$29,$L111,$K111,FALSE)*$S111*((1+'Inputs &amp; Summary'!$D$7)^AT$29))),IF($M111=Lists!$H$3,IF($K111&lt;1,((($R111*(1-$E111)+$Q111*(1-$F111))/$K111)*((1+'Inputs &amp; Summary'!$D$7)^AT$29)),((INT(AT$29/$K111)-INT((AT$29-1)/$K111))*($R111*(1-$E111)+$Q111*(1-$F111))*((1+'Inputs &amp; Summary'!$D$7)^AT$29))),((_xlfn.WEIBULL.DIST(AT$29,$L111,$K111,FALSE)*($R111*(1-$E111)+$Q111*(1-$F111))*((1+'Inputs &amp; Summary'!$D$7)^AT$29))))))</f>
        <v>0</v>
      </c>
      <c r="AU111" s="114">
        <f>$D111*IF(AU$29&gt;'Inputs &amp; Summary'!$D$5,0,IF(AU$29&gt;VLOOKUP($G111,Lists!$J$17:$K$21,2),IF($M111=Lists!$H$3,IF($K111&lt;1,(($S111/$K111)*((1+'Inputs &amp; Summary'!$D$7)^AU$29)),((INT(AU$29/$K111)-INT((AU$29-1)/$K111))*$S111*((1+'Inputs &amp; Summary'!$D$7)^AU$29))),(_xlfn.WEIBULL.DIST(AU$29,$L111,$K111,FALSE)*$S111*((1+'Inputs &amp; Summary'!$D$7)^AU$29))),IF($M111=Lists!$H$3,IF($K111&lt;1,((($R111*(1-$E111)+$Q111*(1-$F111))/$K111)*((1+'Inputs &amp; Summary'!$D$7)^AU$29)),((INT(AU$29/$K111)-INT((AU$29-1)/$K111))*($R111*(1-$E111)+$Q111*(1-$F111))*((1+'Inputs &amp; Summary'!$D$7)^AU$29))),((_xlfn.WEIBULL.DIST(AU$29,$L111,$K111,FALSE)*($R111*(1-$E111)+$Q111*(1-$F111))*((1+'Inputs &amp; Summary'!$D$7)^AU$29))))))</f>
        <v>0</v>
      </c>
      <c r="AV111" s="114">
        <f>$D111*IF(AV$29&gt;'Inputs &amp; Summary'!$D$5,0,IF(AV$29&gt;VLOOKUP($G111,Lists!$J$17:$K$21,2),IF($M111=Lists!$H$3,IF($K111&lt;1,(($S111/$K111)*((1+'Inputs &amp; Summary'!$D$7)^AV$29)),((INT(AV$29/$K111)-INT((AV$29-1)/$K111))*$S111*((1+'Inputs &amp; Summary'!$D$7)^AV$29))),(_xlfn.WEIBULL.DIST(AV$29,$L111,$K111,FALSE)*$S111*((1+'Inputs &amp; Summary'!$D$7)^AV$29))),IF($M111=Lists!$H$3,IF($K111&lt;1,((($R111*(1-$E111)+$Q111*(1-$F111))/$K111)*((1+'Inputs &amp; Summary'!$D$7)^AV$29)),((INT(AV$29/$K111)-INT((AV$29-1)/$K111))*($R111*(1-$E111)+$Q111*(1-$F111))*((1+'Inputs &amp; Summary'!$D$7)^AV$29))),((_xlfn.WEIBULL.DIST(AV$29,$L111,$K111,FALSE)*($R111*(1-$E111)+$Q111*(1-$F111))*((1+'Inputs &amp; Summary'!$D$7)^AV$29))))))</f>
        <v>0</v>
      </c>
      <c r="AW111" s="114">
        <f>$D111*IF(AW$29&gt;'Inputs &amp; Summary'!$D$5,0,IF(AW$29&gt;VLOOKUP($G111,Lists!$J$17:$K$21,2),IF($M111=Lists!$H$3,IF($K111&lt;1,(($S111/$K111)*((1+'Inputs &amp; Summary'!$D$7)^AW$29)),((INT(AW$29/$K111)-INT((AW$29-1)/$K111))*$S111*((1+'Inputs &amp; Summary'!$D$7)^AW$29))),(_xlfn.WEIBULL.DIST(AW$29,$L111,$K111,FALSE)*$S111*((1+'Inputs &amp; Summary'!$D$7)^AW$29))),IF($M111=Lists!$H$3,IF($K111&lt;1,((($R111*(1-$E111)+$Q111*(1-$F111))/$K111)*((1+'Inputs &amp; Summary'!$D$7)^AW$29)),((INT(AW$29/$K111)-INT((AW$29-1)/$K111))*($R111*(1-$E111)+$Q111*(1-$F111))*((1+'Inputs &amp; Summary'!$D$7)^AW$29))),((_xlfn.WEIBULL.DIST(AW$29,$L111,$K111,FALSE)*($R111*(1-$E111)+$Q111*(1-$F111))*((1+'Inputs &amp; Summary'!$D$7)^AW$29))))))</f>
        <v>0</v>
      </c>
      <c r="AX111" s="114">
        <f>$D111*IF(AX$29&gt;'Inputs &amp; Summary'!$D$5,0,IF(AX$29&gt;VLOOKUP($G111,Lists!$J$17:$K$21,2),IF($M111=Lists!$H$3,IF($K111&lt;1,(($S111/$K111)*((1+'Inputs &amp; Summary'!$D$7)^AX$29)),((INT(AX$29/$K111)-INT((AX$29-1)/$K111))*$S111*((1+'Inputs &amp; Summary'!$D$7)^AX$29))),(_xlfn.WEIBULL.DIST(AX$29,$L111,$K111,FALSE)*$S111*((1+'Inputs &amp; Summary'!$D$7)^AX$29))),IF($M111=Lists!$H$3,IF($K111&lt;1,((($R111*(1-$E111)+$Q111*(1-$F111))/$K111)*((1+'Inputs &amp; Summary'!$D$7)^AX$29)),((INT(AX$29/$K111)-INT((AX$29-1)/$K111))*($R111*(1-$E111)+$Q111*(1-$F111))*((1+'Inputs &amp; Summary'!$D$7)^AX$29))),((_xlfn.WEIBULL.DIST(AX$29,$L111,$K111,FALSE)*($R111*(1-$E111)+$Q111*(1-$F111))*((1+'Inputs &amp; Summary'!$D$7)^AX$29))))))</f>
        <v>0</v>
      </c>
      <c r="AY111" s="114">
        <f>$D111*IF(AY$29&gt;'Inputs &amp; Summary'!$D$5,0,IF(AY$29&gt;VLOOKUP($G111,Lists!$J$17:$K$21,2),IF($M111=Lists!$H$3,IF($K111&lt;1,(($S111/$K111)*((1+'Inputs &amp; Summary'!$D$7)^AY$29)),((INT(AY$29/$K111)-INT((AY$29-1)/$K111))*$S111*((1+'Inputs &amp; Summary'!$D$7)^AY$29))),(_xlfn.WEIBULL.DIST(AY$29,$L111,$K111,FALSE)*$S111*((1+'Inputs &amp; Summary'!$D$7)^AY$29))),IF($M111=Lists!$H$3,IF($K111&lt;1,((($R111*(1-$E111)+$Q111*(1-$F111))/$K111)*((1+'Inputs &amp; Summary'!$D$7)^AY$29)),((INT(AY$29/$K111)-INT((AY$29-1)/$K111))*($R111*(1-$E111)+$Q111*(1-$F111))*((1+'Inputs &amp; Summary'!$D$7)^AY$29))),((_xlfn.WEIBULL.DIST(AY$29,$L111,$K111,FALSE)*($R111*(1-$E111)+$Q111*(1-$F111))*((1+'Inputs &amp; Summary'!$D$7)^AY$29))))))</f>
        <v>0</v>
      </c>
      <c r="AZ111" s="114">
        <f>$D111*IF(AZ$29&gt;'Inputs &amp; Summary'!$D$5,0,IF(AZ$29&gt;VLOOKUP($G111,Lists!$J$17:$K$21,2),IF($M111=Lists!$H$3,IF($K111&lt;1,(($S111/$K111)*((1+'Inputs &amp; Summary'!$D$7)^AZ$29)),((INT(AZ$29/$K111)-INT((AZ$29-1)/$K111))*$S111*((1+'Inputs &amp; Summary'!$D$7)^AZ$29))),(_xlfn.WEIBULL.DIST(AZ$29,$L111,$K111,FALSE)*$S111*((1+'Inputs &amp; Summary'!$D$7)^AZ$29))),IF($M111=Lists!$H$3,IF($K111&lt;1,((($R111*(1-$E111)+$Q111*(1-$F111))/$K111)*((1+'Inputs &amp; Summary'!$D$7)^AZ$29)),((INT(AZ$29/$K111)-INT((AZ$29-1)/$K111))*($R111*(1-$E111)+$Q111*(1-$F111))*((1+'Inputs &amp; Summary'!$D$7)^AZ$29))),((_xlfn.WEIBULL.DIST(AZ$29,$L111,$K111,FALSE)*($R111*(1-$E111)+$Q111*(1-$F111))*((1+'Inputs &amp; Summary'!$D$7)^AZ$29))))))</f>
        <v>0</v>
      </c>
      <c r="BA111" s="114">
        <f>$D111*IF(BA$29&gt;'Inputs &amp; Summary'!$D$5,0,IF(BA$29&gt;VLOOKUP($G111,Lists!$J$17:$K$21,2),IF($M111=Lists!$H$3,IF($K111&lt;1,(($S111/$K111)*((1+'Inputs &amp; Summary'!$D$7)^BA$29)),((INT(BA$29/$K111)-INT((BA$29-1)/$K111))*$S111*((1+'Inputs &amp; Summary'!$D$7)^BA$29))),(_xlfn.WEIBULL.DIST(BA$29,$L111,$K111,FALSE)*$S111*((1+'Inputs &amp; Summary'!$D$7)^BA$29))),IF($M111=Lists!$H$3,IF($K111&lt;1,((($R111*(1-$E111)+$Q111*(1-$F111))/$K111)*((1+'Inputs &amp; Summary'!$D$7)^BA$29)),((INT(BA$29/$K111)-INT((BA$29-1)/$K111))*($R111*(1-$E111)+$Q111*(1-$F111))*((1+'Inputs &amp; Summary'!$D$7)^BA$29))),((_xlfn.WEIBULL.DIST(BA$29,$L111,$K111,FALSE)*($R111*(1-$E111)+$Q111*(1-$F111))*((1+'Inputs &amp; Summary'!$D$7)^BA$29))))))</f>
        <v>0</v>
      </c>
      <c r="BB111" s="114">
        <f>$D111*IF(BB$29&gt;'Inputs &amp; Summary'!$D$5,0,IF(BB$29&gt;VLOOKUP($G111,Lists!$J$17:$K$21,2),IF($M111=Lists!$H$3,IF($K111&lt;1,(($S111/$K111)*((1+'Inputs &amp; Summary'!$D$7)^BB$29)),((INT(BB$29/$K111)-INT((BB$29-1)/$K111))*$S111*((1+'Inputs &amp; Summary'!$D$7)^BB$29))),(_xlfn.WEIBULL.DIST(BB$29,$L111,$K111,FALSE)*$S111*((1+'Inputs &amp; Summary'!$D$7)^BB$29))),IF($M111=Lists!$H$3,IF($K111&lt;1,((($R111*(1-$E111)+$Q111*(1-$F111))/$K111)*((1+'Inputs &amp; Summary'!$D$7)^BB$29)),((INT(BB$29/$K111)-INT((BB$29-1)/$K111))*($R111*(1-$E111)+$Q111*(1-$F111))*((1+'Inputs &amp; Summary'!$D$7)^BB$29))),((_xlfn.WEIBULL.DIST(BB$29,$L111,$K111,FALSE)*($R111*(1-$E111)+$Q111*(1-$F111))*((1+'Inputs &amp; Summary'!$D$7)^BB$29))))))</f>
        <v>0</v>
      </c>
      <c r="BC111" s="114">
        <f>$D111*IF(BC$29&gt;'Inputs &amp; Summary'!$D$5,0,IF(BC$29&gt;VLOOKUP($G111,Lists!$J$17:$K$21,2),IF($M111=Lists!$H$3,IF($K111&lt;1,(($S111/$K111)*((1+'Inputs &amp; Summary'!$D$7)^BC$29)),((INT(BC$29/$K111)-INT((BC$29-1)/$K111))*$S111*((1+'Inputs &amp; Summary'!$D$7)^BC$29))),(_xlfn.WEIBULL.DIST(BC$29,$L111,$K111,FALSE)*$S111*((1+'Inputs &amp; Summary'!$D$7)^BC$29))),IF($M111=Lists!$H$3,IF($K111&lt;1,((($R111*(1-$E111)+$Q111*(1-$F111))/$K111)*((1+'Inputs &amp; Summary'!$D$7)^BC$29)),((INT(BC$29/$K111)-INT((BC$29-1)/$K111))*($R111*(1-$E111)+$Q111*(1-$F111))*((1+'Inputs &amp; Summary'!$D$7)^BC$29))),((_xlfn.WEIBULL.DIST(BC$29,$L111,$K111,FALSE)*($R111*(1-$E111)+$Q111*(1-$F111))*((1+'Inputs &amp; Summary'!$D$7)^BC$29))))))</f>
        <v>0</v>
      </c>
      <c r="BD111" s="114">
        <f>$D111*IF(BD$29&gt;'Inputs &amp; Summary'!$D$5,0,IF(BD$29&gt;VLOOKUP($G111,Lists!$J$17:$K$21,2),IF($M111=Lists!$H$3,IF($K111&lt;1,(($S111/$K111)*((1+'Inputs &amp; Summary'!$D$7)^BD$29)),((INT(BD$29/$K111)-INT((BD$29-1)/$K111))*$S111*((1+'Inputs &amp; Summary'!$D$7)^BD$29))),(_xlfn.WEIBULL.DIST(BD$29,$L111,$K111,FALSE)*$S111*((1+'Inputs &amp; Summary'!$D$7)^BD$29))),IF($M111=Lists!$H$3,IF($K111&lt;1,((($R111*(1-$E111)+$Q111*(1-$F111))/$K111)*((1+'Inputs &amp; Summary'!$D$7)^BD$29)),((INT(BD$29/$K111)-INT((BD$29-1)/$K111))*($R111*(1-$E111)+$Q111*(1-$F111))*((1+'Inputs &amp; Summary'!$D$7)^BD$29))),((_xlfn.WEIBULL.DIST(BD$29,$L111,$K111,FALSE)*($R111*(1-$E111)+$Q111*(1-$F111))*((1+'Inputs &amp; Summary'!$D$7)^BD$29))))))</f>
        <v>0</v>
      </c>
      <c r="BE111" s="114">
        <f>$D111*IF(BE$29&gt;'Inputs &amp; Summary'!$D$5,0,IF(BE$29&gt;VLOOKUP($G111,Lists!$J$17:$K$21,2),IF($M111=Lists!$H$3,IF($K111&lt;1,(($S111/$K111)*((1+'Inputs &amp; Summary'!$D$7)^BE$29)),((INT(BE$29/$K111)-INT((BE$29-1)/$K111))*$S111*((1+'Inputs &amp; Summary'!$D$7)^BE$29))),(_xlfn.WEIBULL.DIST(BE$29,$L111,$K111,FALSE)*$S111*((1+'Inputs &amp; Summary'!$D$7)^BE$29))),IF($M111=Lists!$H$3,IF($K111&lt;1,((($R111*(1-$E111)+$Q111*(1-$F111))/$K111)*((1+'Inputs &amp; Summary'!$D$7)^BE$29)),((INT(BE$29/$K111)-INT((BE$29-1)/$K111))*($R111*(1-$E111)+$Q111*(1-$F111))*((1+'Inputs &amp; Summary'!$D$7)^BE$29))),((_xlfn.WEIBULL.DIST(BE$29,$L111,$K111,FALSE)*($R111*(1-$E111)+$Q111*(1-$F111))*((1+'Inputs &amp; Summary'!$D$7)^BE$29))))))</f>
        <v>0</v>
      </c>
      <c r="BF111" s="114">
        <f>$D111*IF(BF$29&gt;'Inputs &amp; Summary'!$D$5,0,IF(BF$29&gt;VLOOKUP($G111,Lists!$J$17:$K$21,2),IF($M111=Lists!$H$3,IF($K111&lt;1,(($S111/$K111)*((1+'Inputs &amp; Summary'!$D$7)^BF$29)),((INT(BF$29/$K111)-INT((BF$29-1)/$K111))*$S111*((1+'Inputs &amp; Summary'!$D$7)^BF$29))),(_xlfn.WEIBULL.DIST(BF$29,$L111,$K111,FALSE)*$S111*((1+'Inputs &amp; Summary'!$D$7)^BF$29))),IF($M111=Lists!$H$3,IF($K111&lt;1,((($R111*(1-$E111)+$Q111*(1-$F111))/$K111)*((1+'Inputs &amp; Summary'!$D$7)^BF$29)),((INT(BF$29/$K111)-INT((BF$29-1)/$K111))*($R111*(1-$E111)+$Q111*(1-$F111))*((1+'Inputs &amp; Summary'!$D$7)^BF$29))),((_xlfn.WEIBULL.DIST(BF$29,$L111,$K111,FALSE)*($R111*(1-$E111)+$Q111*(1-$F111))*((1+'Inputs &amp; Summary'!$D$7)^BF$29))))))</f>
        <v>0</v>
      </c>
      <c r="BG111" s="114">
        <f>$D111*IF(BG$29&gt;'Inputs &amp; Summary'!$D$5,0,IF(BG$29&gt;VLOOKUP($G111,Lists!$J$17:$K$21,2),IF($M111=Lists!$H$3,IF($K111&lt;1,(($S111/$K111)*((1+'Inputs &amp; Summary'!$D$7)^BG$29)),((INT(BG$29/$K111)-INT((BG$29-1)/$K111))*$S111*((1+'Inputs &amp; Summary'!$D$7)^BG$29))),(_xlfn.WEIBULL.DIST(BG$29,$L111,$K111,FALSE)*$S111*((1+'Inputs &amp; Summary'!$D$7)^BG$29))),IF($M111=Lists!$H$3,IF($K111&lt;1,((($R111*(1-$E111)+$Q111*(1-$F111))/$K111)*((1+'Inputs &amp; Summary'!$D$7)^BG$29)),((INT(BG$29/$K111)-INT((BG$29-1)/$K111))*($R111*(1-$E111)+$Q111*(1-$F111))*((1+'Inputs &amp; Summary'!$D$7)^BG$29))),((_xlfn.WEIBULL.DIST(BG$29,$L111,$K111,FALSE)*($R111*(1-$E111)+$Q111*(1-$F111))*((1+'Inputs &amp; Summary'!$D$7)^BG$29))))))</f>
        <v>0</v>
      </c>
      <c r="BH111" s="114">
        <f>$D111*IF(BH$29&gt;'Inputs &amp; Summary'!$D$5,0,IF(BH$29&gt;VLOOKUP($G111,Lists!$J$17:$K$21,2),IF($M111=Lists!$H$3,IF($K111&lt;1,(($S111/$K111)*((1+'Inputs &amp; Summary'!$D$7)^BH$29)),((INT(BH$29/$K111)-INT((BH$29-1)/$K111))*$S111*((1+'Inputs &amp; Summary'!$D$7)^BH$29))),(_xlfn.WEIBULL.DIST(BH$29,$L111,$K111,FALSE)*$S111*((1+'Inputs &amp; Summary'!$D$7)^BH$29))),IF($M111=Lists!$H$3,IF($K111&lt;1,((($R111*(1-$E111)+$Q111*(1-$F111))/$K111)*((1+'Inputs &amp; Summary'!$D$7)^BH$29)),((INT(BH$29/$K111)-INT((BH$29-1)/$K111))*($R111*(1-$E111)+$Q111*(1-$F111))*((1+'Inputs &amp; Summary'!$D$7)^BH$29))),((_xlfn.WEIBULL.DIST(BH$29,$L111,$K111,FALSE)*($R111*(1-$E111)+$Q111*(1-$F111))*((1+'Inputs &amp; Summary'!$D$7)^BH$29))))))</f>
        <v>0</v>
      </c>
      <c r="BI111" s="114">
        <f>$D111*IF(BI$29&gt;'Inputs &amp; Summary'!$D$5,0,IF(BI$29&gt;VLOOKUP($G111,Lists!$J$17:$K$21,2),IF($M111=Lists!$H$3,IF($K111&lt;1,(($S111/$K111)*((1+'Inputs &amp; Summary'!$D$7)^BI$29)),((INT(BI$29/$K111)-INT((BI$29-1)/$K111))*$S111*((1+'Inputs &amp; Summary'!$D$7)^BI$29))),(_xlfn.WEIBULL.DIST(BI$29,$L111,$K111,FALSE)*$S111*((1+'Inputs &amp; Summary'!$D$7)^BI$29))),IF($M111=Lists!$H$3,IF($K111&lt;1,((($R111*(1-$E111)+$Q111*(1-$F111))/$K111)*((1+'Inputs &amp; Summary'!$D$7)^BI$29)),((INT(BI$29/$K111)-INT((BI$29-1)/$K111))*($R111*(1-$E111)+$Q111*(1-$F111))*((1+'Inputs &amp; Summary'!$D$7)^BI$29))),((_xlfn.WEIBULL.DIST(BI$29,$L111,$K111,FALSE)*($R111*(1-$E111)+$Q111*(1-$F111))*((1+'Inputs &amp; Summary'!$D$7)^BI$29))))))</f>
        <v>0</v>
      </c>
      <c r="BJ111" s="114">
        <f>$D111*IF(BJ$29&gt;'Inputs &amp; Summary'!$D$5,0,IF(BJ$29&gt;VLOOKUP($G111,Lists!$J$17:$K$21,2),IF($M111=Lists!$H$3,IF($K111&lt;1,(($S111/$K111)*((1+'Inputs &amp; Summary'!$D$7)^BJ$29)),((INT(BJ$29/$K111)-INT((BJ$29-1)/$K111))*$S111*((1+'Inputs &amp; Summary'!$D$7)^BJ$29))),(_xlfn.WEIBULL.DIST(BJ$29,$L111,$K111,FALSE)*$S111*((1+'Inputs &amp; Summary'!$D$7)^BJ$29))),IF($M111=Lists!$H$3,IF($K111&lt;1,((($R111*(1-$E111)+$Q111*(1-$F111))/$K111)*((1+'Inputs &amp; Summary'!$D$7)^BJ$29)),((INT(BJ$29/$K111)-INT((BJ$29-1)/$K111))*($R111*(1-$E111)+$Q111*(1-$F111))*((1+'Inputs &amp; Summary'!$D$7)^BJ$29))),((_xlfn.WEIBULL.DIST(BJ$29,$L111,$K111,FALSE)*($R111*(1-$E111)+$Q111*(1-$F111))*((1+'Inputs &amp; Summary'!$D$7)^BJ$29))))))</f>
        <v>0</v>
      </c>
      <c r="BK111" s="114">
        <f>$D111*IF(BK$29&gt;'Inputs &amp; Summary'!$D$5,0,IF(BK$29&gt;VLOOKUP($G111,Lists!$J$17:$K$21,2),IF($M111=Lists!$H$3,IF($K111&lt;1,(($S111/$K111)*((1+'Inputs &amp; Summary'!$D$7)^BK$29)),((INT(BK$29/$K111)-INT((BK$29-1)/$K111))*$S111*((1+'Inputs &amp; Summary'!$D$7)^BK$29))),(_xlfn.WEIBULL.DIST(BK$29,$L111,$K111,FALSE)*$S111*((1+'Inputs &amp; Summary'!$D$7)^BK$29))),IF($M111=Lists!$H$3,IF($K111&lt;1,((($R111*(1-$E111)+$Q111*(1-$F111))/$K111)*((1+'Inputs &amp; Summary'!$D$7)^BK$29)),((INT(BK$29/$K111)-INT((BK$29-1)/$K111))*($R111*(1-$E111)+$Q111*(1-$F111))*((1+'Inputs &amp; Summary'!$D$7)^BK$29))),((_xlfn.WEIBULL.DIST(BK$29,$L111,$K111,FALSE)*($R111*(1-$E111)+$Q111*(1-$F111))*((1+'Inputs &amp; Summary'!$D$7)^BK$29))))))</f>
        <v>0</v>
      </c>
      <c r="BL111" s="114">
        <f>$D111*IF(BL$29&gt;'Inputs &amp; Summary'!$D$5,0,IF(BL$29&gt;VLOOKUP($G111,Lists!$J$17:$K$21,2),IF($M111=Lists!$H$3,IF($K111&lt;1,(($S111/$K111)*((1+'Inputs &amp; Summary'!$D$7)^BL$29)),((INT(BL$29/$K111)-INT((BL$29-1)/$K111))*$S111*((1+'Inputs &amp; Summary'!$D$7)^BL$29))),(_xlfn.WEIBULL.DIST(BL$29,$L111,$K111,FALSE)*$S111*((1+'Inputs &amp; Summary'!$D$7)^BL$29))),IF($M111=Lists!$H$3,IF($K111&lt;1,((($R111*(1-$E111)+$Q111*(1-$F111))/$K111)*((1+'Inputs &amp; Summary'!$D$7)^BL$29)),((INT(BL$29/$K111)-INT((BL$29-1)/$K111))*($R111*(1-$E111)+$Q111*(1-$F111))*((1+'Inputs &amp; Summary'!$D$7)^BL$29))),((_xlfn.WEIBULL.DIST(BL$29,$L111,$K111,FALSE)*($R111*(1-$E111)+$Q111*(1-$F111))*((1+'Inputs &amp; Summary'!$D$7)^BL$29))))))</f>
        <v>0</v>
      </c>
    </row>
    <row r="112" spans="1:64" s="1" customFormat="1" x14ac:dyDescent="0.3">
      <c r="A112" s="79" t="s">
        <v>198</v>
      </c>
      <c r="B112" s="33" t="s">
        <v>152</v>
      </c>
      <c r="C112" s="33" t="s">
        <v>147</v>
      </c>
      <c r="D112" s="68">
        <v>0</v>
      </c>
      <c r="E112" s="68">
        <v>1</v>
      </c>
      <c r="F112" s="68">
        <v>1</v>
      </c>
      <c r="G112" s="213" t="s">
        <v>433</v>
      </c>
      <c r="H112" s="34" t="s">
        <v>290</v>
      </c>
      <c r="I112" s="34" t="s">
        <v>92</v>
      </c>
      <c r="J112" s="33">
        <f>VLOOKUP(I112,'Labor Rates'!$A$1:$B$16,2)</f>
        <v>16.451923076923077</v>
      </c>
      <c r="K112" s="35">
        <v>30</v>
      </c>
      <c r="L112" s="35">
        <v>4</v>
      </c>
      <c r="M112" s="36" t="s">
        <v>249</v>
      </c>
      <c r="N112" s="84">
        <f>'Inputs &amp; Summary'!$D$39</f>
        <v>2.3152786885245904</v>
      </c>
      <c r="O112" s="35">
        <v>24</v>
      </c>
      <c r="P112" s="5">
        <v>75000</v>
      </c>
      <c r="Q112" s="73">
        <f t="shared" si="16"/>
        <v>914.17888524590171</v>
      </c>
      <c r="R112" s="73">
        <f t="shared" si="17"/>
        <v>173645.90163934429</v>
      </c>
      <c r="S112" s="74">
        <f t="shared" si="18"/>
        <v>0</v>
      </c>
      <c r="T112" s="88"/>
      <c r="U112" s="80"/>
      <c r="V112" s="87">
        <f t="shared" si="19"/>
        <v>0</v>
      </c>
      <c r="W112" s="87">
        <f>NPV('Inputs &amp; Summary'!$D$6,Y112:BL112)</f>
        <v>0</v>
      </c>
      <c r="X112" s="90">
        <f t="shared" si="20"/>
        <v>0</v>
      </c>
      <c r="Y112" s="114">
        <f>$D112*IF(Y$29&gt;'Inputs &amp; Summary'!$D$5,0,IF(Y$29&gt;VLOOKUP($G112,Lists!$J$17:$K$21,2),IF($M112=Lists!$H$3,IF($K112&lt;1,(($S112/$K112)*((1+'Inputs &amp; Summary'!$D$7)^Y$29)),((INT(Y$29/$K112)-INT((Y$29-1)/$K112))*$S112*((1+'Inputs &amp; Summary'!$D$7)^Y$29))),(_xlfn.WEIBULL.DIST(Y$29,$L112,$K112,FALSE)*$S112*((1+'Inputs &amp; Summary'!$D$7)^Y$29))),IF($M112=Lists!$H$3,IF($K112&lt;1,((($R112*(1-$E112)+$Q112*(1-$F112))/$K112)*((1+'Inputs &amp; Summary'!$D$7)^Y$29)),((INT(Y$29/$K112)-INT((Y$29-1)/$K112))*($R112*(1-$E112)+$Q112*(1-$F112))*((1+'Inputs &amp; Summary'!$D$7)^Y$29))),((_xlfn.WEIBULL.DIST(Y$29,$L112,$K112,FALSE)*($R112*(1-$E112)+$Q112*(1-$F112))*((1+'Inputs &amp; Summary'!$D$7)^Y$29))))))</f>
        <v>0</v>
      </c>
      <c r="Z112" s="114">
        <f>$D112*IF(Z$29&gt;'Inputs &amp; Summary'!$D$5,0,IF(Z$29&gt;VLOOKUP($G112,Lists!$J$17:$K$21,2),IF($M112=Lists!$H$3,IF($K112&lt;1,(($S112/$K112)*((1+'Inputs &amp; Summary'!$D$7)^Z$29)),((INT(Z$29/$K112)-INT((Z$29-1)/$K112))*$S112*((1+'Inputs &amp; Summary'!$D$7)^Z$29))),(_xlfn.WEIBULL.DIST(Z$29,$L112,$K112,FALSE)*$S112*((1+'Inputs &amp; Summary'!$D$7)^Z$29))),IF($M112=Lists!$H$3,IF($K112&lt;1,((($R112*(1-$E112)+$Q112*(1-$F112))/$K112)*((1+'Inputs &amp; Summary'!$D$7)^Z$29)),((INT(Z$29/$K112)-INT((Z$29-1)/$K112))*($R112*(1-$E112)+$Q112*(1-$F112))*((1+'Inputs &amp; Summary'!$D$7)^Z$29))),((_xlfn.WEIBULL.DIST(Z$29,$L112,$K112,FALSE)*($R112*(1-$E112)+$Q112*(1-$F112))*((1+'Inputs &amp; Summary'!$D$7)^Z$29))))))</f>
        <v>0</v>
      </c>
      <c r="AA112" s="114">
        <f>$D112*IF(AA$29&gt;'Inputs &amp; Summary'!$D$5,0,IF(AA$29&gt;VLOOKUP($G112,Lists!$J$17:$K$21,2),IF($M112=Lists!$H$3,IF($K112&lt;1,(($S112/$K112)*((1+'Inputs &amp; Summary'!$D$7)^AA$29)),((INT(AA$29/$K112)-INT((AA$29-1)/$K112))*$S112*((1+'Inputs &amp; Summary'!$D$7)^AA$29))),(_xlfn.WEIBULL.DIST(AA$29,$L112,$K112,FALSE)*$S112*((1+'Inputs &amp; Summary'!$D$7)^AA$29))),IF($M112=Lists!$H$3,IF($K112&lt;1,((($R112*(1-$E112)+$Q112*(1-$F112))/$K112)*((1+'Inputs &amp; Summary'!$D$7)^AA$29)),((INT(AA$29/$K112)-INT((AA$29-1)/$K112))*($R112*(1-$E112)+$Q112*(1-$F112))*((1+'Inputs &amp; Summary'!$D$7)^AA$29))),((_xlfn.WEIBULL.DIST(AA$29,$L112,$K112,FALSE)*($R112*(1-$E112)+$Q112*(1-$F112))*((1+'Inputs &amp; Summary'!$D$7)^AA$29))))))</f>
        <v>0</v>
      </c>
      <c r="AB112" s="114">
        <f>$D112*IF(AB$29&gt;'Inputs &amp; Summary'!$D$5,0,IF(AB$29&gt;VLOOKUP($G112,Lists!$J$17:$K$21,2),IF($M112=Lists!$H$3,IF($K112&lt;1,(($S112/$K112)*((1+'Inputs &amp; Summary'!$D$7)^AB$29)),((INT(AB$29/$K112)-INT((AB$29-1)/$K112))*$S112*((1+'Inputs &amp; Summary'!$D$7)^AB$29))),(_xlfn.WEIBULL.DIST(AB$29,$L112,$K112,FALSE)*$S112*((1+'Inputs &amp; Summary'!$D$7)^AB$29))),IF($M112=Lists!$H$3,IF($K112&lt;1,((($R112*(1-$E112)+$Q112*(1-$F112))/$K112)*((1+'Inputs &amp; Summary'!$D$7)^AB$29)),((INT(AB$29/$K112)-INT((AB$29-1)/$K112))*($R112*(1-$E112)+$Q112*(1-$F112))*((1+'Inputs &amp; Summary'!$D$7)^AB$29))),((_xlfn.WEIBULL.DIST(AB$29,$L112,$K112,FALSE)*($R112*(1-$E112)+$Q112*(1-$F112))*((1+'Inputs &amp; Summary'!$D$7)^AB$29))))))</f>
        <v>0</v>
      </c>
      <c r="AC112" s="114">
        <f>$D112*IF(AC$29&gt;'Inputs &amp; Summary'!$D$5,0,IF(AC$29&gt;VLOOKUP($G112,Lists!$J$17:$K$21,2),IF($M112=Lists!$H$3,IF($K112&lt;1,(($S112/$K112)*((1+'Inputs &amp; Summary'!$D$7)^AC$29)),((INT(AC$29/$K112)-INT((AC$29-1)/$K112))*$S112*((1+'Inputs &amp; Summary'!$D$7)^AC$29))),(_xlfn.WEIBULL.DIST(AC$29,$L112,$K112,FALSE)*$S112*((1+'Inputs &amp; Summary'!$D$7)^AC$29))),IF($M112=Lists!$H$3,IF($K112&lt;1,((($R112*(1-$E112)+$Q112*(1-$F112))/$K112)*((1+'Inputs &amp; Summary'!$D$7)^AC$29)),((INT(AC$29/$K112)-INT((AC$29-1)/$K112))*($R112*(1-$E112)+$Q112*(1-$F112))*((1+'Inputs &amp; Summary'!$D$7)^AC$29))),((_xlfn.WEIBULL.DIST(AC$29,$L112,$K112,FALSE)*($R112*(1-$E112)+$Q112*(1-$F112))*((1+'Inputs &amp; Summary'!$D$7)^AC$29))))))</f>
        <v>0</v>
      </c>
      <c r="AD112" s="114">
        <f>$D112*IF(AD$29&gt;'Inputs &amp; Summary'!$D$5,0,IF(AD$29&gt;VLOOKUP($G112,Lists!$J$17:$K$21,2),IF($M112=Lists!$H$3,IF($K112&lt;1,(($S112/$K112)*((1+'Inputs &amp; Summary'!$D$7)^AD$29)),((INT(AD$29/$K112)-INT((AD$29-1)/$K112))*$S112*((1+'Inputs &amp; Summary'!$D$7)^AD$29))),(_xlfn.WEIBULL.DIST(AD$29,$L112,$K112,FALSE)*$S112*((1+'Inputs &amp; Summary'!$D$7)^AD$29))),IF($M112=Lists!$H$3,IF($K112&lt;1,((($R112*(1-$E112)+$Q112*(1-$F112))/$K112)*((1+'Inputs &amp; Summary'!$D$7)^AD$29)),((INT(AD$29/$K112)-INT((AD$29-1)/$K112))*($R112*(1-$E112)+$Q112*(1-$F112))*((1+'Inputs &amp; Summary'!$D$7)^AD$29))),((_xlfn.WEIBULL.DIST(AD$29,$L112,$K112,FALSE)*($R112*(1-$E112)+$Q112*(1-$F112))*((1+'Inputs &amp; Summary'!$D$7)^AD$29))))))</f>
        <v>0</v>
      </c>
      <c r="AE112" s="114">
        <f>$D112*IF(AE$29&gt;'Inputs &amp; Summary'!$D$5,0,IF(AE$29&gt;VLOOKUP($G112,Lists!$J$17:$K$21,2),IF($M112=Lists!$H$3,IF($K112&lt;1,(($S112/$K112)*((1+'Inputs &amp; Summary'!$D$7)^AE$29)),((INT(AE$29/$K112)-INT((AE$29-1)/$K112))*$S112*((1+'Inputs &amp; Summary'!$D$7)^AE$29))),(_xlfn.WEIBULL.DIST(AE$29,$L112,$K112,FALSE)*$S112*((1+'Inputs &amp; Summary'!$D$7)^AE$29))),IF($M112=Lists!$H$3,IF($K112&lt;1,((($R112*(1-$E112)+$Q112*(1-$F112))/$K112)*((1+'Inputs &amp; Summary'!$D$7)^AE$29)),((INT(AE$29/$K112)-INT((AE$29-1)/$K112))*($R112*(1-$E112)+$Q112*(1-$F112))*((1+'Inputs &amp; Summary'!$D$7)^AE$29))),((_xlfn.WEIBULL.DIST(AE$29,$L112,$K112,FALSE)*($R112*(1-$E112)+$Q112*(1-$F112))*((1+'Inputs &amp; Summary'!$D$7)^AE$29))))))</f>
        <v>0</v>
      </c>
      <c r="AF112" s="114">
        <f>$D112*IF(AF$29&gt;'Inputs &amp; Summary'!$D$5,0,IF(AF$29&gt;VLOOKUP($G112,Lists!$J$17:$K$21,2),IF($M112=Lists!$H$3,IF($K112&lt;1,(($S112/$K112)*((1+'Inputs &amp; Summary'!$D$7)^AF$29)),((INT(AF$29/$K112)-INT((AF$29-1)/$K112))*$S112*((1+'Inputs &amp; Summary'!$D$7)^AF$29))),(_xlfn.WEIBULL.DIST(AF$29,$L112,$K112,FALSE)*$S112*((1+'Inputs &amp; Summary'!$D$7)^AF$29))),IF($M112=Lists!$H$3,IF($K112&lt;1,((($R112*(1-$E112)+$Q112*(1-$F112))/$K112)*((1+'Inputs &amp; Summary'!$D$7)^AF$29)),((INT(AF$29/$K112)-INT((AF$29-1)/$K112))*($R112*(1-$E112)+$Q112*(1-$F112))*((1+'Inputs &amp; Summary'!$D$7)^AF$29))),((_xlfn.WEIBULL.DIST(AF$29,$L112,$K112,FALSE)*($R112*(1-$E112)+$Q112*(1-$F112))*((1+'Inputs &amp; Summary'!$D$7)^AF$29))))))</f>
        <v>0</v>
      </c>
      <c r="AG112" s="114">
        <f>$D112*IF(AG$29&gt;'Inputs &amp; Summary'!$D$5,0,IF(AG$29&gt;VLOOKUP($G112,Lists!$J$17:$K$21,2),IF($M112=Lists!$H$3,IF($K112&lt;1,(($S112/$K112)*((1+'Inputs &amp; Summary'!$D$7)^AG$29)),((INT(AG$29/$K112)-INT((AG$29-1)/$K112))*$S112*((1+'Inputs &amp; Summary'!$D$7)^AG$29))),(_xlfn.WEIBULL.DIST(AG$29,$L112,$K112,FALSE)*$S112*((1+'Inputs &amp; Summary'!$D$7)^AG$29))),IF($M112=Lists!$H$3,IF($K112&lt;1,((($R112*(1-$E112)+$Q112*(1-$F112))/$K112)*((1+'Inputs &amp; Summary'!$D$7)^AG$29)),((INT(AG$29/$K112)-INT((AG$29-1)/$K112))*($R112*(1-$E112)+$Q112*(1-$F112))*((1+'Inputs &amp; Summary'!$D$7)^AG$29))),((_xlfn.WEIBULL.DIST(AG$29,$L112,$K112,FALSE)*($R112*(1-$E112)+$Q112*(1-$F112))*((1+'Inputs &amp; Summary'!$D$7)^AG$29))))))</f>
        <v>0</v>
      </c>
      <c r="AH112" s="114">
        <f>$D112*IF(AH$29&gt;'Inputs &amp; Summary'!$D$5,0,IF(AH$29&gt;VLOOKUP($G112,Lists!$J$17:$K$21,2),IF($M112=Lists!$H$3,IF($K112&lt;1,(($S112/$K112)*((1+'Inputs &amp; Summary'!$D$7)^AH$29)),((INT(AH$29/$K112)-INT((AH$29-1)/$K112))*$S112*((1+'Inputs &amp; Summary'!$D$7)^AH$29))),(_xlfn.WEIBULL.DIST(AH$29,$L112,$K112,FALSE)*$S112*((1+'Inputs &amp; Summary'!$D$7)^AH$29))),IF($M112=Lists!$H$3,IF($K112&lt;1,((($R112*(1-$E112)+$Q112*(1-$F112))/$K112)*((1+'Inputs &amp; Summary'!$D$7)^AH$29)),((INT(AH$29/$K112)-INT((AH$29-1)/$K112))*($R112*(1-$E112)+$Q112*(1-$F112))*((1+'Inputs &amp; Summary'!$D$7)^AH$29))),((_xlfn.WEIBULL.DIST(AH$29,$L112,$K112,FALSE)*($R112*(1-$E112)+$Q112*(1-$F112))*((1+'Inputs &amp; Summary'!$D$7)^AH$29))))))</f>
        <v>0</v>
      </c>
      <c r="AI112" s="114">
        <f>$D112*IF(AI$29&gt;'Inputs &amp; Summary'!$D$5,0,IF(AI$29&gt;VLOOKUP($G112,Lists!$J$17:$K$21,2),IF($M112=Lists!$H$3,IF($K112&lt;1,(($S112/$K112)*((1+'Inputs &amp; Summary'!$D$7)^AI$29)),((INT(AI$29/$K112)-INT((AI$29-1)/$K112))*$S112*((1+'Inputs &amp; Summary'!$D$7)^AI$29))),(_xlfn.WEIBULL.DIST(AI$29,$L112,$K112,FALSE)*$S112*((1+'Inputs &amp; Summary'!$D$7)^AI$29))),IF($M112=Lists!$H$3,IF($K112&lt;1,((($R112*(1-$E112)+$Q112*(1-$F112))/$K112)*((1+'Inputs &amp; Summary'!$D$7)^AI$29)),((INT(AI$29/$K112)-INT((AI$29-1)/$K112))*($R112*(1-$E112)+$Q112*(1-$F112))*((1+'Inputs &amp; Summary'!$D$7)^AI$29))),((_xlfn.WEIBULL.DIST(AI$29,$L112,$K112,FALSE)*($R112*(1-$E112)+$Q112*(1-$F112))*((1+'Inputs &amp; Summary'!$D$7)^AI$29))))))</f>
        <v>0</v>
      </c>
      <c r="AJ112" s="114">
        <f>$D112*IF(AJ$29&gt;'Inputs &amp; Summary'!$D$5,0,IF(AJ$29&gt;VLOOKUP($G112,Lists!$J$17:$K$21,2),IF($M112=Lists!$H$3,IF($K112&lt;1,(($S112/$K112)*((1+'Inputs &amp; Summary'!$D$7)^AJ$29)),((INT(AJ$29/$K112)-INT((AJ$29-1)/$K112))*$S112*((1+'Inputs &amp; Summary'!$D$7)^AJ$29))),(_xlfn.WEIBULL.DIST(AJ$29,$L112,$K112,FALSE)*$S112*((1+'Inputs &amp; Summary'!$D$7)^AJ$29))),IF($M112=Lists!$H$3,IF($K112&lt;1,((($R112*(1-$E112)+$Q112*(1-$F112))/$K112)*((1+'Inputs &amp; Summary'!$D$7)^AJ$29)),((INT(AJ$29/$K112)-INT((AJ$29-1)/$K112))*($R112*(1-$E112)+$Q112*(1-$F112))*((1+'Inputs &amp; Summary'!$D$7)^AJ$29))),((_xlfn.WEIBULL.DIST(AJ$29,$L112,$K112,FALSE)*($R112*(1-$E112)+$Q112*(1-$F112))*((1+'Inputs &amp; Summary'!$D$7)^AJ$29))))))</f>
        <v>0</v>
      </c>
      <c r="AK112" s="114">
        <f>$D112*IF(AK$29&gt;'Inputs &amp; Summary'!$D$5,0,IF(AK$29&gt;VLOOKUP($G112,Lists!$J$17:$K$21,2),IF($M112=Lists!$H$3,IF($K112&lt;1,(($S112/$K112)*((1+'Inputs &amp; Summary'!$D$7)^AK$29)),((INT(AK$29/$K112)-INT((AK$29-1)/$K112))*$S112*((1+'Inputs &amp; Summary'!$D$7)^AK$29))),(_xlfn.WEIBULL.DIST(AK$29,$L112,$K112,FALSE)*$S112*((1+'Inputs &amp; Summary'!$D$7)^AK$29))),IF($M112=Lists!$H$3,IF($K112&lt;1,((($R112*(1-$E112)+$Q112*(1-$F112))/$K112)*((1+'Inputs &amp; Summary'!$D$7)^AK$29)),((INT(AK$29/$K112)-INT((AK$29-1)/$K112))*($R112*(1-$E112)+$Q112*(1-$F112))*((1+'Inputs &amp; Summary'!$D$7)^AK$29))),((_xlfn.WEIBULL.DIST(AK$29,$L112,$K112,FALSE)*($R112*(1-$E112)+$Q112*(1-$F112))*((1+'Inputs &amp; Summary'!$D$7)^AK$29))))))</f>
        <v>0</v>
      </c>
      <c r="AL112" s="114">
        <f>$D112*IF(AL$29&gt;'Inputs &amp; Summary'!$D$5,0,IF(AL$29&gt;VLOOKUP($G112,Lists!$J$17:$K$21,2),IF($M112=Lists!$H$3,IF($K112&lt;1,(($S112/$K112)*((1+'Inputs &amp; Summary'!$D$7)^AL$29)),((INT(AL$29/$K112)-INT((AL$29-1)/$K112))*$S112*((1+'Inputs &amp; Summary'!$D$7)^AL$29))),(_xlfn.WEIBULL.DIST(AL$29,$L112,$K112,FALSE)*$S112*((1+'Inputs &amp; Summary'!$D$7)^AL$29))),IF($M112=Lists!$H$3,IF($K112&lt;1,((($R112*(1-$E112)+$Q112*(1-$F112))/$K112)*((1+'Inputs &amp; Summary'!$D$7)^AL$29)),((INT(AL$29/$K112)-INT((AL$29-1)/$K112))*($R112*(1-$E112)+$Q112*(1-$F112))*((1+'Inputs &amp; Summary'!$D$7)^AL$29))),((_xlfn.WEIBULL.DIST(AL$29,$L112,$K112,FALSE)*($R112*(1-$E112)+$Q112*(1-$F112))*((1+'Inputs &amp; Summary'!$D$7)^AL$29))))))</f>
        <v>0</v>
      </c>
      <c r="AM112" s="114">
        <f>$D112*IF(AM$29&gt;'Inputs &amp; Summary'!$D$5,0,IF(AM$29&gt;VLOOKUP($G112,Lists!$J$17:$K$21,2),IF($M112=Lists!$H$3,IF($K112&lt;1,(($S112/$K112)*((1+'Inputs &amp; Summary'!$D$7)^AM$29)),((INT(AM$29/$K112)-INT((AM$29-1)/$K112))*$S112*((1+'Inputs &amp; Summary'!$D$7)^AM$29))),(_xlfn.WEIBULL.DIST(AM$29,$L112,$K112,FALSE)*$S112*((1+'Inputs &amp; Summary'!$D$7)^AM$29))),IF($M112=Lists!$H$3,IF($K112&lt;1,((($R112*(1-$E112)+$Q112*(1-$F112))/$K112)*((1+'Inputs &amp; Summary'!$D$7)^AM$29)),((INT(AM$29/$K112)-INT((AM$29-1)/$K112))*($R112*(1-$E112)+$Q112*(1-$F112))*((1+'Inputs &amp; Summary'!$D$7)^AM$29))),((_xlfn.WEIBULL.DIST(AM$29,$L112,$K112,FALSE)*($R112*(1-$E112)+$Q112*(1-$F112))*((1+'Inputs &amp; Summary'!$D$7)^AM$29))))))</f>
        <v>0</v>
      </c>
      <c r="AN112" s="114">
        <f>$D112*IF(AN$29&gt;'Inputs &amp; Summary'!$D$5,0,IF(AN$29&gt;VLOOKUP($G112,Lists!$J$17:$K$21,2),IF($M112=Lists!$H$3,IF($K112&lt;1,(($S112/$K112)*((1+'Inputs &amp; Summary'!$D$7)^AN$29)),((INT(AN$29/$K112)-INT((AN$29-1)/$K112))*$S112*((1+'Inputs &amp; Summary'!$D$7)^AN$29))),(_xlfn.WEIBULL.DIST(AN$29,$L112,$K112,FALSE)*$S112*((1+'Inputs &amp; Summary'!$D$7)^AN$29))),IF($M112=Lists!$H$3,IF($K112&lt;1,((($R112*(1-$E112)+$Q112*(1-$F112))/$K112)*((1+'Inputs &amp; Summary'!$D$7)^AN$29)),((INT(AN$29/$K112)-INT((AN$29-1)/$K112))*($R112*(1-$E112)+$Q112*(1-$F112))*((1+'Inputs &amp; Summary'!$D$7)^AN$29))),((_xlfn.WEIBULL.DIST(AN$29,$L112,$K112,FALSE)*($R112*(1-$E112)+$Q112*(1-$F112))*((1+'Inputs &amp; Summary'!$D$7)^AN$29))))))</f>
        <v>0</v>
      </c>
      <c r="AO112" s="114">
        <f>$D112*IF(AO$29&gt;'Inputs &amp; Summary'!$D$5,0,IF(AO$29&gt;VLOOKUP($G112,Lists!$J$17:$K$21,2),IF($M112=Lists!$H$3,IF($K112&lt;1,(($S112/$K112)*((1+'Inputs &amp; Summary'!$D$7)^AO$29)),((INT(AO$29/$K112)-INT((AO$29-1)/$K112))*$S112*((1+'Inputs &amp; Summary'!$D$7)^AO$29))),(_xlfn.WEIBULL.DIST(AO$29,$L112,$K112,FALSE)*$S112*((1+'Inputs &amp; Summary'!$D$7)^AO$29))),IF($M112=Lists!$H$3,IF($K112&lt;1,((($R112*(1-$E112)+$Q112*(1-$F112))/$K112)*((1+'Inputs &amp; Summary'!$D$7)^AO$29)),((INT(AO$29/$K112)-INT((AO$29-1)/$K112))*($R112*(1-$E112)+$Q112*(1-$F112))*((1+'Inputs &amp; Summary'!$D$7)^AO$29))),((_xlfn.WEIBULL.DIST(AO$29,$L112,$K112,FALSE)*($R112*(1-$E112)+$Q112*(1-$F112))*((1+'Inputs &amp; Summary'!$D$7)^AO$29))))))</f>
        <v>0</v>
      </c>
      <c r="AP112" s="114">
        <f>$D112*IF(AP$29&gt;'Inputs &amp; Summary'!$D$5,0,IF(AP$29&gt;VLOOKUP($G112,Lists!$J$17:$K$21,2),IF($M112=Lists!$H$3,IF($K112&lt;1,(($S112/$K112)*((1+'Inputs &amp; Summary'!$D$7)^AP$29)),((INT(AP$29/$K112)-INT((AP$29-1)/$K112))*$S112*((1+'Inputs &amp; Summary'!$D$7)^AP$29))),(_xlfn.WEIBULL.DIST(AP$29,$L112,$K112,FALSE)*$S112*((1+'Inputs &amp; Summary'!$D$7)^AP$29))),IF($M112=Lists!$H$3,IF($K112&lt;1,((($R112*(1-$E112)+$Q112*(1-$F112))/$K112)*((1+'Inputs &amp; Summary'!$D$7)^AP$29)),((INT(AP$29/$K112)-INT((AP$29-1)/$K112))*($R112*(1-$E112)+$Q112*(1-$F112))*((1+'Inputs &amp; Summary'!$D$7)^AP$29))),((_xlfn.WEIBULL.DIST(AP$29,$L112,$K112,FALSE)*($R112*(1-$E112)+$Q112*(1-$F112))*((1+'Inputs &amp; Summary'!$D$7)^AP$29))))))</f>
        <v>0</v>
      </c>
      <c r="AQ112" s="114">
        <f>$D112*IF(AQ$29&gt;'Inputs &amp; Summary'!$D$5,0,IF(AQ$29&gt;VLOOKUP($G112,Lists!$J$17:$K$21,2),IF($M112=Lists!$H$3,IF($K112&lt;1,(($S112/$K112)*((1+'Inputs &amp; Summary'!$D$7)^AQ$29)),((INT(AQ$29/$K112)-INT((AQ$29-1)/$K112))*$S112*((1+'Inputs &amp; Summary'!$D$7)^AQ$29))),(_xlfn.WEIBULL.DIST(AQ$29,$L112,$K112,FALSE)*$S112*((1+'Inputs &amp; Summary'!$D$7)^AQ$29))),IF($M112=Lists!$H$3,IF($K112&lt;1,((($R112*(1-$E112)+$Q112*(1-$F112))/$K112)*((1+'Inputs &amp; Summary'!$D$7)^AQ$29)),((INT(AQ$29/$K112)-INT((AQ$29-1)/$K112))*($R112*(1-$E112)+$Q112*(1-$F112))*((1+'Inputs &amp; Summary'!$D$7)^AQ$29))),((_xlfn.WEIBULL.DIST(AQ$29,$L112,$K112,FALSE)*($R112*(1-$E112)+$Q112*(1-$F112))*((1+'Inputs &amp; Summary'!$D$7)^AQ$29))))))</f>
        <v>0</v>
      </c>
      <c r="AR112" s="114">
        <f>$D112*IF(AR$29&gt;'Inputs &amp; Summary'!$D$5,0,IF(AR$29&gt;VLOOKUP($G112,Lists!$J$17:$K$21,2),IF($M112=Lists!$H$3,IF($K112&lt;1,(($S112/$K112)*((1+'Inputs &amp; Summary'!$D$7)^AR$29)),((INT(AR$29/$K112)-INT((AR$29-1)/$K112))*$S112*((1+'Inputs &amp; Summary'!$D$7)^AR$29))),(_xlfn.WEIBULL.DIST(AR$29,$L112,$K112,FALSE)*$S112*((1+'Inputs &amp; Summary'!$D$7)^AR$29))),IF($M112=Lists!$H$3,IF($K112&lt;1,((($R112*(1-$E112)+$Q112*(1-$F112))/$K112)*((1+'Inputs &amp; Summary'!$D$7)^AR$29)),((INT(AR$29/$K112)-INT((AR$29-1)/$K112))*($R112*(1-$E112)+$Q112*(1-$F112))*((1+'Inputs &amp; Summary'!$D$7)^AR$29))),((_xlfn.WEIBULL.DIST(AR$29,$L112,$K112,FALSE)*($R112*(1-$E112)+$Q112*(1-$F112))*((1+'Inputs &amp; Summary'!$D$7)^AR$29))))))</f>
        <v>0</v>
      </c>
      <c r="AS112" s="114">
        <f>$D112*IF(AS$29&gt;'Inputs &amp; Summary'!$D$5,0,IF(AS$29&gt;VLOOKUP($G112,Lists!$J$17:$K$21,2),IF($M112=Lists!$H$3,IF($K112&lt;1,(($S112/$K112)*((1+'Inputs &amp; Summary'!$D$7)^AS$29)),((INT(AS$29/$K112)-INT((AS$29-1)/$K112))*$S112*((1+'Inputs &amp; Summary'!$D$7)^AS$29))),(_xlfn.WEIBULL.DIST(AS$29,$L112,$K112,FALSE)*$S112*((1+'Inputs &amp; Summary'!$D$7)^AS$29))),IF($M112=Lists!$H$3,IF($K112&lt;1,((($R112*(1-$E112)+$Q112*(1-$F112))/$K112)*((1+'Inputs &amp; Summary'!$D$7)^AS$29)),((INT(AS$29/$K112)-INT((AS$29-1)/$K112))*($R112*(1-$E112)+$Q112*(1-$F112))*((1+'Inputs &amp; Summary'!$D$7)^AS$29))),((_xlfn.WEIBULL.DIST(AS$29,$L112,$K112,FALSE)*($R112*(1-$E112)+$Q112*(1-$F112))*((1+'Inputs &amp; Summary'!$D$7)^AS$29))))))</f>
        <v>0</v>
      </c>
      <c r="AT112" s="114">
        <f>$D112*IF(AT$29&gt;'Inputs &amp; Summary'!$D$5,0,IF(AT$29&gt;VLOOKUP($G112,Lists!$J$17:$K$21,2),IF($M112=Lists!$H$3,IF($K112&lt;1,(($S112/$K112)*((1+'Inputs &amp; Summary'!$D$7)^AT$29)),((INT(AT$29/$K112)-INT((AT$29-1)/$K112))*$S112*((1+'Inputs &amp; Summary'!$D$7)^AT$29))),(_xlfn.WEIBULL.DIST(AT$29,$L112,$K112,FALSE)*$S112*((1+'Inputs &amp; Summary'!$D$7)^AT$29))),IF($M112=Lists!$H$3,IF($K112&lt;1,((($R112*(1-$E112)+$Q112*(1-$F112))/$K112)*((1+'Inputs &amp; Summary'!$D$7)^AT$29)),((INT(AT$29/$K112)-INT((AT$29-1)/$K112))*($R112*(1-$E112)+$Q112*(1-$F112))*((1+'Inputs &amp; Summary'!$D$7)^AT$29))),((_xlfn.WEIBULL.DIST(AT$29,$L112,$K112,FALSE)*($R112*(1-$E112)+$Q112*(1-$F112))*((1+'Inputs &amp; Summary'!$D$7)^AT$29))))))</f>
        <v>0</v>
      </c>
      <c r="AU112" s="114">
        <f>$D112*IF(AU$29&gt;'Inputs &amp; Summary'!$D$5,0,IF(AU$29&gt;VLOOKUP($G112,Lists!$J$17:$K$21,2),IF($M112=Lists!$H$3,IF($K112&lt;1,(($S112/$K112)*((1+'Inputs &amp; Summary'!$D$7)^AU$29)),((INT(AU$29/$K112)-INT((AU$29-1)/$K112))*$S112*((1+'Inputs &amp; Summary'!$D$7)^AU$29))),(_xlfn.WEIBULL.DIST(AU$29,$L112,$K112,FALSE)*$S112*((1+'Inputs &amp; Summary'!$D$7)^AU$29))),IF($M112=Lists!$H$3,IF($K112&lt;1,((($R112*(1-$E112)+$Q112*(1-$F112))/$K112)*((1+'Inputs &amp; Summary'!$D$7)^AU$29)),((INT(AU$29/$K112)-INT((AU$29-1)/$K112))*($R112*(1-$E112)+$Q112*(1-$F112))*((1+'Inputs &amp; Summary'!$D$7)^AU$29))),((_xlfn.WEIBULL.DIST(AU$29,$L112,$K112,FALSE)*($R112*(1-$E112)+$Q112*(1-$F112))*((1+'Inputs &amp; Summary'!$D$7)^AU$29))))))</f>
        <v>0</v>
      </c>
      <c r="AV112" s="114">
        <f>$D112*IF(AV$29&gt;'Inputs &amp; Summary'!$D$5,0,IF(AV$29&gt;VLOOKUP($G112,Lists!$J$17:$K$21,2),IF($M112=Lists!$H$3,IF($K112&lt;1,(($S112/$K112)*((1+'Inputs &amp; Summary'!$D$7)^AV$29)),((INT(AV$29/$K112)-INT((AV$29-1)/$K112))*$S112*((1+'Inputs &amp; Summary'!$D$7)^AV$29))),(_xlfn.WEIBULL.DIST(AV$29,$L112,$K112,FALSE)*$S112*((1+'Inputs &amp; Summary'!$D$7)^AV$29))),IF($M112=Lists!$H$3,IF($K112&lt;1,((($R112*(1-$E112)+$Q112*(1-$F112))/$K112)*((1+'Inputs &amp; Summary'!$D$7)^AV$29)),((INT(AV$29/$K112)-INT((AV$29-1)/$K112))*($R112*(1-$E112)+$Q112*(1-$F112))*((1+'Inputs &amp; Summary'!$D$7)^AV$29))),((_xlfn.WEIBULL.DIST(AV$29,$L112,$K112,FALSE)*($R112*(1-$E112)+$Q112*(1-$F112))*((1+'Inputs &amp; Summary'!$D$7)^AV$29))))))</f>
        <v>0</v>
      </c>
      <c r="AW112" s="114">
        <f>$D112*IF(AW$29&gt;'Inputs &amp; Summary'!$D$5,0,IF(AW$29&gt;VLOOKUP($G112,Lists!$J$17:$K$21,2),IF($M112=Lists!$H$3,IF($K112&lt;1,(($S112/$K112)*((1+'Inputs &amp; Summary'!$D$7)^AW$29)),((INT(AW$29/$K112)-INT((AW$29-1)/$K112))*$S112*((1+'Inputs &amp; Summary'!$D$7)^AW$29))),(_xlfn.WEIBULL.DIST(AW$29,$L112,$K112,FALSE)*$S112*((1+'Inputs &amp; Summary'!$D$7)^AW$29))),IF($M112=Lists!$H$3,IF($K112&lt;1,((($R112*(1-$E112)+$Q112*(1-$F112))/$K112)*((1+'Inputs &amp; Summary'!$D$7)^AW$29)),((INT(AW$29/$K112)-INT((AW$29-1)/$K112))*($R112*(1-$E112)+$Q112*(1-$F112))*((1+'Inputs &amp; Summary'!$D$7)^AW$29))),((_xlfn.WEIBULL.DIST(AW$29,$L112,$K112,FALSE)*($R112*(1-$E112)+$Q112*(1-$F112))*((1+'Inputs &amp; Summary'!$D$7)^AW$29))))))</f>
        <v>0</v>
      </c>
      <c r="AX112" s="114">
        <f>$D112*IF(AX$29&gt;'Inputs &amp; Summary'!$D$5,0,IF(AX$29&gt;VLOOKUP($G112,Lists!$J$17:$K$21,2),IF($M112=Lists!$H$3,IF($K112&lt;1,(($S112/$K112)*((1+'Inputs &amp; Summary'!$D$7)^AX$29)),((INT(AX$29/$K112)-INT((AX$29-1)/$K112))*$S112*((1+'Inputs &amp; Summary'!$D$7)^AX$29))),(_xlfn.WEIBULL.DIST(AX$29,$L112,$K112,FALSE)*$S112*((1+'Inputs &amp; Summary'!$D$7)^AX$29))),IF($M112=Lists!$H$3,IF($K112&lt;1,((($R112*(1-$E112)+$Q112*(1-$F112))/$K112)*((1+'Inputs &amp; Summary'!$D$7)^AX$29)),((INT(AX$29/$K112)-INT((AX$29-1)/$K112))*($R112*(1-$E112)+$Q112*(1-$F112))*((1+'Inputs &amp; Summary'!$D$7)^AX$29))),((_xlfn.WEIBULL.DIST(AX$29,$L112,$K112,FALSE)*($R112*(1-$E112)+$Q112*(1-$F112))*((1+'Inputs &amp; Summary'!$D$7)^AX$29))))))</f>
        <v>0</v>
      </c>
      <c r="AY112" s="114">
        <f>$D112*IF(AY$29&gt;'Inputs &amp; Summary'!$D$5,0,IF(AY$29&gt;VLOOKUP($G112,Lists!$J$17:$K$21,2),IF($M112=Lists!$H$3,IF($K112&lt;1,(($S112/$K112)*((1+'Inputs &amp; Summary'!$D$7)^AY$29)),((INT(AY$29/$K112)-INT((AY$29-1)/$K112))*$S112*((1+'Inputs &amp; Summary'!$D$7)^AY$29))),(_xlfn.WEIBULL.DIST(AY$29,$L112,$K112,FALSE)*$S112*((1+'Inputs &amp; Summary'!$D$7)^AY$29))),IF($M112=Lists!$H$3,IF($K112&lt;1,((($R112*(1-$E112)+$Q112*(1-$F112))/$K112)*((1+'Inputs &amp; Summary'!$D$7)^AY$29)),((INT(AY$29/$K112)-INT((AY$29-1)/$K112))*($R112*(1-$E112)+$Q112*(1-$F112))*((1+'Inputs &amp; Summary'!$D$7)^AY$29))),((_xlfn.WEIBULL.DIST(AY$29,$L112,$K112,FALSE)*($R112*(1-$E112)+$Q112*(1-$F112))*((1+'Inputs &amp; Summary'!$D$7)^AY$29))))))</f>
        <v>0</v>
      </c>
      <c r="AZ112" s="114">
        <f>$D112*IF(AZ$29&gt;'Inputs &amp; Summary'!$D$5,0,IF(AZ$29&gt;VLOOKUP($G112,Lists!$J$17:$K$21,2),IF($M112=Lists!$H$3,IF($K112&lt;1,(($S112/$K112)*((1+'Inputs &amp; Summary'!$D$7)^AZ$29)),((INT(AZ$29/$K112)-INT((AZ$29-1)/$K112))*$S112*((1+'Inputs &amp; Summary'!$D$7)^AZ$29))),(_xlfn.WEIBULL.DIST(AZ$29,$L112,$K112,FALSE)*$S112*((1+'Inputs &amp; Summary'!$D$7)^AZ$29))),IF($M112=Lists!$H$3,IF($K112&lt;1,((($R112*(1-$E112)+$Q112*(1-$F112))/$K112)*((1+'Inputs &amp; Summary'!$D$7)^AZ$29)),((INT(AZ$29/$K112)-INT((AZ$29-1)/$K112))*($R112*(1-$E112)+$Q112*(1-$F112))*((1+'Inputs &amp; Summary'!$D$7)^AZ$29))),((_xlfn.WEIBULL.DIST(AZ$29,$L112,$K112,FALSE)*($R112*(1-$E112)+$Q112*(1-$F112))*((1+'Inputs &amp; Summary'!$D$7)^AZ$29))))))</f>
        <v>0</v>
      </c>
      <c r="BA112" s="114">
        <f>$D112*IF(BA$29&gt;'Inputs &amp; Summary'!$D$5,0,IF(BA$29&gt;VLOOKUP($G112,Lists!$J$17:$K$21,2),IF($M112=Lists!$H$3,IF($K112&lt;1,(($S112/$K112)*((1+'Inputs &amp; Summary'!$D$7)^BA$29)),((INT(BA$29/$K112)-INT((BA$29-1)/$K112))*$S112*((1+'Inputs &amp; Summary'!$D$7)^BA$29))),(_xlfn.WEIBULL.DIST(BA$29,$L112,$K112,FALSE)*$S112*((1+'Inputs &amp; Summary'!$D$7)^BA$29))),IF($M112=Lists!$H$3,IF($K112&lt;1,((($R112*(1-$E112)+$Q112*(1-$F112))/$K112)*((1+'Inputs &amp; Summary'!$D$7)^BA$29)),((INT(BA$29/$K112)-INT((BA$29-1)/$K112))*($R112*(1-$E112)+$Q112*(1-$F112))*((1+'Inputs &amp; Summary'!$D$7)^BA$29))),((_xlfn.WEIBULL.DIST(BA$29,$L112,$K112,FALSE)*($R112*(1-$E112)+$Q112*(1-$F112))*((1+'Inputs &amp; Summary'!$D$7)^BA$29))))))</f>
        <v>0</v>
      </c>
      <c r="BB112" s="114">
        <f>$D112*IF(BB$29&gt;'Inputs &amp; Summary'!$D$5,0,IF(BB$29&gt;VLOOKUP($G112,Lists!$J$17:$K$21,2),IF($M112=Lists!$H$3,IF($K112&lt;1,(($S112/$K112)*((1+'Inputs &amp; Summary'!$D$7)^BB$29)),((INT(BB$29/$K112)-INT((BB$29-1)/$K112))*$S112*((1+'Inputs &amp; Summary'!$D$7)^BB$29))),(_xlfn.WEIBULL.DIST(BB$29,$L112,$K112,FALSE)*$S112*((1+'Inputs &amp; Summary'!$D$7)^BB$29))),IF($M112=Lists!$H$3,IF($K112&lt;1,((($R112*(1-$E112)+$Q112*(1-$F112))/$K112)*((1+'Inputs &amp; Summary'!$D$7)^BB$29)),((INT(BB$29/$K112)-INT((BB$29-1)/$K112))*($R112*(1-$E112)+$Q112*(1-$F112))*((1+'Inputs &amp; Summary'!$D$7)^BB$29))),((_xlfn.WEIBULL.DIST(BB$29,$L112,$K112,FALSE)*($R112*(1-$E112)+$Q112*(1-$F112))*((1+'Inputs &amp; Summary'!$D$7)^BB$29))))))</f>
        <v>0</v>
      </c>
      <c r="BC112" s="114">
        <f>$D112*IF(BC$29&gt;'Inputs &amp; Summary'!$D$5,0,IF(BC$29&gt;VLOOKUP($G112,Lists!$J$17:$K$21,2),IF($M112=Lists!$H$3,IF($K112&lt;1,(($S112/$K112)*((1+'Inputs &amp; Summary'!$D$7)^BC$29)),((INT(BC$29/$K112)-INT((BC$29-1)/$K112))*$S112*((1+'Inputs &amp; Summary'!$D$7)^BC$29))),(_xlfn.WEIBULL.DIST(BC$29,$L112,$K112,FALSE)*$S112*((1+'Inputs &amp; Summary'!$D$7)^BC$29))),IF($M112=Lists!$H$3,IF($K112&lt;1,((($R112*(1-$E112)+$Q112*(1-$F112))/$K112)*((1+'Inputs &amp; Summary'!$D$7)^BC$29)),((INT(BC$29/$K112)-INT((BC$29-1)/$K112))*($R112*(1-$E112)+$Q112*(1-$F112))*((1+'Inputs &amp; Summary'!$D$7)^BC$29))),((_xlfn.WEIBULL.DIST(BC$29,$L112,$K112,FALSE)*($R112*(1-$E112)+$Q112*(1-$F112))*((1+'Inputs &amp; Summary'!$D$7)^BC$29))))))</f>
        <v>0</v>
      </c>
      <c r="BD112" s="114">
        <f>$D112*IF(BD$29&gt;'Inputs &amp; Summary'!$D$5,0,IF(BD$29&gt;VLOOKUP($G112,Lists!$J$17:$K$21,2),IF($M112=Lists!$H$3,IF($K112&lt;1,(($S112/$K112)*((1+'Inputs &amp; Summary'!$D$7)^BD$29)),((INT(BD$29/$K112)-INT((BD$29-1)/$K112))*$S112*((1+'Inputs &amp; Summary'!$D$7)^BD$29))),(_xlfn.WEIBULL.DIST(BD$29,$L112,$K112,FALSE)*$S112*((1+'Inputs &amp; Summary'!$D$7)^BD$29))),IF($M112=Lists!$H$3,IF($K112&lt;1,((($R112*(1-$E112)+$Q112*(1-$F112))/$K112)*((1+'Inputs &amp; Summary'!$D$7)^BD$29)),((INT(BD$29/$K112)-INT((BD$29-1)/$K112))*($R112*(1-$E112)+$Q112*(1-$F112))*((1+'Inputs &amp; Summary'!$D$7)^BD$29))),((_xlfn.WEIBULL.DIST(BD$29,$L112,$K112,FALSE)*($R112*(1-$E112)+$Q112*(1-$F112))*((1+'Inputs &amp; Summary'!$D$7)^BD$29))))))</f>
        <v>0</v>
      </c>
      <c r="BE112" s="114">
        <f>$D112*IF(BE$29&gt;'Inputs &amp; Summary'!$D$5,0,IF(BE$29&gt;VLOOKUP($G112,Lists!$J$17:$K$21,2),IF($M112=Lists!$H$3,IF($K112&lt;1,(($S112/$K112)*((1+'Inputs &amp; Summary'!$D$7)^BE$29)),((INT(BE$29/$K112)-INT((BE$29-1)/$K112))*$S112*((1+'Inputs &amp; Summary'!$D$7)^BE$29))),(_xlfn.WEIBULL.DIST(BE$29,$L112,$K112,FALSE)*$S112*((1+'Inputs &amp; Summary'!$D$7)^BE$29))),IF($M112=Lists!$H$3,IF($K112&lt;1,((($R112*(1-$E112)+$Q112*(1-$F112))/$K112)*((1+'Inputs &amp; Summary'!$D$7)^BE$29)),((INT(BE$29/$K112)-INT((BE$29-1)/$K112))*($R112*(1-$E112)+$Q112*(1-$F112))*((1+'Inputs &amp; Summary'!$D$7)^BE$29))),((_xlfn.WEIBULL.DIST(BE$29,$L112,$K112,FALSE)*($R112*(1-$E112)+$Q112*(1-$F112))*((1+'Inputs &amp; Summary'!$D$7)^BE$29))))))</f>
        <v>0</v>
      </c>
      <c r="BF112" s="114">
        <f>$D112*IF(BF$29&gt;'Inputs &amp; Summary'!$D$5,0,IF(BF$29&gt;VLOOKUP($G112,Lists!$J$17:$K$21,2),IF($M112=Lists!$H$3,IF($K112&lt;1,(($S112/$K112)*((1+'Inputs &amp; Summary'!$D$7)^BF$29)),((INT(BF$29/$K112)-INT((BF$29-1)/$K112))*$S112*((1+'Inputs &amp; Summary'!$D$7)^BF$29))),(_xlfn.WEIBULL.DIST(BF$29,$L112,$K112,FALSE)*$S112*((1+'Inputs &amp; Summary'!$D$7)^BF$29))),IF($M112=Lists!$H$3,IF($K112&lt;1,((($R112*(1-$E112)+$Q112*(1-$F112))/$K112)*((1+'Inputs &amp; Summary'!$D$7)^BF$29)),((INT(BF$29/$K112)-INT((BF$29-1)/$K112))*($R112*(1-$E112)+$Q112*(1-$F112))*((1+'Inputs &amp; Summary'!$D$7)^BF$29))),((_xlfn.WEIBULL.DIST(BF$29,$L112,$K112,FALSE)*($R112*(1-$E112)+$Q112*(1-$F112))*((1+'Inputs &amp; Summary'!$D$7)^BF$29))))))</f>
        <v>0</v>
      </c>
      <c r="BG112" s="114">
        <f>$D112*IF(BG$29&gt;'Inputs &amp; Summary'!$D$5,0,IF(BG$29&gt;VLOOKUP($G112,Lists!$J$17:$K$21,2),IF($M112=Lists!$H$3,IF($K112&lt;1,(($S112/$K112)*((1+'Inputs &amp; Summary'!$D$7)^BG$29)),((INT(BG$29/$K112)-INT((BG$29-1)/$K112))*$S112*((1+'Inputs &amp; Summary'!$D$7)^BG$29))),(_xlfn.WEIBULL.DIST(BG$29,$L112,$K112,FALSE)*$S112*((1+'Inputs &amp; Summary'!$D$7)^BG$29))),IF($M112=Lists!$H$3,IF($K112&lt;1,((($R112*(1-$E112)+$Q112*(1-$F112))/$K112)*((1+'Inputs &amp; Summary'!$D$7)^BG$29)),((INT(BG$29/$K112)-INT((BG$29-1)/$K112))*($R112*(1-$E112)+$Q112*(1-$F112))*((1+'Inputs &amp; Summary'!$D$7)^BG$29))),((_xlfn.WEIBULL.DIST(BG$29,$L112,$K112,FALSE)*($R112*(1-$E112)+$Q112*(1-$F112))*((1+'Inputs &amp; Summary'!$D$7)^BG$29))))))</f>
        <v>0</v>
      </c>
      <c r="BH112" s="114">
        <f>$D112*IF(BH$29&gt;'Inputs &amp; Summary'!$D$5,0,IF(BH$29&gt;VLOOKUP($G112,Lists!$J$17:$K$21,2),IF($M112=Lists!$H$3,IF($K112&lt;1,(($S112/$K112)*((1+'Inputs &amp; Summary'!$D$7)^BH$29)),((INT(BH$29/$K112)-INT((BH$29-1)/$K112))*$S112*((1+'Inputs &amp; Summary'!$D$7)^BH$29))),(_xlfn.WEIBULL.DIST(BH$29,$L112,$K112,FALSE)*$S112*((1+'Inputs &amp; Summary'!$D$7)^BH$29))),IF($M112=Lists!$H$3,IF($K112&lt;1,((($R112*(1-$E112)+$Q112*(1-$F112))/$K112)*((1+'Inputs &amp; Summary'!$D$7)^BH$29)),((INT(BH$29/$K112)-INT((BH$29-1)/$K112))*($R112*(1-$E112)+$Q112*(1-$F112))*((1+'Inputs &amp; Summary'!$D$7)^BH$29))),((_xlfn.WEIBULL.DIST(BH$29,$L112,$K112,FALSE)*($R112*(1-$E112)+$Q112*(1-$F112))*((1+'Inputs &amp; Summary'!$D$7)^BH$29))))))</f>
        <v>0</v>
      </c>
      <c r="BI112" s="114">
        <f>$D112*IF(BI$29&gt;'Inputs &amp; Summary'!$D$5,0,IF(BI$29&gt;VLOOKUP($G112,Lists!$J$17:$K$21,2),IF($M112=Lists!$H$3,IF($K112&lt;1,(($S112/$K112)*((1+'Inputs &amp; Summary'!$D$7)^BI$29)),((INT(BI$29/$K112)-INT((BI$29-1)/$K112))*$S112*((1+'Inputs &amp; Summary'!$D$7)^BI$29))),(_xlfn.WEIBULL.DIST(BI$29,$L112,$K112,FALSE)*$S112*((1+'Inputs &amp; Summary'!$D$7)^BI$29))),IF($M112=Lists!$H$3,IF($K112&lt;1,((($R112*(1-$E112)+$Q112*(1-$F112))/$K112)*((1+'Inputs &amp; Summary'!$D$7)^BI$29)),((INT(BI$29/$K112)-INT((BI$29-1)/$K112))*($R112*(1-$E112)+$Q112*(1-$F112))*((1+'Inputs &amp; Summary'!$D$7)^BI$29))),((_xlfn.WEIBULL.DIST(BI$29,$L112,$K112,FALSE)*($R112*(1-$E112)+$Q112*(1-$F112))*((1+'Inputs &amp; Summary'!$D$7)^BI$29))))))</f>
        <v>0</v>
      </c>
      <c r="BJ112" s="114">
        <f>$D112*IF(BJ$29&gt;'Inputs &amp; Summary'!$D$5,0,IF(BJ$29&gt;VLOOKUP($G112,Lists!$J$17:$K$21,2),IF($M112=Lists!$H$3,IF($K112&lt;1,(($S112/$K112)*((1+'Inputs &amp; Summary'!$D$7)^BJ$29)),((INT(BJ$29/$K112)-INT((BJ$29-1)/$K112))*$S112*((1+'Inputs &amp; Summary'!$D$7)^BJ$29))),(_xlfn.WEIBULL.DIST(BJ$29,$L112,$K112,FALSE)*$S112*((1+'Inputs &amp; Summary'!$D$7)^BJ$29))),IF($M112=Lists!$H$3,IF($K112&lt;1,((($R112*(1-$E112)+$Q112*(1-$F112))/$K112)*((1+'Inputs &amp; Summary'!$D$7)^BJ$29)),((INT(BJ$29/$K112)-INT((BJ$29-1)/$K112))*($R112*(1-$E112)+$Q112*(1-$F112))*((1+'Inputs &amp; Summary'!$D$7)^BJ$29))),((_xlfn.WEIBULL.DIST(BJ$29,$L112,$K112,FALSE)*($R112*(1-$E112)+$Q112*(1-$F112))*((1+'Inputs &amp; Summary'!$D$7)^BJ$29))))))</f>
        <v>0</v>
      </c>
      <c r="BK112" s="114">
        <f>$D112*IF(BK$29&gt;'Inputs &amp; Summary'!$D$5,0,IF(BK$29&gt;VLOOKUP($G112,Lists!$J$17:$K$21,2),IF($M112=Lists!$H$3,IF($K112&lt;1,(($S112/$K112)*((1+'Inputs &amp; Summary'!$D$7)^BK$29)),((INT(BK$29/$K112)-INT((BK$29-1)/$K112))*$S112*((1+'Inputs &amp; Summary'!$D$7)^BK$29))),(_xlfn.WEIBULL.DIST(BK$29,$L112,$K112,FALSE)*$S112*((1+'Inputs &amp; Summary'!$D$7)^BK$29))),IF($M112=Lists!$H$3,IF($K112&lt;1,((($R112*(1-$E112)+$Q112*(1-$F112))/$K112)*((1+'Inputs &amp; Summary'!$D$7)^BK$29)),((INT(BK$29/$K112)-INT((BK$29-1)/$K112))*($R112*(1-$E112)+$Q112*(1-$F112))*((1+'Inputs &amp; Summary'!$D$7)^BK$29))),((_xlfn.WEIBULL.DIST(BK$29,$L112,$K112,FALSE)*($R112*(1-$E112)+$Q112*(1-$F112))*((1+'Inputs &amp; Summary'!$D$7)^BK$29))))))</f>
        <v>0</v>
      </c>
      <c r="BL112" s="114">
        <f>$D112*IF(BL$29&gt;'Inputs &amp; Summary'!$D$5,0,IF(BL$29&gt;VLOOKUP($G112,Lists!$J$17:$K$21,2),IF($M112=Lists!$H$3,IF($K112&lt;1,(($S112/$K112)*((1+'Inputs &amp; Summary'!$D$7)^BL$29)),((INT(BL$29/$K112)-INT((BL$29-1)/$K112))*$S112*((1+'Inputs &amp; Summary'!$D$7)^BL$29))),(_xlfn.WEIBULL.DIST(BL$29,$L112,$K112,FALSE)*$S112*((1+'Inputs &amp; Summary'!$D$7)^BL$29))),IF($M112=Lists!$H$3,IF($K112&lt;1,((($R112*(1-$E112)+$Q112*(1-$F112))/$K112)*((1+'Inputs &amp; Summary'!$D$7)^BL$29)),((INT(BL$29/$K112)-INT((BL$29-1)/$K112))*($R112*(1-$E112)+$Q112*(1-$F112))*((1+'Inputs &amp; Summary'!$D$7)^BL$29))),((_xlfn.WEIBULL.DIST(BL$29,$L112,$K112,FALSE)*($R112*(1-$E112)+$Q112*(1-$F112))*((1+'Inputs &amp; Summary'!$D$7)^BL$29))))))</f>
        <v>0</v>
      </c>
    </row>
    <row r="113" spans="1:64" s="1" customFormat="1" x14ac:dyDescent="0.3">
      <c r="A113" s="79" t="s">
        <v>192</v>
      </c>
      <c r="B113" s="33" t="s">
        <v>152</v>
      </c>
      <c r="C113" s="33" t="s">
        <v>18</v>
      </c>
      <c r="D113" s="68">
        <v>0</v>
      </c>
      <c r="E113" s="68">
        <v>0</v>
      </c>
      <c r="F113" s="68">
        <v>0</v>
      </c>
      <c r="G113" s="213" t="s">
        <v>433</v>
      </c>
      <c r="H113" s="34" t="s">
        <v>18</v>
      </c>
      <c r="I113" s="34" t="s">
        <v>95</v>
      </c>
      <c r="J113" s="33">
        <f>VLOOKUP(I113,'Labor Rates'!$A$1:$B$16,2)</f>
        <v>23.197115384615383</v>
      </c>
      <c r="K113" s="35">
        <v>50</v>
      </c>
      <c r="L113" s="35">
        <v>2</v>
      </c>
      <c r="M113" s="36" t="s">
        <v>249</v>
      </c>
      <c r="N113" s="84">
        <f>'Inputs &amp; Summary'!$D$32</f>
        <v>1</v>
      </c>
      <c r="O113" s="35">
        <v>4</v>
      </c>
      <c r="P113" s="5">
        <f>IF('Inputs &amp; Summary'!$D$32=0,0,0.05*'Inputs &amp; Summary'!$D$16/'Inputs &amp; Summary'!$D$32)</f>
        <v>22000</v>
      </c>
      <c r="Q113" s="73">
        <f t="shared" si="16"/>
        <v>92.788461538461533</v>
      </c>
      <c r="R113" s="73">
        <f t="shared" si="17"/>
        <v>22000</v>
      </c>
      <c r="S113" s="74">
        <f t="shared" si="18"/>
        <v>0</v>
      </c>
      <c r="T113" s="88"/>
      <c r="U113" s="80"/>
      <c r="V113" s="87">
        <f t="shared" si="19"/>
        <v>0</v>
      </c>
      <c r="W113" s="87">
        <f>NPV('Inputs &amp; Summary'!$D$6,Y113:BL113)</f>
        <v>0</v>
      </c>
      <c r="X113" s="90">
        <f t="shared" si="20"/>
        <v>0</v>
      </c>
      <c r="Y113" s="114">
        <f>$D113*IF(Y$29&gt;'Inputs &amp; Summary'!$D$5,0,IF(Y$29&gt;VLOOKUP($G113,Lists!$J$17:$K$21,2),IF($M113=Lists!$H$3,IF($K113&lt;1,(($S113/$K113)*((1+'Inputs &amp; Summary'!$D$7)^Y$29)),((INT(Y$29/$K113)-INT((Y$29-1)/$K113))*$S113*((1+'Inputs &amp; Summary'!$D$7)^Y$29))),(_xlfn.WEIBULL.DIST(Y$29,$L113,$K113,FALSE)*$S113*((1+'Inputs &amp; Summary'!$D$7)^Y$29))),IF($M113=Lists!$H$3,IF($K113&lt;1,((($R113*(1-$E113)+$Q113*(1-$F113))/$K113)*((1+'Inputs &amp; Summary'!$D$7)^Y$29)),((INT(Y$29/$K113)-INT((Y$29-1)/$K113))*($R113*(1-$E113)+$Q113*(1-$F113))*((1+'Inputs &amp; Summary'!$D$7)^Y$29))),((_xlfn.WEIBULL.DIST(Y$29,$L113,$K113,FALSE)*($R113*(1-$E113)+$Q113*(1-$F113))*((1+'Inputs &amp; Summary'!$D$7)^Y$29))))))</f>
        <v>0</v>
      </c>
      <c r="Z113" s="114">
        <f>$D113*IF(Z$29&gt;'Inputs &amp; Summary'!$D$5,0,IF(Z$29&gt;VLOOKUP($G113,Lists!$J$17:$K$21,2),IF($M113=Lists!$H$3,IF($K113&lt;1,(($S113/$K113)*((1+'Inputs &amp; Summary'!$D$7)^Z$29)),((INT(Z$29/$K113)-INT((Z$29-1)/$K113))*$S113*((1+'Inputs &amp; Summary'!$D$7)^Z$29))),(_xlfn.WEIBULL.DIST(Z$29,$L113,$K113,FALSE)*$S113*((1+'Inputs &amp; Summary'!$D$7)^Z$29))),IF($M113=Lists!$H$3,IF($K113&lt;1,((($R113*(1-$E113)+$Q113*(1-$F113))/$K113)*((1+'Inputs &amp; Summary'!$D$7)^Z$29)),((INT(Z$29/$K113)-INT((Z$29-1)/$K113))*($R113*(1-$E113)+$Q113*(1-$F113))*((1+'Inputs &amp; Summary'!$D$7)^Z$29))),((_xlfn.WEIBULL.DIST(Z$29,$L113,$K113,FALSE)*($R113*(1-$E113)+$Q113*(1-$F113))*((1+'Inputs &amp; Summary'!$D$7)^Z$29))))))</f>
        <v>0</v>
      </c>
      <c r="AA113" s="114">
        <f>$D113*IF(AA$29&gt;'Inputs &amp; Summary'!$D$5,0,IF(AA$29&gt;VLOOKUP($G113,Lists!$J$17:$K$21,2),IF($M113=Lists!$H$3,IF($K113&lt;1,(($S113/$K113)*((1+'Inputs &amp; Summary'!$D$7)^AA$29)),((INT(AA$29/$K113)-INT((AA$29-1)/$K113))*$S113*((1+'Inputs &amp; Summary'!$D$7)^AA$29))),(_xlfn.WEIBULL.DIST(AA$29,$L113,$K113,FALSE)*$S113*((1+'Inputs &amp; Summary'!$D$7)^AA$29))),IF($M113=Lists!$H$3,IF($K113&lt;1,((($R113*(1-$E113)+$Q113*(1-$F113))/$K113)*((1+'Inputs &amp; Summary'!$D$7)^AA$29)),((INT(AA$29/$K113)-INT((AA$29-1)/$K113))*($R113*(1-$E113)+$Q113*(1-$F113))*((1+'Inputs &amp; Summary'!$D$7)^AA$29))),((_xlfn.WEIBULL.DIST(AA$29,$L113,$K113,FALSE)*($R113*(1-$E113)+$Q113*(1-$F113))*((1+'Inputs &amp; Summary'!$D$7)^AA$29))))))</f>
        <v>0</v>
      </c>
      <c r="AB113" s="114">
        <f>$D113*IF(AB$29&gt;'Inputs &amp; Summary'!$D$5,0,IF(AB$29&gt;VLOOKUP($G113,Lists!$J$17:$K$21,2),IF($M113=Lists!$H$3,IF($K113&lt;1,(($S113/$K113)*((1+'Inputs &amp; Summary'!$D$7)^AB$29)),((INT(AB$29/$K113)-INT((AB$29-1)/$K113))*$S113*((1+'Inputs &amp; Summary'!$D$7)^AB$29))),(_xlfn.WEIBULL.DIST(AB$29,$L113,$K113,FALSE)*$S113*((1+'Inputs &amp; Summary'!$D$7)^AB$29))),IF($M113=Lists!$H$3,IF($K113&lt;1,((($R113*(1-$E113)+$Q113*(1-$F113))/$K113)*((1+'Inputs &amp; Summary'!$D$7)^AB$29)),((INT(AB$29/$K113)-INT((AB$29-1)/$K113))*($R113*(1-$E113)+$Q113*(1-$F113))*((1+'Inputs &amp; Summary'!$D$7)^AB$29))),((_xlfn.WEIBULL.DIST(AB$29,$L113,$K113,FALSE)*($R113*(1-$E113)+$Q113*(1-$F113))*((1+'Inputs &amp; Summary'!$D$7)^AB$29))))))</f>
        <v>0</v>
      </c>
      <c r="AC113" s="114">
        <f>$D113*IF(AC$29&gt;'Inputs &amp; Summary'!$D$5,0,IF(AC$29&gt;VLOOKUP($G113,Lists!$J$17:$K$21,2),IF($M113=Lists!$H$3,IF($K113&lt;1,(($S113/$K113)*((1+'Inputs &amp; Summary'!$D$7)^AC$29)),((INT(AC$29/$K113)-INT((AC$29-1)/$K113))*$S113*((1+'Inputs &amp; Summary'!$D$7)^AC$29))),(_xlfn.WEIBULL.DIST(AC$29,$L113,$K113,FALSE)*$S113*((1+'Inputs &amp; Summary'!$D$7)^AC$29))),IF($M113=Lists!$H$3,IF($K113&lt;1,((($R113*(1-$E113)+$Q113*(1-$F113))/$K113)*((1+'Inputs &amp; Summary'!$D$7)^AC$29)),((INT(AC$29/$K113)-INT((AC$29-1)/$K113))*($R113*(1-$E113)+$Q113*(1-$F113))*((1+'Inputs &amp; Summary'!$D$7)^AC$29))),((_xlfn.WEIBULL.DIST(AC$29,$L113,$K113,FALSE)*($R113*(1-$E113)+$Q113*(1-$F113))*((1+'Inputs &amp; Summary'!$D$7)^AC$29))))))</f>
        <v>0</v>
      </c>
      <c r="AD113" s="114">
        <f>$D113*IF(AD$29&gt;'Inputs &amp; Summary'!$D$5,0,IF(AD$29&gt;VLOOKUP($G113,Lists!$J$17:$K$21,2),IF($M113=Lists!$H$3,IF($K113&lt;1,(($S113/$K113)*((1+'Inputs &amp; Summary'!$D$7)^AD$29)),((INT(AD$29/$K113)-INT((AD$29-1)/$K113))*$S113*((1+'Inputs &amp; Summary'!$D$7)^AD$29))),(_xlfn.WEIBULL.DIST(AD$29,$L113,$K113,FALSE)*$S113*((1+'Inputs &amp; Summary'!$D$7)^AD$29))),IF($M113=Lists!$H$3,IF($K113&lt;1,((($R113*(1-$E113)+$Q113*(1-$F113))/$K113)*((1+'Inputs &amp; Summary'!$D$7)^AD$29)),((INT(AD$29/$K113)-INT((AD$29-1)/$K113))*($R113*(1-$E113)+$Q113*(1-$F113))*((1+'Inputs &amp; Summary'!$D$7)^AD$29))),((_xlfn.WEIBULL.DIST(AD$29,$L113,$K113,FALSE)*($R113*(1-$E113)+$Q113*(1-$F113))*((1+'Inputs &amp; Summary'!$D$7)^AD$29))))))</f>
        <v>0</v>
      </c>
      <c r="AE113" s="114">
        <f>$D113*IF(AE$29&gt;'Inputs &amp; Summary'!$D$5,0,IF(AE$29&gt;VLOOKUP($G113,Lists!$J$17:$K$21,2),IF($M113=Lists!$H$3,IF($K113&lt;1,(($S113/$K113)*((1+'Inputs &amp; Summary'!$D$7)^AE$29)),((INT(AE$29/$K113)-INT((AE$29-1)/$K113))*$S113*((1+'Inputs &amp; Summary'!$D$7)^AE$29))),(_xlfn.WEIBULL.DIST(AE$29,$L113,$K113,FALSE)*$S113*((1+'Inputs &amp; Summary'!$D$7)^AE$29))),IF($M113=Lists!$H$3,IF($K113&lt;1,((($R113*(1-$E113)+$Q113*(1-$F113))/$K113)*((1+'Inputs &amp; Summary'!$D$7)^AE$29)),((INT(AE$29/$K113)-INT((AE$29-1)/$K113))*($R113*(1-$E113)+$Q113*(1-$F113))*((1+'Inputs &amp; Summary'!$D$7)^AE$29))),((_xlfn.WEIBULL.DIST(AE$29,$L113,$K113,FALSE)*($R113*(1-$E113)+$Q113*(1-$F113))*((1+'Inputs &amp; Summary'!$D$7)^AE$29))))))</f>
        <v>0</v>
      </c>
      <c r="AF113" s="114">
        <f>$D113*IF(AF$29&gt;'Inputs &amp; Summary'!$D$5,0,IF(AF$29&gt;VLOOKUP($G113,Lists!$J$17:$K$21,2),IF($M113=Lists!$H$3,IF($K113&lt;1,(($S113/$K113)*((1+'Inputs &amp; Summary'!$D$7)^AF$29)),((INT(AF$29/$K113)-INT((AF$29-1)/$K113))*$S113*((1+'Inputs &amp; Summary'!$D$7)^AF$29))),(_xlfn.WEIBULL.DIST(AF$29,$L113,$K113,FALSE)*$S113*((1+'Inputs &amp; Summary'!$D$7)^AF$29))),IF($M113=Lists!$H$3,IF($K113&lt;1,((($R113*(1-$E113)+$Q113*(1-$F113))/$K113)*((1+'Inputs &amp; Summary'!$D$7)^AF$29)),((INT(AF$29/$K113)-INT((AF$29-1)/$K113))*($R113*(1-$E113)+$Q113*(1-$F113))*((1+'Inputs &amp; Summary'!$D$7)^AF$29))),((_xlfn.WEIBULL.DIST(AF$29,$L113,$K113,FALSE)*($R113*(1-$E113)+$Q113*(1-$F113))*((1+'Inputs &amp; Summary'!$D$7)^AF$29))))))</f>
        <v>0</v>
      </c>
      <c r="AG113" s="114">
        <f>$D113*IF(AG$29&gt;'Inputs &amp; Summary'!$D$5,0,IF(AG$29&gt;VLOOKUP($G113,Lists!$J$17:$K$21,2),IF($M113=Lists!$H$3,IF($K113&lt;1,(($S113/$K113)*((1+'Inputs &amp; Summary'!$D$7)^AG$29)),((INT(AG$29/$K113)-INT((AG$29-1)/$K113))*$S113*((1+'Inputs &amp; Summary'!$D$7)^AG$29))),(_xlfn.WEIBULL.DIST(AG$29,$L113,$K113,FALSE)*$S113*((1+'Inputs &amp; Summary'!$D$7)^AG$29))),IF($M113=Lists!$H$3,IF($K113&lt;1,((($R113*(1-$E113)+$Q113*(1-$F113))/$K113)*((1+'Inputs &amp; Summary'!$D$7)^AG$29)),((INT(AG$29/$K113)-INT((AG$29-1)/$K113))*($R113*(1-$E113)+$Q113*(1-$F113))*((1+'Inputs &amp; Summary'!$D$7)^AG$29))),((_xlfn.WEIBULL.DIST(AG$29,$L113,$K113,FALSE)*($R113*(1-$E113)+$Q113*(1-$F113))*((1+'Inputs &amp; Summary'!$D$7)^AG$29))))))</f>
        <v>0</v>
      </c>
      <c r="AH113" s="114">
        <f>$D113*IF(AH$29&gt;'Inputs &amp; Summary'!$D$5,0,IF(AH$29&gt;VLOOKUP($G113,Lists!$J$17:$K$21,2),IF($M113=Lists!$H$3,IF($K113&lt;1,(($S113/$K113)*((1+'Inputs &amp; Summary'!$D$7)^AH$29)),((INT(AH$29/$K113)-INT((AH$29-1)/$K113))*$S113*((1+'Inputs &amp; Summary'!$D$7)^AH$29))),(_xlfn.WEIBULL.DIST(AH$29,$L113,$K113,FALSE)*$S113*((1+'Inputs &amp; Summary'!$D$7)^AH$29))),IF($M113=Lists!$H$3,IF($K113&lt;1,((($R113*(1-$E113)+$Q113*(1-$F113))/$K113)*((1+'Inputs &amp; Summary'!$D$7)^AH$29)),((INT(AH$29/$K113)-INT((AH$29-1)/$K113))*($R113*(1-$E113)+$Q113*(1-$F113))*((1+'Inputs &amp; Summary'!$D$7)^AH$29))),((_xlfn.WEIBULL.DIST(AH$29,$L113,$K113,FALSE)*($R113*(1-$E113)+$Q113*(1-$F113))*((1+'Inputs &amp; Summary'!$D$7)^AH$29))))))</f>
        <v>0</v>
      </c>
      <c r="AI113" s="114">
        <f>$D113*IF(AI$29&gt;'Inputs &amp; Summary'!$D$5,0,IF(AI$29&gt;VLOOKUP($G113,Lists!$J$17:$K$21,2),IF($M113=Lists!$H$3,IF($K113&lt;1,(($S113/$K113)*((1+'Inputs &amp; Summary'!$D$7)^AI$29)),((INT(AI$29/$K113)-INT((AI$29-1)/$K113))*$S113*((1+'Inputs &amp; Summary'!$D$7)^AI$29))),(_xlfn.WEIBULL.DIST(AI$29,$L113,$K113,FALSE)*$S113*((1+'Inputs &amp; Summary'!$D$7)^AI$29))),IF($M113=Lists!$H$3,IF($K113&lt;1,((($R113*(1-$E113)+$Q113*(1-$F113))/$K113)*((1+'Inputs &amp; Summary'!$D$7)^AI$29)),((INT(AI$29/$K113)-INT((AI$29-1)/$K113))*($R113*(1-$E113)+$Q113*(1-$F113))*((1+'Inputs &amp; Summary'!$D$7)^AI$29))),((_xlfn.WEIBULL.DIST(AI$29,$L113,$K113,FALSE)*($R113*(1-$E113)+$Q113*(1-$F113))*((1+'Inputs &amp; Summary'!$D$7)^AI$29))))))</f>
        <v>0</v>
      </c>
      <c r="AJ113" s="114">
        <f>$D113*IF(AJ$29&gt;'Inputs &amp; Summary'!$D$5,0,IF(AJ$29&gt;VLOOKUP($G113,Lists!$J$17:$K$21,2),IF($M113=Lists!$H$3,IF($K113&lt;1,(($S113/$K113)*((1+'Inputs &amp; Summary'!$D$7)^AJ$29)),((INT(AJ$29/$K113)-INT((AJ$29-1)/$K113))*$S113*((1+'Inputs &amp; Summary'!$D$7)^AJ$29))),(_xlfn.WEIBULL.DIST(AJ$29,$L113,$K113,FALSE)*$S113*((1+'Inputs &amp; Summary'!$D$7)^AJ$29))),IF($M113=Lists!$H$3,IF($K113&lt;1,((($R113*(1-$E113)+$Q113*(1-$F113))/$K113)*((1+'Inputs &amp; Summary'!$D$7)^AJ$29)),((INT(AJ$29/$K113)-INT((AJ$29-1)/$K113))*($R113*(1-$E113)+$Q113*(1-$F113))*((1+'Inputs &amp; Summary'!$D$7)^AJ$29))),((_xlfn.WEIBULL.DIST(AJ$29,$L113,$K113,FALSE)*($R113*(1-$E113)+$Q113*(1-$F113))*((1+'Inputs &amp; Summary'!$D$7)^AJ$29))))))</f>
        <v>0</v>
      </c>
      <c r="AK113" s="114">
        <f>$D113*IF(AK$29&gt;'Inputs &amp; Summary'!$D$5,0,IF(AK$29&gt;VLOOKUP($G113,Lists!$J$17:$K$21,2),IF($M113=Lists!$H$3,IF($K113&lt;1,(($S113/$K113)*((1+'Inputs &amp; Summary'!$D$7)^AK$29)),((INT(AK$29/$K113)-INT((AK$29-1)/$K113))*$S113*((1+'Inputs &amp; Summary'!$D$7)^AK$29))),(_xlfn.WEIBULL.DIST(AK$29,$L113,$K113,FALSE)*$S113*((1+'Inputs &amp; Summary'!$D$7)^AK$29))),IF($M113=Lists!$H$3,IF($K113&lt;1,((($R113*(1-$E113)+$Q113*(1-$F113))/$K113)*((1+'Inputs &amp; Summary'!$D$7)^AK$29)),((INT(AK$29/$K113)-INT((AK$29-1)/$K113))*($R113*(1-$E113)+$Q113*(1-$F113))*((1+'Inputs &amp; Summary'!$D$7)^AK$29))),((_xlfn.WEIBULL.DIST(AK$29,$L113,$K113,FALSE)*($R113*(1-$E113)+$Q113*(1-$F113))*((1+'Inputs &amp; Summary'!$D$7)^AK$29))))))</f>
        <v>0</v>
      </c>
      <c r="AL113" s="114">
        <f>$D113*IF(AL$29&gt;'Inputs &amp; Summary'!$D$5,0,IF(AL$29&gt;VLOOKUP($G113,Lists!$J$17:$K$21,2),IF($M113=Lists!$H$3,IF($K113&lt;1,(($S113/$K113)*((1+'Inputs &amp; Summary'!$D$7)^AL$29)),((INT(AL$29/$K113)-INT((AL$29-1)/$K113))*$S113*((1+'Inputs &amp; Summary'!$D$7)^AL$29))),(_xlfn.WEIBULL.DIST(AL$29,$L113,$K113,FALSE)*$S113*((1+'Inputs &amp; Summary'!$D$7)^AL$29))),IF($M113=Lists!$H$3,IF($K113&lt;1,((($R113*(1-$E113)+$Q113*(1-$F113))/$K113)*((1+'Inputs &amp; Summary'!$D$7)^AL$29)),((INT(AL$29/$K113)-INT((AL$29-1)/$K113))*($R113*(1-$E113)+$Q113*(1-$F113))*((1+'Inputs &amp; Summary'!$D$7)^AL$29))),((_xlfn.WEIBULL.DIST(AL$29,$L113,$K113,FALSE)*($R113*(1-$E113)+$Q113*(1-$F113))*((1+'Inputs &amp; Summary'!$D$7)^AL$29))))))</f>
        <v>0</v>
      </c>
      <c r="AM113" s="114">
        <f>$D113*IF(AM$29&gt;'Inputs &amp; Summary'!$D$5,0,IF(AM$29&gt;VLOOKUP($G113,Lists!$J$17:$K$21,2),IF($M113=Lists!$H$3,IF($K113&lt;1,(($S113/$K113)*((1+'Inputs &amp; Summary'!$D$7)^AM$29)),((INT(AM$29/$K113)-INT((AM$29-1)/$K113))*$S113*((1+'Inputs &amp; Summary'!$D$7)^AM$29))),(_xlfn.WEIBULL.DIST(AM$29,$L113,$K113,FALSE)*$S113*((1+'Inputs &amp; Summary'!$D$7)^AM$29))),IF($M113=Lists!$H$3,IF($K113&lt;1,((($R113*(1-$E113)+$Q113*(1-$F113))/$K113)*((1+'Inputs &amp; Summary'!$D$7)^AM$29)),((INT(AM$29/$K113)-INT((AM$29-1)/$K113))*($R113*(1-$E113)+$Q113*(1-$F113))*((1+'Inputs &amp; Summary'!$D$7)^AM$29))),((_xlfn.WEIBULL.DIST(AM$29,$L113,$K113,FALSE)*($R113*(1-$E113)+$Q113*(1-$F113))*((1+'Inputs &amp; Summary'!$D$7)^AM$29))))))</f>
        <v>0</v>
      </c>
      <c r="AN113" s="114">
        <f>$D113*IF(AN$29&gt;'Inputs &amp; Summary'!$D$5,0,IF(AN$29&gt;VLOOKUP($G113,Lists!$J$17:$K$21,2),IF($M113=Lists!$H$3,IF($K113&lt;1,(($S113/$K113)*((1+'Inputs &amp; Summary'!$D$7)^AN$29)),((INT(AN$29/$K113)-INT((AN$29-1)/$K113))*$S113*((1+'Inputs &amp; Summary'!$D$7)^AN$29))),(_xlfn.WEIBULL.DIST(AN$29,$L113,$K113,FALSE)*$S113*((1+'Inputs &amp; Summary'!$D$7)^AN$29))),IF($M113=Lists!$H$3,IF($K113&lt;1,((($R113*(1-$E113)+$Q113*(1-$F113))/$K113)*((1+'Inputs &amp; Summary'!$D$7)^AN$29)),((INT(AN$29/$K113)-INT((AN$29-1)/$K113))*($R113*(1-$E113)+$Q113*(1-$F113))*((1+'Inputs &amp; Summary'!$D$7)^AN$29))),((_xlfn.WEIBULL.DIST(AN$29,$L113,$K113,FALSE)*($R113*(1-$E113)+$Q113*(1-$F113))*((1+'Inputs &amp; Summary'!$D$7)^AN$29))))))</f>
        <v>0</v>
      </c>
      <c r="AO113" s="114">
        <f>$D113*IF(AO$29&gt;'Inputs &amp; Summary'!$D$5,0,IF(AO$29&gt;VLOOKUP($G113,Lists!$J$17:$K$21,2),IF($M113=Lists!$H$3,IF($K113&lt;1,(($S113/$K113)*((1+'Inputs &amp; Summary'!$D$7)^AO$29)),((INT(AO$29/$K113)-INT((AO$29-1)/$K113))*$S113*((1+'Inputs &amp; Summary'!$D$7)^AO$29))),(_xlfn.WEIBULL.DIST(AO$29,$L113,$K113,FALSE)*$S113*((1+'Inputs &amp; Summary'!$D$7)^AO$29))),IF($M113=Lists!$H$3,IF($K113&lt;1,((($R113*(1-$E113)+$Q113*(1-$F113))/$K113)*((1+'Inputs &amp; Summary'!$D$7)^AO$29)),((INT(AO$29/$K113)-INT((AO$29-1)/$K113))*($R113*(1-$E113)+$Q113*(1-$F113))*((1+'Inputs &amp; Summary'!$D$7)^AO$29))),((_xlfn.WEIBULL.DIST(AO$29,$L113,$K113,FALSE)*($R113*(1-$E113)+$Q113*(1-$F113))*((1+'Inputs &amp; Summary'!$D$7)^AO$29))))))</f>
        <v>0</v>
      </c>
      <c r="AP113" s="114">
        <f>$D113*IF(AP$29&gt;'Inputs &amp; Summary'!$D$5,0,IF(AP$29&gt;VLOOKUP($G113,Lists!$J$17:$K$21,2),IF($M113=Lists!$H$3,IF($K113&lt;1,(($S113/$K113)*((1+'Inputs &amp; Summary'!$D$7)^AP$29)),((INT(AP$29/$K113)-INT((AP$29-1)/$K113))*$S113*((1+'Inputs &amp; Summary'!$D$7)^AP$29))),(_xlfn.WEIBULL.DIST(AP$29,$L113,$K113,FALSE)*$S113*((1+'Inputs &amp; Summary'!$D$7)^AP$29))),IF($M113=Lists!$H$3,IF($K113&lt;1,((($R113*(1-$E113)+$Q113*(1-$F113))/$K113)*((1+'Inputs &amp; Summary'!$D$7)^AP$29)),((INT(AP$29/$K113)-INT((AP$29-1)/$K113))*($R113*(1-$E113)+$Q113*(1-$F113))*((1+'Inputs &amp; Summary'!$D$7)^AP$29))),((_xlfn.WEIBULL.DIST(AP$29,$L113,$K113,FALSE)*($R113*(1-$E113)+$Q113*(1-$F113))*((1+'Inputs &amp; Summary'!$D$7)^AP$29))))))</f>
        <v>0</v>
      </c>
      <c r="AQ113" s="114">
        <f>$D113*IF(AQ$29&gt;'Inputs &amp; Summary'!$D$5,0,IF(AQ$29&gt;VLOOKUP($G113,Lists!$J$17:$K$21,2),IF($M113=Lists!$H$3,IF($K113&lt;1,(($S113/$K113)*((1+'Inputs &amp; Summary'!$D$7)^AQ$29)),((INT(AQ$29/$K113)-INT((AQ$29-1)/$K113))*$S113*((1+'Inputs &amp; Summary'!$D$7)^AQ$29))),(_xlfn.WEIBULL.DIST(AQ$29,$L113,$K113,FALSE)*$S113*((1+'Inputs &amp; Summary'!$D$7)^AQ$29))),IF($M113=Lists!$H$3,IF($K113&lt;1,((($R113*(1-$E113)+$Q113*(1-$F113))/$K113)*((1+'Inputs &amp; Summary'!$D$7)^AQ$29)),((INT(AQ$29/$K113)-INT((AQ$29-1)/$K113))*($R113*(1-$E113)+$Q113*(1-$F113))*((1+'Inputs &amp; Summary'!$D$7)^AQ$29))),((_xlfn.WEIBULL.DIST(AQ$29,$L113,$K113,FALSE)*($R113*(1-$E113)+$Q113*(1-$F113))*((1+'Inputs &amp; Summary'!$D$7)^AQ$29))))))</f>
        <v>0</v>
      </c>
      <c r="AR113" s="114">
        <f>$D113*IF(AR$29&gt;'Inputs &amp; Summary'!$D$5,0,IF(AR$29&gt;VLOOKUP($G113,Lists!$J$17:$K$21,2),IF($M113=Lists!$H$3,IF($K113&lt;1,(($S113/$K113)*((1+'Inputs &amp; Summary'!$D$7)^AR$29)),((INT(AR$29/$K113)-INT((AR$29-1)/$K113))*$S113*((1+'Inputs &amp; Summary'!$D$7)^AR$29))),(_xlfn.WEIBULL.DIST(AR$29,$L113,$K113,FALSE)*$S113*((1+'Inputs &amp; Summary'!$D$7)^AR$29))),IF($M113=Lists!$H$3,IF($K113&lt;1,((($R113*(1-$E113)+$Q113*(1-$F113))/$K113)*((1+'Inputs &amp; Summary'!$D$7)^AR$29)),((INT(AR$29/$K113)-INT((AR$29-1)/$K113))*($R113*(1-$E113)+$Q113*(1-$F113))*((1+'Inputs &amp; Summary'!$D$7)^AR$29))),((_xlfn.WEIBULL.DIST(AR$29,$L113,$K113,FALSE)*($R113*(1-$E113)+$Q113*(1-$F113))*((1+'Inputs &amp; Summary'!$D$7)^AR$29))))))</f>
        <v>0</v>
      </c>
      <c r="AS113" s="114">
        <f>$D113*IF(AS$29&gt;'Inputs &amp; Summary'!$D$5,0,IF(AS$29&gt;VLOOKUP($G113,Lists!$J$17:$K$21,2),IF($M113=Lists!$H$3,IF($K113&lt;1,(($S113/$K113)*((1+'Inputs &amp; Summary'!$D$7)^AS$29)),((INT(AS$29/$K113)-INT((AS$29-1)/$K113))*$S113*((1+'Inputs &amp; Summary'!$D$7)^AS$29))),(_xlfn.WEIBULL.DIST(AS$29,$L113,$K113,FALSE)*$S113*((1+'Inputs &amp; Summary'!$D$7)^AS$29))),IF($M113=Lists!$H$3,IF($K113&lt;1,((($R113*(1-$E113)+$Q113*(1-$F113))/$K113)*((1+'Inputs &amp; Summary'!$D$7)^AS$29)),((INT(AS$29/$K113)-INT((AS$29-1)/$K113))*($R113*(1-$E113)+$Q113*(1-$F113))*((1+'Inputs &amp; Summary'!$D$7)^AS$29))),((_xlfn.WEIBULL.DIST(AS$29,$L113,$K113,FALSE)*($R113*(1-$E113)+$Q113*(1-$F113))*((1+'Inputs &amp; Summary'!$D$7)^AS$29))))))</f>
        <v>0</v>
      </c>
      <c r="AT113" s="114">
        <f>$D113*IF(AT$29&gt;'Inputs &amp; Summary'!$D$5,0,IF(AT$29&gt;VLOOKUP($G113,Lists!$J$17:$K$21,2),IF($M113=Lists!$H$3,IF($K113&lt;1,(($S113/$K113)*((1+'Inputs &amp; Summary'!$D$7)^AT$29)),((INT(AT$29/$K113)-INT((AT$29-1)/$K113))*$S113*((1+'Inputs &amp; Summary'!$D$7)^AT$29))),(_xlfn.WEIBULL.DIST(AT$29,$L113,$K113,FALSE)*$S113*((1+'Inputs &amp; Summary'!$D$7)^AT$29))),IF($M113=Lists!$H$3,IF($K113&lt;1,((($R113*(1-$E113)+$Q113*(1-$F113))/$K113)*((1+'Inputs &amp; Summary'!$D$7)^AT$29)),((INT(AT$29/$K113)-INT((AT$29-1)/$K113))*($R113*(1-$E113)+$Q113*(1-$F113))*((1+'Inputs &amp; Summary'!$D$7)^AT$29))),((_xlfn.WEIBULL.DIST(AT$29,$L113,$K113,FALSE)*($R113*(1-$E113)+$Q113*(1-$F113))*((1+'Inputs &amp; Summary'!$D$7)^AT$29))))))</f>
        <v>0</v>
      </c>
      <c r="AU113" s="114">
        <f>$D113*IF(AU$29&gt;'Inputs &amp; Summary'!$D$5,0,IF(AU$29&gt;VLOOKUP($G113,Lists!$J$17:$K$21,2),IF($M113=Lists!$H$3,IF($K113&lt;1,(($S113/$K113)*((1+'Inputs &amp; Summary'!$D$7)^AU$29)),((INT(AU$29/$K113)-INT((AU$29-1)/$K113))*$S113*((1+'Inputs &amp; Summary'!$D$7)^AU$29))),(_xlfn.WEIBULL.DIST(AU$29,$L113,$K113,FALSE)*$S113*((1+'Inputs &amp; Summary'!$D$7)^AU$29))),IF($M113=Lists!$H$3,IF($K113&lt;1,((($R113*(1-$E113)+$Q113*(1-$F113))/$K113)*((1+'Inputs &amp; Summary'!$D$7)^AU$29)),((INT(AU$29/$K113)-INT((AU$29-1)/$K113))*($R113*(1-$E113)+$Q113*(1-$F113))*((1+'Inputs &amp; Summary'!$D$7)^AU$29))),((_xlfn.WEIBULL.DIST(AU$29,$L113,$K113,FALSE)*($R113*(1-$E113)+$Q113*(1-$F113))*((1+'Inputs &amp; Summary'!$D$7)^AU$29))))))</f>
        <v>0</v>
      </c>
      <c r="AV113" s="114">
        <f>$D113*IF(AV$29&gt;'Inputs &amp; Summary'!$D$5,0,IF(AV$29&gt;VLOOKUP($G113,Lists!$J$17:$K$21,2),IF($M113=Lists!$H$3,IF($K113&lt;1,(($S113/$K113)*((1+'Inputs &amp; Summary'!$D$7)^AV$29)),((INT(AV$29/$K113)-INT((AV$29-1)/$K113))*$S113*((1+'Inputs &amp; Summary'!$D$7)^AV$29))),(_xlfn.WEIBULL.DIST(AV$29,$L113,$K113,FALSE)*$S113*((1+'Inputs &amp; Summary'!$D$7)^AV$29))),IF($M113=Lists!$H$3,IF($K113&lt;1,((($R113*(1-$E113)+$Q113*(1-$F113))/$K113)*((1+'Inputs &amp; Summary'!$D$7)^AV$29)),((INT(AV$29/$K113)-INT((AV$29-1)/$K113))*($R113*(1-$E113)+$Q113*(1-$F113))*((1+'Inputs &amp; Summary'!$D$7)^AV$29))),((_xlfn.WEIBULL.DIST(AV$29,$L113,$K113,FALSE)*($R113*(1-$E113)+$Q113*(1-$F113))*((1+'Inputs &amp; Summary'!$D$7)^AV$29))))))</f>
        <v>0</v>
      </c>
      <c r="AW113" s="114">
        <f>$D113*IF(AW$29&gt;'Inputs &amp; Summary'!$D$5,0,IF(AW$29&gt;VLOOKUP($G113,Lists!$J$17:$K$21,2),IF($M113=Lists!$H$3,IF($K113&lt;1,(($S113/$K113)*((1+'Inputs &amp; Summary'!$D$7)^AW$29)),((INT(AW$29/$K113)-INT((AW$29-1)/$K113))*$S113*((1+'Inputs &amp; Summary'!$D$7)^AW$29))),(_xlfn.WEIBULL.DIST(AW$29,$L113,$K113,FALSE)*$S113*((1+'Inputs &amp; Summary'!$D$7)^AW$29))),IF($M113=Lists!$H$3,IF($K113&lt;1,((($R113*(1-$E113)+$Q113*(1-$F113))/$K113)*((1+'Inputs &amp; Summary'!$D$7)^AW$29)),((INT(AW$29/$K113)-INT((AW$29-1)/$K113))*($R113*(1-$E113)+$Q113*(1-$F113))*((1+'Inputs &amp; Summary'!$D$7)^AW$29))),((_xlfn.WEIBULL.DIST(AW$29,$L113,$K113,FALSE)*($R113*(1-$E113)+$Q113*(1-$F113))*((1+'Inputs &amp; Summary'!$D$7)^AW$29))))))</f>
        <v>0</v>
      </c>
      <c r="AX113" s="114">
        <f>$D113*IF(AX$29&gt;'Inputs &amp; Summary'!$D$5,0,IF(AX$29&gt;VLOOKUP($G113,Lists!$J$17:$K$21,2),IF($M113=Lists!$H$3,IF($K113&lt;1,(($S113/$K113)*((1+'Inputs &amp; Summary'!$D$7)^AX$29)),((INT(AX$29/$K113)-INT((AX$29-1)/$K113))*$S113*((1+'Inputs &amp; Summary'!$D$7)^AX$29))),(_xlfn.WEIBULL.DIST(AX$29,$L113,$K113,FALSE)*$S113*((1+'Inputs &amp; Summary'!$D$7)^AX$29))),IF($M113=Lists!$H$3,IF($K113&lt;1,((($R113*(1-$E113)+$Q113*(1-$F113))/$K113)*((1+'Inputs &amp; Summary'!$D$7)^AX$29)),((INT(AX$29/$K113)-INT((AX$29-1)/$K113))*($R113*(1-$E113)+$Q113*(1-$F113))*((1+'Inputs &amp; Summary'!$D$7)^AX$29))),((_xlfn.WEIBULL.DIST(AX$29,$L113,$K113,FALSE)*($R113*(1-$E113)+$Q113*(1-$F113))*((1+'Inputs &amp; Summary'!$D$7)^AX$29))))))</f>
        <v>0</v>
      </c>
      <c r="AY113" s="114">
        <f>$D113*IF(AY$29&gt;'Inputs &amp; Summary'!$D$5,0,IF(AY$29&gt;VLOOKUP($G113,Lists!$J$17:$K$21,2),IF($M113=Lists!$H$3,IF($K113&lt;1,(($S113/$K113)*((1+'Inputs &amp; Summary'!$D$7)^AY$29)),((INT(AY$29/$K113)-INT((AY$29-1)/$K113))*$S113*((1+'Inputs &amp; Summary'!$D$7)^AY$29))),(_xlfn.WEIBULL.DIST(AY$29,$L113,$K113,FALSE)*$S113*((1+'Inputs &amp; Summary'!$D$7)^AY$29))),IF($M113=Lists!$H$3,IF($K113&lt;1,((($R113*(1-$E113)+$Q113*(1-$F113))/$K113)*((1+'Inputs &amp; Summary'!$D$7)^AY$29)),((INT(AY$29/$K113)-INT((AY$29-1)/$K113))*($R113*(1-$E113)+$Q113*(1-$F113))*((1+'Inputs &amp; Summary'!$D$7)^AY$29))),((_xlfn.WEIBULL.DIST(AY$29,$L113,$K113,FALSE)*($R113*(1-$E113)+$Q113*(1-$F113))*((1+'Inputs &amp; Summary'!$D$7)^AY$29))))))</f>
        <v>0</v>
      </c>
      <c r="AZ113" s="114">
        <f>$D113*IF(AZ$29&gt;'Inputs &amp; Summary'!$D$5,0,IF(AZ$29&gt;VLOOKUP($G113,Lists!$J$17:$K$21,2),IF($M113=Lists!$H$3,IF($K113&lt;1,(($S113/$K113)*((1+'Inputs &amp; Summary'!$D$7)^AZ$29)),((INT(AZ$29/$K113)-INT((AZ$29-1)/$K113))*$S113*((1+'Inputs &amp; Summary'!$D$7)^AZ$29))),(_xlfn.WEIBULL.DIST(AZ$29,$L113,$K113,FALSE)*$S113*((1+'Inputs &amp; Summary'!$D$7)^AZ$29))),IF($M113=Lists!$H$3,IF($K113&lt;1,((($R113*(1-$E113)+$Q113*(1-$F113))/$K113)*((1+'Inputs &amp; Summary'!$D$7)^AZ$29)),((INT(AZ$29/$K113)-INT((AZ$29-1)/$K113))*($R113*(1-$E113)+$Q113*(1-$F113))*((1+'Inputs &amp; Summary'!$D$7)^AZ$29))),((_xlfn.WEIBULL.DIST(AZ$29,$L113,$K113,FALSE)*($R113*(1-$E113)+$Q113*(1-$F113))*((1+'Inputs &amp; Summary'!$D$7)^AZ$29))))))</f>
        <v>0</v>
      </c>
      <c r="BA113" s="114">
        <f>$D113*IF(BA$29&gt;'Inputs &amp; Summary'!$D$5,0,IF(BA$29&gt;VLOOKUP($G113,Lists!$J$17:$K$21,2),IF($M113=Lists!$H$3,IF($K113&lt;1,(($S113/$K113)*((1+'Inputs &amp; Summary'!$D$7)^BA$29)),((INT(BA$29/$K113)-INT((BA$29-1)/$K113))*$S113*((1+'Inputs &amp; Summary'!$D$7)^BA$29))),(_xlfn.WEIBULL.DIST(BA$29,$L113,$K113,FALSE)*$S113*((1+'Inputs &amp; Summary'!$D$7)^BA$29))),IF($M113=Lists!$H$3,IF($K113&lt;1,((($R113*(1-$E113)+$Q113*(1-$F113))/$K113)*((1+'Inputs &amp; Summary'!$D$7)^BA$29)),((INT(BA$29/$K113)-INT((BA$29-1)/$K113))*($R113*(1-$E113)+$Q113*(1-$F113))*((1+'Inputs &amp; Summary'!$D$7)^BA$29))),((_xlfn.WEIBULL.DIST(BA$29,$L113,$K113,FALSE)*($R113*(1-$E113)+$Q113*(1-$F113))*((1+'Inputs &amp; Summary'!$D$7)^BA$29))))))</f>
        <v>0</v>
      </c>
      <c r="BB113" s="114">
        <f>$D113*IF(BB$29&gt;'Inputs &amp; Summary'!$D$5,0,IF(BB$29&gt;VLOOKUP($G113,Lists!$J$17:$K$21,2),IF($M113=Lists!$H$3,IF($K113&lt;1,(($S113/$K113)*((1+'Inputs &amp; Summary'!$D$7)^BB$29)),((INT(BB$29/$K113)-INT((BB$29-1)/$K113))*$S113*((1+'Inputs &amp; Summary'!$D$7)^BB$29))),(_xlfn.WEIBULL.DIST(BB$29,$L113,$K113,FALSE)*$S113*((1+'Inputs &amp; Summary'!$D$7)^BB$29))),IF($M113=Lists!$H$3,IF($K113&lt;1,((($R113*(1-$E113)+$Q113*(1-$F113))/$K113)*((1+'Inputs &amp; Summary'!$D$7)^BB$29)),((INT(BB$29/$K113)-INT((BB$29-1)/$K113))*($R113*(1-$E113)+$Q113*(1-$F113))*((1+'Inputs &amp; Summary'!$D$7)^BB$29))),((_xlfn.WEIBULL.DIST(BB$29,$L113,$K113,FALSE)*($R113*(1-$E113)+$Q113*(1-$F113))*((1+'Inputs &amp; Summary'!$D$7)^BB$29))))))</f>
        <v>0</v>
      </c>
      <c r="BC113" s="114">
        <f>$D113*IF(BC$29&gt;'Inputs &amp; Summary'!$D$5,0,IF(BC$29&gt;VLOOKUP($G113,Lists!$J$17:$K$21,2),IF($M113=Lists!$H$3,IF($K113&lt;1,(($S113/$K113)*((1+'Inputs &amp; Summary'!$D$7)^BC$29)),((INT(BC$29/$K113)-INT((BC$29-1)/$K113))*$S113*((1+'Inputs &amp; Summary'!$D$7)^BC$29))),(_xlfn.WEIBULL.DIST(BC$29,$L113,$K113,FALSE)*$S113*((1+'Inputs &amp; Summary'!$D$7)^BC$29))),IF($M113=Lists!$H$3,IF($K113&lt;1,((($R113*(1-$E113)+$Q113*(1-$F113))/$K113)*((1+'Inputs &amp; Summary'!$D$7)^BC$29)),((INT(BC$29/$K113)-INT((BC$29-1)/$K113))*($R113*(1-$E113)+$Q113*(1-$F113))*((1+'Inputs &amp; Summary'!$D$7)^BC$29))),((_xlfn.WEIBULL.DIST(BC$29,$L113,$K113,FALSE)*($R113*(1-$E113)+$Q113*(1-$F113))*((1+'Inputs &amp; Summary'!$D$7)^BC$29))))))</f>
        <v>0</v>
      </c>
      <c r="BD113" s="114">
        <f>$D113*IF(BD$29&gt;'Inputs &amp; Summary'!$D$5,0,IF(BD$29&gt;VLOOKUP($G113,Lists!$J$17:$K$21,2),IF($M113=Lists!$H$3,IF($K113&lt;1,(($S113/$K113)*((1+'Inputs &amp; Summary'!$D$7)^BD$29)),((INT(BD$29/$K113)-INT((BD$29-1)/$K113))*$S113*((1+'Inputs &amp; Summary'!$D$7)^BD$29))),(_xlfn.WEIBULL.DIST(BD$29,$L113,$K113,FALSE)*$S113*((1+'Inputs &amp; Summary'!$D$7)^BD$29))),IF($M113=Lists!$H$3,IF($K113&lt;1,((($R113*(1-$E113)+$Q113*(1-$F113))/$K113)*((1+'Inputs &amp; Summary'!$D$7)^BD$29)),((INT(BD$29/$K113)-INT((BD$29-1)/$K113))*($R113*(1-$E113)+$Q113*(1-$F113))*((1+'Inputs &amp; Summary'!$D$7)^BD$29))),((_xlfn.WEIBULL.DIST(BD$29,$L113,$K113,FALSE)*($R113*(1-$E113)+$Q113*(1-$F113))*((1+'Inputs &amp; Summary'!$D$7)^BD$29))))))</f>
        <v>0</v>
      </c>
      <c r="BE113" s="114">
        <f>$D113*IF(BE$29&gt;'Inputs &amp; Summary'!$D$5,0,IF(BE$29&gt;VLOOKUP($G113,Lists!$J$17:$K$21,2),IF($M113=Lists!$H$3,IF($K113&lt;1,(($S113/$K113)*((1+'Inputs &amp; Summary'!$D$7)^BE$29)),((INT(BE$29/$K113)-INT((BE$29-1)/$K113))*$S113*((1+'Inputs &amp; Summary'!$D$7)^BE$29))),(_xlfn.WEIBULL.DIST(BE$29,$L113,$K113,FALSE)*$S113*((1+'Inputs &amp; Summary'!$D$7)^BE$29))),IF($M113=Lists!$H$3,IF($K113&lt;1,((($R113*(1-$E113)+$Q113*(1-$F113))/$K113)*((1+'Inputs &amp; Summary'!$D$7)^BE$29)),((INT(BE$29/$K113)-INT((BE$29-1)/$K113))*($R113*(1-$E113)+$Q113*(1-$F113))*((1+'Inputs &amp; Summary'!$D$7)^BE$29))),((_xlfn.WEIBULL.DIST(BE$29,$L113,$K113,FALSE)*($R113*(1-$E113)+$Q113*(1-$F113))*((1+'Inputs &amp; Summary'!$D$7)^BE$29))))))</f>
        <v>0</v>
      </c>
      <c r="BF113" s="114">
        <f>$D113*IF(BF$29&gt;'Inputs &amp; Summary'!$D$5,0,IF(BF$29&gt;VLOOKUP($G113,Lists!$J$17:$K$21,2),IF($M113=Lists!$H$3,IF($K113&lt;1,(($S113/$K113)*((1+'Inputs &amp; Summary'!$D$7)^BF$29)),((INT(BF$29/$K113)-INT((BF$29-1)/$K113))*$S113*((1+'Inputs &amp; Summary'!$D$7)^BF$29))),(_xlfn.WEIBULL.DIST(BF$29,$L113,$K113,FALSE)*$S113*((1+'Inputs &amp; Summary'!$D$7)^BF$29))),IF($M113=Lists!$H$3,IF($K113&lt;1,((($R113*(1-$E113)+$Q113*(1-$F113))/$K113)*((1+'Inputs &amp; Summary'!$D$7)^BF$29)),((INT(BF$29/$K113)-INT((BF$29-1)/$K113))*($R113*(1-$E113)+$Q113*(1-$F113))*((1+'Inputs &amp; Summary'!$D$7)^BF$29))),((_xlfn.WEIBULL.DIST(BF$29,$L113,$K113,FALSE)*($R113*(1-$E113)+$Q113*(1-$F113))*((1+'Inputs &amp; Summary'!$D$7)^BF$29))))))</f>
        <v>0</v>
      </c>
      <c r="BG113" s="114">
        <f>$D113*IF(BG$29&gt;'Inputs &amp; Summary'!$D$5,0,IF(BG$29&gt;VLOOKUP($G113,Lists!$J$17:$K$21,2),IF($M113=Lists!$H$3,IF($K113&lt;1,(($S113/$K113)*((1+'Inputs &amp; Summary'!$D$7)^BG$29)),((INT(BG$29/$K113)-INT((BG$29-1)/$K113))*$S113*((1+'Inputs &amp; Summary'!$D$7)^BG$29))),(_xlfn.WEIBULL.DIST(BG$29,$L113,$K113,FALSE)*$S113*((1+'Inputs &amp; Summary'!$D$7)^BG$29))),IF($M113=Lists!$H$3,IF($K113&lt;1,((($R113*(1-$E113)+$Q113*(1-$F113))/$K113)*((1+'Inputs &amp; Summary'!$D$7)^BG$29)),((INT(BG$29/$K113)-INT((BG$29-1)/$K113))*($R113*(1-$E113)+$Q113*(1-$F113))*((1+'Inputs &amp; Summary'!$D$7)^BG$29))),((_xlfn.WEIBULL.DIST(BG$29,$L113,$K113,FALSE)*($R113*(1-$E113)+$Q113*(1-$F113))*((1+'Inputs &amp; Summary'!$D$7)^BG$29))))))</f>
        <v>0</v>
      </c>
      <c r="BH113" s="114">
        <f>$D113*IF(BH$29&gt;'Inputs &amp; Summary'!$D$5,0,IF(BH$29&gt;VLOOKUP($G113,Lists!$J$17:$K$21,2),IF($M113=Lists!$H$3,IF($K113&lt;1,(($S113/$K113)*((1+'Inputs &amp; Summary'!$D$7)^BH$29)),((INT(BH$29/$K113)-INT((BH$29-1)/$K113))*$S113*((1+'Inputs &amp; Summary'!$D$7)^BH$29))),(_xlfn.WEIBULL.DIST(BH$29,$L113,$K113,FALSE)*$S113*((1+'Inputs &amp; Summary'!$D$7)^BH$29))),IF($M113=Lists!$H$3,IF($K113&lt;1,((($R113*(1-$E113)+$Q113*(1-$F113))/$K113)*((1+'Inputs &amp; Summary'!$D$7)^BH$29)),((INT(BH$29/$K113)-INT((BH$29-1)/$K113))*($R113*(1-$E113)+$Q113*(1-$F113))*((1+'Inputs &amp; Summary'!$D$7)^BH$29))),((_xlfn.WEIBULL.DIST(BH$29,$L113,$K113,FALSE)*($R113*(1-$E113)+$Q113*(1-$F113))*((1+'Inputs &amp; Summary'!$D$7)^BH$29))))))</f>
        <v>0</v>
      </c>
      <c r="BI113" s="114">
        <f>$D113*IF(BI$29&gt;'Inputs &amp; Summary'!$D$5,0,IF(BI$29&gt;VLOOKUP($G113,Lists!$J$17:$K$21,2),IF($M113=Lists!$H$3,IF($K113&lt;1,(($S113/$K113)*((1+'Inputs &amp; Summary'!$D$7)^BI$29)),((INT(BI$29/$K113)-INT((BI$29-1)/$K113))*$S113*((1+'Inputs &amp; Summary'!$D$7)^BI$29))),(_xlfn.WEIBULL.DIST(BI$29,$L113,$K113,FALSE)*$S113*((1+'Inputs &amp; Summary'!$D$7)^BI$29))),IF($M113=Lists!$H$3,IF($K113&lt;1,((($R113*(1-$E113)+$Q113*(1-$F113))/$K113)*((1+'Inputs &amp; Summary'!$D$7)^BI$29)),((INT(BI$29/$K113)-INT((BI$29-1)/$K113))*($R113*(1-$E113)+$Q113*(1-$F113))*((1+'Inputs &amp; Summary'!$D$7)^BI$29))),((_xlfn.WEIBULL.DIST(BI$29,$L113,$K113,FALSE)*($R113*(1-$E113)+$Q113*(1-$F113))*((1+'Inputs &amp; Summary'!$D$7)^BI$29))))))</f>
        <v>0</v>
      </c>
      <c r="BJ113" s="114">
        <f>$D113*IF(BJ$29&gt;'Inputs &amp; Summary'!$D$5,0,IF(BJ$29&gt;VLOOKUP($G113,Lists!$J$17:$K$21,2),IF($M113=Lists!$H$3,IF($K113&lt;1,(($S113/$K113)*((1+'Inputs &amp; Summary'!$D$7)^BJ$29)),((INT(BJ$29/$K113)-INT((BJ$29-1)/$K113))*$S113*((1+'Inputs &amp; Summary'!$D$7)^BJ$29))),(_xlfn.WEIBULL.DIST(BJ$29,$L113,$K113,FALSE)*$S113*((1+'Inputs &amp; Summary'!$D$7)^BJ$29))),IF($M113=Lists!$H$3,IF($K113&lt;1,((($R113*(1-$E113)+$Q113*(1-$F113))/$K113)*((1+'Inputs &amp; Summary'!$D$7)^BJ$29)),((INT(BJ$29/$K113)-INT((BJ$29-1)/$K113))*($R113*(1-$E113)+$Q113*(1-$F113))*((1+'Inputs &amp; Summary'!$D$7)^BJ$29))),((_xlfn.WEIBULL.DIST(BJ$29,$L113,$K113,FALSE)*($R113*(1-$E113)+$Q113*(1-$F113))*((1+'Inputs &amp; Summary'!$D$7)^BJ$29))))))</f>
        <v>0</v>
      </c>
      <c r="BK113" s="114">
        <f>$D113*IF(BK$29&gt;'Inputs &amp; Summary'!$D$5,0,IF(BK$29&gt;VLOOKUP($G113,Lists!$J$17:$K$21,2),IF($M113=Lists!$H$3,IF($K113&lt;1,(($S113/$K113)*((1+'Inputs &amp; Summary'!$D$7)^BK$29)),((INT(BK$29/$K113)-INT((BK$29-1)/$K113))*$S113*((1+'Inputs &amp; Summary'!$D$7)^BK$29))),(_xlfn.WEIBULL.DIST(BK$29,$L113,$K113,FALSE)*$S113*((1+'Inputs &amp; Summary'!$D$7)^BK$29))),IF($M113=Lists!$H$3,IF($K113&lt;1,((($R113*(1-$E113)+$Q113*(1-$F113))/$K113)*((1+'Inputs &amp; Summary'!$D$7)^BK$29)),((INT(BK$29/$K113)-INT((BK$29-1)/$K113))*($R113*(1-$E113)+$Q113*(1-$F113))*((1+'Inputs &amp; Summary'!$D$7)^BK$29))),((_xlfn.WEIBULL.DIST(BK$29,$L113,$K113,FALSE)*($R113*(1-$E113)+$Q113*(1-$F113))*((1+'Inputs &amp; Summary'!$D$7)^BK$29))))))</f>
        <v>0</v>
      </c>
      <c r="BL113" s="114">
        <f>$D113*IF(BL$29&gt;'Inputs &amp; Summary'!$D$5,0,IF(BL$29&gt;VLOOKUP($G113,Lists!$J$17:$K$21,2),IF($M113=Lists!$H$3,IF($K113&lt;1,(($S113/$K113)*((1+'Inputs &amp; Summary'!$D$7)^BL$29)),((INT(BL$29/$K113)-INT((BL$29-1)/$K113))*$S113*((1+'Inputs &amp; Summary'!$D$7)^BL$29))),(_xlfn.WEIBULL.DIST(BL$29,$L113,$K113,FALSE)*$S113*((1+'Inputs &amp; Summary'!$D$7)^BL$29))),IF($M113=Lists!$H$3,IF($K113&lt;1,((($R113*(1-$E113)+$Q113*(1-$F113))/$K113)*((1+'Inputs &amp; Summary'!$D$7)^BL$29)),((INT(BL$29/$K113)-INT((BL$29-1)/$K113))*($R113*(1-$E113)+$Q113*(1-$F113))*((1+'Inputs &amp; Summary'!$D$7)^BL$29))),((_xlfn.WEIBULL.DIST(BL$29,$L113,$K113,FALSE)*($R113*(1-$E113)+$Q113*(1-$F113))*((1+'Inputs &amp; Summary'!$D$7)^BL$29))))))</f>
        <v>0</v>
      </c>
    </row>
    <row r="114" spans="1:64" s="1" customFormat="1" x14ac:dyDescent="0.3">
      <c r="A114" s="79" t="s">
        <v>191</v>
      </c>
      <c r="B114" s="33" t="s">
        <v>152</v>
      </c>
      <c r="C114" s="33" t="s">
        <v>18</v>
      </c>
      <c r="D114" s="68">
        <v>0</v>
      </c>
      <c r="E114" s="68">
        <v>0</v>
      </c>
      <c r="F114" s="68">
        <v>0</v>
      </c>
      <c r="G114" s="213" t="s">
        <v>433</v>
      </c>
      <c r="H114" s="34" t="s">
        <v>18</v>
      </c>
      <c r="I114" s="34" t="s">
        <v>95</v>
      </c>
      <c r="J114" s="33">
        <f>VLOOKUP(I114,'Labor Rates'!$A$1:$B$16,2)</f>
        <v>23.197115384615383</v>
      </c>
      <c r="K114" s="35">
        <v>25</v>
      </c>
      <c r="L114" s="35">
        <v>3</v>
      </c>
      <c r="M114" s="36" t="s">
        <v>249</v>
      </c>
      <c r="N114" s="84">
        <f>'Inputs &amp; Summary'!$D$32</f>
        <v>1</v>
      </c>
      <c r="O114" s="35">
        <v>2</v>
      </c>
      <c r="P114" s="5">
        <v>0</v>
      </c>
      <c r="Q114" s="73">
        <f t="shared" si="16"/>
        <v>46.394230769230766</v>
      </c>
      <c r="R114" s="73">
        <f t="shared" si="17"/>
        <v>0</v>
      </c>
      <c r="S114" s="74">
        <f t="shared" si="18"/>
        <v>0</v>
      </c>
      <c r="T114" s="88"/>
      <c r="U114" s="80"/>
      <c r="V114" s="87">
        <f t="shared" si="19"/>
        <v>0</v>
      </c>
      <c r="W114" s="87">
        <f>NPV('Inputs &amp; Summary'!$D$6,Y114:BL114)</f>
        <v>0</v>
      </c>
      <c r="X114" s="90">
        <f t="shared" si="20"/>
        <v>0</v>
      </c>
      <c r="Y114" s="114">
        <f>$D114*IF(Y$29&gt;'Inputs &amp; Summary'!$D$5,0,IF(Y$29&gt;VLOOKUP($G114,Lists!$J$17:$K$21,2),IF($M114=Lists!$H$3,IF($K114&lt;1,(($S114/$K114)*((1+'Inputs &amp; Summary'!$D$7)^Y$29)),((INT(Y$29/$K114)-INT((Y$29-1)/$K114))*$S114*((1+'Inputs &amp; Summary'!$D$7)^Y$29))),(_xlfn.WEIBULL.DIST(Y$29,$L114,$K114,FALSE)*$S114*((1+'Inputs &amp; Summary'!$D$7)^Y$29))),IF($M114=Lists!$H$3,IF($K114&lt;1,((($R114*(1-$E114)+$Q114*(1-$F114))/$K114)*((1+'Inputs &amp; Summary'!$D$7)^Y$29)),((INT(Y$29/$K114)-INT((Y$29-1)/$K114))*($R114*(1-$E114)+$Q114*(1-$F114))*((1+'Inputs &amp; Summary'!$D$7)^Y$29))),((_xlfn.WEIBULL.DIST(Y$29,$L114,$K114,FALSE)*($R114*(1-$E114)+$Q114*(1-$F114))*((1+'Inputs &amp; Summary'!$D$7)^Y$29))))))</f>
        <v>0</v>
      </c>
      <c r="Z114" s="114">
        <f>$D114*IF(Z$29&gt;'Inputs &amp; Summary'!$D$5,0,IF(Z$29&gt;VLOOKUP($G114,Lists!$J$17:$K$21,2),IF($M114=Lists!$H$3,IF($K114&lt;1,(($S114/$K114)*((1+'Inputs &amp; Summary'!$D$7)^Z$29)),((INT(Z$29/$K114)-INT((Z$29-1)/$K114))*$S114*((1+'Inputs &amp; Summary'!$D$7)^Z$29))),(_xlfn.WEIBULL.DIST(Z$29,$L114,$K114,FALSE)*$S114*((1+'Inputs &amp; Summary'!$D$7)^Z$29))),IF($M114=Lists!$H$3,IF($K114&lt;1,((($R114*(1-$E114)+$Q114*(1-$F114))/$K114)*((1+'Inputs &amp; Summary'!$D$7)^Z$29)),((INT(Z$29/$K114)-INT((Z$29-1)/$K114))*($R114*(1-$E114)+$Q114*(1-$F114))*((1+'Inputs &amp; Summary'!$D$7)^Z$29))),((_xlfn.WEIBULL.DIST(Z$29,$L114,$K114,FALSE)*($R114*(1-$E114)+$Q114*(1-$F114))*((1+'Inputs &amp; Summary'!$D$7)^Z$29))))))</f>
        <v>0</v>
      </c>
      <c r="AA114" s="114">
        <f>$D114*IF(AA$29&gt;'Inputs &amp; Summary'!$D$5,0,IF(AA$29&gt;VLOOKUP($G114,Lists!$J$17:$K$21,2),IF($M114=Lists!$H$3,IF($K114&lt;1,(($S114/$K114)*((1+'Inputs &amp; Summary'!$D$7)^AA$29)),((INT(AA$29/$K114)-INT((AA$29-1)/$K114))*$S114*((1+'Inputs &amp; Summary'!$D$7)^AA$29))),(_xlfn.WEIBULL.DIST(AA$29,$L114,$K114,FALSE)*$S114*((1+'Inputs &amp; Summary'!$D$7)^AA$29))),IF($M114=Lists!$H$3,IF($K114&lt;1,((($R114*(1-$E114)+$Q114*(1-$F114))/$K114)*((1+'Inputs &amp; Summary'!$D$7)^AA$29)),((INT(AA$29/$K114)-INT((AA$29-1)/$K114))*($R114*(1-$E114)+$Q114*(1-$F114))*((1+'Inputs &amp; Summary'!$D$7)^AA$29))),((_xlfn.WEIBULL.DIST(AA$29,$L114,$K114,FALSE)*($R114*(1-$E114)+$Q114*(1-$F114))*((1+'Inputs &amp; Summary'!$D$7)^AA$29))))))</f>
        <v>0</v>
      </c>
      <c r="AB114" s="114">
        <f>$D114*IF(AB$29&gt;'Inputs &amp; Summary'!$D$5,0,IF(AB$29&gt;VLOOKUP($G114,Lists!$J$17:$K$21,2),IF($M114=Lists!$H$3,IF($K114&lt;1,(($S114/$K114)*((1+'Inputs &amp; Summary'!$D$7)^AB$29)),((INT(AB$29/$K114)-INT((AB$29-1)/$K114))*$S114*((1+'Inputs &amp; Summary'!$D$7)^AB$29))),(_xlfn.WEIBULL.DIST(AB$29,$L114,$K114,FALSE)*$S114*((1+'Inputs &amp; Summary'!$D$7)^AB$29))),IF($M114=Lists!$H$3,IF($K114&lt;1,((($R114*(1-$E114)+$Q114*(1-$F114))/$K114)*((1+'Inputs &amp; Summary'!$D$7)^AB$29)),((INT(AB$29/$K114)-INT((AB$29-1)/$K114))*($R114*(1-$E114)+$Q114*(1-$F114))*((1+'Inputs &amp; Summary'!$D$7)^AB$29))),((_xlfn.WEIBULL.DIST(AB$29,$L114,$K114,FALSE)*($R114*(1-$E114)+$Q114*(1-$F114))*((1+'Inputs &amp; Summary'!$D$7)^AB$29))))))</f>
        <v>0</v>
      </c>
      <c r="AC114" s="114">
        <f>$D114*IF(AC$29&gt;'Inputs &amp; Summary'!$D$5,0,IF(AC$29&gt;VLOOKUP($G114,Lists!$J$17:$K$21,2),IF($M114=Lists!$H$3,IF($K114&lt;1,(($S114/$K114)*((1+'Inputs &amp; Summary'!$D$7)^AC$29)),((INT(AC$29/$K114)-INT((AC$29-1)/$K114))*$S114*((1+'Inputs &amp; Summary'!$D$7)^AC$29))),(_xlfn.WEIBULL.DIST(AC$29,$L114,$K114,FALSE)*$S114*((1+'Inputs &amp; Summary'!$D$7)^AC$29))),IF($M114=Lists!$H$3,IF($K114&lt;1,((($R114*(1-$E114)+$Q114*(1-$F114))/$K114)*((1+'Inputs &amp; Summary'!$D$7)^AC$29)),((INT(AC$29/$K114)-INT((AC$29-1)/$K114))*($R114*(1-$E114)+$Q114*(1-$F114))*((1+'Inputs &amp; Summary'!$D$7)^AC$29))),((_xlfn.WEIBULL.DIST(AC$29,$L114,$K114,FALSE)*($R114*(1-$E114)+$Q114*(1-$F114))*((1+'Inputs &amp; Summary'!$D$7)^AC$29))))))</f>
        <v>0</v>
      </c>
      <c r="AD114" s="114">
        <f>$D114*IF(AD$29&gt;'Inputs &amp; Summary'!$D$5,0,IF(AD$29&gt;VLOOKUP($G114,Lists!$J$17:$K$21,2),IF($M114=Lists!$H$3,IF($K114&lt;1,(($S114/$K114)*((1+'Inputs &amp; Summary'!$D$7)^AD$29)),((INT(AD$29/$K114)-INT((AD$29-1)/$K114))*$S114*((1+'Inputs &amp; Summary'!$D$7)^AD$29))),(_xlfn.WEIBULL.DIST(AD$29,$L114,$K114,FALSE)*$S114*((1+'Inputs &amp; Summary'!$D$7)^AD$29))),IF($M114=Lists!$H$3,IF($K114&lt;1,((($R114*(1-$E114)+$Q114*(1-$F114))/$K114)*((1+'Inputs &amp; Summary'!$D$7)^AD$29)),((INT(AD$29/$K114)-INT((AD$29-1)/$K114))*($R114*(1-$E114)+$Q114*(1-$F114))*((1+'Inputs &amp; Summary'!$D$7)^AD$29))),((_xlfn.WEIBULL.DIST(AD$29,$L114,$K114,FALSE)*($R114*(1-$E114)+$Q114*(1-$F114))*((1+'Inputs &amp; Summary'!$D$7)^AD$29))))))</f>
        <v>0</v>
      </c>
      <c r="AE114" s="114">
        <f>$D114*IF(AE$29&gt;'Inputs &amp; Summary'!$D$5,0,IF(AE$29&gt;VLOOKUP($G114,Lists!$J$17:$K$21,2),IF($M114=Lists!$H$3,IF($K114&lt;1,(($S114/$K114)*((1+'Inputs &amp; Summary'!$D$7)^AE$29)),((INT(AE$29/$K114)-INT((AE$29-1)/$K114))*$S114*((1+'Inputs &amp; Summary'!$D$7)^AE$29))),(_xlfn.WEIBULL.DIST(AE$29,$L114,$K114,FALSE)*$S114*((1+'Inputs &amp; Summary'!$D$7)^AE$29))),IF($M114=Lists!$H$3,IF($K114&lt;1,((($R114*(1-$E114)+$Q114*(1-$F114))/$K114)*((1+'Inputs &amp; Summary'!$D$7)^AE$29)),((INT(AE$29/$K114)-INT((AE$29-1)/$K114))*($R114*(1-$E114)+$Q114*(1-$F114))*((1+'Inputs &amp; Summary'!$D$7)^AE$29))),((_xlfn.WEIBULL.DIST(AE$29,$L114,$K114,FALSE)*($R114*(1-$E114)+$Q114*(1-$F114))*((1+'Inputs &amp; Summary'!$D$7)^AE$29))))))</f>
        <v>0</v>
      </c>
      <c r="AF114" s="114">
        <f>$D114*IF(AF$29&gt;'Inputs &amp; Summary'!$D$5,0,IF(AF$29&gt;VLOOKUP($G114,Lists!$J$17:$K$21,2),IF($M114=Lists!$H$3,IF($K114&lt;1,(($S114/$K114)*((1+'Inputs &amp; Summary'!$D$7)^AF$29)),((INT(AF$29/$K114)-INT((AF$29-1)/$K114))*$S114*((1+'Inputs &amp; Summary'!$D$7)^AF$29))),(_xlfn.WEIBULL.DIST(AF$29,$L114,$K114,FALSE)*$S114*((1+'Inputs &amp; Summary'!$D$7)^AF$29))),IF($M114=Lists!$H$3,IF($K114&lt;1,((($R114*(1-$E114)+$Q114*(1-$F114))/$K114)*((1+'Inputs &amp; Summary'!$D$7)^AF$29)),((INT(AF$29/$K114)-INT((AF$29-1)/$K114))*($R114*(1-$E114)+$Q114*(1-$F114))*((1+'Inputs &amp; Summary'!$D$7)^AF$29))),((_xlfn.WEIBULL.DIST(AF$29,$L114,$K114,FALSE)*($R114*(1-$E114)+$Q114*(1-$F114))*((1+'Inputs &amp; Summary'!$D$7)^AF$29))))))</f>
        <v>0</v>
      </c>
      <c r="AG114" s="114">
        <f>$D114*IF(AG$29&gt;'Inputs &amp; Summary'!$D$5,0,IF(AG$29&gt;VLOOKUP($G114,Lists!$J$17:$K$21,2),IF($M114=Lists!$H$3,IF($K114&lt;1,(($S114/$K114)*((1+'Inputs &amp; Summary'!$D$7)^AG$29)),((INT(AG$29/$K114)-INT((AG$29-1)/$K114))*$S114*((1+'Inputs &amp; Summary'!$D$7)^AG$29))),(_xlfn.WEIBULL.DIST(AG$29,$L114,$K114,FALSE)*$S114*((1+'Inputs &amp; Summary'!$D$7)^AG$29))),IF($M114=Lists!$H$3,IF($K114&lt;1,((($R114*(1-$E114)+$Q114*(1-$F114))/$K114)*((1+'Inputs &amp; Summary'!$D$7)^AG$29)),((INT(AG$29/$K114)-INT((AG$29-1)/$K114))*($R114*(1-$E114)+$Q114*(1-$F114))*((1+'Inputs &amp; Summary'!$D$7)^AG$29))),((_xlfn.WEIBULL.DIST(AG$29,$L114,$K114,FALSE)*($R114*(1-$E114)+$Q114*(1-$F114))*((1+'Inputs &amp; Summary'!$D$7)^AG$29))))))</f>
        <v>0</v>
      </c>
      <c r="AH114" s="114">
        <f>$D114*IF(AH$29&gt;'Inputs &amp; Summary'!$D$5,0,IF(AH$29&gt;VLOOKUP($G114,Lists!$J$17:$K$21,2),IF($M114=Lists!$H$3,IF($K114&lt;1,(($S114/$K114)*((1+'Inputs &amp; Summary'!$D$7)^AH$29)),((INT(AH$29/$K114)-INT((AH$29-1)/$K114))*$S114*((1+'Inputs &amp; Summary'!$D$7)^AH$29))),(_xlfn.WEIBULL.DIST(AH$29,$L114,$K114,FALSE)*$S114*((1+'Inputs &amp; Summary'!$D$7)^AH$29))),IF($M114=Lists!$H$3,IF($K114&lt;1,((($R114*(1-$E114)+$Q114*(1-$F114))/$K114)*((1+'Inputs &amp; Summary'!$D$7)^AH$29)),((INT(AH$29/$K114)-INT((AH$29-1)/$K114))*($R114*(1-$E114)+$Q114*(1-$F114))*((1+'Inputs &amp; Summary'!$D$7)^AH$29))),((_xlfn.WEIBULL.DIST(AH$29,$L114,$K114,FALSE)*($R114*(1-$E114)+$Q114*(1-$F114))*((1+'Inputs &amp; Summary'!$D$7)^AH$29))))))</f>
        <v>0</v>
      </c>
      <c r="AI114" s="114">
        <f>$D114*IF(AI$29&gt;'Inputs &amp; Summary'!$D$5,0,IF(AI$29&gt;VLOOKUP($G114,Lists!$J$17:$K$21,2),IF($M114=Lists!$H$3,IF($K114&lt;1,(($S114/$K114)*((1+'Inputs &amp; Summary'!$D$7)^AI$29)),((INT(AI$29/$K114)-INT((AI$29-1)/$K114))*$S114*((1+'Inputs &amp; Summary'!$D$7)^AI$29))),(_xlfn.WEIBULL.DIST(AI$29,$L114,$K114,FALSE)*$S114*((1+'Inputs &amp; Summary'!$D$7)^AI$29))),IF($M114=Lists!$H$3,IF($K114&lt;1,((($R114*(1-$E114)+$Q114*(1-$F114))/$K114)*((1+'Inputs &amp; Summary'!$D$7)^AI$29)),((INT(AI$29/$K114)-INT((AI$29-1)/$K114))*($R114*(1-$E114)+$Q114*(1-$F114))*((1+'Inputs &amp; Summary'!$D$7)^AI$29))),((_xlfn.WEIBULL.DIST(AI$29,$L114,$K114,FALSE)*($R114*(1-$E114)+$Q114*(1-$F114))*((1+'Inputs &amp; Summary'!$D$7)^AI$29))))))</f>
        <v>0</v>
      </c>
      <c r="AJ114" s="114">
        <f>$D114*IF(AJ$29&gt;'Inputs &amp; Summary'!$D$5,0,IF(AJ$29&gt;VLOOKUP($G114,Lists!$J$17:$K$21,2),IF($M114=Lists!$H$3,IF($K114&lt;1,(($S114/$K114)*((1+'Inputs &amp; Summary'!$D$7)^AJ$29)),((INT(AJ$29/$K114)-INT((AJ$29-1)/$K114))*$S114*((1+'Inputs &amp; Summary'!$D$7)^AJ$29))),(_xlfn.WEIBULL.DIST(AJ$29,$L114,$K114,FALSE)*$S114*((1+'Inputs &amp; Summary'!$D$7)^AJ$29))),IF($M114=Lists!$H$3,IF($K114&lt;1,((($R114*(1-$E114)+$Q114*(1-$F114))/$K114)*((1+'Inputs &amp; Summary'!$D$7)^AJ$29)),((INT(AJ$29/$K114)-INT((AJ$29-1)/$K114))*($R114*(1-$E114)+$Q114*(1-$F114))*((1+'Inputs &amp; Summary'!$D$7)^AJ$29))),((_xlfn.WEIBULL.DIST(AJ$29,$L114,$K114,FALSE)*($R114*(1-$E114)+$Q114*(1-$F114))*((1+'Inputs &amp; Summary'!$D$7)^AJ$29))))))</f>
        <v>0</v>
      </c>
      <c r="AK114" s="114">
        <f>$D114*IF(AK$29&gt;'Inputs &amp; Summary'!$D$5,0,IF(AK$29&gt;VLOOKUP($G114,Lists!$J$17:$K$21,2),IF($M114=Lists!$H$3,IF($K114&lt;1,(($S114/$K114)*((1+'Inputs &amp; Summary'!$D$7)^AK$29)),((INT(AK$29/$K114)-INT((AK$29-1)/$K114))*$S114*((1+'Inputs &amp; Summary'!$D$7)^AK$29))),(_xlfn.WEIBULL.DIST(AK$29,$L114,$K114,FALSE)*$S114*((1+'Inputs &amp; Summary'!$D$7)^AK$29))),IF($M114=Lists!$H$3,IF($K114&lt;1,((($R114*(1-$E114)+$Q114*(1-$F114))/$K114)*((1+'Inputs &amp; Summary'!$D$7)^AK$29)),((INT(AK$29/$K114)-INT((AK$29-1)/$K114))*($R114*(1-$E114)+$Q114*(1-$F114))*((1+'Inputs &amp; Summary'!$D$7)^AK$29))),((_xlfn.WEIBULL.DIST(AK$29,$L114,$K114,FALSE)*($R114*(1-$E114)+$Q114*(1-$F114))*((1+'Inputs &amp; Summary'!$D$7)^AK$29))))))</f>
        <v>0</v>
      </c>
      <c r="AL114" s="114">
        <f>$D114*IF(AL$29&gt;'Inputs &amp; Summary'!$D$5,0,IF(AL$29&gt;VLOOKUP($G114,Lists!$J$17:$K$21,2),IF($M114=Lists!$H$3,IF($K114&lt;1,(($S114/$K114)*((1+'Inputs &amp; Summary'!$D$7)^AL$29)),((INT(AL$29/$K114)-INT((AL$29-1)/$K114))*$S114*((1+'Inputs &amp; Summary'!$D$7)^AL$29))),(_xlfn.WEIBULL.DIST(AL$29,$L114,$K114,FALSE)*$S114*((1+'Inputs &amp; Summary'!$D$7)^AL$29))),IF($M114=Lists!$H$3,IF($K114&lt;1,((($R114*(1-$E114)+$Q114*(1-$F114))/$K114)*((1+'Inputs &amp; Summary'!$D$7)^AL$29)),((INT(AL$29/$K114)-INT((AL$29-1)/$K114))*($R114*(1-$E114)+$Q114*(1-$F114))*((1+'Inputs &amp; Summary'!$D$7)^AL$29))),((_xlfn.WEIBULL.DIST(AL$29,$L114,$K114,FALSE)*($R114*(1-$E114)+$Q114*(1-$F114))*((1+'Inputs &amp; Summary'!$D$7)^AL$29))))))</f>
        <v>0</v>
      </c>
      <c r="AM114" s="114">
        <f>$D114*IF(AM$29&gt;'Inputs &amp; Summary'!$D$5,0,IF(AM$29&gt;VLOOKUP($G114,Lists!$J$17:$K$21,2),IF($M114=Lists!$H$3,IF($K114&lt;1,(($S114/$K114)*((1+'Inputs &amp; Summary'!$D$7)^AM$29)),((INT(AM$29/$K114)-INT((AM$29-1)/$K114))*$S114*((1+'Inputs &amp; Summary'!$D$7)^AM$29))),(_xlfn.WEIBULL.DIST(AM$29,$L114,$K114,FALSE)*$S114*((1+'Inputs &amp; Summary'!$D$7)^AM$29))),IF($M114=Lists!$H$3,IF($K114&lt;1,((($R114*(1-$E114)+$Q114*(1-$F114))/$K114)*((1+'Inputs &amp; Summary'!$D$7)^AM$29)),((INT(AM$29/$K114)-INT((AM$29-1)/$K114))*($R114*(1-$E114)+$Q114*(1-$F114))*((1+'Inputs &amp; Summary'!$D$7)^AM$29))),((_xlfn.WEIBULL.DIST(AM$29,$L114,$K114,FALSE)*($R114*(1-$E114)+$Q114*(1-$F114))*((1+'Inputs &amp; Summary'!$D$7)^AM$29))))))</f>
        <v>0</v>
      </c>
      <c r="AN114" s="114">
        <f>$D114*IF(AN$29&gt;'Inputs &amp; Summary'!$D$5,0,IF(AN$29&gt;VLOOKUP($G114,Lists!$J$17:$K$21,2),IF($M114=Lists!$H$3,IF($K114&lt;1,(($S114/$K114)*((1+'Inputs &amp; Summary'!$D$7)^AN$29)),((INT(AN$29/$K114)-INT((AN$29-1)/$K114))*$S114*((1+'Inputs &amp; Summary'!$D$7)^AN$29))),(_xlfn.WEIBULL.DIST(AN$29,$L114,$K114,FALSE)*$S114*((1+'Inputs &amp; Summary'!$D$7)^AN$29))),IF($M114=Lists!$H$3,IF($K114&lt;1,((($R114*(1-$E114)+$Q114*(1-$F114))/$K114)*((1+'Inputs &amp; Summary'!$D$7)^AN$29)),((INT(AN$29/$K114)-INT((AN$29-1)/$K114))*($R114*(1-$E114)+$Q114*(1-$F114))*((1+'Inputs &amp; Summary'!$D$7)^AN$29))),((_xlfn.WEIBULL.DIST(AN$29,$L114,$K114,FALSE)*($R114*(1-$E114)+$Q114*(1-$F114))*((1+'Inputs &amp; Summary'!$D$7)^AN$29))))))</f>
        <v>0</v>
      </c>
      <c r="AO114" s="114">
        <f>$D114*IF(AO$29&gt;'Inputs &amp; Summary'!$D$5,0,IF(AO$29&gt;VLOOKUP($G114,Lists!$J$17:$K$21,2),IF($M114=Lists!$H$3,IF($K114&lt;1,(($S114/$K114)*((1+'Inputs &amp; Summary'!$D$7)^AO$29)),((INT(AO$29/$K114)-INT((AO$29-1)/$K114))*$S114*((1+'Inputs &amp; Summary'!$D$7)^AO$29))),(_xlfn.WEIBULL.DIST(AO$29,$L114,$K114,FALSE)*$S114*((1+'Inputs &amp; Summary'!$D$7)^AO$29))),IF($M114=Lists!$H$3,IF($K114&lt;1,((($R114*(1-$E114)+$Q114*(1-$F114))/$K114)*((1+'Inputs &amp; Summary'!$D$7)^AO$29)),((INT(AO$29/$K114)-INT((AO$29-1)/$K114))*($R114*(1-$E114)+$Q114*(1-$F114))*((1+'Inputs &amp; Summary'!$D$7)^AO$29))),((_xlfn.WEIBULL.DIST(AO$29,$L114,$K114,FALSE)*($R114*(1-$E114)+$Q114*(1-$F114))*((1+'Inputs &amp; Summary'!$D$7)^AO$29))))))</f>
        <v>0</v>
      </c>
      <c r="AP114" s="114">
        <f>$D114*IF(AP$29&gt;'Inputs &amp; Summary'!$D$5,0,IF(AP$29&gt;VLOOKUP($G114,Lists!$J$17:$K$21,2),IF($M114=Lists!$H$3,IF($K114&lt;1,(($S114/$K114)*((1+'Inputs &amp; Summary'!$D$7)^AP$29)),((INT(AP$29/$K114)-INT((AP$29-1)/$K114))*$S114*((1+'Inputs &amp; Summary'!$D$7)^AP$29))),(_xlfn.WEIBULL.DIST(AP$29,$L114,$K114,FALSE)*$S114*((1+'Inputs &amp; Summary'!$D$7)^AP$29))),IF($M114=Lists!$H$3,IF($K114&lt;1,((($R114*(1-$E114)+$Q114*(1-$F114))/$K114)*((1+'Inputs &amp; Summary'!$D$7)^AP$29)),((INT(AP$29/$K114)-INT((AP$29-1)/$K114))*($R114*(1-$E114)+$Q114*(1-$F114))*((1+'Inputs &amp; Summary'!$D$7)^AP$29))),((_xlfn.WEIBULL.DIST(AP$29,$L114,$K114,FALSE)*($R114*(1-$E114)+$Q114*(1-$F114))*((1+'Inputs &amp; Summary'!$D$7)^AP$29))))))</f>
        <v>0</v>
      </c>
      <c r="AQ114" s="114">
        <f>$D114*IF(AQ$29&gt;'Inputs &amp; Summary'!$D$5,0,IF(AQ$29&gt;VLOOKUP($G114,Lists!$J$17:$K$21,2),IF($M114=Lists!$H$3,IF($K114&lt;1,(($S114/$K114)*((1+'Inputs &amp; Summary'!$D$7)^AQ$29)),((INT(AQ$29/$K114)-INT((AQ$29-1)/$K114))*$S114*((1+'Inputs &amp; Summary'!$D$7)^AQ$29))),(_xlfn.WEIBULL.DIST(AQ$29,$L114,$K114,FALSE)*$S114*((1+'Inputs &amp; Summary'!$D$7)^AQ$29))),IF($M114=Lists!$H$3,IF($K114&lt;1,((($R114*(1-$E114)+$Q114*(1-$F114))/$K114)*((1+'Inputs &amp; Summary'!$D$7)^AQ$29)),((INT(AQ$29/$K114)-INT((AQ$29-1)/$K114))*($R114*(1-$E114)+$Q114*(1-$F114))*((1+'Inputs &amp; Summary'!$D$7)^AQ$29))),((_xlfn.WEIBULL.DIST(AQ$29,$L114,$K114,FALSE)*($R114*(1-$E114)+$Q114*(1-$F114))*((1+'Inputs &amp; Summary'!$D$7)^AQ$29))))))</f>
        <v>0</v>
      </c>
      <c r="AR114" s="114">
        <f>$D114*IF(AR$29&gt;'Inputs &amp; Summary'!$D$5,0,IF(AR$29&gt;VLOOKUP($G114,Lists!$J$17:$K$21,2),IF($M114=Lists!$H$3,IF($K114&lt;1,(($S114/$K114)*((1+'Inputs &amp; Summary'!$D$7)^AR$29)),((INT(AR$29/$K114)-INT((AR$29-1)/$K114))*$S114*((1+'Inputs &amp; Summary'!$D$7)^AR$29))),(_xlfn.WEIBULL.DIST(AR$29,$L114,$K114,FALSE)*$S114*((1+'Inputs &amp; Summary'!$D$7)^AR$29))),IF($M114=Lists!$H$3,IF($K114&lt;1,((($R114*(1-$E114)+$Q114*(1-$F114))/$K114)*((1+'Inputs &amp; Summary'!$D$7)^AR$29)),((INT(AR$29/$K114)-INT((AR$29-1)/$K114))*($R114*(1-$E114)+$Q114*(1-$F114))*((1+'Inputs &amp; Summary'!$D$7)^AR$29))),((_xlfn.WEIBULL.DIST(AR$29,$L114,$K114,FALSE)*($R114*(1-$E114)+$Q114*(1-$F114))*((1+'Inputs &amp; Summary'!$D$7)^AR$29))))))</f>
        <v>0</v>
      </c>
      <c r="AS114" s="114">
        <f>$D114*IF(AS$29&gt;'Inputs &amp; Summary'!$D$5,0,IF(AS$29&gt;VLOOKUP($G114,Lists!$J$17:$K$21,2),IF($M114=Lists!$H$3,IF($K114&lt;1,(($S114/$K114)*((1+'Inputs &amp; Summary'!$D$7)^AS$29)),((INT(AS$29/$K114)-INT((AS$29-1)/$K114))*$S114*((1+'Inputs &amp; Summary'!$D$7)^AS$29))),(_xlfn.WEIBULL.DIST(AS$29,$L114,$K114,FALSE)*$S114*((1+'Inputs &amp; Summary'!$D$7)^AS$29))),IF($M114=Lists!$H$3,IF($K114&lt;1,((($R114*(1-$E114)+$Q114*(1-$F114))/$K114)*((1+'Inputs &amp; Summary'!$D$7)^AS$29)),((INT(AS$29/$K114)-INT((AS$29-1)/$K114))*($R114*(1-$E114)+$Q114*(1-$F114))*((1+'Inputs &amp; Summary'!$D$7)^AS$29))),((_xlfn.WEIBULL.DIST(AS$29,$L114,$K114,FALSE)*($R114*(1-$E114)+$Q114*(1-$F114))*((1+'Inputs &amp; Summary'!$D$7)^AS$29))))))</f>
        <v>0</v>
      </c>
      <c r="AT114" s="114">
        <f>$D114*IF(AT$29&gt;'Inputs &amp; Summary'!$D$5,0,IF(AT$29&gt;VLOOKUP($G114,Lists!$J$17:$K$21,2),IF($M114=Lists!$H$3,IF($K114&lt;1,(($S114/$K114)*((1+'Inputs &amp; Summary'!$D$7)^AT$29)),((INT(AT$29/$K114)-INT((AT$29-1)/$K114))*$S114*((1+'Inputs &amp; Summary'!$D$7)^AT$29))),(_xlfn.WEIBULL.DIST(AT$29,$L114,$K114,FALSE)*$S114*((1+'Inputs &amp; Summary'!$D$7)^AT$29))),IF($M114=Lists!$H$3,IF($K114&lt;1,((($R114*(1-$E114)+$Q114*(1-$F114))/$K114)*((1+'Inputs &amp; Summary'!$D$7)^AT$29)),((INT(AT$29/$K114)-INT((AT$29-1)/$K114))*($R114*(1-$E114)+$Q114*(1-$F114))*((1+'Inputs &amp; Summary'!$D$7)^AT$29))),((_xlfn.WEIBULL.DIST(AT$29,$L114,$K114,FALSE)*($R114*(1-$E114)+$Q114*(1-$F114))*((1+'Inputs &amp; Summary'!$D$7)^AT$29))))))</f>
        <v>0</v>
      </c>
      <c r="AU114" s="114">
        <f>$D114*IF(AU$29&gt;'Inputs &amp; Summary'!$D$5,0,IF(AU$29&gt;VLOOKUP($G114,Lists!$J$17:$K$21,2),IF($M114=Lists!$H$3,IF($K114&lt;1,(($S114/$K114)*((1+'Inputs &amp; Summary'!$D$7)^AU$29)),((INT(AU$29/$K114)-INT((AU$29-1)/$K114))*$S114*((1+'Inputs &amp; Summary'!$D$7)^AU$29))),(_xlfn.WEIBULL.DIST(AU$29,$L114,$K114,FALSE)*$S114*((1+'Inputs &amp; Summary'!$D$7)^AU$29))),IF($M114=Lists!$H$3,IF($K114&lt;1,((($R114*(1-$E114)+$Q114*(1-$F114))/$K114)*((1+'Inputs &amp; Summary'!$D$7)^AU$29)),((INT(AU$29/$K114)-INT((AU$29-1)/$K114))*($R114*(1-$E114)+$Q114*(1-$F114))*((1+'Inputs &amp; Summary'!$D$7)^AU$29))),((_xlfn.WEIBULL.DIST(AU$29,$L114,$K114,FALSE)*($R114*(1-$E114)+$Q114*(1-$F114))*((1+'Inputs &amp; Summary'!$D$7)^AU$29))))))</f>
        <v>0</v>
      </c>
      <c r="AV114" s="114">
        <f>$D114*IF(AV$29&gt;'Inputs &amp; Summary'!$D$5,0,IF(AV$29&gt;VLOOKUP($G114,Lists!$J$17:$K$21,2),IF($M114=Lists!$H$3,IF($K114&lt;1,(($S114/$K114)*((1+'Inputs &amp; Summary'!$D$7)^AV$29)),((INT(AV$29/$K114)-INT((AV$29-1)/$K114))*$S114*((1+'Inputs &amp; Summary'!$D$7)^AV$29))),(_xlfn.WEIBULL.DIST(AV$29,$L114,$K114,FALSE)*$S114*((1+'Inputs &amp; Summary'!$D$7)^AV$29))),IF($M114=Lists!$H$3,IF($K114&lt;1,((($R114*(1-$E114)+$Q114*(1-$F114))/$K114)*((1+'Inputs &amp; Summary'!$D$7)^AV$29)),((INT(AV$29/$K114)-INT((AV$29-1)/$K114))*($R114*(1-$E114)+$Q114*(1-$F114))*((1+'Inputs &amp; Summary'!$D$7)^AV$29))),((_xlfn.WEIBULL.DIST(AV$29,$L114,$K114,FALSE)*($R114*(1-$E114)+$Q114*(1-$F114))*((1+'Inputs &amp; Summary'!$D$7)^AV$29))))))</f>
        <v>0</v>
      </c>
      <c r="AW114" s="114">
        <f>$D114*IF(AW$29&gt;'Inputs &amp; Summary'!$D$5,0,IF(AW$29&gt;VLOOKUP($G114,Lists!$J$17:$K$21,2),IF($M114=Lists!$H$3,IF($K114&lt;1,(($S114/$K114)*((1+'Inputs &amp; Summary'!$D$7)^AW$29)),((INT(AW$29/$K114)-INT((AW$29-1)/$K114))*$S114*((1+'Inputs &amp; Summary'!$D$7)^AW$29))),(_xlfn.WEIBULL.DIST(AW$29,$L114,$K114,FALSE)*$S114*((1+'Inputs &amp; Summary'!$D$7)^AW$29))),IF($M114=Lists!$H$3,IF($K114&lt;1,((($R114*(1-$E114)+$Q114*(1-$F114))/$K114)*((1+'Inputs &amp; Summary'!$D$7)^AW$29)),((INT(AW$29/$K114)-INT((AW$29-1)/$K114))*($R114*(1-$E114)+$Q114*(1-$F114))*((1+'Inputs &amp; Summary'!$D$7)^AW$29))),((_xlfn.WEIBULL.DIST(AW$29,$L114,$K114,FALSE)*($R114*(1-$E114)+$Q114*(1-$F114))*((1+'Inputs &amp; Summary'!$D$7)^AW$29))))))</f>
        <v>0</v>
      </c>
      <c r="AX114" s="114">
        <f>$D114*IF(AX$29&gt;'Inputs &amp; Summary'!$D$5,0,IF(AX$29&gt;VLOOKUP($G114,Lists!$J$17:$K$21,2),IF($M114=Lists!$H$3,IF($K114&lt;1,(($S114/$K114)*((1+'Inputs &amp; Summary'!$D$7)^AX$29)),((INT(AX$29/$K114)-INT((AX$29-1)/$K114))*$S114*((1+'Inputs &amp; Summary'!$D$7)^AX$29))),(_xlfn.WEIBULL.DIST(AX$29,$L114,$K114,FALSE)*$S114*((1+'Inputs &amp; Summary'!$D$7)^AX$29))),IF($M114=Lists!$H$3,IF($K114&lt;1,((($R114*(1-$E114)+$Q114*(1-$F114))/$K114)*((1+'Inputs &amp; Summary'!$D$7)^AX$29)),((INT(AX$29/$K114)-INT((AX$29-1)/$K114))*($R114*(1-$E114)+$Q114*(1-$F114))*((1+'Inputs &amp; Summary'!$D$7)^AX$29))),((_xlfn.WEIBULL.DIST(AX$29,$L114,$K114,FALSE)*($R114*(1-$E114)+$Q114*(1-$F114))*((1+'Inputs &amp; Summary'!$D$7)^AX$29))))))</f>
        <v>0</v>
      </c>
      <c r="AY114" s="114">
        <f>$D114*IF(AY$29&gt;'Inputs &amp; Summary'!$D$5,0,IF(AY$29&gt;VLOOKUP($G114,Lists!$J$17:$K$21,2),IF($M114=Lists!$H$3,IF($K114&lt;1,(($S114/$K114)*((1+'Inputs &amp; Summary'!$D$7)^AY$29)),((INT(AY$29/$K114)-INT((AY$29-1)/$K114))*$S114*((1+'Inputs &amp; Summary'!$D$7)^AY$29))),(_xlfn.WEIBULL.DIST(AY$29,$L114,$K114,FALSE)*$S114*((1+'Inputs &amp; Summary'!$D$7)^AY$29))),IF($M114=Lists!$H$3,IF($K114&lt;1,((($R114*(1-$E114)+$Q114*(1-$F114))/$K114)*((1+'Inputs &amp; Summary'!$D$7)^AY$29)),((INT(AY$29/$K114)-INT((AY$29-1)/$K114))*($R114*(1-$E114)+$Q114*(1-$F114))*((1+'Inputs &amp; Summary'!$D$7)^AY$29))),((_xlfn.WEIBULL.DIST(AY$29,$L114,$K114,FALSE)*($R114*(1-$E114)+$Q114*(1-$F114))*((1+'Inputs &amp; Summary'!$D$7)^AY$29))))))</f>
        <v>0</v>
      </c>
      <c r="AZ114" s="114">
        <f>$D114*IF(AZ$29&gt;'Inputs &amp; Summary'!$D$5,0,IF(AZ$29&gt;VLOOKUP($G114,Lists!$J$17:$K$21,2),IF($M114=Lists!$H$3,IF($K114&lt;1,(($S114/$K114)*((1+'Inputs &amp; Summary'!$D$7)^AZ$29)),((INT(AZ$29/$K114)-INT((AZ$29-1)/$K114))*$S114*((1+'Inputs &amp; Summary'!$D$7)^AZ$29))),(_xlfn.WEIBULL.DIST(AZ$29,$L114,$K114,FALSE)*$S114*((1+'Inputs &amp; Summary'!$D$7)^AZ$29))),IF($M114=Lists!$H$3,IF($K114&lt;1,((($R114*(1-$E114)+$Q114*(1-$F114))/$K114)*((1+'Inputs &amp; Summary'!$D$7)^AZ$29)),((INT(AZ$29/$K114)-INT((AZ$29-1)/$K114))*($R114*(1-$E114)+$Q114*(1-$F114))*((1+'Inputs &amp; Summary'!$D$7)^AZ$29))),((_xlfn.WEIBULL.DIST(AZ$29,$L114,$K114,FALSE)*($R114*(1-$E114)+$Q114*(1-$F114))*((1+'Inputs &amp; Summary'!$D$7)^AZ$29))))))</f>
        <v>0</v>
      </c>
      <c r="BA114" s="114">
        <f>$D114*IF(BA$29&gt;'Inputs &amp; Summary'!$D$5,0,IF(BA$29&gt;VLOOKUP($G114,Lists!$J$17:$K$21,2),IF($M114=Lists!$H$3,IF($K114&lt;1,(($S114/$K114)*((1+'Inputs &amp; Summary'!$D$7)^BA$29)),((INT(BA$29/$K114)-INT((BA$29-1)/$K114))*$S114*((1+'Inputs &amp; Summary'!$D$7)^BA$29))),(_xlfn.WEIBULL.DIST(BA$29,$L114,$K114,FALSE)*$S114*((1+'Inputs &amp; Summary'!$D$7)^BA$29))),IF($M114=Lists!$H$3,IF($K114&lt;1,((($R114*(1-$E114)+$Q114*(1-$F114))/$K114)*((1+'Inputs &amp; Summary'!$D$7)^BA$29)),((INT(BA$29/$K114)-INT((BA$29-1)/$K114))*($R114*(1-$E114)+$Q114*(1-$F114))*((1+'Inputs &amp; Summary'!$D$7)^BA$29))),((_xlfn.WEIBULL.DIST(BA$29,$L114,$K114,FALSE)*($R114*(1-$E114)+$Q114*(1-$F114))*((1+'Inputs &amp; Summary'!$D$7)^BA$29))))))</f>
        <v>0</v>
      </c>
      <c r="BB114" s="114">
        <f>$D114*IF(BB$29&gt;'Inputs &amp; Summary'!$D$5,0,IF(BB$29&gt;VLOOKUP($G114,Lists!$J$17:$K$21,2),IF($M114=Lists!$H$3,IF($K114&lt;1,(($S114/$K114)*((1+'Inputs &amp; Summary'!$D$7)^BB$29)),((INT(BB$29/$K114)-INT((BB$29-1)/$K114))*$S114*((1+'Inputs &amp; Summary'!$D$7)^BB$29))),(_xlfn.WEIBULL.DIST(BB$29,$L114,$K114,FALSE)*$S114*((1+'Inputs &amp; Summary'!$D$7)^BB$29))),IF($M114=Lists!$H$3,IF($K114&lt;1,((($R114*(1-$E114)+$Q114*(1-$F114))/$K114)*((1+'Inputs &amp; Summary'!$D$7)^BB$29)),((INT(BB$29/$K114)-INT((BB$29-1)/$K114))*($R114*(1-$E114)+$Q114*(1-$F114))*((1+'Inputs &amp; Summary'!$D$7)^BB$29))),((_xlfn.WEIBULL.DIST(BB$29,$L114,$K114,FALSE)*($R114*(1-$E114)+$Q114*(1-$F114))*((1+'Inputs &amp; Summary'!$D$7)^BB$29))))))</f>
        <v>0</v>
      </c>
      <c r="BC114" s="114">
        <f>$D114*IF(BC$29&gt;'Inputs &amp; Summary'!$D$5,0,IF(BC$29&gt;VLOOKUP($G114,Lists!$J$17:$K$21,2),IF($M114=Lists!$H$3,IF($K114&lt;1,(($S114/$K114)*((1+'Inputs &amp; Summary'!$D$7)^BC$29)),((INT(BC$29/$K114)-INT((BC$29-1)/$K114))*$S114*((1+'Inputs &amp; Summary'!$D$7)^BC$29))),(_xlfn.WEIBULL.DIST(BC$29,$L114,$K114,FALSE)*$S114*((1+'Inputs &amp; Summary'!$D$7)^BC$29))),IF($M114=Lists!$H$3,IF($K114&lt;1,((($R114*(1-$E114)+$Q114*(1-$F114))/$K114)*((1+'Inputs &amp; Summary'!$D$7)^BC$29)),((INT(BC$29/$K114)-INT((BC$29-1)/$K114))*($R114*(1-$E114)+$Q114*(1-$F114))*((1+'Inputs &amp; Summary'!$D$7)^BC$29))),((_xlfn.WEIBULL.DIST(BC$29,$L114,$K114,FALSE)*($R114*(1-$E114)+$Q114*(1-$F114))*((1+'Inputs &amp; Summary'!$D$7)^BC$29))))))</f>
        <v>0</v>
      </c>
      <c r="BD114" s="114">
        <f>$D114*IF(BD$29&gt;'Inputs &amp; Summary'!$D$5,0,IF(BD$29&gt;VLOOKUP($G114,Lists!$J$17:$K$21,2),IF($M114=Lists!$H$3,IF($K114&lt;1,(($S114/$K114)*((1+'Inputs &amp; Summary'!$D$7)^BD$29)),((INT(BD$29/$K114)-INT((BD$29-1)/$K114))*$S114*((1+'Inputs &amp; Summary'!$D$7)^BD$29))),(_xlfn.WEIBULL.DIST(BD$29,$L114,$K114,FALSE)*$S114*((1+'Inputs &amp; Summary'!$D$7)^BD$29))),IF($M114=Lists!$H$3,IF($K114&lt;1,((($R114*(1-$E114)+$Q114*(1-$F114))/$K114)*((1+'Inputs &amp; Summary'!$D$7)^BD$29)),((INT(BD$29/$K114)-INT((BD$29-1)/$K114))*($R114*(1-$E114)+$Q114*(1-$F114))*((1+'Inputs &amp; Summary'!$D$7)^BD$29))),((_xlfn.WEIBULL.DIST(BD$29,$L114,$K114,FALSE)*($R114*(1-$E114)+$Q114*(1-$F114))*((1+'Inputs &amp; Summary'!$D$7)^BD$29))))))</f>
        <v>0</v>
      </c>
      <c r="BE114" s="114">
        <f>$D114*IF(BE$29&gt;'Inputs &amp; Summary'!$D$5,0,IF(BE$29&gt;VLOOKUP($G114,Lists!$J$17:$K$21,2),IF($M114=Lists!$H$3,IF($K114&lt;1,(($S114/$K114)*((1+'Inputs &amp; Summary'!$D$7)^BE$29)),((INT(BE$29/$K114)-INT((BE$29-1)/$K114))*$S114*((1+'Inputs &amp; Summary'!$D$7)^BE$29))),(_xlfn.WEIBULL.DIST(BE$29,$L114,$K114,FALSE)*$S114*((1+'Inputs &amp; Summary'!$D$7)^BE$29))),IF($M114=Lists!$H$3,IF($K114&lt;1,((($R114*(1-$E114)+$Q114*(1-$F114))/$K114)*((1+'Inputs &amp; Summary'!$D$7)^BE$29)),((INT(BE$29/$K114)-INT((BE$29-1)/$K114))*($R114*(1-$E114)+$Q114*(1-$F114))*((1+'Inputs &amp; Summary'!$D$7)^BE$29))),((_xlfn.WEIBULL.DIST(BE$29,$L114,$K114,FALSE)*($R114*(1-$E114)+$Q114*(1-$F114))*((1+'Inputs &amp; Summary'!$D$7)^BE$29))))))</f>
        <v>0</v>
      </c>
      <c r="BF114" s="114">
        <f>$D114*IF(BF$29&gt;'Inputs &amp; Summary'!$D$5,0,IF(BF$29&gt;VLOOKUP($G114,Lists!$J$17:$K$21,2),IF($M114=Lists!$H$3,IF($K114&lt;1,(($S114/$K114)*((1+'Inputs &amp; Summary'!$D$7)^BF$29)),((INT(BF$29/$K114)-INT((BF$29-1)/$K114))*$S114*((1+'Inputs &amp; Summary'!$D$7)^BF$29))),(_xlfn.WEIBULL.DIST(BF$29,$L114,$K114,FALSE)*$S114*((1+'Inputs &amp; Summary'!$D$7)^BF$29))),IF($M114=Lists!$H$3,IF($K114&lt;1,((($R114*(1-$E114)+$Q114*(1-$F114))/$K114)*((1+'Inputs &amp; Summary'!$D$7)^BF$29)),((INT(BF$29/$K114)-INT((BF$29-1)/$K114))*($R114*(1-$E114)+$Q114*(1-$F114))*((1+'Inputs &amp; Summary'!$D$7)^BF$29))),((_xlfn.WEIBULL.DIST(BF$29,$L114,$K114,FALSE)*($R114*(1-$E114)+$Q114*(1-$F114))*((1+'Inputs &amp; Summary'!$D$7)^BF$29))))))</f>
        <v>0</v>
      </c>
      <c r="BG114" s="114">
        <f>$D114*IF(BG$29&gt;'Inputs &amp; Summary'!$D$5,0,IF(BG$29&gt;VLOOKUP($G114,Lists!$J$17:$K$21,2),IF($M114=Lists!$H$3,IF($K114&lt;1,(($S114/$K114)*((1+'Inputs &amp; Summary'!$D$7)^BG$29)),((INT(BG$29/$K114)-INT((BG$29-1)/$K114))*$S114*((1+'Inputs &amp; Summary'!$D$7)^BG$29))),(_xlfn.WEIBULL.DIST(BG$29,$L114,$K114,FALSE)*$S114*((1+'Inputs &amp; Summary'!$D$7)^BG$29))),IF($M114=Lists!$H$3,IF($K114&lt;1,((($R114*(1-$E114)+$Q114*(1-$F114))/$K114)*((1+'Inputs &amp; Summary'!$D$7)^BG$29)),((INT(BG$29/$K114)-INT((BG$29-1)/$K114))*($R114*(1-$E114)+$Q114*(1-$F114))*((1+'Inputs &amp; Summary'!$D$7)^BG$29))),((_xlfn.WEIBULL.DIST(BG$29,$L114,$K114,FALSE)*($R114*(1-$E114)+$Q114*(1-$F114))*((1+'Inputs &amp; Summary'!$D$7)^BG$29))))))</f>
        <v>0</v>
      </c>
      <c r="BH114" s="114">
        <f>$D114*IF(BH$29&gt;'Inputs &amp; Summary'!$D$5,0,IF(BH$29&gt;VLOOKUP($G114,Lists!$J$17:$K$21,2),IF($M114=Lists!$H$3,IF($K114&lt;1,(($S114/$K114)*((1+'Inputs &amp; Summary'!$D$7)^BH$29)),((INT(BH$29/$K114)-INT((BH$29-1)/$K114))*$S114*((1+'Inputs &amp; Summary'!$D$7)^BH$29))),(_xlfn.WEIBULL.DIST(BH$29,$L114,$K114,FALSE)*$S114*((1+'Inputs &amp; Summary'!$D$7)^BH$29))),IF($M114=Lists!$H$3,IF($K114&lt;1,((($R114*(1-$E114)+$Q114*(1-$F114))/$K114)*((1+'Inputs &amp; Summary'!$D$7)^BH$29)),((INT(BH$29/$K114)-INT((BH$29-1)/$K114))*($R114*(1-$E114)+$Q114*(1-$F114))*((1+'Inputs &amp; Summary'!$D$7)^BH$29))),((_xlfn.WEIBULL.DIST(BH$29,$L114,$K114,FALSE)*($R114*(1-$E114)+$Q114*(1-$F114))*((1+'Inputs &amp; Summary'!$D$7)^BH$29))))))</f>
        <v>0</v>
      </c>
      <c r="BI114" s="114">
        <f>$D114*IF(BI$29&gt;'Inputs &amp; Summary'!$D$5,0,IF(BI$29&gt;VLOOKUP($G114,Lists!$J$17:$K$21,2),IF($M114=Lists!$H$3,IF($K114&lt;1,(($S114/$K114)*((1+'Inputs &amp; Summary'!$D$7)^BI$29)),((INT(BI$29/$K114)-INT((BI$29-1)/$K114))*$S114*((1+'Inputs &amp; Summary'!$D$7)^BI$29))),(_xlfn.WEIBULL.DIST(BI$29,$L114,$K114,FALSE)*$S114*((1+'Inputs &amp; Summary'!$D$7)^BI$29))),IF($M114=Lists!$H$3,IF($K114&lt;1,((($R114*(1-$E114)+$Q114*(1-$F114))/$K114)*((1+'Inputs &amp; Summary'!$D$7)^BI$29)),((INT(BI$29/$K114)-INT((BI$29-1)/$K114))*($R114*(1-$E114)+$Q114*(1-$F114))*((1+'Inputs &amp; Summary'!$D$7)^BI$29))),((_xlfn.WEIBULL.DIST(BI$29,$L114,$K114,FALSE)*($R114*(1-$E114)+$Q114*(1-$F114))*((1+'Inputs &amp; Summary'!$D$7)^BI$29))))))</f>
        <v>0</v>
      </c>
      <c r="BJ114" s="114">
        <f>$D114*IF(BJ$29&gt;'Inputs &amp; Summary'!$D$5,0,IF(BJ$29&gt;VLOOKUP($G114,Lists!$J$17:$K$21,2),IF($M114=Lists!$H$3,IF($K114&lt;1,(($S114/$K114)*((1+'Inputs &amp; Summary'!$D$7)^BJ$29)),((INT(BJ$29/$K114)-INT((BJ$29-1)/$K114))*$S114*((1+'Inputs &amp; Summary'!$D$7)^BJ$29))),(_xlfn.WEIBULL.DIST(BJ$29,$L114,$K114,FALSE)*$S114*((1+'Inputs &amp; Summary'!$D$7)^BJ$29))),IF($M114=Lists!$H$3,IF($K114&lt;1,((($R114*(1-$E114)+$Q114*(1-$F114))/$K114)*((1+'Inputs &amp; Summary'!$D$7)^BJ$29)),((INT(BJ$29/$K114)-INT((BJ$29-1)/$K114))*($R114*(1-$E114)+$Q114*(1-$F114))*((1+'Inputs &amp; Summary'!$D$7)^BJ$29))),((_xlfn.WEIBULL.DIST(BJ$29,$L114,$K114,FALSE)*($R114*(1-$E114)+$Q114*(1-$F114))*((1+'Inputs &amp; Summary'!$D$7)^BJ$29))))))</f>
        <v>0</v>
      </c>
      <c r="BK114" s="114">
        <f>$D114*IF(BK$29&gt;'Inputs &amp; Summary'!$D$5,0,IF(BK$29&gt;VLOOKUP($G114,Lists!$J$17:$K$21,2),IF($M114=Lists!$H$3,IF($K114&lt;1,(($S114/$K114)*((1+'Inputs &amp; Summary'!$D$7)^BK$29)),((INT(BK$29/$K114)-INT((BK$29-1)/$K114))*$S114*((1+'Inputs &amp; Summary'!$D$7)^BK$29))),(_xlfn.WEIBULL.DIST(BK$29,$L114,$K114,FALSE)*$S114*((1+'Inputs &amp; Summary'!$D$7)^BK$29))),IF($M114=Lists!$H$3,IF($K114&lt;1,((($R114*(1-$E114)+$Q114*(1-$F114))/$K114)*((1+'Inputs &amp; Summary'!$D$7)^BK$29)),((INT(BK$29/$K114)-INT((BK$29-1)/$K114))*($R114*(1-$E114)+$Q114*(1-$F114))*((1+'Inputs &amp; Summary'!$D$7)^BK$29))),((_xlfn.WEIBULL.DIST(BK$29,$L114,$K114,FALSE)*($R114*(1-$E114)+$Q114*(1-$F114))*((1+'Inputs &amp; Summary'!$D$7)^BK$29))))))</f>
        <v>0</v>
      </c>
      <c r="BL114" s="114">
        <f>$D114*IF(BL$29&gt;'Inputs &amp; Summary'!$D$5,0,IF(BL$29&gt;VLOOKUP($G114,Lists!$J$17:$K$21,2),IF($M114=Lists!$H$3,IF($K114&lt;1,(($S114/$K114)*((1+'Inputs &amp; Summary'!$D$7)^BL$29)),((INT(BL$29/$K114)-INT((BL$29-1)/$K114))*$S114*((1+'Inputs &amp; Summary'!$D$7)^BL$29))),(_xlfn.WEIBULL.DIST(BL$29,$L114,$K114,FALSE)*$S114*((1+'Inputs &amp; Summary'!$D$7)^BL$29))),IF($M114=Lists!$H$3,IF($K114&lt;1,((($R114*(1-$E114)+$Q114*(1-$F114))/$K114)*((1+'Inputs &amp; Summary'!$D$7)^BL$29)),((INT(BL$29/$K114)-INT((BL$29-1)/$K114))*($R114*(1-$E114)+$Q114*(1-$F114))*((1+'Inputs &amp; Summary'!$D$7)^BL$29))),((_xlfn.WEIBULL.DIST(BL$29,$L114,$K114,FALSE)*($R114*(1-$E114)+$Q114*(1-$F114))*((1+'Inputs &amp; Summary'!$D$7)^BL$29))))))</f>
        <v>0</v>
      </c>
    </row>
    <row r="115" spans="1:64" s="1" customFormat="1" ht="28.8" x14ac:dyDescent="0.3">
      <c r="A115" s="79" t="s">
        <v>174</v>
      </c>
      <c r="B115" s="33" t="s">
        <v>151</v>
      </c>
      <c r="C115" s="33" t="s">
        <v>140</v>
      </c>
      <c r="D115" s="68">
        <v>1</v>
      </c>
      <c r="E115" s="68">
        <v>0</v>
      </c>
      <c r="F115" s="68">
        <v>0</v>
      </c>
      <c r="G115" s="213" t="s">
        <v>433</v>
      </c>
      <c r="H115" s="34"/>
      <c r="I115" s="34" t="s">
        <v>272</v>
      </c>
      <c r="J115" s="33">
        <f>VLOOKUP(I115,'Labor Rates'!$A$1:$B$16,2)</f>
        <v>16.66346153846154</v>
      </c>
      <c r="K115" s="35">
        <v>1</v>
      </c>
      <c r="L115" s="35">
        <v>1</v>
      </c>
      <c r="M115" s="33" t="s">
        <v>259</v>
      </c>
      <c r="N115" s="84">
        <v>1</v>
      </c>
      <c r="O115" s="35">
        <v>2</v>
      </c>
      <c r="P115" s="5">
        <v>0</v>
      </c>
      <c r="Q115" s="73">
        <f t="shared" si="16"/>
        <v>33.32692307692308</v>
      </c>
      <c r="R115" s="73">
        <f t="shared" si="17"/>
        <v>0</v>
      </c>
      <c r="S115" s="74">
        <f t="shared" si="18"/>
        <v>33.32692307692308</v>
      </c>
      <c r="T115" s="88"/>
      <c r="U115" s="80"/>
      <c r="V115" s="87">
        <f t="shared" si="19"/>
        <v>41.297585287264319</v>
      </c>
      <c r="W115" s="87">
        <f>NPV('Inputs &amp; Summary'!$D$6,Y115:BL115)</f>
        <v>418.80145564156965</v>
      </c>
      <c r="X115" s="90">
        <f t="shared" si="20"/>
        <v>5.9316965200142775E-3</v>
      </c>
      <c r="Y115" s="114">
        <f>$D115*IF(Y$29&gt;'Inputs &amp; Summary'!$D$5,0,IF(Y$29&gt;VLOOKUP($G115,Lists!$J$17:$K$21,2),IF($M115=Lists!$H$3,IF($K115&lt;1,(($S115/$K115)*((1+'Inputs &amp; Summary'!$D$7)^Y$29)),((INT(Y$29/$K115)-INT((Y$29-1)/$K115))*$S115*((1+'Inputs &amp; Summary'!$D$7)^Y$29))),(_xlfn.WEIBULL.DIST(Y$29,$L115,$K115,FALSE)*$S115*((1+'Inputs &amp; Summary'!$D$7)^Y$29))),IF($M115=Lists!$H$3,IF($K115&lt;1,((($R115*(1-$E115)+$Q115*(1-$F115))/$K115)*((1+'Inputs &amp; Summary'!$D$7)^Y$29)),((INT(Y$29/$K115)-INT((Y$29-1)/$K115))*($R115*(1-$E115)+$Q115*(1-$F115))*((1+'Inputs &amp; Summary'!$D$7)^Y$29))),((_xlfn.WEIBULL.DIST(Y$29,$L115,$K115,FALSE)*($R115*(1-$E115)+$Q115*(1-$F115))*((1+'Inputs &amp; Summary'!$D$7)^Y$29))))))</f>
        <v>33.993461538461546</v>
      </c>
      <c r="Z115" s="114">
        <f>$D115*IF(Z$29&gt;'Inputs &amp; Summary'!$D$5,0,IF(Z$29&gt;VLOOKUP($G115,Lists!$J$17:$K$21,2),IF($M115=Lists!$H$3,IF($K115&lt;1,(($S115/$K115)*((1+'Inputs &amp; Summary'!$D$7)^Z$29)),((INT(Z$29/$K115)-INT((Z$29-1)/$K115))*$S115*((1+'Inputs &amp; Summary'!$D$7)^Z$29))),(_xlfn.WEIBULL.DIST(Z$29,$L115,$K115,FALSE)*$S115*((1+'Inputs &amp; Summary'!$D$7)^Z$29))),IF($M115=Lists!$H$3,IF($K115&lt;1,((($R115*(1-$E115)+$Q115*(1-$F115))/$K115)*((1+'Inputs &amp; Summary'!$D$7)^Z$29)),((INT(Z$29/$K115)-INT((Z$29-1)/$K115))*($R115*(1-$E115)+$Q115*(1-$F115))*((1+'Inputs &amp; Summary'!$D$7)^Z$29))),((_xlfn.WEIBULL.DIST(Z$29,$L115,$K115,FALSE)*($R115*(1-$E115)+$Q115*(1-$F115))*((1+'Inputs &amp; Summary'!$D$7)^Z$29))))))</f>
        <v>34.673330769230773</v>
      </c>
      <c r="AA115" s="114">
        <f>$D115*IF(AA$29&gt;'Inputs &amp; Summary'!$D$5,0,IF(AA$29&gt;VLOOKUP($G115,Lists!$J$17:$K$21,2),IF($M115=Lists!$H$3,IF($K115&lt;1,(($S115/$K115)*((1+'Inputs &amp; Summary'!$D$7)^AA$29)),((INT(AA$29/$K115)-INT((AA$29-1)/$K115))*$S115*((1+'Inputs &amp; Summary'!$D$7)^AA$29))),(_xlfn.WEIBULL.DIST(AA$29,$L115,$K115,FALSE)*$S115*((1+'Inputs &amp; Summary'!$D$7)^AA$29))),IF($M115=Lists!$H$3,IF($K115&lt;1,((($R115*(1-$E115)+$Q115*(1-$F115))/$K115)*((1+'Inputs &amp; Summary'!$D$7)^AA$29)),((INT(AA$29/$K115)-INT((AA$29-1)/$K115))*($R115*(1-$E115)+$Q115*(1-$F115))*((1+'Inputs &amp; Summary'!$D$7)^AA$29))),((_xlfn.WEIBULL.DIST(AA$29,$L115,$K115,FALSE)*($R115*(1-$E115)+$Q115*(1-$F115))*((1+'Inputs &amp; Summary'!$D$7)^AA$29))))))</f>
        <v>35.366797384615388</v>
      </c>
      <c r="AB115" s="114">
        <f>$D115*IF(AB$29&gt;'Inputs &amp; Summary'!$D$5,0,IF(AB$29&gt;VLOOKUP($G115,Lists!$J$17:$K$21,2),IF($M115=Lists!$H$3,IF($K115&lt;1,(($S115/$K115)*((1+'Inputs &amp; Summary'!$D$7)^AB$29)),((INT(AB$29/$K115)-INT((AB$29-1)/$K115))*$S115*((1+'Inputs &amp; Summary'!$D$7)^AB$29))),(_xlfn.WEIBULL.DIST(AB$29,$L115,$K115,FALSE)*$S115*((1+'Inputs &amp; Summary'!$D$7)^AB$29))),IF($M115=Lists!$H$3,IF($K115&lt;1,((($R115*(1-$E115)+$Q115*(1-$F115))/$K115)*((1+'Inputs &amp; Summary'!$D$7)^AB$29)),((INT(AB$29/$K115)-INT((AB$29-1)/$K115))*($R115*(1-$E115)+$Q115*(1-$F115))*((1+'Inputs &amp; Summary'!$D$7)^AB$29))),((_xlfn.WEIBULL.DIST(AB$29,$L115,$K115,FALSE)*($R115*(1-$E115)+$Q115*(1-$F115))*((1+'Inputs &amp; Summary'!$D$7)^AB$29))))))</f>
        <v>36.074133332307696</v>
      </c>
      <c r="AC115" s="114">
        <f>$D115*IF(AC$29&gt;'Inputs &amp; Summary'!$D$5,0,IF(AC$29&gt;VLOOKUP($G115,Lists!$J$17:$K$21,2),IF($M115=Lists!$H$3,IF($K115&lt;1,(($S115/$K115)*((1+'Inputs &amp; Summary'!$D$7)^AC$29)),((INT(AC$29/$K115)-INT((AC$29-1)/$K115))*$S115*((1+'Inputs &amp; Summary'!$D$7)^AC$29))),(_xlfn.WEIBULL.DIST(AC$29,$L115,$K115,FALSE)*$S115*((1+'Inputs &amp; Summary'!$D$7)^AC$29))),IF($M115=Lists!$H$3,IF($K115&lt;1,((($R115*(1-$E115)+$Q115*(1-$F115))/$K115)*((1+'Inputs &amp; Summary'!$D$7)^AC$29)),((INT(AC$29/$K115)-INT((AC$29-1)/$K115))*($R115*(1-$E115)+$Q115*(1-$F115))*((1+'Inputs &amp; Summary'!$D$7)^AC$29))),((_xlfn.WEIBULL.DIST(AC$29,$L115,$K115,FALSE)*($R115*(1-$E115)+$Q115*(1-$F115))*((1+'Inputs &amp; Summary'!$D$7)^AC$29))))))</f>
        <v>36.795615998953849</v>
      </c>
      <c r="AD115" s="114">
        <f>$D115*IF(AD$29&gt;'Inputs &amp; Summary'!$D$5,0,IF(AD$29&gt;VLOOKUP($G115,Lists!$J$17:$K$21,2),IF($M115=Lists!$H$3,IF($K115&lt;1,(($S115/$K115)*((1+'Inputs &amp; Summary'!$D$7)^AD$29)),((INT(AD$29/$K115)-INT((AD$29-1)/$K115))*$S115*((1+'Inputs &amp; Summary'!$D$7)^AD$29))),(_xlfn.WEIBULL.DIST(AD$29,$L115,$K115,FALSE)*$S115*((1+'Inputs &amp; Summary'!$D$7)^AD$29))),IF($M115=Lists!$H$3,IF($K115&lt;1,((($R115*(1-$E115)+$Q115*(1-$F115))/$K115)*((1+'Inputs &amp; Summary'!$D$7)^AD$29)),((INT(AD$29/$K115)-INT((AD$29-1)/$K115))*($R115*(1-$E115)+$Q115*(1-$F115))*((1+'Inputs &amp; Summary'!$D$7)^AD$29))),((_xlfn.WEIBULL.DIST(AD$29,$L115,$K115,FALSE)*($R115*(1-$E115)+$Q115*(1-$F115))*((1+'Inputs &amp; Summary'!$D$7)^AD$29))))))</f>
        <v>37.531528318932928</v>
      </c>
      <c r="AE115" s="114">
        <f>$D115*IF(AE$29&gt;'Inputs &amp; Summary'!$D$5,0,IF(AE$29&gt;VLOOKUP($G115,Lists!$J$17:$K$21,2),IF($M115=Lists!$H$3,IF($K115&lt;1,(($S115/$K115)*((1+'Inputs &amp; Summary'!$D$7)^AE$29)),((INT(AE$29/$K115)-INT((AE$29-1)/$K115))*$S115*((1+'Inputs &amp; Summary'!$D$7)^AE$29))),(_xlfn.WEIBULL.DIST(AE$29,$L115,$K115,FALSE)*$S115*((1+'Inputs &amp; Summary'!$D$7)^AE$29))),IF($M115=Lists!$H$3,IF($K115&lt;1,((($R115*(1-$E115)+$Q115*(1-$F115))/$K115)*((1+'Inputs &amp; Summary'!$D$7)^AE$29)),((INT(AE$29/$K115)-INT((AE$29-1)/$K115))*($R115*(1-$E115)+$Q115*(1-$F115))*((1+'Inputs &amp; Summary'!$D$7)^AE$29))),((_xlfn.WEIBULL.DIST(AE$29,$L115,$K115,FALSE)*($R115*(1-$E115)+$Q115*(1-$F115))*((1+'Inputs &amp; Summary'!$D$7)^AE$29))))))</f>
        <v>38.282158885311581</v>
      </c>
      <c r="AF115" s="114">
        <f>$D115*IF(AF$29&gt;'Inputs &amp; Summary'!$D$5,0,IF(AF$29&gt;VLOOKUP($G115,Lists!$J$17:$K$21,2),IF($M115=Lists!$H$3,IF($K115&lt;1,(($S115/$K115)*((1+'Inputs &amp; Summary'!$D$7)^AF$29)),((INT(AF$29/$K115)-INT((AF$29-1)/$K115))*$S115*((1+'Inputs &amp; Summary'!$D$7)^AF$29))),(_xlfn.WEIBULL.DIST(AF$29,$L115,$K115,FALSE)*$S115*((1+'Inputs &amp; Summary'!$D$7)^AF$29))),IF($M115=Lists!$H$3,IF($K115&lt;1,((($R115*(1-$E115)+$Q115*(1-$F115))/$K115)*((1+'Inputs &amp; Summary'!$D$7)^AF$29)),((INT(AF$29/$K115)-INT((AF$29-1)/$K115))*($R115*(1-$E115)+$Q115*(1-$F115))*((1+'Inputs &amp; Summary'!$D$7)^AF$29))),((_xlfn.WEIBULL.DIST(AF$29,$L115,$K115,FALSE)*($R115*(1-$E115)+$Q115*(1-$F115))*((1+'Inputs &amp; Summary'!$D$7)^AF$29))))))</f>
        <v>39.047802063017812</v>
      </c>
      <c r="AG115" s="114">
        <f>$D115*IF(AG$29&gt;'Inputs &amp; Summary'!$D$5,0,IF(AG$29&gt;VLOOKUP($G115,Lists!$J$17:$K$21,2),IF($M115=Lists!$H$3,IF($K115&lt;1,(($S115/$K115)*((1+'Inputs &amp; Summary'!$D$7)^AG$29)),((INT(AG$29/$K115)-INT((AG$29-1)/$K115))*$S115*((1+'Inputs &amp; Summary'!$D$7)^AG$29))),(_xlfn.WEIBULL.DIST(AG$29,$L115,$K115,FALSE)*$S115*((1+'Inputs &amp; Summary'!$D$7)^AG$29))),IF($M115=Lists!$H$3,IF($K115&lt;1,((($R115*(1-$E115)+$Q115*(1-$F115))/$K115)*((1+'Inputs &amp; Summary'!$D$7)^AG$29)),((INT(AG$29/$K115)-INT((AG$29-1)/$K115))*($R115*(1-$E115)+$Q115*(1-$F115))*((1+'Inputs &amp; Summary'!$D$7)^AG$29))),((_xlfn.WEIBULL.DIST(AG$29,$L115,$K115,FALSE)*($R115*(1-$E115)+$Q115*(1-$F115))*((1+'Inputs &amp; Summary'!$D$7)^AG$29))))))</f>
        <v>39.828758104278172</v>
      </c>
      <c r="AH115" s="114">
        <f>$D115*IF(AH$29&gt;'Inputs &amp; Summary'!$D$5,0,IF(AH$29&gt;VLOOKUP($G115,Lists!$J$17:$K$21,2),IF($M115=Lists!$H$3,IF($K115&lt;1,(($S115/$K115)*((1+'Inputs &amp; Summary'!$D$7)^AH$29)),((INT(AH$29/$K115)-INT((AH$29-1)/$K115))*$S115*((1+'Inputs &amp; Summary'!$D$7)^AH$29))),(_xlfn.WEIBULL.DIST(AH$29,$L115,$K115,FALSE)*$S115*((1+'Inputs &amp; Summary'!$D$7)^AH$29))),IF($M115=Lists!$H$3,IF($K115&lt;1,((($R115*(1-$E115)+$Q115*(1-$F115))/$K115)*((1+'Inputs &amp; Summary'!$D$7)^AH$29)),((INT(AH$29/$K115)-INT((AH$29-1)/$K115))*($R115*(1-$E115)+$Q115*(1-$F115))*((1+'Inputs &amp; Summary'!$D$7)^AH$29))),((_xlfn.WEIBULL.DIST(AH$29,$L115,$K115,FALSE)*($R115*(1-$E115)+$Q115*(1-$F115))*((1+'Inputs &amp; Summary'!$D$7)^AH$29))))))</f>
        <v>40.625333266363739</v>
      </c>
      <c r="AI115" s="114">
        <f>$D115*IF(AI$29&gt;'Inputs &amp; Summary'!$D$5,0,IF(AI$29&gt;VLOOKUP($G115,Lists!$J$17:$K$21,2),IF($M115=Lists!$H$3,IF($K115&lt;1,(($S115/$K115)*((1+'Inputs &amp; Summary'!$D$7)^AI$29)),((INT(AI$29/$K115)-INT((AI$29-1)/$K115))*$S115*((1+'Inputs &amp; Summary'!$D$7)^AI$29))),(_xlfn.WEIBULL.DIST(AI$29,$L115,$K115,FALSE)*$S115*((1+'Inputs &amp; Summary'!$D$7)^AI$29))),IF($M115=Lists!$H$3,IF($K115&lt;1,((($R115*(1-$E115)+$Q115*(1-$F115))/$K115)*((1+'Inputs &amp; Summary'!$D$7)^AI$29)),((INT(AI$29/$K115)-INT((AI$29-1)/$K115))*($R115*(1-$E115)+$Q115*(1-$F115))*((1+'Inputs &amp; Summary'!$D$7)^AI$29))),((_xlfn.WEIBULL.DIST(AI$29,$L115,$K115,FALSE)*($R115*(1-$E115)+$Q115*(1-$F115))*((1+'Inputs &amp; Summary'!$D$7)^AI$29))))))</f>
        <v>41.437839931691002</v>
      </c>
      <c r="AJ115" s="114">
        <f>$D115*IF(AJ$29&gt;'Inputs &amp; Summary'!$D$5,0,IF(AJ$29&gt;VLOOKUP($G115,Lists!$J$17:$K$21,2),IF($M115=Lists!$H$3,IF($K115&lt;1,(($S115/$K115)*((1+'Inputs &amp; Summary'!$D$7)^AJ$29)),((INT(AJ$29/$K115)-INT((AJ$29-1)/$K115))*$S115*((1+'Inputs &amp; Summary'!$D$7)^AJ$29))),(_xlfn.WEIBULL.DIST(AJ$29,$L115,$K115,FALSE)*$S115*((1+'Inputs &amp; Summary'!$D$7)^AJ$29))),IF($M115=Lists!$H$3,IF($K115&lt;1,((($R115*(1-$E115)+$Q115*(1-$F115))/$K115)*((1+'Inputs &amp; Summary'!$D$7)^AJ$29)),((INT(AJ$29/$K115)-INT((AJ$29-1)/$K115))*($R115*(1-$E115)+$Q115*(1-$F115))*((1+'Inputs &amp; Summary'!$D$7)^AJ$29))),((_xlfn.WEIBULL.DIST(AJ$29,$L115,$K115,FALSE)*($R115*(1-$E115)+$Q115*(1-$F115))*((1+'Inputs &amp; Summary'!$D$7)^AJ$29))))))</f>
        <v>42.266596730324828</v>
      </c>
      <c r="AK115" s="114">
        <f>$D115*IF(AK$29&gt;'Inputs &amp; Summary'!$D$5,0,IF(AK$29&gt;VLOOKUP($G115,Lists!$J$17:$K$21,2),IF($M115=Lists!$H$3,IF($K115&lt;1,(($S115/$K115)*((1+'Inputs &amp; Summary'!$D$7)^AK$29)),((INT(AK$29/$K115)-INT((AK$29-1)/$K115))*$S115*((1+'Inputs &amp; Summary'!$D$7)^AK$29))),(_xlfn.WEIBULL.DIST(AK$29,$L115,$K115,FALSE)*$S115*((1+'Inputs &amp; Summary'!$D$7)^AK$29))),IF($M115=Lists!$H$3,IF($K115&lt;1,((($R115*(1-$E115)+$Q115*(1-$F115))/$K115)*((1+'Inputs &amp; Summary'!$D$7)^AK$29)),((INT(AK$29/$K115)-INT((AK$29-1)/$K115))*($R115*(1-$E115)+$Q115*(1-$F115))*((1+'Inputs &amp; Summary'!$D$7)^AK$29))),((_xlfn.WEIBULL.DIST(AK$29,$L115,$K115,FALSE)*($R115*(1-$E115)+$Q115*(1-$F115))*((1+'Inputs &amp; Summary'!$D$7)^AK$29))))))</f>
        <v>43.111928664931327</v>
      </c>
      <c r="AL115" s="114">
        <f>$D115*IF(AL$29&gt;'Inputs &amp; Summary'!$D$5,0,IF(AL$29&gt;VLOOKUP($G115,Lists!$J$17:$K$21,2),IF($M115=Lists!$H$3,IF($K115&lt;1,(($S115/$K115)*((1+'Inputs &amp; Summary'!$D$7)^AL$29)),((INT(AL$29/$K115)-INT((AL$29-1)/$K115))*$S115*((1+'Inputs &amp; Summary'!$D$7)^AL$29))),(_xlfn.WEIBULL.DIST(AL$29,$L115,$K115,FALSE)*$S115*((1+'Inputs &amp; Summary'!$D$7)^AL$29))),IF($M115=Lists!$H$3,IF($K115&lt;1,((($R115*(1-$E115)+$Q115*(1-$F115))/$K115)*((1+'Inputs &amp; Summary'!$D$7)^AL$29)),((INT(AL$29/$K115)-INT((AL$29-1)/$K115))*($R115*(1-$E115)+$Q115*(1-$F115))*((1+'Inputs &amp; Summary'!$D$7)^AL$29))),((_xlfn.WEIBULL.DIST(AL$29,$L115,$K115,FALSE)*($R115*(1-$E115)+$Q115*(1-$F115))*((1+'Inputs &amp; Summary'!$D$7)^AL$29))))))</f>
        <v>43.974167238229953</v>
      </c>
      <c r="AM115" s="114">
        <f>$D115*IF(AM$29&gt;'Inputs &amp; Summary'!$D$5,0,IF(AM$29&gt;VLOOKUP($G115,Lists!$J$17:$K$21,2),IF($M115=Lists!$H$3,IF($K115&lt;1,(($S115/$K115)*((1+'Inputs &amp; Summary'!$D$7)^AM$29)),((INT(AM$29/$K115)-INT((AM$29-1)/$K115))*$S115*((1+'Inputs &amp; Summary'!$D$7)^AM$29))),(_xlfn.WEIBULL.DIST(AM$29,$L115,$K115,FALSE)*$S115*((1+'Inputs &amp; Summary'!$D$7)^AM$29))),IF($M115=Lists!$H$3,IF($K115&lt;1,((($R115*(1-$E115)+$Q115*(1-$F115))/$K115)*((1+'Inputs &amp; Summary'!$D$7)^AM$29)),((INT(AM$29/$K115)-INT((AM$29-1)/$K115))*($R115*(1-$E115)+$Q115*(1-$F115))*((1+'Inputs &amp; Summary'!$D$7)^AM$29))),((_xlfn.WEIBULL.DIST(AM$29,$L115,$K115,FALSE)*($R115*(1-$E115)+$Q115*(1-$F115))*((1+'Inputs &amp; Summary'!$D$7)^AM$29))))))</f>
        <v>44.85365058299454</v>
      </c>
      <c r="AN115" s="114">
        <f>$D115*IF(AN$29&gt;'Inputs &amp; Summary'!$D$5,0,IF(AN$29&gt;VLOOKUP($G115,Lists!$J$17:$K$21,2),IF($M115=Lists!$H$3,IF($K115&lt;1,(($S115/$K115)*((1+'Inputs &amp; Summary'!$D$7)^AN$29)),((INT(AN$29/$K115)-INT((AN$29-1)/$K115))*$S115*((1+'Inputs &amp; Summary'!$D$7)^AN$29))),(_xlfn.WEIBULL.DIST(AN$29,$L115,$K115,FALSE)*$S115*((1+'Inputs &amp; Summary'!$D$7)^AN$29))),IF($M115=Lists!$H$3,IF($K115&lt;1,((($R115*(1-$E115)+$Q115*(1-$F115))/$K115)*((1+'Inputs &amp; Summary'!$D$7)^AN$29)),((INT(AN$29/$K115)-INT((AN$29-1)/$K115))*($R115*(1-$E115)+$Q115*(1-$F115))*((1+'Inputs &amp; Summary'!$D$7)^AN$29))),((_xlfn.WEIBULL.DIST(AN$29,$L115,$K115,FALSE)*($R115*(1-$E115)+$Q115*(1-$F115))*((1+'Inputs &amp; Summary'!$D$7)^AN$29))))))</f>
        <v>45.750723594654438</v>
      </c>
      <c r="AO115" s="114">
        <f>$D115*IF(AO$29&gt;'Inputs &amp; Summary'!$D$5,0,IF(AO$29&gt;VLOOKUP($G115,Lists!$J$17:$K$21,2),IF($M115=Lists!$H$3,IF($K115&lt;1,(($S115/$K115)*((1+'Inputs &amp; Summary'!$D$7)^AO$29)),((INT(AO$29/$K115)-INT((AO$29-1)/$K115))*$S115*((1+'Inputs &amp; Summary'!$D$7)^AO$29))),(_xlfn.WEIBULL.DIST(AO$29,$L115,$K115,FALSE)*$S115*((1+'Inputs &amp; Summary'!$D$7)^AO$29))),IF($M115=Lists!$H$3,IF($K115&lt;1,((($R115*(1-$E115)+$Q115*(1-$F115))/$K115)*((1+'Inputs &amp; Summary'!$D$7)^AO$29)),((INT(AO$29/$K115)-INT((AO$29-1)/$K115))*($R115*(1-$E115)+$Q115*(1-$F115))*((1+'Inputs &amp; Summary'!$D$7)^AO$29))),((_xlfn.WEIBULL.DIST(AO$29,$L115,$K115,FALSE)*($R115*(1-$E115)+$Q115*(1-$F115))*((1+'Inputs &amp; Summary'!$D$7)^AO$29))))))</f>
        <v>46.665738066547533</v>
      </c>
      <c r="AP115" s="114">
        <f>$D115*IF(AP$29&gt;'Inputs &amp; Summary'!$D$5,0,IF(AP$29&gt;VLOOKUP($G115,Lists!$J$17:$K$21,2),IF($M115=Lists!$H$3,IF($K115&lt;1,(($S115/$K115)*((1+'Inputs &amp; Summary'!$D$7)^AP$29)),((INT(AP$29/$K115)-INT((AP$29-1)/$K115))*$S115*((1+'Inputs &amp; Summary'!$D$7)^AP$29))),(_xlfn.WEIBULL.DIST(AP$29,$L115,$K115,FALSE)*$S115*((1+'Inputs &amp; Summary'!$D$7)^AP$29))),IF($M115=Lists!$H$3,IF($K115&lt;1,((($R115*(1-$E115)+$Q115*(1-$F115))/$K115)*((1+'Inputs &amp; Summary'!$D$7)^AP$29)),((INT(AP$29/$K115)-INT((AP$29-1)/$K115))*($R115*(1-$E115)+$Q115*(1-$F115))*((1+'Inputs &amp; Summary'!$D$7)^AP$29))),((_xlfn.WEIBULL.DIST(AP$29,$L115,$K115,FALSE)*($R115*(1-$E115)+$Q115*(1-$F115))*((1+'Inputs &amp; Summary'!$D$7)^AP$29))))))</f>
        <v>47.599052827878481</v>
      </c>
      <c r="AQ115" s="114">
        <f>$D115*IF(AQ$29&gt;'Inputs &amp; Summary'!$D$5,0,IF(AQ$29&gt;VLOOKUP($G115,Lists!$J$17:$K$21,2),IF($M115=Lists!$H$3,IF($K115&lt;1,(($S115/$K115)*((1+'Inputs &amp; Summary'!$D$7)^AQ$29)),((INT(AQ$29/$K115)-INT((AQ$29-1)/$K115))*$S115*((1+'Inputs &amp; Summary'!$D$7)^AQ$29))),(_xlfn.WEIBULL.DIST(AQ$29,$L115,$K115,FALSE)*$S115*((1+'Inputs &amp; Summary'!$D$7)^AQ$29))),IF($M115=Lists!$H$3,IF($K115&lt;1,((($R115*(1-$E115)+$Q115*(1-$F115))/$K115)*((1+'Inputs &amp; Summary'!$D$7)^AQ$29)),((INT(AQ$29/$K115)-INT((AQ$29-1)/$K115))*($R115*(1-$E115)+$Q115*(1-$F115))*((1+'Inputs &amp; Summary'!$D$7)^AQ$29))),((_xlfn.WEIBULL.DIST(AQ$29,$L115,$K115,FALSE)*($R115*(1-$E115)+$Q115*(1-$F115))*((1+'Inputs &amp; Summary'!$D$7)^AQ$29))))))</f>
        <v>48.551033884436045</v>
      </c>
      <c r="AR115" s="114">
        <f>$D115*IF(AR$29&gt;'Inputs &amp; Summary'!$D$5,0,IF(AR$29&gt;VLOOKUP($G115,Lists!$J$17:$K$21,2),IF($M115=Lists!$H$3,IF($K115&lt;1,(($S115/$K115)*((1+'Inputs &amp; Summary'!$D$7)^AR$29)),((INT(AR$29/$K115)-INT((AR$29-1)/$K115))*$S115*((1+'Inputs &amp; Summary'!$D$7)^AR$29))),(_xlfn.WEIBULL.DIST(AR$29,$L115,$K115,FALSE)*$S115*((1+'Inputs &amp; Summary'!$D$7)^AR$29))),IF($M115=Lists!$H$3,IF($K115&lt;1,((($R115*(1-$E115)+$Q115*(1-$F115))/$K115)*((1+'Inputs &amp; Summary'!$D$7)^AR$29)),((INT(AR$29/$K115)-INT((AR$29-1)/$K115))*($R115*(1-$E115)+$Q115*(1-$F115))*((1+'Inputs &amp; Summary'!$D$7)^AR$29))),((_xlfn.WEIBULL.DIST(AR$29,$L115,$K115,FALSE)*($R115*(1-$E115)+$Q115*(1-$F115))*((1+'Inputs &amp; Summary'!$D$7)^AR$29))))))</f>
        <v>49.522054562124772</v>
      </c>
      <c r="AS115" s="114">
        <f>$D115*IF(AS$29&gt;'Inputs &amp; Summary'!$D$5,0,IF(AS$29&gt;VLOOKUP($G115,Lists!$J$17:$K$21,2),IF($M115=Lists!$H$3,IF($K115&lt;1,(($S115/$K115)*((1+'Inputs &amp; Summary'!$D$7)^AS$29)),((INT(AS$29/$K115)-INT((AS$29-1)/$K115))*$S115*((1+'Inputs &amp; Summary'!$D$7)^AS$29))),(_xlfn.WEIBULL.DIST(AS$29,$L115,$K115,FALSE)*$S115*((1+'Inputs &amp; Summary'!$D$7)^AS$29))),IF($M115=Lists!$H$3,IF($K115&lt;1,((($R115*(1-$E115)+$Q115*(1-$F115))/$K115)*((1+'Inputs &amp; Summary'!$D$7)^AS$29)),((INT(AS$29/$K115)-INT((AS$29-1)/$K115))*($R115*(1-$E115)+$Q115*(1-$F115))*((1+'Inputs &amp; Summary'!$D$7)^AS$29))),((_xlfn.WEIBULL.DIST(AS$29,$L115,$K115,FALSE)*($R115*(1-$E115)+$Q115*(1-$F115))*((1+'Inputs &amp; Summary'!$D$7)^AS$29))))))</f>
        <v>0</v>
      </c>
      <c r="AT115" s="114">
        <f>$D115*IF(AT$29&gt;'Inputs &amp; Summary'!$D$5,0,IF(AT$29&gt;VLOOKUP($G115,Lists!$J$17:$K$21,2),IF($M115=Lists!$H$3,IF($K115&lt;1,(($S115/$K115)*((1+'Inputs &amp; Summary'!$D$7)^AT$29)),((INT(AT$29/$K115)-INT((AT$29-1)/$K115))*$S115*((1+'Inputs &amp; Summary'!$D$7)^AT$29))),(_xlfn.WEIBULL.DIST(AT$29,$L115,$K115,FALSE)*$S115*((1+'Inputs &amp; Summary'!$D$7)^AT$29))),IF($M115=Lists!$H$3,IF($K115&lt;1,((($R115*(1-$E115)+$Q115*(1-$F115))/$K115)*((1+'Inputs &amp; Summary'!$D$7)^AT$29)),((INT(AT$29/$K115)-INT((AT$29-1)/$K115))*($R115*(1-$E115)+$Q115*(1-$F115))*((1+'Inputs &amp; Summary'!$D$7)^AT$29))),((_xlfn.WEIBULL.DIST(AT$29,$L115,$K115,FALSE)*($R115*(1-$E115)+$Q115*(1-$F115))*((1+'Inputs &amp; Summary'!$D$7)^AT$29))))))</f>
        <v>0</v>
      </c>
      <c r="AU115" s="114">
        <f>$D115*IF(AU$29&gt;'Inputs &amp; Summary'!$D$5,0,IF(AU$29&gt;VLOOKUP($G115,Lists!$J$17:$K$21,2),IF($M115=Lists!$H$3,IF($K115&lt;1,(($S115/$K115)*((1+'Inputs &amp; Summary'!$D$7)^AU$29)),((INT(AU$29/$K115)-INT((AU$29-1)/$K115))*$S115*((1+'Inputs &amp; Summary'!$D$7)^AU$29))),(_xlfn.WEIBULL.DIST(AU$29,$L115,$K115,FALSE)*$S115*((1+'Inputs &amp; Summary'!$D$7)^AU$29))),IF($M115=Lists!$H$3,IF($K115&lt;1,((($R115*(1-$E115)+$Q115*(1-$F115))/$K115)*((1+'Inputs &amp; Summary'!$D$7)^AU$29)),((INT(AU$29/$K115)-INT((AU$29-1)/$K115))*($R115*(1-$E115)+$Q115*(1-$F115))*((1+'Inputs &amp; Summary'!$D$7)^AU$29))),((_xlfn.WEIBULL.DIST(AU$29,$L115,$K115,FALSE)*($R115*(1-$E115)+$Q115*(1-$F115))*((1+'Inputs &amp; Summary'!$D$7)^AU$29))))))</f>
        <v>0</v>
      </c>
      <c r="AV115" s="114">
        <f>$D115*IF(AV$29&gt;'Inputs &amp; Summary'!$D$5,0,IF(AV$29&gt;VLOOKUP($G115,Lists!$J$17:$K$21,2),IF($M115=Lists!$H$3,IF($K115&lt;1,(($S115/$K115)*((1+'Inputs &amp; Summary'!$D$7)^AV$29)),((INT(AV$29/$K115)-INT((AV$29-1)/$K115))*$S115*((1+'Inputs &amp; Summary'!$D$7)^AV$29))),(_xlfn.WEIBULL.DIST(AV$29,$L115,$K115,FALSE)*$S115*((1+'Inputs &amp; Summary'!$D$7)^AV$29))),IF($M115=Lists!$H$3,IF($K115&lt;1,((($R115*(1-$E115)+$Q115*(1-$F115))/$K115)*((1+'Inputs &amp; Summary'!$D$7)^AV$29)),((INT(AV$29/$K115)-INT((AV$29-1)/$K115))*($R115*(1-$E115)+$Q115*(1-$F115))*((1+'Inputs &amp; Summary'!$D$7)^AV$29))),((_xlfn.WEIBULL.DIST(AV$29,$L115,$K115,FALSE)*($R115*(1-$E115)+$Q115*(1-$F115))*((1+'Inputs &amp; Summary'!$D$7)^AV$29))))))</f>
        <v>0</v>
      </c>
      <c r="AW115" s="114">
        <f>$D115*IF(AW$29&gt;'Inputs &amp; Summary'!$D$5,0,IF(AW$29&gt;VLOOKUP($G115,Lists!$J$17:$K$21,2),IF($M115=Lists!$H$3,IF($K115&lt;1,(($S115/$K115)*((1+'Inputs &amp; Summary'!$D$7)^AW$29)),((INT(AW$29/$K115)-INT((AW$29-1)/$K115))*$S115*((1+'Inputs &amp; Summary'!$D$7)^AW$29))),(_xlfn.WEIBULL.DIST(AW$29,$L115,$K115,FALSE)*$S115*((1+'Inputs &amp; Summary'!$D$7)^AW$29))),IF($M115=Lists!$H$3,IF($K115&lt;1,((($R115*(1-$E115)+$Q115*(1-$F115))/$K115)*((1+'Inputs &amp; Summary'!$D$7)^AW$29)),((INT(AW$29/$K115)-INT((AW$29-1)/$K115))*($R115*(1-$E115)+$Q115*(1-$F115))*((1+'Inputs &amp; Summary'!$D$7)^AW$29))),((_xlfn.WEIBULL.DIST(AW$29,$L115,$K115,FALSE)*($R115*(1-$E115)+$Q115*(1-$F115))*((1+'Inputs &amp; Summary'!$D$7)^AW$29))))))</f>
        <v>0</v>
      </c>
      <c r="AX115" s="114">
        <f>$D115*IF(AX$29&gt;'Inputs &amp; Summary'!$D$5,0,IF(AX$29&gt;VLOOKUP($G115,Lists!$J$17:$K$21,2),IF($M115=Lists!$H$3,IF($K115&lt;1,(($S115/$K115)*((1+'Inputs &amp; Summary'!$D$7)^AX$29)),((INT(AX$29/$K115)-INT((AX$29-1)/$K115))*$S115*((1+'Inputs &amp; Summary'!$D$7)^AX$29))),(_xlfn.WEIBULL.DIST(AX$29,$L115,$K115,FALSE)*$S115*((1+'Inputs &amp; Summary'!$D$7)^AX$29))),IF($M115=Lists!$H$3,IF($K115&lt;1,((($R115*(1-$E115)+$Q115*(1-$F115))/$K115)*((1+'Inputs &amp; Summary'!$D$7)^AX$29)),((INT(AX$29/$K115)-INT((AX$29-1)/$K115))*($R115*(1-$E115)+$Q115*(1-$F115))*((1+'Inputs &amp; Summary'!$D$7)^AX$29))),((_xlfn.WEIBULL.DIST(AX$29,$L115,$K115,FALSE)*($R115*(1-$E115)+$Q115*(1-$F115))*((1+'Inputs &amp; Summary'!$D$7)^AX$29))))))</f>
        <v>0</v>
      </c>
      <c r="AY115" s="114">
        <f>$D115*IF(AY$29&gt;'Inputs &amp; Summary'!$D$5,0,IF(AY$29&gt;VLOOKUP($G115,Lists!$J$17:$K$21,2),IF($M115=Lists!$H$3,IF($K115&lt;1,(($S115/$K115)*((1+'Inputs &amp; Summary'!$D$7)^AY$29)),((INT(AY$29/$K115)-INT((AY$29-1)/$K115))*$S115*((1+'Inputs &amp; Summary'!$D$7)^AY$29))),(_xlfn.WEIBULL.DIST(AY$29,$L115,$K115,FALSE)*$S115*((1+'Inputs &amp; Summary'!$D$7)^AY$29))),IF($M115=Lists!$H$3,IF($K115&lt;1,((($R115*(1-$E115)+$Q115*(1-$F115))/$K115)*((1+'Inputs &amp; Summary'!$D$7)^AY$29)),((INT(AY$29/$K115)-INT((AY$29-1)/$K115))*($R115*(1-$E115)+$Q115*(1-$F115))*((1+'Inputs &amp; Summary'!$D$7)^AY$29))),((_xlfn.WEIBULL.DIST(AY$29,$L115,$K115,FALSE)*($R115*(1-$E115)+$Q115*(1-$F115))*((1+'Inputs &amp; Summary'!$D$7)^AY$29))))))</f>
        <v>0</v>
      </c>
      <c r="AZ115" s="114">
        <f>$D115*IF(AZ$29&gt;'Inputs &amp; Summary'!$D$5,0,IF(AZ$29&gt;VLOOKUP($G115,Lists!$J$17:$K$21,2),IF($M115=Lists!$H$3,IF($K115&lt;1,(($S115/$K115)*((1+'Inputs &amp; Summary'!$D$7)^AZ$29)),((INT(AZ$29/$K115)-INT((AZ$29-1)/$K115))*$S115*((1+'Inputs &amp; Summary'!$D$7)^AZ$29))),(_xlfn.WEIBULL.DIST(AZ$29,$L115,$K115,FALSE)*$S115*((1+'Inputs &amp; Summary'!$D$7)^AZ$29))),IF($M115=Lists!$H$3,IF($K115&lt;1,((($R115*(1-$E115)+$Q115*(1-$F115))/$K115)*((1+'Inputs &amp; Summary'!$D$7)^AZ$29)),((INT(AZ$29/$K115)-INT((AZ$29-1)/$K115))*($R115*(1-$E115)+$Q115*(1-$F115))*((1+'Inputs &amp; Summary'!$D$7)^AZ$29))),((_xlfn.WEIBULL.DIST(AZ$29,$L115,$K115,FALSE)*($R115*(1-$E115)+$Q115*(1-$F115))*((1+'Inputs &amp; Summary'!$D$7)^AZ$29))))))</f>
        <v>0</v>
      </c>
      <c r="BA115" s="114">
        <f>$D115*IF(BA$29&gt;'Inputs &amp; Summary'!$D$5,0,IF(BA$29&gt;VLOOKUP($G115,Lists!$J$17:$K$21,2),IF($M115=Lists!$H$3,IF($K115&lt;1,(($S115/$K115)*((1+'Inputs &amp; Summary'!$D$7)^BA$29)),((INT(BA$29/$K115)-INT((BA$29-1)/$K115))*$S115*((1+'Inputs &amp; Summary'!$D$7)^BA$29))),(_xlfn.WEIBULL.DIST(BA$29,$L115,$K115,FALSE)*$S115*((1+'Inputs &amp; Summary'!$D$7)^BA$29))),IF($M115=Lists!$H$3,IF($K115&lt;1,((($R115*(1-$E115)+$Q115*(1-$F115))/$K115)*((1+'Inputs &amp; Summary'!$D$7)^BA$29)),((INT(BA$29/$K115)-INT((BA$29-1)/$K115))*($R115*(1-$E115)+$Q115*(1-$F115))*((1+'Inputs &amp; Summary'!$D$7)^BA$29))),((_xlfn.WEIBULL.DIST(BA$29,$L115,$K115,FALSE)*($R115*(1-$E115)+$Q115*(1-$F115))*((1+'Inputs &amp; Summary'!$D$7)^BA$29))))))</f>
        <v>0</v>
      </c>
      <c r="BB115" s="114">
        <f>$D115*IF(BB$29&gt;'Inputs &amp; Summary'!$D$5,0,IF(BB$29&gt;VLOOKUP($G115,Lists!$J$17:$K$21,2),IF($M115=Lists!$H$3,IF($K115&lt;1,(($S115/$K115)*((1+'Inputs &amp; Summary'!$D$7)^BB$29)),((INT(BB$29/$K115)-INT((BB$29-1)/$K115))*$S115*((1+'Inputs &amp; Summary'!$D$7)^BB$29))),(_xlfn.WEIBULL.DIST(BB$29,$L115,$K115,FALSE)*$S115*((1+'Inputs &amp; Summary'!$D$7)^BB$29))),IF($M115=Lists!$H$3,IF($K115&lt;1,((($R115*(1-$E115)+$Q115*(1-$F115))/$K115)*((1+'Inputs &amp; Summary'!$D$7)^BB$29)),((INT(BB$29/$K115)-INT((BB$29-1)/$K115))*($R115*(1-$E115)+$Q115*(1-$F115))*((1+'Inputs &amp; Summary'!$D$7)^BB$29))),((_xlfn.WEIBULL.DIST(BB$29,$L115,$K115,FALSE)*($R115*(1-$E115)+$Q115*(1-$F115))*((1+'Inputs &amp; Summary'!$D$7)^BB$29))))))</f>
        <v>0</v>
      </c>
      <c r="BC115" s="114">
        <f>$D115*IF(BC$29&gt;'Inputs &amp; Summary'!$D$5,0,IF(BC$29&gt;VLOOKUP($G115,Lists!$J$17:$K$21,2),IF($M115=Lists!$H$3,IF($K115&lt;1,(($S115/$K115)*((1+'Inputs &amp; Summary'!$D$7)^BC$29)),((INT(BC$29/$K115)-INT((BC$29-1)/$K115))*$S115*((1+'Inputs &amp; Summary'!$D$7)^BC$29))),(_xlfn.WEIBULL.DIST(BC$29,$L115,$K115,FALSE)*$S115*((1+'Inputs &amp; Summary'!$D$7)^BC$29))),IF($M115=Lists!$H$3,IF($K115&lt;1,((($R115*(1-$E115)+$Q115*(1-$F115))/$K115)*((1+'Inputs &amp; Summary'!$D$7)^BC$29)),((INT(BC$29/$K115)-INT((BC$29-1)/$K115))*($R115*(1-$E115)+$Q115*(1-$F115))*((1+'Inputs &amp; Summary'!$D$7)^BC$29))),((_xlfn.WEIBULL.DIST(BC$29,$L115,$K115,FALSE)*($R115*(1-$E115)+$Q115*(1-$F115))*((1+'Inputs &amp; Summary'!$D$7)^BC$29))))))</f>
        <v>0</v>
      </c>
      <c r="BD115" s="114">
        <f>$D115*IF(BD$29&gt;'Inputs &amp; Summary'!$D$5,0,IF(BD$29&gt;VLOOKUP($G115,Lists!$J$17:$K$21,2),IF($M115=Lists!$H$3,IF($K115&lt;1,(($S115/$K115)*((1+'Inputs &amp; Summary'!$D$7)^BD$29)),((INT(BD$29/$K115)-INT((BD$29-1)/$K115))*$S115*((1+'Inputs &amp; Summary'!$D$7)^BD$29))),(_xlfn.WEIBULL.DIST(BD$29,$L115,$K115,FALSE)*$S115*((1+'Inputs &amp; Summary'!$D$7)^BD$29))),IF($M115=Lists!$H$3,IF($K115&lt;1,((($R115*(1-$E115)+$Q115*(1-$F115))/$K115)*((1+'Inputs &amp; Summary'!$D$7)^BD$29)),((INT(BD$29/$K115)-INT((BD$29-1)/$K115))*($R115*(1-$E115)+$Q115*(1-$F115))*((1+'Inputs &amp; Summary'!$D$7)^BD$29))),((_xlfn.WEIBULL.DIST(BD$29,$L115,$K115,FALSE)*($R115*(1-$E115)+$Q115*(1-$F115))*((1+'Inputs &amp; Summary'!$D$7)^BD$29))))))</f>
        <v>0</v>
      </c>
      <c r="BE115" s="114">
        <f>$D115*IF(BE$29&gt;'Inputs &amp; Summary'!$D$5,0,IF(BE$29&gt;VLOOKUP($G115,Lists!$J$17:$K$21,2),IF($M115=Lists!$H$3,IF($K115&lt;1,(($S115/$K115)*((1+'Inputs &amp; Summary'!$D$7)^BE$29)),((INT(BE$29/$K115)-INT((BE$29-1)/$K115))*$S115*((1+'Inputs &amp; Summary'!$D$7)^BE$29))),(_xlfn.WEIBULL.DIST(BE$29,$L115,$K115,FALSE)*$S115*((1+'Inputs &amp; Summary'!$D$7)^BE$29))),IF($M115=Lists!$H$3,IF($K115&lt;1,((($R115*(1-$E115)+$Q115*(1-$F115))/$K115)*((1+'Inputs &amp; Summary'!$D$7)^BE$29)),((INT(BE$29/$K115)-INT((BE$29-1)/$K115))*($R115*(1-$E115)+$Q115*(1-$F115))*((1+'Inputs &amp; Summary'!$D$7)^BE$29))),((_xlfn.WEIBULL.DIST(BE$29,$L115,$K115,FALSE)*($R115*(1-$E115)+$Q115*(1-$F115))*((1+'Inputs &amp; Summary'!$D$7)^BE$29))))))</f>
        <v>0</v>
      </c>
      <c r="BF115" s="114">
        <f>$D115*IF(BF$29&gt;'Inputs &amp; Summary'!$D$5,0,IF(BF$29&gt;VLOOKUP($G115,Lists!$J$17:$K$21,2),IF($M115=Lists!$H$3,IF($K115&lt;1,(($S115/$K115)*((1+'Inputs &amp; Summary'!$D$7)^BF$29)),((INT(BF$29/$K115)-INT((BF$29-1)/$K115))*$S115*((1+'Inputs &amp; Summary'!$D$7)^BF$29))),(_xlfn.WEIBULL.DIST(BF$29,$L115,$K115,FALSE)*$S115*((1+'Inputs &amp; Summary'!$D$7)^BF$29))),IF($M115=Lists!$H$3,IF($K115&lt;1,((($R115*(1-$E115)+$Q115*(1-$F115))/$K115)*((1+'Inputs &amp; Summary'!$D$7)^BF$29)),((INT(BF$29/$K115)-INT((BF$29-1)/$K115))*($R115*(1-$E115)+$Q115*(1-$F115))*((1+'Inputs &amp; Summary'!$D$7)^BF$29))),((_xlfn.WEIBULL.DIST(BF$29,$L115,$K115,FALSE)*($R115*(1-$E115)+$Q115*(1-$F115))*((1+'Inputs &amp; Summary'!$D$7)^BF$29))))))</f>
        <v>0</v>
      </c>
      <c r="BG115" s="114">
        <f>$D115*IF(BG$29&gt;'Inputs &amp; Summary'!$D$5,0,IF(BG$29&gt;VLOOKUP($G115,Lists!$J$17:$K$21,2),IF($M115=Lists!$H$3,IF($K115&lt;1,(($S115/$K115)*((1+'Inputs &amp; Summary'!$D$7)^BG$29)),((INT(BG$29/$K115)-INT((BG$29-1)/$K115))*$S115*((1+'Inputs &amp; Summary'!$D$7)^BG$29))),(_xlfn.WEIBULL.DIST(BG$29,$L115,$K115,FALSE)*$S115*((1+'Inputs &amp; Summary'!$D$7)^BG$29))),IF($M115=Lists!$H$3,IF($K115&lt;1,((($R115*(1-$E115)+$Q115*(1-$F115))/$K115)*((1+'Inputs &amp; Summary'!$D$7)^BG$29)),((INT(BG$29/$K115)-INT((BG$29-1)/$K115))*($R115*(1-$E115)+$Q115*(1-$F115))*((1+'Inputs &amp; Summary'!$D$7)^BG$29))),((_xlfn.WEIBULL.DIST(BG$29,$L115,$K115,FALSE)*($R115*(1-$E115)+$Q115*(1-$F115))*((1+'Inputs &amp; Summary'!$D$7)^BG$29))))))</f>
        <v>0</v>
      </c>
      <c r="BH115" s="114">
        <f>$D115*IF(BH$29&gt;'Inputs &amp; Summary'!$D$5,0,IF(BH$29&gt;VLOOKUP($G115,Lists!$J$17:$K$21,2),IF($M115=Lists!$H$3,IF($K115&lt;1,(($S115/$K115)*((1+'Inputs &amp; Summary'!$D$7)^BH$29)),((INT(BH$29/$K115)-INT((BH$29-1)/$K115))*$S115*((1+'Inputs &amp; Summary'!$D$7)^BH$29))),(_xlfn.WEIBULL.DIST(BH$29,$L115,$K115,FALSE)*$S115*((1+'Inputs &amp; Summary'!$D$7)^BH$29))),IF($M115=Lists!$H$3,IF($K115&lt;1,((($R115*(1-$E115)+$Q115*(1-$F115))/$K115)*((1+'Inputs &amp; Summary'!$D$7)^BH$29)),((INT(BH$29/$K115)-INT((BH$29-1)/$K115))*($R115*(1-$E115)+$Q115*(1-$F115))*((1+'Inputs &amp; Summary'!$D$7)^BH$29))),((_xlfn.WEIBULL.DIST(BH$29,$L115,$K115,FALSE)*($R115*(1-$E115)+$Q115*(1-$F115))*((1+'Inputs &amp; Summary'!$D$7)^BH$29))))))</f>
        <v>0</v>
      </c>
      <c r="BI115" s="114">
        <f>$D115*IF(BI$29&gt;'Inputs &amp; Summary'!$D$5,0,IF(BI$29&gt;VLOOKUP($G115,Lists!$J$17:$K$21,2),IF($M115=Lists!$H$3,IF($K115&lt;1,(($S115/$K115)*((1+'Inputs &amp; Summary'!$D$7)^BI$29)),((INT(BI$29/$K115)-INT((BI$29-1)/$K115))*$S115*((1+'Inputs &amp; Summary'!$D$7)^BI$29))),(_xlfn.WEIBULL.DIST(BI$29,$L115,$K115,FALSE)*$S115*((1+'Inputs &amp; Summary'!$D$7)^BI$29))),IF($M115=Lists!$H$3,IF($K115&lt;1,((($R115*(1-$E115)+$Q115*(1-$F115))/$K115)*((1+'Inputs &amp; Summary'!$D$7)^BI$29)),((INT(BI$29/$K115)-INT((BI$29-1)/$K115))*($R115*(1-$E115)+$Q115*(1-$F115))*((1+'Inputs &amp; Summary'!$D$7)^BI$29))),((_xlfn.WEIBULL.DIST(BI$29,$L115,$K115,FALSE)*($R115*(1-$E115)+$Q115*(1-$F115))*((1+'Inputs &amp; Summary'!$D$7)^BI$29))))))</f>
        <v>0</v>
      </c>
      <c r="BJ115" s="114">
        <f>$D115*IF(BJ$29&gt;'Inputs &amp; Summary'!$D$5,0,IF(BJ$29&gt;VLOOKUP($G115,Lists!$J$17:$K$21,2),IF($M115=Lists!$H$3,IF($K115&lt;1,(($S115/$K115)*((1+'Inputs &amp; Summary'!$D$7)^BJ$29)),((INT(BJ$29/$K115)-INT((BJ$29-1)/$K115))*$S115*((1+'Inputs &amp; Summary'!$D$7)^BJ$29))),(_xlfn.WEIBULL.DIST(BJ$29,$L115,$K115,FALSE)*$S115*((1+'Inputs &amp; Summary'!$D$7)^BJ$29))),IF($M115=Lists!$H$3,IF($K115&lt;1,((($R115*(1-$E115)+$Q115*(1-$F115))/$K115)*((1+'Inputs &amp; Summary'!$D$7)^BJ$29)),((INT(BJ$29/$K115)-INT((BJ$29-1)/$K115))*($R115*(1-$E115)+$Q115*(1-$F115))*((1+'Inputs &amp; Summary'!$D$7)^BJ$29))),((_xlfn.WEIBULL.DIST(BJ$29,$L115,$K115,FALSE)*($R115*(1-$E115)+$Q115*(1-$F115))*((1+'Inputs &amp; Summary'!$D$7)^BJ$29))))))</f>
        <v>0</v>
      </c>
      <c r="BK115" s="114">
        <f>$D115*IF(BK$29&gt;'Inputs &amp; Summary'!$D$5,0,IF(BK$29&gt;VLOOKUP($G115,Lists!$J$17:$K$21,2),IF($M115=Lists!$H$3,IF($K115&lt;1,(($S115/$K115)*((1+'Inputs &amp; Summary'!$D$7)^BK$29)),((INT(BK$29/$K115)-INT((BK$29-1)/$K115))*$S115*((1+'Inputs &amp; Summary'!$D$7)^BK$29))),(_xlfn.WEIBULL.DIST(BK$29,$L115,$K115,FALSE)*$S115*((1+'Inputs &amp; Summary'!$D$7)^BK$29))),IF($M115=Lists!$H$3,IF($K115&lt;1,((($R115*(1-$E115)+$Q115*(1-$F115))/$K115)*((1+'Inputs &amp; Summary'!$D$7)^BK$29)),((INT(BK$29/$K115)-INT((BK$29-1)/$K115))*($R115*(1-$E115)+$Q115*(1-$F115))*((1+'Inputs &amp; Summary'!$D$7)^BK$29))),((_xlfn.WEIBULL.DIST(BK$29,$L115,$K115,FALSE)*($R115*(1-$E115)+$Q115*(1-$F115))*((1+'Inputs &amp; Summary'!$D$7)^BK$29))))))</f>
        <v>0</v>
      </c>
      <c r="BL115" s="114">
        <f>$D115*IF(BL$29&gt;'Inputs &amp; Summary'!$D$5,0,IF(BL$29&gt;VLOOKUP($G115,Lists!$J$17:$K$21,2),IF($M115=Lists!$H$3,IF($K115&lt;1,(($S115/$K115)*((1+'Inputs &amp; Summary'!$D$7)^BL$29)),((INT(BL$29/$K115)-INT((BL$29-1)/$K115))*$S115*((1+'Inputs &amp; Summary'!$D$7)^BL$29))),(_xlfn.WEIBULL.DIST(BL$29,$L115,$K115,FALSE)*$S115*((1+'Inputs &amp; Summary'!$D$7)^BL$29))),IF($M115=Lists!$H$3,IF($K115&lt;1,((($R115*(1-$E115)+$Q115*(1-$F115))/$K115)*((1+'Inputs &amp; Summary'!$D$7)^BL$29)),((INT(BL$29/$K115)-INT((BL$29-1)/$K115))*($R115*(1-$E115)+$Q115*(1-$F115))*((1+'Inputs &amp; Summary'!$D$7)^BL$29))),((_xlfn.WEIBULL.DIST(BL$29,$L115,$K115,FALSE)*($R115*(1-$E115)+$Q115*(1-$F115))*((1+'Inputs &amp; Summary'!$D$7)^BL$29))))))</f>
        <v>0</v>
      </c>
    </row>
    <row r="116" spans="1:64" s="1" customFormat="1" ht="28.8" x14ac:dyDescent="0.3">
      <c r="A116" s="79" t="s">
        <v>256</v>
      </c>
      <c r="B116" s="33" t="s">
        <v>307</v>
      </c>
      <c r="C116" s="33" t="s">
        <v>50</v>
      </c>
      <c r="D116" s="218">
        <f>'Inputs &amp; Summary'!$D$52</f>
        <v>0</v>
      </c>
      <c r="E116" s="116">
        <v>0</v>
      </c>
      <c r="F116" s="116">
        <v>0</v>
      </c>
      <c r="G116" s="213" t="s">
        <v>433</v>
      </c>
      <c r="H116" s="34" t="s">
        <v>290</v>
      </c>
      <c r="I116" s="34" t="s">
        <v>238</v>
      </c>
      <c r="J116" s="33">
        <f>VLOOKUP(I116,'Labor Rates'!$A$1:$B$16,2)</f>
        <v>10.677884615384615</v>
      </c>
      <c r="K116" s="35">
        <v>0.5</v>
      </c>
      <c r="L116" s="35">
        <v>1</v>
      </c>
      <c r="M116" s="33" t="s">
        <v>259</v>
      </c>
      <c r="N116" s="84">
        <v>1</v>
      </c>
      <c r="O116" s="35">
        <v>4</v>
      </c>
      <c r="P116" s="5">
        <v>120</v>
      </c>
      <c r="Q116" s="73">
        <f t="shared" si="16"/>
        <v>42.71153846153846</v>
      </c>
      <c r="R116" s="73">
        <f t="shared" si="17"/>
        <v>120</v>
      </c>
      <c r="S116" s="74">
        <f t="shared" si="18"/>
        <v>0</v>
      </c>
      <c r="T116" s="88"/>
      <c r="U116" s="80"/>
      <c r="V116" s="87">
        <f t="shared" si="19"/>
        <v>0</v>
      </c>
      <c r="W116" s="87">
        <f>NPV('Inputs &amp; Summary'!$D$6,Y116:BL116)</f>
        <v>0</v>
      </c>
      <c r="X116" s="90">
        <f t="shared" si="20"/>
        <v>0</v>
      </c>
      <c r="Y116" s="114">
        <f>$D116*IF(Y$29&gt;'Inputs &amp; Summary'!$D$5,0,IF(Y$29&gt;VLOOKUP($G116,Lists!$J$17:$K$21,2),IF($M116=Lists!$H$3,IF($K116&lt;1,(($S116/$K116)*((1+'Inputs &amp; Summary'!$D$7)^Y$29)),((INT(Y$29/$K116)-INT((Y$29-1)/$K116))*$S116*((1+'Inputs &amp; Summary'!$D$7)^Y$29))),(_xlfn.WEIBULL.DIST(Y$29,$L116,$K116,FALSE)*$S116*((1+'Inputs &amp; Summary'!$D$7)^Y$29))),IF($M116=Lists!$H$3,IF($K116&lt;1,((($R116*(1-$E116)+$Q116*(1-$F116))/$K116)*((1+'Inputs &amp; Summary'!$D$7)^Y$29)),((INT(Y$29/$K116)-INT((Y$29-1)/$K116))*($R116*(1-$E116)+$Q116*(1-$F116))*((1+'Inputs &amp; Summary'!$D$7)^Y$29))),((_xlfn.WEIBULL.DIST(Y$29,$L116,$K116,FALSE)*($R116*(1-$E116)+$Q116*(1-$F116))*((1+'Inputs &amp; Summary'!$D$7)^Y$29))))))</f>
        <v>0</v>
      </c>
      <c r="Z116" s="114">
        <f>$D116*IF(Z$29&gt;'Inputs &amp; Summary'!$D$5,0,IF(Z$29&gt;VLOOKUP($G116,Lists!$J$17:$K$21,2),IF($M116=Lists!$H$3,IF($K116&lt;1,(($S116/$K116)*((1+'Inputs &amp; Summary'!$D$7)^Z$29)),((INT(Z$29/$K116)-INT((Z$29-1)/$K116))*$S116*((1+'Inputs &amp; Summary'!$D$7)^Z$29))),(_xlfn.WEIBULL.DIST(Z$29,$L116,$K116,FALSE)*$S116*((1+'Inputs &amp; Summary'!$D$7)^Z$29))),IF($M116=Lists!$H$3,IF($K116&lt;1,((($R116*(1-$E116)+$Q116*(1-$F116))/$K116)*((1+'Inputs &amp; Summary'!$D$7)^Z$29)),((INT(Z$29/$K116)-INT((Z$29-1)/$K116))*($R116*(1-$E116)+$Q116*(1-$F116))*((1+'Inputs &amp; Summary'!$D$7)^Z$29))),((_xlfn.WEIBULL.DIST(Z$29,$L116,$K116,FALSE)*($R116*(1-$E116)+$Q116*(1-$F116))*((1+'Inputs &amp; Summary'!$D$7)^Z$29))))))</f>
        <v>0</v>
      </c>
      <c r="AA116" s="114">
        <f>$D116*IF(AA$29&gt;'Inputs &amp; Summary'!$D$5,0,IF(AA$29&gt;VLOOKUP($G116,Lists!$J$17:$K$21,2),IF($M116=Lists!$H$3,IF($K116&lt;1,(($S116/$K116)*((1+'Inputs &amp; Summary'!$D$7)^AA$29)),((INT(AA$29/$K116)-INT((AA$29-1)/$K116))*$S116*((1+'Inputs &amp; Summary'!$D$7)^AA$29))),(_xlfn.WEIBULL.DIST(AA$29,$L116,$K116,FALSE)*$S116*((1+'Inputs &amp; Summary'!$D$7)^AA$29))),IF($M116=Lists!$H$3,IF($K116&lt;1,((($R116*(1-$E116)+$Q116*(1-$F116))/$K116)*((1+'Inputs &amp; Summary'!$D$7)^AA$29)),((INT(AA$29/$K116)-INT((AA$29-1)/$K116))*($R116*(1-$E116)+$Q116*(1-$F116))*((1+'Inputs &amp; Summary'!$D$7)^AA$29))),((_xlfn.WEIBULL.DIST(AA$29,$L116,$K116,FALSE)*($R116*(1-$E116)+$Q116*(1-$F116))*((1+'Inputs &amp; Summary'!$D$7)^AA$29))))))</f>
        <v>0</v>
      </c>
      <c r="AB116" s="114">
        <f>$D116*IF(AB$29&gt;'Inputs &amp; Summary'!$D$5,0,IF(AB$29&gt;VLOOKUP($G116,Lists!$J$17:$K$21,2),IF($M116=Lists!$H$3,IF($K116&lt;1,(($S116/$K116)*((1+'Inputs &amp; Summary'!$D$7)^AB$29)),((INT(AB$29/$K116)-INT((AB$29-1)/$K116))*$S116*((1+'Inputs &amp; Summary'!$D$7)^AB$29))),(_xlfn.WEIBULL.DIST(AB$29,$L116,$K116,FALSE)*$S116*((1+'Inputs &amp; Summary'!$D$7)^AB$29))),IF($M116=Lists!$H$3,IF($K116&lt;1,((($R116*(1-$E116)+$Q116*(1-$F116))/$K116)*((1+'Inputs &amp; Summary'!$D$7)^AB$29)),((INT(AB$29/$K116)-INT((AB$29-1)/$K116))*($R116*(1-$E116)+$Q116*(1-$F116))*((1+'Inputs &amp; Summary'!$D$7)^AB$29))),((_xlfn.WEIBULL.DIST(AB$29,$L116,$K116,FALSE)*($R116*(1-$E116)+$Q116*(1-$F116))*((1+'Inputs &amp; Summary'!$D$7)^AB$29))))))</f>
        <v>0</v>
      </c>
      <c r="AC116" s="114">
        <f>$D116*IF(AC$29&gt;'Inputs &amp; Summary'!$D$5,0,IF(AC$29&gt;VLOOKUP($G116,Lists!$J$17:$K$21,2),IF($M116=Lists!$H$3,IF($K116&lt;1,(($S116/$K116)*((1+'Inputs &amp; Summary'!$D$7)^AC$29)),((INT(AC$29/$K116)-INT((AC$29-1)/$K116))*$S116*((1+'Inputs &amp; Summary'!$D$7)^AC$29))),(_xlfn.WEIBULL.DIST(AC$29,$L116,$K116,FALSE)*$S116*((1+'Inputs &amp; Summary'!$D$7)^AC$29))),IF($M116=Lists!$H$3,IF($K116&lt;1,((($R116*(1-$E116)+$Q116*(1-$F116))/$K116)*((1+'Inputs &amp; Summary'!$D$7)^AC$29)),((INT(AC$29/$K116)-INT((AC$29-1)/$K116))*($R116*(1-$E116)+$Q116*(1-$F116))*((1+'Inputs &amp; Summary'!$D$7)^AC$29))),((_xlfn.WEIBULL.DIST(AC$29,$L116,$K116,FALSE)*($R116*(1-$E116)+$Q116*(1-$F116))*((1+'Inputs &amp; Summary'!$D$7)^AC$29))))))</f>
        <v>0</v>
      </c>
      <c r="AD116" s="114">
        <f>$D116*IF(AD$29&gt;'Inputs &amp; Summary'!$D$5,0,IF(AD$29&gt;VLOOKUP($G116,Lists!$J$17:$K$21,2),IF($M116=Lists!$H$3,IF($K116&lt;1,(($S116/$K116)*((1+'Inputs &amp; Summary'!$D$7)^AD$29)),((INT(AD$29/$K116)-INT((AD$29-1)/$K116))*$S116*((1+'Inputs &amp; Summary'!$D$7)^AD$29))),(_xlfn.WEIBULL.DIST(AD$29,$L116,$K116,FALSE)*$S116*((1+'Inputs &amp; Summary'!$D$7)^AD$29))),IF($M116=Lists!$H$3,IF($K116&lt;1,((($R116*(1-$E116)+$Q116*(1-$F116))/$K116)*((1+'Inputs &amp; Summary'!$D$7)^AD$29)),((INT(AD$29/$K116)-INT((AD$29-1)/$K116))*($R116*(1-$E116)+$Q116*(1-$F116))*((1+'Inputs &amp; Summary'!$D$7)^AD$29))),((_xlfn.WEIBULL.DIST(AD$29,$L116,$K116,FALSE)*($R116*(1-$E116)+$Q116*(1-$F116))*((1+'Inputs &amp; Summary'!$D$7)^AD$29))))))</f>
        <v>0</v>
      </c>
      <c r="AE116" s="114">
        <f>$D116*IF(AE$29&gt;'Inputs &amp; Summary'!$D$5,0,IF(AE$29&gt;VLOOKUP($G116,Lists!$J$17:$K$21,2),IF($M116=Lists!$H$3,IF($K116&lt;1,(($S116/$K116)*((1+'Inputs &amp; Summary'!$D$7)^AE$29)),((INT(AE$29/$K116)-INT((AE$29-1)/$K116))*$S116*((1+'Inputs &amp; Summary'!$D$7)^AE$29))),(_xlfn.WEIBULL.DIST(AE$29,$L116,$K116,FALSE)*$S116*((1+'Inputs &amp; Summary'!$D$7)^AE$29))),IF($M116=Lists!$H$3,IF($K116&lt;1,((($R116*(1-$E116)+$Q116*(1-$F116))/$K116)*((1+'Inputs &amp; Summary'!$D$7)^AE$29)),((INT(AE$29/$K116)-INT((AE$29-1)/$K116))*($R116*(1-$E116)+$Q116*(1-$F116))*((1+'Inputs &amp; Summary'!$D$7)^AE$29))),((_xlfn.WEIBULL.DIST(AE$29,$L116,$K116,FALSE)*($R116*(1-$E116)+$Q116*(1-$F116))*((1+'Inputs &amp; Summary'!$D$7)^AE$29))))))</f>
        <v>0</v>
      </c>
      <c r="AF116" s="114">
        <f>$D116*IF(AF$29&gt;'Inputs &amp; Summary'!$D$5,0,IF(AF$29&gt;VLOOKUP($G116,Lists!$J$17:$K$21,2),IF($M116=Lists!$H$3,IF($K116&lt;1,(($S116/$K116)*((1+'Inputs &amp; Summary'!$D$7)^AF$29)),((INT(AF$29/$K116)-INT((AF$29-1)/$K116))*$S116*((1+'Inputs &amp; Summary'!$D$7)^AF$29))),(_xlfn.WEIBULL.DIST(AF$29,$L116,$K116,FALSE)*$S116*((1+'Inputs &amp; Summary'!$D$7)^AF$29))),IF($M116=Lists!$H$3,IF($K116&lt;1,((($R116*(1-$E116)+$Q116*(1-$F116))/$K116)*((1+'Inputs &amp; Summary'!$D$7)^AF$29)),((INT(AF$29/$K116)-INT((AF$29-1)/$K116))*($R116*(1-$E116)+$Q116*(1-$F116))*((1+'Inputs &amp; Summary'!$D$7)^AF$29))),((_xlfn.WEIBULL.DIST(AF$29,$L116,$K116,FALSE)*($R116*(1-$E116)+$Q116*(1-$F116))*((1+'Inputs &amp; Summary'!$D$7)^AF$29))))))</f>
        <v>0</v>
      </c>
      <c r="AG116" s="114">
        <f>$D116*IF(AG$29&gt;'Inputs &amp; Summary'!$D$5,0,IF(AG$29&gt;VLOOKUP($G116,Lists!$J$17:$K$21,2),IF($M116=Lists!$H$3,IF($K116&lt;1,(($S116/$K116)*((1+'Inputs &amp; Summary'!$D$7)^AG$29)),((INT(AG$29/$K116)-INT((AG$29-1)/$K116))*$S116*((1+'Inputs &amp; Summary'!$D$7)^AG$29))),(_xlfn.WEIBULL.DIST(AG$29,$L116,$K116,FALSE)*$S116*((1+'Inputs &amp; Summary'!$D$7)^AG$29))),IF($M116=Lists!$H$3,IF($K116&lt;1,((($R116*(1-$E116)+$Q116*(1-$F116))/$K116)*((1+'Inputs &amp; Summary'!$D$7)^AG$29)),((INT(AG$29/$K116)-INT((AG$29-1)/$K116))*($R116*(1-$E116)+$Q116*(1-$F116))*((1+'Inputs &amp; Summary'!$D$7)^AG$29))),((_xlfn.WEIBULL.DIST(AG$29,$L116,$K116,FALSE)*($R116*(1-$E116)+$Q116*(1-$F116))*((1+'Inputs &amp; Summary'!$D$7)^AG$29))))))</f>
        <v>0</v>
      </c>
      <c r="AH116" s="114">
        <f>$D116*IF(AH$29&gt;'Inputs &amp; Summary'!$D$5,0,IF(AH$29&gt;VLOOKUP($G116,Lists!$J$17:$K$21,2),IF($M116=Lists!$H$3,IF($K116&lt;1,(($S116/$K116)*((1+'Inputs &amp; Summary'!$D$7)^AH$29)),((INT(AH$29/$K116)-INT((AH$29-1)/$K116))*$S116*((1+'Inputs &amp; Summary'!$D$7)^AH$29))),(_xlfn.WEIBULL.DIST(AH$29,$L116,$K116,FALSE)*$S116*((1+'Inputs &amp; Summary'!$D$7)^AH$29))),IF($M116=Lists!$H$3,IF($K116&lt;1,((($R116*(1-$E116)+$Q116*(1-$F116))/$K116)*((1+'Inputs &amp; Summary'!$D$7)^AH$29)),((INT(AH$29/$K116)-INT((AH$29-1)/$K116))*($R116*(1-$E116)+$Q116*(1-$F116))*((1+'Inputs &amp; Summary'!$D$7)^AH$29))),((_xlfn.WEIBULL.DIST(AH$29,$L116,$K116,FALSE)*($R116*(1-$E116)+$Q116*(1-$F116))*((1+'Inputs &amp; Summary'!$D$7)^AH$29))))))</f>
        <v>0</v>
      </c>
      <c r="AI116" s="114">
        <f>$D116*IF(AI$29&gt;'Inputs &amp; Summary'!$D$5,0,IF(AI$29&gt;VLOOKUP($G116,Lists!$J$17:$K$21,2),IF($M116=Lists!$H$3,IF($K116&lt;1,(($S116/$K116)*((1+'Inputs &amp; Summary'!$D$7)^AI$29)),((INT(AI$29/$K116)-INT((AI$29-1)/$K116))*$S116*((1+'Inputs &amp; Summary'!$D$7)^AI$29))),(_xlfn.WEIBULL.DIST(AI$29,$L116,$K116,FALSE)*$S116*((1+'Inputs &amp; Summary'!$D$7)^AI$29))),IF($M116=Lists!$H$3,IF($K116&lt;1,((($R116*(1-$E116)+$Q116*(1-$F116))/$K116)*((1+'Inputs &amp; Summary'!$D$7)^AI$29)),((INT(AI$29/$K116)-INT((AI$29-1)/$K116))*($R116*(1-$E116)+$Q116*(1-$F116))*((1+'Inputs &amp; Summary'!$D$7)^AI$29))),((_xlfn.WEIBULL.DIST(AI$29,$L116,$K116,FALSE)*($R116*(1-$E116)+$Q116*(1-$F116))*((1+'Inputs &amp; Summary'!$D$7)^AI$29))))))</f>
        <v>0</v>
      </c>
      <c r="AJ116" s="114">
        <f>$D116*IF(AJ$29&gt;'Inputs &amp; Summary'!$D$5,0,IF(AJ$29&gt;VLOOKUP($G116,Lists!$J$17:$K$21,2),IF($M116=Lists!$H$3,IF($K116&lt;1,(($S116/$K116)*((1+'Inputs &amp; Summary'!$D$7)^AJ$29)),((INT(AJ$29/$K116)-INT((AJ$29-1)/$K116))*$S116*((1+'Inputs &amp; Summary'!$D$7)^AJ$29))),(_xlfn.WEIBULL.DIST(AJ$29,$L116,$K116,FALSE)*$S116*((1+'Inputs &amp; Summary'!$D$7)^AJ$29))),IF($M116=Lists!$H$3,IF($K116&lt;1,((($R116*(1-$E116)+$Q116*(1-$F116))/$K116)*((1+'Inputs &amp; Summary'!$D$7)^AJ$29)),((INT(AJ$29/$K116)-INT((AJ$29-1)/$K116))*($R116*(1-$E116)+$Q116*(1-$F116))*((1+'Inputs &amp; Summary'!$D$7)^AJ$29))),((_xlfn.WEIBULL.DIST(AJ$29,$L116,$K116,FALSE)*($R116*(1-$E116)+$Q116*(1-$F116))*((1+'Inputs &amp; Summary'!$D$7)^AJ$29))))))</f>
        <v>0</v>
      </c>
      <c r="AK116" s="114">
        <f>$D116*IF(AK$29&gt;'Inputs &amp; Summary'!$D$5,0,IF(AK$29&gt;VLOOKUP($G116,Lists!$J$17:$K$21,2),IF($M116=Lists!$H$3,IF($K116&lt;1,(($S116/$K116)*((1+'Inputs &amp; Summary'!$D$7)^AK$29)),((INT(AK$29/$K116)-INT((AK$29-1)/$K116))*$S116*((1+'Inputs &amp; Summary'!$D$7)^AK$29))),(_xlfn.WEIBULL.DIST(AK$29,$L116,$K116,FALSE)*$S116*((1+'Inputs &amp; Summary'!$D$7)^AK$29))),IF($M116=Lists!$H$3,IF($K116&lt;1,((($R116*(1-$E116)+$Q116*(1-$F116))/$K116)*((1+'Inputs &amp; Summary'!$D$7)^AK$29)),((INT(AK$29/$K116)-INT((AK$29-1)/$K116))*($R116*(1-$E116)+$Q116*(1-$F116))*((1+'Inputs &amp; Summary'!$D$7)^AK$29))),((_xlfn.WEIBULL.DIST(AK$29,$L116,$K116,FALSE)*($R116*(1-$E116)+$Q116*(1-$F116))*((1+'Inputs &amp; Summary'!$D$7)^AK$29))))))</f>
        <v>0</v>
      </c>
      <c r="AL116" s="114">
        <f>$D116*IF(AL$29&gt;'Inputs &amp; Summary'!$D$5,0,IF(AL$29&gt;VLOOKUP($G116,Lists!$J$17:$K$21,2),IF($M116=Lists!$H$3,IF($K116&lt;1,(($S116/$K116)*((1+'Inputs &amp; Summary'!$D$7)^AL$29)),((INT(AL$29/$K116)-INT((AL$29-1)/$K116))*$S116*((1+'Inputs &amp; Summary'!$D$7)^AL$29))),(_xlfn.WEIBULL.DIST(AL$29,$L116,$K116,FALSE)*$S116*((1+'Inputs &amp; Summary'!$D$7)^AL$29))),IF($M116=Lists!$H$3,IF($K116&lt;1,((($R116*(1-$E116)+$Q116*(1-$F116))/$K116)*((1+'Inputs &amp; Summary'!$D$7)^AL$29)),((INT(AL$29/$K116)-INT((AL$29-1)/$K116))*($R116*(1-$E116)+$Q116*(1-$F116))*((1+'Inputs &amp; Summary'!$D$7)^AL$29))),((_xlfn.WEIBULL.DIST(AL$29,$L116,$K116,FALSE)*($R116*(1-$E116)+$Q116*(1-$F116))*((1+'Inputs &amp; Summary'!$D$7)^AL$29))))))</f>
        <v>0</v>
      </c>
      <c r="AM116" s="114">
        <f>$D116*IF(AM$29&gt;'Inputs &amp; Summary'!$D$5,0,IF(AM$29&gt;VLOOKUP($G116,Lists!$J$17:$K$21,2),IF($M116=Lists!$H$3,IF($K116&lt;1,(($S116/$K116)*((1+'Inputs &amp; Summary'!$D$7)^AM$29)),((INT(AM$29/$K116)-INT((AM$29-1)/$K116))*$S116*((1+'Inputs &amp; Summary'!$D$7)^AM$29))),(_xlfn.WEIBULL.DIST(AM$29,$L116,$K116,FALSE)*$S116*((1+'Inputs &amp; Summary'!$D$7)^AM$29))),IF($M116=Lists!$H$3,IF($K116&lt;1,((($R116*(1-$E116)+$Q116*(1-$F116))/$K116)*((1+'Inputs &amp; Summary'!$D$7)^AM$29)),((INT(AM$29/$K116)-INT((AM$29-1)/$K116))*($R116*(1-$E116)+$Q116*(1-$F116))*((1+'Inputs &amp; Summary'!$D$7)^AM$29))),((_xlfn.WEIBULL.DIST(AM$29,$L116,$K116,FALSE)*($R116*(1-$E116)+$Q116*(1-$F116))*((1+'Inputs &amp; Summary'!$D$7)^AM$29))))))</f>
        <v>0</v>
      </c>
      <c r="AN116" s="114">
        <f>$D116*IF(AN$29&gt;'Inputs &amp; Summary'!$D$5,0,IF(AN$29&gt;VLOOKUP($G116,Lists!$J$17:$K$21,2),IF($M116=Lists!$H$3,IF($K116&lt;1,(($S116/$K116)*((1+'Inputs &amp; Summary'!$D$7)^AN$29)),((INT(AN$29/$K116)-INT((AN$29-1)/$K116))*$S116*((1+'Inputs &amp; Summary'!$D$7)^AN$29))),(_xlfn.WEIBULL.DIST(AN$29,$L116,$K116,FALSE)*$S116*((1+'Inputs &amp; Summary'!$D$7)^AN$29))),IF($M116=Lists!$H$3,IF($K116&lt;1,((($R116*(1-$E116)+$Q116*(1-$F116))/$K116)*((1+'Inputs &amp; Summary'!$D$7)^AN$29)),((INT(AN$29/$K116)-INT((AN$29-1)/$K116))*($R116*(1-$E116)+$Q116*(1-$F116))*((1+'Inputs &amp; Summary'!$D$7)^AN$29))),((_xlfn.WEIBULL.DIST(AN$29,$L116,$K116,FALSE)*($R116*(1-$E116)+$Q116*(1-$F116))*((1+'Inputs &amp; Summary'!$D$7)^AN$29))))))</f>
        <v>0</v>
      </c>
      <c r="AO116" s="114">
        <f>$D116*IF(AO$29&gt;'Inputs &amp; Summary'!$D$5,0,IF(AO$29&gt;VLOOKUP($G116,Lists!$J$17:$K$21,2),IF($M116=Lists!$H$3,IF($K116&lt;1,(($S116/$K116)*((1+'Inputs &amp; Summary'!$D$7)^AO$29)),((INT(AO$29/$K116)-INT((AO$29-1)/$K116))*$S116*((1+'Inputs &amp; Summary'!$D$7)^AO$29))),(_xlfn.WEIBULL.DIST(AO$29,$L116,$K116,FALSE)*$S116*((1+'Inputs &amp; Summary'!$D$7)^AO$29))),IF($M116=Lists!$H$3,IF($K116&lt;1,((($R116*(1-$E116)+$Q116*(1-$F116))/$K116)*((1+'Inputs &amp; Summary'!$D$7)^AO$29)),((INT(AO$29/$K116)-INT((AO$29-1)/$K116))*($R116*(1-$E116)+$Q116*(1-$F116))*((1+'Inputs &amp; Summary'!$D$7)^AO$29))),((_xlfn.WEIBULL.DIST(AO$29,$L116,$K116,FALSE)*($R116*(1-$E116)+$Q116*(1-$F116))*((1+'Inputs &amp; Summary'!$D$7)^AO$29))))))</f>
        <v>0</v>
      </c>
      <c r="AP116" s="114">
        <f>$D116*IF(AP$29&gt;'Inputs &amp; Summary'!$D$5,0,IF(AP$29&gt;VLOOKUP($G116,Lists!$J$17:$K$21,2),IF($M116=Lists!$H$3,IF($K116&lt;1,(($S116/$K116)*((1+'Inputs &amp; Summary'!$D$7)^AP$29)),((INT(AP$29/$K116)-INT((AP$29-1)/$K116))*$S116*((1+'Inputs &amp; Summary'!$D$7)^AP$29))),(_xlfn.WEIBULL.DIST(AP$29,$L116,$K116,FALSE)*$S116*((1+'Inputs &amp; Summary'!$D$7)^AP$29))),IF($M116=Lists!$H$3,IF($K116&lt;1,((($R116*(1-$E116)+$Q116*(1-$F116))/$K116)*((1+'Inputs &amp; Summary'!$D$7)^AP$29)),((INT(AP$29/$K116)-INT((AP$29-1)/$K116))*($R116*(1-$E116)+$Q116*(1-$F116))*((1+'Inputs &amp; Summary'!$D$7)^AP$29))),((_xlfn.WEIBULL.DIST(AP$29,$L116,$K116,FALSE)*($R116*(1-$E116)+$Q116*(1-$F116))*((1+'Inputs &amp; Summary'!$D$7)^AP$29))))))</f>
        <v>0</v>
      </c>
      <c r="AQ116" s="114">
        <f>$D116*IF(AQ$29&gt;'Inputs &amp; Summary'!$D$5,0,IF(AQ$29&gt;VLOOKUP($G116,Lists!$J$17:$K$21,2),IF($M116=Lists!$H$3,IF($K116&lt;1,(($S116/$K116)*((1+'Inputs &amp; Summary'!$D$7)^AQ$29)),((INT(AQ$29/$K116)-INT((AQ$29-1)/$K116))*$S116*((1+'Inputs &amp; Summary'!$D$7)^AQ$29))),(_xlfn.WEIBULL.DIST(AQ$29,$L116,$K116,FALSE)*$S116*((1+'Inputs &amp; Summary'!$D$7)^AQ$29))),IF($M116=Lists!$H$3,IF($K116&lt;1,((($R116*(1-$E116)+$Q116*(1-$F116))/$K116)*((1+'Inputs &amp; Summary'!$D$7)^AQ$29)),((INT(AQ$29/$K116)-INT((AQ$29-1)/$K116))*($R116*(1-$E116)+$Q116*(1-$F116))*((1+'Inputs &amp; Summary'!$D$7)^AQ$29))),((_xlfn.WEIBULL.DIST(AQ$29,$L116,$K116,FALSE)*($R116*(1-$E116)+$Q116*(1-$F116))*((1+'Inputs &amp; Summary'!$D$7)^AQ$29))))))</f>
        <v>0</v>
      </c>
      <c r="AR116" s="114">
        <f>$D116*IF(AR$29&gt;'Inputs &amp; Summary'!$D$5,0,IF(AR$29&gt;VLOOKUP($G116,Lists!$J$17:$K$21,2),IF($M116=Lists!$H$3,IF($K116&lt;1,(($S116/$K116)*((1+'Inputs &amp; Summary'!$D$7)^AR$29)),((INT(AR$29/$K116)-INT((AR$29-1)/$K116))*$S116*((1+'Inputs &amp; Summary'!$D$7)^AR$29))),(_xlfn.WEIBULL.DIST(AR$29,$L116,$K116,FALSE)*$S116*((1+'Inputs &amp; Summary'!$D$7)^AR$29))),IF($M116=Lists!$H$3,IF($K116&lt;1,((($R116*(1-$E116)+$Q116*(1-$F116))/$K116)*((1+'Inputs &amp; Summary'!$D$7)^AR$29)),((INT(AR$29/$K116)-INT((AR$29-1)/$K116))*($R116*(1-$E116)+$Q116*(1-$F116))*((1+'Inputs &amp; Summary'!$D$7)^AR$29))),((_xlfn.WEIBULL.DIST(AR$29,$L116,$K116,FALSE)*($R116*(1-$E116)+$Q116*(1-$F116))*((1+'Inputs &amp; Summary'!$D$7)^AR$29))))))</f>
        <v>0</v>
      </c>
      <c r="AS116" s="114">
        <f>$D116*IF(AS$29&gt;'Inputs &amp; Summary'!$D$5,0,IF(AS$29&gt;VLOOKUP($G116,Lists!$J$17:$K$21,2),IF($M116=Lists!$H$3,IF($K116&lt;1,(($S116/$K116)*((1+'Inputs &amp; Summary'!$D$7)^AS$29)),((INT(AS$29/$K116)-INT((AS$29-1)/$K116))*$S116*((1+'Inputs &amp; Summary'!$D$7)^AS$29))),(_xlfn.WEIBULL.DIST(AS$29,$L116,$K116,FALSE)*$S116*((1+'Inputs &amp; Summary'!$D$7)^AS$29))),IF($M116=Lists!$H$3,IF($K116&lt;1,((($R116*(1-$E116)+$Q116*(1-$F116))/$K116)*((1+'Inputs &amp; Summary'!$D$7)^AS$29)),((INT(AS$29/$K116)-INT((AS$29-1)/$K116))*($R116*(1-$E116)+$Q116*(1-$F116))*((1+'Inputs &amp; Summary'!$D$7)^AS$29))),((_xlfn.WEIBULL.DIST(AS$29,$L116,$K116,FALSE)*($R116*(1-$E116)+$Q116*(1-$F116))*((1+'Inputs &amp; Summary'!$D$7)^AS$29))))))</f>
        <v>0</v>
      </c>
      <c r="AT116" s="114">
        <f>$D116*IF(AT$29&gt;'Inputs &amp; Summary'!$D$5,0,IF(AT$29&gt;VLOOKUP($G116,Lists!$J$17:$K$21,2),IF($M116=Lists!$H$3,IF($K116&lt;1,(($S116/$K116)*((1+'Inputs &amp; Summary'!$D$7)^AT$29)),((INT(AT$29/$K116)-INT((AT$29-1)/$K116))*$S116*((1+'Inputs &amp; Summary'!$D$7)^AT$29))),(_xlfn.WEIBULL.DIST(AT$29,$L116,$K116,FALSE)*$S116*((1+'Inputs &amp; Summary'!$D$7)^AT$29))),IF($M116=Lists!$H$3,IF($K116&lt;1,((($R116*(1-$E116)+$Q116*(1-$F116))/$K116)*((1+'Inputs &amp; Summary'!$D$7)^AT$29)),((INT(AT$29/$K116)-INT((AT$29-1)/$K116))*($R116*(1-$E116)+$Q116*(1-$F116))*((1+'Inputs &amp; Summary'!$D$7)^AT$29))),((_xlfn.WEIBULL.DIST(AT$29,$L116,$K116,FALSE)*($R116*(1-$E116)+$Q116*(1-$F116))*((1+'Inputs &amp; Summary'!$D$7)^AT$29))))))</f>
        <v>0</v>
      </c>
      <c r="AU116" s="114">
        <f>$D116*IF(AU$29&gt;'Inputs &amp; Summary'!$D$5,0,IF(AU$29&gt;VLOOKUP($G116,Lists!$J$17:$K$21,2),IF($M116=Lists!$H$3,IF($K116&lt;1,(($S116/$K116)*((1+'Inputs &amp; Summary'!$D$7)^AU$29)),((INT(AU$29/$K116)-INT((AU$29-1)/$K116))*$S116*((1+'Inputs &amp; Summary'!$D$7)^AU$29))),(_xlfn.WEIBULL.DIST(AU$29,$L116,$K116,FALSE)*$S116*((1+'Inputs &amp; Summary'!$D$7)^AU$29))),IF($M116=Lists!$H$3,IF($K116&lt;1,((($R116*(1-$E116)+$Q116*(1-$F116))/$K116)*((1+'Inputs &amp; Summary'!$D$7)^AU$29)),((INT(AU$29/$K116)-INT((AU$29-1)/$K116))*($R116*(1-$E116)+$Q116*(1-$F116))*((1+'Inputs &amp; Summary'!$D$7)^AU$29))),((_xlfn.WEIBULL.DIST(AU$29,$L116,$K116,FALSE)*($R116*(1-$E116)+$Q116*(1-$F116))*((1+'Inputs &amp; Summary'!$D$7)^AU$29))))))</f>
        <v>0</v>
      </c>
      <c r="AV116" s="114">
        <f>$D116*IF(AV$29&gt;'Inputs &amp; Summary'!$D$5,0,IF(AV$29&gt;VLOOKUP($G116,Lists!$J$17:$K$21,2),IF($M116=Lists!$H$3,IF($K116&lt;1,(($S116/$K116)*((1+'Inputs &amp; Summary'!$D$7)^AV$29)),((INT(AV$29/$K116)-INT((AV$29-1)/$K116))*$S116*((1+'Inputs &amp; Summary'!$D$7)^AV$29))),(_xlfn.WEIBULL.DIST(AV$29,$L116,$K116,FALSE)*$S116*((1+'Inputs &amp; Summary'!$D$7)^AV$29))),IF($M116=Lists!$H$3,IF($K116&lt;1,((($R116*(1-$E116)+$Q116*(1-$F116))/$K116)*((1+'Inputs &amp; Summary'!$D$7)^AV$29)),((INT(AV$29/$K116)-INT((AV$29-1)/$K116))*($R116*(1-$E116)+$Q116*(1-$F116))*((1+'Inputs &amp; Summary'!$D$7)^AV$29))),((_xlfn.WEIBULL.DIST(AV$29,$L116,$K116,FALSE)*($R116*(1-$E116)+$Q116*(1-$F116))*((1+'Inputs &amp; Summary'!$D$7)^AV$29))))))</f>
        <v>0</v>
      </c>
      <c r="AW116" s="114">
        <f>$D116*IF(AW$29&gt;'Inputs &amp; Summary'!$D$5,0,IF(AW$29&gt;VLOOKUP($G116,Lists!$J$17:$K$21,2),IF($M116=Lists!$H$3,IF($K116&lt;1,(($S116/$K116)*((1+'Inputs &amp; Summary'!$D$7)^AW$29)),((INT(AW$29/$K116)-INT((AW$29-1)/$K116))*$S116*((1+'Inputs &amp; Summary'!$D$7)^AW$29))),(_xlfn.WEIBULL.DIST(AW$29,$L116,$K116,FALSE)*$S116*((1+'Inputs &amp; Summary'!$D$7)^AW$29))),IF($M116=Lists!$H$3,IF($K116&lt;1,((($R116*(1-$E116)+$Q116*(1-$F116))/$K116)*((1+'Inputs &amp; Summary'!$D$7)^AW$29)),((INT(AW$29/$K116)-INT((AW$29-1)/$K116))*($R116*(1-$E116)+$Q116*(1-$F116))*((1+'Inputs &amp; Summary'!$D$7)^AW$29))),((_xlfn.WEIBULL.DIST(AW$29,$L116,$K116,FALSE)*($R116*(1-$E116)+$Q116*(1-$F116))*((1+'Inputs &amp; Summary'!$D$7)^AW$29))))))</f>
        <v>0</v>
      </c>
      <c r="AX116" s="114">
        <f>$D116*IF(AX$29&gt;'Inputs &amp; Summary'!$D$5,0,IF(AX$29&gt;VLOOKUP($G116,Lists!$J$17:$K$21,2),IF($M116=Lists!$H$3,IF($K116&lt;1,(($S116/$K116)*((1+'Inputs &amp; Summary'!$D$7)^AX$29)),((INT(AX$29/$K116)-INT((AX$29-1)/$K116))*$S116*((1+'Inputs &amp; Summary'!$D$7)^AX$29))),(_xlfn.WEIBULL.DIST(AX$29,$L116,$K116,FALSE)*$S116*((1+'Inputs &amp; Summary'!$D$7)^AX$29))),IF($M116=Lists!$H$3,IF($K116&lt;1,((($R116*(1-$E116)+$Q116*(1-$F116))/$K116)*((1+'Inputs &amp; Summary'!$D$7)^AX$29)),((INT(AX$29/$K116)-INT((AX$29-1)/$K116))*($R116*(1-$E116)+$Q116*(1-$F116))*((1+'Inputs &amp; Summary'!$D$7)^AX$29))),((_xlfn.WEIBULL.DIST(AX$29,$L116,$K116,FALSE)*($R116*(1-$E116)+$Q116*(1-$F116))*((1+'Inputs &amp; Summary'!$D$7)^AX$29))))))</f>
        <v>0</v>
      </c>
      <c r="AY116" s="114">
        <f>$D116*IF(AY$29&gt;'Inputs &amp; Summary'!$D$5,0,IF(AY$29&gt;VLOOKUP($G116,Lists!$J$17:$K$21,2),IF($M116=Lists!$H$3,IF($K116&lt;1,(($S116/$K116)*((1+'Inputs &amp; Summary'!$D$7)^AY$29)),((INT(AY$29/$K116)-INT((AY$29-1)/$K116))*$S116*((1+'Inputs &amp; Summary'!$D$7)^AY$29))),(_xlfn.WEIBULL.DIST(AY$29,$L116,$K116,FALSE)*$S116*((1+'Inputs &amp; Summary'!$D$7)^AY$29))),IF($M116=Lists!$H$3,IF($K116&lt;1,((($R116*(1-$E116)+$Q116*(1-$F116))/$K116)*((1+'Inputs &amp; Summary'!$D$7)^AY$29)),((INT(AY$29/$K116)-INT((AY$29-1)/$K116))*($R116*(1-$E116)+$Q116*(1-$F116))*((1+'Inputs &amp; Summary'!$D$7)^AY$29))),((_xlfn.WEIBULL.DIST(AY$29,$L116,$K116,FALSE)*($R116*(1-$E116)+$Q116*(1-$F116))*((1+'Inputs &amp; Summary'!$D$7)^AY$29))))))</f>
        <v>0</v>
      </c>
      <c r="AZ116" s="114">
        <f>$D116*IF(AZ$29&gt;'Inputs &amp; Summary'!$D$5,0,IF(AZ$29&gt;VLOOKUP($G116,Lists!$J$17:$K$21,2),IF($M116=Lists!$H$3,IF($K116&lt;1,(($S116/$K116)*((1+'Inputs &amp; Summary'!$D$7)^AZ$29)),((INT(AZ$29/$K116)-INT((AZ$29-1)/$K116))*$S116*((1+'Inputs &amp; Summary'!$D$7)^AZ$29))),(_xlfn.WEIBULL.DIST(AZ$29,$L116,$K116,FALSE)*$S116*((1+'Inputs &amp; Summary'!$D$7)^AZ$29))),IF($M116=Lists!$H$3,IF($K116&lt;1,((($R116*(1-$E116)+$Q116*(1-$F116))/$K116)*((1+'Inputs &amp; Summary'!$D$7)^AZ$29)),((INT(AZ$29/$K116)-INT((AZ$29-1)/$K116))*($R116*(1-$E116)+$Q116*(1-$F116))*((1+'Inputs &amp; Summary'!$D$7)^AZ$29))),((_xlfn.WEIBULL.DIST(AZ$29,$L116,$K116,FALSE)*($R116*(1-$E116)+$Q116*(1-$F116))*((1+'Inputs &amp; Summary'!$D$7)^AZ$29))))))</f>
        <v>0</v>
      </c>
      <c r="BA116" s="114">
        <f>$D116*IF(BA$29&gt;'Inputs &amp; Summary'!$D$5,0,IF(BA$29&gt;VLOOKUP($G116,Lists!$J$17:$K$21,2),IF($M116=Lists!$H$3,IF($K116&lt;1,(($S116/$K116)*((1+'Inputs &amp; Summary'!$D$7)^BA$29)),((INT(BA$29/$K116)-INT((BA$29-1)/$K116))*$S116*((1+'Inputs &amp; Summary'!$D$7)^BA$29))),(_xlfn.WEIBULL.DIST(BA$29,$L116,$K116,FALSE)*$S116*((1+'Inputs &amp; Summary'!$D$7)^BA$29))),IF($M116=Lists!$H$3,IF($K116&lt;1,((($R116*(1-$E116)+$Q116*(1-$F116))/$K116)*((1+'Inputs &amp; Summary'!$D$7)^BA$29)),((INT(BA$29/$K116)-INT((BA$29-1)/$K116))*($R116*(1-$E116)+$Q116*(1-$F116))*((1+'Inputs &amp; Summary'!$D$7)^BA$29))),((_xlfn.WEIBULL.DIST(BA$29,$L116,$K116,FALSE)*($R116*(1-$E116)+$Q116*(1-$F116))*((1+'Inputs &amp; Summary'!$D$7)^BA$29))))))</f>
        <v>0</v>
      </c>
      <c r="BB116" s="114">
        <f>$D116*IF(BB$29&gt;'Inputs &amp; Summary'!$D$5,0,IF(BB$29&gt;VLOOKUP($G116,Lists!$J$17:$K$21,2),IF($M116=Lists!$H$3,IF($K116&lt;1,(($S116/$K116)*((1+'Inputs &amp; Summary'!$D$7)^BB$29)),((INT(BB$29/$K116)-INT((BB$29-1)/$K116))*$S116*((1+'Inputs &amp; Summary'!$D$7)^BB$29))),(_xlfn.WEIBULL.DIST(BB$29,$L116,$K116,FALSE)*$S116*((1+'Inputs &amp; Summary'!$D$7)^BB$29))),IF($M116=Lists!$H$3,IF($K116&lt;1,((($R116*(1-$E116)+$Q116*(1-$F116))/$K116)*((1+'Inputs &amp; Summary'!$D$7)^BB$29)),((INT(BB$29/$K116)-INT((BB$29-1)/$K116))*($R116*(1-$E116)+$Q116*(1-$F116))*((1+'Inputs &amp; Summary'!$D$7)^BB$29))),((_xlfn.WEIBULL.DIST(BB$29,$L116,$K116,FALSE)*($R116*(1-$E116)+$Q116*(1-$F116))*((1+'Inputs &amp; Summary'!$D$7)^BB$29))))))</f>
        <v>0</v>
      </c>
      <c r="BC116" s="114">
        <f>$D116*IF(BC$29&gt;'Inputs &amp; Summary'!$D$5,0,IF(BC$29&gt;VLOOKUP($G116,Lists!$J$17:$K$21,2),IF($M116=Lists!$H$3,IF($K116&lt;1,(($S116/$K116)*((1+'Inputs &amp; Summary'!$D$7)^BC$29)),((INT(BC$29/$K116)-INT((BC$29-1)/$K116))*$S116*((1+'Inputs &amp; Summary'!$D$7)^BC$29))),(_xlfn.WEIBULL.DIST(BC$29,$L116,$K116,FALSE)*$S116*((1+'Inputs &amp; Summary'!$D$7)^BC$29))),IF($M116=Lists!$H$3,IF($K116&lt;1,((($R116*(1-$E116)+$Q116*(1-$F116))/$K116)*((1+'Inputs &amp; Summary'!$D$7)^BC$29)),((INT(BC$29/$K116)-INT((BC$29-1)/$K116))*($R116*(1-$E116)+$Q116*(1-$F116))*((1+'Inputs &amp; Summary'!$D$7)^BC$29))),((_xlfn.WEIBULL.DIST(BC$29,$L116,$K116,FALSE)*($R116*(1-$E116)+$Q116*(1-$F116))*((1+'Inputs &amp; Summary'!$D$7)^BC$29))))))</f>
        <v>0</v>
      </c>
      <c r="BD116" s="114">
        <f>$D116*IF(BD$29&gt;'Inputs &amp; Summary'!$D$5,0,IF(BD$29&gt;VLOOKUP($G116,Lists!$J$17:$K$21,2),IF($M116=Lists!$H$3,IF($K116&lt;1,(($S116/$K116)*((1+'Inputs &amp; Summary'!$D$7)^BD$29)),((INT(BD$29/$K116)-INT((BD$29-1)/$K116))*$S116*((1+'Inputs &amp; Summary'!$D$7)^BD$29))),(_xlfn.WEIBULL.DIST(BD$29,$L116,$K116,FALSE)*$S116*((1+'Inputs &amp; Summary'!$D$7)^BD$29))),IF($M116=Lists!$H$3,IF($K116&lt;1,((($R116*(1-$E116)+$Q116*(1-$F116))/$K116)*((1+'Inputs &amp; Summary'!$D$7)^BD$29)),((INT(BD$29/$K116)-INT((BD$29-1)/$K116))*($R116*(1-$E116)+$Q116*(1-$F116))*((1+'Inputs &amp; Summary'!$D$7)^BD$29))),((_xlfn.WEIBULL.DIST(BD$29,$L116,$K116,FALSE)*($R116*(1-$E116)+$Q116*(1-$F116))*((1+'Inputs &amp; Summary'!$D$7)^BD$29))))))</f>
        <v>0</v>
      </c>
      <c r="BE116" s="114">
        <f>$D116*IF(BE$29&gt;'Inputs &amp; Summary'!$D$5,0,IF(BE$29&gt;VLOOKUP($G116,Lists!$J$17:$K$21,2),IF($M116=Lists!$H$3,IF($K116&lt;1,(($S116/$K116)*((1+'Inputs &amp; Summary'!$D$7)^BE$29)),((INT(BE$29/$K116)-INT((BE$29-1)/$K116))*$S116*((1+'Inputs &amp; Summary'!$D$7)^BE$29))),(_xlfn.WEIBULL.DIST(BE$29,$L116,$K116,FALSE)*$S116*((1+'Inputs &amp; Summary'!$D$7)^BE$29))),IF($M116=Lists!$H$3,IF($K116&lt;1,((($R116*(1-$E116)+$Q116*(1-$F116))/$K116)*((1+'Inputs &amp; Summary'!$D$7)^BE$29)),((INT(BE$29/$K116)-INT((BE$29-1)/$K116))*($R116*(1-$E116)+$Q116*(1-$F116))*((1+'Inputs &amp; Summary'!$D$7)^BE$29))),((_xlfn.WEIBULL.DIST(BE$29,$L116,$K116,FALSE)*($R116*(1-$E116)+$Q116*(1-$F116))*((1+'Inputs &amp; Summary'!$D$7)^BE$29))))))</f>
        <v>0</v>
      </c>
      <c r="BF116" s="114">
        <f>$D116*IF(BF$29&gt;'Inputs &amp; Summary'!$D$5,0,IF(BF$29&gt;VLOOKUP($G116,Lists!$J$17:$K$21,2),IF($M116=Lists!$H$3,IF($K116&lt;1,(($S116/$K116)*((1+'Inputs &amp; Summary'!$D$7)^BF$29)),((INT(BF$29/$K116)-INT((BF$29-1)/$K116))*$S116*((1+'Inputs &amp; Summary'!$D$7)^BF$29))),(_xlfn.WEIBULL.DIST(BF$29,$L116,$K116,FALSE)*$S116*((1+'Inputs &amp; Summary'!$D$7)^BF$29))),IF($M116=Lists!$H$3,IF($K116&lt;1,((($R116*(1-$E116)+$Q116*(1-$F116))/$K116)*((1+'Inputs &amp; Summary'!$D$7)^BF$29)),((INT(BF$29/$K116)-INT((BF$29-1)/$K116))*($R116*(1-$E116)+$Q116*(1-$F116))*((1+'Inputs &amp; Summary'!$D$7)^BF$29))),((_xlfn.WEIBULL.DIST(BF$29,$L116,$K116,FALSE)*($R116*(1-$E116)+$Q116*(1-$F116))*((1+'Inputs &amp; Summary'!$D$7)^BF$29))))))</f>
        <v>0</v>
      </c>
      <c r="BG116" s="114">
        <f>$D116*IF(BG$29&gt;'Inputs &amp; Summary'!$D$5,0,IF(BG$29&gt;VLOOKUP($G116,Lists!$J$17:$K$21,2),IF($M116=Lists!$H$3,IF($K116&lt;1,(($S116/$K116)*((1+'Inputs &amp; Summary'!$D$7)^BG$29)),((INT(BG$29/$K116)-INT((BG$29-1)/$K116))*$S116*((1+'Inputs &amp; Summary'!$D$7)^BG$29))),(_xlfn.WEIBULL.DIST(BG$29,$L116,$K116,FALSE)*$S116*((1+'Inputs &amp; Summary'!$D$7)^BG$29))),IF($M116=Lists!$H$3,IF($K116&lt;1,((($R116*(1-$E116)+$Q116*(1-$F116))/$K116)*((1+'Inputs &amp; Summary'!$D$7)^BG$29)),((INT(BG$29/$K116)-INT((BG$29-1)/$K116))*($R116*(1-$E116)+$Q116*(1-$F116))*((1+'Inputs &amp; Summary'!$D$7)^BG$29))),((_xlfn.WEIBULL.DIST(BG$29,$L116,$K116,FALSE)*($R116*(1-$E116)+$Q116*(1-$F116))*((1+'Inputs &amp; Summary'!$D$7)^BG$29))))))</f>
        <v>0</v>
      </c>
      <c r="BH116" s="114">
        <f>$D116*IF(BH$29&gt;'Inputs &amp; Summary'!$D$5,0,IF(BH$29&gt;VLOOKUP($G116,Lists!$J$17:$K$21,2),IF($M116=Lists!$H$3,IF($K116&lt;1,(($S116/$K116)*((1+'Inputs &amp; Summary'!$D$7)^BH$29)),((INT(BH$29/$K116)-INT((BH$29-1)/$K116))*$S116*((1+'Inputs &amp; Summary'!$D$7)^BH$29))),(_xlfn.WEIBULL.DIST(BH$29,$L116,$K116,FALSE)*$S116*((1+'Inputs &amp; Summary'!$D$7)^BH$29))),IF($M116=Lists!$H$3,IF($K116&lt;1,((($R116*(1-$E116)+$Q116*(1-$F116))/$K116)*((1+'Inputs &amp; Summary'!$D$7)^BH$29)),((INT(BH$29/$K116)-INT((BH$29-1)/$K116))*($R116*(1-$E116)+$Q116*(1-$F116))*((1+'Inputs &amp; Summary'!$D$7)^BH$29))),((_xlfn.WEIBULL.DIST(BH$29,$L116,$K116,FALSE)*($R116*(1-$E116)+$Q116*(1-$F116))*((1+'Inputs &amp; Summary'!$D$7)^BH$29))))))</f>
        <v>0</v>
      </c>
      <c r="BI116" s="114">
        <f>$D116*IF(BI$29&gt;'Inputs &amp; Summary'!$D$5,0,IF(BI$29&gt;VLOOKUP($G116,Lists!$J$17:$K$21,2),IF($M116=Lists!$H$3,IF($K116&lt;1,(($S116/$K116)*((1+'Inputs &amp; Summary'!$D$7)^BI$29)),((INT(BI$29/$K116)-INT((BI$29-1)/$K116))*$S116*((1+'Inputs &amp; Summary'!$D$7)^BI$29))),(_xlfn.WEIBULL.DIST(BI$29,$L116,$K116,FALSE)*$S116*((1+'Inputs &amp; Summary'!$D$7)^BI$29))),IF($M116=Lists!$H$3,IF($K116&lt;1,((($R116*(1-$E116)+$Q116*(1-$F116))/$K116)*((1+'Inputs &amp; Summary'!$D$7)^BI$29)),((INT(BI$29/$K116)-INT((BI$29-1)/$K116))*($R116*(1-$E116)+$Q116*(1-$F116))*((1+'Inputs &amp; Summary'!$D$7)^BI$29))),((_xlfn.WEIBULL.DIST(BI$29,$L116,$K116,FALSE)*($R116*(1-$E116)+$Q116*(1-$F116))*((1+'Inputs &amp; Summary'!$D$7)^BI$29))))))</f>
        <v>0</v>
      </c>
      <c r="BJ116" s="114">
        <f>$D116*IF(BJ$29&gt;'Inputs &amp; Summary'!$D$5,0,IF(BJ$29&gt;VLOOKUP($G116,Lists!$J$17:$K$21,2),IF($M116=Lists!$H$3,IF($K116&lt;1,(($S116/$K116)*((1+'Inputs &amp; Summary'!$D$7)^BJ$29)),((INT(BJ$29/$K116)-INT((BJ$29-1)/$K116))*$S116*((1+'Inputs &amp; Summary'!$D$7)^BJ$29))),(_xlfn.WEIBULL.DIST(BJ$29,$L116,$K116,FALSE)*$S116*((1+'Inputs &amp; Summary'!$D$7)^BJ$29))),IF($M116=Lists!$H$3,IF($K116&lt;1,((($R116*(1-$E116)+$Q116*(1-$F116))/$K116)*((1+'Inputs &amp; Summary'!$D$7)^BJ$29)),((INT(BJ$29/$K116)-INT((BJ$29-1)/$K116))*($R116*(1-$E116)+$Q116*(1-$F116))*((1+'Inputs &amp; Summary'!$D$7)^BJ$29))),((_xlfn.WEIBULL.DIST(BJ$29,$L116,$K116,FALSE)*($R116*(1-$E116)+$Q116*(1-$F116))*((1+'Inputs &amp; Summary'!$D$7)^BJ$29))))))</f>
        <v>0</v>
      </c>
      <c r="BK116" s="114">
        <f>$D116*IF(BK$29&gt;'Inputs &amp; Summary'!$D$5,0,IF(BK$29&gt;VLOOKUP($G116,Lists!$J$17:$K$21,2),IF($M116=Lists!$H$3,IF($K116&lt;1,(($S116/$K116)*((1+'Inputs &amp; Summary'!$D$7)^BK$29)),((INT(BK$29/$K116)-INT((BK$29-1)/$K116))*$S116*((1+'Inputs &amp; Summary'!$D$7)^BK$29))),(_xlfn.WEIBULL.DIST(BK$29,$L116,$K116,FALSE)*$S116*((1+'Inputs &amp; Summary'!$D$7)^BK$29))),IF($M116=Lists!$H$3,IF($K116&lt;1,((($R116*(1-$E116)+$Q116*(1-$F116))/$K116)*((1+'Inputs &amp; Summary'!$D$7)^BK$29)),((INT(BK$29/$K116)-INT((BK$29-1)/$K116))*($R116*(1-$E116)+$Q116*(1-$F116))*((1+'Inputs &amp; Summary'!$D$7)^BK$29))),((_xlfn.WEIBULL.DIST(BK$29,$L116,$K116,FALSE)*($R116*(1-$E116)+$Q116*(1-$F116))*((1+'Inputs &amp; Summary'!$D$7)^BK$29))))))</f>
        <v>0</v>
      </c>
      <c r="BL116" s="114">
        <f>$D116*IF(BL$29&gt;'Inputs &amp; Summary'!$D$5,0,IF(BL$29&gt;VLOOKUP($G116,Lists!$J$17:$K$21,2),IF($M116=Lists!$H$3,IF($K116&lt;1,(($S116/$K116)*((1+'Inputs &amp; Summary'!$D$7)^BL$29)),((INT(BL$29/$K116)-INT((BL$29-1)/$K116))*$S116*((1+'Inputs &amp; Summary'!$D$7)^BL$29))),(_xlfn.WEIBULL.DIST(BL$29,$L116,$K116,FALSE)*$S116*((1+'Inputs &amp; Summary'!$D$7)^BL$29))),IF($M116=Lists!$H$3,IF($K116&lt;1,((($R116*(1-$E116)+$Q116*(1-$F116))/$K116)*((1+'Inputs &amp; Summary'!$D$7)^BL$29)),((INT(BL$29/$K116)-INT((BL$29-1)/$K116))*($R116*(1-$E116)+$Q116*(1-$F116))*((1+'Inputs &amp; Summary'!$D$7)^BL$29))),((_xlfn.WEIBULL.DIST(BL$29,$L116,$K116,FALSE)*($R116*(1-$E116)+$Q116*(1-$F116))*((1+'Inputs &amp; Summary'!$D$7)^BL$29))))))</f>
        <v>0</v>
      </c>
    </row>
    <row r="117" spans="1:64" s="1" customFormat="1" ht="28.8" x14ac:dyDescent="0.3">
      <c r="A117" s="79" t="s">
        <v>254</v>
      </c>
      <c r="B117" s="33" t="s">
        <v>307</v>
      </c>
      <c r="C117" s="33" t="s">
        <v>50</v>
      </c>
      <c r="D117" s="218">
        <f>'Inputs &amp; Summary'!$D$50</f>
        <v>0</v>
      </c>
      <c r="E117" s="116">
        <v>0</v>
      </c>
      <c r="F117" s="116">
        <v>0</v>
      </c>
      <c r="G117" s="213" t="s">
        <v>433</v>
      </c>
      <c r="H117" s="34" t="s">
        <v>290</v>
      </c>
      <c r="I117" s="34" t="s">
        <v>271</v>
      </c>
      <c r="J117" s="33">
        <f>VLOOKUP(I117,'Labor Rates'!$A$1:$B$16,2)</f>
        <v>21.23076923076923</v>
      </c>
      <c r="K117" s="35">
        <v>0.5</v>
      </c>
      <c r="L117" s="35">
        <v>1</v>
      </c>
      <c r="M117" s="33" t="s">
        <v>259</v>
      </c>
      <c r="N117" s="84">
        <v>1</v>
      </c>
      <c r="O117" s="35">
        <v>2</v>
      </c>
      <c r="P117" s="5">
        <v>100</v>
      </c>
      <c r="Q117" s="73">
        <f t="shared" si="16"/>
        <v>42.46153846153846</v>
      </c>
      <c r="R117" s="73">
        <f t="shared" si="17"/>
        <v>100</v>
      </c>
      <c r="S117" s="74">
        <f t="shared" si="18"/>
        <v>0</v>
      </c>
      <c r="T117" s="88"/>
      <c r="U117" s="80"/>
      <c r="V117" s="87">
        <f t="shared" si="19"/>
        <v>0</v>
      </c>
      <c r="W117" s="87">
        <f>NPV('Inputs &amp; Summary'!$D$6,Y117:BL117)</f>
        <v>0</v>
      </c>
      <c r="X117" s="90">
        <f t="shared" si="20"/>
        <v>0</v>
      </c>
      <c r="Y117" s="114">
        <f>$D117*IF(Y$29&gt;'Inputs &amp; Summary'!$D$5,0,IF(Y$29&gt;VLOOKUP($G117,Lists!$J$17:$K$21,2),IF($M117=Lists!$H$3,IF($K117&lt;1,(($S117/$K117)*((1+'Inputs &amp; Summary'!$D$7)^Y$29)),((INT(Y$29/$K117)-INT((Y$29-1)/$K117))*$S117*((1+'Inputs &amp; Summary'!$D$7)^Y$29))),(_xlfn.WEIBULL.DIST(Y$29,$L117,$K117,FALSE)*$S117*((1+'Inputs &amp; Summary'!$D$7)^Y$29))),IF($M117=Lists!$H$3,IF($K117&lt;1,((($R117*(1-$E117)+$Q117*(1-$F117))/$K117)*((1+'Inputs &amp; Summary'!$D$7)^Y$29)),((INT(Y$29/$K117)-INT((Y$29-1)/$K117))*($R117*(1-$E117)+$Q117*(1-$F117))*((1+'Inputs &amp; Summary'!$D$7)^Y$29))),((_xlfn.WEIBULL.DIST(Y$29,$L117,$K117,FALSE)*($R117*(1-$E117)+$Q117*(1-$F117))*((1+'Inputs &amp; Summary'!$D$7)^Y$29))))))</f>
        <v>0</v>
      </c>
      <c r="Z117" s="114">
        <f>$D117*IF(Z$29&gt;'Inputs &amp; Summary'!$D$5,0,IF(Z$29&gt;VLOOKUP($G117,Lists!$J$17:$K$21,2),IF($M117=Lists!$H$3,IF($K117&lt;1,(($S117/$K117)*((1+'Inputs &amp; Summary'!$D$7)^Z$29)),((INT(Z$29/$K117)-INT((Z$29-1)/$K117))*$S117*((1+'Inputs &amp; Summary'!$D$7)^Z$29))),(_xlfn.WEIBULL.DIST(Z$29,$L117,$K117,FALSE)*$S117*((1+'Inputs &amp; Summary'!$D$7)^Z$29))),IF($M117=Lists!$H$3,IF($K117&lt;1,((($R117*(1-$E117)+$Q117*(1-$F117))/$K117)*((1+'Inputs &amp; Summary'!$D$7)^Z$29)),((INT(Z$29/$K117)-INT((Z$29-1)/$K117))*($R117*(1-$E117)+$Q117*(1-$F117))*((1+'Inputs &amp; Summary'!$D$7)^Z$29))),((_xlfn.WEIBULL.DIST(Z$29,$L117,$K117,FALSE)*($R117*(1-$E117)+$Q117*(1-$F117))*((1+'Inputs &amp; Summary'!$D$7)^Z$29))))))</f>
        <v>0</v>
      </c>
      <c r="AA117" s="114">
        <f>$D117*IF(AA$29&gt;'Inputs &amp; Summary'!$D$5,0,IF(AA$29&gt;VLOOKUP($G117,Lists!$J$17:$K$21,2),IF($M117=Lists!$H$3,IF($K117&lt;1,(($S117/$K117)*((1+'Inputs &amp; Summary'!$D$7)^AA$29)),((INT(AA$29/$K117)-INT((AA$29-1)/$K117))*$S117*((1+'Inputs &amp; Summary'!$D$7)^AA$29))),(_xlfn.WEIBULL.DIST(AA$29,$L117,$K117,FALSE)*$S117*((1+'Inputs &amp; Summary'!$D$7)^AA$29))),IF($M117=Lists!$H$3,IF($K117&lt;1,((($R117*(1-$E117)+$Q117*(1-$F117))/$K117)*((1+'Inputs &amp; Summary'!$D$7)^AA$29)),((INT(AA$29/$K117)-INT((AA$29-1)/$K117))*($R117*(1-$E117)+$Q117*(1-$F117))*((1+'Inputs &amp; Summary'!$D$7)^AA$29))),((_xlfn.WEIBULL.DIST(AA$29,$L117,$K117,FALSE)*($R117*(1-$E117)+$Q117*(1-$F117))*((1+'Inputs &amp; Summary'!$D$7)^AA$29))))))</f>
        <v>0</v>
      </c>
      <c r="AB117" s="114">
        <f>$D117*IF(AB$29&gt;'Inputs &amp; Summary'!$D$5,0,IF(AB$29&gt;VLOOKUP($G117,Lists!$J$17:$K$21,2),IF($M117=Lists!$H$3,IF($K117&lt;1,(($S117/$K117)*((1+'Inputs &amp; Summary'!$D$7)^AB$29)),((INT(AB$29/$K117)-INT((AB$29-1)/$K117))*$S117*((1+'Inputs &amp; Summary'!$D$7)^AB$29))),(_xlfn.WEIBULL.DIST(AB$29,$L117,$K117,FALSE)*$S117*((1+'Inputs &amp; Summary'!$D$7)^AB$29))),IF($M117=Lists!$H$3,IF($K117&lt;1,((($R117*(1-$E117)+$Q117*(1-$F117))/$K117)*((1+'Inputs &amp; Summary'!$D$7)^AB$29)),((INT(AB$29/$K117)-INT((AB$29-1)/$K117))*($R117*(1-$E117)+$Q117*(1-$F117))*((1+'Inputs &amp; Summary'!$D$7)^AB$29))),((_xlfn.WEIBULL.DIST(AB$29,$L117,$K117,FALSE)*($R117*(1-$E117)+$Q117*(1-$F117))*((1+'Inputs &amp; Summary'!$D$7)^AB$29))))))</f>
        <v>0</v>
      </c>
      <c r="AC117" s="114">
        <f>$D117*IF(AC$29&gt;'Inputs &amp; Summary'!$D$5,0,IF(AC$29&gt;VLOOKUP($G117,Lists!$J$17:$K$21,2),IF($M117=Lists!$H$3,IF($K117&lt;1,(($S117/$K117)*((1+'Inputs &amp; Summary'!$D$7)^AC$29)),((INT(AC$29/$K117)-INT((AC$29-1)/$K117))*$S117*((1+'Inputs &amp; Summary'!$D$7)^AC$29))),(_xlfn.WEIBULL.DIST(AC$29,$L117,$K117,FALSE)*$S117*((1+'Inputs &amp; Summary'!$D$7)^AC$29))),IF($M117=Lists!$H$3,IF($K117&lt;1,((($R117*(1-$E117)+$Q117*(1-$F117))/$K117)*((1+'Inputs &amp; Summary'!$D$7)^AC$29)),((INT(AC$29/$K117)-INT((AC$29-1)/$K117))*($R117*(1-$E117)+$Q117*(1-$F117))*((1+'Inputs &amp; Summary'!$D$7)^AC$29))),((_xlfn.WEIBULL.DIST(AC$29,$L117,$K117,FALSE)*($R117*(1-$E117)+$Q117*(1-$F117))*((1+'Inputs &amp; Summary'!$D$7)^AC$29))))))</f>
        <v>0</v>
      </c>
      <c r="AD117" s="114">
        <f>$D117*IF(AD$29&gt;'Inputs &amp; Summary'!$D$5,0,IF(AD$29&gt;VLOOKUP($G117,Lists!$J$17:$K$21,2),IF($M117=Lists!$H$3,IF($K117&lt;1,(($S117/$K117)*((1+'Inputs &amp; Summary'!$D$7)^AD$29)),((INT(AD$29/$K117)-INT((AD$29-1)/$K117))*$S117*((1+'Inputs &amp; Summary'!$D$7)^AD$29))),(_xlfn.WEIBULL.DIST(AD$29,$L117,$K117,FALSE)*$S117*((1+'Inputs &amp; Summary'!$D$7)^AD$29))),IF($M117=Lists!$H$3,IF($K117&lt;1,((($R117*(1-$E117)+$Q117*(1-$F117))/$K117)*((1+'Inputs &amp; Summary'!$D$7)^AD$29)),((INT(AD$29/$K117)-INT((AD$29-1)/$K117))*($R117*(1-$E117)+$Q117*(1-$F117))*((1+'Inputs &amp; Summary'!$D$7)^AD$29))),((_xlfn.WEIBULL.DIST(AD$29,$L117,$K117,FALSE)*($R117*(1-$E117)+$Q117*(1-$F117))*((1+'Inputs &amp; Summary'!$D$7)^AD$29))))))</f>
        <v>0</v>
      </c>
      <c r="AE117" s="114">
        <f>$D117*IF(AE$29&gt;'Inputs &amp; Summary'!$D$5,0,IF(AE$29&gt;VLOOKUP($G117,Lists!$J$17:$K$21,2),IF($M117=Lists!$H$3,IF($K117&lt;1,(($S117/$K117)*((1+'Inputs &amp; Summary'!$D$7)^AE$29)),((INT(AE$29/$K117)-INT((AE$29-1)/$K117))*$S117*((1+'Inputs &amp; Summary'!$D$7)^AE$29))),(_xlfn.WEIBULL.DIST(AE$29,$L117,$K117,FALSE)*$S117*((1+'Inputs &amp; Summary'!$D$7)^AE$29))),IF($M117=Lists!$H$3,IF($K117&lt;1,((($R117*(1-$E117)+$Q117*(1-$F117))/$K117)*((1+'Inputs &amp; Summary'!$D$7)^AE$29)),((INT(AE$29/$K117)-INT((AE$29-1)/$K117))*($R117*(1-$E117)+$Q117*(1-$F117))*((1+'Inputs &amp; Summary'!$D$7)^AE$29))),((_xlfn.WEIBULL.DIST(AE$29,$L117,$K117,FALSE)*($R117*(1-$E117)+$Q117*(1-$F117))*((1+'Inputs &amp; Summary'!$D$7)^AE$29))))))</f>
        <v>0</v>
      </c>
      <c r="AF117" s="114">
        <f>$D117*IF(AF$29&gt;'Inputs &amp; Summary'!$D$5,0,IF(AF$29&gt;VLOOKUP($G117,Lists!$J$17:$K$21,2),IF($M117=Lists!$H$3,IF($K117&lt;1,(($S117/$K117)*((1+'Inputs &amp; Summary'!$D$7)^AF$29)),((INT(AF$29/$K117)-INT((AF$29-1)/$K117))*$S117*((1+'Inputs &amp; Summary'!$D$7)^AF$29))),(_xlfn.WEIBULL.DIST(AF$29,$L117,$K117,FALSE)*$S117*((1+'Inputs &amp; Summary'!$D$7)^AF$29))),IF($M117=Lists!$H$3,IF($K117&lt;1,((($R117*(1-$E117)+$Q117*(1-$F117))/$K117)*((1+'Inputs &amp; Summary'!$D$7)^AF$29)),((INT(AF$29/$K117)-INT((AF$29-1)/$K117))*($R117*(1-$E117)+$Q117*(1-$F117))*((1+'Inputs &amp; Summary'!$D$7)^AF$29))),((_xlfn.WEIBULL.DIST(AF$29,$L117,$K117,FALSE)*($R117*(1-$E117)+$Q117*(1-$F117))*((1+'Inputs &amp; Summary'!$D$7)^AF$29))))))</f>
        <v>0</v>
      </c>
      <c r="AG117" s="114">
        <f>$D117*IF(AG$29&gt;'Inputs &amp; Summary'!$D$5,0,IF(AG$29&gt;VLOOKUP($G117,Lists!$J$17:$K$21,2),IF($M117=Lists!$H$3,IF($K117&lt;1,(($S117/$K117)*((1+'Inputs &amp; Summary'!$D$7)^AG$29)),((INT(AG$29/$K117)-INT((AG$29-1)/$K117))*$S117*((1+'Inputs &amp; Summary'!$D$7)^AG$29))),(_xlfn.WEIBULL.DIST(AG$29,$L117,$K117,FALSE)*$S117*((1+'Inputs &amp; Summary'!$D$7)^AG$29))),IF($M117=Lists!$H$3,IF($K117&lt;1,((($R117*(1-$E117)+$Q117*(1-$F117))/$K117)*((1+'Inputs &amp; Summary'!$D$7)^AG$29)),((INT(AG$29/$K117)-INT((AG$29-1)/$K117))*($R117*(1-$E117)+$Q117*(1-$F117))*((1+'Inputs &amp; Summary'!$D$7)^AG$29))),((_xlfn.WEIBULL.DIST(AG$29,$L117,$K117,FALSE)*($R117*(1-$E117)+$Q117*(1-$F117))*((1+'Inputs &amp; Summary'!$D$7)^AG$29))))))</f>
        <v>0</v>
      </c>
      <c r="AH117" s="114">
        <f>$D117*IF(AH$29&gt;'Inputs &amp; Summary'!$D$5,0,IF(AH$29&gt;VLOOKUP($G117,Lists!$J$17:$K$21,2),IF($M117=Lists!$H$3,IF($K117&lt;1,(($S117/$K117)*((1+'Inputs &amp; Summary'!$D$7)^AH$29)),((INT(AH$29/$K117)-INT((AH$29-1)/$K117))*$S117*((1+'Inputs &amp; Summary'!$D$7)^AH$29))),(_xlfn.WEIBULL.DIST(AH$29,$L117,$K117,FALSE)*$S117*((1+'Inputs &amp; Summary'!$D$7)^AH$29))),IF($M117=Lists!$H$3,IF($K117&lt;1,((($R117*(1-$E117)+$Q117*(1-$F117))/$K117)*((1+'Inputs &amp; Summary'!$D$7)^AH$29)),((INT(AH$29/$K117)-INT((AH$29-1)/$K117))*($R117*(1-$E117)+$Q117*(1-$F117))*((1+'Inputs &amp; Summary'!$D$7)^AH$29))),((_xlfn.WEIBULL.DIST(AH$29,$L117,$K117,FALSE)*($R117*(1-$E117)+$Q117*(1-$F117))*((1+'Inputs &amp; Summary'!$D$7)^AH$29))))))</f>
        <v>0</v>
      </c>
      <c r="AI117" s="114">
        <f>$D117*IF(AI$29&gt;'Inputs &amp; Summary'!$D$5,0,IF(AI$29&gt;VLOOKUP($G117,Lists!$J$17:$K$21,2),IF($M117=Lists!$H$3,IF($K117&lt;1,(($S117/$K117)*((1+'Inputs &amp; Summary'!$D$7)^AI$29)),((INT(AI$29/$K117)-INT((AI$29-1)/$K117))*$S117*((1+'Inputs &amp; Summary'!$D$7)^AI$29))),(_xlfn.WEIBULL.DIST(AI$29,$L117,$K117,FALSE)*$S117*((1+'Inputs &amp; Summary'!$D$7)^AI$29))),IF($M117=Lists!$H$3,IF($K117&lt;1,((($R117*(1-$E117)+$Q117*(1-$F117))/$K117)*((1+'Inputs &amp; Summary'!$D$7)^AI$29)),((INT(AI$29/$K117)-INT((AI$29-1)/$K117))*($R117*(1-$E117)+$Q117*(1-$F117))*((1+'Inputs &amp; Summary'!$D$7)^AI$29))),((_xlfn.WEIBULL.DIST(AI$29,$L117,$K117,FALSE)*($R117*(1-$E117)+$Q117*(1-$F117))*((1+'Inputs &amp; Summary'!$D$7)^AI$29))))))</f>
        <v>0</v>
      </c>
      <c r="AJ117" s="114">
        <f>$D117*IF(AJ$29&gt;'Inputs &amp; Summary'!$D$5,0,IF(AJ$29&gt;VLOOKUP($G117,Lists!$J$17:$K$21,2),IF($M117=Lists!$H$3,IF($K117&lt;1,(($S117/$K117)*((1+'Inputs &amp; Summary'!$D$7)^AJ$29)),((INT(AJ$29/$K117)-INT((AJ$29-1)/$K117))*$S117*((1+'Inputs &amp; Summary'!$D$7)^AJ$29))),(_xlfn.WEIBULL.DIST(AJ$29,$L117,$K117,FALSE)*$S117*((1+'Inputs &amp; Summary'!$D$7)^AJ$29))),IF($M117=Lists!$H$3,IF($K117&lt;1,((($R117*(1-$E117)+$Q117*(1-$F117))/$K117)*((1+'Inputs &amp; Summary'!$D$7)^AJ$29)),((INT(AJ$29/$K117)-INT((AJ$29-1)/$K117))*($R117*(1-$E117)+$Q117*(1-$F117))*((1+'Inputs &amp; Summary'!$D$7)^AJ$29))),((_xlfn.WEIBULL.DIST(AJ$29,$L117,$K117,FALSE)*($R117*(1-$E117)+$Q117*(1-$F117))*((1+'Inputs &amp; Summary'!$D$7)^AJ$29))))))</f>
        <v>0</v>
      </c>
      <c r="AK117" s="114">
        <f>$D117*IF(AK$29&gt;'Inputs &amp; Summary'!$D$5,0,IF(AK$29&gt;VLOOKUP($G117,Lists!$J$17:$K$21,2),IF($M117=Lists!$H$3,IF($K117&lt;1,(($S117/$K117)*((1+'Inputs &amp; Summary'!$D$7)^AK$29)),((INT(AK$29/$K117)-INT((AK$29-1)/$K117))*$S117*((1+'Inputs &amp; Summary'!$D$7)^AK$29))),(_xlfn.WEIBULL.DIST(AK$29,$L117,$K117,FALSE)*$S117*((1+'Inputs &amp; Summary'!$D$7)^AK$29))),IF($M117=Lists!$H$3,IF($K117&lt;1,((($R117*(1-$E117)+$Q117*(1-$F117))/$K117)*((1+'Inputs &amp; Summary'!$D$7)^AK$29)),((INT(AK$29/$K117)-INT((AK$29-1)/$K117))*($R117*(1-$E117)+$Q117*(1-$F117))*((1+'Inputs &amp; Summary'!$D$7)^AK$29))),((_xlfn.WEIBULL.DIST(AK$29,$L117,$K117,FALSE)*($R117*(1-$E117)+$Q117*(1-$F117))*((1+'Inputs &amp; Summary'!$D$7)^AK$29))))))</f>
        <v>0</v>
      </c>
      <c r="AL117" s="114">
        <f>$D117*IF(AL$29&gt;'Inputs &amp; Summary'!$D$5,0,IF(AL$29&gt;VLOOKUP($G117,Lists!$J$17:$K$21,2),IF($M117=Lists!$H$3,IF($K117&lt;1,(($S117/$K117)*((1+'Inputs &amp; Summary'!$D$7)^AL$29)),((INT(AL$29/$K117)-INT((AL$29-1)/$K117))*$S117*((1+'Inputs &amp; Summary'!$D$7)^AL$29))),(_xlfn.WEIBULL.DIST(AL$29,$L117,$K117,FALSE)*$S117*((1+'Inputs &amp; Summary'!$D$7)^AL$29))),IF($M117=Lists!$H$3,IF($K117&lt;1,((($R117*(1-$E117)+$Q117*(1-$F117))/$K117)*((1+'Inputs &amp; Summary'!$D$7)^AL$29)),((INT(AL$29/$K117)-INT((AL$29-1)/$K117))*($R117*(1-$E117)+$Q117*(1-$F117))*((1+'Inputs &amp; Summary'!$D$7)^AL$29))),((_xlfn.WEIBULL.DIST(AL$29,$L117,$K117,FALSE)*($R117*(1-$E117)+$Q117*(1-$F117))*((1+'Inputs &amp; Summary'!$D$7)^AL$29))))))</f>
        <v>0</v>
      </c>
      <c r="AM117" s="114">
        <f>$D117*IF(AM$29&gt;'Inputs &amp; Summary'!$D$5,0,IF(AM$29&gt;VLOOKUP($G117,Lists!$J$17:$K$21,2),IF($M117=Lists!$H$3,IF($K117&lt;1,(($S117/$K117)*((1+'Inputs &amp; Summary'!$D$7)^AM$29)),((INT(AM$29/$K117)-INT((AM$29-1)/$K117))*$S117*((1+'Inputs &amp; Summary'!$D$7)^AM$29))),(_xlfn.WEIBULL.DIST(AM$29,$L117,$K117,FALSE)*$S117*((1+'Inputs &amp; Summary'!$D$7)^AM$29))),IF($M117=Lists!$H$3,IF($K117&lt;1,((($R117*(1-$E117)+$Q117*(1-$F117))/$K117)*((1+'Inputs &amp; Summary'!$D$7)^AM$29)),((INT(AM$29/$K117)-INT((AM$29-1)/$K117))*($R117*(1-$E117)+$Q117*(1-$F117))*((1+'Inputs &amp; Summary'!$D$7)^AM$29))),((_xlfn.WEIBULL.DIST(AM$29,$L117,$K117,FALSE)*($R117*(1-$E117)+$Q117*(1-$F117))*((1+'Inputs &amp; Summary'!$D$7)^AM$29))))))</f>
        <v>0</v>
      </c>
      <c r="AN117" s="114">
        <f>$D117*IF(AN$29&gt;'Inputs &amp; Summary'!$D$5,0,IF(AN$29&gt;VLOOKUP($G117,Lists!$J$17:$K$21,2),IF($M117=Lists!$H$3,IF($K117&lt;1,(($S117/$K117)*((1+'Inputs &amp; Summary'!$D$7)^AN$29)),((INT(AN$29/$K117)-INT((AN$29-1)/$K117))*$S117*((1+'Inputs &amp; Summary'!$D$7)^AN$29))),(_xlfn.WEIBULL.DIST(AN$29,$L117,$K117,FALSE)*$S117*((1+'Inputs &amp; Summary'!$D$7)^AN$29))),IF($M117=Lists!$H$3,IF($K117&lt;1,((($R117*(1-$E117)+$Q117*(1-$F117))/$K117)*((1+'Inputs &amp; Summary'!$D$7)^AN$29)),((INT(AN$29/$K117)-INT((AN$29-1)/$K117))*($R117*(1-$E117)+$Q117*(1-$F117))*((1+'Inputs &amp; Summary'!$D$7)^AN$29))),((_xlfn.WEIBULL.DIST(AN$29,$L117,$K117,FALSE)*($R117*(1-$E117)+$Q117*(1-$F117))*((1+'Inputs &amp; Summary'!$D$7)^AN$29))))))</f>
        <v>0</v>
      </c>
      <c r="AO117" s="114">
        <f>$D117*IF(AO$29&gt;'Inputs &amp; Summary'!$D$5,0,IF(AO$29&gt;VLOOKUP($G117,Lists!$J$17:$K$21,2),IF($M117=Lists!$H$3,IF($K117&lt;1,(($S117/$K117)*((1+'Inputs &amp; Summary'!$D$7)^AO$29)),((INT(AO$29/$K117)-INT((AO$29-1)/$K117))*$S117*((1+'Inputs &amp; Summary'!$D$7)^AO$29))),(_xlfn.WEIBULL.DIST(AO$29,$L117,$K117,FALSE)*$S117*((1+'Inputs &amp; Summary'!$D$7)^AO$29))),IF($M117=Lists!$H$3,IF($K117&lt;1,((($R117*(1-$E117)+$Q117*(1-$F117))/$K117)*((1+'Inputs &amp; Summary'!$D$7)^AO$29)),((INT(AO$29/$K117)-INT((AO$29-1)/$K117))*($R117*(1-$E117)+$Q117*(1-$F117))*((1+'Inputs &amp; Summary'!$D$7)^AO$29))),((_xlfn.WEIBULL.DIST(AO$29,$L117,$K117,FALSE)*($R117*(1-$E117)+$Q117*(1-$F117))*((1+'Inputs &amp; Summary'!$D$7)^AO$29))))))</f>
        <v>0</v>
      </c>
      <c r="AP117" s="114">
        <f>$D117*IF(AP$29&gt;'Inputs &amp; Summary'!$D$5,0,IF(AP$29&gt;VLOOKUP($G117,Lists!$J$17:$K$21,2),IF($M117=Lists!$H$3,IF($K117&lt;1,(($S117/$K117)*((1+'Inputs &amp; Summary'!$D$7)^AP$29)),((INT(AP$29/$K117)-INT((AP$29-1)/$K117))*$S117*((1+'Inputs &amp; Summary'!$D$7)^AP$29))),(_xlfn.WEIBULL.DIST(AP$29,$L117,$K117,FALSE)*$S117*((1+'Inputs &amp; Summary'!$D$7)^AP$29))),IF($M117=Lists!$H$3,IF($K117&lt;1,((($R117*(1-$E117)+$Q117*(1-$F117))/$K117)*((1+'Inputs &amp; Summary'!$D$7)^AP$29)),((INT(AP$29/$K117)-INT((AP$29-1)/$K117))*($R117*(1-$E117)+$Q117*(1-$F117))*((1+'Inputs &amp; Summary'!$D$7)^AP$29))),((_xlfn.WEIBULL.DIST(AP$29,$L117,$K117,FALSE)*($R117*(1-$E117)+$Q117*(1-$F117))*((1+'Inputs &amp; Summary'!$D$7)^AP$29))))))</f>
        <v>0</v>
      </c>
      <c r="AQ117" s="114">
        <f>$D117*IF(AQ$29&gt;'Inputs &amp; Summary'!$D$5,0,IF(AQ$29&gt;VLOOKUP($G117,Lists!$J$17:$K$21,2),IF($M117=Lists!$H$3,IF($K117&lt;1,(($S117/$K117)*((1+'Inputs &amp; Summary'!$D$7)^AQ$29)),((INT(AQ$29/$K117)-INT((AQ$29-1)/$K117))*$S117*((1+'Inputs &amp; Summary'!$D$7)^AQ$29))),(_xlfn.WEIBULL.DIST(AQ$29,$L117,$K117,FALSE)*$S117*((1+'Inputs &amp; Summary'!$D$7)^AQ$29))),IF($M117=Lists!$H$3,IF($K117&lt;1,((($R117*(1-$E117)+$Q117*(1-$F117))/$K117)*((1+'Inputs &amp; Summary'!$D$7)^AQ$29)),((INT(AQ$29/$K117)-INT((AQ$29-1)/$K117))*($R117*(1-$E117)+$Q117*(1-$F117))*((1+'Inputs &amp; Summary'!$D$7)^AQ$29))),((_xlfn.WEIBULL.DIST(AQ$29,$L117,$K117,FALSE)*($R117*(1-$E117)+$Q117*(1-$F117))*((1+'Inputs &amp; Summary'!$D$7)^AQ$29))))))</f>
        <v>0</v>
      </c>
      <c r="AR117" s="114">
        <f>$D117*IF(AR$29&gt;'Inputs &amp; Summary'!$D$5,0,IF(AR$29&gt;VLOOKUP($G117,Lists!$J$17:$K$21,2),IF($M117=Lists!$H$3,IF($K117&lt;1,(($S117/$K117)*((1+'Inputs &amp; Summary'!$D$7)^AR$29)),((INT(AR$29/$K117)-INT((AR$29-1)/$K117))*$S117*((1+'Inputs &amp; Summary'!$D$7)^AR$29))),(_xlfn.WEIBULL.DIST(AR$29,$L117,$K117,FALSE)*$S117*((1+'Inputs &amp; Summary'!$D$7)^AR$29))),IF($M117=Lists!$H$3,IF($K117&lt;1,((($R117*(1-$E117)+$Q117*(1-$F117))/$K117)*((1+'Inputs &amp; Summary'!$D$7)^AR$29)),((INT(AR$29/$K117)-INT((AR$29-1)/$K117))*($R117*(1-$E117)+$Q117*(1-$F117))*((1+'Inputs &amp; Summary'!$D$7)^AR$29))),((_xlfn.WEIBULL.DIST(AR$29,$L117,$K117,FALSE)*($R117*(1-$E117)+$Q117*(1-$F117))*((1+'Inputs &amp; Summary'!$D$7)^AR$29))))))</f>
        <v>0</v>
      </c>
      <c r="AS117" s="114">
        <f>$D117*IF(AS$29&gt;'Inputs &amp; Summary'!$D$5,0,IF(AS$29&gt;VLOOKUP($G117,Lists!$J$17:$K$21,2),IF($M117=Lists!$H$3,IF($K117&lt;1,(($S117/$K117)*((1+'Inputs &amp; Summary'!$D$7)^AS$29)),((INT(AS$29/$K117)-INT((AS$29-1)/$K117))*$S117*((1+'Inputs &amp; Summary'!$D$7)^AS$29))),(_xlfn.WEIBULL.DIST(AS$29,$L117,$K117,FALSE)*$S117*((1+'Inputs &amp; Summary'!$D$7)^AS$29))),IF($M117=Lists!$H$3,IF($K117&lt;1,((($R117*(1-$E117)+$Q117*(1-$F117))/$K117)*((1+'Inputs &amp; Summary'!$D$7)^AS$29)),((INT(AS$29/$K117)-INT((AS$29-1)/$K117))*($R117*(1-$E117)+$Q117*(1-$F117))*((1+'Inputs &amp; Summary'!$D$7)^AS$29))),((_xlfn.WEIBULL.DIST(AS$29,$L117,$K117,FALSE)*($R117*(1-$E117)+$Q117*(1-$F117))*((1+'Inputs &amp; Summary'!$D$7)^AS$29))))))</f>
        <v>0</v>
      </c>
      <c r="AT117" s="114">
        <f>$D117*IF(AT$29&gt;'Inputs &amp; Summary'!$D$5,0,IF(AT$29&gt;VLOOKUP($G117,Lists!$J$17:$K$21,2),IF($M117=Lists!$H$3,IF($K117&lt;1,(($S117/$K117)*((1+'Inputs &amp; Summary'!$D$7)^AT$29)),((INT(AT$29/$K117)-INT((AT$29-1)/$K117))*$S117*((1+'Inputs &amp; Summary'!$D$7)^AT$29))),(_xlfn.WEIBULL.DIST(AT$29,$L117,$K117,FALSE)*$S117*((1+'Inputs &amp; Summary'!$D$7)^AT$29))),IF($M117=Lists!$H$3,IF($K117&lt;1,((($R117*(1-$E117)+$Q117*(1-$F117))/$K117)*((1+'Inputs &amp; Summary'!$D$7)^AT$29)),((INT(AT$29/$K117)-INT((AT$29-1)/$K117))*($R117*(1-$E117)+$Q117*(1-$F117))*((1+'Inputs &amp; Summary'!$D$7)^AT$29))),((_xlfn.WEIBULL.DIST(AT$29,$L117,$K117,FALSE)*($R117*(1-$E117)+$Q117*(1-$F117))*((1+'Inputs &amp; Summary'!$D$7)^AT$29))))))</f>
        <v>0</v>
      </c>
      <c r="AU117" s="114">
        <f>$D117*IF(AU$29&gt;'Inputs &amp; Summary'!$D$5,0,IF(AU$29&gt;VLOOKUP($G117,Lists!$J$17:$K$21,2),IF($M117=Lists!$H$3,IF($K117&lt;1,(($S117/$K117)*((1+'Inputs &amp; Summary'!$D$7)^AU$29)),((INT(AU$29/$K117)-INT((AU$29-1)/$K117))*$S117*((1+'Inputs &amp; Summary'!$D$7)^AU$29))),(_xlfn.WEIBULL.DIST(AU$29,$L117,$K117,FALSE)*$S117*((1+'Inputs &amp; Summary'!$D$7)^AU$29))),IF($M117=Lists!$H$3,IF($K117&lt;1,((($R117*(1-$E117)+$Q117*(1-$F117))/$K117)*((1+'Inputs &amp; Summary'!$D$7)^AU$29)),((INT(AU$29/$K117)-INT((AU$29-1)/$K117))*($R117*(1-$E117)+$Q117*(1-$F117))*((1+'Inputs &amp; Summary'!$D$7)^AU$29))),((_xlfn.WEIBULL.DIST(AU$29,$L117,$K117,FALSE)*($R117*(1-$E117)+$Q117*(1-$F117))*((1+'Inputs &amp; Summary'!$D$7)^AU$29))))))</f>
        <v>0</v>
      </c>
      <c r="AV117" s="114">
        <f>$D117*IF(AV$29&gt;'Inputs &amp; Summary'!$D$5,0,IF(AV$29&gt;VLOOKUP($G117,Lists!$J$17:$K$21,2),IF($M117=Lists!$H$3,IF($K117&lt;1,(($S117/$K117)*((1+'Inputs &amp; Summary'!$D$7)^AV$29)),((INT(AV$29/$K117)-INT((AV$29-1)/$K117))*$S117*((1+'Inputs &amp; Summary'!$D$7)^AV$29))),(_xlfn.WEIBULL.DIST(AV$29,$L117,$K117,FALSE)*$S117*((1+'Inputs &amp; Summary'!$D$7)^AV$29))),IF($M117=Lists!$H$3,IF($K117&lt;1,((($R117*(1-$E117)+$Q117*(1-$F117))/$K117)*((1+'Inputs &amp; Summary'!$D$7)^AV$29)),((INT(AV$29/$K117)-INT((AV$29-1)/$K117))*($R117*(1-$E117)+$Q117*(1-$F117))*((1+'Inputs &amp; Summary'!$D$7)^AV$29))),((_xlfn.WEIBULL.DIST(AV$29,$L117,$K117,FALSE)*($R117*(1-$E117)+$Q117*(1-$F117))*((1+'Inputs &amp; Summary'!$D$7)^AV$29))))))</f>
        <v>0</v>
      </c>
      <c r="AW117" s="114">
        <f>$D117*IF(AW$29&gt;'Inputs &amp; Summary'!$D$5,0,IF(AW$29&gt;VLOOKUP($G117,Lists!$J$17:$K$21,2),IF($M117=Lists!$H$3,IF($K117&lt;1,(($S117/$K117)*((1+'Inputs &amp; Summary'!$D$7)^AW$29)),((INT(AW$29/$K117)-INT((AW$29-1)/$K117))*$S117*((1+'Inputs &amp; Summary'!$D$7)^AW$29))),(_xlfn.WEIBULL.DIST(AW$29,$L117,$K117,FALSE)*$S117*((1+'Inputs &amp; Summary'!$D$7)^AW$29))),IF($M117=Lists!$H$3,IF($K117&lt;1,((($R117*(1-$E117)+$Q117*(1-$F117))/$K117)*((1+'Inputs &amp; Summary'!$D$7)^AW$29)),((INT(AW$29/$K117)-INT((AW$29-1)/$K117))*($R117*(1-$E117)+$Q117*(1-$F117))*((1+'Inputs &amp; Summary'!$D$7)^AW$29))),((_xlfn.WEIBULL.DIST(AW$29,$L117,$K117,FALSE)*($R117*(1-$E117)+$Q117*(1-$F117))*((1+'Inputs &amp; Summary'!$D$7)^AW$29))))))</f>
        <v>0</v>
      </c>
      <c r="AX117" s="114">
        <f>$D117*IF(AX$29&gt;'Inputs &amp; Summary'!$D$5,0,IF(AX$29&gt;VLOOKUP($G117,Lists!$J$17:$K$21,2),IF($M117=Lists!$H$3,IF($K117&lt;1,(($S117/$K117)*((1+'Inputs &amp; Summary'!$D$7)^AX$29)),((INT(AX$29/$K117)-INT((AX$29-1)/$K117))*$S117*((1+'Inputs &amp; Summary'!$D$7)^AX$29))),(_xlfn.WEIBULL.DIST(AX$29,$L117,$K117,FALSE)*$S117*((1+'Inputs &amp; Summary'!$D$7)^AX$29))),IF($M117=Lists!$H$3,IF($K117&lt;1,((($R117*(1-$E117)+$Q117*(1-$F117))/$K117)*((1+'Inputs &amp; Summary'!$D$7)^AX$29)),((INT(AX$29/$K117)-INT((AX$29-1)/$K117))*($R117*(1-$E117)+$Q117*(1-$F117))*((1+'Inputs &amp; Summary'!$D$7)^AX$29))),((_xlfn.WEIBULL.DIST(AX$29,$L117,$K117,FALSE)*($R117*(1-$E117)+$Q117*(1-$F117))*((1+'Inputs &amp; Summary'!$D$7)^AX$29))))))</f>
        <v>0</v>
      </c>
      <c r="AY117" s="114">
        <f>$D117*IF(AY$29&gt;'Inputs &amp; Summary'!$D$5,0,IF(AY$29&gt;VLOOKUP($G117,Lists!$J$17:$K$21,2),IF($M117=Lists!$H$3,IF($K117&lt;1,(($S117/$K117)*((1+'Inputs &amp; Summary'!$D$7)^AY$29)),((INT(AY$29/$K117)-INT((AY$29-1)/$K117))*$S117*((1+'Inputs &amp; Summary'!$D$7)^AY$29))),(_xlfn.WEIBULL.DIST(AY$29,$L117,$K117,FALSE)*$S117*((1+'Inputs &amp; Summary'!$D$7)^AY$29))),IF($M117=Lists!$H$3,IF($K117&lt;1,((($R117*(1-$E117)+$Q117*(1-$F117))/$K117)*((1+'Inputs &amp; Summary'!$D$7)^AY$29)),((INT(AY$29/$K117)-INT((AY$29-1)/$K117))*($R117*(1-$E117)+$Q117*(1-$F117))*((1+'Inputs &amp; Summary'!$D$7)^AY$29))),((_xlfn.WEIBULL.DIST(AY$29,$L117,$K117,FALSE)*($R117*(1-$E117)+$Q117*(1-$F117))*((1+'Inputs &amp; Summary'!$D$7)^AY$29))))))</f>
        <v>0</v>
      </c>
      <c r="AZ117" s="114">
        <f>$D117*IF(AZ$29&gt;'Inputs &amp; Summary'!$D$5,0,IF(AZ$29&gt;VLOOKUP($G117,Lists!$J$17:$K$21,2),IF($M117=Lists!$H$3,IF($K117&lt;1,(($S117/$K117)*((1+'Inputs &amp; Summary'!$D$7)^AZ$29)),((INT(AZ$29/$K117)-INT((AZ$29-1)/$K117))*$S117*((1+'Inputs &amp; Summary'!$D$7)^AZ$29))),(_xlfn.WEIBULL.DIST(AZ$29,$L117,$K117,FALSE)*$S117*((1+'Inputs &amp; Summary'!$D$7)^AZ$29))),IF($M117=Lists!$H$3,IF($K117&lt;1,((($R117*(1-$E117)+$Q117*(1-$F117))/$K117)*((1+'Inputs &amp; Summary'!$D$7)^AZ$29)),((INT(AZ$29/$K117)-INT((AZ$29-1)/$K117))*($R117*(1-$E117)+$Q117*(1-$F117))*((1+'Inputs &amp; Summary'!$D$7)^AZ$29))),((_xlfn.WEIBULL.DIST(AZ$29,$L117,$K117,FALSE)*($R117*(1-$E117)+$Q117*(1-$F117))*((1+'Inputs &amp; Summary'!$D$7)^AZ$29))))))</f>
        <v>0</v>
      </c>
      <c r="BA117" s="114">
        <f>$D117*IF(BA$29&gt;'Inputs &amp; Summary'!$D$5,0,IF(BA$29&gt;VLOOKUP($G117,Lists!$J$17:$K$21,2),IF($M117=Lists!$H$3,IF($K117&lt;1,(($S117/$K117)*((1+'Inputs &amp; Summary'!$D$7)^BA$29)),((INT(BA$29/$K117)-INT((BA$29-1)/$K117))*$S117*((1+'Inputs &amp; Summary'!$D$7)^BA$29))),(_xlfn.WEIBULL.DIST(BA$29,$L117,$K117,FALSE)*$S117*((1+'Inputs &amp; Summary'!$D$7)^BA$29))),IF($M117=Lists!$H$3,IF($K117&lt;1,((($R117*(1-$E117)+$Q117*(1-$F117))/$K117)*((1+'Inputs &amp; Summary'!$D$7)^BA$29)),((INT(BA$29/$K117)-INT((BA$29-1)/$K117))*($R117*(1-$E117)+$Q117*(1-$F117))*((1+'Inputs &amp; Summary'!$D$7)^BA$29))),((_xlfn.WEIBULL.DIST(BA$29,$L117,$K117,FALSE)*($R117*(1-$E117)+$Q117*(1-$F117))*((1+'Inputs &amp; Summary'!$D$7)^BA$29))))))</f>
        <v>0</v>
      </c>
      <c r="BB117" s="114">
        <f>$D117*IF(BB$29&gt;'Inputs &amp; Summary'!$D$5,0,IF(BB$29&gt;VLOOKUP($G117,Lists!$J$17:$K$21,2),IF($M117=Lists!$H$3,IF($K117&lt;1,(($S117/$K117)*((1+'Inputs &amp; Summary'!$D$7)^BB$29)),((INT(BB$29/$K117)-INT((BB$29-1)/$K117))*$S117*((1+'Inputs &amp; Summary'!$D$7)^BB$29))),(_xlfn.WEIBULL.DIST(BB$29,$L117,$K117,FALSE)*$S117*((1+'Inputs &amp; Summary'!$D$7)^BB$29))),IF($M117=Lists!$H$3,IF($K117&lt;1,((($R117*(1-$E117)+$Q117*(1-$F117))/$K117)*((1+'Inputs &amp; Summary'!$D$7)^BB$29)),((INT(BB$29/$K117)-INT((BB$29-1)/$K117))*($R117*(1-$E117)+$Q117*(1-$F117))*((1+'Inputs &amp; Summary'!$D$7)^BB$29))),((_xlfn.WEIBULL.DIST(BB$29,$L117,$K117,FALSE)*($R117*(1-$E117)+$Q117*(1-$F117))*((1+'Inputs &amp; Summary'!$D$7)^BB$29))))))</f>
        <v>0</v>
      </c>
      <c r="BC117" s="114">
        <f>$D117*IF(BC$29&gt;'Inputs &amp; Summary'!$D$5,0,IF(BC$29&gt;VLOOKUP($G117,Lists!$J$17:$K$21,2),IF($M117=Lists!$H$3,IF($K117&lt;1,(($S117/$K117)*((1+'Inputs &amp; Summary'!$D$7)^BC$29)),((INT(BC$29/$K117)-INT((BC$29-1)/$K117))*$S117*((1+'Inputs &amp; Summary'!$D$7)^BC$29))),(_xlfn.WEIBULL.DIST(BC$29,$L117,$K117,FALSE)*$S117*((1+'Inputs &amp; Summary'!$D$7)^BC$29))),IF($M117=Lists!$H$3,IF($K117&lt;1,((($R117*(1-$E117)+$Q117*(1-$F117))/$K117)*((1+'Inputs &amp; Summary'!$D$7)^BC$29)),((INT(BC$29/$K117)-INT((BC$29-1)/$K117))*($R117*(1-$E117)+$Q117*(1-$F117))*((1+'Inputs &amp; Summary'!$D$7)^BC$29))),((_xlfn.WEIBULL.DIST(BC$29,$L117,$K117,FALSE)*($R117*(1-$E117)+$Q117*(1-$F117))*((1+'Inputs &amp; Summary'!$D$7)^BC$29))))))</f>
        <v>0</v>
      </c>
      <c r="BD117" s="114">
        <f>$D117*IF(BD$29&gt;'Inputs &amp; Summary'!$D$5,0,IF(BD$29&gt;VLOOKUP($G117,Lists!$J$17:$K$21,2),IF($M117=Lists!$H$3,IF($K117&lt;1,(($S117/$K117)*((1+'Inputs &amp; Summary'!$D$7)^BD$29)),((INT(BD$29/$K117)-INT((BD$29-1)/$K117))*$S117*((1+'Inputs &amp; Summary'!$D$7)^BD$29))),(_xlfn.WEIBULL.DIST(BD$29,$L117,$K117,FALSE)*$S117*((1+'Inputs &amp; Summary'!$D$7)^BD$29))),IF($M117=Lists!$H$3,IF($K117&lt;1,((($R117*(1-$E117)+$Q117*(1-$F117))/$K117)*((1+'Inputs &amp; Summary'!$D$7)^BD$29)),((INT(BD$29/$K117)-INT((BD$29-1)/$K117))*($R117*(1-$E117)+$Q117*(1-$F117))*((1+'Inputs &amp; Summary'!$D$7)^BD$29))),((_xlfn.WEIBULL.DIST(BD$29,$L117,$K117,FALSE)*($R117*(1-$E117)+$Q117*(1-$F117))*((1+'Inputs &amp; Summary'!$D$7)^BD$29))))))</f>
        <v>0</v>
      </c>
      <c r="BE117" s="114">
        <f>$D117*IF(BE$29&gt;'Inputs &amp; Summary'!$D$5,0,IF(BE$29&gt;VLOOKUP($G117,Lists!$J$17:$K$21,2),IF($M117=Lists!$H$3,IF($K117&lt;1,(($S117/$K117)*((1+'Inputs &amp; Summary'!$D$7)^BE$29)),((INT(BE$29/$K117)-INT((BE$29-1)/$K117))*$S117*((1+'Inputs &amp; Summary'!$D$7)^BE$29))),(_xlfn.WEIBULL.DIST(BE$29,$L117,$K117,FALSE)*$S117*((1+'Inputs &amp; Summary'!$D$7)^BE$29))),IF($M117=Lists!$H$3,IF($K117&lt;1,((($R117*(1-$E117)+$Q117*(1-$F117))/$K117)*((1+'Inputs &amp; Summary'!$D$7)^BE$29)),((INT(BE$29/$K117)-INT((BE$29-1)/$K117))*($R117*(1-$E117)+$Q117*(1-$F117))*((1+'Inputs &amp; Summary'!$D$7)^BE$29))),((_xlfn.WEIBULL.DIST(BE$29,$L117,$K117,FALSE)*($R117*(1-$E117)+$Q117*(1-$F117))*((1+'Inputs &amp; Summary'!$D$7)^BE$29))))))</f>
        <v>0</v>
      </c>
      <c r="BF117" s="114">
        <f>$D117*IF(BF$29&gt;'Inputs &amp; Summary'!$D$5,0,IF(BF$29&gt;VLOOKUP($G117,Lists!$J$17:$K$21,2),IF($M117=Lists!$H$3,IF($K117&lt;1,(($S117/$K117)*((1+'Inputs &amp; Summary'!$D$7)^BF$29)),((INT(BF$29/$K117)-INT((BF$29-1)/$K117))*$S117*((1+'Inputs &amp; Summary'!$D$7)^BF$29))),(_xlfn.WEIBULL.DIST(BF$29,$L117,$K117,FALSE)*$S117*((1+'Inputs &amp; Summary'!$D$7)^BF$29))),IF($M117=Lists!$H$3,IF($K117&lt;1,((($R117*(1-$E117)+$Q117*(1-$F117))/$K117)*((1+'Inputs &amp; Summary'!$D$7)^BF$29)),((INT(BF$29/$K117)-INT((BF$29-1)/$K117))*($R117*(1-$E117)+$Q117*(1-$F117))*((1+'Inputs &amp; Summary'!$D$7)^BF$29))),((_xlfn.WEIBULL.DIST(BF$29,$L117,$K117,FALSE)*($R117*(1-$E117)+$Q117*(1-$F117))*((1+'Inputs &amp; Summary'!$D$7)^BF$29))))))</f>
        <v>0</v>
      </c>
      <c r="BG117" s="114">
        <f>$D117*IF(BG$29&gt;'Inputs &amp; Summary'!$D$5,0,IF(BG$29&gt;VLOOKUP($G117,Lists!$J$17:$K$21,2),IF($M117=Lists!$H$3,IF($K117&lt;1,(($S117/$K117)*((1+'Inputs &amp; Summary'!$D$7)^BG$29)),((INT(BG$29/$K117)-INT((BG$29-1)/$K117))*$S117*((1+'Inputs &amp; Summary'!$D$7)^BG$29))),(_xlfn.WEIBULL.DIST(BG$29,$L117,$K117,FALSE)*$S117*((1+'Inputs &amp; Summary'!$D$7)^BG$29))),IF($M117=Lists!$H$3,IF($K117&lt;1,((($R117*(1-$E117)+$Q117*(1-$F117))/$K117)*((1+'Inputs &amp; Summary'!$D$7)^BG$29)),((INT(BG$29/$K117)-INT((BG$29-1)/$K117))*($R117*(1-$E117)+$Q117*(1-$F117))*((1+'Inputs &amp; Summary'!$D$7)^BG$29))),((_xlfn.WEIBULL.DIST(BG$29,$L117,$K117,FALSE)*($R117*(1-$E117)+$Q117*(1-$F117))*((1+'Inputs &amp; Summary'!$D$7)^BG$29))))))</f>
        <v>0</v>
      </c>
      <c r="BH117" s="114">
        <f>$D117*IF(BH$29&gt;'Inputs &amp; Summary'!$D$5,0,IF(BH$29&gt;VLOOKUP($G117,Lists!$J$17:$K$21,2),IF($M117=Lists!$H$3,IF($K117&lt;1,(($S117/$K117)*((1+'Inputs &amp; Summary'!$D$7)^BH$29)),((INT(BH$29/$K117)-INT((BH$29-1)/$K117))*$S117*((1+'Inputs &amp; Summary'!$D$7)^BH$29))),(_xlfn.WEIBULL.DIST(BH$29,$L117,$K117,FALSE)*$S117*((1+'Inputs &amp; Summary'!$D$7)^BH$29))),IF($M117=Lists!$H$3,IF($K117&lt;1,((($R117*(1-$E117)+$Q117*(1-$F117))/$K117)*((1+'Inputs &amp; Summary'!$D$7)^BH$29)),((INT(BH$29/$K117)-INT((BH$29-1)/$K117))*($R117*(1-$E117)+$Q117*(1-$F117))*((1+'Inputs &amp; Summary'!$D$7)^BH$29))),((_xlfn.WEIBULL.DIST(BH$29,$L117,$K117,FALSE)*($R117*(1-$E117)+$Q117*(1-$F117))*((1+'Inputs &amp; Summary'!$D$7)^BH$29))))))</f>
        <v>0</v>
      </c>
      <c r="BI117" s="114">
        <f>$D117*IF(BI$29&gt;'Inputs &amp; Summary'!$D$5,0,IF(BI$29&gt;VLOOKUP($G117,Lists!$J$17:$K$21,2),IF($M117=Lists!$H$3,IF($K117&lt;1,(($S117/$K117)*((1+'Inputs &amp; Summary'!$D$7)^BI$29)),((INT(BI$29/$K117)-INT((BI$29-1)/$K117))*$S117*((1+'Inputs &amp; Summary'!$D$7)^BI$29))),(_xlfn.WEIBULL.DIST(BI$29,$L117,$K117,FALSE)*$S117*((1+'Inputs &amp; Summary'!$D$7)^BI$29))),IF($M117=Lists!$H$3,IF($K117&lt;1,((($R117*(1-$E117)+$Q117*(1-$F117))/$K117)*((1+'Inputs &amp; Summary'!$D$7)^BI$29)),((INT(BI$29/$K117)-INT((BI$29-1)/$K117))*($R117*(1-$E117)+$Q117*(1-$F117))*((1+'Inputs &amp; Summary'!$D$7)^BI$29))),((_xlfn.WEIBULL.DIST(BI$29,$L117,$K117,FALSE)*($R117*(1-$E117)+$Q117*(1-$F117))*((1+'Inputs &amp; Summary'!$D$7)^BI$29))))))</f>
        <v>0</v>
      </c>
      <c r="BJ117" s="114">
        <f>$D117*IF(BJ$29&gt;'Inputs &amp; Summary'!$D$5,0,IF(BJ$29&gt;VLOOKUP($G117,Lists!$J$17:$K$21,2),IF($M117=Lists!$H$3,IF($K117&lt;1,(($S117/$K117)*((1+'Inputs &amp; Summary'!$D$7)^BJ$29)),((INT(BJ$29/$K117)-INT((BJ$29-1)/$K117))*$S117*((1+'Inputs &amp; Summary'!$D$7)^BJ$29))),(_xlfn.WEIBULL.DIST(BJ$29,$L117,$K117,FALSE)*$S117*((1+'Inputs &amp; Summary'!$D$7)^BJ$29))),IF($M117=Lists!$H$3,IF($K117&lt;1,((($R117*(1-$E117)+$Q117*(1-$F117))/$K117)*((1+'Inputs &amp; Summary'!$D$7)^BJ$29)),((INT(BJ$29/$K117)-INT((BJ$29-1)/$K117))*($R117*(1-$E117)+$Q117*(1-$F117))*((1+'Inputs &amp; Summary'!$D$7)^BJ$29))),((_xlfn.WEIBULL.DIST(BJ$29,$L117,$K117,FALSE)*($R117*(1-$E117)+$Q117*(1-$F117))*((1+'Inputs &amp; Summary'!$D$7)^BJ$29))))))</f>
        <v>0</v>
      </c>
      <c r="BK117" s="114">
        <f>$D117*IF(BK$29&gt;'Inputs &amp; Summary'!$D$5,0,IF(BK$29&gt;VLOOKUP($G117,Lists!$J$17:$K$21,2),IF($M117=Lists!$H$3,IF($K117&lt;1,(($S117/$K117)*((1+'Inputs &amp; Summary'!$D$7)^BK$29)),((INT(BK$29/$K117)-INT((BK$29-1)/$K117))*$S117*((1+'Inputs &amp; Summary'!$D$7)^BK$29))),(_xlfn.WEIBULL.DIST(BK$29,$L117,$K117,FALSE)*$S117*((1+'Inputs &amp; Summary'!$D$7)^BK$29))),IF($M117=Lists!$H$3,IF($K117&lt;1,((($R117*(1-$E117)+$Q117*(1-$F117))/$K117)*((1+'Inputs &amp; Summary'!$D$7)^BK$29)),((INT(BK$29/$K117)-INT((BK$29-1)/$K117))*($R117*(1-$E117)+$Q117*(1-$F117))*((1+'Inputs &amp; Summary'!$D$7)^BK$29))),((_xlfn.WEIBULL.DIST(BK$29,$L117,$K117,FALSE)*($R117*(1-$E117)+$Q117*(1-$F117))*((1+'Inputs &amp; Summary'!$D$7)^BK$29))))))</f>
        <v>0</v>
      </c>
      <c r="BL117" s="114">
        <f>$D117*IF(BL$29&gt;'Inputs &amp; Summary'!$D$5,0,IF(BL$29&gt;VLOOKUP($G117,Lists!$J$17:$K$21,2),IF($M117=Lists!$H$3,IF($K117&lt;1,(($S117/$K117)*((1+'Inputs &amp; Summary'!$D$7)^BL$29)),((INT(BL$29/$K117)-INT((BL$29-1)/$K117))*$S117*((1+'Inputs &amp; Summary'!$D$7)^BL$29))),(_xlfn.WEIBULL.DIST(BL$29,$L117,$K117,FALSE)*$S117*((1+'Inputs &amp; Summary'!$D$7)^BL$29))),IF($M117=Lists!$H$3,IF($K117&lt;1,((($R117*(1-$E117)+$Q117*(1-$F117))/$K117)*((1+'Inputs &amp; Summary'!$D$7)^BL$29)),((INT(BL$29/$K117)-INT((BL$29-1)/$K117))*($R117*(1-$E117)+$Q117*(1-$F117))*((1+'Inputs &amp; Summary'!$D$7)^BL$29))),((_xlfn.WEIBULL.DIST(BL$29,$L117,$K117,FALSE)*($R117*(1-$E117)+$Q117*(1-$F117))*((1+'Inputs &amp; Summary'!$D$7)^BL$29))))))</f>
        <v>0</v>
      </c>
    </row>
    <row r="118" spans="1:64" s="1" customFormat="1" ht="28.8" x14ac:dyDescent="0.3">
      <c r="A118" s="79" t="s">
        <v>255</v>
      </c>
      <c r="B118" s="33" t="s">
        <v>307</v>
      </c>
      <c r="C118" s="33" t="s">
        <v>50</v>
      </c>
      <c r="D118" s="218">
        <f>'Inputs &amp; Summary'!$D$51</f>
        <v>0</v>
      </c>
      <c r="E118" s="116">
        <v>0</v>
      </c>
      <c r="F118" s="116">
        <v>0</v>
      </c>
      <c r="G118" s="213" t="s">
        <v>433</v>
      </c>
      <c r="H118" s="34" t="s">
        <v>290</v>
      </c>
      <c r="I118" s="34" t="s">
        <v>238</v>
      </c>
      <c r="J118" s="33">
        <f>VLOOKUP(I118,'Labor Rates'!$A$1:$B$16,2)</f>
        <v>10.677884615384615</v>
      </c>
      <c r="K118" s="35">
        <v>1</v>
      </c>
      <c r="L118" s="35">
        <v>1</v>
      </c>
      <c r="M118" s="33" t="s">
        <v>259</v>
      </c>
      <c r="N118" s="84">
        <v>1</v>
      </c>
      <c r="O118" s="35">
        <v>4</v>
      </c>
      <c r="P118" s="5">
        <v>120</v>
      </c>
      <c r="Q118" s="73">
        <f t="shared" si="16"/>
        <v>42.71153846153846</v>
      </c>
      <c r="R118" s="73">
        <f t="shared" si="17"/>
        <v>120</v>
      </c>
      <c r="S118" s="74">
        <f t="shared" si="18"/>
        <v>0</v>
      </c>
      <c r="T118" s="88"/>
      <c r="U118" s="80"/>
      <c r="V118" s="87">
        <f t="shared" si="19"/>
        <v>0</v>
      </c>
      <c r="W118" s="87">
        <f>NPV('Inputs &amp; Summary'!$D$6,Y118:BL118)</f>
        <v>0</v>
      </c>
      <c r="X118" s="90">
        <f t="shared" si="20"/>
        <v>0</v>
      </c>
      <c r="Y118" s="114">
        <f>$D118*IF(Y$29&gt;'Inputs &amp; Summary'!$D$5,0,IF(Y$29&gt;VLOOKUP($G118,Lists!$J$17:$K$21,2),IF($M118=Lists!$H$3,IF($K118&lt;1,(($S118/$K118)*((1+'Inputs &amp; Summary'!$D$7)^Y$29)),((INT(Y$29/$K118)-INT((Y$29-1)/$K118))*$S118*((1+'Inputs &amp; Summary'!$D$7)^Y$29))),(_xlfn.WEIBULL.DIST(Y$29,$L118,$K118,FALSE)*$S118*((1+'Inputs &amp; Summary'!$D$7)^Y$29))),IF($M118=Lists!$H$3,IF($K118&lt;1,((($R118*(1-$E118)+$Q118*(1-$F118))/$K118)*((1+'Inputs &amp; Summary'!$D$7)^Y$29)),((INT(Y$29/$K118)-INT((Y$29-1)/$K118))*($R118*(1-$E118)+$Q118*(1-$F118))*((1+'Inputs &amp; Summary'!$D$7)^Y$29))),((_xlfn.WEIBULL.DIST(Y$29,$L118,$K118,FALSE)*($R118*(1-$E118)+$Q118*(1-$F118))*((1+'Inputs &amp; Summary'!$D$7)^Y$29))))))</f>
        <v>0</v>
      </c>
      <c r="Z118" s="114">
        <f>$D118*IF(Z$29&gt;'Inputs &amp; Summary'!$D$5,0,IF(Z$29&gt;VLOOKUP($G118,Lists!$J$17:$K$21,2),IF($M118=Lists!$H$3,IF($K118&lt;1,(($S118/$K118)*((1+'Inputs &amp; Summary'!$D$7)^Z$29)),((INT(Z$29/$K118)-INT((Z$29-1)/$K118))*$S118*((1+'Inputs &amp; Summary'!$D$7)^Z$29))),(_xlfn.WEIBULL.DIST(Z$29,$L118,$K118,FALSE)*$S118*((1+'Inputs &amp; Summary'!$D$7)^Z$29))),IF($M118=Lists!$H$3,IF($K118&lt;1,((($R118*(1-$E118)+$Q118*(1-$F118))/$K118)*((1+'Inputs &amp; Summary'!$D$7)^Z$29)),((INT(Z$29/$K118)-INT((Z$29-1)/$K118))*($R118*(1-$E118)+$Q118*(1-$F118))*((1+'Inputs &amp; Summary'!$D$7)^Z$29))),((_xlfn.WEIBULL.DIST(Z$29,$L118,$K118,FALSE)*($R118*(1-$E118)+$Q118*(1-$F118))*((1+'Inputs &amp; Summary'!$D$7)^Z$29))))))</f>
        <v>0</v>
      </c>
      <c r="AA118" s="114">
        <f>$D118*IF(AA$29&gt;'Inputs &amp; Summary'!$D$5,0,IF(AA$29&gt;VLOOKUP($G118,Lists!$J$17:$K$21,2),IF($M118=Lists!$H$3,IF($K118&lt;1,(($S118/$K118)*((1+'Inputs &amp; Summary'!$D$7)^AA$29)),((INT(AA$29/$K118)-INT((AA$29-1)/$K118))*$S118*((1+'Inputs &amp; Summary'!$D$7)^AA$29))),(_xlfn.WEIBULL.DIST(AA$29,$L118,$K118,FALSE)*$S118*((1+'Inputs &amp; Summary'!$D$7)^AA$29))),IF($M118=Lists!$H$3,IF($K118&lt;1,((($R118*(1-$E118)+$Q118*(1-$F118))/$K118)*((1+'Inputs &amp; Summary'!$D$7)^AA$29)),((INT(AA$29/$K118)-INT((AA$29-1)/$K118))*($R118*(1-$E118)+$Q118*(1-$F118))*((1+'Inputs &amp; Summary'!$D$7)^AA$29))),((_xlfn.WEIBULL.DIST(AA$29,$L118,$K118,FALSE)*($R118*(1-$E118)+$Q118*(1-$F118))*((1+'Inputs &amp; Summary'!$D$7)^AA$29))))))</f>
        <v>0</v>
      </c>
      <c r="AB118" s="114">
        <f>$D118*IF(AB$29&gt;'Inputs &amp; Summary'!$D$5,0,IF(AB$29&gt;VLOOKUP($G118,Lists!$J$17:$K$21,2),IF($M118=Lists!$H$3,IF($K118&lt;1,(($S118/$K118)*((1+'Inputs &amp; Summary'!$D$7)^AB$29)),((INT(AB$29/$K118)-INT((AB$29-1)/$K118))*$S118*((1+'Inputs &amp; Summary'!$D$7)^AB$29))),(_xlfn.WEIBULL.DIST(AB$29,$L118,$K118,FALSE)*$S118*((1+'Inputs &amp; Summary'!$D$7)^AB$29))),IF($M118=Lists!$H$3,IF($K118&lt;1,((($R118*(1-$E118)+$Q118*(1-$F118))/$K118)*((1+'Inputs &amp; Summary'!$D$7)^AB$29)),((INT(AB$29/$K118)-INT((AB$29-1)/$K118))*($R118*(1-$E118)+$Q118*(1-$F118))*((1+'Inputs &amp; Summary'!$D$7)^AB$29))),((_xlfn.WEIBULL.DIST(AB$29,$L118,$K118,FALSE)*($R118*(1-$E118)+$Q118*(1-$F118))*((1+'Inputs &amp; Summary'!$D$7)^AB$29))))))</f>
        <v>0</v>
      </c>
      <c r="AC118" s="114">
        <f>$D118*IF(AC$29&gt;'Inputs &amp; Summary'!$D$5,0,IF(AC$29&gt;VLOOKUP($G118,Lists!$J$17:$K$21,2),IF($M118=Lists!$H$3,IF($K118&lt;1,(($S118/$K118)*((1+'Inputs &amp; Summary'!$D$7)^AC$29)),((INT(AC$29/$K118)-INT((AC$29-1)/$K118))*$S118*((1+'Inputs &amp; Summary'!$D$7)^AC$29))),(_xlfn.WEIBULL.DIST(AC$29,$L118,$K118,FALSE)*$S118*((1+'Inputs &amp; Summary'!$D$7)^AC$29))),IF($M118=Lists!$H$3,IF($K118&lt;1,((($R118*(1-$E118)+$Q118*(1-$F118))/$K118)*((1+'Inputs &amp; Summary'!$D$7)^AC$29)),((INT(AC$29/$K118)-INT((AC$29-1)/$K118))*($R118*(1-$E118)+$Q118*(1-$F118))*((1+'Inputs &amp; Summary'!$D$7)^AC$29))),((_xlfn.WEIBULL.DIST(AC$29,$L118,$K118,FALSE)*($R118*(1-$E118)+$Q118*(1-$F118))*((1+'Inputs &amp; Summary'!$D$7)^AC$29))))))</f>
        <v>0</v>
      </c>
      <c r="AD118" s="114">
        <f>$D118*IF(AD$29&gt;'Inputs &amp; Summary'!$D$5,0,IF(AD$29&gt;VLOOKUP($G118,Lists!$J$17:$K$21,2),IF($M118=Lists!$H$3,IF($K118&lt;1,(($S118/$K118)*((1+'Inputs &amp; Summary'!$D$7)^AD$29)),((INT(AD$29/$K118)-INT((AD$29-1)/$K118))*$S118*((1+'Inputs &amp; Summary'!$D$7)^AD$29))),(_xlfn.WEIBULL.DIST(AD$29,$L118,$K118,FALSE)*$S118*((1+'Inputs &amp; Summary'!$D$7)^AD$29))),IF($M118=Lists!$H$3,IF($K118&lt;1,((($R118*(1-$E118)+$Q118*(1-$F118))/$K118)*((1+'Inputs &amp; Summary'!$D$7)^AD$29)),((INT(AD$29/$K118)-INT((AD$29-1)/$K118))*($R118*(1-$E118)+$Q118*(1-$F118))*((1+'Inputs &amp; Summary'!$D$7)^AD$29))),((_xlfn.WEIBULL.DIST(AD$29,$L118,$K118,FALSE)*($R118*(1-$E118)+$Q118*(1-$F118))*((1+'Inputs &amp; Summary'!$D$7)^AD$29))))))</f>
        <v>0</v>
      </c>
      <c r="AE118" s="114">
        <f>$D118*IF(AE$29&gt;'Inputs &amp; Summary'!$D$5,0,IF(AE$29&gt;VLOOKUP($G118,Lists!$J$17:$K$21,2),IF($M118=Lists!$H$3,IF($K118&lt;1,(($S118/$K118)*((1+'Inputs &amp; Summary'!$D$7)^AE$29)),((INT(AE$29/$K118)-INT((AE$29-1)/$K118))*$S118*((1+'Inputs &amp; Summary'!$D$7)^AE$29))),(_xlfn.WEIBULL.DIST(AE$29,$L118,$K118,FALSE)*$S118*((1+'Inputs &amp; Summary'!$D$7)^AE$29))),IF($M118=Lists!$H$3,IF($K118&lt;1,((($R118*(1-$E118)+$Q118*(1-$F118))/$K118)*((1+'Inputs &amp; Summary'!$D$7)^AE$29)),((INT(AE$29/$K118)-INT((AE$29-1)/$K118))*($R118*(1-$E118)+$Q118*(1-$F118))*((1+'Inputs &amp; Summary'!$D$7)^AE$29))),((_xlfn.WEIBULL.DIST(AE$29,$L118,$K118,FALSE)*($R118*(1-$E118)+$Q118*(1-$F118))*((1+'Inputs &amp; Summary'!$D$7)^AE$29))))))</f>
        <v>0</v>
      </c>
      <c r="AF118" s="114">
        <f>$D118*IF(AF$29&gt;'Inputs &amp; Summary'!$D$5,0,IF(AF$29&gt;VLOOKUP($G118,Lists!$J$17:$K$21,2),IF($M118=Lists!$H$3,IF($K118&lt;1,(($S118/$K118)*((1+'Inputs &amp; Summary'!$D$7)^AF$29)),((INT(AF$29/$K118)-INT((AF$29-1)/$K118))*$S118*((1+'Inputs &amp; Summary'!$D$7)^AF$29))),(_xlfn.WEIBULL.DIST(AF$29,$L118,$K118,FALSE)*$S118*((1+'Inputs &amp; Summary'!$D$7)^AF$29))),IF($M118=Lists!$H$3,IF($K118&lt;1,((($R118*(1-$E118)+$Q118*(1-$F118))/$K118)*((1+'Inputs &amp; Summary'!$D$7)^AF$29)),((INT(AF$29/$K118)-INT((AF$29-1)/$K118))*($R118*(1-$E118)+$Q118*(1-$F118))*((1+'Inputs &amp; Summary'!$D$7)^AF$29))),((_xlfn.WEIBULL.DIST(AF$29,$L118,$K118,FALSE)*($R118*(1-$E118)+$Q118*(1-$F118))*((1+'Inputs &amp; Summary'!$D$7)^AF$29))))))</f>
        <v>0</v>
      </c>
      <c r="AG118" s="114">
        <f>$D118*IF(AG$29&gt;'Inputs &amp; Summary'!$D$5,0,IF(AG$29&gt;VLOOKUP($G118,Lists!$J$17:$K$21,2),IF($M118=Lists!$H$3,IF($K118&lt;1,(($S118/$K118)*((1+'Inputs &amp; Summary'!$D$7)^AG$29)),((INT(AG$29/$K118)-INT((AG$29-1)/$K118))*$S118*((1+'Inputs &amp; Summary'!$D$7)^AG$29))),(_xlfn.WEIBULL.DIST(AG$29,$L118,$K118,FALSE)*$S118*((1+'Inputs &amp; Summary'!$D$7)^AG$29))),IF($M118=Lists!$H$3,IF($K118&lt;1,((($R118*(1-$E118)+$Q118*(1-$F118))/$K118)*((1+'Inputs &amp; Summary'!$D$7)^AG$29)),((INT(AG$29/$K118)-INT((AG$29-1)/$K118))*($R118*(1-$E118)+$Q118*(1-$F118))*((1+'Inputs &amp; Summary'!$D$7)^AG$29))),((_xlfn.WEIBULL.DIST(AG$29,$L118,$K118,FALSE)*($R118*(1-$E118)+$Q118*(1-$F118))*((1+'Inputs &amp; Summary'!$D$7)^AG$29))))))</f>
        <v>0</v>
      </c>
      <c r="AH118" s="114">
        <f>$D118*IF(AH$29&gt;'Inputs &amp; Summary'!$D$5,0,IF(AH$29&gt;VLOOKUP($G118,Lists!$J$17:$K$21,2),IF($M118=Lists!$H$3,IF($K118&lt;1,(($S118/$K118)*((1+'Inputs &amp; Summary'!$D$7)^AH$29)),((INT(AH$29/$K118)-INT((AH$29-1)/$K118))*$S118*((1+'Inputs &amp; Summary'!$D$7)^AH$29))),(_xlfn.WEIBULL.DIST(AH$29,$L118,$K118,FALSE)*$S118*((1+'Inputs &amp; Summary'!$D$7)^AH$29))),IF($M118=Lists!$H$3,IF($K118&lt;1,((($R118*(1-$E118)+$Q118*(1-$F118))/$K118)*((1+'Inputs &amp; Summary'!$D$7)^AH$29)),((INT(AH$29/$K118)-INT((AH$29-1)/$K118))*($R118*(1-$E118)+$Q118*(1-$F118))*((1+'Inputs &amp; Summary'!$D$7)^AH$29))),((_xlfn.WEIBULL.DIST(AH$29,$L118,$K118,FALSE)*($R118*(1-$E118)+$Q118*(1-$F118))*((1+'Inputs &amp; Summary'!$D$7)^AH$29))))))</f>
        <v>0</v>
      </c>
      <c r="AI118" s="114">
        <f>$D118*IF(AI$29&gt;'Inputs &amp; Summary'!$D$5,0,IF(AI$29&gt;VLOOKUP($G118,Lists!$J$17:$K$21,2),IF($M118=Lists!$H$3,IF($K118&lt;1,(($S118/$K118)*((1+'Inputs &amp; Summary'!$D$7)^AI$29)),((INT(AI$29/$K118)-INT((AI$29-1)/$K118))*$S118*((1+'Inputs &amp; Summary'!$D$7)^AI$29))),(_xlfn.WEIBULL.DIST(AI$29,$L118,$K118,FALSE)*$S118*((1+'Inputs &amp; Summary'!$D$7)^AI$29))),IF($M118=Lists!$H$3,IF($K118&lt;1,((($R118*(1-$E118)+$Q118*(1-$F118))/$K118)*((1+'Inputs &amp; Summary'!$D$7)^AI$29)),((INT(AI$29/$K118)-INT((AI$29-1)/$K118))*($R118*(1-$E118)+$Q118*(1-$F118))*((1+'Inputs &amp; Summary'!$D$7)^AI$29))),((_xlfn.WEIBULL.DIST(AI$29,$L118,$K118,FALSE)*($R118*(1-$E118)+$Q118*(1-$F118))*((1+'Inputs &amp; Summary'!$D$7)^AI$29))))))</f>
        <v>0</v>
      </c>
      <c r="AJ118" s="114">
        <f>$D118*IF(AJ$29&gt;'Inputs &amp; Summary'!$D$5,0,IF(AJ$29&gt;VLOOKUP($G118,Lists!$J$17:$K$21,2),IF($M118=Lists!$H$3,IF($K118&lt;1,(($S118/$K118)*((1+'Inputs &amp; Summary'!$D$7)^AJ$29)),((INT(AJ$29/$K118)-INT((AJ$29-1)/$K118))*$S118*((1+'Inputs &amp; Summary'!$D$7)^AJ$29))),(_xlfn.WEIBULL.DIST(AJ$29,$L118,$K118,FALSE)*$S118*((1+'Inputs &amp; Summary'!$D$7)^AJ$29))),IF($M118=Lists!$H$3,IF($K118&lt;1,((($R118*(1-$E118)+$Q118*(1-$F118))/$K118)*((1+'Inputs &amp; Summary'!$D$7)^AJ$29)),((INT(AJ$29/$K118)-INT((AJ$29-1)/$K118))*($R118*(1-$E118)+$Q118*(1-$F118))*((1+'Inputs &amp; Summary'!$D$7)^AJ$29))),((_xlfn.WEIBULL.DIST(AJ$29,$L118,$K118,FALSE)*($R118*(1-$E118)+$Q118*(1-$F118))*((1+'Inputs &amp; Summary'!$D$7)^AJ$29))))))</f>
        <v>0</v>
      </c>
      <c r="AK118" s="114">
        <f>$D118*IF(AK$29&gt;'Inputs &amp; Summary'!$D$5,0,IF(AK$29&gt;VLOOKUP($G118,Lists!$J$17:$K$21,2),IF($M118=Lists!$H$3,IF($K118&lt;1,(($S118/$K118)*((1+'Inputs &amp; Summary'!$D$7)^AK$29)),((INT(AK$29/$K118)-INT((AK$29-1)/$K118))*$S118*((1+'Inputs &amp; Summary'!$D$7)^AK$29))),(_xlfn.WEIBULL.DIST(AK$29,$L118,$K118,FALSE)*$S118*((1+'Inputs &amp; Summary'!$D$7)^AK$29))),IF($M118=Lists!$H$3,IF($K118&lt;1,((($R118*(1-$E118)+$Q118*(1-$F118))/$K118)*((1+'Inputs &amp; Summary'!$D$7)^AK$29)),((INT(AK$29/$K118)-INT((AK$29-1)/$K118))*($R118*(1-$E118)+$Q118*(1-$F118))*((1+'Inputs &amp; Summary'!$D$7)^AK$29))),((_xlfn.WEIBULL.DIST(AK$29,$L118,$K118,FALSE)*($R118*(1-$E118)+$Q118*(1-$F118))*((1+'Inputs &amp; Summary'!$D$7)^AK$29))))))</f>
        <v>0</v>
      </c>
      <c r="AL118" s="114">
        <f>$D118*IF(AL$29&gt;'Inputs &amp; Summary'!$D$5,0,IF(AL$29&gt;VLOOKUP($G118,Lists!$J$17:$K$21,2),IF($M118=Lists!$H$3,IF($K118&lt;1,(($S118/$K118)*((1+'Inputs &amp; Summary'!$D$7)^AL$29)),((INT(AL$29/$K118)-INT((AL$29-1)/$K118))*$S118*((1+'Inputs &amp; Summary'!$D$7)^AL$29))),(_xlfn.WEIBULL.DIST(AL$29,$L118,$K118,FALSE)*$S118*((1+'Inputs &amp; Summary'!$D$7)^AL$29))),IF($M118=Lists!$H$3,IF($K118&lt;1,((($R118*(1-$E118)+$Q118*(1-$F118))/$K118)*((1+'Inputs &amp; Summary'!$D$7)^AL$29)),((INT(AL$29/$K118)-INT((AL$29-1)/$K118))*($R118*(1-$E118)+$Q118*(1-$F118))*((1+'Inputs &amp; Summary'!$D$7)^AL$29))),((_xlfn.WEIBULL.DIST(AL$29,$L118,$K118,FALSE)*($R118*(1-$E118)+$Q118*(1-$F118))*((1+'Inputs &amp; Summary'!$D$7)^AL$29))))))</f>
        <v>0</v>
      </c>
      <c r="AM118" s="114">
        <f>$D118*IF(AM$29&gt;'Inputs &amp; Summary'!$D$5,0,IF(AM$29&gt;VLOOKUP($G118,Lists!$J$17:$K$21,2),IF($M118=Lists!$H$3,IF($K118&lt;1,(($S118/$K118)*((1+'Inputs &amp; Summary'!$D$7)^AM$29)),((INT(AM$29/$K118)-INT((AM$29-1)/$K118))*$S118*((1+'Inputs &amp; Summary'!$D$7)^AM$29))),(_xlfn.WEIBULL.DIST(AM$29,$L118,$K118,FALSE)*$S118*((1+'Inputs &amp; Summary'!$D$7)^AM$29))),IF($M118=Lists!$H$3,IF($K118&lt;1,((($R118*(1-$E118)+$Q118*(1-$F118))/$K118)*((1+'Inputs &amp; Summary'!$D$7)^AM$29)),((INT(AM$29/$K118)-INT((AM$29-1)/$K118))*($R118*(1-$E118)+$Q118*(1-$F118))*((1+'Inputs &amp; Summary'!$D$7)^AM$29))),((_xlfn.WEIBULL.DIST(AM$29,$L118,$K118,FALSE)*($R118*(1-$E118)+$Q118*(1-$F118))*((1+'Inputs &amp; Summary'!$D$7)^AM$29))))))</f>
        <v>0</v>
      </c>
      <c r="AN118" s="114">
        <f>$D118*IF(AN$29&gt;'Inputs &amp; Summary'!$D$5,0,IF(AN$29&gt;VLOOKUP($G118,Lists!$J$17:$K$21,2),IF($M118=Lists!$H$3,IF($K118&lt;1,(($S118/$K118)*((1+'Inputs &amp; Summary'!$D$7)^AN$29)),((INT(AN$29/$K118)-INT((AN$29-1)/$K118))*$S118*((1+'Inputs &amp; Summary'!$D$7)^AN$29))),(_xlfn.WEIBULL.DIST(AN$29,$L118,$K118,FALSE)*$S118*((1+'Inputs &amp; Summary'!$D$7)^AN$29))),IF($M118=Lists!$H$3,IF($K118&lt;1,((($R118*(1-$E118)+$Q118*(1-$F118))/$K118)*((1+'Inputs &amp; Summary'!$D$7)^AN$29)),((INT(AN$29/$K118)-INT((AN$29-1)/$K118))*($R118*(1-$E118)+$Q118*(1-$F118))*((1+'Inputs &amp; Summary'!$D$7)^AN$29))),((_xlfn.WEIBULL.DIST(AN$29,$L118,$K118,FALSE)*($R118*(1-$E118)+$Q118*(1-$F118))*((1+'Inputs &amp; Summary'!$D$7)^AN$29))))))</f>
        <v>0</v>
      </c>
      <c r="AO118" s="114">
        <f>$D118*IF(AO$29&gt;'Inputs &amp; Summary'!$D$5,0,IF(AO$29&gt;VLOOKUP($G118,Lists!$J$17:$K$21,2),IF($M118=Lists!$H$3,IF($K118&lt;1,(($S118/$K118)*((1+'Inputs &amp; Summary'!$D$7)^AO$29)),((INT(AO$29/$K118)-INT((AO$29-1)/$K118))*$S118*((1+'Inputs &amp; Summary'!$D$7)^AO$29))),(_xlfn.WEIBULL.DIST(AO$29,$L118,$K118,FALSE)*$S118*((1+'Inputs &amp; Summary'!$D$7)^AO$29))),IF($M118=Lists!$H$3,IF($K118&lt;1,((($R118*(1-$E118)+$Q118*(1-$F118))/$K118)*((1+'Inputs &amp; Summary'!$D$7)^AO$29)),((INT(AO$29/$K118)-INT((AO$29-1)/$K118))*($R118*(1-$E118)+$Q118*(1-$F118))*((1+'Inputs &amp; Summary'!$D$7)^AO$29))),((_xlfn.WEIBULL.DIST(AO$29,$L118,$K118,FALSE)*($R118*(1-$E118)+$Q118*(1-$F118))*((1+'Inputs &amp; Summary'!$D$7)^AO$29))))))</f>
        <v>0</v>
      </c>
      <c r="AP118" s="114">
        <f>$D118*IF(AP$29&gt;'Inputs &amp; Summary'!$D$5,0,IF(AP$29&gt;VLOOKUP($G118,Lists!$J$17:$K$21,2),IF($M118=Lists!$H$3,IF($K118&lt;1,(($S118/$K118)*((1+'Inputs &amp; Summary'!$D$7)^AP$29)),((INT(AP$29/$K118)-INT((AP$29-1)/$K118))*$S118*((1+'Inputs &amp; Summary'!$D$7)^AP$29))),(_xlfn.WEIBULL.DIST(AP$29,$L118,$K118,FALSE)*$S118*((1+'Inputs &amp; Summary'!$D$7)^AP$29))),IF($M118=Lists!$H$3,IF($K118&lt;1,((($R118*(1-$E118)+$Q118*(1-$F118))/$K118)*((1+'Inputs &amp; Summary'!$D$7)^AP$29)),((INT(AP$29/$K118)-INT((AP$29-1)/$K118))*($R118*(1-$E118)+$Q118*(1-$F118))*((1+'Inputs &amp; Summary'!$D$7)^AP$29))),((_xlfn.WEIBULL.DIST(AP$29,$L118,$K118,FALSE)*($R118*(1-$E118)+$Q118*(1-$F118))*((1+'Inputs &amp; Summary'!$D$7)^AP$29))))))</f>
        <v>0</v>
      </c>
      <c r="AQ118" s="114">
        <f>$D118*IF(AQ$29&gt;'Inputs &amp; Summary'!$D$5,0,IF(AQ$29&gt;VLOOKUP($G118,Lists!$J$17:$K$21,2),IF($M118=Lists!$H$3,IF($K118&lt;1,(($S118/$K118)*((1+'Inputs &amp; Summary'!$D$7)^AQ$29)),((INT(AQ$29/$K118)-INT((AQ$29-1)/$K118))*$S118*((1+'Inputs &amp; Summary'!$D$7)^AQ$29))),(_xlfn.WEIBULL.DIST(AQ$29,$L118,$K118,FALSE)*$S118*((1+'Inputs &amp; Summary'!$D$7)^AQ$29))),IF($M118=Lists!$H$3,IF($K118&lt;1,((($R118*(1-$E118)+$Q118*(1-$F118))/$K118)*((1+'Inputs &amp; Summary'!$D$7)^AQ$29)),((INT(AQ$29/$K118)-INT((AQ$29-1)/$K118))*($R118*(1-$E118)+$Q118*(1-$F118))*((1+'Inputs &amp; Summary'!$D$7)^AQ$29))),((_xlfn.WEIBULL.DIST(AQ$29,$L118,$K118,FALSE)*($R118*(1-$E118)+$Q118*(1-$F118))*((1+'Inputs &amp; Summary'!$D$7)^AQ$29))))))</f>
        <v>0</v>
      </c>
      <c r="AR118" s="114">
        <f>$D118*IF(AR$29&gt;'Inputs &amp; Summary'!$D$5,0,IF(AR$29&gt;VLOOKUP($G118,Lists!$J$17:$K$21,2),IF($M118=Lists!$H$3,IF($K118&lt;1,(($S118/$K118)*((1+'Inputs &amp; Summary'!$D$7)^AR$29)),((INT(AR$29/$K118)-INT((AR$29-1)/$K118))*$S118*((1+'Inputs &amp; Summary'!$D$7)^AR$29))),(_xlfn.WEIBULL.DIST(AR$29,$L118,$K118,FALSE)*$S118*((1+'Inputs &amp; Summary'!$D$7)^AR$29))),IF($M118=Lists!$H$3,IF($K118&lt;1,((($R118*(1-$E118)+$Q118*(1-$F118))/$K118)*((1+'Inputs &amp; Summary'!$D$7)^AR$29)),((INT(AR$29/$K118)-INT((AR$29-1)/$K118))*($R118*(1-$E118)+$Q118*(1-$F118))*((1+'Inputs &amp; Summary'!$D$7)^AR$29))),((_xlfn.WEIBULL.DIST(AR$29,$L118,$K118,FALSE)*($R118*(1-$E118)+$Q118*(1-$F118))*((1+'Inputs &amp; Summary'!$D$7)^AR$29))))))</f>
        <v>0</v>
      </c>
      <c r="AS118" s="114">
        <f>$D118*IF(AS$29&gt;'Inputs &amp; Summary'!$D$5,0,IF(AS$29&gt;VLOOKUP($G118,Lists!$J$17:$K$21,2),IF($M118=Lists!$H$3,IF($K118&lt;1,(($S118/$K118)*((1+'Inputs &amp; Summary'!$D$7)^AS$29)),((INT(AS$29/$K118)-INT((AS$29-1)/$K118))*$S118*((1+'Inputs &amp; Summary'!$D$7)^AS$29))),(_xlfn.WEIBULL.DIST(AS$29,$L118,$K118,FALSE)*$S118*((1+'Inputs &amp; Summary'!$D$7)^AS$29))),IF($M118=Lists!$H$3,IF($K118&lt;1,((($R118*(1-$E118)+$Q118*(1-$F118))/$K118)*((1+'Inputs &amp; Summary'!$D$7)^AS$29)),((INT(AS$29/$K118)-INT((AS$29-1)/$K118))*($R118*(1-$E118)+$Q118*(1-$F118))*((1+'Inputs &amp; Summary'!$D$7)^AS$29))),((_xlfn.WEIBULL.DIST(AS$29,$L118,$K118,FALSE)*($R118*(1-$E118)+$Q118*(1-$F118))*((1+'Inputs &amp; Summary'!$D$7)^AS$29))))))</f>
        <v>0</v>
      </c>
      <c r="AT118" s="114">
        <f>$D118*IF(AT$29&gt;'Inputs &amp; Summary'!$D$5,0,IF(AT$29&gt;VLOOKUP($G118,Lists!$J$17:$K$21,2),IF($M118=Lists!$H$3,IF($K118&lt;1,(($S118/$K118)*((1+'Inputs &amp; Summary'!$D$7)^AT$29)),((INT(AT$29/$K118)-INT((AT$29-1)/$K118))*$S118*((1+'Inputs &amp; Summary'!$D$7)^AT$29))),(_xlfn.WEIBULL.DIST(AT$29,$L118,$K118,FALSE)*$S118*((1+'Inputs &amp; Summary'!$D$7)^AT$29))),IF($M118=Lists!$H$3,IF($K118&lt;1,((($R118*(1-$E118)+$Q118*(1-$F118))/$K118)*((1+'Inputs &amp; Summary'!$D$7)^AT$29)),((INT(AT$29/$K118)-INT((AT$29-1)/$K118))*($R118*(1-$E118)+$Q118*(1-$F118))*((1+'Inputs &amp; Summary'!$D$7)^AT$29))),((_xlfn.WEIBULL.DIST(AT$29,$L118,$K118,FALSE)*($R118*(1-$E118)+$Q118*(1-$F118))*((1+'Inputs &amp; Summary'!$D$7)^AT$29))))))</f>
        <v>0</v>
      </c>
      <c r="AU118" s="114">
        <f>$D118*IF(AU$29&gt;'Inputs &amp; Summary'!$D$5,0,IF(AU$29&gt;VLOOKUP($G118,Lists!$J$17:$K$21,2),IF($M118=Lists!$H$3,IF($K118&lt;1,(($S118/$K118)*((1+'Inputs &amp; Summary'!$D$7)^AU$29)),((INT(AU$29/$K118)-INT((AU$29-1)/$K118))*$S118*((1+'Inputs &amp; Summary'!$D$7)^AU$29))),(_xlfn.WEIBULL.DIST(AU$29,$L118,$K118,FALSE)*$S118*((1+'Inputs &amp; Summary'!$D$7)^AU$29))),IF($M118=Lists!$H$3,IF($K118&lt;1,((($R118*(1-$E118)+$Q118*(1-$F118))/$K118)*((1+'Inputs &amp; Summary'!$D$7)^AU$29)),((INT(AU$29/$K118)-INT((AU$29-1)/$K118))*($R118*(1-$E118)+$Q118*(1-$F118))*((1+'Inputs &amp; Summary'!$D$7)^AU$29))),((_xlfn.WEIBULL.DIST(AU$29,$L118,$K118,FALSE)*($R118*(1-$E118)+$Q118*(1-$F118))*((1+'Inputs &amp; Summary'!$D$7)^AU$29))))))</f>
        <v>0</v>
      </c>
      <c r="AV118" s="114">
        <f>$D118*IF(AV$29&gt;'Inputs &amp; Summary'!$D$5,0,IF(AV$29&gt;VLOOKUP($G118,Lists!$J$17:$K$21,2),IF($M118=Lists!$H$3,IF($K118&lt;1,(($S118/$K118)*((1+'Inputs &amp; Summary'!$D$7)^AV$29)),((INT(AV$29/$K118)-INT((AV$29-1)/$K118))*$S118*((1+'Inputs &amp; Summary'!$D$7)^AV$29))),(_xlfn.WEIBULL.DIST(AV$29,$L118,$K118,FALSE)*$S118*((1+'Inputs &amp; Summary'!$D$7)^AV$29))),IF($M118=Lists!$H$3,IF($K118&lt;1,((($R118*(1-$E118)+$Q118*(1-$F118))/$K118)*((1+'Inputs &amp; Summary'!$D$7)^AV$29)),((INT(AV$29/$K118)-INT((AV$29-1)/$K118))*($R118*(1-$E118)+$Q118*(1-$F118))*((1+'Inputs &amp; Summary'!$D$7)^AV$29))),((_xlfn.WEIBULL.DIST(AV$29,$L118,$K118,FALSE)*($R118*(1-$E118)+$Q118*(1-$F118))*((1+'Inputs &amp; Summary'!$D$7)^AV$29))))))</f>
        <v>0</v>
      </c>
      <c r="AW118" s="114">
        <f>$D118*IF(AW$29&gt;'Inputs &amp; Summary'!$D$5,0,IF(AW$29&gt;VLOOKUP($G118,Lists!$J$17:$K$21,2),IF($M118=Lists!$H$3,IF($K118&lt;1,(($S118/$K118)*((1+'Inputs &amp; Summary'!$D$7)^AW$29)),((INT(AW$29/$K118)-INT((AW$29-1)/$K118))*$S118*((1+'Inputs &amp; Summary'!$D$7)^AW$29))),(_xlfn.WEIBULL.DIST(AW$29,$L118,$K118,FALSE)*$S118*((1+'Inputs &amp; Summary'!$D$7)^AW$29))),IF($M118=Lists!$H$3,IF($K118&lt;1,((($R118*(1-$E118)+$Q118*(1-$F118))/$K118)*((1+'Inputs &amp; Summary'!$D$7)^AW$29)),((INT(AW$29/$K118)-INT((AW$29-1)/$K118))*($R118*(1-$E118)+$Q118*(1-$F118))*((1+'Inputs &amp; Summary'!$D$7)^AW$29))),((_xlfn.WEIBULL.DIST(AW$29,$L118,$K118,FALSE)*($R118*(1-$E118)+$Q118*(1-$F118))*((1+'Inputs &amp; Summary'!$D$7)^AW$29))))))</f>
        <v>0</v>
      </c>
      <c r="AX118" s="114">
        <f>$D118*IF(AX$29&gt;'Inputs &amp; Summary'!$D$5,0,IF(AX$29&gt;VLOOKUP($G118,Lists!$J$17:$K$21,2),IF($M118=Lists!$H$3,IF($K118&lt;1,(($S118/$K118)*((1+'Inputs &amp; Summary'!$D$7)^AX$29)),((INT(AX$29/$K118)-INT((AX$29-1)/$K118))*$S118*((1+'Inputs &amp; Summary'!$D$7)^AX$29))),(_xlfn.WEIBULL.DIST(AX$29,$L118,$K118,FALSE)*$S118*((1+'Inputs &amp; Summary'!$D$7)^AX$29))),IF($M118=Lists!$H$3,IF($K118&lt;1,((($R118*(1-$E118)+$Q118*(1-$F118))/$K118)*((1+'Inputs &amp; Summary'!$D$7)^AX$29)),((INT(AX$29/$K118)-INT((AX$29-1)/$K118))*($R118*(1-$E118)+$Q118*(1-$F118))*((1+'Inputs &amp; Summary'!$D$7)^AX$29))),((_xlfn.WEIBULL.DIST(AX$29,$L118,$K118,FALSE)*($R118*(1-$E118)+$Q118*(1-$F118))*((1+'Inputs &amp; Summary'!$D$7)^AX$29))))))</f>
        <v>0</v>
      </c>
      <c r="AY118" s="114">
        <f>$D118*IF(AY$29&gt;'Inputs &amp; Summary'!$D$5,0,IF(AY$29&gt;VLOOKUP($G118,Lists!$J$17:$K$21,2),IF($M118=Lists!$H$3,IF($K118&lt;1,(($S118/$K118)*((1+'Inputs &amp; Summary'!$D$7)^AY$29)),((INT(AY$29/$K118)-INT((AY$29-1)/$K118))*$S118*((1+'Inputs &amp; Summary'!$D$7)^AY$29))),(_xlfn.WEIBULL.DIST(AY$29,$L118,$K118,FALSE)*$S118*((1+'Inputs &amp; Summary'!$D$7)^AY$29))),IF($M118=Lists!$H$3,IF($K118&lt;1,((($R118*(1-$E118)+$Q118*(1-$F118))/$K118)*((1+'Inputs &amp; Summary'!$D$7)^AY$29)),((INT(AY$29/$K118)-INT((AY$29-1)/$K118))*($R118*(1-$E118)+$Q118*(1-$F118))*((1+'Inputs &amp; Summary'!$D$7)^AY$29))),((_xlfn.WEIBULL.DIST(AY$29,$L118,$K118,FALSE)*($R118*(1-$E118)+$Q118*(1-$F118))*((1+'Inputs &amp; Summary'!$D$7)^AY$29))))))</f>
        <v>0</v>
      </c>
      <c r="AZ118" s="114">
        <f>$D118*IF(AZ$29&gt;'Inputs &amp; Summary'!$D$5,0,IF(AZ$29&gt;VLOOKUP($G118,Lists!$J$17:$K$21,2),IF($M118=Lists!$H$3,IF($K118&lt;1,(($S118/$K118)*((1+'Inputs &amp; Summary'!$D$7)^AZ$29)),((INT(AZ$29/$K118)-INT((AZ$29-1)/$K118))*$S118*((1+'Inputs &amp; Summary'!$D$7)^AZ$29))),(_xlfn.WEIBULL.DIST(AZ$29,$L118,$K118,FALSE)*$S118*((1+'Inputs &amp; Summary'!$D$7)^AZ$29))),IF($M118=Lists!$H$3,IF($K118&lt;1,((($R118*(1-$E118)+$Q118*(1-$F118))/$K118)*((1+'Inputs &amp; Summary'!$D$7)^AZ$29)),((INT(AZ$29/$K118)-INT((AZ$29-1)/$K118))*($R118*(1-$E118)+$Q118*(1-$F118))*((1+'Inputs &amp; Summary'!$D$7)^AZ$29))),((_xlfn.WEIBULL.DIST(AZ$29,$L118,$K118,FALSE)*($R118*(1-$E118)+$Q118*(1-$F118))*((1+'Inputs &amp; Summary'!$D$7)^AZ$29))))))</f>
        <v>0</v>
      </c>
      <c r="BA118" s="114">
        <f>$D118*IF(BA$29&gt;'Inputs &amp; Summary'!$D$5,0,IF(BA$29&gt;VLOOKUP($G118,Lists!$J$17:$K$21,2),IF($M118=Lists!$H$3,IF($K118&lt;1,(($S118/$K118)*((1+'Inputs &amp; Summary'!$D$7)^BA$29)),((INT(BA$29/$K118)-INT((BA$29-1)/$K118))*$S118*((1+'Inputs &amp; Summary'!$D$7)^BA$29))),(_xlfn.WEIBULL.DIST(BA$29,$L118,$K118,FALSE)*$S118*((1+'Inputs &amp; Summary'!$D$7)^BA$29))),IF($M118=Lists!$H$3,IF($K118&lt;1,((($R118*(1-$E118)+$Q118*(1-$F118))/$K118)*((1+'Inputs &amp; Summary'!$D$7)^BA$29)),((INT(BA$29/$K118)-INT((BA$29-1)/$K118))*($R118*(1-$E118)+$Q118*(1-$F118))*((1+'Inputs &amp; Summary'!$D$7)^BA$29))),((_xlfn.WEIBULL.DIST(BA$29,$L118,$K118,FALSE)*($R118*(1-$E118)+$Q118*(1-$F118))*((1+'Inputs &amp; Summary'!$D$7)^BA$29))))))</f>
        <v>0</v>
      </c>
      <c r="BB118" s="114">
        <f>$D118*IF(BB$29&gt;'Inputs &amp; Summary'!$D$5,0,IF(BB$29&gt;VLOOKUP($G118,Lists!$J$17:$K$21,2),IF($M118=Lists!$H$3,IF($K118&lt;1,(($S118/$K118)*((1+'Inputs &amp; Summary'!$D$7)^BB$29)),((INT(BB$29/$K118)-INT((BB$29-1)/$K118))*$S118*((1+'Inputs &amp; Summary'!$D$7)^BB$29))),(_xlfn.WEIBULL.DIST(BB$29,$L118,$K118,FALSE)*$S118*((1+'Inputs &amp; Summary'!$D$7)^BB$29))),IF($M118=Lists!$H$3,IF($K118&lt;1,((($R118*(1-$E118)+$Q118*(1-$F118))/$K118)*((1+'Inputs &amp; Summary'!$D$7)^BB$29)),((INT(BB$29/$K118)-INT((BB$29-1)/$K118))*($R118*(1-$E118)+$Q118*(1-$F118))*((1+'Inputs &amp; Summary'!$D$7)^BB$29))),((_xlfn.WEIBULL.DIST(BB$29,$L118,$K118,FALSE)*($R118*(1-$E118)+$Q118*(1-$F118))*((1+'Inputs &amp; Summary'!$D$7)^BB$29))))))</f>
        <v>0</v>
      </c>
      <c r="BC118" s="114">
        <f>$D118*IF(BC$29&gt;'Inputs &amp; Summary'!$D$5,0,IF(BC$29&gt;VLOOKUP($G118,Lists!$J$17:$K$21,2),IF($M118=Lists!$H$3,IF($K118&lt;1,(($S118/$K118)*((1+'Inputs &amp; Summary'!$D$7)^BC$29)),((INT(BC$29/$K118)-INT((BC$29-1)/$K118))*$S118*((1+'Inputs &amp; Summary'!$D$7)^BC$29))),(_xlfn.WEIBULL.DIST(BC$29,$L118,$K118,FALSE)*$S118*((1+'Inputs &amp; Summary'!$D$7)^BC$29))),IF($M118=Lists!$H$3,IF($K118&lt;1,((($R118*(1-$E118)+$Q118*(1-$F118))/$K118)*((1+'Inputs &amp; Summary'!$D$7)^BC$29)),((INT(BC$29/$K118)-INT((BC$29-1)/$K118))*($R118*(1-$E118)+$Q118*(1-$F118))*((1+'Inputs &amp; Summary'!$D$7)^BC$29))),((_xlfn.WEIBULL.DIST(BC$29,$L118,$K118,FALSE)*($R118*(1-$E118)+$Q118*(1-$F118))*((1+'Inputs &amp; Summary'!$D$7)^BC$29))))))</f>
        <v>0</v>
      </c>
      <c r="BD118" s="114">
        <f>$D118*IF(BD$29&gt;'Inputs &amp; Summary'!$D$5,0,IF(BD$29&gt;VLOOKUP($G118,Lists!$J$17:$K$21,2),IF($M118=Lists!$H$3,IF($K118&lt;1,(($S118/$K118)*((1+'Inputs &amp; Summary'!$D$7)^BD$29)),((INT(BD$29/$K118)-INT((BD$29-1)/$K118))*$S118*((1+'Inputs &amp; Summary'!$D$7)^BD$29))),(_xlfn.WEIBULL.DIST(BD$29,$L118,$K118,FALSE)*$S118*((1+'Inputs &amp; Summary'!$D$7)^BD$29))),IF($M118=Lists!$H$3,IF($K118&lt;1,((($R118*(1-$E118)+$Q118*(1-$F118))/$K118)*((1+'Inputs &amp; Summary'!$D$7)^BD$29)),((INT(BD$29/$K118)-INT((BD$29-1)/$K118))*($R118*(1-$E118)+$Q118*(1-$F118))*((1+'Inputs &amp; Summary'!$D$7)^BD$29))),((_xlfn.WEIBULL.DIST(BD$29,$L118,$K118,FALSE)*($R118*(1-$E118)+$Q118*(1-$F118))*((1+'Inputs &amp; Summary'!$D$7)^BD$29))))))</f>
        <v>0</v>
      </c>
      <c r="BE118" s="114">
        <f>$D118*IF(BE$29&gt;'Inputs &amp; Summary'!$D$5,0,IF(BE$29&gt;VLOOKUP($G118,Lists!$J$17:$K$21,2),IF($M118=Lists!$H$3,IF($K118&lt;1,(($S118/$K118)*((1+'Inputs &amp; Summary'!$D$7)^BE$29)),((INT(BE$29/$K118)-INT((BE$29-1)/$K118))*$S118*((1+'Inputs &amp; Summary'!$D$7)^BE$29))),(_xlfn.WEIBULL.DIST(BE$29,$L118,$K118,FALSE)*$S118*((1+'Inputs &amp; Summary'!$D$7)^BE$29))),IF($M118=Lists!$H$3,IF($K118&lt;1,((($R118*(1-$E118)+$Q118*(1-$F118))/$K118)*((1+'Inputs &amp; Summary'!$D$7)^BE$29)),((INT(BE$29/$K118)-INT((BE$29-1)/$K118))*($R118*(1-$E118)+$Q118*(1-$F118))*((1+'Inputs &amp; Summary'!$D$7)^BE$29))),((_xlfn.WEIBULL.DIST(BE$29,$L118,$K118,FALSE)*($R118*(1-$E118)+$Q118*(1-$F118))*((1+'Inputs &amp; Summary'!$D$7)^BE$29))))))</f>
        <v>0</v>
      </c>
      <c r="BF118" s="114">
        <f>$D118*IF(BF$29&gt;'Inputs &amp; Summary'!$D$5,0,IF(BF$29&gt;VLOOKUP($G118,Lists!$J$17:$K$21,2),IF($M118=Lists!$H$3,IF($K118&lt;1,(($S118/$K118)*((1+'Inputs &amp; Summary'!$D$7)^BF$29)),((INT(BF$29/$K118)-INT((BF$29-1)/$K118))*$S118*((1+'Inputs &amp; Summary'!$D$7)^BF$29))),(_xlfn.WEIBULL.DIST(BF$29,$L118,$K118,FALSE)*$S118*((1+'Inputs &amp; Summary'!$D$7)^BF$29))),IF($M118=Lists!$H$3,IF($K118&lt;1,((($R118*(1-$E118)+$Q118*(1-$F118))/$K118)*((1+'Inputs &amp; Summary'!$D$7)^BF$29)),((INT(BF$29/$K118)-INT((BF$29-1)/$K118))*($R118*(1-$E118)+$Q118*(1-$F118))*((1+'Inputs &amp; Summary'!$D$7)^BF$29))),((_xlfn.WEIBULL.DIST(BF$29,$L118,$K118,FALSE)*($R118*(1-$E118)+$Q118*(1-$F118))*((1+'Inputs &amp; Summary'!$D$7)^BF$29))))))</f>
        <v>0</v>
      </c>
      <c r="BG118" s="114">
        <f>$D118*IF(BG$29&gt;'Inputs &amp; Summary'!$D$5,0,IF(BG$29&gt;VLOOKUP($G118,Lists!$J$17:$K$21,2),IF($M118=Lists!$H$3,IF($K118&lt;1,(($S118/$K118)*((1+'Inputs &amp; Summary'!$D$7)^BG$29)),((INT(BG$29/$K118)-INT((BG$29-1)/$K118))*$S118*((1+'Inputs &amp; Summary'!$D$7)^BG$29))),(_xlfn.WEIBULL.DIST(BG$29,$L118,$K118,FALSE)*$S118*((1+'Inputs &amp; Summary'!$D$7)^BG$29))),IF($M118=Lists!$H$3,IF($K118&lt;1,((($R118*(1-$E118)+$Q118*(1-$F118))/$K118)*((1+'Inputs &amp; Summary'!$D$7)^BG$29)),((INT(BG$29/$K118)-INT((BG$29-1)/$K118))*($R118*(1-$E118)+$Q118*(1-$F118))*((1+'Inputs &amp; Summary'!$D$7)^BG$29))),((_xlfn.WEIBULL.DIST(BG$29,$L118,$K118,FALSE)*($R118*(1-$E118)+$Q118*(1-$F118))*((1+'Inputs &amp; Summary'!$D$7)^BG$29))))))</f>
        <v>0</v>
      </c>
      <c r="BH118" s="114">
        <f>$D118*IF(BH$29&gt;'Inputs &amp; Summary'!$D$5,0,IF(BH$29&gt;VLOOKUP($G118,Lists!$J$17:$K$21,2),IF($M118=Lists!$H$3,IF($K118&lt;1,(($S118/$K118)*((1+'Inputs &amp; Summary'!$D$7)^BH$29)),((INT(BH$29/$K118)-INT((BH$29-1)/$K118))*$S118*((1+'Inputs &amp; Summary'!$D$7)^BH$29))),(_xlfn.WEIBULL.DIST(BH$29,$L118,$K118,FALSE)*$S118*((1+'Inputs &amp; Summary'!$D$7)^BH$29))),IF($M118=Lists!$H$3,IF($K118&lt;1,((($R118*(1-$E118)+$Q118*(1-$F118))/$K118)*((1+'Inputs &amp; Summary'!$D$7)^BH$29)),((INT(BH$29/$K118)-INT((BH$29-1)/$K118))*($R118*(1-$E118)+$Q118*(1-$F118))*((1+'Inputs &amp; Summary'!$D$7)^BH$29))),((_xlfn.WEIBULL.DIST(BH$29,$L118,$K118,FALSE)*($R118*(1-$E118)+$Q118*(1-$F118))*((1+'Inputs &amp; Summary'!$D$7)^BH$29))))))</f>
        <v>0</v>
      </c>
      <c r="BI118" s="114">
        <f>$D118*IF(BI$29&gt;'Inputs &amp; Summary'!$D$5,0,IF(BI$29&gt;VLOOKUP($G118,Lists!$J$17:$K$21,2),IF($M118=Lists!$H$3,IF($K118&lt;1,(($S118/$K118)*((1+'Inputs &amp; Summary'!$D$7)^BI$29)),((INT(BI$29/$K118)-INT((BI$29-1)/$K118))*$S118*((1+'Inputs &amp; Summary'!$D$7)^BI$29))),(_xlfn.WEIBULL.DIST(BI$29,$L118,$K118,FALSE)*$S118*((1+'Inputs &amp; Summary'!$D$7)^BI$29))),IF($M118=Lists!$H$3,IF($K118&lt;1,((($R118*(1-$E118)+$Q118*(1-$F118))/$K118)*((1+'Inputs &amp; Summary'!$D$7)^BI$29)),((INT(BI$29/$K118)-INT((BI$29-1)/$K118))*($R118*(1-$E118)+$Q118*(1-$F118))*((1+'Inputs &amp; Summary'!$D$7)^BI$29))),((_xlfn.WEIBULL.DIST(BI$29,$L118,$K118,FALSE)*($R118*(1-$E118)+$Q118*(1-$F118))*((1+'Inputs &amp; Summary'!$D$7)^BI$29))))))</f>
        <v>0</v>
      </c>
      <c r="BJ118" s="114">
        <f>$D118*IF(BJ$29&gt;'Inputs &amp; Summary'!$D$5,0,IF(BJ$29&gt;VLOOKUP($G118,Lists!$J$17:$K$21,2),IF($M118=Lists!$H$3,IF($K118&lt;1,(($S118/$K118)*((1+'Inputs &amp; Summary'!$D$7)^BJ$29)),((INT(BJ$29/$K118)-INT((BJ$29-1)/$K118))*$S118*((1+'Inputs &amp; Summary'!$D$7)^BJ$29))),(_xlfn.WEIBULL.DIST(BJ$29,$L118,$K118,FALSE)*$S118*((1+'Inputs &amp; Summary'!$D$7)^BJ$29))),IF($M118=Lists!$H$3,IF($K118&lt;1,((($R118*(1-$E118)+$Q118*(1-$F118))/$K118)*((1+'Inputs &amp; Summary'!$D$7)^BJ$29)),((INT(BJ$29/$K118)-INT((BJ$29-1)/$K118))*($R118*(1-$E118)+$Q118*(1-$F118))*((1+'Inputs &amp; Summary'!$D$7)^BJ$29))),((_xlfn.WEIBULL.DIST(BJ$29,$L118,$K118,FALSE)*($R118*(1-$E118)+$Q118*(1-$F118))*((1+'Inputs &amp; Summary'!$D$7)^BJ$29))))))</f>
        <v>0</v>
      </c>
      <c r="BK118" s="114">
        <f>$D118*IF(BK$29&gt;'Inputs &amp; Summary'!$D$5,0,IF(BK$29&gt;VLOOKUP($G118,Lists!$J$17:$K$21,2),IF($M118=Lists!$H$3,IF($K118&lt;1,(($S118/$K118)*((1+'Inputs &amp; Summary'!$D$7)^BK$29)),((INT(BK$29/$K118)-INT((BK$29-1)/$K118))*$S118*((1+'Inputs &amp; Summary'!$D$7)^BK$29))),(_xlfn.WEIBULL.DIST(BK$29,$L118,$K118,FALSE)*$S118*((1+'Inputs &amp; Summary'!$D$7)^BK$29))),IF($M118=Lists!$H$3,IF($K118&lt;1,((($R118*(1-$E118)+$Q118*(1-$F118))/$K118)*((1+'Inputs &amp; Summary'!$D$7)^BK$29)),((INT(BK$29/$K118)-INT((BK$29-1)/$K118))*($R118*(1-$E118)+$Q118*(1-$F118))*((1+'Inputs &amp; Summary'!$D$7)^BK$29))),((_xlfn.WEIBULL.DIST(BK$29,$L118,$K118,FALSE)*($R118*(1-$E118)+$Q118*(1-$F118))*((1+'Inputs &amp; Summary'!$D$7)^BK$29))))))</f>
        <v>0</v>
      </c>
      <c r="BL118" s="114">
        <f>$D118*IF(BL$29&gt;'Inputs &amp; Summary'!$D$5,0,IF(BL$29&gt;VLOOKUP($G118,Lists!$J$17:$K$21,2),IF($M118=Lists!$H$3,IF($K118&lt;1,(($S118/$K118)*((1+'Inputs &amp; Summary'!$D$7)^BL$29)),((INT(BL$29/$K118)-INT((BL$29-1)/$K118))*$S118*((1+'Inputs &amp; Summary'!$D$7)^BL$29))),(_xlfn.WEIBULL.DIST(BL$29,$L118,$K118,FALSE)*$S118*((1+'Inputs &amp; Summary'!$D$7)^BL$29))),IF($M118=Lists!$H$3,IF($K118&lt;1,((($R118*(1-$E118)+$Q118*(1-$F118))/$K118)*((1+'Inputs &amp; Summary'!$D$7)^BL$29)),((INT(BL$29/$K118)-INT((BL$29-1)/$K118))*($R118*(1-$E118)+$Q118*(1-$F118))*((1+'Inputs &amp; Summary'!$D$7)^BL$29))),((_xlfn.WEIBULL.DIST(BL$29,$L118,$K118,FALSE)*($R118*(1-$E118)+$Q118*(1-$F118))*((1+'Inputs &amp; Summary'!$D$7)^BL$29))))))</f>
        <v>0</v>
      </c>
    </row>
    <row r="119" spans="1:64" s="1" customFormat="1" ht="28.8" x14ac:dyDescent="0.3">
      <c r="A119" s="79" t="s">
        <v>408</v>
      </c>
      <c r="B119" s="33" t="s">
        <v>307</v>
      </c>
      <c r="C119" s="33" t="s">
        <v>50</v>
      </c>
      <c r="D119" s="218">
        <f>'Inputs &amp; Summary'!$D$53</f>
        <v>0</v>
      </c>
      <c r="E119" s="116">
        <v>0</v>
      </c>
      <c r="F119" s="116">
        <v>0</v>
      </c>
      <c r="G119" s="213" t="s">
        <v>433</v>
      </c>
      <c r="H119" s="34" t="s">
        <v>290</v>
      </c>
      <c r="I119" s="34" t="s">
        <v>238</v>
      </c>
      <c r="J119" s="33">
        <f>VLOOKUP(I119,'Labor Rates'!$A$1:$B$16,2)</f>
        <v>10.677884615384615</v>
      </c>
      <c r="K119" s="35">
        <v>1</v>
      </c>
      <c r="L119" s="35">
        <v>1</v>
      </c>
      <c r="M119" s="33" t="s">
        <v>259</v>
      </c>
      <c r="N119" s="84">
        <v>1</v>
      </c>
      <c r="O119" s="35">
        <v>4</v>
      </c>
      <c r="P119" s="5">
        <v>120</v>
      </c>
      <c r="Q119" s="73">
        <f t="shared" si="16"/>
        <v>42.71153846153846</v>
      </c>
      <c r="R119" s="73">
        <f t="shared" si="17"/>
        <v>120</v>
      </c>
      <c r="S119" s="74">
        <f t="shared" si="18"/>
        <v>0</v>
      </c>
      <c r="T119" s="88"/>
      <c r="U119" s="80"/>
      <c r="V119" s="87">
        <f t="shared" si="19"/>
        <v>0</v>
      </c>
      <c r="W119" s="87">
        <f>NPV('Inputs &amp; Summary'!$D$6,Y119:BL119)</f>
        <v>0</v>
      </c>
      <c r="X119" s="90">
        <f t="shared" si="20"/>
        <v>0</v>
      </c>
      <c r="Y119" s="114">
        <f>$D119*IF(Y$29&gt;'Inputs &amp; Summary'!$D$5,0,IF(Y$29&gt;VLOOKUP($G119,Lists!$J$17:$K$21,2),IF($M119=Lists!$H$3,IF($K119&lt;1,(($S119/$K119)*((1+'Inputs &amp; Summary'!$D$7)^Y$29)),((INT(Y$29/$K119)-INT((Y$29-1)/$K119))*$S119*((1+'Inputs &amp; Summary'!$D$7)^Y$29))),(_xlfn.WEIBULL.DIST(Y$29,$L119,$K119,FALSE)*$S119*((1+'Inputs &amp; Summary'!$D$7)^Y$29))),IF($M119=Lists!$H$3,IF($K119&lt;1,((($R119*(1-$E119)+$Q119*(1-$F119))/$K119)*((1+'Inputs &amp; Summary'!$D$7)^Y$29)),((INT(Y$29/$K119)-INT((Y$29-1)/$K119))*($R119*(1-$E119)+$Q119*(1-$F119))*((1+'Inputs &amp; Summary'!$D$7)^Y$29))),((_xlfn.WEIBULL.DIST(Y$29,$L119,$K119,FALSE)*($R119*(1-$E119)+$Q119*(1-$F119))*((1+'Inputs &amp; Summary'!$D$7)^Y$29))))))</f>
        <v>0</v>
      </c>
      <c r="Z119" s="114">
        <f>$D119*IF(Z$29&gt;'Inputs &amp; Summary'!$D$5,0,IF(Z$29&gt;VLOOKUP($G119,Lists!$J$17:$K$21,2),IF($M119=Lists!$H$3,IF($K119&lt;1,(($S119/$K119)*((1+'Inputs &amp; Summary'!$D$7)^Z$29)),((INT(Z$29/$K119)-INT((Z$29-1)/$K119))*$S119*((1+'Inputs &amp; Summary'!$D$7)^Z$29))),(_xlfn.WEIBULL.DIST(Z$29,$L119,$K119,FALSE)*$S119*((1+'Inputs &amp; Summary'!$D$7)^Z$29))),IF($M119=Lists!$H$3,IF($K119&lt;1,((($R119*(1-$E119)+$Q119*(1-$F119))/$K119)*((1+'Inputs &amp; Summary'!$D$7)^Z$29)),((INT(Z$29/$K119)-INT((Z$29-1)/$K119))*($R119*(1-$E119)+$Q119*(1-$F119))*((1+'Inputs &amp; Summary'!$D$7)^Z$29))),((_xlfn.WEIBULL.DIST(Z$29,$L119,$K119,FALSE)*($R119*(1-$E119)+$Q119*(1-$F119))*((1+'Inputs &amp; Summary'!$D$7)^Z$29))))))</f>
        <v>0</v>
      </c>
      <c r="AA119" s="114">
        <f>$D119*IF(AA$29&gt;'Inputs &amp; Summary'!$D$5,0,IF(AA$29&gt;VLOOKUP($G119,Lists!$J$17:$K$21,2),IF($M119=Lists!$H$3,IF($K119&lt;1,(($S119/$K119)*((1+'Inputs &amp; Summary'!$D$7)^AA$29)),((INT(AA$29/$K119)-INT((AA$29-1)/$K119))*$S119*((1+'Inputs &amp; Summary'!$D$7)^AA$29))),(_xlfn.WEIBULL.DIST(AA$29,$L119,$K119,FALSE)*$S119*((1+'Inputs &amp; Summary'!$D$7)^AA$29))),IF($M119=Lists!$H$3,IF($K119&lt;1,((($R119*(1-$E119)+$Q119*(1-$F119))/$K119)*((1+'Inputs &amp; Summary'!$D$7)^AA$29)),((INT(AA$29/$K119)-INT((AA$29-1)/$K119))*($R119*(1-$E119)+$Q119*(1-$F119))*((1+'Inputs &amp; Summary'!$D$7)^AA$29))),((_xlfn.WEIBULL.DIST(AA$29,$L119,$K119,FALSE)*($R119*(1-$E119)+$Q119*(1-$F119))*((1+'Inputs &amp; Summary'!$D$7)^AA$29))))))</f>
        <v>0</v>
      </c>
      <c r="AB119" s="114">
        <f>$D119*IF(AB$29&gt;'Inputs &amp; Summary'!$D$5,0,IF(AB$29&gt;VLOOKUP($G119,Lists!$J$17:$K$21,2),IF($M119=Lists!$H$3,IF($K119&lt;1,(($S119/$K119)*((1+'Inputs &amp; Summary'!$D$7)^AB$29)),((INT(AB$29/$K119)-INT((AB$29-1)/$K119))*$S119*((1+'Inputs &amp; Summary'!$D$7)^AB$29))),(_xlfn.WEIBULL.DIST(AB$29,$L119,$K119,FALSE)*$S119*((1+'Inputs &amp; Summary'!$D$7)^AB$29))),IF($M119=Lists!$H$3,IF($K119&lt;1,((($R119*(1-$E119)+$Q119*(1-$F119))/$K119)*((1+'Inputs &amp; Summary'!$D$7)^AB$29)),((INT(AB$29/$K119)-INT((AB$29-1)/$K119))*($R119*(1-$E119)+$Q119*(1-$F119))*((1+'Inputs &amp; Summary'!$D$7)^AB$29))),((_xlfn.WEIBULL.DIST(AB$29,$L119,$K119,FALSE)*($R119*(1-$E119)+$Q119*(1-$F119))*((1+'Inputs &amp; Summary'!$D$7)^AB$29))))))</f>
        <v>0</v>
      </c>
      <c r="AC119" s="114">
        <f>$D119*IF(AC$29&gt;'Inputs &amp; Summary'!$D$5,0,IF(AC$29&gt;VLOOKUP($G119,Lists!$J$17:$K$21,2),IF($M119=Lists!$H$3,IF($K119&lt;1,(($S119/$K119)*((1+'Inputs &amp; Summary'!$D$7)^AC$29)),((INT(AC$29/$K119)-INT((AC$29-1)/$K119))*$S119*((1+'Inputs &amp; Summary'!$D$7)^AC$29))),(_xlfn.WEIBULL.DIST(AC$29,$L119,$K119,FALSE)*$S119*((1+'Inputs &amp; Summary'!$D$7)^AC$29))),IF($M119=Lists!$H$3,IF($K119&lt;1,((($R119*(1-$E119)+$Q119*(1-$F119))/$K119)*((1+'Inputs &amp; Summary'!$D$7)^AC$29)),((INT(AC$29/$K119)-INT((AC$29-1)/$K119))*($R119*(1-$E119)+$Q119*(1-$F119))*((1+'Inputs &amp; Summary'!$D$7)^AC$29))),((_xlfn.WEIBULL.DIST(AC$29,$L119,$K119,FALSE)*($R119*(1-$E119)+$Q119*(1-$F119))*((1+'Inputs &amp; Summary'!$D$7)^AC$29))))))</f>
        <v>0</v>
      </c>
      <c r="AD119" s="114">
        <f>$D119*IF(AD$29&gt;'Inputs &amp; Summary'!$D$5,0,IF(AD$29&gt;VLOOKUP($G119,Lists!$J$17:$K$21,2),IF($M119=Lists!$H$3,IF($K119&lt;1,(($S119/$K119)*((1+'Inputs &amp; Summary'!$D$7)^AD$29)),((INT(AD$29/$K119)-INT((AD$29-1)/$K119))*$S119*((1+'Inputs &amp; Summary'!$D$7)^AD$29))),(_xlfn.WEIBULL.DIST(AD$29,$L119,$K119,FALSE)*$S119*((1+'Inputs &amp; Summary'!$D$7)^AD$29))),IF($M119=Lists!$H$3,IF($K119&lt;1,((($R119*(1-$E119)+$Q119*(1-$F119))/$K119)*((1+'Inputs &amp; Summary'!$D$7)^AD$29)),((INT(AD$29/$K119)-INT((AD$29-1)/$K119))*($R119*(1-$E119)+$Q119*(1-$F119))*((1+'Inputs &amp; Summary'!$D$7)^AD$29))),((_xlfn.WEIBULL.DIST(AD$29,$L119,$K119,FALSE)*($R119*(1-$E119)+$Q119*(1-$F119))*((1+'Inputs &amp; Summary'!$D$7)^AD$29))))))</f>
        <v>0</v>
      </c>
      <c r="AE119" s="114">
        <f>$D119*IF(AE$29&gt;'Inputs &amp; Summary'!$D$5,0,IF(AE$29&gt;VLOOKUP($G119,Lists!$J$17:$K$21,2),IF($M119=Lists!$H$3,IF($K119&lt;1,(($S119/$K119)*((1+'Inputs &amp; Summary'!$D$7)^AE$29)),((INT(AE$29/$K119)-INT((AE$29-1)/$K119))*$S119*((1+'Inputs &amp; Summary'!$D$7)^AE$29))),(_xlfn.WEIBULL.DIST(AE$29,$L119,$K119,FALSE)*$S119*((1+'Inputs &amp; Summary'!$D$7)^AE$29))),IF($M119=Lists!$H$3,IF($K119&lt;1,((($R119*(1-$E119)+$Q119*(1-$F119))/$K119)*((1+'Inputs &amp; Summary'!$D$7)^AE$29)),((INT(AE$29/$K119)-INT((AE$29-1)/$K119))*($R119*(1-$E119)+$Q119*(1-$F119))*((1+'Inputs &amp; Summary'!$D$7)^AE$29))),((_xlfn.WEIBULL.DIST(AE$29,$L119,$K119,FALSE)*($R119*(1-$E119)+$Q119*(1-$F119))*((1+'Inputs &amp; Summary'!$D$7)^AE$29))))))</f>
        <v>0</v>
      </c>
      <c r="AF119" s="114">
        <f>$D119*IF(AF$29&gt;'Inputs &amp; Summary'!$D$5,0,IF(AF$29&gt;VLOOKUP($G119,Lists!$J$17:$K$21,2),IF($M119=Lists!$H$3,IF($K119&lt;1,(($S119/$K119)*((1+'Inputs &amp; Summary'!$D$7)^AF$29)),((INT(AF$29/$K119)-INT((AF$29-1)/$K119))*$S119*((1+'Inputs &amp; Summary'!$D$7)^AF$29))),(_xlfn.WEIBULL.DIST(AF$29,$L119,$K119,FALSE)*$S119*((1+'Inputs &amp; Summary'!$D$7)^AF$29))),IF($M119=Lists!$H$3,IF($K119&lt;1,((($R119*(1-$E119)+$Q119*(1-$F119))/$K119)*((1+'Inputs &amp; Summary'!$D$7)^AF$29)),((INT(AF$29/$K119)-INT((AF$29-1)/$K119))*($R119*(1-$E119)+$Q119*(1-$F119))*((1+'Inputs &amp; Summary'!$D$7)^AF$29))),((_xlfn.WEIBULL.DIST(AF$29,$L119,$K119,FALSE)*($R119*(1-$E119)+$Q119*(1-$F119))*((1+'Inputs &amp; Summary'!$D$7)^AF$29))))))</f>
        <v>0</v>
      </c>
      <c r="AG119" s="114">
        <f>$D119*IF(AG$29&gt;'Inputs &amp; Summary'!$D$5,0,IF(AG$29&gt;VLOOKUP($G119,Lists!$J$17:$K$21,2),IF($M119=Lists!$H$3,IF($K119&lt;1,(($S119/$K119)*((1+'Inputs &amp; Summary'!$D$7)^AG$29)),((INT(AG$29/$K119)-INT((AG$29-1)/$K119))*$S119*((1+'Inputs &amp; Summary'!$D$7)^AG$29))),(_xlfn.WEIBULL.DIST(AG$29,$L119,$K119,FALSE)*$S119*((1+'Inputs &amp; Summary'!$D$7)^AG$29))),IF($M119=Lists!$H$3,IF($K119&lt;1,((($R119*(1-$E119)+$Q119*(1-$F119))/$K119)*((1+'Inputs &amp; Summary'!$D$7)^AG$29)),((INT(AG$29/$K119)-INT((AG$29-1)/$K119))*($R119*(1-$E119)+$Q119*(1-$F119))*((1+'Inputs &amp; Summary'!$D$7)^AG$29))),((_xlfn.WEIBULL.DIST(AG$29,$L119,$K119,FALSE)*($R119*(1-$E119)+$Q119*(1-$F119))*((1+'Inputs &amp; Summary'!$D$7)^AG$29))))))</f>
        <v>0</v>
      </c>
      <c r="AH119" s="114">
        <f>$D119*IF(AH$29&gt;'Inputs &amp; Summary'!$D$5,0,IF(AH$29&gt;VLOOKUP($G119,Lists!$J$17:$K$21,2),IF($M119=Lists!$H$3,IF($K119&lt;1,(($S119/$K119)*((1+'Inputs &amp; Summary'!$D$7)^AH$29)),((INT(AH$29/$K119)-INT((AH$29-1)/$K119))*$S119*((1+'Inputs &amp; Summary'!$D$7)^AH$29))),(_xlfn.WEIBULL.DIST(AH$29,$L119,$K119,FALSE)*$S119*((1+'Inputs &amp; Summary'!$D$7)^AH$29))),IF($M119=Lists!$H$3,IF($K119&lt;1,((($R119*(1-$E119)+$Q119*(1-$F119))/$K119)*((1+'Inputs &amp; Summary'!$D$7)^AH$29)),((INT(AH$29/$K119)-INT((AH$29-1)/$K119))*($R119*(1-$E119)+$Q119*(1-$F119))*((1+'Inputs &amp; Summary'!$D$7)^AH$29))),((_xlfn.WEIBULL.DIST(AH$29,$L119,$K119,FALSE)*($R119*(1-$E119)+$Q119*(1-$F119))*((1+'Inputs &amp; Summary'!$D$7)^AH$29))))))</f>
        <v>0</v>
      </c>
      <c r="AI119" s="114">
        <f>$D119*IF(AI$29&gt;'Inputs &amp; Summary'!$D$5,0,IF(AI$29&gt;VLOOKUP($G119,Lists!$J$17:$K$21,2),IF($M119=Lists!$H$3,IF($K119&lt;1,(($S119/$K119)*((1+'Inputs &amp; Summary'!$D$7)^AI$29)),((INT(AI$29/$K119)-INT((AI$29-1)/$K119))*$S119*((1+'Inputs &amp; Summary'!$D$7)^AI$29))),(_xlfn.WEIBULL.DIST(AI$29,$L119,$K119,FALSE)*$S119*((1+'Inputs &amp; Summary'!$D$7)^AI$29))),IF($M119=Lists!$H$3,IF($K119&lt;1,((($R119*(1-$E119)+$Q119*(1-$F119))/$K119)*((1+'Inputs &amp; Summary'!$D$7)^AI$29)),((INT(AI$29/$K119)-INT((AI$29-1)/$K119))*($R119*(1-$E119)+$Q119*(1-$F119))*((1+'Inputs &amp; Summary'!$D$7)^AI$29))),((_xlfn.WEIBULL.DIST(AI$29,$L119,$K119,FALSE)*($R119*(1-$E119)+$Q119*(1-$F119))*((1+'Inputs &amp; Summary'!$D$7)^AI$29))))))</f>
        <v>0</v>
      </c>
      <c r="AJ119" s="114">
        <f>$D119*IF(AJ$29&gt;'Inputs &amp; Summary'!$D$5,0,IF(AJ$29&gt;VLOOKUP($G119,Lists!$J$17:$K$21,2),IF($M119=Lists!$H$3,IF($K119&lt;1,(($S119/$K119)*((1+'Inputs &amp; Summary'!$D$7)^AJ$29)),((INT(AJ$29/$K119)-INT((AJ$29-1)/$K119))*$S119*((1+'Inputs &amp; Summary'!$D$7)^AJ$29))),(_xlfn.WEIBULL.DIST(AJ$29,$L119,$K119,FALSE)*$S119*((1+'Inputs &amp; Summary'!$D$7)^AJ$29))),IF($M119=Lists!$H$3,IF($K119&lt;1,((($R119*(1-$E119)+$Q119*(1-$F119))/$K119)*((1+'Inputs &amp; Summary'!$D$7)^AJ$29)),((INT(AJ$29/$K119)-INT((AJ$29-1)/$K119))*($R119*(1-$E119)+$Q119*(1-$F119))*((1+'Inputs &amp; Summary'!$D$7)^AJ$29))),((_xlfn.WEIBULL.DIST(AJ$29,$L119,$K119,FALSE)*($R119*(1-$E119)+$Q119*(1-$F119))*((1+'Inputs &amp; Summary'!$D$7)^AJ$29))))))</f>
        <v>0</v>
      </c>
      <c r="AK119" s="114">
        <f>$D119*IF(AK$29&gt;'Inputs &amp; Summary'!$D$5,0,IF(AK$29&gt;VLOOKUP($G119,Lists!$J$17:$K$21,2),IF($M119=Lists!$H$3,IF($K119&lt;1,(($S119/$K119)*((1+'Inputs &amp; Summary'!$D$7)^AK$29)),((INT(AK$29/$K119)-INT((AK$29-1)/$K119))*$S119*((1+'Inputs &amp; Summary'!$D$7)^AK$29))),(_xlfn.WEIBULL.DIST(AK$29,$L119,$K119,FALSE)*$S119*((1+'Inputs &amp; Summary'!$D$7)^AK$29))),IF($M119=Lists!$H$3,IF($K119&lt;1,((($R119*(1-$E119)+$Q119*(1-$F119))/$K119)*((1+'Inputs &amp; Summary'!$D$7)^AK$29)),((INT(AK$29/$K119)-INT((AK$29-1)/$K119))*($R119*(1-$E119)+$Q119*(1-$F119))*((1+'Inputs &amp; Summary'!$D$7)^AK$29))),((_xlfn.WEIBULL.DIST(AK$29,$L119,$K119,FALSE)*($R119*(1-$E119)+$Q119*(1-$F119))*((1+'Inputs &amp; Summary'!$D$7)^AK$29))))))</f>
        <v>0</v>
      </c>
      <c r="AL119" s="114">
        <f>$D119*IF(AL$29&gt;'Inputs &amp; Summary'!$D$5,0,IF(AL$29&gt;VLOOKUP($G119,Lists!$J$17:$K$21,2),IF($M119=Lists!$H$3,IF($K119&lt;1,(($S119/$K119)*((1+'Inputs &amp; Summary'!$D$7)^AL$29)),((INT(AL$29/$K119)-INT((AL$29-1)/$K119))*$S119*((1+'Inputs &amp; Summary'!$D$7)^AL$29))),(_xlfn.WEIBULL.DIST(AL$29,$L119,$K119,FALSE)*$S119*((1+'Inputs &amp; Summary'!$D$7)^AL$29))),IF($M119=Lists!$H$3,IF($K119&lt;1,((($R119*(1-$E119)+$Q119*(1-$F119))/$K119)*((1+'Inputs &amp; Summary'!$D$7)^AL$29)),((INT(AL$29/$K119)-INT((AL$29-1)/$K119))*($R119*(1-$E119)+$Q119*(1-$F119))*((1+'Inputs &amp; Summary'!$D$7)^AL$29))),((_xlfn.WEIBULL.DIST(AL$29,$L119,$K119,FALSE)*($R119*(1-$E119)+$Q119*(1-$F119))*((1+'Inputs &amp; Summary'!$D$7)^AL$29))))))</f>
        <v>0</v>
      </c>
      <c r="AM119" s="114">
        <f>$D119*IF(AM$29&gt;'Inputs &amp; Summary'!$D$5,0,IF(AM$29&gt;VLOOKUP($G119,Lists!$J$17:$K$21,2),IF($M119=Lists!$H$3,IF($K119&lt;1,(($S119/$K119)*((1+'Inputs &amp; Summary'!$D$7)^AM$29)),((INT(AM$29/$K119)-INT((AM$29-1)/$K119))*$S119*((1+'Inputs &amp; Summary'!$D$7)^AM$29))),(_xlfn.WEIBULL.DIST(AM$29,$L119,$K119,FALSE)*$S119*((1+'Inputs &amp; Summary'!$D$7)^AM$29))),IF($M119=Lists!$H$3,IF($K119&lt;1,((($R119*(1-$E119)+$Q119*(1-$F119))/$K119)*((1+'Inputs &amp; Summary'!$D$7)^AM$29)),((INT(AM$29/$K119)-INT((AM$29-1)/$K119))*($R119*(1-$E119)+$Q119*(1-$F119))*((1+'Inputs &amp; Summary'!$D$7)^AM$29))),((_xlfn.WEIBULL.DIST(AM$29,$L119,$K119,FALSE)*($R119*(1-$E119)+$Q119*(1-$F119))*((1+'Inputs &amp; Summary'!$D$7)^AM$29))))))</f>
        <v>0</v>
      </c>
      <c r="AN119" s="114">
        <f>$D119*IF(AN$29&gt;'Inputs &amp; Summary'!$D$5,0,IF(AN$29&gt;VLOOKUP($G119,Lists!$J$17:$K$21,2),IF($M119=Lists!$H$3,IF($K119&lt;1,(($S119/$K119)*((1+'Inputs &amp; Summary'!$D$7)^AN$29)),((INT(AN$29/$K119)-INT((AN$29-1)/$K119))*$S119*((1+'Inputs &amp; Summary'!$D$7)^AN$29))),(_xlfn.WEIBULL.DIST(AN$29,$L119,$K119,FALSE)*$S119*((1+'Inputs &amp; Summary'!$D$7)^AN$29))),IF($M119=Lists!$H$3,IF($K119&lt;1,((($R119*(1-$E119)+$Q119*(1-$F119))/$K119)*((1+'Inputs &amp; Summary'!$D$7)^AN$29)),((INT(AN$29/$K119)-INT((AN$29-1)/$K119))*($R119*(1-$E119)+$Q119*(1-$F119))*((1+'Inputs &amp; Summary'!$D$7)^AN$29))),((_xlfn.WEIBULL.DIST(AN$29,$L119,$K119,FALSE)*($R119*(1-$E119)+$Q119*(1-$F119))*((1+'Inputs &amp; Summary'!$D$7)^AN$29))))))</f>
        <v>0</v>
      </c>
      <c r="AO119" s="114">
        <f>$D119*IF(AO$29&gt;'Inputs &amp; Summary'!$D$5,0,IF(AO$29&gt;VLOOKUP($G119,Lists!$J$17:$K$21,2),IF($M119=Lists!$H$3,IF($K119&lt;1,(($S119/$K119)*((1+'Inputs &amp; Summary'!$D$7)^AO$29)),((INT(AO$29/$K119)-INT((AO$29-1)/$K119))*$S119*((1+'Inputs &amp; Summary'!$D$7)^AO$29))),(_xlfn.WEIBULL.DIST(AO$29,$L119,$K119,FALSE)*$S119*((1+'Inputs &amp; Summary'!$D$7)^AO$29))),IF($M119=Lists!$H$3,IF($K119&lt;1,((($R119*(1-$E119)+$Q119*(1-$F119))/$K119)*((1+'Inputs &amp; Summary'!$D$7)^AO$29)),((INT(AO$29/$K119)-INT((AO$29-1)/$K119))*($R119*(1-$E119)+$Q119*(1-$F119))*((1+'Inputs &amp; Summary'!$D$7)^AO$29))),((_xlfn.WEIBULL.DIST(AO$29,$L119,$K119,FALSE)*($R119*(1-$E119)+$Q119*(1-$F119))*((1+'Inputs &amp; Summary'!$D$7)^AO$29))))))</f>
        <v>0</v>
      </c>
      <c r="AP119" s="114">
        <f>$D119*IF(AP$29&gt;'Inputs &amp; Summary'!$D$5,0,IF(AP$29&gt;VLOOKUP($G119,Lists!$J$17:$K$21,2),IF($M119=Lists!$H$3,IF($K119&lt;1,(($S119/$K119)*((1+'Inputs &amp; Summary'!$D$7)^AP$29)),((INT(AP$29/$K119)-INT((AP$29-1)/$K119))*$S119*((1+'Inputs &amp; Summary'!$D$7)^AP$29))),(_xlfn.WEIBULL.DIST(AP$29,$L119,$K119,FALSE)*$S119*((1+'Inputs &amp; Summary'!$D$7)^AP$29))),IF($M119=Lists!$H$3,IF($K119&lt;1,((($R119*(1-$E119)+$Q119*(1-$F119))/$K119)*((1+'Inputs &amp; Summary'!$D$7)^AP$29)),((INT(AP$29/$K119)-INT((AP$29-1)/$K119))*($R119*(1-$E119)+$Q119*(1-$F119))*((1+'Inputs &amp; Summary'!$D$7)^AP$29))),((_xlfn.WEIBULL.DIST(AP$29,$L119,$K119,FALSE)*($R119*(1-$E119)+$Q119*(1-$F119))*((1+'Inputs &amp; Summary'!$D$7)^AP$29))))))</f>
        <v>0</v>
      </c>
      <c r="AQ119" s="114">
        <f>$D119*IF(AQ$29&gt;'Inputs &amp; Summary'!$D$5,0,IF(AQ$29&gt;VLOOKUP($G119,Lists!$J$17:$K$21,2),IF($M119=Lists!$H$3,IF($K119&lt;1,(($S119/$K119)*((1+'Inputs &amp; Summary'!$D$7)^AQ$29)),((INT(AQ$29/$K119)-INT((AQ$29-1)/$K119))*$S119*((1+'Inputs &amp; Summary'!$D$7)^AQ$29))),(_xlfn.WEIBULL.DIST(AQ$29,$L119,$K119,FALSE)*$S119*((1+'Inputs &amp; Summary'!$D$7)^AQ$29))),IF($M119=Lists!$H$3,IF($K119&lt;1,((($R119*(1-$E119)+$Q119*(1-$F119))/$K119)*((1+'Inputs &amp; Summary'!$D$7)^AQ$29)),((INT(AQ$29/$K119)-INT((AQ$29-1)/$K119))*($R119*(1-$E119)+$Q119*(1-$F119))*((1+'Inputs &amp; Summary'!$D$7)^AQ$29))),((_xlfn.WEIBULL.DIST(AQ$29,$L119,$K119,FALSE)*($R119*(1-$E119)+$Q119*(1-$F119))*((1+'Inputs &amp; Summary'!$D$7)^AQ$29))))))</f>
        <v>0</v>
      </c>
      <c r="AR119" s="114">
        <f>$D119*IF(AR$29&gt;'Inputs &amp; Summary'!$D$5,0,IF(AR$29&gt;VLOOKUP($G119,Lists!$J$17:$K$21,2),IF($M119=Lists!$H$3,IF($K119&lt;1,(($S119/$K119)*((1+'Inputs &amp; Summary'!$D$7)^AR$29)),((INT(AR$29/$K119)-INT((AR$29-1)/$K119))*$S119*((1+'Inputs &amp; Summary'!$D$7)^AR$29))),(_xlfn.WEIBULL.DIST(AR$29,$L119,$K119,FALSE)*$S119*((1+'Inputs &amp; Summary'!$D$7)^AR$29))),IF($M119=Lists!$H$3,IF($K119&lt;1,((($R119*(1-$E119)+$Q119*(1-$F119))/$K119)*((1+'Inputs &amp; Summary'!$D$7)^AR$29)),((INT(AR$29/$K119)-INT((AR$29-1)/$K119))*($R119*(1-$E119)+$Q119*(1-$F119))*((1+'Inputs &amp; Summary'!$D$7)^AR$29))),((_xlfn.WEIBULL.DIST(AR$29,$L119,$K119,FALSE)*($R119*(1-$E119)+$Q119*(1-$F119))*((1+'Inputs &amp; Summary'!$D$7)^AR$29))))))</f>
        <v>0</v>
      </c>
      <c r="AS119" s="114">
        <f>$D119*IF(AS$29&gt;'Inputs &amp; Summary'!$D$5,0,IF(AS$29&gt;VLOOKUP($G119,Lists!$J$17:$K$21,2),IF($M119=Lists!$H$3,IF($K119&lt;1,(($S119/$K119)*((1+'Inputs &amp; Summary'!$D$7)^AS$29)),((INT(AS$29/$K119)-INT((AS$29-1)/$K119))*$S119*((1+'Inputs &amp; Summary'!$D$7)^AS$29))),(_xlfn.WEIBULL.DIST(AS$29,$L119,$K119,FALSE)*$S119*((1+'Inputs &amp; Summary'!$D$7)^AS$29))),IF($M119=Lists!$H$3,IF($K119&lt;1,((($R119*(1-$E119)+$Q119*(1-$F119))/$K119)*((1+'Inputs &amp; Summary'!$D$7)^AS$29)),((INT(AS$29/$K119)-INT((AS$29-1)/$K119))*($R119*(1-$E119)+$Q119*(1-$F119))*((1+'Inputs &amp; Summary'!$D$7)^AS$29))),((_xlfn.WEIBULL.DIST(AS$29,$L119,$K119,FALSE)*($R119*(1-$E119)+$Q119*(1-$F119))*((1+'Inputs &amp; Summary'!$D$7)^AS$29))))))</f>
        <v>0</v>
      </c>
      <c r="AT119" s="114">
        <f>$D119*IF(AT$29&gt;'Inputs &amp; Summary'!$D$5,0,IF(AT$29&gt;VLOOKUP($G119,Lists!$J$17:$K$21,2),IF($M119=Lists!$H$3,IF($K119&lt;1,(($S119/$K119)*((1+'Inputs &amp; Summary'!$D$7)^AT$29)),((INT(AT$29/$K119)-INT((AT$29-1)/$K119))*$S119*((1+'Inputs &amp; Summary'!$D$7)^AT$29))),(_xlfn.WEIBULL.DIST(AT$29,$L119,$K119,FALSE)*$S119*((1+'Inputs &amp; Summary'!$D$7)^AT$29))),IF($M119=Lists!$H$3,IF($K119&lt;1,((($R119*(1-$E119)+$Q119*(1-$F119))/$K119)*((1+'Inputs &amp; Summary'!$D$7)^AT$29)),((INT(AT$29/$K119)-INT((AT$29-1)/$K119))*($R119*(1-$E119)+$Q119*(1-$F119))*((1+'Inputs &amp; Summary'!$D$7)^AT$29))),((_xlfn.WEIBULL.DIST(AT$29,$L119,$K119,FALSE)*($R119*(1-$E119)+$Q119*(1-$F119))*((1+'Inputs &amp; Summary'!$D$7)^AT$29))))))</f>
        <v>0</v>
      </c>
      <c r="AU119" s="114">
        <f>$D119*IF(AU$29&gt;'Inputs &amp; Summary'!$D$5,0,IF(AU$29&gt;VLOOKUP($G119,Lists!$J$17:$K$21,2),IF($M119=Lists!$H$3,IF($K119&lt;1,(($S119/$K119)*((1+'Inputs &amp; Summary'!$D$7)^AU$29)),((INT(AU$29/$K119)-INT((AU$29-1)/$K119))*$S119*((1+'Inputs &amp; Summary'!$D$7)^AU$29))),(_xlfn.WEIBULL.DIST(AU$29,$L119,$K119,FALSE)*$S119*((1+'Inputs &amp; Summary'!$D$7)^AU$29))),IF($M119=Lists!$H$3,IF($K119&lt;1,((($R119*(1-$E119)+$Q119*(1-$F119))/$K119)*((1+'Inputs &amp; Summary'!$D$7)^AU$29)),((INT(AU$29/$K119)-INT((AU$29-1)/$K119))*($R119*(1-$E119)+$Q119*(1-$F119))*((1+'Inputs &amp; Summary'!$D$7)^AU$29))),((_xlfn.WEIBULL.DIST(AU$29,$L119,$K119,FALSE)*($R119*(1-$E119)+$Q119*(1-$F119))*((1+'Inputs &amp; Summary'!$D$7)^AU$29))))))</f>
        <v>0</v>
      </c>
      <c r="AV119" s="114">
        <f>$D119*IF(AV$29&gt;'Inputs &amp; Summary'!$D$5,0,IF(AV$29&gt;VLOOKUP($G119,Lists!$J$17:$K$21,2),IF($M119=Lists!$H$3,IF($K119&lt;1,(($S119/$K119)*((1+'Inputs &amp; Summary'!$D$7)^AV$29)),((INT(AV$29/$K119)-INT((AV$29-1)/$K119))*$S119*((1+'Inputs &amp; Summary'!$D$7)^AV$29))),(_xlfn.WEIBULL.DIST(AV$29,$L119,$K119,FALSE)*$S119*((1+'Inputs &amp; Summary'!$D$7)^AV$29))),IF($M119=Lists!$H$3,IF($K119&lt;1,((($R119*(1-$E119)+$Q119*(1-$F119))/$K119)*((1+'Inputs &amp; Summary'!$D$7)^AV$29)),((INT(AV$29/$K119)-INT((AV$29-1)/$K119))*($R119*(1-$E119)+$Q119*(1-$F119))*((1+'Inputs &amp; Summary'!$D$7)^AV$29))),((_xlfn.WEIBULL.DIST(AV$29,$L119,$K119,FALSE)*($R119*(1-$E119)+$Q119*(1-$F119))*((1+'Inputs &amp; Summary'!$D$7)^AV$29))))))</f>
        <v>0</v>
      </c>
      <c r="AW119" s="114">
        <f>$D119*IF(AW$29&gt;'Inputs &amp; Summary'!$D$5,0,IF(AW$29&gt;VLOOKUP($G119,Lists!$J$17:$K$21,2),IF($M119=Lists!$H$3,IF($K119&lt;1,(($S119/$K119)*((1+'Inputs &amp; Summary'!$D$7)^AW$29)),((INT(AW$29/$K119)-INT((AW$29-1)/$K119))*$S119*((1+'Inputs &amp; Summary'!$D$7)^AW$29))),(_xlfn.WEIBULL.DIST(AW$29,$L119,$K119,FALSE)*$S119*((1+'Inputs &amp; Summary'!$D$7)^AW$29))),IF($M119=Lists!$H$3,IF($K119&lt;1,((($R119*(1-$E119)+$Q119*(1-$F119))/$K119)*((1+'Inputs &amp; Summary'!$D$7)^AW$29)),((INT(AW$29/$K119)-INT((AW$29-1)/$K119))*($R119*(1-$E119)+$Q119*(1-$F119))*((1+'Inputs &amp; Summary'!$D$7)^AW$29))),((_xlfn.WEIBULL.DIST(AW$29,$L119,$K119,FALSE)*($R119*(1-$E119)+$Q119*(1-$F119))*((1+'Inputs &amp; Summary'!$D$7)^AW$29))))))</f>
        <v>0</v>
      </c>
      <c r="AX119" s="114">
        <f>$D119*IF(AX$29&gt;'Inputs &amp; Summary'!$D$5,0,IF(AX$29&gt;VLOOKUP($G119,Lists!$J$17:$K$21,2),IF($M119=Lists!$H$3,IF($K119&lt;1,(($S119/$K119)*((1+'Inputs &amp; Summary'!$D$7)^AX$29)),((INT(AX$29/$K119)-INT((AX$29-1)/$K119))*$S119*((1+'Inputs &amp; Summary'!$D$7)^AX$29))),(_xlfn.WEIBULL.DIST(AX$29,$L119,$K119,FALSE)*$S119*((1+'Inputs &amp; Summary'!$D$7)^AX$29))),IF($M119=Lists!$H$3,IF($K119&lt;1,((($R119*(1-$E119)+$Q119*(1-$F119))/$K119)*((1+'Inputs &amp; Summary'!$D$7)^AX$29)),((INT(AX$29/$K119)-INT((AX$29-1)/$K119))*($R119*(1-$E119)+$Q119*(1-$F119))*((1+'Inputs &amp; Summary'!$D$7)^AX$29))),((_xlfn.WEIBULL.DIST(AX$29,$L119,$K119,FALSE)*($R119*(1-$E119)+$Q119*(1-$F119))*((1+'Inputs &amp; Summary'!$D$7)^AX$29))))))</f>
        <v>0</v>
      </c>
      <c r="AY119" s="114">
        <f>$D119*IF(AY$29&gt;'Inputs &amp; Summary'!$D$5,0,IF(AY$29&gt;VLOOKUP($G119,Lists!$J$17:$K$21,2),IF($M119=Lists!$H$3,IF($K119&lt;1,(($S119/$K119)*((1+'Inputs &amp; Summary'!$D$7)^AY$29)),((INT(AY$29/$K119)-INT((AY$29-1)/$K119))*$S119*((1+'Inputs &amp; Summary'!$D$7)^AY$29))),(_xlfn.WEIBULL.DIST(AY$29,$L119,$K119,FALSE)*$S119*((1+'Inputs &amp; Summary'!$D$7)^AY$29))),IF($M119=Lists!$H$3,IF($K119&lt;1,((($R119*(1-$E119)+$Q119*(1-$F119))/$K119)*((1+'Inputs &amp; Summary'!$D$7)^AY$29)),((INT(AY$29/$K119)-INT((AY$29-1)/$K119))*($R119*(1-$E119)+$Q119*(1-$F119))*((1+'Inputs &amp; Summary'!$D$7)^AY$29))),((_xlfn.WEIBULL.DIST(AY$29,$L119,$K119,FALSE)*($R119*(1-$E119)+$Q119*(1-$F119))*((1+'Inputs &amp; Summary'!$D$7)^AY$29))))))</f>
        <v>0</v>
      </c>
      <c r="AZ119" s="114">
        <f>$D119*IF(AZ$29&gt;'Inputs &amp; Summary'!$D$5,0,IF(AZ$29&gt;VLOOKUP($G119,Lists!$J$17:$K$21,2),IF($M119=Lists!$H$3,IF($K119&lt;1,(($S119/$K119)*((1+'Inputs &amp; Summary'!$D$7)^AZ$29)),((INT(AZ$29/$K119)-INT((AZ$29-1)/$K119))*$S119*((1+'Inputs &amp; Summary'!$D$7)^AZ$29))),(_xlfn.WEIBULL.DIST(AZ$29,$L119,$K119,FALSE)*$S119*((1+'Inputs &amp; Summary'!$D$7)^AZ$29))),IF($M119=Lists!$H$3,IF($K119&lt;1,((($R119*(1-$E119)+$Q119*(1-$F119))/$K119)*((1+'Inputs &amp; Summary'!$D$7)^AZ$29)),((INT(AZ$29/$K119)-INT((AZ$29-1)/$K119))*($R119*(1-$E119)+$Q119*(1-$F119))*((1+'Inputs &amp; Summary'!$D$7)^AZ$29))),((_xlfn.WEIBULL.DIST(AZ$29,$L119,$K119,FALSE)*($R119*(1-$E119)+$Q119*(1-$F119))*((1+'Inputs &amp; Summary'!$D$7)^AZ$29))))))</f>
        <v>0</v>
      </c>
      <c r="BA119" s="114">
        <f>$D119*IF(BA$29&gt;'Inputs &amp; Summary'!$D$5,0,IF(BA$29&gt;VLOOKUP($G119,Lists!$J$17:$K$21,2),IF($M119=Lists!$H$3,IF($K119&lt;1,(($S119/$K119)*((1+'Inputs &amp; Summary'!$D$7)^BA$29)),((INT(BA$29/$K119)-INT((BA$29-1)/$K119))*$S119*((1+'Inputs &amp; Summary'!$D$7)^BA$29))),(_xlfn.WEIBULL.DIST(BA$29,$L119,$K119,FALSE)*$S119*((1+'Inputs &amp; Summary'!$D$7)^BA$29))),IF($M119=Lists!$H$3,IF($K119&lt;1,((($R119*(1-$E119)+$Q119*(1-$F119))/$K119)*((1+'Inputs &amp; Summary'!$D$7)^BA$29)),((INT(BA$29/$K119)-INT((BA$29-1)/$K119))*($R119*(1-$E119)+$Q119*(1-$F119))*((1+'Inputs &amp; Summary'!$D$7)^BA$29))),((_xlfn.WEIBULL.DIST(BA$29,$L119,$K119,FALSE)*($R119*(1-$E119)+$Q119*(1-$F119))*((1+'Inputs &amp; Summary'!$D$7)^BA$29))))))</f>
        <v>0</v>
      </c>
      <c r="BB119" s="114">
        <f>$D119*IF(BB$29&gt;'Inputs &amp; Summary'!$D$5,0,IF(BB$29&gt;VLOOKUP($G119,Lists!$J$17:$K$21,2),IF($M119=Lists!$H$3,IF($K119&lt;1,(($S119/$K119)*((1+'Inputs &amp; Summary'!$D$7)^BB$29)),((INT(BB$29/$K119)-INT((BB$29-1)/$K119))*$S119*((1+'Inputs &amp; Summary'!$D$7)^BB$29))),(_xlfn.WEIBULL.DIST(BB$29,$L119,$K119,FALSE)*$S119*((1+'Inputs &amp; Summary'!$D$7)^BB$29))),IF($M119=Lists!$H$3,IF($K119&lt;1,((($R119*(1-$E119)+$Q119*(1-$F119))/$K119)*((1+'Inputs &amp; Summary'!$D$7)^BB$29)),((INT(BB$29/$K119)-INT((BB$29-1)/$K119))*($R119*(1-$E119)+$Q119*(1-$F119))*((1+'Inputs &amp; Summary'!$D$7)^BB$29))),((_xlfn.WEIBULL.DIST(BB$29,$L119,$K119,FALSE)*($R119*(1-$E119)+$Q119*(1-$F119))*((1+'Inputs &amp; Summary'!$D$7)^BB$29))))))</f>
        <v>0</v>
      </c>
      <c r="BC119" s="114">
        <f>$D119*IF(BC$29&gt;'Inputs &amp; Summary'!$D$5,0,IF(BC$29&gt;VLOOKUP($G119,Lists!$J$17:$K$21,2),IF($M119=Lists!$H$3,IF($K119&lt;1,(($S119/$K119)*((1+'Inputs &amp; Summary'!$D$7)^BC$29)),((INT(BC$29/$K119)-INT((BC$29-1)/$K119))*$S119*((1+'Inputs &amp; Summary'!$D$7)^BC$29))),(_xlfn.WEIBULL.DIST(BC$29,$L119,$K119,FALSE)*$S119*((1+'Inputs &amp; Summary'!$D$7)^BC$29))),IF($M119=Lists!$H$3,IF($K119&lt;1,((($R119*(1-$E119)+$Q119*(1-$F119))/$K119)*((1+'Inputs &amp; Summary'!$D$7)^BC$29)),((INT(BC$29/$K119)-INT((BC$29-1)/$K119))*($R119*(1-$E119)+$Q119*(1-$F119))*((1+'Inputs &amp; Summary'!$D$7)^BC$29))),((_xlfn.WEIBULL.DIST(BC$29,$L119,$K119,FALSE)*($R119*(1-$E119)+$Q119*(1-$F119))*((1+'Inputs &amp; Summary'!$D$7)^BC$29))))))</f>
        <v>0</v>
      </c>
      <c r="BD119" s="114">
        <f>$D119*IF(BD$29&gt;'Inputs &amp; Summary'!$D$5,0,IF(BD$29&gt;VLOOKUP($G119,Lists!$J$17:$K$21,2),IF($M119=Lists!$H$3,IF($K119&lt;1,(($S119/$K119)*((1+'Inputs &amp; Summary'!$D$7)^BD$29)),((INT(BD$29/$K119)-INT((BD$29-1)/$K119))*$S119*((1+'Inputs &amp; Summary'!$D$7)^BD$29))),(_xlfn.WEIBULL.DIST(BD$29,$L119,$K119,FALSE)*$S119*((1+'Inputs &amp; Summary'!$D$7)^BD$29))),IF($M119=Lists!$H$3,IF($K119&lt;1,((($R119*(1-$E119)+$Q119*(1-$F119))/$K119)*((1+'Inputs &amp; Summary'!$D$7)^BD$29)),((INT(BD$29/$K119)-INT((BD$29-1)/$K119))*($R119*(1-$E119)+$Q119*(1-$F119))*((1+'Inputs &amp; Summary'!$D$7)^BD$29))),((_xlfn.WEIBULL.DIST(BD$29,$L119,$K119,FALSE)*($R119*(1-$E119)+$Q119*(1-$F119))*((1+'Inputs &amp; Summary'!$D$7)^BD$29))))))</f>
        <v>0</v>
      </c>
      <c r="BE119" s="114">
        <f>$D119*IF(BE$29&gt;'Inputs &amp; Summary'!$D$5,0,IF(BE$29&gt;VLOOKUP($G119,Lists!$J$17:$K$21,2),IF($M119=Lists!$H$3,IF($K119&lt;1,(($S119/$K119)*((1+'Inputs &amp; Summary'!$D$7)^BE$29)),((INT(BE$29/$K119)-INT((BE$29-1)/$K119))*$S119*((1+'Inputs &amp; Summary'!$D$7)^BE$29))),(_xlfn.WEIBULL.DIST(BE$29,$L119,$K119,FALSE)*$S119*((1+'Inputs &amp; Summary'!$D$7)^BE$29))),IF($M119=Lists!$H$3,IF($K119&lt;1,((($R119*(1-$E119)+$Q119*(1-$F119))/$K119)*((1+'Inputs &amp; Summary'!$D$7)^BE$29)),((INT(BE$29/$K119)-INT((BE$29-1)/$K119))*($R119*(1-$E119)+$Q119*(1-$F119))*((1+'Inputs &amp; Summary'!$D$7)^BE$29))),((_xlfn.WEIBULL.DIST(BE$29,$L119,$K119,FALSE)*($R119*(1-$E119)+$Q119*(1-$F119))*((1+'Inputs &amp; Summary'!$D$7)^BE$29))))))</f>
        <v>0</v>
      </c>
      <c r="BF119" s="114">
        <f>$D119*IF(BF$29&gt;'Inputs &amp; Summary'!$D$5,0,IF(BF$29&gt;VLOOKUP($G119,Lists!$J$17:$K$21,2),IF($M119=Lists!$H$3,IF($K119&lt;1,(($S119/$K119)*((1+'Inputs &amp; Summary'!$D$7)^BF$29)),((INT(BF$29/$K119)-INT((BF$29-1)/$K119))*$S119*((1+'Inputs &amp; Summary'!$D$7)^BF$29))),(_xlfn.WEIBULL.DIST(BF$29,$L119,$K119,FALSE)*$S119*((1+'Inputs &amp; Summary'!$D$7)^BF$29))),IF($M119=Lists!$H$3,IF($K119&lt;1,((($R119*(1-$E119)+$Q119*(1-$F119))/$K119)*((1+'Inputs &amp; Summary'!$D$7)^BF$29)),((INT(BF$29/$K119)-INT((BF$29-1)/$K119))*($R119*(1-$E119)+$Q119*(1-$F119))*((1+'Inputs &amp; Summary'!$D$7)^BF$29))),((_xlfn.WEIBULL.DIST(BF$29,$L119,$K119,FALSE)*($R119*(1-$E119)+$Q119*(1-$F119))*((1+'Inputs &amp; Summary'!$D$7)^BF$29))))))</f>
        <v>0</v>
      </c>
      <c r="BG119" s="114">
        <f>$D119*IF(BG$29&gt;'Inputs &amp; Summary'!$D$5,0,IF(BG$29&gt;VLOOKUP($G119,Lists!$J$17:$K$21,2),IF($M119=Lists!$H$3,IF($K119&lt;1,(($S119/$K119)*((1+'Inputs &amp; Summary'!$D$7)^BG$29)),((INT(BG$29/$K119)-INT((BG$29-1)/$K119))*$S119*((1+'Inputs &amp; Summary'!$D$7)^BG$29))),(_xlfn.WEIBULL.DIST(BG$29,$L119,$K119,FALSE)*$S119*((1+'Inputs &amp; Summary'!$D$7)^BG$29))),IF($M119=Lists!$H$3,IF($K119&lt;1,((($R119*(1-$E119)+$Q119*(1-$F119))/$K119)*((1+'Inputs &amp; Summary'!$D$7)^BG$29)),((INT(BG$29/$K119)-INT((BG$29-1)/$K119))*($R119*(1-$E119)+$Q119*(1-$F119))*((1+'Inputs &amp; Summary'!$D$7)^BG$29))),((_xlfn.WEIBULL.DIST(BG$29,$L119,$K119,FALSE)*($R119*(1-$E119)+$Q119*(1-$F119))*((1+'Inputs &amp; Summary'!$D$7)^BG$29))))))</f>
        <v>0</v>
      </c>
      <c r="BH119" s="114">
        <f>$D119*IF(BH$29&gt;'Inputs &amp; Summary'!$D$5,0,IF(BH$29&gt;VLOOKUP($G119,Lists!$J$17:$K$21,2),IF($M119=Lists!$H$3,IF($K119&lt;1,(($S119/$K119)*((1+'Inputs &amp; Summary'!$D$7)^BH$29)),((INT(BH$29/$K119)-INT((BH$29-1)/$K119))*$S119*((1+'Inputs &amp; Summary'!$D$7)^BH$29))),(_xlfn.WEIBULL.DIST(BH$29,$L119,$K119,FALSE)*$S119*((1+'Inputs &amp; Summary'!$D$7)^BH$29))),IF($M119=Lists!$H$3,IF($K119&lt;1,((($R119*(1-$E119)+$Q119*(1-$F119))/$K119)*((1+'Inputs &amp; Summary'!$D$7)^BH$29)),((INT(BH$29/$K119)-INT((BH$29-1)/$K119))*($R119*(1-$E119)+$Q119*(1-$F119))*((1+'Inputs &amp; Summary'!$D$7)^BH$29))),((_xlfn.WEIBULL.DIST(BH$29,$L119,$K119,FALSE)*($R119*(1-$E119)+$Q119*(1-$F119))*((1+'Inputs &amp; Summary'!$D$7)^BH$29))))))</f>
        <v>0</v>
      </c>
      <c r="BI119" s="114">
        <f>$D119*IF(BI$29&gt;'Inputs &amp; Summary'!$D$5,0,IF(BI$29&gt;VLOOKUP($G119,Lists!$J$17:$K$21,2),IF($M119=Lists!$H$3,IF($K119&lt;1,(($S119/$K119)*((1+'Inputs &amp; Summary'!$D$7)^BI$29)),((INT(BI$29/$K119)-INT((BI$29-1)/$K119))*$S119*((1+'Inputs &amp; Summary'!$D$7)^BI$29))),(_xlfn.WEIBULL.DIST(BI$29,$L119,$K119,FALSE)*$S119*((1+'Inputs &amp; Summary'!$D$7)^BI$29))),IF($M119=Lists!$H$3,IF($K119&lt;1,((($R119*(1-$E119)+$Q119*(1-$F119))/$K119)*((1+'Inputs &amp; Summary'!$D$7)^BI$29)),((INT(BI$29/$K119)-INT((BI$29-1)/$K119))*($R119*(1-$E119)+$Q119*(1-$F119))*((1+'Inputs &amp; Summary'!$D$7)^BI$29))),((_xlfn.WEIBULL.DIST(BI$29,$L119,$K119,FALSE)*($R119*(1-$E119)+$Q119*(1-$F119))*((1+'Inputs &amp; Summary'!$D$7)^BI$29))))))</f>
        <v>0</v>
      </c>
      <c r="BJ119" s="114">
        <f>$D119*IF(BJ$29&gt;'Inputs &amp; Summary'!$D$5,0,IF(BJ$29&gt;VLOOKUP($G119,Lists!$J$17:$K$21,2),IF($M119=Lists!$H$3,IF($K119&lt;1,(($S119/$K119)*((1+'Inputs &amp; Summary'!$D$7)^BJ$29)),((INT(BJ$29/$K119)-INT((BJ$29-1)/$K119))*$S119*((1+'Inputs &amp; Summary'!$D$7)^BJ$29))),(_xlfn.WEIBULL.DIST(BJ$29,$L119,$K119,FALSE)*$S119*((1+'Inputs &amp; Summary'!$D$7)^BJ$29))),IF($M119=Lists!$H$3,IF($K119&lt;1,((($R119*(1-$E119)+$Q119*(1-$F119))/$K119)*((1+'Inputs &amp; Summary'!$D$7)^BJ$29)),((INT(BJ$29/$K119)-INT((BJ$29-1)/$K119))*($R119*(1-$E119)+$Q119*(1-$F119))*((1+'Inputs &amp; Summary'!$D$7)^BJ$29))),((_xlfn.WEIBULL.DIST(BJ$29,$L119,$K119,FALSE)*($R119*(1-$E119)+$Q119*(1-$F119))*((1+'Inputs &amp; Summary'!$D$7)^BJ$29))))))</f>
        <v>0</v>
      </c>
      <c r="BK119" s="114">
        <f>$D119*IF(BK$29&gt;'Inputs &amp; Summary'!$D$5,0,IF(BK$29&gt;VLOOKUP($G119,Lists!$J$17:$K$21,2),IF($M119=Lists!$H$3,IF($K119&lt;1,(($S119/$K119)*((1+'Inputs &amp; Summary'!$D$7)^BK$29)),((INT(BK$29/$K119)-INT((BK$29-1)/$K119))*$S119*((1+'Inputs &amp; Summary'!$D$7)^BK$29))),(_xlfn.WEIBULL.DIST(BK$29,$L119,$K119,FALSE)*$S119*((1+'Inputs &amp; Summary'!$D$7)^BK$29))),IF($M119=Lists!$H$3,IF($K119&lt;1,((($R119*(1-$E119)+$Q119*(1-$F119))/$K119)*((1+'Inputs &amp; Summary'!$D$7)^BK$29)),((INT(BK$29/$K119)-INT((BK$29-1)/$K119))*($R119*(1-$E119)+$Q119*(1-$F119))*((1+'Inputs &amp; Summary'!$D$7)^BK$29))),((_xlfn.WEIBULL.DIST(BK$29,$L119,$K119,FALSE)*($R119*(1-$E119)+$Q119*(1-$F119))*((1+'Inputs &amp; Summary'!$D$7)^BK$29))))))</f>
        <v>0</v>
      </c>
      <c r="BL119" s="114">
        <f>$D119*IF(BL$29&gt;'Inputs &amp; Summary'!$D$5,0,IF(BL$29&gt;VLOOKUP($G119,Lists!$J$17:$K$21,2),IF($M119=Lists!$H$3,IF($K119&lt;1,(($S119/$K119)*((1+'Inputs &amp; Summary'!$D$7)^BL$29)),((INT(BL$29/$K119)-INT((BL$29-1)/$K119))*$S119*((1+'Inputs &amp; Summary'!$D$7)^BL$29))),(_xlfn.WEIBULL.DIST(BL$29,$L119,$K119,FALSE)*$S119*((1+'Inputs &amp; Summary'!$D$7)^BL$29))),IF($M119=Lists!$H$3,IF($K119&lt;1,((($R119*(1-$E119)+$Q119*(1-$F119))/$K119)*((1+'Inputs &amp; Summary'!$D$7)^BL$29)),((INT(BL$29/$K119)-INT((BL$29-1)/$K119))*($R119*(1-$E119)+$Q119*(1-$F119))*((1+'Inputs &amp; Summary'!$D$7)^BL$29))),((_xlfn.WEIBULL.DIST(BL$29,$L119,$K119,FALSE)*($R119*(1-$E119)+$Q119*(1-$F119))*((1+'Inputs &amp; Summary'!$D$7)^BL$29))))))</f>
        <v>0</v>
      </c>
    </row>
    <row r="120" spans="1:64" s="1" customFormat="1" ht="43.2" x14ac:dyDescent="0.3">
      <c r="A120" s="79" t="s">
        <v>167</v>
      </c>
      <c r="B120" s="33" t="s">
        <v>307</v>
      </c>
      <c r="C120" s="33" t="s">
        <v>188</v>
      </c>
      <c r="D120" s="68">
        <v>0</v>
      </c>
      <c r="E120" s="68">
        <v>0</v>
      </c>
      <c r="F120" s="68">
        <v>0</v>
      </c>
      <c r="G120" s="213" t="s">
        <v>433</v>
      </c>
      <c r="H120" s="34"/>
      <c r="I120" s="34" t="s">
        <v>272</v>
      </c>
      <c r="J120" s="33">
        <f>VLOOKUP(I120,'Labor Rates'!$A$1:$B$16,2)</f>
        <v>16.66346153846154</v>
      </c>
      <c r="K120" s="35">
        <f>1/12</f>
        <v>8.3333333333333329E-2</v>
      </c>
      <c r="L120" s="35">
        <v>1</v>
      </c>
      <c r="M120" s="33" t="s">
        <v>259</v>
      </c>
      <c r="N120" s="84">
        <v>1</v>
      </c>
      <c r="O120" s="35">
        <v>1</v>
      </c>
      <c r="P120" s="5">
        <v>0</v>
      </c>
      <c r="Q120" s="73">
        <f t="shared" si="16"/>
        <v>16.66346153846154</v>
      </c>
      <c r="R120" s="73">
        <f t="shared" si="17"/>
        <v>0</v>
      </c>
      <c r="S120" s="74">
        <f t="shared" si="18"/>
        <v>0</v>
      </c>
      <c r="T120" s="88"/>
      <c r="U120" s="80"/>
      <c r="V120" s="87">
        <f t="shared" si="19"/>
        <v>0</v>
      </c>
      <c r="W120" s="87">
        <f>NPV('Inputs &amp; Summary'!$D$6,Y120:BL120)</f>
        <v>0</v>
      </c>
      <c r="X120" s="90">
        <f t="shared" si="20"/>
        <v>0</v>
      </c>
      <c r="Y120" s="114">
        <f>$D120*IF(Y$29&gt;'Inputs &amp; Summary'!$D$5,0,IF(Y$29&gt;VLOOKUP($G120,Lists!$J$17:$K$21,2),IF($M120=Lists!$H$3,IF($K120&lt;1,(($S120/$K120)*((1+'Inputs &amp; Summary'!$D$7)^Y$29)),((INT(Y$29/$K120)-INT((Y$29-1)/$K120))*$S120*((1+'Inputs &amp; Summary'!$D$7)^Y$29))),(_xlfn.WEIBULL.DIST(Y$29,$L120,$K120,FALSE)*$S120*((1+'Inputs &amp; Summary'!$D$7)^Y$29))),IF($M120=Lists!$H$3,IF($K120&lt;1,((($R120*(1-$E120)+$Q120*(1-$F120))/$K120)*((1+'Inputs &amp; Summary'!$D$7)^Y$29)),((INT(Y$29/$K120)-INT((Y$29-1)/$K120))*($R120*(1-$E120)+$Q120*(1-$F120))*((1+'Inputs &amp; Summary'!$D$7)^Y$29))),((_xlfn.WEIBULL.DIST(Y$29,$L120,$K120,FALSE)*($R120*(1-$E120)+$Q120*(1-$F120))*((1+'Inputs &amp; Summary'!$D$7)^Y$29))))))</f>
        <v>0</v>
      </c>
      <c r="Z120" s="114">
        <f>$D120*IF(Z$29&gt;'Inputs &amp; Summary'!$D$5,0,IF(Z$29&gt;VLOOKUP($G120,Lists!$J$17:$K$21,2),IF($M120=Lists!$H$3,IF($K120&lt;1,(($S120/$K120)*((1+'Inputs &amp; Summary'!$D$7)^Z$29)),((INT(Z$29/$K120)-INT((Z$29-1)/$K120))*$S120*((1+'Inputs &amp; Summary'!$D$7)^Z$29))),(_xlfn.WEIBULL.DIST(Z$29,$L120,$K120,FALSE)*$S120*((1+'Inputs &amp; Summary'!$D$7)^Z$29))),IF($M120=Lists!$H$3,IF($K120&lt;1,((($R120*(1-$E120)+$Q120*(1-$F120))/$K120)*((1+'Inputs &amp; Summary'!$D$7)^Z$29)),((INT(Z$29/$K120)-INT((Z$29-1)/$K120))*($R120*(1-$E120)+$Q120*(1-$F120))*((1+'Inputs &amp; Summary'!$D$7)^Z$29))),((_xlfn.WEIBULL.DIST(Z$29,$L120,$K120,FALSE)*($R120*(1-$E120)+$Q120*(1-$F120))*((1+'Inputs &amp; Summary'!$D$7)^Z$29))))))</f>
        <v>0</v>
      </c>
      <c r="AA120" s="114">
        <f>$D120*IF(AA$29&gt;'Inputs &amp; Summary'!$D$5,0,IF(AA$29&gt;VLOOKUP($G120,Lists!$J$17:$K$21,2),IF($M120=Lists!$H$3,IF($K120&lt;1,(($S120/$K120)*((1+'Inputs &amp; Summary'!$D$7)^AA$29)),((INT(AA$29/$K120)-INT((AA$29-1)/$K120))*$S120*((1+'Inputs &amp; Summary'!$D$7)^AA$29))),(_xlfn.WEIBULL.DIST(AA$29,$L120,$K120,FALSE)*$S120*((1+'Inputs &amp; Summary'!$D$7)^AA$29))),IF($M120=Lists!$H$3,IF($K120&lt;1,((($R120*(1-$E120)+$Q120*(1-$F120))/$K120)*((1+'Inputs &amp; Summary'!$D$7)^AA$29)),((INT(AA$29/$K120)-INT((AA$29-1)/$K120))*($R120*(1-$E120)+$Q120*(1-$F120))*((1+'Inputs &amp; Summary'!$D$7)^AA$29))),((_xlfn.WEIBULL.DIST(AA$29,$L120,$K120,FALSE)*($R120*(1-$E120)+$Q120*(1-$F120))*((1+'Inputs &amp; Summary'!$D$7)^AA$29))))))</f>
        <v>0</v>
      </c>
      <c r="AB120" s="114">
        <f>$D120*IF(AB$29&gt;'Inputs &amp; Summary'!$D$5,0,IF(AB$29&gt;VLOOKUP($G120,Lists!$J$17:$K$21,2),IF($M120=Lists!$H$3,IF($K120&lt;1,(($S120/$K120)*((1+'Inputs &amp; Summary'!$D$7)^AB$29)),((INT(AB$29/$K120)-INT((AB$29-1)/$K120))*$S120*((1+'Inputs &amp; Summary'!$D$7)^AB$29))),(_xlfn.WEIBULL.DIST(AB$29,$L120,$K120,FALSE)*$S120*((1+'Inputs &amp; Summary'!$D$7)^AB$29))),IF($M120=Lists!$H$3,IF($K120&lt;1,((($R120*(1-$E120)+$Q120*(1-$F120))/$K120)*((1+'Inputs &amp; Summary'!$D$7)^AB$29)),((INT(AB$29/$K120)-INT((AB$29-1)/$K120))*($R120*(1-$E120)+$Q120*(1-$F120))*((1+'Inputs &amp; Summary'!$D$7)^AB$29))),((_xlfn.WEIBULL.DIST(AB$29,$L120,$K120,FALSE)*($R120*(1-$E120)+$Q120*(1-$F120))*((1+'Inputs &amp; Summary'!$D$7)^AB$29))))))</f>
        <v>0</v>
      </c>
      <c r="AC120" s="114">
        <f>$D120*IF(AC$29&gt;'Inputs &amp; Summary'!$D$5,0,IF(AC$29&gt;VLOOKUP($G120,Lists!$J$17:$K$21,2),IF($M120=Lists!$H$3,IF($K120&lt;1,(($S120/$K120)*((1+'Inputs &amp; Summary'!$D$7)^AC$29)),((INT(AC$29/$K120)-INT((AC$29-1)/$K120))*$S120*((1+'Inputs &amp; Summary'!$D$7)^AC$29))),(_xlfn.WEIBULL.DIST(AC$29,$L120,$K120,FALSE)*$S120*((1+'Inputs &amp; Summary'!$D$7)^AC$29))),IF($M120=Lists!$H$3,IF($K120&lt;1,((($R120*(1-$E120)+$Q120*(1-$F120))/$K120)*((1+'Inputs &amp; Summary'!$D$7)^AC$29)),((INT(AC$29/$K120)-INT((AC$29-1)/$K120))*($R120*(1-$E120)+$Q120*(1-$F120))*((1+'Inputs &amp; Summary'!$D$7)^AC$29))),((_xlfn.WEIBULL.DIST(AC$29,$L120,$K120,FALSE)*($R120*(1-$E120)+$Q120*(1-$F120))*((1+'Inputs &amp; Summary'!$D$7)^AC$29))))))</f>
        <v>0</v>
      </c>
      <c r="AD120" s="114">
        <f>$D120*IF(AD$29&gt;'Inputs &amp; Summary'!$D$5,0,IF(AD$29&gt;VLOOKUP($G120,Lists!$J$17:$K$21,2),IF($M120=Lists!$H$3,IF($K120&lt;1,(($S120/$K120)*((1+'Inputs &amp; Summary'!$D$7)^AD$29)),((INT(AD$29/$K120)-INT((AD$29-1)/$K120))*$S120*((1+'Inputs &amp; Summary'!$D$7)^AD$29))),(_xlfn.WEIBULL.DIST(AD$29,$L120,$K120,FALSE)*$S120*((1+'Inputs &amp; Summary'!$D$7)^AD$29))),IF($M120=Lists!$H$3,IF($K120&lt;1,((($R120*(1-$E120)+$Q120*(1-$F120))/$K120)*((1+'Inputs &amp; Summary'!$D$7)^AD$29)),((INT(AD$29/$K120)-INT((AD$29-1)/$K120))*($R120*(1-$E120)+$Q120*(1-$F120))*((1+'Inputs &amp; Summary'!$D$7)^AD$29))),((_xlfn.WEIBULL.DIST(AD$29,$L120,$K120,FALSE)*($R120*(1-$E120)+$Q120*(1-$F120))*((1+'Inputs &amp; Summary'!$D$7)^AD$29))))))</f>
        <v>0</v>
      </c>
      <c r="AE120" s="114">
        <f>$D120*IF(AE$29&gt;'Inputs &amp; Summary'!$D$5,0,IF(AE$29&gt;VLOOKUP($G120,Lists!$J$17:$K$21,2),IF($M120=Lists!$H$3,IF($K120&lt;1,(($S120/$K120)*((1+'Inputs &amp; Summary'!$D$7)^AE$29)),((INT(AE$29/$K120)-INT((AE$29-1)/$K120))*$S120*((1+'Inputs &amp; Summary'!$D$7)^AE$29))),(_xlfn.WEIBULL.DIST(AE$29,$L120,$K120,FALSE)*$S120*((1+'Inputs &amp; Summary'!$D$7)^AE$29))),IF($M120=Lists!$H$3,IF($K120&lt;1,((($R120*(1-$E120)+$Q120*(1-$F120))/$K120)*((1+'Inputs &amp; Summary'!$D$7)^AE$29)),((INT(AE$29/$K120)-INT((AE$29-1)/$K120))*($R120*(1-$E120)+$Q120*(1-$F120))*((1+'Inputs &amp; Summary'!$D$7)^AE$29))),((_xlfn.WEIBULL.DIST(AE$29,$L120,$K120,FALSE)*($R120*(1-$E120)+$Q120*(1-$F120))*((1+'Inputs &amp; Summary'!$D$7)^AE$29))))))</f>
        <v>0</v>
      </c>
      <c r="AF120" s="114">
        <f>$D120*IF(AF$29&gt;'Inputs &amp; Summary'!$D$5,0,IF(AF$29&gt;VLOOKUP($G120,Lists!$J$17:$K$21,2),IF($M120=Lists!$H$3,IF($K120&lt;1,(($S120/$K120)*((1+'Inputs &amp; Summary'!$D$7)^AF$29)),((INT(AF$29/$K120)-INT((AF$29-1)/$K120))*$S120*((1+'Inputs &amp; Summary'!$D$7)^AF$29))),(_xlfn.WEIBULL.DIST(AF$29,$L120,$K120,FALSE)*$S120*((1+'Inputs &amp; Summary'!$D$7)^AF$29))),IF($M120=Lists!$H$3,IF($K120&lt;1,((($R120*(1-$E120)+$Q120*(1-$F120))/$K120)*((1+'Inputs &amp; Summary'!$D$7)^AF$29)),((INT(AF$29/$K120)-INT((AF$29-1)/$K120))*($R120*(1-$E120)+$Q120*(1-$F120))*((1+'Inputs &amp; Summary'!$D$7)^AF$29))),((_xlfn.WEIBULL.DIST(AF$29,$L120,$K120,FALSE)*($R120*(1-$E120)+$Q120*(1-$F120))*((1+'Inputs &amp; Summary'!$D$7)^AF$29))))))</f>
        <v>0</v>
      </c>
      <c r="AG120" s="114">
        <f>$D120*IF(AG$29&gt;'Inputs &amp; Summary'!$D$5,0,IF(AG$29&gt;VLOOKUP($G120,Lists!$J$17:$K$21,2),IF($M120=Lists!$H$3,IF($K120&lt;1,(($S120/$K120)*((1+'Inputs &amp; Summary'!$D$7)^AG$29)),((INT(AG$29/$K120)-INT((AG$29-1)/$K120))*$S120*((1+'Inputs &amp; Summary'!$D$7)^AG$29))),(_xlfn.WEIBULL.DIST(AG$29,$L120,$K120,FALSE)*$S120*((1+'Inputs &amp; Summary'!$D$7)^AG$29))),IF($M120=Lists!$H$3,IF($K120&lt;1,((($R120*(1-$E120)+$Q120*(1-$F120))/$K120)*((1+'Inputs &amp; Summary'!$D$7)^AG$29)),((INT(AG$29/$K120)-INT((AG$29-1)/$K120))*($R120*(1-$E120)+$Q120*(1-$F120))*((1+'Inputs &amp; Summary'!$D$7)^AG$29))),((_xlfn.WEIBULL.DIST(AG$29,$L120,$K120,FALSE)*($R120*(1-$E120)+$Q120*(1-$F120))*((1+'Inputs &amp; Summary'!$D$7)^AG$29))))))</f>
        <v>0</v>
      </c>
      <c r="AH120" s="114">
        <f>$D120*IF(AH$29&gt;'Inputs &amp; Summary'!$D$5,0,IF(AH$29&gt;VLOOKUP($G120,Lists!$J$17:$K$21,2),IF($M120=Lists!$H$3,IF($K120&lt;1,(($S120/$K120)*((1+'Inputs &amp; Summary'!$D$7)^AH$29)),((INT(AH$29/$K120)-INT((AH$29-1)/$K120))*$S120*((1+'Inputs &amp; Summary'!$D$7)^AH$29))),(_xlfn.WEIBULL.DIST(AH$29,$L120,$K120,FALSE)*$S120*((1+'Inputs &amp; Summary'!$D$7)^AH$29))),IF($M120=Lists!$H$3,IF($K120&lt;1,((($R120*(1-$E120)+$Q120*(1-$F120))/$K120)*((1+'Inputs &amp; Summary'!$D$7)^AH$29)),((INT(AH$29/$K120)-INT((AH$29-1)/$K120))*($R120*(1-$E120)+$Q120*(1-$F120))*((1+'Inputs &amp; Summary'!$D$7)^AH$29))),((_xlfn.WEIBULL.DIST(AH$29,$L120,$K120,FALSE)*($R120*(1-$E120)+$Q120*(1-$F120))*((1+'Inputs &amp; Summary'!$D$7)^AH$29))))))</f>
        <v>0</v>
      </c>
      <c r="AI120" s="114">
        <f>$D120*IF(AI$29&gt;'Inputs &amp; Summary'!$D$5,0,IF(AI$29&gt;VLOOKUP($G120,Lists!$J$17:$K$21,2),IF($M120=Lists!$H$3,IF($K120&lt;1,(($S120/$K120)*((1+'Inputs &amp; Summary'!$D$7)^AI$29)),((INT(AI$29/$K120)-INT((AI$29-1)/$K120))*$S120*((1+'Inputs &amp; Summary'!$D$7)^AI$29))),(_xlfn.WEIBULL.DIST(AI$29,$L120,$K120,FALSE)*$S120*((1+'Inputs &amp; Summary'!$D$7)^AI$29))),IF($M120=Lists!$H$3,IF($K120&lt;1,((($R120*(1-$E120)+$Q120*(1-$F120))/$K120)*((1+'Inputs &amp; Summary'!$D$7)^AI$29)),((INT(AI$29/$K120)-INT((AI$29-1)/$K120))*($R120*(1-$E120)+$Q120*(1-$F120))*((1+'Inputs &amp; Summary'!$D$7)^AI$29))),((_xlfn.WEIBULL.DIST(AI$29,$L120,$K120,FALSE)*($R120*(1-$E120)+$Q120*(1-$F120))*((1+'Inputs &amp; Summary'!$D$7)^AI$29))))))</f>
        <v>0</v>
      </c>
      <c r="AJ120" s="114">
        <f>$D120*IF(AJ$29&gt;'Inputs &amp; Summary'!$D$5,0,IF(AJ$29&gt;VLOOKUP($G120,Lists!$J$17:$K$21,2),IF($M120=Lists!$H$3,IF($K120&lt;1,(($S120/$K120)*((1+'Inputs &amp; Summary'!$D$7)^AJ$29)),((INT(AJ$29/$K120)-INT((AJ$29-1)/$K120))*$S120*((1+'Inputs &amp; Summary'!$D$7)^AJ$29))),(_xlfn.WEIBULL.DIST(AJ$29,$L120,$K120,FALSE)*$S120*((1+'Inputs &amp; Summary'!$D$7)^AJ$29))),IF($M120=Lists!$H$3,IF($K120&lt;1,((($R120*(1-$E120)+$Q120*(1-$F120))/$K120)*((1+'Inputs &amp; Summary'!$D$7)^AJ$29)),((INT(AJ$29/$K120)-INT((AJ$29-1)/$K120))*($R120*(1-$E120)+$Q120*(1-$F120))*((1+'Inputs &amp; Summary'!$D$7)^AJ$29))),((_xlfn.WEIBULL.DIST(AJ$29,$L120,$K120,FALSE)*($R120*(1-$E120)+$Q120*(1-$F120))*((1+'Inputs &amp; Summary'!$D$7)^AJ$29))))))</f>
        <v>0</v>
      </c>
      <c r="AK120" s="114">
        <f>$D120*IF(AK$29&gt;'Inputs &amp; Summary'!$D$5,0,IF(AK$29&gt;VLOOKUP($G120,Lists!$J$17:$K$21,2),IF($M120=Lists!$H$3,IF($K120&lt;1,(($S120/$K120)*((1+'Inputs &amp; Summary'!$D$7)^AK$29)),((INT(AK$29/$K120)-INT((AK$29-1)/$K120))*$S120*((1+'Inputs &amp; Summary'!$D$7)^AK$29))),(_xlfn.WEIBULL.DIST(AK$29,$L120,$K120,FALSE)*$S120*((1+'Inputs &amp; Summary'!$D$7)^AK$29))),IF($M120=Lists!$H$3,IF($K120&lt;1,((($R120*(1-$E120)+$Q120*(1-$F120))/$K120)*((1+'Inputs &amp; Summary'!$D$7)^AK$29)),((INT(AK$29/$K120)-INT((AK$29-1)/$K120))*($R120*(1-$E120)+$Q120*(1-$F120))*((1+'Inputs &amp; Summary'!$D$7)^AK$29))),((_xlfn.WEIBULL.DIST(AK$29,$L120,$K120,FALSE)*($R120*(1-$E120)+$Q120*(1-$F120))*((1+'Inputs &amp; Summary'!$D$7)^AK$29))))))</f>
        <v>0</v>
      </c>
      <c r="AL120" s="114">
        <f>$D120*IF(AL$29&gt;'Inputs &amp; Summary'!$D$5,0,IF(AL$29&gt;VLOOKUP($G120,Lists!$J$17:$K$21,2),IF($M120=Lists!$H$3,IF($K120&lt;1,(($S120/$K120)*((1+'Inputs &amp; Summary'!$D$7)^AL$29)),((INT(AL$29/$K120)-INT((AL$29-1)/$K120))*$S120*((1+'Inputs &amp; Summary'!$D$7)^AL$29))),(_xlfn.WEIBULL.DIST(AL$29,$L120,$K120,FALSE)*$S120*((1+'Inputs &amp; Summary'!$D$7)^AL$29))),IF($M120=Lists!$H$3,IF($K120&lt;1,((($R120*(1-$E120)+$Q120*(1-$F120))/$K120)*((1+'Inputs &amp; Summary'!$D$7)^AL$29)),((INT(AL$29/$K120)-INT((AL$29-1)/$K120))*($R120*(1-$E120)+$Q120*(1-$F120))*((1+'Inputs &amp; Summary'!$D$7)^AL$29))),((_xlfn.WEIBULL.DIST(AL$29,$L120,$K120,FALSE)*($R120*(1-$E120)+$Q120*(1-$F120))*((1+'Inputs &amp; Summary'!$D$7)^AL$29))))))</f>
        <v>0</v>
      </c>
      <c r="AM120" s="114">
        <f>$D120*IF(AM$29&gt;'Inputs &amp; Summary'!$D$5,0,IF(AM$29&gt;VLOOKUP($G120,Lists!$J$17:$K$21,2),IF($M120=Lists!$H$3,IF($K120&lt;1,(($S120/$K120)*((1+'Inputs &amp; Summary'!$D$7)^AM$29)),((INT(AM$29/$K120)-INT((AM$29-1)/$K120))*$S120*((1+'Inputs &amp; Summary'!$D$7)^AM$29))),(_xlfn.WEIBULL.DIST(AM$29,$L120,$K120,FALSE)*$S120*((1+'Inputs &amp; Summary'!$D$7)^AM$29))),IF($M120=Lists!$H$3,IF($K120&lt;1,((($R120*(1-$E120)+$Q120*(1-$F120))/$K120)*((1+'Inputs &amp; Summary'!$D$7)^AM$29)),((INT(AM$29/$K120)-INT((AM$29-1)/$K120))*($R120*(1-$E120)+$Q120*(1-$F120))*((1+'Inputs &amp; Summary'!$D$7)^AM$29))),((_xlfn.WEIBULL.DIST(AM$29,$L120,$K120,FALSE)*($R120*(1-$E120)+$Q120*(1-$F120))*((1+'Inputs &amp; Summary'!$D$7)^AM$29))))))</f>
        <v>0</v>
      </c>
      <c r="AN120" s="114">
        <f>$D120*IF(AN$29&gt;'Inputs &amp; Summary'!$D$5,0,IF(AN$29&gt;VLOOKUP($G120,Lists!$J$17:$K$21,2),IF($M120=Lists!$H$3,IF($K120&lt;1,(($S120/$K120)*((1+'Inputs &amp; Summary'!$D$7)^AN$29)),((INT(AN$29/$K120)-INT((AN$29-1)/$K120))*$S120*((1+'Inputs &amp; Summary'!$D$7)^AN$29))),(_xlfn.WEIBULL.DIST(AN$29,$L120,$K120,FALSE)*$S120*((1+'Inputs &amp; Summary'!$D$7)^AN$29))),IF($M120=Lists!$H$3,IF($K120&lt;1,((($R120*(1-$E120)+$Q120*(1-$F120))/$K120)*((1+'Inputs &amp; Summary'!$D$7)^AN$29)),((INT(AN$29/$K120)-INT((AN$29-1)/$K120))*($R120*(1-$E120)+$Q120*(1-$F120))*((1+'Inputs &amp; Summary'!$D$7)^AN$29))),((_xlfn.WEIBULL.DIST(AN$29,$L120,$K120,FALSE)*($R120*(1-$E120)+$Q120*(1-$F120))*((1+'Inputs &amp; Summary'!$D$7)^AN$29))))))</f>
        <v>0</v>
      </c>
      <c r="AO120" s="114">
        <f>$D120*IF(AO$29&gt;'Inputs &amp; Summary'!$D$5,0,IF(AO$29&gt;VLOOKUP($G120,Lists!$J$17:$K$21,2),IF($M120=Lists!$H$3,IF($K120&lt;1,(($S120/$K120)*((1+'Inputs &amp; Summary'!$D$7)^AO$29)),((INT(AO$29/$K120)-INT((AO$29-1)/$K120))*$S120*((1+'Inputs &amp; Summary'!$D$7)^AO$29))),(_xlfn.WEIBULL.DIST(AO$29,$L120,$K120,FALSE)*$S120*((1+'Inputs &amp; Summary'!$D$7)^AO$29))),IF($M120=Lists!$H$3,IF($K120&lt;1,((($R120*(1-$E120)+$Q120*(1-$F120))/$K120)*((1+'Inputs &amp; Summary'!$D$7)^AO$29)),((INT(AO$29/$K120)-INT((AO$29-1)/$K120))*($R120*(1-$E120)+$Q120*(1-$F120))*((1+'Inputs &amp; Summary'!$D$7)^AO$29))),((_xlfn.WEIBULL.DIST(AO$29,$L120,$K120,FALSE)*($R120*(1-$E120)+$Q120*(1-$F120))*((1+'Inputs &amp; Summary'!$D$7)^AO$29))))))</f>
        <v>0</v>
      </c>
      <c r="AP120" s="114">
        <f>$D120*IF(AP$29&gt;'Inputs &amp; Summary'!$D$5,0,IF(AP$29&gt;VLOOKUP($G120,Lists!$J$17:$K$21,2),IF($M120=Lists!$H$3,IF($K120&lt;1,(($S120/$K120)*((1+'Inputs &amp; Summary'!$D$7)^AP$29)),((INT(AP$29/$K120)-INT((AP$29-1)/$K120))*$S120*((1+'Inputs &amp; Summary'!$D$7)^AP$29))),(_xlfn.WEIBULL.DIST(AP$29,$L120,$K120,FALSE)*$S120*((1+'Inputs &amp; Summary'!$D$7)^AP$29))),IF($M120=Lists!$H$3,IF($K120&lt;1,((($R120*(1-$E120)+$Q120*(1-$F120))/$K120)*((1+'Inputs &amp; Summary'!$D$7)^AP$29)),((INT(AP$29/$K120)-INT((AP$29-1)/$K120))*($R120*(1-$E120)+$Q120*(1-$F120))*((1+'Inputs &amp; Summary'!$D$7)^AP$29))),((_xlfn.WEIBULL.DIST(AP$29,$L120,$K120,FALSE)*($R120*(1-$E120)+$Q120*(1-$F120))*((1+'Inputs &amp; Summary'!$D$7)^AP$29))))))</f>
        <v>0</v>
      </c>
      <c r="AQ120" s="114">
        <f>$D120*IF(AQ$29&gt;'Inputs &amp; Summary'!$D$5,0,IF(AQ$29&gt;VLOOKUP($G120,Lists!$J$17:$K$21,2),IF($M120=Lists!$H$3,IF($K120&lt;1,(($S120/$K120)*((1+'Inputs &amp; Summary'!$D$7)^AQ$29)),((INT(AQ$29/$K120)-INT((AQ$29-1)/$K120))*$S120*((1+'Inputs &amp; Summary'!$D$7)^AQ$29))),(_xlfn.WEIBULL.DIST(AQ$29,$L120,$K120,FALSE)*$S120*((1+'Inputs &amp; Summary'!$D$7)^AQ$29))),IF($M120=Lists!$H$3,IF($K120&lt;1,((($R120*(1-$E120)+$Q120*(1-$F120))/$K120)*((1+'Inputs &amp; Summary'!$D$7)^AQ$29)),((INT(AQ$29/$K120)-INT((AQ$29-1)/$K120))*($R120*(1-$E120)+$Q120*(1-$F120))*((1+'Inputs &amp; Summary'!$D$7)^AQ$29))),((_xlfn.WEIBULL.DIST(AQ$29,$L120,$K120,FALSE)*($R120*(1-$E120)+$Q120*(1-$F120))*((1+'Inputs &amp; Summary'!$D$7)^AQ$29))))))</f>
        <v>0</v>
      </c>
      <c r="AR120" s="114">
        <f>$D120*IF(AR$29&gt;'Inputs &amp; Summary'!$D$5,0,IF(AR$29&gt;VLOOKUP($G120,Lists!$J$17:$K$21,2),IF($M120=Lists!$H$3,IF($K120&lt;1,(($S120/$K120)*((1+'Inputs &amp; Summary'!$D$7)^AR$29)),((INT(AR$29/$K120)-INT((AR$29-1)/$K120))*$S120*((1+'Inputs &amp; Summary'!$D$7)^AR$29))),(_xlfn.WEIBULL.DIST(AR$29,$L120,$K120,FALSE)*$S120*((1+'Inputs &amp; Summary'!$D$7)^AR$29))),IF($M120=Lists!$H$3,IF($K120&lt;1,((($R120*(1-$E120)+$Q120*(1-$F120))/$K120)*((1+'Inputs &amp; Summary'!$D$7)^AR$29)),((INT(AR$29/$K120)-INT((AR$29-1)/$K120))*($R120*(1-$E120)+$Q120*(1-$F120))*((1+'Inputs &amp; Summary'!$D$7)^AR$29))),((_xlfn.WEIBULL.DIST(AR$29,$L120,$K120,FALSE)*($R120*(1-$E120)+$Q120*(1-$F120))*((1+'Inputs &amp; Summary'!$D$7)^AR$29))))))</f>
        <v>0</v>
      </c>
      <c r="AS120" s="114">
        <f>$D120*IF(AS$29&gt;'Inputs &amp; Summary'!$D$5,0,IF(AS$29&gt;VLOOKUP($G120,Lists!$J$17:$K$21,2),IF($M120=Lists!$H$3,IF($K120&lt;1,(($S120/$K120)*((1+'Inputs &amp; Summary'!$D$7)^AS$29)),((INT(AS$29/$K120)-INT((AS$29-1)/$K120))*$S120*((1+'Inputs &amp; Summary'!$D$7)^AS$29))),(_xlfn.WEIBULL.DIST(AS$29,$L120,$K120,FALSE)*$S120*((1+'Inputs &amp; Summary'!$D$7)^AS$29))),IF($M120=Lists!$H$3,IF($K120&lt;1,((($R120*(1-$E120)+$Q120*(1-$F120))/$K120)*((1+'Inputs &amp; Summary'!$D$7)^AS$29)),((INT(AS$29/$K120)-INT((AS$29-1)/$K120))*($R120*(1-$E120)+$Q120*(1-$F120))*((1+'Inputs &amp; Summary'!$D$7)^AS$29))),((_xlfn.WEIBULL.DIST(AS$29,$L120,$K120,FALSE)*($R120*(1-$E120)+$Q120*(1-$F120))*((1+'Inputs &amp; Summary'!$D$7)^AS$29))))))</f>
        <v>0</v>
      </c>
      <c r="AT120" s="114">
        <f>$D120*IF(AT$29&gt;'Inputs &amp; Summary'!$D$5,0,IF(AT$29&gt;VLOOKUP($G120,Lists!$J$17:$K$21,2),IF($M120=Lists!$H$3,IF($K120&lt;1,(($S120/$K120)*((1+'Inputs &amp; Summary'!$D$7)^AT$29)),((INT(AT$29/$K120)-INT((AT$29-1)/$K120))*$S120*((1+'Inputs &amp; Summary'!$D$7)^AT$29))),(_xlfn.WEIBULL.DIST(AT$29,$L120,$K120,FALSE)*$S120*((1+'Inputs &amp; Summary'!$D$7)^AT$29))),IF($M120=Lists!$H$3,IF($K120&lt;1,((($R120*(1-$E120)+$Q120*(1-$F120))/$K120)*((1+'Inputs &amp; Summary'!$D$7)^AT$29)),((INT(AT$29/$K120)-INT((AT$29-1)/$K120))*($R120*(1-$E120)+$Q120*(1-$F120))*((1+'Inputs &amp; Summary'!$D$7)^AT$29))),((_xlfn.WEIBULL.DIST(AT$29,$L120,$K120,FALSE)*($R120*(1-$E120)+$Q120*(1-$F120))*((1+'Inputs &amp; Summary'!$D$7)^AT$29))))))</f>
        <v>0</v>
      </c>
      <c r="AU120" s="114">
        <f>$D120*IF(AU$29&gt;'Inputs &amp; Summary'!$D$5,0,IF(AU$29&gt;VLOOKUP($G120,Lists!$J$17:$K$21,2),IF($M120=Lists!$H$3,IF($K120&lt;1,(($S120/$K120)*((1+'Inputs &amp; Summary'!$D$7)^AU$29)),((INT(AU$29/$K120)-INT((AU$29-1)/$K120))*$S120*((1+'Inputs &amp; Summary'!$D$7)^AU$29))),(_xlfn.WEIBULL.DIST(AU$29,$L120,$K120,FALSE)*$S120*((1+'Inputs &amp; Summary'!$D$7)^AU$29))),IF($M120=Lists!$H$3,IF($K120&lt;1,((($R120*(1-$E120)+$Q120*(1-$F120))/$K120)*((1+'Inputs &amp; Summary'!$D$7)^AU$29)),((INT(AU$29/$K120)-INT((AU$29-1)/$K120))*($R120*(1-$E120)+$Q120*(1-$F120))*((1+'Inputs &amp; Summary'!$D$7)^AU$29))),((_xlfn.WEIBULL.DIST(AU$29,$L120,$K120,FALSE)*($R120*(1-$E120)+$Q120*(1-$F120))*((1+'Inputs &amp; Summary'!$D$7)^AU$29))))))</f>
        <v>0</v>
      </c>
      <c r="AV120" s="114">
        <f>$D120*IF(AV$29&gt;'Inputs &amp; Summary'!$D$5,0,IF(AV$29&gt;VLOOKUP($G120,Lists!$J$17:$K$21,2),IF($M120=Lists!$H$3,IF($K120&lt;1,(($S120/$K120)*((1+'Inputs &amp; Summary'!$D$7)^AV$29)),((INT(AV$29/$K120)-INT((AV$29-1)/$K120))*$S120*((1+'Inputs &amp; Summary'!$D$7)^AV$29))),(_xlfn.WEIBULL.DIST(AV$29,$L120,$K120,FALSE)*$S120*((1+'Inputs &amp; Summary'!$D$7)^AV$29))),IF($M120=Lists!$H$3,IF($K120&lt;1,((($R120*(1-$E120)+$Q120*(1-$F120))/$K120)*((1+'Inputs &amp; Summary'!$D$7)^AV$29)),((INT(AV$29/$K120)-INT((AV$29-1)/$K120))*($R120*(1-$E120)+$Q120*(1-$F120))*((1+'Inputs &amp; Summary'!$D$7)^AV$29))),((_xlfn.WEIBULL.DIST(AV$29,$L120,$K120,FALSE)*($R120*(1-$E120)+$Q120*(1-$F120))*((1+'Inputs &amp; Summary'!$D$7)^AV$29))))))</f>
        <v>0</v>
      </c>
      <c r="AW120" s="114">
        <f>$D120*IF(AW$29&gt;'Inputs &amp; Summary'!$D$5,0,IF(AW$29&gt;VLOOKUP($G120,Lists!$J$17:$K$21,2),IF($M120=Lists!$H$3,IF($K120&lt;1,(($S120/$K120)*((1+'Inputs &amp; Summary'!$D$7)^AW$29)),((INT(AW$29/$K120)-INT((AW$29-1)/$K120))*$S120*((1+'Inputs &amp; Summary'!$D$7)^AW$29))),(_xlfn.WEIBULL.DIST(AW$29,$L120,$K120,FALSE)*$S120*((1+'Inputs &amp; Summary'!$D$7)^AW$29))),IF($M120=Lists!$H$3,IF($K120&lt;1,((($R120*(1-$E120)+$Q120*(1-$F120))/$K120)*((1+'Inputs &amp; Summary'!$D$7)^AW$29)),((INT(AW$29/$K120)-INT((AW$29-1)/$K120))*($R120*(1-$E120)+$Q120*(1-$F120))*((1+'Inputs &amp; Summary'!$D$7)^AW$29))),((_xlfn.WEIBULL.DIST(AW$29,$L120,$K120,FALSE)*($R120*(1-$E120)+$Q120*(1-$F120))*((1+'Inputs &amp; Summary'!$D$7)^AW$29))))))</f>
        <v>0</v>
      </c>
      <c r="AX120" s="114">
        <f>$D120*IF(AX$29&gt;'Inputs &amp; Summary'!$D$5,0,IF(AX$29&gt;VLOOKUP($G120,Lists!$J$17:$K$21,2),IF($M120=Lists!$H$3,IF($K120&lt;1,(($S120/$K120)*((1+'Inputs &amp; Summary'!$D$7)^AX$29)),((INT(AX$29/$K120)-INT((AX$29-1)/$K120))*$S120*((1+'Inputs &amp; Summary'!$D$7)^AX$29))),(_xlfn.WEIBULL.DIST(AX$29,$L120,$K120,FALSE)*$S120*((1+'Inputs &amp; Summary'!$D$7)^AX$29))),IF($M120=Lists!$H$3,IF($K120&lt;1,((($R120*(1-$E120)+$Q120*(1-$F120))/$K120)*((1+'Inputs &amp; Summary'!$D$7)^AX$29)),((INT(AX$29/$K120)-INT((AX$29-1)/$K120))*($R120*(1-$E120)+$Q120*(1-$F120))*((1+'Inputs &amp; Summary'!$D$7)^AX$29))),((_xlfn.WEIBULL.DIST(AX$29,$L120,$K120,FALSE)*($R120*(1-$E120)+$Q120*(1-$F120))*((1+'Inputs &amp; Summary'!$D$7)^AX$29))))))</f>
        <v>0</v>
      </c>
      <c r="AY120" s="114">
        <f>$D120*IF(AY$29&gt;'Inputs &amp; Summary'!$D$5,0,IF(AY$29&gt;VLOOKUP($G120,Lists!$J$17:$K$21,2),IF($M120=Lists!$H$3,IF($K120&lt;1,(($S120/$K120)*((1+'Inputs &amp; Summary'!$D$7)^AY$29)),((INT(AY$29/$K120)-INT((AY$29-1)/$K120))*$S120*((1+'Inputs &amp; Summary'!$D$7)^AY$29))),(_xlfn.WEIBULL.DIST(AY$29,$L120,$K120,FALSE)*$S120*((1+'Inputs &amp; Summary'!$D$7)^AY$29))),IF($M120=Lists!$H$3,IF($K120&lt;1,((($R120*(1-$E120)+$Q120*(1-$F120))/$K120)*((1+'Inputs &amp; Summary'!$D$7)^AY$29)),((INT(AY$29/$K120)-INT((AY$29-1)/$K120))*($R120*(1-$E120)+$Q120*(1-$F120))*((1+'Inputs &amp; Summary'!$D$7)^AY$29))),((_xlfn.WEIBULL.DIST(AY$29,$L120,$K120,FALSE)*($R120*(1-$E120)+$Q120*(1-$F120))*((1+'Inputs &amp; Summary'!$D$7)^AY$29))))))</f>
        <v>0</v>
      </c>
      <c r="AZ120" s="114">
        <f>$D120*IF(AZ$29&gt;'Inputs &amp; Summary'!$D$5,0,IF(AZ$29&gt;VLOOKUP($G120,Lists!$J$17:$K$21,2),IF($M120=Lists!$H$3,IF($K120&lt;1,(($S120/$K120)*((1+'Inputs &amp; Summary'!$D$7)^AZ$29)),((INT(AZ$29/$K120)-INT((AZ$29-1)/$K120))*$S120*((1+'Inputs &amp; Summary'!$D$7)^AZ$29))),(_xlfn.WEIBULL.DIST(AZ$29,$L120,$K120,FALSE)*$S120*((1+'Inputs &amp; Summary'!$D$7)^AZ$29))),IF($M120=Lists!$H$3,IF($K120&lt;1,((($R120*(1-$E120)+$Q120*(1-$F120))/$K120)*((1+'Inputs &amp; Summary'!$D$7)^AZ$29)),((INT(AZ$29/$K120)-INT((AZ$29-1)/$K120))*($R120*(1-$E120)+$Q120*(1-$F120))*((1+'Inputs &amp; Summary'!$D$7)^AZ$29))),((_xlfn.WEIBULL.DIST(AZ$29,$L120,$K120,FALSE)*($R120*(1-$E120)+$Q120*(1-$F120))*((1+'Inputs &amp; Summary'!$D$7)^AZ$29))))))</f>
        <v>0</v>
      </c>
      <c r="BA120" s="114">
        <f>$D120*IF(BA$29&gt;'Inputs &amp; Summary'!$D$5,0,IF(BA$29&gt;VLOOKUP($G120,Lists!$J$17:$K$21,2),IF($M120=Lists!$H$3,IF($K120&lt;1,(($S120/$K120)*((1+'Inputs &amp; Summary'!$D$7)^BA$29)),((INT(BA$29/$K120)-INT((BA$29-1)/$K120))*$S120*((1+'Inputs &amp; Summary'!$D$7)^BA$29))),(_xlfn.WEIBULL.DIST(BA$29,$L120,$K120,FALSE)*$S120*((1+'Inputs &amp; Summary'!$D$7)^BA$29))),IF($M120=Lists!$H$3,IF($K120&lt;1,((($R120*(1-$E120)+$Q120*(1-$F120))/$K120)*((1+'Inputs &amp; Summary'!$D$7)^BA$29)),((INT(BA$29/$K120)-INT((BA$29-1)/$K120))*($R120*(1-$E120)+$Q120*(1-$F120))*((1+'Inputs &amp; Summary'!$D$7)^BA$29))),((_xlfn.WEIBULL.DIST(BA$29,$L120,$K120,FALSE)*($R120*(1-$E120)+$Q120*(1-$F120))*((1+'Inputs &amp; Summary'!$D$7)^BA$29))))))</f>
        <v>0</v>
      </c>
      <c r="BB120" s="114">
        <f>$D120*IF(BB$29&gt;'Inputs &amp; Summary'!$D$5,0,IF(BB$29&gt;VLOOKUP($G120,Lists!$J$17:$K$21,2),IF($M120=Lists!$H$3,IF($K120&lt;1,(($S120/$K120)*((1+'Inputs &amp; Summary'!$D$7)^BB$29)),((INT(BB$29/$K120)-INT((BB$29-1)/$K120))*$S120*((1+'Inputs &amp; Summary'!$D$7)^BB$29))),(_xlfn.WEIBULL.DIST(BB$29,$L120,$K120,FALSE)*$S120*((1+'Inputs &amp; Summary'!$D$7)^BB$29))),IF($M120=Lists!$H$3,IF($K120&lt;1,((($R120*(1-$E120)+$Q120*(1-$F120))/$K120)*((1+'Inputs &amp; Summary'!$D$7)^BB$29)),((INT(BB$29/$K120)-INT((BB$29-1)/$K120))*($R120*(1-$E120)+$Q120*(1-$F120))*((1+'Inputs &amp; Summary'!$D$7)^BB$29))),((_xlfn.WEIBULL.DIST(BB$29,$L120,$K120,FALSE)*($R120*(1-$E120)+$Q120*(1-$F120))*((1+'Inputs &amp; Summary'!$D$7)^BB$29))))))</f>
        <v>0</v>
      </c>
      <c r="BC120" s="114">
        <f>$D120*IF(BC$29&gt;'Inputs &amp; Summary'!$D$5,0,IF(BC$29&gt;VLOOKUP($G120,Lists!$J$17:$K$21,2),IF($M120=Lists!$H$3,IF($K120&lt;1,(($S120/$K120)*((1+'Inputs &amp; Summary'!$D$7)^BC$29)),((INT(BC$29/$K120)-INT((BC$29-1)/$K120))*$S120*((1+'Inputs &amp; Summary'!$D$7)^BC$29))),(_xlfn.WEIBULL.DIST(BC$29,$L120,$K120,FALSE)*$S120*((1+'Inputs &amp; Summary'!$D$7)^BC$29))),IF($M120=Lists!$H$3,IF($K120&lt;1,((($R120*(1-$E120)+$Q120*(1-$F120))/$K120)*((1+'Inputs &amp; Summary'!$D$7)^BC$29)),((INT(BC$29/$K120)-INT((BC$29-1)/$K120))*($R120*(1-$E120)+$Q120*(1-$F120))*((1+'Inputs &amp; Summary'!$D$7)^BC$29))),((_xlfn.WEIBULL.DIST(BC$29,$L120,$K120,FALSE)*($R120*(1-$E120)+$Q120*(1-$F120))*((1+'Inputs &amp; Summary'!$D$7)^BC$29))))))</f>
        <v>0</v>
      </c>
      <c r="BD120" s="114">
        <f>$D120*IF(BD$29&gt;'Inputs &amp; Summary'!$D$5,0,IF(BD$29&gt;VLOOKUP($G120,Lists!$J$17:$K$21,2),IF($M120=Lists!$H$3,IF($K120&lt;1,(($S120/$K120)*((1+'Inputs &amp; Summary'!$D$7)^BD$29)),((INT(BD$29/$K120)-INT((BD$29-1)/$K120))*$S120*((1+'Inputs &amp; Summary'!$D$7)^BD$29))),(_xlfn.WEIBULL.DIST(BD$29,$L120,$K120,FALSE)*$S120*((1+'Inputs &amp; Summary'!$D$7)^BD$29))),IF($M120=Lists!$H$3,IF($K120&lt;1,((($R120*(1-$E120)+$Q120*(1-$F120))/$K120)*((1+'Inputs &amp; Summary'!$D$7)^BD$29)),((INT(BD$29/$K120)-INT((BD$29-1)/$K120))*($R120*(1-$E120)+$Q120*(1-$F120))*((1+'Inputs &amp; Summary'!$D$7)^BD$29))),((_xlfn.WEIBULL.DIST(BD$29,$L120,$K120,FALSE)*($R120*(1-$E120)+$Q120*(1-$F120))*((1+'Inputs &amp; Summary'!$D$7)^BD$29))))))</f>
        <v>0</v>
      </c>
      <c r="BE120" s="114">
        <f>$D120*IF(BE$29&gt;'Inputs &amp; Summary'!$D$5,0,IF(BE$29&gt;VLOOKUP($G120,Lists!$J$17:$K$21,2),IF($M120=Lists!$H$3,IF($K120&lt;1,(($S120/$K120)*((1+'Inputs &amp; Summary'!$D$7)^BE$29)),((INT(BE$29/$K120)-INT((BE$29-1)/$K120))*$S120*((1+'Inputs &amp; Summary'!$D$7)^BE$29))),(_xlfn.WEIBULL.DIST(BE$29,$L120,$K120,FALSE)*$S120*((1+'Inputs &amp; Summary'!$D$7)^BE$29))),IF($M120=Lists!$H$3,IF($K120&lt;1,((($R120*(1-$E120)+$Q120*(1-$F120))/$K120)*((1+'Inputs &amp; Summary'!$D$7)^BE$29)),((INT(BE$29/$K120)-INT((BE$29-1)/$K120))*($R120*(1-$E120)+$Q120*(1-$F120))*((1+'Inputs &amp; Summary'!$D$7)^BE$29))),((_xlfn.WEIBULL.DIST(BE$29,$L120,$K120,FALSE)*($R120*(1-$E120)+$Q120*(1-$F120))*((1+'Inputs &amp; Summary'!$D$7)^BE$29))))))</f>
        <v>0</v>
      </c>
      <c r="BF120" s="114">
        <f>$D120*IF(BF$29&gt;'Inputs &amp; Summary'!$D$5,0,IF(BF$29&gt;VLOOKUP($G120,Lists!$J$17:$K$21,2),IF($M120=Lists!$H$3,IF($K120&lt;1,(($S120/$K120)*((1+'Inputs &amp; Summary'!$D$7)^BF$29)),((INT(BF$29/$K120)-INT((BF$29-1)/$K120))*$S120*((1+'Inputs &amp; Summary'!$D$7)^BF$29))),(_xlfn.WEIBULL.DIST(BF$29,$L120,$K120,FALSE)*$S120*((1+'Inputs &amp; Summary'!$D$7)^BF$29))),IF($M120=Lists!$H$3,IF($K120&lt;1,((($R120*(1-$E120)+$Q120*(1-$F120))/$K120)*((1+'Inputs &amp; Summary'!$D$7)^BF$29)),((INT(BF$29/$K120)-INT((BF$29-1)/$K120))*($R120*(1-$E120)+$Q120*(1-$F120))*((1+'Inputs &amp; Summary'!$D$7)^BF$29))),((_xlfn.WEIBULL.DIST(BF$29,$L120,$K120,FALSE)*($R120*(1-$E120)+$Q120*(1-$F120))*((1+'Inputs &amp; Summary'!$D$7)^BF$29))))))</f>
        <v>0</v>
      </c>
      <c r="BG120" s="114">
        <f>$D120*IF(BG$29&gt;'Inputs &amp; Summary'!$D$5,0,IF(BG$29&gt;VLOOKUP($G120,Lists!$J$17:$K$21,2),IF($M120=Lists!$H$3,IF($K120&lt;1,(($S120/$K120)*((1+'Inputs &amp; Summary'!$D$7)^BG$29)),((INT(BG$29/$K120)-INT((BG$29-1)/$K120))*$S120*((1+'Inputs &amp; Summary'!$D$7)^BG$29))),(_xlfn.WEIBULL.DIST(BG$29,$L120,$K120,FALSE)*$S120*((1+'Inputs &amp; Summary'!$D$7)^BG$29))),IF($M120=Lists!$H$3,IF($K120&lt;1,((($R120*(1-$E120)+$Q120*(1-$F120))/$K120)*((1+'Inputs &amp; Summary'!$D$7)^BG$29)),((INT(BG$29/$K120)-INT((BG$29-1)/$K120))*($R120*(1-$E120)+$Q120*(1-$F120))*((1+'Inputs &amp; Summary'!$D$7)^BG$29))),((_xlfn.WEIBULL.DIST(BG$29,$L120,$K120,FALSE)*($R120*(1-$E120)+$Q120*(1-$F120))*((1+'Inputs &amp; Summary'!$D$7)^BG$29))))))</f>
        <v>0</v>
      </c>
      <c r="BH120" s="114">
        <f>$D120*IF(BH$29&gt;'Inputs &amp; Summary'!$D$5,0,IF(BH$29&gt;VLOOKUP($G120,Lists!$J$17:$K$21,2),IF($M120=Lists!$H$3,IF($K120&lt;1,(($S120/$K120)*((1+'Inputs &amp; Summary'!$D$7)^BH$29)),((INT(BH$29/$K120)-INT((BH$29-1)/$K120))*$S120*((1+'Inputs &amp; Summary'!$D$7)^BH$29))),(_xlfn.WEIBULL.DIST(BH$29,$L120,$K120,FALSE)*$S120*((1+'Inputs &amp; Summary'!$D$7)^BH$29))),IF($M120=Lists!$H$3,IF($K120&lt;1,((($R120*(1-$E120)+$Q120*(1-$F120))/$K120)*((1+'Inputs &amp; Summary'!$D$7)^BH$29)),((INT(BH$29/$K120)-INT((BH$29-1)/$K120))*($R120*(1-$E120)+$Q120*(1-$F120))*((1+'Inputs &amp; Summary'!$D$7)^BH$29))),((_xlfn.WEIBULL.DIST(BH$29,$L120,$K120,FALSE)*($R120*(1-$E120)+$Q120*(1-$F120))*((1+'Inputs &amp; Summary'!$D$7)^BH$29))))))</f>
        <v>0</v>
      </c>
      <c r="BI120" s="114">
        <f>$D120*IF(BI$29&gt;'Inputs &amp; Summary'!$D$5,0,IF(BI$29&gt;VLOOKUP($G120,Lists!$J$17:$K$21,2),IF($M120=Lists!$H$3,IF($K120&lt;1,(($S120/$K120)*((1+'Inputs &amp; Summary'!$D$7)^BI$29)),((INT(BI$29/$K120)-INT((BI$29-1)/$K120))*$S120*((1+'Inputs &amp; Summary'!$D$7)^BI$29))),(_xlfn.WEIBULL.DIST(BI$29,$L120,$K120,FALSE)*$S120*((1+'Inputs &amp; Summary'!$D$7)^BI$29))),IF($M120=Lists!$H$3,IF($K120&lt;1,((($R120*(1-$E120)+$Q120*(1-$F120))/$K120)*((1+'Inputs &amp; Summary'!$D$7)^BI$29)),((INT(BI$29/$K120)-INT((BI$29-1)/$K120))*($R120*(1-$E120)+$Q120*(1-$F120))*((1+'Inputs &amp; Summary'!$D$7)^BI$29))),((_xlfn.WEIBULL.DIST(BI$29,$L120,$K120,FALSE)*($R120*(1-$E120)+$Q120*(1-$F120))*((1+'Inputs &amp; Summary'!$D$7)^BI$29))))))</f>
        <v>0</v>
      </c>
      <c r="BJ120" s="114">
        <f>$D120*IF(BJ$29&gt;'Inputs &amp; Summary'!$D$5,0,IF(BJ$29&gt;VLOOKUP($G120,Lists!$J$17:$K$21,2),IF($M120=Lists!$H$3,IF($K120&lt;1,(($S120/$K120)*((1+'Inputs &amp; Summary'!$D$7)^BJ$29)),((INT(BJ$29/$K120)-INT((BJ$29-1)/$K120))*$S120*((1+'Inputs &amp; Summary'!$D$7)^BJ$29))),(_xlfn.WEIBULL.DIST(BJ$29,$L120,$K120,FALSE)*$S120*((1+'Inputs &amp; Summary'!$D$7)^BJ$29))),IF($M120=Lists!$H$3,IF($K120&lt;1,((($R120*(1-$E120)+$Q120*(1-$F120))/$K120)*((1+'Inputs &amp; Summary'!$D$7)^BJ$29)),((INT(BJ$29/$K120)-INT((BJ$29-1)/$K120))*($R120*(1-$E120)+$Q120*(1-$F120))*((1+'Inputs &amp; Summary'!$D$7)^BJ$29))),((_xlfn.WEIBULL.DIST(BJ$29,$L120,$K120,FALSE)*($R120*(1-$E120)+$Q120*(1-$F120))*((1+'Inputs &amp; Summary'!$D$7)^BJ$29))))))</f>
        <v>0</v>
      </c>
      <c r="BK120" s="114">
        <f>$D120*IF(BK$29&gt;'Inputs &amp; Summary'!$D$5,0,IF(BK$29&gt;VLOOKUP($G120,Lists!$J$17:$K$21,2),IF($M120=Lists!$H$3,IF($K120&lt;1,(($S120/$K120)*((1+'Inputs &amp; Summary'!$D$7)^BK$29)),((INT(BK$29/$K120)-INT((BK$29-1)/$K120))*$S120*((1+'Inputs &amp; Summary'!$D$7)^BK$29))),(_xlfn.WEIBULL.DIST(BK$29,$L120,$K120,FALSE)*$S120*((1+'Inputs &amp; Summary'!$D$7)^BK$29))),IF($M120=Lists!$H$3,IF($K120&lt;1,((($R120*(1-$E120)+$Q120*(1-$F120))/$K120)*((1+'Inputs &amp; Summary'!$D$7)^BK$29)),((INT(BK$29/$K120)-INT((BK$29-1)/$K120))*($R120*(1-$E120)+$Q120*(1-$F120))*((1+'Inputs &amp; Summary'!$D$7)^BK$29))),((_xlfn.WEIBULL.DIST(BK$29,$L120,$K120,FALSE)*($R120*(1-$E120)+$Q120*(1-$F120))*((1+'Inputs &amp; Summary'!$D$7)^BK$29))))))</f>
        <v>0</v>
      </c>
      <c r="BL120" s="114">
        <f>$D120*IF(BL$29&gt;'Inputs &amp; Summary'!$D$5,0,IF(BL$29&gt;VLOOKUP($G120,Lists!$J$17:$K$21,2),IF($M120=Lists!$H$3,IF($K120&lt;1,(($S120/$K120)*((1+'Inputs &amp; Summary'!$D$7)^BL$29)),((INT(BL$29/$K120)-INT((BL$29-1)/$K120))*$S120*((1+'Inputs &amp; Summary'!$D$7)^BL$29))),(_xlfn.WEIBULL.DIST(BL$29,$L120,$K120,FALSE)*$S120*((1+'Inputs &amp; Summary'!$D$7)^BL$29))),IF($M120=Lists!$H$3,IF($K120&lt;1,((($R120*(1-$E120)+$Q120*(1-$F120))/$K120)*((1+'Inputs &amp; Summary'!$D$7)^BL$29)),((INT(BL$29/$K120)-INT((BL$29-1)/$K120))*($R120*(1-$E120)+$Q120*(1-$F120))*((1+'Inputs &amp; Summary'!$D$7)^BL$29))),((_xlfn.WEIBULL.DIST(BL$29,$L120,$K120,FALSE)*($R120*(1-$E120)+$Q120*(1-$F120))*((1+'Inputs &amp; Summary'!$D$7)^BL$29))))))</f>
        <v>0</v>
      </c>
    </row>
    <row r="121" spans="1:64" s="1" customFormat="1" ht="43.2" x14ac:dyDescent="0.3">
      <c r="A121" s="79" t="s">
        <v>168</v>
      </c>
      <c r="B121" s="33" t="s">
        <v>307</v>
      </c>
      <c r="C121" s="33" t="s">
        <v>188</v>
      </c>
      <c r="D121" s="68">
        <v>0</v>
      </c>
      <c r="E121" s="68">
        <v>0</v>
      </c>
      <c r="F121" s="68">
        <v>0</v>
      </c>
      <c r="G121" s="213" t="s">
        <v>433</v>
      </c>
      <c r="H121" s="34"/>
      <c r="I121" s="34" t="s">
        <v>272</v>
      </c>
      <c r="J121" s="33">
        <f>VLOOKUP(I121,'Labor Rates'!$A$1:$B$16,2)</f>
        <v>16.66346153846154</v>
      </c>
      <c r="K121" s="35">
        <f>1/12</f>
        <v>8.3333333333333329E-2</v>
      </c>
      <c r="L121" s="35">
        <v>1</v>
      </c>
      <c r="M121" s="33" t="s">
        <v>259</v>
      </c>
      <c r="N121" s="84">
        <v>1</v>
      </c>
      <c r="O121" s="35">
        <v>1</v>
      </c>
      <c r="P121" s="5">
        <v>0</v>
      </c>
      <c r="Q121" s="73">
        <f t="shared" si="16"/>
        <v>16.66346153846154</v>
      </c>
      <c r="R121" s="73">
        <f t="shared" si="17"/>
        <v>0</v>
      </c>
      <c r="S121" s="74">
        <f t="shared" si="18"/>
        <v>0</v>
      </c>
      <c r="T121" s="88"/>
      <c r="U121" s="80"/>
      <c r="V121" s="87">
        <f t="shared" si="19"/>
        <v>0</v>
      </c>
      <c r="W121" s="87">
        <f>NPV('Inputs &amp; Summary'!$D$6,Y121:BL121)</f>
        <v>0</v>
      </c>
      <c r="X121" s="90">
        <f t="shared" si="20"/>
        <v>0</v>
      </c>
      <c r="Y121" s="114">
        <f>$D121*IF(Y$29&gt;'Inputs &amp; Summary'!$D$5,0,IF(Y$29&gt;VLOOKUP($G121,Lists!$J$17:$K$21,2),IF($M121=Lists!$H$3,IF($K121&lt;1,(($S121/$K121)*((1+'Inputs &amp; Summary'!$D$7)^Y$29)),((INT(Y$29/$K121)-INT((Y$29-1)/$K121))*$S121*((1+'Inputs &amp; Summary'!$D$7)^Y$29))),(_xlfn.WEIBULL.DIST(Y$29,$L121,$K121,FALSE)*$S121*((1+'Inputs &amp; Summary'!$D$7)^Y$29))),IF($M121=Lists!$H$3,IF($K121&lt;1,((($R121*(1-$E121)+$Q121*(1-$F121))/$K121)*((1+'Inputs &amp; Summary'!$D$7)^Y$29)),((INT(Y$29/$K121)-INT((Y$29-1)/$K121))*($R121*(1-$E121)+$Q121*(1-$F121))*((1+'Inputs &amp; Summary'!$D$7)^Y$29))),((_xlfn.WEIBULL.DIST(Y$29,$L121,$K121,FALSE)*($R121*(1-$E121)+$Q121*(1-$F121))*((1+'Inputs &amp; Summary'!$D$7)^Y$29))))))</f>
        <v>0</v>
      </c>
      <c r="Z121" s="114">
        <f>$D121*IF(Z$29&gt;'Inputs &amp; Summary'!$D$5,0,IF(Z$29&gt;VLOOKUP($G121,Lists!$J$17:$K$21,2),IF($M121=Lists!$H$3,IF($K121&lt;1,(($S121/$K121)*((1+'Inputs &amp; Summary'!$D$7)^Z$29)),((INT(Z$29/$K121)-INT((Z$29-1)/$K121))*$S121*((1+'Inputs &amp; Summary'!$D$7)^Z$29))),(_xlfn.WEIBULL.DIST(Z$29,$L121,$K121,FALSE)*$S121*((1+'Inputs &amp; Summary'!$D$7)^Z$29))),IF($M121=Lists!$H$3,IF($K121&lt;1,((($R121*(1-$E121)+$Q121*(1-$F121))/$K121)*((1+'Inputs &amp; Summary'!$D$7)^Z$29)),((INT(Z$29/$K121)-INT((Z$29-1)/$K121))*($R121*(1-$E121)+$Q121*(1-$F121))*((1+'Inputs &amp; Summary'!$D$7)^Z$29))),((_xlfn.WEIBULL.DIST(Z$29,$L121,$K121,FALSE)*($R121*(1-$E121)+$Q121*(1-$F121))*((1+'Inputs &amp; Summary'!$D$7)^Z$29))))))</f>
        <v>0</v>
      </c>
      <c r="AA121" s="114">
        <f>$D121*IF(AA$29&gt;'Inputs &amp; Summary'!$D$5,0,IF(AA$29&gt;VLOOKUP($G121,Lists!$J$17:$K$21,2),IF($M121=Lists!$H$3,IF($K121&lt;1,(($S121/$K121)*((1+'Inputs &amp; Summary'!$D$7)^AA$29)),((INT(AA$29/$K121)-INT((AA$29-1)/$K121))*$S121*((1+'Inputs &amp; Summary'!$D$7)^AA$29))),(_xlfn.WEIBULL.DIST(AA$29,$L121,$K121,FALSE)*$S121*((1+'Inputs &amp; Summary'!$D$7)^AA$29))),IF($M121=Lists!$H$3,IF($K121&lt;1,((($R121*(1-$E121)+$Q121*(1-$F121))/$K121)*((1+'Inputs &amp; Summary'!$D$7)^AA$29)),((INT(AA$29/$K121)-INT((AA$29-1)/$K121))*($R121*(1-$E121)+$Q121*(1-$F121))*((1+'Inputs &amp; Summary'!$D$7)^AA$29))),((_xlfn.WEIBULL.DIST(AA$29,$L121,$K121,FALSE)*($R121*(1-$E121)+$Q121*(1-$F121))*((1+'Inputs &amp; Summary'!$D$7)^AA$29))))))</f>
        <v>0</v>
      </c>
      <c r="AB121" s="114">
        <f>$D121*IF(AB$29&gt;'Inputs &amp; Summary'!$D$5,0,IF(AB$29&gt;VLOOKUP($G121,Lists!$J$17:$K$21,2),IF($M121=Lists!$H$3,IF($K121&lt;1,(($S121/$K121)*((1+'Inputs &amp; Summary'!$D$7)^AB$29)),((INT(AB$29/$K121)-INT((AB$29-1)/$K121))*$S121*((1+'Inputs &amp; Summary'!$D$7)^AB$29))),(_xlfn.WEIBULL.DIST(AB$29,$L121,$K121,FALSE)*$S121*((1+'Inputs &amp; Summary'!$D$7)^AB$29))),IF($M121=Lists!$H$3,IF($K121&lt;1,((($R121*(1-$E121)+$Q121*(1-$F121))/$K121)*((1+'Inputs &amp; Summary'!$D$7)^AB$29)),((INT(AB$29/$K121)-INT((AB$29-1)/$K121))*($R121*(1-$E121)+$Q121*(1-$F121))*((1+'Inputs &amp; Summary'!$D$7)^AB$29))),((_xlfn.WEIBULL.DIST(AB$29,$L121,$K121,FALSE)*($R121*(1-$E121)+$Q121*(1-$F121))*((1+'Inputs &amp; Summary'!$D$7)^AB$29))))))</f>
        <v>0</v>
      </c>
      <c r="AC121" s="114">
        <f>$D121*IF(AC$29&gt;'Inputs &amp; Summary'!$D$5,0,IF(AC$29&gt;VLOOKUP($G121,Lists!$J$17:$K$21,2),IF($M121=Lists!$H$3,IF($K121&lt;1,(($S121/$K121)*((1+'Inputs &amp; Summary'!$D$7)^AC$29)),((INT(AC$29/$K121)-INT((AC$29-1)/$K121))*$S121*((1+'Inputs &amp; Summary'!$D$7)^AC$29))),(_xlfn.WEIBULL.DIST(AC$29,$L121,$K121,FALSE)*$S121*((1+'Inputs &amp; Summary'!$D$7)^AC$29))),IF($M121=Lists!$H$3,IF($K121&lt;1,((($R121*(1-$E121)+$Q121*(1-$F121))/$K121)*((1+'Inputs &amp; Summary'!$D$7)^AC$29)),((INT(AC$29/$K121)-INT((AC$29-1)/$K121))*($R121*(1-$E121)+$Q121*(1-$F121))*((1+'Inputs &amp; Summary'!$D$7)^AC$29))),((_xlfn.WEIBULL.DIST(AC$29,$L121,$K121,FALSE)*($R121*(1-$E121)+$Q121*(1-$F121))*((1+'Inputs &amp; Summary'!$D$7)^AC$29))))))</f>
        <v>0</v>
      </c>
      <c r="AD121" s="114">
        <f>$D121*IF(AD$29&gt;'Inputs &amp; Summary'!$D$5,0,IF(AD$29&gt;VLOOKUP($G121,Lists!$J$17:$K$21,2),IF($M121=Lists!$H$3,IF($K121&lt;1,(($S121/$K121)*((1+'Inputs &amp; Summary'!$D$7)^AD$29)),((INT(AD$29/$K121)-INT((AD$29-1)/$K121))*$S121*((1+'Inputs &amp; Summary'!$D$7)^AD$29))),(_xlfn.WEIBULL.DIST(AD$29,$L121,$K121,FALSE)*$S121*((1+'Inputs &amp; Summary'!$D$7)^AD$29))),IF($M121=Lists!$H$3,IF($K121&lt;1,((($R121*(1-$E121)+$Q121*(1-$F121))/$K121)*((1+'Inputs &amp; Summary'!$D$7)^AD$29)),((INT(AD$29/$K121)-INT((AD$29-1)/$K121))*($R121*(1-$E121)+$Q121*(1-$F121))*((1+'Inputs &amp; Summary'!$D$7)^AD$29))),((_xlfn.WEIBULL.DIST(AD$29,$L121,$K121,FALSE)*($R121*(1-$E121)+$Q121*(1-$F121))*((1+'Inputs &amp; Summary'!$D$7)^AD$29))))))</f>
        <v>0</v>
      </c>
      <c r="AE121" s="114">
        <f>$D121*IF(AE$29&gt;'Inputs &amp; Summary'!$D$5,0,IF(AE$29&gt;VLOOKUP($G121,Lists!$J$17:$K$21,2),IF($M121=Lists!$H$3,IF($K121&lt;1,(($S121/$K121)*((1+'Inputs &amp; Summary'!$D$7)^AE$29)),((INT(AE$29/$K121)-INT((AE$29-1)/$K121))*$S121*((1+'Inputs &amp; Summary'!$D$7)^AE$29))),(_xlfn.WEIBULL.DIST(AE$29,$L121,$K121,FALSE)*$S121*((1+'Inputs &amp; Summary'!$D$7)^AE$29))),IF($M121=Lists!$H$3,IF($K121&lt;1,((($R121*(1-$E121)+$Q121*(1-$F121))/$K121)*((1+'Inputs &amp; Summary'!$D$7)^AE$29)),((INT(AE$29/$K121)-INT((AE$29-1)/$K121))*($R121*(1-$E121)+$Q121*(1-$F121))*((1+'Inputs &amp; Summary'!$D$7)^AE$29))),((_xlfn.WEIBULL.DIST(AE$29,$L121,$K121,FALSE)*($R121*(1-$E121)+$Q121*(1-$F121))*((1+'Inputs &amp; Summary'!$D$7)^AE$29))))))</f>
        <v>0</v>
      </c>
      <c r="AF121" s="114">
        <f>$D121*IF(AF$29&gt;'Inputs &amp; Summary'!$D$5,0,IF(AF$29&gt;VLOOKUP($G121,Lists!$J$17:$K$21,2),IF($M121=Lists!$H$3,IF($K121&lt;1,(($S121/$K121)*((1+'Inputs &amp; Summary'!$D$7)^AF$29)),((INT(AF$29/$K121)-INT((AF$29-1)/$K121))*$S121*((1+'Inputs &amp; Summary'!$D$7)^AF$29))),(_xlfn.WEIBULL.DIST(AF$29,$L121,$K121,FALSE)*$S121*((1+'Inputs &amp; Summary'!$D$7)^AF$29))),IF($M121=Lists!$H$3,IF($K121&lt;1,((($R121*(1-$E121)+$Q121*(1-$F121))/$K121)*((1+'Inputs &amp; Summary'!$D$7)^AF$29)),((INT(AF$29/$K121)-INT((AF$29-1)/$K121))*($R121*(1-$E121)+$Q121*(1-$F121))*((1+'Inputs &amp; Summary'!$D$7)^AF$29))),((_xlfn.WEIBULL.DIST(AF$29,$L121,$K121,FALSE)*($R121*(1-$E121)+$Q121*(1-$F121))*((1+'Inputs &amp; Summary'!$D$7)^AF$29))))))</f>
        <v>0</v>
      </c>
      <c r="AG121" s="114">
        <f>$D121*IF(AG$29&gt;'Inputs &amp; Summary'!$D$5,0,IF(AG$29&gt;VLOOKUP($G121,Lists!$J$17:$K$21,2),IF($M121=Lists!$H$3,IF($K121&lt;1,(($S121/$K121)*((1+'Inputs &amp; Summary'!$D$7)^AG$29)),((INT(AG$29/$K121)-INT((AG$29-1)/$K121))*$S121*((1+'Inputs &amp; Summary'!$D$7)^AG$29))),(_xlfn.WEIBULL.DIST(AG$29,$L121,$K121,FALSE)*$S121*((1+'Inputs &amp; Summary'!$D$7)^AG$29))),IF($M121=Lists!$H$3,IF($K121&lt;1,((($R121*(1-$E121)+$Q121*(1-$F121))/$K121)*((1+'Inputs &amp; Summary'!$D$7)^AG$29)),((INT(AG$29/$K121)-INT((AG$29-1)/$K121))*($R121*(1-$E121)+$Q121*(1-$F121))*((1+'Inputs &amp; Summary'!$D$7)^AG$29))),((_xlfn.WEIBULL.DIST(AG$29,$L121,$K121,FALSE)*($R121*(1-$E121)+$Q121*(1-$F121))*((1+'Inputs &amp; Summary'!$D$7)^AG$29))))))</f>
        <v>0</v>
      </c>
      <c r="AH121" s="114">
        <f>$D121*IF(AH$29&gt;'Inputs &amp; Summary'!$D$5,0,IF(AH$29&gt;VLOOKUP($G121,Lists!$J$17:$K$21,2),IF($M121=Lists!$H$3,IF($K121&lt;1,(($S121/$K121)*((1+'Inputs &amp; Summary'!$D$7)^AH$29)),((INT(AH$29/$K121)-INT((AH$29-1)/$K121))*$S121*((1+'Inputs &amp; Summary'!$D$7)^AH$29))),(_xlfn.WEIBULL.DIST(AH$29,$L121,$K121,FALSE)*$S121*((1+'Inputs &amp; Summary'!$D$7)^AH$29))),IF($M121=Lists!$H$3,IF($K121&lt;1,((($R121*(1-$E121)+$Q121*(1-$F121))/$K121)*((1+'Inputs &amp; Summary'!$D$7)^AH$29)),((INT(AH$29/$K121)-INT((AH$29-1)/$K121))*($R121*(1-$E121)+$Q121*(1-$F121))*((1+'Inputs &amp; Summary'!$D$7)^AH$29))),((_xlfn.WEIBULL.DIST(AH$29,$L121,$K121,FALSE)*($R121*(1-$E121)+$Q121*(1-$F121))*((1+'Inputs &amp; Summary'!$D$7)^AH$29))))))</f>
        <v>0</v>
      </c>
      <c r="AI121" s="114">
        <f>$D121*IF(AI$29&gt;'Inputs &amp; Summary'!$D$5,0,IF(AI$29&gt;VLOOKUP($G121,Lists!$J$17:$K$21,2),IF($M121=Lists!$H$3,IF($K121&lt;1,(($S121/$K121)*((1+'Inputs &amp; Summary'!$D$7)^AI$29)),((INT(AI$29/$K121)-INT((AI$29-1)/$K121))*$S121*((1+'Inputs &amp; Summary'!$D$7)^AI$29))),(_xlfn.WEIBULL.DIST(AI$29,$L121,$K121,FALSE)*$S121*((1+'Inputs &amp; Summary'!$D$7)^AI$29))),IF($M121=Lists!$H$3,IF($K121&lt;1,((($R121*(1-$E121)+$Q121*(1-$F121))/$K121)*((1+'Inputs &amp; Summary'!$D$7)^AI$29)),((INT(AI$29/$K121)-INT((AI$29-1)/$K121))*($R121*(1-$E121)+$Q121*(1-$F121))*((1+'Inputs &amp; Summary'!$D$7)^AI$29))),((_xlfn.WEIBULL.DIST(AI$29,$L121,$K121,FALSE)*($R121*(1-$E121)+$Q121*(1-$F121))*((1+'Inputs &amp; Summary'!$D$7)^AI$29))))))</f>
        <v>0</v>
      </c>
      <c r="AJ121" s="114">
        <f>$D121*IF(AJ$29&gt;'Inputs &amp; Summary'!$D$5,0,IF(AJ$29&gt;VLOOKUP($G121,Lists!$J$17:$K$21,2),IF($M121=Lists!$H$3,IF($K121&lt;1,(($S121/$K121)*((1+'Inputs &amp; Summary'!$D$7)^AJ$29)),((INT(AJ$29/$K121)-INT((AJ$29-1)/$K121))*$S121*((1+'Inputs &amp; Summary'!$D$7)^AJ$29))),(_xlfn.WEIBULL.DIST(AJ$29,$L121,$K121,FALSE)*$S121*((1+'Inputs &amp; Summary'!$D$7)^AJ$29))),IF($M121=Lists!$H$3,IF($K121&lt;1,((($R121*(1-$E121)+$Q121*(1-$F121))/$K121)*((1+'Inputs &amp; Summary'!$D$7)^AJ$29)),((INT(AJ$29/$K121)-INT((AJ$29-1)/$K121))*($R121*(1-$E121)+$Q121*(1-$F121))*((1+'Inputs &amp; Summary'!$D$7)^AJ$29))),((_xlfn.WEIBULL.DIST(AJ$29,$L121,$K121,FALSE)*($R121*(1-$E121)+$Q121*(1-$F121))*((1+'Inputs &amp; Summary'!$D$7)^AJ$29))))))</f>
        <v>0</v>
      </c>
      <c r="AK121" s="114">
        <f>$D121*IF(AK$29&gt;'Inputs &amp; Summary'!$D$5,0,IF(AK$29&gt;VLOOKUP($G121,Lists!$J$17:$K$21,2),IF($M121=Lists!$H$3,IF($K121&lt;1,(($S121/$K121)*((1+'Inputs &amp; Summary'!$D$7)^AK$29)),((INT(AK$29/$K121)-INT((AK$29-1)/$K121))*$S121*((1+'Inputs &amp; Summary'!$D$7)^AK$29))),(_xlfn.WEIBULL.DIST(AK$29,$L121,$K121,FALSE)*$S121*((1+'Inputs &amp; Summary'!$D$7)^AK$29))),IF($M121=Lists!$H$3,IF($K121&lt;1,((($R121*(1-$E121)+$Q121*(1-$F121))/$K121)*((1+'Inputs &amp; Summary'!$D$7)^AK$29)),((INT(AK$29/$K121)-INT((AK$29-1)/$K121))*($R121*(1-$E121)+$Q121*(1-$F121))*((1+'Inputs &amp; Summary'!$D$7)^AK$29))),((_xlfn.WEIBULL.DIST(AK$29,$L121,$K121,FALSE)*($R121*(1-$E121)+$Q121*(1-$F121))*((1+'Inputs &amp; Summary'!$D$7)^AK$29))))))</f>
        <v>0</v>
      </c>
      <c r="AL121" s="114">
        <f>$D121*IF(AL$29&gt;'Inputs &amp; Summary'!$D$5,0,IF(AL$29&gt;VLOOKUP($G121,Lists!$J$17:$K$21,2),IF($M121=Lists!$H$3,IF($K121&lt;1,(($S121/$K121)*((1+'Inputs &amp; Summary'!$D$7)^AL$29)),((INT(AL$29/$K121)-INT((AL$29-1)/$K121))*$S121*((1+'Inputs &amp; Summary'!$D$7)^AL$29))),(_xlfn.WEIBULL.DIST(AL$29,$L121,$K121,FALSE)*$S121*((1+'Inputs &amp; Summary'!$D$7)^AL$29))),IF($M121=Lists!$H$3,IF($K121&lt;1,((($R121*(1-$E121)+$Q121*(1-$F121))/$K121)*((1+'Inputs &amp; Summary'!$D$7)^AL$29)),((INT(AL$29/$K121)-INT((AL$29-1)/$K121))*($R121*(1-$E121)+$Q121*(1-$F121))*((1+'Inputs &amp; Summary'!$D$7)^AL$29))),((_xlfn.WEIBULL.DIST(AL$29,$L121,$K121,FALSE)*($R121*(1-$E121)+$Q121*(1-$F121))*((1+'Inputs &amp; Summary'!$D$7)^AL$29))))))</f>
        <v>0</v>
      </c>
      <c r="AM121" s="114">
        <f>$D121*IF(AM$29&gt;'Inputs &amp; Summary'!$D$5,0,IF(AM$29&gt;VLOOKUP($G121,Lists!$J$17:$K$21,2),IF($M121=Lists!$H$3,IF($K121&lt;1,(($S121/$K121)*((1+'Inputs &amp; Summary'!$D$7)^AM$29)),((INT(AM$29/$K121)-INT((AM$29-1)/$K121))*$S121*((1+'Inputs &amp; Summary'!$D$7)^AM$29))),(_xlfn.WEIBULL.DIST(AM$29,$L121,$K121,FALSE)*$S121*((1+'Inputs &amp; Summary'!$D$7)^AM$29))),IF($M121=Lists!$H$3,IF($K121&lt;1,((($R121*(1-$E121)+$Q121*(1-$F121))/$K121)*((1+'Inputs &amp; Summary'!$D$7)^AM$29)),((INT(AM$29/$K121)-INT((AM$29-1)/$K121))*($R121*(1-$E121)+$Q121*(1-$F121))*((1+'Inputs &amp; Summary'!$D$7)^AM$29))),((_xlfn.WEIBULL.DIST(AM$29,$L121,$K121,FALSE)*($R121*(1-$E121)+$Q121*(1-$F121))*((1+'Inputs &amp; Summary'!$D$7)^AM$29))))))</f>
        <v>0</v>
      </c>
      <c r="AN121" s="114">
        <f>$D121*IF(AN$29&gt;'Inputs &amp; Summary'!$D$5,0,IF(AN$29&gt;VLOOKUP($G121,Lists!$J$17:$K$21,2),IF($M121=Lists!$H$3,IF($K121&lt;1,(($S121/$K121)*((1+'Inputs &amp; Summary'!$D$7)^AN$29)),((INT(AN$29/$K121)-INT((AN$29-1)/$K121))*$S121*((1+'Inputs &amp; Summary'!$D$7)^AN$29))),(_xlfn.WEIBULL.DIST(AN$29,$L121,$K121,FALSE)*$S121*((1+'Inputs &amp; Summary'!$D$7)^AN$29))),IF($M121=Lists!$H$3,IF($K121&lt;1,((($R121*(1-$E121)+$Q121*(1-$F121))/$K121)*((1+'Inputs &amp; Summary'!$D$7)^AN$29)),((INT(AN$29/$K121)-INT((AN$29-1)/$K121))*($R121*(1-$E121)+$Q121*(1-$F121))*((1+'Inputs &amp; Summary'!$D$7)^AN$29))),((_xlfn.WEIBULL.DIST(AN$29,$L121,$K121,FALSE)*($R121*(1-$E121)+$Q121*(1-$F121))*((1+'Inputs &amp; Summary'!$D$7)^AN$29))))))</f>
        <v>0</v>
      </c>
      <c r="AO121" s="114">
        <f>$D121*IF(AO$29&gt;'Inputs &amp; Summary'!$D$5,0,IF(AO$29&gt;VLOOKUP($G121,Lists!$J$17:$K$21,2),IF($M121=Lists!$H$3,IF($K121&lt;1,(($S121/$K121)*((1+'Inputs &amp; Summary'!$D$7)^AO$29)),((INT(AO$29/$K121)-INT((AO$29-1)/$K121))*$S121*((1+'Inputs &amp; Summary'!$D$7)^AO$29))),(_xlfn.WEIBULL.DIST(AO$29,$L121,$K121,FALSE)*$S121*((1+'Inputs &amp; Summary'!$D$7)^AO$29))),IF($M121=Lists!$H$3,IF($K121&lt;1,((($R121*(1-$E121)+$Q121*(1-$F121))/$K121)*((1+'Inputs &amp; Summary'!$D$7)^AO$29)),((INT(AO$29/$K121)-INT((AO$29-1)/$K121))*($R121*(1-$E121)+$Q121*(1-$F121))*((1+'Inputs &amp; Summary'!$D$7)^AO$29))),((_xlfn.WEIBULL.DIST(AO$29,$L121,$K121,FALSE)*($R121*(1-$E121)+$Q121*(1-$F121))*((1+'Inputs &amp; Summary'!$D$7)^AO$29))))))</f>
        <v>0</v>
      </c>
      <c r="AP121" s="114">
        <f>$D121*IF(AP$29&gt;'Inputs &amp; Summary'!$D$5,0,IF(AP$29&gt;VLOOKUP($G121,Lists!$J$17:$K$21,2),IF($M121=Lists!$H$3,IF($K121&lt;1,(($S121/$K121)*((1+'Inputs &amp; Summary'!$D$7)^AP$29)),((INT(AP$29/$K121)-INT((AP$29-1)/$K121))*$S121*((1+'Inputs &amp; Summary'!$D$7)^AP$29))),(_xlfn.WEIBULL.DIST(AP$29,$L121,$K121,FALSE)*$S121*((1+'Inputs &amp; Summary'!$D$7)^AP$29))),IF($M121=Lists!$H$3,IF($K121&lt;1,((($R121*(1-$E121)+$Q121*(1-$F121))/$K121)*((1+'Inputs &amp; Summary'!$D$7)^AP$29)),((INT(AP$29/$K121)-INT((AP$29-1)/$K121))*($R121*(1-$E121)+$Q121*(1-$F121))*((1+'Inputs &amp; Summary'!$D$7)^AP$29))),((_xlfn.WEIBULL.DIST(AP$29,$L121,$K121,FALSE)*($R121*(1-$E121)+$Q121*(1-$F121))*((1+'Inputs &amp; Summary'!$D$7)^AP$29))))))</f>
        <v>0</v>
      </c>
      <c r="AQ121" s="114">
        <f>$D121*IF(AQ$29&gt;'Inputs &amp; Summary'!$D$5,0,IF(AQ$29&gt;VLOOKUP($G121,Lists!$J$17:$K$21,2),IF($M121=Lists!$H$3,IF($K121&lt;1,(($S121/$K121)*((1+'Inputs &amp; Summary'!$D$7)^AQ$29)),((INT(AQ$29/$K121)-INT((AQ$29-1)/$K121))*$S121*((1+'Inputs &amp; Summary'!$D$7)^AQ$29))),(_xlfn.WEIBULL.DIST(AQ$29,$L121,$K121,FALSE)*$S121*((1+'Inputs &amp; Summary'!$D$7)^AQ$29))),IF($M121=Lists!$H$3,IF($K121&lt;1,((($R121*(1-$E121)+$Q121*(1-$F121))/$K121)*((1+'Inputs &amp; Summary'!$D$7)^AQ$29)),((INT(AQ$29/$K121)-INT((AQ$29-1)/$K121))*($R121*(1-$E121)+$Q121*(1-$F121))*((1+'Inputs &amp; Summary'!$D$7)^AQ$29))),((_xlfn.WEIBULL.DIST(AQ$29,$L121,$K121,FALSE)*($R121*(1-$E121)+$Q121*(1-$F121))*((1+'Inputs &amp; Summary'!$D$7)^AQ$29))))))</f>
        <v>0</v>
      </c>
      <c r="AR121" s="114">
        <f>$D121*IF(AR$29&gt;'Inputs &amp; Summary'!$D$5,0,IF(AR$29&gt;VLOOKUP($G121,Lists!$J$17:$K$21,2),IF($M121=Lists!$H$3,IF($K121&lt;1,(($S121/$K121)*((1+'Inputs &amp; Summary'!$D$7)^AR$29)),((INT(AR$29/$K121)-INT((AR$29-1)/$K121))*$S121*((1+'Inputs &amp; Summary'!$D$7)^AR$29))),(_xlfn.WEIBULL.DIST(AR$29,$L121,$K121,FALSE)*$S121*((1+'Inputs &amp; Summary'!$D$7)^AR$29))),IF($M121=Lists!$H$3,IF($K121&lt;1,((($R121*(1-$E121)+$Q121*(1-$F121))/$K121)*((1+'Inputs &amp; Summary'!$D$7)^AR$29)),((INT(AR$29/$K121)-INT((AR$29-1)/$K121))*($R121*(1-$E121)+$Q121*(1-$F121))*((1+'Inputs &amp; Summary'!$D$7)^AR$29))),((_xlfn.WEIBULL.DIST(AR$29,$L121,$K121,FALSE)*($R121*(1-$E121)+$Q121*(1-$F121))*((1+'Inputs &amp; Summary'!$D$7)^AR$29))))))</f>
        <v>0</v>
      </c>
      <c r="AS121" s="114">
        <f>$D121*IF(AS$29&gt;'Inputs &amp; Summary'!$D$5,0,IF(AS$29&gt;VLOOKUP($G121,Lists!$J$17:$K$21,2),IF($M121=Lists!$H$3,IF($K121&lt;1,(($S121/$K121)*((1+'Inputs &amp; Summary'!$D$7)^AS$29)),((INT(AS$29/$K121)-INT((AS$29-1)/$K121))*$S121*((1+'Inputs &amp; Summary'!$D$7)^AS$29))),(_xlfn.WEIBULL.DIST(AS$29,$L121,$K121,FALSE)*$S121*((1+'Inputs &amp; Summary'!$D$7)^AS$29))),IF($M121=Lists!$H$3,IF($K121&lt;1,((($R121*(1-$E121)+$Q121*(1-$F121))/$K121)*((1+'Inputs &amp; Summary'!$D$7)^AS$29)),((INT(AS$29/$K121)-INT((AS$29-1)/$K121))*($R121*(1-$E121)+$Q121*(1-$F121))*((1+'Inputs &amp; Summary'!$D$7)^AS$29))),((_xlfn.WEIBULL.DIST(AS$29,$L121,$K121,FALSE)*($R121*(1-$E121)+$Q121*(1-$F121))*((1+'Inputs &amp; Summary'!$D$7)^AS$29))))))</f>
        <v>0</v>
      </c>
      <c r="AT121" s="114">
        <f>$D121*IF(AT$29&gt;'Inputs &amp; Summary'!$D$5,0,IF(AT$29&gt;VLOOKUP($G121,Lists!$J$17:$K$21,2),IF($M121=Lists!$H$3,IF($K121&lt;1,(($S121/$K121)*((1+'Inputs &amp; Summary'!$D$7)^AT$29)),((INT(AT$29/$K121)-INT((AT$29-1)/$K121))*$S121*((1+'Inputs &amp; Summary'!$D$7)^AT$29))),(_xlfn.WEIBULL.DIST(AT$29,$L121,$K121,FALSE)*$S121*((1+'Inputs &amp; Summary'!$D$7)^AT$29))),IF($M121=Lists!$H$3,IF($K121&lt;1,((($R121*(1-$E121)+$Q121*(1-$F121))/$K121)*((1+'Inputs &amp; Summary'!$D$7)^AT$29)),((INT(AT$29/$K121)-INT((AT$29-1)/$K121))*($R121*(1-$E121)+$Q121*(1-$F121))*((1+'Inputs &amp; Summary'!$D$7)^AT$29))),((_xlfn.WEIBULL.DIST(AT$29,$L121,$K121,FALSE)*($R121*(1-$E121)+$Q121*(1-$F121))*((1+'Inputs &amp; Summary'!$D$7)^AT$29))))))</f>
        <v>0</v>
      </c>
      <c r="AU121" s="114">
        <f>$D121*IF(AU$29&gt;'Inputs &amp; Summary'!$D$5,0,IF(AU$29&gt;VLOOKUP($G121,Lists!$J$17:$K$21,2),IF($M121=Lists!$H$3,IF($K121&lt;1,(($S121/$K121)*((1+'Inputs &amp; Summary'!$D$7)^AU$29)),((INT(AU$29/$K121)-INT((AU$29-1)/$K121))*$S121*((1+'Inputs &amp; Summary'!$D$7)^AU$29))),(_xlfn.WEIBULL.DIST(AU$29,$L121,$K121,FALSE)*$S121*((1+'Inputs &amp; Summary'!$D$7)^AU$29))),IF($M121=Lists!$H$3,IF($K121&lt;1,((($R121*(1-$E121)+$Q121*(1-$F121))/$K121)*((1+'Inputs &amp; Summary'!$D$7)^AU$29)),((INT(AU$29/$K121)-INT((AU$29-1)/$K121))*($R121*(1-$E121)+$Q121*(1-$F121))*((1+'Inputs &amp; Summary'!$D$7)^AU$29))),((_xlfn.WEIBULL.DIST(AU$29,$L121,$K121,FALSE)*($R121*(1-$E121)+$Q121*(1-$F121))*((1+'Inputs &amp; Summary'!$D$7)^AU$29))))))</f>
        <v>0</v>
      </c>
      <c r="AV121" s="114">
        <f>$D121*IF(AV$29&gt;'Inputs &amp; Summary'!$D$5,0,IF(AV$29&gt;VLOOKUP($G121,Lists!$J$17:$K$21,2),IF($M121=Lists!$H$3,IF($K121&lt;1,(($S121/$K121)*((1+'Inputs &amp; Summary'!$D$7)^AV$29)),((INT(AV$29/$K121)-INT((AV$29-1)/$K121))*$S121*((1+'Inputs &amp; Summary'!$D$7)^AV$29))),(_xlfn.WEIBULL.DIST(AV$29,$L121,$K121,FALSE)*$S121*((1+'Inputs &amp; Summary'!$D$7)^AV$29))),IF($M121=Lists!$H$3,IF($K121&lt;1,((($R121*(1-$E121)+$Q121*(1-$F121))/$K121)*((1+'Inputs &amp; Summary'!$D$7)^AV$29)),((INT(AV$29/$K121)-INT((AV$29-1)/$K121))*($R121*(1-$E121)+$Q121*(1-$F121))*((1+'Inputs &amp; Summary'!$D$7)^AV$29))),((_xlfn.WEIBULL.DIST(AV$29,$L121,$K121,FALSE)*($R121*(1-$E121)+$Q121*(1-$F121))*((1+'Inputs &amp; Summary'!$D$7)^AV$29))))))</f>
        <v>0</v>
      </c>
      <c r="AW121" s="114">
        <f>$D121*IF(AW$29&gt;'Inputs &amp; Summary'!$D$5,0,IF(AW$29&gt;VLOOKUP($G121,Lists!$J$17:$K$21,2),IF($M121=Lists!$H$3,IF($K121&lt;1,(($S121/$K121)*((1+'Inputs &amp; Summary'!$D$7)^AW$29)),((INT(AW$29/$K121)-INT((AW$29-1)/$K121))*$S121*((1+'Inputs &amp; Summary'!$D$7)^AW$29))),(_xlfn.WEIBULL.DIST(AW$29,$L121,$K121,FALSE)*$S121*((1+'Inputs &amp; Summary'!$D$7)^AW$29))),IF($M121=Lists!$H$3,IF($K121&lt;1,((($R121*(1-$E121)+$Q121*(1-$F121))/$K121)*((1+'Inputs &amp; Summary'!$D$7)^AW$29)),((INT(AW$29/$K121)-INT((AW$29-1)/$K121))*($R121*(1-$E121)+$Q121*(1-$F121))*((1+'Inputs &amp; Summary'!$D$7)^AW$29))),((_xlfn.WEIBULL.DIST(AW$29,$L121,$K121,FALSE)*($R121*(1-$E121)+$Q121*(1-$F121))*((1+'Inputs &amp; Summary'!$D$7)^AW$29))))))</f>
        <v>0</v>
      </c>
      <c r="AX121" s="114">
        <f>$D121*IF(AX$29&gt;'Inputs &amp; Summary'!$D$5,0,IF(AX$29&gt;VLOOKUP($G121,Lists!$J$17:$K$21,2),IF($M121=Lists!$H$3,IF($K121&lt;1,(($S121/$K121)*((1+'Inputs &amp; Summary'!$D$7)^AX$29)),((INT(AX$29/$K121)-INT((AX$29-1)/$K121))*$S121*((1+'Inputs &amp; Summary'!$D$7)^AX$29))),(_xlfn.WEIBULL.DIST(AX$29,$L121,$K121,FALSE)*$S121*((1+'Inputs &amp; Summary'!$D$7)^AX$29))),IF($M121=Lists!$H$3,IF($K121&lt;1,((($R121*(1-$E121)+$Q121*(1-$F121))/$K121)*((1+'Inputs &amp; Summary'!$D$7)^AX$29)),((INT(AX$29/$K121)-INT((AX$29-1)/$K121))*($R121*(1-$E121)+$Q121*(1-$F121))*((1+'Inputs &amp; Summary'!$D$7)^AX$29))),((_xlfn.WEIBULL.DIST(AX$29,$L121,$K121,FALSE)*($R121*(1-$E121)+$Q121*(1-$F121))*((1+'Inputs &amp; Summary'!$D$7)^AX$29))))))</f>
        <v>0</v>
      </c>
      <c r="AY121" s="114">
        <f>$D121*IF(AY$29&gt;'Inputs &amp; Summary'!$D$5,0,IF(AY$29&gt;VLOOKUP($G121,Lists!$J$17:$K$21,2),IF($M121=Lists!$H$3,IF($K121&lt;1,(($S121/$K121)*((1+'Inputs &amp; Summary'!$D$7)^AY$29)),((INT(AY$29/$K121)-INT((AY$29-1)/$K121))*$S121*((1+'Inputs &amp; Summary'!$D$7)^AY$29))),(_xlfn.WEIBULL.DIST(AY$29,$L121,$K121,FALSE)*$S121*((1+'Inputs &amp; Summary'!$D$7)^AY$29))),IF($M121=Lists!$H$3,IF($K121&lt;1,((($R121*(1-$E121)+$Q121*(1-$F121))/$K121)*((1+'Inputs &amp; Summary'!$D$7)^AY$29)),((INT(AY$29/$K121)-INT((AY$29-1)/$K121))*($R121*(1-$E121)+$Q121*(1-$F121))*((1+'Inputs &amp; Summary'!$D$7)^AY$29))),((_xlfn.WEIBULL.DIST(AY$29,$L121,$K121,FALSE)*($R121*(1-$E121)+$Q121*(1-$F121))*((1+'Inputs &amp; Summary'!$D$7)^AY$29))))))</f>
        <v>0</v>
      </c>
      <c r="AZ121" s="114">
        <f>$D121*IF(AZ$29&gt;'Inputs &amp; Summary'!$D$5,0,IF(AZ$29&gt;VLOOKUP($G121,Lists!$J$17:$K$21,2),IF($M121=Lists!$H$3,IF($K121&lt;1,(($S121/$K121)*((1+'Inputs &amp; Summary'!$D$7)^AZ$29)),((INT(AZ$29/$K121)-INT((AZ$29-1)/$K121))*$S121*((1+'Inputs &amp; Summary'!$D$7)^AZ$29))),(_xlfn.WEIBULL.DIST(AZ$29,$L121,$K121,FALSE)*$S121*((1+'Inputs &amp; Summary'!$D$7)^AZ$29))),IF($M121=Lists!$H$3,IF($K121&lt;1,((($R121*(1-$E121)+$Q121*(1-$F121))/$K121)*((1+'Inputs &amp; Summary'!$D$7)^AZ$29)),((INT(AZ$29/$K121)-INT((AZ$29-1)/$K121))*($R121*(1-$E121)+$Q121*(1-$F121))*((1+'Inputs &amp; Summary'!$D$7)^AZ$29))),((_xlfn.WEIBULL.DIST(AZ$29,$L121,$K121,FALSE)*($R121*(1-$E121)+$Q121*(1-$F121))*((1+'Inputs &amp; Summary'!$D$7)^AZ$29))))))</f>
        <v>0</v>
      </c>
      <c r="BA121" s="114">
        <f>$D121*IF(BA$29&gt;'Inputs &amp; Summary'!$D$5,0,IF(BA$29&gt;VLOOKUP($G121,Lists!$J$17:$K$21,2),IF($M121=Lists!$H$3,IF($K121&lt;1,(($S121/$K121)*((1+'Inputs &amp; Summary'!$D$7)^BA$29)),((INT(BA$29/$K121)-INT((BA$29-1)/$K121))*$S121*((1+'Inputs &amp; Summary'!$D$7)^BA$29))),(_xlfn.WEIBULL.DIST(BA$29,$L121,$K121,FALSE)*$S121*((1+'Inputs &amp; Summary'!$D$7)^BA$29))),IF($M121=Lists!$H$3,IF($K121&lt;1,((($R121*(1-$E121)+$Q121*(1-$F121))/$K121)*((1+'Inputs &amp; Summary'!$D$7)^BA$29)),((INT(BA$29/$K121)-INT((BA$29-1)/$K121))*($R121*(1-$E121)+$Q121*(1-$F121))*((1+'Inputs &amp; Summary'!$D$7)^BA$29))),((_xlfn.WEIBULL.DIST(BA$29,$L121,$K121,FALSE)*($R121*(1-$E121)+$Q121*(1-$F121))*((1+'Inputs &amp; Summary'!$D$7)^BA$29))))))</f>
        <v>0</v>
      </c>
      <c r="BB121" s="114">
        <f>$D121*IF(BB$29&gt;'Inputs &amp; Summary'!$D$5,0,IF(BB$29&gt;VLOOKUP($G121,Lists!$J$17:$K$21,2),IF($M121=Lists!$H$3,IF($K121&lt;1,(($S121/$K121)*((1+'Inputs &amp; Summary'!$D$7)^BB$29)),((INT(BB$29/$K121)-INT((BB$29-1)/$K121))*$S121*((1+'Inputs &amp; Summary'!$D$7)^BB$29))),(_xlfn.WEIBULL.DIST(BB$29,$L121,$K121,FALSE)*$S121*((1+'Inputs &amp; Summary'!$D$7)^BB$29))),IF($M121=Lists!$H$3,IF($K121&lt;1,((($R121*(1-$E121)+$Q121*(1-$F121))/$K121)*((1+'Inputs &amp; Summary'!$D$7)^BB$29)),((INT(BB$29/$K121)-INT((BB$29-1)/$K121))*($R121*(1-$E121)+$Q121*(1-$F121))*((1+'Inputs &amp; Summary'!$D$7)^BB$29))),((_xlfn.WEIBULL.DIST(BB$29,$L121,$K121,FALSE)*($R121*(1-$E121)+$Q121*(1-$F121))*((1+'Inputs &amp; Summary'!$D$7)^BB$29))))))</f>
        <v>0</v>
      </c>
      <c r="BC121" s="114">
        <f>$D121*IF(BC$29&gt;'Inputs &amp; Summary'!$D$5,0,IF(BC$29&gt;VLOOKUP($G121,Lists!$J$17:$K$21,2),IF($M121=Lists!$H$3,IF($K121&lt;1,(($S121/$K121)*((1+'Inputs &amp; Summary'!$D$7)^BC$29)),((INT(BC$29/$K121)-INT((BC$29-1)/$K121))*$S121*((1+'Inputs &amp; Summary'!$D$7)^BC$29))),(_xlfn.WEIBULL.DIST(BC$29,$L121,$K121,FALSE)*$S121*((1+'Inputs &amp; Summary'!$D$7)^BC$29))),IF($M121=Lists!$H$3,IF($K121&lt;1,((($R121*(1-$E121)+$Q121*(1-$F121))/$K121)*((1+'Inputs &amp; Summary'!$D$7)^BC$29)),((INT(BC$29/$K121)-INT((BC$29-1)/$K121))*($R121*(1-$E121)+$Q121*(1-$F121))*((1+'Inputs &amp; Summary'!$D$7)^BC$29))),((_xlfn.WEIBULL.DIST(BC$29,$L121,$K121,FALSE)*($R121*(1-$E121)+$Q121*(1-$F121))*((1+'Inputs &amp; Summary'!$D$7)^BC$29))))))</f>
        <v>0</v>
      </c>
      <c r="BD121" s="114">
        <f>$D121*IF(BD$29&gt;'Inputs &amp; Summary'!$D$5,0,IF(BD$29&gt;VLOOKUP($G121,Lists!$J$17:$K$21,2),IF($M121=Lists!$H$3,IF($K121&lt;1,(($S121/$K121)*((1+'Inputs &amp; Summary'!$D$7)^BD$29)),((INT(BD$29/$K121)-INT((BD$29-1)/$K121))*$S121*((1+'Inputs &amp; Summary'!$D$7)^BD$29))),(_xlfn.WEIBULL.DIST(BD$29,$L121,$K121,FALSE)*$S121*((1+'Inputs &amp; Summary'!$D$7)^BD$29))),IF($M121=Lists!$H$3,IF($K121&lt;1,((($R121*(1-$E121)+$Q121*(1-$F121))/$K121)*((1+'Inputs &amp; Summary'!$D$7)^BD$29)),((INT(BD$29/$K121)-INT((BD$29-1)/$K121))*($R121*(1-$E121)+$Q121*(1-$F121))*((1+'Inputs &amp; Summary'!$D$7)^BD$29))),((_xlfn.WEIBULL.DIST(BD$29,$L121,$K121,FALSE)*($R121*(1-$E121)+$Q121*(1-$F121))*((1+'Inputs &amp; Summary'!$D$7)^BD$29))))))</f>
        <v>0</v>
      </c>
      <c r="BE121" s="114">
        <f>$D121*IF(BE$29&gt;'Inputs &amp; Summary'!$D$5,0,IF(BE$29&gt;VLOOKUP($G121,Lists!$J$17:$K$21,2),IF($M121=Lists!$H$3,IF($K121&lt;1,(($S121/$K121)*((1+'Inputs &amp; Summary'!$D$7)^BE$29)),((INT(BE$29/$K121)-INT((BE$29-1)/$K121))*$S121*((1+'Inputs &amp; Summary'!$D$7)^BE$29))),(_xlfn.WEIBULL.DIST(BE$29,$L121,$K121,FALSE)*$S121*((1+'Inputs &amp; Summary'!$D$7)^BE$29))),IF($M121=Lists!$H$3,IF($K121&lt;1,((($R121*(1-$E121)+$Q121*(1-$F121))/$K121)*((1+'Inputs &amp; Summary'!$D$7)^BE$29)),((INT(BE$29/$K121)-INT((BE$29-1)/$K121))*($R121*(1-$E121)+$Q121*(1-$F121))*((1+'Inputs &amp; Summary'!$D$7)^BE$29))),((_xlfn.WEIBULL.DIST(BE$29,$L121,$K121,FALSE)*($R121*(1-$E121)+$Q121*(1-$F121))*((1+'Inputs &amp; Summary'!$D$7)^BE$29))))))</f>
        <v>0</v>
      </c>
      <c r="BF121" s="114">
        <f>$D121*IF(BF$29&gt;'Inputs &amp; Summary'!$D$5,0,IF(BF$29&gt;VLOOKUP($G121,Lists!$J$17:$K$21,2),IF($M121=Lists!$H$3,IF($K121&lt;1,(($S121/$K121)*((1+'Inputs &amp; Summary'!$D$7)^BF$29)),((INT(BF$29/$K121)-INT((BF$29-1)/$K121))*$S121*((1+'Inputs &amp; Summary'!$D$7)^BF$29))),(_xlfn.WEIBULL.DIST(BF$29,$L121,$K121,FALSE)*$S121*((1+'Inputs &amp; Summary'!$D$7)^BF$29))),IF($M121=Lists!$H$3,IF($K121&lt;1,((($R121*(1-$E121)+$Q121*(1-$F121))/$K121)*((1+'Inputs &amp; Summary'!$D$7)^BF$29)),((INT(BF$29/$K121)-INT((BF$29-1)/$K121))*($R121*(1-$E121)+$Q121*(1-$F121))*((1+'Inputs &amp; Summary'!$D$7)^BF$29))),((_xlfn.WEIBULL.DIST(BF$29,$L121,$K121,FALSE)*($R121*(1-$E121)+$Q121*(1-$F121))*((1+'Inputs &amp; Summary'!$D$7)^BF$29))))))</f>
        <v>0</v>
      </c>
      <c r="BG121" s="114">
        <f>$D121*IF(BG$29&gt;'Inputs &amp; Summary'!$D$5,0,IF(BG$29&gt;VLOOKUP($G121,Lists!$J$17:$K$21,2),IF($M121=Lists!$H$3,IF($K121&lt;1,(($S121/$K121)*((1+'Inputs &amp; Summary'!$D$7)^BG$29)),((INT(BG$29/$K121)-INT((BG$29-1)/$K121))*$S121*((1+'Inputs &amp; Summary'!$D$7)^BG$29))),(_xlfn.WEIBULL.DIST(BG$29,$L121,$K121,FALSE)*$S121*((1+'Inputs &amp; Summary'!$D$7)^BG$29))),IF($M121=Lists!$H$3,IF($K121&lt;1,((($R121*(1-$E121)+$Q121*(1-$F121))/$K121)*((1+'Inputs &amp; Summary'!$D$7)^BG$29)),((INT(BG$29/$K121)-INT((BG$29-1)/$K121))*($R121*(1-$E121)+$Q121*(1-$F121))*((1+'Inputs &amp; Summary'!$D$7)^BG$29))),((_xlfn.WEIBULL.DIST(BG$29,$L121,$K121,FALSE)*($R121*(1-$E121)+$Q121*(1-$F121))*((1+'Inputs &amp; Summary'!$D$7)^BG$29))))))</f>
        <v>0</v>
      </c>
      <c r="BH121" s="114">
        <f>$D121*IF(BH$29&gt;'Inputs &amp; Summary'!$D$5,0,IF(BH$29&gt;VLOOKUP($G121,Lists!$J$17:$K$21,2),IF($M121=Lists!$H$3,IF($K121&lt;1,(($S121/$K121)*((1+'Inputs &amp; Summary'!$D$7)^BH$29)),((INT(BH$29/$K121)-INT((BH$29-1)/$K121))*$S121*((1+'Inputs &amp; Summary'!$D$7)^BH$29))),(_xlfn.WEIBULL.DIST(BH$29,$L121,$K121,FALSE)*$S121*((1+'Inputs &amp; Summary'!$D$7)^BH$29))),IF($M121=Lists!$H$3,IF($K121&lt;1,((($R121*(1-$E121)+$Q121*(1-$F121))/$K121)*((1+'Inputs &amp; Summary'!$D$7)^BH$29)),((INT(BH$29/$K121)-INT((BH$29-1)/$K121))*($R121*(1-$E121)+$Q121*(1-$F121))*((1+'Inputs &amp; Summary'!$D$7)^BH$29))),((_xlfn.WEIBULL.DIST(BH$29,$L121,$K121,FALSE)*($R121*(1-$E121)+$Q121*(1-$F121))*((1+'Inputs &amp; Summary'!$D$7)^BH$29))))))</f>
        <v>0</v>
      </c>
      <c r="BI121" s="114">
        <f>$D121*IF(BI$29&gt;'Inputs &amp; Summary'!$D$5,0,IF(BI$29&gt;VLOOKUP($G121,Lists!$J$17:$K$21,2),IF($M121=Lists!$H$3,IF($K121&lt;1,(($S121/$K121)*((1+'Inputs &amp; Summary'!$D$7)^BI$29)),((INT(BI$29/$K121)-INT((BI$29-1)/$K121))*$S121*((1+'Inputs &amp; Summary'!$D$7)^BI$29))),(_xlfn.WEIBULL.DIST(BI$29,$L121,$K121,FALSE)*$S121*((1+'Inputs &amp; Summary'!$D$7)^BI$29))),IF($M121=Lists!$H$3,IF($K121&lt;1,((($R121*(1-$E121)+$Q121*(1-$F121))/$K121)*((1+'Inputs &amp; Summary'!$D$7)^BI$29)),((INT(BI$29/$K121)-INT((BI$29-1)/$K121))*($R121*(1-$E121)+$Q121*(1-$F121))*((1+'Inputs &amp; Summary'!$D$7)^BI$29))),((_xlfn.WEIBULL.DIST(BI$29,$L121,$K121,FALSE)*($R121*(1-$E121)+$Q121*(1-$F121))*((1+'Inputs &amp; Summary'!$D$7)^BI$29))))))</f>
        <v>0</v>
      </c>
      <c r="BJ121" s="114">
        <f>$D121*IF(BJ$29&gt;'Inputs &amp; Summary'!$D$5,0,IF(BJ$29&gt;VLOOKUP($G121,Lists!$J$17:$K$21,2),IF($M121=Lists!$H$3,IF($K121&lt;1,(($S121/$K121)*((1+'Inputs &amp; Summary'!$D$7)^BJ$29)),((INT(BJ$29/$K121)-INT((BJ$29-1)/$K121))*$S121*((1+'Inputs &amp; Summary'!$D$7)^BJ$29))),(_xlfn.WEIBULL.DIST(BJ$29,$L121,$K121,FALSE)*$S121*((1+'Inputs &amp; Summary'!$D$7)^BJ$29))),IF($M121=Lists!$H$3,IF($K121&lt;1,((($R121*(1-$E121)+$Q121*(1-$F121))/$K121)*((1+'Inputs &amp; Summary'!$D$7)^BJ$29)),((INT(BJ$29/$K121)-INT((BJ$29-1)/$K121))*($R121*(1-$E121)+$Q121*(1-$F121))*((1+'Inputs &amp; Summary'!$D$7)^BJ$29))),((_xlfn.WEIBULL.DIST(BJ$29,$L121,$K121,FALSE)*($R121*(1-$E121)+$Q121*(1-$F121))*((1+'Inputs &amp; Summary'!$D$7)^BJ$29))))))</f>
        <v>0</v>
      </c>
      <c r="BK121" s="114">
        <f>$D121*IF(BK$29&gt;'Inputs &amp; Summary'!$D$5,0,IF(BK$29&gt;VLOOKUP($G121,Lists!$J$17:$K$21,2),IF($M121=Lists!$H$3,IF($K121&lt;1,(($S121/$K121)*((1+'Inputs &amp; Summary'!$D$7)^BK$29)),((INT(BK$29/$K121)-INT((BK$29-1)/$K121))*$S121*((1+'Inputs &amp; Summary'!$D$7)^BK$29))),(_xlfn.WEIBULL.DIST(BK$29,$L121,$K121,FALSE)*$S121*((1+'Inputs &amp; Summary'!$D$7)^BK$29))),IF($M121=Lists!$H$3,IF($K121&lt;1,((($R121*(1-$E121)+$Q121*(1-$F121))/$K121)*((1+'Inputs &amp; Summary'!$D$7)^BK$29)),((INT(BK$29/$K121)-INT((BK$29-1)/$K121))*($R121*(1-$E121)+$Q121*(1-$F121))*((1+'Inputs &amp; Summary'!$D$7)^BK$29))),((_xlfn.WEIBULL.DIST(BK$29,$L121,$K121,FALSE)*($R121*(1-$E121)+$Q121*(1-$F121))*((1+'Inputs &amp; Summary'!$D$7)^BK$29))))))</f>
        <v>0</v>
      </c>
      <c r="BL121" s="114">
        <f>$D121*IF(BL$29&gt;'Inputs &amp; Summary'!$D$5,0,IF(BL$29&gt;VLOOKUP($G121,Lists!$J$17:$K$21,2),IF($M121=Lists!$H$3,IF($K121&lt;1,(($S121/$K121)*((1+'Inputs &amp; Summary'!$D$7)^BL$29)),((INT(BL$29/$K121)-INT((BL$29-1)/$K121))*$S121*((1+'Inputs &amp; Summary'!$D$7)^BL$29))),(_xlfn.WEIBULL.DIST(BL$29,$L121,$K121,FALSE)*$S121*((1+'Inputs &amp; Summary'!$D$7)^BL$29))),IF($M121=Lists!$H$3,IF($K121&lt;1,((($R121*(1-$E121)+$Q121*(1-$F121))/$K121)*((1+'Inputs &amp; Summary'!$D$7)^BL$29)),((INT(BL$29/$K121)-INT((BL$29-1)/$K121))*($R121*(1-$E121)+$Q121*(1-$F121))*((1+'Inputs &amp; Summary'!$D$7)^BL$29))),((_xlfn.WEIBULL.DIST(BL$29,$L121,$K121,FALSE)*($R121*(1-$E121)+$Q121*(1-$F121))*((1+'Inputs &amp; Summary'!$D$7)^BL$29))))))</f>
        <v>0</v>
      </c>
    </row>
    <row r="122" spans="1:64" s="1" customFormat="1" x14ac:dyDescent="0.3">
      <c r="A122" s="79" t="s">
        <v>274</v>
      </c>
      <c r="B122" s="33" t="s">
        <v>307</v>
      </c>
      <c r="C122" s="33" t="s">
        <v>36</v>
      </c>
      <c r="D122" s="68">
        <v>0</v>
      </c>
      <c r="E122" s="68">
        <v>0</v>
      </c>
      <c r="F122" s="68">
        <v>0</v>
      </c>
      <c r="G122" s="213" t="s">
        <v>433</v>
      </c>
      <c r="H122" s="34" t="s">
        <v>19</v>
      </c>
      <c r="I122" s="34" t="s">
        <v>97</v>
      </c>
      <c r="J122" s="33">
        <f>VLOOKUP(I122,'Labor Rates'!$A$1:$B$16,2)</f>
        <v>33.25</v>
      </c>
      <c r="K122" s="35">
        <v>5</v>
      </c>
      <c r="L122" s="35">
        <v>1</v>
      </c>
      <c r="M122" s="33" t="s">
        <v>259</v>
      </c>
      <c r="N122" s="84">
        <v>1</v>
      </c>
      <c r="O122" s="35">
        <v>0.5</v>
      </c>
      <c r="P122" s="5">
        <v>500</v>
      </c>
      <c r="Q122" s="73">
        <f t="shared" si="16"/>
        <v>16.625</v>
      </c>
      <c r="R122" s="73">
        <f t="shared" si="17"/>
        <v>500</v>
      </c>
      <c r="S122" s="74">
        <f t="shared" si="18"/>
        <v>0</v>
      </c>
      <c r="T122" s="75"/>
      <c r="U122" s="80"/>
      <c r="V122" s="87">
        <f t="shared" si="19"/>
        <v>0</v>
      </c>
      <c r="W122" s="87">
        <f>NPV('Inputs &amp; Summary'!$D$6,Y122:BL122)</f>
        <v>0</v>
      </c>
      <c r="X122" s="90">
        <f t="shared" si="20"/>
        <v>0</v>
      </c>
      <c r="Y122" s="114">
        <f>$D122*IF(Y$29&gt;'Inputs &amp; Summary'!$D$5,0,IF(Y$29&gt;VLOOKUP($G122,Lists!$J$17:$K$21,2),IF($M122=Lists!$H$3,IF($K122&lt;1,(($S122/$K122)*((1+'Inputs &amp; Summary'!$D$7)^Y$29)),((INT(Y$29/$K122)-INT((Y$29-1)/$K122))*$S122*((1+'Inputs &amp; Summary'!$D$7)^Y$29))),(_xlfn.WEIBULL.DIST(Y$29,$L122,$K122,FALSE)*$S122*((1+'Inputs &amp; Summary'!$D$7)^Y$29))),IF($M122=Lists!$H$3,IF($K122&lt;1,((($R122*(1-$E122)+$Q122*(1-$F122))/$K122)*((1+'Inputs &amp; Summary'!$D$7)^Y$29)),((INT(Y$29/$K122)-INT((Y$29-1)/$K122))*($R122*(1-$E122)+$Q122*(1-$F122))*((1+'Inputs &amp; Summary'!$D$7)^Y$29))),((_xlfn.WEIBULL.DIST(Y$29,$L122,$K122,FALSE)*($R122*(1-$E122)+$Q122*(1-$F122))*((1+'Inputs &amp; Summary'!$D$7)^Y$29))))))</f>
        <v>0</v>
      </c>
      <c r="Z122" s="114">
        <f>$D122*IF(Z$29&gt;'Inputs &amp; Summary'!$D$5,0,IF(Z$29&gt;VLOOKUP($G122,Lists!$J$17:$K$21,2),IF($M122=Lists!$H$3,IF($K122&lt;1,(($S122/$K122)*((1+'Inputs &amp; Summary'!$D$7)^Z$29)),((INT(Z$29/$K122)-INT((Z$29-1)/$K122))*$S122*((1+'Inputs &amp; Summary'!$D$7)^Z$29))),(_xlfn.WEIBULL.DIST(Z$29,$L122,$K122,FALSE)*$S122*((1+'Inputs &amp; Summary'!$D$7)^Z$29))),IF($M122=Lists!$H$3,IF($K122&lt;1,((($R122*(1-$E122)+$Q122*(1-$F122))/$K122)*((1+'Inputs &amp; Summary'!$D$7)^Z$29)),((INT(Z$29/$K122)-INT((Z$29-1)/$K122))*($R122*(1-$E122)+$Q122*(1-$F122))*((1+'Inputs &amp; Summary'!$D$7)^Z$29))),((_xlfn.WEIBULL.DIST(Z$29,$L122,$K122,FALSE)*($R122*(1-$E122)+$Q122*(1-$F122))*((1+'Inputs &amp; Summary'!$D$7)^Z$29))))))</f>
        <v>0</v>
      </c>
      <c r="AA122" s="114">
        <f>$D122*IF(AA$29&gt;'Inputs &amp; Summary'!$D$5,0,IF(AA$29&gt;VLOOKUP($G122,Lists!$J$17:$K$21,2),IF($M122=Lists!$H$3,IF($K122&lt;1,(($S122/$K122)*((1+'Inputs &amp; Summary'!$D$7)^AA$29)),((INT(AA$29/$K122)-INT((AA$29-1)/$K122))*$S122*((1+'Inputs &amp; Summary'!$D$7)^AA$29))),(_xlfn.WEIBULL.DIST(AA$29,$L122,$K122,FALSE)*$S122*((1+'Inputs &amp; Summary'!$D$7)^AA$29))),IF($M122=Lists!$H$3,IF($K122&lt;1,((($R122*(1-$E122)+$Q122*(1-$F122))/$K122)*((1+'Inputs &amp; Summary'!$D$7)^AA$29)),((INT(AA$29/$K122)-INT((AA$29-1)/$K122))*($R122*(1-$E122)+$Q122*(1-$F122))*((1+'Inputs &amp; Summary'!$D$7)^AA$29))),((_xlfn.WEIBULL.DIST(AA$29,$L122,$K122,FALSE)*($R122*(1-$E122)+$Q122*(1-$F122))*((1+'Inputs &amp; Summary'!$D$7)^AA$29))))))</f>
        <v>0</v>
      </c>
      <c r="AB122" s="114">
        <f>$D122*IF(AB$29&gt;'Inputs &amp; Summary'!$D$5,0,IF(AB$29&gt;VLOOKUP($G122,Lists!$J$17:$K$21,2),IF($M122=Lists!$H$3,IF($K122&lt;1,(($S122/$K122)*((1+'Inputs &amp; Summary'!$D$7)^AB$29)),((INT(AB$29/$K122)-INT((AB$29-1)/$K122))*$S122*((1+'Inputs &amp; Summary'!$D$7)^AB$29))),(_xlfn.WEIBULL.DIST(AB$29,$L122,$K122,FALSE)*$S122*((1+'Inputs &amp; Summary'!$D$7)^AB$29))),IF($M122=Lists!$H$3,IF($K122&lt;1,((($R122*(1-$E122)+$Q122*(1-$F122))/$K122)*((1+'Inputs &amp; Summary'!$D$7)^AB$29)),((INT(AB$29/$K122)-INT((AB$29-1)/$K122))*($R122*(1-$E122)+$Q122*(1-$F122))*((1+'Inputs &amp; Summary'!$D$7)^AB$29))),((_xlfn.WEIBULL.DIST(AB$29,$L122,$K122,FALSE)*($R122*(1-$E122)+$Q122*(1-$F122))*((1+'Inputs &amp; Summary'!$D$7)^AB$29))))))</f>
        <v>0</v>
      </c>
      <c r="AC122" s="114">
        <f>$D122*IF(AC$29&gt;'Inputs &amp; Summary'!$D$5,0,IF(AC$29&gt;VLOOKUP($G122,Lists!$J$17:$K$21,2),IF($M122=Lists!$H$3,IF($K122&lt;1,(($S122/$K122)*((1+'Inputs &amp; Summary'!$D$7)^AC$29)),((INT(AC$29/$K122)-INT((AC$29-1)/$K122))*$S122*((1+'Inputs &amp; Summary'!$D$7)^AC$29))),(_xlfn.WEIBULL.DIST(AC$29,$L122,$K122,FALSE)*$S122*((1+'Inputs &amp; Summary'!$D$7)^AC$29))),IF($M122=Lists!$H$3,IF($K122&lt;1,((($R122*(1-$E122)+$Q122*(1-$F122))/$K122)*((1+'Inputs &amp; Summary'!$D$7)^AC$29)),((INT(AC$29/$K122)-INT((AC$29-1)/$K122))*($R122*(1-$E122)+$Q122*(1-$F122))*((1+'Inputs &amp; Summary'!$D$7)^AC$29))),((_xlfn.WEIBULL.DIST(AC$29,$L122,$K122,FALSE)*($R122*(1-$E122)+$Q122*(1-$F122))*((1+'Inputs &amp; Summary'!$D$7)^AC$29))))))</f>
        <v>0</v>
      </c>
      <c r="AD122" s="114">
        <f>$D122*IF(AD$29&gt;'Inputs &amp; Summary'!$D$5,0,IF(AD$29&gt;VLOOKUP($G122,Lists!$J$17:$K$21,2),IF($M122=Lists!$H$3,IF($K122&lt;1,(($S122/$K122)*((1+'Inputs &amp; Summary'!$D$7)^AD$29)),((INT(AD$29/$K122)-INT((AD$29-1)/$K122))*$S122*((1+'Inputs &amp; Summary'!$D$7)^AD$29))),(_xlfn.WEIBULL.DIST(AD$29,$L122,$K122,FALSE)*$S122*((1+'Inputs &amp; Summary'!$D$7)^AD$29))),IF($M122=Lists!$H$3,IF($K122&lt;1,((($R122*(1-$E122)+$Q122*(1-$F122))/$K122)*((1+'Inputs &amp; Summary'!$D$7)^AD$29)),((INT(AD$29/$K122)-INT((AD$29-1)/$K122))*($R122*(1-$E122)+$Q122*(1-$F122))*((1+'Inputs &amp; Summary'!$D$7)^AD$29))),((_xlfn.WEIBULL.DIST(AD$29,$L122,$K122,FALSE)*($R122*(1-$E122)+$Q122*(1-$F122))*((1+'Inputs &amp; Summary'!$D$7)^AD$29))))))</f>
        <v>0</v>
      </c>
      <c r="AE122" s="114">
        <f>$D122*IF(AE$29&gt;'Inputs &amp; Summary'!$D$5,0,IF(AE$29&gt;VLOOKUP($G122,Lists!$J$17:$K$21,2),IF($M122=Lists!$H$3,IF($K122&lt;1,(($S122/$K122)*((1+'Inputs &amp; Summary'!$D$7)^AE$29)),((INT(AE$29/$K122)-INT((AE$29-1)/$K122))*$S122*((1+'Inputs &amp; Summary'!$D$7)^AE$29))),(_xlfn.WEIBULL.DIST(AE$29,$L122,$K122,FALSE)*$S122*((1+'Inputs &amp; Summary'!$D$7)^AE$29))),IF($M122=Lists!$H$3,IF($K122&lt;1,((($R122*(1-$E122)+$Q122*(1-$F122))/$K122)*((1+'Inputs &amp; Summary'!$D$7)^AE$29)),((INT(AE$29/$K122)-INT((AE$29-1)/$K122))*($R122*(1-$E122)+$Q122*(1-$F122))*((1+'Inputs &amp; Summary'!$D$7)^AE$29))),((_xlfn.WEIBULL.DIST(AE$29,$L122,$K122,FALSE)*($R122*(1-$E122)+$Q122*(1-$F122))*((1+'Inputs &amp; Summary'!$D$7)^AE$29))))))</f>
        <v>0</v>
      </c>
      <c r="AF122" s="114">
        <f>$D122*IF(AF$29&gt;'Inputs &amp; Summary'!$D$5,0,IF(AF$29&gt;VLOOKUP($G122,Lists!$J$17:$K$21,2),IF($M122=Lists!$H$3,IF($K122&lt;1,(($S122/$K122)*((1+'Inputs &amp; Summary'!$D$7)^AF$29)),((INT(AF$29/$K122)-INT((AF$29-1)/$K122))*$S122*((1+'Inputs &amp; Summary'!$D$7)^AF$29))),(_xlfn.WEIBULL.DIST(AF$29,$L122,$K122,FALSE)*$S122*((1+'Inputs &amp; Summary'!$D$7)^AF$29))),IF($M122=Lists!$H$3,IF($K122&lt;1,((($R122*(1-$E122)+$Q122*(1-$F122))/$K122)*((1+'Inputs &amp; Summary'!$D$7)^AF$29)),((INT(AF$29/$K122)-INT((AF$29-1)/$K122))*($R122*(1-$E122)+$Q122*(1-$F122))*((1+'Inputs &amp; Summary'!$D$7)^AF$29))),((_xlfn.WEIBULL.DIST(AF$29,$L122,$K122,FALSE)*($R122*(1-$E122)+$Q122*(1-$F122))*((1+'Inputs &amp; Summary'!$D$7)^AF$29))))))</f>
        <v>0</v>
      </c>
      <c r="AG122" s="114">
        <f>$D122*IF(AG$29&gt;'Inputs &amp; Summary'!$D$5,0,IF(AG$29&gt;VLOOKUP($G122,Lists!$J$17:$K$21,2),IF($M122=Lists!$H$3,IF($K122&lt;1,(($S122/$K122)*((1+'Inputs &amp; Summary'!$D$7)^AG$29)),((INT(AG$29/$K122)-INT((AG$29-1)/$K122))*$S122*((1+'Inputs &amp; Summary'!$D$7)^AG$29))),(_xlfn.WEIBULL.DIST(AG$29,$L122,$K122,FALSE)*$S122*((1+'Inputs &amp; Summary'!$D$7)^AG$29))),IF($M122=Lists!$H$3,IF($K122&lt;1,((($R122*(1-$E122)+$Q122*(1-$F122))/$K122)*((1+'Inputs &amp; Summary'!$D$7)^AG$29)),((INT(AG$29/$K122)-INT((AG$29-1)/$K122))*($R122*(1-$E122)+$Q122*(1-$F122))*((1+'Inputs &amp; Summary'!$D$7)^AG$29))),((_xlfn.WEIBULL.DIST(AG$29,$L122,$K122,FALSE)*($R122*(1-$E122)+$Q122*(1-$F122))*((1+'Inputs &amp; Summary'!$D$7)^AG$29))))))</f>
        <v>0</v>
      </c>
      <c r="AH122" s="114">
        <f>$D122*IF(AH$29&gt;'Inputs &amp; Summary'!$D$5,0,IF(AH$29&gt;VLOOKUP($G122,Lists!$J$17:$K$21,2),IF($M122=Lists!$H$3,IF($K122&lt;1,(($S122/$K122)*((1+'Inputs &amp; Summary'!$D$7)^AH$29)),((INT(AH$29/$K122)-INT((AH$29-1)/$K122))*$S122*((1+'Inputs &amp; Summary'!$D$7)^AH$29))),(_xlfn.WEIBULL.DIST(AH$29,$L122,$K122,FALSE)*$S122*((1+'Inputs &amp; Summary'!$D$7)^AH$29))),IF($M122=Lists!$H$3,IF($K122&lt;1,((($R122*(1-$E122)+$Q122*(1-$F122))/$K122)*((1+'Inputs &amp; Summary'!$D$7)^AH$29)),((INT(AH$29/$K122)-INT((AH$29-1)/$K122))*($R122*(1-$E122)+$Q122*(1-$F122))*((1+'Inputs &amp; Summary'!$D$7)^AH$29))),((_xlfn.WEIBULL.DIST(AH$29,$L122,$K122,FALSE)*($R122*(1-$E122)+$Q122*(1-$F122))*((1+'Inputs &amp; Summary'!$D$7)^AH$29))))))</f>
        <v>0</v>
      </c>
      <c r="AI122" s="114">
        <f>$D122*IF(AI$29&gt;'Inputs &amp; Summary'!$D$5,0,IF(AI$29&gt;VLOOKUP($G122,Lists!$J$17:$K$21,2),IF($M122=Lists!$H$3,IF($K122&lt;1,(($S122/$K122)*((1+'Inputs &amp; Summary'!$D$7)^AI$29)),((INT(AI$29/$K122)-INT((AI$29-1)/$K122))*$S122*((1+'Inputs &amp; Summary'!$D$7)^AI$29))),(_xlfn.WEIBULL.DIST(AI$29,$L122,$K122,FALSE)*$S122*((1+'Inputs &amp; Summary'!$D$7)^AI$29))),IF($M122=Lists!$H$3,IF($K122&lt;1,((($R122*(1-$E122)+$Q122*(1-$F122))/$K122)*((1+'Inputs &amp; Summary'!$D$7)^AI$29)),((INT(AI$29/$K122)-INT((AI$29-1)/$K122))*($R122*(1-$E122)+$Q122*(1-$F122))*((1+'Inputs &amp; Summary'!$D$7)^AI$29))),((_xlfn.WEIBULL.DIST(AI$29,$L122,$K122,FALSE)*($R122*(1-$E122)+$Q122*(1-$F122))*((1+'Inputs &amp; Summary'!$D$7)^AI$29))))))</f>
        <v>0</v>
      </c>
      <c r="AJ122" s="114">
        <f>$D122*IF(AJ$29&gt;'Inputs &amp; Summary'!$D$5,0,IF(AJ$29&gt;VLOOKUP($G122,Lists!$J$17:$K$21,2),IF($M122=Lists!$H$3,IF($K122&lt;1,(($S122/$K122)*((1+'Inputs &amp; Summary'!$D$7)^AJ$29)),((INT(AJ$29/$K122)-INT((AJ$29-1)/$K122))*$S122*((1+'Inputs &amp; Summary'!$D$7)^AJ$29))),(_xlfn.WEIBULL.DIST(AJ$29,$L122,$K122,FALSE)*$S122*((1+'Inputs &amp; Summary'!$D$7)^AJ$29))),IF($M122=Lists!$H$3,IF($K122&lt;1,((($R122*(1-$E122)+$Q122*(1-$F122))/$K122)*((1+'Inputs &amp; Summary'!$D$7)^AJ$29)),((INT(AJ$29/$K122)-INT((AJ$29-1)/$K122))*($R122*(1-$E122)+$Q122*(1-$F122))*((1+'Inputs &amp; Summary'!$D$7)^AJ$29))),((_xlfn.WEIBULL.DIST(AJ$29,$L122,$K122,FALSE)*($R122*(1-$E122)+$Q122*(1-$F122))*((1+'Inputs &amp; Summary'!$D$7)^AJ$29))))))</f>
        <v>0</v>
      </c>
      <c r="AK122" s="114">
        <f>$D122*IF(AK$29&gt;'Inputs &amp; Summary'!$D$5,0,IF(AK$29&gt;VLOOKUP($G122,Lists!$J$17:$K$21,2),IF($M122=Lists!$H$3,IF($K122&lt;1,(($S122/$K122)*((1+'Inputs &amp; Summary'!$D$7)^AK$29)),((INT(AK$29/$K122)-INT((AK$29-1)/$K122))*$S122*((1+'Inputs &amp; Summary'!$D$7)^AK$29))),(_xlfn.WEIBULL.DIST(AK$29,$L122,$K122,FALSE)*$S122*((1+'Inputs &amp; Summary'!$D$7)^AK$29))),IF($M122=Lists!$H$3,IF($K122&lt;1,((($R122*(1-$E122)+$Q122*(1-$F122))/$K122)*((1+'Inputs &amp; Summary'!$D$7)^AK$29)),((INT(AK$29/$K122)-INT((AK$29-1)/$K122))*($R122*(1-$E122)+$Q122*(1-$F122))*((1+'Inputs &amp; Summary'!$D$7)^AK$29))),((_xlfn.WEIBULL.DIST(AK$29,$L122,$K122,FALSE)*($R122*(1-$E122)+$Q122*(1-$F122))*((1+'Inputs &amp; Summary'!$D$7)^AK$29))))))</f>
        <v>0</v>
      </c>
      <c r="AL122" s="114">
        <f>$D122*IF(AL$29&gt;'Inputs &amp; Summary'!$D$5,0,IF(AL$29&gt;VLOOKUP($G122,Lists!$J$17:$K$21,2),IF($M122=Lists!$H$3,IF($K122&lt;1,(($S122/$K122)*((1+'Inputs &amp; Summary'!$D$7)^AL$29)),((INT(AL$29/$K122)-INT((AL$29-1)/$K122))*$S122*((1+'Inputs &amp; Summary'!$D$7)^AL$29))),(_xlfn.WEIBULL.DIST(AL$29,$L122,$K122,FALSE)*$S122*((1+'Inputs &amp; Summary'!$D$7)^AL$29))),IF($M122=Lists!$H$3,IF($K122&lt;1,((($R122*(1-$E122)+$Q122*(1-$F122))/$K122)*((1+'Inputs &amp; Summary'!$D$7)^AL$29)),((INT(AL$29/$K122)-INT((AL$29-1)/$K122))*($R122*(1-$E122)+$Q122*(1-$F122))*((1+'Inputs &amp; Summary'!$D$7)^AL$29))),((_xlfn.WEIBULL.DIST(AL$29,$L122,$K122,FALSE)*($R122*(1-$E122)+$Q122*(1-$F122))*((1+'Inputs &amp; Summary'!$D$7)^AL$29))))))</f>
        <v>0</v>
      </c>
      <c r="AM122" s="114">
        <f>$D122*IF(AM$29&gt;'Inputs &amp; Summary'!$D$5,0,IF(AM$29&gt;VLOOKUP($G122,Lists!$J$17:$K$21,2),IF($M122=Lists!$H$3,IF($K122&lt;1,(($S122/$K122)*((1+'Inputs &amp; Summary'!$D$7)^AM$29)),((INT(AM$29/$K122)-INT((AM$29-1)/$K122))*$S122*((1+'Inputs &amp; Summary'!$D$7)^AM$29))),(_xlfn.WEIBULL.DIST(AM$29,$L122,$K122,FALSE)*$S122*((1+'Inputs &amp; Summary'!$D$7)^AM$29))),IF($M122=Lists!$H$3,IF($K122&lt;1,((($R122*(1-$E122)+$Q122*(1-$F122))/$K122)*((1+'Inputs &amp; Summary'!$D$7)^AM$29)),((INT(AM$29/$K122)-INT((AM$29-1)/$K122))*($R122*(1-$E122)+$Q122*(1-$F122))*((1+'Inputs &amp; Summary'!$D$7)^AM$29))),((_xlfn.WEIBULL.DIST(AM$29,$L122,$K122,FALSE)*($R122*(1-$E122)+$Q122*(1-$F122))*((1+'Inputs &amp; Summary'!$D$7)^AM$29))))))</f>
        <v>0</v>
      </c>
      <c r="AN122" s="114">
        <f>$D122*IF(AN$29&gt;'Inputs &amp; Summary'!$D$5,0,IF(AN$29&gt;VLOOKUP($G122,Lists!$J$17:$K$21,2),IF($M122=Lists!$H$3,IF($K122&lt;1,(($S122/$K122)*((1+'Inputs &amp; Summary'!$D$7)^AN$29)),((INT(AN$29/$K122)-INT((AN$29-1)/$K122))*$S122*((1+'Inputs &amp; Summary'!$D$7)^AN$29))),(_xlfn.WEIBULL.DIST(AN$29,$L122,$K122,FALSE)*$S122*((1+'Inputs &amp; Summary'!$D$7)^AN$29))),IF($M122=Lists!$H$3,IF($K122&lt;1,((($R122*(1-$E122)+$Q122*(1-$F122))/$K122)*((1+'Inputs &amp; Summary'!$D$7)^AN$29)),((INT(AN$29/$K122)-INT((AN$29-1)/$K122))*($R122*(1-$E122)+$Q122*(1-$F122))*((1+'Inputs &amp; Summary'!$D$7)^AN$29))),((_xlfn.WEIBULL.DIST(AN$29,$L122,$K122,FALSE)*($R122*(1-$E122)+$Q122*(1-$F122))*((1+'Inputs &amp; Summary'!$D$7)^AN$29))))))</f>
        <v>0</v>
      </c>
      <c r="AO122" s="114">
        <f>$D122*IF(AO$29&gt;'Inputs &amp; Summary'!$D$5,0,IF(AO$29&gt;VLOOKUP($G122,Lists!$J$17:$K$21,2),IF($M122=Lists!$H$3,IF($K122&lt;1,(($S122/$K122)*((1+'Inputs &amp; Summary'!$D$7)^AO$29)),((INT(AO$29/$K122)-INT((AO$29-1)/$K122))*$S122*((1+'Inputs &amp; Summary'!$D$7)^AO$29))),(_xlfn.WEIBULL.DIST(AO$29,$L122,$K122,FALSE)*$S122*((1+'Inputs &amp; Summary'!$D$7)^AO$29))),IF($M122=Lists!$H$3,IF($K122&lt;1,((($R122*(1-$E122)+$Q122*(1-$F122))/$K122)*((1+'Inputs &amp; Summary'!$D$7)^AO$29)),((INT(AO$29/$K122)-INT((AO$29-1)/$K122))*($R122*(1-$E122)+$Q122*(1-$F122))*((1+'Inputs &amp; Summary'!$D$7)^AO$29))),((_xlfn.WEIBULL.DIST(AO$29,$L122,$K122,FALSE)*($R122*(1-$E122)+$Q122*(1-$F122))*((1+'Inputs &amp; Summary'!$D$7)^AO$29))))))</f>
        <v>0</v>
      </c>
      <c r="AP122" s="114">
        <f>$D122*IF(AP$29&gt;'Inputs &amp; Summary'!$D$5,0,IF(AP$29&gt;VLOOKUP($G122,Lists!$J$17:$K$21,2),IF($M122=Lists!$H$3,IF($K122&lt;1,(($S122/$K122)*((1+'Inputs &amp; Summary'!$D$7)^AP$29)),((INT(AP$29/$K122)-INT((AP$29-1)/$K122))*$S122*((1+'Inputs &amp; Summary'!$D$7)^AP$29))),(_xlfn.WEIBULL.DIST(AP$29,$L122,$K122,FALSE)*$S122*((1+'Inputs &amp; Summary'!$D$7)^AP$29))),IF($M122=Lists!$H$3,IF($K122&lt;1,((($R122*(1-$E122)+$Q122*(1-$F122))/$K122)*((1+'Inputs &amp; Summary'!$D$7)^AP$29)),((INT(AP$29/$K122)-INT((AP$29-1)/$K122))*($R122*(1-$E122)+$Q122*(1-$F122))*((1+'Inputs &amp; Summary'!$D$7)^AP$29))),((_xlfn.WEIBULL.DIST(AP$29,$L122,$K122,FALSE)*($R122*(1-$E122)+$Q122*(1-$F122))*((1+'Inputs &amp; Summary'!$D$7)^AP$29))))))</f>
        <v>0</v>
      </c>
      <c r="AQ122" s="114">
        <f>$D122*IF(AQ$29&gt;'Inputs &amp; Summary'!$D$5,0,IF(AQ$29&gt;VLOOKUP($G122,Lists!$J$17:$K$21,2),IF($M122=Lists!$H$3,IF($K122&lt;1,(($S122/$K122)*((1+'Inputs &amp; Summary'!$D$7)^AQ$29)),((INT(AQ$29/$K122)-INT((AQ$29-1)/$K122))*$S122*((1+'Inputs &amp; Summary'!$D$7)^AQ$29))),(_xlfn.WEIBULL.DIST(AQ$29,$L122,$K122,FALSE)*$S122*((1+'Inputs &amp; Summary'!$D$7)^AQ$29))),IF($M122=Lists!$H$3,IF($K122&lt;1,((($R122*(1-$E122)+$Q122*(1-$F122))/$K122)*((1+'Inputs &amp; Summary'!$D$7)^AQ$29)),((INT(AQ$29/$K122)-INT((AQ$29-1)/$K122))*($R122*(1-$E122)+$Q122*(1-$F122))*((1+'Inputs &amp; Summary'!$D$7)^AQ$29))),((_xlfn.WEIBULL.DIST(AQ$29,$L122,$K122,FALSE)*($R122*(1-$E122)+$Q122*(1-$F122))*((1+'Inputs &amp; Summary'!$D$7)^AQ$29))))))</f>
        <v>0</v>
      </c>
      <c r="AR122" s="114">
        <f>$D122*IF(AR$29&gt;'Inputs &amp; Summary'!$D$5,0,IF(AR$29&gt;VLOOKUP($G122,Lists!$J$17:$K$21,2),IF($M122=Lists!$H$3,IF($K122&lt;1,(($S122/$K122)*((1+'Inputs &amp; Summary'!$D$7)^AR$29)),((INT(AR$29/$K122)-INT((AR$29-1)/$K122))*$S122*((1+'Inputs &amp; Summary'!$D$7)^AR$29))),(_xlfn.WEIBULL.DIST(AR$29,$L122,$K122,FALSE)*$S122*((1+'Inputs &amp; Summary'!$D$7)^AR$29))),IF($M122=Lists!$H$3,IF($K122&lt;1,((($R122*(1-$E122)+$Q122*(1-$F122))/$K122)*((1+'Inputs &amp; Summary'!$D$7)^AR$29)),((INT(AR$29/$K122)-INT((AR$29-1)/$K122))*($R122*(1-$E122)+$Q122*(1-$F122))*((1+'Inputs &amp; Summary'!$D$7)^AR$29))),((_xlfn.WEIBULL.DIST(AR$29,$L122,$K122,FALSE)*($R122*(1-$E122)+$Q122*(1-$F122))*((1+'Inputs &amp; Summary'!$D$7)^AR$29))))))</f>
        <v>0</v>
      </c>
      <c r="AS122" s="114">
        <f>$D122*IF(AS$29&gt;'Inputs &amp; Summary'!$D$5,0,IF(AS$29&gt;VLOOKUP($G122,Lists!$J$17:$K$21,2),IF($M122=Lists!$H$3,IF($K122&lt;1,(($S122/$K122)*((1+'Inputs &amp; Summary'!$D$7)^AS$29)),((INT(AS$29/$K122)-INT((AS$29-1)/$K122))*$S122*((1+'Inputs &amp; Summary'!$D$7)^AS$29))),(_xlfn.WEIBULL.DIST(AS$29,$L122,$K122,FALSE)*$S122*((1+'Inputs &amp; Summary'!$D$7)^AS$29))),IF($M122=Lists!$H$3,IF($K122&lt;1,((($R122*(1-$E122)+$Q122*(1-$F122))/$K122)*((1+'Inputs &amp; Summary'!$D$7)^AS$29)),((INT(AS$29/$K122)-INT((AS$29-1)/$K122))*($R122*(1-$E122)+$Q122*(1-$F122))*((1+'Inputs &amp; Summary'!$D$7)^AS$29))),((_xlfn.WEIBULL.DIST(AS$29,$L122,$K122,FALSE)*($R122*(1-$E122)+$Q122*(1-$F122))*((1+'Inputs &amp; Summary'!$D$7)^AS$29))))))</f>
        <v>0</v>
      </c>
      <c r="AT122" s="114">
        <f>$D122*IF(AT$29&gt;'Inputs &amp; Summary'!$D$5,0,IF(AT$29&gt;VLOOKUP($G122,Lists!$J$17:$K$21,2),IF($M122=Lists!$H$3,IF($K122&lt;1,(($S122/$K122)*((1+'Inputs &amp; Summary'!$D$7)^AT$29)),((INT(AT$29/$K122)-INT((AT$29-1)/$K122))*$S122*((1+'Inputs &amp; Summary'!$D$7)^AT$29))),(_xlfn.WEIBULL.DIST(AT$29,$L122,$K122,FALSE)*$S122*((1+'Inputs &amp; Summary'!$D$7)^AT$29))),IF($M122=Lists!$H$3,IF($K122&lt;1,((($R122*(1-$E122)+$Q122*(1-$F122))/$K122)*((1+'Inputs &amp; Summary'!$D$7)^AT$29)),((INT(AT$29/$K122)-INT((AT$29-1)/$K122))*($R122*(1-$E122)+$Q122*(1-$F122))*((1+'Inputs &amp; Summary'!$D$7)^AT$29))),((_xlfn.WEIBULL.DIST(AT$29,$L122,$K122,FALSE)*($R122*(1-$E122)+$Q122*(1-$F122))*((1+'Inputs &amp; Summary'!$D$7)^AT$29))))))</f>
        <v>0</v>
      </c>
      <c r="AU122" s="114">
        <f>$D122*IF(AU$29&gt;'Inputs &amp; Summary'!$D$5,0,IF(AU$29&gt;VLOOKUP($G122,Lists!$J$17:$K$21,2),IF($M122=Lists!$H$3,IF($K122&lt;1,(($S122/$K122)*((1+'Inputs &amp; Summary'!$D$7)^AU$29)),((INT(AU$29/$K122)-INT((AU$29-1)/$K122))*$S122*((1+'Inputs &amp; Summary'!$D$7)^AU$29))),(_xlfn.WEIBULL.DIST(AU$29,$L122,$K122,FALSE)*$S122*((1+'Inputs &amp; Summary'!$D$7)^AU$29))),IF($M122=Lists!$H$3,IF($K122&lt;1,((($R122*(1-$E122)+$Q122*(1-$F122))/$K122)*((1+'Inputs &amp; Summary'!$D$7)^AU$29)),((INT(AU$29/$K122)-INT((AU$29-1)/$K122))*($R122*(1-$E122)+$Q122*(1-$F122))*((1+'Inputs &amp; Summary'!$D$7)^AU$29))),((_xlfn.WEIBULL.DIST(AU$29,$L122,$K122,FALSE)*($R122*(1-$E122)+$Q122*(1-$F122))*((1+'Inputs &amp; Summary'!$D$7)^AU$29))))))</f>
        <v>0</v>
      </c>
      <c r="AV122" s="114">
        <f>$D122*IF(AV$29&gt;'Inputs &amp; Summary'!$D$5,0,IF(AV$29&gt;VLOOKUP($G122,Lists!$J$17:$K$21,2),IF($M122=Lists!$H$3,IF($K122&lt;1,(($S122/$K122)*((1+'Inputs &amp; Summary'!$D$7)^AV$29)),((INT(AV$29/$K122)-INT((AV$29-1)/$K122))*$S122*((1+'Inputs &amp; Summary'!$D$7)^AV$29))),(_xlfn.WEIBULL.DIST(AV$29,$L122,$K122,FALSE)*$S122*((1+'Inputs &amp; Summary'!$D$7)^AV$29))),IF($M122=Lists!$H$3,IF($K122&lt;1,((($R122*(1-$E122)+$Q122*(1-$F122))/$K122)*((1+'Inputs &amp; Summary'!$D$7)^AV$29)),((INT(AV$29/$K122)-INT((AV$29-1)/$K122))*($R122*(1-$E122)+$Q122*(1-$F122))*((1+'Inputs &amp; Summary'!$D$7)^AV$29))),((_xlfn.WEIBULL.DIST(AV$29,$L122,$K122,FALSE)*($R122*(1-$E122)+$Q122*(1-$F122))*((1+'Inputs &amp; Summary'!$D$7)^AV$29))))))</f>
        <v>0</v>
      </c>
      <c r="AW122" s="114">
        <f>$D122*IF(AW$29&gt;'Inputs &amp; Summary'!$D$5,0,IF(AW$29&gt;VLOOKUP($G122,Lists!$J$17:$K$21,2),IF($M122=Lists!$H$3,IF($K122&lt;1,(($S122/$K122)*((1+'Inputs &amp; Summary'!$D$7)^AW$29)),((INT(AW$29/$K122)-INT((AW$29-1)/$K122))*$S122*((1+'Inputs &amp; Summary'!$D$7)^AW$29))),(_xlfn.WEIBULL.DIST(AW$29,$L122,$K122,FALSE)*$S122*((1+'Inputs &amp; Summary'!$D$7)^AW$29))),IF($M122=Lists!$H$3,IF($K122&lt;1,((($R122*(1-$E122)+$Q122*(1-$F122))/$K122)*((1+'Inputs &amp; Summary'!$D$7)^AW$29)),((INT(AW$29/$K122)-INT((AW$29-1)/$K122))*($R122*(1-$E122)+$Q122*(1-$F122))*((1+'Inputs &amp; Summary'!$D$7)^AW$29))),((_xlfn.WEIBULL.DIST(AW$29,$L122,$K122,FALSE)*($R122*(1-$E122)+$Q122*(1-$F122))*((1+'Inputs &amp; Summary'!$D$7)^AW$29))))))</f>
        <v>0</v>
      </c>
      <c r="AX122" s="114">
        <f>$D122*IF(AX$29&gt;'Inputs &amp; Summary'!$D$5,0,IF(AX$29&gt;VLOOKUP($G122,Lists!$J$17:$K$21,2),IF($M122=Lists!$H$3,IF($K122&lt;1,(($S122/$K122)*((1+'Inputs &amp; Summary'!$D$7)^AX$29)),((INT(AX$29/$K122)-INT((AX$29-1)/$K122))*$S122*((1+'Inputs &amp; Summary'!$D$7)^AX$29))),(_xlfn.WEIBULL.DIST(AX$29,$L122,$K122,FALSE)*$S122*((1+'Inputs &amp; Summary'!$D$7)^AX$29))),IF($M122=Lists!$H$3,IF($K122&lt;1,((($R122*(1-$E122)+$Q122*(1-$F122))/$K122)*((1+'Inputs &amp; Summary'!$D$7)^AX$29)),((INT(AX$29/$K122)-INT((AX$29-1)/$K122))*($R122*(1-$E122)+$Q122*(1-$F122))*((1+'Inputs &amp; Summary'!$D$7)^AX$29))),((_xlfn.WEIBULL.DIST(AX$29,$L122,$K122,FALSE)*($R122*(1-$E122)+$Q122*(1-$F122))*((1+'Inputs &amp; Summary'!$D$7)^AX$29))))))</f>
        <v>0</v>
      </c>
      <c r="AY122" s="114">
        <f>$D122*IF(AY$29&gt;'Inputs &amp; Summary'!$D$5,0,IF(AY$29&gt;VLOOKUP($G122,Lists!$J$17:$K$21,2),IF($M122=Lists!$H$3,IF($K122&lt;1,(($S122/$K122)*((1+'Inputs &amp; Summary'!$D$7)^AY$29)),((INT(AY$29/$K122)-INT((AY$29-1)/$K122))*$S122*((1+'Inputs &amp; Summary'!$D$7)^AY$29))),(_xlfn.WEIBULL.DIST(AY$29,$L122,$K122,FALSE)*$S122*((1+'Inputs &amp; Summary'!$D$7)^AY$29))),IF($M122=Lists!$H$3,IF($K122&lt;1,((($R122*(1-$E122)+$Q122*(1-$F122))/$K122)*((1+'Inputs &amp; Summary'!$D$7)^AY$29)),((INT(AY$29/$K122)-INT((AY$29-1)/$K122))*($R122*(1-$E122)+$Q122*(1-$F122))*((1+'Inputs &amp; Summary'!$D$7)^AY$29))),((_xlfn.WEIBULL.DIST(AY$29,$L122,$K122,FALSE)*($R122*(1-$E122)+$Q122*(1-$F122))*((1+'Inputs &amp; Summary'!$D$7)^AY$29))))))</f>
        <v>0</v>
      </c>
      <c r="AZ122" s="114">
        <f>$D122*IF(AZ$29&gt;'Inputs &amp; Summary'!$D$5,0,IF(AZ$29&gt;VLOOKUP($G122,Lists!$J$17:$K$21,2),IF($M122=Lists!$H$3,IF($K122&lt;1,(($S122/$K122)*((1+'Inputs &amp; Summary'!$D$7)^AZ$29)),((INT(AZ$29/$K122)-INT((AZ$29-1)/$K122))*$S122*((1+'Inputs &amp; Summary'!$D$7)^AZ$29))),(_xlfn.WEIBULL.DIST(AZ$29,$L122,$K122,FALSE)*$S122*((1+'Inputs &amp; Summary'!$D$7)^AZ$29))),IF($M122=Lists!$H$3,IF($K122&lt;1,((($R122*(1-$E122)+$Q122*(1-$F122))/$K122)*((1+'Inputs &amp; Summary'!$D$7)^AZ$29)),((INT(AZ$29/$K122)-INT((AZ$29-1)/$K122))*($R122*(1-$E122)+$Q122*(1-$F122))*((1+'Inputs &amp; Summary'!$D$7)^AZ$29))),((_xlfn.WEIBULL.DIST(AZ$29,$L122,$K122,FALSE)*($R122*(1-$E122)+$Q122*(1-$F122))*((1+'Inputs &amp; Summary'!$D$7)^AZ$29))))))</f>
        <v>0</v>
      </c>
      <c r="BA122" s="114">
        <f>$D122*IF(BA$29&gt;'Inputs &amp; Summary'!$D$5,0,IF(BA$29&gt;VLOOKUP($G122,Lists!$J$17:$K$21,2),IF($M122=Lists!$H$3,IF($K122&lt;1,(($S122/$K122)*((1+'Inputs &amp; Summary'!$D$7)^BA$29)),((INT(BA$29/$K122)-INT((BA$29-1)/$K122))*$S122*((1+'Inputs &amp; Summary'!$D$7)^BA$29))),(_xlfn.WEIBULL.DIST(BA$29,$L122,$K122,FALSE)*$S122*((1+'Inputs &amp; Summary'!$D$7)^BA$29))),IF($M122=Lists!$H$3,IF($K122&lt;1,((($R122*(1-$E122)+$Q122*(1-$F122))/$K122)*((1+'Inputs &amp; Summary'!$D$7)^BA$29)),((INT(BA$29/$K122)-INT((BA$29-1)/$K122))*($R122*(1-$E122)+$Q122*(1-$F122))*((1+'Inputs &amp; Summary'!$D$7)^BA$29))),((_xlfn.WEIBULL.DIST(BA$29,$L122,$K122,FALSE)*($R122*(1-$E122)+$Q122*(1-$F122))*((1+'Inputs &amp; Summary'!$D$7)^BA$29))))))</f>
        <v>0</v>
      </c>
      <c r="BB122" s="114">
        <f>$D122*IF(BB$29&gt;'Inputs &amp; Summary'!$D$5,0,IF(BB$29&gt;VLOOKUP($G122,Lists!$J$17:$K$21,2),IF($M122=Lists!$H$3,IF($K122&lt;1,(($S122/$K122)*((1+'Inputs &amp; Summary'!$D$7)^BB$29)),((INT(BB$29/$K122)-INT((BB$29-1)/$K122))*$S122*((1+'Inputs &amp; Summary'!$D$7)^BB$29))),(_xlfn.WEIBULL.DIST(BB$29,$L122,$K122,FALSE)*$S122*((1+'Inputs &amp; Summary'!$D$7)^BB$29))),IF($M122=Lists!$H$3,IF($K122&lt;1,((($R122*(1-$E122)+$Q122*(1-$F122))/$K122)*((1+'Inputs &amp; Summary'!$D$7)^BB$29)),((INT(BB$29/$K122)-INT((BB$29-1)/$K122))*($R122*(1-$E122)+$Q122*(1-$F122))*((1+'Inputs &amp; Summary'!$D$7)^BB$29))),((_xlfn.WEIBULL.DIST(BB$29,$L122,$K122,FALSE)*($R122*(1-$E122)+$Q122*(1-$F122))*((1+'Inputs &amp; Summary'!$D$7)^BB$29))))))</f>
        <v>0</v>
      </c>
      <c r="BC122" s="114">
        <f>$D122*IF(BC$29&gt;'Inputs &amp; Summary'!$D$5,0,IF(BC$29&gt;VLOOKUP($G122,Lists!$J$17:$K$21,2),IF($M122=Lists!$H$3,IF($K122&lt;1,(($S122/$K122)*((1+'Inputs &amp; Summary'!$D$7)^BC$29)),((INT(BC$29/$K122)-INT((BC$29-1)/$K122))*$S122*((1+'Inputs &amp; Summary'!$D$7)^BC$29))),(_xlfn.WEIBULL.DIST(BC$29,$L122,$K122,FALSE)*$S122*((1+'Inputs &amp; Summary'!$D$7)^BC$29))),IF($M122=Lists!$H$3,IF($K122&lt;1,((($R122*(1-$E122)+$Q122*(1-$F122))/$K122)*((1+'Inputs &amp; Summary'!$D$7)^BC$29)),((INT(BC$29/$K122)-INT((BC$29-1)/$K122))*($R122*(1-$E122)+$Q122*(1-$F122))*((1+'Inputs &amp; Summary'!$D$7)^BC$29))),((_xlfn.WEIBULL.DIST(BC$29,$L122,$K122,FALSE)*($R122*(1-$E122)+$Q122*(1-$F122))*((1+'Inputs &amp; Summary'!$D$7)^BC$29))))))</f>
        <v>0</v>
      </c>
      <c r="BD122" s="114">
        <f>$D122*IF(BD$29&gt;'Inputs &amp; Summary'!$D$5,0,IF(BD$29&gt;VLOOKUP($G122,Lists!$J$17:$K$21,2),IF($M122=Lists!$H$3,IF($K122&lt;1,(($S122/$K122)*((1+'Inputs &amp; Summary'!$D$7)^BD$29)),((INT(BD$29/$K122)-INT((BD$29-1)/$K122))*$S122*((1+'Inputs &amp; Summary'!$D$7)^BD$29))),(_xlfn.WEIBULL.DIST(BD$29,$L122,$K122,FALSE)*$S122*((1+'Inputs &amp; Summary'!$D$7)^BD$29))),IF($M122=Lists!$H$3,IF($K122&lt;1,((($R122*(1-$E122)+$Q122*(1-$F122))/$K122)*((1+'Inputs &amp; Summary'!$D$7)^BD$29)),((INT(BD$29/$K122)-INT((BD$29-1)/$K122))*($R122*(1-$E122)+$Q122*(1-$F122))*((1+'Inputs &amp; Summary'!$D$7)^BD$29))),((_xlfn.WEIBULL.DIST(BD$29,$L122,$K122,FALSE)*($R122*(1-$E122)+$Q122*(1-$F122))*((1+'Inputs &amp; Summary'!$D$7)^BD$29))))))</f>
        <v>0</v>
      </c>
      <c r="BE122" s="114">
        <f>$D122*IF(BE$29&gt;'Inputs &amp; Summary'!$D$5,0,IF(BE$29&gt;VLOOKUP($G122,Lists!$J$17:$K$21,2),IF($M122=Lists!$H$3,IF($K122&lt;1,(($S122/$K122)*((1+'Inputs &amp; Summary'!$D$7)^BE$29)),((INT(BE$29/$K122)-INT((BE$29-1)/$K122))*$S122*((1+'Inputs &amp; Summary'!$D$7)^BE$29))),(_xlfn.WEIBULL.DIST(BE$29,$L122,$K122,FALSE)*$S122*((1+'Inputs &amp; Summary'!$D$7)^BE$29))),IF($M122=Lists!$H$3,IF($K122&lt;1,((($R122*(1-$E122)+$Q122*(1-$F122))/$K122)*((1+'Inputs &amp; Summary'!$D$7)^BE$29)),((INT(BE$29/$K122)-INT((BE$29-1)/$K122))*($R122*(1-$E122)+$Q122*(1-$F122))*((1+'Inputs &amp; Summary'!$D$7)^BE$29))),((_xlfn.WEIBULL.DIST(BE$29,$L122,$K122,FALSE)*($R122*(1-$E122)+$Q122*(1-$F122))*((1+'Inputs &amp; Summary'!$D$7)^BE$29))))))</f>
        <v>0</v>
      </c>
      <c r="BF122" s="114">
        <f>$D122*IF(BF$29&gt;'Inputs &amp; Summary'!$D$5,0,IF(BF$29&gt;VLOOKUP($G122,Lists!$J$17:$K$21,2),IF($M122=Lists!$H$3,IF($K122&lt;1,(($S122/$K122)*((1+'Inputs &amp; Summary'!$D$7)^BF$29)),((INT(BF$29/$K122)-INT((BF$29-1)/$K122))*$S122*((1+'Inputs &amp; Summary'!$D$7)^BF$29))),(_xlfn.WEIBULL.DIST(BF$29,$L122,$K122,FALSE)*$S122*((1+'Inputs &amp; Summary'!$D$7)^BF$29))),IF($M122=Lists!$H$3,IF($K122&lt;1,((($R122*(1-$E122)+$Q122*(1-$F122))/$K122)*((1+'Inputs &amp; Summary'!$D$7)^BF$29)),((INT(BF$29/$K122)-INT((BF$29-1)/$K122))*($R122*(1-$E122)+$Q122*(1-$F122))*((1+'Inputs &amp; Summary'!$D$7)^BF$29))),((_xlfn.WEIBULL.DIST(BF$29,$L122,$K122,FALSE)*($R122*(1-$E122)+$Q122*(1-$F122))*((1+'Inputs &amp; Summary'!$D$7)^BF$29))))))</f>
        <v>0</v>
      </c>
      <c r="BG122" s="114">
        <f>$D122*IF(BG$29&gt;'Inputs &amp; Summary'!$D$5,0,IF(BG$29&gt;VLOOKUP($G122,Lists!$J$17:$K$21,2),IF($M122=Lists!$H$3,IF($K122&lt;1,(($S122/$K122)*((1+'Inputs &amp; Summary'!$D$7)^BG$29)),((INT(BG$29/$K122)-INT((BG$29-1)/$K122))*$S122*((1+'Inputs &amp; Summary'!$D$7)^BG$29))),(_xlfn.WEIBULL.DIST(BG$29,$L122,$K122,FALSE)*$S122*((1+'Inputs &amp; Summary'!$D$7)^BG$29))),IF($M122=Lists!$H$3,IF($K122&lt;1,((($R122*(1-$E122)+$Q122*(1-$F122))/$K122)*((1+'Inputs &amp; Summary'!$D$7)^BG$29)),((INT(BG$29/$K122)-INT((BG$29-1)/$K122))*($R122*(1-$E122)+$Q122*(1-$F122))*((1+'Inputs &amp; Summary'!$D$7)^BG$29))),((_xlfn.WEIBULL.DIST(BG$29,$L122,$K122,FALSE)*($R122*(1-$E122)+$Q122*(1-$F122))*((1+'Inputs &amp; Summary'!$D$7)^BG$29))))))</f>
        <v>0</v>
      </c>
      <c r="BH122" s="114">
        <f>$D122*IF(BH$29&gt;'Inputs &amp; Summary'!$D$5,0,IF(BH$29&gt;VLOOKUP($G122,Lists!$J$17:$K$21,2),IF($M122=Lists!$H$3,IF($K122&lt;1,(($S122/$K122)*((1+'Inputs &amp; Summary'!$D$7)^BH$29)),((INT(BH$29/$K122)-INT((BH$29-1)/$K122))*$S122*((1+'Inputs &amp; Summary'!$D$7)^BH$29))),(_xlfn.WEIBULL.DIST(BH$29,$L122,$K122,FALSE)*$S122*((1+'Inputs &amp; Summary'!$D$7)^BH$29))),IF($M122=Lists!$H$3,IF($K122&lt;1,((($R122*(1-$E122)+$Q122*(1-$F122))/$K122)*((1+'Inputs &amp; Summary'!$D$7)^BH$29)),((INT(BH$29/$K122)-INT((BH$29-1)/$K122))*($R122*(1-$E122)+$Q122*(1-$F122))*((1+'Inputs &amp; Summary'!$D$7)^BH$29))),((_xlfn.WEIBULL.DIST(BH$29,$L122,$K122,FALSE)*($R122*(1-$E122)+$Q122*(1-$F122))*((1+'Inputs &amp; Summary'!$D$7)^BH$29))))))</f>
        <v>0</v>
      </c>
      <c r="BI122" s="114">
        <f>$D122*IF(BI$29&gt;'Inputs &amp; Summary'!$D$5,0,IF(BI$29&gt;VLOOKUP($G122,Lists!$J$17:$K$21,2),IF($M122=Lists!$H$3,IF($K122&lt;1,(($S122/$K122)*((1+'Inputs &amp; Summary'!$D$7)^BI$29)),((INT(BI$29/$K122)-INT((BI$29-1)/$K122))*$S122*((1+'Inputs &amp; Summary'!$D$7)^BI$29))),(_xlfn.WEIBULL.DIST(BI$29,$L122,$K122,FALSE)*$S122*((1+'Inputs &amp; Summary'!$D$7)^BI$29))),IF($M122=Lists!$H$3,IF($K122&lt;1,((($R122*(1-$E122)+$Q122*(1-$F122))/$K122)*((1+'Inputs &amp; Summary'!$D$7)^BI$29)),((INT(BI$29/$K122)-INT((BI$29-1)/$K122))*($R122*(1-$E122)+$Q122*(1-$F122))*((1+'Inputs &amp; Summary'!$D$7)^BI$29))),((_xlfn.WEIBULL.DIST(BI$29,$L122,$K122,FALSE)*($R122*(1-$E122)+$Q122*(1-$F122))*((1+'Inputs &amp; Summary'!$D$7)^BI$29))))))</f>
        <v>0</v>
      </c>
      <c r="BJ122" s="114">
        <f>$D122*IF(BJ$29&gt;'Inputs &amp; Summary'!$D$5,0,IF(BJ$29&gt;VLOOKUP($G122,Lists!$J$17:$K$21,2),IF($M122=Lists!$H$3,IF($K122&lt;1,(($S122/$K122)*((1+'Inputs &amp; Summary'!$D$7)^BJ$29)),((INT(BJ$29/$K122)-INT((BJ$29-1)/$K122))*$S122*((1+'Inputs &amp; Summary'!$D$7)^BJ$29))),(_xlfn.WEIBULL.DIST(BJ$29,$L122,$K122,FALSE)*$S122*((1+'Inputs &amp; Summary'!$D$7)^BJ$29))),IF($M122=Lists!$H$3,IF($K122&lt;1,((($R122*(1-$E122)+$Q122*(1-$F122))/$K122)*((1+'Inputs &amp; Summary'!$D$7)^BJ$29)),((INT(BJ$29/$K122)-INT((BJ$29-1)/$K122))*($R122*(1-$E122)+$Q122*(1-$F122))*((1+'Inputs &amp; Summary'!$D$7)^BJ$29))),((_xlfn.WEIBULL.DIST(BJ$29,$L122,$K122,FALSE)*($R122*(1-$E122)+$Q122*(1-$F122))*((1+'Inputs &amp; Summary'!$D$7)^BJ$29))))))</f>
        <v>0</v>
      </c>
      <c r="BK122" s="114">
        <f>$D122*IF(BK$29&gt;'Inputs &amp; Summary'!$D$5,0,IF(BK$29&gt;VLOOKUP($G122,Lists!$J$17:$K$21,2),IF($M122=Lists!$H$3,IF($K122&lt;1,(($S122/$K122)*((1+'Inputs &amp; Summary'!$D$7)^BK$29)),((INT(BK$29/$K122)-INT((BK$29-1)/$K122))*$S122*((1+'Inputs &amp; Summary'!$D$7)^BK$29))),(_xlfn.WEIBULL.DIST(BK$29,$L122,$K122,FALSE)*$S122*((1+'Inputs &amp; Summary'!$D$7)^BK$29))),IF($M122=Lists!$H$3,IF($K122&lt;1,((($R122*(1-$E122)+$Q122*(1-$F122))/$K122)*((1+'Inputs &amp; Summary'!$D$7)^BK$29)),((INT(BK$29/$K122)-INT((BK$29-1)/$K122))*($R122*(1-$E122)+$Q122*(1-$F122))*((1+'Inputs &amp; Summary'!$D$7)^BK$29))),((_xlfn.WEIBULL.DIST(BK$29,$L122,$K122,FALSE)*($R122*(1-$E122)+$Q122*(1-$F122))*((1+'Inputs &amp; Summary'!$D$7)^BK$29))))))</f>
        <v>0</v>
      </c>
      <c r="BL122" s="114">
        <f>$D122*IF(BL$29&gt;'Inputs &amp; Summary'!$D$5,0,IF(BL$29&gt;VLOOKUP($G122,Lists!$J$17:$K$21,2),IF($M122=Lists!$H$3,IF($K122&lt;1,(($S122/$K122)*((1+'Inputs &amp; Summary'!$D$7)^BL$29)),((INT(BL$29/$K122)-INT((BL$29-1)/$K122))*$S122*((1+'Inputs &amp; Summary'!$D$7)^BL$29))),(_xlfn.WEIBULL.DIST(BL$29,$L122,$K122,FALSE)*$S122*((1+'Inputs &amp; Summary'!$D$7)^BL$29))),IF($M122=Lists!$H$3,IF($K122&lt;1,((($R122*(1-$E122)+$Q122*(1-$F122))/$K122)*((1+'Inputs &amp; Summary'!$D$7)^BL$29)),((INT(BL$29/$K122)-INT((BL$29-1)/$K122))*($R122*(1-$E122)+$Q122*(1-$F122))*((1+'Inputs &amp; Summary'!$D$7)^BL$29))),((_xlfn.WEIBULL.DIST(BL$29,$L122,$K122,FALSE)*($R122*(1-$E122)+$Q122*(1-$F122))*((1+'Inputs &amp; Summary'!$D$7)^BL$29))))))</f>
        <v>0</v>
      </c>
    </row>
    <row r="123" spans="1:64" ht="28.8" x14ac:dyDescent="0.3">
      <c r="A123" s="79" t="s">
        <v>295</v>
      </c>
      <c r="B123" s="33" t="s">
        <v>307</v>
      </c>
      <c r="C123" s="33" t="s">
        <v>39</v>
      </c>
      <c r="D123" s="115">
        <v>0</v>
      </c>
      <c r="E123" s="68">
        <v>0</v>
      </c>
      <c r="F123" s="68">
        <v>0</v>
      </c>
      <c r="G123" s="213" t="s">
        <v>433</v>
      </c>
      <c r="H123" s="34" t="s">
        <v>20</v>
      </c>
      <c r="I123" s="34" t="s">
        <v>270</v>
      </c>
      <c r="J123" s="33">
        <f>VLOOKUP(I123,'Labor Rates'!$A$1:$B$16,2)</f>
        <v>25.173076923076923</v>
      </c>
      <c r="K123" s="35">
        <v>1</v>
      </c>
      <c r="L123" s="35">
        <v>1</v>
      </c>
      <c r="M123" s="33" t="s">
        <v>259</v>
      </c>
      <c r="N123" s="84">
        <f>'Inputs &amp; Summary'!$D$43</f>
        <v>1</v>
      </c>
      <c r="O123" s="35">
        <f>5/60</f>
        <v>8.3333333333333329E-2</v>
      </c>
      <c r="P123" s="5">
        <v>0</v>
      </c>
      <c r="Q123" s="73">
        <f t="shared" si="16"/>
        <v>2.0977564102564101</v>
      </c>
      <c r="R123" s="73">
        <f t="shared" si="17"/>
        <v>0</v>
      </c>
      <c r="S123" s="74">
        <f t="shared" si="18"/>
        <v>0</v>
      </c>
      <c r="T123" s="88"/>
      <c r="U123" s="80"/>
      <c r="V123" s="87">
        <f t="shared" si="19"/>
        <v>0</v>
      </c>
      <c r="W123" s="87">
        <f>NPV('Inputs &amp; Summary'!$D$6,Y123:BL123)</f>
        <v>0</v>
      </c>
      <c r="X123" s="90">
        <f t="shared" si="20"/>
        <v>0</v>
      </c>
      <c r="Y123" s="114">
        <f>$D123*IF(Y$29&gt;'Inputs &amp; Summary'!$D$5,0,IF(Y$29&gt;VLOOKUP($G123,Lists!$J$17:$K$21,2),IF($M123=Lists!$H$3,IF($K123&lt;1,(($S123/$K123)*((1+'Inputs &amp; Summary'!$D$7)^Y$29)),((INT(Y$29/$K123)-INT((Y$29-1)/$K123))*$S123*((1+'Inputs &amp; Summary'!$D$7)^Y$29))),(_xlfn.WEIBULL.DIST(Y$29,$L123,$K123,FALSE)*$S123*((1+'Inputs &amp; Summary'!$D$7)^Y$29))),IF($M123=Lists!$H$3,IF($K123&lt;1,((($R123*(1-$E123)+$Q123*(1-$F123))/$K123)*((1+'Inputs &amp; Summary'!$D$7)^Y$29)),((INT(Y$29/$K123)-INT((Y$29-1)/$K123))*($R123*(1-$E123)+$Q123*(1-$F123))*((1+'Inputs &amp; Summary'!$D$7)^Y$29))),((_xlfn.WEIBULL.DIST(Y$29,$L123,$K123,FALSE)*($R123*(1-$E123)+$Q123*(1-$F123))*((1+'Inputs &amp; Summary'!$D$7)^Y$29))))))</f>
        <v>0</v>
      </c>
      <c r="Z123" s="114">
        <f>$D123*IF(Z$29&gt;'Inputs &amp; Summary'!$D$5,0,IF(Z$29&gt;VLOOKUP($G123,Lists!$J$17:$K$21,2),IF($M123=Lists!$H$3,IF($K123&lt;1,(($S123/$K123)*((1+'Inputs &amp; Summary'!$D$7)^Z$29)),((INT(Z$29/$K123)-INT((Z$29-1)/$K123))*$S123*((1+'Inputs &amp; Summary'!$D$7)^Z$29))),(_xlfn.WEIBULL.DIST(Z$29,$L123,$K123,FALSE)*$S123*((1+'Inputs &amp; Summary'!$D$7)^Z$29))),IF($M123=Lists!$H$3,IF($K123&lt;1,((($R123*(1-$E123)+$Q123*(1-$F123))/$K123)*((1+'Inputs &amp; Summary'!$D$7)^Z$29)),((INT(Z$29/$K123)-INT((Z$29-1)/$K123))*($R123*(1-$E123)+$Q123*(1-$F123))*((1+'Inputs &amp; Summary'!$D$7)^Z$29))),((_xlfn.WEIBULL.DIST(Z$29,$L123,$K123,FALSE)*($R123*(1-$E123)+$Q123*(1-$F123))*((1+'Inputs &amp; Summary'!$D$7)^Z$29))))))</f>
        <v>0</v>
      </c>
      <c r="AA123" s="114">
        <f>$D123*IF(AA$29&gt;'Inputs &amp; Summary'!$D$5,0,IF(AA$29&gt;VLOOKUP($G123,Lists!$J$17:$K$21,2),IF($M123=Lists!$H$3,IF($K123&lt;1,(($S123/$K123)*((1+'Inputs &amp; Summary'!$D$7)^AA$29)),((INT(AA$29/$K123)-INT((AA$29-1)/$K123))*$S123*((1+'Inputs &amp; Summary'!$D$7)^AA$29))),(_xlfn.WEIBULL.DIST(AA$29,$L123,$K123,FALSE)*$S123*((1+'Inputs &amp; Summary'!$D$7)^AA$29))),IF($M123=Lists!$H$3,IF($K123&lt;1,((($R123*(1-$E123)+$Q123*(1-$F123))/$K123)*((1+'Inputs &amp; Summary'!$D$7)^AA$29)),((INT(AA$29/$K123)-INT((AA$29-1)/$K123))*($R123*(1-$E123)+$Q123*(1-$F123))*((1+'Inputs &amp; Summary'!$D$7)^AA$29))),((_xlfn.WEIBULL.DIST(AA$29,$L123,$K123,FALSE)*($R123*(1-$E123)+$Q123*(1-$F123))*((1+'Inputs &amp; Summary'!$D$7)^AA$29))))))</f>
        <v>0</v>
      </c>
      <c r="AB123" s="114">
        <f>$D123*IF(AB$29&gt;'Inputs &amp; Summary'!$D$5,0,IF(AB$29&gt;VLOOKUP($G123,Lists!$J$17:$K$21,2),IF($M123=Lists!$H$3,IF($K123&lt;1,(($S123/$K123)*((1+'Inputs &amp; Summary'!$D$7)^AB$29)),((INT(AB$29/$K123)-INT((AB$29-1)/$K123))*$S123*((1+'Inputs &amp; Summary'!$D$7)^AB$29))),(_xlfn.WEIBULL.DIST(AB$29,$L123,$K123,FALSE)*$S123*((1+'Inputs &amp; Summary'!$D$7)^AB$29))),IF($M123=Lists!$H$3,IF($K123&lt;1,((($R123*(1-$E123)+$Q123*(1-$F123))/$K123)*((1+'Inputs &amp; Summary'!$D$7)^AB$29)),((INT(AB$29/$K123)-INT((AB$29-1)/$K123))*($R123*(1-$E123)+$Q123*(1-$F123))*((1+'Inputs &amp; Summary'!$D$7)^AB$29))),((_xlfn.WEIBULL.DIST(AB$29,$L123,$K123,FALSE)*($R123*(1-$E123)+$Q123*(1-$F123))*((1+'Inputs &amp; Summary'!$D$7)^AB$29))))))</f>
        <v>0</v>
      </c>
      <c r="AC123" s="114">
        <f>$D123*IF(AC$29&gt;'Inputs &amp; Summary'!$D$5,0,IF(AC$29&gt;VLOOKUP($G123,Lists!$J$17:$K$21,2),IF($M123=Lists!$H$3,IF($K123&lt;1,(($S123/$K123)*((1+'Inputs &amp; Summary'!$D$7)^AC$29)),((INT(AC$29/$K123)-INT((AC$29-1)/$K123))*$S123*((1+'Inputs &amp; Summary'!$D$7)^AC$29))),(_xlfn.WEIBULL.DIST(AC$29,$L123,$K123,FALSE)*$S123*((1+'Inputs &amp; Summary'!$D$7)^AC$29))),IF($M123=Lists!$H$3,IF($K123&lt;1,((($R123*(1-$E123)+$Q123*(1-$F123))/$K123)*((1+'Inputs &amp; Summary'!$D$7)^AC$29)),((INT(AC$29/$K123)-INT((AC$29-1)/$K123))*($R123*(1-$E123)+$Q123*(1-$F123))*((1+'Inputs &amp; Summary'!$D$7)^AC$29))),((_xlfn.WEIBULL.DIST(AC$29,$L123,$K123,FALSE)*($R123*(1-$E123)+$Q123*(1-$F123))*((1+'Inputs &amp; Summary'!$D$7)^AC$29))))))</f>
        <v>0</v>
      </c>
      <c r="AD123" s="114">
        <f>$D123*IF(AD$29&gt;'Inputs &amp; Summary'!$D$5,0,IF(AD$29&gt;VLOOKUP($G123,Lists!$J$17:$K$21,2),IF($M123=Lists!$H$3,IF($K123&lt;1,(($S123/$K123)*((1+'Inputs &amp; Summary'!$D$7)^AD$29)),((INT(AD$29/$K123)-INT((AD$29-1)/$K123))*$S123*((1+'Inputs &amp; Summary'!$D$7)^AD$29))),(_xlfn.WEIBULL.DIST(AD$29,$L123,$K123,FALSE)*$S123*((1+'Inputs &amp; Summary'!$D$7)^AD$29))),IF($M123=Lists!$H$3,IF($K123&lt;1,((($R123*(1-$E123)+$Q123*(1-$F123))/$K123)*((1+'Inputs &amp; Summary'!$D$7)^AD$29)),((INT(AD$29/$K123)-INT((AD$29-1)/$K123))*($R123*(1-$E123)+$Q123*(1-$F123))*((1+'Inputs &amp; Summary'!$D$7)^AD$29))),((_xlfn.WEIBULL.DIST(AD$29,$L123,$K123,FALSE)*($R123*(1-$E123)+$Q123*(1-$F123))*((1+'Inputs &amp; Summary'!$D$7)^AD$29))))))</f>
        <v>0</v>
      </c>
      <c r="AE123" s="114">
        <f>$D123*IF(AE$29&gt;'Inputs &amp; Summary'!$D$5,0,IF(AE$29&gt;VLOOKUP($G123,Lists!$J$17:$K$21,2),IF($M123=Lists!$H$3,IF($K123&lt;1,(($S123/$K123)*((1+'Inputs &amp; Summary'!$D$7)^AE$29)),((INT(AE$29/$K123)-INT((AE$29-1)/$K123))*$S123*((1+'Inputs &amp; Summary'!$D$7)^AE$29))),(_xlfn.WEIBULL.DIST(AE$29,$L123,$K123,FALSE)*$S123*((1+'Inputs &amp; Summary'!$D$7)^AE$29))),IF($M123=Lists!$H$3,IF($K123&lt;1,((($R123*(1-$E123)+$Q123*(1-$F123))/$K123)*((1+'Inputs &amp; Summary'!$D$7)^AE$29)),((INT(AE$29/$K123)-INT((AE$29-1)/$K123))*($R123*(1-$E123)+$Q123*(1-$F123))*((1+'Inputs &amp; Summary'!$D$7)^AE$29))),((_xlfn.WEIBULL.DIST(AE$29,$L123,$K123,FALSE)*($R123*(1-$E123)+$Q123*(1-$F123))*((1+'Inputs &amp; Summary'!$D$7)^AE$29))))))</f>
        <v>0</v>
      </c>
      <c r="AF123" s="114">
        <f>$D123*IF(AF$29&gt;'Inputs &amp; Summary'!$D$5,0,IF(AF$29&gt;VLOOKUP($G123,Lists!$J$17:$K$21,2),IF($M123=Lists!$H$3,IF($K123&lt;1,(($S123/$K123)*((1+'Inputs &amp; Summary'!$D$7)^AF$29)),((INT(AF$29/$K123)-INT((AF$29-1)/$K123))*$S123*((1+'Inputs &amp; Summary'!$D$7)^AF$29))),(_xlfn.WEIBULL.DIST(AF$29,$L123,$K123,FALSE)*$S123*((1+'Inputs &amp; Summary'!$D$7)^AF$29))),IF($M123=Lists!$H$3,IF($K123&lt;1,((($R123*(1-$E123)+$Q123*(1-$F123))/$K123)*((1+'Inputs &amp; Summary'!$D$7)^AF$29)),((INT(AF$29/$K123)-INT((AF$29-1)/$K123))*($R123*(1-$E123)+$Q123*(1-$F123))*((1+'Inputs &amp; Summary'!$D$7)^AF$29))),((_xlfn.WEIBULL.DIST(AF$29,$L123,$K123,FALSE)*($R123*(1-$E123)+$Q123*(1-$F123))*((1+'Inputs &amp; Summary'!$D$7)^AF$29))))))</f>
        <v>0</v>
      </c>
      <c r="AG123" s="114">
        <f>$D123*IF(AG$29&gt;'Inputs &amp; Summary'!$D$5,0,IF(AG$29&gt;VLOOKUP($G123,Lists!$J$17:$K$21,2),IF($M123=Lists!$H$3,IF($K123&lt;1,(($S123/$K123)*((1+'Inputs &amp; Summary'!$D$7)^AG$29)),((INT(AG$29/$K123)-INT((AG$29-1)/$K123))*$S123*((1+'Inputs &amp; Summary'!$D$7)^AG$29))),(_xlfn.WEIBULL.DIST(AG$29,$L123,$K123,FALSE)*$S123*((1+'Inputs &amp; Summary'!$D$7)^AG$29))),IF($M123=Lists!$H$3,IF($K123&lt;1,((($R123*(1-$E123)+$Q123*(1-$F123))/$K123)*((1+'Inputs &amp; Summary'!$D$7)^AG$29)),((INT(AG$29/$K123)-INT((AG$29-1)/$K123))*($R123*(1-$E123)+$Q123*(1-$F123))*((1+'Inputs &amp; Summary'!$D$7)^AG$29))),((_xlfn.WEIBULL.DIST(AG$29,$L123,$K123,FALSE)*($R123*(1-$E123)+$Q123*(1-$F123))*((1+'Inputs &amp; Summary'!$D$7)^AG$29))))))</f>
        <v>0</v>
      </c>
      <c r="AH123" s="114">
        <f>$D123*IF(AH$29&gt;'Inputs &amp; Summary'!$D$5,0,IF(AH$29&gt;VLOOKUP($G123,Lists!$J$17:$K$21,2),IF($M123=Lists!$H$3,IF($K123&lt;1,(($S123/$K123)*((1+'Inputs &amp; Summary'!$D$7)^AH$29)),((INT(AH$29/$K123)-INT((AH$29-1)/$K123))*$S123*((1+'Inputs &amp; Summary'!$D$7)^AH$29))),(_xlfn.WEIBULL.DIST(AH$29,$L123,$K123,FALSE)*$S123*((1+'Inputs &amp; Summary'!$D$7)^AH$29))),IF($M123=Lists!$H$3,IF($K123&lt;1,((($R123*(1-$E123)+$Q123*(1-$F123))/$K123)*((1+'Inputs &amp; Summary'!$D$7)^AH$29)),((INT(AH$29/$K123)-INT((AH$29-1)/$K123))*($R123*(1-$E123)+$Q123*(1-$F123))*((1+'Inputs &amp; Summary'!$D$7)^AH$29))),((_xlfn.WEIBULL.DIST(AH$29,$L123,$K123,FALSE)*($R123*(1-$E123)+$Q123*(1-$F123))*((1+'Inputs &amp; Summary'!$D$7)^AH$29))))))</f>
        <v>0</v>
      </c>
      <c r="AI123" s="114">
        <f>$D123*IF(AI$29&gt;'Inputs &amp; Summary'!$D$5,0,IF(AI$29&gt;VLOOKUP($G123,Lists!$J$17:$K$21,2),IF($M123=Lists!$H$3,IF($K123&lt;1,(($S123/$K123)*((1+'Inputs &amp; Summary'!$D$7)^AI$29)),((INT(AI$29/$K123)-INT((AI$29-1)/$K123))*$S123*((1+'Inputs &amp; Summary'!$D$7)^AI$29))),(_xlfn.WEIBULL.DIST(AI$29,$L123,$K123,FALSE)*$S123*((1+'Inputs &amp; Summary'!$D$7)^AI$29))),IF($M123=Lists!$H$3,IF($K123&lt;1,((($R123*(1-$E123)+$Q123*(1-$F123))/$K123)*((1+'Inputs &amp; Summary'!$D$7)^AI$29)),((INT(AI$29/$K123)-INT((AI$29-1)/$K123))*($R123*(1-$E123)+$Q123*(1-$F123))*((1+'Inputs &amp; Summary'!$D$7)^AI$29))),((_xlfn.WEIBULL.DIST(AI$29,$L123,$K123,FALSE)*($R123*(1-$E123)+$Q123*(1-$F123))*((1+'Inputs &amp; Summary'!$D$7)^AI$29))))))</f>
        <v>0</v>
      </c>
      <c r="AJ123" s="114">
        <f>$D123*IF(AJ$29&gt;'Inputs &amp; Summary'!$D$5,0,IF(AJ$29&gt;VLOOKUP($G123,Lists!$J$17:$K$21,2),IF($M123=Lists!$H$3,IF($K123&lt;1,(($S123/$K123)*((1+'Inputs &amp; Summary'!$D$7)^AJ$29)),((INT(AJ$29/$K123)-INT((AJ$29-1)/$K123))*$S123*((1+'Inputs &amp; Summary'!$D$7)^AJ$29))),(_xlfn.WEIBULL.DIST(AJ$29,$L123,$K123,FALSE)*$S123*((1+'Inputs &amp; Summary'!$D$7)^AJ$29))),IF($M123=Lists!$H$3,IF($K123&lt;1,((($R123*(1-$E123)+$Q123*(1-$F123))/$K123)*((1+'Inputs &amp; Summary'!$D$7)^AJ$29)),((INT(AJ$29/$K123)-INT((AJ$29-1)/$K123))*($R123*(1-$E123)+$Q123*(1-$F123))*((1+'Inputs &amp; Summary'!$D$7)^AJ$29))),((_xlfn.WEIBULL.DIST(AJ$29,$L123,$K123,FALSE)*($R123*(1-$E123)+$Q123*(1-$F123))*((1+'Inputs &amp; Summary'!$D$7)^AJ$29))))))</f>
        <v>0</v>
      </c>
      <c r="AK123" s="114">
        <f>$D123*IF(AK$29&gt;'Inputs &amp; Summary'!$D$5,0,IF(AK$29&gt;VLOOKUP($G123,Lists!$J$17:$K$21,2),IF($M123=Lists!$H$3,IF($K123&lt;1,(($S123/$K123)*((1+'Inputs &amp; Summary'!$D$7)^AK$29)),((INT(AK$29/$K123)-INT((AK$29-1)/$K123))*$S123*((1+'Inputs &amp; Summary'!$D$7)^AK$29))),(_xlfn.WEIBULL.DIST(AK$29,$L123,$K123,FALSE)*$S123*((1+'Inputs &amp; Summary'!$D$7)^AK$29))),IF($M123=Lists!$H$3,IF($K123&lt;1,((($R123*(1-$E123)+$Q123*(1-$F123))/$K123)*((1+'Inputs &amp; Summary'!$D$7)^AK$29)),((INT(AK$29/$K123)-INT((AK$29-1)/$K123))*($R123*(1-$E123)+$Q123*(1-$F123))*((1+'Inputs &amp; Summary'!$D$7)^AK$29))),((_xlfn.WEIBULL.DIST(AK$29,$L123,$K123,FALSE)*($R123*(1-$E123)+$Q123*(1-$F123))*((1+'Inputs &amp; Summary'!$D$7)^AK$29))))))</f>
        <v>0</v>
      </c>
      <c r="AL123" s="114">
        <f>$D123*IF(AL$29&gt;'Inputs &amp; Summary'!$D$5,0,IF(AL$29&gt;VLOOKUP($G123,Lists!$J$17:$K$21,2),IF($M123=Lists!$H$3,IF($K123&lt;1,(($S123/$K123)*((1+'Inputs &amp; Summary'!$D$7)^AL$29)),((INT(AL$29/$K123)-INT((AL$29-1)/$K123))*$S123*((1+'Inputs &amp; Summary'!$D$7)^AL$29))),(_xlfn.WEIBULL.DIST(AL$29,$L123,$K123,FALSE)*$S123*((1+'Inputs &amp; Summary'!$D$7)^AL$29))),IF($M123=Lists!$H$3,IF($K123&lt;1,((($R123*(1-$E123)+$Q123*(1-$F123))/$K123)*((1+'Inputs &amp; Summary'!$D$7)^AL$29)),((INT(AL$29/$K123)-INT((AL$29-1)/$K123))*($R123*(1-$E123)+$Q123*(1-$F123))*((1+'Inputs &amp; Summary'!$D$7)^AL$29))),((_xlfn.WEIBULL.DIST(AL$29,$L123,$K123,FALSE)*($R123*(1-$E123)+$Q123*(1-$F123))*((1+'Inputs &amp; Summary'!$D$7)^AL$29))))))</f>
        <v>0</v>
      </c>
      <c r="AM123" s="114">
        <f>$D123*IF(AM$29&gt;'Inputs &amp; Summary'!$D$5,0,IF(AM$29&gt;VLOOKUP($G123,Lists!$J$17:$K$21,2),IF($M123=Lists!$H$3,IF($K123&lt;1,(($S123/$K123)*((1+'Inputs &amp; Summary'!$D$7)^AM$29)),((INT(AM$29/$K123)-INT((AM$29-1)/$K123))*$S123*((1+'Inputs &amp; Summary'!$D$7)^AM$29))),(_xlfn.WEIBULL.DIST(AM$29,$L123,$K123,FALSE)*$S123*((1+'Inputs &amp; Summary'!$D$7)^AM$29))),IF($M123=Lists!$H$3,IF($K123&lt;1,((($R123*(1-$E123)+$Q123*(1-$F123))/$K123)*((1+'Inputs &amp; Summary'!$D$7)^AM$29)),((INT(AM$29/$K123)-INT((AM$29-1)/$K123))*($R123*(1-$E123)+$Q123*(1-$F123))*((1+'Inputs &amp; Summary'!$D$7)^AM$29))),((_xlfn.WEIBULL.DIST(AM$29,$L123,$K123,FALSE)*($R123*(1-$E123)+$Q123*(1-$F123))*((1+'Inputs &amp; Summary'!$D$7)^AM$29))))))</f>
        <v>0</v>
      </c>
      <c r="AN123" s="114">
        <f>$D123*IF(AN$29&gt;'Inputs &amp; Summary'!$D$5,0,IF(AN$29&gt;VLOOKUP($G123,Lists!$J$17:$K$21,2),IF($M123=Lists!$H$3,IF($K123&lt;1,(($S123/$K123)*((1+'Inputs &amp; Summary'!$D$7)^AN$29)),((INT(AN$29/$K123)-INT((AN$29-1)/$K123))*$S123*((1+'Inputs &amp; Summary'!$D$7)^AN$29))),(_xlfn.WEIBULL.DIST(AN$29,$L123,$K123,FALSE)*$S123*((1+'Inputs &amp; Summary'!$D$7)^AN$29))),IF($M123=Lists!$H$3,IF($K123&lt;1,((($R123*(1-$E123)+$Q123*(1-$F123))/$K123)*((1+'Inputs &amp; Summary'!$D$7)^AN$29)),((INT(AN$29/$K123)-INT((AN$29-1)/$K123))*($R123*(1-$E123)+$Q123*(1-$F123))*((1+'Inputs &amp; Summary'!$D$7)^AN$29))),((_xlfn.WEIBULL.DIST(AN$29,$L123,$K123,FALSE)*($R123*(1-$E123)+$Q123*(1-$F123))*((1+'Inputs &amp; Summary'!$D$7)^AN$29))))))</f>
        <v>0</v>
      </c>
      <c r="AO123" s="114">
        <f>$D123*IF(AO$29&gt;'Inputs &amp; Summary'!$D$5,0,IF(AO$29&gt;VLOOKUP($G123,Lists!$J$17:$K$21,2),IF($M123=Lists!$H$3,IF($K123&lt;1,(($S123/$K123)*((1+'Inputs &amp; Summary'!$D$7)^AO$29)),((INT(AO$29/$K123)-INT((AO$29-1)/$K123))*$S123*((1+'Inputs &amp; Summary'!$D$7)^AO$29))),(_xlfn.WEIBULL.DIST(AO$29,$L123,$K123,FALSE)*$S123*((1+'Inputs &amp; Summary'!$D$7)^AO$29))),IF($M123=Lists!$H$3,IF($K123&lt;1,((($R123*(1-$E123)+$Q123*(1-$F123))/$K123)*((1+'Inputs &amp; Summary'!$D$7)^AO$29)),((INT(AO$29/$K123)-INT((AO$29-1)/$K123))*($R123*(1-$E123)+$Q123*(1-$F123))*((1+'Inputs &amp; Summary'!$D$7)^AO$29))),((_xlfn.WEIBULL.DIST(AO$29,$L123,$K123,FALSE)*($R123*(1-$E123)+$Q123*(1-$F123))*((1+'Inputs &amp; Summary'!$D$7)^AO$29))))))</f>
        <v>0</v>
      </c>
      <c r="AP123" s="114">
        <f>$D123*IF(AP$29&gt;'Inputs &amp; Summary'!$D$5,0,IF(AP$29&gt;VLOOKUP($G123,Lists!$J$17:$K$21,2),IF($M123=Lists!$H$3,IF($K123&lt;1,(($S123/$K123)*((1+'Inputs &amp; Summary'!$D$7)^AP$29)),((INT(AP$29/$K123)-INT((AP$29-1)/$K123))*$S123*((1+'Inputs &amp; Summary'!$D$7)^AP$29))),(_xlfn.WEIBULL.DIST(AP$29,$L123,$K123,FALSE)*$S123*((1+'Inputs &amp; Summary'!$D$7)^AP$29))),IF($M123=Lists!$H$3,IF($K123&lt;1,((($R123*(1-$E123)+$Q123*(1-$F123))/$K123)*((1+'Inputs &amp; Summary'!$D$7)^AP$29)),((INT(AP$29/$K123)-INT((AP$29-1)/$K123))*($R123*(1-$E123)+$Q123*(1-$F123))*((1+'Inputs &amp; Summary'!$D$7)^AP$29))),((_xlfn.WEIBULL.DIST(AP$29,$L123,$K123,FALSE)*($R123*(1-$E123)+$Q123*(1-$F123))*((1+'Inputs &amp; Summary'!$D$7)^AP$29))))))</f>
        <v>0</v>
      </c>
      <c r="AQ123" s="114">
        <f>$D123*IF(AQ$29&gt;'Inputs &amp; Summary'!$D$5,0,IF(AQ$29&gt;VLOOKUP($G123,Lists!$J$17:$K$21,2),IF($M123=Lists!$H$3,IF($K123&lt;1,(($S123/$K123)*((1+'Inputs &amp; Summary'!$D$7)^AQ$29)),((INT(AQ$29/$K123)-INT((AQ$29-1)/$K123))*$S123*((1+'Inputs &amp; Summary'!$D$7)^AQ$29))),(_xlfn.WEIBULL.DIST(AQ$29,$L123,$K123,FALSE)*$S123*((1+'Inputs &amp; Summary'!$D$7)^AQ$29))),IF($M123=Lists!$H$3,IF($K123&lt;1,((($R123*(1-$E123)+$Q123*(1-$F123))/$K123)*((1+'Inputs &amp; Summary'!$D$7)^AQ$29)),((INT(AQ$29/$K123)-INT((AQ$29-1)/$K123))*($R123*(1-$E123)+$Q123*(1-$F123))*((1+'Inputs &amp; Summary'!$D$7)^AQ$29))),((_xlfn.WEIBULL.DIST(AQ$29,$L123,$K123,FALSE)*($R123*(1-$E123)+$Q123*(1-$F123))*((1+'Inputs &amp; Summary'!$D$7)^AQ$29))))))</f>
        <v>0</v>
      </c>
      <c r="AR123" s="114">
        <f>$D123*IF(AR$29&gt;'Inputs &amp; Summary'!$D$5,0,IF(AR$29&gt;VLOOKUP($G123,Lists!$J$17:$K$21,2),IF($M123=Lists!$H$3,IF($K123&lt;1,(($S123/$K123)*((1+'Inputs &amp; Summary'!$D$7)^AR$29)),((INT(AR$29/$K123)-INT((AR$29-1)/$K123))*$S123*((1+'Inputs &amp; Summary'!$D$7)^AR$29))),(_xlfn.WEIBULL.DIST(AR$29,$L123,$K123,FALSE)*$S123*((1+'Inputs &amp; Summary'!$D$7)^AR$29))),IF($M123=Lists!$H$3,IF($K123&lt;1,((($R123*(1-$E123)+$Q123*(1-$F123))/$K123)*((1+'Inputs &amp; Summary'!$D$7)^AR$29)),((INT(AR$29/$K123)-INT((AR$29-1)/$K123))*($R123*(1-$E123)+$Q123*(1-$F123))*((1+'Inputs &amp; Summary'!$D$7)^AR$29))),((_xlfn.WEIBULL.DIST(AR$29,$L123,$K123,FALSE)*($R123*(1-$E123)+$Q123*(1-$F123))*((1+'Inputs &amp; Summary'!$D$7)^AR$29))))))</f>
        <v>0</v>
      </c>
      <c r="AS123" s="114">
        <f>$D123*IF(AS$29&gt;'Inputs &amp; Summary'!$D$5,0,IF(AS$29&gt;VLOOKUP($G123,Lists!$J$17:$K$21,2),IF($M123=Lists!$H$3,IF($K123&lt;1,(($S123/$K123)*((1+'Inputs &amp; Summary'!$D$7)^AS$29)),((INT(AS$29/$K123)-INT((AS$29-1)/$K123))*$S123*((1+'Inputs &amp; Summary'!$D$7)^AS$29))),(_xlfn.WEIBULL.DIST(AS$29,$L123,$K123,FALSE)*$S123*((1+'Inputs &amp; Summary'!$D$7)^AS$29))),IF($M123=Lists!$H$3,IF($K123&lt;1,((($R123*(1-$E123)+$Q123*(1-$F123))/$K123)*((1+'Inputs &amp; Summary'!$D$7)^AS$29)),((INT(AS$29/$K123)-INT((AS$29-1)/$K123))*($R123*(1-$E123)+$Q123*(1-$F123))*((1+'Inputs &amp; Summary'!$D$7)^AS$29))),((_xlfn.WEIBULL.DIST(AS$29,$L123,$K123,FALSE)*($R123*(1-$E123)+$Q123*(1-$F123))*((1+'Inputs &amp; Summary'!$D$7)^AS$29))))))</f>
        <v>0</v>
      </c>
      <c r="AT123" s="114">
        <f>$D123*IF(AT$29&gt;'Inputs &amp; Summary'!$D$5,0,IF(AT$29&gt;VLOOKUP($G123,Lists!$J$17:$K$21,2),IF($M123=Lists!$H$3,IF($K123&lt;1,(($S123/$K123)*((1+'Inputs &amp; Summary'!$D$7)^AT$29)),((INT(AT$29/$K123)-INT((AT$29-1)/$K123))*$S123*((1+'Inputs &amp; Summary'!$D$7)^AT$29))),(_xlfn.WEIBULL.DIST(AT$29,$L123,$K123,FALSE)*$S123*((1+'Inputs &amp; Summary'!$D$7)^AT$29))),IF($M123=Lists!$H$3,IF($K123&lt;1,((($R123*(1-$E123)+$Q123*(1-$F123))/$K123)*((1+'Inputs &amp; Summary'!$D$7)^AT$29)),((INT(AT$29/$K123)-INT((AT$29-1)/$K123))*($R123*(1-$E123)+$Q123*(1-$F123))*((1+'Inputs &amp; Summary'!$D$7)^AT$29))),((_xlfn.WEIBULL.DIST(AT$29,$L123,$K123,FALSE)*($R123*(1-$E123)+$Q123*(1-$F123))*((1+'Inputs &amp; Summary'!$D$7)^AT$29))))))</f>
        <v>0</v>
      </c>
      <c r="AU123" s="114">
        <f>$D123*IF(AU$29&gt;'Inputs &amp; Summary'!$D$5,0,IF(AU$29&gt;VLOOKUP($G123,Lists!$J$17:$K$21,2),IF($M123=Lists!$H$3,IF($K123&lt;1,(($S123/$K123)*((1+'Inputs &amp; Summary'!$D$7)^AU$29)),((INT(AU$29/$K123)-INT((AU$29-1)/$K123))*$S123*((1+'Inputs &amp; Summary'!$D$7)^AU$29))),(_xlfn.WEIBULL.DIST(AU$29,$L123,$K123,FALSE)*$S123*((1+'Inputs &amp; Summary'!$D$7)^AU$29))),IF($M123=Lists!$H$3,IF($K123&lt;1,((($R123*(1-$E123)+$Q123*(1-$F123))/$K123)*((1+'Inputs &amp; Summary'!$D$7)^AU$29)),((INT(AU$29/$K123)-INT((AU$29-1)/$K123))*($R123*(1-$E123)+$Q123*(1-$F123))*((1+'Inputs &amp; Summary'!$D$7)^AU$29))),((_xlfn.WEIBULL.DIST(AU$29,$L123,$K123,FALSE)*($R123*(1-$E123)+$Q123*(1-$F123))*((1+'Inputs &amp; Summary'!$D$7)^AU$29))))))</f>
        <v>0</v>
      </c>
      <c r="AV123" s="114">
        <f>$D123*IF(AV$29&gt;'Inputs &amp; Summary'!$D$5,0,IF(AV$29&gt;VLOOKUP($G123,Lists!$J$17:$K$21,2),IF($M123=Lists!$H$3,IF($K123&lt;1,(($S123/$K123)*((1+'Inputs &amp; Summary'!$D$7)^AV$29)),((INT(AV$29/$K123)-INT((AV$29-1)/$K123))*$S123*((1+'Inputs &amp; Summary'!$D$7)^AV$29))),(_xlfn.WEIBULL.DIST(AV$29,$L123,$K123,FALSE)*$S123*((1+'Inputs &amp; Summary'!$D$7)^AV$29))),IF($M123=Lists!$H$3,IF($K123&lt;1,((($R123*(1-$E123)+$Q123*(1-$F123))/$K123)*((1+'Inputs &amp; Summary'!$D$7)^AV$29)),((INT(AV$29/$K123)-INT((AV$29-1)/$K123))*($R123*(1-$E123)+$Q123*(1-$F123))*((1+'Inputs &amp; Summary'!$D$7)^AV$29))),((_xlfn.WEIBULL.DIST(AV$29,$L123,$K123,FALSE)*($R123*(1-$E123)+$Q123*(1-$F123))*((1+'Inputs &amp; Summary'!$D$7)^AV$29))))))</f>
        <v>0</v>
      </c>
      <c r="AW123" s="114">
        <f>$D123*IF(AW$29&gt;'Inputs &amp; Summary'!$D$5,0,IF(AW$29&gt;VLOOKUP($G123,Lists!$J$17:$K$21,2),IF($M123=Lists!$H$3,IF($K123&lt;1,(($S123/$K123)*((1+'Inputs &amp; Summary'!$D$7)^AW$29)),((INT(AW$29/$K123)-INT((AW$29-1)/$K123))*$S123*((1+'Inputs &amp; Summary'!$D$7)^AW$29))),(_xlfn.WEIBULL.DIST(AW$29,$L123,$K123,FALSE)*$S123*((1+'Inputs &amp; Summary'!$D$7)^AW$29))),IF($M123=Lists!$H$3,IF($K123&lt;1,((($R123*(1-$E123)+$Q123*(1-$F123))/$K123)*((1+'Inputs &amp; Summary'!$D$7)^AW$29)),((INT(AW$29/$K123)-INT((AW$29-1)/$K123))*($R123*(1-$E123)+$Q123*(1-$F123))*((1+'Inputs &amp; Summary'!$D$7)^AW$29))),((_xlfn.WEIBULL.DIST(AW$29,$L123,$K123,FALSE)*($R123*(1-$E123)+$Q123*(1-$F123))*((1+'Inputs &amp; Summary'!$D$7)^AW$29))))))</f>
        <v>0</v>
      </c>
      <c r="AX123" s="114">
        <f>$D123*IF(AX$29&gt;'Inputs &amp; Summary'!$D$5,0,IF(AX$29&gt;VLOOKUP($G123,Lists!$J$17:$K$21,2),IF($M123=Lists!$H$3,IF($K123&lt;1,(($S123/$K123)*((1+'Inputs &amp; Summary'!$D$7)^AX$29)),((INT(AX$29/$K123)-INT((AX$29-1)/$K123))*$S123*((1+'Inputs &amp; Summary'!$D$7)^AX$29))),(_xlfn.WEIBULL.DIST(AX$29,$L123,$K123,FALSE)*$S123*((1+'Inputs &amp; Summary'!$D$7)^AX$29))),IF($M123=Lists!$H$3,IF($K123&lt;1,((($R123*(1-$E123)+$Q123*(1-$F123))/$K123)*((1+'Inputs &amp; Summary'!$D$7)^AX$29)),((INT(AX$29/$K123)-INT((AX$29-1)/$K123))*($R123*(1-$E123)+$Q123*(1-$F123))*((1+'Inputs &amp; Summary'!$D$7)^AX$29))),((_xlfn.WEIBULL.DIST(AX$29,$L123,$K123,FALSE)*($R123*(1-$E123)+$Q123*(1-$F123))*((1+'Inputs &amp; Summary'!$D$7)^AX$29))))))</f>
        <v>0</v>
      </c>
      <c r="AY123" s="114">
        <f>$D123*IF(AY$29&gt;'Inputs &amp; Summary'!$D$5,0,IF(AY$29&gt;VLOOKUP($G123,Lists!$J$17:$K$21,2),IF($M123=Lists!$H$3,IF($K123&lt;1,(($S123/$K123)*((1+'Inputs &amp; Summary'!$D$7)^AY$29)),((INT(AY$29/$K123)-INT((AY$29-1)/$K123))*$S123*((1+'Inputs &amp; Summary'!$D$7)^AY$29))),(_xlfn.WEIBULL.DIST(AY$29,$L123,$K123,FALSE)*$S123*((1+'Inputs &amp; Summary'!$D$7)^AY$29))),IF($M123=Lists!$H$3,IF($K123&lt;1,((($R123*(1-$E123)+$Q123*(1-$F123))/$K123)*((1+'Inputs &amp; Summary'!$D$7)^AY$29)),((INT(AY$29/$K123)-INT((AY$29-1)/$K123))*($R123*(1-$E123)+$Q123*(1-$F123))*((1+'Inputs &amp; Summary'!$D$7)^AY$29))),((_xlfn.WEIBULL.DIST(AY$29,$L123,$K123,FALSE)*($R123*(1-$E123)+$Q123*(1-$F123))*((1+'Inputs &amp; Summary'!$D$7)^AY$29))))))</f>
        <v>0</v>
      </c>
      <c r="AZ123" s="114">
        <f>$D123*IF(AZ$29&gt;'Inputs &amp; Summary'!$D$5,0,IF(AZ$29&gt;VLOOKUP($G123,Lists!$J$17:$K$21,2),IF($M123=Lists!$H$3,IF($K123&lt;1,(($S123/$K123)*((1+'Inputs &amp; Summary'!$D$7)^AZ$29)),((INT(AZ$29/$K123)-INT((AZ$29-1)/$K123))*$S123*((1+'Inputs &amp; Summary'!$D$7)^AZ$29))),(_xlfn.WEIBULL.DIST(AZ$29,$L123,$K123,FALSE)*$S123*((1+'Inputs &amp; Summary'!$D$7)^AZ$29))),IF($M123=Lists!$H$3,IF($K123&lt;1,((($R123*(1-$E123)+$Q123*(1-$F123))/$K123)*((1+'Inputs &amp; Summary'!$D$7)^AZ$29)),((INT(AZ$29/$K123)-INT((AZ$29-1)/$K123))*($R123*(1-$E123)+$Q123*(1-$F123))*((1+'Inputs &amp; Summary'!$D$7)^AZ$29))),((_xlfn.WEIBULL.DIST(AZ$29,$L123,$K123,FALSE)*($R123*(1-$E123)+$Q123*(1-$F123))*((1+'Inputs &amp; Summary'!$D$7)^AZ$29))))))</f>
        <v>0</v>
      </c>
      <c r="BA123" s="114">
        <f>$D123*IF(BA$29&gt;'Inputs &amp; Summary'!$D$5,0,IF(BA$29&gt;VLOOKUP($G123,Lists!$J$17:$K$21,2),IF($M123=Lists!$H$3,IF($K123&lt;1,(($S123/$K123)*((1+'Inputs &amp; Summary'!$D$7)^BA$29)),((INT(BA$29/$K123)-INT((BA$29-1)/$K123))*$S123*((1+'Inputs &amp; Summary'!$D$7)^BA$29))),(_xlfn.WEIBULL.DIST(BA$29,$L123,$K123,FALSE)*$S123*((1+'Inputs &amp; Summary'!$D$7)^BA$29))),IF($M123=Lists!$H$3,IF($K123&lt;1,((($R123*(1-$E123)+$Q123*(1-$F123))/$K123)*((1+'Inputs &amp; Summary'!$D$7)^BA$29)),((INT(BA$29/$K123)-INT((BA$29-1)/$K123))*($R123*(1-$E123)+$Q123*(1-$F123))*((1+'Inputs &amp; Summary'!$D$7)^BA$29))),((_xlfn.WEIBULL.DIST(BA$29,$L123,$K123,FALSE)*($R123*(1-$E123)+$Q123*(1-$F123))*((1+'Inputs &amp; Summary'!$D$7)^BA$29))))))</f>
        <v>0</v>
      </c>
      <c r="BB123" s="114">
        <f>$D123*IF(BB$29&gt;'Inputs &amp; Summary'!$D$5,0,IF(BB$29&gt;VLOOKUP($G123,Lists!$J$17:$K$21,2),IF($M123=Lists!$H$3,IF($K123&lt;1,(($S123/$K123)*((1+'Inputs &amp; Summary'!$D$7)^BB$29)),((INT(BB$29/$K123)-INT((BB$29-1)/$K123))*$S123*((1+'Inputs &amp; Summary'!$D$7)^BB$29))),(_xlfn.WEIBULL.DIST(BB$29,$L123,$K123,FALSE)*$S123*((1+'Inputs &amp; Summary'!$D$7)^BB$29))),IF($M123=Lists!$H$3,IF($K123&lt;1,((($R123*(1-$E123)+$Q123*(1-$F123))/$K123)*((1+'Inputs &amp; Summary'!$D$7)^BB$29)),((INT(BB$29/$K123)-INT((BB$29-1)/$K123))*($R123*(1-$E123)+$Q123*(1-$F123))*((1+'Inputs &amp; Summary'!$D$7)^BB$29))),((_xlfn.WEIBULL.DIST(BB$29,$L123,$K123,FALSE)*($R123*(1-$E123)+$Q123*(1-$F123))*((1+'Inputs &amp; Summary'!$D$7)^BB$29))))))</f>
        <v>0</v>
      </c>
      <c r="BC123" s="114">
        <f>$D123*IF(BC$29&gt;'Inputs &amp; Summary'!$D$5,0,IF(BC$29&gt;VLOOKUP($G123,Lists!$J$17:$K$21,2),IF($M123=Lists!$H$3,IF($K123&lt;1,(($S123/$K123)*((1+'Inputs &amp; Summary'!$D$7)^BC$29)),((INT(BC$29/$K123)-INT((BC$29-1)/$K123))*$S123*((1+'Inputs &amp; Summary'!$D$7)^BC$29))),(_xlfn.WEIBULL.DIST(BC$29,$L123,$K123,FALSE)*$S123*((1+'Inputs &amp; Summary'!$D$7)^BC$29))),IF($M123=Lists!$H$3,IF($K123&lt;1,((($R123*(1-$E123)+$Q123*(1-$F123))/$K123)*((1+'Inputs &amp; Summary'!$D$7)^BC$29)),((INT(BC$29/$K123)-INT((BC$29-1)/$K123))*($R123*(1-$E123)+$Q123*(1-$F123))*((1+'Inputs &amp; Summary'!$D$7)^BC$29))),((_xlfn.WEIBULL.DIST(BC$29,$L123,$K123,FALSE)*($R123*(1-$E123)+$Q123*(1-$F123))*((1+'Inputs &amp; Summary'!$D$7)^BC$29))))))</f>
        <v>0</v>
      </c>
      <c r="BD123" s="114">
        <f>$D123*IF(BD$29&gt;'Inputs &amp; Summary'!$D$5,0,IF(BD$29&gt;VLOOKUP($G123,Lists!$J$17:$K$21,2),IF($M123=Lists!$H$3,IF($K123&lt;1,(($S123/$K123)*((1+'Inputs &amp; Summary'!$D$7)^BD$29)),((INT(BD$29/$K123)-INT((BD$29-1)/$K123))*$S123*((1+'Inputs &amp; Summary'!$D$7)^BD$29))),(_xlfn.WEIBULL.DIST(BD$29,$L123,$K123,FALSE)*$S123*((1+'Inputs &amp; Summary'!$D$7)^BD$29))),IF($M123=Lists!$H$3,IF($K123&lt;1,((($R123*(1-$E123)+$Q123*(1-$F123))/$K123)*((1+'Inputs &amp; Summary'!$D$7)^BD$29)),((INT(BD$29/$K123)-INT((BD$29-1)/$K123))*($R123*(1-$E123)+$Q123*(1-$F123))*((1+'Inputs &amp; Summary'!$D$7)^BD$29))),((_xlfn.WEIBULL.DIST(BD$29,$L123,$K123,FALSE)*($R123*(1-$E123)+$Q123*(1-$F123))*((1+'Inputs &amp; Summary'!$D$7)^BD$29))))))</f>
        <v>0</v>
      </c>
      <c r="BE123" s="114">
        <f>$D123*IF(BE$29&gt;'Inputs &amp; Summary'!$D$5,0,IF(BE$29&gt;VLOOKUP($G123,Lists!$J$17:$K$21,2),IF($M123=Lists!$H$3,IF($K123&lt;1,(($S123/$K123)*((1+'Inputs &amp; Summary'!$D$7)^BE$29)),((INT(BE$29/$K123)-INT((BE$29-1)/$K123))*$S123*((1+'Inputs &amp; Summary'!$D$7)^BE$29))),(_xlfn.WEIBULL.DIST(BE$29,$L123,$K123,FALSE)*$S123*((1+'Inputs &amp; Summary'!$D$7)^BE$29))),IF($M123=Lists!$H$3,IF($K123&lt;1,((($R123*(1-$E123)+$Q123*(1-$F123))/$K123)*((1+'Inputs &amp; Summary'!$D$7)^BE$29)),((INT(BE$29/$K123)-INT((BE$29-1)/$K123))*($R123*(1-$E123)+$Q123*(1-$F123))*((1+'Inputs &amp; Summary'!$D$7)^BE$29))),((_xlfn.WEIBULL.DIST(BE$29,$L123,$K123,FALSE)*($R123*(1-$E123)+$Q123*(1-$F123))*((1+'Inputs &amp; Summary'!$D$7)^BE$29))))))</f>
        <v>0</v>
      </c>
      <c r="BF123" s="114">
        <f>$D123*IF(BF$29&gt;'Inputs &amp; Summary'!$D$5,0,IF(BF$29&gt;VLOOKUP($G123,Lists!$J$17:$K$21,2),IF($M123=Lists!$H$3,IF($K123&lt;1,(($S123/$K123)*((1+'Inputs &amp; Summary'!$D$7)^BF$29)),((INT(BF$29/$K123)-INT((BF$29-1)/$K123))*$S123*((1+'Inputs &amp; Summary'!$D$7)^BF$29))),(_xlfn.WEIBULL.DIST(BF$29,$L123,$K123,FALSE)*$S123*((1+'Inputs &amp; Summary'!$D$7)^BF$29))),IF($M123=Lists!$H$3,IF($K123&lt;1,((($R123*(1-$E123)+$Q123*(1-$F123))/$K123)*((1+'Inputs &amp; Summary'!$D$7)^BF$29)),((INT(BF$29/$K123)-INT((BF$29-1)/$K123))*($R123*(1-$E123)+$Q123*(1-$F123))*((1+'Inputs &amp; Summary'!$D$7)^BF$29))),((_xlfn.WEIBULL.DIST(BF$29,$L123,$K123,FALSE)*($R123*(1-$E123)+$Q123*(1-$F123))*((1+'Inputs &amp; Summary'!$D$7)^BF$29))))))</f>
        <v>0</v>
      </c>
      <c r="BG123" s="114">
        <f>$D123*IF(BG$29&gt;'Inputs &amp; Summary'!$D$5,0,IF(BG$29&gt;VLOOKUP($G123,Lists!$J$17:$K$21,2),IF($M123=Lists!$H$3,IF($K123&lt;1,(($S123/$K123)*((1+'Inputs &amp; Summary'!$D$7)^BG$29)),((INT(BG$29/$K123)-INT((BG$29-1)/$K123))*$S123*((1+'Inputs &amp; Summary'!$D$7)^BG$29))),(_xlfn.WEIBULL.DIST(BG$29,$L123,$K123,FALSE)*$S123*((1+'Inputs &amp; Summary'!$D$7)^BG$29))),IF($M123=Lists!$H$3,IF($K123&lt;1,((($R123*(1-$E123)+$Q123*(1-$F123))/$K123)*((1+'Inputs &amp; Summary'!$D$7)^BG$29)),((INT(BG$29/$K123)-INT((BG$29-1)/$K123))*($R123*(1-$E123)+$Q123*(1-$F123))*((1+'Inputs &amp; Summary'!$D$7)^BG$29))),((_xlfn.WEIBULL.DIST(BG$29,$L123,$K123,FALSE)*($R123*(1-$E123)+$Q123*(1-$F123))*((1+'Inputs &amp; Summary'!$D$7)^BG$29))))))</f>
        <v>0</v>
      </c>
      <c r="BH123" s="114">
        <f>$D123*IF(BH$29&gt;'Inputs &amp; Summary'!$D$5,0,IF(BH$29&gt;VLOOKUP($G123,Lists!$J$17:$K$21,2),IF($M123=Lists!$H$3,IF($K123&lt;1,(($S123/$K123)*((1+'Inputs &amp; Summary'!$D$7)^BH$29)),((INT(BH$29/$K123)-INT((BH$29-1)/$K123))*$S123*((1+'Inputs &amp; Summary'!$D$7)^BH$29))),(_xlfn.WEIBULL.DIST(BH$29,$L123,$K123,FALSE)*$S123*((1+'Inputs &amp; Summary'!$D$7)^BH$29))),IF($M123=Lists!$H$3,IF($K123&lt;1,((($R123*(1-$E123)+$Q123*(1-$F123))/$K123)*((1+'Inputs &amp; Summary'!$D$7)^BH$29)),((INT(BH$29/$K123)-INT((BH$29-1)/$K123))*($R123*(1-$E123)+$Q123*(1-$F123))*((1+'Inputs &amp; Summary'!$D$7)^BH$29))),((_xlfn.WEIBULL.DIST(BH$29,$L123,$K123,FALSE)*($R123*(1-$E123)+$Q123*(1-$F123))*((1+'Inputs &amp; Summary'!$D$7)^BH$29))))))</f>
        <v>0</v>
      </c>
      <c r="BI123" s="114">
        <f>$D123*IF(BI$29&gt;'Inputs &amp; Summary'!$D$5,0,IF(BI$29&gt;VLOOKUP($G123,Lists!$J$17:$K$21,2),IF($M123=Lists!$H$3,IF($K123&lt;1,(($S123/$K123)*((1+'Inputs &amp; Summary'!$D$7)^BI$29)),((INT(BI$29/$K123)-INT((BI$29-1)/$K123))*$S123*((1+'Inputs &amp; Summary'!$D$7)^BI$29))),(_xlfn.WEIBULL.DIST(BI$29,$L123,$K123,FALSE)*$S123*((1+'Inputs &amp; Summary'!$D$7)^BI$29))),IF($M123=Lists!$H$3,IF($K123&lt;1,((($R123*(1-$E123)+$Q123*(1-$F123))/$K123)*((1+'Inputs &amp; Summary'!$D$7)^BI$29)),((INT(BI$29/$K123)-INT((BI$29-1)/$K123))*($R123*(1-$E123)+$Q123*(1-$F123))*((1+'Inputs &amp; Summary'!$D$7)^BI$29))),((_xlfn.WEIBULL.DIST(BI$29,$L123,$K123,FALSE)*($R123*(1-$E123)+$Q123*(1-$F123))*((1+'Inputs &amp; Summary'!$D$7)^BI$29))))))</f>
        <v>0</v>
      </c>
      <c r="BJ123" s="114">
        <f>$D123*IF(BJ$29&gt;'Inputs &amp; Summary'!$D$5,0,IF(BJ$29&gt;VLOOKUP($G123,Lists!$J$17:$K$21,2),IF($M123=Lists!$H$3,IF($K123&lt;1,(($S123/$K123)*((1+'Inputs &amp; Summary'!$D$7)^BJ$29)),((INT(BJ$29/$K123)-INT((BJ$29-1)/$K123))*$S123*((1+'Inputs &amp; Summary'!$D$7)^BJ$29))),(_xlfn.WEIBULL.DIST(BJ$29,$L123,$K123,FALSE)*$S123*((1+'Inputs &amp; Summary'!$D$7)^BJ$29))),IF($M123=Lists!$H$3,IF($K123&lt;1,((($R123*(1-$E123)+$Q123*(1-$F123))/$K123)*((1+'Inputs &amp; Summary'!$D$7)^BJ$29)),((INT(BJ$29/$K123)-INT((BJ$29-1)/$K123))*($R123*(1-$E123)+$Q123*(1-$F123))*((1+'Inputs &amp; Summary'!$D$7)^BJ$29))),((_xlfn.WEIBULL.DIST(BJ$29,$L123,$K123,FALSE)*($R123*(1-$E123)+$Q123*(1-$F123))*((1+'Inputs &amp; Summary'!$D$7)^BJ$29))))))</f>
        <v>0</v>
      </c>
      <c r="BK123" s="114">
        <f>$D123*IF(BK$29&gt;'Inputs &amp; Summary'!$D$5,0,IF(BK$29&gt;VLOOKUP($G123,Lists!$J$17:$K$21,2),IF($M123=Lists!$H$3,IF($K123&lt;1,(($S123/$K123)*((1+'Inputs &amp; Summary'!$D$7)^BK$29)),((INT(BK$29/$K123)-INT((BK$29-1)/$K123))*$S123*((1+'Inputs &amp; Summary'!$D$7)^BK$29))),(_xlfn.WEIBULL.DIST(BK$29,$L123,$K123,FALSE)*$S123*((1+'Inputs &amp; Summary'!$D$7)^BK$29))),IF($M123=Lists!$H$3,IF($K123&lt;1,((($R123*(1-$E123)+$Q123*(1-$F123))/$K123)*((1+'Inputs &amp; Summary'!$D$7)^BK$29)),((INT(BK$29/$K123)-INT((BK$29-1)/$K123))*($R123*(1-$E123)+$Q123*(1-$F123))*((1+'Inputs &amp; Summary'!$D$7)^BK$29))),((_xlfn.WEIBULL.DIST(BK$29,$L123,$K123,FALSE)*($R123*(1-$E123)+$Q123*(1-$F123))*((1+'Inputs &amp; Summary'!$D$7)^BK$29))))))</f>
        <v>0</v>
      </c>
      <c r="BL123" s="114">
        <f>$D123*IF(BL$29&gt;'Inputs &amp; Summary'!$D$5,0,IF(BL$29&gt;VLOOKUP($G123,Lists!$J$17:$K$21,2),IF($M123=Lists!$H$3,IF($K123&lt;1,(($S123/$K123)*((1+'Inputs &amp; Summary'!$D$7)^BL$29)),((INT(BL$29/$K123)-INT((BL$29-1)/$K123))*$S123*((1+'Inputs &amp; Summary'!$D$7)^BL$29))),(_xlfn.WEIBULL.DIST(BL$29,$L123,$K123,FALSE)*$S123*((1+'Inputs &amp; Summary'!$D$7)^BL$29))),IF($M123=Lists!$H$3,IF($K123&lt;1,((($R123*(1-$E123)+$Q123*(1-$F123))/$K123)*((1+'Inputs &amp; Summary'!$D$7)^BL$29)),((INT(BL$29/$K123)-INT((BL$29-1)/$K123))*($R123*(1-$E123)+$Q123*(1-$F123))*((1+'Inputs &amp; Summary'!$D$7)^BL$29))),((_xlfn.WEIBULL.DIST(BL$29,$L123,$K123,FALSE)*($R123*(1-$E123)+$Q123*(1-$F123))*((1+'Inputs &amp; Summary'!$D$7)^BL$29))))))</f>
        <v>0</v>
      </c>
    </row>
    <row r="124" spans="1:64" x14ac:dyDescent="0.3">
      <c r="A124" s="79" t="s">
        <v>57</v>
      </c>
      <c r="B124" s="33" t="s">
        <v>307</v>
      </c>
      <c r="C124" s="33" t="s">
        <v>39</v>
      </c>
      <c r="D124" s="115">
        <v>0</v>
      </c>
      <c r="E124" s="68">
        <v>0</v>
      </c>
      <c r="F124" s="68">
        <v>0</v>
      </c>
      <c r="G124" s="213" t="s">
        <v>433</v>
      </c>
      <c r="H124" s="34" t="s">
        <v>53</v>
      </c>
      <c r="I124" s="34" t="s">
        <v>270</v>
      </c>
      <c r="J124" s="33">
        <f>VLOOKUP(I124,'Labor Rates'!$A$1:$B$16,2)</f>
        <v>25.173076923076923</v>
      </c>
      <c r="K124" s="35">
        <v>1</v>
      </c>
      <c r="L124" s="35">
        <v>1</v>
      </c>
      <c r="M124" s="33" t="s">
        <v>259</v>
      </c>
      <c r="N124" s="84">
        <f>2*'Inputs &amp; Summary'!$D$42</f>
        <v>206.08899297423886</v>
      </c>
      <c r="O124" s="35">
        <v>4.0000000000000001E-3</v>
      </c>
      <c r="P124" s="5">
        <v>0</v>
      </c>
      <c r="Q124" s="73">
        <f t="shared" si="16"/>
        <v>20.751576292559896</v>
      </c>
      <c r="R124" s="73">
        <f t="shared" si="17"/>
        <v>0</v>
      </c>
      <c r="S124" s="74">
        <f t="shared" si="18"/>
        <v>0</v>
      </c>
      <c r="T124" s="88"/>
      <c r="U124" s="80"/>
      <c r="V124" s="87">
        <f t="shared" si="19"/>
        <v>0</v>
      </c>
      <c r="W124" s="87">
        <f>NPV('Inputs &amp; Summary'!$D$6,Y124:BL124)</f>
        <v>0</v>
      </c>
      <c r="X124" s="90">
        <f t="shared" si="20"/>
        <v>0</v>
      </c>
      <c r="Y124" s="114">
        <f>$D124*IF(Y$29&gt;'Inputs &amp; Summary'!$D$5,0,IF(Y$29&gt;VLOOKUP($G124,Lists!$J$17:$K$21,2),IF($M124=Lists!$H$3,IF($K124&lt;1,(($S124/$K124)*((1+'Inputs &amp; Summary'!$D$7)^Y$29)),((INT(Y$29/$K124)-INT((Y$29-1)/$K124))*$S124*((1+'Inputs &amp; Summary'!$D$7)^Y$29))),(_xlfn.WEIBULL.DIST(Y$29,$L124,$K124,FALSE)*$S124*((1+'Inputs &amp; Summary'!$D$7)^Y$29))),IF($M124=Lists!$H$3,IF($K124&lt;1,((($R124*(1-$E124)+$Q124*(1-$F124))/$K124)*((1+'Inputs &amp; Summary'!$D$7)^Y$29)),((INT(Y$29/$K124)-INT((Y$29-1)/$K124))*($R124*(1-$E124)+$Q124*(1-$F124))*((1+'Inputs &amp; Summary'!$D$7)^Y$29))),((_xlfn.WEIBULL.DIST(Y$29,$L124,$K124,FALSE)*($R124*(1-$E124)+$Q124*(1-$F124))*((1+'Inputs &amp; Summary'!$D$7)^Y$29))))))</f>
        <v>0</v>
      </c>
      <c r="Z124" s="114">
        <f>$D124*IF(Z$29&gt;'Inputs &amp; Summary'!$D$5,0,IF(Z$29&gt;VLOOKUP($G124,Lists!$J$17:$K$21,2),IF($M124=Lists!$H$3,IF($K124&lt;1,(($S124/$K124)*((1+'Inputs &amp; Summary'!$D$7)^Z$29)),((INT(Z$29/$K124)-INT((Z$29-1)/$K124))*$S124*((1+'Inputs &amp; Summary'!$D$7)^Z$29))),(_xlfn.WEIBULL.DIST(Z$29,$L124,$K124,FALSE)*$S124*((1+'Inputs &amp; Summary'!$D$7)^Z$29))),IF($M124=Lists!$H$3,IF($K124&lt;1,((($R124*(1-$E124)+$Q124*(1-$F124))/$K124)*((1+'Inputs &amp; Summary'!$D$7)^Z$29)),((INT(Z$29/$K124)-INT((Z$29-1)/$K124))*($R124*(1-$E124)+$Q124*(1-$F124))*((1+'Inputs &amp; Summary'!$D$7)^Z$29))),((_xlfn.WEIBULL.DIST(Z$29,$L124,$K124,FALSE)*($R124*(1-$E124)+$Q124*(1-$F124))*((1+'Inputs &amp; Summary'!$D$7)^Z$29))))))</f>
        <v>0</v>
      </c>
      <c r="AA124" s="114">
        <f>$D124*IF(AA$29&gt;'Inputs &amp; Summary'!$D$5,0,IF(AA$29&gt;VLOOKUP($G124,Lists!$J$17:$K$21,2),IF($M124=Lists!$H$3,IF($K124&lt;1,(($S124/$K124)*((1+'Inputs &amp; Summary'!$D$7)^AA$29)),((INT(AA$29/$K124)-INT((AA$29-1)/$K124))*$S124*((1+'Inputs &amp; Summary'!$D$7)^AA$29))),(_xlfn.WEIBULL.DIST(AA$29,$L124,$K124,FALSE)*$S124*((1+'Inputs &amp; Summary'!$D$7)^AA$29))),IF($M124=Lists!$H$3,IF($K124&lt;1,((($R124*(1-$E124)+$Q124*(1-$F124))/$K124)*((1+'Inputs &amp; Summary'!$D$7)^AA$29)),((INT(AA$29/$K124)-INT((AA$29-1)/$K124))*($R124*(1-$E124)+$Q124*(1-$F124))*((1+'Inputs &amp; Summary'!$D$7)^AA$29))),((_xlfn.WEIBULL.DIST(AA$29,$L124,$K124,FALSE)*($R124*(1-$E124)+$Q124*(1-$F124))*((1+'Inputs &amp; Summary'!$D$7)^AA$29))))))</f>
        <v>0</v>
      </c>
      <c r="AB124" s="114">
        <f>$D124*IF(AB$29&gt;'Inputs &amp; Summary'!$D$5,0,IF(AB$29&gt;VLOOKUP($G124,Lists!$J$17:$K$21,2),IF($M124=Lists!$H$3,IF($K124&lt;1,(($S124/$K124)*((1+'Inputs &amp; Summary'!$D$7)^AB$29)),((INT(AB$29/$K124)-INT((AB$29-1)/$K124))*$S124*((1+'Inputs &amp; Summary'!$D$7)^AB$29))),(_xlfn.WEIBULL.DIST(AB$29,$L124,$K124,FALSE)*$S124*((1+'Inputs &amp; Summary'!$D$7)^AB$29))),IF($M124=Lists!$H$3,IF($K124&lt;1,((($R124*(1-$E124)+$Q124*(1-$F124))/$K124)*((1+'Inputs &amp; Summary'!$D$7)^AB$29)),((INT(AB$29/$K124)-INT((AB$29-1)/$K124))*($R124*(1-$E124)+$Q124*(1-$F124))*((1+'Inputs &amp; Summary'!$D$7)^AB$29))),((_xlfn.WEIBULL.DIST(AB$29,$L124,$K124,FALSE)*($R124*(1-$E124)+$Q124*(1-$F124))*((1+'Inputs &amp; Summary'!$D$7)^AB$29))))))</f>
        <v>0</v>
      </c>
      <c r="AC124" s="114">
        <f>$D124*IF(AC$29&gt;'Inputs &amp; Summary'!$D$5,0,IF(AC$29&gt;VLOOKUP($G124,Lists!$J$17:$K$21,2),IF($M124=Lists!$H$3,IF($K124&lt;1,(($S124/$K124)*((1+'Inputs &amp; Summary'!$D$7)^AC$29)),((INT(AC$29/$K124)-INT((AC$29-1)/$K124))*$S124*((1+'Inputs &amp; Summary'!$D$7)^AC$29))),(_xlfn.WEIBULL.DIST(AC$29,$L124,$K124,FALSE)*$S124*((1+'Inputs &amp; Summary'!$D$7)^AC$29))),IF($M124=Lists!$H$3,IF($K124&lt;1,((($R124*(1-$E124)+$Q124*(1-$F124))/$K124)*((1+'Inputs &amp; Summary'!$D$7)^AC$29)),((INT(AC$29/$K124)-INT((AC$29-1)/$K124))*($R124*(1-$E124)+$Q124*(1-$F124))*((1+'Inputs &amp; Summary'!$D$7)^AC$29))),((_xlfn.WEIBULL.DIST(AC$29,$L124,$K124,FALSE)*($R124*(1-$E124)+$Q124*(1-$F124))*((1+'Inputs &amp; Summary'!$D$7)^AC$29))))))</f>
        <v>0</v>
      </c>
      <c r="AD124" s="114">
        <f>$D124*IF(AD$29&gt;'Inputs &amp; Summary'!$D$5,0,IF(AD$29&gt;VLOOKUP($G124,Lists!$J$17:$K$21,2),IF($M124=Lists!$H$3,IF($K124&lt;1,(($S124/$K124)*((1+'Inputs &amp; Summary'!$D$7)^AD$29)),((INT(AD$29/$K124)-INT((AD$29-1)/$K124))*$S124*((1+'Inputs &amp; Summary'!$D$7)^AD$29))),(_xlfn.WEIBULL.DIST(AD$29,$L124,$K124,FALSE)*$S124*((1+'Inputs &amp; Summary'!$D$7)^AD$29))),IF($M124=Lists!$H$3,IF($K124&lt;1,((($R124*(1-$E124)+$Q124*(1-$F124))/$K124)*((1+'Inputs &amp; Summary'!$D$7)^AD$29)),((INT(AD$29/$K124)-INT((AD$29-1)/$K124))*($R124*(1-$E124)+$Q124*(1-$F124))*((1+'Inputs &amp; Summary'!$D$7)^AD$29))),((_xlfn.WEIBULL.DIST(AD$29,$L124,$K124,FALSE)*($R124*(1-$E124)+$Q124*(1-$F124))*((1+'Inputs &amp; Summary'!$D$7)^AD$29))))))</f>
        <v>0</v>
      </c>
      <c r="AE124" s="114">
        <f>$D124*IF(AE$29&gt;'Inputs &amp; Summary'!$D$5,0,IF(AE$29&gt;VLOOKUP($G124,Lists!$J$17:$K$21,2),IF($M124=Lists!$H$3,IF($K124&lt;1,(($S124/$K124)*((1+'Inputs &amp; Summary'!$D$7)^AE$29)),((INT(AE$29/$K124)-INT((AE$29-1)/$K124))*$S124*((1+'Inputs &amp; Summary'!$D$7)^AE$29))),(_xlfn.WEIBULL.DIST(AE$29,$L124,$K124,FALSE)*$S124*((1+'Inputs &amp; Summary'!$D$7)^AE$29))),IF($M124=Lists!$H$3,IF($K124&lt;1,((($R124*(1-$E124)+$Q124*(1-$F124))/$K124)*((1+'Inputs &amp; Summary'!$D$7)^AE$29)),((INT(AE$29/$K124)-INT((AE$29-1)/$K124))*($R124*(1-$E124)+$Q124*(1-$F124))*((1+'Inputs &amp; Summary'!$D$7)^AE$29))),((_xlfn.WEIBULL.DIST(AE$29,$L124,$K124,FALSE)*($R124*(1-$E124)+$Q124*(1-$F124))*((1+'Inputs &amp; Summary'!$D$7)^AE$29))))))</f>
        <v>0</v>
      </c>
      <c r="AF124" s="114">
        <f>$D124*IF(AF$29&gt;'Inputs &amp; Summary'!$D$5,0,IF(AF$29&gt;VLOOKUP($G124,Lists!$J$17:$K$21,2),IF($M124=Lists!$H$3,IF($K124&lt;1,(($S124/$K124)*((1+'Inputs &amp; Summary'!$D$7)^AF$29)),((INT(AF$29/$K124)-INT((AF$29-1)/$K124))*$S124*((1+'Inputs &amp; Summary'!$D$7)^AF$29))),(_xlfn.WEIBULL.DIST(AF$29,$L124,$K124,FALSE)*$S124*((1+'Inputs &amp; Summary'!$D$7)^AF$29))),IF($M124=Lists!$H$3,IF($K124&lt;1,((($R124*(1-$E124)+$Q124*(1-$F124))/$K124)*((1+'Inputs &amp; Summary'!$D$7)^AF$29)),((INT(AF$29/$K124)-INT((AF$29-1)/$K124))*($R124*(1-$E124)+$Q124*(1-$F124))*((1+'Inputs &amp; Summary'!$D$7)^AF$29))),((_xlfn.WEIBULL.DIST(AF$29,$L124,$K124,FALSE)*($R124*(1-$E124)+$Q124*(1-$F124))*((1+'Inputs &amp; Summary'!$D$7)^AF$29))))))</f>
        <v>0</v>
      </c>
      <c r="AG124" s="114">
        <f>$D124*IF(AG$29&gt;'Inputs &amp; Summary'!$D$5,0,IF(AG$29&gt;VLOOKUP($G124,Lists!$J$17:$K$21,2),IF($M124=Lists!$H$3,IF($K124&lt;1,(($S124/$K124)*((1+'Inputs &amp; Summary'!$D$7)^AG$29)),((INT(AG$29/$K124)-INT((AG$29-1)/$K124))*$S124*((1+'Inputs &amp; Summary'!$D$7)^AG$29))),(_xlfn.WEIBULL.DIST(AG$29,$L124,$K124,FALSE)*$S124*((1+'Inputs &amp; Summary'!$D$7)^AG$29))),IF($M124=Lists!$H$3,IF($K124&lt;1,((($R124*(1-$E124)+$Q124*(1-$F124))/$K124)*((1+'Inputs &amp; Summary'!$D$7)^AG$29)),((INT(AG$29/$K124)-INT((AG$29-1)/$K124))*($R124*(1-$E124)+$Q124*(1-$F124))*((1+'Inputs &amp; Summary'!$D$7)^AG$29))),((_xlfn.WEIBULL.DIST(AG$29,$L124,$K124,FALSE)*($R124*(1-$E124)+$Q124*(1-$F124))*((1+'Inputs &amp; Summary'!$D$7)^AG$29))))))</f>
        <v>0</v>
      </c>
      <c r="AH124" s="114">
        <f>$D124*IF(AH$29&gt;'Inputs &amp; Summary'!$D$5,0,IF(AH$29&gt;VLOOKUP($G124,Lists!$J$17:$K$21,2),IF($M124=Lists!$H$3,IF($K124&lt;1,(($S124/$K124)*((1+'Inputs &amp; Summary'!$D$7)^AH$29)),((INT(AH$29/$K124)-INT((AH$29-1)/$K124))*$S124*((1+'Inputs &amp; Summary'!$D$7)^AH$29))),(_xlfn.WEIBULL.DIST(AH$29,$L124,$K124,FALSE)*$S124*((1+'Inputs &amp; Summary'!$D$7)^AH$29))),IF($M124=Lists!$H$3,IF($K124&lt;1,((($R124*(1-$E124)+$Q124*(1-$F124))/$K124)*((1+'Inputs &amp; Summary'!$D$7)^AH$29)),((INT(AH$29/$K124)-INT((AH$29-1)/$K124))*($R124*(1-$E124)+$Q124*(1-$F124))*((1+'Inputs &amp; Summary'!$D$7)^AH$29))),((_xlfn.WEIBULL.DIST(AH$29,$L124,$K124,FALSE)*($R124*(1-$E124)+$Q124*(1-$F124))*((1+'Inputs &amp; Summary'!$D$7)^AH$29))))))</f>
        <v>0</v>
      </c>
      <c r="AI124" s="114">
        <f>$D124*IF(AI$29&gt;'Inputs &amp; Summary'!$D$5,0,IF(AI$29&gt;VLOOKUP($G124,Lists!$J$17:$K$21,2),IF($M124=Lists!$H$3,IF($K124&lt;1,(($S124/$K124)*((1+'Inputs &amp; Summary'!$D$7)^AI$29)),((INT(AI$29/$K124)-INT((AI$29-1)/$K124))*$S124*((1+'Inputs &amp; Summary'!$D$7)^AI$29))),(_xlfn.WEIBULL.DIST(AI$29,$L124,$K124,FALSE)*$S124*((1+'Inputs &amp; Summary'!$D$7)^AI$29))),IF($M124=Lists!$H$3,IF($K124&lt;1,((($R124*(1-$E124)+$Q124*(1-$F124))/$K124)*((1+'Inputs &amp; Summary'!$D$7)^AI$29)),((INT(AI$29/$K124)-INT((AI$29-1)/$K124))*($R124*(1-$E124)+$Q124*(1-$F124))*((1+'Inputs &amp; Summary'!$D$7)^AI$29))),((_xlfn.WEIBULL.DIST(AI$29,$L124,$K124,FALSE)*($R124*(1-$E124)+$Q124*(1-$F124))*((1+'Inputs &amp; Summary'!$D$7)^AI$29))))))</f>
        <v>0</v>
      </c>
      <c r="AJ124" s="114">
        <f>$D124*IF(AJ$29&gt;'Inputs &amp; Summary'!$D$5,0,IF(AJ$29&gt;VLOOKUP($G124,Lists!$J$17:$K$21,2),IF($M124=Lists!$H$3,IF($K124&lt;1,(($S124/$K124)*((1+'Inputs &amp; Summary'!$D$7)^AJ$29)),((INT(AJ$29/$K124)-INT((AJ$29-1)/$K124))*$S124*((1+'Inputs &amp; Summary'!$D$7)^AJ$29))),(_xlfn.WEIBULL.DIST(AJ$29,$L124,$K124,FALSE)*$S124*((1+'Inputs &amp; Summary'!$D$7)^AJ$29))),IF($M124=Lists!$H$3,IF($K124&lt;1,((($R124*(1-$E124)+$Q124*(1-$F124))/$K124)*((1+'Inputs &amp; Summary'!$D$7)^AJ$29)),((INT(AJ$29/$K124)-INT((AJ$29-1)/$K124))*($R124*(1-$E124)+$Q124*(1-$F124))*((1+'Inputs &amp; Summary'!$D$7)^AJ$29))),((_xlfn.WEIBULL.DIST(AJ$29,$L124,$K124,FALSE)*($R124*(1-$E124)+$Q124*(1-$F124))*((1+'Inputs &amp; Summary'!$D$7)^AJ$29))))))</f>
        <v>0</v>
      </c>
      <c r="AK124" s="114">
        <f>$D124*IF(AK$29&gt;'Inputs &amp; Summary'!$D$5,0,IF(AK$29&gt;VLOOKUP($G124,Lists!$J$17:$K$21,2),IF($M124=Lists!$H$3,IF($K124&lt;1,(($S124/$K124)*((1+'Inputs &amp; Summary'!$D$7)^AK$29)),((INT(AK$29/$K124)-INT((AK$29-1)/$K124))*$S124*((1+'Inputs &amp; Summary'!$D$7)^AK$29))),(_xlfn.WEIBULL.DIST(AK$29,$L124,$K124,FALSE)*$S124*((1+'Inputs &amp; Summary'!$D$7)^AK$29))),IF($M124=Lists!$H$3,IF($K124&lt;1,((($R124*(1-$E124)+$Q124*(1-$F124))/$K124)*((1+'Inputs &amp; Summary'!$D$7)^AK$29)),((INT(AK$29/$K124)-INT((AK$29-1)/$K124))*($R124*(1-$E124)+$Q124*(1-$F124))*((1+'Inputs &amp; Summary'!$D$7)^AK$29))),((_xlfn.WEIBULL.DIST(AK$29,$L124,$K124,FALSE)*($R124*(1-$E124)+$Q124*(1-$F124))*((1+'Inputs &amp; Summary'!$D$7)^AK$29))))))</f>
        <v>0</v>
      </c>
      <c r="AL124" s="114">
        <f>$D124*IF(AL$29&gt;'Inputs &amp; Summary'!$D$5,0,IF(AL$29&gt;VLOOKUP($G124,Lists!$J$17:$K$21,2),IF($M124=Lists!$H$3,IF($K124&lt;1,(($S124/$K124)*((1+'Inputs &amp; Summary'!$D$7)^AL$29)),((INT(AL$29/$K124)-INT((AL$29-1)/$K124))*$S124*((1+'Inputs &amp; Summary'!$D$7)^AL$29))),(_xlfn.WEIBULL.DIST(AL$29,$L124,$K124,FALSE)*$S124*((1+'Inputs &amp; Summary'!$D$7)^AL$29))),IF($M124=Lists!$H$3,IF($K124&lt;1,((($R124*(1-$E124)+$Q124*(1-$F124))/$K124)*((1+'Inputs &amp; Summary'!$D$7)^AL$29)),((INT(AL$29/$K124)-INT((AL$29-1)/$K124))*($R124*(1-$E124)+$Q124*(1-$F124))*((1+'Inputs &amp; Summary'!$D$7)^AL$29))),((_xlfn.WEIBULL.DIST(AL$29,$L124,$K124,FALSE)*($R124*(1-$E124)+$Q124*(1-$F124))*((1+'Inputs &amp; Summary'!$D$7)^AL$29))))))</f>
        <v>0</v>
      </c>
      <c r="AM124" s="114">
        <f>$D124*IF(AM$29&gt;'Inputs &amp; Summary'!$D$5,0,IF(AM$29&gt;VLOOKUP($G124,Lists!$J$17:$K$21,2),IF($M124=Lists!$H$3,IF($K124&lt;1,(($S124/$K124)*((1+'Inputs &amp; Summary'!$D$7)^AM$29)),((INT(AM$29/$K124)-INT((AM$29-1)/$K124))*$S124*((1+'Inputs &amp; Summary'!$D$7)^AM$29))),(_xlfn.WEIBULL.DIST(AM$29,$L124,$K124,FALSE)*$S124*((1+'Inputs &amp; Summary'!$D$7)^AM$29))),IF($M124=Lists!$H$3,IF($K124&lt;1,((($R124*(1-$E124)+$Q124*(1-$F124))/$K124)*((1+'Inputs &amp; Summary'!$D$7)^AM$29)),((INT(AM$29/$K124)-INT((AM$29-1)/$K124))*($R124*(1-$E124)+$Q124*(1-$F124))*((1+'Inputs &amp; Summary'!$D$7)^AM$29))),((_xlfn.WEIBULL.DIST(AM$29,$L124,$K124,FALSE)*($R124*(1-$E124)+$Q124*(1-$F124))*((1+'Inputs &amp; Summary'!$D$7)^AM$29))))))</f>
        <v>0</v>
      </c>
      <c r="AN124" s="114">
        <f>$D124*IF(AN$29&gt;'Inputs &amp; Summary'!$D$5,0,IF(AN$29&gt;VLOOKUP($G124,Lists!$J$17:$K$21,2),IF($M124=Lists!$H$3,IF($K124&lt;1,(($S124/$K124)*((1+'Inputs &amp; Summary'!$D$7)^AN$29)),((INT(AN$29/$K124)-INT((AN$29-1)/$K124))*$S124*((1+'Inputs &amp; Summary'!$D$7)^AN$29))),(_xlfn.WEIBULL.DIST(AN$29,$L124,$K124,FALSE)*$S124*((1+'Inputs &amp; Summary'!$D$7)^AN$29))),IF($M124=Lists!$H$3,IF($K124&lt;1,((($R124*(1-$E124)+$Q124*(1-$F124))/$K124)*((1+'Inputs &amp; Summary'!$D$7)^AN$29)),((INT(AN$29/$K124)-INT((AN$29-1)/$K124))*($R124*(1-$E124)+$Q124*(1-$F124))*((1+'Inputs &amp; Summary'!$D$7)^AN$29))),((_xlfn.WEIBULL.DIST(AN$29,$L124,$K124,FALSE)*($R124*(1-$E124)+$Q124*(1-$F124))*((1+'Inputs &amp; Summary'!$D$7)^AN$29))))))</f>
        <v>0</v>
      </c>
      <c r="AO124" s="114">
        <f>$D124*IF(AO$29&gt;'Inputs &amp; Summary'!$D$5,0,IF(AO$29&gt;VLOOKUP($G124,Lists!$J$17:$K$21,2),IF($M124=Lists!$H$3,IF($K124&lt;1,(($S124/$K124)*((1+'Inputs &amp; Summary'!$D$7)^AO$29)),((INT(AO$29/$K124)-INT((AO$29-1)/$K124))*$S124*((1+'Inputs &amp; Summary'!$D$7)^AO$29))),(_xlfn.WEIBULL.DIST(AO$29,$L124,$K124,FALSE)*$S124*((1+'Inputs &amp; Summary'!$D$7)^AO$29))),IF($M124=Lists!$H$3,IF($K124&lt;1,((($R124*(1-$E124)+$Q124*(1-$F124))/$K124)*((1+'Inputs &amp; Summary'!$D$7)^AO$29)),((INT(AO$29/$K124)-INT((AO$29-1)/$K124))*($R124*(1-$E124)+$Q124*(1-$F124))*((1+'Inputs &amp; Summary'!$D$7)^AO$29))),((_xlfn.WEIBULL.DIST(AO$29,$L124,$K124,FALSE)*($R124*(1-$E124)+$Q124*(1-$F124))*((1+'Inputs &amp; Summary'!$D$7)^AO$29))))))</f>
        <v>0</v>
      </c>
      <c r="AP124" s="114">
        <f>$D124*IF(AP$29&gt;'Inputs &amp; Summary'!$D$5,0,IF(AP$29&gt;VLOOKUP($G124,Lists!$J$17:$K$21,2),IF($M124=Lists!$H$3,IF($K124&lt;1,(($S124/$K124)*((1+'Inputs &amp; Summary'!$D$7)^AP$29)),((INT(AP$29/$K124)-INT((AP$29-1)/$K124))*$S124*((1+'Inputs &amp; Summary'!$D$7)^AP$29))),(_xlfn.WEIBULL.DIST(AP$29,$L124,$K124,FALSE)*$S124*((1+'Inputs &amp; Summary'!$D$7)^AP$29))),IF($M124=Lists!$H$3,IF($K124&lt;1,((($R124*(1-$E124)+$Q124*(1-$F124))/$K124)*((1+'Inputs &amp; Summary'!$D$7)^AP$29)),((INT(AP$29/$K124)-INT((AP$29-1)/$K124))*($R124*(1-$E124)+$Q124*(1-$F124))*((1+'Inputs &amp; Summary'!$D$7)^AP$29))),((_xlfn.WEIBULL.DIST(AP$29,$L124,$K124,FALSE)*($R124*(1-$E124)+$Q124*(1-$F124))*((1+'Inputs &amp; Summary'!$D$7)^AP$29))))))</f>
        <v>0</v>
      </c>
      <c r="AQ124" s="114">
        <f>$D124*IF(AQ$29&gt;'Inputs &amp; Summary'!$D$5,0,IF(AQ$29&gt;VLOOKUP($G124,Lists!$J$17:$K$21,2),IF($M124=Lists!$H$3,IF($K124&lt;1,(($S124/$K124)*((1+'Inputs &amp; Summary'!$D$7)^AQ$29)),((INT(AQ$29/$K124)-INT((AQ$29-1)/$K124))*$S124*((1+'Inputs &amp; Summary'!$D$7)^AQ$29))),(_xlfn.WEIBULL.DIST(AQ$29,$L124,$K124,FALSE)*$S124*((1+'Inputs &amp; Summary'!$D$7)^AQ$29))),IF($M124=Lists!$H$3,IF($K124&lt;1,((($R124*(1-$E124)+$Q124*(1-$F124))/$K124)*((1+'Inputs &amp; Summary'!$D$7)^AQ$29)),((INT(AQ$29/$K124)-INT((AQ$29-1)/$K124))*($R124*(1-$E124)+$Q124*(1-$F124))*((1+'Inputs &amp; Summary'!$D$7)^AQ$29))),((_xlfn.WEIBULL.DIST(AQ$29,$L124,$K124,FALSE)*($R124*(1-$E124)+$Q124*(1-$F124))*((1+'Inputs &amp; Summary'!$D$7)^AQ$29))))))</f>
        <v>0</v>
      </c>
      <c r="AR124" s="114">
        <f>$D124*IF(AR$29&gt;'Inputs &amp; Summary'!$D$5,0,IF(AR$29&gt;VLOOKUP($G124,Lists!$J$17:$K$21,2),IF($M124=Lists!$H$3,IF($K124&lt;1,(($S124/$K124)*((1+'Inputs &amp; Summary'!$D$7)^AR$29)),((INT(AR$29/$K124)-INT((AR$29-1)/$K124))*$S124*((1+'Inputs &amp; Summary'!$D$7)^AR$29))),(_xlfn.WEIBULL.DIST(AR$29,$L124,$K124,FALSE)*$S124*((1+'Inputs &amp; Summary'!$D$7)^AR$29))),IF($M124=Lists!$H$3,IF($K124&lt;1,((($R124*(1-$E124)+$Q124*(1-$F124))/$K124)*((1+'Inputs &amp; Summary'!$D$7)^AR$29)),((INT(AR$29/$K124)-INT((AR$29-1)/$K124))*($R124*(1-$E124)+$Q124*(1-$F124))*((1+'Inputs &amp; Summary'!$D$7)^AR$29))),((_xlfn.WEIBULL.DIST(AR$29,$L124,$K124,FALSE)*($R124*(1-$E124)+$Q124*(1-$F124))*((1+'Inputs &amp; Summary'!$D$7)^AR$29))))))</f>
        <v>0</v>
      </c>
      <c r="AS124" s="114">
        <f>$D124*IF(AS$29&gt;'Inputs &amp; Summary'!$D$5,0,IF(AS$29&gt;VLOOKUP($G124,Lists!$J$17:$K$21,2),IF($M124=Lists!$H$3,IF($K124&lt;1,(($S124/$K124)*((1+'Inputs &amp; Summary'!$D$7)^AS$29)),((INT(AS$29/$K124)-INT((AS$29-1)/$K124))*$S124*((1+'Inputs &amp; Summary'!$D$7)^AS$29))),(_xlfn.WEIBULL.DIST(AS$29,$L124,$K124,FALSE)*$S124*((1+'Inputs &amp; Summary'!$D$7)^AS$29))),IF($M124=Lists!$H$3,IF($K124&lt;1,((($R124*(1-$E124)+$Q124*(1-$F124))/$K124)*((1+'Inputs &amp; Summary'!$D$7)^AS$29)),((INT(AS$29/$K124)-INT((AS$29-1)/$K124))*($R124*(1-$E124)+$Q124*(1-$F124))*((1+'Inputs &amp; Summary'!$D$7)^AS$29))),((_xlfn.WEIBULL.DIST(AS$29,$L124,$K124,FALSE)*($R124*(1-$E124)+$Q124*(1-$F124))*((1+'Inputs &amp; Summary'!$D$7)^AS$29))))))</f>
        <v>0</v>
      </c>
      <c r="AT124" s="114">
        <f>$D124*IF(AT$29&gt;'Inputs &amp; Summary'!$D$5,0,IF(AT$29&gt;VLOOKUP($G124,Lists!$J$17:$K$21,2),IF($M124=Lists!$H$3,IF($K124&lt;1,(($S124/$K124)*((1+'Inputs &amp; Summary'!$D$7)^AT$29)),((INT(AT$29/$K124)-INT((AT$29-1)/$K124))*$S124*((1+'Inputs &amp; Summary'!$D$7)^AT$29))),(_xlfn.WEIBULL.DIST(AT$29,$L124,$K124,FALSE)*$S124*((1+'Inputs &amp; Summary'!$D$7)^AT$29))),IF($M124=Lists!$H$3,IF($K124&lt;1,((($R124*(1-$E124)+$Q124*(1-$F124))/$K124)*((1+'Inputs &amp; Summary'!$D$7)^AT$29)),((INT(AT$29/$K124)-INT((AT$29-1)/$K124))*($R124*(1-$E124)+$Q124*(1-$F124))*((1+'Inputs &amp; Summary'!$D$7)^AT$29))),((_xlfn.WEIBULL.DIST(AT$29,$L124,$K124,FALSE)*($R124*(1-$E124)+$Q124*(1-$F124))*((1+'Inputs &amp; Summary'!$D$7)^AT$29))))))</f>
        <v>0</v>
      </c>
      <c r="AU124" s="114">
        <f>$D124*IF(AU$29&gt;'Inputs &amp; Summary'!$D$5,0,IF(AU$29&gt;VLOOKUP($G124,Lists!$J$17:$K$21,2),IF($M124=Lists!$H$3,IF($K124&lt;1,(($S124/$K124)*((1+'Inputs &amp; Summary'!$D$7)^AU$29)),((INT(AU$29/$K124)-INT((AU$29-1)/$K124))*$S124*((1+'Inputs &amp; Summary'!$D$7)^AU$29))),(_xlfn.WEIBULL.DIST(AU$29,$L124,$K124,FALSE)*$S124*((1+'Inputs &amp; Summary'!$D$7)^AU$29))),IF($M124=Lists!$H$3,IF($K124&lt;1,((($R124*(1-$E124)+$Q124*(1-$F124))/$K124)*((1+'Inputs &amp; Summary'!$D$7)^AU$29)),((INT(AU$29/$K124)-INT((AU$29-1)/$K124))*($R124*(1-$E124)+$Q124*(1-$F124))*((1+'Inputs &amp; Summary'!$D$7)^AU$29))),((_xlfn.WEIBULL.DIST(AU$29,$L124,$K124,FALSE)*($R124*(1-$E124)+$Q124*(1-$F124))*((1+'Inputs &amp; Summary'!$D$7)^AU$29))))))</f>
        <v>0</v>
      </c>
      <c r="AV124" s="114">
        <f>$D124*IF(AV$29&gt;'Inputs &amp; Summary'!$D$5,0,IF(AV$29&gt;VLOOKUP($G124,Lists!$J$17:$K$21,2),IF($M124=Lists!$H$3,IF($K124&lt;1,(($S124/$K124)*((1+'Inputs &amp; Summary'!$D$7)^AV$29)),((INT(AV$29/$K124)-INT((AV$29-1)/$K124))*$S124*((1+'Inputs &amp; Summary'!$D$7)^AV$29))),(_xlfn.WEIBULL.DIST(AV$29,$L124,$K124,FALSE)*$S124*((1+'Inputs &amp; Summary'!$D$7)^AV$29))),IF($M124=Lists!$H$3,IF($K124&lt;1,((($R124*(1-$E124)+$Q124*(1-$F124))/$K124)*((1+'Inputs &amp; Summary'!$D$7)^AV$29)),((INT(AV$29/$K124)-INT((AV$29-1)/$K124))*($R124*(1-$E124)+$Q124*(1-$F124))*((1+'Inputs &amp; Summary'!$D$7)^AV$29))),((_xlfn.WEIBULL.DIST(AV$29,$L124,$K124,FALSE)*($R124*(1-$E124)+$Q124*(1-$F124))*((1+'Inputs &amp; Summary'!$D$7)^AV$29))))))</f>
        <v>0</v>
      </c>
      <c r="AW124" s="114">
        <f>$D124*IF(AW$29&gt;'Inputs &amp; Summary'!$D$5,0,IF(AW$29&gt;VLOOKUP($G124,Lists!$J$17:$K$21,2),IF($M124=Lists!$H$3,IF($K124&lt;1,(($S124/$K124)*((1+'Inputs &amp; Summary'!$D$7)^AW$29)),((INT(AW$29/$K124)-INT((AW$29-1)/$K124))*$S124*((1+'Inputs &amp; Summary'!$D$7)^AW$29))),(_xlfn.WEIBULL.DIST(AW$29,$L124,$K124,FALSE)*$S124*((1+'Inputs &amp; Summary'!$D$7)^AW$29))),IF($M124=Lists!$H$3,IF($K124&lt;1,((($R124*(1-$E124)+$Q124*(1-$F124))/$K124)*((1+'Inputs &amp; Summary'!$D$7)^AW$29)),((INT(AW$29/$K124)-INT((AW$29-1)/$K124))*($R124*(1-$E124)+$Q124*(1-$F124))*((1+'Inputs &amp; Summary'!$D$7)^AW$29))),((_xlfn.WEIBULL.DIST(AW$29,$L124,$K124,FALSE)*($R124*(1-$E124)+$Q124*(1-$F124))*((1+'Inputs &amp; Summary'!$D$7)^AW$29))))))</f>
        <v>0</v>
      </c>
      <c r="AX124" s="114">
        <f>$D124*IF(AX$29&gt;'Inputs &amp; Summary'!$D$5,0,IF(AX$29&gt;VLOOKUP($G124,Lists!$J$17:$K$21,2),IF($M124=Lists!$H$3,IF($K124&lt;1,(($S124/$K124)*((1+'Inputs &amp; Summary'!$D$7)^AX$29)),((INT(AX$29/$K124)-INT((AX$29-1)/$K124))*$S124*((1+'Inputs &amp; Summary'!$D$7)^AX$29))),(_xlfn.WEIBULL.DIST(AX$29,$L124,$K124,FALSE)*$S124*((1+'Inputs &amp; Summary'!$D$7)^AX$29))),IF($M124=Lists!$H$3,IF($K124&lt;1,((($R124*(1-$E124)+$Q124*(1-$F124))/$K124)*((1+'Inputs &amp; Summary'!$D$7)^AX$29)),((INT(AX$29/$K124)-INT((AX$29-1)/$K124))*($R124*(1-$E124)+$Q124*(1-$F124))*((1+'Inputs &amp; Summary'!$D$7)^AX$29))),((_xlfn.WEIBULL.DIST(AX$29,$L124,$K124,FALSE)*($R124*(1-$E124)+$Q124*(1-$F124))*((1+'Inputs &amp; Summary'!$D$7)^AX$29))))))</f>
        <v>0</v>
      </c>
      <c r="AY124" s="114">
        <f>$D124*IF(AY$29&gt;'Inputs &amp; Summary'!$D$5,0,IF(AY$29&gt;VLOOKUP($G124,Lists!$J$17:$K$21,2),IF($M124=Lists!$H$3,IF($K124&lt;1,(($S124/$K124)*((1+'Inputs &amp; Summary'!$D$7)^AY$29)),((INT(AY$29/$K124)-INT((AY$29-1)/$K124))*$S124*((1+'Inputs &amp; Summary'!$D$7)^AY$29))),(_xlfn.WEIBULL.DIST(AY$29,$L124,$K124,FALSE)*$S124*((1+'Inputs &amp; Summary'!$D$7)^AY$29))),IF($M124=Lists!$H$3,IF($K124&lt;1,((($R124*(1-$E124)+$Q124*(1-$F124))/$K124)*((1+'Inputs &amp; Summary'!$D$7)^AY$29)),((INT(AY$29/$K124)-INT((AY$29-1)/$K124))*($R124*(1-$E124)+$Q124*(1-$F124))*((1+'Inputs &amp; Summary'!$D$7)^AY$29))),((_xlfn.WEIBULL.DIST(AY$29,$L124,$K124,FALSE)*($R124*(1-$E124)+$Q124*(1-$F124))*((1+'Inputs &amp; Summary'!$D$7)^AY$29))))))</f>
        <v>0</v>
      </c>
      <c r="AZ124" s="114">
        <f>$D124*IF(AZ$29&gt;'Inputs &amp; Summary'!$D$5,0,IF(AZ$29&gt;VLOOKUP($G124,Lists!$J$17:$K$21,2),IF($M124=Lists!$H$3,IF($K124&lt;1,(($S124/$K124)*((1+'Inputs &amp; Summary'!$D$7)^AZ$29)),((INT(AZ$29/$K124)-INT((AZ$29-1)/$K124))*$S124*((1+'Inputs &amp; Summary'!$D$7)^AZ$29))),(_xlfn.WEIBULL.DIST(AZ$29,$L124,$K124,FALSE)*$S124*((1+'Inputs &amp; Summary'!$D$7)^AZ$29))),IF($M124=Lists!$H$3,IF($K124&lt;1,((($R124*(1-$E124)+$Q124*(1-$F124))/$K124)*((1+'Inputs &amp; Summary'!$D$7)^AZ$29)),((INT(AZ$29/$K124)-INT((AZ$29-1)/$K124))*($R124*(1-$E124)+$Q124*(1-$F124))*((1+'Inputs &amp; Summary'!$D$7)^AZ$29))),((_xlfn.WEIBULL.DIST(AZ$29,$L124,$K124,FALSE)*($R124*(1-$E124)+$Q124*(1-$F124))*((1+'Inputs &amp; Summary'!$D$7)^AZ$29))))))</f>
        <v>0</v>
      </c>
      <c r="BA124" s="114">
        <f>$D124*IF(BA$29&gt;'Inputs &amp; Summary'!$D$5,0,IF(BA$29&gt;VLOOKUP($G124,Lists!$J$17:$K$21,2),IF($M124=Lists!$H$3,IF($K124&lt;1,(($S124/$K124)*((1+'Inputs &amp; Summary'!$D$7)^BA$29)),((INT(BA$29/$K124)-INT((BA$29-1)/$K124))*$S124*((1+'Inputs &amp; Summary'!$D$7)^BA$29))),(_xlfn.WEIBULL.DIST(BA$29,$L124,$K124,FALSE)*$S124*((1+'Inputs &amp; Summary'!$D$7)^BA$29))),IF($M124=Lists!$H$3,IF($K124&lt;1,((($R124*(1-$E124)+$Q124*(1-$F124))/$K124)*((1+'Inputs &amp; Summary'!$D$7)^BA$29)),((INT(BA$29/$K124)-INT((BA$29-1)/$K124))*($R124*(1-$E124)+$Q124*(1-$F124))*((1+'Inputs &amp; Summary'!$D$7)^BA$29))),((_xlfn.WEIBULL.DIST(BA$29,$L124,$K124,FALSE)*($R124*(1-$E124)+$Q124*(1-$F124))*((1+'Inputs &amp; Summary'!$D$7)^BA$29))))))</f>
        <v>0</v>
      </c>
      <c r="BB124" s="114">
        <f>$D124*IF(BB$29&gt;'Inputs &amp; Summary'!$D$5,0,IF(BB$29&gt;VLOOKUP($G124,Lists!$J$17:$K$21,2),IF($M124=Lists!$H$3,IF($K124&lt;1,(($S124/$K124)*((1+'Inputs &amp; Summary'!$D$7)^BB$29)),((INT(BB$29/$K124)-INT((BB$29-1)/$K124))*$S124*((1+'Inputs &amp; Summary'!$D$7)^BB$29))),(_xlfn.WEIBULL.DIST(BB$29,$L124,$K124,FALSE)*$S124*((1+'Inputs &amp; Summary'!$D$7)^BB$29))),IF($M124=Lists!$H$3,IF($K124&lt;1,((($R124*(1-$E124)+$Q124*(1-$F124))/$K124)*((1+'Inputs &amp; Summary'!$D$7)^BB$29)),((INT(BB$29/$K124)-INT((BB$29-1)/$K124))*($R124*(1-$E124)+$Q124*(1-$F124))*((1+'Inputs &amp; Summary'!$D$7)^BB$29))),((_xlfn.WEIBULL.DIST(BB$29,$L124,$K124,FALSE)*($R124*(1-$E124)+$Q124*(1-$F124))*((1+'Inputs &amp; Summary'!$D$7)^BB$29))))))</f>
        <v>0</v>
      </c>
      <c r="BC124" s="114">
        <f>$D124*IF(BC$29&gt;'Inputs &amp; Summary'!$D$5,0,IF(BC$29&gt;VLOOKUP($G124,Lists!$J$17:$K$21,2),IF($M124=Lists!$H$3,IF($K124&lt;1,(($S124/$K124)*((1+'Inputs &amp; Summary'!$D$7)^BC$29)),((INT(BC$29/$K124)-INT((BC$29-1)/$K124))*$S124*((1+'Inputs &amp; Summary'!$D$7)^BC$29))),(_xlfn.WEIBULL.DIST(BC$29,$L124,$K124,FALSE)*$S124*((1+'Inputs &amp; Summary'!$D$7)^BC$29))),IF($M124=Lists!$H$3,IF($K124&lt;1,((($R124*(1-$E124)+$Q124*(1-$F124))/$K124)*((1+'Inputs &amp; Summary'!$D$7)^BC$29)),((INT(BC$29/$K124)-INT((BC$29-1)/$K124))*($R124*(1-$E124)+$Q124*(1-$F124))*((1+'Inputs &amp; Summary'!$D$7)^BC$29))),((_xlfn.WEIBULL.DIST(BC$29,$L124,$K124,FALSE)*($R124*(1-$E124)+$Q124*(1-$F124))*((1+'Inputs &amp; Summary'!$D$7)^BC$29))))))</f>
        <v>0</v>
      </c>
      <c r="BD124" s="114">
        <f>$D124*IF(BD$29&gt;'Inputs &amp; Summary'!$D$5,0,IF(BD$29&gt;VLOOKUP($G124,Lists!$J$17:$K$21,2),IF($M124=Lists!$H$3,IF($K124&lt;1,(($S124/$K124)*((1+'Inputs &amp; Summary'!$D$7)^BD$29)),((INT(BD$29/$K124)-INT((BD$29-1)/$K124))*$S124*((1+'Inputs &amp; Summary'!$D$7)^BD$29))),(_xlfn.WEIBULL.DIST(BD$29,$L124,$K124,FALSE)*$S124*((1+'Inputs &amp; Summary'!$D$7)^BD$29))),IF($M124=Lists!$H$3,IF($K124&lt;1,((($R124*(1-$E124)+$Q124*(1-$F124))/$K124)*((1+'Inputs &amp; Summary'!$D$7)^BD$29)),((INT(BD$29/$K124)-INT((BD$29-1)/$K124))*($R124*(1-$E124)+$Q124*(1-$F124))*((1+'Inputs &amp; Summary'!$D$7)^BD$29))),((_xlfn.WEIBULL.DIST(BD$29,$L124,$K124,FALSE)*($R124*(1-$E124)+$Q124*(1-$F124))*((1+'Inputs &amp; Summary'!$D$7)^BD$29))))))</f>
        <v>0</v>
      </c>
      <c r="BE124" s="114">
        <f>$D124*IF(BE$29&gt;'Inputs &amp; Summary'!$D$5,0,IF(BE$29&gt;VLOOKUP($G124,Lists!$J$17:$K$21,2),IF($M124=Lists!$H$3,IF($K124&lt;1,(($S124/$K124)*((1+'Inputs &amp; Summary'!$D$7)^BE$29)),((INT(BE$29/$K124)-INT((BE$29-1)/$K124))*$S124*((1+'Inputs &amp; Summary'!$D$7)^BE$29))),(_xlfn.WEIBULL.DIST(BE$29,$L124,$K124,FALSE)*$S124*((1+'Inputs &amp; Summary'!$D$7)^BE$29))),IF($M124=Lists!$H$3,IF($K124&lt;1,((($R124*(1-$E124)+$Q124*(1-$F124))/$K124)*((1+'Inputs &amp; Summary'!$D$7)^BE$29)),((INT(BE$29/$K124)-INT((BE$29-1)/$K124))*($R124*(1-$E124)+$Q124*(1-$F124))*((1+'Inputs &amp; Summary'!$D$7)^BE$29))),((_xlfn.WEIBULL.DIST(BE$29,$L124,$K124,FALSE)*($R124*(1-$E124)+$Q124*(1-$F124))*((1+'Inputs &amp; Summary'!$D$7)^BE$29))))))</f>
        <v>0</v>
      </c>
      <c r="BF124" s="114">
        <f>$D124*IF(BF$29&gt;'Inputs &amp; Summary'!$D$5,0,IF(BF$29&gt;VLOOKUP($G124,Lists!$J$17:$K$21,2),IF($M124=Lists!$H$3,IF($K124&lt;1,(($S124/$K124)*((1+'Inputs &amp; Summary'!$D$7)^BF$29)),((INT(BF$29/$K124)-INT((BF$29-1)/$K124))*$S124*((1+'Inputs &amp; Summary'!$D$7)^BF$29))),(_xlfn.WEIBULL.DIST(BF$29,$L124,$K124,FALSE)*$S124*((1+'Inputs &amp; Summary'!$D$7)^BF$29))),IF($M124=Lists!$H$3,IF($K124&lt;1,((($R124*(1-$E124)+$Q124*(1-$F124))/$K124)*((1+'Inputs &amp; Summary'!$D$7)^BF$29)),((INT(BF$29/$K124)-INT((BF$29-1)/$K124))*($R124*(1-$E124)+$Q124*(1-$F124))*((1+'Inputs &amp; Summary'!$D$7)^BF$29))),((_xlfn.WEIBULL.DIST(BF$29,$L124,$K124,FALSE)*($R124*(1-$E124)+$Q124*(1-$F124))*((1+'Inputs &amp; Summary'!$D$7)^BF$29))))))</f>
        <v>0</v>
      </c>
      <c r="BG124" s="114">
        <f>$D124*IF(BG$29&gt;'Inputs &amp; Summary'!$D$5,0,IF(BG$29&gt;VLOOKUP($G124,Lists!$J$17:$K$21,2),IF($M124=Lists!$H$3,IF($K124&lt;1,(($S124/$K124)*((1+'Inputs &amp; Summary'!$D$7)^BG$29)),((INT(BG$29/$K124)-INT((BG$29-1)/$K124))*$S124*((1+'Inputs &amp; Summary'!$D$7)^BG$29))),(_xlfn.WEIBULL.DIST(BG$29,$L124,$K124,FALSE)*$S124*((1+'Inputs &amp; Summary'!$D$7)^BG$29))),IF($M124=Lists!$H$3,IF($K124&lt;1,((($R124*(1-$E124)+$Q124*(1-$F124))/$K124)*((1+'Inputs &amp; Summary'!$D$7)^BG$29)),((INT(BG$29/$K124)-INT((BG$29-1)/$K124))*($R124*(1-$E124)+$Q124*(1-$F124))*((1+'Inputs &amp; Summary'!$D$7)^BG$29))),((_xlfn.WEIBULL.DIST(BG$29,$L124,$K124,FALSE)*($R124*(1-$E124)+$Q124*(1-$F124))*((1+'Inputs &amp; Summary'!$D$7)^BG$29))))))</f>
        <v>0</v>
      </c>
      <c r="BH124" s="114">
        <f>$D124*IF(BH$29&gt;'Inputs &amp; Summary'!$D$5,0,IF(BH$29&gt;VLOOKUP($G124,Lists!$J$17:$K$21,2),IF($M124=Lists!$H$3,IF($K124&lt;1,(($S124/$K124)*((1+'Inputs &amp; Summary'!$D$7)^BH$29)),((INT(BH$29/$K124)-INT((BH$29-1)/$K124))*$S124*((1+'Inputs &amp; Summary'!$D$7)^BH$29))),(_xlfn.WEIBULL.DIST(BH$29,$L124,$K124,FALSE)*$S124*((1+'Inputs &amp; Summary'!$D$7)^BH$29))),IF($M124=Lists!$H$3,IF($K124&lt;1,((($R124*(1-$E124)+$Q124*(1-$F124))/$K124)*((1+'Inputs &amp; Summary'!$D$7)^BH$29)),((INT(BH$29/$K124)-INT((BH$29-1)/$K124))*($R124*(1-$E124)+$Q124*(1-$F124))*((1+'Inputs &amp; Summary'!$D$7)^BH$29))),((_xlfn.WEIBULL.DIST(BH$29,$L124,$K124,FALSE)*($R124*(1-$E124)+$Q124*(1-$F124))*((1+'Inputs &amp; Summary'!$D$7)^BH$29))))))</f>
        <v>0</v>
      </c>
      <c r="BI124" s="114">
        <f>$D124*IF(BI$29&gt;'Inputs &amp; Summary'!$D$5,0,IF(BI$29&gt;VLOOKUP($G124,Lists!$J$17:$K$21,2),IF($M124=Lists!$H$3,IF($K124&lt;1,(($S124/$K124)*((1+'Inputs &amp; Summary'!$D$7)^BI$29)),((INT(BI$29/$K124)-INT((BI$29-1)/$K124))*$S124*((1+'Inputs &amp; Summary'!$D$7)^BI$29))),(_xlfn.WEIBULL.DIST(BI$29,$L124,$K124,FALSE)*$S124*((1+'Inputs &amp; Summary'!$D$7)^BI$29))),IF($M124=Lists!$H$3,IF($K124&lt;1,((($R124*(1-$E124)+$Q124*(1-$F124))/$K124)*((1+'Inputs &amp; Summary'!$D$7)^BI$29)),((INT(BI$29/$K124)-INT((BI$29-1)/$K124))*($R124*(1-$E124)+$Q124*(1-$F124))*((1+'Inputs &amp; Summary'!$D$7)^BI$29))),((_xlfn.WEIBULL.DIST(BI$29,$L124,$K124,FALSE)*($R124*(1-$E124)+$Q124*(1-$F124))*((1+'Inputs &amp; Summary'!$D$7)^BI$29))))))</f>
        <v>0</v>
      </c>
      <c r="BJ124" s="114">
        <f>$D124*IF(BJ$29&gt;'Inputs &amp; Summary'!$D$5,0,IF(BJ$29&gt;VLOOKUP($G124,Lists!$J$17:$K$21,2),IF($M124=Lists!$H$3,IF($K124&lt;1,(($S124/$K124)*((1+'Inputs &amp; Summary'!$D$7)^BJ$29)),((INT(BJ$29/$K124)-INT((BJ$29-1)/$K124))*$S124*((1+'Inputs &amp; Summary'!$D$7)^BJ$29))),(_xlfn.WEIBULL.DIST(BJ$29,$L124,$K124,FALSE)*$S124*((1+'Inputs &amp; Summary'!$D$7)^BJ$29))),IF($M124=Lists!$H$3,IF($K124&lt;1,((($R124*(1-$E124)+$Q124*(1-$F124))/$K124)*((1+'Inputs &amp; Summary'!$D$7)^BJ$29)),((INT(BJ$29/$K124)-INT((BJ$29-1)/$K124))*($R124*(1-$E124)+$Q124*(1-$F124))*((1+'Inputs &amp; Summary'!$D$7)^BJ$29))),((_xlfn.WEIBULL.DIST(BJ$29,$L124,$K124,FALSE)*($R124*(1-$E124)+$Q124*(1-$F124))*((1+'Inputs &amp; Summary'!$D$7)^BJ$29))))))</f>
        <v>0</v>
      </c>
      <c r="BK124" s="114">
        <f>$D124*IF(BK$29&gt;'Inputs &amp; Summary'!$D$5,0,IF(BK$29&gt;VLOOKUP($G124,Lists!$J$17:$K$21,2),IF($M124=Lists!$H$3,IF($K124&lt;1,(($S124/$K124)*((1+'Inputs &amp; Summary'!$D$7)^BK$29)),((INT(BK$29/$K124)-INT((BK$29-1)/$K124))*$S124*((1+'Inputs &amp; Summary'!$D$7)^BK$29))),(_xlfn.WEIBULL.DIST(BK$29,$L124,$K124,FALSE)*$S124*((1+'Inputs &amp; Summary'!$D$7)^BK$29))),IF($M124=Lists!$H$3,IF($K124&lt;1,((($R124*(1-$E124)+$Q124*(1-$F124))/$K124)*((1+'Inputs &amp; Summary'!$D$7)^BK$29)),((INT(BK$29/$K124)-INT((BK$29-1)/$K124))*($R124*(1-$E124)+$Q124*(1-$F124))*((1+'Inputs &amp; Summary'!$D$7)^BK$29))),((_xlfn.WEIBULL.DIST(BK$29,$L124,$K124,FALSE)*($R124*(1-$E124)+$Q124*(1-$F124))*((1+'Inputs &amp; Summary'!$D$7)^BK$29))))))</f>
        <v>0</v>
      </c>
      <c r="BL124" s="114">
        <f>$D124*IF(BL$29&gt;'Inputs &amp; Summary'!$D$5,0,IF(BL$29&gt;VLOOKUP($G124,Lists!$J$17:$K$21,2),IF($M124=Lists!$H$3,IF($K124&lt;1,(($S124/$K124)*((1+'Inputs &amp; Summary'!$D$7)^BL$29)),((INT(BL$29/$K124)-INT((BL$29-1)/$K124))*$S124*((1+'Inputs &amp; Summary'!$D$7)^BL$29))),(_xlfn.WEIBULL.DIST(BL$29,$L124,$K124,FALSE)*$S124*((1+'Inputs &amp; Summary'!$D$7)^BL$29))),IF($M124=Lists!$H$3,IF($K124&lt;1,((($R124*(1-$E124)+$Q124*(1-$F124))/$K124)*((1+'Inputs &amp; Summary'!$D$7)^BL$29)),((INT(BL$29/$K124)-INT((BL$29-1)/$K124))*($R124*(1-$E124)+$Q124*(1-$F124))*((1+'Inputs &amp; Summary'!$D$7)^BL$29))),((_xlfn.WEIBULL.DIST(BL$29,$L124,$K124,FALSE)*($R124*(1-$E124)+$Q124*(1-$F124))*((1+'Inputs &amp; Summary'!$D$7)^BL$29))))))</f>
        <v>0</v>
      </c>
    </row>
    <row r="125" spans="1:64" x14ac:dyDescent="0.3">
      <c r="A125" s="79" t="s">
        <v>41</v>
      </c>
      <c r="B125" s="33" t="s">
        <v>307</v>
      </c>
      <c r="C125" s="33" t="s">
        <v>39</v>
      </c>
      <c r="D125" s="115">
        <v>0</v>
      </c>
      <c r="E125" s="68">
        <v>0</v>
      </c>
      <c r="F125" s="68">
        <v>0</v>
      </c>
      <c r="G125" s="213" t="s">
        <v>433</v>
      </c>
      <c r="H125" s="34"/>
      <c r="I125" s="34" t="s">
        <v>270</v>
      </c>
      <c r="J125" s="33">
        <f>VLOOKUP(I125,'Labor Rates'!$A$1:$B$16,2)</f>
        <v>25.173076923076923</v>
      </c>
      <c r="K125" s="35">
        <v>1</v>
      </c>
      <c r="L125" s="35">
        <v>1</v>
      </c>
      <c r="M125" s="33" t="s">
        <v>259</v>
      </c>
      <c r="N125" s="84">
        <v>1</v>
      </c>
      <c r="O125" s="35">
        <v>0.1</v>
      </c>
      <c r="P125" s="5">
        <v>0</v>
      </c>
      <c r="Q125" s="73">
        <f t="shared" si="16"/>
        <v>2.5173076923076927</v>
      </c>
      <c r="R125" s="73">
        <f t="shared" si="17"/>
        <v>0</v>
      </c>
      <c r="S125" s="74">
        <f t="shared" si="18"/>
        <v>0</v>
      </c>
      <c r="T125" s="88"/>
      <c r="U125" s="80"/>
      <c r="V125" s="87">
        <f t="shared" si="19"/>
        <v>0</v>
      </c>
      <c r="W125" s="87">
        <f>NPV('Inputs &amp; Summary'!$D$6,Y125:BL125)</f>
        <v>0</v>
      </c>
      <c r="X125" s="90">
        <f t="shared" si="20"/>
        <v>0</v>
      </c>
      <c r="Y125" s="114">
        <f>$D125*IF(Y$29&gt;'Inputs &amp; Summary'!$D$5,0,IF(Y$29&gt;VLOOKUP($G125,Lists!$J$17:$K$21,2),IF($M125=Lists!$H$3,IF($K125&lt;1,(($S125/$K125)*((1+'Inputs &amp; Summary'!$D$7)^Y$29)),((INT(Y$29/$K125)-INT((Y$29-1)/$K125))*$S125*((1+'Inputs &amp; Summary'!$D$7)^Y$29))),(_xlfn.WEIBULL.DIST(Y$29,$L125,$K125,FALSE)*$S125*((1+'Inputs &amp; Summary'!$D$7)^Y$29))),IF($M125=Lists!$H$3,IF($K125&lt;1,((($R125*(1-$E125)+$Q125*(1-$F125))/$K125)*((1+'Inputs &amp; Summary'!$D$7)^Y$29)),((INT(Y$29/$K125)-INT((Y$29-1)/$K125))*($R125*(1-$E125)+$Q125*(1-$F125))*((1+'Inputs &amp; Summary'!$D$7)^Y$29))),((_xlfn.WEIBULL.DIST(Y$29,$L125,$K125,FALSE)*($R125*(1-$E125)+$Q125*(1-$F125))*((1+'Inputs &amp; Summary'!$D$7)^Y$29))))))</f>
        <v>0</v>
      </c>
      <c r="Z125" s="114">
        <f>$D125*IF(Z$29&gt;'Inputs &amp; Summary'!$D$5,0,IF(Z$29&gt;VLOOKUP($G125,Lists!$J$17:$K$21,2),IF($M125=Lists!$H$3,IF($K125&lt;1,(($S125/$K125)*((1+'Inputs &amp; Summary'!$D$7)^Z$29)),((INT(Z$29/$K125)-INT((Z$29-1)/$K125))*$S125*((1+'Inputs &amp; Summary'!$D$7)^Z$29))),(_xlfn.WEIBULL.DIST(Z$29,$L125,$K125,FALSE)*$S125*((1+'Inputs &amp; Summary'!$D$7)^Z$29))),IF($M125=Lists!$H$3,IF($K125&lt;1,((($R125*(1-$E125)+$Q125*(1-$F125))/$K125)*((1+'Inputs &amp; Summary'!$D$7)^Z$29)),((INT(Z$29/$K125)-INT((Z$29-1)/$K125))*($R125*(1-$E125)+$Q125*(1-$F125))*((1+'Inputs &amp; Summary'!$D$7)^Z$29))),((_xlfn.WEIBULL.DIST(Z$29,$L125,$K125,FALSE)*($R125*(1-$E125)+$Q125*(1-$F125))*((1+'Inputs &amp; Summary'!$D$7)^Z$29))))))</f>
        <v>0</v>
      </c>
      <c r="AA125" s="114">
        <f>$D125*IF(AA$29&gt;'Inputs &amp; Summary'!$D$5,0,IF(AA$29&gt;VLOOKUP($G125,Lists!$J$17:$K$21,2),IF($M125=Lists!$H$3,IF($K125&lt;1,(($S125/$K125)*((1+'Inputs &amp; Summary'!$D$7)^AA$29)),((INT(AA$29/$K125)-INT((AA$29-1)/$K125))*$S125*((1+'Inputs &amp; Summary'!$D$7)^AA$29))),(_xlfn.WEIBULL.DIST(AA$29,$L125,$K125,FALSE)*$S125*((1+'Inputs &amp; Summary'!$D$7)^AA$29))),IF($M125=Lists!$H$3,IF($K125&lt;1,((($R125*(1-$E125)+$Q125*(1-$F125))/$K125)*((1+'Inputs &amp; Summary'!$D$7)^AA$29)),((INT(AA$29/$K125)-INT((AA$29-1)/$K125))*($R125*(1-$E125)+$Q125*(1-$F125))*((1+'Inputs &amp; Summary'!$D$7)^AA$29))),((_xlfn.WEIBULL.DIST(AA$29,$L125,$K125,FALSE)*($R125*(1-$E125)+$Q125*(1-$F125))*((1+'Inputs &amp; Summary'!$D$7)^AA$29))))))</f>
        <v>0</v>
      </c>
      <c r="AB125" s="114">
        <f>$D125*IF(AB$29&gt;'Inputs &amp; Summary'!$D$5,0,IF(AB$29&gt;VLOOKUP($G125,Lists!$J$17:$K$21,2),IF($M125=Lists!$H$3,IF($K125&lt;1,(($S125/$K125)*((1+'Inputs &amp; Summary'!$D$7)^AB$29)),((INT(AB$29/$K125)-INT((AB$29-1)/$K125))*$S125*((1+'Inputs &amp; Summary'!$D$7)^AB$29))),(_xlfn.WEIBULL.DIST(AB$29,$L125,$K125,FALSE)*$S125*((1+'Inputs &amp; Summary'!$D$7)^AB$29))),IF($M125=Lists!$H$3,IF($K125&lt;1,((($R125*(1-$E125)+$Q125*(1-$F125))/$K125)*((1+'Inputs &amp; Summary'!$D$7)^AB$29)),((INT(AB$29/$K125)-INT((AB$29-1)/$K125))*($R125*(1-$E125)+$Q125*(1-$F125))*((1+'Inputs &amp; Summary'!$D$7)^AB$29))),((_xlfn.WEIBULL.DIST(AB$29,$L125,$K125,FALSE)*($R125*(1-$E125)+$Q125*(1-$F125))*((1+'Inputs &amp; Summary'!$D$7)^AB$29))))))</f>
        <v>0</v>
      </c>
      <c r="AC125" s="114">
        <f>$D125*IF(AC$29&gt;'Inputs &amp; Summary'!$D$5,0,IF(AC$29&gt;VLOOKUP($G125,Lists!$J$17:$K$21,2),IF($M125=Lists!$H$3,IF($K125&lt;1,(($S125/$K125)*((1+'Inputs &amp; Summary'!$D$7)^AC$29)),((INT(AC$29/$K125)-INT((AC$29-1)/$K125))*$S125*((1+'Inputs &amp; Summary'!$D$7)^AC$29))),(_xlfn.WEIBULL.DIST(AC$29,$L125,$K125,FALSE)*$S125*((1+'Inputs &amp; Summary'!$D$7)^AC$29))),IF($M125=Lists!$H$3,IF($K125&lt;1,((($R125*(1-$E125)+$Q125*(1-$F125))/$K125)*((1+'Inputs &amp; Summary'!$D$7)^AC$29)),((INT(AC$29/$K125)-INT((AC$29-1)/$K125))*($R125*(1-$E125)+$Q125*(1-$F125))*((1+'Inputs &amp; Summary'!$D$7)^AC$29))),((_xlfn.WEIBULL.DIST(AC$29,$L125,$K125,FALSE)*($R125*(1-$E125)+$Q125*(1-$F125))*((1+'Inputs &amp; Summary'!$D$7)^AC$29))))))</f>
        <v>0</v>
      </c>
      <c r="AD125" s="114">
        <f>$D125*IF(AD$29&gt;'Inputs &amp; Summary'!$D$5,0,IF(AD$29&gt;VLOOKUP($G125,Lists!$J$17:$K$21,2),IF($M125=Lists!$H$3,IF($K125&lt;1,(($S125/$K125)*((1+'Inputs &amp; Summary'!$D$7)^AD$29)),((INT(AD$29/$K125)-INT((AD$29-1)/$K125))*$S125*((1+'Inputs &amp; Summary'!$D$7)^AD$29))),(_xlfn.WEIBULL.DIST(AD$29,$L125,$K125,FALSE)*$S125*((1+'Inputs &amp; Summary'!$D$7)^AD$29))),IF($M125=Lists!$H$3,IF($K125&lt;1,((($R125*(1-$E125)+$Q125*(1-$F125))/$K125)*((1+'Inputs &amp; Summary'!$D$7)^AD$29)),((INT(AD$29/$K125)-INT((AD$29-1)/$K125))*($R125*(1-$E125)+$Q125*(1-$F125))*((1+'Inputs &amp; Summary'!$D$7)^AD$29))),((_xlfn.WEIBULL.DIST(AD$29,$L125,$K125,FALSE)*($R125*(1-$E125)+$Q125*(1-$F125))*((1+'Inputs &amp; Summary'!$D$7)^AD$29))))))</f>
        <v>0</v>
      </c>
      <c r="AE125" s="114">
        <f>$D125*IF(AE$29&gt;'Inputs &amp; Summary'!$D$5,0,IF(AE$29&gt;VLOOKUP($G125,Lists!$J$17:$K$21,2),IF($M125=Lists!$H$3,IF($K125&lt;1,(($S125/$K125)*((1+'Inputs &amp; Summary'!$D$7)^AE$29)),((INT(AE$29/$K125)-INT((AE$29-1)/$K125))*$S125*((1+'Inputs &amp; Summary'!$D$7)^AE$29))),(_xlfn.WEIBULL.DIST(AE$29,$L125,$K125,FALSE)*$S125*((1+'Inputs &amp; Summary'!$D$7)^AE$29))),IF($M125=Lists!$H$3,IF($K125&lt;1,((($R125*(1-$E125)+$Q125*(1-$F125))/$K125)*((1+'Inputs &amp; Summary'!$D$7)^AE$29)),((INT(AE$29/$K125)-INT((AE$29-1)/$K125))*($R125*(1-$E125)+$Q125*(1-$F125))*((1+'Inputs &amp; Summary'!$D$7)^AE$29))),((_xlfn.WEIBULL.DIST(AE$29,$L125,$K125,FALSE)*($R125*(1-$E125)+$Q125*(1-$F125))*((1+'Inputs &amp; Summary'!$D$7)^AE$29))))))</f>
        <v>0</v>
      </c>
      <c r="AF125" s="114">
        <f>$D125*IF(AF$29&gt;'Inputs &amp; Summary'!$D$5,0,IF(AF$29&gt;VLOOKUP($G125,Lists!$J$17:$K$21,2),IF($M125=Lists!$H$3,IF($K125&lt;1,(($S125/$K125)*((1+'Inputs &amp; Summary'!$D$7)^AF$29)),((INT(AF$29/$K125)-INT((AF$29-1)/$K125))*$S125*((1+'Inputs &amp; Summary'!$D$7)^AF$29))),(_xlfn.WEIBULL.DIST(AF$29,$L125,$K125,FALSE)*$S125*((1+'Inputs &amp; Summary'!$D$7)^AF$29))),IF($M125=Lists!$H$3,IF($K125&lt;1,((($R125*(1-$E125)+$Q125*(1-$F125))/$K125)*((1+'Inputs &amp; Summary'!$D$7)^AF$29)),((INT(AF$29/$K125)-INT((AF$29-1)/$K125))*($R125*(1-$E125)+$Q125*(1-$F125))*((1+'Inputs &amp; Summary'!$D$7)^AF$29))),((_xlfn.WEIBULL.DIST(AF$29,$L125,$K125,FALSE)*($R125*(1-$E125)+$Q125*(1-$F125))*((1+'Inputs &amp; Summary'!$D$7)^AF$29))))))</f>
        <v>0</v>
      </c>
      <c r="AG125" s="114">
        <f>$D125*IF(AG$29&gt;'Inputs &amp; Summary'!$D$5,0,IF(AG$29&gt;VLOOKUP($G125,Lists!$J$17:$K$21,2),IF($M125=Lists!$H$3,IF($K125&lt;1,(($S125/$K125)*((1+'Inputs &amp; Summary'!$D$7)^AG$29)),((INT(AG$29/$K125)-INT((AG$29-1)/$K125))*$S125*((1+'Inputs &amp; Summary'!$D$7)^AG$29))),(_xlfn.WEIBULL.DIST(AG$29,$L125,$K125,FALSE)*$S125*((1+'Inputs &amp; Summary'!$D$7)^AG$29))),IF($M125=Lists!$H$3,IF($K125&lt;1,((($R125*(1-$E125)+$Q125*(1-$F125))/$K125)*((1+'Inputs &amp; Summary'!$D$7)^AG$29)),((INT(AG$29/$K125)-INT((AG$29-1)/$K125))*($R125*(1-$E125)+$Q125*(1-$F125))*((1+'Inputs &amp; Summary'!$D$7)^AG$29))),((_xlfn.WEIBULL.DIST(AG$29,$L125,$K125,FALSE)*($R125*(1-$E125)+$Q125*(1-$F125))*((1+'Inputs &amp; Summary'!$D$7)^AG$29))))))</f>
        <v>0</v>
      </c>
      <c r="AH125" s="114">
        <f>$D125*IF(AH$29&gt;'Inputs &amp; Summary'!$D$5,0,IF(AH$29&gt;VLOOKUP($G125,Lists!$J$17:$K$21,2),IF($M125=Lists!$H$3,IF($K125&lt;1,(($S125/$K125)*((1+'Inputs &amp; Summary'!$D$7)^AH$29)),((INT(AH$29/$K125)-INT((AH$29-1)/$K125))*$S125*((1+'Inputs &amp; Summary'!$D$7)^AH$29))),(_xlfn.WEIBULL.DIST(AH$29,$L125,$K125,FALSE)*$S125*((1+'Inputs &amp; Summary'!$D$7)^AH$29))),IF($M125=Lists!$H$3,IF($K125&lt;1,((($R125*(1-$E125)+$Q125*(1-$F125))/$K125)*((1+'Inputs &amp; Summary'!$D$7)^AH$29)),((INT(AH$29/$K125)-INT((AH$29-1)/$K125))*($R125*(1-$E125)+$Q125*(1-$F125))*((1+'Inputs &amp; Summary'!$D$7)^AH$29))),((_xlfn.WEIBULL.DIST(AH$29,$L125,$K125,FALSE)*($R125*(1-$E125)+$Q125*(1-$F125))*((1+'Inputs &amp; Summary'!$D$7)^AH$29))))))</f>
        <v>0</v>
      </c>
      <c r="AI125" s="114">
        <f>$D125*IF(AI$29&gt;'Inputs &amp; Summary'!$D$5,0,IF(AI$29&gt;VLOOKUP($G125,Lists!$J$17:$K$21,2),IF($M125=Lists!$H$3,IF($K125&lt;1,(($S125/$K125)*((1+'Inputs &amp; Summary'!$D$7)^AI$29)),((INT(AI$29/$K125)-INT((AI$29-1)/$K125))*$S125*((1+'Inputs &amp; Summary'!$D$7)^AI$29))),(_xlfn.WEIBULL.DIST(AI$29,$L125,$K125,FALSE)*$S125*((1+'Inputs &amp; Summary'!$D$7)^AI$29))),IF($M125=Lists!$H$3,IF($K125&lt;1,((($R125*(1-$E125)+$Q125*(1-$F125))/$K125)*((1+'Inputs &amp; Summary'!$D$7)^AI$29)),((INT(AI$29/$K125)-INT((AI$29-1)/$K125))*($R125*(1-$E125)+$Q125*(1-$F125))*((1+'Inputs &amp; Summary'!$D$7)^AI$29))),((_xlfn.WEIBULL.DIST(AI$29,$L125,$K125,FALSE)*($R125*(1-$E125)+$Q125*(1-$F125))*((1+'Inputs &amp; Summary'!$D$7)^AI$29))))))</f>
        <v>0</v>
      </c>
      <c r="AJ125" s="114">
        <f>$D125*IF(AJ$29&gt;'Inputs &amp; Summary'!$D$5,0,IF(AJ$29&gt;VLOOKUP($G125,Lists!$J$17:$K$21,2),IF($M125=Lists!$H$3,IF($K125&lt;1,(($S125/$K125)*((1+'Inputs &amp; Summary'!$D$7)^AJ$29)),((INT(AJ$29/$K125)-INT((AJ$29-1)/$K125))*$S125*((1+'Inputs &amp; Summary'!$D$7)^AJ$29))),(_xlfn.WEIBULL.DIST(AJ$29,$L125,$K125,FALSE)*$S125*((1+'Inputs &amp; Summary'!$D$7)^AJ$29))),IF($M125=Lists!$H$3,IF($K125&lt;1,((($R125*(1-$E125)+$Q125*(1-$F125))/$K125)*((1+'Inputs &amp; Summary'!$D$7)^AJ$29)),((INT(AJ$29/$K125)-INT((AJ$29-1)/$K125))*($R125*(1-$E125)+$Q125*(1-$F125))*((1+'Inputs &amp; Summary'!$D$7)^AJ$29))),((_xlfn.WEIBULL.DIST(AJ$29,$L125,$K125,FALSE)*($R125*(1-$E125)+$Q125*(1-$F125))*((1+'Inputs &amp; Summary'!$D$7)^AJ$29))))))</f>
        <v>0</v>
      </c>
      <c r="AK125" s="114">
        <f>$D125*IF(AK$29&gt;'Inputs &amp; Summary'!$D$5,0,IF(AK$29&gt;VLOOKUP($G125,Lists!$J$17:$K$21,2),IF($M125=Lists!$H$3,IF($K125&lt;1,(($S125/$K125)*((1+'Inputs &amp; Summary'!$D$7)^AK$29)),((INT(AK$29/$K125)-INT((AK$29-1)/$K125))*$S125*((1+'Inputs &amp; Summary'!$D$7)^AK$29))),(_xlfn.WEIBULL.DIST(AK$29,$L125,$K125,FALSE)*$S125*((1+'Inputs &amp; Summary'!$D$7)^AK$29))),IF($M125=Lists!$H$3,IF($K125&lt;1,((($R125*(1-$E125)+$Q125*(1-$F125))/$K125)*((1+'Inputs &amp; Summary'!$D$7)^AK$29)),((INT(AK$29/$K125)-INT((AK$29-1)/$K125))*($R125*(1-$E125)+$Q125*(1-$F125))*((1+'Inputs &amp; Summary'!$D$7)^AK$29))),((_xlfn.WEIBULL.DIST(AK$29,$L125,$K125,FALSE)*($R125*(1-$E125)+$Q125*(1-$F125))*((1+'Inputs &amp; Summary'!$D$7)^AK$29))))))</f>
        <v>0</v>
      </c>
      <c r="AL125" s="114">
        <f>$D125*IF(AL$29&gt;'Inputs &amp; Summary'!$D$5,0,IF(AL$29&gt;VLOOKUP($G125,Lists!$J$17:$K$21,2),IF($M125=Lists!$H$3,IF($K125&lt;1,(($S125/$K125)*((1+'Inputs &amp; Summary'!$D$7)^AL$29)),((INT(AL$29/$K125)-INT((AL$29-1)/$K125))*$S125*((1+'Inputs &amp; Summary'!$D$7)^AL$29))),(_xlfn.WEIBULL.DIST(AL$29,$L125,$K125,FALSE)*$S125*((1+'Inputs &amp; Summary'!$D$7)^AL$29))),IF($M125=Lists!$H$3,IF($K125&lt;1,((($R125*(1-$E125)+$Q125*(1-$F125))/$K125)*((1+'Inputs &amp; Summary'!$D$7)^AL$29)),((INT(AL$29/$K125)-INT((AL$29-1)/$K125))*($R125*(1-$E125)+$Q125*(1-$F125))*((1+'Inputs &amp; Summary'!$D$7)^AL$29))),((_xlfn.WEIBULL.DIST(AL$29,$L125,$K125,FALSE)*($R125*(1-$E125)+$Q125*(1-$F125))*((1+'Inputs &amp; Summary'!$D$7)^AL$29))))))</f>
        <v>0</v>
      </c>
      <c r="AM125" s="114">
        <f>$D125*IF(AM$29&gt;'Inputs &amp; Summary'!$D$5,0,IF(AM$29&gt;VLOOKUP($G125,Lists!$J$17:$K$21,2),IF($M125=Lists!$H$3,IF($K125&lt;1,(($S125/$K125)*((1+'Inputs &amp; Summary'!$D$7)^AM$29)),((INT(AM$29/$K125)-INT((AM$29-1)/$K125))*$S125*((1+'Inputs &amp; Summary'!$D$7)^AM$29))),(_xlfn.WEIBULL.DIST(AM$29,$L125,$K125,FALSE)*$S125*((1+'Inputs &amp; Summary'!$D$7)^AM$29))),IF($M125=Lists!$H$3,IF($K125&lt;1,((($R125*(1-$E125)+$Q125*(1-$F125))/$K125)*((1+'Inputs &amp; Summary'!$D$7)^AM$29)),((INT(AM$29/$K125)-INT((AM$29-1)/$K125))*($R125*(1-$E125)+$Q125*(1-$F125))*((1+'Inputs &amp; Summary'!$D$7)^AM$29))),((_xlfn.WEIBULL.DIST(AM$29,$L125,$K125,FALSE)*($R125*(1-$E125)+$Q125*(1-$F125))*((1+'Inputs &amp; Summary'!$D$7)^AM$29))))))</f>
        <v>0</v>
      </c>
      <c r="AN125" s="114">
        <f>$D125*IF(AN$29&gt;'Inputs &amp; Summary'!$D$5,0,IF(AN$29&gt;VLOOKUP($G125,Lists!$J$17:$K$21,2),IF($M125=Lists!$H$3,IF($K125&lt;1,(($S125/$K125)*((1+'Inputs &amp; Summary'!$D$7)^AN$29)),((INT(AN$29/$K125)-INT((AN$29-1)/$K125))*$S125*((1+'Inputs &amp; Summary'!$D$7)^AN$29))),(_xlfn.WEIBULL.DIST(AN$29,$L125,$K125,FALSE)*$S125*((1+'Inputs &amp; Summary'!$D$7)^AN$29))),IF($M125=Lists!$H$3,IF($K125&lt;1,((($R125*(1-$E125)+$Q125*(1-$F125))/$K125)*((1+'Inputs &amp; Summary'!$D$7)^AN$29)),((INT(AN$29/$K125)-INT((AN$29-1)/$K125))*($R125*(1-$E125)+$Q125*(1-$F125))*((1+'Inputs &amp; Summary'!$D$7)^AN$29))),((_xlfn.WEIBULL.DIST(AN$29,$L125,$K125,FALSE)*($R125*(1-$E125)+$Q125*(1-$F125))*((1+'Inputs &amp; Summary'!$D$7)^AN$29))))))</f>
        <v>0</v>
      </c>
      <c r="AO125" s="114">
        <f>$D125*IF(AO$29&gt;'Inputs &amp; Summary'!$D$5,0,IF(AO$29&gt;VLOOKUP($G125,Lists!$J$17:$K$21,2),IF($M125=Lists!$H$3,IF($K125&lt;1,(($S125/$K125)*((1+'Inputs &amp; Summary'!$D$7)^AO$29)),((INT(AO$29/$K125)-INT((AO$29-1)/$K125))*$S125*((1+'Inputs &amp; Summary'!$D$7)^AO$29))),(_xlfn.WEIBULL.DIST(AO$29,$L125,$K125,FALSE)*$S125*((1+'Inputs &amp; Summary'!$D$7)^AO$29))),IF($M125=Lists!$H$3,IF($K125&lt;1,((($R125*(1-$E125)+$Q125*(1-$F125))/$K125)*((1+'Inputs &amp; Summary'!$D$7)^AO$29)),((INT(AO$29/$K125)-INT((AO$29-1)/$K125))*($R125*(1-$E125)+$Q125*(1-$F125))*((1+'Inputs &amp; Summary'!$D$7)^AO$29))),((_xlfn.WEIBULL.DIST(AO$29,$L125,$K125,FALSE)*($R125*(1-$E125)+$Q125*(1-$F125))*((1+'Inputs &amp; Summary'!$D$7)^AO$29))))))</f>
        <v>0</v>
      </c>
      <c r="AP125" s="114">
        <f>$D125*IF(AP$29&gt;'Inputs &amp; Summary'!$D$5,0,IF(AP$29&gt;VLOOKUP($G125,Lists!$J$17:$K$21,2),IF($M125=Lists!$H$3,IF($K125&lt;1,(($S125/$K125)*((1+'Inputs &amp; Summary'!$D$7)^AP$29)),((INT(AP$29/$K125)-INT((AP$29-1)/$K125))*$S125*((1+'Inputs &amp; Summary'!$D$7)^AP$29))),(_xlfn.WEIBULL.DIST(AP$29,$L125,$K125,FALSE)*$S125*((1+'Inputs &amp; Summary'!$D$7)^AP$29))),IF($M125=Lists!$H$3,IF($K125&lt;1,((($R125*(1-$E125)+$Q125*(1-$F125))/$K125)*((1+'Inputs &amp; Summary'!$D$7)^AP$29)),((INT(AP$29/$K125)-INT((AP$29-1)/$K125))*($R125*(1-$E125)+$Q125*(1-$F125))*((1+'Inputs &amp; Summary'!$D$7)^AP$29))),((_xlfn.WEIBULL.DIST(AP$29,$L125,$K125,FALSE)*($R125*(1-$E125)+$Q125*(1-$F125))*((1+'Inputs &amp; Summary'!$D$7)^AP$29))))))</f>
        <v>0</v>
      </c>
      <c r="AQ125" s="114">
        <f>$D125*IF(AQ$29&gt;'Inputs &amp; Summary'!$D$5,0,IF(AQ$29&gt;VLOOKUP($G125,Lists!$J$17:$K$21,2),IF($M125=Lists!$H$3,IF($K125&lt;1,(($S125/$K125)*((1+'Inputs &amp; Summary'!$D$7)^AQ$29)),((INT(AQ$29/$K125)-INT((AQ$29-1)/$K125))*$S125*((1+'Inputs &amp; Summary'!$D$7)^AQ$29))),(_xlfn.WEIBULL.DIST(AQ$29,$L125,$K125,FALSE)*$S125*((1+'Inputs &amp; Summary'!$D$7)^AQ$29))),IF($M125=Lists!$H$3,IF($K125&lt;1,((($R125*(1-$E125)+$Q125*(1-$F125))/$K125)*((1+'Inputs &amp; Summary'!$D$7)^AQ$29)),((INT(AQ$29/$K125)-INT((AQ$29-1)/$K125))*($R125*(1-$E125)+$Q125*(1-$F125))*((1+'Inputs &amp; Summary'!$D$7)^AQ$29))),((_xlfn.WEIBULL.DIST(AQ$29,$L125,$K125,FALSE)*($R125*(1-$E125)+$Q125*(1-$F125))*((1+'Inputs &amp; Summary'!$D$7)^AQ$29))))))</f>
        <v>0</v>
      </c>
      <c r="AR125" s="114">
        <f>$D125*IF(AR$29&gt;'Inputs &amp; Summary'!$D$5,0,IF(AR$29&gt;VLOOKUP($G125,Lists!$J$17:$K$21,2),IF($M125=Lists!$H$3,IF($K125&lt;1,(($S125/$K125)*((1+'Inputs &amp; Summary'!$D$7)^AR$29)),((INT(AR$29/$K125)-INT((AR$29-1)/$K125))*$S125*((1+'Inputs &amp; Summary'!$D$7)^AR$29))),(_xlfn.WEIBULL.DIST(AR$29,$L125,$K125,FALSE)*$S125*((1+'Inputs &amp; Summary'!$D$7)^AR$29))),IF($M125=Lists!$H$3,IF($K125&lt;1,((($R125*(1-$E125)+$Q125*(1-$F125))/$K125)*((1+'Inputs &amp; Summary'!$D$7)^AR$29)),((INT(AR$29/$K125)-INT((AR$29-1)/$K125))*($R125*(1-$E125)+$Q125*(1-$F125))*((1+'Inputs &amp; Summary'!$D$7)^AR$29))),((_xlfn.WEIBULL.DIST(AR$29,$L125,$K125,FALSE)*($R125*(1-$E125)+$Q125*(1-$F125))*((1+'Inputs &amp; Summary'!$D$7)^AR$29))))))</f>
        <v>0</v>
      </c>
      <c r="AS125" s="114">
        <f>$D125*IF(AS$29&gt;'Inputs &amp; Summary'!$D$5,0,IF(AS$29&gt;VLOOKUP($G125,Lists!$J$17:$K$21,2),IF($M125=Lists!$H$3,IF($K125&lt;1,(($S125/$K125)*((1+'Inputs &amp; Summary'!$D$7)^AS$29)),((INT(AS$29/$K125)-INT((AS$29-1)/$K125))*$S125*((1+'Inputs &amp; Summary'!$D$7)^AS$29))),(_xlfn.WEIBULL.DIST(AS$29,$L125,$K125,FALSE)*$S125*((1+'Inputs &amp; Summary'!$D$7)^AS$29))),IF($M125=Lists!$H$3,IF($K125&lt;1,((($R125*(1-$E125)+$Q125*(1-$F125))/$K125)*((1+'Inputs &amp; Summary'!$D$7)^AS$29)),((INT(AS$29/$K125)-INT((AS$29-1)/$K125))*($R125*(1-$E125)+$Q125*(1-$F125))*((1+'Inputs &amp; Summary'!$D$7)^AS$29))),((_xlfn.WEIBULL.DIST(AS$29,$L125,$K125,FALSE)*($R125*(1-$E125)+$Q125*(1-$F125))*((1+'Inputs &amp; Summary'!$D$7)^AS$29))))))</f>
        <v>0</v>
      </c>
      <c r="AT125" s="114">
        <f>$D125*IF(AT$29&gt;'Inputs &amp; Summary'!$D$5,0,IF(AT$29&gt;VLOOKUP($G125,Lists!$J$17:$K$21,2),IF($M125=Lists!$H$3,IF($K125&lt;1,(($S125/$K125)*((1+'Inputs &amp; Summary'!$D$7)^AT$29)),((INT(AT$29/$K125)-INT((AT$29-1)/$K125))*$S125*((1+'Inputs &amp; Summary'!$D$7)^AT$29))),(_xlfn.WEIBULL.DIST(AT$29,$L125,$K125,FALSE)*$S125*((1+'Inputs &amp; Summary'!$D$7)^AT$29))),IF($M125=Lists!$H$3,IF($K125&lt;1,((($R125*(1-$E125)+$Q125*(1-$F125))/$K125)*((1+'Inputs &amp; Summary'!$D$7)^AT$29)),((INT(AT$29/$K125)-INT((AT$29-1)/$K125))*($R125*(1-$E125)+$Q125*(1-$F125))*((1+'Inputs &amp; Summary'!$D$7)^AT$29))),((_xlfn.WEIBULL.DIST(AT$29,$L125,$K125,FALSE)*($R125*(1-$E125)+$Q125*(1-$F125))*((1+'Inputs &amp; Summary'!$D$7)^AT$29))))))</f>
        <v>0</v>
      </c>
      <c r="AU125" s="114">
        <f>$D125*IF(AU$29&gt;'Inputs &amp; Summary'!$D$5,0,IF(AU$29&gt;VLOOKUP($G125,Lists!$J$17:$K$21,2),IF($M125=Lists!$H$3,IF($K125&lt;1,(($S125/$K125)*((1+'Inputs &amp; Summary'!$D$7)^AU$29)),((INT(AU$29/$K125)-INT((AU$29-1)/$K125))*$S125*((1+'Inputs &amp; Summary'!$D$7)^AU$29))),(_xlfn.WEIBULL.DIST(AU$29,$L125,$K125,FALSE)*$S125*((1+'Inputs &amp; Summary'!$D$7)^AU$29))),IF($M125=Lists!$H$3,IF($K125&lt;1,((($R125*(1-$E125)+$Q125*(1-$F125))/$K125)*((1+'Inputs &amp; Summary'!$D$7)^AU$29)),((INT(AU$29/$K125)-INT((AU$29-1)/$K125))*($R125*(1-$E125)+$Q125*(1-$F125))*((1+'Inputs &amp; Summary'!$D$7)^AU$29))),((_xlfn.WEIBULL.DIST(AU$29,$L125,$K125,FALSE)*($R125*(1-$E125)+$Q125*(1-$F125))*((1+'Inputs &amp; Summary'!$D$7)^AU$29))))))</f>
        <v>0</v>
      </c>
      <c r="AV125" s="114">
        <f>$D125*IF(AV$29&gt;'Inputs &amp; Summary'!$D$5,0,IF(AV$29&gt;VLOOKUP($G125,Lists!$J$17:$K$21,2),IF($M125=Lists!$H$3,IF($K125&lt;1,(($S125/$K125)*((1+'Inputs &amp; Summary'!$D$7)^AV$29)),((INT(AV$29/$K125)-INT((AV$29-1)/$K125))*$S125*((1+'Inputs &amp; Summary'!$D$7)^AV$29))),(_xlfn.WEIBULL.DIST(AV$29,$L125,$K125,FALSE)*$S125*((1+'Inputs &amp; Summary'!$D$7)^AV$29))),IF($M125=Lists!$H$3,IF($K125&lt;1,((($R125*(1-$E125)+$Q125*(1-$F125))/$K125)*((1+'Inputs &amp; Summary'!$D$7)^AV$29)),((INT(AV$29/$K125)-INT((AV$29-1)/$K125))*($R125*(1-$E125)+$Q125*(1-$F125))*((1+'Inputs &amp; Summary'!$D$7)^AV$29))),((_xlfn.WEIBULL.DIST(AV$29,$L125,$K125,FALSE)*($R125*(1-$E125)+$Q125*(1-$F125))*((1+'Inputs &amp; Summary'!$D$7)^AV$29))))))</f>
        <v>0</v>
      </c>
      <c r="AW125" s="114">
        <f>$D125*IF(AW$29&gt;'Inputs &amp; Summary'!$D$5,0,IF(AW$29&gt;VLOOKUP($G125,Lists!$J$17:$K$21,2),IF($M125=Lists!$H$3,IF($K125&lt;1,(($S125/$K125)*((1+'Inputs &amp; Summary'!$D$7)^AW$29)),((INT(AW$29/$K125)-INT((AW$29-1)/$K125))*$S125*((1+'Inputs &amp; Summary'!$D$7)^AW$29))),(_xlfn.WEIBULL.DIST(AW$29,$L125,$K125,FALSE)*$S125*((1+'Inputs &amp; Summary'!$D$7)^AW$29))),IF($M125=Lists!$H$3,IF($K125&lt;1,((($R125*(1-$E125)+$Q125*(1-$F125))/$K125)*((1+'Inputs &amp; Summary'!$D$7)^AW$29)),((INT(AW$29/$K125)-INT((AW$29-1)/$K125))*($R125*(1-$E125)+$Q125*(1-$F125))*((1+'Inputs &amp; Summary'!$D$7)^AW$29))),((_xlfn.WEIBULL.DIST(AW$29,$L125,$K125,FALSE)*($R125*(1-$E125)+$Q125*(1-$F125))*((1+'Inputs &amp; Summary'!$D$7)^AW$29))))))</f>
        <v>0</v>
      </c>
      <c r="AX125" s="114">
        <f>$D125*IF(AX$29&gt;'Inputs &amp; Summary'!$D$5,0,IF(AX$29&gt;VLOOKUP($G125,Lists!$J$17:$K$21,2),IF($M125=Lists!$H$3,IF($K125&lt;1,(($S125/$K125)*((1+'Inputs &amp; Summary'!$D$7)^AX$29)),((INT(AX$29/$K125)-INT((AX$29-1)/$K125))*$S125*((1+'Inputs &amp; Summary'!$D$7)^AX$29))),(_xlfn.WEIBULL.DIST(AX$29,$L125,$K125,FALSE)*$S125*((1+'Inputs &amp; Summary'!$D$7)^AX$29))),IF($M125=Lists!$H$3,IF($K125&lt;1,((($R125*(1-$E125)+$Q125*(1-$F125))/$K125)*((1+'Inputs &amp; Summary'!$D$7)^AX$29)),((INT(AX$29/$K125)-INT((AX$29-1)/$K125))*($R125*(1-$E125)+$Q125*(1-$F125))*((1+'Inputs &amp; Summary'!$D$7)^AX$29))),((_xlfn.WEIBULL.DIST(AX$29,$L125,$K125,FALSE)*($R125*(1-$E125)+$Q125*(1-$F125))*((1+'Inputs &amp; Summary'!$D$7)^AX$29))))))</f>
        <v>0</v>
      </c>
      <c r="AY125" s="114">
        <f>$D125*IF(AY$29&gt;'Inputs &amp; Summary'!$D$5,0,IF(AY$29&gt;VLOOKUP($G125,Lists!$J$17:$K$21,2),IF($M125=Lists!$H$3,IF($K125&lt;1,(($S125/$K125)*((1+'Inputs &amp; Summary'!$D$7)^AY$29)),((INT(AY$29/$K125)-INT((AY$29-1)/$K125))*$S125*((1+'Inputs &amp; Summary'!$D$7)^AY$29))),(_xlfn.WEIBULL.DIST(AY$29,$L125,$K125,FALSE)*$S125*((1+'Inputs &amp; Summary'!$D$7)^AY$29))),IF($M125=Lists!$H$3,IF($K125&lt;1,((($R125*(1-$E125)+$Q125*(1-$F125))/$K125)*((1+'Inputs &amp; Summary'!$D$7)^AY$29)),((INT(AY$29/$K125)-INT((AY$29-1)/$K125))*($R125*(1-$E125)+$Q125*(1-$F125))*((1+'Inputs &amp; Summary'!$D$7)^AY$29))),((_xlfn.WEIBULL.DIST(AY$29,$L125,$K125,FALSE)*($R125*(1-$E125)+$Q125*(1-$F125))*((1+'Inputs &amp; Summary'!$D$7)^AY$29))))))</f>
        <v>0</v>
      </c>
      <c r="AZ125" s="114">
        <f>$D125*IF(AZ$29&gt;'Inputs &amp; Summary'!$D$5,0,IF(AZ$29&gt;VLOOKUP($G125,Lists!$J$17:$K$21,2),IF($M125=Lists!$H$3,IF($K125&lt;1,(($S125/$K125)*((1+'Inputs &amp; Summary'!$D$7)^AZ$29)),((INT(AZ$29/$K125)-INT((AZ$29-1)/$K125))*$S125*((1+'Inputs &amp; Summary'!$D$7)^AZ$29))),(_xlfn.WEIBULL.DIST(AZ$29,$L125,$K125,FALSE)*$S125*((1+'Inputs &amp; Summary'!$D$7)^AZ$29))),IF($M125=Lists!$H$3,IF($K125&lt;1,((($R125*(1-$E125)+$Q125*(1-$F125))/$K125)*((1+'Inputs &amp; Summary'!$D$7)^AZ$29)),((INT(AZ$29/$K125)-INT((AZ$29-1)/$K125))*($R125*(1-$E125)+$Q125*(1-$F125))*((1+'Inputs &amp; Summary'!$D$7)^AZ$29))),((_xlfn.WEIBULL.DIST(AZ$29,$L125,$K125,FALSE)*($R125*(1-$E125)+$Q125*(1-$F125))*((1+'Inputs &amp; Summary'!$D$7)^AZ$29))))))</f>
        <v>0</v>
      </c>
      <c r="BA125" s="114">
        <f>$D125*IF(BA$29&gt;'Inputs &amp; Summary'!$D$5,0,IF(BA$29&gt;VLOOKUP($G125,Lists!$J$17:$K$21,2),IF($M125=Lists!$H$3,IF($K125&lt;1,(($S125/$K125)*((1+'Inputs &amp; Summary'!$D$7)^BA$29)),((INT(BA$29/$K125)-INT((BA$29-1)/$K125))*$S125*((1+'Inputs &amp; Summary'!$D$7)^BA$29))),(_xlfn.WEIBULL.DIST(BA$29,$L125,$K125,FALSE)*$S125*((1+'Inputs &amp; Summary'!$D$7)^BA$29))),IF($M125=Lists!$H$3,IF($K125&lt;1,((($R125*(1-$E125)+$Q125*(1-$F125))/$K125)*((1+'Inputs &amp; Summary'!$D$7)^BA$29)),((INT(BA$29/$K125)-INT((BA$29-1)/$K125))*($R125*(1-$E125)+$Q125*(1-$F125))*((1+'Inputs &amp; Summary'!$D$7)^BA$29))),((_xlfn.WEIBULL.DIST(BA$29,$L125,$K125,FALSE)*($R125*(1-$E125)+$Q125*(1-$F125))*((1+'Inputs &amp; Summary'!$D$7)^BA$29))))))</f>
        <v>0</v>
      </c>
      <c r="BB125" s="114">
        <f>$D125*IF(BB$29&gt;'Inputs &amp; Summary'!$D$5,0,IF(BB$29&gt;VLOOKUP($G125,Lists!$J$17:$K$21,2),IF($M125=Lists!$H$3,IF($K125&lt;1,(($S125/$K125)*((1+'Inputs &amp; Summary'!$D$7)^BB$29)),((INT(BB$29/$K125)-INT((BB$29-1)/$K125))*$S125*((1+'Inputs &amp; Summary'!$D$7)^BB$29))),(_xlfn.WEIBULL.DIST(BB$29,$L125,$K125,FALSE)*$S125*((1+'Inputs &amp; Summary'!$D$7)^BB$29))),IF($M125=Lists!$H$3,IF($K125&lt;1,((($R125*(1-$E125)+$Q125*(1-$F125))/$K125)*((1+'Inputs &amp; Summary'!$D$7)^BB$29)),((INT(BB$29/$K125)-INT((BB$29-1)/$K125))*($R125*(1-$E125)+$Q125*(1-$F125))*((1+'Inputs &amp; Summary'!$D$7)^BB$29))),((_xlfn.WEIBULL.DIST(BB$29,$L125,$K125,FALSE)*($R125*(1-$E125)+$Q125*(1-$F125))*((1+'Inputs &amp; Summary'!$D$7)^BB$29))))))</f>
        <v>0</v>
      </c>
      <c r="BC125" s="114">
        <f>$D125*IF(BC$29&gt;'Inputs &amp; Summary'!$D$5,0,IF(BC$29&gt;VLOOKUP($G125,Lists!$J$17:$K$21,2),IF($M125=Lists!$H$3,IF($K125&lt;1,(($S125/$K125)*((1+'Inputs &amp; Summary'!$D$7)^BC$29)),((INT(BC$29/$K125)-INT((BC$29-1)/$K125))*$S125*((1+'Inputs &amp; Summary'!$D$7)^BC$29))),(_xlfn.WEIBULL.DIST(BC$29,$L125,$K125,FALSE)*$S125*((1+'Inputs &amp; Summary'!$D$7)^BC$29))),IF($M125=Lists!$H$3,IF($K125&lt;1,((($R125*(1-$E125)+$Q125*(1-$F125))/$K125)*((1+'Inputs &amp; Summary'!$D$7)^BC$29)),((INT(BC$29/$K125)-INT((BC$29-1)/$K125))*($R125*(1-$E125)+$Q125*(1-$F125))*((1+'Inputs &amp; Summary'!$D$7)^BC$29))),((_xlfn.WEIBULL.DIST(BC$29,$L125,$K125,FALSE)*($R125*(1-$E125)+$Q125*(1-$F125))*((1+'Inputs &amp; Summary'!$D$7)^BC$29))))))</f>
        <v>0</v>
      </c>
      <c r="BD125" s="114">
        <f>$D125*IF(BD$29&gt;'Inputs &amp; Summary'!$D$5,0,IF(BD$29&gt;VLOOKUP($G125,Lists!$J$17:$K$21,2),IF($M125=Lists!$H$3,IF($K125&lt;1,(($S125/$K125)*((1+'Inputs &amp; Summary'!$D$7)^BD$29)),((INT(BD$29/$K125)-INT((BD$29-1)/$K125))*$S125*((1+'Inputs &amp; Summary'!$D$7)^BD$29))),(_xlfn.WEIBULL.DIST(BD$29,$L125,$K125,FALSE)*$S125*((1+'Inputs &amp; Summary'!$D$7)^BD$29))),IF($M125=Lists!$H$3,IF($K125&lt;1,((($R125*(1-$E125)+$Q125*(1-$F125))/$K125)*((1+'Inputs &amp; Summary'!$D$7)^BD$29)),((INT(BD$29/$K125)-INT((BD$29-1)/$K125))*($R125*(1-$E125)+$Q125*(1-$F125))*((1+'Inputs &amp; Summary'!$D$7)^BD$29))),((_xlfn.WEIBULL.DIST(BD$29,$L125,$K125,FALSE)*($R125*(1-$E125)+$Q125*(1-$F125))*((1+'Inputs &amp; Summary'!$D$7)^BD$29))))))</f>
        <v>0</v>
      </c>
      <c r="BE125" s="114">
        <f>$D125*IF(BE$29&gt;'Inputs &amp; Summary'!$D$5,0,IF(BE$29&gt;VLOOKUP($G125,Lists!$J$17:$K$21,2),IF($M125=Lists!$H$3,IF($K125&lt;1,(($S125/$K125)*((1+'Inputs &amp; Summary'!$D$7)^BE$29)),((INT(BE$29/$K125)-INT((BE$29-1)/$K125))*$S125*((1+'Inputs &amp; Summary'!$D$7)^BE$29))),(_xlfn.WEIBULL.DIST(BE$29,$L125,$K125,FALSE)*$S125*((1+'Inputs &amp; Summary'!$D$7)^BE$29))),IF($M125=Lists!$H$3,IF($K125&lt;1,((($R125*(1-$E125)+$Q125*(1-$F125))/$K125)*((1+'Inputs &amp; Summary'!$D$7)^BE$29)),((INT(BE$29/$K125)-INT((BE$29-1)/$K125))*($R125*(1-$E125)+$Q125*(1-$F125))*((1+'Inputs &amp; Summary'!$D$7)^BE$29))),((_xlfn.WEIBULL.DIST(BE$29,$L125,$K125,FALSE)*($R125*(1-$E125)+$Q125*(1-$F125))*((1+'Inputs &amp; Summary'!$D$7)^BE$29))))))</f>
        <v>0</v>
      </c>
      <c r="BF125" s="114">
        <f>$D125*IF(BF$29&gt;'Inputs &amp; Summary'!$D$5,0,IF(BF$29&gt;VLOOKUP($G125,Lists!$J$17:$K$21,2),IF($M125=Lists!$H$3,IF($K125&lt;1,(($S125/$K125)*((1+'Inputs &amp; Summary'!$D$7)^BF$29)),((INT(BF$29/$K125)-INT((BF$29-1)/$K125))*$S125*((1+'Inputs &amp; Summary'!$D$7)^BF$29))),(_xlfn.WEIBULL.DIST(BF$29,$L125,$K125,FALSE)*$S125*((1+'Inputs &amp; Summary'!$D$7)^BF$29))),IF($M125=Lists!$H$3,IF($K125&lt;1,((($R125*(1-$E125)+$Q125*(1-$F125))/$K125)*((1+'Inputs &amp; Summary'!$D$7)^BF$29)),((INT(BF$29/$K125)-INT((BF$29-1)/$K125))*($R125*(1-$E125)+$Q125*(1-$F125))*((1+'Inputs &amp; Summary'!$D$7)^BF$29))),((_xlfn.WEIBULL.DIST(BF$29,$L125,$K125,FALSE)*($R125*(1-$E125)+$Q125*(1-$F125))*((1+'Inputs &amp; Summary'!$D$7)^BF$29))))))</f>
        <v>0</v>
      </c>
      <c r="BG125" s="114">
        <f>$D125*IF(BG$29&gt;'Inputs &amp; Summary'!$D$5,0,IF(BG$29&gt;VLOOKUP($G125,Lists!$J$17:$K$21,2),IF($M125=Lists!$H$3,IF($K125&lt;1,(($S125/$K125)*((1+'Inputs &amp; Summary'!$D$7)^BG$29)),((INT(BG$29/$K125)-INT((BG$29-1)/$K125))*$S125*((1+'Inputs &amp; Summary'!$D$7)^BG$29))),(_xlfn.WEIBULL.DIST(BG$29,$L125,$K125,FALSE)*$S125*((1+'Inputs &amp; Summary'!$D$7)^BG$29))),IF($M125=Lists!$H$3,IF($K125&lt;1,((($R125*(1-$E125)+$Q125*(1-$F125))/$K125)*((1+'Inputs &amp; Summary'!$D$7)^BG$29)),((INT(BG$29/$K125)-INT((BG$29-1)/$K125))*($R125*(1-$E125)+$Q125*(1-$F125))*((1+'Inputs &amp; Summary'!$D$7)^BG$29))),((_xlfn.WEIBULL.DIST(BG$29,$L125,$K125,FALSE)*($R125*(1-$E125)+$Q125*(1-$F125))*((1+'Inputs &amp; Summary'!$D$7)^BG$29))))))</f>
        <v>0</v>
      </c>
      <c r="BH125" s="114">
        <f>$D125*IF(BH$29&gt;'Inputs &amp; Summary'!$D$5,0,IF(BH$29&gt;VLOOKUP($G125,Lists!$J$17:$K$21,2),IF($M125=Lists!$H$3,IF($K125&lt;1,(($S125/$K125)*((1+'Inputs &amp; Summary'!$D$7)^BH$29)),((INT(BH$29/$K125)-INT((BH$29-1)/$K125))*$S125*((1+'Inputs &amp; Summary'!$D$7)^BH$29))),(_xlfn.WEIBULL.DIST(BH$29,$L125,$K125,FALSE)*$S125*((1+'Inputs &amp; Summary'!$D$7)^BH$29))),IF($M125=Lists!$H$3,IF($K125&lt;1,((($R125*(1-$E125)+$Q125*(1-$F125))/$K125)*((1+'Inputs &amp; Summary'!$D$7)^BH$29)),((INT(BH$29/$K125)-INT((BH$29-1)/$K125))*($R125*(1-$E125)+$Q125*(1-$F125))*((1+'Inputs &amp; Summary'!$D$7)^BH$29))),((_xlfn.WEIBULL.DIST(BH$29,$L125,$K125,FALSE)*($R125*(1-$E125)+$Q125*(1-$F125))*((1+'Inputs &amp; Summary'!$D$7)^BH$29))))))</f>
        <v>0</v>
      </c>
      <c r="BI125" s="114">
        <f>$D125*IF(BI$29&gt;'Inputs &amp; Summary'!$D$5,0,IF(BI$29&gt;VLOOKUP($G125,Lists!$J$17:$K$21,2),IF($M125=Lists!$H$3,IF($K125&lt;1,(($S125/$K125)*((1+'Inputs &amp; Summary'!$D$7)^BI$29)),((INT(BI$29/$K125)-INT((BI$29-1)/$K125))*$S125*((1+'Inputs &amp; Summary'!$D$7)^BI$29))),(_xlfn.WEIBULL.DIST(BI$29,$L125,$K125,FALSE)*$S125*((1+'Inputs &amp; Summary'!$D$7)^BI$29))),IF($M125=Lists!$H$3,IF($K125&lt;1,((($R125*(1-$E125)+$Q125*(1-$F125))/$K125)*((1+'Inputs &amp; Summary'!$D$7)^BI$29)),((INT(BI$29/$K125)-INT((BI$29-1)/$K125))*($R125*(1-$E125)+$Q125*(1-$F125))*((1+'Inputs &amp; Summary'!$D$7)^BI$29))),((_xlfn.WEIBULL.DIST(BI$29,$L125,$K125,FALSE)*($R125*(1-$E125)+$Q125*(1-$F125))*((1+'Inputs &amp; Summary'!$D$7)^BI$29))))))</f>
        <v>0</v>
      </c>
      <c r="BJ125" s="114">
        <f>$D125*IF(BJ$29&gt;'Inputs &amp; Summary'!$D$5,0,IF(BJ$29&gt;VLOOKUP($G125,Lists!$J$17:$K$21,2),IF($M125=Lists!$H$3,IF($K125&lt;1,(($S125/$K125)*((1+'Inputs &amp; Summary'!$D$7)^BJ$29)),((INT(BJ$29/$K125)-INT((BJ$29-1)/$K125))*$S125*((1+'Inputs &amp; Summary'!$D$7)^BJ$29))),(_xlfn.WEIBULL.DIST(BJ$29,$L125,$K125,FALSE)*$S125*((1+'Inputs &amp; Summary'!$D$7)^BJ$29))),IF($M125=Lists!$H$3,IF($K125&lt;1,((($R125*(1-$E125)+$Q125*(1-$F125))/$K125)*((1+'Inputs &amp; Summary'!$D$7)^BJ$29)),((INT(BJ$29/$K125)-INT((BJ$29-1)/$K125))*($R125*(1-$E125)+$Q125*(1-$F125))*((1+'Inputs &amp; Summary'!$D$7)^BJ$29))),((_xlfn.WEIBULL.DIST(BJ$29,$L125,$K125,FALSE)*($R125*(1-$E125)+$Q125*(1-$F125))*((1+'Inputs &amp; Summary'!$D$7)^BJ$29))))))</f>
        <v>0</v>
      </c>
      <c r="BK125" s="114">
        <f>$D125*IF(BK$29&gt;'Inputs &amp; Summary'!$D$5,0,IF(BK$29&gt;VLOOKUP($G125,Lists!$J$17:$K$21,2),IF($M125=Lists!$H$3,IF($K125&lt;1,(($S125/$K125)*((1+'Inputs &amp; Summary'!$D$7)^BK$29)),((INT(BK$29/$K125)-INT((BK$29-1)/$K125))*$S125*((1+'Inputs &amp; Summary'!$D$7)^BK$29))),(_xlfn.WEIBULL.DIST(BK$29,$L125,$K125,FALSE)*$S125*((1+'Inputs &amp; Summary'!$D$7)^BK$29))),IF($M125=Lists!$H$3,IF($K125&lt;1,((($R125*(1-$E125)+$Q125*(1-$F125))/$K125)*((1+'Inputs &amp; Summary'!$D$7)^BK$29)),((INT(BK$29/$K125)-INT((BK$29-1)/$K125))*($R125*(1-$E125)+$Q125*(1-$F125))*((1+'Inputs &amp; Summary'!$D$7)^BK$29))),((_xlfn.WEIBULL.DIST(BK$29,$L125,$K125,FALSE)*($R125*(1-$E125)+$Q125*(1-$F125))*((1+'Inputs &amp; Summary'!$D$7)^BK$29))))))</f>
        <v>0</v>
      </c>
      <c r="BL125" s="114">
        <f>$D125*IF(BL$29&gt;'Inputs &amp; Summary'!$D$5,0,IF(BL$29&gt;VLOOKUP($G125,Lists!$J$17:$K$21,2),IF($M125=Lists!$H$3,IF($K125&lt;1,(($S125/$K125)*((1+'Inputs &amp; Summary'!$D$7)^BL$29)),((INT(BL$29/$K125)-INT((BL$29-1)/$K125))*$S125*((1+'Inputs &amp; Summary'!$D$7)^BL$29))),(_xlfn.WEIBULL.DIST(BL$29,$L125,$K125,FALSE)*$S125*((1+'Inputs &amp; Summary'!$D$7)^BL$29))),IF($M125=Lists!$H$3,IF($K125&lt;1,((($R125*(1-$E125)+$Q125*(1-$F125))/$K125)*((1+'Inputs &amp; Summary'!$D$7)^BL$29)),((INT(BL$29/$K125)-INT((BL$29-1)/$K125))*($R125*(1-$E125)+$Q125*(1-$F125))*((1+'Inputs &amp; Summary'!$D$7)^BL$29))),((_xlfn.WEIBULL.DIST(BL$29,$L125,$K125,FALSE)*($R125*(1-$E125)+$Q125*(1-$F125))*((1+'Inputs &amp; Summary'!$D$7)^BL$29))))))</f>
        <v>0</v>
      </c>
    </row>
    <row r="126" spans="1:64" x14ac:dyDescent="0.3">
      <c r="A126" s="79" t="s">
        <v>29</v>
      </c>
      <c r="B126" s="33" t="s">
        <v>307</v>
      </c>
      <c r="C126" s="33" t="s">
        <v>39</v>
      </c>
      <c r="D126" s="115">
        <v>0</v>
      </c>
      <c r="E126" s="68">
        <v>0</v>
      </c>
      <c r="F126" s="68">
        <v>0</v>
      </c>
      <c r="G126" s="213" t="s">
        <v>433</v>
      </c>
      <c r="H126" s="34" t="s">
        <v>30</v>
      </c>
      <c r="I126" s="34" t="s">
        <v>270</v>
      </c>
      <c r="J126" s="33">
        <f>VLOOKUP(I126,'Labor Rates'!$A$1:$B$16,2)</f>
        <v>25.173076923076923</v>
      </c>
      <c r="K126" s="35">
        <v>1</v>
      </c>
      <c r="L126" s="35">
        <v>1</v>
      </c>
      <c r="M126" s="33" t="s">
        <v>259</v>
      </c>
      <c r="N126" s="84">
        <f>(('Inputs &amp; Summary'!$D$43-1)*'Inputs &amp; Summary'!$D$44)*2</f>
        <v>0</v>
      </c>
      <c r="O126" s="35">
        <f>0.5/60</f>
        <v>8.3333333333333332E-3</v>
      </c>
      <c r="P126" s="5">
        <v>0</v>
      </c>
      <c r="Q126" s="73">
        <f t="shared" ref="Q126:Q158" si="21">O126*N126*J126</f>
        <v>0</v>
      </c>
      <c r="R126" s="73">
        <f t="shared" ref="R126:R158" si="22">P126*N126</f>
        <v>0</v>
      </c>
      <c r="S126" s="74">
        <f t="shared" ref="S126:S157" si="23">D126*(R126+Q126)</f>
        <v>0</v>
      </c>
      <c r="T126" s="88"/>
      <c r="U126" s="80"/>
      <c r="V126" s="87">
        <f t="shared" ref="V126:V158" si="24">AVERAGE(Y126:AR126)</f>
        <v>0</v>
      </c>
      <c r="W126" s="87">
        <f>NPV('Inputs &amp; Summary'!$D$6,Y126:BL126)</f>
        <v>0</v>
      </c>
      <c r="X126" s="90">
        <f t="shared" ref="X126:X157" si="25">W126/SUM($W$30:$W$158)</f>
        <v>0</v>
      </c>
      <c r="Y126" s="114">
        <f>$D126*IF(Y$29&gt;'Inputs &amp; Summary'!$D$5,0,IF(Y$29&gt;VLOOKUP($G126,Lists!$J$17:$K$21,2),IF($M126=Lists!$H$3,IF($K126&lt;1,(($S126/$K126)*((1+'Inputs &amp; Summary'!$D$7)^Y$29)),((INT(Y$29/$K126)-INT((Y$29-1)/$K126))*$S126*((1+'Inputs &amp; Summary'!$D$7)^Y$29))),(_xlfn.WEIBULL.DIST(Y$29,$L126,$K126,FALSE)*$S126*((1+'Inputs &amp; Summary'!$D$7)^Y$29))),IF($M126=Lists!$H$3,IF($K126&lt;1,((($R126*(1-$E126)+$Q126*(1-$F126))/$K126)*((1+'Inputs &amp; Summary'!$D$7)^Y$29)),((INT(Y$29/$K126)-INT((Y$29-1)/$K126))*($R126*(1-$E126)+$Q126*(1-$F126))*((1+'Inputs &amp; Summary'!$D$7)^Y$29))),((_xlfn.WEIBULL.DIST(Y$29,$L126,$K126,FALSE)*($R126*(1-$E126)+$Q126*(1-$F126))*((1+'Inputs &amp; Summary'!$D$7)^Y$29))))))</f>
        <v>0</v>
      </c>
      <c r="Z126" s="114">
        <f>$D126*IF(Z$29&gt;'Inputs &amp; Summary'!$D$5,0,IF(Z$29&gt;VLOOKUP($G126,Lists!$J$17:$K$21,2),IF($M126=Lists!$H$3,IF($K126&lt;1,(($S126/$K126)*((1+'Inputs &amp; Summary'!$D$7)^Z$29)),((INT(Z$29/$K126)-INT((Z$29-1)/$K126))*$S126*((1+'Inputs &amp; Summary'!$D$7)^Z$29))),(_xlfn.WEIBULL.DIST(Z$29,$L126,$K126,FALSE)*$S126*((1+'Inputs &amp; Summary'!$D$7)^Z$29))),IF($M126=Lists!$H$3,IF($K126&lt;1,((($R126*(1-$E126)+$Q126*(1-$F126))/$K126)*((1+'Inputs &amp; Summary'!$D$7)^Z$29)),((INT(Z$29/$K126)-INT((Z$29-1)/$K126))*($R126*(1-$E126)+$Q126*(1-$F126))*((1+'Inputs &amp; Summary'!$D$7)^Z$29))),((_xlfn.WEIBULL.DIST(Z$29,$L126,$K126,FALSE)*($R126*(1-$E126)+$Q126*(1-$F126))*((1+'Inputs &amp; Summary'!$D$7)^Z$29))))))</f>
        <v>0</v>
      </c>
      <c r="AA126" s="114">
        <f>$D126*IF(AA$29&gt;'Inputs &amp; Summary'!$D$5,0,IF(AA$29&gt;VLOOKUP($G126,Lists!$J$17:$K$21,2),IF($M126=Lists!$H$3,IF($K126&lt;1,(($S126/$K126)*((1+'Inputs &amp; Summary'!$D$7)^AA$29)),((INT(AA$29/$K126)-INT((AA$29-1)/$K126))*$S126*((1+'Inputs &amp; Summary'!$D$7)^AA$29))),(_xlfn.WEIBULL.DIST(AA$29,$L126,$K126,FALSE)*$S126*((1+'Inputs &amp; Summary'!$D$7)^AA$29))),IF($M126=Lists!$H$3,IF($K126&lt;1,((($R126*(1-$E126)+$Q126*(1-$F126))/$K126)*((1+'Inputs &amp; Summary'!$D$7)^AA$29)),((INT(AA$29/$K126)-INT((AA$29-1)/$K126))*($R126*(1-$E126)+$Q126*(1-$F126))*((1+'Inputs &amp; Summary'!$D$7)^AA$29))),((_xlfn.WEIBULL.DIST(AA$29,$L126,$K126,FALSE)*($R126*(1-$E126)+$Q126*(1-$F126))*((1+'Inputs &amp; Summary'!$D$7)^AA$29))))))</f>
        <v>0</v>
      </c>
      <c r="AB126" s="114">
        <f>$D126*IF(AB$29&gt;'Inputs &amp; Summary'!$D$5,0,IF(AB$29&gt;VLOOKUP($G126,Lists!$J$17:$K$21,2),IF($M126=Lists!$H$3,IF($K126&lt;1,(($S126/$K126)*((1+'Inputs &amp; Summary'!$D$7)^AB$29)),((INT(AB$29/$K126)-INT((AB$29-1)/$K126))*$S126*((1+'Inputs &amp; Summary'!$D$7)^AB$29))),(_xlfn.WEIBULL.DIST(AB$29,$L126,$K126,FALSE)*$S126*((1+'Inputs &amp; Summary'!$D$7)^AB$29))),IF($M126=Lists!$H$3,IF($K126&lt;1,((($R126*(1-$E126)+$Q126*(1-$F126))/$K126)*((1+'Inputs &amp; Summary'!$D$7)^AB$29)),((INT(AB$29/$K126)-INT((AB$29-1)/$K126))*($R126*(1-$E126)+$Q126*(1-$F126))*((1+'Inputs &amp; Summary'!$D$7)^AB$29))),((_xlfn.WEIBULL.DIST(AB$29,$L126,$K126,FALSE)*($R126*(1-$E126)+$Q126*(1-$F126))*((1+'Inputs &amp; Summary'!$D$7)^AB$29))))))</f>
        <v>0</v>
      </c>
      <c r="AC126" s="114">
        <f>$D126*IF(AC$29&gt;'Inputs &amp; Summary'!$D$5,0,IF(AC$29&gt;VLOOKUP($G126,Lists!$J$17:$K$21,2),IF($M126=Lists!$H$3,IF($K126&lt;1,(($S126/$K126)*((1+'Inputs &amp; Summary'!$D$7)^AC$29)),((INT(AC$29/$K126)-INT((AC$29-1)/$K126))*$S126*((1+'Inputs &amp; Summary'!$D$7)^AC$29))),(_xlfn.WEIBULL.DIST(AC$29,$L126,$K126,FALSE)*$S126*((1+'Inputs &amp; Summary'!$D$7)^AC$29))),IF($M126=Lists!$H$3,IF($K126&lt;1,((($R126*(1-$E126)+$Q126*(1-$F126))/$K126)*((1+'Inputs &amp; Summary'!$D$7)^AC$29)),((INT(AC$29/$K126)-INT((AC$29-1)/$K126))*($R126*(1-$E126)+$Q126*(1-$F126))*((1+'Inputs &amp; Summary'!$D$7)^AC$29))),((_xlfn.WEIBULL.DIST(AC$29,$L126,$K126,FALSE)*($R126*(1-$E126)+$Q126*(1-$F126))*((1+'Inputs &amp; Summary'!$D$7)^AC$29))))))</f>
        <v>0</v>
      </c>
      <c r="AD126" s="114">
        <f>$D126*IF(AD$29&gt;'Inputs &amp; Summary'!$D$5,0,IF(AD$29&gt;VLOOKUP($G126,Lists!$J$17:$K$21,2),IF($M126=Lists!$H$3,IF($K126&lt;1,(($S126/$K126)*((1+'Inputs &amp; Summary'!$D$7)^AD$29)),((INT(AD$29/$K126)-INT((AD$29-1)/$K126))*$S126*((1+'Inputs &amp; Summary'!$D$7)^AD$29))),(_xlfn.WEIBULL.DIST(AD$29,$L126,$K126,FALSE)*$S126*((1+'Inputs &amp; Summary'!$D$7)^AD$29))),IF($M126=Lists!$H$3,IF($K126&lt;1,((($R126*(1-$E126)+$Q126*(1-$F126))/$K126)*((1+'Inputs &amp; Summary'!$D$7)^AD$29)),((INT(AD$29/$K126)-INT((AD$29-1)/$K126))*($R126*(1-$E126)+$Q126*(1-$F126))*((1+'Inputs &amp; Summary'!$D$7)^AD$29))),((_xlfn.WEIBULL.DIST(AD$29,$L126,$K126,FALSE)*($R126*(1-$E126)+$Q126*(1-$F126))*((1+'Inputs &amp; Summary'!$D$7)^AD$29))))))</f>
        <v>0</v>
      </c>
      <c r="AE126" s="114">
        <f>$D126*IF(AE$29&gt;'Inputs &amp; Summary'!$D$5,0,IF(AE$29&gt;VLOOKUP($G126,Lists!$J$17:$K$21,2),IF($M126=Lists!$H$3,IF($K126&lt;1,(($S126/$K126)*((1+'Inputs &amp; Summary'!$D$7)^AE$29)),((INT(AE$29/$K126)-INT((AE$29-1)/$K126))*$S126*((1+'Inputs &amp; Summary'!$D$7)^AE$29))),(_xlfn.WEIBULL.DIST(AE$29,$L126,$K126,FALSE)*$S126*((1+'Inputs &amp; Summary'!$D$7)^AE$29))),IF($M126=Lists!$H$3,IF($K126&lt;1,((($R126*(1-$E126)+$Q126*(1-$F126))/$K126)*((1+'Inputs &amp; Summary'!$D$7)^AE$29)),((INT(AE$29/$K126)-INT((AE$29-1)/$K126))*($R126*(1-$E126)+$Q126*(1-$F126))*((1+'Inputs &amp; Summary'!$D$7)^AE$29))),((_xlfn.WEIBULL.DIST(AE$29,$L126,$K126,FALSE)*($R126*(1-$E126)+$Q126*(1-$F126))*((1+'Inputs &amp; Summary'!$D$7)^AE$29))))))</f>
        <v>0</v>
      </c>
      <c r="AF126" s="114">
        <f>$D126*IF(AF$29&gt;'Inputs &amp; Summary'!$D$5,0,IF(AF$29&gt;VLOOKUP($G126,Lists!$J$17:$K$21,2),IF($M126=Lists!$H$3,IF($K126&lt;1,(($S126/$K126)*((1+'Inputs &amp; Summary'!$D$7)^AF$29)),((INT(AF$29/$K126)-INT((AF$29-1)/$K126))*$S126*((1+'Inputs &amp; Summary'!$D$7)^AF$29))),(_xlfn.WEIBULL.DIST(AF$29,$L126,$K126,FALSE)*$S126*((1+'Inputs &amp; Summary'!$D$7)^AF$29))),IF($M126=Lists!$H$3,IF($K126&lt;1,((($R126*(1-$E126)+$Q126*(1-$F126))/$K126)*((1+'Inputs &amp; Summary'!$D$7)^AF$29)),((INT(AF$29/$K126)-INT((AF$29-1)/$K126))*($R126*(1-$E126)+$Q126*(1-$F126))*((1+'Inputs &amp; Summary'!$D$7)^AF$29))),((_xlfn.WEIBULL.DIST(AF$29,$L126,$K126,FALSE)*($R126*(1-$E126)+$Q126*(1-$F126))*((1+'Inputs &amp; Summary'!$D$7)^AF$29))))))</f>
        <v>0</v>
      </c>
      <c r="AG126" s="114">
        <f>$D126*IF(AG$29&gt;'Inputs &amp; Summary'!$D$5,0,IF(AG$29&gt;VLOOKUP($G126,Lists!$J$17:$K$21,2),IF($M126=Lists!$H$3,IF($K126&lt;1,(($S126/$K126)*((1+'Inputs &amp; Summary'!$D$7)^AG$29)),((INT(AG$29/$K126)-INT((AG$29-1)/$K126))*$S126*((1+'Inputs &amp; Summary'!$D$7)^AG$29))),(_xlfn.WEIBULL.DIST(AG$29,$L126,$K126,FALSE)*$S126*((1+'Inputs &amp; Summary'!$D$7)^AG$29))),IF($M126=Lists!$H$3,IF($K126&lt;1,((($R126*(1-$E126)+$Q126*(1-$F126))/$K126)*((1+'Inputs &amp; Summary'!$D$7)^AG$29)),((INT(AG$29/$K126)-INT((AG$29-1)/$K126))*($R126*(1-$E126)+$Q126*(1-$F126))*((1+'Inputs &amp; Summary'!$D$7)^AG$29))),((_xlfn.WEIBULL.DIST(AG$29,$L126,$K126,FALSE)*($R126*(1-$E126)+$Q126*(1-$F126))*((1+'Inputs &amp; Summary'!$D$7)^AG$29))))))</f>
        <v>0</v>
      </c>
      <c r="AH126" s="114">
        <f>$D126*IF(AH$29&gt;'Inputs &amp; Summary'!$D$5,0,IF(AH$29&gt;VLOOKUP($G126,Lists!$J$17:$K$21,2),IF($M126=Lists!$H$3,IF($K126&lt;1,(($S126/$K126)*((1+'Inputs &amp; Summary'!$D$7)^AH$29)),((INT(AH$29/$K126)-INT((AH$29-1)/$K126))*$S126*((1+'Inputs &amp; Summary'!$D$7)^AH$29))),(_xlfn.WEIBULL.DIST(AH$29,$L126,$K126,FALSE)*$S126*((1+'Inputs &amp; Summary'!$D$7)^AH$29))),IF($M126=Lists!$H$3,IF($K126&lt;1,((($R126*(1-$E126)+$Q126*(1-$F126))/$K126)*((1+'Inputs &amp; Summary'!$D$7)^AH$29)),((INT(AH$29/$K126)-INT((AH$29-1)/$K126))*($R126*(1-$E126)+$Q126*(1-$F126))*((1+'Inputs &amp; Summary'!$D$7)^AH$29))),((_xlfn.WEIBULL.DIST(AH$29,$L126,$K126,FALSE)*($R126*(1-$E126)+$Q126*(1-$F126))*((1+'Inputs &amp; Summary'!$D$7)^AH$29))))))</f>
        <v>0</v>
      </c>
      <c r="AI126" s="114">
        <f>$D126*IF(AI$29&gt;'Inputs &amp; Summary'!$D$5,0,IF(AI$29&gt;VLOOKUP($G126,Lists!$J$17:$K$21,2),IF($M126=Lists!$H$3,IF($K126&lt;1,(($S126/$K126)*((1+'Inputs &amp; Summary'!$D$7)^AI$29)),((INT(AI$29/$K126)-INT((AI$29-1)/$K126))*$S126*((1+'Inputs &amp; Summary'!$D$7)^AI$29))),(_xlfn.WEIBULL.DIST(AI$29,$L126,$K126,FALSE)*$S126*((1+'Inputs &amp; Summary'!$D$7)^AI$29))),IF($M126=Lists!$H$3,IF($K126&lt;1,((($R126*(1-$E126)+$Q126*(1-$F126))/$K126)*((1+'Inputs &amp; Summary'!$D$7)^AI$29)),((INT(AI$29/$K126)-INT((AI$29-1)/$K126))*($R126*(1-$E126)+$Q126*(1-$F126))*((1+'Inputs &amp; Summary'!$D$7)^AI$29))),((_xlfn.WEIBULL.DIST(AI$29,$L126,$K126,FALSE)*($R126*(1-$E126)+$Q126*(1-$F126))*((1+'Inputs &amp; Summary'!$D$7)^AI$29))))))</f>
        <v>0</v>
      </c>
      <c r="AJ126" s="114">
        <f>$D126*IF(AJ$29&gt;'Inputs &amp; Summary'!$D$5,0,IF(AJ$29&gt;VLOOKUP($G126,Lists!$J$17:$K$21,2),IF($M126=Lists!$H$3,IF($K126&lt;1,(($S126/$K126)*((1+'Inputs &amp; Summary'!$D$7)^AJ$29)),((INT(AJ$29/$K126)-INT((AJ$29-1)/$K126))*$S126*((1+'Inputs &amp; Summary'!$D$7)^AJ$29))),(_xlfn.WEIBULL.DIST(AJ$29,$L126,$K126,FALSE)*$S126*((1+'Inputs &amp; Summary'!$D$7)^AJ$29))),IF($M126=Lists!$H$3,IF($K126&lt;1,((($R126*(1-$E126)+$Q126*(1-$F126))/$K126)*((1+'Inputs &amp; Summary'!$D$7)^AJ$29)),((INT(AJ$29/$K126)-INT((AJ$29-1)/$K126))*($R126*(1-$E126)+$Q126*(1-$F126))*((1+'Inputs &amp; Summary'!$D$7)^AJ$29))),((_xlfn.WEIBULL.DIST(AJ$29,$L126,$K126,FALSE)*($R126*(1-$E126)+$Q126*(1-$F126))*((1+'Inputs &amp; Summary'!$D$7)^AJ$29))))))</f>
        <v>0</v>
      </c>
      <c r="AK126" s="114">
        <f>$D126*IF(AK$29&gt;'Inputs &amp; Summary'!$D$5,0,IF(AK$29&gt;VLOOKUP($G126,Lists!$J$17:$K$21,2),IF($M126=Lists!$H$3,IF($K126&lt;1,(($S126/$K126)*((1+'Inputs &amp; Summary'!$D$7)^AK$29)),((INT(AK$29/$K126)-INT((AK$29-1)/$K126))*$S126*((1+'Inputs &amp; Summary'!$D$7)^AK$29))),(_xlfn.WEIBULL.DIST(AK$29,$L126,$K126,FALSE)*$S126*((1+'Inputs &amp; Summary'!$D$7)^AK$29))),IF($M126=Lists!$H$3,IF($K126&lt;1,((($R126*(1-$E126)+$Q126*(1-$F126))/$K126)*((1+'Inputs &amp; Summary'!$D$7)^AK$29)),((INT(AK$29/$K126)-INT((AK$29-1)/$K126))*($R126*(1-$E126)+$Q126*(1-$F126))*((1+'Inputs &amp; Summary'!$D$7)^AK$29))),((_xlfn.WEIBULL.DIST(AK$29,$L126,$K126,FALSE)*($R126*(1-$E126)+$Q126*(1-$F126))*((1+'Inputs &amp; Summary'!$D$7)^AK$29))))))</f>
        <v>0</v>
      </c>
      <c r="AL126" s="114">
        <f>$D126*IF(AL$29&gt;'Inputs &amp; Summary'!$D$5,0,IF(AL$29&gt;VLOOKUP($G126,Lists!$J$17:$K$21,2),IF($M126=Lists!$H$3,IF($K126&lt;1,(($S126/$K126)*((1+'Inputs &amp; Summary'!$D$7)^AL$29)),((INT(AL$29/$K126)-INT((AL$29-1)/$K126))*$S126*((1+'Inputs &amp; Summary'!$D$7)^AL$29))),(_xlfn.WEIBULL.DIST(AL$29,$L126,$K126,FALSE)*$S126*((1+'Inputs &amp; Summary'!$D$7)^AL$29))),IF($M126=Lists!$H$3,IF($K126&lt;1,((($R126*(1-$E126)+$Q126*(1-$F126))/$K126)*((1+'Inputs &amp; Summary'!$D$7)^AL$29)),((INT(AL$29/$K126)-INT((AL$29-1)/$K126))*($R126*(1-$E126)+$Q126*(1-$F126))*((1+'Inputs &amp; Summary'!$D$7)^AL$29))),((_xlfn.WEIBULL.DIST(AL$29,$L126,$K126,FALSE)*($R126*(1-$E126)+$Q126*(1-$F126))*((1+'Inputs &amp; Summary'!$D$7)^AL$29))))))</f>
        <v>0</v>
      </c>
      <c r="AM126" s="114">
        <f>$D126*IF(AM$29&gt;'Inputs &amp; Summary'!$D$5,0,IF(AM$29&gt;VLOOKUP($G126,Lists!$J$17:$K$21,2),IF($M126=Lists!$H$3,IF($K126&lt;1,(($S126/$K126)*((1+'Inputs &amp; Summary'!$D$7)^AM$29)),((INT(AM$29/$K126)-INT((AM$29-1)/$K126))*$S126*((1+'Inputs &amp; Summary'!$D$7)^AM$29))),(_xlfn.WEIBULL.DIST(AM$29,$L126,$K126,FALSE)*$S126*((1+'Inputs &amp; Summary'!$D$7)^AM$29))),IF($M126=Lists!$H$3,IF($K126&lt;1,((($R126*(1-$E126)+$Q126*(1-$F126))/$K126)*((1+'Inputs &amp; Summary'!$D$7)^AM$29)),((INT(AM$29/$K126)-INT((AM$29-1)/$K126))*($R126*(1-$E126)+$Q126*(1-$F126))*((1+'Inputs &amp; Summary'!$D$7)^AM$29))),((_xlfn.WEIBULL.DIST(AM$29,$L126,$K126,FALSE)*($R126*(1-$E126)+$Q126*(1-$F126))*((1+'Inputs &amp; Summary'!$D$7)^AM$29))))))</f>
        <v>0</v>
      </c>
      <c r="AN126" s="114">
        <f>$D126*IF(AN$29&gt;'Inputs &amp; Summary'!$D$5,0,IF(AN$29&gt;VLOOKUP($G126,Lists!$J$17:$K$21,2),IF($M126=Lists!$H$3,IF($K126&lt;1,(($S126/$K126)*((1+'Inputs &amp; Summary'!$D$7)^AN$29)),((INT(AN$29/$K126)-INT((AN$29-1)/$K126))*$S126*((1+'Inputs &amp; Summary'!$D$7)^AN$29))),(_xlfn.WEIBULL.DIST(AN$29,$L126,$K126,FALSE)*$S126*((1+'Inputs &amp; Summary'!$D$7)^AN$29))),IF($M126=Lists!$H$3,IF($K126&lt;1,((($R126*(1-$E126)+$Q126*(1-$F126))/$K126)*((1+'Inputs &amp; Summary'!$D$7)^AN$29)),((INT(AN$29/$K126)-INT((AN$29-1)/$K126))*($R126*(1-$E126)+$Q126*(1-$F126))*((1+'Inputs &amp; Summary'!$D$7)^AN$29))),((_xlfn.WEIBULL.DIST(AN$29,$L126,$K126,FALSE)*($R126*(1-$E126)+$Q126*(1-$F126))*((1+'Inputs &amp; Summary'!$D$7)^AN$29))))))</f>
        <v>0</v>
      </c>
      <c r="AO126" s="114">
        <f>$D126*IF(AO$29&gt;'Inputs &amp; Summary'!$D$5,0,IF(AO$29&gt;VLOOKUP($G126,Lists!$J$17:$K$21,2),IF($M126=Lists!$H$3,IF($K126&lt;1,(($S126/$K126)*((1+'Inputs &amp; Summary'!$D$7)^AO$29)),((INT(AO$29/$K126)-INT((AO$29-1)/$K126))*$S126*((1+'Inputs &amp; Summary'!$D$7)^AO$29))),(_xlfn.WEIBULL.DIST(AO$29,$L126,$K126,FALSE)*$S126*((1+'Inputs &amp; Summary'!$D$7)^AO$29))),IF($M126=Lists!$H$3,IF($K126&lt;1,((($R126*(1-$E126)+$Q126*(1-$F126))/$K126)*((1+'Inputs &amp; Summary'!$D$7)^AO$29)),((INT(AO$29/$K126)-INT((AO$29-1)/$K126))*($R126*(1-$E126)+$Q126*(1-$F126))*((1+'Inputs &amp; Summary'!$D$7)^AO$29))),((_xlfn.WEIBULL.DIST(AO$29,$L126,$K126,FALSE)*($R126*(1-$E126)+$Q126*(1-$F126))*((1+'Inputs &amp; Summary'!$D$7)^AO$29))))))</f>
        <v>0</v>
      </c>
      <c r="AP126" s="114">
        <f>$D126*IF(AP$29&gt;'Inputs &amp; Summary'!$D$5,0,IF(AP$29&gt;VLOOKUP($G126,Lists!$J$17:$K$21,2),IF($M126=Lists!$H$3,IF($K126&lt;1,(($S126/$K126)*((1+'Inputs &amp; Summary'!$D$7)^AP$29)),((INT(AP$29/$K126)-INT((AP$29-1)/$K126))*$S126*((1+'Inputs &amp; Summary'!$D$7)^AP$29))),(_xlfn.WEIBULL.DIST(AP$29,$L126,$K126,FALSE)*$S126*((1+'Inputs &amp; Summary'!$D$7)^AP$29))),IF($M126=Lists!$H$3,IF($K126&lt;1,((($R126*(1-$E126)+$Q126*(1-$F126))/$K126)*((1+'Inputs &amp; Summary'!$D$7)^AP$29)),((INT(AP$29/$K126)-INT((AP$29-1)/$K126))*($R126*(1-$E126)+$Q126*(1-$F126))*((1+'Inputs &amp; Summary'!$D$7)^AP$29))),((_xlfn.WEIBULL.DIST(AP$29,$L126,$K126,FALSE)*($R126*(1-$E126)+$Q126*(1-$F126))*((1+'Inputs &amp; Summary'!$D$7)^AP$29))))))</f>
        <v>0</v>
      </c>
      <c r="AQ126" s="114">
        <f>$D126*IF(AQ$29&gt;'Inputs &amp; Summary'!$D$5,0,IF(AQ$29&gt;VLOOKUP($G126,Lists!$J$17:$K$21,2),IF($M126=Lists!$H$3,IF($K126&lt;1,(($S126/$K126)*((1+'Inputs &amp; Summary'!$D$7)^AQ$29)),((INT(AQ$29/$K126)-INT((AQ$29-1)/$K126))*$S126*((1+'Inputs &amp; Summary'!$D$7)^AQ$29))),(_xlfn.WEIBULL.DIST(AQ$29,$L126,$K126,FALSE)*$S126*((1+'Inputs &amp; Summary'!$D$7)^AQ$29))),IF($M126=Lists!$H$3,IF($K126&lt;1,((($R126*(1-$E126)+$Q126*(1-$F126))/$K126)*((1+'Inputs &amp; Summary'!$D$7)^AQ$29)),((INT(AQ$29/$K126)-INT((AQ$29-1)/$K126))*($R126*(1-$E126)+$Q126*(1-$F126))*((1+'Inputs &amp; Summary'!$D$7)^AQ$29))),((_xlfn.WEIBULL.DIST(AQ$29,$L126,$K126,FALSE)*($R126*(1-$E126)+$Q126*(1-$F126))*((1+'Inputs &amp; Summary'!$D$7)^AQ$29))))))</f>
        <v>0</v>
      </c>
      <c r="AR126" s="114">
        <f>$D126*IF(AR$29&gt;'Inputs &amp; Summary'!$D$5,0,IF(AR$29&gt;VLOOKUP($G126,Lists!$J$17:$K$21,2),IF($M126=Lists!$H$3,IF($K126&lt;1,(($S126/$K126)*((1+'Inputs &amp; Summary'!$D$7)^AR$29)),((INT(AR$29/$K126)-INT((AR$29-1)/$K126))*$S126*((1+'Inputs &amp; Summary'!$D$7)^AR$29))),(_xlfn.WEIBULL.DIST(AR$29,$L126,$K126,FALSE)*$S126*((1+'Inputs &amp; Summary'!$D$7)^AR$29))),IF($M126=Lists!$H$3,IF($K126&lt;1,((($R126*(1-$E126)+$Q126*(1-$F126))/$K126)*((1+'Inputs &amp; Summary'!$D$7)^AR$29)),((INT(AR$29/$K126)-INT((AR$29-1)/$K126))*($R126*(1-$E126)+$Q126*(1-$F126))*((1+'Inputs &amp; Summary'!$D$7)^AR$29))),((_xlfn.WEIBULL.DIST(AR$29,$L126,$K126,FALSE)*($R126*(1-$E126)+$Q126*(1-$F126))*((1+'Inputs &amp; Summary'!$D$7)^AR$29))))))</f>
        <v>0</v>
      </c>
      <c r="AS126" s="114">
        <f>$D126*IF(AS$29&gt;'Inputs &amp; Summary'!$D$5,0,IF(AS$29&gt;VLOOKUP($G126,Lists!$J$17:$K$21,2),IF($M126=Lists!$H$3,IF($K126&lt;1,(($S126/$K126)*((1+'Inputs &amp; Summary'!$D$7)^AS$29)),((INT(AS$29/$K126)-INT((AS$29-1)/$K126))*$S126*((1+'Inputs &amp; Summary'!$D$7)^AS$29))),(_xlfn.WEIBULL.DIST(AS$29,$L126,$K126,FALSE)*$S126*((1+'Inputs &amp; Summary'!$D$7)^AS$29))),IF($M126=Lists!$H$3,IF($K126&lt;1,((($R126*(1-$E126)+$Q126*(1-$F126))/$K126)*((1+'Inputs &amp; Summary'!$D$7)^AS$29)),((INT(AS$29/$K126)-INT((AS$29-1)/$K126))*($R126*(1-$E126)+$Q126*(1-$F126))*((1+'Inputs &amp; Summary'!$D$7)^AS$29))),((_xlfn.WEIBULL.DIST(AS$29,$L126,$K126,FALSE)*($R126*(1-$E126)+$Q126*(1-$F126))*((1+'Inputs &amp; Summary'!$D$7)^AS$29))))))</f>
        <v>0</v>
      </c>
      <c r="AT126" s="114">
        <f>$D126*IF(AT$29&gt;'Inputs &amp; Summary'!$D$5,0,IF(AT$29&gt;VLOOKUP($G126,Lists!$J$17:$K$21,2),IF($M126=Lists!$H$3,IF($K126&lt;1,(($S126/$K126)*((1+'Inputs &amp; Summary'!$D$7)^AT$29)),((INT(AT$29/$K126)-INT((AT$29-1)/$K126))*$S126*((1+'Inputs &amp; Summary'!$D$7)^AT$29))),(_xlfn.WEIBULL.DIST(AT$29,$L126,$K126,FALSE)*$S126*((1+'Inputs &amp; Summary'!$D$7)^AT$29))),IF($M126=Lists!$H$3,IF($K126&lt;1,((($R126*(1-$E126)+$Q126*(1-$F126))/$K126)*((1+'Inputs &amp; Summary'!$D$7)^AT$29)),((INT(AT$29/$K126)-INT((AT$29-1)/$K126))*($R126*(1-$E126)+$Q126*(1-$F126))*((1+'Inputs &amp; Summary'!$D$7)^AT$29))),((_xlfn.WEIBULL.DIST(AT$29,$L126,$K126,FALSE)*($R126*(1-$E126)+$Q126*(1-$F126))*((1+'Inputs &amp; Summary'!$D$7)^AT$29))))))</f>
        <v>0</v>
      </c>
      <c r="AU126" s="114">
        <f>$D126*IF(AU$29&gt;'Inputs &amp; Summary'!$D$5,0,IF(AU$29&gt;VLOOKUP($G126,Lists!$J$17:$K$21,2),IF($M126=Lists!$H$3,IF($K126&lt;1,(($S126/$K126)*((1+'Inputs &amp; Summary'!$D$7)^AU$29)),((INT(AU$29/$K126)-INT((AU$29-1)/$K126))*$S126*((1+'Inputs &amp; Summary'!$D$7)^AU$29))),(_xlfn.WEIBULL.DIST(AU$29,$L126,$K126,FALSE)*$S126*((1+'Inputs &amp; Summary'!$D$7)^AU$29))),IF($M126=Lists!$H$3,IF($K126&lt;1,((($R126*(1-$E126)+$Q126*(1-$F126))/$K126)*((1+'Inputs &amp; Summary'!$D$7)^AU$29)),((INT(AU$29/$K126)-INT((AU$29-1)/$K126))*($R126*(1-$E126)+$Q126*(1-$F126))*((1+'Inputs &amp; Summary'!$D$7)^AU$29))),((_xlfn.WEIBULL.DIST(AU$29,$L126,$K126,FALSE)*($R126*(1-$E126)+$Q126*(1-$F126))*((1+'Inputs &amp; Summary'!$D$7)^AU$29))))))</f>
        <v>0</v>
      </c>
      <c r="AV126" s="114">
        <f>$D126*IF(AV$29&gt;'Inputs &amp; Summary'!$D$5,0,IF(AV$29&gt;VLOOKUP($G126,Lists!$J$17:$K$21,2),IF($M126=Lists!$H$3,IF($K126&lt;1,(($S126/$K126)*((1+'Inputs &amp; Summary'!$D$7)^AV$29)),((INT(AV$29/$K126)-INT((AV$29-1)/$K126))*$S126*((1+'Inputs &amp; Summary'!$D$7)^AV$29))),(_xlfn.WEIBULL.DIST(AV$29,$L126,$K126,FALSE)*$S126*((1+'Inputs &amp; Summary'!$D$7)^AV$29))),IF($M126=Lists!$H$3,IF($K126&lt;1,((($R126*(1-$E126)+$Q126*(1-$F126))/$K126)*((1+'Inputs &amp; Summary'!$D$7)^AV$29)),((INT(AV$29/$K126)-INT((AV$29-1)/$K126))*($R126*(1-$E126)+$Q126*(1-$F126))*((1+'Inputs &amp; Summary'!$D$7)^AV$29))),((_xlfn.WEIBULL.DIST(AV$29,$L126,$K126,FALSE)*($R126*(1-$E126)+$Q126*(1-$F126))*((1+'Inputs &amp; Summary'!$D$7)^AV$29))))))</f>
        <v>0</v>
      </c>
      <c r="AW126" s="114">
        <f>$D126*IF(AW$29&gt;'Inputs &amp; Summary'!$D$5,0,IF(AW$29&gt;VLOOKUP($G126,Lists!$J$17:$K$21,2),IF($M126=Lists!$H$3,IF($K126&lt;1,(($S126/$K126)*((1+'Inputs &amp; Summary'!$D$7)^AW$29)),((INT(AW$29/$K126)-INT((AW$29-1)/$K126))*$S126*((1+'Inputs &amp; Summary'!$D$7)^AW$29))),(_xlfn.WEIBULL.DIST(AW$29,$L126,$K126,FALSE)*$S126*((1+'Inputs &amp; Summary'!$D$7)^AW$29))),IF($M126=Lists!$H$3,IF($K126&lt;1,((($R126*(1-$E126)+$Q126*(1-$F126))/$K126)*((1+'Inputs &amp; Summary'!$D$7)^AW$29)),((INT(AW$29/$K126)-INT((AW$29-1)/$K126))*($R126*(1-$E126)+$Q126*(1-$F126))*((1+'Inputs &amp; Summary'!$D$7)^AW$29))),((_xlfn.WEIBULL.DIST(AW$29,$L126,$K126,FALSE)*($R126*(1-$E126)+$Q126*(1-$F126))*((1+'Inputs &amp; Summary'!$D$7)^AW$29))))))</f>
        <v>0</v>
      </c>
      <c r="AX126" s="114">
        <f>$D126*IF(AX$29&gt;'Inputs &amp; Summary'!$D$5,0,IF(AX$29&gt;VLOOKUP($G126,Lists!$J$17:$K$21,2),IF($M126=Lists!$H$3,IF($K126&lt;1,(($S126/$K126)*((1+'Inputs &amp; Summary'!$D$7)^AX$29)),((INT(AX$29/$K126)-INT((AX$29-1)/$K126))*$S126*((1+'Inputs &amp; Summary'!$D$7)^AX$29))),(_xlfn.WEIBULL.DIST(AX$29,$L126,$K126,FALSE)*$S126*((1+'Inputs &amp; Summary'!$D$7)^AX$29))),IF($M126=Lists!$H$3,IF($K126&lt;1,((($R126*(1-$E126)+$Q126*(1-$F126))/$K126)*((1+'Inputs &amp; Summary'!$D$7)^AX$29)),((INT(AX$29/$K126)-INT((AX$29-1)/$K126))*($R126*(1-$E126)+$Q126*(1-$F126))*((1+'Inputs &amp; Summary'!$D$7)^AX$29))),((_xlfn.WEIBULL.DIST(AX$29,$L126,$K126,FALSE)*($R126*(1-$E126)+$Q126*(1-$F126))*((1+'Inputs &amp; Summary'!$D$7)^AX$29))))))</f>
        <v>0</v>
      </c>
      <c r="AY126" s="114">
        <f>$D126*IF(AY$29&gt;'Inputs &amp; Summary'!$D$5,0,IF(AY$29&gt;VLOOKUP($G126,Lists!$J$17:$K$21,2),IF($M126=Lists!$H$3,IF($K126&lt;1,(($S126/$K126)*((1+'Inputs &amp; Summary'!$D$7)^AY$29)),((INT(AY$29/$K126)-INT((AY$29-1)/$K126))*$S126*((1+'Inputs &amp; Summary'!$D$7)^AY$29))),(_xlfn.WEIBULL.DIST(AY$29,$L126,$K126,FALSE)*$S126*((1+'Inputs &amp; Summary'!$D$7)^AY$29))),IF($M126=Lists!$H$3,IF($K126&lt;1,((($R126*(1-$E126)+$Q126*(1-$F126))/$K126)*((1+'Inputs &amp; Summary'!$D$7)^AY$29)),((INT(AY$29/$K126)-INT((AY$29-1)/$K126))*($R126*(1-$E126)+$Q126*(1-$F126))*((1+'Inputs &amp; Summary'!$D$7)^AY$29))),((_xlfn.WEIBULL.DIST(AY$29,$L126,$K126,FALSE)*($R126*(1-$E126)+$Q126*(1-$F126))*((1+'Inputs &amp; Summary'!$D$7)^AY$29))))))</f>
        <v>0</v>
      </c>
      <c r="AZ126" s="114">
        <f>$D126*IF(AZ$29&gt;'Inputs &amp; Summary'!$D$5,0,IF(AZ$29&gt;VLOOKUP($G126,Lists!$J$17:$K$21,2),IF($M126=Lists!$H$3,IF($K126&lt;1,(($S126/$K126)*((1+'Inputs &amp; Summary'!$D$7)^AZ$29)),((INT(AZ$29/$K126)-INT((AZ$29-1)/$K126))*$S126*((1+'Inputs &amp; Summary'!$D$7)^AZ$29))),(_xlfn.WEIBULL.DIST(AZ$29,$L126,$K126,FALSE)*$S126*((1+'Inputs &amp; Summary'!$D$7)^AZ$29))),IF($M126=Lists!$H$3,IF($K126&lt;1,((($R126*(1-$E126)+$Q126*(1-$F126))/$K126)*((1+'Inputs &amp; Summary'!$D$7)^AZ$29)),((INT(AZ$29/$K126)-INT((AZ$29-1)/$K126))*($R126*(1-$E126)+$Q126*(1-$F126))*((1+'Inputs &amp; Summary'!$D$7)^AZ$29))),((_xlfn.WEIBULL.DIST(AZ$29,$L126,$K126,FALSE)*($R126*(1-$E126)+$Q126*(1-$F126))*((1+'Inputs &amp; Summary'!$D$7)^AZ$29))))))</f>
        <v>0</v>
      </c>
      <c r="BA126" s="114">
        <f>$D126*IF(BA$29&gt;'Inputs &amp; Summary'!$D$5,0,IF(BA$29&gt;VLOOKUP($G126,Lists!$J$17:$K$21,2),IF($M126=Lists!$H$3,IF($K126&lt;1,(($S126/$K126)*((1+'Inputs &amp; Summary'!$D$7)^BA$29)),((INT(BA$29/$K126)-INT((BA$29-1)/$K126))*$S126*((1+'Inputs &amp; Summary'!$D$7)^BA$29))),(_xlfn.WEIBULL.DIST(BA$29,$L126,$K126,FALSE)*$S126*((1+'Inputs &amp; Summary'!$D$7)^BA$29))),IF($M126=Lists!$H$3,IF($K126&lt;1,((($R126*(1-$E126)+$Q126*(1-$F126))/$K126)*((1+'Inputs &amp; Summary'!$D$7)^BA$29)),((INT(BA$29/$K126)-INT((BA$29-1)/$K126))*($R126*(1-$E126)+$Q126*(1-$F126))*((1+'Inputs &amp; Summary'!$D$7)^BA$29))),((_xlfn.WEIBULL.DIST(BA$29,$L126,$K126,FALSE)*($R126*(1-$E126)+$Q126*(1-$F126))*((1+'Inputs &amp; Summary'!$D$7)^BA$29))))))</f>
        <v>0</v>
      </c>
      <c r="BB126" s="114">
        <f>$D126*IF(BB$29&gt;'Inputs &amp; Summary'!$D$5,0,IF(BB$29&gt;VLOOKUP($G126,Lists!$J$17:$K$21,2),IF($M126=Lists!$H$3,IF($K126&lt;1,(($S126/$K126)*((1+'Inputs &amp; Summary'!$D$7)^BB$29)),((INT(BB$29/$K126)-INT((BB$29-1)/$K126))*$S126*((1+'Inputs &amp; Summary'!$D$7)^BB$29))),(_xlfn.WEIBULL.DIST(BB$29,$L126,$K126,FALSE)*$S126*((1+'Inputs &amp; Summary'!$D$7)^BB$29))),IF($M126=Lists!$H$3,IF($K126&lt;1,((($R126*(1-$E126)+$Q126*(1-$F126))/$K126)*((1+'Inputs &amp; Summary'!$D$7)^BB$29)),((INT(BB$29/$K126)-INT((BB$29-1)/$K126))*($R126*(1-$E126)+$Q126*(1-$F126))*((1+'Inputs &amp; Summary'!$D$7)^BB$29))),((_xlfn.WEIBULL.DIST(BB$29,$L126,$K126,FALSE)*($R126*(1-$E126)+$Q126*(1-$F126))*((1+'Inputs &amp; Summary'!$D$7)^BB$29))))))</f>
        <v>0</v>
      </c>
      <c r="BC126" s="114">
        <f>$D126*IF(BC$29&gt;'Inputs &amp; Summary'!$D$5,0,IF(BC$29&gt;VLOOKUP($G126,Lists!$J$17:$K$21,2),IF($M126=Lists!$H$3,IF($K126&lt;1,(($S126/$K126)*((1+'Inputs &amp; Summary'!$D$7)^BC$29)),((INT(BC$29/$K126)-INT((BC$29-1)/$K126))*$S126*((1+'Inputs &amp; Summary'!$D$7)^BC$29))),(_xlfn.WEIBULL.DIST(BC$29,$L126,$K126,FALSE)*$S126*((1+'Inputs &amp; Summary'!$D$7)^BC$29))),IF($M126=Lists!$H$3,IF($K126&lt;1,((($R126*(1-$E126)+$Q126*(1-$F126))/$K126)*((1+'Inputs &amp; Summary'!$D$7)^BC$29)),((INT(BC$29/$K126)-INT((BC$29-1)/$K126))*($R126*(1-$E126)+$Q126*(1-$F126))*((1+'Inputs &amp; Summary'!$D$7)^BC$29))),((_xlfn.WEIBULL.DIST(BC$29,$L126,$K126,FALSE)*($R126*(1-$E126)+$Q126*(1-$F126))*((1+'Inputs &amp; Summary'!$D$7)^BC$29))))))</f>
        <v>0</v>
      </c>
      <c r="BD126" s="114">
        <f>$D126*IF(BD$29&gt;'Inputs &amp; Summary'!$D$5,0,IF(BD$29&gt;VLOOKUP($G126,Lists!$J$17:$K$21,2),IF($M126=Lists!$H$3,IF($K126&lt;1,(($S126/$K126)*((1+'Inputs &amp; Summary'!$D$7)^BD$29)),((INT(BD$29/$K126)-INT((BD$29-1)/$K126))*$S126*((1+'Inputs &amp; Summary'!$D$7)^BD$29))),(_xlfn.WEIBULL.DIST(BD$29,$L126,$K126,FALSE)*$S126*((1+'Inputs &amp; Summary'!$D$7)^BD$29))),IF($M126=Lists!$H$3,IF($K126&lt;1,((($R126*(1-$E126)+$Q126*(1-$F126))/$K126)*((1+'Inputs &amp; Summary'!$D$7)^BD$29)),((INT(BD$29/$K126)-INT((BD$29-1)/$K126))*($R126*(1-$E126)+$Q126*(1-$F126))*((1+'Inputs &amp; Summary'!$D$7)^BD$29))),((_xlfn.WEIBULL.DIST(BD$29,$L126,$K126,FALSE)*($R126*(1-$E126)+$Q126*(1-$F126))*((1+'Inputs &amp; Summary'!$D$7)^BD$29))))))</f>
        <v>0</v>
      </c>
      <c r="BE126" s="114">
        <f>$D126*IF(BE$29&gt;'Inputs &amp; Summary'!$D$5,0,IF(BE$29&gt;VLOOKUP($G126,Lists!$J$17:$K$21,2),IF($M126=Lists!$H$3,IF($K126&lt;1,(($S126/$K126)*((1+'Inputs &amp; Summary'!$D$7)^BE$29)),((INT(BE$29/$K126)-INT((BE$29-1)/$K126))*$S126*((1+'Inputs &amp; Summary'!$D$7)^BE$29))),(_xlfn.WEIBULL.DIST(BE$29,$L126,$K126,FALSE)*$S126*((1+'Inputs &amp; Summary'!$D$7)^BE$29))),IF($M126=Lists!$H$3,IF($K126&lt;1,((($R126*(1-$E126)+$Q126*(1-$F126))/$K126)*((1+'Inputs &amp; Summary'!$D$7)^BE$29)),((INT(BE$29/$K126)-INT((BE$29-1)/$K126))*($R126*(1-$E126)+$Q126*(1-$F126))*((1+'Inputs &amp; Summary'!$D$7)^BE$29))),((_xlfn.WEIBULL.DIST(BE$29,$L126,$K126,FALSE)*($R126*(1-$E126)+$Q126*(1-$F126))*((1+'Inputs &amp; Summary'!$D$7)^BE$29))))))</f>
        <v>0</v>
      </c>
      <c r="BF126" s="114">
        <f>$D126*IF(BF$29&gt;'Inputs &amp; Summary'!$D$5,0,IF(BF$29&gt;VLOOKUP($G126,Lists!$J$17:$K$21,2),IF($M126=Lists!$H$3,IF($K126&lt;1,(($S126/$K126)*((1+'Inputs &amp; Summary'!$D$7)^BF$29)),((INT(BF$29/$K126)-INT((BF$29-1)/$K126))*$S126*((1+'Inputs &amp; Summary'!$D$7)^BF$29))),(_xlfn.WEIBULL.DIST(BF$29,$L126,$K126,FALSE)*$S126*((1+'Inputs &amp; Summary'!$D$7)^BF$29))),IF($M126=Lists!$H$3,IF($K126&lt;1,((($R126*(1-$E126)+$Q126*(1-$F126))/$K126)*((1+'Inputs &amp; Summary'!$D$7)^BF$29)),((INT(BF$29/$K126)-INT((BF$29-1)/$K126))*($R126*(1-$E126)+$Q126*(1-$F126))*((1+'Inputs &amp; Summary'!$D$7)^BF$29))),((_xlfn.WEIBULL.DIST(BF$29,$L126,$K126,FALSE)*($R126*(1-$E126)+$Q126*(1-$F126))*((1+'Inputs &amp; Summary'!$D$7)^BF$29))))))</f>
        <v>0</v>
      </c>
      <c r="BG126" s="114">
        <f>$D126*IF(BG$29&gt;'Inputs &amp; Summary'!$D$5,0,IF(BG$29&gt;VLOOKUP($G126,Lists!$J$17:$K$21,2),IF($M126=Lists!$H$3,IF($K126&lt;1,(($S126/$K126)*((1+'Inputs &amp; Summary'!$D$7)^BG$29)),((INT(BG$29/$K126)-INT((BG$29-1)/$K126))*$S126*((1+'Inputs &amp; Summary'!$D$7)^BG$29))),(_xlfn.WEIBULL.DIST(BG$29,$L126,$K126,FALSE)*$S126*((1+'Inputs &amp; Summary'!$D$7)^BG$29))),IF($M126=Lists!$H$3,IF($K126&lt;1,((($R126*(1-$E126)+$Q126*(1-$F126))/$K126)*((1+'Inputs &amp; Summary'!$D$7)^BG$29)),((INT(BG$29/$K126)-INT((BG$29-1)/$K126))*($R126*(1-$E126)+$Q126*(1-$F126))*((1+'Inputs &amp; Summary'!$D$7)^BG$29))),((_xlfn.WEIBULL.DIST(BG$29,$L126,$K126,FALSE)*($R126*(1-$E126)+$Q126*(1-$F126))*((1+'Inputs &amp; Summary'!$D$7)^BG$29))))))</f>
        <v>0</v>
      </c>
      <c r="BH126" s="114">
        <f>$D126*IF(BH$29&gt;'Inputs &amp; Summary'!$D$5,0,IF(BH$29&gt;VLOOKUP($G126,Lists!$J$17:$K$21,2),IF($M126=Lists!$H$3,IF($K126&lt;1,(($S126/$K126)*((1+'Inputs &amp; Summary'!$D$7)^BH$29)),((INT(BH$29/$K126)-INT((BH$29-1)/$K126))*$S126*((1+'Inputs &amp; Summary'!$D$7)^BH$29))),(_xlfn.WEIBULL.DIST(BH$29,$L126,$K126,FALSE)*$S126*((1+'Inputs &amp; Summary'!$D$7)^BH$29))),IF($M126=Lists!$H$3,IF($K126&lt;1,((($R126*(1-$E126)+$Q126*(1-$F126))/$K126)*((1+'Inputs &amp; Summary'!$D$7)^BH$29)),((INT(BH$29/$K126)-INT((BH$29-1)/$K126))*($R126*(1-$E126)+$Q126*(1-$F126))*((1+'Inputs &amp; Summary'!$D$7)^BH$29))),((_xlfn.WEIBULL.DIST(BH$29,$L126,$K126,FALSE)*($R126*(1-$E126)+$Q126*(1-$F126))*((1+'Inputs &amp; Summary'!$D$7)^BH$29))))))</f>
        <v>0</v>
      </c>
      <c r="BI126" s="114">
        <f>$D126*IF(BI$29&gt;'Inputs &amp; Summary'!$D$5,0,IF(BI$29&gt;VLOOKUP($G126,Lists!$J$17:$K$21,2),IF($M126=Lists!$H$3,IF($K126&lt;1,(($S126/$K126)*((1+'Inputs &amp; Summary'!$D$7)^BI$29)),((INT(BI$29/$K126)-INT((BI$29-1)/$K126))*$S126*((1+'Inputs &amp; Summary'!$D$7)^BI$29))),(_xlfn.WEIBULL.DIST(BI$29,$L126,$K126,FALSE)*$S126*((1+'Inputs &amp; Summary'!$D$7)^BI$29))),IF($M126=Lists!$H$3,IF($K126&lt;1,((($R126*(1-$E126)+$Q126*(1-$F126))/$K126)*((1+'Inputs &amp; Summary'!$D$7)^BI$29)),((INT(BI$29/$K126)-INT((BI$29-1)/$K126))*($R126*(1-$E126)+$Q126*(1-$F126))*((1+'Inputs &amp; Summary'!$D$7)^BI$29))),((_xlfn.WEIBULL.DIST(BI$29,$L126,$K126,FALSE)*($R126*(1-$E126)+$Q126*(1-$F126))*((1+'Inputs &amp; Summary'!$D$7)^BI$29))))))</f>
        <v>0</v>
      </c>
      <c r="BJ126" s="114">
        <f>$D126*IF(BJ$29&gt;'Inputs &amp; Summary'!$D$5,0,IF(BJ$29&gt;VLOOKUP($G126,Lists!$J$17:$K$21,2),IF($M126=Lists!$H$3,IF($K126&lt;1,(($S126/$K126)*((1+'Inputs &amp; Summary'!$D$7)^BJ$29)),((INT(BJ$29/$K126)-INT((BJ$29-1)/$K126))*$S126*((1+'Inputs &amp; Summary'!$D$7)^BJ$29))),(_xlfn.WEIBULL.DIST(BJ$29,$L126,$K126,FALSE)*$S126*((1+'Inputs &amp; Summary'!$D$7)^BJ$29))),IF($M126=Lists!$H$3,IF($K126&lt;1,((($R126*(1-$E126)+$Q126*(1-$F126))/$K126)*((1+'Inputs &amp; Summary'!$D$7)^BJ$29)),((INT(BJ$29/$K126)-INT((BJ$29-1)/$K126))*($R126*(1-$E126)+$Q126*(1-$F126))*((1+'Inputs &amp; Summary'!$D$7)^BJ$29))),((_xlfn.WEIBULL.DIST(BJ$29,$L126,$K126,FALSE)*($R126*(1-$E126)+$Q126*(1-$F126))*((1+'Inputs &amp; Summary'!$D$7)^BJ$29))))))</f>
        <v>0</v>
      </c>
      <c r="BK126" s="114">
        <f>$D126*IF(BK$29&gt;'Inputs &amp; Summary'!$D$5,0,IF(BK$29&gt;VLOOKUP($G126,Lists!$J$17:$K$21,2),IF($M126=Lists!$H$3,IF($K126&lt;1,(($S126/$K126)*((1+'Inputs &amp; Summary'!$D$7)^BK$29)),((INT(BK$29/$K126)-INT((BK$29-1)/$K126))*$S126*((1+'Inputs &amp; Summary'!$D$7)^BK$29))),(_xlfn.WEIBULL.DIST(BK$29,$L126,$K126,FALSE)*$S126*((1+'Inputs &amp; Summary'!$D$7)^BK$29))),IF($M126=Lists!$H$3,IF($K126&lt;1,((($R126*(1-$E126)+$Q126*(1-$F126))/$K126)*((1+'Inputs &amp; Summary'!$D$7)^BK$29)),((INT(BK$29/$K126)-INT((BK$29-1)/$K126))*($R126*(1-$E126)+$Q126*(1-$F126))*((1+'Inputs &amp; Summary'!$D$7)^BK$29))),((_xlfn.WEIBULL.DIST(BK$29,$L126,$K126,FALSE)*($R126*(1-$E126)+$Q126*(1-$F126))*((1+'Inputs &amp; Summary'!$D$7)^BK$29))))))</f>
        <v>0</v>
      </c>
      <c r="BL126" s="114">
        <f>$D126*IF(BL$29&gt;'Inputs &amp; Summary'!$D$5,0,IF(BL$29&gt;VLOOKUP($G126,Lists!$J$17:$K$21,2),IF($M126=Lists!$H$3,IF($K126&lt;1,(($S126/$K126)*((1+'Inputs &amp; Summary'!$D$7)^BL$29)),((INT(BL$29/$K126)-INT((BL$29-1)/$K126))*$S126*((1+'Inputs &amp; Summary'!$D$7)^BL$29))),(_xlfn.WEIBULL.DIST(BL$29,$L126,$K126,FALSE)*$S126*((1+'Inputs &amp; Summary'!$D$7)^BL$29))),IF($M126=Lists!$H$3,IF($K126&lt;1,((($R126*(1-$E126)+$Q126*(1-$F126))/$K126)*((1+'Inputs &amp; Summary'!$D$7)^BL$29)),((INT(BL$29/$K126)-INT((BL$29-1)/$K126))*($R126*(1-$E126)+$Q126*(1-$F126))*((1+'Inputs &amp; Summary'!$D$7)^BL$29))),((_xlfn.WEIBULL.DIST(BL$29,$L126,$K126,FALSE)*($R126*(1-$E126)+$Q126*(1-$F126))*((1+'Inputs &amp; Summary'!$D$7)^BL$29))))))</f>
        <v>0</v>
      </c>
    </row>
    <row r="127" spans="1:64" x14ac:dyDescent="0.3">
      <c r="A127" s="79" t="s">
        <v>14</v>
      </c>
      <c r="B127" s="33" t="s">
        <v>307</v>
      </c>
      <c r="C127" s="33" t="s">
        <v>39</v>
      </c>
      <c r="D127" s="115">
        <v>0</v>
      </c>
      <c r="E127" s="68">
        <v>0</v>
      </c>
      <c r="F127" s="68">
        <v>0</v>
      </c>
      <c r="G127" s="213" t="s">
        <v>433</v>
      </c>
      <c r="H127" s="34" t="s">
        <v>294</v>
      </c>
      <c r="I127" s="34" t="s">
        <v>94</v>
      </c>
      <c r="J127" s="33">
        <f>VLOOKUP(I127,'Labor Rates'!$A$1:$B$16,2)</f>
        <v>21.23076923076923</v>
      </c>
      <c r="K127" s="35">
        <v>0.5</v>
      </c>
      <c r="L127" s="35">
        <v>1</v>
      </c>
      <c r="M127" s="33" t="s">
        <v>259</v>
      </c>
      <c r="N127" s="84">
        <f>'Inputs &amp; Summary'!$D$44</f>
        <v>103.04449648711943</v>
      </c>
      <c r="O127" s="35">
        <v>0.25</v>
      </c>
      <c r="P127" s="5">
        <v>0</v>
      </c>
      <c r="Q127" s="73">
        <f t="shared" si="21"/>
        <v>546.92848135471081</v>
      </c>
      <c r="R127" s="73">
        <f t="shared" si="22"/>
        <v>0</v>
      </c>
      <c r="S127" s="74">
        <f t="shared" si="23"/>
        <v>0</v>
      </c>
      <c r="T127" s="88"/>
      <c r="U127" s="80"/>
      <c r="V127" s="87">
        <f t="shared" si="24"/>
        <v>0</v>
      </c>
      <c r="W127" s="87">
        <f>NPV('Inputs &amp; Summary'!$D$6,Y127:BL127)</f>
        <v>0</v>
      </c>
      <c r="X127" s="90">
        <f t="shared" si="25"/>
        <v>0</v>
      </c>
      <c r="Y127" s="114">
        <f>$D127*IF(Y$29&gt;'Inputs &amp; Summary'!$D$5,0,IF(Y$29&gt;VLOOKUP($G127,Lists!$J$17:$K$21,2),IF($M127=Lists!$H$3,IF($K127&lt;1,(($S127/$K127)*((1+'Inputs &amp; Summary'!$D$7)^Y$29)),((INT(Y$29/$K127)-INT((Y$29-1)/$K127))*$S127*((1+'Inputs &amp; Summary'!$D$7)^Y$29))),(_xlfn.WEIBULL.DIST(Y$29,$L127,$K127,FALSE)*$S127*((1+'Inputs &amp; Summary'!$D$7)^Y$29))),IF($M127=Lists!$H$3,IF($K127&lt;1,((($R127*(1-$E127)+$Q127*(1-$F127))/$K127)*((1+'Inputs &amp; Summary'!$D$7)^Y$29)),((INT(Y$29/$K127)-INT((Y$29-1)/$K127))*($R127*(1-$E127)+$Q127*(1-$F127))*((1+'Inputs &amp; Summary'!$D$7)^Y$29))),((_xlfn.WEIBULL.DIST(Y$29,$L127,$K127,FALSE)*($R127*(1-$E127)+$Q127*(1-$F127))*((1+'Inputs &amp; Summary'!$D$7)^Y$29))))))</f>
        <v>0</v>
      </c>
      <c r="Z127" s="114">
        <f>$D127*IF(Z$29&gt;'Inputs &amp; Summary'!$D$5,0,IF(Z$29&gt;VLOOKUP($G127,Lists!$J$17:$K$21,2),IF($M127=Lists!$H$3,IF($K127&lt;1,(($S127/$K127)*((1+'Inputs &amp; Summary'!$D$7)^Z$29)),((INT(Z$29/$K127)-INT((Z$29-1)/$K127))*$S127*((1+'Inputs &amp; Summary'!$D$7)^Z$29))),(_xlfn.WEIBULL.DIST(Z$29,$L127,$K127,FALSE)*$S127*((1+'Inputs &amp; Summary'!$D$7)^Z$29))),IF($M127=Lists!$H$3,IF($K127&lt;1,((($R127*(1-$E127)+$Q127*(1-$F127))/$K127)*((1+'Inputs &amp; Summary'!$D$7)^Z$29)),((INT(Z$29/$K127)-INT((Z$29-1)/$K127))*($R127*(1-$E127)+$Q127*(1-$F127))*((1+'Inputs &amp; Summary'!$D$7)^Z$29))),((_xlfn.WEIBULL.DIST(Z$29,$L127,$K127,FALSE)*($R127*(1-$E127)+$Q127*(1-$F127))*((1+'Inputs &amp; Summary'!$D$7)^Z$29))))))</f>
        <v>0</v>
      </c>
      <c r="AA127" s="114">
        <f>$D127*IF(AA$29&gt;'Inputs &amp; Summary'!$D$5,0,IF(AA$29&gt;VLOOKUP($G127,Lists!$J$17:$K$21,2),IF($M127=Lists!$H$3,IF($K127&lt;1,(($S127/$K127)*((1+'Inputs &amp; Summary'!$D$7)^AA$29)),((INT(AA$29/$K127)-INT((AA$29-1)/$K127))*$S127*((1+'Inputs &amp; Summary'!$D$7)^AA$29))),(_xlfn.WEIBULL.DIST(AA$29,$L127,$K127,FALSE)*$S127*((1+'Inputs &amp; Summary'!$D$7)^AA$29))),IF($M127=Lists!$H$3,IF($K127&lt;1,((($R127*(1-$E127)+$Q127*(1-$F127))/$K127)*((1+'Inputs &amp; Summary'!$D$7)^AA$29)),((INT(AA$29/$K127)-INT((AA$29-1)/$K127))*($R127*(1-$E127)+$Q127*(1-$F127))*((1+'Inputs &amp; Summary'!$D$7)^AA$29))),((_xlfn.WEIBULL.DIST(AA$29,$L127,$K127,FALSE)*($R127*(1-$E127)+$Q127*(1-$F127))*((1+'Inputs &amp; Summary'!$D$7)^AA$29))))))</f>
        <v>0</v>
      </c>
      <c r="AB127" s="114">
        <f>$D127*IF(AB$29&gt;'Inputs &amp; Summary'!$D$5,0,IF(AB$29&gt;VLOOKUP($G127,Lists!$J$17:$K$21,2),IF($M127=Lists!$H$3,IF($K127&lt;1,(($S127/$K127)*((1+'Inputs &amp; Summary'!$D$7)^AB$29)),((INT(AB$29/$K127)-INT((AB$29-1)/$K127))*$S127*((1+'Inputs &amp; Summary'!$D$7)^AB$29))),(_xlfn.WEIBULL.DIST(AB$29,$L127,$K127,FALSE)*$S127*((1+'Inputs &amp; Summary'!$D$7)^AB$29))),IF($M127=Lists!$H$3,IF($K127&lt;1,((($R127*(1-$E127)+$Q127*(1-$F127))/$K127)*((1+'Inputs &amp; Summary'!$D$7)^AB$29)),((INT(AB$29/$K127)-INT((AB$29-1)/$K127))*($R127*(1-$E127)+$Q127*(1-$F127))*((1+'Inputs &amp; Summary'!$D$7)^AB$29))),((_xlfn.WEIBULL.DIST(AB$29,$L127,$K127,FALSE)*($R127*(1-$E127)+$Q127*(1-$F127))*((1+'Inputs &amp; Summary'!$D$7)^AB$29))))))</f>
        <v>0</v>
      </c>
      <c r="AC127" s="114">
        <f>$D127*IF(AC$29&gt;'Inputs &amp; Summary'!$D$5,0,IF(AC$29&gt;VLOOKUP($G127,Lists!$J$17:$K$21,2),IF($M127=Lists!$H$3,IF($K127&lt;1,(($S127/$K127)*((1+'Inputs &amp; Summary'!$D$7)^AC$29)),((INT(AC$29/$K127)-INT((AC$29-1)/$K127))*$S127*((1+'Inputs &amp; Summary'!$D$7)^AC$29))),(_xlfn.WEIBULL.DIST(AC$29,$L127,$K127,FALSE)*$S127*((1+'Inputs &amp; Summary'!$D$7)^AC$29))),IF($M127=Lists!$H$3,IF($K127&lt;1,((($R127*(1-$E127)+$Q127*(1-$F127))/$K127)*((1+'Inputs &amp; Summary'!$D$7)^AC$29)),((INT(AC$29/$K127)-INT((AC$29-1)/$K127))*($R127*(1-$E127)+$Q127*(1-$F127))*((1+'Inputs &amp; Summary'!$D$7)^AC$29))),((_xlfn.WEIBULL.DIST(AC$29,$L127,$K127,FALSE)*($R127*(1-$E127)+$Q127*(1-$F127))*((1+'Inputs &amp; Summary'!$D$7)^AC$29))))))</f>
        <v>0</v>
      </c>
      <c r="AD127" s="114">
        <f>$D127*IF(AD$29&gt;'Inputs &amp; Summary'!$D$5,0,IF(AD$29&gt;VLOOKUP($G127,Lists!$J$17:$K$21,2),IF($M127=Lists!$H$3,IF($K127&lt;1,(($S127/$K127)*((1+'Inputs &amp; Summary'!$D$7)^AD$29)),((INT(AD$29/$K127)-INT((AD$29-1)/$K127))*$S127*((1+'Inputs &amp; Summary'!$D$7)^AD$29))),(_xlfn.WEIBULL.DIST(AD$29,$L127,$K127,FALSE)*$S127*((1+'Inputs &amp; Summary'!$D$7)^AD$29))),IF($M127=Lists!$H$3,IF($K127&lt;1,((($R127*(1-$E127)+$Q127*(1-$F127))/$K127)*((1+'Inputs &amp; Summary'!$D$7)^AD$29)),((INT(AD$29/$K127)-INT((AD$29-1)/$K127))*($R127*(1-$E127)+$Q127*(1-$F127))*((1+'Inputs &amp; Summary'!$D$7)^AD$29))),((_xlfn.WEIBULL.DIST(AD$29,$L127,$K127,FALSE)*($R127*(1-$E127)+$Q127*(1-$F127))*((1+'Inputs &amp; Summary'!$D$7)^AD$29))))))</f>
        <v>0</v>
      </c>
      <c r="AE127" s="114">
        <f>$D127*IF(AE$29&gt;'Inputs &amp; Summary'!$D$5,0,IF(AE$29&gt;VLOOKUP($G127,Lists!$J$17:$K$21,2),IF($M127=Lists!$H$3,IF($K127&lt;1,(($S127/$K127)*((1+'Inputs &amp; Summary'!$D$7)^AE$29)),((INT(AE$29/$K127)-INT((AE$29-1)/$K127))*$S127*((1+'Inputs &amp; Summary'!$D$7)^AE$29))),(_xlfn.WEIBULL.DIST(AE$29,$L127,$K127,FALSE)*$S127*((1+'Inputs &amp; Summary'!$D$7)^AE$29))),IF($M127=Lists!$H$3,IF($K127&lt;1,((($R127*(1-$E127)+$Q127*(1-$F127))/$K127)*((1+'Inputs &amp; Summary'!$D$7)^AE$29)),((INT(AE$29/$K127)-INT((AE$29-1)/$K127))*($R127*(1-$E127)+$Q127*(1-$F127))*((1+'Inputs &amp; Summary'!$D$7)^AE$29))),((_xlfn.WEIBULL.DIST(AE$29,$L127,$K127,FALSE)*($R127*(1-$E127)+$Q127*(1-$F127))*((1+'Inputs &amp; Summary'!$D$7)^AE$29))))))</f>
        <v>0</v>
      </c>
      <c r="AF127" s="114">
        <f>$D127*IF(AF$29&gt;'Inputs &amp; Summary'!$D$5,0,IF(AF$29&gt;VLOOKUP($G127,Lists!$J$17:$K$21,2),IF($M127=Lists!$H$3,IF($K127&lt;1,(($S127/$K127)*((1+'Inputs &amp; Summary'!$D$7)^AF$29)),((INT(AF$29/$K127)-INT((AF$29-1)/$K127))*$S127*((1+'Inputs &amp; Summary'!$D$7)^AF$29))),(_xlfn.WEIBULL.DIST(AF$29,$L127,$K127,FALSE)*$S127*((1+'Inputs &amp; Summary'!$D$7)^AF$29))),IF($M127=Lists!$H$3,IF($K127&lt;1,((($R127*(1-$E127)+$Q127*(1-$F127))/$K127)*((1+'Inputs &amp; Summary'!$D$7)^AF$29)),((INT(AF$29/$K127)-INT((AF$29-1)/$K127))*($R127*(1-$E127)+$Q127*(1-$F127))*((1+'Inputs &amp; Summary'!$D$7)^AF$29))),((_xlfn.WEIBULL.DIST(AF$29,$L127,$K127,FALSE)*($R127*(1-$E127)+$Q127*(1-$F127))*((1+'Inputs &amp; Summary'!$D$7)^AF$29))))))</f>
        <v>0</v>
      </c>
      <c r="AG127" s="114">
        <f>$D127*IF(AG$29&gt;'Inputs &amp; Summary'!$D$5,0,IF(AG$29&gt;VLOOKUP($G127,Lists!$J$17:$K$21,2),IF($M127=Lists!$H$3,IF($K127&lt;1,(($S127/$K127)*((1+'Inputs &amp; Summary'!$D$7)^AG$29)),((INT(AG$29/$K127)-INT((AG$29-1)/$K127))*$S127*((1+'Inputs &amp; Summary'!$D$7)^AG$29))),(_xlfn.WEIBULL.DIST(AG$29,$L127,$K127,FALSE)*$S127*((1+'Inputs &amp; Summary'!$D$7)^AG$29))),IF($M127=Lists!$H$3,IF($K127&lt;1,((($R127*(1-$E127)+$Q127*(1-$F127))/$K127)*((1+'Inputs &amp; Summary'!$D$7)^AG$29)),((INT(AG$29/$K127)-INT((AG$29-1)/$K127))*($R127*(1-$E127)+$Q127*(1-$F127))*((1+'Inputs &amp; Summary'!$D$7)^AG$29))),((_xlfn.WEIBULL.DIST(AG$29,$L127,$K127,FALSE)*($R127*(1-$E127)+$Q127*(1-$F127))*((1+'Inputs &amp; Summary'!$D$7)^AG$29))))))</f>
        <v>0</v>
      </c>
      <c r="AH127" s="114">
        <f>$D127*IF(AH$29&gt;'Inputs &amp; Summary'!$D$5,0,IF(AH$29&gt;VLOOKUP($G127,Lists!$J$17:$K$21,2),IF($M127=Lists!$H$3,IF($K127&lt;1,(($S127/$K127)*((1+'Inputs &amp; Summary'!$D$7)^AH$29)),((INT(AH$29/$K127)-INT((AH$29-1)/$K127))*$S127*((1+'Inputs &amp; Summary'!$D$7)^AH$29))),(_xlfn.WEIBULL.DIST(AH$29,$L127,$K127,FALSE)*$S127*((1+'Inputs &amp; Summary'!$D$7)^AH$29))),IF($M127=Lists!$H$3,IF($K127&lt;1,((($R127*(1-$E127)+$Q127*(1-$F127))/$K127)*((1+'Inputs &amp; Summary'!$D$7)^AH$29)),((INT(AH$29/$K127)-INT((AH$29-1)/$K127))*($R127*(1-$E127)+$Q127*(1-$F127))*((1+'Inputs &amp; Summary'!$D$7)^AH$29))),((_xlfn.WEIBULL.DIST(AH$29,$L127,$K127,FALSE)*($R127*(1-$E127)+$Q127*(1-$F127))*((1+'Inputs &amp; Summary'!$D$7)^AH$29))))))</f>
        <v>0</v>
      </c>
      <c r="AI127" s="114">
        <f>$D127*IF(AI$29&gt;'Inputs &amp; Summary'!$D$5,0,IF(AI$29&gt;VLOOKUP($G127,Lists!$J$17:$K$21,2),IF($M127=Lists!$H$3,IF($K127&lt;1,(($S127/$K127)*((1+'Inputs &amp; Summary'!$D$7)^AI$29)),((INT(AI$29/$K127)-INT((AI$29-1)/$K127))*$S127*((1+'Inputs &amp; Summary'!$D$7)^AI$29))),(_xlfn.WEIBULL.DIST(AI$29,$L127,$K127,FALSE)*$S127*((1+'Inputs &amp; Summary'!$D$7)^AI$29))),IF($M127=Lists!$H$3,IF($K127&lt;1,((($R127*(1-$E127)+$Q127*(1-$F127))/$K127)*((1+'Inputs &amp; Summary'!$D$7)^AI$29)),((INT(AI$29/$K127)-INT((AI$29-1)/$K127))*($R127*(1-$E127)+$Q127*(1-$F127))*((1+'Inputs &amp; Summary'!$D$7)^AI$29))),((_xlfn.WEIBULL.DIST(AI$29,$L127,$K127,FALSE)*($R127*(1-$E127)+$Q127*(1-$F127))*((1+'Inputs &amp; Summary'!$D$7)^AI$29))))))</f>
        <v>0</v>
      </c>
      <c r="AJ127" s="114">
        <f>$D127*IF(AJ$29&gt;'Inputs &amp; Summary'!$D$5,0,IF(AJ$29&gt;VLOOKUP($G127,Lists!$J$17:$K$21,2),IF($M127=Lists!$H$3,IF($K127&lt;1,(($S127/$K127)*((1+'Inputs &amp; Summary'!$D$7)^AJ$29)),((INT(AJ$29/$K127)-INT((AJ$29-1)/$K127))*$S127*((1+'Inputs &amp; Summary'!$D$7)^AJ$29))),(_xlfn.WEIBULL.DIST(AJ$29,$L127,$K127,FALSE)*$S127*((1+'Inputs &amp; Summary'!$D$7)^AJ$29))),IF($M127=Lists!$H$3,IF($K127&lt;1,((($R127*(1-$E127)+$Q127*(1-$F127))/$K127)*((1+'Inputs &amp; Summary'!$D$7)^AJ$29)),((INT(AJ$29/$K127)-INT((AJ$29-1)/$K127))*($R127*(1-$E127)+$Q127*(1-$F127))*((1+'Inputs &amp; Summary'!$D$7)^AJ$29))),((_xlfn.WEIBULL.DIST(AJ$29,$L127,$K127,FALSE)*($R127*(1-$E127)+$Q127*(1-$F127))*((1+'Inputs &amp; Summary'!$D$7)^AJ$29))))))</f>
        <v>0</v>
      </c>
      <c r="AK127" s="114">
        <f>$D127*IF(AK$29&gt;'Inputs &amp; Summary'!$D$5,0,IF(AK$29&gt;VLOOKUP($G127,Lists!$J$17:$K$21,2),IF($M127=Lists!$H$3,IF($K127&lt;1,(($S127/$K127)*((1+'Inputs &amp; Summary'!$D$7)^AK$29)),((INT(AK$29/$K127)-INT((AK$29-1)/$K127))*$S127*((1+'Inputs &amp; Summary'!$D$7)^AK$29))),(_xlfn.WEIBULL.DIST(AK$29,$L127,$K127,FALSE)*$S127*((1+'Inputs &amp; Summary'!$D$7)^AK$29))),IF($M127=Lists!$H$3,IF($K127&lt;1,((($R127*(1-$E127)+$Q127*(1-$F127))/$K127)*((1+'Inputs &amp; Summary'!$D$7)^AK$29)),((INT(AK$29/$K127)-INT((AK$29-1)/$K127))*($R127*(1-$E127)+$Q127*(1-$F127))*((1+'Inputs &amp; Summary'!$D$7)^AK$29))),((_xlfn.WEIBULL.DIST(AK$29,$L127,$K127,FALSE)*($R127*(1-$E127)+$Q127*(1-$F127))*((1+'Inputs &amp; Summary'!$D$7)^AK$29))))))</f>
        <v>0</v>
      </c>
      <c r="AL127" s="114">
        <f>$D127*IF(AL$29&gt;'Inputs &amp; Summary'!$D$5,0,IF(AL$29&gt;VLOOKUP($G127,Lists!$J$17:$K$21,2),IF($M127=Lists!$H$3,IF($K127&lt;1,(($S127/$K127)*((1+'Inputs &amp; Summary'!$D$7)^AL$29)),((INT(AL$29/$K127)-INT((AL$29-1)/$K127))*$S127*((1+'Inputs &amp; Summary'!$D$7)^AL$29))),(_xlfn.WEIBULL.DIST(AL$29,$L127,$K127,FALSE)*$S127*((1+'Inputs &amp; Summary'!$D$7)^AL$29))),IF($M127=Lists!$H$3,IF($K127&lt;1,((($R127*(1-$E127)+$Q127*(1-$F127))/$K127)*((1+'Inputs &amp; Summary'!$D$7)^AL$29)),((INT(AL$29/$K127)-INT((AL$29-1)/$K127))*($R127*(1-$E127)+$Q127*(1-$F127))*((1+'Inputs &amp; Summary'!$D$7)^AL$29))),((_xlfn.WEIBULL.DIST(AL$29,$L127,$K127,FALSE)*($R127*(1-$E127)+$Q127*(1-$F127))*((1+'Inputs &amp; Summary'!$D$7)^AL$29))))))</f>
        <v>0</v>
      </c>
      <c r="AM127" s="114">
        <f>$D127*IF(AM$29&gt;'Inputs &amp; Summary'!$D$5,0,IF(AM$29&gt;VLOOKUP($G127,Lists!$J$17:$K$21,2),IF($M127=Lists!$H$3,IF($K127&lt;1,(($S127/$K127)*((1+'Inputs &amp; Summary'!$D$7)^AM$29)),((INT(AM$29/$K127)-INT((AM$29-1)/$K127))*$S127*((1+'Inputs &amp; Summary'!$D$7)^AM$29))),(_xlfn.WEIBULL.DIST(AM$29,$L127,$K127,FALSE)*$S127*((1+'Inputs &amp; Summary'!$D$7)^AM$29))),IF($M127=Lists!$H$3,IF($K127&lt;1,((($R127*(1-$E127)+$Q127*(1-$F127))/$K127)*((1+'Inputs &amp; Summary'!$D$7)^AM$29)),((INT(AM$29/$K127)-INT((AM$29-1)/$K127))*($R127*(1-$E127)+$Q127*(1-$F127))*((1+'Inputs &amp; Summary'!$D$7)^AM$29))),((_xlfn.WEIBULL.DIST(AM$29,$L127,$K127,FALSE)*($R127*(1-$E127)+$Q127*(1-$F127))*((1+'Inputs &amp; Summary'!$D$7)^AM$29))))))</f>
        <v>0</v>
      </c>
      <c r="AN127" s="114">
        <f>$D127*IF(AN$29&gt;'Inputs &amp; Summary'!$D$5,0,IF(AN$29&gt;VLOOKUP($G127,Lists!$J$17:$K$21,2),IF($M127=Lists!$H$3,IF($K127&lt;1,(($S127/$K127)*((1+'Inputs &amp; Summary'!$D$7)^AN$29)),((INT(AN$29/$K127)-INT((AN$29-1)/$K127))*$S127*((1+'Inputs &amp; Summary'!$D$7)^AN$29))),(_xlfn.WEIBULL.DIST(AN$29,$L127,$K127,FALSE)*$S127*((1+'Inputs &amp; Summary'!$D$7)^AN$29))),IF($M127=Lists!$H$3,IF($K127&lt;1,((($R127*(1-$E127)+$Q127*(1-$F127))/$K127)*((1+'Inputs &amp; Summary'!$D$7)^AN$29)),((INT(AN$29/$K127)-INT((AN$29-1)/$K127))*($R127*(1-$E127)+$Q127*(1-$F127))*((1+'Inputs &amp; Summary'!$D$7)^AN$29))),((_xlfn.WEIBULL.DIST(AN$29,$L127,$K127,FALSE)*($R127*(1-$E127)+$Q127*(1-$F127))*((1+'Inputs &amp; Summary'!$D$7)^AN$29))))))</f>
        <v>0</v>
      </c>
      <c r="AO127" s="114">
        <f>$D127*IF(AO$29&gt;'Inputs &amp; Summary'!$D$5,0,IF(AO$29&gt;VLOOKUP($G127,Lists!$J$17:$K$21,2),IF($M127=Lists!$H$3,IF($K127&lt;1,(($S127/$K127)*((1+'Inputs &amp; Summary'!$D$7)^AO$29)),((INT(AO$29/$K127)-INT((AO$29-1)/$K127))*$S127*((1+'Inputs &amp; Summary'!$D$7)^AO$29))),(_xlfn.WEIBULL.DIST(AO$29,$L127,$K127,FALSE)*$S127*((1+'Inputs &amp; Summary'!$D$7)^AO$29))),IF($M127=Lists!$H$3,IF($K127&lt;1,((($R127*(1-$E127)+$Q127*(1-$F127))/$K127)*((1+'Inputs &amp; Summary'!$D$7)^AO$29)),((INT(AO$29/$K127)-INT((AO$29-1)/$K127))*($R127*(1-$E127)+$Q127*(1-$F127))*((1+'Inputs &amp; Summary'!$D$7)^AO$29))),((_xlfn.WEIBULL.DIST(AO$29,$L127,$K127,FALSE)*($R127*(1-$E127)+$Q127*(1-$F127))*((1+'Inputs &amp; Summary'!$D$7)^AO$29))))))</f>
        <v>0</v>
      </c>
      <c r="AP127" s="114">
        <f>$D127*IF(AP$29&gt;'Inputs &amp; Summary'!$D$5,0,IF(AP$29&gt;VLOOKUP($G127,Lists!$J$17:$K$21,2),IF($M127=Lists!$H$3,IF($K127&lt;1,(($S127/$K127)*((1+'Inputs &amp; Summary'!$D$7)^AP$29)),((INT(AP$29/$K127)-INT((AP$29-1)/$K127))*$S127*((1+'Inputs &amp; Summary'!$D$7)^AP$29))),(_xlfn.WEIBULL.DIST(AP$29,$L127,$K127,FALSE)*$S127*((1+'Inputs &amp; Summary'!$D$7)^AP$29))),IF($M127=Lists!$H$3,IF($K127&lt;1,((($R127*(1-$E127)+$Q127*(1-$F127))/$K127)*((1+'Inputs &amp; Summary'!$D$7)^AP$29)),((INT(AP$29/$K127)-INT((AP$29-1)/$K127))*($R127*(1-$E127)+$Q127*(1-$F127))*((1+'Inputs &amp; Summary'!$D$7)^AP$29))),((_xlfn.WEIBULL.DIST(AP$29,$L127,$K127,FALSE)*($R127*(1-$E127)+$Q127*(1-$F127))*((1+'Inputs &amp; Summary'!$D$7)^AP$29))))))</f>
        <v>0</v>
      </c>
      <c r="AQ127" s="114">
        <f>$D127*IF(AQ$29&gt;'Inputs &amp; Summary'!$D$5,0,IF(AQ$29&gt;VLOOKUP($G127,Lists!$J$17:$K$21,2),IF($M127=Lists!$H$3,IF($K127&lt;1,(($S127/$K127)*((1+'Inputs &amp; Summary'!$D$7)^AQ$29)),((INT(AQ$29/$K127)-INT((AQ$29-1)/$K127))*$S127*((1+'Inputs &amp; Summary'!$D$7)^AQ$29))),(_xlfn.WEIBULL.DIST(AQ$29,$L127,$K127,FALSE)*$S127*((1+'Inputs &amp; Summary'!$D$7)^AQ$29))),IF($M127=Lists!$H$3,IF($K127&lt;1,((($R127*(1-$E127)+$Q127*(1-$F127))/$K127)*((1+'Inputs &amp; Summary'!$D$7)^AQ$29)),((INT(AQ$29/$K127)-INT((AQ$29-1)/$K127))*($R127*(1-$E127)+$Q127*(1-$F127))*((1+'Inputs &amp; Summary'!$D$7)^AQ$29))),((_xlfn.WEIBULL.DIST(AQ$29,$L127,$K127,FALSE)*($R127*(1-$E127)+$Q127*(1-$F127))*((1+'Inputs &amp; Summary'!$D$7)^AQ$29))))))</f>
        <v>0</v>
      </c>
      <c r="AR127" s="114">
        <f>$D127*IF(AR$29&gt;'Inputs &amp; Summary'!$D$5,0,IF(AR$29&gt;VLOOKUP($G127,Lists!$J$17:$K$21,2),IF($M127=Lists!$H$3,IF($K127&lt;1,(($S127/$K127)*((1+'Inputs &amp; Summary'!$D$7)^AR$29)),((INT(AR$29/$K127)-INT((AR$29-1)/$K127))*$S127*((1+'Inputs &amp; Summary'!$D$7)^AR$29))),(_xlfn.WEIBULL.DIST(AR$29,$L127,$K127,FALSE)*$S127*((1+'Inputs &amp; Summary'!$D$7)^AR$29))),IF($M127=Lists!$H$3,IF($K127&lt;1,((($R127*(1-$E127)+$Q127*(1-$F127))/$K127)*((1+'Inputs &amp; Summary'!$D$7)^AR$29)),((INT(AR$29/$K127)-INT((AR$29-1)/$K127))*($R127*(1-$E127)+$Q127*(1-$F127))*((1+'Inputs &amp; Summary'!$D$7)^AR$29))),((_xlfn.WEIBULL.DIST(AR$29,$L127,$K127,FALSE)*($R127*(1-$E127)+$Q127*(1-$F127))*((1+'Inputs &amp; Summary'!$D$7)^AR$29))))))</f>
        <v>0</v>
      </c>
      <c r="AS127" s="114">
        <f>$D127*IF(AS$29&gt;'Inputs &amp; Summary'!$D$5,0,IF(AS$29&gt;VLOOKUP($G127,Lists!$J$17:$K$21,2),IF($M127=Lists!$H$3,IF($K127&lt;1,(($S127/$K127)*((1+'Inputs &amp; Summary'!$D$7)^AS$29)),((INT(AS$29/$K127)-INT((AS$29-1)/$K127))*$S127*((1+'Inputs &amp; Summary'!$D$7)^AS$29))),(_xlfn.WEIBULL.DIST(AS$29,$L127,$K127,FALSE)*$S127*((1+'Inputs &amp; Summary'!$D$7)^AS$29))),IF($M127=Lists!$H$3,IF($K127&lt;1,((($R127*(1-$E127)+$Q127*(1-$F127))/$K127)*((1+'Inputs &amp; Summary'!$D$7)^AS$29)),((INT(AS$29/$K127)-INT((AS$29-1)/$K127))*($R127*(1-$E127)+$Q127*(1-$F127))*((1+'Inputs &amp; Summary'!$D$7)^AS$29))),((_xlfn.WEIBULL.DIST(AS$29,$L127,$K127,FALSE)*($R127*(1-$E127)+$Q127*(1-$F127))*((1+'Inputs &amp; Summary'!$D$7)^AS$29))))))</f>
        <v>0</v>
      </c>
      <c r="AT127" s="114">
        <f>$D127*IF(AT$29&gt;'Inputs &amp; Summary'!$D$5,0,IF(AT$29&gt;VLOOKUP($G127,Lists!$J$17:$K$21,2),IF($M127=Lists!$H$3,IF($K127&lt;1,(($S127/$K127)*((1+'Inputs &amp; Summary'!$D$7)^AT$29)),((INT(AT$29/$K127)-INT((AT$29-1)/$K127))*$S127*((1+'Inputs &amp; Summary'!$D$7)^AT$29))),(_xlfn.WEIBULL.DIST(AT$29,$L127,$K127,FALSE)*$S127*((1+'Inputs &amp; Summary'!$D$7)^AT$29))),IF($M127=Lists!$H$3,IF($K127&lt;1,((($R127*(1-$E127)+$Q127*(1-$F127))/$K127)*((1+'Inputs &amp; Summary'!$D$7)^AT$29)),((INT(AT$29/$K127)-INT((AT$29-1)/$K127))*($R127*(1-$E127)+$Q127*(1-$F127))*((1+'Inputs &amp; Summary'!$D$7)^AT$29))),((_xlfn.WEIBULL.DIST(AT$29,$L127,$K127,FALSE)*($R127*(1-$E127)+$Q127*(1-$F127))*((1+'Inputs &amp; Summary'!$D$7)^AT$29))))))</f>
        <v>0</v>
      </c>
      <c r="AU127" s="114">
        <f>$D127*IF(AU$29&gt;'Inputs &amp; Summary'!$D$5,0,IF(AU$29&gt;VLOOKUP($G127,Lists!$J$17:$K$21,2),IF($M127=Lists!$H$3,IF($K127&lt;1,(($S127/$K127)*((1+'Inputs &amp; Summary'!$D$7)^AU$29)),((INT(AU$29/$K127)-INT((AU$29-1)/$K127))*$S127*((1+'Inputs &amp; Summary'!$D$7)^AU$29))),(_xlfn.WEIBULL.DIST(AU$29,$L127,$K127,FALSE)*$S127*((1+'Inputs &amp; Summary'!$D$7)^AU$29))),IF($M127=Lists!$H$3,IF($K127&lt;1,((($R127*(1-$E127)+$Q127*(1-$F127))/$K127)*((1+'Inputs &amp; Summary'!$D$7)^AU$29)),((INT(AU$29/$K127)-INT((AU$29-1)/$K127))*($R127*(1-$E127)+$Q127*(1-$F127))*((1+'Inputs &amp; Summary'!$D$7)^AU$29))),((_xlfn.WEIBULL.DIST(AU$29,$L127,$K127,FALSE)*($R127*(1-$E127)+$Q127*(1-$F127))*((1+'Inputs &amp; Summary'!$D$7)^AU$29))))))</f>
        <v>0</v>
      </c>
      <c r="AV127" s="114">
        <f>$D127*IF(AV$29&gt;'Inputs &amp; Summary'!$D$5,0,IF(AV$29&gt;VLOOKUP($G127,Lists!$J$17:$K$21,2),IF($M127=Lists!$H$3,IF($K127&lt;1,(($S127/$K127)*((1+'Inputs &amp; Summary'!$D$7)^AV$29)),((INT(AV$29/$K127)-INT((AV$29-1)/$K127))*$S127*((1+'Inputs &amp; Summary'!$D$7)^AV$29))),(_xlfn.WEIBULL.DIST(AV$29,$L127,$K127,FALSE)*$S127*((1+'Inputs &amp; Summary'!$D$7)^AV$29))),IF($M127=Lists!$H$3,IF($K127&lt;1,((($R127*(1-$E127)+$Q127*(1-$F127))/$K127)*((1+'Inputs &amp; Summary'!$D$7)^AV$29)),((INT(AV$29/$K127)-INT((AV$29-1)/$K127))*($R127*(1-$E127)+$Q127*(1-$F127))*((1+'Inputs &amp; Summary'!$D$7)^AV$29))),((_xlfn.WEIBULL.DIST(AV$29,$L127,$K127,FALSE)*($R127*(1-$E127)+$Q127*(1-$F127))*((1+'Inputs &amp; Summary'!$D$7)^AV$29))))))</f>
        <v>0</v>
      </c>
      <c r="AW127" s="114">
        <f>$D127*IF(AW$29&gt;'Inputs &amp; Summary'!$D$5,0,IF(AW$29&gt;VLOOKUP($G127,Lists!$J$17:$K$21,2),IF($M127=Lists!$H$3,IF($K127&lt;1,(($S127/$K127)*((1+'Inputs &amp; Summary'!$D$7)^AW$29)),((INT(AW$29/$K127)-INT((AW$29-1)/$K127))*$S127*((1+'Inputs &amp; Summary'!$D$7)^AW$29))),(_xlfn.WEIBULL.DIST(AW$29,$L127,$K127,FALSE)*$S127*((1+'Inputs &amp; Summary'!$D$7)^AW$29))),IF($M127=Lists!$H$3,IF($K127&lt;1,((($R127*(1-$E127)+$Q127*(1-$F127))/$K127)*((1+'Inputs &amp; Summary'!$D$7)^AW$29)),((INT(AW$29/$K127)-INT((AW$29-1)/$K127))*($R127*(1-$E127)+$Q127*(1-$F127))*((1+'Inputs &amp; Summary'!$D$7)^AW$29))),((_xlfn.WEIBULL.DIST(AW$29,$L127,$K127,FALSE)*($R127*(1-$E127)+$Q127*(1-$F127))*((1+'Inputs &amp; Summary'!$D$7)^AW$29))))))</f>
        <v>0</v>
      </c>
      <c r="AX127" s="114">
        <f>$D127*IF(AX$29&gt;'Inputs &amp; Summary'!$D$5,0,IF(AX$29&gt;VLOOKUP($G127,Lists!$J$17:$K$21,2),IF($M127=Lists!$H$3,IF($K127&lt;1,(($S127/$K127)*((1+'Inputs &amp; Summary'!$D$7)^AX$29)),((INT(AX$29/$K127)-INT((AX$29-1)/$K127))*$S127*((1+'Inputs &amp; Summary'!$D$7)^AX$29))),(_xlfn.WEIBULL.DIST(AX$29,$L127,$K127,FALSE)*$S127*((1+'Inputs &amp; Summary'!$D$7)^AX$29))),IF($M127=Lists!$H$3,IF($K127&lt;1,((($R127*(1-$E127)+$Q127*(1-$F127))/$K127)*((1+'Inputs &amp; Summary'!$D$7)^AX$29)),((INT(AX$29/$K127)-INT((AX$29-1)/$K127))*($R127*(1-$E127)+$Q127*(1-$F127))*((1+'Inputs &amp; Summary'!$D$7)^AX$29))),((_xlfn.WEIBULL.DIST(AX$29,$L127,$K127,FALSE)*($R127*(1-$E127)+$Q127*(1-$F127))*((1+'Inputs &amp; Summary'!$D$7)^AX$29))))))</f>
        <v>0</v>
      </c>
      <c r="AY127" s="114">
        <f>$D127*IF(AY$29&gt;'Inputs &amp; Summary'!$D$5,0,IF(AY$29&gt;VLOOKUP($G127,Lists!$J$17:$K$21,2),IF($M127=Lists!$H$3,IF($K127&lt;1,(($S127/$K127)*((1+'Inputs &amp; Summary'!$D$7)^AY$29)),((INT(AY$29/$K127)-INT((AY$29-1)/$K127))*$S127*((1+'Inputs &amp; Summary'!$D$7)^AY$29))),(_xlfn.WEIBULL.DIST(AY$29,$L127,$K127,FALSE)*$S127*((1+'Inputs &amp; Summary'!$D$7)^AY$29))),IF($M127=Lists!$H$3,IF($K127&lt;1,((($R127*(1-$E127)+$Q127*(1-$F127))/$K127)*((1+'Inputs &amp; Summary'!$D$7)^AY$29)),((INT(AY$29/$K127)-INT((AY$29-1)/$K127))*($R127*(1-$E127)+$Q127*(1-$F127))*((1+'Inputs &amp; Summary'!$D$7)^AY$29))),((_xlfn.WEIBULL.DIST(AY$29,$L127,$K127,FALSE)*($R127*(1-$E127)+$Q127*(1-$F127))*((1+'Inputs &amp; Summary'!$D$7)^AY$29))))))</f>
        <v>0</v>
      </c>
      <c r="AZ127" s="114">
        <f>$D127*IF(AZ$29&gt;'Inputs &amp; Summary'!$D$5,0,IF(AZ$29&gt;VLOOKUP($G127,Lists!$J$17:$K$21,2),IF($M127=Lists!$H$3,IF($K127&lt;1,(($S127/$K127)*((1+'Inputs &amp; Summary'!$D$7)^AZ$29)),((INT(AZ$29/$K127)-INT((AZ$29-1)/$K127))*$S127*((1+'Inputs &amp; Summary'!$D$7)^AZ$29))),(_xlfn.WEIBULL.DIST(AZ$29,$L127,$K127,FALSE)*$S127*((1+'Inputs &amp; Summary'!$D$7)^AZ$29))),IF($M127=Lists!$H$3,IF($K127&lt;1,((($R127*(1-$E127)+$Q127*(1-$F127))/$K127)*((1+'Inputs &amp; Summary'!$D$7)^AZ$29)),((INT(AZ$29/$K127)-INT((AZ$29-1)/$K127))*($R127*(1-$E127)+$Q127*(1-$F127))*((1+'Inputs &amp; Summary'!$D$7)^AZ$29))),((_xlfn.WEIBULL.DIST(AZ$29,$L127,$K127,FALSE)*($R127*(1-$E127)+$Q127*(1-$F127))*((1+'Inputs &amp; Summary'!$D$7)^AZ$29))))))</f>
        <v>0</v>
      </c>
      <c r="BA127" s="114">
        <f>$D127*IF(BA$29&gt;'Inputs &amp; Summary'!$D$5,0,IF(BA$29&gt;VLOOKUP($G127,Lists!$J$17:$K$21,2),IF($M127=Lists!$H$3,IF($K127&lt;1,(($S127/$K127)*((1+'Inputs &amp; Summary'!$D$7)^BA$29)),((INT(BA$29/$K127)-INT((BA$29-1)/$K127))*$S127*((1+'Inputs &amp; Summary'!$D$7)^BA$29))),(_xlfn.WEIBULL.DIST(BA$29,$L127,$K127,FALSE)*$S127*((1+'Inputs &amp; Summary'!$D$7)^BA$29))),IF($M127=Lists!$H$3,IF($K127&lt;1,((($R127*(1-$E127)+$Q127*(1-$F127))/$K127)*((1+'Inputs &amp; Summary'!$D$7)^BA$29)),((INT(BA$29/$K127)-INT((BA$29-1)/$K127))*($R127*(1-$E127)+$Q127*(1-$F127))*((1+'Inputs &amp; Summary'!$D$7)^BA$29))),((_xlfn.WEIBULL.DIST(BA$29,$L127,$K127,FALSE)*($R127*(1-$E127)+$Q127*(1-$F127))*((1+'Inputs &amp; Summary'!$D$7)^BA$29))))))</f>
        <v>0</v>
      </c>
      <c r="BB127" s="114">
        <f>$D127*IF(BB$29&gt;'Inputs &amp; Summary'!$D$5,0,IF(BB$29&gt;VLOOKUP($G127,Lists!$J$17:$K$21,2),IF($M127=Lists!$H$3,IF($K127&lt;1,(($S127/$K127)*((1+'Inputs &amp; Summary'!$D$7)^BB$29)),((INT(BB$29/$K127)-INT((BB$29-1)/$K127))*$S127*((1+'Inputs &amp; Summary'!$D$7)^BB$29))),(_xlfn.WEIBULL.DIST(BB$29,$L127,$K127,FALSE)*$S127*((1+'Inputs &amp; Summary'!$D$7)^BB$29))),IF($M127=Lists!$H$3,IF($K127&lt;1,((($R127*(1-$E127)+$Q127*(1-$F127))/$K127)*((1+'Inputs &amp; Summary'!$D$7)^BB$29)),((INT(BB$29/$K127)-INT((BB$29-1)/$K127))*($R127*(1-$E127)+$Q127*(1-$F127))*((1+'Inputs &amp; Summary'!$D$7)^BB$29))),((_xlfn.WEIBULL.DIST(BB$29,$L127,$K127,FALSE)*($R127*(1-$E127)+$Q127*(1-$F127))*((1+'Inputs &amp; Summary'!$D$7)^BB$29))))))</f>
        <v>0</v>
      </c>
      <c r="BC127" s="114">
        <f>$D127*IF(BC$29&gt;'Inputs &amp; Summary'!$D$5,0,IF(BC$29&gt;VLOOKUP($G127,Lists!$J$17:$K$21,2),IF($M127=Lists!$H$3,IF($K127&lt;1,(($S127/$K127)*((1+'Inputs &amp; Summary'!$D$7)^BC$29)),((INT(BC$29/$K127)-INT((BC$29-1)/$K127))*$S127*((1+'Inputs &amp; Summary'!$D$7)^BC$29))),(_xlfn.WEIBULL.DIST(BC$29,$L127,$K127,FALSE)*$S127*((1+'Inputs &amp; Summary'!$D$7)^BC$29))),IF($M127=Lists!$H$3,IF($K127&lt;1,((($R127*(1-$E127)+$Q127*(1-$F127))/$K127)*((1+'Inputs &amp; Summary'!$D$7)^BC$29)),((INT(BC$29/$K127)-INT((BC$29-1)/$K127))*($R127*(1-$E127)+$Q127*(1-$F127))*((1+'Inputs &amp; Summary'!$D$7)^BC$29))),((_xlfn.WEIBULL.DIST(BC$29,$L127,$K127,FALSE)*($R127*(1-$E127)+$Q127*(1-$F127))*((1+'Inputs &amp; Summary'!$D$7)^BC$29))))))</f>
        <v>0</v>
      </c>
      <c r="BD127" s="114">
        <f>$D127*IF(BD$29&gt;'Inputs &amp; Summary'!$D$5,0,IF(BD$29&gt;VLOOKUP($G127,Lists!$J$17:$K$21,2),IF($M127=Lists!$H$3,IF($K127&lt;1,(($S127/$K127)*((1+'Inputs &amp; Summary'!$D$7)^BD$29)),((INT(BD$29/$K127)-INT((BD$29-1)/$K127))*$S127*((1+'Inputs &amp; Summary'!$D$7)^BD$29))),(_xlfn.WEIBULL.DIST(BD$29,$L127,$K127,FALSE)*$S127*((1+'Inputs &amp; Summary'!$D$7)^BD$29))),IF($M127=Lists!$H$3,IF($K127&lt;1,((($R127*(1-$E127)+$Q127*(1-$F127))/$K127)*((1+'Inputs &amp; Summary'!$D$7)^BD$29)),((INT(BD$29/$K127)-INT((BD$29-1)/$K127))*($R127*(1-$E127)+$Q127*(1-$F127))*((1+'Inputs &amp; Summary'!$D$7)^BD$29))),((_xlfn.WEIBULL.DIST(BD$29,$L127,$K127,FALSE)*($R127*(1-$E127)+$Q127*(1-$F127))*((1+'Inputs &amp; Summary'!$D$7)^BD$29))))))</f>
        <v>0</v>
      </c>
      <c r="BE127" s="114">
        <f>$D127*IF(BE$29&gt;'Inputs &amp; Summary'!$D$5,0,IF(BE$29&gt;VLOOKUP($G127,Lists!$J$17:$K$21,2),IF($M127=Lists!$H$3,IF($K127&lt;1,(($S127/$K127)*((1+'Inputs &amp; Summary'!$D$7)^BE$29)),((INT(BE$29/$K127)-INT((BE$29-1)/$K127))*$S127*((1+'Inputs &amp; Summary'!$D$7)^BE$29))),(_xlfn.WEIBULL.DIST(BE$29,$L127,$K127,FALSE)*$S127*((1+'Inputs &amp; Summary'!$D$7)^BE$29))),IF($M127=Lists!$H$3,IF($K127&lt;1,((($R127*(1-$E127)+$Q127*(1-$F127))/$K127)*((1+'Inputs &amp; Summary'!$D$7)^BE$29)),((INT(BE$29/$K127)-INT((BE$29-1)/$K127))*($R127*(1-$E127)+$Q127*(1-$F127))*((1+'Inputs &amp; Summary'!$D$7)^BE$29))),((_xlfn.WEIBULL.DIST(BE$29,$L127,$K127,FALSE)*($R127*(1-$E127)+$Q127*(1-$F127))*((1+'Inputs &amp; Summary'!$D$7)^BE$29))))))</f>
        <v>0</v>
      </c>
      <c r="BF127" s="114">
        <f>$D127*IF(BF$29&gt;'Inputs &amp; Summary'!$D$5,0,IF(BF$29&gt;VLOOKUP($G127,Lists!$J$17:$K$21,2),IF($M127=Lists!$H$3,IF($K127&lt;1,(($S127/$K127)*((1+'Inputs &amp; Summary'!$D$7)^BF$29)),((INT(BF$29/$K127)-INT((BF$29-1)/$K127))*$S127*((1+'Inputs &amp; Summary'!$D$7)^BF$29))),(_xlfn.WEIBULL.DIST(BF$29,$L127,$K127,FALSE)*$S127*((1+'Inputs &amp; Summary'!$D$7)^BF$29))),IF($M127=Lists!$H$3,IF($K127&lt;1,((($R127*(1-$E127)+$Q127*(1-$F127))/$K127)*((1+'Inputs &amp; Summary'!$D$7)^BF$29)),((INT(BF$29/$K127)-INT((BF$29-1)/$K127))*($R127*(1-$E127)+$Q127*(1-$F127))*((1+'Inputs &amp; Summary'!$D$7)^BF$29))),((_xlfn.WEIBULL.DIST(BF$29,$L127,$K127,FALSE)*($R127*(1-$E127)+$Q127*(1-$F127))*((1+'Inputs &amp; Summary'!$D$7)^BF$29))))))</f>
        <v>0</v>
      </c>
      <c r="BG127" s="114">
        <f>$D127*IF(BG$29&gt;'Inputs &amp; Summary'!$D$5,0,IF(BG$29&gt;VLOOKUP($G127,Lists!$J$17:$K$21,2),IF($M127=Lists!$H$3,IF($K127&lt;1,(($S127/$K127)*((1+'Inputs &amp; Summary'!$D$7)^BG$29)),((INT(BG$29/$K127)-INT((BG$29-1)/$K127))*$S127*((1+'Inputs &amp; Summary'!$D$7)^BG$29))),(_xlfn.WEIBULL.DIST(BG$29,$L127,$K127,FALSE)*$S127*((1+'Inputs &amp; Summary'!$D$7)^BG$29))),IF($M127=Lists!$H$3,IF($K127&lt;1,((($R127*(1-$E127)+$Q127*(1-$F127))/$K127)*((1+'Inputs &amp; Summary'!$D$7)^BG$29)),((INT(BG$29/$K127)-INT((BG$29-1)/$K127))*($R127*(1-$E127)+$Q127*(1-$F127))*((1+'Inputs &amp; Summary'!$D$7)^BG$29))),((_xlfn.WEIBULL.DIST(BG$29,$L127,$K127,FALSE)*($R127*(1-$E127)+$Q127*(1-$F127))*((1+'Inputs &amp; Summary'!$D$7)^BG$29))))))</f>
        <v>0</v>
      </c>
      <c r="BH127" s="114">
        <f>$D127*IF(BH$29&gt;'Inputs &amp; Summary'!$D$5,0,IF(BH$29&gt;VLOOKUP($G127,Lists!$J$17:$K$21,2),IF($M127=Lists!$H$3,IF($K127&lt;1,(($S127/$K127)*((1+'Inputs &amp; Summary'!$D$7)^BH$29)),((INT(BH$29/$K127)-INT((BH$29-1)/$K127))*$S127*((1+'Inputs &amp; Summary'!$D$7)^BH$29))),(_xlfn.WEIBULL.DIST(BH$29,$L127,$K127,FALSE)*$S127*((1+'Inputs &amp; Summary'!$D$7)^BH$29))),IF($M127=Lists!$H$3,IF($K127&lt;1,((($R127*(1-$E127)+$Q127*(1-$F127))/$K127)*((1+'Inputs &amp; Summary'!$D$7)^BH$29)),((INT(BH$29/$K127)-INT((BH$29-1)/$K127))*($R127*(1-$E127)+$Q127*(1-$F127))*((1+'Inputs &amp; Summary'!$D$7)^BH$29))),((_xlfn.WEIBULL.DIST(BH$29,$L127,$K127,FALSE)*($R127*(1-$E127)+$Q127*(1-$F127))*((1+'Inputs &amp; Summary'!$D$7)^BH$29))))))</f>
        <v>0</v>
      </c>
      <c r="BI127" s="114">
        <f>$D127*IF(BI$29&gt;'Inputs &amp; Summary'!$D$5,0,IF(BI$29&gt;VLOOKUP($G127,Lists!$J$17:$K$21,2),IF($M127=Lists!$H$3,IF($K127&lt;1,(($S127/$K127)*((1+'Inputs &amp; Summary'!$D$7)^BI$29)),((INT(BI$29/$K127)-INT((BI$29-1)/$K127))*$S127*((1+'Inputs &amp; Summary'!$D$7)^BI$29))),(_xlfn.WEIBULL.DIST(BI$29,$L127,$K127,FALSE)*$S127*((1+'Inputs &amp; Summary'!$D$7)^BI$29))),IF($M127=Lists!$H$3,IF($K127&lt;1,((($R127*(1-$E127)+$Q127*(1-$F127))/$K127)*((1+'Inputs &amp; Summary'!$D$7)^BI$29)),((INT(BI$29/$K127)-INT((BI$29-1)/$K127))*($R127*(1-$E127)+$Q127*(1-$F127))*((1+'Inputs &amp; Summary'!$D$7)^BI$29))),((_xlfn.WEIBULL.DIST(BI$29,$L127,$K127,FALSE)*($R127*(1-$E127)+$Q127*(1-$F127))*((1+'Inputs &amp; Summary'!$D$7)^BI$29))))))</f>
        <v>0</v>
      </c>
      <c r="BJ127" s="114">
        <f>$D127*IF(BJ$29&gt;'Inputs &amp; Summary'!$D$5,0,IF(BJ$29&gt;VLOOKUP($G127,Lists!$J$17:$K$21,2),IF($M127=Lists!$H$3,IF($K127&lt;1,(($S127/$K127)*((1+'Inputs &amp; Summary'!$D$7)^BJ$29)),((INT(BJ$29/$K127)-INT((BJ$29-1)/$K127))*$S127*((1+'Inputs &amp; Summary'!$D$7)^BJ$29))),(_xlfn.WEIBULL.DIST(BJ$29,$L127,$K127,FALSE)*$S127*((1+'Inputs &amp; Summary'!$D$7)^BJ$29))),IF($M127=Lists!$H$3,IF($K127&lt;1,((($R127*(1-$E127)+$Q127*(1-$F127))/$K127)*((1+'Inputs &amp; Summary'!$D$7)^BJ$29)),((INT(BJ$29/$K127)-INT((BJ$29-1)/$K127))*($R127*(1-$E127)+$Q127*(1-$F127))*((1+'Inputs &amp; Summary'!$D$7)^BJ$29))),((_xlfn.WEIBULL.DIST(BJ$29,$L127,$K127,FALSE)*($R127*(1-$E127)+$Q127*(1-$F127))*((1+'Inputs &amp; Summary'!$D$7)^BJ$29))))))</f>
        <v>0</v>
      </c>
      <c r="BK127" s="114">
        <f>$D127*IF(BK$29&gt;'Inputs &amp; Summary'!$D$5,0,IF(BK$29&gt;VLOOKUP($G127,Lists!$J$17:$K$21,2),IF($M127=Lists!$H$3,IF($K127&lt;1,(($S127/$K127)*((1+'Inputs &amp; Summary'!$D$7)^BK$29)),((INT(BK$29/$K127)-INT((BK$29-1)/$K127))*$S127*((1+'Inputs &amp; Summary'!$D$7)^BK$29))),(_xlfn.WEIBULL.DIST(BK$29,$L127,$K127,FALSE)*$S127*((1+'Inputs &amp; Summary'!$D$7)^BK$29))),IF($M127=Lists!$H$3,IF($K127&lt;1,((($R127*(1-$E127)+$Q127*(1-$F127))/$K127)*((1+'Inputs &amp; Summary'!$D$7)^BK$29)),((INT(BK$29/$K127)-INT((BK$29-1)/$K127))*($R127*(1-$E127)+$Q127*(1-$F127))*((1+'Inputs &amp; Summary'!$D$7)^BK$29))),((_xlfn.WEIBULL.DIST(BK$29,$L127,$K127,FALSE)*($R127*(1-$E127)+$Q127*(1-$F127))*((1+'Inputs &amp; Summary'!$D$7)^BK$29))))))</f>
        <v>0</v>
      </c>
      <c r="BL127" s="114">
        <f>$D127*IF(BL$29&gt;'Inputs &amp; Summary'!$D$5,0,IF(BL$29&gt;VLOOKUP($G127,Lists!$J$17:$K$21,2),IF($M127=Lists!$H$3,IF($K127&lt;1,(($S127/$K127)*((1+'Inputs &amp; Summary'!$D$7)^BL$29)),((INT(BL$29/$K127)-INT((BL$29-1)/$K127))*$S127*((1+'Inputs &amp; Summary'!$D$7)^BL$29))),(_xlfn.WEIBULL.DIST(BL$29,$L127,$K127,FALSE)*$S127*((1+'Inputs &amp; Summary'!$D$7)^BL$29))),IF($M127=Lists!$H$3,IF($K127&lt;1,((($R127*(1-$E127)+$Q127*(1-$F127))/$K127)*((1+'Inputs &amp; Summary'!$D$7)^BL$29)),((INT(BL$29/$K127)-INT((BL$29-1)/$K127))*($R127*(1-$E127)+$Q127*(1-$F127))*((1+'Inputs &amp; Summary'!$D$7)^BL$29))),((_xlfn.WEIBULL.DIST(BL$29,$L127,$K127,FALSE)*($R127*(1-$E127)+$Q127*(1-$F127))*((1+'Inputs &amp; Summary'!$D$7)^BL$29))))))</f>
        <v>0</v>
      </c>
    </row>
    <row r="128" spans="1:64" x14ac:dyDescent="0.3">
      <c r="A128" s="79" t="s">
        <v>40</v>
      </c>
      <c r="B128" s="33" t="s">
        <v>307</v>
      </c>
      <c r="C128" s="33" t="s">
        <v>39</v>
      </c>
      <c r="D128" s="115">
        <v>0</v>
      </c>
      <c r="E128" s="68">
        <v>0</v>
      </c>
      <c r="F128" s="68">
        <v>0</v>
      </c>
      <c r="G128" s="213" t="s">
        <v>433</v>
      </c>
      <c r="H128" s="34"/>
      <c r="I128" s="34" t="s">
        <v>270</v>
      </c>
      <c r="J128" s="33">
        <f>VLOOKUP(I128,'Labor Rates'!$A$1:$B$16,2)</f>
        <v>25.173076923076923</v>
      </c>
      <c r="K128" s="35">
        <v>1</v>
      </c>
      <c r="L128" s="35">
        <v>1</v>
      </c>
      <c r="M128" s="33" t="s">
        <v>259</v>
      </c>
      <c r="N128" s="84">
        <v>1</v>
      </c>
      <c r="O128" s="35">
        <v>0.1</v>
      </c>
      <c r="P128" s="5">
        <v>0</v>
      </c>
      <c r="Q128" s="73">
        <f t="shared" si="21"/>
        <v>2.5173076923076927</v>
      </c>
      <c r="R128" s="73">
        <f t="shared" si="22"/>
        <v>0</v>
      </c>
      <c r="S128" s="74">
        <f t="shared" si="23"/>
        <v>0</v>
      </c>
      <c r="T128" s="88"/>
      <c r="U128" s="80"/>
      <c r="V128" s="87">
        <f t="shared" si="24"/>
        <v>0</v>
      </c>
      <c r="W128" s="87">
        <f>NPV('Inputs &amp; Summary'!$D$6,Y128:BL128)</f>
        <v>0</v>
      </c>
      <c r="X128" s="90">
        <f t="shared" si="25"/>
        <v>0</v>
      </c>
      <c r="Y128" s="114">
        <f>$D128*IF(Y$29&gt;'Inputs &amp; Summary'!$D$5,0,IF(Y$29&gt;VLOOKUP($G128,Lists!$J$17:$K$21,2),IF($M128=Lists!$H$3,IF($K128&lt;1,(($S128/$K128)*((1+'Inputs &amp; Summary'!$D$7)^Y$29)),((INT(Y$29/$K128)-INT((Y$29-1)/$K128))*$S128*((1+'Inputs &amp; Summary'!$D$7)^Y$29))),(_xlfn.WEIBULL.DIST(Y$29,$L128,$K128,FALSE)*$S128*((1+'Inputs &amp; Summary'!$D$7)^Y$29))),IF($M128=Lists!$H$3,IF($K128&lt;1,((($R128*(1-$E128)+$Q128*(1-$F128))/$K128)*((1+'Inputs &amp; Summary'!$D$7)^Y$29)),((INT(Y$29/$K128)-INT((Y$29-1)/$K128))*($R128*(1-$E128)+$Q128*(1-$F128))*((1+'Inputs &amp; Summary'!$D$7)^Y$29))),((_xlfn.WEIBULL.DIST(Y$29,$L128,$K128,FALSE)*($R128*(1-$E128)+$Q128*(1-$F128))*((1+'Inputs &amp; Summary'!$D$7)^Y$29))))))</f>
        <v>0</v>
      </c>
      <c r="Z128" s="114">
        <f>$D128*IF(Z$29&gt;'Inputs &amp; Summary'!$D$5,0,IF(Z$29&gt;VLOOKUP($G128,Lists!$J$17:$K$21,2),IF($M128=Lists!$H$3,IF($K128&lt;1,(($S128/$K128)*((1+'Inputs &amp; Summary'!$D$7)^Z$29)),((INT(Z$29/$K128)-INT((Z$29-1)/$K128))*$S128*((1+'Inputs &amp; Summary'!$D$7)^Z$29))),(_xlfn.WEIBULL.DIST(Z$29,$L128,$K128,FALSE)*$S128*((1+'Inputs &amp; Summary'!$D$7)^Z$29))),IF($M128=Lists!$H$3,IF($K128&lt;1,((($R128*(1-$E128)+$Q128*(1-$F128))/$K128)*((1+'Inputs &amp; Summary'!$D$7)^Z$29)),((INT(Z$29/$K128)-INT((Z$29-1)/$K128))*($R128*(1-$E128)+$Q128*(1-$F128))*((1+'Inputs &amp; Summary'!$D$7)^Z$29))),((_xlfn.WEIBULL.DIST(Z$29,$L128,$K128,FALSE)*($R128*(1-$E128)+$Q128*(1-$F128))*((1+'Inputs &amp; Summary'!$D$7)^Z$29))))))</f>
        <v>0</v>
      </c>
      <c r="AA128" s="114">
        <f>$D128*IF(AA$29&gt;'Inputs &amp; Summary'!$D$5,0,IF(AA$29&gt;VLOOKUP($G128,Lists!$J$17:$K$21,2),IF($M128=Lists!$H$3,IF($K128&lt;1,(($S128/$K128)*((1+'Inputs &amp; Summary'!$D$7)^AA$29)),((INT(AA$29/$K128)-INT((AA$29-1)/$K128))*$S128*((1+'Inputs &amp; Summary'!$D$7)^AA$29))),(_xlfn.WEIBULL.DIST(AA$29,$L128,$K128,FALSE)*$S128*((1+'Inputs &amp; Summary'!$D$7)^AA$29))),IF($M128=Lists!$H$3,IF($K128&lt;1,((($R128*(1-$E128)+$Q128*(1-$F128))/$K128)*((1+'Inputs &amp; Summary'!$D$7)^AA$29)),((INT(AA$29/$K128)-INT((AA$29-1)/$K128))*($R128*(1-$E128)+$Q128*(1-$F128))*((1+'Inputs &amp; Summary'!$D$7)^AA$29))),((_xlfn.WEIBULL.DIST(AA$29,$L128,$K128,FALSE)*($R128*(1-$E128)+$Q128*(1-$F128))*((1+'Inputs &amp; Summary'!$D$7)^AA$29))))))</f>
        <v>0</v>
      </c>
      <c r="AB128" s="114">
        <f>$D128*IF(AB$29&gt;'Inputs &amp; Summary'!$D$5,0,IF(AB$29&gt;VLOOKUP($G128,Lists!$J$17:$K$21,2),IF($M128=Lists!$H$3,IF($K128&lt;1,(($S128/$K128)*((1+'Inputs &amp; Summary'!$D$7)^AB$29)),((INT(AB$29/$K128)-INT((AB$29-1)/$K128))*$S128*((1+'Inputs &amp; Summary'!$D$7)^AB$29))),(_xlfn.WEIBULL.DIST(AB$29,$L128,$K128,FALSE)*$S128*((1+'Inputs &amp; Summary'!$D$7)^AB$29))),IF($M128=Lists!$H$3,IF($K128&lt;1,((($R128*(1-$E128)+$Q128*(1-$F128))/$K128)*((1+'Inputs &amp; Summary'!$D$7)^AB$29)),((INT(AB$29/$K128)-INT((AB$29-1)/$K128))*($R128*(1-$E128)+$Q128*(1-$F128))*((1+'Inputs &amp; Summary'!$D$7)^AB$29))),((_xlfn.WEIBULL.DIST(AB$29,$L128,$K128,FALSE)*($R128*(1-$E128)+$Q128*(1-$F128))*((1+'Inputs &amp; Summary'!$D$7)^AB$29))))))</f>
        <v>0</v>
      </c>
      <c r="AC128" s="114">
        <f>$D128*IF(AC$29&gt;'Inputs &amp; Summary'!$D$5,0,IF(AC$29&gt;VLOOKUP($G128,Lists!$J$17:$K$21,2),IF($M128=Lists!$H$3,IF($K128&lt;1,(($S128/$K128)*((1+'Inputs &amp; Summary'!$D$7)^AC$29)),((INT(AC$29/$K128)-INT((AC$29-1)/$K128))*$S128*((1+'Inputs &amp; Summary'!$D$7)^AC$29))),(_xlfn.WEIBULL.DIST(AC$29,$L128,$K128,FALSE)*$S128*((1+'Inputs &amp; Summary'!$D$7)^AC$29))),IF($M128=Lists!$H$3,IF($K128&lt;1,((($R128*(1-$E128)+$Q128*(1-$F128))/$K128)*((1+'Inputs &amp; Summary'!$D$7)^AC$29)),((INT(AC$29/$K128)-INT((AC$29-1)/$K128))*($R128*(1-$E128)+$Q128*(1-$F128))*((1+'Inputs &amp; Summary'!$D$7)^AC$29))),((_xlfn.WEIBULL.DIST(AC$29,$L128,$K128,FALSE)*($R128*(1-$E128)+$Q128*(1-$F128))*((1+'Inputs &amp; Summary'!$D$7)^AC$29))))))</f>
        <v>0</v>
      </c>
      <c r="AD128" s="114">
        <f>$D128*IF(AD$29&gt;'Inputs &amp; Summary'!$D$5,0,IF(AD$29&gt;VLOOKUP($G128,Lists!$J$17:$K$21,2),IF($M128=Lists!$H$3,IF($K128&lt;1,(($S128/$K128)*((1+'Inputs &amp; Summary'!$D$7)^AD$29)),((INT(AD$29/$K128)-INT((AD$29-1)/$K128))*$S128*((1+'Inputs &amp; Summary'!$D$7)^AD$29))),(_xlfn.WEIBULL.DIST(AD$29,$L128,$K128,FALSE)*$S128*((1+'Inputs &amp; Summary'!$D$7)^AD$29))),IF($M128=Lists!$H$3,IF($K128&lt;1,((($R128*(1-$E128)+$Q128*(1-$F128))/$K128)*((1+'Inputs &amp; Summary'!$D$7)^AD$29)),((INT(AD$29/$K128)-INT((AD$29-1)/$K128))*($R128*(1-$E128)+$Q128*(1-$F128))*((1+'Inputs &amp; Summary'!$D$7)^AD$29))),((_xlfn.WEIBULL.DIST(AD$29,$L128,$K128,FALSE)*($R128*(1-$E128)+$Q128*(1-$F128))*((1+'Inputs &amp; Summary'!$D$7)^AD$29))))))</f>
        <v>0</v>
      </c>
      <c r="AE128" s="114">
        <f>$D128*IF(AE$29&gt;'Inputs &amp; Summary'!$D$5,0,IF(AE$29&gt;VLOOKUP($G128,Lists!$J$17:$K$21,2),IF($M128=Lists!$H$3,IF($K128&lt;1,(($S128/$K128)*((1+'Inputs &amp; Summary'!$D$7)^AE$29)),((INT(AE$29/$K128)-INT((AE$29-1)/$K128))*$S128*((1+'Inputs &amp; Summary'!$D$7)^AE$29))),(_xlfn.WEIBULL.DIST(AE$29,$L128,$K128,FALSE)*$S128*((1+'Inputs &amp; Summary'!$D$7)^AE$29))),IF($M128=Lists!$H$3,IF($K128&lt;1,((($R128*(1-$E128)+$Q128*(1-$F128))/$K128)*((1+'Inputs &amp; Summary'!$D$7)^AE$29)),((INT(AE$29/$K128)-INT((AE$29-1)/$K128))*($R128*(1-$E128)+$Q128*(1-$F128))*((1+'Inputs &amp; Summary'!$D$7)^AE$29))),((_xlfn.WEIBULL.DIST(AE$29,$L128,$K128,FALSE)*($R128*(1-$E128)+$Q128*(1-$F128))*((1+'Inputs &amp; Summary'!$D$7)^AE$29))))))</f>
        <v>0</v>
      </c>
      <c r="AF128" s="114">
        <f>$D128*IF(AF$29&gt;'Inputs &amp; Summary'!$D$5,0,IF(AF$29&gt;VLOOKUP($G128,Lists!$J$17:$K$21,2),IF($M128=Lists!$H$3,IF($K128&lt;1,(($S128/$K128)*((1+'Inputs &amp; Summary'!$D$7)^AF$29)),((INT(AF$29/$K128)-INT((AF$29-1)/$K128))*$S128*((1+'Inputs &amp; Summary'!$D$7)^AF$29))),(_xlfn.WEIBULL.DIST(AF$29,$L128,$K128,FALSE)*$S128*((1+'Inputs &amp; Summary'!$D$7)^AF$29))),IF($M128=Lists!$H$3,IF($K128&lt;1,((($R128*(1-$E128)+$Q128*(1-$F128))/$K128)*((1+'Inputs &amp; Summary'!$D$7)^AF$29)),((INT(AF$29/$K128)-INT((AF$29-1)/$K128))*($R128*(1-$E128)+$Q128*(1-$F128))*((1+'Inputs &amp; Summary'!$D$7)^AF$29))),((_xlfn.WEIBULL.DIST(AF$29,$L128,$K128,FALSE)*($R128*(1-$E128)+$Q128*(1-$F128))*((1+'Inputs &amp; Summary'!$D$7)^AF$29))))))</f>
        <v>0</v>
      </c>
      <c r="AG128" s="114">
        <f>$D128*IF(AG$29&gt;'Inputs &amp; Summary'!$D$5,0,IF(AG$29&gt;VLOOKUP($G128,Lists!$J$17:$K$21,2),IF($M128=Lists!$H$3,IF($K128&lt;1,(($S128/$K128)*((1+'Inputs &amp; Summary'!$D$7)^AG$29)),((INT(AG$29/$K128)-INT((AG$29-1)/$K128))*$S128*((1+'Inputs &amp; Summary'!$D$7)^AG$29))),(_xlfn.WEIBULL.DIST(AG$29,$L128,$K128,FALSE)*$S128*((1+'Inputs &amp; Summary'!$D$7)^AG$29))),IF($M128=Lists!$H$3,IF($K128&lt;1,((($R128*(1-$E128)+$Q128*(1-$F128))/$K128)*((1+'Inputs &amp; Summary'!$D$7)^AG$29)),((INT(AG$29/$K128)-INT((AG$29-1)/$K128))*($R128*(1-$E128)+$Q128*(1-$F128))*((1+'Inputs &amp; Summary'!$D$7)^AG$29))),((_xlfn.WEIBULL.DIST(AG$29,$L128,$K128,FALSE)*($R128*(1-$E128)+$Q128*(1-$F128))*((1+'Inputs &amp; Summary'!$D$7)^AG$29))))))</f>
        <v>0</v>
      </c>
      <c r="AH128" s="114">
        <f>$D128*IF(AH$29&gt;'Inputs &amp; Summary'!$D$5,0,IF(AH$29&gt;VLOOKUP($G128,Lists!$J$17:$K$21,2),IF($M128=Lists!$H$3,IF($K128&lt;1,(($S128/$K128)*((1+'Inputs &amp; Summary'!$D$7)^AH$29)),((INT(AH$29/$K128)-INT((AH$29-1)/$K128))*$S128*((1+'Inputs &amp; Summary'!$D$7)^AH$29))),(_xlfn.WEIBULL.DIST(AH$29,$L128,$K128,FALSE)*$S128*((1+'Inputs &amp; Summary'!$D$7)^AH$29))),IF($M128=Lists!$H$3,IF($K128&lt;1,((($R128*(1-$E128)+$Q128*(1-$F128))/$K128)*((1+'Inputs &amp; Summary'!$D$7)^AH$29)),((INT(AH$29/$K128)-INT((AH$29-1)/$K128))*($R128*(1-$E128)+$Q128*(1-$F128))*((1+'Inputs &amp; Summary'!$D$7)^AH$29))),((_xlfn.WEIBULL.DIST(AH$29,$L128,$K128,FALSE)*($R128*(1-$E128)+$Q128*(1-$F128))*((1+'Inputs &amp; Summary'!$D$7)^AH$29))))))</f>
        <v>0</v>
      </c>
      <c r="AI128" s="114">
        <f>$D128*IF(AI$29&gt;'Inputs &amp; Summary'!$D$5,0,IF(AI$29&gt;VLOOKUP($G128,Lists!$J$17:$K$21,2),IF($M128=Lists!$H$3,IF($K128&lt;1,(($S128/$K128)*((1+'Inputs &amp; Summary'!$D$7)^AI$29)),((INT(AI$29/$K128)-INT((AI$29-1)/$K128))*$S128*((1+'Inputs &amp; Summary'!$D$7)^AI$29))),(_xlfn.WEIBULL.DIST(AI$29,$L128,$K128,FALSE)*$S128*((1+'Inputs &amp; Summary'!$D$7)^AI$29))),IF($M128=Lists!$H$3,IF($K128&lt;1,((($R128*(1-$E128)+$Q128*(1-$F128))/$K128)*((1+'Inputs &amp; Summary'!$D$7)^AI$29)),((INT(AI$29/$K128)-INT((AI$29-1)/$K128))*($R128*(1-$E128)+$Q128*(1-$F128))*((1+'Inputs &amp; Summary'!$D$7)^AI$29))),((_xlfn.WEIBULL.DIST(AI$29,$L128,$K128,FALSE)*($R128*(1-$E128)+$Q128*(1-$F128))*((1+'Inputs &amp; Summary'!$D$7)^AI$29))))))</f>
        <v>0</v>
      </c>
      <c r="AJ128" s="114">
        <f>$D128*IF(AJ$29&gt;'Inputs &amp; Summary'!$D$5,0,IF(AJ$29&gt;VLOOKUP($G128,Lists!$J$17:$K$21,2),IF($M128=Lists!$H$3,IF($K128&lt;1,(($S128/$K128)*((1+'Inputs &amp; Summary'!$D$7)^AJ$29)),((INT(AJ$29/$K128)-INT((AJ$29-1)/$K128))*$S128*((1+'Inputs &amp; Summary'!$D$7)^AJ$29))),(_xlfn.WEIBULL.DIST(AJ$29,$L128,$K128,FALSE)*$S128*((1+'Inputs &amp; Summary'!$D$7)^AJ$29))),IF($M128=Lists!$H$3,IF($K128&lt;1,((($R128*(1-$E128)+$Q128*(1-$F128))/$K128)*((1+'Inputs &amp; Summary'!$D$7)^AJ$29)),((INT(AJ$29/$K128)-INT((AJ$29-1)/$K128))*($R128*(1-$E128)+$Q128*(1-$F128))*((1+'Inputs &amp; Summary'!$D$7)^AJ$29))),((_xlfn.WEIBULL.DIST(AJ$29,$L128,$K128,FALSE)*($R128*(1-$E128)+$Q128*(1-$F128))*((1+'Inputs &amp; Summary'!$D$7)^AJ$29))))))</f>
        <v>0</v>
      </c>
      <c r="AK128" s="114">
        <f>$D128*IF(AK$29&gt;'Inputs &amp; Summary'!$D$5,0,IF(AK$29&gt;VLOOKUP($G128,Lists!$J$17:$K$21,2),IF($M128=Lists!$H$3,IF($K128&lt;1,(($S128/$K128)*((1+'Inputs &amp; Summary'!$D$7)^AK$29)),((INT(AK$29/$K128)-INT((AK$29-1)/$K128))*$S128*((1+'Inputs &amp; Summary'!$D$7)^AK$29))),(_xlfn.WEIBULL.DIST(AK$29,$L128,$K128,FALSE)*$S128*((1+'Inputs &amp; Summary'!$D$7)^AK$29))),IF($M128=Lists!$H$3,IF($K128&lt;1,((($R128*(1-$E128)+$Q128*(1-$F128))/$K128)*((1+'Inputs &amp; Summary'!$D$7)^AK$29)),((INT(AK$29/$K128)-INT((AK$29-1)/$K128))*($R128*(1-$E128)+$Q128*(1-$F128))*((1+'Inputs &amp; Summary'!$D$7)^AK$29))),((_xlfn.WEIBULL.DIST(AK$29,$L128,$K128,FALSE)*($R128*(1-$E128)+$Q128*(1-$F128))*((1+'Inputs &amp; Summary'!$D$7)^AK$29))))))</f>
        <v>0</v>
      </c>
      <c r="AL128" s="114">
        <f>$D128*IF(AL$29&gt;'Inputs &amp; Summary'!$D$5,0,IF(AL$29&gt;VLOOKUP($G128,Lists!$J$17:$K$21,2),IF($M128=Lists!$H$3,IF($K128&lt;1,(($S128/$K128)*((1+'Inputs &amp; Summary'!$D$7)^AL$29)),((INT(AL$29/$K128)-INT((AL$29-1)/$K128))*$S128*((1+'Inputs &amp; Summary'!$D$7)^AL$29))),(_xlfn.WEIBULL.DIST(AL$29,$L128,$K128,FALSE)*$S128*((1+'Inputs &amp; Summary'!$D$7)^AL$29))),IF($M128=Lists!$H$3,IF($K128&lt;1,((($R128*(1-$E128)+$Q128*(1-$F128))/$K128)*((1+'Inputs &amp; Summary'!$D$7)^AL$29)),((INT(AL$29/$K128)-INT((AL$29-1)/$K128))*($R128*(1-$E128)+$Q128*(1-$F128))*((1+'Inputs &amp; Summary'!$D$7)^AL$29))),((_xlfn.WEIBULL.DIST(AL$29,$L128,$K128,FALSE)*($R128*(1-$E128)+$Q128*(1-$F128))*((1+'Inputs &amp; Summary'!$D$7)^AL$29))))))</f>
        <v>0</v>
      </c>
      <c r="AM128" s="114">
        <f>$D128*IF(AM$29&gt;'Inputs &amp; Summary'!$D$5,0,IF(AM$29&gt;VLOOKUP($G128,Lists!$J$17:$K$21,2),IF($M128=Lists!$H$3,IF($K128&lt;1,(($S128/$K128)*((1+'Inputs &amp; Summary'!$D$7)^AM$29)),((INT(AM$29/$K128)-INT((AM$29-1)/$K128))*$S128*((1+'Inputs &amp; Summary'!$D$7)^AM$29))),(_xlfn.WEIBULL.DIST(AM$29,$L128,$K128,FALSE)*$S128*((1+'Inputs &amp; Summary'!$D$7)^AM$29))),IF($M128=Lists!$H$3,IF($K128&lt;1,((($R128*(1-$E128)+$Q128*(1-$F128))/$K128)*((1+'Inputs &amp; Summary'!$D$7)^AM$29)),((INT(AM$29/$K128)-INT((AM$29-1)/$K128))*($R128*(1-$E128)+$Q128*(1-$F128))*((1+'Inputs &amp; Summary'!$D$7)^AM$29))),((_xlfn.WEIBULL.DIST(AM$29,$L128,$K128,FALSE)*($R128*(1-$E128)+$Q128*(1-$F128))*((1+'Inputs &amp; Summary'!$D$7)^AM$29))))))</f>
        <v>0</v>
      </c>
      <c r="AN128" s="114">
        <f>$D128*IF(AN$29&gt;'Inputs &amp; Summary'!$D$5,0,IF(AN$29&gt;VLOOKUP($G128,Lists!$J$17:$K$21,2),IF($M128=Lists!$H$3,IF($K128&lt;1,(($S128/$K128)*((1+'Inputs &amp; Summary'!$D$7)^AN$29)),((INT(AN$29/$K128)-INT((AN$29-1)/$K128))*$S128*((1+'Inputs &amp; Summary'!$D$7)^AN$29))),(_xlfn.WEIBULL.DIST(AN$29,$L128,$K128,FALSE)*$S128*((1+'Inputs &amp; Summary'!$D$7)^AN$29))),IF($M128=Lists!$H$3,IF($K128&lt;1,((($R128*(1-$E128)+$Q128*(1-$F128))/$K128)*((1+'Inputs &amp; Summary'!$D$7)^AN$29)),((INT(AN$29/$K128)-INT((AN$29-1)/$K128))*($R128*(1-$E128)+$Q128*(1-$F128))*((1+'Inputs &amp; Summary'!$D$7)^AN$29))),((_xlfn.WEIBULL.DIST(AN$29,$L128,$K128,FALSE)*($R128*(1-$E128)+$Q128*(1-$F128))*((1+'Inputs &amp; Summary'!$D$7)^AN$29))))))</f>
        <v>0</v>
      </c>
      <c r="AO128" s="114">
        <f>$D128*IF(AO$29&gt;'Inputs &amp; Summary'!$D$5,0,IF(AO$29&gt;VLOOKUP($G128,Lists!$J$17:$K$21,2),IF($M128=Lists!$H$3,IF($K128&lt;1,(($S128/$K128)*((1+'Inputs &amp; Summary'!$D$7)^AO$29)),((INT(AO$29/$K128)-INT((AO$29-1)/$K128))*$S128*((1+'Inputs &amp; Summary'!$D$7)^AO$29))),(_xlfn.WEIBULL.DIST(AO$29,$L128,$K128,FALSE)*$S128*((1+'Inputs &amp; Summary'!$D$7)^AO$29))),IF($M128=Lists!$H$3,IF($K128&lt;1,((($R128*(1-$E128)+$Q128*(1-$F128))/$K128)*((1+'Inputs &amp; Summary'!$D$7)^AO$29)),((INT(AO$29/$K128)-INT((AO$29-1)/$K128))*($R128*(1-$E128)+$Q128*(1-$F128))*((1+'Inputs &amp; Summary'!$D$7)^AO$29))),((_xlfn.WEIBULL.DIST(AO$29,$L128,$K128,FALSE)*($R128*(1-$E128)+$Q128*(1-$F128))*((1+'Inputs &amp; Summary'!$D$7)^AO$29))))))</f>
        <v>0</v>
      </c>
      <c r="AP128" s="114">
        <f>$D128*IF(AP$29&gt;'Inputs &amp; Summary'!$D$5,0,IF(AP$29&gt;VLOOKUP($G128,Lists!$J$17:$K$21,2),IF($M128=Lists!$H$3,IF($K128&lt;1,(($S128/$K128)*((1+'Inputs &amp; Summary'!$D$7)^AP$29)),((INT(AP$29/$K128)-INT((AP$29-1)/$K128))*$S128*((1+'Inputs &amp; Summary'!$D$7)^AP$29))),(_xlfn.WEIBULL.DIST(AP$29,$L128,$K128,FALSE)*$S128*((1+'Inputs &amp; Summary'!$D$7)^AP$29))),IF($M128=Lists!$H$3,IF($K128&lt;1,((($R128*(1-$E128)+$Q128*(1-$F128))/$K128)*((1+'Inputs &amp; Summary'!$D$7)^AP$29)),((INT(AP$29/$K128)-INT((AP$29-1)/$K128))*($R128*(1-$E128)+$Q128*(1-$F128))*((1+'Inputs &amp; Summary'!$D$7)^AP$29))),((_xlfn.WEIBULL.DIST(AP$29,$L128,$K128,FALSE)*($R128*(1-$E128)+$Q128*(1-$F128))*((1+'Inputs &amp; Summary'!$D$7)^AP$29))))))</f>
        <v>0</v>
      </c>
      <c r="AQ128" s="114">
        <f>$D128*IF(AQ$29&gt;'Inputs &amp; Summary'!$D$5,0,IF(AQ$29&gt;VLOOKUP($G128,Lists!$J$17:$K$21,2),IF($M128=Lists!$H$3,IF($K128&lt;1,(($S128/$K128)*((1+'Inputs &amp; Summary'!$D$7)^AQ$29)),((INT(AQ$29/$K128)-INT((AQ$29-1)/$K128))*$S128*((1+'Inputs &amp; Summary'!$D$7)^AQ$29))),(_xlfn.WEIBULL.DIST(AQ$29,$L128,$K128,FALSE)*$S128*((1+'Inputs &amp; Summary'!$D$7)^AQ$29))),IF($M128=Lists!$H$3,IF($K128&lt;1,((($R128*(1-$E128)+$Q128*(1-$F128))/$K128)*((1+'Inputs &amp; Summary'!$D$7)^AQ$29)),((INT(AQ$29/$K128)-INT((AQ$29-1)/$K128))*($R128*(1-$E128)+$Q128*(1-$F128))*((1+'Inputs &amp; Summary'!$D$7)^AQ$29))),((_xlfn.WEIBULL.DIST(AQ$29,$L128,$K128,FALSE)*($R128*(1-$E128)+$Q128*(1-$F128))*((1+'Inputs &amp; Summary'!$D$7)^AQ$29))))))</f>
        <v>0</v>
      </c>
      <c r="AR128" s="114">
        <f>$D128*IF(AR$29&gt;'Inputs &amp; Summary'!$D$5,0,IF(AR$29&gt;VLOOKUP($G128,Lists!$J$17:$K$21,2),IF($M128=Lists!$H$3,IF($K128&lt;1,(($S128/$K128)*((1+'Inputs &amp; Summary'!$D$7)^AR$29)),((INT(AR$29/$K128)-INT((AR$29-1)/$K128))*$S128*((1+'Inputs &amp; Summary'!$D$7)^AR$29))),(_xlfn.WEIBULL.DIST(AR$29,$L128,$K128,FALSE)*$S128*((1+'Inputs &amp; Summary'!$D$7)^AR$29))),IF($M128=Lists!$H$3,IF($K128&lt;1,((($R128*(1-$E128)+$Q128*(1-$F128))/$K128)*((1+'Inputs &amp; Summary'!$D$7)^AR$29)),((INT(AR$29/$K128)-INT((AR$29-1)/$K128))*($R128*(1-$E128)+$Q128*(1-$F128))*((1+'Inputs &amp; Summary'!$D$7)^AR$29))),((_xlfn.WEIBULL.DIST(AR$29,$L128,$K128,FALSE)*($R128*(1-$E128)+$Q128*(1-$F128))*((1+'Inputs &amp; Summary'!$D$7)^AR$29))))))</f>
        <v>0</v>
      </c>
      <c r="AS128" s="114">
        <f>$D128*IF(AS$29&gt;'Inputs &amp; Summary'!$D$5,0,IF(AS$29&gt;VLOOKUP($G128,Lists!$J$17:$K$21,2),IF($M128=Lists!$H$3,IF($K128&lt;1,(($S128/$K128)*((1+'Inputs &amp; Summary'!$D$7)^AS$29)),((INT(AS$29/$K128)-INT((AS$29-1)/$K128))*$S128*((1+'Inputs &amp; Summary'!$D$7)^AS$29))),(_xlfn.WEIBULL.DIST(AS$29,$L128,$K128,FALSE)*$S128*((1+'Inputs &amp; Summary'!$D$7)^AS$29))),IF($M128=Lists!$H$3,IF($K128&lt;1,((($R128*(1-$E128)+$Q128*(1-$F128))/$K128)*((1+'Inputs &amp; Summary'!$D$7)^AS$29)),((INT(AS$29/$K128)-INT((AS$29-1)/$K128))*($R128*(1-$E128)+$Q128*(1-$F128))*((1+'Inputs &amp; Summary'!$D$7)^AS$29))),((_xlfn.WEIBULL.DIST(AS$29,$L128,$K128,FALSE)*($R128*(1-$E128)+$Q128*(1-$F128))*((1+'Inputs &amp; Summary'!$D$7)^AS$29))))))</f>
        <v>0</v>
      </c>
      <c r="AT128" s="114">
        <f>$D128*IF(AT$29&gt;'Inputs &amp; Summary'!$D$5,0,IF(AT$29&gt;VLOOKUP($G128,Lists!$J$17:$K$21,2),IF($M128=Lists!$H$3,IF($K128&lt;1,(($S128/$K128)*((1+'Inputs &amp; Summary'!$D$7)^AT$29)),((INT(AT$29/$K128)-INT((AT$29-1)/$K128))*$S128*((1+'Inputs &amp; Summary'!$D$7)^AT$29))),(_xlfn.WEIBULL.DIST(AT$29,$L128,$K128,FALSE)*$S128*((1+'Inputs &amp; Summary'!$D$7)^AT$29))),IF($M128=Lists!$H$3,IF($K128&lt;1,((($R128*(1-$E128)+$Q128*(1-$F128))/$K128)*((1+'Inputs &amp; Summary'!$D$7)^AT$29)),((INT(AT$29/$K128)-INT((AT$29-1)/$K128))*($R128*(1-$E128)+$Q128*(1-$F128))*((1+'Inputs &amp; Summary'!$D$7)^AT$29))),((_xlfn.WEIBULL.DIST(AT$29,$L128,$K128,FALSE)*($R128*(1-$E128)+$Q128*(1-$F128))*((1+'Inputs &amp; Summary'!$D$7)^AT$29))))))</f>
        <v>0</v>
      </c>
      <c r="AU128" s="114">
        <f>$D128*IF(AU$29&gt;'Inputs &amp; Summary'!$D$5,0,IF(AU$29&gt;VLOOKUP($G128,Lists!$J$17:$K$21,2),IF($M128=Lists!$H$3,IF($K128&lt;1,(($S128/$K128)*((1+'Inputs &amp; Summary'!$D$7)^AU$29)),((INT(AU$29/$K128)-INT((AU$29-1)/$K128))*$S128*((1+'Inputs &amp; Summary'!$D$7)^AU$29))),(_xlfn.WEIBULL.DIST(AU$29,$L128,$K128,FALSE)*$S128*((1+'Inputs &amp; Summary'!$D$7)^AU$29))),IF($M128=Lists!$H$3,IF($K128&lt;1,((($R128*(1-$E128)+$Q128*(1-$F128))/$K128)*((1+'Inputs &amp; Summary'!$D$7)^AU$29)),((INT(AU$29/$K128)-INT((AU$29-1)/$K128))*($R128*(1-$E128)+$Q128*(1-$F128))*((1+'Inputs &amp; Summary'!$D$7)^AU$29))),((_xlfn.WEIBULL.DIST(AU$29,$L128,$K128,FALSE)*($R128*(1-$E128)+$Q128*(1-$F128))*((1+'Inputs &amp; Summary'!$D$7)^AU$29))))))</f>
        <v>0</v>
      </c>
      <c r="AV128" s="114">
        <f>$D128*IF(AV$29&gt;'Inputs &amp; Summary'!$D$5,0,IF(AV$29&gt;VLOOKUP($G128,Lists!$J$17:$K$21,2),IF($M128=Lists!$H$3,IF($K128&lt;1,(($S128/$K128)*((1+'Inputs &amp; Summary'!$D$7)^AV$29)),((INT(AV$29/$K128)-INT((AV$29-1)/$K128))*$S128*((1+'Inputs &amp; Summary'!$D$7)^AV$29))),(_xlfn.WEIBULL.DIST(AV$29,$L128,$K128,FALSE)*$S128*((1+'Inputs &amp; Summary'!$D$7)^AV$29))),IF($M128=Lists!$H$3,IF($K128&lt;1,((($R128*(1-$E128)+$Q128*(1-$F128))/$K128)*((1+'Inputs &amp; Summary'!$D$7)^AV$29)),((INT(AV$29/$K128)-INT((AV$29-1)/$K128))*($R128*(1-$E128)+$Q128*(1-$F128))*((1+'Inputs &amp; Summary'!$D$7)^AV$29))),((_xlfn.WEIBULL.DIST(AV$29,$L128,$K128,FALSE)*($R128*(1-$E128)+$Q128*(1-$F128))*((1+'Inputs &amp; Summary'!$D$7)^AV$29))))))</f>
        <v>0</v>
      </c>
      <c r="AW128" s="114">
        <f>$D128*IF(AW$29&gt;'Inputs &amp; Summary'!$D$5,0,IF(AW$29&gt;VLOOKUP($G128,Lists!$J$17:$K$21,2),IF($M128=Lists!$H$3,IF($K128&lt;1,(($S128/$K128)*((1+'Inputs &amp; Summary'!$D$7)^AW$29)),((INT(AW$29/$K128)-INT((AW$29-1)/$K128))*$S128*((1+'Inputs &amp; Summary'!$D$7)^AW$29))),(_xlfn.WEIBULL.DIST(AW$29,$L128,$K128,FALSE)*$S128*((1+'Inputs &amp; Summary'!$D$7)^AW$29))),IF($M128=Lists!$H$3,IF($K128&lt;1,((($R128*(1-$E128)+$Q128*(1-$F128))/$K128)*((1+'Inputs &amp; Summary'!$D$7)^AW$29)),((INT(AW$29/$K128)-INT((AW$29-1)/$K128))*($R128*(1-$E128)+$Q128*(1-$F128))*((1+'Inputs &amp; Summary'!$D$7)^AW$29))),((_xlfn.WEIBULL.DIST(AW$29,$L128,$K128,FALSE)*($R128*(1-$E128)+$Q128*(1-$F128))*((1+'Inputs &amp; Summary'!$D$7)^AW$29))))))</f>
        <v>0</v>
      </c>
      <c r="AX128" s="114">
        <f>$D128*IF(AX$29&gt;'Inputs &amp; Summary'!$D$5,0,IF(AX$29&gt;VLOOKUP($G128,Lists!$J$17:$K$21,2),IF($M128=Lists!$H$3,IF($K128&lt;1,(($S128/$K128)*((1+'Inputs &amp; Summary'!$D$7)^AX$29)),((INT(AX$29/$K128)-INT((AX$29-1)/$K128))*$S128*((1+'Inputs &amp; Summary'!$D$7)^AX$29))),(_xlfn.WEIBULL.DIST(AX$29,$L128,$K128,FALSE)*$S128*((1+'Inputs &amp; Summary'!$D$7)^AX$29))),IF($M128=Lists!$H$3,IF($K128&lt;1,((($R128*(1-$E128)+$Q128*(1-$F128))/$K128)*((1+'Inputs &amp; Summary'!$D$7)^AX$29)),((INT(AX$29/$K128)-INT((AX$29-1)/$K128))*($R128*(1-$E128)+$Q128*(1-$F128))*((1+'Inputs &amp; Summary'!$D$7)^AX$29))),((_xlfn.WEIBULL.DIST(AX$29,$L128,$K128,FALSE)*($R128*(1-$E128)+$Q128*(1-$F128))*((1+'Inputs &amp; Summary'!$D$7)^AX$29))))))</f>
        <v>0</v>
      </c>
      <c r="AY128" s="114">
        <f>$D128*IF(AY$29&gt;'Inputs &amp; Summary'!$D$5,0,IF(AY$29&gt;VLOOKUP($G128,Lists!$J$17:$K$21,2),IF($M128=Lists!$H$3,IF($K128&lt;1,(($S128/$K128)*((1+'Inputs &amp; Summary'!$D$7)^AY$29)),((INT(AY$29/$K128)-INT((AY$29-1)/$K128))*$S128*((1+'Inputs &amp; Summary'!$D$7)^AY$29))),(_xlfn.WEIBULL.DIST(AY$29,$L128,$K128,FALSE)*$S128*((1+'Inputs &amp; Summary'!$D$7)^AY$29))),IF($M128=Lists!$H$3,IF($K128&lt;1,((($R128*(1-$E128)+$Q128*(1-$F128))/$K128)*((1+'Inputs &amp; Summary'!$D$7)^AY$29)),((INT(AY$29/$K128)-INT((AY$29-1)/$K128))*($R128*(1-$E128)+$Q128*(1-$F128))*((1+'Inputs &amp; Summary'!$D$7)^AY$29))),((_xlfn.WEIBULL.DIST(AY$29,$L128,$K128,FALSE)*($R128*(1-$E128)+$Q128*(1-$F128))*((1+'Inputs &amp; Summary'!$D$7)^AY$29))))))</f>
        <v>0</v>
      </c>
      <c r="AZ128" s="114">
        <f>$D128*IF(AZ$29&gt;'Inputs &amp; Summary'!$D$5,0,IF(AZ$29&gt;VLOOKUP($G128,Lists!$J$17:$K$21,2),IF($M128=Lists!$H$3,IF($K128&lt;1,(($S128/$K128)*((1+'Inputs &amp; Summary'!$D$7)^AZ$29)),((INT(AZ$29/$K128)-INT((AZ$29-1)/$K128))*$S128*((1+'Inputs &amp; Summary'!$D$7)^AZ$29))),(_xlfn.WEIBULL.DIST(AZ$29,$L128,$K128,FALSE)*$S128*((1+'Inputs &amp; Summary'!$D$7)^AZ$29))),IF($M128=Lists!$H$3,IF($K128&lt;1,((($R128*(1-$E128)+$Q128*(1-$F128))/$K128)*((1+'Inputs &amp; Summary'!$D$7)^AZ$29)),((INT(AZ$29/$K128)-INT((AZ$29-1)/$K128))*($R128*(1-$E128)+$Q128*(1-$F128))*((1+'Inputs &amp; Summary'!$D$7)^AZ$29))),((_xlfn.WEIBULL.DIST(AZ$29,$L128,$K128,FALSE)*($R128*(1-$E128)+$Q128*(1-$F128))*((1+'Inputs &amp; Summary'!$D$7)^AZ$29))))))</f>
        <v>0</v>
      </c>
      <c r="BA128" s="114">
        <f>$D128*IF(BA$29&gt;'Inputs &amp; Summary'!$D$5,0,IF(BA$29&gt;VLOOKUP($G128,Lists!$J$17:$K$21,2),IF($M128=Lists!$H$3,IF($K128&lt;1,(($S128/$K128)*((1+'Inputs &amp; Summary'!$D$7)^BA$29)),((INT(BA$29/$K128)-INT((BA$29-1)/$K128))*$S128*((1+'Inputs &amp; Summary'!$D$7)^BA$29))),(_xlfn.WEIBULL.DIST(BA$29,$L128,$K128,FALSE)*$S128*((1+'Inputs &amp; Summary'!$D$7)^BA$29))),IF($M128=Lists!$H$3,IF($K128&lt;1,((($R128*(1-$E128)+$Q128*(1-$F128))/$K128)*((1+'Inputs &amp; Summary'!$D$7)^BA$29)),((INT(BA$29/$K128)-INT((BA$29-1)/$K128))*($R128*(1-$E128)+$Q128*(1-$F128))*((1+'Inputs &amp; Summary'!$D$7)^BA$29))),((_xlfn.WEIBULL.DIST(BA$29,$L128,$K128,FALSE)*($R128*(1-$E128)+$Q128*(1-$F128))*((1+'Inputs &amp; Summary'!$D$7)^BA$29))))))</f>
        <v>0</v>
      </c>
      <c r="BB128" s="114">
        <f>$D128*IF(BB$29&gt;'Inputs &amp; Summary'!$D$5,0,IF(BB$29&gt;VLOOKUP($G128,Lists!$J$17:$K$21,2),IF($M128=Lists!$H$3,IF($K128&lt;1,(($S128/$K128)*((1+'Inputs &amp; Summary'!$D$7)^BB$29)),((INT(BB$29/$K128)-INT((BB$29-1)/$K128))*$S128*((1+'Inputs &amp; Summary'!$D$7)^BB$29))),(_xlfn.WEIBULL.DIST(BB$29,$L128,$K128,FALSE)*$S128*((1+'Inputs &amp; Summary'!$D$7)^BB$29))),IF($M128=Lists!$H$3,IF($K128&lt;1,((($R128*(1-$E128)+$Q128*(1-$F128))/$K128)*((1+'Inputs &amp; Summary'!$D$7)^BB$29)),((INT(BB$29/$K128)-INT((BB$29-1)/$K128))*($R128*(1-$E128)+$Q128*(1-$F128))*((1+'Inputs &amp; Summary'!$D$7)^BB$29))),((_xlfn.WEIBULL.DIST(BB$29,$L128,$K128,FALSE)*($R128*(1-$E128)+$Q128*(1-$F128))*((1+'Inputs &amp; Summary'!$D$7)^BB$29))))))</f>
        <v>0</v>
      </c>
      <c r="BC128" s="114">
        <f>$D128*IF(BC$29&gt;'Inputs &amp; Summary'!$D$5,0,IF(BC$29&gt;VLOOKUP($G128,Lists!$J$17:$K$21,2),IF($M128=Lists!$H$3,IF($K128&lt;1,(($S128/$K128)*((1+'Inputs &amp; Summary'!$D$7)^BC$29)),((INT(BC$29/$K128)-INT((BC$29-1)/$K128))*$S128*((1+'Inputs &amp; Summary'!$D$7)^BC$29))),(_xlfn.WEIBULL.DIST(BC$29,$L128,$K128,FALSE)*$S128*((1+'Inputs &amp; Summary'!$D$7)^BC$29))),IF($M128=Lists!$H$3,IF($K128&lt;1,((($R128*(1-$E128)+$Q128*(1-$F128))/$K128)*((1+'Inputs &amp; Summary'!$D$7)^BC$29)),((INT(BC$29/$K128)-INT((BC$29-1)/$K128))*($R128*(1-$E128)+$Q128*(1-$F128))*((1+'Inputs &amp; Summary'!$D$7)^BC$29))),((_xlfn.WEIBULL.DIST(BC$29,$L128,$K128,FALSE)*($R128*(1-$E128)+$Q128*(1-$F128))*((1+'Inputs &amp; Summary'!$D$7)^BC$29))))))</f>
        <v>0</v>
      </c>
      <c r="BD128" s="114">
        <f>$D128*IF(BD$29&gt;'Inputs &amp; Summary'!$D$5,0,IF(BD$29&gt;VLOOKUP($G128,Lists!$J$17:$K$21,2),IF($M128=Lists!$H$3,IF($K128&lt;1,(($S128/$K128)*((1+'Inputs &amp; Summary'!$D$7)^BD$29)),((INT(BD$29/$K128)-INT((BD$29-1)/$K128))*$S128*((1+'Inputs &amp; Summary'!$D$7)^BD$29))),(_xlfn.WEIBULL.DIST(BD$29,$L128,$K128,FALSE)*$S128*((1+'Inputs &amp; Summary'!$D$7)^BD$29))),IF($M128=Lists!$H$3,IF($K128&lt;1,((($R128*(1-$E128)+$Q128*(1-$F128))/$K128)*((1+'Inputs &amp; Summary'!$D$7)^BD$29)),((INT(BD$29/$K128)-INT((BD$29-1)/$K128))*($R128*(1-$E128)+$Q128*(1-$F128))*((1+'Inputs &amp; Summary'!$D$7)^BD$29))),((_xlfn.WEIBULL.DIST(BD$29,$L128,$K128,FALSE)*($R128*(1-$E128)+$Q128*(1-$F128))*((1+'Inputs &amp; Summary'!$D$7)^BD$29))))))</f>
        <v>0</v>
      </c>
      <c r="BE128" s="114">
        <f>$D128*IF(BE$29&gt;'Inputs &amp; Summary'!$D$5,0,IF(BE$29&gt;VLOOKUP($G128,Lists!$J$17:$K$21,2),IF($M128=Lists!$H$3,IF($K128&lt;1,(($S128/$K128)*((1+'Inputs &amp; Summary'!$D$7)^BE$29)),((INT(BE$29/$K128)-INT((BE$29-1)/$K128))*$S128*((1+'Inputs &amp; Summary'!$D$7)^BE$29))),(_xlfn.WEIBULL.DIST(BE$29,$L128,$K128,FALSE)*$S128*((1+'Inputs &amp; Summary'!$D$7)^BE$29))),IF($M128=Lists!$H$3,IF($K128&lt;1,((($R128*(1-$E128)+$Q128*(1-$F128))/$K128)*((1+'Inputs &amp; Summary'!$D$7)^BE$29)),((INT(BE$29/$K128)-INT((BE$29-1)/$K128))*($R128*(1-$E128)+$Q128*(1-$F128))*((1+'Inputs &amp; Summary'!$D$7)^BE$29))),((_xlfn.WEIBULL.DIST(BE$29,$L128,$K128,FALSE)*($R128*(1-$E128)+$Q128*(1-$F128))*((1+'Inputs &amp; Summary'!$D$7)^BE$29))))))</f>
        <v>0</v>
      </c>
      <c r="BF128" s="114">
        <f>$D128*IF(BF$29&gt;'Inputs &amp; Summary'!$D$5,0,IF(BF$29&gt;VLOOKUP($G128,Lists!$J$17:$K$21,2),IF($M128=Lists!$H$3,IF($K128&lt;1,(($S128/$K128)*((1+'Inputs &amp; Summary'!$D$7)^BF$29)),((INT(BF$29/$K128)-INT((BF$29-1)/$K128))*$S128*((1+'Inputs &amp; Summary'!$D$7)^BF$29))),(_xlfn.WEIBULL.DIST(BF$29,$L128,$K128,FALSE)*$S128*((1+'Inputs &amp; Summary'!$D$7)^BF$29))),IF($M128=Lists!$H$3,IF($K128&lt;1,((($R128*(1-$E128)+$Q128*(1-$F128))/$K128)*((1+'Inputs &amp; Summary'!$D$7)^BF$29)),((INT(BF$29/$K128)-INT((BF$29-1)/$K128))*($R128*(1-$E128)+$Q128*(1-$F128))*((1+'Inputs &amp; Summary'!$D$7)^BF$29))),((_xlfn.WEIBULL.DIST(BF$29,$L128,$K128,FALSE)*($R128*(1-$E128)+$Q128*(1-$F128))*((1+'Inputs &amp; Summary'!$D$7)^BF$29))))))</f>
        <v>0</v>
      </c>
      <c r="BG128" s="114">
        <f>$D128*IF(BG$29&gt;'Inputs &amp; Summary'!$D$5,0,IF(BG$29&gt;VLOOKUP($G128,Lists!$J$17:$K$21,2),IF($M128=Lists!$H$3,IF($K128&lt;1,(($S128/$K128)*((1+'Inputs &amp; Summary'!$D$7)^BG$29)),((INT(BG$29/$K128)-INT((BG$29-1)/$K128))*$S128*((1+'Inputs &amp; Summary'!$D$7)^BG$29))),(_xlfn.WEIBULL.DIST(BG$29,$L128,$K128,FALSE)*$S128*((1+'Inputs &amp; Summary'!$D$7)^BG$29))),IF($M128=Lists!$H$3,IF($K128&lt;1,((($R128*(1-$E128)+$Q128*(1-$F128))/$K128)*((1+'Inputs &amp; Summary'!$D$7)^BG$29)),((INT(BG$29/$K128)-INT((BG$29-1)/$K128))*($R128*(1-$E128)+$Q128*(1-$F128))*((1+'Inputs &amp; Summary'!$D$7)^BG$29))),((_xlfn.WEIBULL.DIST(BG$29,$L128,$K128,FALSE)*($R128*(1-$E128)+$Q128*(1-$F128))*((1+'Inputs &amp; Summary'!$D$7)^BG$29))))))</f>
        <v>0</v>
      </c>
      <c r="BH128" s="114">
        <f>$D128*IF(BH$29&gt;'Inputs &amp; Summary'!$D$5,0,IF(BH$29&gt;VLOOKUP($G128,Lists!$J$17:$K$21,2),IF($M128=Lists!$H$3,IF($K128&lt;1,(($S128/$K128)*((1+'Inputs &amp; Summary'!$D$7)^BH$29)),((INT(BH$29/$K128)-INT((BH$29-1)/$K128))*$S128*((1+'Inputs &amp; Summary'!$D$7)^BH$29))),(_xlfn.WEIBULL.DIST(BH$29,$L128,$K128,FALSE)*$S128*((1+'Inputs &amp; Summary'!$D$7)^BH$29))),IF($M128=Lists!$H$3,IF($K128&lt;1,((($R128*(1-$E128)+$Q128*(1-$F128))/$K128)*((1+'Inputs &amp; Summary'!$D$7)^BH$29)),((INT(BH$29/$K128)-INT((BH$29-1)/$K128))*($R128*(1-$E128)+$Q128*(1-$F128))*((1+'Inputs &amp; Summary'!$D$7)^BH$29))),((_xlfn.WEIBULL.DIST(BH$29,$L128,$K128,FALSE)*($R128*(1-$E128)+$Q128*(1-$F128))*((1+'Inputs &amp; Summary'!$D$7)^BH$29))))))</f>
        <v>0</v>
      </c>
      <c r="BI128" s="114">
        <f>$D128*IF(BI$29&gt;'Inputs &amp; Summary'!$D$5,0,IF(BI$29&gt;VLOOKUP($G128,Lists!$J$17:$K$21,2),IF($M128=Lists!$H$3,IF($K128&lt;1,(($S128/$K128)*((1+'Inputs &amp; Summary'!$D$7)^BI$29)),((INT(BI$29/$K128)-INT((BI$29-1)/$K128))*$S128*((1+'Inputs &amp; Summary'!$D$7)^BI$29))),(_xlfn.WEIBULL.DIST(BI$29,$L128,$K128,FALSE)*$S128*((1+'Inputs &amp; Summary'!$D$7)^BI$29))),IF($M128=Lists!$H$3,IF($K128&lt;1,((($R128*(1-$E128)+$Q128*(1-$F128))/$K128)*((1+'Inputs &amp; Summary'!$D$7)^BI$29)),((INT(BI$29/$K128)-INT((BI$29-1)/$K128))*($R128*(1-$E128)+$Q128*(1-$F128))*((1+'Inputs &amp; Summary'!$D$7)^BI$29))),((_xlfn.WEIBULL.DIST(BI$29,$L128,$K128,FALSE)*($R128*(1-$E128)+$Q128*(1-$F128))*((1+'Inputs &amp; Summary'!$D$7)^BI$29))))))</f>
        <v>0</v>
      </c>
      <c r="BJ128" s="114">
        <f>$D128*IF(BJ$29&gt;'Inputs &amp; Summary'!$D$5,0,IF(BJ$29&gt;VLOOKUP($G128,Lists!$J$17:$K$21,2),IF($M128=Lists!$H$3,IF($K128&lt;1,(($S128/$K128)*((1+'Inputs &amp; Summary'!$D$7)^BJ$29)),((INT(BJ$29/$K128)-INT((BJ$29-1)/$K128))*$S128*((1+'Inputs &amp; Summary'!$D$7)^BJ$29))),(_xlfn.WEIBULL.DIST(BJ$29,$L128,$K128,FALSE)*$S128*((1+'Inputs &amp; Summary'!$D$7)^BJ$29))),IF($M128=Lists!$H$3,IF($K128&lt;1,((($R128*(1-$E128)+$Q128*(1-$F128))/$K128)*((1+'Inputs &amp; Summary'!$D$7)^BJ$29)),((INT(BJ$29/$K128)-INT((BJ$29-1)/$K128))*($R128*(1-$E128)+$Q128*(1-$F128))*((1+'Inputs &amp; Summary'!$D$7)^BJ$29))),((_xlfn.WEIBULL.DIST(BJ$29,$L128,$K128,FALSE)*($R128*(1-$E128)+$Q128*(1-$F128))*((1+'Inputs &amp; Summary'!$D$7)^BJ$29))))))</f>
        <v>0</v>
      </c>
      <c r="BK128" s="114">
        <f>$D128*IF(BK$29&gt;'Inputs &amp; Summary'!$D$5,0,IF(BK$29&gt;VLOOKUP($G128,Lists!$J$17:$K$21,2),IF($M128=Lists!$H$3,IF($K128&lt;1,(($S128/$K128)*((1+'Inputs &amp; Summary'!$D$7)^BK$29)),((INT(BK$29/$K128)-INT((BK$29-1)/$K128))*$S128*((1+'Inputs &amp; Summary'!$D$7)^BK$29))),(_xlfn.WEIBULL.DIST(BK$29,$L128,$K128,FALSE)*$S128*((1+'Inputs &amp; Summary'!$D$7)^BK$29))),IF($M128=Lists!$H$3,IF($K128&lt;1,((($R128*(1-$E128)+$Q128*(1-$F128))/$K128)*((1+'Inputs &amp; Summary'!$D$7)^BK$29)),((INT(BK$29/$K128)-INT((BK$29-1)/$K128))*($R128*(1-$E128)+$Q128*(1-$F128))*((1+'Inputs &amp; Summary'!$D$7)^BK$29))),((_xlfn.WEIBULL.DIST(BK$29,$L128,$K128,FALSE)*($R128*(1-$E128)+$Q128*(1-$F128))*((1+'Inputs &amp; Summary'!$D$7)^BK$29))))))</f>
        <v>0</v>
      </c>
      <c r="BL128" s="114">
        <f>$D128*IF(BL$29&gt;'Inputs &amp; Summary'!$D$5,0,IF(BL$29&gt;VLOOKUP($G128,Lists!$J$17:$K$21,2),IF($M128=Lists!$H$3,IF($K128&lt;1,(($S128/$K128)*((1+'Inputs &amp; Summary'!$D$7)^BL$29)),((INT(BL$29/$K128)-INT((BL$29-1)/$K128))*$S128*((1+'Inputs &amp; Summary'!$D$7)^BL$29))),(_xlfn.WEIBULL.DIST(BL$29,$L128,$K128,FALSE)*$S128*((1+'Inputs &amp; Summary'!$D$7)^BL$29))),IF($M128=Lists!$H$3,IF($K128&lt;1,((($R128*(1-$E128)+$Q128*(1-$F128))/$K128)*((1+'Inputs &amp; Summary'!$D$7)^BL$29)),((INT(BL$29/$K128)-INT((BL$29-1)/$K128))*($R128*(1-$E128)+$Q128*(1-$F128))*((1+'Inputs &amp; Summary'!$D$7)^BL$29))),((_xlfn.WEIBULL.DIST(BL$29,$L128,$K128,FALSE)*($R128*(1-$E128)+$Q128*(1-$F128))*((1+'Inputs &amp; Summary'!$D$7)^BL$29))))))</f>
        <v>0</v>
      </c>
    </row>
    <row r="129" spans="1:64" x14ac:dyDescent="0.3">
      <c r="A129" s="79" t="s">
        <v>42</v>
      </c>
      <c r="B129" s="33" t="s">
        <v>307</v>
      </c>
      <c r="C129" s="33" t="s">
        <v>39</v>
      </c>
      <c r="D129" s="115">
        <v>0</v>
      </c>
      <c r="E129" s="68">
        <v>0</v>
      </c>
      <c r="F129" s="68">
        <v>0</v>
      </c>
      <c r="G129" s="213" t="s">
        <v>433</v>
      </c>
      <c r="H129" s="34" t="s">
        <v>294</v>
      </c>
      <c r="I129" s="34" t="s">
        <v>270</v>
      </c>
      <c r="J129" s="33">
        <f>VLOOKUP(I129,'Labor Rates'!$A$1:$B$16,2)</f>
        <v>25.173076923076923</v>
      </c>
      <c r="K129" s="35">
        <v>1</v>
      </c>
      <c r="L129" s="35">
        <v>1</v>
      </c>
      <c r="M129" s="33" t="s">
        <v>259</v>
      </c>
      <c r="N129" s="84">
        <f>'Inputs &amp; Summary'!$D$44</f>
        <v>103.04449648711943</v>
      </c>
      <c r="O129" s="35">
        <v>0.1</v>
      </c>
      <c r="P129" s="5">
        <v>0</v>
      </c>
      <c r="Q129" s="73">
        <f t="shared" si="21"/>
        <v>259.39470365699879</v>
      </c>
      <c r="R129" s="73">
        <f t="shared" si="22"/>
        <v>0</v>
      </c>
      <c r="S129" s="74">
        <f t="shared" si="23"/>
        <v>0</v>
      </c>
      <c r="T129" s="88"/>
      <c r="U129" s="80"/>
      <c r="V129" s="87">
        <f t="shared" si="24"/>
        <v>0</v>
      </c>
      <c r="W129" s="87">
        <f>NPV('Inputs &amp; Summary'!$D$6,Y129:BL129)</f>
        <v>0</v>
      </c>
      <c r="X129" s="90">
        <f t="shared" si="25"/>
        <v>0</v>
      </c>
      <c r="Y129" s="114">
        <f>$D129*IF(Y$29&gt;'Inputs &amp; Summary'!$D$5,0,IF(Y$29&gt;VLOOKUP($G129,Lists!$J$17:$K$21,2),IF($M129=Lists!$H$3,IF($K129&lt;1,(($S129/$K129)*((1+'Inputs &amp; Summary'!$D$7)^Y$29)),((INT(Y$29/$K129)-INT((Y$29-1)/$K129))*$S129*((1+'Inputs &amp; Summary'!$D$7)^Y$29))),(_xlfn.WEIBULL.DIST(Y$29,$L129,$K129,FALSE)*$S129*((1+'Inputs &amp; Summary'!$D$7)^Y$29))),IF($M129=Lists!$H$3,IF($K129&lt;1,((($R129*(1-$E129)+$Q129*(1-$F129))/$K129)*((1+'Inputs &amp; Summary'!$D$7)^Y$29)),((INT(Y$29/$K129)-INT((Y$29-1)/$K129))*($R129*(1-$E129)+$Q129*(1-$F129))*((1+'Inputs &amp; Summary'!$D$7)^Y$29))),((_xlfn.WEIBULL.DIST(Y$29,$L129,$K129,FALSE)*($R129*(1-$E129)+$Q129*(1-$F129))*((1+'Inputs &amp; Summary'!$D$7)^Y$29))))))</f>
        <v>0</v>
      </c>
      <c r="Z129" s="114">
        <f>$D129*IF(Z$29&gt;'Inputs &amp; Summary'!$D$5,0,IF(Z$29&gt;VLOOKUP($G129,Lists!$J$17:$K$21,2),IF($M129=Lists!$H$3,IF($K129&lt;1,(($S129/$K129)*((1+'Inputs &amp; Summary'!$D$7)^Z$29)),((INT(Z$29/$K129)-INT((Z$29-1)/$K129))*$S129*((1+'Inputs &amp; Summary'!$D$7)^Z$29))),(_xlfn.WEIBULL.DIST(Z$29,$L129,$K129,FALSE)*$S129*((1+'Inputs &amp; Summary'!$D$7)^Z$29))),IF($M129=Lists!$H$3,IF($K129&lt;1,((($R129*(1-$E129)+$Q129*(1-$F129))/$K129)*((1+'Inputs &amp; Summary'!$D$7)^Z$29)),((INT(Z$29/$K129)-INT((Z$29-1)/$K129))*($R129*(1-$E129)+$Q129*(1-$F129))*((1+'Inputs &amp; Summary'!$D$7)^Z$29))),((_xlfn.WEIBULL.DIST(Z$29,$L129,$K129,FALSE)*($R129*(1-$E129)+$Q129*(1-$F129))*((1+'Inputs &amp; Summary'!$D$7)^Z$29))))))</f>
        <v>0</v>
      </c>
      <c r="AA129" s="114">
        <f>$D129*IF(AA$29&gt;'Inputs &amp; Summary'!$D$5,0,IF(AA$29&gt;VLOOKUP($G129,Lists!$J$17:$K$21,2),IF($M129=Lists!$H$3,IF($K129&lt;1,(($S129/$K129)*((1+'Inputs &amp; Summary'!$D$7)^AA$29)),((INT(AA$29/$K129)-INT((AA$29-1)/$K129))*$S129*((1+'Inputs &amp; Summary'!$D$7)^AA$29))),(_xlfn.WEIBULL.DIST(AA$29,$L129,$K129,FALSE)*$S129*((1+'Inputs &amp; Summary'!$D$7)^AA$29))),IF($M129=Lists!$H$3,IF($K129&lt;1,((($R129*(1-$E129)+$Q129*(1-$F129))/$K129)*((1+'Inputs &amp; Summary'!$D$7)^AA$29)),((INT(AA$29/$K129)-INT((AA$29-1)/$K129))*($R129*(1-$E129)+$Q129*(1-$F129))*((1+'Inputs &amp; Summary'!$D$7)^AA$29))),((_xlfn.WEIBULL.DIST(AA$29,$L129,$K129,FALSE)*($R129*(1-$E129)+$Q129*(1-$F129))*((1+'Inputs &amp; Summary'!$D$7)^AA$29))))))</f>
        <v>0</v>
      </c>
      <c r="AB129" s="114">
        <f>$D129*IF(AB$29&gt;'Inputs &amp; Summary'!$D$5,0,IF(AB$29&gt;VLOOKUP($G129,Lists!$J$17:$K$21,2),IF($M129=Lists!$H$3,IF($K129&lt;1,(($S129/$K129)*((1+'Inputs &amp; Summary'!$D$7)^AB$29)),((INT(AB$29/$K129)-INT((AB$29-1)/$K129))*$S129*((1+'Inputs &amp; Summary'!$D$7)^AB$29))),(_xlfn.WEIBULL.DIST(AB$29,$L129,$K129,FALSE)*$S129*((1+'Inputs &amp; Summary'!$D$7)^AB$29))),IF($M129=Lists!$H$3,IF($K129&lt;1,((($R129*(1-$E129)+$Q129*(1-$F129))/$K129)*((1+'Inputs &amp; Summary'!$D$7)^AB$29)),((INT(AB$29/$K129)-INT((AB$29-1)/$K129))*($R129*(1-$E129)+$Q129*(1-$F129))*((1+'Inputs &amp; Summary'!$D$7)^AB$29))),((_xlfn.WEIBULL.DIST(AB$29,$L129,$K129,FALSE)*($R129*(1-$E129)+$Q129*(1-$F129))*((1+'Inputs &amp; Summary'!$D$7)^AB$29))))))</f>
        <v>0</v>
      </c>
      <c r="AC129" s="114">
        <f>$D129*IF(AC$29&gt;'Inputs &amp; Summary'!$D$5,0,IF(AC$29&gt;VLOOKUP($G129,Lists!$J$17:$K$21,2),IF($M129=Lists!$H$3,IF($K129&lt;1,(($S129/$K129)*((1+'Inputs &amp; Summary'!$D$7)^AC$29)),((INT(AC$29/$K129)-INT((AC$29-1)/$K129))*$S129*((1+'Inputs &amp; Summary'!$D$7)^AC$29))),(_xlfn.WEIBULL.DIST(AC$29,$L129,$K129,FALSE)*$S129*((1+'Inputs &amp; Summary'!$D$7)^AC$29))),IF($M129=Lists!$H$3,IF($K129&lt;1,((($R129*(1-$E129)+$Q129*(1-$F129))/$K129)*((1+'Inputs &amp; Summary'!$D$7)^AC$29)),((INT(AC$29/$K129)-INT((AC$29-1)/$K129))*($R129*(1-$E129)+$Q129*(1-$F129))*((1+'Inputs &amp; Summary'!$D$7)^AC$29))),((_xlfn.WEIBULL.DIST(AC$29,$L129,$K129,FALSE)*($R129*(1-$E129)+$Q129*(1-$F129))*((1+'Inputs &amp; Summary'!$D$7)^AC$29))))))</f>
        <v>0</v>
      </c>
      <c r="AD129" s="114">
        <f>$D129*IF(AD$29&gt;'Inputs &amp; Summary'!$D$5,0,IF(AD$29&gt;VLOOKUP($G129,Lists!$J$17:$K$21,2),IF($M129=Lists!$H$3,IF($K129&lt;1,(($S129/$K129)*((1+'Inputs &amp; Summary'!$D$7)^AD$29)),((INT(AD$29/$K129)-INT((AD$29-1)/$K129))*$S129*((1+'Inputs &amp; Summary'!$D$7)^AD$29))),(_xlfn.WEIBULL.DIST(AD$29,$L129,$K129,FALSE)*$S129*((1+'Inputs &amp; Summary'!$D$7)^AD$29))),IF($M129=Lists!$H$3,IF($K129&lt;1,((($R129*(1-$E129)+$Q129*(1-$F129))/$K129)*((1+'Inputs &amp; Summary'!$D$7)^AD$29)),((INT(AD$29/$K129)-INT((AD$29-1)/$K129))*($R129*(1-$E129)+$Q129*(1-$F129))*((1+'Inputs &amp; Summary'!$D$7)^AD$29))),((_xlfn.WEIBULL.DIST(AD$29,$L129,$K129,FALSE)*($R129*(1-$E129)+$Q129*(1-$F129))*((1+'Inputs &amp; Summary'!$D$7)^AD$29))))))</f>
        <v>0</v>
      </c>
      <c r="AE129" s="114">
        <f>$D129*IF(AE$29&gt;'Inputs &amp; Summary'!$D$5,0,IF(AE$29&gt;VLOOKUP($G129,Lists!$J$17:$K$21,2),IF($M129=Lists!$H$3,IF($K129&lt;1,(($S129/$K129)*((1+'Inputs &amp; Summary'!$D$7)^AE$29)),((INT(AE$29/$K129)-INT((AE$29-1)/$K129))*$S129*((1+'Inputs &amp; Summary'!$D$7)^AE$29))),(_xlfn.WEIBULL.DIST(AE$29,$L129,$K129,FALSE)*$S129*((1+'Inputs &amp; Summary'!$D$7)^AE$29))),IF($M129=Lists!$H$3,IF($K129&lt;1,((($R129*(1-$E129)+$Q129*(1-$F129))/$K129)*((1+'Inputs &amp; Summary'!$D$7)^AE$29)),((INT(AE$29/$K129)-INT((AE$29-1)/$K129))*($R129*(1-$E129)+$Q129*(1-$F129))*((1+'Inputs &amp; Summary'!$D$7)^AE$29))),((_xlfn.WEIBULL.DIST(AE$29,$L129,$K129,FALSE)*($R129*(1-$E129)+$Q129*(1-$F129))*((1+'Inputs &amp; Summary'!$D$7)^AE$29))))))</f>
        <v>0</v>
      </c>
      <c r="AF129" s="114">
        <f>$D129*IF(AF$29&gt;'Inputs &amp; Summary'!$D$5,0,IF(AF$29&gt;VLOOKUP($G129,Lists!$J$17:$K$21,2),IF($M129=Lists!$H$3,IF($K129&lt;1,(($S129/$K129)*((1+'Inputs &amp; Summary'!$D$7)^AF$29)),((INT(AF$29/$K129)-INT((AF$29-1)/$K129))*$S129*((1+'Inputs &amp; Summary'!$D$7)^AF$29))),(_xlfn.WEIBULL.DIST(AF$29,$L129,$K129,FALSE)*$S129*((1+'Inputs &amp; Summary'!$D$7)^AF$29))),IF($M129=Lists!$H$3,IF($K129&lt;1,((($R129*(1-$E129)+$Q129*(1-$F129))/$K129)*((1+'Inputs &amp; Summary'!$D$7)^AF$29)),((INT(AF$29/$K129)-INT((AF$29-1)/$K129))*($R129*(1-$E129)+$Q129*(1-$F129))*((1+'Inputs &amp; Summary'!$D$7)^AF$29))),((_xlfn.WEIBULL.DIST(AF$29,$L129,$K129,FALSE)*($R129*(1-$E129)+$Q129*(1-$F129))*((1+'Inputs &amp; Summary'!$D$7)^AF$29))))))</f>
        <v>0</v>
      </c>
      <c r="AG129" s="114">
        <f>$D129*IF(AG$29&gt;'Inputs &amp; Summary'!$D$5,0,IF(AG$29&gt;VLOOKUP($G129,Lists!$J$17:$K$21,2),IF($M129=Lists!$H$3,IF($K129&lt;1,(($S129/$K129)*((1+'Inputs &amp; Summary'!$D$7)^AG$29)),((INT(AG$29/$K129)-INT((AG$29-1)/$K129))*$S129*((1+'Inputs &amp; Summary'!$D$7)^AG$29))),(_xlfn.WEIBULL.DIST(AG$29,$L129,$K129,FALSE)*$S129*((1+'Inputs &amp; Summary'!$D$7)^AG$29))),IF($M129=Lists!$H$3,IF($K129&lt;1,((($R129*(1-$E129)+$Q129*(1-$F129))/$K129)*((1+'Inputs &amp; Summary'!$D$7)^AG$29)),((INT(AG$29/$K129)-INT((AG$29-1)/$K129))*($R129*(1-$E129)+$Q129*(1-$F129))*((1+'Inputs &amp; Summary'!$D$7)^AG$29))),((_xlfn.WEIBULL.DIST(AG$29,$L129,$K129,FALSE)*($R129*(1-$E129)+$Q129*(1-$F129))*((1+'Inputs &amp; Summary'!$D$7)^AG$29))))))</f>
        <v>0</v>
      </c>
      <c r="AH129" s="114">
        <f>$D129*IF(AH$29&gt;'Inputs &amp; Summary'!$D$5,0,IF(AH$29&gt;VLOOKUP($G129,Lists!$J$17:$K$21,2),IF($M129=Lists!$H$3,IF($K129&lt;1,(($S129/$K129)*((1+'Inputs &amp; Summary'!$D$7)^AH$29)),((INT(AH$29/$K129)-INT((AH$29-1)/$K129))*$S129*((1+'Inputs &amp; Summary'!$D$7)^AH$29))),(_xlfn.WEIBULL.DIST(AH$29,$L129,$K129,FALSE)*$S129*((1+'Inputs &amp; Summary'!$D$7)^AH$29))),IF($M129=Lists!$H$3,IF($K129&lt;1,((($R129*(1-$E129)+$Q129*(1-$F129))/$K129)*((1+'Inputs &amp; Summary'!$D$7)^AH$29)),((INT(AH$29/$K129)-INT((AH$29-1)/$K129))*($R129*(1-$E129)+$Q129*(1-$F129))*((1+'Inputs &amp; Summary'!$D$7)^AH$29))),((_xlfn.WEIBULL.DIST(AH$29,$L129,$K129,FALSE)*($R129*(1-$E129)+$Q129*(1-$F129))*((1+'Inputs &amp; Summary'!$D$7)^AH$29))))))</f>
        <v>0</v>
      </c>
      <c r="AI129" s="114">
        <f>$D129*IF(AI$29&gt;'Inputs &amp; Summary'!$D$5,0,IF(AI$29&gt;VLOOKUP($G129,Lists!$J$17:$K$21,2),IF($M129=Lists!$H$3,IF($K129&lt;1,(($S129/$K129)*((1+'Inputs &amp; Summary'!$D$7)^AI$29)),((INT(AI$29/$K129)-INT((AI$29-1)/$K129))*$S129*((1+'Inputs &amp; Summary'!$D$7)^AI$29))),(_xlfn.WEIBULL.DIST(AI$29,$L129,$K129,FALSE)*$S129*((1+'Inputs &amp; Summary'!$D$7)^AI$29))),IF($M129=Lists!$H$3,IF($K129&lt;1,((($R129*(1-$E129)+$Q129*(1-$F129))/$K129)*((1+'Inputs &amp; Summary'!$D$7)^AI$29)),((INT(AI$29/$K129)-INT((AI$29-1)/$K129))*($R129*(1-$E129)+$Q129*(1-$F129))*((1+'Inputs &amp; Summary'!$D$7)^AI$29))),((_xlfn.WEIBULL.DIST(AI$29,$L129,$K129,FALSE)*($R129*(1-$E129)+$Q129*(1-$F129))*((1+'Inputs &amp; Summary'!$D$7)^AI$29))))))</f>
        <v>0</v>
      </c>
      <c r="AJ129" s="114">
        <f>$D129*IF(AJ$29&gt;'Inputs &amp; Summary'!$D$5,0,IF(AJ$29&gt;VLOOKUP($G129,Lists!$J$17:$K$21,2),IF($M129=Lists!$H$3,IF($K129&lt;1,(($S129/$K129)*((1+'Inputs &amp; Summary'!$D$7)^AJ$29)),((INT(AJ$29/$K129)-INT((AJ$29-1)/$K129))*$S129*((1+'Inputs &amp; Summary'!$D$7)^AJ$29))),(_xlfn.WEIBULL.DIST(AJ$29,$L129,$K129,FALSE)*$S129*((1+'Inputs &amp; Summary'!$D$7)^AJ$29))),IF($M129=Lists!$H$3,IF($K129&lt;1,((($R129*(1-$E129)+$Q129*(1-$F129))/$K129)*((1+'Inputs &amp; Summary'!$D$7)^AJ$29)),((INT(AJ$29/$K129)-INT((AJ$29-1)/$K129))*($R129*(1-$E129)+$Q129*(1-$F129))*((1+'Inputs &amp; Summary'!$D$7)^AJ$29))),((_xlfn.WEIBULL.DIST(AJ$29,$L129,$K129,FALSE)*($R129*(1-$E129)+$Q129*(1-$F129))*((1+'Inputs &amp; Summary'!$D$7)^AJ$29))))))</f>
        <v>0</v>
      </c>
      <c r="AK129" s="114">
        <f>$D129*IF(AK$29&gt;'Inputs &amp; Summary'!$D$5,0,IF(AK$29&gt;VLOOKUP($G129,Lists!$J$17:$K$21,2),IF($M129=Lists!$H$3,IF($K129&lt;1,(($S129/$K129)*((1+'Inputs &amp; Summary'!$D$7)^AK$29)),((INT(AK$29/$K129)-INT((AK$29-1)/$K129))*$S129*((1+'Inputs &amp; Summary'!$D$7)^AK$29))),(_xlfn.WEIBULL.DIST(AK$29,$L129,$K129,FALSE)*$S129*((1+'Inputs &amp; Summary'!$D$7)^AK$29))),IF($M129=Lists!$H$3,IF($K129&lt;1,((($R129*(1-$E129)+$Q129*(1-$F129))/$K129)*((1+'Inputs &amp; Summary'!$D$7)^AK$29)),((INT(AK$29/$K129)-INT((AK$29-1)/$K129))*($R129*(1-$E129)+$Q129*(1-$F129))*((1+'Inputs &amp; Summary'!$D$7)^AK$29))),((_xlfn.WEIBULL.DIST(AK$29,$L129,$K129,FALSE)*($R129*(1-$E129)+$Q129*(1-$F129))*((1+'Inputs &amp; Summary'!$D$7)^AK$29))))))</f>
        <v>0</v>
      </c>
      <c r="AL129" s="114">
        <f>$D129*IF(AL$29&gt;'Inputs &amp; Summary'!$D$5,0,IF(AL$29&gt;VLOOKUP($G129,Lists!$J$17:$K$21,2),IF($M129=Lists!$H$3,IF($K129&lt;1,(($S129/$K129)*((1+'Inputs &amp; Summary'!$D$7)^AL$29)),((INT(AL$29/$K129)-INT((AL$29-1)/$K129))*$S129*((1+'Inputs &amp; Summary'!$D$7)^AL$29))),(_xlfn.WEIBULL.DIST(AL$29,$L129,$K129,FALSE)*$S129*((1+'Inputs &amp; Summary'!$D$7)^AL$29))),IF($M129=Lists!$H$3,IF($K129&lt;1,((($R129*(1-$E129)+$Q129*(1-$F129))/$K129)*((1+'Inputs &amp; Summary'!$D$7)^AL$29)),((INT(AL$29/$K129)-INT((AL$29-1)/$K129))*($R129*(1-$E129)+$Q129*(1-$F129))*((1+'Inputs &amp; Summary'!$D$7)^AL$29))),((_xlfn.WEIBULL.DIST(AL$29,$L129,$K129,FALSE)*($R129*(1-$E129)+$Q129*(1-$F129))*((1+'Inputs &amp; Summary'!$D$7)^AL$29))))))</f>
        <v>0</v>
      </c>
      <c r="AM129" s="114">
        <f>$D129*IF(AM$29&gt;'Inputs &amp; Summary'!$D$5,0,IF(AM$29&gt;VLOOKUP($G129,Lists!$J$17:$K$21,2),IF($M129=Lists!$H$3,IF($K129&lt;1,(($S129/$K129)*((1+'Inputs &amp; Summary'!$D$7)^AM$29)),((INT(AM$29/$K129)-INT((AM$29-1)/$K129))*$S129*((1+'Inputs &amp; Summary'!$D$7)^AM$29))),(_xlfn.WEIBULL.DIST(AM$29,$L129,$K129,FALSE)*$S129*((1+'Inputs &amp; Summary'!$D$7)^AM$29))),IF($M129=Lists!$H$3,IF($K129&lt;1,((($R129*(1-$E129)+$Q129*(1-$F129))/$K129)*((1+'Inputs &amp; Summary'!$D$7)^AM$29)),((INT(AM$29/$K129)-INT((AM$29-1)/$K129))*($R129*(1-$E129)+$Q129*(1-$F129))*((1+'Inputs &amp; Summary'!$D$7)^AM$29))),((_xlfn.WEIBULL.DIST(AM$29,$L129,$K129,FALSE)*($R129*(1-$E129)+$Q129*(1-$F129))*((1+'Inputs &amp; Summary'!$D$7)^AM$29))))))</f>
        <v>0</v>
      </c>
      <c r="AN129" s="114">
        <f>$D129*IF(AN$29&gt;'Inputs &amp; Summary'!$D$5,0,IF(AN$29&gt;VLOOKUP($G129,Lists!$J$17:$K$21,2),IF($M129=Lists!$H$3,IF($K129&lt;1,(($S129/$K129)*((1+'Inputs &amp; Summary'!$D$7)^AN$29)),((INT(AN$29/$K129)-INT((AN$29-1)/$K129))*$S129*((1+'Inputs &amp; Summary'!$D$7)^AN$29))),(_xlfn.WEIBULL.DIST(AN$29,$L129,$K129,FALSE)*$S129*((1+'Inputs &amp; Summary'!$D$7)^AN$29))),IF($M129=Lists!$H$3,IF($K129&lt;1,((($R129*(1-$E129)+$Q129*(1-$F129))/$K129)*((1+'Inputs &amp; Summary'!$D$7)^AN$29)),((INT(AN$29/$K129)-INT((AN$29-1)/$K129))*($R129*(1-$E129)+$Q129*(1-$F129))*((1+'Inputs &amp; Summary'!$D$7)^AN$29))),((_xlfn.WEIBULL.DIST(AN$29,$L129,$K129,FALSE)*($R129*(1-$E129)+$Q129*(1-$F129))*((1+'Inputs &amp; Summary'!$D$7)^AN$29))))))</f>
        <v>0</v>
      </c>
      <c r="AO129" s="114">
        <f>$D129*IF(AO$29&gt;'Inputs &amp; Summary'!$D$5,0,IF(AO$29&gt;VLOOKUP($G129,Lists!$J$17:$K$21,2),IF($M129=Lists!$H$3,IF($K129&lt;1,(($S129/$K129)*((1+'Inputs &amp; Summary'!$D$7)^AO$29)),((INT(AO$29/$K129)-INT((AO$29-1)/$K129))*$S129*((1+'Inputs &amp; Summary'!$D$7)^AO$29))),(_xlfn.WEIBULL.DIST(AO$29,$L129,$K129,FALSE)*$S129*((1+'Inputs &amp; Summary'!$D$7)^AO$29))),IF($M129=Lists!$H$3,IF($K129&lt;1,((($R129*(1-$E129)+$Q129*(1-$F129))/$K129)*((1+'Inputs &amp; Summary'!$D$7)^AO$29)),((INT(AO$29/$K129)-INT((AO$29-1)/$K129))*($R129*(1-$E129)+$Q129*(1-$F129))*((1+'Inputs &amp; Summary'!$D$7)^AO$29))),((_xlfn.WEIBULL.DIST(AO$29,$L129,$K129,FALSE)*($R129*(1-$E129)+$Q129*(1-$F129))*((1+'Inputs &amp; Summary'!$D$7)^AO$29))))))</f>
        <v>0</v>
      </c>
      <c r="AP129" s="114">
        <f>$D129*IF(AP$29&gt;'Inputs &amp; Summary'!$D$5,0,IF(AP$29&gt;VLOOKUP($G129,Lists!$J$17:$K$21,2),IF($M129=Lists!$H$3,IF($K129&lt;1,(($S129/$K129)*((1+'Inputs &amp; Summary'!$D$7)^AP$29)),((INT(AP$29/$K129)-INT((AP$29-1)/$K129))*$S129*((1+'Inputs &amp; Summary'!$D$7)^AP$29))),(_xlfn.WEIBULL.DIST(AP$29,$L129,$K129,FALSE)*$S129*((1+'Inputs &amp; Summary'!$D$7)^AP$29))),IF($M129=Lists!$H$3,IF($K129&lt;1,((($R129*(1-$E129)+$Q129*(1-$F129))/$K129)*((1+'Inputs &amp; Summary'!$D$7)^AP$29)),((INT(AP$29/$K129)-INT((AP$29-1)/$K129))*($R129*(1-$E129)+$Q129*(1-$F129))*((1+'Inputs &amp; Summary'!$D$7)^AP$29))),((_xlfn.WEIBULL.DIST(AP$29,$L129,$K129,FALSE)*($R129*(1-$E129)+$Q129*(1-$F129))*((1+'Inputs &amp; Summary'!$D$7)^AP$29))))))</f>
        <v>0</v>
      </c>
      <c r="AQ129" s="114">
        <f>$D129*IF(AQ$29&gt;'Inputs &amp; Summary'!$D$5,0,IF(AQ$29&gt;VLOOKUP($G129,Lists!$J$17:$K$21,2),IF($M129=Lists!$H$3,IF($K129&lt;1,(($S129/$K129)*((1+'Inputs &amp; Summary'!$D$7)^AQ$29)),((INT(AQ$29/$K129)-INT((AQ$29-1)/$K129))*$S129*((1+'Inputs &amp; Summary'!$D$7)^AQ$29))),(_xlfn.WEIBULL.DIST(AQ$29,$L129,$K129,FALSE)*$S129*((1+'Inputs &amp; Summary'!$D$7)^AQ$29))),IF($M129=Lists!$H$3,IF($K129&lt;1,((($R129*(1-$E129)+$Q129*(1-$F129))/$K129)*((1+'Inputs &amp; Summary'!$D$7)^AQ$29)),((INT(AQ$29/$K129)-INT((AQ$29-1)/$K129))*($R129*(1-$E129)+$Q129*(1-$F129))*((1+'Inputs &amp; Summary'!$D$7)^AQ$29))),((_xlfn.WEIBULL.DIST(AQ$29,$L129,$K129,FALSE)*($R129*(1-$E129)+$Q129*(1-$F129))*((1+'Inputs &amp; Summary'!$D$7)^AQ$29))))))</f>
        <v>0</v>
      </c>
      <c r="AR129" s="114">
        <f>$D129*IF(AR$29&gt;'Inputs &amp; Summary'!$D$5,0,IF(AR$29&gt;VLOOKUP($G129,Lists!$J$17:$K$21,2),IF($M129=Lists!$H$3,IF($K129&lt;1,(($S129/$K129)*((1+'Inputs &amp; Summary'!$D$7)^AR$29)),((INT(AR$29/$K129)-INT((AR$29-1)/$K129))*$S129*((1+'Inputs &amp; Summary'!$D$7)^AR$29))),(_xlfn.WEIBULL.DIST(AR$29,$L129,$K129,FALSE)*$S129*((1+'Inputs &amp; Summary'!$D$7)^AR$29))),IF($M129=Lists!$H$3,IF($K129&lt;1,((($R129*(1-$E129)+$Q129*(1-$F129))/$K129)*((1+'Inputs &amp; Summary'!$D$7)^AR$29)),((INT(AR$29/$K129)-INT((AR$29-1)/$K129))*($R129*(1-$E129)+$Q129*(1-$F129))*((1+'Inputs &amp; Summary'!$D$7)^AR$29))),((_xlfn.WEIBULL.DIST(AR$29,$L129,$K129,FALSE)*($R129*(1-$E129)+$Q129*(1-$F129))*((1+'Inputs &amp; Summary'!$D$7)^AR$29))))))</f>
        <v>0</v>
      </c>
      <c r="AS129" s="114">
        <f>$D129*IF(AS$29&gt;'Inputs &amp; Summary'!$D$5,0,IF(AS$29&gt;VLOOKUP($G129,Lists!$J$17:$K$21,2),IF($M129=Lists!$H$3,IF($K129&lt;1,(($S129/$K129)*((1+'Inputs &amp; Summary'!$D$7)^AS$29)),((INT(AS$29/$K129)-INT((AS$29-1)/$K129))*$S129*((1+'Inputs &amp; Summary'!$D$7)^AS$29))),(_xlfn.WEIBULL.DIST(AS$29,$L129,$K129,FALSE)*$S129*((1+'Inputs &amp; Summary'!$D$7)^AS$29))),IF($M129=Lists!$H$3,IF($K129&lt;1,((($R129*(1-$E129)+$Q129*(1-$F129))/$K129)*((1+'Inputs &amp; Summary'!$D$7)^AS$29)),((INT(AS$29/$K129)-INT((AS$29-1)/$K129))*($R129*(1-$E129)+$Q129*(1-$F129))*((1+'Inputs &amp; Summary'!$D$7)^AS$29))),((_xlfn.WEIBULL.DIST(AS$29,$L129,$K129,FALSE)*($R129*(1-$E129)+$Q129*(1-$F129))*((1+'Inputs &amp; Summary'!$D$7)^AS$29))))))</f>
        <v>0</v>
      </c>
      <c r="AT129" s="114">
        <f>$D129*IF(AT$29&gt;'Inputs &amp; Summary'!$D$5,0,IF(AT$29&gt;VLOOKUP($G129,Lists!$J$17:$K$21,2),IF($M129=Lists!$H$3,IF($K129&lt;1,(($S129/$K129)*((1+'Inputs &amp; Summary'!$D$7)^AT$29)),((INT(AT$29/$K129)-INT((AT$29-1)/$K129))*$S129*((1+'Inputs &amp; Summary'!$D$7)^AT$29))),(_xlfn.WEIBULL.DIST(AT$29,$L129,$K129,FALSE)*$S129*((1+'Inputs &amp; Summary'!$D$7)^AT$29))),IF($M129=Lists!$H$3,IF($K129&lt;1,((($R129*(1-$E129)+$Q129*(1-$F129))/$K129)*((1+'Inputs &amp; Summary'!$D$7)^AT$29)),((INT(AT$29/$K129)-INT((AT$29-1)/$K129))*($R129*(1-$E129)+$Q129*(1-$F129))*((1+'Inputs &amp; Summary'!$D$7)^AT$29))),((_xlfn.WEIBULL.DIST(AT$29,$L129,$K129,FALSE)*($R129*(1-$E129)+$Q129*(1-$F129))*((1+'Inputs &amp; Summary'!$D$7)^AT$29))))))</f>
        <v>0</v>
      </c>
      <c r="AU129" s="114">
        <f>$D129*IF(AU$29&gt;'Inputs &amp; Summary'!$D$5,0,IF(AU$29&gt;VLOOKUP($G129,Lists!$J$17:$K$21,2),IF($M129=Lists!$H$3,IF($K129&lt;1,(($S129/$K129)*((1+'Inputs &amp; Summary'!$D$7)^AU$29)),((INT(AU$29/$K129)-INT((AU$29-1)/$K129))*$S129*((1+'Inputs &amp; Summary'!$D$7)^AU$29))),(_xlfn.WEIBULL.DIST(AU$29,$L129,$K129,FALSE)*$S129*((1+'Inputs &amp; Summary'!$D$7)^AU$29))),IF($M129=Lists!$H$3,IF($K129&lt;1,((($R129*(1-$E129)+$Q129*(1-$F129))/$K129)*((1+'Inputs &amp; Summary'!$D$7)^AU$29)),((INT(AU$29/$K129)-INT((AU$29-1)/$K129))*($R129*(1-$E129)+$Q129*(1-$F129))*((1+'Inputs &amp; Summary'!$D$7)^AU$29))),((_xlfn.WEIBULL.DIST(AU$29,$L129,$K129,FALSE)*($R129*(1-$E129)+$Q129*(1-$F129))*((1+'Inputs &amp; Summary'!$D$7)^AU$29))))))</f>
        <v>0</v>
      </c>
      <c r="AV129" s="114">
        <f>$D129*IF(AV$29&gt;'Inputs &amp; Summary'!$D$5,0,IF(AV$29&gt;VLOOKUP($G129,Lists!$J$17:$K$21,2),IF($M129=Lists!$H$3,IF($K129&lt;1,(($S129/$K129)*((1+'Inputs &amp; Summary'!$D$7)^AV$29)),((INT(AV$29/$K129)-INT((AV$29-1)/$K129))*$S129*((1+'Inputs &amp; Summary'!$D$7)^AV$29))),(_xlfn.WEIBULL.DIST(AV$29,$L129,$K129,FALSE)*$S129*((1+'Inputs &amp; Summary'!$D$7)^AV$29))),IF($M129=Lists!$H$3,IF($K129&lt;1,((($R129*(1-$E129)+$Q129*(1-$F129))/$K129)*((1+'Inputs &amp; Summary'!$D$7)^AV$29)),((INT(AV$29/$K129)-INT((AV$29-1)/$K129))*($R129*(1-$E129)+$Q129*(1-$F129))*((1+'Inputs &amp; Summary'!$D$7)^AV$29))),((_xlfn.WEIBULL.DIST(AV$29,$L129,$K129,FALSE)*($R129*(1-$E129)+$Q129*(1-$F129))*((1+'Inputs &amp; Summary'!$D$7)^AV$29))))))</f>
        <v>0</v>
      </c>
      <c r="AW129" s="114">
        <f>$D129*IF(AW$29&gt;'Inputs &amp; Summary'!$D$5,0,IF(AW$29&gt;VLOOKUP($G129,Lists!$J$17:$K$21,2),IF($M129=Lists!$H$3,IF($K129&lt;1,(($S129/$K129)*((1+'Inputs &amp; Summary'!$D$7)^AW$29)),((INT(AW$29/$K129)-INT((AW$29-1)/$K129))*$S129*((1+'Inputs &amp; Summary'!$D$7)^AW$29))),(_xlfn.WEIBULL.DIST(AW$29,$L129,$K129,FALSE)*$S129*((1+'Inputs &amp; Summary'!$D$7)^AW$29))),IF($M129=Lists!$H$3,IF($K129&lt;1,((($R129*(1-$E129)+$Q129*(1-$F129))/$K129)*((1+'Inputs &amp; Summary'!$D$7)^AW$29)),((INT(AW$29/$K129)-INT((AW$29-1)/$K129))*($R129*(1-$E129)+$Q129*(1-$F129))*((1+'Inputs &amp; Summary'!$D$7)^AW$29))),((_xlfn.WEIBULL.DIST(AW$29,$L129,$K129,FALSE)*($R129*(1-$E129)+$Q129*(1-$F129))*((1+'Inputs &amp; Summary'!$D$7)^AW$29))))))</f>
        <v>0</v>
      </c>
      <c r="AX129" s="114">
        <f>$D129*IF(AX$29&gt;'Inputs &amp; Summary'!$D$5,0,IF(AX$29&gt;VLOOKUP($G129,Lists!$J$17:$K$21,2),IF($M129=Lists!$H$3,IF($K129&lt;1,(($S129/$K129)*((1+'Inputs &amp; Summary'!$D$7)^AX$29)),((INT(AX$29/$K129)-INT((AX$29-1)/$K129))*$S129*((1+'Inputs &amp; Summary'!$D$7)^AX$29))),(_xlfn.WEIBULL.DIST(AX$29,$L129,$K129,FALSE)*$S129*((1+'Inputs &amp; Summary'!$D$7)^AX$29))),IF($M129=Lists!$H$3,IF($K129&lt;1,((($R129*(1-$E129)+$Q129*(1-$F129))/$K129)*((1+'Inputs &amp; Summary'!$D$7)^AX$29)),((INT(AX$29/$K129)-INT((AX$29-1)/$K129))*($R129*(1-$E129)+$Q129*(1-$F129))*((1+'Inputs &amp; Summary'!$D$7)^AX$29))),((_xlfn.WEIBULL.DIST(AX$29,$L129,$K129,FALSE)*($R129*(1-$E129)+$Q129*(1-$F129))*((1+'Inputs &amp; Summary'!$D$7)^AX$29))))))</f>
        <v>0</v>
      </c>
      <c r="AY129" s="114">
        <f>$D129*IF(AY$29&gt;'Inputs &amp; Summary'!$D$5,0,IF(AY$29&gt;VLOOKUP($G129,Lists!$J$17:$K$21,2),IF($M129=Lists!$H$3,IF($K129&lt;1,(($S129/$K129)*((1+'Inputs &amp; Summary'!$D$7)^AY$29)),((INT(AY$29/$K129)-INT((AY$29-1)/$K129))*$S129*((1+'Inputs &amp; Summary'!$D$7)^AY$29))),(_xlfn.WEIBULL.DIST(AY$29,$L129,$K129,FALSE)*$S129*((1+'Inputs &amp; Summary'!$D$7)^AY$29))),IF($M129=Lists!$H$3,IF($K129&lt;1,((($R129*(1-$E129)+$Q129*(1-$F129))/$K129)*((1+'Inputs &amp; Summary'!$D$7)^AY$29)),((INT(AY$29/$K129)-INT((AY$29-1)/$K129))*($R129*(1-$E129)+$Q129*(1-$F129))*((1+'Inputs &amp; Summary'!$D$7)^AY$29))),((_xlfn.WEIBULL.DIST(AY$29,$L129,$K129,FALSE)*($R129*(1-$E129)+$Q129*(1-$F129))*((1+'Inputs &amp; Summary'!$D$7)^AY$29))))))</f>
        <v>0</v>
      </c>
      <c r="AZ129" s="114">
        <f>$D129*IF(AZ$29&gt;'Inputs &amp; Summary'!$D$5,0,IF(AZ$29&gt;VLOOKUP($G129,Lists!$J$17:$K$21,2),IF($M129=Lists!$H$3,IF($K129&lt;1,(($S129/$K129)*((1+'Inputs &amp; Summary'!$D$7)^AZ$29)),((INT(AZ$29/$K129)-INT((AZ$29-1)/$K129))*$S129*((1+'Inputs &amp; Summary'!$D$7)^AZ$29))),(_xlfn.WEIBULL.DIST(AZ$29,$L129,$K129,FALSE)*$S129*((1+'Inputs &amp; Summary'!$D$7)^AZ$29))),IF($M129=Lists!$H$3,IF($K129&lt;1,((($R129*(1-$E129)+$Q129*(1-$F129))/$K129)*((1+'Inputs &amp; Summary'!$D$7)^AZ$29)),((INT(AZ$29/$K129)-INT((AZ$29-1)/$K129))*($R129*(1-$E129)+$Q129*(1-$F129))*((1+'Inputs &amp; Summary'!$D$7)^AZ$29))),((_xlfn.WEIBULL.DIST(AZ$29,$L129,$K129,FALSE)*($R129*(1-$E129)+$Q129*(1-$F129))*((1+'Inputs &amp; Summary'!$D$7)^AZ$29))))))</f>
        <v>0</v>
      </c>
      <c r="BA129" s="114">
        <f>$D129*IF(BA$29&gt;'Inputs &amp; Summary'!$D$5,0,IF(BA$29&gt;VLOOKUP($G129,Lists!$J$17:$K$21,2),IF($M129=Lists!$H$3,IF($K129&lt;1,(($S129/$K129)*((1+'Inputs &amp; Summary'!$D$7)^BA$29)),((INT(BA$29/$K129)-INT((BA$29-1)/$K129))*$S129*((1+'Inputs &amp; Summary'!$D$7)^BA$29))),(_xlfn.WEIBULL.DIST(BA$29,$L129,$K129,FALSE)*$S129*((1+'Inputs &amp; Summary'!$D$7)^BA$29))),IF($M129=Lists!$H$3,IF($K129&lt;1,((($R129*(1-$E129)+$Q129*(1-$F129))/$K129)*((1+'Inputs &amp; Summary'!$D$7)^BA$29)),((INT(BA$29/$K129)-INT((BA$29-1)/$K129))*($R129*(1-$E129)+$Q129*(1-$F129))*((1+'Inputs &amp; Summary'!$D$7)^BA$29))),((_xlfn.WEIBULL.DIST(BA$29,$L129,$K129,FALSE)*($R129*(1-$E129)+$Q129*(1-$F129))*((1+'Inputs &amp; Summary'!$D$7)^BA$29))))))</f>
        <v>0</v>
      </c>
      <c r="BB129" s="114">
        <f>$D129*IF(BB$29&gt;'Inputs &amp; Summary'!$D$5,0,IF(BB$29&gt;VLOOKUP($G129,Lists!$J$17:$K$21,2),IF($M129=Lists!$H$3,IF($K129&lt;1,(($S129/$K129)*((1+'Inputs &amp; Summary'!$D$7)^BB$29)),((INT(BB$29/$K129)-INT((BB$29-1)/$K129))*$S129*((1+'Inputs &amp; Summary'!$D$7)^BB$29))),(_xlfn.WEIBULL.DIST(BB$29,$L129,$K129,FALSE)*$S129*((1+'Inputs &amp; Summary'!$D$7)^BB$29))),IF($M129=Lists!$H$3,IF($K129&lt;1,((($R129*(1-$E129)+$Q129*(1-$F129))/$K129)*((1+'Inputs &amp; Summary'!$D$7)^BB$29)),((INT(BB$29/$K129)-INT((BB$29-1)/$K129))*($R129*(1-$E129)+$Q129*(1-$F129))*((1+'Inputs &amp; Summary'!$D$7)^BB$29))),((_xlfn.WEIBULL.DIST(BB$29,$L129,$K129,FALSE)*($R129*(1-$E129)+$Q129*(1-$F129))*((1+'Inputs &amp; Summary'!$D$7)^BB$29))))))</f>
        <v>0</v>
      </c>
      <c r="BC129" s="114">
        <f>$D129*IF(BC$29&gt;'Inputs &amp; Summary'!$D$5,0,IF(BC$29&gt;VLOOKUP($G129,Lists!$J$17:$K$21,2),IF($M129=Lists!$H$3,IF($K129&lt;1,(($S129/$K129)*((1+'Inputs &amp; Summary'!$D$7)^BC$29)),((INT(BC$29/$K129)-INT((BC$29-1)/$K129))*$S129*((1+'Inputs &amp; Summary'!$D$7)^BC$29))),(_xlfn.WEIBULL.DIST(BC$29,$L129,$K129,FALSE)*$S129*((1+'Inputs &amp; Summary'!$D$7)^BC$29))),IF($M129=Lists!$H$3,IF($K129&lt;1,((($R129*(1-$E129)+$Q129*(1-$F129))/$K129)*((1+'Inputs &amp; Summary'!$D$7)^BC$29)),((INT(BC$29/$K129)-INT((BC$29-1)/$K129))*($R129*(1-$E129)+$Q129*(1-$F129))*((1+'Inputs &amp; Summary'!$D$7)^BC$29))),((_xlfn.WEIBULL.DIST(BC$29,$L129,$K129,FALSE)*($R129*(1-$E129)+$Q129*(1-$F129))*((1+'Inputs &amp; Summary'!$D$7)^BC$29))))))</f>
        <v>0</v>
      </c>
      <c r="BD129" s="114">
        <f>$D129*IF(BD$29&gt;'Inputs &amp; Summary'!$D$5,0,IF(BD$29&gt;VLOOKUP($G129,Lists!$J$17:$K$21,2),IF($M129=Lists!$H$3,IF($K129&lt;1,(($S129/$K129)*((1+'Inputs &amp; Summary'!$D$7)^BD$29)),((INT(BD$29/$K129)-INT((BD$29-1)/$K129))*$S129*((1+'Inputs &amp; Summary'!$D$7)^BD$29))),(_xlfn.WEIBULL.DIST(BD$29,$L129,$K129,FALSE)*$S129*((1+'Inputs &amp; Summary'!$D$7)^BD$29))),IF($M129=Lists!$H$3,IF($K129&lt;1,((($R129*(1-$E129)+$Q129*(1-$F129))/$K129)*((1+'Inputs &amp; Summary'!$D$7)^BD$29)),((INT(BD$29/$K129)-INT((BD$29-1)/$K129))*($R129*(1-$E129)+$Q129*(1-$F129))*((1+'Inputs &amp; Summary'!$D$7)^BD$29))),((_xlfn.WEIBULL.DIST(BD$29,$L129,$K129,FALSE)*($R129*(1-$E129)+$Q129*(1-$F129))*((1+'Inputs &amp; Summary'!$D$7)^BD$29))))))</f>
        <v>0</v>
      </c>
      <c r="BE129" s="114">
        <f>$D129*IF(BE$29&gt;'Inputs &amp; Summary'!$D$5,0,IF(BE$29&gt;VLOOKUP($G129,Lists!$J$17:$K$21,2),IF($M129=Lists!$H$3,IF($K129&lt;1,(($S129/$K129)*((1+'Inputs &amp; Summary'!$D$7)^BE$29)),((INT(BE$29/$K129)-INT((BE$29-1)/$K129))*$S129*((1+'Inputs &amp; Summary'!$D$7)^BE$29))),(_xlfn.WEIBULL.DIST(BE$29,$L129,$K129,FALSE)*$S129*((1+'Inputs &amp; Summary'!$D$7)^BE$29))),IF($M129=Lists!$H$3,IF($K129&lt;1,((($R129*(1-$E129)+$Q129*(1-$F129))/$K129)*((1+'Inputs &amp; Summary'!$D$7)^BE$29)),((INT(BE$29/$K129)-INT((BE$29-1)/$K129))*($R129*(1-$E129)+$Q129*(1-$F129))*((1+'Inputs &amp; Summary'!$D$7)^BE$29))),((_xlfn.WEIBULL.DIST(BE$29,$L129,$K129,FALSE)*($R129*(1-$E129)+$Q129*(1-$F129))*((1+'Inputs &amp; Summary'!$D$7)^BE$29))))))</f>
        <v>0</v>
      </c>
      <c r="BF129" s="114">
        <f>$D129*IF(BF$29&gt;'Inputs &amp; Summary'!$D$5,0,IF(BF$29&gt;VLOOKUP($G129,Lists!$J$17:$K$21,2),IF($M129=Lists!$H$3,IF($K129&lt;1,(($S129/$K129)*((1+'Inputs &amp; Summary'!$D$7)^BF$29)),((INT(BF$29/$K129)-INT((BF$29-1)/$K129))*$S129*((1+'Inputs &amp; Summary'!$D$7)^BF$29))),(_xlfn.WEIBULL.DIST(BF$29,$L129,$K129,FALSE)*$S129*((1+'Inputs &amp; Summary'!$D$7)^BF$29))),IF($M129=Lists!$H$3,IF($K129&lt;1,((($R129*(1-$E129)+$Q129*(1-$F129))/$K129)*((1+'Inputs &amp; Summary'!$D$7)^BF$29)),((INT(BF$29/$K129)-INT((BF$29-1)/$K129))*($R129*(1-$E129)+$Q129*(1-$F129))*((1+'Inputs &amp; Summary'!$D$7)^BF$29))),((_xlfn.WEIBULL.DIST(BF$29,$L129,$K129,FALSE)*($R129*(1-$E129)+$Q129*(1-$F129))*((1+'Inputs &amp; Summary'!$D$7)^BF$29))))))</f>
        <v>0</v>
      </c>
      <c r="BG129" s="114">
        <f>$D129*IF(BG$29&gt;'Inputs &amp; Summary'!$D$5,0,IF(BG$29&gt;VLOOKUP($G129,Lists!$J$17:$K$21,2),IF($M129=Lists!$H$3,IF($K129&lt;1,(($S129/$K129)*((1+'Inputs &amp; Summary'!$D$7)^BG$29)),((INT(BG$29/$K129)-INT((BG$29-1)/$K129))*$S129*((1+'Inputs &amp; Summary'!$D$7)^BG$29))),(_xlfn.WEIBULL.DIST(BG$29,$L129,$K129,FALSE)*$S129*((1+'Inputs &amp; Summary'!$D$7)^BG$29))),IF($M129=Lists!$H$3,IF($K129&lt;1,((($R129*(1-$E129)+$Q129*(1-$F129))/$K129)*((1+'Inputs &amp; Summary'!$D$7)^BG$29)),((INT(BG$29/$K129)-INT((BG$29-1)/$K129))*($R129*(1-$E129)+$Q129*(1-$F129))*((1+'Inputs &amp; Summary'!$D$7)^BG$29))),((_xlfn.WEIBULL.DIST(BG$29,$L129,$K129,FALSE)*($R129*(1-$E129)+$Q129*(1-$F129))*((1+'Inputs &amp; Summary'!$D$7)^BG$29))))))</f>
        <v>0</v>
      </c>
      <c r="BH129" s="114">
        <f>$D129*IF(BH$29&gt;'Inputs &amp; Summary'!$D$5,0,IF(BH$29&gt;VLOOKUP($G129,Lists!$J$17:$K$21,2),IF($M129=Lists!$H$3,IF($K129&lt;1,(($S129/$K129)*((1+'Inputs &amp; Summary'!$D$7)^BH$29)),((INT(BH$29/$K129)-INT((BH$29-1)/$K129))*$S129*((1+'Inputs &amp; Summary'!$D$7)^BH$29))),(_xlfn.WEIBULL.DIST(BH$29,$L129,$K129,FALSE)*$S129*((1+'Inputs &amp; Summary'!$D$7)^BH$29))),IF($M129=Lists!$H$3,IF($K129&lt;1,((($R129*(1-$E129)+$Q129*(1-$F129))/$K129)*((1+'Inputs &amp; Summary'!$D$7)^BH$29)),((INT(BH$29/$K129)-INT((BH$29-1)/$K129))*($R129*(1-$E129)+$Q129*(1-$F129))*((1+'Inputs &amp; Summary'!$D$7)^BH$29))),((_xlfn.WEIBULL.DIST(BH$29,$L129,$K129,FALSE)*($R129*(1-$E129)+$Q129*(1-$F129))*((1+'Inputs &amp; Summary'!$D$7)^BH$29))))))</f>
        <v>0</v>
      </c>
      <c r="BI129" s="114">
        <f>$D129*IF(BI$29&gt;'Inputs &amp; Summary'!$D$5,0,IF(BI$29&gt;VLOOKUP($G129,Lists!$J$17:$K$21,2),IF($M129=Lists!$H$3,IF($K129&lt;1,(($S129/$K129)*((1+'Inputs &amp; Summary'!$D$7)^BI$29)),((INT(BI$29/$K129)-INT((BI$29-1)/$K129))*$S129*((1+'Inputs &amp; Summary'!$D$7)^BI$29))),(_xlfn.WEIBULL.DIST(BI$29,$L129,$K129,FALSE)*$S129*((1+'Inputs &amp; Summary'!$D$7)^BI$29))),IF($M129=Lists!$H$3,IF($K129&lt;1,((($R129*(1-$E129)+$Q129*(1-$F129))/$K129)*((1+'Inputs &amp; Summary'!$D$7)^BI$29)),((INT(BI$29/$K129)-INT((BI$29-1)/$K129))*($R129*(1-$E129)+$Q129*(1-$F129))*((1+'Inputs &amp; Summary'!$D$7)^BI$29))),((_xlfn.WEIBULL.DIST(BI$29,$L129,$K129,FALSE)*($R129*(1-$E129)+$Q129*(1-$F129))*((1+'Inputs &amp; Summary'!$D$7)^BI$29))))))</f>
        <v>0</v>
      </c>
      <c r="BJ129" s="114">
        <f>$D129*IF(BJ$29&gt;'Inputs &amp; Summary'!$D$5,0,IF(BJ$29&gt;VLOOKUP($G129,Lists!$J$17:$K$21,2),IF($M129=Lists!$H$3,IF($K129&lt;1,(($S129/$K129)*((1+'Inputs &amp; Summary'!$D$7)^BJ$29)),((INT(BJ$29/$K129)-INT((BJ$29-1)/$K129))*$S129*((1+'Inputs &amp; Summary'!$D$7)^BJ$29))),(_xlfn.WEIBULL.DIST(BJ$29,$L129,$K129,FALSE)*$S129*((1+'Inputs &amp; Summary'!$D$7)^BJ$29))),IF($M129=Lists!$H$3,IF($K129&lt;1,((($R129*(1-$E129)+$Q129*(1-$F129))/$K129)*((1+'Inputs &amp; Summary'!$D$7)^BJ$29)),((INT(BJ$29/$K129)-INT((BJ$29-1)/$K129))*($R129*(1-$E129)+$Q129*(1-$F129))*((1+'Inputs &amp; Summary'!$D$7)^BJ$29))),((_xlfn.WEIBULL.DIST(BJ$29,$L129,$K129,FALSE)*($R129*(1-$E129)+$Q129*(1-$F129))*((1+'Inputs &amp; Summary'!$D$7)^BJ$29))))))</f>
        <v>0</v>
      </c>
      <c r="BK129" s="114">
        <f>$D129*IF(BK$29&gt;'Inputs &amp; Summary'!$D$5,0,IF(BK$29&gt;VLOOKUP($G129,Lists!$J$17:$K$21,2),IF($M129=Lists!$H$3,IF($K129&lt;1,(($S129/$K129)*((1+'Inputs &amp; Summary'!$D$7)^BK$29)),((INT(BK$29/$K129)-INT((BK$29-1)/$K129))*$S129*((1+'Inputs &amp; Summary'!$D$7)^BK$29))),(_xlfn.WEIBULL.DIST(BK$29,$L129,$K129,FALSE)*$S129*((1+'Inputs &amp; Summary'!$D$7)^BK$29))),IF($M129=Lists!$H$3,IF($K129&lt;1,((($R129*(1-$E129)+$Q129*(1-$F129))/$K129)*((1+'Inputs &amp; Summary'!$D$7)^BK$29)),((INT(BK$29/$K129)-INT((BK$29-1)/$K129))*($R129*(1-$E129)+$Q129*(1-$F129))*((1+'Inputs &amp; Summary'!$D$7)^BK$29))),((_xlfn.WEIBULL.DIST(BK$29,$L129,$K129,FALSE)*($R129*(1-$E129)+$Q129*(1-$F129))*((1+'Inputs &amp; Summary'!$D$7)^BK$29))))))</f>
        <v>0</v>
      </c>
      <c r="BL129" s="114">
        <f>$D129*IF(BL$29&gt;'Inputs &amp; Summary'!$D$5,0,IF(BL$29&gt;VLOOKUP($G129,Lists!$J$17:$K$21,2),IF($M129=Lists!$H$3,IF($K129&lt;1,(($S129/$K129)*((1+'Inputs &amp; Summary'!$D$7)^BL$29)),((INT(BL$29/$K129)-INT((BL$29-1)/$K129))*$S129*((1+'Inputs &amp; Summary'!$D$7)^BL$29))),(_xlfn.WEIBULL.DIST(BL$29,$L129,$K129,FALSE)*$S129*((1+'Inputs &amp; Summary'!$D$7)^BL$29))),IF($M129=Lists!$H$3,IF($K129&lt;1,((($R129*(1-$E129)+$Q129*(1-$F129))/$K129)*((1+'Inputs &amp; Summary'!$D$7)^BL$29)),((INT(BL$29/$K129)-INT((BL$29-1)/$K129))*($R129*(1-$E129)+$Q129*(1-$F129))*((1+'Inputs &amp; Summary'!$D$7)^BL$29))),((_xlfn.WEIBULL.DIST(BL$29,$L129,$K129,FALSE)*($R129*(1-$E129)+$Q129*(1-$F129))*((1+'Inputs &amp; Summary'!$D$7)^BL$29))))))</f>
        <v>0</v>
      </c>
    </row>
    <row r="130" spans="1:64" x14ac:dyDescent="0.3">
      <c r="A130" s="79" t="s">
        <v>64</v>
      </c>
      <c r="B130" s="33" t="s">
        <v>307</v>
      </c>
      <c r="C130" s="33" t="s">
        <v>37</v>
      </c>
      <c r="D130" s="68">
        <v>0</v>
      </c>
      <c r="E130" s="68">
        <v>0</v>
      </c>
      <c r="F130" s="68">
        <v>0</v>
      </c>
      <c r="G130" s="213" t="s">
        <v>432</v>
      </c>
      <c r="H130" s="34" t="s">
        <v>26</v>
      </c>
      <c r="I130" s="34" t="s">
        <v>94</v>
      </c>
      <c r="J130" s="33">
        <f>VLOOKUP(I130,'Labor Rates'!$A$1:$B$16,2)</f>
        <v>21.23076923076923</v>
      </c>
      <c r="K130" s="35">
        <v>1</v>
      </c>
      <c r="L130" s="35">
        <v>1</v>
      </c>
      <c r="M130" s="33" t="s">
        <v>259</v>
      </c>
      <c r="N130" s="84">
        <v>1</v>
      </c>
      <c r="O130" s="35">
        <v>0</v>
      </c>
      <c r="P130" s="5">
        <v>0</v>
      </c>
      <c r="Q130" s="73">
        <f t="shared" si="21"/>
        <v>0</v>
      </c>
      <c r="R130" s="73">
        <f t="shared" si="22"/>
        <v>0</v>
      </c>
      <c r="S130" s="74">
        <f t="shared" si="23"/>
        <v>0</v>
      </c>
      <c r="T130" s="88"/>
      <c r="U130" s="80"/>
      <c r="V130" s="87">
        <f t="shared" si="24"/>
        <v>0</v>
      </c>
      <c r="W130" s="87">
        <f>NPV('Inputs &amp; Summary'!$D$6,Y130:BL130)</f>
        <v>0</v>
      </c>
      <c r="X130" s="90">
        <f t="shared" si="25"/>
        <v>0</v>
      </c>
      <c r="Y130" s="114">
        <f>$D130*IF(Y$29&gt;'Inputs &amp; Summary'!$D$5,0,IF(Y$29&gt;VLOOKUP($G130,Lists!$J$17:$K$21,2),IF($M130=Lists!$H$3,IF($K130&lt;1,(($S130/$K130)*((1+'Inputs &amp; Summary'!$D$7)^Y$29)),((INT(Y$29/$K130)-INT((Y$29-1)/$K130))*$S130*((1+'Inputs &amp; Summary'!$D$7)^Y$29))),(_xlfn.WEIBULL.DIST(Y$29,$L130,$K130,FALSE)*$S130*((1+'Inputs &amp; Summary'!$D$7)^Y$29))),IF($M130=Lists!$H$3,IF($K130&lt;1,((($R130*(1-$E130)+$Q130*(1-$F130))/$K130)*((1+'Inputs &amp; Summary'!$D$7)^Y$29)),((INT(Y$29/$K130)-INT((Y$29-1)/$K130))*($R130*(1-$E130)+$Q130*(1-$F130))*((1+'Inputs &amp; Summary'!$D$7)^Y$29))),((_xlfn.WEIBULL.DIST(Y$29,$L130,$K130,FALSE)*($R130*(1-$E130)+$Q130*(1-$F130))*((1+'Inputs &amp; Summary'!$D$7)^Y$29))))))</f>
        <v>0</v>
      </c>
      <c r="Z130" s="114">
        <f>$D130*IF(Z$29&gt;'Inputs &amp; Summary'!$D$5,0,IF(Z$29&gt;VLOOKUP($G130,Lists!$J$17:$K$21,2),IF($M130=Lists!$H$3,IF($K130&lt;1,(($S130/$K130)*((1+'Inputs &amp; Summary'!$D$7)^Z$29)),((INT(Z$29/$K130)-INT((Z$29-1)/$K130))*$S130*((1+'Inputs &amp; Summary'!$D$7)^Z$29))),(_xlfn.WEIBULL.DIST(Z$29,$L130,$K130,FALSE)*$S130*((1+'Inputs &amp; Summary'!$D$7)^Z$29))),IF($M130=Lists!$H$3,IF($K130&lt;1,((($R130*(1-$E130)+$Q130*(1-$F130))/$K130)*((1+'Inputs &amp; Summary'!$D$7)^Z$29)),((INT(Z$29/$K130)-INT((Z$29-1)/$K130))*($R130*(1-$E130)+$Q130*(1-$F130))*((1+'Inputs &amp; Summary'!$D$7)^Z$29))),((_xlfn.WEIBULL.DIST(Z$29,$L130,$K130,FALSE)*($R130*(1-$E130)+$Q130*(1-$F130))*((1+'Inputs &amp; Summary'!$D$7)^Z$29))))))</f>
        <v>0</v>
      </c>
      <c r="AA130" s="114">
        <f>$D130*IF(AA$29&gt;'Inputs &amp; Summary'!$D$5,0,IF(AA$29&gt;VLOOKUP($G130,Lists!$J$17:$K$21,2),IF($M130=Lists!$H$3,IF($K130&lt;1,(($S130/$K130)*((1+'Inputs &amp; Summary'!$D$7)^AA$29)),((INT(AA$29/$K130)-INT((AA$29-1)/$K130))*$S130*((1+'Inputs &amp; Summary'!$D$7)^AA$29))),(_xlfn.WEIBULL.DIST(AA$29,$L130,$K130,FALSE)*$S130*((1+'Inputs &amp; Summary'!$D$7)^AA$29))),IF($M130=Lists!$H$3,IF($K130&lt;1,((($R130*(1-$E130)+$Q130*(1-$F130))/$K130)*((1+'Inputs &amp; Summary'!$D$7)^AA$29)),((INT(AA$29/$K130)-INT((AA$29-1)/$K130))*($R130*(1-$E130)+$Q130*(1-$F130))*((1+'Inputs &amp; Summary'!$D$7)^AA$29))),((_xlfn.WEIBULL.DIST(AA$29,$L130,$K130,FALSE)*($R130*(1-$E130)+$Q130*(1-$F130))*((1+'Inputs &amp; Summary'!$D$7)^AA$29))))))</f>
        <v>0</v>
      </c>
      <c r="AB130" s="114">
        <f>$D130*IF(AB$29&gt;'Inputs &amp; Summary'!$D$5,0,IF(AB$29&gt;VLOOKUP($G130,Lists!$J$17:$K$21,2),IF($M130=Lists!$H$3,IF($K130&lt;1,(($S130/$K130)*((1+'Inputs &amp; Summary'!$D$7)^AB$29)),((INT(AB$29/$K130)-INT((AB$29-1)/$K130))*$S130*((1+'Inputs &amp; Summary'!$D$7)^AB$29))),(_xlfn.WEIBULL.DIST(AB$29,$L130,$K130,FALSE)*$S130*((1+'Inputs &amp; Summary'!$D$7)^AB$29))),IF($M130=Lists!$H$3,IF($K130&lt;1,((($R130*(1-$E130)+$Q130*(1-$F130))/$K130)*((1+'Inputs &amp; Summary'!$D$7)^AB$29)),((INT(AB$29/$K130)-INT((AB$29-1)/$K130))*($R130*(1-$E130)+$Q130*(1-$F130))*((1+'Inputs &amp; Summary'!$D$7)^AB$29))),((_xlfn.WEIBULL.DIST(AB$29,$L130,$K130,FALSE)*($R130*(1-$E130)+$Q130*(1-$F130))*((1+'Inputs &amp; Summary'!$D$7)^AB$29))))))</f>
        <v>0</v>
      </c>
      <c r="AC130" s="114">
        <f>$D130*IF(AC$29&gt;'Inputs &amp; Summary'!$D$5,0,IF(AC$29&gt;VLOOKUP($G130,Lists!$J$17:$K$21,2),IF($M130=Lists!$H$3,IF($K130&lt;1,(($S130/$K130)*((1+'Inputs &amp; Summary'!$D$7)^AC$29)),((INT(AC$29/$K130)-INT((AC$29-1)/$K130))*$S130*((1+'Inputs &amp; Summary'!$D$7)^AC$29))),(_xlfn.WEIBULL.DIST(AC$29,$L130,$K130,FALSE)*$S130*((1+'Inputs &amp; Summary'!$D$7)^AC$29))),IF($M130=Lists!$H$3,IF($K130&lt;1,((($R130*(1-$E130)+$Q130*(1-$F130))/$K130)*((1+'Inputs &amp; Summary'!$D$7)^AC$29)),((INT(AC$29/$K130)-INT((AC$29-1)/$K130))*($R130*(1-$E130)+$Q130*(1-$F130))*((1+'Inputs &amp; Summary'!$D$7)^AC$29))),((_xlfn.WEIBULL.DIST(AC$29,$L130,$K130,FALSE)*($R130*(1-$E130)+$Q130*(1-$F130))*((1+'Inputs &amp; Summary'!$D$7)^AC$29))))))</f>
        <v>0</v>
      </c>
      <c r="AD130" s="114">
        <f>$D130*IF(AD$29&gt;'Inputs &amp; Summary'!$D$5,0,IF(AD$29&gt;VLOOKUP($G130,Lists!$J$17:$K$21,2),IF($M130=Lists!$H$3,IF($K130&lt;1,(($S130/$K130)*((1+'Inputs &amp; Summary'!$D$7)^AD$29)),((INT(AD$29/$K130)-INT((AD$29-1)/$K130))*$S130*((1+'Inputs &amp; Summary'!$D$7)^AD$29))),(_xlfn.WEIBULL.DIST(AD$29,$L130,$K130,FALSE)*$S130*((1+'Inputs &amp; Summary'!$D$7)^AD$29))),IF($M130=Lists!$H$3,IF($K130&lt;1,((($R130*(1-$E130)+$Q130*(1-$F130))/$K130)*((1+'Inputs &amp; Summary'!$D$7)^AD$29)),((INT(AD$29/$K130)-INT((AD$29-1)/$K130))*($R130*(1-$E130)+$Q130*(1-$F130))*((1+'Inputs &amp; Summary'!$D$7)^AD$29))),((_xlfn.WEIBULL.DIST(AD$29,$L130,$K130,FALSE)*($R130*(1-$E130)+$Q130*(1-$F130))*((1+'Inputs &amp; Summary'!$D$7)^AD$29))))))</f>
        <v>0</v>
      </c>
      <c r="AE130" s="114">
        <f>$D130*IF(AE$29&gt;'Inputs &amp; Summary'!$D$5,0,IF(AE$29&gt;VLOOKUP($G130,Lists!$J$17:$K$21,2),IF($M130=Lists!$H$3,IF($K130&lt;1,(($S130/$K130)*((1+'Inputs &amp; Summary'!$D$7)^AE$29)),((INT(AE$29/$K130)-INT((AE$29-1)/$K130))*$S130*((1+'Inputs &amp; Summary'!$D$7)^AE$29))),(_xlfn.WEIBULL.DIST(AE$29,$L130,$K130,FALSE)*$S130*((1+'Inputs &amp; Summary'!$D$7)^AE$29))),IF($M130=Lists!$H$3,IF($K130&lt;1,((($R130*(1-$E130)+$Q130*(1-$F130))/$K130)*((1+'Inputs &amp; Summary'!$D$7)^AE$29)),((INT(AE$29/$K130)-INT((AE$29-1)/$K130))*($R130*(1-$E130)+$Q130*(1-$F130))*((1+'Inputs &amp; Summary'!$D$7)^AE$29))),((_xlfn.WEIBULL.DIST(AE$29,$L130,$K130,FALSE)*($R130*(1-$E130)+$Q130*(1-$F130))*((1+'Inputs &amp; Summary'!$D$7)^AE$29))))))</f>
        <v>0</v>
      </c>
      <c r="AF130" s="114">
        <f>$D130*IF(AF$29&gt;'Inputs &amp; Summary'!$D$5,0,IF(AF$29&gt;VLOOKUP($G130,Lists!$J$17:$K$21,2),IF($M130=Lists!$H$3,IF($K130&lt;1,(($S130/$K130)*((1+'Inputs &amp; Summary'!$D$7)^AF$29)),((INT(AF$29/$K130)-INT((AF$29-1)/$K130))*$S130*((1+'Inputs &amp; Summary'!$D$7)^AF$29))),(_xlfn.WEIBULL.DIST(AF$29,$L130,$K130,FALSE)*$S130*((1+'Inputs &amp; Summary'!$D$7)^AF$29))),IF($M130=Lists!$H$3,IF($K130&lt;1,((($R130*(1-$E130)+$Q130*(1-$F130))/$K130)*((1+'Inputs &amp; Summary'!$D$7)^AF$29)),((INT(AF$29/$K130)-INT((AF$29-1)/$K130))*($R130*(1-$E130)+$Q130*(1-$F130))*((1+'Inputs &amp; Summary'!$D$7)^AF$29))),((_xlfn.WEIBULL.DIST(AF$29,$L130,$K130,FALSE)*($R130*(1-$E130)+$Q130*(1-$F130))*((1+'Inputs &amp; Summary'!$D$7)^AF$29))))))</f>
        <v>0</v>
      </c>
      <c r="AG130" s="114">
        <f>$D130*IF(AG$29&gt;'Inputs &amp; Summary'!$D$5,0,IF(AG$29&gt;VLOOKUP($G130,Lists!$J$17:$K$21,2),IF($M130=Lists!$H$3,IF($K130&lt;1,(($S130/$K130)*((1+'Inputs &amp; Summary'!$D$7)^AG$29)),((INT(AG$29/$K130)-INT((AG$29-1)/$K130))*$S130*((1+'Inputs &amp; Summary'!$D$7)^AG$29))),(_xlfn.WEIBULL.DIST(AG$29,$L130,$K130,FALSE)*$S130*((1+'Inputs &amp; Summary'!$D$7)^AG$29))),IF($M130=Lists!$H$3,IF($K130&lt;1,((($R130*(1-$E130)+$Q130*(1-$F130))/$K130)*((1+'Inputs &amp; Summary'!$D$7)^AG$29)),((INT(AG$29/$K130)-INT((AG$29-1)/$K130))*($R130*(1-$E130)+$Q130*(1-$F130))*((1+'Inputs &amp; Summary'!$D$7)^AG$29))),((_xlfn.WEIBULL.DIST(AG$29,$L130,$K130,FALSE)*($R130*(1-$E130)+$Q130*(1-$F130))*((1+'Inputs &amp; Summary'!$D$7)^AG$29))))))</f>
        <v>0</v>
      </c>
      <c r="AH130" s="114">
        <f>$D130*IF(AH$29&gt;'Inputs &amp; Summary'!$D$5,0,IF(AH$29&gt;VLOOKUP($G130,Lists!$J$17:$K$21,2),IF($M130=Lists!$H$3,IF($K130&lt;1,(($S130/$K130)*((1+'Inputs &amp; Summary'!$D$7)^AH$29)),((INT(AH$29/$K130)-INT((AH$29-1)/$K130))*$S130*((1+'Inputs &amp; Summary'!$D$7)^AH$29))),(_xlfn.WEIBULL.DIST(AH$29,$L130,$K130,FALSE)*$S130*((1+'Inputs &amp; Summary'!$D$7)^AH$29))),IF($M130=Lists!$H$3,IF($K130&lt;1,((($R130*(1-$E130)+$Q130*(1-$F130))/$K130)*((1+'Inputs &amp; Summary'!$D$7)^AH$29)),((INT(AH$29/$K130)-INT((AH$29-1)/$K130))*($R130*(1-$E130)+$Q130*(1-$F130))*((1+'Inputs &amp; Summary'!$D$7)^AH$29))),((_xlfn.WEIBULL.DIST(AH$29,$L130,$K130,FALSE)*($R130*(1-$E130)+$Q130*(1-$F130))*((1+'Inputs &amp; Summary'!$D$7)^AH$29))))))</f>
        <v>0</v>
      </c>
      <c r="AI130" s="114">
        <f>$D130*IF(AI$29&gt;'Inputs &amp; Summary'!$D$5,0,IF(AI$29&gt;VLOOKUP($G130,Lists!$J$17:$K$21,2),IF($M130=Lists!$H$3,IF($K130&lt;1,(($S130/$K130)*((1+'Inputs &amp; Summary'!$D$7)^AI$29)),((INT(AI$29/$K130)-INT((AI$29-1)/$K130))*$S130*((1+'Inputs &amp; Summary'!$D$7)^AI$29))),(_xlfn.WEIBULL.DIST(AI$29,$L130,$K130,FALSE)*$S130*((1+'Inputs &amp; Summary'!$D$7)^AI$29))),IF($M130=Lists!$H$3,IF($K130&lt;1,((($R130*(1-$E130)+$Q130*(1-$F130))/$K130)*((1+'Inputs &amp; Summary'!$D$7)^AI$29)),((INT(AI$29/$K130)-INT((AI$29-1)/$K130))*($R130*(1-$E130)+$Q130*(1-$F130))*((1+'Inputs &amp; Summary'!$D$7)^AI$29))),((_xlfn.WEIBULL.DIST(AI$29,$L130,$K130,FALSE)*($R130*(1-$E130)+$Q130*(1-$F130))*((1+'Inputs &amp; Summary'!$D$7)^AI$29))))))</f>
        <v>0</v>
      </c>
      <c r="AJ130" s="114">
        <f>$D130*IF(AJ$29&gt;'Inputs &amp; Summary'!$D$5,0,IF(AJ$29&gt;VLOOKUP($G130,Lists!$J$17:$K$21,2),IF($M130=Lists!$H$3,IF($K130&lt;1,(($S130/$K130)*((1+'Inputs &amp; Summary'!$D$7)^AJ$29)),((INT(AJ$29/$K130)-INT((AJ$29-1)/$K130))*$S130*((1+'Inputs &amp; Summary'!$D$7)^AJ$29))),(_xlfn.WEIBULL.DIST(AJ$29,$L130,$K130,FALSE)*$S130*((1+'Inputs &amp; Summary'!$D$7)^AJ$29))),IF($M130=Lists!$H$3,IF($K130&lt;1,((($R130*(1-$E130)+$Q130*(1-$F130))/$K130)*((1+'Inputs &amp; Summary'!$D$7)^AJ$29)),((INT(AJ$29/$K130)-INT((AJ$29-1)/$K130))*($R130*(1-$E130)+$Q130*(1-$F130))*((1+'Inputs &amp; Summary'!$D$7)^AJ$29))),((_xlfn.WEIBULL.DIST(AJ$29,$L130,$K130,FALSE)*($R130*(1-$E130)+$Q130*(1-$F130))*((1+'Inputs &amp; Summary'!$D$7)^AJ$29))))))</f>
        <v>0</v>
      </c>
      <c r="AK130" s="114">
        <f>$D130*IF(AK$29&gt;'Inputs &amp; Summary'!$D$5,0,IF(AK$29&gt;VLOOKUP($G130,Lists!$J$17:$K$21,2),IF($M130=Lists!$H$3,IF($K130&lt;1,(($S130/$K130)*((1+'Inputs &amp; Summary'!$D$7)^AK$29)),((INT(AK$29/$K130)-INT((AK$29-1)/$K130))*$S130*((1+'Inputs &amp; Summary'!$D$7)^AK$29))),(_xlfn.WEIBULL.DIST(AK$29,$L130,$K130,FALSE)*$S130*((1+'Inputs &amp; Summary'!$D$7)^AK$29))),IF($M130=Lists!$H$3,IF($K130&lt;1,((($R130*(1-$E130)+$Q130*(1-$F130))/$K130)*((1+'Inputs &amp; Summary'!$D$7)^AK$29)),((INT(AK$29/$K130)-INT((AK$29-1)/$K130))*($R130*(1-$E130)+$Q130*(1-$F130))*((1+'Inputs &amp; Summary'!$D$7)^AK$29))),((_xlfn.WEIBULL.DIST(AK$29,$L130,$K130,FALSE)*($R130*(1-$E130)+$Q130*(1-$F130))*((1+'Inputs &amp; Summary'!$D$7)^AK$29))))))</f>
        <v>0</v>
      </c>
      <c r="AL130" s="114">
        <f>$D130*IF(AL$29&gt;'Inputs &amp; Summary'!$D$5,0,IF(AL$29&gt;VLOOKUP($G130,Lists!$J$17:$K$21,2),IF($M130=Lists!$H$3,IF($K130&lt;1,(($S130/$K130)*((1+'Inputs &amp; Summary'!$D$7)^AL$29)),((INT(AL$29/$K130)-INT((AL$29-1)/$K130))*$S130*((1+'Inputs &amp; Summary'!$D$7)^AL$29))),(_xlfn.WEIBULL.DIST(AL$29,$L130,$K130,FALSE)*$S130*((1+'Inputs &amp; Summary'!$D$7)^AL$29))),IF($M130=Lists!$H$3,IF($K130&lt;1,((($R130*(1-$E130)+$Q130*(1-$F130))/$K130)*((1+'Inputs &amp; Summary'!$D$7)^AL$29)),((INT(AL$29/$K130)-INT((AL$29-1)/$K130))*($R130*(1-$E130)+$Q130*(1-$F130))*((1+'Inputs &amp; Summary'!$D$7)^AL$29))),((_xlfn.WEIBULL.DIST(AL$29,$L130,$K130,FALSE)*($R130*(1-$E130)+$Q130*(1-$F130))*((1+'Inputs &amp; Summary'!$D$7)^AL$29))))))</f>
        <v>0</v>
      </c>
      <c r="AM130" s="114">
        <f>$D130*IF(AM$29&gt;'Inputs &amp; Summary'!$D$5,0,IF(AM$29&gt;VLOOKUP($G130,Lists!$J$17:$K$21,2),IF($M130=Lists!$H$3,IF($K130&lt;1,(($S130/$K130)*((1+'Inputs &amp; Summary'!$D$7)^AM$29)),((INT(AM$29/$K130)-INT((AM$29-1)/$K130))*$S130*((1+'Inputs &amp; Summary'!$D$7)^AM$29))),(_xlfn.WEIBULL.DIST(AM$29,$L130,$K130,FALSE)*$S130*((1+'Inputs &amp; Summary'!$D$7)^AM$29))),IF($M130=Lists!$H$3,IF($K130&lt;1,((($R130*(1-$E130)+$Q130*(1-$F130))/$K130)*((1+'Inputs &amp; Summary'!$D$7)^AM$29)),((INT(AM$29/$K130)-INT((AM$29-1)/$K130))*($R130*(1-$E130)+$Q130*(1-$F130))*((1+'Inputs &amp; Summary'!$D$7)^AM$29))),((_xlfn.WEIBULL.DIST(AM$29,$L130,$K130,FALSE)*($R130*(1-$E130)+$Q130*(1-$F130))*((1+'Inputs &amp; Summary'!$D$7)^AM$29))))))</f>
        <v>0</v>
      </c>
      <c r="AN130" s="114">
        <f>$D130*IF(AN$29&gt;'Inputs &amp; Summary'!$D$5,0,IF(AN$29&gt;VLOOKUP($G130,Lists!$J$17:$K$21,2),IF($M130=Lists!$H$3,IF($K130&lt;1,(($S130/$K130)*((1+'Inputs &amp; Summary'!$D$7)^AN$29)),((INT(AN$29/$K130)-INT((AN$29-1)/$K130))*$S130*((1+'Inputs &amp; Summary'!$D$7)^AN$29))),(_xlfn.WEIBULL.DIST(AN$29,$L130,$K130,FALSE)*$S130*((1+'Inputs &amp; Summary'!$D$7)^AN$29))),IF($M130=Lists!$H$3,IF($K130&lt;1,((($R130*(1-$E130)+$Q130*(1-$F130))/$K130)*((1+'Inputs &amp; Summary'!$D$7)^AN$29)),((INT(AN$29/$K130)-INT((AN$29-1)/$K130))*($R130*(1-$E130)+$Q130*(1-$F130))*((1+'Inputs &amp; Summary'!$D$7)^AN$29))),((_xlfn.WEIBULL.DIST(AN$29,$L130,$K130,FALSE)*($R130*(1-$E130)+$Q130*(1-$F130))*((1+'Inputs &amp; Summary'!$D$7)^AN$29))))))</f>
        <v>0</v>
      </c>
      <c r="AO130" s="114">
        <f>$D130*IF(AO$29&gt;'Inputs &amp; Summary'!$D$5,0,IF(AO$29&gt;VLOOKUP($G130,Lists!$J$17:$K$21,2),IF($M130=Lists!$H$3,IF($K130&lt;1,(($S130/$K130)*((1+'Inputs &amp; Summary'!$D$7)^AO$29)),((INT(AO$29/$K130)-INT((AO$29-1)/$K130))*$S130*((1+'Inputs &amp; Summary'!$D$7)^AO$29))),(_xlfn.WEIBULL.DIST(AO$29,$L130,$K130,FALSE)*$S130*((1+'Inputs &amp; Summary'!$D$7)^AO$29))),IF($M130=Lists!$H$3,IF($K130&lt;1,((($R130*(1-$E130)+$Q130*(1-$F130))/$K130)*((1+'Inputs &amp; Summary'!$D$7)^AO$29)),((INT(AO$29/$K130)-INT((AO$29-1)/$K130))*($R130*(1-$E130)+$Q130*(1-$F130))*((1+'Inputs &amp; Summary'!$D$7)^AO$29))),((_xlfn.WEIBULL.DIST(AO$29,$L130,$K130,FALSE)*($R130*(1-$E130)+$Q130*(1-$F130))*((1+'Inputs &amp; Summary'!$D$7)^AO$29))))))</f>
        <v>0</v>
      </c>
      <c r="AP130" s="114">
        <f>$D130*IF(AP$29&gt;'Inputs &amp; Summary'!$D$5,0,IF(AP$29&gt;VLOOKUP($G130,Lists!$J$17:$K$21,2),IF($M130=Lists!$H$3,IF($K130&lt;1,(($S130/$K130)*((1+'Inputs &amp; Summary'!$D$7)^AP$29)),((INT(AP$29/$K130)-INT((AP$29-1)/$K130))*$S130*((1+'Inputs &amp; Summary'!$D$7)^AP$29))),(_xlfn.WEIBULL.DIST(AP$29,$L130,$K130,FALSE)*$S130*((1+'Inputs &amp; Summary'!$D$7)^AP$29))),IF($M130=Lists!$H$3,IF($K130&lt;1,((($R130*(1-$E130)+$Q130*(1-$F130))/$K130)*((1+'Inputs &amp; Summary'!$D$7)^AP$29)),((INT(AP$29/$K130)-INT((AP$29-1)/$K130))*($R130*(1-$E130)+$Q130*(1-$F130))*((1+'Inputs &amp; Summary'!$D$7)^AP$29))),((_xlfn.WEIBULL.DIST(AP$29,$L130,$K130,FALSE)*($R130*(1-$E130)+$Q130*(1-$F130))*((1+'Inputs &amp; Summary'!$D$7)^AP$29))))))</f>
        <v>0</v>
      </c>
      <c r="AQ130" s="114">
        <f>$D130*IF(AQ$29&gt;'Inputs &amp; Summary'!$D$5,0,IF(AQ$29&gt;VLOOKUP($G130,Lists!$J$17:$K$21,2),IF($M130=Lists!$H$3,IF($K130&lt;1,(($S130/$K130)*((1+'Inputs &amp; Summary'!$D$7)^AQ$29)),((INT(AQ$29/$K130)-INT((AQ$29-1)/$K130))*$S130*((1+'Inputs &amp; Summary'!$D$7)^AQ$29))),(_xlfn.WEIBULL.DIST(AQ$29,$L130,$K130,FALSE)*$S130*((1+'Inputs &amp; Summary'!$D$7)^AQ$29))),IF($M130=Lists!$H$3,IF($K130&lt;1,((($R130*(1-$E130)+$Q130*(1-$F130))/$K130)*((1+'Inputs &amp; Summary'!$D$7)^AQ$29)),((INT(AQ$29/$K130)-INT((AQ$29-1)/$K130))*($R130*(1-$E130)+$Q130*(1-$F130))*((1+'Inputs &amp; Summary'!$D$7)^AQ$29))),((_xlfn.WEIBULL.DIST(AQ$29,$L130,$K130,FALSE)*($R130*(1-$E130)+$Q130*(1-$F130))*((1+'Inputs &amp; Summary'!$D$7)^AQ$29))))))</f>
        <v>0</v>
      </c>
      <c r="AR130" s="114">
        <f>$D130*IF(AR$29&gt;'Inputs &amp; Summary'!$D$5,0,IF(AR$29&gt;VLOOKUP($G130,Lists!$J$17:$K$21,2),IF($M130=Lists!$H$3,IF($K130&lt;1,(($S130/$K130)*((1+'Inputs &amp; Summary'!$D$7)^AR$29)),((INT(AR$29/$K130)-INT((AR$29-1)/$K130))*$S130*((1+'Inputs &amp; Summary'!$D$7)^AR$29))),(_xlfn.WEIBULL.DIST(AR$29,$L130,$K130,FALSE)*$S130*((1+'Inputs &amp; Summary'!$D$7)^AR$29))),IF($M130=Lists!$H$3,IF($K130&lt;1,((($R130*(1-$E130)+$Q130*(1-$F130))/$K130)*((1+'Inputs &amp; Summary'!$D$7)^AR$29)),((INT(AR$29/$K130)-INT((AR$29-1)/$K130))*($R130*(1-$E130)+$Q130*(1-$F130))*((1+'Inputs &amp; Summary'!$D$7)^AR$29))),((_xlfn.WEIBULL.DIST(AR$29,$L130,$K130,FALSE)*($R130*(1-$E130)+$Q130*(1-$F130))*((1+'Inputs &amp; Summary'!$D$7)^AR$29))))))</f>
        <v>0</v>
      </c>
      <c r="AS130" s="114">
        <f>$D130*IF(AS$29&gt;'Inputs &amp; Summary'!$D$5,0,IF(AS$29&gt;VLOOKUP($G130,Lists!$J$17:$K$21,2),IF($M130=Lists!$H$3,IF($K130&lt;1,(($S130/$K130)*((1+'Inputs &amp; Summary'!$D$7)^AS$29)),((INT(AS$29/$K130)-INT((AS$29-1)/$K130))*$S130*((1+'Inputs &amp; Summary'!$D$7)^AS$29))),(_xlfn.WEIBULL.DIST(AS$29,$L130,$K130,FALSE)*$S130*((1+'Inputs &amp; Summary'!$D$7)^AS$29))),IF($M130=Lists!$H$3,IF($K130&lt;1,((($R130*(1-$E130)+$Q130*(1-$F130))/$K130)*((1+'Inputs &amp; Summary'!$D$7)^AS$29)),((INT(AS$29/$K130)-INT((AS$29-1)/$K130))*($R130*(1-$E130)+$Q130*(1-$F130))*((1+'Inputs &amp; Summary'!$D$7)^AS$29))),((_xlfn.WEIBULL.DIST(AS$29,$L130,$K130,FALSE)*($R130*(1-$E130)+$Q130*(1-$F130))*((1+'Inputs &amp; Summary'!$D$7)^AS$29))))))</f>
        <v>0</v>
      </c>
      <c r="AT130" s="114">
        <f>$D130*IF(AT$29&gt;'Inputs &amp; Summary'!$D$5,0,IF(AT$29&gt;VLOOKUP($G130,Lists!$J$17:$K$21,2),IF($M130=Lists!$H$3,IF($K130&lt;1,(($S130/$K130)*((1+'Inputs &amp; Summary'!$D$7)^AT$29)),((INT(AT$29/$K130)-INT((AT$29-1)/$K130))*$S130*((1+'Inputs &amp; Summary'!$D$7)^AT$29))),(_xlfn.WEIBULL.DIST(AT$29,$L130,$K130,FALSE)*$S130*((1+'Inputs &amp; Summary'!$D$7)^AT$29))),IF($M130=Lists!$H$3,IF($K130&lt;1,((($R130*(1-$E130)+$Q130*(1-$F130))/$K130)*((1+'Inputs &amp; Summary'!$D$7)^AT$29)),((INT(AT$29/$K130)-INT((AT$29-1)/$K130))*($R130*(1-$E130)+$Q130*(1-$F130))*((1+'Inputs &amp; Summary'!$D$7)^AT$29))),((_xlfn.WEIBULL.DIST(AT$29,$L130,$K130,FALSE)*($R130*(1-$E130)+$Q130*(1-$F130))*((1+'Inputs &amp; Summary'!$D$7)^AT$29))))))</f>
        <v>0</v>
      </c>
      <c r="AU130" s="114">
        <f>$D130*IF(AU$29&gt;'Inputs &amp; Summary'!$D$5,0,IF(AU$29&gt;VLOOKUP($G130,Lists!$J$17:$K$21,2),IF($M130=Lists!$H$3,IF($K130&lt;1,(($S130/$K130)*((1+'Inputs &amp; Summary'!$D$7)^AU$29)),((INT(AU$29/$K130)-INT((AU$29-1)/$K130))*$S130*((1+'Inputs &amp; Summary'!$D$7)^AU$29))),(_xlfn.WEIBULL.DIST(AU$29,$L130,$K130,FALSE)*$S130*((1+'Inputs &amp; Summary'!$D$7)^AU$29))),IF($M130=Lists!$H$3,IF($K130&lt;1,((($R130*(1-$E130)+$Q130*(1-$F130))/$K130)*((1+'Inputs &amp; Summary'!$D$7)^AU$29)),((INT(AU$29/$K130)-INT((AU$29-1)/$K130))*($R130*(1-$E130)+$Q130*(1-$F130))*((1+'Inputs &amp; Summary'!$D$7)^AU$29))),((_xlfn.WEIBULL.DIST(AU$29,$L130,$K130,FALSE)*($R130*(1-$E130)+$Q130*(1-$F130))*((1+'Inputs &amp; Summary'!$D$7)^AU$29))))))</f>
        <v>0</v>
      </c>
      <c r="AV130" s="114">
        <f>$D130*IF(AV$29&gt;'Inputs &amp; Summary'!$D$5,0,IF(AV$29&gt;VLOOKUP($G130,Lists!$J$17:$K$21,2),IF($M130=Lists!$H$3,IF($K130&lt;1,(($S130/$K130)*((1+'Inputs &amp; Summary'!$D$7)^AV$29)),((INT(AV$29/$K130)-INT((AV$29-1)/$K130))*$S130*((1+'Inputs &amp; Summary'!$D$7)^AV$29))),(_xlfn.WEIBULL.DIST(AV$29,$L130,$K130,FALSE)*$S130*((1+'Inputs &amp; Summary'!$D$7)^AV$29))),IF($M130=Lists!$H$3,IF($K130&lt;1,((($R130*(1-$E130)+$Q130*(1-$F130))/$K130)*((1+'Inputs &amp; Summary'!$D$7)^AV$29)),((INT(AV$29/$K130)-INT((AV$29-1)/$K130))*($R130*(1-$E130)+$Q130*(1-$F130))*((1+'Inputs &amp; Summary'!$D$7)^AV$29))),((_xlfn.WEIBULL.DIST(AV$29,$L130,$K130,FALSE)*($R130*(1-$E130)+$Q130*(1-$F130))*((1+'Inputs &amp; Summary'!$D$7)^AV$29))))))</f>
        <v>0</v>
      </c>
      <c r="AW130" s="114">
        <f>$D130*IF(AW$29&gt;'Inputs &amp; Summary'!$D$5,0,IF(AW$29&gt;VLOOKUP($G130,Lists!$J$17:$K$21,2),IF($M130=Lists!$H$3,IF($K130&lt;1,(($S130/$K130)*((1+'Inputs &amp; Summary'!$D$7)^AW$29)),((INT(AW$29/$K130)-INT((AW$29-1)/$K130))*$S130*((1+'Inputs &amp; Summary'!$D$7)^AW$29))),(_xlfn.WEIBULL.DIST(AW$29,$L130,$K130,FALSE)*$S130*((1+'Inputs &amp; Summary'!$D$7)^AW$29))),IF($M130=Lists!$H$3,IF($K130&lt;1,((($R130*(1-$E130)+$Q130*(1-$F130))/$K130)*((1+'Inputs &amp; Summary'!$D$7)^AW$29)),((INT(AW$29/$K130)-INT((AW$29-1)/$K130))*($R130*(1-$E130)+$Q130*(1-$F130))*((1+'Inputs &amp; Summary'!$D$7)^AW$29))),((_xlfn.WEIBULL.DIST(AW$29,$L130,$K130,FALSE)*($R130*(1-$E130)+$Q130*(1-$F130))*((1+'Inputs &amp; Summary'!$D$7)^AW$29))))))</f>
        <v>0</v>
      </c>
      <c r="AX130" s="114">
        <f>$D130*IF(AX$29&gt;'Inputs &amp; Summary'!$D$5,0,IF(AX$29&gt;VLOOKUP($G130,Lists!$J$17:$K$21,2),IF($M130=Lists!$H$3,IF($K130&lt;1,(($S130/$K130)*((1+'Inputs &amp; Summary'!$D$7)^AX$29)),((INT(AX$29/$K130)-INT((AX$29-1)/$K130))*$S130*((1+'Inputs &amp; Summary'!$D$7)^AX$29))),(_xlfn.WEIBULL.DIST(AX$29,$L130,$K130,FALSE)*$S130*((1+'Inputs &amp; Summary'!$D$7)^AX$29))),IF($M130=Lists!$H$3,IF($K130&lt;1,((($R130*(1-$E130)+$Q130*(1-$F130))/$K130)*((1+'Inputs &amp; Summary'!$D$7)^AX$29)),((INT(AX$29/$K130)-INT((AX$29-1)/$K130))*($R130*(1-$E130)+$Q130*(1-$F130))*((1+'Inputs &amp; Summary'!$D$7)^AX$29))),((_xlfn.WEIBULL.DIST(AX$29,$L130,$K130,FALSE)*($R130*(1-$E130)+$Q130*(1-$F130))*((1+'Inputs &amp; Summary'!$D$7)^AX$29))))))</f>
        <v>0</v>
      </c>
      <c r="AY130" s="114">
        <f>$D130*IF(AY$29&gt;'Inputs &amp; Summary'!$D$5,0,IF(AY$29&gt;VLOOKUP($G130,Lists!$J$17:$K$21,2),IF($M130=Lists!$H$3,IF($K130&lt;1,(($S130/$K130)*((1+'Inputs &amp; Summary'!$D$7)^AY$29)),((INT(AY$29/$K130)-INT((AY$29-1)/$K130))*$S130*((1+'Inputs &amp; Summary'!$D$7)^AY$29))),(_xlfn.WEIBULL.DIST(AY$29,$L130,$K130,FALSE)*$S130*((1+'Inputs &amp; Summary'!$D$7)^AY$29))),IF($M130=Lists!$H$3,IF($K130&lt;1,((($R130*(1-$E130)+$Q130*(1-$F130))/$K130)*((1+'Inputs &amp; Summary'!$D$7)^AY$29)),((INT(AY$29/$K130)-INT((AY$29-1)/$K130))*($R130*(1-$E130)+$Q130*(1-$F130))*((1+'Inputs &amp; Summary'!$D$7)^AY$29))),((_xlfn.WEIBULL.DIST(AY$29,$L130,$K130,FALSE)*($R130*(1-$E130)+$Q130*(1-$F130))*((1+'Inputs &amp; Summary'!$D$7)^AY$29))))))</f>
        <v>0</v>
      </c>
      <c r="AZ130" s="114">
        <f>$D130*IF(AZ$29&gt;'Inputs &amp; Summary'!$D$5,0,IF(AZ$29&gt;VLOOKUP($G130,Lists!$J$17:$K$21,2),IF($M130=Lists!$H$3,IF($K130&lt;1,(($S130/$K130)*((1+'Inputs &amp; Summary'!$D$7)^AZ$29)),((INT(AZ$29/$K130)-INT((AZ$29-1)/$K130))*$S130*((1+'Inputs &amp; Summary'!$D$7)^AZ$29))),(_xlfn.WEIBULL.DIST(AZ$29,$L130,$K130,FALSE)*$S130*((1+'Inputs &amp; Summary'!$D$7)^AZ$29))),IF($M130=Lists!$H$3,IF($K130&lt;1,((($R130*(1-$E130)+$Q130*(1-$F130))/$K130)*((1+'Inputs &amp; Summary'!$D$7)^AZ$29)),((INT(AZ$29/$K130)-INT((AZ$29-1)/$K130))*($R130*(1-$E130)+$Q130*(1-$F130))*((1+'Inputs &amp; Summary'!$D$7)^AZ$29))),((_xlfn.WEIBULL.DIST(AZ$29,$L130,$K130,FALSE)*($R130*(1-$E130)+$Q130*(1-$F130))*((1+'Inputs &amp; Summary'!$D$7)^AZ$29))))))</f>
        <v>0</v>
      </c>
      <c r="BA130" s="114">
        <f>$D130*IF(BA$29&gt;'Inputs &amp; Summary'!$D$5,0,IF(BA$29&gt;VLOOKUP($G130,Lists!$J$17:$K$21,2),IF($M130=Lists!$H$3,IF($K130&lt;1,(($S130/$K130)*((1+'Inputs &amp; Summary'!$D$7)^BA$29)),((INT(BA$29/$K130)-INT((BA$29-1)/$K130))*$S130*((1+'Inputs &amp; Summary'!$D$7)^BA$29))),(_xlfn.WEIBULL.DIST(BA$29,$L130,$K130,FALSE)*$S130*((1+'Inputs &amp; Summary'!$D$7)^BA$29))),IF($M130=Lists!$H$3,IF($K130&lt;1,((($R130*(1-$E130)+$Q130*(1-$F130))/$K130)*((1+'Inputs &amp; Summary'!$D$7)^BA$29)),((INT(BA$29/$K130)-INT((BA$29-1)/$K130))*($R130*(1-$E130)+$Q130*(1-$F130))*((1+'Inputs &amp; Summary'!$D$7)^BA$29))),((_xlfn.WEIBULL.DIST(BA$29,$L130,$K130,FALSE)*($R130*(1-$E130)+$Q130*(1-$F130))*((1+'Inputs &amp; Summary'!$D$7)^BA$29))))))</f>
        <v>0</v>
      </c>
      <c r="BB130" s="114">
        <f>$D130*IF(BB$29&gt;'Inputs &amp; Summary'!$D$5,0,IF(BB$29&gt;VLOOKUP($G130,Lists!$J$17:$K$21,2),IF($M130=Lists!$H$3,IF($K130&lt;1,(($S130/$K130)*((1+'Inputs &amp; Summary'!$D$7)^BB$29)),((INT(BB$29/$K130)-INT((BB$29-1)/$K130))*$S130*((1+'Inputs &amp; Summary'!$D$7)^BB$29))),(_xlfn.WEIBULL.DIST(BB$29,$L130,$K130,FALSE)*$S130*((1+'Inputs &amp; Summary'!$D$7)^BB$29))),IF($M130=Lists!$H$3,IF($K130&lt;1,((($R130*(1-$E130)+$Q130*(1-$F130))/$K130)*((1+'Inputs &amp; Summary'!$D$7)^BB$29)),((INT(BB$29/$K130)-INT((BB$29-1)/$K130))*($R130*(1-$E130)+$Q130*(1-$F130))*((1+'Inputs &amp; Summary'!$D$7)^BB$29))),((_xlfn.WEIBULL.DIST(BB$29,$L130,$K130,FALSE)*($R130*(1-$E130)+$Q130*(1-$F130))*((1+'Inputs &amp; Summary'!$D$7)^BB$29))))))</f>
        <v>0</v>
      </c>
      <c r="BC130" s="114">
        <f>$D130*IF(BC$29&gt;'Inputs &amp; Summary'!$D$5,0,IF(BC$29&gt;VLOOKUP($G130,Lists!$J$17:$K$21,2),IF($M130=Lists!$H$3,IF($K130&lt;1,(($S130/$K130)*((1+'Inputs &amp; Summary'!$D$7)^BC$29)),((INT(BC$29/$K130)-INT((BC$29-1)/$K130))*$S130*((1+'Inputs &amp; Summary'!$D$7)^BC$29))),(_xlfn.WEIBULL.DIST(BC$29,$L130,$K130,FALSE)*$S130*((1+'Inputs &amp; Summary'!$D$7)^BC$29))),IF($M130=Lists!$H$3,IF($K130&lt;1,((($R130*(1-$E130)+$Q130*(1-$F130))/$K130)*((1+'Inputs &amp; Summary'!$D$7)^BC$29)),((INT(BC$29/$K130)-INT((BC$29-1)/$K130))*($R130*(1-$E130)+$Q130*(1-$F130))*((1+'Inputs &amp; Summary'!$D$7)^BC$29))),((_xlfn.WEIBULL.DIST(BC$29,$L130,$K130,FALSE)*($R130*(1-$E130)+$Q130*(1-$F130))*((1+'Inputs &amp; Summary'!$D$7)^BC$29))))))</f>
        <v>0</v>
      </c>
      <c r="BD130" s="114">
        <f>$D130*IF(BD$29&gt;'Inputs &amp; Summary'!$D$5,0,IF(BD$29&gt;VLOOKUP($G130,Lists!$J$17:$K$21,2),IF($M130=Lists!$H$3,IF($K130&lt;1,(($S130/$K130)*((1+'Inputs &amp; Summary'!$D$7)^BD$29)),((INT(BD$29/$K130)-INT((BD$29-1)/$K130))*$S130*((1+'Inputs &amp; Summary'!$D$7)^BD$29))),(_xlfn.WEIBULL.DIST(BD$29,$L130,$K130,FALSE)*$S130*((1+'Inputs &amp; Summary'!$D$7)^BD$29))),IF($M130=Lists!$H$3,IF($K130&lt;1,((($R130*(1-$E130)+$Q130*(1-$F130))/$K130)*((1+'Inputs &amp; Summary'!$D$7)^BD$29)),((INT(BD$29/$K130)-INT((BD$29-1)/$K130))*($R130*(1-$E130)+$Q130*(1-$F130))*((1+'Inputs &amp; Summary'!$D$7)^BD$29))),((_xlfn.WEIBULL.DIST(BD$29,$L130,$K130,FALSE)*($R130*(1-$E130)+$Q130*(1-$F130))*((1+'Inputs &amp; Summary'!$D$7)^BD$29))))))</f>
        <v>0</v>
      </c>
      <c r="BE130" s="114">
        <f>$D130*IF(BE$29&gt;'Inputs &amp; Summary'!$D$5,0,IF(BE$29&gt;VLOOKUP($G130,Lists!$J$17:$K$21,2),IF($M130=Lists!$H$3,IF($K130&lt;1,(($S130/$K130)*((1+'Inputs &amp; Summary'!$D$7)^BE$29)),((INT(BE$29/$K130)-INT((BE$29-1)/$K130))*$S130*((1+'Inputs &amp; Summary'!$D$7)^BE$29))),(_xlfn.WEIBULL.DIST(BE$29,$L130,$K130,FALSE)*$S130*((1+'Inputs &amp; Summary'!$D$7)^BE$29))),IF($M130=Lists!$H$3,IF($K130&lt;1,((($R130*(1-$E130)+$Q130*(1-$F130))/$K130)*((1+'Inputs &amp; Summary'!$D$7)^BE$29)),((INT(BE$29/$K130)-INT((BE$29-1)/$K130))*($R130*(1-$E130)+$Q130*(1-$F130))*((1+'Inputs &amp; Summary'!$D$7)^BE$29))),((_xlfn.WEIBULL.DIST(BE$29,$L130,$K130,FALSE)*($R130*(1-$E130)+$Q130*(1-$F130))*((1+'Inputs &amp; Summary'!$D$7)^BE$29))))))</f>
        <v>0</v>
      </c>
      <c r="BF130" s="114">
        <f>$D130*IF(BF$29&gt;'Inputs &amp; Summary'!$D$5,0,IF(BF$29&gt;VLOOKUP($G130,Lists!$J$17:$K$21,2),IF($M130=Lists!$H$3,IF($K130&lt;1,(($S130/$K130)*((1+'Inputs &amp; Summary'!$D$7)^BF$29)),((INT(BF$29/$K130)-INT((BF$29-1)/$K130))*$S130*((1+'Inputs &amp; Summary'!$D$7)^BF$29))),(_xlfn.WEIBULL.DIST(BF$29,$L130,$K130,FALSE)*$S130*((1+'Inputs &amp; Summary'!$D$7)^BF$29))),IF($M130=Lists!$H$3,IF($K130&lt;1,((($R130*(1-$E130)+$Q130*(1-$F130))/$K130)*((1+'Inputs &amp; Summary'!$D$7)^BF$29)),((INT(BF$29/$K130)-INT((BF$29-1)/$K130))*($R130*(1-$E130)+$Q130*(1-$F130))*((1+'Inputs &amp; Summary'!$D$7)^BF$29))),((_xlfn.WEIBULL.DIST(BF$29,$L130,$K130,FALSE)*($R130*(1-$E130)+$Q130*(1-$F130))*((1+'Inputs &amp; Summary'!$D$7)^BF$29))))))</f>
        <v>0</v>
      </c>
      <c r="BG130" s="114">
        <f>$D130*IF(BG$29&gt;'Inputs &amp; Summary'!$D$5,0,IF(BG$29&gt;VLOOKUP($G130,Lists!$J$17:$K$21,2),IF($M130=Lists!$H$3,IF($K130&lt;1,(($S130/$K130)*((1+'Inputs &amp; Summary'!$D$7)^BG$29)),((INT(BG$29/$K130)-INT((BG$29-1)/$K130))*$S130*((1+'Inputs &amp; Summary'!$D$7)^BG$29))),(_xlfn.WEIBULL.DIST(BG$29,$L130,$K130,FALSE)*$S130*((1+'Inputs &amp; Summary'!$D$7)^BG$29))),IF($M130=Lists!$H$3,IF($K130&lt;1,((($R130*(1-$E130)+$Q130*(1-$F130))/$K130)*((1+'Inputs &amp; Summary'!$D$7)^BG$29)),((INT(BG$29/$K130)-INT((BG$29-1)/$K130))*($R130*(1-$E130)+$Q130*(1-$F130))*((1+'Inputs &amp; Summary'!$D$7)^BG$29))),((_xlfn.WEIBULL.DIST(BG$29,$L130,$K130,FALSE)*($R130*(1-$E130)+$Q130*(1-$F130))*((1+'Inputs &amp; Summary'!$D$7)^BG$29))))))</f>
        <v>0</v>
      </c>
      <c r="BH130" s="114">
        <f>$D130*IF(BH$29&gt;'Inputs &amp; Summary'!$D$5,0,IF(BH$29&gt;VLOOKUP($G130,Lists!$J$17:$K$21,2),IF($M130=Lists!$H$3,IF($K130&lt;1,(($S130/$K130)*((1+'Inputs &amp; Summary'!$D$7)^BH$29)),((INT(BH$29/$K130)-INT((BH$29-1)/$K130))*$S130*((1+'Inputs &amp; Summary'!$D$7)^BH$29))),(_xlfn.WEIBULL.DIST(BH$29,$L130,$K130,FALSE)*$S130*((1+'Inputs &amp; Summary'!$D$7)^BH$29))),IF($M130=Lists!$H$3,IF($K130&lt;1,((($R130*(1-$E130)+$Q130*(1-$F130))/$K130)*((1+'Inputs &amp; Summary'!$D$7)^BH$29)),((INT(BH$29/$K130)-INT((BH$29-1)/$K130))*($R130*(1-$E130)+$Q130*(1-$F130))*((1+'Inputs &amp; Summary'!$D$7)^BH$29))),((_xlfn.WEIBULL.DIST(BH$29,$L130,$K130,FALSE)*($R130*(1-$E130)+$Q130*(1-$F130))*((1+'Inputs &amp; Summary'!$D$7)^BH$29))))))</f>
        <v>0</v>
      </c>
      <c r="BI130" s="114">
        <f>$D130*IF(BI$29&gt;'Inputs &amp; Summary'!$D$5,0,IF(BI$29&gt;VLOOKUP($G130,Lists!$J$17:$K$21,2),IF($M130=Lists!$H$3,IF($K130&lt;1,(($S130/$K130)*((1+'Inputs &amp; Summary'!$D$7)^BI$29)),((INT(BI$29/$K130)-INT((BI$29-1)/$K130))*$S130*((1+'Inputs &amp; Summary'!$D$7)^BI$29))),(_xlfn.WEIBULL.DIST(BI$29,$L130,$K130,FALSE)*$S130*((1+'Inputs &amp; Summary'!$D$7)^BI$29))),IF($M130=Lists!$H$3,IF($K130&lt;1,((($R130*(1-$E130)+$Q130*(1-$F130))/$K130)*((1+'Inputs &amp; Summary'!$D$7)^BI$29)),((INT(BI$29/$K130)-INT((BI$29-1)/$K130))*($R130*(1-$E130)+$Q130*(1-$F130))*((1+'Inputs &amp; Summary'!$D$7)^BI$29))),((_xlfn.WEIBULL.DIST(BI$29,$L130,$K130,FALSE)*($R130*(1-$E130)+$Q130*(1-$F130))*((1+'Inputs &amp; Summary'!$D$7)^BI$29))))))</f>
        <v>0</v>
      </c>
      <c r="BJ130" s="114">
        <f>$D130*IF(BJ$29&gt;'Inputs &amp; Summary'!$D$5,0,IF(BJ$29&gt;VLOOKUP($G130,Lists!$J$17:$K$21,2),IF($M130=Lists!$H$3,IF($K130&lt;1,(($S130/$K130)*((1+'Inputs &amp; Summary'!$D$7)^BJ$29)),((INT(BJ$29/$K130)-INT((BJ$29-1)/$K130))*$S130*((1+'Inputs &amp; Summary'!$D$7)^BJ$29))),(_xlfn.WEIBULL.DIST(BJ$29,$L130,$K130,FALSE)*$S130*((1+'Inputs &amp; Summary'!$D$7)^BJ$29))),IF($M130=Lists!$H$3,IF($K130&lt;1,((($R130*(1-$E130)+$Q130*(1-$F130))/$K130)*((1+'Inputs &amp; Summary'!$D$7)^BJ$29)),((INT(BJ$29/$K130)-INT((BJ$29-1)/$K130))*($R130*(1-$E130)+$Q130*(1-$F130))*((1+'Inputs &amp; Summary'!$D$7)^BJ$29))),((_xlfn.WEIBULL.DIST(BJ$29,$L130,$K130,FALSE)*($R130*(1-$E130)+$Q130*(1-$F130))*((1+'Inputs &amp; Summary'!$D$7)^BJ$29))))))</f>
        <v>0</v>
      </c>
      <c r="BK130" s="114">
        <f>$D130*IF(BK$29&gt;'Inputs &amp; Summary'!$D$5,0,IF(BK$29&gt;VLOOKUP($G130,Lists!$J$17:$K$21,2),IF($M130=Lists!$H$3,IF($K130&lt;1,(($S130/$K130)*((1+'Inputs &amp; Summary'!$D$7)^BK$29)),((INT(BK$29/$K130)-INT((BK$29-1)/$K130))*$S130*((1+'Inputs &amp; Summary'!$D$7)^BK$29))),(_xlfn.WEIBULL.DIST(BK$29,$L130,$K130,FALSE)*$S130*((1+'Inputs &amp; Summary'!$D$7)^BK$29))),IF($M130=Lists!$H$3,IF($K130&lt;1,((($R130*(1-$E130)+$Q130*(1-$F130))/$K130)*((1+'Inputs &amp; Summary'!$D$7)^BK$29)),((INT(BK$29/$K130)-INT((BK$29-1)/$K130))*($R130*(1-$E130)+$Q130*(1-$F130))*((1+'Inputs &amp; Summary'!$D$7)^BK$29))),((_xlfn.WEIBULL.DIST(BK$29,$L130,$K130,FALSE)*($R130*(1-$E130)+$Q130*(1-$F130))*((1+'Inputs &amp; Summary'!$D$7)^BK$29))))))</f>
        <v>0</v>
      </c>
      <c r="BL130" s="114">
        <f>$D130*IF(BL$29&gt;'Inputs &amp; Summary'!$D$5,0,IF(BL$29&gt;VLOOKUP($G130,Lists!$J$17:$K$21,2),IF($M130=Lists!$H$3,IF($K130&lt;1,(($S130/$K130)*((1+'Inputs &amp; Summary'!$D$7)^BL$29)),((INT(BL$29/$K130)-INT((BL$29-1)/$K130))*$S130*((1+'Inputs &amp; Summary'!$D$7)^BL$29))),(_xlfn.WEIBULL.DIST(BL$29,$L130,$K130,FALSE)*$S130*((1+'Inputs &amp; Summary'!$D$7)^BL$29))),IF($M130=Lists!$H$3,IF($K130&lt;1,((($R130*(1-$E130)+$Q130*(1-$F130))/$K130)*((1+'Inputs &amp; Summary'!$D$7)^BL$29)),((INT(BL$29/$K130)-INT((BL$29-1)/$K130))*($R130*(1-$E130)+$Q130*(1-$F130))*((1+'Inputs &amp; Summary'!$D$7)^BL$29))),((_xlfn.WEIBULL.DIST(BL$29,$L130,$K130,FALSE)*($R130*(1-$E130)+$Q130*(1-$F130))*((1+'Inputs &amp; Summary'!$D$7)^BL$29))))))</f>
        <v>0</v>
      </c>
    </row>
    <row r="131" spans="1:64" x14ac:dyDescent="0.3">
      <c r="A131" s="79" t="s">
        <v>46</v>
      </c>
      <c r="B131" s="33" t="s">
        <v>307</v>
      </c>
      <c r="C131" s="33" t="s">
        <v>39</v>
      </c>
      <c r="D131" s="115">
        <v>0</v>
      </c>
      <c r="E131" s="68">
        <v>0</v>
      </c>
      <c r="F131" s="68">
        <v>0</v>
      </c>
      <c r="G131" s="213" t="s">
        <v>433</v>
      </c>
      <c r="H131" s="34" t="s">
        <v>293</v>
      </c>
      <c r="I131" s="34" t="s">
        <v>270</v>
      </c>
      <c r="J131" s="33">
        <f>VLOOKUP(I131,'Labor Rates'!$A$1:$B$16,2)</f>
        <v>25.173076923076923</v>
      </c>
      <c r="K131" s="35">
        <v>1</v>
      </c>
      <c r="L131" s="35">
        <v>1</v>
      </c>
      <c r="M131" s="33" t="s">
        <v>259</v>
      </c>
      <c r="N131" s="84">
        <f>'Inputs &amp; Summary'!$D$45*'Inputs &amp; Summary'!$D$42</f>
        <v>103.04449648711943</v>
      </c>
      <c r="O131" s="35">
        <v>0.1</v>
      </c>
      <c r="P131" s="5">
        <v>0</v>
      </c>
      <c r="Q131" s="73">
        <f t="shared" si="21"/>
        <v>259.39470365699879</v>
      </c>
      <c r="R131" s="73">
        <f t="shared" si="22"/>
        <v>0</v>
      </c>
      <c r="S131" s="74">
        <f t="shared" si="23"/>
        <v>0</v>
      </c>
      <c r="T131" s="88"/>
      <c r="U131" s="80"/>
      <c r="V131" s="87">
        <f t="shared" si="24"/>
        <v>0</v>
      </c>
      <c r="W131" s="87">
        <f>NPV('Inputs &amp; Summary'!$D$6,Y131:BL131)</f>
        <v>0</v>
      </c>
      <c r="X131" s="90">
        <f t="shared" si="25"/>
        <v>0</v>
      </c>
      <c r="Y131" s="114">
        <f>$D131*IF(Y$29&gt;'Inputs &amp; Summary'!$D$5,0,IF(Y$29&gt;VLOOKUP($G131,Lists!$J$17:$K$21,2),IF($M131=Lists!$H$3,IF($K131&lt;1,(($S131/$K131)*((1+'Inputs &amp; Summary'!$D$7)^Y$29)),((INT(Y$29/$K131)-INT((Y$29-1)/$K131))*$S131*((1+'Inputs &amp; Summary'!$D$7)^Y$29))),(_xlfn.WEIBULL.DIST(Y$29,$L131,$K131,FALSE)*$S131*((1+'Inputs &amp; Summary'!$D$7)^Y$29))),IF($M131=Lists!$H$3,IF($K131&lt;1,((($R131*(1-$E131)+$Q131*(1-$F131))/$K131)*((1+'Inputs &amp; Summary'!$D$7)^Y$29)),((INT(Y$29/$K131)-INT((Y$29-1)/$K131))*($R131*(1-$E131)+$Q131*(1-$F131))*((1+'Inputs &amp; Summary'!$D$7)^Y$29))),((_xlfn.WEIBULL.DIST(Y$29,$L131,$K131,FALSE)*($R131*(1-$E131)+$Q131*(1-$F131))*((1+'Inputs &amp; Summary'!$D$7)^Y$29))))))</f>
        <v>0</v>
      </c>
      <c r="Z131" s="114">
        <f>$D131*IF(Z$29&gt;'Inputs &amp; Summary'!$D$5,0,IF(Z$29&gt;VLOOKUP($G131,Lists!$J$17:$K$21,2),IF($M131=Lists!$H$3,IF($K131&lt;1,(($S131/$K131)*((1+'Inputs &amp; Summary'!$D$7)^Z$29)),((INT(Z$29/$K131)-INT((Z$29-1)/$K131))*$S131*((1+'Inputs &amp; Summary'!$D$7)^Z$29))),(_xlfn.WEIBULL.DIST(Z$29,$L131,$K131,FALSE)*$S131*((1+'Inputs &amp; Summary'!$D$7)^Z$29))),IF($M131=Lists!$H$3,IF($K131&lt;1,((($R131*(1-$E131)+$Q131*(1-$F131))/$K131)*((1+'Inputs &amp; Summary'!$D$7)^Z$29)),((INT(Z$29/$K131)-INT((Z$29-1)/$K131))*($R131*(1-$E131)+$Q131*(1-$F131))*((1+'Inputs &amp; Summary'!$D$7)^Z$29))),((_xlfn.WEIBULL.DIST(Z$29,$L131,$K131,FALSE)*($R131*(1-$E131)+$Q131*(1-$F131))*((1+'Inputs &amp; Summary'!$D$7)^Z$29))))))</f>
        <v>0</v>
      </c>
      <c r="AA131" s="114">
        <f>$D131*IF(AA$29&gt;'Inputs &amp; Summary'!$D$5,0,IF(AA$29&gt;VLOOKUP($G131,Lists!$J$17:$K$21,2),IF($M131=Lists!$H$3,IF($K131&lt;1,(($S131/$K131)*((1+'Inputs &amp; Summary'!$D$7)^AA$29)),((INT(AA$29/$K131)-INT((AA$29-1)/$K131))*$S131*((1+'Inputs &amp; Summary'!$D$7)^AA$29))),(_xlfn.WEIBULL.DIST(AA$29,$L131,$K131,FALSE)*$S131*((1+'Inputs &amp; Summary'!$D$7)^AA$29))),IF($M131=Lists!$H$3,IF($K131&lt;1,((($R131*(1-$E131)+$Q131*(1-$F131))/$K131)*((1+'Inputs &amp; Summary'!$D$7)^AA$29)),((INT(AA$29/$K131)-INT((AA$29-1)/$K131))*($R131*(1-$E131)+$Q131*(1-$F131))*((1+'Inputs &amp; Summary'!$D$7)^AA$29))),((_xlfn.WEIBULL.DIST(AA$29,$L131,$K131,FALSE)*($R131*(1-$E131)+$Q131*(1-$F131))*((1+'Inputs &amp; Summary'!$D$7)^AA$29))))))</f>
        <v>0</v>
      </c>
      <c r="AB131" s="114">
        <f>$D131*IF(AB$29&gt;'Inputs &amp; Summary'!$D$5,0,IF(AB$29&gt;VLOOKUP($G131,Lists!$J$17:$K$21,2),IF($M131=Lists!$H$3,IF($K131&lt;1,(($S131/$K131)*((1+'Inputs &amp; Summary'!$D$7)^AB$29)),((INT(AB$29/$K131)-INT((AB$29-1)/$K131))*$S131*((1+'Inputs &amp; Summary'!$D$7)^AB$29))),(_xlfn.WEIBULL.DIST(AB$29,$L131,$K131,FALSE)*$S131*((1+'Inputs &amp; Summary'!$D$7)^AB$29))),IF($M131=Lists!$H$3,IF($K131&lt;1,((($R131*(1-$E131)+$Q131*(1-$F131))/$K131)*((1+'Inputs &amp; Summary'!$D$7)^AB$29)),((INT(AB$29/$K131)-INT((AB$29-1)/$K131))*($R131*(1-$E131)+$Q131*(1-$F131))*((1+'Inputs &amp; Summary'!$D$7)^AB$29))),((_xlfn.WEIBULL.DIST(AB$29,$L131,$K131,FALSE)*($R131*(1-$E131)+$Q131*(1-$F131))*((1+'Inputs &amp; Summary'!$D$7)^AB$29))))))</f>
        <v>0</v>
      </c>
      <c r="AC131" s="114">
        <f>$D131*IF(AC$29&gt;'Inputs &amp; Summary'!$D$5,0,IF(AC$29&gt;VLOOKUP($G131,Lists!$J$17:$K$21,2),IF($M131=Lists!$H$3,IF($K131&lt;1,(($S131/$K131)*((1+'Inputs &amp; Summary'!$D$7)^AC$29)),((INT(AC$29/$K131)-INT((AC$29-1)/$K131))*$S131*((1+'Inputs &amp; Summary'!$D$7)^AC$29))),(_xlfn.WEIBULL.DIST(AC$29,$L131,$K131,FALSE)*$S131*((1+'Inputs &amp; Summary'!$D$7)^AC$29))),IF($M131=Lists!$H$3,IF($K131&lt;1,((($R131*(1-$E131)+$Q131*(1-$F131))/$K131)*((1+'Inputs &amp; Summary'!$D$7)^AC$29)),((INT(AC$29/$K131)-INT((AC$29-1)/$K131))*($R131*(1-$E131)+$Q131*(1-$F131))*((1+'Inputs &amp; Summary'!$D$7)^AC$29))),((_xlfn.WEIBULL.DIST(AC$29,$L131,$K131,FALSE)*($R131*(1-$E131)+$Q131*(1-$F131))*((1+'Inputs &amp; Summary'!$D$7)^AC$29))))))</f>
        <v>0</v>
      </c>
      <c r="AD131" s="114">
        <f>$D131*IF(AD$29&gt;'Inputs &amp; Summary'!$D$5,0,IF(AD$29&gt;VLOOKUP($G131,Lists!$J$17:$K$21,2),IF($M131=Lists!$H$3,IF($K131&lt;1,(($S131/$K131)*((1+'Inputs &amp; Summary'!$D$7)^AD$29)),((INT(AD$29/$K131)-INT((AD$29-1)/$K131))*$S131*((1+'Inputs &amp; Summary'!$D$7)^AD$29))),(_xlfn.WEIBULL.DIST(AD$29,$L131,$K131,FALSE)*$S131*((1+'Inputs &amp; Summary'!$D$7)^AD$29))),IF($M131=Lists!$H$3,IF($K131&lt;1,((($R131*(1-$E131)+$Q131*(1-$F131))/$K131)*((1+'Inputs &amp; Summary'!$D$7)^AD$29)),((INT(AD$29/$K131)-INT((AD$29-1)/$K131))*($R131*(1-$E131)+$Q131*(1-$F131))*((1+'Inputs &amp; Summary'!$D$7)^AD$29))),((_xlfn.WEIBULL.DIST(AD$29,$L131,$K131,FALSE)*($R131*(1-$E131)+$Q131*(1-$F131))*((1+'Inputs &amp; Summary'!$D$7)^AD$29))))))</f>
        <v>0</v>
      </c>
      <c r="AE131" s="114">
        <f>$D131*IF(AE$29&gt;'Inputs &amp; Summary'!$D$5,0,IF(AE$29&gt;VLOOKUP($G131,Lists!$J$17:$K$21,2),IF($M131=Lists!$H$3,IF($K131&lt;1,(($S131/$K131)*((1+'Inputs &amp; Summary'!$D$7)^AE$29)),((INT(AE$29/$K131)-INT((AE$29-1)/$K131))*$S131*((1+'Inputs &amp; Summary'!$D$7)^AE$29))),(_xlfn.WEIBULL.DIST(AE$29,$L131,$K131,FALSE)*$S131*((1+'Inputs &amp; Summary'!$D$7)^AE$29))),IF($M131=Lists!$H$3,IF($K131&lt;1,((($R131*(1-$E131)+$Q131*(1-$F131))/$K131)*((1+'Inputs &amp; Summary'!$D$7)^AE$29)),((INT(AE$29/$K131)-INT((AE$29-1)/$K131))*($R131*(1-$E131)+$Q131*(1-$F131))*((1+'Inputs &amp; Summary'!$D$7)^AE$29))),((_xlfn.WEIBULL.DIST(AE$29,$L131,$K131,FALSE)*($R131*(1-$E131)+$Q131*(1-$F131))*((1+'Inputs &amp; Summary'!$D$7)^AE$29))))))</f>
        <v>0</v>
      </c>
      <c r="AF131" s="114">
        <f>$D131*IF(AF$29&gt;'Inputs &amp; Summary'!$D$5,0,IF(AF$29&gt;VLOOKUP($G131,Lists!$J$17:$K$21,2),IF($M131=Lists!$H$3,IF($K131&lt;1,(($S131/$K131)*((1+'Inputs &amp; Summary'!$D$7)^AF$29)),((INT(AF$29/$K131)-INT((AF$29-1)/$K131))*$S131*((1+'Inputs &amp; Summary'!$D$7)^AF$29))),(_xlfn.WEIBULL.DIST(AF$29,$L131,$K131,FALSE)*$S131*((1+'Inputs &amp; Summary'!$D$7)^AF$29))),IF($M131=Lists!$H$3,IF($K131&lt;1,((($R131*(1-$E131)+$Q131*(1-$F131))/$K131)*((1+'Inputs &amp; Summary'!$D$7)^AF$29)),((INT(AF$29/$K131)-INT((AF$29-1)/$K131))*($R131*(1-$E131)+$Q131*(1-$F131))*((1+'Inputs &amp; Summary'!$D$7)^AF$29))),((_xlfn.WEIBULL.DIST(AF$29,$L131,$K131,FALSE)*($R131*(1-$E131)+$Q131*(1-$F131))*((1+'Inputs &amp; Summary'!$D$7)^AF$29))))))</f>
        <v>0</v>
      </c>
      <c r="AG131" s="114">
        <f>$D131*IF(AG$29&gt;'Inputs &amp; Summary'!$D$5,0,IF(AG$29&gt;VLOOKUP($G131,Lists!$J$17:$K$21,2),IF($M131=Lists!$H$3,IF($K131&lt;1,(($S131/$K131)*((1+'Inputs &amp; Summary'!$D$7)^AG$29)),((INT(AG$29/$K131)-INT((AG$29-1)/$K131))*$S131*((1+'Inputs &amp; Summary'!$D$7)^AG$29))),(_xlfn.WEIBULL.DIST(AG$29,$L131,$K131,FALSE)*$S131*((1+'Inputs &amp; Summary'!$D$7)^AG$29))),IF($M131=Lists!$H$3,IF($K131&lt;1,((($R131*(1-$E131)+$Q131*(1-$F131))/$K131)*((1+'Inputs &amp; Summary'!$D$7)^AG$29)),((INT(AG$29/$K131)-INT((AG$29-1)/$K131))*($R131*(1-$E131)+$Q131*(1-$F131))*((1+'Inputs &amp; Summary'!$D$7)^AG$29))),((_xlfn.WEIBULL.DIST(AG$29,$L131,$K131,FALSE)*($R131*(1-$E131)+$Q131*(1-$F131))*((1+'Inputs &amp; Summary'!$D$7)^AG$29))))))</f>
        <v>0</v>
      </c>
      <c r="AH131" s="114">
        <f>$D131*IF(AH$29&gt;'Inputs &amp; Summary'!$D$5,0,IF(AH$29&gt;VLOOKUP($G131,Lists!$J$17:$K$21,2),IF($M131=Lists!$H$3,IF($K131&lt;1,(($S131/$K131)*((1+'Inputs &amp; Summary'!$D$7)^AH$29)),((INT(AH$29/$K131)-INT((AH$29-1)/$K131))*$S131*((1+'Inputs &amp; Summary'!$D$7)^AH$29))),(_xlfn.WEIBULL.DIST(AH$29,$L131,$K131,FALSE)*$S131*((1+'Inputs &amp; Summary'!$D$7)^AH$29))),IF($M131=Lists!$H$3,IF($K131&lt;1,((($R131*(1-$E131)+$Q131*(1-$F131))/$K131)*((1+'Inputs &amp; Summary'!$D$7)^AH$29)),((INT(AH$29/$K131)-INT((AH$29-1)/$K131))*($R131*(1-$E131)+$Q131*(1-$F131))*((1+'Inputs &amp; Summary'!$D$7)^AH$29))),((_xlfn.WEIBULL.DIST(AH$29,$L131,$K131,FALSE)*($R131*(1-$E131)+$Q131*(1-$F131))*((1+'Inputs &amp; Summary'!$D$7)^AH$29))))))</f>
        <v>0</v>
      </c>
      <c r="AI131" s="114">
        <f>$D131*IF(AI$29&gt;'Inputs &amp; Summary'!$D$5,0,IF(AI$29&gt;VLOOKUP($G131,Lists!$J$17:$K$21,2),IF($M131=Lists!$H$3,IF($K131&lt;1,(($S131/$K131)*((1+'Inputs &amp; Summary'!$D$7)^AI$29)),((INT(AI$29/$K131)-INT((AI$29-1)/$K131))*$S131*((1+'Inputs &amp; Summary'!$D$7)^AI$29))),(_xlfn.WEIBULL.DIST(AI$29,$L131,$K131,FALSE)*$S131*((1+'Inputs &amp; Summary'!$D$7)^AI$29))),IF($M131=Lists!$H$3,IF($K131&lt;1,((($R131*(1-$E131)+$Q131*(1-$F131))/$K131)*((1+'Inputs &amp; Summary'!$D$7)^AI$29)),((INT(AI$29/$K131)-INT((AI$29-1)/$K131))*($R131*(1-$E131)+$Q131*(1-$F131))*((1+'Inputs &amp; Summary'!$D$7)^AI$29))),((_xlfn.WEIBULL.DIST(AI$29,$L131,$K131,FALSE)*($R131*(1-$E131)+$Q131*(1-$F131))*((1+'Inputs &amp; Summary'!$D$7)^AI$29))))))</f>
        <v>0</v>
      </c>
      <c r="AJ131" s="114">
        <f>$D131*IF(AJ$29&gt;'Inputs &amp; Summary'!$D$5,0,IF(AJ$29&gt;VLOOKUP($G131,Lists!$J$17:$K$21,2),IF($M131=Lists!$H$3,IF($K131&lt;1,(($S131/$K131)*((1+'Inputs &amp; Summary'!$D$7)^AJ$29)),((INT(AJ$29/$K131)-INT((AJ$29-1)/$K131))*$S131*((1+'Inputs &amp; Summary'!$D$7)^AJ$29))),(_xlfn.WEIBULL.DIST(AJ$29,$L131,$K131,FALSE)*$S131*((1+'Inputs &amp; Summary'!$D$7)^AJ$29))),IF($M131=Lists!$H$3,IF($K131&lt;1,((($R131*(1-$E131)+$Q131*(1-$F131))/$K131)*((1+'Inputs &amp; Summary'!$D$7)^AJ$29)),((INT(AJ$29/$K131)-INT((AJ$29-1)/$K131))*($R131*(1-$E131)+$Q131*(1-$F131))*((1+'Inputs &amp; Summary'!$D$7)^AJ$29))),((_xlfn.WEIBULL.DIST(AJ$29,$L131,$K131,FALSE)*($R131*(1-$E131)+$Q131*(1-$F131))*((1+'Inputs &amp; Summary'!$D$7)^AJ$29))))))</f>
        <v>0</v>
      </c>
      <c r="AK131" s="114">
        <f>$D131*IF(AK$29&gt;'Inputs &amp; Summary'!$D$5,0,IF(AK$29&gt;VLOOKUP($G131,Lists!$J$17:$K$21,2),IF($M131=Lists!$H$3,IF($K131&lt;1,(($S131/$K131)*((1+'Inputs &amp; Summary'!$D$7)^AK$29)),((INT(AK$29/$K131)-INT((AK$29-1)/$K131))*$S131*((1+'Inputs &amp; Summary'!$D$7)^AK$29))),(_xlfn.WEIBULL.DIST(AK$29,$L131,$K131,FALSE)*$S131*((1+'Inputs &amp; Summary'!$D$7)^AK$29))),IF($M131=Lists!$H$3,IF($K131&lt;1,((($R131*(1-$E131)+$Q131*(1-$F131))/$K131)*((1+'Inputs &amp; Summary'!$D$7)^AK$29)),((INT(AK$29/$K131)-INT((AK$29-1)/$K131))*($R131*(1-$E131)+$Q131*(1-$F131))*((1+'Inputs &amp; Summary'!$D$7)^AK$29))),((_xlfn.WEIBULL.DIST(AK$29,$L131,$K131,FALSE)*($R131*(1-$E131)+$Q131*(1-$F131))*((1+'Inputs &amp; Summary'!$D$7)^AK$29))))))</f>
        <v>0</v>
      </c>
      <c r="AL131" s="114">
        <f>$D131*IF(AL$29&gt;'Inputs &amp; Summary'!$D$5,0,IF(AL$29&gt;VLOOKUP($G131,Lists!$J$17:$K$21,2),IF($M131=Lists!$H$3,IF($K131&lt;1,(($S131/$K131)*((1+'Inputs &amp; Summary'!$D$7)^AL$29)),((INT(AL$29/$K131)-INT((AL$29-1)/$K131))*$S131*((1+'Inputs &amp; Summary'!$D$7)^AL$29))),(_xlfn.WEIBULL.DIST(AL$29,$L131,$K131,FALSE)*$S131*((1+'Inputs &amp; Summary'!$D$7)^AL$29))),IF($M131=Lists!$H$3,IF($K131&lt;1,((($R131*(1-$E131)+$Q131*(1-$F131))/$K131)*((1+'Inputs &amp; Summary'!$D$7)^AL$29)),((INT(AL$29/$K131)-INT((AL$29-1)/$K131))*($R131*(1-$E131)+$Q131*(1-$F131))*((1+'Inputs &amp; Summary'!$D$7)^AL$29))),((_xlfn.WEIBULL.DIST(AL$29,$L131,$K131,FALSE)*($R131*(1-$E131)+$Q131*(1-$F131))*((1+'Inputs &amp; Summary'!$D$7)^AL$29))))))</f>
        <v>0</v>
      </c>
      <c r="AM131" s="114">
        <f>$D131*IF(AM$29&gt;'Inputs &amp; Summary'!$D$5,0,IF(AM$29&gt;VLOOKUP($G131,Lists!$J$17:$K$21,2),IF($M131=Lists!$H$3,IF($K131&lt;1,(($S131/$K131)*((1+'Inputs &amp; Summary'!$D$7)^AM$29)),((INT(AM$29/$K131)-INT((AM$29-1)/$K131))*$S131*((1+'Inputs &amp; Summary'!$D$7)^AM$29))),(_xlfn.WEIBULL.DIST(AM$29,$L131,$K131,FALSE)*$S131*((1+'Inputs &amp; Summary'!$D$7)^AM$29))),IF($M131=Lists!$H$3,IF($K131&lt;1,((($R131*(1-$E131)+$Q131*(1-$F131))/$K131)*((1+'Inputs &amp; Summary'!$D$7)^AM$29)),((INT(AM$29/$K131)-INT((AM$29-1)/$K131))*($R131*(1-$E131)+$Q131*(1-$F131))*((1+'Inputs &amp; Summary'!$D$7)^AM$29))),((_xlfn.WEIBULL.DIST(AM$29,$L131,$K131,FALSE)*($R131*(1-$E131)+$Q131*(1-$F131))*((1+'Inputs &amp; Summary'!$D$7)^AM$29))))))</f>
        <v>0</v>
      </c>
      <c r="AN131" s="114">
        <f>$D131*IF(AN$29&gt;'Inputs &amp; Summary'!$D$5,0,IF(AN$29&gt;VLOOKUP($G131,Lists!$J$17:$K$21,2),IF($M131=Lists!$H$3,IF($K131&lt;1,(($S131/$K131)*((1+'Inputs &amp; Summary'!$D$7)^AN$29)),((INT(AN$29/$K131)-INT((AN$29-1)/$K131))*$S131*((1+'Inputs &amp; Summary'!$D$7)^AN$29))),(_xlfn.WEIBULL.DIST(AN$29,$L131,$K131,FALSE)*$S131*((1+'Inputs &amp; Summary'!$D$7)^AN$29))),IF($M131=Lists!$H$3,IF($K131&lt;1,((($R131*(1-$E131)+$Q131*(1-$F131))/$K131)*((1+'Inputs &amp; Summary'!$D$7)^AN$29)),((INT(AN$29/$K131)-INT((AN$29-1)/$K131))*($R131*(1-$E131)+$Q131*(1-$F131))*((1+'Inputs &amp; Summary'!$D$7)^AN$29))),((_xlfn.WEIBULL.DIST(AN$29,$L131,$K131,FALSE)*($R131*(1-$E131)+$Q131*(1-$F131))*((1+'Inputs &amp; Summary'!$D$7)^AN$29))))))</f>
        <v>0</v>
      </c>
      <c r="AO131" s="114">
        <f>$D131*IF(AO$29&gt;'Inputs &amp; Summary'!$D$5,0,IF(AO$29&gt;VLOOKUP($G131,Lists!$J$17:$K$21,2),IF($M131=Lists!$H$3,IF($K131&lt;1,(($S131/$K131)*((1+'Inputs &amp; Summary'!$D$7)^AO$29)),((INT(AO$29/$K131)-INT((AO$29-1)/$K131))*$S131*((1+'Inputs &amp; Summary'!$D$7)^AO$29))),(_xlfn.WEIBULL.DIST(AO$29,$L131,$K131,FALSE)*$S131*((1+'Inputs &amp; Summary'!$D$7)^AO$29))),IF($M131=Lists!$H$3,IF($K131&lt;1,((($R131*(1-$E131)+$Q131*(1-$F131))/$K131)*((1+'Inputs &amp; Summary'!$D$7)^AO$29)),((INT(AO$29/$K131)-INT((AO$29-1)/$K131))*($R131*(1-$E131)+$Q131*(1-$F131))*((1+'Inputs &amp; Summary'!$D$7)^AO$29))),((_xlfn.WEIBULL.DIST(AO$29,$L131,$K131,FALSE)*($R131*(1-$E131)+$Q131*(1-$F131))*((1+'Inputs &amp; Summary'!$D$7)^AO$29))))))</f>
        <v>0</v>
      </c>
      <c r="AP131" s="114">
        <f>$D131*IF(AP$29&gt;'Inputs &amp; Summary'!$D$5,0,IF(AP$29&gt;VLOOKUP($G131,Lists!$J$17:$K$21,2),IF($M131=Lists!$H$3,IF($K131&lt;1,(($S131/$K131)*((1+'Inputs &amp; Summary'!$D$7)^AP$29)),((INT(AP$29/$K131)-INT((AP$29-1)/$K131))*$S131*((1+'Inputs &amp; Summary'!$D$7)^AP$29))),(_xlfn.WEIBULL.DIST(AP$29,$L131,$K131,FALSE)*$S131*((1+'Inputs &amp; Summary'!$D$7)^AP$29))),IF($M131=Lists!$H$3,IF($K131&lt;1,((($R131*(1-$E131)+$Q131*(1-$F131))/$K131)*((1+'Inputs &amp; Summary'!$D$7)^AP$29)),((INT(AP$29/$K131)-INT((AP$29-1)/$K131))*($R131*(1-$E131)+$Q131*(1-$F131))*((1+'Inputs &amp; Summary'!$D$7)^AP$29))),((_xlfn.WEIBULL.DIST(AP$29,$L131,$K131,FALSE)*($R131*(1-$E131)+$Q131*(1-$F131))*((1+'Inputs &amp; Summary'!$D$7)^AP$29))))))</f>
        <v>0</v>
      </c>
      <c r="AQ131" s="114">
        <f>$D131*IF(AQ$29&gt;'Inputs &amp; Summary'!$D$5,0,IF(AQ$29&gt;VLOOKUP($G131,Lists!$J$17:$K$21,2),IF($M131=Lists!$H$3,IF($K131&lt;1,(($S131/$K131)*((1+'Inputs &amp; Summary'!$D$7)^AQ$29)),((INT(AQ$29/$K131)-INT((AQ$29-1)/$K131))*$S131*((1+'Inputs &amp; Summary'!$D$7)^AQ$29))),(_xlfn.WEIBULL.DIST(AQ$29,$L131,$K131,FALSE)*$S131*((1+'Inputs &amp; Summary'!$D$7)^AQ$29))),IF($M131=Lists!$H$3,IF($K131&lt;1,((($R131*(1-$E131)+$Q131*(1-$F131))/$K131)*((1+'Inputs &amp; Summary'!$D$7)^AQ$29)),((INT(AQ$29/$K131)-INT((AQ$29-1)/$K131))*($R131*(1-$E131)+$Q131*(1-$F131))*((1+'Inputs &amp; Summary'!$D$7)^AQ$29))),((_xlfn.WEIBULL.DIST(AQ$29,$L131,$K131,FALSE)*($R131*(1-$E131)+$Q131*(1-$F131))*((1+'Inputs &amp; Summary'!$D$7)^AQ$29))))))</f>
        <v>0</v>
      </c>
      <c r="AR131" s="114">
        <f>$D131*IF(AR$29&gt;'Inputs &amp; Summary'!$D$5,0,IF(AR$29&gt;VLOOKUP($G131,Lists!$J$17:$K$21,2),IF($M131=Lists!$H$3,IF($K131&lt;1,(($S131/$K131)*((1+'Inputs &amp; Summary'!$D$7)^AR$29)),((INT(AR$29/$K131)-INT((AR$29-1)/$K131))*$S131*((1+'Inputs &amp; Summary'!$D$7)^AR$29))),(_xlfn.WEIBULL.DIST(AR$29,$L131,$K131,FALSE)*$S131*((1+'Inputs &amp; Summary'!$D$7)^AR$29))),IF($M131=Lists!$H$3,IF($K131&lt;1,((($R131*(1-$E131)+$Q131*(1-$F131))/$K131)*((1+'Inputs &amp; Summary'!$D$7)^AR$29)),((INT(AR$29/$K131)-INT((AR$29-1)/$K131))*($R131*(1-$E131)+$Q131*(1-$F131))*((1+'Inputs &amp; Summary'!$D$7)^AR$29))),((_xlfn.WEIBULL.DIST(AR$29,$L131,$K131,FALSE)*($R131*(1-$E131)+$Q131*(1-$F131))*((1+'Inputs &amp; Summary'!$D$7)^AR$29))))))</f>
        <v>0</v>
      </c>
      <c r="AS131" s="114">
        <f>$D131*IF(AS$29&gt;'Inputs &amp; Summary'!$D$5,0,IF(AS$29&gt;VLOOKUP($G131,Lists!$J$17:$K$21,2),IF($M131=Lists!$H$3,IF($K131&lt;1,(($S131/$K131)*((1+'Inputs &amp; Summary'!$D$7)^AS$29)),((INT(AS$29/$K131)-INT((AS$29-1)/$K131))*$S131*((1+'Inputs &amp; Summary'!$D$7)^AS$29))),(_xlfn.WEIBULL.DIST(AS$29,$L131,$K131,FALSE)*$S131*((1+'Inputs &amp; Summary'!$D$7)^AS$29))),IF($M131=Lists!$H$3,IF($K131&lt;1,((($R131*(1-$E131)+$Q131*(1-$F131))/$K131)*((1+'Inputs &amp; Summary'!$D$7)^AS$29)),((INT(AS$29/$K131)-INT((AS$29-1)/$K131))*($R131*(1-$E131)+$Q131*(1-$F131))*((1+'Inputs &amp; Summary'!$D$7)^AS$29))),((_xlfn.WEIBULL.DIST(AS$29,$L131,$K131,FALSE)*($R131*(1-$E131)+$Q131*(1-$F131))*((1+'Inputs &amp; Summary'!$D$7)^AS$29))))))</f>
        <v>0</v>
      </c>
      <c r="AT131" s="114">
        <f>$D131*IF(AT$29&gt;'Inputs &amp; Summary'!$D$5,0,IF(AT$29&gt;VLOOKUP($G131,Lists!$J$17:$K$21,2),IF($M131=Lists!$H$3,IF($K131&lt;1,(($S131/$K131)*((1+'Inputs &amp; Summary'!$D$7)^AT$29)),((INT(AT$29/$K131)-INT((AT$29-1)/$K131))*$S131*((1+'Inputs &amp; Summary'!$D$7)^AT$29))),(_xlfn.WEIBULL.DIST(AT$29,$L131,$K131,FALSE)*$S131*((1+'Inputs &amp; Summary'!$D$7)^AT$29))),IF($M131=Lists!$H$3,IF($K131&lt;1,((($R131*(1-$E131)+$Q131*(1-$F131))/$K131)*((1+'Inputs &amp; Summary'!$D$7)^AT$29)),((INT(AT$29/$K131)-INT((AT$29-1)/$K131))*($R131*(1-$E131)+$Q131*(1-$F131))*((1+'Inputs &amp; Summary'!$D$7)^AT$29))),((_xlfn.WEIBULL.DIST(AT$29,$L131,$K131,FALSE)*($R131*(1-$E131)+$Q131*(1-$F131))*((1+'Inputs &amp; Summary'!$D$7)^AT$29))))))</f>
        <v>0</v>
      </c>
      <c r="AU131" s="114">
        <f>$D131*IF(AU$29&gt;'Inputs &amp; Summary'!$D$5,0,IF(AU$29&gt;VLOOKUP($G131,Lists!$J$17:$K$21,2),IF($M131=Lists!$H$3,IF($K131&lt;1,(($S131/$K131)*((1+'Inputs &amp; Summary'!$D$7)^AU$29)),((INT(AU$29/$K131)-INT((AU$29-1)/$K131))*$S131*((1+'Inputs &amp; Summary'!$D$7)^AU$29))),(_xlfn.WEIBULL.DIST(AU$29,$L131,$K131,FALSE)*$S131*((1+'Inputs &amp; Summary'!$D$7)^AU$29))),IF($M131=Lists!$H$3,IF($K131&lt;1,((($R131*(1-$E131)+$Q131*(1-$F131))/$K131)*((1+'Inputs &amp; Summary'!$D$7)^AU$29)),((INT(AU$29/$K131)-INT((AU$29-1)/$K131))*($R131*(1-$E131)+$Q131*(1-$F131))*((1+'Inputs &amp; Summary'!$D$7)^AU$29))),((_xlfn.WEIBULL.DIST(AU$29,$L131,$K131,FALSE)*($R131*(1-$E131)+$Q131*(1-$F131))*((1+'Inputs &amp; Summary'!$D$7)^AU$29))))))</f>
        <v>0</v>
      </c>
      <c r="AV131" s="114">
        <f>$D131*IF(AV$29&gt;'Inputs &amp; Summary'!$D$5,0,IF(AV$29&gt;VLOOKUP($G131,Lists!$J$17:$K$21,2),IF($M131=Lists!$H$3,IF($K131&lt;1,(($S131/$K131)*((1+'Inputs &amp; Summary'!$D$7)^AV$29)),((INT(AV$29/$K131)-INT((AV$29-1)/$K131))*$S131*((1+'Inputs &amp; Summary'!$D$7)^AV$29))),(_xlfn.WEIBULL.DIST(AV$29,$L131,$K131,FALSE)*$S131*((1+'Inputs &amp; Summary'!$D$7)^AV$29))),IF($M131=Lists!$H$3,IF($K131&lt;1,((($R131*(1-$E131)+$Q131*(1-$F131))/$K131)*((1+'Inputs &amp; Summary'!$D$7)^AV$29)),((INT(AV$29/$K131)-INT((AV$29-1)/$K131))*($R131*(1-$E131)+$Q131*(1-$F131))*((1+'Inputs &amp; Summary'!$D$7)^AV$29))),((_xlfn.WEIBULL.DIST(AV$29,$L131,$K131,FALSE)*($R131*(1-$E131)+$Q131*(1-$F131))*((1+'Inputs &amp; Summary'!$D$7)^AV$29))))))</f>
        <v>0</v>
      </c>
      <c r="AW131" s="114">
        <f>$D131*IF(AW$29&gt;'Inputs &amp; Summary'!$D$5,0,IF(AW$29&gt;VLOOKUP($G131,Lists!$J$17:$K$21,2),IF($M131=Lists!$H$3,IF($K131&lt;1,(($S131/$K131)*((1+'Inputs &amp; Summary'!$D$7)^AW$29)),((INT(AW$29/$K131)-INT((AW$29-1)/$K131))*$S131*((1+'Inputs &amp; Summary'!$D$7)^AW$29))),(_xlfn.WEIBULL.DIST(AW$29,$L131,$K131,FALSE)*$S131*((1+'Inputs &amp; Summary'!$D$7)^AW$29))),IF($M131=Lists!$H$3,IF($K131&lt;1,((($R131*(1-$E131)+$Q131*(1-$F131))/$K131)*((1+'Inputs &amp; Summary'!$D$7)^AW$29)),((INT(AW$29/$K131)-INT((AW$29-1)/$K131))*($R131*(1-$E131)+$Q131*(1-$F131))*((1+'Inputs &amp; Summary'!$D$7)^AW$29))),((_xlfn.WEIBULL.DIST(AW$29,$L131,$K131,FALSE)*($R131*(1-$E131)+$Q131*(1-$F131))*((1+'Inputs &amp; Summary'!$D$7)^AW$29))))))</f>
        <v>0</v>
      </c>
      <c r="AX131" s="114">
        <f>$D131*IF(AX$29&gt;'Inputs &amp; Summary'!$D$5,0,IF(AX$29&gt;VLOOKUP($G131,Lists!$J$17:$K$21,2),IF($M131=Lists!$H$3,IF($K131&lt;1,(($S131/$K131)*((1+'Inputs &amp; Summary'!$D$7)^AX$29)),((INT(AX$29/$K131)-INT((AX$29-1)/$K131))*$S131*((1+'Inputs &amp; Summary'!$D$7)^AX$29))),(_xlfn.WEIBULL.DIST(AX$29,$L131,$K131,FALSE)*$S131*((1+'Inputs &amp; Summary'!$D$7)^AX$29))),IF($M131=Lists!$H$3,IF($K131&lt;1,((($R131*(1-$E131)+$Q131*(1-$F131))/$K131)*((1+'Inputs &amp; Summary'!$D$7)^AX$29)),((INT(AX$29/$K131)-INT((AX$29-1)/$K131))*($R131*(1-$E131)+$Q131*(1-$F131))*((1+'Inputs &amp; Summary'!$D$7)^AX$29))),((_xlfn.WEIBULL.DIST(AX$29,$L131,$K131,FALSE)*($R131*(1-$E131)+$Q131*(1-$F131))*((1+'Inputs &amp; Summary'!$D$7)^AX$29))))))</f>
        <v>0</v>
      </c>
      <c r="AY131" s="114">
        <f>$D131*IF(AY$29&gt;'Inputs &amp; Summary'!$D$5,0,IF(AY$29&gt;VLOOKUP($G131,Lists!$J$17:$K$21,2),IF($M131=Lists!$H$3,IF($K131&lt;1,(($S131/$K131)*((1+'Inputs &amp; Summary'!$D$7)^AY$29)),((INT(AY$29/$K131)-INT((AY$29-1)/$K131))*$S131*((1+'Inputs &amp; Summary'!$D$7)^AY$29))),(_xlfn.WEIBULL.DIST(AY$29,$L131,$K131,FALSE)*$S131*((1+'Inputs &amp; Summary'!$D$7)^AY$29))),IF($M131=Lists!$H$3,IF($K131&lt;1,((($R131*(1-$E131)+$Q131*(1-$F131))/$K131)*((1+'Inputs &amp; Summary'!$D$7)^AY$29)),((INT(AY$29/$K131)-INT((AY$29-1)/$K131))*($R131*(1-$E131)+$Q131*(1-$F131))*((1+'Inputs &amp; Summary'!$D$7)^AY$29))),((_xlfn.WEIBULL.DIST(AY$29,$L131,$K131,FALSE)*($R131*(1-$E131)+$Q131*(1-$F131))*((1+'Inputs &amp; Summary'!$D$7)^AY$29))))))</f>
        <v>0</v>
      </c>
      <c r="AZ131" s="114">
        <f>$D131*IF(AZ$29&gt;'Inputs &amp; Summary'!$D$5,0,IF(AZ$29&gt;VLOOKUP($G131,Lists!$J$17:$K$21,2),IF($M131=Lists!$H$3,IF($K131&lt;1,(($S131/$K131)*((1+'Inputs &amp; Summary'!$D$7)^AZ$29)),((INT(AZ$29/$K131)-INT((AZ$29-1)/$K131))*$S131*((1+'Inputs &amp; Summary'!$D$7)^AZ$29))),(_xlfn.WEIBULL.DIST(AZ$29,$L131,$K131,FALSE)*$S131*((1+'Inputs &amp; Summary'!$D$7)^AZ$29))),IF($M131=Lists!$H$3,IF($K131&lt;1,((($R131*(1-$E131)+$Q131*(1-$F131))/$K131)*((1+'Inputs &amp; Summary'!$D$7)^AZ$29)),((INT(AZ$29/$K131)-INT((AZ$29-1)/$K131))*($R131*(1-$E131)+$Q131*(1-$F131))*((1+'Inputs &amp; Summary'!$D$7)^AZ$29))),((_xlfn.WEIBULL.DIST(AZ$29,$L131,$K131,FALSE)*($R131*(1-$E131)+$Q131*(1-$F131))*((1+'Inputs &amp; Summary'!$D$7)^AZ$29))))))</f>
        <v>0</v>
      </c>
      <c r="BA131" s="114">
        <f>$D131*IF(BA$29&gt;'Inputs &amp; Summary'!$D$5,0,IF(BA$29&gt;VLOOKUP($G131,Lists!$J$17:$K$21,2),IF($M131=Lists!$H$3,IF($K131&lt;1,(($S131/$K131)*((1+'Inputs &amp; Summary'!$D$7)^BA$29)),((INT(BA$29/$K131)-INT((BA$29-1)/$K131))*$S131*((1+'Inputs &amp; Summary'!$D$7)^BA$29))),(_xlfn.WEIBULL.DIST(BA$29,$L131,$K131,FALSE)*$S131*((1+'Inputs &amp; Summary'!$D$7)^BA$29))),IF($M131=Lists!$H$3,IF($K131&lt;1,((($R131*(1-$E131)+$Q131*(1-$F131))/$K131)*((1+'Inputs &amp; Summary'!$D$7)^BA$29)),((INT(BA$29/$K131)-INT((BA$29-1)/$K131))*($R131*(1-$E131)+$Q131*(1-$F131))*((1+'Inputs &amp; Summary'!$D$7)^BA$29))),((_xlfn.WEIBULL.DIST(BA$29,$L131,$K131,FALSE)*($R131*(1-$E131)+$Q131*(1-$F131))*((1+'Inputs &amp; Summary'!$D$7)^BA$29))))))</f>
        <v>0</v>
      </c>
      <c r="BB131" s="114">
        <f>$D131*IF(BB$29&gt;'Inputs &amp; Summary'!$D$5,0,IF(BB$29&gt;VLOOKUP($G131,Lists!$J$17:$K$21,2),IF($M131=Lists!$H$3,IF($K131&lt;1,(($S131/$K131)*((1+'Inputs &amp; Summary'!$D$7)^BB$29)),((INT(BB$29/$K131)-INT((BB$29-1)/$K131))*$S131*((1+'Inputs &amp; Summary'!$D$7)^BB$29))),(_xlfn.WEIBULL.DIST(BB$29,$L131,$K131,FALSE)*$S131*((1+'Inputs &amp; Summary'!$D$7)^BB$29))),IF($M131=Lists!$H$3,IF($K131&lt;1,((($R131*(1-$E131)+$Q131*(1-$F131))/$K131)*((1+'Inputs &amp; Summary'!$D$7)^BB$29)),((INT(BB$29/$K131)-INT((BB$29-1)/$K131))*($R131*(1-$E131)+$Q131*(1-$F131))*((1+'Inputs &amp; Summary'!$D$7)^BB$29))),((_xlfn.WEIBULL.DIST(BB$29,$L131,$K131,FALSE)*($R131*(1-$E131)+$Q131*(1-$F131))*((1+'Inputs &amp; Summary'!$D$7)^BB$29))))))</f>
        <v>0</v>
      </c>
      <c r="BC131" s="114">
        <f>$D131*IF(BC$29&gt;'Inputs &amp; Summary'!$D$5,0,IF(BC$29&gt;VLOOKUP($G131,Lists!$J$17:$K$21,2),IF($M131=Lists!$H$3,IF($K131&lt;1,(($S131/$K131)*((1+'Inputs &amp; Summary'!$D$7)^BC$29)),((INT(BC$29/$K131)-INT((BC$29-1)/$K131))*$S131*((1+'Inputs &amp; Summary'!$D$7)^BC$29))),(_xlfn.WEIBULL.DIST(BC$29,$L131,$K131,FALSE)*$S131*((1+'Inputs &amp; Summary'!$D$7)^BC$29))),IF($M131=Lists!$H$3,IF($K131&lt;1,((($R131*(1-$E131)+$Q131*(1-$F131))/$K131)*((1+'Inputs &amp; Summary'!$D$7)^BC$29)),((INT(BC$29/$K131)-INT((BC$29-1)/$K131))*($R131*(1-$E131)+$Q131*(1-$F131))*((1+'Inputs &amp; Summary'!$D$7)^BC$29))),((_xlfn.WEIBULL.DIST(BC$29,$L131,$K131,FALSE)*($R131*(1-$E131)+$Q131*(1-$F131))*((1+'Inputs &amp; Summary'!$D$7)^BC$29))))))</f>
        <v>0</v>
      </c>
      <c r="BD131" s="114">
        <f>$D131*IF(BD$29&gt;'Inputs &amp; Summary'!$D$5,0,IF(BD$29&gt;VLOOKUP($G131,Lists!$J$17:$K$21,2),IF($M131=Lists!$H$3,IF($K131&lt;1,(($S131/$K131)*((1+'Inputs &amp; Summary'!$D$7)^BD$29)),((INT(BD$29/$K131)-INT((BD$29-1)/$K131))*$S131*((1+'Inputs &amp; Summary'!$D$7)^BD$29))),(_xlfn.WEIBULL.DIST(BD$29,$L131,$K131,FALSE)*$S131*((1+'Inputs &amp; Summary'!$D$7)^BD$29))),IF($M131=Lists!$H$3,IF($K131&lt;1,((($R131*(1-$E131)+$Q131*(1-$F131))/$K131)*((1+'Inputs &amp; Summary'!$D$7)^BD$29)),((INT(BD$29/$K131)-INT((BD$29-1)/$K131))*($R131*(1-$E131)+$Q131*(1-$F131))*((1+'Inputs &amp; Summary'!$D$7)^BD$29))),((_xlfn.WEIBULL.DIST(BD$29,$L131,$K131,FALSE)*($R131*(1-$E131)+$Q131*(1-$F131))*((1+'Inputs &amp; Summary'!$D$7)^BD$29))))))</f>
        <v>0</v>
      </c>
      <c r="BE131" s="114">
        <f>$D131*IF(BE$29&gt;'Inputs &amp; Summary'!$D$5,0,IF(BE$29&gt;VLOOKUP($G131,Lists!$J$17:$K$21,2),IF($M131=Lists!$H$3,IF($K131&lt;1,(($S131/$K131)*((1+'Inputs &amp; Summary'!$D$7)^BE$29)),((INT(BE$29/$K131)-INT((BE$29-1)/$K131))*$S131*((1+'Inputs &amp; Summary'!$D$7)^BE$29))),(_xlfn.WEIBULL.DIST(BE$29,$L131,$K131,FALSE)*$S131*((1+'Inputs &amp; Summary'!$D$7)^BE$29))),IF($M131=Lists!$H$3,IF($K131&lt;1,((($R131*(1-$E131)+$Q131*(1-$F131))/$K131)*((1+'Inputs &amp; Summary'!$D$7)^BE$29)),((INT(BE$29/$K131)-INT((BE$29-1)/$K131))*($R131*(1-$E131)+$Q131*(1-$F131))*((1+'Inputs &amp; Summary'!$D$7)^BE$29))),((_xlfn.WEIBULL.DIST(BE$29,$L131,$K131,FALSE)*($R131*(1-$E131)+$Q131*(1-$F131))*((1+'Inputs &amp; Summary'!$D$7)^BE$29))))))</f>
        <v>0</v>
      </c>
      <c r="BF131" s="114">
        <f>$D131*IF(BF$29&gt;'Inputs &amp; Summary'!$D$5,0,IF(BF$29&gt;VLOOKUP($G131,Lists!$J$17:$K$21,2),IF($M131=Lists!$H$3,IF($K131&lt;1,(($S131/$K131)*((1+'Inputs &amp; Summary'!$D$7)^BF$29)),((INT(BF$29/$K131)-INT((BF$29-1)/$K131))*$S131*((1+'Inputs &amp; Summary'!$D$7)^BF$29))),(_xlfn.WEIBULL.DIST(BF$29,$L131,$K131,FALSE)*$S131*((1+'Inputs &amp; Summary'!$D$7)^BF$29))),IF($M131=Lists!$H$3,IF($K131&lt;1,((($R131*(1-$E131)+$Q131*(1-$F131))/$K131)*((1+'Inputs &amp; Summary'!$D$7)^BF$29)),((INT(BF$29/$K131)-INT((BF$29-1)/$K131))*($R131*(1-$E131)+$Q131*(1-$F131))*((1+'Inputs &amp; Summary'!$D$7)^BF$29))),((_xlfn.WEIBULL.DIST(BF$29,$L131,$K131,FALSE)*($R131*(1-$E131)+$Q131*(1-$F131))*((1+'Inputs &amp; Summary'!$D$7)^BF$29))))))</f>
        <v>0</v>
      </c>
      <c r="BG131" s="114">
        <f>$D131*IF(BG$29&gt;'Inputs &amp; Summary'!$D$5,0,IF(BG$29&gt;VLOOKUP($G131,Lists!$J$17:$K$21,2),IF($M131=Lists!$H$3,IF($K131&lt;1,(($S131/$K131)*((1+'Inputs &amp; Summary'!$D$7)^BG$29)),((INT(BG$29/$K131)-INT((BG$29-1)/$K131))*$S131*((1+'Inputs &amp; Summary'!$D$7)^BG$29))),(_xlfn.WEIBULL.DIST(BG$29,$L131,$K131,FALSE)*$S131*((1+'Inputs &amp; Summary'!$D$7)^BG$29))),IF($M131=Lists!$H$3,IF($K131&lt;1,((($R131*(1-$E131)+$Q131*(1-$F131))/$K131)*((1+'Inputs &amp; Summary'!$D$7)^BG$29)),((INT(BG$29/$K131)-INT((BG$29-1)/$K131))*($R131*(1-$E131)+$Q131*(1-$F131))*((1+'Inputs &amp; Summary'!$D$7)^BG$29))),((_xlfn.WEIBULL.DIST(BG$29,$L131,$K131,FALSE)*($R131*(1-$E131)+$Q131*(1-$F131))*((1+'Inputs &amp; Summary'!$D$7)^BG$29))))))</f>
        <v>0</v>
      </c>
      <c r="BH131" s="114">
        <f>$D131*IF(BH$29&gt;'Inputs &amp; Summary'!$D$5,0,IF(BH$29&gt;VLOOKUP($G131,Lists!$J$17:$K$21,2),IF($M131=Lists!$H$3,IF($K131&lt;1,(($S131/$K131)*((1+'Inputs &amp; Summary'!$D$7)^BH$29)),((INT(BH$29/$K131)-INT((BH$29-1)/$K131))*$S131*((1+'Inputs &amp; Summary'!$D$7)^BH$29))),(_xlfn.WEIBULL.DIST(BH$29,$L131,$K131,FALSE)*$S131*((1+'Inputs &amp; Summary'!$D$7)^BH$29))),IF($M131=Lists!$H$3,IF($K131&lt;1,((($R131*(1-$E131)+$Q131*(1-$F131))/$K131)*((1+'Inputs &amp; Summary'!$D$7)^BH$29)),((INT(BH$29/$K131)-INT((BH$29-1)/$K131))*($R131*(1-$E131)+$Q131*(1-$F131))*((1+'Inputs &amp; Summary'!$D$7)^BH$29))),((_xlfn.WEIBULL.DIST(BH$29,$L131,$K131,FALSE)*($R131*(1-$E131)+$Q131*(1-$F131))*((1+'Inputs &amp; Summary'!$D$7)^BH$29))))))</f>
        <v>0</v>
      </c>
      <c r="BI131" s="114">
        <f>$D131*IF(BI$29&gt;'Inputs &amp; Summary'!$D$5,0,IF(BI$29&gt;VLOOKUP($G131,Lists!$J$17:$K$21,2),IF($M131=Lists!$H$3,IF($K131&lt;1,(($S131/$K131)*((1+'Inputs &amp; Summary'!$D$7)^BI$29)),((INT(BI$29/$K131)-INT((BI$29-1)/$K131))*$S131*((1+'Inputs &amp; Summary'!$D$7)^BI$29))),(_xlfn.WEIBULL.DIST(BI$29,$L131,$K131,FALSE)*$S131*((1+'Inputs &amp; Summary'!$D$7)^BI$29))),IF($M131=Lists!$H$3,IF($K131&lt;1,((($R131*(1-$E131)+$Q131*(1-$F131))/$K131)*((1+'Inputs &amp; Summary'!$D$7)^BI$29)),((INT(BI$29/$K131)-INT((BI$29-1)/$K131))*($R131*(1-$E131)+$Q131*(1-$F131))*((1+'Inputs &amp; Summary'!$D$7)^BI$29))),((_xlfn.WEIBULL.DIST(BI$29,$L131,$K131,FALSE)*($R131*(1-$E131)+$Q131*(1-$F131))*((1+'Inputs &amp; Summary'!$D$7)^BI$29))))))</f>
        <v>0</v>
      </c>
      <c r="BJ131" s="114">
        <f>$D131*IF(BJ$29&gt;'Inputs &amp; Summary'!$D$5,0,IF(BJ$29&gt;VLOOKUP($G131,Lists!$J$17:$K$21,2),IF($M131=Lists!$H$3,IF($K131&lt;1,(($S131/$K131)*((1+'Inputs &amp; Summary'!$D$7)^BJ$29)),((INT(BJ$29/$K131)-INT((BJ$29-1)/$K131))*$S131*((1+'Inputs &amp; Summary'!$D$7)^BJ$29))),(_xlfn.WEIBULL.DIST(BJ$29,$L131,$K131,FALSE)*$S131*((1+'Inputs &amp; Summary'!$D$7)^BJ$29))),IF($M131=Lists!$H$3,IF($K131&lt;1,((($R131*(1-$E131)+$Q131*(1-$F131))/$K131)*((1+'Inputs &amp; Summary'!$D$7)^BJ$29)),((INT(BJ$29/$K131)-INT((BJ$29-1)/$K131))*($R131*(1-$E131)+$Q131*(1-$F131))*((1+'Inputs &amp; Summary'!$D$7)^BJ$29))),((_xlfn.WEIBULL.DIST(BJ$29,$L131,$K131,FALSE)*($R131*(1-$E131)+$Q131*(1-$F131))*((1+'Inputs &amp; Summary'!$D$7)^BJ$29))))))</f>
        <v>0</v>
      </c>
      <c r="BK131" s="114">
        <f>$D131*IF(BK$29&gt;'Inputs &amp; Summary'!$D$5,0,IF(BK$29&gt;VLOOKUP($G131,Lists!$J$17:$K$21,2),IF($M131=Lists!$H$3,IF($K131&lt;1,(($S131/$K131)*((1+'Inputs &amp; Summary'!$D$7)^BK$29)),((INT(BK$29/$K131)-INT((BK$29-1)/$K131))*$S131*((1+'Inputs &amp; Summary'!$D$7)^BK$29))),(_xlfn.WEIBULL.DIST(BK$29,$L131,$K131,FALSE)*$S131*((1+'Inputs &amp; Summary'!$D$7)^BK$29))),IF($M131=Lists!$H$3,IF($K131&lt;1,((($R131*(1-$E131)+$Q131*(1-$F131))/$K131)*((1+'Inputs &amp; Summary'!$D$7)^BK$29)),((INT(BK$29/$K131)-INT((BK$29-1)/$K131))*($R131*(1-$E131)+$Q131*(1-$F131))*((1+'Inputs &amp; Summary'!$D$7)^BK$29))),((_xlfn.WEIBULL.DIST(BK$29,$L131,$K131,FALSE)*($R131*(1-$E131)+$Q131*(1-$F131))*((1+'Inputs &amp; Summary'!$D$7)^BK$29))))))</f>
        <v>0</v>
      </c>
      <c r="BL131" s="114">
        <f>$D131*IF(BL$29&gt;'Inputs &amp; Summary'!$D$5,0,IF(BL$29&gt;VLOOKUP($G131,Lists!$J$17:$K$21,2),IF($M131=Lists!$H$3,IF($K131&lt;1,(($S131/$K131)*((1+'Inputs &amp; Summary'!$D$7)^BL$29)),((INT(BL$29/$K131)-INT((BL$29-1)/$K131))*$S131*((1+'Inputs &amp; Summary'!$D$7)^BL$29))),(_xlfn.WEIBULL.DIST(BL$29,$L131,$K131,FALSE)*$S131*((1+'Inputs &amp; Summary'!$D$7)^BL$29))),IF($M131=Lists!$H$3,IF($K131&lt;1,((($R131*(1-$E131)+$Q131*(1-$F131))/$K131)*((1+'Inputs &amp; Summary'!$D$7)^BL$29)),((INT(BL$29/$K131)-INT((BL$29-1)/$K131))*($R131*(1-$E131)+$Q131*(1-$F131))*((1+'Inputs &amp; Summary'!$D$7)^BL$29))),((_xlfn.WEIBULL.DIST(BL$29,$L131,$K131,FALSE)*($R131*(1-$E131)+$Q131*(1-$F131))*((1+'Inputs &amp; Summary'!$D$7)^BL$29))))))</f>
        <v>0</v>
      </c>
    </row>
    <row r="132" spans="1:64" x14ac:dyDescent="0.3">
      <c r="A132" s="79" t="s">
        <v>44</v>
      </c>
      <c r="B132" s="33" t="s">
        <v>307</v>
      </c>
      <c r="C132" s="33" t="s">
        <v>39</v>
      </c>
      <c r="D132" s="115">
        <v>0</v>
      </c>
      <c r="E132" s="68">
        <v>0</v>
      </c>
      <c r="F132" s="68">
        <v>0</v>
      </c>
      <c r="G132" s="213" t="s">
        <v>433</v>
      </c>
      <c r="H132" s="34" t="s">
        <v>294</v>
      </c>
      <c r="I132" s="34" t="s">
        <v>94</v>
      </c>
      <c r="J132" s="33">
        <f>VLOOKUP(I132,'Labor Rates'!$A$1:$B$16,2)</f>
        <v>21.23076923076923</v>
      </c>
      <c r="K132" s="35">
        <v>0.5</v>
      </c>
      <c r="L132" s="35">
        <v>1</v>
      </c>
      <c r="M132" s="33" t="s">
        <v>259</v>
      </c>
      <c r="N132" s="84">
        <f>'Inputs &amp; Summary'!$D$44</f>
        <v>103.04449648711943</v>
      </c>
      <c r="O132" s="35">
        <v>0.25</v>
      </c>
      <c r="P132" s="5">
        <v>0</v>
      </c>
      <c r="Q132" s="73">
        <f t="shared" si="21"/>
        <v>546.92848135471081</v>
      </c>
      <c r="R132" s="73">
        <f t="shared" si="22"/>
        <v>0</v>
      </c>
      <c r="S132" s="74">
        <f t="shared" si="23"/>
        <v>0</v>
      </c>
      <c r="T132" s="88"/>
      <c r="U132" s="80"/>
      <c r="V132" s="87">
        <f t="shared" si="24"/>
        <v>0</v>
      </c>
      <c r="W132" s="87">
        <f>NPV('Inputs &amp; Summary'!$D$6,Y132:BL132)</f>
        <v>0</v>
      </c>
      <c r="X132" s="90">
        <f t="shared" si="25"/>
        <v>0</v>
      </c>
      <c r="Y132" s="114">
        <f>$D132*IF(Y$29&gt;'Inputs &amp; Summary'!$D$5,0,IF(Y$29&gt;VLOOKUP($G132,Lists!$J$17:$K$21,2),IF($M132=Lists!$H$3,IF($K132&lt;1,(($S132/$K132)*((1+'Inputs &amp; Summary'!$D$7)^Y$29)),((INT(Y$29/$K132)-INT((Y$29-1)/$K132))*$S132*((1+'Inputs &amp; Summary'!$D$7)^Y$29))),(_xlfn.WEIBULL.DIST(Y$29,$L132,$K132,FALSE)*$S132*((1+'Inputs &amp; Summary'!$D$7)^Y$29))),IF($M132=Lists!$H$3,IF($K132&lt;1,((($R132*(1-$E132)+$Q132*(1-$F132))/$K132)*((1+'Inputs &amp; Summary'!$D$7)^Y$29)),((INT(Y$29/$K132)-INT((Y$29-1)/$K132))*($R132*(1-$E132)+$Q132*(1-$F132))*((1+'Inputs &amp; Summary'!$D$7)^Y$29))),((_xlfn.WEIBULL.DIST(Y$29,$L132,$K132,FALSE)*($R132*(1-$E132)+$Q132*(1-$F132))*((1+'Inputs &amp; Summary'!$D$7)^Y$29))))))</f>
        <v>0</v>
      </c>
      <c r="Z132" s="114">
        <f>$D132*IF(Z$29&gt;'Inputs &amp; Summary'!$D$5,0,IF(Z$29&gt;VLOOKUP($G132,Lists!$J$17:$K$21,2),IF($M132=Lists!$H$3,IF($K132&lt;1,(($S132/$K132)*((1+'Inputs &amp; Summary'!$D$7)^Z$29)),((INT(Z$29/$K132)-INT((Z$29-1)/$K132))*$S132*((1+'Inputs &amp; Summary'!$D$7)^Z$29))),(_xlfn.WEIBULL.DIST(Z$29,$L132,$K132,FALSE)*$S132*((1+'Inputs &amp; Summary'!$D$7)^Z$29))),IF($M132=Lists!$H$3,IF($K132&lt;1,((($R132*(1-$E132)+$Q132*(1-$F132))/$K132)*((1+'Inputs &amp; Summary'!$D$7)^Z$29)),((INT(Z$29/$K132)-INT((Z$29-1)/$K132))*($R132*(1-$E132)+$Q132*(1-$F132))*((1+'Inputs &amp; Summary'!$D$7)^Z$29))),((_xlfn.WEIBULL.DIST(Z$29,$L132,$K132,FALSE)*($R132*(1-$E132)+$Q132*(1-$F132))*((1+'Inputs &amp; Summary'!$D$7)^Z$29))))))</f>
        <v>0</v>
      </c>
      <c r="AA132" s="114">
        <f>$D132*IF(AA$29&gt;'Inputs &amp; Summary'!$D$5,0,IF(AA$29&gt;VLOOKUP($G132,Lists!$J$17:$K$21,2),IF($M132=Lists!$H$3,IF($K132&lt;1,(($S132/$K132)*((1+'Inputs &amp; Summary'!$D$7)^AA$29)),((INT(AA$29/$K132)-INT((AA$29-1)/$K132))*$S132*((1+'Inputs &amp; Summary'!$D$7)^AA$29))),(_xlfn.WEIBULL.DIST(AA$29,$L132,$K132,FALSE)*$S132*((1+'Inputs &amp; Summary'!$D$7)^AA$29))),IF($M132=Lists!$H$3,IF($K132&lt;1,((($R132*(1-$E132)+$Q132*(1-$F132))/$K132)*((1+'Inputs &amp; Summary'!$D$7)^AA$29)),((INT(AA$29/$K132)-INT((AA$29-1)/$K132))*($R132*(1-$E132)+$Q132*(1-$F132))*((1+'Inputs &amp; Summary'!$D$7)^AA$29))),((_xlfn.WEIBULL.DIST(AA$29,$L132,$K132,FALSE)*($R132*(1-$E132)+$Q132*(1-$F132))*((1+'Inputs &amp; Summary'!$D$7)^AA$29))))))</f>
        <v>0</v>
      </c>
      <c r="AB132" s="114">
        <f>$D132*IF(AB$29&gt;'Inputs &amp; Summary'!$D$5,0,IF(AB$29&gt;VLOOKUP($G132,Lists!$J$17:$K$21,2),IF($M132=Lists!$H$3,IF($K132&lt;1,(($S132/$K132)*((1+'Inputs &amp; Summary'!$D$7)^AB$29)),((INT(AB$29/$K132)-INT((AB$29-1)/$K132))*$S132*((1+'Inputs &amp; Summary'!$D$7)^AB$29))),(_xlfn.WEIBULL.DIST(AB$29,$L132,$K132,FALSE)*$S132*((1+'Inputs &amp; Summary'!$D$7)^AB$29))),IF($M132=Lists!$H$3,IF($K132&lt;1,((($R132*(1-$E132)+$Q132*(1-$F132))/$K132)*((1+'Inputs &amp; Summary'!$D$7)^AB$29)),((INT(AB$29/$K132)-INT((AB$29-1)/$K132))*($R132*(1-$E132)+$Q132*(1-$F132))*((1+'Inputs &amp; Summary'!$D$7)^AB$29))),((_xlfn.WEIBULL.DIST(AB$29,$L132,$K132,FALSE)*($R132*(1-$E132)+$Q132*(1-$F132))*((1+'Inputs &amp; Summary'!$D$7)^AB$29))))))</f>
        <v>0</v>
      </c>
      <c r="AC132" s="114">
        <f>$D132*IF(AC$29&gt;'Inputs &amp; Summary'!$D$5,0,IF(AC$29&gt;VLOOKUP($G132,Lists!$J$17:$K$21,2),IF($M132=Lists!$H$3,IF($K132&lt;1,(($S132/$K132)*((1+'Inputs &amp; Summary'!$D$7)^AC$29)),((INT(AC$29/$K132)-INT((AC$29-1)/$K132))*$S132*((1+'Inputs &amp; Summary'!$D$7)^AC$29))),(_xlfn.WEIBULL.DIST(AC$29,$L132,$K132,FALSE)*$S132*((1+'Inputs &amp; Summary'!$D$7)^AC$29))),IF($M132=Lists!$H$3,IF($K132&lt;1,((($R132*(1-$E132)+$Q132*(1-$F132))/$K132)*((1+'Inputs &amp; Summary'!$D$7)^AC$29)),((INT(AC$29/$K132)-INT((AC$29-1)/$K132))*($R132*(1-$E132)+$Q132*(1-$F132))*((1+'Inputs &amp; Summary'!$D$7)^AC$29))),((_xlfn.WEIBULL.DIST(AC$29,$L132,$K132,FALSE)*($R132*(1-$E132)+$Q132*(1-$F132))*((1+'Inputs &amp; Summary'!$D$7)^AC$29))))))</f>
        <v>0</v>
      </c>
      <c r="AD132" s="114">
        <f>$D132*IF(AD$29&gt;'Inputs &amp; Summary'!$D$5,0,IF(AD$29&gt;VLOOKUP($G132,Lists!$J$17:$K$21,2),IF($M132=Lists!$H$3,IF($K132&lt;1,(($S132/$K132)*((1+'Inputs &amp; Summary'!$D$7)^AD$29)),((INT(AD$29/$K132)-INT((AD$29-1)/$K132))*$S132*((1+'Inputs &amp; Summary'!$D$7)^AD$29))),(_xlfn.WEIBULL.DIST(AD$29,$L132,$K132,FALSE)*$S132*((1+'Inputs &amp; Summary'!$D$7)^AD$29))),IF($M132=Lists!$H$3,IF($K132&lt;1,((($R132*(1-$E132)+$Q132*(1-$F132))/$K132)*((1+'Inputs &amp; Summary'!$D$7)^AD$29)),((INT(AD$29/$K132)-INT((AD$29-1)/$K132))*($R132*(1-$E132)+$Q132*(1-$F132))*((1+'Inputs &amp; Summary'!$D$7)^AD$29))),((_xlfn.WEIBULL.DIST(AD$29,$L132,$K132,FALSE)*($R132*(1-$E132)+$Q132*(1-$F132))*((1+'Inputs &amp; Summary'!$D$7)^AD$29))))))</f>
        <v>0</v>
      </c>
      <c r="AE132" s="114">
        <f>$D132*IF(AE$29&gt;'Inputs &amp; Summary'!$D$5,0,IF(AE$29&gt;VLOOKUP($G132,Lists!$J$17:$K$21,2),IF($M132=Lists!$H$3,IF($K132&lt;1,(($S132/$K132)*((1+'Inputs &amp; Summary'!$D$7)^AE$29)),((INT(AE$29/$K132)-INT((AE$29-1)/$K132))*$S132*((1+'Inputs &amp; Summary'!$D$7)^AE$29))),(_xlfn.WEIBULL.DIST(AE$29,$L132,$K132,FALSE)*$S132*((1+'Inputs &amp; Summary'!$D$7)^AE$29))),IF($M132=Lists!$H$3,IF($K132&lt;1,((($R132*(1-$E132)+$Q132*(1-$F132))/$K132)*((1+'Inputs &amp; Summary'!$D$7)^AE$29)),((INT(AE$29/$K132)-INT((AE$29-1)/$K132))*($R132*(1-$E132)+$Q132*(1-$F132))*((1+'Inputs &amp; Summary'!$D$7)^AE$29))),((_xlfn.WEIBULL.DIST(AE$29,$L132,$K132,FALSE)*($R132*(1-$E132)+$Q132*(1-$F132))*((1+'Inputs &amp; Summary'!$D$7)^AE$29))))))</f>
        <v>0</v>
      </c>
      <c r="AF132" s="114">
        <f>$D132*IF(AF$29&gt;'Inputs &amp; Summary'!$D$5,0,IF(AF$29&gt;VLOOKUP($G132,Lists!$J$17:$K$21,2),IF($M132=Lists!$H$3,IF($K132&lt;1,(($S132/$K132)*((1+'Inputs &amp; Summary'!$D$7)^AF$29)),((INT(AF$29/$K132)-INT((AF$29-1)/$K132))*$S132*((1+'Inputs &amp; Summary'!$D$7)^AF$29))),(_xlfn.WEIBULL.DIST(AF$29,$L132,$K132,FALSE)*$S132*((1+'Inputs &amp; Summary'!$D$7)^AF$29))),IF($M132=Lists!$H$3,IF($K132&lt;1,((($R132*(1-$E132)+$Q132*(1-$F132))/$K132)*((1+'Inputs &amp; Summary'!$D$7)^AF$29)),((INT(AF$29/$K132)-INT((AF$29-1)/$K132))*($R132*(1-$E132)+$Q132*(1-$F132))*((1+'Inputs &amp; Summary'!$D$7)^AF$29))),((_xlfn.WEIBULL.DIST(AF$29,$L132,$K132,FALSE)*($R132*(1-$E132)+$Q132*(1-$F132))*((1+'Inputs &amp; Summary'!$D$7)^AF$29))))))</f>
        <v>0</v>
      </c>
      <c r="AG132" s="114">
        <f>$D132*IF(AG$29&gt;'Inputs &amp; Summary'!$D$5,0,IF(AG$29&gt;VLOOKUP($G132,Lists!$J$17:$K$21,2),IF($M132=Lists!$H$3,IF($K132&lt;1,(($S132/$K132)*((1+'Inputs &amp; Summary'!$D$7)^AG$29)),((INT(AG$29/$K132)-INT((AG$29-1)/$K132))*$S132*((1+'Inputs &amp; Summary'!$D$7)^AG$29))),(_xlfn.WEIBULL.DIST(AG$29,$L132,$K132,FALSE)*$S132*((1+'Inputs &amp; Summary'!$D$7)^AG$29))),IF($M132=Lists!$H$3,IF($K132&lt;1,((($R132*(1-$E132)+$Q132*(1-$F132))/$K132)*((1+'Inputs &amp; Summary'!$D$7)^AG$29)),((INT(AG$29/$K132)-INT((AG$29-1)/$K132))*($R132*(1-$E132)+$Q132*(1-$F132))*((1+'Inputs &amp; Summary'!$D$7)^AG$29))),((_xlfn.WEIBULL.DIST(AG$29,$L132,$K132,FALSE)*($R132*(1-$E132)+$Q132*(1-$F132))*((1+'Inputs &amp; Summary'!$D$7)^AG$29))))))</f>
        <v>0</v>
      </c>
      <c r="AH132" s="114">
        <f>$D132*IF(AH$29&gt;'Inputs &amp; Summary'!$D$5,0,IF(AH$29&gt;VLOOKUP($G132,Lists!$J$17:$K$21,2),IF($M132=Lists!$H$3,IF($K132&lt;1,(($S132/$K132)*((1+'Inputs &amp; Summary'!$D$7)^AH$29)),((INT(AH$29/$K132)-INT((AH$29-1)/$K132))*$S132*((1+'Inputs &amp; Summary'!$D$7)^AH$29))),(_xlfn.WEIBULL.DIST(AH$29,$L132,$K132,FALSE)*$S132*((1+'Inputs &amp; Summary'!$D$7)^AH$29))),IF($M132=Lists!$H$3,IF($K132&lt;1,((($R132*(1-$E132)+$Q132*(1-$F132))/$K132)*((1+'Inputs &amp; Summary'!$D$7)^AH$29)),((INT(AH$29/$K132)-INT((AH$29-1)/$K132))*($R132*(1-$E132)+$Q132*(1-$F132))*((1+'Inputs &amp; Summary'!$D$7)^AH$29))),((_xlfn.WEIBULL.DIST(AH$29,$L132,$K132,FALSE)*($R132*(1-$E132)+$Q132*(1-$F132))*((1+'Inputs &amp; Summary'!$D$7)^AH$29))))))</f>
        <v>0</v>
      </c>
      <c r="AI132" s="114">
        <f>$D132*IF(AI$29&gt;'Inputs &amp; Summary'!$D$5,0,IF(AI$29&gt;VLOOKUP($G132,Lists!$J$17:$K$21,2),IF($M132=Lists!$H$3,IF($K132&lt;1,(($S132/$K132)*((1+'Inputs &amp; Summary'!$D$7)^AI$29)),((INT(AI$29/$K132)-INT((AI$29-1)/$K132))*$S132*((1+'Inputs &amp; Summary'!$D$7)^AI$29))),(_xlfn.WEIBULL.DIST(AI$29,$L132,$K132,FALSE)*$S132*((1+'Inputs &amp; Summary'!$D$7)^AI$29))),IF($M132=Lists!$H$3,IF($K132&lt;1,((($R132*(1-$E132)+$Q132*(1-$F132))/$K132)*((1+'Inputs &amp; Summary'!$D$7)^AI$29)),((INT(AI$29/$K132)-INT((AI$29-1)/$K132))*($R132*(1-$E132)+$Q132*(1-$F132))*((1+'Inputs &amp; Summary'!$D$7)^AI$29))),((_xlfn.WEIBULL.DIST(AI$29,$L132,$K132,FALSE)*($R132*(1-$E132)+$Q132*(1-$F132))*((1+'Inputs &amp; Summary'!$D$7)^AI$29))))))</f>
        <v>0</v>
      </c>
      <c r="AJ132" s="114">
        <f>$D132*IF(AJ$29&gt;'Inputs &amp; Summary'!$D$5,0,IF(AJ$29&gt;VLOOKUP($G132,Lists!$J$17:$K$21,2),IF($M132=Lists!$H$3,IF($K132&lt;1,(($S132/$K132)*((1+'Inputs &amp; Summary'!$D$7)^AJ$29)),((INT(AJ$29/$K132)-INT((AJ$29-1)/$K132))*$S132*((1+'Inputs &amp; Summary'!$D$7)^AJ$29))),(_xlfn.WEIBULL.DIST(AJ$29,$L132,$K132,FALSE)*$S132*((1+'Inputs &amp; Summary'!$D$7)^AJ$29))),IF($M132=Lists!$H$3,IF($K132&lt;1,((($R132*(1-$E132)+$Q132*(1-$F132))/$K132)*((1+'Inputs &amp; Summary'!$D$7)^AJ$29)),((INT(AJ$29/$K132)-INT((AJ$29-1)/$K132))*($R132*(1-$E132)+$Q132*(1-$F132))*((1+'Inputs &amp; Summary'!$D$7)^AJ$29))),((_xlfn.WEIBULL.DIST(AJ$29,$L132,$K132,FALSE)*($R132*(1-$E132)+$Q132*(1-$F132))*((1+'Inputs &amp; Summary'!$D$7)^AJ$29))))))</f>
        <v>0</v>
      </c>
      <c r="AK132" s="114">
        <f>$D132*IF(AK$29&gt;'Inputs &amp; Summary'!$D$5,0,IF(AK$29&gt;VLOOKUP($G132,Lists!$J$17:$K$21,2),IF($M132=Lists!$H$3,IF($K132&lt;1,(($S132/$K132)*((1+'Inputs &amp; Summary'!$D$7)^AK$29)),((INT(AK$29/$K132)-INT((AK$29-1)/$K132))*$S132*((1+'Inputs &amp; Summary'!$D$7)^AK$29))),(_xlfn.WEIBULL.DIST(AK$29,$L132,$K132,FALSE)*$S132*((1+'Inputs &amp; Summary'!$D$7)^AK$29))),IF($M132=Lists!$H$3,IF($K132&lt;1,((($R132*(1-$E132)+$Q132*(1-$F132))/$K132)*((1+'Inputs &amp; Summary'!$D$7)^AK$29)),((INT(AK$29/$K132)-INT((AK$29-1)/$K132))*($R132*(1-$E132)+$Q132*(1-$F132))*((1+'Inputs &amp; Summary'!$D$7)^AK$29))),((_xlfn.WEIBULL.DIST(AK$29,$L132,$K132,FALSE)*($R132*(1-$E132)+$Q132*(1-$F132))*((1+'Inputs &amp; Summary'!$D$7)^AK$29))))))</f>
        <v>0</v>
      </c>
      <c r="AL132" s="114">
        <f>$D132*IF(AL$29&gt;'Inputs &amp; Summary'!$D$5,0,IF(AL$29&gt;VLOOKUP($G132,Lists!$J$17:$K$21,2),IF($M132=Lists!$H$3,IF($K132&lt;1,(($S132/$K132)*((1+'Inputs &amp; Summary'!$D$7)^AL$29)),((INT(AL$29/$K132)-INT((AL$29-1)/$K132))*$S132*((1+'Inputs &amp; Summary'!$D$7)^AL$29))),(_xlfn.WEIBULL.DIST(AL$29,$L132,$K132,FALSE)*$S132*((1+'Inputs &amp; Summary'!$D$7)^AL$29))),IF($M132=Lists!$H$3,IF($K132&lt;1,((($R132*(1-$E132)+$Q132*(1-$F132))/$K132)*((1+'Inputs &amp; Summary'!$D$7)^AL$29)),((INT(AL$29/$K132)-INT((AL$29-1)/$K132))*($R132*(1-$E132)+$Q132*(1-$F132))*((1+'Inputs &amp; Summary'!$D$7)^AL$29))),((_xlfn.WEIBULL.DIST(AL$29,$L132,$K132,FALSE)*($R132*(1-$E132)+$Q132*(1-$F132))*((1+'Inputs &amp; Summary'!$D$7)^AL$29))))))</f>
        <v>0</v>
      </c>
      <c r="AM132" s="114">
        <f>$D132*IF(AM$29&gt;'Inputs &amp; Summary'!$D$5,0,IF(AM$29&gt;VLOOKUP($G132,Lists!$J$17:$K$21,2),IF($M132=Lists!$H$3,IF($K132&lt;1,(($S132/$K132)*((1+'Inputs &amp; Summary'!$D$7)^AM$29)),((INT(AM$29/$K132)-INT((AM$29-1)/$K132))*$S132*((1+'Inputs &amp; Summary'!$D$7)^AM$29))),(_xlfn.WEIBULL.DIST(AM$29,$L132,$K132,FALSE)*$S132*((1+'Inputs &amp; Summary'!$D$7)^AM$29))),IF($M132=Lists!$H$3,IF($K132&lt;1,((($R132*(1-$E132)+$Q132*(1-$F132))/$K132)*((1+'Inputs &amp; Summary'!$D$7)^AM$29)),((INT(AM$29/$K132)-INT((AM$29-1)/$K132))*($R132*(1-$E132)+$Q132*(1-$F132))*((1+'Inputs &amp; Summary'!$D$7)^AM$29))),((_xlfn.WEIBULL.DIST(AM$29,$L132,$K132,FALSE)*($R132*(1-$E132)+$Q132*(1-$F132))*((1+'Inputs &amp; Summary'!$D$7)^AM$29))))))</f>
        <v>0</v>
      </c>
      <c r="AN132" s="114">
        <f>$D132*IF(AN$29&gt;'Inputs &amp; Summary'!$D$5,0,IF(AN$29&gt;VLOOKUP($G132,Lists!$J$17:$K$21,2),IF($M132=Lists!$H$3,IF($K132&lt;1,(($S132/$K132)*((1+'Inputs &amp; Summary'!$D$7)^AN$29)),((INT(AN$29/$K132)-INT((AN$29-1)/$K132))*$S132*((1+'Inputs &amp; Summary'!$D$7)^AN$29))),(_xlfn.WEIBULL.DIST(AN$29,$L132,$K132,FALSE)*$S132*((1+'Inputs &amp; Summary'!$D$7)^AN$29))),IF($M132=Lists!$H$3,IF($K132&lt;1,((($R132*(1-$E132)+$Q132*(1-$F132))/$K132)*((1+'Inputs &amp; Summary'!$D$7)^AN$29)),((INT(AN$29/$K132)-INT((AN$29-1)/$K132))*($R132*(1-$E132)+$Q132*(1-$F132))*((1+'Inputs &amp; Summary'!$D$7)^AN$29))),((_xlfn.WEIBULL.DIST(AN$29,$L132,$K132,FALSE)*($R132*(1-$E132)+$Q132*(1-$F132))*((1+'Inputs &amp; Summary'!$D$7)^AN$29))))))</f>
        <v>0</v>
      </c>
      <c r="AO132" s="114">
        <f>$D132*IF(AO$29&gt;'Inputs &amp; Summary'!$D$5,0,IF(AO$29&gt;VLOOKUP($G132,Lists!$J$17:$K$21,2),IF($M132=Lists!$H$3,IF($K132&lt;1,(($S132/$K132)*((1+'Inputs &amp; Summary'!$D$7)^AO$29)),((INT(AO$29/$K132)-INT((AO$29-1)/$K132))*$S132*((1+'Inputs &amp; Summary'!$D$7)^AO$29))),(_xlfn.WEIBULL.DIST(AO$29,$L132,$K132,FALSE)*$S132*((1+'Inputs &amp; Summary'!$D$7)^AO$29))),IF($M132=Lists!$H$3,IF($K132&lt;1,((($R132*(1-$E132)+$Q132*(1-$F132))/$K132)*((1+'Inputs &amp; Summary'!$D$7)^AO$29)),((INT(AO$29/$K132)-INT((AO$29-1)/$K132))*($R132*(1-$E132)+$Q132*(1-$F132))*((1+'Inputs &amp; Summary'!$D$7)^AO$29))),((_xlfn.WEIBULL.DIST(AO$29,$L132,$K132,FALSE)*($R132*(1-$E132)+$Q132*(1-$F132))*((1+'Inputs &amp; Summary'!$D$7)^AO$29))))))</f>
        <v>0</v>
      </c>
      <c r="AP132" s="114">
        <f>$D132*IF(AP$29&gt;'Inputs &amp; Summary'!$D$5,0,IF(AP$29&gt;VLOOKUP($G132,Lists!$J$17:$K$21,2),IF($M132=Lists!$H$3,IF($K132&lt;1,(($S132/$K132)*((1+'Inputs &amp; Summary'!$D$7)^AP$29)),((INT(AP$29/$K132)-INT((AP$29-1)/$K132))*$S132*((1+'Inputs &amp; Summary'!$D$7)^AP$29))),(_xlfn.WEIBULL.DIST(AP$29,$L132,$K132,FALSE)*$S132*((1+'Inputs &amp; Summary'!$D$7)^AP$29))),IF($M132=Lists!$H$3,IF($K132&lt;1,((($R132*(1-$E132)+$Q132*(1-$F132))/$K132)*((1+'Inputs &amp; Summary'!$D$7)^AP$29)),((INT(AP$29/$K132)-INT((AP$29-1)/$K132))*($R132*(1-$E132)+$Q132*(1-$F132))*((1+'Inputs &amp; Summary'!$D$7)^AP$29))),((_xlfn.WEIBULL.DIST(AP$29,$L132,$K132,FALSE)*($R132*(1-$E132)+$Q132*(1-$F132))*((1+'Inputs &amp; Summary'!$D$7)^AP$29))))))</f>
        <v>0</v>
      </c>
      <c r="AQ132" s="114">
        <f>$D132*IF(AQ$29&gt;'Inputs &amp; Summary'!$D$5,0,IF(AQ$29&gt;VLOOKUP($G132,Lists!$J$17:$K$21,2),IF($M132=Lists!$H$3,IF($K132&lt;1,(($S132/$K132)*((1+'Inputs &amp; Summary'!$D$7)^AQ$29)),((INT(AQ$29/$K132)-INT((AQ$29-1)/$K132))*$S132*((1+'Inputs &amp; Summary'!$D$7)^AQ$29))),(_xlfn.WEIBULL.DIST(AQ$29,$L132,$K132,FALSE)*$S132*((1+'Inputs &amp; Summary'!$D$7)^AQ$29))),IF($M132=Lists!$H$3,IF($K132&lt;1,((($R132*(1-$E132)+$Q132*(1-$F132))/$K132)*((1+'Inputs &amp; Summary'!$D$7)^AQ$29)),((INT(AQ$29/$K132)-INT((AQ$29-1)/$K132))*($R132*(1-$E132)+$Q132*(1-$F132))*((1+'Inputs &amp; Summary'!$D$7)^AQ$29))),((_xlfn.WEIBULL.DIST(AQ$29,$L132,$K132,FALSE)*($R132*(1-$E132)+$Q132*(1-$F132))*((1+'Inputs &amp; Summary'!$D$7)^AQ$29))))))</f>
        <v>0</v>
      </c>
      <c r="AR132" s="114">
        <f>$D132*IF(AR$29&gt;'Inputs &amp; Summary'!$D$5,0,IF(AR$29&gt;VLOOKUP($G132,Lists!$J$17:$K$21,2),IF($M132=Lists!$H$3,IF($K132&lt;1,(($S132/$K132)*((1+'Inputs &amp; Summary'!$D$7)^AR$29)),((INT(AR$29/$K132)-INT((AR$29-1)/$K132))*$S132*((1+'Inputs &amp; Summary'!$D$7)^AR$29))),(_xlfn.WEIBULL.DIST(AR$29,$L132,$K132,FALSE)*$S132*((1+'Inputs &amp; Summary'!$D$7)^AR$29))),IF($M132=Lists!$H$3,IF($K132&lt;1,((($R132*(1-$E132)+$Q132*(1-$F132))/$K132)*((1+'Inputs &amp; Summary'!$D$7)^AR$29)),((INT(AR$29/$K132)-INT((AR$29-1)/$K132))*($R132*(1-$E132)+$Q132*(1-$F132))*((1+'Inputs &amp; Summary'!$D$7)^AR$29))),((_xlfn.WEIBULL.DIST(AR$29,$L132,$K132,FALSE)*($R132*(1-$E132)+$Q132*(1-$F132))*((1+'Inputs &amp; Summary'!$D$7)^AR$29))))))</f>
        <v>0</v>
      </c>
      <c r="AS132" s="114">
        <f>$D132*IF(AS$29&gt;'Inputs &amp; Summary'!$D$5,0,IF(AS$29&gt;VLOOKUP($G132,Lists!$J$17:$K$21,2),IF($M132=Lists!$H$3,IF($K132&lt;1,(($S132/$K132)*((1+'Inputs &amp; Summary'!$D$7)^AS$29)),((INT(AS$29/$K132)-INT((AS$29-1)/$K132))*$S132*((1+'Inputs &amp; Summary'!$D$7)^AS$29))),(_xlfn.WEIBULL.DIST(AS$29,$L132,$K132,FALSE)*$S132*((1+'Inputs &amp; Summary'!$D$7)^AS$29))),IF($M132=Lists!$H$3,IF($K132&lt;1,((($R132*(1-$E132)+$Q132*(1-$F132))/$K132)*((1+'Inputs &amp; Summary'!$D$7)^AS$29)),((INT(AS$29/$K132)-INT((AS$29-1)/$K132))*($R132*(1-$E132)+$Q132*(1-$F132))*((1+'Inputs &amp; Summary'!$D$7)^AS$29))),((_xlfn.WEIBULL.DIST(AS$29,$L132,$K132,FALSE)*($R132*(1-$E132)+$Q132*(1-$F132))*((1+'Inputs &amp; Summary'!$D$7)^AS$29))))))</f>
        <v>0</v>
      </c>
      <c r="AT132" s="114">
        <f>$D132*IF(AT$29&gt;'Inputs &amp; Summary'!$D$5,0,IF(AT$29&gt;VLOOKUP($G132,Lists!$J$17:$K$21,2),IF($M132=Lists!$H$3,IF($K132&lt;1,(($S132/$K132)*((1+'Inputs &amp; Summary'!$D$7)^AT$29)),((INT(AT$29/$K132)-INT((AT$29-1)/$K132))*$S132*((1+'Inputs &amp; Summary'!$D$7)^AT$29))),(_xlfn.WEIBULL.DIST(AT$29,$L132,$K132,FALSE)*$S132*((1+'Inputs &amp; Summary'!$D$7)^AT$29))),IF($M132=Lists!$H$3,IF($K132&lt;1,((($R132*(1-$E132)+$Q132*(1-$F132))/$K132)*((1+'Inputs &amp; Summary'!$D$7)^AT$29)),((INT(AT$29/$K132)-INT((AT$29-1)/$K132))*($R132*(1-$E132)+$Q132*(1-$F132))*((1+'Inputs &amp; Summary'!$D$7)^AT$29))),((_xlfn.WEIBULL.DIST(AT$29,$L132,$K132,FALSE)*($R132*(1-$E132)+$Q132*(1-$F132))*((1+'Inputs &amp; Summary'!$D$7)^AT$29))))))</f>
        <v>0</v>
      </c>
      <c r="AU132" s="114">
        <f>$D132*IF(AU$29&gt;'Inputs &amp; Summary'!$D$5,0,IF(AU$29&gt;VLOOKUP($G132,Lists!$J$17:$K$21,2),IF($M132=Lists!$H$3,IF($K132&lt;1,(($S132/$K132)*((1+'Inputs &amp; Summary'!$D$7)^AU$29)),((INT(AU$29/$K132)-INT((AU$29-1)/$K132))*$S132*((1+'Inputs &amp; Summary'!$D$7)^AU$29))),(_xlfn.WEIBULL.DIST(AU$29,$L132,$K132,FALSE)*$S132*((1+'Inputs &amp; Summary'!$D$7)^AU$29))),IF($M132=Lists!$H$3,IF($K132&lt;1,((($R132*(1-$E132)+$Q132*(1-$F132))/$K132)*((1+'Inputs &amp; Summary'!$D$7)^AU$29)),((INT(AU$29/$K132)-INT((AU$29-1)/$K132))*($R132*(1-$E132)+$Q132*(1-$F132))*((1+'Inputs &amp; Summary'!$D$7)^AU$29))),((_xlfn.WEIBULL.DIST(AU$29,$L132,$K132,FALSE)*($R132*(1-$E132)+$Q132*(1-$F132))*((1+'Inputs &amp; Summary'!$D$7)^AU$29))))))</f>
        <v>0</v>
      </c>
      <c r="AV132" s="114">
        <f>$D132*IF(AV$29&gt;'Inputs &amp; Summary'!$D$5,0,IF(AV$29&gt;VLOOKUP($G132,Lists!$J$17:$K$21,2),IF($M132=Lists!$H$3,IF($K132&lt;1,(($S132/$K132)*((1+'Inputs &amp; Summary'!$D$7)^AV$29)),((INT(AV$29/$K132)-INT((AV$29-1)/$K132))*$S132*((1+'Inputs &amp; Summary'!$D$7)^AV$29))),(_xlfn.WEIBULL.DIST(AV$29,$L132,$K132,FALSE)*$S132*((1+'Inputs &amp; Summary'!$D$7)^AV$29))),IF($M132=Lists!$H$3,IF($K132&lt;1,((($R132*(1-$E132)+$Q132*(1-$F132))/$K132)*((1+'Inputs &amp; Summary'!$D$7)^AV$29)),((INT(AV$29/$K132)-INT((AV$29-1)/$K132))*($R132*(1-$E132)+$Q132*(1-$F132))*((1+'Inputs &amp; Summary'!$D$7)^AV$29))),((_xlfn.WEIBULL.DIST(AV$29,$L132,$K132,FALSE)*($R132*(1-$E132)+$Q132*(1-$F132))*((1+'Inputs &amp; Summary'!$D$7)^AV$29))))))</f>
        <v>0</v>
      </c>
      <c r="AW132" s="114">
        <f>$D132*IF(AW$29&gt;'Inputs &amp; Summary'!$D$5,0,IF(AW$29&gt;VLOOKUP($G132,Lists!$J$17:$K$21,2),IF($M132=Lists!$H$3,IF($K132&lt;1,(($S132/$K132)*((1+'Inputs &amp; Summary'!$D$7)^AW$29)),((INT(AW$29/$K132)-INT((AW$29-1)/$K132))*$S132*((1+'Inputs &amp; Summary'!$D$7)^AW$29))),(_xlfn.WEIBULL.DIST(AW$29,$L132,$K132,FALSE)*$S132*((1+'Inputs &amp; Summary'!$D$7)^AW$29))),IF($M132=Lists!$H$3,IF($K132&lt;1,((($R132*(1-$E132)+$Q132*(1-$F132))/$K132)*((1+'Inputs &amp; Summary'!$D$7)^AW$29)),((INT(AW$29/$K132)-INT((AW$29-1)/$K132))*($R132*(1-$E132)+$Q132*(1-$F132))*((1+'Inputs &amp; Summary'!$D$7)^AW$29))),((_xlfn.WEIBULL.DIST(AW$29,$L132,$K132,FALSE)*($R132*(1-$E132)+$Q132*(1-$F132))*((1+'Inputs &amp; Summary'!$D$7)^AW$29))))))</f>
        <v>0</v>
      </c>
      <c r="AX132" s="114">
        <f>$D132*IF(AX$29&gt;'Inputs &amp; Summary'!$D$5,0,IF(AX$29&gt;VLOOKUP($G132,Lists!$J$17:$K$21,2),IF($M132=Lists!$H$3,IF($K132&lt;1,(($S132/$K132)*((1+'Inputs &amp; Summary'!$D$7)^AX$29)),((INT(AX$29/$K132)-INT((AX$29-1)/$K132))*$S132*((1+'Inputs &amp; Summary'!$D$7)^AX$29))),(_xlfn.WEIBULL.DIST(AX$29,$L132,$K132,FALSE)*$S132*((1+'Inputs &amp; Summary'!$D$7)^AX$29))),IF($M132=Lists!$H$3,IF($K132&lt;1,((($R132*(1-$E132)+$Q132*(1-$F132))/$K132)*((1+'Inputs &amp; Summary'!$D$7)^AX$29)),((INT(AX$29/$K132)-INT((AX$29-1)/$K132))*($R132*(1-$E132)+$Q132*(1-$F132))*((1+'Inputs &amp; Summary'!$D$7)^AX$29))),((_xlfn.WEIBULL.DIST(AX$29,$L132,$K132,FALSE)*($R132*(1-$E132)+$Q132*(1-$F132))*((1+'Inputs &amp; Summary'!$D$7)^AX$29))))))</f>
        <v>0</v>
      </c>
      <c r="AY132" s="114">
        <f>$D132*IF(AY$29&gt;'Inputs &amp; Summary'!$D$5,0,IF(AY$29&gt;VLOOKUP($G132,Lists!$J$17:$K$21,2),IF($M132=Lists!$H$3,IF($K132&lt;1,(($S132/$K132)*((1+'Inputs &amp; Summary'!$D$7)^AY$29)),((INT(AY$29/$K132)-INT((AY$29-1)/$K132))*$S132*((1+'Inputs &amp; Summary'!$D$7)^AY$29))),(_xlfn.WEIBULL.DIST(AY$29,$L132,$K132,FALSE)*$S132*((1+'Inputs &amp; Summary'!$D$7)^AY$29))),IF($M132=Lists!$H$3,IF($K132&lt;1,((($R132*(1-$E132)+$Q132*(1-$F132))/$K132)*((1+'Inputs &amp; Summary'!$D$7)^AY$29)),((INT(AY$29/$K132)-INT((AY$29-1)/$K132))*($R132*(1-$E132)+$Q132*(1-$F132))*((1+'Inputs &amp; Summary'!$D$7)^AY$29))),((_xlfn.WEIBULL.DIST(AY$29,$L132,$K132,FALSE)*($R132*(1-$E132)+$Q132*(1-$F132))*((1+'Inputs &amp; Summary'!$D$7)^AY$29))))))</f>
        <v>0</v>
      </c>
      <c r="AZ132" s="114">
        <f>$D132*IF(AZ$29&gt;'Inputs &amp; Summary'!$D$5,0,IF(AZ$29&gt;VLOOKUP($G132,Lists!$J$17:$K$21,2),IF($M132=Lists!$H$3,IF($K132&lt;1,(($S132/$K132)*((1+'Inputs &amp; Summary'!$D$7)^AZ$29)),((INT(AZ$29/$K132)-INT((AZ$29-1)/$K132))*$S132*((1+'Inputs &amp; Summary'!$D$7)^AZ$29))),(_xlfn.WEIBULL.DIST(AZ$29,$L132,$K132,FALSE)*$S132*((1+'Inputs &amp; Summary'!$D$7)^AZ$29))),IF($M132=Lists!$H$3,IF($K132&lt;1,((($R132*(1-$E132)+$Q132*(1-$F132))/$K132)*((1+'Inputs &amp; Summary'!$D$7)^AZ$29)),((INT(AZ$29/$K132)-INT((AZ$29-1)/$K132))*($R132*(1-$E132)+$Q132*(1-$F132))*((1+'Inputs &amp; Summary'!$D$7)^AZ$29))),((_xlfn.WEIBULL.DIST(AZ$29,$L132,$K132,FALSE)*($R132*(1-$E132)+$Q132*(1-$F132))*((1+'Inputs &amp; Summary'!$D$7)^AZ$29))))))</f>
        <v>0</v>
      </c>
      <c r="BA132" s="114">
        <f>$D132*IF(BA$29&gt;'Inputs &amp; Summary'!$D$5,0,IF(BA$29&gt;VLOOKUP($G132,Lists!$J$17:$K$21,2),IF($M132=Lists!$H$3,IF($K132&lt;1,(($S132/$K132)*((1+'Inputs &amp; Summary'!$D$7)^BA$29)),((INT(BA$29/$K132)-INT((BA$29-1)/$K132))*$S132*((1+'Inputs &amp; Summary'!$D$7)^BA$29))),(_xlfn.WEIBULL.DIST(BA$29,$L132,$K132,FALSE)*$S132*((1+'Inputs &amp; Summary'!$D$7)^BA$29))),IF($M132=Lists!$H$3,IF($K132&lt;1,((($R132*(1-$E132)+$Q132*(1-$F132))/$K132)*((1+'Inputs &amp; Summary'!$D$7)^BA$29)),((INT(BA$29/$K132)-INT((BA$29-1)/$K132))*($R132*(1-$E132)+$Q132*(1-$F132))*((1+'Inputs &amp; Summary'!$D$7)^BA$29))),((_xlfn.WEIBULL.DIST(BA$29,$L132,$K132,FALSE)*($R132*(1-$E132)+$Q132*(1-$F132))*((1+'Inputs &amp; Summary'!$D$7)^BA$29))))))</f>
        <v>0</v>
      </c>
      <c r="BB132" s="114">
        <f>$D132*IF(BB$29&gt;'Inputs &amp; Summary'!$D$5,0,IF(BB$29&gt;VLOOKUP($G132,Lists!$J$17:$K$21,2),IF($M132=Lists!$H$3,IF($K132&lt;1,(($S132/$K132)*((1+'Inputs &amp; Summary'!$D$7)^BB$29)),((INT(BB$29/$K132)-INT((BB$29-1)/$K132))*$S132*((1+'Inputs &amp; Summary'!$D$7)^BB$29))),(_xlfn.WEIBULL.DIST(BB$29,$L132,$K132,FALSE)*$S132*((1+'Inputs &amp; Summary'!$D$7)^BB$29))),IF($M132=Lists!$H$3,IF($K132&lt;1,((($R132*(1-$E132)+$Q132*(1-$F132))/$K132)*((1+'Inputs &amp; Summary'!$D$7)^BB$29)),((INT(BB$29/$K132)-INT((BB$29-1)/$K132))*($R132*(1-$E132)+$Q132*(1-$F132))*((1+'Inputs &amp; Summary'!$D$7)^BB$29))),((_xlfn.WEIBULL.DIST(BB$29,$L132,$K132,FALSE)*($R132*(1-$E132)+$Q132*(1-$F132))*((1+'Inputs &amp; Summary'!$D$7)^BB$29))))))</f>
        <v>0</v>
      </c>
      <c r="BC132" s="114">
        <f>$D132*IF(BC$29&gt;'Inputs &amp; Summary'!$D$5,0,IF(BC$29&gt;VLOOKUP($G132,Lists!$J$17:$K$21,2),IF($M132=Lists!$H$3,IF($K132&lt;1,(($S132/$K132)*((1+'Inputs &amp; Summary'!$D$7)^BC$29)),((INT(BC$29/$K132)-INT((BC$29-1)/$K132))*$S132*((1+'Inputs &amp; Summary'!$D$7)^BC$29))),(_xlfn.WEIBULL.DIST(BC$29,$L132,$K132,FALSE)*$S132*((1+'Inputs &amp; Summary'!$D$7)^BC$29))),IF($M132=Lists!$H$3,IF($K132&lt;1,((($R132*(1-$E132)+$Q132*(1-$F132))/$K132)*((1+'Inputs &amp; Summary'!$D$7)^BC$29)),((INT(BC$29/$K132)-INT((BC$29-1)/$K132))*($R132*(1-$E132)+$Q132*(1-$F132))*((1+'Inputs &amp; Summary'!$D$7)^BC$29))),((_xlfn.WEIBULL.DIST(BC$29,$L132,$K132,FALSE)*($R132*(1-$E132)+$Q132*(1-$F132))*((1+'Inputs &amp; Summary'!$D$7)^BC$29))))))</f>
        <v>0</v>
      </c>
      <c r="BD132" s="114">
        <f>$D132*IF(BD$29&gt;'Inputs &amp; Summary'!$D$5,0,IF(BD$29&gt;VLOOKUP($G132,Lists!$J$17:$K$21,2),IF($M132=Lists!$H$3,IF($K132&lt;1,(($S132/$K132)*((1+'Inputs &amp; Summary'!$D$7)^BD$29)),((INT(BD$29/$K132)-INT((BD$29-1)/$K132))*$S132*((1+'Inputs &amp; Summary'!$D$7)^BD$29))),(_xlfn.WEIBULL.DIST(BD$29,$L132,$K132,FALSE)*$S132*((1+'Inputs &amp; Summary'!$D$7)^BD$29))),IF($M132=Lists!$H$3,IF($K132&lt;1,((($R132*(1-$E132)+$Q132*(1-$F132))/$K132)*((1+'Inputs &amp; Summary'!$D$7)^BD$29)),((INT(BD$29/$K132)-INT((BD$29-1)/$K132))*($R132*(1-$E132)+$Q132*(1-$F132))*((1+'Inputs &amp; Summary'!$D$7)^BD$29))),((_xlfn.WEIBULL.DIST(BD$29,$L132,$K132,FALSE)*($R132*(1-$E132)+$Q132*(1-$F132))*((1+'Inputs &amp; Summary'!$D$7)^BD$29))))))</f>
        <v>0</v>
      </c>
      <c r="BE132" s="114">
        <f>$D132*IF(BE$29&gt;'Inputs &amp; Summary'!$D$5,0,IF(BE$29&gt;VLOOKUP($G132,Lists!$J$17:$K$21,2),IF($M132=Lists!$H$3,IF($K132&lt;1,(($S132/$K132)*((1+'Inputs &amp; Summary'!$D$7)^BE$29)),((INT(BE$29/$K132)-INT((BE$29-1)/$K132))*$S132*((1+'Inputs &amp; Summary'!$D$7)^BE$29))),(_xlfn.WEIBULL.DIST(BE$29,$L132,$K132,FALSE)*$S132*((1+'Inputs &amp; Summary'!$D$7)^BE$29))),IF($M132=Lists!$H$3,IF($K132&lt;1,((($R132*(1-$E132)+$Q132*(1-$F132))/$K132)*((1+'Inputs &amp; Summary'!$D$7)^BE$29)),((INT(BE$29/$K132)-INT((BE$29-1)/$K132))*($R132*(1-$E132)+$Q132*(1-$F132))*((1+'Inputs &amp; Summary'!$D$7)^BE$29))),((_xlfn.WEIBULL.DIST(BE$29,$L132,$K132,FALSE)*($R132*(1-$E132)+$Q132*(1-$F132))*((1+'Inputs &amp; Summary'!$D$7)^BE$29))))))</f>
        <v>0</v>
      </c>
      <c r="BF132" s="114">
        <f>$D132*IF(BF$29&gt;'Inputs &amp; Summary'!$D$5,0,IF(BF$29&gt;VLOOKUP($G132,Lists!$J$17:$K$21,2),IF($M132=Lists!$H$3,IF($K132&lt;1,(($S132/$K132)*((1+'Inputs &amp; Summary'!$D$7)^BF$29)),((INT(BF$29/$K132)-INT((BF$29-1)/$K132))*$S132*((1+'Inputs &amp; Summary'!$D$7)^BF$29))),(_xlfn.WEIBULL.DIST(BF$29,$L132,$K132,FALSE)*$S132*((1+'Inputs &amp; Summary'!$D$7)^BF$29))),IF($M132=Lists!$H$3,IF($K132&lt;1,((($R132*(1-$E132)+$Q132*(1-$F132))/$K132)*((1+'Inputs &amp; Summary'!$D$7)^BF$29)),((INT(BF$29/$K132)-INT((BF$29-1)/$K132))*($R132*(1-$E132)+$Q132*(1-$F132))*((1+'Inputs &amp; Summary'!$D$7)^BF$29))),((_xlfn.WEIBULL.DIST(BF$29,$L132,$K132,FALSE)*($R132*(1-$E132)+$Q132*(1-$F132))*((1+'Inputs &amp; Summary'!$D$7)^BF$29))))))</f>
        <v>0</v>
      </c>
      <c r="BG132" s="114">
        <f>$D132*IF(BG$29&gt;'Inputs &amp; Summary'!$D$5,0,IF(BG$29&gt;VLOOKUP($G132,Lists!$J$17:$K$21,2),IF($M132=Lists!$H$3,IF($K132&lt;1,(($S132/$K132)*((1+'Inputs &amp; Summary'!$D$7)^BG$29)),((INT(BG$29/$K132)-INT((BG$29-1)/$K132))*$S132*((1+'Inputs &amp; Summary'!$D$7)^BG$29))),(_xlfn.WEIBULL.DIST(BG$29,$L132,$K132,FALSE)*$S132*((1+'Inputs &amp; Summary'!$D$7)^BG$29))),IF($M132=Lists!$H$3,IF($K132&lt;1,((($R132*(1-$E132)+$Q132*(1-$F132))/$K132)*((1+'Inputs &amp; Summary'!$D$7)^BG$29)),((INT(BG$29/$K132)-INT((BG$29-1)/$K132))*($R132*(1-$E132)+$Q132*(1-$F132))*((1+'Inputs &amp; Summary'!$D$7)^BG$29))),((_xlfn.WEIBULL.DIST(BG$29,$L132,$K132,FALSE)*($R132*(1-$E132)+$Q132*(1-$F132))*((1+'Inputs &amp; Summary'!$D$7)^BG$29))))))</f>
        <v>0</v>
      </c>
      <c r="BH132" s="114">
        <f>$D132*IF(BH$29&gt;'Inputs &amp; Summary'!$D$5,0,IF(BH$29&gt;VLOOKUP($G132,Lists!$J$17:$K$21,2),IF($M132=Lists!$H$3,IF($K132&lt;1,(($S132/$K132)*((1+'Inputs &amp; Summary'!$D$7)^BH$29)),((INT(BH$29/$K132)-INT((BH$29-1)/$K132))*$S132*((1+'Inputs &amp; Summary'!$D$7)^BH$29))),(_xlfn.WEIBULL.DIST(BH$29,$L132,$K132,FALSE)*$S132*((1+'Inputs &amp; Summary'!$D$7)^BH$29))),IF($M132=Lists!$H$3,IF($K132&lt;1,((($R132*(1-$E132)+$Q132*(1-$F132))/$K132)*((1+'Inputs &amp; Summary'!$D$7)^BH$29)),((INT(BH$29/$K132)-INT((BH$29-1)/$K132))*($R132*(1-$E132)+$Q132*(1-$F132))*((1+'Inputs &amp; Summary'!$D$7)^BH$29))),((_xlfn.WEIBULL.DIST(BH$29,$L132,$K132,FALSE)*($R132*(1-$E132)+$Q132*(1-$F132))*((1+'Inputs &amp; Summary'!$D$7)^BH$29))))))</f>
        <v>0</v>
      </c>
      <c r="BI132" s="114">
        <f>$D132*IF(BI$29&gt;'Inputs &amp; Summary'!$D$5,0,IF(BI$29&gt;VLOOKUP($G132,Lists!$J$17:$K$21,2),IF($M132=Lists!$H$3,IF($K132&lt;1,(($S132/$K132)*((1+'Inputs &amp; Summary'!$D$7)^BI$29)),((INT(BI$29/$K132)-INT((BI$29-1)/$K132))*$S132*((1+'Inputs &amp; Summary'!$D$7)^BI$29))),(_xlfn.WEIBULL.DIST(BI$29,$L132,$K132,FALSE)*$S132*((1+'Inputs &amp; Summary'!$D$7)^BI$29))),IF($M132=Lists!$H$3,IF($K132&lt;1,((($R132*(1-$E132)+$Q132*(1-$F132))/$K132)*((1+'Inputs &amp; Summary'!$D$7)^BI$29)),((INT(BI$29/$K132)-INT((BI$29-1)/$K132))*($R132*(1-$E132)+$Q132*(1-$F132))*((1+'Inputs &amp; Summary'!$D$7)^BI$29))),((_xlfn.WEIBULL.DIST(BI$29,$L132,$K132,FALSE)*($R132*(1-$E132)+$Q132*(1-$F132))*((1+'Inputs &amp; Summary'!$D$7)^BI$29))))))</f>
        <v>0</v>
      </c>
      <c r="BJ132" s="114">
        <f>$D132*IF(BJ$29&gt;'Inputs &amp; Summary'!$D$5,0,IF(BJ$29&gt;VLOOKUP($G132,Lists!$J$17:$K$21,2),IF($M132=Lists!$H$3,IF($K132&lt;1,(($S132/$K132)*((1+'Inputs &amp; Summary'!$D$7)^BJ$29)),((INT(BJ$29/$K132)-INT((BJ$29-1)/$K132))*$S132*((1+'Inputs &amp; Summary'!$D$7)^BJ$29))),(_xlfn.WEIBULL.DIST(BJ$29,$L132,$K132,FALSE)*$S132*((1+'Inputs &amp; Summary'!$D$7)^BJ$29))),IF($M132=Lists!$H$3,IF($K132&lt;1,((($R132*(1-$E132)+$Q132*(1-$F132))/$K132)*((1+'Inputs &amp; Summary'!$D$7)^BJ$29)),((INT(BJ$29/$K132)-INT((BJ$29-1)/$K132))*($R132*(1-$E132)+$Q132*(1-$F132))*((1+'Inputs &amp; Summary'!$D$7)^BJ$29))),((_xlfn.WEIBULL.DIST(BJ$29,$L132,$K132,FALSE)*($R132*(1-$E132)+$Q132*(1-$F132))*((1+'Inputs &amp; Summary'!$D$7)^BJ$29))))))</f>
        <v>0</v>
      </c>
      <c r="BK132" s="114">
        <f>$D132*IF(BK$29&gt;'Inputs &amp; Summary'!$D$5,0,IF(BK$29&gt;VLOOKUP($G132,Lists!$J$17:$K$21,2),IF($M132=Lists!$H$3,IF($K132&lt;1,(($S132/$K132)*((1+'Inputs &amp; Summary'!$D$7)^BK$29)),((INT(BK$29/$K132)-INT((BK$29-1)/$K132))*$S132*((1+'Inputs &amp; Summary'!$D$7)^BK$29))),(_xlfn.WEIBULL.DIST(BK$29,$L132,$K132,FALSE)*$S132*((1+'Inputs &amp; Summary'!$D$7)^BK$29))),IF($M132=Lists!$H$3,IF($K132&lt;1,((($R132*(1-$E132)+$Q132*(1-$F132))/$K132)*((1+'Inputs &amp; Summary'!$D$7)^BK$29)),((INT(BK$29/$K132)-INT((BK$29-1)/$K132))*($R132*(1-$E132)+$Q132*(1-$F132))*((1+'Inputs &amp; Summary'!$D$7)^BK$29))),((_xlfn.WEIBULL.DIST(BK$29,$L132,$K132,FALSE)*($R132*(1-$E132)+$Q132*(1-$F132))*((1+'Inputs &amp; Summary'!$D$7)^BK$29))))))</f>
        <v>0</v>
      </c>
      <c r="BL132" s="114">
        <f>$D132*IF(BL$29&gt;'Inputs &amp; Summary'!$D$5,0,IF(BL$29&gt;VLOOKUP($G132,Lists!$J$17:$K$21,2),IF($M132=Lists!$H$3,IF($K132&lt;1,(($S132/$K132)*((1+'Inputs &amp; Summary'!$D$7)^BL$29)),((INT(BL$29/$K132)-INT((BL$29-1)/$K132))*$S132*((1+'Inputs &amp; Summary'!$D$7)^BL$29))),(_xlfn.WEIBULL.DIST(BL$29,$L132,$K132,FALSE)*$S132*((1+'Inputs &amp; Summary'!$D$7)^BL$29))),IF($M132=Lists!$H$3,IF($K132&lt;1,((($R132*(1-$E132)+$Q132*(1-$F132))/$K132)*((1+'Inputs &amp; Summary'!$D$7)^BL$29)),((INT(BL$29/$K132)-INT((BL$29-1)/$K132))*($R132*(1-$E132)+$Q132*(1-$F132))*((1+'Inputs &amp; Summary'!$D$7)^BL$29))),((_xlfn.WEIBULL.DIST(BL$29,$L132,$K132,FALSE)*($R132*(1-$E132)+$Q132*(1-$F132))*((1+'Inputs &amp; Summary'!$D$7)^BL$29))))))</f>
        <v>0</v>
      </c>
    </row>
    <row r="133" spans="1:64" x14ac:dyDescent="0.3">
      <c r="A133" s="79" t="s">
        <v>43</v>
      </c>
      <c r="B133" s="33" t="s">
        <v>307</v>
      </c>
      <c r="C133" s="33" t="s">
        <v>39</v>
      </c>
      <c r="D133" s="68">
        <v>0</v>
      </c>
      <c r="E133" s="68">
        <v>0</v>
      </c>
      <c r="F133" s="68">
        <v>0</v>
      </c>
      <c r="G133" s="213" t="s">
        <v>433</v>
      </c>
      <c r="H133" s="34" t="s">
        <v>294</v>
      </c>
      <c r="I133" s="34" t="s">
        <v>270</v>
      </c>
      <c r="J133" s="33">
        <f>VLOOKUP(I133,'Labor Rates'!$A$1:$B$16,2)</f>
        <v>25.173076923076923</v>
      </c>
      <c r="K133" s="35">
        <v>0.5</v>
      </c>
      <c r="L133" s="35">
        <v>1</v>
      </c>
      <c r="M133" s="33" t="s">
        <v>259</v>
      </c>
      <c r="N133" s="84">
        <f>'Inputs &amp; Summary'!$D$44</f>
        <v>103.04449648711943</v>
      </c>
      <c r="O133" s="35">
        <v>0.1</v>
      </c>
      <c r="P133" s="5">
        <v>0</v>
      </c>
      <c r="Q133" s="73">
        <f t="shared" si="21"/>
        <v>259.39470365699879</v>
      </c>
      <c r="R133" s="73">
        <f t="shared" si="22"/>
        <v>0</v>
      </c>
      <c r="S133" s="74">
        <f t="shared" si="23"/>
        <v>0</v>
      </c>
      <c r="T133" s="88"/>
      <c r="U133" s="80"/>
      <c r="V133" s="87">
        <f t="shared" si="24"/>
        <v>0</v>
      </c>
      <c r="W133" s="87">
        <f>NPV('Inputs &amp; Summary'!$D$6,Y133:BL133)</f>
        <v>0</v>
      </c>
      <c r="X133" s="90">
        <f t="shared" si="25"/>
        <v>0</v>
      </c>
      <c r="Y133" s="114">
        <f>$D133*IF(Y$29&gt;'Inputs &amp; Summary'!$D$5,0,IF(Y$29&gt;VLOOKUP($G133,Lists!$J$17:$K$21,2),IF($M133=Lists!$H$3,IF($K133&lt;1,(($S133/$K133)*((1+'Inputs &amp; Summary'!$D$7)^Y$29)),((INT(Y$29/$K133)-INT((Y$29-1)/$K133))*$S133*((1+'Inputs &amp; Summary'!$D$7)^Y$29))),(_xlfn.WEIBULL.DIST(Y$29,$L133,$K133,FALSE)*$S133*((1+'Inputs &amp; Summary'!$D$7)^Y$29))),IF($M133=Lists!$H$3,IF($K133&lt;1,((($R133*(1-$E133)+$Q133*(1-$F133))/$K133)*((1+'Inputs &amp; Summary'!$D$7)^Y$29)),((INT(Y$29/$K133)-INT((Y$29-1)/$K133))*($R133*(1-$E133)+$Q133*(1-$F133))*((1+'Inputs &amp; Summary'!$D$7)^Y$29))),((_xlfn.WEIBULL.DIST(Y$29,$L133,$K133,FALSE)*($R133*(1-$E133)+$Q133*(1-$F133))*((1+'Inputs &amp; Summary'!$D$7)^Y$29))))))</f>
        <v>0</v>
      </c>
      <c r="Z133" s="114">
        <f>$D133*IF(Z$29&gt;'Inputs &amp; Summary'!$D$5,0,IF(Z$29&gt;VLOOKUP($G133,Lists!$J$17:$K$21,2),IF($M133=Lists!$H$3,IF($K133&lt;1,(($S133/$K133)*((1+'Inputs &amp; Summary'!$D$7)^Z$29)),((INT(Z$29/$K133)-INT((Z$29-1)/$K133))*$S133*((1+'Inputs &amp; Summary'!$D$7)^Z$29))),(_xlfn.WEIBULL.DIST(Z$29,$L133,$K133,FALSE)*$S133*((1+'Inputs &amp; Summary'!$D$7)^Z$29))),IF($M133=Lists!$H$3,IF($K133&lt;1,((($R133*(1-$E133)+$Q133*(1-$F133))/$K133)*((1+'Inputs &amp; Summary'!$D$7)^Z$29)),((INT(Z$29/$K133)-INT((Z$29-1)/$K133))*($R133*(1-$E133)+$Q133*(1-$F133))*((1+'Inputs &amp; Summary'!$D$7)^Z$29))),((_xlfn.WEIBULL.DIST(Z$29,$L133,$K133,FALSE)*($R133*(1-$E133)+$Q133*(1-$F133))*((1+'Inputs &amp; Summary'!$D$7)^Z$29))))))</f>
        <v>0</v>
      </c>
      <c r="AA133" s="114">
        <f>$D133*IF(AA$29&gt;'Inputs &amp; Summary'!$D$5,0,IF(AA$29&gt;VLOOKUP($G133,Lists!$J$17:$K$21,2),IF($M133=Lists!$H$3,IF($K133&lt;1,(($S133/$K133)*((1+'Inputs &amp; Summary'!$D$7)^AA$29)),((INT(AA$29/$K133)-INT((AA$29-1)/$K133))*$S133*((1+'Inputs &amp; Summary'!$D$7)^AA$29))),(_xlfn.WEIBULL.DIST(AA$29,$L133,$K133,FALSE)*$S133*((1+'Inputs &amp; Summary'!$D$7)^AA$29))),IF($M133=Lists!$H$3,IF($K133&lt;1,((($R133*(1-$E133)+$Q133*(1-$F133))/$K133)*((1+'Inputs &amp; Summary'!$D$7)^AA$29)),((INT(AA$29/$K133)-INT((AA$29-1)/$K133))*($R133*(1-$E133)+$Q133*(1-$F133))*((1+'Inputs &amp; Summary'!$D$7)^AA$29))),((_xlfn.WEIBULL.DIST(AA$29,$L133,$K133,FALSE)*($R133*(1-$E133)+$Q133*(1-$F133))*((1+'Inputs &amp; Summary'!$D$7)^AA$29))))))</f>
        <v>0</v>
      </c>
      <c r="AB133" s="114">
        <f>$D133*IF(AB$29&gt;'Inputs &amp; Summary'!$D$5,0,IF(AB$29&gt;VLOOKUP($G133,Lists!$J$17:$K$21,2),IF($M133=Lists!$H$3,IF($K133&lt;1,(($S133/$K133)*((1+'Inputs &amp; Summary'!$D$7)^AB$29)),((INT(AB$29/$K133)-INT((AB$29-1)/$K133))*$S133*((1+'Inputs &amp; Summary'!$D$7)^AB$29))),(_xlfn.WEIBULL.DIST(AB$29,$L133,$K133,FALSE)*$S133*((1+'Inputs &amp; Summary'!$D$7)^AB$29))),IF($M133=Lists!$H$3,IF($K133&lt;1,((($R133*(1-$E133)+$Q133*(1-$F133))/$K133)*((1+'Inputs &amp; Summary'!$D$7)^AB$29)),((INT(AB$29/$K133)-INT((AB$29-1)/$K133))*($R133*(1-$E133)+$Q133*(1-$F133))*((1+'Inputs &amp; Summary'!$D$7)^AB$29))),((_xlfn.WEIBULL.DIST(AB$29,$L133,$K133,FALSE)*($R133*(1-$E133)+$Q133*(1-$F133))*((1+'Inputs &amp; Summary'!$D$7)^AB$29))))))</f>
        <v>0</v>
      </c>
      <c r="AC133" s="114">
        <f>$D133*IF(AC$29&gt;'Inputs &amp; Summary'!$D$5,0,IF(AC$29&gt;VLOOKUP($G133,Lists!$J$17:$K$21,2),IF($M133=Lists!$H$3,IF($K133&lt;1,(($S133/$K133)*((1+'Inputs &amp; Summary'!$D$7)^AC$29)),((INT(AC$29/$K133)-INT((AC$29-1)/$K133))*$S133*((1+'Inputs &amp; Summary'!$D$7)^AC$29))),(_xlfn.WEIBULL.DIST(AC$29,$L133,$K133,FALSE)*$S133*((1+'Inputs &amp; Summary'!$D$7)^AC$29))),IF($M133=Lists!$H$3,IF($K133&lt;1,((($R133*(1-$E133)+$Q133*(1-$F133))/$K133)*((1+'Inputs &amp; Summary'!$D$7)^AC$29)),((INT(AC$29/$K133)-INT((AC$29-1)/$K133))*($R133*(1-$E133)+$Q133*(1-$F133))*((1+'Inputs &amp; Summary'!$D$7)^AC$29))),((_xlfn.WEIBULL.DIST(AC$29,$L133,$K133,FALSE)*($R133*(1-$E133)+$Q133*(1-$F133))*((1+'Inputs &amp; Summary'!$D$7)^AC$29))))))</f>
        <v>0</v>
      </c>
      <c r="AD133" s="114">
        <f>$D133*IF(AD$29&gt;'Inputs &amp; Summary'!$D$5,0,IF(AD$29&gt;VLOOKUP($G133,Lists!$J$17:$K$21,2),IF($M133=Lists!$H$3,IF($K133&lt;1,(($S133/$K133)*((1+'Inputs &amp; Summary'!$D$7)^AD$29)),((INT(AD$29/$K133)-INT((AD$29-1)/$K133))*$S133*((1+'Inputs &amp; Summary'!$D$7)^AD$29))),(_xlfn.WEIBULL.DIST(AD$29,$L133,$K133,FALSE)*$S133*((1+'Inputs &amp; Summary'!$D$7)^AD$29))),IF($M133=Lists!$H$3,IF($K133&lt;1,((($R133*(1-$E133)+$Q133*(1-$F133))/$K133)*((1+'Inputs &amp; Summary'!$D$7)^AD$29)),((INT(AD$29/$K133)-INT((AD$29-1)/$K133))*($R133*(1-$E133)+$Q133*(1-$F133))*((1+'Inputs &amp; Summary'!$D$7)^AD$29))),((_xlfn.WEIBULL.DIST(AD$29,$L133,$K133,FALSE)*($R133*(1-$E133)+$Q133*(1-$F133))*((1+'Inputs &amp; Summary'!$D$7)^AD$29))))))</f>
        <v>0</v>
      </c>
      <c r="AE133" s="114">
        <f>$D133*IF(AE$29&gt;'Inputs &amp; Summary'!$D$5,0,IF(AE$29&gt;VLOOKUP($G133,Lists!$J$17:$K$21,2),IF($M133=Lists!$H$3,IF($K133&lt;1,(($S133/$K133)*((1+'Inputs &amp; Summary'!$D$7)^AE$29)),((INT(AE$29/$K133)-INT((AE$29-1)/$K133))*$S133*((1+'Inputs &amp; Summary'!$D$7)^AE$29))),(_xlfn.WEIBULL.DIST(AE$29,$L133,$K133,FALSE)*$S133*((1+'Inputs &amp; Summary'!$D$7)^AE$29))),IF($M133=Lists!$H$3,IF($K133&lt;1,((($R133*(1-$E133)+$Q133*(1-$F133))/$K133)*((1+'Inputs &amp; Summary'!$D$7)^AE$29)),((INT(AE$29/$K133)-INT((AE$29-1)/$K133))*($R133*(1-$E133)+$Q133*(1-$F133))*((1+'Inputs &amp; Summary'!$D$7)^AE$29))),((_xlfn.WEIBULL.DIST(AE$29,$L133,$K133,FALSE)*($R133*(1-$E133)+$Q133*(1-$F133))*((1+'Inputs &amp; Summary'!$D$7)^AE$29))))))</f>
        <v>0</v>
      </c>
      <c r="AF133" s="114">
        <f>$D133*IF(AF$29&gt;'Inputs &amp; Summary'!$D$5,0,IF(AF$29&gt;VLOOKUP($G133,Lists!$J$17:$K$21,2),IF($M133=Lists!$H$3,IF($K133&lt;1,(($S133/$K133)*((1+'Inputs &amp; Summary'!$D$7)^AF$29)),((INT(AF$29/$K133)-INT((AF$29-1)/$K133))*$S133*((1+'Inputs &amp; Summary'!$D$7)^AF$29))),(_xlfn.WEIBULL.DIST(AF$29,$L133,$K133,FALSE)*$S133*((1+'Inputs &amp; Summary'!$D$7)^AF$29))),IF($M133=Lists!$H$3,IF($K133&lt;1,((($R133*(1-$E133)+$Q133*(1-$F133))/$K133)*((1+'Inputs &amp; Summary'!$D$7)^AF$29)),((INT(AF$29/$K133)-INT((AF$29-1)/$K133))*($R133*(1-$E133)+$Q133*(1-$F133))*((1+'Inputs &amp; Summary'!$D$7)^AF$29))),((_xlfn.WEIBULL.DIST(AF$29,$L133,$K133,FALSE)*($R133*(1-$E133)+$Q133*(1-$F133))*((1+'Inputs &amp; Summary'!$D$7)^AF$29))))))</f>
        <v>0</v>
      </c>
      <c r="AG133" s="114">
        <f>$D133*IF(AG$29&gt;'Inputs &amp; Summary'!$D$5,0,IF(AG$29&gt;VLOOKUP($G133,Lists!$J$17:$K$21,2),IF($M133=Lists!$H$3,IF($K133&lt;1,(($S133/$K133)*((1+'Inputs &amp; Summary'!$D$7)^AG$29)),((INT(AG$29/$K133)-INT((AG$29-1)/$K133))*$S133*((1+'Inputs &amp; Summary'!$D$7)^AG$29))),(_xlfn.WEIBULL.DIST(AG$29,$L133,$K133,FALSE)*$S133*((1+'Inputs &amp; Summary'!$D$7)^AG$29))),IF($M133=Lists!$H$3,IF($K133&lt;1,((($R133*(1-$E133)+$Q133*(1-$F133))/$K133)*((1+'Inputs &amp; Summary'!$D$7)^AG$29)),((INT(AG$29/$K133)-INT((AG$29-1)/$K133))*($R133*(1-$E133)+$Q133*(1-$F133))*((1+'Inputs &amp; Summary'!$D$7)^AG$29))),((_xlfn.WEIBULL.DIST(AG$29,$L133,$K133,FALSE)*($R133*(1-$E133)+$Q133*(1-$F133))*((1+'Inputs &amp; Summary'!$D$7)^AG$29))))))</f>
        <v>0</v>
      </c>
      <c r="AH133" s="114">
        <f>$D133*IF(AH$29&gt;'Inputs &amp; Summary'!$D$5,0,IF(AH$29&gt;VLOOKUP($G133,Lists!$J$17:$K$21,2),IF($M133=Lists!$H$3,IF($K133&lt;1,(($S133/$K133)*((1+'Inputs &amp; Summary'!$D$7)^AH$29)),((INT(AH$29/$K133)-INT((AH$29-1)/$K133))*$S133*((1+'Inputs &amp; Summary'!$D$7)^AH$29))),(_xlfn.WEIBULL.DIST(AH$29,$L133,$K133,FALSE)*$S133*((1+'Inputs &amp; Summary'!$D$7)^AH$29))),IF($M133=Lists!$H$3,IF($K133&lt;1,((($R133*(1-$E133)+$Q133*(1-$F133))/$K133)*((1+'Inputs &amp; Summary'!$D$7)^AH$29)),((INT(AH$29/$K133)-INT((AH$29-1)/$K133))*($R133*(1-$E133)+$Q133*(1-$F133))*((1+'Inputs &amp; Summary'!$D$7)^AH$29))),((_xlfn.WEIBULL.DIST(AH$29,$L133,$K133,FALSE)*($R133*(1-$E133)+$Q133*(1-$F133))*((1+'Inputs &amp; Summary'!$D$7)^AH$29))))))</f>
        <v>0</v>
      </c>
      <c r="AI133" s="114">
        <f>$D133*IF(AI$29&gt;'Inputs &amp; Summary'!$D$5,0,IF(AI$29&gt;VLOOKUP($G133,Lists!$J$17:$K$21,2),IF($M133=Lists!$H$3,IF($K133&lt;1,(($S133/$K133)*((1+'Inputs &amp; Summary'!$D$7)^AI$29)),((INT(AI$29/$K133)-INT((AI$29-1)/$K133))*$S133*((1+'Inputs &amp; Summary'!$D$7)^AI$29))),(_xlfn.WEIBULL.DIST(AI$29,$L133,$K133,FALSE)*$S133*((1+'Inputs &amp; Summary'!$D$7)^AI$29))),IF($M133=Lists!$H$3,IF($K133&lt;1,((($R133*(1-$E133)+$Q133*(1-$F133))/$K133)*((1+'Inputs &amp; Summary'!$D$7)^AI$29)),((INT(AI$29/$K133)-INT((AI$29-1)/$K133))*($R133*(1-$E133)+$Q133*(1-$F133))*((1+'Inputs &amp; Summary'!$D$7)^AI$29))),((_xlfn.WEIBULL.DIST(AI$29,$L133,$K133,FALSE)*($R133*(1-$E133)+$Q133*(1-$F133))*((1+'Inputs &amp; Summary'!$D$7)^AI$29))))))</f>
        <v>0</v>
      </c>
      <c r="AJ133" s="114">
        <f>$D133*IF(AJ$29&gt;'Inputs &amp; Summary'!$D$5,0,IF(AJ$29&gt;VLOOKUP($G133,Lists!$J$17:$K$21,2),IF($M133=Lists!$H$3,IF($K133&lt;1,(($S133/$K133)*((1+'Inputs &amp; Summary'!$D$7)^AJ$29)),((INT(AJ$29/$K133)-INT((AJ$29-1)/$K133))*$S133*((1+'Inputs &amp; Summary'!$D$7)^AJ$29))),(_xlfn.WEIBULL.DIST(AJ$29,$L133,$K133,FALSE)*$S133*((1+'Inputs &amp; Summary'!$D$7)^AJ$29))),IF($M133=Lists!$H$3,IF($K133&lt;1,((($R133*(1-$E133)+$Q133*(1-$F133))/$K133)*((1+'Inputs &amp; Summary'!$D$7)^AJ$29)),((INT(AJ$29/$K133)-INT((AJ$29-1)/$K133))*($R133*(1-$E133)+$Q133*(1-$F133))*((1+'Inputs &amp; Summary'!$D$7)^AJ$29))),((_xlfn.WEIBULL.DIST(AJ$29,$L133,$K133,FALSE)*($R133*(1-$E133)+$Q133*(1-$F133))*((1+'Inputs &amp; Summary'!$D$7)^AJ$29))))))</f>
        <v>0</v>
      </c>
      <c r="AK133" s="114">
        <f>$D133*IF(AK$29&gt;'Inputs &amp; Summary'!$D$5,0,IF(AK$29&gt;VLOOKUP($G133,Lists!$J$17:$K$21,2),IF($M133=Lists!$H$3,IF($K133&lt;1,(($S133/$K133)*((1+'Inputs &amp; Summary'!$D$7)^AK$29)),((INT(AK$29/$K133)-INT((AK$29-1)/$K133))*$S133*((1+'Inputs &amp; Summary'!$D$7)^AK$29))),(_xlfn.WEIBULL.DIST(AK$29,$L133,$K133,FALSE)*$S133*((1+'Inputs &amp; Summary'!$D$7)^AK$29))),IF($M133=Lists!$H$3,IF($K133&lt;1,((($R133*(1-$E133)+$Q133*(1-$F133))/$K133)*((1+'Inputs &amp; Summary'!$D$7)^AK$29)),((INT(AK$29/$K133)-INT((AK$29-1)/$K133))*($R133*(1-$E133)+$Q133*(1-$F133))*((1+'Inputs &amp; Summary'!$D$7)^AK$29))),((_xlfn.WEIBULL.DIST(AK$29,$L133,$K133,FALSE)*($R133*(1-$E133)+$Q133*(1-$F133))*((1+'Inputs &amp; Summary'!$D$7)^AK$29))))))</f>
        <v>0</v>
      </c>
      <c r="AL133" s="114">
        <f>$D133*IF(AL$29&gt;'Inputs &amp; Summary'!$D$5,0,IF(AL$29&gt;VLOOKUP($G133,Lists!$J$17:$K$21,2),IF($M133=Lists!$H$3,IF($K133&lt;1,(($S133/$K133)*((1+'Inputs &amp; Summary'!$D$7)^AL$29)),((INT(AL$29/$K133)-INT((AL$29-1)/$K133))*$S133*((1+'Inputs &amp; Summary'!$D$7)^AL$29))),(_xlfn.WEIBULL.DIST(AL$29,$L133,$K133,FALSE)*$S133*((1+'Inputs &amp; Summary'!$D$7)^AL$29))),IF($M133=Lists!$H$3,IF($K133&lt;1,((($R133*(1-$E133)+$Q133*(1-$F133))/$K133)*((1+'Inputs &amp; Summary'!$D$7)^AL$29)),((INT(AL$29/$K133)-INT((AL$29-1)/$K133))*($R133*(1-$E133)+$Q133*(1-$F133))*((1+'Inputs &amp; Summary'!$D$7)^AL$29))),((_xlfn.WEIBULL.DIST(AL$29,$L133,$K133,FALSE)*($R133*(1-$E133)+$Q133*(1-$F133))*((1+'Inputs &amp; Summary'!$D$7)^AL$29))))))</f>
        <v>0</v>
      </c>
      <c r="AM133" s="114">
        <f>$D133*IF(AM$29&gt;'Inputs &amp; Summary'!$D$5,0,IF(AM$29&gt;VLOOKUP($G133,Lists!$J$17:$K$21,2),IF($M133=Lists!$H$3,IF($K133&lt;1,(($S133/$K133)*((1+'Inputs &amp; Summary'!$D$7)^AM$29)),((INT(AM$29/$K133)-INT((AM$29-1)/$K133))*$S133*((1+'Inputs &amp; Summary'!$D$7)^AM$29))),(_xlfn.WEIBULL.DIST(AM$29,$L133,$K133,FALSE)*$S133*((1+'Inputs &amp; Summary'!$D$7)^AM$29))),IF($M133=Lists!$H$3,IF($K133&lt;1,((($R133*(1-$E133)+$Q133*(1-$F133))/$K133)*((1+'Inputs &amp; Summary'!$D$7)^AM$29)),((INT(AM$29/$K133)-INT((AM$29-1)/$K133))*($R133*(1-$E133)+$Q133*(1-$F133))*((1+'Inputs &amp; Summary'!$D$7)^AM$29))),((_xlfn.WEIBULL.DIST(AM$29,$L133,$K133,FALSE)*($R133*(1-$E133)+$Q133*(1-$F133))*((1+'Inputs &amp; Summary'!$D$7)^AM$29))))))</f>
        <v>0</v>
      </c>
      <c r="AN133" s="114">
        <f>$D133*IF(AN$29&gt;'Inputs &amp; Summary'!$D$5,0,IF(AN$29&gt;VLOOKUP($G133,Lists!$J$17:$K$21,2),IF($M133=Lists!$H$3,IF($K133&lt;1,(($S133/$K133)*((1+'Inputs &amp; Summary'!$D$7)^AN$29)),((INT(AN$29/$K133)-INT((AN$29-1)/$K133))*$S133*((1+'Inputs &amp; Summary'!$D$7)^AN$29))),(_xlfn.WEIBULL.DIST(AN$29,$L133,$K133,FALSE)*$S133*((1+'Inputs &amp; Summary'!$D$7)^AN$29))),IF($M133=Lists!$H$3,IF($K133&lt;1,((($R133*(1-$E133)+$Q133*(1-$F133))/$K133)*((1+'Inputs &amp; Summary'!$D$7)^AN$29)),((INT(AN$29/$K133)-INT((AN$29-1)/$K133))*($R133*(1-$E133)+$Q133*(1-$F133))*((1+'Inputs &amp; Summary'!$D$7)^AN$29))),((_xlfn.WEIBULL.DIST(AN$29,$L133,$K133,FALSE)*($R133*(1-$E133)+$Q133*(1-$F133))*((1+'Inputs &amp; Summary'!$D$7)^AN$29))))))</f>
        <v>0</v>
      </c>
      <c r="AO133" s="114">
        <f>$D133*IF(AO$29&gt;'Inputs &amp; Summary'!$D$5,0,IF(AO$29&gt;VLOOKUP($G133,Lists!$J$17:$K$21,2),IF($M133=Lists!$H$3,IF($K133&lt;1,(($S133/$K133)*((1+'Inputs &amp; Summary'!$D$7)^AO$29)),((INT(AO$29/$K133)-INT((AO$29-1)/$K133))*$S133*((1+'Inputs &amp; Summary'!$D$7)^AO$29))),(_xlfn.WEIBULL.DIST(AO$29,$L133,$K133,FALSE)*$S133*((1+'Inputs &amp; Summary'!$D$7)^AO$29))),IF($M133=Lists!$H$3,IF($K133&lt;1,((($R133*(1-$E133)+$Q133*(1-$F133))/$K133)*((1+'Inputs &amp; Summary'!$D$7)^AO$29)),((INT(AO$29/$K133)-INT((AO$29-1)/$K133))*($R133*(1-$E133)+$Q133*(1-$F133))*((1+'Inputs &amp; Summary'!$D$7)^AO$29))),((_xlfn.WEIBULL.DIST(AO$29,$L133,$K133,FALSE)*($R133*(1-$E133)+$Q133*(1-$F133))*((1+'Inputs &amp; Summary'!$D$7)^AO$29))))))</f>
        <v>0</v>
      </c>
      <c r="AP133" s="114">
        <f>$D133*IF(AP$29&gt;'Inputs &amp; Summary'!$D$5,0,IF(AP$29&gt;VLOOKUP($G133,Lists!$J$17:$K$21,2),IF($M133=Lists!$H$3,IF($K133&lt;1,(($S133/$K133)*((1+'Inputs &amp; Summary'!$D$7)^AP$29)),((INT(AP$29/$K133)-INT((AP$29-1)/$K133))*$S133*((1+'Inputs &amp; Summary'!$D$7)^AP$29))),(_xlfn.WEIBULL.DIST(AP$29,$L133,$K133,FALSE)*$S133*((1+'Inputs &amp; Summary'!$D$7)^AP$29))),IF($M133=Lists!$H$3,IF($K133&lt;1,((($R133*(1-$E133)+$Q133*(1-$F133))/$K133)*((1+'Inputs &amp; Summary'!$D$7)^AP$29)),((INT(AP$29/$K133)-INT((AP$29-1)/$K133))*($R133*(1-$E133)+$Q133*(1-$F133))*((1+'Inputs &amp; Summary'!$D$7)^AP$29))),((_xlfn.WEIBULL.DIST(AP$29,$L133,$K133,FALSE)*($R133*(1-$E133)+$Q133*(1-$F133))*((1+'Inputs &amp; Summary'!$D$7)^AP$29))))))</f>
        <v>0</v>
      </c>
      <c r="AQ133" s="114">
        <f>$D133*IF(AQ$29&gt;'Inputs &amp; Summary'!$D$5,0,IF(AQ$29&gt;VLOOKUP($G133,Lists!$J$17:$K$21,2),IF($M133=Lists!$H$3,IF($K133&lt;1,(($S133/$K133)*((1+'Inputs &amp; Summary'!$D$7)^AQ$29)),((INT(AQ$29/$K133)-INT((AQ$29-1)/$K133))*$S133*((1+'Inputs &amp; Summary'!$D$7)^AQ$29))),(_xlfn.WEIBULL.DIST(AQ$29,$L133,$K133,FALSE)*$S133*((1+'Inputs &amp; Summary'!$D$7)^AQ$29))),IF($M133=Lists!$H$3,IF($K133&lt;1,((($R133*(1-$E133)+$Q133*(1-$F133))/$K133)*((1+'Inputs &amp; Summary'!$D$7)^AQ$29)),((INT(AQ$29/$K133)-INT((AQ$29-1)/$K133))*($R133*(1-$E133)+$Q133*(1-$F133))*((1+'Inputs &amp; Summary'!$D$7)^AQ$29))),((_xlfn.WEIBULL.DIST(AQ$29,$L133,$K133,FALSE)*($R133*(1-$E133)+$Q133*(1-$F133))*((1+'Inputs &amp; Summary'!$D$7)^AQ$29))))))</f>
        <v>0</v>
      </c>
      <c r="AR133" s="114">
        <f>$D133*IF(AR$29&gt;'Inputs &amp; Summary'!$D$5,0,IF(AR$29&gt;VLOOKUP($G133,Lists!$J$17:$K$21,2),IF($M133=Lists!$H$3,IF($K133&lt;1,(($S133/$K133)*((1+'Inputs &amp; Summary'!$D$7)^AR$29)),((INT(AR$29/$K133)-INT((AR$29-1)/$K133))*$S133*((1+'Inputs &amp; Summary'!$D$7)^AR$29))),(_xlfn.WEIBULL.DIST(AR$29,$L133,$K133,FALSE)*$S133*((1+'Inputs &amp; Summary'!$D$7)^AR$29))),IF($M133=Lists!$H$3,IF($K133&lt;1,((($R133*(1-$E133)+$Q133*(1-$F133))/$K133)*((1+'Inputs &amp; Summary'!$D$7)^AR$29)),((INT(AR$29/$K133)-INT((AR$29-1)/$K133))*($R133*(1-$E133)+$Q133*(1-$F133))*((1+'Inputs &amp; Summary'!$D$7)^AR$29))),((_xlfn.WEIBULL.DIST(AR$29,$L133,$K133,FALSE)*($R133*(1-$E133)+$Q133*(1-$F133))*((1+'Inputs &amp; Summary'!$D$7)^AR$29))))))</f>
        <v>0</v>
      </c>
      <c r="AS133" s="114">
        <f>$D133*IF(AS$29&gt;'Inputs &amp; Summary'!$D$5,0,IF(AS$29&gt;VLOOKUP($G133,Lists!$J$17:$K$21,2),IF($M133=Lists!$H$3,IF($K133&lt;1,(($S133/$K133)*((1+'Inputs &amp; Summary'!$D$7)^AS$29)),((INT(AS$29/$K133)-INT((AS$29-1)/$K133))*$S133*((1+'Inputs &amp; Summary'!$D$7)^AS$29))),(_xlfn.WEIBULL.DIST(AS$29,$L133,$K133,FALSE)*$S133*((1+'Inputs &amp; Summary'!$D$7)^AS$29))),IF($M133=Lists!$H$3,IF($K133&lt;1,((($R133*(1-$E133)+$Q133*(1-$F133))/$K133)*((1+'Inputs &amp; Summary'!$D$7)^AS$29)),((INT(AS$29/$K133)-INT((AS$29-1)/$K133))*($R133*(1-$E133)+$Q133*(1-$F133))*((1+'Inputs &amp; Summary'!$D$7)^AS$29))),((_xlfn.WEIBULL.DIST(AS$29,$L133,$K133,FALSE)*($R133*(1-$E133)+$Q133*(1-$F133))*((1+'Inputs &amp; Summary'!$D$7)^AS$29))))))</f>
        <v>0</v>
      </c>
      <c r="AT133" s="114">
        <f>$D133*IF(AT$29&gt;'Inputs &amp; Summary'!$D$5,0,IF(AT$29&gt;VLOOKUP($G133,Lists!$J$17:$K$21,2),IF($M133=Lists!$H$3,IF($K133&lt;1,(($S133/$K133)*((1+'Inputs &amp; Summary'!$D$7)^AT$29)),((INT(AT$29/$K133)-INT((AT$29-1)/$K133))*$S133*((1+'Inputs &amp; Summary'!$D$7)^AT$29))),(_xlfn.WEIBULL.DIST(AT$29,$L133,$K133,FALSE)*$S133*((1+'Inputs &amp; Summary'!$D$7)^AT$29))),IF($M133=Lists!$H$3,IF($K133&lt;1,((($R133*(1-$E133)+$Q133*(1-$F133))/$K133)*((1+'Inputs &amp; Summary'!$D$7)^AT$29)),((INT(AT$29/$K133)-INT((AT$29-1)/$K133))*($R133*(1-$E133)+$Q133*(1-$F133))*((1+'Inputs &amp; Summary'!$D$7)^AT$29))),((_xlfn.WEIBULL.DIST(AT$29,$L133,$K133,FALSE)*($R133*(1-$E133)+$Q133*(1-$F133))*((1+'Inputs &amp; Summary'!$D$7)^AT$29))))))</f>
        <v>0</v>
      </c>
      <c r="AU133" s="114">
        <f>$D133*IF(AU$29&gt;'Inputs &amp; Summary'!$D$5,0,IF(AU$29&gt;VLOOKUP($G133,Lists!$J$17:$K$21,2),IF($M133=Lists!$H$3,IF($K133&lt;1,(($S133/$K133)*((1+'Inputs &amp; Summary'!$D$7)^AU$29)),((INT(AU$29/$K133)-INT((AU$29-1)/$K133))*$S133*((1+'Inputs &amp; Summary'!$D$7)^AU$29))),(_xlfn.WEIBULL.DIST(AU$29,$L133,$K133,FALSE)*$S133*((1+'Inputs &amp; Summary'!$D$7)^AU$29))),IF($M133=Lists!$H$3,IF($K133&lt;1,((($R133*(1-$E133)+$Q133*(1-$F133))/$K133)*((1+'Inputs &amp; Summary'!$D$7)^AU$29)),((INT(AU$29/$K133)-INT((AU$29-1)/$K133))*($R133*(1-$E133)+$Q133*(1-$F133))*((1+'Inputs &amp; Summary'!$D$7)^AU$29))),((_xlfn.WEIBULL.DIST(AU$29,$L133,$K133,FALSE)*($R133*(1-$E133)+$Q133*(1-$F133))*((1+'Inputs &amp; Summary'!$D$7)^AU$29))))))</f>
        <v>0</v>
      </c>
      <c r="AV133" s="114">
        <f>$D133*IF(AV$29&gt;'Inputs &amp; Summary'!$D$5,0,IF(AV$29&gt;VLOOKUP($G133,Lists!$J$17:$K$21,2),IF($M133=Lists!$H$3,IF($K133&lt;1,(($S133/$K133)*((1+'Inputs &amp; Summary'!$D$7)^AV$29)),((INT(AV$29/$K133)-INT((AV$29-1)/$K133))*$S133*((1+'Inputs &amp; Summary'!$D$7)^AV$29))),(_xlfn.WEIBULL.DIST(AV$29,$L133,$K133,FALSE)*$S133*((1+'Inputs &amp; Summary'!$D$7)^AV$29))),IF($M133=Lists!$H$3,IF($K133&lt;1,((($R133*(1-$E133)+$Q133*(1-$F133))/$K133)*((1+'Inputs &amp; Summary'!$D$7)^AV$29)),((INT(AV$29/$K133)-INT((AV$29-1)/$K133))*($R133*(1-$E133)+$Q133*(1-$F133))*((1+'Inputs &amp; Summary'!$D$7)^AV$29))),((_xlfn.WEIBULL.DIST(AV$29,$L133,$K133,FALSE)*($R133*(1-$E133)+$Q133*(1-$F133))*((1+'Inputs &amp; Summary'!$D$7)^AV$29))))))</f>
        <v>0</v>
      </c>
      <c r="AW133" s="114">
        <f>$D133*IF(AW$29&gt;'Inputs &amp; Summary'!$D$5,0,IF(AW$29&gt;VLOOKUP($G133,Lists!$J$17:$K$21,2),IF($M133=Lists!$H$3,IF($K133&lt;1,(($S133/$K133)*((1+'Inputs &amp; Summary'!$D$7)^AW$29)),((INT(AW$29/$K133)-INT((AW$29-1)/$K133))*$S133*((1+'Inputs &amp; Summary'!$D$7)^AW$29))),(_xlfn.WEIBULL.DIST(AW$29,$L133,$K133,FALSE)*$S133*((1+'Inputs &amp; Summary'!$D$7)^AW$29))),IF($M133=Lists!$H$3,IF($K133&lt;1,((($R133*(1-$E133)+$Q133*(1-$F133))/$K133)*((1+'Inputs &amp; Summary'!$D$7)^AW$29)),((INT(AW$29/$K133)-INT((AW$29-1)/$K133))*($R133*(1-$E133)+$Q133*(1-$F133))*((1+'Inputs &amp; Summary'!$D$7)^AW$29))),((_xlfn.WEIBULL.DIST(AW$29,$L133,$K133,FALSE)*($R133*(1-$E133)+$Q133*(1-$F133))*((1+'Inputs &amp; Summary'!$D$7)^AW$29))))))</f>
        <v>0</v>
      </c>
      <c r="AX133" s="114">
        <f>$D133*IF(AX$29&gt;'Inputs &amp; Summary'!$D$5,0,IF(AX$29&gt;VLOOKUP($G133,Lists!$J$17:$K$21,2),IF($M133=Lists!$H$3,IF($K133&lt;1,(($S133/$K133)*((1+'Inputs &amp; Summary'!$D$7)^AX$29)),((INT(AX$29/$K133)-INT((AX$29-1)/$K133))*$S133*((1+'Inputs &amp; Summary'!$D$7)^AX$29))),(_xlfn.WEIBULL.DIST(AX$29,$L133,$K133,FALSE)*$S133*((1+'Inputs &amp; Summary'!$D$7)^AX$29))),IF($M133=Lists!$H$3,IF($K133&lt;1,((($R133*(1-$E133)+$Q133*(1-$F133))/$K133)*((1+'Inputs &amp; Summary'!$D$7)^AX$29)),((INT(AX$29/$K133)-INT((AX$29-1)/$K133))*($R133*(1-$E133)+$Q133*(1-$F133))*((1+'Inputs &amp; Summary'!$D$7)^AX$29))),((_xlfn.WEIBULL.DIST(AX$29,$L133,$K133,FALSE)*($R133*(1-$E133)+$Q133*(1-$F133))*((1+'Inputs &amp; Summary'!$D$7)^AX$29))))))</f>
        <v>0</v>
      </c>
      <c r="AY133" s="114">
        <f>$D133*IF(AY$29&gt;'Inputs &amp; Summary'!$D$5,0,IF(AY$29&gt;VLOOKUP($G133,Lists!$J$17:$K$21,2),IF($M133=Lists!$H$3,IF($K133&lt;1,(($S133/$K133)*((1+'Inputs &amp; Summary'!$D$7)^AY$29)),((INT(AY$29/$K133)-INT((AY$29-1)/$K133))*$S133*((1+'Inputs &amp; Summary'!$D$7)^AY$29))),(_xlfn.WEIBULL.DIST(AY$29,$L133,$K133,FALSE)*$S133*((1+'Inputs &amp; Summary'!$D$7)^AY$29))),IF($M133=Lists!$H$3,IF($K133&lt;1,((($R133*(1-$E133)+$Q133*(1-$F133))/$K133)*((1+'Inputs &amp; Summary'!$D$7)^AY$29)),((INT(AY$29/$K133)-INT((AY$29-1)/$K133))*($R133*(1-$E133)+$Q133*(1-$F133))*((1+'Inputs &amp; Summary'!$D$7)^AY$29))),((_xlfn.WEIBULL.DIST(AY$29,$L133,$K133,FALSE)*($R133*(1-$E133)+$Q133*(1-$F133))*((1+'Inputs &amp; Summary'!$D$7)^AY$29))))))</f>
        <v>0</v>
      </c>
      <c r="AZ133" s="114">
        <f>$D133*IF(AZ$29&gt;'Inputs &amp; Summary'!$D$5,0,IF(AZ$29&gt;VLOOKUP($G133,Lists!$J$17:$K$21,2),IF($M133=Lists!$H$3,IF($K133&lt;1,(($S133/$K133)*((1+'Inputs &amp; Summary'!$D$7)^AZ$29)),((INT(AZ$29/$K133)-INT((AZ$29-1)/$K133))*$S133*((1+'Inputs &amp; Summary'!$D$7)^AZ$29))),(_xlfn.WEIBULL.DIST(AZ$29,$L133,$K133,FALSE)*$S133*((1+'Inputs &amp; Summary'!$D$7)^AZ$29))),IF($M133=Lists!$H$3,IF($K133&lt;1,((($R133*(1-$E133)+$Q133*(1-$F133))/$K133)*((1+'Inputs &amp; Summary'!$D$7)^AZ$29)),((INT(AZ$29/$K133)-INT((AZ$29-1)/$K133))*($R133*(1-$E133)+$Q133*(1-$F133))*((1+'Inputs &amp; Summary'!$D$7)^AZ$29))),((_xlfn.WEIBULL.DIST(AZ$29,$L133,$K133,FALSE)*($R133*(1-$E133)+$Q133*(1-$F133))*((1+'Inputs &amp; Summary'!$D$7)^AZ$29))))))</f>
        <v>0</v>
      </c>
      <c r="BA133" s="114">
        <f>$D133*IF(BA$29&gt;'Inputs &amp; Summary'!$D$5,0,IF(BA$29&gt;VLOOKUP($G133,Lists!$J$17:$K$21,2),IF($M133=Lists!$H$3,IF($K133&lt;1,(($S133/$K133)*((1+'Inputs &amp; Summary'!$D$7)^BA$29)),((INT(BA$29/$K133)-INT((BA$29-1)/$K133))*$S133*((1+'Inputs &amp; Summary'!$D$7)^BA$29))),(_xlfn.WEIBULL.DIST(BA$29,$L133,$K133,FALSE)*$S133*((1+'Inputs &amp; Summary'!$D$7)^BA$29))),IF($M133=Lists!$H$3,IF($K133&lt;1,((($R133*(1-$E133)+$Q133*(1-$F133))/$K133)*((1+'Inputs &amp; Summary'!$D$7)^BA$29)),((INT(BA$29/$K133)-INT((BA$29-1)/$K133))*($R133*(1-$E133)+$Q133*(1-$F133))*((1+'Inputs &amp; Summary'!$D$7)^BA$29))),((_xlfn.WEIBULL.DIST(BA$29,$L133,$K133,FALSE)*($R133*(1-$E133)+$Q133*(1-$F133))*((1+'Inputs &amp; Summary'!$D$7)^BA$29))))))</f>
        <v>0</v>
      </c>
      <c r="BB133" s="114">
        <f>$D133*IF(BB$29&gt;'Inputs &amp; Summary'!$D$5,0,IF(BB$29&gt;VLOOKUP($G133,Lists!$J$17:$K$21,2),IF($M133=Lists!$H$3,IF($K133&lt;1,(($S133/$K133)*((1+'Inputs &amp; Summary'!$D$7)^BB$29)),((INT(BB$29/$K133)-INT((BB$29-1)/$K133))*$S133*((1+'Inputs &amp; Summary'!$D$7)^BB$29))),(_xlfn.WEIBULL.DIST(BB$29,$L133,$K133,FALSE)*$S133*((1+'Inputs &amp; Summary'!$D$7)^BB$29))),IF($M133=Lists!$H$3,IF($K133&lt;1,((($R133*(1-$E133)+$Q133*(1-$F133))/$K133)*((1+'Inputs &amp; Summary'!$D$7)^BB$29)),((INT(BB$29/$K133)-INT((BB$29-1)/$K133))*($R133*(1-$E133)+$Q133*(1-$F133))*((1+'Inputs &amp; Summary'!$D$7)^BB$29))),((_xlfn.WEIBULL.DIST(BB$29,$L133,$K133,FALSE)*($R133*(1-$E133)+$Q133*(1-$F133))*((1+'Inputs &amp; Summary'!$D$7)^BB$29))))))</f>
        <v>0</v>
      </c>
      <c r="BC133" s="114">
        <f>$D133*IF(BC$29&gt;'Inputs &amp; Summary'!$D$5,0,IF(BC$29&gt;VLOOKUP($G133,Lists!$J$17:$K$21,2),IF($M133=Lists!$H$3,IF($K133&lt;1,(($S133/$K133)*((1+'Inputs &amp; Summary'!$D$7)^BC$29)),((INT(BC$29/$K133)-INT((BC$29-1)/$K133))*$S133*((1+'Inputs &amp; Summary'!$D$7)^BC$29))),(_xlfn.WEIBULL.DIST(BC$29,$L133,$K133,FALSE)*$S133*((1+'Inputs &amp; Summary'!$D$7)^BC$29))),IF($M133=Lists!$H$3,IF($K133&lt;1,((($R133*(1-$E133)+$Q133*(1-$F133))/$K133)*((1+'Inputs &amp; Summary'!$D$7)^BC$29)),((INT(BC$29/$K133)-INT((BC$29-1)/$K133))*($R133*(1-$E133)+$Q133*(1-$F133))*((1+'Inputs &amp; Summary'!$D$7)^BC$29))),((_xlfn.WEIBULL.DIST(BC$29,$L133,$K133,FALSE)*($R133*(1-$E133)+$Q133*(1-$F133))*((1+'Inputs &amp; Summary'!$D$7)^BC$29))))))</f>
        <v>0</v>
      </c>
      <c r="BD133" s="114">
        <f>$D133*IF(BD$29&gt;'Inputs &amp; Summary'!$D$5,0,IF(BD$29&gt;VLOOKUP($G133,Lists!$J$17:$K$21,2),IF($M133=Lists!$H$3,IF($K133&lt;1,(($S133/$K133)*((1+'Inputs &amp; Summary'!$D$7)^BD$29)),((INT(BD$29/$K133)-INT((BD$29-1)/$K133))*$S133*((1+'Inputs &amp; Summary'!$D$7)^BD$29))),(_xlfn.WEIBULL.DIST(BD$29,$L133,$K133,FALSE)*$S133*((1+'Inputs &amp; Summary'!$D$7)^BD$29))),IF($M133=Lists!$H$3,IF($K133&lt;1,((($R133*(1-$E133)+$Q133*(1-$F133))/$K133)*((1+'Inputs &amp; Summary'!$D$7)^BD$29)),((INT(BD$29/$K133)-INT((BD$29-1)/$K133))*($R133*(1-$E133)+$Q133*(1-$F133))*((1+'Inputs &amp; Summary'!$D$7)^BD$29))),((_xlfn.WEIBULL.DIST(BD$29,$L133,$K133,FALSE)*($R133*(1-$E133)+$Q133*(1-$F133))*((1+'Inputs &amp; Summary'!$D$7)^BD$29))))))</f>
        <v>0</v>
      </c>
      <c r="BE133" s="114">
        <f>$D133*IF(BE$29&gt;'Inputs &amp; Summary'!$D$5,0,IF(BE$29&gt;VLOOKUP($G133,Lists!$J$17:$K$21,2),IF($M133=Lists!$H$3,IF($K133&lt;1,(($S133/$K133)*((1+'Inputs &amp; Summary'!$D$7)^BE$29)),((INT(BE$29/$K133)-INT((BE$29-1)/$K133))*$S133*((1+'Inputs &amp; Summary'!$D$7)^BE$29))),(_xlfn.WEIBULL.DIST(BE$29,$L133,$K133,FALSE)*$S133*((1+'Inputs &amp; Summary'!$D$7)^BE$29))),IF($M133=Lists!$H$3,IF($K133&lt;1,((($R133*(1-$E133)+$Q133*(1-$F133))/$K133)*((1+'Inputs &amp; Summary'!$D$7)^BE$29)),((INT(BE$29/$K133)-INT((BE$29-1)/$K133))*($R133*(1-$E133)+$Q133*(1-$F133))*((1+'Inputs &amp; Summary'!$D$7)^BE$29))),((_xlfn.WEIBULL.DIST(BE$29,$L133,$K133,FALSE)*($R133*(1-$E133)+$Q133*(1-$F133))*((1+'Inputs &amp; Summary'!$D$7)^BE$29))))))</f>
        <v>0</v>
      </c>
      <c r="BF133" s="114">
        <f>$D133*IF(BF$29&gt;'Inputs &amp; Summary'!$D$5,0,IF(BF$29&gt;VLOOKUP($G133,Lists!$J$17:$K$21,2),IF($M133=Lists!$H$3,IF($K133&lt;1,(($S133/$K133)*((1+'Inputs &amp; Summary'!$D$7)^BF$29)),((INT(BF$29/$K133)-INT((BF$29-1)/$K133))*$S133*((1+'Inputs &amp; Summary'!$D$7)^BF$29))),(_xlfn.WEIBULL.DIST(BF$29,$L133,$K133,FALSE)*$S133*((1+'Inputs &amp; Summary'!$D$7)^BF$29))),IF($M133=Lists!$H$3,IF($K133&lt;1,((($R133*(1-$E133)+$Q133*(1-$F133))/$K133)*((1+'Inputs &amp; Summary'!$D$7)^BF$29)),((INT(BF$29/$K133)-INT((BF$29-1)/$K133))*($R133*(1-$E133)+$Q133*(1-$F133))*((1+'Inputs &amp; Summary'!$D$7)^BF$29))),((_xlfn.WEIBULL.DIST(BF$29,$L133,$K133,FALSE)*($R133*(1-$E133)+$Q133*(1-$F133))*((1+'Inputs &amp; Summary'!$D$7)^BF$29))))))</f>
        <v>0</v>
      </c>
      <c r="BG133" s="114">
        <f>$D133*IF(BG$29&gt;'Inputs &amp; Summary'!$D$5,0,IF(BG$29&gt;VLOOKUP($G133,Lists!$J$17:$K$21,2),IF($M133=Lists!$H$3,IF($K133&lt;1,(($S133/$K133)*((1+'Inputs &amp; Summary'!$D$7)^BG$29)),((INT(BG$29/$K133)-INT((BG$29-1)/$K133))*$S133*((1+'Inputs &amp; Summary'!$D$7)^BG$29))),(_xlfn.WEIBULL.DIST(BG$29,$L133,$K133,FALSE)*$S133*((1+'Inputs &amp; Summary'!$D$7)^BG$29))),IF($M133=Lists!$H$3,IF($K133&lt;1,((($R133*(1-$E133)+$Q133*(1-$F133))/$K133)*((1+'Inputs &amp; Summary'!$D$7)^BG$29)),((INT(BG$29/$K133)-INT((BG$29-1)/$K133))*($R133*(1-$E133)+$Q133*(1-$F133))*((1+'Inputs &amp; Summary'!$D$7)^BG$29))),((_xlfn.WEIBULL.DIST(BG$29,$L133,$K133,FALSE)*($R133*(1-$E133)+$Q133*(1-$F133))*((1+'Inputs &amp; Summary'!$D$7)^BG$29))))))</f>
        <v>0</v>
      </c>
      <c r="BH133" s="114">
        <f>$D133*IF(BH$29&gt;'Inputs &amp; Summary'!$D$5,0,IF(BH$29&gt;VLOOKUP($G133,Lists!$J$17:$K$21,2),IF($M133=Lists!$H$3,IF($K133&lt;1,(($S133/$K133)*((1+'Inputs &amp; Summary'!$D$7)^BH$29)),((INT(BH$29/$K133)-INT((BH$29-1)/$K133))*$S133*((1+'Inputs &amp; Summary'!$D$7)^BH$29))),(_xlfn.WEIBULL.DIST(BH$29,$L133,$K133,FALSE)*$S133*((1+'Inputs &amp; Summary'!$D$7)^BH$29))),IF($M133=Lists!$H$3,IF($K133&lt;1,((($R133*(1-$E133)+$Q133*(1-$F133))/$K133)*((1+'Inputs &amp; Summary'!$D$7)^BH$29)),((INT(BH$29/$K133)-INT((BH$29-1)/$K133))*($R133*(1-$E133)+$Q133*(1-$F133))*((1+'Inputs &amp; Summary'!$D$7)^BH$29))),((_xlfn.WEIBULL.DIST(BH$29,$L133,$K133,FALSE)*($R133*(1-$E133)+$Q133*(1-$F133))*((1+'Inputs &amp; Summary'!$D$7)^BH$29))))))</f>
        <v>0</v>
      </c>
      <c r="BI133" s="114">
        <f>$D133*IF(BI$29&gt;'Inputs &amp; Summary'!$D$5,0,IF(BI$29&gt;VLOOKUP($G133,Lists!$J$17:$K$21,2),IF($M133=Lists!$H$3,IF($K133&lt;1,(($S133/$K133)*((1+'Inputs &amp; Summary'!$D$7)^BI$29)),((INT(BI$29/$K133)-INT((BI$29-1)/$K133))*$S133*((1+'Inputs &amp; Summary'!$D$7)^BI$29))),(_xlfn.WEIBULL.DIST(BI$29,$L133,$K133,FALSE)*$S133*((1+'Inputs &amp; Summary'!$D$7)^BI$29))),IF($M133=Lists!$H$3,IF($K133&lt;1,((($R133*(1-$E133)+$Q133*(1-$F133))/$K133)*((1+'Inputs &amp; Summary'!$D$7)^BI$29)),((INT(BI$29/$K133)-INT((BI$29-1)/$K133))*($R133*(1-$E133)+$Q133*(1-$F133))*((1+'Inputs &amp; Summary'!$D$7)^BI$29))),((_xlfn.WEIBULL.DIST(BI$29,$L133,$K133,FALSE)*($R133*(1-$E133)+$Q133*(1-$F133))*((1+'Inputs &amp; Summary'!$D$7)^BI$29))))))</f>
        <v>0</v>
      </c>
      <c r="BJ133" s="114">
        <f>$D133*IF(BJ$29&gt;'Inputs &amp; Summary'!$D$5,0,IF(BJ$29&gt;VLOOKUP($G133,Lists!$J$17:$K$21,2),IF($M133=Lists!$H$3,IF($K133&lt;1,(($S133/$K133)*((1+'Inputs &amp; Summary'!$D$7)^BJ$29)),((INT(BJ$29/$K133)-INT((BJ$29-1)/$K133))*$S133*((1+'Inputs &amp; Summary'!$D$7)^BJ$29))),(_xlfn.WEIBULL.DIST(BJ$29,$L133,$K133,FALSE)*$S133*((1+'Inputs &amp; Summary'!$D$7)^BJ$29))),IF($M133=Lists!$H$3,IF($K133&lt;1,((($R133*(1-$E133)+$Q133*(1-$F133))/$K133)*((1+'Inputs &amp; Summary'!$D$7)^BJ$29)),((INT(BJ$29/$K133)-INT((BJ$29-1)/$K133))*($R133*(1-$E133)+$Q133*(1-$F133))*((1+'Inputs &amp; Summary'!$D$7)^BJ$29))),((_xlfn.WEIBULL.DIST(BJ$29,$L133,$K133,FALSE)*($R133*(1-$E133)+$Q133*(1-$F133))*((1+'Inputs &amp; Summary'!$D$7)^BJ$29))))))</f>
        <v>0</v>
      </c>
      <c r="BK133" s="114">
        <f>$D133*IF(BK$29&gt;'Inputs &amp; Summary'!$D$5,0,IF(BK$29&gt;VLOOKUP($G133,Lists!$J$17:$K$21,2),IF($M133=Lists!$H$3,IF($K133&lt;1,(($S133/$K133)*((1+'Inputs &amp; Summary'!$D$7)^BK$29)),((INT(BK$29/$K133)-INT((BK$29-1)/$K133))*$S133*((1+'Inputs &amp; Summary'!$D$7)^BK$29))),(_xlfn.WEIBULL.DIST(BK$29,$L133,$K133,FALSE)*$S133*((1+'Inputs &amp; Summary'!$D$7)^BK$29))),IF($M133=Lists!$H$3,IF($K133&lt;1,((($R133*(1-$E133)+$Q133*(1-$F133))/$K133)*((1+'Inputs &amp; Summary'!$D$7)^BK$29)),((INT(BK$29/$K133)-INT((BK$29-1)/$K133))*($R133*(1-$E133)+$Q133*(1-$F133))*((1+'Inputs &amp; Summary'!$D$7)^BK$29))),((_xlfn.WEIBULL.DIST(BK$29,$L133,$K133,FALSE)*($R133*(1-$E133)+$Q133*(1-$F133))*((1+'Inputs &amp; Summary'!$D$7)^BK$29))))))</f>
        <v>0</v>
      </c>
      <c r="BL133" s="114">
        <f>$D133*IF(BL$29&gt;'Inputs &amp; Summary'!$D$5,0,IF(BL$29&gt;VLOOKUP($G133,Lists!$J$17:$K$21,2),IF($M133=Lists!$H$3,IF($K133&lt;1,(($S133/$K133)*((1+'Inputs &amp; Summary'!$D$7)^BL$29)),((INT(BL$29/$K133)-INT((BL$29-1)/$K133))*$S133*((1+'Inputs &amp; Summary'!$D$7)^BL$29))),(_xlfn.WEIBULL.DIST(BL$29,$L133,$K133,FALSE)*$S133*((1+'Inputs &amp; Summary'!$D$7)^BL$29))),IF($M133=Lists!$H$3,IF($K133&lt;1,((($R133*(1-$E133)+$Q133*(1-$F133))/$K133)*((1+'Inputs &amp; Summary'!$D$7)^BL$29)),((INT(BL$29/$K133)-INT((BL$29-1)/$K133))*($R133*(1-$E133)+$Q133*(1-$F133))*((1+'Inputs &amp; Summary'!$D$7)^BL$29))),((_xlfn.WEIBULL.DIST(BL$29,$L133,$K133,FALSE)*($R133*(1-$E133)+$Q133*(1-$F133))*((1+'Inputs &amp; Summary'!$D$7)^BL$29))))))</f>
        <v>0</v>
      </c>
    </row>
    <row r="134" spans="1:64" x14ac:dyDescent="0.3">
      <c r="A134" s="79" t="s">
        <v>54</v>
      </c>
      <c r="B134" s="33" t="s">
        <v>307</v>
      </c>
      <c r="C134" s="33" t="s">
        <v>39</v>
      </c>
      <c r="D134" s="115">
        <v>0</v>
      </c>
      <c r="E134" s="68">
        <v>0</v>
      </c>
      <c r="F134" s="68">
        <v>0</v>
      </c>
      <c r="G134" s="213" t="s">
        <v>433</v>
      </c>
      <c r="H134" s="34" t="s">
        <v>25</v>
      </c>
      <c r="I134" s="34" t="s">
        <v>94</v>
      </c>
      <c r="J134" s="33">
        <f>VLOOKUP(I134,'Labor Rates'!$A$1:$B$16,2)</f>
        <v>21.23076923076923</v>
      </c>
      <c r="K134" s="35">
        <v>3</v>
      </c>
      <c r="L134" s="35">
        <v>1</v>
      </c>
      <c r="M134" s="33" t="s">
        <v>259</v>
      </c>
      <c r="N134" s="84">
        <v>0</v>
      </c>
      <c r="O134" s="35">
        <v>0.25</v>
      </c>
      <c r="P134" s="5">
        <v>1</v>
      </c>
      <c r="Q134" s="73">
        <f t="shared" si="21"/>
        <v>0</v>
      </c>
      <c r="R134" s="73">
        <f t="shared" si="22"/>
        <v>0</v>
      </c>
      <c r="S134" s="74">
        <f t="shared" si="23"/>
        <v>0</v>
      </c>
      <c r="T134" s="88"/>
      <c r="U134" s="80"/>
      <c r="V134" s="87">
        <f t="shared" si="24"/>
        <v>0</v>
      </c>
      <c r="W134" s="87">
        <f>NPV('Inputs &amp; Summary'!$D$6,Y134:BL134)</f>
        <v>0</v>
      </c>
      <c r="X134" s="90">
        <f t="shared" si="25"/>
        <v>0</v>
      </c>
      <c r="Y134" s="114">
        <f>$D134*IF(Y$29&gt;'Inputs &amp; Summary'!$D$5,0,IF(Y$29&gt;VLOOKUP($G134,Lists!$J$17:$K$21,2),IF($M134=Lists!$H$3,IF($K134&lt;1,(($S134/$K134)*((1+'Inputs &amp; Summary'!$D$7)^Y$29)),((INT(Y$29/$K134)-INT((Y$29-1)/$K134))*$S134*((1+'Inputs &amp; Summary'!$D$7)^Y$29))),(_xlfn.WEIBULL.DIST(Y$29,$L134,$K134,FALSE)*$S134*((1+'Inputs &amp; Summary'!$D$7)^Y$29))),IF($M134=Lists!$H$3,IF($K134&lt;1,((($R134*(1-$E134)+$Q134*(1-$F134))/$K134)*((1+'Inputs &amp; Summary'!$D$7)^Y$29)),((INT(Y$29/$K134)-INT((Y$29-1)/$K134))*($R134*(1-$E134)+$Q134*(1-$F134))*((1+'Inputs &amp; Summary'!$D$7)^Y$29))),((_xlfn.WEIBULL.DIST(Y$29,$L134,$K134,FALSE)*($R134*(1-$E134)+$Q134*(1-$F134))*((1+'Inputs &amp; Summary'!$D$7)^Y$29))))))</f>
        <v>0</v>
      </c>
      <c r="Z134" s="114">
        <f>$D134*IF(Z$29&gt;'Inputs &amp; Summary'!$D$5,0,IF(Z$29&gt;VLOOKUP($G134,Lists!$J$17:$K$21,2),IF($M134=Lists!$H$3,IF($K134&lt;1,(($S134/$K134)*((1+'Inputs &amp; Summary'!$D$7)^Z$29)),((INT(Z$29/$K134)-INT((Z$29-1)/$K134))*$S134*((1+'Inputs &amp; Summary'!$D$7)^Z$29))),(_xlfn.WEIBULL.DIST(Z$29,$L134,$K134,FALSE)*$S134*((1+'Inputs &amp; Summary'!$D$7)^Z$29))),IF($M134=Lists!$H$3,IF($K134&lt;1,((($R134*(1-$E134)+$Q134*(1-$F134))/$K134)*((1+'Inputs &amp; Summary'!$D$7)^Z$29)),((INT(Z$29/$K134)-INT((Z$29-1)/$K134))*($R134*(1-$E134)+$Q134*(1-$F134))*((1+'Inputs &amp; Summary'!$D$7)^Z$29))),((_xlfn.WEIBULL.DIST(Z$29,$L134,$K134,FALSE)*($R134*(1-$E134)+$Q134*(1-$F134))*((1+'Inputs &amp; Summary'!$D$7)^Z$29))))))</f>
        <v>0</v>
      </c>
      <c r="AA134" s="114">
        <f>$D134*IF(AA$29&gt;'Inputs &amp; Summary'!$D$5,0,IF(AA$29&gt;VLOOKUP($G134,Lists!$J$17:$K$21,2),IF($M134=Lists!$H$3,IF($K134&lt;1,(($S134/$K134)*((1+'Inputs &amp; Summary'!$D$7)^AA$29)),((INT(AA$29/$K134)-INT((AA$29-1)/$K134))*$S134*((1+'Inputs &amp; Summary'!$D$7)^AA$29))),(_xlfn.WEIBULL.DIST(AA$29,$L134,$K134,FALSE)*$S134*((1+'Inputs &amp; Summary'!$D$7)^AA$29))),IF($M134=Lists!$H$3,IF($K134&lt;1,((($R134*(1-$E134)+$Q134*(1-$F134))/$K134)*((1+'Inputs &amp; Summary'!$D$7)^AA$29)),((INT(AA$29/$K134)-INT((AA$29-1)/$K134))*($R134*(1-$E134)+$Q134*(1-$F134))*((1+'Inputs &amp; Summary'!$D$7)^AA$29))),((_xlfn.WEIBULL.DIST(AA$29,$L134,$K134,FALSE)*($R134*(1-$E134)+$Q134*(1-$F134))*((1+'Inputs &amp; Summary'!$D$7)^AA$29))))))</f>
        <v>0</v>
      </c>
      <c r="AB134" s="114">
        <f>$D134*IF(AB$29&gt;'Inputs &amp; Summary'!$D$5,0,IF(AB$29&gt;VLOOKUP($G134,Lists!$J$17:$K$21,2),IF($M134=Lists!$H$3,IF($K134&lt;1,(($S134/$K134)*((1+'Inputs &amp; Summary'!$D$7)^AB$29)),((INT(AB$29/$K134)-INT((AB$29-1)/$K134))*$S134*((1+'Inputs &amp; Summary'!$D$7)^AB$29))),(_xlfn.WEIBULL.DIST(AB$29,$L134,$K134,FALSE)*$S134*((1+'Inputs &amp; Summary'!$D$7)^AB$29))),IF($M134=Lists!$H$3,IF($K134&lt;1,((($R134*(1-$E134)+$Q134*(1-$F134))/$K134)*((1+'Inputs &amp; Summary'!$D$7)^AB$29)),((INT(AB$29/$K134)-INT((AB$29-1)/$K134))*($R134*(1-$E134)+$Q134*(1-$F134))*((1+'Inputs &amp; Summary'!$D$7)^AB$29))),((_xlfn.WEIBULL.DIST(AB$29,$L134,$K134,FALSE)*($R134*(1-$E134)+$Q134*(1-$F134))*((1+'Inputs &amp; Summary'!$D$7)^AB$29))))))</f>
        <v>0</v>
      </c>
      <c r="AC134" s="114">
        <f>$D134*IF(AC$29&gt;'Inputs &amp; Summary'!$D$5,0,IF(AC$29&gt;VLOOKUP($G134,Lists!$J$17:$K$21,2),IF($M134=Lists!$H$3,IF($K134&lt;1,(($S134/$K134)*((1+'Inputs &amp; Summary'!$D$7)^AC$29)),((INT(AC$29/$K134)-INT((AC$29-1)/$K134))*$S134*((1+'Inputs &amp; Summary'!$D$7)^AC$29))),(_xlfn.WEIBULL.DIST(AC$29,$L134,$K134,FALSE)*$S134*((1+'Inputs &amp; Summary'!$D$7)^AC$29))),IF($M134=Lists!$H$3,IF($K134&lt;1,((($R134*(1-$E134)+$Q134*(1-$F134))/$K134)*((1+'Inputs &amp; Summary'!$D$7)^AC$29)),((INT(AC$29/$K134)-INT((AC$29-1)/$K134))*($R134*(1-$E134)+$Q134*(1-$F134))*((1+'Inputs &amp; Summary'!$D$7)^AC$29))),((_xlfn.WEIBULL.DIST(AC$29,$L134,$K134,FALSE)*($R134*(1-$E134)+$Q134*(1-$F134))*((1+'Inputs &amp; Summary'!$D$7)^AC$29))))))</f>
        <v>0</v>
      </c>
      <c r="AD134" s="114">
        <f>$D134*IF(AD$29&gt;'Inputs &amp; Summary'!$D$5,0,IF(AD$29&gt;VLOOKUP($G134,Lists!$J$17:$K$21,2),IF($M134=Lists!$H$3,IF($K134&lt;1,(($S134/$K134)*((1+'Inputs &amp; Summary'!$D$7)^AD$29)),((INT(AD$29/$K134)-INT((AD$29-1)/$K134))*$S134*((1+'Inputs &amp; Summary'!$D$7)^AD$29))),(_xlfn.WEIBULL.DIST(AD$29,$L134,$K134,FALSE)*$S134*((1+'Inputs &amp; Summary'!$D$7)^AD$29))),IF($M134=Lists!$H$3,IF($K134&lt;1,((($R134*(1-$E134)+$Q134*(1-$F134))/$K134)*((1+'Inputs &amp; Summary'!$D$7)^AD$29)),((INT(AD$29/$K134)-INT((AD$29-1)/$K134))*($R134*(1-$E134)+$Q134*(1-$F134))*((1+'Inputs &amp; Summary'!$D$7)^AD$29))),((_xlfn.WEIBULL.DIST(AD$29,$L134,$K134,FALSE)*($R134*(1-$E134)+$Q134*(1-$F134))*((1+'Inputs &amp; Summary'!$D$7)^AD$29))))))</f>
        <v>0</v>
      </c>
      <c r="AE134" s="114">
        <f>$D134*IF(AE$29&gt;'Inputs &amp; Summary'!$D$5,0,IF(AE$29&gt;VLOOKUP($G134,Lists!$J$17:$K$21,2),IF($M134=Lists!$H$3,IF($K134&lt;1,(($S134/$K134)*((1+'Inputs &amp; Summary'!$D$7)^AE$29)),((INT(AE$29/$K134)-INT((AE$29-1)/$K134))*$S134*((1+'Inputs &amp; Summary'!$D$7)^AE$29))),(_xlfn.WEIBULL.DIST(AE$29,$L134,$K134,FALSE)*$S134*((1+'Inputs &amp; Summary'!$D$7)^AE$29))),IF($M134=Lists!$H$3,IF($K134&lt;1,((($R134*(1-$E134)+$Q134*(1-$F134))/$K134)*((1+'Inputs &amp; Summary'!$D$7)^AE$29)),((INT(AE$29/$K134)-INT((AE$29-1)/$K134))*($R134*(1-$E134)+$Q134*(1-$F134))*((1+'Inputs &amp; Summary'!$D$7)^AE$29))),((_xlfn.WEIBULL.DIST(AE$29,$L134,$K134,FALSE)*($R134*(1-$E134)+$Q134*(1-$F134))*((1+'Inputs &amp; Summary'!$D$7)^AE$29))))))</f>
        <v>0</v>
      </c>
      <c r="AF134" s="114">
        <f>$D134*IF(AF$29&gt;'Inputs &amp; Summary'!$D$5,0,IF(AF$29&gt;VLOOKUP($G134,Lists!$J$17:$K$21,2),IF($M134=Lists!$H$3,IF($K134&lt;1,(($S134/$K134)*((1+'Inputs &amp; Summary'!$D$7)^AF$29)),((INT(AF$29/$K134)-INT((AF$29-1)/$K134))*$S134*((1+'Inputs &amp; Summary'!$D$7)^AF$29))),(_xlfn.WEIBULL.DIST(AF$29,$L134,$K134,FALSE)*$S134*((1+'Inputs &amp; Summary'!$D$7)^AF$29))),IF($M134=Lists!$H$3,IF($K134&lt;1,((($R134*(1-$E134)+$Q134*(1-$F134))/$K134)*((1+'Inputs &amp; Summary'!$D$7)^AF$29)),((INT(AF$29/$K134)-INT((AF$29-1)/$K134))*($R134*(1-$E134)+$Q134*(1-$F134))*((1+'Inputs &amp; Summary'!$D$7)^AF$29))),((_xlfn.WEIBULL.DIST(AF$29,$L134,$K134,FALSE)*($R134*(1-$E134)+$Q134*(1-$F134))*((1+'Inputs &amp; Summary'!$D$7)^AF$29))))))</f>
        <v>0</v>
      </c>
      <c r="AG134" s="114">
        <f>$D134*IF(AG$29&gt;'Inputs &amp; Summary'!$D$5,0,IF(AG$29&gt;VLOOKUP($G134,Lists!$J$17:$K$21,2),IF($M134=Lists!$H$3,IF($K134&lt;1,(($S134/$K134)*((1+'Inputs &amp; Summary'!$D$7)^AG$29)),((INT(AG$29/$K134)-INT((AG$29-1)/$K134))*$S134*((1+'Inputs &amp; Summary'!$D$7)^AG$29))),(_xlfn.WEIBULL.DIST(AG$29,$L134,$K134,FALSE)*$S134*((1+'Inputs &amp; Summary'!$D$7)^AG$29))),IF($M134=Lists!$H$3,IF($K134&lt;1,((($R134*(1-$E134)+$Q134*(1-$F134))/$K134)*((1+'Inputs &amp; Summary'!$D$7)^AG$29)),((INT(AG$29/$K134)-INT((AG$29-1)/$K134))*($R134*(1-$E134)+$Q134*(1-$F134))*((1+'Inputs &amp; Summary'!$D$7)^AG$29))),((_xlfn.WEIBULL.DIST(AG$29,$L134,$K134,FALSE)*($R134*(1-$E134)+$Q134*(1-$F134))*((1+'Inputs &amp; Summary'!$D$7)^AG$29))))))</f>
        <v>0</v>
      </c>
      <c r="AH134" s="114">
        <f>$D134*IF(AH$29&gt;'Inputs &amp; Summary'!$D$5,0,IF(AH$29&gt;VLOOKUP($G134,Lists!$J$17:$K$21,2),IF($M134=Lists!$H$3,IF($K134&lt;1,(($S134/$K134)*((1+'Inputs &amp; Summary'!$D$7)^AH$29)),((INT(AH$29/$K134)-INT((AH$29-1)/$K134))*$S134*((1+'Inputs &amp; Summary'!$D$7)^AH$29))),(_xlfn.WEIBULL.DIST(AH$29,$L134,$K134,FALSE)*$S134*((1+'Inputs &amp; Summary'!$D$7)^AH$29))),IF($M134=Lists!$H$3,IF($K134&lt;1,((($R134*(1-$E134)+$Q134*(1-$F134))/$K134)*((1+'Inputs &amp; Summary'!$D$7)^AH$29)),((INT(AH$29/$K134)-INT((AH$29-1)/$K134))*($R134*(1-$E134)+$Q134*(1-$F134))*((1+'Inputs &amp; Summary'!$D$7)^AH$29))),((_xlfn.WEIBULL.DIST(AH$29,$L134,$K134,FALSE)*($R134*(1-$E134)+$Q134*(1-$F134))*((1+'Inputs &amp; Summary'!$D$7)^AH$29))))))</f>
        <v>0</v>
      </c>
      <c r="AI134" s="114">
        <f>$D134*IF(AI$29&gt;'Inputs &amp; Summary'!$D$5,0,IF(AI$29&gt;VLOOKUP($G134,Lists!$J$17:$K$21,2),IF($M134=Lists!$H$3,IF($K134&lt;1,(($S134/$K134)*((1+'Inputs &amp; Summary'!$D$7)^AI$29)),((INT(AI$29/$K134)-INT((AI$29-1)/$K134))*$S134*((1+'Inputs &amp; Summary'!$D$7)^AI$29))),(_xlfn.WEIBULL.DIST(AI$29,$L134,$K134,FALSE)*$S134*((1+'Inputs &amp; Summary'!$D$7)^AI$29))),IF($M134=Lists!$H$3,IF($K134&lt;1,((($R134*(1-$E134)+$Q134*(1-$F134))/$K134)*((1+'Inputs &amp; Summary'!$D$7)^AI$29)),((INT(AI$29/$K134)-INT((AI$29-1)/$K134))*($R134*(1-$E134)+$Q134*(1-$F134))*((1+'Inputs &amp; Summary'!$D$7)^AI$29))),((_xlfn.WEIBULL.DIST(AI$29,$L134,$K134,FALSE)*($R134*(1-$E134)+$Q134*(1-$F134))*((1+'Inputs &amp; Summary'!$D$7)^AI$29))))))</f>
        <v>0</v>
      </c>
      <c r="AJ134" s="114">
        <f>$D134*IF(AJ$29&gt;'Inputs &amp; Summary'!$D$5,0,IF(AJ$29&gt;VLOOKUP($G134,Lists!$J$17:$K$21,2),IF($M134=Lists!$H$3,IF($K134&lt;1,(($S134/$K134)*((1+'Inputs &amp; Summary'!$D$7)^AJ$29)),((INT(AJ$29/$K134)-INT((AJ$29-1)/$K134))*$S134*((1+'Inputs &amp; Summary'!$D$7)^AJ$29))),(_xlfn.WEIBULL.DIST(AJ$29,$L134,$K134,FALSE)*$S134*((1+'Inputs &amp; Summary'!$D$7)^AJ$29))),IF($M134=Lists!$H$3,IF($K134&lt;1,((($R134*(1-$E134)+$Q134*(1-$F134))/$K134)*((1+'Inputs &amp; Summary'!$D$7)^AJ$29)),((INT(AJ$29/$K134)-INT((AJ$29-1)/$K134))*($R134*(1-$E134)+$Q134*(1-$F134))*((1+'Inputs &amp; Summary'!$D$7)^AJ$29))),((_xlfn.WEIBULL.DIST(AJ$29,$L134,$K134,FALSE)*($R134*(1-$E134)+$Q134*(1-$F134))*((1+'Inputs &amp; Summary'!$D$7)^AJ$29))))))</f>
        <v>0</v>
      </c>
      <c r="AK134" s="114">
        <f>$D134*IF(AK$29&gt;'Inputs &amp; Summary'!$D$5,0,IF(AK$29&gt;VLOOKUP($G134,Lists!$J$17:$K$21,2),IF($M134=Lists!$H$3,IF($K134&lt;1,(($S134/$K134)*((1+'Inputs &amp; Summary'!$D$7)^AK$29)),((INT(AK$29/$K134)-INT((AK$29-1)/$K134))*$S134*((1+'Inputs &amp; Summary'!$D$7)^AK$29))),(_xlfn.WEIBULL.DIST(AK$29,$L134,$K134,FALSE)*$S134*((1+'Inputs &amp; Summary'!$D$7)^AK$29))),IF($M134=Lists!$H$3,IF($K134&lt;1,((($R134*(1-$E134)+$Q134*(1-$F134))/$K134)*((1+'Inputs &amp; Summary'!$D$7)^AK$29)),((INT(AK$29/$K134)-INT((AK$29-1)/$K134))*($R134*(1-$E134)+$Q134*(1-$F134))*((1+'Inputs &amp; Summary'!$D$7)^AK$29))),((_xlfn.WEIBULL.DIST(AK$29,$L134,$K134,FALSE)*($R134*(1-$E134)+$Q134*(1-$F134))*((1+'Inputs &amp; Summary'!$D$7)^AK$29))))))</f>
        <v>0</v>
      </c>
      <c r="AL134" s="114">
        <f>$D134*IF(AL$29&gt;'Inputs &amp; Summary'!$D$5,0,IF(AL$29&gt;VLOOKUP($G134,Lists!$J$17:$K$21,2),IF($M134=Lists!$H$3,IF($K134&lt;1,(($S134/$K134)*((1+'Inputs &amp; Summary'!$D$7)^AL$29)),((INT(AL$29/$K134)-INT((AL$29-1)/$K134))*$S134*((1+'Inputs &amp; Summary'!$D$7)^AL$29))),(_xlfn.WEIBULL.DIST(AL$29,$L134,$K134,FALSE)*$S134*((1+'Inputs &amp; Summary'!$D$7)^AL$29))),IF($M134=Lists!$H$3,IF($K134&lt;1,((($R134*(1-$E134)+$Q134*(1-$F134))/$K134)*((1+'Inputs &amp; Summary'!$D$7)^AL$29)),((INT(AL$29/$K134)-INT((AL$29-1)/$K134))*($R134*(1-$E134)+$Q134*(1-$F134))*((1+'Inputs &amp; Summary'!$D$7)^AL$29))),((_xlfn.WEIBULL.DIST(AL$29,$L134,$K134,FALSE)*($R134*(1-$E134)+$Q134*(1-$F134))*((1+'Inputs &amp; Summary'!$D$7)^AL$29))))))</f>
        <v>0</v>
      </c>
      <c r="AM134" s="114">
        <f>$D134*IF(AM$29&gt;'Inputs &amp; Summary'!$D$5,0,IF(AM$29&gt;VLOOKUP($G134,Lists!$J$17:$K$21,2),IF($M134=Lists!$H$3,IF($K134&lt;1,(($S134/$K134)*((1+'Inputs &amp; Summary'!$D$7)^AM$29)),((INT(AM$29/$K134)-INT((AM$29-1)/$K134))*$S134*((1+'Inputs &amp; Summary'!$D$7)^AM$29))),(_xlfn.WEIBULL.DIST(AM$29,$L134,$K134,FALSE)*$S134*((1+'Inputs &amp; Summary'!$D$7)^AM$29))),IF($M134=Lists!$H$3,IF($K134&lt;1,((($R134*(1-$E134)+$Q134*(1-$F134))/$K134)*((1+'Inputs &amp; Summary'!$D$7)^AM$29)),((INT(AM$29/$K134)-INT((AM$29-1)/$K134))*($R134*(1-$E134)+$Q134*(1-$F134))*((1+'Inputs &amp; Summary'!$D$7)^AM$29))),((_xlfn.WEIBULL.DIST(AM$29,$L134,$K134,FALSE)*($R134*(1-$E134)+$Q134*(1-$F134))*((1+'Inputs &amp; Summary'!$D$7)^AM$29))))))</f>
        <v>0</v>
      </c>
      <c r="AN134" s="114">
        <f>$D134*IF(AN$29&gt;'Inputs &amp; Summary'!$D$5,0,IF(AN$29&gt;VLOOKUP($G134,Lists!$J$17:$K$21,2),IF($M134=Lists!$H$3,IF($K134&lt;1,(($S134/$K134)*((1+'Inputs &amp; Summary'!$D$7)^AN$29)),((INT(AN$29/$K134)-INT((AN$29-1)/$K134))*$S134*((1+'Inputs &amp; Summary'!$D$7)^AN$29))),(_xlfn.WEIBULL.DIST(AN$29,$L134,$K134,FALSE)*$S134*((1+'Inputs &amp; Summary'!$D$7)^AN$29))),IF($M134=Lists!$H$3,IF($K134&lt;1,((($R134*(1-$E134)+$Q134*(1-$F134))/$K134)*((1+'Inputs &amp; Summary'!$D$7)^AN$29)),((INT(AN$29/$K134)-INT((AN$29-1)/$K134))*($R134*(1-$E134)+$Q134*(1-$F134))*((1+'Inputs &amp; Summary'!$D$7)^AN$29))),((_xlfn.WEIBULL.DIST(AN$29,$L134,$K134,FALSE)*($R134*(1-$E134)+$Q134*(1-$F134))*((1+'Inputs &amp; Summary'!$D$7)^AN$29))))))</f>
        <v>0</v>
      </c>
      <c r="AO134" s="114">
        <f>$D134*IF(AO$29&gt;'Inputs &amp; Summary'!$D$5,0,IF(AO$29&gt;VLOOKUP($G134,Lists!$J$17:$K$21,2),IF($M134=Lists!$H$3,IF($K134&lt;1,(($S134/$K134)*((1+'Inputs &amp; Summary'!$D$7)^AO$29)),((INT(AO$29/$K134)-INT((AO$29-1)/$K134))*$S134*((1+'Inputs &amp; Summary'!$D$7)^AO$29))),(_xlfn.WEIBULL.DIST(AO$29,$L134,$K134,FALSE)*$S134*((1+'Inputs &amp; Summary'!$D$7)^AO$29))),IF($M134=Lists!$H$3,IF($K134&lt;1,((($R134*(1-$E134)+$Q134*(1-$F134))/$K134)*((1+'Inputs &amp; Summary'!$D$7)^AO$29)),((INT(AO$29/$K134)-INT((AO$29-1)/$K134))*($R134*(1-$E134)+$Q134*(1-$F134))*((1+'Inputs &amp; Summary'!$D$7)^AO$29))),((_xlfn.WEIBULL.DIST(AO$29,$L134,$K134,FALSE)*($R134*(1-$E134)+$Q134*(1-$F134))*((1+'Inputs &amp; Summary'!$D$7)^AO$29))))))</f>
        <v>0</v>
      </c>
      <c r="AP134" s="114">
        <f>$D134*IF(AP$29&gt;'Inputs &amp; Summary'!$D$5,0,IF(AP$29&gt;VLOOKUP($G134,Lists!$J$17:$K$21,2),IF($M134=Lists!$H$3,IF($K134&lt;1,(($S134/$K134)*((1+'Inputs &amp; Summary'!$D$7)^AP$29)),((INT(AP$29/$K134)-INT((AP$29-1)/$K134))*$S134*((1+'Inputs &amp; Summary'!$D$7)^AP$29))),(_xlfn.WEIBULL.DIST(AP$29,$L134,$K134,FALSE)*$S134*((1+'Inputs &amp; Summary'!$D$7)^AP$29))),IF($M134=Lists!$H$3,IF($K134&lt;1,((($R134*(1-$E134)+$Q134*(1-$F134))/$K134)*((1+'Inputs &amp; Summary'!$D$7)^AP$29)),((INT(AP$29/$K134)-INT((AP$29-1)/$K134))*($R134*(1-$E134)+$Q134*(1-$F134))*((1+'Inputs &amp; Summary'!$D$7)^AP$29))),((_xlfn.WEIBULL.DIST(AP$29,$L134,$K134,FALSE)*($R134*(1-$E134)+$Q134*(1-$F134))*((1+'Inputs &amp; Summary'!$D$7)^AP$29))))))</f>
        <v>0</v>
      </c>
      <c r="AQ134" s="114">
        <f>$D134*IF(AQ$29&gt;'Inputs &amp; Summary'!$D$5,0,IF(AQ$29&gt;VLOOKUP($G134,Lists!$J$17:$K$21,2),IF($M134=Lists!$H$3,IF($K134&lt;1,(($S134/$K134)*((1+'Inputs &amp; Summary'!$D$7)^AQ$29)),((INT(AQ$29/$K134)-INT((AQ$29-1)/$K134))*$S134*((1+'Inputs &amp; Summary'!$D$7)^AQ$29))),(_xlfn.WEIBULL.DIST(AQ$29,$L134,$K134,FALSE)*$S134*((1+'Inputs &amp; Summary'!$D$7)^AQ$29))),IF($M134=Lists!$H$3,IF($K134&lt;1,((($R134*(1-$E134)+$Q134*(1-$F134))/$K134)*((1+'Inputs &amp; Summary'!$D$7)^AQ$29)),((INT(AQ$29/$K134)-INT((AQ$29-1)/$K134))*($R134*(1-$E134)+$Q134*(1-$F134))*((1+'Inputs &amp; Summary'!$D$7)^AQ$29))),((_xlfn.WEIBULL.DIST(AQ$29,$L134,$K134,FALSE)*($R134*(1-$E134)+$Q134*(1-$F134))*((1+'Inputs &amp; Summary'!$D$7)^AQ$29))))))</f>
        <v>0</v>
      </c>
      <c r="AR134" s="114">
        <f>$D134*IF(AR$29&gt;'Inputs &amp; Summary'!$D$5,0,IF(AR$29&gt;VLOOKUP($G134,Lists!$J$17:$K$21,2),IF($M134=Lists!$H$3,IF($K134&lt;1,(($S134/$K134)*((1+'Inputs &amp; Summary'!$D$7)^AR$29)),((INT(AR$29/$K134)-INT((AR$29-1)/$K134))*$S134*((1+'Inputs &amp; Summary'!$D$7)^AR$29))),(_xlfn.WEIBULL.DIST(AR$29,$L134,$K134,FALSE)*$S134*((1+'Inputs &amp; Summary'!$D$7)^AR$29))),IF($M134=Lists!$H$3,IF($K134&lt;1,((($R134*(1-$E134)+$Q134*(1-$F134))/$K134)*((1+'Inputs &amp; Summary'!$D$7)^AR$29)),((INT(AR$29/$K134)-INT((AR$29-1)/$K134))*($R134*(1-$E134)+$Q134*(1-$F134))*((1+'Inputs &amp; Summary'!$D$7)^AR$29))),((_xlfn.WEIBULL.DIST(AR$29,$L134,$K134,FALSE)*($R134*(1-$E134)+$Q134*(1-$F134))*((1+'Inputs &amp; Summary'!$D$7)^AR$29))))))</f>
        <v>0</v>
      </c>
      <c r="AS134" s="114">
        <f>$D134*IF(AS$29&gt;'Inputs &amp; Summary'!$D$5,0,IF(AS$29&gt;VLOOKUP($G134,Lists!$J$17:$K$21,2),IF($M134=Lists!$H$3,IF($K134&lt;1,(($S134/$K134)*((1+'Inputs &amp; Summary'!$D$7)^AS$29)),((INT(AS$29/$K134)-INT((AS$29-1)/$K134))*$S134*((1+'Inputs &amp; Summary'!$D$7)^AS$29))),(_xlfn.WEIBULL.DIST(AS$29,$L134,$K134,FALSE)*$S134*((1+'Inputs &amp; Summary'!$D$7)^AS$29))),IF($M134=Lists!$H$3,IF($K134&lt;1,((($R134*(1-$E134)+$Q134*(1-$F134))/$K134)*((1+'Inputs &amp; Summary'!$D$7)^AS$29)),((INT(AS$29/$K134)-INT((AS$29-1)/$K134))*($R134*(1-$E134)+$Q134*(1-$F134))*((1+'Inputs &amp; Summary'!$D$7)^AS$29))),((_xlfn.WEIBULL.DIST(AS$29,$L134,$K134,FALSE)*($R134*(1-$E134)+$Q134*(1-$F134))*((1+'Inputs &amp; Summary'!$D$7)^AS$29))))))</f>
        <v>0</v>
      </c>
      <c r="AT134" s="114">
        <f>$D134*IF(AT$29&gt;'Inputs &amp; Summary'!$D$5,0,IF(AT$29&gt;VLOOKUP($G134,Lists!$J$17:$K$21,2),IF($M134=Lists!$H$3,IF($K134&lt;1,(($S134/$K134)*((1+'Inputs &amp; Summary'!$D$7)^AT$29)),((INT(AT$29/$K134)-INT((AT$29-1)/$K134))*$S134*((1+'Inputs &amp; Summary'!$D$7)^AT$29))),(_xlfn.WEIBULL.DIST(AT$29,$L134,$K134,FALSE)*$S134*((1+'Inputs &amp; Summary'!$D$7)^AT$29))),IF($M134=Lists!$H$3,IF($K134&lt;1,((($R134*(1-$E134)+$Q134*(1-$F134))/$K134)*((1+'Inputs &amp; Summary'!$D$7)^AT$29)),((INT(AT$29/$K134)-INT((AT$29-1)/$K134))*($R134*(1-$E134)+$Q134*(1-$F134))*((1+'Inputs &amp; Summary'!$D$7)^AT$29))),((_xlfn.WEIBULL.DIST(AT$29,$L134,$K134,FALSE)*($R134*(1-$E134)+$Q134*(1-$F134))*((1+'Inputs &amp; Summary'!$D$7)^AT$29))))))</f>
        <v>0</v>
      </c>
      <c r="AU134" s="114">
        <f>$D134*IF(AU$29&gt;'Inputs &amp; Summary'!$D$5,0,IF(AU$29&gt;VLOOKUP($G134,Lists!$J$17:$K$21,2),IF($M134=Lists!$H$3,IF($K134&lt;1,(($S134/$K134)*((1+'Inputs &amp; Summary'!$D$7)^AU$29)),((INT(AU$29/$K134)-INT((AU$29-1)/$K134))*$S134*((1+'Inputs &amp; Summary'!$D$7)^AU$29))),(_xlfn.WEIBULL.DIST(AU$29,$L134,$K134,FALSE)*$S134*((1+'Inputs &amp; Summary'!$D$7)^AU$29))),IF($M134=Lists!$H$3,IF($K134&lt;1,((($R134*(1-$E134)+$Q134*(1-$F134))/$K134)*((1+'Inputs &amp; Summary'!$D$7)^AU$29)),((INT(AU$29/$K134)-INT((AU$29-1)/$K134))*($R134*(1-$E134)+$Q134*(1-$F134))*((1+'Inputs &amp; Summary'!$D$7)^AU$29))),((_xlfn.WEIBULL.DIST(AU$29,$L134,$K134,FALSE)*($R134*(1-$E134)+$Q134*(1-$F134))*((1+'Inputs &amp; Summary'!$D$7)^AU$29))))))</f>
        <v>0</v>
      </c>
      <c r="AV134" s="114">
        <f>$D134*IF(AV$29&gt;'Inputs &amp; Summary'!$D$5,0,IF(AV$29&gt;VLOOKUP($G134,Lists!$J$17:$K$21,2),IF($M134=Lists!$H$3,IF($K134&lt;1,(($S134/$K134)*((1+'Inputs &amp; Summary'!$D$7)^AV$29)),((INT(AV$29/$K134)-INT((AV$29-1)/$K134))*$S134*((1+'Inputs &amp; Summary'!$D$7)^AV$29))),(_xlfn.WEIBULL.DIST(AV$29,$L134,$K134,FALSE)*$S134*((1+'Inputs &amp; Summary'!$D$7)^AV$29))),IF($M134=Lists!$H$3,IF($K134&lt;1,((($R134*(1-$E134)+$Q134*(1-$F134))/$K134)*((1+'Inputs &amp; Summary'!$D$7)^AV$29)),((INT(AV$29/$K134)-INT((AV$29-1)/$K134))*($R134*(1-$E134)+$Q134*(1-$F134))*((1+'Inputs &amp; Summary'!$D$7)^AV$29))),((_xlfn.WEIBULL.DIST(AV$29,$L134,$K134,FALSE)*($R134*(1-$E134)+$Q134*(1-$F134))*((1+'Inputs &amp; Summary'!$D$7)^AV$29))))))</f>
        <v>0</v>
      </c>
      <c r="AW134" s="114">
        <f>$D134*IF(AW$29&gt;'Inputs &amp; Summary'!$D$5,0,IF(AW$29&gt;VLOOKUP($G134,Lists!$J$17:$K$21,2),IF($M134=Lists!$H$3,IF($K134&lt;1,(($S134/$K134)*((1+'Inputs &amp; Summary'!$D$7)^AW$29)),((INT(AW$29/$K134)-INT((AW$29-1)/$K134))*$S134*((1+'Inputs &amp; Summary'!$D$7)^AW$29))),(_xlfn.WEIBULL.DIST(AW$29,$L134,$K134,FALSE)*$S134*((1+'Inputs &amp; Summary'!$D$7)^AW$29))),IF($M134=Lists!$H$3,IF($K134&lt;1,((($R134*(1-$E134)+$Q134*(1-$F134))/$K134)*((1+'Inputs &amp; Summary'!$D$7)^AW$29)),((INT(AW$29/$K134)-INT((AW$29-1)/$K134))*($R134*(1-$E134)+$Q134*(1-$F134))*((1+'Inputs &amp; Summary'!$D$7)^AW$29))),((_xlfn.WEIBULL.DIST(AW$29,$L134,$K134,FALSE)*($R134*(1-$E134)+$Q134*(1-$F134))*((1+'Inputs &amp; Summary'!$D$7)^AW$29))))))</f>
        <v>0</v>
      </c>
      <c r="AX134" s="114">
        <f>$D134*IF(AX$29&gt;'Inputs &amp; Summary'!$D$5,0,IF(AX$29&gt;VLOOKUP($G134,Lists!$J$17:$K$21,2),IF($M134=Lists!$H$3,IF($K134&lt;1,(($S134/$K134)*((1+'Inputs &amp; Summary'!$D$7)^AX$29)),((INT(AX$29/$K134)-INT((AX$29-1)/$K134))*$S134*((1+'Inputs &amp; Summary'!$D$7)^AX$29))),(_xlfn.WEIBULL.DIST(AX$29,$L134,$K134,FALSE)*$S134*((1+'Inputs &amp; Summary'!$D$7)^AX$29))),IF($M134=Lists!$H$3,IF($K134&lt;1,((($R134*(1-$E134)+$Q134*(1-$F134))/$K134)*((1+'Inputs &amp; Summary'!$D$7)^AX$29)),((INT(AX$29/$K134)-INT((AX$29-1)/$K134))*($R134*(1-$E134)+$Q134*(1-$F134))*((1+'Inputs &amp; Summary'!$D$7)^AX$29))),((_xlfn.WEIBULL.DIST(AX$29,$L134,$K134,FALSE)*($R134*(1-$E134)+$Q134*(1-$F134))*((1+'Inputs &amp; Summary'!$D$7)^AX$29))))))</f>
        <v>0</v>
      </c>
      <c r="AY134" s="114">
        <f>$D134*IF(AY$29&gt;'Inputs &amp; Summary'!$D$5,0,IF(AY$29&gt;VLOOKUP($G134,Lists!$J$17:$K$21,2),IF($M134=Lists!$H$3,IF($K134&lt;1,(($S134/$K134)*((1+'Inputs &amp; Summary'!$D$7)^AY$29)),((INT(AY$29/$K134)-INT((AY$29-1)/$K134))*$S134*((1+'Inputs &amp; Summary'!$D$7)^AY$29))),(_xlfn.WEIBULL.DIST(AY$29,$L134,$K134,FALSE)*$S134*((1+'Inputs &amp; Summary'!$D$7)^AY$29))),IF($M134=Lists!$H$3,IF($K134&lt;1,((($R134*(1-$E134)+$Q134*(1-$F134))/$K134)*((1+'Inputs &amp; Summary'!$D$7)^AY$29)),((INT(AY$29/$K134)-INT((AY$29-1)/$K134))*($R134*(1-$E134)+$Q134*(1-$F134))*((1+'Inputs &amp; Summary'!$D$7)^AY$29))),((_xlfn.WEIBULL.DIST(AY$29,$L134,$K134,FALSE)*($R134*(1-$E134)+$Q134*(1-$F134))*((1+'Inputs &amp; Summary'!$D$7)^AY$29))))))</f>
        <v>0</v>
      </c>
      <c r="AZ134" s="114">
        <f>$D134*IF(AZ$29&gt;'Inputs &amp; Summary'!$D$5,0,IF(AZ$29&gt;VLOOKUP($G134,Lists!$J$17:$K$21,2),IF($M134=Lists!$H$3,IF($K134&lt;1,(($S134/$K134)*((1+'Inputs &amp; Summary'!$D$7)^AZ$29)),((INT(AZ$29/$K134)-INT((AZ$29-1)/$K134))*$S134*((1+'Inputs &amp; Summary'!$D$7)^AZ$29))),(_xlfn.WEIBULL.DIST(AZ$29,$L134,$K134,FALSE)*$S134*((1+'Inputs &amp; Summary'!$D$7)^AZ$29))),IF($M134=Lists!$H$3,IF($K134&lt;1,((($R134*(1-$E134)+$Q134*(1-$F134))/$K134)*((1+'Inputs &amp; Summary'!$D$7)^AZ$29)),((INT(AZ$29/$K134)-INT((AZ$29-1)/$K134))*($R134*(1-$E134)+$Q134*(1-$F134))*((1+'Inputs &amp; Summary'!$D$7)^AZ$29))),((_xlfn.WEIBULL.DIST(AZ$29,$L134,$K134,FALSE)*($R134*(1-$E134)+$Q134*(1-$F134))*((1+'Inputs &amp; Summary'!$D$7)^AZ$29))))))</f>
        <v>0</v>
      </c>
      <c r="BA134" s="114">
        <f>$D134*IF(BA$29&gt;'Inputs &amp; Summary'!$D$5,0,IF(BA$29&gt;VLOOKUP($G134,Lists!$J$17:$K$21,2),IF($M134=Lists!$H$3,IF($K134&lt;1,(($S134/$K134)*((1+'Inputs &amp; Summary'!$D$7)^BA$29)),((INT(BA$29/$K134)-INT((BA$29-1)/$K134))*$S134*((1+'Inputs &amp; Summary'!$D$7)^BA$29))),(_xlfn.WEIBULL.DIST(BA$29,$L134,$K134,FALSE)*$S134*((1+'Inputs &amp; Summary'!$D$7)^BA$29))),IF($M134=Lists!$H$3,IF($K134&lt;1,((($R134*(1-$E134)+$Q134*(1-$F134))/$K134)*((1+'Inputs &amp; Summary'!$D$7)^BA$29)),((INT(BA$29/$K134)-INT((BA$29-1)/$K134))*($R134*(1-$E134)+$Q134*(1-$F134))*((1+'Inputs &amp; Summary'!$D$7)^BA$29))),((_xlfn.WEIBULL.DIST(BA$29,$L134,$K134,FALSE)*($R134*(1-$E134)+$Q134*(1-$F134))*((1+'Inputs &amp; Summary'!$D$7)^BA$29))))))</f>
        <v>0</v>
      </c>
      <c r="BB134" s="114">
        <f>$D134*IF(BB$29&gt;'Inputs &amp; Summary'!$D$5,0,IF(BB$29&gt;VLOOKUP($G134,Lists!$J$17:$K$21,2),IF($M134=Lists!$H$3,IF($K134&lt;1,(($S134/$K134)*((1+'Inputs &amp; Summary'!$D$7)^BB$29)),((INT(BB$29/$K134)-INT((BB$29-1)/$K134))*$S134*((1+'Inputs &amp; Summary'!$D$7)^BB$29))),(_xlfn.WEIBULL.DIST(BB$29,$L134,$K134,FALSE)*$S134*((1+'Inputs &amp; Summary'!$D$7)^BB$29))),IF($M134=Lists!$H$3,IF($K134&lt;1,((($R134*(1-$E134)+$Q134*(1-$F134))/$K134)*((1+'Inputs &amp; Summary'!$D$7)^BB$29)),((INT(BB$29/$K134)-INT((BB$29-1)/$K134))*($R134*(1-$E134)+$Q134*(1-$F134))*((1+'Inputs &amp; Summary'!$D$7)^BB$29))),((_xlfn.WEIBULL.DIST(BB$29,$L134,$K134,FALSE)*($R134*(1-$E134)+$Q134*(1-$F134))*((1+'Inputs &amp; Summary'!$D$7)^BB$29))))))</f>
        <v>0</v>
      </c>
      <c r="BC134" s="114">
        <f>$D134*IF(BC$29&gt;'Inputs &amp; Summary'!$D$5,0,IF(BC$29&gt;VLOOKUP($G134,Lists!$J$17:$K$21,2),IF($M134=Lists!$H$3,IF($K134&lt;1,(($S134/$K134)*((1+'Inputs &amp; Summary'!$D$7)^BC$29)),((INT(BC$29/$K134)-INT((BC$29-1)/$K134))*$S134*((1+'Inputs &amp; Summary'!$D$7)^BC$29))),(_xlfn.WEIBULL.DIST(BC$29,$L134,$K134,FALSE)*$S134*((1+'Inputs &amp; Summary'!$D$7)^BC$29))),IF($M134=Lists!$H$3,IF($K134&lt;1,((($R134*(1-$E134)+$Q134*(1-$F134))/$K134)*((1+'Inputs &amp; Summary'!$D$7)^BC$29)),((INT(BC$29/$K134)-INT((BC$29-1)/$K134))*($R134*(1-$E134)+$Q134*(1-$F134))*((1+'Inputs &amp; Summary'!$D$7)^BC$29))),((_xlfn.WEIBULL.DIST(BC$29,$L134,$K134,FALSE)*($R134*(1-$E134)+$Q134*(1-$F134))*((1+'Inputs &amp; Summary'!$D$7)^BC$29))))))</f>
        <v>0</v>
      </c>
      <c r="BD134" s="114">
        <f>$D134*IF(BD$29&gt;'Inputs &amp; Summary'!$D$5,0,IF(BD$29&gt;VLOOKUP($G134,Lists!$J$17:$K$21,2),IF($M134=Lists!$H$3,IF($K134&lt;1,(($S134/$K134)*((1+'Inputs &amp; Summary'!$D$7)^BD$29)),((INT(BD$29/$K134)-INT((BD$29-1)/$K134))*$S134*((1+'Inputs &amp; Summary'!$D$7)^BD$29))),(_xlfn.WEIBULL.DIST(BD$29,$L134,$K134,FALSE)*$S134*((1+'Inputs &amp; Summary'!$D$7)^BD$29))),IF($M134=Lists!$H$3,IF($K134&lt;1,((($R134*(1-$E134)+$Q134*(1-$F134))/$K134)*((1+'Inputs &amp; Summary'!$D$7)^BD$29)),((INT(BD$29/$K134)-INT((BD$29-1)/$K134))*($R134*(1-$E134)+$Q134*(1-$F134))*((1+'Inputs &amp; Summary'!$D$7)^BD$29))),((_xlfn.WEIBULL.DIST(BD$29,$L134,$K134,FALSE)*($R134*(1-$E134)+$Q134*(1-$F134))*((1+'Inputs &amp; Summary'!$D$7)^BD$29))))))</f>
        <v>0</v>
      </c>
      <c r="BE134" s="114">
        <f>$D134*IF(BE$29&gt;'Inputs &amp; Summary'!$D$5,0,IF(BE$29&gt;VLOOKUP($G134,Lists!$J$17:$K$21,2),IF($M134=Lists!$H$3,IF($K134&lt;1,(($S134/$K134)*((1+'Inputs &amp; Summary'!$D$7)^BE$29)),((INT(BE$29/$K134)-INT((BE$29-1)/$K134))*$S134*((1+'Inputs &amp; Summary'!$D$7)^BE$29))),(_xlfn.WEIBULL.DIST(BE$29,$L134,$K134,FALSE)*$S134*((1+'Inputs &amp; Summary'!$D$7)^BE$29))),IF($M134=Lists!$H$3,IF($K134&lt;1,((($R134*(1-$E134)+$Q134*(1-$F134))/$K134)*((1+'Inputs &amp; Summary'!$D$7)^BE$29)),((INT(BE$29/$K134)-INT((BE$29-1)/$K134))*($R134*(1-$E134)+$Q134*(1-$F134))*((1+'Inputs &amp; Summary'!$D$7)^BE$29))),((_xlfn.WEIBULL.DIST(BE$29,$L134,$K134,FALSE)*($R134*(1-$E134)+$Q134*(1-$F134))*((1+'Inputs &amp; Summary'!$D$7)^BE$29))))))</f>
        <v>0</v>
      </c>
      <c r="BF134" s="114">
        <f>$D134*IF(BF$29&gt;'Inputs &amp; Summary'!$D$5,0,IF(BF$29&gt;VLOOKUP($G134,Lists!$J$17:$K$21,2),IF($M134=Lists!$H$3,IF($K134&lt;1,(($S134/$K134)*((1+'Inputs &amp; Summary'!$D$7)^BF$29)),((INT(BF$29/$K134)-INT((BF$29-1)/$K134))*$S134*((1+'Inputs &amp; Summary'!$D$7)^BF$29))),(_xlfn.WEIBULL.DIST(BF$29,$L134,$K134,FALSE)*$S134*((1+'Inputs &amp; Summary'!$D$7)^BF$29))),IF($M134=Lists!$H$3,IF($K134&lt;1,((($R134*(1-$E134)+$Q134*(1-$F134))/$K134)*((1+'Inputs &amp; Summary'!$D$7)^BF$29)),((INT(BF$29/$K134)-INT((BF$29-1)/$K134))*($R134*(1-$E134)+$Q134*(1-$F134))*((1+'Inputs &amp; Summary'!$D$7)^BF$29))),((_xlfn.WEIBULL.DIST(BF$29,$L134,$K134,FALSE)*($R134*(1-$E134)+$Q134*(1-$F134))*((1+'Inputs &amp; Summary'!$D$7)^BF$29))))))</f>
        <v>0</v>
      </c>
      <c r="BG134" s="114">
        <f>$D134*IF(BG$29&gt;'Inputs &amp; Summary'!$D$5,0,IF(BG$29&gt;VLOOKUP($G134,Lists!$J$17:$K$21,2),IF($M134=Lists!$H$3,IF($K134&lt;1,(($S134/$K134)*((1+'Inputs &amp; Summary'!$D$7)^BG$29)),((INT(BG$29/$K134)-INT((BG$29-1)/$K134))*$S134*((1+'Inputs &amp; Summary'!$D$7)^BG$29))),(_xlfn.WEIBULL.DIST(BG$29,$L134,$K134,FALSE)*$S134*((1+'Inputs &amp; Summary'!$D$7)^BG$29))),IF($M134=Lists!$H$3,IF($K134&lt;1,((($R134*(1-$E134)+$Q134*(1-$F134))/$K134)*((1+'Inputs &amp; Summary'!$D$7)^BG$29)),((INT(BG$29/$K134)-INT((BG$29-1)/$K134))*($R134*(1-$E134)+$Q134*(1-$F134))*((1+'Inputs &amp; Summary'!$D$7)^BG$29))),((_xlfn.WEIBULL.DIST(BG$29,$L134,$K134,FALSE)*($R134*(1-$E134)+$Q134*(1-$F134))*((1+'Inputs &amp; Summary'!$D$7)^BG$29))))))</f>
        <v>0</v>
      </c>
      <c r="BH134" s="114">
        <f>$D134*IF(BH$29&gt;'Inputs &amp; Summary'!$D$5,0,IF(BH$29&gt;VLOOKUP($G134,Lists!$J$17:$K$21,2),IF($M134=Lists!$H$3,IF($K134&lt;1,(($S134/$K134)*((1+'Inputs &amp; Summary'!$D$7)^BH$29)),((INT(BH$29/$K134)-INT((BH$29-1)/$K134))*$S134*((1+'Inputs &amp; Summary'!$D$7)^BH$29))),(_xlfn.WEIBULL.DIST(BH$29,$L134,$K134,FALSE)*$S134*((1+'Inputs &amp; Summary'!$D$7)^BH$29))),IF($M134=Lists!$H$3,IF($K134&lt;1,((($R134*(1-$E134)+$Q134*(1-$F134))/$K134)*((1+'Inputs &amp; Summary'!$D$7)^BH$29)),((INT(BH$29/$K134)-INT((BH$29-1)/$K134))*($R134*(1-$E134)+$Q134*(1-$F134))*((1+'Inputs &amp; Summary'!$D$7)^BH$29))),((_xlfn.WEIBULL.DIST(BH$29,$L134,$K134,FALSE)*($R134*(1-$E134)+$Q134*(1-$F134))*((1+'Inputs &amp; Summary'!$D$7)^BH$29))))))</f>
        <v>0</v>
      </c>
      <c r="BI134" s="114">
        <f>$D134*IF(BI$29&gt;'Inputs &amp; Summary'!$D$5,0,IF(BI$29&gt;VLOOKUP($G134,Lists!$J$17:$K$21,2),IF($M134=Lists!$H$3,IF($K134&lt;1,(($S134/$K134)*((1+'Inputs &amp; Summary'!$D$7)^BI$29)),((INT(BI$29/$K134)-INT((BI$29-1)/$K134))*$S134*((1+'Inputs &amp; Summary'!$D$7)^BI$29))),(_xlfn.WEIBULL.DIST(BI$29,$L134,$K134,FALSE)*$S134*((1+'Inputs &amp; Summary'!$D$7)^BI$29))),IF($M134=Lists!$H$3,IF($K134&lt;1,((($R134*(1-$E134)+$Q134*(1-$F134))/$K134)*((1+'Inputs &amp; Summary'!$D$7)^BI$29)),((INT(BI$29/$K134)-INT((BI$29-1)/$K134))*($R134*(1-$E134)+$Q134*(1-$F134))*((1+'Inputs &amp; Summary'!$D$7)^BI$29))),((_xlfn.WEIBULL.DIST(BI$29,$L134,$K134,FALSE)*($R134*(1-$E134)+$Q134*(1-$F134))*((1+'Inputs &amp; Summary'!$D$7)^BI$29))))))</f>
        <v>0</v>
      </c>
      <c r="BJ134" s="114">
        <f>$D134*IF(BJ$29&gt;'Inputs &amp; Summary'!$D$5,0,IF(BJ$29&gt;VLOOKUP($G134,Lists!$J$17:$K$21,2),IF($M134=Lists!$H$3,IF($K134&lt;1,(($S134/$K134)*((1+'Inputs &amp; Summary'!$D$7)^BJ$29)),((INT(BJ$29/$K134)-INT((BJ$29-1)/$K134))*$S134*((1+'Inputs &amp; Summary'!$D$7)^BJ$29))),(_xlfn.WEIBULL.DIST(BJ$29,$L134,$K134,FALSE)*$S134*((1+'Inputs &amp; Summary'!$D$7)^BJ$29))),IF($M134=Lists!$H$3,IF($K134&lt;1,((($R134*(1-$E134)+$Q134*(1-$F134))/$K134)*((1+'Inputs &amp; Summary'!$D$7)^BJ$29)),((INT(BJ$29/$K134)-INT((BJ$29-1)/$K134))*($R134*(1-$E134)+$Q134*(1-$F134))*((1+'Inputs &amp; Summary'!$D$7)^BJ$29))),((_xlfn.WEIBULL.DIST(BJ$29,$L134,$K134,FALSE)*($R134*(1-$E134)+$Q134*(1-$F134))*((1+'Inputs &amp; Summary'!$D$7)^BJ$29))))))</f>
        <v>0</v>
      </c>
      <c r="BK134" s="114">
        <f>$D134*IF(BK$29&gt;'Inputs &amp; Summary'!$D$5,0,IF(BK$29&gt;VLOOKUP($G134,Lists!$J$17:$K$21,2),IF($M134=Lists!$H$3,IF($K134&lt;1,(($S134/$K134)*((1+'Inputs &amp; Summary'!$D$7)^BK$29)),((INT(BK$29/$K134)-INT((BK$29-1)/$K134))*$S134*((1+'Inputs &amp; Summary'!$D$7)^BK$29))),(_xlfn.WEIBULL.DIST(BK$29,$L134,$K134,FALSE)*$S134*((1+'Inputs &amp; Summary'!$D$7)^BK$29))),IF($M134=Lists!$H$3,IF($K134&lt;1,((($R134*(1-$E134)+$Q134*(1-$F134))/$K134)*((1+'Inputs &amp; Summary'!$D$7)^BK$29)),((INT(BK$29/$K134)-INT((BK$29-1)/$K134))*($R134*(1-$E134)+$Q134*(1-$F134))*((1+'Inputs &amp; Summary'!$D$7)^BK$29))),((_xlfn.WEIBULL.DIST(BK$29,$L134,$K134,FALSE)*($R134*(1-$E134)+$Q134*(1-$F134))*((1+'Inputs &amp; Summary'!$D$7)^BK$29))))))</f>
        <v>0</v>
      </c>
      <c r="BL134" s="114">
        <f>$D134*IF(BL$29&gt;'Inputs &amp; Summary'!$D$5,0,IF(BL$29&gt;VLOOKUP($G134,Lists!$J$17:$K$21,2),IF($M134=Lists!$H$3,IF($K134&lt;1,(($S134/$K134)*((1+'Inputs &amp; Summary'!$D$7)^BL$29)),((INT(BL$29/$K134)-INT((BL$29-1)/$K134))*$S134*((1+'Inputs &amp; Summary'!$D$7)^BL$29))),(_xlfn.WEIBULL.DIST(BL$29,$L134,$K134,FALSE)*$S134*((1+'Inputs &amp; Summary'!$D$7)^BL$29))),IF($M134=Lists!$H$3,IF($K134&lt;1,((($R134*(1-$E134)+$Q134*(1-$F134))/$K134)*((1+'Inputs &amp; Summary'!$D$7)^BL$29)),((INT(BL$29/$K134)-INT((BL$29-1)/$K134))*($R134*(1-$E134)+$Q134*(1-$F134))*((1+'Inputs &amp; Summary'!$D$7)^BL$29))),((_xlfn.WEIBULL.DIST(BL$29,$L134,$K134,FALSE)*($R134*(1-$E134)+$Q134*(1-$F134))*((1+'Inputs &amp; Summary'!$D$7)^BL$29))))))</f>
        <v>0</v>
      </c>
    </row>
    <row r="135" spans="1:64" x14ac:dyDescent="0.3">
      <c r="A135" s="79" t="s">
        <v>13</v>
      </c>
      <c r="B135" s="33" t="s">
        <v>307</v>
      </c>
      <c r="C135" s="33" t="s">
        <v>39</v>
      </c>
      <c r="D135" s="115">
        <v>0</v>
      </c>
      <c r="E135" s="68">
        <v>0</v>
      </c>
      <c r="F135" s="68">
        <v>0</v>
      </c>
      <c r="G135" s="213" t="s">
        <v>433</v>
      </c>
      <c r="H135" s="34" t="s">
        <v>25</v>
      </c>
      <c r="I135" s="34" t="s">
        <v>270</v>
      </c>
      <c r="J135" s="33">
        <f>VLOOKUP(I135,'Labor Rates'!$A$1:$B$16,2)</f>
        <v>25.173076923076923</v>
      </c>
      <c r="K135" s="35">
        <v>1</v>
      </c>
      <c r="L135" s="35">
        <v>1</v>
      </c>
      <c r="M135" s="33" t="s">
        <v>259</v>
      </c>
      <c r="N135" s="84">
        <f>'Inputs &amp; Summary'!$D$42</f>
        <v>103.04449648711943</v>
      </c>
      <c r="O135" s="35">
        <f>1/60</f>
        <v>1.6666666666666666E-2</v>
      </c>
      <c r="P135" s="5">
        <v>0</v>
      </c>
      <c r="Q135" s="73">
        <f t="shared" si="21"/>
        <v>43.232450609499786</v>
      </c>
      <c r="R135" s="73">
        <f t="shared" si="22"/>
        <v>0</v>
      </c>
      <c r="S135" s="74">
        <f t="shared" si="23"/>
        <v>0</v>
      </c>
      <c r="T135" s="88"/>
      <c r="U135" s="80"/>
      <c r="V135" s="87">
        <f t="shared" si="24"/>
        <v>0</v>
      </c>
      <c r="W135" s="87">
        <f>NPV('Inputs &amp; Summary'!$D$6,Y135:BL135)</f>
        <v>0</v>
      </c>
      <c r="X135" s="90">
        <f t="shared" si="25"/>
        <v>0</v>
      </c>
      <c r="Y135" s="114">
        <f>$D135*IF(Y$29&gt;'Inputs &amp; Summary'!$D$5,0,IF(Y$29&gt;VLOOKUP($G135,Lists!$J$17:$K$21,2),IF($M135=Lists!$H$3,IF($K135&lt;1,(($S135/$K135)*((1+'Inputs &amp; Summary'!$D$7)^Y$29)),((INT(Y$29/$K135)-INT((Y$29-1)/$K135))*$S135*((1+'Inputs &amp; Summary'!$D$7)^Y$29))),(_xlfn.WEIBULL.DIST(Y$29,$L135,$K135,FALSE)*$S135*((1+'Inputs &amp; Summary'!$D$7)^Y$29))),IF($M135=Lists!$H$3,IF($K135&lt;1,((($R135*(1-$E135)+$Q135*(1-$F135))/$K135)*((1+'Inputs &amp; Summary'!$D$7)^Y$29)),((INT(Y$29/$K135)-INT((Y$29-1)/$K135))*($R135*(1-$E135)+$Q135*(1-$F135))*((1+'Inputs &amp; Summary'!$D$7)^Y$29))),((_xlfn.WEIBULL.DIST(Y$29,$L135,$K135,FALSE)*($R135*(1-$E135)+$Q135*(1-$F135))*((1+'Inputs &amp; Summary'!$D$7)^Y$29))))))</f>
        <v>0</v>
      </c>
      <c r="Z135" s="114">
        <f>$D135*IF(Z$29&gt;'Inputs &amp; Summary'!$D$5,0,IF(Z$29&gt;VLOOKUP($G135,Lists!$J$17:$K$21,2),IF($M135=Lists!$H$3,IF($K135&lt;1,(($S135/$K135)*((1+'Inputs &amp; Summary'!$D$7)^Z$29)),((INT(Z$29/$K135)-INT((Z$29-1)/$K135))*$S135*((1+'Inputs &amp; Summary'!$D$7)^Z$29))),(_xlfn.WEIBULL.DIST(Z$29,$L135,$K135,FALSE)*$S135*((1+'Inputs &amp; Summary'!$D$7)^Z$29))),IF($M135=Lists!$H$3,IF($K135&lt;1,((($R135*(1-$E135)+$Q135*(1-$F135))/$K135)*((1+'Inputs &amp; Summary'!$D$7)^Z$29)),((INT(Z$29/$K135)-INT((Z$29-1)/$K135))*($R135*(1-$E135)+$Q135*(1-$F135))*((1+'Inputs &amp; Summary'!$D$7)^Z$29))),((_xlfn.WEIBULL.DIST(Z$29,$L135,$K135,FALSE)*($R135*(1-$E135)+$Q135*(1-$F135))*((1+'Inputs &amp; Summary'!$D$7)^Z$29))))))</f>
        <v>0</v>
      </c>
      <c r="AA135" s="114">
        <f>$D135*IF(AA$29&gt;'Inputs &amp; Summary'!$D$5,0,IF(AA$29&gt;VLOOKUP($G135,Lists!$J$17:$K$21,2),IF($M135=Lists!$H$3,IF($K135&lt;1,(($S135/$K135)*((1+'Inputs &amp; Summary'!$D$7)^AA$29)),((INT(AA$29/$K135)-INT((AA$29-1)/$K135))*$S135*((1+'Inputs &amp; Summary'!$D$7)^AA$29))),(_xlfn.WEIBULL.DIST(AA$29,$L135,$K135,FALSE)*$S135*((1+'Inputs &amp; Summary'!$D$7)^AA$29))),IF($M135=Lists!$H$3,IF($K135&lt;1,((($R135*(1-$E135)+$Q135*(1-$F135))/$K135)*((1+'Inputs &amp; Summary'!$D$7)^AA$29)),((INT(AA$29/$K135)-INT((AA$29-1)/$K135))*($R135*(1-$E135)+$Q135*(1-$F135))*((1+'Inputs &amp; Summary'!$D$7)^AA$29))),((_xlfn.WEIBULL.DIST(AA$29,$L135,$K135,FALSE)*($R135*(1-$E135)+$Q135*(1-$F135))*((1+'Inputs &amp; Summary'!$D$7)^AA$29))))))</f>
        <v>0</v>
      </c>
      <c r="AB135" s="114">
        <f>$D135*IF(AB$29&gt;'Inputs &amp; Summary'!$D$5,0,IF(AB$29&gt;VLOOKUP($G135,Lists!$J$17:$K$21,2),IF($M135=Lists!$H$3,IF($K135&lt;1,(($S135/$K135)*((1+'Inputs &amp; Summary'!$D$7)^AB$29)),((INT(AB$29/$K135)-INT((AB$29-1)/$K135))*$S135*((1+'Inputs &amp; Summary'!$D$7)^AB$29))),(_xlfn.WEIBULL.DIST(AB$29,$L135,$K135,FALSE)*$S135*((1+'Inputs &amp; Summary'!$D$7)^AB$29))),IF($M135=Lists!$H$3,IF($K135&lt;1,((($R135*(1-$E135)+$Q135*(1-$F135))/$K135)*((1+'Inputs &amp; Summary'!$D$7)^AB$29)),((INT(AB$29/$K135)-INT((AB$29-1)/$K135))*($R135*(1-$E135)+$Q135*(1-$F135))*((1+'Inputs &amp; Summary'!$D$7)^AB$29))),((_xlfn.WEIBULL.DIST(AB$29,$L135,$K135,FALSE)*($R135*(1-$E135)+$Q135*(1-$F135))*((1+'Inputs &amp; Summary'!$D$7)^AB$29))))))</f>
        <v>0</v>
      </c>
      <c r="AC135" s="114">
        <f>$D135*IF(AC$29&gt;'Inputs &amp; Summary'!$D$5,0,IF(AC$29&gt;VLOOKUP($G135,Lists!$J$17:$K$21,2),IF($M135=Lists!$H$3,IF($K135&lt;1,(($S135/$K135)*((1+'Inputs &amp; Summary'!$D$7)^AC$29)),((INT(AC$29/$K135)-INT((AC$29-1)/$K135))*$S135*((1+'Inputs &amp; Summary'!$D$7)^AC$29))),(_xlfn.WEIBULL.DIST(AC$29,$L135,$K135,FALSE)*$S135*((1+'Inputs &amp; Summary'!$D$7)^AC$29))),IF($M135=Lists!$H$3,IF($K135&lt;1,((($R135*(1-$E135)+$Q135*(1-$F135))/$K135)*((1+'Inputs &amp; Summary'!$D$7)^AC$29)),((INT(AC$29/$K135)-INT((AC$29-1)/$K135))*($R135*(1-$E135)+$Q135*(1-$F135))*((1+'Inputs &amp; Summary'!$D$7)^AC$29))),((_xlfn.WEIBULL.DIST(AC$29,$L135,$K135,FALSE)*($R135*(1-$E135)+$Q135*(1-$F135))*((1+'Inputs &amp; Summary'!$D$7)^AC$29))))))</f>
        <v>0</v>
      </c>
      <c r="AD135" s="114">
        <f>$D135*IF(AD$29&gt;'Inputs &amp; Summary'!$D$5,0,IF(AD$29&gt;VLOOKUP($G135,Lists!$J$17:$K$21,2),IF($M135=Lists!$H$3,IF($K135&lt;1,(($S135/$K135)*((1+'Inputs &amp; Summary'!$D$7)^AD$29)),((INT(AD$29/$K135)-INT((AD$29-1)/$K135))*$S135*((1+'Inputs &amp; Summary'!$D$7)^AD$29))),(_xlfn.WEIBULL.DIST(AD$29,$L135,$K135,FALSE)*$S135*((1+'Inputs &amp; Summary'!$D$7)^AD$29))),IF($M135=Lists!$H$3,IF($K135&lt;1,((($R135*(1-$E135)+$Q135*(1-$F135))/$K135)*((1+'Inputs &amp; Summary'!$D$7)^AD$29)),((INT(AD$29/$K135)-INT((AD$29-1)/$K135))*($R135*(1-$E135)+$Q135*(1-$F135))*((1+'Inputs &amp; Summary'!$D$7)^AD$29))),((_xlfn.WEIBULL.DIST(AD$29,$L135,$K135,FALSE)*($R135*(1-$E135)+$Q135*(1-$F135))*((1+'Inputs &amp; Summary'!$D$7)^AD$29))))))</f>
        <v>0</v>
      </c>
      <c r="AE135" s="114">
        <f>$D135*IF(AE$29&gt;'Inputs &amp; Summary'!$D$5,0,IF(AE$29&gt;VLOOKUP($G135,Lists!$J$17:$K$21,2),IF($M135=Lists!$H$3,IF($K135&lt;1,(($S135/$K135)*((1+'Inputs &amp; Summary'!$D$7)^AE$29)),((INT(AE$29/$K135)-INT((AE$29-1)/$K135))*$S135*((1+'Inputs &amp; Summary'!$D$7)^AE$29))),(_xlfn.WEIBULL.DIST(AE$29,$L135,$K135,FALSE)*$S135*((1+'Inputs &amp; Summary'!$D$7)^AE$29))),IF($M135=Lists!$H$3,IF($K135&lt;1,((($R135*(1-$E135)+$Q135*(1-$F135))/$K135)*((1+'Inputs &amp; Summary'!$D$7)^AE$29)),((INT(AE$29/$K135)-INT((AE$29-1)/$K135))*($R135*(1-$E135)+$Q135*(1-$F135))*((1+'Inputs &amp; Summary'!$D$7)^AE$29))),((_xlfn.WEIBULL.DIST(AE$29,$L135,$K135,FALSE)*($R135*(1-$E135)+$Q135*(1-$F135))*((1+'Inputs &amp; Summary'!$D$7)^AE$29))))))</f>
        <v>0</v>
      </c>
      <c r="AF135" s="114">
        <f>$D135*IF(AF$29&gt;'Inputs &amp; Summary'!$D$5,0,IF(AF$29&gt;VLOOKUP($G135,Lists!$J$17:$K$21,2),IF($M135=Lists!$H$3,IF($K135&lt;1,(($S135/$K135)*((1+'Inputs &amp; Summary'!$D$7)^AF$29)),((INT(AF$29/$K135)-INT((AF$29-1)/$K135))*$S135*((1+'Inputs &amp; Summary'!$D$7)^AF$29))),(_xlfn.WEIBULL.DIST(AF$29,$L135,$K135,FALSE)*$S135*((1+'Inputs &amp; Summary'!$D$7)^AF$29))),IF($M135=Lists!$H$3,IF($K135&lt;1,((($R135*(1-$E135)+$Q135*(1-$F135))/$K135)*((1+'Inputs &amp; Summary'!$D$7)^AF$29)),((INT(AF$29/$K135)-INT((AF$29-1)/$K135))*($R135*(1-$E135)+$Q135*(1-$F135))*((1+'Inputs &amp; Summary'!$D$7)^AF$29))),((_xlfn.WEIBULL.DIST(AF$29,$L135,$K135,FALSE)*($R135*(1-$E135)+$Q135*(1-$F135))*((1+'Inputs &amp; Summary'!$D$7)^AF$29))))))</f>
        <v>0</v>
      </c>
      <c r="AG135" s="114">
        <f>$D135*IF(AG$29&gt;'Inputs &amp; Summary'!$D$5,0,IF(AG$29&gt;VLOOKUP($G135,Lists!$J$17:$K$21,2),IF($M135=Lists!$H$3,IF($K135&lt;1,(($S135/$K135)*((1+'Inputs &amp; Summary'!$D$7)^AG$29)),((INT(AG$29/$K135)-INT((AG$29-1)/$K135))*$S135*((1+'Inputs &amp; Summary'!$D$7)^AG$29))),(_xlfn.WEIBULL.DIST(AG$29,$L135,$K135,FALSE)*$S135*((1+'Inputs &amp; Summary'!$D$7)^AG$29))),IF($M135=Lists!$H$3,IF($K135&lt;1,((($R135*(1-$E135)+$Q135*(1-$F135))/$K135)*((1+'Inputs &amp; Summary'!$D$7)^AG$29)),((INT(AG$29/$K135)-INT((AG$29-1)/$K135))*($R135*(1-$E135)+$Q135*(1-$F135))*((1+'Inputs &amp; Summary'!$D$7)^AG$29))),((_xlfn.WEIBULL.DIST(AG$29,$L135,$K135,FALSE)*($R135*(1-$E135)+$Q135*(1-$F135))*((1+'Inputs &amp; Summary'!$D$7)^AG$29))))))</f>
        <v>0</v>
      </c>
      <c r="AH135" s="114">
        <f>$D135*IF(AH$29&gt;'Inputs &amp; Summary'!$D$5,0,IF(AH$29&gt;VLOOKUP($G135,Lists!$J$17:$K$21,2),IF($M135=Lists!$H$3,IF($K135&lt;1,(($S135/$K135)*((1+'Inputs &amp; Summary'!$D$7)^AH$29)),((INT(AH$29/$K135)-INT((AH$29-1)/$K135))*$S135*((1+'Inputs &amp; Summary'!$D$7)^AH$29))),(_xlfn.WEIBULL.DIST(AH$29,$L135,$K135,FALSE)*$S135*((1+'Inputs &amp; Summary'!$D$7)^AH$29))),IF($M135=Lists!$H$3,IF($K135&lt;1,((($R135*(1-$E135)+$Q135*(1-$F135))/$K135)*((1+'Inputs &amp; Summary'!$D$7)^AH$29)),((INT(AH$29/$K135)-INT((AH$29-1)/$K135))*($R135*(1-$E135)+$Q135*(1-$F135))*((1+'Inputs &amp; Summary'!$D$7)^AH$29))),((_xlfn.WEIBULL.DIST(AH$29,$L135,$K135,FALSE)*($R135*(1-$E135)+$Q135*(1-$F135))*((1+'Inputs &amp; Summary'!$D$7)^AH$29))))))</f>
        <v>0</v>
      </c>
      <c r="AI135" s="114">
        <f>$D135*IF(AI$29&gt;'Inputs &amp; Summary'!$D$5,0,IF(AI$29&gt;VLOOKUP($G135,Lists!$J$17:$K$21,2),IF($M135=Lists!$H$3,IF($K135&lt;1,(($S135/$K135)*((1+'Inputs &amp; Summary'!$D$7)^AI$29)),((INT(AI$29/$K135)-INT((AI$29-1)/$K135))*$S135*((1+'Inputs &amp; Summary'!$D$7)^AI$29))),(_xlfn.WEIBULL.DIST(AI$29,$L135,$K135,FALSE)*$S135*((1+'Inputs &amp; Summary'!$D$7)^AI$29))),IF($M135=Lists!$H$3,IF($K135&lt;1,((($R135*(1-$E135)+$Q135*(1-$F135))/$K135)*((1+'Inputs &amp; Summary'!$D$7)^AI$29)),((INT(AI$29/$K135)-INT((AI$29-1)/$K135))*($R135*(1-$E135)+$Q135*(1-$F135))*((1+'Inputs &amp; Summary'!$D$7)^AI$29))),((_xlfn.WEIBULL.DIST(AI$29,$L135,$K135,FALSE)*($R135*(1-$E135)+$Q135*(1-$F135))*((1+'Inputs &amp; Summary'!$D$7)^AI$29))))))</f>
        <v>0</v>
      </c>
      <c r="AJ135" s="114">
        <f>$D135*IF(AJ$29&gt;'Inputs &amp; Summary'!$D$5,0,IF(AJ$29&gt;VLOOKUP($G135,Lists!$J$17:$K$21,2),IF($M135=Lists!$H$3,IF($K135&lt;1,(($S135/$K135)*((1+'Inputs &amp; Summary'!$D$7)^AJ$29)),((INT(AJ$29/$K135)-INT((AJ$29-1)/$K135))*$S135*((1+'Inputs &amp; Summary'!$D$7)^AJ$29))),(_xlfn.WEIBULL.DIST(AJ$29,$L135,$K135,FALSE)*$S135*((1+'Inputs &amp; Summary'!$D$7)^AJ$29))),IF($M135=Lists!$H$3,IF($K135&lt;1,((($R135*(1-$E135)+$Q135*(1-$F135))/$K135)*((1+'Inputs &amp; Summary'!$D$7)^AJ$29)),((INT(AJ$29/$K135)-INT((AJ$29-1)/$K135))*($R135*(1-$E135)+$Q135*(1-$F135))*((1+'Inputs &amp; Summary'!$D$7)^AJ$29))),((_xlfn.WEIBULL.DIST(AJ$29,$L135,$K135,FALSE)*($R135*(1-$E135)+$Q135*(1-$F135))*((1+'Inputs &amp; Summary'!$D$7)^AJ$29))))))</f>
        <v>0</v>
      </c>
      <c r="AK135" s="114">
        <f>$D135*IF(AK$29&gt;'Inputs &amp; Summary'!$D$5,0,IF(AK$29&gt;VLOOKUP($G135,Lists!$J$17:$K$21,2),IF($M135=Lists!$H$3,IF($K135&lt;1,(($S135/$K135)*((1+'Inputs &amp; Summary'!$D$7)^AK$29)),((INT(AK$29/$K135)-INT((AK$29-1)/$K135))*$S135*((1+'Inputs &amp; Summary'!$D$7)^AK$29))),(_xlfn.WEIBULL.DIST(AK$29,$L135,$K135,FALSE)*$S135*((1+'Inputs &amp; Summary'!$D$7)^AK$29))),IF($M135=Lists!$H$3,IF($K135&lt;1,((($R135*(1-$E135)+$Q135*(1-$F135))/$K135)*((1+'Inputs &amp; Summary'!$D$7)^AK$29)),((INT(AK$29/$K135)-INT((AK$29-1)/$K135))*($R135*(1-$E135)+$Q135*(1-$F135))*((1+'Inputs &amp; Summary'!$D$7)^AK$29))),((_xlfn.WEIBULL.DIST(AK$29,$L135,$K135,FALSE)*($R135*(1-$E135)+$Q135*(1-$F135))*((1+'Inputs &amp; Summary'!$D$7)^AK$29))))))</f>
        <v>0</v>
      </c>
      <c r="AL135" s="114">
        <f>$D135*IF(AL$29&gt;'Inputs &amp; Summary'!$D$5,0,IF(AL$29&gt;VLOOKUP($G135,Lists!$J$17:$K$21,2),IF($M135=Lists!$H$3,IF($K135&lt;1,(($S135/$K135)*((1+'Inputs &amp; Summary'!$D$7)^AL$29)),((INT(AL$29/$K135)-INT((AL$29-1)/$K135))*$S135*((1+'Inputs &amp; Summary'!$D$7)^AL$29))),(_xlfn.WEIBULL.DIST(AL$29,$L135,$K135,FALSE)*$S135*((1+'Inputs &amp; Summary'!$D$7)^AL$29))),IF($M135=Lists!$H$3,IF($K135&lt;1,((($R135*(1-$E135)+$Q135*(1-$F135))/$K135)*((1+'Inputs &amp; Summary'!$D$7)^AL$29)),((INT(AL$29/$K135)-INT((AL$29-1)/$K135))*($R135*(1-$E135)+$Q135*(1-$F135))*((1+'Inputs &amp; Summary'!$D$7)^AL$29))),((_xlfn.WEIBULL.DIST(AL$29,$L135,$K135,FALSE)*($R135*(1-$E135)+$Q135*(1-$F135))*((1+'Inputs &amp; Summary'!$D$7)^AL$29))))))</f>
        <v>0</v>
      </c>
      <c r="AM135" s="114">
        <f>$D135*IF(AM$29&gt;'Inputs &amp; Summary'!$D$5,0,IF(AM$29&gt;VLOOKUP($G135,Lists!$J$17:$K$21,2),IF($M135=Lists!$H$3,IF($K135&lt;1,(($S135/$K135)*((1+'Inputs &amp; Summary'!$D$7)^AM$29)),((INT(AM$29/$K135)-INT((AM$29-1)/$K135))*$S135*((1+'Inputs &amp; Summary'!$D$7)^AM$29))),(_xlfn.WEIBULL.DIST(AM$29,$L135,$K135,FALSE)*$S135*((1+'Inputs &amp; Summary'!$D$7)^AM$29))),IF($M135=Lists!$H$3,IF($K135&lt;1,((($R135*(1-$E135)+$Q135*(1-$F135))/$K135)*((1+'Inputs &amp; Summary'!$D$7)^AM$29)),((INT(AM$29/$K135)-INT((AM$29-1)/$K135))*($R135*(1-$E135)+$Q135*(1-$F135))*((1+'Inputs &amp; Summary'!$D$7)^AM$29))),((_xlfn.WEIBULL.DIST(AM$29,$L135,$K135,FALSE)*($R135*(1-$E135)+$Q135*(1-$F135))*((1+'Inputs &amp; Summary'!$D$7)^AM$29))))))</f>
        <v>0</v>
      </c>
      <c r="AN135" s="114">
        <f>$D135*IF(AN$29&gt;'Inputs &amp; Summary'!$D$5,0,IF(AN$29&gt;VLOOKUP($G135,Lists!$J$17:$K$21,2),IF($M135=Lists!$H$3,IF($K135&lt;1,(($S135/$K135)*((1+'Inputs &amp; Summary'!$D$7)^AN$29)),((INT(AN$29/$K135)-INT((AN$29-1)/$K135))*$S135*((1+'Inputs &amp; Summary'!$D$7)^AN$29))),(_xlfn.WEIBULL.DIST(AN$29,$L135,$K135,FALSE)*$S135*((1+'Inputs &amp; Summary'!$D$7)^AN$29))),IF($M135=Lists!$H$3,IF($K135&lt;1,((($R135*(1-$E135)+$Q135*(1-$F135))/$K135)*((1+'Inputs &amp; Summary'!$D$7)^AN$29)),((INT(AN$29/$K135)-INT((AN$29-1)/$K135))*($R135*(1-$E135)+$Q135*(1-$F135))*((1+'Inputs &amp; Summary'!$D$7)^AN$29))),((_xlfn.WEIBULL.DIST(AN$29,$L135,$K135,FALSE)*($R135*(1-$E135)+$Q135*(1-$F135))*((1+'Inputs &amp; Summary'!$D$7)^AN$29))))))</f>
        <v>0</v>
      </c>
      <c r="AO135" s="114">
        <f>$D135*IF(AO$29&gt;'Inputs &amp; Summary'!$D$5,0,IF(AO$29&gt;VLOOKUP($G135,Lists!$J$17:$K$21,2),IF($M135=Lists!$H$3,IF($K135&lt;1,(($S135/$K135)*((1+'Inputs &amp; Summary'!$D$7)^AO$29)),((INT(AO$29/$K135)-INT((AO$29-1)/$K135))*$S135*((1+'Inputs &amp; Summary'!$D$7)^AO$29))),(_xlfn.WEIBULL.DIST(AO$29,$L135,$K135,FALSE)*$S135*((1+'Inputs &amp; Summary'!$D$7)^AO$29))),IF($M135=Lists!$H$3,IF($K135&lt;1,((($R135*(1-$E135)+$Q135*(1-$F135))/$K135)*((1+'Inputs &amp; Summary'!$D$7)^AO$29)),((INT(AO$29/$K135)-INT((AO$29-1)/$K135))*($R135*(1-$E135)+$Q135*(1-$F135))*((1+'Inputs &amp; Summary'!$D$7)^AO$29))),((_xlfn.WEIBULL.DIST(AO$29,$L135,$K135,FALSE)*($R135*(1-$E135)+$Q135*(1-$F135))*((1+'Inputs &amp; Summary'!$D$7)^AO$29))))))</f>
        <v>0</v>
      </c>
      <c r="AP135" s="114">
        <f>$D135*IF(AP$29&gt;'Inputs &amp; Summary'!$D$5,0,IF(AP$29&gt;VLOOKUP($G135,Lists!$J$17:$K$21,2),IF($M135=Lists!$H$3,IF($K135&lt;1,(($S135/$K135)*((1+'Inputs &amp; Summary'!$D$7)^AP$29)),((INT(AP$29/$K135)-INT((AP$29-1)/$K135))*$S135*((1+'Inputs &amp; Summary'!$D$7)^AP$29))),(_xlfn.WEIBULL.DIST(AP$29,$L135,$K135,FALSE)*$S135*((1+'Inputs &amp; Summary'!$D$7)^AP$29))),IF($M135=Lists!$H$3,IF($K135&lt;1,((($R135*(1-$E135)+$Q135*(1-$F135))/$K135)*((1+'Inputs &amp; Summary'!$D$7)^AP$29)),((INT(AP$29/$K135)-INT((AP$29-1)/$K135))*($R135*(1-$E135)+$Q135*(1-$F135))*((1+'Inputs &amp; Summary'!$D$7)^AP$29))),((_xlfn.WEIBULL.DIST(AP$29,$L135,$K135,FALSE)*($R135*(1-$E135)+$Q135*(1-$F135))*((1+'Inputs &amp; Summary'!$D$7)^AP$29))))))</f>
        <v>0</v>
      </c>
      <c r="AQ135" s="114">
        <f>$D135*IF(AQ$29&gt;'Inputs &amp; Summary'!$D$5,0,IF(AQ$29&gt;VLOOKUP($G135,Lists!$J$17:$K$21,2),IF($M135=Lists!$H$3,IF($K135&lt;1,(($S135/$K135)*((1+'Inputs &amp; Summary'!$D$7)^AQ$29)),((INT(AQ$29/$K135)-INT((AQ$29-1)/$K135))*$S135*((1+'Inputs &amp; Summary'!$D$7)^AQ$29))),(_xlfn.WEIBULL.DIST(AQ$29,$L135,$K135,FALSE)*$S135*((1+'Inputs &amp; Summary'!$D$7)^AQ$29))),IF($M135=Lists!$H$3,IF($K135&lt;1,((($R135*(1-$E135)+$Q135*(1-$F135))/$K135)*((1+'Inputs &amp; Summary'!$D$7)^AQ$29)),((INT(AQ$29/$K135)-INT((AQ$29-1)/$K135))*($R135*(1-$E135)+$Q135*(1-$F135))*((1+'Inputs &amp; Summary'!$D$7)^AQ$29))),((_xlfn.WEIBULL.DIST(AQ$29,$L135,$K135,FALSE)*($R135*(1-$E135)+$Q135*(1-$F135))*((1+'Inputs &amp; Summary'!$D$7)^AQ$29))))))</f>
        <v>0</v>
      </c>
      <c r="AR135" s="114">
        <f>$D135*IF(AR$29&gt;'Inputs &amp; Summary'!$D$5,0,IF(AR$29&gt;VLOOKUP($G135,Lists!$J$17:$K$21,2),IF($M135=Lists!$H$3,IF($K135&lt;1,(($S135/$K135)*((1+'Inputs &amp; Summary'!$D$7)^AR$29)),((INT(AR$29/$K135)-INT((AR$29-1)/$K135))*$S135*((1+'Inputs &amp; Summary'!$D$7)^AR$29))),(_xlfn.WEIBULL.DIST(AR$29,$L135,$K135,FALSE)*$S135*((1+'Inputs &amp; Summary'!$D$7)^AR$29))),IF($M135=Lists!$H$3,IF($K135&lt;1,((($R135*(1-$E135)+$Q135*(1-$F135))/$K135)*((1+'Inputs &amp; Summary'!$D$7)^AR$29)),((INT(AR$29/$K135)-INT((AR$29-1)/$K135))*($R135*(1-$E135)+$Q135*(1-$F135))*((1+'Inputs &amp; Summary'!$D$7)^AR$29))),((_xlfn.WEIBULL.DIST(AR$29,$L135,$K135,FALSE)*($R135*(1-$E135)+$Q135*(1-$F135))*((1+'Inputs &amp; Summary'!$D$7)^AR$29))))))</f>
        <v>0</v>
      </c>
      <c r="AS135" s="114">
        <f>$D135*IF(AS$29&gt;'Inputs &amp; Summary'!$D$5,0,IF(AS$29&gt;VLOOKUP($G135,Lists!$J$17:$K$21,2),IF($M135=Lists!$H$3,IF($K135&lt;1,(($S135/$K135)*((1+'Inputs &amp; Summary'!$D$7)^AS$29)),((INT(AS$29/$K135)-INT((AS$29-1)/$K135))*$S135*((1+'Inputs &amp; Summary'!$D$7)^AS$29))),(_xlfn.WEIBULL.DIST(AS$29,$L135,$K135,FALSE)*$S135*((1+'Inputs &amp; Summary'!$D$7)^AS$29))),IF($M135=Lists!$H$3,IF($K135&lt;1,((($R135*(1-$E135)+$Q135*(1-$F135))/$K135)*((1+'Inputs &amp; Summary'!$D$7)^AS$29)),((INT(AS$29/$K135)-INT((AS$29-1)/$K135))*($R135*(1-$E135)+$Q135*(1-$F135))*((1+'Inputs &amp; Summary'!$D$7)^AS$29))),((_xlfn.WEIBULL.DIST(AS$29,$L135,$K135,FALSE)*($R135*(1-$E135)+$Q135*(1-$F135))*((1+'Inputs &amp; Summary'!$D$7)^AS$29))))))</f>
        <v>0</v>
      </c>
      <c r="AT135" s="114">
        <f>$D135*IF(AT$29&gt;'Inputs &amp; Summary'!$D$5,0,IF(AT$29&gt;VLOOKUP($G135,Lists!$J$17:$K$21,2),IF($M135=Lists!$H$3,IF($K135&lt;1,(($S135/$K135)*((1+'Inputs &amp; Summary'!$D$7)^AT$29)),((INT(AT$29/$K135)-INT((AT$29-1)/$K135))*$S135*((1+'Inputs &amp; Summary'!$D$7)^AT$29))),(_xlfn.WEIBULL.DIST(AT$29,$L135,$K135,FALSE)*$S135*((1+'Inputs &amp; Summary'!$D$7)^AT$29))),IF($M135=Lists!$H$3,IF($K135&lt;1,((($R135*(1-$E135)+$Q135*(1-$F135))/$K135)*((1+'Inputs &amp; Summary'!$D$7)^AT$29)),((INT(AT$29/$K135)-INT((AT$29-1)/$K135))*($R135*(1-$E135)+$Q135*(1-$F135))*((1+'Inputs &amp; Summary'!$D$7)^AT$29))),((_xlfn.WEIBULL.DIST(AT$29,$L135,$K135,FALSE)*($R135*(1-$E135)+$Q135*(1-$F135))*((1+'Inputs &amp; Summary'!$D$7)^AT$29))))))</f>
        <v>0</v>
      </c>
      <c r="AU135" s="114">
        <f>$D135*IF(AU$29&gt;'Inputs &amp; Summary'!$D$5,0,IF(AU$29&gt;VLOOKUP($G135,Lists!$J$17:$K$21,2),IF($M135=Lists!$H$3,IF($K135&lt;1,(($S135/$K135)*((1+'Inputs &amp; Summary'!$D$7)^AU$29)),((INT(AU$29/$K135)-INT((AU$29-1)/$K135))*$S135*((1+'Inputs &amp; Summary'!$D$7)^AU$29))),(_xlfn.WEIBULL.DIST(AU$29,$L135,$K135,FALSE)*$S135*((1+'Inputs &amp; Summary'!$D$7)^AU$29))),IF($M135=Lists!$H$3,IF($K135&lt;1,((($R135*(1-$E135)+$Q135*(1-$F135))/$K135)*((1+'Inputs &amp; Summary'!$D$7)^AU$29)),((INT(AU$29/$K135)-INT((AU$29-1)/$K135))*($R135*(1-$E135)+$Q135*(1-$F135))*((1+'Inputs &amp; Summary'!$D$7)^AU$29))),((_xlfn.WEIBULL.DIST(AU$29,$L135,$K135,FALSE)*($R135*(1-$E135)+$Q135*(1-$F135))*((1+'Inputs &amp; Summary'!$D$7)^AU$29))))))</f>
        <v>0</v>
      </c>
      <c r="AV135" s="114">
        <f>$D135*IF(AV$29&gt;'Inputs &amp; Summary'!$D$5,0,IF(AV$29&gt;VLOOKUP($G135,Lists!$J$17:$K$21,2),IF($M135=Lists!$H$3,IF($K135&lt;1,(($S135/$K135)*((1+'Inputs &amp; Summary'!$D$7)^AV$29)),((INT(AV$29/$K135)-INT((AV$29-1)/$K135))*$S135*((1+'Inputs &amp; Summary'!$D$7)^AV$29))),(_xlfn.WEIBULL.DIST(AV$29,$L135,$K135,FALSE)*$S135*((1+'Inputs &amp; Summary'!$D$7)^AV$29))),IF($M135=Lists!$H$3,IF($K135&lt;1,((($R135*(1-$E135)+$Q135*(1-$F135))/$K135)*((1+'Inputs &amp; Summary'!$D$7)^AV$29)),((INT(AV$29/$K135)-INT((AV$29-1)/$K135))*($R135*(1-$E135)+$Q135*(1-$F135))*((1+'Inputs &amp; Summary'!$D$7)^AV$29))),((_xlfn.WEIBULL.DIST(AV$29,$L135,$K135,FALSE)*($R135*(1-$E135)+$Q135*(1-$F135))*((1+'Inputs &amp; Summary'!$D$7)^AV$29))))))</f>
        <v>0</v>
      </c>
      <c r="AW135" s="114">
        <f>$D135*IF(AW$29&gt;'Inputs &amp; Summary'!$D$5,0,IF(AW$29&gt;VLOOKUP($G135,Lists!$J$17:$K$21,2),IF($M135=Lists!$H$3,IF($K135&lt;1,(($S135/$K135)*((1+'Inputs &amp; Summary'!$D$7)^AW$29)),((INT(AW$29/$K135)-INT((AW$29-1)/$K135))*$S135*((1+'Inputs &amp; Summary'!$D$7)^AW$29))),(_xlfn.WEIBULL.DIST(AW$29,$L135,$K135,FALSE)*$S135*((1+'Inputs &amp; Summary'!$D$7)^AW$29))),IF($M135=Lists!$H$3,IF($K135&lt;1,((($R135*(1-$E135)+$Q135*(1-$F135))/$K135)*((1+'Inputs &amp; Summary'!$D$7)^AW$29)),((INT(AW$29/$K135)-INT((AW$29-1)/$K135))*($R135*(1-$E135)+$Q135*(1-$F135))*((1+'Inputs &amp; Summary'!$D$7)^AW$29))),((_xlfn.WEIBULL.DIST(AW$29,$L135,$K135,FALSE)*($R135*(1-$E135)+$Q135*(1-$F135))*((1+'Inputs &amp; Summary'!$D$7)^AW$29))))))</f>
        <v>0</v>
      </c>
      <c r="AX135" s="114">
        <f>$D135*IF(AX$29&gt;'Inputs &amp; Summary'!$D$5,0,IF(AX$29&gt;VLOOKUP($G135,Lists!$J$17:$K$21,2),IF($M135=Lists!$H$3,IF($K135&lt;1,(($S135/$K135)*((1+'Inputs &amp; Summary'!$D$7)^AX$29)),((INT(AX$29/$K135)-INT((AX$29-1)/$K135))*$S135*((1+'Inputs &amp; Summary'!$D$7)^AX$29))),(_xlfn.WEIBULL.DIST(AX$29,$L135,$K135,FALSE)*$S135*((1+'Inputs &amp; Summary'!$D$7)^AX$29))),IF($M135=Lists!$H$3,IF($K135&lt;1,((($R135*(1-$E135)+$Q135*(1-$F135))/$K135)*((1+'Inputs &amp; Summary'!$D$7)^AX$29)),((INT(AX$29/$K135)-INT((AX$29-1)/$K135))*($R135*(1-$E135)+$Q135*(1-$F135))*((1+'Inputs &amp; Summary'!$D$7)^AX$29))),((_xlfn.WEIBULL.DIST(AX$29,$L135,$K135,FALSE)*($R135*(1-$E135)+$Q135*(1-$F135))*((1+'Inputs &amp; Summary'!$D$7)^AX$29))))))</f>
        <v>0</v>
      </c>
      <c r="AY135" s="114">
        <f>$D135*IF(AY$29&gt;'Inputs &amp; Summary'!$D$5,0,IF(AY$29&gt;VLOOKUP($G135,Lists!$J$17:$K$21,2),IF($M135=Lists!$H$3,IF($K135&lt;1,(($S135/$K135)*((1+'Inputs &amp; Summary'!$D$7)^AY$29)),((INT(AY$29/$K135)-INT((AY$29-1)/$K135))*$S135*((1+'Inputs &amp; Summary'!$D$7)^AY$29))),(_xlfn.WEIBULL.DIST(AY$29,$L135,$K135,FALSE)*$S135*((1+'Inputs &amp; Summary'!$D$7)^AY$29))),IF($M135=Lists!$H$3,IF($K135&lt;1,((($R135*(1-$E135)+$Q135*(1-$F135))/$K135)*((1+'Inputs &amp; Summary'!$D$7)^AY$29)),((INT(AY$29/$K135)-INT((AY$29-1)/$K135))*($R135*(1-$E135)+$Q135*(1-$F135))*((1+'Inputs &amp; Summary'!$D$7)^AY$29))),((_xlfn.WEIBULL.DIST(AY$29,$L135,$K135,FALSE)*($R135*(1-$E135)+$Q135*(1-$F135))*((1+'Inputs &amp; Summary'!$D$7)^AY$29))))))</f>
        <v>0</v>
      </c>
      <c r="AZ135" s="114">
        <f>$D135*IF(AZ$29&gt;'Inputs &amp; Summary'!$D$5,0,IF(AZ$29&gt;VLOOKUP($G135,Lists!$J$17:$K$21,2),IF($M135=Lists!$H$3,IF($K135&lt;1,(($S135/$K135)*((1+'Inputs &amp; Summary'!$D$7)^AZ$29)),((INT(AZ$29/$K135)-INT((AZ$29-1)/$K135))*$S135*((1+'Inputs &amp; Summary'!$D$7)^AZ$29))),(_xlfn.WEIBULL.DIST(AZ$29,$L135,$K135,FALSE)*$S135*((1+'Inputs &amp; Summary'!$D$7)^AZ$29))),IF($M135=Lists!$H$3,IF($K135&lt;1,((($R135*(1-$E135)+$Q135*(1-$F135))/$K135)*((1+'Inputs &amp; Summary'!$D$7)^AZ$29)),((INT(AZ$29/$K135)-INT((AZ$29-1)/$K135))*($R135*(1-$E135)+$Q135*(1-$F135))*((1+'Inputs &amp; Summary'!$D$7)^AZ$29))),((_xlfn.WEIBULL.DIST(AZ$29,$L135,$K135,FALSE)*($R135*(1-$E135)+$Q135*(1-$F135))*((1+'Inputs &amp; Summary'!$D$7)^AZ$29))))))</f>
        <v>0</v>
      </c>
      <c r="BA135" s="114">
        <f>$D135*IF(BA$29&gt;'Inputs &amp; Summary'!$D$5,0,IF(BA$29&gt;VLOOKUP($G135,Lists!$J$17:$K$21,2),IF($M135=Lists!$H$3,IF($K135&lt;1,(($S135/$K135)*((1+'Inputs &amp; Summary'!$D$7)^BA$29)),((INT(BA$29/$K135)-INT((BA$29-1)/$K135))*$S135*((1+'Inputs &amp; Summary'!$D$7)^BA$29))),(_xlfn.WEIBULL.DIST(BA$29,$L135,$K135,FALSE)*$S135*((1+'Inputs &amp; Summary'!$D$7)^BA$29))),IF($M135=Lists!$H$3,IF($K135&lt;1,((($R135*(1-$E135)+$Q135*(1-$F135))/$K135)*((1+'Inputs &amp; Summary'!$D$7)^BA$29)),((INT(BA$29/$K135)-INT((BA$29-1)/$K135))*($R135*(1-$E135)+$Q135*(1-$F135))*((1+'Inputs &amp; Summary'!$D$7)^BA$29))),((_xlfn.WEIBULL.DIST(BA$29,$L135,$K135,FALSE)*($R135*(1-$E135)+$Q135*(1-$F135))*((1+'Inputs &amp; Summary'!$D$7)^BA$29))))))</f>
        <v>0</v>
      </c>
      <c r="BB135" s="114">
        <f>$D135*IF(BB$29&gt;'Inputs &amp; Summary'!$D$5,0,IF(BB$29&gt;VLOOKUP($G135,Lists!$J$17:$K$21,2),IF($M135=Lists!$H$3,IF($K135&lt;1,(($S135/$K135)*((1+'Inputs &amp; Summary'!$D$7)^BB$29)),((INT(BB$29/$K135)-INT((BB$29-1)/$K135))*$S135*((1+'Inputs &amp; Summary'!$D$7)^BB$29))),(_xlfn.WEIBULL.DIST(BB$29,$L135,$K135,FALSE)*$S135*((1+'Inputs &amp; Summary'!$D$7)^BB$29))),IF($M135=Lists!$H$3,IF($K135&lt;1,((($R135*(1-$E135)+$Q135*(1-$F135))/$K135)*((1+'Inputs &amp; Summary'!$D$7)^BB$29)),((INT(BB$29/$K135)-INT((BB$29-1)/$K135))*($R135*(1-$E135)+$Q135*(1-$F135))*((1+'Inputs &amp; Summary'!$D$7)^BB$29))),((_xlfn.WEIBULL.DIST(BB$29,$L135,$K135,FALSE)*($R135*(1-$E135)+$Q135*(1-$F135))*((1+'Inputs &amp; Summary'!$D$7)^BB$29))))))</f>
        <v>0</v>
      </c>
      <c r="BC135" s="114">
        <f>$D135*IF(BC$29&gt;'Inputs &amp; Summary'!$D$5,0,IF(BC$29&gt;VLOOKUP($G135,Lists!$J$17:$K$21,2),IF($M135=Lists!$H$3,IF($K135&lt;1,(($S135/$K135)*((1+'Inputs &amp; Summary'!$D$7)^BC$29)),((INT(BC$29/$K135)-INT((BC$29-1)/$K135))*$S135*((1+'Inputs &amp; Summary'!$D$7)^BC$29))),(_xlfn.WEIBULL.DIST(BC$29,$L135,$K135,FALSE)*$S135*((1+'Inputs &amp; Summary'!$D$7)^BC$29))),IF($M135=Lists!$H$3,IF($K135&lt;1,((($R135*(1-$E135)+$Q135*(1-$F135))/$K135)*((1+'Inputs &amp; Summary'!$D$7)^BC$29)),((INT(BC$29/$K135)-INT((BC$29-1)/$K135))*($R135*(1-$E135)+$Q135*(1-$F135))*((1+'Inputs &amp; Summary'!$D$7)^BC$29))),((_xlfn.WEIBULL.DIST(BC$29,$L135,$K135,FALSE)*($R135*(1-$E135)+$Q135*(1-$F135))*((1+'Inputs &amp; Summary'!$D$7)^BC$29))))))</f>
        <v>0</v>
      </c>
      <c r="BD135" s="114">
        <f>$D135*IF(BD$29&gt;'Inputs &amp; Summary'!$D$5,0,IF(BD$29&gt;VLOOKUP($G135,Lists!$J$17:$K$21,2),IF($M135=Lists!$H$3,IF($K135&lt;1,(($S135/$K135)*((1+'Inputs &amp; Summary'!$D$7)^BD$29)),((INT(BD$29/$K135)-INT((BD$29-1)/$K135))*$S135*((1+'Inputs &amp; Summary'!$D$7)^BD$29))),(_xlfn.WEIBULL.DIST(BD$29,$L135,$K135,FALSE)*$S135*((1+'Inputs &amp; Summary'!$D$7)^BD$29))),IF($M135=Lists!$H$3,IF($K135&lt;1,((($R135*(1-$E135)+$Q135*(1-$F135))/$K135)*((1+'Inputs &amp; Summary'!$D$7)^BD$29)),((INT(BD$29/$K135)-INT((BD$29-1)/$K135))*($R135*(1-$E135)+$Q135*(1-$F135))*((1+'Inputs &amp; Summary'!$D$7)^BD$29))),((_xlfn.WEIBULL.DIST(BD$29,$L135,$K135,FALSE)*($R135*(1-$E135)+$Q135*(1-$F135))*((1+'Inputs &amp; Summary'!$D$7)^BD$29))))))</f>
        <v>0</v>
      </c>
      <c r="BE135" s="114">
        <f>$D135*IF(BE$29&gt;'Inputs &amp; Summary'!$D$5,0,IF(BE$29&gt;VLOOKUP($G135,Lists!$J$17:$K$21,2),IF($M135=Lists!$H$3,IF($K135&lt;1,(($S135/$K135)*((1+'Inputs &amp; Summary'!$D$7)^BE$29)),((INT(BE$29/$K135)-INT((BE$29-1)/$K135))*$S135*((1+'Inputs &amp; Summary'!$D$7)^BE$29))),(_xlfn.WEIBULL.DIST(BE$29,$L135,$K135,FALSE)*$S135*((1+'Inputs &amp; Summary'!$D$7)^BE$29))),IF($M135=Lists!$H$3,IF($K135&lt;1,((($R135*(1-$E135)+$Q135*(1-$F135))/$K135)*((1+'Inputs &amp; Summary'!$D$7)^BE$29)),((INT(BE$29/$K135)-INT((BE$29-1)/$K135))*($R135*(1-$E135)+$Q135*(1-$F135))*((1+'Inputs &amp; Summary'!$D$7)^BE$29))),((_xlfn.WEIBULL.DIST(BE$29,$L135,$K135,FALSE)*($R135*(1-$E135)+$Q135*(1-$F135))*((1+'Inputs &amp; Summary'!$D$7)^BE$29))))))</f>
        <v>0</v>
      </c>
      <c r="BF135" s="114">
        <f>$D135*IF(BF$29&gt;'Inputs &amp; Summary'!$D$5,0,IF(BF$29&gt;VLOOKUP($G135,Lists!$J$17:$K$21,2),IF($M135=Lists!$H$3,IF($K135&lt;1,(($S135/$K135)*((1+'Inputs &amp; Summary'!$D$7)^BF$29)),((INT(BF$29/$K135)-INT((BF$29-1)/$K135))*$S135*((1+'Inputs &amp; Summary'!$D$7)^BF$29))),(_xlfn.WEIBULL.DIST(BF$29,$L135,$K135,FALSE)*$S135*((1+'Inputs &amp; Summary'!$D$7)^BF$29))),IF($M135=Lists!$H$3,IF($K135&lt;1,((($R135*(1-$E135)+$Q135*(1-$F135))/$K135)*((1+'Inputs &amp; Summary'!$D$7)^BF$29)),((INT(BF$29/$K135)-INT((BF$29-1)/$K135))*($R135*(1-$E135)+$Q135*(1-$F135))*((1+'Inputs &amp; Summary'!$D$7)^BF$29))),((_xlfn.WEIBULL.DIST(BF$29,$L135,$K135,FALSE)*($R135*(1-$E135)+$Q135*(1-$F135))*((1+'Inputs &amp; Summary'!$D$7)^BF$29))))))</f>
        <v>0</v>
      </c>
      <c r="BG135" s="114">
        <f>$D135*IF(BG$29&gt;'Inputs &amp; Summary'!$D$5,0,IF(BG$29&gt;VLOOKUP($G135,Lists!$J$17:$K$21,2),IF($M135=Lists!$H$3,IF($K135&lt;1,(($S135/$K135)*((1+'Inputs &amp; Summary'!$D$7)^BG$29)),((INT(BG$29/$K135)-INT((BG$29-1)/$K135))*$S135*((1+'Inputs &amp; Summary'!$D$7)^BG$29))),(_xlfn.WEIBULL.DIST(BG$29,$L135,$K135,FALSE)*$S135*((1+'Inputs &amp; Summary'!$D$7)^BG$29))),IF($M135=Lists!$H$3,IF($K135&lt;1,((($R135*(1-$E135)+$Q135*(1-$F135))/$K135)*((1+'Inputs &amp; Summary'!$D$7)^BG$29)),((INT(BG$29/$K135)-INT((BG$29-1)/$K135))*($R135*(1-$E135)+$Q135*(1-$F135))*((1+'Inputs &amp; Summary'!$D$7)^BG$29))),((_xlfn.WEIBULL.DIST(BG$29,$L135,$K135,FALSE)*($R135*(1-$E135)+$Q135*(1-$F135))*((1+'Inputs &amp; Summary'!$D$7)^BG$29))))))</f>
        <v>0</v>
      </c>
      <c r="BH135" s="114">
        <f>$D135*IF(BH$29&gt;'Inputs &amp; Summary'!$D$5,0,IF(BH$29&gt;VLOOKUP($G135,Lists!$J$17:$K$21,2),IF($M135=Lists!$H$3,IF($K135&lt;1,(($S135/$K135)*((1+'Inputs &amp; Summary'!$D$7)^BH$29)),((INT(BH$29/$K135)-INT((BH$29-1)/$K135))*$S135*((1+'Inputs &amp; Summary'!$D$7)^BH$29))),(_xlfn.WEIBULL.DIST(BH$29,$L135,$K135,FALSE)*$S135*((1+'Inputs &amp; Summary'!$D$7)^BH$29))),IF($M135=Lists!$H$3,IF($K135&lt;1,((($R135*(1-$E135)+$Q135*(1-$F135))/$K135)*((1+'Inputs &amp; Summary'!$D$7)^BH$29)),((INT(BH$29/$K135)-INT((BH$29-1)/$K135))*($R135*(1-$E135)+$Q135*(1-$F135))*((1+'Inputs &amp; Summary'!$D$7)^BH$29))),((_xlfn.WEIBULL.DIST(BH$29,$L135,$K135,FALSE)*($R135*(1-$E135)+$Q135*(1-$F135))*((1+'Inputs &amp; Summary'!$D$7)^BH$29))))))</f>
        <v>0</v>
      </c>
      <c r="BI135" s="114">
        <f>$D135*IF(BI$29&gt;'Inputs &amp; Summary'!$D$5,0,IF(BI$29&gt;VLOOKUP($G135,Lists!$J$17:$K$21,2),IF($M135=Lists!$H$3,IF($K135&lt;1,(($S135/$K135)*((1+'Inputs &amp; Summary'!$D$7)^BI$29)),((INT(BI$29/$K135)-INT((BI$29-1)/$K135))*$S135*((1+'Inputs &amp; Summary'!$D$7)^BI$29))),(_xlfn.WEIBULL.DIST(BI$29,$L135,$K135,FALSE)*$S135*((1+'Inputs &amp; Summary'!$D$7)^BI$29))),IF($M135=Lists!$H$3,IF($K135&lt;1,((($R135*(1-$E135)+$Q135*(1-$F135))/$K135)*((1+'Inputs &amp; Summary'!$D$7)^BI$29)),((INT(BI$29/$K135)-INT((BI$29-1)/$K135))*($R135*(1-$E135)+$Q135*(1-$F135))*((1+'Inputs &amp; Summary'!$D$7)^BI$29))),((_xlfn.WEIBULL.DIST(BI$29,$L135,$K135,FALSE)*($R135*(1-$E135)+$Q135*(1-$F135))*((1+'Inputs &amp; Summary'!$D$7)^BI$29))))))</f>
        <v>0</v>
      </c>
      <c r="BJ135" s="114">
        <f>$D135*IF(BJ$29&gt;'Inputs &amp; Summary'!$D$5,0,IF(BJ$29&gt;VLOOKUP($G135,Lists!$J$17:$K$21,2),IF($M135=Lists!$H$3,IF($K135&lt;1,(($S135/$K135)*((1+'Inputs &amp; Summary'!$D$7)^BJ$29)),((INT(BJ$29/$K135)-INT((BJ$29-1)/$K135))*$S135*((1+'Inputs &amp; Summary'!$D$7)^BJ$29))),(_xlfn.WEIBULL.DIST(BJ$29,$L135,$K135,FALSE)*$S135*((1+'Inputs &amp; Summary'!$D$7)^BJ$29))),IF($M135=Lists!$H$3,IF($K135&lt;1,((($R135*(1-$E135)+$Q135*(1-$F135))/$K135)*((1+'Inputs &amp; Summary'!$D$7)^BJ$29)),((INT(BJ$29/$K135)-INT((BJ$29-1)/$K135))*($R135*(1-$E135)+$Q135*(1-$F135))*((1+'Inputs &amp; Summary'!$D$7)^BJ$29))),((_xlfn.WEIBULL.DIST(BJ$29,$L135,$K135,FALSE)*($R135*(1-$E135)+$Q135*(1-$F135))*((1+'Inputs &amp; Summary'!$D$7)^BJ$29))))))</f>
        <v>0</v>
      </c>
      <c r="BK135" s="114">
        <f>$D135*IF(BK$29&gt;'Inputs &amp; Summary'!$D$5,0,IF(BK$29&gt;VLOOKUP($G135,Lists!$J$17:$K$21,2),IF($M135=Lists!$H$3,IF($K135&lt;1,(($S135/$K135)*((1+'Inputs &amp; Summary'!$D$7)^BK$29)),((INT(BK$29/$K135)-INT((BK$29-1)/$K135))*$S135*((1+'Inputs &amp; Summary'!$D$7)^BK$29))),(_xlfn.WEIBULL.DIST(BK$29,$L135,$K135,FALSE)*$S135*((1+'Inputs &amp; Summary'!$D$7)^BK$29))),IF($M135=Lists!$H$3,IF($K135&lt;1,((($R135*(1-$E135)+$Q135*(1-$F135))/$K135)*((1+'Inputs &amp; Summary'!$D$7)^BK$29)),((INT(BK$29/$K135)-INT((BK$29-1)/$K135))*($R135*(1-$E135)+$Q135*(1-$F135))*((1+'Inputs &amp; Summary'!$D$7)^BK$29))),((_xlfn.WEIBULL.DIST(BK$29,$L135,$K135,FALSE)*($R135*(1-$E135)+$Q135*(1-$F135))*((1+'Inputs &amp; Summary'!$D$7)^BK$29))))))</f>
        <v>0</v>
      </c>
      <c r="BL135" s="114">
        <f>$D135*IF(BL$29&gt;'Inputs &amp; Summary'!$D$5,0,IF(BL$29&gt;VLOOKUP($G135,Lists!$J$17:$K$21,2),IF($M135=Lists!$H$3,IF($K135&lt;1,(($S135/$K135)*((1+'Inputs &amp; Summary'!$D$7)^BL$29)),((INT(BL$29/$K135)-INT((BL$29-1)/$K135))*$S135*((1+'Inputs &amp; Summary'!$D$7)^BL$29))),(_xlfn.WEIBULL.DIST(BL$29,$L135,$K135,FALSE)*$S135*((1+'Inputs &amp; Summary'!$D$7)^BL$29))),IF($M135=Lists!$H$3,IF($K135&lt;1,((($R135*(1-$E135)+$Q135*(1-$F135))/$K135)*((1+'Inputs &amp; Summary'!$D$7)^BL$29)),((INT(BL$29/$K135)-INT((BL$29-1)/$K135))*($R135*(1-$E135)+$Q135*(1-$F135))*((1+'Inputs &amp; Summary'!$D$7)^BL$29))),((_xlfn.WEIBULL.DIST(BL$29,$L135,$K135,FALSE)*($R135*(1-$E135)+$Q135*(1-$F135))*((1+'Inputs &amp; Summary'!$D$7)^BL$29))))))</f>
        <v>0</v>
      </c>
    </row>
    <row r="136" spans="1:64" x14ac:dyDescent="0.3">
      <c r="A136" s="79" t="s">
        <v>45</v>
      </c>
      <c r="B136" s="33" t="s">
        <v>307</v>
      </c>
      <c r="C136" s="33" t="s">
        <v>37</v>
      </c>
      <c r="D136" s="115">
        <v>0</v>
      </c>
      <c r="E136" s="68">
        <v>0</v>
      </c>
      <c r="F136" s="68">
        <v>0</v>
      </c>
      <c r="G136" s="213" t="s">
        <v>433</v>
      </c>
      <c r="H136" s="34" t="s">
        <v>294</v>
      </c>
      <c r="I136" s="34" t="s">
        <v>270</v>
      </c>
      <c r="J136" s="33">
        <f>VLOOKUP(I136,'Labor Rates'!$A$1:$B$16,2)</f>
        <v>25.173076923076923</v>
      </c>
      <c r="K136" s="35">
        <v>1</v>
      </c>
      <c r="L136" s="35">
        <v>1</v>
      </c>
      <c r="M136" s="33" t="s">
        <v>259</v>
      </c>
      <c r="N136" s="84">
        <f>'Inputs &amp; Summary'!$D$44</f>
        <v>103.04449648711943</v>
      </c>
      <c r="O136" s="35">
        <v>0.1</v>
      </c>
      <c r="P136" s="5">
        <v>0</v>
      </c>
      <c r="Q136" s="73">
        <f t="shared" si="21"/>
        <v>259.39470365699879</v>
      </c>
      <c r="R136" s="73">
        <f t="shared" si="22"/>
        <v>0</v>
      </c>
      <c r="S136" s="74">
        <f t="shared" si="23"/>
        <v>0</v>
      </c>
      <c r="T136" s="88"/>
      <c r="U136" s="80"/>
      <c r="V136" s="87">
        <f t="shared" si="24"/>
        <v>0</v>
      </c>
      <c r="W136" s="87">
        <f>NPV('Inputs &amp; Summary'!$D$6,Y136:BL136)</f>
        <v>0</v>
      </c>
      <c r="X136" s="90">
        <f t="shared" si="25"/>
        <v>0</v>
      </c>
      <c r="Y136" s="114">
        <f>$D136*IF(Y$29&gt;'Inputs &amp; Summary'!$D$5,0,IF(Y$29&gt;VLOOKUP($G136,Lists!$J$17:$K$21,2),IF($M136=Lists!$H$3,IF($K136&lt;1,(($S136/$K136)*((1+'Inputs &amp; Summary'!$D$7)^Y$29)),((INT(Y$29/$K136)-INT((Y$29-1)/$K136))*$S136*((1+'Inputs &amp; Summary'!$D$7)^Y$29))),(_xlfn.WEIBULL.DIST(Y$29,$L136,$K136,FALSE)*$S136*((1+'Inputs &amp; Summary'!$D$7)^Y$29))),IF($M136=Lists!$H$3,IF($K136&lt;1,((($R136*(1-$E136)+$Q136*(1-$F136))/$K136)*((1+'Inputs &amp; Summary'!$D$7)^Y$29)),((INT(Y$29/$K136)-INT((Y$29-1)/$K136))*($R136*(1-$E136)+$Q136*(1-$F136))*((1+'Inputs &amp; Summary'!$D$7)^Y$29))),((_xlfn.WEIBULL.DIST(Y$29,$L136,$K136,FALSE)*($R136*(1-$E136)+$Q136*(1-$F136))*((1+'Inputs &amp; Summary'!$D$7)^Y$29))))))</f>
        <v>0</v>
      </c>
      <c r="Z136" s="114">
        <f>$D136*IF(Z$29&gt;'Inputs &amp; Summary'!$D$5,0,IF(Z$29&gt;VLOOKUP($G136,Lists!$J$17:$K$21,2),IF($M136=Lists!$H$3,IF($K136&lt;1,(($S136/$K136)*((1+'Inputs &amp; Summary'!$D$7)^Z$29)),((INT(Z$29/$K136)-INT((Z$29-1)/$K136))*$S136*((1+'Inputs &amp; Summary'!$D$7)^Z$29))),(_xlfn.WEIBULL.DIST(Z$29,$L136,$K136,FALSE)*$S136*((1+'Inputs &amp; Summary'!$D$7)^Z$29))),IF($M136=Lists!$H$3,IF($K136&lt;1,((($R136*(1-$E136)+$Q136*(1-$F136))/$K136)*((1+'Inputs &amp; Summary'!$D$7)^Z$29)),((INT(Z$29/$K136)-INT((Z$29-1)/$K136))*($R136*(1-$E136)+$Q136*(1-$F136))*((1+'Inputs &amp; Summary'!$D$7)^Z$29))),((_xlfn.WEIBULL.DIST(Z$29,$L136,$K136,FALSE)*($R136*(1-$E136)+$Q136*(1-$F136))*((1+'Inputs &amp; Summary'!$D$7)^Z$29))))))</f>
        <v>0</v>
      </c>
      <c r="AA136" s="114">
        <f>$D136*IF(AA$29&gt;'Inputs &amp; Summary'!$D$5,0,IF(AA$29&gt;VLOOKUP($G136,Lists!$J$17:$K$21,2),IF($M136=Lists!$H$3,IF($K136&lt;1,(($S136/$K136)*((1+'Inputs &amp; Summary'!$D$7)^AA$29)),((INT(AA$29/$K136)-INT((AA$29-1)/$K136))*$S136*((1+'Inputs &amp; Summary'!$D$7)^AA$29))),(_xlfn.WEIBULL.DIST(AA$29,$L136,$K136,FALSE)*$S136*((1+'Inputs &amp; Summary'!$D$7)^AA$29))),IF($M136=Lists!$H$3,IF($K136&lt;1,((($R136*(1-$E136)+$Q136*(1-$F136))/$K136)*((1+'Inputs &amp; Summary'!$D$7)^AA$29)),((INT(AA$29/$K136)-INT((AA$29-1)/$K136))*($R136*(1-$E136)+$Q136*(1-$F136))*((1+'Inputs &amp; Summary'!$D$7)^AA$29))),((_xlfn.WEIBULL.DIST(AA$29,$L136,$K136,FALSE)*($R136*(1-$E136)+$Q136*(1-$F136))*((1+'Inputs &amp; Summary'!$D$7)^AA$29))))))</f>
        <v>0</v>
      </c>
      <c r="AB136" s="114">
        <f>$D136*IF(AB$29&gt;'Inputs &amp; Summary'!$D$5,0,IF(AB$29&gt;VLOOKUP($G136,Lists!$J$17:$K$21,2),IF($M136=Lists!$H$3,IF($K136&lt;1,(($S136/$K136)*((1+'Inputs &amp; Summary'!$D$7)^AB$29)),((INT(AB$29/$K136)-INT((AB$29-1)/$K136))*$S136*((1+'Inputs &amp; Summary'!$D$7)^AB$29))),(_xlfn.WEIBULL.DIST(AB$29,$L136,$K136,FALSE)*$S136*((1+'Inputs &amp; Summary'!$D$7)^AB$29))),IF($M136=Lists!$H$3,IF($K136&lt;1,((($R136*(1-$E136)+$Q136*(1-$F136))/$K136)*((1+'Inputs &amp; Summary'!$D$7)^AB$29)),((INT(AB$29/$K136)-INT((AB$29-1)/$K136))*($R136*(1-$E136)+$Q136*(1-$F136))*((1+'Inputs &amp; Summary'!$D$7)^AB$29))),((_xlfn.WEIBULL.DIST(AB$29,$L136,$K136,FALSE)*($R136*(1-$E136)+$Q136*(1-$F136))*((1+'Inputs &amp; Summary'!$D$7)^AB$29))))))</f>
        <v>0</v>
      </c>
      <c r="AC136" s="114">
        <f>$D136*IF(AC$29&gt;'Inputs &amp; Summary'!$D$5,0,IF(AC$29&gt;VLOOKUP($G136,Lists!$J$17:$K$21,2),IF($M136=Lists!$H$3,IF($K136&lt;1,(($S136/$K136)*((1+'Inputs &amp; Summary'!$D$7)^AC$29)),((INT(AC$29/$K136)-INT((AC$29-1)/$K136))*$S136*((1+'Inputs &amp; Summary'!$D$7)^AC$29))),(_xlfn.WEIBULL.DIST(AC$29,$L136,$K136,FALSE)*$S136*((1+'Inputs &amp; Summary'!$D$7)^AC$29))),IF($M136=Lists!$H$3,IF($K136&lt;1,((($R136*(1-$E136)+$Q136*(1-$F136))/$K136)*((1+'Inputs &amp; Summary'!$D$7)^AC$29)),((INT(AC$29/$K136)-INT((AC$29-1)/$K136))*($R136*(1-$E136)+$Q136*(1-$F136))*((1+'Inputs &amp; Summary'!$D$7)^AC$29))),((_xlfn.WEIBULL.DIST(AC$29,$L136,$K136,FALSE)*($R136*(1-$E136)+$Q136*(1-$F136))*((1+'Inputs &amp; Summary'!$D$7)^AC$29))))))</f>
        <v>0</v>
      </c>
      <c r="AD136" s="114">
        <f>$D136*IF(AD$29&gt;'Inputs &amp; Summary'!$D$5,0,IF(AD$29&gt;VLOOKUP($G136,Lists!$J$17:$K$21,2),IF($M136=Lists!$H$3,IF($K136&lt;1,(($S136/$K136)*((1+'Inputs &amp; Summary'!$D$7)^AD$29)),((INT(AD$29/$K136)-INT((AD$29-1)/$K136))*$S136*((1+'Inputs &amp; Summary'!$D$7)^AD$29))),(_xlfn.WEIBULL.DIST(AD$29,$L136,$K136,FALSE)*$S136*((1+'Inputs &amp; Summary'!$D$7)^AD$29))),IF($M136=Lists!$H$3,IF($K136&lt;1,((($R136*(1-$E136)+$Q136*(1-$F136))/$K136)*((1+'Inputs &amp; Summary'!$D$7)^AD$29)),((INT(AD$29/$K136)-INT((AD$29-1)/$K136))*($R136*(1-$E136)+$Q136*(1-$F136))*((1+'Inputs &amp; Summary'!$D$7)^AD$29))),((_xlfn.WEIBULL.DIST(AD$29,$L136,$K136,FALSE)*($R136*(1-$E136)+$Q136*(1-$F136))*((1+'Inputs &amp; Summary'!$D$7)^AD$29))))))</f>
        <v>0</v>
      </c>
      <c r="AE136" s="114">
        <f>$D136*IF(AE$29&gt;'Inputs &amp; Summary'!$D$5,0,IF(AE$29&gt;VLOOKUP($G136,Lists!$J$17:$K$21,2),IF($M136=Lists!$H$3,IF($K136&lt;1,(($S136/$K136)*((1+'Inputs &amp; Summary'!$D$7)^AE$29)),((INT(AE$29/$K136)-INT((AE$29-1)/$K136))*$S136*((1+'Inputs &amp; Summary'!$D$7)^AE$29))),(_xlfn.WEIBULL.DIST(AE$29,$L136,$K136,FALSE)*$S136*((1+'Inputs &amp; Summary'!$D$7)^AE$29))),IF($M136=Lists!$H$3,IF($K136&lt;1,((($R136*(1-$E136)+$Q136*(1-$F136))/$K136)*((1+'Inputs &amp; Summary'!$D$7)^AE$29)),((INT(AE$29/$K136)-INT((AE$29-1)/$K136))*($R136*(1-$E136)+$Q136*(1-$F136))*((1+'Inputs &amp; Summary'!$D$7)^AE$29))),((_xlfn.WEIBULL.DIST(AE$29,$L136,$K136,FALSE)*($R136*(1-$E136)+$Q136*(1-$F136))*((1+'Inputs &amp; Summary'!$D$7)^AE$29))))))</f>
        <v>0</v>
      </c>
      <c r="AF136" s="114">
        <f>$D136*IF(AF$29&gt;'Inputs &amp; Summary'!$D$5,0,IF(AF$29&gt;VLOOKUP($G136,Lists!$J$17:$K$21,2),IF($M136=Lists!$H$3,IF($K136&lt;1,(($S136/$K136)*((1+'Inputs &amp; Summary'!$D$7)^AF$29)),((INT(AF$29/$K136)-INT((AF$29-1)/$K136))*$S136*((1+'Inputs &amp; Summary'!$D$7)^AF$29))),(_xlfn.WEIBULL.DIST(AF$29,$L136,$K136,FALSE)*$S136*((1+'Inputs &amp; Summary'!$D$7)^AF$29))),IF($M136=Lists!$H$3,IF($K136&lt;1,((($R136*(1-$E136)+$Q136*(1-$F136))/$K136)*((1+'Inputs &amp; Summary'!$D$7)^AF$29)),((INT(AF$29/$K136)-INT((AF$29-1)/$K136))*($R136*(1-$E136)+$Q136*(1-$F136))*((1+'Inputs &amp; Summary'!$D$7)^AF$29))),((_xlfn.WEIBULL.DIST(AF$29,$L136,$K136,FALSE)*($R136*(1-$E136)+$Q136*(1-$F136))*((1+'Inputs &amp; Summary'!$D$7)^AF$29))))))</f>
        <v>0</v>
      </c>
      <c r="AG136" s="114">
        <f>$D136*IF(AG$29&gt;'Inputs &amp; Summary'!$D$5,0,IF(AG$29&gt;VLOOKUP($G136,Lists!$J$17:$K$21,2),IF($M136=Lists!$H$3,IF($K136&lt;1,(($S136/$K136)*((1+'Inputs &amp; Summary'!$D$7)^AG$29)),((INT(AG$29/$K136)-INT((AG$29-1)/$K136))*$S136*((1+'Inputs &amp; Summary'!$D$7)^AG$29))),(_xlfn.WEIBULL.DIST(AG$29,$L136,$K136,FALSE)*$S136*((1+'Inputs &amp; Summary'!$D$7)^AG$29))),IF($M136=Lists!$H$3,IF($K136&lt;1,((($R136*(1-$E136)+$Q136*(1-$F136))/$K136)*((1+'Inputs &amp; Summary'!$D$7)^AG$29)),((INT(AG$29/$K136)-INT((AG$29-1)/$K136))*($R136*(1-$E136)+$Q136*(1-$F136))*((1+'Inputs &amp; Summary'!$D$7)^AG$29))),((_xlfn.WEIBULL.DIST(AG$29,$L136,$K136,FALSE)*($R136*(1-$E136)+$Q136*(1-$F136))*((1+'Inputs &amp; Summary'!$D$7)^AG$29))))))</f>
        <v>0</v>
      </c>
      <c r="AH136" s="114">
        <f>$D136*IF(AH$29&gt;'Inputs &amp; Summary'!$D$5,0,IF(AH$29&gt;VLOOKUP($G136,Lists!$J$17:$K$21,2),IF($M136=Lists!$H$3,IF($K136&lt;1,(($S136/$K136)*((1+'Inputs &amp; Summary'!$D$7)^AH$29)),((INT(AH$29/$K136)-INT((AH$29-1)/$K136))*$S136*((1+'Inputs &amp; Summary'!$D$7)^AH$29))),(_xlfn.WEIBULL.DIST(AH$29,$L136,$K136,FALSE)*$S136*((1+'Inputs &amp; Summary'!$D$7)^AH$29))),IF($M136=Lists!$H$3,IF($K136&lt;1,((($R136*(1-$E136)+$Q136*(1-$F136))/$K136)*((1+'Inputs &amp; Summary'!$D$7)^AH$29)),((INT(AH$29/$K136)-INT((AH$29-1)/$K136))*($R136*(1-$E136)+$Q136*(1-$F136))*((1+'Inputs &amp; Summary'!$D$7)^AH$29))),((_xlfn.WEIBULL.DIST(AH$29,$L136,$K136,FALSE)*($R136*(1-$E136)+$Q136*(1-$F136))*((1+'Inputs &amp; Summary'!$D$7)^AH$29))))))</f>
        <v>0</v>
      </c>
      <c r="AI136" s="114">
        <f>$D136*IF(AI$29&gt;'Inputs &amp; Summary'!$D$5,0,IF(AI$29&gt;VLOOKUP($G136,Lists!$J$17:$K$21,2),IF($M136=Lists!$H$3,IF($K136&lt;1,(($S136/$K136)*((1+'Inputs &amp; Summary'!$D$7)^AI$29)),((INT(AI$29/$K136)-INT((AI$29-1)/$K136))*$S136*((1+'Inputs &amp; Summary'!$D$7)^AI$29))),(_xlfn.WEIBULL.DIST(AI$29,$L136,$K136,FALSE)*$S136*((1+'Inputs &amp; Summary'!$D$7)^AI$29))),IF($M136=Lists!$H$3,IF($K136&lt;1,((($R136*(1-$E136)+$Q136*(1-$F136))/$K136)*((1+'Inputs &amp; Summary'!$D$7)^AI$29)),((INT(AI$29/$K136)-INT((AI$29-1)/$K136))*($R136*(1-$E136)+$Q136*(1-$F136))*((1+'Inputs &amp; Summary'!$D$7)^AI$29))),((_xlfn.WEIBULL.DIST(AI$29,$L136,$K136,FALSE)*($R136*(1-$E136)+$Q136*(1-$F136))*((1+'Inputs &amp; Summary'!$D$7)^AI$29))))))</f>
        <v>0</v>
      </c>
      <c r="AJ136" s="114">
        <f>$D136*IF(AJ$29&gt;'Inputs &amp; Summary'!$D$5,0,IF(AJ$29&gt;VLOOKUP($G136,Lists!$J$17:$K$21,2),IF($M136=Lists!$H$3,IF($K136&lt;1,(($S136/$K136)*((1+'Inputs &amp; Summary'!$D$7)^AJ$29)),((INT(AJ$29/$K136)-INT((AJ$29-1)/$K136))*$S136*((1+'Inputs &amp; Summary'!$D$7)^AJ$29))),(_xlfn.WEIBULL.DIST(AJ$29,$L136,$K136,FALSE)*$S136*((1+'Inputs &amp; Summary'!$D$7)^AJ$29))),IF($M136=Lists!$H$3,IF($K136&lt;1,((($R136*(1-$E136)+$Q136*(1-$F136))/$K136)*((1+'Inputs &amp; Summary'!$D$7)^AJ$29)),((INT(AJ$29/$K136)-INT((AJ$29-1)/$K136))*($R136*(1-$E136)+$Q136*(1-$F136))*((1+'Inputs &amp; Summary'!$D$7)^AJ$29))),((_xlfn.WEIBULL.DIST(AJ$29,$L136,$K136,FALSE)*($R136*(1-$E136)+$Q136*(1-$F136))*((1+'Inputs &amp; Summary'!$D$7)^AJ$29))))))</f>
        <v>0</v>
      </c>
      <c r="AK136" s="114">
        <f>$D136*IF(AK$29&gt;'Inputs &amp; Summary'!$D$5,0,IF(AK$29&gt;VLOOKUP($G136,Lists!$J$17:$K$21,2),IF($M136=Lists!$H$3,IF($K136&lt;1,(($S136/$K136)*((1+'Inputs &amp; Summary'!$D$7)^AK$29)),((INT(AK$29/$K136)-INT((AK$29-1)/$K136))*$S136*((1+'Inputs &amp; Summary'!$D$7)^AK$29))),(_xlfn.WEIBULL.DIST(AK$29,$L136,$K136,FALSE)*$S136*((1+'Inputs &amp; Summary'!$D$7)^AK$29))),IF($M136=Lists!$H$3,IF($K136&lt;1,((($R136*(1-$E136)+$Q136*(1-$F136))/$K136)*((1+'Inputs &amp; Summary'!$D$7)^AK$29)),((INT(AK$29/$K136)-INT((AK$29-1)/$K136))*($R136*(1-$E136)+$Q136*(1-$F136))*((1+'Inputs &amp; Summary'!$D$7)^AK$29))),((_xlfn.WEIBULL.DIST(AK$29,$L136,$K136,FALSE)*($R136*(1-$E136)+$Q136*(1-$F136))*((1+'Inputs &amp; Summary'!$D$7)^AK$29))))))</f>
        <v>0</v>
      </c>
      <c r="AL136" s="114">
        <f>$D136*IF(AL$29&gt;'Inputs &amp; Summary'!$D$5,0,IF(AL$29&gt;VLOOKUP($G136,Lists!$J$17:$K$21,2),IF($M136=Lists!$H$3,IF($K136&lt;1,(($S136/$K136)*((1+'Inputs &amp; Summary'!$D$7)^AL$29)),((INT(AL$29/$K136)-INT((AL$29-1)/$K136))*$S136*((1+'Inputs &amp; Summary'!$D$7)^AL$29))),(_xlfn.WEIBULL.DIST(AL$29,$L136,$K136,FALSE)*$S136*((1+'Inputs &amp; Summary'!$D$7)^AL$29))),IF($M136=Lists!$H$3,IF($K136&lt;1,((($R136*(1-$E136)+$Q136*(1-$F136))/$K136)*((1+'Inputs &amp; Summary'!$D$7)^AL$29)),((INT(AL$29/$K136)-INT((AL$29-1)/$K136))*($R136*(1-$E136)+$Q136*(1-$F136))*((1+'Inputs &amp; Summary'!$D$7)^AL$29))),((_xlfn.WEIBULL.DIST(AL$29,$L136,$K136,FALSE)*($R136*(1-$E136)+$Q136*(1-$F136))*((1+'Inputs &amp; Summary'!$D$7)^AL$29))))))</f>
        <v>0</v>
      </c>
      <c r="AM136" s="114">
        <f>$D136*IF(AM$29&gt;'Inputs &amp; Summary'!$D$5,0,IF(AM$29&gt;VLOOKUP($G136,Lists!$J$17:$K$21,2),IF($M136=Lists!$H$3,IF($K136&lt;1,(($S136/$K136)*((1+'Inputs &amp; Summary'!$D$7)^AM$29)),((INT(AM$29/$K136)-INT((AM$29-1)/$K136))*$S136*((1+'Inputs &amp; Summary'!$D$7)^AM$29))),(_xlfn.WEIBULL.DIST(AM$29,$L136,$K136,FALSE)*$S136*((1+'Inputs &amp; Summary'!$D$7)^AM$29))),IF($M136=Lists!$H$3,IF($K136&lt;1,((($R136*(1-$E136)+$Q136*(1-$F136))/$K136)*((1+'Inputs &amp; Summary'!$D$7)^AM$29)),((INT(AM$29/$K136)-INT((AM$29-1)/$K136))*($R136*(1-$E136)+$Q136*(1-$F136))*((1+'Inputs &amp; Summary'!$D$7)^AM$29))),((_xlfn.WEIBULL.DIST(AM$29,$L136,$K136,FALSE)*($R136*(1-$E136)+$Q136*(1-$F136))*((1+'Inputs &amp; Summary'!$D$7)^AM$29))))))</f>
        <v>0</v>
      </c>
      <c r="AN136" s="114">
        <f>$D136*IF(AN$29&gt;'Inputs &amp; Summary'!$D$5,0,IF(AN$29&gt;VLOOKUP($G136,Lists!$J$17:$K$21,2),IF($M136=Lists!$H$3,IF($K136&lt;1,(($S136/$K136)*((1+'Inputs &amp; Summary'!$D$7)^AN$29)),((INT(AN$29/$K136)-INT((AN$29-1)/$K136))*$S136*((1+'Inputs &amp; Summary'!$D$7)^AN$29))),(_xlfn.WEIBULL.DIST(AN$29,$L136,$K136,FALSE)*$S136*((1+'Inputs &amp; Summary'!$D$7)^AN$29))),IF($M136=Lists!$H$3,IF($K136&lt;1,((($R136*(1-$E136)+$Q136*(1-$F136))/$K136)*((1+'Inputs &amp; Summary'!$D$7)^AN$29)),((INT(AN$29/$K136)-INT((AN$29-1)/$K136))*($R136*(1-$E136)+$Q136*(1-$F136))*((1+'Inputs &amp; Summary'!$D$7)^AN$29))),((_xlfn.WEIBULL.DIST(AN$29,$L136,$K136,FALSE)*($R136*(1-$E136)+$Q136*(1-$F136))*((1+'Inputs &amp; Summary'!$D$7)^AN$29))))))</f>
        <v>0</v>
      </c>
      <c r="AO136" s="114">
        <f>$D136*IF(AO$29&gt;'Inputs &amp; Summary'!$D$5,0,IF(AO$29&gt;VLOOKUP($G136,Lists!$J$17:$K$21,2),IF($M136=Lists!$H$3,IF($K136&lt;1,(($S136/$K136)*((1+'Inputs &amp; Summary'!$D$7)^AO$29)),((INT(AO$29/$K136)-INT((AO$29-1)/$K136))*$S136*((1+'Inputs &amp; Summary'!$D$7)^AO$29))),(_xlfn.WEIBULL.DIST(AO$29,$L136,$K136,FALSE)*$S136*((1+'Inputs &amp; Summary'!$D$7)^AO$29))),IF($M136=Lists!$H$3,IF($K136&lt;1,((($R136*(1-$E136)+$Q136*(1-$F136))/$K136)*((1+'Inputs &amp; Summary'!$D$7)^AO$29)),((INT(AO$29/$K136)-INT((AO$29-1)/$K136))*($R136*(1-$E136)+$Q136*(1-$F136))*((1+'Inputs &amp; Summary'!$D$7)^AO$29))),((_xlfn.WEIBULL.DIST(AO$29,$L136,$K136,FALSE)*($R136*(1-$E136)+$Q136*(1-$F136))*((1+'Inputs &amp; Summary'!$D$7)^AO$29))))))</f>
        <v>0</v>
      </c>
      <c r="AP136" s="114">
        <f>$D136*IF(AP$29&gt;'Inputs &amp; Summary'!$D$5,0,IF(AP$29&gt;VLOOKUP($G136,Lists!$J$17:$K$21,2),IF($M136=Lists!$H$3,IF($K136&lt;1,(($S136/$K136)*((1+'Inputs &amp; Summary'!$D$7)^AP$29)),((INT(AP$29/$K136)-INT((AP$29-1)/$K136))*$S136*((1+'Inputs &amp; Summary'!$D$7)^AP$29))),(_xlfn.WEIBULL.DIST(AP$29,$L136,$K136,FALSE)*$S136*((1+'Inputs &amp; Summary'!$D$7)^AP$29))),IF($M136=Lists!$H$3,IF($K136&lt;1,((($R136*(1-$E136)+$Q136*(1-$F136))/$K136)*((1+'Inputs &amp; Summary'!$D$7)^AP$29)),((INT(AP$29/$K136)-INT((AP$29-1)/$K136))*($R136*(1-$E136)+$Q136*(1-$F136))*((1+'Inputs &amp; Summary'!$D$7)^AP$29))),((_xlfn.WEIBULL.DIST(AP$29,$L136,$K136,FALSE)*($R136*(1-$E136)+$Q136*(1-$F136))*((1+'Inputs &amp; Summary'!$D$7)^AP$29))))))</f>
        <v>0</v>
      </c>
      <c r="AQ136" s="114">
        <f>$D136*IF(AQ$29&gt;'Inputs &amp; Summary'!$D$5,0,IF(AQ$29&gt;VLOOKUP($G136,Lists!$J$17:$K$21,2),IF($M136=Lists!$H$3,IF($K136&lt;1,(($S136/$K136)*((1+'Inputs &amp; Summary'!$D$7)^AQ$29)),((INT(AQ$29/$K136)-INT((AQ$29-1)/$K136))*$S136*((1+'Inputs &amp; Summary'!$D$7)^AQ$29))),(_xlfn.WEIBULL.DIST(AQ$29,$L136,$K136,FALSE)*$S136*((1+'Inputs &amp; Summary'!$D$7)^AQ$29))),IF($M136=Lists!$H$3,IF($K136&lt;1,((($R136*(1-$E136)+$Q136*(1-$F136))/$K136)*((1+'Inputs &amp; Summary'!$D$7)^AQ$29)),((INT(AQ$29/$K136)-INT((AQ$29-1)/$K136))*($R136*(1-$E136)+$Q136*(1-$F136))*((1+'Inputs &amp; Summary'!$D$7)^AQ$29))),((_xlfn.WEIBULL.DIST(AQ$29,$L136,$K136,FALSE)*($R136*(1-$E136)+$Q136*(1-$F136))*((1+'Inputs &amp; Summary'!$D$7)^AQ$29))))))</f>
        <v>0</v>
      </c>
      <c r="AR136" s="114">
        <f>$D136*IF(AR$29&gt;'Inputs &amp; Summary'!$D$5,0,IF(AR$29&gt;VLOOKUP($G136,Lists!$J$17:$K$21,2),IF($M136=Lists!$H$3,IF($K136&lt;1,(($S136/$K136)*((1+'Inputs &amp; Summary'!$D$7)^AR$29)),((INT(AR$29/$K136)-INT((AR$29-1)/$K136))*$S136*((1+'Inputs &amp; Summary'!$D$7)^AR$29))),(_xlfn.WEIBULL.DIST(AR$29,$L136,$K136,FALSE)*$S136*((1+'Inputs &amp; Summary'!$D$7)^AR$29))),IF($M136=Lists!$H$3,IF($K136&lt;1,((($R136*(1-$E136)+$Q136*(1-$F136))/$K136)*((1+'Inputs &amp; Summary'!$D$7)^AR$29)),((INT(AR$29/$K136)-INT((AR$29-1)/$K136))*($R136*(1-$E136)+$Q136*(1-$F136))*((1+'Inputs &amp; Summary'!$D$7)^AR$29))),((_xlfn.WEIBULL.DIST(AR$29,$L136,$K136,FALSE)*($R136*(1-$E136)+$Q136*(1-$F136))*((1+'Inputs &amp; Summary'!$D$7)^AR$29))))))</f>
        <v>0</v>
      </c>
      <c r="AS136" s="114">
        <f>$D136*IF(AS$29&gt;'Inputs &amp; Summary'!$D$5,0,IF(AS$29&gt;VLOOKUP($G136,Lists!$J$17:$K$21,2),IF($M136=Lists!$H$3,IF($K136&lt;1,(($S136/$K136)*((1+'Inputs &amp; Summary'!$D$7)^AS$29)),((INT(AS$29/$K136)-INT((AS$29-1)/$K136))*$S136*((1+'Inputs &amp; Summary'!$D$7)^AS$29))),(_xlfn.WEIBULL.DIST(AS$29,$L136,$K136,FALSE)*$S136*((1+'Inputs &amp; Summary'!$D$7)^AS$29))),IF($M136=Lists!$H$3,IF($K136&lt;1,((($R136*(1-$E136)+$Q136*(1-$F136))/$K136)*((1+'Inputs &amp; Summary'!$D$7)^AS$29)),((INT(AS$29/$K136)-INT((AS$29-1)/$K136))*($R136*(1-$E136)+$Q136*(1-$F136))*((1+'Inputs &amp; Summary'!$D$7)^AS$29))),((_xlfn.WEIBULL.DIST(AS$29,$L136,$K136,FALSE)*($R136*(1-$E136)+$Q136*(1-$F136))*((1+'Inputs &amp; Summary'!$D$7)^AS$29))))))</f>
        <v>0</v>
      </c>
      <c r="AT136" s="114">
        <f>$D136*IF(AT$29&gt;'Inputs &amp; Summary'!$D$5,0,IF(AT$29&gt;VLOOKUP($G136,Lists!$J$17:$K$21,2),IF($M136=Lists!$H$3,IF($K136&lt;1,(($S136/$K136)*((1+'Inputs &amp; Summary'!$D$7)^AT$29)),((INT(AT$29/$K136)-INT((AT$29-1)/$K136))*$S136*((1+'Inputs &amp; Summary'!$D$7)^AT$29))),(_xlfn.WEIBULL.DIST(AT$29,$L136,$K136,FALSE)*$S136*((1+'Inputs &amp; Summary'!$D$7)^AT$29))),IF($M136=Lists!$H$3,IF($K136&lt;1,((($R136*(1-$E136)+$Q136*(1-$F136))/$K136)*((1+'Inputs &amp; Summary'!$D$7)^AT$29)),((INT(AT$29/$K136)-INT((AT$29-1)/$K136))*($R136*(1-$E136)+$Q136*(1-$F136))*((1+'Inputs &amp; Summary'!$D$7)^AT$29))),((_xlfn.WEIBULL.DIST(AT$29,$L136,$K136,FALSE)*($R136*(1-$E136)+$Q136*(1-$F136))*((1+'Inputs &amp; Summary'!$D$7)^AT$29))))))</f>
        <v>0</v>
      </c>
      <c r="AU136" s="114">
        <f>$D136*IF(AU$29&gt;'Inputs &amp; Summary'!$D$5,0,IF(AU$29&gt;VLOOKUP($G136,Lists!$J$17:$K$21,2),IF($M136=Lists!$H$3,IF($K136&lt;1,(($S136/$K136)*((1+'Inputs &amp; Summary'!$D$7)^AU$29)),((INT(AU$29/$K136)-INT((AU$29-1)/$K136))*$S136*((1+'Inputs &amp; Summary'!$D$7)^AU$29))),(_xlfn.WEIBULL.DIST(AU$29,$L136,$K136,FALSE)*$S136*((1+'Inputs &amp; Summary'!$D$7)^AU$29))),IF($M136=Lists!$H$3,IF($K136&lt;1,((($R136*(1-$E136)+$Q136*(1-$F136))/$K136)*((1+'Inputs &amp; Summary'!$D$7)^AU$29)),((INT(AU$29/$K136)-INT((AU$29-1)/$K136))*($R136*(1-$E136)+$Q136*(1-$F136))*((1+'Inputs &amp; Summary'!$D$7)^AU$29))),((_xlfn.WEIBULL.DIST(AU$29,$L136,$K136,FALSE)*($R136*(1-$E136)+$Q136*(1-$F136))*((1+'Inputs &amp; Summary'!$D$7)^AU$29))))))</f>
        <v>0</v>
      </c>
      <c r="AV136" s="114">
        <f>$D136*IF(AV$29&gt;'Inputs &amp; Summary'!$D$5,0,IF(AV$29&gt;VLOOKUP($G136,Lists!$J$17:$K$21,2),IF($M136=Lists!$H$3,IF($K136&lt;1,(($S136/$K136)*((1+'Inputs &amp; Summary'!$D$7)^AV$29)),((INT(AV$29/$K136)-INT((AV$29-1)/$K136))*$S136*((1+'Inputs &amp; Summary'!$D$7)^AV$29))),(_xlfn.WEIBULL.DIST(AV$29,$L136,$K136,FALSE)*$S136*((1+'Inputs &amp; Summary'!$D$7)^AV$29))),IF($M136=Lists!$H$3,IF($K136&lt;1,((($R136*(1-$E136)+$Q136*(1-$F136))/$K136)*((1+'Inputs &amp; Summary'!$D$7)^AV$29)),((INT(AV$29/$K136)-INT((AV$29-1)/$K136))*($R136*(1-$E136)+$Q136*(1-$F136))*((1+'Inputs &amp; Summary'!$D$7)^AV$29))),((_xlfn.WEIBULL.DIST(AV$29,$L136,$K136,FALSE)*($R136*(1-$E136)+$Q136*(1-$F136))*((1+'Inputs &amp; Summary'!$D$7)^AV$29))))))</f>
        <v>0</v>
      </c>
      <c r="AW136" s="114">
        <f>$D136*IF(AW$29&gt;'Inputs &amp; Summary'!$D$5,0,IF(AW$29&gt;VLOOKUP($G136,Lists!$J$17:$K$21,2),IF($M136=Lists!$H$3,IF($K136&lt;1,(($S136/$K136)*((1+'Inputs &amp; Summary'!$D$7)^AW$29)),((INT(AW$29/$K136)-INT((AW$29-1)/$K136))*$S136*((1+'Inputs &amp; Summary'!$D$7)^AW$29))),(_xlfn.WEIBULL.DIST(AW$29,$L136,$K136,FALSE)*$S136*((1+'Inputs &amp; Summary'!$D$7)^AW$29))),IF($M136=Lists!$H$3,IF($K136&lt;1,((($R136*(1-$E136)+$Q136*(1-$F136))/$K136)*((1+'Inputs &amp; Summary'!$D$7)^AW$29)),((INT(AW$29/$K136)-INT((AW$29-1)/$K136))*($R136*(1-$E136)+$Q136*(1-$F136))*((1+'Inputs &amp; Summary'!$D$7)^AW$29))),((_xlfn.WEIBULL.DIST(AW$29,$L136,$K136,FALSE)*($R136*(1-$E136)+$Q136*(1-$F136))*((1+'Inputs &amp; Summary'!$D$7)^AW$29))))))</f>
        <v>0</v>
      </c>
      <c r="AX136" s="114">
        <f>$D136*IF(AX$29&gt;'Inputs &amp; Summary'!$D$5,0,IF(AX$29&gt;VLOOKUP($G136,Lists!$J$17:$K$21,2),IF($M136=Lists!$H$3,IF($K136&lt;1,(($S136/$K136)*((1+'Inputs &amp; Summary'!$D$7)^AX$29)),((INT(AX$29/$K136)-INT((AX$29-1)/$K136))*$S136*((1+'Inputs &amp; Summary'!$D$7)^AX$29))),(_xlfn.WEIBULL.DIST(AX$29,$L136,$K136,FALSE)*$S136*((1+'Inputs &amp; Summary'!$D$7)^AX$29))),IF($M136=Lists!$H$3,IF($K136&lt;1,((($R136*(1-$E136)+$Q136*(1-$F136))/$K136)*((1+'Inputs &amp; Summary'!$D$7)^AX$29)),((INT(AX$29/$K136)-INT((AX$29-1)/$K136))*($R136*(1-$E136)+$Q136*(1-$F136))*((1+'Inputs &amp; Summary'!$D$7)^AX$29))),((_xlfn.WEIBULL.DIST(AX$29,$L136,$K136,FALSE)*($R136*(1-$E136)+$Q136*(1-$F136))*((1+'Inputs &amp; Summary'!$D$7)^AX$29))))))</f>
        <v>0</v>
      </c>
      <c r="AY136" s="114">
        <f>$D136*IF(AY$29&gt;'Inputs &amp; Summary'!$D$5,0,IF(AY$29&gt;VLOOKUP($G136,Lists!$J$17:$K$21,2),IF($M136=Lists!$H$3,IF($K136&lt;1,(($S136/$K136)*((1+'Inputs &amp; Summary'!$D$7)^AY$29)),((INT(AY$29/$K136)-INT((AY$29-1)/$K136))*$S136*((1+'Inputs &amp; Summary'!$D$7)^AY$29))),(_xlfn.WEIBULL.DIST(AY$29,$L136,$K136,FALSE)*$S136*((1+'Inputs &amp; Summary'!$D$7)^AY$29))),IF($M136=Lists!$H$3,IF($K136&lt;1,((($R136*(1-$E136)+$Q136*(1-$F136))/$K136)*((1+'Inputs &amp; Summary'!$D$7)^AY$29)),((INT(AY$29/$K136)-INT((AY$29-1)/$K136))*($R136*(1-$E136)+$Q136*(1-$F136))*((1+'Inputs &amp; Summary'!$D$7)^AY$29))),((_xlfn.WEIBULL.DIST(AY$29,$L136,$K136,FALSE)*($R136*(1-$E136)+$Q136*(1-$F136))*((1+'Inputs &amp; Summary'!$D$7)^AY$29))))))</f>
        <v>0</v>
      </c>
      <c r="AZ136" s="114">
        <f>$D136*IF(AZ$29&gt;'Inputs &amp; Summary'!$D$5,0,IF(AZ$29&gt;VLOOKUP($G136,Lists!$J$17:$K$21,2),IF($M136=Lists!$H$3,IF($K136&lt;1,(($S136/$K136)*((1+'Inputs &amp; Summary'!$D$7)^AZ$29)),((INT(AZ$29/$K136)-INT((AZ$29-1)/$K136))*$S136*((1+'Inputs &amp; Summary'!$D$7)^AZ$29))),(_xlfn.WEIBULL.DIST(AZ$29,$L136,$K136,FALSE)*$S136*((1+'Inputs &amp; Summary'!$D$7)^AZ$29))),IF($M136=Lists!$H$3,IF($K136&lt;1,((($R136*(1-$E136)+$Q136*(1-$F136))/$K136)*((1+'Inputs &amp; Summary'!$D$7)^AZ$29)),((INT(AZ$29/$K136)-INT((AZ$29-1)/$K136))*($R136*(1-$E136)+$Q136*(1-$F136))*((1+'Inputs &amp; Summary'!$D$7)^AZ$29))),((_xlfn.WEIBULL.DIST(AZ$29,$L136,$K136,FALSE)*($R136*(1-$E136)+$Q136*(1-$F136))*((1+'Inputs &amp; Summary'!$D$7)^AZ$29))))))</f>
        <v>0</v>
      </c>
      <c r="BA136" s="114">
        <f>$D136*IF(BA$29&gt;'Inputs &amp; Summary'!$D$5,0,IF(BA$29&gt;VLOOKUP($G136,Lists!$J$17:$K$21,2),IF($M136=Lists!$H$3,IF($K136&lt;1,(($S136/$K136)*((1+'Inputs &amp; Summary'!$D$7)^BA$29)),((INT(BA$29/$K136)-INT((BA$29-1)/$K136))*$S136*((1+'Inputs &amp; Summary'!$D$7)^BA$29))),(_xlfn.WEIBULL.DIST(BA$29,$L136,$K136,FALSE)*$S136*((1+'Inputs &amp; Summary'!$D$7)^BA$29))),IF($M136=Lists!$H$3,IF($K136&lt;1,((($R136*(1-$E136)+$Q136*(1-$F136))/$K136)*((1+'Inputs &amp; Summary'!$D$7)^BA$29)),((INT(BA$29/$K136)-INT((BA$29-1)/$K136))*($R136*(1-$E136)+$Q136*(1-$F136))*((1+'Inputs &amp; Summary'!$D$7)^BA$29))),((_xlfn.WEIBULL.DIST(BA$29,$L136,$K136,FALSE)*($R136*(1-$E136)+$Q136*(1-$F136))*((1+'Inputs &amp; Summary'!$D$7)^BA$29))))))</f>
        <v>0</v>
      </c>
      <c r="BB136" s="114">
        <f>$D136*IF(BB$29&gt;'Inputs &amp; Summary'!$D$5,0,IF(BB$29&gt;VLOOKUP($G136,Lists!$J$17:$K$21,2),IF($M136=Lists!$H$3,IF($K136&lt;1,(($S136/$K136)*((1+'Inputs &amp; Summary'!$D$7)^BB$29)),((INT(BB$29/$K136)-INT((BB$29-1)/$K136))*$S136*((1+'Inputs &amp; Summary'!$D$7)^BB$29))),(_xlfn.WEIBULL.DIST(BB$29,$L136,$K136,FALSE)*$S136*((1+'Inputs &amp; Summary'!$D$7)^BB$29))),IF($M136=Lists!$H$3,IF($K136&lt;1,((($R136*(1-$E136)+$Q136*(1-$F136))/$K136)*((1+'Inputs &amp; Summary'!$D$7)^BB$29)),((INT(BB$29/$K136)-INT((BB$29-1)/$K136))*($R136*(1-$E136)+$Q136*(1-$F136))*((1+'Inputs &amp; Summary'!$D$7)^BB$29))),((_xlfn.WEIBULL.DIST(BB$29,$L136,$K136,FALSE)*($R136*(1-$E136)+$Q136*(1-$F136))*((1+'Inputs &amp; Summary'!$D$7)^BB$29))))))</f>
        <v>0</v>
      </c>
      <c r="BC136" s="114">
        <f>$D136*IF(BC$29&gt;'Inputs &amp; Summary'!$D$5,0,IF(BC$29&gt;VLOOKUP($G136,Lists!$J$17:$K$21,2),IF($M136=Lists!$H$3,IF($K136&lt;1,(($S136/$K136)*((1+'Inputs &amp; Summary'!$D$7)^BC$29)),((INT(BC$29/$K136)-INT((BC$29-1)/$K136))*$S136*((1+'Inputs &amp; Summary'!$D$7)^BC$29))),(_xlfn.WEIBULL.DIST(BC$29,$L136,$K136,FALSE)*$S136*((1+'Inputs &amp; Summary'!$D$7)^BC$29))),IF($M136=Lists!$H$3,IF($K136&lt;1,((($R136*(1-$E136)+$Q136*(1-$F136))/$K136)*((1+'Inputs &amp; Summary'!$D$7)^BC$29)),((INT(BC$29/$K136)-INT((BC$29-1)/$K136))*($R136*(1-$E136)+$Q136*(1-$F136))*((1+'Inputs &amp; Summary'!$D$7)^BC$29))),((_xlfn.WEIBULL.DIST(BC$29,$L136,$K136,FALSE)*($R136*(1-$E136)+$Q136*(1-$F136))*((1+'Inputs &amp; Summary'!$D$7)^BC$29))))))</f>
        <v>0</v>
      </c>
      <c r="BD136" s="114">
        <f>$D136*IF(BD$29&gt;'Inputs &amp; Summary'!$D$5,0,IF(BD$29&gt;VLOOKUP($G136,Lists!$J$17:$K$21,2),IF($M136=Lists!$H$3,IF($K136&lt;1,(($S136/$K136)*((1+'Inputs &amp; Summary'!$D$7)^BD$29)),((INT(BD$29/$K136)-INT((BD$29-1)/$K136))*$S136*((1+'Inputs &amp; Summary'!$D$7)^BD$29))),(_xlfn.WEIBULL.DIST(BD$29,$L136,$K136,FALSE)*$S136*((1+'Inputs &amp; Summary'!$D$7)^BD$29))),IF($M136=Lists!$H$3,IF($K136&lt;1,((($R136*(1-$E136)+$Q136*(1-$F136))/$K136)*((1+'Inputs &amp; Summary'!$D$7)^BD$29)),((INT(BD$29/$K136)-INT((BD$29-1)/$K136))*($R136*(1-$E136)+$Q136*(1-$F136))*((1+'Inputs &amp; Summary'!$D$7)^BD$29))),((_xlfn.WEIBULL.DIST(BD$29,$L136,$K136,FALSE)*($R136*(1-$E136)+$Q136*(1-$F136))*((1+'Inputs &amp; Summary'!$D$7)^BD$29))))))</f>
        <v>0</v>
      </c>
      <c r="BE136" s="114">
        <f>$D136*IF(BE$29&gt;'Inputs &amp; Summary'!$D$5,0,IF(BE$29&gt;VLOOKUP($G136,Lists!$J$17:$K$21,2),IF($M136=Lists!$H$3,IF($K136&lt;1,(($S136/$K136)*((1+'Inputs &amp; Summary'!$D$7)^BE$29)),((INT(BE$29/$K136)-INT((BE$29-1)/$K136))*$S136*((1+'Inputs &amp; Summary'!$D$7)^BE$29))),(_xlfn.WEIBULL.DIST(BE$29,$L136,$K136,FALSE)*$S136*((1+'Inputs &amp; Summary'!$D$7)^BE$29))),IF($M136=Lists!$H$3,IF($K136&lt;1,((($R136*(1-$E136)+$Q136*(1-$F136))/$K136)*((1+'Inputs &amp; Summary'!$D$7)^BE$29)),((INT(BE$29/$K136)-INT((BE$29-1)/$K136))*($R136*(1-$E136)+$Q136*(1-$F136))*((1+'Inputs &amp; Summary'!$D$7)^BE$29))),((_xlfn.WEIBULL.DIST(BE$29,$L136,$K136,FALSE)*($R136*(1-$E136)+$Q136*(1-$F136))*((1+'Inputs &amp; Summary'!$D$7)^BE$29))))))</f>
        <v>0</v>
      </c>
      <c r="BF136" s="114">
        <f>$D136*IF(BF$29&gt;'Inputs &amp; Summary'!$D$5,0,IF(BF$29&gt;VLOOKUP($G136,Lists!$J$17:$K$21,2),IF($M136=Lists!$H$3,IF($K136&lt;1,(($S136/$K136)*((1+'Inputs &amp; Summary'!$D$7)^BF$29)),((INT(BF$29/$K136)-INT((BF$29-1)/$K136))*$S136*((1+'Inputs &amp; Summary'!$D$7)^BF$29))),(_xlfn.WEIBULL.DIST(BF$29,$L136,$K136,FALSE)*$S136*((1+'Inputs &amp; Summary'!$D$7)^BF$29))),IF($M136=Lists!$H$3,IF($K136&lt;1,((($R136*(1-$E136)+$Q136*(1-$F136))/$K136)*((1+'Inputs &amp; Summary'!$D$7)^BF$29)),((INT(BF$29/$K136)-INT((BF$29-1)/$K136))*($R136*(1-$E136)+$Q136*(1-$F136))*((1+'Inputs &amp; Summary'!$D$7)^BF$29))),((_xlfn.WEIBULL.DIST(BF$29,$L136,$K136,FALSE)*($R136*(1-$E136)+$Q136*(1-$F136))*((1+'Inputs &amp; Summary'!$D$7)^BF$29))))))</f>
        <v>0</v>
      </c>
      <c r="BG136" s="114">
        <f>$D136*IF(BG$29&gt;'Inputs &amp; Summary'!$D$5,0,IF(BG$29&gt;VLOOKUP($G136,Lists!$J$17:$K$21,2),IF($M136=Lists!$H$3,IF($K136&lt;1,(($S136/$K136)*((1+'Inputs &amp; Summary'!$D$7)^BG$29)),((INT(BG$29/$K136)-INT((BG$29-1)/$K136))*$S136*((1+'Inputs &amp; Summary'!$D$7)^BG$29))),(_xlfn.WEIBULL.DIST(BG$29,$L136,$K136,FALSE)*$S136*((1+'Inputs &amp; Summary'!$D$7)^BG$29))),IF($M136=Lists!$H$3,IF($K136&lt;1,((($R136*(1-$E136)+$Q136*(1-$F136))/$K136)*((1+'Inputs &amp; Summary'!$D$7)^BG$29)),((INT(BG$29/$K136)-INT((BG$29-1)/$K136))*($R136*(1-$E136)+$Q136*(1-$F136))*((1+'Inputs &amp; Summary'!$D$7)^BG$29))),((_xlfn.WEIBULL.DIST(BG$29,$L136,$K136,FALSE)*($R136*(1-$E136)+$Q136*(1-$F136))*((1+'Inputs &amp; Summary'!$D$7)^BG$29))))))</f>
        <v>0</v>
      </c>
      <c r="BH136" s="114">
        <f>$D136*IF(BH$29&gt;'Inputs &amp; Summary'!$D$5,0,IF(BH$29&gt;VLOOKUP($G136,Lists!$J$17:$K$21,2),IF($M136=Lists!$H$3,IF($K136&lt;1,(($S136/$K136)*((1+'Inputs &amp; Summary'!$D$7)^BH$29)),((INT(BH$29/$K136)-INT((BH$29-1)/$K136))*$S136*((1+'Inputs &amp; Summary'!$D$7)^BH$29))),(_xlfn.WEIBULL.DIST(BH$29,$L136,$K136,FALSE)*$S136*((1+'Inputs &amp; Summary'!$D$7)^BH$29))),IF($M136=Lists!$H$3,IF($K136&lt;1,((($R136*(1-$E136)+$Q136*(1-$F136))/$K136)*((1+'Inputs &amp; Summary'!$D$7)^BH$29)),((INT(BH$29/$K136)-INT((BH$29-1)/$K136))*($R136*(1-$E136)+$Q136*(1-$F136))*((1+'Inputs &amp; Summary'!$D$7)^BH$29))),((_xlfn.WEIBULL.DIST(BH$29,$L136,$K136,FALSE)*($R136*(1-$E136)+$Q136*(1-$F136))*((1+'Inputs &amp; Summary'!$D$7)^BH$29))))))</f>
        <v>0</v>
      </c>
      <c r="BI136" s="114">
        <f>$D136*IF(BI$29&gt;'Inputs &amp; Summary'!$D$5,0,IF(BI$29&gt;VLOOKUP($G136,Lists!$J$17:$K$21,2),IF($M136=Lists!$H$3,IF($K136&lt;1,(($S136/$K136)*((1+'Inputs &amp; Summary'!$D$7)^BI$29)),((INT(BI$29/$K136)-INT((BI$29-1)/$K136))*$S136*((1+'Inputs &amp; Summary'!$D$7)^BI$29))),(_xlfn.WEIBULL.DIST(BI$29,$L136,$K136,FALSE)*$S136*((1+'Inputs &amp; Summary'!$D$7)^BI$29))),IF($M136=Lists!$H$3,IF($K136&lt;1,((($R136*(1-$E136)+$Q136*(1-$F136))/$K136)*((1+'Inputs &amp; Summary'!$D$7)^BI$29)),((INT(BI$29/$K136)-INT((BI$29-1)/$K136))*($R136*(1-$E136)+$Q136*(1-$F136))*((1+'Inputs &amp; Summary'!$D$7)^BI$29))),((_xlfn.WEIBULL.DIST(BI$29,$L136,$K136,FALSE)*($R136*(1-$E136)+$Q136*(1-$F136))*((1+'Inputs &amp; Summary'!$D$7)^BI$29))))))</f>
        <v>0</v>
      </c>
      <c r="BJ136" s="114">
        <f>$D136*IF(BJ$29&gt;'Inputs &amp; Summary'!$D$5,0,IF(BJ$29&gt;VLOOKUP($G136,Lists!$J$17:$K$21,2),IF($M136=Lists!$H$3,IF($K136&lt;1,(($S136/$K136)*((1+'Inputs &amp; Summary'!$D$7)^BJ$29)),((INT(BJ$29/$K136)-INT((BJ$29-1)/$K136))*$S136*((1+'Inputs &amp; Summary'!$D$7)^BJ$29))),(_xlfn.WEIBULL.DIST(BJ$29,$L136,$K136,FALSE)*$S136*((1+'Inputs &amp; Summary'!$D$7)^BJ$29))),IF($M136=Lists!$H$3,IF($K136&lt;1,((($R136*(1-$E136)+$Q136*(1-$F136))/$K136)*((1+'Inputs &amp; Summary'!$D$7)^BJ$29)),((INT(BJ$29/$K136)-INT((BJ$29-1)/$K136))*($R136*(1-$E136)+$Q136*(1-$F136))*((1+'Inputs &amp; Summary'!$D$7)^BJ$29))),((_xlfn.WEIBULL.DIST(BJ$29,$L136,$K136,FALSE)*($R136*(1-$E136)+$Q136*(1-$F136))*((1+'Inputs &amp; Summary'!$D$7)^BJ$29))))))</f>
        <v>0</v>
      </c>
      <c r="BK136" s="114">
        <f>$D136*IF(BK$29&gt;'Inputs &amp; Summary'!$D$5,0,IF(BK$29&gt;VLOOKUP($G136,Lists!$J$17:$K$21,2),IF($M136=Lists!$H$3,IF($K136&lt;1,(($S136/$K136)*((1+'Inputs &amp; Summary'!$D$7)^BK$29)),((INT(BK$29/$K136)-INT((BK$29-1)/$K136))*$S136*((1+'Inputs &amp; Summary'!$D$7)^BK$29))),(_xlfn.WEIBULL.DIST(BK$29,$L136,$K136,FALSE)*$S136*((1+'Inputs &amp; Summary'!$D$7)^BK$29))),IF($M136=Lists!$H$3,IF($K136&lt;1,((($R136*(1-$E136)+$Q136*(1-$F136))/$K136)*((1+'Inputs &amp; Summary'!$D$7)^BK$29)),((INT(BK$29/$K136)-INT((BK$29-1)/$K136))*($R136*(1-$E136)+$Q136*(1-$F136))*((1+'Inputs &amp; Summary'!$D$7)^BK$29))),((_xlfn.WEIBULL.DIST(BK$29,$L136,$K136,FALSE)*($R136*(1-$E136)+$Q136*(1-$F136))*((1+'Inputs &amp; Summary'!$D$7)^BK$29))))))</f>
        <v>0</v>
      </c>
      <c r="BL136" s="114">
        <f>$D136*IF(BL$29&gt;'Inputs &amp; Summary'!$D$5,0,IF(BL$29&gt;VLOOKUP($G136,Lists!$J$17:$K$21,2),IF($M136=Lists!$H$3,IF($K136&lt;1,(($S136/$K136)*((1+'Inputs &amp; Summary'!$D$7)^BL$29)),((INT(BL$29/$K136)-INT((BL$29-1)/$K136))*$S136*((1+'Inputs &amp; Summary'!$D$7)^BL$29))),(_xlfn.WEIBULL.DIST(BL$29,$L136,$K136,FALSE)*$S136*((1+'Inputs &amp; Summary'!$D$7)^BL$29))),IF($M136=Lists!$H$3,IF($K136&lt;1,((($R136*(1-$E136)+$Q136*(1-$F136))/$K136)*((1+'Inputs &amp; Summary'!$D$7)^BL$29)),((INT(BL$29/$K136)-INT((BL$29-1)/$K136))*($R136*(1-$E136)+$Q136*(1-$F136))*((1+'Inputs &amp; Summary'!$D$7)^BL$29))),((_xlfn.WEIBULL.DIST(BL$29,$L136,$K136,FALSE)*($R136*(1-$E136)+$Q136*(1-$F136))*((1+'Inputs &amp; Summary'!$D$7)^BL$29))))))</f>
        <v>0</v>
      </c>
    </row>
    <row r="137" spans="1:64" x14ac:dyDescent="0.3">
      <c r="A137" s="79" t="s">
        <v>275</v>
      </c>
      <c r="B137" s="33" t="s">
        <v>307</v>
      </c>
      <c r="C137" s="33" t="s">
        <v>39</v>
      </c>
      <c r="D137" s="68">
        <v>0</v>
      </c>
      <c r="E137" s="68">
        <v>0</v>
      </c>
      <c r="F137" s="68">
        <v>0</v>
      </c>
      <c r="G137" s="213" t="s">
        <v>433</v>
      </c>
      <c r="H137" s="34"/>
      <c r="I137" s="34" t="s">
        <v>270</v>
      </c>
      <c r="J137" s="33">
        <f>VLOOKUP(I137,'Labor Rates'!$A$1:$B$16,2)</f>
        <v>25.173076923076923</v>
      </c>
      <c r="K137" s="35">
        <v>1</v>
      </c>
      <c r="L137" s="35">
        <v>1</v>
      </c>
      <c r="M137" s="33" t="s">
        <v>259</v>
      </c>
      <c r="N137" s="84">
        <f>'Inputs &amp; Summary'!$D$44</f>
        <v>103.04449648711943</v>
      </c>
      <c r="O137" s="35">
        <v>0.1</v>
      </c>
      <c r="P137" s="5">
        <v>0</v>
      </c>
      <c r="Q137" s="73">
        <f t="shared" si="21"/>
        <v>259.39470365699879</v>
      </c>
      <c r="R137" s="73">
        <f t="shared" si="22"/>
        <v>0</v>
      </c>
      <c r="S137" s="74">
        <f t="shared" si="23"/>
        <v>0</v>
      </c>
      <c r="T137" s="88"/>
      <c r="U137" s="80"/>
      <c r="V137" s="87">
        <f t="shared" si="24"/>
        <v>0</v>
      </c>
      <c r="W137" s="87">
        <f>NPV('Inputs &amp; Summary'!$D$6,Y137:BL137)</f>
        <v>0</v>
      </c>
      <c r="X137" s="90">
        <f t="shared" si="25"/>
        <v>0</v>
      </c>
      <c r="Y137" s="114">
        <f>$D137*IF(Y$29&gt;'Inputs &amp; Summary'!$D$5,0,IF(Y$29&gt;VLOOKUP($G137,Lists!$J$17:$K$21,2),IF($M137=Lists!$H$3,IF($K137&lt;1,(($S137/$K137)*((1+'Inputs &amp; Summary'!$D$7)^Y$29)),((INT(Y$29/$K137)-INT((Y$29-1)/$K137))*$S137*((1+'Inputs &amp; Summary'!$D$7)^Y$29))),(_xlfn.WEIBULL.DIST(Y$29,$L137,$K137,FALSE)*$S137*((1+'Inputs &amp; Summary'!$D$7)^Y$29))),IF($M137=Lists!$H$3,IF($K137&lt;1,((($R137*(1-$E137)+$Q137*(1-$F137))/$K137)*((1+'Inputs &amp; Summary'!$D$7)^Y$29)),((INT(Y$29/$K137)-INT((Y$29-1)/$K137))*($R137*(1-$E137)+$Q137*(1-$F137))*((1+'Inputs &amp; Summary'!$D$7)^Y$29))),((_xlfn.WEIBULL.DIST(Y$29,$L137,$K137,FALSE)*($R137*(1-$E137)+$Q137*(1-$F137))*((1+'Inputs &amp; Summary'!$D$7)^Y$29))))))</f>
        <v>0</v>
      </c>
      <c r="Z137" s="114">
        <f>$D137*IF(Z$29&gt;'Inputs &amp; Summary'!$D$5,0,IF(Z$29&gt;VLOOKUP($G137,Lists!$J$17:$K$21,2),IF($M137=Lists!$H$3,IF($K137&lt;1,(($S137/$K137)*((1+'Inputs &amp; Summary'!$D$7)^Z$29)),((INT(Z$29/$K137)-INT((Z$29-1)/$K137))*$S137*((1+'Inputs &amp; Summary'!$D$7)^Z$29))),(_xlfn.WEIBULL.DIST(Z$29,$L137,$K137,FALSE)*$S137*((1+'Inputs &amp; Summary'!$D$7)^Z$29))),IF($M137=Lists!$H$3,IF($K137&lt;1,((($R137*(1-$E137)+$Q137*(1-$F137))/$K137)*((1+'Inputs &amp; Summary'!$D$7)^Z$29)),((INT(Z$29/$K137)-INT((Z$29-1)/$K137))*($R137*(1-$E137)+$Q137*(1-$F137))*((1+'Inputs &amp; Summary'!$D$7)^Z$29))),((_xlfn.WEIBULL.DIST(Z$29,$L137,$K137,FALSE)*($R137*(1-$E137)+$Q137*(1-$F137))*((1+'Inputs &amp; Summary'!$D$7)^Z$29))))))</f>
        <v>0</v>
      </c>
      <c r="AA137" s="114">
        <f>$D137*IF(AA$29&gt;'Inputs &amp; Summary'!$D$5,0,IF(AA$29&gt;VLOOKUP($G137,Lists!$J$17:$K$21,2),IF($M137=Lists!$H$3,IF($K137&lt;1,(($S137/$K137)*((1+'Inputs &amp; Summary'!$D$7)^AA$29)),((INT(AA$29/$K137)-INT((AA$29-1)/$K137))*$S137*((1+'Inputs &amp; Summary'!$D$7)^AA$29))),(_xlfn.WEIBULL.DIST(AA$29,$L137,$K137,FALSE)*$S137*((1+'Inputs &amp; Summary'!$D$7)^AA$29))),IF($M137=Lists!$H$3,IF($K137&lt;1,((($R137*(1-$E137)+$Q137*(1-$F137))/$K137)*((1+'Inputs &amp; Summary'!$D$7)^AA$29)),((INT(AA$29/$K137)-INT((AA$29-1)/$K137))*($R137*(1-$E137)+$Q137*(1-$F137))*((1+'Inputs &amp; Summary'!$D$7)^AA$29))),((_xlfn.WEIBULL.DIST(AA$29,$L137,$K137,FALSE)*($R137*(1-$E137)+$Q137*(1-$F137))*((1+'Inputs &amp; Summary'!$D$7)^AA$29))))))</f>
        <v>0</v>
      </c>
      <c r="AB137" s="114">
        <f>$D137*IF(AB$29&gt;'Inputs &amp; Summary'!$D$5,0,IF(AB$29&gt;VLOOKUP($G137,Lists!$J$17:$K$21,2),IF($M137=Lists!$H$3,IF($K137&lt;1,(($S137/$K137)*((1+'Inputs &amp; Summary'!$D$7)^AB$29)),((INT(AB$29/$K137)-INT((AB$29-1)/$K137))*$S137*((1+'Inputs &amp; Summary'!$D$7)^AB$29))),(_xlfn.WEIBULL.DIST(AB$29,$L137,$K137,FALSE)*$S137*((1+'Inputs &amp; Summary'!$D$7)^AB$29))),IF($M137=Lists!$H$3,IF($K137&lt;1,((($R137*(1-$E137)+$Q137*(1-$F137))/$K137)*((1+'Inputs &amp; Summary'!$D$7)^AB$29)),((INT(AB$29/$K137)-INT((AB$29-1)/$K137))*($R137*(1-$E137)+$Q137*(1-$F137))*((1+'Inputs &amp; Summary'!$D$7)^AB$29))),((_xlfn.WEIBULL.DIST(AB$29,$L137,$K137,FALSE)*($R137*(1-$E137)+$Q137*(1-$F137))*((1+'Inputs &amp; Summary'!$D$7)^AB$29))))))</f>
        <v>0</v>
      </c>
      <c r="AC137" s="114">
        <f>$D137*IF(AC$29&gt;'Inputs &amp; Summary'!$D$5,0,IF(AC$29&gt;VLOOKUP($G137,Lists!$J$17:$K$21,2),IF($M137=Lists!$H$3,IF($K137&lt;1,(($S137/$K137)*((1+'Inputs &amp; Summary'!$D$7)^AC$29)),((INT(AC$29/$K137)-INT((AC$29-1)/$K137))*$S137*((1+'Inputs &amp; Summary'!$D$7)^AC$29))),(_xlfn.WEIBULL.DIST(AC$29,$L137,$K137,FALSE)*$S137*((1+'Inputs &amp; Summary'!$D$7)^AC$29))),IF($M137=Lists!$H$3,IF($K137&lt;1,((($R137*(1-$E137)+$Q137*(1-$F137))/$K137)*((1+'Inputs &amp; Summary'!$D$7)^AC$29)),((INT(AC$29/$K137)-INT((AC$29-1)/$K137))*($R137*(1-$E137)+$Q137*(1-$F137))*((1+'Inputs &amp; Summary'!$D$7)^AC$29))),((_xlfn.WEIBULL.DIST(AC$29,$L137,$K137,FALSE)*($R137*(1-$E137)+$Q137*(1-$F137))*((1+'Inputs &amp; Summary'!$D$7)^AC$29))))))</f>
        <v>0</v>
      </c>
      <c r="AD137" s="114">
        <f>$D137*IF(AD$29&gt;'Inputs &amp; Summary'!$D$5,0,IF(AD$29&gt;VLOOKUP($G137,Lists!$J$17:$K$21,2),IF($M137=Lists!$H$3,IF($K137&lt;1,(($S137/$K137)*((1+'Inputs &amp; Summary'!$D$7)^AD$29)),((INT(AD$29/$K137)-INT((AD$29-1)/$K137))*$S137*((1+'Inputs &amp; Summary'!$D$7)^AD$29))),(_xlfn.WEIBULL.DIST(AD$29,$L137,$K137,FALSE)*$S137*((1+'Inputs &amp; Summary'!$D$7)^AD$29))),IF($M137=Lists!$H$3,IF($K137&lt;1,((($R137*(1-$E137)+$Q137*(1-$F137))/$K137)*((1+'Inputs &amp; Summary'!$D$7)^AD$29)),((INT(AD$29/$K137)-INT((AD$29-1)/$K137))*($R137*(1-$E137)+$Q137*(1-$F137))*((1+'Inputs &amp; Summary'!$D$7)^AD$29))),((_xlfn.WEIBULL.DIST(AD$29,$L137,$K137,FALSE)*($R137*(1-$E137)+$Q137*(1-$F137))*((1+'Inputs &amp; Summary'!$D$7)^AD$29))))))</f>
        <v>0</v>
      </c>
      <c r="AE137" s="114">
        <f>$D137*IF(AE$29&gt;'Inputs &amp; Summary'!$D$5,0,IF(AE$29&gt;VLOOKUP($G137,Lists!$J$17:$K$21,2),IF($M137=Lists!$H$3,IF($K137&lt;1,(($S137/$K137)*((1+'Inputs &amp; Summary'!$D$7)^AE$29)),((INT(AE$29/$K137)-INT((AE$29-1)/$K137))*$S137*((1+'Inputs &amp; Summary'!$D$7)^AE$29))),(_xlfn.WEIBULL.DIST(AE$29,$L137,$K137,FALSE)*$S137*((1+'Inputs &amp; Summary'!$D$7)^AE$29))),IF($M137=Lists!$H$3,IF($K137&lt;1,((($R137*(1-$E137)+$Q137*(1-$F137))/$K137)*((1+'Inputs &amp; Summary'!$D$7)^AE$29)),((INT(AE$29/$K137)-INT((AE$29-1)/$K137))*($R137*(1-$E137)+$Q137*(1-$F137))*((1+'Inputs &amp; Summary'!$D$7)^AE$29))),((_xlfn.WEIBULL.DIST(AE$29,$L137,$K137,FALSE)*($R137*(1-$E137)+$Q137*(1-$F137))*((1+'Inputs &amp; Summary'!$D$7)^AE$29))))))</f>
        <v>0</v>
      </c>
      <c r="AF137" s="114">
        <f>$D137*IF(AF$29&gt;'Inputs &amp; Summary'!$D$5,0,IF(AF$29&gt;VLOOKUP($G137,Lists!$J$17:$K$21,2),IF($M137=Lists!$H$3,IF($K137&lt;1,(($S137/$K137)*((1+'Inputs &amp; Summary'!$D$7)^AF$29)),((INT(AF$29/$K137)-INT((AF$29-1)/$K137))*$S137*((1+'Inputs &amp; Summary'!$D$7)^AF$29))),(_xlfn.WEIBULL.DIST(AF$29,$L137,$K137,FALSE)*$S137*((1+'Inputs &amp; Summary'!$D$7)^AF$29))),IF($M137=Lists!$H$3,IF($K137&lt;1,((($R137*(1-$E137)+$Q137*(1-$F137))/$K137)*((1+'Inputs &amp; Summary'!$D$7)^AF$29)),((INT(AF$29/$K137)-INT((AF$29-1)/$K137))*($R137*(1-$E137)+$Q137*(1-$F137))*((1+'Inputs &amp; Summary'!$D$7)^AF$29))),((_xlfn.WEIBULL.DIST(AF$29,$L137,$K137,FALSE)*($R137*(1-$E137)+$Q137*(1-$F137))*((1+'Inputs &amp; Summary'!$D$7)^AF$29))))))</f>
        <v>0</v>
      </c>
      <c r="AG137" s="114">
        <f>$D137*IF(AG$29&gt;'Inputs &amp; Summary'!$D$5,0,IF(AG$29&gt;VLOOKUP($G137,Lists!$J$17:$K$21,2),IF($M137=Lists!$H$3,IF($K137&lt;1,(($S137/$K137)*((1+'Inputs &amp; Summary'!$D$7)^AG$29)),((INT(AG$29/$K137)-INT((AG$29-1)/$K137))*$S137*((1+'Inputs &amp; Summary'!$D$7)^AG$29))),(_xlfn.WEIBULL.DIST(AG$29,$L137,$K137,FALSE)*$S137*((1+'Inputs &amp; Summary'!$D$7)^AG$29))),IF($M137=Lists!$H$3,IF($K137&lt;1,((($R137*(1-$E137)+$Q137*(1-$F137))/$K137)*((1+'Inputs &amp; Summary'!$D$7)^AG$29)),((INT(AG$29/$K137)-INT((AG$29-1)/$K137))*($R137*(1-$E137)+$Q137*(1-$F137))*((1+'Inputs &amp; Summary'!$D$7)^AG$29))),((_xlfn.WEIBULL.DIST(AG$29,$L137,$K137,FALSE)*($R137*(1-$E137)+$Q137*(1-$F137))*((1+'Inputs &amp; Summary'!$D$7)^AG$29))))))</f>
        <v>0</v>
      </c>
      <c r="AH137" s="114">
        <f>$D137*IF(AH$29&gt;'Inputs &amp; Summary'!$D$5,0,IF(AH$29&gt;VLOOKUP($G137,Lists!$J$17:$K$21,2),IF($M137=Lists!$H$3,IF($K137&lt;1,(($S137/$K137)*((1+'Inputs &amp; Summary'!$D$7)^AH$29)),((INT(AH$29/$K137)-INT((AH$29-1)/$K137))*$S137*((1+'Inputs &amp; Summary'!$D$7)^AH$29))),(_xlfn.WEIBULL.DIST(AH$29,$L137,$K137,FALSE)*$S137*((1+'Inputs &amp; Summary'!$D$7)^AH$29))),IF($M137=Lists!$H$3,IF($K137&lt;1,((($R137*(1-$E137)+$Q137*(1-$F137))/$K137)*((1+'Inputs &amp; Summary'!$D$7)^AH$29)),((INT(AH$29/$K137)-INT((AH$29-1)/$K137))*($R137*(1-$E137)+$Q137*(1-$F137))*((1+'Inputs &amp; Summary'!$D$7)^AH$29))),((_xlfn.WEIBULL.DIST(AH$29,$L137,$K137,FALSE)*($R137*(1-$E137)+$Q137*(1-$F137))*((1+'Inputs &amp; Summary'!$D$7)^AH$29))))))</f>
        <v>0</v>
      </c>
      <c r="AI137" s="114">
        <f>$D137*IF(AI$29&gt;'Inputs &amp; Summary'!$D$5,0,IF(AI$29&gt;VLOOKUP($G137,Lists!$J$17:$K$21,2),IF($M137=Lists!$H$3,IF($K137&lt;1,(($S137/$K137)*((1+'Inputs &amp; Summary'!$D$7)^AI$29)),((INT(AI$29/$K137)-INT((AI$29-1)/$K137))*$S137*((1+'Inputs &amp; Summary'!$D$7)^AI$29))),(_xlfn.WEIBULL.DIST(AI$29,$L137,$K137,FALSE)*$S137*((1+'Inputs &amp; Summary'!$D$7)^AI$29))),IF($M137=Lists!$H$3,IF($K137&lt;1,((($R137*(1-$E137)+$Q137*(1-$F137))/$K137)*((1+'Inputs &amp; Summary'!$D$7)^AI$29)),((INT(AI$29/$K137)-INT((AI$29-1)/$K137))*($R137*(1-$E137)+$Q137*(1-$F137))*((1+'Inputs &amp; Summary'!$D$7)^AI$29))),((_xlfn.WEIBULL.DIST(AI$29,$L137,$K137,FALSE)*($R137*(1-$E137)+$Q137*(1-$F137))*((1+'Inputs &amp; Summary'!$D$7)^AI$29))))))</f>
        <v>0</v>
      </c>
      <c r="AJ137" s="114">
        <f>$D137*IF(AJ$29&gt;'Inputs &amp; Summary'!$D$5,0,IF(AJ$29&gt;VLOOKUP($G137,Lists!$J$17:$K$21,2),IF($M137=Lists!$H$3,IF($K137&lt;1,(($S137/$K137)*((1+'Inputs &amp; Summary'!$D$7)^AJ$29)),((INT(AJ$29/$K137)-INT((AJ$29-1)/$K137))*$S137*((1+'Inputs &amp; Summary'!$D$7)^AJ$29))),(_xlfn.WEIBULL.DIST(AJ$29,$L137,$K137,FALSE)*$S137*((1+'Inputs &amp; Summary'!$D$7)^AJ$29))),IF($M137=Lists!$H$3,IF($K137&lt;1,((($R137*(1-$E137)+$Q137*(1-$F137))/$K137)*((1+'Inputs &amp; Summary'!$D$7)^AJ$29)),((INT(AJ$29/$K137)-INT((AJ$29-1)/$K137))*($R137*(1-$E137)+$Q137*(1-$F137))*((1+'Inputs &amp; Summary'!$D$7)^AJ$29))),((_xlfn.WEIBULL.DIST(AJ$29,$L137,$K137,FALSE)*($R137*(1-$E137)+$Q137*(1-$F137))*((1+'Inputs &amp; Summary'!$D$7)^AJ$29))))))</f>
        <v>0</v>
      </c>
      <c r="AK137" s="114">
        <f>$D137*IF(AK$29&gt;'Inputs &amp; Summary'!$D$5,0,IF(AK$29&gt;VLOOKUP($G137,Lists!$J$17:$K$21,2),IF($M137=Lists!$H$3,IF($K137&lt;1,(($S137/$K137)*((1+'Inputs &amp; Summary'!$D$7)^AK$29)),((INT(AK$29/$K137)-INT((AK$29-1)/$K137))*$S137*((1+'Inputs &amp; Summary'!$D$7)^AK$29))),(_xlfn.WEIBULL.DIST(AK$29,$L137,$K137,FALSE)*$S137*((1+'Inputs &amp; Summary'!$D$7)^AK$29))),IF($M137=Lists!$H$3,IF($K137&lt;1,((($R137*(1-$E137)+$Q137*(1-$F137))/$K137)*((1+'Inputs &amp; Summary'!$D$7)^AK$29)),((INT(AK$29/$K137)-INT((AK$29-1)/$K137))*($R137*(1-$E137)+$Q137*(1-$F137))*((1+'Inputs &amp; Summary'!$D$7)^AK$29))),((_xlfn.WEIBULL.DIST(AK$29,$L137,$K137,FALSE)*($R137*(1-$E137)+$Q137*(1-$F137))*((1+'Inputs &amp; Summary'!$D$7)^AK$29))))))</f>
        <v>0</v>
      </c>
      <c r="AL137" s="114">
        <f>$D137*IF(AL$29&gt;'Inputs &amp; Summary'!$D$5,0,IF(AL$29&gt;VLOOKUP($G137,Lists!$J$17:$K$21,2),IF($M137=Lists!$H$3,IF($K137&lt;1,(($S137/$K137)*((1+'Inputs &amp; Summary'!$D$7)^AL$29)),((INT(AL$29/$K137)-INT((AL$29-1)/$K137))*$S137*((1+'Inputs &amp; Summary'!$D$7)^AL$29))),(_xlfn.WEIBULL.DIST(AL$29,$L137,$K137,FALSE)*$S137*((1+'Inputs &amp; Summary'!$D$7)^AL$29))),IF($M137=Lists!$H$3,IF($K137&lt;1,((($R137*(1-$E137)+$Q137*(1-$F137))/$K137)*((1+'Inputs &amp; Summary'!$D$7)^AL$29)),((INT(AL$29/$K137)-INT((AL$29-1)/$K137))*($R137*(1-$E137)+$Q137*(1-$F137))*((1+'Inputs &amp; Summary'!$D$7)^AL$29))),((_xlfn.WEIBULL.DIST(AL$29,$L137,$K137,FALSE)*($R137*(1-$E137)+$Q137*(1-$F137))*((1+'Inputs &amp; Summary'!$D$7)^AL$29))))))</f>
        <v>0</v>
      </c>
      <c r="AM137" s="114">
        <f>$D137*IF(AM$29&gt;'Inputs &amp; Summary'!$D$5,0,IF(AM$29&gt;VLOOKUP($G137,Lists!$J$17:$K$21,2),IF($M137=Lists!$H$3,IF($K137&lt;1,(($S137/$K137)*((1+'Inputs &amp; Summary'!$D$7)^AM$29)),((INT(AM$29/$K137)-INT((AM$29-1)/$K137))*$S137*((1+'Inputs &amp; Summary'!$D$7)^AM$29))),(_xlfn.WEIBULL.DIST(AM$29,$L137,$K137,FALSE)*$S137*((1+'Inputs &amp; Summary'!$D$7)^AM$29))),IF($M137=Lists!$H$3,IF($K137&lt;1,((($R137*(1-$E137)+$Q137*(1-$F137))/$K137)*((1+'Inputs &amp; Summary'!$D$7)^AM$29)),((INT(AM$29/$K137)-INT((AM$29-1)/$K137))*($R137*(1-$E137)+$Q137*(1-$F137))*((1+'Inputs &amp; Summary'!$D$7)^AM$29))),((_xlfn.WEIBULL.DIST(AM$29,$L137,$K137,FALSE)*($R137*(1-$E137)+$Q137*(1-$F137))*((1+'Inputs &amp; Summary'!$D$7)^AM$29))))))</f>
        <v>0</v>
      </c>
      <c r="AN137" s="114">
        <f>$D137*IF(AN$29&gt;'Inputs &amp; Summary'!$D$5,0,IF(AN$29&gt;VLOOKUP($G137,Lists!$J$17:$K$21,2),IF($M137=Lists!$H$3,IF($K137&lt;1,(($S137/$K137)*((1+'Inputs &amp; Summary'!$D$7)^AN$29)),((INT(AN$29/$K137)-INT((AN$29-1)/$K137))*$S137*((1+'Inputs &amp; Summary'!$D$7)^AN$29))),(_xlfn.WEIBULL.DIST(AN$29,$L137,$K137,FALSE)*$S137*((1+'Inputs &amp; Summary'!$D$7)^AN$29))),IF($M137=Lists!$H$3,IF($K137&lt;1,((($R137*(1-$E137)+$Q137*(1-$F137))/$K137)*((1+'Inputs &amp; Summary'!$D$7)^AN$29)),((INT(AN$29/$K137)-INT((AN$29-1)/$K137))*($R137*(1-$E137)+$Q137*(1-$F137))*((1+'Inputs &amp; Summary'!$D$7)^AN$29))),((_xlfn.WEIBULL.DIST(AN$29,$L137,$K137,FALSE)*($R137*(1-$E137)+$Q137*(1-$F137))*((1+'Inputs &amp; Summary'!$D$7)^AN$29))))))</f>
        <v>0</v>
      </c>
      <c r="AO137" s="114">
        <f>$D137*IF(AO$29&gt;'Inputs &amp; Summary'!$D$5,0,IF(AO$29&gt;VLOOKUP($G137,Lists!$J$17:$K$21,2),IF($M137=Lists!$H$3,IF($K137&lt;1,(($S137/$K137)*((1+'Inputs &amp; Summary'!$D$7)^AO$29)),((INT(AO$29/$K137)-INT((AO$29-1)/$K137))*$S137*((1+'Inputs &amp; Summary'!$D$7)^AO$29))),(_xlfn.WEIBULL.DIST(AO$29,$L137,$K137,FALSE)*$S137*((1+'Inputs &amp; Summary'!$D$7)^AO$29))),IF($M137=Lists!$H$3,IF($K137&lt;1,((($R137*(1-$E137)+$Q137*(1-$F137))/$K137)*((1+'Inputs &amp; Summary'!$D$7)^AO$29)),((INT(AO$29/$K137)-INT((AO$29-1)/$K137))*($R137*(1-$E137)+$Q137*(1-$F137))*((1+'Inputs &amp; Summary'!$D$7)^AO$29))),((_xlfn.WEIBULL.DIST(AO$29,$L137,$K137,FALSE)*($R137*(1-$E137)+$Q137*(1-$F137))*((1+'Inputs &amp; Summary'!$D$7)^AO$29))))))</f>
        <v>0</v>
      </c>
      <c r="AP137" s="114">
        <f>$D137*IF(AP$29&gt;'Inputs &amp; Summary'!$D$5,0,IF(AP$29&gt;VLOOKUP($G137,Lists!$J$17:$K$21,2),IF($M137=Lists!$H$3,IF($K137&lt;1,(($S137/$K137)*((1+'Inputs &amp; Summary'!$D$7)^AP$29)),((INT(AP$29/$K137)-INT((AP$29-1)/$K137))*$S137*((1+'Inputs &amp; Summary'!$D$7)^AP$29))),(_xlfn.WEIBULL.DIST(AP$29,$L137,$K137,FALSE)*$S137*((1+'Inputs &amp; Summary'!$D$7)^AP$29))),IF($M137=Lists!$H$3,IF($K137&lt;1,((($R137*(1-$E137)+$Q137*(1-$F137))/$K137)*((1+'Inputs &amp; Summary'!$D$7)^AP$29)),((INT(AP$29/$K137)-INT((AP$29-1)/$K137))*($R137*(1-$E137)+$Q137*(1-$F137))*((1+'Inputs &amp; Summary'!$D$7)^AP$29))),((_xlfn.WEIBULL.DIST(AP$29,$L137,$K137,FALSE)*($R137*(1-$E137)+$Q137*(1-$F137))*((1+'Inputs &amp; Summary'!$D$7)^AP$29))))))</f>
        <v>0</v>
      </c>
      <c r="AQ137" s="114">
        <f>$D137*IF(AQ$29&gt;'Inputs &amp; Summary'!$D$5,0,IF(AQ$29&gt;VLOOKUP($G137,Lists!$J$17:$K$21,2),IF($M137=Lists!$H$3,IF($K137&lt;1,(($S137/$K137)*((1+'Inputs &amp; Summary'!$D$7)^AQ$29)),((INT(AQ$29/$K137)-INT((AQ$29-1)/$K137))*$S137*((1+'Inputs &amp; Summary'!$D$7)^AQ$29))),(_xlfn.WEIBULL.DIST(AQ$29,$L137,$K137,FALSE)*$S137*((1+'Inputs &amp; Summary'!$D$7)^AQ$29))),IF($M137=Lists!$H$3,IF($K137&lt;1,((($R137*(1-$E137)+$Q137*(1-$F137))/$K137)*((1+'Inputs &amp; Summary'!$D$7)^AQ$29)),((INT(AQ$29/$K137)-INT((AQ$29-1)/$K137))*($R137*(1-$E137)+$Q137*(1-$F137))*((1+'Inputs &amp; Summary'!$D$7)^AQ$29))),((_xlfn.WEIBULL.DIST(AQ$29,$L137,$K137,FALSE)*($R137*(1-$E137)+$Q137*(1-$F137))*((1+'Inputs &amp; Summary'!$D$7)^AQ$29))))))</f>
        <v>0</v>
      </c>
      <c r="AR137" s="114">
        <f>$D137*IF(AR$29&gt;'Inputs &amp; Summary'!$D$5,0,IF(AR$29&gt;VLOOKUP($G137,Lists!$J$17:$K$21,2),IF($M137=Lists!$H$3,IF($K137&lt;1,(($S137/$K137)*((1+'Inputs &amp; Summary'!$D$7)^AR$29)),((INT(AR$29/$K137)-INT((AR$29-1)/$K137))*$S137*((1+'Inputs &amp; Summary'!$D$7)^AR$29))),(_xlfn.WEIBULL.DIST(AR$29,$L137,$K137,FALSE)*$S137*((1+'Inputs &amp; Summary'!$D$7)^AR$29))),IF($M137=Lists!$H$3,IF($K137&lt;1,((($R137*(1-$E137)+$Q137*(1-$F137))/$K137)*((1+'Inputs &amp; Summary'!$D$7)^AR$29)),((INT(AR$29/$K137)-INT((AR$29-1)/$K137))*($R137*(1-$E137)+$Q137*(1-$F137))*((1+'Inputs &amp; Summary'!$D$7)^AR$29))),((_xlfn.WEIBULL.DIST(AR$29,$L137,$K137,FALSE)*($R137*(1-$E137)+$Q137*(1-$F137))*((1+'Inputs &amp; Summary'!$D$7)^AR$29))))))</f>
        <v>0</v>
      </c>
      <c r="AS137" s="114">
        <f>$D137*IF(AS$29&gt;'Inputs &amp; Summary'!$D$5,0,IF(AS$29&gt;VLOOKUP($G137,Lists!$J$17:$K$21,2),IF($M137=Lists!$H$3,IF($K137&lt;1,(($S137/$K137)*((1+'Inputs &amp; Summary'!$D$7)^AS$29)),((INT(AS$29/$K137)-INT((AS$29-1)/$K137))*$S137*((1+'Inputs &amp; Summary'!$D$7)^AS$29))),(_xlfn.WEIBULL.DIST(AS$29,$L137,$K137,FALSE)*$S137*((1+'Inputs &amp; Summary'!$D$7)^AS$29))),IF($M137=Lists!$H$3,IF($K137&lt;1,((($R137*(1-$E137)+$Q137*(1-$F137))/$K137)*((1+'Inputs &amp; Summary'!$D$7)^AS$29)),((INT(AS$29/$K137)-INT((AS$29-1)/$K137))*($R137*(1-$E137)+$Q137*(1-$F137))*((1+'Inputs &amp; Summary'!$D$7)^AS$29))),((_xlfn.WEIBULL.DIST(AS$29,$L137,$K137,FALSE)*($R137*(1-$E137)+$Q137*(1-$F137))*((1+'Inputs &amp; Summary'!$D$7)^AS$29))))))</f>
        <v>0</v>
      </c>
      <c r="AT137" s="114">
        <f>$D137*IF(AT$29&gt;'Inputs &amp; Summary'!$D$5,0,IF(AT$29&gt;VLOOKUP($G137,Lists!$J$17:$K$21,2),IF($M137=Lists!$H$3,IF($K137&lt;1,(($S137/$K137)*((1+'Inputs &amp; Summary'!$D$7)^AT$29)),((INT(AT$29/$K137)-INT((AT$29-1)/$K137))*$S137*((1+'Inputs &amp; Summary'!$D$7)^AT$29))),(_xlfn.WEIBULL.DIST(AT$29,$L137,$K137,FALSE)*$S137*((1+'Inputs &amp; Summary'!$D$7)^AT$29))),IF($M137=Lists!$H$3,IF($K137&lt;1,((($R137*(1-$E137)+$Q137*(1-$F137))/$K137)*((1+'Inputs &amp; Summary'!$D$7)^AT$29)),((INT(AT$29/$K137)-INT((AT$29-1)/$K137))*($R137*(1-$E137)+$Q137*(1-$F137))*((1+'Inputs &amp; Summary'!$D$7)^AT$29))),((_xlfn.WEIBULL.DIST(AT$29,$L137,$K137,FALSE)*($R137*(1-$E137)+$Q137*(1-$F137))*((1+'Inputs &amp; Summary'!$D$7)^AT$29))))))</f>
        <v>0</v>
      </c>
      <c r="AU137" s="114">
        <f>$D137*IF(AU$29&gt;'Inputs &amp; Summary'!$D$5,0,IF(AU$29&gt;VLOOKUP($G137,Lists!$J$17:$K$21,2),IF($M137=Lists!$H$3,IF($K137&lt;1,(($S137/$K137)*((1+'Inputs &amp; Summary'!$D$7)^AU$29)),((INT(AU$29/$K137)-INT((AU$29-1)/$K137))*$S137*((1+'Inputs &amp; Summary'!$D$7)^AU$29))),(_xlfn.WEIBULL.DIST(AU$29,$L137,$K137,FALSE)*$S137*((1+'Inputs &amp; Summary'!$D$7)^AU$29))),IF($M137=Lists!$H$3,IF($K137&lt;1,((($R137*(1-$E137)+$Q137*(1-$F137))/$K137)*((1+'Inputs &amp; Summary'!$D$7)^AU$29)),((INT(AU$29/$K137)-INT((AU$29-1)/$K137))*($R137*(1-$E137)+$Q137*(1-$F137))*((1+'Inputs &amp; Summary'!$D$7)^AU$29))),((_xlfn.WEIBULL.DIST(AU$29,$L137,$K137,FALSE)*($R137*(1-$E137)+$Q137*(1-$F137))*((1+'Inputs &amp; Summary'!$D$7)^AU$29))))))</f>
        <v>0</v>
      </c>
      <c r="AV137" s="114">
        <f>$D137*IF(AV$29&gt;'Inputs &amp; Summary'!$D$5,0,IF(AV$29&gt;VLOOKUP($G137,Lists!$J$17:$K$21,2),IF($M137=Lists!$H$3,IF($K137&lt;1,(($S137/$K137)*((1+'Inputs &amp; Summary'!$D$7)^AV$29)),((INT(AV$29/$K137)-INT((AV$29-1)/$K137))*$S137*((1+'Inputs &amp; Summary'!$D$7)^AV$29))),(_xlfn.WEIBULL.DIST(AV$29,$L137,$K137,FALSE)*$S137*((1+'Inputs &amp; Summary'!$D$7)^AV$29))),IF($M137=Lists!$H$3,IF($K137&lt;1,((($R137*(1-$E137)+$Q137*(1-$F137))/$K137)*((1+'Inputs &amp; Summary'!$D$7)^AV$29)),((INT(AV$29/$K137)-INT((AV$29-1)/$K137))*($R137*(1-$E137)+$Q137*(1-$F137))*((1+'Inputs &amp; Summary'!$D$7)^AV$29))),((_xlfn.WEIBULL.DIST(AV$29,$L137,$K137,FALSE)*($R137*(1-$E137)+$Q137*(1-$F137))*((1+'Inputs &amp; Summary'!$D$7)^AV$29))))))</f>
        <v>0</v>
      </c>
      <c r="AW137" s="114">
        <f>$D137*IF(AW$29&gt;'Inputs &amp; Summary'!$D$5,0,IF(AW$29&gt;VLOOKUP($G137,Lists!$J$17:$K$21,2),IF($M137=Lists!$H$3,IF($K137&lt;1,(($S137/$K137)*((1+'Inputs &amp; Summary'!$D$7)^AW$29)),((INT(AW$29/$K137)-INT((AW$29-1)/$K137))*$S137*((1+'Inputs &amp; Summary'!$D$7)^AW$29))),(_xlfn.WEIBULL.DIST(AW$29,$L137,$K137,FALSE)*$S137*((1+'Inputs &amp; Summary'!$D$7)^AW$29))),IF($M137=Lists!$H$3,IF($K137&lt;1,((($R137*(1-$E137)+$Q137*(1-$F137))/$K137)*((1+'Inputs &amp; Summary'!$D$7)^AW$29)),((INT(AW$29/$K137)-INT((AW$29-1)/$K137))*($R137*(1-$E137)+$Q137*(1-$F137))*((1+'Inputs &amp; Summary'!$D$7)^AW$29))),((_xlfn.WEIBULL.DIST(AW$29,$L137,$K137,FALSE)*($R137*(1-$E137)+$Q137*(1-$F137))*((1+'Inputs &amp; Summary'!$D$7)^AW$29))))))</f>
        <v>0</v>
      </c>
      <c r="AX137" s="114">
        <f>$D137*IF(AX$29&gt;'Inputs &amp; Summary'!$D$5,0,IF(AX$29&gt;VLOOKUP($G137,Lists!$J$17:$K$21,2),IF($M137=Lists!$H$3,IF($K137&lt;1,(($S137/$K137)*((1+'Inputs &amp; Summary'!$D$7)^AX$29)),((INT(AX$29/$K137)-INT((AX$29-1)/$K137))*$S137*((1+'Inputs &amp; Summary'!$D$7)^AX$29))),(_xlfn.WEIBULL.DIST(AX$29,$L137,$K137,FALSE)*$S137*((1+'Inputs &amp; Summary'!$D$7)^AX$29))),IF($M137=Lists!$H$3,IF($K137&lt;1,((($R137*(1-$E137)+$Q137*(1-$F137))/$K137)*((1+'Inputs &amp; Summary'!$D$7)^AX$29)),((INT(AX$29/$K137)-INT((AX$29-1)/$K137))*($R137*(1-$E137)+$Q137*(1-$F137))*((1+'Inputs &amp; Summary'!$D$7)^AX$29))),((_xlfn.WEIBULL.DIST(AX$29,$L137,$K137,FALSE)*($R137*(1-$E137)+$Q137*(1-$F137))*((1+'Inputs &amp; Summary'!$D$7)^AX$29))))))</f>
        <v>0</v>
      </c>
      <c r="AY137" s="114">
        <f>$D137*IF(AY$29&gt;'Inputs &amp; Summary'!$D$5,0,IF(AY$29&gt;VLOOKUP($G137,Lists!$J$17:$K$21,2),IF($M137=Lists!$H$3,IF($K137&lt;1,(($S137/$K137)*((1+'Inputs &amp; Summary'!$D$7)^AY$29)),((INT(AY$29/$K137)-INT((AY$29-1)/$K137))*$S137*((1+'Inputs &amp; Summary'!$D$7)^AY$29))),(_xlfn.WEIBULL.DIST(AY$29,$L137,$K137,FALSE)*$S137*((1+'Inputs &amp; Summary'!$D$7)^AY$29))),IF($M137=Lists!$H$3,IF($K137&lt;1,((($R137*(1-$E137)+$Q137*(1-$F137))/$K137)*((1+'Inputs &amp; Summary'!$D$7)^AY$29)),((INT(AY$29/$K137)-INT((AY$29-1)/$K137))*($R137*(1-$E137)+$Q137*(1-$F137))*((1+'Inputs &amp; Summary'!$D$7)^AY$29))),((_xlfn.WEIBULL.DIST(AY$29,$L137,$K137,FALSE)*($R137*(1-$E137)+$Q137*(1-$F137))*((1+'Inputs &amp; Summary'!$D$7)^AY$29))))))</f>
        <v>0</v>
      </c>
      <c r="AZ137" s="114">
        <f>$D137*IF(AZ$29&gt;'Inputs &amp; Summary'!$D$5,0,IF(AZ$29&gt;VLOOKUP($G137,Lists!$J$17:$K$21,2),IF($M137=Lists!$H$3,IF($K137&lt;1,(($S137/$K137)*((1+'Inputs &amp; Summary'!$D$7)^AZ$29)),((INT(AZ$29/$K137)-INT((AZ$29-1)/$K137))*$S137*((1+'Inputs &amp; Summary'!$D$7)^AZ$29))),(_xlfn.WEIBULL.DIST(AZ$29,$L137,$K137,FALSE)*$S137*((1+'Inputs &amp; Summary'!$D$7)^AZ$29))),IF($M137=Lists!$H$3,IF($K137&lt;1,((($R137*(1-$E137)+$Q137*(1-$F137))/$K137)*((1+'Inputs &amp; Summary'!$D$7)^AZ$29)),((INT(AZ$29/$K137)-INT((AZ$29-1)/$K137))*($R137*(1-$E137)+$Q137*(1-$F137))*((1+'Inputs &amp; Summary'!$D$7)^AZ$29))),((_xlfn.WEIBULL.DIST(AZ$29,$L137,$K137,FALSE)*($R137*(1-$E137)+$Q137*(1-$F137))*((1+'Inputs &amp; Summary'!$D$7)^AZ$29))))))</f>
        <v>0</v>
      </c>
      <c r="BA137" s="114">
        <f>$D137*IF(BA$29&gt;'Inputs &amp; Summary'!$D$5,0,IF(BA$29&gt;VLOOKUP($G137,Lists!$J$17:$K$21,2),IF($M137=Lists!$H$3,IF($K137&lt;1,(($S137/$K137)*((1+'Inputs &amp; Summary'!$D$7)^BA$29)),((INT(BA$29/$K137)-INT((BA$29-1)/$K137))*$S137*((1+'Inputs &amp; Summary'!$D$7)^BA$29))),(_xlfn.WEIBULL.DIST(BA$29,$L137,$K137,FALSE)*$S137*((1+'Inputs &amp; Summary'!$D$7)^BA$29))),IF($M137=Lists!$H$3,IF($K137&lt;1,((($R137*(1-$E137)+$Q137*(1-$F137))/$K137)*((1+'Inputs &amp; Summary'!$D$7)^BA$29)),((INT(BA$29/$K137)-INT((BA$29-1)/$K137))*($R137*(1-$E137)+$Q137*(1-$F137))*((1+'Inputs &amp; Summary'!$D$7)^BA$29))),((_xlfn.WEIBULL.DIST(BA$29,$L137,$K137,FALSE)*($R137*(1-$E137)+$Q137*(1-$F137))*((1+'Inputs &amp; Summary'!$D$7)^BA$29))))))</f>
        <v>0</v>
      </c>
      <c r="BB137" s="114">
        <f>$D137*IF(BB$29&gt;'Inputs &amp; Summary'!$D$5,0,IF(BB$29&gt;VLOOKUP($G137,Lists!$J$17:$K$21,2),IF($M137=Lists!$H$3,IF($K137&lt;1,(($S137/$K137)*((1+'Inputs &amp; Summary'!$D$7)^BB$29)),((INT(BB$29/$K137)-INT((BB$29-1)/$K137))*$S137*((1+'Inputs &amp; Summary'!$D$7)^BB$29))),(_xlfn.WEIBULL.DIST(BB$29,$L137,$K137,FALSE)*$S137*((1+'Inputs &amp; Summary'!$D$7)^BB$29))),IF($M137=Lists!$H$3,IF($K137&lt;1,((($R137*(1-$E137)+$Q137*(1-$F137))/$K137)*((1+'Inputs &amp; Summary'!$D$7)^BB$29)),((INT(BB$29/$K137)-INT((BB$29-1)/$K137))*($R137*(1-$E137)+$Q137*(1-$F137))*((1+'Inputs &amp; Summary'!$D$7)^BB$29))),((_xlfn.WEIBULL.DIST(BB$29,$L137,$K137,FALSE)*($R137*(1-$E137)+$Q137*(1-$F137))*((1+'Inputs &amp; Summary'!$D$7)^BB$29))))))</f>
        <v>0</v>
      </c>
      <c r="BC137" s="114">
        <f>$D137*IF(BC$29&gt;'Inputs &amp; Summary'!$D$5,0,IF(BC$29&gt;VLOOKUP($G137,Lists!$J$17:$K$21,2),IF($M137=Lists!$H$3,IF($K137&lt;1,(($S137/$K137)*((1+'Inputs &amp; Summary'!$D$7)^BC$29)),((INT(BC$29/$K137)-INT((BC$29-1)/$K137))*$S137*((1+'Inputs &amp; Summary'!$D$7)^BC$29))),(_xlfn.WEIBULL.DIST(BC$29,$L137,$K137,FALSE)*$S137*((1+'Inputs &amp; Summary'!$D$7)^BC$29))),IF($M137=Lists!$H$3,IF($K137&lt;1,((($R137*(1-$E137)+$Q137*(1-$F137))/$K137)*((1+'Inputs &amp; Summary'!$D$7)^BC$29)),((INT(BC$29/$K137)-INT((BC$29-1)/$K137))*($R137*(1-$E137)+$Q137*(1-$F137))*((1+'Inputs &amp; Summary'!$D$7)^BC$29))),((_xlfn.WEIBULL.DIST(BC$29,$L137,$K137,FALSE)*($R137*(1-$E137)+$Q137*(1-$F137))*((1+'Inputs &amp; Summary'!$D$7)^BC$29))))))</f>
        <v>0</v>
      </c>
      <c r="BD137" s="114">
        <f>$D137*IF(BD$29&gt;'Inputs &amp; Summary'!$D$5,0,IF(BD$29&gt;VLOOKUP($G137,Lists!$J$17:$K$21,2),IF($M137=Lists!$H$3,IF($K137&lt;1,(($S137/$K137)*((1+'Inputs &amp; Summary'!$D$7)^BD$29)),((INT(BD$29/$K137)-INT((BD$29-1)/$K137))*$S137*((1+'Inputs &amp; Summary'!$D$7)^BD$29))),(_xlfn.WEIBULL.DIST(BD$29,$L137,$K137,FALSE)*$S137*((1+'Inputs &amp; Summary'!$D$7)^BD$29))),IF($M137=Lists!$H$3,IF($K137&lt;1,((($R137*(1-$E137)+$Q137*(1-$F137))/$K137)*((1+'Inputs &amp; Summary'!$D$7)^BD$29)),((INT(BD$29/$K137)-INT((BD$29-1)/$K137))*($R137*(1-$E137)+$Q137*(1-$F137))*((1+'Inputs &amp; Summary'!$D$7)^BD$29))),((_xlfn.WEIBULL.DIST(BD$29,$L137,$K137,FALSE)*($R137*(1-$E137)+$Q137*(1-$F137))*((1+'Inputs &amp; Summary'!$D$7)^BD$29))))))</f>
        <v>0</v>
      </c>
      <c r="BE137" s="114">
        <f>$D137*IF(BE$29&gt;'Inputs &amp; Summary'!$D$5,0,IF(BE$29&gt;VLOOKUP($G137,Lists!$J$17:$K$21,2),IF($M137=Lists!$H$3,IF($K137&lt;1,(($S137/$K137)*((1+'Inputs &amp; Summary'!$D$7)^BE$29)),((INT(BE$29/$K137)-INT((BE$29-1)/$K137))*$S137*((1+'Inputs &amp; Summary'!$D$7)^BE$29))),(_xlfn.WEIBULL.DIST(BE$29,$L137,$K137,FALSE)*$S137*((1+'Inputs &amp; Summary'!$D$7)^BE$29))),IF($M137=Lists!$H$3,IF($K137&lt;1,((($R137*(1-$E137)+$Q137*(1-$F137))/$K137)*((1+'Inputs &amp; Summary'!$D$7)^BE$29)),((INT(BE$29/$K137)-INT((BE$29-1)/$K137))*($R137*(1-$E137)+$Q137*(1-$F137))*((1+'Inputs &amp; Summary'!$D$7)^BE$29))),((_xlfn.WEIBULL.DIST(BE$29,$L137,$K137,FALSE)*($R137*(1-$E137)+$Q137*(1-$F137))*((1+'Inputs &amp; Summary'!$D$7)^BE$29))))))</f>
        <v>0</v>
      </c>
      <c r="BF137" s="114">
        <f>$D137*IF(BF$29&gt;'Inputs &amp; Summary'!$D$5,0,IF(BF$29&gt;VLOOKUP($G137,Lists!$J$17:$K$21,2),IF($M137=Lists!$H$3,IF($K137&lt;1,(($S137/$K137)*((1+'Inputs &amp; Summary'!$D$7)^BF$29)),((INT(BF$29/$K137)-INT((BF$29-1)/$K137))*$S137*((1+'Inputs &amp; Summary'!$D$7)^BF$29))),(_xlfn.WEIBULL.DIST(BF$29,$L137,$K137,FALSE)*$S137*((1+'Inputs &amp; Summary'!$D$7)^BF$29))),IF($M137=Lists!$H$3,IF($K137&lt;1,((($R137*(1-$E137)+$Q137*(1-$F137))/$K137)*((1+'Inputs &amp; Summary'!$D$7)^BF$29)),((INT(BF$29/$K137)-INT((BF$29-1)/$K137))*($R137*(1-$E137)+$Q137*(1-$F137))*((1+'Inputs &amp; Summary'!$D$7)^BF$29))),((_xlfn.WEIBULL.DIST(BF$29,$L137,$K137,FALSE)*($R137*(1-$E137)+$Q137*(1-$F137))*((1+'Inputs &amp; Summary'!$D$7)^BF$29))))))</f>
        <v>0</v>
      </c>
      <c r="BG137" s="114">
        <f>$D137*IF(BG$29&gt;'Inputs &amp; Summary'!$D$5,0,IF(BG$29&gt;VLOOKUP($G137,Lists!$J$17:$K$21,2),IF($M137=Lists!$H$3,IF($K137&lt;1,(($S137/$K137)*((1+'Inputs &amp; Summary'!$D$7)^BG$29)),((INT(BG$29/$K137)-INT((BG$29-1)/$K137))*$S137*((1+'Inputs &amp; Summary'!$D$7)^BG$29))),(_xlfn.WEIBULL.DIST(BG$29,$L137,$K137,FALSE)*$S137*((1+'Inputs &amp; Summary'!$D$7)^BG$29))),IF($M137=Lists!$H$3,IF($K137&lt;1,((($R137*(1-$E137)+$Q137*(1-$F137))/$K137)*((1+'Inputs &amp; Summary'!$D$7)^BG$29)),((INT(BG$29/$K137)-INT((BG$29-1)/$K137))*($R137*(1-$E137)+$Q137*(1-$F137))*((1+'Inputs &amp; Summary'!$D$7)^BG$29))),((_xlfn.WEIBULL.DIST(BG$29,$L137,$K137,FALSE)*($R137*(1-$E137)+$Q137*(1-$F137))*((1+'Inputs &amp; Summary'!$D$7)^BG$29))))))</f>
        <v>0</v>
      </c>
      <c r="BH137" s="114">
        <f>$D137*IF(BH$29&gt;'Inputs &amp; Summary'!$D$5,0,IF(BH$29&gt;VLOOKUP($G137,Lists!$J$17:$K$21,2),IF($M137=Lists!$H$3,IF($K137&lt;1,(($S137/$K137)*((1+'Inputs &amp; Summary'!$D$7)^BH$29)),((INT(BH$29/$K137)-INT((BH$29-1)/$K137))*$S137*((1+'Inputs &amp; Summary'!$D$7)^BH$29))),(_xlfn.WEIBULL.DIST(BH$29,$L137,$K137,FALSE)*$S137*((1+'Inputs &amp; Summary'!$D$7)^BH$29))),IF($M137=Lists!$H$3,IF($K137&lt;1,((($R137*(1-$E137)+$Q137*(1-$F137))/$K137)*((1+'Inputs &amp; Summary'!$D$7)^BH$29)),((INT(BH$29/$K137)-INT((BH$29-1)/$K137))*($R137*(1-$E137)+$Q137*(1-$F137))*((1+'Inputs &amp; Summary'!$D$7)^BH$29))),((_xlfn.WEIBULL.DIST(BH$29,$L137,$K137,FALSE)*($R137*(1-$E137)+$Q137*(1-$F137))*((1+'Inputs &amp; Summary'!$D$7)^BH$29))))))</f>
        <v>0</v>
      </c>
      <c r="BI137" s="114">
        <f>$D137*IF(BI$29&gt;'Inputs &amp; Summary'!$D$5,0,IF(BI$29&gt;VLOOKUP($G137,Lists!$J$17:$K$21,2),IF($M137=Lists!$H$3,IF($K137&lt;1,(($S137/$K137)*((1+'Inputs &amp; Summary'!$D$7)^BI$29)),((INT(BI$29/$K137)-INT((BI$29-1)/$K137))*$S137*((1+'Inputs &amp; Summary'!$D$7)^BI$29))),(_xlfn.WEIBULL.DIST(BI$29,$L137,$K137,FALSE)*$S137*((1+'Inputs &amp; Summary'!$D$7)^BI$29))),IF($M137=Lists!$H$3,IF($K137&lt;1,((($R137*(1-$E137)+$Q137*(1-$F137))/$K137)*((1+'Inputs &amp; Summary'!$D$7)^BI$29)),((INT(BI$29/$K137)-INT((BI$29-1)/$K137))*($R137*(1-$E137)+$Q137*(1-$F137))*((1+'Inputs &amp; Summary'!$D$7)^BI$29))),((_xlfn.WEIBULL.DIST(BI$29,$L137,$K137,FALSE)*($R137*(1-$E137)+$Q137*(1-$F137))*((1+'Inputs &amp; Summary'!$D$7)^BI$29))))))</f>
        <v>0</v>
      </c>
      <c r="BJ137" s="114">
        <f>$D137*IF(BJ$29&gt;'Inputs &amp; Summary'!$D$5,0,IF(BJ$29&gt;VLOOKUP($G137,Lists!$J$17:$K$21,2),IF($M137=Lists!$H$3,IF($K137&lt;1,(($S137/$K137)*((1+'Inputs &amp; Summary'!$D$7)^BJ$29)),((INT(BJ$29/$K137)-INT((BJ$29-1)/$K137))*$S137*((1+'Inputs &amp; Summary'!$D$7)^BJ$29))),(_xlfn.WEIBULL.DIST(BJ$29,$L137,$K137,FALSE)*$S137*((1+'Inputs &amp; Summary'!$D$7)^BJ$29))),IF($M137=Lists!$H$3,IF($K137&lt;1,((($R137*(1-$E137)+$Q137*(1-$F137))/$K137)*((1+'Inputs &amp; Summary'!$D$7)^BJ$29)),((INT(BJ$29/$K137)-INT((BJ$29-1)/$K137))*($R137*(1-$E137)+$Q137*(1-$F137))*((1+'Inputs &amp; Summary'!$D$7)^BJ$29))),((_xlfn.WEIBULL.DIST(BJ$29,$L137,$K137,FALSE)*($R137*(1-$E137)+$Q137*(1-$F137))*((1+'Inputs &amp; Summary'!$D$7)^BJ$29))))))</f>
        <v>0</v>
      </c>
      <c r="BK137" s="114">
        <f>$D137*IF(BK$29&gt;'Inputs &amp; Summary'!$D$5,0,IF(BK$29&gt;VLOOKUP($G137,Lists!$J$17:$K$21,2),IF($M137=Lists!$H$3,IF($K137&lt;1,(($S137/$K137)*((1+'Inputs &amp; Summary'!$D$7)^BK$29)),((INT(BK$29/$K137)-INT((BK$29-1)/$K137))*$S137*((1+'Inputs &amp; Summary'!$D$7)^BK$29))),(_xlfn.WEIBULL.DIST(BK$29,$L137,$K137,FALSE)*$S137*((1+'Inputs &amp; Summary'!$D$7)^BK$29))),IF($M137=Lists!$H$3,IF($K137&lt;1,((($R137*(1-$E137)+$Q137*(1-$F137))/$K137)*((1+'Inputs &amp; Summary'!$D$7)^BK$29)),((INT(BK$29/$K137)-INT((BK$29-1)/$K137))*($R137*(1-$E137)+$Q137*(1-$F137))*((1+'Inputs &amp; Summary'!$D$7)^BK$29))),((_xlfn.WEIBULL.DIST(BK$29,$L137,$K137,FALSE)*($R137*(1-$E137)+$Q137*(1-$F137))*((1+'Inputs &amp; Summary'!$D$7)^BK$29))))))</f>
        <v>0</v>
      </c>
      <c r="BL137" s="114">
        <f>$D137*IF(BL$29&gt;'Inputs &amp; Summary'!$D$5,0,IF(BL$29&gt;VLOOKUP($G137,Lists!$J$17:$K$21,2),IF($M137=Lists!$H$3,IF($K137&lt;1,(($S137/$K137)*((1+'Inputs &amp; Summary'!$D$7)^BL$29)),((INT(BL$29/$K137)-INT((BL$29-1)/$K137))*$S137*((1+'Inputs &amp; Summary'!$D$7)^BL$29))),(_xlfn.WEIBULL.DIST(BL$29,$L137,$K137,FALSE)*$S137*((1+'Inputs &amp; Summary'!$D$7)^BL$29))),IF($M137=Lists!$H$3,IF($K137&lt;1,((($R137*(1-$E137)+$Q137*(1-$F137))/$K137)*((1+'Inputs &amp; Summary'!$D$7)^BL$29)),((INT(BL$29/$K137)-INT((BL$29-1)/$K137))*($R137*(1-$E137)+$Q137*(1-$F137))*((1+'Inputs &amp; Summary'!$D$7)^BL$29))),((_xlfn.WEIBULL.DIST(BL$29,$L137,$K137,FALSE)*($R137*(1-$E137)+$Q137*(1-$F137))*((1+'Inputs &amp; Summary'!$D$7)^BL$29))))))</f>
        <v>0</v>
      </c>
    </row>
    <row r="138" spans="1:64" x14ac:dyDescent="0.3">
      <c r="A138" s="79" t="s">
        <v>28</v>
      </c>
      <c r="B138" s="33" t="s">
        <v>307</v>
      </c>
      <c r="C138" s="33" t="s">
        <v>39</v>
      </c>
      <c r="D138" s="115">
        <v>0</v>
      </c>
      <c r="E138" s="68">
        <v>0</v>
      </c>
      <c r="F138" s="68">
        <v>0</v>
      </c>
      <c r="G138" s="213" t="s">
        <v>433</v>
      </c>
      <c r="H138" s="34" t="s">
        <v>30</v>
      </c>
      <c r="I138" s="34" t="s">
        <v>94</v>
      </c>
      <c r="J138" s="33">
        <f>VLOOKUP(I138,'Labor Rates'!$A$1:$B$16,2)</f>
        <v>21.23076923076923</v>
      </c>
      <c r="K138" s="35">
        <v>0.5</v>
      </c>
      <c r="L138" s="35">
        <v>1</v>
      </c>
      <c r="M138" s="33" t="s">
        <v>259</v>
      </c>
      <c r="N138" s="84">
        <v>0</v>
      </c>
      <c r="O138" s="35">
        <f>10/60</f>
        <v>0.16666666666666666</v>
      </c>
      <c r="P138" s="5">
        <v>1</v>
      </c>
      <c r="Q138" s="73">
        <f t="shared" si="21"/>
        <v>0</v>
      </c>
      <c r="R138" s="73">
        <f t="shared" si="22"/>
        <v>0</v>
      </c>
      <c r="S138" s="74">
        <f t="shared" si="23"/>
        <v>0</v>
      </c>
      <c r="T138" s="88"/>
      <c r="U138" s="80"/>
      <c r="V138" s="87">
        <f t="shared" si="24"/>
        <v>0</v>
      </c>
      <c r="W138" s="87">
        <f>NPV('Inputs &amp; Summary'!$D$6,Y138:BL138)</f>
        <v>0</v>
      </c>
      <c r="X138" s="90">
        <f t="shared" si="25"/>
        <v>0</v>
      </c>
      <c r="Y138" s="114">
        <f>$D138*IF(Y$29&gt;'Inputs &amp; Summary'!$D$5,0,IF(Y$29&gt;VLOOKUP($G138,Lists!$J$17:$K$21,2),IF($M138=Lists!$H$3,IF($K138&lt;1,(($S138/$K138)*((1+'Inputs &amp; Summary'!$D$7)^Y$29)),((INT(Y$29/$K138)-INT((Y$29-1)/$K138))*$S138*((1+'Inputs &amp; Summary'!$D$7)^Y$29))),(_xlfn.WEIBULL.DIST(Y$29,$L138,$K138,FALSE)*$S138*((1+'Inputs &amp; Summary'!$D$7)^Y$29))),IF($M138=Lists!$H$3,IF($K138&lt;1,((($R138*(1-$E138)+$Q138*(1-$F138))/$K138)*((1+'Inputs &amp; Summary'!$D$7)^Y$29)),((INT(Y$29/$K138)-INT((Y$29-1)/$K138))*($R138*(1-$E138)+$Q138*(1-$F138))*((1+'Inputs &amp; Summary'!$D$7)^Y$29))),((_xlfn.WEIBULL.DIST(Y$29,$L138,$K138,FALSE)*($R138*(1-$E138)+$Q138*(1-$F138))*((1+'Inputs &amp; Summary'!$D$7)^Y$29))))))</f>
        <v>0</v>
      </c>
      <c r="Z138" s="114">
        <f>$D138*IF(Z$29&gt;'Inputs &amp; Summary'!$D$5,0,IF(Z$29&gt;VLOOKUP($G138,Lists!$J$17:$K$21,2),IF($M138=Lists!$H$3,IF($K138&lt;1,(($S138/$K138)*((1+'Inputs &amp; Summary'!$D$7)^Z$29)),((INT(Z$29/$K138)-INT((Z$29-1)/$K138))*$S138*((1+'Inputs &amp; Summary'!$D$7)^Z$29))),(_xlfn.WEIBULL.DIST(Z$29,$L138,$K138,FALSE)*$S138*((1+'Inputs &amp; Summary'!$D$7)^Z$29))),IF($M138=Lists!$H$3,IF($K138&lt;1,((($R138*(1-$E138)+$Q138*(1-$F138))/$K138)*((1+'Inputs &amp; Summary'!$D$7)^Z$29)),((INT(Z$29/$K138)-INT((Z$29-1)/$K138))*($R138*(1-$E138)+$Q138*(1-$F138))*((1+'Inputs &amp; Summary'!$D$7)^Z$29))),((_xlfn.WEIBULL.DIST(Z$29,$L138,$K138,FALSE)*($R138*(1-$E138)+$Q138*(1-$F138))*((1+'Inputs &amp; Summary'!$D$7)^Z$29))))))</f>
        <v>0</v>
      </c>
      <c r="AA138" s="114">
        <f>$D138*IF(AA$29&gt;'Inputs &amp; Summary'!$D$5,0,IF(AA$29&gt;VLOOKUP($G138,Lists!$J$17:$K$21,2),IF($M138=Lists!$H$3,IF($K138&lt;1,(($S138/$K138)*((1+'Inputs &amp; Summary'!$D$7)^AA$29)),((INT(AA$29/$K138)-INT((AA$29-1)/$K138))*$S138*((1+'Inputs &amp; Summary'!$D$7)^AA$29))),(_xlfn.WEIBULL.DIST(AA$29,$L138,$K138,FALSE)*$S138*((1+'Inputs &amp; Summary'!$D$7)^AA$29))),IF($M138=Lists!$H$3,IF($K138&lt;1,((($R138*(1-$E138)+$Q138*(1-$F138))/$K138)*((1+'Inputs &amp; Summary'!$D$7)^AA$29)),((INT(AA$29/$K138)-INT((AA$29-1)/$K138))*($R138*(1-$E138)+$Q138*(1-$F138))*((1+'Inputs &amp; Summary'!$D$7)^AA$29))),((_xlfn.WEIBULL.DIST(AA$29,$L138,$K138,FALSE)*($R138*(1-$E138)+$Q138*(1-$F138))*((1+'Inputs &amp; Summary'!$D$7)^AA$29))))))</f>
        <v>0</v>
      </c>
      <c r="AB138" s="114">
        <f>$D138*IF(AB$29&gt;'Inputs &amp; Summary'!$D$5,0,IF(AB$29&gt;VLOOKUP($G138,Lists!$J$17:$K$21,2),IF($M138=Lists!$H$3,IF($K138&lt;1,(($S138/$K138)*((1+'Inputs &amp; Summary'!$D$7)^AB$29)),((INT(AB$29/$K138)-INT((AB$29-1)/$K138))*$S138*((1+'Inputs &amp; Summary'!$D$7)^AB$29))),(_xlfn.WEIBULL.DIST(AB$29,$L138,$K138,FALSE)*$S138*((1+'Inputs &amp; Summary'!$D$7)^AB$29))),IF($M138=Lists!$H$3,IF($K138&lt;1,((($R138*(1-$E138)+$Q138*(1-$F138))/$K138)*((1+'Inputs &amp; Summary'!$D$7)^AB$29)),((INT(AB$29/$K138)-INT((AB$29-1)/$K138))*($R138*(1-$E138)+$Q138*(1-$F138))*((1+'Inputs &amp; Summary'!$D$7)^AB$29))),((_xlfn.WEIBULL.DIST(AB$29,$L138,$K138,FALSE)*($R138*(1-$E138)+$Q138*(1-$F138))*((1+'Inputs &amp; Summary'!$D$7)^AB$29))))))</f>
        <v>0</v>
      </c>
      <c r="AC138" s="114">
        <f>$D138*IF(AC$29&gt;'Inputs &amp; Summary'!$D$5,0,IF(AC$29&gt;VLOOKUP($G138,Lists!$J$17:$K$21,2),IF($M138=Lists!$H$3,IF($K138&lt;1,(($S138/$K138)*((1+'Inputs &amp; Summary'!$D$7)^AC$29)),((INT(AC$29/$K138)-INT((AC$29-1)/$K138))*$S138*((1+'Inputs &amp; Summary'!$D$7)^AC$29))),(_xlfn.WEIBULL.DIST(AC$29,$L138,$K138,FALSE)*$S138*((1+'Inputs &amp; Summary'!$D$7)^AC$29))),IF($M138=Lists!$H$3,IF($K138&lt;1,((($R138*(1-$E138)+$Q138*(1-$F138))/$K138)*((1+'Inputs &amp; Summary'!$D$7)^AC$29)),((INT(AC$29/$K138)-INT((AC$29-1)/$K138))*($R138*(1-$E138)+$Q138*(1-$F138))*((1+'Inputs &amp; Summary'!$D$7)^AC$29))),((_xlfn.WEIBULL.DIST(AC$29,$L138,$K138,FALSE)*($R138*(1-$E138)+$Q138*(1-$F138))*((1+'Inputs &amp; Summary'!$D$7)^AC$29))))))</f>
        <v>0</v>
      </c>
      <c r="AD138" s="114">
        <f>$D138*IF(AD$29&gt;'Inputs &amp; Summary'!$D$5,0,IF(AD$29&gt;VLOOKUP($G138,Lists!$J$17:$K$21,2),IF($M138=Lists!$H$3,IF($K138&lt;1,(($S138/$K138)*((1+'Inputs &amp; Summary'!$D$7)^AD$29)),((INT(AD$29/$K138)-INT((AD$29-1)/$K138))*$S138*((1+'Inputs &amp; Summary'!$D$7)^AD$29))),(_xlfn.WEIBULL.DIST(AD$29,$L138,$K138,FALSE)*$S138*((1+'Inputs &amp; Summary'!$D$7)^AD$29))),IF($M138=Lists!$H$3,IF($K138&lt;1,((($R138*(1-$E138)+$Q138*(1-$F138))/$K138)*((1+'Inputs &amp; Summary'!$D$7)^AD$29)),((INT(AD$29/$K138)-INT((AD$29-1)/$K138))*($R138*(1-$E138)+$Q138*(1-$F138))*((1+'Inputs &amp; Summary'!$D$7)^AD$29))),((_xlfn.WEIBULL.DIST(AD$29,$L138,$K138,FALSE)*($R138*(1-$E138)+$Q138*(1-$F138))*((1+'Inputs &amp; Summary'!$D$7)^AD$29))))))</f>
        <v>0</v>
      </c>
      <c r="AE138" s="114">
        <f>$D138*IF(AE$29&gt;'Inputs &amp; Summary'!$D$5,0,IF(AE$29&gt;VLOOKUP($G138,Lists!$J$17:$K$21,2),IF($M138=Lists!$H$3,IF($K138&lt;1,(($S138/$K138)*((1+'Inputs &amp; Summary'!$D$7)^AE$29)),((INT(AE$29/$K138)-INT((AE$29-1)/$K138))*$S138*((1+'Inputs &amp; Summary'!$D$7)^AE$29))),(_xlfn.WEIBULL.DIST(AE$29,$L138,$K138,FALSE)*$S138*((1+'Inputs &amp; Summary'!$D$7)^AE$29))),IF($M138=Lists!$H$3,IF($K138&lt;1,((($R138*(1-$E138)+$Q138*(1-$F138))/$K138)*((1+'Inputs &amp; Summary'!$D$7)^AE$29)),((INT(AE$29/$K138)-INT((AE$29-1)/$K138))*($R138*(1-$E138)+$Q138*(1-$F138))*((1+'Inputs &amp; Summary'!$D$7)^AE$29))),((_xlfn.WEIBULL.DIST(AE$29,$L138,$K138,FALSE)*($R138*(1-$E138)+$Q138*(1-$F138))*((1+'Inputs &amp; Summary'!$D$7)^AE$29))))))</f>
        <v>0</v>
      </c>
      <c r="AF138" s="114">
        <f>$D138*IF(AF$29&gt;'Inputs &amp; Summary'!$D$5,0,IF(AF$29&gt;VLOOKUP($G138,Lists!$J$17:$K$21,2),IF($M138=Lists!$H$3,IF($K138&lt;1,(($S138/$K138)*((1+'Inputs &amp; Summary'!$D$7)^AF$29)),((INT(AF$29/$K138)-INT((AF$29-1)/$K138))*$S138*((1+'Inputs &amp; Summary'!$D$7)^AF$29))),(_xlfn.WEIBULL.DIST(AF$29,$L138,$K138,FALSE)*$S138*((1+'Inputs &amp; Summary'!$D$7)^AF$29))),IF($M138=Lists!$H$3,IF($K138&lt;1,((($R138*(1-$E138)+$Q138*(1-$F138))/$K138)*((1+'Inputs &amp; Summary'!$D$7)^AF$29)),((INT(AF$29/$K138)-INT((AF$29-1)/$K138))*($R138*(1-$E138)+$Q138*(1-$F138))*((1+'Inputs &amp; Summary'!$D$7)^AF$29))),((_xlfn.WEIBULL.DIST(AF$29,$L138,$K138,FALSE)*($R138*(1-$E138)+$Q138*(1-$F138))*((1+'Inputs &amp; Summary'!$D$7)^AF$29))))))</f>
        <v>0</v>
      </c>
      <c r="AG138" s="114">
        <f>$D138*IF(AG$29&gt;'Inputs &amp; Summary'!$D$5,0,IF(AG$29&gt;VLOOKUP($G138,Lists!$J$17:$K$21,2),IF($M138=Lists!$H$3,IF($K138&lt;1,(($S138/$K138)*((1+'Inputs &amp; Summary'!$D$7)^AG$29)),((INT(AG$29/$K138)-INT((AG$29-1)/$K138))*$S138*((1+'Inputs &amp; Summary'!$D$7)^AG$29))),(_xlfn.WEIBULL.DIST(AG$29,$L138,$K138,FALSE)*$S138*((1+'Inputs &amp; Summary'!$D$7)^AG$29))),IF($M138=Lists!$H$3,IF($K138&lt;1,((($R138*(1-$E138)+$Q138*(1-$F138))/$K138)*((1+'Inputs &amp; Summary'!$D$7)^AG$29)),((INT(AG$29/$K138)-INT((AG$29-1)/$K138))*($R138*(1-$E138)+$Q138*(1-$F138))*((1+'Inputs &amp; Summary'!$D$7)^AG$29))),((_xlfn.WEIBULL.DIST(AG$29,$L138,$K138,FALSE)*($R138*(1-$E138)+$Q138*(1-$F138))*((1+'Inputs &amp; Summary'!$D$7)^AG$29))))))</f>
        <v>0</v>
      </c>
      <c r="AH138" s="114">
        <f>$D138*IF(AH$29&gt;'Inputs &amp; Summary'!$D$5,0,IF(AH$29&gt;VLOOKUP($G138,Lists!$J$17:$K$21,2),IF($M138=Lists!$H$3,IF($K138&lt;1,(($S138/$K138)*((1+'Inputs &amp; Summary'!$D$7)^AH$29)),((INT(AH$29/$K138)-INT((AH$29-1)/$K138))*$S138*((1+'Inputs &amp; Summary'!$D$7)^AH$29))),(_xlfn.WEIBULL.DIST(AH$29,$L138,$K138,FALSE)*$S138*((1+'Inputs &amp; Summary'!$D$7)^AH$29))),IF($M138=Lists!$H$3,IF($K138&lt;1,((($R138*(1-$E138)+$Q138*(1-$F138))/$K138)*((1+'Inputs &amp; Summary'!$D$7)^AH$29)),((INT(AH$29/$K138)-INT((AH$29-1)/$K138))*($R138*(1-$E138)+$Q138*(1-$F138))*((1+'Inputs &amp; Summary'!$D$7)^AH$29))),((_xlfn.WEIBULL.DIST(AH$29,$L138,$K138,FALSE)*($R138*(1-$E138)+$Q138*(1-$F138))*((1+'Inputs &amp; Summary'!$D$7)^AH$29))))))</f>
        <v>0</v>
      </c>
      <c r="AI138" s="114">
        <f>$D138*IF(AI$29&gt;'Inputs &amp; Summary'!$D$5,0,IF(AI$29&gt;VLOOKUP($G138,Lists!$J$17:$K$21,2),IF($M138=Lists!$H$3,IF($K138&lt;1,(($S138/$K138)*((1+'Inputs &amp; Summary'!$D$7)^AI$29)),((INT(AI$29/$K138)-INT((AI$29-1)/$K138))*$S138*((1+'Inputs &amp; Summary'!$D$7)^AI$29))),(_xlfn.WEIBULL.DIST(AI$29,$L138,$K138,FALSE)*$S138*((1+'Inputs &amp; Summary'!$D$7)^AI$29))),IF($M138=Lists!$H$3,IF($K138&lt;1,((($R138*(1-$E138)+$Q138*(1-$F138))/$K138)*((1+'Inputs &amp; Summary'!$D$7)^AI$29)),((INT(AI$29/$K138)-INT((AI$29-1)/$K138))*($R138*(1-$E138)+$Q138*(1-$F138))*((1+'Inputs &amp; Summary'!$D$7)^AI$29))),((_xlfn.WEIBULL.DIST(AI$29,$L138,$K138,FALSE)*($R138*(1-$E138)+$Q138*(1-$F138))*((1+'Inputs &amp; Summary'!$D$7)^AI$29))))))</f>
        <v>0</v>
      </c>
      <c r="AJ138" s="114">
        <f>$D138*IF(AJ$29&gt;'Inputs &amp; Summary'!$D$5,0,IF(AJ$29&gt;VLOOKUP($G138,Lists!$J$17:$K$21,2),IF($M138=Lists!$H$3,IF($K138&lt;1,(($S138/$K138)*((1+'Inputs &amp; Summary'!$D$7)^AJ$29)),((INT(AJ$29/$K138)-INT((AJ$29-1)/$K138))*$S138*((1+'Inputs &amp; Summary'!$D$7)^AJ$29))),(_xlfn.WEIBULL.DIST(AJ$29,$L138,$K138,FALSE)*$S138*((1+'Inputs &amp; Summary'!$D$7)^AJ$29))),IF($M138=Lists!$H$3,IF($K138&lt;1,((($R138*(1-$E138)+$Q138*(1-$F138))/$K138)*((1+'Inputs &amp; Summary'!$D$7)^AJ$29)),((INT(AJ$29/$K138)-INT((AJ$29-1)/$K138))*($R138*(1-$E138)+$Q138*(1-$F138))*((1+'Inputs &amp; Summary'!$D$7)^AJ$29))),((_xlfn.WEIBULL.DIST(AJ$29,$L138,$K138,FALSE)*($R138*(1-$E138)+$Q138*(1-$F138))*((1+'Inputs &amp; Summary'!$D$7)^AJ$29))))))</f>
        <v>0</v>
      </c>
      <c r="AK138" s="114">
        <f>$D138*IF(AK$29&gt;'Inputs &amp; Summary'!$D$5,0,IF(AK$29&gt;VLOOKUP($G138,Lists!$J$17:$K$21,2),IF($M138=Lists!$H$3,IF($K138&lt;1,(($S138/$K138)*((1+'Inputs &amp; Summary'!$D$7)^AK$29)),((INT(AK$29/$K138)-INT((AK$29-1)/$K138))*$S138*((1+'Inputs &amp; Summary'!$D$7)^AK$29))),(_xlfn.WEIBULL.DIST(AK$29,$L138,$K138,FALSE)*$S138*((1+'Inputs &amp; Summary'!$D$7)^AK$29))),IF($M138=Lists!$H$3,IF($K138&lt;1,((($R138*(1-$E138)+$Q138*(1-$F138))/$K138)*((1+'Inputs &amp; Summary'!$D$7)^AK$29)),((INT(AK$29/$K138)-INT((AK$29-1)/$K138))*($R138*(1-$E138)+$Q138*(1-$F138))*((1+'Inputs &amp; Summary'!$D$7)^AK$29))),((_xlfn.WEIBULL.DIST(AK$29,$L138,$K138,FALSE)*($R138*(1-$E138)+$Q138*(1-$F138))*((1+'Inputs &amp; Summary'!$D$7)^AK$29))))))</f>
        <v>0</v>
      </c>
      <c r="AL138" s="114">
        <f>$D138*IF(AL$29&gt;'Inputs &amp; Summary'!$D$5,0,IF(AL$29&gt;VLOOKUP($G138,Lists!$J$17:$K$21,2),IF($M138=Lists!$H$3,IF($K138&lt;1,(($S138/$K138)*((1+'Inputs &amp; Summary'!$D$7)^AL$29)),((INT(AL$29/$K138)-INT((AL$29-1)/$K138))*$S138*((1+'Inputs &amp; Summary'!$D$7)^AL$29))),(_xlfn.WEIBULL.DIST(AL$29,$L138,$K138,FALSE)*$S138*((1+'Inputs &amp; Summary'!$D$7)^AL$29))),IF($M138=Lists!$H$3,IF($K138&lt;1,((($R138*(1-$E138)+$Q138*(1-$F138))/$K138)*((1+'Inputs &amp; Summary'!$D$7)^AL$29)),((INT(AL$29/$K138)-INT((AL$29-1)/$K138))*($R138*(1-$E138)+$Q138*(1-$F138))*((1+'Inputs &amp; Summary'!$D$7)^AL$29))),((_xlfn.WEIBULL.DIST(AL$29,$L138,$K138,FALSE)*($R138*(1-$E138)+$Q138*(1-$F138))*((1+'Inputs &amp; Summary'!$D$7)^AL$29))))))</f>
        <v>0</v>
      </c>
      <c r="AM138" s="114">
        <f>$D138*IF(AM$29&gt;'Inputs &amp; Summary'!$D$5,0,IF(AM$29&gt;VLOOKUP($G138,Lists!$J$17:$K$21,2),IF($M138=Lists!$H$3,IF($K138&lt;1,(($S138/$K138)*((1+'Inputs &amp; Summary'!$D$7)^AM$29)),((INT(AM$29/$K138)-INT((AM$29-1)/$K138))*$S138*((1+'Inputs &amp; Summary'!$D$7)^AM$29))),(_xlfn.WEIBULL.DIST(AM$29,$L138,$K138,FALSE)*$S138*((1+'Inputs &amp; Summary'!$D$7)^AM$29))),IF($M138=Lists!$H$3,IF($K138&lt;1,((($R138*(1-$E138)+$Q138*(1-$F138))/$K138)*((1+'Inputs &amp; Summary'!$D$7)^AM$29)),((INT(AM$29/$K138)-INT((AM$29-1)/$K138))*($R138*(1-$E138)+$Q138*(1-$F138))*((1+'Inputs &amp; Summary'!$D$7)^AM$29))),((_xlfn.WEIBULL.DIST(AM$29,$L138,$K138,FALSE)*($R138*(1-$E138)+$Q138*(1-$F138))*((1+'Inputs &amp; Summary'!$D$7)^AM$29))))))</f>
        <v>0</v>
      </c>
      <c r="AN138" s="114">
        <f>$D138*IF(AN$29&gt;'Inputs &amp; Summary'!$D$5,0,IF(AN$29&gt;VLOOKUP($G138,Lists!$J$17:$K$21,2),IF($M138=Lists!$H$3,IF($K138&lt;1,(($S138/$K138)*((1+'Inputs &amp; Summary'!$D$7)^AN$29)),((INT(AN$29/$K138)-INT((AN$29-1)/$K138))*$S138*((1+'Inputs &amp; Summary'!$D$7)^AN$29))),(_xlfn.WEIBULL.DIST(AN$29,$L138,$K138,FALSE)*$S138*((1+'Inputs &amp; Summary'!$D$7)^AN$29))),IF($M138=Lists!$H$3,IF($K138&lt;1,((($R138*(1-$E138)+$Q138*(1-$F138))/$K138)*((1+'Inputs &amp; Summary'!$D$7)^AN$29)),((INT(AN$29/$K138)-INT((AN$29-1)/$K138))*($R138*(1-$E138)+$Q138*(1-$F138))*((1+'Inputs &amp; Summary'!$D$7)^AN$29))),((_xlfn.WEIBULL.DIST(AN$29,$L138,$K138,FALSE)*($R138*(1-$E138)+$Q138*(1-$F138))*((1+'Inputs &amp; Summary'!$D$7)^AN$29))))))</f>
        <v>0</v>
      </c>
      <c r="AO138" s="114">
        <f>$D138*IF(AO$29&gt;'Inputs &amp; Summary'!$D$5,0,IF(AO$29&gt;VLOOKUP($G138,Lists!$J$17:$K$21,2),IF($M138=Lists!$H$3,IF($K138&lt;1,(($S138/$K138)*((1+'Inputs &amp; Summary'!$D$7)^AO$29)),((INT(AO$29/$K138)-INT((AO$29-1)/$K138))*$S138*((1+'Inputs &amp; Summary'!$D$7)^AO$29))),(_xlfn.WEIBULL.DIST(AO$29,$L138,$K138,FALSE)*$S138*((1+'Inputs &amp; Summary'!$D$7)^AO$29))),IF($M138=Lists!$H$3,IF($K138&lt;1,((($R138*(1-$E138)+$Q138*(1-$F138))/$K138)*((1+'Inputs &amp; Summary'!$D$7)^AO$29)),((INT(AO$29/$K138)-INT((AO$29-1)/$K138))*($R138*(1-$E138)+$Q138*(1-$F138))*((1+'Inputs &amp; Summary'!$D$7)^AO$29))),((_xlfn.WEIBULL.DIST(AO$29,$L138,$K138,FALSE)*($R138*(1-$E138)+$Q138*(1-$F138))*((1+'Inputs &amp; Summary'!$D$7)^AO$29))))))</f>
        <v>0</v>
      </c>
      <c r="AP138" s="114">
        <f>$D138*IF(AP$29&gt;'Inputs &amp; Summary'!$D$5,0,IF(AP$29&gt;VLOOKUP($G138,Lists!$J$17:$K$21,2),IF($M138=Lists!$H$3,IF($K138&lt;1,(($S138/$K138)*((1+'Inputs &amp; Summary'!$D$7)^AP$29)),((INT(AP$29/$K138)-INT((AP$29-1)/$K138))*$S138*((1+'Inputs &amp; Summary'!$D$7)^AP$29))),(_xlfn.WEIBULL.DIST(AP$29,$L138,$K138,FALSE)*$S138*((1+'Inputs &amp; Summary'!$D$7)^AP$29))),IF($M138=Lists!$H$3,IF($K138&lt;1,((($R138*(1-$E138)+$Q138*(1-$F138))/$K138)*((1+'Inputs &amp; Summary'!$D$7)^AP$29)),((INT(AP$29/$K138)-INT((AP$29-1)/$K138))*($R138*(1-$E138)+$Q138*(1-$F138))*((1+'Inputs &amp; Summary'!$D$7)^AP$29))),((_xlfn.WEIBULL.DIST(AP$29,$L138,$K138,FALSE)*($R138*(1-$E138)+$Q138*(1-$F138))*((1+'Inputs &amp; Summary'!$D$7)^AP$29))))))</f>
        <v>0</v>
      </c>
      <c r="AQ138" s="114">
        <f>$D138*IF(AQ$29&gt;'Inputs &amp; Summary'!$D$5,0,IF(AQ$29&gt;VLOOKUP($G138,Lists!$J$17:$K$21,2),IF($M138=Lists!$H$3,IF($K138&lt;1,(($S138/$K138)*((1+'Inputs &amp; Summary'!$D$7)^AQ$29)),((INT(AQ$29/$K138)-INT((AQ$29-1)/$K138))*$S138*((1+'Inputs &amp; Summary'!$D$7)^AQ$29))),(_xlfn.WEIBULL.DIST(AQ$29,$L138,$K138,FALSE)*$S138*((1+'Inputs &amp; Summary'!$D$7)^AQ$29))),IF($M138=Lists!$H$3,IF($K138&lt;1,((($R138*(1-$E138)+$Q138*(1-$F138))/$K138)*((1+'Inputs &amp; Summary'!$D$7)^AQ$29)),((INT(AQ$29/$K138)-INT((AQ$29-1)/$K138))*($R138*(1-$E138)+$Q138*(1-$F138))*((1+'Inputs &amp; Summary'!$D$7)^AQ$29))),((_xlfn.WEIBULL.DIST(AQ$29,$L138,$K138,FALSE)*($R138*(1-$E138)+$Q138*(1-$F138))*((1+'Inputs &amp; Summary'!$D$7)^AQ$29))))))</f>
        <v>0</v>
      </c>
      <c r="AR138" s="114">
        <f>$D138*IF(AR$29&gt;'Inputs &amp; Summary'!$D$5,0,IF(AR$29&gt;VLOOKUP($G138,Lists!$J$17:$K$21,2),IF($M138=Lists!$H$3,IF($K138&lt;1,(($S138/$K138)*((1+'Inputs &amp; Summary'!$D$7)^AR$29)),((INT(AR$29/$K138)-INT((AR$29-1)/$K138))*$S138*((1+'Inputs &amp; Summary'!$D$7)^AR$29))),(_xlfn.WEIBULL.DIST(AR$29,$L138,$K138,FALSE)*$S138*((1+'Inputs &amp; Summary'!$D$7)^AR$29))),IF($M138=Lists!$H$3,IF($K138&lt;1,((($R138*(1-$E138)+$Q138*(1-$F138))/$K138)*((1+'Inputs &amp; Summary'!$D$7)^AR$29)),((INT(AR$29/$K138)-INT((AR$29-1)/$K138))*($R138*(1-$E138)+$Q138*(1-$F138))*((1+'Inputs &amp; Summary'!$D$7)^AR$29))),((_xlfn.WEIBULL.DIST(AR$29,$L138,$K138,FALSE)*($R138*(1-$E138)+$Q138*(1-$F138))*((1+'Inputs &amp; Summary'!$D$7)^AR$29))))))</f>
        <v>0</v>
      </c>
      <c r="AS138" s="114">
        <f>$D138*IF(AS$29&gt;'Inputs &amp; Summary'!$D$5,0,IF(AS$29&gt;VLOOKUP($G138,Lists!$J$17:$K$21,2),IF($M138=Lists!$H$3,IF($K138&lt;1,(($S138/$K138)*((1+'Inputs &amp; Summary'!$D$7)^AS$29)),((INT(AS$29/$K138)-INT((AS$29-1)/$K138))*$S138*((1+'Inputs &amp; Summary'!$D$7)^AS$29))),(_xlfn.WEIBULL.DIST(AS$29,$L138,$K138,FALSE)*$S138*((1+'Inputs &amp; Summary'!$D$7)^AS$29))),IF($M138=Lists!$H$3,IF($K138&lt;1,((($R138*(1-$E138)+$Q138*(1-$F138))/$K138)*((1+'Inputs &amp; Summary'!$D$7)^AS$29)),((INT(AS$29/$K138)-INT((AS$29-1)/$K138))*($R138*(1-$E138)+$Q138*(1-$F138))*((1+'Inputs &amp; Summary'!$D$7)^AS$29))),((_xlfn.WEIBULL.DIST(AS$29,$L138,$K138,FALSE)*($R138*(1-$E138)+$Q138*(1-$F138))*((1+'Inputs &amp; Summary'!$D$7)^AS$29))))))</f>
        <v>0</v>
      </c>
      <c r="AT138" s="114">
        <f>$D138*IF(AT$29&gt;'Inputs &amp; Summary'!$D$5,0,IF(AT$29&gt;VLOOKUP($G138,Lists!$J$17:$K$21,2),IF($M138=Lists!$H$3,IF($K138&lt;1,(($S138/$K138)*((1+'Inputs &amp; Summary'!$D$7)^AT$29)),((INT(AT$29/$K138)-INT((AT$29-1)/$K138))*$S138*((1+'Inputs &amp; Summary'!$D$7)^AT$29))),(_xlfn.WEIBULL.DIST(AT$29,$L138,$K138,FALSE)*$S138*((1+'Inputs &amp; Summary'!$D$7)^AT$29))),IF($M138=Lists!$H$3,IF($K138&lt;1,((($R138*(1-$E138)+$Q138*(1-$F138))/$K138)*((1+'Inputs &amp; Summary'!$D$7)^AT$29)),((INT(AT$29/$K138)-INT((AT$29-1)/$K138))*($R138*(1-$E138)+$Q138*(1-$F138))*((1+'Inputs &amp; Summary'!$D$7)^AT$29))),((_xlfn.WEIBULL.DIST(AT$29,$L138,$K138,FALSE)*($R138*(1-$E138)+$Q138*(1-$F138))*((1+'Inputs &amp; Summary'!$D$7)^AT$29))))))</f>
        <v>0</v>
      </c>
      <c r="AU138" s="114">
        <f>$D138*IF(AU$29&gt;'Inputs &amp; Summary'!$D$5,0,IF(AU$29&gt;VLOOKUP($G138,Lists!$J$17:$K$21,2),IF($M138=Lists!$H$3,IF($K138&lt;1,(($S138/$K138)*((1+'Inputs &amp; Summary'!$D$7)^AU$29)),((INT(AU$29/$K138)-INT((AU$29-1)/$K138))*$S138*((1+'Inputs &amp; Summary'!$D$7)^AU$29))),(_xlfn.WEIBULL.DIST(AU$29,$L138,$K138,FALSE)*$S138*((1+'Inputs &amp; Summary'!$D$7)^AU$29))),IF($M138=Lists!$H$3,IF($K138&lt;1,((($R138*(1-$E138)+$Q138*(1-$F138))/$K138)*((1+'Inputs &amp; Summary'!$D$7)^AU$29)),((INT(AU$29/$K138)-INT((AU$29-1)/$K138))*($R138*(1-$E138)+$Q138*(1-$F138))*((1+'Inputs &amp; Summary'!$D$7)^AU$29))),((_xlfn.WEIBULL.DIST(AU$29,$L138,$K138,FALSE)*($R138*(1-$E138)+$Q138*(1-$F138))*((1+'Inputs &amp; Summary'!$D$7)^AU$29))))))</f>
        <v>0</v>
      </c>
      <c r="AV138" s="114">
        <f>$D138*IF(AV$29&gt;'Inputs &amp; Summary'!$D$5,0,IF(AV$29&gt;VLOOKUP($G138,Lists!$J$17:$K$21,2),IF($M138=Lists!$H$3,IF($K138&lt;1,(($S138/$K138)*((1+'Inputs &amp; Summary'!$D$7)^AV$29)),((INT(AV$29/$K138)-INT((AV$29-1)/$K138))*$S138*((1+'Inputs &amp; Summary'!$D$7)^AV$29))),(_xlfn.WEIBULL.DIST(AV$29,$L138,$K138,FALSE)*$S138*((1+'Inputs &amp; Summary'!$D$7)^AV$29))),IF($M138=Lists!$H$3,IF($K138&lt;1,((($R138*(1-$E138)+$Q138*(1-$F138))/$K138)*((1+'Inputs &amp; Summary'!$D$7)^AV$29)),((INT(AV$29/$K138)-INT((AV$29-1)/$K138))*($R138*(1-$E138)+$Q138*(1-$F138))*((1+'Inputs &amp; Summary'!$D$7)^AV$29))),((_xlfn.WEIBULL.DIST(AV$29,$L138,$K138,FALSE)*($R138*(1-$E138)+$Q138*(1-$F138))*((1+'Inputs &amp; Summary'!$D$7)^AV$29))))))</f>
        <v>0</v>
      </c>
      <c r="AW138" s="114">
        <f>$D138*IF(AW$29&gt;'Inputs &amp; Summary'!$D$5,0,IF(AW$29&gt;VLOOKUP($G138,Lists!$J$17:$K$21,2),IF($M138=Lists!$H$3,IF($K138&lt;1,(($S138/$K138)*((1+'Inputs &amp; Summary'!$D$7)^AW$29)),((INT(AW$29/$K138)-INT((AW$29-1)/$K138))*$S138*((1+'Inputs &amp; Summary'!$D$7)^AW$29))),(_xlfn.WEIBULL.DIST(AW$29,$L138,$K138,FALSE)*$S138*((1+'Inputs &amp; Summary'!$D$7)^AW$29))),IF($M138=Lists!$H$3,IF($K138&lt;1,((($R138*(1-$E138)+$Q138*(1-$F138))/$K138)*((1+'Inputs &amp; Summary'!$D$7)^AW$29)),((INT(AW$29/$K138)-INT((AW$29-1)/$K138))*($R138*(1-$E138)+$Q138*(1-$F138))*((1+'Inputs &amp; Summary'!$D$7)^AW$29))),((_xlfn.WEIBULL.DIST(AW$29,$L138,$K138,FALSE)*($R138*(1-$E138)+$Q138*(1-$F138))*((1+'Inputs &amp; Summary'!$D$7)^AW$29))))))</f>
        <v>0</v>
      </c>
      <c r="AX138" s="114">
        <f>$D138*IF(AX$29&gt;'Inputs &amp; Summary'!$D$5,0,IF(AX$29&gt;VLOOKUP($G138,Lists!$J$17:$K$21,2),IF($M138=Lists!$H$3,IF($K138&lt;1,(($S138/$K138)*((1+'Inputs &amp; Summary'!$D$7)^AX$29)),((INT(AX$29/$K138)-INT((AX$29-1)/$K138))*$S138*((1+'Inputs &amp; Summary'!$D$7)^AX$29))),(_xlfn.WEIBULL.DIST(AX$29,$L138,$K138,FALSE)*$S138*((1+'Inputs &amp; Summary'!$D$7)^AX$29))),IF($M138=Lists!$H$3,IF($K138&lt;1,((($R138*(1-$E138)+$Q138*(1-$F138))/$K138)*((1+'Inputs &amp; Summary'!$D$7)^AX$29)),((INT(AX$29/$K138)-INT((AX$29-1)/$K138))*($R138*(1-$E138)+$Q138*(1-$F138))*((1+'Inputs &amp; Summary'!$D$7)^AX$29))),((_xlfn.WEIBULL.DIST(AX$29,$L138,$K138,FALSE)*($R138*(1-$E138)+$Q138*(1-$F138))*((1+'Inputs &amp; Summary'!$D$7)^AX$29))))))</f>
        <v>0</v>
      </c>
      <c r="AY138" s="114">
        <f>$D138*IF(AY$29&gt;'Inputs &amp; Summary'!$D$5,0,IF(AY$29&gt;VLOOKUP($G138,Lists!$J$17:$K$21,2),IF($M138=Lists!$H$3,IF($K138&lt;1,(($S138/$K138)*((1+'Inputs &amp; Summary'!$D$7)^AY$29)),((INT(AY$29/$K138)-INT((AY$29-1)/$K138))*$S138*((1+'Inputs &amp; Summary'!$D$7)^AY$29))),(_xlfn.WEIBULL.DIST(AY$29,$L138,$K138,FALSE)*$S138*((1+'Inputs &amp; Summary'!$D$7)^AY$29))),IF($M138=Lists!$H$3,IF($K138&lt;1,((($R138*(1-$E138)+$Q138*(1-$F138))/$K138)*((1+'Inputs &amp; Summary'!$D$7)^AY$29)),((INT(AY$29/$K138)-INT((AY$29-1)/$K138))*($R138*(1-$E138)+$Q138*(1-$F138))*((1+'Inputs &amp; Summary'!$D$7)^AY$29))),((_xlfn.WEIBULL.DIST(AY$29,$L138,$K138,FALSE)*($R138*(1-$E138)+$Q138*(1-$F138))*((1+'Inputs &amp; Summary'!$D$7)^AY$29))))))</f>
        <v>0</v>
      </c>
      <c r="AZ138" s="114">
        <f>$D138*IF(AZ$29&gt;'Inputs &amp; Summary'!$D$5,0,IF(AZ$29&gt;VLOOKUP($G138,Lists!$J$17:$K$21,2),IF($M138=Lists!$H$3,IF($K138&lt;1,(($S138/$K138)*((1+'Inputs &amp; Summary'!$D$7)^AZ$29)),((INT(AZ$29/$K138)-INT((AZ$29-1)/$K138))*$S138*((1+'Inputs &amp; Summary'!$D$7)^AZ$29))),(_xlfn.WEIBULL.DIST(AZ$29,$L138,$K138,FALSE)*$S138*((1+'Inputs &amp; Summary'!$D$7)^AZ$29))),IF($M138=Lists!$H$3,IF($K138&lt;1,((($R138*(1-$E138)+$Q138*(1-$F138))/$K138)*((1+'Inputs &amp; Summary'!$D$7)^AZ$29)),((INT(AZ$29/$K138)-INT((AZ$29-1)/$K138))*($R138*(1-$E138)+$Q138*(1-$F138))*((1+'Inputs &amp; Summary'!$D$7)^AZ$29))),((_xlfn.WEIBULL.DIST(AZ$29,$L138,$K138,FALSE)*($R138*(1-$E138)+$Q138*(1-$F138))*((1+'Inputs &amp; Summary'!$D$7)^AZ$29))))))</f>
        <v>0</v>
      </c>
      <c r="BA138" s="114">
        <f>$D138*IF(BA$29&gt;'Inputs &amp; Summary'!$D$5,0,IF(BA$29&gt;VLOOKUP($G138,Lists!$J$17:$K$21,2),IF($M138=Lists!$H$3,IF($K138&lt;1,(($S138/$K138)*((1+'Inputs &amp; Summary'!$D$7)^BA$29)),((INT(BA$29/$K138)-INT((BA$29-1)/$K138))*$S138*((1+'Inputs &amp; Summary'!$D$7)^BA$29))),(_xlfn.WEIBULL.DIST(BA$29,$L138,$K138,FALSE)*$S138*((1+'Inputs &amp; Summary'!$D$7)^BA$29))),IF($M138=Lists!$H$3,IF($K138&lt;1,((($R138*(1-$E138)+$Q138*(1-$F138))/$K138)*((1+'Inputs &amp; Summary'!$D$7)^BA$29)),((INT(BA$29/$K138)-INT((BA$29-1)/$K138))*($R138*(1-$E138)+$Q138*(1-$F138))*((1+'Inputs &amp; Summary'!$D$7)^BA$29))),((_xlfn.WEIBULL.DIST(BA$29,$L138,$K138,FALSE)*($R138*(1-$E138)+$Q138*(1-$F138))*((1+'Inputs &amp; Summary'!$D$7)^BA$29))))))</f>
        <v>0</v>
      </c>
      <c r="BB138" s="114">
        <f>$D138*IF(BB$29&gt;'Inputs &amp; Summary'!$D$5,0,IF(BB$29&gt;VLOOKUP($G138,Lists!$J$17:$K$21,2),IF($M138=Lists!$H$3,IF($K138&lt;1,(($S138/$K138)*((1+'Inputs &amp; Summary'!$D$7)^BB$29)),((INT(BB$29/$K138)-INT((BB$29-1)/$K138))*$S138*((1+'Inputs &amp; Summary'!$D$7)^BB$29))),(_xlfn.WEIBULL.DIST(BB$29,$L138,$K138,FALSE)*$S138*((1+'Inputs &amp; Summary'!$D$7)^BB$29))),IF($M138=Lists!$H$3,IF($K138&lt;1,((($R138*(1-$E138)+$Q138*(1-$F138))/$K138)*((1+'Inputs &amp; Summary'!$D$7)^BB$29)),((INT(BB$29/$K138)-INT((BB$29-1)/$K138))*($R138*(1-$E138)+$Q138*(1-$F138))*((1+'Inputs &amp; Summary'!$D$7)^BB$29))),((_xlfn.WEIBULL.DIST(BB$29,$L138,$K138,FALSE)*($R138*(1-$E138)+$Q138*(1-$F138))*((1+'Inputs &amp; Summary'!$D$7)^BB$29))))))</f>
        <v>0</v>
      </c>
      <c r="BC138" s="114">
        <f>$D138*IF(BC$29&gt;'Inputs &amp; Summary'!$D$5,0,IF(BC$29&gt;VLOOKUP($G138,Lists!$J$17:$K$21,2),IF($M138=Lists!$H$3,IF($K138&lt;1,(($S138/$K138)*((1+'Inputs &amp; Summary'!$D$7)^BC$29)),((INT(BC$29/$K138)-INT((BC$29-1)/$K138))*$S138*((1+'Inputs &amp; Summary'!$D$7)^BC$29))),(_xlfn.WEIBULL.DIST(BC$29,$L138,$K138,FALSE)*$S138*((1+'Inputs &amp; Summary'!$D$7)^BC$29))),IF($M138=Lists!$H$3,IF($K138&lt;1,((($R138*(1-$E138)+$Q138*(1-$F138))/$K138)*((1+'Inputs &amp; Summary'!$D$7)^BC$29)),((INT(BC$29/$K138)-INT((BC$29-1)/$K138))*($R138*(1-$E138)+$Q138*(1-$F138))*((1+'Inputs &amp; Summary'!$D$7)^BC$29))),((_xlfn.WEIBULL.DIST(BC$29,$L138,$K138,FALSE)*($R138*(1-$E138)+$Q138*(1-$F138))*((1+'Inputs &amp; Summary'!$D$7)^BC$29))))))</f>
        <v>0</v>
      </c>
      <c r="BD138" s="114">
        <f>$D138*IF(BD$29&gt;'Inputs &amp; Summary'!$D$5,0,IF(BD$29&gt;VLOOKUP($G138,Lists!$J$17:$K$21,2),IF($M138=Lists!$H$3,IF($K138&lt;1,(($S138/$K138)*((1+'Inputs &amp; Summary'!$D$7)^BD$29)),((INT(BD$29/$K138)-INT((BD$29-1)/$K138))*$S138*((1+'Inputs &amp; Summary'!$D$7)^BD$29))),(_xlfn.WEIBULL.DIST(BD$29,$L138,$K138,FALSE)*$S138*((1+'Inputs &amp; Summary'!$D$7)^BD$29))),IF($M138=Lists!$H$3,IF($K138&lt;1,((($R138*(1-$E138)+$Q138*(1-$F138))/$K138)*((1+'Inputs &amp; Summary'!$D$7)^BD$29)),((INT(BD$29/$K138)-INT((BD$29-1)/$K138))*($R138*(1-$E138)+$Q138*(1-$F138))*((1+'Inputs &amp; Summary'!$D$7)^BD$29))),((_xlfn.WEIBULL.DIST(BD$29,$L138,$K138,FALSE)*($R138*(1-$E138)+$Q138*(1-$F138))*((1+'Inputs &amp; Summary'!$D$7)^BD$29))))))</f>
        <v>0</v>
      </c>
      <c r="BE138" s="114">
        <f>$D138*IF(BE$29&gt;'Inputs &amp; Summary'!$D$5,0,IF(BE$29&gt;VLOOKUP($G138,Lists!$J$17:$K$21,2),IF($M138=Lists!$H$3,IF($K138&lt;1,(($S138/$K138)*((1+'Inputs &amp; Summary'!$D$7)^BE$29)),((INT(BE$29/$K138)-INT((BE$29-1)/$K138))*$S138*((1+'Inputs &amp; Summary'!$D$7)^BE$29))),(_xlfn.WEIBULL.DIST(BE$29,$L138,$K138,FALSE)*$S138*((1+'Inputs &amp; Summary'!$D$7)^BE$29))),IF($M138=Lists!$H$3,IF($K138&lt;1,((($R138*(1-$E138)+$Q138*(1-$F138))/$K138)*((1+'Inputs &amp; Summary'!$D$7)^BE$29)),((INT(BE$29/$K138)-INT((BE$29-1)/$K138))*($R138*(1-$E138)+$Q138*(1-$F138))*((1+'Inputs &amp; Summary'!$D$7)^BE$29))),((_xlfn.WEIBULL.DIST(BE$29,$L138,$K138,FALSE)*($R138*(1-$E138)+$Q138*(1-$F138))*((1+'Inputs &amp; Summary'!$D$7)^BE$29))))))</f>
        <v>0</v>
      </c>
      <c r="BF138" s="114">
        <f>$D138*IF(BF$29&gt;'Inputs &amp; Summary'!$D$5,0,IF(BF$29&gt;VLOOKUP($G138,Lists!$J$17:$K$21,2),IF($M138=Lists!$H$3,IF($K138&lt;1,(($S138/$K138)*((1+'Inputs &amp; Summary'!$D$7)^BF$29)),((INT(BF$29/$K138)-INT((BF$29-1)/$K138))*$S138*((1+'Inputs &amp; Summary'!$D$7)^BF$29))),(_xlfn.WEIBULL.DIST(BF$29,$L138,$K138,FALSE)*$S138*((1+'Inputs &amp; Summary'!$D$7)^BF$29))),IF($M138=Lists!$H$3,IF($K138&lt;1,((($R138*(1-$E138)+$Q138*(1-$F138))/$K138)*((1+'Inputs &amp; Summary'!$D$7)^BF$29)),((INT(BF$29/$K138)-INT((BF$29-1)/$K138))*($R138*(1-$E138)+$Q138*(1-$F138))*((1+'Inputs &amp; Summary'!$D$7)^BF$29))),((_xlfn.WEIBULL.DIST(BF$29,$L138,$K138,FALSE)*($R138*(1-$E138)+$Q138*(1-$F138))*((1+'Inputs &amp; Summary'!$D$7)^BF$29))))))</f>
        <v>0</v>
      </c>
      <c r="BG138" s="114">
        <f>$D138*IF(BG$29&gt;'Inputs &amp; Summary'!$D$5,0,IF(BG$29&gt;VLOOKUP($G138,Lists!$J$17:$K$21,2),IF($M138=Lists!$H$3,IF($K138&lt;1,(($S138/$K138)*((1+'Inputs &amp; Summary'!$D$7)^BG$29)),((INT(BG$29/$K138)-INT((BG$29-1)/$K138))*$S138*((1+'Inputs &amp; Summary'!$D$7)^BG$29))),(_xlfn.WEIBULL.DIST(BG$29,$L138,$K138,FALSE)*$S138*((1+'Inputs &amp; Summary'!$D$7)^BG$29))),IF($M138=Lists!$H$3,IF($K138&lt;1,((($R138*(1-$E138)+$Q138*(1-$F138))/$K138)*((1+'Inputs &amp; Summary'!$D$7)^BG$29)),((INT(BG$29/$K138)-INT((BG$29-1)/$K138))*($R138*(1-$E138)+$Q138*(1-$F138))*((1+'Inputs &amp; Summary'!$D$7)^BG$29))),((_xlfn.WEIBULL.DIST(BG$29,$L138,$K138,FALSE)*($R138*(1-$E138)+$Q138*(1-$F138))*((1+'Inputs &amp; Summary'!$D$7)^BG$29))))))</f>
        <v>0</v>
      </c>
      <c r="BH138" s="114">
        <f>$D138*IF(BH$29&gt;'Inputs &amp; Summary'!$D$5,0,IF(BH$29&gt;VLOOKUP($G138,Lists!$J$17:$K$21,2),IF($M138=Lists!$H$3,IF($K138&lt;1,(($S138/$K138)*((1+'Inputs &amp; Summary'!$D$7)^BH$29)),((INT(BH$29/$K138)-INT((BH$29-1)/$K138))*$S138*((1+'Inputs &amp; Summary'!$D$7)^BH$29))),(_xlfn.WEIBULL.DIST(BH$29,$L138,$K138,FALSE)*$S138*((1+'Inputs &amp; Summary'!$D$7)^BH$29))),IF($M138=Lists!$H$3,IF($K138&lt;1,((($R138*(1-$E138)+$Q138*(1-$F138))/$K138)*((1+'Inputs &amp; Summary'!$D$7)^BH$29)),((INT(BH$29/$K138)-INT((BH$29-1)/$K138))*($R138*(1-$E138)+$Q138*(1-$F138))*((1+'Inputs &amp; Summary'!$D$7)^BH$29))),((_xlfn.WEIBULL.DIST(BH$29,$L138,$K138,FALSE)*($R138*(1-$E138)+$Q138*(1-$F138))*((1+'Inputs &amp; Summary'!$D$7)^BH$29))))))</f>
        <v>0</v>
      </c>
      <c r="BI138" s="114">
        <f>$D138*IF(BI$29&gt;'Inputs &amp; Summary'!$D$5,0,IF(BI$29&gt;VLOOKUP($G138,Lists!$J$17:$K$21,2),IF($M138=Lists!$H$3,IF($K138&lt;1,(($S138/$K138)*((1+'Inputs &amp; Summary'!$D$7)^BI$29)),((INT(BI$29/$K138)-INT((BI$29-1)/$K138))*$S138*((1+'Inputs &amp; Summary'!$D$7)^BI$29))),(_xlfn.WEIBULL.DIST(BI$29,$L138,$K138,FALSE)*$S138*((1+'Inputs &amp; Summary'!$D$7)^BI$29))),IF($M138=Lists!$H$3,IF($K138&lt;1,((($R138*(1-$E138)+$Q138*(1-$F138))/$K138)*((1+'Inputs &amp; Summary'!$D$7)^BI$29)),((INT(BI$29/$K138)-INT((BI$29-1)/$K138))*($R138*(1-$E138)+$Q138*(1-$F138))*((1+'Inputs &amp; Summary'!$D$7)^BI$29))),((_xlfn.WEIBULL.DIST(BI$29,$L138,$K138,FALSE)*($R138*(1-$E138)+$Q138*(1-$F138))*((1+'Inputs &amp; Summary'!$D$7)^BI$29))))))</f>
        <v>0</v>
      </c>
      <c r="BJ138" s="114">
        <f>$D138*IF(BJ$29&gt;'Inputs &amp; Summary'!$D$5,0,IF(BJ$29&gt;VLOOKUP($G138,Lists!$J$17:$K$21,2),IF($M138=Lists!$H$3,IF($K138&lt;1,(($S138/$K138)*((1+'Inputs &amp; Summary'!$D$7)^BJ$29)),((INT(BJ$29/$K138)-INT((BJ$29-1)/$K138))*$S138*((1+'Inputs &amp; Summary'!$D$7)^BJ$29))),(_xlfn.WEIBULL.DIST(BJ$29,$L138,$K138,FALSE)*$S138*((1+'Inputs &amp; Summary'!$D$7)^BJ$29))),IF($M138=Lists!$H$3,IF($K138&lt;1,((($R138*(1-$E138)+$Q138*(1-$F138))/$K138)*((1+'Inputs &amp; Summary'!$D$7)^BJ$29)),((INT(BJ$29/$K138)-INT((BJ$29-1)/$K138))*($R138*(1-$E138)+$Q138*(1-$F138))*((1+'Inputs &amp; Summary'!$D$7)^BJ$29))),((_xlfn.WEIBULL.DIST(BJ$29,$L138,$K138,FALSE)*($R138*(1-$E138)+$Q138*(1-$F138))*((1+'Inputs &amp; Summary'!$D$7)^BJ$29))))))</f>
        <v>0</v>
      </c>
      <c r="BK138" s="114">
        <f>$D138*IF(BK$29&gt;'Inputs &amp; Summary'!$D$5,0,IF(BK$29&gt;VLOOKUP($G138,Lists!$J$17:$K$21,2),IF($M138=Lists!$H$3,IF($K138&lt;1,(($S138/$K138)*((1+'Inputs &amp; Summary'!$D$7)^BK$29)),((INT(BK$29/$K138)-INT((BK$29-1)/$K138))*$S138*((1+'Inputs &amp; Summary'!$D$7)^BK$29))),(_xlfn.WEIBULL.DIST(BK$29,$L138,$K138,FALSE)*$S138*((1+'Inputs &amp; Summary'!$D$7)^BK$29))),IF($M138=Lists!$H$3,IF($K138&lt;1,((($R138*(1-$E138)+$Q138*(1-$F138))/$K138)*((1+'Inputs &amp; Summary'!$D$7)^BK$29)),((INT(BK$29/$K138)-INT((BK$29-1)/$K138))*($R138*(1-$E138)+$Q138*(1-$F138))*((1+'Inputs &amp; Summary'!$D$7)^BK$29))),((_xlfn.WEIBULL.DIST(BK$29,$L138,$K138,FALSE)*($R138*(1-$E138)+$Q138*(1-$F138))*((1+'Inputs &amp; Summary'!$D$7)^BK$29))))))</f>
        <v>0</v>
      </c>
      <c r="BL138" s="114">
        <f>$D138*IF(BL$29&gt;'Inputs &amp; Summary'!$D$5,0,IF(BL$29&gt;VLOOKUP($G138,Lists!$J$17:$K$21,2),IF($M138=Lists!$H$3,IF($K138&lt;1,(($S138/$K138)*((1+'Inputs &amp; Summary'!$D$7)^BL$29)),((INT(BL$29/$K138)-INT((BL$29-1)/$K138))*$S138*((1+'Inputs &amp; Summary'!$D$7)^BL$29))),(_xlfn.WEIBULL.DIST(BL$29,$L138,$K138,FALSE)*$S138*((1+'Inputs &amp; Summary'!$D$7)^BL$29))),IF($M138=Lists!$H$3,IF($K138&lt;1,((($R138*(1-$E138)+$Q138*(1-$F138))/$K138)*((1+'Inputs &amp; Summary'!$D$7)^BL$29)),((INT(BL$29/$K138)-INT((BL$29-1)/$K138))*($R138*(1-$E138)+$Q138*(1-$F138))*((1+'Inputs &amp; Summary'!$D$7)^BL$29))),((_xlfn.WEIBULL.DIST(BL$29,$L138,$K138,FALSE)*($R138*(1-$E138)+$Q138*(1-$F138))*((1+'Inputs &amp; Summary'!$D$7)^BL$29))))))</f>
        <v>0</v>
      </c>
    </row>
    <row r="139" spans="1:64" x14ac:dyDescent="0.3">
      <c r="A139" s="79" t="s">
        <v>27</v>
      </c>
      <c r="B139" s="33" t="s">
        <v>307</v>
      </c>
      <c r="C139" s="33" t="s">
        <v>39</v>
      </c>
      <c r="D139" s="115">
        <v>0</v>
      </c>
      <c r="E139" s="68">
        <v>0</v>
      </c>
      <c r="F139" s="68">
        <v>0</v>
      </c>
      <c r="G139" s="213" t="s">
        <v>433</v>
      </c>
      <c r="H139" s="34" t="s">
        <v>30</v>
      </c>
      <c r="I139" s="34" t="s">
        <v>270</v>
      </c>
      <c r="J139" s="33">
        <f>VLOOKUP(I139,'Labor Rates'!$A$1:$B$16,2)</f>
        <v>25.173076923076923</v>
      </c>
      <c r="K139" s="35">
        <v>1</v>
      </c>
      <c r="L139" s="35">
        <v>1</v>
      </c>
      <c r="M139" s="33" t="s">
        <v>259</v>
      </c>
      <c r="N139" s="84">
        <v>0</v>
      </c>
      <c r="O139" s="35">
        <f>0.5/60</f>
        <v>8.3333333333333332E-3</v>
      </c>
      <c r="P139" s="5">
        <v>0</v>
      </c>
      <c r="Q139" s="73">
        <f t="shared" si="21"/>
        <v>0</v>
      </c>
      <c r="R139" s="73">
        <f t="shared" si="22"/>
        <v>0</v>
      </c>
      <c r="S139" s="74">
        <f t="shared" si="23"/>
        <v>0</v>
      </c>
      <c r="T139" s="88"/>
      <c r="U139" s="80"/>
      <c r="V139" s="87">
        <f t="shared" si="24"/>
        <v>0</v>
      </c>
      <c r="W139" s="87">
        <f>NPV('Inputs &amp; Summary'!$D$6,Y139:BL139)</f>
        <v>0</v>
      </c>
      <c r="X139" s="90">
        <f t="shared" si="25"/>
        <v>0</v>
      </c>
      <c r="Y139" s="114">
        <f>$D139*IF(Y$29&gt;'Inputs &amp; Summary'!$D$5,0,IF(Y$29&gt;VLOOKUP($G139,Lists!$J$17:$K$21,2),IF($M139=Lists!$H$3,IF($K139&lt;1,(($S139/$K139)*((1+'Inputs &amp; Summary'!$D$7)^Y$29)),((INT(Y$29/$K139)-INT((Y$29-1)/$K139))*$S139*((1+'Inputs &amp; Summary'!$D$7)^Y$29))),(_xlfn.WEIBULL.DIST(Y$29,$L139,$K139,FALSE)*$S139*((1+'Inputs &amp; Summary'!$D$7)^Y$29))),IF($M139=Lists!$H$3,IF($K139&lt;1,((($R139*(1-$E139)+$Q139*(1-$F139))/$K139)*((1+'Inputs &amp; Summary'!$D$7)^Y$29)),((INT(Y$29/$K139)-INT((Y$29-1)/$K139))*($R139*(1-$E139)+$Q139*(1-$F139))*((1+'Inputs &amp; Summary'!$D$7)^Y$29))),((_xlfn.WEIBULL.DIST(Y$29,$L139,$K139,FALSE)*($R139*(1-$E139)+$Q139*(1-$F139))*((1+'Inputs &amp; Summary'!$D$7)^Y$29))))))</f>
        <v>0</v>
      </c>
      <c r="Z139" s="114">
        <f>$D139*IF(Z$29&gt;'Inputs &amp; Summary'!$D$5,0,IF(Z$29&gt;VLOOKUP($G139,Lists!$J$17:$K$21,2),IF($M139=Lists!$H$3,IF($K139&lt;1,(($S139/$K139)*((1+'Inputs &amp; Summary'!$D$7)^Z$29)),((INT(Z$29/$K139)-INT((Z$29-1)/$K139))*$S139*((1+'Inputs &amp; Summary'!$D$7)^Z$29))),(_xlfn.WEIBULL.DIST(Z$29,$L139,$K139,FALSE)*$S139*((1+'Inputs &amp; Summary'!$D$7)^Z$29))),IF($M139=Lists!$H$3,IF($K139&lt;1,((($R139*(1-$E139)+$Q139*(1-$F139))/$K139)*((1+'Inputs &amp; Summary'!$D$7)^Z$29)),((INT(Z$29/$K139)-INT((Z$29-1)/$K139))*($R139*(1-$E139)+$Q139*(1-$F139))*((1+'Inputs &amp; Summary'!$D$7)^Z$29))),((_xlfn.WEIBULL.DIST(Z$29,$L139,$K139,FALSE)*($R139*(1-$E139)+$Q139*(1-$F139))*((1+'Inputs &amp; Summary'!$D$7)^Z$29))))))</f>
        <v>0</v>
      </c>
      <c r="AA139" s="114">
        <f>$D139*IF(AA$29&gt;'Inputs &amp; Summary'!$D$5,0,IF(AA$29&gt;VLOOKUP($G139,Lists!$J$17:$K$21,2),IF($M139=Lists!$H$3,IF($K139&lt;1,(($S139/$K139)*((1+'Inputs &amp; Summary'!$D$7)^AA$29)),((INT(AA$29/$K139)-INT((AA$29-1)/$K139))*$S139*((1+'Inputs &amp; Summary'!$D$7)^AA$29))),(_xlfn.WEIBULL.DIST(AA$29,$L139,$K139,FALSE)*$S139*((1+'Inputs &amp; Summary'!$D$7)^AA$29))),IF($M139=Lists!$H$3,IF($K139&lt;1,((($R139*(1-$E139)+$Q139*(1-$F139))/$K139)*((1+'Inputs &amp; Summary'!$D$7)^AA$29)),((INT(AA$29/$K139)-INT((AA$29-1)/$K139))*($R139*(1-$E139)+$Q139*(1-$F139))*((1+'Inputs &amp; Summary'!$D$7)^AA$29))),((_xlfn.WEIBULL.DIST(AA$29,$L139,$K139,FALSE)*($R139*(1-$E139)+$Q139*(1-$F139))*((1+'Inputs &amp; Summary'!$D$7)^AA$29))))))</f>
        <v>0</v>
      </c>
      <c r="AB139" s="114">
        <f>$D139*IF(AB$29&gt;'Inputs &amp; Summary'!$D$5,0,IF(AB$29&gt;VLOOKUP($G139,Lists!$J$17:$K$21,2),IF($M139=Lists!$H$3,IF($K139&lt;1,(($S139/$K139)*((1+'Inputs &amp; Summary'!$D$7)^AB$29)),((INT(AB$29/$K139)-INT((AB$29-1)/$K139))*$S139*((1+'Inputs &amp; Summary'!$D$7)^AB$29))),(_xlfn.WEIBULL.DIST(AB$29,$L139,$K139,FALSE)*$S139*((1+'Inputs &amp; Summary'!$D$7)^AB$29))),IF($M139=Lists!$H$3,IF($K139&lt;1,((($R139*(1-$E139)+$Q139*(1-$F139))/$K139)*((1+'Inputs &amp; Summary'!$D$7)^AB$29)),((INT(AB$29/$K139)-INT((AB$29-1)/$K139))*($R139*(1-$E139)+$Q139*(1-$F139))*((1+'Inputs &amp; Summary'!$D$7)^AB$29))),((_xlfn.WEIBULL.DIST(AB$29,$L139,$K139,FALSE)*($R139*(1-$E139)+$Q139*(1-$F139))*((1+'Inputs &amp; Summary'!$D$7)^AB$29))))))</f>
        <v>0</v>
      </c>
      <c r="AC139" s="114">
        <f>$D139*IF(AC$29&gt;'Inputs &amp; Summary'!$D$5,0,IF(AC$29&gt;VLOOKUP($G139,Lists!$J$17:$K$21,2),IF($M139=Lists!$H$3,IF($K139&lt;1,(($S139/$K139)*((1+'Inputs &amp; Summary'!$D$7)^AC$29)),((INT(AC$29/$K139)-INT((AC$29-1)/$K139))*$S139*((1+'Inputs &amp; Summary'!$D$7)^AC$29))),(_xlfn.WEIBULL.DIST(AC$29,$L139,$K139,FALSE)*$S139*((1+'Inputs &amp; Summary'!$D$7)^AC$29))),IF($M139=Lists!$H$3,IF($K139&lt;1,((($R139*(1-$E139)+$Q139*(1-$F139))/$K139)*((1+'Inputs &amp; Summary'!$D$7)^AC$29)),((INT(AC$29/$K139)-INT((AC$29-1)/$K139))*($R139*(1-$E139)+$Q139*(1-$F139))*((1+'Inputs &amp; Summary'!$D$7)^AC$29))),((_xlfn.WEIBULL.DIST(AC$29,$L139,$K139,FALSE)*($R139*(1-$E139)+$Q139*(1-$F139))*((1+'Inputs &amp; Summary'!$D$7)^AC$29))))))</f>
        <v>0</v>
      </c>
      <c r="AD139" s="114">
        <f>$D139*IF(AD$29&gt;'Inputs &amp; Summary'!$D$5,0,IF(AD$29&gt;VLOOKUP($G139,Lists!$J$17:$K$21,2),IF($M139=Lists!$H$3,IF($K139&lt;1,(($S139/$K139)*((1+'Inputs &amp; Summary'!$D$7)^AD$29)),((INT(AD$29/$K139)-INT((AD$29-1)/$K139))*$S139*((1+'Inputs &amp; Summary'!$D$7)^AD$29))),(_xlfn.WEIBULL.DIST(AD$29,$L139,$K139,FALSE)*$S139*((1+'Inputs &amp; Summary'!$D$7)^AD$29))),IF($M139=Lists!$H$3,IF($K139&lt;1,((($R139*(1-$E139)+$Q139*(1-$F139))/$K139)*((1+'Inputs &amp; Summary'!$D$7)^AD$29)),((INT(AD$29/$K139)-INT((AD$29-1)/$K139))*($R139*(1-$E139)+$Q139*(1-$F139))*((1+'Inputs &amp; Summary'!$D$7)^AD$29))),((_xlfn.WEIBULL.DIST(AD$29,$L139,$K139,FALSE)*($R139*(1-$E139)+$Q139*(1-$F139))*((1+'Inputs &amp; Summary'!$D$7)^AD$29))))))</f>
        <v>0</v>
      </c>
      <c r="AE139" s="114">
        <f>$D139*IF(AE$29&gt;'Inputs &amp; Summary'!$D$5,0,IF(AE$29&gt;VLOOKUP($G139,Lists!$J$17:$K$21,2),IF($M139=Lists!$H$3,IF($K139&lt;1,(($S139/$K139)*((1+'Inputs &amp; Summary'!$D$7)^AE$29)),((INT(AE$29/$K139)-INT((AE$29-1)/$K139))*$S139*((1+'Inputs &amp; Summary'!$D$7)^AE$29))),(_xlfn.WEIBULL.DIST(AE$29,$L139,$K139,FALSE)*$S139*((1+'Inputs &amp; Summary'!$D$7)^AE$29))),IF($M139=Lists!$H$3,IF($K139&lt;1,((($R139*(1-$E139)+$Q139*(1-$F139))/$K139)*((1+'Inputs &amp; Summary'!$D$7)^AE$29)),((INT(AE$29/$K139)-INT((AE$29-1)/$K139))*($R139*(1-$E139)+$Q139*(1-$F139))*((1+'Inputs &amp; Summary'!$D$7)^AE$29))),((_xlfn.WEIBULL.DIST(AE$29,$L139,$K139,FALSE)*($R139*(1-$E139)+$Q139*(1-$F139))*((1+'Inputs &amp; Summary'!$D$7)^AE$29))))))</f>
        <v>0</v>
      </c>
      <c r="AF139" s="114">
        <f>$D139*IF(AF$29&gt;'Inputs &amp; Summary'!$D$5,0,IF(AF$29&gt;VLOOKUP($G139,Lists!$J$17:$K$21,2),IF($M139=Lists!$H$3,IF($K139&lt;1,(($S139/$K139)*((1+'Inputs &amp; Summary'!$D$7)^AF$29)),((INT(AF$29/$K139)-INT((AF$29-1)/$K139))*$S139*((1+'Inputs &amp; Summary'!$D$7)^AF$29))),(_xlfn.WEIBULL.DIST(AF$29,$L139,$K139,FALSE)*$S139*((1+'Inputs &amp; Summary'!$D$7)^AF$29))),IF($M139=Lists!$H$3,IF($K139&lt;1,((($R139*(1-$E139)+$Q139*(1-$F139))/$K139)*((1+'Inputs &amp; Summary'!$D$7)^AF$29)),((INT(AF$29/$K139)-INT((AF$29-1)/$K139))*($R139*(1-$E139)+$Q139*(1-$F139))*((1+'Inputs &amp; Summary'!$D$7)^AF$29))),((_xlfn.WEIBULL.DIST(AF$29,$L139,$K139,FALSE)*($R139*(1-$E139)+$Q139*(1-$F139))*((1+'Inputs &amp; Summary'!$D$7)^AF$29))))))</f>
        <v>0</v>
      </c>
      <c r="AG139" s="114">
        <f>$D139*IF(AG$29&gt;'Inputs &amp; Summary'!$D$5,0,IF(AG$29&gt;VLOOKUP($G139,Lists!$J$17:$K$21,2),IF($M139=Lists!$H$3,IF($K139&lt;1,(($S139/$K139)*((1+'Inputs &amp; Summary'!$D$7)^AG$29)),((INT(AG$29/$K139)-INT((AG$29-1)/$K139))*$S139*((1+'Inputs &amp; Summary'!$D$7)^AG$29))),(_xlfn.WEIBULL.DIST(AG$29,$L139,$K139,FALSE)*$S139*((1+'Inputs &amp; Summary'!$D$7)^AG$29))),IF($M139=Lists!$H$3,IF($K139&lt;1,((($R139*(1-$E139)+$Q139*(1-$F139))/$K139)*((1+'Inputs &amp; Summary'!$D$7)^AG$29)),((INT(AG$29/$K139)-INT((AG$29-1)/$K139))*($R139*(1-$E139)+$Q139*(1-$F139))*((1+'Inputs &amp; Summary'!$D$7)^AG$29))),((_xlfn.WEIBULL.DIST(AG$29,$L139,$K139,FALSE)*($R139*(1-$E139)+$Q139*(1-$F139))*((1+'Inputs &amp; Summary'!$D$7)^AG$29))))))</f>
        <v>0</v>
      </c>
      <c r="AH139" s="114">
        <f>$D139*IF(AH$29&gt;'Inputs &amp; Summary'!$D$5,0,IF(AH$29&gt;VLOOKUP($G139,Lists!$J$17:$K$21,2),IF($M139=Lists!$H$3,IF($K139&lt;1,(($S139/$K139)*((1+'Inputs &amp; Summary'!$D$7)^AH$29)),((INT(AH$29/$K139)-INT((AH$29-1)/$K139))*$S139*((1+'Inputs &amp; Summary'!$D$7)^AH$29))),(_xlfn.WEIBULL.DIST(AH$29,$L139,$K139,FALSE)*$S139*((1+'Inputs &amp; Summary'!$D$7)^AH$29))),IF($M139=Lists!$H$3,IF($K139&lt;1,((($R139*(1-$E139)+$Q139*(1-$F139))/$K139)*((1+'Inputs &amp; Summary'!$D$7)^AH$29)),((INT(AH$29/$K139)-INT((AH$29-1)/$K139))*($R139*(1-$E139)+$Q139*(1-$F139))*((1+'Inputs &amp; Summary'!$D$7)^AH$29))),((_xlfn.WEIBULL.DIST(AH$29,$L139,$K139,FALSE)*($R139*(1-$E139)+$Q139*(1-$F139))*((1+'Inputs &amp; Summary'!$D$7)^AH$29))))))</f>
        <v>0</v>
      </c>
      <c r="AI139" s="114">
        <f>$D139*IF(AI$29&gt;'Inputs &amp; Summary'!$D$5,0,IF(AI$29&gt;VLOOKUP($G139,Lists!$J$17:$K$21,2),IF($M139=Lists!$H$3,IF($K139&lt;1,(($S139/$K139)*((1+'Inputs &amp; Summary'!$D$7)^AI$29)),((INT(AI$29/$K139)-INT((AI$29-1)/$K139))*$S139*((1+'Inputs &amp; Summary'!$D$7)^AI$29))),(_xlfn.WEIBULL.DIST(AI$29,$L139,$K139,FALSE)*$S139*((1+'Inputs &amp; Summary'!$D$7)^AI$29))),IF($M139=Lists!$H$3,IF($K139&lt;1,((($R139*(1-$E139)+$Q139*(1-$F139))/$K139)*((1+'Inputs &amp; Summary'!$D$7)^AI$29)),((INT(AI$29/$K139)-INT((AI$29-1)/$K139))*($R139*(1-$E139)+$Q139*(1-$F139))*((1+'Inputs &amp; Summary'!$D$7)^AI$29))),((_xlfn.WEIBULL.DIST(AI$29,$L139,$K139,FALSE)*($R139*(1-$E139)+$Q139*(1-$F139))*((1+'Inputs &amp; Summary'!$D$7)^AI$29))))))</f>
        <v>0</v>
      </c>
      <c r="AJ139" s="114">
        <f>$D139*IF(AJ$29&gt;'Inputs &amp; Summary'!$D$5,0,IF(AJ$29&gt;VLOOKUP($G139,Lists!$J$17:$K$21,2),IF($M139=Lists!$H$3,IF($K139&lt;1,(($S139/$K139)*((1+'Inputs &amp; Summary'!$D$7)^AJ$29)),((INT(AJ$29/$K139)-INT((AJ$29-1)/$K139))*$S139*((1+'Inputs &amp; Summary'!$D$7)^AJ$29))),(_xlfn.WEIBULL.DIST(AJ$29,$L139,$K139,FALSE)*$S139*((1+'Inputs &amp; Summary'!$D$7)^AJ$29))),IF($M139=Lists!$H$3,IF($K139&lt;1,((($R139*(1-$E139)+$Q139*(1-$F139))/$K139)*((1+'Inputs &amp; Summary'!$D$7)^AJ$29)),((INT(AJ$29/$K139)-INT((AJ$29-1)/$K139))*($R139*(1-$E139)+$Q139*(1-$F139))*((1+'Inputs &amp; Summary'!$D$7)^AJ$29))),((_xlfn.WEIBULL.DIST(AJ$29,$L139,$K139,FALSE)*($R139*(1-$E139)+$Q139*(1-$F139))*((1+'Inputs &amp; Summary'!$D$7)^AJ$29))))))</f>
        <v>0</v>
      </c>
      <c r="AK139" s="114">
        <f>$D139*IF(AK$29&gt;'Inputs &amp; Summary'!$D$5,0,IF(AK$29&gt;VLOOKUP($G139,Lists!$J$17:$K$21,2),IF($M139=Lists!$H$3,IF($K139&lt;1,(($S139/$K139)*((1+'Inputs &amp; Summary'!$D$7)^AK$29)),((INT(AK$29/$K139)-INT((AK$29-1)/$K139))*$S139*((1+'Inputs &amp; Summary'!$D$7)^AK$29))),(_xlfn.WEIBULL.DIST(AK$29,$L139,$K139,FALSE)*$S139*((1+'Inputs &amp; Summary'!$D$7)^AK$29))),IF($M139=Lists!$H$3,IF($K139&lt;1,((($R139*(1-$E139)+$Q139*(1-$F139))/$K139)*((1+'Inputs &amp; Summary'!$D$7)^AK$29)),((INT(AK$29/$K139)-INT((AK$29-1)/$K139))*($R139*(1-$E139)+$Q139*(1-$F139))*((1+'Inputs &amp; Summary'!$D$7)^AK$29))),((_xlfn.WEIBULL.DIST(AK$29,$L139,$K139,FALSE)*($R139*(1-$E139)+$Q139*(1-$F139))*((1+'Inputs &amp; Summary'!$D$7)^AK$29))))))</f>
        <v>0</v>
      </c>
      <c r="AL139" s="114">
        <f>$D139*IF(AL$29&gt;'Inputs &amp; Summary'!$D$5,0,IF(AL$29&gt;VLOOKUP($G139,Lists!$J$17:$K$21,2),IF($M139=Lists!$H$3,IF($K139&lt;1,(($S139/$K139)*((1+'Inputs &amp; Summary'!$D$7)^AL$29)),((INT(AL$29/$K139)-INT((AL$29-1)/$K139))*$S139*((1+'Inputs &amp; Summary'!$D$7)^AL$29))),(_xlfn.WEIBULL.DIST(AL$29,$L139,$K139,FALSE)*$S139*((1+'Inputs &amp; Summary'!$D$7)^AL$29))),IF($M139=Lists!$H$3,IF($K139&lt;1,((($R139*(1-$E139)+$Q139*(1-$F139))/$K139)*((1+'Inputs &amp; Summary'!$D$7)^AL$29)),((INT(AL$29/$K139)-INT((AL$29-1)/$K139))*($R139*(1-$E139)+$Q139*(1-$F139))*((1+'Inputs &amp; Summary'!$D$7)^AL$29))),((_xlfn.WEIBULL.DIST(AL$29,$L139,$K139,FALSE)*($R139*(1-$E139)+$Q139*(1-$F139))*((1+'Inputs &amp; Summary'!$D$7)^AL$29))))))</f>
        <v>0</v>
      </c>
      <c r="AM139" s="114">
        <f>$D139*IF(AM$29&gt;'Inputs &amp; Summary'!$D$5,0,IF(AM$29&gt;VLOOKUP($G139,Lists!$J$17:$K$21,2),IF($M139=Lists!$H$3,IF($K139&lt;1,(($S139/$K139)*((1+'Inputs &amp; Summary'!$D$7)^AM$29)),((INT(AM$29/$K139)-INT((AM$29-1)/$K139))*$S139*((1+'Inputs &amp; Summary'!$D$7)^AM$29))),(_xlfn.WEIBULL.DIST(AM$29,$L139,$K139,FALSE)*$S139*((1+'Inputs &amp; Summary'!$D$7)^AM$29))),IF($M139=Lists!$H$3,IF($K139&lt;1,((($R139*(1-$E139)+$Q139*(1-$F139))/$K139)*((1+'Inputs &amp; Summary'!$D$7)^AM$29)),((INT(AM$29/$K139)-INT((AM$29-1)/$K139))*($R139*(1-$E139)+$Q139*(1-$F139))*((1+'Inputs &amp; Summary'!$D$7)^AM$29))),((_xlfn.WEIBULL.DIST(AM$29,$L139,$K139,FALSE)*($R139*(1-$E139)+$Q139*(1-$F139))*((1+'Inputs &amp; Summary'!$D$7)^AM$29))))))</f>
        <v>0</v>
      </c>
      <c r="AN139" s="114">
        <f>$D139*IF(AN$29&gt;'Inputs &amp; Summary'!$D$5,0,IF(AN$29&gt;VLOOKUP($G139,Lists!$J$17:$K$21,2),IF($M139=Lists!$H$3,IF($K139&lt;1,(($S139/$K139)*((1+'Inputs &amp; Summary'!$D$7)^AN$29)),((INT(AN$29/$K139)-INT((AN$29-1)/$K139))*$S139*((1+'Inputs &amp; Summary'!$D$7)^AN$29))),(_xlfn.WEIBULL.DIST(AN$29,$L139,$K139,FALSE)*$S139*((1+'Inputs &amp; Summary'!$D$7)^AN$29))),IF($M139=Lists!$H$3,IF($K139&lt;1,((($R139*(1-$E139)+$Q139*(1-$F139))/$K139)*((1+'Inputs &amp; Summary'!$D$7)^AN$29)),((INT(AN$29/$K139)-INT((AN$29-1)/$K139))*($R139*(1-$E139)+$Q139*(1-$F139))*((1+'Inputs &amp; Summary'!$D$7)^AN$29))),((_xlfn.WEIBULL.DIST(AN$29,$L139,$K139,FALSE)*($R139*(1-$E139)+$Q139*(1-$F139))*((1+'Inputs &amp; Summary'!$D$7)^AN$29))))))</f>
        <v>0</v>
      </c>
      <c r="AO139" s="114">
        <f>$D139*IF(AO$29&gt;'Inputs &amp; Summary'!$D$5,0,IF(AO$29&gt;VLOOKUP($G139,Lists!$J$17:$K$21,2),IF($M139=Lists!$H$3,IF($K139&lt;1,(($S139/$K139)*((1+'Inputs &amp; Summary'!$D$7)^AO$29)),((INT(AO$29/$K139)-INT((AO$29-1)/$K139))*$S139*((1+'Inputs &amp; Summary'!$D$7)^AO$29))),(_xlfn.WEIBULL.DIST(AO$29,$L139,$K139,FALSE)*$S139*((1+'Inputs &amp; Summary'!$D$7)^AO$29))),IF($M139=Lists!$H$3,IF($K139&lt;1,((($R139*(1-$E139)+$Q139*(1-$F139))/$K139)*((1+'Inputs &amp; Summary'!$D$7)^AO$29)),((INT(AO$29/$K139)-INT((AO$29-1)/$K139))*($R139*(1-$E139)+$Q139*(1-$F139))*((1+'Inputs &amp; Summary'!$D$7)^AO$29))),((_xlfn.WEIBULL.DIST(AO$29,$L139,$K139,FALSE)*($R139*(1-$E139)+$Q139*(1-$F139))*((1+'Inputs &amp; Summary'!$D$7)^AO$29))))))</f>
        <v>0</v>
      </c>
      <c r="AP139" s="114">
        <f>$D139*IF(AP$29&gt;'Inputs &amp; Summary'!$D$5,0,IF(AP$29&gt;VLOOKUP($G139,Lists!$J$17:$K$21,2),IF($M139=Lists!$H$3,IF($K139&lt;1,(($S139/$K139)*((1+'Inputs &amp; Summary'!$D$7)^AP$29)),((INT(AP$29/$K139)-INT((AP$29-1)/$K139))*$S139*((1+'Inputs &amp; Summary'!$D$7)^AP$29))),(_xlfn.WEIBULL.DIST(AP$29,$L139,$K139,FALSE)*$S139*((1+'Inputs &amp; Summary'!$D$7)^AP$29))),IF($M139=Lists!$H$3,IF($K139&lt;1,((($R139*(1-$E139)+$Q139*(1-$F139))/$K139)*((1+'Inputs &amp; Summary'!$D$7)^AP$29)),((INT(AP$29/$K139)-INT((AP$29-1)/$K139))*($R139*(1-$E139)+$Q139*(1-$F139))*((1+'Inputs &amp; Summary'!$D$7)^AP$29))),((_xlfn.WEIBULL.DIST(AP$29,$L139,$K139,FALSE)*($R139*(1-$E139)+$Q139*(1-$F139))*((1+'Inputs &amp; Summary'!$D$7)^AP$29))))))</f>
        <v>0</v>
      </c>
      <c r="AQ139" s="114">
        <f>$D139*IF(AQ$29&gt;'Inputs &amp; Summary'!$D$5,0,IF(AQ$29&gt;VLOOKUP($G139,Lists!$J$17:$K$21,2),IF($M139=Lists!$H$3,IF($K139&lt;1,(($S139/$K139)*((1+'Inputs &amp; Summary'!$D$7)^AQ$29)),((INT(AQ$29/$K139)-INT((AQ$29-1)/$K139))*$S139*((1+'Inputs &amp; Summary'!$D$7)^AQ$29))),(_xlfn.WEIBULL.DIST(AQ$29,$L139,$K139,FALSE)*$S139*((1+'Inputs &amp; Summary'!$D$7)^AQ$29))),IF($M139=Lists!$H$3,IF($K139&lt;1,((($R139*(1-$E139)+$Q139*(1-$F139))/$K139)*((1+'Inputs &amp; Summary'!$D$7)^AQ$29)),((INT(AQ$29/$K139)-INT((AQ$29-1)/$K139))*($R139*(1-$E139)+$Q139*(1-$F139))*((1+'Inputs &amp; Summary'!$D$7)^AQ$29))),((_xlfn.WEIBULL.DIST(AQ$29,$L139,$K139,FALSE)*($R139*(1-$E139)+$Q139*(1-$F139))*((1+'Inputs &amp; Summary'!$D$7)^AQ$29))))))</f>
        <v>0</v>
      </c>
      <c r="AR139" s="114">
        <f>$D139*IF(AR$29&gt;'Inputs &amp; Summary'!$D$5,0,IF(AR$29&gt;VLOOKUP($G139,Lists!$J$17:$K$21,2),IF($M139=Lists!$H$3,IF($K139&lt;1,(($S139/$K139)*((1+'Inputs &amp; Summary'!$D$7)^AR$29)),((INT(AR$29/$K139)-INT((AR$29-1)/$K139))*$S139*((1+'Inputs &amp; Summary'!$D$7)^AR$29))),(_xlfn.WEIBULL.DIST(AR$29,$L139,$K139,FALSE)*$S139*((1+'Inputs &amp; Summary'!$D$7)^AR$29))),IF($M139=Lists!$H$3,IF($K139&lt;1,((($R139*(1-$E139)+$Q139*(1-$F139))/$K139)*((1+'Inputs &amp; Summary'!$D$7)^AR$29)),((INT(AR$29/$K139)-INT((AR$29-1)/$K139))*($R139*(1-$E139)+$Q139*(1-$F139))*((1+'Inputs &amp; Summary'!$D$7)^AR$29))),((_xlfn.WEIBULL.DIST(AR$29,$L139,$K139,FALSE)*($R139*(1-$E139)+$Q139*(1-$F139))*((1+'Inputs &amp; Summary'!$D$7)^AR$29))))))</f>
        <v>0</v>
      </c>
      <c r="AS139" s="114">
        <f>$D139*IF(AS$29&gt;'Inputs &amp; Summary'!$D$5,0,IF(AS$29&gt;VLOOKUP($G139,Lists!$J$17:$K$21,2),IF($M139=Lists!$H$3,IF($K139&lt;1,(($S139/$K139)*((1+'Inputs &amp; Summary'!$D$7)^AS$29)),((INT(AS$29/$K139)-INT((AS$29-1)/$K139))*$S139*((1+'Inputs &amp; Summary'!$D$7)^AS$29))),(_xlfn.WEIBULL.DIST(AS$29,$L139,$K139,FALSE)*$S139*((1+'Inputs &amp; Summary'!$D$7)^AS$29))),IF($M139=Lists!$H$3,IF($K139&lt;1,((($R139*(1-$E139)+$Q139*(1-$F139))/$K139)*((1+'Inputs &amp; Summary'!$D$7)^AS$29)),((INT(AS$29/$K139)-INT((AS$29-1)/$K139))*($R139*(1-$E139)+$Q139*(1-$F139))*((1+'Inputs &amp; Summary'!$D$7)^AS$29))),((_xlfn.WEIBULL.DIST(AS$29,$L139,$K139,FALSE)*($R139*(1-$E139)+$Q139*(1-$F139))*((1+'Inputs &amp; Summary'!$D$7)^AS$29))))))</f>
        <v>0</v>
      </c>
      <c r="AT139" s="114">
        <f>$D139*IF(AT$29&gt;'Inputs &amp; Summary'!$D$5,0,IF(AT$29&gt;VLOOKUP($G139,Lists!$J$17:$K$21,2),IF($M139=Lists!$H$3,IF($K139&lt;1,(($S139/$K139)*((1+'Inputs &amp; Summary'!$D$7)^AT$29)),((INT(AT$29/$K139)-INT((AT$29-1)/$K139))*$S139*((1+'Inputs &amp; Summary'!$D$7)^AT$29))),(_xlfn.WEIBULL.DIST(AT$29,$L139,$K139,FALSE)*$S139*((1+'Inputs &amp; Summary'!$D$7)^AT$29))),IF($M139=Lists!$H$3,IF($K139&lt;1,((($R139*(1-$E139)+$Q139*(1-$F139))/$K139)*((1+'Inputs &amp; Summary'!$D$7)^AT$29)),((INT(AT$29/$K139)-INT((AT$29-1)/$K139))*($R139*(1-$E139)+$Q139*(1-$F139))*((1+'Inputs &amp; Summary'!$D$7)^AT$29))),((_xlfn.WEIBULL.DIST(AT$29,$L139,$K139,FALSE)*($R139*(1-$E139)+$Q139*(1-$F139))*((1+'Inputs &amp; Summary'!$D$7)^AT$29))))))</f>
        <v>0</v>
      </c>
      <c r="AU139" s="114">
        <f>$D139*IF(AU$29&gt;'Inputs &amp; Summary'!$D$5,0,IF(AU$29&gt;VLOOKUP($G139,Lists!$J$17:$K$21,2),IF($M139=Lists!$H$3,IF($K139&lt;1,(($S139/$K139)*((1+'Inputs &amp; Summary'!$D$7)^AU$29)),((INT(AU$29/$K139)-INT((AU$29-1)/$K139))*$S139*((1+'Inputs &amp; Summary'!$D$7)^AU$29))),(_xlfn.WEIBULL.DIST(AU$29,$L139,$K139,FALSE)*$S139*((1+'Inputs &amp; Summary'!$D$7)^AU$29))),IF($M139=Lists!$H$3,IF($K139&lt;1,((($R139*(1-$E139)+$Q139*(1-$F139))/$K139)*((1+'Inputs &amp; Summary'!$D$7)^AU$29)),((INT(AU$29/$K139)-INT((AU$29-1)/$K139))*($R139*(1-$E139)+$Q139*(1-$F139))*((1+'Inputs &amp; Summary'!$D$7)^AU$29))),((_xlfn.WEIBULL.DIST(AU$29,$L139,$K139,FALSE)*($R139*(1-$E139)+$Q139*(1-$F139))*((1+'Inputs &amp; Summary'!$D$7)^AU$29))))))</f>
        <v>0</v>
      </c>
      <c r="AV139" s="114">
        <f>$D139*IF(AV$29&gt;'Inputs &amp; Summary'!$D$5,0,IF(AV$29&gt;VLOOKUP($G139,Lists!$J$17:$K$21,2),IF($M139=Lists!$H$3,IF($K139&lt;1,(($S139/$K139)*((1+'Inputs &amp; Summary'!$D$7)^AV$29)),((INT(AV$29/$K139)-INT((AV$29-1)/$K139))*$S139*((1+'Inputs &amp; Summary'!$D$7)^AV$29))),(_xlfn.WEIBULL.DIST(AV$29,$L139,$K139,FALSE)*$S139*((1+'Inputs &amp; Summary'!$D$7)^AV$29))),IF($M139=Lists!$H$3,IF($K139&lt;1,((($R139*(1-$E139)+$Q139*(1-$F139))/$K139)*((1+'Inputs &amp; Summary'!$D$7)^AV$29)),((INT(AV$29/$K139)-INT((AV$29-1)/$K139))*($R139*(1-$E139)+$Q139*(1-$F139))*((1+'Inputs &amp; Summary'!$D$7)^AV$29))),((_xlfn.WEIBULL.DIST(AV$29,$L139,$K139,FALSE)*($R139*(1-$E139)+$Q139*(1-$F139))*((1+'Inputs &amp; Summary'!$D$7)^AV$29))))))</f>
        <v>0</v>
      </c>
      <c r="AW139" s="114">
        <f>$D139*IF(AW$29&gt;'Inputs &amp; Summary'!$D$5,0,IF(AW$29&gt;VLOOKUP($G139,Lists!$J$17:$K$21,2),IF($M139=Lists!$H$3,IF($K139&lt;1,(($S139/$K139)*((1+'Inputs &amp; Summary'!$D$7)^AW$29)),((INT(AW$29/$K139)-INT((AW$29-1)/$K139))*$S139*((1+'Inputs &amp; Summary'!$D$7)^AW$29))),(_xlfn.WEIBULL.DIST(AW$29,$L139,$K139,FALSE)*$S139*((1+'Inputs &amp; Summary'!$D$7)^AW$29))),IF($M139=Lists!$H$3,IF($K139&lt;1,((($R139*(1-$E139)+$Q139*(1-$F139))/$K139)*((1+'Inputs &amp; Summary'!$D$7)^AW$29)),((INT(AW$29/$K139)-INT((AW$29-1)/$K139))*($R139*(1-$E139)+$Q139*(1-$F139))*((1+'Inputs &amp; Summary'!$D$7)^AW$29))),((_xlfn.WEIBULL.DIST(AW$29,$L139,$K139,FALSE)*($R139*(1-$E139)+$Q139*(1-$F139))*((1+'Inputs &amp; Summary'!$D$7)^AW$29))))))</f>
        <v>0</v>
      </c>
      <c r="AX139" s="114">
        <f>$D139*IF(AX$29&gt;'Inputs &amp; Summary'!$D$5,0,IF(AX$29&gt;VLOOKUP($G139,Lists!$J$17:$K$21,2),IF($M139=Lists!$H$3,IF($K139&lt;1,(($S139/$K139)*((1+'Inputs &amp; Summary'!$D$7)^AX$29)),((INT(AX$29/$K139)-INT((AX$29-1)/$K139))*$S139*((1+'Inputs &amp; Summary'!$D$7)^AX$29))),(_xlfn.WEIBULL.DIST(AX$29,$L139,$K139,FALSE)*$S139*((1+'Inputs &amp; Summary'!$D$7)^AX$29))),IF($M139=Lists!$H$3,IF($K139&lt;1,((($R139*(1-$E139)+$Q139*(1-$F139))/$K139)*((1+'Inputs &amp; Summary'!$D$7)^AX$29)),((INT(AX$29/$K139)-INT((AX$29-1)/$K139))*($R139*(1-$E139)+$Q139*(1-$F139))*((1+'Inputs &amp; Summary'!$D$7)^AX$29))),((_xlfn.WEIBULL.DIST(AX$29,$L139,$K139,FALSE)*($R139*(1-$E139)+$Q139*(1-$F139))*((1+'Inputs &amp; Summary'!$D$7)^AX$29))))))</f>
        <v>0</v>
      </c>
      <c r="AY139" s="114">
        <f>$D139*IF(AY$29&gt;'Inputs &amp; Summary'!$D$5,0,IF(AY$29&gt;VLOOKUP($G139,Lists!$J$17:$K$21,2),IF($M139=Lists!$H$3,IF($K139&lt;1,(($S139/$K139)*((1+'Inputs &amp; Summary'!$D$7)^AY$29)),((INT(AY$29/$K139)-INT((AY$29-1)/$K139))*$S139*((1+'Inputs &amp; Summary'!$D$7)^AY$29))),(_xlfn.WEIBULL.DIST(AY$29,$L139,$K139,FALSE)*$S139*((1+'Inputs &amp; Summary'!$D$7)^AY$29))),IF($M139=Lists!$H$3,IF($K139&lt;1,((($R139*(1-$E139)+$Q139*(1-$F139))/$K139)*((1+'Inputs &amp; Summary'!$D$7)^AY$29)),((INT(AY$29/$K139)-INT((AY$29-1)/$K139))*($R139*(1-$E139)+$Q139*(1-$F139))*((1+'Inputs &amp; Summary'!$D$7)^AY$29))),((_xlfn.WEIBULL.DIST(AY$29,$L139,$K139,FALSE)*($R139*(1-$E139)+$Q139*(1-$F139))*((1+'Inputs &amp; Summary'!$D$7)^AY$29))))))</f>
        <v>0</v>
      </c>
      <c r="AZ139" s="114">
        <f>$D139*IF(AZ$29&gt;'Inputs &amp; Summary'!$D$5,0,IF(AZ$29&gt;VLOOKUP($G139,Lists!$J$17:$K$21,2),IF($M139=Lists!$H$3,IF($K139&lt;1,(($S139/$K139)*((1+'Inputs &amp; Summary'!$D$7)^AZ$29)),((INT(AZ$29/$K139)-INT((AZ$29-1)/$K139))*$S139*((1+'Inputs &amp; Summary'!$D$7)^AZ$29))),(_xlfn.WEIBULL.DIST(AZ$29,$L139,$K139,FALSE)*$S139*((1+'Inputs &amp; Summary'!$D$7)^AZ$29))),IF($M139=Lists!$H$3,IF($K139&lt;1,((($R139*(1-$E139)+$Q139*(1-$F139))/$K139)*((1+'Inputs &amp; Summary'!$D$7)^AZ$29)),((INT(AZ$29/$K139)-INT((AZ$29-1)/$K139))*($R139*(1-$E139)+$Q139*(1-$F139))*((1+'Inputs &amp; Summary'!$D$7)^AZ$29))),((_xlfn.WEIBULL.DIST(AZ$29,$L139,$K139,FALSE)*($R139*(1-$E139)+$Q139*(1-$F139))*((1+'Inputs &amp; Summary'!$D$7)^AZ$29))))))</f>
        <v>0</v>
      </c>
      <c r="BA139" s="114">
        <f>$D139*IF(BA$29&gt;'Inputs &amp; Summary'!$D$5,0,IF(BA$29&gt;VLOOKUP($G139,Lists!$J$17:$K$21,2),IF($M139=Lists!$H$3,IF($K139&lt;1,(($S139/$K139)*((1+'Inputs &amp; Summary'!$D$7)^BA$29)),((INT(BA$29/$K139)-INT((BA$29-1)/$K139))*$S139*((1+'Inputs &amp; Summary'!$D$7)^BA$29))),(_xlfn.WEIBULL.DIST(BA$29,$L139,$K139,FALSE)*$S139*((1+'Inputs &amp; Summary'!$D$7)^BA$29))),IF($M139=Lists!$H$3,IF($K139&lt;1,((($R139*(1-$E139)+$Q139*(1-$F139))/$K139)*((1+'Inputs &amp; Summary'!$D$7)^BA$29)),((INT(BA$29/$K139)-INT((BA$29-1)/$K139))*($R139*(1-$E139)+$Q139*(1-$F139))*((1+'Inputs &amp; Summary'!$D$7)^BA$29))),((_xlfn.WEIBULL.DIST(BA$29,$L139,$K139,FALSE)*($R139*(1-$E139)+$Q139*(1-$F139))*((1+'Inputs &amp; Summary'!$D$7)^BA$29))))))</f>
        <v>0</v>
      </c>
      <c r="BB139" s="114">
        <f>$D139*IF(BB$29&gt;'Inputs &amp; Summary'!$D$5,0,IF(BB$29&gt;VLOOKUP($G139,Lists!$J$17:$K$21,2),IF($M139=Lists!$H$3,IF($K139&lt;1,(($S139/$K139)*((1+'Inputs &amp; Summary'!$D$7)^BB$29)),((INT(BB$29/$K139)-INT((BB$29-1)/$K139))*$S139*((1+'Inputs &amp; Summary'!$D$7)^BB$29))),(_xlfn.WEIBULL.DIST(BB$29,$L139,$K139,FALSE)*$S139*((1+'Inputs &amp; Summary'!$D$7)^BB$29))),IF($M139=Lists!$H$3,IF($K139&lt;1,((($R139*(1-$E139)+$Q139*(1-$F139))/$K139)*((1+'Inputs &amp; Summary'!$D$7)^BB$29)),((INT(BB$29/$K139)-INT((BB$29-1)/$K139))*($R139*(1-$E139)+$Q139*(1-$F139))*((1+'Inputs &amp; Summary'!$D$7)^BB$29))),((_xlfn.WEIBULL.DIST(BB$29,$L139,$K139,FALSE)*($R139*(1-$E139)+$Q139*(1-$F139))*((1+'Inputs &amp; Summary'!$D$7)^BB$29))))))</f>
        <v>0</v>
      </c>
      <c r="BC139" s="114">
        <f>$D139*IF(BC$29&gt;'Inputs &amp; Summary'!$D$5,0,IF(BC$29&gt;VLOOKUP($G139,Lists!$J$17:$K$21,2),IF($M139=Lists!$H$3,IF($K139&lt;1,(($S139/$K139)*((1+'Inputs &amp; Summary'!$D$7)^BC$29)),((INT(BC$29/$K139)-INT((BC$29-1)/$K139))*$S139*((1+'Inputs &amp; Summary'!$D$7)^BC$29))),(_xlfn.WEIBULL.DIST(BC$29,$L139,$K139,FALSE)*$S139*((1+'Inputs &amp; Summary'!$D$7)^BC$29))),IF($M139=Lists!$H$3,IF($K139&lt;1,((($R139*(1-$E139)+$Q139*(1-$F139))/$K139)*((1+'Inputs &amp; Summary'!$D$7)^BC$29)),((INT(BC$29/$K139)-INT((BC$29-1)/$K139))*($R139*(1-$E139)+$Q139*(1-$F139))*((1+'Inputs &amp; Summary'!$D$7)^BC$29))),((_xlfn.WEIBULL.DIST(BC$29,$L139,$K139,FALSE)*($R139*(1-$E139)+$Q139*(1-$F139))*((1+'Inputs &amp; Summary'!$D$7)^BC$29))))))</f>
        <v>0</v>
      </c>
      <c r="BD139" s="114">
        <f>$D139*IF(BD$29&gt;'Inputs &amp; Summary'!$D$5,0,IF(BD$29&gt;VLOOKUP($G139,Lists!$J$17:$K$21,2),IF($M139=Lists!$H$3,IF($K139&lt;1,(($S139/$K139)*((1+'Inputs &amp; Summary'!$D$7)^BD$29)),((INT(BD$29/$K139)-INT((BD$29-1)/$K139))*$S139*((1+'Inputs &amp; Summary'!$D$7)^BD$29))),(_xlfn.WEIBULL.DIST(BD$29,$L139,$K139,FALSE)*$S139*((1+'Inputs &amp; Summary'!$D$7)^BD$29))),IF($M139=Lists!$H$3,IF($K139&lt;1,((($R139*(1-$E139)+$Q139*(1-$F139))/$K139)*((1+'Inputs &amp; Summary'!$D$7)^BD$29)),((INT(BD$29/$K139)-INT((BD$29-1)/$K139))*($R139*(1-$E139)+$Q139*(1-$F139))*((1+'Inputs &amp; Summary'!$D$7)^BD$29))),((_xlfn.WEIBULL.DIST(BD$29,$L139,$K139,FALSE)*($R139*(1-$E139)+$Q139*(1-$F139))*((1+'Inputs &amp; Summary'!$D$7)^BD$29))))))</f>
        <v>0</v>
      </c>
      <c r="BE139" s="114">
        <f>$D139*IF(BE$29&gt;'Inputs &amp; Summary'!$D$5,0,IF(BE$29&gt;VLOOKUP($G139,Lists!$J$17:$K$21,2),IF($M139=Lists!$H$3,IF($K139&lt;1,(($S139/$K139)*((1+'Inputs &amp; Summary'!$D$7)^BE$29)),((INT(BE$29/$K139)-INT((BE$29-1)/$K139))*$S139*((1+'Inputs &amp; Summary'!$D$7)^BE$29))),(_xlfn.WEIBULL.DIST(BE$29,$L139,$K139,FALSE)*$S139*((1+'Inputs &amp; Summary'!$D$7)^BE$29))),IF($M139=Lists!$H$3,IF($K139&lt;1,((($R139*(1-$E139)+$Q139*(1-$F139))/$K139)*((1+'Inputs &amp; Summary'!$D$7)^BE$29)),((INT(BE$29/$K139)-INT((BE$29-1)/$K139))*($R139*(1-$E139)+$Q139*(1-$F139))*((1+'Inputs &amp; Summary'!$D$7)^BE$29))),((_xlfn.WEIBULL.DIST(BE$29,$L139,$K139,FALSE)*($R139*(1-$E139)+$Q139*(1-$F139))*((1+'Inputs &amp; Summary'!$D$7)^BE$29))))))</f>
        <v>0</v>
      </c>
      <c r="BF139" s="114">
        <f>$D139*IF(BF$29&gt;'Inputs &amp; Summary'!$D$5,0,IF(BF$29&gt;VLOOKUP($G139,Lists!$J$17:$K$21,2),IF($M139=Lists!$H$3,IF($K139&lt;1,(($S139/$K139)*((1+'Inputs &amp; Summary'!$D$7)^BF$29)),((INT(BF$29/$K139)-INT((BF$29-1)/$K139))*$S139*((1+'Inputs &amp; Summary'!$D$7)^BF$29))),(_xlfn.WEIBULL.DIST(BF$29,$L139,$K139,FALSE)*$S139*((1+'Inputs &amp; Summary'!$D$7)^BF$29))),IF($M139=Lists!$H$3,IF($K139&lt;1,((($R139*(1-$E139)+$Q139*(1-$F139))/$K139)*((1+'Inputs &amp; Summary'!$D$7)^BF$29)),((INT(BF$29/$K139)-INT((BF$29-1)/$K139))*($R139*(1-$E139)+$Q139*(1-$F139))*((1+'Inputs &amp; Summary'!$D$7)^BF$29))),((_xlfn.WEIBULL.DIST(BF$29,$L139,$K139,FALSE)*($R139*(1-$E139)+$Q139*(1-$F139))*((1+'Inputs &amp; Summary'!$D$7)^BF$29))))))</f>
        <v>0</v>
      </c>
      <c r="BG139" s="114">
        <f>$D139*IF(BG$29&gt;'Inputs &amp; Summary'!$D$5,0,IF(BG$29&gt;VLOOKUP($G139,Lists!$J$17:$K$21,2),IF($M139=Lists!$H$3,IF($K139&lt;1,(($S139/$K139)*((1+'Inputs &amp; Summary'!$D$7)^BG$29)),((INT(BG$29/$K139)-INT((BG$29-1)/$K139))*$S139*((1+'Inputs &amp; Summary'!$D$7)^BG$29))),(_xlfn.WEIBULL.DIST(BG$29,$L139,$K139,FALSE)*$S139*((1+'Inputs &amp; Summary'!$D$7)^BG$29))),IF($M139=Lists!$H$3,IF($K139&lt;1,((($R139*(1-$E139)+$Q139*(1-$F139))/$K139)*((1+'Inputs &amp; Summary'!$D$7)^BG$29)),((INT(BG$29/$K139)-INT((BG$29-1)/$K139))*($R139*(1-$E139)+$Q139*(1-$F139))*((1+'Inputs &amp; Summary'!$D$7)^BG$29))),((_xlfn.WEIBULL.DIST(BG$29,$L139,$K139,FALSE)*($R139*(1-$E139)+$Q139*(1-$F139))*((1+'Inputs &amp; Summary'!$D$7)^BG$29))))))</f>
        <v>0</v>
      </c>
      <c r="BH139" s="114">
        <f>$D139*IF(BH$29&gt;'Inputs &amp; Summary'!$D$5,0,IF(BH$29&gt;VLOOKUP($G139,Lists!$J$17:$K$21,2),IF($M139=Lists!$H$3,IF($K139&lt;1,(($S139/$K139)*((1+'Inputs &amp; Summary'!$D$7)^BH$29)),((INT(BH$29/$K139)-INT((BH$29-1)/$K139))*$S139*((1+'Inputs &amp; Summary'!$D$7)^BH$29))),(_xlfn.WEIBULL.DIST(BH$29,$L139,$K139,FALSE)*$S139*((1+'Inputs &amp; Summary'!$D$7)^BH$29))),IF($M139=Lists!$H$3,IF($K139&lt;1,((($R139*(1-$E139)+$Q139*(1-$F139))/$K139)*((1+'Inputs &amp; Summary'!$D$7)^BH$29)),((INT(BH$29/$K139)-INT((BH$29-1)/$K139))*($R139*(1-$E139)+$Q139*(1-$F139))*((1+'Inputs &amp; Summary'!$D$7)^BH$29))),((_xlfn.WEIBULL.DIST(BH$29,$L139,$K139,FALSE)*($R139*(1-$E139)+$Q139*(1-$F139))*((1+'Inputs &amp; Summary'!$D$7)^BH$29))))))</f>
        <v>0</v>
      </c>
      <c r="BI139" s="114">
        <f>$D139*IF(BI$29&gt;'Inputs &amp; Summary'!$D$5,0,IF(BI$29&gt;VLOOKUP($G139,Lists!$J$17:$K$21,2),IF($M139=Lists!$H$3,IF($K139&lt;1,(($S139/$K139)*((1+'Inputs &amp; Summary'!$D$7)^BI$29)),((INT(BI$29/$K139)-INT((BI$29-1)/$K139))*$S139*((1+'Inputs &amp; Summary'!$D$7)^BI$29))),(_xlfn.WEIBULL.DIST(BI$29,$L139,$K139,FALSE)*$S139*((1+'Inputs &amp; Summary'!$D$7)^BI$29))),IF($M139=Lists!$H$3,IF($K139&lt;1,((($R139*(1-$E139)+$Q139*(1-$F139))/$K139)*((1+'Inputs &amp; Summary'!$D$7)^BI$29)),((INT(BI$29/$K139)-INT((BI$29-1)/$K139))*($R139*(1-$E139)+$Q139*(1-$F139))*((1+'Inputs &amp; Summary'!$D$7)^BI$29))),((_xlfn.WEIBULL.DIST(BI$29,$L139,$K139,FALSE)*($R139*(1-$E139)+$Q139*(1-$F139))*((1+'Inputs &amp; Summary'!$D$7)^BI$29))))))</f>
        <v>0</v>
      </c>
      <c r="BJ139" s="114">
        <f>$D139*IF(BJ$29&gt;'Inputs &amp; Summary'!$D$5,0,IF(BJ$29&gt;VLOOKUP($G139,Lists!$J$17:$K$21,2),IF($M139=Lists!$H$3,IF($K139&lt;1,(($S139/$K139)*((1+'Inputs &amp; Summary'!$D$7)^BJ$29)),((INT(BJ$29/$K139)-INT((BJ$29-1)/$K139))*$S139*((1+'Inputs &amp; Summary'!$D$7)^BJ$29))),(_xlfn.WEIBULL.DIST(BJ$29,$L139,$K139,FALSE)*$S139*((1+'Inputs &amp; Summary'!$D$7)^BJ$29))),IF($M139=Lists!$H$3,IF($K139&lt;1,((($R139*(1-$E139)+$Q139*(1-$F139))/$K139)*((1+'Inputs &amp; Summary'!$D$7)^BJ$29)),((INT(BJ$29/$K139)-INT((BJ$29-1)/$K139))*($R139*(1-$E139)+$Q139*(1-$F139))*((1+'Inputs &amp; Summary'!$D$7)^BJ$29))),((_xlfn.WEIBULL.DIST(BJ$29,$L139,$K139,FALSE)*($R139*(1-$E139)+$Q139*(1-$F139))*((1+'Inputs &amp; Summary'!$D$7)^BJ$29))))))</f>
        <v>0</v>
      </c>
      <c r="BK139" s="114">
        <f>$D139*IF(BK$29&gt;'Inputs &amp; Summary'!$D$5,0,IF(BK$29&gt;VLOOKUP($G139,Lists!$J$17:$K$21,2),IF($M139=Lists!$H$3,IF($K139&lt;1,(($S139/$K139)*((1+'Inputs &amp; Summary'!$D$7)^BK$29)),((INT(BK$29/$K139)-INT((BK$29-1)/$K139))*$S139*((1+'Inputs &amp; Summary'!$D$7)^BK$29))),(_xlfn.WEIBULL.DIST(BK$29,$L139,$K139,FALSE)*$S139*((1+'Inputs &amp; Summary'!$D$7)^BK$29))),IF($M139=Lists!$H$3,IF($K139&lt;1,((($R139*(1-$E139)+$Q139*(1-$F139))/$K139)*((1+'Inputs &amp; Summary'!$D$7)^BK$29)),((INT(BK$29/$K139)-INT((BK$29-1)/$K139))*($R139*(1-$E139)+$Q139*(1-$F139))*((1+'Inputs &amp; Summary'!$D$7)^BK$29))),((_xlfn.WEIBULL.DIST(BK$29,$L139,$K139,FALSE)*($R139*(1-$E139)+$Q139*(1-$F139))*((1+'Inputs &amp; Summary'!$D$7)^BK$29))))))</f>
        <v>0</v>
      </c>
      <c r="BL139" s="114">
        <f>$D139*IF(BL$29&gt;'Inputs &amp; Summary'!$D$5,0,IF(BL$29&gt;VLOOKUP($G139,Lists!$J$17:$K$21,2),IF($M139=Lists!$H$3,IF($K139&lt;1,(($S139/$K139)*((1+'Inputs &amp; Summary'!$D$7)^BL$29)),((INT(BL$29/$K139)-INT((BL$29-1)/$K139))*$S139*((1+'Inputs &amp; Summary'!$D$7)^BL$29))),(_xlfn.WEIBULL.DIST(BL$29,$L139,$K139,FALSE)*$S139*((1+'Inputs &amp; Summary'!$D$7)^BL$29))),IF($M139=Lists!$H$3,IF($K139&lt;1,((($R139*(1-$E139)+$Q139*(1-$F139))/$K139)*((1+'Inputs &amp; Summary'!$D$7)^BL$29)),((INT(BL$29/$K139)-INT((BL$29-1)/$K139))*($R139*(1-$E139)+$Q139*(1-$F139))*((1+'Inputs &amp; Summary'!$D$7)^BL$29))),((_xlfn.WEIBULL.DIST(BL$29,$L139,$K139,FALSE)*($R139*(1-$E139)+$Q139*(1-$F139))*((1+'Inputs &amp; Summary'!$D$7)^BL$29))))))</f>
        <v>0</v>
      </c>
    </row>
    <row r="140" spans="1:64" ht="43.2" x14ac:dyDescent="0.3">
      <c r="A140" s="79" t="s">
        <v>162</v>
      </c>
      <c r="B140" s="33" t="s">
        <v>307</v>
      </c>
      <c r="C140" s="33" t="s">
        <v>187</v>
      </c>
      <c r="D140" s="68">
        <v>0</v>
      </c>
      <c r="E140" s="68">
        <v>0</v>
      </c>
      <c r="F140" s="68">
        <v>0</v>
      </c>
      <c r="G140" s="213" t="s">
        <v>433</v>
      </c>
      <c r="H140" s="34"/>
      <c r="I140" s="34" t="s">
        <v>270</v>
      </c>
      <c r="J140" s="33">
        <f>VLOOKUP(I140,'Labor Rates'!$A$1:$B$16,2)</f>
        <v>25.173076923076923</v>
      </c>
      <c r="K140" s="35">
        <v>1</v>
      </c>
      <c r="L140" s="35">
        <v>1</v>
      </c>
      <c r="M140" s="33" t="s">
        <v>259</v>
      </c>
      <c r="N140" s="84">
        <v>1</v>
      </c>
      <c r="O140" s="35">
        <v>1</v>
      </c>
      <c r="P140" s="5">
        <v>0</v>
      </c>
      <c r="Q140" s="73">
        <f t="shared" si="21"/>
        <v>25.173076923076923</v>
      </c>
      <c r="R140" s="73">
        <f t="shared" si="22"/>
        <v>0</v>
      </c>
      <c r="S140" s="74">
        <f t="shared" si="23"/>
        <v>0</v>
      </c>
      <c r="T140" s="88"/>
      <c r="U140" s="80"/>
      <c r="V140" s="87">
        <f t="shared" si="24"/>
        <v>0</v>
      </c>
      <c r="W140" s="87">
        <f>NPV('Inputs &amp; Summary'!$D$6,Y140:BL140)</f>
        <v>0</v>
      </c>
      <c r="X140" s="90">
        <f t="shared" si="25"/>
        <v>0</v>
      </c>
      <c r="Y140" s="114">
        <f>$D140*IF(Y$29&gt;'Inputs &amp; Summary'!$D$5,0,IF(Y$29&gt;VLOOKUP($G140,Lists!$J$17:$K$21,2),IF($M140=Lists!$H$3,IF($K140&lt;1,(($S140/$K140)*((1+'Inputs &amp; Summary'!$D$7)^Y$29)),((INT(Y$29/$K140)-INT((Y$29-1)/$K140))*$S140*((1+'Inputs &amp; Summary'!$D$7)^Y$29))),(_xlfn.WEIBULL.DIST(Y$29,$L140,$K140,FALSE)*$S140*((1+'Inputs &amp; Summary'!$D$7)^Y$29))),IF($M140=Lists!$H$3,IF($K140&lt;1,((($R140*(1-$E140)+$Q140*(1-$F140))/$K140)*((1+'Inputs &amp; Summary'!$D$7)^Y$29)),((INT(Y$29/$K140)-INT((Y$29-1)/$K140))*($R140*(1-$E140)+$Q140*(1-$F140))*((1+'Inputs &amp; Summary'!$D$7)^Y$29))),((_xlfn.WEIBULL.DIST(Y$29,$L140,$K140,FALSE)*($R140*(1-$E140)+$Q140*(1-$F140))*((1+'Inputs &amp; Summary'!$D$7)^Y$29))))))</f>
        <v>0</v>
      </c>
      <c r="Z140" s="114">
        <f>$D140*IF(Z$29&gt;'Inputs &amp; Summary'!$D$5,0,IF(Z$29&gt;VLOOKUP($G140,Lists!$J$17:$K$21,2),IF($M140=Lists!$H$3,IF($K140&lt;1,(($S140/$K140)*((1+'Inputs &amp; Summary'!$D$7)^Z$29)),((INT(Z$29/$K140)-INT((Z$29-1)/$K140))*$S140*((1+'Inputs &amp; Summary'!$D$7)^Z$29))),(_xlfn.WEIBULL.DIST(Z$29,$L140,$K140,FALSE)*$S140*((1+'Inputs &amp; Summary'!$D$7)^Z$29))),IF($M140=Lists!$H$3,IF($K140&lt;1,((($R140*(1-$E140)+$Q140*(1-$F140))/$K140)*((1+'Inputs &amp; Summary'!$D$7)^Z$29)),((INT(Z$29/$K140)-INT((Z$29-1)/$K140))*($R140*(1-$E140)+$Q140*(1-$F140))*((1+'Inputs &amp; Summary'!$D$7)^Z$29))),((_xlfn.WEIBULL.DIST(Z$29,$L140,$K140,FALSE)*($R140*(1-$E140)+$Q140*(1-$F140))*((1+'Inputs &amp; Summary'!$D$7)^Z$29))))))</f>
        <v>0</v>
      </c>
      <c r="AA140" s="114">
        <f>$D140*IF(AA$29&gt;'Inputs &amp; Summary'!$D$5,0,IF(AA$29&gt;VLOOKUP($G140,Lists!$J$17:$K$21,2),IF($M140=Lists!$H$3,IF($K140&lt;1,(($S140/$K140)*((1+'Inputs &amp; Summary'!$D$7)^AA$29)),((INT(AA$29/$K140)-INT((AA$29-1)/$K140))*$S140*((1+'Inputs &amp; Summary'!$D$7)^AA$29))),(_xlfn.WEIBULL.DIST(AA$29,$L140,$K140,FALSE)*$S140*((1+'Inputs &amp; Summary'!$D$7)^AA$29))),IF($M140=Lists!$H$3,IF($K140&lt;1,((($R140*(1-$E140)+$Q140*(1-$F140))/$K140)*((1+'Inputs &amp; Summary'!$D$7)^AA$29)),((INT(AA$29/$K140)-INT((AA$29-1)/$K140))*($R140*(1-$E140)+$Q140*(1-$F140))*((1+'Inputs &amp; Summary'!$D$7)^AA$29))),((_xlfn.WEIBULL.DIST(AA$29,$L140,$K140,FALSE)*($R140*(1-$E140)+$Q140*(1-$F140))*((1+'Inputs &amp; Summary'!$D$7)^AA$29))))))</f>
        <v>0</v>
      </c>
      <c r="AB140" s="114">
        <f>$D140*IF(AB$29&gt;'Inputs &amp; Summary'!$D$5,0,IF(AB$29&gt;VLOOKUP($G140,Lists!$J$17:$K$21,2),IF($M140=Lists!$H$3,IF($K140&lt;1,(($S140/$K140)*((1+'Inputs &amp; Summary'!$D$7)^AB$29)),((INT(AB$29/$K140)-INT((AB$29-1)/$K140))*$S140*((1+'Inputs &amp; Summary'!$D$7)^AB$29))),(_xlfn.WEIBULL.DIST(AB$29,$L140,$K140,FALSE)*$S140*((1+'Inputs &amp; Summary'!$D$7)^AB$29))),IF($M140=Lists!$H$3,IF($K140&lt;1,((($R140*(1-$E140)+$Q140*(1-$F140))/$K140)*((1+'Inputs &amp; Summary'!$D$7)^AB$29)),((INT(AB$29/$K140)-INT((AB$29-1)/$K140))*($R140*(1-$E140)+$Q140*(1-$F140))*((1+'Inputs &amp; Summary'!$D$7)^AB$29))),((_xlfn.WEIBULL.DIST(AB$29,$L140,$K140,FALSE)*($R140*(1-$E140)+$Q140*(1-$F140))*((1+'Inputs &amp; Summary'!$D$7)^AB$29))))))</f>
        <v>0</v>
      </c>
      <c r="AC140" s="114">
        <f>$D140*IF(AC$29&gt;'Inputs &amp; Summary'!$D$5,0,IF(AC$29&gt;VLOOKUP($G140,Lists!$J$17:$K$21,2),IF($M140=Lists!$H$3,IF($K140&lt;1,(($S140/$K140)*((1+'Inputs &amp; Summary'!$D$7)^AC$29)),((INT(AC$29/$K140)-INT((AC$29-1)/$K140))*$S140*((1+'Inputs &amp; Summary'!$D$7)^AC$29))),(_xlfn.WEIBULL.DIST(AC$29,$L140,$K140,FALSE)*$S140*((1+'Inputs &amp; Summary'!$D$7)^AC$29))),IF($M140=Lists!$H$3,IF($K140&lt;1,((($R140*(1-$E140)+$Q140*(1-$F140))/$K140)*((1+'Inputs &amp; Summary'!$D$7)^AC$29)),((INT(AC$29/$K140)-INT((AC$29-1)/$K140))*($R140*(1-$E140)+$Q140*(1-$F140))*((1+'Inputs &amp; Summary'!$D$7)^AC$29))),((_xlfn.WEIBULL.DIST(AC$29,$L140,$K140,FALSE)*($R140*(1-$E140)+$Q140*(1-$F140))*((1+'Inputs &amp; Summary'!$D$7)^AC$29))))))</f>
        <v>0</v>
      </c>
      <c r="AD140" s="114">
        <f>$D140*IF(AD$29&gt;'Inputs &amp; Summary'!$D$5,0,IF(AD$29&gt;VLOOKUP($G140,Lists!$J$17:$K$21,2),IF($M140=Lists!$H$3,IF($K140&lt;1,(($S140/$K140)*((1+'Inputs &amp; Summary'!$D$7)^AD$29)),((INT(AD$29/$K140)-INT((AD$29-1)/$K140))*$S140*((1+'Inputs &amp; Summary'!$D$7)^AD$29))),(_xlfn.WEIBULL.DIST(AD$29,$L140,$K140,FALSE)*$S140*((1+'Inputs &amp; Summary'!$D$7)^AD$29))),IF($M140=Lists!$H$3,IF($K140&lt;1,((($R140*(1-$E140)+$Q140*(1-$F140))/$K140)*((1+'Inputs &amp; Summary'!$D$7)^AD$29)),((INT(AD$29/$K140)-INT((AD$29-1)/$K140))*($R140*(1-$E140)+$Q140*(1-$F140))*((1+'Inputs &amp; Summary'!$D$7)^AD$29))),((_xlfn.WEIBULL.DIST(AD$29,$L140,$K140,FALSE)*($R140*(1-$E140)+$Q140*(1-$F140))*((1+'Inputs &amp; Summary'!$D$7)^AD$29))))))</f>
        <v>0</v>
      </c>
      <c r="AE140" s="114">
        <f>$D140*IF(AE$29&gt;'Inputs &amp; Summary'!$D$5,0,IF(AE$29&gt;VLOOKUP($G140,Lists!$J$17:$K$21,2),IF($M140=Lists!$H$3,IF($K140&lt;1,(($S140/$K140)*((1+'Inputs &amp; Summary'!$D$7)^AE$29)),((INT(AE$29/$K140)-INT((AE$29-1)/$K140))*$S140*((1+'Inputs &amp; Summary'!$D$7)^AE$29))),(_xlfn.WEIBULL.DIST(AE$29,$L140,$K140,FALSE)*$S140*((1+'Inputs &amp; Summary'!$D$7)^AE$29))),IF($M140=Lists!$H$3,IF($K140&lt;1,((($R140*(1-$E140)+$Q140*(1-$F140))/$K140)*((1+'Inputs &amp; Summary'!$D$7)^AE$29)),((INT(AE$29/$K140)-INT((AE$29-1)/$K140))*($R140*(1-$E140)+$Q140*(1-$F140))*((1+'Inputs &amp; Summary'!$D$7)^AE$29))),((_xlfn.WEIBULL.DIST(AE$29,$L140,$K140,FALSE)*($R140*(1-$E140)+$Q140*(1-$F140))*((1+'Inputs &amp; Summary'!$D$7)^AE$29))))))</f>
        <v>0</v>
      </c>
      <c r="AF140" s="114">
        <f>$D140*IF(AF$29&gt;'Inputs &amp; Summary'!$D$5,0,IF(AF$29&gt;VLOOKUP($G140,Lists!$J$17:$K$21,2),IF($M140=Lists!$H$3,IF($K140&lt;1,(($S140/$K140)*((1+'Inputs &amp; Summary'!$D$7)^AF$29)),((INT(AF$29/$K140)-INT((AF$29-1)/$K140))*$S140*((1+'Inputs &amp; Summary'!$D$7)^AF$29))),(_xlfn.WEIBULL.DIST(AF$29,$L140,$K140,FALSE)*$S140*((1+'Inputs &amp; Summary'!$D$7)^AF$29))),IF($M140=Lists!$H$3,IF($K140&lt;1,((($R140*(1-$E140)+$Q140*(1-$F140))/$K140)*((1+'Inputs &amp; Summary'!$D$7)^AF$29)),((INT(AF$29/$K140)-INT((AF$29-1)/$K140))*($R140*(1-$E140)+$Q140*(1-$F140))*((1+'Inputs &amp; Summary'!$D$7)^AF$29))),((_xlfn.WEIBULL.DIST(AF$29,$L140,$K140,FALSE)*($R140*(1-$E140)+$Q140*(1-$F140))*((1+'Inputs &amp; Summary'!$D$7)^AF$29))))))</f>
        <v>0</v>
      </c>
      <c r="AG140" s="114">
        <f>$D140*IF(AG$29&gt;'Inputs &amp; Summary'!$D$5,0,IF(AG$29&gt;VLOOKUP($G140,Lists!$J$17:$K$21,2),IF($M140=Lists!$H$3,IF($K140&lt;1,(($S140/$K140)*((1+'Inputs &amp; Summary'!$D$7)^AG$29)),((INT(AG$29/$K140)-INT((AG$29-1)/$K140))*$S140*((1+'Inputs &amp; Summary'!$D$7)^AG$29))),(_xlfn.WEIBULL.DIST(AG$29,$L140,$K140,FALSE)*$S140*((1+'Inputs &amp; Summary'!$D$7)^AG$29))),IF($M140=Lists!$H$3,IF($K140&lt;1,((($R140*(1-$E140)+$Q140*(1-$F140))/$K140)*((1+'Inputs &amp; Summary'!$D$7)^AG$29)),((INT(AG$29/$K140)-INT((AG$29-1)/$K140))*($R140*(1-$E140)+$Q140*(1-$F140))*((1+'Inputs &amp; Summary'!$D$7)^AG$29))),((_xlfn.WEIBULL.DIST(AG$29,$L140,$K140,FALSE)*($R140*(1-$E140)+$Q140*(1-$F140))*((1+'Inputs &amp; Summary'!$D$7)^AG$29))))))</f>
        <v>0</v>
      </c>
      <c r="AH140" s="114">
        <f>$D140*IF(AH$29&gt;'Inputs &amp; Summary'!$D$5,0,IF(AH$29&gt;VLOOKUP($G140,Lists!$J$17:$K$21,2),IF($M140=Lists!$H$3,IF($K140&lt;1,(($S140/$K140)*((1+'Inputs &amp; Summary'!$D$7)^AH$29)),((INT(AH$29/$K140)-INT((AH$29-1)/$K140))*$S140*((1+'Inputs &amp; Summary'!$D$7)^AH$29))),(_xlfn.WEIBULL.DIST(AH$29,$L140,$K140,FALSE)*$S140*((1+'Inputs &amp; Summary'!$D$7)^AH$29))),IF($M140=Lists!$H$3,IF($K140&lt;1,((($R140*(1-$E140)+$Q140*(1-$F140))/$K140)*((1+'Inputs &amp; Summary'!$D$7)^AH$29)),((INT(AH$29/$K140)-INT((AH$29-1)/$K140))*($R140*(1-$E140)+$Q140*(1-$F140))*((1+'Inputs &amp; Summary'!$D$7)^AH$29))),((_xlfn.WEIBULL.DIST(AH$29,$L140,$K140,FALSE)*($R140*(1-$E140)+$Q140*(1-$F140))*((1+'Inputs &amp; Summary'!$D$7)^AH$29))))))</f>
        <v>0</v>
      </c>
      <c r="AI140" s="114">
        <f>$D140*IF(AI$29&gt;'Inputs &amp; Summary'!$D$5,0,IF(AI$29&gt;VLOOKUP($G140,Lists!$J$17:$K$21,2),IF($M140=Lists!$H$3,IF($K140&lt;1,(($S140/$K140)*((1+'Inputs &amp; Summary'!$D$7)^AI$29)),((INT(AI$29/$K140)-INT((AI$29-1)/$K140))*$S140*((1+'Inputs &amp; Summary'!$D$7)^AI$29))),(_xlfn.WEIBULL.DIST(AI$29,$L140,$K140,FALSE)*$S140*((1+'Inputs &amp; Summary'!$D$7)^AI$29))),IF($M140=Lists!$H$3,IF($K140&lt;1,((($R140*(1-$E140)+$Q140*(1-$F140))/$K140)*((1+'Inputs &amp; Summary'!$D$7)^AI$29)),((INT(AI$29/$K140)-INT((AI$29-1)/$K140))*($R140*(1-$E140)+$Q140*(1-$F140))*((1+'Inputs &amp; Summary'!$D$7)^AI$29))),((_xlfn.WEIBULL.DIST(AI$29,$L140,$K140,FALSE)*($R140*(1-$E140)+$Q140*(1-$F140))*((1+'Inputs &amp; Summary'!$D$7)^AI$29))))))</f>
        <v>0</v>
      </c>
      <c r="AJ140" s="114">
        <f>$D140*IF(AJ$29&gt;'Inputs &amp; Summary'!$D$5,0,IF(AJ$29&gt;VLOOKUP($G140,Lists!$J$17:$K$21,2),IF($M140=Lists!$H$3,IF($K140&lt;1,(($S140/$K140)*((1+'Inputs &amp; Summary'!$D$7)^AJ$29)),((INT(AJ$29/$K140)-INT((AJ$29-1)/$K140))*$S140*((1+'Inputs &amp; Summary'!$D$7)^AJ$29))),(_xlfn.WEIBULL.DIST(AJ$29,$L140,$K140,FALSE)*$S140*((1+'Inputs &amp; Summary'!$D$7)^AJ$29))),IF($M140=Lists!$H$3,IF($K140&lt;1,((($R140*(1-$E140)+$Q140*(1-$F140))/$K140)*((1+'Inputs &amp; Summary'!$D$7)^AJ$29)),((INT(AJ$29/$K140)-INT((AJ$29-1)/$K140))*($R140*(1-$E140)+$Q140*(1-$F140))*((1+'Inputs &amp; Summary'!$D$7)^AJ$29))),((_xlfn.WEIBULL.DIST(AJ$29,$L140,$K140,FALSE)*($R140*(1-$E140)+$Q140*(1-$F140))*((1+'Inputs &amp; Summary'!$D$7)^AJ$29))))))</f>
        <v>0</v>
      </c>
      <c r="AK140" s="114">
        <f>$D140*IF(AK$29&gt;'Inputs &amp; Summary'!$D$5,0,IF(AK$29&gt;VLOOKUP($G140,Lists!$J$17:$K$21,2),IF($M140=Lists!$H$3,IF($K140&lt;1,(($S140/$K140)*((1+'Inputs &amp; Summary'!$D$7)^AK$29)),((INT(AK$29/$K140)-INT((AK$29-1)/$K140))*$S140*((1+'Inputs &amp; Summary'!$D$7)^AK$29))),(_xlfn.WEIBULL.DIST(AK$29,$L140,$K140,FALSE)*$S140*((1+'Inputs &amp; Summary'!$D$7)^AK$29))),IF($M140=Lists!$H$3,IF($K140&lt;1,((($R140*(1-$E140)+$Q140*(1-$F140))/$K140)*((1+'Inputs &amp; Summary'!$D$7)^AK$29)),((INT(AK$29/$K140)-INT((AK$29-1)/$K140))*($R140*(1-$E140)+$Q140*(1-$F140))*((1+'Inputs &amp; Summary'!$D$7)^AK$29))),((_xlfn.WEIBULL.DIST(AK$29,$L140,$K140,FALSE)*($R140*(1-$E140)+$Q140*(1-$F140))*((1+'Inputs &amp; Summary'!$D$7)^AK$29))))))</f>
        <v>0</v>
      </c>
      <c r="AL140" s="114">
        <f>$D140*IF(AL$29&gt;'Inputs &amp; Summary'!$D$5,0,IF(AL$29&gt;VLOOKUP($G140,Lists!$J$17:$K$21,2),IF($M140=Lists!$H$3,IF($K140&lt;1,(($S140/$K140)*((1+'Inputs &amp; Summary'!$D$7)^AL$29)),((INT(AL$29/$K140)-INT((AL$29-1)/$K140))*$S140*((1+'Inputs &amp; Summary'!$D$7)^AL$29))),(_xlfn.WEIBULL.DIST(AL$29,$L140,$K140,FALSE)*$S140*((1+'Inputs &amp; Summary'!$D$7)^AL$29))),IF($M140=Lists!$H$3,IF($K140&lt;1,((($R140*(1-$E140)+$Q140*(1-$F140))/$K140)*((1+'Inputs &amp; Summary'!$D$7)^AL$29)),((INT(AL$29/$K140)-INT((AL$29-1)/$K140))*($R140*(1-$E140)+$Q140*(1-$F140))*((1+'Inputs &amp; Summary'!$D$7)^AL$29))),((_xlfn.WEIBULL.DIST(AL$29,$L140,$K140,FALSE)*($R140*(1-$E140)+$Q140*(1-$F140))*((1+'Inputs &amp; Summary'!$D$7)^AL$29))))))</f>
        <v>0</v>
      </c>
      <c r="AM140" s="114">
        <f>$D140*IF(AM$29&gt;'Inputs &amp; Summary'!$D$5,0,IF(AM$29&gt;VLOOKUP($G140,Lists!$J$17:$K$21,2),IF($M140=Lists!$H$3,IF($K140&lt;1,(($S140/$K140)*((1+'Inputs &amp; Summary'!$D$7)^AM$29)),((INT(AM$29/$K140)-INT((AM$29-1)/$K140))*$S140*((1+'Inputs &amp; Summary'!$D$7)^AM$29))),(_xlfn.WEIBULL.DIST(AM$29,$L140,$K140,FALSE)*$S140*((1+'Inputs &amp; Summary'!$D$7)^AM$29))),IF($M140=Lists!$H$3,IF($K140&lt;1,((($R140*(1-$E140)+$Q140*(1-$F140))/$K140)*((1+'Inputs &amp; Summary'!$D$7)^AM$29)),((INT(AM$29/$K140)-INT((AM$29-1)/$K140))*($R140*(1-$E140)+$Q140*(1-$F140))*((1+'Inputs &amp; Summary'!$D$7)^AM$29))),((_xlfn.WEIBULL.DIST(AM$29,$L140,$K140,FALSE)*($R140*(1-$E140)+$Q140*(1-$F140))*((1+'Inputs &amp; Summary'!$D$7)^AM$29))))))</f>
        <v>0</v>
      </c>
      <c r="AN140" s="114">
        <f>$D140*IF(AN$29&gt;'Inputs &amp; Summary'!$D$5,0,IF(AN$29&gt;VLOOKUP($G140,Lists!$J$17:$K$21,2),IF($M140=Lists!$H$3,IF($K140&lt;1,(($S140/$K140)*((1+'Inputs &amp; Summary'!$D$7)^AN$29)),((INT(AN$29/$K140)-INT((AN$29-1)/$K140))*$S140*((1+'Inputs &amp; Summary'!$D$7)^AN$29))),(_xlfn.WEIBULL.DIST(AN$29,$L140,$K140,FALSE)*$S140*((1+'Inputs &amp; Summary'!$D$7)^AN$29))),IF($M140=Lists!$H$3,IF($K140&lt;1,((($R140*(1-$E140)+$Q140*(1-$F140))/$K140)*((1+'Inputs &amp; Summary'!$D$7)^AN$29)),((INT(AN$29/$K140)-INT((AN$29-1)/$K140))*($R140*(1-$E140)+$Q140*(1-$F140))*((1+'Inputs &amp; Summary'!$D$7)^AN$29))),((_xlfn.WEIBULL.DIST(AN$29,$L140,$K140,FALSE)*($R140*(1-$E140)+$Q140*(1-$F140))*((1+'Inputs &amp; Summary'!$D$7)^AN$29))))))</f>
        <v>0</v>
      </c>
      <c r="AO140" s="114">
        <f>$D140*IF(AO$29&gt;'Inputs &amp; Summary'!$D$5,0,IF(AO$29&gt;VLOOKUP($G140,Lists!$J$17:$K$21,2),IF($M140=Lists!$H$3,IF($K140&lt;1,(($S140/$K140)*((1+'Inputs &amp; Summary'!$D$7)^AO$29)),((INT(AO$29/$K140)-INT((AO$29-1)/$K140))*$S140*((1+'Inputs &amp; Summary'!$D$7)^AO$29))),(_xlfn.WEIBULL.DIST(AO$29,$L140,$K140,FALSE)*$S140*((1+'Inputs &amp; Summary'!$D$7)^AO$29))),IF($M140=Lists!$H$3,IF($K140&lt;1,((($R140*(1-$E140)+$Q140*(1-$F140))/$K140)*((1+'Inputs &amp; Summary'!$D$7)^AO$29)),((INT(AO$29/$K140)-INT((AO$29-1)/$K140))*($R140*(1-$E140)+$Q140*(1-$F140))*((1+'Inputs &amp; Summary'!$D$7)^AO$29))),((_xlfn.WEIBULL.DIST(AO$29,$L140,$K140,FALSE)*($R140*(1-$E140)+$Q140*(1-$F140))*((1+'Inputs &amp; Summary'!$D$7)^AO$29))))))</f>
        <v>0</v>
      </c>
      <c r="AP140" s="114">
        <f>$D140*IF(AP$29&gt;'Inputs &amp; Summary'!$D$5,0,IF(AP$29&gt;VLOOKUP($G140,Lists!$J$17:$K$21,2),IF($M140=Lists!$H$3,IF($K140&lt;1,(($S140/$K140)*((1+'Inputs &amp; Summary'!$D$7)^AP$29)),((INT(AP$29/$K140)-INT((AP$29-1)/$K140))*$S140*((1+'Inputs &amp; Summary'!$D$7)^AP$29))),(_xlfn.WEIBULL.DIST(AP$29,$L140,$K140,FALSE)*$S140*((1+'Inputs &amp; Summary'!$D$7)^AP$29))),IF($M140=Lists!$H$3,IF($K140&lt;1,((($R140*(1-$E140)+$Q140*(1-$F140))/$K140)*((1+'Inputs &amp; Summary'!$D$7)^AP$29)),((INT(AP$29/$K140)-INT((AP$29-1)/$K140))*($R140*(1-$E140)+$Q140*(1-$F140))*((1+'Inputs &amp; Summary'!$D$7)^AP$29))),((_xlfn.WEIBULL.DIST(AP$29,$L140,$K140,FALSE)*($R140*(1-$E140)+$Q140*(1-$F140))*((1+'Inputs &amp; Summary'!$D$7)^AP$29))))))</f>
        <v>0</v>
      </c>
      <c r="AQ140" s="114">
        <f>$D140*IF(AQ$29&gt;'Inputs &amp; Summary'!$D$5,0,IF(AQ$29&gt;VLOOKUP($G140,Lists!$J$17:$K$21,2),IF($M140=Lists!$H$3,IF($K140&lt;1,(($S140/$K140)*((1+'Inputs &amp; Summary'!$D$7)^AQ$29)),((INT(AQ$29/$K140)-INT((AQ$29-1)/$K140))*$S140*((1+'Inputs &amp; Summary'!$D$7)^AQ$29))),(_xlfn.WEIBULL.DIST(AQ$29,$L140,$K140,FALSE)*$S140*((1+'Inputs &amp; Summary'!$D$7)^AQ$29))),IF($M140=Lists!$H$3,IF($K140&lt;1,((($R140*(1-$E140)+$Q140*(1-$F140))/$K140)*((1+'Inputs &amp; Summary'!$D$7)^AQ$29)),((INT(AQ$29/$K140)-INT((AQ$29-1)/$K140))*($R140*(1-$E140)+$Q140*(1-$F140))*((1+'Inputs &amp; Summary'!$D$7)^AQ$29))),((_xlfn.WEIBULL.DIST(AQ$29,$L140,$K140,FALSE)*($R140*(1-$E140)+$Q140*(1-$F140))*((1+'Inputs &amp; Summary'!$D$7)^AQ$29))))))</f>
        <v>0</v>
      </c>
      <c r="AR140" s="114">
        <f>$D140*IF(AR$29&gt;'Inputs &amp; Summary'!$D$5,0,IF(AR$29&gt;VLOOKUP($G140,Lists!$J$17:$K$21,2),IF($M140=Lists!$H$3,IF($K140&lt;1,(($S140/$K140)*((1+'Inputs &amp; Summary'!$D$7)^AR$29)),((INT(AR$29/$K140)-INT((AR$29-1)/$K140))*$S140*((1+'Inputs &amp; Summary'!$D$7)^AR$29))),(_xlfn.WEIBULL.DIST(AR$29,$L140,$K140,FALSE)*$S140*((1+'Inputs &amp; Summary'!$D$7)^AR$29))),IF($M140=Lists!$H$3,IF($K140&lt;1,((($R140*(1-$E140)+$Q140*(1-$F140))/$K140)*((1+'Inputs &amp; Summary'!$D$7)^AR$29)),((INT(AR$29/$K140)-INT((AR$29-1)/$K140))*($R140*(1-$E140)+$Q140*(1-$F140))*((1+'Inputs &amp; Summary'!$D$7)^AR$29))),((_xlfn.WEIBULL.DIST(AR$29,$L140,$K140,FALSE)*($R140*(1-$E140)+$Q140*(1-$F140))*((1+'Inputs &amp; Summary'!$D$7)^AR$29))))))</f>
        <v>0</v>
      </c>
      <c r="AS140" s="114">
        <f>$D140*IF(AS$29&gt;'Inputs &amp; Summary'!$D$5,0,IF(AS$29&gt;VLOOKUP($G140,Lists!$J$17:$K$21,2),IF($M140=Lists!$H$3,IF($K140&lt;1,(($S140/$K140)*((1+'Inputs &amp; Summary'!$D$7)^AS$29)),((INT(AS$29/$K140)-INT((AS$29-1)/$K140))*$S140*((1+'Inputs &amp; Summary'!$D$7)^AS$29))),(_xlfn.WEIBULL.DIST(AS$29,$L140,$K140,FALSE)*$S140*((1+'Inputs &amp; Summary'!$D$7)^AS$29))),IF($M140=Lists!$H$3,IF($K140&lt;1,((($R140*(1-$E140)+$Q140*(1-$F140))/$K140)*((1+'Inputs &amp; Summary'!$D$7)^AS$29)),((INT(AS$29/$K140)-INT((AS$29-1)/$K140))*($R140*(1-$E140)+$Q140*(1-$F140))*((1+'Inputs &amp; Summary'!$D$7)^AS$29))),((_xlfn.WEIBULL.DIST(AS$29,$L140,$K140,FALSE)*($R140*(1-$E140)+$Q140*(1-$F140))*((1+'Inputs &amp; Summary'!$D$7)^AS$29))))))</f>
        <v>0</v>
      </c>
      <c r="AT140" s="114">
        <f>$D140*IF(AT$29&gt;'Inputs &amp; Summary'!$D$5,0,IF(AT$29&gt;VLOOKUP($G140,Lists!$J$17:$K$21,2),IF($M140=Lists!$H$3,IF($K140&lt;1,(($S140/$K140)*((1+'Inputs &amp; Summary'!$D$7)^AT$29)),((INT(AT$29/$K140)-INT((AT$29-1)/$K140))*$S140*((1+'Inputs &amp; Summary'!$D$7)^AT$29))),(_xlfn.WEIBULL.DIST(AT$29,$L140,$K140,FALSE)*$S140*((1+'Inputs &amp; Summary'!$D$7)^AT$29))),IF($M140=Lists!$H$3,IF($K140&lt;1,((($R140*(1-$E140)+$Q140*(1-$F140))/$K140)*((1+'Inputs &amp; Summary'!$D$7)^AT$29)),((INT(AT$29/$K140)-INT((AT$29-1)/$K140))*($R140*(1-$E140)+$Q140*(1-$F140))*((1+'Inputs &amp; Summary'!$D$7)^AT$29))),((_xlfn.WEIBULL.DIST(AT$29,$L140,$K140,FALSE)*($R140*(1-$E140)+$Q140*(1-$F140))*((1+'Inputs &amp; Summary'!$D$7)^AT$29))))))</f>
        <v>0</v>
      </c>
      <c r="AU140" s="114">
        <f>$D140*IF(AU$29&gt;'Inputs &amp; Summary'!$D$5,0,IF(AU$29&gt;VLOOKUP($G140,Lists!$J$17:$K$21,2),IF($M140=Lists!$H$3,IF($K140&lt;1,(($S140/$K140)*((1+'Inputs &amp; Summary'!$D$7)^AU$29)),((INT(AU$29/$K140)-INT((AU$29-1)/$K140))*$S140*((1+'Inputs &amp; Summary'!$D$7)^AU$29))),(_xlfn.WEIBULL.DIST(AU$29,$L140,$K140,FALSE)*$S140*((1+'Inputs &amp; Summary'!$D$7)^AU$29))),IF($M140=Lists!$H$3,IF($K140&lt;1,((($R140*(1-$E140)+$Q140*(1-$F140))/$K140)*((1+'Inputs &amp; Summary'!$D$7)^AU$29)),((INT(AU$29/$K140)-INT((AU$29-1)/$K140))*($R140*(1-$E140)+$Q140*(1-$F140))*((1+'Inputs &amp; Summary'!$D$7)^AU$29))),((_xlfn.WEIBULL.DIST(AU$29,$L140,$K140,FALSE)*($R140*(1-$E140)+$Q140*(1-$F140))*((1+'Inputs &amp; Summary'!$D$7)^AU$29))))))</f>
        <v>0</v>
      </c>
      <c r="AV140" s="114">
        <f>$D140*IF(AV$29&gt;'Inputs &amp; Summary'!$D$5,0,IF(AV$29&gt;VLOOKUP($G140,Lists!$J$17:$K$21,2),IF($M140=Lists!$H$3,IF($K140&lt;1,(($S140/$K140)*((1+'Inputs &amp; Summary'!$D$7)^AV$29)),((INT(AV$29/$K140)-INT((AV$29-1)/$K140))*$S140*((1+'Inputs &amp; Summary'!$D$7)^AV$29))),(_xlfn.WEIBULL.DIST(AV$29,$L140,$K140,FALSE)*$S140*((1+'Inputs &amp; Summary'!$D$7)^AV$29))),IF($M140=Lists!$H$3,IF($K140&lt;1,((($R140*(1-$E140)+$Q140*(1-$F140))/$K140)*((1+'Inputs &amp; Summary'!$D$7)^AV$29)),((INT(AV$29/$K140)-INT((AV$29-1)/$K140))*($R140*(1-$E140)+$Q140*(1-$F140))*((1+'Inputs &amp; Summary'!$D$7)^AV$29))),((_xlfn.WEIBULL.DIST(AV$29,$L140,$K140,FALSE)*($R140*(1-$E140)+$Q140*(1-$F140))*((1+'Inputs &amp; Summary'!$D$7)^AV$29))))))</f>
        <v>0</v>
      </c>
      <c r="AW140" s="114">
        <f>$D140*IF(AW$29&gt;'Inputs &amp; Summary'!$D$5,0,IF(AW$29&gt;VLOOKUP($G140,Lists!$J$17:$K$21,2),IF($M140=Lists!$H$3,IF($K140&lt;1,(($S140/$K140)*((1+'Inputs &amp; Summary'!$D$7)^AW$29)),((INT(AW$29/$K140)-INT((AW$29-1)/$K140))*$S140*((1+'Inputs &amp; Summary'!$D$7)^AW$29))),(_xlfn.WEIBULL.DIST(AW$29,$L140,$K140,FALSE)*$S140*((1+'Inputs &amp; Summary'!$D$7)^AW$29))),IF($M140=Lists!$H$3,IF($K140&lt;1,((($R140*(1-$E140)+$Q140*(1-$F140))/$K140)*((1+'Inputs &amp; Summary'!$D$7)^AW$29)),((INT(AW$29/$K140)-INT((AW$29-1)/$K140))*($R140*(1-$E140)+$Q140*(1-$F140))*((1+'Inputs &amp; Summary'!$D$7)^AW$29))),((_xlfn.WEIBULL.DIST(AW$29,$L140,$K140,FALSE)*($R140*(1-$E140)+$Q140*(1-$F140))*((1+'Inputs &amp; Summary'!$D$7)^AW$29))))))</f>
        <v>0</v>
      </c>
      <c r="AX140" s="114">
        <f>$D140*IF(AX$29&gt;'Inputs &amp; Summary'!$D$5,0,IF(AX$29&gt;VLOOKUP($G140,Lists!$J$17:$K$21,2),IF($M140=Lists!$H$3,IF($K140&lt;1,(($S140/$K140)*((1+'Inputs &amp; Summary'!$D$7)^AX$29)),((INT(AX$29/$K140)-INT((AX$29-1)/$K140))*$S140*((1+'Inputs &amp; Summary'!$D$7)^AX$29))),(_xlfn.WEIBULL.DIST(AX$29,$L140,$K140,FALSE)*$S140*((1+'Inputs &amp; Summary'!$D$7)^AX$29))),IF($M140=Lists!$H$3,IF($K140&lt;1,((($R140*(1-$E140)+$Q140*(1-$F140))/$K140)*((1+'Inputs &amp; Summary'!$D$7)^AX$29)),((INT(AX$29/$K140)-INT((AX$29-1)/$K140))*($R140*(1-$E140)+$Q140*(1-$F140))*((1+'Inputs &amp; Summary'!$D$7)^AX$29))),((_xlfn.WEIBULL.DIST(AX$29,$L140,$K140,FALSE)*($R140*(1-$E140)+$Q140*(1-$F140))*((1+'Inputs &amp; Summary'!$D$7)^AX$29))))))</f>
        <v>0</v>
      </c>
      <c r="AY140" s="114">
        <f>$D140*IF(AY$29&gt;'Inputs &amp; Summary'!$D$5,0,IF(AY$29&gt;VLOOKUP($G140,Lists!$J$17:$K$21,2),IF($M140=Lists!$H$3,IF($K140&lt;1,(($S140/$K140)*((1+'Inputs &amp; Summary'!$D$7)^AY$29)),((INT(AY$29/$K140)-INT((AY$29-1)/$K140))*$S140*((1+'Inputs &amp; Summary'!$D$7)^AY$29))),(_xlfn.WEIBULL.DIST(AY$29,$L140,$K140,FALSE)*$S140*((1+'Inputs &amp; Summary'!$D$7)^AY$29))),IF($M140=Lists!$H$3,IF($K140&lt;1,((($R140*(1-$E140)+$Q140*(1-$F140))/$K140)*((1+'Inputs &amp; Summary'!$D$7)^AY$29)),((INT(AY$29/$K140)-INT((AY$29-1)/$K140))*($R140*(1-$E140)+$Q140*(1-$F140))*((1+'Inputs &amp; Summary'!$D$7)^AY$29))),((_xlfn.WEIBULL.DIST(AY$29,$L140,$K140,FALSE)*($R140*(1-$E140)+$Q140*(1-$F140))*((1+'Inputs &amp; Summary'!$D$7)^AY$29))))))</f>
        <v>0</v>
      </c>
      <c r="AZ140" s="114">
        <f>$D140*IF(AZ$29&gt;'Inputs &amp; Summary'!$D$5,0,IF(AZ$29&gt;VLOOKUP($G140,Lists!$J$17:$K$21,2),IF($M140=Lists!$H$3,IF($K140&lt;1,(($S140/$K140)*((1+'Inputs &amp; Summary'!$D$7)^AZ$29)),((INT(AZ$29/$K140)-INT((AZ$29-1)/$K140))*$S140*((1+'Inputs &amp; Summary'!$D$7)^AZ$29))),(_xlfn.WEIBULL.DIST(AZ$29,$L140,$K140,FALSE)*$S140*((1+'Inputs &amp; Summary'!$D$7)^AZ$29))),IF($M140=Lists!$H$3,IF($K140&lt;1,((($R140*(1-$E140)+$Q140*(1-$F140))/$K140)*((1+'Inputs &amp; Summary'!$D$7)^AZ$29)),((INT(AZ$29/$K140)-INT((AZ$29-1)/$K140))*($R140*(1-$E140)+$Q140*(1-$F140))*((1+'Inputs &amp; Summary'!$D$7)^AZ$29))),((_xlfn.WEIBULL.DIST(AZ$29,$L140,$K140,FALSE)*($R140*(1-$E140)+$Q140*(1-$F140))*((1+'Inputs &amp; Summary'!$D$7)^AZ$29))))))</f>
        <v>0</v>
      </c>
      <c r="BA140" s="114">
        <f>$D140*IF(BA$29&gt;'Inputs &amp; Summary'!$D$5,0,IF(BA$29&gt;VLOOKUP($G140,Lists!$J$17:$K$21,2),IF($M140=Lists!$H$3,IF($K140&lt;1,(($S140/$K140)*((1+'Inputs &amp; Summary'!$D$7)^BA$29)),((INT(BA$29/$K140)-INT((BA$29-1)/$K140))*$S140*((1+'Inputs &amp; Summary'!$D$7)^BA$29))),(_xlfn.WEIBULL.DIST(BA$29,$L140,$K140,FALSE)*$S140*((1+'Inputs &amp; Summary'!$D$7)^BA$29))),IF($M140=Lists!$H$3,IF($K140&lt;1,((($R140*(1-$E140)+$Q140*(1-$F140))/$K140)*((1+'Inputs &amp; Summary'!$D$7)^BA$29)),((INT(BA$29/$K140)-INT((BA$29-1)/$K140))*($R140*(1-$E140)+$Q140*(1-$F140))*((1+'Inputs &amp; Summary'!$D$7)^BA$29))),((_xlfn.WEIBULL.DIST(BA$29,$L140,$K140,FALSE)*($R140*(1-$E140)+$Q140*(1-$F140))*((1+'Inputs &amp; Summary'!$D$7)^BA$29))))))</f>
        <v>0</v>
      </c>
      <c r="BB140" s="114">
        <f>$D140*IF(BB$29&gt;'Inputs &amp; Summary'!$D$5,0,IF(BB$29&gt;VLOOKUP($G140,Lists!$J$17:$K$21,2),IF($M140=Lists!$H$3,IF($K140&lt;1,(($S140/$K140)*((1+'Inputs &amp; Summary'!$D$7)^BB$29)),((INT(BB$29/$K140)-INT((BB$29-1)/$K140))*$S140*((1+'Inputs &amp; Summary'!$D$7)^BB$29))),(_xlfn.WEIBULL.DIST(BB$29,$L140,$K140,FALSE)*$S140*((1+'Inputs &amp; Summary'!$D$7)^BB$29))),IF($M140=Lists!$H$3,IF($K140&lt;1,((($R140*(1-$E140)+$Q140*(1-$F140))/$K140)*((1+'Inputs &amp; Summary'!$D$7)^BB$29)),((INT(BB$29/$K140)-INT((BB$29-1)/$K140))*($R140*(1-$E140)+$Q140*(1-$F140))*((1+'Inputs &amp; Summary'!$D$7)^BB$29))),((_xlfn.WEIBULL.DIST(BB$29,$L140,$K140,FALSE)*($R140*(1-$E140)+$Q140*(1-$F140))*((1+'Inputs &amp; Summary'!$D$7)^BB$29))))))</f>
        <v>0</v>
      </c>
      <c r="BC140" s="114">
        <f>$D140*IF(BC$29&gt;'Inputs &amp; Summary'!$D$5,0,IF(BC$29&gt;VLOOKUP($G140,Lists!$J$17:$K$21,2),IF($M140=Lists!$H$3,IF($K140&lt;1,(($S140/$K140)*((1+'Inputs &amp; Summary'!$D$7)^BC$29)),((INT(BC$29/$K140)-INT((BC$29-1)/$K140))*$S140*((1+'Inputs &amp; Summary'!$D$7)^BC$29))),(_xlfn.WEIBULL.DIST(BC$29,$L140,$K140,FALSE)*$S140*((1+'Inputs &amp; Summary'!$D$7)^BC$29))),IF($M140=Lists!$H$3,IF($K140&lt;1,((($R140*(1-$E140)+$Q140*(1-$F140))/$K140)*((1+'Inputs &amp; Summary'!$D$7)^BC$29)),((INT(BC$29/$K140)-INT((BC$29-1)/$K140))*($R140*(1-$E140)+$Q140*(1-$F140))*((1+'Inputs &amp; Summary'!$D$7)^BC$29))),((_xlfn.WEIBULL.DIST(BC$29,$L140,$K140,FALSE)*($R140*(1-$E140)+$Q140*(1-$F140))*((1+'Inputs &amp; Summary'!$D$7)^BC$29))))))</f>
        <v>0</v>
      </c>
      <c r="BD140" s="114">
        <f>$D140*IF(BD$29&gt;'Inputs &amp; Summary'!$D$5,0,IF(BD$29&gt;VLOOKUP($G140,Lists!$J$17:$K$21,2),IF($M140=Lists!$H$3,IF($K140&lt;1,(($S140/$K140)*((1+'Inputs &amp; Summary'!$D$7)^BD$29)),((INT(BD$29/$K140)-INT((BD$29-1)/$K140))*$S140*((1+'Inputs &amp; Summary'!$D$7)^BD$29))),(_xlfn.WEIBULL.DIST(BD$29,$L140,$K140,FALSE)*$S140*((1+'Inputs &amp; Summary'!$D$7)^BD$29))),IF($M140=Lists!$H$3,IF($K140&lt;1,((($R140*(1-$E140)+$Q140*(1-$F140))/$K140)*((1+'Inputs &amp; Summary'!$D$7)^BD$29)),((INT(BD$29/$K140)-INT((BD$29-1)/$K140))*($R140*(1-$E140)+$Q140*(1-$F140))*((1+'Inputs &amp; Summary'!$D$7)^BD$29))),((_xlfn.WEIBULL.DIST(BD$29,$L140,$K140,FALSE)*($R140*(1-$E140)+$Q140*(1-$F140))*((1+'Inputs &amp; Summary'!$D$7)^BD$29))))))</f>
        <v>0</v>
      </c>
      <c r="BE140" s="114">
        <f>$D140*IF(BE$29&gt;'Inputs &amp; Summary'!$D$5,0,IF(BE$29&gt;VLOOKUP($G140,Lists!$J$17:$K$21,2),IF($M140=Lists!$H$3,IF($K140&lt;1,(($S140/$K140)*((1+'Inputs &amp; Summary'!$D$7)^BE$29)),((INT(BE$29/$K140)-INT((BE$29-1)/$K140))*$S140*((1+'Inputs &amp; Summary'!$D$7)^BE$29))),(_xlfn.WEIBULL.DIST(BE$29,$L140,$K140,FALSE)*$S140*((1+'Inputs &amp; Summary'!$D$7)^BE$29))),IF($M140=Lists!$H$3,IF($K140&lt;1,((($R140*(1-$E140)+$Q140*(1-$F140))/$K140)*((1+'Inputs &amp; Summary'!$D$7)^BE$29)),((INT(BE$29/$K140)-INT((BE$29-1)/$K140))*($R140*(1-$E140)+$Q140*(1-$F140))*((1+'Inputs &amp; Summary'!$D$7)^BE$29))),((_xlfn.WEIBULL.DIST(BE$29,$L140,$K140,FALSE)*($R140*(1-$E140)+$Q140*(1-$F140))*((1+'Inputs &amp; Summary'!$D$7)^BE$29))))))</f>
        <v>0</v>
      </c>
      <c r="BF140" s="114">
        <f>$D140*IF(BF$29&gt;'Inputs &amp; Summary'!$D$5,0,IF(BF$29&gt;VLOOKUP($G140,Lists!$J$17:$K$21,2),IF($M140=Lists!$H$3,IF($K140&lt;1,(($S140/$K140)*((1+'Inputs &amp; Summary'!$D$7)^BF$29)),((INT(BF$29/$K140)-INT((BF$29-1)/$K140))*$S140*((1+'Inputs &amp; Summary'!$D$7)^BF$29))),(_xlfn.WEIBULL.DIST(BF$29,$L140,$K140,FALSE)*$S140*((1+'Inputs &amp; Summary'!$D$7)^BF$29))),IF($M140=Lists!$H$3,IF($K140&lt;1,((($R140*(1-$E140)+$Q140*(1-$F140))/$K140)*((1+'Inputs &amp; Summary'!$D$7)^BF$29)),((INT(BF$29/$K140)-INT((BF$29-1)/$K140))*($R140*(1-$E140)+$Q140*(1-$F140))*((1+'Inputs &amp; Summary'!$D$7)^BF$29))),((_xlfn.WEIBULL.DIST(BF$29,$L140,$K140,FALSE)*($R140*(1-$E140)+$Q140*(1-$F140))*((1+'Inputs &amp; Summary'!$D$7)^BF$29))))))</f>
        <v>0</v>
      </c>
      <c r="BG140" s="114">
        <f>$D140*IF(BG$29&gt;'Inputs &amp; Summary'!$D$5,0,IF(BG$29&gt;VLOOKUP($G140,Lists!$J$17:$K$21,2),IF($M140=Lists!$H$3,IF($K140&lt;1,(($S140/$K140)*((1+'Inputs &amp; Summary'!$D$7)^BG$29)),((INT(BG$29/$K140)-INT((BG$29-1)/$K140))*$S140*((1+'Inputs &amp; Summary'!$D$7)^BG$29))),(_xlfn.WEIBULL.DIST(BG$29,$L140,$K140,FALSE)*$S140*((1+'Inputs &amp; Summary'!$D$7)^BG$29))),IF($M140=Lists!$H$3,IF($K140&lt;1,((($R140*(1-$E140)+$Q140*(1-$F140))/$K140)*((1+'Inputs &amp; Summary'!$D$7)^BG$29)),((INT(BG$29/$K140)-INT((BG$29-1)/$K140))*($R140*(1-$E140)+$Q140*(1-$F140))*((1+'Inputs &amp; Summary'!$D$7)^BG$29))),((_xlfn.WEIBULL.DIST(BG$29,$L140,$K140,FALSE)*($R140*(1-$E140)+$Q140*(1-$F140))*((1+'Inputs &amp; Summary'!$D$7)^BG$29))))))</f>
        <v>0</v>
      </c>
      <c r="BH140" s="114">
        <f>$D140*IF(BH$29&gt;'Inputs &amp; Summary'!$D$5,0,IF(BH$29&gt;VLOOKUP($G140,Lists!$J$17:$K$21,2),IF($M140=Lists!$H$3,IF($K140&lt;1,(($S140/$K140)*((1+'Inputs &amp; Summary'!$D$7)^BH$29)),((INT(BH$29/$K140)-INT((BH$29-1)/$K140))*$S140*((1+'Inputs &amp; Summary'!$D$7)^BH$29))),(_xlfn.WEIBULL.DIST(BH$29,$L140,$K140,FALSE)*$S140*((1+'Inputs &amp; Summary'!$D$7)^BH$29))),IF($M140=Lists!$H$3,IF($K140&lt;1,((($R140*(1-$E140)+$Q140*(1-$F140))/$K140)*((1+'Inputs &amp; Summary'!$D$7)^BH$29)),((INT(BH$29/$K140)-INT((BH$29-1)/$K140))*($R140*(1-$E140)+$Q140*(1-$F140))*((1+'Inputs &amp; Summary'!$D$7)^BH$29))),((_xlfn.WEIBULL.DIST(BH$29,$L140,$K140,FALSE)*($R140*(1-$E140)+$Q140*(1-$F140))*((1+'Inputs &amp; Summary'!$D$7)^BH$29))))))</f>
        <v>0</v>
      </c>
      <c r="BI140" s="114">
        <f>$D140*IF(BI$29&gt;'Inputs &amp; Summary'!$D$5,0,IF(BI$29&gt;VLOOKUP($G140,Lists!$J$17:$K$21,2),IF($M140=Lists!$H$3,IF($K140&lt;1,(($S140/$K140)*((1+'Inputs &amp; Summary'!$D$7)^BI$29)),((INT(BI$29/$K140)-INT((BI$29-1)/$K140))*$S140*((1+'Inputs &amp; Summary'!$D$7)^BI$29))),(_xlfn.WEIBULL.DIST(BI$29,$L140,$K140,FALSE)*$S140*((1+'Inputs &amp; Summary'!$D$7)^BI$29))),IF($M140=Lists!$H$3,IF($K140&lt;1,((($R140*(1-$E140)+$Q140*(1-$F140))/$K140)*((1+'Inputs &amp; Summary'!$D$7)^BI$29)),((INT(BI$29/$K140)-INT((BI$29-1)/$K140))*($R140*(1-$E140)+$Q140*(1-$F140))*((1+'Inputs &amp; Summary'!$D$7)^BI$29))),((_xlfn.WEIBULL.DIST(BI$29,$L140,$K140,FALSE)*($R140*(1-$E140)+$Q140*(1-$F140))*((1+'Inputs &amp; Summary'!$D$7)^BI$29))))))</f>
        <v>0</v>
      </c>
      <c r="BJ140" s="114">
        <f>$D140*IF(BJ$29&gt;'Inputs &amp; Summary'!$D$5,0,IF(BJ$29&gt;VLOOKUP($G140,Lists!$J$17:$K$21,2),IF($M140=Lists!$H$3,IF($K140&lt;1,(($S140/$K140)*((1+'Inputs &amp; Summary'!$D$7)^BJ$29)),((INT(BJ$29/$K140)-INT((BJ$29-1)/$K140))*$S140*((1+'Inputs &amp; Summary'!$D$7)^BJ$29))),(_xlfn.WEIBULL.DIST(BJ$29,$L140,$K140,FALSE)*$S140*((1+'Inputs &amp; Summary'!$D$7)^BJ$29))),IF($M140=Lists!$H$3,IF($K140&lt;1,((($R140*(1-$E140)+$Q140*(1-$F140))/$K140)*((1+'Inputs &amp; Summary'!$D$7)^BJ$29)),((INT(BJ$29/$K140)-INT((BJ$29-1)/$K140))*($R140*(1-$E140)+$Q140*(1-$F140))*((1+'Inputs &amp; Summary'!$D$7)^BJ$29))),((_xlfn.WEIBULL.DIST(BJ$29,$L140,$K140,FALSE)*($R140*(1-$E140)+$Q140*(1-$F140))*((1+'Inputs &amp; Summary'!$D$7)^BJ$29))))))</f>
        <v>0</v>
      </c>
      <c r="BK140" s="114">
        <f>$D140*IF(BK$29&gt;'Inputs &amp; Summary'!$D$5,0,IF(BK$29&gt;VLOOKUP($G140,Lists!$J$17:$K$21,2),IF($M140=Lists!$H$3,IF($K140&lt;1,(($S140/$K140)*((1+'Inputs &amp; Summary'!$D$7)^BK$29)),((INT(BK$29/$K140)-INT((BK$29-1)/$K140))*$S140*((1+'Inputs &amp; Summary'!$D$7)^BK$29))),(_xlfn.WEIBULL.DIST(BK$29,$L140,$K140,FALSE)*$S140*((1+'Inputs &amp; Summary'!$D$7)^BK$29))),IF($M140=Lists!$H$3,IF($K140&lt;1,((($R140*(1-$E140)+$Q140*(1-$F140))/$K140)*((1+'Inputs &amp; Summary'!$D$7)^BK$29)),((INT(BK$29/$K140)-INT((BK$29-1)/$K140))*($R140*(1-$E140)+$Q140*(1-$F140))*((1+'Inputs &amp; Summary'!$D$7)^BK$29))),((_xlfn.WEIBULL.DIST(BK$29,$L140,$K140,FALSE)*($R140*(1-$E140)+$Q140*(1-$F140))*((1+'Inputs &amp; Summary'!$D$7)^BK$29))))))</f>
        <v>0</v>
      </c>
      <c r="BL140" s="114">
        <f>$D140*IF(BL$29&gt;'Inputs &amp; Summary'!$D$5,0,IF(BL$29&gt;VLOOKUP($G140,Lists!$J$17:$K$21,2),IF($M140=Lists!$H$3,IF($K140&lt;1,(($S140/$K140)*((1+'Inputs &amp; Summary'!$D$7)^BL$29)),((INT(BL$29/$K140)-INT((BL$29-1)/$K140))*$S140*((1+'Inputs &amp; Summary'!$D$7)^BL$29))),(_xlfn.WEIBULL.DIST(BL$29,$L140,$K140,FALSE)*$S140*((1+'Inputs &amp; Summary'!$D$7)^BL$29))),IF($M140=Lists!$H$3,IF($K140&lt;1,((($R140*(1-$E140)+$Q140*(1-$F140))/$K140)*((1+'Inputs &amp; Summary'!$D$7)^BL$29)),((INT(BL$29/$K140)-INT((BL$29-1)/$K140))*($R140*(1-$E140)+$Q140*(1-$F140))*((1+'Inputs &amp; Summary'!$D$7)^BL$29))),((_xlfn.WEIBULL.DIST(BL$29,$L140,$K140,FALSE)*($R140*(1-$E140)+$Q140*(1-$F140))*((1+'Inputs &amp; Summary'!$D$7)^BL$29))))))</f>
        <v>0</v>
      </c>
    </row>
    <row r="141" spans="1:64" ht="28.8" x14ac:dyDescent="0.3">
      <c r="A141" s="79" t="s">
        <v>164</v>
      </c>
      <c r="B141" s="33" t="s">
        <v>307</v>
      </c>
      <c r="C141" s="33" t="s">
        <v>143</v>
      </c>
      <c r="D141" s="68">
        <v>0</v>
      </c>
      <c r="E141" s="68">
        <v>0</v>
      </c>
      <c r="F141" s="68">
        <v>0</v>
      </c>
      <c r="G141" s="213" t="s">
        <v>433</v>
      </c>
      <c r="H141" s="34" t="s">
        <v>292</v>
      </c>
      <c r="I141" s="34" t="s">
        <v>270</v>
      </c>
      <c r="J141" s="33">
        <f>VLOOKUP(I141,'Labor Rates'!$A$1:$B$16,2)</f>
        <v>25.173076923076923</v>
      </c>
      <c r="K141" s="35">
        <v>1</v>
      </c>
      <c r="L141" s="35">
        <v>1</v>
      </c>
      <c r="M141" s="33" t="s">
        <v>259</v>
      </c>
      <c r="N141" s="84">
        <f>'Inputs &amp; Summary'!$D$42</f>
        <v>103.04449648711943</v>
      </c>
      <c r="O141" s="35">
        <v>0.08</v>
      </c>
      <c r="P141" s="5">
        <v>0</v>
      </c>
      <c r="Q141" s="73">
        <f t="shared" si="21"/>
        <v>207.51576292559901</v>
      </c>
      <c r="R141" s="73">
        <f t="shared" si="22"/>
        <v>0</v>
      </c>
      <c r="S141" s="74">
        <f t="shared" si="23"/>
        <v>0</v>
      </c>
      <c r="T141" s="88"/>
      <c r="U141" s="80"/>
      <c r="V141" s="87">
        <f t="shared" si="24"/>
        <v>0</v>
      </c>
      <c r="W141" s="87">
        <f>NPV('Inputs &amp; Summary'!$D$6,Y141:BL141)</f>
        <v>0</v>
      </c>
      <c r="X141" s="90">
        <f t="shared" si="25"/>
        <v>0</v>
      </c>
      <c r="Y141" s="114">
        <f>$D141*IF(Y$29&gt;'Inputs &amp; Summary'!$D$5,0,IF(Y$29&gt;VLOOKUP($G141,Lists!$J$17:$K$21,2),IF($M141=Lists!$H$3,IF($K141&lt;1,(($S141/$K141)*((1+'Inputs &amp; Summary'!$D$7)^Y$29)),((INT(Y$29/$K141)-INT((Y$29-1)/$K141))*$S141*((1+'Inputs &amp; Summary'!$D$7)^Y$29))),(_xlfn.WEIBULL.DIST(Y$29,$L141,$K141,FALSE)*$S141*((1+'Inputs &amp; Summary'!$D$7)^Y$29))),IF($M141=Lists!$H$3,IF($K141&lt;1,((($R141*(1-$E141)+$Q141*(1-$F141))/$K141)*((1+'Inputs &amp; Summary'!$D$7)^Y$29)),((INT(Y$29/$K141)-INT((Y$29-1)/$K141))*($R141*(1-$E141)+$Q141*(1-$F141))*((1+'Inputs &amp; Summary'!$D$7)^Y$29))),((_xlfn.WEIBULL.DIST(Y$29,$L141,$K141,FALSE)*($R141*(1-$E141)+$Q141*(1-$F141))*((1+'Inputs &amp; Summary'!$D$7)^Y$29))))))</f>
        <v>0</v>
      </c>
      <c r="Z141" s="114">
        <f>$D141*IF(Z$29&gt;'Inputs &amp; Summary'!$D$5,0,IF(Z$29&gt;VLOOKUP($G141,Lists!$J$17:$K$21,2),IF($M141=Lists!$H$3,IF($K141&lt;1,(($S141/$K141)*((1+'Inputs &amp; Summary'!$D$7)^Z$29)),((INT(Z$29/$K141)-INT((Z$29-1)/$K141))*$S141*((1+'Inputs &amp; Summary'!$D$7)^Z$29))),(_xlfn.WEIBULL.DIST(Z$29,$L141,$K141,FALSE)*$S141*((1+'Inputs &amp; Summary'!$D$7)^Z$29))),IF($M141=Lists!$H$3,IF($K141&lt;1,((($R141*(1-$E141)+$Q141*(1-$F141))/$K141)*((1+'Inputs &amp; Summary'!$D$7)^Z$29)),((INT(Z$29/$K141)-INT((Z$29-1)/$K141))*($R141*(1-$E141)+$Q141*(1-$F141))*((1+'Inputs &amp; Summary'!$D$7)^Z$29))),((_xlfn.WEIBULL.DIST(Z$29,$L141,$K141,FALSE)*($R141*(1-$E141)+$Q141*(1-$F141))*((1+'Inputs &amp; Summary'!$D$7)^Z$29))))))</f>
        <v>0</v>
      </c>
      <c r="AA141" s="114">
        <f>$D141*IF(AA$29&gt;'Inputs &amp; Summary'!$D$5,0,IF(AA$29&gt;VLOOKUP($G141,Lists!$J$17:$K$21,2),IF($M141=Lists!$H$3,IF($K141&lt;1,(($S141/$K141)*((1+'Inputs &amp; Summary'!$D$7)^AA$29)),((INT(AA$29/$K141)-INT((AA$29-1)/$K141))*$S141*((1+'Inputs &amp; Summary'!$D$7)^AA$29))),(_xlfn.WEIBULL.DIST(AA$29,$L141,$K141,FALSE)*$S141*((1+'Inputs &amp; Summary'!$D$7)^AA$29))),IF($M141=Lists!$H$3,IF($K141&lt;1,((($R141*(1-$E141)+$Q141*(1-$F141))/$K141)*((1+'Inputs &amp; Summary'!$D$7)^AA$29)),((INT(AA$29/$K141)-INT((AA$29-1)/$K141))*($R141*(1-$E141)+$Q141*(1-$F141))*((1+'Inputs &amp; Summary'!$D$7)^AA$29))),((_xlfn.WEIBULL.DIST(AA$29,$L141,$K141,FALSE)*($R141*(1-$E141)+$Q141*(1-$F141))*((1+'Inputs &amp; Summary'!$D$7)^AA$29))))))</f>
        <v>0</v>
      </c>
      <c r="AB141" s="114">
        <f>$D141*IF(AB$29&gt;'Inputs &amp; Summary'!$D$5,0,IF(AB$29&gt;VLOOKUP($G141,Lists!$J$17:$K$21,2),IF($M141=Lists!$H$3,IF($K141&lt;1,(($S141/$K141)*((1+'Inputs &amp; Summary'!$D$7)^AB$29)),((INT(AB$29/$K141)-INT((AB$29-1)/$K141))*$S141*((1+'Inputs &amp; Summary'!$D$7)^AB$29))),(_xlfn.WEIBULL.DIST(AB$29,$L141,$K141,FALSE)*$S141*((1+'Inputs &amp; Summary'!$D$7)^AB$29))),IF($M141=Lists!$H$3,IF($K141&lt;1,((($R141*(1-$E141)+$Q141*(1-$F141))/$K141)*((1+'Inputs &amp; Summary'!$D$7)^AB$29)),((INT(AB$29/$K141)-INT((AB$29-1)/$K141))*($R141*(1-$E141)+$Q141*(1-$F141))*((1+'Inputs &amp; Summary'!$D$7)^AB$29))),((_xlfn.WEIBULL.DIST(AB$29,$L141,$K141,FALSE)*($R141*(1-$E141)+$Q141*(1-$F141))*((1+'Inputs &amp; Summary'!$D$7)^AB$29))))))</f>
        <v>0</v>
      </c>
      <c r="AC141" s="114">
        <f>$D141*IF(AC$29&gt;'Inputs &amp; Summary'!$D$5,0,IF(AC$29&gt;VLOOKUP($G141,Lists!$J$17:$K$21,2),IF($M141=Lists!$H$3,IF($K141&lt;1,(($S141/$K141)*((1+'Inputs &amp; Summary'!$D$7)^AC$29)),((INT(AC$29/$K141)-INT((AC$29-1)/$K141))*$S141*((1+'Inputs &amp; Summary'!$D$7)^AC$29))),(_xlfn.WEIBULL.DIST(AC$29,$L141,$K141,FALSE)*$S141*((1+'Inputs &amp; Summary'!$D$7)^AC$29))),IF($M141=Lists!$H$3,IF($K141&lt;1,((($R141*(1-$E141)+$Q141*(1-$F141))/$K141)*((1+'Inputs &amp; Summary'!$D$7)^AC$29)),((INT(AC$29/$K141)-INT((AC$29-1)/$K141))*($R141*(1-$E141)+$Q141*(1-$F141))*((1+'Inputs &amp; Summary'!$D$7)^AC$29))),((_xlfn.WEIBULL.DIST(AC$29,$L141,$K141,FALSE)*($R141*(1-$E141)+$Q141*(1-$F141))*((1+'Inputs &amp; Summary'!$D$7)^AC$29))))))</f>
        <v>0</v>
      </c>
      <c r="AD141" s="114">
        <f>$D141*IF(AD$29&gt;'Inputs &amp; Summary'!$D$5,0,IF(AD$29&gt;VLOOKUP($G141,Lists!$J$17:$K$21,2),IF($M141=Lists!$H$3,IF($K141&lt;1,(($S141/$K141)*((1+'Inputs &amp; Summary'!$D$7)^AD$29)),((INT(AD$29/$K141)-INT((AD$29-1)/$K141))*$S141*((1+'Inputs &amp; Summary'!$D$7)^AD$29))),(_xlfn.WEIBULL.DIST(AD$29,$L141,$K141,FALSE)*$S141*((1+'Inputs &amp; Summary'!$D$7)^AD$29))),IF($M141=Lists!$H$3,IF($K141&lt;1,((($R141*(1-$E141)+$Q141*(1-$F141))/$K141)*((1+'Inputs &amp; Summary'!$D$7)^AD$29)),((INT(AD$29/$K141)-INT((AD$29-1)/$K141))*($R141*(1-$E141)+$Q141*(1-$F141))*((1+'Inputs &amp; Summary'!$D$7)^AD$29))),((_xlfn.WEIBULL.DIST(AD$29,$L141,$K141,FALSE)*($R141*(1-$E141)+$Q141*(1-$F141))*((1+'Inputs &amp; Summary'!$D$7)^AD$29))))))</f>
        <v>0</v>
      </c>
      <c r="AE141" s="114">
        <f>$D141*IF(AE$29&gt;'Inputs &amp; Summary'!$D$5,0,IF(AE$29&gt;VLOOKUP($G141,Lists!$J$17:$K$21,2),IF($M141=Lists!$H$3,IF($K141&lt;1,(($S141/$K141)*((1+'Inputs &amp; Summary'!$D$7)^AE$29)),((INT(AE$29/$K141)-INT((AE$29-1)/$K141))*$S141*((1+'Inputs &amp; Summary'!$D$7)^AE$29))),(_xlfn.WEIBULL.DIST(AE$29,$L141,$K141,FALSE)*$S141*((1+'Inputs &amp; Summary'!$D$7)^AE$29))),IF($M141=Lists!$H$3,IF($K141&lt;1,((($R141*(1-$E141)+$Q141*(1-$F141))/$K141)*((1+'Inputs &amp; Summary'!$D$7)^AE$29)),((INT(AE$29/$K141)-INT((AE$29-1)/$K141))*($R141*(1-$E141)+$Q141*(1-$F141))*((1+'Inputs &amp; Summary'!$D$7)^AE$29))),((_xlfn.WEIBULL.DIST(AE$29,$L141,$K141,FALSE)*($R141*(1-$E141)+$Q141*(1-$F141))*((1+'Inputs &amp; Summary'!$D$7)^AE$29))))))</f>
        <v>0</v>
      </c>
      <c r="AF141" s="114">
        <f>$D141*IF(AF$29&gt;'Inputs &amp; Summary'!$D$5,0,IF(AF$29&gt;VLOOKUP($G141,Lists!$J$17:$K$21,2),IF($M141=Lists!$H$3,IF($K141&lt;1,(($S141/$K141)*((1+'Inputs &amp; Summary'!$D$7)^AF$29)),((INT(AF$29/$K141)-INT((AF$29-1)/$K141))*$S141*((1+'Inputs &amp; Summary'!$D$7)^AF$29))),(_xlfn.WEIBULL.DIST(AF$29,$L141,$K141,FALSE)*$S141*((1+'Inputs &amp; Summary'!$D$7)^AF$29))),IF($M141=Lists!$H$3,IF($K141&lt;1,((($R141*(1-$E141)+$Q141*(1-$F141))/$K141)*((1+'Inputs &amp; Summary'!$D$7)^AF$29)),((INT(AF$29/$K141)-INT((AF$29-1)/$K141))*($R141*(1-$E141)+$Q141*(1-$F141))*((1+'Inputs &amp; Summary'!$D$7)^AF$29))),((_xlfn.WEIBULL.DIST(AF$29,$L141,$K141,FALSE)*($R141*(1-$E141)+$Q141*(1-$F141))*((1+'Inputs &amp; Summary'!$D$7)^AF$29))))))</f>
        <v>0</v>
      </c>
      <c r="AG141" s="114">
        <f>$D141*IF(AG$29&gt;'Inputs &amp; Summary'!$D$5,0,IF(AG$29&gt;VLOOKUP($G141,Lists!$J$17:$K$21,2),IF($M141=Lists!$H$3,IF($K141&lt;1,(($S141/$K141)*((1+'Inputs &amp; Summary'!$D$7)^AG$29)),((INT(AG$29/$K141)-INT((AG$29-1)/$K141))*$S141*((1+'Inputs &amp; Summary'!$D$7)^AG$29))),(_xlfn.WEIBULL.DIST(AG$29,$L141,$K141,FALSE)*$S141*((1+'Inputs &amp; Summary'!$D$7)^AG$29))),IF($M141=Lists!$H$3,IF($K141&lt;1,((($R141*(1-$E141)+$Q141*(1-$F141))/$K141)*((1+'Inputs &amp; Summary'!$D$7)^AG$29)),((INT(AG$29/$K141)-INT((AG$29-1)/$K141))*($R141*(1-$E141)+$Q141*(1-$F141))*((1+'Inputs &amp; Summary'!$D$7)^AG$29))),((_xlfn.WEIBULL.DIST(AG$29,$L141,$K141,FALSE)*($R141*(1-$E141)+$Q141*(1-$F141))*((1+'Inputs &amp; Summary'!$D$7)^AG$29))))))</f>
        <v>0</v>
      </c>
      <c r="AH141" s="114">
        <f>$D141*IF(AH$29&gt;'Inputs &amp; Summary'!$D$5,0,IF(AH$29&gt;VLOOKUP($G141,Lists!$J$17:$K$21,2),IF($M141=Lists!$H$3,IF($K141&lt;1,(($S141/$K141)*((1+'Inputs &amp; Summary'!$D$7)^AH$29)),((INT(AH$29/$K141)-INT((AH$29-1)/$K141))*$S141*((1+'Inputs &amp; Summary'!$D$7)^AH$29))),(_xlfn.WEIBULL.DIST(AH$29,$L141,$K141,FALSE)*$S141*((1+'Inputs &amp; Summary'!$D$7)^AH$29))),IF($M141=Lists!$H$3,IF($K141&lt;1,((($R141*(1-$E141)+$Q141*(1-$F141))/$K141)*((1+'Inputs &amp; Summary'!$D$7)^AH$29)),((INT(AH$29/$K141)-INT((AH$29-1)/$K141))*($R141*(1-$E141)+$Q141*(1-$F141))*((1+'Inputs &amp; Summary'!$D$7)^AH$29))),((_xlfn.WEIBULL.DIST(AH$29,$L141,$K141,FALSE)*($R141*(1-$E141)+$Q141*(1-$F141))*((1+'Inputs &amp; Summary'!$D$7)^AH$29))))))</f>
        <v>0</v>
      </c>
      <c r="AI141" s="114">
        <f>$D141*IF(AI$29&gt;'Inputs &amp; Summary'!$D$5,0,IF(AI$29&gt;VLOOKUP($G141,Lists!$J$17:$K$21,2),IF($M141=Lists!$H$3,IF($K141&lt;1,(($S141/$K141)*((1+'Inputs &amp; Summary'!$D$7)^AI$29)),((INT(AI$29/$K141)-INT((AI$29-1)/$K141))*$S141*((1+'Inputs &amp; Summary'!$D$7)^AI$29))),(_xlfn.WEIBULL.DIST(AI$29,$L141,$K141,FALSE)*$S141*((1+'Inputs &amp; Summary'!$D$7)^AI$29))),IF($M141=Lists!$H$3,IF($K141&lt;1,((($R141*(1-$E141)+$Q141*(1-$F141))/$K141)*((1+'Inputs &amp; Summary'!$D$7)^AI$29)),((INT(AI$29/$K141)-INT((AI$29-1)/$K141))*($R141*(1-$E141)+$Q141*(1-$F141))*((1+'Inputs &amp; Summary'!$D$7)^AI$29))),((_xlfn.WEIBULL.DIST(AI$29,$L141,$K141,FALSE)*($R141*(1-$E141)+$Q141*(1-$F141))*((1+'Inputs &amp; Summary'!$D$7)^AI$29))))))</f>
        <v>0</v>
      </c>
      <c r="AJ141" s="114">
        <f>$D141*IF(AJ$29&gt;'Inputs &amp; Summary'!$D$5,0,IF(AJ$29&gt;VLOOKUP($G141,Lists!$J$17:$K$21,2),IF($M141=Lists!$H$3,IF($K141&lt;1,(($S141/$K141)*((1+'Inputs &amp; Summary'!$D$7)^AJ$29)),((INT(AJ$29/$K141)-INT((AJ$29-1)/$K141))*$S141*((1+'Inputs &amp; Summary'!$D$7)^AJ$29))),(_xlfn.WEIBULL.DIST(AJ$29,$L141,$K141,FALSE)*$S141*((1+'Inputs &amp; Summary'!$D$7)^AJ$29))),IF($M141=Lists!$H$3,IF($K141&lt;1,((($R141*(1-$E141)+$Q141*(1-$F141))/$K141)*((1+'Inputs &amp; Summary'!$D$7)^AJ$29)),((INT(AJ$29/$K141)-INT((AJ$29-1)/$K141))*($R141*(1-$E141)+$Q141*(1-$F141))*((1+'Inputs &amp; Summary'!$D$7)^AJ$29))),((_xlfn.WEIBULL.DIST(AJ$29,$L141,$K141,FALSE)*($R141*(1-$E141)+$Q141*(1-$F141))*((1+'Inputs &amp; Summary'!$D$7)^AJ$29))))))</f>
        <v>0</v>
      </c>
      <c r="AK141" s="114">
        <f>$D141*IF(AK$29&gt;'Inputs &amp; Summary'!$D$5,0,IF(AK$29&gt;VLOOKUP($G141,Lists!$J$17:$K$21,2),IF($M141=Lists!$H$3,IF($K141&lt;1,(($S141/$K141)*((1+'Inputs &amp; Summary'!$D$7)^AK$29)),((INT(AK$29/$K141)-INT((AK$29-1)/$K141))*$S141*((1+'Inputs &amp; Summary'!$D$7)^AK$29))),(_xlfn.WEIBULL.DIST(AK$29,$L141,$K141,FALSE)*$S141*((1+'Inputs &amp; Summary'!$D$7)^AK$29))),IF($M141=Lists!$H$3,IF($K141&lt;1,((($R141*(1-$E141)+$Q141*(1-$F141))/$K141)*((1+'Inputs &amp; Summary'!$D$7)^AK$29)),((INT(AK$29/$K141)-INT((AK$29-1)/$K141))*($R141*(1-$E141)+$Q141*(1-$F141))*((1+'Inputs &amp; Summary'!$D$7)^AK$29))),((_xlfn.WEIBULL.DIST(AK$29,$L141,$K141,FALSE)*($R141*(1-$E141)+$Q141*(1-$F141))*((1+'Inputs &amp; Summary'!$D$7)^AK$29))))))</f>
        <v>0</v>
      </c>
      <c r="AL141" s="114">
        <f>$D141*IF(AL$29&gt;'Inputs &amp; Summary'!$D$5,0,IF(AL$29&gt;VLOOKUP($G141,Lists!$J$17:$K$21,2),IF($M141=Lists!$H$3,IF($K141&lt;1,(($S141/$K141)*((1+'Inputs &amp; Summary'!$D$7)^AL$29)),((INT(AL$29/$K141)-INT((AL$29-1)/$K141))*$S141*((1+'Inputs &amp; Summary'!$D$7)^AL$29))),(_xlfn.WEIBULL.DIST(AL$29,$L141,$K141,FALSE)*$S141*((1+'Inputs &amp; Summary'!$D$7)^AL$29))),IF($M141=Lists!$H$3,IF($K141&lt;1,((($R141*(1-$E141)+$Q141*(1-$F141))/$K141)*((1+'Inputs &amp; Summary'!$D$7)^AL$29)),((INT(AL$29/$K141)-INT((AL$29-1)/$K141))*($R141*(1-$E141)+$Q141*(1-$F141))*((1+'Inputs &amp; Summary'!$D$7)^AL$29))),((_xlfn.WEIBULL.DIST(AL$29,$L141,$K141,FALSE)*($R141*(1-$E141)+$Q141*(1-$F141))*((1+'Inputs &amp; Summary'!$D$7)^AL$29))))))</f>
        <v>0</v>
      </c>
      <c r="AM141" s="114">
        <f>$D141*IF(AM$29&gt;'Inputs &amp; Summary'!$D$5,0,IF(AM$29&gt;VLOOKUP($G141,Lists!$J$17:$K$21,2),IF($M141=Lists!$H$3,IF($K141&lt;1,(($S141/$K141)*((1+'Inputs &amp; Summary'!$D$7)^AM$29)),((INT(AM$29/$K141)-INT((AM$29-1)/$K141))*$S141*((1+'Inputs &amp; Summary'!$D$7)^AM$29))),(_xlfn.WEIBULL.DIST(AM$29,$L141,$K141,FALSE)*$S141*((1+'Inputs &amp; Summary'!$D$7)^AM$29))),IF($M141=Lists!$H$3,IF($K141&lt;1,((($R141*(1-$E141)+$Q141*(1-$F141))/$K141)*((1+'Inputs &amp; Summary'!$D$7)^AM$29)),((INT(AM$29/$K141)-INT((AM$29-1)/$K141))*($R141*(1-$E141)+$Q141*(1-$F141))*((1+'Inputs &amp; Summary'!$D$7)^AM$29))),((_xlfn.WEIBULL.DIST(AM$29,$L141,$K141,FALSE)*($R141*(1-$E141)+$Q141*(1-$F141))*((1+'Inputs &amp; Summary'!$D$7)^AM$29))))))</f>
        <v>0</v>
      </c>
      <c r="AN141" s="114">
        <f>$D141*IF(AN$29&gt;'Inputs &amp; Summary'!$D$5,0,IF(AN$29&gt;VLOOKUP($G141,Lists!$J$17:$K$21,2),IF($M141=Lists!$H$3,IF($K141&lt;1,(($S141/$K141)*((1+'Inputs &amp; Summary'!$D$7)^AN$29)),((INT(AN$29/$K141)-INT((AN$29-1)/$K141))*$S141*((1+'Inputs &amp; Summary'!$D$7)^AN$29))),(_xlfn.WEIBULL.DIST(AN$29,$L141,$K141,FALSE)*$S141*((1+'Inputs &amp; Summary'!$D$7)^AN$29))),IF($M141=Lists!$H$3,IF($K141&lt;1,((($R141*(1-$E141)+$Q141*(1-$F141))/$K141)*((1+'Inputs &amp; Summary'!$D$7)^AN$29)),((INT(AN$29/$K141)-INT((AN$29-1)/$K141))*($R141*(1-$E141)+$Q141*(1-$F141))*((1+'Inputs &amp; Summary'!$D$7)^AN$29))),((_xlfn.WEIBULL.DIST(AN$29,$L141,$K141,FALSE)*($R141*(1-$E141)+$Q141*(1-$F141))*((1+'Inputs &amp; Summary'!$D$7)^AN$29))))))</f>
        <v>0</v>
      </c>
      <c r="AO141" s="114">
        <f>$D141*IF(AO$29&gt;'Inputs &amp; Summary'!$D$5,0,IF(AO$29&gt;VLOOKUP($G141,Lists!$J$17:$K$21,2),IF($M141=Lists!$H$3,IF($K141&lt;1,(($S141/$K141)*((1+'Inputs &amp; Summary'!$D$7)^AO$29)),((INT(AO$29/$K141)-INT((AO$29-1)/$K141))*$S141*((1+'Inputs &amp; Summary'!$D$7)^AO$29))),(_xlfn.WEIBULL.DIST(AO$29,$L141,$K141,FALSE)*$S141*((1+'Inputs &amp; Summary'!$D$7)^AO$29))),IF($M141=Lists!$H$3,IF($K141&lt;1,((($R141*(1-$E141)+$Q141*(1-$F141))/$K141)*((1+'Inputs &amp; Summary'!$D$7)^AO$29)),((INT(AO$29/$K141)-INT((AO$29-1)/$K141))*($R141*(1-$E141)+$Q141*(1-$F141))*((1+'Inputs &amp; Summary'!$D$7)^AO$29))),((_xlfn.WEIBULL.DIST(AO$29,$L141,$K141,FALSE)*($R141*(1-$E141)+$Q141*(1-$F141))*((1+'Inputs &amp; Summary'!$D$7)^AO$29))))))</f>
        <v>0</v>
      </c>
      <c r="AP141" s="114">
        <f>$D141*IF(AP$29&gt;'Inputs &amp; Summary'!$D$5,0,IF(AP$29&gt;VLOOKUP($G141,Lists!$J$17:$K$21,2),IF($M141=Lists!$H$3,IF($K141&lt;1,(($S141/$K141)*((1+'Inputs &amp; Summary'!$D$7)^AP$29)),((INT(AP$29/$K141)-INT((AP$29-1)/$K141))*$S141*((1+'Inputs &amp; Summary'!$D$7)^AP$29))),(_xlfn.WEIBULL.DIST(AP$29,$L141,$K141,FALSE)*$S141*((1+'Inputs &amp; Summary'!$D$7)^AP$29))),IF($M141=Lists!$H$3,IF($K141&lt;1,((($R141*(1-$E141)+$Q141*(1-$F141))/$K141)*((1+'Inputs &amp; Summary'!$D$7)^AP$29)),((INT(AP$29/$K141)-INT((AP$29-1)/$K141))*($R141*(1-$E141)+$Q141*(1-$F141))*((1+'Inputs &amp; Summary'!$D$7)^AP$29))),((_xlfn.WEIBULL.DIST(AP$29,$L141,$K141,FALSE)*($R141*(1-$E141)+$Q141*(1-$F141))*((1+'Inputs &amp; Summary'!$D$7)^AP$29))))))</f>
        <v>0</v>
      </c>
      <c r="AQ141" s="114">
        <f>$D141*IF(AQ$29&gt;'Inputs &amp; Summary'!$D$5,0,IF(AQ$29&gt;VLOOKUP($G141,Lists!$J$17:$K$21,2),IF($M141=Lists!$H$3,IF($K141&lt;1,(($S141/$K141)*((1+'Inputs &amp; Summary'!$D$7)^AQ$29)),((INT(AQ$29/$K141)-INT((AQ$29-1)/$K141))*$S141*((1+'Inputs &amp; Summary'!$D$7)^AQ$29))),(_xlfn.WEIBULL.DIST(AQ$29,$L141,$K141,FALSE)*$S141*((1+'Inputs &amp; Summary'!$D$7)^AQ$29))),IF($M141=Lists!$H$3,IF($K141&lt;1,((($R141*(1-$E141)+$Q141*(1-$F141))/$K141)*((1+'Inputs &amp; Summary'!$D$7)^AQ$29)),((INT(AQ$29/$K141)-INT((AQ$29-1)/$K141))*($R141*(1-$E141)+$Q141*(1-$F141))*((1+'Inputs &amp; Summary'!$D$7)^AQ$29))),((_xlfn.WEIBULL.DIST(AQ$29,$L141,$K141,FALSE)*($R141*(1-$E141)+$Q141*(1-$F141))*((1+'Inputs &amp; Summary'!$D$7)^AQ$29))))))</f>
        <v>0</v>
      </c>
      <c r="AR141" s="114">
        <f>$D141*IF(AR$29&gt;'Inputs &amp; Summary'!$D$5,0,IF(AR$29&gt;VLOOKUP($G141,Lists!$J$17:$K$21,2),IF($M141=Lists!$H$3,IF($K141&lt;1,(($S141/$K141)*((1+'Inputs &amp; Summary'!$D$7)^AR$29)),((INT(AR$29/$K141)-INT((AR$29-1)/$K141))*$S141*((1+'Inputs &amp; Summary'!$D$7)^AR$29))),(_xlfn.WEIBULL.DIST(AR$29,$L141,$K141,FALSE)*$S141*((1+'Inputs &amp; Summary'!$D$7)^AR$29))),IF($M141=Lists!$H$3,IF($K141&lt;1,((($R141*(1-$E141)+$Q141*(1-$F141))/$K141)*((1+'Inputs &amp; Summary'!$D$7)^AR$29)),((INT(AR$29/$K141)-INT((AR$29-1)/$K141))*($R141*(1-$E141)+$Q141*(1-$F141))*((1+'Inputs &amp; Summary'!$D$7)^AR$29))),((_xlfn.WEIBULL.DIST(AR$29,$L141,$K141,FALSE)*($R141*(1-$E141)+$Q141*(1-$F141))*((1+'Inputs &amp; Summary'!$D$7)^AR$29))))))</f>
        <v>0</v>
      </c>
      <c r="AS141" s="114">
        <f>$D141*IF(AS$29&gt;'Inputs &amp; Summary'!$D$5,0,IF(AS$29&gt;VLOOKUP($G141,Lists!$J$17:$K$21,2),IF($M141=Lists!$H$3,IF($K141&lt;1,(($S141/$K141)*((1+'Inputs &amp; Summary'!$D$7)^AS$29)),((INT(AS$29/$K141)-INT((AS$29-1)/$K141))*$S141*((1+'Inputs &amp; Summary'!$D$7)^AS$29))),(_xlfn.WEIBULL.DIST(AS$29,$L141,$K141,FALSE)*$S141*((1+'Inputs &amp; Summary'!$D$7)^AS$29))),IF($M141=Lists!$H$3,IF($K141&lt;1,((($R141*(1-$E141)+$Q141*(1-$F141))/$K141)*((1+'Inputs &amp; Summary'!$D$7)^AS$29)),((INT(AS$29/$K141)-INT((AS$29-1)/$K141))*($R141*(1-$E141)+$Q141*(1-$F141))*((1+'Inputs &amp; Summary'!$D$7)^AS$29))),((_xlfn.WEIBULL.DIST(AS$29,$L141,$K141,FALSE)*($R141*(1-$E141)+$Q141*(1-$F141))*((1+'Inputs &amp; Summary'!$D$7)^AS$29))))))</f>
        <v>0</v>
      </c>
      <c r="AT141" s="114">
        <f>$D141*IF(AT$29&gt;'Inputs &amp; Summary'!$D$5,0,IF(AT$29&gt;VLOOKUP($G141,Lists!$J$17:$K$21,2),IF($M141=Lists!$H$3,IF($K141&lt;1,(($S141/$K141)*((1+'Inputs &amp; Summary'!$D$7)^AT$29)),((INT(AT$29/$K141)-INT((AT$29-1)/$K141))*$S141*((1+'Inputs &amp; Summary'!$D$7)^AT$29))),(_xlfn.WEIBULL.DIST(AT$29,$L141,$K141,FALSE)*$S141*((1+'Inputs &amp; Summary'!$D$7)^AT$29))),IF($M141=Lists!$H$3,IF($K141&lt;1,((($R141*(1-$E141)+$Q141*(1-$F141))/$K141)*((1+'Inputs &amp; Summary'!$D$7)^AT$29)),((INT(AT$29/$K141)-INT((AT$29-1)/$K141))*($R141*(1-$E141)+$Q141*(1-$F141))*((1+'Inputs &amp; Summary'!$D$7)^AT$29))),((_xlfn.WEIBULL.DIST(AT$29,$L141,$K141,FALSE)*($R141*(1-$E141)+$Q141*(1-$F141))*((1+'Inputs &amp; Summary'!$D$7)^AT$29))))))</f>
        <v>0</v>
      </c>
      <c r="AU141" s="114">
        <f>$D141*IF(AU$29&gt;'Inputs &amp; Summary'!$D$5,0,IF(AU$29&gt;VLOOKUP($G141,Lists!$J$17:$K$21,2),IF($M141=Lists!$H$3,IF($K141&lt;1,(($S141/$K141)*((1+'Inputs &amp; Summary'!$D$7)^AU$29)),((INT(AU$29/$K141)-INT((AU$29-1)/$K141))*$S141*((1+'Inputs &amp; Summary'!$D$7)^AU$29))),(_xlfn.WEIBULL.DIST(AU$29,$L141,$K141,FALSE)*$S141*((1+'Inputs &amp; Summary'!$D$7)^AU$29))),IF($M141=Lists!$H$3,IF($K141&lt;1,((($R141*(1-$E141)+$Q141*(1-$F141))/$K141)*((1+'Inputs &amp; Summary'!$D$7)^AU$29)),((INT(AU$29/$K141)-INT((AU$29-1)/$K141))*($R141*(1-$E141)+$Q141*(1-$F141))*((1+'Inputs &amp; Summary'!$D$7)^AU$29))),((_xlfn.WEIBULL.DIST(AU$29,$L141,$K141,FALSE)*($R141*(1-$E141)+$Q141*(1-$F141))*((1+'Inputs &amp; Summary'!$D$7)^AU$29))))))</f>
        <v>0</v>
      </c>
      <c r="AV141" s="114">
        <f>$D141*IF(AV$29&gt;'Inputs &amp; Summary'!$D$5,0,IF(AV$29&gt;VLOOKUP($G141,Lists!$J$17:$K$21,2),IF($M141=Lists!$H$3,IF($K141&lt;1,(($S141/$K141)*((1+'Inputs &amp; Summary'!$D$7)^AV$29)),((INT(AV$29/$K141)-INT((AV$29-1)/$K141))*$S141*((1+'Inputs &amp; Summary'!$D$7)^AV$29))),(_xlfn.WEIBULL.DIST(AV$29,$L141,$K141,FALSE)*$S141*((1+'Inputs &amp; Summary'!$D$7)^AV$29))),IF($M141=Lists!$H$3,IF($K141&lt;1,((($R141*(1-$E141)+$Q141*(1-$F141))/$K141)*((1+'Inputs &amp; Summary'!$D$7)^AV$29)),((INT(AV$29/$K141)-INT((AV$29-1)/$K141))*($R141*(1-$E141)+$Q141*(1-$F141))*((1+'Inputs &amp; Summary'!$D$7)^AV$29))),((_xlfn.WEIBULL.DIST(AV$29,$L141,$K141,FALSE)*($R141*(1-$E141)+$Q141*(1-$F141))*((1+'Inputs &amp; Summary'!$D$7)^AV$29))))))</f>
        <v>0</v>
      </c>
      <c r="AW141" s="114">
        <f>$D141*IF(AW$29&gt;'Inputs &amp; Summary'!$D$5,0,IF(AW$29&gt;VLOOKUP($G141,Lists!$J$17:$K$21,2),IF($M141=Lists!$H$3,IF($K141&lt;1,(($S141/$K141)*((1+'Inputs &amp; Summary'!$D$7)^AW$29)),((INT(AW$29/$K141)-INT((AW$29-1)/$K141))*$S141*((1+'Inputs &amp; Summary'!$D$7)^AW$29))),(_xlfn.WEIBULL.DIST(AW$29,$L141,$K141,FALSE)*$S141*((1+'Inputs &amp; Summary'!$D$7)^AW$29))),IF($M141=Lists!$H$3,IF($K141&lt;1,((($R141*(1-$E141)+$Q141*(1-$F141))/$K141)*((1+'Inputs &amp; Summary'!$D$7)^AW$29)),((INT(AW$29/$K141)-INT((AW$29-1)/$K141))*($R141*(1-$E141)+$Q141*(1-$F141))*((1+'Inputs &amp; Summary'!$D$7)^AW$29))),((_xlfn.WEIBULL.DIST(AW$29,$L141,$K141,FALSE)*($R141*(1-$E141)+$Q141*(1-$F141))*((1+'Inputs &amp; Summary'!$D$7)^AW$29))))))</f>
        <v>0</v>
      </c>
      <c r="AX141" s="114">
        <f>$D141*IF(AX$29&gt;'Inputs &amp; Summary'!$D$5,0,IF(AX$29&gt;VLOOKUP($G141,Lists!$J$17:$K$21,2),IF($M141=Lists!$H$3,IF($K141&lt;1,(($S141/$K141)*((1+'Inputs &amp; Summary'!$D$7)^AX$29)),((INT(AX$29/$K141)-INT((AX$29-1)/$K141))*$S141*((1+'Inputs &amp; Summary'!$D$7)^AX$29))),(_xlfn.WEIBULL.DIST(AX$29,$L141,$K141,FALSE)*$S141*((1+'Inputs &amp; Summary'!$D$7)^AX$29))),IF($M141=Lists!$H$3,IF($K141&lt;1,((($R141*(1-$E141)+$Q141*(1-$F141))/$K141)*((1+'Inputs &amp; Summary'!$D$7)^AX$29)),((INT(AX$29/$K141)-INT((AX$29-1)/$K141))*($R141*(1-$E141)+$Q141*(1-$F141))*((1+'Inputs &amp; Summary'!$D$7)^AX$29))),((_xlfn.WEIBULL.DIST(AX$29,$L141,$K141,FALSE)*($R141*(1-$E141)+$Q141*(1-$F141))*((1+'Inputs &amp; Summary'!$D$7)^AX$29))))))</f>
        <v>0</v>
      </c>
      <c r="AY141" s="114">
        <f>$D141*IF(AY$29&gt;'Inputs &amp; Summary'!$D$5,0,IF(AY$29&gt;VLOOKUP($G141,Lists!$J$17:$K$21,2),IF($M141=Lists!$H$3,IF($K141&lt;1,(($S141/$K141)*((1+'Inputs &amp; Summary'!$D$7)^AY$29)),((INT(AY$29/$K141)-INT((AY$29-1)/$K141))*$S141*((1+'Inputs &amp; Summary'!$D$7)^AY$29))),(_xlfn.WEIBULL.DIST(AY$29,$L141,$K141,FALSE)*$S141*((1+'Inputs &amp; Summary'!$D$7)^AY$29))),IF($M141=Lists!$H$3,IF($K141&lt;1,((($R141*(1-$E141)+$Q141*(1-$F141))/$K141)*((1+'Inputs &amp; Summary'!$D$7)^AY$29)),((INT(AY$29/$K141)-INT((AY$29-1)/$K141))*($R141*(1-$E141)+$Q141*(1-$F141))*((1+'Inputs &amp; Summary'!$D$7)^AY$29))),((_xlfn.WEIBULL.DIST(AY$29,$L141,$K141,FALSE)*($R141*(1-$E141)+$Q141*(1-$F141))*((1+'Inputs &amp; Summary'!$D$7)^AY$29))))))</f>
        <v>0</v>
      </c>
      <c r="AZ141" s="114">
        <f>$D141*IF(AZ$29&gt;'Inputs &amp; Summary'!$D$5,0,IF(AZ$29&gt;VLOOKUP($G141,Lists!$J$17:$K$21,2),IF($M141=Lists!$H$3,IF($K141&lt;1,(($S141/$K141)*((1+'Inputs &amp; Summary'!$D$7)^AZ$29)),((INT(AZ$29/$K141)-INT((AZ$29-1)/$K141))*$S141*((1+'Inputs &amp; Summary'!$D$7)^AZ$29))),(_xlfn.WEIBULL.DIST(AZ$29,$L141,$K141,FALSE)*$S141*((1+'Inputs &amp; Summary'!$D$7)^AZ$29))),IF($M141=Lists!$H$3,IF($K141&lt;1,((($R141*(1-$E141)+$Q141*(1-$F141))/$K141)*((1+'Inputs &amp; Summary'!$D$7)^AZ$29)),((INT(AZ$29/$K141)-INT((AZ$29-1)/$K141))*($R141*(1-$E141)+$Q141*(1-$F141))*((1+'Inputs &amp; Summary'!$D$7)^AZ$29))),((_xlfn.WEIBULL.DIST(AZ$29,$L141,$K141,FALSE)*($R141*(1-$E141)+$Q141*(1-$F141))*((1+'Inputs &amp; Summary'!$D$7)^AZ$29))))))</f>
        <v>0</v>
      </c>
      <c r="BA141" s="114">
        <f>$D141*IF(BA$29&gt;'Inputs &amp; Summary'!$D$5,0,IF(BA$29&gt;VLOOKUP($G141,Lists!$J$17:$K$21,2),IF($M141=Lists!$H$3,IF($K141&lt;1,(($S141/$K141)*((1+'Inputs &amp; Summary'!$D$7)^BA$29)),((INT(BA$29/$K141)-INT((BA$29-1)/$K141))*$S141*((1+'Inputs &amp; Summary'!$D$7)^BA$29))),(_xlfn.WEIBULL.DIST(BA$29,$L141,$K141,FALSE)*$S141*((1+'Inputs &amp; Summary'!$D$7)^BA$29))),IF($M141=Lists!$H$3,IF($K141&lt;1,((($R141*(1-$E141)+$Q141*(1-$F141))/$K141)*((1+'Inputs &amp; Summary'!$D$7)^BA$29)),((INT(BA$29/$K141)-INT((BA$29-1)/$K141))*($R141*(1-$E141)+$Q141*(1-$F141))*((1+'Inputs &amp; Summary'!$D$7)^BA$29))),((_xlfn.WEIBULL.DIST(BA$29,$L141,$K141,FALSE)*($R141*(1-$E141)+$Q141*(1-$F141))*((1+'Inputs &amp; Summary'!$D$7)^BA$29))))))</f>
        <v>0</v>
      </c>
      <c r="BB141" s="114">
        <f>$D141*IF(BB$29&gt;'Inputs &amp; Summary'!$D$5,0,IF(BB$29&gt;VLOOKUP($G141,Lists!$J$17:$K$21,2),IF($M141=Lists!$H$3,IF($K141&lt;1,(($S141/$K141)*((1+'Inputs &amp; Summary'!$D$7)^BB$29)),((INT(BB$29/$K141)-INT((BB$29-1)/$K141))*$S141*((1+'Inputs &amp; Summary'!$D$7)^BB$29))),(_xlfn.WEIBULL.DIST(BB$29,$L141,$K141,FALSE)*$S141*((1+'Inputs &amp; Summary'!$D$7)^BB$29))),IF($M141=Lists!$H$3,IF($K141&lt;1,((($R141*(1-$E141)+$Q141*(1-$F141))/$K141)*((1+'Inputs &amp; Summary'!$D$7)^BB$29)),((INT(BB$29/$K141)-INT((BB$29-1)/$K141))*($R141*(1-$E141)+$Q141*(1-$F141))*((1+'Inputs &amp; Summary'!$D$7)^BB$29))),((_xlfn.WEIBULL.DIST(BB$29,$L141,$K141,FALSE)*($R141*(1-$E141)+$Q141*(1-$F141))*((1+'Inputs &amp; Summary'!$D$7)^BB$29))))))</f>
        <v>0</v>
      </c>
      <c r="BC141" s="114">
        <f>$D141*IF(BC$29&gt;'Inputs &amp; Summary'!$D$5,0,IF(BC$29&gt;VLOOKUP($G141,Lists!$J$17:$K$21,2),IF($M141=Lists!$H$3,IF($K141&lt;1,(($S141/$K141)*((1+'Inputs &amp; Summary'!$D$7)^BC$29)),((INT(BC$29/$K141)-INT((BC$29-1)/$K141))*$S141*((1+'Inputs &amp; Summary'!$D$7)^BC$29))),(_xlfn.WEIBULL.DIST(BC$29,$L141,$K141,FALSE)*$S141*((1+'Inputs &amp; Summary'!$D$7)^BC$29))),IF($M141=Lists!$H$3,IF($K141&lt;1,((($R141*(1-$E141)+$Q141*(1-$F141))/$K141)*((1+'Inputs &amp; Summary'!$D$7)^BC$29)),((INT(BC$29/$K141)-INT((BC$29-1)/$K141))*($R141*(1-$E141)+$Q141*(1-$F141))*((1+'Inputs &amp; Summary'!$D$7)^BC$29))),((_xlfn.WEIBULL.DIST(BC$29,$L141,$K141,FALSE)*($R141*(1-$E141)+$Q141*(1-$F141))*((1+'Inputs &amp; Summary'!$D$7)^BC$29))))))</f>
        <v>0</v>
      </c>
      <c r="BD141" s="114">
        <f>$D141*IF(BD$29&gt;'Inputs &amp; Summary'!$D$5,0,IF(BD$29&gt;VLOOKUP($G141,Lists!$J$17:$K$21,2),IF($M141=Lists!$H$3,IF($K141&lt;1,(($S141/$K141)*((1+'Inputs &amp; Summary'!$D$7)^BD$29)),((INT(BD$29/$K141)-INT((BD$29-1)/$K141))*$S141*((1+'Inputs &amp; Summary'!$D$7)^BD$29))),(_xlfn.WEIBULL.DIST(BD$29,$L141,$K141,FALSE)*$S141*((1+'Inputs &amp; Summary'!$D$7)^BD$29))),IF($M141=Lists!$H$3,IF($K141&lt;1,((($R141*(1-$E141)+$Q141*(1-$F141))/$K141)*((1+'Inputs &amp; Summary'!$D$7)^BD$29)),((INT(BD$29/$K141)-INT((BD$29-1)/$K141))*($R141*(1-$E141)+$Q141*(1-$F141))*((1+'Inputs &amp; Summary'!$D$7)^BD$29))),((_xlfn.WEIBULL.DIST(BD$29,$L141,$K141,FALSE)*($R141*(1-$E141)+$Q141*(1-$F141))*((1+'Inputs &amp; Summary'!$D$7)^BD$29))))))</f>
        <v>0</v>
      </c>
      <c r="BE141" s="114">
        <f>$D141*IF(BE$29&gt;'Inputs &amp; Summary'!$D$5,0,IF(BE$29&gt;VLOOKUP($G141,Lists!$J$17:$K$21,2),IF($M141=Lists!$H$3,IF($K141&lt;1,(($S141/$K141)*((1+'Inputs &amp; Summary'!$D$7)^BE$29)),((INT(BE$29/$K141)-INT((BE$29-1)/$K141))*$S141*((1+'Inputs &amp; Summary'!$D$7)^BE$29))),(_xlfn.WEIBULL.DIST(BE$29,$L141,$K141,FALSE)*$S141*((1+'Inputs &amp; Summary'!$D$7)^BE$29))),IF($M141=Lists!$H$3,IF($K141&lt;1,((($R141*(1-$E141)+$Q141*(1-$F141))/$K141)*((1+'Inputs &amp; Summary'!$D$7)^BE$29)),((INT(BE$29/$K141)-INT((BE$29-1)/$K141))*($R141*(1-$E141)+$Q141*(1-$F141))*((1+'Inputs &amp; Summary'!$D$7)^BE$29))),((_xlfn.WEIBULL.DIST(BE$29,$L141,$K141,FALSE)*($R141*(1-$E141)+$Q141*(1-$F141))*((1+'Inputs &amp; Summary'!$D$7)^BE$29))))))</f>
        <v>0</v>
      </c>
      <c r="BF141" s="114">
        <f>$D141*IF(BF$29&gt;'Inputs &amp; Summary'!$D$5,0,IF(BF$29&gt;VLOOKUP($G141,Lists!$J$17:$K$21,2),IF($M141=Lists!$H$3,IF($K141&lt;1,(($S141/$K141)*((1+'Inputs &amp; Summary'!$D$7)^BF$29)),((INT(BF$29/$K141)-INT((BF$29-1)/$K141))*$S141*((1+'Inputs &amp; Summary'!$D$7)^BF$29))),(_xlfn.WEIBULL.DIST(BF$29,$L141,$K141,FALSE)*$S141*((1+'Inputs &amp; Summary'!$D$7)^BF$29))),IF($M141=Lists!$H$3,IF($K141&lt;1,((($R141*(1-$E141)+$Q141*(1-$F141))/$K141)*((1+'Inputs &amp; Summary'!$D$7)^BF$29)),((INT(BF$29/$K141)-INT((BF$29-1)/$K141))*($R141*(1-$E141)+$Q141*(1-$F141))*((1+'Inputs &amp; Summary'!$D$7)^BF$29))),((_xlfn.WEIBULL.DIST(BF$29,$L141,$K141,FALSE)*($R141*(1-$E141)+$Q141*(1-$F141))*((1+'Inputs &amp; Summary'!$D$7)^BF$29))))))</f>
        <v>0</v>
      </c>
      <c r="BG141" s="114">
        <f>$D141*IF(BG$29&gt;'Inputs &amp; Summary'!$D$5,0,IF(BG$29&gt;VLOOKUP($G141,Lists!$J$17:$K$21,2),IF($M141=Lists!$H$3,IF($K141&lt;1,(($S141/$K141)*((1+'Inputs &amp; Summary'!$D$7)^BG$29)),((INT(BG$29/$K141)-INT((BG$29-1)/$K141))*$S141*((1+'Inputs &amp; Summary'!$D$7)^BG$29))),(_xlfn.WEIBULL.DIST(BG$29,$L141,$K141,FALSE)*$S141*((1+'Inputs &amp; Summary'!$D$7)^BG$29))),IF($M141=Lists!$H$3,IF($K141&lt;1,((($R141*(1-$E141)+$Q141*(1-$F141))/$K141)*((1+'Inputs &amp; Summary'!$D$7)^BG$29)),((INT(BG$29/$K141)-INT((BG$29-1)/$K141))*($R141*(1-$E141)+$Q141*(1-$F141))*((1+'Inputs &amp; Summary'!$D$7)^BG$29))),((_xlfn.WEIBULL.DIST(BG$29,$L141,$K141,FALSE)*($R141*(1-$E141)+$Q141*(1-$F141))*((1+'Inputs &amp; Summary'!$D$7)^BG$29))))))</f>
        <v>0</v>
      </c>
      <c r="BH141" s="114">
        <f>$D141*IF(BH$29&gt;'Inputs &amp; Summary'!$D$5,0,IF(BH$29&gt;VLOOKUP($G141,Lists!$J$17:$K$21,2),IF($M141=Lists!$H$3,IF($K141&lt;1,(($S141/$K141)*((1+'Inputs &amp; Summary'!$D$7)^BH$29)),((INT(BH$29/$K141)-INT((BH$29-1)/$K141))*$S141*((1+'Inputs &amp; Summary'!$D$7)^BH$29))),(_xlfn.WEIBULL.DIST(BH$29,$L141,$K141,FALSE)*$S141*((1+'Inputs &amp; Summary'!$D$7)^BH$29))),IF($M141=Lists!$H$3,IF($K141&lt;1,((($R141*(1-$E141)+$Q141*(1-$F141))/$K141)*((1+'Inputs &amp; Summary'!$D$7)^BH$29)),((INT(BH$29/$K141)-INT((BH$29-1)/$K141))*($R141*(1-$E141)+$Q141*(1-$F141))*((1+'Inputs &amp; Summary'!$D$7)^BH$29))),((_xlfn.WEIBULL.DIST(BH$29,$L141,$K141,FALSE)*($R141*(1-$E141)+$Q141*(1-$F141))*((1+'Inputs &amp; Summary'!$D$7)^BH$29))))))</f>
        <v>0</v>
      </c>
      <c r="BI141" s="114">
        <f>$D141*IF(BI$29&gt;'Inputs &amp; Summary'!$D$5,0,IF(BI$29&gt;VLOOKUP($G141,Lists!$J$17:$K$21,2),IF($M141=Lists!$H$3,IF($K141&lt;1,(($S141/$K141)*((1+'Inputs &amp; Summary'!$D$7)^BI$29)),((INT(BI$29/$K141)-INT((BI$29-1)/$K141))*$S141*((1+'Inputs &amp; Summary'!$D$7)^BI$29))),(_xlfn.WEIBULL.DIST(BI$29,$L141,$K141,FALSE)*$S141*((1+'Inputs &amp; Summary'!$D$7)^BI$29))),IF($M141=Lists!$H$3,IF($K141&lt;1,((($R141*(1-$E141)+$Q141*(1-$F141))/$K141)*((1+'Inputs &amp; Summary'!$D$7)^BI$29)),((INT(BI$29/$K141)-INT((BI$29-1)/$K141))*($R141*(1-$E141)+$Q141*(1-$F141))*((1+'Inputs &amp; Summary'!$D$7)^BI$29))),((_xlfn.WEIBULL.DIST(BI$29,$L141,$K141,FALSE)*($R141*(1-$E141)+$Q141*(1-$F141))*((1+'Inputs &amp; Summary'!$D$7)^BI$29))))))</f>
        <v>0</v>
      </c>
      <c r="BJ141" s="114">
        <f>$D141*IF(BJ$29&gt;'Inputs &amp; Summary'!$D$5,0,IF(BJ$29&gt;VLOOKUP($G141,Lists!$J$17:$K$21,2),IF($M141=Lists!$H$3,IF($K141&lt;1,(($S141/$K141)*((1+'Inputs &amp; Summary'!$D$7)^BJ$29)),((INT(BJ$29/$K141)-INT((BJ$29-1)/$K141))*$S141*((1+'Inputs &amp; Summary'!$D$7)^BJ$29))),(_xlfn.WEIBULL.DIST(BJ$29,$L141,$K141,FALSE)*$S141*((1+'Inputs &amp; Summary'!$D$7)^BJ$29))),IF($M141=Lists!$H$3,IF($K141&lt;1,((($R141*(1-$E141)+$Q141*(1-$F141))/$K141)*((1+'Inputs &amp; Summary'!$D$7)^BJ$29)),((INT(BJ$29/$K141)-INT((BJ$29-1)/$K141))*($R141*(1-$E141)+$Q141*(1-$F141))*((1+'Inputs &amp; Summary'!$D$7)^BJ$29))),((_xlfn.WEIBULL.DIST(BJ$29,$L141,$K141,FALSE)*($R141*(1-$E141)+$Q141*(1-$F141))*((1+'Inputs &amp; Summary'!$D$7)^BJ$29))))))</f>
        <v>0</v>
      </c>
      <c r="BK141" s="114">
        <f>$D141*IF(BK$29&gt;'Inputs &amp; Summary'!$D$5,0,IF(BK$29&gt;VLOOKUP($G141,Lists!$J$17:$K$21,2),IF($M141=Lists!$H$3,IF($K141&lt;1,(($S141/$K141)*((1+'Inputs &amp; Summary'!$D$7)^BK$29)),((INT(BK$29/$K141)-INT((BK$29-1)/$K141))*$S141*((1+'Inputs &amp; Summary'!$D$7)^BK$29))),(_xlfn.WEIBULL.DIST(BK$29,$L141,$K141,FALSE)*$S141*((1+'Inputs &amp; Summary'!$D$7)^BK$29))),IF($M141=Lists!$H$3,IF($K141&lt;1,((($R141*(1-$E141)+$Q141*(1-$F141))/$K141)*((1+'Inputs &amp; Summary'!$D$7)^BK$29)),((INT(BK$29/$K141)-INT((BK$29-1)/$K141))*($R141*(1-$E141)+$Q141*(1-$F141))*((1+'Inputs &amp; Summary'!$D$7)^BK$29))),((_xlfn.WEIBULL.DIST(BK$29,$L141,$K141,FALSE)*($R141*(1-$E141)+$Q141*(1-$F141))*((1+'Inputs &amp; Summary'!$D$7)^BK$29))))))</f>
        <v>0</v>
      </c>
      <c r="BL141" s="114">
        <f>$D141*IF(BL$29&gt;'Inputs &amp; Summary'!$D$5,0,IF(BL$29&gt;VLOOKUP($G141,Lists!$J$17:$K$21,2),IF($M141=Lists!$H$3,IF($K141&lt;1,(($S141/$K141)*((1+'Inputs &amp; Summary'!$D$7)^BL$29)),((INT(BL$29/$K141)-INT((BL$29-1)/$K141))*$S141*((1+'Inputs &amp; Summary'!$D$7)^BL$29))),(_xlfn.WEIBULL.DIST(BL$29,$L141,$K141,FALSE)*$S141*((1+'Inputs &amp; Summary'!$D$7)^BL$29))),IF($M141=Lists!$H$3,IF($K141&lt;1,((($R141*(1-$E141)+$Q141*(1-$F141))/$K141)*((1+'Inputs &amp; Summary'!$D$7)^BL$29)),((INT(BL$29/$K141)-INT((BL$29-1)/$K141))*($R141*(1-$E141)+$Q141*(1-$F141))*((1+'Inputs &amp; Summary'!$D$7)^BL$29))),((_xlfn.WEIBULL.DIST(BL$29,$L141,$K141,FALSE)*($R141*(1-$E141)+$Q141*(1-$F141))*((1+'Inputs &amp; Summary'!$D$7)^BL$29))))))</f>
        <v>0</v>
      </c>
    </row>
    <row r="142" spans="1:64" x14ac:dyDescent="0.3">
      <c r="A142" s="79" t="s">
        <v>181</v>
      </c>
      <c r="B142" s="33" t="s">
        <v>307</v>
      </c>
      <c r="C142" s="33" t="s">
        <v>143</v>
      </c>
      <c r="D142" s="68">
        <v>0</v>
      </c>
      <c r="E142" s="68">
        <v>0</v>
      </c>
      <c r="F142" s="68">
        <v>0</v>
      </c>
      <c r="G142" s="213" t="s">
        <v>433</v>
      </c>
      <c r="H142" s="34" t="s">
        <v>286</v>
      </c>
      <c r="I142" s="34" t="s">
        <v>91</v>
      </c>
      <c r="J142" s="33">
        <f>VLOOKUP(I142,'Labor Rates'!$A$1:$B$16,2)</f>
        <v>14.586538461538462</v>
      </c>
      <c r="K142" s="35">
        <v>1</v>
      </c>
      <c r="L142" s="35">
        <v>1</v>
      </c>
      <c r="M142" s="33" t="s">
        <v>259</v>
      </c>
      <c r="N142" s="84">
        <f>'Inputs &amp; Summary'!$D$39</f>
        <v>2.3152786885245904</v>
      </c>
      <c r="O142" s="35">
        <v>4</v>
      </c>
      <c r="P142" s="5">
        <v>0</v>
      </c>
      <c r="Q142" s="73">
        <f t="shared" si="21"/>
        <v>135.08760655737706</v>
      </c>
      <c r="R142" s="73">
        <f t="shared" si="22"/>
        <v>0</v>
      </c>
      <c r="S142" s="74">
        <f t="shared" si="23"/>
        <v>0</v>
      </c>
      <c r="T142" s="88"/>
      <c r="U142" s="80"/>
      <c r="V142" s="87">
        <f t="shared" si="24"/>
        <v>0</v>
      </c>
      <c r="W142" s="87">
        <f>NPV('Inputs &amp; Summary'!$D$6,Y142:BL142)</f>
        <v>0</v>
      </c>
      <c r="X142" s="90">
        <f t="shared" si="25"/>
        <v>0</v>
      </c>
      <c r="Y142" s="114">
        <f>$D142*IF(Y$29&gt;'Inputs &amp; Summary'!$D$5,0,IF(Y$29&gt;VLOOKUP($G142,Lists!$J$17:$K$21,2),IF($M142=Lists!$H$3,IF($K142&lt;1,(($S142/$K142)*((1+'Inputs &amp; Summary'!$D$7)^Y$29)),((INT(Y$29/$K142)-INT((Y$29-1)/$K142))*$S142*((1+'Inputs &amp; Summary'!$D$7)^Y$29))),(_xlfn.WEIBULL.DIST(Y$29,$L142,$K142,FALSE)*$S142*((1+'Inputs &amp; Summary'!$D$7)^Y$29))),IF($M142=Lists!$H$3,IF($K142&lt;1,((($R142*(1-$E142)+$Q142*(1-$F142))/$K142)*((1+'Inputs &amp; Summary'!$D$7)^Y$29)),((INT(Y$29/$K142)-INT((Y$29-1)/$K142))*($R142*(1-$E142)+$Q142*(1-$F142))*((1+'Inputs &amp; Summary'!$D$7)^Y$29))),((_xlfn.WEIBULL.DIST(Y$29,$L142,$K142,FALSE)*($R142*(1-$E142)+$Q142*(1-$F142))*((1+'Inputs &amp; Summary'!$D$7)^Y$29))))))</f>
        <v>0</v>
      </c>
      <c r="Z142" s="114">
        <f>$D142*IF(Z$29&gt;'Inputs &amp; Summary'!$D$5,0,IF(Z$29&gt;VLOOKUP($G142,Lists!$J$17:$K$21,2),IF($M142=Lists!$H$3,IF($K142&lt;1,(($S142/$K142)*((1+'Inputs &amp; Summary'!$D$7)^Z$29)),((INT(Z$29/$K142)-INT((Z$29-1)/$K142))*$S142*((1+'Inputs &amp; Summary'!$D$7)^Z$29))),(_xlfn.WEIBULL.DIST(Z$29,$L142,$K142,FALSE)*$S142*((1+'Inputs &amp; Summary'!$D$7)^Z$29))),IF($M142=Lists!$H$3,IF($K142&lt;1,((($R142*(1-$E142)+$Q142*(1-$F142))/$K142)*((1+'Inputs &amp; Summary'!$D$7)^Z$29)),((INT(Z$29/$K142)-INT((Z$29-1)/$K142))*($R142*(1-$E142)+$Q142*(1-$F142))*((1+'Inputs &amp; Summary'!$D$7)^Z$29))),((_xlfn.WEIBULL.DIST(Z$29,$L142,$K142,FALSE)*($R142*(1-$E142)+$Q142*(1-$F142))*((1+'Inputs &amp; Summary'!$D$7)^Z$29))))))</f>
        <v>0</v>
      </c>
      <c r="AA142" s="114">
        <f>$D142*IF(AA$29&gt;'Inputs &amp; Summary'!$D$5,0,IF(AA$29&gt;VLOOKUP($G142,Lists!$J$17:$K$21,2),IF($M142=Lists!$H$3,IF($K142&lt;1,(($S142/$K142)*((1+'Inputs &amp; Summary'!$D$7)^AA$29)),((INT(AA$29/$K142)-INT((AA$29-1)/$K142))*$S142*((1+'Inputs &amp; Summary'!$D$7)^AA$29))),(_xlfn.WEIBULL.DIST(AA$29,$L142,$K142,FALSE)*$S142*((1+'Inputs &amp; Summary'!$D$7)^AA$29))),IF($M142=Lists!$H$3,IF($K142&lt;1,((($R142*(1-$E142)+$Q142*(1-$F142))/$K142)*((1+'Inputs &amp; Summary'!$D$7)^AA$29)),((INT(AA$29/$K142)-INT((AA$29-1)/$K142))*($R142*(1-$E142)+$Q142*(1-$F142))*((1+'Inputs &amp; Summary'!$D$7)^AA$29))),((_xlfn.WEIBULL.DIST(AA$29,$L142,$K142,FALSE)*($R142*(1-$E142)+$Q142*(1-$F142))*((1+'Inputs &amp; Summary'!$D$7)^AA$29))))))</f>
        <v>0</v>
      </c>
      <c r="AB142" s="114">
        <f>$D142*IF(AB$29&gt;'Inputs &amp; Summary'!$D$5,0,IF(AB$29&gt;VLOOKUP($G142,Lists!$J$17:$K$21,2),IF($M142=Lists!$H$3,IF($K142&lt;1,(($S142/$K142)*((1+'Inputs &amp; Summary'!$D$7)^AB$29)),((INT(AB$29/$K142)-INT((AB$29-1)/$K142))*$S142*((1+'Inputs &amp; Summary'!$D$7)^AB$29))),(_xlfn.WEIBULL.DIST(AB$29,$L142,$K142,FALSE)*$S142*((1+'Inputs &amp; Summary'!$D$7)^AB$29))),IF($M142=Lists!$H$3,IF($K142&lt;1,((($R142*(1-$E142)+$Q142*(1-$F142))/$K142)*((1+'Inputs &amp; Summary'!$D$7)^AB$29)),((INT(AB$29/$K142)-INT((AB$29-1)/$K142))*($R142*(1-$E142)+$Q142*(1-$F142))*((1+'Inputs &amp; Summary'!$D$7)^AB$29))),((_xlfn.WEIBULL.DIST(AB$29,$L142,$K142,FALSE)*($R142*(1-$E142)+$Q142*(1-$F142))*((1+'Inputs &amp; Summary'!$D$7)^AB$29))))))</f>
        <v>0</v>
      </c>
      <c r="AC142" s="114">
        <f>$D142*IF(AC$29&gt;'Inputs &amp; Summary'!$D$5,0,IF(AC$29&gt;VLOOKUP($G142,Lists!$J$17:$K$21,2),IF($M142=Lists!$H$3,IF($K142&lt;1,(($S142/$K142)*((1+'Inputs &amp; Summary'!$D$7)^AC$29)),((INT(AC$29/$K142)-INT((AC$29-1)/$K142))*$S142*((1+'Inputs &amp; Summary'!$D$7)^AC$29))),(_xlfn.WEIBULL.DIST(AC$29,$L142,$K142,FALSE)*$S142*((1+'Inputs &amp; Summary'!$D$7)^AC$29))),IF($M142=Lists!$H$3,IF($K142&lt;1,((($R142*(1-$E142)+$Q142*(1-$F142))/$K142)*((1+'Inputs &amp; Summary'!$D$7)^AC$29)),((INT(AC$29/$K142)-INT((AC$29-1)/$K142))*($R142*(1-$E142)+$Q142*(1-$F142))*((1+'Inputs &amp; Summary'!$D$7)^AC$29))),((_xlfn.WEIBULL.DIST(AC$29,$L142,$K142,FALSE)*($R142*(1-$E142)+$Q142*(1-$F142))*((1+'Inputs &amp; Summary'!$D$7)^AC$29))))))</f>
        <v>0</v>
      </c>
      <c r="AD142" s="114">
        <f>$D142*IF(AD$29&gt;'Inputs &amp; Summary'!$D$5,0,IF(AD$29&gt;VLOOKUP($G142,Lists!$J$17:$K$21,2),IF($M142=Lists!$H$3,IF($K142&lt;1,(($S142/$K142)*((1+'Inputs &amp; Summary'!$D$7)^AD$29)),((INT(AD$29/$K142)-INT((AD$29-1)/$K142))*$S142*((1+'Inputs &amp; Summary'!$D$7)^AD$29))),(_xlfn.WEIBULL.DIST(AD$29,$L142,$K142,FALSE)*$S142*((1+'Inputs &amp; Summary'!$D$7)^AD$29))),IF($M142=Lists!$H$3,IF($K142&lt;1,((($R142*(1-$E142)+$Q142*(1-$F142))/$K142)*((1+'Inputs &amp; Summary'!$D$7)^AD$29)),((INT(AD$29/$K142)-INT((AD$29-1)/$K142))*($R142*(1-$E142)+$Q142*(1-$F142))*((1+'Inputs &amp; Summary'!$D$7)^AD$29))),((_xlfn.WEIBULL.DIST(AD$29,$L142,$K142,FALSE)*($R142*(1-$E142)+$Q142*(1-$F142))*((1+'Inputs &amp; Summary'!$D$7)^AD$29))))))</f>
        <v>0</v>
      </c>
      <c r="AE142" s="114">
        <f>$D142*IF(AE$29&gt;'Inputs &amp; Summary'!$D$5,0,IF(AE$29&gt;VLOOKUP($G142,Lists!$J$17:$K$21,2),IF($M142=Lists!$H$3,IF($K142&lt;1,(($S142/$K142)*((1+'Inputs &amp; Summary'!$D$7)^AE$29)),((INT(AE$29/$K142)-INT((AE$29-1)/$K142))*$S142*((1+'Inputs &amp; Summary'!$D$7)^AE$29))),(_xlfn.WEIBULL.DIST(AE$29,$L142,$K142,FALSE)*$S142*((1+'Inputs &amp; Summary'!$D$7)^AE$29))),IF($M142=Lists!$H$3,IF($K142&lt;1,((($R142*(1-$E142)+$Q142*(1-$F142))/$K142)*((1+'Inputs &amp; Summary'!$D$7)^AE$29)),((INT(AE$29/$K142)-INT((AE$29-1)/$K142))*($R142*(1-$E142)+$Q142*(1-$F142))*((1+'Inputs &amp; Summary'!$D$7)^AE$29))),((_xlfn.WEIBULL.DIST(AE$29,$L142,$K142,FALSE)*($R142*(1-$E142)+$Q142*(1-$F142))*((1+'Inputs &amp; Summary'!$D$7)^AE$29))))))</f>
        <v>0</v>
      </c>
      <c r="AF142" s="114">
        <f>$D142*IF(AF$29&gt;'Inputs &amp; Summary'!$D$5,0,IF(AF$29&gt;VLOOKUP($G142,Lists!$J$17:$K$21,2),IF($M142=Lists!$H$3,IF($K142&lt;1,(($S142/$K142)*((1+'Inputs &amp; Summary'!$D$7)^AF$29)),((INT(AF$29/$K142)-INT((AF$29-1)/$K142))*$S142*((1+'Inputs &amp; Summary'!$D$7)^AF$29))),(_xlfn.WEIBULL.DIST(AF$29,$L142,$K142,FALSE)*$S142*((1+'Inputs &amp; Summary'!$D$7)^AF$29))),IF($M142=Lists!$H$3,IF($K142&lt;1,((($R142*(1-$E142)+$Q142*(1-$F142))/$K142)*((1+'Inputs &amp; Summary'!$D$7)^AF$29)),((INT(AF$29/$K142)-INT((AF$29-1)/$K142))*($R142*(1-$E142)+$Q142*(1-$F142))*((1+'Inputs &amp; Summary'!$D$7)^AF$29))),((_xlfn.WEIBULL.DIST(AF$29,$L142,$K142,FALSE)*($R142*(1-$E142)+$Q142*(1-$F142))*((1+'Inputs &amp; Summary'!$D$7)^AF$29))))))</f>
        <v>0</v>
      </c>
      <c r="AG142" s="114">
        <f>$D142*IF(AG$29&gt;'Inputs &amp; Summary'!$D$5,0,IF(AG$29&gt;VLOOKUP($G142,Lists!$J$17:$K$21,2),IF($M142=Lists!$H$3,IF($K142&lt;1,(($S142/$K142)*((1+'Inputs &amp; Summary'!$D$7)^AG$29)),((INT(AG$29/$K142)-INT((AG$29-1)/$K142))*$S142*((1+'Inputs &amp; Summary'!$D$7)^AG$29))),(_xlfn.WEIBULL.DIST(AG$29,$L142,$K142,FALSE)*$S142*((1+'Inputs &amp; Summary'!$D$7)^AG$29))),IF($M142=Lists!$H$3,IF($K142&lt;1,((($R142*(1-$E142)+$Q142*(1-$F142))/$K142)*((1+'Inputs &amp; Summary'!$D$7)^AG$29)),((INT(AG$29/$K142)-INT((AG$29-1)/$K142))*($R142*(1-$E142)+$Q142*(1-$F142))*((1+'Inputs &amp; Summary'!$D$7)^AG$29))),((_xlfn.WEIBULL.DIST(AG$29,$L142,$K142,FALSE)*($R142*(1-$E142)+$Q142*(1-$F142))*((1+'Inputs &amp; Summary'!$D$7)^AG$29))))))</f>
        <v>0</v>
      </c>
      <c r="AH142" s="114">
        <f>$D142*IF(AH$29&gt;'Inputs &amp; Summary'!$D$5,0,IF(AH$29&gt;VLOOKUP($G142,Lists!$J$17:$K$21,2),IF($M142=Lists!$H$3,IF($K142&lt;1,(($S142/$K142)*((1+'Inputs &amp; Summary'!$D$7)^AH$29)),((INT(AH$29/$K142)-INT((AH$29-1)/$K142))*$S142*((1+'Inputs &amp; Summary'!$D$7)^AH$29))),(_xlfn.WEIBULL.DIST(AH$29,$L142,$K142,FALSE)*$S142*((1+'Inputs &amp; Summary'!$D$7)^AH$29))),IF($M142=Lists!$H$3,IF($K142&lt;1,((($R142*(1-$E142)+$Q142*(1-$F142))/$K142)*((1+'Inputs &amp; Summary'!$D$7)^AH$29)),((INT(AH$29/$K142)-INT((AH$29-1)/$K142))*($R142*(1-$E142)+$Q142*(1-$F142))*((1+'Inputs &amp; Summary'!$D$7)^AH$29))),((_xlfn.WEIBULL.DIST(AH$29,$L142,$K142,FALSE)*($R142*(1-$E142)+$Q142*(1-$F142))*((1+'Inputs &amp; Summary'!$D$7)^AH$29))))))</f>
        <v>0</v>
      </c>
      <c r="AI142" s="114">
        <f>$D142*IF(AI$29&gt;'Inputs &amp; Summary'!$D$5,0,IF(AI$29&gt;VLOOKUP($G142,Lists!$J$17:$K$21,2),IF($M142=Lists!$H$3,IF($K142&lt;1,(($S142/$K142)*((1+'Inputs &amp; Summary'!$D$7)^AI$29)),((INT(AI$29/$K142)-INT((AI$29-1)/$K142))*$S142*((1+'Inputs &amp; Summary'!$D$7)^AI$29))),(_xlfn.WEIBULL.DIST(AI$29,$L142,$K142,FALSE)*$S142*((1+'Inputs &amp; Summary'!$D$7)^AI$29))),IF($M142=Lists!$H$3,IF($K142&lt;1,((($R142*(1-$E142)+$Q142*(1-$F142))/$K142)*((1+'Inputs &amp; Summary'!$D$7)^AI$29)),((INT(AI$29/$K142)-INT((AI$29-1)/$K142))*($R142*(1-$E142)+$Q142*(1-$F142))*((1+'Inputs &amp; Summary'!$D$7)^AI$29))),((_xlfn.WEIBULL.DIST(AI$29,$L142,$K142,FALSE)*($R142*(1-$E142)+$Q142*(1-$F142))*((1+'Inputs &amp; Summary'!$D$7)^AI$29))))))</f>
        <v>0</v>
      </c>
      <c r="AJ142" s="114">
        <f>$D142*IF(AJ$29&gt;'Inputs &amp; Summary'!$D$5,0,IF(AJ$29&gt;VLOOKUP($G142,Lists!$J$17:$K$21,2),IF($M142=Lists!$H$3,IF($K142&lt;1,(($S142/$K142)*((1+'Inputs &amp; Summary'!$D$7)^AJ$29)),((INT(AJ$29/$K142)-INT((AJ$29-1)/$K142))*$S142*((1+'Inputs &amp; Summary'!$D$7)^AJ$29))),(_xlfn.WEIBULL.DIST(AJ$29,$L142,$K142,FALSE)*$S142*((1+'Inputs &amp; Summary'!$D$7)^AJ$29))),IF($M142=Lists!$H$3,IF($K142&lt;1,((($R142*(1-$E142)+$Q142*(1-$F142))/$K142)*((1+'Inputs &amp; Summary'!$D$7)^AJ$29)),((INT(AJ$29/$K142)-INT((AJ$29-1)/$K142))*($R142*(1-$E142)+$Q142*(1-$F142))*((1+'Inputs &amp; Summary'!$D$7)^AJ$29))),((_xlfn.WEIBULL.DIST(AJ$29,$L142,$K142,FALSE)*($R142*(1-$E142)+$Q142*(1-$F142))*((1+'Inputs &amp; Summary'!$D$7)^AJ$29))))))</f>
        <v>0</v>
      </c>
      <c r="AK142" s="114">
        <f>$D142*IF(AK$29&gt;'Inputs &amp; Summary'!$D$5,0,IF(AK$29&gt;VLOOKUP($G142,Lists!$J$17:$K$21,2),IF($M142=Lists!$H$3,IF($K142&lt;1,(($S142/$K142)*((1+'Inputs &amp; Summary'!$D$7)^AK$29)),((INT(AK$29/$K142)-INT((AK$29-1)/$K142))*$S142*((1+'Inputs &amp; Summary'!$D$7)^AK$29))),(_xlfn.WEIBULL.DIST(AK$29,$L142,$K142,FALSE)*$S142*((1+'Inputs &amp; Summary'!$D$7)^AK$29))),IF($M142=Lists!$H$3,IF($K142&lt;1,((($R142*(1-$E142)+$Q142*(1-$F142))/$K142)*((1+'Inputs &amp; Summary'!$D$7)^AK$29)),((INT(AK$29/$K142)-INT((AK$29-1)/$K142))*($R142*(1-$E142)+$Q142*(1-$F142))*((1+'Inputs &amp; Summary'!$D$7)^AK$29))),((_xlfn.WEIBULL.DIST(AK$29,$L142,$K142,FALSE)*($R142*(1-$E142)+$Q142*(1-$F142))*((1+'Inputs &amp; Summary'!$D$7)^AK$29))))))</f>
        <v>0</v>
      </c>
      <c r="AL142" s="114">
        <f>$D142*IF(AL$29&gt;'Inputs &amp; Summary'!$D$5,0,IF(AL$29&gt;VLOOKUP($G142,Lists!$J$17:$K$21,2),IF($M142=Lists!$H$3,IF($K142&lt;1,(($S142/$K142)*((1+'Inputs &amp; Summary'!$D$7)^AL$29)),((INT(AL$29/$K142)-INT((AL$29-1)/$K142))*$S142*((1+'Inputs &amp; Summary'!$D$7)^AL$29))),(_xlfn.WEIBULL.DIST(AL$29,$L142,$K142,FALSE)*$S142*((1+'Inputs &amp; Summary'!$D$7)^AL$29))),IF($M142=Lists!$H$3,IF($K142&lt;1,((($R142*(1-$E142)+$Q142*(1-$F142))/$K142)*((1+'Inputs &amp; Summary'!$D$7)^AL$29)),((INT(AL$29/$K142)-INT((AL$29-1)/$K142))*($R142*(1-$E142)+$Q142*(1-$F142))*((1+'Inputs &amp; Summary'!$D$7)^AL$29))),((_xlfn.WEIBULL.DIST(AL$29,$L142,$K142,FALSE)*($R142*(1-$E142)+$Q142*(1-$F142))*((1+'Inputs &amp; Summary'!$D$7)^AL$29))))))</f>
        <v>0</v>
      </c>
      <c r="AM142" s="114">
        <f>$D142*IF(AM$29&gt;'Inputs &amp; Summary'!$D$5,0,IF(AM$29&gt;VLOOKUP($G142,Lists!$J$17:$K$21,2),IF($M142=Lists!$H$3,IF($K142&lt;1,(($S142/$K142)*((1+'Inputs &amp; Summary'!$D$7)^AM$29)),((INT(AM$29/$K142)-INT((AM$29-1)/$K142))*$S142*((1+'Inputs &amp; Summary'!$D$7)^AM$29))),(_xlfn.WEIBULL.DIST(AM$29,$L142,$K142,FALSE)*$S142*((1+'Inputs &amp; Summary'!$D$7)^AM$29))),IF($M142=Lists!$H$3,IF($K142&lt;1,((($R142*(1-$E142)+$Q142*(1-$F142))/$K142)*((1+'Inputs &amp; Summary'!$D$7)^AM$29)),((INT(AM$29/$K142)-INT((AM$29-1)/$K142))*($R142*(1-$E142)+$Q142*(1-$F142))*((1+'Inputs &amp; Summary'!$D$7)^AM$29))),((_xlfn.WEIBULL.DIST(AM$29,$L142,$K142,FALSE)*($R142*(1-$E142)+$Q142*(1-$F142))*((1+'Inputs &amp; Summary'!$D$7)^AM$29))))))</f>
        <v>0</v>
      </c>
      <c r="AN142" s="114">
        <f>$D142*IF(AN$29&gt;'Inputs &amp; Summary'!$D$5,0,IF(AN$29&gt;VLOOKUP($G142,Lists!$J$17:$K$21,2),IF($M142=Lists!$H$3,IF($K142&lt;1,(($S142/$K142)*((1+'Inputs &amp; Summary'!$D$7)^AN$29)),((INT(AN$29/$K142)-INT((AN$29-1)/$K142))*$S142*((1+'Inputs &amp; Summary'!$D$7)^AN$29))),(_xlfn.WEIBULL.DIST(AN$29,$L142,$K142,FALSE)*$S142*((1+'Inputs &amp; Summary'!$D$7)^AN$29))),IF($M142=Lists!$H$3,IF($K142&lt;1,((($R142*(1-$E142)+$Q142*(1-$F142))/$K142)*((1+'Inputs &amp; Summary'!$D$7)^AN$29)),((INT(AN$29/$K142)-INT((AN$29-1)/$K142))*($R142*(1-$E142)+$Q142*(1-$F142))*((1+'Inputs &amp; Summary'!$D$7)^AN$29))),((_xlfn.WEIBULL.DIST(AN$29,$L142,$K142,FALSE)*($R142*(1-$E142)+$Q142*(1-$F142))*((1+'Inputs &amp; Summary'!$D$7)^AN$29))))))</f>
        <v>0</v>
      </c>
      <c r="AO142" s="114">
        <f>$D142*IF(AO$29&gt;'Inputs &amp; Summary'!$D$5,0,IF(AO$29&gt;VLOOKUP($G142,Lists!$J$17:$K$21,2),IF($M142=Lists!$H$3,IF($K142&lt;1,(($S142/$K142)*((1+'Inputs &amp; Summary'!$D$7)^AO$29)),((INT(AO$29/$K142)-INT((AO$29-1)/$K142))*$S142*((1+'Inputs &amp; Summary'!$D$7)^AO$29))),(_xlfn.WEIBULL.DIST(AO$29,$L142,$K142,FALSE)*$S142*((1+'Inputs &amp; Summary'!$D$7)^AO$29))),IF($M142=Lists!$H$3,IF($K142&lt;1,((($R142*(1-$E142)+$Q142*(1-$F142))/$K142)*((1+'Inputs &amp; Summary'!$D$7)^AO$29)),((INT(AO$29/$K142)-INT((AO$29-1)/$K142))*($R142*(1-$E142)+$Q142*(1-$F142))*((1+'Inputs &amp; Summary'!$D$7)^AO$29))),((_xlfn.WEIBULL.DIST(AO$29,$L142,$K142,FALSE)*($R142*(1-$E142)+$Q142*(1-$F142))*((1+'Inputs &amp; Summary'!$D$7)^AO$29))))))</f>
        <v>0</v>
      </c>
      <c r="AP142" s="114">
        <f>$D142*IF(AP$29&gt;'Inputs &amp; Summary'!$D$5,0,IF(AP$29&gt;VLOOKUP($G142,Lists!$J$17:$K$21,2),IF($M142=Lists!$H$3,IF($K142&lt;1,(($S142/$K142)*((1+'Inputs &amp; Summary'!$D$7)^AP$29)),((INT(AP$29/$K142)-INT((AP$29-1)/$K142))*$S142*((1+'Inputs &amp; Summary'!$D$7)^AP$29))),(_xlfn.WEIBULL.DIST(AP$29,$L142,$K142,FALSE)*$S142*((1+'Inputs &amp; Summary'!$D$7)^AP$29))),IF($M142=Lists!$H$3,IF($K142&lt;1,((($R142*(1-$E142)+$Q142*(1-$F142))/$K142)*((1+'Inputs &amp; Summary'!$D$7)^AP$29)),((INT(AP$29/$K142)-INT((AP$29-1)/$K142))*($R142*(1-$E142)+$Q142*(1-$F142))*((1+'Inputs &amp; Summary'!$D$7)^AP$29))),((_xlfn.WEIBULL.DIST(AP$29,$L142,$K142,FALSE)*($R142*(1-$E142)+$Q142*(1-$F142))*((1+'Inputs &amp; Summary'!$D$7)^AP$29))))))</f>
        <v>0</v>
      </c>
      <c r="AQ142" s="114">
        <f>$D142*IF(AQ$29&gt;'Inputs &amp; Summary'!$D$5,0,IF(AQ$29&gt;VLOOKUP($G142,Lists!$J$17:$K$21,2),IF($M142=Lists!$H$3,IF($K142&lt;1,(($S142/$K142)*((1+'Inputs &amp; Summary'!$D$7)^AQ$29)),((INT(AQ$29/$K142)-INT((AQ$29-1)/$K142))*$S142*((1+'Inputs &amp; Summary'!$D$7)^AQ$29))),(_xlfn.WEIBULL.DIST(AQ$29,$L142,$K142,FALSE)*$S142*((1+'Inputs &amp; Summary'!$D$7)^AQ$29))),IF($M142=Lists!$H$3,IF($K142&lt;1,((($R142*(1-$E142)+$Q142*(1-$F142))/$K142)*((1+'Inputs &amp; Summary'!$D$7)^AQ$29)),((INT(AQ$29/$K142)-INT((AQ$29-1)/$K142))*($R142*(1-$E142)+$Q142*(1-$F142))*((1+'Inputs &amp; Summary'!$D$7)^AQ$29))),((_xlfn.WEIBULL.DIST(AQ$29,$L142,$K142,FALSE)*($R142*(1-$E142)+$Q142*(1-$F142))*((1+'Inputs &amp; Summary'!$D$7)^AQ$29))))))</f>
        <v>0</v>
      </c>
      <c r="AR142" s="114">
        <f>$D142*IF(AR$29&gt;'Inputs &amp; Summary'!$D$5,0,IF(AR$29&gt;VLOOKUP($G142,Lists!$J$17:$K$21,2),IF($M142=Lists!$H$3,IF($K142&lt;1,(($S142/$K142)*((1+'Inputs &amp; Summary'!$D$7)^AR$29)),((INT(AR$29/$K142)-INT((AR$29-1)/$K142))*$S142*((1+'Inputs &amp; Summary'!$D$7)^AR$29))),(_xlfn.WEIBULL.DIST(AR$29,$L142,$K142,FALSE)*$S142*((1+'Inputs &amp; Summary'!$D$7)^AR$29))),IF($M142=Lists!$H$3,IF($K142&lt;1,((($R142*(1-$E142)+$Q142*(1-$F142))/$K142)*((1+'Inputs &amp; Summary'!$D$7)^AR$29)),((INT(AR$29/$K142)-INT((AR$29-1)/$K142))*($R142*(1-$E142)+$Q142*(1-$F142))*((1+'Inputs &amp; Summary'!$D$7)^AR$29))),((_xlfn.WEIBULL.DIST(AR$29,$L142,$K142,FALSE)*($R142*(1-$E142)+$Q142*(1-$F142))*((1+'Inputs &amp; Summary'!$D$7)^AR$29))))))</f>
        <v>0</v>
      </c>
      <c r="AS142" s="114">
        <f>$D142*IF(AS$29&gt;'Inputs &amp; Summary'!$D$5,0,IF(AS$29&gt;VLOOKUP($G142,Lists!$J$17:$K$21,2),IF($M142=Lists!$H$3,IF($K142&lt;1,(($S142/$K142)*((1+'Inputs &amp; Summary'!$D$7)^AS$29)),((INT(AS$29/$K142)-INT((AS$29-1)/$K142))*$S142*((1+'Inputs &amp; Summary'!$D$7)^AS$29))),(_xlfn.WEIBULL.DIST(AS$29,$L142,$K142,FALSE)*$S142*((1+'Inputs &amp; Summary'!$D$7)^AS$29))),IF($M142=Lists!$H$3,IF($K142&lt;1,((($R142*(1-$E142)+$Q142*(1-$F142))/$K142)*((1+'Inputs &amp; Summary'!$D$7)^AS$29)),((INT(AS$29/$K142)-INT((AS$29-1)/$K142))*($R142*(1-$E142)+$Q142*(1-$F142))*((1+'Inputs &amp; Summary'!$D$7)^AS$29))),((_xlfn.WEIBULL.DIST(AS$29,$L142,$K142,FALSE)*($R142*(1-$E142)+$Q142*(1-$F142))*((1+'Inputs &amp; Summary'!$D$7)^AS$29))))))</f>
        <v>0</v>
      </c>
      <c r="AT142" s="114">
        <f>$D142*IF(AT$29&gt;'Inputs &amp; Summary'!$D$5,0,IF(AT$29&gt;VLOOKUP($G142,Lists!$J$17:$K$21,2),IF($M142=Lists!$H$3,IF($K142&lt;1,(($S142/$K142)*((1+'Inputs &amp; Summary'!$D$7)^AT$29)),((INT(AT$29/$K142)-INT((AT$29-1)/$K142))*$S142*((1+'Inputs &amp; Summary'!$D$7)^AT$29))),(_xlfn.WEIBULL.DIST(AT$29,$L142,$K142,FALSE)*$S142*((1+'Inputs &amp; Summary'!$D$7)^AT$29))),IF($M142=Lists!$H$3,IF($K142&lt;1,((($R142*(1-$E142)+$Q142*(1-$F142))/$K142)*((1+'Inputs &amp; Summary'!$D$7)^AT$29)),((INT(AT$29/$K142)-INT((AT$29-1)/$K142))*($R142*(1-$E142)+$Q142*(1-$F142))*((1+'Inputs &amp; Summary'!$D$7)^AT$29))),((_xlfn.WEIBULL.DIST(AT$29,$L142,$K142,FALSE)*($R142*(1-$E142)+$Q142*(1-$F142))*((1+'Inputs &amp; Summary'!$D$7)^AT$29))))))</f>
        <v>0</v>
      </c>
      <c r="AU142" s="114">
        <f>$D142*IF(AU$29&gt;'Inputs &amp; Summary'!$D$5,0,IF(AU$29&gt;VLOOKUP($G142,Lists!$J$17:$K$21,2),IF($M142=Lists!$H$3,IF($K142&lt;1,(($S142/$K142)*((1+'Inputs &amp; Summary'!$D$7)^AU$29)),((INT(AU$29/$K142)-INT((AU$29-1)/$K142))*$S142*((1+'Inputs &amp; Summary'!$D$7)^AU$29))),(_xlfn.WEIBULL.DIST(AU$29,$L142,$K142,FALSE)*$S142*((1+'Inputs &amp; Summary'!$D$7)^AU$29))),IF($M142=Lists!$H$3,IF($K142&lt;1,((($R142*(1-$E142)+$Q142*(1-$F142))/$K142)*((1+'Inputs &amp; Summary'!$D$7)^AU$29)),((INT(AU$29/$K142)-INT((AU$29-1)/$K142))*($R142*(1-$E142)+$Q142*(1-$F142))*((1+'Inputs &amp; Summary'!$D$7)^AU$29))),((_xlfn.WEIBULL.DIST(AU$29,$L142,$K142,FALSE)*($R142*(1-$E142)+$Q142*(1-$F142))*((1+'Inputs &amp; Summary'!$D$7)^AU$29))))))</f>
        <v>0</v>
      </c>
      <c r="AV142" s="114">
        <f>$D142*IF(AV$29&gt;'Inputs &amp; Summary'!$D$5,0,IF(AV$29&gt;VLOOKUP($G142,Lists!$J$17:$K$21,2),IF($M142=Lists!$H$3,IF($K142&lt;1,(($S142/$K142)*((1+'Inputs &amp; Summary'!$D$7)^AV$29)),((INT(AV$29/$K142)-INT((AV$29-1)/$K142))*$S142*((1+'Inputs &amp; Summary'!$D$7)^AV$29))),(_xlfn.WEIBULL.DIST(AV$29,$L142,$K142,FALSE)*$S142*((1+'Inputs &amp; Summary'!$D$7)^AV$29))),IF($M142=Lists!$H$3,IF($K142&lt;1,((($R142*(1-$E142)+$Q142*(1-$F142))/$K142)*((1+'Inputs &amp; Summary'!$D$7)^AV$29)),((INT(AV$29/$K142)-INT((AV$29-1)/$K142))*($R142*(1-$E142)+$Q142*(1-$F142))*((1+'Inputs &amp; Summary'!$D$7)^AV$29))),((_xlfn.WEIBULL.DIST(AV$29,$L142,$K142,FALSE)*($R142*(1-$E142)+$Q142*(1-$F142))*((1+'Inputs &amp; Summary'!$D$7)^AV$29))))))</f>
        <v>0</v>
      </c>
      <c r="AW142" s="114">
        <f>$D142*IF(AW$29&gt;'Inputs &amp; Summary'!$D$5,0,IF(AW$29&gt;VLOOKUP($G142,Lists!$J$17:$K$21,2),IF($M142=Lists!$H$3,IF($K142&lt;1,(($S142/$K142)*((1+'Inputs &amp; Summary'!$D$7)^AW$29)),((INT(AW$29/$K142)-INT((AW$29-1)/$K142))*$S142*((1+'Inputs &amp; Summary'!$D$7)^AW$29))),(_xlfn.WEIBULL.DIST(AW$29,$L142,$K142,FALSE)*$S142*((1+'Inputs &amp; Summary'!$D$7)^AW$29))),IF($M142=Lists!$H$3,IF($K142&lt;1,((($R142*(1-$E142)+$Q142*(1-$F142))/$K142)*((1+'Inputs &amp; Summary'!$D$7)^AW$29)),((INT(AW$29/$K142)-INT((AW$29-1)/$K142))*($R142*(1-$E142)+$Q142*(1-$F142))*((1+'Inputs &amp; Summary'!$D$7)^AW$29))),((_xlfn.WEIBULL.DIST(AW$29,$L142,$K142,FALSE)*($R142*(1-$E142)+$Q142*(1-$F142))*((1+'Inputs &amp; Summary'!$D$7)^AW$29))))))</f>
        <v>0</v>
      </c>
      <c r="AX142" s="114">
        <f>$D142*IF(AX$29&gt;'Inputs &amp; Summary'!$D$5,0,IF(AX$29&gt;VLOOKUP($G142,Lists!$J$17:$K$21,2),IF($M142=Lists!$H$3,IF($K142&lt;1,(($S142/$K142)*((1+'Inputs &amp; Summary'!$D$7)^AX$29)),((INT(AX$29/$K142)-INT((AX$29-1)/$K142))*$S142*((1+'Inputs &amp; Summary'!$D$7)^AX$29))),(_xlfn.WEIBULL.DIST(AX$29,$L142,$K142,FALSE)*$S142*((1+'Inputs &amp; Summary'!$D$7)^AX$29))),IF($M142=Lists!$H$3,IF($K142&lt;1,((($R142*(1-$E142)+$Q142*(1-$F142))/$K142)*((1+'Inputs &amp; Summary'!$D$7)^AX$29)),((INT(AX$29/$K142)-INT((AX$29-1)/$K142))*($R142*(1-$E142)+$Q142*(1-$F142))*((1+'Inputs &amp; Summary'!$D$7)^AX$29))),((_xlfn.WEIBULL.DIST(AX$29,$L142,$K142,FALSE)*($R142*(1-$E142)+$Q142*(1-$F142))*((1+'Inputs &amp; Summary'!$D$7)^AX$29))))))</f>
        <v>0</v>
      </c>
      <c r="AY142" s="114">
        <f>$D142*IF(AY$29&gt;'Inputs &amp; Summary'!$D$5,0,IF(AY$29&gt;VLOOKUP($G142,Lists!$J$17:$K$21,2),IF($M142=Lists!$H$3,IF($K142&lt;1,(($S142/$K142)*((1+'Inputs &amp; Summary'!$D$7)^AY$29)),((INT(AY$29/$K142)-INT((AY$29-1)/$K142))*$S142*((1+'Inputs &amp; Summary'!$D$7)^AY$29))),(_xlfn.WEIBULL.DIST(AY$29,$L142,$K142,FALSE)*$S142*((1+'Inputs &amp; Summary'!$D$7)^AY$29))),IF($M142=Lists!$H$3,IF($K142&lt;1,((($R142*(1-$E142)+$Q142*(1-$F142))/$K142)*((1+'Inputs &amp; Summary'!$D$7)^AY$29)),((INT(AY$29/$K142)-INT((AY$29-1)/$K142))*($R142*(1-$E142)+$Q142*(1-$F142))*((1+'Inputs &amp; Summary'!$D$7)^AY$29))),((_xlfn.WEIBULL.DIST(AY$29,$L142,$K142,FALSE)*($R142*(1-$E142)+$Q142*(1-$F142))*((1+'Inputs &amp; Summary'!$D$7)^AY$29))))))</f>
        <v>0</v>
      </c>
      <c r="AZ142" s="114">
        <f>$D142*IF(AZ$29&gt;'Inputs &amp; Summary'!$D$5,0,IF(AZ$29&gt;VLOOKUP($G142,Lists!$J$17:$K$21,2),IF($M142=Lists!$H$3,IF($K142&lt;1,(($S142/$K142)*((1+'Inputs &amp; Summary'!$D$7)^AZ$29)),((INT(AZ$29/$K142)-INT((AZ$29-1)/$K142))*$S142*((1+'Inputs &amp; Summary'!$D$7)^AZ$29))),(_xlfn.WEIBULL.DIST(AZ$29,$L142,$K142,FALSE)*$S142*((1+'Inputs &amp; Summary'!$D$7)^AZ$29))),IF($M142=Lists!$H$3,IF($K142&lt;1,((($R142*(1-$E142)+$Q142*(1-$F142))/$K142)*((1+'Inputs &amp; Summary'!$D$7)^AZ$29)),((INT(AZ$29/$K142)-INT((AZ$29-1)/$K142))*($R142*(1-$E142)+$Q142*(1-$F142))*((1+'Inputs &amp; Summary'!$D$7)^AZ$29))),((_xlfn.WEIBULL.DIST(AZ$29,$L142,$K142,FALSE)*($R142*(1-$E142)+$Q142*(1-$F142))*((1+'Inputs &amp; Summary'!$D$7)^AZ$29))))))</f>
        <v>0</v>
      </c>
      <c r="BA142" s="114">
        <f>$D142*IF(BA$29&gt;'Inputs &amp; Summary'!$D$5,0,IF(BA$29&gt;VLOOKUP($G142,Lists!$J$17:$K$21,2),IF($M142=Lists!$H$3,IF($K142&lt;1,(($S142/$K142)*((1+'Inputs &amp; Summary'!$D$7)^BA$29)),((INT(BA$29/$K142)-INT((BA$29-1)/$K142))*$S142*((1+'Inputs &amp; Summary'!$D$7)^BA$29))),(_xlfn.WEIBULL.DIST(BA$29,$L142,$K142,FALSE)*$S142*((1+'Inputs &amp; Summary'!$D$7)^BA$29))),IF($M142=Lists!$H$3,IF($K142&lt;1,((($R142*(1-$E142)+$Q142*(1-$F142))/$K142)*((1+'Inputs &amp; Summary'!$D$7)^BA$29)),((INT(BA$29/$K142)-INT((BA$29-1)/$K142))*($R142*(1-$E142)+$Q142*(1-$F142))*((1+'Inputs &amp; Summary'!$D$7)^BA$29))),((_xlfn.WEIBULL.DIST(BA$29,$L142,$K142,FALSE)*($R142*(1-$E142)+$Q142*(1-$F142))*((1+'Inputs &amp; Summary'!$D$7)^BA$29))))))</f>
        <v>0</v>
      </c>
      <c r="BB142" s="114">
        <f>$D142*IF(BB$29&gt;'Inputs &amp; Summary'!$D$5,0,IF(BB$29&gt;VLOOKUP($G142,Lists!$J$17:$K$21,2),IF($M142=Lists!$H$3,IF($K142&lt;1,(($S142/$K142)*((1+'Inputs &amp; Summary'!$D$7)^BB$29)),((INT(BB$29/$K142)-INT((BB$29-1)/$K142))*$S142*((1+'Inputs &amp; Summary'!$D$7)^BB$29))),(_xlfn.WEIBULL.DIST(BB$29,$L142,$K142,FALSE)*$S142*((1+'Inputs &amp; Summary'!$D$7)^BB$29))),IF($M142=Lists!$H$3,IF($K142&lt;1,((($R142*(1-$E142)+$Q142*(1-$F142))/$K142)*((1+'Inputs &amp; Summary'!$D$7)^BB$29)),((INT(BB$29/$K142)-INT((BB$29-1)/$K142))*($R142*(1-$E142)+$Q142*(1-$F142))*((1+'Inputs &amp; Summary'!$D$7)^BB$29))),((_xlfn.WEIBULL.DIST(BB$29,$L142,$K142,FALSE)*($R142*(1-$E142)+$Q142*(1-$F142))*((1+'Inputs &amp; Summary'!$D$7)^BB$29))))))</f>
        <v>0</v>
      </c>
      <c r="BC142" s="114">
        <f>$D142*IF(BC$29&gt;'Inputs &amp; Summary'!$D$5,0,IF(BC$29&gt;VLOOKUP($G142,Lists!$J$17:$K$21,2),IF($M142=Lists!$H$3,IF($K142&lt;1,(($S142/$K142)*((1+'Inputs &amp; Summary'!$D$7)^BC$29)),((INT(BC$29/$K142)-INT((BC$29-1)/$K142))*$S142*((1+'Inputs &amp; Summary'!$D$7)^BC$29))),(_xlfn.WEIBULL.DIST(BC$29,$L142,$K142,FALSE)*$S142*((1+'Inputs &amp; Summary'!$D$7)^BC$29))),IF($M142=Lists!$H$3,IF($K142&lt;1,((($R142*(1-$E142)+$Q142*(1-$F142))/$K142)*((1+'Inputs &amp; Summary'!$D$7)^BC$29)),((INT(BC$29/$K142)-INT((BC$29-1)/$K142))*($R142*(1-$E142)+$Q142*(1-$F142))*((1+'Inputs &amp; Summary'!$D$7)^BC$29))),((_xlfn.WEIBULL.DIST(BC$29,$L142,$K142,FALSE)*($R142*(1-$E142)+$Q142*(1-$F142))*((1+'Inputs &amp; Summary'!$D$7)^BC$29))))))</f>
        <v>0</v>
      </c>
      <c r="BD142" s="114">
        <f>$D142*IF(BD$29&gt;'Inputs &amp; Summary'!$D$5,0,IF(BD$29&gt;VLOOKUP($G142,Lists!$J$17:$K$21,2),IF($M142=Lists!$H$3,IF($K142&lt;1,(($S142/$K142)*((1+'Inputs &amp; Summary'!$D$7)^BD$29)),((INT(BD$29/$K142)-INT((BD$29-1)/$K142))*$S142*((1+'Inputs &amp; Summary'!$D$7)^BD$29))),(_xlfn.WEIBULL.DIST(BD$29,$L142,$K142,FALSE)*$S142*((1+'Inputs &amp; Summary'!$D$7)^BD$29))),IF($M142=Lists!$H$3,IF($K142&lt;1,((($R142*(1-$E142)+$Q142*(1-$F142))/$K142)*((1+'Inputs &amp; Summary'!$D$7)^BD$29)),((INT(BD$29/$K142)-INT((BD$29-1)/$K142))*($R142*(1-$E142)+$Q142*(1-$F142))*((1+'Inputs &amp; Summary'!$D$7)^BD$29))),((_xlfn.WEIBULL.DIST(BD$29,$L142,$K142,FALSE)*($R142*(1-$E142)+$Q142*(1-$F142))*((1+'Inputs &amp; Summary'!$D$7)^BD$29))))))</f>
        <v>0</v>
      </c>
      <c r="BE142" s="114">
        <f>$D142*IF(BE$29&gt;'Inputs &amp; Summary'!$D$5,0,IF(BE$29&gt;VLOOKUP($G142,Lists!$J$17:$K$21,2),IF($M142=Lists!$H$3,IF($K142&lt;1,(($S142/$K142)*((1+'Inputs &amp; Summary'!$D$7)^BE$29)),((INT(BE$29/$K142)-INT((BE$29-1)/$K142))*$S142*((1+'Inputs &amp; Summary'!$D$7)^BE$29))),(_xlfn.WEIBULL.DIST(BE$29,$L142,$K142,FALSE)*$S142*((1+'Inputs &amp; Summary'!$D$7)^BE$29))),IF($M142=Lists!$H$3,IF($K142&lt;1,((($R142*(1-$E142)+$Q142*(1-$F142))/$K142)*((1+'Inputs &amp; Summary'!$D$7)^BE$29)),((INT(BE$29/$K142)-INT((BE$29-1)/$K142))*($R142*(1-$E142)+$Q142*(1-$F142))*((1+'Inputs &amp; Summary'!$D$7)^BE$29))),((_xlfn.WEIBULL.DIST(BE$29,$L142,$K142,FALSE)*($R142*(1-$E142)+$Q142*(1-$F142))*((1+'Inputs &amp; Summary'!$D$7)^BE$29))))))</f>
        <v>0</v>
      </c>
      <c r="BF142" s="114">
        <f>$D142*IF(BF$29&gt;'Inputs &amp; Summary'!$D$5,0,IF(BF$29&gt;VLOOKUP($G142,Lists!$J$17:$K$21,2),IF($M142=Lists!$H$3,IF($K142&lt;1,(($S142/$K142)*((1+'Inputs &amp; Summary'!$D$7)^BF$29)),((INT(BF$29/$K142)-INT((BF$29-1)/$K142))*$S142*((1+'Inputs &amp; Summary'!$D$7)^BF$29))),(_xlfn.WEIBULL.DIST(BF$29,$L142,$K142,FALSE)*$S142*((1+'Inputs &amp; Summary'!$D$7)^BF$29))),IF($M142=Lists!$H$3,IF($K142&lt;1,((($R142*(1-$E142)+$Q142*(1-$F142))/$K142)*((1+'Inputs &amp; Summary'!$D$7)^BF$29)),((INT(BF$29/$K142)-INT((BF$29-1)/$K142))*($R142*(1-$E142)+$Q142*(1-$F142))*((1+'Inputs &amp; Summary'!$D$7)^BF$29))),((_xlfn.WEIBULL.DIST(BF$29,$L142,$K142,FALSE)*($R142*(1-$E142)+$Q142*(1-$F142))*((1+'Inputs &amp; Summary'!$D$7)^BF$29))))))</f>
        <v>0</v>
      </c>
      <c r="BG142" s="114">
        <f>$D142*IF(BG$29&gt;'Inputs &amp; Summary'!$D$5,0,IF(BG$29&gt;VLOOKUP($G142,Lists!$J$17:$K$21,2),IF($M142=Lists!$H$3,IF($K142&lt;1,(($S142/$K142)*((1+'Inputs &amp; Summary'!$D$7)^BG$29)),((INT(BG$29/$K142)-INT((BG$29-1)/$K142))*$S142*((1+'Inputs &amp; Summary'!$D$7)^BG$29))),(_xlfn.WEIBULL.DIST(BG$29,$L142,$K142,FALSE)*$S142*((1+'Inputs &amp; Summary'!$D$7)^BG$29))),IF($M142=Lists!$H$3,IF($K142&lt;1,((($R142*(1-$E142)+$Q142*(1-$F142))/$K142)*((1+'Inputs &amp; Summary'!$D$7)^BG$29)),((INT(BG$29/$K142)-INT((BG$29-1)/$K142))*($R142*(1-$E142)+$Q142*(1-$F142))*((1+'Inputs &amp; Summary'!$D$7)^BG$29))),((_xlfn.WEIBULL.DIST(BG$29,$L142,$K142,FALSE)*($R142*(1-$E142)+$Q142*(1-$F142))*((1+'Inputs &amp; Summary'!$D$7)^BG$29))))))</f>
        <v>0</v>
      </c>
      <c r="BH142" s="114">
        <f>$D142*IF(BH$29&gt;'Inputs &amp; Summary'!$D$5,0,IF(BH$29&gt;VLOOKUP($G142,Lists!$J$17:$K$21,2),IF($M142=Lists!$H$3,IF($K142&lt;1,(($S142/$K142)*((1+'Inputs &amp; Summary'!$D$7)^BH$29)),((INT(BH$29/$K142)-INT((BH$29-1)/$K142))*$S142*((1+'Inputs &amp; Summary'!$D$7)^BH$29))),(_xlfn.WEIBULL.DIST(BH$29,$L142,$K142,FALSE)*$S142*((1+'Inputs &amp; Summary'!$D$7)^BH$29))),IF($M142=Lists!$H$3,IF($K142&lt;1,((($R142*(1-$E142)+$Q142*(1-$F142))/$K142)*((1+'Inputs &amp; Summary'!$D$7)^BH$29)),((INT(BH$29/$K142)-INT((BH$29-1)/$K142))*($R142*(1-$E142)+$Q142*(1-$F142))*((1+'Inputs &amp; Summary'!$D$7)^BH$29))),((_xlfn.WEIBULL.DIST(BH$29,$L142,$K142,FALSE)*($R142*(1-$E142)+$Q142*(1-$F142))*((1+'Inputs &amp; Summary'!$D$7)^BH$29))))))</f>
        <v>0</v>
      </c>
      <c r="BI142" s="114">
        <f>$D142*IF(BI$29&gt;'Inputs &amp; Summary'!$D$5,0,IF(BI$29&gt;VLOOKUP($G142,Lists!$J$17:$K$21,2),IF($M142=Lists!$H$3,IF($K142&lt;1,(($S142/$K142)*((1+'Inputs &amp; Summary'!$D$7)^BI$29)),((INT(BI$29/$K142)-INT((BI$29-1)/$K142))*$S142*((1+'Inputs &amp; Summary'!$D$7)^BI$29))),(_xlfn.WEIBULL.DIST(BI$29,$L142,$K142,FALSE)*$S142*((1+'Inputs &amp; Summary'!$D$7)^BI$29))),IF($M142=Lists!$H$3,IF($K142&lt;1,((($R142*(1-$E142)+$Q142*(1-$F142))/$K142)*((1+'Inputs &amp; Summary'!$D$7)^BI$29)),((INT(BI$29/$K142)-INT((BI$29-1)/$K142))*($R142*(1-$E142)+$Q142*(1-$F142))*((1+'Inputs &amp; Summary'!$D$7)^BI$29))),((_xlfn.WEIBULL.DIST(BI$29,$L142,$K142,FALSE)*($R142*(1-$E142)+$Q142*(1-$F142))*((1+'Inputs &amp; Summary'!$D$7)^BI$29))))))</f>
        <v>0</v>
      </c>
      <c r="BJ142" s="114">
        <f>$D142*IF(BJ$29&gt;'Inputs &amp; Summary'!$D$5,0,IF(BJ$29&gt;VLOOKUP($G142,Lists!$J$17:$K$21,2),IF($M142=Lists!$H$3,IF($K142&lt;1,(($S142/$K142)*((1+'Inputs &amp; Summary'!$D$7)^BJ$29)),((INT(BJ$29/$K142)-INT((BJ$29-1)/$K142))*$S142*((1+'Inputs &amp; Summary'!$D$7)^BJ$29))),(_xlfn.WEIBULL.DIST(BJ$29,$L142,$K142,FALSE)*$S142*((1+'Inputs &amp; Summary'!$D$7)^BJ$29))),IF($M142=Lists!$H$3,IF($K142&lt;1,((($R142*(1-$E142)+$Q142*(1-$F142))/$K142)*((1+'Inputs &amp; Summary'!$D$7)^BJ$29)),((INT(BJ$29/$K142)-INT((BJ$29-1)/$K142))*($R142*(1-$E142)+$Q142*(1-$F142))*((1+'Inputs &amp; Summary'!$D$7)^BJ$29))),((_xlfn.WEIBULL.DIST(BJ$29,$L142,$K142,FALSE)*($R142*(1-$E142)+$Q142*(1-$F142))*((1+'Inputs &amp; Summary'!$D$7)^BJ$29))))))</f>
        <v>0</v>
      </c>
      <c r="BK142" s="114">
        <f>$D142*IF(BK$29&gt;'Inputs &amp; Summary'!$D$5,0,IF(BK$29&gt;VLOOKUP($G142,Lists!$J$17:$K$21,2),IF($M142=Lists!$H$3,IF($K142&lt;1,(($S142/$K142)*((1+'Inputs &amp; Summary'!$D$7)^BK$29)),((INT(BK$29/$K142)-INT((BK$29-1)/$K142))*$S142*((1+'Inputs &amp; Summary'!$D$7)^BK$29))),(_xlfn.WEIBULL.DIST(BK$29,$L142,$K142,FALSE)*$S142*((1+'Inputs &amp; Summary'!$D$7)^BK$29))),IF($M142=Lists!$H$3,IF($K142&lt;1,((($R142*(1-$E142)+$Q142*(1-$F142))/$K142)*((1+'Inputs &amp; Summary'!$D$7)^BK$29)),((INT(BK$29/$K142)-INT((BK$29-1)/$K142))*($R142*(1-$E142)+$Q142*(1-$F142))*((1+'Inputs &amp; Summary'!$D$7)^BK$29))),((_xlfn.WEIBULL.DIST(BK$29,$L142,$K142,FALSE)*($R142*(1-$E142)+$Q142*(1-$F142))*((1+'Inputs &amp; Summary'!$D$7)^BK$29))))))</f>
        <v>0</v>
      </c>
      <c r="BL142" s="114">
        <f>$D142*IF(BL$29&gt;'Inputs &amp; Summary'!$D$5,0,IF(BL$29&gt;VLOOKUP($G142,Lists!$J$17:$K$21,2),IF($M142=Lists!$H$3,IF($K142&lt;1,(($S142/$K142)*((1+'Inputs &amp; Summary'!$D$7)^BL$29)),((INT(BL$29/$K142)-INT((BL$29-1)/$K142))*$S142*((1+'Inputs &amp; Summary'!$D$7)^BL$29))),(_xlfn.WEIBULL.DIST(BL$29,$L142,$K142,FALSE)*$S142*((1+'Inputs &amp; Summary'!$D$7)^BL$29))),IF($M142=Lists!$H$3,IF($K142&lt;1,((($R142*(1-$E142)+$Q142*(1-$F142))/$K142)*((1+'Inputs &amp; Summary'!$D$7)^BL$29)),((INT(BL$29/$K142)-INT((BL$29-1)/$K142))*($R142*(1-$E142)+$Q142*(1-$F142))*((1+'Inputs &amp; Summary'!$D$7)^BL$29))),((_xlfn.WEIBULL.DIST(BL$29,$L142,$K142,FALSE)*($R142*(1-$E142)+$Q142*(1-$F142))*((1+'Inputs &amp; Summary'!$D$7)^BL$29))))))</f>
        <v>0</v>
      </c>
    </row>
    <row r="143" spans="1:64" ht="72" x14ac:dyDescent="0.3">
      <c r="A143" s="79" t="s">
        <v>163</v>
      </c>
      <c r="B143" s="33" t="s">
        <v>307</v>
      </c>
      <c r="C143" s="33" t="s">
        <v>143</v>
      </c>
      <c r="D143" s="68">
        <v>0</v>
      </c>
      <c r="E143" s="68">
        <v>0</v>
      </c>
      <c r="F143" s="68">
        <v>0</v>
      </c>
      <c r="G143" s="213" t="s">
        <v>433</v>
      </c>
      <c r="H143" s="34" t="s">
        <v>286</v>
      </c>
      <c r="I143" s="34" t="s">
        <v>270</v>
      </c>
      <c r="J143" s="33">
        <f>VLOOKUP(I143,'Labor Rates'!$A$1:$B$16,2)</f>
        <v>25.173076923076923</v>
      </c>
      <c r="K143" s="35">
        <v>1</v>
      </c>
      <c r="L143" s="35">
        <v>1</v>
      </c>
      <c r="M143" s="33" t="s">
        <v>259</v>
      </c>
      <c r="N143" s="84">
        <f>'Inputs &amp; Summary'!$D$39</f>
        <v>2.3152786885245904</v>
      </c>
      <c r="O143" s="35">
        <v>0.5</v>
      </c>
      <c r="P143" s="5">
        <v>0</v>
      </c>
      <c r="Q143" s="73">
        <f t="shared" si="21"/>
        <v>29.141344262295085</v>
      </c>
      <c r="R143" s="73">
        <f t="shared" si="22"/>
        <v>0</v>
      </c>
      <c r="S143" s="74">
        <f t="shared" si="23"/>
        <v>0</v>
      </c>
      <c r="T143" s="88"/>
      <c r="U143" s="80"/>
      <c r="V143" s="87">
        <f t="shared" si="24"/>
        <v>0</v>
      </c>
      <c r="W143" s="87">
        <f>NPV('Inputs &amp; Summary'!$D$6,Y143:BL143)</f>
        <v>0</v>
      </c>
      <c r="X143" s="90">
        <f t="shared" si="25"/>
        <v>0</v>
      </c>
      <c r="Y143" s="114">
        <f>$D143*IF(Y$29&gt;'Inputs &amp; Summary'!$D$5,0,IF(Y$29&gt;VLOOKUP($G143,Lists!$J$17:$K$21,2),IF($M143=Lists!$H$3,IF($K143&lt;1,(($S143/$K143)*((1+'Inputs &amp; Summary'!$D$7)^Y$29)),((INT(Y$29/$K143)-INT((Y$29-1)/$K143))*$S143*((1+'Inputs &amp; Summary'!$D$7)^Y$29))),(_xlfn.WEIBULL.DIST(Y$29,$L143,$K143,FALSE)*$S143*((1+'Inputs &amp; Summary'!$D$7)^Y$29))),IF($M143=Lists!$H$3,IF($K143&lt;1,((($R143*(1-$E143)+$Q143*(1-$F143))/$K143)*((1+'Inputs &amp; Summary'!$D$7)^Y$29)),((INT(Y$29/$K143)-INT((Y$29-1)/$K143))*($R143*(1-$E143)+$Q143*(1-$F143))*((1+'Inputs &amp; Summary'!$D$7)^Y$29))),((_xlfn.WEIBULL.DIST(Y$29,$L143,$K143,FALSE)*($R143*(1-$E143)+$Q143*(1-$F143))*((1+'Inputs &amp; Summary'!$D$7)^Y$29))))))</f>
        <v>0</v>
      </c>
      <c r="Z143" s="114">
        <f>$D143*IF(Z$29&gt;'Inputs &amp; Summary'!$D$5,0,IF(Z$29&gt;VLOOKUP($G143,Lists!$J$17:$K$21,2),IF($M143=Lists!$H$3,IF($K143&lt;1,(($S143/$K143)*((1+'Inputs &amp; Summary'!$D$7)^Z$29)),((INT(Z$29/$K143)-INT((Z$29-1)/$K143))*$S143*((1+'Inputs &amp; Summary'!$D$7)^Z$29))),(_xlfn.WEIBULL.DIST(Z$29,$L143,$K143,FALSE)*$S143*((1+'Inputs &amp; Summary'!$D$7)^Z$29))),IF($M143=Lists!$H$3,IF($K143&lt;1,((($R143*(1-$E143)+$Q143*(1-$F143))/$K143)*((1+'Inputs &amp; Summary'!$D$7)^Z$29)),((INT(Z$29/$K143)-INT((Z$29-1)/$K143))*($R143*(1-$E143)+$Q143*(1-$F143))*((1+'Inputs &amp; Summary'!$D$7)^Z$29))),((_xlfn.WEIBULL.DIST(Z$29,$L143,$K143,FALSE)*($R143*(1-$E143)+$Q143*(1-$F143))*((1+'Inputs &amp; Summary'!$D$7)^Z$29))))))</f>
        <v>0</v>
      </c>
      <c r="AA143" s="114">
        <f>$D143*IF(AA$29&gt;'Inputs &amp; Summary'!$D$5,0,IF(AA$29&gt;VLOOKUP($G143,Lists!$J$17:$K$21,2),IF($M143=Lists!$H$3,IF($K143&lt;1,(($S143/$K143)*((1+'Inputs &amp; Summary'!$D$7)^AA$29)),((INT(AA$29/$K143)-INT((AA$29-1)/$K143))*$S143*((1+'Inputs &amp; Summary'!$D$7)^AA$29))),(_xlfn.WEIBULL.DIST(AA$29,$L143,$K143,FALSE)*$S143*((1+'Inputs &amp; Summary'!$D$7)^AA$29))),IF($M143=Lists!$H$3,IF($K143&lt;1,((($R143*(1-$E143)+$Q143*(1-$F143))/$K143)*((1+'Inputs &amp; Summary'!$D$7)^AA$29)),((INT(AA$29/$K143)-INT((AA$29-1)/$K143))*($R143*(1-$E143)+$Q143*(1-$F143))*((1+'Inputs &amp; Summary'!$D$7)^AA$29))),((_xlfn.WEIBULL.DIST(AA$29,$L143,$K143,FALSE)*($R143*(1-$E143)+$Q143*(1-$F143))*((1+'Inputs &amp; Summary'!$D$7)^AA$29))))))</f>
        <v>0</v>
      </c>
      <c r="AB143" s="114">
        <f>$D143*IF(AB$29&gt;'Inputs &amp; Summary'!$D$5,0,IF(AB$29&gt;VLOOKUP($G143,Lists!$J$17:$K$21,2),IF($M143=Lists!$H$3,IF($K143&lt;1,(($S143/$K143)*((1+'Inputs &amp; Summary'!$D$7)^AB$29)),((INT(AB$29/$K143)-INT((AB$29-1)/$K143))*$S143*((1+'Inputs &amp; Summary'!$D$7)^AB$29))),(_xlfn.WEIBULL.DIST(AB$29,$L143,$K143,FALSE)*$S143*((1+'Inputs &amp; Summary'!$D$7)^AB$29))),IF($M143=Lists!$H$3,IF($K143&lt;1,((($R143*(1-$E143)+$Q143*(1-$F143))/$K143)*((1+'Inputs &amp; Summary'!$D$7)^AB$29)),((INT(AB$29/$K143)-INT((AB$29-1)/$K143))*($R143*(1-$E143)+$Q143*(1-$F143))*((1+'Inputs &amp; Summary'!$D$7)^AB$29))),((_xlfn.WEIBULL.DIST(AB$29,$L143,$K143,FALSE)*($R143*(1-$E143)+$Q143*(1-$F143))*((1+'Inputs &amp; Summary'!$D$7)^AB$29))))))</f>
        <v>0</v>
      </c>
      <c r="AC143" s="114">
        <f>$D143*IF(AC$29&gt;'Inputs &amp; Summary'!$D$5,0,IF(AC$29&gt;VLOOKUP($G143,Lists!$J$17:$K$21,2),IF($M143=Lists!$H$3,IF($K143&lt;1,(($S143/$K143)*((1+'Inputs &amp; Summary'!$D$7)^AC$29)),((INT(AC$29/$K143)-INT((AC$29-1)/$K143))*$S143*((1+'Inputs &amp; Summary'!$D$7)^AC$29))),(_xlfn.WEIBULL.DIST(AC$29,$L143,$K143,FALSE)*$S143*((1+'Inputs &amp; Summary'!$D$7)^AC$29))),IF($M143=Lists!$H$3,IF($K143&lt;1,((($R143*(1-$E143)+$Q143*(1-$F143))/$K143)*((1+'Inputs &amp; Summary'!$D$7)^AC$29)),((INT(AC$29/$K143)-INT((AC$29-1)/$K143))*($R143*(1-$E143)+$Q143*(1-$F143))*((1+'Inputs &amp; Summary'!$D$7)^AC$29))),((_xlfn.WEIBULL.DIST(AC$29,$L143,$K143,FALSE)*($R143*(1-$E143)+$Q143*(1-$F143))*((1+'Inputs &amp; Summary'!$D$7)^AC$29))))))</f>
        <v>0</v>
      </c>
      <c r="AD143" s="114">
        <f>$D143*IF(AD$29&gt;'Inputs &amp; Summary'!$D$5,0,IF(AD$29&gt;VLOOKUP($G143,Lists!$J$17:$K$21,2),IF($M143=Lists!$H$3,IF($K143&lt;1,(($S143/$K143)*((1+'Inputs &amp; Summary'!$D$7)^AD$29)),((INT(AD$29/$K143)-INT((AD$29-1)/$K143))*$S143*((1+'Inputs &amp; Summary'!$D$7)^AD$29))),(_xlfn.WEIBULL.DIST(AD$29,$L143,$K143,FALSE)*$S143*((1+'Inputs &amp; Summary'!$D$7)^AD$29))),IF($M143=Lists!$H$3,IF($K143&lt;1,((($R143*(1-$E143)+$Q143*(1-$F143))/$K143)*((1+'Inputs &amp; Summary'!$D$7)^AD$29)),((INT(AD$29/$K143)-INT((AD$29-1)/$K143))*($R143*(1-$E143)+$Q143*(1-$F143))*((1+'Inputs &amp; Summary'!$D$7)^AD$29))),((_xlfn.WEIBULL.DIST(AD$29,$L143,$K143,FALSE)*($R143*(1-$E143)+$Q143*(1-$F143))*((1+'Inputs &amp; Summary'!$D$7)^AD$29))))))</f>
        <v>0</v>
      </c>
      <c r="AE143" s="114">
        <f>$D143*IF(AE$29&gt;'Inputs &amp; Summary'!$D$5,0,IF(AE$29&gt;VLOOKUP($G143,Lists!$J$17:$K$21,2),IF($M143=Lists!$H$3,IF($K143&lt;1,(($S143/$K143)*((1+'Inputs &amp; Summary'!$D$7)^AE$29)),((INT(AE$29/$K143)-INT((AE$29-1)/$K143))*$S143*((1+'Inputs &amp; Summary'!$D$7)^AE$29))),(_xlfn.WEIBULL.DIST(AE$29,$L143,$K143,FALSE)*$S143*((1+'Inputs &amp; Summary'!$D$7)^AE$29))),IF($M143=Lists!$H$3,IF($K143&lt;1,((($R143*(1-$E143)+$Q143*(1-$F143))/$K143)*((1+'Inputs &amp; Summary'!$D$7)^AE$29)),((INT(AE$29/$K143)-INT((AE$29-1)/$K143))*($R143*(1-$E143)+$Q143*(1-$F143))*((1+'Inputs &amp; Summary'!$D$7)^AE$29))),((_xlfn.WEIBULL.DIST(AE$29,$L143,$K143,FALSE)*($R143*(1-$E143)+$Q143*(1-$F143))*((1+'Inputs &amp; Summary'!$D$7)^AE$29))))))</f>
        <v>0</v>
      </c>
      <c r="AF143" s="114">
        <f>$D143*IF(AF$29&gt;'Inputs &amp; Summary'!$D$5,0,IF(AF$29&gt;VLOOKUP($G143,Lists!$J$17:$K$21,2),IF($M143=Lists!$H$3,IF($K143&lt;1,(($S143/$K143)*((1+'Inputs &amp; Summary'!$D$7)^AF$29)),((INT(AF$29/$K143)-INT((AF$29-1)/$K143))*$S143*((1+'Inputs &amp; Summary'!$D$7)^AF$29))),(_xlfn.WEIBULL.DIST(AF$29,$L143,$K143,FALSE)*$S143*((1+'Inputs &amp; Summary'!$D$7)^AF$29))),IF($M143=Lists!$H$3,IF($K143&lt;1,((($R143*(1-$E143)+$Q143*(1-$F143))/$K143)*((1+'Inputs &amp; Summary'!$D$7)^AF$29)),((INT(AF$29/$K143)-INT((AF$29-1)/$K143))*($R143*(1-$E143)+$Q143*(1-$F143))*((1+'Inputs &amp; Summary'!$D$7)^AF$29))),((_xlfn.WEIBULL.DIST(AF$29,$L143,$K143,FALSE)*($R143*(1-$E143)+$Q143*(1-$F143))*((1+'Inputs &amp; Summary'!$D$7)^AF$29))))))</f>
        <v>0</v>
      </c>
      <c r="AG143" s="114">
        <f>$D143*IF(AG$29&gt;'Inputs &amp; Summary'!$D$5,0,IF(AG$29&gt;VLOOKUP($G143,Lists!$J$17:$K$21,2),IF($M143=Lists!$H$3,IF($K143&lt;1,(($S143/$K143)*((1+'Inputs &amp; Summary'!$D$7)^AG$29)),((INT(AG$29/$K143)-INT((AG$29-1)/$K143))*$S143*((1+'Inputs &amp; Summary'!$D$7)^AG$29))),(_xlfn.WEIBULL.DIST(AG$29,$L143,$K143,FALSE)*$S143*((1+'Inputs &amp; Summary'!$D$7)^AG$29))),IF($M143=Lists!$H$3,IF($K143&lt;1,((($R143*(1-$E143)+$Q143*(1-$F143))/$K143)*((1+'Inputs &amp; Summary'!$D$7)^AG$29)),((INT(AG$29/$K143)-INT((AG$29-1)/$K143))*($R143*(1-$E143)+$Q143*(1-$F143))*((1+'Inputs &amp; Summary'!$D$7)^AG$29))),((_xlfn.WEIBULL.DIST(AG$29,$L143,$K143,FALSE)*($R143*(1-$E143)+$Q143*(1-$F143))*((1+'Inputs &amp; Summary'!$D$7)^AG$29))))))</f>
        <v>0</v>
      </c>
      <c r="AH143" s="114">
        <f>$D143*IF(AH$29&gt;'Inputs &amp; Summary'!$D$5,0,IF(AH$29&gt;VLOOKUP($G143,Lists!$J$17:$K$21,2),IF($M143=Lists!$H$3,IF($K143&lt;1,(($S143/$K143)*((1+'Inputs &amp; Summary'!$D$7)^AH$29)),((INT(AH$29/$K143)-INT((AH$29-1)/$K143))*$S143*((1+'Inputs &amp; Summary'!$D$7)^AH$29))),(_xlfn.WEIBULL.DIST(AH$29,$L143,$K143,FALSE)*$S143*((1+'Inputs &amp; Summary'!$D$7)^AH$29))),IF($M143=Lists!$H$3,IF($K143&lt;1,((($R143*(1-$E143)+$Q143*(1-$F143))/$K143)*((1+'Inputs &amp; Summary'!$D$7)^AH$29)),((INT(AH$29/$K143)-INT((AH$29-1)/$K143))*($R143*(1-$E143)+$Q143*(1-$F143))*((1+'Inputs &amp; Summary'!$D$7)^AH$29))),((_xlfn.WEIBULL.DIST(AH$29,$L143,$K143,FALSE)*($R143*(1-$E143)+$Q143*(1-$F143))*((1+'Inputs &amp; Summary'!$D$7)^AH$29))))))</f>
        <v>0</v>
      </c>
      <c r="AI143" s="114">
        <f>$D143*IF(AI$29&gt;'Inputs &amp; Summary'!$D$5,0,IF(AI$29&gt;VLOOKUP($G143,Lists!$J$17:$K$21,2),IF($M143=Lists!$H$3,IF($K143&lt;1,(($S143/$K143)*((1+'Inputs &amp; Summary'!$D$7)^AI$29)),((INT(AI$29/$K143)-INT((AI$29-1)/$K143))*$S143*((1+'Inputs &amp; Summary'!$D$7)^AI$29))),(_xlfn.WEIBULL.DIST(AI$29,$L143,$K143,FALSE)*$S143*((1+'Inputs &amp; Summary'!$D$7)^AI$29))),IF($M143=Lists!$H$3,IF($K143&lt;1,((($R143*(1-$E143)+$Q143*(1-$F143))/$K143)*((1+'Inputs &amp; Summary'!$D$7)^AI$29)),((INT(AI$29/$K143)-INT((AI$29-1)/$K143))*($R143*(1-$E143)+$Q143*(1-$F143))*((1+'Inputs &amp; Summary'!$D$7)^AI$29))),((_xlfn.WEIBULL.DIST(AI$29,$L143,$K143,FALSE)*($R143*(1-$E143)+$Q143*(1-$F143))*((1+'Inputs &amp; Summary'!$D$7)^AI$29))))))</f>
        <v>0</v>
      </c>
      <c r="AJ143" s="114">
        <f>$D143*IF(AJ$29&gt;'Inputs &amp; Summary'!$D$5,0,IF(AJ$29&gt;VLOOKUP($G143,Lists!$J$17:$K$21,2),IF($M143=Lists!$H$3,IF($K143&lt;1,(($S143/$K143)*((1+'Inputs &amp; Summary'!$D$7)^AJ$29)),((INT(AJ$29/$K143)-INT((AJ$29-1)/$K143))*$S143*((1+'Inputs &amp; Summary'!$D$7)^AJ$29))),(_xlfn.WEIBULL.DIST(AJ$29,$L143,$K143,FALSE)*$S143*((1+'Inputs &amp; Summary'!$D$7)^AJ$29))),IF($M143=Lists!$H$3,IF($K143&lt;1,((($R143*(1-$E143)+$Q143*(1-$F143))/$K143)*((1+'Inputs &amp; Summary'!$D$7)^AJ$29)),((INT(AJ$29/$K143)-INT((AJ$29-1)/$K143))*($R143*(1-$E143)+$Q143*(1-$F143))*((1+'Inputs &amp; Summary'!$D$7)^AJ$29))),((_xlfn.WEIBULL.DIST(AJ$29,$L143,$K143,FALSE)*($R143*(1-$E143)+$Q143*(1-$F143))*((1+'Inputs &amp; Summary'!$D$7)^AJ$29))))))</f>
        <v>0</v>
      </c>
      <c r="AK143" s="114">
        <f>$D143*IF(AK$29&gt;'Inputs &amp; Summary'!$D$5,0,IF(AK$29&gt;VLOOKUP($G143,Lists!$J$17:$K$21,2),IF($M143=Lists!$H$3,IF($K143&lt;1,(($S143/$K143)*((1+'Inputs &amp; Summary'!$D$7)^AK$29)),((INT(AK$29/$K143)-INT((AK$29-1)/$K143))*$S143*((1+'Inputs &amp; Summary'!$D$7)^AK$29))),(_xlfn.WEIBULL.DIST(AK$29,$L143,$K143,FALSE)*$S143*((1+'Inputs &amp; Summary'!$D$7)^AK$29))),IF($M143=Lists!$H$3,IF($K143&lt;1,((($R143*(1-$E143)+$Q143*(1-$F143))/$K143)*((1+'Inputs &amp; Summary'!$D$7)^AK$29)),((INT(AK$29/$K143)-INT((AK$29-1)/$K143))*($R143*(1-$E143)+$Q143*(1-$F143))*((1+'Inputs &amp; Summary'!$D$7)^AK$29))),((_xlfn.WEIBULL.DIST(AK$29,$L143,$K143,FALSE)*($R143*(1-$E143)+$Q143*(1-$F143))*((1+'Inputs &amp; Summary'!$D$7)^AK$29))))))</f>
        <v>0</v>
      </c>
      <c r="AL143" s="114">
        <f>$D143*IF(AL$29&gt;'Inputs &amp; Summary'!$D$5,0,IF(AL$29&gt;VLOOKUP($G143,Lists!$J$17:$K$21,2),IF($M143=Lists!$H$3,IF($K143&lt;1,(($S143/$K143)*((1+'Inputs &amp; Summary'!$D$7)^AL$29)),((INT(AL$29/$K143)-INT((AL$29-1)/$K143))*$S143*((1+'Inputs &amp; Summary'!$D$7)^AL$29))),(_xlfn.WEIBULL.DIST(AL$29,$L143,$K143,FALSE)*$S143*((1+'Inputs &amp; Summary'!$D$7)^AL$29))),IF($M143=Lists!$H$3,IF($K143&lt;1,((($R143*(1-$E143)+$Q143*(1-$F143))/$K143)*((1+'Inputs &amp; Summary'!$D$7)^AL$29)),((INT(AL$29/$K143)-INT((AL$29-1)/$K143))*($R143*(1-$E143)+$Q143*(1-$F143))*((1+'Inputs &amp; Summary'!$D$7)^AL$29))),((_xlfn.WEIBULL.DIST(AL$29,$L143,$K143,FALSE)*($R143*(1-$E143)+$Q143*(1-$F143))*((1+'Inputs &amp; Summary'!$D$7)^AL$29))))))</f>
        <v>0</v>
      </c>
      <c r="AM143" s="114">
        <f>$D143*IF(AM$29&gt;'Inputs &amp; Summary'!$D$5,0,IF(AM$29&gt;VLOOKUP($G143,Lists!$J$17:$K$21,2),IF($M143=Lists!$H$3,IF($K143&lt;1,(($S143/$K143)*((1+'Inputs &amp; Summary'!$D$7)^AM$29)),((INT(AM$29/$K143)-INT((AM$29-1)/$K143))*$S143*((1+'Inputs &amp; Summary'!$D$7)^AM$29))),(_xlfn.WEIBULL.DIST(AM$29,$L143,$K143,FALSE)*$S143*((1+'Inputs &amp; Summary'!$D$7)^AM$29))),IF($M143=Lists!$H$3,IF($K143&lt;1,((($R143*(1-$E143)+$Q143*(1-$F143))/$K143)*((1+'Inputs &amp; Summary'!$D$7)^AM$29)),((INT(AM$29/$K143)-INT((AM$29-1)/$K143))*($R143*(1-$E143)+$Q143*(1-$F143))*((1+'Inputs &amp; Summary'!$D$7)^AM$29))),((_xlfn.WEIBULL.DIST(AM$29,$L143,$K143,FALSE)*($R143*(1-$E143)+$Q143*(1-$F143))*((1+'Inputs &amp; Summary'!$D$7)^AM$29))))))</f>
        <v>0</v>
      </c>
      <c r="AN143" s="114">
        <f>$D143*IF(AN$29&gt;'Inputs &amp; Summary'!$D$5,0,IF(AN$29&gt;VLOOKUP($G143,Lists!$J$17:$K$21,2),IF($M143=Lists!$H$3,IF($K143&lt;1,(($S143/$K143)*((1+'Inputs &amp; Summary'!$D$7)^AN$29)),((INT(AN$29/$K143)-INT((AN$29-1)/$K143))*$S143*((1+'Inputs &amp; Summary'!$D$7)^AN$29))),(_xlfn.WEIBULL.DIST(AN$29,$L143,$K143,FALSE)*$S143*((1+'Inputs &amp; Summary'!$D$7)^AN$29))),IF($M143=Lists!$H$3,IF($K143&lt;1,((($R143*(1-$E143)+$Q143*(1-$F143))/$K143)*((1+'Inputs &amp; Summary'!$D$7)^AN$29)),((INT(AN$29/$K143)-INT((AN$29-1)/$K143))*($R143*(1-$E143)+$Q143*(1-$F143))*((1+'Inputs &amp; Summary'!$D$7)^AN$29))),((_xlfn.WEIBULL.DIST(AN$29,$L143,$K143,FALSE)*($R143*(1-$E143)+$Q143*(1-$F143))*((1+'Inputs &amp; Summary'!$D$7)^AN$29))))))</f>
        <v>0</v>
      </c>
      <c r="AO143" s="114">
        <f>$D143*IF(AO$29&gt;'Inputs &amp; Summary'!$D$5,0,IF(AO$29&gt;VLOOKUP($G143,Lists!$J$17:$K$21,2),IF($M143=Lists!$H$3,IF($K143&lt;1,(($S143/$K143)*((1+'Inputs &amp; Summary'!$D$7)^AO$29)),((INT(AO$29/$K143)-INT((AO$29-1)/$K143))*$S143*((1+'Inputs &amp; Summary'!$D$7)^AO$29))),(_xlfn.WEIBULL.DIST(AO$29,$L143,$K143,FALSE)*$S143*((1+'Inputs &amp; Summary'!$D$7)^AO$29))),IF($M143=Lists!$H$3,IF($K143&lt;1,((($R143*(1-$E143)+$Q143*(1-$F143))/$K143)*((1+'Inputs &amp; Summary'!$D$7)^AO$29)),((INT(AO$29/$K143)-INT((AO$29-1)/$K143))*($R143*(1-$E143)+$Q143*(1-$F143))*((1+'Inputs &amp; Summary'!$D$7)^AO$29))),((_xlfn.WEIBULL.DIST(AO$29,$L143,$K143,FALSE)*($R143*(1-$E143)+$Q143*(1-$F143))*((1+'Inputs &amp; Summary'!$D$7)^AO$29))))))</f>
        <v>0</v>
      </c>
      <c r="AP143" s="114">
        <f>$D143*IF(AP$29&gt;'Inputs &amp; Summary'!$D$5,0,IF(AP$29&gt;VLOOKUP($G143,Lists!$J$17:$K$21,2),IF($M143=Lists!$H$3,IF($K143&lt;1,(($S143/$K143)*((1+'Inputs &amp; Summary'!$D$7)^AP$29)),((INT(AP$29/$K143)-INT((AP$29-1)/$K143))*$S143*((1+'Inputs &amp; Summary'!$D$7)^AP$29))),(_xlfn.WEIBULL.DIST(AP$29,$L143,$K143,FALSE)*$S143*((1+'Inputs &amp; Summary'!$D$7)^AP$29))),IF($M143=Lists!$H$3,IF($K143&lt;1,((($R143*(1-$E143)+$Q143*(1-$F143))/$K143)*((1+'Inputs &amp; Summary'!$D$7)^AP$29)),((INT(AP$29/$K143)-INT((AP$29-1)/$K143))*($R143*(1-$E143)+$Q143*(1-$F143))*((1+'Inputs &amp; Summary'!$D$7)^AP$29))),((_xlfn.WEIBULL.DIST(AP$29,$L143,$K143,FALSE)*($R143*(1-$E143)+$Q143*(1-$F143))*((1+'Inputs &amp; Summary'!$D$7)^AP$29))))))</f>
        <v>0</v>
      </c>
      <c r="AQ143" s="114">
        <f>$D143*IF(AQ$29&gt;'Inputs &amp; Summary'!$D$5,0,IF(AQ$29&gt;VLOOKUP($G143,Lists!$J$17:$K$21,2),IF($M143=Lists!$H$3,IF($K143&lt;1,(($S143/$K143)*((1+'Inputs &amp; Summary'!$D$7)^AQ$29)),((INT(AQ$29/$K143)-INT((AQ$29-1)/$K143))*$S143*((1+'Inputs &amp; Summary'!$D$7)^AQ$29))),(_xlfn.WEIBULL.DIST(AQ$29,$L143,$K143,FALSE)*$S143*((1+'Inputs &amp; Summary'!$D$7)^AQ$29))),IF($M143=Lists!$H$3,IF($K143&lt;1,((($R143*(1-$E143)+$Q143*(1-$F143))/$K143)*((1+'Inputs &amp; Summary'!$D$7)^AQ$29)),((INT(AQ$29/$K143)-INT((AQ$29-1)/$K143))*($R143*(1-$E143)+$Q143*(1-$F143))*((1+'Inputs &amp; Summary'!$D$7)^AQ$29))),((_xlfn.WEIBULL.DIST(AQ$29,$L143,$K143,FALSE)*($R143*(1-$E143)+$Q143*(1-$F143))*((1+'Inputs &amp; Summary'!$D$7)^AQ$29))))))</f>
        <v>0</v>
      </c>
      <c r="AR143" s="114">
        <f>$D143*IF(AR$29&gt;'Inputs &amp; Summary'!$D$5,0,IF(AR$29&gt;VLOOKUP($G143,Lists!$J$17:$K$21,2),IF($M143=Lists!$H$3,IF($K143&lt;1,(($S143/$K143)*((1+'Inputs &amp; Summary'!$D$7)^AR$29)),((INT(AR$29/$K143)-INT((AR$29-1)/$K143))*$S143*((1+'Inputs &amp; Summary'!$D$7)^AR$29))),(_xlfn.WEIBULL.DIST(AR$29,$L143,$K143,FALSE)*$S143*((1+'Inputs &amp; Summary'!$D$7)^AR$29))),IF($M143=Lists!$H$3,IF($K143&lt;1,((($R143*(1-$E143)+$Q143*(1-$F143))/$K143)*((1+'Inputs &amp; Summary'!$D$7)^AR$29)),((INT(AR$29/$K143)-INT((AR$29-1)/$K143))*($R143*(1-$E143)+$Q143*(1-$F143))*((1+'Inputs &amp; Summary'!$D$7)^AR$29))),((_xlfn.WEIBULL.DIST(AR$29,$L143,$K143,FALSE)*($R143*(1-$E143)+$Q143*(1-$F143))*((1+'Inputs &amp; Summary'!$D$7)^AR$29))))))</f>
        <v>0</v>
      </c>
      <c r="AS143" s="114">
        <f>$D143*IF(AS$29&gt;'Inputs &amp; Summary'!$D$5,0,IF(AS$29&gt;VLOOKUP($G143,Lists!$J$17:$K$21,2),IF($M143=Lists!$H$3,IF($K143&lt;1,(($S143/$K143)*((1+'Inputs &amp; Summary'!$D$7)^AS$29)),((INT(AS$29/$K143)-INT((AS$29-1)/$K143))*$S143*((1+'Inputs &amp; Summary'!$D$7)^AS$29))),(_xlfn.WEIBULL.DIST(AS$29,$L143,$K143,FALSE)*$S143*((1+'Inputs &amp; Summary'!$D$7)^AS$29))),IF($M143=Lists!$H$3,IF($K143&lt;1,((($R143*(1-$E143)+$Q143*(1-$F143))/$K143)*((1+'Inputs &amp; Summary'!$D$7)^AS$29)),((INT(AS$29/$K143)-INT((AS$29-1)/$K143))*($R143*(1-$E143)+$Q143*(1-$F143))*((1+'Inputs &amp; Summary'!$D$7)^AS$29))),((_xlfn.WEIBULL.DIST(AS$29,$L143,$K143,FALSE)*($R143*(1-$E143)+$Q143*(1-$F143))*((1+'Inputs &amp; Summary'!$D$7)^AS$29))))))</f>
        <v>0</v>
      </c>
      <c r="AT143" s="114">
        <f>$D143*IF(AT$29&gt;'Inputs &amp; Summary'!$D$5,0,IF(AT$29&gt;VLOOKUP($G143,Lists!$J$17:$K$21,2),IF($M143=Lists!$H$3,IF($K143&lt;1,(($S143/$K143)*((1+'Inputs &amp; Summary'!$D$7)^AT$29)),((INT(AT$29/$K143)-INT((AT$29-1)/$K143))*$S143*((1+'Inputs &amp; Summary'!$D$7)^AT$29))),(_xlfn.WEIBULL.DIST(AT$29,$L143,$K143,FALSE)*$S143*((1+'Inputs &amp; Summary'!$D$7)^AT$29))),IF($M143=Lists!$H$3,IF($K143&lt;1,((($R143*(1-$E143)+$Q143*(1-$F143))/$K143)*((1+'Inputs &amp; Summary'!$D$7)^AT$29)),((INT(AT$29/$K143)-INT((AT$29-1)/$K143))*($R143*(1-$E143)+$Q143*(1-$F143))*((1+'Inputs &amp; Summary'!$D$7)^AT$29))),((_xlfn.WEIBULL.DIST(AT$29,$L143,$K143,FALSE)*($R143*(1-$E143)+$Q143*(1-$F143))*((1+'Inputs &amp; Summary'!$D$7)^AT$29))))))</f>
        <v>0</v>
      </c>
      <c r="AU143" s="114">
        <f>$D143*IF(AU$29&gt;'Inputs &amp; Summary'!$D$5,0,IF(AU$29&gt;VLOOKUP($G143,Lists!$J$17:$K$21,2),IF($M143=Lists!$H$3,IF($K143&lt;1,(($S143/$K143)*((1+'Inputs &amp; Summary'!$D$7)^AU$29)),((INT(AU$29/$K143)-INT((AU$29-1)/$K143))*$S143*((1+'Inputs &amp; Summary'!$D$7)^AU$29))),(_xlfn.WEIBULL.DIST(AU$29,$L143,$K143,FALSE)*$S143*((1+'Inputs &amp; Summary'!$D$7)^AU$29))),IF($M143=Lists!$H$3,IF($K143&lt;1,((($R143*(1-$E143)+$Q143*(1-$F143))/$K143)*((1+'Inputs &amp; Summary'!$D$7)^AU$29)),((INT(AU$29/$K143)-INT((AU$29-1)/$K143))*($R143*(1-$E143)+$Q143*(1-$F143))*((1+'Inputs &amp; Summary'!$D$7)^AU$29))),((_xlfn.WEIBULL.DIST(AU$29,$L143,$K143,FALSE)*($R143*(1-$E143)+$Q143*(1-$F143))*((1+'Inputs &amp; Summary'!$D$7)^AU$29))))))</f>
        <v>0</v>
      </c>
      <c r="AV143" s="114">
        <f>$D143*IF(AV$29&gt;'Inputs &amp; Summary'!$D$5,0,IF(AV$29&gt;VLOOKUP($G143,Lists!$J$17:$K$21,2),IF($M143=Lists!$H$3,IF($K143&lt;1,(($S143/$K143)*((1+'Inputs &amp; Summary'!$D$7)^AV$29)),((INT(AV$29/$K143)-INT((AV$29-1)/$K143))*$S143*((1+'Inputs &amp; Summary'!$D$7)^AV$29))),(_xlfn.WEIBULL.DIST(AV$29,$L143,$K143,FALSE)*$S143*((1+'Inputs &amp; Summary'!$D$7)^AV$29))),IF($M143=Lists!$H$3,IF($K143&lt;1,((($R143*(1-$E143)+$Q143*(1-$F143))/$K143)*((1+'Inputs &amp; Summary'!$D$7)^AV$29)),((INT(AV$29/$K143)-INT((AV$29-1)/$K143))*($R143*(1-$E143)+$Q143*(1-$F143))*((1+'Inputs &amp; Summary'!$D$7)^AV$29))),((_xlfn.WEIBULL.DIST(AV$29,$L143,$K143,FALSE)*($R143*(1-$E143)+$Q143*(1-$F143))*((1+'Inputs &amp; Summary'!$D$7)^AV$29))))))</f>
        <v>0</v>
      </c>
      <c r="AW143" s="114">
        <f>$D143*IF(AW$29&gt;'Inputs &amp; Summary'!$D$5,0,IF(AW$29&gt;VLOOKUP($G143,Lists!$J$17:$K$21,2),IF($M143=Lists!$H$3,IF($K143&lt;1,(($S143/$K143)*((1+'Inputs &amp; Summary'!$D$7)^AW$29)),((INT(AW$29/$K143)-INT((AW$29-1)/$K143))*$S143*((1+'Inputs &amp; Summary'!$D$7)^AW$29))),(_xlfn.WEIBULL.DIST(AW$29,$L143,$K143,FALSE)*$S143*((1+'Inputs &amp; Summary'!$D$7)^AW$29))),IF($M143=Lists!$H$3,IF($K143&lt;1,((($R143*(1-$E143)+$Q143*(1-$F143))/$K143)*((1+'Inputs &amp; Summary'!$D$7)^AW$29)),((INT(AW$29/$K143)-INT((AW$29-1)/$K143))*($R143*(1-$E143)+$Q143*(1-$F143))*((1+'Inputs &amp; Summary'!$D$7)^AW$29))),((_xlfn.WEIBULL.DIST(AW$29,$L143,$K143,FALSE)*($R143*(1-$E143)+$Q143*(1-$F143))*((1+'Inputs &amp; Summary'!$D$7)^AW$29))))))</f>
        <v>0</v>
      </c>
      <c r="AX143" s="114">
        <f>$D143*IF(AX$29&gt;'Inputs &amp; Summary'!$D$5,0,IF(AX$29&gt;VLOOKUP($G143,Lists!$J$17:$K$21,2),IF($M143=Lists!$H$3,IF($K143&lt;1,(($S143/$K143)*((1+'Inputs &amp; Summary'!$D$7)^AX$29)),((INT(AX$29/$K143)-INT((AX$29-1)/$K143))*$S143*((1+'Inputs &amp; Summary'!$D$7)^AX$29))),(_xlfn.WEIBULL.DIST(AX$29,$L143,$K143,FALSE)*$S143*((1+'Inputs &amp; Summary'!$D$7)^AX$29))),IF($M143=Lists!$H$3,IF($K143&lt;1,((($R143*(1-$E143)+$Q143*(1-$F143))/$K143)*((1+'Inputs &amp; Summary'!$D$7)^AX$29)),((INT(AX$29/$K143)-INT((AX$29-1)/$K143))*($R143*(1-$E143)+$Q143*(1-$F143))*((1+'Inputs &amp; Summary'!$D$7)^AX$29))),((_xlfn.WEIBULL.DIST(AX$29,$L143,$K143,FALSE)*($R143*(1-$E143)+$Q143*(1-$F143))*((1+'Inputs &amp; Summary'!$D$7)^AX$29))))))</f>
        <v>0</v>
      </c>
      <c r="AY143" s="114">
        <f>$D143*IF(AY$29&gt;'Inputs &amp; Summary'!$D$5,0,IF(AY$29&gt;VLOOKUP($G143,Lists!$J$17:$K$21,2),IF($M143=Lists!$H$3,IF($K143&lt;1,(($S143/$K143)*((1+'Inputs &amp; Summary'!$D$7)^AY$29)),((INT(AY$29/$K143)-INT((AY$29-1)/$K143))*$S143*((1+'Inputs &amp; Summary'!$D$7)^AY$29))),(_xlfn.WEIBULL.DIST(AY$29,$L143,$K143,FALSE)*$S143*((1+'Inputs &amp; Summary'!$D$7)^AY$29))),IF($M143=Lists!$H$3,IF($K143&lt;1,((($R143*(1-$E143)+$Q143*(1-$F143))/$K143)*((1+'Inputs &amp; Summary'!$D$7)^AY$29)),((INT(AY$29/$K143)-INT((AY$29-1)/$K143))*($R143*(1-$E143)+$Q143*(1-$F143))*((1+'Inputs &amp; Summary'!$D$7)^AY$29))),((_xlfn.WEIBULL.DIST(AY$29,$L143,$K143,FALSE)*($R143*(1-$E143)+$Q143*(1-$F143))*((1+'Inputs &amp; Summary'!$D$7)^AY$29))))))</f>
        <v>0</v>
      </c>
      <c r="AZ143" s="114">
        <f>$D143*IF(AZ$29&gt;'Inputs &amp; Summary'!$D$5,0,IF(AZ$29&gt;VLOOKUP($G143,Lists!$J$17:$K$21,2),IF($M143=Lists!$H$3,IF($K143&lt;1,(($S143/$K143)*((1+'Inputs &amp; Summary'!$D$7)^AZ$29)),((INT(AZ$29/$K143)-INT((AZ$29-1)/$K143))*$S143*((1+'Inputs &amp; Summary'!$D$7)^AZ$29))),(_xlfn.WEIBULL.DIST(AZ$29,$L143,$K143,FALSE)*$S143*((1+'Inputs &amp; Summary'!$D$7)^AZ$29))),IF($M143=Lists!$H$3,IF($K143&lt;1,((($R143*(1-$E143)+$Q143*(1-$F143))/$K143)*((1+'Inputs &amp; Summary'!$D$7)^AZ$29)),((INT(AZ$29/$K143)-INT((AZ$29-1)/$K143))*($R143*(1-$E143)+$Q143*(1-$F143))*((1+'Inputs &amp; Summary'!$D$7)^AZ$29))),((_xlfn.WEIBULL.DIST(AZ$29,$L143,$K143,FALSE)*($R143*(1-$E143)+$Q143*(1-$F143))*((1+'Inputs &amp; Summary'!$D$7)^AZ$29))))))</f>
        <v>0</v>
      </c>
      <c r="BA143" s="114">
        <f>$D143*IF(BA$29&gt;'Inputs &amp; Summary'!$D$5,0,IF(BA$29&gt;VLOOKUP($G143,Lists!$J$17:$K$21,2),IF($M143=Lists!$H$3,IF($K143&lt;1,(($S143/$K143)*((1+'Inputs &amp; Summary'!$D$7)^BA$29)),((INT(BA$29/$K143)-INT((BA$29-1)/$K143))*$S143*((1+'Inputs &amp; Summary'!$D$7)^BA$29))),(_xlfn.WEIBULL.DIST(BA$29,$L143,$K143,FALSE)*$S143*((1+'Inputs &amp; Summary'!$D$7)^BA$29))),IF($M143=Lists!$H$3,IF($K143&lt;1,((($R143*(1-$E143)+$Q143*(1-$F143))/$K143)*((1+'Inputs &amp; Summary'!$D$7)^BA$29)),((INT(BA$29/$K143)-INT((BA$29-1)/$K143))*($R143*(1-$E143)+$Q143*(1-$F143))*((1+'Inputs &amp; Summary'!$D$7)^BA$29))),((_xlfn.WEIBULL.DIST(BA$29,$L143,$K143,FALSE)*($R143*(1-$E143)+$Q143*(1-$F143))*((1+'Inputs &amp; Summary'!$D$7)^BA$29))))))</f>
        <v>0</v>
      </c>
      <c r="BB143" s="114">
        <f>$D143*IF(BB$29&gt;'Inputs &amp; Summary'!$D$5,0,IF(BB$29&gt;VLOOKUP($G143,Lists!$J$17:$K$21,2),IF($M143=Lists!$H$3,IF($K143&lt;1,(($S143/$K143)*((1+'Inputs &amp; Summary'!$D$7)^BB$29)),((INT(BB$29/$K143)-INT((BB$29-1)/$K143))*$S143*((1+'Inputs &amp; Summary'!$D$7)^BB$29))),(_xlfn.WEIBULL.DIST(BB$29,$L143,$K143,FALSE)*$S143*((1+'Inputs &amp; Summary'!$D$7)^BB$29))),IF($M143=Lists!$H$3,IF($K143&lt;1,((($R143*(1-$E143)+$Q143*(1-$F143))/$K143)*((1+'Inputs &amp; Summary'!$D$7)^BB$29)),((INT(BB$29/$K143)-INT((BB$29-1)/$K143))*($R143*(1-$E143)+$Q143*(1-$F143))*((1+'Inputs &amp; Summary'!$D$7)^BB$29))),((_xlfn.WEIBULL.DIST(BB$29,$L143,$K143,FALSE)*($R143*(1-$E143)+$Q143*(1-$F143))*((1+'Inputs &amp; Summary'!$D$7)^BB$29))))))</f>
        <v>0</v>
      </c>
      <c r="BC143" s="114">
        <f>$D143*IF(BC$29&gt;'Inputs &amp; Summary'!$D$5,0,IF(BC$29&gt;VLOOKUP($G143,Lists!$J$17:$K$21,2),IF($M143=Lists!$H$3,IF($K143&lt;1,(($S143/$K143)*((1+'Inputs &amp; Summary'!$D$7)^BC$29)),((INT(BC$29/$K143)-INT((BC$29-1)/$K143))*$S143*((1+'Inputs &amp; Summary'!$D$7)^BC$29))),(_xlfn.WEIBULL.DIST(BC$29,$L143,$K143,FALSE)*$S143*((1+'Inputs &amp; Summary'!$D$7)^BC$29))),IF($M143=Lists!$H$3,IF($K143&lt;1,((($R143*(1-$E143)+$Q143*(1-$F143))/$K143)*((1+'Inputs &amp; Summary'!$D$7)^BC$29)),((INT(BC$29/$K143)-INT((BC$29-1)/$K143))*($R143*(1-$E143)+$Q143*(1-$F143))*((1+'Inputs &amp; Summary'!$D$7)^BC$29))),((_xlfn.WEIBULL.DIST(BC$29,$L143,$K143,FALSE)*($R143*(1-$E143)+$Q143*(1-$F143))*((1+'Inputs &amp; Summary'!$D$7)^BC$29))))))</f>
        <v>0</v>
      </c>
      <c r="BD143" s="114">
        <f>$D143*IF(BD$29&gt;'Inputs &amp; Summary'!$D$5,0,IF(BD$29&gt;VLOOKUP($G143,Lists!$J$17:$K$21,2),IF($M143=Lists!$H$3,IF($K143&lt;1,(($S143/$K143)*((1+'Inputs &amp; Summary'!$D$7)^BD$29)),((INT(BD$29/$K143)-INT((BD$29-1)/$K143))*$S143*((1+'Inputs &amp; Summary'!$D$7)^BD$29))),(_xlfn.WEIBULL.DIST(BD$29,$L143,$K143,FALSE)*$S143*((1+'Inputs &amp; Summary'!$D$7)^BD$29))),IF($M143=Lists!$H$3,IF($K143&lt;1,((($R143*(1-$E143)+$Q143*(1-$F143))/$K143)*((1+'Inputs &amp; Summary'!$D$7)^BD$29)),((INT(BD$29/$K143)-INT((BD$29-1)/$K143))*($R143*(1-$E143)+$Q143*(1-$F143))*((1+'Inputs &amp; Summary'!$D$7)^BD$29))),((_xlfn.WEIBULL.DIST(BD$29,$L143,$K143,FALSE)*($R143*(1-$E143)+$Q143*(1-$F143))*((1+'Inputs &amp; Summary'!$D$7)^BD$29))))))</f>
        <v>0</v>
      </c>
      <c r="BE143" s="114">
        <f>$D143*IF(BE$29&gt;'Inputs &amp; Summary'!$D$5,0,IF(BE$29&gt;VLOOKUP($G143,Lists!$J$17:$K$21,2),IF($M143=Lists!$H$3,IF($K143&lt;1,(($S143/$K143)*((1+'Inputs &amp; Summary'!$D$7)^BE$29)),((INT(BE$29/$K143)-INT((BE$29-1)/$K143))*$S143*((1+'Inputs &amp; Summary'!$D$7)^BE$29))),(_xlfn.WEIBULL.DIST(BE$29,$L143,$K143,FALSE)*$S143*((1+'Inputs &amp; Summary'!$D$7)^BE$29))),IF($M143=Lists!$H$3,IF($K143&lt;1,((($R143*(1-$E143)+$Q143*(1-$F143))/$K143)*((1+'Inputs &amp; Summary'!$D$7)^BE$29)),((INT(BE$29/$K143)-INT((BE$29-1)/$K143))*($R143*(1-$E143)+$Q143*(1-$F143))*((1+'Inputs &amp; Summary'!$D$7)^BE$29))),((_xlfn.WEIBULL.DIST(BE$29,$L143,$K143,FALSE)*($R143*(1-$E143)+$Q143*(1-$F143))*((1+'Inputs &amp; Summary'!$D$7)^BE$29))))))</f>
        <v>0</v>
      </c>
      <c r="BF143" s="114">
        <f>$D143*IF(BF$29&gt;'Inputs &amp; Summary'!$D$5,0,IF(BF$29&gt;VLOOKUP($G143,Lists!$J$17:$K$21,2),IF($M143=Lists!$H$3,IF($K143&lt;1,(($S143/$K143)*((1+'Inputs &amp; Summary'!$D$7)^BF$29)),((INT(BF$29/$K143)-INT((BF$29-1)/$K143))*$S143*((1+'Inputs &amp; Summary'!$D$7)^BF$29))),(_xlfn.WEIBULL.DIST(BF$29,$L143,$K143,FALSE)*$S143*((1+'Inputs &amp; Summary'!$D$7)^BF$29))),IF($M143=Lists!$H$3,IF($K143&lt;1,((($R143*(1-$E143)+$Q143*(1-$F143))/$K143)*((1+'Inputs &amp; Summary'!$D$7)^BF$29)),((INT(BF$29/$K143)-INT((BF$29-1)/$K143))*($R143*(1-$E143)+$Q143*(1-$F143))*((1+'Inputs &amp; Summary'!$D$7)^BF$29))),((_xlfn.WEIBULL.DIST(BF$29,$L143,$K143,FALSE)*($R143*(1-$E143)+$Q143*(1-$F143))*((1+'Inputs &amp; Summary'!$D$7)^BF$29))))))</f>
        <v>0</v>
      </c>
      <c r="BG143" s="114">
        <f>$D143*IF(BG$29&gt;'Inputs &amp; Summary'!$D$5,0,IF(BG$29&gt;VLOOKUP($G143,Lists!$J$17:$K$21,2),IF($M143=Lists!$H$3,IF($K143&lt;1,(($S143/$K143)*((1+'Inputs &amp; Summary'!$D$7)^BG$29)),((INT(BG$29/$K143)-INT((BG$29-1)/$K143))*$S143*((1+'Inputs &amp; Summary'!$D$7)^BG$29))),(_xlfn.WEIBULL.DIST(BG$29,$L143,$K143,FALSE)*$S143*((1+'Inputs &amp; Summary'!$D$7)^BG$29))),IF($M143=Lists!$H$3,IF($K143&lt;1,((($R143*(1-$E143)+$Q143*(1-$F143))/$K143)*((1+'Inputs &amp; Summary'!$D$7)^BG$29)),((INT(BG$29/$K143)-INT((BG$29-1)/$K143))*($R143*(1-$E143)+$Q143*(1-$F143))*((1+'Inputs &amp; Summary'!$D$7)^BG$29))),((_xlfn.WEIBULL.DIST(BG$29,$L143,$K143,FALSE)*($R143*(1-$E143)+$Q143*(1-$F143))*((1+'Inputs &amp; Summary'!$D$7)^BG$29))))))</f>
        <v>0</v>
      </c>
      <c r="BH143" s="114">
        <f>$D143*IF(BH$29&gt;'Inputs &amp; Summary'!$D$5,0,IF(BH$29&gt;VLOOKUP($G143,Lists!$J$17:$K$21,2),IF($M143=Lists!$H$3,IF($K143&lt;1,(($S143/$K143)*((1+'Inputs &amp; Summary'!$D$7)^BH$29)),((INT(BH$29/$K143)-INT((BH$29-1)/$K143))*$S143*((1+'Inputs &amp; Summary'!$D$7)^BH$29))),(_xlfn.WEIBULL.DIST(BH$29,$L143,$K143,FALSE)*$S143*((1+'Inputs &amp; Summary'!$D$7)^BH$29))),IF($M143=Lists!$H$3,IF($K143&lt;1,((($R143*(1-$E143)+$Q143*(1-$F143))/$K143)*((1+'Inputs &amp; Summary'!$D$7)^BH$29)),((INT(BH$29/$K143)-INT((BH$29-1)/$K143))*($R143*(1-$E143)+$Q143*(1-$F143))*((1+'Inputs &amp; Summary'!$D$7)^BH$29))),((_xlfn.WEIBULL.DIST(BH$29,$L143,$K143,FALSE)*($R143*(1-$E143)+$Q143*(1-$F143))*((1+'Inputs &amp; Summary'!$D$7)^BH$29))))))</f>
        <v>0</v>
      </c>
      <c r="BI143" s="114">
        <f>$D143*IF(BI$29&gt;'Inputs &amp; Summary'!$D$5,0,IF(BI$29&gt;VLOOKUP($G143,Lists!$J$17:$K$21,2),IF($M143=Lists!$H$3,IF($K143&lt;1,(($S143/$K143)*((1+'Inputs &amp; Summary'!$D$7)^BI$29)),((INT(BI$29/$K143)-INT((BI$29-1)/$K143))*$S143*((1+'Inputs &amp; Summary'!$D$7)^BI$29))),(_xlfn.WEIBULL.DIST(BI$29,$L143,$K143,FALSE)*$S143*((1+'Inputs &amp; Summary'!$D$7)^BI$29))),IF($M143=Lists!$H$3,IF($K143&lt;1,((($R143*(1-$E143)+$Q143*(1-$F143))/$K143)*((1+'Inputs &amp; Summary'!$D$7)^BI$29)),((INT(BI$29/$K143)-INT((BI$29-1)/$K143))*($R143*(1-$E143)+$Q143*(1-$F143))*((1+'Inputs &amp; Summary'!$D$7)^BI$29))),((_xlfn.WEIBULL.DIST(BI$29,$L143,$K143,FALSE)*($R143*(1-$E143)+$Q143*(1-$F143))*((1+'Inputs &amp; Summary'!$D$7)^BI$29))))))</f>
        <v>0</v>
      </c>
      <c r="BJ143" s="114">
        <f>$D143*IF(BJ$29&gt;'Inputs &amp; Summary'!$D$5,0,IF(BJ$29&gt;VLOOKUP($G143,Lists!$J$17:$K$21,2),IF($M143=Lists!$H$3,IF($K143&lt;1,(($S143/$K143)*((1+'Inputs &amp; Summary'!$D$7)^BJ$29)),((INT(BJ$29/$K143)-INT((BJ$29-1)/$K143))*$S143*((1+'Inputs &amp; Summary'!$D$7)^BJ$29))),(_xlfn.WEIBULL.DIST(BJ$29,$L143,$K143,FALSE)*$S143*((1+'Inputs &amp; Summary'!$D$7)^BJ$29))),IF($M143=Lists!$H$3,IF($K143&lt;1,((($R143*(1-$E143)+$Q143*(1-$F143))/$K143)*((1+'Inputs &amp; Summary'!$D$7)^BJ$29)),((INT(BJ$29/$K143)-INT((BJ$29-1)/$K143))*($R143*(1-$E143)+$Q143*(1-$F143))*((1+'Inputs &amp; Summary'!$D$7)^BJ$29))),((_xlfn.WEIBULL.DIST(BJ$29,$L143,$K143,FALSE)*($R143*(1-$E143)+$Q143*(1-$F143))*((1+'Inputs &amp; Summary'!$D$7)^BJ$29))))))</f>
        <v>0</v>
      </c>
      <c r="BK143" s="114">
        <f>$D143*IF(BK$29&gt;'Inputs &amp; Summary'!$D$5,0,IF(BK$29&gt;VLOOKUP($G143,Lists!$J$17:$K$21,2),IF($M143=Lists!$H$3,IF($K143&lt;1,(($S143/$K143)*((1+'Inputs &amp; Summary'!$D$7)^BK$29)),((INT(BK$29/$K143)-INT((BK$29-1)/$K143))*$S143*((1+'Inputs &amp; Summary'!$D$7)^BK$29))),(_xlfn.WEIBULL.DIST(BK$29,$L143,$K143,FALSE)*$S143*((1+'Inputs &amp; Summary'!$D$7)^BK$29))),IF($M143=Lists!$H$3,IF($K143&lt;1,((($R143*(1-$E143)+$Q143*(1-$F143))/$K143)*((1+'Inputs &amp; Summary'!$D$7)^BK$29)),((INT(BK$29/$K143)-INT((BK$29-1)/$K143))*($R143*(1-$E143)+$Q143*(1-$F143))*((1+'Inputs &amp; Summary'!$D$7)^BK$29))),((_xlfn.WEIBULL.DIST(BK$29,$L143,$K143,FALSE)*($R143*(1-$E143)+$Q143*(1-$F143))*((1+'Inputs &amp; Summary'!$D$7)^BK$29))))))</f>
        <v>0</v>
      </c>
      <c r="BL143" s="114">
        <f>$D143*IF(BL$29&gt;'Inputs &amp; Summary'!$D$5,0,IF(BL$29&gt;VLOOKUP($G143,Lists!$J$17:$K$21,2),IF($M143=Lists!$H$3,IF($K143&lt;1,(($S143/$K143)*((1+'Inputs &amp; Summary'!$D$7)^BL$29)),((INT(BL$29/$K143)-INT((BL$29-1)/$K143))*$S143*((1+'Inputs &amp; Summary'!$D$7)^BL$29))),(_xlfn.WEIBULL.DIST(BL$29,$L143,$K143,FALSE)*$S143*((1+'Inputs &amp; Summary'!$D$7)^BL$29))),IF($M143=Lists!$H$3,IF($K143&lt;1,((($R143*(1-$E143)+$Q143*(1-$F143))/$K143)*((1+'Inputs &amp; Summary'!$D$7)^BL$29)),((INT(BL$29/$K143)-INT((BL$29-1)/$K143))*($R143*(1-$E143)+$Q143*(1-$F143))*((1+'Inputs &amp; Summary'!$D$7)^BL$29))),((_xlfn.WEIBULL.DIST(BL$29,$L143,$K143,FALSE)*($R143*(1-$E143)+$Q143*(1-$F143))*((1+'Inputs &amp; Summary'!$D$7)^BL$29))))))</f>
        <v>0</v>
      </c>
    </row>
    <row r="144" spans="1:64" x14ac:dyDescent="0.3">
      <c r="A144" s="79" t="s">
        <v>182</v>
      </c>
      <c r="B144" s="33" t="s">
        <v>307</v>
      </c>
      <c r="C144" s="33" t="s">
        <v>39</v>
      </c>
      <c r="D144" s="115">
        <v>0</v>
      </c>
      <c r="E144" s="68">
        <v>0</v>
      </c>
      <c r="F144" s="68">
        <v>0</v>
      </c>
      <c r="G144" s="213" t="s">
        <v>433</v>
      </c>
      <c r="H144" s="34"/>
      <c r="I144" s="34" t="s">
        <v>94</v>
      </c>
      <c r="J144" s="33">
        <f>VLOOKUP(I144,'Labor Rates'!$A$1:$B$16,2)</f>
        <v>21.23076923076923</v>
      </c>
      <c r="K144" s="35">
        <v>1</v>
      </c>
      <c r="L144" s="35">
        <v>1</v>
      </c>
      <c r="M144" s="33" t="s">
        <v>259</v>
      </c>
      <c r="N144" s="84">
        <f>'Inputs &amp; Summary'!$D$42/'Inputs &amp; Summary'!$D$45</f>
        <v>103.04449648711943</v>
      </c>
      <c r="O144" s="35">
        <v>0.15</v>
      </c>
      <c r="P144" s="5">
        <v>1</v>
      </c>
      <c r="Q144" s="73">
        <f t="shared" si="21"/>
        <v>328.15708881282643</v>
      </c>
      <c r="R144" s="73">
        <f t="shared" si="22"/>
        <v>103.04449648711943</v>
      </c>
      <c r="S144" s="74">
        <f t="shared" si="23"/>
        <v>0</v>
      </c>
      <c r="T144" s="88"/>
      <c r="U144" s="80"/>
      <c r="V144" s="87">
        <f t="shared" si="24"/>
        <v>0</v>
      </c>
      <c r="W144" s="87">
        <f>NPV('Inputs &amp; Summary'!$D$6,Y144:BL144)</f>
        <v>0</v>
      </c>
      <c r="X144" s="90">
        <f t="shared" si="25"/>
        <v>0</v>
      </c>
      <c r="Y144" s="114">
        <f>$D144*IF(Y$29&gt;'Inputs &amp; Summary'!$D$5,0,IF(Y$29&gt;VLOOKUP($G144,Lists!$J$17:$K$21,2),IF($M144=Lists!$H$3,IF($K144&lt;1,(($S144/$K144)*((1+'Inputs &amp; Summary'!$D$7)^Y$29)),((INT(Y$29/$K144)-INT((Y$29-1)/$K144))*$S144*((1+'Inputs &amp; Summary'!$D$7)^Y$29))),(_xlfn.WEIBULL.DIST(Y$29,$L144,$K144,FALSE)*$S144*((1+'Inputs &amp; Summary'!$D$7)^Y$29))),IF($M144=Lists!$H$3,IF($K144&lt;1,((($R144*(1-$E144)+$Q144*(1-$F144))/$K144)*((1+'Inputs &amp; Summary'!$D$7)^Y$29)),((INT(Y$29/$K144)-INT((Y$29-1)/$K144))*($R144*(1-$E144)+$Q144*(1-$F144))*((1+'Inputs &amp; Summary'!$D$7)^Y$29))),((_xlfn.WEIBULL.DIST(Y$29,$L144,$K144,FALSE)*($R144*(1-$E144)+$Q144*(1-$F144))*((1+'Inputs &amp; Summary'!$D$7)^Y$29))))))</f>
        <v>0</v>
      </c>
      <c r="Z144" s="114">
        <f>$D144*IF(Z$29&gt;'Inputs &amp; Summary'!$D$5,0,IF(Z$29&gt;VLOOKUP($G144,Lists!$J$17:$K$21,2),IF($M144=Lists!$H$3,IF($K144&lt;1,(($S144/$K144)*((1+'Inputs &amp; Summary'!$D$7)^Z$29)),((INT(Z$29/$K144)-INT((Z$29-1)/$K144))*$S144*((1+'Inputs &amp; Summary'!$D$7)^Z$29))),(_xlfn.WEIBULL.DIST(Z$29,$L144,$K144,FALSE)*$S144*((1+'Inputs &amp; Summary'!$D$7)^Z$29))),IF($M144=Lists!$H$3,IF($K144&lt;1,((($R144*(1-$E144)+$Q144*(1-$F144))/$K144)*((1+'Inputs &amp; Summary'!$D$7)^Z$29)),((INT(Z$29/$K144)-INT((Z$29-1)/$K144))*($R144*(1-$E144)+$Q144*(1-$F144))*((1+'Inputs &amp; Summary'!$D$7)^Z$29))),((_xlfn.WEIBULL.DIST(Z$29,$L144,$K144,FALSE)*($R144*(1-$E144)+$Q144*(1-$F144))*((1+'Inputs &amp; Summary'!$D$7)^Z$29))))))</f>
        <v>0</v>
      </c>
      <c r="AA144" s="114">
        <f>$D144*IF(AA$29&gt;'Inputs &amp; Summary'!$D$5,0,IF(AA$29&gt;VLOOKUP($G144,Lists!$J$17:$K$21,2),IF($M144=Lists!$H$3,IF($K144&lt;1,(($S144/$K144)*((1+'Inputs &amp; Summary'!$D$7)^AA$29)),((INT(AA$29/$K144)-INT((AA$29-1)/$K144))*$S144*((1+'Inputs &amp; Summary'!$D$7)^AA$29))),(_xlfn.WEIBULL.DIST(AA$29,$L144,$K144,FALSE)*$S144*((1+'Inputs &amp; Summary'!$D$7)^AA$29))),IF($M144=Lists!$H$3,IF($K144&lt;1,((($R144*(1-$E144)+$Q144*(1-$F144))/$K144)*((1+'Inputs &amp; Summary'!$D$7)^AA$29)),((INT(AA$29/$K144)-INT((AA$29-1)/$K144))*($R144*(1-$E144)+$Q144*(1-$F144))*((1+'Inputs &amp; Summary'!$D$7)^AA$29))),((_xlfn.WEIBULL.DIST(AA$29,$L144,$K144,FALSE)*($R144*(1-$E144)+$Q144*(1-$F144))*((1+'Inputs &amp; Summary'!$D$7)^AA$29))))))</f>
        <v>0</v>
      </c>
      <c r="AB144" s="114">
        <f>$D144*IF(AB$29&gt;'Inputs &amp; Summary'!$D$5,0,IF(AB$29&gt;VLOOKUP($G144,Lists!$J$17:$K$21,2),IF($M144=Lists!$H$3,IF($K144&lt;1,(($S144/$K144)*((1+'Inputs &amp; Summary'!$D$7)^AB$29)),((INT(AB$29/$K144)-INT((AB$29-1)/$K144))*$S144*((1+'Inputs &amp; Summary'!$D$7)^AB$29))),(_xlfn.WEIBULL.DIST(AB$29,$L144,$K144,FALSE)*$S144*((1+'Inputs &amp; Summary'!$D$7)^AB$29))),IF($M144=Lists!$H$3,IF($K144&lt;1,((($R144*(1-$E144)+$Q144*(1-$F144))/$K144)*((1+'Inputs &amp; Summary'!$D$7)^AB$29)),((INT(AB$29/$K144)-INT((AB$29-1)/$K144))*($R144*(1-$E144)+$Q144*(1-$F144))*((1+'Inputs &amp; Summary'!$D$7)^AB$29))),((_xlfn.WEIBULL.DIST(AB$29,$L144,$K144,FALSE)*($R144*(1-$E144)+$Q144*(1-$F144))*((1+'Inputs &amp; Summary'!$D$7)^AB$29))))))</f>
        <v>0</v>
      </c>
      <c r="AC144" s="114">
        <f>$D144*IF(AC$29&gt;'Inputs &amp; Summary'!$D$5,0,IF(AC$29&gt;VLOOKUP($G144,Lists!$J$17:$K$21,2),IF($M144=Lists!$H$3,IF($K144&lt;1,(($S144/$K144)*((1+'Inputs &amp; Summary'!$D$7)^AC$29)),((INT(AC$29/$K144)-INT((AC$29-1)/$K144))*$S144*((1+'Inputs &amp; Summary'!$D$7)^AC$29))),(_xlfn.WEIBULL.DIST(AC$29,$L144,$K144,FALSE)*$S144*((1+'Inputs &amp; Summary'!$D$7)^AC$29))),IF($M144=Lists!$H$3,IF($K144&lt;1,((($R144*(1-$E144)+$Q144*(1-$F144))/$K144)*((1+'Inputs &amp; Summary'!$D$7)^AC$29)),((INT(AC$29/$K144)-INT((AC$29-1)/$K144))*($R144*(1-$E144)+$Q144*(1-$F144))*((1+'Inputs &amp; Summary'!$D$7)^AC$29))),((_xlfn.WEIBULL.DIST(AC$29,$L144,$K144,FALSE)*($R144*(1-$E144)+$Q144*(1-$F144))*((1+'Inputs &amp; Summary'!$D$7)^AC$29))))))</f>
        <v>0</v>
      </c>
      <c r="AD144" s="114">
        <f>$D144*IF(AD$29&gt;'Inputs &amp; Summary'!$D$5,0,IF(AD$29&gt;VLOOKUP($G144,Lists!$J$17:$K$21,2),IF($M144=Lists!$H$3,IF($K144&lt;1,(($S144/$K144)*((1+'Inputs &amp; Summary'!$D$7)^AD$29)),((INT(AD$29/$K144)-INT((AD$29-1)/$K144))*$S144*((1+'Inputs &amp; Summary'!$D$7)^AD$29))),(_xlfn.WEIBULL.DIST(AD$29,$L144,$K144,FALSE)*$S144*((1+'Inputs &amp; Summary'!$D$7)^AD$29))),IF($M144=Lists!$H$3,IF($K144&lt;1,((($R144*(1-$E144)+$Q144*(1-$F144))/$K144)*((1+'Inputs &amp; Summary'!$D$7)^AD$29)),((INT(AD$29/$K144)-INT((AD$29-1)/$K144))*($R144*(1-$E144)+$Q144*(1-$F144))*((1+'Inputs &amp; Summary'!$D$7)^AD$29))),((_xlfn.WEIBULL.DIST(AD$29,$L144,$K144,FALSE)*($R144*(1-$E144)+$Q144*(1-$F144))*((1+'Inputs &amp; Summary'!$D$7)^AD$29))))))</f>
        <v>0</v>
      </c>
      <c r="AE144" s="114">
        <f>$D144*IF(AE$29&gt;'Inputs &amp; Summary'!$D$5,0,IF(AE$29&gt;VLOOKUP($G144,Lists!$J$17:$K$21,2),IF($M144=Lists!$H$3,IF($K144&lt;1,(($S144/$K144)*((1+'Inputs &amp; Summary'!$D$7)^AE$29)),((INT(AE$29/$K144)-INT((AE$29-1)/$K144))*$S144*((1+'Inputs &amp; Summary'!$D$7)^AE$29))),(_xlfn.WEIBULL.DIST(AE$29,$L144,$K144,FALSE)*$S144*((1+'Inputs &amp; Summary'!$D$7)^AE$29))),IF($M144=Lists!$H$3,IF($K144&lt;1,((($R144*(1-$E144)+$Q144*(1-$F144))/$K144)*((1+'Inputs &amp; Summary'!$D$7)^AE$29)),((INT(AE$29/$K144)-INT((AE$29-1)/$K144))*($R144*(1-$E144)+$Q144*(1-$F144))*((1+'Inputs &amp; Summary'!$D$7)^AE$29))),((_xlfn.WEIBULL.DIST(AE$29,$L144,$K144,FALSE)*($R144*(1-$E144)+$Q144*(1-$F144))*((1+'Inputs &amp; Summary'!$D$7)^AE$29))))))</f>
        <v>0</v>
      </c>
      <c r="AF144" s="114">
        <f>$D144*IF(AF$29&gt;'Inputs &amp; Summary'!$D$5,0,IF(AF$29&gt;VLOOKUP($G144,Lists!$J$17:$K$21,2),IF($M144=Lists!$H$3,IF($K144&lt;1,(($S144/$K144)*((1+'Inputs &amp; Summary'!$D$7)^AF$29)),((INT(AF$29/$K144)-INT((AF$29-1)/$K144))*$S144*((1+'Inputs &amp; Summary'!$D$7)^AF$29))),(_xlfn.WEIBULL.DIST(AF$29,$L144,$K144,FALSE)*$S144*((1+'Inputs &amp; Summary'!$D$7)^AF$29))),IF($M144=Lists!$H$3,IF($K144&lt;1,((($R144*(1-$E144)+$Q144*(1-$F144))/$K144)*((1+'Inputs &amp; Summary'!$D$7)^AF$29)),((INT(AF$29/$K144)-INT((AF$29-1)/$K144))*($R144*(1-$E144)+$Q144*(1-$F144))*((1+'Inputs &amp; Summary'!$D$7)^AF$29))),((_xlfn.WEIBULL.DIST(AF$29,$L144,$K144,FALSE)*($R144*(1-$E144)+$Q144*(1-$F144))*((1+'Inputs &amp; Summary'!$D$7)^AF$29))))))</f>
        <v>0</v>
      </c>
      <c r="AG144" s="114">
        <f>$D144*IF(AG$29&gt;'Inputs &amp; Summary'!$D$5,0,IF(AG$29&gt;VLOOKUP($G144,Lists!$J$17:$K$21,2),IF($M144=Lists!$H$3,IF($K144&lt;1,(($S144/$K144)*((1+'Inputs &amp; Summary'!$D$7)^AG$29)),((INT(AG$29/$K144)-INT((AG$29-1)/$K144))*$S144*((1+'Inputs &amp; Summary'!$D$7)^AG$29))),(_xlfn.WEIBULL.DIST(AG$29,$L144,$K144,FALSE)*$S144*((1+'Inputs &amp; Summary'!$D$7)^AG$29))),IF($M144=Lists!$H$3,IF($K144&lt;1,((($R144*(1-$E144)+$Q144*(1-$F144))/$K144)*((1+'Inputs &amp; Summary'!$D$7)^AG$29)),((INT(AG$29/$K144)-INT((AG$29-1)/$K144))*($R144*(1-$E144)+$Q144*(1-$F144))*((1+'Inputs &amp; Summary'!$D$7)^AG$29))),((_xlfn.WEIBULL.DIST(AG$29,$L144,$K144,FALSE)*($R144*(1-$E144)+$Q144*(1-$F144))*((1+'Inputs &amp; Summary'!$D$7)^AG$29))))))</f>
        <v>0</v>
      </c>
      <c r="AH144" s="114">
        <f>$D144*IF(AH$29&gt;'Inputs &amp; Summary'!$D$5,0,IF(AH$29&gt;VLOOKUP($G144,Lists!$J$17:$K$21,2),IF($M144=Lists!$H$3,IF($K144&lt;1,(($S144/$K144)*((1+'Inputs &amp; Summary'!$D$7)^AH$29)),((INT(AH$29/$K144)-INT((AH$29-1)/$K144))*$S144*((1+'Inputs &amp; Summary'!$D$7)^AH$29))),(_xlfn.WEIBULL.DIST(AH$29,$L144,$K144,FALSE)*$S144*((1+'Inputs &amp; Summary'!$D$7)^AH$29))),IF($M144=Lists!$H$3,IF($K144&lt;1,((($R144*(1-$E144)+$Q144*(1-$F144))/$K144)*((1+'Inputs &amp; Summary'!$D$7)^AH$29)),((INT(AH$29/$K144)-INT((AH$29-1)/$K144))*($R144*(1-$E144)+$Q144*(1-$F144))*((1+'Inputs &amp; Summary'!$D$7)^AH$29))),((_xlfn.WEIBULL.DIST(AH$29,$L144,$K144,FALSE)*($R144*(1-$E144)+$Q144*(1-$F144))*((1+'Inputs &amp; Summary'!$D$7)^AH$29))))))</f>
        <v>0</v>
      </c>
      <c r="AI144" s="114">
        <f>$D144*IF(AI$29&gt;'Inputs &amp; Summary'!$D$5,0,IF(AI$29&gt;VLOOKUP($G144,Lists!$J$17:$K$21,2),IF($M144=Lists!$H$3,IF($K144&lt;1,(($S144/$K144)*((1+'Inputs &amp; Summary'!$D$7)^AI$29)),((INT(AI$29/$K144)-INT((AI$29-1)/$K144))*$S144*((1+'Inputs &amp; Summary'!$D$7)^AI$29))),(_xlfn.WEIBULL.DIST(AI$29,$L144,$K144,FALSE)*$S144*((1+'Inputs &amp; Summary'!$D$7)^AI$29))),IF($M144=Lists!$H$3,IF($K144&lt;1,((($R144*(1-$E144)+$Q144*(1-$F144))/$K144)*((1+'Inputs &amp; Summary'!$D$7)^AI$29)),((INT(AI$29/$K144)-INT((AI$29-1)/$K144))*($R144*(1-$E144)+$Q144*(1-$F144))*((1+'Inputs &amp; Summary'!$D$7)^AI$29))),((_xlfn.WEIBULL.DIST(AI$29,$L144,$K144,FALSE)*($R144*(1-$E144)+$Q144*(1-$F144))*((1+'Inputs &amp; Summary'!$D$7)^AI$29))))))</f>
        <v>0</v>
      </c>
      <c r="AJ144" s="114">
        <f>$D144*IF(AJ$29&gt;'Inputs &amp; Summary'!$D$5,0,IF(AJ$29&gt;VLOOKUP($G144,Lists!$J$17:$K$21,2),IF($M144=Lists!$H$3,IF($K144&lt;1,(($S144/$K144)*((1+'Inputs &amp; Summary'!$D$7)^AJ$29)),((INT(AJ$29/$K144)-INT((AJ$29-1)/$K144))*$S144*((1+'Inputs &amp; Summary'!$D$7)^AJ$29))),(_xlfn.WEIBULL.DIST(AJ$29,$L144,$K144,FALSE)*$S144*((1+'Inputs &amp; Summary'!$D$7)^AJ$29))),IF($M144=Lists!$H$3,IF($K144&lt;1,((($R144*(1-$E144)+$Q144*(1-$F144))/$K144)*((1+'Inputs &amp; Summary'!$D$7)^AJ$29)),((INT(AJ$29/$K144)-INT((AJ$29-1)/$K144))*($R144*(1-$E144)+$Q144*(1-$F144))*((1+'Inputs &amp; Summary'!$D$7)^AJ$29))),((_xlfn.WEIBULL.DIST(AJ$29,$L144,$K144,FALSE)*($R144*(1-$E144)+$Q144*(1-$F144))*((1+'Inputs &amp; Summary'!$D$7)^AJ$29))))))</f>
        <v>0</v>
      </c>
      <c r="AK144" s="114">
        <f>$D144*IF(AK$29&gt;'Inputs &amp; Summary'!$D$5,0,IF(AK$29&gt;VLOOKUP($G144,Lists!$J$17:$K$21,2),IF($M144=Lists!$H$3,IF($K144&lt;1,(($S144/$K144)*((1+'Inputs &amp; Summary'!$D$7)^AK$29)),((INT(AK$29/$K144)-INT((AK$29-1)/$K144))*$S144*((1+'Inputs &amp; Summary'!$D$7)^AK$29))),(_xlfn.WEIBULL.DIST(AK$29,$L144,$K144,FALSE)*$S144*((1+'Inputs &amp; Summary'!$D$7)^AK$29))),IF($M144=Lists!$H$3,IF($K144&lt;1,((($R144*(1-$E144)+$Q144*(1-$F144))/$K144)*((1+'Inputs &amp; Summary'!$D$7)^AK$29)),((INT(AK$29/$K144)-INT((AK$29-1)/$K144))*($R144*(1-$E144)+$Q144*(1-$F144))*((1+'Inputs &amp; Summary'!$D$7)^AK$29))),((_xlfn.WEIBULL.DIST(AK$29,$L144,$K144,FALSE)*($R144*(1-$E144)+$Q144*(1-$F144))*((1+'Inputs &amp; Summary'!$D$7)^AK$29))))))</f>
        <v>0</v>
      </c>
      <c r="AL144" s="114">
        <f>$D144*IF(AL$29&gt;'Inputs &amp; Summary'!$D$5,0,IF(AL$29&gt;VLOOKUP($G144,Lists!$J$17:$K$21,2),IF($M144=Lists!$H$3,IF($K144&lt;1,(($S144/$K144)*((1+'Inputs &amp; Summary'!$D$7)^AL$29)),((INT(AL$29/$K144)-INT((AL$29-1)/$K144))*$S144*((1+'Inputs &amp; Summary'!$D$7)^AL$29))),(_xlfn.WEIBULL.DIST(AL$29,$L144,$K144,FALSE)*$S144*((1+'Inputs &amp; Summary'!$D$7)^AL$29))),IF($M144=Lists!$H$3,IF($K144&lt;1,((($R144*(1-$E144)+$Q144*(1-$F144))/$K144)*((1+'Inputs &amp; Summary'!$D$7)^AL$29)),((INT(AL$29/$K144)-INT((AL$29-1)/$K144))*($R144*(1-$E144)+$Q144*(1-$F144))*((1+'Inputs &amp; Summary'!$D$7)^AL$29))),((_xlfn.WEIBULL.DIST(AL$29,$L144,$K144,FALSE)*($R144*(1-$E144)+$Q144*(1-$F144))*((1+'Inputs &amp; Summary'!$D$7)^AL$29))))))</f>
        <v>0</v>
      </c>
      <c r="AM144" s="114">
        <f>$D144*IF(AM$29&gt;'Inputs &amp; Summary'!$D$5,0,IF(AM$29&gt;VLOOKUP($G144,Lists!$J$17:$K$21,2),IF($M144=Lists!$H$3,IF($K144&lt;1,(($S144/$K144)*((1+'Inputs &amp; Summary'!$D$7)^AM$29)),((INT(AM$29/$K144)-INT((AM$29-1)/$K144))*$S144*((1+'Inputs &amp; Summary'!$D$7)^AM$29))),(_xlfn.WEIBULL.DIST(AM$29,$L144,$K144,FALSE)*$S144*((1+'Inputs &amp; Summary'!$D$7)^AM$29))),IF($M144=Lists!$H$3,IF($K144&lt;1,((($R144*(1-$E144)+$Q144*(1-$F144))/$K144)*((1+'Inputs &amp; Summary'!$D$7)^AM$29)),((INT(AM$29/$K144)-INT((AM$29-1)/$K144))*($R144*(1-$E144)+$Q144*(1-$F144))*((1+'Inputs &amp; Summary'!$D$7)^AM$29))),((_xlfn.WEIBULL.DIST(AM$29,$L144,$K144,FALSE)*($R144*(1-$E144)+$Q144*(1-$F144))*((1+'Inputs &amp; Summary'!$D$7)^AM$29))))))</f>
        <v>0</v>
      </c>
      <c r="AN144" s="114">
        <f>$D144*IF(AN$29&gt;'Inputs &amp; Summary'!$D$5,0,IF(AN$29&gt;VLOOKUP($G144,Lists!$J$17:$K$21,2),IF($M144=Lists!$H$3,IF($K144&lt;1,(($S144/$K144)*((1+'Inputs &amp; Summary'!$D$7)^AN$29)),((INT(AN$29/$K144)-INT((AN$29-1)/$K144))*$S144*((1+'Inputs &amp; Summary'!$D$7)^AN$29))),(_xlfn.WEIBULL.DIST(AN$29,$L144,$K144,FALSE)*$S144*((1+'Inputs &amp; Summary'!$D$7)^AN$29))),IF($M144=Lists!$H$3,IF($K144&lt;1,((($R144*(1-$E144)+$Q144*(1-$F144))/$K144)*((1+'Inputs &amp; Summary'!$D$7)^AN$29)),((INT(AN$29/$K144)-INT((AN$29-1)/$K144))*($R144*(1-$E144)+$Q144*(1-$F144))*((1+'Inputs &amp; Summary'!$D$7)^AN$29))),((_xlfn.WEIBULL.DIST(AN$29,$L144,$K144,FALSE)*($R144*(1-$E144)+$Q144*(1-$F144))*((1+'Inputs &amp; Summary'!$D$7)^AN$29))))))</f>
        <v>0</v>
      </c>
      <c r="AO144" s="114">
        <f>$D144*IF(AO$29&gt;'Inputs &amp; Summary'!$D$5,0,IF(AO$29&gt;VLOOKUP($G144,Lists!$J$17:$K$21,2),IF($M144=Lists!$H$3,IF($K144&lt;1,(($S144/$K144)*((1+'Inputs &amp; Summary'!$D$7)^AO$29)),((INT(AO$29/$K144)-INT((AO$29-1)/$K144))*$S144*((1+'Inputs &amp; Summary'!$D$7)^AO$29))),(_xlfn.WEIBULL.DIST(AO$29,$L144,$K144,FALSE)*$S144*((1+'Inputs &amp; Summary'!$D$7)^AO$29))),IF($M144=Lists!$H$3,IF($K144&lt;1,((($R144*(1-$E144)+$Q144*(1-$F144))/$K144)*((1+'Inputs &amp; Summary'!$D$7)^AO$29)),((INT(AO$29/$K144)-INT((AO$29-1)/$K144))*($R144*(1-$E144)+$Q144*(1-$F144))*((1+'Inputs &amp; Summary'!$D$7)^AO$29))),((_xlfn.WEIBULL.DIST(AO$29,$L144,$K144,FALSE)*($R144*(1-$E144)+$Q144*(1-$F144))*((1+'Inputs &amp; Summary'!$D$7)^AO$29))))))</f>
        <v>0</v>
      </c>
      <c r="AP144" s="114">
        <f>$D144*IF(AP$29&gt;'Inputs &amp; Summary'!$D$5,0,IF(AP$29&gt;VLOOKUP($G144,Lists!$J$17:$K$21,2),IF($M144=Lists!$H$3,IF($K144&lt;1,(($S144/$K144)*((1+'Inputs &amp; Summary'!$D$7)^AP$29)),((INT(AP$29/$K144)-INT((AP$29-1)/$K144))*$S144*((1+'Inputs &amp; Summary'!$D$7)^AP$29))),(_xlfn.WEIBULL.DIST(AP$29,$L144,$K144,FALSE)*$S144*((1+'Inputs &amp; Summary'!$D$7)^AP$29))),IF($M144=Lists!$H$3,IF($K144&lt;1,((($R144*(1-$E144)+$Q144*(1-$F144))/$K144)*((1+'Inputs &amp; Summary'!$D$7)^AP$29)),((INT(AP$29/$K144)-INT((AP$29-1)/$K144))*($R144*(1-$E144)+$Q144*(1-$F144))*((1+'Inputs &amp; Summary'!$D$7)^AP$29))),((_xlfn.WEIBULL.DIST(AP$29,$L144,$K144,FALSE)*($R144*(1-$E144)+$Q144*(1-$F144))*((1+'Inputs &amp; Summary'!$D$7)^AP$29))))))</f>
        <v>0</v>
      </c>
      <c r="AQ144" s="114">
        <f>$D144*IF(AQ$29&gt;'Inputs &amp; Summary'!$D$5,0,IF(AQ$29&gt;VLOOKUP($G144,Lists!$J$17:$K$21,2),IF($M144=Lists!$H$3,IF($K144&lt;1,(($S144/$K144)*((1+'Inputs &amp; Summary'!$D$7)^AQ$29)),((INT(AQ$29/$K144)-INT((AQ$29-1)/$K144))*$S144*((1+'Inputs &amp; Summary'!$D$7)^AQ$29))),(_xlfn.WEIBULL.DIST(AQ$29,$L144,$K144,FALSE)*$S144*((1+'Inputs &amp; Summary'!$D$7)^AQ$29))),IF($M144=Lists!$H$3,IF($K144&lt;1,((($R144*(1-$E144)+$Q144*(1-$F144))/$K144)*((1+'Inputs &amp; Summary'!$D$7)^AQ$29)),((INT(AQ$29/$K144)-INT((AQ$29-1)/$K144))*($R144*(1-$E144)+$Q144*(1-$F144))*((1+'Inputs &amp; Summary'!$D$7)^AQ$29))),((_xlfn.WEIBULL.DIST(AQ$29,$L144,$K144,FALSE)*($R144*(1-$E144)+$Q144*(1-$F144))*((1+'Inputs &amp; Summary'!$D$7)^AQ$29))))))</f>
        <v>0</v>
      </c>
      <c r="AR144" s="114">
        <f>$D144*IF(AR$29&gt;'Inputs &amp; Summary'!$D$5,0,IF(AR$29&gt;VLOOKUP($G144,Lists!$J$17:$K$21,2),IF($M144=Lists!$H$3,IF($K144&lt;1,(($S144/$K144)*((1+'Inputs &amp; Summary'!$D$7)^AR$29)),((INT(AR$29/$K144)-INT((AR$29-1)/$K144))*$S144*((1+'Inputs &amp; Summary'!$D$7)^AR$29))),(_xlfn.WEIBULL.DIST(AR$29,$L144,$K144,FALSE)*$S144*((1+'Inputs &amp; Summary'!$D$7)^AR$29))),IF($M144=Lists!$H$3,IF($K144&lt;1,((($R144*(1-$E144)+$Q144*(1-$F144))/$K144)*((1+'Inputs &amp; Summary'!$D$7)^AR$29)),((INT(AR$29/$K144)-INT((AR$29-1)/$K144))*($R144*(1-$E144)+$Q144*(1-$F144))*((1+'Inputs &amp; Summary'!$D$7)^AR$29))),((_xlfn.WEIBULL.DIST(AR$29,$L144,$K144,FALSE)*($R144*(1-$E144)+$Q144*(1-$F144))*((1+'Inputs &amp; Summary'!$D$7)^AR$29))))))</f>
        <v>0</v>
      </c>
      <c r="AS144" s="114">
        <f>$D144*IF(AS$29&gt;'Inputs &amp; Summary'!$D$5,0,IF(AS$29&gt;VLOOKUP($G144,Lists!$J$17:$K$21,2),IF($M144=Lists!$H$3,IF($K144&lt;1,(($S144/$K144)*((1+'Inputs &amp; Summary'!$D$7)^AS$29)),((INT(AS$29/$K144)-INT((AS$29-1)/$K144))*$S144*((1+'Inputs &amp; Summary'!$D$7)^AS$29))),(_xlfn.WEIBULL.DIST(AS$29,$L144,$K144,FALSE)*$S144*((1+'Inputs &amp; Summary'!$D$7)^AS$29))),IF($M144=Lists!$H$3,IF($K144&lt;1,((($R144*(1-$E144)+$Q144*(1-$F144))/$K144)*((1+'Inputs &amp; Summary'!$D$7)^AS$29)),((INT(AS$29/$K144)-INT((AS$29-1)/$K144))*($R144*(1-$E144)+$Q144*(1-$F144))*((1+'Inputs &amp; Summary'!$D$7)^AS$29))),((_xlfn.WEIBULL.DIST(AS$29,$L144,$K144,FALSE)*($R144*(1-$E144)+$Q144*(1-$F144))*((1+'Inputs &amp; Summary'!$D$7)^AS$29))))))</f>
        <v>0</v>
      </c>
      <c r="AT144" s="114">
        <f>$D144*IF(AT$29&gt;'Inputs &amp; Summary'!$D$5,0,IF(AT$29&gt;VLOOKUP($G144,Lists!$J$17:$K$21,2),IF($M144=Lists!$H$3,IF($K144&lt;1,(($S144/$K144)*((1+'Inputs &amp; Summary'!$D$7)^AT$29)),((INT(AT$29/$K144)-INT((AT$29-1)/$K144))*$S144*((1+'Inputs &amp; Summary'!$D$7)^AT$29))),(_xlfn.WEIBULL.DIST(AT$29,$L144,$K144,FALSE)*$S144*((1+'Inputs &amp; Summary'!$D$7)^AT$29))),IF($M144=Lists!$H$3,IF($K144&lt;1,((($R144*(1-$E144)+$Q144*(1-$F144))/$K144)*((1+'Inputs &amp; Summary'!$D$7)^AT$29)),((INT(AT$29/$K144)-INT((AT$29-1)/$K144))*($R144*(1-$E144)+$Q144*(1-$F144))*((1+'Inputs &amp; Summary'!$D$7)^AT$29))),((_xlfn.WEIBULL.DIST(AT$29,$L144,$K144,FALSE)*($R144*(1-$E144)+$Q144*(1-$F144))*((1+'Inputs &amp; Summary'!$D$7)^AT$29))))))</f>
        <v>0</v>
      </c>
      <c r="AU144" s="114">
        <f>$D144*IF(AU$29&gt;'Inputs &amp; Summary'!$D$5,0,IF(AU$29&gt;VLOOKUP($G144,Lists!$J$17:$K$21,2),IF($M144=Lists!$H$3,IF($K144&lt;1,(($S144/$K144)*((1+'Inputs &amp; Summary'!$D$7)^AU$29)),((INT(AU$29/$K144)-INT((AU$29-1)/$K144))*$S144*((1+'Inputs &amp; Summary'!$D$7)^AU$29))),(_xlfn.WEIBULL.DIST(AU$29,$L144,$K144,FALSE)*$S144*((1+'Inputs &amp; Summary'!$D$7)^AU$29))),IF($M144=Lists!$H$3,IF($K144&lt;1,((($R144*(1-$E144)+$Q144*(1-$F144))/$K144)*((1+'Inputs &amp; Summary'!$D$7)^AU$29)),((INT(AU$29/$K144)-INT((AU$29-1)/$K144))*($R144*(1-$E144)+$Q144*(1-$F144))*((1+'Inputs &amp; Summary'!$D$7)^AU$29))),((_xlfn.WEIBULL.DIST(AU$29,$L144,$K144,FALSE)*($R144*(1-$E144)+$Q144*(1-$F144))*((1+'Inputs &amp; Summary'!$D$7)^AU$29))))))</f>
        <v>0</v>
      </c>
      <c r="AV144" s="114">
        <f>$D144*IF(AV$29&gt;'Inputs &amp; Summary'!$D$5,0,IF(AV$29&gt;VLOOKUP($G144,Lists!$J$17:$K$21,2),IF($M144=Lists!$H$3,IF($K144&lt;1,(($S144/$K144)*((1+'Inputs &amp; Summary'!$D$7)^AV$29)),((INT(AV$29/$K144)-INT((AV$29-1)/$K144))*$S144*((1+'Inputs &amp; Summary'!$D$7)^AV$29))),(_xlfn.WEIBULL.DIST(AV$29,$L144,$K144,FALSE)*$S144*((1+'Inputs &amp; Summary'!$D$7)^AV$29))),IF($M144=Lists!$H$3,IF($K144&lt;1,((($R144*(1-$E144)+$Q144*(1-$F144))/$K144)*((1+'Inputs &amp; Summary'!$D$7)^AV$29)),((INT(AV$29/$K144)-INT((AV$29-1)/$K144))*($R144*(1-$E144)+$Q144*(1-$F144))*((1+'Inputs &amp; Summary'!$D$7)^AV$29))),((_xlfn.WEIBULL.DIST(AV$29,$L144,$K144,FALSE)*($R144*(1-$E144)+$Q144*(1-$F144))*((1+'Inputs &amp; Summary'!$D$7)^AV$29))))))</f>
        <v>0</v>
      </c>
      <c r="AW144" s="114">
        <f>$D144*IF(AW$29&gt;'Inputs &amp; Summary'!$D$5,0,IF(AW$29&gt;VLOOKUP($G144,Lists!$J$17:$K$21,2),IF($M144=Lists!$H$3,IF($K144&lt;1,(($S144/$K144)*((1+'Inputs &amp; Summary'!$D$7)^AW$29)),((INT(AW$29/$K144)-INT((AW$29-1)/$K144))*$S144*((1+'Inputs &amp; Summary'!$D$7)^AW$29))),(_xlfn.WEIBULL.DIST(AW$29,$L144,$K144,FALSE)*$S144*((1+'Inputs &amp; Summary'!$D$7)^AW$29))),IF($M144=Lists!$H$3,IF($K144&lt;1,((($R144*(1-$E144)+$Q144*(1-$F144))/$K144)*((1+'Inputs &amp; Summary'!$D$7)^AW$29)),((INT(AW$29/$K144)-INT((AW$29-1)/$K144))*($R144*(1-$E144)+$Q144*(1-$F144))*((1+'Inputs &amp; Summary'!$D$7)^AW$29))),((_xlfn.WEIBULL.DIST(AW$29,$L144,$K144,FALSE)*($R144*(1-$E144)+$Q144*(1-$F144))*((1+'Inputs &amp; Summary'!$D$7)^AW$29))))))</f>
        <v>0</v>
      </c>
      <c r="AX144" s="114">
        <f>$D144*IF(AX$29&gt;'Inputs &amp; Summary'!$D$5,0,IF(AX$29&gt;VLOOKUP($G144,Lists!$J$17:$K$21,2),IF($M144=Lists!$H$3,IF($K144&lt;1,(($S144/$K144)*((1+'Inputs &amp; Summary'!$D$7)^AX$29)),((INT(AX$29/$K144)-INT((AX$29-1)/$K144))*$S144*((1+'Inputs &amp; Summary'!$D$7)^AX$29))),(_xlfn.WEIBULL.DIST(AX$29,$L144,$K144,FALSE)*$S144*((1+'Inputs &amp; Summary'!$D$7)^AX$29))),IF($M144=Lists!$H$3,IF($K144&lt;1,((($R144*(1-$E144)+$Q144*(1-$F144))/$K144)*((1+'Inputs &amp; Summary'!$D$7)^AX$29)),((INT(AX$29/$K144)-INT((AX$29-1)/$K144))*($R144*(1-$E144)+$Q144*(1-$F144))*((1+'Inputs &amp; Summary'!$D$7)^AX$29))),((_xlfn.WEIBULL.DIST(AX$29,$L144,$K144,FALSE)*($R144*(1-$E144)+$Q144*(1-$F144))*((1+'Inputs &amp; Summary'!$D$7)^AX$29))))))</f>
        <v>0</v>
      </c>
      <c r="AY144" s="114">
        <f>$D144*IF(AY$29&gt;'Inputs &amp; Summary'!$D$5,0,IF(AY$29&gt;VLOOKUP($G144,Lists!$J$17:$K$21,2),IF($M144=Lists!$H$3,IF($K144&lt;1,(($S144/$K144)*((1+'Inputs &amp; Summary'!$D$7)^AY$29)),((INT(AY$29/$K144)-INT((AY$29-1)/$K144))*$S144*((1+'Inputs &amp; Summary'!$D$7)^AY$29))),(_xlfn.WEIBULL.DIST(AY$29,$L144,$K144,FALSE)*$S144*((1+'Inputs &amp; Summary'!$D$7)^AY$29))),IF($M144=Lists!$H$3,IF($K144&lt;1,((($R144*(1-$E144)+$Q144*(1-$F144))/$K144)*((1+'Inputs &amp; Summary'!$D$7)^AY$29)),((INT(AY$29/$K144)-INT((AY$29-1)/$K144))*($R144*(1-$E144)+$Q144*(1-$F144))*((1+'Inputs &amp; Summary'!$D$7)^AY$29))),((_xlfn.WEIBULL.DIST(AY$29,$L144,$K144,FALSE)*($R144*(1-$E144)+$Q144*(1-$F144))*((1+'Inputs &amp; Summary'!$D$7)^AY$29))))))</f>
        <v>0</v>
      </c>
      <c r="AZ144" s="114">
        <f>$D144*IF(AZ$29&gt;'Inputs &amp; Summary'!$D$5,0,IF(AZ$29&gt;VLOOKUP($G144,Lists!$J$17:$K$21,2),IF($M144=Lists!$H$3,IF($K144&lt;1,(($S144/$K144)*((1+'Inputs &amp; Summary'!$D$7)^AZ$29)),((INT(AZ$29/$K144)-INT((AZ$29-1)/$K144))*$S144*((1+'Inputs &amp; Summary'!$D$7)^AZ$29))),(_xlfn.WEIBULL.DIST(AZ$29,$L144,$K144,FALSE)*$S144*((1+'Inputs &amp; Summary'!$D$7)^AZ$29))),IF($M144=Lists!$H$3,IF($K144&lt;1,((($R144*(1-$E144)+$Q144*(1-$F144))/$K144)*((1+'Inputs &amp; Summary'!$D$7)^AZ$29)),((INT(AZ$29/$K144)-INT((AZ$29-1)/$K144))*($R144*(1-$E144)+$Q144*(1-$F144))*((1+'Inputs &amp; Summary'!$D$7)^AZ$29))),((_xlfn.WEIBULL.DIST(AZ$29,$L144,$K144,FALSE)*($R144*(1-$E144)+$Q144*(1-$F144))*((1+'Inputs &amp; Summary'!$D$7)^AZ$29))))))</f>
        <v>0</v>
      </c>
      <c r="BA144" s="114">
        <f>$D144*IF(BA$29&gt;'Inputs &amp; Summary'!$D$5,0,IF(BA$29&gt;VLOOKUP($G144,Lists!$J$17:$K$21,2),IF($M144=Lists!$H$3,IF($K144&lt;1,(($S144/$K144)*((1+'Inputs &amp; Summary'!$D$7)^BA$29)),((INT(BA$29/$K144)-INT((BA$29-1)/$K144))*$S144*((1+'Inputs &amp; Summary'!$D$7)^BA$29))),(_xlfn.WEIBULL.DIST(BA$29,$L144,$K144,FALSE)*$S144*((1+'Inputs &amp; Summary'!$D$7)^BA$29))),IF($M144=Lists!$H$3,IF($K144&lt;1,((($R144*(1-$E144)+$Q144*(1-$F144))/$K144)*((1+'Inputs &amp; Summary'!$D$7)^BA$29)),((INT(BA$29/$K144)-INT((BA$29-1)/$K144))*($R144*(1-$E144)+$Q144*(1-$F144))*((1+'Inputs &amp; Summary'!$D$7)^BA$29))),((_xlfn.WEIBULL.DIST(BA$29,$L144,$K144,FALSE)*($R144*(1-$E144)+$Q144*(1-$F144))*((1+'Inputs &amp; Summary'!$D$7)^BA$29))))))</f>
        <v>0</v>
      </c>
      <c r="BB144" s="114">
        <f>$D144*IF(BB$29&gt;'Inputs &amp; Summary'!$D$5,0,IF(BB$29&gt;VLOOKUP($G144,Lists!$J$17:$K$21,2),IF($M144=Lists!$H$3,IF($K144&lt;1,(($S144/$K144)*((1+'Inputs &amp; Summary'!$D$7)^BB$29)),((INT(BB$29/$K144)-INT((BB$29-1)/$K144))*$S144*((1+'Inputs &amp; Summary'!$D$7)^BB$29))),(_xlfn.WEIBULL.DIST(BB$29,$L144,$K144,FALSE)*$S144*((1+'Inputs &amp; Summary'!$D$7)^BB$29))),IF($M144=Lists!$H$3,IF($K144&lt;1,((($R144*(1-$E144)+$Q144*(1-$F144))/$K144)*((1+'Inputs &amp; Summary'!$D$7)^BB$29)),((INT(BB$29/$K144)-INT((BB$29-1)/$K144))*($R144*(1-$E144)+$Q144*(1-$F144))*((1+'Inputs &amp; Summary'!$D$7)^BB$29))),((_xlfn.WEIBULL.DIST(BB$29,$L144,$K144,FALSE)*($R144*(1-$E144)+$Q144*(1-$F144))*((1+'Inputs &amp; Summary'!$D$7)^BB$29))))))</f>
        <v>0</v>
      </c>
      <c r="BC144" s="114">
        <f>$D144*IF(BC$29&gt;'Inputs &amp; Summary'!$D$5,0,IF(BC$29&gt;VLOOKUP($G144,Lists!$J$17:$K$21,2),IF($M144=Lists!$H$3,IF($K144&lt;1,(($S144/$K144)*((1+'Inputs &amp; Summary'!$D$7)^BC$29)),((INT(BC$29/$K144)-INT((BC$29-1)/$K144))*$S144*((1+'Inputs &amp; Summary'!$D$7)^BC$29))),(_xlfn.WEIBULL.DIST(BC$29,$L144,$K144,FALSE)*$S144*((1+'Inputs &amp; Summary'!$D$7)^BC$29))),IF($M144=Lists!$H$3,IF($K144&lt;1,((($R144*(1-$E144)+$Q144*(1-$F144))/$K144)*((1+'Inputs &amp; Summary'!$D$7)^BC$29)),((INT(BC$29/$K144)-INT((BC$29-1)/$K144))*($R144*(1-$E144)+$Q144*(1-$F144))*((1+'Inputs &amp; Summary'!$D$7)^BC$29))),((_xlfn.WEIBULL.DIST(BC$29,$L144,$K144,FALSE)*($R144*(1-$E144)+$Q144*(1-$F144))*((1+'Inputs &amp; Summary'!$D$7)^BC$29))))))</f>
        <v>0</v>
      </c>
      <c r="BD144" s="114">
        <f>$D144*IF(BD$29&gt;'Inputs &amp; Summary'!$D$5,0,IF(BD$29&gt;VLOOKUP($G144,Lists!$J$17:$K$21,2),IF($M144=Lists!$H$3,IF($K144&lt;1,(($S144/$K144)*((1+'Inputs &amp; Summary'!$D$7)^BD$29)),((INT(BD$29/$K144)-INT((BD$29-1)/$K144))*$S144*((1+'Inputs &amp; Summary'!$D$7)^BD$29))),(_xlfn.WEIBULL.DIST(BD$29,$L144,$K144,FALSE)*$S144*((1+'Inputs &amp; Summary'!$D$7)^BD$29))),IF($M144=Lists!$H$3,IF($K144&lt;1,((($R144*(1-$E144)+$Q144*(1-$F144))/$K144)*((1+'Inputs &amp; Summary'!$D$7)^BD$29)),((INT(BD$29/$K144)-INT((BD$29-1)/$K144))*($R144*(1-$E144)+$Q144*(1-$F144))*((1+'Inputs &amp; Summary'!$D$7)^BD$29))),((_xlfn.WEIBULL.DIST(BD$29,$L144,$K144,FALSE)*($R144*(1-$E144)+$Q144*(1-$F144))*((1+'Inputs &amp; Summary'!$D$7)^BD$29))))))</f>
        <v>0</v>
      </c>
      <c r="BE144" s="114">
        <f>$D144*IF(BE$29&gt;'Inputs &amp; Summary'!$D$5,0,IF(BE$29&gt;VLOOKUP($G144,Lists!$J$17:$K$21,2),IF($M144=Lists!$H$3,IF($K144&lt;1,(($S144/$K144)*((1+'Inputs &amp; Summary'!$D$7)^BE$29)),((INT(BE$29/$K144)-INT((BE$29-1)/$K144))*$S144*((1+'Inputs &amp; Summary'!$D$7)^BE$29))),(_xlfn.WEIBULL.DIST(BE$29,$L144,$K144,FALSE)*$S144*((1+'Inputs &amp; Summary'!$D$7)^BE$29))),IF($M144=Lists!$H$3,IF($K144&lt;1,((($R144*(1-$E144)+$Q144*(1-$F144))/$K144)*((1+'Inputs &amp; Summary'!$D$7)^BE$29)),((INT(BE$29/$K144)-INT((BE$29-1)/$K144))*($R144*(1-$E144)+$Q144*(1-$F144))*((1+'Inputs &amp; Summary'!$D$7)^BE$29))),((_xlfn.WEIBULL.DIST(BE$29,$L144,$K144,FALSE)*($R144*(1-$E144)+$Q144*(1-$F144))*((1+'Inputs &amp; Summary'!$D$7)^BE$29))))))</f>
        <v>0</v>
      </c>
      <c r="BF144" s="114">
        <f>$D144*IF(BF$29&gt;'Inputs &amp; Summary'!$D$5,0,IF(BF$29&gt;VLOOKUP($G144,Lists!$J$17:$K$21,2),IF($M144=Lists!$H$3,IF($K144&lt;1,(($S144/$K144)*((1+'Inputs &amp; Summary'!$D$7)^BF$29)),((INT(BF$29/$K144)-INT((BF$29-1)/$K144))*$S144*((1+'Inputs &amp; Summary'!$D$7)^BF$29))),(_xlfn.WEIBULL.DIST(BF$29,$L144,$K144,FALSE)*$S144*((1+'Inputs &amp; Summary'!$D$7)^BF$29))),IF($M144=Lists!$H$3,IF($K144&lt;1,((($R144*(1-$E144)+$Q144*(1-$F144))/$K144)*((1+'Inputs &amp; Summary'!$D$7)^BF$29)),((INT(BF$29/$K144)-INT((BF$29-1)/$K144))*($R144*(1-$E144)+$Q144*(1-$F144))*((1+'Inputs &amp; Summary'!$D$7)^BF$29))),((_xlfn.WEIBULL.DIST(BF$29,$L144,$K144,FALSE)*($R144*(1-$E144)+$Q144*(1-$F144))*((1+'Inputs &amp; Summary'!$D$7)^BF$29))))))</f>
        <v>0</v>
      </c>
      <c r="BG144" s="114">
        <f>$D144*IF(BG$29&gt;'Inputs &amp; Summary'!$D$5,0,IF(BG$29&gt;VLOOKUP($G144,Lists!$J$17:$K$21,2),IF($M144=Lists!$H$3,IF($K144&lt;1,(($S144/$K144)*((1+'Inputs &amp; Summary'!$D$7)^BG$29)),((INT(BG$29/$K144)-INT((BG$29-1)/$K144))*$S144*((1+'Inputs &amp; Summary'!$D$7)^BG$29))),(_xlfn.WEIBULL.DIST(BG$29,$L144,$K144,FALSE)*$S144*((1+'Inputs &amp; Summary'!$D$7)^BG$29))),IF($M144=Lists!$H$3,IF($K144&lt;1,((($R144*(1-$E144)+$Q144*(1-$F144))/$K144)*((1+'Inputs &amp; Summary'!$D$7)^BG$29)),((INT(BG$29/$K144)-INT((BG$29-1)/$K144))*($R144*(1-$E144)+$Q144*(1-$F144))*((1+'Inputs &amp; Summary'!$D$7)^BG$29))),((_xlfn.WEIBULL.DIST(BG$29,$L144,$K144,FALSE)*($R144*(1-$E144)+$Q144*(1-$F144))*((1+'Inputs &amp; Summary'!$D$7)^BG$29))))))</f>
        <v>0</v>
      </c>
      <c r="BH144" s="114">
        <f>$D144*IF(BH$29&gt;'Inputs &amp; Summary'!$D$5,0,IF(BH$29&gt;VLOOKUP($G144,Lists!$J$17:$K$21,2),IF($M144=Lists!$H$3,IF($K144&lt;1,(($S144/$K144)*((1+'Inputs &amp; Summary'!$D$7)^BH$29)),((INT(BH$29/$K144)-INT((BH$29-1)/$K144))*$S144*((1+'Inputs &amp; Summary'!$D$7)^BH$29))),(_xlfn.WEIBULL.DIST(BH$29,$L144,$K144,FALSE)*$S144*((1+'Inputs &amp; Summary'!$D$7)^BH$29))),IF($M144=Lists!$H$3,IF($K144&lt;1,((($R144*(1-$E144)+$Q144*(1-$F144))/$K144)*((1+'Inputs &amp; Summary'!$D$7)^BH$29)),((INT(BH$29/$K144)-INT((BH$29-1)/$K144))*($R144*(1-$E144)+$Q144*(1-$F144))*((1+'Inputs &amp; Summary'!$D$7)^BH$29))),((_xlfn.WEIBULL.DIST(BH$29,$L144,$K144,FALSE)*($R144*(1-$E144)+$Q144*(1-$F144))*((1+'Inputs &amp; Summary'!$D$7)^BH$29))))))</f>
        <v>0</v>
      </c>
      <c r="BI144" s="114">
        <f>$D144*IF(BI$29&gt;'Inputs &amp; Summary'!$D$5,0,IF(BI$29&gt;VLOOKUP($G144,Lists!$J$17:$K$21,2),IF($M144=Lists!$H$3,IF($K144&lt;1,(($S144/$K144)*((1+'Inputs &amp; Summary'!$D$7)^BI$29)),((INT(BI$29/$K144)-INT((BI$29-1)/$K144))*$S144*((1+'Inputs &amp; Summary'!$D$7)^BI$29))),(_xlfn.WEIBULL.DIST(BI$29,$L144,$K144,FALSE)*$S144*((1+'Inputs &amp; Summary'!$D$7)^BI$29))),IF($M144=Lists!$H$3,IF($K144&lt;1,((($R144*(1-$E144)+$Q144*(1-$F144))/$K144)*((1+'Inputs &amp; Summary'!$D$7)^BI$29)),((INT(BI$29/$K144)-INT((BI$29-1)/$K144))*($R144*(1-$E144)+$Q144*(1-$F144))*((1+'Inputs &amp; Summary'!$D$7)^BI$29))),((_xlfn.WEIBULL.DIST(BI$29,$L144,$K144,FALSE)*($R144*(1-$E144)+$Q144*(1-$F144))*((1+'Inputs &amp; Summary'!$D$7)^BI$29))))))</f>
        <v>0</v>
      </c>
      <c r="BJ144" s="114">
        <f>$D144*IF(BJ$29&gt;'Inputs &amp; Summary'!$D$5,0,IF(BJ$29&gt;VLOOKUP($G144,Lists!$J$17:$K$21,2),IF($M144=Lists!$H$3,IF($K144&lt;1,(($S144/$K144)*((1+'Inputs &amp; Summary'!$D$7)^BJ$29)),((INT(BJ$29/$K144)-INT((BJ$29-1)/$K144))*$S144*((1+'Inputs &amp; Summary'!$D$7)^BJ$29))),(_xlfn.WEIBULL.DIST(BJ$29,$L144,$K144,FALSE)*$S144*((1+'Inputs &amp; Summary'!$D$7)^BJ$29))),IF($M144=Lists!$H$3,IF($K144&lt;1,((($R144*(1-$E144)+$Q144*(1-$F144))/$K144)*((1+'Inputs &amp; Summary'!$D$7)^BJ$29)),((INT(BJ$29/$K144)-INT((BJ$29-1)/$K144))*($R144*(1-$E144)+$Q144*(1-$F144))*((1+'Inputs &amp; Summary'!$D$7)^BJ$29))),((_xlfn.WEIBULL.DIST(BJ$29,$L144,$K144,FALSE)*($R144*(1-$E144)+$Q144*(1-$F144))*((1+'Inputs &amp; Summary'!$D$7)^BJ$29))))))</f>
        <v>0</v>
      </c>
      <c r="BK144" s="114">
        <f>$D144*IF(BK$29&gt;'Inputs &amp; Summary'!$D$5,0,IF(BK$29&gt;VLOOKUP($G144,Lists!$J$17:$K$21,2),IF($M144=Lists!$H$3,IF($K144&lt;1,(($S144/$K144)*((1+'Inputs &amp; Summary'!$D$7)^BK$29)),((INT(BK$29/$K144)-INT((BK$29-1)/$K144))*$S144*((1+'Inputs &amp; Summary'!$D$7)^BK$29))),(_xlfn.WEIBULL.DIST(BK$29,$L144,$K144,FALSE)*$S144*((1+'Inputs &amp; Summary'!$D$7)^BK$29))),IF($M144=Lists!$H$3,IF($K144&lt;1,((($R144*(1-$E144)+$Q144*(1-$F144))/$K144)*((1+'Inputs &amp; Summary'!$D$7)^BK$29)),((INT(BK$29/$K144)-INT((BK$29-1)/$K144))*($R144*(1-$E144)+$Q144*(1-$F144))*((1+'Inputs &amp; Summary'!$D$7)^BK$29))),((_xlfn.WEIBULL.DIST(BK$29,$L144,$K144,FALSE)*($R144*(1-$E144)+$Q144*(1-$F144))*((1+'Inputs &amp; Summary'!$D$7)^BK$29))))))</f>
        <v>0</v>
      </c>
      <c r="BL144" s="114">
        <f>$D144*IF(BL$29&gt;'Inputs &amp; Summary'!$D$5,0,IF(BL$29&gt;VLOOKUP($G144,Lists!$J$17:$K$21,2),IF($M144=Lists!$H$3,IF($K144&lt;1,(($S144/$K144)*((1+'Inputs &amp; Summary'!$D$7)^BL$29)),((INT(BL$29/$K144)-INT((BL$29-1)/$K144))*$S144*((1+'Inputs &amp; Summary'!$D$7)^BL$29))),(_xlfn.WEIBULL.DIST(BL$29,$L144,$K144,FALSE)*$S144*((1+'Inputs &amp; Summary'!$D$7)^BL$29))),IF($M144=Lists!$H$3,IF($K144&lt;1,((($R144*(1-$E144)+$Q144*(1-$F144))/$K144)*((1+'Inputs &amp; Summary'!$D$7)^BL$29)),((INT(BL$29/$K144)-INT((BL$29-1)/$K144))*($R144*(1-$E144)+$Q144*(1-$F144))*((1+'Inputs &amp; Summary'!$D$7)^BL$29))),((_xlfn.WEIBULL.DIST(BL$29,$L144,$K144,FALSE)*($R144*(1-$E144)+$Q144*(1-$F144))*((1+'Inputs &amp; Summary'!$D$7)^BL$29))))))</f>
        <v>0</v>
      </c>
    </row>
    <row r="145" spans="1:64" ht="28.8" x14ac:dyDescent="0.3">
      <c r="A145" s="79" t="s">
        <v>166</v>
      </c>
      <c r="B145" s="33" t="s">
        <v>307</v>
      </c>
      <c r="C145" s="33" t="s">
        <v>18</v>
      </c>
      <c r="D145" s="68">
        <v>0</v>
      </c>
      <c r="E145" s="68">
        <v>0</v>
      </c>
      <c r="F145" s="68">
        <v>0</v>
      </c>
      <c r="G145" s="213" t="s">
        <v>433</v>
      </c>
      <c r="H145" s="34"/>
      <c r="I145" s="34" t="s">
        <v>95</v>
      </c>
      <c r="J145" s="33">
        <f>VLOOKUP(I145,'Labor Rates'!$A$1:$B$16,2)</f>
        <v>23.197115384615383</v>
      </c>
      <c r="K145" s="35">
        <v>1</v>
      </c>
      <c r="L145" s="35">
        <v>1</v>
      </c>
      <c r="M145" s="33" t="s">
        <v>259</v>
      </c>
      <c r="N145" s="84">
        <f>'Inputs &amp; Summary'!$D$32</f>
        <v>1</v>
      </c>
      <c r="O145" s="35">
        <v>0.25</v>
      </c>
      <c r="P145" s="5">
        <v>0</v>
      </c>
      <c r="Q145" s="73">
        <f t="shared" si="21"/>
        <v>5.7992788461538458</v>
      </c>
      <c r="R145" s="73">
        <f t="shared" si="22"/>
        <v>0</v>
      </c>
      <c r="S145" s="74">
        <f t="shared" si="23"/>
        <v>0</v>
      </c>
      <c r="T145" s="88"/>
      <c r="U145" s="80"/>
      <c r="V145" s="87">
        <f t="shared" si="24"/>
        <v>0</v>
      </c>
      <c r="W145" s="87">
        <f>NPV('Inputs &amp; Summary'!$D$6,Y145:BL145)</f>
        <v>0</v>
      </c>
      <c r="X145" s="90">
        <f t="shared" si="25"/>
        <v>0</v>
      </c>
      <c r="Y145" s="114">
        <f>$D145*IF(Y$29&gt;'Inputs &amp; Summary'!$D$5,0,IF(Y$29&gt;VLOOKUP($G145,Lists!$J$17:$K$21,2),IF($M145=Lists!$H$3,IF($K145&lt;1,(($S145/$K145)*((1+'Inputs &amp; Summary'!$D$7)^Y$29)),((INT(Y$29/$K145)-INT((Y$29-1)/$K145))*$S145*((1+'Inputs &amp; Summary'!$D$7)^Y$29))),(_xlfn.WEIBULL.DIST(Y$29,$L145,$K145,FALSE)*$S145*((1+'Inputs &amp; Summary'!$D$7)^Y$29))),IF($M145=Lists!$H$3,IF($K145&lt;1,((($R145*(1-$E145)+$Q145*(1-$F145))/$K145)*((1+'Inputs &amp; Summary'!$D$7)^Y$29)),((INT(Y$29/$K145)-INT((Y$29-1)/$K145))*($R145*(1-$E145)+$Q145*(1-$F145))*((1+'Inputs &amp; Summary'!$D$7)^Y$29))),((_xlfn.WEIBULL.DIST(Y$29,$L145,$K145,FALSE)*($R145*(1-$E145)+$Q145*(1-$F145))*((1+'Inputs &amp; Summary'!$D$7)^Y$29))))))</f>
        <v>0</v>
      </c>
      <c r="Z145" s="114">
        <f>$D145*IF(Z$29&gt;'Inputs &amp; Summary'!$D$5,0,IF(Z$29&gt;VLOOKUP($G145,Lists!$J$17:$K$21,2),IF($M145=Lists!$H$3,IF($K145&lt;1,(($S145/$K145)*((1+'Inputs &amp; Summary'!$D$7)^Z$29)),((INT(Z$29/$K145)-INT((Z$29-1)/$K145))*$S145*((1+'Inputs &amp; Summary'!$D$7)^Z$29))),(_xlfn.WEIBULL.DIST(Z$29,$L145,$K145,FALSE)*$S145*((1+'Inputs &amp; Summary'!$D$7)^Z$29))),IF($M145=Lists!$H$3,IF($K145&lt;1,((($R145*(1-$E145)+$Q145*(1-$F145))/$K145)*((1+'Inputs &amp; Summary'!$D$7)^Z$29)),((INT(Z$29/$K145)-INT((Z$29-1)/$K145))*($R145*(1-$E145)+$Q145*(1-$F145))*((1+'Inputs &amp; Summary'!$D$7)^Z$29))),((_xlfn.WEIBULL.DIST(Z$29,$L145,$K145,FALSE)*($R145*(1-$E145)+$Q145*(1-$F145))*((1+'Inputs &amp; Summary'!$D$7)^Z$29))))))</f>
        <v>0</v>
      </c>
      <c r="AA145" s="114">
        <f>$D145*IF(AA$29&gt;'Inputs &amp; Summary'!$D$5,0,IF(AA$29&gt;VLOOKUP($G145,Lists!$J$17:$K$21,2),IF($M145=Lists!$H$3,IF($K145&lt;1,(($S145/$K145)*((1+'Inputs &amp; Summary'!$D$7)^AA$29)),((INT(AA$29/$K145)-INT((AA$29-1)/$K145))*$S145*((1+'Inputs &amp; Summary'!$D$7)^AA$29))),(_xlfn.WEIBULL.DIST(AA$29,$L145,$K145,FALSE)*$S145*((1+'Inputs &amp; Summary'!$D$7)^AA$29))),IF($M145=Lists!$H$3,IF($K145&lt;1,((($R145*(1-$E145)+$Q145*(1-$F145))/$K145)*((1+'Inputs &amp; Summary'!$D$7)^AA$29)),((INT(AA$29/$K145)-INT((AA$29-1)/$K145))*($R145*(1-$E145)+$Q145*(1-$F145))*((1+'Inputs &amp; Summary'!$D$7)^AA$29))),((_xlfn.WEIBULL.DIST(AA$29,$L145,$K145,FALSE)*($R145*(1-$E145)+$Q145*(1-$F145))*((1+'Inputs &amp; Summary'!$D$7)^AA$29))))))</f>
        <v>0</v>
      </c>
      <c r="AB145" s="114">
        <f>$D145*IF(AB$29&gt;'Inputs &amp; Summary'!$D$5,0,IF(AB$29&gt;VLOOKUP($G145,Lists!$J$17:$K$21,2),IF($M145=Lists!$H$3,IF($K145&lt;1,(($S145/$K145)*((1+'Inputs &amp; Summary'!$D$7)^AB$29)),((INT(AB$29/$K145)-INT((AB$29-1)/$K145))*$S145*((1+'Inputs &amp; Summary'!$D$7)^AB$29))),(_xlfn.WEIBULL.DIST(AB$29,$L145,$K145,FALSE)*$S145*((1+'Inputs &amp; Summary'!$D$7)^AB$29))),IF($M145=Lists!$H$3,IF($K145&lt;1,((($R145*(1-$E145)+$Q145*(1-$F145))/$K145)*((1+'Inputs &amp; Summary'!$D$7)^AB$29)),((INT(AB$29/$K145)-INT((AB$29-1)/$K145))*($R145*(1-$E145)+$Q145*(1-$F145))*((1+'Inputs &amp; Summary'!$D$7)^AB$29))),((_xlfn.WEIBULL.DIST(AB$29,$L145,$K145,FALSE)*($R145*(1-$E145)+$Q145*(1-$F145))*((1+'Inputs &amp; Summary'!$D$7)^AB$29))))))</f>
        <v>0</v>
      </c>
      <c r="AC145" s="114">
        <f>$D145*IF(AC$29&gt;'Inputs &amp; Summary'!$D$5,0,IF(AC$29&gt;VLOOKUP($G145,Lists!$J$17:$K$21,2),IF($M145=Lists!$H$3,IF($K145&lt;1,(($S145/$K145)*((1+'Inputs &amp; Summary'!$D$7)^AC$29)),((INT(AC$29/$K145)-INT((AC$29-1)/$K145))*$S145*((1+'Inputs &amp; Summary'!$D$7)^AC$29))),(_xlfn.WEIBULL.DIST(AC$29,$L145,$K145,FALSE)*$S145*((1+'Inputs &amp; Summary'!$D$7)^AC$29))),IF($M145=Lists!$H$3,IF($K145&lt;1,((($R145*(1-$E145)+$Q145*(1-$F145))/$K145)*((1+'Inputs &amp; Summary'!$D$7)^AC$29)),((INT(AC$29/$K145)-INT((AC$29-1)/$K145))*($R145*(1-$E145)+$Q145*(1-$F145))*((1+'Inputs &amp; Summary'!$D$7)^AC$29))),((_xlfn.WEIBULL.DIST(AC$29,$L145,$K145,FALSE)*($R145*(1-$E145)+$Q145*(1-$F145))*((1+'Inputs &amp; Summary'!$D$7)^AC$29))))))</f>
        <v>0</v>
      </c>
      <c r="AD145" s="114">
        <f>$D145*IF(AD$29&gt;'Inputs &amp; Summary'!$D$5,0,IF(AD$29&gt;VLOOKUP($G145,Lists!$J$17:$K$21,2),IF($M145=Lists!$H$3,IF($K145&lt;1,(($S145/$K145)*((1+'Inputs &amp; Summary'!$D$7)^AD$29)),((INT(AD$29/$K145)-INT((AD$29-1)/$K145))*$S145*((1+'Inputs &amp; Summary'!$D$7)^AD$29))),(_xlfn.WEIBULL.DIST(AD$29,$L145,$K145,FALSE)*$S145*((1+'Inputs &amp; Summary'!$D$7)^AD$29))),IF($M145=Lists!$H$3,IF($K145&lt;1,((($R145*(1-$E145)+$Q145*(1-$F145))/$K145)*((1+'Inputs &amp; Summary'!$D$7)^AD$29)),((INT(AD$29/$K145)-INT((AD$29-1)/$K145))*($R145*(1-$E145)+$Q145*(1-$F145))*((1+'Inputs &amp; Summary'!$D$7)^AD$29))),((_xlfn.WEIBULL.DIST(AD$29,$L145,$K145,FALSE)*($R145*(1-$E145)+$Q145*(1-$F145))*((1+'Inputs &amp; Summary'!$D$7)^AD$29))))))</f>
        <v>0</v>
      </c>
      <c r="AE145" s="114">
        <f>$D145*IF(AE$29&gt;'Inputs &amp; Summary'!$D$5,0,IF(AE$29&gt;VLOOKUP($G145,Lists!$J$17:$K$21,2),IF($M145=Lists!$H$3,IF($K145&lt;1,(($S145/$K145)*((1+'Inputs &amp; Summary'!$D$7)^AE$29)),((INT(AE$29/$K145)-INT((AE$29-1)/$K145))*$S145*((1+'Inputs &amp; Summary'!$D$7)^AE$29))),(_xlfn.WEIBULL.DIST(AE$29,$L145,$K145,FALSE)*$S145*((1+'Inputs &amp; Summary'!$D$7)^AE$29))),IF($M145=Lists!$H$3,IF($K145&lt;1,((($R145*(1-$E145)+$Q145*(1-$F145))/$K145)*((1+'Inputs &amp; Summary'!$D$7)^AE$29)),((INT(AE$29/$K145)-INT((AE$29-1)/$K145))*($R145*(1-$E145)+$Q145*(1-$F145))*((1+'Inputs &amp; Summary'!$D$7)^AE$29))),((_xlfn.WEIBULL.DIST(AE$29,$L145,$K145,FALSE)*($R145*(1-$E145)+$Q145*(1-$F145))*((1+'Inputs &amp; Summary'!$D$7)^AE$29))))))</f>
        <v>0</v>
      </c>
      <c r="AF145" s="114">
        <f>$D145*IF(AF$29&gt;'Inputs &amp; Summary'!$D$5,0,IF(AF$29&gt;VLOOKUP($G145,Lists!$J$17:$K$21,2),IF($M145=Lists!$H$3,IF($K145&lt;1,(($S145/$K145)*((1+'Inputs &amp; Summary'!$D$7)^AF$29)),((INT(AF$29/$K145)-INT((AF$29-1)/$K145))*$S145*((1+'Inputs &amp; Summary'!$D$7)^AF$29))),(_xlfn.WEIBULL.DIST(AF$29,$L145,$K145,FALSE)*$S145*((1+'Inputs &amp; Summary'!$D$7)^AF$29))),IF($M145=Lists!$H$3,IF($K145&lt;1,((($R145*(1-$E145)+$Q145*(1-$F145))/$K145)*((1+'Inputs &amp; Summary'!$D$7)^AF$29)),((INT(AF$29/$K145)-INT((AF$29-1)/$K145))*($R145*(1-$E145)+$Q145*(1-$F145))*((1+'Inputs &amp; Summary'!$D$7)^AF$29))),((_xlfn.WEIBULL.DIST(AF$29,$L145,$K145,FALSE)*($R145*(1-$E145)+$Q145*(1-$F145))*((1+'Inputs &amp; Summary'!$D$7)^AF$29))))))</f>
        <v>0</v>
      </c>
      <c r="AG145" s="114">
        <f>$D145*IF(AG$29&gt;'Inputs &amp; Summary'!$D$5,0,IF(AG$29&gt;VLOOKUP($G145,Lists!$J$17:$K$21,2),IF($M145=Lists!$H$3,IF($K145&lt;1,(($S145/$K145)*((1+'Inputs &amp; Summary'!$D$7)^AG$29)),((INT(AG$29/$K145)-INT((AG$29-1)/$K145))*$S145*((1+'Inputs &amp; Summary'!$D$7)^AG$29))),(_xlfn.WEIBULL.DIST(AG$29,$L145,$K145,FALSE)*$S145*((1+'Inputs &amp; Summary'!$D$7)^AG$29))),IF($M145=Lists!$H$3,IF($K145&lt;1,((($R145*(1-$E145)+$Q145*(1-$F145))/$K145)*((1+'Inputs &amp; Summary'!$D$7)^AG$29)),((INT(AG$29/$K145)-INT((AG$29-1)/$K145))*($R145*(1-$E145)+$Q145*(1-$F145))*((1+'Inputs &amp; Summary'!$D$7)^AG$29))),((_xlfn.WEIBULL.DIST(AG$29,$L145,$K145,FALSE)*($R145*(1-$E145)+$Q145*(1-$F145))*((1+'Inputs &amp; Summary'!$D$7)^AG$29))))))</f>
        <v>0</v>
      </c>
      <c r="AH145" s="114">
        <f>$D145*IF(AH$29&gt;'Inputs &amp; Summary'!$D$5,0,IF(AH$29&gt;VLOOKUP($G145,Lists!$J$17:$K$21,2),IF($M145=Lists!$H$3,IF($K145&lt;1,(($S145/$K145)*((1+'Inputs &amp; Summary'!$D$7)^AH$29)),((INT(AH$29/$K145)-INT((AH$29-1)/$K145))*$S145*((1+'Inputs &amp; Summary'!$D$7)^AH$29))),(_xlfn.WEIBULL.DIST(AH$29,$L145,$K145,FALSE)*$S145*((1+'Inputs &amp; Summary'!$D$7)^AH$29))),IF($M145=Lists!$H$3,IF($K145&lt;1,((($R145*(1-$E145)+$Q145*(1-$F145))/$K145)*((1+'Inputs &amp; Summary'!$D$7)^AH$29)),((INT(AH$29/$K145)-INT((AH$29-1)/$K145))*($R145*(1-$E145)+$Q145*(1-$F145))*((1+'Inputs &amp; Summary'!$D$7)^AH$29))),((_xlfn.WEIBULL.DIST(AH$29,$L145,$K145,FALSE)*($R145*(1-$E145)+$Q145*(1-$F145))*((1+'Inputs &amp; Summary'!$D$7)^AH$29))))))</f>
        <v>0</v>
      </c>
      <c r="AI145" s="114">
        <f>$D145*IF(AI$29&gt;'Inputs &amp; Summary'!$D$5,0,IF(AI$29&gt;VLOOKUP($G145,Lists!$J$17:$K$21,2),IF($M145=Lists!$H$3,IF($K145&lt;1,(($S145/$K145)*((1+'Inputs &amp; Summary'!$D$7)^AI$29)),((INT(AI$29/$K145)-INT((AI$29-1)/$K145))*$S145*((1+'Inputs &amp; Summary'!$D$7)^AI$29))),(_xlfn.WEIBULL.DIST(AI$29,$L145,$K145,FALSE)*$S145*((1+'Inputs &amp; Summary'!$D$7)^AI$29))),IF($M145=Lists!$H$3,IF($K145&lt;1,((($R145*(1-$E145)+$Q145*(1-$F145))/$K145)*((1+'Inputs &amp; Summary'!$D$7)^AI$29)),((INT(AI$29/$K145)-INT((AI$29-1)/$K145))*($R145*(1-$E145)+$Q145*(1-$F145))*((1+'Inputs &amp; Summary'!$D$7)^AI$29))),((_xlfn.WEIBULL.DIST(AI$29,$L145,$K145,FALSE)*($R145*(1-$E145)+$Q145*(1-$F145))*((1+'Inputs &amp; Summary'!$D$7)^AI$29))))))</f>
        <v>0</v>
      </c>
      <c r="AJ145" s="114">
        <f>$D145*IF(AJ$29&gt;'Inputs &amp; Summary'!$D$5,0,IF(AJ$29&gt;VLOOKUP($G145,Lists!$J$17:$K$21,2),IF($M145=Lists!$H$3,IF($K145&lt;1,(($S145/$K145)*((1+'Inputs &amp; Summary'!$D$7)^AJ$29)),((INT(AJ$29/$K145)-INT((AJ$29-1)/$K145))*$S145*((1+'Inputs &amp; Summary'!$D$7)^AJ$29))),(_xlfn.WEIBULL.DIST(AJ$29,$L145,$K145,FALSE)*$S145*((1+'Inputs &amp; Summary'!$D$7)^AJ$29))),IF($M145=Lists!$H$3,IF($K145&lt;1,((($R145*(1-$E145)+$Q145*(1-$F145))/$K145)*((1+'Inputs &amp; Summary'!$D$7)^AJ$29)),((INT(AJ$29/$K145)-INT((AJ$29-1)/$K145))*($R145*(1-$E145)+$Q145*(1-$F145))*((1+'Inputs &amp; Summary'!$D$7)^AJ$29))),((_xlfn.WEIBULL.DIST(AJ$29,$L145,$K145,FALSE)*($R145*(1-$E145)+$Q145*(1-$F145))*((1+'Inputs &amp; Summary'!$D$7)^AJ$29))))))</f>
        <v>0</v>
      </c>
      <c r="AK145" s="114">
        <f>$D145*IF(AK$29&gt;'Inputs &amp; Summary'!$D$5,0,IF(AK$29&gt;VLOOKUP($G145,Lists!$J$17:$K$21,2),IF($M145=Lists!$H$3,IF($K145&lt;1,(($S145/$K145)*((1+'Inputs &amp; Summary'!$D$7)^AK$29)),((INT(AK$29/$K145)-INT((AK$29-1)/$K145))*$S145*((1+'Inputs &amp; Summary'!$D$7)^AK$29))),(_xlfn.WEIBULL.DIST(AK$29,$L145,$K145,FALSE)*$S145*((1+'Inputs &amp; Summary'!$D$7)^AK$29))),IF($M145=Lists!$H$3,IF($K145&lt;1,((($R145*(1-$E145)+$Q145*(1-$F145))/$K145)*((1+'Inputs &amp; Summary'!$D$7)^AK$29)),((INT(AK$29/$K145)-INT((AK$29-1)/$K145))*($R145*(1-$E145)+$Q145*(1-$F145))*((1+'Inputs &amp; Summary'!$D$7)^AK$29))),((_xlfn.WEIBULL.DIST(AK$29,$L145,$K145,FALSE)*($R145*(1-$E145)+$Q145*(1-$F145))*((1+'Inputs &amp; Summary'!$D$7)^AK$29))))))</f>
        <v>0</v>
      </c>
      <c r="AL145" s="114">
        <f>$D145*IF(AL$29&gt;'Inputs &amp; Summary'!$D$5,0,IF(AL$29&gt;VLOOKUP($G145,Lists!$J$17:$K$21,2),IF($M145=Lists!$H$3,IF($K145&lt;1,(($S145/$K145)*((1+'Inputs &amp; Summary'!$D$7)^AL$29)),((INT(AL$29/$K145)-INT((AL$29-1)/$K145))*$S145*((1+'Inputs &amp; Summary'!$D$7)^AL$29))),(_xlfn.WEIBULL.DIST(AL$29,$L145,$K145,FALSE)*$S145*((1+'Inputs &amp; Summary'!$D$7)^AL$29))),IF($M145=Lists!$H$3,IF($K145&lt;1,((($R145*(1-$E145)+$Q145*(1-$F145))/$K145)*((1+'Inputs &amp; Summary'!$D$7)^AL$29)),((INT(AL$29/$K145)-INT((AL$29-1)/$K145))*($R145*(1-$E145)+$Q145*(1-$F145))*((1+'Inputs &amp; Summary'!$D$7)^AL$29))),((_xlfn.WEIBULL.DIST(AL$29,$L145,$K145,FALSE)*($R145*(1-$E145)+$Q145*(1-$F145))*((1+'Inputs &amp; Summary'!$D$7)^AL$29))))))</f>
        <v>0</v>
      </c>
      <c r="AM145" s="114">
        <f>$D145*IF(AM$29&gt;'Inputs &amp; Summary'!$D$5,0,IF(AM$29&gt;VLOOKUP($G145,Lists!$J$17:$K$21,2),IF($M145=Lists!$H$3,IF($K145&lt;1,(($S145/$K145)*((1+'Inputs &amp; Summary'!$D$7)^AM$29)),((INT(AM$29/$K145)-INT((AM$29-1)/$K145))*$S145*((1+'Inputs &amp; Summary'!$D$7)^AM$29))),(_xlfn.WEIBULL.DIST(AM$29,$L145,$K145,FALSE)*$S145*((1+'Inputs &amp; Summary'!$D$7)^AM$29))),IF($M145=Lists!$H$3,IF($K145&lt;1,((($R145*(1-$E145)+$Q145*(1-$F145))/$K145)*((1+'Inputs &amp; Summary'!$D$7)^AM$29)),((INT(AM$29/$K145)-INT((AM$29-1)/$K145))*($R145*(1-$E145)+$Q145*(1-$F145))*((1+'Inputs &amp; Summary'!$D$7)^AM$29))),((_xlfn.WEIBULL.DIST(AM$29,$L145,$K145,FALSE)*($R145*(1-$E145)+$Q145*(1-$F145))*((1+'Inputs &amp; Summary'!$D$7)^AM$29))))))</f>
        <v>0</v>
      </c>
      <c r="AN145" s="114">
        <f>$D145*IF(AN$29&gt;'Inputs &amp; Summary'!$D$5,0,IF(AN$29&gt;VLOOKUP($G145,Lists!$J$17:$K$21,2),IF($M145=Lists!$H$3,IF($K145&lt;1,(($S145/$K145)*((1+'Inputs &amp; Summary'!$D$7)^AN$29)),((INT(AN$29/$K145)-INT((AN$29-1)/$K145))*$S145*((1+'Inputs &amp; Summary'!$D$7)^AN$29))),(_xlfn.WEIBULL.DIST(AN$29,$L145,$K145,FALSE)*$S145*((1+'Inputs &amp; Summary'!$D$7)^AN$29))),IF($M145=Lists!$H$3,IF($K145&lt;1,((($R145*(1-$E145)+$Q145*(1-$F145))/$K145)*((1+'Inputs &amp; Summary'!$D$7)^AN$29)),((INT(AN$29/$K145)-INT((AN$29-1)/$K145))*($R145*(1-$E145)+$Q145*(1-$F145))*((1+'Inputs &amp; Summary'!$D$7)^AN$29))),((_xlfn.WEIBULL.DIST(AN$29,$L145,$K145,FALSE)*($R145*(1-$E145)+$Q145*(1-$F145))*((1+'Inputs &amp; Summary'!$D$7)^AN$29))))))</f>
        <v>0</v>
      </c>
      <c r="AO145" s="114">
        <f>$D145*IF(AO$29&gt;'Inputs &amp; Summary'!$D$5,0,IF(AO$29&gt;VLOOKUP($G145,Lists!$J$17:$K$21,2),IF($M145=Lists!$H$3,IF($K145&lt;1,(($S145/$K145)*((1+'Inputs &amp; Summary'!$D$7)^AO$29)),((INT(AO$29/$K145)-INT((AO$29-1)/$K145))*$S145*((1+'Inputs &amp; Summary'!$D$7)^AO$29))),(_xlfn.WEIBULL.DIST(AO$29,$L145,$K145,FALSE)*$S145*((1+'Inputs &amp; Summary'!$D$7)^AO$29))),IF($M145=Lists!$H$3,IF($K145&lt;1,((($R145*(1-$E145)+$Q145*(1-$F145))/$K145)*((1+'Inputs &amp; Summary'!$D$7)^AO$29)),((INT(AO$29/$K145)-INT((AO$29-1)/$K145))*($R145*(1-$E145)+$Q145*(1-$F145))*((1+'Inputs &amp; Summary'!$D$7)^AO$29))),((_xlfn.WEIBULL.DIST(AO$29,$L145,$K145,FALSE)*($R145*(1-$E145)+$Q145*(1-$F145))*((1+'Inputs &amp; Summary'!$D$7)^AO$29))))))</f>
        <v>0</v>
      </c>
      <c r="AP145" s="114">
        <f>$D145*IF(AP$29&gt;'Inputs &amp; Summary'!$D$5,0,IF(AP$29&gt;VLOOKUP($G145,Lists!$J$17:$K$21,2),IF($M145=Lists!$H$3,IF($K145&lt;1,(($S145/$K145)*((1+'Inputs &amp; Summary'!$D$7)^AP$29)),((INT(AP$29/$K145)-INT((AP$29-1)/$K145))*$S145*((1+'Inputs &amp; Summary'!$D$7)^AP$29))),(_xlfn.WEIBULL.DIST(AP$29,$L145,$K145,FALSE)*$S145*((1+'Inputs &amp; Summary'!$D$7)^AP$29))),IF($M145=Lists!$H$3,IF($K145&lt;1,((($R145*(1-$E145)+$Q145*(1-$F145))/$K145)*((1+'Inputs &amp; Summary'!$D$7)^AP$29)),((INT(AP$29/$K145)-INT((AP$29-1)/$K145))*($R145*(1-$E145)+$Q145*(1-$F145))*((1+'Inputs &amp; Summary'!$D$7)^AP$29))),((_xlfn.WEIBULL.DIST(AP$29,$L145,$K145,FALSE)*($R145*(1-$E145)+$Q145*(1-$F145))*((1+'Inputs &amp; Summary'!$D$7)^AP$29))))))</f>
        <v>0</v>
      </c>
      <c r="AQ145" s="114">
        <f>$D145*IF(AQ$29&gt;'Inputs &amp; Summary'!$D$5,0,IF(AQ$29&gt;VLOOKUP($G145,Lists!$J$17:$K$21,2),IF($M145=Lists!$H$3,IF($K145&lt;1,(($S145/$K145)*((1+'Inputs &amp; Summary'!$D$7)^AQ$29)),((INT(AQ$29/$K145)-INT((AQ$29-1)/$K145))*$S145*((1+'Inputs &amp; Summary'!$D$7)^AQ$29))),(_xlfn.WEIBULL.DIST(AQ$29,$L145,$K145,FALSE)*$S145*((1+'Inputs &amp; Summary'!$D$7)^AQ$29))),IF($M145=Lists!$H$3,IF($K145&lt;1,((($R145*(1-$E145)+$Q145*(1-$F145))/$K145)*((1+'Inputs &amp; Summary'!$D$7)^AQ$29)),((INT(AQ$29/$K145)-INT((AQ$29-1)/$K145))*($R145*(1-$E145)+$Q145*(1-$F145))*((1+'Inputs &amp; Summary'!$D$7)^AQ$29))),((_xlfn.WEIBULL.DIST(AQ$29,$L145,$K145,FALSE)*($R145*(1-$E145)+$Q145*(1-$F145))*((1+'Inputs &amp; Summary'!$D$7)^AQ$29))))))</f>
        <v>0</v>
      </c>
      <c r="AR145" s="114">
        <f>$D145*IF(AR$29&gt;'Inputs &amp; Summary'!$D$5,0,IF(AR$29&gt;VLOOKUP($G145,Lists!$J$17:$K$21,2),IF($M145=Lists!$H$3,IF($K145&lt;1,(($S145/$K145)*((1+'Inputs &amp; Summary'!$D$7)^AR$29)),((INT(AR$29/$K145)-INT((AR$29-1)/$K145))*$S145*((1+'Inputs &amp; Summary'!$D$7)^AR$29))),(_xlfn.WEIBULL.DIST(AR$29,$L145,$K145,FALSE)*$S145*((1+'Inputs &amp; Summary'!$D$7)^AR$29))),IF($M145=Lists!$H$3,IF($K145&lt;1,((($R145*(1-$E145)+$Q145*(1-$F145))/$K145)*((1+'Inputs &amp; Summary'!$D$7)^AR$29)),((INT(AR$29/$K145)-INT((AR$29-1)/$K145))*($R145*(1-$E145)+$Q145*(1-$F145))*((1+'Inputs &amp; Summary'!$D$7)^AR$29))),((_xlfn.WEIBULL.DIST(AR$29,$L145,$K145,FALSE)*($R145*(1-$E145)+$Q145*(1-$F145))*((1+'Inputs &amp; Summary'!$D$7)^AR$29))))))</f>
        <v>0</v>
      </c>
      <c r="AS145" s="114">
        <f>$D145*IF(AS$29&gt;'Inputs &amp; Summary'!$D$5,0,IF(AS$29&gt;VLOOKUP($G145,Lists!$J$17:$K$21,2),IF($M145=Lists!$H$3,IF($K145&lt;1,(($S145/$K145)*((1+'Inputs &amp; Summary'!$D$7)^AS$29)),((INT(AS$29/$K145)-INT((AS$29-1)/$K145))*$S145*((1+'Inputs &amp; Summary'!$D$7)^AS$29))),(_xlfn.WEIBULL.DIST(AS$29,$L145,$K145,FALSE)*$S145*((1+'Inputs &amp; Summary'!$D$7)^AS$29))),IF($M145=Lists!$H$3,IF($K145&lt;1,((($R145*(1-$E145)+$Q145*(1-$F145))/$K145)*((1+'Inputs &amp; Summary'!$D$7)^AS$29)),((INT(AS$29/$K145)-INT((AS$29-1)/$K145))*($R145*(1-$E145)+$Q145*(1-$F145))*((1+'Inputs &amp; Summary'!$D$7)^AS$29))),((_xlfn.WEIBULL.DIST(AS$29,$L145,$K145,FALSE)*($R145*(1-$E145)+$Q145*(1-$F145))*((1+'Inputs &amp; Summary'!$D$7)^AS$29))))))</f>
        <v>0</v>
      </c>
      <c r="AT145" s="114">
        <f>$D145*IF(AT$29&gt;'Inputs &amp; Summary'!$D$5,0,IF(AT$29&gt;VLOOKUP($G145,Lists!$J$17:$K$21,2),IF($M145=Lists!$H$3,IF($K145&lt;1,(($S145/$K145)*((1+'Inputs &amp; Summary'!$D$7)^AT$29)),((INT(AT$29/$K145)-INT((AT$29-1)/$K145))*$S145*((1+'Inputs &amp; Summary'!$D$7)^AT$29))),(_xlfn.WEIBULL.DIST(AT$29,$L145,$K145,FALSE)*$S145*((1+'Inputs &amp; Summary'!$D$7)^AT$29))),IF($M145=Lists!$H$3,IF($K145&lt;1,((($R145*(1-$E145)+$Q145*(1-$F145))/$K145)*((1+'Inputs &amp; Summary'!$D$7)^AT$29)),((INT(AT$29/$K145)-INT((AT$29-1)/$K145))*($R145*(1-$E145)+$Q145*(1-$F145))*((1+'Inputs &amp; Summary'!$D$7)^AT$29))),((_xlfn.WEIBULL.DIST(AT$29,$L145,$K145,FALSE)*($R145*(1-$E145)+$Q145*(1-$F145))*((1+'Inputs &amp; Summary'!$D$7)^AT$29))))))</f>
        <v>0</v>
      </c>
      <c r="AU145" s="114">
        <f>$D145*IF(AU$29&gt;'Inputs &amp; Summary'!$D$5,0,IF(AU$29&gt;VLOOKUP($G145,Lists!$J$17:$K$21,2),IF($M145=Lists!$H$3,IF($K145&lt;1,(($S145/$K145)*((1+'Inputs &amp; Summary'!$D$7)^AU$29)),((INT(AU$29/$K145)-INT((AU$29-1)/$K145))*$S145*((1+'Inputs &amp; Summary'!$D$7)^AU$29))),(_xlfn.WEIBULL.DIST(AU$29,$L145,$K145,FALSE)*$S145*((1+'Inputs &amp; Summary'!$D$7)^AU$29))),IF($M145=Lists!$H$3,IF($K145&lt;1,((($R145*(1-$E145)+$Q145*(1-$F145))/$K145)*((1+'Inputs &amp; Summary'!$D$7)^AU$29)),((INT(AU$29/$K145)-INT((AU$29-1)/$K145))*($R145*(1-$E145)+$Q145*(1-$F145))*((1+'Inputs &amp; Summary'!$D$7)^AU$29))),((_xlfn.WEIBULL.DIST(AU$29,$L145,$K145,FALSE)*($R145*(1-$E145)+$Q145*(1-$F145))*((1+'Inputs &amp; Summary'!$D$7)^AU$29))))))</f>
        <v>0</v>
      </c>
      <c r="AV145" s="114">
        <f>$D145*IF(AV$29&gt;'Inputs &amp; Summary'!$D$5,0,IF(AV$29&gt;VLOOKUP($G145,Lists!$J$17:$K$21,2),IF($M145=Lists!$H$3,IF($K145&lt;1,(($S145/$K145)*((1+'Inputs &amp; Summary'!$D$7)^AV$29)),((INT(AV$29/$K145)-INT((AV$29-1)/$K145))*$S145*((1+'Inputs &amp; Summary'!$D$7)^AV$29))),(_xlfn.WEIBULL.DIST(AV$29,$L145,$K145,FALSE)*$S145*((1+'Inputs &amp; Summary'!$D$7)^AV$29))),IF($M145=Lists!$H$3,IF($K145&lt;1,((($R145*(1-$E145)+$Q145*(1-$F145))/$K145)*((1+'Inputs &amp; Summary'!$D$7)^AV$29)),((INT(AV$29/$K145)-INT((AV$29-1)/$K145))*($R145*(1-$E145)+$Q145*(1-$F145))*((1+'Inputs &amp; Summary'!$D$7)^AV$29))),((_xlfn.WEIBULL.DIST(AV$29,$L145,$K145,FALSE)*($R145*(1-$E145)+$Q145*(1-$F145))*((1+'Inputs &amp; Summary'!$D$7)^AV$29))))))</f>
        <v>0</v>
      </c>
      <c r="AW145" s="114">
        <f>$D145*IF(AW$29&gt;'Inputs &amp; Summary'!$D$5,0,IF(AW$29&gt;VLOOKUP($G145,Lists!$J$17:$K$21,2),IF($M145=Lists!$H$3,IF($K145&lt;1,(($S145/$K145)*((1+'Inputs &amp; Summary'!$D$7)^AW$29)),((INT(AW$29/$K145)-INT((AW$29-1)/$K145))*$S145*((1+'Inputs &amp; Summary'!$D$7)^AW$29))),(_xlfn.WEIBULL.DIST(AW$29,$L145,$K145,FALSE)*$S145*((1+'Inputs &amp; Summary'!$D$7)^AW$29))),IF($M145=Lists!$H$3,IF($K145&lt;1,((($R145*(1-$E145)+$Q145*(1-$F145))/$K145)*((1+'Inputs &amp; Summary'!$D$7)^AW$29)),((INT(AW$29/$K145)-INT((AW$29-1)/$K145))*($R145*(1-$E145)+$Q145*(1-$F145))*((1+'Inputs &amp; Summary'!$D$7)^AW$29))),((_xlfn.WEIBULL.DIST(AW$29,$L145,$K145,FALSE)*($R145*(1-$E145)+$Q145*(1-$F145))*((1+'Inputs &amp; Summary'!$D$7)^AW$29))))))</f>
        <v>0</v>
      </c>
      <c r="AX145" s="114">
        <f>$D145*IF(AX$29&gt;'Inputs &amp; Summary'!$D$5,0,IF(AX$29&gt;VLOOKUP($G145,Lists!$J$17:$K$21,2),IF($M145=Lists!$H$3,IF($K145&lt;1,(($S145/$K145)*((1+'Inputs &amp; Summary'!$D$7)^AX$29)),((INT(AX$29/$K145)-INT((AX$29-1)/$K145))*$S145*((1+'Inputs &amp; Summary'!$D$7)^AX$29))),(_xlfn.WEIBULL.DIST(AX$29,$L145,$K145,FALSE)*$S145*((1+'Inputs &amp; Summary'!$D$7)^AX$29))),IF($M145=Lists!$H$3,IF($K145&lt;1,((($R145*(1-$E145)+$Q145*(1-$F145))/$K145)*((1+'Inputs &amp; Summary'!$D$7)^AX$29)),((INT(AX$29/$K145)-INT((AX$29-1)/$K145))*($R145*(1-$E145)+$Q145*(1-$F145))*((1+'Inputs &amp; Summary'!$D$7)^AX$29))),((_xlfn.WEIBULL.DIST(AX$29,$L145,$K145,FALSE)*($R145*(1-$E145)+$Q145*(1-$F145))*((1+'Inputs &amp; Summary'!$D$7)^AX$29))))))</f>
        <v>0</v>
      </c>
      <c r="AY145" s="114">
        <f>$D145*IF(AY$29&gt;'Inputs &amp; Summary'!$D$5,0,IF(AY$29&gt;VLOOKUP($G145,Lists!$J$17:$K$21,2),IF($M145=Lists!$H$3,IF($K145&lt;1,(($S145/$K145)*((1+'Inputs &amp; Summary'!$D$7)^AY$29)),((INT(AY$29/$K145)-INT((AY$29-1)/$K145))*$S145*((1+'Inputs &amp; Summary'!$D$7)^AY$29))),(_xlfn.WEIBULL.DIST(AY$29,$L145,$K145,FALSE)*$S145*((1+'Inputs &amp; Summary'!$D$7)^AY$29))),IF($M145=Lists!$H$3,IF($K145&lt;1,((($R145*(1-$E145)+$Q145*(1-$F145))/$K145)*((1+'Inputs &amp; Summary'!$D$7)^AY$29)),((INT(AY$29/$K145)-INT((AY$29-1)/$K145))*($R145*(1-$E145)+$Q145*(1-$F145))*((1+'Inputs &amp; Summary'!$D$7)^AY$29))),((_xlfn.WEIBULL.DIST(AY$29,$L145,$K145,FALSE)*($R145*(1-$E145)+$Q145*(1-$F145))*((1+'Inputs &amp; Summary'!$D$7)^AY$29))))))</f>
        <v>0</v>
      </c>
      <c r="AZ145" s="114">
        <f>$D145*IF(AZ$29&gt;'Inputs &amp; Summary'!$D$5,0,IF(AZ$29&gt;VLOOKUP($G145,Lists!$J$17:$K$21,2),IF($M145=Lists!$H$3,IF($K145&lt;1,(($S145/$K145)*((1+'Inputs &amp; Summary'!$D$7)^AZ$29)),((INT(AZ$29/$K145)-INT((AZ$29-1)/$K145))*$S145*((1+'Inputs &amp; Summary'!$D$7)^AZ$29))),(_xlfn.WEIBULL.DIST(AZ$29,$L145,$K145,FALSE)*$S145*((1+'Inputs &amp; Summary'!$D$7)^AZ$29))),IF($M145=Lists!$H$3,IF($K145&lt;1,((($R145*(1-$E145)+$Q145*(1-$F145))/$K145)*((1+'Inputs &amp; Summary'!$D$7)^AZ$29)),((INT(AZ$29/$K145)-INT((AZ$29-1)/$K145))*($R145*(1-$E145)+$Q145*(1-$F145))*((1+'Inputs &amp; Summary'!$D$7)^AZ$29))),((_xlfn.WEIBULL.DIST(AZ$29,$L145,$K145,FALSE)*($R145*(1-$E145)+$Q145*(1-$F145))*((1+'Inputs &amp; Summary'!$D$7)^AZ$29))))))</f>
        <v>0</v>
      </c>
      <c r="BA145" s="114">
        <f>$D145*IF(BA$29&gt;'Inputs &amp; Summary'!$D$5,0,IF(BA$29&gt;VLOOKUP($G145,Lists!$J$17:$K$21,2),IF($M145=Lists!$H$3,IF($K145&lt;1,(($S145/$K145)*((1+'Inputs &amp; Summary'!$D$7)^BA$29)),((INT(BA$29/$K145)-INT((BA$29-1)/$K145))*$S145*((1+'Inputs &amp; Summary'!$D$7)^BA$29))),(_xlfn.WEIBULL.DIST(BA$29,$L145,$K145,FALSE)*$S145*((1+'Inputs &amp; Summary'!$D$7)^BA$29))),IF($M145=Lists!$H$3,IF($K145&lt;1,((($R145*(1-$E145)+$Q145*(1-$F145))/$K145)*((1+'Inputs &amp; Summary'!$D$7)^BA$29)),((INT(BA$29/$K145)-INT((BA$29-1)/$K145))*($R145*(1-$E145)+$Q145*(1-$F145))*((1+'Inputs &amp; Summary'!$D$7)^BA$29))),((_xlfn.WEIBULL.DIST(BA$29,$L145,$K145,FALSE)*($R145*(1-$E145)+$Q145*(1-$F145))*((1+'Inputs &amp; Summary'!$D$7)^BA$29))))))</f>
        <v>0</v>
      </c>
      <c r="BB145" s="114">
        <f>$D145*IF(BB$29&gt;'Inputs &amp; Summary'!$D$5,0,IF(BB$29&gt;VLOOKUP($G145,Lists!$J$17:$K$21,2),IF($M145=Lists!$H$3,IF($K145&lt;1,(($S145/$K145)*((1+'Inputs &amp; Summary'!$D$7)^BB$29)),((INT(BB$29/$K145)-INT((BB$29-1)/$K145))*$S145*((1+'Inputs &amp; Summary'!$D$7)^BB$29))),(_xlfn.WEIBULL.DIST(BB$29,$L145,$K145,FALSE)*$S145*((1+'Inputs &amp; Summary'!$D$7)^BB$29))),IF($M145=Lists!$H$3,IF($K145&lt;1,((($R145*(1-$E145)+$Q145*(1-$F145))/$K145)*((1+'Inputs &amp; Summary'!$D$7)^BB$29)),((INT(BB$29/$K145)-INT((BB$29-1)/$K145))*($R145*(1-$E145)+$Q145*(1-$F145))*((1+'Inputs &amp; Summary'!$D$7)^BB$29))),((_xlfn.WEIBULL.DIST(BB$29,$L145,$K145,FALSE)*($R145*(1-$E145)+$Q145*(1-$F145))*((1+'Inputs &amp; Summary'!$D$7)^BB$29))))))</f>
        <v>0</v>
      </c>
      <c r="BC145" s="114">
        <f>$D145*IF(BC$29&gt;'Inputs &amp; Summary'!$D$5,0,IF(BC$29&gt;VLOOKUP($G145,Lists!$J$17:$K$21,2),IF($M145=Lists!$H$3,IF($K145&lt;1,(($S145/$K145)*((1+'Inputs &amp; Summary'!$D$7)^BC$29)),((INT(BC$29/$K145)-INT((BC$29-1)/$K145))*$S145*((1+'Inputs &amp; Summary'!$D$7)^BC$29))),(_xlfn.WEIBULL.DIST(BC$29,$L145,$K145,FALSE)*$S145*((1+'Inputs &amp; Summary'!$D$7)^BC$29))),IF($M145=Lists!$H$3,IF($K145&lt;1,((($R145*(1-$E145)+$Q145*(1-$F145))/$K145)*((1+'Inputs &amp; Summary'!$D$7)^BC$29)),((INT(BC$29/$K145)-INT((BC$29-1)/$K145))*($R145*(1-$E145)+$Q145*(1-$F145))*((1+'Inputs &amp; Summary'!$D$7)^BC$29))),((_xlfn.WEIBULL.DIST(BC$29,$L145,$K145,FALSE)*($R145*(1-$E145)+$Q145*(1-$F145))*((1+'Inputs &amp; Summary'!$D$7)^BC$29))))))</f>
        <v>0</v>
      </c>
      <c r="BD145" s="114">
        <f>$D145*IF(BD$29&gt;'Inputs &amp; Summary'!$D$5,0,IF(BD$29&gt;VLOOKUP($G145,Lists!$J$17:$K$21,2),IF($M145=Lists!$H$3,IF($K145&lt;1,(($S145/$K145)*((1+'Inputs &amp; Summary'!$D$7)^BD$29)),((INT(BD$29/$K145)-INT((BD$29-1)/$K145))*$S145*((1+'Inputs &amp; Summary'!$D$7)^BD$29))),(_xlfn.WEIBULL.DIST(BD$29,$L145,$K145,FALSE)*$S145*((1+'Inputs &amp; Summary'!$D$7)^BD$29))),IF($M145=Lists!$H$3,IF($K145&lt;1,((($R145*(1-$E145)+$Q145*(1-$F145))/$K145)*((1+'Inputs &amp; Summary'!$D$7)^BD$29)),((INT(BD$29/$K145)-INT((BD$29-1)/$K145))*($R145*(1-$E145)+$Q145*(1-$F145))*((1+'Inputs &amp; Summary'!$D$7)^BD$29))),((_xlfn.WEIBULL.DIST(BD$29,$L145,$K145,FALSE)*($R145*(1-$E145)+$Q145*(1-$F145))*((1+'Inputs &amp; Summary'!$D$7)^BD$29))))))</f>
        <v>0</v>
      </c>
      <c r="BE145" s="114">
        <f>$D145*IF(BE$29&gt;'Inputs &amp; Summary'!$D$5,0,IF(BE$29&gt;VLOOKUP($G145,Lists!$J$17:$K$21,2),IF($M145=Lists!$H$3,IF($K145&lt;1,(($S145/$K145)*((1+'Inputs &amp; Summary'!$D$7)^BE$29)),((INT(BE$29/$K145)-INT((BE$29-1)/$K145))*$S145*((1+'Inputs &amp; Summary'!$D$7)^BE$29))),(_xlfn.WEIBULL.DIST(BE$29,$L145,$K145,FALSE)*$S145*((1+'Inputs &amp; Summary'!$D$7)^BE$29))),IF($M145=Lists!$H$3,IF($K145&lt;1,((($R145*(1-$E145)+$Q145*(1-$F145))/$K145)*((1+'Inputs &amp; Summary'!$D$7)^BE$29)),((INT(BE$29/$K145)-INT((BE$29-1)/$K145))*($R145*(1-$E145)+$Q145*(1-$F145))*((1+'Inputs &amp; Summary'!$D$7)^BE$29))),((_xlfn.WEIBULL.DIST(BE$29,$L145,$K145,FALSE)*($R145*(1-$E145)+$Q145*(1-$F145))*((1+'Inputs &amp; Summary'!$D$7)^BE$29))))))</f>
        <v>0</v>
      </c>
      <c r="BF145" s="114">
        <f>$D145*IF(BF$29&gt;'Inputs &amp; Summary'!$D$5,0,IF(BF$29&gt;VLOOKUP($G145,Lists!$J$17:$K$21,2),IF($M145=Lists!$H$3,IF($K145&lt;1,(($S145/$K145)*((1+'Inputs &amp; Summary'!$D$7)^BF$29)),((INT(BF$29/$K145)-INT((BF$29-1)/$K145))*$S145*((1+'Inputs &amp; Summary'!$D$7)^BF$29))),(_xlfn.WEIBULL.DIST(BF$29,$L145,$K145,FALSE)*$S145*((1+'Inputs &amp; Summary'!$D$7)^BF$29))),IF($M145=Lists!$H$3,IF($K145&lt;1,((($R145*(1-$E145)+$Q145*(1-$F145))/$K145)*((1+'Inputs &amp; Summary'!$D$7)^BF$29)),((INT(BF$29/$K145)-INT((BF$29-1)/$K145))*($R145*(1-$E145)+$Q145*(1-$F145))*((1+'Inputs &amp; Summary'!$D$7)^BF$29))),((_xlfn.WEIBULL.DIST(BF$29,$L145,$K145,FALSE)*($R145*(1-$E145)+$Q145*(1-$F145))*((1+'Inputs &amp; Summary'!$D$7)^BF$29))))))</f>
        <v>0</v>
      </c>
      <c r="BG145" s="114">
        <f>$D145*IF(BG$29&gt;'Inputs &amp; Summary'!$D$5,0,IF(BG$29&gt;VLOOKUP($G145,Lists!$J$17:$K$21,2),IF($M145=Lists!$H$3,IF($K145&lt;1,(($S145/$K145)*((1+'Inputs &amp; Summary'!$D$7)^BG$29)),((INT(BG$29/$K145)-INT((BG$29-1)/$K145))*$S145*((1+'Inputs &amp; Summary'!$D$7)^BG$29))),(_xlfn.WEIBULL.DIST(BG$29,$L145,$K145,FALSE)*$S145*((1+'Inputs &amp; Summary'!$D$7)^BG$29))),IF($M145=Lists!$H$3,IF($K145&lt;1,((($R145*(1-$E145)+$Q145*(1-$F145))/$K145)*((1+'Inputs &amp; Summary'!$D$7)^BG$29)),((INT(BG$29/$K145)-INT((BG$29-1)/$K145))*($R145*(1-$E145)+$Q145*(1-$F145))*((1+'Inputs &amp; Summary'!$D$7)^BG$29))),((_xlfn.WEIBULL.DIST(BG$29,$L145,$K145,FALSE)*($R145*(1-$E145)+$Q145*(1-$F145))*((1+'Inputs &amp; Summary'!$D$7)^BG$29))))))</f>
        <v>0</v>
      </c>
      <c r="BH145" s="114">
        <f>$D145*IF(BH$29&gt;'Inputs &amp; Summary'!$D$5,0,IF(BH$29&gt;VLOOKUP($G145,Lists!$J$17:$K$21,2),IF($M145=Lists!$H$3,IF($K145&lt;1,(($S145/$K145)*((1+'Inputs &amp; Summary'!$D$7)^BH$29)),((INT(BH$29/$K145)-INT((BH$29-1)/$K145))*$S145*((1+'Inputs &amp; Summary'!$D$7)^BH$29))),(_xlfn.WEIBULL.DIST(BH$29,$L145,$K145,FALSE)*$S145*((1+'Inputs &amp; Summary'!$D$7)^BH$29))),IF($M145=Lists!$H$3,IF($K145&lt;1,((($R145*(1-$E145)+$Q145*(1-$F145))/$K145)*((1+'Inputs &amp; Summary'!$D$7)^BH$29)),((INT(BH$29/$K145)-INT((BH$29-1)/$K145))*($R145*(1-$E145)+$Q145*(1-$F145))*((1+'Inputs &amp; Summary'!$D$7)^BH$29))),((_xlfn.WEIBULL.DIST(BH$29,$L145,$K145,FALSE)*($R145*(1-$E145)+$Q145*(1-$F145))*((1+'Inputs &amp; Summary'!$D$7)^BH$29))))))</f>
        <v>0</v>
      </c>
      <c r="BI145" s="114">
        <f>$D145*IF(BI$29&gt;'Inputs &amp; Summary'!$D$5,0,IF(BI$29&gt;VLOOKUP($G145,Lists!$J$17:$K$21,2),IF($M145=Lists!$H$3,IF($K145&lt;1,(($S145/$K145)*((1+'Inputs &amp; Summary'!$D$7)^BI$29)),((INT(BI$29/$K145)-INT((BI$29-1)/$K145))*$S145*((1+'Inputs &amp; Summary'!$D$7)^BI$29))),(_xlfn.WEIBULL.DIST(BI$29,$L145,$K145,FALSE)*$S145*((1+'Inputs &amp; Summary'!$D$7)^BI$29))),IF($M145=Lists!$H$3,IF($K145&lt;1,((($R145*(1-$E145)+$Q145*(1-$F145))/$K145)*((1+'Inputs &amp; Summary'!$D$7)^BI$29)),((INT(BI$29/$K145)-INT((BI$29-1)/$K145))*($R145*(1-$E145)+$Q145*(1-$F145))*((1+'Inputs &amp; Summary'!$D$7)^BI$29))),((_xlfn.WEIBULL.DIST(BI$29,$L145,$K145,FALSE)*($R145*(1-$E145)+$Q145*(1-$F145))*((1+'Inputs &amp; Summary'!$D$7)^BI$29))))))</f>
        <v>0</v>
      </c>
      <c r="BJ145" s="114">
        <f>$D145*IF(BJ$29&gt;'Inputs &amp; Summary'!$D$5,0,IF(BJ$29&gt;VLOOKUP($G145,Lists!$J$17:$K$21,2),IF($M145=Lists!$H$3,IF($K145&lt;1,(($S145/$K145)*((1+'Inputs &amp; Summary'!$D$7)^BJ$29)),((INT(BJ$29/$K145)-INT((BJ$29-1)/$K145))*$S145*((1+'Inputs &amp; Summary'!$D$7)^BJ$29))),(_xlfn.WEIBULL.DIST(BJ$29,$L145,$K145,FALSE)*$S145*((1+'Inputs &amp; Summary'!$D$7)^BJ$29))),IF($M145=Lists!$H$3,IF($K145&lt;1,((($R145*(1-$E145)+$Q145*(1-$F145))/$K145)*((1+'Inputs &amp; Summary'!$D$7)^BJ$29)),((INT(BJ$29/$K145)-INT((BJ$29-1)/$K145))*($R145*(1-$E145)+$Q145*(1-$F145))*((1+'Inputs &amp; Summary'!$D$7)^BJ$29))),((_xlfn.WEIBULL.DIST(BJ$29,$L145,$K145,FALSE)*($R145*(1-$E145)+$Q145*(1-$F145))*((1+'Inputs &amp; Summary'!$D$7)^BJ$29))))))</f>
        <v>0</v>
      </c>
      <c r="BK145" s="114">
        <f>$D145*IF(BK$29&gt;'Inputs &amp; Summary'!$D$5,0,IF(BK$29&gt;VLOOKUP($G145,Lists!$J$17:$K$21,2),IF($M145=Lists!$H$3,IF($K145&lt;1,(($S145/$K145)*((1+'Inputs &amp; Summary'!$D$7)^BK$29)),((INT(BK$29/$K145)-INT((BK$29-1)/$K145))*$S145*((1+'Inputs &amp; Summary'!$D$7)^BK$29))),(_xlfn.WEIBULL.DIST(BK$29,$L145,$K145,FALSE)*$S145*((1+'Inputs &amp; Summary'!$D$7)^BK$29))),IF($M145=Lists!$H$3,IF($K145&lt;1,((($R145*(1-$E145)+$Q145*(1-$F145))/$K145)*((1+'Inputs &amp; Summary'!$D$7)^BK$29)),((INT(BK$29/$K145)-INT((BK$29-1)/$K145))*($R145*(1-$E145)+$Q145*(1-$F145))*((1+'Inputs &amp; Summary'!$D$7)^BK$29))),((_xlfn.WEIBULL.DIST(BK$29,$L145,$K145,FALSE)*($R145*(1-$E145)+$Q145*(1-$F145))*((1+'Inputs &amp; Summary'!$D$7)^BK$29))))))</f>
        <v>0</v>
      </c>
      <c r="BL145" s="114">
        <f>$D145*IF(BL$29&gt;'Inputs &amp; Summary'!$D$5,0,IF(BL$29&gt;VLOOKUP($G145,Lists!$J$17:$K$21,2),IF($M145=Lists!$H$3,IF($K145&lt;1,(($S145/$K145)*((1+'Inputs &amp; Summary'!$D$7)^BL$29)),((INT(BL$29/$K145)-INT((BL$29-1)/$K145))*$S145*((1+'Inputs &amp; Summary'!$D$7)^BL$29))),(_xlfn.WEIBULL.DIST(BL$29,$L145,$K145,FALSE)*$S145*((1+'Inputs &amp; Summary'!$D$7)^BL$29))),IF($M145=Lists!$H$3,IF($K145&lt;1,((($R145*(1-$E145)+$Q145*(1-$F145))/$K145)*((1+'Inputs &amp; Summary'!$D$7)^BL$29)),((INT(BL$29/$K145)-INT((BL$29-1)/$K145))*($R145*(1-$E145)+$Q145*(1-$F145))*((1+'Inputs &amp; Summary'!$D$7)^BL$29))),((_xlfn.WEIBULL.DIST(BL$29,$L145,$K145,FALSE)*($R145*(1-$E145)+$Q145*(1-$F145))*((1+'Inputs &amp; Summary'!$D$7)^BL$29))))))</f>
        <v>0</v>
      </c>
    </row>
    <row r="146" spans="1:64" x14ac:dyDescent="0.3">
      <c r="A146" s="79" t="s">
        <v>278</v>
      </c>
      <c r="B146" s="33" t="s">
        <v>152</v>
      </c>
      <c r="C146" s="33" t="s">
        <v>39</v>
      </c>
      <c r="D146" s="115">
        <v>0</v>
      </c>
      <c r="E146" s="68">
        <v>1</v>
      </c>
      <c r="F146" s="68">
        <v>1</v>
      </c>
      <c r="G146" s="213" t="s">
        <v>432</v>
      </c>
      <c r="H146" s="34" t="s">
        <v>20</v>
      </c>
      <c r="I146" s="34" t="s">
        <v>94</v>
      </c>
      <c r="J146" s="33">
        <f>VLOOKUP(I146,'Labor Rates'!$A$1:$B$16,2)</f>
        <v>21.23076923076923</v>
      </c>
      <c r="K146" s="35">
        <v>2</v>
      </c>
      <c r="L146" s="35">
        <v>1</v>
      </c>
      <c r="M146" s="33" t="s">
        <v>259</v>
      </c>
      <c r="N146" s="84">
        <f>$N$129</f>
        <v>103.04449648711943</v>
      </c>
      <c r="O146" s="35">
        <f>10/60</f>
        <v>0.16666666666666666</v>
      </c>
      <c r="P146" s="5">
        <v>25</v>
      </c>
      <c r="Q146" s="73">
        <f t="shared" si="21"/>
        <v>364.61898756980719</v>
      </c>
      <c r="R146" s="73">
        <f t="shared" si="22"/>
        <v>2576.1124121779858</v>
      </c>
      <c r="S146" s="74">
        <f t="shared" si="23"/>
        <v>0</v>
      </c>
      <c r="T146" s="88"/>
      <c r="U146" s="80"/>
      <c r="V146" s="87">
        <f t="shared" si="24"/>
        <v>0</v>
      </c>
      <c r="W146" s="87">
        <f>NPV('Inputs &amp; Summary'!$D$6,Y146:BL146)</f>
        <v>0</v>
      </c>
      <c r="X146" s="90">
        <f t="shared" si="25"/>
        <v>0</v>
      </c>
      <c r="Y146" s="114">
        <f>$D146*IF(Y$29&gt;'Inputs &amp; Summary'!$D$5,0,IF(Y$29&gt;VLOOKUP($G146,Lists!$J$17:$K$21,2),IF($M146=Lists!$H$3,IF($K146&lt;1,(($S146/$K146)*((1+'Inputs &amp; Summary'!$D$7)^Y$29)),((INT(Y$29/$K146)-INT((Y$29-1)/$K146))*$S146*((1+'Inputs &amp; Summary'!$D$7)^Y$29))),(_xlfn.WEIBULL.DIST(Y$29,$L146,$K146,FALSE)*$S146*((1+'Inputs &amp; Summary'!$D$7)^Y$29))),IF($M146=Lists!$H$3,IF($K146&lt;1,((($R146*(1-$E146)+$Q146*(1-$F146))/$K146)*((1+'Inputs &amp; Summary'!$D$7)^Y$29)),((INT(Y$29/$K146)-INT((Y$29-1)/$K146))*($R146*(1-$E146)+$Q146*(1-$F146))*((1+'Inputs &amp; Summary'!$D$7)^Y$29))),((_xlfn.WEIBULL.DIST(Y$29,$L146,$K146,FALSE)*($R146*(1-$E146)+$Q146*(1-$F146))*((1+'Inputs &amp; Summary'!$D$7)^Y$29))))))</f>
        <v>0</v>
      </c>
      <c r="Z146" s="114">
        <f>$D146*IF(Z$29&gt;'Inputs &amp; Summary'!$D$5,0,IF(Z$29&gt;VLOOKUP($G146,Lists!$J$17:$K$21,2),IF($M146=Lists!$H$3,IF($K146&lt;1,(($S146/$K146)*((1+'Inputs &amp; Summary'!$D$7)^Z$29)),((INT(Z$29/$K146)-INT((Z$29-1)/$K146))*$S146*((1+'Inputs &amp; Summary'!$D$7)^Z$29))),(_xlfn.WEIBULL.DIST(Z$29,$L146,$K146,FALSE)*$S146*((1+'Inputs &amp; Summary'!$D$7)^Z$29))),IF($M146=Lists!$H$3,IF($K146&lt;1,((($R146*(1-$E146)+$Q146*(1-$F146))/$K146)*((1+'Inputs &amp; Summary'!$D$7)^Z$29)),((INT(Z$29/$K146)-INT((Z$29-1)/$K146))*($R146*(1-$E146)+$Q146*(1-$F146))*((1+'Inputs &amp; Summary'!$D$7)^Z$29))),((_xlfn.WEIBULL.DIST(Z$29,$L146,$K146,FALSE)*($R146*(1-$E146)+$Q146*(1-$F146))*((1+'Inputs &amp; Summary'!$D$7)^Z$29))))))</f>
        <v>0</v>
      </c>
      <c r="AA146" s="114">
        <f>$D146*IF(AA$29&gt;'Inputs &amp; Summary'!$D$5,0,IF(AA$29&gt;VLOOKUP($G146,Lists!$J$17:$K$21,2),IF($M146=Lists!$H$3,IF($K146&lt;1,(($S146/$K146)*((1+'Inputs &amp; Summary'!$D$7)^AA$29)),((INT(AA$29/$K146)-INT((AA$29-1)/$K146))*$S146*((1+'Inputs &amp; Summary'!$D$7)^AA$29))),(_xlfn.WEIBULL.DIST(AA$29,$L146,$K146,FALSE)*$S146*((1+'Inputs &amp; Summary'!$D$7)^AA$29))),IF($M146=Lists!$H$3,IF($K146&lt;1,((($R146*(1-$E146)+$Q146*(1-$F146))/$K146)*((1+'Inputs &amp; Summary'!$D$7)^AA$29)),((INT(AA$29/$K146)-INT((AA$29-1)/$K146))*($R146*(1-$E146)+$Q146*(1-$F146))*((1+'Inputs &amp; Summary'!$D$7)^AA$29))),((_xlfn.WEIBULL.DIST(AA$29,$L146,$K146,FALSE)*($R146*(1-$E146)+$Q146*(1-$F146))*((1+'Inputs &amp; Summary'!$D$7)^AA$29))))))</f>
        <v>0</v>
      </c>
      <c r="AB146" s="114">
        <f>$D146*IF(AB$29&gt;'Inputs &amp; Summary'!$D$5,0,IF(AB$29&gt;VLOOKUP($G146,Lists!$J$17:$K$21,2),IF($M146=Lists!$H$3,IF($K146&lt;1,(($S146/$K146)*((1+'Inputs &amp; Summary'!$D$7)^AB$29)),((INT(AB$29/$K146)-INT((AB$29-1)/$K146))*$S146*((1+'Inputs &amp; Summary'!$D$7)^AB$29))),(_xlfn.WEIBULL.DIST(AB$29,$L146,$K146,FALSE)*$S146*((1+'Inputs &amp; Summary'!$D$7)^AB$29))),IF($M146=Lists!$H$3,IF($K146&lt;1,((($R146*(1-$E146)+$Q146*(1-$F146))/$K146)*((1+'Inputs &amp; Summary'!$D$7)^AB$29)),((INT(AB$29/$K146)-INT((AB$29-1)/$K146))*($R146*(1-$E146)+$Q146*(1-$F146))*((1+'Inputs &amp; Summary'!$D$7)^AB$29))),((_xlfn.WEIBULL.DIST(AB$29,$L146,$K146,FALSE)*($R146*(1-$E146)+$Q146*(1-$F146))*((1+'Inputs &amp; Summary'!$D$7)^AB$29))))))</f>
        <v>0</v>
      </c>
      <c r="AC146" s="114">
        <f>$D146*IF(AC$29&gt;'Inputs &amp; Summary'!$D$5,0,IF(AC$29&gt;VLOOKUP($G146,Lists!$J$17:$K$21,2),IF($M146=Lists!$H$3,IF($K146&lt;1,(($S146/$K146)*((1+'Inputs &amp; Summary'!$D$7)^AC$29)),((INT(AC$29/$K146)-INT((AC$29-1)/$K146))*$S146*((1+'Inputs &amp; Summary'!$D$7)^AC$29))),(_xlfn.WEIBULL.DIST(AC$29,$L146,$K146,FALSE)*$S146*((1+'Inputs &amp; Summary'!$D$7)^AC$29))),IF($M146=Lists!$H$3,IF($K146&lt;1,((($R146*(1-$E146)+$Q146*(1-$F146))/$K146)*((1+'Inputs &amp; Summary'!$D$7)^AC$29)),((INT(AC$29/$K146)-INT((AC$29-1)/$K146))*($R146*(1-$E146)+$Q146*(1-$F146))*((1+'Inputs &amp; Summary'!$D$7)^AC$29))),((_xlfn.WEIBULL.DIST(AC$29,$L146,$K146,FALSE)*($R146*(1-$E146)+$Q146*(1-$F146))*((1+'Inputs &amp; Summary'!$D$7)^AC$29))))))</f>
        <v>0</v>
      </c>
      <c r="AD146" s="114">
        <f>$D146*IF(AD$29&gt;'Inputs &amp; Summary'!$D$5,0,IF(AD$29&gt;VLOOKUP($G146,Lists!$J$17:$K$21,2),IF($M146=Lists!$H$3,IF($K146&lt;1,(($S146/$K146)*((1+'Inputs &amp; Summary'!$D$7)^AD$29)),((INT(AD$29/$K146)-INT((AD$29-1)/$K146))*$S146*((1+'Inputs &amp; Summary'!$D$7)^AD$29))),(_xlfn.WEIBULL.DIST(AD$29,$L146,$K146,FALSE)*$S146*((1+'Inputs &amp; Summary'!$D$7)^AD$29))),IF($M146=Lists!$H$3,IF($K146&lt;1,((($R146*(1-$E146)+$Q146*(1-$F146))/$K146)*((1+'Inputs &amp; Summary'!$D$7)^AD$29)),((INT(AD$29/$K146)-INT((AD$29-1)/$K146))*($R146*(1-$E146)+$Q146*(1-$F146))*((1+'Inputs &amp; Summary'!$D$7)^AD$29))),((_xlfn.WEIBULL.DIST(AD$29,$L146,$K146,FALSE)*($R146*(1-$E146)+$Q146*(1-$F146))*((1+'Inputs &amp; Summary'!$D$7)^AD$29))))))</f>
        <v>0</v>
      </c>
      <c r="AE146" s="114">
        <f>$D146*IF(AE$29&gt;'Inputs &amp; Summary'!$D$5,0,IF(AE$29&gt;VLOOKUP($G146,Lists!$J$17:$K$21,2),IF($M146=Lists!$H$3,IF($K146&lt;1,(($S146/$K146)*((1+'Inputs &amp; Summary'!$D$7)^AE$29)),((INT(AE$29/$K146)-INT((AE$29-1)/$K146))*$S146*((1+'Inputs &amp; Summary'!$D$7)^AE$29))),(_xlfn.WEIBULL.DIST(AE$29,$L146,$K146,FALSE)*$S146*((1+'Inputs &amp; Summary'!$D$7)^AE$29))),IF($M146=Lists!$H$3,IF($K146&lt;1,((($R146*(1-$E146)+$Q146*(1-$F146))/$K146)*((1+'Inputs &amp; Summary'!$D$7)^AE$29)),((INT(AE$29/$K146)-INT((AE$29-1)/$K146))*($R146*(1-$E146)+$Q146*(1-$F146))*((1+'Inputs &amp; Summary'!$D$7)^AE$29))),((_xlfn.WEIBULL.DIST(AE$29,$L146,$K146,FALSE)*($R146*(1-$E146)+$Q146*(1-$F146))*((1+'Inputs &amp; Summary'!$D$7)^AE$29))))))</f>
        <v>0</v>
      </c>
      <c r="AF146" s="114">
        <f>$D146*IF(AF$29&gt;'Inputs &amp; Summary'!$D$5,0,IF(AF$29&gt;VLOOKUP($G146,Lists!$J$17:$K$21,2),IF($M146=Lists!$H$3,IF($K146&lt;1,(($S146/$K146)*((1+'Inputs &amp; Summary'!$D$7)^AF$29)),((INT(AF$29/$K146)-INT((AF$29-1)/$K146))*$S146*((1+'Inputs &amp; Summary'!$D$7)^AF$29))),(_xlfn.WEIBULL.DIST(AF$29,$L146,$K146,FALSE)*$S146*((1+'Inputs &amp; Summary'!$D$7)^AF$29))),IF($M146=Lists!$H$3,IF($K146&lt;1,((($R146*(1-$E146)+$Q146*(1-$F146))/$K146)*((1+'Inputs &amp; Summary'!$D$7)^AF$29)),((INT(AF$29/$K146)-INT((AF$29-1)/$K146))*($R146*(1-$E146)+$Q146*(1-$F146))*((1+'Inputs &amp; Summary'!$D$7)^AF$29))),((_xlfn.WEIBULL.DIST(AF$29,$L146,$K146,FALSE)*($R146*(1-$E146)+$Q146*(1-$F146))*((1+'Inputs &amp; Summary'!$D$7)^AF$29))))))</f>
        <v>0</v>
      </c>
      <c r="AG146" s="114">
        <f>$D146*IF(AG$29&gt;'Inputs &amp; Summary'!$D$5,0,IF(AG$29&gt;VLOOKUP($G146,Lists!$J$17:$K$21,2),IF($M146=Lists!$H$3,IF($K146&lt;1,(($S146/$K146)*((1+'Inputs &amp; Summary'!$D$7)^AG$29)),((INT(AG$29/$K146)-INT((AG$29-1)/$K146))*$S146*((1+'Inputs &amp; Summary'!$D$7)^AG$29))),(_xlfn.WEIBULL.DIST(AG$29,$L146,$K146,FALSE)*$S146*((1+'Inputs &amp; Summary'!$D$7)^AG$29))),IF($M146=Lists!$H$3,IF($K146&lt;1,((($R146*(1-$E146)+$Q146*(1-$F146))/$K146)*((1+'Inputs &amp; Summary'!$D$7)^AG$29)),((INT(AG$29/$K146)-INT((AG$29-1)/$K146))*($R146*(1-$E146)+$Q146*(1-$F146))*((1+'Inputs &amp; Summary'!$D$7)^AG$29))),((_xlfn.WEIBULL.DIST(AG$29,$L146,$K146,FALSE)*($R146*(1-$E146)+$Q146*(1-$F146))*((1+'Inputs &amp; Summary'!$D$7)^AG$29))))))</f>
        <v>0</v>
      </c>
      <c r="AH146" s="114">
        <f>$D146*IF(AH$29&gt;'Inputs &amp; Summary'!$D$5,0,IF(AH$29&gt;VLOOKUP($G146,Lists!$J$17:$K$21,2),IF($M146=Lists!$H$3,IF($K146&lt;1,(($S146/$K146)*((1+'Inputs &amp; Summary'!$D$7)^AH$29)),((INT(AH$29/$K146)-INT((AH$29-1)/$K146))*$S146*((1+'Inputs &amp; Summary'!$D$7)^AH$29))),(_xlfn.WEIBULL.DIST(AH$29,$L146,$K146,FALSE)*$S146*((1+'Inputs &amp; Summary'!$D$7)^AH$29))),IF($M146=Lists!$H$3,IF($K146&lt;1,((($R146*(1-$E146)+$Q146*(1-$F146))/$K146)*((1+'Inputs &amp; Summary'!$D$7)^AH$29)),((INT(AH$29/$K146)-INT((AH$29-1)/$K146))*($R146*(1-$E146)+$Q146*(1-$F146))*((1+'Inputs &amp; Summary'!$D$7)^AH$29))),((_xlfn.WEIBULL.DIST(AH$29,$L146,$K146,FALSE)*($R146*(1-$E146)+$Q146*(1-$F146))*((1+'Inputs &amp; Summary'!$D$7)^AH$29))))))</f>
        <v>0</v>
      </c>
      <c r="AI146" s="114">
        <f>$D146*IF(AI$29&gt;'Inputs &amp; Summary'!$D$5,0,IF(AI$29&gt;VLOOKUP($G146,Lists!$J$17:$K$21,2),IF($M146=Lists!$H$3,IF($K146&lt;1,(($S146/$K146)*((1+'Inputs &amp; Summary'!$D$7)^AI$29)),((INT(AI$29/$K146)-INT((AI$29-1)/$K146))*$S146*((1+'Inputs &amp; Summary'!$D$7)^AI$29))),(_xlfn.WEIBULL.DIST(AI$29,$L146,$K146,FALSE)*$S146*((1+'Inputs &amp; Summary'!$D$7)^AI$29))),IF($M146=Lists!$H$3,IF($K146&lt;1,((($R146*(1-$E146)+$Q146*(1-$F146))/$K146)*((1+'Inputs &amp; Summary'!$D$7)^AI$29)),((INT(AI$29/$K146)-INT((AI$29-1)/$K146))*($R146*(1-$E146)+$Q146*(1-$F146))*((1+'Inputs &amp; Summary'!$D$7)^AI$29))),((_xlfn.WEIBULL.DIST(AI$29,$L146,$K146,FALSE)*($R146*(1-$E146)+$Q146*(1-$F146))*((1+'Inputs &amp; Summary'!$D$7)^AI$29))))))</f>
        <v>0</v>
      </c>
      <c r="AJ146" s="114">
        <f>$D146*IF(AJ$29&gt;'Inputs &amp; Summary'!$D$5,0,IF(AJ$29&gt;VLOOKUP($G146,Lists!$J$17:$K$21,2),IF($M146=Lists!$H$3,IF($K146&lt;1,(($S146/$K146)*((1+'Inputs &amp; Summary'!$D$7)^AJ$29)),((INT(AJ$29/$K146)-INT((AJ$29-1)/$K146))*$S146*((1+'Inputs &amp; Summary'!$D$7)^AJ$29))),(_xlfn.WEIBULL.DIST(AJ$29,$L146,$K146,FALSE)*$S146*((1+'Inputs &amp; Summary'!$D$7)^AJ$29))),IF($M146=Lists!$H$3,IF($K146&lt;1,((($R146*(1-$E146)+$Q146*(1-$F146))/$K146)*((1+'Inputs &amp; Summary'!$D$7)^AJ$29)),((INT(AJ$29/$K146)-INT((AJ$29-1)/$K146))*($R146*(1-$E146)+$Q146*(1-$F146))*((1+'Inputs &amp; Summary'!$D$7)^AJ$29))),((_xlfn.WEIBULL.DIST(AJ$29,$L146,$K146,FALSE)*($R146*(1-$E146)+$Q146*(1-$F146))*((1+'Inputs &amp; Summary'!$D$7)^AJ$29))))))</f>
        <v>0</v>
      </c>
      <c r="AK146" s="114">
        <f>$D146*IF(AK$29&gt;'Inputs &amp; Summary'!$D$5,0,IF(AK$29&gt;VLOOKUP($G146,Lists!$J$17:$K$21,2),IF($M146=Lists!$H$3,IF($K146&lt;1,(($S146/$K146)*((1+'Inputs &amp; Summary'!$D$7)^AK$29)),((INT(AK$29/$K146)-INT((AK$29-1)/$K146))*$S146*((1+'Inputs &amp; Summary'!$D$7)^AK$29))),(_xlfn.WEIBULL.DIST(AK$29,$L146,$K146,FALSE)*$S146*((1+'Inputs &amp; Summary'!$D$7)^AK$29))),IF($M146=Lists!$H$3,IF($K146&lt;1,((($R146*(1-$E146)+$Q146*(1-$F146))/$K146)*((1+'Inputs &amp; Summary'!$D$7)^AK$29)),((INT(AK$29/$K146)-INT((AK$29-1)/$K146))*($R146*(1-$E146)+$Q146*(1-$F146))*((1+'Inputs &amp; Summary'!$D$7)^AK$29))),((_xlfn.WEIBULL.DIST(AK$29,$L146,$K146,FALSE)*($R146*(1-$E146)+$Q146*(1-$F146))*((1+'Inputs &amp; Summary'!$D$7)^AK$29))))))</f>
        <v>0</v>
      </c>
      <c r="AL146" s="114">
        <f>$D146*IF(AL$29&gt;'Inputs &amp; Summary'!$D$5,0,IF(AL$29&gt;VLOOKUP($G146,Lists!$J$17:$K$21,2),IF($M146=Lists!$H$3,IF($K146&lt;1,(($S146/$K146)*((1+'Inputs &amp; Summary'!$D$7)^AL$29)),((INT(AL$29/$K146)-INT((AL$29-1)/$K146))*$S146*((1+'Inputs &amp; Summary'!$D$7)^AL$29))),(_xlfn.WEIBULL.DIST(AL$29,$L146,$K146,FALSE)*$S146*((1+'Inputs &amp; Summary'!$D$7)^AL$29))),IF($M146=Lists!$H$3,IF($K146&lt;1,((($R146*(1-$E146)+$Q146*(1-$F146))/$K146)*((1+'Inputs &amp; Summary'!$D$7)^AL$29)),((INT(AL$29/$K146)-INT((AL$29-1)/$K146))*($R146*(1-$E146)+$Q146*(1-$F146))*((1+'Inputs &amp; Summary'!$D$7)^AL$29))),((_xlfn.WEIBULL.DIST(AL$29,$L146,$K146,FALSE)*($R146*(1-$E146)+$Q146*(1-$F146))*((1+'Inputs &amp; Summary'!$D$7)^AL$29))))))</f>
        <v>0</v>
      </c>
      <c r="AM146" s="114">
        <f>$D146*IF(AM$29&gt;'Inputs &amp; Summary'!$D$5,0,IF(AM$29&gt;VLOOKUP($G146,Lists!$J$17:$K$21,2),IF($M146=Lists!$H$3,IF($K146&lt;1,(($S146/$K146)*((1+'Inputs &amp; Summary'!$D$7)^AM$29)),((INT(AM$29/$K146)-INT((AM$29-1)/$K146))*$S146*((1+'Inputs &amp; Summary'!$D$7)^AM$29))),(_xlfn.WEIBULL.DIST(AM$29,$L146,$K146,FALSE)*$S146*((1+'Inputs &amp; Summary'!$D$7)^AM$29))),IF($M146=Lists!$H$3,IF($K146&lt;1,((($R146*(1-$E146)+$Q146*(1-$F146))/$K146)*((1+'Inputs &amp; Summary'!$D$7)^AM$29)),((INT(AM$29/$K146)-INT((AM$29-1)/$K146))*($R146*(1-$E146)+$Q146*(1-$F146))*((1+'Inputs &amp; Summary'!$D$7)^AM$29))),((_xlfn.WEIBULL.DIST(AM$29,$L146,$K146,FALSE)*($R146*(1-$E146)+$Q146*(1-$F146))*((1+'Inputs &amp; Summary'!$D$7)^AM$29))))))</f>
        <v>0</v>
      </c>
      <c r="AN146" s="114">
        <f>$D146*IF(AN$29&gt;'Inputs &amp; Summary'!$D$5,0,IF(AN$29&gt;VLOOKUP($G146,Lists!$J$17:$K$21,2),IF($M146=Lists!$H$3,IF($K146&lt;1,(($S146/$K146)*((1+'Inputs &amp; Summary'!$D$7)^AN$29)),((INT(AN$29/$K146)-INT((AN$29-1)/$K146))*$S146*((1+'Inputs &amp; Summary'!$D$7)^AN$29))),(_xlfn.WEIBULL.DIST(AN$29,$L146,$K146,FALSE)*$S146*((1+'Inputs &amp; Summary'!$D$7)^AN$29))),IF($M146=Lists!$H$3,IF($K146&lt;1,((($R146*(1-$E146)+$Q146*(1-$F146))/$K146)*((1+'Inputs &amp; Summary'!$D$7)^AN$29)),((INT(AN$29/$K146)-INT((AN$29-1)/$K146))*($R146*(1-$E146)+$Q146*(1-$F146))*((1+'Inputs &amp; Summary'!$D$7)^AN$29))),((_xlfn.WEIBULL.DIST(AN$29,$L146,$K146,FALSE)*($R146*(1-$E146)+$Q146*(1-$F146))*((1+'Inputs &amp; Summary'!$D$7)^AN$29))))))</f>
        <v>0</v>
      </c>
      <c r="AO146" s="114">
        <f>$D146*IF(AO$29&gt;'Inputs &amp; Summary'!$D$5,0,IF(AO$29&gt;VLOOKUP($G146,Lists!$J$17:$K$21,2),IF($M146=Lists!$H$3,IF($K146&lt;1,(($S146/$K146)*((1+'Inputs &amp; Summary'!$D$7)^AO$29)),((INT(AO$29/$K146)-INT((AO$29-1)/$K146))*$S146*((1+'Inputs &amp; Summary'!$D$7)^AO$29))),(_xlfn.WEIBULL.DIST(AO$29,$L146,$K146,FALSE)*$S146*((1+'Inputs &amp; Summary'!$D$7)^AO$29))),IF($M146=Lists!$H$3,IF($K146&lt;1,((($R146*(1-$E146)+$Q146*(1-$F146))/$K146)*((1+'Inputs &amp; Summary'!$D$7)^AO$29)),((INT(AO$29/$K146)-INT((AO$29-1)/$K146))*($R146*(1-$E146)+$Q146*(1-$F146))*((1+'Inputs &amp; Summary'!$D$7)^AO$29))),((_xlfn.WEIBULL.DIST(AO$29,$L146,$K146,FALSE)*($R146*(1-$E146)+$Q146*(1-$F146))*((1+'Inputs &amp; Summary'!$D$7)^AO$29))))))</f>
        <v>0</v>
      </c>
      <c r="AP146" s="114">
        <f>$D146*IF(AP$29&gt;'Inputs &amp; Summary'!$D$5,0,IF(AP$29&gt;VLOOKUP($G146,Lists!$J$17:$K$21,2),IF($M146=Lists!$H$3,IF($K146&lt;1,(($S146/$K146)*((1+'Inputs &amp; Summary'!$D$7)^AP$29)),((INT(AP$29/$K146)-INT((AP$29-1)/$K146))*$S146*((1+'Inputs &amp; Summary'!$D$7)^AP$29))),(_xlfn.WEIBULL.DIST(AP$29,$L146,$K146,FALSE)*$S146*((1+'Inputs &amp; Summary'!$D$7)^AP$29))),IF($M146=Lists!$H$3,IF($K146&lt;1,((($R146*(1-$E146)+$Q146*(1-$F146))/$K146)*((1+'Inputs &amp; Summary'!$D$7)^AP$29)),((INT(AP$29/$K146)-INT((AP$29-1)/$K146))*($R146*(1-$E146)+$Q146*(1-$F146))*((1+'Inputs &amp; Summary'!$D$7)^AP$29))),((_xlfn.WEIBULL.DIST(AP$29,$L146,$K146,FALSE)*($R146*(1-$E146)+$Q146*(1-$F146))*((1+'Inputs &amp; Summary'!$D$7)^AP$29))))))</f>
        <v>0</v>
      </c>
      <c r="AQ146" s="114">
        <f>$D146*IF(AQ$29&gt;'Inputs &amp; Summary'!$D$5,0,IF(AQ$29&gt;VLOOKUP($G146,Lists!$J$17:$K$21,2),IF($M146=Lists!$H$3,IF($K146&lt;1,(($S146/$K146)*((1+'Inputs &amp; Summary'!$D$7)^AQ$29)),((INT(AQ$29/$K146)-INT((AQ$29-1)/$K146))*$S146*((1+'Inputs &amp; Summary'!$D$7)^AQ$29))),(_xlfn.WEIBULL.DIST(AQ$29,$L146,$K146,FALSE)*$S146*((1+'Inputs &amp; Summary'!$D$7)^AQ$29))),IF($M146=Lists!$H$3,IF($K146&lt;1,((($R146*(1-$E146)+$Q146*(1-$F146))/$K146)*((1+'Inputs &amp; Summary'!$D$7)^AQ$29)),((INT(AQ$29/$K146)-INT((AQ$29-1)/$K146))*($R146*(1-$E146)+$Q146*(1-$F146))*((1+'Inputs &amp; Summary'!$D$7)^AQ$29))),((_xlfn.WEIBULL.DIST(AQ$29,$L146,$K146,FALSE)*($R146*(1-$E146)+$Q146*(1-$F146))*((1+'Inputs &amp; Summary'!$D$7)^AQ$29))))))</f>
        <v>0</v>
      </c>
      <c r="AR146" s="114">
        <f>$D146*IF(AR$29&gt;'Inputs &amp; Summary'!$D$5,0,IF(AR$29&gt;VLOOKUP($G146,Lists!$J$17:$K$21,2),IF($M146=Lists!$H$3,IF($K146&lt;1,(($S146/$K146)*((1+'Inputs &amp; Summary'!$D$7)^AR$29)),((INT(AR$29/$K146)-INT((AR$29-1)/$K146))*$S146*((1+'Inputs &amp; Summary'!$D$7)^AR$29))),(_xlfn.WEIBULL.DIST(AR$29,$L146,$K146,FALSE)*$S146*((1+'Inputs &amp; Summary'!$D$7)^AR$29))),IF($M146=Lists!$H$3,IF($K146&lt;1,((($R146*(1-$E146)+$Q146*(1-$F146))/$K146)*((1+'Inputs &amp; Summary'!$D$7)^AR$29)),((INT(AR$29/$K146)-INT((AR$29-1)/$K146))*($R146*(1-$E146)+$Q146*(1-$F146))*((1+'Inputs &amp; Summary'!$D$7)^AR$29))),((_xlfn.WEIBULL.DIST(AR$29,$L146,$K146,FALSE)*($R146*(1-$E146)+$Q146*(1-$F146))*((1+'Inputs &amp; Summary'!$D$7)^AR$29))))))</f>
        <v>0</v>
      </c>
      <c r="AS146" s="114">
        <f>$D146*IF(AS$29&gt;'Inputs &amp; Summary'!$D$5,0,IF(AS$29&gt;VLOOKUP($G146,Lists!$J$17:$K$21,2),IF($M146=Lists!$H$3,IF($K146&lt;1,(($S146/$K146)*((1+'Inputs &amp; Summary'!$D$7)^AS$29)),((INT(AS$29/$K146)-INT((AS$29-1)/$K146))*$S146*((1+'Inputs &amp; Summary'!$D$7)^AS$29))),(_xlfn.WEIBULL.DIST(AS$29,$L146,$K146,FALSE)*$S146*((1+'Inputs &amp; Summary'!$D$7)^AS$29))),IF($M146=Lists!$H$3,IF($K146&lt;1,((($R146*(1-$E146)+$Q146*(1-$F146))/$K146)*((1+'Inputs &amp; Summary'!$D$7)^AS$29)),((INT(AS$29/$K146)-INT((AS$29-1)/$K146))*($R146*(1-$E146)+$Q146*(1-$F146))*((1+'Inputs &amp; Summary'!$D$7)^AS$29))),((_xlfn.WEIBULL.DIST(AS$29,$L146,$K146,FALSE)*($R146*(1-$E146)+$Q146*(1-$F146))*((1+'Inputs &amp; Summary'!$D$7)^AS$29))))))</f>
        <v>0</v>
      </c>
      <c r="AT146" s="114">
        <f>$D146*IF(AT$29&gt;'Inputs &amp; Summary'!$D$5,0,IF(AT$29&gt;VLOOKUP($G146,Lists!$J$17:$K$21,2),IF($M146=Lists!$H$3,IF($K146&lt;1,(($S146/$K146)*((1+'Inputs &amp; Summary'!$D$7)^AT$29)),((INT(AT$29/$K146)-INT((AT$29-1)/$K146))*$S146*((1+'Inputs &amp; Summary'!$D$7)^AT$29))),(_xlfn.WEIBULL.DIST(AT$29,$L146,$K146,FALSE)*$S146*((1+'Inputs &amp; Summary'!$D$7)^AT$29))),IF($M146=Lists!$H$3,IF($K146&lt;1,((($R146*(1-$E146)+$Q146*(1-$F146))/$K146)*((1+'Inputs &amp; Summary'!$D$7)^AT$29)),((INT(AT$29/$K146)-INT((AT$29-1)/$K146))*($R146*(1-$E146)+$Q146*(1-$F146))*((1+'Inputs &amp; Summary'!$D$7)^AT$29))),((_xlfn.WEIBULL.DIST(AT$29,$L146,$K146,FALSE)*($R146*(1-$E146)+$Q146*(1-$F146))*((1+'Inputs &amp; Summary'!$D$7)^AT$29))))))</f>
        <v>0</v>
      </c>
      <c r="AU146" s="114">
        <f>$D146*IF(AU$29&gt;'Inputs &amp; Summary'!$D$5,0,IF(AU$29&gt;VLOOKUP($G146,Lists!$J$17:$K$21,2),IF($M146=Lists!$H$3,IF($K146&lt;1,(($S146/$K146)*((1+'Inputs &amp; Summary'!$D$7)^AU$29)),((INT(AU$29/$K146)-INT((AU$29-1)/$K146))*$S146*((1+'Inputs &amp; Summary'!$D$7)^AU$29))),(_xlfn.WEIBULL.DIST(AU$29,$L146,$K146,FALSE)*$S146*((1+'Inputs &amp; Summary'!$D$7)^AU$29))),IF($M146=Lists!$H$3,IF($K146&lt;1,((($R146*(1-$E146)+$Q146*(1-$F146))/$K146)*((1+'Inputs &amp; Summary'!$D$7)^AU$29)),((INT(AU$29/$K146)-INT((AU$29-1)/$K146))*($R146*(1-$E146)+$Q146*(1-$F146))*((1+'Inputs &amp; Summary'!$D$7)^AU$29))),((_xlfn.WEIBULL.DIST(AU$29,$L146,$K146,FALSE)*($R146*(1-$E146)+$Q146*(1-$F146))*((1+'Inputs &amp; Summary'!$D$7)^AU$29))))))</f>
        <v>0</v>
      </c>
      <c r="AV146" s="114">
        <f>$D146*IF(AV$29&gt;'Inputs &amp; Summary'!$D$5,0,IF(AV$29&gt;VLOOKUP($G146,Lists!$J$17:$K$21,2),IF($M146=Lists!$H$3,IF($K146&lt;1,(($S146/$K146)*((1+'Inputs &amp; Summary'!$D$7)^AV$29)),((INT(AV$29/$K146)-INT((AV$29-1)/$K146))*$S146*((1+'Inputs &amp; Summary'!$D$7)^AV$29))),(_xlfn.WEIBULL.DIST(AV$29,$L146,$K146,FALSE)*$S146*((1+'Inputs &amp; Summary'!$D$7)^AV$29))),IF($M146=Lists!$H$3,IF($K146&lt;1,((($R146*(1-$E146)+$Q146*(1-$F146))/$K146)*((1+'Inputs &amp; Summary'!$D$7)^AV$29)),((INT(AV$29/$K146)-INT((AV$29-1)/$K146))*($R146*(1-$E146)+$Q146*(1-$F146))*((1+'Inputs &amp; Summary'!$D$7)^AV$29))),((_xlfn.WEIBULL.DIST(AV$29,$L146,$K146,FALSE)*($R146*(1-$E146)+$Q146*(1-$F146))*((1+'Inputs &amp; Summary'!$D$7)^AV$29))))))</f>
        <v>0</v>
      </c>
      <c r="AW146" s="114">
        <f>$D146*IF(AW$29&gt;'Inputs &amp; Summary'!$D$5,0,IF(AW$29&gt;VLOOKUP($G146,Lists!$J$17:$K$21,2),IF($M146=Lists!$H$3,IF($K146&lt;1,(($S146/$K146)*((1+'Inputs &amp; Summary'!$D$7)^AW$29)),((INT(AW$29/$K146)-INT((AW$29-1)/$K146))*$S146*((1+'Inputs &amp; Summary'!$D$7)^AW$29))),(_xlfn.WEIBULL.DIST(AW$29,$L146,$K146,FALSE)*$S146*((1+'Inputs &amp; Summary'!$D$7)^AW$29))),IF($M146=Lists!$H$3,IF($K146&lt;1,((($R146*(1-$E146)+$Q146*(1-$F146))/$K146)*((1+'Inputs &amp; Summary'!$D$7)^AW$29)),((INT(AW$29/$K146)-INT((AW$29-1)/$K146))*($R146*(1-$E146)+$Q146*(1-$F146))*((1+'Inputs &amp; Summary'!$D$7)^AW$29))),((_xlfn.WEIBULL.DIST(AW$29,$L146,$K146,FALSE)*($R146*(1-$E146)+$Q146*(1-$F146))*((1+'Inputs &amp; Summary'!$D$7)^AW$29))))))</f>
        <v>0</v>
      </c>
      <c r="AX146" s="114">
        <f>$D146*IF(AX$29&gt;'Inputs &amp; Summary'!$D$5,0,IF(AX$29&gt;VLOOKUP($G146,Lists!$J$17:$K$21,2),IF($M146=Lists!$H$3,IF($K146&lt;1,(($S146/$K146)*((1+'Inputs &amp; Summary'!$D$7)^AX$29)),((INT(AX$29/$K146)-INT((AX$29-1)/$K146))*$S146*((1+'Inputs &amp; Summary'!$D$7)^AX$29))),(_xlfn.WEIBULL.DIST(AX$29,$L146,$K146,FALSE)*$S146*((1+'Inputs &amp; Summary'!$D$7)^AX$29))),IF($M146=Lists!$H$3,IF($K146&lt;1,((($R146*(1-$E146)+$Q146*(1-$F146))/$K146)*((1+'Inputs &amp; Summary'!$D$7)^AX$29)),((INT(AX$29/$K146)-INT((AX$29-1)/$K146))*($R146*(1-$E146)+$Q146*(1-$F146))*((1+'Inputs &amp; Summary'!$D$7)^AX$29))),((_xlfn.WEIBULL.DIST(AX$29,$L146,$K146,FALSE)*($R146*(1-$E146)+$Q146*(1-$F146))*((1+'Inputs &amp; Summary'!$D$7)^AX$29))))))</f>
        <v>0</v>
      </c>
      <c r="AY146" s="114">
        <f>$D146*IF(AY$29&gt;'Inputs &amp; Summary'!$D$5,0,IF(AY$29&gt;VLOOKUP($G146,Lists!$J$17:$K$21,2),IF($M146=Lists!$H$3,IF($K146&lt;1,(($S146/$K146)*((1+'Inputs &amp; Summary'!$D$7)^AY$29)),((INT(AY$29/$K146)-INT((AY$29-1)/$K146))*$S146*((1+'Inputs &amp; Summary'!$D$7)^AY$29))),(_xlfn.WEIBULL.DIST(AY$29,$L146,$K146,FALSE)*$S146*((1+'Inputs &amp; Summary'!$D$7)^AY$29))),IF($M146=Lists!$H$3,IF($K146&lt;1,((($R146*(1-$E146)+$Q146*(1-$F146))/$K146)*((1+'Inputs &amp; Summary'!$D$7)^AY$29)),((INT(AY$29/$K146)-INT((AY$29-1)/$K146))*($R146*(1-$E146)+$Q146*(1-$F146))*((1+'Inputs &amp; Summary'!$D$7)^AY$29))),((_xlfn.WEIBULL.DIST(AY$29,$L146,$K146,FALSE)*($R146*(1-$E146)+$Q146*(1-$F146))*((1+'Inputs &amp; Summary'!$D$7)^AY$29))))))</f>
        <v>0</v>
      </c>
      <c r="AZ146" s="114">
        <f>$D146*IF(AZ$29&gt;'Inputs &amp; Summary'!$D$5,0,IF(AZ$29&gt;VLOOKUP($G146,Lists!$J$17:$K$21,2),IF($M146=Lists!$H$3,IF($K146&lt;1,(($S146/$K146)*((1+'Inputs &amp; Summary'!$D$7)^AZ$29)),((INT(AZ$29/$K146)-INT((AZ$29-1)/$K146))*$S146*((1+'Inputs &amp; Summary'!$D$7)^AZ$29))),(_xlfn.WEIBULL.DIST(AZ$29,$L146,$K146,FALSE)*$S146*((1+'Inputs &amp; Summary'!$D$7)^AZ$29))),IF($M146=Lists!$H$3,IF($K146&lt;1,((($R146*(1-$E146)+$Q146*(1-$F146))/$K146)*((1+'Inputs &amp; Summary'!$D$7)^AZ$29)),((INT(AZ$29/$K146)-INT((AZ$29-1)/$K146))*($R146*(1-$E146)+$Q146*(1-$F146))*((1+'Inputs &amp; Summary'!$D$7)^AZ$29))),((_xlfn.WEIBULL.DIST(AZ$29,$L146,$K146,FALSE)*($R146*(1-$E146)+$Q146*(1-$F146))*((1+'Inputs &amp; Summary'!$D$7)^AZ$29))))))</f>
        <v>0</v>
      </c>
      <c r="BA146" s="114">
        <f>$D146*IF(BA$29&gt;'Inputs &amp; Summary'!$D$5,0,IF(BA$29&gt;VLOOKUP($G146,Lists!$J$17:$K$21,2),IF($M146=Lists!$H$3,IF($K146&lt;1,(($S146/$K146)*((1+'Inputs &amp; Summary'!$D$7)^BA$29)),((INT(BA$29/$K146)-INT((BA$29-1)/$K146))*$S146*((1+'Inputs &amp; Summary'!$D$7)^BA$29))),(_xlfn.WEIBULL.DIST(BA$29,$L146,$K146,FALSE)*$S146*((1+'Inputs &amp; Summary'!$D$7)^BA$29))),IF($M146=Lists!$H$3,IF($K146&lt;1,((($R146*(1-$E146)+$Q146*(1-$F146))/$K146)*((1+'Inputs &amp; Summary'!$D$7)^BA$29)),((INT(BA$29/$K146)-INT((BA$29-1)/$K146))*($R146*(1-$E146)+$Q146*(1-$F146))*((1+'Inputs &amp; Summary'!$D$7)^BA$29))),((_xlfn.WEIBULL.DIST(BA$29,$L146,$K146,FALSE)*($R146*(1-$E146)+$Q146*(1-$F146))*((1+'Inputs &amp; Summary'!$D$7)^BA$29))))))</f>
        <v>0</v>
      </c>
      <c r="BB146" s="114">
        <f>$D146*IF(BB$29&gt;'Inputs &amp; Summary'!$D$5,0,IF(BB$29&gt;VLOOKUP($G146,Lists!$J$17:$K$21,2),IF($M146=Lists!$H$3,IF($K146&lt;1,(($S146/$K146)*((1+'Inputs &amp; Summary'!$D$7)^BB$29)),((INT(BB$29/$K146)-INT((BB$29-1)/$K146))*$S146*((1+'Inputs &amp; Summary'!$D$7)^BB$29))),(_xlfn.WEIBULL.DIST(BB$29,$L146,$K146,FALSE)*$S146*((1+'Inputs &amp; Summary'!$D$7)^BB$29))),IF($M146=Lists!$H$3,IF($K146&lt;1,((($R146*(1-$E146)+$Q146*(1-$F146))/$K146)*((1+'Inputs &amp; Summary'!$D$7)^BB$29)),((INT(BB$29/$K146)-INT((BB$29-1)/$K146))*($R146*(1-$E146)+$Q146*(1-$F146))*((1+'Inputs &amp; Summary'!$D$7)^BB$29))),((_xlfn.WEIBULL.DIST(BB$29,$L146,$K146,FALSE)*($R146*(1-$E146)+$Q146*(1-$F146))*((1+'Inputs &amp; Summary'!$D$7)^BB$29))))))</f>
        <v>0</v>
      </c>
      <c r="BC146" s="114">
        <f>$D146*IF(BC$29&gt;'Inputs &amp; Summary'!$D$5,0,IF(BC$29&gt;VLOOKUP($G146,Lists!$J$17:$K$21,2),IF($M146=Lists!$H$3,IF($K146&lt;1,(($S146/$K146)*((1+'Inputs &amp; Summary'!$D$7)^BC$29)),((INT(BC$29/$K146)-INT((BC$29-1)/$K146))*$S146*((1+'Inputs &amp; Summary'!$D$7)^BC$29))),(_xlfn.WEIBULL.DIST(BC$29,$L146,$K146,FALSE)*$S146*((1+'Inputs &amp; Summary'!$D$7)^BC$29))),IF($M146=Lists!$H$3,IF($K146&lt;1,((($R146*(1-$E146)+$Q146*(1-$F146))/$K146)*((1+'Inputs &amp; Summary'!$D$7)^BC$29)),((INT(BC$29/$K146)-INT((BC$29-1)/$K146))*($R146*(1-$E146)+$Q146*(1-$F146))*((1+'Inputs &amp; Summary'!$D$7)^BC$29))),((_xlfn.WEIBULL.DIST(BC$29,$L146,$K146,FALSE)*($R146*(1-$E146)+$Q146*(1-$F146))*((1+'Inputs &amp; Summary'!$D$7)^BC$29))))))</f>
        <v>0</v>
      </c>
      <c r="BD146" s="114">
        <f>$D146*IF(BD$29&gt;'Inputs &amp; Summary'!$D$5,0,IF(BD$29&gt;VLOOKUP($G146,Lists!$J$17:$K$21,2),IF($M146=Lists!$H$3,IF($K146&lt;1,(($S146/$K146)*((1+'Inputs &amp; Summary'!$D$7)^BD$29)),((INT(BD$29/$K146)-INT((BD$29-1)/$K146))*$S146*((1+'Inputs &amp; Summary'!$D$7)^BD$29))),(_xlfn.WEIBULL.DIST(BD$29,$L146,$K146,FALSE)*$S146*((1+'Inputs &amp; Summary'!$D$7)^BD$29))),IF($M146=Lists!$H$3,IF($K146&lt;1,((($R146*(1-$E146)+$Q146*(1-$F146))/$K146)*((1+'Inputs &amp; Summary'!$D$7)^BD$29)),((INT(BD$29/$K146)-INT((BD$29-1)/$K146))*($R146*(1-$E146)+$Q146*(1-$F146))*((1+'Inputs &amp; Summary'!$D$7)^BD$29))),((_xlfn.WEIBULL.DIST(BD$29,$L146,$K146,FALSE)*($R146*(1-$E146)+$Q146*(1-$F146))*((1+'Inputs &amp; Summary'!$D$7)^BD$29))))))</f>
        <v>0</v>
      </c>
      <c r="BE146" s="114">
        <f>$D146*IF(BE$29&gt;'Inputs &amp; Summary'!$D$5,0,IF(BE$29&gt;VLOOKUP($G146,Lists!$J$17:$K$21,2),IF($M146=Lists!$H$3,IF($K146&lt;1,(($S146/$K146)*((1+'Inputs &amp; Summary'!$D$7)^BE$29)),((INT(BE$29/$K146)-INT((BE$29-1)/$K146))*$S146*((1+'Inputs &amp; Summary'!$D$7)^BE$29))),(_xlfn.WEIBULL.DIST(BE$29,$L146,$K146,FALSE)*$S146*((1+'Inputs &amp; Summary'!$D$7)^BE$29))),IF($M146=Lists!$H$3,IF($K146&lt;1,((($R146*(1-$E146)+$Q146*(1-$F146))/$K146)*((1+'Inputs &amp; Summary'!$D$7)^BE$29)),((INT(BE$29/$K146)-INT((BE$29-1)/$K146))*($R146*(1-$E146)+$Q146*(1-$F146))*((1+'Inputs &amp; Summary'!$D$7)^BE$29))),((_xlfn.WEIBULL.DIST(BE$29,$L146,$K146,FALSE)*($R146*(1-$E146)+$Q146*(1-$F146))*((1+'Inputs &amp; Summary'!$D$7)^BE$29))))))</f>
        <v>0</v>
      </c>
      <c r="BF146" s="114">
        <f>$D146*IF(BF$29&gt;'Inputs &amp; Summary'!$D$5,0,IF(BF$29&gt;VLOOKUP($G146,Lists!$J$17:$K$21,2),IF($M146=Lists!$H$3,IF($K146&lt;1,(($S146/$K146)*((1+'Inputs &amp; Summary'!$D$7)^BF$29)),((INT(BF$29/$K146)-INT((BF$29-1)/$K146))*$S146*((1+'Inputs &amp; Summary'!$D$7)^BF$29))),(_xlfn.WEIBULL.DIST(BF$29,$L146,$K146,FALSE)*$S146*((1+'Inputs &amp; Summary'!$D$7)^BF$29))),IF($M146=Lists!$H$3,IF($K146&lt;1,((($R146*(1-$E146)+$Q146*(1-$F146))/$K146)*((1+'Inputs &amp; Summary'!$D$7)^BF$29)),((INT(BF$29/$K146)-INT((BF$29-1)/$K146))*($R146*(1-$E146)+$Q146*(1-$F146))*((1+'Inputs &amp; Summary'!$D$7)^BF$29))),((_xlfn.WEIBULL.DIST(BF$29,$L146,$K146,FALSE)*($R146*(1-$E146)+$Q146*(1-$F146))*((1+'Inputs &amp; Summary'!$D$7)^BF$29))))))</f>
        <v>0</v>
      </c>
      <c r="BG146" s="114">
        <f>$D146*IF(BG$29&gt;'Inputs &amp; Summary'!$D$5,0,IF(BG$29&gt;VLOOKUP($G146,Lists!$J$17:$K$21,2),IF($M146=Lists!$H$3,IF($K146&lt;1,(($S146/$K146)*((1+'Inputs &amp; Summary'!$D$7)^BG$29)),((INT(BG$29/$K146)-INT((BG$29-1)/$K146))*$S146*((1+'Inputs &amp; Summary'!$D$7)^BG$29))),(_xlfn.WEIBULL.DIST(BG$29,$L146,$K146,FALSE)*$S146*((1+'Inputs &amp; Summary'!$D$7)^BG$29))),IF($M146=Lists!$H$3,IF($K146&lt;1,((($R146*(1-$E146)+$Q146*(1-$F146))/$K146)*((1+'Inputs &amp; Summary'!$D$7)^BG$29)),((INT(BG$29/$K146)-INT((BG$29-1)/$K146))*($R146*(1-$E146)+$Q146*(1-$F146))*((1+'Inputs &amp; Summary'!$D$7)^BG$29))),((_xlfn.WEIBULL.DIST(BG$29,$L146,$K146,FALSE)*($R146*(1-$E146)+$Q146*(1-$F146))*((1+'Inputs &amp; Summary'!$D$7)^BG$29))))))</f>
        <v>0</v>
      </c>
      <c r="BH146" s="114">
        <f>$D146*IF(BH$29&gt;'Inputs &amp; Summary'!$D$5,0,IF(BH$29&gt;VLOOKUP($G146,Lists!$J$17:$K$21,2),IF($M146=Lists!$H$3,IF($K146&lt;1,(($S146/$K146)*((1+'Inputs &amp; Summary'!$D$7)^BH$29)),((INT(BH$29/$K146)-INT((BH$29-1)/$K146))*$S146*((1+'Inputs &amp; Summary'!$D$7)^BH$29))),(_xlfn.WEIBULL.DIST(BH$29,$L146,$K146,FALSE)*$S146*((1+'Inputs &amp; Summary'!$D$7)^BH$29))),IF($M146=Lists!$H$3,IF($K146&lt;1,((($R146*(1-$E146)+$Q146*(1-$F146))/$K146)*((1+'Inputs &amp; Summary'!$D$7)^BH$29)),((INT(BH$29/$K146)-INT((BH$29-1)/$K146))*($R146*(1-$E146)+$Q146*(1-$F146))*((1+'Inputs &amp; Summary'!$D$7)^BH$29))),((_xlfn.WEIBULL.DIST(BH$29,$L146,$K146,FALSE)*($R146*(1-$E146)+$Q146*(1-$F146))*((1+'Inputs &amp; Summary'!$D$7)^BH$29))))))</f>
        <v>0</v>
      </c>
      <c r="BI146" s="114">
        <f>$D146*IF(BI$29&gt;'Inputs &amp; Summary'!$D$5,0,IF(BI$29&gt;VLOOKUP($G146,Lists!$J$17:$K$21,2),IF($M146=Lists!$H$3,IF($K146&lt;1,(($S146/$K146)*((1+'Inputs &amp; Summary'!$D$7)^BI$29)),((INT(BI$29/$K146)-INT((BI$29-1)/$K146))*$S146*((1+'Inputs &amp; Summary'!$D$7)^BI$29))),(_xlfn.WEIBULL.DIST(BI$29,$L146,$K146,FALSE)*$S146*((1+'Inputs &amp; Summary'!$D$7)^BI$29))),IF($M146=Lists!$H$3,IF($K146&lt;1,((($R146*(1-$E146)+$Q146*(1-$F146))/$K146)*((1+'Inputs &amp; Summary'!$D$7)^BI$29)),((INT(BI$29/$K146)-INT((BI$29-1)/$K146))*($R146*(1-$E146)+$Q146*(1-$F146))*((1+'Inputs &amp; Summary'!$D$7)^BI$29))),((_xlfn.WEIBULL.DIST(BI$29,$L146,$K146,FALSE)*($R146*(1-$E146)+$Q146*(1-$F146))*((1+'Inputs &amp; Summary'!$D$7)^BI$29))))))</f>
        <v>0</v>
      </c>
      <c r="BJ146" s="114">
        <f>$D146*IF(BJ$29&gt;'Inputs &amp; Summary'!$D$5,0,IF(BJ$29&gt;VLOOKUP($G146,Lists!$J$17:$K$21,2),IF($M146=Lists!$H$3,IF($K146&lt;1,(($S146/$K146)*((1+'Inputs &amp; Summary'!$D$7)^BJ$29)),((INT(BJ$29/$K146)-INT((BJ$29-1)/$K146))*$S146*((1+'Inputs &amp; Summary'!$D$7)^BJ$29))),(_xlfn.WEIBULL.DIST(BJ$29,$L146,$K146,FALSE)*$S146*((1+'Inputs &amp; Summary'!$D$7)^BJ$29))),IF($M146=Lists!$H$3,IF($K146&lt;1,((($R146*(1-$E146)+$Q146*(1-$F146))/$K146)*((1+'Inputs &amp; Summary'!$D$7)^BJ$29)),((INT(BJ$29/$K146)-INT((BJ$29-1)/$K146))*($R146*(1-$E146)+$Q146*(1-$F146))*((1+'Inputs &amp; Summary'!$D$7)^BJ$29))),((_xlfn.WEIBULL.DIST(BJ$29,$L146,$K146,FALSE)*($R146*(1-$E146)+$Q146*(1-$F146))*((1+'Inputs &amp; Summary'!$D$7)^BJ$29))))))</f>
        <v>0</v>
      </c>
      <c r="BK146" s="114">
        <f>$D146*IF(BK$29&gt;'Inputs &amp; Summary'!$D$5,0,IF(BK$29&gt;VLOOKUP($G146,Lists!$J$17:$K$21,2),IF($M146=Lists!$H$3,IF($K146&lt;1,(($S146/$K146)*((1+'Inputs &amp; Summary'!$D$7)^BK$29)),((INT(BK$29/$K146)-INT((BK$29-1)/$K146))*$S146*((1+'Inputs &amp; Summary'!$D$7)^BK$29))),(_xlfn.WEIBULL.DIST(BK$29,$L146,$K146,FALSE)*$S146*((1+'Inputs &amp; Summary'!$D$7)^BK$29))),IF($M146=Lists!$H$3,IF($K146&lt;1,((($R146*(1-$E146)+$Q146*(1-$F146))/$K146)*((1+'Inputs &amp; Summary'!$D$7)^BK$29)),((INT(BK$29/$K146)-INT((BK$29-1)/$K146))*($R146*(1-$E146)+$Q146*(1-$F146))*((1+'Inputs &amp; Summary'!$D$7)^BK$29))),((_xlfn.WEIBULL.DIST(BK$29,$L146,$K146,FALSE)*($R146*(1-$E146)+$Q146*(1-$F146))*((1+'Inputs &amp; Summary'!$D$7)^BK$29))))))</f>
        <v>0</v>
      </c>
      <c r="BL146" s="114">
        <f>$D146*IF(BL$29&gt;'Inputs &amp; Summary'!$D$5,0,IF(BL$29&gt;VLOOKUP($G146,Lists!$J$17:$K$21,2),IF($M146=Lists!$H$3,IF($K146&lt;1,(($S146/$K146)*((1+'Inputs &amp; Summary'!$D$7)^BL$29)),((INT(BL$29/$K146)-INT((BL$29-1)/$K146))*$S146*((1+'Inputs &amp; Summary'!$D$7)^BL$29))),(_xlfn.WEIBULL.DIST(BL$29,$L146,$K146,FALSE)*$S146*((1+'Inputs &amp; Summary'!$D$7)^BL$29))),IF($M146=Lists!$H$3,IF($K146&lt;1,((($R146*(1-$E146)+$Q146*(1-$F146))/$K146)*((1+'Inputs &amp; Summary'!$D$7)^BL$29)),((INT(BL$29/$K146)-INT((BL$29-1)/$K146))*($R146*(1-$E146)+$Q146*(1-$F146))*((1+'Inputs &amp; Summary'!$D$7)^BL$29))),((_xlfn.WEIBULL.DIST(BL$29,$L146,$K146,FALSE)*($R146*(1-$E146)+$Q146*(1-$F146))*((1+'Inputs &amp; Summary'!$D$7)^BL$29))))))</f>
        <v>0</v>
      </c>
    </row>
    <row r="147" spans="1:64" x14ac:dyDescent="0.3">
      <c r="A147" s="79" t="s">
        <v>197</v>
      </c>
      <c r="B147" s="33" t="s">
        <v>152</v>
      </c>
      <c r="C147" s="33" t="s">
        <v>39</v>
      </c>
      <c r="D147" s="115">
        <v>0</v>
      </c>
      <c r="E147" s="68">
        <v>1</v>
      </c>
      <c r="F147" s="68">
        <v>1</v>
      </c>
      <c r="G147" s="213" t="s">
        <v>433</v>
      </c>
      <c r="H147" s="34" t="s">
        <v>289</v>
      </c>
      <c r="I147" s="34" t="s">
        <v>94</v>
      </c>
      <c r="J147" s="33">
        <f>VLOOKUP(I147,'Labor Rates'!$A$1:$B$16,2)</f>
        <v>21.23076923076923</v>
      </c>
      <c r="K147" s="35">
        <v>25</v>
      </c>
      <c r="L147" s="35">
        <v>3</v>
      </c>
      <c r="M147" s="36" t="s">
        <v>249</v>
      </c>
      <c r="N147" s="84">
        <f>'Inputs &amp; Summary'!$D$42</f>
        <v>103.04449648711943</v>
      </c>
      <c r="O147" s="35">
        <v>0.5</v>
      </c>
      <c r="P147" s="5">
        <v>120</v>
      </c>
      <c r="Q147" s="73">
        <f t="shared" si="21"/>
        <v>1093.8569627094216</v>
      </c>
      <c r="R147" s="73">
        <f t="shared" si="22"/>
        <v>12365.339578454332</v>
      </c>
      <c r="S147" s="74">
        <f t="shared" si="23"/>
        <v>0</v>
      </c>
      <c r="T147" s="88"/>
      <c r="U147" s="80"/>
      <c r="V147" s="87">
        <f t="shared" si="24"/>
        <v>0</v>
      </c>
      <c r="W147" s="87">
        <f>NPV('Inputs &amp; Summary'!$D$6,Y147:BL147)</f>
        <v>0</v>
      </c>
      <c r="X147" s="90">
        <f t="shared" si="25"/>
        <v>0</v>
      </c>
      <c r="Y147" s="114">
        <f>$D147*IF(Y$29&gt;'Inputs &amp; Summary'!$D$5,0,IF(Y$29&gt;VLOOKUP($G147,Lists!$J$17:$K$21,2),IF($M147=Lists!$H$3,IF($K147&lt;1,(($S147/$K147)*((1+'Inputs &amp; Summary'!$D$7)^Y$29)),((INT(Y$29/$K147)-INT((Y$29-1)/$K147))*$S147*((1+'Inputs &amp; Summary'!$D$7)^Y$29))),(_xlfn.WEIBULL.DIST(Y$29,$L147,$K147,FALSE)*$S147*((1+'Inputs &amp; Summary'!$D$7)^Y$29))),IF($M147=Lists!$H$3,IF($K147&lt;1,((($R147*(1-$E147)+$Q147*(1-$F147))/$K147)*((1+'Inputs &amp; Summary'!$D$7)^Y$29)),((INT(Y$29/$K147)-INT((Y$29-1)/$K147))*($R147*(1-$E147)+$Q147*(1-$F147))*((1+'Inputs &amp; Summary'!$D$7)^Y$29))),((_xlfn.WEIBULL.DIST(Y$29,$L147,$K147,FALSE)*($R147*(1-$E147)+$Q147*(1-$F147))*((1+'Inputs &amp; Summary'!$D$7)^Y$29))))))</f>
        <v>0</v>
      </c>
      <c r="Z147" s="114">
        <f>$D147*IF(Z$29&gt;'Inputs &amp; Summary'!$D$5,0,IF(Z$29&gt;VLOOKUP($G147,Lists!$J$17:$K$21,2),IF($M147=Lists!$H$3,IF($K147&lt;1,(($S147/$K147)*((1+'Inputs &amp; Summary'!$D$7)^Z$29)),((INT(Z$29/$K147)-INT((Z$29-1)/$K147))*$S147*((1+'Inputs &amp; Summary'!$D$7)^Z$29))),(_xlfn.WEIBULL.DIST(Z$29,$L147,$K147,FALSE)*$S147*((1+'Inputs &amp; Summary'!$D$7)^Z$29))),IF($M147=Lists!$H$3,IF($K147&lt;1,((($R147*(1-$E147)+$Q147*(1-$F147))/$K147)*((1+'Inputs &amp; Summary'!$D$7)^Z$29)),((INT(Z$29/$K147)-INT((Z$29-1)/$K147))*($R147*(1-$E147)+$Q147*(1-$F147))*((1+'Inputs &amp; Summary'!$D$7)^Z$29))),((_xlfn.WEIBULL.DIST(Z$29,$L147,$K147,FALSE)*($R147*(1-$E147)+$Q147*(1-$F147))*((1+'Inputs &amp; Summary'!$D$7)^Z$29))))))</f>
        <v>0</v>
      </c>
      <c r="AA147" s="114">
        <f>$D147*IF(AA$29&gt;'Inputs &amp; Summary'!$D$5,0,IF(AA$29&gt;VLOOKUP($G147,Lists!$J$17:$K$21,2),IF($M147=Lists!$H$3,IF($K147&lt;1,(($S147/$K147)*((1+'Inputs &amp; Summary'!$D$7)^AA$29)),((INT(AA$29/$K147)-INT((AA$29-1)/$K147))*$S147*((1+'Inputs &amp; Summary'!$D$7)^AA$29))),(_xlfn.WEIBULL.DIST(AA$29,$L147,$K147,FALSE)*$S147*((1+'Inputs &amp; Summary'!$D$7)^AA$29))),IF($M147=Lists!$H$3,IF($K147&lt;1,((($R147*(1-$E147)+$Q147*(1-$F147))/$K147)*((1+'Inputs &amp; Summary'!$D$7)^AA$29)),((INT(AA$29/$K147)-INT((AA$29-1)/$K147))*($R147*(1-$E147)+$Q147*(1-$F147))*((1+'Inputs &amp; Summary'!$D$7)^AA$29))),((_xlfn.WEIBULL.DIST(AA$29,$L147,$K147,FALSE)*($R147*(1-$E147)+$Q147*(1-$F147))*((1+'Inputs &amp; Summary'!$D$7)^AA$29))))))</f>
        <v>0</v>
      </c>
      <c r="AB147" s="114">
        <f>$D147*IF(AB$29&gt;'Inputs &amp; Summary'!$D$5,0,IF(AB$29&gt;VLOOKUP($G147,Lists!$J$17:$K$21,2),IF($M147=Lists!$H$3,IF($K147&lt;1,(($S147/$K147)*((1+'Inputs &amp; Summary'!$D$7)^AB$29)),((INT(AB$29/$K147)-INT((AB$29-1)/$K147))*$S147*((1+'Inputs &amp; Summary'!$D$7)^AB$29))),(_xlfn.WEIBULL.DIST(AB$29,$L147,$K147,FALSE)*$S147*((1+'Inputs &amp; Summary'!$D$7)^AB$29))),IF($M147=Lists!$H$3,IF($K147&lt;1,((($R147*(1-$E147)+$Q147*(1-$F147))/$K147)*((1+'Inputs &amp; Summary'!$D$7)^AB$29)),((INT(AB$29/$K147)-INT((AB$29-1)/$K147))*($R147*(1-$E147)+$Q147*(1-$F147))*((1+'Inputs &amp; Summary'!$D$7)^AB$29))),((_xlfn.WEIBULL.DIST(AB$29,$L147,$K147,FALSE)*($R147*(1-$E147)+$Q147*(1-$F147))*((1+'Inputs &amp; Summary'!$D$7)^AB$29))))))</f>
        <v>0</v>
      </c>
      <c r="AC147" s="114">
        <f>$D147*IF(AC$29&gt;'Inputs &amp; Summary'!$D$5,0,IF(AC$29&gt;VLOOKUP($G147,Lists!$J$17:$K$21,2),IF($M147=Lists!$H$3,IF($K147&lt;1,(($S147/$K147)*((1+'Inputs &amp; Summary'!$D$7)^AC$29)),((INT(AC$29/$K147)-INT((AC$29-1)/$K147))*$S147*((1+'Inputs &amp; Summary'!$D$7)^AC$29))),(_xlfn.WEIBULL.DIST(AC$29,$L147,$K147,FALSE)*$S147*((1+'Inputs &amp; Summary'!$D$7)^AC$29))),IF($M147=Lists!$H$3,IF($K147&lt;1,((($R147*(1-$E147)+$Q147*(1-$F147))/$K147)*((1+'Inputs &amp; Summary'!$D$7)^AC$29)),((INT(AC$29/$K147)-INT((AC$29-1)/$K147))*($R147*(1-$E147)+$Q147*(1-$F147))*((1+'Inputs &amp; Summary'!$D$7)^AC$29))),((_xlfn.WEIBULL.DIST(AC$29,$L147,$K147,FALSE)*($R147*(1-$E147)+$Q147*(1-$F147))*((1+'Inputs &amp; Summary'!$D$7)^AC$29))))))</f>
        <v>0</v>
      </c>
      <c r="AD147" s="114">
        <f>$D147*IF(AD$29&gt;'Inputs &amp; Summary'!$D$5,0,IF(AD$29&gt;VLOOKUP($G147,Lists!$J$17:$K$21,2),IF($M147=Lists!$H$3,IF($K147&lt;1,(($S147/$K147)*((1+'Inputs &amp; Summary'!$D$7)^AD$29)),((INT(AD$29/$K147)-INT((AD$29-1)/$K147))*$S147*((1+'Inputs &amp; Summary'!$D$7)^AD$29))),(_xlfn.WEIBULL.DIST(AD$29,$L147,$K147,FALSE)*$S147*((1+'Inputs &amp; Summary'!$D$7)^AD$29))),IF($M147=Lists!$H$3,IF($K147&lt;1,((($R147*(1-$E147)+$Q147*(1-$F147))/$K147)*((1+'Inputs &amp; Summary'!$D$7)^AD$29)),((INT(AD$29/$K147)-INT((AD$29-1)/$K147))*($R147*(1-$E147)+$Q147*(1-$F147))*((1+'Inputs &amp; Summary'!$D$7)^AD$29))),((_xlfn.WEIBULL.DIST(AD$29,$L147,$K147,FALSE)*($R147*(1-$E147)+$Q147*(1-$F147))*((1+'Inputs &amp; Summary'!$D$7)^AD$29))))))</f>
        <v>0</v>
      </c>
      <c r="AE147" s="114">
        <f>$D147*IF(AE$29&gt;'Inputs &amp; Summary'!$D$5,0,IF(AE$29&gt;VLOOKUP($G147,Lists!$J$17:$K$21,2),IF($M147=Lists!$H$3,IF($K147&lt;1,(($S147/$K147)*((1+'Inputs &amp; Summary'!$D$7)^AE$29)),((INT(AE$29/$K147)-INT((AE$29-1)/$K147))*$S147*((1+'Inputs &amp; Summary'!$D$7)^AE$29))),(_xlfn.WEIBULL.DIST(AE$29,$L147,$K147,FALSE)*$S147*((1+'Inputs &amp; Summary'!$D$7)^AE$29))),IF($M147=Lists!$H$3,IF($K147&lt;1,((($R147*(1-$E147)+$Q147*(1-$F147))/$K147)*((1+'Inputs &amp; Summary'!$D$7)^AE$29)),((INT(AE$29/$K147)-INT((AE$29-1)/$K147))*($R147*(1-$E147)+$Q147*(1-$F147))*((1+'Inputs &amp; Summary'!$D$7)^AE$29))),((_xlfn.WEIBULL.DIST(AE$29,$L147,$K147,FALSE)*($R147*(1-$E147)+$Q147*(1-$F147))*((1+'Inputs &amp; Summary'!$D$7)^AE$29))))))</f>
        <v>0</v>
      </c>
      <c r="AF147" s="114">
        <f>$D147*IF(AF$29&gt;'Inputs &amp; Summary'!$D$5,0,IF(AF$29&gt;VLOOKUP($G147,Lists!$J$17:$K$21,2),IF($M147=Lists!$H$3,IF($K147&lt;1,(($S147/$K147)*((1+'Inputs &amp; Summary'!$D$7)^AF$29)),((INT(AF$29/$K147)-INT((AF$29-1)/$K147))*$S147*((1+'Inputs &amp; Summary'!$D$7)^AF$29))),(_xlfn.WEIBULL.DIST(AF$29,$L147,$K147,FALSE)*$S147*((1+'Inputs &amp; Summary'!$D$7)^AF$29))),IF($M147=Lists!$H$3,IF($K147&lt;1,((($R147*(1-$E147)+$Q147*(1-$F147))/$K147)*((1+'Inputs &amp; Summary'!$D$7)^AF$29)),((INT(AF$29/$K147)-INT((AF$29-1)/$K147))*($R147*(1-$E147)+$Q147*(1-$F147))*((1+'Inputs &amp; Summary'!$D$7)^AF$29))),((_xlfn.WEIBULL.DIST(AF$29,$L147,$K147,FALSE)*($R147*(1-$E147)+$Q147*(1-$F147))*((1+'Inputs &amp; Summary'!$D$7)^AF$29))))))</f>
        <v>0</v>
      </c>
      <c r="AG147" s="114">
        <f>$D147*IF(AG$29&gt;'Inputs &amp; Summary'!$D$5,0,IF(AG$29&gt;VLOOKUP($G147,Lists!$J$17:$K$21,2),IF($M147=Lists!$H$3,IF($K147&lt;1,(($S147/$K147)*((1+'Inputs &amp; Summary'!$D$7)^AG$29)),((INT(AG$29/$K147)-INT((AG$29-1)/$K147))*$S147*((1+'Inputs &amp; Summary'!$D$7)^AG$29))),(_xlfn.WEIBULL.DIST(AG$29,$L147,$K147,FALSE)*$S147*((1+'Inputs &amp; Summary'!$D$7)^AG$29))),IF($M147=Lists!$H$3,IF($K147&lt;1,((($R147*(1-$E147)+$Q147*(1-$F147))/$K147)*((1+'Inputs &amp; Summary'!$D$7)^AG$29)),((INT(AG$29/$K147)-INT((AG$29-1)/$K147))*($R147*(1-$E147)+$Q147*(1-$F147))*((1+'Inputs &amp; Summary'!$D$7)^AG$29))),((_xlfn.WEIBULL.DIST(AG$29,$L147,$K147,FALSE)*($R147*(1-$E147)+$Q147*(1-$F147))*((1+'Inputs &amp; Summary'!$D$7)^AG$29))))))</f>
        <v>0</v>
      </c>
      <c r="AH147" s="114">
        <f>$D147*IF(AH$29&gt;'Inputs &amp; Summary'!$D$5,0,IF(AH$29&gt;VLOOKUP($G147,Lists!$J$17:$K$21,2),IF($M147=Lists!$H$3,IF($K147&lt;1,(($S147/$K147)*((1+'Inputs &amp; Summary'!$D$7)^AH$29)),((INT(AH$29/$K147)-INT((AH$29-1)/$K147))*$S147*((1+'Inputs &amp; Summary'!$D$7)^AH$29))),(_xlfn.WEIBULL.DIST(AH$29,$L147,$K147,FALSE)*$S147*((1+'Inputs &amp; Summary'!$D$7)^AH$29))),IF($M147=Lists!$H$3,IF($K147&lt;1,((($R147*(1-$E147)+$Q147*(1-$F147))/$K147)*((1+'Inputs &amp; Summary'!$D$7)^AH$29)),((INT(AH$29/$K147)-INT((AH$29-1)/$K147))*($R147*(1-$E147)+$Q147*(1-$F147))*((1+'Inputs &amp; Summary'!$D$7)^AH$29))),((_xlfn.WEIBULL.DIST(AH$29,$L147,$K147,FALSE)*($R147*(1-$E147)+$Q147*(1-$F147))*((1+'Inputs &amp; Summary'!$D$7)^AH$29))))))</f>
        <v>0</v>
      </c>
      <c r="AI147" s="114">
        <f>$D147*IF(AI$29&gt;'Inputs &amp; Summary'!$D$5,0,IF(AI$29&gt;VLOOKUP($G147,Lists!$J$17:$K$21,2),IF($M147=Lists!$H$3,IF($K147&lt;1,(($S147/$K147)*((1+'Inputs &amp; Summary'!$D$7)^AI$29)),((INT(AI$29/$K147)-INT((AI$29-1)/$K147))*$S147*((1+'Inputs &amp; Summary'!$D$7)^AI$29))),(_xlfn.WEIBULL.DIST(AI$29,$L147,$K147,FALSE)*$S147*((1+'Inputs &amp; Summary'!$D$7)^AI$29))),IF($M147=Lists!$H$3,IF($K147&lt;1,((($R147*(1-$E147)+$Q147*(1-$F147))/$K147)*((1+'Inputs &amp; Summary'!$D$7)^AI$29)),((INT(AI$29/$K147)-INT((AI$29-1)/$K147))*($R147*(1-$E147)+$Q147*(1-$F147))*((1+'Inputs &amp; Summary'!$D$7)^AI$29))),((_xlfn.WEIBULL.DIST(AI$29,$L147,$K147,FALSE)*($R147*(1-$E147)+$Q147*(1-$F147))*((1+'Inputs &amp; Summary'!$D$7)^AI$29))))))</f>
        <v>0</v>
      </c>
      <c r="AJ147" s="114">
        <f>$D147*IF(AJ$29&gt;'Inputs &amp; Summary'!$D$5,0,IF(AJ$29&gt;VLOOKUP($G147,Lists!$J$17:$K$21,2),IF($M147=Lists!$H$3,IF($K147&lt;1,(($S147/$K147)*((1+'Inputs &amp; Summary'!$D$7)^AJ$29)),((INT(AJ$29/$K147)-INT((AJ$29-1)/$K147))*$S147*((1+'Inputs &amp; Summary'!$D$7)^AJ$29))),(_xlfn.WEIBULL.DIST(AJ$29,$L147,$K147,FALSE)*$S147*((1+'Inputs &amp; Summary'!$D$7)^AJ$29))),IF($M147=Lists!$H$3,IF($K147&lt;1,((($R147*(1-$E147)+$Q147*(1-$F147))/$K147)*((1+'Inputs &amp; Summary'!$D$7)^AJ$29)),((INT(AJ$29/$K147)-INT((AJ$29-1)/$K147))*($R147*(1-$E147)+$Q147*(1-$F147))*((1+'Inputs &amp; Summary'!$D$7)^AJ$29))),((_xlfn.WEIBULL.DIST(AJ$29,$L147,$K147,FALSE)*($R147*(1-$E147)+$Q147*(1-$F147))*((1+'Inputs &amp; Summary'!$D$7)^AJ$29))))))</f>
        <v>0</v>
      </c>
      <c r="AK147" s="114">
        <f>$D147*IF(AK$29&gt;'Inputs &amp; Summary'!$D$5,0,IF(AK$29&gt;VLOOKUP($G147,Lists!$J$17:$K$21,2),IF($M147=Lists!$H$3,IF($K147&lt;1,(($S147/$K147)*((1+'Inputs &amp; Summary'!$D$7)^AK$29)),((INT(AK$29/$K147)-INT((AK$29-1)/$K147))*$S147*((1+'Inputs &amp; Summary'!$D$7)^AK$29))),(_xlfn.WEIBULL.DIST(AK$29,$L147,$K147,FALSE)*$S147*((1+'Inputs &amp; Summary'!$D$7)^AK$29))),IF($M147=Lists!$H$3,IF($K147&lt;1,((($R147*(1-$E147)+$Q147*(1-$F147))/$K147)*((1+'Inputs &amp; Summary'!$D$7)^AK$29)),((INT(AK$29/$K147)-INT((AK$29-1)/$K147))*($R147*(1-$E147)+$Q147*(1-$F147))*((1+'Inputs &amp; Summary'!$D$7)^AK$29))),((_xlfn.WEIBULL.DIST(AK$29,$L147,$K147,FALSE)*($R147*(1-$E147)+$Q147*(1-$F147))*((1+'Inputs &amp; Summary'!$D$7)^AK$29))))))</f>
        <v>0</v>
      </c>
      <c r="AL147" s="114">
        <f>$D147*IF(AL$29&gt;'Inputs &amp; Summary'!$D$5,0,IF(AL$29&gt;VLOOKUP($G147,Lists!$J$17:$K$21,2),IF($M147=Lists!$H$3,IF($K147&lt;1,(($S147/$K147)*((1+'Inputs &amp; Summary'!$D$7)^AL$29)),((INT(AL$29/$K147)-INT((AL$29-1)/$K147))*$S147*((1+'Inputs &amp; Summary'!$D$7)^AL$29))),(_xlfn.WEIBULL.DIST(AL$29,$L147,$K147,FALSE)*$S147*((1+'Inputs &amp; Summary'!$D$7)^AL$29))),IF($M147=Lists!$H$3,IF($K147&lt;1,((($R147*(1-$E147)+$Q147*(1-$F147))/$K147)*((1+'Inputs &amp; Summary'!$D$7)^AL$29)),((INT(AL$29/$K147)-INT((AL$29-1)/$K147))*($R147*(1-$E147)+$Q147*(1-$F147))*((1+'Inputs &amp; Summary'!$D$7)^AL$29))),((_xlfn.WEIBULL.DIST(AL$29,$L147,$K147,FALSE)*($R147*(1-$E147)+$Q147*(1-$F147))*((1+'Inputs &amp; Summary'!$D$7)^AL$29))))))</f>
        <v>0</v>
      </c>
      <c r="AM147" s="114">
        <f>$D147*IF(AM$29&gt;'Inputs &amp; Summary'!$D$5,0,IF(AM$29&gt;VLOOKUP($G147,Lists!$J$17:$K$21,2),IF($M147=Lists!$H$3,IF($K147&lt;1,(($S147/$K147)*((1+'Inputs &amp; Summary'!$D$7)^AM$29)),((INT(AM$29/$K147)-INT((AM$29-1)/$K147))*$S147*((1+'Inputs &amp; Summary'!$D$7)^AM$29))),(_xlfn.WEIBULL.DIST(AM$29,$L147,$K147,FALSE)*$S147*((1+'Inputs &amp; Summary'!$D$7)^AM$29))),IF($M147=Lists!$H$3,IF($K147&lt;1,((($R147*(1-$E147)+$Q147*(1-$F147))/$K147)*((1+'Inputs &amp; Summary'!$D$7)^AM$29)),((INT(AM$29/$K147)-INT((AM$29-1)/$K147))*($R147*(1-$E147)+$Q147*(1-$F147))*((1+'Inputs &amp; Summary'!$D$7)^AM$29))),((_xlfn.WEIBULL.DIST(AM$29,$L147,$K147,FALSE)*($R147*(1-$E147)+$Q147*(1-$F147))*((1+'Inputs &amp; Summary'!$D$7)^AM$29))))))</f>
        <v>0</v>
      </c>
      <c r="AN147" s="114">
        <f>$D147*IF(AN$29&gt;'Inputs &amp; Summary'!$D$5,0,IF(AN$29&gt;VLOOKUP($G147,Lists!$J$17:$K$21,2),IF($M147=Lists!$H$3,IF($K147&lt;1,(($S147/$K147)*((1+'Inputs &amp; Summary'!$D$7)^AN$29)),((INT(AN$29/$K147)-INT((AN$29-1)/$K147))*$S147*((1+'Inputs &amp; Summary'!$D$7)^AN$29))),(_xlfn.WEIBULL.DIST(AN$29,$L147,$K147,FALSE)*$S147*((1+'Inputs &amp; Summary'!$D$7)^AN$29))),IF($M147=Lists!$H$3,IF($K147&lt;1,((($R147*(1-$E147)+$Q147*(1-$F147))/$K147)*((1+'Inputs &amp; Summary'!$D$7)^AN$29)),((INT(AN$29/$K147)-INT((AN$29-1)/$K147))*($R147*(1-$E147)+$Q147*(1-$F147))*((1+'Inputs &amp; Summary'!$D$7)^AN$29))),((_xlfn.WEIBULL.DIST(AN$29,$L147,$K147,FALSE)*($R147*(1-$E147)+$Q147*(1-$F147))*((1+'Inputs &amp; Summary'!$D$7)^AN$29))))))</f>
        <v>0</v>
      </c>
      <c r="AO147" s="114">
        <f>$D147*IF(AO$29&gt;'Inputs &amp; Summary'!$D$5,0,IF(AO$29&gt;VLOOKUP($G147,Lists!$J$17:$K$21,2),IF($M147=Lists!$H$3,IF($K147&lt;1,(($S147/$K147)*((1+'Inputs &amp; Summary'!$D$7)^AO$29)),((INT(AO$29/$K147)-INT((AO$29-1)/$K147))*$S147*((1+'Inputs &amp; Summary'!$D$7)^AO$29))),(_xlfn.WEIBULL.DIST(AO$29,$L147,$K147,FALSE)*$S147*((1+'Inputs &amp; Summary'!$D$7)^AO$29))),IF($M147=Lists!$H$3,IF($K147&lt;1,((($R147*(1-$E147)+$Q147*(1-$F147))/$K147)*((1+'Inputs &amp; Summary'!$D$7)^AO$29)),((INT(AO$29/$K147)-INT((AO$29-1)/$K147))*($R147*(1-$E147)+$Q147*(1-$F147))*((1+'Inputs &amp; Summary'!$D$7)^AO$29))),((_xlfn.WEIBULL.DIST(AO$29,$L147,$K147,FALSE)*($R147*(1-$E147)+$Q147*(1-$F147))*((1+'Inputs &amp; Summary'!$D$7)^AO$29))))))</f>
        <v>0</v>
      </c>
      <c r="AP147" s="114">
        <f>$D147*IF(AP$29&gt;'Inputs &amp; Summary'!$D$5,0,IF(AP$29&gt;VLOOKUP($G147,Lists!$J$17:$K$21,2),IF($M147=Lists!$H$3,IF($K147&lt;1,(($S147/$K147)*((1+'Inputs &amp; Summary'!$D$7)^AP$29)),((INT(AP$29/$K147)-INT((AP$29-1)/$K147))*$S147*((1+'Inputs &amp; Summary'!$D$7)^AP$29))),(_xlfn.WEIBULL.DIST(AP$29,$L147,$K147,FALSE)*$S147*((1+'Inputs &amp; Summary'!$D$7)^AP$29))),IF($M147=Lists!$H$3,IF($K147&lt;1,((($R147*(1-$E147)+$Q147*(1-$F147))/$K147)*((1+'Inputs &amp; Summary'!$D$7)^AP$29)),((INT(AP$29/$K147)-INT((AP$29-1)/$K147))*($R147*(1-$E147)+$Q147*(1-$F147))*((1+'Inputs &amp; Summary'!$D$7)^AP$29))),((_xlfn.WEIBULL.DIST(AP$29,$L147,$K147,FALSE)*($R147*(1-$E147)+$Q147*(1-$F147))*((1+'Inputs &amp; Summary'!$D$7)^AP$29))))))</f>
        <v>0</v>
      </c>
      <c r="AQ147" s="114">
        <f>$D147*IF(AQ$29&gt;'Inputs &amp; Summary'!$D$5,0,IF(AQ$29&gt;VLOOKUP($G147,Lists!$J$17:$K$21,2),IF($M147=Lists!$H$3,IF($K147&lt;1,(($S147/$K147)*((1+'Inputs &amp; Summary'!$D$7)^AQ$29)),((INT(AQ$29/$K147)-INT((AQ$29-1)/$K147))*$S147*((1+'Inputs &amp; Summary'!$D$7)^AQ$29))),(_xlfn.WEIBULL.DIST(AQ$29,$L147,$K147,FALSE)*$S147*((1+'Inputs &amp; Summary'!$D$7)^AQ$29))),IF($M147=Lists!$H$3,IF($K147&lt;1,((($R147*(1-$E147)+$Q147*(1-$F147))/$K147)*((1+'Inputs &amp; Summary'!$D$7)^AQ$29)),((INT(AQ$29/$K147)-INT((AQ$29-1)/$K147))*($R147*(1-$E147)+$Q147*(1-$F147))*((1+'Inputs &amp; Summary'!$D$7)^AQ$29))),((_xlfn.WEIBULL.DIST(AQ$29,$L147,$K147,FALSE)*($R147*(1-$E147)+$Q147*(1-$F147))*((1+'Inputs &amp; Summary'!$D$7)^AQ$29))))))</f>
        <v>0</v>
      </c>
      <c r="AR147" s="114">
        <f>$D147*IF(AR$29&gt;'Inputs &amp; Summary'!$D$5,0,IF(AR$29&gt;VLOOKUP($G147,Lists!$J$17:$K$21,2),IF($M147=Lists!$H$3,IF($K147&lt;1,(($S147/$K147)*((1+'Inputs &amp; Summary'!$D$7)^AR$29)),((INT(AR$29/$K147)-INT((AR$29-1)/$K147))*$S147*((1+'Inputs &amp; Summary'!$D$7)^AR$29))),(_xlfn.WEIBULL.DIST(AR$29,$L147,$K147,FALSE)*$S147*((1+'Inputs &amp; Summary'!$D$7)^AR$29))),IF($M147=Lists!$H$3,IF($K147&lt;1,((($R147*(1-$E147)+$Q147*(1-$F147))/$K147)*((1+'Inputs &amp; Summary'!$D$7)^AR$29)),((INT(AR$29/$K147)-INT((AR$29-1)/$K147))*($R147*(1-$E147)+$Q147*(1-$F147))*((1+'Inputs &amp; Summary'!$D$7)^AR$29))),((_xlfn.WEIBULL.DIST(AR$29,$L147,$K147,FALSE)*($R147*(1-$E147)+$Q147*(1-$F147))*((1+'Inputs &amp; Summary'!$D$7)^AR$29))))))</f>
        <v>0</v>
      </c>
      <c r="AS147" s="114">
        <f>$D147*IF(AS$29&gt;'Inputs &amp; Summary'!$D$5,0,IF(AS$29&gt;VLOOKUP($G147,Lists!$J$17:$K$21,2),IF($M147=Lists!$H$3,IF($K147&lt;1,(($S147/$K147)*((1+'Inputs &amp; Summary'!$D$7)^AS$29)),((INT(AS$29/$K147)-INT((AS$29-1)/$K147))*$S147*((1+'Inputs &amp; Summary'!$D$7)^AS$29))),(_xlfn.WEIBULL.DIST(AS$29,$L147,$K147,FALSE)*$S147*((1+'Inputs &amp; Summary'!$D$7)^AS$29))),IF($M147=Lists!$H$3,IF($K147&lt;1,((($R147*(1-$E147)+$Q147*(1-$F147))/$K147)*((1+'Inputs &amp; Summary'!$D$7)^AS$29)),((INT(AS$29/$K147)-INT((AS$29-1)/$K147))*($R147*(1-$E147)+$Q147*(1-$F147))*((1+'Inputs &amp; Summary'!$D$7)^AS$29))),((_xlfn.WEIBULL.DIST(AS$29,$L147,$K147,FALSE)*($R147*(1-$E147)+$Q147*(1-$F147))*((1+'Inputs &amp; Summary'!$D$7)^AS$29))))))</f>
        <v>0</v>
      </c>
      <c r="AT147" s="114">
        <f>$D147*IF(AT$29&gt;'Inputs &amp; Summary'!$D$5,0,IF(AT$29&gt;VLOOKUP($G147,Lists!$J$17:$K$21,2),IF($M147=Lists!$H$3,IF($K147&lt;1,(($S147/$K147)*((1+'Inputs &amp; Summary'!$D$7)^AT$29)),((INT(AT$29/$K147)-INT((AT$29-1)/$K147))*$S147*((1+'Inputs &amp; Summary'!$D$7)^AT$29))),(_xlfn.WEIBULL.DIST(AT$29,$L147,$K147,FALSE)*$S147*((1+'Inputs &amp; Summary'!$D$7)^AT$29))),IF($M147=Lists!$H$3,IF($K147&lt;1,((($R147*(1-$E147)+$Q147*(1-$F147))/$K147)*((1+'Inputs &amp; Summary'!$D$7)^AT$29)),((INT(AT$29/$K147)-INT((AT$29-1)/$K147))*($R147*(1-$E147)+$Q147*(1-$F147))*((1+'Inputs &amp; Summary'!$D$7)^AT$29))),((_xlfn.WEIBULL.DIST(AT$29,$L147,$K147,FALSE)*($R147*(1-$E147)+$Q147*(1-$F147))*((1+'Inputs &amp; Summary'!$D$7)^AT$29))))))</f>
        <v>0</v>
      </c>
      <c r="AU147" s="114">
        <f>$D147*IF(AU$29&gt;'Inputs &amp; Summary'!$D$5,0,IF(AU$29&gt;VLOOKUP($G147,Lists!$J$17:$K$21,2),IF($M147=Lists!$H$3,IF($K147&lt;1,(($S147/$K147)*((1+'Inputs &amp; Summary'!$D$7)^AU$29)),((INT(AU$29/$K147)-INT((AU$29-1)/$K147))*$S147*((1+'Inputs &amp; Summary'!$D$7)^AU$29))),(_xlfn.WEIBULL.DIST(AU$29,$L147,$K147,FALSE)*$S147*((1+'Inputs &amp; Summary'!$D$7)^AU$29))),IF($M147=Lists!$H$3,IF($K147&lt;1,((($R147*(1-$E147)+$Q147*(1-$F147))/$K147)*((1+'Inputs &amp; Summary'!$D$7)^AU$29)),((INT(AU$29/$K147)-INT((AU$29-1)/$K147))*($R147*(1-$E147)+$Q147*(1-$F147))*((1+'Inputs &amp; Summary'!$D$7)^AU$29))),((_xlfn.WEIBULL.DIST(AU$29,$L147,$K147,FALSE)*($R147*(1-$E147)+$Q147*(1-$F147))*((1+'Inputs &amp; Summary'!$D$7)^AU$29))))))</f>
        <v>0</v>
      </c>
      <c r="AV147" s="114">
        <f>$D147*IF(AV$29&gt;'Inputs &amp; Summary'!$D$5,0,IF(AV$29&gt;VLOOKUP($G147,Lists!$J$17:$K$21,2),IF($M147=Lists!$H$3,IF($K147&lt;1,(($S147/$K147)*((1+'Inputs &amp; Summary'!$D$7)^AV$29)),((INT(AV$29/$K147)-INT((AV$29-1)/$K147))*$S147*((1+'Inputs &amp; Summary'!$D$7)^AV$29))),(_xlfn.WEIBULL.DIST(AV$29,$L147,$K147,FALSE)*$S147*((1+'Inputs &amp; Summary'!$D$7)^AV$29))),IF($M147=Lists!$H$3,IF($K147&lt;1,((($R147*(1-$E147)+$Q147*(1-$F147))/$K147)*((1+'Inputs &amp; Summary'!$D$7)^AV$29)),((INT(AV$29/$K147)-INT((AV$29-1)/$K147))*($R147*(1-$E147)+$Q147*(1-$F147))*((1+'Inputs &amp; Summary'!$D$7)^AV$29))),((_xlfn.WEIBULL.DIST(AV$29,$L147,$K147,FALSE)*($R147*(1-$E147)+$Q147*(1-$F147))*((1+'Inputs &amp; Summary'!$D$7)^AV$29))))))</f>
        <v>0</v>
      </c>
      <c r="AW147" s="114">
        <f>$D147*IF(AW$29&gt;'Inputs &amp; Summary'!$D$5,0,IF(AW$29&gt;VLOOKUP($G147,Lists!$J$17:$K$21,2),IF($M147=Lists!$H$3,IF($K147&lt;1,(($S147/$K147)*((1+'Inputs &amp; Summary'!$D$7)^AW$29)),((INT(AW$29/$K147)-INT((AW$29-1)/$K147))*$S147*((1+'Inputs &amp; Summary'!$D$7)^AW$29))),(_xlfn.WEIBULL.DIST(AW$29,$L147,$K147,FALSE)*$S147*((1+'Inputs &amp; Summary'!$D$7)^AW$29))),IF($M147=Lists!$H$3,IF($K147&lt;1,((($R147*(1-$E147)+$Q147*(1-$F147))/$K147)*((1+'Inputs &amp; Summary'!$D$7)^AW$29)),((INT(AW$29/$K147)-INT((AW$29-1)/$K147))*($R147*(1-$E147)+$Q147*(1-$F147))*((1+'Inputs &amp; Summary'!$D$7)^AW$29))),((_xlfn.WEIBULL.DIST(AW$29,$L147,$K147,FALSE)*($R147*(1-$E147)+$Q147*(1-$F147))*((1+'Inputs &amp; Summary'!$D$7)^AW$29))))))</f>
        <v>0</v>
      </c>
      <c r="AX147" s="114">
        <f>$D147*IF(AX$29&gt;'Inputs &amp; Summary'!$D$5,0,IF(AX$29&gt;VLOOKUP($G147,Lists!$J$17:$K$21,2),IF($M147=Lists!$H$3,IF($K147&lt;1,(($S147/$K147)*((1+'Inputs &amp; Summary'!$D$7)^AX$29)),((INT(AX$29/$K147)-INT((AX$29-1)/$K147))*$S147*((1+'Inputs &amp; Summary'!$D$7)^AX$29))),(_xlfn.WEIBULL.DIST(AX$29,$L147,$K147,FALSE)*$S147*((1+'Inputs &amp; Summary'!$D$7)^AX$29))),IF($M147=Lists!$H$3,IF($K147&lt;1,((($R147*(1-$E147)+$Q147*(1-$F147))/$K147)*((1+'Inputs &amp; Summary'!$D$7)^AX$29)),((INT(AX$29/$K147)-INT((AX$29-1)/$K147))*($R147*(1-$E147)+$Q147*(1-$F147))*((1+'Inputs &amp; Summary'!$D$7)^AX$29))),((_xlfn.WEIBULL.DIST(AX$29,$L147,$K147,FALSE)*($R147*(1-$E147)+$Q147*(1-$F147))*((1+'Inputs &amp; Summary'!$D$7)^AX$29))))))</f>
        <v>0</v>
      </c>
      <c r="AY147" s="114">
        <f>$D147*IF(AY$29&gt;'Inputs &amp; Summary'!$D$5,0,IF(AY$29&gt;VLOOKUP($G147,Lists!$J$17:$K$21,2),IF($M147=Lists!$H$3,IF($K147&lt;1,(($S147/$K147)*((1+'Inputs &amp; Summary'!$D$7)^AY$29)),((INT(AY$29/$K147)-INT((AY$29-1)/$K147))*$S147*((1+'Inputs &amp; Summary'!$D$7)^AY$29))),(_xlfn.WEIBULL.DIST(AY$29,$L147,$K147,FALSE)*$S147*((1+'Inputs &amp; Summary'!$D$7)^AY$29))),IF($M147=Lists!$H$3,IF($K147&lt;1,((($R147*(1-$E147)+$Q147*(1-$F147))/$K147)*((1+'Inputs &amp; Summary'!$D$7)^AY$29)),((INT(AY$29/$K147)-INT((AY$29-1)/$K147))*($R147*(1-$E147)+$Q147*(1-$F147))*((1+'Inputs &amp; Summary'!$D$7)^AY$29))),((_xlfn.WEIBULL.DIST(AY$29,$L147,$K147,FALSE)*($R147*(1-$E147)+$Q147*(1-$F147))*((1+'Inputs &amp; Summary'!$D$7)^AY$29))))))</f>
        <v>0</v>
      </c>
      <c r="AZ147" s="114">
        <f>$D147*IF(AZ$29&gt;'Inputs &amp; Summary'!$D$5,0,IF(AZ$29&gt;VLOOKUP($G147,Lists!$J$17:$K$21,2),IF($M147=Lists!$H$3,IF($K147&lt;1,(($S147/$K147)*((1+'Inputs &amp; Summary'!$D$7)^AZ$29)),((INT(AZ$29/$K147)-INT((AZ$29-1)/$K147))*$S147*((1+'Inputs &amp; Summary'!$D$7)^AZ$29))),(_xlfn.WEIBULL.DIST(AZ$29,$L147,$K147,FALSE)*$S147*((1+'Inputs &amp; Summary'!$D$7)^AZ$29))),IF($M147=Lists!$H$3,IF($K147&lt;1,((($R147*(1-$E147)+$Q147*(1-$F147))/$K147)*((1+'Inputs &amp; Summary'!$D$7)^AZ$29)),((INT(AZ$29/$K147)-INT((AZ$29-1)/$K147))*($R147*(1-$E147)+$Q147*(1-$F147))*((1+'Inputs &amp; Summary'!$D$7)^AZ$29))),((_xlfn.WEIBULL.DIST(AZ$29,$L147,$K147,FALSE)*($R147*(1-$E147)+$Q147*(1-$F147))*((1+'Inputs &amp; Summary'!$D$7)^AZ$29))))))</f>
        <v>0</v>
      </c>
      <c r="BA147" s="114">
        <f>$D147*IF(BA$29&gt;'Inputs &amp; Summary'!$D$5,0,IF(BA$29&gt;VLOOKUP($G147,Lists!$J$17:$K$21,2),IF($M147=Lists!$H$3,IF($K147&lt;1,(($S147/$K147)*((1+'Inputs &amp; Summary'!$D$7)^BA$29)),((INT(BA$29/$K147)-INT((BA$29-1)/$K147))*$S147*((1+'Inputs &amp; Summary'!$D$7)^BA$29))),(_xlfn.WEIBULL.DIST(BA$29,$L147,$K147,FALSE)*$S147*((1+'Inputs &amp; Summary'!$D$7)^BA$29))),IF($M147=Lists!$H$3,IF($K147&lt;1,((($R147*(1-$E147)+$Q147*(1-$F147))/$K147)*((1+'Inputs &amp; Summary'!$D$7)^BA$29)),((INT(BA$29/$K147)-INT((BA$29-1)/$K147))*($R147*(1-$E147)+$Q147*(1-$F147))*((1+'Inputs &amp; Summary'!$D$7)^BA$29))),((_xlfn.WEIBULL.DIST(BA$29,$L147,$K147,FALSE)*($R147*(1-$E147)+$Q147*(1-$F147))*((1+'Inputs &amp; Summary'!$D$7)^BA$29))))))</f>
        <v>0</v>
      </c>
      <c r="BB147" s="114">
        <f>$D147*IF(BB$29&gt;'Inputs &amp; Summary'!$D$5,0,IF(BB$29&gt;VLOOKUP($G147,Lists!$J$17:$K$21,2),IF($M147=Lists!$H$3,IF($K147&lt;1,(($S147/$K147)*((1+'Inputs &amp; Summary'!$D$7)^BB$29)),((INT(BB$29/$K147)-INT((BB$29-1)/$K147))*$S147*((1+'Inputs &amp; Summary'!$D$7)^BB$29))),(_xlfn.WEIBULL.DIST(BB$29,$L147,$K147,FALSE)*$S147*((1+'Inputs &amp; Summary'!$D$7)^BB$29))),IF($M147=Lists!$H$3,IF($K147&lt;1,((($R147*(1-$E147)+$Q147*(1-$F147))/$K147)*((1+'Inputs &amp; Summary'!$D$7)^BB$29)),((INT(BB$29/$K147)-INT((BB$29-1)/$K147))*($R147*(1-$E147)+$Q147*(1-$F147))*((1+'Inputs &amp; Summary'!$D$7)^BB$29))),((_xlfn.WEIBULL.DIST(BB$29,$L147,$K147,FALSE)*($R147*(1-$E147)+$Q147*(1-$F147))*((1+'Inputs &amp; Summary'!$D$7)^BB$29))))))</f>
        <v>0</v>
      </c>
      <c r="BC147" s="114">
        <f>$D147*IF(BC$29&gt;'Inputs &amp; Summary'!$D$5,0,IF(BC$29&gt;VLOOKUP($G147,Lists!$J$17:$K$21,2),IF($M147=Lists!$H$3,IF($K147&lt;1,(($S147/$K147)*((1+'Inputs &amp; Summary'!$D$7)^BC$29)),((INT(BC$29/$K147)-INT((BC$29-1)/$K147))*$S147*((1+'Inputs &amp; Summary'!$D$7)^BC$29))),(_xlfn.WEIBULL.DIST(BC$29,$L147,$K147,FALSE)*$S147*((1+'Inputs &amp; Summary'!$D$7)^BC$29))),IF($M147=Lists!$H$3,IF($K147&lt;1,((($R147*(1-$E147)+$Q147*(1-$F147))/$K147)*((1+'Inputs &amp; Summary'!$D$7)^BC$29)),((INT(BC$29/$K147)-INT((BC$29-1)/$K147))*($R147*(1-$E147)+$Q147*(1-$F147))*((1+'Inputs &amp; Summary'!$D$7)^BC$29))),((_xlfn.WEIBULL.DIST(BC$29,$L147,$K147,FALSE)*($R147*(1-$E147)+$Q147*(1-$F147))*((1+'Inputs &amp; Summary'!$D$7)^BC$29))))))</f>
        <v>0</v>
      </c>
      <c r="BD147" s="114">
        <f>$D147*IF(BD$29&gt;'Inputs &amp; Summary'!$D$5,0,IF(BD$29&gt;VLOOKUP($G147,Lists!$J$17:$K$21,2),IF($M147=Lists!$H$3,IF($K147&lt;1,(($S147/$K147)*((1+'Inputs &amp; Summary'!$D$7)^BD$29)),((INT(BD$29/$K147)-INT((BD$29-1)/$K147))*$S147*((1+'Inputs &amp; Summary'!$D$7)^BD$29))),(_xlfn.WEIBULL.DIST(BD$29,$L147,$K147,FALSE)*$S147*((1+'Inputs &amp; Summary'!$D$7)^BD$29))),IF($M147=Lists!$H$3,IF($K147&lt;1,((($R147*(1-$E147)+$Q147*(1-$F147))/$K147)*((1+'Inputs &amp; Summary'!$D$7)^BD$29)),((INT(BD$29/$K147)-INT((BD$29-1)/$K147))*($R147*(1-$E147)+$Q147*(1-$F147))*((1+'Inputs &amp; Summary'!$D$7)^BD$29))),((_xlfn.WEIBULL.DIST(BD$29,$L147,$K147,FALSE)*($R147*(1-$E147)+$Q147*(1-$F147))*((1+'Inputs &amp; Summary'!$D$7)^BD$29))))))</f>
        <v>0</v>
      </c>
      <c r="BE147" s="114">
        <f>$D147*IF(BE$29&gt;'Inputs &amp; Summary'!$D$5,0,IF(BE$29&gt;VLOOKUP($G147,Lists!$J$17:$K$21,2),IF($M147=Lists!$H$3,IF($K147&lt;1,(($S147/$K147)*((1+'Inputs &amp; Summary'!$D$7)^BE$29)),((INT(BE$29/$K147)-INT((BE$29-1)/$K147))*$S147*((1+'Inputs &amp; Summary'!$D$7)^BE$29))),(_xlfn.WEIBULL.DIST(BE$29,$L147,$K147,FALSE)*$S147*((1+'Inputs &amp; Summary'!$D$7)^BE$29))),IF($M147=Lists!$H$3,IF($K147&lt;1,((($R147*(1-$E147)+$Q147*(1-$F147))/$K147)*((1+'Inputs &amp; Summary'!$D$7)^BE$29)),((INT(BE$29/$K147)-INT((BE$29-1)/$K147))*($R147*(1-$E147)+$Q147*(1-$F147))*((1+'Inputs &amp; Summary'!$D$7)^BE$29))),((_xlfn.WEIBULL.DIST(BE$29,$L147,$K147,FALSE)*($R147*(1-$E147)+$Q147*(1-$F147))*((1+'Inputs &amp; Summary'!$D$7)^BE$29))))))</f>
        <v>0</v>
      </c>
      <c r="BF147" s="114">
        <f>$D147*IF(BF$29&gt;'Inputs &amp; Summary'!$D$5,0,IF(BF$29&gt;VLOOKUP($G147,Lists!$J$17:$K$21,2),IF($M147=Lists!$H$3,IF($K147&lt;1,(($S147/$K147)*((1+'Inputs &amp; Summary'!$D$7)^BF$29)),((INT(BF$29/$K147)-INT((BF$29-1)/$K147))*$S147*((1+'Inputs &amp; Summary'!$D$7)^BF$29))),(_xlfn.WEIBULL.DIST(BF$29,$L147,$K147,FALSE)*$S147*((1+'Inputs &amp; Summary'!$D$7)^BF$29))),IF($M147=Lists!$H$3,IF($K147&lt;1,((($R147*(1-$E147)+$Q147*(1-$F147))/$K147)*((1+'Inputs &amp; Summary'!$D$7)^BF$29)),((INT(BF$29/$K147)-INT((BF$29-1)/$K147))*($R147*(1-$E147)+$Q147*(1-$F147))*((1+'Inputs &amp; Summary'!$D$7)^BF$29))),((_xlfn.WEIBULL.DIST(BF$29,$L147,$K147,FALSE)*($R147*(1-$E147)+$Q147*(1-$F147))*((1+'Inputs &amp; Summary'!$D$7)^BF$29))))))</f>
        <v>0</v>
      </c>
      <c r="BG147" s="114">
        <f>$D147*IF(BG$29&gt;'Inputs &amp; Summary'!$D$5,0,IF(BG$29&gt;VLOOKUP($G147,Lists!$J$17:$K$21,2),IF($M147=Lists!$H$3,IF($K147&lt;1,(($S147/$K147)*((1+'Inputs &amp; Summary'!$D$7)^BG$29)),((INT(BG$29/$K147)-INT((BG$29-1)/$K147))*$S147*((1+'Inputs &amp; Summary'!$D$7)^BG$29))),(_xlfn.WEIBULL.DIST(BG$29,$L147,$K147,FALSE)*$S147*((1+'Inputs &amp; Summary'!$D$7)^BG$29))),IF($M147=Lists!$H$3,IF($K147&lt;1,((($R147*(1-$E147)+$Q147*(1-$F147))/$K147)*((1+'Inputs &amp; Summary'!$D$7)^BG$29)),((INT(BG$29/$K147)-INT((BG$29-1)/$K147))*($R147*(1-$E147)+$Q147*(1-$F147))*((1+'Inputs &amp; Summary'!$D$7)^BG$29))),((_xlfn.WEIBULL.DIST(BG$29,$L147,$K147,FALSE)*($R147*(1-$E147)+$Q147*(1-$F147))*((1+'Inputs &amp; Summary'!$D$7)^BG$29))))))</f>
        <v>0</v>
      </c>
      <c r="BH147" s="114">
        <f>$D147*IF(BH$29&gt;'Inputs &amp; Summary'!$D$5,0,IF(BH$29&gt;VLOOKUP($G147,Lists!$J$17:$K$21,2),IF($M147=Lists!$H$3,IF($K147&lt;1,(($S147/$K147)*((1+'Inputs &amp; Summary'!$D$7)^BH$29)),((INT(BH$29/$K147)-INT((BH$29-1)/$K147))*$S147*((1+'Inputs &amp; Summary'!$D$7)^BH$29))),(_xlfn.WEIBULL.DIST(BH$29,$L147,$K147,FALSE)*$S147*((1+'Inputs &amp; Summary'!$D$7)^BH$29))),IF($M147=Lists!$H$3,IF($K147&lt;1,((($R147*(1-$E147)+$Q147*(1-$F147))/$K147)*((1+'Inputs &amp; Summary'!$D$7)^BH$29)),((INT(BH$29/$K147)-INT((BH$29-1)/$K147))*($R147*(1-$E147)+$Q147*(1-$F147))*((1+'Inputs &amp; Summary'!$D$7)^BH$29))),((_xlfn.WEIBULL.DIST(BH$29,$L147,$K147,FALSE)*($R147*(1-$E147)+$Q147*(1-$F147))*((1+'Inputs &amp; Summary'!$D$7)^BH$29))))))</f>
        <v>0</v>
      </c>
      <c r="BI147" s="114">
        <f>$D147*IF(BI$29&gt;'Inputs &amp; Summary'!$D$5,0,IF(BI$29&gt;VLOOKUP($G147,Lists!$J$17:$K$21,2),IF($M147=Lists!$H$3,IF($K147&lt;1,(($S147/$K147)*((1+'Inputs &amp; Summary'!$D$7)^BI$29)),((INT(BI$29/$K147)-INT((BI$29-1)/$K147))*$S147*((1+'Inputs &amp; Summary'!$D$7)^BI$29))),(_xlfn.WEIBULL.DIST(BI$29,$L147,$K147,FALSE)*$S147*((1+'Inputs &amp; Summary'!$D$7)^BI$29))),IF($M147=Lists!$H$3,IF($K147&lt;1,((($R147*(1-$E147)+$Q147*(1-$F147))/$K147)*((1+'Inputs &amp; Summary'!$D$7)^BI$29)),((INT(BI$29/$K147)-INT((BI$29-1)/$K147))*($R147*(1-$E147)+$Q147*(1-$F147))*((1+'Inputs &amp; Summary'!$D$7)^BI$29))),((_xlfn.WEIBULL.DIST(BI$29,$L147,$K147,FALSE)*($R147*(1-$E147)+$Q147*(1-$F147))*((1+'Inputs &amp; Summary'!$D$7)^BI$29))))))</f>
        <v>0</v>
      </c>
      <c r="BJ147" s="114">
        <f>$D147*IF(BJ$29&gt;'Inputs &amp; Summary'!$D$5,0,IF(BJ$29&gt;VLOOKUP($G147,Lists!$J$17:$K$21,2),IF($M147=Lists!$H$3,IF($K147&lt;1,(($S147/$K147)*((1+'Inputs &amp; Summary'!$D$7)^BJ$29)),((INT(BJ$29/$K147)-INT((BJ$29-1)/$K147))*$S147*((1+'Inputs &amp; Summary'!$D$7)^BJ$29))),(_xlfn.WEIBULL.DIST(BJ$29,$L147,$K147,FALSE)*$S147*((1+'Inputs &amp; Summary'!$D$7)^BJ$29))),IF($M147=Lists!$H$3,IF($K147&lt;1,((($R147*(1-$E147)+$Q147*(1-$F147))/$K147)*((1+'Inputs &amp; Summary'!$D$7)^BJ$29)),((INT(BJ$29/$K147)-INT((BJ$29-1)/$K147))*($R147*(1-$E147)+$Q147*(1-$F147))*((1+'Inputs &amp; Summary'!$D$7)^BJ$29))),((_xlfn.WEIBULL.DIST(BJ$29,$L147,$K147,FALSE)*($R147*(1-$E147)+$Q147*(1-$F147))*((1+'Inputs &amp; Summary'!$D$7)^BJ$29))))))</f>
        <v>0</v>
      </c>
      <c r="BK147" s="114">
        <f>$D147*IF(BK$29&gt;'Inputs &amp; Summary'!$D$5,0,IF(BK$29&gt;VLOOKUP($G147,Lists!$J$17:$K$21,2),IF($M147=Lists!$H$3,IF($K147&lt;1,(($S147/$K147)*((1+'Inputs &amp; Summary'!$D$7)^BK$29)),((INT(BK$29/$K147)-INT((BK$29-1)/$K147))*$S147*((1+'Inputs &amp; Summary'!$D$7)^BK$29))),(_xlfn.WEIBULL.DIST(BK$29,$L147,$K147,FALSE)*$S147*((1+'Inputs &amp; Summary'!$D$7)^BK$29))),IF($M147=Lists!$H$3,IF($K147&lt;1,((($R147*(1-$E147)+$Q147*(1-$F147))/$K147)*((1+'Inputs &amp; Summary'!$D$7)^BK$29)),((INT(BK$29/$K147)-INT((BK$29-1)/$K147))*($R147*(1-$E147)+$Q147*(1-$F147))*((1+'Inputs &amp; Summary'!$D$7)^BK$29))),((_xlfn.WEIBULL.DIST(BK$29,$L147,$K147,FALSE)*($R147*(1-$E147)+$Q147*(1-$F147))*((1+'Inputs &amp; Summary'!$D$7)^BK$29))))))</f>
        <v>0</v>
      </c>
      <c r="BL147" s="114">
        <f>$D147*IF(BL$29&gt;'Inputs &amp; Summary'!$D$5,0,IF(BL$29&gt;VLOOKUP($G147,Lists!$J$17:$K$21,2),IF($M147=Lists!$H$3,IF($K147&lt;1,(($S147/$K147)*((1+'Inputs &amp; Summary'!$D$7)^BL$29)),((INT(BL$29/$K147)-INT((BL$29-1)/$K147))*$S147*((1+'Inputs &amp; Summary'!$D$7)^BL$29))),(_xlfn.WEIBULL.DIST(BL$29,$L147,$K147,FALSE)*$S147*((1+'Inputs &amp; Summary'!$D$7)^BL$29))),IF($M147=Lists!$H$3,IF($K147&lt;1,((($R147*(1-$E147)+$Q147*(1-$F147))/$K147)*((1+'Inputs &amp; Summary'!$D$7)^BL$29)),((INT(BL$29/$K147)-INT((BL$29-1)/$K147))*($R147*(1-$E147)+$Q147*(1-$F147))*((1+'Inputs &amp; Summary'!$D$7)^BL$29))),((_xlfn.WEIBULL.DIST(BL$29,$L147,$K147,FALSE)*($R147*(1-$E147)+$Q147*(1-$F147))*((1+'Inputs &amp; Summary'!$D$7)^BL$29))))))</f>
        <v>0</v>
      </c>
    </row>
    <row r="148" spans="1:64" x14ac:dyDescent="0.3">
      <c r="A148" s="79" t="s">
        <v>248</v>
      </c>
      <c r="B148" s="33" t="s">
        <v>152</v>
      </c>
      <c r="C148" s="33" t="s">
        <v>39</v>
      </c>
      <c r="D148" s="115">
        <v>0</v>
      </c>
      <c r="E148" s="68">
        <v>1</v>
      </c>
      <c r="F148" s="68">
        <v>1</v>
      </c>
      <c r="G148" s="213" t="s">
        <v>433</v>
      </c>
      <c r="H148" s="34"/>
      <c r="I148" s="34" t="s">
        <v>94</v>
      </c>
      <c r="J148" s="33">
        <f>VLOOKUP(I148,'Labor Rates'!$A$1:$B$16,2)</f>
        <v>21.23076923076923</v>
      </c>
      <c r="K148" s="35">
        <v>25</v>
      </c>
      <c r="L148" s="35">
        <v>3</v>
      </c>
      <c r="M148" s="36" t="s">
        <v>249</v>
      </c>
      <c r="N148" s="84">
        <f>'Inputs &amp; Summary'!$D$44</f>
        <v>103.04449648711943</v>
      </c>
      <c r="O148" s="35">
        <v>0.5</v>
      </c>
      <c r="P148" s="5">
        <v>120</v>
      </c>
      <c r="Q148" s="73">
        <f t="shared" si="21"/>
        <v>1093.8569627094216</v>
      </c>
      <c r="R148" s="73">
        <f t="shared" si="22"/>
        <v>12365.339578454332</v>
      </c>
      <c r="S148" s="74">
        <f t="shared" si="23"/>
        <v>0</v>
      </c>
      <c r="T148" s="88"/>
      <c r="U148" s="80"/>
      <c r="V148" s="87">
        <f t="shared" si="24"/>
        <v>0</v>
      </c>
      <c r="W148" s="87">
        <f>NPV('Inputs &amp; Summary'!$D$6,Y148:BL148)</f>
        <v>0</v>
      </c>
      <c r="X148" s="90">
        <f t="shared" si="25"/>
        <v>0</v>
      </c>
      <c r="Y148" s="114">
        <f>$D148*IF(Y$29&gt;'Inputs &amp; Summary'!$D$5,0,IF(Y$29&gt;VLOOKUP($G148,Lists!$J$17:$K$21,2),IF($M148=Lists!$H$3,IF($K148&lt;1,(($S148/$K148)*((1+'Inputs &amp; Summary'!$D$7)^Y$29)),((INT(Y$29/$K148)-INT((Y$29-1)/$K148))*$S148*((1+'Inputs &amp; Summary'!$D$7)^Y$29))),(_xlfn.WEIBULL.DIST(Y$29,$L148,$K148,FALSE)*$S148*((1+'Inputs &amp; Summary'!$D$7)^Y$29))),IF($M148=Lists!$H$3,IF($K148&lt;1,((($R148*(1-$E148)+$Q148*(1-$F148))/$K148)*((1+'Inputs &amp; Summary'!$D$7)^Y$29)),((INT(Y$29/$K148)-INT((Y$29-1)/$K148))*($R148*(1-$E148)+$Q148*(1-$F148))*((1+'Inputs &amp; Summary'!$D$7)^Y$29))),((_xlfn.WEIBULL.DIST(Y$29,$L148,$K148,FALSE)*($R148*(1-$E148)+$Q148*(1-$F148))*((1+'Inputs &amp; Summary'!$D$7)^Y$29))))))</f>
        <v>0</v>
      </c>
      <c r="Z148" s="114">
        <f>$D148*IF(Z$29&gt;'Inputs &amp; Summary'!$D$5,0,IF(Z$29&gt;VLOOKUP($G148,Lists!$J$17:$K$21,2),IF($M148=Lists!$H$3,IF($K148&lt;1,(($S148/$K148)*((1+'Inputs &amp; Summary'!$D$7)^Z$29)),((INT(Z$29/$K148)-INT((Z$29-1)/$K148))*$S148*((1+'Inputs &amp; Summary'!$D$7)^Z$29))),(_xlfn.WEIBULL.DIST(Z$29,$L148,$K148,FALSE)*$S148*((1+'Inputs &amp; Summary'!$D$7)^Z$29))),IF($M148=Lists!$H$3,IF($K148&lt;1,((($R148*(1-$E148)+$Q148*(1-$F148))/$K148)*((1+'Inputs &amp; Summary'!$D$7)^Z$29)),((INT(Z$29/$K148)-INT((Z$29-1)/$K148))*($R148*(1-$E148)+$Q148*(1-$F148))*((1+'Inputs &amp; Summary'!$D$7)^Z$29))),((_xlfn.WEIBULL.DIST(Z$29,$L148,$K148,FALSE)*($R148*(1-$E148)+$Q148*(1-$F148))*((1+'Inputs &amp; Summary'!$D$7)^Z$29))))))</f>
        <v>0</v>
      </c>
      <c r="AA148" s="114">
        <f>$D148*IF(AA$29&gt;'Inputs &amp; Summary'!$D$5,0,IF(AA$29&gt;VLOOKUP($G148,Lists!$J$17:$K$21,2),IF($M148=Lists!$H$3,IF($K148&lt;1,(($S148/$K148)*((1+'Inputs &amp; Summary'!$D$7)^AA$29)),((INT(AA$29/$K148)-INT((AA$29-1)/$K148))*$S148*((1+'Inputs &amp; Summary'!$D$7)^AA$29))),(_xlfn.WEIBULL.DIST(AA$29,$L148,$K148,FALSE)*$S148*((1+'Inputs &amp; Summary'!$D$7)^AA$29))),IF($M148=Lists!$H$3,IF($K148&lt;1,((($R148*(1-$E148)+$Q148*(1-$F148))/$K148)*((1+'Inputs &amp; Summary'!$D$7)^AA$29)),((INT(AA$29/$K148)-INT((AA$29-1)/$K148))*($R148*(1-$E148)+$Q148*(1-$F148))*((1+'Inputs &amp; Summary'!$D$7)^AA$29))),((_xlfn.WEIBULL.DIST(AA$29,$L148,$K148,FALSE)*($R148*(1-$E148)+$Q148*(1-$F148))*((1+'Inputs &amp; Summary'!$D$7)^AA$29))))))</f>
        <v>0</v>
      </c>
      <c r="AB148" s="114">
        <f>$D148*IF(AB$29&gt;'Inputs &amp; Summary'!$D$5,0,IF(AB$29&gt;VLOOKUP($G148,Lists!$J$17:$K$21,2),IF($M148=Lists!$H$3,IF($K148&lt;1,(($S148/$K148)*((1+'Inputs &amp; Summary'!$D$7)^AB$29)),((INT(AB$29/$K148)-INT((AB$29-1)/$K148))*$S148*((1+'Inputs &amp; Summary'!$D$7)^AB$29))),(_xlfn.WEIBULL.DIST(AB$29,$L148,$K148,FALSE)*$S148*((1+'Inputs &amp; Summary'!$D$7)^AB$29))),IF($M148=Lists!$H$3,IF($K148&lt;1,((($R148*(1-$E148)+$Q148*(1-$F148))/$K148)*((1+'Inputs &amp; Summary'!$D$7)^AB$29)),((INT(AB$29/$K148)-INT((AB$29-1)/$K148))*($R148*(1-$E148)+$Q148*(1-$F148))*((1+'Inputs &amp; Summary'!$D$7)^AB$29))),((_xlfn.WEIBULL.DIST(AB$29,$L148,$K148,FALSE)*($R148*(1-$E148)+$Q148*(1-$F148))*((1+'Inputs &amp; Summary'!$D$7)^AB$29))))))</f>
        <v>0</v>
      </c>
      <c r="AC148" s="114">
        <f>$D148*IF(AC$29&gt;'Inputs &amp; Summary'!$D$5,0,IF(AC$29&gt;VLOOKUP($G148,Lists!$J$17:$K$21,2),IF($M148=Lists!$H$3,IF($K148&lt;1,(($S148/$K148)*((1+'Inputs &amp; Summary'!$D$7)^AC$29)),((INT(AC$29/$K148)-INT((AC$29-1)/$K148))*$S148*((1+'Inputs &amp; Summary'!$D$7)^AC$29))),(_xlfn.WEIBULL.DIST(AC$29,$L148,$K148,FALSE)*$S148*((1+'Inputs &amp; Summary'!$D$7)^AC$29))),IF($M148=Lists!$H$3,IF($K148&lt;1,((($R148*(1-$E148)+$Q148*(1-$F148))/$K148)*((1+'Inputs &amp; Summary'!$D$7)^AC$29)),((INT(AC$29/$K148)-INT((AC$29-1)/$K148))*($R148*(1-$E148)+$Q148*(1-$F148))*((1+'Inputs &amp; Summary'!$D$7)^AC$29))),((_xlfn.WEIBULL.DIST(AC$29,$L148,$K148,FALSE)*($R148*(1-$E148)+$Q148*(1-$F148))*((1+'Inputs &amp; Summary'!$D$7)^AC$29))))))</f>
        <v>0</v>
      </c>
      <c r="AD148" s="114">
        <f>$D148*IF(AD$29&gt;'Inputs &amp; Summary'!$D$5,0,IF(AD$29&gt;VLOOKUP($G148,Lists!$J$17:$K$21,2),IF($M148=Lists!$H$3,IF($K148&lt;1,(($S148/$K148)*((1+'Inputs &amp; Summary'!$D$7)^AD$29)),((INT(AD$29/$K148)-INT((AD$29-1)/$K148))*$S148*((1+'Inputs &amp; Summary'!$D$7)^AD$29))),(_xlfn.WEIBULL.DIST(AD$29,$L148,$K148,FALSE)*$S148*((1+'Inputs &amp; Summary'!$D$7)^AD$29))),IF($M148=Lists!$H$3,IF($K148&lt;1,((($R148*(1-$E148)+$Q148*(1-$F148))/$K148)*((1+'Inputs &amp; Summary'!$D$7)^AD$29)),((INT(AD$29/$K148)-INT((AD$29-1)/$K148))*($R148*(1-$E148)+$Q148*(1-$F148))*((1+'Inputs &amp; Summary'!$D$7)^AD$29))),((_xlfn.WEIBULL.DIST(AD$29,$L148,$K148,FALSE)*($R148*(1-$E148)+$Q148*(1-$F148))*((1+'Inputs &amp; Summary'!$D$7)^AD$29))))))</f>
        <v>0</v>
      </c>
      <c r="AE148" s="114">
        <f>$D148*IF(AE$29&gt;'Inputs &amp; Summary'!$D$5,0,IF(AE$29&gt;VLOOKUP($G148,Lists!$J$17:$K$21,2),IF($M148=Lists!$H$3,IF($K148&lt;1,(($S148/$K148)*((1+'Inputs &amp; Summary'!$D$7)^AE$29)),((INT(AE$29/$K148)-INT((AE$29-1)/$K148))*$S148*((1+'Inputs &amp; Summary'!$D$7)^AE$29))),(_xlfn.WEIBULL.DIST(AE$29,$L148,$K148,FALSE)*$S148*((1+'Inputs &amp; Summary'!$D$7)^AE$29))),IF($M148=Lists!$H$3,IF($K148&lt;1,((($R148*(1-$E148)+$Q148*(1-$F148))/$K148)*((1+'Inputs &amp; Summary'!$D$7)^AE$29)),((INT(AE$29/$K148)-INT((AE$29-1)/$K148))*($R148*(1-$E148)+$Q148*(1-$F148))*((1+'Inputs &amp; Summary'!$D$7)^AE$29))),((_xlfn.WEIBULL.DIST(AE$29,$L148,$K148,FALSE)*($R148*(1-$E148)+$Q148*(1-$F148))*((1+'Inputs &amp; Summary'!$D$7)^AE$29))))))</f>
        <v>0</v>
      </c>
      <c r="AF148" s="114">
        <f>$D148*IF(AF$29&gt;'Inputs &amp; Summary'!$D$5,0,IF(AF$29&gt;VLOOKUP($G148,Lists!$J$17:$K$21,2),IF($M148=Lists!$H$3,IF($K148&lt;1,(($S148/$K148)*((1+'Inputs &amp; Summary'!$D$7)^AF$29)),((INT(AF$29/$K148)-INT((AF$29-1)/$K148))*$S148*((1+'Inputs &amp; Summary'!$D$7)^AF$29))),(_xlfn.WEIBULL.DIST(AF$29,$L148,$K148,FALSE)*$S148*((1+'Inputs &amp; Summary'!$D$7)^AF$29))),IF($M148=Lists!$H$3,IF($K148&lt;1,((($R148*(1-$E148)+$Q148*(1-$F148))/$K148)*((1+'Inputs &amp; Summary'!$D$7)^AF$29)),((INT(AF$29/$K148)-INT((AF$29-1)/$K148))*($R148*(1-$E148)+$Q148*(1-$F148))*((1+'Inputs &amp; Summary'!$D$7)^AF$29))),((_xlfn.WEIBULL.DIST(AF$29,$L148,$K148,FALSE)*($R148*(1-$E148)+$Q148*(1-$F148))*((1+'Inputs &amp; Summary'!$D$7)^AF$29))))))</f>
        <v>0</v>
      </c>
      <c r="AG148" s="114">
        <f>$D148*IF(AG$29&gt;'Inputs &amp; Summary'!$D$5,0,IF(AG$29&gt;VLOOKUP($G148,Lists!$J$17:$K$21,2),IF($M148=Lists!$H$3,IF($K148&lt;1,(($S148/$K148)*((1+'Inputs &amp; Summary'!$D$7)^AG$29)),((INT(AG$29/$K148)-INT((AG$29-1)/$K148))*$S148*((1+'Inputs &amp; Summary'!$D$7)^AG$29))),(_xlfn.WEIBULL.DIST(AG$29,$L148,$K148,FALSE)*$S148*((1+'Inputs &amp; Summary'!$D$7)^AG$29))),IF($M148=Lists!$H$3,IF($K148&lt;1,((($R148*(1-$E148)+$Q148*(1-$F148))/$K148)*((1+'Inputs &amp; Summary'!$D$7)^AG$29)),((INT(AG$29/$K148)-INT((AG$29-1)/$K148))*($R148*(1-$E148)+$Q148*(1-$F148))*((1+'Inputs &amp; Summary'!$D$7)^AG$29))),((_xlfn.WEIBULL.DIST(AG$29,$L148,$K148,FALSE)*($R148*(1-$E148)+$Q148*(1-$F148))*((1+'Inputs &amp; Summary'!$D$7)^AG$29))))))</f>
        <v>0</v>
      </c>
      <c r="AH148" s="114">
        <f>$D148*IF(AH$29&gt;'Inputs &amp; Summary'!$D$5,0,IF(AH$29&gt;VLOOKUP($G148,Lists!$J$17:$K$21,2),IF($M148=Lists!$H$3,IF($K148&lt;1,(($S148/$K148)*((1+'Inputs &amp; Summary'!$D$7)^AH$29)),((INT(AH$29/$K148)-INT((AH$29-1)/$K148))*$S148*((1+'Inputs &amp; Summary'!$D$7)^AH$29))),(_xlfn.WEIBULL.DIST(AH$29,$L148,$K148,FALSE)*$S148*((1+'Inputs &amp; Summary'!$D$7)^AH$29))),IF($M148=Lists!$H$3,IF($K148&lt;1,((($R148*(1-$E148)+$Q148*(1-$F148))/$K148)*((1+'Inputs &amp; Summary'!$D$7)^AH$29)),((INT(AH$29/$K148)-INT((AH$29-1)/$K148))*($R148*(1-$E148)+$Q148*(1-$F148))*((1+'Inputs &amp; Summary'!$D$7)^AH$29))),((_xlfn.WEIBULL.DIST(AH$29,$L148,$K148,FALSE)*($R148*(1-$E148)+$Q148*(1-$F148))*((1+'Inputs &amp; Summary'!$D$7)^AH$29))))))</f>
        <v>0</v>
      </c>
      <c r="AI148" s="114">
        <f>$D148*IF(AI$29&gt;'Inputs &amp; Summary'!$D$5,0,IF(AI$29&gt;VLOOKUP($G148,Lists!$J$17:$K$21,2),IF($M148=Lists!$H$3,IF($K148&lt;1,(($S148/$K148)*((1+'Inputs &amp; Summary'!$D$7)^AI$29)),((INT(AI$29/$K148)-INT((AI$29-1)/$K148))*$S148*((1+'Inputs &amp; Summary'!$D$7)^AI$29))),(_xlfn.WEIBULL.DIST(AI$29,$L148,$K148,FALSE)*$S148*((1+'Inputs &amp; Summary'!$D$7)^AI$29))),IF($M148=Lists!$H$3,IF($K148&lt;1,((($R148*(1-$E148)+$Q148*(1-$F148))/$K148)*((1+'Inputs &amp; Summary'!$D$7)^AI$29)),((INT(AI$29/$K148)-INT((AI$29-1)/$K148))*($R148*(1-$E148)+$Q148*(1-$F148))*((1+'Inputs &amp; Summary'!$D$7)^AI$29))),((_xlfn.WEIBULL.DIST(AI$29,$L148,$K148,FALSE)*($R148*(1-$E148)+$Q148*(1-$F148))*((1+'Inputs &amp; Summary'!$D$7)^AI$29))))))</f>
        <v>0</v>
      </c>
      <c r="AJ148" s="114">
        <f>$D148*IF(AJ$29&gt;'Inputs &amp; Summary'!$D$5,0,IF(AJ$29&gt;VLOOKUP($G148,Lists!$J$17:$K$21,2),IF($M148=Lists!$H$3,IF($K148&lt;1,(($S148/$K148)*((1+'Inputs &amp; Summary'!$D$7)^AJ$29)),((INT(AJ$29/$K148)-INT((AJ$29-1)/$K148))*$S148*((1+'Inputs &amp; Summary'!$D$7)^AJ$29))),(_xlfn.WEIBULL.DIST(AJ$29,$L148,$K148,FALSE)*$S148*((1+'Inputs &amp; Summary'!$D$7)^AJ$29))),IF($M148=Lists!$H$3,IF($K148&lt;1,((($R148*(1-$E148)+$Q148*(1-$F148))/$K148)*((1+'Inputs &amp; Summary'!$D$7)^AJ$29)),((INT(AJ$29/$K148)-INT((AJ$29-1)/$K148))*($R148*(1-$E148)+$Q148*(1-$F148))*((1+'Inputs &amp; Summary'!$D$7)^AJ$29))),((_xlfn.WEIBULL.DIST(AJ$29,$L148,$K148,FALSE)*($R148*(1-$E148)+$Q148*(1-$F148))*((1+'Inputs &amp; Summary'!$D$7)^AJ$29))))))</f>
        <v>0</v>
      </c>
      <c r="AK148" s="114">
        <f>$D148*IF(AK$29&gt;'Inputs &amp; Summary'!$D$5,0,IF(AK$29&gt;VLOOKUP($G148,Lists!$J$17:$K$21,2),IF($M148=Lists!$H$3,IF($K148&lt;1,(($S148/$K148)*((1+'Inputs &amp; Summary'!$D$7)^AK$29)),((INT(AK$29/$K148)-INT((AK$29-1)/$K148))*$S148*((1+'Inputs &amp; Summary'!$D$7)^AK$29))),(_xlfn.WEIBULL.DIST(AK$29,$L148,$K148,FALSE)*$S148*((1+'Inputs &amp; Summary'!$D$7)^AK$29))),IF($M148=Lists!$H$3,IF($K148&lt;1,((($R148*(1-$E148)+$Q148*(1-$F148))/$K148)*((1+'Inputs &amp; Summary'!$D$7)^AK$29)),((INT(AK$29/$K148)-INT((AK$29-1)/$K148))*($R148*(1-$E148)+$Q148*(1-$F148))*((1+'Inputs &amp; Summary'!$D$7)^AK$29))),((_xlfn.WEIBULL.DIST(AK$29,$L148,$K148,FALSE)*($R148*(1-$E148)+$Q148*(1-$F148))*((1+'Inputs &amp; Summary'!$D$7)^AK$29))))))</f>
        <v>0</v>
      </c>
      <c r="AL148" s="114">
        <f>$D148*IF(AL$29&gt;'Inputs &amp; Summary'!$D$5,0,IF(AL$29&gt;VLOOKUP($G148,Lists!$J$17:$K$21,2),IF($M148=Lists!$H$3,IF($K148&lt;1,(($S148/$K148)*((1+'Inputs &amp; Summary'!$D$7)^AL$29)),((INT(AL$29/$K148)-INT((AL$29-1)/$K148))*$S148*((1+'Inputs &amp; Summary'!$D$7)^AL$29))),(_xlfn.WEIBULL.DIST(AL$29,$L148,$K148,FALSE)*$S148*((1+'Inputs &amp; Summary'!$D$7)^AL$29))),IF($M148=Lists!$H$3,IF($K148&lt;1,((($R148*(1-$E148)+$Q148*(1-$F148))/$K148)*((1+'Inputs &amp; Summary'!$D$7)^AL$29)),((INT(AL$29/$K148)-INT((AL$29-1)/$K148))*($R148*(1-$E148)+$Q148*(1-$F148))*((1+'Inputs &amp; Summary'!$D$7)^AL$29))),((_xlfn.WEIBULL.DIST(AL$29,$L148,$K148,FALSE)*($R148*(1-$E148)+$Q148*(1-$F148))*((1+'Inputs &amp; Summary'!$D$7)^AL$29))))))</f>
        <v>0</v>
      </c>
      <c r="AM148" s="114">
        <f>$D148*IF(AM$29&gt;'Inputs &amp; Summary'!$D$5,0,IF(AM$29&gt;VLOOKUP($G148,Lists!$J$17:$K$21,2),IF($M148=Lists!$H$3,IF($K148&lt;1,(($S148/$K148)*((1+'Inputs &amp; Summary'!$D$7)^AM$29)),((INT(AM$29/$K148)-INT((AM$29-1)/$K148))*$S148*((1+'Inputs &amp; Summary'!$D$7)^AM$29))),(_xlfn.WEIBULL.DIST(AM$29,$L148,$K148,FALSE)*$S148*((1+'Inputs &amp; Summary'!$D$7)^AM$29))),IF($M148=Lists!$H$3,IF($K148&lt;1,((($R148*(1-$E148)+$Q148*(1-$F148))/$K148)*((1+'Inputs &amp; Summary'!$D$7)^AM$29)),((INT(AM$29/$K148)-INT((AM$29-1)/$K148))*($R148*(1-$E148)+$Q148*(1-$F148))*((1+'Inputs &amp; Summary'!$D$7)^AM$29))),((_xlfn.WEIBULL.DIST(AM$29,$L148,$K148,FALSE)*($R148*(1-$E148)+$Q148*(1-$F148))*((1+'Inputs &amp; Summary'!$D$7)^AM$29))))))</f>
        <v>0</v>
      </c>
      <c r="AN148" s="114">
        <f>$D148*IF(AN$29&gt;'Inputs &amp; Summary'!$D$5,0,IF(AN$29&gt;VLOOKUP($G148,Lists!$J$17:$K$21,2),IF($M148=Lists!$H$3,IF($K148&lt;1,(($S148/$K148)*((1+'Inputs &amp; Summary'!$D$7)^AN$29)),((INT(AN$29/$K148)-INT((AN$29-1)/$K148))*$S148*((1+'Inputs &amp; Summary'!$D$7)^AN$29))),(_xlfn.WEIBULL.DIST(AN$29,$L148,$K148,FALSE)*$S148*((1+'Inputs &amp; Summary'!$D$7)^AN$29))),IF($M148=Lists!$H$3,IF($K148&lt;1,((($R148*(1-$E148)+$Q148*(1-$F148))/$K148)*((1+'Inputs &amp; Summary'!$D$7)^AN$29)),((INT(AN$29/$K148)-INT((AN$29-1)/$K148))*($R148*(1-$E148)+$Q148*(1-$F148))*((1+'Inputs &amp; Summary'!$D$7)^AN$29))),((_xlfn.WEIBULL.DIST(AN$29,$L148,$K148,FALSE)*($R148*(1-$E148)+$Q148*(1-$F148))*((1+'Inputs &amp; Summary'!$D$7)^AN$29))))))</f>
        <v>0</v>
      </c>
      <c r="AO148" s="114">
        <f>$D148*IF(AO$29&gt;'Inputs &amp; Summary'!$D$5,0,IF(AO$29&gt;VLOOKUP($G148,Lists!$J$17:$K$21,2),IF($M148=Lists!$H$3,IF($K148&lt;1,(($S148/$K148)*((1+'Inputs &amp; Summary'!$D$7)^AO$29)),((INT(AO$29/$K148)-INT((AO$29-1)/$K148))*$S148*((1+'Inputs &amp; Summary'!$D$7)^AO$29))),(_xlfn.WEIBULL.DIST(AO$29,$L148,$K148,FALSE)*$S148*((1+'Inputs &amp; Summary'!$D$7)^AO$29))),IF($M148=Lists!$H$3,IF($K148&lt;1,((($R148*(1-$E148)+$Q148*(1-$F148))/$K148)*((1+'Inputs &amp; Summary'!$D$7)^AO$29)),((INT(AO$29/$K148)-INT((AO$29-1)/$K148))*($R148*(1-$E148)+$Q148*(1-$F148))*((1+'Inputs &amp; Summary'!$D$7)^AO$29))),((_xlfn.WEIBULL.DIST(AO$29,$L148,$K148,FALSE)*($R148*(1-$E148)+$Q148*(1-$F148))*((1+'Inputs &amp; Summary'!$D$7)^AO$29))))))</f>
        <v>0</v>
      </c>
      <c r="AP148" s="114">
        <f>$D148*IF(AP$29&gt;'Inputs &amp; Summary'!$D$5,0,IF(AP$29&gt;VLOOKUP($G148,Lists!$J$17:$K$21,2),IF($M148=Lists!$H$3,IF($K148&lt;1,(($S148/$K148)*((1+'Inputs &amp; Summary'!$D$7)^AP$29)),((INT(AP$29/$K148)-INT((AP$29-1)/$K148))*$S148*((1+'Inputs &amp; Summary'!$D$7)^AP$29))),(_xlfn.WEIBULL.DIST(AP$29,$L148,$K148,FALSE)*$S148*((1+'Inputs &amp; Summary'!$D$7)^AP$29))),IF($M148=Lists!$H$3,IF($K148&lt;1,((($R148*(1-$E148)+$Q148*(1-$F148))/$K148)*((1+'Inputs &amp; Summary'!$D$7)^AP$29)),((INT(AP$29/$K148)-INT((AP$29-1)/$K148))*($R148*(1-$E148)+$Q148*(1-$F148))*((1+'Inputs &amp; Summary'!$D$7)^AP$29))),((_xlfn.WEIBULL.DIST(AP$29,$L148,$K148,FALSE)*($R148*(1-$E148)+$Q148*(1-$F148))*((1+'Inputs &amp; Summary'!$D$7)^AP$29))))))</f>
        <v>0</v>
      </c>
      <c r="AQ148" s="114">
        <f>$D148*IF(AQ$29&gt;'Inputs &amp; Summary'!$D$5,0,IF(AQ$29&gt;VLOOKUP($G148,Lists!$J$17:$K$21,2),IF($M148=Lists!$H$3,IF($K148&lt;1,(($S148/$K148)*((1+'Inputs &amp; Summary'!$D$7)^AQ$29)),((INT(AQ$29/$K148)-INT((AQ$29-1)/$K148))*$S148*((1+'Inputs &amp; Summary'!$D$7)^AQ$29))),(_xlfn.WEIBULL.DIST(AQ$29,$L148,$K148,FALSE)*$S148*((1+'Inputs &amp; Summary'!$D$7)^AQ$29))),IF($M148=Lists!$H$3,IF($K148&lt;1,((($R148*(1-$E148)+$Q148*(1-$F148))/$K148)*((1+'Inputs &amp; Summary'!$D$7)^AQ$29)),((INT(AQ$29/$K148)-INT((AQ$29-1)/$K148))*($R148*(1-$E148)+$Q148*(1-$F148))*((1+'Inputs &amp; Summary'!$D$7)^AQ$29))),((_xlfn.WEIBULL.DIST(AQ$29,$L148,$K148,FALSE)*($R148*(1-$E148)+$Q148*(1-$F148))*((1+'Inputs &amp; Summary'!$D$7)^AQ$29))))))</f>
        <v>0</v>
      </c>
      <c r="AR148" s="114">
        <f>$D148*IF(AR$29&gt;'Inputs &amp; Summary'!$D$5,0,IF(AR$29&gt;VLOOKUP($G148,Lists!$J$17:$K$21,2),IF($M148=Lists!$H$3,IF($K148&lt;1,(($S148/$K148)*((1+'Inputs &amp; Summary'!$D$7)^AR$29)),((INT(AR$29/$K148)-INT((AR$29-1)/$K148))*$S148*((1+'Inputs &amp; Summary'!$D$7)^AR$29))),(_xlfn.WEIBULL.DIST(AR$29,$L148,$K148,FALSE)*$S148*((1+'Inputs &amp; Summary'!$D$7)^AR$29))),IF($M148=Lists!$H$3,IF($K148&lt;1,((($R148*(1-$E148)+$Q148*(1-$F148))/$K148)*((1+'Inputs &amp; Summary'!$D$7)^AR$29)),((INT(AR$29/$K148)-INT((AR$29-1)/$K148))*($R148*(1-$E148)+$Q148*(1-$F148))*((1+'Inputs &amp; Summary'!$D$7)^AR$29))),((_xlfn.WEIBULL.DIST(AR$29,$L148,$K148,FALSE)*($R148*(1-$E148)+$Q148*(1-$F148))*((1+'Inputs &amp; Summary'!$D$7)^AR$29))))))</f>
        <v>0</v>
      </c>
      <c r="AS148" s="114">
        <f>$D148*IF(AS$29&gt;'Inputs &amp; Summary'!$D$5,0,IF(AS$29&gt;VLOOKUP($G148,Lists!$J$17:$K$21,2),IF($M148=Lists!$H$3,IF($K148&lt;1,(($S148/$K148)*((1+'Inputs &amp; Summary'!$D$7)^AS$29)),((INT(AS$29/$K148)-INT((AS$29-1)/$K148))*$S148*((1+'Inputs &amp; Summary'!$D$7)^AS$29))),(_xlfn.WEIBULL.DIST(AS$29,$L148,$K148,FALSE)*$S148*((1+'Inputs &amp; Summary'!$D$7)^AS$29))),IF($M148=Lists!$H$3,IF($K148&lt;1,((($R148*(1-$E148)+$Q148*(1-$F148))/$K148)*((1+'Inputs &amp; Summary'!$D$7)^AS$29)),((INT(AS$29/$K148)-INT((AS$29-1)/$K148))*($R148*(1-$E148)+$Q148*(1-$F148))*((1+'Inputs &amp; Summary'!$D$7)^AS$29))),((_xlfn.WEIBULL.DIST(AS$29,$L148,$K148,FALSE)*($R148*(1-$E148)+$Q148*(1-$F148))*((1+'Inputs &amp; Summary'!$D$7)^AS$29))))))</f>
        <v>0</v>
      </c>
      <c r="AT148" s="114">
        <f>$D148*IF(AT$29&gt;'Inputs &amp; Summary'!$D$5,0,IF(AT$29&gt;VLOOKUP($G148,Lists!$J$17:$K$21,2),IF($M148=Lists!$H$3,IF($K148&lt;1,(($S148/$K148)*((1+'Inputs &amp; Summary'!$D$7)^AT$29)),((INT(AT$29/$K148)-INT((AT$29-1)/$K148))*$S148*((1+'Inputs &amp; Summary'!$D$7)^AT$29))),(_xlfn.WEIBULL.DIST(AT$29,$L148,$K148,FALSE)*$S148*((1+'Inputs &amp; Summary'!$D$7)^AT$29))),IF($M148=Lists!$H$3,IF($K148&lt;1,((($R148*(1-$E148)+$Q148*(1-$F148))/$K148)*((1+'Inputs &amp; Summary'!$D$7)^AT$29)),((INT(AT$29/$K148)-INT((AT$29-1)/$K148))*($R148*(1-$E148)+$Q148*(1-$F148))*((1+'Inputs &amp; Summary'!$D$7)^AT$29))),((_xlfn.WEIBULL.DIST(AT$29,$L148,$K148,FALSE)*($R148*(1-$E148)+$Q148*(1-$F148))*((1+'Inputs &amp; Summary'!$D$7)^AT$29))))))</f>
        <v>0</v>
      </c>
      <c r="AU148" s="114">
        <f>$D148*IF(AU$29&gt;'Inputs &amp; Summary'!$D$5,0,IF(AU$29&gt;VLOOKUP($G148,Lists!$J$17:$K$21,2),IF($M148=Lists!$H$3,IF($K148&lt;1,(($S148/$K148)*((1+'Inputs &amp; Summary'!$D$7)^AU$29)),((INT(AU$29/$K148)-INT((AU$29-1)/$K148))*$S148*((1+'Inputs &amp; Summary'!$D$7)^AU$29))),(_xlfn.WEIBULL.DIST(AU$29,$L148,$K148,FALSE)*$S148*((1+'Inputs &amp; Summary'!$D$7)^AU$29))),IF($M148=Lists!$H$3,IF($K148&lt;1,((($R148*(1-$E148)+$Q148*(1-$F148))/$K148)*((1+'Inputs &amp; Summary'!$D$7)^AU$29)),((INT(AU$29/$K148)-INT((AU$29-1)/$K148))*($R148*(1-$E148)+$Q148*(1-$F148))*((1+'Inputs &amp; Summary'!$D$7)^AU$29))),((_xlfn.WEIBULL.DIST(AU$29,$L148,$K148,FALSE)*($R148*(1-$E148)+$Q148*(1-$F148))*((1+'Inputs &amp; Summary'!$D$7)^AU$29))))))</f>
        <v>0</v>
      </c>
      <c r="AV148" s="114">
        <f>$D148*IF(AV$29&gt;'Inputs &amp; Summary'!$D$5,0,IF(AV$29&gt;VLOOKUP($G148,Lists!$J$17:$K$21,2),IF($M148=Lists!$H$3,IF($K148&lt;1,(($S148/$K148)*((1+'Inputs &amp; Summary'!$D$7)^AV$29)),((INT(AV$29/$K148)-INT((AV$29-1)/$K148))*$S148*((1+'Inputs &amp; Summary'!$D$7)^AV$29))),(_xlfn.WEIBULL.DIST(AV$29,$L148,$K148,FALSE)*$S148*((1+'Inputs &amp; Summary'!$D$7)^AV$29))),IF($M148=Lists!$H$3,IF($K148&lt;1,((($R148*(1-$E148)+$Q148*(1-$F148))/$K148)*((1+'Inputs &amp; Summary'!$D$7)^AV$29)),((INT(AV$29/$K148)-INT((AV$29-1)/$K148))*($R148*(1-$E148)+$Q148*(1-$F148))*((1+'Inputs &amp; Summary'!$D$7)^AV$29))),((_xlfn.WEIBULL.DIST(AV$29,$L148,$K148,FALSE)*($R148*(1-$E148)+$Q148*(1-$F148))*((1+'Inputs &amp; Summary'!$D$7)^AV$29))))))</f>
        <v>0</v>
      </c>
      <c r="AW148" s="114">
        <f>$D148*IF(AW$29&gt;'Inputs &amp; Summary'!$D$5,0,IF(AW$29&gt;VLOOKUP($G148,Lists!$J$17:$K$21,2),IF($M148=Lists!$H$3,IF($K148&lt;1,(($S148/$K148)*((1+'Inputs &amp; Summary'!$D$7)^AW$29)),((INT(AW$29/$K148)-INT((AW$29-1)/$K148))*$S148*((1+'Inputs &amp; Summary'!$D$7)^AW$29))),(_xlfn.WEIBULL.DIST(AW$29,$L148,$K148,FALSE)*$S148*((1+'Inputs &amp; Summary'!$D$7)^AW$29))),IF($M148=Lists!$H$3,IF($K148&lt;1,((($R148*(1-$E148)+$Q148*(1-$F148))/$K148)*((1+'Inputs &amp; Summary'!$D$7)^AW$29)),((INT(AW$29/$K148)-INT((AW$29-1)/$K148))*($R148*(1-$E148)+$Q148*(1-$F148))*((1+'Inputs &amp; Summary'!$D$7)^AW$29))),((_xlfn.WEIBULL.DIST(AW$29,$L148,$K148,FALSE)*($R148*(1-$E148)+$Q148*(1-$F148))*((1+'Inputs &amp; Summary'!$D$7)^AW$29))))))</f>
        <v>0</v>
      </c>
      <c r="AX148" s="114">
        <f>$D148*IF(AX$29&gt;'Inputs &amp; Summary'!$D$5,0,IF(AX$29&gt;VLOOKUP($G148,Lists!$J$17:$K$21,2),IF($M148=Lists!$H$3,IF($K148&lt;1,(($S148/$K148)*((1+'Inputs &amp; Summary'!$D$7)^AX$29)),((INT(AX$29/$K148)-INT((AX$29-1)/$K148))*$S148*((1+'Inputs &amp; Summary'!$D$7)^AX$29))),(_xlfn.WEIBULL.DIST(AX$29,$L148,$K148,FALSE)*$S148*((1+'Inputs &amp; Summary'!$D$7)^AX$29))),IF($M148=Lists!$H$3,IF($K148&lt;1,((($R148*(1-$E148)+$Q148*(1-$F148))/$K148)*((1+'Inputs &amp; Summary'!$D$7)^AX$29)),((INT(AX$29/$K148)-INT((AX$29-1)/$K148))*($R148*(1-$E148)+$Q148*(1-$F148))*((1+'Inputs &amp; Summary'!$D$7)^AX$29))),((_xlfn.WEIBULL.DIST(AX$29,$L148,$K148,FALSE)*($R148*(1-$E148)+$Q148*(1-$F148))*((1+'Inputs &amp; Summary'!$D$7)^AX$29))))))</f>
        <v>0</v>
      </c>
      <c r="AY148" s="114">
        <f>$D148*IF(AY$29&gt;'Inputs &amp; Summary'!$D$5,0,IF(AY$29&gt;VLOOKUP($G148,Lists!$J$17:$K$21,2),IF($M148=Lists!$H$3,IF($K148&lt;1,(($S148/$K148)*((1+'Inputs &amp; Summary'!$D$7)^AY$29)),((INT(AY$29/$K148)-INT((AY$29-1)/$K148))*$S148*((1+'Inputs &amp; Summary'!$D$7)^AY$29))),(_xlfn.WEIBULL.DIST(AY$29,$L148,$K148,FALSE)*$S148*((1+'Inputs &amp; Summary'!$D$7)^AY$29))),IF($M148=Lists!$H$3,IF($K148&lt;1,((($R148*(1-$E148)+$Q148*(1-$F148))/$K148)*((1+'Inputs &amp; Summary'!$D$7)^AY$29)),((INT(AY$29/$K148)-INT((AY$29-1)/$K148))*($R148*(1-$E148)+$Q148*(1-$F148))*((1+'Inputs &amp; Summary'!$D$7)^AY$29))),((_xlfn.WEIBULL.DIST(AY$29,$L148,$K148,FALSE)*($R148*(1-$E148)+$Q148*(1-$F148))*((1+'Inputs &amp; Summary'!$D$7)^AY$29))))))</f>
        <v>0</v>
      </c>
      <c r="AZ148" s="114">
        <f>$D148*IF(AZ$29&gt;'Inputs &amp; Summary'!$D$5,0,IF(AZ$29&gt;VLOOKUP($G148,Lists!$J$17:$K$21,2),IF($M148=Lists!$H$3,IF($K148&lt;1,(($S148/$K148)*((1+'Inputs &amp; Summary'!$D$7)^AZ$29)),((INT(AZ$29/$K148)-INT((AZ$29-1)/$K148))*$S148*((1+'Inputs &amp; Summary'!$D$7)^AZ$29))),(_xlfn.WEIBULL.DIST(AZ$29,$L148,$K148,FALSE)*$S148*((1+'Inputs &amp; Summary'!$D$7)^AZ$29))),IF($M148=Lists!$H$3,IF($K148&lt;1,((($R148*(1-$E148)+$Q148*(1-$F148))/$K148)*((1+'Inputs &amp; Summary'!$D$7)^AZ$29)),((INT(AZ$29/$K148)-INT((AZ$29-1)/$K148))*($R148*(1-$E148)+$Q148*(1-$F148))*((1+'Inputs &amp; Summary'!$D$7)^AZ$29))),((_xlfn.WEIBULL.DIST(AZ$29,$L148,$K148,FALSE)*($R148*(1-$E148)+$Q148*(1-$F148))*((1+'Inputs &amp; Summary'!$D$7)^AZ$29))))))</f>
        <v>0</v>
      </c>
      <c r="BA148" s="114">
        <f>$D148*IF(BA$29&gt;'Inputs &amp; Summary'!$D$5,0,IF(BA$29&gt;VLOOKUP($G148,Lists!$J$17:$K$21,2),IF($M148=Lists!$H$3,IF($K148&lt;1,(($S148/$K148)*((1+'Inputs &amp; Summary'!$D$7)^BA$29)),((INT(BA$29/$K148)-INT((BA$29-1)/$K148))*$S148*((1+'Inputs &amp; Summary'!$D$7)^BA$29))),(_xlfn.WEIBULL.DIST(BA$29,$L148,$K148,FALSE)*$S148*((1+'Inputs &amp; Summary'!$D$7)^BA$29))),IF($M148=Lists!$H$3,IF($K148&lt;1,((($R148*(1-$E148)+$Q148*(1-$F148))/$K148)*((1+'Inputs &amp; Summary'!$D$7)^BA$29)),((INT(BA$29/$K148)-INT((BA$29-1)/$K148))*($R148*(1-$E148)+$Q148*(1-$F148))*((1+'Inputs &amp; Summary'!$D$7)^BA$29))),((_xlfn.WEIBULL.DIST(BA$29,$L148,$K148,FALSE)*($R148*(1-$E148)+$Q148*(1-$F148))*((1+'Inputs &amp; Summary'!$D$7)^BA$29))))))</f>
        <v>0</v>
      </c>
      <c r="BB148" s="114">
        <f>$D148*IF(BB$29&gt;'Inputs &amp; Summary'!$D$5,0,IF(BB$29&gt;VLOOKUP($G148,Lists!$J$17:$K$21,2),IF($M148=Lists!$H$3,IF($K148&lt;1,(($S148/$K148)*((1+'Inputs &amp; Summary'!$D$7)^BB$29)),((INT(BB$29/$K148)-INT((BB$29-1)/$K148))*$S148*((1+'Inputs &amp; Summary'!$D$7)^BB$29))),(_xlfn.WEIBULL.DIST(BB$29,$L148,$K148,FALSE)*$S148*((1+'Inputs &amp; Summary'!$D$7)^BB$29))),IF($M148=Lists!$H$3,IF($K148&lt;1,((($R148*(1-$E148)+$Q148*(1-$F148))/$K148)*((1+'Inputs &amp; Summary'!$D$7)^BB$29)),((INT(BB$29/$K148)-INT((BB$29-1)/$K148))*($R148*(1-$E148)+$Q148*(1-$F148))*((1+'Inputs &amp; Summary'!$D$7)^BB$29))),((_xlfn.WEIBULL.DIST(BB$29,$L148,$K148,FALSE)*($R148*(1-$E148)+$Q148*(1-$F148))*((1+'Inputs &amp; Summary'!$D$7)^BB$29))))))</f>
        <v>0</v>
      </c>
      <c r="BC148" s="114">
        <f>$D148*IF(BC$29&gt;'Inputs &amp; Summary'!$D$5,0,IF(BC$29&gt;VLOOKUP($G148,Lists!$J$17:$K$21,2),IF($M148=Lists!$H$3,IF($K148&lt;1,(($S148/$K148)*((1+'Inputs &amp; Summary'!$D$7)^BC$29)),((INT(BC$29/$K148)-INT((BC$29-1)/$K148))*$S148*((1+'Inputs &amp; Summary'!$D$7)^BC$29))),(_xlfn.WEIBULL.DIST(BC$29,$L148,$K148,FALSE)*$S148*((1+'Inputs &amp; Summary'!$D$7)^BC$29))),IF($M148=Lists!$H$3,IF($K148&lt;1,((($R148*(1-$E148)+$Q148*(1-$F148))/$K148)*((1+'Inputs &amp; Summary'!$D$7)^BC$29)),((INT(BC$29/$K148)-INT((BC$29-1)/$K148))*($R148*(1-$E148)+$Q148*(1-$F148))*((1+'Inputs &amp; Summary'!$D$7)^BC$29))),((_xlfn.WEIBULL.DIST(BC$29,$L148,$K148,FALSE)*($R148*(1-$E148)+$Q148*(1-$F148))*((1+'Inputs &amp; Summary'!$D$7)^BC$29))))))</f>
        <v>0</v>
      </c>
      <c r="BD148" s="114">
        <f>$D148*IF(BD$29&gt;'Inputs &amp; Summary'!$D$5,0,IF(BD$29&gt;VLOOKUP($G148,Lists!$J$17:$K$21,2),IF($M148=Lists!$H$3,IF($K148&lt;1,(($S148/$K148)*((1+'Inputs &amp; Summary'!$D$7)^BD$29)),((INT(BD$29/$K148)-INT((BD$29-1)/$K148))*$S148*((1+'Inputs &amp; Summary'!$D$7)^BD$29))),(_xlfn.WEIBULL.DIST(BD$29,$L148,$K148,FALSE)*$S148*((1+'Inputs &amp; Summary'!$D$7)^BD$29))),IF($M148=Lists!$H$3,IF($K148&lt;1,((($R148*(1-$E148)+$Q148*(1-$F148))/$K148)*((1+'Inputs &amp; Summary'!$D$7)^BD$29)),((INT(BD$29/$K148)-INT((BD$29-1)/$K148))*($R148*(1-$E148)+$Q148*(1-$F148))*((1+'Inputs &amp; Summary'!$D$7)^BD$29))),((_xlfn.WEIBULL.DIST(BD$29,$L148,$K148,FALSE)*($R148*(1-$E148)+$Q148*(1-$F148))*((1+'Inputs &amp; Summary'!$D$7)^BD$29))))))</f>
        <v>0</v>
      </c>
      <c r="BE148" s="114">
        <f>$D148*IF(BE$29&gt;'Inputs &amp; Summary'!$D$5,0,IF(BE$29&gt;VLOOKUP($G148,Lists!$J$17:$K$21,2),IF($M148=Lists!$H$3,IF($K148&lt;1,(($S148/$K148)*((1+'Inputs &amp; Summary'!$D$7)^BE$29)),((INT(BE$29/$K148)-INT((BE$29-1)/$K148))*$S148*((1+'Inputs &amp; Summary'!$D$7)^BE$29))),(_xlfn.WEIBULL.DIST(BE$29,$L148,$K148,FALSE)*$S148*((1+'Inputs &amp; Summary'!$D$7)^BE$29))),IF($M148=Lists!$H$3,IF($K148&lt;1,((($R148*(1-$E148)+$Q148*(1-$F148))/$K148)*((1+'Inputs &amp; Summary'!$D$7)^BE$29)),((INT(BE$29/$K148)-INT((BE$29-1)/$K148))*($R148*(1-$E148)+$Q148*(1-$F148))*((1+'Inputs &amp; Summary'!$D$7)^BE$29))),((_xlfn.WEIBULL.DIST(BE$29,$L148,$K148,FALSE)*($R148*(1-$E148)+$Q148*(1-$F148))*((1+'Inputs &amp; Summary'!$D$7)^BE$29))))))</f>
        <v>0</v>
      </c>
      <c r="BF148" s="114">
        <f>$D148*IF(BF$29&gt;'Inputs &amp; Summary'!$D$5,0,IF(BF$29&gt;VLOOKUP($G148,Lists!$J$17:$K$21,2),IF($M148=Lists!$H$3,IF($K148&lt;1,(($S148/$K148)*((1+'Inputs &amp; Summary'!$D$7)^BF$29)),((INT(BF$29/$K148)-INT((BF$29-1)/$K148))*$S148*((1+'Inputs &amp; Summary'!$D$7)^BF$29))),(_xlfn.WEIBULL.DIST(BF$29,$L148,$K148,FALSE)*$S148*((1+'Inputs &amp; Summary'!$D$7)^BF$29))),IF($M148=Lists!$H$3,IF($K148&lt;1,((($R148*(1-$E148)+$Q148*(1-$F148))/$K148)*((1+'Inputs &amp; Summary'!$D$7)^BF$29)),((INT(BF$29/$K148)-INT((BF$29-1)/$K148))*($R148*(1-$E148)+$Q148*(1-$F148))*((1+'Inputs &amp; Summary'!$D$7)^BF$29))),((_xlfn.WEIBULL.DIST(BF$29,$L148,$K148,FALSE)*($R148*(1-$E148)+$Q148*(1-$F148))*((1+'Inputs &amp; Summary'!$D$7)^BF$29))))))</f>
        <v>0</v>
      </c>
      <c r="BG148" s="114">
        <f>$D148*IF(BG$29&gt;'Inputs &amp; Summary'!$D$5,0,IF(BG$29&gt;VLOOKUP($G148,Lists!$J$17:$K$21,2),IF($M148=Lists!$H$3,IF($K148&lt;1,(($S148/$K148)*((1+'Inputs &amp; Summary'!$D$7)^BG$29)),((INT(BG$29/$K148)-INT((BG$29-1)/$K148))*$S148*((1+'Inputs &amp; Summary'!$D$7)^BG$29))),(_xlfn.WEIBULL.DIST(BG$29,$L148,$K148,FALSE)*$S148*((1+'Inputs &amp; Summary'!$D$7)^BG$29))),IF($M148=Lists!$H$3,IF($K148&lt;1,((($R148*(1-$E148)+$Q148*(1-$F148))/$K148)*((1+'Inputs &amp; Summary'!$D$7)^BG$29)),((INT(BG$29/$K148)-INT((BG$29-1)/$K148))*($R148*(1-$E148)+$Q148*(1-$F148))*((1+'Inputs &amp; Summary'!$D$7)^BG$29))),((_xlfn.WEIBULL.DIST(BG$29,$L148,$K148,FALSE)*($R148*(1-$E148)+$Q148*(1-$F148))*((1+'Inputs &amp; Summary'!$D$7)^BG$29))))))</f>
        <v>0</v>
      </c>
      <c r="BH148" s="114">
        <f>$D148*IF(BH$29&gt;'Inputs &amp; Summary'!$D$5,0,IF(BH$29&gt;VLOOKUP($G148,Lists!$J$17:$K$21,2),IF($M148=Lists!$H$3,IF($K148&lt;1,(($S148/$K148)*((1+'Inputs &amp; Summary'!$D$7)^BH$29)),((INT(BH$29/$K148)-INT((BH$29-1)/$K148))*$S148*((1+'Inputs &amp; Summary'!$D$7)^BH$29))),(_xlfn.WEIBULL.DIST(BH$29,$L148,$K148,FALSE)*$S148*((1+'Inputs &amp; Summary'!$D$7)^BH$29))),IF($M148=Lists!$H$3,IF($K148&lt;1,((($R148*(1-$E148)+$Q148*(1-$F148))/$K148)*((1+'Inputs &amp; Summary'!$D$7)^BH$29)),((INT(BH$29/$K148)-INT((BH$29-1)/$K148))*($R148*(1-$E148)+$Q148*(1-$F148))*((1+'Inputs &amp; Summary'!$D$7)^BH$29))),((_xlfn.WEIBULL.DIST(BH$29,$L148,$K148,FALSE)*($R148*(1-$E148)+$Q148*(1-$F148))*((1+'Inputs &amp; Summary'!$D$7)^BH$29))))))</f>
        <v>0</v>
      </c>
      <c r="BI148" s="114">
        <f>$D148*IF(BI$29&gt;'Inputs &amp; Summary'!$D$5,0,IF(BI$29&gt;VLOOKUP($G148,Lists!$J$17:$K$21,2),IF($M148=Lists!$H$3,IF($K148&lt;1,(($S148/$K148)*((1+'Inputs &amp; Summary'!$D$7)^BI$29)),((INT(BI$29/$K148)-INT((BI$29-1)/$K148))*$S148*((1+'Inputs &amp; Summary'!$D$7)^BI$29))),(_xlfn.WEIBULL.DIST(BI$29,$L148,$K148,FALSE)*$S148*((1+'Inputs &amp; Summary'!$D$7)^BI$29))),IF($M148=Lists!$H$3,IF($K148&lt;1,((($R148*(1-$E148)+$Q148*(1-$F148))/$K148)*((1+'Inputs &amp; Summary'!$D$7)^BI$29)),((INT(BI$29/$K148)-INT((BI$29-1)/$K148))*($R148*(1-$E148)+$Q148*(1-$F148))*((1+'Inputs &amp; Summary'!$D$7)^BI$29))),((_xlfn.WEIBULL.DIST(BI$29,$L148,$K148,FALSE)*($R148*(1-$E148)+$Q148*(1-$F148))*((1+'Inputs &amp; Summary'!$D$7)^BI$29))))))</f>
        <v>0</v>
      </c>
      <c r="BJ148" s="114">
        <f>$D148*IF(BJ$29&gt;'Inputs &amp; Summary'!$D$5,0,IF(BJ$29&gt;VLOOKUP($G148,Lists!$J$17:$K$21,2),IF($M148=Lists!$H$3,IF($K148&lt;1,(($S148/$K148)*((1+'Inputs &amp; Summary'!$D$7)^BJ$29)),((INT(BJ$29/$K148)-INT((BJ$29-1)/$K148))*$S148*((1+'Inputs &amp; Summary'!$D$7)^BJ$29))),(_xlfn.WEIBULL.DIST(BJ$29,$L148,$K148,FALSE)*$S148*((1+'Inputs &amp; Summary'!$D$7)^BJ$29))),IF($M148=Lists!$H$3,IF($K148&lt;1,((($R148*(1-$E148)+$Q148*(1-$F148))/$K148)*((1+'Inputs &amp; Summary'!$D$7)^BJ$29)),((INT(BJ$29/$K148)-INT((BJ$29-1)/$K148))*($R148*(1-$E148)+$Q148*(1-$F148))*((1+'Inputs &amp; Summary'!$D$7)^BJ$29))),((_xlfn.WEIBULL.DIST(BJ$29,$L148,$K148,FALSE)*($R148*(1-$E148)+$Q148*(1-$F148))*((1+'Inputs &amp; Summary'!$D$7)^BJ$29))))))</f>
        <v>0</v>
      </c>
      <c r="BK148" s="114">
        <f>$D148*IF(BK$29&gt;'Inputs &amp; Summary'!$D$5,0,IF(BK$29&gt;VLOOKUP($G148,Lists!$J$17:$K$21,2),IF($M148=Lists!$H$3,IF($K148&lt;1,(($S148/$K148)*((1+'Inputs &amp; Summary'!$D$7)^BK$29)),((INT(BK$29/$K148)-INT((BK$29-1)/$K148))*$S148*((1+'Inputs &amp; Summary'!$D$7)^BK$29))),(_xlfn.WEIBULL.DIST(BK$29,$L148,$K148,FALSE)*$S148*((1+'Inputs &amp; Summary'!$D$7)^BK$29))),IF($M148=Lists!$H$3,IF($K148&lt;1,((($R148*(1-$E148)+$Q148*(1-$F148))/$K148)*((1+'Inputs &amp; Summary'!$D$7)^BK$29)),((INT(BK$29/$K148)-INT((BK$29-1)/$K148))*($R148*(1-$E148)+$Q148*(1-$F148))*((1+'Inputs &amp; Summary'!$D$7)^BK$29))),((_xlfn.WEIBULL.DIST(BK$29,$L148,$K148,FALSE)*($R148*(1-$E148)+$Q148*(1-$F148))*((1+'Inputs &amp; Summary'!$D$7)^BK$29))))))</f>
        <v>0</v>
      </c>
      <c r="BL148" s="114">
        <f>$D148*IF(BL$29&gt;'Inputs &amp; Summary'!$D$5,0,IF(BL$29&gt;VLOOKUP($G148,Lists!$J$17:$K$21,2),IF($M148=Lists!$H$3,IF($K148&lt;1,(($S148/$K148)*((1+'Inputs &amp; Summary'!$D$7)^BL$29)),((INT(BL$29/$K148)-INT((BL$29-1)/$K148))*$S148*((1+'Inputs &amp; Summary'!$D$7)^BL$29))),(_xlfn.WEIBULL.DIST(BL$29,$L148,$K148,FALSE)*$S148*((1+'Inputs &amp; Summary'!$D$7)^BL$29))),IF($M148=Lists!$H$3,IF($K148&lt;1,((($R148*(1-$E148)+$Q148*(1-$F148))/$K148)*((1+'Inputs &amp; Summary'!$D$7)^BL$29)),((INT(BL$29/$K148)-INT((BL$29-1)/$K148))*($R148*(1-$E148)+$Q148*(1-$F148))*((1+'Inputs &amp; Summary'!$D$7)^BL$29))),((_xlfn.WEIBULL.DIST(BL$29,$L148,$K148,FALSE)*($R148*(1-$E148)+$Q148*(1-$F148))*((1+'Inputs &amp; Summary'!$D$7)^BL$29))))))</f>
        <v>0</v>
      </c>
    </row>
    <row r="149" spans="1:64" x14ac:dyDescent="0.3">
      <c r="A149" s="79" t="s">
        <v>196</v>
      </c>
      <c r="B149" s="33" t="s">
        <v>152</v>
      </c>
      <c r="C149" s="33" t="s">
        <v>39</v>
      </c>
      <c r="D149" s="115">
        <v>0</v>
      </c>
      <c r="E149" s="68">
        <v>1</v>
      </c>
      <c r="F149" s="68">
        <v>1</v>
      </c>
      <c r="G149" s="213" t="s">
        <v>433</v>
      </c>
      <c r="H149" s="34" t="s">
        <v>289</v>
      </c>
      <c r="I149" s="34" t="s">
        <v>94</v>
      </c>
      <c r="J149" s="33">
        <f>VLOOKUP(I149,'Labor Rates'!$A$1:$B$16,2)</f>
        <v>21.23076923076923</v>
      </c>
      <c r="K149" s="35">
        <v>25</v>
      </c>
      <c r="L149" s="35">
        <v>3</v>
      </c>
      <c r="M149" s="36" t="s">
        <v>249</v>
      </c>
      <c r="N149" s="84">
        <f>'Inputs &amp; Summary'!$D$42</f>
        <v>103.04449648711943</v>
      </c>
      <c r="O149" s="35">
        <v>0.5</v>
      </c>
      <c r="P149" s="5">
        <v>40</v>
      </c>
      <c r="Q149" s="73">
        <f t="shared" si="21"/>
        <v>1093.8569627094216</v>
      </c>
      <c r="R149" s="73">
        <f t="shared" si="22"/>
        <v>4121.7798594847773</v>
      </c>
      <c r="S149" s="74">
        <f t="shared" si="23"/>
        <v>0</v>
      </c>
      <c r="T149" s="88"/>
      <c r="U149" s="80"/>
      <c r="V149" s="87">
        <f t="shared" si="24"/>
        <v>0</v>
      </c>
      <c r="W149" s="87">
        <f>NPV('Inputs &amp; Summary'!$D$6,Y149:BL149)</f>
        <v>0</v>
      </c>
      <c r="X149" s="90">
        <f t="shared" si="25"/>
        <v>0</v>
      </c>
      <c r="Y149" s="114">
        <f>$D149*IF(Y$29&gt;'Inputs &amp; Summary'!$D$5,0,IF(Y$29&gt;VLOOKUP($G149,Lists!$J$17:$K$21,2),IF($M149=Lists!$H$3,IF($K149&lt;1,(($S149/$K149)*((1+'Inputs &amp; Summary'!$D$7)^Y$29)),((INT(Y$29/$K149)-INT((Y$29-1)/$K149))*$S149*((1+'Inputs &amp; Summary'!$D$7)^Y$29))),(_xlfn.WEIBULL.DIST(Y$29,$L149,$K149,FALSE)*$S149*((1+'Inputs &amp; Summary'!$D$7)^Y$29))),IF($M149=Lists!$H$3,IF($K149&lt;1,((($R149*(1-$E149)+$Q149*(1-$F149))/$K149)*((1+'Inputs &amp; Summary'!$D$7)^Y$29)),((INT(Y$29/$K149)-INT((Y$29-1)/$K149))*($R149*(1-$E149)+$Q149*(1-$F149))*((1+'Inputs &amp; Summary'!$D$7)^Y$29))),((_xlfn.WEIBULL.DIST(Y$29,$L149,$K149,FALSE)*($R149*(1-$E149)+$Q149*(1-$F149))*((1+'Inputs &amp; Summary'!$D$7)^Y$29))))))</f>
        <v>0</v>
      </c>
      <c r="Z149" s="114">
        <f>$D149*IF(Z$29&gt;'Inputs &amp; Summary'!$D$5,0,IF(Z$29&gt;VLOOKUP($G149,Lists!$J$17:$K$21,2),IF($M149=Lists!$H$3,IF($K149&lt;1,(($S149/$K149)*((1+'Inputs &amp; Summary'!$D$7)^Z$29)),((INT(Z$29/$K149)-INT((Z$29-1)/$K149))*$S149*((1+'Inputs &amp; Summary'!$D$7)^Z$29))),(_xlfn.WEIBULL.DIST(Z$29,$L149,$K149,FALSE)*$S149*((1+'Inputs &amp; Summary'!$D$7)^Z$29))),IF($M149=Lists!$H$3,IF($K149&lt;1,((($R149*(1-$E149)+$Q149*(1-$F149))/$K149)*((1+'Inputs &amp; Summary'!$D$7)^Z$29)),((INT(Z$29/$K149)-INT((Z$29-1)/$K149))*($R149*(1-$E149)+$Q149*(1-$F149))*((1+'Inputs &amp; Summary'!$D$7)^Z$29))),((_xlfn.WEIBULL.DIST(Z$29,$L149,$K149,FALSE)*($R149*(1-$E149)+$Q149*(1-$F149))*((1+'Inputs &amp; Summary'!$D$7)^Z$29))))))</f>
        <v>0</v>
      </c>
      <c r="AA149" s="114">
        <f>$D149*IF(AA$29&gt;'Inputs &amp; Summary'!$D$5,0,IF(AA$29&gt;VLOOKUP($G149,Lists!$J$17:$K$21,2),IF($M149=Lists!$H$3,IF($K149&lt;1,(($S149/$K149)*((1+'Inputs &amp; Summary'!$D$7)^AA$29)),((INT(AA$29/$K149)-INT((AA$29-1)/$K149))*$S149*((1+'Inputs &amp; Summary'!$D$7)^AA$29))),(_xlfn.WEIBULL.DIST(AA$29,$L149,$K149,FALSE)*$S149*((1+'Inputs &amp; Summary'!$D$7)^AA$29))),IF($M149=Lists!$H$3,IF($K149&lt;1,((($R149*(1-$E149)+$Q149*(1-$F149))/$K149)*((1+'Inputs &amp; Summary'!$D$7)^AA$29)),((INT(AA$29/$K149)-INT((AA$29-1)/$K149))*($R149*(1-$E149)+$Q149*(1-$F149))*((1+'Inputs &amp; Summary'!$D$7)^AA$29))),((_xlfn.WEIBULL.DIST(AA$29,$L149,$K149,FALSE)*($R149*(1-$E149)+$Q149*(1-$F149))*((1+'Inputs &amp; Summary'!$D$7)^AA$29))))))</f>
        <v>0</v>
      </c>
      <c r="AB149" s="114">
        <f>$D149*IF(AB$29&gt;'Inputs &amp; Summary'!$D$5,0,IF(AB$29&gt;VLOOKUP($G149,Lists!$J$17:$K$21,2),IF($M149=Lists!$H$3,IF($K149&lt;1,(($S149/$K149)*((1+'Inputs &amp; Summary'!$D$7)^AB$29)),((INT(AB$29/$K149)-INT((AB$29-1)/$K149))*$S149*((1+'Inputs &amp; Summary'!$D$7)^AB$29))),(_xlfn.WEIBULL.DIST(AB$29,$L149,$K149,FALSE)*$S149*((1+'Inputs &amp; Summary'!$D$7)^AB$29))),IF($M149=Lists!$H$3,IF($K149&lt;1,((($R149*(1-$E149)+$Q149*(1-$F149))/$K149)*((1+'Inputs &amp; Summary'!$D$7)^AB$29)),((INT(AB$29/$K149)-INT((AB$29-1)/$K149))*($R149*(1-$E149)+$Q149*(1-$F149))*((1+'Inputs &amp; Summary'!$D$7)^AB$29))),((_xlfn.WEIBULL.DIST(AB$29,$L149,$K149,FALSE)*($R149*(1-$E149)+$Q149*(1-$F149))*((1+'Inputs &amp; Summary'!$D$7)^AB$29))))))</f>
        <v>0</v>
      </c>
      <c r="AC149" s="114">
        <f>$D149*IF(AC$29&gt;'Inputs &amp; Summary'!$D$5,0,IF(AC$29&gt;VLOOKUP($G149,Lists!$J$17:$K$21,2),IF($M149=Lists!$H$3,IF($K149&lt;1,(($S149/$K149)*((1+'Inputs &amp; Summary'!$D$7)^AC$29)),((INT(AC$29/$K149)-INT((AC$29-1)/$K149))*$S149*((1+'Inputs &amp; Summary'!$D$7)^AC$29))),(_xlfn.WEIBULL.DIST(AC$29,$L149,$K149,FALSE)*$S149*((1+'Inputs &amp; Summary'!$D$7)^AC$29))),IF($M149=Lists!$H$3,IF($K149&lt;1,((($R149*(1-$E149)+$Q149*(1-$F149))/$K149)*((1+'Inputs &amp; Summary'!$D$7)^AC$29)),((INT(AC$29/$K149)-INT((AC$29-1)/$K149))*($R149*(1-$E149)+$Q149*(1-$F149))*((1+'Inputs &amp; Summary'!$D$7)^AC$29))),((_xlfn.WEIBULL.DIST(AC$29,$L149,$K149,FALSE)*($R149*(1-$E149)+$Q149*(1-$F149))*((1+'Inputs &amp; Summary'!$D$7)^AC$29))))))</f>
        <v>0</v>
      </c>
      <c r="AD149" s="114">
        <f>$D149*IF(AD$29&gt;'Inputs &amp; Summary'!$D$5,0,IF(AD$29&gt;VLOOKUP($G149,Lists!$J$17:$K$21,2),IF($M149=Lists!$H$3,IF($K149&lt;1,(($S149/$K149)*((1+'Inputs &amp; Summary'!$D$7)^AD$29)),((INT(AD$29/$K149)-INT((AD$29-1)/$K149))*$S149*((1+'Inputs &amp; Summary'!$D$7)^AD$29))),(_xlfn.WEIBULL.DIST(AD$29,$L149,$K149,FALSE)*$S149*((1+'Inputs &amp; Summary'!$D$7)^AD$29))),IF($M149=Lists!$H$3,IF($K149&lt;1,((($R149*(1-$E149)+$Q149*(1-$F149))/$K149)*((1+'Inputs &amp; Summary'!$D$7)^AD$29)),((INT(AD$29/$K149)-INT((AD$29-1)/$K149))*($R149*(1-$E149)+$Q149*(1-$F149))*((1+'Inputs &amp; Summary'!$D$7)^AD$29))),((_xlfn.WEIBULL.DIST(AD$29,$L149,$K149,FALSE)*($R149*(1-$E149)+$Q149*(1-$F149))*((1+'Inputs &amp; Summary'!$D$7)^AD$29))))))</f>
        <v>0</v>
      </c>
      <c r="AE149" s="114">
        <f>$D149*IF(AE$29&gt;'Inputs &amp; Summary'!$D$5,0,IF(AE$29&gt;VLOOKUP($G149,Lists!$J$17:$K$21,2),IF($M149=Lists!$H$3,IF($K149&lt;1,(($S149/$K149)*((1+'Inputs &amp; Summary'!$D$7)^AE$29)),((INT(AE$29/$K149)-INT((AE$29-1)/$K149))*$S149*((1+'Inputs &amp; Summary'!$D$7)^AE$29))),(_xlfn.WEIBULL.DIST(AE$29,$L149,$K149,FALSE)*$S149*((1+'Inputs &amp; Summary'!$D$7)^AE$29))),IF($M149=Lists!$H$3,IF($K149&lt;1,((($R149*(1-$E149)+$Q149*(1-$F149))/$K149)*((1+'Inputs &amp; Summary'!$D$7)^AE$29)),((INT(AE$29/$K149)-INT((AE$29-1)/$K149))*($R149*(1-$E149)+$Q149*(1-$F149))*((1+'Inputs &amp; Summary'!$D$7)^AE$29))),((_xlfn.WEIBULL.DIST(AE$29,$L149,$K149,FALSE)*($R149*(1-$E149)+$Q149*(1-$F149))*((1+'Inputs &amp; Summary'!$D$7)^AE$29))))))</f>
        <v>0</v>
      </c>
      <c r="AF149" s="114">
        <f>$D149*IF(AF$29&gt;'Inputs &amp; Summary'!$D$5,0,IF(AF$29&gt;VLOOKUP($G149,Lists!$J$17:$K$21,2),IF($M149=Lists!$H$3,IF($K149&lt;1,(($S149/$K149)*((1+'Inputs &amp; Summary'!$D$7)^AF$29)),((INT(AF$29/$K149)-INT((AF$29-1)/$K149))*$S149*((1+'Inputs &amp; Summary'!$D$7)^AF$29))),(_xlfn.WEIBULL.DIST(AF$29,$L149,$K149,FALSE)*$S149*((1+'Inputs &amp; Summary'!$D$7)^AF$29))),IF($M149=Lists!$H$3,IF($K149&lt;1,((($R149*(1-$E149)+$Q149*(1-$F149))/$K149)*((1+'Inputs &amp; Summary'!$D$7)^AF$29)),((INT(AF$29/$K149)-INT((AF$29-1)/$K149))*($R149*(1-$E149)+$Q149*(1-$F149))*((1+'Inputs &amp; Summary'!$D$7)^AF$29))),((_xlfn.WEIBULL.DIST(AF$29,$L149,$K149,FALSE)*($R149*(1-$E149)+$Q149*(1-$F149))*((1+'Inputs &amp; Summary'!$D$7)^AF$29))))))</f>
        <v>0</v>
      </c>
      <c r="AG149" s="114">
        <f>$D149*IF(AG$29&gt;'Inputs &amp; Summary'!$D$5,0,IF(AG$29&gt;VLOOKUP($G149,Lists!$J$17:$K$21,2),IF($M149=Lists!$H$3,IF($K149&lt;1,(($S149/$K149)*((1+'Inputs &amp; Summary'!$D$7)^AG$29)),((INT(AG$29/$K149)-INT((AG$29-1)/$K149))*$S149*((1+'Inputs &amp; Summary'!$D$7)^AG$29))),(_xlfn.WEIBULL.DIST(AG$29,$L149,$K149,FALSE)*$S149*((1+'Inputs &amp; Summary'!$D$7)^AG$29))),IF($M149=Lists!$H$3,IF($K149&lt;1,((($R149*(1-$E149)+$Q149*(1-$F149))/$K149)*((1+'Inputs &amp; Summary'!$D$7)^AG$29)),((INT(AG$29/$K149)-INT((AG$29-1)/$K149))*($R149*(1-$E149)+$Q149*(1-$F149))*((1+'Inputs &amp; Summary'!$D$7)^AG$29))),((_xlfn.WEIBULL.DIST(AG$29,$L149,$K149,FALSE)*($R149*(1-$E149)+$Q149*(1-$F149))*((1+'Inputs &amp; Summary'!$D$7)^AG$29))))))</f>
        <v>0</v>
      </c>
      <c r="AH149" s="114">
        <f>$D149*IF(AH$29&gt;'Inputs &amp; Summary'!$D$5,0,IF(AH$29&gt;VLOOKUP($G149,Lists!$J$17:$K$21,2),IF($M149=Lists!$H$3,IF($K149&lt;1,(($S149/$K149)*((1+'Inputs &amp; Summary'!$D$7)^AH$29)),((INT(AH$29/$K149)-INT((AH$29-1)/$K149))*$S149*((1+'Inputs &amp; Summary'!$D$7)^AH$29))),(_xlfn.WEIBULL.DIST(AH$29,$L149,$K149,FALSE)*$S149*((1+'Inputs &amp; Summary'!$D$7)^AH$29))),IF($M149=Lists!$H$3,IF($K149&lt;1,((($R149*(1-$E149)+$Q149*(1-$F149))/$K149)*((1+'Inputs &amp; Summary'!$D$7)^AH$29)),((INT(AH$29/$K149)-INT((AH$29-1)/$K149))*($R149*(1-$E149)+$Q149*(1-$F149))*((1+'Inputs &amp; Summary'!$D$7)^AH$29))),((_xlfn.WEIBULL.DIST(AH$29,$L149,$K149,FALSE)*($R149*(1-$E149)+$Q149*(1-$F149))*((1+'Inputs &amp; Summary'!$D$7)^AH$29))))))</f>
        <v>0</v>
      </c>
      <c r="AI149" s="114">
        <f>$D149*IF(AI$29&gt;'Inputs &amp; Summary'!$D$5,0,IF(AI$29&gt;VLOOKUP($G149,Lists!$J$17:$K$21,2),IF($M149=Lists!$H$3,IF($K149&lt;1,(($S149/$K149)*((1+'Inputs &amp; Summary'!$D$7)^AI$29)),((INT(AI$29/$K149)-INT((AI$29-1)/$K149))*$S149*((1+'Inputs &amp; Summary'!$D$7)^AI$29))),(_xlfn.WEIBULL.DIST(AI$29,$L149,$K149,FALSE)*$S149*((1+'Inputs &amp; Summary'!$D$7)^AI$29))),IF($M149=Lists!$H$3,IF($K149&lt;1,((($R149*(1-$E149)+$Q149*(1-$F149))/$K149)*((1+'Inputs &amp; Summary'!$D$7)^AI$29)),((INT(AI$29/$K149)-INT((AI$29-1)/$K149))*($R149*(1-$E149)+$Q149*(1-$F149))*((1+'Inputs &amp; Summary'!$D$7)^AI$29))),((_xlfn.WEIBULL.DIST(AI$29,$L149,$K149,FALSE)*($R149*(1-$E149)+$Q149*(1-$F149))*((1+'Inputs &amp; Summary'!$D$7)^AI$29))))))</f>
        <v>0</v>
      </c>
      <c r="AJ149" s="114">
        <f>$D149*IF(AJ$29&gt;'Inputs &amp; Summary'!$D$5,0,IF(AJ$29&gt;VLOOKUP($G149,Lists!$J$17:$K$21,2),IF($M149=Lists!$H$3,IF($K149&lt;1,(($S149/$K149)*((1+'Inputs &amp; Summary'!$D$7)^AJ$29)),((INT(AJ$29/$K149)-INT((AJ$29-1)/$K149))*$S149*((1+'Inputs &amp; Summary'!$D$7)^AJ$29))),(_xlfn.WEIBULL.DIST(AJ$29,$L149,$K149,FALSE)*$S149*((1+'Inputs &amp; Summary'!$D$7)^AJ$29))),IF($M149=Lists!$H$3,IF($K149&lt;1,((($R149*(1-$E149)+$Q149*(1-$F149))/$K149)*((1+'Inputs &amp; Summary'!$D$7)^AJ$29)),((INT(AJ$29/$K149)-INT((AJ$29-1)/$K149))*($R149*(1-$E149)+$Q149*(1-$F149))*((1+'Inputs &amp; Summary'!$D$7)^AJ$29))),((_xlfn.WEIBULL.DIST(AJ$29,$L149,$K149,FALSE)*($R149*(1-$E149)+$Q149*(1-$F149))*((1+'Inputs &amp; Summary'!$D$7)^AJ$29))))))</f>
        <v>0</v>
      </c>
      <c r="AK149" s="114">
        <f>$D149*IF(AK$29&gt;'Inputs &amp; Summary'!$D$5,0,IF(AK$29&gt;VLOOKUP($G149,Lists!$J$17:$K$21,2),IF($M149=Lists!$H$3,IF($K149&lt;1,(($S149/$K149)*((1+'Inputs &amp; Summary'!$D$7)^AK$29)),((INT(AK$29/$K149)-INT((AK$29-1)/$K149))*$S149*((1+'Inputs &amp; Summary'!$D$7)^AK$29))),(_xlfn.WEIBULL.DIST(AK$29,$L149,$K149,FALSE)*$S149*((1+'Inputs &amp; Summary'!$D$7)^AK$29))),IF($M149=Lists!$H$3,IF($K149&lt;1,((($R149*(1-$E149)+$Q149*(1-$F149))/$K149)*((1+'Inputs &amp; Summary'!$D$7)^AK$29)),((INT(AK$29/$K149)-INT((AK$29-1)/$K149))*($R149*(1-$E149)+$Q149*(1-$F149))*((1+'Inputs &amp; Summary'!$D$7)^AK$29))),((_xlfn.WEIBULL.DIST(AK$29,$L149,$K149,FALSE)*($R149*(1-$E149)+$Q149*(1-$F149))*((1+'Inputs &amp; Summary'!$D$7)^AK$29))))))</f>
        <v>0</v>
      </c>
      <c r="AL149" s="114">
        <f>$D149*IF(AL$29&gt;'Inputs &amp; Summary'!$D$5,0,IF(AL$29&gt;VLOOKUP($G149,Lists!$J$17:$K$21,2),IF($M149=Lists!$H$3,IF($K149&lt;1,(($S149/$K149)*((1+'Inputs &amp; Summary'!$D$7)^AL$29)),((INT(AL$29/$K149)-INT((AL$29-1)/$K149))*$S149*((1+'Inputs &amp; Summary'!$D$7)^AL$29))),(_xlfn.WEIBULL.DIST(AL$29,$L149,$K149,FALSE)*$S149*((1+'Inputs &amp; Summary'!$D$7)^AL$29))),IF($M149=Lists!$H$3,IF($K149&lt;1,((($R149*(1-$E149)+$Q149*(1-$F149))/$K149)*((1+'Inputs &amp; Summary'!$D$7)^AL$29)),((INT(AL$29/$K149)-INT((AL$29-1)/$K149))*($R149*(1-$E149)+$Q149*(1-$F149))*((1+'Inputs &amp; Summary'!$D$7)^AL$29))),((_xlfn.WEIBULL.DIST(AL$29,$L149,$K149,FALSE)*($R149*(1-$E149)+$Q149*(1-$F149))*((1+'Inputs &amp; Summary'!$D$7)^AL$29))))))</f>
        <v>0</v>
      </c>
      <c r="AM149" s="114">
        <f>$D149*IF(AM$29&gt;'Inputs &amp; Summary'!$D$5,0,IF(AM$29&gt;VLOOKUP($G149,Lists!$J$17:$K$21,2),IF($M149=Lists!$H$3,IF($K149&lt;1,(($S149/$K149)*((1+'Inputs &amp; Summary'!$D$7)^AM$29)),((INT(AM$29/$K149)-INT((AM$29-1)/$K149))*$S149*((1+'Inputs &amp; Summary'!$D$7)^AM$29))),(_xlfn.WEIBULL.DIST(AM$29,$L149,$K149,FALSE)*$S149*((1+'Inputs &amp; Summary'!$D$7)^AM$29))),IF($M149=Lists!$H$3,IF($K149&lt;1,((($R149*(1-$E149)+$Q149*(1-$F149))/$K149)*((1+'Inputs &amp; Summary'!$D$7)^AM$29)),((INT(AM$29/$K149)-INT((AM$29-1)/$K149))*($R149*(1-$E149)+$Q149*(1-$F149))*((1+'Inputs &amp; Summary'!$D$7)^AM$29))),((_xlfn.WEIBULL.DIST(AM$29,$L149,$K149,FALSE)*($R149*(1-$E149)+$Q149*(1-$F149))*((1+'Inputs &amp; Summary'!$D$7)^AM$29))))))</f>
        <v>0</v>
      </c>
      <c r="AN149" s="114">
        <f>$D149*IF(AN$29&gt;'Inputs &amp; Summary'!$D$5,0,IF(AN$29&gt;VLOOKUP($G149,Lists!$J$17:$K$21,2),IF($M149=Lists!$H$3,IF($K149&lt;1,(($S149/$K149)*((1+'Inputs &amp; Summary'!$D$7)^AN$29)),((INT(AN$29/$K149)-INT((AN$29-1)/$K149))*$S149*((1+'Inputs &amp; Summary'!$D$7)^AN$29))),(_xlfn.WEIBULL.DIST(AN$29,$L149,$K149,FALSE)*$S149*((1+'Inputs &amp; Summary'!$D$7)^AN$29))),IF($M149=Lists!$H$3,IF($K149&lt;1,((($R149*(1-$E149)+$Q149*(1-$F149))/$K149)*((1+'Inputs &amp; Summary'!$D$7)^AN$29)),((INT(AN$29/$K149)-INT((AN$29-1)/$K149))*($R149*(1-$E149)+$Q149*(1-$F149))*((1+'Inputs &amp; Summary'!$D$7)^AN$29))),((_xlfn.WEIBULL.DIST(AN$29,$L149,$K149,FALSE)*($R149*(1-$E149)+$Q149*(1-$F149))*((1+'Inputs &amp; Summary'!$D$7)^AN$29))))))</f>
        <v>0</v>
      </c>
      <c r="AO149" s="114">
        <f>$D149*IF(AO$29&gt;'Inputs &amp; Summary'!$D$5,0,IF(AO$29&gt;VLOOKUP($G149,Lists!$J$17:$K$21,2),IF($M149=Lists!$H$3,IF($K149&lt;1,(($S149/$K149)*((1+'Inputs &amp; Summary'!$D$7)^AO$29)),((INT(AO$29/$K149)-INT((AO$29-1)/$K149))*$S149*((1+'Inputs &amp; Summary'!$D$7)^AO$29))),(_xlfn.WEIBULL.DIST(AO$29,$L149,$K149,FALSE)*$S149*((1+'Inputs &amp; Summary'!$D$7)^AO$29))),IF($M149=Lists!$H$3,IF($K149&lt;1,((($R149*(1-$E149)+$Q149*(1-$F149))/$K149)*((1+'Inputs &amp; Summary'!$D$7)^AO$29)),((INT(AO$29/$K149)-INT((AO$29-1)/$K149))*($R149*(1-$E149)+$Q149*(1-$F149))*((1+'Inputs &amp; Summary'!$D$7)^AO$29))),((_xlfn.WEIBULL.DIST(AO$29,$L149,$K149,FALSE)*($R149*(1-$E149)+$Q149*(1-$F149))*((1+'Inputs &amp; Summary'!$D$7)^AO$29))))))</f>
        <v>0</v>
      </c>
      <c r="AP149" s="114">
        <f>$D149*IF(AP$29&gt;'Inputs &amp; Summary'!$D$5,0,IF(AP$29&gt;VLOOKUP($G149,Lists!$J$17:$K$21,2),IF($M149=Lists!$H$3,IF($K149&lt;1,(($S149/$K149)*((1+'Inputs &amp; Summary'!$D$7)^AP$29)),((INT(AP$29/$K149)-INT((AP$29-1)/$K149))*$S149*((1+'Inputs &amp; Summary'!$D$7)^AP$29))),(_xlfn.WEIBULL.DIST(AP$29,$L149,$K149,FALSE)*$S149*((1+'Inputs &amp; Summary'!$D$7)^AP$29))),IF($M149=Lists!$H$3,IF($K149&lt;1,((($R149*(1-$E149)+$Q149*(1-$F149))/$K149)*((1+'Inputs &amp; Summary'!$D$7)^AP$29)),((INT(AP$29/$K149)-INT((AP$29-1)/$K149))*($R149*(1-$E149)+$Q149*(1-$F149))*((1+'Inputs &amp; Summary'!$D$7)^AP$29))),((_xlfn.WEIBULL.DIST(AP$29,$L149,$K149,FALSE)*($R149*(1-$E149)+$Q149*(1-$F149))*((1+'Inputs &amp; Summary'!$D$7)^AP$29))))))</f>
        <v>0</v>
      </c>
      <c r="AQ149" s="114">
        <f>$D149*IF(AQ$29&gt;'Inputs &amp; Summary'!$D$5,0,IF(AQ$29&gt;VLOOKUP($G149,Lists!$J$17:$K$21,2),IF($M149=Lists!$H$3,IF($K149&lt;1,(($S149/$K149)*((1+'Inputs &amp; Summary'!$D$7)^AQ$29)),((INT(AQ$29/$K149)-INT((AQ$29-1)/$K149))*$S149*((1+'Inputs &amp; Summary'!$D$7)^AQ$29))),(_xlfn.WEIBULL.DIST(AQ$29,$L149,$K149,FALSE)*$S149*((1+'Inputs &amp; Summary'!$D$7)^AQ$29))),IF($M149=Lists!$H$3,IF($K149&lt;1,((($R149*(1-$E149)+$Q149*(1-$F149))/$K149)*((1+'Inputs &amp; Summary'!$D$7)^AQ$29)),((INT(AQ$29/$K149)-INT((AQ$29-1)/$K149))*($R149*(1-$E149)+$Q149*(1-$F149))*((1+'Inputs &amp; Summary'!$D$7)^AQ$29))),((_xlfn.WEIBULL.DIST(AQ$29,$L149,$K149,FALSE)*($R149*(1-$E149)+$Q149*(1-$F149))*((1+'Inputs &amp; Summary'!$D$7)^AQ$29))))))</f>
        <v>0</v>
      </c>
      <c r="AR149" s="114">
        <f>$D149*IF(AR$29&gt;'Inputs &amp; Summary'!$D$5,0,IF(AR$29&gt;VLOOKUP($G149,Lists!$J$17:$K$21,2),IF($M149=Lists!$H$3,IF($K149&lt;1,(($S149/$K149)*((1+'Inputs &amp; Summary'!$D$7)^AR$29)),((INT(AR$29/$K149)-INT((AR$29-1)/$K149))*$S149*((1+'Inputs &amp; Summary'!$D$7)^AR$29))),(_xlfn.WEIBULL.DIST(AR$29,$L149,$K149,FALSE)*$S149*((1+'Inputs &amp; Summary'!$D$7)^AR$29))),IF($M149=Lists!$H$3,IF($K149&lt;1,((($R149*(1-$E149)+$Q149*(1-$F149))/$K149)*((1+'Inputs &amp; Summary'!$D$7)^AR$29)),((INT(AR$29/$K149)-INT((AR$29-1)/$K149))*($R149*(1-$E149)+$Q149*(1-$F149))*((1+'Inputs &amp; Summary'!$D$7)^AR$29))),((_xlfn.WEIBULL.DIST(AR$29,$L149,$K149,FALSE)*($R149*(1-$E149)+$Q149*(1-$F149))*((1+'Inputs &amp; Summary'!$D$7)^AR$29))))))</f>
        <v>0</v>
      </c>
      <c r="AS149" s="114">
        <f>$D149*IF(AS$29&gt;'Inputs &amp; Summary'!$D$5,0,IF(AS$29&gt;VLOOKUP($G149,Lists!$J$17:$K$21,2),IF($M149=Lists!$H$3,IF($K149&lt;1,(($S149/$K149)*((1+'Inputs &amp; Summary'!$D$7)^AS$29)),((INT(AS$29/$K149)-INT((AS$29-1)/$K149))*$S149*((1+'Inputs &amp; Summary'!$D$7)^AS$29))),(_xlfn.WEIBULL.DIST(AS$29,$L149,$K149,FALSE)*$S149*((1+'Inputs &amp; Summary'!$D$7)^AS$29))),IF($M149=Lists!$H$3,IF($K149&lt;1,((($R149*(1-$E149)+$Q149*(1-$F149))/$K149)*((1+'Inputs &amp; Summary'!$D$7)^AS$29)),((INT(AS$29/$K149)-INT((AS$29-1)/$K149))*($R149*(1-$E149)+$Q149*(1-$F149))*((1+'Inputs &amp; Summary'!$D$7)^AS$29))),((_xlfn.WEIBULL.DIST(AS$29,$L149,$K149,FALSE)*($R149*(1-$E149)+$Q149*(1-$F149))*((1+'Inputs &amp; Summary'!$D$7)^AS$29))))))</f>
        <v>0</v>
      </c>
      <c r="AT149" s="114">
        <f>$D149*IF(AT$29&gt;'Inputs &amp; Summary'!$D$5,0,IF(AT$29&gt;VLOOKUP($G149,Lists!$J$17:$K$21,2),IF($M149=Lists!$H$3,IF($K149&lt;1,(($S149/$K149)*((1+'Inputs &amp; Summary'!$D$7)^AT$29)),((INT(AT$29/$K149)-INT((AT$29-1)/$K149))*$S149*((1+'Inputs &amp; Summary'!$D$7)^AT$29))),(_xlfn.WEIBULL.DIST(AT$29,$L149,$K149,FALSE)*$S149*((1+'Inputs &amp; Summary'!$D$7)^AT$29))),IF($M149=Lists!$H$3,IF($K149&lt;1,((($R149*(1-$E149)+$Q149*(1-$F149))/$K149)*((1+'Inputs &amp; Summary'!$D$7)^AT$29)),((INT(AT$29/$K149)-INT((AT$29-1)/$K149))*($R149*(1-$E149)+$Q149*(1-$F149))*((1+'Inputs &amp; Summary'!$D$7)^AT$29))),((_xlfn.WEIBULL.DIST(AT$29,$L149,$K149,FALSE)*($R149*(1-$E149)+$Q149*(1-$F149))*((1+'Inputs &amp; Summary'!$D$7)^AT$29))))))</f>
        <v>0</v>
      </c>
      <c r="AU149" s="114">
        <f>$D149*IF(AU$29&gt;'Inputs &amp; Summary'!$D$5,0,IF(AU$29&gt;VLOOKUP($G149,Lists!$J$17:$K$21,2),IF($M149=Lists!$H$3,IF($K149&lt;1,(($S149/$K149)*((1+'Inputs &amp; Summary'!$D$7)^AU$29)),((INT(AU$29/$K149)-INT((AU$29-1)/$K149))*$S149*((1+'Inputs &amp; Summary'!$D$7)^AU$29))),(_xlfn.WEIBULL.DIST(AU$29,$L149,$K149,FALSE)*$S149*((1+'Inputs &amp; Summary'!$D$7)^AU$29))),IF($M149=Lists!$H$3,IF($K149&lt;1,((($R149*(1-$E149)+$Q149*(1-$F149))/$K149)*((1+'Inputs &amp; Summary'!$D$7)^AU$29)),((INT(AU$29/$K149)-INT((AU$29-1)/$K149))*($R149*(1-$E149)+$Q149*(1-$F149))*((1+'Inputs &amp; Summary'!$D$7)^AU$29))),((_xlfn.WEIBULL.DIST(AU$29,$L149,$K149,FALSE)*($R149*(1-$E149)+$Q149*(1-$F149))*((1+'Inputs &amp; Summary'!$D$7)^AU$29))))))</f>
        <v>0</v>
      </c>
      <c r="AV149" s="114">
        <f>$D149*IF(AV$29&gt;'Inputs &amp; Summary'!$D$5,0,IF(AV$29&gt;VLOOKUP($G149,Lists!$J$17:$K$21,2),IF($M149=Lists!$H$3,IF($K149&lt;1,(($S149/$K149)*((1+'Inputs &amp; Summary'!$D$7)^AV$29)),((INT(AV$29/$K149)-INT((AV$29-1)/$K149))*$S149*((1+'Inputs &amp; Summary'!$D$7)^AV$29))),(_xlfn.WEIBULL.DIST(AV$29,$L149,$K149,FALSE)*$S149*((1+'Inputs &amp; Summary'!$D$7)^AV$29))),IF($M149=Lists!$H$3,IF($K149&lt;1,((($R149*(1-$E149)+$Q149*(1-$F149))/$K149)*((1+'Inputs &amp; Summary'!$D$7)^AV$29)),((INT(AV$29/$K149)-INT((AV$29-1)/$K149))*($R149*(1-$E149)+$Q149*(1-$F149))*((1+'Inputs &amp; Summary'!$D$7)^AV$29))),((_xlfn.WEIBULL.DIST(AV$29,$L149,$K149,FALSE)*($R149*(1-$E149)+$Q149*(1-$F149))*((1+'Inputs &amp; Summary'!$D$7)^AV$29))))))</f>
        <v>0</v>
      </c>
      <c r="AW149" s="114">
        <f>$D149*IF(AW$29&gt;'Inputs &amp; Summary'!$D$5,0,IF(AW$29&gt;VLOOKUP($G149,Lists!$J$17:$K$21,2),IF($M149=Lists!$H$3,IF($K149&lt;1,(($S149/$K149)*((1+'Inputs &amp; Summary'!$D$7)^AW$29)),((INT(AW$29/$K149)-INT((AW$29-1)/$K149))*$S149*((1+'Inputs &amp; Summary'!$D$7)^AW$29))),(_xlfn.WEIBULL.DIST(AW$29,$L149,$K149,FALSE)*$S149*((1+'Inputs &amp; Summary'!$D$7)^AW$29))),IF($M149=Lists!$H$3,IF($K149&lt;1,((($R149*(1-$E149)+$Q149*(1-$F149))/$K149)*((1+'Inputs &amp; Summary'!$D$7)^AW$29)),((INT(AW$29/$K149)-INT((AW$29-1)/$K149))*($R149*(1-$E149)+$Q149*(1-$F149))*((1+'Inputs &amp; Summary'!$D$7)^AW$29))),((_xlfn.WEIBULL.DIST(AW$29,$L149,$K149,FALSE)*($R149*(1-$E149)+$Q149*(1-$F149))*((1+'Inputs &amp; Summary'!$D$7)^AW$29))))))</f>
        <v>0</v>
      </c>
      <c r="AX149" s="114">
        <f>$D149*IF(AX$29&gt;'Inputs &amp; Summary'!$D$5,0,IF(AX$29&gt;VLOOKUP($G149,Lists!$J$17:$K$21,2),IF($M149=Lists!$H$3,IF($K149&lt;1,(($S149/$K149)*((1+'Inputs &amp; Summary'!$D$7)^AX$29)),((INT(AX$29/$K149)-INT((AX$29-1)/$K149))*$S149*((1+'Inputs &amp; Summary'!$D$7)^AX$29))),(_xlfn.WEIBULL.DIST(AX$29,$L149,$K149,FALSE)*$S149*((1+'Inputs &amp; Summary'!$D$7)^AX$29))),IF($M149=Lists!$H$3,IF($K149&lt;1,((($R149*(1-$E149)+$Q149*(1-$F149))/$K149)*((1+'Inputs &amp; Summary'!$D$7)^AX$29)),((INT(AX$29/$K149)-INT((AX$29-1)/$K149))*($R149*(1-$E149)+$Q149*(1-$F149))*((1+'Inputs &amp; Summary'!$D$7)^AX$29))),((_xlfn.WEIBULL.DIST(AX$29,$L149,$K149,FALSE)*($R149*(1-$E149)+$Q149*(1-$F149))*((1+'Inputs &amp; Summary'!$D$7)^AX$29))))))</f>
        <v>0</v>
      </c>
      <c r="AY149" s="114">
        <f>$D149*IF(AY$29&gt;'Inputs &amp; Summary'!$D$5,0,IF(AY$29&gt;VLOOKUP($G149,Lists!$J$17:$K$21,2),IF($M149=Lists!$H$3,IF($K149&lt;1,(($S149/$K149)*((1+'Inputs &amp; Summary'!$D$7)^AY$29)),((INT(AY$29/$K149)-INT((AY$29-1)/$K149))*$S149*((1+'Inputs &amp; Summary'!$D$7)^AY$29))),(_xlfn.WEIBULL.DIST(AY$29,$L149,$K149,FALSE)*$S149*((1+'Inputs &amp; Summary'!$D$7)^AY$29))),IF($M149=Lists!$H$3,IF($K149&lt;1,((($R149*(1-$E149)+$Q149*(1-$F149))/$K149)*((1+'Inputs &amp; Summary'!$D$7)^AY$29)),((INT(AY$29/$K149)-INT((AY$29-1)/$K149))*($R149*(1-$E149)+$Q149*(1-$F149))*((1+'Inputs &amp; Summary'!$D$7)^AY$29))),((_xlfn.WEIBULL.DIST(AY$29,$L149,$K149,FALSE)*($R149*(1-$E149)+$Q149*(1-$F149))*((1+'Inputs &amp; Summary'!$D$7)^AY$29))))))</f>
        <v>0</v>
      </c>
      <c r="AZ149" s="114">
        <f>$D149*IF(AZ$29&gt;'Inputs &amp; Summary'!$D$5,0,IF(AZ$29&gt;VLOOKUP($G149,Lists!$J$17:$K$21,2),IF($M149=Lists!$H$3,IF($K149&lt;1,(($S149/$K149)*((1+'Inputs &amp; Summary'!$D$7)^AZ$29)),((INT(AZ$29/$K149)-INT((AZ$29-1)/$K149))*$S149*((1+'Inputs &amp; Summary'!$D$7)^AZ$29))),(_xlfn.WEIBULL.DIST(AZ$29,$L149,$K149,FALSE)*$S149*((1+'Inputs &amp; Summary'!$D$7)^AZ$29))),IF($M149=Lists!$H$3,IF($K149&lt;1,((($R149*(1-$E149)+$Q149*(1-$F149))/$K149)*((1+'Inputs &amp; Summary'!$D$7)^AZ$29)),((INT(AZ$29/$K149)-INT((AZ$29-1)/$K149))*($R149*(1-$E149)+$Q149*(1-$F149))*((1+'Inputs &amp; Summary'!$D$7)^AZ$29))),((_xlfn.WEIBULL.DIST(AZ$29,$L149,$K149,FALSE)*($R149*(1-$E149)+$Q149*(1-$F149))*((1+'Inputs &amp; Summary'!$D$7)^AZ$29))))))</f>
        <v>0</v>
      </c>
      <c r="BA149" s="114">
        <f>$D149*IF(BA$29&gt;'Inputs &amp; Summary'!$D$5,0,IF(BA$29&gt;VLOOKUP($G149,Lists!$J$17:$K$21,2),IF($M149=Lists!$H$3,IF($K149&lt;1,(($S149/$K149)*((1+'Inputs &amp; Summary'!$D$7)^BA$29)),((INT(BA$29/$K149)-INT((BA$29-1)/$K149))*$S149*((1+'Inputs &amp; Summary'!$D$7)^BA$29))),(_xlfn.WEIBULL.DIST(BA$29,$L149,$K149,FALSE)*$S149*((1+'Inputs &amp; Summary'!$D$7)^BA$29))),IF($M149=Lists!$H$3,IF($K149&lt;1,((($R149*(1-$E149)+$Q149*(1-$F149))/$K149)*((1+'Inputs &amp; Summary'!$D$7)^BA$29)),((INT(BA$29/$K149)-INT((BA$29-1)/$K149))*($R149*(1-$E149)+$Q149*(1-$F149))*((1+'Inputs &amp; Summary'!$D$7)^BA$29))),((_xlfn.WEIBULL.DIST(BA$29,$L149,$K149,FALSE)*($R149*(1-$E149)+$Q149*(1-$F149))*((1+'Inputs &amp; Summary'!$D$7)^BA$29))))))</f>
        <v>0</v>
      </c>
      <c r="BB149" s="114">
        <f>$D149*IF(BB$29&gt;'Inputs &amp; Summary'!$D$5,0,IF(BB$29&gt;VLOOKUP($G149,Lists!$J$17:$K$21,2),IF($M149=Lists!$H$3,IF($K149&lt;1,(($S149/$K149)*((1+'Inputs &amp; Summary'!$D$7)^BB$29)),((INT(BB$29/$K149)-INT((BB$29-1)/$K149))*$S149*((1+'Inputs &amp; Summary'!$D$7)^BB$29))),(_xlfn.WEIBULL.DIST(BB$29,$L149,$K149,FALSE)*$S149*((1+'Inputs &amp; Summary'!$D$7)^BB$29))),IF($M149=Lists!$H$3,IF($K149&lt;1,((($R149*(1-$E149)+$Q149*(1-$F149))/$K149)*((1+'Inputs &amp; Summary'!$D$7)^BB$29)),((INT(BB$29/$K149)-INT((BB$29-1)/$K149))*($R149*(1-$E149)+$Q149*(1-$F149))*((1+'Inputs &amp; Summary'!$D$7)^BB$29))),((_xlfn.WEIBULL.DIST(BB$29,$L149,$K149,FALSE)*($R149*(1-$E149)+$Q149*(1-$F149))*((1+'Inputs &amp; Summary'!$D$7)^BB$29))))))</f>
        <v>0</v>
      </c>
      <c r="BC149" s="114">
        <f>$D149*IF(BC$29&gt;'Inputs &amp; Summary'!$D$5,0,IF(BC$29&gt;VLOOKUP($G149,Lists!$J$17:$K$21,2),IF($M149=Lists!$H$3,IF($K149&lt;1,(($S149/$K149)*((1+'Inputs &amp; Summary'!$D$7)^BC$29)),((INT(BC$29/$K149)-INT((BC$29-1)/$K149))*$S149*((1+'Inputs &amp; Summary'!$D$7)^BC$29))),(_xlfn.WEIBULL.DIST(BC$29,$L149,$K149,FALSE)*$S149*((1+'Inputs &amp; Summary'!$D$7)^BC$29))),IF($M149=Lists!$H$3,IF($K149&lt;1,((($R149*(1-$E149)+$Q149*(1-$F149))/$K149)*((1+'Inputs &amp; Summary'!$D$7)^BC$29)),((INT(BC$29/$K149)-INT((BC$29-1)/$K149))*($R149*(1-$E149)+$Q149*(1-$F149))*((1+'Inputs &amp; Summary'!$D$7)^BC$29))),((_xlfn.WEIBULL.DIST(BC$29,$L149,$K149,FALSE)*($R149*(1-$E149)+$Q149*(1-$F149))*((1+'Inputs &amp; Summary'!$D$7)^BC$29))))))</f>
        <v>0</v>
      </c>
      <c r="BD149" s="114">
        <f>$D149*IF(BD$29&gt;'Inputs &amp; Summary'!$D$5,0,IF(BD$29&gt;VLOOKUP($G149,Lists!$J$17:$K$21,2),IF($M149=Lists!$H$3,IF($K149&lt;1,(($S149/$K149)*((1+'Inputs &amp; Summary'!$D$7)^BD$29)),((INT(BD$29/$K149)-INT((BD$29-1)/$K149))*$S149*((1+'Inputs &amp; Summary'!$D$7)^BD$29))),(_xlfn.WEIBULL.DIST(BD$29,$L149,$K149,FALSE)*$S149*((1+'Inputs &amp; Summary'!$D$7)^BD$29))),IF($M149=Lists!$H$3,IF($K149&lt;1,((($R149*(1-$E149)+$Q149*(1-$F149))/$K149)*((1+'Inputs &amp; Summary'!$D$7)^BD$29)),((INT(BD$29/$K149)-INT((BD$29-1)/$K149))*($R149*(1-$E149)+$Q149*(1-$F149))*((1+'Inputs &amp; Summary'!$D$7)^BD$29))),((_xlfn.WEIBULL.DIST(BD$29,$L149,$K149,FALSE)*($R149*(1-$E149)+$Q149*(1-$F149))*((1+'Inputs &amp; Summary'!$D$7)^BD$29))))))</f>
        <v>0</v>
      </c>
      <c r="BE149" s="114">
        <f>$D149*IF(BE$29&gt;'Inputs &amp; Summary'!$D$5,0,IF(BE$29&gt;VLOOKUP($G149,Lists!$J$17:$K$21,2),IF($M149=Lists!$H$3,IF($K149&lt;1,(($S149/$K149)*((1+'Inputs &amp; Summary'!$D$7)^BE$29)),((INT(BE$29/$K149)-INT((BE$29-1)/$K149))*$S149*((1+'Inputs &amp; Summary'!$D$7)^BE$29))),(_xlfn.WEIBULL.DIST(BE$29,$L149,$K149,FALSE)*$S149*((1+'Inputs &amp; Summary'!$D$7)^BE$29))),IF($M149=Lists!$H$3,IF($K149&lt;1,((($R149*(1-$E149)+$Q149*(1-$F149))/$K149)*((1+'Inputs &amp; Summary'!$D$7)^BE$29)),((INT(BE$29/$K149)-INT((BE$29-1)/$K149))*($R149*(1-$E149)+$Q149*(1-$F149))*((1+'Inputs &amp; Summary'!$D$7)^BE$29))),((_xlfn.WEIBULL.DIST(BE$29,$L149,$K149,FALSE)*($R149*(1-$E149)+$Q149*(1-$F149))*((1+'Inputs &amp; Summary'!$D$7)^BE$29))))))</f>
        <v>0</v>
      </c>
      <c r="BF149" s="114">
        <f>$D149*IF(BF$29&gt;'Inputs &amp; Summary'!$D$5,0,IF(BF$29&gt;VLOOKUP($G149,Lists!$J$17:$K$21,2),IF($M149=Lists!$H$3,IF($K149&lt;1,(($S149/$K149)*((1+'Inputs &amp; Summary'!$D$7)^BF$29)),((INT(BF$29/$K149)-INT((BF$29-1)/$K149))*$S149*((1+'Inputs &amp; Summary'!$D$7)^BF$29))),(_xlfn.WEIBULL.DIST(BF$29,$L149,$K149,FALSE)*$S149*((1+'Inputs &amp; Summary'!$D$7)^BF$29))),IF($M149=Lists!$H$3,IF($K149&lt;1,((($R149*(1-$E149)+$Q149*(1-$F149))/$K149)*((1+'Inputs &amp; Summary'!$D$7)^BF$29)),((INT(BF$29/$K149)-INT((BF$29-1)/$K149))*($R149*(1-$E149)+$Q149*(1-$F149))*((1+'Inputs &amp; Summary'!$D$7)^BF$29))),((_xlfn.WEIBULL.DIST(BF$29,$L149,$K149,FALSE)*($R149*(1-$E149)+$Q149*(1-$F149))*((1+'Inputs &amp; Summary'!$D$7)^BF$29))))))</f>
        <v>0</v>
      </c>
      <c r="BG149" s="114">
        <f>$D149*IF(BG$29&gt;'Inputs &amp; Summary'!$D$5,0,IF(BG$29&gt;VLOOKUP($G149,Lists!$J$17:$K$21,2),IF($M149=Lists!$H$3,IF($K149&lt;1,(($S149/$K149)*((1+'Inputs &amp; Summary'!$D$7)^BG$29)),((INT(BG$29/$K149)-INT((BG$29-1)/$K149))*$S149*((1+'Inputs &amp; Summary'!$D$7)^BG$29))),(_xlfn.WEIBULL.DIST(BG$29,$L149,$K149,FALSE)*$S149*((1+'Inputs &amp; Summary'!$D$7)^BG$29))),IF($M149=Lists!$H$3,IF($K149&lt;1,((($R149*(1-$E149)+$Q149*(1-$F149))/$K149)*((1+'Inputs &amp; Summary'!$D$7)^BG$29)),((INT(BG$29/$K149)-INT((BG$29-1)/$K149))*($R149*(1-$E149)+$Q149*(1-$F149))*((1+'Inputs &amp; Summary'!$D$7)^BG$29))),((_xlfn.WEIBULL.DIST(BG$29,$L149,$K149,FALSE)*($R149*(1-$E149)+$Q149*(1-$F149))*((1+'Inputs &amp; Summary'!$D$7)^BG$29))))))</f>
        <v>0</v>
      </c>
      <c r="BH149" s="114">
        <f>$D149*IF(BH$29&gt;'Inputs &amp; Summary'!$D$5,0,IF(BH$29&gt;VLOOKUP($G149,Lists!$J$17:$K$21,2),IF($M149=Lists!$H$3,IF($K149&lt;1,(($S149/$K149)*((1+'Inputs &amp; Summary'!$D$7)^BH$29)),((INT(BH$29/$K149)-INT((BH$29-1)/$K149))*$S149*((1+'Inputs &amp; Summary'!$D$7)^BH$29))),(_xlfn.WEIBULL.DIST(BH$29,$L149,$K149,FALSE)*$S149*((1+'Inputs &amp; Summary'!$D$7)^BH$29))),IF($M149=Lists!$H$3,IF($K149&lt;1,((($R149*(1-$E149)+$Q149*(1-$F149))/$K149)*((1+'Inputs &amp; Summary'!$D$7)^BH$29)),((INT(BH$29/$K149)-INT((BH$29-1)/$K149))*($R149*(1-$E149)+$Q149*(1-$F149))*((1+'Inputs &amp; Summary'!$D$7)^BH$29))),((_xlfn.WEIBULL.DIST(BH$29,$L149,$K149,FALSE)*($R149*(1-$E149)+$Q149*(1-$F149))*((1+'Inputs &amp; Summary'!$D$7)^BH$29))))))</f>
        <v>0</v>
      </c>
      <c r="BI149" s="114">
        <f>$D149*IF(BI$29&gt;'Inputs &amp; Summary'!$D$5,0,IF(BI$29&gt;VLOOKUP($G149,Lists!$J$17:$K$21,2),IF($M149=Lists!$H$3,IF($K149&lt;1,(($S149/$K149)*((1+'Inputs &amp; Summary'!$D$7)^BI$29)),((INT(BI$29/$K149)-INT((BI$29-1)/$K149))*$S149*((1+'Inputs &amp; Summary'!$D$7)^BI$29))),(_xlfn.WEIBULL.DIST(BI$29,$L149,$K149,FALSE)*$S149*((1+'Inputs &amp; Summary'!$D$7)^BI$29))),IF($M149=Lists!$H$3,IF($K149&lt;1,((($R149*(1-$E149)+$Q149*(1-$F149))/$K149)*((1+'Inputs &amp; Summary'!$D$7)^BI$29)),((INT(BI$29/$K149)-INT((BI$29-1)/$K149))*($R149*(1-$E149)+$Q149*(1-$F149))*((1+'Inputs &amp; Summary'!$D$7)^BI$29))),((_xlfn.WEIBULL.DIST(BI$29,$L149,$K149,FALSE)*($R149*(1-$E149)+$Q149*(1-$F149))*((1+'Inputs &amp; Summary'!$D$7)^BI$29))))))</f>
        <v>0</v>
      </c>
      <c r="BJ149" s="114">
        <f>$D149*IF(BJ$29&gt;'Inputs &amp; Summary'!$D$5,0,IF(BJ$29&gt;VLOOKUP($G149,Lists!$J$17:$K$21,2),IF($M149=Lists!$H$3,IF($K149&lt;1,(($S149/$K149)*((1+'Inputs &amp; Summary'!$D$7)^BJ$29)),((INT(BJ$29/$K149)-INT((BJ$29-1)/$K149))*$S149*((1+'Inputs &amp; Summary'!$D$7)^BJ$29))),(_xlfn.WEIBULL.DIST(BJ$29,$L149,$K149,FALSE)*$S149*((1+'Inputs &amp; Summary'!$D$7)^BJ$29))),IF($M149=Lists!$H$3,IF($K149&lt;1,((($R149*(1-$E149)+$Q149*(1-$F149))/$K149)*((1+'Inputs &amp; Summary'!$D$7)^BJ$29)),((INT(BJ$29/$K149)-INT((BJ$29-1)/$K149))*($R149*(1-$E149)+$Q149*(1-$F149))*((1+'Inputs &amp; Summary'!$D$7)^BJ$29))),((_xlfn.WEIBULL.DIST(BJ$29,$L149,$K149,FALSE)*($R149*(1-$E149)+$Q149*(1-$F149))*((1+'Inputs &amp; Summary'!$D$7)^BJ$29))))))</f>
        <v>0</v>
      </c>
      <c r="BK149" s="114">
        <f>$D149*IF(BK$29&gt;'Inputs &amp; Summary'!$D$5,0,IF(BK$29&gt;VLOOKUP($G149,Lists!$J$17:$K$21,2),IF($M149=Lists!$H$3,IF($K149&lt;1,(($S149/$K149)*((1+'Inputs &amp; Summary'!$D$7)^BK$29)),((INT(BK$29/$K149)-INT((BK$29-1)/$K149))*$S149*((1+'Inputs &amp; Summary'!$D$7)^BK$29))),(_xlfn.WEIBULL.DIST(BK$29,$L149,$K149,FALSE)*$S149*((1+'Inputs &amp; Summary'!$D$7)^BK$29))),IF($M149=Lists!$H$3,IF($K149&lt;1,((($R149*(1-$E149)+$Q149*(1-$F149))/$K149)*((1+'Inputs &amp; Summary'!$D$7)^BK$29)),((INT(BK$29/$K149)-INT((BK$29-1)/$K149))*($R149*(1-$E149)+$Q149*(1-$F149))*((1+'Inputs &amp; Summary'!$D$7)^BK$29))),((_xlfn.WEIBULL.DIST(BK$29,$L149,$K149,FALSE)*($R149*(1-$E149)+$Q149*(1-$F149))*((1+'Inputs &amp; Summary'!$D$7)^BK$29))))))</f>
        <v>0</v>
      </c>
      <c r="BL149" s="114">
        <f>$D149*IF(BL$29&gt;'Inputs &amp; Summary'!$D$5,0,IF(BL$29&gt;VLOOKUP($G149,Lists!$J$17:$K$21,2),IF($M149=Lists!$H$3,IF($K149&lt;1,(($S149/$K149)*((1+'Inputs &amp; Summary'!$D$7)^BL$29)),((INT(BL$29/$K149)-INT((BL$29-1)/$K149))*$S149*((1+'Inputs &amp; Summary'!$D$7)^BL$29))),(_xlfn.WEIBULL.DIST(BL$29,$L149,$K149,FALSE)*$S149*((1+'Inputs &amp; Summary'!$D$7)^BL$29))),IF($M149=Lists!$H$3,IF($K149&lt;1,((($R149*(1-$E149)+$Q149*(1-$F149))/$K149)*((1+'Inputs &amp; Summary'!$D$7)^BL$29)),((INT(BL$29/$K149)-INT((BL$29-1)/$K149))*($R149*(1-$E149)+$Q149*(1-$F149))*((1+'Inputs &amp; Summary'!$D$7)^BL$29))),((_xlfn.WEIBULL.DIST(BL$29,$L149,$K149,FALSE)*($R149*(1-$E149)+$Q149*(1-$F149))*((1+'Inputs &amp; Summary'!$D$7)^BL$29))))))</f>
        <v>0</v>
      </c>
    </row>
    <row r="150" spans="1:64" x14ac:dyDescent="0.3">
      <c r="A150" s="79" t="s">
        <v>194</v>
      </c>
      <c r="B150" s="33" t="s">
        <v>152</v>
      </c>
      <c r="C150" s="33" t="s">
        <v>39</v>
      </c>
      <c r="D150" s="115">
        <v>0</v>
      </c>
      <c r="E150" s="68">
        <v>1</v>
      </c>
      <c r="F150" s="68">
        <v>1</v>
      </c>
      <c r="G150" s="213" t="s">
        <v>433</v>
      </c>
      <c r="H150" s="34"/>
      <c r="I150" s="34" t="s">
        <v>96</v>
      </c>
      <c r="J150" s="33">
        <f>VLOOKUP(I150,'Labor Rates'!$A$1:$B$16,2)</f>
        <v>14.423076923076923</v>
      </c>
      <c r="K150" s="35">
        <v>25</v>
      </c>
      <c r="L150" s="35">
        <v>3</v>
      </c>
      <c r="M150" s="36" t="s">
        <v>249</v>
      </c>
      <c r="N150" s="84">
        <f>'Inputs &amp; Summary'!$D$44</f>
        <v>103.04449648711943</v>
      </c>
      <c r="O150" s="35">
        <v>0.5</v>
      </c>
      <c r="P150" s="5">
        <v>250</v>
      </c>
      <c r="Q150" s="73">
        <f t="shared" si="21"/>
        <v>743.10934966672664</v>
      </c>
      <c r="R150" s="73">
        <f t="shared" si="22"/>
        <v>25761.12412177986</v>
      </c>
      <c r="S150" s="74">
        <f t="shared" si="23"/>
        <v>0</v>
      </c>
      <c r="T150" s="88"/>
      <c r="U150" s="80"/>
      <c r="V150" s="87">
        <f t="shared" si="24"/>
        <v>0</v>
      </c>
      <c r="W150" s="87">
        <f>NPV('Inputs &amp; Summary'!$D$6,Y150:BL150)</f>
        <v>0</v>
      </c>
      <c r="X150" s="90">
        <f t="shared" si="25"/>
        <v>0</v>
      </c>
      <c r="Y150" s="114">
        <f>$D150*IF(Y$29&gt;'Inputs &amp; Summary'!$D$5,0,IF(Y$29&gt;VLOOKUP($G150,Lists!$J$17:$K$21,2),IF($M150=Lists!$H$3,IF($K150&lt;1,(($S150/$K150)*((1+'Inputs &amp; Summary'!$D$7)^Y$29)),((INT(Y$29/$K150)-INT((Y$29-1)/$K150))*$S150*((1+'Inputs &amp; Summary'!$D$7)^Y$29))),(_xlfn.WEIBULL.DIST(Y$29,$L150,$K150,FALSE)*$S150*((1+'Inputs &amp; Summary'!$D$7)^Y$29))),IF($M150=Lists!$H$3,IF($K150&lt;1,((($R150*(1-$E150)+$Q150*(1-$F150))/$K150)*((1+'Inputs &amp; Summary'!$D$7)^Y$29)),((INT(Y$29/$K150)-INT((Y$29-1)/$K150))*($R150*(1-$E150)+$Q150*(1-$F150))*((1+'Inputs &amp; Summary'!$D$7)^Y$29))),((_xlfn.WEIBULL.DIST(Y$29,$L150,$K150,FALSE)*($R150*(1-$E150)+$Q150*(1-$F150))*((1+'Inputs &amp; Summary'!$D$7)^Y$29))))))</f>
        <v>0</v>
      </c>
      <c r="Z150" s="114">
        <f>$D150*IF(Z$29&gt;'Inputs &amp; Summary'!$D$5,0,IF(Z$29&gt;VLOOKUP($G150,Lists!$J$17:$K$21,2),IF($M150=Lists!$H$3,IF($K150&lt;1,(($S150/$K150)*((1+'Inputs &amp; Summary'!$D$7)^Z$29)),((INT(Z$29/$K150)-INT((Z$29-1)/$K150))*$S150*((1+'Inputs &amp; Summary'!$D$7)^Z$29))),(_xlfn.WEIBULL.DIST(Z$29,$L150,$K150,FALSE)*$S150*((1+'Inputs &amp; Summary'!$D$7)^Z$29))),IF($M150=Lists!$H$3,IF($K150&lt;1,((($R150*(1-$E150)+$Q150*(1-$F150))/$K150)*((1+'Inputs &amp; Summary'!$D$7)^Z$29)),((INT(Z$29/$K150)-INT((Z$29-1)/$K150))*($R150*(1-$E150)+$Q150*(1-$F150))*((1+'Inputs &amp; Summary'!$D$7)^Z$29))),((_xlfn.WEIBULL.DIST(Z$29,$L150,$K150,FALSE)*($R150*(1-$E150)+$Q150*(1-$F150))*((1+'Inputs &amp; Summary'!$D$7)^Z$29))))))</f>
        <v>0</v>
      </c>
      <c r="AA150" s="114">
        <f>$D150*IF(AA$29&gt;'Inputs &amp; Summary'!$D$5,0,IF(AA$29&gt;VLOOKUP($G150,Lists!$J$17:$K$21,2),IF($M150=Lists!$H$3,IF($K150&lt;1,(($S150/$K150)*((1+'Inputs &amp; Summary'!$D$7)^AA$29)),((INT(AA$29/$K150)-INT((AA$29-1)/$K150))*$S150*((1+'Inputs &amp; Summary'!$D$7)^AA$29))),(_xlfn.WEIBULL.DIST(AA$29,$L150,$K150,FALSE)*$S150*((1+'Inputs &amp; Summary'!$D$7)^AA$29))),IF($M150=Lists!$H$3,IF($K150&lt;1,((($R150*(1-$E150)+$Q150*(1-$F150))/$K150)*((1+'Inputs &amp; Summary'!$D$7)^AA$29)),((INT(AA$29/$K150)-INT((AA$29-1)/$K150))*($R150*(1-$E150)+$Q150*(1-$F150))*((1+'Inputs &amp; Summary'!$D$7)^AA$29))),((_xlfn.WEIBULL.DIST(AA$29,$L150,$K150,FALSE)*($R150*(1-$E150)+$Q150*(1-$F150))*((1+'Inputs &amp; Summary'!$D$7)^AA$29))))))</f>
        <v>0</v>
      </c>
      <c r="AB150" s="114">
        <f>$D150*IF(AB$29&gt;'Inputs &amp; Summary'!$D$5,0,IF(AB$29&gt;VLOOKUP($G150,Lists!$J$17:$K$21,2),IF($M150=Lists!$H$3,IF($K150&lt;1,(($S150/$K150)*((1+'Inputs &amp; Summary'!$D$7)^AB$29)),((INT(AB$29/$K150)-INT((AB$29-1)/$K150))*$S150*((1+'Inputs &amp; Summary'!$D$7)^AB$29))),(_xlfn.WEIBULL.DIST(AB$29,$L150,$K150,FALSE)*$S150*((1+'Inputs &amp; Summary'!$D$7)^AB$29))),IF($M150=Lists!$H$3,IF($K150&lt;1,((($R150*(1-$E150)+$Q150*(1-$F150))/$K150)*((1+'Inputs &amp; Summary'!$D$7)^AB$29)),((INT(AB$29/$K150)-INT((AB$29-1)/$K150))*($R150*(1-$E150)+$Q150*(1-$F150))*((1+'Inputs &amp; Summary'!$D$7)^AB$29))),((_xlfn.WEIBULL.DIST(AB$29,$L150,$K150,FALSE)*($R150*(1-$E150)+$Q150*(1-$F150))*((1+'Inputs &amp; Summary'!$D$7)^AB$29))))))</f>
        <v>0</v>
      </c>
      <c r="AC150" s="114">
        <f>$D150*IF(AC$29&gt;'Inputs &amp; Summary'!$D$5,0,IF(AC$29&gt;VLOOKUP($G150,Lists!$J$17:$K$21,2),IF($M150=Lists!$H$3,IF($K150&lt;1,(($S150/$K150)*((1+'Inputs &amp; Summary'!$D$7)^AC$29)),((INT(AC$29/$K150)-INT((AC$29-1)/$K150))*$S150*((1+'Inputs &amp; Summary'!$D$7)^AC$29))),(_xlfn.WEIBULL.DIST(AC$29,$L150,$K150,FALSE)*$S150*((1+'Inputs &amp; Summary'!$D$7)^AC$29))),IF($M150=Lists!$H$3,IF($K150&lt;1,((($R150*(1-$E150)+$Q150*(1-$F150))/$K150)*((1+'Inputs &amp; Summary'!$D$7)^AC$29)),((INT(AC$29/$K150)-INT((AC$29-1)/$K150))*($R150*(1-$E150)+$Q150*(1-$F150))*((1+'Inputs &amp; Summary'!$D$7)^AC$29))),((_xlfn.WEIBULL.DIST(AC$29,$L150,$K150,FALSE)*($R150*(1-$E150)+$Q150*(1-$F150))*((1+'Inputs &amp; Summary'!$D$7)^AC$29))))))</f>
        <v>0</v>
      </c>
      <c r="AD150" s="114">
        <f>$D150*IF(AD$29&gt;'Inputs &amp; Summary'!$D$5,0,IF(AD$29&gt;VLOOKUP($G150,Lists!$J$17:$K$21,2),IF($M150=Lists!$H$3,IF($K150&lt;1,(($S150/$K150)*((1+'Inputs &amp; Summary'!$D$7)^AD$29)),((INT(AD$29/$K150)-INT((AD$29-1)/$K150))*$S150*((1+'Inputs &amp; Summary'!$D$7)^AD$29))),(_xlfn.WEIBULL.DIST(AD$29,$L150,$K150,FALSE)*$S150*((1+'Inputs &amp; Summary'!$D$7)^AD$29))),IF($M150=Lists!$H$3,IF($K150&lt;1,((($R150*(1-$E150)+$Q150*(1-$F150))/$K150)*((1+'Inputs &amp; Summary'!$D$7)^AD$29)),((INT(AD$29/$K150)-INT((AD$29-1)/$K150))*($R150*(1-$E150)+$Q150*(1-$F150))*((1+'Inputs &amp; Summary'!$D$7)^AD$29))),((_xlfn.WEIBULL.DIST(AD$29,$L150,$K150,FALSE)*($R150*(1-$E150)+$Q150*(1-$F150))*((1+'Inputs &amp; Summary'!$D$7)^AD$29))))))</f>
        <v>0</v>
      </c>
      <c r="AE150" s="114">
        <f>$D150*IF(AE$29&gt;'Inputs &amp; Summary'!$D$5,0,IF(AE$29&gt;VLOOKUP($G150,Lists!$J$17:$K$21,2),IF($M150=Lists!$H$3,IF($K150&lt;1,(($S150/$K150)*((1+'Inputs &amp; Summary'!$D$7)^AE$29)),((INT(AE$29/$K150)-INT((AE$29-1)/$K150))*$S150*((1+'Inputs &amp; Summary'!$D$7)^AE$29))),(_xlfn.WEIBULL.DIST(AE$29,$L150,$K150,FALSE)*$S150*((1+'Inputs &amp; Summary'!$D$7)^AE$29))),IF($M150=Lists!$H$3,IF($K150&lt;1,((($R150*(1-$E150)+$Q150*(1-$F150))/$K150)*((1+'Inputs &amp; Summary'!$D$7)^AE$29)),((INT(AE$29/$K150)-INT((AE$29-1)/$K150))*($R150*(1-$E150)+$Q150*(1-$F150))*((1+'Inputs &amp; Summary'!$D$7)^AE$29))),((_xlfn.WEIBULL.DIST(AE$29,$L150,$K150,FALSE)*($R150*(1-$E150)+$Q150*(1-$F150))*((1+'Inputs &amp; Summary'!$D$7)^AE$29))))))</f>
        <v>0</v>
      </c>
      <c r="AF150" s="114">
        <f>$D150*IF(AF$29&gt;'Inputs &amp; Summary'!$D$5,0,IF(AF$29&gt;VLOOKUP($G150,Lists!$J$17:$K$21,2),IF($M150=Lists!$H$3,IF($K150&lt;1,(($S150/$K150)*((1+'Inputs &amp; Summary'!$D$7)^AF$29)),((INT(AF$29/$K150)-INT((AF$29-1)/$K150))*$S150*((1+'Inputs &amp; Summary'!$D$7)^AF$29))),(_xlfn.WEIBULL.DIST(AF$29,$L150,$K150,FALSE)*$S150*((1+'Inputs &amp; Summary'!$D$7)^AF$29))),IF($M150=Lists!$H$3,IF($K150&lt;1,((($R150*(1-$E150)+$Q150*(1-$F150))/$K150)*((1+'Inputs &amp; Summary'!$D$7)^AF$29)),((INT(AF$29/$K150)-INT((AF$29-1)/$K150))*($R150*(1-$E150)+$Q150*(1-$F150))*((1+'Inputs &amp; Summary'!$D$7)^AF$29))),((_xlfn.WEIBULL.DIST(AF$29,$L150,$K150,FALSE)*($R150*(1-$E150)+$Q150*(1-$F150))*((1+'Inputs &amp; Summary'!$D$7)^AF$29))))))</f>
        <v>0</v>
      </c>
      <c r="AG150" s="114">
        <f>$D150*IF(AG$29&gt;'Inputs &amp; Summary'!$D$5,0,IF(AG$29&gt;VLOOKUP($G150,Lists!$J$17:$K$21,2),IF($M150=Lists!$H$3,IF($K150&lt;1,(($S150/$K150)*((1+'Inputs &amp; Summary'!$D$7)^AG$29)),((INT(AG$29/$K150)-INT((AG$29-1)/$K150))*$S150*((1+'Inputs &amp; Summary'!$D$7)^AG$29))),(_xlfn.WEIBULL.DIST(AG$29,$L150,$K150,FALSE)*$S150*((1+'Inputs &amp; Summary'!$D$7)^AG$29))),IF($M150=Lists!$H$3,IF($K150&lt;1,((($R150*(1-$E150)+$Q150*(1-$F150))/$K150)*((1+'Inputs &amp; Summary'!$D$7)^AG$29)),((INT(AG$29/$K150)-INT((AG$29-1)/$K150))*($R150*(1-$E150)+$Q150*(1-$F150))*((1+'Inputs &amp; Summary'!$D$7)^AG$29))),((_xlfn.WEIBULL.DIST(AG$29,$L150,$K150,FALSE)*($R150*(1-$E150)+$Q150*(1-$F150))*((1+'Inputs &amp; Summary'!$D$7)^AG$29))))))</f>
        <v>0</v>
      </c>
      <c r="AH150" s="114">
        <f>$D150*IF(AH$29&gt;'Inputs &amp; Summary'!$D$5,0,IF(AH$29&gt;VLOOKUP($G150,Lists!$J$17:$K$21,2),IF($M150=Lists!$H$3,IF($K150&lt;1,(($S150/$K150)*((1+'Inputs &amp; Summary'!$D$7)^AH$29)),((INT(AH$29/$K150)-INT((AH$29-1)/$K150))*$S150*((1+'Inputs &amp; Summary'!$D$7)^AH$29))),(_xlfn.WEIBULL.DIST(AH$29,$L150,$K150,FALSE)*$S150*((1+'Inputs &amp; Summary'!$D$7)^AH$29))),IF($M150=Lists!$H$3,IF($K150&lt;1,((($R150*(1-$E150)+$Q150*(1-$F150))/$K150)*((1+'Inputs &amp; Summary'!$D$7)^AH$29)),((INT(AH$29/$K150)-INT((AH$29-1)/$K150))*($R150*(1-$E150)+$Q150*(1-$F150))*((1+'Inputs &amp; Summary'!$D$7)^AH$29))),((_xlfn.WEIBULL.DIST(AH$29,$L150,$K150,FALSE)*($R150*(1-$E150)+$Q150*(1-$F150))*((1+'Inputs &amp; Summary'!$D$7)^AH$29))))))</f>
        <v>0</v>
      </c>
      <c r="AI150" s="114">
        <f>$D150*IF(AI$29&gt;'Inputs &amp; Summary'!$D$5,0,IF(AI$29&gt;VLOOKUP($G150,Lists!$J$17:$K$21,2),IF($M150=Lists!$H$3,IF($K150&lt;1,(($S150/$K150)*((1+'Inputs &amp; Summary'!$D$7)^AI$29)),((INT(AI$29/$K150)-INT((AI$29-1)/$K150))*$S150*((1+'Inputs &amp; Summary'!$D$7)^AI$29))),(_xlfn.WEIBULL.DIST(AI$29,$L150,$K150,FALSE)*$S150*((1+'Inputs &amp; Summary'!$D$7)^AI$29))),IF($M150=Lists!$H$3,IF($K150&lt;1,((($R150*(1-$E150)+$Q150*(1-$F150))/$K150)*((1+'Inputs &amp; Summary'!$D$7)^AI$29)),((INT(AI$29/$K150)-INT((AI$29-1)/$K150))*($R150*(1-$E150)+$Q150*(1-$F150))*((1+'Inputs &amp; Summary'!$D$7)^AI$29))),((_xlfn.WEIBULL.DIST(AI$29,$L150,$K150,FALSE)*($R150*(1-$E150)+$Q150*(1-$F150))*((1+'Inputs &amp; Summary'!$D$7)^AI$29))))))</f>
        <v>0</v>
      </c>
      <c r="AJ150" s="114">
        <f>$D150*IF(AJ$29&gt;'Inputs &amp; Summary'!$D$5,0,IF(AJ$29&gt;VLOOKUP($G150,Lists!$J$17:$K$21,2),IF($M150=Lists!$H$3,IF($K150&lt;1,(($S150/$K150)*((1+'Inputs &amp; Summary'!$D$7)^AJ$29)),((INT(AJ$29/$K150)-INT((AJ$29-1)/$K150))*$S150*((1+'Inputs &amp; Summary'!$D$7)^AJ$29))),(_xlfn.WEIBULL.DIST(AJ$29,$L150,$K150,FALSE)*$S150*((1+'Inputs &amp; Summary'!$D$7)^AJ$29))),IF($M150=Lists!$H$3,IF($K150&lt;1,((($R150*(1-$E150)+$Q150*(1-$F150))/$K150)*((1+'Inputs &amp; Summary'!$D$7)^AJ$29)),((INT(AJ$29/$K150)-INT((AJ$29-1)/$K150))*($R150*(1-$E150)+$Q150*(1-$F150))*((1+'Inputs &amp; Summary'!$D$7)^AJ$29))),((_xlfn.WEIBULL.DIST(AJ$29,$L150,$K150,FALSE)*($R150*(1-$E150)+$Q150*(1-$F150))*((1+'Inputs &amp; Summary'!$D$7)^AJ$29))))))</f>
        <v>0</v>
      </c>
      <c r="AK150" s="114">
        <f>$D150*IF(AK$29&gt;'Inputs &amp; Summary'!$D$5,0,IF(AK$29&gt;VLOOKUP($G150,Lists!$J$17:$K$21,2),IF($M150=Lists!$H$3,IF($K150&lt;1,(($S150/$K150)*((1+'Inputs &amp; Summary'!$D$7)^AK$29)),((INT(AK$29/$K150)-INT((AK$29-1)/$K150))*$S150*((1+'Inputs &amp; Summary'!$D$7)^AK$29))),(_xlfn.WEIBULL.DIST(AK$29,$L150,$K150,FALSE)*$S150*((1+'Inputs &amp; Summary'!$D$7)^AK$29))),IF($M150=Lists!$H$3,IF($K150&lt;1,((($R150*(1-$E150)+$Q150*(1-$F150))/$K150)*((1+'Inputs &amp; Summary'!$D$7)^AK$29)),((INT(AK$29/$K150)-INT((AK$29-1)/$K150))*($R150*(1-$E150)+$Q150*(1-$F150))*((1+'Inputs &amp; Summary'!$D$7)^AK$29))),((_xlfn.WEIBULL.DIST(AK$29,$L150,$K150,FALSE)*($R150*(1-$E150)+$Q150*(1-$F150))*((1+'Inputs &amp; Summary'!$D$7)^AK$29))))))</f>
        <v>0</v>
      </c>
      <c r="AL150" s="114">
        <f>$D150*IF(AL$29&gt;'Inputs &amp; Summary'!$D$5,0,IF(AL$29&gt;VLOOKUP($G150,Lists!$J$17:$K$21,2),IF($M150=Lists!$H$3,IF($K150&lt;1,(($S150/$K150)*((1+'Inputs &amp; Summary'!$D$7)^AL$29)),((INT(AL$29/$K150)-INT((AL$29-1)/$K150))*$S150*((1+'Inputs &amp; Summary'!$D$7)^AL$29))),(_xlfn.WEIBULL.DIST(AL$29,$L150,$K150,FALSE)*$S150*((1+'Inputs &amp; Summary'!$D$7)^AL$29))),IF($M150=Lists!$H$3,IF($K150&lt;1,((($R150*(1-$E150)+$Q150*(1-$F150))/$K150)*((1+'Inputs &amp; Summary'!$D$7)^AL$29)),((INT(AL$29/$K150)-INT((AL$29-1)/$K150))*($R150*(1-$E150)+$Q150*(1-$F150))*((1+'Inputs &amp; Summary'!$D$7)^AL$29))),((_xlfn.WEIBULL.DIST(AL$29,$L150,$K150,FALSE)*($R150*(1-$E150)+$Q150*(1-$F150))*((1+'Inputs &amp; Summary'!$D$7)^AL$29))))))</f>
        <v>0</v>
      </c>
      <c r="AM150" s="114">
        <f>$D150*IF(AM$29&gt;'Inputs &amp; Summary'!$D$5,0,IF(AM$29&gt;VLOOKUP($G150,Lists!$J$17:$K$21,2),IF($M150=Lists!$H$3,IF($K150&lt;1,(($S150/$K150)*((1+'Inputs &amp; Summary'!$D$7)^AM$29)),((INT(AM$29/$K150)-INT((AM$29-1)/$K150))*$S150*((1+'Inputs &amp; Summary'!$D$7)^AM$29))),(_xlfn.WEIBULL.DIST(AM$29,$L150,$K150,FALSE)*$S150*((1+'Inputs &amp; Summary'!$D$7)^AM$29))),IF($M150=Lists!$H$3,IF($K150&lt;1,((($R150*(1-$E150)+$Q150*(1-$F150))/$K150)*((1+'Inputs &amp; Summary'!$D$7)^AM$29)),((INT(AM$29/$K150)-INT((AM$29-1)/$K150))*($R150*(1-$E150)+$Q150*(1-$F150))*((1+'Inputs &amp; Summary'!$D$7)^AM$29))),((_xlfn.WEIBULL.DIST(AM$29,$L150,$K150,FALSE)*($R150*(1-$E150)+$Q150*(1-$F150))*((1+'Inputs &amp; Summary'!$D$7)^AM$29))))))</f>
        <v>0</v>
      </c>
      <c r="AN150" s="114">
        <f>$D150*IF(AN$29&gt;'Inputs &amp; Summary'!$D$5,0,IF(AN$29&gt;VLOOKUP($G150,Lists!$J$17:$K$21,2),IF($M150=Lists!$H$3,IF($K150&lt;1,(($S150/$K150)*((1+'Inputs &amp; Summary'!$D$7)^AN$29)),((INT(AN$29/$K150)-INT((AN$29-1)/$K150))*$S150*((1+'Inputs &amp; Summary'!$D$7)^AN$29))),(_xlfn.WEIBULL.DIST(AN$29,$L150,$K150,FALSE)*$S150*((1+'Inputs &amp; Summary'!$D$7)^AN$29))),IF($M150=Lists!$H$3,IF($K150&lt;1,((($R150*(1-$E150)+$Q150*(1-$F150))/$K150)*((1+'Inputs &amp; Summary'!$D$7)^AN$29)),((INT(AN$29/$K150)-INT((AN$29-1)/$K150))*($R150*(1-$E150)+$Q150*(1-$F150))*((1+'Inputs &amp; Summary'!$D$7)^AN$29))),((_xlfn.WEIBULL.DIST(AN$29,$L150,$K150,FALSE)*($R150*(1-$E150)+$Q150*(1-$F150))*((1+'Inputs &amp; Summary'!$D$7)^AN$29))))))</f>
        <v>0</v>
      </c>
      <c r="AO150" s="114">
        <f>$D150*IF(AO$29&gt;'Inputs &amp; Summary'!$D$5,0,IF(AO$29&gt;VLOOKUP($G150,Lists!$J$17:$K$21,2),IF($M150=Lists!$H$3,IF($K150&lt;1,(($S150/$K150)*((1+'Inputs &amp; Summary'!$D$7)^AO$29)),((INT(AO$29/$K150)-INT((AO$29-1)/$K150))*$S150*((1+'Inputs &amp; Summary'!$D$7)^AO$29))),(_xlfn.WEIBULL.DIST(AO$29,$L150,$K150,FALSE)*$S150*((1+'Inputs &amp; Summary'!$D$7)^AO$29))),IF($M150=Lists!$H$3,IF($K150&lt;1,((($R150*(1-$E150)+$Q150*(1-$F150))/$K150)*((1+'Inputs &amp; Summary'!$D$7)^AO$29)),((INT(AO$29/$K150)-INT((AO$29-1)/$K150))*($R150*(1-$E150)+$Q150*(1-$F150))*((1+'Inputs &amp; Summary'!$D$7)^AO$29))),((_xlfn.WEIBULL.DIST(AO$29,$L150,$K150,FALSE)*($R150*(1-$E150)+$Q150*(1-$F150))*((1+'Inputs &amp; Summary'!$D$7)^AO$29))))))</f>
        <v>0</v>
      </c>
      <c r="AP150" s="114">
        <f>$D150*IF(AP$29&gt;'Inputs &amp; Summary'!$D$5,0,IF(AP$29&gt;VLOOKUP($G150,Lists!$J$17:$K$21,2),IF($M150=Lists!$H$3,IF($K150&lt;1,(($S150/$K150)*((1+'Inputs &amp; Summary'!$D$7)^AP$29)),((INT(AP$29/$K150)-INT((AP$29-1)/$K150))*$S150*((1+'Inputs &amp; Summary'!$D$7)^AP$29))),(_xlfn.WEIBULL.DIST(AP$29,$L150,$K150,FALSE)*$S150*((1+'Inputs &amp; Summary'!$D$7)^AP$29))),IF($M150=Lists!$H$3,IF($K150&lt;1,((($R150*(1-$E150)+$Q150*(1-$F150))/$K150)*((1+'Inputs &amp; Summary'!$D$7)^AP$29)),((INT(AP$29/$K150)-INT((AP$29-1)/$K150))*($R150*(1-$E150)+$Q150*(1-$F150))*((1+'Inputs &amp; Summary'!$D$7)^AP$29))),((_xlfn.WEIBULL.DIST(AP$29,$L150,$K150,FALSE)*($R150*(1-$E150)+$Q150*(1-$F150))*((1+'Inputs &amp; Summary'!$D$7)^AP$29))))))</f>
        <v>0</v>
      </c>
      <c r="AQ150" s="114">
        <f>$D150*IF(AQ$29&gt;'Inputs &amp; Summary'!$D$5,0,IF(AQ$29&gt;VLOOKUP($G150,Lists!$J$17:$K$21,2),IF($M150=Lists!$H$3,IF($K150&lt;1,(($S150/$K150)*((1+'Inputs &amp; Summary'!$D$7)^AQ$29)),((INT(AQ$29/$K150)-INT((AQ$29-1)/$K150))*$S150*((1+'Inputs &amp; Summary'!$D$7)^AQ$29))),(_xlfn.WEIBULL.DIST(AQ$29,$L150,$K150,FALSE)*$S150*((1+'Inputs &amp; Summary'!$D$7)^AQ$29))),IF($M150=Lists!$H$3,IF($K150&lt;1,((($R150*(1-$E150)+$Q150*(1-$F150))/$K150)*((1+'Inputs &amp; Summary'!$D$7)^AQ$29)),((INT(AQ$29/$K150)-INT((AQ$29-1)/$K150))*($R150*(1-$E150)+$Q150*(1-$F150))*((1+'Inputs &amp; Summary'!$D$7)^AQ$29))),((_xlfn.WEIBULL.DIST(AQ$29,$L150,$K150,FALSE)*($R150*(1-$E150)+$Q150*(1-$F150))*((1+'Inputs &amp; Summary'!$D$7)^AQ$29))))))</f>
        <v>0</v>
      </c>
      <c r="AR150" s="114">
        <f>$D150*IF(AR$29&gt;'Inputs &amp; Summary'!$D$5,0,IF(AR$29&gt;VLOOKUP($G150,Lists!$J$17:$K$21,2),IF($M150=Lists!$H$3,IF($K150&lt;1,(($S150/$K150)*((1+'Inputs &amp; Summary'!$D$7)^AR$29)),((INT(AR$29/$K150)-INT((AR$29-1)/$K150))*$S150*((1+'Inputs &amp; Summary'!$D$7)^AR$29))),(_xlfn.WEIBULL.DIST(AR$29,$L150,$K150,FALSE)*$S150*((1+'Inputs &amp; Summary'!$D$7)^AR$29))),IF($M150=Lists!$H$3,IF($K150&lt;1,((($R150*(1-$E150)+$Q150*(1-$F150))/$K150)*((1+'Inputs &amp; Summary'!$D$7)^AR$29)),((INT(AR$29/$K150)-INT((AR$29-1)/$K150))*($R150*(1-$E150)+$Q150*(1-$F150))*((1+'Inputs &amp; Summary'!$D$7)^AR$29))),((_xlfn.WEIBULL.DIST(AR$29,$L150,$K150,FALSE)*($R150*(1-$E150)+$Q150*(1-$F150))*((1+'Inputs &amp; Summary'!$D$7)^AR$29))))))</f>
        <v>0</v>
      </c>
      <c r="AS150" s="114">
        <f>$D150*IF(AS$29&gt;'Inputs &amp; Summary'!$D$5,0,IF(AS$29&gt;VLOOKUP($G150,Lists!$J$17:$K$21,2),IF($M150=Lists!$H$3,IF($K150&lt;1,(($S150/$K150)*((1+'Inputs &amp; Summary'!$D$7)^AS$29)),((INT(AS$29/$K150)-INT((AS$29-1)/$K150))*$S150*((1+'Inputs &amp; Summary'!$D$7)^AS$29))),(_xlfn.WEIBULL.DIST(AS$29,$L150,$K150,FALSE)*$S150*((1+'Inputs &amp; Summary'!$D$7)^AS$29))),IF($M150=Lists!$H$3,IF($K150&lt;1,((($R150*(1-$E150)+$Q150*(1-$F150))/$K150)*((1+'Inputs &amp; Summary'!$D$7)^AS$29)),((INT(AS$29/$K150)-INT((AS$29-1)/$K150))*($R150*(1-$E150)+$Q150*(1-$F150))*((1+'Inputs &amp; Summary'!$D$7)^AS$29))),((_xlfn.WEIBULL.DIST(AS$29,$L150,$K150,FALSE)*($R150*(1-$E150)+$Q150*(1-$F150))*((1+'Inputs &amp; Summary'!$D$7)^AS$29))))))</f>
        <v>0</v>
      </c>
      <c r="AT150" s="114">
        <f>$D150*IF(AT$29&gt;'Inputs &amp; Summary'!$D$5,0,IF(AT$29&gt;VLOOKUP($G150,Lists!$J$17:$K$21,2),IF($M150=Lists!$H$3,IF($K150&lt;1,(($S150/$K150)*((1+'Inputs &amp; Summary'!$D$7)^AT$29)),((INT(AT$29/$K150)-INT((AT$29-1)/$K150))*$S150*((1+'Inputs &amp; Summary'!$D$7)^AT$29))),(_xlfn.WEIBULL.DIST(AT$29,$L150,$K150,FALSE)*$S150*((1+'Inputs &amp; Summary'!$D$7)^AT$29))),IF($M150=Lists!$H$3,IF($K150&lt;1,((($R150*(1-$E150)+$Q150*(1-$F150))/$K150)*((1+'Inputs &amp; Summary'!$D$7)^AT$29)),((INT(AT$29/$K150)-INT((AT$29-1)/$K150))*($R150*(1-$E150)+$Q150*(1-$F150))*((1+'Inputs &amp; Summary'!$D$7)^AT$29))),((_xlfn.WEIBULL.DIST(AT$29,$L150,$K150,FALSE)*($R150*(1-$E150)+$Q150*(1-$F150))*((1+'Inputs &amp; Summary'!$D$7)^AT$29))))))</f>
        <v>0</v>
      </c>
      <c r="AU150" s="114">
        <f>$D150*IF(AU$29&gt;'Inputs &amp; Summary'!$D$5,0,IF(AU$29&gt;VLOOKUP($G150,Lists!$J$17:$K$21,2),IF($M150=Lists!$H$3,IF($K150&lt;1,(($S150/$K150)*((1+'Inputs &amp; Summary'!$D$7)^AU$29)),((INT(AU$29/$K150)-INT((AU$29-1)/$K150))*$S150*((1+'Inputs &amp; Summary'!$D$7)^AU$29))),(_xlfn.WEIBULL.DIST(AU$29,$L150,$K150,FALSE)*$S150*((1+'Inputs &amp; Summary'!$D$7)^AU$29))),IF($M150=Lists!$H$3,IF($K150&lt;1,((($R150*(1-$E150)+$Q150*(1-$F150))/$K150)*((1+'Inputs &amp; Summary'!$D$7)^AU$29)),((INT(AU$29/$K150)-INT((AU$29-1)/$K150))*($R150*(1-$E150)+$Q150*(1-$F150))*((1+'Inputs &amp; Summary'!$D$7)^AU$29))),((_xlfn.WEIBULL.DIST(AU$29,$L150,$K150,FALSE)*($R150*(1-$E150)+$Q150*(1-$F150))*((1+'Inputs &amp; Summary'!$D$7)^AU$29))))))</f>
        <v>0</v>
      </c>
      <c r="AV150" s="114">
        <f>$D150*IF(AV$29&gt;'Inputs &amp; Summary'!$D$5,0,IF(AV$29&gt;VLOOKUP($G150,Lists!$J$17:$K$21,2),IF($M150=Lists!$H$3,IF($K150&lt;1,(($S150/$K150)*((1+'Inputs &amp; Summary'!$D$7)^AV$29)),((INT(AV$29/$K150)-INT((AV$29-1)/$K150))*$S150*((1+'Inputs &amp; Summary'!$D$7)^AV$29))),(_xlfn.WEIBULL.DIST(AV$29,$L150,$K150,FALSE)*$S150*((1+'Inputs &amp; Summary'!$D$7)^AV$29))),IF($M150=Lists!$H$3,IF($K150&lt;1,((($R150*(1-$E150)+$Q150*(1-$F150))/$K150)*((1+'Inputs &amp; Summary'!$D$7)^AV$29)),((INT(AV$29/$K150)-INT((AV$29-1)/$K150))*($R150*(1-$E150)+$Q150*(1-$F150))*((1+'Inputs &amp; Summary'!$D$7)^AV$29))),((_xlfn.WEIBULL.DIST(AV$29,$L150,$K150,FALSE)*($R150*(1-$E150)+$Q150*(1-$F150))*((1+'Inputs &amp; Summary'!$D$7)^AV$29))))))</f>
        <v>0</v>
      </c>
      <c r="AW150" s="114">
        <f>$D150*IF(AW$29&gt;'Inputs &amp; Summary'!$D$5,0,IF(AW$29&gt;VLOOKUP($G150,Lists!$J$17:$K$21,2),IF($M150=Lists!$H$3,IF($K150&lt;1,(($S150/$K150)*((1+'Inputs &amp; Summary'!$D$7)^AW$29)),((INT(AW$29/$K150)-INT((AW$29-1)/$K150))*$S150*((1+'Inputs &amp; Summary'!$D$7)^AW$29))),(_xlfn.WEIBULL.DIST(AW$29,$L150,$K150,FALSE)*$S150*((1+'Inputs &amp; Summary'!$D$7)^AW$29))),IF($M150=Lists!$H$3,IF($K150&lt;1,((($R150*(1-$E150)+$Q150*(1-$F150))/$K150)*((1+'Inputs &amp; Summary'!$D$7)^AW$29)),((INT(AW$29/$K150)-INT((AW$29-1)/$K150))*($R150*(1-$E150)+$Q150*(1-$F150))*((1+'Inputs &amp; Summary'!$D$7)^AW$29))),((_xlfn.WEIBULL.DIST(AW$29,$L150,$K150,FALSE)*($R150*(1-$E150)+$Q150*(1-$F150))*((1+'Inputs &amp; Summary'!$D$7)^AW$29))))))</f>
        <v>0</v>
      </c>
      <c r="AX150" s="114">
        <f>$D150*IF(AX$29&gt;'Inputs &amp; Summary'!$D$5,0,IF(AX$29&gt;VLOOKUP($G150,Lists!$J$17:$K$21,2),IF($M150=Lists!$H$3,IF($K150&lt;1,(($S150/$K150)*((1+'Inputs &amp; Summary'!$D$7)^AX$29)),((INT(AX$29/$K150)-INT((AX$29-1)/$K150))*$S150*((1+'Inputs &amp; Summary'!$D$7)^AX$29))),(_xlfn.WEIBULL.DIST(AX$29,$L150,$K150,FALSE)*$S150*((1+'Inputs &amp; Summary'!$D$7)^AX$29))),IF($M150=Lists!$H$3,IF($K150&lt;1,((($R150*(1-$E150)+$Q150*(1-$F150))/$K150)*((1+'Inputs &amp; Summary'!$D$7)^AX$29)),((INT(AX$29/$K150)-INT((AX$29-1)/$K150))*($R150*(1-$E150)+$Q150*(1-$F150))*((1+'Inputs &amp; Summary'!$D$7)^AX$29))),((_xlfn.WEIBULL.DIST(AX$29,$L150,$K150,FALSE)*($R150*(1-$E150)+$Q150*(1-$F150))*((1+'Inputs &amp; Summary'!$D$7)^AX$29))))))</f>
        <v>0</v>
      </c>
      <c r="AY150" s="114">
        <f>$D150*IF(AY$29&gt;'Inputs &amp; Summary'!$D$5,0,IF(AY$29&gt;VLOOKUP($G150,Lists!$J$17:$K$21,2),IF($M150=Lists!$H$3,IF($K150&lt;1,(($S150/$K150)*((1+'Inputs &amp; Summary'!$D$7)^AY$29)),((INT(AY$29/$K150)-INT((AY$29-1)/$K150))*$S150*((1+'Inputs &amp; Summary'!$D$7)^AY$29))),(_xlfn.WEIBULL.DIST(AY$29,$L150,$K150,FALSE)*$S150*((1+'Inputs &amp; Summary'!$D$7)^AY$29))),IF($M150=Lists!$H$3,IF($K150&lt;1,((($R150*(1-$E150)+$Q150*(1-$F150))/$K150)*((1+'Inputs &amp; Summary'!$D$7)^AY$29)),((INT(AY$29/$K150)-INT((AY$29-1)/$K150))*($R150*(1-$E150)+$Q150*(1-$F150))*((1+'Inputs &amp; Summary'!$D$7)^AY$29))),((_xlfn.WEIBULL.DIST(AY$29,$L150,$K150,FALSE)*($R150*(1-$E150)+$Q150*(1-$F150))*((1+'Inputs &amp; Summary'!$D$7)^AY$29))))))</f>
        <v>0</v>
      </c>
      <c r="AZ150" s="114">
        <f>$D150*IF(AZ$29&gt;'Inputs &amp; Summary'!$D$5,0,IF(AZ$29&gt;VLOOKUP($G150,Lists!$J$17:$K$21,2),IF($M150=Lists!$H$3,IF($K150&lt;1,(($S150/$K150)*((1+'Inputs &amp; Summary'!$D$7)^AZ$29)),((INT(AZ$29/$K150)-INT((AZ$29-1)/$K150))*$S150*((1+'Inputs &amp; Summary'!$D$7)^AZ$29))),(_xlfn.WEIBULL.DIST(AZ$29,$L150,$K150,FALSE)*$S150*((1+'Inputs &amp; Summary'!$D$7)^AZ$29))),IF($M150=Lists!$H$3,IF($K150&lt;1,((($R150*(1-$E150)+$Q150*(1-$F150))/$K150)*((1+'Inputs &amp; Summary'!$D$7)^AZ$29)),((INT(AZ$29/$K150)-INT((AZ$29-1)/$K150))*($R150*(1-$E150)+$Q150*(1-$F150))*((1+'Inputs &amp; Summary'!$D$7)^AZ$29))),((_xlfn.WEIBULL.DIST(AZ$29,$L150,$K150,FALSE)*($R150*(1-$E150)+$Q150*(1-$F150))*((1+'Inputs &amp; Summary'!$D$7)^AZ$29))))))</f>
        <v>0</v>
      </c>
      <c r="BA150" s="114">
        <f>$D150*IF(BA$29&gt;'Inputs &amp; Summary'!$D$5,0,IF(BA$29&gt;VLOOKUP($G150,Lists!$J$17:$K$21,2),IF($M150=Lists!$H$3,IF($K150&lt;1,(($S150/$K150)*((1+'Inputs &amp; Summary'!$D$7)^BA$29)),((INT(BA$29/$K150)-INT((BA$29-1)/$K150))*$S150*((1+'Inputs &amp; Summary'!$D$7)^BA$29))),(_xlfn.WEIBULL.DIST(BA$29,$L150,$K150,FALSE)*$S150*((1+'Inputs &amp; Summary'!$D$7)^BA$29))),IF($M150=Lists!$H$3,IF($K150&lt;1,((($R150*(1-$E150)+$Q150*(1-$F150))/$K150)*((1+'Inputs &amp; Summary'!$D$7)^BA$29)),((INT(BA$29/$K150)-INT((BA$29-1)/$K150))*($R150*(1-$E150)+$Q150*(1-$F150))*((1+'Inputs &amp; Summary'!$D$7)^BA$29))),((_xlfn.WEIBULL.DIST(BA$29,$L150,$K150,FALSE)*($R150*(1-$E150)+$Q150*(1-$F150))*((1+'Inputs &amp; Summary'!$D$7)^BA$29))))))</f>
        <v>0</v>
      </c>
      <c r="BB150" s="114">
        <f>$D150*IF(BB$29&gt;'Inputs &amp; Summary'!$D$5,0,IF(BB$29&gt;VLOOKUP($G150,Lists!$J$17:$K$21,2),IF($M150=Lists!$H$3,IF($K150&lt;1,(($S150/$K150)*((1+'Inputs &amp; Summary'!$D$7)^BB$29)),((INT(BB$29/$K150)-INT((BB$29-1)/$K150))*$S150*((1+'Inputs &amp; Summary'!$D$7)^BB$29))),(_xlfn.WEIBULL.DIST(BB$29,$L150,$K150,FALSE)*$S150*((1+'Inputs &amp; Summary'!$D$7)^BB$29))),IF($M150=Lists!$H$3,IF($K150&lt;1,((($R150*(1-$E150)+$Q150*(1-$F150))/$K150)*((1+'Inputs &amp; Summary'!$D$7)^BB$29)),((INT(BB$29/$K150)-INT((BB$29-1)/$K150))*($R150*(1-$E150)+$Q150*(1-$F150))*((1+'Inputs &amp; Summary'!$D$7)^BB$29))),((_xlfn.WEIBULL.DIST(BB$29,$L150,$K150,FALSE)*($R150*(1-$E150)+$Q150*(1-$F150))*((1+'Inputs &amp; Summary'!$D$7)^BB$29))))))</f>
        <v>0</v>
      </c>
      <c r="BC150" s="114">
        <f>$D150*IF(BC$29&gt;'Inputs &amp; Summary'!$D$5,0,IF(BC$29&gt;VLOOKUP($G150,Lists!$J$17:$K$21,2),IF($M150=Lists!$H$3,IF($K150&lt;1,(($S150/$K150)*((1+'Inputs &amp; Summary'!$D$7)^BC$29)),((INT(BC$29/$K150)-INT((BC$29-1)/$K150))*$S150*((1+'Inputs &amp; Summary'!$D$7)^BC$29))),(_xlfn.WEIBULL.DIST(BC$29,$L150,$K150,FALSE)*$S150*((1+'Inputs &amp; Summary'!$D$7)^BC$29))),IF($M150=Lists!$H$3,IF($K150&lt;1,((($R150*(1-$E150)+$Q150*(1-$F150))/$K150)*((1+'Inputs &amp; Summary'!$D$7)^BC$29)),((INT(BC$29/$K150)-INT((BC$29-1)/$K150))*($R150*(1-$E150)+$Q150*(1-$F150))*((1+'Inputs &amp; Summary'!$D$7)^BC$29))),((_xlfn.WEIBULL.DIST(BC$29,$L150,$K150,FALSE)*($R150*(1-$E150)+$Q150*(1-$F150))*((1+'Inputs &amp; Summary'!$D$7)^BC$29))))))</f>
        <v>0</v>
      </c>
      <c r="BD150" s="114">
        <f>$D150*IF(BD$29&gt;'Inputs &amp; Summary'!$D$5,0,IF(BD$29&gt;VLOOKUP($G150,Lists!$J$17:$K$21,2),IF($M150=Lists!$H$3,IF($K150&lt;1,(($S150/$K150)*((1+'Inputs &amp; Summary'!$D$7)^BD$29)),((INT(BD$29/$K150)-INT((BD$29-1)/$K150))*$S150*((1+'Inputs &amp; Summary'!$D$7)^BD$29))),(_xlfn.WEIBULL.DIST(BD$29,$L150,$K150,FALSE)*$S150*((1+'Inputs &amp; Summary'!$D$7)^BD$29))),IF($M150=Lists!$H$3,IF($K150&lt;1,((($R150*(1-$E150)+$Q150*(1-$F150))/$K150)*((1+'Inputs &amp; Summary'!$D$7)^BD$29)),((INT(BD$29/$K150)-INT((BD$29-1)/$K150))*($R150*(1-$E150)+$Q150*(1-$F150))*((1+'Inputs &amp; Summary'!$D$7)^BD$29))),((_xlfn.WEIBULL.DIST(BD$29,$L150,$K150,FALSE)*($R150*(1-$E150)+$Q150*(1-$F150))*((1+'Inputs &amp; Summary'!$D$7)^BD$29))))))</f>
        <v>0</v>
      </c>
      <c r="BE150" s="114">
        <f>$D150*IF(BE$29&gt;'Inputs &amp; Summary'!$D$5,0,IF(BE$29&gt;VLOOKUP($G150,Lists!$J$17:$K$21,2),IF($M150=Lists!$H$3,IF($K150&lt;1,(($S150/$K150)*((1+'Inputs &amp; Summary'!$D$7)^BE$29)),((INT(BE$29/$K150)-INT((BE$29-1)/$K150))*$S150*((1+'Inputs &amp; Summary'!$D$7)^BE$29))),(_xlfn.WEIBULL.DIST(BE$29,$L150,$K150,FALSE)*$S150*((1+'Inputs &amp; Summary'!$D$7)^BE$29))),IF($M150=Lists!$H$3,IF($K150&lt;1,((($R150*(1-$E150)+$Q150*(1-$F150))/$K150)*((1+'Inputs &amp; Summary'!$D$7)^BE$29)),((INT(BE$29/$K150)-INT((BE$29-1)/$K150))*($R150*(1-$E150)+$Q150*(1-$F150))*((1+'Inputs &amp; Summary'!$D$7)^BE$29))),((_xlfn.WEIBULL.DIST(BE$29,$L150,$K150,FALSE)*($R150*(1-$E150)+$Q150*(1-$F150))*((1+'Inputs &amp; Summary'!$D$7)^BE$29))))))</f>
        <v>0</v>
      </c>
      <c r="BF150" s="114">
        <f>$D150*IF(BF$29&gt;'Inputs &amp; Summary'!$D$5,0,IF(BF$29&gt;VLOOKUP($G150,Lists!$J$17:$K$21,2),IF($M150=Lists!$H$3,IF($K150&lt;1,(($S150/$K150)*((1+'Inputs &amp; Summary'!$D$7)^BF$29)),((INT(BF$29/$K150)-INT((BF$29-1)/$K150))*$S150*((1+'Inputs &amp; Summary'!$D$7)^BF$29))),(_xlfn.WEIBULL.DIST(BF$29,$L150,$K150,FALSE)*$S150*((1+'Inputs &amp; Summary'!$D$7)^BF$29))),IF($M150=Lists!$H$3,IF($K150&lt;1,((($R150*(1-$E150)+$Q150*(1-$F150))/$K150)*((1+'Inputs &amp; Summary'!$D$7)^BF$29)),((INT(BF$29/$K150)-INT((BF$29-1)/$K150))*($R150*(1-$E150)+$Q150*(1-$F150))*((1+'Inputs &amp; Summary'!$D$7)^BF$29))),((_xlfn.WEIBULL.DIST(BF$29,$L150,$K150,FALSE)*($R150*(1-$E150)+$Q150*(1-$F150))*((1+'Inputs &amp; Summary'!$D$7)^BF$29))))))</f>
        <v>0</v>
      </c>
      <c r="BG150" s="114">
        <f>$D150*IF(BG$29&gt;'Inputs &amp; Summary'!$D$5,0,IF(BG$29&gt;VLOOKUP($G150,Lists!$J$17:$K$21,2),IF($M150=Lists!$H$3,IF($K150&lt;1,(($S150/$K150)*((1+'Inputs &amp; Summary'!$D$7)^BG$29)),((INT(BG$29/$K150)-INT((BG$29-1)/$K150))*$S150*((1+'Inputs &amp; Summary'!$D$7)^BG$29))),(_xlfn.WEIBULL.DIST(BG$29,$L150,$K150,FALSE)*$S150*((1+'Inputs &amp; Summary'!$D$7)^BG$29))),IF($M150=Lists!$H$3,IF($K150&lt;1,((($R150*(1-$E150)+$Q150*(1-$F150))/$K150)*((1+'Inputs &amp; Summary'!$D$7)^BG$29)),((INT(BG$29/$K150)-INT((BG$29-1)/$K150))*($R150*(1-$E150)+$Q150*(1-$F150))*((1+'Inputs &amp; Summary'!$D$7)^BG$29))),((_xlfn.WEIBULL.DIST(BG$29,$L150,$K150,FALSE)*($R150*(1-$E150)+$Q150*(1-$F150))*((1+'Inputs &amp; Summary'!$D$7)^BG$29))))))</f>
        <v>0</v>
      </c>
      <c r="BH150" s="114">
        <f>$D150*IF(BH$29&gt;'Inputs &amp; Summary'!$D$5,0,IF(BH$29&gt;VLOOKUP($G150,Lists!$J$17:$K$21,2),IF($M150=Lists!$H$3,IF($K150&lt;1,(($S150/$K150)*((1+'Inputs &amp; Summary'!$D$7)^BH$29)),((INT(BH$29/$K150)-INT((BH$29-1)/$K150))*$S150*((1+'Inputs &amp; Summary'!$D$7)^BH$29))),(_xlfn.WEIBULL.DIST(BH$29,$L150,$K150,FALSE)*$S150*((1+'Inputs &amp; Summary'!$D$7)^BH$29))),IF($M150=Lists!$H$3,IF($K150&lt;1,((($R150*(1-$E150)+$Q150*(1-$F150))/$K150)*((1+'Inputs &amp; Summary'!$D$7)^BH$29)),((INT(BH$29/$K150)-INT((BH$29-1)/$K150))*($R150*(1-$E150)+$Q150*(1-$F150))*((1+'Inputs &amp; Summary'!$D$7)^BH$29))),((_xlfn.WEIBULL.DIST(BH$29,$L150,$K150,FALSE)*($R150*(1-$E150)+$Q150*(1-$F150))*((1+'Inputs &amp; Summary'!$D$7)^BH$29))))))</f>
        <v>0</v>
      </c>
      <c r="BI150" s="114">
        <f>$D150*IF(BI$29&gt;'Inputs &amp; Summary'!$D$5,0,IF(BI$29&gt;VLOOKUP($G150,Lists!$J$17:$K$21,2),IF($M150=Lists!$H$3,IF($K150&lt;1,(($S150/$K150)*((1+'Inputs &amp; Summary'!$D$7)^BI$29)),((INT(BI$29/$K150)-INT((BI$29-1)/$K150))*$S150*((1+'Inputs &amp; Summary'!$D$7)^BI$29))),(_xlfn.WEIBULL.DIST(BI$29,$L150,$K150,FALSE)*$S150*((1+'Inputs &amp; Summary'!$D$7)^BI$29))),IF($M150=Lists!$H$3,IF($K150&lt;1,((($R150*(1-$E150)+$Q150*(1-$F150))/$K150)*((1+'Inputs &amp; Summary'!$D$7)^BI$29)),((INT(BI$29/$K150)-INT((BI$29-1)/$K150))*($R150*(1-$E150)+$Q150*(1-$F150))*((1+'Inputs &amp; Summary'!$D$7)^BI$29))),((_xlfn.WEIBULL.DIST(BI$29,$L150,$K150,FALSE)*($R150*(1-$E150)+$Q150*(1-$F150))*((1+'Inputs &amp; Summary'!$D$7)^BI$29))))))</f>
        <v>0</v>
      </c>
      <c r="BJ150" s="114">
        <f>$D150*IF(BJ$29&gt;'Inputs &amp; Summary'!$D$5,0,IF(BJ$29&gt;VLOOKUP($G150,Lists!$J$17:$K$21,2),IF($M150=Lists!$H$3,IF($K150&lt;1,(($S150/$K150)*((1+'Inputs &amp; Summary'!$D$7)^BJ$29)),((INT(BJ$29/$K150)-INT((BJ$29-1)/$K150))*$S150*((1+'Inputs &amp; Summary'!$D$7)^BJ$29))),(_xlfn.WEIBULL.DIST(BJ$29,$L150,$K150,FALSE)*$S150*((1+'Inputs &amp; Summary'!$D$7)^BJ$29))),IF($M150=Lists!$H$3,IF($K150&lt;1,((($R150*(1-$E150)+$Q150*(1-$F150))/$K150)*((1+'Inputs &amp; Summary'!$D$7)^BJ$29)),((INT(BJ$29/$K150)-INT((BJ$29-1)/$K150))*($R150*(1-$E150)+$Q150*(1-$F150))*((1+'Inputs &amp; Summary'!$D$7)^BJ$29))),((_xlfn.WEIBULL.DIST(BJ$29,$L150,$K150,FALSE)*($R150*(1-$E150)+$Q150*(1-$F150))*((1+'Inputs &amp; Summary'!$D$7)^BJ$29))))))</f>
        <v>0</v>
      </c>
      <c r="BK150" s="114">
        <f>$D150*IF(BK$29&gt;'Inputs &amp; Summary'!$D$5,0,IF(BK$29&gt;VLOOKUP($G150,Lists!$J$17:$K$21,2),IF($M150=Lists!$H$3,IF($K150&lt;1,(($S150/$K150)*((1+'Inputs &amp; Summary'!$D$7)^BK$29)),((INT(BK$29/$K150)-INT((BK$29-1)/$K150))*$S150*((1+'Inputs &amp; Summary'!$D$7)^BK$29))),(_xlfn.WEIBULL.DIST(BK$29,$L150,$K150,FALSE)*$S150*((1+'Inputs &amp; Summary'!$D$7)^BK$29))),IF($M150=Lists!$H$3,IF($K150&lt;1,((($R150*(1-$E150)+$Q150*(1-$F150))/$K150)*((1+'Inputs &amp; Summary'!$D$7)^BK$29)),((INT(BK$29/$K150)-INT((BK$29-1)/$K150))*($R150*(1-$E150)+$Q150*(1-$F150))*((1+'Inputs &amp; Summary'!$D$7)^BK$29))),((_xlfn.WEIBULL.DIST(BK$29,$L150,$K150,FALSE)*($R150*(1-$E150)+$Q150*(1-$F150))*((1+'Inputs &amp; Summary'!$D$7)^BK$29))))))</f>
        <v>0</v>
      </c>
      <c r="BL150" s="114">
        <f>$D150*IF(BL$29&gt;'Inputs &amp; Summary'!$D$5,0,IF(BL$29&gt;VLOOKUP($G150,Lists!$J$17:$K$21,2),IF($M150=Lists!$H$3,IF($K150&lt;1,(($S150/$K150)*((1+'Inputs &amp; Summary'!$D$7)^BL$29)),((INT(BL$29/$K150)-INT((BL$29-1)/$K150))*$S150*((1+'Inputs &amp; Summary'!$D$7)^BL$29))),(_xlfn.WEIBULL.DIST(BL$29,$L150,$K150,FALSE)*$S150*((1+'Inputs &amp; Summary'!$D$7)^BL$29))),IF($M150=Lists!$H$3,IF($K150&lt;1,((($R150*(1-$E150)+$Q150*(1-$F150))/$K150)*((1+'Inputs &amp; Summary'!$D$7)^BL$29)),((INT(BL$29/$K150)-INT((BL$29-1)/$K150))*($R150*(1-$E150)+$Q150*(1-$F150))*((1+'Inputs &amp; Summary'!$D$7)^BL$29))),((_xlfn.WEIBULL.DIST(BL$29,$L150,$K150,FALSE)*($R150*(1-$E150)+$Q150*(1-$F150))*((1+'Inputs &amp; Summary'!$D$7)^BL$29))))))</f>
        <v>0</v>
      </c>
    </row>
    <row r="151" spans="1:64" x14ac:dyDescent="0.3">
      <c r="A151" s="79" t="s">
        <v>195</v>
      </c>
      <c r="B151" s="33" t="s">
        <v>152</v>
      </c>
      <c r="C151" s="33" t="s">
        <v>39</v>
      </c>
      <c r="D151" s="115">
        <v>0</v>
      </c>
      <c r="E151" s="68">
        <v>1</v>
      </c>
      <c r="F151" s="68">
        <v>1</v>
      </c>
      <c r="G151" s="213" t="s">
        <v>433</v>
      </c>
      <c r="H151" s="34"/>
      <c r="I151" s="34" t="s">
        <v>94</v>
      </c>
      <c r="J151" s="33">
        <f>VLOOKUP(I151,'Labor Rates'!$A$1:$B$16,2)</f>
        <v>21.23076923076923</v>
      </c>
      <c r="K151" s="35">
        <v>25</v>
      </c>
      <c r="L151" s="35">
        <v>3</v>
      </c>
      <c r="M151" s="36" t="s">
        <v>249</v>
      </c>
      <c r="N151" s="84">
        <f>'Inputs &amp; Summary'!$D$42*'Inputs &amp; Summary'!$D$45</f>
        <v>103.04449648711943</v>
      </c>
      <c r="O151" s="35">
        <v>0.5</v>
      </c>
      <c r="P151" s="5">
        <v>40</v>
      </c>
      <c r="Q151" s="73">
        <f t="shared" si="21"/>
        <v>1093.8569627094216</v>
      </c>
      <c r="R151" s="73">
        <f t="shared" si="22"/>
        <v>4121.7798594847773</v>
      </c>
      <c r="S151" s="74">
        <f t="shared" si="23"/>
        <v>0</v>
      </c>
      <c r="T151" s="88"/>
      <c r="U151" s="80"/>
      <c r="V151" s="87">
        <f t="shared" si="24"/>
        <v>0</v>
      </c>
      <c r="W151" s="87">
        <f>NPV('Inputs &amp; Summary'!$D$6,Y151:BL151)</f>
        <v>0</v>
      </c>
      <c r="X151" s="90">
        <f t="shared" si="25"/>
        <v>0</v>
      </c>
      <c r="Y151" s="114">
        <f>$D151*IF(Y$29&gt;'Inputs &amp; Summary'!$D$5,0,IF(Y$29&gt;VLOOKUP($G151,Lists!$J$17:$K$21,2),IF($M151=Lists!$H$3,IF($K151&lt;1,(($S151/$K151)*((1+'Inputs &amp; Summary'!$D$7)^Y$29)),((INT(Y$29/$K151)-INT((Y$29-1)/$K151))*$S151*((1+'Inputs &amp; Summary'!$D$7)^Y$29))),(_xlfn.WEIBULL.DIST(Y$29,$L151,$K151,FALSE)*$S151*((1+'Inputs &amp; Summary'!$D$7)^Y$29))),IF($M151=Lists!$H$3,IF($K151&lt;1,((($R151*(1-$E151)+$Q151*(1-$F151))/$K151)*((1+'Inputs &amp; Summary'!$D$7)^Y$29)),((INT(Y$29/$K151)-INT((Y$29-1)/$K151))*($R151*(1-$E151)+$Q151*(1-$F151))*((1+'Inputs &amp; Summary'!$D$7)^Y$29))),((_xlfn.WEIBULL.DIST(Y$29,$L151,$K151,FALSE)*($R151*(1-$E151)+$Q151*(1-$F151))*((1+'Inputs &amp; Summary'!$D$7)^Y$29))))))</f>
        <v>0</v>
      </c>
      <c r="Z151" s="114">
        <f>$D151*IF(Z$29&gt;'Inputs &amp; Summary'!$D$5,0,IF(Z$29&gt;VLOOKUP($G151,Lists!$J$17:$K$21,2),IF($M151=Lists!$H$3,IF($K151&lt;1,(($S151/$K151)*((1+'Inputs &amp; Summary'!$D$7)^Z$29)),((INT(Z$29/$K151)-INT((Z$29-1)/$K151))*$S151*((1+'Inputs &amp; Summary'!$D$7)^Z$29))),(_xlfn.WEIBULL.DIST(Z$29,$L151,$K151,FALSE)*$S151*((1+'Inputs &amp; Summary'!$D$7)^Z$29))),IF($M151=Lists!$H$3,IF($K151&lt;1,((($R151*(1-$E151)+$Q151*(1-$F151))/$K151)*((1+'Inputs &amp; Summary'!$D$7)^Z$29)),((INT(Z$29/$K151)-INT((Z$29-1)/$K151))*($R151*(1-$E151)+$Q151*(1-$F151))*((1+'Inputs &amp; Summary'!$D$7)^Z$29))),((_xlfn.WEIBULL.DIST(Z$29,$L151,$K151,FALSE)*($R151*(1-$E151)+$Q151*(1-$F151))*((1+'Inputs &amp; Summary'!$D$7)^Z$29))))))</f>
        <v>0</v>
      </c>
      <c r="AA151" s="114">
        <f>$D151*IF(AA$29&gt;'Inputs &amp; Summary'!$D$5,0,IF(AA$29&gt;VLOOKUP($G151,Lists!$J$17:$K$21,2),IF($M151=Lists!$H$3,IF($K151&lt;1,(($S151/$K151)*((1+'Inputs &amp; Summary'!$D$7)^AA$29)),((INT(AA$29/$K151)-INT((AA$29-1)/$K151))*$S151*((1+'Inputs &amp; Summary'!$D$7)^AA$29))),(_xlfn.WEIBULL.DIST(AA$29,$L151,$K151,FALSE)*$S151*((1+'Inputs &amp; Summary'!$D$7)^AA$29))),IF($M151=Lists!$H$3,IF($K151&lt;1,((($R151*(1-$E151)+$Q151*(1-$F151))/$K151)*((1+'Inputs &amp; Summary'!$D$7)^AA$29)),((INT(AA$29/$K151)-INT((AA$29-1)/$K151))*($R151*(1-$E151)+$Q151*(1-$F151))*((1+'Inputs &amp; Summary'!$D$7)^AA$29))),((_xlfn.WEIBULL.DIST(AA$29,$L151,$K151,FALSE)*($R151*(1-$E151)+$Q151*(1-$F151))*((1+'Inputs &amp; Summary'!$D$7)^AA$29))))))</f>
        <v>0</v>
      </c>
      <c r="AB151" s="114">
        <f>$D151*IF(AB$29&gt;'Inputs &amp; Summary'!$D$5,0,IF(AB$29&gt;VLOOKUP($G151,Lists!$J$17:$K$21,2),IF($M151=Lists!$H$3,IF($K151&lt;1,(($S151/$K151)*((1+'Inputs &amp; Summary'!$D$7)^AB$29)),((INT(AB$29/$K151)-INT((AB$29-1)/$K151))*$S151*((1+'Inputs &amp; Summary'!$D$7)^AB$29))),(_xlfn.WEIBULL.DIST(AB$29,$L151,$K151,FALSE)*$S151*((1+'Inputs &amp; Summary'!$D$7)^AB$29))),IF($M151=Lists!$H$3,IF($K151&lt;1,((($R151*(1-$E151)+$Q151*(1-$F151))/$K151)*((1+'Inputs &amp; Summary'!$D$7)^AB$29)),((INT(AB$29/$K151)-INT((AB$29-1)/$K151))*($R151*(1-$E151)+$Q151*(1-$F151))*((1+'Inputs &amp; Summary'!$D$7)^AB$29))),((_xlfn.WEIBULL.DIST(AB$29,$L151,$K151,FALSE)*($R151*(1-$E151)+$Q151*(1-$F151))*((1+'Inputs &amp; Summary'!$D$7)^AB$29))))))</f>
        <v>0</v>
      </c>
      <c r="AC151" s="114">
        <f>$D151*IF(AC$29&gt;'Inputs &amp; Summary'!$D$5,0,IF(AC$29&gt;VLOOKUP($G151,Lists!$J$17:$K$21,2),IF($M151=Lists!$H$3,IF($K151&lt;1,(($S151/$K151)*((1+'Inputs &amp; Summary'!$D$7)^AC$29)),((INT(AC$29/$K151)-INT((AC$29-1)/$K151))*$S151*((1+'Inputs &amp; Summary'!$D$7)^AC$29))),(_xlfn.WEIBULL.DIST(AC$29,$L151,$K151,FALSE)*$S151*((1+'Inputs &amp; Summary'!$D$7)^AC$29))),IF($M151=Lists!$H$3,IF($K151&lt;1,((($R151*(1-$E151)+$Q151*(1-$F151))/$K151)*((1+'Inputs &amp; Summary'!$D$7)^AC$29)),((INT(AC$29/$K151)-INT((AC$29-1)/$K151))*($R151*(1-$E151)+$Q151*(1-$F151))*((1+'Inputs &amp; Summary'!$D$7)^AC$29))),((_xlfn.WEIBULL.DIST(AC$29,$L151,$K151,FALSE)*($R151*(1-$E151)+$Q151*(1-$F151))*((1+'Inputs &amp; Summary'!$D$7)^AC$29))))))</f>
        <v>0</v>
      </c>
      <c r="AD151" s="114">
        <f>$D151*IF(AD$29&gt;'Inputs &amp; Summary'!$D$5,0,IF(AD$29&gt;VLOOKUP($G151,Lists!$J$17:$K$21,2),IF($M151=Lists!$H$3,IF($K151&lt;1,(($S151/$K151)*((1+'Inputs &amp; Summary'!$D$7)^AD$29)),((INT(AD$29/$K151)-INT((AD$29-1)/$K151))*$S151*((1+'Inputs &amp; Summary'!$D$7)^AD$29))),(_xlfn.WEIBULL.DIST(AD$29,$L151,$K151,FALSE)*$S151*((1+'Inputs &amp; Summary'!$D$7)^AD$29))),IF($M151=Lists!$H$3,IF($K151&lt;1,((($R151*(1-$E151)+$Q151*(1-$F151))/$K151)*((1+'Inputs &amp; Summary'!$D$7)^AD$29)),((INT(AD$29/$K151)-INT((AD$29-1)/$K151))*($R151*(1-$E151)+$Q151*(1-$F151))*((1+'Inputs &amp; Summary'!$D$7)^AD$29))),((_xlfn.WEIBULL.DIST(AD$29,$L151,$K151,FALSE)*($R151*(1-$E151)+$Q151*(1-$F151))*((1+'Inputs &amp; Summary'!$D$7)^AD$29))))))</f>
        <v>0</v>
      </c>
      <c r="AE151" s="114">
        <f>$D151*IF(AE$29&gt;'Inputs &amp; Summary'!$D$5,0,IF(AE$29&gt;VLOOKUP($G151,Lists!$J$17:$K$21,2),IF($M151=Lists!$H$3,IF($K151&lt;1,(($S151/$K151)*((1+'Inputs &amp; Summary'!$D$7)^AE$29)),((INT(AE$29/$K151)-INT((AE$29-1)/$K151))*$S151*((1+'Inputs &amp; Summary'!$D$7)^AE$29))),(_xlfn.WEIBULL.DIST(AE$29,$L151,$K151,FALSE)*$S151*((1+'Inputs &amp; Summary'!$D$7)^AE$29))),IF($M151=Lists!$H$3,IF($K151&lt;1,((($R151*(1-$E151)+$Q151*(1-$F151))/$K151)*((1+'Inputs &amp; Summary'!$D$7)^AE$29)),((INT(AE$29/$K151)-INT((AE$29-1)/$K151))*($R151*(1-$E151)+$Q151*(1-$F151))*((1+'Inputs &amp; Summary'!$D$7)^AE$29))),((_xlfn.WEIBULL.DIST(AE$29,$L151,$K151,FALSE)*($R151*(1-$E151)+$Q151*(1-$F151))*((1+'Inputs &amp; Summary'!$D$7)^AE$29))))))</f>
        <v>0</v>
      </c>
      <c r="AF151" s="114">
        <f>$D151*IF(AF$29&gt;'Inputs &amp; Summary'!$D$5,0,IF(AF$29&gt;VLOOKUP($G151,Lists!$J$17:$K$21,2),IF($M151=Lists!$H$3,IF($K151&lt;1,(($S151/$K151)*((1+'Inputs &amp; Summary'!$D$7)^AF$29)),((INT(AF$29/$K151)-INT((AF$29-1)/$K151))*$S151*((1+'Inputs &amp; Summary'!$D$7)^AF$29))),(_xlfn.WEIBULL.DIST(AF$29,$L151,$K151,FALSE)*$S151*((1+'Inputs &amp; Summary'!$D$7)^AF$29))),IF($M151=Lists!$H$3,IF($K151&lt;1,((($R151*(1-$E151)+$Q151*(1-$F151))/$K151)*((1+'Inputs &amp; Summary'!$D$7)^AF$29)),((INT(AF$29/$K151)-INT((AF$29-1)/$K151))*($R151*(1-$E151)+$Q151*(1-$F151))*((1+'Inputs &amp; Summary'!$D$7)^AF$29))),((_xlfn.WEIBULL.DIST(AF$29,$L151,$K151,FALSE)*($R151*(1-$E151)+$Q151*(1-$F151))*((1+'Inputs &amp; Summary'!$D$7)^AF$29))))))</f>
        <v>0</v>
      </c>
      <c r="AG151" s="114">
        <f>$D151*IF(AG$29&gt;'Inputs &amp; Summary'!$D$5,0,IF(AG$29&gt;VLOOKUP($G151,Lists!$J$17:$K$21,2),IF($M151=Lists!$H$3,IF($K151&lt;1,(($S151/$K151)*((1+'Inputs &amp; Summary'!$D$7)^AG$29)),((INT(AG$29/$K151)-INT((AG$29-1)/$K151))*$S151*((1+'Inputs &amp; Summary'!$D$7)^AG$29))),(_xlfn.WEIBULL.DIST(AG$29,$L151,$K151,FALSE)*$S151*((1+'Inputs &amp; Summary'!$D$7)^AG$29))),IF($M151=Lists!$H$3,IF($K151&lt;1,((($R151*(1-$E151)+$Q151*(1-$F151))/$K151)*((1+'Inputs &amp; Summary'!$D$7)^AG$29)),((INT(AG$29/$K151)-INT((AG$29-1)/$K151))*($R151*(1-$E151)+$Q151*(1-$F151))*((1+'Inputs &amp; Summary'!$D$7)^AG$29))),((_xlfn.WEIBULL.DIST(AG$29,$L151,$K151,FALSE)*($R151*(1-$E151)+$Q151*(1-$F151))*((1+'Inputs &amp; Summary'!$D$7)^AG$29))))))</f>
        <v>0</v>
      </c>
      <c r="AH151" s="114">
        <f>$D151*IF(AH$29&gt;'Inputs &amp; Summary'!$D$5,0,IF(AH$29&gt;VLOOKUP($G151,Lists!$J$17:$K$21,2),IF($M151=Lists!$H$3,IF($K151&lt;1,(($S151/$K151)*((1+'Inputs &amp; Summary'!$D$7)^AH$29)),((INT(AH$29/$K151)-INT((AH$29-1)/$K151))*$S151*((1+'Inputs &amp; Summary'!$D$7)^AH$29))),(_xlfn.WEIBULL.DIST(AH$29,$L151,$K151,FALSE)*$S151*((1+'Inputs &amp; Summary'!$D$7)^AH$29))),IF($M151=Lists!$H$3,IF($K151&lt;1,((($R151*(1-$E151)+$Q151*(1-$F151))/$K151)*((1+'Inputs &amp; Summary'!$D$7)^AH$29)),((INT(AH$29/$K151)-INT((AH$29-1)/$K151))*($R151*(1-$E151)+$Q151*(1-$F151))*((1+'Inputs &amp; Summary'!$D$7)^AH$29))),((_xlfn.WEIBULL.DIST(AH$29,$L151,$K151,FALSE)*($R151*(1-$E151)+$Q151*(1-$F151))*((1+'Inputs &amp; Summary'!$D$7)^AH$29))))))</f>
        <v>0</v>
      </c>
      <c r="AI151" s="114">
        <f>$D151*IF(AI$29&gt;'Inputs &amp; Summary'!$D$5,0,IF(AI$29&gt;VLOOKUP($G151,Lists!$J$17:$K$21,2),IF($M151=Lists!$H$3,IF($K151&lt;1,(($S151/$K151)*((1+'Inputs &amp; Summary'!$D$7)^AI$29)),((INT(AI$29/$K151)-INT((AI$29-1)/$K151))*$S151*((1+'Inputs &amp; Summary'!$D$7)^AI$29))),(_xlfn.WEIBULL.DIST(AI$29,$L151,$K151,FALSE)*$S151*((1+'Inputs &amp; Summary'!$D$7)^AI$29))),IF($M151=Lists!$H$3,IF($K151&lt;1,((($R151*(1-$E151)+$Q151*(1-$F151))/$K151)*((1+'Inputs &amp; Summary'!$D$7)^AI$29)),((INT(AI$29/$K151)-INT((AI$29-1)/$K151))*($R151*(1-$E151)+$Q151*(1-$F151))*((1+'Inputs &amp; Summary'!$D$7)^AI$29))),((_xlfn.WEIBULL.DIST(AI$29,$L151,$K151,FALSE)*($R151*(1-$E151)+$Q151*(1-$F151))*((1+'Inputs &amp; Summary'!$D$7)^AI$29))))))</f>
        <v>0</v>
      </c>
      <c r="AJ151" s="114">
        <f>$D151*IF(AJ$29&gt;'Inputs &amp; Summary'!$D$5,0,IF(AJ$29&gt;VLOOKUP($G151,Lists!$J$17:$K$21,2),IF($M151=Lists!$H$3,IF($K151&lt;1,(($S151/$K151)*((1+'Inputs &amp; Summary'!$D$7)^AJ$29)),((INT(AJ$29/$K151)-INT((AJ$29-1)/$K151))*$S151*((1+'Inputs &amp; Summary'!$D$7)^AJ$29))),(_xlfn.WEIBULL.DIST(AJ$29,$L151,$K151,FALSE)*$S151*((1+'Inputs &amp; Summary'!$D$7)^AJ$29))),IF($M151=Lists!$H$3,IF($K151&lt;1,((($R151*(1-$E151)+$Q151*(1-$F151))/$K151)*((1+'Inputs &amp; Summary'!$D$7)^AJ$29)),((INT(AJ$29/$K151)-INT((AJ$29-1)/$K151))*($R151*(1-$E151)+$Q151*(1-$F151))*((1+'Inputs &amp; Summary'!$D$7)^AJ$29))),((_xlfn.WEIBULL.DIST(AJ$29,$L151,$K151,FALSE)*($R151*(1-$E151)+$Q151*(1-$F151))*((1+'Inputs &amp; Summary'!$D$7)^AJ$29))))))</f>
        <v>0</v>
      </c>
      <c r="AK151" s="114">
        <f>$D151*IF(AK$29&gt;'Inputs &amp; Summary'!$D$5,0,IF(AK$29&gt;VLOOKUP($G151,Lists!$J$17:$K$21,2),IF($M151=Lists!$H$3,IF($K151&lt;1,(($S151/$K151)*((1+'Inputs &amp; Summary'!$D$7)^AK$29)),((INT(AK$29/$K151)-INT((AK$29-1)/$K151))*$S151*((1+'Inputs &amp; Summary'!$D$7)^AK$29))),(_xlfn.WEIBULL.DIST(AK$29,$L151,$K151,FALSE)*$S151*((1+'Inputs &amp; Summary'!$D$7)^AK$29))),IF($M151=Lists!$H$3,IF($K151&lt;1,((($R151*(1-$E151)+$Q151*(1-$F151))/$K151)*((1+'Inputs &amp; Summary'!$D$7)^AK$29)),((INT(AK$29/$K151)-INT((AK$29-1)/$K151))*($R151*(1-$E151)+$Q151*(1-$F151))*((1+'Inputs &amp; Summary'!$D$7)^AK$29))),((_xlfn.WEIBULL.DIST(AK$29,$L151,$K151,FALSE)*($R151*(1-$E151)+$Q151*(1-$F151))*((1+'Inputs &amp; Summary'!$D$7)^AK$29))))))</f>
        <v>0</v>
      </c>
      <c r="AL151" s="114">
        <f>$D151*IF(AL$29&gt;'Inputs &amp; Summary'!$D$5,0,IF(AL$29&gt;VLOOKUP($G151,Lists!$J$17:$K$21,2),IF($M151=Lists!$H$3,IF($K151&lt;1,(($S151/$K151)*((1+'Inputs &amp; Summary'!$D$7)^AL$29)),((INT(AL$29/$K151)-INT((AL$29-1)/$K151))*$S151*((1+'Inputs &amp; Summary'!$D$7)^AL$29))),(_xlfn.WEIBULL.DIST(AL$29,$L151,$K151,FALSE)*$S151*((1+'Inputs &amp; Summary'!$D$7)^AL$29))),IF($M151=Lists!$H$3,IF($K151&lt;1,((($R151*(1-$E151)+$Q151*(1-$F151))/$K151)*((1+'Inputs &amp; Summary'!$D$7)^AL$29)),((INT(AL$29/$K151)-INT((AL$29-1)/$K151))*($R151*(1-$E151)+$Q151*(1-$F151))*((1+'Inputs &amp; Summary'!$D$7)^AL$29))),((_xlfn.WEIBULL.DIST(AL$29,$L151,$K151,FALSE)*($R151*(1-$E151)+$Q151*(1-$F151))*((1+'Inputs &amp; Summary'!$D$7)^AL$29))))))</f>
        <v>0</v>
      </c>
      <c r="AM151" s="114">
        <f>$D151*IF(AM$29&gt;'Inputs &amp; Summary'!$D$5,0,IF(AM$29&gt;VLOOKUP($G151,Lists!$J$17:$K$21,2),IF($M151=Lists!$H$3,IF($K151&lt;1,(($S151/$K151)*((1+'Inputs &amp; Summary'!$D$7)^AM$29)),((INT(AM$29/$K151)-INT((AM$29-1)/$K151))*$S151*((1+'Inputs &amp; Summary'!$D$7)^AM$29))),(_xlfn.WEIBULL.DIST(AM$29,$L151,$K151,FALSE)*$S151*((1+'Inputs &amp; Summary'!$D$7)^AM$29))),IF($M151=Lists!$H$3,IF($K151&lt;1,((($R151*(1-$E151)+$Q151*(1-$F151))/$K151)*((1+'Inputs &amp; Summary'!$D$7)^AM$29)),((INT(AM$29/$K151)-INT((AM$29-1)/$K151))*($R151*(1-$E151)+$Q151*(1-$F151))*((1+'Inputs &amp; Summary'!$D$7)^AM$29))),((_xlfn.WEIBULL.DIST(AM$29,$L151,$K151,FALSE)*($R151*(1-$E151)+$Q151*(1-$F151))*((1+'Inputs &amp; Summary'!$D$7)^AM$29))))))</f>
        <v>0</v>
      </c>
      <c r="AN151" s="114">
        <f>$D151*IF(AN$29&gt;'Inputs &amp; Summary'!$D$5,0,IF(AN$29&gt;VLOOKUP($G151,Lists!$J$17:$K$21,2),IF($M151=Lists!$H$3,IF($K151&lt;1,(($S151/$K151)*((1+'Inputs &amp; Summary'!$D$7)^AN$29)),((INT(AN$29/$K151)-INT((AN$29-1)/$K151))*$S151*((1+'Inputs &amp; Summary'!$D$7)^AN$29))),(_xlfn.WEIBULL.DIST(AN$29,$L151,$K151,FALSE)*$S151*((1+'Inputs &amp; Summary'!$D$7)^AN$29))),IF($M151=Lists!$H$3,IF($K151&lt;1,((($R151*(1-$E151)+$Q151*(1-$F151))/$K151)*((1+'Inputs &amp; Summary'!$D$7)^AN$29)),((INT(AN$29/$K151)-INT((AN$29-1)/$K151))*($R151*(1-$E151)+$Q151*(1-$F151))*((1+'Inputs &amp; Summary'!$D$7)^AN$29))),((_xlfn.WEIBULL.DIST(AN$29,$L151,$K151,FALSE)*($R151*(1-$E151)+$Q151*(1-$F151))*((1+'Inputs &amp; Summary'!$D$7)^AN$29))))))</f>
        <v>0</v>
      </c>
      <c r="AO151" s="114">
        <f>$D151*IF(AO$29&gt;'Inputs &amp; Summary'!$D$5,0,IF(AO$29&gt;VLOOKUP($G151,Lists!$J$17:$K$21,2),IF($M151=Lists!$H$3,IF($K151&lt;1,(($S151/$K151)*((1+'Inputs &amp; Summary'!$D$7)^AO$29)),((INT(AO$29/$K151)-INT((AO$29-1)/$K151))*$S151*((1+'Inputs &amp; Summary'!$D$7)^AO$29))),(_xlfn.WEIBULL.DIST(AO$29,$L151,$K151,FALSE)*$S151*((1+'Inputs &amp; Summary'!$D$7)^AO$29))),IF($M151=Lists!$H$3,IF($K151&lt;1,((($R151*(1-$E151)+$Q151*(1-$F151))/$K151)*((1+'Inputs &amp; Summary'!$D$7)^AO$29)),((INT(AO$29/$K151)-INT((AO$29-1)/$K151))*($R151*(1-$E151)+$Q151*(1-$F151))*((1+'Inputs &amp; Summary'!$D$7)^AO$29))),((_xlfn.WEIBULL.DIST(AO$29,$L151,$K151,FALSE)*($R151*(1-$E151)+$Q151*(1-$F151))*((1+'Inputs &amp; Summary'!$D$7)^AO$29))))))</f>
        <v>0</v>
      </c>
      <c r="AP151" s="114">
        <f>$D151*IF(AP$29&gt;'Inputs &amp; Summary'!$D$5,0,IF(AP$29&gt;VLOOKUP($G151,Lists!$J$17:$K$21,2),IF($M151=Lists!$H$3,IF($K151&lt;1,(($S151/$K151)*((1+'Inputs &amp; Summary'!$D$7)^AP$29)),((INT(AP$29/$K151)-INT((AP$29-1)/$K151))*$S151*((1+'Inputs &amp; Summary'!$D$7)^AP$29))),(_xlfn.WEIBULL.DIST(AP$29,$L151,$K151,FALSE)*$S151*((1+'Inputs &amp; Summary'!$D$7)^AP$29))),IF($M151=Lists!$H$3,IF($K151&lt;1,((($R151*(1-$E151)+$Q151*(1-$F151))/$K151)*((1+'Inputs &amp; Summary'!$D$7)^AP$29)),((INT(AP$29/$K151)-INT((AP$29-1)/$K151))*($R151*(1-$E151)+$Q151*(1-$F151))*((1+'Inputs &amp; Summary'!$D$7)^AP$29))),((_xlfn.WEIBULL.DIST(AP$29,$L151,$K151,FALSE)*($R151*(1-$E151)+$Q151*(1-$F151))*((1+'Inputs &amp; Summary'!$D$7)^AP$29))))))</f>
        <v>0</v>
      </c>
      <c r="AQ151" s="114">
        <f>$D151*IF(AQ$29&gt;'Inputs &amp; Summary'!$D$5,0,IF(AQ$29&gt;VLOOKUP($G151,Lists!$J$17:$K$21,2),IF($M151=Lists!$H$3,IF($K151&lt;1,(($S151/$K151)*((1+'Inputs &amp; Summary'!$D$7)^AQ$29)),((INT(AQ$29/$K151)-INT((AQ$29-1)/$K151))*$S151*((1+'Inputs &amp; Summary'!$D$7)^AQ$29))),(_xlfn.WEIBULL.DIST(AQ$29,$L151,$K151,FALSE)*$S151*((1+'Inputs &amp; Summary'!$D$7)^AQ$29))),IF($M151=Lists!$H$3,IF($K151&lt;1,((($R151*(1-$E151)+$Q151*(1-$F151))/$K151)*((1+'Inputs &amp; Summary'!$D$7)^AQ$29)),((INT(AQ$29/$K151)-INT((AQ$29-1)/$K151))*($R151*(1-$E151)+$Q151*(1-$F151))*((1+'Inputs &amp; Summary'!$D$7)^AQ$29))),((_xlfn.WEIBULL.DIST(AQ$29,$L151,$K151,FALSE)*($R151*(1-$E151)+$Q151*(1-$F151))*((1+'Inputs &amp; Summary'!$D$7)^AQ$29))))))</f>
        <v>0</v>
      </c>
      <c r="AR151" s="114">
        <f>$D151*IF(AR$29&gt;'Inputs &amp; Summary'!$D$5,0,IF(AR$29&gt;VLOOKUP($G151,Lists!$J$17:$K$21,2),IF($M151=Lists!$H$3,IF($K151&lt;1,(($S151/$K151)*((1+'Inputs &amp; Summary'!$D$7)^AR$29)),((INT(AR$29/$K151)-INT((AR$29-1)/$K151))*$S151*((1+'Inputs &amp; Summary'!$D$7)^AR$29))),(_xlfn.WEIBULL.DIST(AR$29,$L151,$K151,FALSE)*$S151*((1+'Inputs &amp; Summary'!$D$7)^AR$29))),IF($M151=Lists!$H$3,IF($K151&lt;1,((($R151*(1-$E151)+$Q151*(1-$F151))/$K151)*((1+'Inputs &amp; Summary'!$D$7)^AR$29)),((INT(AR$29/$K151)-INT((AR$29-1)/$K151))*($R151*(1-$E151)+$Q151*(1-$F151))*((1+'Inputs &amp; Summary'!$D$7)^AR$29))),((_xlfn.WEIBULL.DIST(AR$29,$L151,$K151,FALSE)*($R151*(1-$E151)+$Q151*(1-$F151))*((1+'Inputs &amp; Summary'!$D$7)^AR$29))))))</f>
        <v>0</v>
      </c>
      <c r="AS151" s="114">
        <f>$D151*IF(AS$29&gt;'Inputs &amp; Summary'!$D$5,0,IF(AS$29&gt;VLOOKUP($G151,Lists!$J$17:$K$21,2),IF($M151=Lists!$H$3,IF($K151&lt;1,(($S151/$K151)*((1+'Inputs &amp; Summary'!$D$7)^AS$29)),((INT(AS$29/$K151)-INT((AS$29-1)/$K151))*$S151*((1+'Inputs &amp; Summary'!$D$7)^AS$29))),(_xlfn.WEIBULL.DIST(AS$29,$L151,$K151,FALSE)*$S151*((1+'Inputs &amp; Summary'!$D$7)^AS$29))),IF($M151=Lists!$H$3,IF($K151&lt;1,((($R151*(1-$E151)+$Q151*(1-$F151))/$K151)*((1+'Inputs &amp; Summary'!$D$7)^AS$29)),((INT(AS$29/$K151)-INT((AS$29-1)/$K151))*($R151*(1-$E151)+$Q151*(1-$F151))*((1+'Inputs &amp; Summary'!$D$7)^AS$29))),((_xlfn.WEIBULL.DIST(AS$29,$L151,$K151,FALSE)*($R151*(1-$E151)+$Q151*(1-$F151))*((1+'Inputs &amp; Summary'!$D$7)^AS$29))))))</f>
        <v>0</v>
      </c>
      <c r="AT151" s="114">
        <f>$D151*IF(AT$29&gt;'Inputs &amp; Summary'!$D$5,0,IF(AT$29&gt;VLOOKUP($G151,Lists!$J$17:$K$21,2),IF($M151=Lists!$H$3,IF($K151&lt;1,(($S151/$K151)*((1+'Inputs &amp; Summary'!$D$7)^AT$29)),((INT(AT$29/$K151)-INT((AT$29-1)/$K151))*$S151*((1+'Inputs &amp; Summary'!$D$7)^AT$29))),(_xlfn.WEIBULL.DIST(AT$29,$L151,$K151,FALSE)*$S151*((1+'Inputs &amp; Summary'!$D$7)^AT$29))),IF($M151=Lists!$H$3,IF($K151&lt;1,((($R151*(1-$E151)+$Q151*(1-$F151))/$K151)*((1+'Inputs &amp; Summary'!$D$7)^AT$29)),((INT(AT$29/$K151)-INT((AT$29-1)/$K151))*($R151*(1-$E151)+$Q151*(1-$F151))*((1+'Inputs &amp; Summary'!$D$7)^AT$29))),((_xlfn.WEIBULL.DIST(AT$29,$L151,$K151,FALSE)*($R151*(1-$E151)+$Q151*(1-$F151))*((1+'Inputs &amp; Summary'!$D$7)^AT$29))))))</f>
        <v>0</v>
      </c>
      <c r="AU151" s="114">
        <f>$D151*IF(AU$29&gt;'Inputs &amp; Summary'!$D$5,0,IF(AU$29&gt;VLOOKUP($G151,Lists!$J$17:$K$21,2),IF($M151=Lists!$H$3,IF($K151&lt;1,(($S151/$K151)*((1+'Inputs &amp; Summary'!$D$7)^AU$29)),((INT(AU$29/$K151)-INT((AU$29-1)/$K151))*$S151*((1+'Inputs &amp; Summary'!$D$7)^AU$29))),(_xlfn.WEIBULL.DIST(AU$29,$L151,$K151,FALSE)*$S151*((1+'Inputs &amp; Summary'!$D$7)^AU$29))),IF($M151=Lists!$H$3,IF($K151&lt;1,((($R151*(1-$E151)+$Q151*(1-$F151))/$K151)*((1+'Inputs &amp; Summary'!$D$7)^AU$29)),((INT(AU$29/$K151)-INT((AU$29-1)/$K151))*($R151*(1-$E151)+$Q151*(1-$F151))*((1+'Inputs &amp; Summary'!$D$7)^AU$29))),((_xlfn.WEIBULL.DIST(AU$29,$L151,$K151,FALSE)*($R151*(1-$E151)+$Q151*(1-$F151))*((1+'Inputs &amp; Summary'!$D$7)^AU$29))))))</f>
        <v>0</v>
      </c>
      <c r="AV151" s="114">
        <f>$D151*IF(AV$29&gt;'Inputs &amp; Summary'!$D$5,0,IF(AV$29&gt;VLOOKUP($G151,Lists!$J$17:$K$21,2),IF($M151=Lists!$H$3,IF($K151&lt;1,(($S151/$K151)*((1+'Inputs &amp; Summary'!$D$7)^AV$29)),((INT(AV$29/$K151)-INT((AV$29-1)/$K151))*$S151*((1+'Inputs &amp; Summary'!$D$7)^AV$29))),(_xlfn.WEIBULL.DIST(AV$29,$L151,$K151,FALSE)*$S151*((1+'Inputs &amp; Summary'!$D$7)^AV$29))),IF($M151=Lists!$H$3,IF($K151&lt;1,((($R151*(1-$E151)+$Q151*(1-$F151))/$K151)*((1+'Inputs &amp; Summary'!$D$7)^AV$29)),((INT(AV$29/$K151)-INT((AV$29-1)/$K151))*($R151*(1-$E151)+$Q151*(1-$F151))*((1+'Inputs &amp; Summary'!$D$7)^AV$29))),((_xlfn.WEIBULL.DIST(AV$29,$L151,$K151,FALSE)*($R151*(1-$E151)+$Q151*(1-$F151))*((1+'Inputs &amp; Summary'!$D$7)^AV$29))))))</f>
        <v>0</v>
      </c>
      <c r="AW151" s="114">
        <f>$D151*IF(AW$29&gt;'Inputs &amp; Summary'!$D$5,0,IF(AW$29&gt;VLOOKUP($G151,Lists!$J$17:$K$21,2),IF($M151=Lists!$H$3,IF($K151&lt;1,(($S151/$K151)*((1+'Inputs &amp; Summary'!$D$7)^AW$29)),((INT(AW$29/$K151)-INT((AW$29-1)/$K151))*$S151*((1+'Inputs &amp; Summary'!$D$7)^AW$29))),(_xlfn.WEIBULL.DIST(AW$29,$L151,$K151,FALSE)*$S151*((1+'Inputs &amp; Summary'!$D$7)^AW$29))),IF($M151=Lists!$H$3,IF($K151&lt;1,((($R151*(1-$E151)+$Q151*(1-$F151))/$K151)*((1+'Inputs &amp; Summary'!$D$7)^AW$29)),((INT(AW$29/$K151)-INT((AW$29-1)/$K151))*($R151*(1-$E151)+$Q151*(1-$F151))*((1+'Inputs &amp; Summary'!$D$7)^AW$29))),((_xlfn.WEIBULL.DIST(AW$29,$L151,$K151,FALSE)*($R151*(1-$E151)+$Q151*(1-$F151))*((1+'Inputs &amp; Summary'!$D$7)^AW$29))))))</f>
        <v>0</v>
      </c>
      <c r="AX151" s="114">
        <f>$D151*IF(AX$29&gt;'Inputs &amp; Summary'!$D$5,0,IF(AX$29&gt;VLOOKUP($G151,Lists!$J$17:$K$21,2),IF($M151=Lists!$H$3,IF($K151&lt;1,(($S151/$K151)*((1+'Inputs &amp; Summary'!$D$7)^AX$29)),((INT(AX$29/$K151)-INT((AX$29-1)/$K151))*$S151*((1+'Inputs &amp; Summary'!$D$7)^AX$29))),(_xlfn.WEIBULL.DIST(AX$29,$L151,$K151,FALSE)*$S151*((1+'Inputs &amp; Summary'!$D$7)^AX$29))),IF($M151=Lists!$H$3,IF($K151&lt;1,((($R151*(1-$E151)+$Q151*(1-$F151))/$K151)*((1+'Inputs &amp; Summary'!$D$7)^AX$29)),((INT(AX$29/$K151)-INT((AX$29-1)/$K151))*($R151*(1-$E151)+$Q151*(1-$F151))*((1+'Inputs &amp; Summary'!$D$7)^AX$29))),((_xlfn.WEIBULL.DIST(AX$29,$L151,$K151,FALSE)*($R151*(1-$E151)+$Q151*(1-$F151))*((1+'Inputs &amp; Summary'!$D$7)^AX$29))))))</f>
        <v>0</v>
      </c>
      <c r="AY151" s="114">
        <f>$D151*IF(AY$29&gt;'Inputs &amp; Summary'!$D$5,0,IF(AY$29&gt;VLOOKUP($G151,Lists!$J$17:$K$21,2),IF($M151=Lists!$H$3,IF($K151&lt;1,(($S151/$K151)*((1+'Inputs &amp; Summary'!$D$7)^AY$29)),((INT(AY$29/$K151)-INT((AY$29-1)/$K151))*$S151*((1+'Inputs &amp; Summary'!$D$7)^AY$29))),(_xlfn.WEIBULL.DIST(AY$29,$L151,$K151,FALSE)*$S151*((1+'Inputs &amp; Summary'!$D$7)^AY$29))),IF($M151=Lists!$H$3,IF($K151&lt;1,((($R151*(1-$E151)+$Q151*(1-$F151))/$K151)*((1+'Inputs &amp; Summary'!$D$7)^AY$29)),((INT(AY$29/$K151)-INT((AY$29-1)/$K151))*($R151*(1-$E151)+$Q151*(1-$F151))*((1+'Inputs &amp; Summary'!$D$7)^AY$29))),((_xlfn.WEIBULL.DIST(AY$29,$L151,$K151,FALSE)*($R151*(1-$E151)+$Q151*(1-$F151))*((1+'Inputs &amp; Summary'!$D$7)^AY$29))))))</f>
        <v>0</v>
      </c>
      <c r="AZ151" s="114">
        <f>$D151*IF(AZ$29&gt;'Inputs &amp; Summary'!$D$5,0,IF(AZ$29&gt;VLOOKUP($G151,Lists!$J$17:$K$21,2),IF($M151=Lists!$H$3,IF($K151&lt;1,(($S151/$K151)*((1+'Inputs &amp; Summary'!$D$7)^AZ$29)),((INT(AZ$29/$K151)-INT((AZ$29-1)/$K151))*$S151*((1+'Inputs &amp; Summary'!$D$7)^AZ$29))),(_xlfn.WEIBULL.DIST(AZ$29,$L151,$K151,FALSE)*$S151*((1+'Inputs &amp; Summary'!$D$7)^AZ$29))),IF($M151=Lists!$H$3,IF($K151&lt;1,((($R151*(1-$E151)+$Q151*(1-$F151))/$K151)*((1+'Inputs &amp; Summary'!$D$7)^AZ$29)),((INT(AZ$29/$K151)-INT((AZ$29-1)/$K151))*($R151*(1-$E151)+$Q151*(1-$F151))*((1+'Inputs &amp; Summary'!$D$7)^AZ$29))),((_xlfn.WEIBULL.DIST(AZ$29,$L151,$K151,FALSE)*($R151*(1-$E151)+$Q151*(1-$F151))*((1+'Inputs &amp; Summary'!$D$7)^AZ$29))))))</f>
        <v>0</v>
      </c>
      <c r="BA151" s="114">
        <f>$D151*IF(BA$29&gt;'Inputs &amp; Summary'!$D$5,0,IF(BA$29&gt;VLOOKUP($G151,Lists!$J$17:$K$21,2),IF($M151=Lists!$H$3,IF($K151&lt;1,(($S151/$K151)*((1+'Inputs &amp; Summary'!$D$7)^BA$29)),((INT(BA$29/$K151)-INT((BA$29-1)/$K151))*$S151*((1+'Inputs &amp; Summary'!$D$7)^BA$29))),(_xlfn.WEIBULL.DIST(BA$29,$L151,$K151,FALSE)*$S151*((1+'Inputs &amp; Summary'!$D$7)^BA$29))),IF($M151=Lists!$H$3,IF($K151&lt;1,((($R151*(1-$E151)+$Q151*(1-$F151))/$K151)*((1+'Inputs &amp; Summary'!$D$7)^BA$29)),((INT(BA$29/$K151)-INT((BA$29-1)/$K151))*($R151*(1-$E151)+$Q151*(1-$F151))*((1+'Inputs &amp; Summary'!$D$7)^BA$29))),((_xlfn.WEIBULL.DIST(BA$29,$L151,$K151,FALSE)*($R151*(1-$E151)+$Q151*(1-$F151))*((1+'Inputs &amp; Summary'!$D$7)^BA$29))))))</f>
        <v>0</v>
      </c>
      <c r="BB151" s="114">
        <f>$D151*IF(BB$29&gt;'Inputs &amp; Summary'!$D$5,0,IF(BB$29&gt;VLOOKUP($G151,Lists!$J$17:$K$21,2),IF($M151=Lists!$H$3,IF($K151&lt;1,(($S151/$K151)*((1+'Inputs &amp; Summary'!$D$7)^BB$29)),((INT(BB$29/$K151)-INT((BB$29-1)/$K151))*$S151*((1+'Inputs &amp; Summary'!$D$7)^BB$29))),(_xlfn.WEIBULL.DIST(BB$29,$L151,$K151,FALSE)*$S151*((1+'Inputs &amp; Summary'!$D$7)^BB$29))),IF($M151=Lists!$H$3,IF($K151&lt;1,((($R151*(1-$E151)+$Q151*(1-$F151))/$K151)*((1+'Inputs &amp; Summary'!$D$7)^BB$29)),((INT(BB$29/$K151)-INT((BB$29-1)/$K151))*($R151*(1-$E151)+$Q151*(1-$F151))*((1+'Inputs &amp; Summary'!$D$7)^BB$29))),((_xlfn.WEIBULL.DIST(BB$29,$L151,$K151,FALSE)*($R151*(1-$E151)+$Q151*(1-$F151))*((1+'Inputs &amp; Summary'!$D$7)^BB$29))))))</f>
        <v>0</v>
      </c>
      <c r="BC151" s="114">
        <f>$D151*IF(BC$29&gt;'Inputs &amp; Summary'!$D$5,0,IF(BC$29&gt;VLOOKUP($G151,Lists!$J$17:$K$21,2),IF($M151=Lists!$H$3,IF($K151&lt;1,(($S151/$K151)*((1+'Inputs &amp; Summary'!$D$7)^BC$29)),((INT(BC$29/$K151)-INT((BC$29-1)/$K151))*$S151*((1+'Inputs &amp; Summary'!$D$7)^BC$29))),(_xlfn.WEIBULL.DIST(BC$29,$L151,$K151,FALSE)*$S151*((1+'Inputs &amp; Summary'!$D$7)^BC$29))),IF($M151=Lists!$H$3,IF($K151&lt;1,((($R151*(1-$E151)+$Q151*(1-$F151))/$K151)*((1+'Inputs &amp; Summary'!$D$7)^BC$29)),((INT(BC$29/$K151)-INT((BC$29-1)/$K151))*($R151*(1-$E151)+$Q151*(1-$F151))*((1+'Inputs &amp; Summary'!$D$7)^BC$29))),((_xlfn.WEIBULL.DIST(BC$29,$L151,$K151,FALSE)*($R151*(1-$E151)+$Q151*(1-$F151))*((1+'Inputs &amp; Summary'!$D$7)^BC$29))))))</f>
        <v>0</v>
      </c>
      <c r="BD151" s="114">
        <f>$D151*IF(BD$29&gt;'Inputs &amp; Summary'!$D$5,0,IF(BD$29&gt;VLOOKUP($G151,Lists!$J$17:$K$21,2),IF($M151=Lists!$H$3,IF($K151&lt;1,(($S151/$K151)*((1+'Inputs &amp; Summary'!$D$7)^BD$29)),((INT(BD$29/$K151)-INT((BD$29-1)/$K151))*$S151*((1+'Inputs &amp; Summary'!$D$7)^BD$29))),(_xlfn.WEIBULL.DIST(BD$29,$L151,$K151,FALSE)*$S151*((1+'Inputs &amp; Summary'!$D$7)^BD$29))),IF($M151=Lists!$H$3,IF($K151&lt;1,((($R151*(1-$E151)+$Q151*(1-$F151))/$K151)*((1+'Inputs &amp; Summary'!$D$7)^BD$29)),((INT(BD$29/$K151)-INT((BD$29-1)/$K151))*($R151*(1-$E151)+$Q151*(1-$F151))*((1+'Inputs &amp; Summary'!$D$7)^BD$29))),((_xlfn.WEIBULL.DIST(BD$29,$L151,$K151,FALSE)*($R151*(1-$E151)+$Q151*(1-$F151))*((1+'Inputs &amp; Summary'!$D$7)^BD$29))))))</f>
        <v>0</v>
      </c>
      <c r="BE151" s="114">
        <f>$D151*IF(BE$29&gt;'Inputs &amp; Summary'!$D$5,0,IF(BE$29&gt;VLOOKUP($G151,Lists!$J$17:$K$21,2),IF($M151=Lists!$H$3,IF($K151&lt;1,(($S151/$K151)*((1+'Inputs &amp; Summary'!$D$7)^BE$29)),((INT(BE$29/$K151)-INT((BE$29-1)/$K151))*$S151*((1+'Inputs &amp; Summary'!$D$7)^BE$29))),(_xlfn.WEIBULL.DIST(BE$29,$L151,$K151,FALSE)*$S151*((1+'Inputs &amp; Summary'!$D$7)^BE$29))),IF($M151=Lists!$H$3,IF($K151&lt;1,((($R151*(1-$E151)+$Q151*(1-$F151))/$K151)*((1+'Inputs &amp; Summary'!$D$7)^BE$29)),((INT(BE$29/$K151)-INT((BE$29-1)/$K151))*($R151*(1-$E151)+$Q151*(1-$F151))*((1+'Inputs &amp; Summary'!$D$7)^BE$29))),((_xlfn.WEIBULL.DIST(BE$29,$L151,$K151,FALSE)*($R151*(1-$E151)+$Q151*(1-$F151))*((1+'Inputs &amp; Summary'!$D$7)^BE$29))))))</f>
        <v>0</v>
      </c>
      <c r="BF151" s="114">
        <f>$D151*IF(BF$29&gt;'Inputs &amp; Summary'!$D$5,0,IF(BF$29&gt;VLOOKUP($G151,Lists!$J$17:$K$21,2),IF($M151=Lists!$H$3,IF($K151&lt;1,(($S151/$K151)*((1+'Inputs &amp; Summary'!$D$7)^BF$29)),((INT(BF$29/$K151)-INT((BF$29-1)/$K151))*$S151*((1+'Inputs &amp; Summary'!$D$7)^BF$29))),(_xlfn.WEIBULL.DIST(BF$29,$L151,$K151,FALSE)*$S151*((1+'Inputs &amp; Summary'!$D$7)^BF$29))),IF($M151=Lists!$H$3,IF($K151&lt;1,((($R151*(1-$E151)+$Q151*(1-$F151))/$K151)*((1+'Inputs &amp; Summary'!$D$7)^BF$29)),((INT(BF$29/$K151)-INT((BF$29-1)/$K151))*($R151*(1-$E151)+$Q151*(1-$F151))*((1+'Inputs &amp; Summary'!$D$7)^BF$29))),((_xlfn.WEIBULL.DIST(BF$29,$L151,$K151,FALSE)*($R151*(1-$E151)+$Q151*(1-$F151))*((1+'Inputs &amp; Summary'!$D$7)^BF$29))))))</f>
        <v>0</v>
      </c>
      <c r="BG151" s="114">
        <f>$D151*IF(BG$29&gt;'Inputs &amp; Summary'!$D$5,0,IF(BG$29&gt;VLOOKUP($G151,Lists!$J$17:$K$21,2),IF($M151=Lists!$H$3,IF($K151&lt;1,(($S151/$K151)*((1+'Inputs &amp; Summary'!$D$7)^BG$29)),((INT(BG$29/$K151)-INT((BG$29-1)/$K151))*$S151*((1+'Inputs &amp; Summary'!$D$7)^BG$29))),(_xlfn.WEIBULL.DIST(BG$29,$L151,$K151,FALSE)*$S151*((1+'Inputs &amp; Summary'!$D$7)^BG$29))),IF($M151=Lists!$H$3,IF($K151&lt;1,((($R151*(1-$E151)+$Q151*(1-$F151))/$K151)*((1+'Inputs &amp; Summary'!$D$7)^BG$29)),((INT(BG$29/$K151)-INT((BG$29-1)/$K151))*($R151*(1-$E151)+$Q151*(1-$F151))*((1+'Inputs &amp; Summary'!$D$7)^BG$29))),((_xlfn.WEIBULL.DIST(BG$29,$L151,$K151,FALSE)*($R151*(1-$E151)+$Q151*(1-$F151))*((1+'Inputs &amp; Summary'!$D$7)^BG$29))))))</f>
        <v>0</v>
      </c>
      <c r="BH151" s="114">
        <f>$D151*IF(BH$29&gt;'Inputs &amp; Summary'!$D$5,0,IF(BH$29&gt;VLOOKUP($G151,Lists!$J$17:$K$21,2),IF($M151=Lists!$H$3,IF($K151&lt;1,(($S151/$K151)*((1+'Inputs &amp; Summary'!$D$7)^BH$29)),((INT(BH$29/$K151)-INT((BH$29-1)/$K151))*$S151*((1+'Inputs &amp; Summary'!$D$7)^BH$29))),(_xlfn.WEIBULL.DIST(BH$29,$L151,$K151,FALSE)*$S151*((1+'Inputs &amp; Summary'!$D$7)^BH$29))),IF($M151=Lists!$H$3,IF($K151&lt;1,((($R151*(1-$E151)+$Q151*(1-$F151))/$K151)*((1+'Inputs &amp; Summary'!$D$7)^BH$29)),((INT(BH$29/$K151)-INT((BH$29-1)/$K151))*($R151*(1-$E151)+$Q151*(1-$F151))*((1+'Inputs &amp; Summary'!$D$7)^BH$29))),((_xlfn.WEIBULL.DIST(BH$29,$L151,$K151,FALSE)*($R151*(1-$E151)+$Q151*(1-$F151))*((1+'Inputs &amp; Summary'!$D$7)^BH$29))))))</f>
        <v>0</v>
      </c>
      <c r="BI151" s="114">
        <f>$D151*IF(BI$29&gt;'Inputs &amp; Summary'!$D$5,0,IF(BI$29&gt;VLOOKUP($G151,Lists!$J$17:$K$21,2),IF($M151=Lists!$H$3,IF($K151&lt;1,(($S151/$K151)*((1+'Inputs &amp; Summary'!$D$7)^BI$29)),((INT(BI$29/$K151)-INT((BI$29-1)/$K151))*$S151*((1+'Inputs &amp; Summary'!$D$7)^BI$29))),(_xlfn.WEIBULL.DIST(BI$29,$L151,$K151,FALSE)*$S151*((1+'Inputs &amp; Summary'!$D$7)^BI$29))),IF($M151=Lists!$H$3,IF($K151&lt;1,((($R151*(1-$E151)+$Q151*(1-$F151))/$K151)*((1+'Inputs &amp; Summary'!$D$7)^BI$29)),((INT(BI$29/$K151)-INT((BI$29-1)/$K151))*($R151*(1-$E151)+$Q151*(1-$F151))*((1+'Inputs &amp; Summary'!$D$7)^BI$29))),((_xlfn.WEIBULL.DIST(BI$29,$L151,$K151,FALSE)*($R151*(1-$E151)+$Q151*(1-$F151))*((1+'Inputs &amp; Summary'!$D$7)^BI$29))))))</f>
        <v>0</v>
      </c>
      <c r="BJ151" s="114">
        <f>$D151*IF(BJ$29&gt;'Inputs &amp; Summary'!$D$5,0,IF(BJ$29&gt;VLOOKUP($G151,Lists!$J$17:$K$21,2),IF($M151=Lists!$H$3,IF($K151&lt;1,(($S151/$K151)*((1+'Inputs &amp; Summary'!$D$7)^BJ$29)),((INT(BJ$29/$K151)-INT((BJ$29-1)/$K151))*$S151*((1+'Inputs &amp; Summary'!$D$7)^BJ$29))),(_xlfn.WEIBULL.DIST(BJ$29,$L151,$K151,FALSE)*$S151*((1+'Inputs &amp; Summary'!$D$7)^BJ$29))),IF($M151=Lists!$H$3,IF($K151&lt;1,((($R151*(1-$E151)+$Q151*(1-$F151))/$K151)*((1+'Inputs &amp; Summary'!$D$7)^BJ$29)),((INT(BJ$29/$K151)-INT((BJ$29-1)/$K151))*($R151*(1-$E151)+$Q151*(1-$F151))*((1+'Inputs &amp; Summary'!$D$7)^BJ$29))),((_xlfn.WEIBULL.DIST(BJ$29,$L151,$K151,FALSE)*($R151*(1-$E151)+$Q151*(1-$F151))*((1+'Inputs &amp; Summary'!$D$7)^BJ$29))))))</f>
        <v>0</v>
      </c>
      <c r="BK151" s="114">
        <f>$D151*IF(BK$29&gt;'Inputs &amp; Summary'!$D$5,0,IF(BK$29&gt;VLOOKUP($G151,Lists!$J$17:$K$21,2),IF($M151=Lists!$H$3,IF($K151&lt;1,(($S151/$K151)*((1+'Inputs &amp; Summary'!$D$7)^BK$29)),((INT(BK$29/$K151)-INT((BK$29-1)/$K151))*$S151*((1+'Inputs &amp; Summary'!$D$7)^BK$29))),(_xlfn.WEIBULL.DIST(BK$29,$L151,$K151,FALSE)*$S151*((1+'Inputs &amp; Summary'!$D$7)^BK$29))),IF($M151=Lists!$H$3,IF($K151&lt;1,((($R151*(1-$E151)+$Q151*(1-$F151))/$K151)*((1+'Inputs &amp; Summary'!$D$7)^BK$29)),((INT(BK$29/$K151)-INT((BK$29-1)/$K151))*($R151*(1-$E151)+$Q151*(1-$F151))*((1+'Inputs &amp; Summary'!$D$7)^BK$29))),((_xlfn.WEIBULL.DIST(BK$29,$L151,$K151,FALSE)*($R151*(1-$E151)+$Q151*(1-$F151))*((1+'Inputs &amp; Summary'!$D$7)^BK$29))))))</f>
        <v>0</v>
      </c>
      <c r="BL151" s="114">
        <f>$D151*IF(BL$29&gt;'Inputs &amp; Summary'!$D$5,0,IF(BL$29&gt;VLOOKUP($G151,Lists!$J$17:$K$21,2),IF($M151=Lists!$H$3,IF($K151&lt;1,(($S151/$K151)*((1+'Inputs &amp; Summary'!$D$7)^BL$29)),((INT(BL$29/$K151)-INT((BL$29-1)/$K151))*$S151*((1+'Inputs &amp; Summary'!$D$7)^BL$29))),(_xlfn.WEIBULL.DIST(BL$29,$L151,$K151,FALSE)*$S151*((1+'Inputs &amp; Summary'!$D$7)^BL$29))),IF($M151=Lists!$H$3,IF($K151&lt;1,((($R151*(1-$E151)+$Q151*(1-$F151))/$K151)*((1+'Inputs &amp; Summary'!$D$7)^BL$29)),((INT(BL$29/$K151)-INT((BL$29-1)/$K151))*($R151*(1-$E151)+$Q151*(1-$F151))*((1+'Inputs &amp; Summary'!$D$7)^BL$29))),((_xlfn.WEIBULL.DIST(BL$29,$L151,$K151,FALSE)*($R151*(1-$E151)+$Q151*(1-$F151))*((1+'Inputs &amp; Summary'!$D$7)^BL$29))))))</f>
        <v>0</v>
      </c>
    </row>
    <row r="152" spans="1:64" x14ac:dyDescent="0.3">
      <c r="A152" s="79" t="s">
        <v>193</v>
      </c>
      <c r="B152" s="33" t="s">
        <v>152</v>
      </c>
      <c r="C152" s="33" t="s">
        <v>39</v>
      </c>
      <c r="D152" s="115">
        <v>0</v>
      </c>
      <c r="E152" s="68">
        <v>1</v>
      </c>
      <c r="F152" s="68">
        <v>1</v>
      </c>
      <c r="G152" s="213" t="s">
        <v>433</v>
      </c>
      <c r="H152" s="34"/>
      <c r="I152" s="34" t="s">
        <v>97</v>
      </c>
      <c r="J152" s="33">
        <f>VLOOKUP(I152,'Labor Rates'!$A$1:$B$16,2)</f>
        <v>33.25</v>
      </c>
      <c r="K152" s="35">
        <v>25</v>
      </c>
      <c r="L152" s="35">
        <v>3</v>
      </c>
      <c r="M152" s="36" t="s">
        <v>249</v>
      </c>
      <c r="N152" s="84">
        <f>'Inputs &amp; Summary'!$D$44</f>
        <v>103.04449648711943</v>
      </c>
      <c r="O152" s="35">
        <v>1</v>
      </c>
      <c r="P152" s="5">
        <v>0</v>
      </c>
      <c r="Q152" s="73">
        <f t="shared" si="21"/>
        <v>3426.2295081967213</v>
      </c>
      <c r="R152" s="73">
        <f t="shared" si="22"/>
        <v>0</v>
      </c>
      <c r="S152" s="74">
        <f t="shared" si="23"/>
        <v>0</v>
      </c>
      <c r="T152" s="88"/>
      <c r="U152" s="80"/>
      <c r="V152" s="87">
        <f t="shared" si="24"/>
        <v>0</v>
      </c>
      <c r="W152" s="87">
        <f>NPV('Inputs &amp; Summary'!$D$6,Y152:BL152)</f>
        <v>0</v>
      </c>
      <c r="X152" s="90">
        <f t="shared" si="25"/>
        <v>0</v>
      </c>
      <c r="Y152" s="114">
        <f>$D152*IF(Y$29&gt;'Inputs &amp; Summary'!$D$5,0,IF(Y$29&gt;VLOOKUP($G152,Lists!$J$17:$K$21,2),IF($M152=Lists!$H$3,IF($K152&lt;1,(($S152/$K152)*((1+'Inputs &amp; Summary'!$D$7)^Y$29)),((INT(Y$29/$K152)-INT((Y$29-1)/$K152))*$S152*((1+'Inputs &amp; Summary'!$D$7)^Y$29))),(_xlfn.WEIBULL.DIST(Y$29,$L152,$K152,FALSE)*$S152*((1+'Inputs &amp; Summary'!$D$7)^Y$29))),IF($M152=Lists!$H$3,IF($K152&lt;1,((($R152*(1-$E152)+$Q152*(1-$F152))/$K152)*((1+'Inputs &amp; Summary'!$D$7)^Y$29)),((INT(Y$29/$K152)-INT((Y$29-1)/$K152))*($R152*(1-$E152)+$Q152*(1-$F152))*((1+'Inputs &amp; Summary'!$D$7)^Y$29))),((_xlfn.WEIBULL.DIST(Y$29,$L152,$K152,FALSE)*($R152*(1-$E152)+$Q152*(1-$F152))*((1+'Inputs &amp; Summary'!$D$7)^Y$29))))))</f>
        <v>0</v>
      </c>
      <c r="Z152" s="114">
        <f>$D152*IF(Z$29&gt;'Inputs &amp; Summary'!$D$5,0,IF(Z$29&gt;VLOOKUP($G152,Lists!$J$17:$K$21,2),IF($M152=Lists!$H$3,IF($K152&lt;1,(($S152/$K152)*((1+'Inputs &amp; Summary'!$D$7)^Z$29)),((INT(Z$29/$K152)-INT((Z$29-1)/$K152))*$S152*((1+'Inputs &amp; Summary'!$D$7)^Z$29))),(_xlfn.WEIBULL.DIST(Z$29,$L152,$K152,FALSE)*$S152*((1+'Inputs &amp; Summary'!$D$7)^Z$29))),IF($M152=Lists!$H$3,IF($K152&lt;1,((($R152*(1-$E152)+$Q152*(1-$F152))/$K152)*((1+'Inputs &amp; Summary'!$D$7)^Z$29)),((INT(Z$29/$K152)-INT((Z$29-1)/$K152))*($R152*(1-$E152)+$Q152*(1-$F152))*((1+'Inputs &amp; Summary'!$D$7)^Z$29))),((_xlfn.WEIBULL.DIST(Z$29,$L152,$K152,FALSE)*($R152*(1-$E152)+$Q152*(1-$F152))*((1+'Inputs &amp; Summary'!$D$7)^Z$29))))))</f>
        <v>0</v>
      </c>
      <c r="AA152" s="114">
        <f>$D152*IF(AA$29&gt;'Inputs &amp; Summary'!$D$5,0,IF(AA$29&gt;VLOOKUP($G152,Lists!$J$17:$K$21,2),IF($M152=Lists!$H$3,IF($K152&lt;1,(($S152/$K152)*((1+'Inputs &amp; Summary'!$D$7)^AA$29)),((INT(AA$29/$K152)-INT((AA$29-1)/$K152))*$S152*((1+'Inputs &amp; Summary'!$D$7)^AA$29))),(_xlfn.WEIBULL.DIST(AA$29,$L152,$K152,FALSE)*$S152*((1+'Inputs &amp; Summary'!$D$7)^AA$29))),IF($M152=Lists!$H$3,IF($K152&lt;1,((($R152*(1-$E152)+$Q152*(1-$F152))/$K152)*((1+'Inputs &amp; Summary'!$D$7)^AA$29)),((INT(AA$29/$K152)-INT((AA$29-1)/$K152))*($R152*(1-$E152)+$Q152*(1-$F152))*((1+'Inputs &amp; Summary'!$D$7)^AA$29))),((_xlfn.WEIBULL.DIST(AA$29,$L152,$K152,FALSE)*($R152*(1-$E152)+$Q152*(1-$F152))*((1+'Inputs &amp; Summary'!$D$7)^AA$29))))))</f>
        <v>0</v>
      </c>
      <c r="AB152" s="114">
        <f>$D152*IF(AB$29&gt;'Inputs &amp; Summary'!$D$5,0,IF(AB$29&gt;VLOOKUP($G152,Lists!$J$17:$K$21,2),IF($M152=Lists!$H$3,IF($K152&lt;1,(($S152/$K152)*((1+'Inputs &amp; Summary'!$D$7)^AB$29)),((INT(AB$29/$K152)-INT((AB$29-1)/$K152))*$S152*((1+'Inputs &amp; Summary'!$D$7)^AB$29))),(_xlfn.WEIBULL.DIST(AB$29,$L152,$K152,FALSE)*$S152*((1+'Inputs &amp; Summary'!$D$7)^AB$29))),IF($M152=Lists!$H$3,IF($K152&lt;1,((($R152*(1-$E152)+$Q152*(1-$F152))/$K152)*((1+'Inputs &amp; Summary'!$D$7)^AB$29)),((INT(AB$29/$K152)-INT((AB$29-1)/$K152))*($R152*(1-$E152)+$Q152*(1-$F152))*((1+'Inputs &amp; Summary'!$D$7)^AB$29))),((_xlfn.WEIBULL.DIST(AB$29,$L152,$K152,FALSE)*($R152*(1-$E152)+$Q152*(1-$F152))*((1+'Inputs &amp; Summary'!$D$7)^AB$29))))))</f>
        <v>0</v>
      </c>
      <c r="AC152" s="114">
        <f>$D152*IF(AC$29&gt;'Inputs &amp; Summary'!$D$5,0,IF(AC$29&gt;VLOOKUP($G152,Lists!$J$17:$K$21,2),IF($M152=Lists!$H$3,IF($K152&lt;1,(($S152/$K152)*((1+'Inputs &amp; Summary'!$D$7)^AC$29)),((INT(AC$29/$K152)-INT((AC$29-1)/$K152))*$S152*((1+'Inputs &amp; Summary'!$D$7)^AC$29))),(_xlfn.WEIBULL.DIST(AC$29,$L152,$K152,FALSE)*$S152*((1+'Inputs &amp; Summary'!$D$7)^AC$29))),IF($M152=Lists!$H$3,IF($K152&lt;1,((($R152*(1-$E152)+$Q152*(1-$F152))/$K152)*((1+'Inputs &amp; Summary'!$D$7)^AC$29)),((INT(AC$29/$K152)-INT((AC$29-1)/$K152))*($R152*(1-$E152)+$Q152*(1-$F152))*((1+'Inputs &amp; Summary'!$D$7)^AC$29))),((_xlfn.WEIBULL.DIST(AC$29,$L152,$K152,FALSE)*($R152*(1-$E152)+$Q152*(1-$F152))*((1+'Inputs &amp; Summary'!$D$7)^AC$29))))))</f>
        <v>0</v>
      </c>
      <c r="AD152" s="114">
        <f>$D152*IF(AD$29&gt;'Inputs &amp; Summary'!$D$5,0,IF(AD$29&gt;VLOOKUP($G152,Lists!$J$17:$K$21,2),IF($M152=Lists!$H$3,IF($K152&lt;1,(($S152/$K152)*((1+'Inputs &amp; Summary'!$D$7)^AD$29)),((INT(AD$29/$K152)-INT((AD$29-1)/$K152))*$S152*((1+'Inputs &amp; Summary'!$D$7)^AD$29))),(_xlfn.WEIBULL.DIST(AD$29,$L152,$K152,FALSE)*$S152*((1+'Inputs &amp; Summary'!$D$7)^AD$29))),IF($M152=Lists!$H$3,IF($K152&lt;1,((($R152*(1-$E152)+$Q152*(1-$F152))/$K152)*((1+'Inputs &amp; Summary'!$D$7)^AD$29)),((INT(AD$29/$K152)-INT((AD$29-1)/$K152))*($R152*(1-$E152)+$Q152*(1-$F152))*((1+'Inputs &amp; Summary'!$D$7)^AD$29))),((_xlfn.WEIBULL.DIST(AD$29,$L152,$K152,FALSE)*($R152*(1-$E152)+$Q152*(1-$F152))*((1+'Inputs &amp; Summary'!$D$7)^AD$29))))))</f>
        <v>0</v>
      </c>
      <c r="AE152" s="114">
        <f>$D152*IF(AE$29&gt;'Inputs &amp; Summary'!$D$5,0,IF(AE$29&gt;VLOOKUP($G152,Lists!$J$17:$K$21,2),IF($M152=Lists!$H$3,IF($K152&lt;1,(($S152/$K152)*((1+'Inputs &amp; Summary'!$D$7)^AE$29)),((INT(AE$29/$K152)-INT((AE$29-1)/$K152))*$S152*((1+'Inputs &amp; Summary'!$D$7)^AE$29))),(_xlfn.WEIBULL.DIST(AE$29,$L152,$K152,FALSE)*$S152*((1+'Inputs &amp; Summary'!$D$7)^AE$29))),IF($M152=Lists!$H$3,IF($K152&lt;1,((($R152*(1-$E152)+$Q152*(1-$F152))/$K152)*((1+'Inputs &amp; Summary'!$D$7)^AE$29)),((INT(AE$29/$K152)-INT((AE$29-1)/$K152))*($R152*(1-$E152)+$Q152*(1-$F152))*((1+'Inputs &amp; Summary'!$D$7)^AE$29))),((_xlfn.WEIBULL.DIST(AE$29,$L152,$K152,FALSE)*($R152*(1-$E152)+$Q152*(1-$F152))*((1+'Inputs &amp; Summary'!$D$7)^AE$29))))))</f>
        <v>0</v>
      </c>
      <c r="AF152" s="114">
        <f>$D152*IF(AF$29&gt;'Inputs &amp; Summary'!$D$5,0,IF(AF$29&gt;VLOOKUP($G152,Lists!$J$17:$K$21,2),IF($M152=Lists!$H$3,IF($K152&lt;1,(($S152/$K152)*((1+'Inputs &amp; Summary'!$D$7)^AF$29)),((INT(AF$29/$K152)-INT((AF$29-1)/$K152))*$S152*((1+'Inputs &amp; Summary'!$D$7)^AF$29))),(_xlfn.WEIBULL.DIST(AF$29,$L152,$K152,FALSE)*$S152*((1+'Inputs &amp; Summary'!$D$7)^AF$29))),IF($M152=Lists!$H$3,IF($K152&lt;1,((($R152*(1-$E152)+$Q152*(1-$F152))/$K152)*((1+'Inputs &amp; Summary'!$D$7)^AF$29)),((INT(AF$29/$K152)-INT((AF$29-1)/$K152))*($R152*(1-$E152)+$Q152*(1-$F152))*((1+'Inputs &amp; Summary'!$D$7)^AF$29))),((_xlfn.WEIBULL.DIST(AF$29,$L152,$K152,FALSE)*($R152*(1-$E152)+$Q152*(1-$F152))*((1+'Inputs &amp; Summary'!$D$7)^AF$29))))))</f>
        <v>0</v>
      </c>
      <c r="AG152" s="114">
        <f>$D152*IF(AG$29&gt;'Inputs &amp; Summary'!$D$5,0,IF(AG$29&gt;VLOOKUP($G152,Lists!$J$17:$K$21,2),IF($M152=Lists!$H$3,IF($K152&lt;1,(($S152/$K152)*((1+'Inputs &amp; Summary'!$D$7)^AG$29)),((INT(AG$29/$K152)-INT((AG$29-1)/$K152))*$S152*((1+'Inputs &amp; Summary'!$D$7)^AG$29))),(_xlfn.WEIBULL.DIST(AG$29,$L152,$K152,FALSE)*$S152*((1+'Inputs &amp; Summary'!$D$7)^AG$29))),IF($M152=Lists!$H$3,IF($K152&lt;1,((($R152*(1-$E152)+$Q152*(1-$F152))/$K152)*((1+'Inputs &amp; Summary'!$D$7)^AG$29)),((INT(AG$29/$K152)-INT((AG$29-1)/$K152))*($R152*(1-$E152)+$Q152*(1-$F152))*((1+'Inputs &amp; Summary'!$D$7)^AG$29))),((_xlfn.WEIBULL.DIST(AG$29,$L152,$K152,FALSE)*($R152*(1-$E152)+$Q152*(1-$F152))*((1+'Inputs &amp; Summary'!$D$7)^AG$29))))))</f>
        <v>0</v>
      </c>
      <c r="AH152" s="114">
        <f>$D152*IF(AH$29&gt;'Inputs &amp; Summary'!$D$5,0,IF(AH$29&gt;VLOOKUP($G152,Lists!$J$17:$K$21,2),IF($M152=Lists!$H$3,IF($K152&lt;1,(($S152/$K152)*((1+'Inputs &amp; Summary'!$D$7)^AH$29)),((INT(AH$29/$K152)-INT((AH$29-1)/$K152))*$S152*((1+'Inputs &amp; Summary'!$D$7)^AH$29))),(_xlfn.WEIBULL.DIST(AH$29,$L152,$K152,FALSE)*$S152*((1+'Inputs &amp; Summary'!$D$7)^AH$29))),IF($M152=Lists!$H$3,IF($K152&lt;1,((($R152*(1-$E152)+$Q152*(1-$F152))/$K152)*((1+'Inputs &amp; Summary'!$D$7)^AH$29)),((INT(AH$29/$K152)-INT((AH$29-1)/$K152))*($R152*(1-$E152)+$Q152*(1-$F152))*((1+'Inputs &amp; Summary'!$D$7)^AH$29))),((_xlfn.WEIBULL.DIST(AH$29,$L152,$K152,FALSE)*($R152*(1-$E152)+$Q152*(1-$F152))*((1+'Inputs &amp; Summary'!$D$7)^AH$29))))))</f>
        <v>0</v>
      </c>
      <c r="AI152" s="114">
        <f>$D152*IF(AI$29&gt;'Inputs &amp; Summary'!$D$5,0,IF(AI$29&gt;VLOOKUP($G152,Lists!$J$17:$K$21,2),IF($M152=Lists!$H$3,IF($K152&lt;1,(($S152/$K152)*((1+'Inputs &amp; Summary'!$D$7)^AI$29)),((INT(AI$29/$K152)-INT((AI$29-1)/$K152))*$S152*((1+'Inputs &amp; Summary'!$D$7)^AI$29))),(_xlfn.WEIBULL.DIST(AI$29,$L152,$K152,FALSE)*$S152*((1+'Inputs &amp; Summary'!$D$7)^AI$29))),IF($M152=Lists!$H$3,IF($K152&lt;1,((($R152*(1-$E152)+$Q152*(1-$F152))/$K152)*((1+'Inputs &amp; Summary'!$D$7)^AI$29)),((INT(AI$29/$K152)-INT((AI$29-1)/$K152))*($R152*(1-$E152)+$Q152*(1-$F152))*((1+'Inputs &amp; Summary'!$D$7)^AI$29))),((_xlfn.WEIBULL.DIST(AI$29,$L152,$K152,FALSE)*($R152*(1-$E152)+$Q152*(1-$F152))*((1+'Inputs &amp; Summary'!$D$7)^AI$29))))))</f>
        <v>0</v>
      </c>
      <c r="AJ152" s="114">
        <f>$D152*IF(AJ$29&gt;'Inputs &amp; Summary'!$D$5,0,IF(AJ$29&gt;VLOOKUP($G152,Lists!$J$17:$K$21,2),IF($M152=Lists!$H$3,IF($K152&lt;1,(($S152/$K152)*((1+'Inputs &amp; Summary'!$D$7)^AJ$29)),((INT(AJ$29/$K152)-INT((AJ$29-1)/$K152))*$S152*((1+'Inputs &amp; Summary'!$D$7)^AJ$29))),(_xlfn.WEIBULL.DIST(AJ$29,$L152,$K152,FALSE)*$S152*((1+'Inputs &amp; Summary'!$D$7)^AJ$29))),IF($M152=Lists!$H$3,IF($K152&lt;1,((($R152*(1-$E152)+$Q152*(1-$F152))/$K152)*((1+'Inputs &amp; Summary'!$D$7)^AJ$29)),((INT(AJ$29/$K152)-INT((AJ$29-1)/$K152))*($R152*(1-$E152)+$Q152*(1-$F152))*((1+'Inputs &amp; Summary'!$D$7)^AJ$29))),((_xlfn.WEIBULL.DIST(AJ$29,$L152,$K152,FALSE)*($R152*(1-$E152)+$Q152*(1-$F152))*((1+'Inputs &amp; Summary'!$D$7)^AJ$29))))))</f>
        <v>0</v>
      </c>
      <c r="AK152" s="114">
        <f>$D152*IF(AK$29&gt;'Inputs &amp; Summary'!$D$5,0,IF(AK$29&gt;VLOOKUP($G152,Lists!$J$17:$K$21,2),IF($M152=Lists!$H$3,IF($K152&lt;1,(($S152/$K152)*((1+'Inputs &amp; Summary'!$D$7)^AK$29)),((INT(AK$29/$K152)-INT((AK$29-1)/$K152))*$S152*((1+'Inputs &amp; Summary'!$D$7)^AK$29))),(_xlfn.WEIBULL.DIST(AK$29,$L152,$K152,FALSE)*$S152*((1+'Inputs &amp; Summary'!$D$7)^AK$29))),IF($M152=Lists!$H$3,IF($K152&lt;1,((($R152*(1-$E152)+$Q152*(1-$F152))/$K152)*((1+'Inputs &amp; Summary'!$D$7)^AK$29)),((INT(AK$29/$K152)-INT((AK$29-1)/$K152))*($R152*(1-$E152)+$Q152*(1-$F152))*((1+'Inputs &amp; Summary'!$D$7)^AK$29))),((_xlfn.WEIBULL.DIST(AK$29,$L152,$K152,FALSE)*($R152*(1-$E152)+$Q152*(1-$F152))*((1+'Inputs &amp; Summary'!$D$7)^AK$29))))))</f>
        <v>0</v>
      </c>
      <c r="AL152" s="114">
        <f>$D152*IF(AL$29&gt;'Inputs &amp; Summary'!$D$5,0,IF(AL$29&gt;VLOOKUP($G152,Lists!$J$17:$K$21,2),IF($M152=Lists!$H$3,IF($K152&lt;1,(($S152/$K152)*((1+'Inputs &amp; Summary'!$D$7)^AL$29)),((INT(AL$29/$K152)-INT((AL$29-1)/$K152))*$S152*((1+'Inputs &amp; Summary'!$D$7)^AL$29))),(_xlfn.WEIBULL.DIST(AL$29,$L152,$K152,FALSE)*$S152*((1+'Inputs &amp; Summary'!$D$7)^AL$29))),IF($M152=Lists!$H$3,IF($K152&lt;1,((($R152*(1-$E152)+$Q152*(1-$F152))/$K152)*((1+'Inputs &amp; Summary'!$D$7)^AL$29)),((INT(AL$29/$K152)-INT((AL$29-1)/$K152))*($R152*(1-$E152)+$Q152*(1-$F152))*((1+'Inputs &amp; Summary'!$D$7)^AL$29))),((_xlfn.WEIBULL.DIST(AL$29,$L152,$K152,FALSE)*($R152*(1-$E152)+$Q152*(1-$F152))*((1+'Inputs &amp; Summary'!$D$7)^AL$29))))))</f>
        <v>0</v>
      </c>
      <c r="AM152" s="114">
        <f>$D152*IF(AM$29&gt;'Inputs &amp; Summary'!$D$5,0,IF(AM$29&gt;VLOOKUP($G152,Lists!$J$17:$K$21,2),IF($M152=Lists!$H$3,IF($K152&lt;1,(($S152/$K152)*((1+'Inputs &amp; Summary'!$D$7)^AM$29)),((INT(AM$29/$K152)-INT((AM$29-1)/$K152))*$S152*((1+'Inputs &amp; Summary'!$D$7)^AM$29))),(_xlfn.WEIBULL.DIST(AM$29,$L152,$K152,FALSE)*$S152*((1+'Inputs &amp; Summary'!$D$7)^AM$29))),IF($M152=Lists!$H$3,IF($K152&lt;1,((($R152*(1-$E152)+$Q152*(1-$F152))/$K152)*((1+'Inputs &amp; Summary'!$D$7)^AM$29)),((INT(AM$29/$K152)-INT((AM$29-1)/$K152))*($R152*(1-$E152)+$Q152*(1-$F152))*((1+'Inputs &amp; Summary'!$D$7)^AM$29))),((_xlfn.WEIBULL.DIST(AM$29,$L152,$K152,FALSE)*($R152*(1-$E152)+$Q152*(1-$F152))*((1+'Inputs &amp; Summary'!$D$7)^AM$29))))))</f>
        <v>0</v>
      </c>
      <c r="AN152" s="114">
        <f>$D152*IF(AN$29&gt;'Inputs &amp; Summary'!$D$5,0,IF(AN$29&gt;VLOOKUP($G152,Lists!$J$17:$K$21,2),IF($M152=Lists!$H$3,IF($K152&lt;1,(($S152/$K152)*((1+'Inputs &amp; Summary'!$D$7)^AN$29)),((INT(AN$29/$K152)-INT((AN$29-1)/$K152))*$S152*((1+'Inputs &amp; Summary'!$D$7)^AN$29))),(_xlfn.WEIBULL.DIST(AN$29,$L152,$K152,FALSE)*$S152*((1+'Inputs &amp; Summary'!$D$7)^AN$29))),IF($M152=Lists!$H$3,IF($K152&lt;1,((($R152*(1-$E152)+$Q152*(1-$F152))/$K152)*((1+'Inputs &amp; Summary'!$D$7)^AN$29)),((INT(AN$29/$K152)-INT((AN$29-1)/$K152))*($R152*(1-$E152)+$Q152*(1-$F152))*((1+'Inputs &amp; Summary'!$D$7)^AN$29))),((_xlfn.WEIBULL.DIST(AN$29,$L152,$K152,FALSE)*($R152*(1-$E152)+$Q152*(1-$F152))*((1+'Inputs &amp; Summary'!$D$7)^AN$29))))))</f>
        <v>0</v>
      </c>
      <c r="AO152" s="114">
        <f>$D152*IF(AO$29&gt;'Inputs &amp; Summary'!$D$5,0,IF(AO$29&gt;VLOOKUP($G152,Lists!$J$17:$K$21,2),IF($M152=Lists!$H$3,IF($K152&lt;1,(($S152/$K152)*((1+'Inputs &amp; Summary'!$D$7)^AO$29)),((INT(AO$29/$K152)-INT((AO$29-1)/$K152))*$S152*((1+'Inputs &amp; Summary'!$D$7)^AO$29))),(_xlfn.WEIBULL.DIST(AO$29,$L152,$K152,FALSE)*$S152*((1+'Inputs &amp; Summary'!$D$7)^AO$29))),IF($M152=Lists!$H$3,IF($K152&lt;1,((($R152*(1-$E152)+$Q152*(1-$F152))/$K152)*((1+'Inputs &amp; Summary'!$D$7)^AO$29)),((INT(AO$29/$K152)-INT((AO$29-1)/$K152))*($R152*(1-$E152)+$Q152*(1-$F152))*((1+'Inputs &amp; Summary'!$D$7)^AO$29))),((_xlfn.WEIBULL.DIST(AO$29,$L152,$K152,FALSE)*($R152*(1-$E152)+$Q152*(1-$F152))*((1+'Inputs &amp; Summary'!$D$7)^AO$29))))))</f>
        <v>0</v>
      </c>
      <c r="AP152" s="114">
        <f>$D152*IF(AP$29&gt;'Inputs &amp; Summary'!$D$5,0,IF(AP$29&gt;VLOOKUP($G152,Lists!$J$17:$K$21,2),IF($M152=Lists!$H$3,IF($K152&lt;1,(($S152/$K152)*((1+'Inputs &amp; Summary'!$D$7)^AP$29)),((INT(AP$29/$K152)-INT((AP$29-1)/$K152))*$S152*((1+'Inputs &amp; Summary'!$D$7)^AP$29))),(_xlfn.WEIBULL.DIST(AP$29,$L152,$K152,FALSE)*$S152*((1+'Inputs &amp; Summary'!$D$7)^AP$29))),IF($M152=Lists!$H$3,IF($K152&lt;1,((($R152*(1-$E152)+$Q152*(1-$F152))/$K152)*((1+'Inputs &amp; Summary'!$D$7)^AP$29)),((INT(AP$29/$K152)-INT((AP$29-1)/$K152))*($R152*(1-$E152)+$Q152*(1-$F152))*((1+'Inputs &amp; Summary'!$D$7)^AP$29))),((_xlfn.WEIBULL.DIST(AP$29,$L152,$K152,FALSE)*($R152*(1-$E152)+$Q152*(1-$F152))*((1+'Inputs &amp; Summary'!$D$7)^AP$29))))))</f>
        <v>0</v>
      </c>
      <c r="AQ152" s="114">
        <f>$D152*IF(AQ$29&gt;'Inputs &amp; Summary'!$D$5,0,IF(AQ$29&gt;VLOOKUP($G152,Lists!$J$17:$K$21,2),IF($M152=Lists!$H$3,IF($K152&lt;1,(($S152/$K152)*((1+'Inputs &amp; Summary'!$D$7)^AQ$29)),((INT(AQ$29/$K152)-INT((AQ$29-1)/$K152))*$S152*((1+'Inputs &amp; Summary'!$D$7)^AQ$29))),(_xlfn.WEIBULL.DIST(AQ$29,$L152,$K152,FALSE)*$S152*((1+'Inputs &amp; Summary'!$D$7)^AQ$29))),IF($M152=Lists!$H$3,IF($K152&lt;1,((($R152*(1-$E152)+$Q152*(1-$F152))/$K152)*((1+'Inputs &amp; Summary'!$D$7)^AQ$29)),((INT(AQ$29/$K152)-INT((AQ$29-1)/$K152))*($R152*(1-$E152)+$Q152*(1-$F152))*((1+'Inputs &amp; Summary'!$D$7)^AQ$29))),((_xlfn.WEIBULL.DIST(AQ$29,$L152,$K152,FALSE)*($R152*(1-$E152)+$Q152*(1-$F152))*((1+'Inputs &amp; Summary'!$D$7)^AQ$29))))))</f>
        <v>0</v>
      </c>
      <c r="AR152" s="114">
        <f>$D152*IF(AR$29&gt;'Inputs &amp; Summary'!$D$5,0,IF(AR$29&gt;VLOOKUP($G152,Lists!$J$17:$K$21,2),IF($M152=Lists!$H$3,IF($K152&lt;1,(($S152/$K152)*((1+'Inputs &amp; Summary'!$D$7)^AR$29)),((INT(AR$29/$K152)-INT((AR$29-1)/$K152))*$S152*((1+'Inputs &amp; Summary'!$D$7)^AR$29))),(_xlfn.WEIBULL.DIST(AR$29,$L152,$K152,FALSE)*$S152*((1+'Inputs &amp; Summary'!$D$7)^AR$29))),IF($M152=Lists!$H$3,IF($K152&lt;1,((($R152*(1-$E152)+$Q152*(1-$F152))/$K152)*((1+'Inputs &amp; Summary'!$D$7)^AR$29)),((INT(AR$29/$K152)-INT((AR$29-1)/$K152))*($R152*(1-$E152)+$Q152*(1-$F152))*((1+'Inputs &amp; Summary'!$D$7)^AR$29))),((_xlfn.WEIBULL.DIST(AR$29,$L152,$K152,FALSE)*($R152*(1-$E152)+$Q152*(1-$F152))*((1+'Inputs &amp; Summary'!$D$7)^AR$29))))))</f>
        <v>0</v>
      </c>
      <c r="AS152" s="114">
        <f>$D152*IF(AS$29&gt;'Inputs &amp; Summary'!$D$5,0,IF(AS$29&gt;VLOOKUP($G152,Lists!$J$17:$K$21,2),IF($M152=Lists!$H$3,IF($K152&lt;1,(($S152/$K152)*((1+'Inputs &amp; Summary'!$D$7)^AS$29)),((INT(AS$29/$K152)-INT((AS$29-1)/$K152))*$S152*((1+'Inputs &amp; Summary'!$D$7)^AS$29))),(_xlfn.WEIBULL.DIST(AS$29,$L152,$K152,FALSE)*$S152*((1+'Inputs &amp; Summary'!$D$7)^AS$29))),IF($M152=Lists!$H$3,IF($K152&lt;1,((($R152*(1-$E152)+$Q152*(1-$F152))/$K152)*((1+'Inputs &amp; Summary'!$D$7)^AS$29)),((INT(AS$29/$K152)-INT((AS$29-1)/$K152))*($R152*(1-$E152)+$Q152*(1-$F152))*((1+'Inputs &amp; Summary'!$D$7)^AS$29))),((_xlfn.WEIBULL.DIST(AS$29,$L152,$K152,FALSE)*($R152*(1-$E152)+$Q152*(1-$F152))*((1+'Inputs &amp; Summary'!$D$7)^AS$29))))))</f>
        <v>0</v>
      </c>
      <c r="AT152" s="114">
        <f>$D152*IF(AT$29&gt;'Inputs &amp; Summary'!$D$5,0,IF(AT$29&gt;VLOOKUP($G152,Lists!$J$17:$K$21,2),IF($M152=Lists!$H$3,IF($K152&lt;1,(($S152/$K152)*((1+'Inputs &amp; Summary'!$D$7)^AT$29)),((INT(AT$29/$K152)-INT((AT$29-1)/$K152))*$S152*((1+'Inputs &amp; Summary'!$D$7)^AT$29))),(_xlfn.WEIBULL.DIST(AT$29,$L152,$K152,FALSE)*$S152*((1+'Inputs &amp; Summary'!$D$7)^AT$29))),IF($M152=Lists!$H$3,IF($K152&lt;1,((($R152*(1-$E152)+$Q152*(1-$F152))/$K152)*((1+'Inputs &amp; Summary'!$D$7)^AT$29)),((INT(AT$29/$K152)-INT((AT$29-1)/$K152))*($R152*(1-$E152)+$Q152*(1-$F152))*((1+'Inputs &amp; Summary'!$D$7)^AT$29))),((_xlfn.WEIBULL.DIST(AT$29,$L152,$K152,FALSE)*($R152*(1-$E152)+$Q152*(1-$F152))*((1+'Inputs &amp; Summary'!$D$7)^AT$29))))))</f>
        <v>0</v>
      </c>
      <c r="AU152" s="114">
        <f>$D152*IF(AU$29&gt;'Inputs &amp; Summary'!$D$5,0,IF(AU$29&gt;VLOOKUP($G152,Lists!$J$17:$K$21,2),IF($M152=Lists!$H$3,IF($K152&lt;1,(($S152/$K152)*((1+'Inputs &amp; Summary'!$D$7)^AU$29)),((INT(AU$29/$K152)-INT((AU$29-1)/$K152))*$S152*((1+'Inputs &amp; Summary'!$D$7)^AU$29))),(_xlfn.WEIBULL.DIST(AU$29,$L152,$K152,FALSE)*$S152*((1+'Inputs &amp; Summary'!$D$7)^AU$29))),IF($M152=Lists!$H$3,IF($K152&lt;1,((($R152*(1-$E152)+$Q152*(1-$F152))/$K152)*((1+'Inputs &amp; Summary'!$D$7)^AU$29)),((INT(AU$29/$K152)-INT((AU$29-1)/$K152))*($R152*(1-$E152)+$Q152*(1-$F152))*((1+'Inputs &amp; Summary'!$D$7)^AU$29))),((_xlfn.WEIBULL.DIST(AU$29,$L152,$K152,FALSE)*($R152*(1-$E152)+$Q152*(1-$F152))*((1+'Inputs &amp; Summary'!$D$7)^AU$29))))))</f>
        <v>0</v>
      </c>
      <c r="AV152" s="114">
        <f>$D152*IF(AV$29&gt;'Inputs &amp; Summary'!$D$5,0,IF(AV$29&gt;VLOOKUP($G152,Lists!$J$17:$K$21,2),IF($M152=Lists!$H$3,IF($K152&lt;1,(($S152/$K152)*((1+'Inputs &amp; Summary'!$D$7)^AV$29)),((INT(AV$29/$K152)-INT((AV$29-1)/$K152))*$S152*((1+'Inputs &amp; Summary'!$D$7)^AV$29))),(_xlfn.WEIBULL.DIST(AV$29,$L152,$K152,FALSE)*$S152*((1+'Inputs &amp; Summary'!$D$7)^AV$29))),IF($M152=Lists!$H$3,IF($K152&lt;1,((($R152*(1-$E152)+$Q152*(1-$F152))/$K152)*((1+'Inputs &amp; Summary'!$D$7)^AV$29)),((INT(AV$29/$K152)-INT((AV$29-1)/$K152))*($R152*(1-$E152)+$Q152*(1-$F152))*((1+'Inputs &amp; Summary'!$D$7)^AV$29))),((_xlfn.WEIBULL.DIST(AV$29,$L152,$K152,FALSE)*($R152*(1-$E152)+$Q152*(1-$F152))*((1+'Inputs &amp; Summary'!$D$7)^AV$29))))))</f>
        <v>0</v>
      </c>
      <c r="AW152" s="114">
        <f>$D152*IF(AW$29&gt;'Inputs &amp; Summary'!$D$5,0,IF(AW$29&gt;VLOOKUP($G152,Lists!$J$17:$K$21,2),IF($M152=Lists!$H$3,IF($K152&lt;1,(($S152/$K152)*((1+'Inputs &amp; Summary'!$D$7)^AW$29)),((INT(AW$29/$K152)-INT((AW$29-1)/$K152))*$S152*((1+'Inputs &amp; Summary'!$D$7)^AW$29))),(_xlfn.WEIBULL.DIST(AW$29,$L152,$K152,FALSE)*$S152*((1+'Inputs &amp; Summary'!$D$7)^AW$29))),IF($M152=Lists!$H$3,IF($K152&lt;1,((($R152*(1-$E152)+$Q152*(1-$F152))/$K152)*((1+'Inputs &amp; Summary'!$D$7)^AW$29)),((INT(AW$29/$K152)-INT((AW$29-1)/$K152))*($R152*(1-$E152)+$Q152*(1-$F152))*((1+'Inputs &amp; Summary'!$D$7)^AW$29))),((_xlfn.WEIBULL.DIST(AW$29,$L152,$K152,FALSE)*($R152*(1-$E152)+$Q152*(1-$F152))*((1+'Inputs &amp; Summary'!$D$7)^AW$29))))))</f>
        <v>0</v>
      </c>
      <c r="AX152" s="114">
        <f>$D152*IF(AX$29&gt;'Inputs &amp; Summary'!$D$5,0,IF(AX$29&gt;VLOOKUP($G152,Lists!$J$17:$K$21,2),IF($M152=Lists!$H$3,IF($K152&lt;1,(($S152/$K152)*((1+'Inputs &amp; Summary'!$D$7)^AX$29)),((INT(AX$29/$K152)-INT((AX$29-1)/$K152))*$S152*((1+'Inputs &amp; Summary'!$D$7)^AX$29))),(_xlfn.WEIBULL.DIST(AX$29,$L152,$K152,FALSE)*$S152*((1+'Inputs &amp; Summary'!$D$7)^AX$29))),IF($M152=Lists!$H$3,IF($K152&lt;1,((($R152*(1-$E152)+$Q152*(1-$F152))/$K152)*((1+'Inputs &amp; Summary'!$D$7)^AX$29)),((INT(AX$29/$K152)-INT((AX$29-1)/$K152))*($R152*(1-$E152)+$Q152*(1-$F152))*((1+'Inputs &amp; Summary'!$D$7)^AX$29))),((_xlfn.WEIBULL.DIST(AX$29,$L152,$K152,FALSE)*($R152*(1-$E152)+$Q152*(1-$F152))*((1+'Inputs &amp; Summary'!$D$7)^AX$29))))))</f>
        <v>0</v>
      </c>
      <c r="AY152" s="114">
        <f>$D152*IF(AY$29&gt;'Inputs &amp; Summary'!$D$5,0,IF(AY$29&gt;VLOOKUP($G152,Lists!$J$17:$K$21,2),IF($M152=Lists!$H$3,IF($K152&lt;1,(($S152/$K152)*((1+'Inputs &amp; Summary'!$D$7)^AY$29)),((INT(AY$29/$K152)-INT((AY$29-1)/$K152))*$S152*((1+'Inputs &amp; Summary'!$D$7)^AY$29))),(_xlfn.WEIBULL.DIST(AY$29,$L152,$K152,FALSE)*$S152*((1+'Inputs &amp; Summary'!$D$7)^AY$29))),IF($M152=Lists!$H$3,IF($K152&lt;1,((($R152*(1-$E152)+$Q152*(1-$F152))/$K152)*((1+'Inputs &amp; Summary'!$D$7)^AY$29)),((INT(AY$29/$K152)-INT((AY$29-1)/$K152))*($R152*(1-$E152)+$Q152*(1-$F152))*((1+'Inputs &amp; Summary'!$D$7)^AY$29))),((_xlfn.WEIBULL.DIST(AY$29,$L152,$K152,FALSE)*($R152*(1-$E152)+$Q152*(1-$F152))*((1+'Inputs &amp; Summary'!$D$7)^AY$29))))))</f>
        <v>0</v>
      </c>
      <c r="AZ152" s="114">
        <f>$D152*IF(AZ$29&gt;'Inputs &amp; Summary'!$D$5,0,IF(AZ$29&gt;VLOOKUP($G152,Lists!$J$17:$K$21,2),IF($M152=Lists!$H$3,IF($K152&lt;1,(($S152/$K152)*((1+'Inputs &amp; Summary'!$D$7)^AZ$29)),((INT(AZ$29/$K152)-INT((AZ$29-1)/$K152))*$S152*((1+'Inputs &amp; Summary'!$D$7)^AZ$29))),(_xlfn.WEIBULL.DIST(AZ$29,$L152,$K152,FALSE)*$S152*((1+'Inputs &amp; Summary'!$D$7)^AZ$29))),IF($M152=Lists!$H$3,IF($K152&lt;1,((($R152*(1-$E152)+$Q152*(1-$F152))/$K152)*((1+'Inputs &amp; Summary'!$D$7)^AZ$29)),((INT(AZ$29/$K152)-INT((AZ$29-1)/$K152))*($R152*(1-$E152)+$Q152*(1-$F152))*((1+'Inputs &amp; Summary'!$D$7)^AZ$29))),((_xlfn.WEIBULL.DIST(AZ$29,$L152,$K152,FALSE)*($R152*(1-$E152)+$Q152*(1-$F152))*((1+'Inputs &amp; Summary'!$D$7)^AZ$29))))))</f>
        <v>0</v>
      </c>
      <c r="BA152" s="114">
        <f>$D152*IF(BA$29&gt;'Inputs &amp; Summary'!$D$5,0,IF(BA$29&gt;VLOOKUP($G152,Lists!$J$17:$K$21,2),IF($M152=Lists!$H$3,IF($K152&lt;1,(($S152/$K152)*((1+'Inputs &amp; Summary'!$D$7)^BA$29)),((INT(BA$29/$K152)-INT((BA$29-1)/$K152))*$S152*((1+'Inputs &amp; Summary'!$D$7)^BA$29))),(_xlfn.WEIBULL.DIST(BA$29,$L152,$K152,FALSE)*$S152*((1+'Inputs &amp; Summary'!$D$7)^BA$29))),IF($M152=Lists!$H$3,IF($K152&lt;1,((($R152*(1-$E152)+$Q152*(1-$F152))/$K152)*((1+'Inputs &amp; Summary'!$D$7)^BA$29)),((INT(BA$29/$K152)-INT((BA$29-1)/$K152))*($R152*(1-$E152)+$Q152*(1-$F152))*((1+'Inputs &amp; Summary'!$D$7)^BA$29))),((_xlfn.WEIBULL.DIST(BA$29,$L152,$K152,FALSE)*($R152*(1-$E152)+$Q152*(1-$F152))*((1+'Inputs &amp; Summary'!$D$7)^BA$29))))))</f>
        <v>0</v>
      </c>
      <c r="BB152" s="114">
        <f>$D152*IF(BB$29&gt;'Inputs &amp; Summary'!$D$5,0,IF(BB$29&gt;VLOOKUP($G152,Lists!$J$17:$K$21,2),IF($M152=Lists!$H$3,IF($K152&lt;1,(($S152/$K152)*((1+'Inputs &amp; Summary'!$D$7)^BB$29)),((INT(BB$29/$K152)-INT((BB$29-1)/$K152))*$S152*((1+'Inputs &amp; Summary'!$D$7)^BB$29))),(_xlfn.WEIBULL.DIST(BB$29,$L152,$K152,FALSE)*$S152*((1+'Inputs &amp; Summary'!$D$7)^BB$29))),IF($M152=Lists!$H$3,IF($K152&lt;1,((($R152*(1-$E152)+$Q152*(1-$F152))/$K152)*((1+'Inputs &amp; Summary'!$D$7)^BB$29)),((INT(BB$29/$K152)-INT((BB$29-1)/$K152))*($R152*(1-$E152)+$Q152*(1-$F152))*((1+'Inputs &amp; Summary'!$D$7)^BB$29))),((_xlfn.WEIBULL.DIST(BB$29,$L152,$K152,FALSE)*($R152*(1-$E152)+$Q152*(1-$F152))*((1+'Inputs &amp; Summary'!$D$7)^BB$29))))))</f>
        <v>0</v>
      </c>
      <c r="BC152" s="114">
        <f>$D152*IF(BC$29&gt;'Inputs &amp; Summary'!$D$5,0,IF(BC$29&gt;VLOOKUP($G152,Lists!$J$17:$K$21,2),IF($M152=Lists!$H$3,IF($K152&lt;1,(($S152/$K152)*((1+'Inputs &amp; Summary'!$D$7)^BC$29)),((INT(BC$29/$K152)-INT((BC$29-1)/$K152))*$S152*((1+'Inputs &amp; Summary'!$D$7)^BC$29))),(_xlfn.WEIBULL.DIST(BC$29,$L152,$K152,FALSE)*$S152*((1+'Inputs &amp; Summary'!$D$7)^BC$29))),IF($M152=Lists!$H$3,IF($K152&lt;1,((($R152*(1-$E152)+$Q152*(1-$F152))/$K152)*((1+'Inputs &amp; Summary'!$D$7)^BC$29)),((INT(BC$29/$K152)-INT((BC$29-1)/$K152))*($R152*(1-$E152)+$Q152*(1-$F152))*((1+'Inputs &amp; Summary'!$D$7)^BC$29))),((_xlfn.WEIBULL.DIST(BC$29,$L152,$K152,FALSE)*($R152*(1-$E152)+$Q152*(1-$F152))*((1+'Inputs &amp; Summary'!$D$7)^BC$29))))))</f>
        <v>0</v>
      </c>
      <c r="BD152" s="114">
        <f>$D152*IF(BD$29&gt;'Inputs &amp; Summary'!$D$5,0,IF(BD$29&gt;VLOOKUP($G152,Lists!$J$17:$K$21,2),IF($M152=Lists!$H$3,IF($K152&lt;1,(($S152/$K152)*((1+'Inputs &amp; Summary'!$D$7)^BD$29)),((INT(BD$29/$K152)-INT((BD$29-1)/$K152))*$S152*((1+'Inputs &amp; Summary'!$D$7)^BD$29))),(_xlfn.WEIBULL.DIST(BD$29,$L152,$K152,FALSE)*$S152*((1+'Inputs &amp; Summary'!$D$7)^BD$29))),IF($M152=Lists!$H$3,IF($K152&lt;1,((($R152*(1-$E152)+$Q152*(1-$F152))/$K152)*((1+'Inputs &amp; Summary'!$D$7)^BD$29)),((INT(BD$29/$K152)-INT((BD$29-1)/$K152))*($R152*(1-$E152)+$Q152*(1-$F152))*((1+'Inputs &amp; Summary'!$D$7)^BD$29))),((_xlfn.WEIBULL.DIST(BD$29,$L152,$K152,FALSE)*($R152*(1-$E152)+$Q152*(1-$F152))*((1+'Inputs &amp; Summary'!$D$7)^BD$29))))))</f>
        <v>0</v>
      </c>
      <c r="BE152" s="114">
        <f>$D152*IF(BE$29&gt;'Inputs &amp; Summary'!$D$5,0,IF(BE$29&gt;VLOOKUP($G152,Lists!$J$17:$K$21,2),IF($M152=Lists!$H$3,IF($K152&lt;1,(($S152/$K152)*((1+'Inputs &amp; Summary'!$D$7)^BE$29)),((INT(BE$29/$K152)-INT((BE$29-1)/$K152))*$S152*((1+'Inputs &amp; Summary'!$D$7)^BE$29))),(_xlfn.WEIBULL.DIST(BE$29,$L152,$K152,FALSE)*$S152*((1+'Inputs &amp; Summary'!$D$7)^BE$29))),IF($M152=Lists!$H$3,IF($K152&lt;1,((($R152*(1-$E152)+$Q152*(1-$F152))/$K152)*((1+'Inputs &amp; Summary'!$D$7)^BE$29)),((INT(BE$29/$K152)-INT((BE$29-1)/$K152))*($R152*(1-$E152)+$Q152*(1-$F152))*((1+'Inputs &amp; Summary'!$D$7)^BE$29))),((_xlfn.WEIBULL.DIST(BE$29,$L152,$K152,FALSE)*($R152*(1-$E152)+$Q152*(1-$F152))*((1+'Inputs &amp; Summary'!$D$7)^BE$29))))))</f>
        <v>0</v>
      </c>
      <c r="BF152" s="114">
        <f>$D152*IF(BF$29&gt;'Inputs &amp; Summary'!$D$5,0,IF(BF$29&gt;VLOOKUP($G152,Lists!$J$17:$K$21,2),IF($M152=Lists!$H$3,IF($K152&lt;1,(($S152/$K152)*((1+'Inputs &amp; Summary'!$D$7)^BF$29)),((INT(BF$29/$K152)-INT((BF$29-1)/$K152))*$S152*((1+'Inputs &amp; Summary'!$D$7)^BF$29))),(_xlfn.WEIBULL.DIST(BF$29,$L152,$K152,FALSE)*$S152*((1+'Inputs &amp; Summary'!$D$7)^BF$29))),IF($M152=Lists!$H$3,IF($K152&lt;1,((($R152*(1-$E152)+$Q152*(1-$F152))/$K152)*((1+'Inputs &amp; Summary'!$D$7)^BF$29)),((INT(BF$29/$K152)-INT((BF$29-1)/$K152))*($R152*(1-$E152)+$Q152*(1-$F152))*((1+'Inputs &amp; Summary'!$D$7)^BF$29))),((_xlfn.WEIBULL.DIST(BF$29,$L152,$K152,FALSE)*($R152*(1-$E152)+$Q152*(1-$F152))*((1+'Inputs &amp; Summary'!$D$7)^BF$29))))))</f>
        <v>0</v>
      </c>
      <c r="BG152" s="114">
        <f>$D152*IF(BG$29&gt;'Inputs &amp; Summary'!$D$5,0,IF(BG$29&gt;VLOOKUP($G152,Lists!$J$17:$K$21,2),IF($M152=Lists!$H$3,IF($K152&lt;1,(($S152/$K152)*((1+'Inputs &amp; Summary'!$D$7)^BG$29)),((INT(BG$29/$K152)-INT((BG$29-1)/$K152))*$S152*((1+'Inputs &amp; Summary'!$D$7)^BG$29))),(_xlfn.WEIBULL.DIST(BG$29,$L152,$K152,FALSE)*$S152*((1+'Inputs &amp; Summary'!$D$7)^BG$29))),IF($M152=Lists!$H$3,IF($K152&lt;1,((($R152*(1-$E152)+$Q152*(1-$F152))/$K152)*((1+'Inputs &amp; Summary'!$D$7)^BG$29)),((INT(BG$29/$K152)-INT((BG$29-1)/$K152))*($R152*(1-$E152)+$Q152*(1-$F152))*((1+'Inputs &amp; Summary'!$D$7)^BG$29))),((_xlfn.WEIBULL.DIST(BG$29,$L152,$K152,FALSE)*($R152*(1-$E152)+$Q152*(1-$F152))*((1+'Inputs &amp; Summary'!$D$7)^BG$29))))))</f>
        <v>0</v>
      </c>
      <c r="BH152" s="114">
        <f>$D152*IF(BH$29&gt;'Inputs &amp; Summary'!$D$5,0,IF(BH$29&gt;VLOOKUP($G152,Lists!$J$17:$K$21,2),IF($M152=Lists!$H$3,IF($K152&lt;1,(($S152/$K152)*((1+'Inputs &amp; Summary'!$D$7)^BH$29)),((INT(BH$29/$K152)-INT((BH$29-1)/$K152))*$S152*((1+'Inputs &amp; Summary'!$D$7)^BH$29))),(_xlfn.WEIBULL.DIST(BH$29,$L152,$K152,FALSE)*$S152*((1+'Inputs &amp; Summary'!$D$7)^BH$29))),IF($M152=Lists!$H$3,IF($K152&lt;1,((($R152*(1-$E152)+$Q152*(1-$F152))/$K152)*((1+'Inputs &amp; Summary'!$D$7)^BH$29)),((INT(BH$29/$K152)-INT((BH$29-1)/$K152))*($R152*(1-$E152)+$Q152*(1-$F152))*((1+'Inputs &amp; Summary'!$D$7)^BH$29))),((_xlfn.WEIBULL.DIST(BH$29,$L152,$K152,FALSE)*($R152*(1-$E152)+$Q152*(1-$F152))*((1+'Inputs &amp; Summary'!$D$7)^BH$29))))))</f>
        <v>0</v>
      </c>
      <c r="BI152" s="114">
        <f>$D152*IF(BI$29&gt;'Inputs &amp; Summary'!$D$5,0,IF(BI$29&gt;VLOOKUP($G152,Lists!$J$17:$K$21,2),IF($M152=Lists!$H$3,IF($K152&lt;1,(($S152/$K152)*((1+'Inputs &amp; Summary'!$D$7)^BI$29)),((INT(BI$29/$K152)-INT((BI$29-1)/$K152))*$S152*((1+'Inputs &amp; Summary'!$D$7)^BI$29))),(_xlfn.WEIBULL.DIST(BI$29,$L152,$K152,FALSE)*$S152*((1+'Inputs &amp; Summary'!$D$7)^BI$29))),IF($M152=Lists!$H$3,IF($K152&lt;1,((($R152*(1-$E152)+$Q152*(1-$F152))/$K152)*((1+'Inputs &amp; Summary'!$D$7)^BI$29)),((INT(BI$29/$K152)-INT((BI$29-1)/$K152))*($R152*(1-$E152)+$Q152*(1-$F152))*((1+'Inputs &amp; Summary'!$D$7)^BI$29))),((_xlfn.WEIBULL.DIST(BI$29,$L152,$K152,FALSE)*($R152*(1-$E152)+$Q152*(1-$F152))*((1+'Inputs &amp; Summary'!$D$7)^BI$29))))))</f>
        <v>0</v>
      </c>
      <c r="BJ152" s="114">
        <f>$D152*IF(BJ$29&gt;'Inputs &amp; Summary'!$D$5,0,IF(BJ$29&gt;VLOOKUP($G152,Lists!$J$17:$K$21,2),IF($M152=Lists!$H$3,IF($K152&lt;1,(($S152/$K152)*((1+'Inputs &amp; Summary'!$D$7)^BJ$29)),((INT(BJ$29/$K152)-INT((BJ$29-1)/$K152))*$S152*((1+'Inputs &amp; Summary'!$D$7)^BJ$29))),(_xlfn.WEIBULL.DIST(BJ$29,$L152,$K152,FALSE)*$S152*((1+'Inputs &amp; Summary'!$D$7)^BJ$29))),IF($M152=Lists!$H$3,IF($K152&lt;1,((($R152*(1-$E152)+$Q152*(1-$F152))/$K152)*((1+'Inputs &amp; Summary'!$D$7)^BJ$29)),((INT(BJ$29/$K152)-INT((BJ$29-1)/$K152))*($R152*(1-$E152)+$Q152*(1-$F152))*((1+'Inputs &amp; Summary'!$D$7)^BJ$29))),((_xlfn.WEIBULL.DIST(BJ$29,$L152,$K152,FALSE)*($R152*(1-$E152)+$Q152*(1-$F152))*((1+'Inputs &amp; Summary'!$D$7)^BJ$29))))))</f>
        <v>0</v>
      </c>
      <c r="BK152" s="114">
        <f>$D152*IF(BK$29&gt;'Inputs &amp; Summary'!$D$5,0,IF(BK$29&gt;VLOOKUP($G152,Lists!$J$17:$K$21,2),IF($M152=Lists!$H$3,IF($K152&lt;1,(($S152/$K152)*((1+'Inputs &amp; Summary'!$D$7)^BK$29)),((INT(BK$29/$K152)-INT((BK$29-1)/$K152))*$S152*((1+'Inputs &amp; Summary'!$D$7)^BK$29))),(_xlfn.WEIBULL.DIST(BK$29,$L152,$K152,FALSE)*$S152*((1+'Inputs &amp; Summary'!$D$7)^BK$29))),IF($M152=Lists!$H$3,IF($K152&lt;1,((($R152*(1-$E152)+$Q152*(1-$F152))/$K152)*((1+'Inputs &amp; Summary'!$D$7)^BK$29)),((INT(BK$29/$K152)-INT((BK$29-1)/$K152))*($R152*(1-$E152)+$Q152*(1-$F152))*((1+'Inputs &amp; Summary'!$D$7)^BK$29))),((_xlfn.WEIBULL.DIST(BK$29,$L152,$K152,FALSE)*($R152*(1-$E152)+$Q152*(1-$F152))*((1+'Inputs &amp; Summary'!$D$7)^BK$29))))))</f>
        <v>0</v>
      </c>
      <c r="BL152" s="114">
        <f>$D152*IF(BL$29&gt;'Inputs &amp; Summary'!$D$5,0,IF(BL$29&gt;VLOOKUP($G152,Lists!$J$17:$K$21,2),IF($M152=Lists!$H$3,IF($K152&lt;1,(($S152/$K152)*((1+'Inputs &amp; Summary'!$D$7)^BL$29)),((INT(BL$29/$K152)-INT((BL$29-1)/$K152))*$S152*((1+'Inputs &amp; Summary'!$D$7)^BL$29))),(_xlfn.WEIBULL.DIST(BL$29,$L152,$K152,FALSE)*$S152*((1+'Inputs &amp; Summary'!$D$7)^BL$29))),IF($M152=Lists!$H$3,IF($K152&lt;1,((($R152*(1-$E152)+$Q152*(1-$F152))/$K152)*((1+'Inputs &amp; Summary'!$D$7)^BL$29)),((INT(BL$29/$K152)-INT((BL$29-1)/$K152))*($R152*(1-$E152)+$Q152*(1-$F152))*((1+'Inputs &amp; Summary'!$D$7)^BL$29))),((_xlfn.WEIBULL.DIST(BL$29,$L152,$K152,FALSE)*($R152*(1-$E152)+$Q152*(1-$F152))*((1+'Inputs &amp; Summary'!$D$7)^BL$29))))))</f>
        <v>0</v>
      </c>
    </row>
    <row r="153" spans="1:64" ht="43.2" x14ac:dyDescent="0.3">
      <c r="A153" s="79" t="s">
        <v>169</v>
      </c>
      <c r="B153" s="33" t="s">
        <v>151</v>
      </c>
      <c r="C153" s="33" t="s">
        <v>188</v>
      </c>
      <c r="D153" s="68">
        <v>0</v>
      </c>
      <c r="E153" s="68">
        <v>1</v>
      </c>
      <c r="F153" s="68">
        <v>1</v>
      </c>
      <c r="G153" s="213" t="s">
        <v>187</v>
      </c>
      <c r="H153" s="34"/>
      <c r="I153" s="34" t="s">
        <v>272</v>
      </c>
      <c r="J153" s="33">
        <f>VLOOKUP(I153,'Labor Rates'!$A$1:$B$16,2)</f>
        <v>16.66346153846154</v>
      </c>
      <c r="K153" s="35">
        <v>0.08</v>
      </c>
      <c r="L153" s="35">
        <v>1</v>
      </c>
      <c r="M153" s="33" t="s">
        <v>259</v>
      </c>
      <c r="N153" s="84">
        <v>1</v>
      </c>
      <c r="O153" s="35">
        <v>1</v>
      </c>
      <c r="P153" s="5">
        <v>0</v>
      </c>
      <c r="Q153" s="73">
        <f t="shared" si="21"/>
        <v>16.66346153846154</v>
      </c>
      <c r="R153" s="73">
        <f t="shared" si="22"/>
        <v>0</v>
      </c>
      <c r="S153" s="74">
        <f t="shared" si="23"/>
        <v>0</v>
      </c>
      <c r="T153" s="88"/>
      <c r="U153" s="80"/>
      <c r="V153" s="87">
        <f t="shared" si="24"/>
        <v>0</v>
      </c>
      <c r="W153" s="87">
        <f>NPV('Inputs &amp; Summary'!$D$6,Y153:BL153)</f>
        <v>0</v>
      </c>
      <c r="X153" s="90">
        <f t="shared" si="25"/>
        <v>0</v>
      </c>
      <c r="Y153" s="114">
        <f>$D153*IF(Y$29&gt;'Inputs &amp; Summary'!$D$5,0,IF(Y$29&gt;VLOOKUP($G153,Lists!$J$17:$K$21,2),IF($M153=Lists!$H$3,IF($K153&lt;1,(($S153/$K153)*((1+'Inputs &amp; Summary'!$D$7)^Y$29)),((INT(Y$29/$K153)-INT((Y$29-1)/$K153))*$S153*((1+'Inputs &amp; Summary'!$D$7)^Y$29))),(_xlfn.WEIBULL.DIST(Y$29,$L153,$K153,FALSE)*$S153*((1+'Inputs &amp; Summary'!$D$7)^Y$29))),IF($M153=Lists!$H$3,IF($K153&lt;1,((($R153*(1-$E153)+$Q153*(1-$F153))/$K153)*((1+'Inputs &amp; Summary'!$D$7)^Y$29)),((INT(Y$29/$K153)-INT((Y$29-1)/$K153))*($R153*(1-$E153)+$Q153*(1-$F153))*((1+'Inputs &amp; Summary'!$D$7)^Y$29))),((_xlfn.WEIBULL.DIST(Y$29,$L153,$K153,FALSE)*($R153*(1-$E153)+$Q153*(1-$F153))*((1+'Inputs &amp; Summary'!$D$7)^Y$29))))))</f>
        <v>0</v>
      </c>
      <c r="Z153" s="114">
        <f>$D153*IF(Z$29&gt;'Inputs &amp; Summary'!$D$5,0,IF(Z$29&gt;VLOOKUP($G153,Lists!$J$17:$K$21,2),IF($M153=Lists!$H$3,IF($K153&lt;1,(($S153/$K153)*((1+'Inputs &amp; Summary'!$D$7)^Z$29)),((INT(Z$29/$K153)-INT((Z$29-1)/$K153))*$S153*((1+'Inputs &amp; Summary'!$D$7)^Z$29))),(_xlfn.WEIBULL.DIST(Z$29,$L153,$K153,FALSE)*$S153*((1+'Inputs &amp; Summary'!$D$7)^Z$29))),IF($M153=Lists!$H$3,IF($K153&lt;1,((($R153*(1-$E153)+$Q153*(1-$F153))/$K153)*((1+'Inputs &amp; Summary'!$D$7)^Z$29)),((INT(Z$29/$K153)-INT((Z$29-1)/$K153))*($R153*(1-$E153)+$Q153*(1-$F153))*((1+'Inputs &amp; Summary'!$D$7)^Z$29))),((_xlfn.WEIBULL.DIST(Z$29,$L153,$K153,FALSE)*($R153*(1-$E153)+$Q153*(1-$F153))*((1+'Inputs &amp; Summary'!$D$7)^Z$29))))))</f>
        <v>0</v>
      </c>
      <c r="AA153" s="114">
        <f>$D153*IF(AA$29&gt;'Inputs &amp; Summary'!$D$5,0,IF(AA$29&gt;VLOOKUP($G153,Lists!$J$17:$K$21,2),IF($M153=Lists!$H$3,IF($K153&lt;1,(($S153/$K153)*((1+'Inputs &amp; Summary'!$D$7)^AA$29)),((INT(AA$29/$K153)-INT((AA$29-1)/$K153))*$S153*((1+'Inputs &amp; Summary'!$D$7)^AA$29))),(_xlfn.WEIBULL.DIST(AA$29,$L153,$K153,FALSE)*$S153*((1+'Inputs &amp; Summary'!$D$7)^AA$29))),IF($M153=Lists!$H$3,IF($K153&lt;1,((($R153*(1-$E153)+$Q153*(1-$F153))/$K153)*((1+'Inputs &amp; Summary'!$D$7)^AA$29)),((INT(AA$29/$K153)-INT((AA$29-1)/$K153))*($R153*(1-$E153)+$Q153*(1-$F153))*((1+'Inputs &amp; Summary'!$D$7)^AA$29))),((_xlfn.WEIBULL.DIST(AA$29,$L153,$K153,FALSE)*($R153*(1-$E153)+$Q153*(1-$F153))*((1+'Inputs &amp; Summary'!$D$7)^AA$29))))))</f>
        <v>0</v>
      </c>
      <c r="AB153" s="114">
        <f>$D153*IF(AB$29&gt;'Inputs &amp; Summary'!$D$5,0,IF(AB$29&gt;VLOOKUP($G153,Lists!$J$17:$K$21,2),IF($M153=Lists!$H$3,IF($K153&lt;1,(($S153/$K153)*((1+'Inputs &amp; Summary'!$D$7)^AB$29)),((INT(AB$29/$K153)-INT((AB$29-1)/$K153))*$S153*((1+'Inputs &amp; Summary'!$D$7)^AB$29))),(_xlfn.WEIBULL.DIST(AB$29,$L153,$K153,FALSE)*$S153*((1+'Inputs &amp; Summary'!$D$7)^AB$29))),IF($M153=Lists!$H$3,IF($K153&lt;1,((($R153*(1-$E153)+$Q153*(1-$F153))/$K153)*((1+'Inputs &amp; Summary'!$D$7)^AB$29)),((INT(AB$29/$K153)-INT((AB$29-1)/$K153))*($R153*(1-$E153)+$Q153*(1-$F153))*((1+'Inputs &amp; Summary'!$D$7)^AB$29))),((_xlfn.WEIBULL.DIST(AB$29,$L153,$K153,FALSE)*($R153*(1-$E153)+$Q153*(1-$F153))*((1+'Inputs &amp; Summary'!$D$7)^AB$29))))))</f>
        <v>0</v>
      </c>
      <c r="AC153" s="114">
        <f>$D153*IF(AC$29&gt;'Inputs &amp; Summary'!$D$5,0,IF(AC$29&gt;VLOOKUP($G153,Lists!$J$17:$K$21,2),IF($M153=Lists!$H$3,IF($K153&lt;1,(($S153/$K153)*((1+'Inputs &amp; Summary'!$D$7)^AC$29)),((INT(AC$29/$K153)-INT((AC$29-1)/$K153))*$S153*((1+'Inputs &amp; Summary'!$D$7)^AC$29))),(_xlfn.WEIBULL.DIST(AC$29,$L153,$K153,FALSE)*$S153*((1+'Inputs &amp; Summary'!$D$7)^AC$29))),IF($M153=Lists!$H$3,IF($K153&lt;1,((($R153*(1-$E153)+$Q153*(1-$F153))/$K153)*((1+'Inputs &amp; Summary'!$D$7)^AC$29)),((INT(AC$29/$K153)-INT((AC$29-1)/$K153))*($R153*(1-$E153)+$Q153*(1-$F153))*((1+'Inputs &amp; Summary'!$D$7)^AC$29))),((_xlfn.WEIBULL.DIST(AC$29,$L153,$K153,FALSE)*($R153*(1-$E153)+$Q153*(1-$F153))*((1+'Inputs &amp; Summary'!$D$7)^AC$29))))))</f>
        <v>0</v>
      </c>
      <c r="AD153" s="114">
        <f>$D153*IF(AD$29&gt;'Inputs &amp; Summary'!$D$5,0,IF(AD$29&gt;VLOOKUP($G153,Lists!$J$17:$K$21,2),IF($M153=Lists!$H$3,IF($K153&lt;1,(($S153/$K153)*((1+'Inputs &amp; Summary'!$D$7)^AD$29)),((INT(AD$29/$K153)-INT((AD$29-1)/$K153))*$S153*((1+'Inputs &amp; Summary'!$D$7)^AD$29))),(_xlfn.WEIBULL.DIST(AD$29,$L153,$K153,FALSE)*$S153*((1+'Inputs &amp; Summary'!$D$7)^AD$29))),IF($M153=Lists!$H$3,IF($K153&lt;1,((($R153*(1-$E153)+$Q153*(1-$F153))/$K153)*((1+'Inputs &amp; Summary'!$D$7)^AD$29)),((INT(AD$29/$K153)-INT((AD$29-1)/$K153))*($R153*(1-$E153)+$Q153*(1-$F153))*((1+'Inputs &amp; Summary'!$D$7)^AD$29))),((_xlfn.WEIBULL.DIST(AD$29,$L153,$K153,FALSE)*($R153*(1-$E153)+$Q153*(1-$F153))*((1+'Inputs &amp; Summary'!$D$7)^AD$29))))))</f>
        <v>0</v>
      </c>
      <c r="AE153" s="114">
        <f>$D153*IF(AE$29&gt;'Inputs &amp; Summary'!$D$5,0,IF(AE$29&gt;VLOOKUP($G153,Lists!$J$17:$K$21,2),IF($M153=Lists!$H$3,IF($K153&lt;1,(($S153/$K153)*((1+'Inputs &amp; Summary'!$D$7)^AE$29)),((INT(AE$29/$K153)-INT((AE$29-1)/$K153))*$S153*((1+'Inputs &amp; Summary'!$D$7)^AE$29))),(_xlfn.WEIBULL.DIST(AE$29,$L153,$K153,FALSE)*$S153*((1+'Inputs &amp; Summary'!$D$7)^AE$29))),IF($M153=Lists!$H$3,IF($K153&lt;1,((($R153*(1-$E153)+$Q153*(1-$F153))/$K153)*((1+'Inputs &amp; Summary'!$D$7)^AE$29)),((INT(AE$29/$K153)-INT((AE$29-1)/$K153))*($R153*(1-$E153)+$Q153*(1-$F153))*((1+'Inputs &amp; Summary'!$D$7)^AE$29))),((_xlfn.WEIBULL.DIST(AE$29,$L153,$K153,FALSE)*($R153*(1-$E153)+$Q153*(1-$F153))*((1+'Inputs &amp; Summary'!$D$7)^AE$29))))))</f>
        <v>0</v>
      </c>
      <c r="AF153" s="114">
        <f>$D153*IF(AF$29&gt;'Inputs &amp; Summary'!$D$5,0,IF(AF$29&gt;VLOOKUP($G153,Lists!$J$17:$K$21,2),IF($M153=Lists!$H$3,IF($K153&lt;1,(($S153/$K153)*((1+'Inputs &amp; Summary'!$D$7)^AF$29)),((INT(AF$29/$K153)-INT((AF$29-1)/$K153))*$S153*((1+'Inputs &amp; Summary'!$D$7)^AF$29))),(_xlfn.WEIBULL.DIST(AF$29,$L153,$K153,FALSE)*$S153*((1+'Inputs &amp; Summary'!$D$7)^AF$29))),IF($M153=Lists!$H$3,IF($K153&lt;1,((($R153*(1-$E153)+$Q153*(1-$F153))/$K153)*((1+'Inputs &amp; Summary'!$D$7)^AF$29)),((INT(AF$29/$K153)-INT((AF$29-1)/$K153))*($R153*(1-$E153)+$Q153*(1-$F153))*((1+'Inputs &amp; Summary'!$D$7)^AF$29))),((_xlfn.WEIBULL.DIST(AF$29,$L153,$K153,FALSE)*($R153*(1-$E153)+$Q153*(1-$F153))*((1+'Inputs &amp; Summary'!$D$7)^AF$29))))))</f>
        <v>0</v>
      </c>
      <c r="AG153" s="114">
        <f>$D153*IF(AG$29&gt;'Inputs &amp; Summary'!$D$5,0,IF(AG$29&gt;VLOOKUP($G153,Lists!$J$17:$K$21,2),IF($M153=Lists!$H$3,IF($K153&lt;1,(($S153/$K153)*((1+'Inputs &amp; Summary'!$D$7)^AG$29)),((INT(AG$29/$K153)-INT((AG$29-1)/$K153))*$S153*((1+'Inputs &amp; Summary'!$D$7)^AG$29))),(_xlfn.WEIBULL.DIST(AG$29,$L153,$K153,FALSE)*$S153*((1+'Inputs &amp; Summary'!$D$7)^AG$29))),IF($M153=Lists!$H$3,IF($K153&lt;1,((($R153*(1-$E153)+$Q153*(1-$F153))/$K153)*((1+'Inputs &amp; Summary'!$D$7)^AG$29)),((INT(AG$29/$K153)-INT((AG$29-1)/$K153))*($R153*(1-$E153)+$Q153*(1-$F153))*((1+'Inputs &amp; Summary'!$D$7)^AG$29))),((_xlfn.WEIBULL.DIST(AG$29,$L153,$K153,FALSE)*($R153*(1-$E153)+$Q153*(1-$F153))*((1+'Inputs &amp; Summary'!$D$7)^AG$29))))))</f>
        <v>0</v>
      </c>
      <c r="AH153" s="114">
        <f>$D153*IF(AH$29&gt;'Inputs &amp; Summary'!$D$5,0,IF(AH$29&gt;VLOOKUP($G153,Lists!$J$17:$K$21,2),IF($M153=Lists!$H$3,IF($K153&lt;1,(($S153/$K153)*((1+'Inputs &amp; Summary'!$D$7)^AH$29)),((INT(AH$29/$K153)-INT((AH$29-1)/$K153))*$S153*((1+'Inputs &amp; Summary'!$D$7)^AH$29))),(_xlfn.WEIBULL.DIST(AH$29,$L153,$K153,FALSE)*$S153*((1+'Inputs &amp; Summary'!$D$7)^AH$29))),IF($M153=Lists!$H$3,IF($K153&lt;1,((($R153*(1-$E153)+$Q153*(1-$F153))/$K153)*((1+'Inputs &amp; Summary'!$D$7)^AH$29)),((INT(AH$29/$K153)-INT((AH$29-1)/$K153))*($R153*(1-$E153)+$Q153*(1-$F153))*((1+'Inputs &amp; Summary'!$D$7)^AH$29))),((_xlfn.WEIBULL.DIST(AH$29,$L153,$K153,FALSE)*($R153*(1-$E153)+$Q153*(1-$F153))*((1+'Inputs &amp; Summary'!$D$7)^AH$29))))))</f>
        <v>0</v>
      </c>
      <c r="AI153" s="114">
        <f>$D153*IF(AI$29&gt;'Inputs &amp; Summary'!$D$5,0,IF(AI$29&gt;VLOOKUP($G153,Lists!$J$17:$K$21,2),IF($M153=Lists!$H$3,IF($K153&lt;1,(($S153/$K153)*((1+'Inputs &amp; Summary'!$D$7)^AI$29)),((INT(AI$29/$K153)-INT((AI$29-1)/$K153))*$S153*((1+'Inputs &amp; Summary'!$D$7)^AI$29))),(_xlfn.WEIBULL.DIST(AI$29,$L153,$K153,FALSE)*$S153*((1+'Inputs &amp; Summary'!$D$7)^AI$29))),IF($M153=Lists!$H$3,IF($K153&lt;1,((($R153*(1-$E153)+$Q153*(1-$F153))/$K153)*((1+'Inputs &amp; Summary'!$D$7)^AI$29)),((INT(AI$29/$K153)-INT((AI$29-1)/$K153))*($R153*(1-$E153)+$Q153*(1-$F153))*((1+'Inputs &amp; Summary'!$D$7)^AI$29))),((_xlfn.WEIBULL.DIST(AI$29,$L153,$K153,FALSE)*($R153*(1-$E153)+$Q153*(1-$F153))*((1+'Inputs &amp; Summary'!$D$7)^AI$29))))))</f>
        <v>0</v>
      </c>
      <c r="AJ153" s="114">
        <f>$D153*IF(AJ$29&gt;'Inputs &amp; Summary'!$D$5,0,IF(AJ$29&gt;VLOOKUP($G153,Lists!$J$17:$K$21,2),IF($M153=Lists!$H$3,IF($K153&lt;1,(($S153/$K153)*((1+'Inputs &amp; Summary'!$D$7)^AJ$29)),((INT(AJ$29/$K153)-INT((AJ$29-1)/$K153))*$S153*((1+'Inputs &amp; Summary'!$D$7)^AJ$29))),(_xlfn.WEIBULL.DIST(AJ$29,$L153,$K153,FALSE)*$S153*((1+'Inputs &amp; Summary'!$D$7)^AJ$29))),IF($M153=Lists!$H$3,IF($K153&lt;1,((($R153*(1-$E153)+$Q153*(1-$F153))/$K153)*((1+'Inputs &amp; Summary'!$D$7)^AJ$29)),((INT(AJ$29/$K153)-INT((AJ$29-1)/$K153))*($R153*(1-$E153)+$Q153*(1-$F153))*((1+'Inputs &amp; Summary'!$D$7)^AJ$29))),((_xlfn.WEIBULL.DIST(AJ$29,$L153,$K153,FALSE)*($R153*(1-$E153)+$Q153*(1-$F153))*((1+'Inputs &amp; Summary'!$D$7)^AJ$29))))))</f>
        <v>0</v>
      </c>
      <c r="AK153" s="114">
        <f>$D153*IF(AK$29&gt;'Inputs &amp; Summary'!$D$5,0,IF(AK$29&gt;VLOOKUP($G153,Lists!$J$17:$K$21,2),IF($M153=Lists!$H$3,IF($K153&lt;1,(($S153/$K153)*((1+'Inputs &amp; Summary'!$D$7)^AK$29)),((INT(AK$29/$K153)-INT((AK$29-1)/$K153))*$S153*((1+'Inputs &amp; Summary'!$D$7)^AK$29))),(_xlfn.WEIBULL.DIST(AK$29,$L153,$K153,FALSE)*$S153*((1+'Inputs &amp; Summary'!$D$7)^AK$29))),IF($M153=Lists!$H$3,IF($K153&lt;1,((($R153*(1-$E153)+$Q153*(1-$F153))/$K153)*((1+'Inputs &amp; Summary'!$D$7)^AK$29)),((INT(AK$29/$K153)-INT((AK$29-1)/$K153))*($R153*(1-$E153)+$Q153*(1-$F153))*((1+'Inputs &amp; Summary'!$D$7)^AK$29))),((_xlfn.WEIBULL.DIST(AK$29,$L153,$K153,FALSE)*($R153*(1-$E153)+$Q153*(1-$F153))*((1+'Inputs &amp; Summary'!$D$7)^AK$29))))))</f>
        <v>0</v>
      </c>
      <c r="AL153" s="114">
        <f>$D153*IF(AL$29&gt;'Inputs &amp; Summary'!$D$5,0,IF(AL$29&gt;VLOOKUP($G153,Lists!$J$17:$K$21,2),IF($M153=Lists!$H$3,IF($K153&lt;1,(($S153/$K153)*((1+'Inputs &amp; Summary'!$D$7)^AL$29)),((INT(AL$29/$K153)-INT((AL$29-1)/$K153))*$S153*((1+'Inputs &amp; Summary'!$D$7)^AL$29))),(_xlfn.WEIBULL.DIST(AL$29,$L153,$K153,FALSE)*$S153*((1+'Inputs &amp; Summary'!$D$7)^AL$29))),IF($M153=Lists!$H$3,IF($K153&lt;1,((($R153*(1-$E153)+$Q153*(1-$F153))/$K153)*((1+'Inputs &amp; Summary'!$D$7)^AL$29)),((INT(AL$29/$K153)-INT((AL$29-1)/$K153))*($R153*(1-$E153)+$Q153*(1-$F153))*((1+'Inputs &amp; Summary'!$D$7)^AL$29))),((_xlfn.WEIBULL.DIST(AL$29,$L153,$K153,FALSE)*($R153*(1-$E153)+$Q153*(1-$F153))*((1+'Inputs &amp; Summary'!$D$7)^AL$29))))))</f>
        <v>0</v>
      </c>
      <c r="AM153" s="114">
        <f>$D153*IF(AM$29&gt;'Inputs &amp; Summary'!$D$5,0,IF(AM$29&gt;VLOOKUP($G153,Lists!$J$17:$K$21,2),IF($M153=Lists!$H$3,IF($K153&lt;1,(($S153/$K153)*((1+'Inputs &amp; Summary'!$D$7)^AM$29)),((INT(AM$29/$K153)-INT((AM$29-1)/$K153))*$S153*((1+'Inputs &amp; Summary'!$D$7)^AM$29))),(_xlfn.WEIBULL.DIST(AM$29,$L153,$K153,FALSE)*$S153*((1+'Inputs &amp; Summary'!$D$7)^AM$29))),IF($M153=Lists!$H$3,IF($K153&lt;1,((($R153*(1-$E153)+$Q153*(1-$F153))/$K153)*((1+'Inputs &amp; Summary'!$D$7)^AM$29)),((INT(AM$29/$K153)-INT((AM$29-1)/$K153))*($R153*(1-$E153)+$Q153*(1-$F153))*((1+'Inputs &amp; Summary'!$D$7)^AM$29))),((_xlfn.WEIBULL.DIST(AM$29,$L153,$K153,FALSE)*($R153*(1-$E153)+$Q153*(1-$F153))*((1+'Inputs &amp; Summary'!$D$7)^AM$29))))))</f>
        <v>0</v>
      </c>
      <c r="AN153" s="114">
        <f>$D153*IF(AN$29&gt;'Inputs &amp; Summary'!$D$5,0,IF(AN$29&gt;VLOOKUP($G153,Lists!$J$17:$K$21,2),IF($M153=Lists!$H$3,IF($K153&lt;1,(($S153/$K153)*((1+'Inputs &amp; Summary'!$D$7)^AN$29)),((INT(AN$29/$K153)-INT((AN$29-1)/$K153))*$S153*((1+'Inputs &amp; Summary'!$D$7)^AN$29))),(_xlfn.WEIBULL.DIST(AN$29,$L153,$K153,FALSE)*$S153*((1+'Inputs &amp; Summary'!$D$7)^AN$29))),IF($M153=Lists!$H$3,IF($K153&lt;1,((($R153*(1-$E153)+$Q153*(1-$F153))/$K153)*((1+'Inputs &amp; Summary'!$D$7)^AN$29)),((INT(AN$29/$K153)-INT((AN$29-1)/$K153))*($R153*(1-$E153)+$Q153*(1-$F153))*((1+'Inputs &amp; Summary'!$D$7)^AN$29))),((_xlfn.WEIBULL.DIST(AN$29,$L153,$K153,FALSE)*($R153*(1-$E153)+$Q153*(1-$F153))*((1+'Inputs &amp; Summary'!$D$7)^AN$29))))))</f>
        <v>0</v>
      </c>
      <c r="AO153" s="114">
        <f>$D153*IF(AO$29&gt;'Inputs &amp; Summary'!$D$5,0,IF(AO$29&gt;VLOOKUP($G153,Lists!$J$17:$K$21,2),IF($M153=Lists!$H$3,IF($K153&lt;1,(($S153/$K153)*((1+'Inputs &amp; Summary'!$D$7)^AO$29)),((INT(AO$29/$K153)-INT((AO$29-1)/$K153))*$S153*((1+'Inputs &amp; Summary'!$D$7)^AO$29))),(_xlfn.WEIBULL.DIST(AO$29,$L153,$K153,FALSE)*$S153*((1+'Inputs &amp; Summary'!$D$7)^AO$29))),IF($M153=Lists!$H$3,IF($K153&lt;1,((($R153*(1-$E153)+$Q153*(1-$F153))/$K153)*((1+'Inputs &amp; Summary'!$D$7)^AO$29)),((INT(AO$29/$K153)-INT((AO$29-1)/$K153))*($R153*(1-$E153)+$Q153*(1-$F153))*((1+'Inputs &amp; Summary'!$D$7)^AO$29))),((_xlfn.WEIBULL.DIST(AO$29,$L153,$K153,FALSE)*($R153*(1-$E153)+$Q153*(1-$F153))*((1+'Inputs &amp; Summary'!$D$7)^AO$29))))))</f>
        <v>0</v>
      </c>
      <c r="AP153" s="114">
        <f>$D153*IF(AP$29&gt;'Inputs &amp; Summary'!$D$5,0,IF(AP$29&gt;VLOOKUP($G153,Lists!$J$17:$K$21,2),IF($M153=Lists!$H$3,IF($K153&lt;1,(($S153/$K153)*((1+'Inputs &amp; Summary'!$D$7)^AP$29)),((INT(AP$29/$K153)-INT((AP$29-1)/$K153))*$S153*((1+'Inputs &amp; Summary'!$D$7)^AP$29))),(_xlfn.WEIBULL.DIST(AP$29,$L153,$K153,FALSE)*$S153*((1+'Inputs &amp; Summary'!$D$7)^AP$29))),IF($M153=Lists!$H$3,IF($K153&lt;1,((($R153*(1-$E153)+$Q153*(1-$F153))/$K153)*((1+'Inputs &amp; Summary'!$D$7)^AP$29)),((INT(AP$29/$K153)-INT((AP$29-1)/$K153))*($R153*(1-$E153)+$Q153*(1-$F153))*((1+'Inputs &amp; Summary'!$D$7)^AP$29))),((_xlfn.WEIBULL.DIST(AP$29,$L153,$K153,FALSE)*($R153*(1-$E153)+$Q153*(1-$F153))*((1+'Inputs &amp; Summary'!$D$7)^AP$29))))))</f>
        <v>0</v>
      </c>
      <c r="AQ153" s="114">
        <f>$D153*IF(AQ$29&gt;'Inputs &amp; Summary'!$D$5,0,IF(AQ$29&gt;VLOOKUP($G153,Lists!$J$17:$K$21,2),IF($M153=Lists!$H$3,IF($K153&lt;1,(($S153/$K153)*((1+'Inputs &amp; Summary'!$D$7)^AQ$29)),((INT(AQ$29/$K153)-INT((AQ$29-1)/$K153))*$S153*((1+'Inputs &amp; Summary'!$D$7)^AQ$29))),(_xlfn.WEIBULL.DIST(AQ$29,$L153,$K153,FALSE)*$S153*((1+'Inputs &amp; Summary'!$D$7)^AQ$29))),IF($M153=Lists!$H$3,IF($K153&lt;1,((($R153*(1-$E153)+$Q153*(1-$F153))/$K153)*((1+'Inputs &amp; Summary'!$D$7)^AQ$29)),((INT(AQ$29/$K153)-INT((AQ$29-1)/$K153))*($R153*(1-$E153)+$Q153*(1-$F153))*((1+'Inputs &amp; Summary'!$D$7)^AQ$29))),((_xlfn.WEIBULL.DIST(AQ$29,$L153,$K153,FALSE)*($R153*(1-$E153)+$Q153*(1-$F153))*((1+'Inputs &amp; Summary'!$D$7)^AQ$29))))))</f>
        <v>0</v>
      </c>
      <c r="AR153" s="114">
        <f>$D153*IF(AR$29&gt;'Inputs &amp; Summary'!$D$5,0,IF(AR$29&gt;VLOOKUP($G153,Lists!$J$17:$K$21,2),IF($M153=Lists!$H$3,IF($K153&lt;1,(($S153/$K153)*((1+'Inputs &amp; Summary'!$D$7)^AR$29)),((INT(AR$29/$K153)-INT((AR$29-1)/$K153))*$S153*((1+'Inputs &amp; Summary'!$D$7)^AR$29))),(_xlfn.WEIBULL.DIST(AR$29,$L153,$K153,FALSE)*$S153*((1+'Inputs &amp; Summary'!$D$7)^AR$29))),IF($M153=Lists!$H$3,IF($K153&lt;1,((($R153*(1-$E153)+$Q153*(1-$F153))/$K153)*((1+'Inputs &amp; Summary'!$D$7)^AR$29)),((INT(AR$29/$K153)-INT((AR$29-1)/$K153))*($R153*(1-$E153)+$Q153*(1-$F153))*((1+'Inputs &amp; Summary'!$D$7)^AR$29))),((_xlfn.WEIBULL.DIST(AR$29,$L153,$K153,FALSE)*($R153*(1-$E153)+$Q153*(1-$F153))*((1+'Inputs &amp; Summary'!$D$7)^AR$29))))))</f>
        <v>0</v>
      </c>
      <c r="AS153" s="114">
        <f>$D153*IF(AS$29&gt;'Inputs &amp; Summary'!$D$5,0,IF(AS$29&gt;VLOOKUP($G153,Lists!$J$17:$K$21,2),IF($M153=Lists!$H$3,IF($K153&lt;1,(($S153/$K153)*((1+'Inputs &amp; Summary'!$D$7)^AS$29)),((INT(AS$29/$K153)-INT((AS$29-1)/$K153))*$S153*((1+'Inputs &amp; Summary'!$D$7)^AS$29))),(_xlfn.WEIBULL.DIST(AS$29,$L153,$K153,FALSE)*$S153*((1+'Inputs &amp; Summary'!$D$7)^AS$29))),IF($M153=Lists!$H$3,IF($K153&lt;1,((($R153*(1-$E153)+$Q153*(1-$F153))/$K153)*((1+'Inputs &amp; Summary'!$D$7)^AS$29)),((INT(AS$29/$K153)-INT((AS$29-1)/$K153))*($R153*(1-$E153)+$Q153*(1-$F153))*((1+'Inputs &amp; Summary'!$D$7)^AS$29))),((_xlfn.WEIBULL.DIST(AS$29,$L153,$K153,FALSE)*($R153*(1-$E153)+$Q153*(1-$F153))*((1+'Inputs &amp; Summary'!$D$7)^AS$29))))))</f>
        <v>0</v>
      </c>
      <c r="AT153" s="114">
        <f>$D153*IF(AT$29&gt;'Inputs &amp; Summary'!$D$5,0,IF(AT$29&gt;VLOOKUP($G153,Lists!$J$17:$K$21,2),IF($M153=Lists!$H$3,IF($K153&lt;1,(($S153/$K153)*((1+'Inputs &amp; Summary'!$D$7)^AT$29)),((INT(AT$29/$K153)-INT((AT$29-1)/$K153))*$S153*((1+'Inputs &amp; Summary'!$D$7)^AT$29))),(_xlfn.WEIBULL.DIST(AT$29,$L153,$K153,FALSE)*$S153*((1+'Inputs &amp; Summary'!$D$7)^AT$29))),IF($M153=Lists!$H$3,IF($K153&lt;1,((($R153*(1-$E153)+$Q153*(1-$F153))/$K153)*((1+'Inputs &amp; Summary'!$D$7)^AT$29)),((INT(AT$29/$K153)-INT((AT$29-1)/$K153))*($R153*(1-$E153)+$Q153*(1-$F153))*((1+'Inputs &amp; Summary'!$D$7)^AT$29))),((_xlfn.WEIBULL.DIST(AT$29,$L153,$K153,FALSE)*($R153*(1-$E153)+$Q153*(1-$F153))*((1+'Inputs &amp; Summary'!$D$7)^AT$29))))))</f>
        <v>0</v>
      </c>
      <c r="AU153" s="114">
        <f>$D153*IF(AU$29&gt;'Inputs &amp; Summary'!$D$5,0,IF(AU$29&gt;VLOOKUP($G153,Lists!$J$17:$K$21,2),IF($M153=Lists!$H$3,IF($K153&lt;1,(($S153/$K153)*((1+'Inputs &amp; Summary'!$D$7)^AU$29)),((INT(AU$29/$K153)-INT((AU$29-1)/$K153))*$S153*((1+'Inputs &amp; Summary'!$D$7)^AU$29))),(_xlfn.WEIBULL.DIST(AU$29,$L153,$K153,FALSE)*$S153*((1+'Inputs &amp; Summary'!$D$7)^AU$29))),IF($M153=Lists!$H$3,IF($K153&lt;1,((($R153*(1-$E153)+$Q153*(1-$F153))/$K153)*((1+'Inputs &amp; Summary'!$D$7)^AU$29)),((INT(AU$29/$K153)-INT((AU$29-1)/$K153))*($R153*(1-$E153)+$Q153*(1-$F153))*((1+'Inputs &amp; Summary'!$D$7)^AU$29))),((_xlfn.WEIBULL.DIST(AU$29,$L153,$K153,FALSE)*($R153*(1-$E153)+$Q153*(1-$F153))*((1+'Inputs &amp; Summary'!$D$7)^AU$29))))))</f>
        <v>0</v>
      </c>
      <c r="AV153" s="114">
        <f>$D153*IF(AV$29&gt;'Inputs &amp; Summary'!$D$5,0,IF(AV$29&gt;VLOOKUP($G153,Lists!$J$17:$K$21,2),IF($M153=Lists!$H$3,IF($K153&lt;1,(($S153/$K153)*((1+'Inputs &amp; Summary'!$D$7)^AV$29)),((INT(AV$29/$K153)-INT((AV$29-1)/$K153))*$S153*((1+'Inputs &amp; Summary'!$D$7)^AV$29))),(_xlfn.WEIBULL.DIST(AV$29,$L153,$K153,FALSE)*$S153*((1+'Inputs &amp; Summary'!$D$7)^AV$29))),IF($M153=Lists!$H$3,IF($K153&lt;1,((($R153*(1-$E153)+$Q153*(1-$F153))/$K153)*((1+'Inputs &amp; Summary'!$D$7)^AV$29)),((INT(AV$29/$K153)-INT((AV$29-1)/$K153))*($R153*(1-$E153)+$Q153*(1-$F153))*((1+'Inputs &amp; Summary'!$D$7)^AV$29))),((_xlfn.WEIBULL.DIST(AV$29,$L153,$K153,FALSE)*($R153*(1-$E153)+$Q153*(1-$F153))*((1+'Inputs &amp; Summary'!$D$7)^AV$29))))))</f>
        <v>0</v>
      </c>
      <c r="AW153" s="114">
        <f>$D153*IF(AW$29&gt;'Inputs &amp; Summary'!$D$5,0,IF(AW$29&gt;VLOOKUP($G153,Lists!$J$17:$K$21,2),IF($M153=Lists!$H$3,IF($K153&lt;1,(($S153/$K153)*((1+'Inputs &amp; Summary'!$D$7)^AW$29)),((INT(AW$29/$K153)-INT((AW$29-1)/$K153))*$S153*((1+'Inputs &amp; Summary'!$D$7)^AW$29))),(_xlfn.WEIBULL.DIST(AW$29,$L153,$K153,FALSE)*$S153*((1+'Inputs &amp; Summary'!$D$7)^AW$29))),IF($M153=Lists!$H$3,IF($K153&lt;1,((($R153*(1-$E153)+$Q153*(1-$F153))/$K153)*((1+'Inputs &amp; Summary'!$D$7)^AW$29)),((INT(AW$29/$K153)-INT((AW$29-1)/$K153))*($R153*(1-$E153)+$Q153*(1-$F153))*((1+'Inputs &amp; Summary'!$D$7)^AW$29))),((_xlfn.WEIBULL.DIST(AW$29,$L153,$K153,FALSE)*($R153*(1-$E153)+$Q153*(1-$F153))*((1+'Inputs &amp; Summary'!$D$7)^AW$29))))))</f>
        <v>0</v>
      </c>
      <c r="AX153" s="114">
        <f>$D153*IF(AX$29&gt;'Inputs &amp; Summary'!$D$5,0,IF(AX$29&gt;VLOOKUP($G153,Lists!$J$17:$K$21,2),IF($M153=Lists!$H$3,IF($K153&lt;1,(($S153/$K153)*((1+'Inputs &amp; Summary'!$D$7)^AX$29)),((INT(AX$29/$K153)-INT((AX$29-1)/$K153))*$S153*((1+'Inputs &amp; Summary'!$D$7)^AX$29))),(_xlfn.WEIBULL.DIST(AX$29,$L153,$K153,FALSE)*$S153*((1+'Inputs &amp; Summary'!$D$7)^AX$29))),IF($M153=Lists!$H$3,IF($K153&lt;1,((($R153*(1-$E153)+$Q153*(1-$F153))/$K153)*((1+'Inputs &amp; Summary'!$D$7)^AX$29)),((INT(AX$29/$K153)-INT((AX$29-1)/$K153))*($R153*(1-$E153)+$Q153*(1-$F153))*((1+'Inputs &amp; Summary'!$D$7)^AX$29))),((_xlfn.WEIBULL.DIST(AX$29,$L153,$K153,FALSE)*($R153*(1-$E153)+$Q153*(1-$F153))*((1+'Inputs &amp; Summary'!$D$7)^AX$29))))))</f>
        <v>0</v>
      </c>
      <c r="AY153" s="114">
        <f>$D153*IF(AY$29&gt;'Inputs &amp; Summary'!$D$5,0,IF(AY$29&gt;VLOOKUP($G153,Lists!$J$17:$K$21,2),IF($M153=Lists!$H$3,IF($K153&lt;1,(($S153/$K153)*((1+'Inputs &amp; Summary'!$D$7)^AY$29)),((INT(AY$29/$K153)-INT((AY$29-1)/$K153))*$S153*((1+'Inputs &amp; Summary'!$D$7)^AY$29))),(_xlfn.WEIBULL.DIST(AY$29,$L153,$K153,FALSE)*$S153*((1+'Inputs &amp; Summary'!$D$7)^AY$29))),IF($M153=Lists!$H$3,IF($K153&lt;1,((($R153*(1-$E153)+$Q153*(1-$F153))/$K153)*((1+'Inputs &amp; Summary'!$D$7)^AY$29)),((INT(AY$29/$K153)-INT((AY$29-1)/$K153))*($R153*(1-$E153)+$Q153*(1-$F153))*((1+'Inputs &amp; Summary'!$D$7)^AY$29))),((_xlfn.WEIBULL.DIST(AY$29,$L153,$K153,FALSE)*($R153*(1-$E153)+$Q153*(1-$F153))*((1+'Inputs &amp; Summary'!$D$7)^AY$29))))))</f>
        <v>0</v>
      </c>
      <c r="AZ153" s="114">
        <f>$D153*IF(AZ$29&gt;'Inputs &amp; Summary'!$D$5,0,IF(AZ$29&gt;VLOOKUP($G153,Lists!$J$17:$K$21,2),IF($M153=Lists!$H$3,IF($K153&lt;1,(($S153/$K153)*((1+'Inputs &amp; Summary'!$D$7)^AZ$29)),((INT(AZ$29/$K153)-INT((AZ$29-1)/$K153))*$S153*((1+'Inputs &amp; Summary'!$D$7)^AZ$29))),(_xlfn.WEIBULL.DIST(AZ$29,$L153,$K153,FALSE)*$S153*((1+'Inputs &amp; Summary'!$D$7)^AZ$29))),IF($M153=Lists!$H$3,IF($K153&lt;1,((($R153*(1-$E153)+$Q153*(1-$F153))/$K153)*((1+'Inputs &amp; Summary'!$D$7)^AZ$29)),((INT(AZ$29/$K153)-INT((AZ$29-1)/$K153))*($R153*(1-$E153)+$Q153*(1-$F153))*((1+'Inputs &amp; Summary'!$D$7)^AZ$29))),((_xlfn.WEIBULL.DIST(AZ$29,$L153,$K153,FALSE)*($R153*(1-$E153)+$Q153*(1-$F153))*((1+'Inputs &amp; Summary'!$D$7)^AZ$29))))))</f>
        <v>0</v>
      </c>
      <c r="BA153" s="114">
        <f>$D153*IF(BA$29&gt;'Inputs &amp; Summary'!$D$5,0,IF(BA$29&gt;VLOOKUP($G153,Lists!$J$17:$K$21,2),IF($M153=Lists!$H$3,IF($K153&lt;1,(($S153/$K153)*((1+'Inputs &amp; Summary'!$D$7)^BA$29)),((INT(BA$29/$K153)-INT((BA$29-1)/$K153))*$S153*((1+'Inputs &amp; Summary'!$D$7)^BA$29))),(_xlfn.WEIBULL.DIST(BA$29,$L153,$K153,FALSE)*$S153*((1+'Inputs &amp; Summary'!$D$7)^BA$29))),IF($M153=Lists!$H$3,IF($K153&lt;1,((($R153*(1-$E153)+$Q153*(1-$F153))/$K153)*((1+'Inputs &amp; Summary'!$D$7)^BA$29)),((INT(BA$29/$K153)-INT((BA$29-1)/$K153))*($R153*(1-$E153)+$Q153*(1-$F153))*((1+'Inputs &amp; Summary'!$D$7)^BA$29))),((_xlfn.WEIBULL.DIST(BA$29,$L153,$K153,FALSE)*($R153*(1-$E153)+$Q153*(1-$F153))*((1+'Inputs &amp; Summary'!$D$7)^BA$29))))))</f>
        <v>0</v>
      </c>
      <c r="BB153" s="114">
        <f>$D153*IF(BB$29&gt;'Inputs &amp; Summary'!$D$5,0,IF(BB$29&gt;VLOOKUP($G153,Lists!$J$17:$K$21,2),IF($M153=Lists!$H$3,IF($K153&lt;1,(($S153/$K153)*((1+'Inputs &amp; Summary'!$D$7)^BB$29)),((INT(BB$29/$K153)-INT((BB$29-1)/$K153))*$S153*((1+'Inputs &amp; Summary'!$D$7)^BB$29))),(_xlfn.WEIBULL.DIST(BB$29,$L153,$K153,FALSE)*$S153*((1+'Inputs &amp; Summary'!$D$7)^BB$29))),IF($M153=Lists!$H$3,IF($K153&lt;1,((($R153*(1-$E153)+$Q153*(1-$F153))/$K153)*((1+'Inputs &amp; Summary'!$D$7)^BB$29)),((INT(BB$29/$K153)-INT((BB$29-1)/$K153))*($R153*(1-$E153)+$Q153*(1-$F153))*((1+'Inputs &amp; Summary'!$D$7)^BB$29))),((_xlfn.WEIBULL.DIST(BB$29,$L153,$K153,FALSE)*($R153*(1-$E153)+$Q153*(1-$F153))*((1+'Inputs &amp; Summary'!$D$7)^BB$29))))))</f>
        <v>0</v>
      </c>
      <c r="BC153" s="114">
        <f>$D153*IF(BC$29&gt;'Inputs &amp; Summary'!$D$5,0,IF(BC$29&gt;VLOOKUP($G153,Lists!$J$17:$K$21,2),IF($M153=Lists!$H$3,IF($K153&lt;1,(($S153/$K153)*((1+'Inputs &amp; Summary'!$D$7)^BC$29)),((INT(BC$29/$K153)-INT((BC$29-1)/$K153))*$S153*((1+'Inputs &amp; Summary'!$D$7)^BC$29))),(_xlfn.WEIBULL.DIST(BC$29,$L153,$K153,FALSE)*$S153*((1+'Inputs &amp; Summary'!$D$7)^BC$29))),IF($M153=Lists!$H$3,IF($K153&lt;1,((($R153*(1-$E153)+$Q153*(1-$F153))/$K153)*((1+'Inputs &amp; Summary'!$D$7)^BC$29)),((INT(BC$29/$K153)-INT((BC$29-1)/$K153))*($R153*(1-$E153)+$Q153*(1-$F153))*((1+'Inputs &amp; Summary'!$D$7)^BC$29))),((_xlfn.WEIBULL.DIST(BC$29,$L153,$K153,FALSE)*($R153*(1-$E153)+$Q153*(1-$F153))*((1+'Inputs &amp; Summary'!$D$7)^BC$29))))))</f>
        <v>0</v>
      </c>
      <c r="BD153" s="114">
        <f>$D153*IF(BD$29&gt;'Inputs &amp; Summary'!$D$5,0,IF(BD$29&gt;VLOOKUP($G153,Lists!$J$17:$K$21,2),IF($M153=Lists!$H$3,IF($K153&lt;1,(($S153/$K153)*((1+'Inputs &amp; Summary'!$D$7)^BD$29)),((INT(BD$29/$K153)-INT((BD$29-1)/$K153))*$S153*((1+'Inputs &amp; Summary'!$D$7)^BD$29))),(_xlfn.WEIBULL.DIST(BD$29,$L153,$K153,FALSE)*$S153*((1+'Inputs &amp; Summary'!$D$7)^BD$29))),IF($M153=Lists!$H$3,IF($K153&lt;1,((($R153*(1-$E153)+$Q153*(1-$F153))/$K153)*((1+'Inputs &amp; Summary'!$D$7)^BD$29)),((INT(BD$29/$K153)-INT((BD$29-1)/$K153))*($R153*(1-$E153)+$Q153*(1-$F153))*((1+'Inputs &amp; Summary'!$D$7)^BD$29))),((_xlfn.WEIBULL.DIST(BD$29,$L153,$K153,FALSE)*($R153*(1-$E153)+$Q153*(1-$F153))*((1+'Inputs &amp; Summary'!$D$7)^BD$29))))))</f>
        <v>0</v>
      </c>
      <c r="BE153" s="114">
        <f>$D153*IF(BE$29&gt;'Inputs &amp; Summary'!$D$5,0,IF(BE$29&gt;VLOOKUP($G153,Lists!$J$17:$K$21,2),IF($M153=Lists!$H$3,IF($K153&lt;1,(($S153/$K153)*((1+'Inputs &amp; Summary'!$D$7)^BE$29)),((INT(BE$29/$K153)-INT((BE$29-1)/$K153))*$S153*((1+'Inputs &amp; Summary'!$D$7)^BE$29))),(_xlfn.WEIBULL.DIST(BE$29,$L153,$K153,FALSE)*$S153*((1+'Inputs &amp; Summary'!$D$7)^BE$29))),IF($M153=Lists!$H$3,IF($K153&lt;1,((($R153*(1-$E153)+$Q153*(1-$F153))/$K153)*((1+'Inputs &amp; Summary'!$D$7)^BE$29)),((INT(BE$29/$K153)-INT((BE$29-1)/$K153))*($R153*(1-$E153)+$Q153*(1-$F153))*((1+'Inputs &amp; Summary'!$D$7)^BE$29))),((_xlfn.WEIBULL.DIST(BE$29,$L153,$K153,FALSE)*($R153*(1-$E153)+$Q153*(1-$F153))*((1+'Inputs &amp; Summary'!$D$7)^BE$29))))))</f>
        <v>0</v>
      </c>
      <c r="BF153" s="114">
        <f>$D153*IF(BF$29&gt;'Inputs &amp; Summary'!$D$5,0,IF(BF$29&gt;VLOOKUP($G153,Lists!$J$17:$K$21,2),IF($M153=Lists!$H$3,IF($K153&lt;1,(($S153/$K153)*((1+'Inputs &amp; Summary'!$D$7)^BF$29)),((INT(BF$29/$K153)-INT((BF$29-1)/$K153))*$S153*((1+'Inputs &amp; Summary'!$D$7)^BF$29))),(_xlfn.WEIBULL.DIST(BF$29,$L153,$K153,FALSE)*$S153*((1+'Inputs &amp; Summary'!$D$7)^BF$29))),IF($M153=Lists!$H$3,IF($K153&lt;1,((($R153*(1-$E153)+$Q153*(1-$F153))/$K153)*((1+'Inputs &amp; Summary'!$D$7)^BF$29)),((INT(BF$29/$K153)-INT((BF$29-1)/$K153))*($R153*(1-$E153)+$Q153*(1-$F153))*((1+'Inputs &amp; Summary'!$D$7)^BF$29))),((_xlfn.WEIBULL.DIST(BF$29,$L153,$K153,FALSE)*($R153*(1-$E153)+$Q153*(1-$F153))*((1+'Inputs &amp; Summary'!$D$7)^BF$29))))))</f>
        <v>0</v>
      </c>
      <c r="BG153" s="114">
        <f>$D153*IF(BG$29&gt;'Inputs &amp; Summary'!$D$5,0,IF(BG$29&gt;VLOOKUP($G153,Lists!$J$17:$K$21,2),IF($M153=Lists!$H$3,IF($K153&lt;1,(($S153/$K153)*((1+'Inputs &amp; Summary'!$D$7)^BG$29)),((INT(BG$29/$K153)-INT((BG$29-1)/$K153))*$S153*((1+'Inputs &amp; Summary'!$D$7)^BG$29))),(_xlfn.WEIBULL.DIST(BG$29,$L153,$K153,FALSE)*$S153*((1+'Inputs &amp; Summary'!$D$7)^BG$29))),IF($M153=Lists!$H$3,IF($K153&lt;1,((($R153*(1-$E153)+$Q153*(1-$F153))/$K153)*((1+'Inputs &amp; Summary'!$D$7)^BG$29)),((INT(BG$29/$K153)-INT((BG$29-1)/$K153))*($R153*(1-$E153)+$Q153*(1-$F153))*((1+'Inputs &amp; Summary'!$D$7)^BG$29))),((_xlfn.WEIBULL.DIST(BG$29,$L153,$K153,FALSE)*($R153*(1-$E153)+$Q153*(1-$F153))*((1+'Inputs &amp; Summary'!$D$7)^BG$29))))))</f>
        <v>0</v>
      </c>
      <c r="BH153" s="114">
        <f>$D153*IF(BH$29&gt;'Inputs &amp; Summary'!$D$5,0,IF(BH$29&gt;VLOOKUP($G153,Lists!$J$17:$K$21,2),IF($M153=Lists!$H$3,IF($K153&lt;1,(($S153/$K153)*((1+'Inputs &amp; Summary'!$D$7)^BH$29)),((INT(BH$29/$K153)-INT((BH$29-1)/$K153))*$S153*((1+'Inputs &amp; Summary'!$D$7)^BH$29))),(_xlfn.WEIBULL.DIST(BH$29,$L153,$K153,FALSE)*$S153*((1+'Inputs &amp; Summary'!$D$7)^BH$29))),IF($M153=Lists!$H$3,IF($K153&lt;1,((($R153*(1-$E153)+$Q153*(1-$F153))/$K153)*((1+'Inputs &amp; Summary'!$D$7)^BH$29)),((INT(BH$29/$K153)-INT((BH$29-1)/$K153))*($R153*(1-$E153)+$Q153*(1-$F153))*((1+'Inputs &amp; Summary'!$D$7)^BH$29))),((_xlfn.WEIBULL.DIST(BH$29,$L153,$K153,FALSE)*($R153*(1-$E153)+$Q153*(1-$F153))*((1+'Inputs &amp; Summary'!$D$7)^BH$29))))))</f>
        <v>0</v>
      </c>
      <c r="BI153" s="114">
        <f>$D153*IF(BI$29&gt;'Inputs &amp; Summary'!$D$5,0,IF(BI$29&gt;VLOOKUP($G153,Lists!$J$17:$K$21,2),IF($M153=Lists!$H$3,IF($K153&lt;1,(($S153/$K153)*((1+'Inputs &amp; Summary'!$D$7)^BI$29)),((INT(BI$29/$K153)-INT((BI$29-1)/$K153))*$S153*((1+'Inputs &amp; Summary'!$D$7)^BI$29))),(_xlfn.WEIBULL.DIST(BI$29,$L153,$K153,FALSE)*$S153*((1+'Inputs &amp; Summary'!$D$7)^BI$29))),IF($M153=Lists!$H$3,IF($K153&lt;1,((($R153*(1-$E153)+$Q153*(1-$F153))/$K153)*((1+'Inputs &amp; Summary'!$D$7)^BI$29)),((INT(BI$29/$K153)-INT((BI$29-1)/$K153))*($R153*(1-$E153)+$Q153*(1-$F153))*((1+'Inputs &amp; Summary'!$D$7)^BI$29))),((_xlfn.WEIBULL.DIST(BI$29,$L153,$K153,FALSE)*($R153*(1-$E153)+$Q153*(1-$F153))*((1+'Inputs &amp; Summary'!$D$7)^BI$29))))))</f>
        <v>0</v>
      </c>
      <c r="BJ153" s="114">
        <f>$D153*IF(BJ$29&gt;'Inputs &amp; Summary'!$D$5,0,IF(BJ$29&gt;VLOOKUP($G153,Lists!$J$17:$K$21,2),IF($M153=Lists!$H$3,IF($K153&lt;1,(($S153/$K153)*((1+'Inputs &amp; Summary'!$D$7)^BJ$29)),((INT(BJ$29/$K153)-INT((BJ$29-1)/$K153))*$S153*((1+'Inputs &amp; Summary'!$D$7)^BJ$29))),(_xlfn.WEIBULL.DIST(BJ$29,$L153,$K153,FALSE)*$S153*((1+'Inputs &amp; Summary'!$D$7)^BJ$29))),IF($M153=Lists!$H$3,IF($K153&lt;1,((($R153*(1-$E153)+$Q153*(1-$F153))/$K153)*((1+'Inputs &amp; Summary'!$D$7)^BJ$29)),((INT(BJ$29/$K153)-INT((BJ$29-1)/$K153))*($R153*(1-$E153)+$Q153*(1-$F153))*((1+'Inputs &amp; Summary'!$D$7)^BJ$29))),((_xlfn.WEIBULL.DIST(BJ$29,$L153,$K153,FALSE)*($R153*(1-$E153)+$Q153*(1-$F153))*((1+'Inputs &amp; Summary'!$D$7)^BJ$29))))))</f>
        <v>0</v>
      </c>
      <c r="BK153" s="114">
        <f>$D153*IF(BK$29&gt;'Inputs &amp; Summary'!$D$5,0,IF(BK$29&gt;VLOOKUP($G153,Lists!$J$17:$K$21,2),IF($M153=Lists!$H$3,IF($K153&lt;1,(($S153/$K153)*((1+'Inputs &amp; Summary'!$D$7)^BK$29)),((INT(BK$29/$K153)-INT((BK$29-1)/$K153))*$S153*((1+'Inputs &amp; Summary'!$D$7)^BK$29))),(_xlfn.WEIBULL.DIST(BK$29,$L153,$K153,FALSE)*$S153*((1+'Inputs &amp; Summary'!$D$7)^BK$29))),IF($M153=Lists!$H$3,IF($K153&lt;1,((($R153*(1-$E153)+$Q153*(1-$F153))/$K153)*((1+'Inputs &amp; Summary'!$D$7)^BK$29)),((INT(BK$29/$K153)-INT((BK$29-1)/$K153))*($R153*(1-$E153)+$Q153*(1-$F153))*((1+'Inputs &amp; Summary'!$D$7)^BK$29))),((_xlfn.WEIBULL.DIST(BK$29,$L153,$K153,FALSE)*($R153*(1-$E153)+$Q153*(1-$F153))*((1+'Inputs &amp; Summary'!$D$7)^BK$29))))))</f>
        <v>0</v>
      </c>
      <c r="BL153" s="114">
        <f>$D153*IF(BL$29&gt;'Inputs &amp; Summary'!$D$5,0,IF(BL$29&gt;VLOOKUP($G153,Lists!$J$17:$K$21,2),IF($M153=Lists!$H$3,IF($K153&lt;1,(($S153/$K153)*((1+'Inputs &amp; Summary'!$D$7)^BL$29)),((INT(BL$29/$K153)-INT((BL$29-1)/$K153))*$S153*((1+'Inputs &amp; Summary'!$D$7)^BL$29))),(_xlfn.WEIBULL.DIST(BL$29,$L153,$K153,FALSE)*$S153*((1+'Inputs &amp; Summary'!$D$7)^BL$29))),IF($M153=Lists!$H$3,IF($K153&lt;1,((($R153*(1-$E153)+$Q153*(1-$F153))/$K153)*((1+'Inputs &amp; Summary'!$D$7)^BL$29)),((INT(BL$29/$K153)-INT((BL$29-1)/$K153))*($R153*(1-$E153)+$Q153*(1-$F153))*((1+'Inputs &amp; Summary'!$D$7)^BL$29))),((_xlfn.WEIBULL.DIST(BL$29,$L153,$K153,FALSE)*($R153*(1-$E153)+$Q153*(1-$F153))*((1+'Inputs &amp; Summary'!$D$7)^BL$29))))))</f>
        <v>0</v>
      </c>
    </row>
    <row r="154" spans="1:64" ht="57.6" x14ac:dyDescent="0.3">
      <c r="A154" s="79" t="s">
        <v>171</v>
      </c>
      <c r="B154" s="33" t="s">
        <v>151</v>
      </c>
      <c r="C154" s="33" t="s">
        <v>140</v>
      </c>
      <c r="D154" s="68">
        <v>0</v>
      </c>
      <c r="E154" s="68">
        <v>0</v>
      </c>
      <c r="F154" s="68">
        <v>0</v>
      </c>
      <c r="G154" s="213" t="s">
        <v>433</v>
      </c>
      <c r="H154" s="34"/>
      <c r="I154" s="34" t="s">
        <v>272</v>
      </c>
      <c r="J154" s="33">
        <f>VLOOKUP(I154,'Labor Rates'!$A$1:$B$16,2)</f>
        <v>16.66346153846154</v>
      </c>
      <c r="K154" s="35">
        <v>0.08</v>
      </c>
      <c r="L154" s="35">
        <v>1</v>
      </c>
      <c r="M154" s="33" t="s">
        <v>259</v>
      </c>
      <c r="N154" s="84">
        <v>1</v>
      </c>
      <c r="O154" s="35">
        <v>1</v>
      </c>
      <c r="P154" s="5">
        <v>0</v>
      </c>
      <c r="Q154" s="73">
        <f t="shared" si="21"/>
        <v>16.66346153846154</v>
      </c>
      <c r="R154" s="73">
        <f t="shared" si="22"/>
        <v>0</v>
      </c>
      <c r="S154" s="74">
        <f t="shared" si="23"/>
        <v>0</v>
      </c>
      <c r="T154" s="88"/>
      <c r="U154" s="80"/>
      <c r="V154" s="87">
        <f t="shared" si="24"/>
        <v>0</v>
      </c>
      <c r="W154" s="87">
        <f>NPV('Inputs &amp; Summary'!$D$6,Y154:BL154)</f>
        <v>0</v>
      </c>
      <c r="X154" s="90">
        <f t="shared" si="25"/>
        <v>0</v>
      </c>
      <c r="Y154" s="114">
        <f>$D154*IF(Y$29&gt;'Inputs &amp; Summary'!$D$5,0,IF(Y$29&gt;VLOOKUP($G154,Lists!$J$17:$K$21,2),IF($M154=Lists!$H$3,IF($K154&lt;1,(($S154/$K154)*((1+'Inputs &amp; Summary'!$D$7)^Y$29)),((INT(Y$29/$K154)-INT((Y$29-1)/$K154))*$S154*((1+'Inputs &amp; Summary'!$D$7)^Y$29))),(_xlfn.WEIBULL.DIST(Y$29,$L154,$K154,FALSE)*$S154*((1+'Inputs &amp; Summary'!$D$7)^Y$29))),IF($M154=Lists!$H$3,IF($K154&lt;1,((($R154*(1-$E154)+$Q154*(1-$F154))/$K154)*((1+'Inputs &amp; Summary'!$D$7)^Y$29)),((INT(Y$29/$K154)-INT((Y$29-1)/$K154))*($R154*(1-$E154)+$Q154*(1-$F154))*((1+'Inputs &amp; Summary'!$D$7)^Y$29))),((_xlfn.WEIBULL.DIST(Y$29,$L154,$K154,FALSE)*($R154*(1-$E154)+$Q154*(1-$F154))*((1+'Inputs &amp; Summary'!$D$7)^Y$29))))))</f>
        <v>0</v>
      </c>
      <c r="Z154" s="114">
        <f>$D154*IF(Z$29&gt;'Inputs &amp; Summary'!$D$5,0,IF(Z$29&gt;VLOOKUP($G154,Lists!$J$17:$K$21,2),IF($M154=Lists!$H$3,IF($K154&lt;1,(($S154/$K154)*((1+'Inputs &amp; Summary'!$D$7)^Z$29)),((INT(Z$29/$K154)-INT((Z$29-1)/$K154))*$S154*((1+'Inputs &amp; Summary'!$D$7)^Z$29))),(_xlfn.WEIBULL.DIST(Z$29,$L154,$K154,FALSE)*$S154*((1+'Inputs &amp; Summary'!$D$7)^Z$29))),IF($M154=Lists!$H$3,IF($K154&lt;1,((($R154*(1-$E154)+$Q154*(1-$F154))/$K154)*((1+'Inputs &amp; Summary'!$D$7)^Z$29)),((INT(Z$29/$K154)-INT((Z$29-1)/$K154))*($R154*(1-$E154)+$Q154*(1-$F154))*((1+'Inputs &amp; Summary'!$D$7)^Z$29))),((_xlfn.WEIBULL.DIST(Z$29,$L154,$K154,FALSE)*($R154*(1-$E154)+$Q154*(1-$F154))*((1+'Inputs &amp; Summary'!$D$7)^Z$29))))))</f>
        <v>0</v>
      </c>
      <c r="AA154" s="114">
        <f>$D154*IF(AA$29&gt;'Inputs &amp; Summary'!$D$5,0,IF(AA$29&gt;VLOOKUP($G154,Lists!$J$17:$K$21,2),IF($M154=Lists!$H$3,IF($K154&lt;1,(($S154/$K154)*((1+'Inputs &amp; Summary'!$D$7)^AA$29)),((INT(AA$29/$K154)-INT((AA$29-1)/$K154))*$S154*((1+'Inputs &amp; Summary'!$D$7)^AA$29))),(_xlfn.WEIBULL.DIST(AA$29,$L154,$K154,FALSE)*$S154*((1+'Inputs &amp; Summary'!$D$7)^AA$29))),IF($M154=Lists!$H$3,IF($K154&lt;1,((($R154*(1-$E154)+$Q154*(1-$F154))/$K154)*((1+'Inputs &amp; Summary'!$D$7)^AA$29)),((INT(AA$29/$K154)-INT((AA$29-1)/$K154))*($R154*(1-$E154)+$Q154*(1-$F154))*((1+'Inputs &amp; Summary'!$D$7)^AA$29))),((_xlfn.WEIBULL.DIST(AA$29,$L154,$K154,FALSE)*($R154*(1-$E154)+$Q154*(1-$F154))*((1+'Inputs &amp; Summary'!$D$7)^AA$29))))))</f>
        <v>0</v>
      </c>
      <c r="AB154" s="114">
        <f>$D154*IF(AB$29&gt;'Inputs &amp; Summary'!$D$5,0,IF(AB$29&gt;VLOOKUP($G154,Lists!$J$17:$K$21,2),IF($M154=Lists!$H$3,IF($K154&lt;1,(($S154/$K154)*((1+'Inputs &amp; Summary'!$D$7)^AB$29)),((INT(AB$29/$K154)-INT((AB$29-1)/$K154))*$S154*((1+'Inputs &amp; Summary'!$D$7)^AB$29))),(_xlfn.WEIBULL.DIST(AB$29,$L154,$K154,FALSE)*$S154*((1+'Inputs &amp; Summary'!$D$7)^AB$29))),IF($M154=Lists!$H$3,IF($K154&lt;1,((($R154*(1-$E154)+$Q154*(1-$F154))/$K154)*((1+'Inputs &amp; Summary'!$D$7)^AB$29)),((INT(AB$29/$K154)-INT((AB$29-1)/$K154))*($R154*(1-$E154)+$Q154*(1-$F154))*((1+'Inputs &amp; Summary'!$D$7)^AB$29))),((_xlfn.WEIBULL.DIST(AB$29,$L154,$K154,FALSE)*($R154*(1-$E154)+$Q154*(1-$F154))*((1+'Inputs &amp; Summary'!$D$7)^AB$29))))))</f>
        <v>0</v>
      </c>
      <c r="AC154" s="114">
        <f>$D154*IF(AC$29&gt;'Inputs &amp; Summary'!$D$5,0,IF(AC$29&gt;VLOOKUP($G154,Lists!$J$17:$K$21,2),IF($M154=Lists!$H$3,IF($K154&lt;1,(($S154/$K154)*((1+'Inputs &amp; Summary'!$D$7)^AC$29)),((INT(AC$29/$K154)-INT((AC$29-1)/$K154))*$S154*((1+'Inputs &amp; Summary'!$D$7)^AC$29))),(_xlfn.WEIBULL.DIST(AC$29,$L154,$K154,FALSE)*$S154*((1+'Inputs &amp; Summary'!$D$7)^AC$29))),IF($M154=Lists!$H$3,IF($K154&lt;1,((($R154*(1-$E154)+$Q154*(1-$F154))/$K154)*((1+'Inputs &amp; Summary'!$D$7)^AC$29)),((INT(AC$29/$K154)-INT((AC$29-1)/$K154))*($R154*(1-$E154)+$Q154*(1-$F154))*((1+'Inputs &amp; Summary'!$D$7)^AC$29))),((_xlfn.WEIBULL.DIST(AC$29,$L154,$K154,FALSE)*($R154*(1-$E154)+$Q154*(1-$F154))*((1+'Inputs &amp; Summary'!$D$7)^AC$29))))))</f>
        <v>0</v>
      </c>
      <c r="AD154" s="114">
        <f>$D154*IF(AD$29&gt;'Inputs &amp; Summary'!$D$5,0,IF(AD$29&gt;VLOOKUP($G154,Lists!$J$17:$K$21,2),IF($M154=Lists!$H$3,IF($K154&lt;1,(($S154/$K154)*((1+'Inputs &amp; Summary'!$D$7)^AD$29)),((INT(AD$29/$K154)-INT((AD$29-1)/$K154))*$S154*((1+'Inputs &amp; Summary'!$D$7)^AD$29))),(_xlfn.WEIBULL.DIST(AD$29,$L154,$K154,FALSE)*$S154*((1+'Inputs &amp; Summary'!$D$7)^AD$29))),IF($M154=Lists!$H$3,IF($K154&lt;1,((($R154*(1-$E154)+$Q154*(1-$F154))/$K154)*((1+'Inputs &amp; Summary'!$D$7)^AD$29)),((INT(AD$29/$K154)-INT((AD$29-1)/$K154))*($R154*(1-$E154)+$Q154*(1-$F154))*((1+'Inputs &amp; Summary'!$D$7)^AD$29))),((_xlfn.WEIBULL.DIST(AD$29,$L154,$K154,FALSE)*($R154*(1-$E154)+$Q154*(1-$F154))*((1+'Inputs &amp; Summary'!$D$7)^AD$29))))))</f>
        <v>0</v>
      </c>
      <c r="AE154" s="114">
        <f>$D154*IF(AE$29&gt;'Inputs &amp; Summary'!$D$5,0,IF(AE$29&gt;VLOOKUP($G154,Lists!$J$17:$K$21,2),IF($M154=Lists!$H$3,IF($K154&lt;1,(($S154/$K154)*((1+'Inputs &amp; Summary'!$D$7)^AE$29)),((INT(AE$29/$K154)-INT((AE$29-1)/$K154))*$S154*((1+'Inputs &amp; Summary'!$D$7)^AE$29))),(_xlfn.WEIBULL.DIST(AE$29,$L154,$K154,FALSE)*$S154*((1+'Inputs &amp; Summary'!$D$7)^AE$29))),IF($M154=Lists!$H$3,IF($K154&lt;1,((($R154*(1-$E154)+$Q154*(1-$F154))/$K154)*((1+'Inputs &amp; Summary'!$D$7)^AE$29)),((INT(AE$29/$K154)-INT((AE$29-1)/$K154))*($R154*(1-$E154)+$Q154*(1-$F154))*((1+'Inputs &amp; Summary'!$D$7)^AE$29))),((_xlfn.WEIBULL.DIST(AE$29,$L154,$K154,FALSE)*($R154*(1-$E154)+$Q154*(1-$F154))*((1+'Inputs &amp; Summary'!$D$7)^AE$29))))))</f>
        <v>0</v>
      </c>
      <c r="AF154" s="114">
        <f>$D154*IF(AF$29&gt;'Inputs &amp; Summary'!$D$5,0,IF(AF$29&gt;VLOOKUP($G154,Lists!$J$17:$K$21,2),IF($M154=Lists!$H$3,IF($K154&lt;1,(($S154/$K154)*((1+'Inputs &amp; Summary'!$D$7)^AF$29)),((INT(AF$29/$K154)-INT((AF$29-1)/$K154))*$S154*((1+'Inputs &amp; Summary'!$D$7)^AF$29))),(_xlfn.WEIBULL.DIST(AF$29,$L154,$K154,FALSE)*$S154*((1+'Inputs &amp; Summary'!$D$7)^AF$29))),IF($M154=Lists!$H$3,IF($K154&lt;1,((($R154*(1-$E154)+$Q154*(1-$F154))/$K154)*((1+'Inputs &amp; Summary'!$D$7)^AF$29)),((INT(AF$29/$K154)-INT((AF$29-1)/$K154))*($R154*(1-$E154)+$Q154*(1-$F154))*((1+'Inputs &amp; Summary'!$D$7)^AF$29))),((_xlfn.WEIBULL.DIST(AF$29,$L154,$K154,FALSE)*($R154*(1-$E154)+$Q154*(1-$F154))*((1+'Inputs &amp; Summary'!$D$7)^AF$29))))))</f>
        <v>0</v>
      </c>
      <c r="AG154" s="114">
        <f>$D154*IF(AG$29&gt;'Inputs &amp; Summary'!$D$5,0,IF(AG$29&gt;VLOOKUP($G154,Lists!$J$17:$K$21,2),IF($M154=Lists!$H$3,IF($K154&lt;1,(($S154/$K154)*((1+'Inputs &amp; Summary'!$D$7)^AG$29)),((INT(AG$29/$K154)-INT((AG$29-1)/$K154))*$S154*((1+'Inputs &amp; Summary'!$D$7)^AG$29))),(_xlfn.WEIBULL.DIST(AG$29,$L154,$K154,FALSE)*$S154*((1+'Inputs &amp; Summary'!$D$7)^AG$29))),IF($M154=Lists!$H$3,IF($K154&lt;1,((($R154*(1-$E154)+$Q154*(1-$F154))/$K154)*((1+'Inputs &amp; Summary'!$D$7)^AG$29)),((INT(AG$29/$K154)-INT((AG$29-1)/$K154))*($R154*(1-$E154)+$Q154*(1-$F154))*((1+'Inputs &amp; Summary'!$D$7)^AG$29))),((_xlfn.WEIBULL.DIST(AG$29,$L154,$K154,FALSE)*($R154*(1-$E154)+$Q154*(1-$F154))*((1+'Inputs &amp; Summary'!$D$7)^AG$29))))))</f>
        <v>0</v>
      </c>
      <c r="AH154" s="114">
        <f>$D154*IF(AH$29&gt;'Inputs &amp; Summary'!$D$5,0,IF(AH$29&gt;VLOOKUP($G154,Lists!$J$17:$K$21,2),IF($M154=Lists!$H$3,IF($K154&lt;1,(($S154/$K154)*((1+'Inputs &amp; Summary'!$D$7)^AH$29)),((INT(AH$29/$K154)-INT((AH$29-1)/$K154))*$S154*((1+'Inputs &amp; Summary'!$D$7)^AH$29))),(_xlfn.WEIBULL.DIST(AH$29,$L154,$K154,FALSE)*$S154*((1+'Inputs &amp; Summary'!$D$7)^AH$29))),IF($M154=Lists!$H$3,IF($K154&lt;1,((($R154*(1-$E154)+$Q154*(1-$F154))/$K154)*((1+'Inputs &amp; Summary'!$D$7)^AH$29)),((INT(AH$29/$K154)-INT((AH$29-1)/$K154))*($R154*(1-$E154)+$Q154*(1-$F154))*((1+'Inputs &amp; Summary'!$D$7)^AH$29))),((_xlfn.WEIBULL.DIST(AH$29,$L154,$K154,FALSE)*($R154*(1-$E154)+$Q154*(1-$F154))*((1+'Inputs &amp; Summary'!$D$7)^AH$29))))))</f>
        <v>0</v>
      </c>
      <c r="AI154" s="114">
        <f>$D154*IF(AI$29&gt;'Inputs &amp; Summary'!$D$5,0,IF(AI$29&gt;VLOOKUP($G154,Lists!$J$17:$K$21,2),IF($M154=Lists!$H$3,IF($K154&lt;1,(($S154/$K154)*((1+'Inputs &amp; Summary'!$D$7)^AI$29)),((INT(AI$29/$K154)-INT((AI$29-1)/$K154))*$S154*((1+'Inputs &amp; Summary'!$D$7)^AI$29))),(_xlfn.WEIBULL.DIST(AI$29,$L154,$K154,FALSE)*$S154*((1+'Inputs &amp; Summary'!$D$7)^AI$29))),IF($M154=Lists!$H$3,IF($K154&lt;1,((($R154*(1-$E154)+$Q154*(1-$F154))/$K154)*((1+'Inputs &amp; Summary'!$D$7)^AI$29)),((INT(AI$29/$K154)-INT((AI$29-1)/$K154))*($R154*(1-$E154)+$Q154*(1-$F154))*((1+'Inputs &amp; Summary'!$D$7)^AI$29))),((_xlfn.WEIBULL.DIST(AI$29,$L154,$K154,FALSE)*($R154*(1-$E154)+$Q154*(1-$F154))*((1+'Inputs &amp; Summary'!$D$7)^AI$29))))))</f>
        <v>0</v>
      </c>
      <c r="AJ154" s="114">
        <f>$D154*IF(AJ$29&gt;'Inputs &amp; Summary'!$D$5,0,IF(AJ$29&gt;VLOOKUP($G154,Lists!$J$17:$K$21,2),IF($M154=Lists!$H$3,IF($K154&lt;1,(($S154/$K154)*((1+'Inputs &amp; Summary'!$D$7)^AJ$29)),((INT(AJ$29/$K154)-INT((AJ$29-1)/$K154))*$S154*((1+'Inputs &amp; Summary'!$D$7)^AJ$29))),(_xlfn.WEIBULL.DIST(AJ$29,$L154,$K154,FALSE)*$S154*((1+'Inputs &amp; Summary'!$D$7)^AJ$29))),IF($M154=Lists!$H$3,IF($K154&lt;1,((($R154*(1-$E154)+$Q154*(1-$F154))/$K154)*((1+'Inputs &amp; Summary'!$D$7)^AJ$29)),((INT(AJ$29/$K154)-INT((AJ$29-1)/$K154))*($R154*(1-$E154)+$Q154*(1-$F154))*((1+'Inputs &amp; Summary'!$D$7)^AJ$29))),((_xlfn.WEIBULL.DIST(AJ$29,$L154,$K154,FALSE)*($R154*(1-$E154)+$Q154*(1-$F154))*((1+'Inputs &amp; Summary'!$D$7)^AJ$29))))))</f>
        <v>0</v>
      </c>
      <c r="AK154" s="114">
        <f>$D154*IF(AK$29&gt;'Inputs &amp; Summary'!$D$5,0,IF(AK$29&gt;VLOOKUP($G154,Lists!$J$17:$K$21,2),IF($M154=Lists!$H$3,IF($K154&lt;1,(($S154/$K154)*((1+'Inputs &amp; Summary'!$D$7)^AK$29)),((INT(AK$29/$K154)-INT((AK$29-1)/$K154))*$S154*((1+'Inputs &amp; Summary'!$D$7)^AK$29))),(_xlfn.WEIBULL.DIST(AK$29,$L154,$K154,FALSE)*$S154*((1+'Inputs &amp; Summary'!$D$7)^AK$29))),IF($M154=Lists!$H$3,IF($K154&lt;1,((($R154*(1-$E154)+$Q154*(1-$F154))/$K154)*((1+'Inputs &amp; Summary'!$D$7)^AK$29)),((INT(AK$29/$K154)-INT((AK$29-1)/$K154))*($R154*(1-$E154)+$Q154*(1-$F154))*((1+'Inputs &amp; Summary'!$D$7)^AK$29))),((_xlfn.WEIBULL.DIST(AK$29,$L154,$K154,FALSE)*($R154*(1-$E154)+$Q154*(1-$F154))*((1+'Inputs &amp; Summary'!$D$7)^AK$29))))))</f>
        <v>0</v>
      </c>
      <c r="AL154" s="114">
        <f>$D154*IF(AL$29&gt;'Inputs &amp; Summary'!$D$5,0,IF(AL$29&gt;VLOOKUP($G154,Lists!$J$17:$K$21,2),IF($M154=Lists!$H$3,IF($K154&lt;1,(($S154/$K154)*((1+'Inputs &amp; Summary'!$D$7)^AL$29)),((INT(AL$29/$K154)-INT((AL$29-1)/$K154))*$S154*((1+'Inputs &amp; Summary'!$D$7)^AL$29))),(_xlfn.WEIBULL.DIST(AL$29,$L154,$K154,FALSE)*$S154*((1+'Inputs &amp; Summary'!$D$7)^AL$29))),IF($M154=Lists!$H$3,IF($K154&lt;1,((($R154*(1-$E154)+$Q154*(1-$F154))/$K154)*((1+'Inputs &amp; Summary'!$D$7)^AL$29)),((INT(AL$29/$K154)-INT((AL$29-1)/$K154))*($R154*(1-$E154)+$Q154*(1-$F154))*((1+'Inputs &amp; Summary'!$D$7)^AL$29))),((_xlfn.WEIBULL.DIST(AL$29,$L154,$K154,FALSE)*($R154*(1-$E154)+$Q154*(1-$F154))*((1+'Inputs &amp; Summary'!$D$7)^AL$29))))))</f>
        <v>0</v>
      </c>
      <c r="AM154" s="114">
        <f>$D154*IF(AM$29&gt;'Inputs &amp; Summary'!$D$5,0,IF(AM$29&gt;VLOOKUP($G154,Lists!$J$17:$K$21,2),IF($M154=Lists!$H$3,IF($K154&lt;1,(($S154/$K154)*((1+'Inputs &amp; Summary'!$D$7)^AM$29)),((INT(AM$29/$K154)-INT((AM$29-1)/$K154))*$S154*((1+'Inputs &amp; Summary'!$D$7)^AM$29))),(_xlfn.WEIBULL.DIST(AM$29,$L154,$K154,FALSE)*$S154*((1+'Inputs &amp; Summary'!$D$7)^AM$29))),IF($M154=Lists!$H$3,IF($K154&lt;1,((($R154*(1-$E154)+$Q154*(1-$F154))/$K154)*((1+'Inputs &amp; Summary'!$D$7)^AM$29)),((INT(AM$29/$K154)-INT((AM$29-1)/$K154))*($R154*(1-$E154)+$Q154*(1-$F154))*((1+'Inputs &amp; Summary'!$D$7)^AM$29))),((_xlfn.WEIBULL.DIST(AM$29,$L154,$K154,FALSE)*($R154*(1-$E154)+$Q154*(1-$F154))*((1+'Inputs &amp; Summary'!$D$7)^AM$29))))))</f>
        <v>0</v>
      </c>
      <c r="AN154" s="114">
        <f>$D154*IF(AN$29&gt;'Inputs &amp; Summary'!$D$5,0,IF(AN$29&gt;VLOOKUP($G154,Lists!$J$17:$K$21,2),IF($M154=Lists!$H$3,IF($K154&lt;1,(($S154/$K154)*((1+'Inputs &amp; Summary'!$D$7)^AN$29)),((INT(AN$29/$K154)-INT((AN$29-1)/$K154))*$S154*((1+'Inputs &amp; Summary'!$D$7)^AN$29))),(_xlfn.WEIBULL.DIST(AN$29,$L154,$K154,FALSE)*$S154*((1+'Inputs &amp; Summary'!$D$7)^AN$29))),IF($M154=Lists!$H$3,IF($K154&lt;1,((($R154*(1-$E154)+$Q154*(1-$F154))/$K154)*((1+'Inputs &amp; Summary'!$D$7)^AN$29)),((INT(AN$29/$K154)-INT((AN$29-1)/$K154))*($R154*(1-$E154)+$Q154*(1-$F154))*((1+'Inputs &amp; Summary'!$D$7)^AN$29))),((_xlfn.WEIBULL.DIST(AN$29,$L154,$K154,FALSE)*($R154*(1-$E154)+$Q154*(1-$F154))*((1+'Inputs &amp; Summary'!$D$7)^AN$29))))))</f>
        <v>0</v>
      </c>
      <c r="AO154" s="114">
        <f>$D154*IF(AO$29&gt;'Inputs &amp; Summary'!$D$5,0,IF(AO$29&gt;VLOOKUP($G154,Lists!$J$17:$K$21,2),IF($M154=Lists!$H$3,IF($K154&lt;1,(($S154/$K154)*((1+'Inputs &amp; Summary'!$D$7)^AO$29)),((INT(AO$29/$K154)-INT((AO$29-1)/$K154))*$S154*((1+'Inputs &amp; Summary'!$D$7)^AO$29))),(_xlfn.WEIBULL.DIST(AO$29,$L154,$K154,FALSE)*$S154*((1+'Inputs &amp; Summary'!$D$7)^AO$29))),IF($M154=Lists!$H$3,IF($K154&lt;1,((($R154*(1-$E154)+$Q154*(1-$F154))/$K154)*((1+'Inputs &amp; Summary'!$D$7)^AO$29)),((INT(AO$29/$K154)-INT((AO$29-1)/$K154))*($R154*(1-$E154)+$Q154*(1-$F154))*((1+'Inputs &amp; Summary'!$D$7)^AO$29))),((_xlfn.WEIBULL.DIST(AO$29,$L154,$K154,FALSE)*($R154*(1-$E154)+$Q154*(1-$F154))*((1+'Inputs &amp; Summary'!$D$7)^AO$29))))))</f>
        <v>0</v>
      </c>
      <c r="AP154" s="114">
        <f>$D154*IF(AP$29&gt;'Inputs &amp; Summary'!$D$5,0,IF(AP$29&gt;VLOOKUP($G154,Lists!$J$17:$K$21,2),IF($M154=Lists!$H$3,IF($K154&lt;1,(($S154/$K154)*((1+'Inputs &amp; Summary'!$D$7)^AP$29)),((INT(AP$29/$K154)-INT((AP$29-1)/$K154))*$S154*((1+'Inputs &amp; Summary'!$D$7)^AP$29))),(_xlfn.WEIBULL.DIST(AP$29,$L154,$K154,FALSE)*$S154*((1+'Inputs &amp; Summary'!$D$7)^AP$29))),IF($M154=Lists!$H$3,IF($K154&lt;1,((($R154*(1-$E154)+$Q154*(1-$F154))/$K154)*((1+'Inputs &amp; Summary'!$D$7)^AP$29)),((INT(AP$29/$K154)-INT((AP$29-1)/$K154))*($R154*(1-$E154)+$Q154*(1-$F154))*((1+'Inputs &amp; Summary'!$D$7)^AP$29))),((_xlfn.WEIBULL.DIST(AP$29,$L154,$K154,FALSE)*($R154*(1-$E154)+$Q154*(1-$F154))*((1+'Inputs &amp; Summary'!$D$7)^AP$29))))))</f>
        <v>0</v>
      </c>
      <c r="AQ154" s="114">
        <f>$D154*IF(AQ$29&gt;'Inputs &amp; Summary'!$D$5,0,IF(AQ$29&gt;VLOOKUP($G154,Lists!$J$17:$K$21,2),IF($M154=Lists!$H$3,IF($K154&lt;1,(($S154/$K154)*((1+'Inputs &amp; Summary'!$D$7)^AQ$29)),((INT(AQ$29/$K154)-INT((AQ$29-1)/$K154))*$S154*((1+'Inputs &amp; Summary'!$D$7)^AQ$29))),(_xlfn.WEIBULL.DIST(AQ$29,$L154,$K154,FALSE)*$S154*((1+'Inputs &amp; Summary'!$D$7)^AQ$29))),IF($M154=Lists!$H$3,IF($K154&lt;1,((($R154*(1-$E154)+$Q154*(1-$F154))/$K154)*((1+'Inputs &amp; Summary'!$D$7)^AQ$29)),((INT(AQ$29/$K154)-INT((AQ$29-1)/$K154))*($R154*(1-$E154)+$Q154*(1-$F154))*((1+'Inputs &amp; Summary'!$D$7)^AQ$29))),((_xlfn.WEIBULL.DIST(AQ$29,$L154,$K154,FALSE)*($R154*(1-$E154)+$Q154*(1-$F154))*((1+'Inputs &amp; Summary'!$D$7)^AQ$29))))))</f>
        <v>0</v>
      </c>
      <c r="AR154" s="114">
        <f>$D154*IF(AR$29&gt;'Inputs &amp; Summary'!$D$5,0,IF(AR$29&gt;VLOOKUP($G154,Lists!$J$17:$K$21,2),IF($M154=Lists!$H$3,IF($K154&lt;1,(($S154/$K154)*((1+'Inputs &amp; Summary'!$D$7)^AR$29)),((INT(AR$29/$K154)-INT((AR$29-1)/$K154))*$S154*((1+'Inputs &amp; Summary'!$D$7)^AR$29))),(_xlfn.WEIBULL.DIST(AR$29,$L154,$K154,FALSE)*$S154*((1+'Inputs &amp; Summary'!$D$7)^AR$29))),IF($M154=Lists!$H$3,IF($K154&lt;1,((($R154*(1-$E154)+$Q154*(1-$F154))/$K154)*((1+'Inputs &amp; Summary'!$D$7)^AR$29)),((INT(AR$29/$K154)-INT((AR$29-1)/$K154))*($R154*(1-$E154)+$Q154*(1-$F154))*((1+'Inputs &amp; Summary'!$D$7)^AR$29))),((_xlfn.WEIBULL.DIST(AR$29,$L154,$K154,FALSE)*($R154*(1-$E154)+$Q154*(1-$F154))*((1+'Inputs &amp; Summary'!$D$7)^AR$29))))))</f>
        <v>0</v>
      </c>
      <c r="AS154" s="114">
        <f>$D154*IF(AS$29&gt;'Inputs &amp; Summary'!$D$5,0,IF(AS$29&gt;VLOOKUP($G154,Lists!$J$17:$K$21,2),IF($M154=Lists!$H$3,IF($K154&lt;1,(($S154/$K154)*((1+'Inputs &amp; Summary'!$D$7)^AS$29)),((INT(AS$29/$K154)-INT((AS$29-1)/$K154))*$S154*((1+'Inputs &amp; Summary'!$D$7)^AS$29))),(_xlfn.WEIBULL.DIST(AS$29,$L154,$K154,FALSE)*$S154*((1+'Inputs &amp; Summary'!$D$7)^AS$29))),IF($M154=Lists!$H$3,IF($K154&lt;1,((($R154*(1-$E154)+$Q154*(1-$F154))/$K154)*((1+'Inputs &amp; Summary'!$D$7)^AS$29)),((INT(AS$29/$K154)-INT((AS$29-1)/$K154))*($R154*(1-$E154)+$Q154*(1-$F154))*((1+'Inputs &amp; Summary'!$D$7)^AS$29))),((_xlfn.WEIBULL.DIST(AS$29,$L154,$K154,FALSE)*($R154*(1-$E154)+$Q154*(1-$F154))*((1+'Inputs &amp; Summary'!$D$7)^AS$29))))))</f>
        <v>0</v>
      </c>
      <c r="AT154" s="114">
        <f>$D154*IF(AT$29&gt;'Inputs &amp; Summary'!$D$5,0,IF(AT$29&gt;VLOOKUP($G154,Lists!$J$17:$K$21,2),IF($M154=Lists!$H$3,IF($K154&lt;1,(($S154/$K154)*((1+'Inputs &amp; Summary'!$D$7)^AT$29)),((INT(AT$29/$K154)-INT((AT$29-1)/$K154))*$S154*((1+'Inputs &amp; Summary'!$D$7)^AT$29))),(_xlfn.WEIBULL.DIST(AT$29,$L154,$K154,FALSE)*$S154*((1+'Inputs &amp; Summary'!$D$7)^AT$29))),IF($M154=Lists!$H$3,IF($K154&lt;1,((($R154*(1-$E154)+$Q154*(1-$F154))/$K154)*((1+'Inputs &amp; Summary'!$D$7)^AT$29)),((INT(AT$29/$K154)-INT((AT$29-1)/$K154))*($R154*(1-$E154)+$Q154*(1-$F154))*((1+'Inputs &amp; Summary'!$D$7)^AT$29))),((_xlfn.WEIBULL.DIST(AT$29,$L154,$K154,FALSE)*($R154*(1-$E154)+$Q154*(1-$F154))*((1+'Inputs &amp; Summary'!$D$7)^AT$29))))))</f>
        <v>0</v>
      </c>
      <c r="AU154" s="114">
        <f>$D154*IF(AU$29&gt;'Inputs &amp; Summary'!$D$5,0,IF(AU$29&gt;VLOOKUP($G154,Lists!$J$17:$K$21,2),IF($M154=Lists!$H$3,IF($K154&lt;1,(($S154/$K154)*((1+'Inputs &amp; Summary'!$D$7)^AU$29)),((INT(AU$29/$K154)-INT((AU$29-1)/$K154))*$S154*((1+'Inputs &amp; Summary'!$D$7)^AU$29))),(_xlfn.WEIBULL.DIST(AU$29,$L154,$K154,FALSE)*$S154*((1+'Inputs &amp; Summary'!$D$7)^AU$29))),IF($M154=Lists!$H$3,IF($K154&lt;1,((($R154*(1-$E154)+$Q154*(1-$F154))/$K154)*((1+'Inputs &amp; Summary'!$D$7)^AU$29)),((INT(AU$29/$K154)-INT((AU$29-1)/$K154))*($R154*(1-$E154)+$Q154*(1-$F154))*((1+'Inputs &amp; Summary'!$D$7)^AU$29))),((_xlfn.WEIBULL.DIST(AU$29,$L154,$K154,FALSE)*($R154*(1-$E154)+$Q154*(1-$F154))*((1+'Inputs &amp; Summary'!$D$7)^AU$29))))))</f>
        <v>0</v>
      </c>
      <c r="AV154" s="114">
        <f>$D154*IF(AV$29&gt;'Inputs &amp; Summary'!$D$5,0,IF(AV$29&gt;VLOOKUP($G154,Lists!$J$17:$K$21,2),IF($M154=Lists!$H$3,IF($K154&lt;1,(($S154/$K154)*((1+'Inputs &amp; Summary'!$D$7)^AV$29)),((INT(AV$29/$K154)-INT((AV$29-1)/$K154))*$S154*((1+'Inputs &amp; Summary'!$D$7)^AV$29))),(_xlfn.WEIBULL.DIST(AV$29,$L154,$K154,FALSE)*$S154*((1+'Inputs &amp; Summary'!$D$7)^AV$29))),IF($M154=Lists!$H$3,IF($K154&lt;1,((($R154*(1-$E154)+$Q154*(1-$F154))/$K154)*((1+'Inputs &amp; Summary'!$D$7)^AV$29)),((INT(AV$29/$K154)-INT((AV$29-1)/$K154))*($R154*(1-$E154)+$Q154*(1-$F154))*((1+'Inputs &amp; Summary'!$D$7)^AV$29))),((_xlfn.WEIBULL.DIST(AV$29,$L154,$K154,FALSE)*($R154*(1-$E154)+$Q154*(1-$F154))*((1+'Inputs &amp; Summary'!$D$7)^AV$29))))))</f>
        <v>0</v>
      </c>
      <c r="AW154" s="114">
        <f>$D154*IF(AW$29&gt;'Inputs &amp; Summary'!$D$5,0,IF(AW$29&gt;VLOOKUP($G154,Lists!$J$17:$K$21,2),IF($M154=Lists!$H$3,IF($K154&lt;1,(($S154/$K154)*((1+'Inputs &amp; Summary'!$D$7)^AW$29)),((INT(AW$29/$K154)-INT((AW$29-1)/$K154))*$S154*((1+'Inputs &amp; Summary'!$D$7)^AW$29))),(_xlfn.WEIBULL.DIST(AW$29,$L154,$K154,FALSE)*$S154*((1+'Inputs &amp; Summary'!$D$7)^AW$29))),IF($M154=Lists!$H$3,IF($K154&lt;1,((($R154*(1-$E154)+$Q154*(1-$F154))/$K154)*((1+'Inputs &amp; Summary'!$D$7)^AW$29)),((INT(AW$29/$K154)-INT((AW$29-1)/$K154))*($R154*(1-$E154)+$Q154*(1-$F154))*((1+'Inputs &amp; Summary'!$D$7)^AW$29))),((_xlfn.WEIBULL.DIST(AW$29,$L154,$K154,FALSE)*($R154*(1-$E154)+$Q154*(1-$F154))*((1+'Inputs &amp; Summary'!$D$7)^AW$29))))))</f>
        <v>0</v>
      </c>
      <c r="AX154" s="114">
        <f>$D154*IF(AX$29&gt;'Inputs &amp; Summary'!$D$5,0,IF(AX$29&gt;VLOOKUP($G154,Lists!$J$17:$K$21,2),IF($M154=Lists!$H$3,IF($K154&lt;1,(($S154/$K154)*((1+'Inputs &amp; Summary'!$D$7)^AX$29)),((INT(AX$29/$K154)-INT((AX$29-1)/$K154))*$S154*((1+'Inputs &amp; Summary'!$D$7)^AX$29))),(_xlfn.WEIBULL.DIST(AX$29,$L154,$K154,FALSE)*$S154*((1+'Inputs &amp; Summary'!$D$7)^AX$29))),IF($M154=Lists!$H$3,IF($K154&lt;1,((($R154*(1-$E154)+$Q154*(1-$F154))/$K154)*((1+'Inputs &amp; Summary'!$D$7)^AX$29)),((INT(AX$29/$K154)-INT((AX$29-1)/$K154))*($R154*(1-$E154)+$Q154*(1-$F154))*((1+'Inputs &amp; Summary'!$D$7)^AX$29))),((_xlfn.WEIBULL.DIST(AX$29,$L154,$K154,FALSE)*($R154*(1-$E154)+$Q154*(1-$F154))*((1+'Inputs &amp; Summary'!$D$7)^AX$29))))))</f>
        <v>0</v>
      </c>
      <c r="AY154" s="114">
        <f>$D154*IF(AY$29&gt;'Inputs &amp; Summary'!$D$5,0,IF(AY$29&gt;VLOOKUP($G154,Lists!$J$17:$K$21,2),IF($M154=Lists!$H$3,IF($K154&lt;1,(($S154/$K154)*((1+'Inputs &amp; Summary'!$D$7)^AY$29)),((INT(AY$29/$K154)-INT((AY$29-1)/$K154))*$S154*((1+'Inputs &amp; Summary'!$D$7)^AY$29))),(_xlfn.WEIBULL.DIST(AY$29,$L154,$K154,FALSE)*$S154*((1+'Inputs &amp; Summary'!$D$7)^AY$29))),IF($M154=Lists!$H$3,IF($K154&lt;1,((($R154*(1-$E154)+$Q154*(1-$F154))/$K154)*((1+'Inputs &amp; Summary'!$D$7)^AY$29)),((INT(AY$29/$K154)-INT((AY$29-1)/$K154))*($R154*(1-$E154)+$Q154*(1-$F154))*((1+'Inputs &amp; Summary'!$D$7)^AY$29))),((_xlfn.WEIBULL.DIST(AY$29,$L154,$K154,FALSE)*($R154*(1-$E154)+$Q154*(1-$F154))*((1+'Inputs &amp; Summary'!$D$7)^AY$29))))))</f>
        <v>0</v>
      </c>
      <c r="AZ154" s="114">
        <f>$D154*IF(AZ$29&gt;'Inputs &amp; Summary'!$D$5,0,IF(AZ$29&gt;VLOOKUP($G154,Lists!$J$17:$K$21,2),IF($M154=Lists!$H$3,IF($K154&lt;1,(($S154/$K154)*((1+'Inputs &amp; Summary'!$D$7)^AZ$29)),((INT(AZ$29/$K154)-INT((AZ$29-1)/$K154))*$S154*((1+'Inputs &amp; Summary'!$D$7)^AZ$29))),(_xlfn.WEIBULL.DIST(AZ$29,$L154,$K154,FALSE)*$S154*((1+'Inputs &amp; Summary'!$D$7)^AZ$29))),IF($M154=Lists!$H$3,IF($K154&lt;1,((($R154*(1-$E154)+$Q154*(1-$F154))/$K154)*((1+'Inputs &amp; Summary'!$D$7)^AZ$29)),((INT(AZ$29/$K154)-INT((AZ$29-1)/$K154))*($R154*(1-$E154)+$Q154*(1-$F154))*((1+'Inputs &amp; Summary'!$D$7)^AZ$29))),((_xlfn.WEIBULL.DIST(AZ$29,$L154,$K154,FALSE)*($R154*(1-$E154)+$Q154*(1-$F154))*((1+'Inputs &amp; Summary'!$D$7)^AZ$29))))))</f>
        <v>0</v>
      </c>
      <c r="BA154" s="114">
        <f>$D154*IF(BA$29&gt;'Inputs &amp; Summary'!$D$5,0,IF(BA$29&gt;VLOOKUP($G154,Lists!$J$17:$K$21,2),IF($M154=Lists!$H$3,IF($K154&lt;1,(($S154/$K154)*((1+'Inputs &amp; Summary'!$D$7)^BA$29)),((INT(BA$29/$K154)-INT((BA$29-1)/$K154))*$S154*((1+'Inputs &amp; Summary'!$D$7)^BA$29))),(_xlfn.WEIBULL.DIST(BA$29,$L154,$K154,FALSE)*$S154*((1+'Inputs &amp; Summary'!$D$7)^BA$29))),IF($M154=Lists!$H$3,IF($K154&lt;1,((($R154*(1-$E154)+$Q154*(1-$F154))/$K154)*((1+'Inputs &amp; Summary'!$D$7)^BA$29)),((INT(BA$29/$K154)-INT((BA$29-1)/$K154))*($R154*(1-$E154)+$Q154*(1-$F154))*((1+'Inputs &amp; Summary'!$D$7)^BA$29))),((_xlfn.WEIBULL.DIST(BA$29,$L154,$K154,FALSE)*($R154*(1-$E154)+$Q154*(1-$F154))*((1+'Inputs &amp; Summary'!$D$7)^BA$29))))))</f>
        <v>0</v>
      </c>
      <c r="BB154" s="114">
        <f>$D154*IF(BB$29&gt;'Inputs &amp; Summary'!$D$5,0,IF(BB$29&gt;VLOOKUP($G154,Lists!$J$17:$K$21,2),IF($M154=Lists!$H$3,IF($K154&lt;1,(($S154/$K154)*((1+'Inputs &amp; Summary'!$D$7)^BB$29)),((INT(BB$29/$K154)-INT((BB$29-1)/$K154))*$S154*((1+'Inputs &amp; Summary'!$D$7)^BB$29))),(_xlfn.WEIBULL.DIST(BB$29,$L154,$K154,FALSE)*$S154*((1+'Inputs &amp; Summary'!$D$7)^BB$29))),IF($M154=Lists!$H$3,IF($K154&lt;1,((($R154*(1-$E154)+$Q154*(1-$F154))/$K154)*((1+'Inputs &amp; Summary'!$D$7)^BB$29)),((INT(BB$29/$K154)-INT((BB$29-1)/$K154))*($R154*(1-$E154)+$Q154*(1-$F154))*((1+'Inputs &amp; Summary'!$D$7)^BB$29))),((_xlfn.WEIBULL.DIST(BB$29,$L154,$K154,FALSE)*($R154*(1-$E154)+$Q154*(1-$F154))*((1+'Inputs &amp; Summary'!$D$7)^BB$29))))))</f>
        <v>0</v>
      </c>
      <c r="BC154" s="114">
        <f>$D154*IF(BC$29&gt;'Inputs &amp; Summary'!$D$5,0,IF(BC$29&gt;VLOOKUP($G154,Lists!$J$17:$K$21,2),IF($M154=Lists!$H$3,IF($K154&lt;1,(($S154/$K154)*((1+'Inputs &amp; Summary'!$D$7)^BC$29)),((INT(BC$29/$K154)-INT((BC$29-1)/$K154))*$S154*((1+'Inputs &amp; Summary'!$D$7)^BC$29))),(_xlfn.WEIBULL.DIST(BC$29,$L154,$K154,FALSE)*$S154*((1+'Inputs &amp; Summary'!$D$7)^BC$29))),IF($M154=Lists!$H$3,IF($K154&lt;1,((($R154*(1-$E154)+$Q154*(1-$F154))/$K154)*((1+'Inputs &amp; Summary'!$D$7)^BC$29)),((INT(BC$29/$K154)-INT((BC$29-1)/$K154))*($R154*(1-$E154)+$Q154*(1-$F154))*((1+'Inputs &amp; Summary'!$D$7)^BC$29))),((_xlfn.WEIBULL.DIST(BC$29,$L154,$K154,FALSE)*($R154*(1-$E154)+$Q154*(1-$F154))*((1+'Inputs &amp; Summary'!$D$7)^BC$29))))))</f>
        <v>0</v>
      </c>
      <c r="BD154" s="114">
        <f>$D154*IF(BD$29&gt;'Inputs &amp; Summary'!$D$5,0,IF(BD$29&gt;VLOOKUP($G154,Lists!$J$17:$K$21,2),IF($M154=Lists!$H$3,IF($K154&lt;1,(($S154/$K154)*((1+'Inputs &amp; Summary'!$D$7)^BD$29)),((INT(BD$29/$K154)-INT((BD$29-1)/$K154))*$S154*((1+'Inputs &amp; Summary'!$D$7)^BD$29))),(_xlfn.WEIBULL.DIST(BD$29,$L154,$K154,FALSE)*$S154*((1+'Inputs &amp; Summary'!$D$7)^BD$29))),IF($M154=Lists!$H$3,IF($K154&lt;1,((($R154*(1-$E154)+$Q154*(1-$F154))/$K154)*((1+'Inputs &amp; Summary'!$D$7)^BD$29)),((INT(BD$29/$K154)-INT((BD$29-1)/$K154))*($R154*(1-$E154)+$Q154*(1-$F154))*((1+'Inputs &amp; Summary'!$D$7)^BD$29))),((_xlfn.WEIBULL.DIST(BD$29,$L154,$K154,FALSE)*($R154*(1-$E154)+$Q154*(1-$F154))*((1+'Inputs &amp; Summary'!$D$7)^BD$29))))))</f>
        <v>0</v>
      </c>
      <c r="BE154" s="114">
        <f>$D154*IF(BE$29&gt;'Inputs &amp; Summary'!$D$5,0,IF(BE$29&gt;VLOOKUP($G154,Lists!$J$17:$K$21,2),IF($M154=Lists!$H$3,IF($K154&lt;1,(($S154/$K154)*((1+'Inputs &amp; Summary'!$D$7)^BE$29)),((INT(BE$29/$K154)-INT((BE$29-1)/$K154))*$S154*((1+'Inputs &amp; Summary'!$D$7)^BE$29))),(_xlfn.WEIBULL.DIST(BE$29,$L154,$K154,FALSE)*$S154*((1+'Inputs &amp; Summary'!$D$7)^BE$29))),IF($M154=Lists!$H$3,IF($K154&lt;1,((($R154*(1-$E154)+$Q154*(1-$F154))/$K154)*((1+'Inputs &amp; Summary'!$D$7)^BE$29)),((INT(BE$29/$K154)-INT((BE$29-1)/$K154))*($R154*(1-$E154)+$Q154*(1-$F154))*((1+'Inputs &amp; Summary'!$D$7)^BE$29))),((_xlfn.WEIBULL.DIST(BE$29,$L154,$K154,FALSE)*($R154*(1-$E154)+$Q154*(1-$F154))*((1+'Inputs &amp; Summary'!$D$7)^BE$29))))))</f>
        <v>0</v>
      </c>
      <c r="BF154" s="114">
        <f>$D154*IF(BF$29&gt;'Inputs &amp; Summary'!$D$5,0,IF(BF$29&gt;VLOOKUP($G154,Lists!$J$17:$K$21,2),IF($M154=Lists!$H$3,IF($K154&lt;1,(($S154/$K154)*((1+'Inputs &amp; Summary'!$D$7)^BF$29)),((INT(BF$29/$K154)-INT((BF$29-1)/$K154))*$S154*((1+'Inputs &amp; Summary'!$D$7)^BF$29))),(_xlfn.WEIBULL.DIST(BF$29,$L154,$K154,FALSE)*$S154*((1+'Inputs &amp; Summary'!$D$7)^BF$29))),IF($M154=Lists!$H$3,IF($K154&lt;1,((($R154*(1-$E154)+$Q154*(1-$F154))/$K154)*((1+'Inputs &amp; Summary'!$D$7)^BF$29)),((INT(BF$29/$K154)-INT((BF$29-1)/$K154))*($R154*(1-$E154)+$Q154*(1-$F154))*((1+'Inputs &amp; Summary'!$D$7)^BF$29))),((_xlfn.WEIBULL.DIST(BF$29,$L154,$K154,FALSE)*($R154*(1-$E154)+$Q154*(1-$F154))*((1+'Inputs &amp; Summary'!$D$7)^BF$29))))))</f>
        <v>0</v>
      </c>
      <c r="BG154" s="114">
        <f>$D154*IF(BG$29&gt;'Inputs &amp; Summary'!$D$5,0,IF(BG$29&gt;VLOOKUP($G154,Lists!$J$17:$K$21,2),IF($M154=Lists!$H$3,IF($K154&lt;1,(($S154/$K154)*((1+'Inputs &amp; Summary'!$D$7)^BG$29)),((INT(BG$29/$K154)-INT((BG$29-1)/$K154))*$S154*((1+'Inputs &amp; Summary'!$D$7)^BG$29))),(_xlfn.WEIBULL.DIST(BG$29,$L154,$K154,FALSE)*$S154*((1+'Inputs &amp; Summary'!$D$7)^BG$29))),IF($M154=Lists!$H$3,IF($K154&lt;1,((($R154*(1-$E154)+$Q154*(1-$F154))/$K154)*((1+'Inputs &amp; Summary'!$D$7)^BG$29)),((INT(BG$29/$K154)-INT((BG$29-1)/$K154))*($R154*(1-$E154)+$Q154*(1-$F154))*((1+'Inputs &amp; Summary'!$D$7)^BG$29))),((_xlfn.WEIBULL.DIST(BG$29,$L154,$K154,FALSE)*($R154*(1-$E154)+$Q154*(1-$F154))*((1+'Inputs &amp; Summary'!$D$7)^BG$29))))))</f>
        <v>0</v>
      </c>
      <c r="BH154" s="114">
        <f>$D154*IF(BH$29&gt;'Inputs &amp; Summary'!$D$5,0,IF(BH$29&gt;VLOOKUP($G154,Lists!$J$17:$K$21,2),IF($M154=Lists!$H$3,IF($K154&lt;1,(($S154/$K154)*((1+'Inputs &amp; Summary'!$D$7)^BH$29)),((INT(BH$29/$K154)-INT((BH$29-1)/$K154))*$S154*((1+'Inputs &amp; Summary'!$D$7)^BH$29))),(_xlfn.WEIBULL.DIST(BH$29,$L154,$K154,FALSE)*$S154*((1+'Inputs &amp; Summary'!$D$7)^BH$29))),IF($M154=Lists!$H$3,IF($K154&lt;1,((($R154*(1-$E154)+$Q154*(1-$F154))/$K154)*((1+'Inputs &amp; Summary'!$D$7)^BH$29)),((INT(BH$29/$K154)-INT((BH$29-1)/$K154))*($R154*(1-$E154)+$Q154*(1-$F154))*((1+'Inputs &amp; Summary'!$D$7)^BH$29))),((_xlfn.WEIBULL.DIST(BH$29,$L154,$K154,FALSE)*($R154*(1-$E154)+$Q154*(1-$F154))*((1+'Inputs &amp; Summary'!$D$7)^BH$29))))))</f>
        <v>0</v>
      </c>
      <c r="BI154" s="114">
        <f>$D154*IF(BI$29&gt;'Inputs &amp; Summary'!$D$5,0,IF(BI$29&gt;VLOOKUP($G154,Lists!$J$17:$K$21,2),IF($M154=Lists!$H$3,IF($K154&lt;1,(($S154/$K154)*((1+'Inputs &amp; Summary'!$D$7)^BI$29)),((INT(BI$29/$K154)-INT((BI$29-1)/$K154))*$S154*((1+'Inputs &amp; Summary'!$D$7)^BI$29))),(_xlfn.WEIBULL.DIST(BI$29,$L154,$K154,FALSE)*$S154*((1+'Inputs &amp; Summary'!$D$7)^BI$29))),IF($M154=Lists!$H$3,IF($K154&lt;1,((($R154*(1-$E154)+$Q154*(1-$F154))/$K154)*((1+'Inputs &amp; Summary'!$D$7)^BI$29)),((INT(BI$29/$K154)-INT((BI$29-1)/$K154))*($R154*(1-$E154)+$Q154*(1-$F154))*((1+'Inputs &amp; Summary'!$D$7)^BI$29))),((_xlfn.WEIBULL.DIST(BI$29,$L154,$K154,FALSE)*($R154*(1-$E154)+$Q154*(1-$F154))*((1+'Inputs &amp; Summary'!$D$7)^BI$29))))))</f>
        <v>0</v>
      </c>
      <c r="BJ154" s="114">
        <f>$D154*IF(BJ$29&gt;'Inputs &amp; Summary'!$D$5,0,IF(BJ$29&gt;VLOOKUP($G154,Lists!$J$17:$K$21,2),IF($M154=Lists!$H$3,IF($K154&lt;1,(($S154/$K154)*((1+'Inputs &amp; Summary'!$D$7)^BJ$29)),((INT(BJ$29/$K154)-INT((BJ$29-1)/$K154))*$S154*((1+'Inputs &amp; Summary'!$D$7)^BJ$29))),(_xlfn.WEIBULL.DIST(BJ$29,$L154,$K154,FALSE)*$S154*((1+'Inputs &amp; Summary'!$D$7)^BJ$29))),IF($M154=Lists!$H$3,IF($K154&lt;1,((($R154*(1-$E154)+$Q154*(1-$F154))/$K154)*((1+'Inputs &amp; Summary'!$D$7)^BJ$29)),((INT(BJ$29/$K154)-INT((BJ$29-1)/$K154))*($R154*(1-$E154)+$Q154*(1-$F154))*((1+'Inputs &amp; Summary'!$D$7)^BJ$29))),((_xlfn.WEIBULL.DIST(BJ$29,$L154,$K154,FALSE)*($R154*(1-$E154)+$Q154*(1-$F154))*((1+'Inputs &amp; Summary'!$D$7)^BJ$29))))))</f>
        <v>0</v>
      </c>
      <c r="BK154" s="114">
        <f>$D154*IF(BK$29&gt;'Inputs &amp; Summary'!$D$5,0,IF(BK$29&gt;VLOOKUP($G154,Lists!$J$17:$K$21,2),IF($M154=Lists!$H$3,IF($K154&lt;1,(($S154/$K154)*((1+'Inputs &amp; Summary'!$D$7)^BK$29)),((INT(BK$29/$K154)-INT((BK$29-1)/$K154))*$S154*((1+'Inputs &amp; Summary'!$D$7)^BK$29))),(_xlfn.WEIBULL.DIST(BK$29,$L154,$K154,FALSE)*$S154*((1+'Inputs &amp; Summary'!$D$7)^BK$29))),IF($M154=Lists!$H$3,IF($K154&lt;1,((($R154*(1-$E154)+$Q154*(1-$F154))/$K154)*((1+'Inputs &amp; Summary'!$D$7)^BK$29)),((INT(BK$29/$K154)-INT((BK$29-1)/$K154))*($R154*(1-$E154)+$Q154*(1-$F154))*((1+'Inputs &amp; Summary'!$D$7)^BK$29))),((_xlfn.WEIBULL.DIST(BK$29,$L154,$K154,FALSE)*($R154*(1-$E154)+$Q154*(1-$F154))*((1+'Inputs &amp; Summary'!$D$7)^BK$29))))))</f>
        <v>0</v>
      </c>
      <c r="BL154" s="114">
        <f>$D154*IF(BL$29&gt;'Inputs &amp; Summary'!$D$5,0,IF(BL$29&gt;VLOOKUP($G154,Lists!$J$17:$K$21,2),IF($M154=Lists!$H$3,IF($K154&lt;1,(($S154/$K154)*((1+'Inputs &amp; Summary'!$D$7)^BL$29)),((INT(BL$29/$K154)-INT((BL$29-1)/$K154))*$S154*((1+'Inputs &amp; Summary'!$D$7)^BL$29))),(_xlfn.WEIBULL.DIST(BL$29,$L154,$K154,FALSE)*$S154*((1+'Inputs &amp; Summary'!$D$7)^BL$29))),IF($M154=Lists!$H$3,IF($K154&lt;1,((($R154*(1-$E154)+$Q154*(1-$F154))/$K154)*((1+'Inputs &amp; Summary'!$D$7)^BL$29)),((INT(BL$29/$K154)-INT((BL$29-1)/$K154))*($R154*(1-$E154)+$Q154*(1-$F154))*((1+'Inputs &amp; Summary'!$D$7)^BL$29))),((_xlfn.WEIBULL.DIST(BL$29,$L154,$K154,FALSE)*($R154*(1-$E154)+$Q154*(1-$F154))*((1+'Inputs &amp; Summary'!$D$7)^BL$29))))))</f>
        <v>0</v>
      </c>
    </row>
    <row r="155" spans="1:64" ht="28.8" x14ac:dyDescent="0.3">
      <c r="A155" s="79" t="s">
        <v>170</v>
      </c>
      <c r="B155" s="33" t="s">
        <v>151</v>
      </c>
      <c r="C155" s="33" t="s">
        <v>140</v>
      </c>
      <c r="D155" s="68">
        <v>0</v>
      </c>
      <c r="E155" s="68">
        <v>0</v>
      </c>
      <c r="F155" s="68">
        <v>0</v>
      </c>
      <c r="G155" s="213" t="s">
        <v>433</v>
      </c>
      <c r="H155" s="34"/>
      <c r="I155" s="34" t="s">
        <v>272</v>
      </c>
      <c r="J155" s="33">
        <f>VLOOKUP(I155,'Labor Rates'!$A$1:$B$16,2)</f>
        <v>16.66346153846154</v>
      </c>
      <c r="K155" s="35">
        <v>0.08</v>
      </c>
      <c r="L155" s="35">
        <v>1</v>
      </c>
      <c r="M155" s="33" t="s">
        <v>259</v>
      </c>
      <c r="N155" s="84">
        <v>1</v>
      </c>
      <c r="O155" s="35">
        <v>1</v>
      </c>
      <c r="P155" s="5">
        <v>0</v>
      </c>
      <c r="Q155" s="73">
        <f t="shared" si="21"/>
        <v>16.66346153846154</v>
      </c>
      <c r="R155" s="73">
        <f t="shared" si="22"/>
        <v>0</v>
      </c>
      <c r="S155" s="74">
        <f t="shared" si="23"/>
        <v>0</v>
      </c>
      <c r="T155" s="88"/>
      <c r="U155" s="80"/>
      <c r="V155" s="87">
        <f t="shared" si="24"/>
        <v>0</v>
      </c>
      <c r="W155" s="87">
        <f>NPV('Inputs &amp; Summary'!$D$6,Y155:BL155)</f>
        <v>0</v>
      </c>
      <c r="X155" s="90">
        <f t="shared" si="25"/>
        <v>0</v>
      </c>
      <c r="Y155" s="114">
        <f>$D155*IF(Y$29&gt;'Inputs &amp; Summary'!$D$5,0,IF(Y$29&gt;VLOOKUP($G155,Lists!$J$17:$K$21,2),IF($M155=Lists!$H$3,IF($K155&lt;1,(($S155/$K155)*((1+'Inputs &amp; Summary'!$D$7)^Y$29)),((INT(Y$29/$K155)-INT((Y$29-1)/$K155))*$S155*((1+'Inputs &amp; Summary'!$D$7)^Y$29))),(_xlfn.WEIBULL.DIST(Y$29,$L155,$K155,FALSE)*$S155*((1+'Inputs &amp; Summary'!$D$7)^Y$29))),IF($M155=Lists!$H$3,IF($K155&lt;1,((($R155*(1-$E155)+$Q155*(1-$F155))/$K155)*((1+'Inputs &amp; Summary'!$D$7)^Y$29)),((INT(Y$29/$K155)-INT((Y$29-1)/$K155))*($R155*(1-$E155)+$Q155*(1-$F155))*((1+'Inputs &amp; Summary'!$D$7)^Y$29))),((_xlfn.WEIBULL.DIST(Y$29,$L155,$K155,FALSE)*($R155*(1-$E155)+$Q155*(1-$F155))*((1+'Inputs &amp; Summary'!$D$7)^Y$29))))))</f>
        <v>0</v>
      </c>
      <c r="Z155" s="114">
        <f>$D155*IF(Z$29&gt;'Inputs &amp; Summary'!$D$5,0,IF(Z$29&gt;VLOOKUP($G155,Lists!$J$17:$K$21,2),IF($M155=Lists!$H$3,IF($K155&lt;1,(($S155/$K155)*((1+'Inputs &amp; Summary'!$D$7)^Z$29)),((INT(Z$29/$K155)-INT((Z$29-1)/$K155))*$S155*((1+'Inputs &amp; Summary'!$D$7)^Z$29))),(_xlfn.WEIBULL.DIST(Z$29,$L155,$K155,FALSE)*$S155*((1+'Inputs &amp; Summary'!$D$7)^Z$29))),IF($M155=Lists!$H$3,IF($K155&lt;1,((($R155*(1-$E155)+$Q155*(1-$F155))/$K155)*((1+'Inputs &amp; Summary'!$D$7)^Z$29)),((INT(Z$29/$K155)-INT((Z$29-1)/$K155))*($R155*(1-$E155)+$Q155*(1-$F155))*((1+'Inputs &amp; Summary'!$D$7)^Z$29))),((_xlfn.WEIBULL.DIST(Z$29,$L155,$K155,FALSE)*($R155*(1-$E155)+$Q155*(1-$F155))*((1+'Inputs &amp; Summary'!$D$7)^Z$29))))))</f>
        <v>0</v>
      </c>
      <c r="AA155" s="114">
        <f>$D155*IF(AA$29&gt;'Inputs &amp; Summary'!$D$5,0,IF(AA$29&gt;VLOOKUP($G155,Lists!$J$17:$K$21,2),IF($M155=Lists!$H$3,IF($K155&lt;1,(($S155/$K155)*((1+'Inputs &amp; Summary'!$D$7)^AA$29)),((INT(AA$29/$K155)-INT((AA$29-1)/$K155))*$S155*((1+'Inputs &amp; Summary'!$D$7)^AA$29))),(_xlfn.WEIBULL.DIST(AA$29,$L155,$K155,FALSE)*$S155*((1+'Inputs &amp; Summary'!$D$7)^AA$29))),IF($M155=Lists!$H$3,IF($K155&lt;1,((($R155*(1-$E155)+$Q155*(1-$F155))/$K155)*((1+'Inputs &amp; Summary'!$D$7)^AA$29)),((INT(AA$29/$K155)-INT((AA$29-1)/$K155))*($R155*(1-$E155)+$Q155*(1-$F155))*((1+'Inputs &amp; Summary'!$D$7)^AA$29))),((_xlfn.WEIBULL.DIST(AA$29,$L155,$K155,FALSE)*($R155*(1-$E155)+$Q155*(1-$F155))*((1+'Inputs &amp; Summary'!$D$7)^AA$29))))))</f>
        <v>0</v>
      </c>
      <c r="AB155" s="114">
        <f>$D155*IF(AB$29&gt;'Inputs &amp; Summary'!$D$5,0,IF(AB$29&gt;VLOOKUP($G155,Lists!$J$17:$K$21,2),IF($M155=Lists!$H$3,IF($K155&lt;1,(($S155/$K155)*((1+'Inputs &amp; Summary'!$D$7)^AB$29)),((INT(AB$29/$K155)-INT((AB$29-1)/$K155))*$S155*((1+'Inputs &amp; Summary'!$D$7)^AB$29))),(_xlfn.WEIBULL.DIST(AB$29,$L155,$K155,FALSE)*$S155*((1+'Inputs &amp; Summary'!$D$7)^AB$29))),IF($M155=Lists!$H$3,IF($K155&lt;1,((($R155*(1-$E155)+$Q155*(1-$F155))/$K155)*((1+'Inputs &amp; Summary'!$D$7)^AB$29)),((INT(AB$29/$K155)-INT((AB$29-1)/$K155))*($R155*(1-$E155)+$Q155*(1-$F155))*((1+'Inputs &amp; Summary'!$D$7)^AB$29))),((_xlfn.WEIBULL.DIST(AB$29,$L155,$K155,FALSE)*($R155*(1-$E155)+$Q155*(1-$F155))*((1+'Inputs &amp; Summary'!$D$7)^AB$29))))))</f>
        <v>0</v>
      </c>
      <c r="AC155" s="114">
        <f>$D155*IF(AC$29&gt;'Inputs &amp; Summary'!$D$5,0,IF(AC$29&gt;VLOOKUP($G155,Lists!$J$17:$K$21,2),IF($M155=Lists!$H$3,IF($K155&lt;1,(($S155/$K155)*((1+'Inputs &amp; Summary'!$D$7)^AC$29)),((INT(AC$29/$K155)-INT((AC$29-1)/$K155))*$S155*((1+'Inputs &amp; Summary'!$D$7)^AC$29))),(_xlfn.WEIBULL.DIST(AC$29,$L155,$K155,FALSE)*$S155*((1+'Inputs &amp; Summary'!$D$7)^AC$29))),IF($M155=Lists!$H$3,IF($K155&lt;1,((($R155*(1-$E155)+$Q155*(1-$F155))/$K155)*((1+'Inputs &amp; Summary'!$D$7)^AC$29)),((INT(AC$29/$K155)-INT((AC$29-1)/$K155))*($R155*(1-$E155)+$Q155*(1-$F155))*((1+'Inputs &amp; Summary'!$D$7)^AC$29))),((_xlfn.WEIBULL.DIST(AC$29,$L155,$K155,FALSE)*($R155*(1-$E155)+$Q155*(1-$F155))*((1+'Inputs &amp; Summary'!$D$7)^AC$29))))))</f>
        <v>0</v>
      </c>
      <c r="AD155" s="114">
        <f>$D155*IF(AD$29&gt;'Inputs &amp; Summary'!$D$5,0,IF(AD$29&gt;VLOOKUP($G155,Lists!$J$17:$K$21,2),IF($M155=Lists!$H$3,IF($K155&lt;1,(($S155/$K155)*((1+'Inputs &amp; Summary'!$D$7)^AD$29)),((INT(AD$29/$K155)-INT((AD$29-1)/$K155))*$S155*((1+'Inputs &amp; Summary'!$D$7)^AD$29))),(_xlfn.WEIBULL.DIST(AD$29,$L155,$K155,FALSE)*$S155*((1+'Inputs &amp; Summary'!$D$7)^AD$29))),IF($M155=Lists!$H$3,IF($K155&lt;1,((($R155*(1-$E155)+$Q155*(1-$F155))/$K155)*((1+'Inputs &amp; Summary'!$D$7)^AD$29)),((INT(AD$29/$K155)-INT((AD$29-1)/$K155))*($R155*(1-$E155)+$Q155*(1-$F155))*((1+'Inputs &amp; Summary'!$D$7)^AD$29))),((_xlfn.WEIBULL.DIST(AD$29,$L155,$K155,FALSE)*($R155*(1-$E155)+$Q155*(1-$F155))*((1+'Inputs &amp; Summary'!$D$7)^AD$29))))))</f>
        <v>0</v>
      </c>
      <c r="AE155" s="114">
        <f>$D155*IF(AE$29&gt;'Inputs &amp; Summary'!$D$5,0,IF(AE$29&gt;VLOOKUP($G155,Lists!$J$17:$K$21,2),IF($M155=Lists!$H$3,IF($K155&lt;1,(($S155/$K155)*((1+'Inputs &amp; Summary'!$D$7)^AE$29)),((INT(AE$29/$K155)-INT((AE$29-1)/$K155))*$S155*((1+'Inputs &amp; Summary'!$D$7)^AE$29))),(_xlfn.WEIBULL.DIST(AE$29,$L155,$K155,FALSE)*$S155*((1+'Inputs &amp; Summary'!$D$7)^AE$29))),IF($M155=Lists!$H$3,IF($K155&lt;1,((($R155*(1-$E155)+$Q155*(1-$F155))/$K155)*((1+'Inputs &amp; Summary'!$D$7)^AE$29)),((INT(AE$29/$K155)-INT((AE$29-1)/$K155))*($R155*(1-$E155)+$Q155*(1-$F155))*((1+'Inputs &amp; Summary'!$D$7)^AE$29))),((_xlfn.WEIBULL.DIST(AE$29,$L155,$K155,FALSE)*($R155*(1-$E155)+$Q155*(1-$F155))*((1+'Inputs &amp; Summary'!$D$7)^AE$29))))))</f>
        <v>0</v>
      </c>
      <c r="AF155" s="114">
        <f>$D155*IF(AF$29&gt;'Inputs &amp; Summary'!$D$5,0,IF(AF$29&gt;VLOOKUP($G155,Lists!$J$17:$K$21,2),IF($M155=Lists!$H$3,IF($K155&lt;1,(($S155/$K155)*((1+'Inputs &amp; Summary'!$D$7)^AF$29)),((INT(AF$29/$K155)-INT((AF$29-1)/$K155))*$S155*((1+'Inputs &amp; Summary'!$D$7)^AF$29))),(_xlfn.WEIBULL.DIST(AF$29,$L155,$K155,FALSE)*$S155*((1+'Inputs &amp; Summary'!$D$7)^AF$29))),IF($M155=Lists!$H$3,IF($K155&lt;1,((($R155*(1-$E155)+$Q155*(1-$F155))/$K155)*((1+'Inputs &amp; Summary'!$D$7)^AF$29)),((INT(AF$29/$K155)-INT((AF$29-1)/$K155))*($R155*(1-$E155)+$Q155*(1-$F155))*((1+'Inputs &amp; Summary'!$D$7)^AF$29))),((_xlfn.WEIBULL.DIST(AF$29,$L155,$K155,FALSE)*($R155*(1-$E155)+$Q155*(1-$F155))*((1+'Inputs &amp; Summary'!$D$7)^AF$29))))))</f>
        <v>0</v>
      </c>
      <c r="AG155" s="114">
        <f>$D155*IF(AG$29&gt;'Inputs &amp; Summary'!$D$5,0,IF(AG$29&gt;VLOOKUP($G155,Lists!$J$17:$K$21,2),IF($M155=Lists!$H$3,IF($K155&lt;1,(($S155/$K155)*((1+'Inputs &amp; Summary'!$D$7)^AG$29)),((INT(AG$29/$K155)-INT((AG$29-1)/$K155))*$S155*((1+'Inputs &amp; Summary'!$D$7)^AG$29))),(_xlfn.WEIBULL.DIST(AG$29,$L155,$K155,FALSE)*$S155*((1+'Inputs &amp; Summary'!$D$7)^AG$29))),IF($M155=Lists!$H$3,IF($K155&lt;1,((($R155*(1-$E155)+$Q155*(1-$F155))/$K155)*((1+'Inputs &amp; Summary'!$D$7)^AG$29)),((INT(AG$29/$K155)-INT((AG$29-1)/$K155))*($R155*(1-$E155)+$Q155*(1-$F155))*((1+'Inputs &amp; Summary'!$D$7)^AG$29))),((_xlfn.WEIBULL.DIST(AG$29,$L155,$K155,FALSE)*($R155*(1-$E155)+$Q155*(1-$F155))*((1+'Inputs &amp; Summary'!$D$7)^AG$29))))))</f>
        <v>0</v>
      </c>
      <c r="AH155" s="114">
        <f>$D155*IF(AH$29&gt;'Inputs &amp; Summary'!$D$5,0,IF(AH$29&gt;VLOOKUP($G155,Lists!$J$17:$K$21,2),IF($M155=Lists!$H$3,IF($K155&lt;1,(($S155/$K155)*((1+'Inputs &amp; Summary'!$D$7)^AH$29)),((INT(AH$29/$K155)-INT((AH$29-1)/$K155))*$S155*((1+'Inputs &amp; Summary'!$D$7)^AH$29))),(_xlfn.WEIBULL.DIST(AH$29,$L155,$K155,FALSE)*$S155*((1+'Inputs &amp; Summary'!$D$7)^AH$29))),IF($M155=Lists!$H$3,IF($K155&lt;1,((($R155*(1-$E155)+$Q155*(1-$F155))/$K155)*((1+'Inputs &amp; Summary'!$D$7)^AH$29)),((INT(AH$29/$K155)-INT((AH$29-1)/$K155))*($R155*(1-$E155)+$Q155*(1-$F155))*((1+'Inputs &amp; Summary'!$D$7)^AH$29))),((_xlfn.WEIBULL.DIST(AH$29,$L155,$K155,FALSE)*($R155*(1-$E155)+$Q155*(1-$F155))*((1+'Inputs &amp; Summary'!$D$7)^AH$29))))))</f>
        <v>0</v>
      </c>
      <c r="AI155" s="114">
        <f>$D155*IF(AI$29&gt;'Inputs &amp; Summary'!$D$5,0,IF(AI$29&gt;VLOOKUP($G155,Lists!$J$17:$K$21,2),IF($M155=Lists!$H$3,IF($K155&lt;1,(($S155/$K155)*((1+'Inputs &amp; Summary'!$D$7)^AI$29)),((INT(AI$29/$K155)-INT((AI$29-1)/$K155))*$S155*((1+'Inputs &amp; Summary'!$D$7)^AI$29))),(_xlfn.WEIBULL.DIST(AI$29,$L155,$K155,FALSE)*$S155*((1+'Inputs &amp; Summary'!$D$7)^AI$29))),IF($M155=Lists!$H$3,IF($K155&lt;1,((($R155*(1-$E155)+$Q155*(1-$F155))/$K155)*((1+'Inputs &amp; Summary'!$D$7)^AI$29)),((INT(AI$29/$K155)-INT((AI$29-1)/$K155))*($R155*(1-$E155)+$Q155*(1-$F155))*((1+'Inputs &amp; Summary'!$D$7)^AI$29))),((_xlfn.WEIBULL.DIST(AI$29,$L155,$K155,FALSE)*($R155*(1-$E155)+$Q155*(1-$F155))*((1+'Inputs &amp; Summary'!$D$7)^AI$29))))))</f>
        <v>0</v>
      </c>
      <c r="AJ155" s="114">
        <f>$D155*IF(AJ$29&gt;'Inputs &amp; Summary'!$D$5,0,IF(AJ$29&gt;VLOOKUP($G155,Lists!$J$17:$K$21,2),IF($M155=Lists!$H$3,IF($K155&lt;1,(($S155/$K155)*((1+'Inputs &amp; Summary'!$D$7)^AJ$29)),((INT(AJ$29/$K155)-INT((AJ$29-1)/$K155))*$S155*((1+'Inputs &amp; Summary'!$D$7)^AJ$29))),(_xlfn.WEIBULL.DIST(AJ$29,$L155,$K155,FALSE)*$S155*((1+'Inputs &amp; Summary'!$D$7)^AJ$29))),IF($M155=Lists!$H$3,IF($K155&lt;1,((($R155*(1-$E155)+$Q155*(1-$F155))/$K155)*((1+'Inputs &amp; Summary'!$D$7)^AJ$29)),((INT(AJ$29/$K155)-INT((AJ$29-1)/$K155))*($R155*(1-$E155)+$Q155*(1-$F155))*((1+'Inputs &amp; Summary'!$D$7)^AJ$29))),((_xlfn.WEIBULL.DIST(AJ$29,$L155,$K155,FALSE)*($R155*(1-$E155)+$Q155*(1-$F155))*((1+'Inputs &amp; Summary'!$D$7)^AJ$29))))))</f>
        <v>0</v>
      </c>
      <c r="AK155" s="114">
        <f>$D155*IF(AK$29&gt;'Inputs &amp; Summary'!$D$5,0,IF(AK$29&gt;VLOOKUP($G155,Lists!$J$17:$K$21,2),IF($M155=Lists!$H$3,IF($K155&lt;1,(($S155/$K155)*((1+'Inputs &amp; Summary'!$D$7)^AK$29)),((INT(AK$29/$K155)-INT((AK$29-1)/$K155))*$S155*((1+'Inputs &amp; Summary'!$D$7)^AK$29))),(_xlfn.WEIBULL.DIST(AK$29,$L155,$K155,FALSE)*$S155*((1+'Inputs &amp; Summary'!$D$7)^AK$29))),IF($M155=Lists!$H$3,IF($K155&lt;1,((($R155*(1-$E155)+$Q155*(1-$F155))/$K155)*((1+'Inputs &amp; Summary'!$D$7)^AK$29)),((INT(AK$29/$K155)-INT((AK$29-1)/$K155))*($R155*(1-$E155)+$Q155*(1-$F155))*((1+'Inputs &amp; Summary'!$D$7)^AK$29))),((_xlfn.WEIBULL.DIST(AK$29,$L155,$K155,FALSE)*($R155*(1-$E155)+$Q155*(1-$F155))*((1+'Inputs &amp; Summary'!$D$7)^AK$29))))))</f>
        <v>0</v>
      </c>
      <c r="AL155" s="114">
        <f>$D155*IF(AL$29&gt;'Inputs &amp; Summary'!$D$5,0,IF(AL$29&gt;VLOOKUP($G155,Lists!$J$17:$K$21,2),IF($M155=Lists!$H$3,IF($K155&lt;1,(($S155/$K155)*((1+'Inputs &amp; Summary'!$D$7)^AL$29)),((INT(AL$29/$K155)-INT((AL$29-1)/$K155))*$S155*((1+'Inputs &amp; Summary'!$D$7)^AL$29))),(_xlfn.WEIBULL.DIST(AL$29,$L155,$K155,FALSE)*$S155*((1+'Inputs &amp; Summary'!$D$7)^AL$29))),IF($M155=Lists!$H$3,IF($K155&lt;1,((($R155*(1-$E155)+$Q155*(1-$F155))/$K155)*((1+'Inputs &amp; Summary'!$D$7)^AL$29)),((INT(AL$29/$K155)-INT((AL$29-1)/$K155))*($R155*(1-$E155)+$Q155*(1-$F155))*((1+'Inputs &amp; Summary'!$D$7)^AL$29))),((_xlfn.WEIBULL.DIST(AL$29,$L155,$K155,FALSE)*($R155*(1-$E155)+$Q155*(1-$F155))*((1+'Inputs &amp; Summary'!$D$7)^AL$29))))))</f>
        <v>0</v>
      </c>
      <c r="AM155" s="114">
        <f>$D155*IF(AM$29&gt;'Inputs &amp; Summary'!$D$5,0,IF(AM$29&gt;VLOOKUP($G155,Lists!$J$17:$K$21,2),IF($M155=Lists!$H$3,IF($K155&lt;1,(($S155/$K155)*((1+'Inputs &amp; Summary'!$D$7)^AM$29)),((INT(AM$29/$K155)-INT((AM$29-1)/$K155))*$S155*((1+'Inputs &amp; Summary'!$D$7)^AM$29))),(_xlfn.WEIBULL.DIST(AM$29,$L155,$K155,FALSE)*$S155*((1+'Inputs &amp; Summary'!$D$7)^AM$29))),IF($M155=Lists!$H$3,IF($K155&lt;1,((($R155*(1-$E155)+$Q155*(1-$F155))/$K155)*((1+'Inputs &amp; Summary'!$D$7)^AM$29)),((INT(AM$29/$K155)-INT((AM$29-1)/$K155))*($R155*(1-$E155)+$Q155*(1-$F155))*((1+'Inputs &amp; Summary'!$D$7)^AM$29))),((_xlfn.WEIBULL.DIST(AM$29,$L155,$K155,FALSE)*($R155*(1-$E155)+$Q155*(1-$F155))*((1+'Inputs &amp; Summary'!$D$7)^AM$29))))))</f>
        <v>0</v>
      </c>
      <c r="AN155" s="114">
        <f>$D155*IF(AN$29&gt;'Inputs &amp; Summary'!$D$5,0,IF(AN$29&gt;VLOOKUP($G155,Lists!$J$17:$K$21,2),IF($M155=Lists!$H$3,IF($K155&lt;1,(($S155/$K155)*((1+'Inputs &amp; Summary'!$D$7)^AN$29)),((INT(AN$29/$K155)-INT((AN$29-1)/$K155))*$S155*((1+'Inputs &amp; Summary'!$D$7)^AN$29))),(_xlfn.WEIBULL.DIST(AN$29,$L155,$K155,FALSE)*$S155*((1+'Inputs &amp; Summary'!$D$7)^AN$29))),IF($M155=Lists!$H$3,IF($K155&lt;1,((($R155*(1-$E155)+$Q155*(1-$F155))/$K155)*((1+'Inputs &amp; Summary'!$D$7)^AN$29)),((INT(AN$29/$K155)-INT((AN$29-1)/$K155))*($R155*(1-$E155)+$Q155*(1-$F155))*((1+'Inputs &amp; Summary'!$D$7)^AN$29))),((_xlfn.WEIBULL.DIST(AN$29,$L155,$K155,FALSE)*($R155*(1-$E155)+$Q155*(1-$F155))*((1+'Inputs &amp; Summary'!$D$7)^AN$29))))))</f>
        <v>0</v>
      </c>
      <c r="AO155" s="114">
        <f>$D155*IF(AO$29&gt;'Inputs &amp; Summary'!$D$5,0,IF(AO$29&gt;VLOOKUP($G155,Lists!$J$17:$K$21,2),IF($M155=Lists!$H$3,IF($K155&lt;1,(($S155/$K155)*((1+'Inputs &amp; Summary'!$D$7)^AO$29)),((INT(AO$29/$K155)-INT((AO$29-1)/$K155))*$S155*((1+'Inputs &amp; Summary'!$D$7)^AO$29))),(_xlfn.WEIBULL.DIST(AO$29,$L155,$K155,FALSE)*$S155*((1+'Inputs &amp; Summary'!$D$7)^AO$29))),IF($M155=Lists!$H$3,IF($K155&lt;1,((($R155*(1-$E155)+$Q155*(1-$F155))/$K155)*((1+'Inputs &amp; Summary'!$D$7)^AO$29)),((INT(AO$29/$K155)-INT((AO$29-1)/$K155))*($R155*(1-$E155)+$Q155*(1-$F155))*((1+'Inputs &amp; Summary'!$D$7)^AO$29))),((_xlfn.WEIBULL.DIST(AO$29,$L155,$K155,FALSE)*($R155*(1-$E155)+$Q155*(1-$F155))*((1+'Inputs &amp; Summary'!$D$7)^AO$29))))))</f>
        <v>0</v>
      </c>
      <c r="AP155" s="114">
        <f>$D155*IF(AP$29&gt;'Inputs &amp; Summary'!$D$5,0,IF(AP$29&gt;VLOOKUP($G155,Lists!$J$17:$K$21,2),IF($M155=Lists!$H$3,IF($K155&lt;1,(($S155/$K155)*((1+'Inputs &amp; Summary'!$D$7)^AP$29)),((INT(AP$29/$K155)-INT((AP$29-1)/$K155))*$S155*((1+'Inputs &amp; Summary'!$D$7)^AP$29))),(_xlfn.WEIBULL.DIST(AP$29,$L155,$K155,FALSE)*$S155*((1+'Inputs &amp; Summary'!$D$7)^AP$29))),IF($M155=Lists!$H$3,IF($K155&lt;1,((($R155*(1-$E155)+$Q155*(1-$F155))/$K155)*((1+'Inputs &amp; Summary'!$D$7)^AP$29)),((INT(AP$29/$K155)-INT((AP$29-1)/$K155))*($R155*(1-$E155)+$Q155*(1-$F155))*((1+'Inputs &amp; Summary'!$D$7)^AP$29))),((_xlfn.WEIBULL.DIST(AP$29,$L155,$K155,FALSE)*($R155*(1-$E155)+$Q155*(1-$F155))*((1+'Inputs &amp; Summary'!$D$7)^AP$29))))))</f>
        <v>0</v>
      </c>
      <c r="AQ155" s="114">
        <f>$D155*IF(AQ$29&gt;'Inputs &amp; Summary'!$D$5,0,IF(AQ$29&gt;VLOOKUP($G155,Lists!$J$17:$K$21,2),IF($M155=Lists!$H$3,IF($K155&lt;1,(($S155/$K155)*((1+'Inputs &amp; Summary'!$D$7)^AQ$29)),((INT(AQ$29/$K155)-INT((AQ$29-1)/$K155))*$S155*((1+'Inputs &amp; Summary'!$D$7)^AQ$29))),(_xlfn.WEIBULL.DIST(AQ$29,$L155,$K155,FALSE)*$S155*((1+'Inputs &amp; Summary'!$D$7)^AQ$29))),IF($M155=Lists!$H$3,IF($K155&lt;1,((($R155*(1-$E155)+$Q155*(1-$F155))/$K155)*((1+'Inputs &amp; Summary'!$D$7)^AQ$29)),((INT(AQ$29/$K155)-INT((AQ$29-1)/$K155))*($R155*(1-$E155)+$Q155*(1-$F155))*((1+'Inputs &amp; Summary'!$D$7)^AQ$29))),((_xlfn.WEIBULL.DIST(AQ$29,$L155,$K155,FALSE)*($R155*(1-$E155)+$Q155*(1-$F155))*((1+'Inputs &amp; Summary'!$D$7)^AQ$29))))))</f>
        <v>0</v>
      </c>
      <c r="AR155" s="114">
        <f>$D155*IF(AR$29&gt;'Inputs &amp; Summary'!$D$5,0,IF(AR$29&gt;VLOOKUP($G155,Lists!$J$17:$K$21,2),IF($M155=Lists!$H$3,IF($K155&lt;1,(($S155/$K155)*((1+'Inputs &amp; Summary'!$D$7)^AR$29)),((INT(AR$29/$K155)-INT((AR$29-1)/$K155))*$S155*((1+'Inputs &amp; Summary'!$D$7)^AR$29))),(_xlfn.WEIBULL.DIST(AR$29,$L155,$K155,FALSE)*$S155*((1+'Inputs &amp; Summary'!$D$7)^AR$29))),IF($M155=Lists!$H$3,IF($K155&lt;1,((($R155*(1-$E155)+$Q155*(1-$F155))/$K155)*((1+'Inputs &amp; Summary'!$D$7)^AR$29)),((INT(AR$29/$K155)-INT((AR$29-1)/$K155))*($R155*(1-$E155)+$Q155*(1-$F155))*((1+'Inputs &amp; Summary'!$D$7)^AR$29))),((_xlfn.WEIBULL.DIST(AR$29,$L155,$K155,FALSE)*($R155*(1-$E155)+$Q155*(1-$F155))*((1+'Inputs &amp; Summary'!$D$7)^AR$29))))))</f>
        <v>0</v>
      </c>
      <c r="AS155" s="114">
        <f>$D155*IF(AS$29&gt;'Inputs &amp; Summary'!$D$5,0,IF(AS$29&gt;VLOOKUP($G155,Lists!$J$17:$K$21,2),IF($M155=Lists!$H$3,IF($K155&lt;1,(($S155/$K155)*((1+'Inputs &amp; Summary'!$D$7)^AS$29)),((INT(AS$29/$K155)-INT((AS$29-1)/$K155))*$S155*((1+'Inputs &amp; Summary'!$D$7)^AS$29))),(_xlfn.WEIBULL.DIST(AS$29,$L155,$K155,FALSE)*$S155*((1+'Inputs &amp; Summary'!$D$7)^AS$29))),IF($M155=Lists!$H$3,IF($K155&lt;1,((($R155*(1-$E155)+$Q155*(1-$F155))/$K155)*((1+'Inputs &amp; Summary'!$D$7)^AS$29)),((INT(AS$29/$K155)-INT((AS$29-1)/$K155))*($R155*(1-$E155)+$Q155*(1-$F155))*((1+'Inputs &amp; Summary'!$D$7)^AS$29))),((_xlfn.WEIBULL.DIST(AS$29,$L155,$K155,FALSE)*($R155*(1-$E155)+$Q155*(1-$F155))*((1+'Inputs &amp; Summary'!$D$7)^AS$29))))))</f>
        <v>0</v>
      </c>
      <c r="AT155" s="114">
        <f>$D155*IF(AT$29&gt;'Inputs &amp; Summary'!$D$5,0,IF(AT$29&gt;VLOOKUP($G155,Lists!$J$17:$K$21,2),IF($M155=Lists!$H$3,IF($K155&lt;1,(($S155/$K155)*((1+'Inputs &amp; Summary'!$D$7)^AT$29)),((INT(AT$29/$K155)-INT((AT$29-1)/$K155))*$S155*((1+'Inputs &amp; Summary'!$D$7)^AT$29))),(_xlfn.WEIBULL.DIST(AT$29,$L155,$K155,FALSE)*$S155*((1+'Inputs &amp; Summary'!$D$7)^AT$29))),IF($M155=Lists!$H$3,IF($K155&lt;1,((($R155*(1-$E155)+$Q155*(1-$F155))/$K155)*((1+'Inputs &amp; Summary'!$D$7)^AT$29)),((INT(AT$29/$K155)-INT((AT$29-1)/$K155))*($R155*(1-$E155)+$Q155*(1-$F155))*((1+'Inputs &amp; Summary'!$D$7)^AT$29))),((_xlfn.WEIBULL.DIST(AT$29,$L155,$K155,FALSE)*($R155*(1-$E155)+$Q155*(1-$F155))*((1+'Inputs &amp; Summary'!$D$7)^AT$29))))))</f>
        <v>0</v>
      </c>
      <c r="AU155" s="114">
        <f>$D155*IF(AU$29&gt;'Inputs &amp; Summary'!$D$5,0,IF(AU$29&gt;VLOOKUP($G155,Lists!$J$17:$K$21,2),IF($M155=Lists!$H$3,IF($K155&lt;1,(($S155/$K155)*((1+'Inputs &amp; Summary'!$D$7)^AU$29)),((INT(AU$29/$K155)-INT((AU$29-1)/$K155))*$S155*((1+'Inputs &amp; Summary'!$D$7)^AU$29))),(_xlfn.WEIBULL.DIST(AU$29,$L155,$K155,FALSE)*$S155*((1+'Inputs &amp; Summary'!$D$7)^AU$29))),IF($M155=Lists!$H$3,IF($K155&lt;1,((($R155*(1-$E155)+$Q155*(1-$F155))/$K155)*((1+'Inputs &amp; Summary'!$D$7)^AU$29)),((INT(AU$29/$K155)-INT((AU$29-1)/$K155))*($R155*(1-$E155)+$Q155*(1-$F155))*((1+'Inputs &amp; Summary'!$D$7)^AU$29))),((_xlfn.WEIBULL.DIST(AU$29,$L155,$K155,FALSE)*($R155*(1-$E155)+$Q155*(1-$F155))*((1+'Inputs &amp; Summary'!$D$7)^AU$29))))))</f>
        <v>0</v>
      </c>
      <c r="AV155" s="114">
        <f>$D155*IF(AV$29&gt;'Inputs &amp; Summary'!$D$5,0,IF(AV$29&gt;VLOOKUP($G155,Lists!$J$17:$K$21,2),IF($M155=Lists!$H$3,IF($K155&lt;1,(($S155/$K155)*((1+'Inputs &amp; Summary'!$D$7)^AV$29)),((INT(AV$29/$K155)-INT((AV$29-1)/$K155))*$S155*((1+'Inputs &amp; Summary'!$D$7)^AV$29))),(_xlfn.WEIBULL.DIST(AV$29,$L155,$K155,FALSE)*$S155*((1+'Inputs &amp; Summary'!$D$7)^AV$29))),IF($M155=Lists!$H$3,IF($K155&lt;1,((($R155*(1-$E155)+$Q155*(1-$F155))/$K155)*((1+'Inputs &amp; Summary'!$D$7)^AV$29)),((INT(AV$29/$K155)-INT((AV$29-1)/$K155))*($R155*(1-$E155)+$Q155*(1-$F155))*((1+'Inputs &amp; Summary'!$D$7)^AV$29))),((_xlfn.WEIBULL.DIST(AV$29,$L155,$K155,FALSE)*($R155*(1-$E155)+$Q155*(1-$F155))*((1+'Inputs &amp; Summary'!$D$7)^AV$29))))))</f>
        <v>0</v>
      </c>
      <c r="AW155" s="114">
        <f>$D155*IF(AW$29&gt;'Inputs &amp; Summary'!$D$5,0,IF(AW$29&gt;VLOOKUP($G155,Lists!$J$17:$K$21,2),IF($M155=Lists!$H$3,IF($K155&lt;1,(($S155/$K155)*((1+'Inputs &amp; Summary'!$D$7)^AW$29)),((INT(AW$29/$K155)-INT((AW$29-1)/$K155))*$S155*((1+'Inputs &amp; Summary'!$D$7)^AW$29))),(_xlfn.WEIBULL.DIST(AW$29,$L155,$K155,FALSE)*$S155*((1+'Inputs &amp; Summary'!$D$7)^AW$29))),IF($M155=Lists!$H$3,IF($K155&lt;1,((($R155*(1-$E155)+$Q155*(1-$F155))/$K155)*((1+'Inputs &amp; Summary'!$D$7)^AW$29)),((INT(AW$29/$K155)-INT((AW$29-1)/$K155))*($R155*(1-$E155)+$Q155*(1-$F155))*((1+'Inputs &amp; Summary'!$D$7)^AW$29))),((_xlfn.WEIBULL.DIST(AW$29,$L155,$K155,FALSE)*($R155*(1-$E155)+$Q155*(1-$F155))*((1+'Inputs &amp; Summary'!$D$7)^AW$29))))))</f>
        <v>0</v>
      </c>
      <c r="AX155" s="114">
        <f>$D155*IF(AX$29&gt;'Inputs &amp; Summary'!$D$5,0,IF(AX$29&gt;VLOOKUP($G155,Lists!$J$17:$K$21,2),IF($M155=Lists!$H$3,IF($K155&lt;1,(($S155/$K155)*((1+'Inputs &amp; Summary'!$D$7)^AX$29)),((INT(AX$29/$K155)-INT((AX$29-1)/$K155))*$S155*((1+'Inputs &amp; Summary'!$D$7)^AX$29))),(_xlfn.WEIBULL.DIST(AX$29,$L155,$K155,FALSE)*$S155*((1+'Inputs &amp; Summary'!$D$7)^AX$29))),IF($M155=Lists!$H$3,IF($K155&lt;1,((($R155*(1-$E155)+$Q155*(1-$F155))/$K155)*((1+'Inputs &amp; Summary'!$D$7)^AX$29)),((INT(AX$29/$K155)-INT((AX$29-1)/$K155))*($R155*(1-$E155)+$Q155*(1-$F155))*((1+'Inputs &amp; Summary'!$D$7)^AX$29))),((_xlfn.WEIBULL.DIST(AX$29,$L155,$K155,FALSE)*($R155*(1-$E155)+$Q155*(1-$F155))*((1+'Inputs &amp; Summary'!$D$7)^AX$29))))))</f>
        <v>0</v>
      </c>
      <c r="AY155" s="114">
        <f>$D155*IF(AY$29&gt;'Inputs &amp; Summary'!$D$5,0,IF(AY$29&gt;VLOOKUP($G155,Lists!$J$17:$K$21,2),IF($M155=Lists!$H$3,IF($K155&lt;1,(($S155/$K155)*((1+'Inputs &amp; Summary'!$D$7)^AY$29)),((INT(AY$29/$K155)-INT((AY$29-1)/$K155))*$S155*((1+'Inputs &amp; Summary'!$D$7)^AY$29))),(_xlfn.WEIBULL.DIST(AY$29,$L155,$K155,FALSE)*$S155*((1+'Inputs &amp; Summary'!$D$7)^AY$29))),IF($M155=Lists!$H$3,IF($K155&lt;1,((($R155*(1-$E155)+$Q155*(1-$F155))/$K155)*((1+'Inputs &amp; Summary'!$D$7)^AY$29)),((INT(AY$29/$K155)-INT((AY$29-1)/$K155))*($R155*(1-$E155)+$Q155*(1-$F155))*((1+'Inputs &amp; Summary'!$D$7)^AY$29))),((_xlfn.WEIBULL.DIST(AY$29,$L155,$K155,FALSE)*($R155*(1-$E155)+$Q155*(1-$F155))*((1+'Inputs &amp; Summary'!$D$7)^AY$29))))))</f>
        <v>0</v>
      </c>
      <c r="AZ155" s="114">
        <f>$D155*IF(AZ$29&gt;'Inputs &amp; Summary'!$D$5,0,IF(AZ$29&gt;VLOOKUP($G155,Lists!$J$17:$K$21,2),IF($M155=Lists!$H$3,IF($K155&lt;1,(($S155/$K155)*((1+'Inputs &amp; Summary'!$D$7)^AZ$29)),((INT(AZ$29/$K155)-INT((AZ$29-1)/$K155))*$S155*((1+'Inputs &amp; Summary'!$D$7)^AZ$29))),(_xlfn.WEIBULL.DIST(AZ$29,$L155,$K155,FALSE)*$S155*((1+'Inputs &amp; Summary'!$D$7)^AZ$29))),IF($M155=Lists!$H$3,IF($K155&lt;1,((($R155*(1-$E155)+$Q155*(1-$F155))/$K155)*((1+'Inputs &amp; Summary'!$D$7)^AZ$29)),((INT(AZ$29/$K155)-INT((AZ$29-1)/$K155))*($R155*(1-$E155)+$Q155*(1-$F155))*((1+'Inputs &amp; Summary'!$D$7)^AZ$29))),((_xlfn.WEIBULL.DIST(AZ$29,$L155,$K155,FALSE)*($R155*(1-$E155)+$Q155*(1-$F155))*((1+'Inputs &amp; Summary'!$D$7)^AZ$29))))))</f>
        <v>0</v>
      </c>
      <c r="BA155" s="114">
        <f>$D155*IF(BA$29&gt;'Inputs &amp; Summary'!$D$5,0,IF(BA$29&gt;VLOOKUP($G155,Lists!$J$17:$K$21,2),IF($M155=Lists!$H$3,IF($K155&lt;1,(($S155/$K155)*((1+'Inputs &amp; Summary'!$D$7)^BA$29)),((INT(BA$29/$K155)-INT((BA$29-1)/$K155))*$S155*((1+'Inputs &amp; Summary'!$D$7)^BA$29))),(_xlfn.WEIBULL.DIST(BA$29,$L155,$K155,FALSE)*$S155*((1+'Inputs &amp; Summary'!$D$7)^BA$29))),IF($M155=Lists!$H$3,IF($K155&lt;1,((($R155*(1-$E155)+$Q155*(1-$F155))/$K155)*((1+'Inputs &amp; Summary'!$D$7)^BA$29)),((INT(BA$29/$K155)-INT((BA$29-1)/$K155))*($R155*(1-$E155)+$Q155*(1-$F155))*((1+'Inputs &amp; Summary'!$D$7)^BA$29))),((_xlfn.WEIBULL.DIST(BA$29,$L155,$K155,FALSE)*($R155*(1-$E155)+$Q155*(1-$F155))*((1+'Inputs &amp; Summary'!$D$7)^BA$29))))))</f>
        <v>0</v>
      </c>
      <c r="BB155" s="114">
        <f>$D155*IF(BB$29&gt;'Inputs &amp; Summary'!$D$5,0,IF(BB$29&gt;VLOOKUP($G155,Lists!$J$17:$K$21,2),IF($M155=Lists!$H$3,IF($K155&lt;1,(($S155/$K155)*((1+'Inputs &amp; Summary'!$D$7)^BB$29)),((INT(BB$29/$K155)-INT((BB$29-1)/$K155))*$S155*((1+'Inputs &amp; Summary'!$D$7)^BB$29))),(_xlfn.WEIBULL.DIST(BB$29,$L155,$K155,FALSE)*$S155*((1+'Inputs &amp; Summary'!$D$7)^BB$29))),IF($M155=Lists!$H$3,IF($K155&lt;1,((($R155*(1-$E155)+$Q155*(1-$F155))/$K155)*((1+'Inputs &amp; Summary'!$D$7)^BB$29)),((INT(BB$29/$K155)-INT((BB$29-1)/$K155))*($R155*(1-$E155)+$Q155*(1-$F155))*((1+'Inputs &amp; Summary'!$D$7)^BB$29))),((_xlfn.WEIBULL.DIST(BB$29,$L155,$K155,FALSE)*($R155*(1-$E155)+$Q155*(1-$F155))*((1+'Inputs &amp; Summary'!$D$7)^BB$29))))))</f>
        <v>0</v>
      </c>
      <c r="BC155" s="114">
        <f>$D155*IF(BC$29&gt;'Inputs &amp; Summary'!$D$5,0,IF(BC$29&gt;VLOOKUP($G155,Lists!$J$17:$K$21,2),IF($M155=Lists!$H$3,IF($K155&lt;1,(($S155/$K155)*((1+'Inputs &amp; Summary'!$D$7)^BC$29)),((INT(BC$29/$K155)-INT((BC$29-1)/$K155))*$S155*((1+'Inputs &amp; Summary'!$D$7)^BC$29))),(_xlfn.WEIBULL.DIST(BC$29,$L155,$K155,FALSE)*$S155*((1+'Inputs &amp; Summary'!$D$7)^BC$29))),IF($M155=Lists!$H$3,IF($K155&lt;1,((($R155*(1-$E155)+$Q155*(1-$F155))/$K155)*((1+'Inputs &amp; Summary'!$D$7)^BC$29)),((INT(BC$29/$K155)-INT((BC$29-1)/$K155))*($R155*(1-$E155)+$Q155*(1-$F155))*((1+'Inputs &amp; Summary'!$D$7)^BC$29))),((_xlfn.WEIBULL.DIST(BC$29,$L155,$K155,FALSE)*($R155*(1-$E155)+$Q155*(1-$F155))*((1+'Inputs &amp; Summary'!$D$7)^BC$29))))))</f>
        <v>0</v>
      </c>
      <c r="BD155" s="114">
        <f>$D155*IF(BD$29&gt;'Inputs &amp; Summary'!$D$5,0,IF(BD$29&gt;VLOOKUP($G155,Lists!$J$17:$K$21,2),IF($M155=Lists!$H$3,IF($K155&lt;1,(($S155/$K155)*((1+'Inputs &amp; Summary'!$D$7)^BD$29)),((INT(BD$29/$K155)-INT((BD$29-1)/$K155))*$S155*((1+'Inputs &amp; Summary'!$D$7)^BD$29))),(_xlfn.WEIBULL.DIST(BD$29,$L155,$K155,FALSE)*$S155*((1+'Inputs &amp; Summary'!$D$7)^BD$29))),IF($M155=Lists!$H$3,IF($K155&lt;1,((($R155*(1-$E155)+$Q155*(1-$F155))/$K155)*((1+'Inputs &amp; Summary'!$D$7)^BD$29)),((INT(BD$29/$K155)-INT((BD$29-1)/$K155))*($R155*(1-$E155)+$Q155*(1-$F155))*((1+'Inputs &amp; Summary'!$D$7)^BD$29))),((_xlfn.WEIBULL.DIST(BD$29,$L155,$K155,FALSE)*($R155*(1-$E155)+$Q155*(1-$F155))*((1+'Inputs &amp; Summary'!$D$7)^BD$29))))))</f>
        <v>0</v>
      </c>
      <c r="BE155" s="114">
        <f>$D155*IF(BE$29&gt;'Inputs &amp; Summary'!$D$5,0,IF(BE$29&gt;VLOOKUP($G155,Lists!$J$17:$K$21,2),IF($M155=Lists!$H$3,IF($K155&lt;1,(($S155/$K155)*((1+'Inputs &amp; Summary'!$D$7)^BE$29)),((INT(BE$29/$K155)-INT((BE$29-1)/$K155))*$S155*((1+'Inputs &amp; Summary'!$D$7)^BE$29))),(_xlfn.WEIBULL.DIST(BE$29,$L155,$K155,FALSE)*$S155*((1+'Inputs &amp; Summary'!$D$7)^BE$29))),IF($M155=Lists!$H$3,IF($K155&lt;1,((($R155*(1-$E155)+$Q155*(1-$F155))/$K155)*((1+'Inputs &amp; Summary'!$D$7)^BE$29)),((INT(BE$29/$K155)-INT((BE$29-1)/$K155))*($R155*(1-$E155)+$Q155*(1-$F155))*((1+'Inputs &amp; Summary'!$D$7)^BE$29))),((_xlfn.WEIBULL.DIST(BE$29,$L155,$K155,FALSE)*($R155*(1-$E155)+$Q155*(1-$F155))*((1+'Inputs &amp; Summary'!$D$7)^BE$29))))))</f>
        <v>0</v>
      </c>
      <c r="BF155" s="114">
        <f>$D155*IF(BF$29&gt;'Inputs &amp; Summary'!$D$5,0,IF(BF$29&gt;VLOOKUP($G155,Lists!$J$17:$K$21,2),IF($M155=Lists!$H$3,IF($K155&lt;1,(($S155/$K155)*((1+'Inputs &amp; Summary'!$D$7)^BF$29)),((INT(BF$29/$K155)-INT((BF$29-1)/$K155))*$S155*((1+'Inputs &amp; Summary'!$D$7)^BF$29))),(_xlfn.WEIBULL.DIST(BF$29,$L155,$K155,FALSE)*$S155*((1+'Inputs &amp; Summary'!$D$7)^BF$29))),IF($M155=Lists!$H$3,IF($K155&lt;1,((($R155*(1-$E155)+$Q155*(1-$F155))/$K155)*((1+'Inputs &amp; Summary'!$D$7)^BF$29)),((INT(BF$29/$K155)-INT((BF$29-1)/$K155))*($R155*(1-$E155)+$Q155*(1-$F155))*((1+'Inputs &amp; Summary'!$D$7)^BF$29))),((_xlfn.WEIBULL.DIST(BF$29,$L155,$K155,FALSE)*($R155*(1-$E155)+$Q155*(1-$F155))*((1+'Inputs &amp; Summary'!$D$7)^BF$29))))))</f>
        <v>0</v>
      </c>
      <c r="BG155" s="114">
        <f>$D155*IF(BG$29&gt;'Inputs &amp; Summary'!$D$5,0,IF(BG$29&gt;VLOOKUP($G155,Lists!$J$17:$K$21,2),IF($M155=Lists!$H$3,IF($K155&lt;1,(($S155/$K155)*((1+'Inputs &amp; Summary'!$D$7)^BG$29)),((INT(BG$29/$K155)-INT((BG$29-1)/$K155))*$S155*((1+'Inputs &amp; Summary'!$D$7)^BG$29))),(_xlfn.WEIBULL.DIST(BG$29,$L155,$K155,FALSE)*$S155*((1+'Inputs &amp; Summary'!$D$7)^BG$29))),IF($M155=Lists!$H$3,IF($K155&lt;1,((($R155*(1-$E155)+$Q155*(1-$F155))/$K155)*((1+'Inputs &amp; Summary'!$D$7)^BG$29)),((INT(BG$29/$K155)-INT((BG$29-1)/$K155))*($R155*(1-$E155)+$Q155*(1-$F155))*((1+'Inputs &amp; Summary'!$D$7)^BG$29))),((_xlfn.WEIBULL.DIST(BG$29,$L155,$K155,FALSE)*($R155*(1-$E155)+$Q155*(1-$F155))*((1+'Inputs &amp; Summary'!$D$7)^BG$29))))))</f>
        <v>0</v>
      </c>
      <c r="BH155" s="114">
        <f>$D155*IF(BH$29&gt;'Inputs &amp; Summary'!$D$5,0,IF(BH$29&gt;VLOOKUP($G155,Lists!$J$17:$K$21,2),IF($M155=Lists!$H$3,IF($K155&lt;1,(($S155/$K155)*((1+'Inputs &amp; Summary'!$D$7)^BH$29)),((INT(BH$29/$K155)-INT((BH$29-1)/$K155))*$S155*((1+'Inputs &amp; Summary'!$D$7)^BH$29))),(_xlfn.WEIBULL.DIST(BH$29,$L155,$K155,FALSE)*$S155*((1+'Inputs &amp; Summary'!$D$7)^BH$29))),IF($M155=Lists!$H$3,IF($K155&lt;1,((($R155*(1-$E155)+$Q155*(1-$F155))/$K155)*((1+'Inputs &amp; Summary'!$D$7)^BH$29)),((INT(BH$29/$K155)-INT((BH$29-1)/$K155))*($R155*(1-$E155)+$Q155*(1-$F155))*((1+'Inputs &amp; Summary'!$D$7)^BH$29))),((_xlfn.WEIBULL.DIST(BH$29,$L155,$K155,FALSE)*($R155*(1-$E155)+$Q155*(1-$F155))*((1+'Inputs &amp; Summary'!$D$7)^BH$29))))))</f>
        <v>0</v>
      </c>
      <c r="BI155" s="114">
        <f>$D155*IF(BI$29&gt;'Inputs &amp; Summary'!$D$5,0,IF(BI$29&gt;VLOOKUP($G155,Lists!$J$17:$K$21,2),IF($M155=Lists!$H$3,IF($K155&lt;1,(($S155/$K155)*((1+'Inputs &amp; Summary'!$D$7)^BI$29)),((INT(BI$29/$K155)-INT((BI$29-1)/$K155))*$S155*((1+'Inputs &amp; Summary'!$D$7)^BI$29))),(_xlfn.WEIBULL.DIST(BI$29,$L155,$K155,FALSE)*$S155*((1+'Inputs &amp; Summary'!$D$7)^BI$29))),IF($M155=Lists!$H$3,IF($K155&lt;1,((($R155*(1-$E155)+$Q155*(1-$F155))/$K155)*((1+'Inputs &amp; Summary'!$D$7)^BI$29)),((INT(BI$29/$K155)-INT((BI$29-1)/$K155))*($R155*(1-$E155)+$Q155*(1-$F155))*((1+'Inputs &amp; Summary'!$D$7)^BI$29))),((_xlfn.WEIBULL.DIST(BI$29,$L155,$K155,FALSE)*($R155*(1-$E155)+$Q155*(1-$F155))*((1+'Inputs &amp; Summary'!$D$7)^BI$29))))))</f>
        <v>0</v>
      </c>
      <c r="BJ155" s="114">
        <f>$D155*IF(BJ$29&gt;'Inputs &amp; Summary'!$D$5,0,IF(BJ$29&gt;VLOOKUP($G155,Lists!$J$17:$K$21,2),IF($M155=Lists!$H$3,IF($K155&lt;1,(($S155/$K155)*((1+'Inputs &amp; Summary'!$D$7)^BJ$29)),((INT(BJ$29/$K155)-INT((BJ$29-1)/$K155))*$S155*((1+'Inputs &amp; Summary'!$D$7)^BJ$29))),(_xlfn.WEIBULL.DIST(BJ$29,$L155,$K155,FALSE)*$S155*((1+'Inputs &amp; Summary'!$D$7)^BJ$29))),IF($M155=Lists!$H$3,IF($K155&lt;1,((($R155*(1-$E155)+$Q155*(1-$F155))/$K155)*((1+'Inputs &amp; Summary'!$D$7)^BJ$29)),((INT(BJ$29/$K155)-INT((BJ$29-1)/$K155))*($R155*(1-$E155)+$Q155*(1-$F155))*((1+'Inputs &amp; Summary'!$D$7)^BJ$29))),((_xlfn.WEIBULL.DIST(BJ$29,$L155,$K155,FALSE)*($R155*(1-$E155)+$Q155*(1-$F155))*((1+'Inputs &amp; Summary'!$D$7)^BJ$29))))))</f>
        <v>0</v>
      </c>
      <c r="BK155" s="114">
        <f>$D155*IF(BK$29&gt;'Inputs &amp; Summary'!$D$5,0,IF(BK$29&gt;VLOOKUP($G155,Lists!$J$17:$K$21,2),IF($M155=Lists!$H$3,IF($K155&lt;1,(($S155/$K155)*((1+'Inputs &amp; Summary'!$D$7)^BK$29)),((INT(BK$29/$K155)-INT((BK$29-1)/$K155))*$S155*((1+'Inputs &amp; Summary'!$D$7)^BK$29))),(_xlfn.WEIBULL.DIST(BK$29,$L155,$K155,FALSE)*$S155*((1+'Inputs &amp; Summary'!$D$7)^BK$29))),IF($M155=Lists!$H$3,IF($K155&lt;1,((($R155*(1-$E155)+$Q155*(1-$F155))/$K155)*((1+'Inputs &amp; Summary'!$D$7)^BK$29)),((INT(BK$29/$K155)-INT((BK$29-1)/$K155))*($R155*(1-$E155)+$Q155*(1-$F155))*((1+'Inputs &amp; Summary'!$D$7)^BK$29))),((_xlfn.WEIBULL.DIST(BK$29,$L155,$K155,FALSE)*($R155*(1-$E155)+$Q155*(1-$F155))*((1+'Inputs &amp; Summary'!$D$7)^BK$29))))))</f>
        <v>0</v>
      </c>
      <c r="BL155" s="114">
        <f>$D155*IF(BL$29&gt;'Inputs &amp; Summary'!$D$5,0,IF(BL$29&gt;VLOOKUP($G155,Lists!$J$17:$K$21,2),IF($M155=Lists!$H$3,IF($K155&lt;1,(($S155/$K155)*((1+'Inputs &amp; Summary'!$D$7)^BL$29)),((INT(BL$29/$K155)-INT((BL$29-1)/$K155))*$S155*((1+'Inputs &amp; Summary'!$D$7)^BL$29))),(_xlfn.WEIBULL.DIST(BL$29,$L155,$K155,FALSE)*$S155*((1+'Inputs &amp; Summary'!$D$7)^BL$29))),IF($M155=Lists!$H$3,IF($K155&lt;1,((($R155*(1-$E155)+$Q155*(1-$F155))/$K155)*((1+'Inputs &amp; Summary'!$D$7)^BL$29)),((INT(BL$29/$K155)-INT((BL$29-1)/$K155))*($R155*(1-$E155)+$Q155*(1-$F155))*((1+'Inputs &amp; Summary'!$D$7)^BL$29))),((_xlfn.WEIBULL.DIST(BL$29,$L155,$K155,FALSE)*($R155*(1-$E155)+$Q155*(1-$F155))*((1+'Inputs &amp; Summary'!$D$7)^BL$29))))))</f>
        <v>0</v>
      </c>
    </row>
    <row r="156" spans="1:64" ht="28.8" x14ac:dyDescent="0.3">
      <c r="A156" s="79" t="s">
        <v>172</v>
      </c>
      <c r="B156" s="33" t="s">
        <v>151</v>
      </c>
      <c r="C156" s="33" t="s">
        <v>140</v>
      </c>
      <c r="D156" s="68">
        <v>0</v>
      </c>
      <c r="E156" s="68">
        <v>0</v>
      </c>
      <c r="F156" s="68">
        <v>0</v>
      </c>
      <c r="G156" s="213" t="s">
        <v>433</v>
      </c>
      <c r="H156" s="34"/>
      <c r="I156" s="34" t="s">
        <v>272</v>
      </c>
      <c r="J156" s="33">
        <f>VLOOKUP(I156,'Labor Rates'!$A$1:$B$16,2)</f>
        <v>16.66346153846154</v>
      </c>
      <c r="K156" s="35">
        <v>0.08</v>
      </c>
      <c r="L156" s="35">
        <v>1</v>
      </c>
      <c r="M156" s="33" t="s">
        <v>259</v>
      </c>
      <c r="N156" s="84">
        <v>1</v>
      </c>
      <c r="O156" s="35">
        <v>1</v>
      </c>
      <c r="P156" s="5">
        <v>0</v>
      </c>
      <c r="Q156" s="73">
        <f t="shared" si="21"/>
        <v>16.66346153846154</v>
      </c>
      <c r="R156" s="73">
        <f t="shared" si="22"/>
        <v>0</v>
      </c>
      <c r="S156" s="74">
        <f t="shared" si="23"/>
        <v>0</v>
      </c>
      <c r="T156" s="88"/>
      <c r="U156" s="80"/>
      <c r="V156" s="87">
        <f t="shared" si="24"/>
        <v>0</v>
      </c>
      <c r="W156" s="87">
        <f>NPV('Inputs &amp; Summary'!$D$6,Y156:BL156)</f>
        <v>0</v>
      </c>
      <c r="X156" s="90">
        <f t="shared" si="25"/>
        <v>0</v>
      </c>
      <c r="Y156" s="114">
        <f>$D156*IF(Y$29&gt;'Inputs &amp; Summary'!$D$5,0,IF(Y$29&gt;VLOOKUP($G156,Lists!$J$17:$K$21,2),IF($M156=Lists!$H$3,IF($K156&lt;1,(($S156/$K156)*((1+'Inputs &amp; Summary'!$D$7)^Y$29)),((INT(Y$29/$K156)-INT((Y$29-1)/$K156))*$S156*((1+'Inputs &amp; Summary'!$D$7)^Y$29))),(_xlfn.WEIBULL.DIST(Y$29,$L156,$K156,FALSE)*$S156*((1+'Inputs &amp; Summary'!$D$7)^Y$29))),IF($M156=Lists!$H$3,IF($K156&lt;1,((($R156*(1-$E156)+$Q156*(1-$F156))/$K156)*((1+'Inputs &amp; Summary'!$D$7)^Y$29)),((INT(Y$29/$K156)-INT((Y$29-1)/$K156))*($R156*(1-$E156)+$Q156*(1-$F156))*((1+'Inputs &amp; Summary'!$D$7)^Y$29))),((_xlfn.WEIBULL.DIST(Y$29,$L156,$K156,FALSE)*($R156*(1-$E156)+$Q156*(1-$F156))*((1+'Inputs &amp; Summary'!$D$7)^Y$29))))))</f>
        <v>0</v>
      </c>
      <c r="Z156" s="114">
        <f>$D156*IF(Z$29&gt;'Inputs &amp; Summary'!$D$5,0,IF(Z$29&gt;VLOOKUP($G156,Lists!$J$17:$K$21,2),IF($M156=Lists!$H$3,IF($K156&lt;1,(($S156/$K156)*((1+'Inputs &amp; Summary'!$D$7)^Z$29)),((INT(Z$29/$K156)-INT((Z$29-1)/$K156))*$S156*((1+'Inputs &amp; Summary'!$D$7)^Z$29))),(_xlfn.WEIBULL.DIST(Z$29,$L156,$K156,FALSE)*$S156*((1+'Inputs &amp; Summary'!$D$7)^Z$29))),IF($M156=Lists!$H$3,IF($K156&lt;1,((($R156*(1-$E156)+$Q156*(1-$F156))/$K156)*((1+'Inputs &amp; Summary'!$D$7)^Z$29)),((INT(Z$29/$K156)-INT((Z$29-1)/$K156))*($R156*(1-$E156)+$Q156*(1-$F156))*((1+'Inputs &amp; Summary'!$D$7)^Z$29))),((_xlfn.WEIBULL.DIST(Z$29,$L156,$K156,FALSE)*($R156*(1-$E156)+$Q156*(1-$F156))*((1+'Inputs &amp; Summary'!$D$7)^Z$29))))))</f>
        <v>0</v>
      </c>
      <c r="AA156" s="114">
        <f>$D156*IF(AA$29&gt;'Inputs &amp; Summary'!$D$5,0,IF(AA$29&gt;VLOOKUP($G156,Lists!$J$17:$K$21,2),IF($M156=Lists!$H$3,IF($K156&lt;1,(($S156/$K156)*((1+'Inputs &amp; Summary'!$D$7)^AA$29)),((INT(AA$29/$K156)-INT((AA$29-1)/$K156))*$S156*((1+'Inputs &amp; Summary'!$D$7)^AA$29))),(_xlfn.WEIBULL.DIST(AA$29,$L156,$K156,FALSE)*$S156*((1+'Inputs &amp; Summary'!$D$7)^AA$29))),IF($M156=Lists!$H$3,IF($K156&lt;1,((($R156*(1-$E156)+$Q156*(1-$F156))/$K156)*((1+'Inputs &amp; Summary'!$D$7)^AA$29)),((INT(AA$29/$K156)-INT((AA$29-1)/$K156))*($R156*(1-$E156)+$Q156*(1-$F156))*((1+'Inputs &amp; Summary'!$D$7)^AA$29))),((_xlfn.WEIBULL.DIST(AA$29,$L156,$K156,FALSE)*($R156*(1-$E156)+$Q156*(1-$F156))*((1+'Inputs &amp; Summary'!$D$7)^AA$29))))))</f>
        <v>0</v>
      </c>
      <c r="AB156" s="114">
        <f>$D156*IF(AB$29&gt;'Inputs &amp; Summary'!$D$5,0,IF(AB$29&gt;VLOOKUP($G156,Lists!$J$17:$K$21,2),IF($M156=Lists!$H$3,IF($K156&lt;1,(($S156/$K156)*((1+'Inputs &amp; Summary'!$D$7)^AB$29)),((INT(AB$29/$K156)-INT((AB$29-1)/$K156))*$S156*((1+'Inputs &amp; Summary'!$D$7)^AB$29))),(_xlfn.WEIBULL.DIST(AB$29,$L156,$K156,FALSE)*$S156*((1+'Inputs &amp; Summary'!$D$7)^AB$29))),IF($M156=Lists!$H$3,IF($K156&lt;1,((($R156*(1-$E156)+$Q156*(1-$F156))/$K156)*((1+'Inputs &amp; Summary'!$D$7)^AB$29)),((INT(AB$29/$K156)-INT((AB$29-1)/$K156))*($R156*(1-$E156)+$Q156*(1-$F156))*((1+'Inputs &amp; Summary'!$D$7)^AB$29))),((_xlfn.WEIBULL.DIST(AB$29,$L156,$K156,FALSE)*($R156*(1-$E156)+$Q156*(1-$F156))*((1+'Inputs &amp; Summary'!$D$7)^AB$29))))))</f>
        <v>0</v>
      </c>
      <c r="AC156" s="114">
        <f>$D156*IF(AC$29&gt;'Inputs &amp; Summary'!$D$5,0,IF(AC$29&gt;VLOOKUP($G156,Lists!$J$17:$K$21,2),IF($M156=Lists!$H$3,IF($K156&lt;1,(($S156/$K156)*((1+'Inputs &amp; Summary'!$D$7)^AC$29)),((INT(AC$29/$K156)-INT((AC$29-1)/$K156))*$S156*((1+'Inputs &amp; Summary'!$D$7)^AC$29))),(_xlfn.WEIBULL.DIST(AC$29,$L156,$K156,FALSE)*$S156*((1+'Inputs &amp; Summary'!$D$7)^AC$29))),IF($M156=Lists!$H$3,IF($K156&lt;1,((($R156*(1-$E156)+$Q156*(1-$F156))/$K156)*((1+'Inputs &amp; Summary'!$D$7)^AC$29)),((INT(AC$29/$K156)-INT((AC$29-1)/$K156))*($R156*(1-$E156)+$Q156*(1-$F156))*((1+'Inputs &amp; Summary'!$D$7)^AC$29))),((_xlfn.WEIBULL.DIST(AC$29,$L156,$K156,FALSE)*($R156*(1-$E156)+$Q156*(1-$F156))*((1+'Inputs &amp; Summary'!$D$7)^AC$29))))))</f>
        <v>0</v>
      </c>
      <c r="AD156" s="114">
        <f>$D156*IF(AD$29&gt;'Inputs &amp; Summary'!$D$5,0,IF(AD$29&gt;VLOOKUP($G156,Lists!$J$17:$K$21,2),IF($M156=Lists!$H$3,IF($K156&lt;1,(($S156/$K156)*((1+'Inputs &amp; Summary'!$D$7)^AD$29)),((INT(AD$29/$K156)-INT((AD$29-1)/$K156))*$S156*((1+'Inputs &amp; Summary'!$D$7)^AD$29))),(_xlfn.WEIBULL.DIST(AD$29,$L156,$K156,FALSE)*$S156*((1+'Inputs &amp; Summary'!$D$7)^AD$29))),IF($M156=Lists!$H$3,IF($K156&lt;1,((($R156*(1-$E156)+$Q156*(1-$F156))/$K156)*((1+'Inputs &amp; Summary'!$D$7)^AD$29)),((INT(AD$29/$K156)-INT((AD$29-1)/$K156))*($R156*(1-$E156)+$Q156*(1-$F156))*((1+'Inputs &amp; Summary'!$D$7)^AD$29))),((_xlfn.WEIBULL.DIST(AD$29,$L156,$K156,FALSE)*($R156*(1-$E156)+$Q156*(1-$F156))*((1+'Inputs &amp; Summary'!$D$7)^AD$29))))))</f>
        <v>0</v>
      </c>
      <c r="AE156" s="114">
        <f>$D156*IF(AE$29&gt;'Inputs &amp; Summary'!$D$5,0,IF(AE$29&gt;VLOOKUP($G156,Lists!$J$17:$K$21,2),IF($M156=Lists!$H$3,IF($K156&lt;1,(($S156/$K156)*((1+'Inputs &amp; Summary'!$D$7)^AE$29)),((INT(AE$29/$K156)-INT((AE$29-1)/$K156))*$S156*((1+'Inputs &amp; Summary'!$D$7)^AE$29))),(_xlfn.WEIBULL.DIST(AE$29,$L156,$K156,FALSE)*$S156*((1+'Inputs &amp; Summary'!$D$7)^AE$29))),IF($M156=Lists!$H$3,IF($K156&lt;1,((($R156*(1-$E156)+$Q156*(1-$F156))/$K156)*((1+'Inputs &amp; Summary'!$D$7)^AE$29)),((INT(AE$29/$K156)-INT((AE$29-1)/$K156))*($R156*(1-$E156)+$Q156*(1-$F156))*((1+'Inputs &amp; Summary'!$D$7)^AE$29))),((_xlfn.WEIBULL.DIST(AE$29,$L156,$K156,FALSE)*($R156*(1-$E156)+$Q156*(1-$F156))*((1+'Inputs &amp; Summary'!$D$7)^AE$29))))))</f>
        <v>0</v>
      </c>
      <c r="AF156" s="114">
        <f>$D156*IF(AF$29&gt;'Inputs &amp; Summary'!$D$5,0,IF(AF$29&gt;VLOOKUP($G156,Lists!$J$17:$K$21,2),IF($M156=Lists!$H$3,IF($K156&lt;1,(($S156/$K156)*((1+'Inputs &amp; Summary'!$D$7)^AF$29)),((INT(AF$29/$K156)-INT((AF$29-1)/$K156))*$S156*((1+'Inputs &amp; Summary'!$D$7)^AF$29))),(_xlfn.WEIBULL.DIST(AF$29,$L156,$K156,FALSE)*$S156*((1+'Inputs &amp; Summary'!$D$7)^AF$29))),IF($M156=Lists!$H$3,IF($K156&lt;1,((($R156*(1-$E156)+$Q156*(1-$F156))/$K156)*((1+'Inputs &amp; Summary'!$D$7)^AF$29)),((INT(AF$29/$K156)-INT((AF$29-1)/$K156))*($R156*(1-$E156)+$Q156*(1-$F156))*((1+'Inputs &amp; Summary'!$D$7)^AF$29))),((_xlfn.WEIBULL.DIST(AF$29,$L156,$K156,FALSE)*($R156*(1-$E156)+$Q156*(1-$F156))*((1+'Inputs &amp; Summary'!$D$7)^AF$29))))))</f>
        <v>0</v>
      </c>
      <c r="AG156" s="114">
        <f>$D156*IF(AG$29&gt;'Inputs &amp; Summary'!$D$5,0,IF(AG$29&gt;VLOOKUP($G156,Lists!$J$17:$K$21,2),IF($M156=Lists!$H$3,IF($K156&lt;1,(($S156/$K156)*((1+'Inputs &amp; Summary'!$D$7)^AG$29)),((INT(AG$29/$K156)-INT((AG$29-1)/$K156))*$S156*((1+'Inputs &amp; Summary'!$D$7)^AG$29))),(_xlfn.WEIBULL.DIST(AG$29,$L156,$K156,FALSE)*$S156*((1+'Inputs &amp; Summary'!$D$7)^AG$29))),IF($M156=Lists!$H$3,IF($K156&lt;1,((($R156*(1-$E156)+$Q156*(1-$F156))/$K156)*((1+'Inputs &amp; Summary'!$D$7)^AG$29)),((INT(AG$29/$K156)-INT((AG$29-1)/$K156))*($R156*(1-$E156)+$Q156*(1-$F156))*((1+'Inputs &amp; Summary'!$D$7)^AG$29))),((_xlfn.WEIBULL.DIST(AG$29,$L156,$K156,FALSE)*($R156*(1-$E156)+$Q156*(1-$F156))*((1+'Inputs &amp; Summary'!$D$7)^AG$29))))))</f>
        <v>0</v>
      </c>
      <c r="AH156" s="114">
        <f>$D156*IF(AH$29&gt;'Inputs &amp; Summary'!$D$5,0,IF(AH$29&gt;VLOOKUP($G156,Lists!$J$17:$K$21,2),IF($M156=Lists!$H$3,IF($K156&lt;1,(($S156/$K156)*((1+'Inputs &amp; Summary'!$D$7)^AH$29)),((INT(AH$29/$K156)-INT((AH$29-1)/$K156))*$S156*((1+'Inputs &amp; Summary'!$D$7)^AH$29))),(_xlfn.WEIBULL.DIST(AH$29,$L156,$K156,FALSE)*$S156*((1+'Inputs &amp; Summary'!$D$7)^AH$29))),IF($M156=Lists!$H$3,IF($K156&lt;1,((($R156*(1-$E156)+$Q156*(1-$F156))/$K156)*((1+'Inputs &amp; Summary'!$D$7)^AH$29)),((INT(AH$29/$K156)-INT((AH$29-1)/$K156))*($R156*(1-$E156)+$Q156*(1-$F156))*((1+'Inputs &amp; Summary'!$D$7)^AH$29))),((_xlfn.WEIBULL.DIST(AH$29,$L156,$K156,FALSE)*($R156*(1-$E156)+$Q156*(1-$F156))*((1+'Inputs &amp; Summary'!$D$7)^AH$29))))))</f>
        <v>0</v>
      </c>
      <c r="AI156" s="114">
        <f>$D156*IF(AI$29&gt;'Inputs &amp; Summary'!$D$5,0,IF(AI$29&gt;VLOOKUP($G156,Lists!$J$17:$K$21,2),IF($M156=Lists!$H$3,IF($K156&lt;1,(($S156/$K156)*((1+'Inputs &amp; Summary'!$D$7)^AI$29)),((INT(AI$29/$K156)-INT((AI$29-1)/$K156))*$S156*((1+'Inputs &amp; Summary'!$D$7)^AI$29))),(_xlfn.WEIBULL.DIST(AI$29,$L156,$K156,FALSE)*$S156*((1+'Inputs &amp; Summary'!$D$7)^AI$29))),IF($M156=Lists!$H$3,IF($K156&lt;1,((($R156*(1-$E156)+$Q156*(1-$F156))/$K156)*((1+'Inputs &amp; Summary'!$D$7)^AI$29)),((INT(AI$29/$K156)-INT((AI$29-1)/$K156))*($R156*(1-$E156)+$Q156*(1-$F156))*((1+'Inputs &amp; Summary'!$D$7)^AI$29))),((_xlfn.WEIBULL.DIST(AI$29,$L156,$K156,FALSE)*($R156*(1-$E156)+$Q156*(1-$F156))*((1+'Inputs &amp; Summary'!$D$7)^AI$29))))))</f>
        <v>0</v>
      </c>
      <c r="AJ156" s="114">
        <f>$D156*IF(AJ$29&gt;'Inputs &amp; Summary'!$D$5,0,IF(AJ$29&gt;VLOOKUP($G156,Lists!$J$17:$K$21,2),IF($M156=Lists!$H$3,IF($K156&lt;1,(($S156/$K156)*((1+'Inputs &amp; Summary'!$D$7)^AJ$29)),((INT(AJ$29/$K156)-INT((AJ$29-1)/$K156))*$S156*((1+'Inputs &amp; Summary'!$D$7)^AJ$29))),(_xlfn.WEIBULL.DIST(AJ$29,$L156,$K156,FALSE)*$S156*((1+'Inputs &amp; Summary'!$D$7)^AJ$29))),IF($M156=Lists!$H$3,IF($K156&lt;1,((($R156*(1-$E156)+$Q156*(1-$F156))/$K156)*((1+'Inputs &amp; Summary'!$D$7)^AJ$29)),((INT(AJ$29/$K156)-INT((AJ$29-1)/$K156))*($R156*(1-$E156)+$Q156*(1-$F156))*((1+'Inputs &amp; Summary'!$D$7)^AJ$29))),((_xlfn.WEIBULL.DIST(AJ$29,$L156,$K156,FALSE)*($R156*(1-$E156)+$Q156*(1-$F156))*((1+'Inputs &amp; Summary'!$D$7)^AJ$29))))))</f>
        <v>0</v>
      </c>
      <c r="AK156" s="114">
        <f>$D156*IF(AK$29&gt;'Inputs &amp; Summary'!$D$5,0,IF(AK$29&gt;VLOOKUP($G156,Lists!$J$17:$K$21,2),IF($M156=Lists!$H$3,IF($K156&lt;1,(($S156/$K156)*((1+'Inputs &amp; Summary'!$D$7)^AK$29)),((INT(AK$29/$K156)-INT((AK$29-1)/$K156))*$S156*((1+'Inputs &amp; Summary'!$D$7)^AK$29))),(_xlfn.WEIBULL.DIST(AK$29,$L156,$K156,FALSE)*$S156*((1+'Inputs &amp; Summary'!$D$7)^AK$29))),IF($M156=Lists!$H$3,IF($K156&lt;1,((($R156*(1-$E156)+$Q156*(1-$F156))/$K156)*((1+'Inputs &amp; Summary'!$D$7)^AK$29)),((INT(AK$29/$K156)-INT((AK$29-1)/$K156))*($R156*(1-$E156)+$Q156*(1-$F156))*((1+'Inputs &amp; Summary'!$D$7)^AK$29))),((_xlfn.WEIBULL.DIST(AK$29,$L156,$K156,FALSE)*($R156*(1-$E156)+$Q156*(1-$F156))*((1+'Inputs &amp; Summary'!$D$7)^AK$29))))))</f>
        <v>0</v>
      </c>
      <c r="AL156" s="114">
        <f>$D156*IF(AL$29&gt;'Inputs &amp; Summary'!$D$5,0,IF(AL$29&gt;VLOOKUP($G156,Lists!$J$17:$K$21,2),IF($M156=Lists!$H$3,IF($K156&lt;1,(($S156/$K156)*((1+'Inputs &amp; Summary'!$D$7)^AL$29)),((INT(AL$29/$K156)-INT((AL$29-1)/$K156))*$S156*((1+'Inputs &amp; Summary'!$D$7)^AL$29))),(_xlfn.WEIBULL.DIST(AL$29,$L156,$K156,FALSE)*$S156*((1+'Inputs &amp; Summary'!$D$7)^AL$29))),IF($M156=Lists!$H$3,IF($K156&lt;1,((($R156*(1-$E156)+$Q156*(1-$F156))/$K156)*((1+'Inputs &amp; Summary'!$D$7)^AL$29)),((INT(AL$29/$K156)-INT((AL$29-1)/$K156))*($R156*(1-$E156)+$Q156*(1-$F156))*((1+'Inputs &amp; Summary'!$D$7)^AL$29))),((_xlfn.WEIBULL.DIST(AL$29,$L156,$K156,FALSE)*($R156*(1-$E156)+$Q156*(1-$F156))*((1+'Inputs &amp; Summary'!$D$7)^AL$29))))))</f>
        <v>0</v>
      </c>
      <c r="AM156" s="114">
        <f>$D156*IF(AM$29&gt;'Inputs &amp; Summary'!$D$5,0,IF(AM$29&gt;VLOOKUP($G156,Lists!$J$17:$K$21,2),IF($M156=Lists!$H$3,IF($K156&lt;1,(($S156/$K156)*((1+'Inputs &amp; Summary'!$D$7)^AM$29)),((INT(AM$29/$K156)-INT((AM$29-1)/$K156))*$S156*((1+'Inputs &amp; Summary'!$D$7)^AM$29))),(_xlfn.WEIBULL.DIST(AM$29,$L156,$K156,FALSE)*$S156*((1+'Inputs &amp; Summary'!$D$7)^AM$29))),IF($M156=Lists!$H$3,IF($K156&lt;1,((($R156*(1-$E156)+$Q156*(1-$F156))/$K156)*((1+'Inputs &amp; Summary'!$D$7)^AM$29)),((INT(AM$29/$K156)-INT((AM$29-1)/$K156))*($R156*(1-$E156)+$Q156*(1-$F156))*((1+'Inputs &amp; Summary'!$D$7)^AM$29))),((_xlfn.WEIBULL.DIST(AM$29,$L156,$K156,FALSE)*($R156*(1-$E156)+$Q156*(1-$F156))*((1+'Inputs &amp; Summary'!$D$7)^AM$29))))))</f>
        <v>0</v>
      </c>
      <c r="AN156" s="114">
        <f>$D156*IF(AN$29&gt;'Inputs &amp; Summary'!$D$5,0,IF(AN$29&gt;VLOOKUP($G156,Lists!$J$17:$K$21,2),IF($M156=Lists!$H$3,IF($K156&lt;1,(($S156/$K156)*((1+'Inputs &amp; Summary'!$D$7)^AN$29)),((INT(AN$29/$K156)-INT((AN$29-1)/$K156))*$S156*((1+'Inputs &amp; Summary'!$D$7)^AN$29))),(_xlfn.WEIBULL.DIST(AN$29,$L156,$K156,FALSE)*$S156*((1+'Inputs &amp; Summary'!$D$7)^AN$29))),IF($M156=Lists!$H$3,IF($K156&lt;1,((($R156*(1-$E156)+$Q156*(1-$F156))/$K156)*((1+'Inputs &amp; Summary'!$D$7)^AN$29)),((INT(AN$29/$K156)-INT((AN$29-1)/$K156))*($R156*(1-$E156)+$Q156*(1-$F156))*((1+'Inputs &amp; Summary'!$D$7)^AN$29))),((_xlfn.WEIBULL.DIST(AN$29,$L156,$K156,FALSE)*($R156*(1-$E156)+$Q156*(1-$F156))*((1+'Inputs &amp; Summary'!$D$7)^AN$29))))))</f>
        <v>0</v>
      </c>
      <c r="AO156" s="114">
        <f>$D156*IF(AO$29&gt;'Inputs &amp; Summary'!$D$5,0,IF(AO$29&gt;VLOOKUP($G156,Lists!$J$17:$K$21,2),IF($M156=Lists!$H$3,IF($K156&lt;1,(($S156/$K156)*((1+'Inputs &amp; Summary'!$D$7)^AO$29)),((INT(AO$29/$K156)-INT((AO$29-1)/$K156))*$S156*((1+'Inputs &amp; Summary'!$D$7)^AO$29))),(_xlfn.WEIBULL.DIST(AO$29,$L156,$K156,FALSE)*$S156*((1+'Inputs &amp; Summary'!$D$7)^AO$29))),IF($M156=Lists!$H$3,IF($K156&lt;1,((($R156*(1-$E156)+$Q156*(1-$F156))/$K156)*((1+'Inputs &amp; Summary'!$D$7)^AO$29)),((INT(AO$29/$K156)-INT((AO$29-1)/$K156))*($R156*(1-$E156)+$Q156*(1-$F156))*((1+'Inputs &amp; Summary'!$D$7)^AO$29))),((_xlfn.WEIBULL.DIST(AO$29,$L156,$K156,FALSE)*($R156*(1-$E156)+$Q156*(1-$F156))*((1+'Inputs &amp; Summary'!$D$7)^AO$29))))))</f>
        <v>0</v>
      </c>
      <c r="AP156" s="114">
        <f>$D156*IF(AP$29&gt;'Inputs &amp; Summary'!$D$5,0,IF(AP$29&gt;VLOOKUP($G156,Lists!$J$17:$K$21,2),IF($M156=Lists!$H$3,IF($K156&lt;1,(($S156/$K156)*((1+'Inputs &amp; Summary'!$D$7)^AP$29)),((INT(AP$29/$K156)-INT((AP$29-1)/$K156))*$S156*((1+'Inputs &amp; Summary'!$D$7)^AP$29))),(_xlfn.WEIBULL.DIST(AP$29,$L156,$K156,FALSE)*$S156*((1+'Inputs &amp; Summary'!$D$7)^AP$29))),IF($M156=Lists!$H$3,IF($K156&lt;1,((($R156*(1-$E156)+$Q156*(1-$F156))/$K156)*((1+'Inputs &amp; Summary'!$D$7)^AP$29)),((INT(AP$29/$K156)-INT((AP$29-1)/$K156))*($R156*(1-$E156)+$Q156*(1-$F156))*((1+'Inputs &amp; Summary'!$D$7)^AP$29))),((_xlfn.WEIBULL.DIST(AP$29,$L156,$K156,FALSE)*($R156*(1-$E156)+$Q156*(1-$F156))*((1+'Inputs &amp; Summary'!$D$7)^AP$29))))))</f>
        <v>0</v>
      </c>
      <c r="AQ156" s="114">
        <f>$D156*IF(AQ$29&gt;'Inputs &amp; Summary'!$D$5,0,IF(AQ$29&gt;VLOOKUP($G156,Lists!$J$17:$K$21,2),IF($M156=Lists!$H$3,IF($K156&lt;1,(($S156/$K156)*((1+'Inputs &amp; Summary'!$D$7)^AQ$29)),((INT(AQ$29/$K156)-INT((AQ$29-1)/$K156))*$S156*((1+'Inputs &amp; Summary'!$D$7)^AQ$29))),(_xlfn.WEIBULL.DIST(AQ$29,$L156,$K156,FALSE)*$S156*((1+'Inputs &amp; Summary'!$D$7)^AQ$29))),IF($M156=Lists!$H$3,IF($K156&lt;1,((($R156*(1-$E156)+$Q156*(1-$F156))/$K156)*((1+'Inputs &amp; Summary'!$D$7)^AQ$29)),((INT(AQ$29/$K156)-INT((AQ$29-1)/$K156))*($R156*(1-$E156)+$Q156*(1-$F156))*((1+'Inputs &amp; Summary'!$D$7)^AQ$29))),((_xlfn.WEIBULL.DIST(AQ$29,$L156,$K156,FALSE)*($R156*(1-$E156)+$Q156*(1-$F156))*((1+'Inputs &amp; Summary'!$D$7)^AQ$29))))))</f>
        <v>0</v>
      </c>
      <c r="AR156" s="114">
        <f>$D156*IF(AR$29&gt;'Inputs &amp; Summary'!$D$5,0,IF(AR$29&gt;VLOOKUP($G156,Lists!$J$17:$K$21,2),IF($M156=Lists!$H$3,IF($K156&lt;1,(($S156/$K156)*((1+'Inputs &amp; Summary'!$D$7)^AR$29)),((INT(AR$29/$K156)-INT((AR$29-1)/$K156))*$S156*((1+'Inputs &amp; Summary'!$D$7)^AR$29))),(_xlfn.WEIBULL.DIST(AR$29,$L156,$K156,FALSE)*$S156*((1+'Inputs &amp; Summary'!$D$7)^AR$29))),IF($M156=Lists!$H$3,IF($K156&lt;1,((($R156*(1-$E156)+$Q156*(1-$F156))/$K156)*((1+'Inputs &amp; Summary'!$D$7)^AR$29)),((INT(AR$29/$K156)-INT((AR$29-1)/$K156))*($R156*(1-$E156)+$Q156*(1-$F156))*((1+'Inputs &amp; Summary'!$D$7)^AR$29))),((_xlfn.WEIBULL.DIST(AR$29,$L156,$K156,FALSE)*($R156*(1-$E156)+$Q156*(1-$F156))*((1+'Inputs &amp; Summary'!$D$7)^AR$29))))))</f>
        <v>0</v>
      </c>
      <c r="AS156" s="114">
        <f>$D156*IF(AS$29&gt;'Inputs &amp; Summary'!$D$5,0,IF(AS$29&gt;VLOOKUP($G156,Lists!$J$17:$K$21,2),IF($M156=Lists!$H$3,IF($K156&lt;1,(($S156/$K156)*((1+'Inputs &amp; Summary'!$D$7)^AS$29)),((INT(AS$29/$K156)-INT((AS$29-1)/$K156))*$S156*((1+'Inputs &amp; Summary'!$D$7)^AS$29))),(_xlfn.WEIBULL.DIST(AS$29,$L156,$K156,FALSE)*$S156*((1+'Inputs &amp; Summary'!$D$7)^AS$29))),IF($M156=Lists!$H$3,IF($K156&lt;1,((($R156*(1-$E156)+$Q156*(1-$F156))/$K156)*((1+'Inputs &amp; Summary'!$D$7)^AS$29)),((INT(AS$29/$K156)-INT((AS$29-1)/$K156))*($R156*(1-$E156)+$Q156*(1-$F156))*((1+'Inputs &amp; Summary'!$D$7)^AS$29))),((_xlfn.WEIBULL.DIST(AS$29,$L156,$K156,FALSE)*($R156*(1-$E156)+$Q156*(1-$F156))*((1+'Inputs &amp; Summary'!$D$7)^AS$29))))))</f>
        <v>0</v>
      </c>
      <c r="AT156" s="114">
        <f>$D156*IF(AT$29&gt;'Inputs &amp; Summary'!$D$5,0,IF(AT$29&gt;VLOOKUP($G156,Lists!$J$17:$K$21,2),IF($M156=Lists!$H$3,IF($K156&lt;1,(($S156/$K156)*((1+'Inputs &amp; Summary'!$D$7)^AT$29)),((INT(AT$29/$K156)-INT((AT$29-1)/$K156))*$S156*((1+'Inputs &amp; Summary'!$D$7)^AT$29))),(_xlfn.WEIBULL.DIST(AT$29,$L156,$K156,FALSE)*$S156*((1+'Inputs &amp; Summary'!$D$7)^AT$29))),IF($M156=Lists!$H$3,IF($K156&lt;1,((($R156*(1-$E156)+$Q156*(1-$F156))/$K156)*((1+'Inputs &amp; Summary'!$D$7)^AT$29)),((INT(AT$29/$K156)-INT((AT$29-1)/$K156))*($R156*(1-$E156)+$Q156*(1-$F156))*((1+'Inputs &amp; Summary'!$D$7)^AT$29))),((_xlfn.WEIBULL.DIST(AT$29,$L156,$K156,FALSE)*($R156*(1-$E156)+$Q156*(1-$F156))*((1+'Inputs &amp; Summary'!$D$7)^AT$29))))))</f>
        <v>0</v>
      </c>
      <c r="AU156" s="114">
        <f>$D156*IF(AU$29&gt;'Inputs &amp; Summary'!$D$5,0,IF(AU$29&gt;VLOOKUP($G156,Lists!$J$17:$K$21,2),IF($M156=Lists!$H$3,IF($K156&lt;1,(($S156/$K156)*((1+'Inputs &amp; Summary'!$D$7)^AU$29)),((INT(AU$29/$K156)-INT((AU$29-1)/$K156))*$S156*((1+'Inputs &amp; Summary'!$D$7)^AU$29))),(_xlfn.WEIBULL.DIST(AU$29,$L156,$K156,FALSE)*$S156*((1+'Inputs &amp; Summary'!$D$7)^AU$29))),IF($M156=Lists!$H$3,IF($K156&lt;1,((($R156*(1-$E156)+$Q156*(1-$F156))/$K156)*((1+'Inputs &amp; Summary'!$D$7)^AU$29)),((INT(AU$29/$K156)-INT((AU$29-1)/$K156))*($R156*(1-$E156)+$Q156*(1-$F156))*((1+'Inputs &amp; Summary'!$D$7)^AU$29))),((_xlfn.WEIBULL.DIST(AU$29,$L156,$K156,FALSE)*($R156*(1-$E156)+$Q156*(1-$F156))*((1+'Inputs &amp; Summary'!$D$7)^AU$29))))))</f>
        <v>0</v>
      </c>
      <c r="AV156" s="114">
        <f>$D156*IF(AV$29&gt;'Inputs &amp; Summary'!$D$5,0,IF(AV$29&gt;VLOOKUP($G156,Lists!$J$17:$K$21,2),IF($M156=Lists!$H$3,IF($K156&lt;1,(($S156/$K156)*((1+'Inputs &amp; Summary'!$D$7)^AV$29)),((INT(AV$29/$K156)-INT((AV$29-1)/$K156))*$S156*((1+'Inputs &amp; Summary'!$D$7)^AV$29))),(_xlfn.WEIBULL.DIST(AV$29,$L156,$K156,FALSE)*$S156*((1+'Inputs &amp; Summary'!$D$7)^AV$29))),IF($M156=Lists!$H$3,IF($K156&lt;1,((($R156*(1-$E156)+$Q156*(1-$F156))/$K156)*((1+'Inputs &amp; Summary'!$D$7)^AV$29)),((INT(AV$29/$K156)-INT((AV$29-1)/$K156))*($R156*(1-$E156)+$Q156*(1-$F156))*((1+'Inputs &amp; Summary'!$D$7)^AV$29))),((_xlfn.WEIBULL.DIST(AV$29,$L156,$K156,FALSE)*($R156*(1-$E156)+$Q156*(1-$F156))*((1+'Inputs &amp; Summary'!$D$7)^AV$29))))))</f>
        <v>0</v>
      </c>
      <c r="AW156" s="114">
        <f>$D156*IF(AW$29&gt;'Inputs &amp; Summary'!$D$5,0,IF(AW$29&gt;VLOOKUP($G156,Lists!$J$17:$K$21,2),IF($M156=Lists!$H$3,IF($K156&lt;1,(($S156/$K156)*((1+'Inputs &amp; Summary'!$D$7)^AW$29)),((INT(AW$29/$K156)-INT((AW$29-1)/$K156))*$S156*((1+'Inputs &amp; Summary'!$D$7)^AW$29))),(_xlfn.WEIBULL.DIST(AW$29,$L156,$K156,FALSE)*$S156*((1+'Inputs &amp; Summary'!$D$7)^AW$29))),IF($M156=Lists!$H$3,IF($K156&lt;1,((($R156*(1-$E156)+$Q156*(1-$F156))/$K156)*((1+'Inputs &amp; Summary'!$D$7)^AW$29)),((INT(AW$29/$K156)-INT((AW$29-1)/$K156))*($R156*(1-$E156)+$Q156*(1-$F156))*((1+'Inputs &amp; Summary'!$D$7)^AW$29))),((_xlfn.WEIBULL.DIST(AW$29,$L156,$K156,FALSE)*($R156*(1-$E156)+$Q156*(1-$F156))*((1+'Inputs &amp; Summary'!$D$7)^AW$29))))))</f>
        <v>0</v>
      </c>
      <c r="AX156" s="114">
        <f>$D156*IF(AX$29&gt;'Inputs &amp; Summary'!$D$5,0,IF(AX$29&gt;VLOOKUP($G156,Lists!$J$17:$K$21,2),IF($M156=Lists!$H$3,IF($K156&lt;1,(($S156/$K156)*((1+'Inputs &amp; Summary'!$D$7)^AX$29)),((INT(AX$29/$K156)-INT((AX$29-1)/$K156))*$S156*((1+'Inputs &amp; Summary'!$D$7)^AX$29))),(_xlfn.WEIBULL.DIST(AX$29,$L156,$K156,FALSE)*$S156*((1+'Inputs &amp; Summary'!$D$7)^AX$29))),IF($M156=Lists!$H$3,IF($K156&lt;1,((($R156*(1-$E156)+$Q156*(1-$F156))/$K156)*((1+'Inputs &amp; Summary'!$D$7)^AX$29)),((INT(AX$29/$K156)-INT((AX$29-1)/$K156))*($R156*(1-$E156)+$Q156*(1-$F156))*((1+'Inputs &amp; Summary'!$D$7)^AX$29))),((_xlfn.WEIBULL.DIST(AX$29,$L156,$K156,FALSE)*($R156*(1-$E156)+$Q156*(1-$F156))*((1+'Inputs &amp; Summary'!$D$7)^AX$29))))))</f>
        <v>0</v>
      </c>
      <c r="AY156" s="114">
        <f>$D156*IF(AY$29&gt;'Inputs &amp; Summary'!$D$5,0,IF(AY$29&gt;VLOOKUP($G156,Lists!$J$17:$K$21,2),IF($M156=Lists!$H$3,IF($K156&lt;1,(($S156/$K156)*((1+'Inputs &amp; Summary'!$D$7)^AY$29)),((INT(AY$29/$K156)-INT((AY$29-1)/$K156))*$S156*((1+'Inputs &amp; Summary'!$D$7)^AY$29))),(_xlfn.WEIBULL.DIST(AY$29,$L156,$K156,FALSE)*$S156*((1+'Inputs &amp; Summary'!$D$7)^AY$29))),IF($M156=Lists!$H$3,IF($K156&lt;1,((($R156*(1-$E156)+$Q156*(1-$F156))/$K156)*((1+'Inputs &amp; Summary'!$D$7)^AY$29)),((INT(AY$29/$K156)-INT((AY$29-1)/$K156))*($R156*(1-$E156)+$Q156*(1-$F156))*((1+'Inputs &amp; Summary'!$D$7)^AY$29))),((_xlfn.WEIBULL.DIST(AY$29,$L156,$K156,FALSE)*($R156*(1-$E156)+$Q156*(1-$F156))*((1+'Inputs &amp; Summary'!$D$7)^AY$29))))))</f>
        <v>0</v>
      </c>
      <c r="AZ156" s="114">
        <f>$D156*IF(AZ$29&gt;'Inputs &amp; Summary'!$D$5,0,IF(AZ$29&gt;VLOOKUP($G156,Lists!$J$17:$K$21,2),IF($M156=Lists!$H$3,IF($K156&lt;1,(($S156/$K156)*((1+'Inputs &amp; Summary'!$D$7)^AZ$29)),((INT(AZ$29/$K156)-INT((AZ$29-1)/$K156))*$S156*((1+'Inputs &amp; Summary'!$D$7)^AZ$29))),(_xlfn.WEIBULL.DIST(AZ$29,$L156,$K156,FALSE)*$S156*((1+'Inputs &amp; Summary'!$D$7)^AZ$29))),IF($M156=Lists!$H$3,IF($K156&lt;1,((($R156*(1-$E156)+$Q156*(1-$F156))/$K156)*((1+'Inputs &amp; Summary'!$D$7)^AZ$29)),((INT(AZ$29/$K156)-INT((AZ$29-1)/$K156))*($R156*(1-$E156)+$Q156*(1-$F156))*((1+'Inputs &amp; Summary'!$D$7)^AZ$29))),((_xlfn.WEIBULL.DIST(AZ$29,$L156,$K156,FALSE)*($R156*(1-$E156)+$Q156*(1-$F156))*((1+'Inputs &amp; Summary'!$D$7)^AZ$29))))))</f>
        <v>0</v>
      </c>
      <c r="BA156" s="114">
        <f>$D156*IF(BA$29&gt;'Inputs &amp; Summary'!$D$5,0,IF(BA$29&gt;VLOOKUP($G156,Lists!$J$17:$K$21,2),IF($M156=Lists!$H$3,IF($K156&lt;1,(($S156/$K156)*((1+'Inputs &amp; Summary'!$D$7)^BA$29)),((INT(BA$29/$K156)-INT((BA$29-1)/$K156))*$S156*((1+'Inputs &amp; Summary'!$D$7)^BA$29))),(_xlfn.WEIBULL.DIST(BA$29,$L156,$K156,FALSE)*$S156*((1+'Inputs &amp; Summary'!$D$7)^BA$29))),IF($M156=Lists!$H$3,IF($K156&lt;1,((($R156*(1-$E156)+$Q156*(1-$F156))/$K156)*((1+'Inputs &amp; Summary'!$D$7)^BA$29)),((INT(BA$29/$K156)-INT((BA$29-1)/$K156))*($R156*(1-$E156)+$Q156*(1-$F156))*((1+'Inputs &amp; Summary'!$D$7)^BA$29))),((_xlfn.WEIBULL.DIST(BA$29,$L156,$K156,FALSE)*($R156*(1-$E156)+$Q156*(1-$F156))*((1+'Inputs &amp; Summary'!$D$7)^BA$29))))))</f>
        <v>0</v>
      </c>
      <c r="BB156" s="114">
        <f>$D156*IF(BB$29&gt;'Inputs &amp; Summary'!$D$5,0,IF(BB$29&gt;VLOOKUP($G156,Lists!$J$17:$K$21,2),IF($M156=Lists!$H$3,IF($K156&lt;1,(($S156/$K156)*((1+'Inputs &amp; Summary'!$D$7)^BB$29)),((INT(BB$29/$K156)-INT((BB$29-1)/$K156))*$S156*((1+'Inputs &amp; Summary'!$D$7)^BB$29))),(_xlfn.WEIBULL.DIST(BB$29,$L156,$K156,FALSE)*$S156*((1+'Inputs &amp; Summary'!$D$7)^BB$29))),IF($M156=Lists!$H$3,IF($K156&lt;1,((($R156*(1-$E156)+$Q156*(1-$F156))/$K156)*((1+'Inputs &amp; Summary'!$D$7)^BB$29)),((INT(BB$29/$K156)-INT((BB$29-1)/$K156))*($R156*(1-$E156)+$Q156*(1-$F156))*((1+'Inputs &amp; Summary'!$D$7)^BB$29))),((_xlfn.WEIBULL.DIST(BB$29,$L156,$K156,FALSE)*($R156*(1-$E156)+$Q156*(1-$F156))*((1+'Inputs &amp; Summary'!$D$7)^BB$29))))))</f>
        <v>0</v>
      </c>
      <c r="BC156" s="114">
        <f>$D156*IF(BC$29&gt;'Inputs &amp; Summary'!$D$5,0,IF(BC$29&gt;VLOOKUP($G156,Lists!$J$17:$K$21,2),IF($M156=Lists!$H$3,IF($K156&lt;1,(($S156/$K156)*((1+'Inputs &amp; Summary'!$D$7)^BC$29)),((INT(BC$29/$K156)-INT((BC$29-1)/$K156))*$S156*((1+'Inputs &amp; Summary'!$D$7)^BC$29))),(_xlfn.WEIBULL.DIST(BC$29,$L156,$K156,FALSE)*$S156*((1+'Inputs &amp; Summary'!$D$7)^BC$29))),IF($M156=Lists!$H$3,IF($K156&lt;1,((($R156*(1-$E156)+$Q156*(1-$F156))/$K156)*((1+'Inputs &amp; Summary'!$D$7)^BC$29)),((INT(BC$29/$K156)-INT((BC$29-1)/$K156))*($R156*(1-$E156)+$Q156*(1-$F156))*((1+'Inputs &amp; Summary'!$D$7)^BC$29))),((_xlfn.WEIBULL.DIST(BC$29,$L156,$K156,FALSE)*($R156*(1-$E156)+$Q156*(1-$F156))*((1+'Inputs &amp; Summary'!$D$7)^BC$29))))))</f>
        <v>0</v>
      </c>
      <c r="BD156" s="114">
        <f>$D156*IF(BD$29&gt;'Inputs &amp; Summary'!$D$5,0,IF(BD$29&gt;VLOOKUP($G156,Lists!$J$17:$K$21,2),IF($M156=Lists!$H$3,IF($K156&lt;1,(($S156/$K156)*((1+'Inputs &amp; Summary'!$D$7)^BD$29)),((INT(BD$29/$K156)-INT((BD$29-1)/$K156))*$S156*((1+'Inputs &amp; Summary'!$D$7)^BD$29))),(_xlfn.WEIBULL.DIST(BD$29,$L156,$K156,FALSE)*$S156*((1+'Inputs &amp; Summary'!$D$7)^BD$29))),IF($M156=Lists!$H$3,IF($K156&lt;1,((($R156*(1-$E156)+$Q156*(1-$F156))/$K156)*((1+'Inputs &amp; Summary'!$D$7)^BD$29)),((INT(BD$29/$K156)-INT((BD$29-1)/$K156))*($R156*(1-$E156)+$Q156*(1-$F156))*((1+'Inputs &amp; Summary'!$D$7)^BD$29))),((_xlfn.WEIBULL.DIST(BD$29,$L156,$K156,FALSE)*($R156*(1-$E156)+$Q156*(1-$F156))*((1+'Inputs &amp; Summary'!$D$7)^BD$29))))))</f>
        <v>0</v>
      </c>
      <c r="BE156" s="114">
        <f>$D156*IF(BE$29&gt;'Inputs &amp; Summary'!$D$5,0,IF(BE$29&gt;VLOOKUP($G156,Lists!$J$17:$K$21,2),IF($M156=Lists!$H$3,IF($K156&lt;1,(($S156/$K156)*((1+'Inputs &amp; Summary'!$D$7)^BE$29)),((INT(BE$29/$K156)-INT((BE$29-1)/$K156))*$S156*((1+'Inputs &amp; Summary'!$D$7)^BE$29))),(_xlfn.WEIBULL.DIST(BE$29,$L156,$K156,FALSE)*$S156*((1+'Inputs &amp; Summary'!$D$7)^BE$29))),IF($M156=Lists!$H$3,IF($K156&lt;1,((($R156*(1-$E156)+$Q156*(1-$F156))/$K156)*((1+'Inputs &amp; Summary'!$D$7)^BE$29)),((INT(BE$29/$K156)-INT((BE$29-1)/$K156))*($R156*(1-$E156)+$Q156*(1-$F156))*((1+'Inputs &amp; Summary'!$D$7)^BE$29))),((_xlfn.WEIBULL.DIST(BE$29,$L156,$K156,FALSE)*($R156*(1-$E156)+$Q156*(1-$F156))*((1+'Inputs &amp; Summary'!$D$7)^BE$29))))))</f>
        <v>0</v>
      </c>
      <c r="BF156" s="114">
        <f>$D156*IF(BF$29&gt;'Inputs &amp; Summary'!$D$5,0,IF(BF$29&gt;VLOOKUP($G156,Lists!$J$17:$K$21,2),IF($M156=Lists!$H$3,IF($K156&lt;1,(($S156/$K156)*((1+'Inputs &amp; Summary'!$D$7)^BF$29)),((INT(BF$29/$K156)-INT((BF$29-1)/$K156))*$S156*((1+'Inputs &amp; Summary'!$D$7)^BF$29))),(_xlfn.WEIBULL.DIST(BF$29,$L156,$K156,FALSE)*$S156*((1+'Inputs &amp; Summary'!$D$7)^BF$29))),IF($M156=Lists!$H$3,IF($K156&lt;1,((($R156*(1-$E156)+$Q156*(1-$F156))/$K156)*((1+'Inputs &amp; Summary'!$D$7)^BF$29)),((INT(BF$29/$K156)-INT((BF$29-1)/$K156))*($R156*(1-$E156)+$Q156*(1-$F156))*((1+'Inputs &amp; Summary'!$D$7)^BF$29))),((_xlfn.WEIBULL.DIST(BF$29,$L156,$K156,FALSE)*($R156*(1-$E156)+$Q156*(1-$F156))*((1+'Inputs &amp; Summary'!$D$7)^BF$29))))))</f>
        <v>0</v>
      </c>
      <c r="BG156" s="114">
        <f>$D156*IF(BG$29&gt;'Inputs &amp; Summary'!$D$5,0,IF(BG$29&gt;VLOOKUP($G156,Lists!$J$17:$K$21,2),IF($M156=Lists!$H$3,IF($K156&lt;1,(($S156/$K156)*((1+'Inputs &amp; Summary'!$D$7)^BG$29)),((INT(BG$29/$K156)-INT((BG$29-1)/$K156))*$S156*((1+'Inputs &amp; Summary'!$D$7)^BG$29))),(_xlfn.WEIBULL.DIST(BG$29,$L156,$K156,FALSE)*$S156*((1+'Inputs &amp; Summary'!$D$7)^BG$29))),IF($M156=Lists!$H$3,IF($K156&lt;1,((($R156*(1-$E156)+$Q156*(1-$F156))/$K156)*((1+'Inputs &amp; Summary'!$D$7)^BG$29)),((INT(BG$29/$K156)-INT((BG$29-1)/$K156))*($R156*(1-$E156)+$Q156*(1-$F156))*((1+'Inputs &amp; Summary'!$D$7)^BG$29))),((_xlfn.WEIBULL.DIST(BG$29,$L156,$K156,FALSE)*($R156*(1-$E156)+$Q156*(1-$F156))*((1+'Inputs &amp; Summary'!$D$7)^BG$29))))))</f>
        <v>0</v>
      </c>
      <c r="BH156" s="114">
        <f>$D156*IF(BH$29&gt;'Inputs &amp; Summary'!$D$5,0,IF(BH$29&gt;VLOOKUP($G156,Lists!$J$17:$K$21,2),IF($M156=Lists!$H$3,IF($K156&lt;1,(($S156/$K156)*((1+'Inputs &amp; Summary'!$D$7)^BH$29)),((INT(BH$29/$K156)-INT((BH$29-1)/$K156))*$S156*((1+'Inputs &amp; Summary'!$D$7)^BH$29))),(_xlfn.WEIBULL.DIST(BH$29,$L156,$K156,FALSE)*$S156*((1+'Inputs &amp; Summary'!$D$7)^BH$29))),IF($M156=Lists!$H$3,IF($K156&lt;1,((($R156*(1-$E156)+$Q156*(1-$F156))/$K156)*((1+'Inputs &amp; Summary'!$D$7)^BH$29)),((INT(BH$29/$K156)-INT((BH$29-1)/$K156))*($R156*(1-$E156)+$Q156*(1-$F156))*((1+'Inputs &amp; Summary'!$D$7)^BH$29))),((_xlfn.WEIBULL.DIST(BH$29,$L156,$K156,FALSE)*($R156*(1-$E156)+$Q156*(1-$F156))*((1+'Inputs &amp; Summary'!$D$7)^BH$29))))))</f>
        <v>0</v>
      </c>
      <c r="BI156" s="114">
        <f>$D156*IF(BI$29&gt;'Inputs &amp; Summary'!$D$5,0,IF(BI$29&gt;VLOOKUP($G156,Lists!$J$17:$K$21,2),IF($M156=Lists!$H$3,IF($K156&lt;1,(($S156/$K156)*((1+'Inputs &amp; Summary'!$D$7)^BI$29)),((INT(BI$29/$K156)-INT((BI$29-1)/$K156))*$S156*((1+'Inputs &amp; Summary'!$D$7)^BI$29))),(_xlfn.WEIBULL.DIST(BI$29,$L156,$K156,FALSE)*$S156*((1+'Inputs &amp; Summary'!$D$7)^BI$29))),IF($M156=Lists!$H$3,IF($K156&lt;1,((($R156*(1-$E156)+$Q156*(1-$F156))/$K156)*((1+'Inputs &amp; Summary'!$D$7)^BI$29)),((INT(BI$29/$K156)-INT((BI$29-1)/$K156))*($R156*(1-$E156)+$Q156*(1-$F156))*((1+'Inputs &amp; Summary'!$D$7)^BI$29))),((_xlfn.WEIBULL.DIST(BI$29,$L156,$K156,FALSE)*($R156*(1-$E156)+$Q156*(1-$F156))*((1+'Inputs &amp; Summary'!$D$7)^BI$29))))))</f>
        <v>0</v>
      </c>
      <c r="BJ156" s="114">
        <f>$D156*IF(BJ$29&gt;'Inputs &amp; Summary'!$D$5,0,IF(BJ$29&gt;VLOOKUP($G156,Lists!$J$17:$K$21,2),IF($M156=Lists!$H$3,IF($K156&lt;1,(($S156/$K156)*((1+'Inputs &amp; Summary'!$D$7)^BJ$29)),((INT(BJ$29/$K156)-INT((BJ$29-1)/$K156))*$S156*((1+'Inputs &amp; Summary'!$D$7)^BJ$29))),(_xlfn.WEIBULL.DIST(BJ$29,$L156,$K156,FALSE)*$S156*((1+'Inputs &amp; Summary'!$D$7)^BJ$29))),IF($M156=Lists!$H$3,IF($K156&lt;1,((($R156*(1-$E156)+$Q156*(1-$F156))/$K156)*((1+'Inputs &amp; Summary'!$D$7)^BJ$29)),((INT(BJ$29/$K156)-INT((BJ$29-1)/$K156))*($R156*(1-$E156)+$Q156*(1-$F156))*((1+'Inputs &amp; Summary'!$D$7)^BJ$29))),((_xlfn.WEIBULL.DIST(BJ$29,$L156,$K156,FALSE)*($R156*(1-$E156)+$Q156*(1-$F156))*((1+'Inputs &amp; Summary'!$D$7)^BJ$29))))))</f>
        <v>0</v>
      </c>
      <c r="BK156" s="114">
        <f>$D156*IF(BK$29&gt;'Inputs &amp; Summary'!$D$5,0,IF(BK$29&gt;VLOOKUP($G156,Lists!$J$17:$K$21,2),IF($M156=Lists!$H$3,IF($K156&lt;1,(($S156/$K156)*((1+'Inputs &amp; Summary'!$D$7)^BK$29)),((INT(BK$29/$K156)-INT((BK$29-1)/$K156))*$S156*((1+'Inputs &amp; Summary'!$D$7)^BK$29))),(_xlfn.WEIBULL.DIST(BK$29,$L156,$K156,FALSE)*$S156*((1+'Inputs &amp; Summary'!$D$7)^BK$29))),IF($M156=Lists!$H$3,IF($K156&lt;1,((($R156*(1-$E156)+$Q156*(1-$F156))/$K156)*((1+'Inputs &amp; Summary'!$D$7)^BK$29)),((INT(BK$29/$K156)-INT((BK$29-1)/$K156))*($R156*(1-$E156)+$Q156*(1-$F156))*((1+'Inputs &amp; Summary'!$D$7)^BK$29))),((_xlfn.WEIBULL.DIST(BK$29,$L156,$K156,FALSE)*($R156*(1-$E156)+$Q156*(1-$F156))*((1+'Inputs &amp; Summary'!$D$7)^BK$29))))))</f>
        <v>0</v>
      </c>
      <c r="BL156" s="114">
        <f>$D156*IF(BL$29&gt;'Inputs &amp; Summary'!$D$5,0,IF(BL$29&gt;VLOOKUP($G156,Lists!$J$17:$K$21,2),IF($M156=Lists!$H$3,IF($K156&lt;1,(($S156/$K156)*((1+'Inputs &amp; Summary'!$D$7)^BL$29)),((INT(BL$29/$K156)-INT((BL$29-1)/$K156))*$S156*((1+'Inputs &amp; Summary'!$D$7)^BL$29))),(_xlfn.WEIBULL.DIST(BL$29,$L156,$K156,FALSE)*$S156*((1+'Inputs &amp; Summary'!$D$7)^BL$29))),IF($M156=Lists!$H$3,IF($K156&lt;1,((($R156*(1-$E156)+$Q156*(1-$F156))/$K156)*((1+'Inputs &amp; Summary'!$D$7)^BL$29)),((INT(BL$29/$K156)-INT((BL$29-1)/$K156))*($R156*(1-$E156)+$Q156*(1-$F156))*((1+'Inputs &amp; Summary'!$D$7)^BL$29))),((_xlfn.WEIBULL.DIST(BL$29,$L156,$K156,FALSE)*($R156*(1-$E156)+$Q156*(1-$F156))*((1+'Inputs &amp; Summary'!$D$7)^BL$29))))))</f>
        <v>0</v>
      </c>
    </row>
    <row r="157" spans="1:64" ht="43.2" x14ac:dyDescent="0.3">
      <c r="A157" s="79" t="s">
        <v>173</v>
      </c>
      <c r="B157" s="33" t="s">
        <v>151</v>
      </c>
      <c r="C157" s="33" t="s">
        <v>140</v>
      </c>
      <c r="D157" s="68">
        <v>0</v>
      </c>
      <c r="E157" s="68">
        <v>0</v>
      </c>
      <c r="F157" s="68">
        <v>0</v>
      </c>
      <c r="G157" s="213" t="s">
        <v>433</v>
      </c>
      <c r="H157" s="34"/>
      <c r="I157" s="34" t="s">
        <v>272</v>
      </c>
      <c r="J157" s="33">
        <f>VLOOKUP(I157,'Labor Rates'!$A$1:$B$16,2)</f>
        <v>16.66346153846154</v>
      </c>
      <c r="K157" s="35">
        <v>0.08</v>
      </c>
      <c r="L157" s="35">
        <v>1</v>
      </c>
      <c r="M157" s="33" t="s">
        <v>259</v>
      </c>
      <c r="N157" s="84">
        <v>1</v>
      </c>
      <c r="O157" s="35">
        <v>1</v>
      </c>
      <c r="P157" s="5">
        <v>0</v>
      </c>
      <c r="Q157" s="73">
        <f t="shared" si="21"/>
        <v>16.66346153846154</v>
      </c>
      <c r="R157" s="73">
        <f t="shared" si="22"/>
        <v>0</v>
      </c>
      <c r="S157" s="74">
        <f t="shared" si="23"/>
        <v>0</v>
      </c>
      <c r="T157" s="88"/>
      <c r="U157" s="80"/>
      <c r="V157" s="87">
        <f t="shared" si="24"/>
        <v>0</v>
      </c>
      <c r="W157" s="87">
        <f>NPV('Inputs &amp; Summary'!$D$6,Y157:BL157)</f>
        <v>0</v>
      </c>
      <c r="X157" s="90">
        <f t="shared" si="25"/>
        <v>0</v>
      </c>
      <c r="Y157" s="114">
        <f>$D157*IF(Y$29&gt;'Inputs &amp; Summary'!$D$5,0,IF(Y$29&gt;VLOOKUP($G157,Lists!$J$17:$K$21,2),IF($M157=Lists!$H$3,IF($K157&lt;1,(($S157/$K157)*((1+'Inputs &amp; Summary'!$D$7)^Y$29)),((INT(Y$29/$K157)-INT((Y$29-1)/$K157))*$S157*((1+'Inputs &amp; Summary'!$D$7)^Y$29))),(_xlfn.WEIBULL.DIST(Y$29,$L157,$K157,FALSE)*$S157*((1+'Inputs &amp; Summary'!$D$7)^Y$29))),IF($M157=Lists!$H$3,IF($K157&lt;1,((($R157*(1-$E157)+$Q157*(1-$F157))/$K157)*((1+'Inputs &amp; Summary'!$D$7)^Y$29)),((INT(Y$29/$K157)-INT((Y$29-1)/$K157))*($R157*(1-$E157)+$Q157*(1-$F157))*((1+'Inputs &amp; Summary'!$D$7)^Y$29))),((_xlfn.WEIBULL.DIST(Y$29,$L157,$K157,FALSE)*($R157*(1-$E157)+$Q157*(1-$F157))*((1+'Inputs &amp; Summary'!$D$7)^Y$29))))))</f>
        <v>0</v>
      </c>
      <c r="Z157" s="114">
        <f>$D157*IF(Z$29&gt;'Inputs &amp; Summary'!$D$5,0,IF(Z$29&gt;VLOOKUP($G157,Lists!$J$17:$K$21,2),IF($M157=Lists!$H$3,IF($K157&lt;1,(($S157/$K157)*((1+'Inputs &amp; Summary'!$D$7)^Z$29)),((INT(Z$29/$K157)-INT((Z$29-1)/$K157))*$S157*((1+'Inputs &amp; Summary'!$D$7)^Z$29))),(_xlfn.WEIBULL.DIST(Z$29,$L157,$K157,FALSE)*$S157*((1+'Inputs &amp; Summary'!$D$7)^Z$29))),IF($M157=Lists!$H$3,IF($K157&lt;1,((($R157*(1-$E157)+$Q157*(1-$F157))/$K157)*((1+'Inputs &amp; Summary'!$D$7)^Z$29)),((INT(Z$29/$K157)-INT((Z$29-1)/$K157))*($R157*(1-$E157)+$Q157*(1-$F157))*((1+'Inputs &amp; Summary'!$D$7)^Z$29))),((_xlfn.WEIBULL.DIST(Z$29,$L157,$K157,FALSE)*($R157*(1-$E157)+$Q157*(1-$F157))*((1+'Inputs &amp; Summary'!$D$7)^Z$29))))))</f>
        <v>0</v>
      </c>
      <c r="AA157" s="114">
        <f>$D157*IF(AA$29&gt;'Inputs &amp; Summary'!$D$5,0,IF(AA$29&gt;VLOOKUP($G157,Lists!$J$17:$K$21,2),IF($M157=Lists!$H$3,IF($K157&lt;1,(($S157/$K157)*((1+'Inputs &amp; Summary'!$D$7)^AA$29)),((INT(AA$29/$K157)-INT((AA$29-1)/$K157))*$S157*((1+'Inputs &amp; Summary'!$D$7)^AA$29))),(_xlfn.WEIBULL.DIST(AA$29,$L157,$K157,FALSE)*$S157*((1+'Inputs &amp; Summary'!$D$7)^AA$29))),IF($M157=Lists!$H$3,IF($K157&lt;1,((($R157*(1-$E157)+$Q157*(1-$F157))/$K157)*((1+'Inputs &amp; Summary'!$D$7)^AA$29)),((INT(AA$29/$K157)-INT((AA$29-1)/$K157))*($R157*(1-$E157)+$Q157*(1-$F157))*((1+'Inputs &amp; Summary'!$D$7)^AA$29))),((_xlfn.WEIBULL.DIST(AA$29,$L157,$K157,FALSE)*($R157*(1-$E157)+$Q157*(1-$F157))*((1+'Inputs &amp; Summary'!$D$7)^AA$29))))))</f>
        <v>0</v>
      </c>
      <c r="AB157" s="114">
        <f>$D157*IF(AB$29&gt;'Inputs &amp; Summary'!$D$5,0,IF(AB$29&gt;VLOOKUP($G157,Lists!$J$17:$K$21,2),IF($M157=Lists!$H$3,IF($K157&lt;1,(($S157/$K157)*((1+'Inputs &amp; Summary'!$D$7)^AB$29)),((INT(AB$29/$K157)-INT((AB$29-1)/$K157))*$S157*((1+'Inputs &amp; Summary'!$D$7)^AB$29))),(_xlfn.WEIBULL.DIST(AB$29,$L157,$K157,FALSE)*$S157*((1+'Inputs &amp; Summary'!$D$7)^AB$29))),IF($M157=Lists!$H$3,IF($K157&lt;1,((($R157*(1-$E157)+$Q157*(1-$F157))/$K157)*((1+'Inputs &amp; Summary'!$D$7)^AB$29)),((INT(AB$29/$K157)-INT((AB$29-1)/$K157))*($R157*(1-$E157)+$Q157*(1-$F157))*((1+'Inputs &amp; Summary'!$D$7)^AB$29))),((_xlfn.WEIBULL.DIST(AB$29,$L157,$K157,FALSE)*($R157*(1-$E157)+$Q157*(1-$F157))*((1+'Inputs &amp; Summary'!$D$7)^AB$29))))))</f>
        <v>0</v>
      </c>
      <c r="AC157" s="114">
        <f>$D157*IF(AC$29&gt;'Inputs &amp; Summary'!$D$5,0,IF(AC$29&gt;VLOOKUP($G157,Lists!$J$17:$K$21,2),IF($M157=Lists!$H$3,IF($K157&lt;1,(($S157/$K157)*((1+'Inputs &amp; Summary'!$D$7)^AC$29)),((INT(AC$29/$K157)-INT((AC$29-1)/$K157))*$S157*((1+'Inputs &amp; Summary'!$D$7)^AC$29))),(_xlfn.WEIBULL.DIST(AC$29,$L157,$K157,FALSE)*$S157*((1+'Inputs &amp; Summary'!$D$7)^AC$29))),IF($M157=Lists!$H$3,IF($K157&lt;1,((($R157*(1-$E157)+$Q157*(1-$F157))/$K157)*((1+'Inputs &amp; Summary'!$D$7)^AC$29)),((INT(AC$29/$K157)-INT((AC$29-1)/$K157))*($R157*(1-$E157)+$Q157*(1-$F157))*((1+'Inputs &amp; Summary'!$D$7)^AC$29))),((_xlfn.WEIBULL.DIST(AC$29,$L157,$K157,FALSE)*($R157*(1-$E157)+$Q157*(1-$F157))*((1+'Inputs &amp; Summary'!$D$7)^AC$29))))))</f>
        <v>0</v>
      </c>
      <c r="AD157" s="114">
        <f>$D157*IF(AD$29&gt;'Inputs &amp; Summary'!$D$5,0,IF(AD$29&gt;VLOOKUP($G157,Lists!$J$17:$K$21,2),IF($M157=Lists!$H$3,IF($K157&lt;1,(($S157/$K157)*((1+'Inputs &amp; Summary'!$D$7)^AD$29)),((INT(AD$29/$K157)-INT((AD$29-1)/$K157))*$S157*((1+'Inputs &amp; Summary'!$D$7)^AD$29))),(_xlfn.WEIBULL.DIST(AD$29,$L157,$K157,FALSE)*$S157*((1+'Inputs &amp; Summary'!$D$7)^AD$29))),IF($M157=Lists!$H$3,IF($K157&lt;1,((($R157*(1-$E157)+$Q157*(1-$F157))/$K157)*((1+'Inputs &amp; Summary'!$D$7)^AD$29)),((INT(AD$29/$K157)-INT((AD$29-1)/$K157))*($R157*(1-$E157)+$Q157*(1-$F157))*((1+'Inputs &amp; Summary'!$D$7)^AD$29))),((_xlfn.WEIBULL.DIST(AD$29,$L157,$K157,FALSE)*($R157*(1-$E157)+$Q157*(1-$F157))*((1+'Inputs &amp; Summary'!$D$7)^AD$29))))))</f>
        <v>0</v>
      </c>
      <c r="AE157" s="114">
        <f>$D157*IF(AE$29&gt;'Inputs &amp; Summary'!$D$5,0,IF(AE$29&gt;VLOOKUP($G157,Lists!$J$17:$K$21,2),IF($M157=Lists!$H$3,IF($K157&lt;1,(($S157/$K157)*((1+'Inputs &amp; Summary'!$D$7)^AE$29)),((INT(AE$29/$K157)-INT((AE$29-1)/$K157))*$S157*((1+'Inputs &amp; Summary'!$D$7)^AE$29))),(_xlfn.WEIBULL.DIST(AE$29,$L157,$K157,FALSE)*$S157*((1+'Inputs &amp; Summary'!$D$7)^AE$29))),IF($M157=Lists!$H$3,IF($K157&lt;1,((($R157*(1-$E157)+$Q157*(1-$F157))/$K157)*((1+'Inputs &amp; Summary'!$D$7)^AE$29)),((INT(AE$29/$K157)-INT((AE$29-1)/$K157))*($R157*(1-$E157)+$Q157*(1-$F157))*((1+'Inputs &amp; Summary'!$D$7)^AE$29))),((_xlfn.WEIBULL.DIST(AE$29,$L157,$K157,FALSE)*($R157*(1-$E157)+$Q157*(1-$F157))*((1+'Inputs &amp; Summary'!$D$7)^AE$29))))))</f>
        <v>0</v>
      </c>
      <c r="AF157" s="114">
        <f>$D157*IF(AF$29&gt;'Inputs &amp; Summary'!$D$5,0,IF(AF$29&gt;VLOOKUP($G157,Lists!$J$17:$K$21,2),IF($M157=Lists!$H$3,IF($K157&lt;1,(($S157/$K157)*((1+'Inputs &amp; Summary'!$D$7)^AF$29)),((INT(AF$29/$K157)-INT((AF$29-1)/$K157))*$S157*((1+'Inputs &amp; Summary'!$D$7)^AF$29))),(_xlfn.WEIBULL.DIST(AF$29,$L157,$K157,FALSE)*$S157*((1+'Inputs &amp; Summary'!$D$7)^AF$29))),IF($M157=Lists!$H$3,IF($K157&lt;1,((($R157*(1-$E157)+$Q157*(1-$F157))/$K157)*((1+'Inputs &amp; Summary'!$D$7)^AF$29)),((INT(AF$29/$K157)-INT((AF$29-1)/$K157))*($R157*(1-$E157)+$Q157*(1-$F157))*((1+'Inputs &amp; Summary'!$D$7)^AF$29))),((_xlfn.WEIBULL.DIST(AF$29,$L157,$K157,FALSE)*($R157*(1-$E157)+$Q157*(1-$F157))*((1+'Inputs &amp; Summary'!$D$7)^AF$29))))))</f>
        <v>0</v>
      </c>
      <c r="AG157" s="114">
        <f>$D157*IF(AG$29&gt;'Inputs &amp; Summary'!$D$5,0,IF(AG$29&gt;VLOOKUP($G157,Lists!$J$17:$K$21,2),IF($M157=Lists!$H$3,IF($K157&lt;1,(($S157/$K157)*((1+'Inputs &amp; Summary'!$D$7)^AG$29)),((INT(AG$29/$K157)-INT((AG$29-1)/$K157))*$S157*((1+'Inputs &amp; Summary'!$D$7)^AG$29))),(_xlfn.WEIBULL.DIST(AG$29,$L157,$K157,FALSE)*$S157*((1+'Inputs &amp; Summary'!$D$7)^AG$29))),IF($M157=Lists!$H$3,IF($K157&lt;1,((($R157*(1-$E157)+$Q157*(1-$F157))/$K157)*((1+'Inputs &amp; Summary'!$D$7)^AG$29)),((INT(AG$29/$K157)-INT((AG$29-1)/$K157))*($R157*(1-$E157)+$Q157*(1-$F157))*((1+'Inputs &amp; Summary'!$D$7)^AG$29))),((_xlfn.WEIBULL.DIST(AG$29,$L157,$K157,FALSE)*($R157*(1-$E157)+$Q157*(1-$F157))*((1+'Inputs &amp; Summary'!$D$7)^AG$29))))))</f>
        <v>0</v>
      </c>
      <c r="AH157" s="114">
        <f>$D157*IF(AH$29&gt;'Inputs &amp; Summary'!$D$5,0,IF(AH$29&gt;VLOOKUP($G157,Lists!$J$17:$K$21,2),IF($M157=Lists!$H$3,IF($K157&lt;1,(($S157/$K157)*((1+'Inputs &amp; Summary'!$D$7)^AH$29)),((INT(AH$29/$K157)-INT((AH$29-1)/$K157))*$S157*((1+'Inputs &amp; Summary'!$D$7)^AH$29))),(_xlfn.WEIBULL.DIST(AH$29,$L157,$K157,FALSE)*$S157*((1+'Inputs &amp; Summary'!$D$7)^AH$29))),IF($M157=Lists!$H$3,IF($K157&lt;1,((($R157*(1-$E157)+$Q157*(1-$F157))/$K157)*((1+'Inputs &amp; Summary'!$D$7)^AH$29)),((INT(AH$29/$K157)-INT((AH$29-1)/$K157))*($R157*(1-$E157)+$Q157*(1-$F157))*((1+'Inputs &amp; Summary'!$D$7)^AH$29))),((_xlfn.WEIBULL.DIST(AH$29,$L157,$K157,FALSE)*($R157*(1-$E157)+$Q157*(1-$F157))*((1+'Inputs &amp; Summary'!$D$7)^AH$29))))))</f>
        <v>0</v>
      </c>
      <c r="AI157" s="114">
        <f>$D157*IF(AI$29&gt;'Inputs &amp; Summary'!$D$5,0,IF(AI$29&gt;VLOOKUP($G157,Lists!$J$17:$K$21,2),IF($M157=Lists!$H$3,IF($K157&lt;1,(($S157/$K157)*((1+'Inputs &amp; Summary'!$D$7)^AI$29)),((INT(AI$29/$K157)-INT((AI$29-1)/$K157))*$S157*((1+'Inputs &amp; Summary'!$D$7)^AI$29))),(_xlfn.WEIBULL.DIST(AI$29,$L157,$K157,FALSE)*$S157*((1+'Inputs &amp; Summary'!$D$7)^AI$29))),IF($M157=Lists!$H$3,IF($K157&lt;1,((($R157*(1-$E157)+$Q157*(1-$F157))/$K157)*((1+'Inputs &amp; Summary'!$D$7)^AI$29)),((INT(AI$29/$K157)-INT((AI$29-1)/$K157))*($R157*(1-$E157)+$Q157*(1-$F157))*((1+'Inputs &amp; Summary'!$D$7)^AI$29))),((_xlfn.WEIBULL.DIST(AI$29,$L157,$K157,FALSE)*($R157*(1-$E157)+$Q157*(1-$F157))*((1+'Inputs &amp; Summary'!$D$7)^AI$29))))))</f>
        <v>0</v>
      </c>
      <c r="AJ157" s="114">
        <f>$D157*IF(AJ$29&gt;'Inputs &amp; Summary'!$D$5,0,IF(AJ$29&gt;VLOOKUP($G157,Lists!$J$17:$K$21,2),IF($M157=Lists!$H$3,IF($K157&lt;1,(($S157/$K157)*((1+'Inputs &amp; Summary'!$D$7)^AJ$29)),((INT(AJ$29/$K157)-INT((AJ$29-1)/$K157))*$S157*((1+'Inputs &amp; Summary'!$D$7)^AJ$29))),(_xlfn.WEIBULL.DIST(AJ$29,$L157,$K157,FALSE)*$S157*((1+'Inputs &amp; Summary'!$D$7)^AJ$29))),IF($M157=Lists!$H$3,IF($K157&lt;1,((($R157*(1-$E157)+$Q157*(1-$F157))/$K157)*((1+'Inputs &amp; Summary'!$D$7)^AJ$29)),((INT(AJ$29/$K157)-INT((AJ$29-1)/$K157))*($R157*(1-$E157)+$Q157*(1-$F157))*((1+'Inputs &amp; Summary'!$D$7)^AJ$29))),((_xlfn.WEIBULL.DIST(AJ$29,$L157,$K157,FALSE)*($R157*(1-$E157)+$Q157*(1-$F157))*((1+'Inputs &amp; Summary'!$D$7)^AJ$29))))))</f>
        <v>0</v>
      </c>
      <c r="AK157" s="114">
        <f>$D157*IF(AK$29&gt;'Inputs &amp; Summary'!$D$5,0,IF(AK$29&gt;VLOOKUP($G157,Lists!$J$17:$K$21,2),IF($M157=Lists!$H$3,IF($K157&lt;1,(($S157/$K157)*((1+'Inputs &amp; Summary'!$D$7)^AK$29)),((INT(AK$29/$K157)-INT((AK$29-1)/$K157))*$S157*((1+'Inputs &amp; Summary'!$D$7)^AK$29))),(_xlfn.WEIBULL.DIST(AK$29,$L157,$K157,FALSE)*$S157*((1+'Inputs &amp; Summary'!$D$7)^AK$29))),IF($M157=Lists!$H$3,IF($K157&lt;1,((($R157*(1-$E157)+$Q157*(1-$F157))/$K157)*((1+'Inputs &amp; Summary'!$D$7)^AK$29)),((INT(AK$29/$K157)-INT((AK$29-1)/$K157))*($R157*(1-$E157)+$Q157*(1-$F157))*((1+'Inputs &amp; Summary'!$D$7)^AK$29))),((_xlfn.WEIBULL.DIST(AK$29,$L157,$K157,FALSE)*($R157*(1-$E157)+$Q157*(1-$F157))*((1+'Inputs &amp; Summary'!$D$7)^AK$29))))))</f>
        <v>0</v>
      </c>
      <c r="AL157" s="114">
        <f>$D157*IF(AL$29&gt;'Inputs &amp; Summary'!$D$5,0,IF(AL$29&gt;VLOOKUP($G157,Lists!$J$17:$K$21,2),IF($M157=Lists!$H$3,IF($K157&lt;1,(($S157/$K157)*((1+'Inputs &amp; Summary'!$D$7)^AL$29)),((INT(AL$29/$K157)-INT((AL$29-1)/$K157))*$S157*((1+'Inputs &amp; Summary'!$D$7)^AL$29))),(_xlfn.WEIBULL.DIST(AL$29,$L157,$K157,FALSE)*$S157*((1+'Inputs &amp; Summary'!$D$7)^AL$29))),IF($M157=Lists!$H$3,IF($K157&lt;1,((($R157*(1-$E157)+$Q157*(1-$F157))/$K157)*((1+'Inputs &amp; Summary'!$D$7)^AL$29)),((INT(AL$29/$K157)-INT((AL$29-1)/$K157))*($R157*(1-$E157)+$Q157*(1-$F157))*((1+'Inputs &amp; Summary'!$D$7)^AL$29))),((_xlfn.WEIBULL.DIST(AL$29,$L157,$K157,FALSE)*($R157*(1-$E157)+$Q157*(1-$F157))*((1+'Inputs &amp; Summary'!$D$7)^AL$29))))))</f>
        <v>0</v>
      </c>
      <c r="AM157" s="114">
        <f>$D157*IF(AM$29&gt;'Inputs &amp; Summary'!$D$5,0,IF(AM$29&gt;VLOOKUP($G157,Lists!$J$17:$K$21,2),IF($M157=Lists!$H$3,IF($K157&lt;1,(($S157/$K157)*((1+'Inputs &amp; Summary'!$D$7)^AM$29)),((INT(AM$29/$K157)-INT((AM$29-1)/$K157))*$S157*((1+'Inputs &amp; Summary'!$D$7)^AM$29))),(_xlfn.WEIBULL.DIST(AM$29,$L157,$K157,FALSE)*$S157*((1+'Inputs &amp; Summary'!$D$7)^AM$29))),IF($M157=Lists!$H$3,IF($K157&lt;1,((($R157*(1-$E157)+$Q157*(1-$F157))/$K157)*((1+'Inputs &amp; Summary'!$D$7)^AM$29)),((INT(AM$29/$K157)-INT((AM$29-1)/$K157))*($R157*(1-$E157)+$Q157*(1-$F157))*((1+'Inputs &amp; Summary'!$D$7)^AM$29))),((_xlfn.WEIBULL.DIST(AM$29,$L157,$K157,FALSE)*($R157*(1-$E157)+$Q157*(1-$F157))*((1+'Inputs &amp; Summary'!$D$7)^AM$29))))))</f>
        <v>0</v>
      </c>
      <c r="AN157" s="114">
        <f>$D157*IF(AN$29&gt;'Inputs &amp; Summary'!$D$5,0,IF(AN$29&gt;VLOOKUP($G157,Lists!$J$17:$K$21,2),IF($M157=Lists!$H$3,IF($K157&lt;1,(($S157/$K157)*((1+'Inputs &amp; Summary'!$D$7)^AN$29)),((INT(AN$29/$K157)-INT((AN$29-1)/$K157))*$S157*((1+'Inputs &amp; Summary'!$D$7)^AN$29))),(_xlfn.WEIBULL.DIST(AN$29,$L157,$K157,FALSE)*$S157*((1+'Inputs &amp; Summary'!$D$7)^AN$29))),IF($M157=Lists!$H$3,IF($K157&lt;1,((($R157*(1-$E157)+$Q157*(1-$F157))/$K157)*((1+'Inputs &amp; Summary'!$D$7)^AN$29)),((INT(AN$29/$K157)-INT((AN$29-1)/$K157))*($R157*(1-$E157)+$Q157*(1-$F157))*((1+'Inputs &amp; Summary'!$D$7)^AN$29))),((_xlfn.WEIBULL.DIST(AN$29,$L157,$K157,FALSE)*($R157*(1-$E157)+$Q157*(1-$F157))*((1+'Inputs &amp; Summary'!$D$7)^AN$29))))))</f>
        <v>0</v>
      </c>
      <c r="AO157" s="114">
        <f>$D157*IF(AO$29&gt;'Inputs &amp; Summary'!$D$5,0,IF(AO$29&gt;VLOOKUP($G157,Lists!$J$17:$K$21,2),IF($M157=Lists!$H$3,IF($K157&lt;1,(($S157/$K157)*((1+'Inputs &amp; Summary'!$D$7)^AO$29)),((INT(AO$29/$K157)-INT((AO$29-1)/$K157))*$S157*((1+'Inputs &amp; Summary'!$D$7)^AO$29))),(_xlfn.WEIBULL.DIST(AO$29,$L157,$K157,FALSE)*$S157*((1+'Inputs &amp; Summary'!$D$7)^AO$29))),IF($M157=Lists!$H$3,IF($K157&lt;1,((($R157*(1-$E157)+$Q157*(1-$F157))/$K157)*((1+'Inputs &amp; Summary'!$D$7)^AO$29)),((INT(AO$29/$K157)-INT((AO$29-1)/$K157))*($R157*(1-$E157)+$Q157*(1-$F157))*((1+'Inputs &amp; Summary'!$D$7)^AO$29))),((_xlfn.WEIBULL.DIST(AO$29,$L157,$K157,FALSE)*($R157*(1-$E157)+$Q157*(1-$F157))*((1+'Inputs &amp; Summary'!$D$7)^AO$29))))))</f>
        <v>0</v>
      </c>
      <c r="AP157" s="114">
        <f>$D157*IF(AP$29&gt;'Inputs &amp; Summary'!$D$5,0,IF(AP$29&gt;VLOOKUP($G157,Lists!$J$17:$K$21,2),IF($M157=Lists!$H$3,IF($K157&lt;1,(($S157/$K157)*((1+'Inputs &amp; Summary'!$D$7)^AP$29)),((INT(AP$29/$K157)-INT((AP$29-1)/$K157))*$S157*((1+'Inputs &amp; Summary'!$D$7)^AP$29))),(_xlfn.WEIBULL.DIST(AP$29,$L157,$K157,FALSE)*$S157*((1+'Inputs &amp; Summary'!$D$7)^AP$29))),IF($M157=Lists!$H$3,IF($K157&lt;1,((($R157*(1-$E157)+$Q157*(1-$F157))/$K157)*((1+'Inputs &amp; Summary'!$D$7)^AP$29)),((INT(AP$29/$K157)-INT((AP$29-1)/$K157))*($R157*(1-$E157)+$Q157*(1-$F157))*((1+'Inputs &amp; Summary'!$D$7)^AP$29))),((_xlfn.WEIBULL.DIST(AP$29,$L157,$K157,FALSE)*($R157*(1-$E157)+$Q157*(1-$F157))*((1+'Inputs &amp; Summary'!$D$7)^AP$29))))))</f>
        <v>0</v>
      </c>
      <c r="AQ157" s="114">
        <f>$D157*IF(AQ$29&gt;'Inputs &amp; Summary'!$D$5,0,IF(AQ$29&gt;VLOOKUP($G157,Lists!$J$17:$K$21,2),IF($M157=Lists!$H$3,IF($K157&lt;1,(($S157/$K157)*((1+'Inputs &amp; Summary'!$D$7)^AQ$29)),((INT(AQ$29/$K157)-INT((AQ$29-1)/$K157))*$S157*((1+'Inputs &amp; Summary'!$D$7)^AQ$29))),(_xlfn.WEIBULL.DIST(AQ$29,$L157,$K157,FALSE)*$S157*((1+'Inputs &amp; Summary'!$D$7)^AQ$29))),IF($M157=Lists!$H$3,IF($K157&lt;1,((($R157*(1-$E157)+$Q157*(1-$F157))/$K157)*((1+'Inputs &amp; Summary'!$D$7)^AQ$29)),((INT(AQ$29/$K157)-INT((AQ$29-1)/$K157))*($R157*(1-$E157)+$Q157*(1-$F157))*((1+'Inputs &amp; Summary'!$D$7)^AQ$29))),((_xlfn.WEIBULL.DIST(AQ$29,$L157,$K157,FALSE)*($R157*(1-$E157)+$Q157*(1-$F157))*((1+'Inputs &amp; Summary'!$D$7)^AQ$29))))))</f>
        <v>0</v>
      </c>
      <c r="AR157" s="114">
        <f>$D157*IF(AR$29&gt;'Inputs &amp; Summary'!$D$5,0,IF(AR$29&gt;VLOOKUP($G157,Lists!$J$17:$K$21,2),IF($M157=Lists!$H$3,IF($K157&lt;1,(($S157/$K157)*((1+'Inputs &amp; Summary'!$D$7)^AR$29)),((INT(AR$29/$K157)-INT((AR$29-1)/$K157))*$S157*((1+'Inputs &amp; Summary'!$D$7)^AR$29))),(_xlfn.WEIBULL.DIST(AR$29,$L157,$K157,FALSE)*$S157*((1+'Inputs &amp; Summary'!$D$7)^AR$29))),IF($M157=Lists!$H$3,IF($K157&lt;1,((($R157*(1-$E157)+$Q157*(1-$F157))/$K157)*((1+'Inputs &amp; Summary'!$D$7)^AR$29)),((INT(AR$29/$K157)-INT((AR$29-1)/$K157))*($R157*(1-$E157)+$Q157*(1-$F157))*((1+'Inputs &amp; Summary'!$D$7)^AR$29))),((_xlfn.WEIBULL.DIST(AR$29,$L157,$K157,FALSE)*($R157*(1-$E157)+$Q157*(1-$F157))*((1+'Inputs &amp; Summary'!$D$7)^AR$29))))))</f>
        <v>0</v>
      </c>
      <c r="AS157" s="114">
        <f>$D157*IF(AS$29&gt;'Inputs &amp; Summary'!$D$5,0,IF(AS$29&gt;VLOOKUP($G157,Lists!$J$17:$K$21,2),IF($M157=Lists!$H$3,IF($K157&lt;1,(($S157/$K157)*((1+'Inputs &amp; Summary'!$D$7)^AS$29)),((INT(AS$29/$K157)-INT((AS$29-1)/$K157))*$S157*((1+'Inputs &amp; Summary'!$D$7)^AS$29))),(_xlfn.WEIBULL.DIST(AS$29,$L157,$K157,FALSE)*$S157*((1+'Inputs &amp; Summary'!$D$7)^AS$29))),IF($M157=Lists!$H$3,IF($K157&lt;1,((($R157*(1-$E157)+$Q157*(1-$F157))/$K157)*((1+'Inputs &amp; Summary'!$D$7)^AS$29)),((INT(AS$29/$K157)-INT((AS$29-1)/$K157))*($R157*(1-$E157)+$Q157*(1-$F157))*((1+'Inputs &amp; Summary'!$D$7)^AS$29))),((_xlfn.WEIBULL.DIST(AS$29,$L157,$K157,FALSE)*($R157*(1-$E157)+$Q157*(1-$F157))*((1+'Inputs &amp; Summary'!$D$7)^AS$29))))))</f>
        <v>0</v>
      </c>
      <c r="AT157" s="114">
        <f>$D157*IF(AT$29&gt;'Inputs &amp; Summary'!$D$5,0,IF(AT$29&gt;VLOOKUP($G157,Lists!$J$17:$K$21,2),IF($M157=Lists!$H$3,IF($K157&lt;1,(($S157/$K157)*((1+'Inputs &amp; Summary'!$D$7)^AT$29)),((INT(AT$29/$K157)-INT((AT$29-1)/$K157))*$S157*((1+'Inputs &amp; Summary'!$D$7)^AT$29))),(_xlfn.WEIBULL.DIST(AT$29,$L157,$K157,FALSE)*$S157*((1+'Inputs &amp; Summary'!$D$7)^AT$29))),IF($M157=Lists!$H$3,IF($K157&lt;1,((($R157*(1-$E157)+$Q157*(1-$F157))/$K157)*((1+'Inputs &amp; Summary'!$D$7)^AT$29)),((INT(AT$29/$K157)-INT((AT$29-1)/$K157))*($R157*(1-$E157)+$Q157*(1-$F157))*((1+'Inputs &amp; Summary'!$D$7)^AT$29))),((_xlfn.WEIBULL.DIST(AT$29,$L157,$K157,FALSE)*($R157*(1-$E157)+$Q157*(1-$F157))*((1+'Inputs &amp; Summary'!$D$7)^AT$29))))))</f>
        <v>0</v>
      </c>
      <c r="AU157" s="114">
        <f>$D157*IF(AU$29&gt;'Inputs &amp; Summary'!$D$5,0,IF(AU$29&gt;VLOOKUP($G157,Lists!$J$17:$K$21,2),IF($M157=Lists!$H$3,IF($K157&lt;1,(($S157/$K157)*((1+'Inputs &amp; Summary'!$D$7)^AU$29)),((INT(AU$29/$K157)-INT((AU$29-1)/$K157))*$S157*((1+'Inputs &amp; Summary'!$D$7)^AU$29))),(_xlfn.WEIBULL.DIST(AU$29,$L157,$K157,FALSE)*$S157*((1+'Inputs &amp; Summary'!$D$7)^AU$29))),IF($M157=Lists!$H$3,IF($K157&lt;1,((($R157*(1-$E157)+$Q157*(1-$F157))/$K157)*((1+'Inputs &amp; Summary'!$D$7)^AU$29)),((INT(AU$29/$K157)-INT((AU$29-1)/$K157))*($R157*(1-$E157)+$Q157*(1-$F157))*((1+'Inputs &amp; Summary'!$D$7)^AU$29))),((_xlfn.WEIBULL.DIST(AU$29,$L157,$K157,FALSE)*($R157*(1-$E157)+$Q157*(1-$F157))*((1+'Inputs &amp; Summary'!$D$7)^AU$29))))))</f>
        <v>0</v>
      </c>
      <c r="AV157" s="114">
        <f>$D157*IF(AV$29&gt;'Inputs &amp; Summary'!$D$5,0,IF(AV$29&gt;VLOOKUP($G157,Lists!$J$17:$K$21,2),IF($M157=Lists!$H$3,IF($K157&lt;1,(($S157/$K157)*((1+'Inputs &amp; Summary'!$D$7)^AV$29)),((INT(AV$29/$K157)-INT((AV$29-1)/$K157))*$S157*((1+'Inputs &amp; Summary'!$D$7)^AV$29))),(_xlfn.WEIBULL.DIST(AV$29,$L157,$K157,FALSE)*$S157*((1+'Inputs &amp; Summary'!$D$7)^AV$29))),IF($M157=Lists!$H$3,IF($K157&lt;1,((($R157*(1-$E157)+$Q157*(1-$F157))/$K157)*((1+'Inputs &amp; Summary'!$D$7)^AV$29)),((INT(AV$29/$K157)-INT((AV$29-1)/$K157))*($R157*(1-$E157)+$Q157*(1-$F157))*((1+'Inputs &amp; Summary'!$D$7)^AV$29))),((_xlfn.WEIBULL.DIST(AV$29,$L157,$K157,FALSE)*($R157*(1-$E157)+$Q157*(1-$F157))*((1+'Inputs &amp; Summary'!$D$7)^AV$29))))))</f>
        <v>0</v>
      </c>
      <c r="AW157" s="114">
        <f>$D157*IF(AW$29&gt;'Inputs &amp; Summary'!$D$5,0,IF(AW$29&gt;VLOOKUP($G157,Lists!$J$17:$K$21,2),IF($M157=Lists!$H$3,IF($K157&lt;1,(($S157/$K157)*((1+'Inputs &amp; Summary'!$D$7)^AW$29)),((INT(AW$29/$K157)-INT((AW$29-1)/$K157))*$S157*((1+'Inputs &amp; Summary'!$D$7)^AW$29))),(_xlfn.WEIBULL.DIST(AW$29,$L157,$K157,FALSE)*$S157*((1+'Inputs &amp; Summary'!$D$7)^AW$29))),IF($M157=Lists!$H$3,IF($K157&lt;1,((($R157*(1-$E157)+$Q157*(1-$F157))/$K157)*((1+'Inputs &amp; Summary'!$D$7)^AW$29)),((INT(AW$29/$K157)-INT((AW$29-1)/$K157))*($R157*(1-$E157)+$Q157*(1-$F157))*((1+'Inputs &amp; Summary'!$D$7)^AW$29))),((_xlfn.WEIBULL.DIST(AW$29,$L157,$K157,FALSE)*($R157*(1-$E157)+$Q157*(1-$F157))*((1+'Inputs &amp; Summary'!$D$7)^AW$29))))))</f>
        <v>0</v>
      </c>
      <c r="AX157" s="114">
        <f>$D157*IF(AX$29&gt;'Inputs &amp; Summary'!$D$5,0,IF(AX$29&gt;VLOOKUP($G157,Lists!$J$17:$K$21,2),IF($M157=Lists!$H$3,IF($K157&lt;1,(($S157/$K157)*((1+'Inputs &amp; Summary'!$D$7)^AX$29)),((INT(AX$29/$K157)-INT((AX$29-1)/$K157))*$S157*((1+'Inputs &amp; Summary'!$D$7)^AX$29))),(_xlfn.WEIBULL.DIST(AX$29,$L157,$K157,FALSE)*$S157*((1+'Inputs &amp; Summary'!$D$7)^AX$29))),IF($M157=Lists!$H$3,IF($K157&lt;1,((($R157*(1-$E157)+$Q157*(1-$F157))/$K157)*((1+'Inputs &amp; Summary'!$D$7)^AX$29)),((INT(AX$29/$K157)-INT((AX$29-1)/$K157))*($R157*(1-$E157)+$Q157*(1-$F157))*((1+'Inputs &amp; Summary'!$D$7)^AX$29))),((_xlfn.WEIBULL.DIST(AX$29,$L157,$K157,FALSE)*($R157*(1-$E157)+$Q157*(1-$F157))*((1+'Inputs &amp; Summary'!$D$7)^AX$29))))))</f>
        <v>0</v>
      </c>
      <c r="AY157" s="114">
        <f>$D157*IF(AY$29&gt;'Inputs &amp; Summary'!$D$5,0,IF(AY$29&gt;VLOOKUP($G157,Lists!$J$17:$K$21,2),IF($M157=Lists!$H$3,IF($K157&lt;1,(($S157/$K157)*((1+'Inputs &amp; Summary'!$D$7)^AY$29)),((INT(AY$29/$K157)-INT((AY$29-1)/$K157))*$S157*((1+'Inputs &amp; Summary'!$D$7)^AY$29))),(_xlfn.WEIBULL.DIST(AY$29,$L157,$K157,FALSE)*$S157*((1+'Inputs &amp; Summary'!$D$7)^AY$29))),IF($M157=Lists!$H$3,IF($K157&lt;1,((($R157*(1-$E157)+$Q157*(1-$F157))/$K157)*((1+'Inputs &amp; Summary'!$D$7)^AY$29)),((INT(AY$29/$K157)-INT((AY$29-1)/$K157))*($R157*(1-$E157)+$Q157*(1-$F157))*((1+'Inputs &amp; Summary'!$D$7)^AY$29))),((_xlfn.WEIBULL.DIST(AY$29,$L157,$K157,FALSE)*($R157*(1-$E157)+$Q157*(1-$F157))*((1+'Inputs &amp; Summary'!$D$7)^AY$29))))))</f>
        <v>0</v>
      </c>
      <c r="AZ157" s="114">
        <f>$D157*IF(AZ$29&gt;'Inputs &amp; Summary'!$D$5,0,IF(AZ$29&gt;VLOOKUP($G157,Lists!$J$17:$K$21,2),IF($M157=Lists!$H$3,IF($K157&lt;1,(($S157/$K157)*((1+'Inputs &amp; Summary'!$D$7)^AZ$29)),((INT(AZ$29/$K157)-INT((AZ$29-1)/$K157))*$S157*((1+'Inputs &amp; Summary'!$D$7)^AZ$29))),(_xlfn.WEIBULL.DIST(AZ$29,$L157,$K157,FALSE)*$S157*((1+'Inputs &amp; Summary'!$D$7)^AZ$29))),IF($M157=Lists!$H$3,IF($K157&lt;1,((($R157*(1-$E157)+$Q157*(1-$F157))/$K157)*((1+'Inputs &amp; Summary'!$D$7)^AZ$29)),((INT(AZ$29/$K157)-INT((AZ$29-1)/$K157))*($R157*(1-$E157)+$Q157*(1-$F157))*((1+'Inputs &amp; Summary'!$D$7)^AZ$29))),((_xlfn.WEIBULL.DIST(AZ$29,$L157,$K157,FALSE)*($R157*(1-$E157)+$Q157*(1-$F157))*((1+'Inputs &amp; Summary'!$D$7)^AZ$29))))))</f>
        <v>0</v>
      </c>
      <c r="BA157" s="114">
        <f>$D157*IF(BA$29&gt;'Inputs &amp; Summary'!$D$5,0,IF(BA$29&gt;VLOOKUP($G157,Lists!$J$17:$K$21,2),IF($M157=Lists!$H$3,IF($K157&lt;1,(($S157/$K157)*((1+'Inputs &amp; Summary'!$D$7)^BA$29)),((INT(BA$29/$K157)-INT((BA$29-1)/$K157))*$S157*((1+'Inputs &amp; Summary'!$D$7)^BA$29))),(_xlfn.WEIBULL.DIST(BA$29,$L157,$K157,FALSE)*$S157*((1+'Inputs &amp; Summary'!$D$7)^BA$29))),IF($M157=Lists!$H$3,IF($K157&lt;1,((($R157*(1-$E157)+$Q157*(1-$F157))/$K157)*((1+'Inputs &amp; Summary'!$D$7)^BA$29)),((INT(BA$29/$K157)-INT((BA$29-1)/$K157))*($R157*(1-$E157)+$Q157*(1-$F157))*((1+'Inputs &amp; Summary'!$D$7)^BA$29))),((_xlfn.WEIBULL.DIST(BA$29,$L157,$K157,FALSE)*($R157*(1-$E157)+$Q157*(1-$F157))*((1+'Inputs &amp; Summary'!$D$7)^BA$29))))))</f>
        <v>0</v>
      </c>
      <c r="BB157" s="114">
        <f>$D157*IF(BB$29&gt;'Inputs &amp; Summary'!$D$5,0,IF(BB$29&gt;VLOOKUP($G157,Lists!$J$17:$K$21,2),IF($M157=Lists!$H$3,IF($K157&lt;1,(($S157/$K157)*((1+'Inputs &amp; Summary'!$D$7)^BB$29)),((INT(BB$29/$K157)-INT((BB$29-1)/$K157))*$S157*((1+'Inputs &amp; Summary'!$D$7)^BB$29))),(_xlfn.WEIBULL.DIST(BB$29,$L157,$K157,FALSE)*$S157*((1+'Inputs &amp; Summary'!$D$7)^BB$29))),IF($M157=Lists!$H$3,IF($K157&lt;1,((($R157*(1-$E157)+$Q157*(1-$F157))/$K157)*((1+'Inputs &amp; Summary'!$D$7)^BB$29)),((INT(BB$29/$K157)-INT((BB$29-1)/$K157))*($R157*(1-$E157)+$Q157*(1-$F157))*((1+'Inputs &amp; Summary'!$D$7)^BB$29))),((_xlfn.WEIBULL.DIST(BB$29,$L157,$K157,FALSE)*($R157*(1-$E157)+$Q157*(1-$F157))*((1+'Inputs &amp; Summary'!$D$7)^BB$29))))))</f>
        <v>0</v>
      </c>
      <c r="BC157" s="114">
        <f>$D157*IF(BC$29&gt;'Inputs &amp; Summary'!$D$5,0,IF(BC$29&gt;VLOOKUP($G157,Lists!$J$17:$K$21,2),IF($M157=Lists!$H$3,IF($K157&lt;1,(($S157/$K157)*((1+'Inputs &amp; Summary'!$D$7)^BC$29)),((INT(BC$29/$K157)-INT((BC$29-1)/$K157))*$S157*((1+'Inputs &amp; Summary'!$D$7)^BC$29))),(_xlfn.WEIBULL.DIST(BC$29,$L157,$K157,FALSE)*$S157*((1+'Inputs &amp; Summary'!$D$7)^BC$29))),IF($M157=Lists!$H$3,IF($K157&lt;1,((($R157*(1-$E157)+$Q157*(1-$F157))/$K157)*((1+'Inputs &amp; Summary'!$D$7)^BC$29)),((INT(BC$29/$K157)-INT((BC$29-1)/$K157))*($R157*(1-$E157)+$Q157*(1-$F157))*((1+'Inputs &amp; Summary'!$D$7)^BC$29))),((_xlfn.WEIBULL.DIST(BC$29,$L157,$K157,FALSE)*($R157*(1-$E157)+$Q157*(1-$F157))*((1+'Inputs &amp; Summary'!$D$7)^BC$29))))))</f>
        <v>0</v>
      </c>
      <c r="BD157" s="114">
        <f>$D157*IF(BD$29&gt;'Inputs &amp; Summary'!$D$5,0,IF(BD$29&gt;VLOOKUP($G157,Lists!$J$17:$K$21,2),IF($M157=Lists!$H$3,IF($K157&lt;1,(($S157/$K157)*((1+'Inputs &amp; Summary'!$D$7)^BD$29)),((INT(BD$29/$K157)-INT((BD$29-1)/$K157))*$S157*((1+'Inputs &amp; Summary'!$D$7)^BD$29))),(_xlfn.WEIBULL.DIST(BD$29,$L157,$K157,FALSE)*$S157*((1+'Inputs &amp; Summary'!$D$7)^BD$29))),IF($M157=Lists!$H$3,IF($K157&lt;1,((($R157*(1-$E157)+$Q157*(1-$F157))/$K157)*((1+'Inputs &amp; Summary'!$D$7)^BD$29)),((INT(BD$29/$K157)-INT((BD$29-1)/$K157))*($R157*(1-$E157)+$Q157*(1-$F157))*((1+'Inputs &amp; Summary'!$D$7)^BD$29))),((_xlfn.WEIBULL.DIST(BD$29,$L157,$K157,FALSE)*($R157*(1-$E157)+$Q157*(1-$F157))*((1+'Inputs &amp; Summary'!$D$7)^BD$29))))))</f>
        <v>0</v>
      </c>
      <c r="BE157" s="114">
        <f>$D157*IF(BE$29&gt;'Inputs &amp; Summary'!$D$5,0,IF(BE$29&gt;VLOOKUP($G157,Lists!$J$17:$K$21,2),IF($M157=Lists!$H$3,IF($K157&lt;1,(($S157/$K157)*((1+'Inputs &amp; Summary'!$D$7)^BE$29)),((INT(BE$29/$K157)-INT((BE$29-1)/$K157))*$S157*((1+'Inputs &amp; Summary'!$D$7)^BE$29))),(_xlfn.WEIBULL.DIST(BE$29,$L157,$K157,FALSE)*$S157*((1+'Inputs &amp; Summary'!$D$7)^BE$29))),IF($M157=Lists!$H$3,IF($K157&lt;1,((($R157*(1-$E157)+$Q157*(1-$F157))/$K157)*((1+'Inputs &amp; Summary'!$D$7)^BE$29)),((INT(BE$29/$K157)-INT((BE$29-1)/$K157))*($R157*(1-$E157)+$Q157*(1-$F157))*((1+'Inputs &amp; Summary'!$D$7)^BE$29))),((_xlfn.WEIBULL.DIST(BE$29,$L157,$K157,FALSE)*($R157*(1-$E157)+$Q157*(1-$F157))*((1+'Inputs &amp; Summary'!$D$7)^BE$29))))))</f>
        <v>0</v>
      </c>
      <c r="BF157" s="114">
        <f>$D157*IF(BF$29&gt;'Inputs &amp; Summary'!$D$5,0,IF(BF$29&gt;VLOOKUP($G157,Lists!$J$17:$K$21,2),IF($M157=Lists!$H$3,IF($K157&lt;1,(($S157/$K157)*((1+'Inputs &amp; Summary'!$D$7)^BF$29)),((INT(BF$29/$K157)-INT((BF$29-1)/$K157))*$S157*((1+'Inputs &amp; Summary'!$D$7)^BF$29))),(_xlfn.WEIBULL.DIST(BF$29,$L157,$K157,FALSE)*$S157*((1+'Inputs &amp; Summary'!$D$7)^BF$29))),IF($M157=Lists!$H$3,IF($K157&lt;1,((($R157*(1-$E157)+$Q157*(1-$F157))/$K157)*((1+'Inputs &amp; Summary'!$D$7)^BF$29)),((INT(BF$29/$K157)-INT((BF$29-1)/$K157))*($R157*(1-$E157)+$Q157*(1-$F157))*((1+'Inputs &amp; Summary'!$D$7)^BF$29))),((_xlfn.WEIBULL.DIST(BF$29,$L157,$K157,FALSE)*($R157*(1-$E157)+$Q157*(1-$F157))*((1+'Inputs &amp; Summary'!$D$7)^BF$29))))))</f>
        <v>0</v>
      </c>
      <c r="BG157" s="114">
        <f>$D157*IF(BG$29&gt;'Inputs &amp; Summary'!$D$5,0,IF(BG$29&gt;VLOOKUP($G157,Lists!$J$17:$K$21,2),IF($M157=Lists!$H$3,IF($K157&lt;1,(($S157/$K157)*((1+'Inputs &amp; Summary'!$D$7)^BG$29)),((INT(BG$29/$K157)-INT((BG$29-1)/$K157))*$S157*((1+'Inputs &amp; Summary'!$D$7)^BG$29))),(_xlfn.WEIBULL.DIST(BG$29,$L157,$K157,FALSE)*$S157*((1+'Inputs &amp; Summary'!$D$7)^BG$29))),IF($M157=Lists!$H$3,IF($K157&lt;1,((($R157*(1-$E157)+$Q157*(1-$F157))/$K157)*((1+'Inputs &amp; Summary'!$D$7)^BG$29)),((INT(BG$29/$K157)-INT((BG$29-1)/$K157))*($R157*(1-$E157)+$Q157*(1-$F157))*((1+'Inputs &amp; Summary'!$D$7)^BG$29))),((_xlfn.WEIBULL.DIST(BG$29,$L157,$K157,FALSE)*($R157*(1-$E157)+$Q157*(1-$F157))*((1+'Inputs &amp; Summary'!$D$7)^BG$29))))))</f>
        <v>0</v>
      </c>
      <c r="BH157" s="114">
        <f>$D157*IF(BH$29&gt;'Inputs &amp; Summary'!$D$5,0,IF(BH$29&gt;VLOOKUP($G157,Lists!$J$17:$K$21,2),IF($M157=Lists!$H$3,IF($K157&lt;1,(($S157/$K157)*((1+'Inputs &amp; Summary'!$D$7)^BH$29)),((INT(BH$29/$K157)-INT((BH$29-1)/$K157))*$S157*((1+'Inputs &amp; Summary'!$D$7)^BH$29))),(_xlfn.WEIBULL.DIST(BH$29,$L157,$K157,FALSE)*$S157*((1+'Inputs &amp; Summary'!$D$7)^BH$29))),IF($M157=Lists!$H$3,IF($K157&lt;1,((($R157*(1-$E157)+$Q157*(1-$F157))/$K157)*((1+'Inputs &amp; Summary'!$D$7)^BH$29)),((INT(BH$29/$K157)-INT((BH$29-1)/$K157))*($R157*(1-$E157)+$Q157*(1-$F157))*((1+'Inputs &amp; Summary'!$D$7)^BH$29))),((_xlfn.WEIBULL.DIST(BH$29,$L157,$K157,FALSE)*($R157*(1-$E157)+$Q157*(1-$F157))*((1+'Inputs &amp; Summary'!$D$7)^BH$29))))))</f>
        <v>0</v>
      </c>
      <c r="BI157" s="114">
        <f>$D157*IF(BI$29&gt;'Inputs &amp; Summary'!$D$5,0,IF(BI$29&gt;VLOOKUP($G157,Lists!$J$17:$K$21,2),IF($M157=Lists!$H$3,IF($K157&lt;1,(($S157/$K157)*((1+'Inputs &amp; Summary'!$D$7)^BI$29)),((INT(BI$29/$K157)-INT((BI$29-1)/$K157))*$S157*((1+'Inputs &amp; Summary'!$D$7)^BI$29))),(_xlfn.WEIBULL.DIST(BI$29,$L157,$K157,FALSE)*$S157*((1+'Inputs &amp; Summary'!$D$7)^BI$29))),IF($M157=Lists!$H$3,IF($K157&lt;1,((($R157*(1-$E157)+$Q157*(1-$F157))/$K157)*((1+'Inputs &amp; Summary'!$D$7)^BI$29)),((INT(BI$29/$K157)-INT((BI$29-1)/$K157))*($R157*(1-$E157)+$Q157*(1-$F157))*((1+'Inputs &amp; Summary'!$D$7)^BI$29))),((_xlfn.WEIBULL.DIST(BI$29,$L157,$K157,FALSE)*($R157*(1-$E157)+$Q157*(1-$F157))*((1+'Inputs &amp; Summary'!$D$7)^BI$29))))))</f>
        <v>0</v>
      </c>
      <c r="BJ157" s="114">
        <f>$D157*IF(BJ$29&gt;'Inputs &amp; Summary'!$D$5,0,IF(BJ$29&gt;VLOOKUP($G157,Lists!$J$17:$K$21,2),IF($M157=Lists!$H$3,IF($K157&lt;1,(($S157/$K157)*((1+'Inputs &amp; Summary'!$D$7)^BJ$29)),((INT(BJ$29/$K157)-INT((BJ$29-1)/$K157))*$S157*((1+'Inputs &amp; Summary'!$D$7)^BJ$29))),(_xlfn.WEIBULL.DIST(BJ$29,$L157,$K157,FALSE)*$S157*((1+'Inputs &amp; Summary'!$D$7)^BJ$29))),IF($M157=Lists!$H$3,IF($K157&lt;1,((($R157*(1-$E157)+$Q157*(1-$F157))/$K157)*((1+'Inputs &amp; Summary'!$D$7)^BJ$29)),((INT(BJ$29/$K157)-INT((BJ$29-1)/$K157))*($R157*(1-$E157)+$Q157*(1-$F157))*((1+'Inputs &amp; Summary'!$D$7)^BJ$29))),((_xlfn.WEIBULL.DIST(BJ$29,$L157,$K157,FALSE)*($R157*(1-$E157)+$Q157*(1-$F157))*((1+'Inputs &amp; Summary'!$D$7)^BJ$29))))))</f>
        <v>0</v>
      </c>
      <c r="BK157" s="114">
        <f>$D157*IF(BK$29&gt;'Inputs &amp; Summary'!$D$5,0,IF(BK$29&gt;VLOOKUP($G157,Lists!$J$17:$K$21,2),IF($M157=Lists!$H$3,IF($K157&lt;1,(($S157/$K157)*((1+'Inputs &amp; Summary'!$D$7)^BK$29)),((INT(BK$29/$K157)-INT((BK$29-1)/$K157))*$S157*((1+'Inputs &amp; Summary'!$D$7)^BK$29))),(_xlfn.WEIBULL.DIST(BK$29,$L157,$K157,FALSE)*$S157*((1+'Inputs &amp; Summary'!$D$7)^BK$29))),IF($M157=Lists!$H$3,IF($K157&lt;1,((($R157*(1-$E157)+$Q157*(1-$F157))/$K157)*((1+'Inputs &amp; Summary'!$D$7)^BK$29)),((INT(BK$29/$K157)-INT((BK$29-1)/$K157))*($R157*(1-$E157)+$Q157*(1-$F157))*((1+'Inputs &amp; Summary'!$D$7)^BK$29))),((_xlfn.WEIBULL.DIST(BK$29,$L157,$K157,FALSE)*($R157*(1-$E157)+$Q157*(1-$F157))*((1+'Inputs &amp; Summary'!$D$7)^BK$29))))))</f>
        <v>0</v>
      </c>
      <c r="BL157" s="114">
        <f>$D157*IF(BL$29&gt;'Inputs &amp; Summary'!$D$5,0,IF(BL$29&gt;VLOOKUP($G157,Lists!$J$17:$K$21,2),IF($M157=Lists!$H$3,IF($K157&lt;1,(($S157/$K157)*((1+'Inputs &amp; Summary'!$D$7)^BL$29)),((INT(BL$29/$K157)-INT((BL$29-1)/$K157))*$S157*((1+'Inputs &amp; Summary'!$D$7)^BL$29))),(_xlfn.WEIBULL.DIST(BL$29,$L157,$K157,FALSE)*$S157*((1+'Inputs &amp; Summary'!$D$7)^BL$29))),IF($M157=Lists!$H$3,IF($K157&lt;1,((($R157*(1-$E157)+$Q157*(1-$F157))/$K157)*((1+'Inputs &amp; Summary'!$D$7)^BL$29)),((INT(BL$29/$K157)-INT((BL$29-1)/$K157))*($R157*(1-$E157)+$Q157*(1-$F157))*((1+'Inputs &amp; Summary'!$D$7)^BL$29))),((_xlfn.WEIBULL.DIST(BL$29,$L157,$K157,FALSE)*($R157*(1-$E157)+$Q157*(1-$F157))*((1+'Inputs &amp; Summary'!$D$7)^BL$29))))))</f>
        <v>0</v>
      </c>
    </row>
    <row r="158" spans="1:64" ht="57.6" x14ac:dyDescent="0.3">
      <c r="A158" s="79" t="s">
        <v>175</v>
      </c>
      <c r="B158" s="33" t="s">
        <v>151</v>
      </c>
      <c r="C158" s="33" t="s">
        <v>141</v>
      </c>
      <c r="D158" s="68">
        <v>0</v>
      </c>
      <c r="E158" s="68">
        <v>0</v>
      </c>
      <c r="F158" s="68">
        <v>0</v>
      </c>
      <c r="G158" s="213" t="s">
        <v>433</v>
      </c>
      <c r="H158" s="34"/>
      <c r="I158" s="34" t="s">
        <v>272</v>
      </c>
      <c r="J158" s="33">
        <f>VLOOKUP(I158,'Labor Rates'!$A$1:$B$16,2)</f>
        <v>16.66346153846154</v>
      </c>
      <c r="K158" s="35">
        <v>0.08</v>
      </c>
      <c r="L158" s="35">
        <v>1</v>
      </c>
      <c r="M158" s="33" t="s">
        <v>259</v>
      </c>
      <c r="N158" s="84">
        <v>1</v>
      </c>
      <c r="O158" s="35">
        <v>0.5</v>
      </c>
      <c r="P158" s="5">
        <v>0</v>
      </c>
      <c r="Q158" s="73">
        <f t="shared" si="21"/>
        <v>8.3317307692307701</v>
      </c>
      <c r="R158" s="73">
        <f t="shared" si="22"/>
        <v>0</v>
      </c>
      <c r="S158" s="74">
        <f t="shared" ref="S158" si="26">D158*(R158+Q158)</f>
        <v>0</v>
      </c>
      <c r="T158" s="88"/>
      <c r="U158" s="80"/>
      <c r="V158" s="87">
        <f t="shared" si="24"/>
        <v>0</v>
      </c>
      <c r="W158" s="87">
        <f>NPV('Inputs &amp; Summary'!$D$6,Y158:BL158)</f>
        <v>0</v>
      </c>
      <c r="X158" s="90">
        <f t="shared" ref="X158" si="27">W158/SUM($W$30:$W$158)</f>
        <v>0</v>
      </c>
      <c r="Y158" s="114">
        <f>$D158*IF(Y$29&gt;'Inputs &amp; Summary'!$D$5,0,IF(Y$29&gt;VLOOKUP($G158,Lists!$J$17:$K$21,2),IF($M158=Lists!$H$3,IF($K158&lt;1,(($S158/$K158)*((1+'Inputs &amp; Summary'!$D$7)^Y$29)),((INT(Y$29/$K158)-INT((Y$29-1)/$K158))*$S158*((1+'Inputs &amp; Summary'!$D$7)^Y$29))),(_xlfn.WEIBULL.DIST(Y$29,$L158,$K158,FALSE)*$S158*((1+'Inputs &amp; Summary'!$D$7)^Y$29))),IF($M158=Lists!$H$3,IF($K158&lt;1,((($R158*(1-$E158)+$Q158*(1-$F158))/$K158)*((1+'Inputs &amp; Summary'!$D$7)^Y$29)),((INT(Y$29/$K158)-INT((Y$29-1)/$K158))*($R158*(1-$E158)+$Q158*(1-$F158))*((1+'Inputs &amp; Summary'!$D$7)^Y$29))),((_xlfn.WEIBULL.DIST(Y$29,$L158,$K158,FALSE)*($R158*(1-$E158)+$Q158*(1-$F158))*((1+'Inputs &amp; Summary'!$D$7)^Y$29))))))</f>
        <v>0</v>
      </c>
      <c r="Z158" s="114">
        <f>$D158*IF(Z$29&gt;'Inputs &amp; Summary'!$D$5,0,IF(Z$29&gt;VLOOKUP($G158,Lists!$J$17:$K$21,2),IF($M158=Lists!$H$3,IF($K158&lt;1,(($S158/$K158)*((1+'Inputs &amp; Summary'!$D$7)^Z$29)),((INT(Z$29/$K158)-INT((Z$29-1)/$K158))*$S158*((1+'Inputs &amp; Summary'!$D$7)^Z$29))),(_xlfn.WEIBULL.DIST(Z$29,$L158,$K158,FALSE)*$S158*((1+'Inputs &amp; Summary'!$D$7)^Z$29))),IF($M158=Lists!$H$3,IF($K158&lt;1,((($R158*(1-$E158)+$Q158*(1-$F158))/$K158)*((1+'Inputs &amp; Summary'!$D$7)^Z$29)),((INT(Z$29/$K158)-INT((Z$29-1)/$K158))*($R158*(1-$E158)+$Q158*(1-$F158))*((1+'Inputs &amp; Summary'!$D$7)^Z$29))),((_xlfn.WEIBULL.DIST(Z$29,$L158,$K158,FALSE)*($R158*(1-$E158)+$Q158*(1-$F158))*((1+'Inputs &amp; Summary'!$D$7)^Z$29))))))</f>
        <v>0</v>
      </c>
      <c r="AA158" s="114">
        <f>$D158*IF(AA$29&gt;'Inputs &amp; Summary'!$D$5,0,IF(AA$29&gt;VLOOKUP($G158,Lists!$J$17:$K$21,2),IF($M158=Lists!$H$3,IF($K158&lt;1,(($S158/$K158)*((1+'Inputs &amp; Summary'!$D$7)^AA$29)),((INT(AA$29/$K158)-INT((AA$29-1)/$K158))*$S158*((1+'Inputs &amp; Summary'!$D$7)^AA$29))),(_xlfn.WEIBULL.DIST(AA$29,$L158,$K158,FALSE)*$S158*((1+'Inputs &amp; Summary'!$D$7)^AA$29))),IF($M158=Lists!$H$3,IF($K158&lt;1,((($R158*(1-$E158)+$Q158*(1-$F158))/$K158)*((1+'Inputs &amp; Summary'!$D$7)^AA$29)),((INT(AA$29/$K158)-INT((AA$29-1)/$K158))*($R158*(1-$E158)+$Q158*(1-$F158))*((1+'Inputs &amp; Summary'!$D$7)^AA$29))),((_xlfn.WEIBULL.DIST(AA$29,$L158,$K158,FALSE)*($R158*(1-$E158)+$Q158*(1-$F158))*((1+'Inputs &amp; Summary'!$D$7)^AA$29))))))</f>
        <v>0</v>
      </c>
      <c r="AB158" s="114">
        <f>$D158*IF(AB$29&gt;'Inputs &amp; Summary'!$D$5,0,IF(AB$29&gt;VLOOKUP($G158,Lists!$J$17:$K$21,2),IF($M158=Lists!$H$3,IF($K158&lt;1,(($S158/$K158)*((1+'Inputs &amp; Summary'!$D$7)^AB$29)),((INT(AB$29/$K158)-INT((AB$29-1)/$K158))*$S158*((1+'Inputs &amp; Summary'!$D$7)^AB$29))),(_xlfn.WEIBULL.DIST(AB$29,$L158,$K158,FALSE)*$S158*((1+'Inputs &amp; Summary'!$D$7)^AB$29))),IF($M158=Lists!$H$3,IF($K158&lt;1,((($R158*(1-$E158)+$Q158*(1-$F158))/$K158)*((1+'Inputs &amp; Summary'!$D$7)^AB$29)),((INT(AB$29/$K158)-INT((AB$29-1)/$K158))*($R158*(1-$E158)+$Q158*(1-$F158))*((1+'Inputs &amp; Summary'!$D$7)^AB$29))),((_xlfn.WEIBULL.DIST(AB$29,$L158,$K158,FALSE)*($R158*(1-$E158)+$Q158*(1-$F158))*((1+'Inputs &amp; Summary'!$D$7)^AB$29))))))</f>
        <v>0</v>
      </c>
      <c r="AC158" s="114">
        <f>$D158*IF(AC$29&gt;'Inputs &amp; Summary'!$D$5,0,IF(AC$29&gt;VLOOKUP($G158,Lists!$J$17:$K$21,2),IF($M158=Lists!$H$3,IF($K158&lt;1,(($S158/$K158)*((1+'Inputs &amp; Summary'!$D$7)^AC$29)),((INT(AC$29/$K158)-INT((AC$29-1)/$K158))*$S158*((1+'Inputs &amp; Summary'!$D$7)^AC$29))),(_xlfn.WEIBULL.DIST(AC$29,$L158,$K158,FALSE)*$S158*((1+'Inputs &amp; Summary'!$D$7)^AC$29))),IF($M158=Lists!$H$3,IF($K158&lt;1,((($R158*(1-$E158)+$Q158*(1-$F158))/$K158)*((1+'Inputs &amp; Summary'!$D$7)^AC$29)),((INT(AC$29/$K158)-INT((AC$29-1)/$K158))*($R158*(1-$E158)+$Q158*(1-$F158))*((1+'Inputs &amp; Summary'!$D$7)^AC$29))),((_xlfn.WEIBULL.DIST(AC$29,$L158,$K158,FALSE)*($R158*(1-$E158)+$Q158*(1-$F158))*((1+'Inputs &amp; Summary'!$D$7)^AC$29))))))</f>
        <v>0</v>
      </c>
      <c r="AD158" s="114">
        <f>$D158*IF(AD$29&gt;'Inputs &amp; Summary'!$D$5,0,IF(AD$29&gt;VLOOKUP($G158,Lists!$J$17:$K$21,2),IF($M158=Lists!$H$3,IF($K158&lt;1,(($S158/$K158)*((1+'Inputs &amp; Summary'!$D$7)^AD$29)),((INT(AD$29/$K158)-INT((AD$29-1)/$K158))*$S158*((1+'Inputs &amp; Summary'!$D$7)^AD$29))),(_xlfn.WEIBULL.DIST(AD$29,$L158,$K158,FALSE)*$S158*((1+'Inputs &amp; Summary'!$D$7)^AD$29))),IF($M158=Lists!$H$3,IF($K158&lt;1,((($R158*(1-$E158)+$Q158*(1-$F158))/$K158)*((1+'Inputs &amp; Summary'!$D$7)^AD$29)),((INT(AD$29/$K158)-INT((AD$29-1)/$K158))*($R158*(1-$E158)+$Q158*(1-$F158))*((1+'Inputs &amp; Summary'!$D$7)^AD$29))),((_xlfn.WEIBULL.DIST(AD$29,$L158,$K158,FALSE)*($R158*(1-$E158)+$Q158*(1-$F158))*((1+'Inputs &amp; Summary'!$D$7)^AD$29))))))</f>
        <v>0</v>
      </c>
      <c r="AE158" s="114">
        <f>$D158*IF(AE$29&gt;'Inputs &amp; Summary'!$D$5,0,IF(AE$29&gt;VLOOKUP($G158,Lists!$J$17:$K$21,2),IF($M158=Lists!$H$3,IF($K158&lt;1,(($S158/$K158)*((1+'Inputs &amp; Summary'!$D$7)^AE$29)),((INT(AE$29/$K158)-INT((AE$29-1)/$K158))*$S158*((1+'Inputs &amp; Summary'!$D$7)^AE$29))),(_xlfn.WEIBULL.DIST(AE$29,$L158,$K158,FALSE)*$S158*((1+'Inputs &amp; Summary'!$D$7)^AE$29))),IF($M158=Lists!$H$3,IF($K158&lt;1,((($R158*(1-$E158)+$Q158*(1-$F158))/$K158)*((1+'Inputs &amp; Summary'!$D$7)^AE$29)),((INT(AE$29/$K158)-INT((AE$29-1)/$K158))*($R158*(1-$E158)+$Q158*(1-$F158))*((1+'Inputs &amp; Summary'!$D$7)^AE$29))),((_xlfn.WEIBULL.DIST(AE$29,$L158,$K158,FALSE)*($R158*(1-$E158)+$Q158*(1-$F158))*((1+'Inputs &amp; Summary'!$D$7)^AE$29))))))</f>
        <v>0</v>
      </c>
      <c r="AF158" s="114">
        <f>$D158*IF(AF$29&gt;'Inputs &amp; Summary'!$D$5,0,IF(AF$29&gt;VLOOKUP($G158,Lists!$J$17:$K$21,2),IF($M158=Lists!$H$3,IF($K158&lt;1,(($S158/$K158)*((1+'Inputs &amp; Summary'!$D$7)^AF$29)),((INT(AF$29/$K158)-INT((AF$29-1)/$K158))*$S158*((1+'Inputs &amp; Summary'!$D$7)^AF$29))),(_xlfn.WEIBULL.DIST(AF$29,$L158,$K158,FALSE)*$S158*((1+'Inputs &amp; Summary'!$D$7)^AF$29))),IF($M158=Lists!$H$3,IF($K158&lt;1,((($R158*(1-$E158)+$Q158*(1-$F158))/$K158)*((1+'Inputs &amp; Summary'!$D$7)^AF$29)),((INT(AF$29/$K158)-INT((AF$29-1)/$K158))*($R158*(1-$E158)+$Q158*(1-$F158))*((1+'Inputs &amp; Summary'!$D$7)^AF$29))),((_xlfn.WEIBULL.DIST(AF$29,$L158,$K158,FALSE)*($R158*(1-$E158)+$Q158*(1-$F158))*((1+'Inputs &amp; Summary'!$D$7)^AF$29))))))</f>
        <v>0</v>
      </c>
      <c r="AG158" s="114">
        <f>$D158*IF(AG$29&gt;'Inputs &amp; Summary'!$D$5,0,IF(AG$29&gt;VLOOKUP($G158,Lists!$J$17:$K$21,2),IF($M158=Lists!$H$3,IF($K158&lt;1,(($S158/$K158)*((1+'Inputs &amp; Summary'!$D$7)^AG$29)),((INT(AG$29/$K158)-INT((AG$29-1)/$K158))*$S158*((1+'Inputs &amp; Summary'!$D$7)^AG$29))),(_xlfn.WEIBULL.DIST(AG$29,$L158,$K158,FALSE)*$S158*((1+'Inputs &amp; Summary'!$D$7)^AG$29))),IF($M158=Lists!$H$3,IF($K158&lt;1,((($R158*(1-$E158)+$Q158*(1-$F158))/$K158)*((1+'Inputs &amp; Summary'!$D$7)^AG$29)),((INT(AG$29/$K158)-INT((AG$29-1)/$K158))*($R158*(1-$E158)+$Q158*(1-$F158))*((1+'Inputs &amp; Summary'!$D$7)^AG$29))),((_xlfn.WEIBULL.DIST(AG$29,$L158,$K158,FALSE)*($R158*(1-$E158)+$Q158*(1-$F158))*((1+'Inputs &amp; Summary'!$D$7)^AG$29))))))</f>
        <v>0</v>
      </c>
      <c r="AH158" s="114">
        <f>$D158*IF(AH$29&gt;'Inputs &amp; Summary'!$D$5,0,IF(AH$29&gt;VLOOKUP($G158,Lists!$J$17:$K$21,2),IF($M158=Lists!$H$3,IF($K158&lt;1,(($S158/$K158)*((1+'Inputs &amp; Summary'!$D$7)^AH$29)),((INT(AH$29/$K158)-INT((AH$29-1)/$K158))*$S158*((1+'Inputs &amp; Summary'!$D$7)^AH$29))),(_xlfn.WEIBULL.DIST(AH$29,$L158,$K158,FALSE)*$S158*((1+'Inputs &amp; Summary'!$D$7)^AH$29))),IF($M158=Lists!$H$3,IF($K158&lt;1,((($R158*(1-$E158)+$Q158*(1-$F158))/$K158)*((1+'Inputs &amp; Summary'!$D$7)^AH$29)),((INT(AH$29/$K158)-INT((AH$29-1)/$K158))*($R158*(1-$E158)+$Q158*(1-$F158))*((1+'Inputs &amp; Summary'!$D$7)^AH$29))),((_xlfn.WEIBULL.DIST(AH$29,$L158,$K158,FALSE)*($R158*(1-$E158)+$Q158*(1-$F158))*((1+'Inputs &amp; Summary'!$D$7)^AH$29))))))</f>
        <v>0</v>
      </c>
      <c r="AI158" s="114">
        <f>$D158*IF(AI$29&gt;'Inputs &amp; Summary'!$D$5,0,IF(AI$29&gt;VLOOKUP($G158,Lists!$J$17:$K$21,2),IF($M158=Lists!$H$3,IF($K158&lt;1,(($S158/$K158)*((1+'Inputs &amp; Summary'!$D$7)^AI$29)),((INT(AI$29/$K158)-INT((AI$29-1)/$K158))*$S158*((1+'Inputs &amp; Summary'!$D$7)^AI$29))),(_xlfn.WEIBULL.DIST(AI$29,$L158,$K158,FALSE)*$S158*((1+'Inputs &amp; Summary'!$D$7)^AI$29))),IF($M158=Lists!$H$3,IF($K158&lt;1,((($R158*(1-$E158)+$Q158*(1-$F158))/$K158)*((1+'Inputs &amp; Summary'!$D$7)^AI$29)),((INT(AI$29/$K158)-INT((AI$29-1)/$K158))*($R158*(1-$E158)+$Q158*(1-$F158))*((1+'Inputs &amp; Summary'!$D$7)^AI$29))),((_xlfn.WEIBULL.DIST(AI$29,$L158,$K158,FALSE)*($R158*(1-$E158)+$Q158*(1-$F158))*((1+'Inputs &amp; Summary'!$D$7)^AI$29))))))</f>
        <v>0</v>
      </c>
      <c r="AJ158" s="114">
        <f>$D158*IF(AJ$29&gt;'Inputs &amp; Summary'!$D$5,0,IF(AJ$29&gt;VLOOKUP($G158,Lists!$J$17:$K$21,2),IF($M158=Lists!$H$3,IF($K158&lt;1,(($S158/$K158)*((1+'Inputs &amp; Summary'!$D$7)^AJ$29)),((INT(AJ$29/$K158)-INT((AJ$29-1)/$K158))*$S158*((1+'Inputs &amp; Summary'!$D$7)^AJ$29))),(_xlfn.WEIBULL.DIST(AJ$29,$L158,$K158,FALSE)*$S158*((1+'Inputs &amp; Summary'!$D$7)^AJ$29))),IF($M158=Lists!$H$3,IF($K158&lt;1,((($R158*(1-$E158)+$Q158*(1-$F158))/$K158)*((1+'Inputs &amp; Summary'!$D$7)^AJ$29)),((INT(AJ$29/$K158)-INT((AJ$29-1)/$K158))*($R158*(1-$E158)+$Q158*(1-$F158))*((1+'Inputs &amp; Summary'!$D$7)^AJ$29))),((_xlfn.WEIBULL.DIST(AJ$29,$L158,$K158,FALSE)*($R158*(1-$E158)+$Q158*(1-$F158))*((1+'Inputs &amp; Summary'!$D$7)^AJ$29))))))</f>
        <v>0</v>
      </c>
      <c r="AK158" s="114">
        <f>$D158*IF(AK$29&gt;'Inputs &amp; Summary'!$D$5,0,IF(AK$29&gt;VLOOKUP($G158,Lists!$J$17:$K$21,2),IF($M158=Lists!$H$3,IF($K158&lt;1,(($S158/$K158)*((1+'Inputs &amp; Summary'!$D$7)^AK$29)),((INT(AK$29/$K158)-INT((AK$29-1)/$K158))*$S158*((1+'Inputs &amp; Summary'!$D$7)^AK$29))),(_xlfn.WEIBULL.DIST(AK$29,$L158,$K158,FALSE)*$S158*((1+'Inputs &amp; Summary'!$D$7)^AK$29))),IF($M158=Lists!$H$3,IF($K158&lt;1,((($R158*(1-$E158)+$Q158*(1-$F158))/$K158)*((1+'Inputs &amp; Summary'!$D$7)^AK$29)),((INT(AK$29/$K158)-INT((AK$29-1)/$K158))*($R158*(1-$E158)+$Q158*(1-$F158))*((1+'Inputs &amp; Summary'!$D$7)^AK$29))),((_xlfn.WEIBULL.DIST(AK$29,$L158,$K158,FALSE)*($R158*(1-$E158)+$Q158*(1-$F158))*((1+'Inputs &amp; Summary'!$D$7)^AK$29))))))</f>
        <v>0</v>
      </c>
      <c r="AL158" s="114">
        <f>$D158*IF(AL$29&gt;'Inputs &amp; Summary'!$D$5,0,IF(AL$29&gt;VLOOKUP($G158,Lists!$J$17:$K$21,2),IF($M158=Lists!$H$3,IF($K158&lt;1,(($S158/$K158)*((1+'Inputs &amp; Summary'!$D$7)^AL$29)),((INT(AL$29/$K158)-INT((AL$29-1)/$K158))*$S158*((1+'Inputs &amp; Summary'!$D$7)^AL$29))),(_xlfn.WEIBULL.DIST(AL$29,$L158,$K158,FALSE)*$S158*((1+'Inputs &amp; Summary'!$D$7)^AL$29))),IF($M158=Lists!$H$3,IF($K158&lt;1,((($R158*(1-$E158)+$Q158*(1-$F158))/$K158)*((1+'Inputs &amp; Summary'!$D$7)^AL$29)),((INT(AL$29/$K158)-INT((AL$29-1)/$K158))*($R158*(1-$E158)+$Q158*(1-$F158))*((1+'Inputs &amp; Summary'!$D$7)^AL$29))),((_xlfn.WEIBULL.DIST(AL$29,$L158,$K158,FALSE)*($R158*(1-$E158)+$Q158*(1-$F158))*((1+'Inputs &amp; Summary'!$D$7)^AL$29))))))</f>
        <v>0</v>
      </c>
      <c r="AM158" s="114">
        <f>$D158*IF(AM$29&gt;'Inputs &amp; Summary'!$D$5,0,IF(AM$29&gt;VLOOKUP($G158,Lists!$J$17:$K$21,2),IF($M158=Lists!$H$3,IF($K158&lt;1,(($S158/$K158)*((1+'Inputs &amp; Summary'!$D$7)^AM$29)),((INT(AM$29/$K158)-INT((AM$29-1)/$K158))*$S158*((1+'Inputs &amp; Summary'!$D$7)^AM$29))),(_xlfn.WEIBULL.DIST(AM$29,$L158,$K158,FALSE)*$S158*((1+'Inputs &amp; Summary'!$D$7)^AM$29))),IF($M158=Lists!$H$3,IF($K158&lt;1,((($R158*(1-$E158)+$Q158*(1-$F158))/$K158)*((1+'Inputs &amp; Summary'!$D$7)^AM$29)),((INT(AM$29/$K158)-INT((AM$29-1)/$K158))*($R158*(1-$E158)+$Q158*(1-$F158))*((1+'Inputs &amp; Summary'!$D$7)^AM$29))),((_xlfn.WEIBULL.DIST(AM$29,$L158,$K158,FALSE)*($R158*(1-$E158)+$Q158*(1-$F158))*((1+'Inputs &amp; Summary'!$D$7)^AM$29))))))</f>
        <v>0</v>
      </c>
      <c r="AN158" s="114">
        <f>$D158*IF(AN$29&gt;'Inputs &amp; Summary'!$D$5,0,IF(AN$29&gt;VLOOKUP($G158,Lists!$J$17:$K$21,2),IF($M158=Lists!$H$3,IF($K158&lt;1,(($S158/$K158)*((1+'Inputs &amp; Summary'!$D$7)^AN$29)),((INT(AN$29/$K158)-INT((AN$29-1)/$K158))*$S158*((1+'Inputs &amp; Summary'!$D$7)^AN$29))),(_xlfn.WEIBULL.DIST(AN$29,$L158,$K158,FALSE)*$S158*((1+'Inputs &amp; Summary'!$D$7)^AN$29))),IF($M158=Lists!$H$3,IF($K158&lt;1,((($R158*(1-$E158)+$Q158*(1-$F158))/$K158)*((1+'Inputs &amp; Summary'!$D$7)^AN$29)),((INT(AN$29/$K158)-INT((AN$29-1)/$K158))*($R158*(1-$E158)+$Q158*(1-$F158))*((1+'Inputs &amp; Summary'!$D$7)^AN$29))),((_xlfn.WEIBULL.DIST(AN$29,$L158,$K158,FALSE)*($R158*(1-$E158)+$Q158*(1-$F158))*((1+'Inputs &amp; Summary'!$D$7)^AN$29))))))</f>
        <v>0</v>
      </c>
      <c r="AO158" s="114">
        <f>$D158*IF(AO$29&gt;'Inputs &amp; Summary'!$D$5,0,IF(AO$29&gt;VLOOKUP($G158,Lists!$J$17:$K$21,2),IF($M158=Lists!$H$3,IF($K158&lt;1,(($S158/$K158)*((1+'Inputs &amp; Summary'!$D$7)^AO$29)),((INT(AO$29/$K158)-INT((AO$29-1)/$K158))*$S158*((1+'Inputs &amp; Summary'!$D$7)^AO$29))),(_xlfn.WEIBULL.DIST(AO$29,$L158,$K158,FALSE)*$S158*((1+'Inputs &amp; Summary'!$D$7)^AO$29))),IF($M158=Lists!$H$3,IF($K158&lt;1,((($R158*(1-$E158)+$Q158*(1-$F158))/$K158)*((1+'Inputs &amp; Summary'!$D$7)^AO$29)),((INT(AO$29/$K158)-INT((AO$29-1)/$K158))*($R158*(1-$E158)+$Q158*(1-$F158))*((1+'Inputs &amp; Summary'!$D$7)^AO$29))),((_xlfn.WEIBULL.DIST(AO$29,$L158,$K158,FALSE)*($R158*(1-$E158)+$Q158*(1-$F158))*((1+'Inputs &amp; Summary'!$D$7)^AO$29))))))</f>
        <v>0</v>
      </c>
      <c r="AP158" s="114">
        <f>$D158*IF(AP$29&gt;'Inputs &amp; Summary'!$D$5,0,IF(AP$29&gt;VLOOKUP($G158,Lists!$J$17:$K$21,2),IF($M158=Lists!$H$3,IF($K158&lt;1,(($S158/$K158)*((1+'Inputs &amp; Summary'!$D$7)^AP$29)),((INT(AP$29/$K158)-INT((AP$29-1)/$K158))*$S158*((1+'Inputs &amp; Summary'!$D$7)^AP$29))),(_xlfn.WEIBULL.DIST(AP$29,$L158,$K158,FALSE)*$S158*((1+'Inputs &amp; Summary'!$D$7)^AP$29))),IF($M158=Lists!$H$3,IF($K158&lt;1,((($R158*(1-$E158)+$Q158*(1-$F158))/$K158)*((1+'Inputs &amp; Summary'!$D$7)^AP$29)),((INT(AP$29/$K158)-INT((AP$29-1)/$K158))*($R158*(1-$E158)+$Q158*(1-$F158))*((1+'Inputs &amp; Summary'!$D$7)^AP$29))),((_xlfn.WEIBULL.DIST(AP$29,$L158,$K158,FALSE)*($R158*(1-$E158)+$Q158*(1-$F158))*((1+'Inputs &amp; Summary'!$D$7)^AP$29))))))</f>
        <v>0</v>
      </c>
      <c r="AQ158" s="114">
        <f>$D158*IF(AQ$29&gt;'Inputs &amp; Summary'!$D$5,0,IF(AQ$29&gt;VLOOKUP($G158,Lists!$J$17:$K$21,2),IF($M158=Lists!$H$3,IF($K158&lt;1,(($S158/$K158)*((1+'Inputs &amp; Summary'!$D$7)^AQ$29)),((INT(AQ$29/$K158)-INT((AQ$29-1)/$K158))*$S158*((1+'Inputs &amp; Summary'!$D$7)^AQ$29))),(_xlfn.WEIBULL.DIST(AQ$29,$L158,$K158,FALSE)*$S158*((1+'Inputs &amp; Summary'!$D$7)^AQ$29))),IF($M158=Lists!$H$3,IF($K158&lt;1,((($R158*(1-$E158)+$Q158*(1-$F158))/$K158)*((1+'Inputs &amp; Summary'!$D$7)^AQ$29)),((INT(AQ$29/$K158)-INT((AQ$29-1)/$K158))*($R158*(1-$E158)+$Q158*(1-$F158))*((1+'Inputs &amp; Summary'!$D$7)^AQ$29))),((_xlfn.WEIBULL.DIST(AQ$29,$L158,$K158,FALSE)*($R158*(1-$E158)+$Q158*(1-$F158))*((1+'Inputs &amp; Summary'!$D$7)^AQ$29))))))</f>
        <v>0</v>
      </c>
      <c r="AR158" s="114">
        <f>$D158*IF(AR$29&gt;'Inputs &amp; Summary'!$D$5,0,IF(AR$29&gt;VLOOKUP($G158,Lists!$J$17:$K$21,2),IF($M158=Lists!$H$3,IF($K158&lt;1,(($S158/$K158)*((1+'Inputs &amp; Summary'!$D$7)^AR$29)),((INT(AR$29/$K158)-INT((AR$29-1)/$K158))*$S158*((1+'Inputs &amp; Summary'!$D$7)^AR$29))),(_xlfn.WEIBULL.DIST(AR$29,$L158,$K158,FALSE)*$S158*((1+'Inputs &amp; Summary'!$D$7)^AR$29))),IF($M158=Lists!$H$3,IF($K158&lt;1,((($R158*(1-$E158)+$Q158*(1-$F158))/$K158)*((1+'Inputs &amp; Summary'!$D$7)^AR$29)),((INT(AR$29/$K158)-INT((AR$29-1)/$K158))*($R158*(1-$E158)+$Q158*(1-$F158))*((1+'Inputs &amp; Summary'!$D$7)^AR$29))),((_xlfn.WEIBULL.DIST(AR$29,$L158,$K158,FALSE)*($R158*(1-$E158)+$Q158*(1-$F158))*((1+'Inputs &amp; Summary'!$D$7)^AR$29))))))</f>
        <v>0</v>
      </c>
      <c r="AS158" s="114">
        <f>$D158*IF(AS$29&gt;'Inputs &amp; Summary'!$D$5,0,IF(AS$29&gt;VLOOKUP($G158,Lists!$J$17:$K$21,2),IF($M158=Lists!$H$3,IF($K158&lt;1,(($S158/$K158)*((1+'Inputs &amp; Summary'!$D$7)^AS$29)),((INT(AS$29/$K158)-INT((AS$29-1)/$K158))*$S158*((1+'Inputs &amp; Summary'!$D$7)^AS$29))),(_xlfn.WEIBULL.DIST(AS$29,$L158,$K158,FALSE)*$S158*((1+'Inputs &amp; Summary'!$D$7)^AS$29))),IF($M158=Lists!$H$3,IF($K158&lt;1,((($R158*(1-$E158)+$Q158*(1-$F158))/$K158)*((1+'Inputs &amp; Summary'!$D$7)^AS$29)),((INT(AS$29/$K158)-INT((AS$29-1)/$K158))*($R158*(1-$E158)+$Q158*(1-$F158))*((1+'Inputs &amp; Summary'!$D$7)^AS$29))),((_xlfn.WEIBULL.DIST(AS$29,$L158,$K158,FALSE)*($R158*(1-$E158)+$Q158*(1-$F158))*((1+'Inputs &amp; Summary'!$D$7)^AS$29))))))</f>
        <v>0</v>
      </c>
      <c r="AT158" s="114">
        <f>$D158*IF(AT$29&gt;'Inputs &amp; Summary'!$D$5,0,IF(AT$29&gt;VLOOKUP($G158,Lists!$J$17:$K$21,2),IF($M158=Lists!$H$3,IF($K158&lt;1,(($S158/$K158)*((1+'Inputs &amp; Summary'!$D$7)^AT$29)),((INT(AT$29/$K158)-INT((AT$29-1)/$K158))*$S158*((1+'Inputs &amp; Summary'!$D$7)^AT$29))),(_xlfn.WEIBULL.DIST(AT$29,$L158,$K158,FALSE)*$S158*((1+'Inputs &amp; Summary'!$D$7)^AT$29))),IF($M158=Lists!$H$3,IF($K158&lt;1,((($R158*(1-$E158)+$Q158*(1-$F158))/$K158)*((1+'Inputs &amp; Summary'!$D$7)^AT$29)),((INT(AT$29/$K158)-INT((AT$29-1)/$K158))*($R158*(1-$E158)+$Q158*(1-$F158))*((1+'Inputs &amp; Summary'!$D$7)^AT$29))),((_xlfn.WEIBULL.DIST(AT$29,$L158,$K158,FALSE)*($R158*(1-$E158)+$Q158*(1-$F158))*((1+'Inputs &amp; Summary'!$D$7)^AT$29))))))</f>
        <v>0</v>
      </c>
      <c r="AU158" s="114">
        <f>$D158*IF(AU$29&gt;'Inputs &amp; Summary'!$D$5,0,IF(AU$29&gt;VLOOKUP($G158,Lists!$J$17:$K$21,2),IF($M158=Lists!$H$3,IF($K158&lt;1,(($S158/$K158)*((1+'Inputs &amp; Summary'!$D$7)^AU$29)),((INT(AU$29/$K158)-INT((AU$29-1)/$K158))*$S158*((1+'Inputs &amp; Summary'!$D$7)^AU$29))),(_xlfn.WEIBULL.DIST(AU$29,$L158,$K158,FALSE)*$S158*((1+'Inputs &amp; Summary'!$D$7)^AU$29))),IF($M158=Lists!$H$3,IF($K158&lt;1,((($R158*(1-$E158)+$Q158*(1-$F158))/$K158)*((1+'Inputs &amp; Summary'!$D$7)^AU$29)),((INT(AU$29/$K158)-INT((AU$29-1)/$K158))*($R158*(1-$E158)+$Q158*(1-$F158))*((1+'Inputs &amp; Summary'!$D$7)^AU$29))),((_xlfn.WEIBULL.DIST(AU$29,$L158,$K158,FALSE)*($R158*(1-$E158)+$Q158*(1-$F158))*((1+'Inputs &amp; Summary'!$D$7)^AU$29))))))</f>
        <v>0</v>
      </c>
      <c r="AV158" s="114">
        <f>$D158*IF(AV$29&gt;'Inputs &amp; Summary'!$D$5,0,IF(AV$29&gt;VLOOKUP($G158,Lists!$J$17:$K$21,2),IF($M158=Lists!$H$3,IF($K158&lt;1,(($S158/$K158)*((1+'Inputs &amp; Summary'!$D$7)^AV$29)),((INT(AV$29/$K158)-INT((AV$29-1)/$K158))*$S158*((1+'Inputs &amp; Summary'!$D$7)^AV$29))),(_xlfn.WEIBULL.DIST(AV$29,$L158,$K158,FALSE)*$S158*((1+'Inputs &amp; Summary'!$D$7)^AV$29))),IF($M158=Lists!$H$3,IF($K158&lt;1,((($R158*(1-$E158)+$Q158*(1-$F158))/$K158)*((1+'Inputs &amp; Summary'!$D$7)^AV$29)),((INT(AV$29/$K158)-INT((AV$29-1)/$K158))*($R158*(1-$E158)+$Q158*(1-$F158))*((1+'Inputs &amp; Summary'!$D$7)^AV$29))),((_xlfn.WEIBULL.DIST(AV$29,$L158,$K158,FALSE)*($R158*(1-$E158)+$Q158*(1-$F158))*((1+'Inputs &amp; Summary'!$D$7)^AV$29))))))</f>
        <v>0</v>
      </c>
      <c r="AW158" s="114">
        <f>$D158*IF(AW$29&gt;'Inputs &amp; Summary'!$D$5,0,IF(AW$29&gt;VLOOKUP($G158,Lists!$J$17:$K$21,2),IF($M158=Lists!$H$3,IF($K158&lt;1,(($S158/$K158)*((1+'Inputs &amp; Summary'!$D$7)^AW$29)),((INT(AW$29/$K158)-INT((AW$29-1)/$K158))*$S158*((1+'Inputs &amp; Summary'!$D$7)^AW$29))),(_xlfn.WEIBULL.DIST(AW$29,$L158,$K158,FALSE)*$S158*((1+'Inputs &amp; Summary'!$D$7)^AW$29))),IF($M158=Lists!$H$3,IF($K158&lt;1,((($R158*(1-$E158)+$Q158*(1-$F158))/$K158)*((1+'Inputs &amp; Summary'!$D$7)^AW$29)),((INT(AW$29/$K158)-INT((AW$29-1)/$K158))*($R158*(1-$E158)+$Q158*(1-$F158))*((1+'Inputs &amp; Summary'!$D$7)^AW$29))),((_xlfn.WEIBULL.DIST(AW$29,$L158,$K158,FALSE)*($R158*(1-$E158)+$Q158*(1-$F158))*((1+'Inputs &amp; Summary'!$D$7)^AW$29))))))</f>
        <v>0</v>
      </c>
      <c r="AX158" s="114">
        <f>$D158*IF(AX$29&gt;'Inputs &amp; Summary'!$D$5,0,IF(AX$29&gt;VLOOKUP($G158,Lists!$J$17:$K$21,2),IF($M158=Lists!$H$3,IF($K158&lt;1,(($S158/$K158)*((1+'Inputs &amp; Summary'!$D$7)^AX$29)),((INT(AX$29/$K158)-INT((AX$29-1)/$K158))*$S158*((1+'Inputs &amp; Summary'!$D$7)^AX$29))),(_xlfn.WEIBULL.DIST(AX$29,$L158,$K158,FALSE)*$S158*((1+'Inputs &amp; Summary'!$D$7)^AX$29))),IF($M158=Lists!$H$3,IF($K158&lt;1,((($R158*(1-$E158)+$Q158*(1-$F158))/$K158)*((1+'Inputs &amp; Summary'!$D$7)^AX$29)),((INT(AX$29/$K158)-INT((AX$29-1)/$K158))*($R158*(1-$E158)+$Q158*(1-$F158))*((1+'Inputs &amp; Summary'!$D$7)^AX$29))),((_xlfn.WEIBULL.DIST(AX$29,$L158,$K158,FALSE)*($R158*(1-$E158)+$Q158*(1-$F158))*((1+'Inputs &amp; Summary'!$D$7)^AX$29))))))</f>
        <v>0</v>
      </c>
      <c r="AY158" s="114">
        <f>$D158*IF(AY$29&gt;'Inputs &amp; Summary'!$D$5,0,IF(AY$29&gt;VLOOKUP($G158,Lists!$J$17:$K$21,2),IF($M158=Lists!$H$3,IF($K158&lt;1,(($S158/$K158)*((1+'Inputs &amp; Summary'!$D$7)^AY$29)),((INT(AY$29/$K158)-INT((AY$29-1)/$K158))*$S158*((1+'Inputs &amp; Summary'!$D$7)^AY$29))),(_xlfn.WEIBULL.DIST(AY$29,$L158,$K158,FALSE)*$S158*((1+'Inputs &amp; Summary'!$D$7)^AY$29))),IF($M158=Lists!$H$3,IF($K158&lt;1,((($R158*(1-$E158)+$Q158*(1-$F158))/$K158)*((1+'Inputs &amp; Summary'!$D$7)^AY$29)),((INT(AY$29/$K158)-INT((AY$29-1)/$K158))*($R158*(1-$E158)+$Q158*(1-$F158))*((1+'Inputs &amp; Summary'!$D$7)^AY$29))),((_xlfn.WEIBULL.DIST(AY$29,$L158,$K158,FALSE)*($R158*(1-$E158)+$Q158*(1-$F158))*((1+'Inputs &amp; Summary'!$D$7)^AY$29))))))</f>
        <v>0</v>
      </c>
      <c r="AZ158" s="114">
        <f>$D158*IF(AZ$29&gt;'Inputs &amp; Summary'!$D$5,0,IF(AZ$29&gt;VLOOKUP($G158,Lists!$J$17:$K$21,2),IF($M158=Lists!$H$3,IF($K158&lt;1,(($S158/$K158)*((1+'Inputs &amp; Summary'!$D$7)^AZ$29)),((INT(AZ$29/$K158)-INT((AZ$29-1)/$K158))*$S158*((1+'Inputs &amp; Summary'!$D$7)^AZ$29))),(_xlfn.WEIBULL.DIST(AZ$29,$L158,$K158,FALSE)*$S158*((1+'Inputs &amp; Summary'!$D$7)^AZ$29))),IF($M158=Lists!$H$3,IF($K158&lt;1,((($R158*(1-$E158)+$Q158*(1-$F158))/$K158)*((1+'Inputs &amp; Summary'!$D$7)^AZ$29)),((INT(AZ$29/$K158)-INT((AZ$29-1)/$K158))*($R158*(1-$E158)+$Q158*(1-$F158))*((1+'Inputs &amp; Summary'!$D$7)^AZ$29))),((_xlfn.WEIBULL.DIST(AZ$29,$L158,$K158,FALSE)*($R158*(1-$E158)+$Q158*(1-$F158))*((1+'Inputs &amp; Summary'!$D$7)^AZ$29))))))</f>
        <v>0</v>
      </c>
      <c r="BA158" s="114">
        <f>$D158*IF(BA$29&gt;'Inputs &amp; Summary'!$D$5,0,IF(BA$29&gt;VLOOKUP($G158,Lists!$J$17:$K$21,2),IF($M158=Lists!$H$3,IF($K158&lt;1,(($S158/$K158)*((1+'Inputs &amp; Summary'!$D$7)^BA$29)),((INT(BA$29/$K158)-INT((BA$29-1)/$K158))*$S158*((1+'Inputs &amp; Summary'!$D$7)^BA$29))),(_xlfn.WEIBULL.DIST(BA$29,$L158,$K158,FALSE)*$S158*((1+'Inputs &amp; Summary'!$D$7)^BA$29))),IF($M158=Lists!$H$3,IF($K158&lt;1,((($R158*(1-$E158)+$Q158*(1-$F158))/$K158)*((1+'Inputs &amp; Summary'!$D$7)^BA$29)),((INT(BA$29/$K158)-INT((BA$29-1)/$K158))*($R158*(1-$E158)+$Q158*(1-$F158))*((1+'Inputs &amp; Summary'!$D$7)^BA$29))),((_xlfn.WEIBULL.DIST(BA$29,$L158,$K158,FALSE)*($R158*(1-$E158)+$Q158*(1-$F158))*((1+'Inputs &amp; Summary'!$D$7)^BA$29))))))</f>
        <v>0</v>
      </c>
      <c r="BB158" s="114">
        <f>$D158*IF(BB$29&gt;'Inputs &amp; Summary'!$D$5,0,IF(BB$29&gt;VLOOKUP($G158,Lists!$J$17:$K$21,2),IF($M158=Lists!$H$3,IF($K158&lt;1,(($S158/$K158)*((1+'Inputs &amp; Summary'!$D$7)^BB$29)),((INT(BB$29/$K158)-INT((BB$29-1)/$K158))*$S158*((1+'Inputs &amp; Summary'!$D$7)^BB$29))),(_xlfn.WEIBULL.DIST(BB$29,$L158,$K158,FALSE)*$S158*((1+'Inputs &amp; Summary'!$D$7)^BB$29))),IF($M158=Lists!$H$3,IF($K158&lt;1,((($R158*(1-$E158)+$Q158*(1-$F158))/$K158)*((1+'Inputs &amp; Summary'!$D$7)^BB$29)),((INT(BB$29/$K158)-INT((BB$29-1)/$K158))*($R158*(1-$E158)+$Q158*(1-$F158))*((1+'Inputs &amp; Summary'!$D$7)^BB$29))),((_xlfn.WEIBULL.DIST(BB$29,$L158,$K158,FALSE)*($R158*(1-$E158)+$Q158*(1-$F158))*((1+'Inputs &amp; Summary'!$D$7)^BB$29))))))</f>
        <v>0</v>
      </c>
      <c r="BC158" s="114">
        <f>$D158*IF(BC$29&gt;'Inputs &amp; Summary'!$D$5,0,IF(BC$29&gt;VLOOKUP($G158,Lists!$J$17:$K$21,2),IF($M158=Lists!$H$3,IF($K158&lt;1,(($S158/$K158)*((1+'Inputs &amp; Summary'!$D$7)^BC$29)),((INT(BC$29/$K158)-INT((BC$29-1)/$K158))*$S158*((1+'Inputs &amp; Summary'!$D$7)^BC$29))),(_xlfn.WEIBULL.DIST(BC$29,$L158,$K158,FALSE)*$S158*((1+'Inputs &amp; Summary'!$D$7)^BC$29))),IF($M158=Lists!$H$3,IF($K158&lt;1,((($R158*(1-$E158)+$Q158*(1-$F158))/$K158)*((1+'Inputs &amp; Summary'!$D$7)^BC$29)),((INT(BC$29/$K158)-INT((BC$29-1)/$K158))*($R158*(1-$E158)+$Q158*(1-$F158))*((1+'Inputs &amp; Summary'!$D$7)^BC$29))),((_xlfn.WEIBULL.DIST(BC$29,$L158,$K158,FALSE)*($R158*(1-$E158)+$Q158*(1-$F158))*((1+'Inputs &amp; Summary'!$D$7)^BC$29))))))</f>
        <v>0</v>
      </c>
      <c r="BD158" s="114">
        <f>$D158*IF(BD$29&gt;'Inputs &amp; Summary'!$D$5,0,IF(BD$29&gt;VLOOKUP($G158,Lists!$J$17:$K$21,2),IF($M158=Lists!$H$3,IF($K158&lt;1,(($S158/$K158)*((1+'Inputs &amp; Summary'!$D$7)^BD$29)),((INT(BD$29/$K158)-INT((BD$29-1)/$K158))*$S158*((1+'Inputs &amp; Summary'!$D$7)^BD$29))),(_xlfn.WEIBULL.DIST(BD$29,$L158,$K158,FALSE)*$S158*((1+'Inputs &amp; Summary'!$D$7)^BD$29))),IF($M158=Lists!$H$3,IF($K158&lt;1,((($R158*(1-$E158)+$Q158*(1-$F158))/$K158)*((1+'Inputs &amp; Summary'!$D$7)^BD$29)),((INT(BD$29/$K158)-INT((BD$29-1)/$K158))*($R158*(1-$E158)+$Q158*(1-$F158))*((1+'Inputs &amp; Summary'!$D$7)^BD$29))),((_xlfn.WEIBULL.DIST(BD$29,$L158,$K158,FALSE)*($R158*(1-$E158)+$Q158*(1-$F158))*((1+'Inputs &amp; Summary'!$D$7)^BD$29))))))</f>
        <v>0</v>
      </c>
      <c r="BE158" s="114">
        <f>$D158*IF(BE$29&gt;'Inputs &amp; Summary'!$D$5,0,IF(BE$29&gt;VLOOKUP($G158,Lists!$J$17:$K$21,2),IF($M158=Lists!$H$3,IF($K158&lt;1,(($S158/$K158)*((1+'Inputs &amp; Summary'!$D$7)^BE$29)),((INT(BE$29/$K158)-INT((BE$29-1)/$K158))*$S158*((1+'Inputs &amp; Summary'!$D$7)^BE$29))),(_xlfn.WEIBULL.DIST(BE$29,$L158,$K158,FALSE)*$S158*((1+'Inputs &amp; Summary'!$D$7)^BE$29))),IF($M158=Lists!$H$3,IF($K158&lt;1,((($R158*(1-$E158)+$Q158*(1-$F158))/$K158)*((1+'Inputs &amp; Summary'!$D$7)^BE$29)),((INT(BE$29/$K158)-INT((BE$29-1)/$K158))*($R158*(1-$E158)+$Q158*(1-$F158))*((1+'Inputs &amp; Summary'!$D$7)^BE$29))),((_xlfn.WEIBULL.DIST(BE$29,$L158,$K158,FALSE)*($R158*(1-$E158)+$Q158*(1-$F158))*((1+'Inputs &amp; Summary'!$D$7)^BE$29))))))</f>
        <v>0</v>
      </c>
      <c r="BF158" s="114">
        <f>$D158*IF(BF$29&gt;'Inputs &amp; Summary'!$D$5,0,IF(BF$29&gt;VLOOKUP($G158,Lists!$J$17:$K$21,2),IF($M158=Lists!$H$3,IF($K158&lt;1,(($S158/$K158)*((1+'Inputs &amp; Summary'!$D$7)^BF$29)),((INT(BF$29/$K158)-INT((BF$29-1)/$K158))*$S158*((1+'Inputs &amp; Summary'!$D$7)^BF$29))),(_xlfn.WEIBULL.DIST(BF$29,$L158,$K158,FALSE)*$S158*((1+'Inputs &amp; Summary'!$D$7)^BF$29))),IF($M158=Lists!$H$3,IF($K158&lt;1,((($R158*(1-$E158)+$Q158*(1-$F158))/$K158)*((1+'Inputs &amp; Summary'!$D$7)^BF$29)),((INT(BF$29/$K158)-INT((BF$29-1)/$K158))*($R158*(1-$E158)+$Q158*(1-$F158))*((1+'Inputs &amp; Summary'!$D$7)^BF$29))),((_xlfn.WEIBULL.DIST(BF$29,$L158,$K158,FALSE)*($R158*(1-$E158)+$Q158*(1-$F158))*((1+'Inputs &amp; Summary'!$D$7)^BF$29))))))</f>
        <v>0</v>
      </c>
      <c r="BG158" s="114">
        <f>$D158*IF(BG$29&gt;'Inputs &amp; Summary'!$D$5,0,IF(BG$29&gt;VLOOKUP($G158,Lists!$J$17:$K$21,2),IF($M158=Lists!$H$3,IF($K158&lt;1,(($S158/$K158)*((1+'Inputs &amp; Summary'!$D$7)^BG$29)),((INT(BG$29/$K158)-INT((BG$29-1)/$K158))*$S158*((1+'Inputs &amp; Summary'!$D$7)^BG$29))),(_xlfn.WEIBULL.DIST(BG$29,$L158,$K158,FALSE)*$S158*((1+'Inputs &amp; Summary'!$D$7)^BG$29))),IF($M158=Lists!$H$3,IF($K158&lt;1,((($R158*(1-$E158)+$Q158*(1-$F158))/$K158)*((1+'Inputs &amp; Summary'!$D$7)^BG$29)),((INT(BG$29/$K158)-INT((BG$29-1)/$K158))*($R158*(1-$E158)+$Q158*(1-$F158))*((1+'Inputs &amp; Summary'!$D$7)^BG$29))),((_xlfn.WEIBULL.DIST(BG$29,$L158,$K158,FALSE)*($R158*(1-$E158)+$Q158*(1-$F158))*((1+'Inputs &amp; Summary'!$D$7)^BG$29))))))</f>
        <v>0</v>
      </c>
      <c r="BH158" s="114">
        <f>$D158*IF(BH$29&gt;'Inputs &amp; Summary'!$D$5,0,IF(BH$29&gt;VLOOKUP($G158,Lists!$J$17:$K$21,2),IF($M158=Lists!$H$3,IF($K158&lt;1,(($S158/$K158)*((1+'Inputs &amp; Summary'!$D$7)^BH$29)),((INT(BH$29/$K158)-INT((BH$29-1)/$K158))*$S158*((1+'Inputs &amp; Summary'!$D$7)^BH$29))),(_xlfn.WEIBULL.DIST(BH$29,$L158,$K158,FALSE)*$S158*((1+'Inputs &amp; Summary'!$D$7)^BH$29))),IF($M158=Lists!$H$3,IF($K158&lt;1,((($R158*(1-$E158)+$Q158*(1-$F158))/$K158)*((1+'Inputs &amp; Summary'!$D$7)^BH$29)),((INT(BH$29/$K158)-INT((BH$29-1)/$K158))*($R158*(1-$E158)+$Q158*(1-$F158))*((1+'Inputs &amp; Summary'!$D$7)^BH$29))),((_xlfn.WEIBULL.DIST(BH$29,$L158,$K158,FALSE)*($R158*(1-$E158)+$Q158*(1-$F158))*((1+'Inputs &amp; Summary'!$D$7)^BH$29))))))</f>
        <v>0</v>
      </c>
      <c r="BI158" s="114">
        <f>$D158*IF(BI$29&gt;'Inputs &amp; Summary'!$D$5,0,IF(BI$29&gt;VLOOKUP($G158,Lists!$J$17:$K$21,2),IF($M158=Lists!$H$3,IF($K158&lt;1,(($S158/$K158)*((1+'Inputs &amp; Summary'!$D$7)^BI$29)),((INT(BI$29/$K158)-INT((BI$29-1)/$K158))*$S158*((1+'Inputs &amp; Summary'!$D$7)^BI$29))),(_xlfn.WEIBULL.DIST(BI$29,$L158,$K158,FALSE)*$S158*((1+'Inputs &amp; Summary'!$D$7)^BI$29))),IF($M158=Lists!$H$3,IF($K158&lt;1,((($R158*(1-$E158)+$Q158*(1-$F158))/$K158)*((1+'Inputs &amp; Summary'!$D$7)^BI$29)),((INT(BI$29/$K158)-INT((BI$29-1)/$K158))*($R158*(1-$E158)+$Q158*(1-$F158))*((1+'Inputs &amp; Summary'!$D$7)^BI$29))),((_xlfn.WEIBULL.DIST(BI$29,$L158,$K158,FALSE)*($R158*(1-$E158)+$Q158*(1-$F158))*((1+'Inputs &amp; Summary'!$D$7)^BI$29))))))</f>
        <v>0</v>
      </c>
      <c r="BJ158" s="114">
        <f>$D158*IF(BJ$29&gt;'Inputs &amp; Summary'!$D$5,0,IF(BJ$29&gt;VLOOKUP($G158,Lists!$J$17:$K$21,2),IF($M158=Lists!$H$3,IF($K158&lt;1,(($S158/$K158)*((1+'Inputs &amp; Summary'!$D$7)^BJ$29)),((INT(BJ$29/$K158)-INT((BJ$29-1)/$K158))*$S158*((1+'Inputs &amp; Summary'!$D$7)^BJ$29))),(_xlfn.WEIBULL.DIST(BJ$29,$L158,$K158,FALSE)*$S158*((1+'Inputs &amp; Summary'!$D$7)^BJ$29))),IF($M158=Lists!$H$3,IF($K158&lt;1,((($R158*(1-$E158)+$Q158*(1-$F158))/$K158)*((1+'Inputs &amp; Summary'!$D$7)^BJ$29)),((INT(BJ$29/$K158)-INT((BJ$29-1)/$K158))*($R158*(1-$E158)+$Q158*(1-$F158))*((1+'Inputs &amp; Summary'!$D$7)^BJ$29))),((_xlfn.WEIBULL.DIST(BJ$29,$L158,$K158,FALSE)*($R158*(1-$E158)+$Q158*(1-$F158))*((1+'Inputs &amp; Summary'!$D$7)^BJ$29))))))</f>
        <v>0</v>
      </c>
      <c r="BK158" s="114">
        <f>$D158*IF(BK$29&gt;'Inputs &amp; Summary'!$D$5,0,IF(BK$29&gt;VLOOKUP($G158,Lists!$J$17:$K$21,2),IF($M158=Lists!$H$3,IF($K158&lt;1,(($S158/$K158)*((1+'Inputs &amp; Summary'!$D$7)^BK$29)),((INT(BK$29/$K158)-INT((BK$29-1)/$K158))*$S158*((1+'Inputs &amp; Summary'!$D$7)^BK$29))),(_xlfn.WEIBULL.DIST(BK$29,$L158,$K158,FALSE)*$S158*((1+'Inputs &amp; Summary'!$D$7)^BK$29))),IF($M158=Lists!$H$3,IF($K158&lt;1,((($R158*(1-$E158)+$Q158*(1-$F158))/$K158)*((1+'Inputs &amp; Summary'!$D$7)^BK$29)),((INT(BK$29/$K158)-INT((BK$29-1)/$K158))*($R158*(1-$E158)+$Q158*(1-$F158))*((1+'Inputs &amp; Summary'!$D$7)^BK$29))),((_xlfn.WEIBULL.DIST(BK$29,$L158,$K158,FALSE)*($R158*(1-$E158)+$Q158*(1-$F158))*((1+'Inputs &amp; Summary'!$D$7)^BK$29))))))</f>
        <v>0</v>
      </c>
      <c r="BL158" s="114">
        <f>$D158*IF(BL$29&gt;'Inputs &amp; Summary'!$D$5,0,IF(BL$29&gt;VLOOKUP($G158,Lists!$J$17:$K$21,2),IF($M158=Lists!$H$3,IF($K158&lt;1,(($S158/$K158)*((1+'Inputs &amp; Summary'!$D$7)^BL$29)),((INT(BL$29/$K158)-INT((BL$29-1)/$K158))*$S158*((1+'Inputs &amp; Summary'!$D$7)^BL$29))),(_xlfn.WEIBULL.DIST(BL$29,$L158,$K158,FALSE)*$S158*((1+'Inputs &amp; Summary'!$D$7)^BL$29))),IF($M158=Lists!$H$3,IF($K158&lt;1,((($R158*(1-$E158)+$Q158*(1-$F158))/$K158)*((1+'Inputs &amp; Summary'!$D$7)^BL$29)),((INT(BL$29/$K158)-INT((BL$29-1)/$K158))*($R158*(1-$E158)+$Q158*(1-$F158))*((1+'Inputs &amp; Summary'!$D$7)^BL$29))),((_xlfn.WEIBULL.DIST(BL$29,$L158,$K158,FALSE)*($R158*(1-$E158)+$Q158*(1-$F158))*((1+'Inputs &amp; Summary'!$D$7)^BL$29))))))</f>
        <v>0</v>
      </c>
    </row>
    <row r="159" spans="1:64" x14ac:dyDescent="0.3">
      <c r="A159" s="10"/>
      <c r="B159" s="10"/>
      <c r="C159" s="10"/>
      <c r="D159" s="10"/>
      <c r="E159" s="10"/>
      <c r="F159" s="10"/>
      <c r="G159" s="10"/>
      <c r="H159" s="10"/>
      <c r="I159" s="10"/>
      <c r="J159" s="10"/>
      <c r="K159" s="10"/>
      <c r="L159" s="10"/>
      <c r="M159" s="10"/>
      <c r="N159" s="10"/>
      <c r="O159" s="10"/>
      <c r="P159" s="10"/>
      <c r="Q159" s="10"/>
      <c r="R159" s="10"/>
      <c r="S159" s="10"/>
      <c r="T159" s="10"/>
      <c r="U159" s="10"/>
      <c r="V159" s="93">
        <f>SUM(V30:V158)</f>
        <v>8640.0807855337862</v>
      </c>
      <c r="W159" s="93">
        <f t="shared" ref="W159:BL159" si="28">SUM(W30:W158)</f>
        <v>70603.992336506388</v>
      </c>
      <c r="X159" s="223">
        <f t="shared" si="28"/>
        <v>1</v>
      </c>
      <c r="Y159" s="93">
        <f t="shared" si="28"/>
        <v>2497.7196648318622</v>
      </c>
      <c r="Z159" s="93">
        <f t="shared" si="28"/>
        <v>2573.3741308663616</v>
      </c>
      <c r="AA159" s="93">
        <f t="shared" si="28"/>
        <v>2597.6475437435852</v>
      </c>
      <c r="AB159" s="93">
        <f t="shared" si="28"/>
        <v>2676.3780449934743</v>
      </c>
      <c r="AC159" s="93">
        <f t="shared" si="28"/>
        <v>3249.6955232486703</v>
      </c>
      <c r="AD159" s="93">
        <f t="shared" si="28"/>
        <v>2863.159874080121</v>
      </c>
      <c r="AE159" s="93">
        <f t="shared" si="28"/>
        <v>2891.0641890551133</v>
      </c>
      <c r="AF159" s="93">
        <f t="shared" si="28"/>
        <v>2977.9456710084733</v>
      </c>
      <c r="AG159" s="93">
        <f t="shared" si="28"/>
        <v>3006.9950329169164</v>
      </c>
      <c r="AH159" s="93">
        <f t="shared" si="28"/>
        <v>3702.488983936325</v>
      </c>
      <c r="AI159" s="93">
        <f t="shared" si="28"/>
        <v>12775.760676800179</v>
      </c>
      <c r="AJ159" s="93">
        <f t="shared" si="28"/>
        <v>13093.426240948356</v>
      </c>
      <c r="AK159" s="93">
        <f t="shared" si="28"/>
        <v>13319.082047790202</v>
      </c>
      <c r="AL159" s="93">
        <f t="shared" si="28"/>
        <v>13696.031577202521</v>
      </c>
      <c r="AM159" s="93">
        <f t="shared" si="28"/>
        <v>14634.754128877328</v>
      </c>
      <c r="AN159" s="93">
        <f t="shared" si="28"/>
        <v>14384.00712428346</v>
      </c>
      <c r="AO159" s="93">
        <f t="shared" si="28"/>
        <v>14679.942952053287</v>
      </c>
      <c r="AP159" s="93">
        <f t="shared" si="28"/>
        <v>15117.79972985621</v>
      </c>
      <c r="AQ159" s="93">
        <f t="shared" si="28"/>
        <v>15419.065685748101</v>
      </c>
      <c r="AR159" s="93">
        <f t="shared" si="28"/>
        <v>16645.276888435175</v>
      </c>
      <c r="AS159" s="93">
        <f t="shared" si="28"/>
        <v>0</v>
      </c>
      <c r="AT159" s="93">
        <f t="shared" si="28"/>
        <v>0</v>
      </c>
      <c r="AU159" s="93">
        <f t="shared" si="28"/>
        <v>0</v>
      </c>
      <c r="AV159" s="93">
        <f t="shared" si="28"/>
        <v>0</v>
      </c>
      <c r="AW159" s="93">
        <f t="shared" si="28"/>
        <v>0</v>
      </c>
      <c r="AX159" s="93">
        <f t="shared" si="28"/>
        <v>0</v>
      </c>
      <c r="AY159" s="93">
        <f t="shared" si="28"/>
        <v>0</v>
      </c>
      <c r="AZ159" s="93">
        <f t="shared" si="28"/>
        <v>0</v>
      </c>
      <c r="BA159" s="93">
        <f t="shared" si="28"/>
        <v>0</v>
      </c>
      <c r="BB159" s="93">
        <f t="shared" si="28"/>
        <v>0</v>
      </c>
      <c r="BC159" s="93">
        <f t="shared" si="28"/>
        <v>0</v>
      </c>
      <c r="BD159" s="93">
        <f t="shared" si="28"/>
        <v>0</v>
      </c>
      <c r="BE159" s="93">
        <f t="shared" si="28"/>
        <v>0</v>
      </c>
      <c r="BF159" s="93">
        <f t="shared" si="28"/>
        <v>0</v>
      </c>
      <c r="BG159" s="93">
        <f t="shared" si="28"/>
        <v>0</v>
      </c>
      <c r="BH159" s="93">
        <f t="shared" si="28"/>
        <v>0</v>
      </c>
      <c r="BI159" s="93">
        <f t="shared" si="28"/>
        <v>0</v>
      </c>
      <c r="BJ159" s="93">
        <f t="shared" si="28"/>
        <v>0</v>
      </c>
      <c r="BK159" s="93">
        <f t="shared" si="28"/>
        <v>0</v>
      </c>
      <c r="BL159" s="93">
        <f t="shared" si="28"/>
        <v>0</v>
      </c>
    </row>
    <row r="161" spans="4:4" x14ac:dyDescent="0.3">
      <c r="D161" s="198"/>
    </row>
  </sheetData>
  <sortState ref="A30:BL158">
    <sortCondition descending="1" ref="D30:D158"/>
    <sortCondition ref="B30:B158" customList="Administrative,Preventive,Corrective"/>
  </sortState>
  <mergeCells count="2">
    <mergeCell ref="I3:L3"/>
    <mergeCell ref="D3:G3"/>
  </mergeCells>
  <conditionalFormatting sqref="L4">
    <cfRule type="dataBar" priority="33">
      <dataBar>
        <cfvo type="min"/>
        <cfvo type="max"/>
        <color rgb="FFFFB628"/>
      </dataBar>
      <extLst>
        <ext xmlns:x14="http://schemas.microsoft.com/office/spreadsheetml/2009/9/main" uri="{B025F937-C7B1-47D3-B67F-A62EFF666E3E}">
          <x14:id>{BBFF5D18-988C-4226-90CF-06A17D2025E7}</x14:id>
        </ext>
      </extLst>
    </cfRule>
  </conditionalFormatting>
  <conditionalFormatting sqref="A83:F83 Q83:U83 H83:M83">
    <cfRule type="expression" dxfId="46" priority="15">
      <formula>$D$83=0</formula>
    </cfRule>
  </conditionalFormatting>
  <conditionalFormatting sqref="A47:C47 A34:B34 D34:F34 O30:X30 V34:X158 T32:X33 O32:P33 A35:F46 E47:F47 H34:M46 H48:N52 H53:U158 O34:U52 A48:F158">
    <cfRule type="expression" dxfId="45" priority="8">
      <formula>$D30=0</formula>
    </cfRule>
  </conditionalFormatting>
  <conditionalFormatting sqref="A30:N30 G31:G158">
    <cfRule type="expression" dxfId="44" priority="14">
      <formula>$D30=0</formula>
    </cfRule>
  </conditionalFormatting>
  <conditionalFormatting sqref="C34 A32:F33 H32:M33">
    <cfRule type="expression" dxfId="43" priority="13">
      <formula>$D32=0</formula>
    </cfRule>
  </conditionalFormatting>
  <conditionalFormatting sqref="N32:N46">
    <cfRule type="expression" dxfId="42" priority="12">
      <formula>$D32=0</formula>
    </cfRule>
  </conditionalFormatting>
  <conditionalFormatting sqref="Q32:S33">
    <cfRule type="expression" dxfId="41" priority="11">
      <formula>$D32=0</formula>
    </cfRule>
  </conditionalFormatting>
  <conditionalFormatting sqref="D47:F47 H47:M47">
    <cfRule type="expression" dxfId="40" priority="10">
      <formula>$D47=0</formula>
    </cfRule>
  </conditionalFormatting>
  <conditionalFormatting sqref="N47">
    <cfRule type="expression" dxfId="39" priority="9">
      <formula>$D47=0</formula>
    </cfRule>
  </conditionalFormatting>
  <conditionalFormatting sqref="X32:X158 X30">
    <cfRule type="colorScale" priority="16">
      <colorScale>
        <cfvo type="percent" val="10"/>
        <cfvo type="percent" val="50"/>
        <cfvo type="percent" val="100"/>
        <color rgb="FF63BE7B"/>
        <color rgb="FFFFEB84"/>
        <color rgb="FFF8696B"/>
      </colorScale>
    </cfRule>
  </conditionalFormatting>
  <conditionalFormatting sqref="A31:F31 O31:X31 H31:M31">
    <cfRule type="expression" dxfId="38" priority="5">
      <formula>$D31=0</formula>
    </cfRule>
  </conditionalFormatting>
  <conditionalFormatting sqref="N31">
    <cfRule type="expression" dxfId="37" priority="6">
      <formula>$D31=0</formula>
    </cfRule>
  </conditionalFormatting>
  <conditionalFormatting sqref="X31">
    <cfRule type="colorScale" priority="7">
      <colorScale>
        <cfvo type="percent" val="10"/>
        <cfvo type="percent" val="50"/>
        <cfvo type="percent" val="100"/>
        <color rgb="FF63BE7B"/>
        <color rgb="FFFFEB84"/>
        <color rgb="FFF8696B"/>
      </colorScale>
    </cfRule>
  </conditionalFormatting>
  <conditionalFormatting sqref="Y30:BL158">
    <cfRule type="expression" dxfId="36" priority="3">
      <formula>$D30=0</formula>
    </cfRule>
    <cfRule type="expression" dxfId="35" priority="4">
      <formula>ROW()=EVEN(ROW())</formula>
    </cfRule>
  </conditionalFormatting>
  <conditionalFormatting sqref="G5:G19">
    <cfRule type="dataBar" priority="2">
      <dataBar>
        <cfvo type="min"/>
        <cfvo type="max"/>
        <color rgb="FFFFB628"/>
      </dataBar>
      <extLst>
        <ext xmlns:x14="http://schemas.microsoft.com/office/spreadsheetml/2009/9/main" uri="{B025F937-C7B1-47D3-B67F-A62EFF666E3E}">
          <x14:id>{681D271D-41CC-4DF8-A5C2-702057835D11}</x14:id>
        </ext>
      </extLst>
    </cfRule>
  </conditionalFormatting>
  <conditionalFormatting sqref="L5:L16">
    <cfRule type="dataBar" priority="1">
      <dataBar>
        <cfvo type="min"/>
        <cfvo type="max"/>
        <color rgb="FFFFB628"/>
      </dataBar>
      <extLst>
        <ext xmlns:x14="http://schemas.microsoft.com/office/spreadsheetml/2009/9/main" uri="{B025F937-C7B1-47D3-B67F-A62EFF666E3E}">
          <x14:id>{9B314CCC-5FCC-4A16-BE3D-6CB42A6308D8}</x14:id>
        </ext>
      </extLst>
    </cfRule>
  </conditionalFormatting>
  <pageMargins left="0.75" right="0.75" top="1" bottom="1" header="0.5" footer="0.5"/>
  <pageSetup orientation="portrait" horizontalDpi="4294967292" verticalDpi="4294967292"/>
  <drawing r:id="rId1"/>
  <extLst>
    <ext xmlns:x14="http://schemas.microsoft.com/office/spreadsheetml/2009/9/main" uri="{78C0D931-6437-407d-A8EE-F0AAD7539E65}">
      <x14:conditionalFormattings>
        <x14:conditionalFormatting xmlns:xm="http://schemas.microsoft.com/office/excel/2006/main">
          <x14:cfRule type="dataBar" id="{BBFF5D18-988C-4226-90CF-06A17D2025E7}">
            <x14:dataBar minLength="0" maxLength="100" gradient="0">
              <x14:cfvo type="autoMin"/>
              <x14:cfvo type="autoMax"/>
              <x14:negativeFillColor rgb="FFFF0000"/>
              <x14:axisColor rgb="FF000000"/>
            </x14:dataBar>
          </x14:cfRule>
          <xm:sqref>L4</xm:sqref>
        </x14:conditionalFormatting>
        <x14:conditionalFormatting xmlns:xm="http://schemas.microsoft.com/office/excel/2006/main">
          <x14:cfRule type="dataBar" id="{681D271D-41CC-4DF8-A5C2-702057835D11}">
            <x14:dataBar minLength="0" maxLength="100" gradient="0">
              <x14:cfvo type="autoMin"/>
              <x14:cfvo type="autoMax"/>
              <x14:negativeFillColor rgb="FFFF0000"/>
              <x14:axisColor rgb="FF000000"/>
            </x14:dataBar>
          </x14:cfRule>
          <xm:sqref>G5:G19</xm:sqref>
        </x14:conditionalFormatting>
        <x14:conditionalFormatting xmlns:xm="http://schemas.microsoft.com/office/excel/2006/main">
          <x14:cfRule type="dataBar" id="{9B314CCC-5FCC-4A16-BE3D-6CB42A6308D8}">
            <x14:dataBar minLength="0" maxLength="100" gradient="0">
              <x14:cfvo type="autoMin"/>
              <x14:cfvo type="autoMax"/>
              <x14:negativeFillColor rgb="FFFF0000"/>
              <x14:axisColor rgb="FF000000"/>
            </x14:dataBar>
          </x14:cfRule>
          <xm:sqref>L5:L16</xm:sqref>
        </x14:conditionalFormatting>
        <x14:conditionalFormatting xmlns:xm="http://schemas.microsoft.com/office/excel/2006/main">
          <x14:cfRule type="expression" priority="30" id="{6CE88D3A-7A33-4815-94AF-FE0F43CC6FE4}">
            <xm:f>'Inputs &amp; Summary'!$D$15&lt;&gt;Lists!$E$4</xm:f>
            <x14:dxf>
              <font>
                <b/>
                <i val="0"/>
                <color theme="0"/>
              </font>
              <fill>
                <patternFill>
                  <bgColor rgb="FFFF0000"/>
                </patternFill>
              </fill>
            </x14:dxf>
          </x14:cfRule>
          <xm:sqref>A2:BJ2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'Labor Rates'!$A$2:$A$16</xm:f>
          </x14:formula1>
          <xm:sqref>I30:I158</xm:sqref>
        </x14:dataValidation>
        <x14:dataValidation type="list" allowBlank="1" showInputMessage="1" showErrorMessage="1">
          <x14:formula1>
            <xm:f>Lists!$H$3:$H$4</xm:f>
          </x14:formula1>
          <xm:sqref>M30:M158</xm:sqref>
        </x14:dataValidation>
        <x14:dataValidation type="list" allowBlank="1" showInputMessage="1" showErrorMessage="1">
          <x14:formula1>
            <xm:f>Lists!$A$3:$A$7</xm:f>
          </x14:formula1>
          <xm:sqref>B30:B158</xm:sqref>
        </x14:dataValidation>
        <x14:dataValidation type="list" allowBlank="1" showInputMessage="1" showErrorMessage="1">
          <x14:formula1>
            <xm:f>Lists!$J$17:$J$21</xm:f>
          </x14:formula1>
          <xm:sqref>G30:G158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L163"/>
  <sheetViews>
    <sheetView showGridLines="0" zoomScale="75" zoomScaleNormal="75" zoomScalePageLayoutView="75" workbookViewId="0">
      <selection activeCell="A42" sqref="A42"/>
    </sheetView>
  </sheetViews>
  <sheetFormatPr defaultColWidth="11.44140625" defaultRowHeight="14.4" x14ac:dyDescent="0.3"/>
  <cols>
    <col min="1" max="1" width="43.44140625" customWidth="1"/>
    <col min="2" max="2" width="31.77734375" customWidth="1"/>
    <col min="4" max="4" width="25.77734375" customWidth="1"/>
    <col min="5" max="7" width="14" customWidth="1"/>
    <col min="8" max="8" width="14.44140625" customWidth="1"/>
    <col min="9" max="9" width="23" customWidth="1"/>
    <col min="10" max="10" width="9.44140625" customWidth="1"/>
    <col min="11" max="11" width="19" customWidth="1"/>
    <col min="13" max="13" width="13.44140625" customWidth="1"/>
    <col min="14" max="14" width="19" customWidth="1"/>
    <col min="15" max="15" width="12.44140625" customWidth="1"/>
    <col min="17" max="17" width="20.44140625" customWidth="1"/>
    <col min="21" max="21" width="26.33203125" customWidth="1"/>
    <col min="25" max="25" width="9.6640625" customWidth="1"/>
    <col min="26" max="27" width="7.44140625" bestFit="1" customWidth="1"/>
    <col min="28" max="28" width="8.77734375" bestFit="1" customWidth="1"/>
    <col min="29" max="29" width="7.44140625" bestFit="1" customWidth="1"/>
    <col min="30" max="30" width="7.44140625" customWidth="1"/>
    <col min="31" max="33" width="7.44140625" bestFit="1" customWidth="1"/>
    <col min="34" max="64" width="8" bestFit="1" customWidth="1"/>
  </cols>
  <sheetData>
    <row r="1" spans="1:64" ht="21" x14ac:dyDescent="0.4">
      <c r="A1" s="76" t="s">
        <v>345</v>
      </c>
      <c r="B1" s="77"/>
      <c r="C1" s="77"/>
      <c r="D1" s="77"/>
      <c r="E1" s="77"/>
      <c r="F1" s="77"/>
      <c r="G1" s="77"/>
      <c r="H1" s="77"/>
      <c r="I1" s="77"/>
      <c r="J1" s="77"/>
      <c r="K1" s="77"/>
      <c r="L1" s="77"/>
      <c r="M1" s="77"/>
      <c r="N1" s="77"/>
      <c r="O1" s="77"/>
      <c r="P1" s="77"/>
      <c r="Q1" s="77"/>
      <c r="R1" s="77"/>
      <c r="S1" s="77"/>
      <c r="T1" s="77"/>
      <c r="U1" s="77"/>
      <c r="V1" s="77"/>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row>
    <row r="2" spans="1:64" ht="18" x14ac:dyDescent="0.35">
      <c r="A2" s="146" t="str">
        <f>IF('Inputs &amp; Summary'!$D$15&lt;&gt;Lists!$E$3,CONCATENATE("Warning: You have selected ",'Inputs &amp; Summary'!$D$15," on the Inputs and Summary page. Please go back and select 'Residential' System Type on Inputs &amp; Summary Page"),"")</f>
        <v>Warning: You have selected Grount-Mount Fixed Tilt (&gt; 100kW) on the Inputs and Summary page. Please go back and select 'Residential' System Type on Inputs &amp; Summary Page</v>
      </c>
      <c r="B2" s="70"/>
      <c r="C2" s="70"/>
      <c r="D2" s="70"/>
      <c r="E2" s="70"/>
      <c r="F2" s="70"/>
      <c r="G2" s="70"/>
      <c r="H2" s="70"/>
      <c r="I2" s="70"/>
      <c r="J2" s="70"/>
      <c r="K2" s="70"/>
      <c r="L2" s="70"/>
      <c r="M2" s="70"/>
      <c r="N2" s="70"/>
      <c r="O2" s="70"/>
      <c r="P2" s="70"/>
      <c r="Q2" s="70"/>
      <c r="R2" s="70"/>
      <c r="S2" s="70"/>
      <c r="T2" s="70"/>
      <c r="U2" s="70"/>
      <c r="V2" s="70"/>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row>
    <row r="3" spans="1:64" x14ac:dyDescent="0.3">
      <c r="A3" s="136" t="s">
        <v>324</v>
      </c>
      <c r="B3" s="137"/>
      <c r="C3" s="70"/>
      <c r="D3" s="133" t="s">
        <v>350</v>
      </c>
      <c r="E3" s="134"/>
      <c r="F3" s="135"/>
      <c r="G3" s="135"/>
      <c r="H3" s="70"/>
      <c r="I3" s="217" t="s">
        <v>349</v>
      </c>
      <c r="J3" s="207"/>
      <c r="K3" s="207"/>
      <c r="L3" s="207"/>
      <c r="T3" s="70"/>
    </row>
    <row r="4" spans="1:64" ht="15" thickBot="1" x14ac:dyDescent="0.35">
      <c r="A4" s="138" t="s">
        <v>330</v>
      </c>
      <c r="B4" s="140">
        <f>'Inputs &amp; Summary'!D5</f>
        <v>20</v>
      </c>
      <c r="C4" s="70"/>
      <c r="D4" s="98" t="s">
        <v>351</v>
      </c>
      <c r="E4" s="99" t="s">
        <v>352</v>
      </c>
      <c r="F4" s="99" t="s">
        <v>353</v>
      </c>
      <c r="G4" s="100" t="s">
        <v>343</v>
      </c>
      <c r="I4" s="98" t="s">
        <v>348</v>
      </c>
      <c r="J4" s="99" t="s">
        <v>352</v>
      </c>
      <c r="K4" s="99" t="s">
        <v>353</v>
      </c>
      <c r="L4" s="100" t="s">
        <v>343</v>
      </c>
      <c r="T4" s="70"/>
    </row>
    <row r="5" spans="1:64" x14ac:dyDescent="0.3">
      <c r="A5" s="138" t="s">
        <v>298</v>
      </c>
      <c r="B5" s="141">
        <f>'Inputs &amp; Summary'!D6</f>
        <v>7.0000000000000007E-2</v>
      </c>
      <c r="C5" s="70"/>
      <c r="D5" s="101" t="s">
        <v>272</v>
      </c>
      <c r="E5" s="102">
        <f t="shared" ref="E5:E19" si="0">SUMIF($I$30:$I$158,D5,$V$30:$V$158)</f>
        <v>68.809238993622316</v>
      </c>
      <c r="F5" s="102">
        <f t="shared" ref="F5:F19" si="1">SUMIF($I$30:$I$158,D5,$W$30:$W$158)</f>
        <v>581.22287834767997</v>
      </c>
      <c r="G5" s="103">
        <f t="shared" ref="G5:G19" si="2">F5/$F$20</f>
        <v>1.7015542139690167E-2</v>
      </c>
      <c r="I5" s="101" t="s">
        <v>140</v>
      </c>
      <c r="J5" s="102">
        <f t="shared" ref="J5:J16" si="3">SUMIF($C$30:$C$158,I5,$V$30:$V$158)</f>
        <v>0</v>
      </c>
      <c r="K5" s="102">
        <f t="shared" ref="K5:K16" si="4">SUMIF($C$30:$C$158,I5,$W$30:$W$158)</f>
        <v>0</v>
      </c>
      <c r="L5" s="103">
        <f t="shared" ref="L5:L16" si="5">K5/$K$17</f>
        <v>0</v>
      </c>
      <c r="T5" s="70"/>
    </row>
    <row r="6" spans="1:64" x14ac:dyDescent="0.3">
      <c r="A6" s="138" t="s">
        <v>299</v>
      </c>
      <c r="B6" s="141">
        <f>'Inputs &amp; Summary'!D7</f>
        <v>0.02</v>
      </c>
      <c r="C6" s="70"/>
      <c r="D6" s="104" t="s">
        <v>238</v>
      </c>
      <c r="E6" s="105">
        <f t="shared" si="0"/>
        <v>0</v>
      </c>
      <c r="F6" s="105">
        <f t="shared" si="1"/>
        <v>0</v>
      </c>
      <c r="G6" s="106">
        <f t="shared" si="2"/>
        <v>0</v>
      </c>
      <c r="I6" s="104" t="s">
        <v>188</v>
      </c>
      <c r="J6" s="105">
        <f t="shared" si="3"/>
        <v>48.687990579240179</v>
      </c>
      <c r="K6" s="105">
        <f t="shared" si="4"/>
        <v>411.26125560048115</v>
      </c>
      <c r="L6" s="106">
        <f t="shared" si="5"/>
        <v>1.2039844757979165E-2</v>
      </c>
      <c r="T6" s="70"/>
    </row>
    <row r="7" spans="1:64" x14ac:dyDescent="0.3">
      <c r="A7" s="139" t="s">
        <v>467</v>
      </c>
      <c r="B7" s="142">
        <f>'Inputs &amp; Summary'!D8</f>
        <v>100</v>
      </c>
      <c r="C7" s="70"/>
      <c r="D7" s="104" t="s">
        <v>99</v>
      </c>
      <c r="E7" s="105">
        <f t="shared" si="0"/>
        <v>1189.329872179562</v>
      </c>
      <c r="F7" s="105">
        <f t="shared" si="1"/>
        <v>8869.3237792466462</v>
      </c>
      <c r="G7" s="106">
        <f t="shared" si="2"/>
        <v>0.2596531522388752</v>
      </c>
      <c r="I7" s="104" t="s">
        <v>143</v>
      </c>
      <c r="J7" s="105">
        <f t="shared" si="3"/>
        <v>20.121248414382141</v>
      </c>
      <c r="K7" s="105">
        <f t="shared" si="4"/>
        <v>169.96162274719885</v>
      </c>
      <c r="L7" s="106">
        <f t="shared" si="5"/>
        <v>4.9756973817110051E-3</v>
      </c>
      <c r="T7" s="70"/>
    </row>
    <row r="8" spans="1:64" x14ac:dyDescent="0.3">
      <c r="A8" s="139" t="s">
        <v>265</v>
      </c>
      <c r="B8" s="140">
        <f>'Inputs &amp; Summary'!D9</f>
        <v>2080</v>
      </c>
      <c r="C8" s="70"/>
      <c r="D8" s="104" t="s">
        <v>270</v>
      </c>
      <c r="E8" s="105">
        <f t="shared" si="0"/>
        <v>35.477635229847301</v>
      </c>
      <c r="F8" s="105">
        <f t="shared" si="1"/>
        <v>346.59343580541315</v>
      </c>
      <c r="G8" s="106">
        <f t="shared" si="2"/>
        <v>1.0146667366316598E-2</v>
      </c>
      <c r="I8" s="104" t="s">
        <v>50</v>
      </c>
      <c r="J8" s="105">
        <f t="shared" si="3"/>
        <v>0</v>
      </c>
      <c r="K8" s="105">
        <f t="shared" si="4"/>
        <v>0</v>
      </c>
      <c r="L8" s="106">
        <f t="shared" si="5"/>
        <v>0</v>
      </c>
      <c r="T8" s="70"/>
    </row>
    <row r="9" spans="1:64" x14ac:dyDescent="0.3">
      <c r="A9" s="139" t="s">
        <v>5</v>
      </c>
      <c r="B9" s="143">
        <f>'Inputs &amp; Summary'!D16</f>
        <v>440000</v>
      </c>
      <c r="C9" s="70"/>
      <c r="D9" s="104" t="s">
        <v>96</v>
      </c>
      <c r="E9" s="105">
        <f t="shared" si="0"/>
        <v>2873.4740798083603</v>
      </c>
      <c r="F9" s="105">
        <f t="shared" si="1"/>
        <v>19668.490991562616</v>
      </c>
      <c r="G9" s="106">
        <f t="shared" si="2"/>
        <v>0.57580327574589196</v>
      </c>
      <c r="I9" s="104" t="s">
        <v>36</v>
      </c>
      <c r="J9" s="105">
        <f t="shared" si="3"/>
        <v>46.984591922509495</v>
      </c>
      <c r="K9" s="105">
        <f t="shared" si="4"/>
        <v>427.8642424042045</v>
      </c>
      <c r="L9" s="106">
        <f t="shared" si="5"/>
        <v>1.2525904120278529E-2</v>
      </c>
      <c r="T9" s="70"/>
    </row>
    <row r="10" spans="1:64" x14ac:dyDescent="0.3">
      <c r="A10" s="139" t="s">
        <v>327</v>
      </c>
      <c r="B10" s="143">
        <f>'Inputs &amp; Summary'!D17</f>
        <v>1596</v>
      </c>
      <c r="C10" s="70"/>
      <c r="D10" s="104" t="s">
        <v>100</v>
      </c>
      <c r="E10" s="105">
        <f t="shared" si="0"/>
        <v>630.07944686951032</v>
      </c>
      <c r="F10" s="105">
        <f t="shared" si="1"/>
        <v>4549.7255789156798</v>
      </c>
      <c r="G10" s="106">
        <f t="shared" si="2"/>
        <v>0.13319511360624164</v>
      </c>
      <c r="I10" s="104" t="s">
        <v>141</v>
      </c>
      <c r="J10" s="105">
        <f t="shared" si="3"/>
        <v>0</v>
      </c>
      <c r="K10" s="105">
        <f t="shared" si="4"/>
        <v>0</v>
      </c>
      <c r="L10" s="106">
        <f t="shared" si="5"/>
        <v>0</v>
      </c>
      <c r="T10" s="70"/>
    </row>
    <row r="11" spans="1:64" x14ac:dyDescent="0.3">
      <c r="A11" s="139" t="s">
        <v>260</v>
      </c>
      <c r="B11" s="144">
        <f>'Inputs &amp; Summary'!D18</f>
        <v>305</v>
      </c>
      <c r="C11" s="70"/>
      <c r="D11" s="104" t="s">
        <v>97</v>
      </c>
      <c r="E11" s="105">
        <f t="shared" si="0"/>
        <v>0</v>
      </c>
      <c r="F11" s="105">
        <f t="shared" si="1"/>
        <v>0</v>
      </c>
      <c r="G11" s="106">
        <f t="shared" si="2"/>
        <v>0</v>
      </c>
      <c r="I11" s="104" t="s">
        <v>32</v>
      </c>
      <c r="J11" s="105">
        <f t="shared" si="3"/>
        <v>2873.4740798083603</v>
      </c>
      <c r="K11" s="105">
        <f t="shared" si="4"/>
        <v>19668.490991562616</v>
      </c>
      <c r="L11" s="106">
        <f t="shared" si="5"/>
        <v>0.57580327574589196</v>
      </c>
      <c r="T11" s="70"/>
    </row>
    <row r="12" spans="1:64" x14ac:dyDescent="0.3">
      <c r="A12" s="139" t="s">
        <v>279</v>
      </c>
      <c r="B12" s="145">
        <f>'Inputs &amp; Summary'!D19</f>
        <v>1443</v>
      </c>
      <c r="C12" s="70"/>
      <c r="D12" s="104" t="s">
        <v>95</v>
      </c>
      <c r="E12" s="105">
        <f t="shared" si="0"/>
        <v>19.327031354872574</v>
      </c>
      <c r="F12" s="105">
        <f t="shared" si="1"/>
        <v>142.99536370322303</v>
      </c>
      <c r="G12" s="106">
        <f t="shared" si="2"/>
        <v>4.1862489029845769E-3</v>
      </c>
      <c r="I12" s="104" t="s">
        <v>139</v>
      </c>
      <c r="J12" s="105">
        <f t="shared" si="3"/>
        <v>632.07146586607939</v>
      </c>
      <c r="K12" s="105">
        <f t="shared" si="4"/>
        <v>4564.1097011520187</v>
      </c>
      <c r="L12" s="106">
        <f t="shared" si="5"/>
        <v>0.13361621478304092</v>
      </c>
      <c r="T12" s="70"/>
    </row>
    <row r="13" spans="1:64" x14ac:dyDescent="0.3">
      <c r="A13" s="139" t="s">
        <v>336</v>
      </c>
      <c r="B13" s="144" t="str">
        <f>'Inputs &amp; Summary'!D20</f>
        <v>Mulit-crystal Silicon:0.64%/year</v>
      </c>
      <c r="C13" s="70"/>
      <c r="D13" s="104" t="s">
        <v>94</v>
      </c>
      <c r="E13" s="105">
        <f t="shared" si="0"/>
        <v>0</v>
      </c>
      <c r="F13" s="105">
        <f t="shared" si="1"/>
        <v>0</v>
      </c>
      <c r="G13" s="106">
        <f t="shared" si="2"/>
        <v>0</v>
      </c>
      <c r="I13" s="104" t="s">
        <v>37</v>
      </c>
      <c r="J13" s="105">
        <f t="shared" si="3"/>
        <v>0</v>
      </c>
      <c r="K13" s="105">
        <f t="shared" si="4"/>
        <v>0</v>
      </c>
      <c r="L13" s="106">
        <f t="shared" si="5"/>
        <v>0</v>
      </c>
      <c r="T13" s="70"/>
    </row>
    <row r="14" spans="1:64" x14ac:dyDescent="0.3">
      <c r="A14" s="139" t="s">
        <v>85</v>
      </c>
      <c r="B14" s="144" t="str">
        <f>'Inputs &amp; Summary'!D21</f>
        <v>Ethyl Vinyl Acetate (EVA)</v>
      </c>
      <c r="C14" s="70"/>
      <c r="D14" s="104" t="s">
        <v>90</v>
      </c>
      <c r="E14" s="105">
        <f t="shared" si="0"/>
        <v>0</v>
      </c>
      <c r="F14" s="105">
        <f t="shared" si="1"/>
        <v>0</v>
      </c>
      <c r="G14" s="106">
        <f t="shared" si="2"/>
        <v>0</v>
      </c>
      <c r="I14" s="104" t="s">
        <v>138</v>
      </c>
      <c r="J14" s="105">
        <f t="shared" si="3"/>
        <v>1.5440379436007825</v>
      </c>
      <c r="K14" s="105">
        <f t="shared" si="4"/>
        <v>17.083470750397098</v>
      </c>
      <c r="L14" s="106">
        <f t="shared" si="5"/>
        <v>5.0012573020510485E-4</v>
      </c>
      <c r="T14" s="70"/>
      <c r="X14" s="10"/>
    </row>
    <row r="15" spans="1:64" x14ac:dyDescent="0.3">
      <c r="A15" s="139" t="s">
        <v>3</v>
      </c>
      <c r="B15" s="144">
        <f>'Inputs &amp; Summary'!D22</f>
        <v>14</v>
      </c>
      <c r="C15" s="70"/>
      <c r="D15" s="104" t="s">
        <v>91</v>
      </c>
      <c r="E15" s="105">
        <f t="shared" si="0"/>
        <v>0</v>
      </c>
      <c r="F15" s="105">
        <f t="shared" si="1"/>
        <v>0</v>
      </c>
      <c r="G15" s="106">
        <f t="shared" si="2"/>
        <v>0</v>
      </c>
      <c r="I15" s="104" t="s">
        <v>17</v>
      </c>
      <c r="J15" s="105">
        <f t="shared" si="3"/>
        <v>1193.6138899016025</v>
      </c>
      <c r="K15" s="105">
        <f t="shared" si="4"/>
        <v>8899.5807433643422</v>
      </c>
      <c r="L15" s="106">
        <f t="shared" si="5"/>
        <v>0.26053893748089346</v>
      </c>
      <c r="T15" s="70"/>
      <c r="X15" s="10"/>
    </row>
    <row r="16" spans="1:64" ht="15" thickBot="1" x14ac:dyDescent="0.35">
      <c r="A16" s="139" t="s">
        <v>284</v>
      </c>
      <c r="B16" s="145">
        <f>'Inputs &amp; Summary'!D23</f>
        <v>103.04449648711943</v>
      </c>
      <c r="C16" s="70"/>
      <c r="D16" s="104" t="s">
        <v>92</v>
      </c>
      <c r="E16" s="105">
        <f t="shared" si="0"/>
        <v>0</v>
      </c>
      <c r="F16" s="105">
        <f t="shared" si="1"/>
        <v>0</v>
      </c>
      <c r="G16" s="106">
        <f t="shared" si="2"/>
        <v>0</v>
      </c>
      <c r="I16" s="107" t="s">
        <v>187</v>
      </c>
      <c r="J16" s="108">
        <f t="shared" si="3"/>
        <v>0</v>
      </c>
      <c r="K16" s="108">
        <f t="shared" si="4"/>
        <v>0</v>
      </c>
      <c r="L16" s="109">
        <f t="shared" si="5"/>
        <v>0</v>
      </c>
      <c r="T16" s="70"/>
      <c r="X16" s="10"/>
      <c r="Y16" s="216"/>
      <c r="AR16" s="83"/>
      <c r="AS16" s="83"/>
      <c r="AT16" s="83"/>
      <c r="AU16" s="83"/>
      <c r="AV16" s="83"/>
      <c r="AW16" s="83"/>
    </row>
    <row r="17" spans="1:64" ht="15" thickBot="1" x14ac:dyDescent="0.35">
      <c r="A17" s="139" t="s">
        <v>4</v>
      </c>
      <c r="B17" s="144">
        <f>'Inputs &amp; Summary'!D24</f>
        <v>6</v>
      </c>
      <c r="C17" s="70"/>
      <c r="D17" s="104" t="s">
        <v>93</v>
      </c>
      <c r="E17" s="105">
        <f t="shared" si="0"/>
        <v>0</v>
      </c>
      <c r="F17" s="105">
        <f t="shared" si="1"/>
        <v>0</v>
      </c>
      <c r="G17" s="106">
        <f t="shared" si="2"/>
        <v>0</v>
      </c>
      <c r="I17" s="95" t="s">
        <v>344</v>
      </c>
      <c r="J17" s="111">
        <f>SUM(J5:J16)</f>
        <v>4816.4973044357748</v>
      </c>
      <c r="K17" s="96">
        <f>SUM(K5:K16)</f>
        <v>34158.352027581255</v>
      </c>
      <c r="L17" s="97">
        <f>SUM(L5:L16)</f>
        <v>1.0000000000000002</v>
      </c>
      <c r="T17" s="70"/>
      <c r="X17" s="10"/>
      <c r="AR17" s="83"/>
      <c r="AS17" s="83"/>
      <c r="AT17" s="83"/>
      <c r="AU17" s="83"/>
      <c r="AV17" s="83"/>
      <c r="AW17" s="83"/>
    </row>
    <row r="18" spans="1:64" x14ac:dyDescent="0.3">
      <c r="A18" s="139" t="s">
        <v>280</v>
      </c>
      <c r="B18" s="145">
        <f>'Inputs &amp; Summary'!D25</f>
        <v>18</v>
      </c>
      <c r="C18" s="70"/>
      <c r="D18" s="104" t="s">
        <v>271</v>
      </c>
      <c r="E18" s="105">
        <f t="shared" si="0"/>
        <v>0</v>
      </c>
      <c r="F18" s="105">
        <f t="shared" si="1"/>
        <v>0</v>
      </c>
      <c r="G18" s="106">
        <f t="shared" si="2"/>
        <v>0</v>
      </c>
      <c r="O18" s="70"/>
      <c r="P18" s="70"/>
      <c r="Q18" s="70"/>
      <c r="R18" s="70"/>
      <c r="S18" s="70"/>
      <c r="T18" s="70"/>
      <c r="X18" s="10"/>
      <c r="AR18" s="83"/>
      <c r="AS18" s="83"/>
      <c r="AT18" s="83"/>
      <c r="AU18" s="83"/>
      <c r="AV18" s="83"/>
      <c r="AW18" s="83"/>
    </row>
    <row r="19" spans="1:64" ht="15" thickBot="1" x14ac:dyDescent="0.35">
      <c r="A19" s="139" t="s">
        <v>282</v>
      </c>
      <c r="B19" s="144">
        <f>'Inputs &amp; Summary'!D26</f>
        <v>1</v>
      </c>
      <c r="C19" s="70"/>
      <c r="D19" s="107" t="s">
        <v>101</v>
      </c>
      <c r="E19" s="108">
        <f t="shared" si="0"/>
        <v>0</v>
      </c>
      <c r="F19" s="108">
        <f t="shared" si="1"/>
        <v>0</v>
      </c>
      <c r="G19" s="109">
        <f t="shared" si="2"/>
        <v>0</v>
      </c>
      <c r="M19" s="70"/>
      <c r="N19" s="70"/>
      <c r="O19" s="70"/>
      <c r="P19" s="70"/>
      <c r="Q19" s="70"/>
      <c r="R19" s="70"/>
      <c r="S19" s="70"/>
      <c r="T19" s="70"/>
      <c r="X19" s="10"/>
      <c r="AR19" s="83"/>
      <c r="AS19" s="83"/>
      <c r="AT19" s="83"/>
      <c r="AU19" s="83"/>
      <c r="AV19" s="83"/>
      <c r="AW19" s="83"/>
    </row>
    <row r="20" spans="1:64" ht="15" thickBot="1" x14ac:dyDescent="0.35">
      <c r="A20" s="139" t="s">
        <v>281</v>
      </c>
      <c r="B20" s="145">
        <f>'Inputs &amp; Summary'!D27</f>
        <v>18</v>
      </c>
      <c r="C20" s="70"/>
      <c r="D20" s="110" t="s">
        <v>344</v>
      </c>
      <c r="E20" s="111">
        <f>SUM(E5:E19)</f>
        <v>4816.4973044357748</v>
      </c>
      <c r="F20" s="111">
        <f>SUM(F5:F19)</f>
        <v>34158.352027581255</v>
      </c>
      <c r="G20" s="112">
        <f>SUM(G5:G19)</f>
        <v>1</v>
      </c>
      <c r="M20" s="70"/>
      <c r="N20" s="70"/>
      <c r="O20" s="70"/>
      <c r="P20" s="70"/>
      <c r="Q20" s="70"/>
      <c r="R20" s="70"/>
      <c r="S20" s="70"/>
      <c r="T20" s="70"/>
      <c r="X20" s="10"/>
      <c r="AR20" s="83"/>
      <c r="AS20" s="83"/>
      <c r="AT20" s="83"/>
      <c r="AU20" s="83"/>
      <c r="AV20" s="83"/>
      <c r="AW20" s="83"/>
    </row>
    <row r="21" spans="1:64" x14ac:dyDescent="0.3">
      <c r="A21" s="139" t="s">
        <v>362</v>
      </c>
      <c r="B21" s="143" t="str">
        <f>'Inputs &amp; Summary'!D28</f>
        <v>String Inverter</v>
      </c>
      <c r="C21" s="70"/>
      <c r="D21" s="70"/>
      <c r="E21" s="70"/>
      <c r="F21" s="70"/>
      <c r="G21" s="70"/>
      <c r="H21" s="70"/>
      <c r="I21" s="70"/>
      <c r="J21" s="70"/>
      <c r="K21" s="70"/>
      <c r="L21" s="70"/>
      <c r="M21" s="70"/>
      <c r="N21" s="70"/>
      <c r="O21" s="70"/>
      <c r="P21" s="70"/>
      <c r="Q21" s="70"/>
      <c r="R21" s="70"/>
      <c r="S21" s="70"/>
      <c r="T21" s="70"/>
      <c r="X21" s="10"/>
      <c r="AR21" s="83"/>
      <c r="AS21" s="83"/>
      <c r="AT21" s="83"/>
      <c r="AU21" s="83"/>
      <c r="AV21" s="83"/>
      <c r="AW21" s="83"/>
    </row>
    <row r="22" spans="1:64" x14ac:dyDescent="0.3">
      <c r="A22" s="139" t="s">
        <v>365</v>
      </c>
      <c r="B22" s="144">
        <f>'Inputs &amp; Summary'!D33</f>
        <v>10</v>
      </c>
      <c r="C22" s="70"/>
      <c r="D22" s="70"/>
      <c r="E22" s="70"/>
      <c r="F22" s="70"/>
      <c r="G22" s="70"/>
      <c r="H22" s="70"/>
      <c r="I22" s="70"/>
      <c r="J22" s="70"/>
      <c r="K22" s="70"/>
      <c r="L22" s="70"/>
      <c r="M22" s="70"/>
      <c r="N22" s="70"/>
      <c r="O22" s="70"/>
      <c r="P22" s="70"/>
      <c r="Q22" s="70"/>
      <c r="R22" s="70"/>
      <c r="S22" s="70"/>
      <c r="T22" s="70"/>
      <c r="X22" s="10"/>
      <c r="AR22" s="83"/>
      <c r="AS22" s="83"/>
      <c r="AT22" s="83"/>
      <c r="AU22" s="83"/>
      <c r="AV22" s="83"/>
      <c r="AW22" s="83"/>
    </row>
    <row r="23" spans="1:64" x14ac:dyDescent="0.3">
      <c r="A23" s="139" t="s">
        <v>264</v>
      </c>
      <c r="B23" s="144">
        <f>'Inputs &amp; Summary'!D30</f>
        <v>1</v>
      </c>
      <c r="C23" s="70"/>
      <c r="D23" s="70"/>
      <c r="E23" s="70"/>
      <c r="F23" s="70"/>
      <c r="G23" s="70"/>
      <c r="H23" s="70"/>
      <c r="I23" s="70"/>
      <c r="J23" s="70"/>
      <c r="K23" s="70"/>
      <c r="L23" s="70"/>
      <c r="M23" s="70"/>
      <c r="N23" s="70"/>
      <c r="O23" s="70"/>
      <c r="P23" s="70"/>
      <c r="Q23" s="70"/>
      <c r="R23" s="70"/>
      <c r="S23" s="70"/>
      <c r="T23" s="70"/>
      <c r="X23" s="10"/>
      <c r="AV23" s="83"/>
      <c r="AW23" s="83"/>
    </row>
    <row r="24" spans="1:64" x14ac:dyDescent="0.3">
      <c r="A24" s="139" t="s">
        <v>10</v>
      </c>
      <c r="B24" s="144">
        <f>'Inputs &amp; Summary'!D31</f>
        <v>400</v>
      </c>
      <c r="C24" s="70"/>
      <c r="D24" s="70"/>
      <c r="E24" s="70"/>
      <c r="F24" s="70"/>
      <c r="G24" s="70"/>
      <c r="H24" s="70"/>
      <c r="I24" s="70"/>
      <c r="J24" s="70" t="s">
        <v>444</v>
      </c>
      <c r="K24" s="70"/>
      <c r="L24" s="70"/>
      <c r="M24" s="70"/>
      <c r="N24" s="70"/>
      <c r="O24" s="70"/>
      <c r="P24" s="70"/>
      <c r="Q24" s="70"/>
      <c r="R24" s="70"/>
      <c r="S24" s="70"/>
      <c r="T24" s="70"/>
      <c r="X24" s="10"/>
      <c r="AR24" s="83"/>
      <c r="AS24" s="83"/>
      <c r="AT24" s="83"/>
      <c r="AU24" s="83"/>
      <c r="AV24" s="83"/>
      <c r="AW24" s="83"/>
    </row>
    <row r="25" spans="1:64" x14ac:dyDescent="0.3">
      <c r="A25" s="139" t="s">
        <v>283</v>
      </c>
      <c r="B25" s="145">
        <f>'Inputs &amp; Summary'!D32</f>
        <v>1</v>
      </c>
      <c r="C25" s="70"/>
      <c r="D25" s="70"/>
      <c r="E25" s="70"/>
      <c r="F25" s="70"/>
      <c r="G25" s="70"/>
      <c r="H25" s="70"/>
      <c r="I25" s="70"/>
      <c r="J25" s="70"/>
      <c r="K25" s="70"/>
      <c r="L25" s="70"/>
      <c r="M25" s="70"/>
      <c r="N25" s="70"/>
      <c r="O25" s="70"/>
      <c r="P25" s="70"/>
      <c r="Q25" s="70"/>
      <c r="R25" s="70"/>
      <c r="S25" s="70"/>
      <c r="T25" s="70"/>
      <c r="X25" s="10"/>
    </row>
    <row r="26" spans="1:64" x14ac:dyDescent="0.3">
      <c r="C26" s="70"/>
      <c r="D26" s="70"/>
      <c r="E26" s="70"/>
      <c r="F26" s="70"/>
      <c r="G26" s="70"/>
      <c r="H26" s="70"/>
      <c r="I26" s="70"/>
      <c r="J26" s="70"/>
      <c r="K26" s="70"/>
      <c r="L26" s="70"/>
      <c r="M26" s="70"/>
      <c r="N26" s="70"/>
      <c r="O26" s="70"/>
      <c r="P26" s="70"/>
      <c r="Q26" s="70"/>
      <c r="R26" s="70"/>
      <c r="S26" s="70"/>
      <c r="T26" s="70"/>
      <c r="X26" s="10"/>
      <c r="AR26" s="83"/>
      <c r="AS26" s="83"/>
      <c r="AT26" s="83"/>
      <c r="AU26" s="83"/>
      <c r="AV26" s="83"/>
      <c r="AW26" s="83"/>
    </row>
    <row r="27" spans="1:64" x14ac:dyDescent="0.3">
      <c r="A27" s="70"/>
      <c r="B27" s="70"/>
      <c r="C27" s="70"/>
      <c r="D27" s="70"/>
      <c r="E27" s="70"/>
      <c r="F27" s="70"/>
      <c r="G27" s="70"/>
      <c r="H27" s="70"/>
      <c r="I27" s="147"/>
      <c r="J27" s="70"/>
      <c r="K27" s="70"/>
      <c r="L27" s="70"/>
      <c r="M27" s="70"/>
      <c r="N27" s="70"/>
      <c r="O27" s="70"/>
      <c r="P27" s="70"/>
      <c r="Q27" s="70"/>
      <c r="R27" s="70"/>
      <c r="S27" s="70"/>
      <c r="T27" s="70"/>
      <c r="U27" s="70"/>
      <c r="V27" s="70"/>
      <c r="W27" s="10"/>
      <c r="X27" s="10"/>
    </row>
    <row r="28" spans="1:64" ht="18" x14ac:dyDescent="0.35">
      <c r="A28" s="91" t="s">
        <v>331</v>
      </c>
      <c r="B28" s="92"/>
      <c r="C28" s="92"/>
      <c r="D28" s="92"/>
      <c r="E28" s="92"/>
      <c r="F28" s="92"/>
      <c r="G28" s="92"/>
      <c r="H28" s="92"/>
      <c r="I28" s="92"/>
      <c r="J28" s="92"/>
      <c r="K28" s="92"/>
      <c r="L28" s="92"/>
      <c r="M28" s="92"/>
      <c r="N28" s="92"/>
      <c r="O28" s="92"/>
      <c r="P28" s="92"/>
      <c r="Q28" s="92"/>
      <c r="R28" s="92"/>
      <c r="S28" s="92"/>
      <c r="T28" s="92"/>
      <c r="U28" s="92"/>
      <c r="V28" s="92"/>
      <c r="W28" s="92"/>
      <c r="X28" s="92"/>
      <c r="Y28" s="94" t="s">
        <v>340</v>
      </c>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pans="1:64" s="1" customFormat="1" ht="57.6" x14ac:dyDescent="0.3">
      <c r="A29" s="78" t="s">
        <v>24</v>
      </c>
      <c r="B29" s="72" t="s">
        <v>329</v>
      </c>
      <c r="C29" s="72" t="s">
        <v>328</v>
      </c>
      <c r="D29" s="72" t="s">
        <v>335</v>
      </c>
      <c r="E29" s="72" t="s">
        <v>439</v>
      </c>
      <c r="F29" s="72" t="s">
        <v>405</v>
      </c>
      <c r="G29" s="72" t="s">
        <v>445</v>
      </c>
      <c r="H29" s="72" t="s">
        <v>31</v>
      </c>
      <c r="I29" s="72" t="s">
        <v>89</v>
      </c>
      <c r="J29" s="72" t="s">
        <v>7</v>
      </c>
      <c r="K29" s="30" t="s">
        <v>251</v>
      </c>
      <c r="L29" s="31" t="s">
        <v>252</v>
      </c>
      <c r="M29" s="31" t="s">
        <v>258</v>
      </c>
      <c r="N29" s="31" t="s">
        <v>337</v>
      </c>
      <c r="O29" s="31" t="s">
        <v>51</v>
      </c>
      <c r="P29" s="31" t="s">
        <v>338</v>
      </c>
      <c r="Q29" s="32" t="s">
        <v>52</v>
      </c>
      <c r="R29" s="32" t="s">
        <v>253</v>
      </c>
      <c r="S29" s="32" t="s">
        <v>276</v>
      </c>
      <c r="T29" s="31" t="s">
        <v>60</v>
      </c>
      <c r="U29" s="31" t="s">
        <v>247</v>
      </c>
      <c r="V29" s="86" t="s">
        <v>342</v>
      </c>
      <c r="W29" s="86" t="s">
        <v>339</v>
      </c>
      <c r="X29" s="86" t="s">
        <v>346</v>
      </c>
      <c r="Y29" s="113">
        <v>1</v>
      </c>
      <c r="Z29" s="113">
        <v>2</v>
      </c>
      <c r="AA29" s="113">
        <v>3</v>
      </c>
      <c r="AB29" s="113">
        <v>4</v>
      </c>
      <c r="AC29" s="113">
        <v>5</v>
      </c>
      <c r="AD29" s="113">
        <v>6</v>
      </c>
      <c r="AE29" s="113">
        <v>7</v>
      </c>
      <c r="AF29" s="113">
        <v>8</v>
      </c>
      <c r="AG29" s="113">
        <v>9</v>
      </c>
      <c r="AH29" s="113">
        <v>10</v>
      </c>
      <c r="AI29" s="113">
        <v>11</v>
      </c>
      <c r="AJ29" s="113">
        <v>12</v>
      </c>
      <c r="AK29" s="113">
        <v>13</v>
      </c>
      <c r="AL29" s="113">
        <v>14</v>
      </c>
      <c r="AM29" s="113">
        <v>15</v>
      </c>
      <c r="AN29" s="113">
        <v>16</v>
      </c>
      <c r="AO29" s="113">
        <v>17</v>
      </c>
      <c r="AP29" s="113">
        <v>18</v>
      </c>
      <c r="AQ29" s="113">
        <v>19</v>
      </c>
      <c r="AR29" s="113">
        <v>20</v>
      </c>
      <c r="AS29" s="113">
        <v>21</v>
      </c>
      <c r="AT29" s="113">
        <v>22</v>
      </c>
      <c r="AU29" s="113">
        <v>23</v>
      </c>
      <c r="AV29" s="113">
        <v>24</v>
      </c>
      <c r="AW29" s="113">
        <v>25</v>
      </c>
      <c r="AX29" s="113">
        <v>26</v>
      </c>
      <c r="AY29" s="113">
        <v>27</v>
      </c>
      <c r="AZ29" s="113">
        <v>28</v>
      </c>
      <c r="BA29" s="113">
        <v>29</v>
      </c>
      <c r="BB29" s="113">
        <v>30</v>
      </c>
      <c r="BC29" s="113">
        <v>31</v>
      </c>
      <c r="BD29" s="113">
        <v>32</v>
      </c>
      <c r="BE29" s="113">
        <v>33</v>
      </c>
      <c r="BF29" s="113">
        <v>34</v>
      </c>
      <c r="BG29" s="113">
        <v>35</v>
      </c>
      <c r="BH29" s="113">
        <v>36</v>
      </c>
      <c r="BI29" s="113">
        <v>37</v>
      </c>
      <c r="BJ29" s="113">
        <v>38</v>
      </c>
      <c r="BK29" s="113">
        <v>39</v>
      </c>
      <c r="BL29" s="113">
        <v>40</v>
      </c>
    </row>
    <row r="30" spans="1:64" s="1" customFormat="1" ht="43.2" x14ac:dyDescent="0.3">
      <c r="A30" s="79" t="s">
        <v>366</v>
      </c>
      <c r="B30" s="33" t="s">
        <v>307</v>
      </c>
      <c r="C30" s="33" t="s">
        <v>188</v>
      </c>
      <c r="D30" s="68">
        <v>1</v>
      </c>
      <c r="E30" s="68">
        <v>1</v>
      </c>
      <c r="F30" s="68">
        <v>1</v>
      </c>
      <c r="G30" s="213" t="s">
        <v>187</v>
      </c>
      <c r="H30" s="34" t="s">
        <v>186</v>
      </c>
      <c r="I30" s="34" t="s">
        <v>272</v>
      </c>
      <c r="J30" s="33">
        <v>0</v>
      </c>
      <c r="K30" s="35">
        <v>1</v>
      </c>
      <c r="L30" s="35">
        <v>1</v>
      </c>
      <c r="M30" s="33" t="s">
        <v>259</v>
      </c>
      <c r="N30" s="84">
        <v>1</v>
      </c>
      <c r="O30" s="35">
        <v>0</v>
      </c>
      <c r="P30" s="5">
        <v>50</v>
      </c>
      <c r="Q30" s="73">
        <f t="shared" ref="Q30:Q61" si="6">O30*N30*J30</f>
        <v>0</v>
      </c>
      <c r="R30" s="73">
        <f t="shared" ref="R30:R61" si="7">P30*N30</f>
        <v>50</v>
      </c>
      <c r="S30" s="74">
        <f t="shared" ref="S30:S61" si="8">D30*(R30+Q30)</f>
        <v>50</v>
      </c>
      <c r="T30" s="88"/>
      <c r="U30" s="80"/>
      <c r="V30" s="87">
        <f t="shared" ref="V30:V61" si="9">AVERAGE(Y30:AR30)</f>
        <v>48.687990579240179</v>
      </c>
      <c r="W30" s="87">
        <f>NPV('Inputs &amp; Summary'!$D$6,Y30:BL30)</f>
        <v>411.26125560048115</v>
      </c>
      <c r="X30" s="90">
        <f t="shared" ref="X30:X61" si="10">W30/SUM($W$30:$W$158)</f>
        <v>1.2039844757979163E-2</v>
      </c>
      <c r="Y30" s="114">
        <f>$D30*IF(Y$29&gt;'Inputs &amp; Summary'!$D$5,0,IF(Y$29&gt;VLOOKUP($G30,Lists!$J$17:$K$21,2),IF($M30=Lists!$H$3,IF($K30&lt;1,(($S30/$K30)*((1+'Inputs &amp; Summary'!$D$7)^Y$29)),((INT(Y$29/$K30)-INT((Y$29-1)/$K30))*$S30*((1+'Inputs &amp; Summary'!$D$7)^Y$29))),(_xlfn.WEIBULL.DIST(Y$29,$L30,$K30,FALSE)*$S30*((1+'Inputs &amp; Summary'!$D$7)^Y$29))),IF($M30=Lists!$H$3,IF($K30&lt;1,((($R30*(1-$E30)+$Q30*(1-$F30))/$K30)*((1+'Inputs &amp; Summary'!$D$7)^Y$29)),((INT(Y$29/$K30)-INT((Y$29-1)/$K30))*($R30*(1-$E30)+$Q30*(1-$F30))*((1+'Inputs &amp; Summary'!$D$7)^Y$29))),((_xlfn.WEIBULL.DIST(Y$29,$L30,$K30,FALSE)*($R30*(1-$E30)+$Q30*(1-$F30))*((1+'Inputs &amp; Summary'!$D$7)^Y$29))))))</f>
        <v>0</v>
      </c>
      <c r="Z30" s="114">
        <f>$D30*IF(Z$29&gt;'Inputs &amp; Summary'!$D$5,0,IF(Z$29&gt;VLOOKUP($G30,Lists!$J$17:$K$21,2),IF($M30=Lists!$H$3,IF($K30&lt;1,(($S30/$K30)*((1+'Inputs &amp; Summary'!$D$7)^Z$29)),((INT(Z$29/$K30)-INT((Z$29-1)/$K30))*$S30*((1+'Inputs &amp; Summary'!$D$7)^Z$29))),(_xlfn.WEIBULL.DIST(Z$29,$L30,$K30,FALSE)*$S30*((1+'Inputs &amp; Summary'!$D$7)^Z$29))),IF($M30=Lists!$H$3,IF($K30&lt;1,((($R30*(1-$E30)+$Q30*(1-$F30))/$K30)*((1+'Inputs &amp; Summary'!$D$7)^Z$29)),((INT(Z$29/$K30)-INT((Z$29-1)/$K30))*($R30*(1-$E30)+$Q30*(1-$F30))*((1+'Inputs &amp; Summary'!$D$7)^Z$29))),((_xlfn.WEIBULL.DIST(Z$29,$L30,$K30,FALSE)*($R30*(1-$E30)+$Q30*(1-$F30))*((1+'Inputs &amp; Summary'!$D$7)^Z$29))))))</f>
        <v>0</v>
      </c>
      <c r="AA30" s="114">
        <f>$D30*IF(AA$29&gt;'Inputs &amp; Summary'!$D$5,0,IF(AA$29&gt;VLOOKUP($G30,Lists!$J$17:$K$21,2),IF($M30=Lists!$H$3,IF($K30&lt;1,(($S30/$K30)*((1+'Inputs &amp; Summary'!$D$7)^AA$29)),((INT(AA$29/$K30)-INT((AA$29-1)/$K30))*$S30*((1+'Inputs &amp; Summary'!$D$7)^AA$29))),(_xlfn.WEIBULL.DIST(AA$29,$L30,$K30,FALSE)*$S30*((1+'Inputs &amp; Summary'!$D$7)^AA$29))),IF($M30=Lists!$H$3,IF($K30&lt;1,((($R30*(1-$E30)+$Q30*(1-$F30))/$K30)*((1+'Inputs &amp; Summary'!$D$7)^AA$29)),((INT(AA$29/$K30)-INT((AA$29-1)/$K30))*($R30*(1-$E30)+$Q30*(1-$F30))*((1+'Inputs &amp; Summary'!$D$7)^AA$29))),((_xlfn.WEIBULL.DIST(AA$29,$L30,$K30,FALSE)*($R30*(1-$E30)+$Q30*(1-$F30))*((1+'Inputs &amp; Summary'!$D$7)^AA$29))))))</f>
        <v>0</v>
      </c>
      <c r="AB30" s="114">
        <f>$D30*IF(AB$29&gt;'Inputs &amp; Summary'!$D$5,0,IF(AB$29&gt;VLOOKUP($G30,Lists!$J$17:$K$21,2),IF($M30=Lists!$H$3,IF($K30&lt;1,(($S30/$K30)*((1+'Inputs &amp; Summary'!$D$7)^AB$29)),((INT(AB$29/$K30)-INT((AB$29-1)/$K30))*$S30*((1+'Inputs &amp; Summary'!$D$7)^AB$29))),(_xlfn.WEIBULL.DIST(AB$29,$L30,$K30,FALSE)*$S30*((1+'Inputs &amp; Summary'!$D$7)^AB$29))),IF($M30=Lists!$H$3,IF($K30&lt;1,((($R30*(1-$E30)+$Q30*(1-$F30))/$K30)*((1+'Inputs &amp; Summary'!$D$7)^AB$29)),((INT(AB$29/$K30)-INT((AB$29-1)/$K30))*($R30*(1-$E30)+$Q30*(1-$F30))*((1+'Inputs &amp; Summary'!$D$7)^AB$29))),((_xlfn.WEIBULL.DIST(AB$29,$L30,$K30,FALSE)*($R30*(1-$E30)+$Q30*(1-$F30))*((1+'Inputs &amp; Summary'!$D$7)^AB$29))))))</f>
        <v>0</v>
      </c>
      <c r="AC30" s="114">
        <f>$D30*IF(AC$29&gt;'Inputs &amp; Summary'!$D$5,0,IF(AC$29&gt;VLOOKUP($G30,Lists!$J$17:$K$21,2),IF($M30=Lists!$H$3,IF($K30&lt;1,(($S30/$K30)*((1+'Inputs &amp; Summary'!$D$7)^AC$29)),((INT(AC$29/$K30)-INT((AC$29-1)/$K30))*$S30*((1+'Inputs &amp; Summary'!$D$7)^AC$29))),(_xlfn.WEIBULL.DIST(AC$29,$L30,$K30,FALSE)*$S30*((1+'Inputs &amp; Summary'!$D$7)^AC$29))),IF($M30=Lists!$H$3,IF($K30&lt;1,((($R30*(1-$E30)+$Q30*(1-$F30))/$K30)*((1+'Inputs &amp; Summary'!$D$7)^AC$29)),((INT(AC$29/$K30)-INT((AC$29-1)/$K30))*($R30*(1-$E30)+$Q30*(1-$F30))*((1+'Inputs &amp; Summary'!$D$7)^AC$29))),((_xlfn.WEIBULL.DIST(AC$29,$L30,$K30,FALSE)*($R30*(1-$E30)+$Q30*(1-$F30))*((1+'Inputs &amp; Summary'!$D$7)^AC$29))))))</f>
        <v>0</v>
      </c>
      <c r="AD30" s="114">
        <f>$D30*IF(AD$29&gt;'Inputs &amp; Summary'!$D$5,0,IF(AD$29&gt;VLOOKUP($G30,Lists!$J$17:$K$21,2),IF($M30=Lists!$H$3,IF($K30&lt;1,(($S30/$K30)*((1+'Inputs &amp; Summary'!$D$7)^AD$29)),((INT(AD$29/$K30)-INT((AD$29-1)/$K30))*$S30*((1+'Inputs &amp; Summary'!$D$7)^AD$29))),(_xlfn.WEIBULL.DIST(AD$29,$L30,$K30,FALSE)*$S30*((1+'Inputs &amp; Summary'!$D$7)^AD$29))),IF($M30=Lists!$H$3,IF($K30&lt;1,((($R30*(1-$E30)+$Q30*(1-$F30))/$K30)*((1+'Inputs &amp; Summary'!$D$7)^AD$29)),((INT(AD$29/$K30)-INT((AD$29-1)/$K30))*($R30*(1-$E30)+$Q30*(1-$F30))*((1+'Inputs &amp; Summary'!$D$7)^AD$29))),((_xlfn.WEIBULL.DIST(AD$29,$L30,$K30,FALSE)*($R30*(1-$E30)+$Q30*(1-$F30))*((1+'Inputs &amp; Summary'!$D$7)^AD$29))))))</f>
        <v>56.308120963200004</v>
      </c>
      <c r="AE30" s="114">
        <f>$D30*IF(AE$29&gt;'Inputs &amp; Summary'!$D$5,0,IF(AE$29&gt;VLOOKUP($G30,Lists!$J$17:$K$21,2),IF($M30=Lists!$H$3,IF($K30&lt;1,(($S30/$K30)*((1+'Inputs &amp; Summary'!$D$7)^AE$29)),((INT(AE$29/$K30)-INT((AE$29-1)/$K30))*$S30*((1+'Inputs &amp; Summary'!$D$7)^AE$29))),(_xlfn.WEIBULL.DIST(AE$29,$L30,$K30,FALSE)*$S30*((1+'Inputs &amp; Summary'!$D$7)^AE$29))),IF($M30=Lists!$H$3,IF($K30&lt;1,((($R30*(1-$E30)+$Q30*(1-$F30))/$K30)*((1+'Inputs &amp; Summary'!$D$7)^AE$29)),((INT(AE$29/$K30)-INT((AE$29-1)/$K30))*($R30*(1-$E30)+$Q30*(1-$F30))*((1+'Inputs &amp; Summary'!$D$7)^AE$29))),((_xlfn.WEIBULL.DIST(AE$29,$L30,$K30,FALSE)*($R30*(1-$E30)+$Q30*(1-$F30))*((1+'Inputs &amp; Summary'!$D$7)^AE$29))))))</f>
        <v>57.434283382463988</v>
      </c>
      <c r="AF30" s="114">
        <f>$D30*IF(AF$29&gt;'Inputs &amp; Summary'!$D$5,0,IF(AF$29&gt;VLOOKUP($G30,Lists!$J$17:$K$21,2),IF($M30=Lists!$H$3,IF($K30&lt;1,(($S30/$K30)*((1+'Inputs &amp; Summary'!$D$7)^AF$29)),((INT(AF$29/$K30)-INT((AF$29-1)/$K30))*$S30*((1+'Inputs &amp; Summary'!$D$7)^AF$29))),(_xlfn.WEIBULL.DIST(AF$29,$L30,$K30,FALSE)*$S30*((1+'Inputs &amp; Summary'!$D$7)^AF$29))),IF($M30=Lists!$H$3,IF($K30&lt;1,((($R30*(1-$E30)+$Q30*(1-$F30))/$K30)*((1+'Inputs &amp; Summary'!$D$7)^AF$29)),((INT(AF$29/$K30)-INT((AF$29-1)/$K30))*($R30*(1-$E30)+$Q30*(1-$F30))*((1+'Inputs &amp; Summary'!$D$7)^AF$29))),((_xlfn.WEIBULL.DIST(AF$29,$L30,$K30,FALSE)*($R30*(1-$E30)+$Q30*(1-$F30))*((1+'Inputs &amp; Summary'!$D$7)^AF$29))))))</f>
        <v>58.582969050113277</v>
      </c>
      <c r="AG30" s="114">
        <f>$D30*IF(AG$29&gt;'Inputs &amp; Summary'!$D$5,0,IF(AG$29&gt;VLOOKUP($G30,Lists!$J$17:$K$21,2),IF($M30=Lists!$H$3,IF($K30&lt;1,(($S30/$K30)*((1+'Inputs &amp; Summary'!$D$7)^AG$29)),((INT(AG$29/$K30)-INT((AG$29-1)/$K30))*$S30*((1+'Inputs &amp; Summary'!$D$7)^AG$29))),(_xlfn.WEIBULL.DIST(AG$29,$L30,$K30,FALSE)*$S30*((1+'Inputs &amp; Summary'!$D$7)^AG$29))),IF($M30=Lists!$H$3,IF($K30&lt;1,((($R30*(1-$E30)+$Q30*(1-$F30))/$K30)*((1+'Inputs &amp; Summary'!$D$7)^AG$29)),((INT(AG$29/$K30)-INT((AG$29-1)/$K30))*($R30*(1-$E30)+$Q30*(1-$F30))*((1+'Inputs &amp; Summary'!$D$7)^AG$29))),((_xlfn.WEIBULL.DIST(AG$29,$L30,$K30,FALSE)*($R30*(1-$E30)+$Q30*(1-$F30))*((1+'Inputs &amp; Summary'!$D$7)^AG$29))))))</f>
        <v>59.754628431115542</v>
      </c>
      <c r="AH30" s="114">
        <f>$D30*IF(AH$29&gt;'Inputs &amp; Summary'!$D$5,0,IF(AH$29&gt;VLOOKUP($G30,Lists!$J$17:$K$21,2),IF($M30=Lists!$H$3,IF($K30&lt;1,(($S30/$K30)*((1+'Inputs &amp; Summary'!$D$7)^AH$29)),((INT(AH$29/$K30)-INT((AH$29-1)/$K30))*$S30*((1+'Inputs &amp; Summary'!$D$7)^AH$29))),(_xlfn.WEIBULL.DIST(AH$29,$L30,$K30,FALSE)*$S30*((1+'Inputs &amp; Summary'!$D$7)^AH$29))),IF($M30=Lists!$H$3,IF($K30&lt;1,((($R30*(1-$E30)+$Q30*(1-$F30))/$K30)*((1+'Inputs &amp; Summary'!$D$7)^AH$29)),((INT(AH$29/$K30)-INT((AH$29-1)/$K30))*($R30*(1-$E30)+$Q30*(1-$F30))*((1+'Inputs &amp; Summary'!$D$7)^AH$29))),((_xlfn.WEIBULL.DIST(AH$29,$L30,$K30,FALSE)*($R30*(1-$E30)+$Q30*(1-$F30))*((1+'Inputs &amp; Summary'!$D$7)^AH$29))))))</f>
        <v>60.949720999737856</v>
      </c>
      <c r="AI30" s="114">
        <f>$D30*IF(AI$29&gt;'Inputs &amp; Summary'!$D$5,0,IF(AI$29&gt;VLOOKUP($G30,Lists!$J$17:$K$21,2),IF($M30=Lists!$H$3,IF($K30&lt;1,(($S30/$K30)*((1+'Inputs &amp; Summary'!$D$7)^AI$29)),((INT(AI$29/$K30)-INT((AI$29-1)/$K30))*$S30*((1+'Inputs &amp; Summary'!$D$7)^AI$29))),(_xlfn.WEIBULL.DIST(AI$29,$L30,$K30,FALSE)*$S30*((1+'Inputs &amp; Summary'!$D$7)^AI$29))),IF($M30=Lists!$H$3,IF($K30&lt;1,((($R30*(1-$E30)+$Q30*(1-$F30))/$K30)*((1+'Inputs &amp; Summary'!$D$7)^AI$29)),((INT(AI$29/$K30)-INT((AI$29-1)/$K30))*($R30*(1-$E30)+$Q30*(1-$F30))*((1+'Inputs &amp; Summary'!$D$7)^AI$29))),((_xlfn.WEIBULL.DIST(AI$29,$L30,$K30,FALSE)*($R30*(1-$E30)+$Q30*(1-$F30))*((1+'Inputs &amp; Summary'!$D$7)^AI$29))))))</f>
        <v>62.1687154197326</v>
      </c>
      <c r="AJ30" s="114">
        <f>$D30*IF(AJ$29&gt;'Inputs &amp; Summary'!$D$5,0,IF(AJ$29&gt;VLOOKUP($G30,Lists!$J$17:$K$21,2),IF($M30=Lists!$H$3,IF($K30&lt;1,(($S30/$K30)*((1+'Inputs &amp; Summary'!$D$7)^AJ$29)),((INT(AJ$29/$K30)-INT((AJ$29-1)/$K30))*$S30*((1+'Inputs &amp; Summary'!$D$7)^AJ$29))),(_xlfn.WEIBULL.DIST(AJ$29,$L30,$K30,FALSE)*$S30*((1+'Inputs &amp; Summary'!$D$7)^AJ$29))),IF($M30=Lists!$H$3,IF($K30&lt;1,((($R30*(1-$E30)+$Q30*(1-$F30))/$K30)*((1+'Inputs &amp; Summary'!$D$7)^AJ$29)),((INT(AJ$29/$K30)-INT((AJ$29-1)/$K30))*($R30*(1-$E30)+$Q30*(1-$F30))*((1+'Inputs &amp; Summary'!$D$7)^AJ$29))),((_xlfn.WEIBULL.DIST(AJ$29,$L30,$K30,FALSE)*($R30*(1-$E30)+$Q30*(1-$F30))*((1+'Inputs &amp; Summary'!$D$7)^AJ$29))))))</f>
        <v>63.412089728127263</v>
      </c>
      <c r="AK30" s="114">
        <f>$D30*IF(AK$29&gt;'Inputs &amp; Summary'!$D$5,0,IF(AK$29&gt;VLOOKUP($G30,Lists!$J$17:$K$21,2),IF($M30=Lists!$H$3,IF($K30&lt;1,(($S30/$K30)*((1+'Inputs &amp; Summary'!$D$7)^AK$29)),((INT(AK$29/$K30)-INT((AK$29-1)/$K30))*$S30*((1+'Inputs &amp; Summary'!$D$7)^AK$29))),(_xlfn.WEIBULL.DIST(AK$29,$L30,$K30,FALSE)*$S30*((1+'Inputs &amp; Summary'!$D$7)^AK$29))),IF($M30=Lists!$H$3,IF($K30&lt;1,((($R30*(1-$E30)+$Q30*(1-$F30))/$K30)*((1+'Inputs &amp; Summary'!$D$7)^AK$29)),((INT(AK$29/$K30)-INT((AK$29-1)/$K30))*($R30*(1-$E30)+$Q30*(1-$F30))*((1+'Inputs &amp; Summary'!$D$7)^AK$29))),((_xlfn.WEIBULL.DIST(AK$29,$L30,$K30,FALSE)*($R30*(1-$E30)+$Q30*(1-$F30))*((1+'Inputs &amp; Summary'!$D$7)^AK$29))))))</f>
        <v>64.680331522689798</v>
      </c>
      <c r="AL30" s="114">
        <f>$D30*IF(AL$29&gt;'Inputs &amp; Summary'!$D$5,0,IF(AL$29&gt;VLOOKUP($G30,Lists!$J$17:$K$21,2),IF($M30=Lists!$H$3,IF($K30&lt;1,(($S30/$K30)*((1+'Inputs &amp; Summary'!$D$7)^AL$29)),((INT(AL$29/$K30)-INT((AL$29-1)/$K30))*$S30*((1+'Inputs &amp; Summary'!$D$7)^AL$29))),(_xlfn.WEIBULL.DIST(AL$29,$L30,$K30,FALSE)*$S30*((1+'Inputs &amp; Summary'!$D$7)^AL$29))),IF($M30=Lists!$H$3,IF($K30&lt;1,((($R30*(1-$E30)+$Q30*(1-$F30))/$K30)*((1+'Inputs &amp; Summary'!$D$7)^AL$29)),((INT(AL$29/$K30)-INT((AL$29-1)/$K30))*($R30*(1-$E30)+$Q30*(1-$F30))*((1+'Inputs &amp; Summary'!$D$7)^AL$29))),((_xlfn.WEIBULL.DIST(AL$29,$L30,$K30,FALSE)*($R30*(1-$E30)+$Q30*(1-$F30))*((1+'Inputs &amp; Summary'!$D$7)^AL$29))))))</f>
        <v>65.973938153143607</v>
      </c>
      <c r="AM30" s="114">
        <f>$D30*IF(AM$29&gt;'Inputs &amp; Summary'!$D$5,0,IF(AM$29&gt;VLOOKUP($G30,Lists!$J$17:$K$21,2),IF($M30=Lists!$H$3,IF($K30&lt;1,(($S30/$K30)*((1+'Inputs &amp; Summary'!$D$7)^AM$29)),((INT(AM$29/$K30)-INT((AM$29-1)/$K30))*$S30*((1+'Inputs &amp; Summary'!$D$7)^AM$29))),(_xlfn.WEIBULL.DIST(AM$29,$L30,$K30,FALSE)*$S30*((1+'Inputs &amp; Summary'!$D$7)^AM$29))),IF($M30=Lists!$H$3,IF($K30&lt;1,((($R30*(1-$E30)+$Q30*(1-$F30))/$K30)*((1+'Inputs &amp; Summary'!$D$7)^AM$29)),((INT(AM$29/$K30)-INT((AM$29-1)/$K30))*($R30*(1-$E30)+$Q30*(1-$F30))*((1+'Inputs &amp; Summary'!$D$7)^AM$29))),((_xlfn.WEIBULL.DIST(AM$29,$L30,$K30,FALSE)*($R30*(1-$E30)+$Q30*(1-$F30))*((1+'Inputs &amp; Summary'!$D$7)^AM$29))))))</f>
        <v>67.293416916206468</v>
      </c>
      <c r="AN30" s="114">
        <f>$D30*IF(AN$29&gt;'Inputs &amp; Summary'!$D$5,0,IF(AN$29&gt;VLOOKUP($G30,Lists!$J$17:$K$21,2),IF($M30=Lists!$H$3,IF($K30&lt;1,(($S30/$K30)*((1+'Inputs &amp; Summary'!$D$7)^AN$29)),((INT(AN$29/$K30)-INT((AN$29-1)/$K30))*$S30*((1+'Inputs &amp; Summary'!$D$7)^AN$29))),(_xlfn.WEIBULL.DIST(AN$29,$L30,$K30,FALSE)*$S30*((1+'Inputs &amp; Summary'!$D$7)^AN$29))),IF($M30=Lists!$H$3,IF($K30&lt;1,((($R30*(1-$E30)+$Q30*(1-$F30))/$K30)*((1+'Inputs &amp; Summary'!$D$7)^AN$29)),((INT(AN$29/$K30)-INT((AN$29-1)/$K30))*($R30*(1-$E30)+$Q30*(1-$F30))*((1+'Inputs &amp; Summary'!$D$7)^AN$29))),((_xlfn.WEIBULL.DIST(AN$29,$L30,$K30,FALSE)*($R30*(1-$E30)+$Q30*(1-$F30))*((1+'Inputs &amp; Summary'!$D$7)^AN$29))))))</f>
        <v>68.639285254530606</v>
      </c>
      <c r="AO30" s="114">
        <f>$D30*IF(AO$29&gt;'Inputs &amp; Summary'!$D$5,0,IF(AO$29&gt;VLOOKUP($G30,Lists!$J$17:$K$21,2),IF($M30=Lists!$H$3,IF($K30&lt;1,(($S30/$K30)*((1+'Inputs &amp; Summary'!$D$7)^AO$29)),((INT(AO$29/$K30)-INT((AO$29-1)/$K30))*$S30*((1+'Inputs &amp; Summary'!$D$7)^AO$29))),(_xlfn.WEIBULL.DIST(AO$29,$L30,$K30,FALSE)*$S30*((1+'Inputs &amp; Summary'!$D$7)^AO$29))),IF($M30=Lists!$H$3,IF($K30&lt;1,((($R30*(1-$E30)+$Q30*(1-$F30))/$K30)*((1+'Inputs &amp; Summary'!$D$7)^AO$29)),((INT(AO$29/$K30)-INT((AO$29-1)/$K30))*($R30*(1-$E30)+$Q30*(1-$F30))*((1+'Inputs &amp; Summary'!$D$7)^AO$29))),((_xlfn.WEIBULL.DIST(AO$29,$L30,$K30,FALSE)*($R30*(1-$E30)+$Q30*(1-$F30))*((1+'Inputs &amp; Summary'!$D$7)^AO$29))))))</f>
        <v>70.012070959621227</v>
      </c>
      <c r="AP30" s="114">
        <f>$D30*IF(AP$29&gt;'Inputs &amp; Summary'!$D$5,0,IF(AP$29&gt;VLOOKUP($G30,Lists!$J$17:$K$21,2),IF($M30=Lists!$H$3,IF($K30&lt;1,(($S30/$K30)*((1+'Inputs &amp; Summary'!$D$7)^AP$29)),((INT(AP$29/$K30)-INT((AP$29-1)/$K30))*$S30*((1+'Inputs &amp; Summary'!$D$7)^AP$29))),(_xlfn.WEIBULL.DIST(AP$29,$L30,$K30,FALSE)*$S30*((1+'Inputs &amp; Summary'!$D$7)^AP$29))),IF($M30=Lists!$H$3,IF($K30&lt;1,((($R30*(1-$E30)+$Q30*(1-$F30))/$K30)*((1+'Inputs &amp; Summary'!$D$7)^AP$29)),((INT(AP$29/$K30)-INT((AP$29-1)/$K30))*($R30*(1-$E30)+$Q30*(1-$F30))*((1+'Inputs &amp; Summary'!$D$7)^AP$29))),((_xlfn.WEIBULL.DIST(AP$29,$L30,$K30,FALSE)*($R30*(1-$E30)+$Q30*(1-$F30))*((1+'Inputs &amp; Summary'!$D$7)^AP$29))))))</f>
        <v>71.412312378813638</v>
      </c>
      <c r="AQ30" s="114">
        <f>$D30*IF(AQ$29&gt;'Inputs &amp; Summary'!$D$5,0,IF(AQ$29&gt;VLOOKUP($G30,Lists!$J$17:$K$21,2),IF($M30=Lists!$H$3,IF($K30&lt;1,(($S30/$K30)*((1+'Inputs &amp; Summary'!$D$7)^AQ$29)),((INT(AQ$29/$K30)-INT((AQ$29-1)/$K30))*$S30*((1+'Inputs &amp; Summary'!$D$7)^AQ$29))),(_xlfn.WEIBULL.DIST(AQ$29,$L30,$K30,FALSE)*$S30*((1+'Inputs &amp; Summary'!$D$7)^AQ$29))),IF($M30=Lists!$H$3,IF($K30&lt;1,((($R30*(1-$E30)+$Q30*(1-$F30))/$K30)*((1+'Inputs &amp; Summary'!$D$7)^AQ$29)),((INT(AQ$29/$K30)-INT((AQ$29-1)/$K30))*($R30*(1-$E30)+$Q30*(1-$F30))*((1+'Inputs &amp; Summary'!$D$7)^AQ$29))),((_xlfn.WEIBULL.DIST(AQ$29,$L30,$K30,FALSE)*($R30*(1-$E30)+$Q30*(1-$F30))*((1+'Inputs &amp; Summary'!$D$7)^AQ$29))))))</f>
        <v>72.840558626389907</v>
      </c>
      <c r="AR30" s="114">
        <f>$D30*IF(AR$29&gt;'Inputs &amp; Summary'!$D$5,0,IF(AR$29&gt;VLOOKUP($G30,Lists!$J$17:$K$21,2),IF($M30=Lists!$H$3,IF($K30&lt;1,(($S30/$K30)*((1+'Inputs &amp; Summary'!$D$7)^AR$29)),((INT(AR$29/$K30)-INT((AR$29-1)/$K30))*$S30*((1+'Inputs &amp; Summary'!$D$7)^AR$29))),(_xlfn.WEIBULL.DIST(AR$29,$L30,$K30,FALSE)*$S30*((1+'Inputs &amp; Summary'!$D$7)^AR$29))),IF($M30=Lists!$H$3,IF($K30&lt;1,((($R30*(1-$E30)+$Q30*(1-$F30))/$K30)*((1+'Inputs &amp; Summary'!$D$7)^AR$29)),((INT(AR$29/$K30)-INT((AR$29-1)/$K30))*($R30*(1-$E30)+$Q30*(1-$F30))*((1+'Inputs &amp; Summary'!$D$7)^AR$29))),((_xlfn.WEIBULL.DIST(AR$29,$L30,$K30,FALSE)*($R30*(1-$E30)+$Q30*(1-$F30))*((1+'Inputs &amp; Summary'!$D$7)^AR$29))))))</f>
        <v>74.297369798917714</v>
      </c>
      <c r="AS30" s="114">
        <f>$D30*IF(AS$29&gt;'Inputs &amp; Summary'!$D$5,0,IF(AS$29&gt;VLOOKUP($G30,Lists!$J$17:$K$21,2),IF($M30=Lists!$H$3,IF($K30&lt;1,(($S30/$K30)*((1+'Inputs &amp; Summary'!$D$7)^AS$29)),((INT(AS$29/$K30)-INT((AS$29-1)/$K30))*$S30*((1+'Inputs &amp; Summary'!$D$7)^AS$29))),(_xlfn.WEIBULL.DIST(AS$29,$L30,$K30,FALSE)*$S30*((1+'Inputs &amp; Summary'!$D$7)^AS$29))),IF($M30=Lists!$H$3,IF($K30&lt;1,((($R30*(1-$E30)+$Q30*(1-$F30))/$K30)*((1+'Inputs &amp; Summary'!$D$7)^AS$29)),((INT(AS$29/$K30)-INT((AS$29-1)/$K30))*($R30*(1-$E30)+$Q30*(1-$F30))*((1+'Inputs &amp; Summary'!$D$7)^AS$29))),((_xlfn.WEIBULL.DIST(AS$29,$L30,$K30,FALSE)*($R30*(1-$E30)+$Q30*(1-$F30))*((1+'Inputs &amp; Summary'!$D$7)^AS$29))))))</f>
        <v>0</v>
      </c>
      <c r="AT30" s="114">
        <f>$D30*IF(AT$29&gt;'Inputs &amp; Summary'!$D$5,0,IF(AT$29&gt;VLOOKUP($G30,Lists!$J$17:$K$21,2),IF($M30=Lists!$H$3,IF($K30&lt;1,(($S30/$K30)*((1+'Inputs &amp; Summary'!$D$7)^AT$29)),((INT(AT$29/$K30)-INT((AT$29-1)/$K30))*$S30*((1+'Inputs &amp; Summary'!$D$7)^AT$29))),(_xlfn.WEIBULL.DIST(AT$29,$L30,$K30,FALSE)*$S30*((1+'Inputs &amp; Summary'!$D$7)^AT$29))),IF($M30=Lists!$H$3,IF($K30&lt;1,((($R30*(1-$E30)+$Q30*(1-$F30))/$K30)*((1+'Inputs &amp; Summary'!$D$7)^AT$29)),((INT(AT$29/$K30)-INT((AT$29-1)/$K30))*($R30*(1-$E30)+$Q30*(1-$F30))*((1+'Inputs &amp; Summary'!$D$7)^AT$29))),((_xlfn.WEIBULL.DIST(AT$29,$L30,$K30,FALSE)*($R30*(1-$E30)+$Q30*(1-$F30))*((1+'Inputs &amp; Summary'!$D$7)^AT$29))))))</f>
        <v>0</v>
      </c>
      <c r="AU30" s="114">
        <f>$D30*IF(AU$29&gt;'Inputs &amp; Summary'!$D$5,0,IF(AU$29&gt;VLOOKUP($G30,Lists!$J$17:$K$21,2),IF($M30=Lists!$H$3,IF($K30&lt;1,(($S30/$K30)*((1+'Inputs &amp; Summary'!$D$7)^AU$29)),((INT(AU$29/$K30)-INT((AU$29-1)/$K30))*$S30*((1+'Inputs &amp; Summary'!$D$7)^AU$29))),(_xlfn.WEIBULL.DIST(AU$29,$L30,$K30,FALSE)*$S30*((1+'Inputs &amp; Summary'!$D$7)^AU$29))),IF($M30=Lists!$H$3,IF($K30&lt;1,((($R30*(1-$E30)+$Q30*(1-$F30))/$K30)*((1+'Inputs &amp; Summary'!$D$7)^AU$29)),((INT(AU$29/$K30)-INT((AU$29-1)/$K30))*($R30*(1-$E30)+$Q30*(1-$F30))*((1+'Inputs &amp; Summary'!$D$7)^AU$29))),((_xlfn.WEIBULL.DIST(AU$29,$L30,$K30,FALSE)*($R30*(1-$E30)+$Q30*(1-$F30))*((1+'Inputs &amp; Summary'!$D$7)^AU$29))))))</f>
        <v>0</v>
      </c>
      <c r="AV30" s="114">
        <f>$D30*IF(AV$29&gt;'Inputs &amp; Summary'!$D$5,0,IF(AV$29&gt;VLOOKUP($G30,Lists!$J$17:$K$21,2),IF($M30=Lists!$H$3,IF($K30&lt;1,(($S30/$K30)*((1+'Inputs &amp; Summary'!$D$7)^AV$29)),((INT(AV$29/$K30)-INT((AV$29-1)/$K30))*$S30*((1+'Inputs &amp; Summary'!$D$7)^AV$29))),(_xlfn.WEIBULL.DIST(AV$29,$L30,$K30,FALSE)*$S30*((1+'Inputs &amp; Summary'!$D$7)^AV$29))),IF($M30=Lists!$H$3,IF($K30&lt;1,((($R30*(1-$E30)+$Q30*(1-$F30))/$K30)*((1+'Inputs &amp; Summary'!$D$7)^AV$29)),((INT(AV$29/$K30)-INT((AV$29-1)/$K30))*($R30*(1-$E30)+$Q30*(1-$F30))*((1+'Inputs &amp; Summary'!$D$7)^AV$29))),((_xlfn.WEIBULL.DIST(AV$29,$L30,$K30,FALSE)*($R30*(1-$E30)+$Q30*(1-$F30))*((1+'Inputs &amp; Summary'!$D$7)^AV$29))))))</f>
        <v>0</v>
      </c>
      <c r="AW30" s="114">
        <f>$D30*IF(AW$29&gt;'Inputs &amp; Summary'!$D$5,0,IF(AW$29&gt;VLOOKUP($G30,Lists!$J$17:$K$21,2),IF($M30=Lists!$H$3,IF($K30&lt;1,(($S30/$K30)*((1+'Inputs &amp; Summary'!$D$7)^AW$29)),((INT(AW$29/$K30)-INT((AW$29-1)/$K30))*$S30*((1+'Inputs &amp; Summary'!$D$7)^AW$29))),(_xlfn.WEIBULL.DIST(AW$29,$L30,$K30,FALSE)*$S30*((1+'Inputs &amp; Summary'!$D$7)^AW$29))),IF($M30=Lists!$H$3,IF($K30&lt;1,((($R30*(1-$E30)+$Q30*(1-$F30))/$K30)*((1+'Inputs &amp; Summary'!$D$7)^AW$29)),((INT(AW$29/$K30)-INT((AW$29-1)/$K30))*($R30*(1-$E30)+$Q30*(1-$F30))*((1+'Inputs &amp; Summary'!$D$7)^AW$29))),((_xlfn.WEIBULL.DIST(AW$29,$L30,$K30,FALSE)*($R30*(1-$E30)+$Q30*(1-$F30))*((1+'Inputs &amp; Summary'!$D$7)^AW$29))))))</f>
        <v>0</v>
      </c>
      <c r="AX30" s="114">
        <f>$D30*IF(AX$29&gt;'Inputs &amp; Summary'!$D$5,0,IF(AX$29&gt;VLOOKUP($G30,Lists!$J$17:$K$21,2),IF($M30=Lists!$H$3,IF($K30&lt;1,(($S30/$K30)*((1+'Inputs &amp; Summary'!$D$7)^AX$29)),((INT(AX$29/$K30)-INT((AX$29-1)/$K30))*$S30*((1+'Inputs &amp; Summary'!$D$7)^AX$29))),(_xlfn.WEIBULL.DIST(AX$29,$L30,$K30,FALSE)*$S30*((1+'Inputs &amp; Summary'!$D$7)^AX$29))),IF($M30=Lists!$H$3,IF($K30&lt;1,((($R30*(1-$E30)+$Q30*(1-$F30))/$K30)*((1+'Inputs &amp; Summary'!$D$7)^AX$29)),((INT(AX$29/$K30)-INT((AX$29-1)/$K30))*($R30*(1-$E30)+$Q30*(1-$F30))*((1+'Inputs &amp; Summary'!$D$7)^AX$29))),((_xlfn.WEIBULL.DIST(AX$29,$L30,$K30,FALSE)*($R30*(1-$E30)+$Q30*(1-$F30))*((1+'Inputs &amp; Summary'!$D$7)^AX$29))))))</f>
        <v>0</v>
      </c>
      <c r="AY30" s="114">
        <f>$D30*IF(AY$29&gt;'Inputs &amp; Summary'!$D$5,0,IF(AY$29&gt;VLOOKUP($G30,Lists!$J$17:$K$21,2),IF($M30=Lists!$H$3,IF($K30&lt;1,(($S30/$K30)*((1+'Inputs &amp; Summary'!$D$7)^AY$29)),((INT(AY$29/$K30)-INT((AY$29-1)/$K30))*$S30*((1+'Inputs &amp; Summary'!$D$7)^AY$29))),(_xlfn.WEIBULL.DIST(AY$29,$L30,$K30,FALSE)*$S30*((1+'Inputs &amp; Summary'!$D$7)^AY$29))),IF($M30=Lists!$H$3,IF($K30&lt;1,((($R30*(1-$E30)+$Q30*(1-$F30))/$K30)*((1+'Inputs &amp; Summary'!$D$7)^AY$29)),((INT(AY$29/$K30)-INT((AY$29-1)/$K30))*($R30*(1-$E30)+$Q30*(1-$F30))*((1+'Inputs &amp; Summary'!$D$7)^AY$29))),((_xlfn.WEIBULL.DIST(AY$29,$L30,$K30,FALSE)*($R30*(1-$E30)+$Q30*(1-$F30))*((1+'Inputs &amp; Summary'!$D$7)^AY$29))))))</f>
        <v>0</v>
      </c>
      <c r="AZ30" s="114">
        <f>$D30*IF(AZ$29&gt;'Inputs &amp; Summary'!$D$5,0,IF(AZ$29&gt;VLOOKUP($G30,Lists!$J$17:$K$21,2),IF($M30=Lists!$H$3,IF($K30&lt;1,(($S30/$K30)*((1+'Inputs &amp; Summary'!$D$7)^AZ$29)),((INT(AZ$29/$K30)-INT((AZ$29-1)/$K30))*$S30*((1+'Inputs &amp; Summary'!$D$7)^AZ$29))),(_xlfn.WEIBULL.DIST(AZ$29,$L30,$K30,FALSE)*$S30*((1+'Inputs &amp; Summary'!$D$7)^AZ$29))),IF($M30=Lists!$H$3,IF($K30&lt;1,((($R30*(1-$E30)+$Q30*(1-$F30))/$K30)*((1+'Inputs &amp; Summary'!$D$7)^AZ$29)),((INT(AZ$29/$K30)-INT((AZ$29-1)/$K30))*($R30*(1-$E30)+$Q30*(1-$F30))*((1+'Inputs &amp; Summary'!$D$7)^AZ$29))),((_xlfn.WEIBULL.DIST(AZ$29,$L30,$K30,FALSE)*($R30*(1-$E30)+$Q30*(1-$F30))*((1+'Inputs &amp; Summary'!$D$7)^AZ$29))))))</f>
        <v>0</v>
      </c>
      <c r="BA30" s="114">
        <f>$D30*IF(BA$29&gt;'Inputs &amp; Summary'!$D$5,0,IF(BA$29&gt;VLOOKUP($G30,Lists!$J$17:$K$21,2),IF($M30=Lists!$H$3,IF($K30&lt;1,(($S30/$K30)*((1+'Inputs &amp; Summary'!$D$7)^BA$29)),((INT(BA$29/$K30)-INT((BA$29-1)/$K30))*$S30*((1+'Inputs &amp; Summary'!$D$7)^BA$29))),(_xlfn.WEIBULL.DIST(BA$29,$L30,$K30,FALSE)*$S30*((1+'Inputs &amp; Summary'!$D$7)^BA$29))),IF($M30=Lists!$H$3,IF($K30&lt;1,((($R30*(1-$E30)+$Q30*(1-$F30))/$K30)*((1+'Inputs &amp; Summary'!$D$7)^BA$29)),((INT(BA$29/$K30)-INT((BA$29-1)/$K30))*($R30*(1-$E30)+$Q30*(1-$F30))*((1+'Inputs &amp; Summary'!$D$7)^BA$29))),((_xlfn.WEIBULL.DIST(BA$29,$L30,$K30,FALSE)*($R30*(1-$E30)+$Q30*(1-$F30))*((1+'Inputs &amp; Summary'!$D$7)^BA$29))))))</f>
        <v>0</v>
      </c>
      <c r="BB30" s="114">
        <f>$D30*IF(BB$29&gt;'Inputs &amp; Summary'!$D$5,0,IF(BB$29&gt;VLOOKUP($G30,Lists!$J$17:$K$21,2),IF($M30=Lists!$H$3,IF($K30&lt;1,(($S30/$K30)*((1+'Inputs &amp; Summary'!$D$7)^BB$29)),((INT(BB$29/$K30)-INT((BB$29-1)/$K30))*$S30*((1+'Inputs &amp; Summary'!$D$7)^BB$29))),(_xlfn.WEIBULL.DIST(BB$29,$L30,$K30,FALSE)*$S30*((1+'Inputs &amp; Summary'!$D$7)^BB$29))),IF($M30=Lists!$H$3,IF($K30&lt;1,((($R30*(1-$E30)+$Q30*(1-$F30))/$K30)*((1+'Inputs &amp; Summary'!$D$7)^BB$29)),((INT(BB$29/$K30)-INT((BB$29-1)/$K30))*($R30*(1-$E30)+$Q30*(1-$F30))*((1+'Inputs &amp; Summary'!$D$7)^BB$29))),((_xlfn.WEIBULL.DIST(BB$29,$L30,$K30,FALSE)*($R30*(1-$E30)+$Q30*(1-$F30))*((1+'Inputs &amp; Summary'!$D$7)^BB$29))))))</f>
        <v>0</v>
      </c>
      <c r="BC30" s="114">
        <f>$D30*IF(BC$29&gt;'Inputs &amp; Summary'!$D$5,0,IF(BC$29&gt;VLOOKUP($G30,Lists!$J$17:$K$21,2),IF($M30=Lists!$H$3,IF($K30&lt;1,(($S30/$K30)*((1+'Inputs &amp; Summary'!$D$7)^BC$29)),((INT(BC$29/$K30)-INT((BC$29-1)/$K30))*$S30*((1+'Inputs &amp; Summary'!$D$7)^BC$29))),(_xlfn.WEIBULL.DIST(BC$29,$L30,$K30,FALSE)*$S30*((1+'Inputs &amp; Summary'!$D$7)^BC$29))),IF($M30=Lists!$H$3,IF($K30&lt;1,((($R30*(1-$E30)+$Q30*(1-$F30))/$K30)*((1+'Inputs &amp; Summary'!$D$7)^BC$29)),((INT(BC$29/$K30)-INT((BC$29-1)/$K30))*($R30*(1-$E30)+$Q30*(1-$F30))*((1+'Inputs &amp; Summary'!$D$7)^BC$29))),((_xlfn.WEIBULL.DIST(BC$29,$L30,$K30,FALSE)*($R30*(1-$E30)+$Q30*(1-$F30))*((1+'Inputs &amp; Summary'!$D$7)^BC$29))))))</f>
        <v>0</v>
      </c>
      <c r="BD30" s="114">
        <f>$D30*IF(BD$29&gt;'Inputs &amp; Summary'!$D$5,0,IF(BD$29&gt;VLOOKUP($G30,Lists!$J$17:$K$21,2),IF($M30=Lists!$H$3,IF($K30&lt;1,(($S30/$K30)*((1+'Inputs &amp; Summary'!$D$7)^BD$29)),((INT(BD$29/$K30)-INT((BD$29-1)/$K30))*$S30*((1+'Inputs &amp; Summary'!$D$7)^BD$29))),(_xlfn.WEIBULL.DIST(BD$29,$L30,$K30,FALSE)*$S30*((1+'Inputs &amp; Summary'!$D$7)^BD$29))),IF($M30=Lists!$H$3,IF($K30&lt;1,((($R30*(1-$E30)+$Q30*(1-$F30))/$K30)*((1+'Inputs &amp; Summary'!$D$7)^BD$29)),((INT(BD$29/$K30)-INT((BD$29-1)/$K30))*($R30*(1-$E30)+$Q30*(1-$F30))*((1+'Inputs &amp; Summary'!$D$7)^BD$29))),((_xlfn.WEIBULL.DIST(BD$29,$L30,$K30,FALSE)*($R30*(1-$E30)+$Q30*(1-$F30))*((1+'Inputs &amp; Summary'!$D$7)^BD$29))))))</f>
        <v>0</v>
      </c>
      <c r="BE30" s="114">
        <f>$D30*IF(BE$29&gt;'Inputs &amp; Summary'!$D$5,0,IF(BE$29&gt;VLOOKUP($G30,Lists!$J$17:$K$21,2),IF($M30=Lists!$H$3,IF($K30&lt;1,(($S30/$K30)*((1+'Inputs &amp; Summary'!$D$7)^BE$29)),((INT(BE$29/$K30)-INT((BE$29-1)/$K30))*$S30*((1+'Inputs &amp; Summary'!$D$7)^BE$29))),(_xlfn.WEIBULL.DIST(BE$29,$L30,$K30,FALSE)*$S30*((1+'Inputs &amp; Summary'!$D$7)^BE$29))),IF($M30=Lists!$H$3,IF($K30&lt;1,((($R30*(1-$E30)+$Q30*(1-$F30))/$K30)*((1+'Inputs &amp; Summary'!$D$7)^BE$29)),((INT(BE$29/$K30)-INT((BE$29-1)/$K30))*($R30*(1-$E30)+$Q30*(1-$F30))*((1+'Inputs &amp; Summary'!$D$7)^BE$29))),((_xlfn.WEIBULL.DIST(BE$29,$L30,$K30,FALSE)*($R30*(1-$E30)+$Q30*(1-$F30))*((1+'Inputs &amp; Summary'!$D$7)^BE$29))))))</f>
        <v>0</v>
      </c>
      <c r="BF30" s="114">
        <f>$D30*IF(BF$29&gt;'Inputs &amp; Summary'!$D$5,0,IF(BF$29&gt;VLOOKUP($G30,Lists!$J$17:$K$21,2),IF($M30=Lists!$H$3,IF($K30&lt;1,(($S30/$K30)*((1+'Inputs &amp; Summary'!$D$7)^BF$29)),((INT(BF$29/$K30)-INT((BF$29-1)/$K30))*$S30*((1+'Inputs &amp; Summary'!$D$7)^BF$29))),(_xlfn.WEIBULL.DIST(BF$29,$L30,$K30,FALSE)*$S30*((1+'Inputs &amp; Summary'!$D$7)^BF$29))),IF($M30=Lists!$H$3,IF($K30&lt;1,((($R30*(1-$E30)+$Q30*(1-$F30))/$K30)*((1+'Inputs &amp; Summary'!$D$7)^BF$29)),((INT(BF$29/$K30)-INT((BF$29-1)/$K30))*($R30*(1-$E30)+$Q30*(1-$F30))*((1+'Inputs &amp; Summary'!$D$7)^BF$29))),((_xlfn.WEIBULL.DIST(BF$29,$L30,$K30,FALSE)*($R30*(1-$E30)+$Q30*(1-$F30))*((1+'Inputs &amp; Summary'!$D$7)^BF$29))))))</f>
        <v>0</v>
      </c>
      <c r="BG30" s="114">
        <f>$D30*IF(BG$29&gt;'Inputs &amp; Summary'!$D$5,0,IF(BG$29&gt;VLOOKUP($G30,Lists!$J$17:$K$21,2),IF($M30=Lists!$H$3,IF($K30&lt;1,(($S30/$K30)*((1+'Inputs &amp; Summary'!$D$7)^BG$29)),((INT(BG$29/$K30)-INT((BG$29-1)/$K30))*$S30*((1+'Inputs &amp; Summary'!$D$7)^BG$29))),(_xlfn.WEIBULL.DIST(BG$29,$L30,$K30,FALSE)*$S30*((1+'Inputs &amp; Summary'!$D$7)^BG$29))),IF($M30=Lists!$H$3,IF($K30&lt;1,((($R30*(1-$E30)+$Q30*(1-$F30))/$K30)*((1+'Inputs &amp; Summary'!$D$7)^BG$29)),((INT(BG$29/$K30)-INT((BG$29-1)/$K30))*($R30*(1-$E30)+$Q30*(1-$F30))*((1+'Inputs &amp; Summary'!$D$7)^BG$29))),((_xlfn.WEIBULL.DIST(BG$29,$L30,$K30,FALSE)*($R30*(1-$E30)+$Q30*(1-$F30))*((1+'Inputs &amp; Summary'!$D$7)^BG$29))))))</f>
        <v>0</v>
      </c>
      <c r="BH30" s="114">
        <f>$D30*IF(BH$29&gt;'Inputs &amp; Summary'!$D$5,0,IF(BH$29&gt;VLOOKUP($G30,Lists!$J$17:$K$21,2),IF($M30=Lists!$H$3,IF($K30&lt;1,(($S30/$K30)*((1+'Inputs &amp; Summary'!$D$7)^BH$29)),((INT(BH$29/$K30)-INT((BH$29-1)/$K30))*$S30*((1+'Inputs &amp; Summary'!$D$7)^BH$29))),(_xlfn.WEIBULL.DIST(BH$29,$L30,$K30,FALSE)*$S30*((1+'Inputs &amp; Summary'!$D$7)^BH$29))),IF($M30=Lists!$H$3,IF($K30&lt;1,((($R30*(1-$E30)+$Q30*(1-$F30))/$K30)*((1+'Inputs &amp; Summary'!$D$7)^BH$29)),((INT(BH$29/$K30)-INT((BH$29-1)/$K30))*($R30*(1-$E30)+$Q30*(1-$F30))*((1+'Inputs &amp; Summary'!$D$7)^BH$29))),((_xlfn.WEIBULL.DIST(BH$29,$L30,$K30,FALSE)*($R30*(1-$E30)+$Q30*(1-$F30))*((1+'Inputs &amp; Summary'!$D$7)^BH$29))))))</f>
        <v>0</v>
      </c>
      <c r="BI30" s="114">
        <f>$D30*IF(BI$29&gt;'Inputs &amp; Summary'!$D$5,0,IF(BI$29&gt;VLOOKUP($G30,Lists!$J$17:$K$21,2),IF($M30=Lists!$H$3,IF($K30&lt;1,(($S30/$K30)*((1+'Inputs &amp; Summary'!$D$7)^BI$29)),((INT(BI$29/$K30)-INT((BI$29-1)/$K30))*$S30*((1+'Inputs &amp; Summary'!$D$7)^BI$29))),(_xlfn.WEIBULL.DIST(BI$29,$L30,$K30,FALSE)*$S30*((1+'Inputs &amp; Summary'!$D$7)^BI$29))),IF($M30=Lists!$H$3,IF($K30&lt;1,((($R30*(1-$E30)+$Q30*(1-$F30))/$K30)*((1+'Inputs &amp; Summary'!$D$7)^BI$29)),((INT(BI$29/$K30)-INT((BI$29-1)/$K30))*($R30*(1-$E30)+$Q30*(1-$F30))*((1+'Inputs &amp; Summary'!$D$7)^BI$29))),((_xlfn.WEIBULL.DIST(BI$29,$L30,$K30,FALSE)*($R30*(1-$E30)+$Q30*(1-$F30))*((1+'Inputs &amp; Summary'!$D$7)^BI$29))))))</f>
        <v>0</v>
      </c>
      <c r="BJ30" s="114">
        <f>$D30*IF(BJ$29&gt;'Inputs &amp; Summary'!$D$5,0,IF(BJ$29&gt;VLOOKUP($G30,Lists!$J$17:$K$21,2),IF($M30=Lists!$H$3,IF($K30&lt;1,(($S30/$K30)*((1+'Inputs &amp; Summary'!$D$7)^BJ$29)),((INT(BJ$29/$K30)-INT((BJ$29-1)/$K30))*$S30*((1+'Inputs &amp; Summary'!$D$7)^BJ$29))),(_xlfn.WEIBULL.DIST(BJ$29,$L30,$K30,FALSE)*$S30*((1+'Inputs &amp; Summary'!$D$7)^BJ$29))),IF($M30=Lists!$H$3,IF($K30&lt;1,((($R30*(1-$E30)+$Q30*(1-$F30))/$K30)*((1+'Inputs &amp; Summary'!$D$7)^BJ$29)),((INT(BJ$29/$K30)-INT((BJ$29-1)/$K30))*($R30*(1-$E30)+$Q30*(1-$F30))*((1+'Inputs &amp; Summary'!$D$7)^BJ$29))),((_xlfn.WEIBULL.DIST(BJ$29,$L30,$K30,FALSE)*($R30*(1-$E30)+$Q30*(1-$F30))*((1+'Inputs &amp; Summary'!$D$7)^BJ$29))))))</f>
        <v>0</v>
      </c>
      <c r="BK30" s="114">
        <f>$D30*IF(BK$29&gt;'Inputs &amp; Summary'!$D$5,0,IF(BK$29&gt;VLOOKUP($G30,Lists!$J$17:$K$21,2),IF($M30=Lists!$H$3,IF($K30&lt;1,(($S30/$K30)*((1+'Inputs &amp; Summary'!$D$7)^BK$29)),((INT(BK$29/$K30)-INT((BK$29-1)/$K30))*$S30*((1+'Inputs &amp; Summary'!$D$7)^BK$29))),(_xlfn.WEIBULL.DIST(BK$29,$L30,$K30,FALSE)*$S30*((1+'Inputs &amp; Summary'!$D$7)^BK$29))),IF($M30=Lists!$H$3,IF($K30&lt;1,((($R30*(1-$E30)+$Q30*(1-$F30))/$K30)*((1+'Inputs &amp; Summary'!$D$7)^BK$29)),((INT(BK$29/$K30)-INT((BK$29-1)/$K30))*($R30*(1-$E30)+$Q30*(1-$F30))*((1+'Inputs &amp; Summary'!$D$7)^BK$29))),((_xlfn.WEIBULL.DIST(BK$29,$L30,$K30,FALSE)*($R30*(1-$E30)+$Q30*(1-$F30))*((1+'Inputs &amp; Summary'!$D$7)^BK$29))))))</f>
        <v>0</v>
      </c>
      <c r="BL30" s="114">
        <f>$D30*IF(BL$29&gt;'Inputs &amp; Summary'!$D$5,0,IF(BL$29&gt;VLOOKUP($G30,Lists!$J$17:$K$21,2),IF($M30=Lists!$H$3,IF($K30&lt;1,(($S30/$K30)*((1+'Inputs &amp; Summary'!$D$7)^BL$29)),((INT(BL$29/$K30)-INT((BL$29-1)/$K30))*$S30*((1+'Inputs &amp; Summary'!$D$7)^BL$29))),(_xlfn.WEIBULL.DIST(BL$29,$L30,$K30,FALSE)*$S30*((1+'Inputs &amp; Summary'!$D$7)^BL$29))),IF($M30=Lists!$H$3,IF($K30&lt;1,((($R30*(1-$E30)+$Q30*(1-$F30))/$K30)*((1+'Inputs &amp; Summary'!$D$7)^BL$29)),((INT(BL$29/$K30)-INT((BL$29-1)/$K30))*($R30*(1-$E30)+$Q30*(1-$F30))*((1+'Inputs &amp; Summary'!$D$7)^BL$29))),((_xlfn.WEIBULL.DIST(BL$29,$L30,$K30,FALSE)*($R30*(1-$E30)+$Q30*(1-$F30))*((1+'Inputs &amp; Summary'!$D$7)^BL$29))))))</f>
        <v>0</v>
      </c>
    </row>
    <row r="31" spans="1:64" s="1" customFormat="1" x14ac:dyDescent="0.3">
      <c r="A31" s="79" t="s">
        <v>8</v>
      </c>
      <c r="B31" s="33" t="s">
        <v>307</v>
      </c>
      <c r="C31" s="33" t="s">
        <v>36</v>
      </c>
      <c r="D31" s="68">
        <v>1</v>
      </c>
      <c r="E31" s="68">
        <v>1</v>
      </c>
      <c r="F31" s="68">
        <v>1</v>
      </c>
      <c r="G31" s="213" t="s">
        <v>433</v>
      </c>
      <c r="H31" s="34" t="s">
        <v>17</v>
      </c>
      <c r="I31" s="34" t="s">
        <v>270</v>
      </c>
      <c r="J31" s="33">
        <f>VLOOKUP(I31,'Labor Rates'!$A$1:$B$16,2)</f>
        <v>25.173076923076923</v>
      </c>
      <c r="K31" s="35">
        <v>1</v>
      </c>
      <c r="L31" s="35">
        <v>1</v>
      </c>
      <c r="M31" s="33" t="s">
        <v>259</v>
      </c>
      <c r="N31" s="84">
        <f>'Inputs &amp; Summary'!$D$30</f>
        <v>1</v>
      </c>
      <c r="O31" s="35">
        <v>1</v>
      </c>
      <c r="P31" s="5">
        <v>0</v>
      </c>
      <c r="Q31" s="73">
        <f t="shared" si="6"/>
        <v>25.173076923076923</v>
      </c>
      <c r="R31" s="73">
        <f t="shared" si="7"/>
        <v>0</v>
      </c>
      <c r="S31" s="74">
        <f t="shared" si="8"/>
        <v>25.173076923076923</v>
      </c>
      <c r="T31" s="88"/>
      <c r="U31" s="80"/>
      <c r="V31" s="87">
        <f t="shared" si="9"/>
        <v>31.193617507806685</v>
      </c>
      <c r="W31" s="87">
        <f>NPV('Inputs &amp; Summary'!$D$6,Y31:BL31)</f>
        <v>316.33647168771751</v>
      </c>
      <c r="X31" s="90">
        <f t="shared" si="10"/>
        <v>9.2608821242983475E-3</v>
      </c>
      <c r="Y31" s="114">
        <f>$D31*IF(Y$29&gt;'Inputs &amp; Summary'!$D$5,0,IF(Y$29&gt;VLOOKUP($G31,Lists!$J$17:$K$21,2),IF($M31=Lists!$H$3,IF($K31&lt;1,(($S31/$K31)*((1+'Inputs &amp; Summary'!$D$7)^Y$29)),((INT(Y$29/$K31)-INT((Y$29-1)/$K31))*$S31*((1+'Inputs &amp; Summary'!$D$7)^Y$29))),(_xlfn.WEIBULL.DIST(Y$29,$L31,$K31,FALSE)*$S31*((1+'Inputs &amp; Summary'!$D$7)^Y$29))),IF($M31=Lists!$H$3,IF($K31&lt;1,((($R31*(1-$E31)+$Q31*(1-$F31))/$K31)*((1+'Inputs &amp; Summary'!$D$7)^Y$29)),((INT(Y$29/$K31)-INT((Y$29-1)/$K31))*($R31*(1-$E31)+$Q31*(1-$F31))*((1+'Inputs &amp; Summary'!$D$7)^Y$29))),((_xlfn.WEIBULL.DIST(Y$29,$L31,$K31,FALSE)*($R31*(1-$E31)+$Q31*(1-$F31))*((1+'Inputs &amp; Summary'!$D$7)^Y$29))))))</f>
        <v>25.676538461538463</v>
      </c>
      <c r="Z31" s="114">
        <f>$D31*IF(Z$29&gt;'Inputs &amp; Summary'!$D$5,0,IF(Z$29&gt;VLOOKUP($G31,Lists!$J$17:$K$21,2),IF($M31=Lists!$H$3,IF($K31&lt;1,(($S31/$K31)*((1+'Inputs &amp; Summary'!$D$7)^Z$29)),((INT(Z$29/$K31)-INT((Z$29-1)/$K31))*$S31*((1+'Inputs &amp; Summary'!$D$7)^Z$29))),(_xlfn.WEIBULL.DIST(Z$29,$L31,$K31,FALSE)*$S31*((1+'Inputs &amp; Summary'!$D$7)^Z$29))),IF($M31=Lists!$H$3,IF($K31&lt;1,((($R31*(1-$E31)+$Q31*(1-$F31))/$K31)*((1+'Inputs &amp; Summary'!$D$7)^Z$29)),((INT(Z$29/$K31)-INT((Z$29-1)/$K31))*($R31*(1-$E31)+$Q31*(1-$F31))*((1+'Inputs &amp; Summary'!$D$7)^Z$29))),((_xlfn.WEIBULL.DIST(Z$29,$L31,$K31,FALSE)*($R31*(1-$E31)+$Q31*(1-$F31))*((1+'Inputs &amp; Summary'!$D$7)^Z$29))))))</f>
        <v>26.190069230769232</v>
      </c>
      <c r="AA31" s="114">
        <f>$D31*IF(AA$29&gt;'Inputs &amp; Summary'!$D$5,0,IF(AA$29&gt;VLOOKUP($G31,Lists!$J$17:$K$21,2),IF($M31=Lists!$H$3,IF($K31&lt;1,(($S31/$K31)*((1+'Inputs &amp; Summary'!$D$7)^AA$29)),((INT(AA$29/$K31)-INT((AA$29-1)/$K31))*$S31*((1+'Inputs &amp; Summary'!$D$7)^AA$29))),(_xlfn.WEIBULL.DIST(AA$29,$L31,$K31,FALSE)*$S31*((1+'Inputs &amp; Summary'!$D$7)^AA$29))),IF($M31=Lists!$H$3,IF($K31&lt;1,((($R31*(1-$E31)+$Q31*(1-$F31))/$K31)*((1+'Inputs &amp; Summary'!$D$7)^AA$29)),((INT(AA$29/$K31)-INT((AA$29-1)/$K31))*($R31*(1-$E31)+$Q31*(1-$F31))*((1+'Inputs &amp; Summary'!$D$7)^AA$29))),((_xlfn.WEIBULL.DIST(AA$29,$L31,$K31,FALSE)*($R31*(1-$E31)+$Q31*(1-$F31))*((1+'Inputs &amp; Summary'!$D$7)^AA$29))))))</f>
        <v>26.713870615384614</v>
      </c>
      <c r="AB31" s="114">
        <f>$D31*IF(AB$29&gt;'Inputs &amp; Summary'!$D$5,0,IF(AB$29&gt;VLOOKUP($G31,Lists!$J$17:$K$21,2),IF($M31=Lists!$H$3,IF($K31&lt;1,(($S31/$K31)*((1+'Inputs &amp; Summary'!$D$7)^AB$29)),((INT(AB$29/$K31)-INT((AB$29-1)/$K31))*$S31*((1+'Inputs &amp; Summary'!$D$7)^AB$29))),(_xlfn.WEIBULL.DIST(AB$29,$L31,$K31,FALSE)*$S31*((1+'Inputs &amp; Summary'!$D$7)^AB$29))),IF($M31=Lists!$H$3,IF($K31&lt;1,((($R31*(1-$E31)+$Q31*(1-$F31))/$K31)*((1+'Inputs &amp; Summary'!$D$7)^AB$29)),((INT(AB$29/$K31)-INT((AB$29-1)/$K31))*($R31*(1-$E31)+$Q31*(1-$F31))*((1+'Inputs &amp; Summary'!$D$7)^AB$29))),((_xlfn.WEIBULL.DIST(AB$29,$L31,$K31,FALSE)*($R31*(1-$E31)+$Q31*(1-$F31))*((1+'Inputs &amp; Summary'!$D$7)^AB$29))))))</f>
        <v>27.248148027692306</v>
      </c>
      <c r="AC31" s="114">
        <f>$D31*IF(AC$29&gt;'Inputs &amp; Summary'!$D$5,0,IF(AC$29&gt;VLOOKUP($G31,Lists!$J$17:$K$21,2),IF($M31=Lists!$H$3,IF($K31&lt;1,(($S31/$K31)*((1+'Inputs &amp; Summary'!$D$7)^AC$29)),((INT(AC$29/$K31)-INT((AC$29-1)/$K31))*$S31*((1+'Inputs &amp; Summary'!$D$7)^AC$29))),(_xlfn.WEIBULL.DIST(AC$29,$L31,$K31,FALSE)*$S31*((1+'Inputs &amp; Summary'!$D$7)^AC$29))),IF($M31=Lists!$H$3,IF($K31&lt;1,((($R31*(1-$E31)+$Q31*(1-$F31))/$K31)*((1+'Inputs &amp; Summary'!$D$7)^AC$29)),((INT(AC$29/$K31)-INT((AC$29-1)/$K31))*($R31*(1-$E31)+$Q31*(1-$F31))*((1+'Inputs &amp; Summary'!$D$7)^AC$29))),((_xlfn.WEIBULL.DIST(AC$29,$L31,$K31,FALSE)*($R31*(1-$E31)+$Q31*(1-$F31))*((1+'Inputs &amp; Summary'!$D$7)^AC$29))))))</f>
        <v>27.793110988246156</v>
      </c>
      <c r="AD31" s="114">
        <f>$D31*IF(AD$29&gt;'Inputs &amp; Summary'!$D$5,0,IF(AD$29&gt;VLOOKUP($G31,Lists!$J$17:$K$21,2),IF($M31=Lists!$H$3,IF($K31&lt;1,(($S31/$K31)*((1+'Inputs &amp; Summary'!$D$7)^AD$29)),((INT(AD$29/$K31)-INT((AD$29-1)/$K31))*$S31*((1+'Inputs &amp; Summary'!$D$7)^AD$29))),(_xlfn.WEIBULL.DIST(AD$29,$L31,$K31,FALSE)*$S31*((1+'Inputs &amp; Summary'!$D$7)^AD$29))),IF($M31=Lists!$H$3,IF($K31&lt;1,((($R31*(1-$E31)+$Q31*(1-$F31))/$K31)*((1+'Inputs &amp; Summary'!$D$7)^AD$29)),((INT(AD$29/$K31)-INT((AD$29-1)/$K31))*($R31*(1-$E31)+$Q31*(1-$F31))*((1+'Inputs &amp; Summary'!$D$7)^AD$29))),((_xlfn.WEIBULL.DIST(AD$29,$L31,$K31,FALSE)*($R31*(1-$E31)+$Q31*(1-$F31))*((1+'Inputs &amp; Summary'!$D$7)^AD$29))))))</f>
        <v>28.348973208011078</v>
      </c>
      <c r="AE31" s="114">
        <f>$D31*IF(AE$29&gt;'Inputs &amp; Summary'!$D$5,0,IF(AE$29&gt;VLOOKUP($G31,Lists!$J$17:$K$21,2),IF($M31=Lists!$H$3,IF($K31&lt;1,(($S31/$K31)*((1+'Inputs &amp; Summary'!$D$7)^AE$29)),((INT(AE$29/$K31)-INT((AE$29-1)/$K31))*$S31*((1+'Inputs &amp; Summary'!$D$7)^AE$29))),(_xlfn.WEIBULL.DIST(AE$29,$L31,$K31,FALSE)*$S31*((1+'Inputs &amp; Summary'!$D$7)^AE$29))),IF($M31=Lists!$H$3,IF($K31&lt;1,((($R31*(1-$E31)+$Q31*(1-$F31))/$K31)*((1+'Inputs &amp; Summary'!$D$7)^AE$29)),((INT(AE$29/$K31)-INT((AE$29-1)/$K31))*($R31*(1-$E31)+$Q31*(1-$F31))*((1+'Inputs &amp; Summary'!$D$7)^AE$29))),((_xlfn.WEIBULL.DIST(AE$29,$L31,$K31,FALSE)*($R31*(1-$E31)+$Q31*(1-$F31))*((1+'Inputs &amp; Summary'!$D$7)^AE$29))))))</f>
        <v>28.915952672171294</v>
      </c>
      <c r="AF31" s="114">
        <f>$D31*IF(AF$29&gt;'Inputs &amp; Summary'!$D$5,0,IF(AF$29&gt;VLOOKUP($G31,Lists!$J$17:$K$21,2),IF($M31=Lists!$H$3,IF($K31&lt;1,(($S31/$K31)*((1+'Inputs &amp; Summary'!$D$7)^AF$29)),((INT(AF$29/$K31)-INT((AF$29-1)/$K31))*$S31*((1+'Inputs &amp; Summary'!$D$7)^AF$29))),(_xlfn.WEIBULL.DIST(AF$29,$L31,$K31,FALSE)*$S31*((1+'Inputs &amp; Summary'!$D$7)^AF$29))),IF($M31=Lists!$H$3,IF($K31&lt;1,((($R31*(1-$E31)+$Q31*(1-$F31))/$K31)*((1+'Inputs &amp; Summary'!$D$7)^AF$29)),((INT(AF$29/$K31)-INT((AF$29-1)/$K31))*($R31*(1-$E31)+$Q31*(1-$F31))*((1+'Inputs &amp; Summary'!$D$7)^AF$29))),((_xlfn.WEIBULL.DIST(AF$29,$L31,$K31,FALSE)*($R31*(1-$E31)+$Q31*(1-$F31))*((1+'Inputs &amp; Summary'!$D$7)^AF$29))))))</f>
        <v>29.494271725614723</v>
      </c>
      <c r="AG31" s="114">
        <f>$D31*IF(AG$29&gt;'Inputs &amp; Summary'!$D$5,0,IF(AG$29&gt;VLOOKUP($G31,Lists!$J$17:$K$21,2),IF($M31=Lists!$H$3,IF($K31&lt;1,(($S31/$K31)*((1+'Inputs &amp; Summary'!$D$7)^AG$29)),((INT(AG$29/$K31)-INT((AG$29-1)/$K31))*$S31*((1+'Inputs &amp; Summary'!$D$7)^AG$29))),(_xlfn.WEIBULL.DIST(AG$29,$L31,$K31,FALSE)*$S31*((1+'Inputs &amp; Summary'!$D$7)^AG$29))),IF($M31=Lists!$H$3,IF($K31&lt;1,((($R31*(1-$E31)+$Q31*(1-$F31))/$K31)*((1+'Inputs &amp; Summary'!$D$7)^AG$29)),((INT(AG$29/$K31)-INT((AG$29-1)/$K31))*($R31*(1-$E31)+$Q31*(1-$F31))*((1+'Inputs &amp; Summary'!$D$7)^AG$29))),((_xlfn.WEIBULL.DIST(AG$29,$L31,$K31,FALSE)*($R31*(1-$E31)+$Q31*(1-$F31))*((1+'Inputs &amp; Summary'!$D$7)^AG$29))))))</f>
        <v>30.084157160127017</v>
      </c>
      <c r="AH31" s="114">
        <f>$D31*IF(AH$29&gt;'Inputs &amp; Summary'!$D$5,0,IF(AH$29&gt;VLOOKUP($G31,Lists!$J$17:$K$21,2),IF($M31=Lists!$H$3,IF($K31&lt;1,(($S31/$K31)*((1+'Inputs &amp; Summary'!$D$7)^AH$29)),((INT(AH$29/$K31)-INT((AH$29-1)/$K31))*$S31*((1+'Inputs &amp; Summary'!$D$7)^AH$29))),(_xlfn.WEIBULL.DIST(AH$29,$L31,$K31,FALSE)*$S31*((1+'Inputs &amp; Summary'!$D$7)^AH$29))),IF($M31=Lists!$H$3,IF($K31&lt;1,((($R31*(1-$E31)+$Q31*(1-$F31))/$K31)*((1+'Inputs &amp; Summary'!$D$7)^AH$29)),((INT(AH$29/$K31)-INT((AH$29-1)/$K31))*($R31*(1-$E31)+$Q31*(1-$F31))*((1+'Inputs &amp; Summary'!$D$7)^AH$29))),((_xlfn.WEIBULL.DIST(AH$29,$L31,$K31,FALSE)*($R31*(1-$E31)+$Q31*(1-$F31))*((1+'Inputs &amp; Summary'!$D$7)^AH$29))))))</f>
        <v>30.685840303329559</v>
      </c>
      <c r="AI31" s="114">
        <f>$D31*IF(AI$29&gt;'Inputs &amp; Summary'!$D$5,0,IF(AI$29&gt;VLOOKUP($G31,Lists!$J$17:$K$21,2),IF($M31=Lists!$H$3,IF($K31&lt;1,(($S31/$K31)*((1+'Inputs &amp; Summary'!$D$7)^AI$29)),((INT(AI$29/$K31)-INT((AI$29-1)/$K31))*$S31*((1+'Inputs &amp; Summary'!$D$7)^AI$29))),(_xlfn.WEIBULL.DIST(AI$29,$L31,$K31,FALSE)*$S31*((1+'Inputs &amp; Summary'!$D$7)^AI$29))),IF($M31=Lists!$H$3,IF($K31&lt;1,((($R31*(1-$E31)+$Q31*(1-$F31))/$K31)*((1+'Inputs &amp; Summary'!$D$7)^AI$29)),((INT(AI$29/$K31)-INT((AI$29-1)/$K31))*($R31*(1-$E31)+$Q31*(1-$F31))*((1+'Inputs &amp; Summary'!$D$7)^AI$29))),((_xlfn.WEIBULL.DIST(AI$29,$L31,$K31,FALSE)*($R31*(1-$E31)+$Q31*(1-$F31))*((1+'Inputs &amp; Summary'!$D$7)^AI$29))))))</f>
        <v>31.299557109396144</v>
      </c>
      <c r="AJ31" s="114">
        <f>$D31*IF(AJ$29&gt;'Inputs &amp; Summary'!$D$5,0,IF(AJ$29&gt;VLOOKUP($G31,Lists!$J$17:$K$21,2),IF($M31=Lists!$H$3,IF($K31&lt;1,(($S31/$K31)*((1+'Inputs &amp; Summary'!$D$7)^AJ$29)),((INT(AJ$29/$K31)-INT((AJ$29-1)/$K31))*$S31*((1+'Inputs &amp; Summary'!$D$7)^AJ$29))),(_xlfn.WEIBULL.DIST(AJ$29,$L31,$K31,FALSE)*$S31*((1+'Inputs &amp; Summary'!$D$7)^AJ$29))),IF($M31=Lists!$H$3,IF($K31&lt;1,((($R31*(1-$E31)+$Q31*(1-$F31))/$K31)*((1+'Inputs &amp; Summary'!$D$7)^AJ$29)),((INT(AJ$29/$K31)-INT((AJ$29-1)/$K31))*($R31*(1-$E31)+$Q31*(1-$F31))*((1+'Inputs &amp; Summary'!$D$7)^AJ$29))),((_xlfn.WEIBULL.DIST(AJ$29,$L31,$K31,FALSE)*($R31*(1-$E31)+$Q31*(1-$F31))*((1+'Inputs &amp; Summary'!$D$7)^AJ$29))))))</f>
        <v>31.925548251584072</v>
      </c>
      <c r="AK31" s="114">
        <f>$D31*IF(AK$29&gt;'Inputs &amp; Summary'!$D$5,0,IF(AK$29&gt;VLOOKUP($G31,Lists!$J$17:$K$21,2),IF($M31=Lists!$H$3,IF($K31&lt;1,(($S31/$K31)*((1+'Inputs &amp; Summary'!$D$7)^AK$29)),((INT(AK$29/$K31)-INT((AK$29-1)/$K31))*$S31*((1+'Inputs &amp; Summary'!$D$7)^AK$29))),(_xlfn.WEIBULL.DIST(AK$29,$L31,$K31,FALSE)*$S31*((1+'Inputs &amp; Summary'!$D$7)^AK$29))),IF($M31=Lists!$H$3,IF($K31&lt;1,((($R31*(1-$E31)+$Q31*(1-$F31))/$K31)*((1+'Inputs &amp; Summary'!$D$7)^AK$29)),((INT(AK$29/$K31)-INT((AK$29-1)/$K31))*($R31*(1-$E31)+$Q31*(1-$F31))*((1+'Inputs &amp; Summary'!$D$7)^AK$29))),((_xlfn.WEIBULL.DIST(AK$29,$L31,$K31,FALSE)*($R31*(1-$E31)+$Q31*(1-$F31))*((1+'Inputs &amp; Summary'!$D$7)^AK$29))))))</f>
        <v>32.564059216615753</v>
      </c>
      <c r="AL31" s="114">
        <f>$D31*IF(AL$29&gt;'Inputs &amp; Summary'!$D$5,0,IF(AL$29&gt;VLOOKUP($G31,Lists!$J$17:$K$21,2),IF($M31=Lists!$H$3,IF($K31&lt;1,(($S31/$K31)*((1+'Inputs &amp; Summary'!$D$7)^AL$29)),((INT(AL$29/$K31)-INT((AL$29-1)/$K31))*$S31*((1+'Inputs &amp; Summary'!$D$7)^AL$29))),(_xlfn.WEIBULL.DIST(AL$29,$L31,$K31,FALSE)*$S31*((1+'Inputs &amp; Summary'!$D$7)^AL$29))),IF($M31=Lists!$H$3,IF($K31&lt;1,((($R31*(1-$E31)+$Q31*(1-$F31))/$K31)*((1+'Inputs &amp; Summary'!$D$7)^AL$29)),((INT(AL$29/$K31)-INT((AL$29-1)/$K31))*($R31*(1-$E31)+$Q31*(1-$F31))*((1+'Inputs &amp; Summary'!$D$7)^AL$29))),((_xlfn.WEIBULL.DIST(AL$29,$L31,$K31,FALSE)*($R31*(1-$E31)+$Q31*(1-$F31))*((1+'Inputs &amp; Summary'!$D$7)^AL$29))))))</f>
        <v>33.215340400948072</v>
      </c>
      <c r="AM31" s="114">
        <f>$D31*IF(AM$29&gt;'Inputs &amp; Summary'!$D$5,0,IF(AM$29&gt;VLOOKUP($G31,Lists!$J$17:$K$21,2),IF($M31=Lists!$H$3,IF($K31&lt;1,(($S31/$K31)*((1+'Inputs &amp; Summary'!$D$7)^AM$29)),((INT(AM$29/$K31)-INT((AM$29-1)/$K31))*$S31*((1+'Inputs &amp; Summary'!$D$7)^AM$29))),(_xlfn.WEIBULL.DIST(AM$29,$L31,$K31,FALSE)*$S31*((1+'Inputs &amp; Summary'!$D$7)^AM$29))),IF($M31=Lists!$H$3,IF($K31&lt;1,((($R31*(1-$E31)+$Q31*(1-$F31))/$K31)*((1+'Inputs &amp; Summary'!$D$7)^AM$29)),((INT(AM$29/$K31)-INT((AM$29-1)/$K31))*($R31*(1-$E31)+$Q31*(1-$F31))*((1+'Inputs &amp; Summary'!$D$7)^AM$29))),((_xlfn.WEIBULL.DIST(AM$29,$L31,$K31,FALSE)*($R31*(1-$E31)+$Q31*(1-$F31))*((1+'Inputs &amp; Summary'!$D$7)^AM$29))))))</f>
        <v>33.879647208967022</v>
      </c>
      <c r="AN31" s="114">
        <f>$D31*IF(AN$29&gt;'Inputs &amp; Summary'!$D$5,0,IF(AN$29&gt;VLOOKUP($G31,Lists!$J$17:$K$21,2),IF($M31=Lists!$H$3,IF($K31&lt;1,(($S31/$K31)*((1+'Inputs &amp; Summary'!$D$7)^AN$29)),((INT(AN$29/$K31)-INT((AN$29-1)/$K31))*$S31*((1+'Inputs &amp; Summary'!$D$7)^AN$29))),(_xlfn.WEIBULL.DIST(AN$29,$L31,$K31,FALSE)*$S31*((1+'Inputs &amp; Summary'!$D$7)^AN$29))),IF($M31=Lists!$H$3,IF($K31&lt;1,((($R31*(1-$E31)+$Q31*(1-$F31))/$K31)*((1+'Inputs &amp; Summary'!$D$7)^AN$29)),((INT(AN$29/$K31)-INT((AN$29-1)/$K31))*($R31*(1-$E31)+$Q31*(1-$F31))*((1+'Inputs &amp; Summary'!$D$7)^AN$29))),((_xlfn.WEIBULL.DIST(AN$29,$L31,$K31,FALSE)*($R31*(1-$E31)+$Q31*(1-$F31))*((1+'Inputs &amp; Summary'!$D$7)^AN$29))))))</f>
        <v>34.557240153146367</v>
      </c>
      <c r="AO31" s="114">
        <f>$D31*IF(AO$29&gt;'Inputs &amp; Summary'!$D$5,0,IF(AO$29&gt;VLOOKUP($G31,Lists!$J$17:$K$21,2),IF($M31=Lists!$H$3,IF($K31&lt;1,(($S31/$K31)*((1+'Inputs &amp; Summary'!$D$7)^AO$29)),((INT(AO$29/$K31)-INT((AO$29-1)/$K31))*$S31*((1+'Inputs &amp; Summary'!$D$7)^AO$29))),(_xlfn.WEIBULL.DIST(AO$29,$L31,$K31,FALSE)*$S31*((1+'Inputs &amp; Summary'!$D$7)^AO$29))),IF($M31=Lists!$H$3,IF($K31&lt;1,((($R31*(1-$E31)+$Q31*(1-$F31))/$K31)*((1+'Inputs &amp; Summary'!$D$7)^AO$29)),((INT(AO$29/$K31)-INT((AO$29-1)/$K31))*($R31*(1-$E31)+$Q31*(1-$F31))*((1+'Inputs &amp; Summary'!$D$7)^AO$29))),((_xlfn.WEIBULL.DIST(AO$29,$L31,$K31,FALSE)*($R31*(1-$E31)+$Q31*(1-$F31))*((1+'Inputs &amp; Summary'!$D$7)^AO$29))))))</f>
        <v>35.2483849562093</v>
      </c>
      <c r="AP31" s="114">
        <f>$D31*IF(AP$29&gt;'Inputs &amp; Summary'!$D$5,0,IF(AP$29&gt;VLOOKUP($G31,Lists!$J$17:$K$21,2),IF($M31=Lists!$H$3,IF($K31&lt;1,(($S31/$K31)*((1+'Inputs &amp; Summary'!$D$7)^AP$29)),((INT(AP$29/$K31)-INT((AP$29-1)/$K31))*$S31*((1+'Inputs &amp; Summary'!$D$7)^AP$29))),(_xlfn.WEIBULL.DIST(AP$29,$L31,$K31,FALSE)*$S31*((1+'Inputs &amp; Summary'!$D$7)^AP$29))),IF($M31=Lists!$H$3,IF($K31&lt;1,((($R31*(1-$E31)+$Q31*(1-$F31))/$K31)*((1+'Inputs &amp; Summary'!$D$7)^AP$29)),((INT(AP$29/$K31)-INT((AP$29-1)/$K31))*($R31*(1-$E31)+$Q31*(1-$F31))*((1+'Inputs &amp; Summary'!$D$7)^AP$29))),((_xlfn.WEIBULL.DIST(AP$29,$L31,$K31,FALSE)*($R31*(1-$E31)+$Q31*(1-$F31))*((1+'Inputs &amp; Summary'!$D$7)^AP$29))))))</f>
        <v>35.953352655333482</v>
      </c>
      <c r="AQ31" s="114">
        <f>$D31*IF(AQ$29&gt;'Inputs &amp; Summary'!$D$5,0,IF(AQ$29&gt;VLOOKUP($G31,Lists!$J$17:$K$21,2),IF($M31=Lists!$H$3,IF($K31&lt;1,(($S31/$K31)*((1+'Inputs &amp; Summary'!$D$7)^AQ$29)),((INT(AQ$29/$K31)-INT((AQ$29-1)/$K31))*$S31*((1+'Inputs &amp; Summary'!$D$7)^AQ$29))),(_xlfn.WEIBULL.DIST(AQ$29,$L31,$K31,FALSE)*$S31*((1+'Inputs &amp; Summary'!$D$7)^AQ$29))),IF($M31=Lists!$H$3,IF($K31&lt;1,((($R31*(1-$E31)+$Q31*(1-$F31))/$K31)*((1+'Inputs &amp; Summary'!$D$7)^AQ$29)),((INT(AQ$29/$K31)-INT((AQ$29-1)/$K31))*($R31*(1-$E31)+$Q31*(1-$F31))*((1+'Inputs &amp; Summary'!$D$7)^AQ$29))),((_xlfn.WEIBULL.DIST(AQ$29,$L31,$K31,FALSE)*($R31*(1-$E31)+$Q31*(1-$F31))*((1+'Inputs &amp; Summary'!$D$7)^AQ$29))))))</f>
        <v>36.672419708440152</v>
      </c>
      <c r="AR31" s="114">
        <f>$D31*IF(AR$29&gt;'Inputs &amp; Summary'!$D$5,0,IF(AR$29&gt;VLOOKUP($G31,Lists!$J$17:$K$21,2),IF($M31=Lists!$H$3,IF($K31&lt;1,(($S31/$K31)*((1+'Inputs &amp; Summary'!$D$7)^AR$29)),((INT(AR$29/$K31)-INT((AR$29-1)/$K31))*$S31*((1+'Inputs &amp; Summary'!$D$7)^AR$29))),(_xlfn.WEIBULL.DIST(AR$29,$L31,$K31,FALSE)*$S31*((1+'Inputs &amp; Summary'!$D$7)^AR$29))),IF($M31=Lists!$H$3,IF($K31&lt;1,((($R31*(1-$E31)+$Q31*(1-$F31))/$K31)*((1+'Inputs &amp; Summary'!$D$7)^AR$29)),((INT(AR$29/$K31)-INT((AR$29-1)/$K31))*($R31*(1-$E31)+$Q31*(1-$F31))*((1+'Inputs &amp; Summary'!$D$7)^AR$29))),((_xlfn.WEIBULL.DIST(AR$29,$L31,$K31,FALSE)*($R31*(1-$E31)+$Q31*(1-$F31))*((1+'Inputs &amp; Summary'!$D$7)^AR$29))))))</f>
        <v>37.405868102608956</v>
      </c>
      <c r="AS31" s="114">
        <f>$D31*IF(AS$29&gt;'Inputs &amp; Summary'!$D$5,0,IF(AS$29&gt;VLOOKUP($G31,Lists!$J$17:$K$21,2),IF($M31=Lists!$H$3,IF($K31&lt;1,(($S31/$K31)*((1+'Inputs &amp; Summary'!$D$7)^AS$29)),((INT(AS$29/$K31)-INT((AS$29-1)/$K31))*$S31*((1+'Inputs &amp; Summary'!$D$7)^AS$29))),(_xlfn.WEIBULL.DIST(AS$29,$L31,$K31,FALSE)*$S31*((1+'Inputs &amp; Summary'!$D$7)^AS$29))),IF($M31=Lists!$H$3,IF($K31&lt;1,((($R31*(1-$E31)+$Q31*(1-$F31))/$K31)*((1+'Inputs &amp; Summary'!$D$7)^AS$29)),((INT(AS$29/$K31)-INT((AS$29-1)/$K31))*($R31*(1-$E31)+$Q31*(1-$F31))*((1+'Inputs &amp; Summary'!$D$7)^AS$29))),((_xlfn.WEIBULL.DIST(AS$29,$L31,$K31,FALSE)*($R31*(1-$E31)+$Q31*(1-$F31))*((1+'Inputs &amp; Summary'!$D$7)^AS$29))))))</f>
        <v>0</v>
      </c>
      <c r="AT31" s="114">
        <f>$D31*IF(AT$29&gt;'Inputs &amp; Summary'!$D$5,0,IF(AT$29&gt;VLOOKUP($G31,Lists!$J$17:$K$21,2),IF($M31=Lists!$H$3,IF($K31&lt;1,(($S31/$K31)*((1+'Inputs &amp; Summary'!$D$7)^AT$29)),((INT(AT$29/$K31)-INT((AT$29-1)/$K31))*$S31*((1+'Inputs &amp; Summary'!$D$7)^AT$29))),(_xlfn.WEIBULL.DIST(AT$29,$L31,$K31,FALSE)*$S31*((1+'Inputs &amp; Summary'!$D$7)^AT$29))),IF($M31=Lists!$H$3,IF($K31&lt;1,((($R31*(1-$E31)+$Q31*(1-$F31))/$K31)*((1+'Inputs &amp; Summary'!$D$7)^AT$29)),((INT(AT$29/$K31)-INT((AT$29-1)/$K31))*($R31*(1-$E31)+$Q31*(1-$F31))*((1+'Inputs &amp; Summary'!$D$7)^AT$29))),((_xlfn.WEIBULL.DIST(AT$29,$L31,$K31,FALSE)*($R31*(1-$E31)+$Q31*(1-$F31))*((1+'Inputs &amp; Summary'!$D$7)^AT$29))))))</f>
        <v>0</v>
      </c>
      <c r="AU31" s="114">
        <f>$D31*IF(AU$29&gt;'Inputs &amp; Summary'!$D$5,0,IF(AU$29&gt;VLOOKUP($G31,Lists!$J$17:$K$21,2),IF($M31=Lists!$H$3,IF($K31&lt;1,(($S31/$K31)*((1+'Inputs &amp; Summary'!$D$7)^AU$29)),((INT(AU$29/$K31)-INT((AU$29-1)/$K31))*$S31*((1+'Inputs &amp; Summary'!$D$7)^AU$29))),(_xlfn.WEIBULL.DIST(AU$29,$L31,$K31,FALSE)*$S31*((1+'Inputs &amp; Summary'!$D$7)^AU$29))),IF($M31=Lists!$H$3,IF($K31&lt;1,((($R31*(1-$E31)+$Q31*(1-$F31))/$K31)*((1+'Inputs &amp; Summary'!$D$7)^AU$29)),((INT(AU$29/$K31)-INT((AU$29-1)/$K31))*($R31*(1-$E31)+$Q31*(1-$F31))*((1+'Inputs &amp; Summary'!$D$7)^AU$29))),((_xlfn.WEIBULL.DIST(AU$29,$L31,$K31,FALSE)*($R31*(1-$E31)+$Q31*(1-$F31))*((1+'Inputs &amp; Summary'!$D$7)^AU$29))))))</f>
        <v>0</v>
      </c>
      <c r="AV31" s="114">
        <f>$D31*IF(AV$29&gt;'Inputs &amp; Summary'!$D$5,0,IF(AV$29&gt;VLOOKUP($G31,Lists!$J$17:$K$21,2),IF($M31=Lists!$H$3,IF($K31&lt;1,(($S31/$K31)*((1+'Inputs &amp; Summary'!$D$7)^AV$29)),((INT(AV$29/$K31)-INT((AV$29-1)/$K31))*$S31*((1+'Inputs &amp; Summary'!$D$7)^AV$29))),(_xlfn.WEIBULL.DIST(AV$29,$L31,$K31,FALSE)*$S31*((1+'Inputs &amp; Summary'!$D$7)^AV$29))),IF($M31=Lists!$H$3,IF($K31&lt;1,((($R31*(1-$E31)+$Q31*(1-$F31))/$K31)*((1+'Inputs &amp; Summary'!$D$7)^AV$29)),((INT(AV$29/$K31)-INT((AV$29-1)/$K31))*($R31*(1-$E31)+$Q31*(1-$F31))*((1+'Inputs &amp; Summary'!$D$7)^AV$29))),((_xlfn.WEIBULL.DIST(AV$29,$L31,$K31,FALSE)*($R31*(1-$E31)+$Q31*(1-$F31))*((1+'Inputs &amp; Summary'!$D$7)^AV$29))))))</f>
        <v>0</v>
      </c>
      <c r="AW31" s="114">
        <f>$D31*IF(AW$29&gt;'Inputs &amp; Summary'!$D$5,0,IF(AW$29&gt;VLOOKUP($G31,Lists!$J$17:$K$21,2),IF($M31=Lists!$H$3,IF($K31&lt;1,(($S31/$K31)*((1+'Inputs &amp; Summary'!$D$7)^AW$29)),((INT(AW$29/$K31)-INT((AW$29-1)/$K31))*$S31*((1+'Inputs &amp; Summary'!$D$7)^AW$29))),(_xlfn.WEIBULL.DIST(AW$29,$L31,$K31,FALSE)*$S31*((1+'Inputs &amp; Summary'!$D$7)^AW$29))),IF($M31=Lists!$H$3,IF($K31&lt;1,((($R31*(1-$E31)+$Q31*(1-$F31))/$K31)*((1+'Inputs &amp; Summary'!$D$7)^AW$29)),((INT(AW$29/$K31)-INT((AW$29-1)/$K31))*($R31*(1-$E31)+$Q31*(1-$F31))*((1+'Inputs &amp; Summary'!$D$7)^AW$29))),((_xlfn.WEIBULL.DIST(AW$29,$L31,$K31,FALSE)*($R31*(1-$E31)+$Q31*(1-$F31))*((1+'Inputs &amp; Summary'!$D$7)^AW$29))))))</f>
        <v>0</v>
      </c>
      <c r="AX31" s="114">
        <f>$D31*IF(AX$29&gt;'Inputs &amp; Summary'!$D$5,0,IF(AX$29&gt;VLOOKUP($G31,Lists!$J$17:$K$21,2),IF($M31=Lists!$H$3,IF($K31&lt;1,(($S31/$K31)*((1+'Inputs &amp; Summary'!$D$7)^AX$29)),((INT(AX$29/$K31)-INT((AX$29-1)/$K31))*$S31*((1+'Inputs &amp; Summary'!$D$7)^AX$29))),(_xlfn.WEIBULL.DIST(AX$29,$L31,$K31,FALSE)*$S31*((1+'Inputs &amp; Summary'!$D$7)^AX$29))),IF($M31=Lists!$H$3,IF($K31&lt;1,((($R31*(1-$E31)+$Q31*(1-$F31))/$K31)*((1+'Inputs &amp; Summary'!$D$7)^AX$29)),((INT(AX$29/$K31)-INT((AX$29-1)/$K31))*($R31*(1-$E31)+$Q31*(1-$F31))*((1+'Inputs &amp; Summary'!$D$7)^AX$29))),((_xlfn.WEIBULL.DIST(AX$29,$L31,$K31,FALSE)*($R31*(1-$E31)+$Q31*(1-$F31))*((1+'Inputs &amp; Summary'!$D$7)^AX$29))))))</f>
        <v>0</v>
      </c>
      <c r="AY31" s="114">
        <f>$D31*IF(AY$29&gt;'Inputs &amp; Summary'!$D$5,0,IF(AY$29&gt;VLOOKUP($G31,Lists!$J$17:$K$21,2),IF($M31=Lists!$H$3,IF($K31&lt;1,(($S31/$K31)*((1+'Inputs &amp; Summary'!$D$7)^AY$29)),((INT(AY$29/$K31)-INT((AY$29-1)/$K31))*$S31*((1+'Inputs &amp; Summary'!$D$7)^AY$29))),(_xlfn.WEIBULL.DIST(AY$29,$L31,$K31,FALSE)*$S31*((1+'Inputs &amp; Summary'!$D$7)^AY$29))),IF($M31=Lists!$H$3,IF($K31&lt;1,((($R31*(1-$E31)+$Q31*(1-$F31))/$K31)*((1+'Inputs &amp; Summary'!$D$7)^AY$29)),((INT(AY$29/$K31)-INT((AY$29-1)/$K31))*($R31*(1-$E31)+$Q31*(1-$F31))*((1+'Inputs &amp; Summary'!$D$7)^AY$29))),((_xlfn.WEIBULL.DIST(AY$29,$L31,$K31,FALSE)*($R31*(1-$E31)+$Q31*(1-$F31))*((1+'Inputs &amp; Summary'!$D$7)^AY$29))))))</f>
        <v>0</v>
      </c>
      <c r="AZ31" s="114">
        <f>$D31*IF(AZ$29&gt;'Inputs &amp; Summary'!$D$5,0,IF(AZ$29&gt;VLOOKUP($G31,Lists!$J$17:$K$21,2),IF($M31=Lists!$H$3,IF($K31&lt;1,(($S31/$K31)*((1+'Inputs &amp; Summary'!$D$7)^AZ$29)),((INT(AZ$29/$K31)-INT((AZ$29-1)/$K31))*$S31*((1+'Inputs &amp; Summary'!$D$7)^AZ$29))),(_xlfn.WEIBULL.DIST(AZ$29,$L31,$K31,FALSE)*$S31*((1+'Inputs &amp; Summary'!$D$7)^AZ$29))),IF($M31=Lists!$H$3,IF($K31&lt;1,((($R31*(1-$E31)+$Q31*(1-$F31))/$K31)*((1+'Inputs &amp; Summary'!$D$7)^AZ$29)),((INT(AZ$29/$K31)-INT((AZ$29-1)/$K31))*($R31*(1-$E31)+$Q31*(1-$F31))*((1+'Inputs &amp; Summary'!$D$7)^AZ$29))),((_xlfn.WEIBULL.DIST(AZ$29,$L31,$K31,FALSE)*($R31*(1-$E31)+$Q31*(1-$F31))*((1+'Inputs &amp; Summary'!$D$7)^AZ$29))))))</f>
        <v>0</v>
      </c>
      <c r="BA31" s="114">
        <f>$D31*IF(BA$29&gt;'Inputs &amp; Summary'!$D$5,0,IF(BA$29&gt;VLOOKUP($G31,Lists!$J$17:$K$21,2),IF($M31=Lists!$H$3,IF($K31&lt;1,(($S31/$K31)*((1+'Inputs &amp; Summary'!$D$7)^BA$29)),((INT(BA$29/$K31)-INT((BA$29-1)/$K31))*$S31*((1+'Inputs &amp; Summary'!$D$7)^BA$29))),(_xlfn.WEIBULL.DIST(BA$29,$L31,$K31,FALSE)*$S31*((1+'Inputs &amp; Summary'!$D$7)^BA$29))),IF($M31=Lists!$H$3,IF($K31&lt;1,((($R31*(1-$E31)+$Q31*(1-$F31))/$K31)*((1+'Inputs &amp; Summary'!$D$7)^BA$29)),((INT(BA$29/$K31)-INT((BA$29-1)/$K31))*($R31*(1-$E31)+$Q31*(1-$F31))*((1+'Inputs &amp; Summary'!$D$7)^BA$29))),((_xlfn.WEIBULL.DIST(BA$29,$L31,$K31,FALSE)*($R31*(1-$E31)+$Q31*(1-$F31))*((1+'Inputs &amp; Summary'!$D$7)^BA$29))))))</f>
        <v>0</v>
      </c>
      <c r="BB31" s="114">
        <f>$D31*IF(BB$29&gt;'Inputs &amp; Summary'!$D$5,0,IF(BB$29&gt;VLOOKUP($G31,Lists!$J$17:$K$21,2),IF($M31=Lists!$H$3,IF($K31&lt;1,(($S31/$K31)*((1+'Inputs &amp; Summary'!$D$7)^BB$29)),((INT(BB$29/$K31)-INT((BB$29-1)/$K31))*$S31*((1+'Inputs &amp; Summary'!$D$7)^BB$29))),(_xlfn.WEIBULL.DIST(BB$29,$L31,$K31,FALSE)*$S31*((1+'Inputs &amp; Summary'!$D$7)^BB$29))),IF($M31=Lists!$H$3,IF($K31&lt;1,((($R31*(1-$E31)+$Q31*(1-$F31))/$K31)*((1+'Inputs &amp; Summary'!$D$7)^BB$29)),((INT(BB$29/$K31)-INT((BB$29-1)/$K31))*($R31*(1-$E31)+$Q31*(1-$F31))*((1+'Inputs &amp; Summary'!$D$7)^BB$29))),((_xlfn.WEIBULL.DIST(BB$29,$L31,$K31,FALSE)*($R31*(1-$E31)+$Q31*(1-$F31))*((1+'Inputs &amp; Summary'!$D$7)^BB$29))))))</f>
        <v>0</v>
      </c>
      <c r="BC31" s="114">
        <f>$D31*IF(BC$29&gt;'Inputs &amp; Summary'!$D$5,0,IF(BC$29&gt;VLOOKUP($G31,Lists!$J$17:$K$21,2),IF($M31=Lists!$H$3,IF($K31&lt;1,(($S31/$K31)*((1+'Inputs &amp; Summary'!$D$7)^BC$29)),((INT(BC$29/$K31)-INT((BC$29-1)/$K31))*$S31*((1+'Inputs &amp; Summary'!$D$7)^BC$29))),(_xlfn.WEIBULL.DIST(BC$29,$L31,$K31,FALSE)*$S31*((1+'Inputs &amp; Summary'!$D$7)^BC$29))),IF($M31=Lists!$H$3,IF($K31&lt;1,((($R31*(1-$E31)+$Q31*(1-$F31))/$K31)*((1+'Inputs &amp; Summary'!$D$7)^BC$29)),((INT(BC$29/$K31)-INT((BC$29-1)/$K31))*($R31*(1-$E31)+$Q31*(1-$F31))*((1+'Inputs &amp; Summary'!$D$7)^BC$29))),((_xlfn.WEIBULL.DIST(BC$29,$L31,$K31,FALSE)*($R31*(1-$E31)+$Q31*(1-$F31))*((1+'Inputs &amp; Summary'!$D$7)^BC$29))))))</f>
        <v>0</v>
      </c>
      <c r="BD31" s="114">
        <f>$D31*IF(BD$29&gt;'Inputs &amp; Summary'!$D$5,0,IF(BD$29&gt;VLOOKUP($G31,Lists!$J$17:$K$21,2),IF($M31=Lists!$H$3,IF($K31&lt;1,(($S31/$K31)*((1+'Inputs &amp; Summary'!$D$7)^BD$29)),((INT(BD$29/$K31)-INT((BD$29-1)/$K31))*$S31*((1+'Inputs &amp; Summary'!$D$7)^BD$29))),(_xlfn.WEIBULL.DIST(BD$29,$L31,$K31,FALSE)*$S31*((1+'Inputs &amp; Summary'!$D$7)^BD$29))),IF($M31=Lists!$H$3,IF($K31&lt;1,((($R31*(1-$E31)+$Q31*(1-$F31))/$K31)*((1+'Inputs &amp; Summary'!$D$7)^BD$29)),((INT(BD$29/$K31)-INT((BD$29-1)/$K31))*($R31*(1-$E31)+$Q31*(1-$F31))*((1+'Inputs &amp; Summary'!$D$7)^BD$29))),((_xlfn.WEIBULL.DIST(BD$29,$L31,$K31,FALSE)*($R31*(1-$E31)+$Q31*(1-$F31))*((1+'Inputs &amp; Summary'!$D$7)^BD$29))))))</f>
        <v>0</v>
      </c>
      <c r="BE31" s="114">
        <f>$D31*IF(BE$29&gt;'Inputs &amp; Summary'!$D$5,0,IF(BE$29&gt;VLOOKUP($G31,Lists!$J$17:$K$21,2),IF($M31=Lists!$H$3,IF($K31&lt;1,(($S31/$K31)*((1+'Inputs &amp; Summary'!$D$7)^BE$29)),((INT(BE$29/$K31)-INT((BE$29-1)/$K31))*$S31*((1+'Inputs &amp; Summary'!$D$7)^BE$29))),(_xlfn.WEIBULL.DIST(BE$29,$L31,$K31,FALSE)*$S31*((1+'Inputs &amp; Summary'!$D$7)^BE$29))),IF($M31=Lists!$H$3,IF($K31&lt;1,((($R31*(1-$E31)+$Q31*(1-$F31))/$K31)*((1+'Inputs &amp; Summary'!$D$7)^BE$29)),((INT(BE$29/$K31)-INT((BE$29-1)/$K31))*($R31*(1-$E31)+$Q31*(1-$F31))*((1+'Inputs &amp; Summary'!$D$7)^BE$29))),((_xlfn.WEIBULL.DIST(BE$29,$L31,$K31,FALSE)*($R31*(1-$E31)+$Q31*(1-$F31))*((1+'Inputs &amp; Summary'!$D$7)^BE$29))))))</f>
        <v>0</v>
      </c>
      <c r="BF31" s="114">
        <f>$D31*IF(BF$29&gt;'Inputs &amp; Summary'!$D$5,0,IF(BF$29&gt;VLOOKUP($G31,Lists!$J$17:$K$21,2),IF($M31=Lists!$H$3,IF($K31&lt;1,(($S31/$K31)*((1+'Inputs &amp; Summary'!$D$7)^BF$29)),((INT(BF$29/$K31)-INT((BF$29-1)/$K31))*$S31*((1+'Inputs &amp; Summary'!$D$7)^BF$29))),(_xlfn.WEIBULL.DIST(BF$29,$L31,$K31,FALSE)*$S31*((1+'Inputs &amp; Summary'!$D$7)^BF$29))),IF($M31=Lists!$H$3,IF($K31&lt;1,((($R31*(1-$E31)+$Q31*(1-$F31))/$K31)*((1+'Inputs &amp; Summary'!$D$7)^BF$29)),((INT(BF$29/$K31)-INT((BF$29-1)/$K31))*($R31*(1-$E31)+$Q31*(1-$F31))*((1+'Inputs &amp; Summary'!$D$7)^BF$29))),((_xlfn.WEIBULL.DIST(BF$29,$L31,$K31,FALSE)*($R31*(1-$E31)+$Q31*(1-$F31))*((1+'Inputs &amp; Summary'!$D$7)^BF$29))))))</f>
        <v>0</v>
      </c>
      <c r="BG31" s="114">
        <f>$D31*IF(BG$29&gt;'Inputs &amp; Summary'!$D$5,0,IF(BG$29&gt;VLOOKUP($G31,Lists!$J$17:$K$21,2),IF($M31=Lists!$H$3,IF($K31&lt;1,(($S31/$K31)*((1+'Inputs &amp; Summary'!$D$7)^BG$29)),((INT(BG$29/$K31)-INT((BG$29-1)/$K31))*$S31*((1+'Inputs &amp; Summary'!$D$7)^BG$29))),(_xlfn.WEIBULL.DIST(BG$29,$L31,$K31,FALSE)*$S31*((1+'Inputs &amp; Summary'!$D$7)^BG$29))),IF($M31=Lists!$H$3,IF($K31&lt;1,((($R31*(1-$E31)+$Q31*(1-$F31))/$K31)*((1+'Inputs &amp; Summary'!$D$7)^BG$29)),((INT(BG$29/$K31)-INT((BG$29-1)/$K31))*($R31*(1-$E31)+$Q31*(1-$F31))*((1+'Inputs &amp; Summary'!$D$7)^BG$29))),((_xlfn.WEIBULL.DIST(BG$29,$L31,$K31,FALSE)*($R31*(1-$E31)+$Q31*(1-$F31))*((1+'Inputs &amp; Summary'!$D$7)^BG$29))))))</f>
        <v>0</v>
      </c>
      <c r="BH31" s="114">
        <f>$D31*IF(BH$29&gt;'Inputs &amp; Summary'!$D$5,0,IF(BH$29&gt;VLOOKUP($G31,Lists!$J$17:$K$21,2),IF($M31=Lists!$H$3,IF($K31&lt;1,(($S31/$K31)*((1+'Inputs &amp; Summary'!$D$7)^BH$29)),((INT(BH$29/$K31)-INT((BH$29-1)/$K31))*$S31*((1+'Inputs &amp; Summary'!$D$7)^BH$29))),(_xlfn.WEIBULL.DIST(BH$29,$L31,$K31,FALSE)*$S31*((1+'Inputs &amp; Summary'!$D$7)^BH$29))),IF($M31=Lists!$H$3,IF($K31&lt;1,((($R31*(1-$E31)+$Q31*(1-$F31))/$K31)*((1+'Inputs &amp; Summary'!$D$7)^BH$29)),((INT(BH$29/$K31)-INT((BH$29-1)/$K31))*($R31*(1-$E31)+$Q31*(1-$F31))*((1+'Inputs &amp; Summary'!$D$7)^BH$29))),((_xlfn.WEIBULL.DIST(BH$29,$L31,$K31,FALSE)*($R31*(1-$E31)+$Q31*(1-$F31))*((1+'Inputs &amp; Summary'!$D$7)^BH$29))))))</f>
        <v>0</v>
      </c>
      <c r="BI31" s="114">
        <f>$D31*IF(BI$29&gt;'Inputs &amp; Summary'!$D$5,0,IF(BI$29&gt;VLOOKUP($G31,Lists!$J$17:$K$21,2),IF($M31=Lists!$H$3,IF($K31&lt;1,(($S31/$K31)*((1+'Inputs &amp; Summary'!$D$7)^BI$29)),((INT(BI$29/$K31)-INT((BI$29-1)/$K31))*$S31*((1+'Inputs &amp; Summary'!$D$7)^BI$29))),(_xlfn.WEIBULL.DIST(BI$29,$L31,$K31,FALSE)*$S31*((1+'Inputs &amp; Summary'!$D$7)^BI$29))),IF($M31=Lists!$H$3,IF($K31&lt;1,((($R31*(1-$E31)+$Q31*(1-$F31))/$K31)*((1+'Inputs &amp; Summary'!$D$7)^BI$29)),((INT(BI$29/$K31)-INT((BI$29-1)/$K31))*($R31*(1-$E31)+$Q31*(1-$F31))*((1+'Inputs &amp; Summary'!$D$7)^BI$29))),((_xlfn.WEIBULL.DIST(BI$29,$L31,$K31,FALSE)*($R31*(1-$E31)+$Q31*(1-$F31))*((1+'Inputs &amp; Summary'!$D$7)^BI$29))))))</f>
        <v>0</v>
      </c>
      <c r="BJ31" s="114">
        <f>$D31*IF(BJ$29&gt;'Inputs &amp; Summary'!$D$5,0,IF(BJ$29&gt;VLOOKUP($G31,Lists!$J$17:$K$21,2),IF($M31=Lists!$H$3,IF($K31&lt;1,(($S31/$K31)*((1+'Inputs &amp; Summary'!$D$7)^BJ$29)),((INT(BJ$29/$K31)-INT((BJ$29-1)/$K31))*$S31*((1+'Inputs &amp; Summary'!$D$7)^BJ$29))),(_xlfn.WEIBULL.DIST(BJ$29,$L31,$K31,FALSE)*$S31*((1+'Inputs &amp; Summary'!$D$7)^BJ$29))),IF($M31=Lists!$H$3,IF($K31&lt;1,((($R31*(1-$E31)+$Q31*(1-$F31))/$K31)*((1+'Inputs &amp; Summary'!$D$7)^BJ$29)),((INT(BJ$29/$K31)-INT((BJ$29-1)/$K31))*($R31*(1-$E31)+$Q31*(1-$F31))*((1+'Inputs &amp; Summary'!$D$7)^BJ$29))),((_xlfn.WEIBULL.DIST(BJ$29,$L31,$K31,FALSE)*($R31*(1-$E31)+$Q31*(1-$F31))*((1+'Inputs &amp; Summary'!$D$7)^BJ$29))))))</f>
        <v>0</v>
      </c>
      <c r="BK31" s="114">
        <f>$D31*IF(BK$29&gt;'Inputs &amp; Summary'!$D$5,0,IF(BK$29&gt;VLOOKUP($G31,Lists!$J$17:$K$21,2),IF($M31=Lists!$H$3,IF($K31&lt;1,(($S31/$K31)*((1+'Inputs &amp; Summary'!$D$7)^BK$29)),((INT(BK$29/$K31)-INT((BK$29-1)/$K31))*$S31*((1+'Inputs &amp; Summary'!$D$7)^BK$29))),(_xlfn.WEIBULL.DIST(BK$29,$L31,$K31,FALSE)*$S31*((1+'Inputs &amp; Summary'!$D$7)^BK$29))),IF($M31=Lists!$H$3,IF($K31&lt;1,((($R31*(1-$E31)+$Q31*(1-$F31))/$K31)*((1+'Inputs &amp; Summary'!$D$7)^BK$29)),((INT(BK$29/$K31)-INT((BK$29-1)/$K31))*($R31*(1-$E31)+$Q31*(1-$F31))*((1+'Inputs &amp; Summary'!$D$7)^BK$29))),((_xlfn.WEIBULL.DIST(BK$29,$L31,$K31,FALSE)*($R31*(1-$E31)+$Q31*(1-$F31))*((1+'Inputs &amp; Summary'!$D$7)^BK$29))))))</f>
        <v>0</v>
      </c>
      <c r="BL31" s="114">
        <f>$D31*IF(BL$29&gt;'Inputs &amp; Summary'!$D$5,0,IF(BL$29&gt;VLOOKUP($G31,Lists!$J$17:$K$21,2),IF($M31=Lists!$H$3,IF($K31&lt;1,(($S31/$K31)*((1+'Inputs &amp; Summary'!$D$7)^BL$29)),((INT(BL$29/$K31)-INT((BL$29-1)/$K31))*$S31*((1+'Inputs &amp; Summary'!$D$7)^BL$29))),(_xlfn.WEIBULL.DIST(BL$29,$L31,$K31,FALSE)*$S31*((1+'Inputs &amp; Summary'!$D$7)^BL$29))),IF($M31=Lists!$H$3,IF($K31&lt;1,((($R31*(1-$E31)+$Q31*(1-$F31))/$K31)*((1+'Inputs &amp; Summary'!$D$7)^BL$29)),((INT(BL$29/$K31)-INT((BL$29-1)/$K31))*($R31*(1-$E31)+$Q31*(1-$F31))*((1+'Inputs &amp; Summary'!$D$7)^BL$29))),((_xlfn.WEIBULL.DIST(BL$29,$L31,$K31,FALSE)*($R31*(1-$E31)+$Q31*(1-$F31))*((1+'Inputs &amp; Summary'!$D$7)^BL$29))))))</f>
        <v>0</v>
      </c>
    </row>
    <row r="32" spans="1:64" s="1" customFormat="1" x14ac:dyDescent="0.3">
      <c r="A32" s="79" t="s">
        <v>65</v>
      </c>
      <c r="B32" s="33" t="s">
        <v>307</v>
      </c>
      <c r="C32" s="33" t="s">
        <v>36</v>
      </c>
      <c r="D32" s="68">
        <v>1</v>
      </c>
      <c r="E32" s="68">
        <v>1</v>
      </c>
      <c r="F32" s="68">
        <v>1</v>
      </c>
      <c r="G32" s="213" t="s">
        <v>432</v>
      </c>
      <c r="H32" s="34" t="s">
        <v>26</v>
      </c>
      <c r="I32" s="34" t="s">
        <v>95</v>
      </c>
      <c r="J32" s="33">
        <f>VLOOKUP(I32,'Labor Rates'!$A$1:$B$16,2)</f>
        <v>23.197115384615383</v>
      </c>
      <c r="K32" s="35">
        <v>1</v>
      </c>
      <c r="L32" s="35">
        <v>1</v>
      </c>
      <c r="M32" s="33" t="s">
        <v>259</v>
      </c>
      <c r="N32" s="84">
        <v>1</v>
      </c>
      <c r="O32" s="35">
        <v>1</v>
      </c>
      <c r="P32" s="5">
        <v>0</v>
      </c>
      <c r="Q32" s="73">
        <f t="shared" si="6"/>
        <v>23.197115384615383</v>
      </c>
      <c r="R32" s="73">
        <f t="shared" si="7"/>
        <v>0</v>
      </c>
      <c r="S32" s="74">
        <f t="shared" si="8"/>
        <v>23.197115384615383</v>
      </c>
      <c r="T32" s="88"/>
      <c r="U32" s="80"/>
      <c r="V32" s="87">
        <f t="shared" si="9"/>
        <v>15.790974414702806</v>
      </c>
      <c r="W32" s="87">
        <f>NPV('Inputs &amp; Summary'!$D$6,Y32:BL32)</f>
        <v>111.52777071648701</v>
      </c>
      <c r="X32" s="90">
        <f t="shared" si="10"/>
        <v>3.2650219959801802E-3</v>
      </c>
      <c r="Y32" s="114">
        <f>$D32*IF(Y$29&gt;'Inputs &amp; Summary'!$D$5,0,IF(Y$29&gt;VLOOKUP($G32,Lists!$J$17:$K$21,2),IF($M32=Lists!$H$3,IF($K32&lt;1,(($S32/$K32)*((1+'Inputs &amp; Summary'!$D$7)^Y$29)),((INT(Y$29/$K32)-INT((Y$29-1)/$K32))*$S32*((1+'Inputs &amp; Summary'!$D$7)^Y$29))),(_xlfn.WEIBULL.DIST(Y$29,$L32,$K32,FALSE)*$S32*((1+'Inputs &amp; Summary'!$D$7)^Y$29))),IF($M32=Lists!$H$3,IF($K32&lt;1,((($R32*(1-$E32)+$Q32*(1-$F32))/$K32)*((1+'Inputs &amp; Summary'!$D$7)^Y$29)),((INT(Y$29/$K32)-INT((Y$29-1)/$K32))*($R32*(1-$E32)+$Q32*(1-$F32))*((1+'Inputs &amp; Summary'!$D$7)^Y$29))),((_xlfn.WEIBULL.DIST(Y$29,$L32,$K32,FALSE)*($R32*(1-$E32)+$Q32*(1-$F32))*((1+'Inputs &amp; Summary'!$D$7)^Y$29))))))</f>
        <v>0</v>
      </c>
      <c r="Z32" s="114">
        <f>$D32*IF(Z$29&gt;'Inputs &amp; Summary'!$D$5,0,IF(Z$29&gt;VLOOKUP($G32,Lists!$J$17:$K$21,2),IF($M32=Lists!$H$3,IF($K32&lt;1,(($S32/$K32)*((1+'Inputs &amp; Summary'!$D$7)^Z$29)),((INT(Z$29/$K32)-INT((Z$29-1)/$K32))*$S32*((1+'Inputs &amp; Summary'!$D$7)^Z$29))),(_xlfn.WEIBULL.DIST(Z$29,$L32,$K32,FALSE)*$S32*((1+'Inputs &amp; Summary'!$D$7)^Z$29))),IF($M32=Lists!$H$3,IF($K32&lt;1,((($R32*(1-$E32)+$Q32*(1-$F32))/$K32)*((1+'Inputs &amp; Summary'!$D$7)^Z$29)),((INT(Z$29/$K32)-INT((Z$29-1)/$K32))*($R32*(1-$E32)+$Q32*(1-$F32))*((1+'Inputs &amp; Summary'!$D$7)^Z$29))),((_xlfn.WEIBULL.DIST(Z$29,$L32,$K32,FALSE)*($R32*(1-$E32)+$Q32*(1-$F32))*((1+'Inputs &amp; Summary'!$D$7)^Z$29))))))</f>
        <v>0</v>
      </c>
      <c r="AA32" s="114">
        <f>$D32*IF(AA$29&gt;'Inputs &amp; Summary'!$D$5,0,IF(AA$29&gt;VLOOKUP($G32,Lists!$J$17:$K$21,2),IF($M32=Lists!$H$3,IF($K32&lt;1,(($S32/$K32)*((1+'Inputs &amp; Summary'!$D$7)^AA$29)),((INT(AA$29/$K32)-INT((AA$29-1)/$K32))*$S32*((1+'Inputs &amp; Summary'!$D$7)^AA$29))),(_xlfn.WEIBULL.DIST(AA$29,$L32,$K32,FALSE)*$S32*((1+'Inputs &amp; Summary'!$D$7)^AA$29))),IF($M32=Lists!$H$3,IF($K32&lt;1,((($R32*(1-$E32)+$Q32*(1-$F32))/$K32)*((1+'Inputs &amp; Summary'!$D$7)^AA$29)),((INT(AA$29/$K32)-INT((AA$29-1)/$K32))*($R32*(1-$E32)+$Q32*(1-$F32))*((1+'Inputs &amp; Summary'!$D$7)^AA$29))),((_xlfn.WEIBULL.DIST(AA$29,$L32,$K32,FALSE)*($R32*(1-$E32)+$Q32*(1-$F32))*((1+'Inputs &amp; Summary'!$D$7)^AA$29))))))</f>
        <v>0</v>
      </c>
      <c r="AB32" s="114">
        <f>$D32*IF(AB$29&gt;'Inputs &amp; Summary'!$D$5,0,IF(AB$29&gt;VLOOKUP($G32,Lists!$J$17:$K$21,2),IF($M32=Lists!$H$3,IF($K32&lt;1,(($S32/$K32)*((1+'Inputs &amp; Summary'!$D$7)^AB$29)),((INT(AB$29/$K32)-INT((AB$29-1)/$K32))*$S32*((1+'Inputs &amp; Summary'!$D$7)^AB$29))),(_xlfn.WEIBULL.DIST(AB$29,$L32,$K32,FALSE)*$S32*((1+'Inputs &amp; Summary'!$D$7)^AB$29))),IF($M32=Lists!$H$3,IF($K32&lt;1,((($R32*(1-$E32)+$Q32*(1-$F32))/$K32)*((1+'Inputs &amp; Summary'!$D$7)^AB$29)),((INT(AB$29/$K32)-INT((AB$29-1)/$K32))*($R32*(1-$E32)+$Q32*(1-$F32))*((1+'Inputs &amp; Summary'!$D$7)^AB$29))),((_xlfn.WEIBULL.DIST(AB$29,$L32,$K32,FALSE)*($R32*(1-$E32)+$Q32*(1-$F32))*((1+'Inputs &amp; Summary'!$D$7)^AB$29))))))</f>
        <v>0</v>
      </c>
      <c r="AC32" s="114">
        <f>$D32*IF(AC$29&gt;'Inputs &amp; Summary'!$D$5,0,IF(AC$29&gt;VLOOKUP($G32,Lists!$J$17:$K$21,2),IF($M32=Lists!$H$3,IF($K32&lt;1,(($S32/$K32)*((1+'Inputs &amp; Summary'!$D$7)^AC$29)),((INT(AC$29/$K32)-INT((AC$29-1)/$K32))*$S32*((1+'Inputs &amp; Summary'!$D$7)^AC$29))),(_xlfn.WEIBULL.DIST(AC$29,$L32,$K32,FALSE)*$S32*((1+'Inputs &amp; Summary'!$D$7)^AC$29))),IF($M32=Lists!$H$3,IF($K32&lt;1,((($R32*(1-$E32)+$Q32*(1-$F32))/$K32)*((1+'Inputs &amp; Summary'!$D$7)^AC$29)),((INT(AC$29/$K32)-INT((AC$29-1)/$K32))*($R32*(1-$E32)+$Q32*(1-$F32))*((1+'Inputs &amp; Summary'!$D$7)^AC$29))),((_xlfn.WEIBULL.DIST(AC$29,$L32,$K32,FALSE)*($R32*(1-$E32)+$Q32*(1-$F32))*((1+'Inputs &amp; Summary'!$D$7)^AC$29))))))</f>
        <v>0</v>
      </c>
      <c r="AD32" s="114">
        <f>$D32*IF(AD$29&gt;'Inputs &amp; Summary'!$D$5,0,IF(AD$29&gt;VLOOKUP($G32,Lists!$J$17:$K$21,2),IF($M32=Lists!$H$3,IF($K32&lt;1,(($S32/$K32)*((1+'Inputs &amp; Summary'!$D$7)^AD$29)),((INT(AD$29/$K32)-INT((AD$29-1)/$K32))*$S32*((1+'Inputs &amp; Summary'!$D$7)^AD$29))),(_xlfn.WEIBULL.DIST(AD$29,$L32,$K32,FALSE)*$S32*((1+'Inputs &amp; Summary'!$D$7)^AD$29))),IF($M32=Lists!$H$3,IF($K32&lt;1,((($R32*(1-$E32)+$Q32*(1-$F32))/$K32)*((1+'Inputs &amp; Summary'!$D$7)^AD$29)),((INT(AD$29/$K32)-INT((AD$29-1)/$K32))*($R32*(1-$E32)+$Q32*(1-$F32))*((1+'Inputs &amp; Summary'!$D$7)^AD$29))),((_xlfn.WEIBULL.DIST(AD$29,$L32,$K32,FALSE)*($R32*(1-$E32)+$Q32*(1-$F32))*((1+'Inputs &amp; Summary'!$D$7)^AD$29))))))</f>
        <v>0</v>
      </c>
      <c r="AE32" s="114">
        <f>$D32*IF(AE$29&gt;'Inputs &amp; Summary'!$D$5,0,IF(AE$29&gt;VLOOKUP($G32,Lists!$J$17:$K$21,2),IF($M32=Lists!$H$3,IF($K32&lt;1,(($S32/$K32)*((1+'Inputs &amp; Summary'!$D$7)^AE$29)),((INT(AE$29/$K32)-INT((AE$29-1)/$K32))*$S32*((1+'Inputs &amp; Summary'!$D$7)^AE$29))),(_xlfn.WEIBULL.DIST(AE$29,$L32,$K32,FALSE)*$S32*((1+'Inputs &amp; Summary'!$D$7)^AE$29))),IF($M32=Lists!$H$3,IF($K32&lt;1,((($R32*(1-$E32)+$Q32*(1-$F32))/$K32)*((1+'Inputs &amp; Summary'!$D$7)^AE$29)),((INT(AE$29/$K32)-INT((AE$29-1)/$K32))*($R32*(1-$E32)+$Q32*(1-$F32))*((1+'Inputs &amp; Summary'!$D$7)^AE$29))),((_xlfn.WEIBULL.DIST(AE$29,$L32,$K32,FALSE)*($R32*(1-$E32)+$Q32*(1-$F32))*((1+'Inputs &amp; Summary'!$D$7)^AE$29))))))</f>
        <v>0</v>
      </c>
      <c r="AF32" s="114">
        <f>$D32*IF(AF$29&gt;'Inputs &amp; Summary'!$D$5,0,IF(AF$29&gt;VLOOKUP($G32,Lists!$J$17:$K$21,2),IF($M32=Lists!$H$3,IF($K32&lt;1,(($S32/$K32)*((1+'Inputs &amp; Summary'!$D$7)^AF$29)),((INT(AF$29/$K32)-INT((AF$29-1)/$K32))*$S32*((1+'Inputs &amp; Summary'!$D$7)^AF$29))),(_xlfn.WEIBULL.DIST(AF$29,$L32,$K32,FALSE)*$S32*((1+'Inputs &amp; Summary'!$D$7)^AF$29))),IF($M32=Lists!$H$3,IF($K32&lt;1,((($R32*(1-$E32)+$Q32*(1-$F32))/$K32)*((1+'Inputs &amp; Summary'!$D$7)^AF$29)),((INT(AF$29/$K32)-INT((AF$29-1)/$K32))*($R32*(1-$E32)+$Q32*(1-$F32))*((1+'Inputs &amp; Summary'!$D$7)^AF$29))),((_xlfn.WEIBULL.DIST(AF$29,$L32,$K32,FALSE)*($R32*(1-$E32)+$Q32*(1-$F32))*((1+'Inputs &amp; Summary'!$D$7)^AF$29))))))</f>
        <v>0</v>
      </c>
      <c r="AG32" s="114">
        <f>$D32*IF(AG$29&gt;'Inputs &amp; Summary'!$D$5,0,IF(AG$29&gt;VLOOKUP($G32,Lists!$J$17:$K$21,2),IF($M32=Lists!$H$3,IF($K32&lt;1,(($S32/$K32)*((1+'Inputs &amp; Summary'!$D$7)^AG$29)),((INT(AG$29/$K32)-INT((AG$29-1)/$K32))*$S32*((1+'Inputs &amp; Summary'!$D$7)^AG$29))),(_xlfn.WEIBULL.DIST(AG$29,$L32,$K32,FALSE)*$S32*((1+'Inputs &amp; Summary'!$D$7)^AG$29))),IF($M32=Lists!$H$3,IF($K32&lt;1,((($R32*(1-$E32)+$Q32*(1-$F32))/$K32)*((1+'Inputs &amp; Summary'!$D$7)^AG$29)),((INT(AG$29/$K32)-INT((AG$29-1)/$K32))*($R32*(1-$E32)+$Q32*(1-$F32))*((1+'Inputs &amp; Summary'!$D$7)^AG$29))),((_xlfn.WEIBULL.DIST(AG$29,$L32,$K32,FALSE)*($R32*(1-$E32)+$Q32*(1-$F32))*((1+'Inputs &amp; Summary'!$D$7)^AG$29))))))</f>
        <v>0</v>
      </c>
      <c r="AH32" s="114">
        <f>$D32*IF(AH$29&gt;'Inputs &amp; Summary'!$D$5,0,IF(AH$29&gt;VLOOKUP($G32,Lists!$J$17:$K$21,2),IF($M32=Lists!$H$3,IF($K32&lt;1,(($S32/$K32)*((1+'Inputs &amp; Summary'!$D$7)^AH$29)),((INT(AH$29/$K32)-INT((AH$29-1)/$K32))*$S32*((1+'Inputs &amp; Summary'!$D$7)^AH$29))),(_xlfn.WEIBULL.DIST(AH$29,$L32,$K32,FALSE)*$S32*((1+'Inputs &amp; Summary'!$D$7)^AH$29))),IF($M32=Lists!$H$3,IF($K32&lt;1,((($R32*(1-$E32)+$Q32*(1-$F32))/$K32)*((1+'Inputs &amp; Summary'!$D$7)^AH$29)),((INT(AH$29/$K32)-INT((AH$29-1)/$K32))*($R32*(1-$E32)+$Q32*(1-$F32))*((1+'Inputs &amp; Summary'!$D$7)^AH$29))),((_xlfn.WEIBULL.DIST(AH$29,$L32,$K32,FALSE)*($R32*(1-$E32)+$Q32*(1-$F32))*((1+'Inputs &amp; Summary'!$D$7)^AH$29))))))</f>
        <v>0</v>
      </c>
      <c r="AI32" s="114">
        <f>$D32*IF(AI$29&gt;'Inputs &amp; Summary'!$D$5,0,IF(AI$29&gt;VLOOKUP($G32,Lists!$J$17:$K$21,2),IF($M32=Lists!$H$3,IF($K32&lt;1,(($S32/$K32)*((1+'Inputs &amp; Summary'!$D$7)^AI$29)),((INT(AI$29/$K32)-INT((AI$29-1)/$K32))*$S32*((1+'Inputs &amp; Summary'!$D$7)^AI$29))),(_xlfn.WEIBULL.DIST(AI$29,$L32,$K32,FALSE)*$S32*((1+'Inputs &amp; Summary'!$D$7)^AI$29))),IF($M32=Lists!$H$3,IF($K32&lt;1,((($R32*(1-$E32)+$Q32*(1-$F32))/$K32)*((1+'Inputs &amp; Summary'!$D$7)^AI$29)),((INT(AI$29/$K32)-INT((AI$29-1)/$K32))*($R32*(1-$E32)+$Q32*(1-$F32))*((1+'Inputs &amp; Summary'!$D$7)^AI$29))),((_xlfn.WEIBULL.DIST(AI$29,$L32,$K32,FALSE)*($R32*(1-$E32)+$Q32*(1-$F32))*((1+'Inputs &amp; Summary'!$D$7)^AI$29))))))</f>
        <v>28.842697298097093</v>
      </c>
      <c r="AJ32" s="114">
        <f>$D32*IF(AJ$29&gt;'Inputs &amp; Summary'!$D$5,0,IF(AJ$29&gt;VLOOKUP($G32,Lists!$J$17:$K$21,2),IF($M32=Lists!$H$3,IF($K32&lt;1,(($S32/$K32)*((1+'Inputs &amp; Summary'!$D$7)^AJ$29)),((INT(AJ$29/$K32)-INT((AJ$29-1)/$K32))*$S32*((1+'Inputs &amp; Summary'!$D$7)^AJ$29))),(_xlfn.WEIBULL.DIST(AJ$29,$L32,$K32,FALSE)*$S32*((1+'Inputs &amp; Summary'!$D$7)^AJ$29))),IF($M32=Lists!$H$3,IF($K32&lt;1,((($R32*(1-$E32)+$Q32*(1-$F32))/$K32)*((1+'Inputs &amp; Summary'!$D$7)^AJ$29)),((INT(AJ$29/$K32)-INT((AJ$29-1)/$K32))*($R32*(1-$E32)+$Q32*(1-$F32))*((1+'Inputs &amp; Summary'!$D$7)^AJ$29))),((_xlfn.WEIBULL.DIST(AJ$29,$L32,$K32,FALSE)*($R32*(1-$E32)+$Q32*(1-$F32))*((1+'Inputs &amp; Summary'!$D$7)^AJ$29))))))</f>
        <v>29.41955124405904</v>
      </c>
      <c r="AK32" s="114">
        <f>$D32*IF(AK$29&gt;'Inputs &amp; Summary'!$D$5,0,IF(AK$29&gt;VLOOKUP($G32,Lists!$J$17:$K$21,2),IF($M32=Lists!$H$3,IF($K32&lt;1,(($S32/$K32)*((1+'Inputs &amp; Summary'!$D$7)^AK$29)),((INT(AK$29/$K32)-INT((AK$29-1)/$K32))*$S32*((1+'Inputs &amp; Summary'!$D$7)^AK$29))),(_xlfn.WEIBULL.DIST(AK$29,$L32,$K32,FALSE)*$S32*((1+'Inputs &amp; Summary'!$D$7)^AK$29))),IF($M32=Lists!$H$3,IF($K32&lt;1,((($R32*(1-$E32)+$Q32*(1-$F32))/$K32)*((1+'Inputs &amp; Summary'!$D$7)^AK$29)),((INT(AK$29/$K32)-INT((AK$29-1)/$K32))*($R32*(1-$E32)+$Q32*(1-$F32))*((1+'Inputs &amp; Summary'!$D$7)^AK$29))),((_xlfn.WEIBULL.DIST(AK$29,$L32,$K32,FALSE)*($R32*(1-$E32)+$Q32*(1-$F32))*((1+'Inputs &amp; Summary'!$D$7)^AK$29))))))</f>
        <v>30.007942268940219</v>
      </c>
      <c r="AL32" s="114">
        <f>$D32*IF(AL$29&gt;'Inputs &amp; Summary'!$D$5,0,IF(AL$29&gt;VLOOKUP($G32,Lists!$J$17:$K$21,2),IF($M32=Lists!$H$3,IF($K32&lt;1,(($S32/$K32)*((1+'Inputs &amp; Summary'!$D$7)^AL$29)),((INT(AL$29/$K32)-INT((AL$29-1)/$K32))*$S32*((1+'Inputs &amp; Summary'!$D$7)^AL$29))),(_xlfn.WEIBULL.DIST(AL$29,$L32,$K32,FALSE)*$S32*((1+'Inputs &amp; Summary'!$D$7)^AL$29))),IF($M32=Lists!$H$3,IF($K32&lt;1,((($R32*(1-$E32)+$Q32*(1-$F32))/$K32)*((1+'Inputs &amp; Summary'!$D$7)^AL$29)),((INT(AL$29/$K32)-INT((AL$29-1)/$K32))*($R32*(1-$E32)+$Q32*(1-$F32))*((1+'Inputs &amp; Summary'!$D$7)^AL$29))),((_xlfn.WEIBULL.DIST(AL$29,$L32,$K32,FALSE)*($R32*(1-$E32)+$Q32*(1-$F32))*((1+'Inputs &amp; Summary'!$D$7)^AL$29))))))</f>
        <v>30.608101114319027</v>
      </c>
      <c r="AM32" s="114">
        <f>$D32*IF(AM$29&gt;'Inputs &amp; Summary'!$D$5,0,IF(AM$29&gt;VLOOKUP($G32,Lists!$J$17:$K$21,2),IF($M32=Lists!$H$3,IF($K32&lt;1,(($S32/$K32)*((1+'Inputs &amp; Summary'!$D$7)^AM$29)),((INT(AM$29/$K32)-INT((AM$29-1)/$K32))*$S32*((1+'Inputs &amp; Summary'!$D$7)^AM$29))),(_xlfn.WEIBULL.DIST(AM$29,$L32,$K32,FALSE)*$S32*((1+'Inputs &amp; Summary'!$D$7)^AM$29))),IF($M32=Lists!$H$3,IF($K32&lt;1,((($R32*(1-$E32)+$Q32*(1-$F32))/$K32)*((1+'Inputs &amp; Summary'!$D$7)^AM$29)),((INT(AM$29/$K32)-INT((AM$29-1)/$K32))*($R32*(1-$E32)+$Q32*(1-$F32))*((1+'Inputs &amp; Summary'!$D$7)^AM$29))),((_xlfn.WEIBULL.DIST(AM$29,$L32,$K32,FALSE)*($R32*(1-$E32)+$Q32*(1-$F32))*((1+'Inputs &amp; Summary'!$D$7)^AM$29))))))</f>
        <v>31.2202631366054</v>
      </c>
      <c r="AN32" s="114">
        <f>$D32*IF(AN$29&gt;'Inputs &amp; Summary'!$D$5,0,IF(AN$29&gt;VLOOKUP($G32,Lists!$J$17:$K$21,2),IF($M32=Lists!$H$3,IF($K32&lt;1,(($S32/$K32)*((1+'Inputs &amp; Summary'!$D$7)^AN$29)),((INT(AN$29/$K32)-INT((AN$29-1)/$K32))*$S32*((1+'Inputs &amp; Summary'!$D$7)^AN$29))),(_xlfn.WEIBULL.DIST(AN$29,$L32,$K32,FALSE)*$S32*((1+'Inputs &amp; Summary'!$D$7)^AN$29))),IF($M32=Lists!$H$3,IF($K32&lt;1,((($R32*(1-$E32)+$Q32*(1-$F32))/$K32)*((1+'Inputs &amp; Summary'!$D$7)^AN$29)),((INT(AN$29/$K32)-INT((AN$29-1)/$K32))*($R32*(1-$E32)+$Q32*(1-$F32))*((1+'Inputs &amp; Summary'!$D$7)^AN$29))),((_xlfn.WEIBULL.DIST(AN$29,$L32,$K32,FALSE)*($R32*(1-$E32)+$Q32*(1-$F32))*((1+'Inputs &amp; Summary'!$D$7)^AN$29))))))</f>
        <v>31.844668399337515</v>
      </c>
      <c r="AO32" s="114">
        <f>$D32*IF(AO$29&gt;'Inputs &amp; Summary'!$D$5,0,IF(AO$29&gt;VLOOKUP($G32,Lists!$J$17:$K$21,2),IF($M32=Lists!$H$3,IF($K32&lt;1,(($S32/$K32)*((1+'Inputs &amp; Summary'!$D$7)^AO$29)),((INT(AO$29/$K32)-INT((AO$29-1)/$K32))*$S32*((1+'Inputs &amp; Summary'!$D$7)^AO$29))),(_xlfn.WEIBULL.DIST(AO$29,$L32,$K32,FALSE)*$S32*((1+'Inputs &amp; Summary'!$D$7)^AO$29))),IF($M32=Lists!$H$3,IF($K32&lt;1,((($R32*(1-$E32)+$Q32*(1-$F32))/$K32)*((1+'Inputs &amp; Summary'!$D$7)^AO$29)),((INT(AO$29/$K32)-INT((AO$29-1)/$K32))*($R32*(1-$E32)+$Q32*(1-$F32))*((1+'Inputs &amp; Summary'!$D$7)^AO$29))),((_xlfn.WEIBULL.DIST(AO$29,$L32,$K32,FALSE)*($R32*(1-$E32)+$Q32*(1-$F32))*((1+'Inputs &amp; Summary'!$D$7)^AO$29))))))</f>
        <v>32.481561767324266</v>
      </c>
      <c r="AP32" s="114">
        <f>$D32*IF(AP$29&gt;'Inputs &amp; Summary'!$D$5,0,IF(AP$29&gt;VLOOKUP($G32,Lists!$J$17:$K$21,2),IF($M32=Lists!$H$3,IF($K32&lt;1,(($S32/$K32)*((1+'Inputs &amp; Summary'!$D$7)^AP$29)),((INT(AP$29/$K32)-INT((AP$29-1)/$K32))*$S32*((1+'Inputs &amp; Summary'!$D$7)^AP$29))),(_xlfn.WEIBULL.DIST(AP$29,$L32,$K32,FALSE)*$S32*((1+'Inputs &amp; Summary'!$D$7)^AP$29))),IF($M32=Lists!$H$3,IF($K32&lt;1,((($R32*(1-$E32)+$Q32*(1-$F32))/$K32)*((1+'Inputs &amp; Summary'!$D$7)^AP$29)),((INT(AP$29/$K32)-INT((AP$29-1)/$K32))*($R32*(1-$E32)+$Q32*(1-$F32))*((1+'Inputs &amp; Summary'!$D$7)^AP$29))),((_xlfn.WEIBULL.DIST(AP$29,$L32,$K32,FALSE)*($R32*(1-$E32)+$Q32*(1-$F32))*((1+'Inputs &amp; Summary'!$D$7)^AP$29))))))</f>
        <v>33.131193002670749</v>
      </c>
      <c r="AQ32" s="114">
        <f>$D32*IF(AQ$29&gt;'Inputs &amp; Summary'!$D$5,0,IF(AQ$29&gt;VLOOKUP($G32,Lists!$J$17:$K$21,2),IF($M32=Lists!$H$3,IF($K32&lt;1,(($S32/$K32)*((1+'Inputs &amp; Summary'!$D$7)^AQ$29)),((INT(AQ$29/$K32)-INT((AQ$29-1)/$K32))*$S32*((1+'Inputs &amp; Summary'!$D$7)^AQ$29))),(_xlfn.WEIBULL.DIST(AQ$29,$L32,$K32,FALSE)*$S32*((1+'Inputs &amp; Summary'!$D$7)^AQ$29))),IF($M32=Lists!$H$3,IF($K32&lt;1,((($R32*(1-$E32)+$Q32*(1-$F32))/$K32)*((1+'Inputs &amp; Summary'!$D$7)^AQ$29)),((INT(AQ$29/$K32)-INT((AQ$29-1)/$K32))*($R32*(1-$E32)+$Q32*(1-$F32))*((1+'Inputs &amp; Summary'!$D$7)^AQ$29))),((_xlfn.WEIBULL.DIST(AQ$29,$L32,$K32,FALSE)*($R32*(1-$E32)+$Q32*(1-$F32))*((1+'Inputs &amp; Summary'!$D$7)^AQ$29))))))</f>
        <v>33.793816862724164</v>
      </c>
      <c r="AR32" s="114">
        <f>$D32*IF(AR$29&gt;'Inputs &amp; Summary'!$D$5,0,IF(AR$29&gt;VLOOKUP($G32,Lists!$J$17:$K$21,2),IF($M32=Lists!$H$3,IF($K32&lt;1,(($S32/$K32)*((1+'Inputs &amp; Summary'!$D$7)^AR$29)),((INT(AR$29/$K32)-INT((AR$29-1)/$K32))*$S32*((1+'Inputs &amp; Summary'!$D$7)^AR$29))),(_xlfn.WEIBULL.DIST(AR$29,$L32,$K32,FALSE)*$S32*((1+'Inputs &amp; Summary'!$D$7)^AR$29))),IF($M32=Lists!$H$3,IF($K32&lt;1,((($R32*(1-$E32)+$Q32*(1-$F32))/$K32)*((1+'Inputs &amp; Summary'!$D$7)^AR$29)),((INT(AR$29/$K32)-INT((AR$29-1)/$K32))*($R32*(1-$E32)+$Q32*(1-$F32))*((1+'Inputs &amp; Summary'!$D$7)^AR$29))),((_xlfn.WEIBULL.DIST(AR$29,$L32,$K32,FALSE)*($R32*(1-$E32)+$Q32*(1-$F32))*((1+'Inputs &amp; Summary'!$D$7)^AR$29))))))</f>
        <v>34.46969319997865</v>
      </c>
      <c r="AS32" s="114">
        <f>$D32*IF(AS$29&gt;'Inputs &amp; Summary'!$D$5,0,IF(AS$29&gt;VLOOKUP($G32,Lists!$J$17:$K$21,2),IF($M32=Lists!$H$3,IF($K32&lt;1,(($S32/$K32)*((1+'Inputs &amp; Summary'!$D$7)^AS$29)),((INT(AS$29/$K32)-INT((AS$29-1)/$K32))*$S32*((1+'Inputs &amp; Summary'!$D$7)^AS$29))),(_xlfn.WEIBULL.DIST(AS$29,$L32,$K32,FALSE)*$S32*((1+'Inputs &amp; Summary'!$D$7)^AS$29))),IF($M32=Lists!$H$3,IF($K32&lt;1,((($R32*(1-$E32)+$Q32*(1-$F32))/$K32)*((1+'Inputs &amp; Summary'!$D$7)^AS$29)),((INT(AS$29/$K32)-INT((AS$29-1)/$K32))*($R32*(1-$E32)+$Q32*(1-$F32))*((1+'Inputs &amp; Summary'!$D$7)^AS$29))),((_xlfn.WEIBULL.DIST(AS$29,$L32,$K32,FALSE)*($R32*(1-$E32)+$Q32*(1-$F32))*((1+'Inputs &amp; Summary'!$D$7)^AS$29))))))</f>
        <v>0</v>
      </c>
      <c r="AT32" s="114">
        <f>$D32*IF(AT$29&gt;'Inputs &amp; Summary'!$D$5,0,IF(AT$29&gt;VLOOKUP($G32,Lists!$J$17:$K$21,2),IF($M32=Lists!$H$3,IF($K32&lt;1,(($S32/$K32)*((1+'Inputs &amp; Summary'!$D$7)^AT$29)),((INT(AT$29/$K32)-INT((AT$29-1)/$K32))*$S32*((1+'Inputs &amp; Summary'!$D$7)^AT$29))),(_xlfn.WEIBULL.DIST(AT$29,$L32,$K32,FALSE)*$S32*((1+'Inputs &amp; Summary'!$D$7)^AT$29))),IF($M32=Lists!$H$3,IF($K32&lt;1,((($R32*(1-$E32)+$Q32*(1-$F32))/$K32)*((1+'Inputs &amp; Summary'!$D$7)^AT$29)),((INT(AT$29/$K32)-INT((AT$29-1)/$K32))*($R32*(1-$E32)+$Q32*(1-$F32))*((1+'Inputs &amp; Summary'!$D$7)^AT$29))),((_xlfn.WEIBULL.DIST(AT$29,$L32,$K32,FALSE)*($R32*(1-$E32)+$Q32*(1-$F32))*((1+'Inputs &amp; Summary'!$D$7)^AT$29))))))</f>
        <v>0</v>
      </c>
      <c r="AU32" s="114">
        <f>$D32*IF(AU$29&gt;'Inputs &amp; Summary'!$D$5,0,IF(AU$29&gt;VLOOKUP($G32,Lists!$J$17:$K$21,2),IF($M32=Lists!$H$3,IF($K32&lt;1,(($S32/$K32)*((1+'Inputs &amp; Summary'!$D$7)^AU$29)),((INT(AU$29/$K32)-INT((AU$29-1)/$K32))*$S32*((1+'Inputs &amp; Summary'!$D$7)^AU$29))),(_xlfn.WEIBULL.DIST(AU$29,$L32,$K32,FALSE)*$S32*((1+'Inputs &amp; Summary'!$D$7)^AU$29))),IF($M32=Lists!$H$3,IF($K32&lt;1,((($R32*(1-$E32)+$Q32*(1-$F32))/$K32)*((1+'Inputs &amp; Summary'!$D$7)^AU$29)),((INT(AU$29/$K32)-INT((AU$29-1)/$K32))*($R32*(1-$E32)+$Q32*(1-$F32))*((1+'Inputs &amp; Summary'!$D$7)^AU$29))),((_xlfn.WEIBULL.DIST(AU$29,$L32,$K32,FALSE)*($R32*(1-$E32)+$Q32*(1-$F32))*((1+'Inputs &amp; Summary'!$D$7)^AU$29))))))</f>
        <v>0</v>
      </c>
      <c r="AV32" s="114">
        <f>$D32*IF(AV$29&gt;'Inputs &amp; Summary'!$D$5,0,IF(AV$29&gt;VLOOKUP($G32,Lists!$J$17:$K$21,2),IF($M32=Lists!$H$3,IF($K32&lt;1,(($S32/$K32)*((1+'Inputs &amp; Summary'!$D$7)^AV$29)),((INT(AV$29/$K32)-INT((AV$29-1)/$K32))*$S32*((1+'Inputs &amp; Summary'!$D$7)^AV$29))),(_xlfn.WEIBULL.DIST(AV$29,$L32,$K32,FALSE)*$S32*((1+'Inputs &amp; Summary'!$D$7)^AV$29))),IF($M32=Lists!$H$3,IF($K32&lt;1,((($R32*(1-$E32)+$Q32*(1-$F32))/$K32)*((1+'Inputs &amp; Summary'!$D$7)^AV$29)),((INT(AV$29/$K32)-INT((AV$29-1)/$K32))*($R32*(1-$E32)+$Q32*(1-$F32))*((1+'Inputs &amp; Summary'!$D$7)^AV$29))),((_xlfn.WEIBULL.DIST(AV$29,$L32,$K32,FALSE)*($R32*(1-$E32)+$Q32*(1-$F32))*((1+'Inputs &amp; Summary'!$D$7)^AV$29))))))</f>
        <v>0</v>
      </c>
      <c r="AW32" s="114">
        <f>$D32*IF(AW$29&gt;'Inputs &amp; Summary'!$D$5,0,IF(AW$29&gt;VLOOKUP($G32,Lists!$J$17:$K$21,2),IF($M32=Lists!$H$3,IF($K32&lt;1,(($S32/$K32)*((1+'Inputs &amp; Summary'!$D$7)^AW$29)),((INT(AW$29/$K32)-INT((AW$29-1)/$K32))*$S32*((1+'Inputs &amp; Summary'!$D$7)^AW$29))),(_xlfn.WEIBULL.DIST(AW$29,$L32,$K32,FALSE)*$S32*((1+'Inputs &amp; Summary'!$D$7)^AW$29))),IF($M32=Lists!$H$3,IF($K32&lt;1,((($R32*(1-$E32)+$Q32*(1-$F32))/$K32)*((1+'Inputs &amp; Summary'!$D$7)^AW$29)),((INT(AW$29/$K32)-INT((AW$29-1)/$K32))*($R32*(1-$E32)+$Q32*(1-$F32))*((1+'Inputs &amp; Summary'!$D$7)^AW$29))),((_xlfn.WEIBULL.DIST(AW$29,$L32,$K32,FALSE)*($R32*(1-$E32)+$Q32*(1-$F32))*((1+'Inputs &amp; Summary'!$D$7)^AW$29))))))</f>
        <v>0</v>
      </c>
      <c r="AX32" s="114">
        <f>$D32*IF(AX$29&gt;'Inputs &amp; Summary'!$D$5,0,IF(AX$29&gt;VLOOKUP($G32,Lists!$J$17:$K$21,2),IF($M32=Lists!$H$3,IF($K32&lt;1,(($S32/$K32)*((1+'Inputs &amp; Summary'!$D$7)^AX$29)),((INT(AX$29/$K32)-INT((AX$29-1)/$K32))*$S32*((1+'Inputs &amp; Summary'!$D$7)^AX$29))),(_xlfn.WEIBULL.DIST(AX$29,$L32,$K32,FALSE)*$S32*((1+'Inputs &amp; Summary'!$D$7)^AX$29))),IF($M32=Lists!$H$3,IF($K32&lt;1,((($R32*(1-$E32)+$Q32*(1-$F32))/$K32)*((1+'Inputs &amp; Summary'!$D$7)^AX$29)),((INT(AX$29/$K32)-INT((AX$29-1)/$K32))*($R32*(1-$E32)+$Q32*(1-$F32))*((1+'Inputs &amp; Summary'!$D$7)^AX$29))),((_xlfn.WEIBULL.DIST(AX$29,$L32,$K32,FALSE)*($R32*(1-$E32)+$Q32*(1-$F32))*((1+'Inputs &amp; Summary'!$D$7)^AX$29))))))</f>
        <v>0</v>
      </c>
      <c r="AY32" s="114">
        <f>$D32*IF(AY$29&gt;'Inputs &amp; Summary'!$D$5,0,IF(AY$29&gt;VLOOKUP($G32,Lists!$J$17:$K$21,2),IF($M32=Lists!$H$3,IF($K32&lt;1,(($S32/$K32)*((1+'Inputs &amp; Summary'!$D$7)^AY$29)),((INT(AY$29/$K32)-INT((AY$29-1)/$K32))*$S32*((1+'Inputs &amp; Summary'!$D$7)^AY$29))),(_xlfn.WEIBULL.DIST(AY$29,$L32,$K32,FALSE)*$S32*((1+'Inputs &amp; Summary'!$D$7)^AY$29))),IF($M32=Lists!$H$3,IF($K32&lt;1,((($R32*(1-$E32)+$Q32*(1-$F32))/$K32)*((1+'Inputs &amp; Summary'!$D$7)^AY$29)),((INT(AY$29/$K32)-INT((AY$29-1)/$K32))*($R32*(1-$E32)+$Q32*(1-$F32))*((1+'Inputs &amp; Summary'!$D$7)^AY$29))),((_xlfn.WEIBULL.DIST(AY$29,$L32,$K32,FALSE)*($R32*(1-$E32)+$Q32*(1-$F32))*((1+'Inputs &amp; Summary'!$D$7)^AY$29))))))</f>
        <v>0</v>
      </c>
      <c r="AZ32" s="114">
        <f>$D32*IF(AZ$29&gt;'Inputs &amp; Summary'!$D$5,0,IF(AZ$29&gt;VLOOKUP($G32,Lists!$J$17:$K$21,2),IF($M32=Lists!$H$3,IF($K32&lt;1,(($S32/$K32)*((1+'Inputs &amp; Summary'!$D$7)^AZ$29)),((INT(AZ$29/$K32)-INT((AZ$29-1)/$K32))*$S32*((1+'Inputs &amp; Summary'!$D$7)^AZ$29))),(_xlfn.WEIBULL.DIST(AZ$29,$L32,$K32,FALSE)*$S32*((1+'Inputs &amp; Summary'!$D$7)^AZ$29))),IF($M32=Lists!$H$3,IF($K32&lt;1,((($R32*(1-$E32)+$Q32*(1-$F32))/$K32)*((1+'Inputs &amp; Summary'!$D$7)^AZ$29)),((INT(AZ$29/$K32)-INT((AZ$29-1)/$K32))*($R32*(1-$E32)+$Q32*(1-$F32))*((1+'Inputs &amp; Summary'!$D$7)^AZ$29))),((_xlfn.WEIBULL.DIST(AZ$29,$L32,$K32,FALSE)*($R32*(1-$E32)+$Q32*(1-$F32))*((1+'Inputs &amp; Summary'!$D$7)^AZ$29))))))</f>
        <v>0</v>
      </c>
      <c r="BA32" s="114">
        <f>$D32*IF(BA$29&gt;'Inputs &amp; Summary'!$D$5,0,IF(BA$29&gt;VLOOKUP($G32,Lists!$J$17:$K$21,2),IF($M32=Lists!$H$3,IF($K32&lt;1,(($S32/$K32)*((1+'Inputs &amp; Summary'!$D$7)^BA$29)),((INT(BA$29/$K32)-INT((BA$29-1)/$K32))*$S32*((1+'Inputs &amp; Summary'!$D$7)^BA$29))),(_xlfn.WEIBULL.DIST(BA$29,$L32,$K32,FALSE)*$S32*((1+'Inputs &amp; Summary'!$D$7)^BA$29))),IF($M32=Lists!$H$3,IF($K32&lt;1,((($R32*(1-$E32)+$Q32*(1-$F32))/$K32)*((1+'Inputs &amp; Summary'!$D$7)^BA$29)),((INT(BA$29/$K32)-INT((BA$29-1)/$K32))*($R32*(1-$E32)+$Q32*(1-$F32))*((1+'Inputs &amp; Summary'!$D$7)^BA$29))),((_xlfn.WEIBULL.DIST(BA$29,$L32,$K32,FALSE)*($R32*(1-$E32)+$Q32*(1-$F32))*((1+'Inputs &amp; Summary'!$D$7)^BA$29))))))</f>
        <v>0</v>
      </c>
      <c r="BB32" s="114">
        <f>$D32*IF(BB$29&gt;'Inputs &amp; Summary'!$D$5,0,IF(BB$29&gt;VLOOKUP($G32,Lists!$J$17:$K$21,2),IF($M32=Lists!$H$3,IF($K32&lt;1,(($S32/$K32)*((1+'Inputs &amp; Summary'!$D$7)^BB$29)),((INT(BB$29/$K32)-INT((BB$29-1)/$K32))*$S32*((1+'Inputs &amp; Summary'!$D$7)^BB$29))),(_xlfn.WEIBULL.DIST(BB$29,$L32,$K32,FALSE)*$S32*((1+'Inputs &amp; Summary'!$D$7)^BB$29))),IF($M32=Lists!$H$3,IF($K32&lt;1,((($R32*(1-$E32)+$Q32*(1-$F32))/$K32)*((1+'Inputs &amp; Summary'!$D$7)^BB$29)),((INT(BB$29/$K32)-INT((BB$29-1)/$K32))*($R32*(1-$E32)+$Q32*(1-$F32))*((1+'Inputs &amp; Summary'!$D$7)^BB$29))),((_xlfn.WEIBULL.DIST(BB$29,$L32,$K32,FALSE)*($R32*(1-$E32)+$Q32*(1-$F32))*((1+'Inputs &amp; Summary'!$D$7)^BB$29))))))</f>
        <v>0</v>
      </c>
      <c r="BC32" s="114">
        <f>$D32*IF(BC$29&gt;'Inputs &amp; Summary'!$D$5,0,IF(BC$29&gt;VLOOKUP($G32,Lists!$J$17:$K$21,2),IF($M32=Lists!$H$3,IF($K32&lt;1,(($S32/$K32)*((1+'Inputs &amp; Summary'!$D$7)^BC$29)),((INT(BC$29/$K32)-INT((BC$29-1)/$K32))*$S32*((1+'Inputs &amp; Summary'!$D$7)^BC$29))),(_xlfn.WEIBULL.DIST(BC$29,$L32,$K32,FALSE)*$S32*((1+'Inputs &amp; Summary'!$D$7)^BC$29))),IF($M32=Lists!$H$3,IF($K32&lt;1,((($R32*(1-$E32)+$Q32*(1-$F32))/$K32)*((1+'Inputs &amp; Summary'!$D$7)^BC$29)),((INT(BC$29/$K32)-INT((BC$29-1)/$K32))*($R32*(1-$E32)+$Q32*(1-$F32))*((1+'Inputs &amp; Summary'!$D$7)^BC$29))),((_xlfn.WEIBULL.DIST(BC$29,$L32,$K32,FALSE)*($R32*(1-$E32)+$Q32*(1-$F32))*((1+'Inputs &amp; Summary'!$D$7)^BC$29))))))</f>
        <v>0</v>
      </c>
      <c r="BD32" s="114">
        <f>$D32*IF(BD$29&gt;'Inputs &amp; Summary'!$D$5,0,IF(BD$29&gt;VLOOKUP($G32,Lists!$J$17:$K$21,2),IF($M32=Lists!$H$3,IF($K32&lt;1,(($S32/$K32)*((1+'Inputs &amp; Summary'!$D$7)^BD$29)),((INT(BD$29/$K32)-INT((BD$29-1)/$K32))*$S32*((1+'Inputs &amp; Summary'!$D$7)^BD$29))),(_xlfn.WEIBULL.DIST(BD$29,$L32,$K32,FALSE)*$S32*((1+'Inputs &amp; Summary'!$D$7)^BD$29))),IF($M32=Lists!$H$3,IF($K32&lt;1,((($R32*(1-$E32)+$Q32*(1-$F32))/$K32)*((1+'Inputs &amp; Summary'!$D$7)^BD$29)),((INT(BD$29/$K32)-INT((BD$29-1)/$K32))*($R32*(1-$E32)+$Q32*(1-$F32))*((1+'Inputs &amp; Summary'!$D$7)^BD$29))),((_xlfn.WEIBULL.DIST(BD$29,$L32,$K32,FALSE)*($R32*(1-$E32)+$Q32*(1-$F32))*((1+'Inputs &amp; Summary'!$D$7)^BD$29))))))</f>
        <v>0</v>
      </c>
      <c r="BE32" s="114">
        <f>$D32*IF(BE$29&gt;'Inputs &amp; Summary'!$D$5,0,IF(BE$29&gt;VLOOKUP($G32,Lists!$J$17:$K$21,2),IF($M32=Lists!$H$3,IF($K32&lt;1,(($S32/$K32)*((1+'Inputs &amp; Summary'!$D$7)^BE$29)),((INT(BE$29/$K32)-INT((BE$29-1)/$K32))*$S32*((1+'Inputs &amp; Summary'!$D$7)^BE$29))),(_xlfn.WEIBULL.DIST(BE$29,$L32,$K32,FALSE)*$S32*((1+'Inputs &amp; Summary'!$D$7)^BE$29))),IF($M32=Lists!$H$3,IF($K32&lt;1,((($R32*(1-$E32)+$Q32*(1-$F32))/$K32)*((1+'Inputs &amp; Summary'!$D$7)^BE$29)),((INT(BE$29/$K32)-INT((BE$29-1)/$K32))*($R32*(1-$E32)+$Q32*(1-$F32))*((1+'Inputs &amp; Summary'!$D$7)^BE$29))),((_xlfn.WEIBULL.DIST(BE$29,$L32,$K32,FALSE)*($R32*(1-$E32)+$Q32*(1-$F32))*((1+'Inputs &amp; Summary'!$D$7)^BE$29))))))</f>
        <v>0</v>
      </c>
      <c r="BF32" s="114">
        <f>$D32*IF(BF$29&gt;'Inputs &amp; Summary'!$D$5,0,IF(BF$29&gt;VLOOKUP($G32,Lists!$J$17:$K$21,2),IF($M32=Lists!$H$3,IF($K32&lt;1,(($S32/$K32)*((1+'Inputs &amp; Summary'!$D$7)^BF$29)),((INT(BF$29/$K32)-INT((BF$29-1)/$K32))*$S32*((1+'Inputs &amp; Summary'!$D$7)^BF$29))),(_xlfn.WEIBULL.DIST(BF$29,$L32,$K32,FALSE)*$S32*((1+'Inputs &amp; Summary'!$D$7)^BF$29))),IF($M32=Lists!$H$3,IF($K32&lt;1,((($R32*(1-$E32)+$Q32*(1-$F32))/$K32)*((1+'Inputs &amp; Summary'!$D$7)^BF$29)),((INT(BF$29/$K32)-INT((BF$29-1)/$K32))*($R32*(1-$E32)+$Q32*(1-$F32))*((1+'Inputs &amp; Summary'!$D$7)^BF$29))),((_xlfn.WEIBULL.DIST(BF$29,$L32,$K32,FALSE)*($R32*(1-$E32)+$Q32*(1-$F32))*((1+'Inputs &amp; Summary'!$D$7)^BF$29))))))</f>
        <v>0</v>
      </c>
      <c r="BG32" s="114">
        <f>$D32*IF(BG$29&gt;'Inputs &amp; Summary'!$D$5,0,IF(BG$29&gt;VLOOKUP($G32,Lists!$J$17:$K$21,2),IF($M32=Lists!$H$3,IF($K32&lt;1,(($S32/$K32)*((1+'Inputs &amp; Summary'!$D$7)^BG$29)),((INT(BG$29/$K32)-INT((BG$29-1)/$K32))*$S32*((1+'Inputs &amp; Summary'!$D$7)^BG$29))),(_xlfn.WEIBULL.DIST(BG$29,$L32,$K32,FALSE)*$S32*((1+'Inputs &amp; Summary'!$D$7)^BG$29))),IF($M32=Lists!$H$3,IF($K32&lt;1,((($R32*(1-$E32)+$Q32*(1-$F32))/$K32)*((1+'Inputs &amp; Summary'!$D$7)^BG$29)),((INT(BG$29/$K32)-INT((BG$29-1)/$K32))*($R32*(1-$E32)+$Q32*(1-$F32))*((1+'Inputs &amp; Summary'!$D$7)^BG$29))),((_xlfn.WEIBULL.DIST(BG$29,$L32,$K32,FALSE)*($R32*(1-$E32)+$Q32*(1-$F32))*((1+'Inputs &amp; Summary'!$D$7)^BG$29))))))</f>
        <v>0</v>
      </c>
      <c r="BH32" s="114">
        <f>$D32*IF(BH$29&gt;'Inputs &amp; Summary'!$D$5,0,IF(BH$29&gt;VLOOKUP($G32,Lists!$J$17:$K$21,2),IF($M32=Lists!$H$3,IF($K32&lt;1,(($S32/$K32)*((1+'Inputs &amp; Summary'!$D$7)^BH$29)),((INT(BH$29/$K32)-INT((BH$29-1)/$K32))*$S32*((1+'Inputs &amp; Summary'!$D$7)^BH$29))),(_xlfn.WEIBULL.DIST(BH$29,$L32,$K32,FALSE)*$S32*((1+'Inputs &amp; Summary'!$D$7)^BH$29))),IF($M32=Lists!$H$3,IF($K32&lt;1,((($R32*(1-$E32)+$Q32*(1-$F32))/$K32)*((1+'Inputs &amp; Summary'!$D$7)^BH$29)),((INT(BH$29/$K32)-INT((BH$29-1)/$K32))*($R32*(1-$E32)+$Q32*(1-$F32))*((1+'Inputs &amp; Summary'!$D$7)^BH$29))),((_xlfn.WEIBULL.DIST(BH$29,$L32,$K32,FALSE)*($R32*(1-$E32)+$Q32*(1-$F32))*((1+'Inputs &amp; Summary'!$D$7)^BH$29))))))</f>
        <v>0</v>
      </c>
      <c r="BI32" s="114">
        <f>$D32*IF(BI$29&gt;'Inputs &amp; Summary'!$D$5,0,IF(BI$29&gt;VLOOKUP($G32,Lists!$J$17:$K$21,2),IF($M32=Lists!$H$3,IF($K32&lt;1,(($S32/$K32)*((1+'Inputs &amp; Summary'!$D$7)^BI$29)),((INT(BI$29/$K32)-INT((BI$29-1)/$K32))*$S32*((1+'Inputs &amp; Summary'!$D$7)^BI$29))),(_xlfn.WEIBULL.DIST(BI$29,$L32,$K32,FALSE)*$S32*((1+'Inputs &amp; Summary'!$D$7)^BI$29))),IF($M32=Lists!$H$3,IF($K32&lt;1,((($R32*(1-$E32)+$Q32*(1-$F32))/$K32)*((1+'Inputs &amp; Summary'!$D$7)^BI$29)),((INT(BI$29/$K32)-INT((BI$29-1)/$K32))*($R32*(1-$E32)+$Q32*(1-$F32))*((1+'Inputs &amp; Summary'!$D$7)^BI$29))),((_xlfn.WEIBULL.DIST(BI$29,$L32,$K32,FALSE)*($R32*(1-$E32)+$Q32*(1-$F32))*((1+'Inputs &amp; Summary'!$D$7)^BI$29))))))</f>
        <v>0</v>
      </c>
      <c r="BJ32" s="114">
        <f>$D32*IF(BJ$29&gt;'Inputs &amp; Summary'!$D$5,0,IF(BJ$29&gt;VLOOKUP($G32,Lists!$J$17:$K$21,2),IF($M32=Lists!$H$3,IF($K32&lt;1,(($S32/$K32)*((1+'Inputs &amp; Summary'!$D$7)^BJ$29)),((INT(BJ$29/$K32)-INT((BJ$29-1)/$K32))*$S32*((1+'Inputs &amp; Summary'!$D$7)^BJ$29))),(_xlfn.WEIBULL.DIST(BJ$29,$L32,$K32,FALSE)*$S32*((1+'Inputs &amp; Summary'!$D$7)^BJ$29))),IF($M32=Lists!$H$3,IF($K32&lt;1,((($R32*(1-$E32)+$Q32*(1-$F32))/$K32)*((1+'Inputs &amp; Summary'!$D$7)^BJ$29)),((INT(BJ$29/$K32)-INT((BJ$29-1)/$K32))*($R32*(1-$E32)+$Q32*(1-$F32))*((1+'Inputs &amp; Summary'!$D$7)^BJ$29))),((_xlfn.WEIBULL.DIST(BJ$29,$L32,$K32,FALSE)*($R32*(1-$E32)+$Q32*(1-$F32))*((1+'Inputs &amp; Summary'!$D$7)^BJ$29))))))</f>
        <v>0</v>
      </c>
      <c r="BK32" s="114">
        <f>$D32*IF(BK$29&gt;'Inputs &amp; Summary'!$D$5,0,IF(BK$29&gt;VLOOKUP($G32,Lists!$J$17:$K$21,2),IF($M32=Lists!$H$3,IF($K32&lt;1,(($S32/$K32)*((1+'Inputs &amp; Summary'!$D$7)^BK$29)),((INT(BK$29/$K32)-INT((BK$29-1)/$K32))*$S32*((1+'Inputs &amp; Summary'!$D$7)^BK$29))),(_xlfn.WEIBULL.DIST(BK$29,$L32,$K32,FALSE)*$S32*((1+'Inputs &amp; Summary'!$D$7)^BK$29))),IF($M32=Lists!$H$3,IF($K32&lt;1,((($R32*(1-$E32)+$Q32*(1-$F32))/$K32)*((1+'Inputs &amp; Summary'!$D$7)^BK$29)),((INT(BK$29/$K32)-INT((BK$29-1)/$K32))*($R32*(1-$E32)+$Q32*(1-$F32))*((1+'Inputs &amp; Summary'!$D$7)^BK$29))),((_xlfn.WEIBULL.DIST(BK$29,$L32,$K32,FALSE)*($R32*(1-$E32)+$Q32*(1-$F32))*((1+'Inputs &amp; Summary'!$D$7)^BK$29))))))</f>
        <v>0</v>
      </c>
      <c r="BL32" s="114">
        <f>$D32*IF(BL$29&gt;'Inputs &amp; Summary'!$D$5,0,IF(BL$29&gt;VLOOKUP($G32,Lists!$J$17:$K$21,2),IF($M32=Lists!$H$3,IF($K32&lt;1,(($S32/$K32)*((1+'Inputs &amp; Summary'!$D$7)^BL$29)),((INT(BL$29/$K32)-INT((BL$29-1)/$K32))*$S32*((1+'Inputs &amp; Summary'!$D$7)^BL$29))),(_xlfn.WEIBULL.DIST(BL$29,$L32,$K32,FALSE)*$S32*((1+'Inputs &amp; Summary'!$D$7)^BL$29))),IF($M32=Lists!$H$3,IF($K32&lt;1,((($R32*(1-$E32)+$Q32*(1-$F32))/$K32)*((1+'Inputs &amp; Summary'!$D$7)^BL$29)),((INT(BL$29/$K32)-INT((BL$29-1)/$K32))*($R32*(1-$E32)+$Q32*(1-$F32))*((1+'Inputs &amp; Summary'!$D$7)^BL$29))),((_xlfn.WEIBULL.DIST(BL$29,$L32,$K32,FALSE)*($R32*(1-$E32)+$Q32*(1-$F32))*((1+'Inputs &amp; Summary'!$D$7)^BL$29))))))</f>
        <v>0</v>
      </c>
    </row>
    <row r="33" spans="1:64" s="1" customFormat="1" ht="28.8" x14ac:dyDescent="0.3">
      <c r="A33" s="79" t="s">
        <v>157</v>
      </c>
      <c r="B33" s="33" t="s">
        <v>307</v>
      </c>
      <c r="C33" s="33" t="s">
        <v>138</v>
      </c>
      <c r="D33" s="68">
        <v>0</v>
      </c>
      <c r="E33" s="68">
        <v>0</v>
      </c>
      <c r="F33" s="68">
        <v>0</v>
      </c>
      <c r="G33" s="213" t="s">
        <v>433</v>
      </c>
      <c r="H33" s="34" t="s">
        <v>23</v>
      </c>
      <c r="I33" s="34" t="s">
        <v>270</v>
      </c>
      <c r="J33" s="33">
        <f>VLOOKUP(I33,'Labor Rates'!$A$1:$B$16,2)</f>
        <v>25.173076923076923</v>
      </c>
      <c r="K33" s="35">
        <v>1</v>
      </c>
      <c r="L33" s="35">
        <v>1</v>
      </c>
      <c r="M33" s="33" t="s">
        <v>259</v>
      </c>
      <c r="N33" s="84">
        <f>'Inputs &amp; Summary'!$D$27</f>
        <v>18</v>
      </c>
      <c r="O33" s="35">
        <v>0.08</v>
      </c>
      <c r="P33" s="5">
        <v>0</v>
      </c>
      <c r="Q33" s="73">
        <f t="shared" si="6"/>
        <v>36.24923076923077</v>
      </c>
      <c r="R33" s="73">
        <f t="shared" si="7"/>
        <v>0</v>
      </c>
      <c r="S33" s="74">
        <f t="shared" si="8"/>
        <v>0</v>
      </c>
      <c r="T33" s="88"/>
      <c r="U33" s="80"/>
      <c r="V33" s="87">
        <f t="shared" si="9"/>
        <v>0</v>
      </c>
      <c r="W33" s="87">
        <f>NPV('Inputs &amp; Summary'!$D$6,Y33:BL33)</f>
        <v>0</v>
      </c>
      <c r="X33" s="90">
        <f t="shared" si="10"/>
        <v>0</v>
      </c>
      <c r="Y33" s="114">
        <f>$D33*IF(Y$29&gt;'Inputs &amp; Summary'!$D$5,0,IF(Y$29&gt;VLOOKUP($G33,Lists!$J$17:$K$21,2),IF($M33=Lists!$H$3,IF($K33&lt;1,(($S33/$K33)*((1+'Inputs &amp; Summary'!$D$7)^Y$29)),((INT(Y$29/$K33)-INT((Y$29-1)/$K33))*$S33*((1+'Inputs &amp; Summary'!$D$7)^Y$29))),(_xlfn.WEIBULL.DIST(Y$29,$L33,$K33,FALSE)*$S33*((1+'Inputs &amp; Summary'!$D$7)^Y$29))),IF($M33=Lists!$H$3,IF($K33&lt;1,((($R33*(1-$E33)+$Q33*(1-$F33))/$K33)*((1+'Inputs &amp; Summary'!$D$7)^Y$29)),((INT(Y$29/$K33)-INT((Y$29-1)/$K33))*($R33*(1-$E33)+$Q33*(1-$F33))*((1+'Inputs &amp; Summary'!$D$7)^Y$29))),((_xlfn.WEIBULL.DIST(Y$29,$L33,$K33,FALSE)*($R33*(1-$E33)+$Q33*(1-$F33))*((1+'Inputs &amp; Summary'!$D$7)^Y$29))))))</f>
        <v>0</v>
      </c>
      <c r="Z33" s="114">
        <f>$D33*IF(Z$29&gt;'Inputs &amp; Summary'!$D$5,0,IF(Z$29&gt;VLOOKUP($G33,Lists!$J$17:$K$21,2),IF($M33=Lists!$H$3,IF($K33&lt;1,(($S33/$K33)*((1+'Inputs &amp; Summary'!$D$7)^Z$29)),((INT(Z$29/$K33)-INT((Z$29-1)/$K33))*$S33*((1+'Inputs &amp; Summary'!$D$7)^Z$29))),(_xlfn.WEIBULL.DIST(Z$29,$L33,$K33,FALSE)*$S33*((1+'Inputs &amp; Summary'!$D$7)^Z$29))),IF($M33=Lists!$H$3,IF($K33&lt;1,((($R33*(1-$E33)+$Q33*(1-$F33))/$K33)*((1+'Inputs &amp; Summary'!$D$7)^Z$29)),((INT(Z$29/$K33)-INT((Z$29-1)/$K33))*($R33*(1-$E33)+$Q33*(1-$F33))*((1+'Inputs &amp; Summary'!$D$7)^Z$29))),((_xlfn.WEIBULL.DIST(Z$29,$L33,$K33,FALSE)*($R33*(1-$E33)+$Q33*(1-$F33))*((1+'Inputs &amp; Summary'!$D$7)^Z$29))))))</f>
        <v>0</v>
      </c>
      <c r="AA33" s="114">
        <f>$D33*IF(AA$29&gt;'Inputs &amp; Summary'!$D$5,0,IF(AA$29&gt;VLOOKUP($G33,Lists!$J$17:$K$21,2),IF($M33=Lists!$H$3,IF($K33&lt;1,(($S33/$K33)*((1+'Inputs &amp; Summary'!$D$7)^AA$29)),((INT(AA$29/$K33)-INT((AA$29-1)/$K33))*$S33*((1+'Inputs &amp; Summary'!$D$7)^AA$29))),(_xlfn.WEIBULL.DIST(AA$29,$L33,$K33,FALSE)*$S33*((1+'Inputs &amp; Summary'!$D$7)^AA$29))),IF($M33=Lists!$H$3,IF($K33&lt;1,((($R33*(1-$E33)+$Q33*(1-$F33))/$K33)*((1+'Inputs &amp; Summary'!$D$7)^AA$29)),((INT(AA$29/$K33)-INT((AA$29-1)/$K33))*($R33*(1-$E33)+$Q33*(1-$F33))*((1+'Inputs &amp; Summary'!$D$7)^AA$29))),((_xlfn.WEIBULL.DIST(AA$29,$L33,$K33,FALSE)*($R33*(1-$E33)+$Q33*(1-$F33))*((1+'Inputs &amp; Summary'!$D$7)^AA$29))))))</f>
        <v>0</v>
      </c>
      <c r="AB33" s="114">
        <f>$D33*IF(AB$29&gt;'Inputs &amp; Summary'!$D$5,0,IF(AB$29&gt;VLOOKUP($G33,Lists!$J$17:$K$21,2),IF($M33=Lists!$H$3,IF($K33&lt;1,(($S33/$K33)*((1+'Inputs &amp; Summary'!$D$7)^AB$29)),((INT(AB$29/$K33)-INT((AB$29-1)/$K33))*$S33*((1+'Inputs &amp; Summary'!$D$7)^AB$29))),(_xlfn.WEIBULL.DIST(AB$29,$L33,$K33,FALSE)*$S33*((1+'Inputs &amp; Summary'!$D$7)^AB$29))),IF($M33=Lists!$H$3,IF($K33&lt;1,((($R33*(1-$E33)+$Q33*(1-$F33))/$K33)*((1+'Inputs &amp; Summary'!$D$7)^AB$29)),((INT(AB$29/$K33)-INT((AB$29-1)/$K33))*($R33*(1-$E33)+$Q33*(1-$F33))*((1+'Inputs &amp; Summary'!$D$7)^AB$29))),((_xlfn.WEIBULL.DIST(AB$29,$L33,$K33,FALSE)*($R33*(1-$E33)+$Q33*(1-$F33))*((1+'Inputs &amp; Summary'!$D$7)^AB$29))))))</f>
        <v>0</v>
      </c>
      <c r="AC33" s="114">
        <f>$D33*IF(AC$29&gt;'Inputs &amp; Summary'!$D$5,0,IF(AC$29&gt;VLOOKUP($G33,Lists!$J$17:$K$21,2),IF($M33=Lists!$H$3,IF($K33&lt;1,(($S33/$K33)*((1+'Inputs &amp; Summary'!$D$7)^AC$29)),((INT(AC$29/$K33)-INT((AC$29-1)/$K33))*$S33*((1+'Inputs &amp; Summary'!$D$7)^AC$29))),(_xlfn.WEIBULL.DIST(AC$29,$L33,$K33,FALSE)*$S33*((1+'Inputs &amp; Summary'!$D$7)^AC$29))),IF($M33=Lists!$H$3,IF($K33&lt;1,((($R33*(1-$E33)+$Q33*(1-$F33))/$K33)*((1+'Inputs &amp; Summary'!$D$7)^AC$29)),((INT(AC$29/$K33)-INT((AC$29-1)/$K33))*($R33*(1-$E33)+$Q33*(1-$F33))*((1+'Inputs &amp; Summary'!$D$7)^AC$29))),((_xlfn.WEIBULL.DIST(AC$29,$L33,$K33,FALSE)*($R33*(1-$E33)+$Q33*(1-$F33))*((1+'Inputs &amp; Summary'!$D$7)^AC$29))))))</f>
        <v>0</v>
      </c>
      <c r="AD33" s="114">
        <f>$D33*IF(AD$29&gt;'Inputs &amp; Summary'!$D$5,0,IF(AD$29&gt;VLOOKUP($G33,Lists!$J$17:$K$21,2),IF($M33=Lists!$H$3,IF($K33&lt;1,(($S33/$K33)*((1+'Inputs &amp; Summary'!$D$7)^AD$29)),((INT(AD$29/$K33)-INT((AD$29-1)/$K33))*$S33*((1+'Inputs &amp; Summary'!$D$7)^AD$29))),(_xlfn.WEIBULL.DIST(AD$29,$L33,$K33,FALSE)*$S33*((1+'Inputs &amp; Summary'!$D$7)^AD$29))),IF($M33=Lists!$H$3,IF($K33&lt;1,((($R33*(1-$E33)+$Q33*(1-$F33))/$K33)*((1+'Inputs &amp; Summary'!$D$7)^AD$29)),((INT(AD$29/$K33)-INT((AD$29-1)/$K33))*($R33*(1-$E33)+$Q33*(1-$F33))*((1+'Inputs &amp; Summary'!$D$7)^AD$29))),((_xlfn.WEIBULL.DIST(AD$29,$L33,$K33,FALSE)*($R33*(1-$E33)+$Q33*(1-$F33))*((1+'Inputs &amp; Summary'!$D$7)^AD$29))))))</f>
        <v>0</v>
      </c>
      <c r="AE33" s="114">
        <f>$D33*IF(AE$29&gt;'Inputs &amp; Summary'!$D$5,0,IF(AE$29&gt;VLOOKUP($G33,Lists!$J$17:$K$21,2),IF($M33=Lists!$H$3,IF($K33&lt;1,(($S33/$K33)*((1+'Inputs &amp; Summary'!$D$7)^AE$29)),((INT(AE$29/$K33)-INT((AE$29-1)/$K33))*$S33*((1+'Inputs &amp; Summary'!$D$7)^AE$29))),(_xlfn.WEIBULL.DIST(AE$29,$L33,$K33,FALSE)*$S33*((1+'Inputs &amp; Summary'!$D$7)^AE$29))),IF($M33=Lists!$H$3,IF($K33&lt;1,((($R33*(1-$E33)+$Q33*(1-$F33))/$K33)*((1+'Inputs &amp; Summary'!$D$7)^AE$29)),((INT(AE$29/$K33)-INT((AE$29-1)/$K33))*($R33*(1-$E33)+$Q33*(1-$F33))*((1+'Inputs &amp; Summary'!$D$7)^AE$29))),((_xlfn.WEIBULL.DIST(AE$29,$L33,$K33,FALSE)*($R33*(1-$E33)+$Q33*(1-$F33))*((1+'Inputs &amp; Summary'!$D$7)^AE$29))))))</f>
        <v>0</v>
      </c>
      <c r="AF33" s="114">
        <f>$D33*IF(AF$29&gt;'Inputs &amp; Summary'!$D$5,0,IF(AF$29&gt;VLOOKUP($G33,Lists!$J$17:$K$21,2),IF($M33=Lists!$H$3,IF($K33&lt;1,(($S33/$K33)*((1+'Inputs &amp; Summary'!$D$7)^AF$29)),((INT(AF$29/$K33)-INT((AF$29-1)/$K33))*$S33*((1+'Inputs &amp; Summary'!$D$7)^AF$29))),(_xlfn.WEIBULL.DIST(AF$29,$L33,$K33,FALSE)*$S33*((1+'Inputs &amp; Summary'!$D$7)^AF$29))),IF($M33=Lists!$H$3,IF($K33&lt;1,((($R33*(1-$E33)+$Q33*(1-$F33))/$K33)*((1+'Inputs &amp; Summary'!$D$7)^AF$29)),((INT(AF$29/$K33)-INT((AF$29-1)/$K33))*($R33*(1-$E33)+$Q33*(1-$F33))*((1+'Inputs &amp; Summary'!$D$7)^AF$29))),((_xlfn.WEIBULL.DIST(AF$29,$L33,$K33,FALSE)*($R33*(1-$E33)+$Q33*(1-$F33))*((1+'Inputs &amp; Summary'!$D$7)^AF$29))))))</f>
        <v>0</v>
      </c>
      <c r="AG33" s="114">
        <f>$D33*IF(AG$29&gt;'Inputs &amp; Summary'!$D$5,0,IF(AG$29&gt;VLOOKUP($G33,Lists!$J$17:$K$21,2),IF($M33=Lists!$H$3,IF($K33&lt;1,(($S33/$K33)*((1+'Inputs &amp; Summary'!$D$7)^AG$29)),((INT(AG$29/$K33)-INT((AG$29-1)/$K33))*$S33*((1+'Inputs &amp; Summary'!$D$7)^AG$29))),(_xlfn.WEIBULL.DIST(AG$29,$L33,$K33,FALSE)*$S33*((1+'Inputs &amp; Summary'!$D$7)^AG$29))),IF($M33=Lists!$H$3,IF($K33&lt;1,((($R33*(1-$E33)+$Q33*(1-$F33))/$K33)*((1+'Inputs &amp; Summary'!$D$7)^AG$29)),((INT(AG$29/$K33)-INT((AG$29-1)/$K33))*($R33*(1-$E33)+$Q33*(1-$F33))*((1+'Inputs &amp; Summary'!$D$7)^AG$29))),((_xlfn.WEIBULL.DIST(AG$29,$L33,$K33,FALSE)*($R33*(1-$E33)+$Q33*(1-$F33))*((1+'Inputs &amp; Summary'!$D$7)^AG$29))))))</f>
        <v>0</v>
      </c>
      <c r="AH33" s="114">
        <f>$D33*IF(AH$29&gt;'Inputs &amp; Summary'!$D$5,0,IF(AH$29&gt;VLOOKUP($G33,Lists!$J$17:$K$21,2),IF($M33=Lists!$H$3,IF($K33&lt;1,(($S33/$K33)*((1+'Inputs &amp; Summary'!$D$7)^AH$29)),((INT(AH$29/$K33)-INT((AH$29-1)/$K33))*$S33*((1+'Inputs &amp; Summary'!$D$7)^AH$29))),(_xlfn.WEIBULL.DIST(AH$29,$L33,$K33,FALSE)*$S33*((1+'Inputs &amp; Summary'!$D$7)^AH$29))),IF($M33=Lists!$H$3,IF($K33&lt;1,((($R33*(1-$E33)+$Q33*(1-$F33))/$K33)*((1+'Inputs &amp; Summary'!$D$7)^AH$29)),((INT(AH$29/$K33)-INT((AH$29-1)/$K33))*($R33*(1-$E33)+$Q33*(1-$F33))*((1+'Inputs &amp; Summary'!$D$7)^AH$29))),((_xlfn.WEIBULL.DIST(AH$29,$L33,$K33,FALSE)*($R33*(1-$E33)+$Q33*(1-$F33))*((1+'Inputs &amp; Summary'!$D$7)^AH$29))))))</f>
        <v>0</v>
      </c>
      <c r="AI33" s="114">
        <f>$D33*IF(AI$29&gt;'Inputs &amp; Summary'!$D$5,0,IF(AI$29&gt;VLOOKUP($G33,Lists!$J$17:$K$21,2),IF($M33=Lists!$H$3,IF($K33&lt;1,(($S33/$K33)*((1+'Inputs &amp; Summary'!$D$7)^AI$29)),((INT(AI$29/$K33)-INT((AI$29-1)/$K33))*$S33*((1+'Inputs &amp; Summary'!$D$7)^AI$29))),(_xlfn.WEIBULL.DIST(AI$29,$L33,$K33,FALSE)*$S33*((1+'Inputs &amp; Summary'!$D$7)^AI$29))),IF($M33=Lists!$H$3,IF($K33&lt;1,((($R33*(1-$E33)+$Q33*(1-$F33))/$K33)*((1+'Inputs &amp; Summary'!$D$7)^AI$29)),((INT(AI$29/$K33)-INT((AI$29-1)/$K33))*($R33*(1-$E33)+$Q33*(1-$F33))*((1+'Inputs &amp; Summary'!$D$7)^AI$29))),((_xlfn.WEIBULL.DIST(AI$29,$L33,$K33,FALSE)*($R33*(1-$E33)+$Q33*(1-$F33))*((1+'Inputs &amp; Summary'!$D$7)^AI$29))))))</f>
        <v>0</v>
      </c>
      <c r="AJ33" s="114">
        <f>$D33*IF(AJ$29&gt;'Inputs &amp; Summary'!$D$5,0,IF(AJ$29&gt;VLOOKUP($G33,Lists!$J$17:$K$21,2),IF($M33=Lists!$H$3,IF($K33&lt;1,(($S33/$K33)*((1+'Inputs &amp; Summary'!$D$7)^AJ$29)),((INT(AJ$29/$K33)-INT((AJ$29-1)/$K33))*$S33*((1+'Inputs &amp; Summary'!$D$7)^AJ$29))),(_xlfn.WEIBULL.DIST(AJ$29,$L33,$K33,FALSE)*$S33*((1+'Inputs &amp; Summary'!$D$7)^AJ$29))),IF($M33=Lists!$H$3,IF($K33&lt;1,((($R33*(1-$E33)+$Q33*(1-$F33))/$K33)*((1+'Inputs &amp; Summary'!$D$7)^AJ$29)),((INT(AJ$29/$K33)-INT((AJ$29-1)/$K33))*($R33*(1-$E33)+$Q33*(1-$F33))*((1+'Inputs &amp; Summary'!$D$7)^AJ$29))),((_xlfn.WEIBULL.DIST(AJ$29,$L33,$K33,FALSE)*($R33*(1-$E33)+$Q33*(1-$F33))*((1+'Inputs &amp; Summary'!$D$7)^AJ$29))))))</f>
        <v>0</v>
      </c>
      <c r="AK33" s="114">
        <f>$D33*IF(AK$29&gt;'Inputs &amp; Summary'!$D$5,0,IF(AK$29&gt;VLOOKUP($G33,Lists!$J$17:$K$21,2),IF($M33=Lists!$H$3,IF($K33&lt;1,(($S33/$K33)*((1+'Inputs &amp; Summary'!$D$7)^AK$29)),((INT(AK$29/$K33)-INT((AK$29-1)/$K33))*$S33*((1+'Inputs &amp; Summary'!$D$7)^AK$29))),(_xlfn.WEIBULL.DIST(AK$29,$L33,$K33,FALSE)*$S33*((1+'Inputs &amp; Summary'!$D$7)^AK$29))),IF($M33=Lists!$H$3,IF($K33&lt;1,((($R33*(1-$E33)+$Q33*(1-$F33))/$K33)*((1+'Inputs &amp; Summary'!$D$7)^AK$29)),((INT(AK$29/$K33)-INT((AK$29-1)/$K33))*($R33*(1-$E33)+$Q33*(1-$F33))*((1+'Inputs &amp; Summary'!$D$7)^AK$29))),((_xlfn.WEIBULL.DIST(AK$29,$L33,$K33,FALSE)*($R33*(1-$E33)+$Q33*(1-$F33))*((1+'Inputs &amp; Summary'!$D$7)^AK$29))))))</f>
        <v>0</v>
      </c>
      <c r="AL33" s="114">
        <f>$D33*IF(AL$29&gt;'Inputs &amp; Summary'!$D$5,0,IF(AL$29&gt;VLOOKUP($G33,Lists!$J$17:$K$21,2),IF($M33=Lists!$H$3,IF($K33&lt;1,(($S33/$K33)*((1+'Inputs &amp; Summary'!$D$7)^AL$29)),((INT(AL$29/$K33)-INT((AL$29-1)/$K33))*$S33*((1+'Inputs &amp; Summary'!$D$7)^AL$29))),(_xlfn.WEIBULL.DIST(AL$29,$L33,$K33,FALSE)*$S33*((1+'Inputs &amp; Summary'!$D$7)^AL$29))),IF($M33=Lists!$H$3,IF($K33&lt;1,((($R33*(1-$E33)+$Q33*(1-$F33))/$K33)*((1+'Inputs &amp; Summary'!$D$7)^AL$29)),((INT(AL$29/$K33)-INT((AL$29-1)/$K33))*($R33*(1-$E33)+$Q33*(1-$F33))*((1+'Inputs &amp; Summary'!$D$7)^AL$29))),((_xlfn.WEIBULL.DIST(AL$29,$L33,$K33,FALSE)*($R33*(1-$E33)+$Q33*(1-$F33))*((1+'Inputs &amp; Summary'!$D$7)^AL$29))))))</f>
        <v>0</v>
      </c>
      <c r="AM33" s="114">
        <f>$D33*IF(AM$29&gt;'Inputs &amp; Summary'!$D$5,0,IF(AM$29&gt;VLOOKUP($G33,Lists!$J$17:$K$21,2),IF($M33=Lists!$H$3,IF($K33&lt;1,(($S33/$K33)*((1+'Inputs &amp; Summary'!$D$7)^AM$29)),((INT(AM$29/$K33)-INT((AM$29-1)/$K33))*$S33*((1+'Inputs &amp; Summary'!$D$7)^AM$29))),(_xlfn.WEIBULL.DIST(AM$29,$L33,$K33,FALSE)*$S33*((1+'Inputs &amp; Summary'!$D$7)^AM$29))),IF($M33=Lists!$H$3,IF($K33&lt;1,((($R33*(1-$E33)+$Q33*(1-$F33))/$K33)*((1+'Inputs &amp; Summary'!$D$7)^AM$29)),((INT(AM$29/$K33)-INT((AM$29-1)/$K33))*($R33*(1-$E33)+$Q33*(1-$F33))*((1+'Inputs &amp; Summary'!$D$7)^AM$29))),((_xlfn.WEIBULL.DIST(AM$29,$L33,$K33,FALSE)*($R33*(1-$E33)+$Q33*(1-$F33))*((1+'Inputs &amp; Summary'!$D$7)^AM$29))))))</f>
        <v>0</v>
      </c>
      <c r="AN33" s="114">
        <f>$D33*IF(AN$29&gt;'Inputs &amp; Summary'!$D$5,0,IF(AN$29&gt;VLOOKUP($G33,Lists!$J$17:$K$21,2),IF($M33=Lists!$H$3,IF($K33&lt;1,(($S33/$K33)*((1+'Inputs &amp; Summary'!$D$7)^AN$29)),((INT(AN$29/$K33)-INT((AN$29-1)/$K33))*$S33*((1+'Inputs &amp; Summary'!$D$7)^AN$29))),(_xlfn.WEIBULL.DIST(AN$29,$L33,$K33,FALSE)*$S33*((1+'Inputs &amp; Summary'!$D$7)^AN$29))),IF($M33=Lists!$H$3,IF($K33&lt;1,((($R33*(1-$E33)+$Q33*(1-$F33))/$K33)*((1+'Inputs &amp; Summary'!$D$7)^AN$29)),((INT(AN$29/$K33)-INT((AN$29-1)/$K33))*($R33*(1-$E33)+$Q33*(1-$F33))*((1+'Inputs &amp; Summary'!$D$7)^AN$29))),((_xlfn.WEIBULL.DIST(AN$29,$L33,$K33,FALSE)*($R33*(1-$E33)+$Q33*(1-$F33))*((1+'Inputs &amp; Summary'!$D$7)^AN$29))))))</f>
        <v>0</v>
      </c>
      <c r="AO33" s="114">
        <f>$D33*IF(AO$29&gt;'Inputs &amp; Summary'!$D$5,0,IF(AO$29&gt;VLOOKUP($G33,Lists!$J$17:$K$21,2),IF($M33=Lists!$H$3,IF($K33&lt;1,(($S33/$K33)*((1+'Inputs &amp; Summary'!$D$7)^AO$29)),((INT(AO$29/$K33)-INT((AO$29-1)/$K33))*$S33*((1+'Inputs &amp; Summary'!$D$7)^AO$29))),(_xlfn.WEIBULL.DIST(AO$29,$L33,$K33,FALSE)*$S33*((1+'Inputs &amp; Summary'!$D$7)^AO$29))),IF($M33=Lists!$H$3,IF($K33&lt;1,((($R33*(1-$E33)+$Q33*(1-$F33))/$K33)*((1+'Inputs &amp; Summary'!$D$7)^AO$29)),((INT(AO$29/$K33)-INT((AO$29-1)/$K33))*($R33*(1-$E33)+$Q33*(1-$F33))*((1+'Inputs &amp; Summary'!$D$7)^AO$29))),((_xlfn.WEIBULL.DIST(AO$29,$L33,$K33,FALSE)*($R33*(1-$E33)+$Q33*(1-$F33))*((1+'Inputs &amp; Summary'!$D$7)^AO$29))))))</f>
        <v>0</v>
      </c>
      <c r="AP33" s="114">
        <f>$D33*IF(AP$29&gt;'Inputs &amp; Summary'!$D$5,0,IF(AP$29&gt;VLOOKUP($G33,Lists!$J$17:$K$21,2),IF($M33=Lists!$H$3,IF($K33&lt;1,(($S33/$K33)*((1+'Inputs &amp; Summary'!$D$7)^AP$29)),((INT(AP$29/$K33)-INT((AP$29-1)/$K33))*$S33*((1+'Inputs &amp; Summary'!$D$7)^AP$29))),(_xlfn.WEIBULL.DIST(AP$29,$L33,$K33,FALSE)*$S33*((1+'Inputs &amp; Summary'!$D$7)^AP$29))),IF($M33=Lists!$H$3,IF($K33&lt;1,((($R33*(1-$E33)+$Q33*(1-$F33))/$K33)*((1+'Inputs &amp; Summary'!$D$7)^AP$29)),((INT(AP$29/$K33)-INT((AP$29-1)/$K33))*($R33*(1-$E33)+$Q33*(1-$F33))*((1+'Inputs &amp; Summary'!$D$7)^AP$29))),((_xlfn.WEIBULL.DIST(AP$29,$L33,$K33,FALSE)*($R33*(1-$E33)+$Q33*(1-$F33))*((1+'Inputs &amp; Summary'!$D$7)^AP$29))))))</f>
        <v>0</v>
      </c>
      <c r="AQ33" s="114">
        <f>$D33*IF(AQ$29&gt;'Inputs &amp; Summary'!$D$5,0,IF(AQ$29&gt;VLOOKUP($G33,Lists!$J$17:$K$21,2),IF($M33=Lists!$H$3,IF($K33&lt;1,(($S33/$K33)*((1+'Inputs &amp; Summary'!$D$7)^AQ$29)),((INT(AQ$29/$K33)-INT((AQ$29-1)/$K33))*$S33*((1+'Inputs &amp; Summary'!$D$7)^AQ$29))),(_xlfn.WEIBULL.DIST(AQ$29,$L33,$K33,FALSE)*$S33*((1+'Inputs &amp; Summary'!$D$7)^AQ$29))),IF($M33=Lists!$H$3,IF($K33&lt;1,((($R33*(1-$E33)+$Q33*(1-$F33))/$K33)*((1+'Inputs &amp; Summary'!$D$7)^AQ$29)),((INT(AQ$29/$K33)-INT((AQ$29-1)/$K33))*($R33*(1-$E33)+$Q33*(1-$F33))*((1+'Inputs &amp; Summary'!$D$7)^AQ$29))),((_xlfn.WEIBULL.DIST(AQ$29,$L33,$K33,FALSE)*($R33*(1-$E33)+$Q33*(1-$F33))*((1+'Inputs &amp; Summary'!$D$7)^AQ$29))))))</f>
        <v>0</v>
      </c>
      <c r="AR33" s="114">
        <f>$D33*IF(AR$29&gt;'Inputs &amp; Summary'!$D$5,0,IF(AR$29&gt;VLOOKUP($G33,Lists!$J$17:$K$21,2),IF($M33=Lists!$H$3,IF($K33&lt;1,(($S33/$K33)*((1+'Inputs &amp; Summary'!$D$7)^AR$29)),((INT(AR$29/$K33)-INT((AR$29-1)/$K33))*$S33*((1+'Inputs &amp; Summary'!$D$7)^AR$29))),(_xlfn.WEIBULL.DIST(AR$29,$L33,$K33,FALSE)*$S33*((1+'Inputs &amp; Summary'!$D$7)^AR$29))),IF($M33=Lists!$H$3,IF($K33&lt;1,((($R33*(1-$E33)+$Q33*(1-$F33))/$K33)*((1+'Inputs &amp; Summary'!$D$7)^AR$29)),((INT(AR$29/$K33)-INT((AR$29-1)/$K33))*($R33*(1-$E33)+$Q33*(1-$F33))*((1+'Inputs &amp; Summary'!$D$7)^AR$29))),((_xlfn.WEIBULL.DIST(AR$29,$L33,$K33,FALSE)*($R33*(1-$E33)+$Q33*(1-$F33))*((1+'Inputs &amp; Summary'!$D$7)^AR$29))))))</f>
        <v>0</v>
      </c>
      <c r="AS33" s="114">
        <f>$D33*IF(AS$29&gt;'Inputs &amp; Summary'!$D$5,0,IF(AS$29&gt;VLOOKUP($G33,Lists!$J$17:$K$21,2),IF($M33=Lists!$H$3,IF($K33&lt;1,(($S33/$K33)*((1+'Inputs &amp; Summary'!$D$7)^AS$29)),((INT(AS$29/$K33)-INT((AS$29-1)/$K33))*$S33*((1+'Inputs &amp; Summary'!$D$7)^AS$29))),(_xlfn.WEIBULL.DIST(AS$29,$L33,$K33,FALSE)*$S33*((1+'Inputs &amp; Summary'!$D$7)^AS$29))),IF($M33=Lists!$H$3,IF($K33&lt;1,((($R33*(1-$E33)+$Q33*(1-$F33))/$K33)*((1+'Inputs &amp; Summary'!$D$7)^AS$29)),((INT(AS$29/$K33)-INT((AS$29-1)/$K33))*($R33*(1-$E33)+$Q33*(1-$F33))*((1+'Inputs &amp; Summary'!$D$7)^AS$29))),((_xlfn.WEIBULL.DIST(AS$29,$L33,$K33,FALSE)*($R33*(1-$E33)+$Q33*(1-$F33))*((1+'Inputs &amp; Summary'!$D$7)^AS$29))))))</f>
        <v>0</v>
      </c>
      <c r="AT33" s="114">
        <f>$D33*IF(AT$29&gt;'Inputs &amp; Summary'!$D$5,0,IF(AT$29&gt;VLOOKUP($G33,Lists!$J$17:$K$21,2),IF($M33=Lists!$H$3,IF($K33&lt;1,(($S33/$K33)*((1+'Inputs &amp; Summary'!$D$7)^AT$29)),((INT(AT$29/$K33)-INT((AT$29-1)/$K33))*$S33*((1+'Inputs &amp; Summary'!$D$7)^AT$29))),(_xlfn.WEIBULL.DIST(AT$29,$L33,$K33,FALSE)*$S33*((1+'Inputs &amp; Summary'!$D$7)^AT$29))),IF($M33=Lists!$H$3,IF($K33&lt;1,((($R33*(1-$E33)+$Q33*(1-$F33))/$K33)*((1+'Inputs &amp; Summary'!$D$7)^AT$29)),((INT(AT$29/$K33)-INT((AT$29-1)/$K33))*($R33*(1-$E33)+$Q33*(1-$F33))*((1+'Inputs &amp; Summary'!$D$7)^AT$29))),((_xlfn.WEIBULL.DIST(AT$29,$L33,$K33,FALSE)*($R33*(1-$E33)+$Q33*(1-$F33))*((1+'Inputs &amp; Summary'!$D$7)^AT$29))))))</f>
        <v>0</v>
      </c>
      <c r="AU33" s="114">
        <f>$D33*IF(AU$29&gt;'Inputs &amp; Summary'!$D$5,0,IF(AU$29&gt;VLOOKUP($G33,Lists!$J$17:$K$21,2),IF($M33=Lists!$H$3,IF($K33&lt;1,(($S33/$K33)*((1+'Inputs &amp; Summary'!$D$7)^AU$29)),((INT(AU$29/$K33)-INT((AU$29-1)/$K33))*$S33*((1+'Inputs &amp; Summary'!$D$7)^AU$29))),(_xlfn.WEIBULL.DIST(AU$29,$L33,$K33,FALSE)*$S33*((1+'Inputs &amp; Summary'!$D$7)^AU$29))),IF($M33=Lists!$H$3,IF($K33&lt;1,((($R33*(1-$E33)+$Q33*(1-$F33))/$K33)*((1+'Inputs &amp; Summary'!$D$7)^AU$29)),((INT(AU$29/$K33)-INT((AU$29-1)/$K33))*($R33*(1-$E33)+$Q33*(1-$F33))*((1+'Inputs &amp; Summary'!$D$7)^AU$29))),((_xlfn.WEIBULL.DIST(AU$29,$L33,$K33,FALSE)*($R33*(1-$E33)+$Q33*(1-$F33))*((1+'Inputs &amp; Summary'!$D$7)^AU$29))))))</f>
        <v>0</v>
      </c>
      <c r="AV33" s="114">
        <f>$D33*IF(AV$29&gt;'Inputs &amp; Summary'!$D$5,0,IF(AV$29&gt;VLOOKUP($G33,Lists!$J$17:$K$21,2),IF($M33=Lists!$H$3,IF($K33&lt;1,(($S33/$K33)*((1+'Inputs &amp; Summary'!$D$7)^AV$29)),((INT(AV$29/$K33)-INT((AV$29-1)/$K33))*$S33*((1+'Inputs &amp; Summary'!$D$7)^AV$29))),(_xlfn.WEIBULL.DIST(AV$29,$L33,$K33,FALSE)*$S33*((1+'Inputs &amp; Summary'!$D$7)^AV$29))),IF($M33=Lists!$H$3,IF($K33&lt;1,((($R33*(1-$E33)+$Q33*(1-$F33))/$K33)*((1+'Inputs &amp; Summary'!$D$7)^AV$29)),((INT(AV$29/$K33)-INT((AV$29-1)/$K33))*($R33*(1-$E33)+$Q33*(1-$F33))*((1+'Inputs &amp; Summary'!$D$7)^AV$29))),((_xlfn.WEIBULL.DIST(AV$29,$L33,$K33,FALSE)*($R33*(1-$E33)+$Q33*(1-$F33))*((1+'Inputs &amp; Summary'!$D$7)^AV$29))))))</f>
        <v>0</v>
      </c>
      <c r="AW33" s="114">
        <f>$D33*IF(AW$29&gt;'Inputs &amp; Summary'!$D$5,0,IF(AW$29&gt;VLOOKUP($G33,Lists!$J$17:$K$21,2),IF($M33=Lists!$H$3,IF($K33&lt;1,(($S33/$K33)*((1+'Inputs &amp; Summary'!$D$7)^AW$29)),((INT(AW$29/$K33)-INT((AW$29-1)/$K33))*$S33*((1+'Inputs &amp; Summary'!$D$7)^AW$29))),(_xlfn.WEIBULL.DIST(AW$29,$L33,$K33,FALSE)*$S33*((1+'Inputs &amp; Summary'!$D$7)^AW$29))),IF($M33=Lists!$H$3,IF($K33&lt;1,((($R33*(1-$E33)+$Q33*(1-$F33))/$K33)*((1+'Inputs &amp; Summary'!$D$7)^AW$29)),((INT(AW$29/$K33)-INT((AW$29-1)/$K33))*($R33*(1-$E33)+$Q33*(1-$F33))*((1+'Inputs &amp; Summary'!$D$7)^AW$29))),((_xlfn.WEIBULL.DIST(AW$29,$L33,$K33,FALSE)*($R33*(1-$E33)+$Q33*(1-$F33))*((1+'Inputs &amp; Summary'!$D$7)^AW$29))))))</f>
        <v>0</v>
      </c>
      <c r="AX33" s="114">
        <f>$D33*IF(AX$29&gt;'Inputs &amp; Summary'!$D$5,0,IF(AX$29&gt;VLOOKUP($G33,Lists!$J$17:$K$21,2),IF($M33=Lists!$H$3,IF($K33&lt;1,(($S33/$K33)*((1+'Inputs &amp; Summary'!$D$7)^AX$29)),((INT(AX$29/$K33)-INT((AX$29-1)/$K33))*$S33*((1+'Inputs &amp; Summary'!$D$7)^AX$29))),(_xlfn.WEIBULL.DIST(AX$29,$L33,$K33,FALSE)*$S33*((1+'Inputs &amp; Summary'!$D$7)^AX$29))),IF($M33=Lists!$H$3,IF($K33&lt;1,((($R33*(1-$E33)+$Q33*(1-$F33))/$K33)*((1+'Inputs &amp; Summary'!$D$7)^AX$29)),((INT(AX$29/$K33)-INT((AX$29-1)/$K33))*($R33*(1-$E33)+$Q33*(1-$F33))*((1+'Inputs &amp; Summary'!$D$7)^AX$29))),((_xlfn.WEIBULL.DIST(AX$29,$L33,$K33,FALSE)*($R33*(1-$E33)+$Q33*(1-$F33))*((1+'Inputs &amp; Summary'!$D$7)^AX$29))))))</f>
        <v>0</v>
      </c>
      <c r="AY33" s="114">
        <f>$D33*IF(AY$29&gt;'Inputs &amp; Summary'!$D$5,0,IF(AY$29&gt;VLOOKUP($G33,Lists!$J$17:$K$21,2),IF($M33=Lists!$H$3,IF($K33&lt;1,(($S33/$K33)*((1+'Inputs &amp; Summary'!$D$7)^AY$29)),((INT(AY$29/$K33)-INT((AY$29-1)/$K33))*$S33*((1+'Inputs &amp; Summary'!$D$7)^AY$29))),(_xlfn.WEIBULL.DIST(AY$29,$L33,$K33,FALSE)*$S33*((1+'Inputs &amp; Summary'!$D$7)^AY$29))),IF($M33=Lists!$H$3,IF($K33&lt;1,((($R33*(1-$E33)+$Q33*(1-$F33))/$K33)*((1+'Inputs &amp; Summary'!$D$7)^AY$29)),((INT(AY$29/$K33)-INT((AY$29-1)/$K33))*($R33*(1-$E33)+$Q33*(1-$F33))*((1+'Inputs &amp; Summary'!$D$7)^AY$29))),((_xlfn.WEIBULL.DIST(AY$29,$L33,$K33,FALSE)*($R33*(1-$E33)+$Q33*(1-$F33))*((1+'Inputs &amp; Summary'!$D$7)^AY$29))))))</f>
        <v>0</v>
      </c>
      <c r="AZ33" s="114">
        <f>$D33*IF(AZ$29&gt;'Inputs &amp; Summary'!$D$5,0,IF(AZ$29&gt;VLOOKUP($G33,Lists!$J$17:$K$21,2),IF($M33=Lists!$H$3,IF($K33&lt;1,(($S33/$K33)*((1+'Inputs &amp; Summary'!$D$7)^AZ$29)),((INT(AZ$29/$K33)-INT((AZ$29-1)/$K33))*$S33*((1+'Inputs &amp; Summary'!$D$7)^AZ$29))),(_xlfn.WEIBULL.DIST(AZ$29,$L33,$K33,FALSE)*$S33*((1+'Inputs &amp; Summary'!$D$7)^AZ$29))),IF($M33=Lists!$H$3,IF($K33&lt;1,((($R33*(1-$E33)+$Q33*(1-$F33))/$K33)*((1+'Inputs &amp; Summary'!$D$7)^AZ$29)),((INT(AZ$29/$K33)-INT((AZ$29-1)/$K33))*($R33*(1-$E33)+$Q33*(1-$F33))*((1+'Inputs &amp; Summary'!$D$7)^AZ$29))),((_xlfn.WEIBULL.DIST(AZ$29,$L33,$K33,FALSE)*($R33*(1-$E33)+$Q33*(1-$F33))*((1+'Inputs &amp; Summary'!$D$7)^AZ$29))))))</f>
        <v>0</v>
      </c>
      <c r="BA33" s="114">
        <f>$D33*IF(BA$29&gt;'Inputs &amp; Summary'!$D$5,0,IF(BA$29&gt;VLOOKUP($G33,Lists!$J$17:$K$21,2),IF($M33=Lists!$H$3,IF($K33&lt;1,(($S33/$K33)*((1+'Inputs &amp; Summary'!$D$7)^BA$29)),((INT(BA$29/$K33)-INT((BA$29-1)/$K33))*$S33*((1+'Inputs &amp; Summary'!$D$7)^BA$29))),(_xlfn.WEIBULL.DIST(BA$29,$L33,$K33,FALSE)*$S33*((1+'Inputs &amp; Summary'!$D$7)^BA$29))),IF($M33=Lists!$H$3,IF($K33&lt;1,((($R33*(1-$E33)+$Q33*(1-$F33))/$K33)*((1+'Inputs &amp; Summary'!$D$7)^BA$29)),((INT(BA$29/$K33)-INT((BA$29-1)/$K33))*($R33*(1-$E33)+$Q33*(1-$F33))*((1+'Inputs &amp; Summary'!$D$7)^BA$29))),((_xlfn.WEIBULL.DIST(BA$29,$L33,$K33,FALSE)*($R33*(1-$E33)+$Q33*(1-$F33))*((1+'Inputs &amp; Summary'!$D$7)^BA$29))))))</f>
        <v>0</v>
      </c>
      <c r="BB33" s="114">
        <f>$D33*IF(BB$29&gt;'Inputs &amp; Summary'!$D$5,0,IF(BB$29&gt;VLOOKUP($G33,Lists!$J$17:$K$21,2),IF($M33=Lists!$H$3,IF($K33&lt;1,(($S33/$K33)*((1+'Inputs &amp; Summary'!$D$7)^BB$29)),((INT(BB$29/$K33)-INT((BB$29-1)/$K33))*$S33*((1+'Inputs &amp; Summary'!$D$7)^BB$29))),(_xlfn.WEIBULL.DIST(BB$29,$L33,$K33,FALSE)*$S33*((1+'Inputs &amp; Summary'!$D$7)^BB$29))),IF($M33=Lists!$H$3,IF($K33&lt;1,((($R33*(1-$E33)+$Q33*(1-$F33))/$K33)*((1+'Inputs &amp; Summary'!$D$7)^BB$29)),((INT(BB$29/$K33)-INT((BB$29-1)/$K33))*($R33*(1-$E33)+$Q33*(1-$F33))*((1+'Inputs &amp; Summary'!$D$7)^BB$29))),((_xlfn.WEIBULL.DIST(BB$29,$L33,$K33,FALSE)*($R33*(1-$E33)+$Q33*(1-$F33))*((1+'Inputs &amp; Summary'!$D$7)^BB$29))))))</f>
        <v>0</v>
      </c>
      <c r="BC33" s="114">
        <f>$D33*IF(BC$29&gt;'Inputs &amp; Summary'!$D$5,0,IF(BC$29&gt;VLOOKUP($G33,Lists!$J$17:$K$21,2),IF($M33=Lists!$H$3,IF($K33&lt;1,(($S33/$K33)*((1+'Inputs &amp; Summary'!$D$7)^BC$29)),((INT(BC$29/$K33)-INT((BC$29-1)/$K33))*$S33*((1+'Inputs &amp; Summary'!$D$7)^BC$29))),(_xlfn.WEIBULL.DIST(BC$29,$L33,$K33,FALSE)*$S33*((1+'Inputs &amp; Summary'!$D$7)^BC$29))),IF($M33=Lists!$H$3,IF($K33&lt;1,((($R33*(1-$E33)+$Q33*(1-$F33))/$K33)*((1+'Inputs &amp; Summary'!$D$7)^BC$29)),((INT(BC$29/$K33)-INT((BC$29-1)/$K33))*($R33*(1-$E33)+$Q33*(1-$F33))*((1+'Inputs &amp; Summary'!$D$7)^BC$29))),((_xlfn.WEIBULL.DIST(BC$29,$L33,$K33,FALSE)*($R33*(1-$E33)+$Q33*(1-$F33))*((1+'Inputs &amp; Summary'!$D$7)^BC$29))))))</f>
        <v>0</v>
      </c>
      <c r="BD33" s="114">
        <f>$D33*IF(BD$29&gt;'Inputs &amp; Summary'!$D$5,0,IF(BD$29&gt;VLOOKUP($G33,Lists!$J$17:$K$21,2),IF($M33=Lists!$H$3,IF($K33&lt;1,(($S33/$K33)*((1+'Inputs &amp; Summary'!$D$7)^BD$29)),((INT(BD$29/$K33)-INT((BD$29-1)/$K33))*$S33*((1+'Inputs &amp; Summary'!$D$7)^BD$29))),(_xlfn.WEIBULL.DIST(BD$29,$L33,$K33,FALSE)*$S33*((1+'Inputs &amp; Summary'!$D$7)^BD$29))),IF($M33=Lists!$H$3,IF($K33&lt;1,((($R33*(1-$E33)+$Q33*(1-$F33))/$K33)*((1+'Inputs &amp; Summary'!$D$7)^BD$29)),((INT(BD$29/$K33)-INT((BD$29-1)/$K33))*($R33*(1-$E33)+$Q33*(1-$F33))*((1+'Inputs &amp; Summary'!$D$7)^BD$29))),((_xlfn.WEIBULL.DIST(BD$29,$L33,$K33,FALSE)*($R33*(1-$E33)+$Q33*(1-$F33))*((1+'Inputs &amp; Summary'!$D$7)^BD$29))))))</f>
        <v>0</v>
      </c>
      <c r="BE33" s="114">
        <f>$D33*IF(BE$29&gt;'Inputs &amp; Summary'!$D$5,0,IF(BE$29&gt;VLOOKUP($G33,Lists!$J$17:$K$21,2),IF($M33=Lists!$H$3,IF($K33&lt;1,(($S33/$K33)*((1+'Inputs &amp; Summary'!$D$7)^BE$29)),((INT(BE$29/$K33)-INT((BE$29-1)/$K33))*$S33*((1+'Inputs &amp; Summary'!$D$7)^BE$29))),(_xlfn.WEIBULL.DIST(BE$29,$L33,$K33,FALSE)*$S33*((1+'Inputs &amp; Summary'!$D$7)^BE$29))),IF($M33=Lists!$H$3,IF($K33&lt;1,((($R33*(1-$E33)+$Q33*(1-$F33))/$K33)*((1+'Inputs &amp; Summary'!$D$7)^BE$29)),((INT(BE$29/$K33)-INT((BE$29-1)/$K33))*($R33*(1-$E33)+$Q33*(1-$F33))*((1+'Inputs &amp; Summary'!$D$7)^BE$29))),((_xlfn.WEIBULL.DIST(BE$29,$L33,$K33,FALSE)*($R33*(1-$E33)+$Q33*(1-$F33))*((1+'Inputs &amp; Summary'!$D$7)^BE$29))))))</f>
        <v>0</v>
      </c>
      <c r="BF33" s="114">
        <f>$D33*IF(BF$29&gt;'Inputs &amp; Summary'!$D$5,0,IF(BF$29&gt;VLOOKUP($G33,Lists!$J$17:$K$21,2),IF($M33=Lists!$H$3,IF($K33&lt;1,(($S33/$K33)*((1+'Inputs &amp; Summary'!$D$7)^BF$29)),((INT(BF$29/$K33)-INT((BF$29-1)/$K33))*$S33*((1+'Inputs &amp; Summary'!$D$7)^BF$29))),(_xlfn.WEIBULL.DIST(BF$29,$L33,$K33,FALSE)*$S33*((1+'Inputs &amp; Summary'!$D$7)^BF$29))),IF($M33=Lists!$H$3,IF($K33&lt;1,((($R33*(1-$E33)+$Q33*(1-$F33))/$K33)*((1+'Inputs &amp; Summary'!$D$7)^BF$29)),((INT(BF$29/$K33)-INT((BF$29-1)/$K33))*($R33*(1-$E33)+$Q33*(1-$F33))*((1+'Inputs &amp; Summary'!$D$7)^BF$29))),((_xlfn.WEIBULL.DIST(BF$29,$L33,$K33,FALSE)*($R33*(1-$E33)+$Q33*(1-$F33))*((1+'Inputs &amp; Summary'!$D$7)^BF$29))))))</f>
        <v>0</v>
      </c>
      <c r="BG33" s="114">
        <f>$D33*IF(BG$29&gt;'Inputs &amp; Summary'!$D$5,0,IF(BG$29&gt;VLOOKUP($G33,Lists!$J$17:$K$21,2),IF($M33=Lists!$H$3,IF($K33&lt;1,(($S33/$K33)*((1+'Inputs &amp; Summary'!$D$7)^BG$29)),((INT(BG$29/$K33)-INT((BG$29-1)/$K33))*$S33*((1+'Inputs &amp; Summary'!$D$7)^BG$29))),(_xlfn.WEIBULL.DIST(BG$29,$L33,$K33,FALSE)*$S33*((1+'Inputs &amp; Summary'!$D$7)^BG$29))),IF($M33=Lists!$H$3,IF($K33&lt;1,((($R33*(1-$E33)+$Q33*(1-$F33))/$K33)*((1+'Inputs &amp; Summary'!$D$7)^BG$29)),((INT(BG$29/$K33)-INT((BG$29-1)/$K33))*($R33*(1-$E33)+$Q33*(1-$F33))*((1+'Inputs &amp; Summary'!$D$7)^BG$29))),((_xlfn.WEIBULL.DIST(BG$29,$L33,$K33,FALSE)*($R33*(1-$E33)+$Q33*(1-$F33))*((1+'Inputs &amp; Summary'!$D$7)^BG$29))))))</f>
        <v>0</v>
      </c>
      <c r="BH33" s="114">
        <f>$D33*IF(BH$29&gt;'Inputs &amp; Summary'!$D$5,0,IF(BH$29&gt;VLOOKUP($G33,Lists!$J$17:$K$21,2),IF($M33=Lists!$H$3,IF($K33&lt;1,(($S33/$K33)*((1+'Inputs &amp; Summary'!$D$7)^BH$29)),((INT(BH$29/$K33)-INT((BH$29-1)/$K33))*$S33*((1+'Inputs &amp; Summary'!$D$7)^BH$29))),(_xlfn.WEIBULL.DIST(BH$29,$L33,$K33,FALSE)*$S33*((1+'Inputs &amp; Summary'!$D$7)^BH$29))),IF($M33=Lists!$H$3,IF($K33&lt;1,((($R33*(1-$E33)+$Q33*(1-$F33))/$K33)*((1+'Inputs &amp; Summary'!$D$7)^BH$29)),((INT(BH$29/$K33)-INT((BH$29-1)/$K33))*($R33*(1-$E33)+$Q33*(1-$F33))*((1+'Inputs &amp; Summary'!$D$7)^BH$29))),((_xlfn.WEIBULL.DIST(BH$29,$L33,$K33,FALSE)*($R33*(1-$E33)+$Q33*(1-$F33))*((1+'Inputs &amp; Summary'!$D$7)^BH$29))))))</f>
        <v>0</v>
      </c>
      <c r="BI33" s="114">
        <f>$D33*IF(BI$29&gt;'Inputs &amp; Summary'!$D$5,0,IF(BI$29&gt;VLOOKUP($G33,Lists!$J$17:$K$21,2),IF($M33=Lists!$H$3,IF($K33&lt;1,(($S33/$K33)*((1+'Inputs &amp; Summary'!$D$7)^BI$29)),((INT(BI$29/$K33)-INT((BI$29-1)/$K33))*$S33*((1+'Inputs &amp; Summary'!$D$7)^BI$29))),(_xlfn.WEIBULL.DIST(BI$29,$L33,$K33,FALSE)*$S33*((1+'Inputs &amp; Summary'!$D$7)^BI$29))),IF($M33=Lists!$H$3,IF($K33&lt;1,((($R33*(1-$E33)+$Q33*(1-$F33))/$K33)*((1+'Inputs &amp; Summary'!$D$7)^BI$29)),((INT(BI$29/$K33)-INT((BI$29-1)/$K33))*($R33*(1-$E33)+$Q33*(1-$F33))*((1+'Inputs &amp; Summary'!$D$7)^BI$29))),((_xlfn.WEIBULL.DIST(BI$29,$L33,$K33,FALSE)*($R33*(1-$E33)+$Q33*(1-$F33))*((1+'Inputs &amp; Summary'!$D$7)^BI$29))))))</f>
        <v>0</v>
      </c>
      <c r="BJ33" s="114">
        <f>$D33*IF(BJ$29&gt;'Inputs &amp; Summary'!$D$5,0,IF(BJ$29&gt;VLOOKUP($G33,Lists!$J$17:$K$21,2),IF($M33=Lists!$H$3,IF($K33&lt;1,(($S33/$K33)*((1+'Inputs &amp; Summary'!$D$7)^BJ$29)),((INT(BJ$29/$K33)-INT((BJ$29-1)/$K33))*$S33*((1+'Inputs &amp; Summary'!$D$7)^BJ$29))),(_xlfn.WEIBULL.DIST(BJ$29,$L33,$K33,FALSE)*$S33*((1+'Inputs &amp; Summary'!$D$7)^BJ$29))),IF($M33=Lists!$H$3,IF($K33&lt;1,((($R33*(1-$E33)+$Q33*(1-$F33))/$K33)*((1+'Inputs &amp; Summary'!$D$7)^BJ$29)),((INT(BJ$29/$K33)-INT((BJ$29-1)/$K33))*($R33*(1-$E33)+$Q33*(1-$F33))*((1+'Inputs &amp; Summary'!$D$7)^BJ$29))),((_xlfn.WEIBULL.DIST(BJ$29,$L33,$K33,FALSE)*($R33*(1-$E33)+$Q33*(1-$F33))*((1+'Inputs &amp; Summary'!$D$7)^BJ$29))))))</f>
        <v>0</v>
      </c>
      <c r="BK33" s="114">
        <f>$D33*IF(BK$29&gt;'Inputs &amp; Summary'!$D$5,0,IF(BK$29&gt;VLOOKUP($G33,Lists!$J$17:$K$21,2),IF($M33=Lists!$H$3,IF($K33&lt;1,(($S33/$K33)*((1+'Inputs &amp; Summary'!$D$7)^BK$29)),((INT(BK$29/$K33)-INT((BK$29-1)/$K33))*$S33*((1+'Inputs &amp; Summary'!$D$7)^BK$29))),(_xlfn.WEIBULL.DIST(BK$29,$L33,$K33,FALSE)*$S33*((1+'Inputs &amp; Summary'!$D$7)^BK$29))),IF($M33=Lists!$H$3,IF($K33&lt;1,((($R33*(1-$E33)+$Q33*(1-$F33))/$K33)*((1+'Inputs &amp; Summary'!$D$7)^BK$29)),((INT(BK$29/$K33)-INT((BK$29-1)/$K33))*($R33*(1-$E33)+$Q33*(1-$F33))*((1+'Inputs &amp; Summary'!$D$7)^BK$29))),((_xlfn.WEIBULL.DIST(BK$29,$L33,$K33,FALSE)*($R33*(1-$E33)+$Q33*(1-$F33))*((1+'Inputs &amp; Summary'!$D$7)^BK$29))))))</f>
        <v>0</v>
      </c>
      <c r="BL33" s="114">
        <f>$D33*IF(BL$29&gt;'Inputs &amp; Summary'!$D$5,0,IF(BL$29&gt;VLOOKUP($G33,Lists!$J$17:$K$21,2),IF($M33=Lists!$H$3,IF($K33&lt;1,(($S33/$K33)*((1+'Inputs &amp; Summary'!$D$7)^BL$29)),((INT(BL$29/$K33)-INT((BL$29-1)/$K33))*$S33*((1+'Inputs &amp; Summary'!$D$7)^BL$29))),(_xlfn.WEIBULL.DIST(BL$29,$L33,$K33,FALSE)*$S33*((1+'Inputs &amp; Summary'!$D$7)^BL$29))),IF($M33=Lists!$H$3,IF($K33&lt;1,((($R33*(1-$E33)+$Q33*(1-$F33))/$K33)*((1+'Inputs &amp; Summary'!$D$7)^BL$29)),((INT(BL$29/$K33)-INT((BL$29-1)/$K33))*($R33*(1-$E33)+$Q33*(1-$F33))*((1+'Inputs &amp; Summary'!$D$7)^BL$29))),((_xlfn.WEIBULL.DIST(BL$29,$L33,$K33,FALSE)*($R33*(1-$E33)+$Q33*(1-$F33))*((1+'Inputs &amp; Summary'!$D$7)^BL$29))))))</f>
        <v>0</v>
      </c>
    </row>
    <row r="34" spans="1:64" s="1" customFormat="1" ht="28.8" x14ac:dyDescent="0.3">
      <c r="A34" s="79" t="s">
        <v>156</v>
      </c>
      <c r="B34" s="33" t="s">
        <v>307</v>
      </c>
      <c r="C34" s="33" t="s">
        <v>138</v>
      </c>
      <c r="D34" s="68">
        <v>0</v>
      </c>
      <c r="E34" s="68">
        <v>0</v>
      </c>
      <c r="F34" s="68">
        <v>0</v>
      </c>
      <c r="G34" s="213" t="s">
        <v>433</v>
      </c>
      <c r="H34" s="34" t="s">
        <v>16</v>
      </c>
      <c r="I34" s="34" t="s">
        <v>270</v>
      </c>
      <c r="J34" s="33">
        <f>VLOOKUP(I34,'Labor Rates'!$A$1:$B$16,2)</f>
        <v>25.173076923076923</v>
      </c>
      <c r="K34" s="35">
        <v>1</v>
      </c>
      <c r="L34" s="35">
        <v>1</v>
      </c>
      <c r="M34" s="33" t="s">
        <v>259</v>
      </c>
      <c r="N34" s="84">
        <f>'Inputs &amp; Summary'!$D$25</f>
        <v>18</v>
      </c>
      <c r="O34" s="35">
        <v>0.08</v>
      </c>
      <c r="P34" s="5">
        <v>0</v>
      </c>
      <c r="Q34" s="73">
        <f t="shared" si="6"/>
        <v>36.24923076923077</v>
      </c>
      <c r="R34" s="73">
        <f t="shared" si="7"/>
        <v>0</v>
      </c>
      <c r="S34" s="74">
        <f t="shared" si="8"/>
        <v>0</v>
      </c>
      <c r="T34" s="88"/>
      <c r="U34" s="80"/>
      <c r="V34" s="87">
        <f t="shared" si="9"/>
        <v>0</v>
      </c>
      <c r="W34" s="87">
        <f>NPV('Inputs &amp; Summary'!$D$6,Y34:BL34)</f>
        <v>0</v>
      </c>
      <c r="X34" s="90">
        <f t="shared" si="10"/>
        <v>0</v>
      </c>
      <c r="Y34" s="114">
        <f>$D34*IF(Y$29&gt;'Inputs &amp; Summary'!$D$5,0,IF(Y$29&gt;VLOOKUP($G34,Lists!$J$17:$K$21,2),IF($M34=Lists!$H$3,IF($K34&lt;1,(($S34/$K34)*((1+'Inputs &amp; Summary'!$D$7)^Y$29)),((INT(Y$29/$K34)-INT((Y$29-1)/$K34))*$S34*((1+'Inputs &amp; Summary'!$D$7)^Y$29))),(_xlfn.WEIBULL.DIST(Y$29,$L34,$K34,FALSE)*$S34*((1+'Inputs &amp; Summary'!$D$7)^Y$29))),IF($M34=Lists!$H$3,IF($K34&lt;1,((($R34*(1-$E34)+$Q34*(1-$F34))/$K34)*((1+'Inputs &amp; Summary'!$D$7)^Y$29)),((INT(Y$29/$K34)-INT((Y$29-1)/$K34))*($R34*(1-$E34)+$Q34*(1-$F34))*((1+'Inputs &amp; Summary'!$D$7)^Y$29))),((_xlfn.WEIBULL.DIST(Y$29,$L34,$K34,FALSE)*($R34*(1-$E34)+$Q34*(1-$F34))*((1+'Inputs &amp; Summary'!$D$7)^Y$29))))))</f>
        <v>0</v>
      </c>
      <c r="Z34" s="114">
        <f>$D34*IF(Z$29&gt;'Inputs &amp; Summary'!$D$5,0,IF(Z$29&gt;VLOOKUP($G34,Lists!$J$17:$K$21,2),IF($M34=Lists!$H$3,IF($K34&lt;1,(($S34/$K34)*((1+'Inputs &amp; Summary'!$D$7)^Z$29)),((INT(Z$29/$K34)-INT((Z$29-1)/$K34))*$S34*((1+'Inputs &amp; Summary'!$D$7)^Z$29))),(_xlfn.WEIBULL.DIST(Z$29,$L34,$K34,FALSE)*$S34*((1+'Inputs &amp; Summary'!$D$7)^Z$29))),IF($M34=Lists!$H$3,IF($K34&lt;1,((($R34*(1-$E34)+$Q34*(1-$F34))/$K34)*((1+'Inputs &amp; Summary'!$D$7)^Z$29)),((INT(Z$29/$K34)-INT((Z$29-1)/$K34))*($R34*(1-$E34)+$Q34*(1-$F34))*((1+'Inputs &amp; Summary'!$D$7)^Z$29))),((_xlfn.WEIBULL.DIST(Z$29,$L34,$K34,FALSE)*($R34*(1-$E34)+$Q34*(1-$F34))*((1+'Inputs &amp; Summary'!$D$7)^Z$29))))))</f>
        <v>0</v>
      </c>
      <c r="AA34" s="114">
        <f>$D34*IF(AA$29&gt;'Inputs &amp; Summary'!$D$5,0,IF(AA$29&gt;VLOOKUP($G34,Lists!$J$17:$K$21,2),IF($M34=Lists!$H$3,IF($K34&lt;1,(($S34/$K34)*((1+'Inputs &amp; Summary'!$D$7)^AA$29)),((INT(AA$29/$K34)-INT((AA$29-1)/$K34))*$S34*((1+'Inputs &amp; Summary'!$D$7)^AA$29))),(_xlfn.WEIBULL.DIST(AA$29,$L34,$K34,FALSE)*$S34*((1+'Inputs &amp; Summary'!$D$7)^AA$29))),IF($M34=Lists!$H$3,IF($K34&lt;1,((($R34*(1-$E34)+$Q34*(1-$F34))/$K34)*((1+'Inputs &amp; Summary'!$D$7)^AA$29)),((INT(AA$29/$K34)-INT((AA$29-1)/$K34))*($R34*(1-$E34)+$Q34*(1-$F34))*((1+'Inputs &amp; Summary'!$D$7)^AA$29))),((_xlfn.WEIBULL.DIST(AA$29,$L34,$K34,FALSE)*($R34*(1-$E34)+$Q34*(1-$F34))*((1+'Inputs &amp; Summary'!$D$7)^AA$29))))))</f>
        <v>0</v>
      </c>
      <c r="AB34" s="114">
        <f>$D34*IF(AB$29&gt;'Inputs &amp; Summary'!$D$5,0,IF(AB$29&gt;VLOOKUP($G34,Lists!$J$17:$K$21,2),IF($M34=Lists!$H$3,IF($K34&lt;1,(($S34/$K34)*((1+'Inputs &amp; Summary'!$D$7)^AB$29)),((INT(AB$29/$K34)-INT((AB$29-1)/$K34))*$S34*((1+'Inputs &amp; Summary'!$D$7)^AB$29))),(_xlfn.WEIBULL.DIST(AB$29,$L34,$K34,FALSE)*$S34*((1+'Inputs &amp; Summary'!$D$7)^AB$29))),IF($M34=Lists!$H$3,IF($K34&lt;1,((($R34*(1-$E34)+$Q34*(1-$F34))/$K34)*((1+'Inputs &amp; Summary'!$D$7)^AB$29)),((INT(AB$29/$K34)-INT((AB$29-1)/$K34))*($R34*(1-$E34)+$Q34*(1-$F34))*((1+'Inputs &amp; Summary'!$D$7)^AB$29))),((_xlfn.WEIBULL.DIST(AB$29,$L34,$K34,FALSE)*($R34*(1-$E34)+$Q34*(1-$F34))*((1+'Inputs &amp; Summary'!$D$7)^AB$29))))))</f>
        <v>0</v>
      </c>
      <c r="AC34" s="114">
        <f>$D34*IF(AC$29&gt;'Inputs &amp; Summary'!$D$5,0,IF(AC$29&gt;VLOOKUP($G34,Lists!$J$17:$K$21,2),IF($M34=Lists!$H$3,IF($K34&lt;1,(($S34/$K34)*((1+'Inputs &amp; Summary'!$D$7)^AC$29)),((INT(AC$29/$K34)-INT((AC$29-1)/$K34))*$S34*((1+'Inputs &amp; Summary'!$D$7)^AC$29))),(_xlfn.WEIBULL.DIST(AC$29,$L34,$K34,FALSE)*$S34*((1+'Inputs &amp; Summary'!$D$7)^AC$29))),IF($M34=Lists!$H$3,IF($K34&lt;1,((($R34*(1-$E34)+$Q34*(1-$F34))/$K34)*((1+'Inputs &amp; Summary'!$D$7)^AC$29)),((INT(AC$29/$K34)-INT((AC$29-1)/$K34))*($R34*(1-$E34)+$Q34*(1-$F34))*((1+'Inputs &amp; Summary'!$D$7)^AC$29))),((_xlfn.WEIBULL.DIST(AC$29,$L34,$K34,FALSE)*($R34*(1-$E34)+$Q34*(1-$F34))*((1+'Inputs &amp; Summary'!$D$7)^AC$29))))))</f>
        <v>0</v>
      </c>
      <c r="AD34" s="114">
        <f>$D34*IF(AD$29&gt;'Inputs &amp; Summary'!$D$5,0,IF(AD$29&gt;VLOOKUP($G34,Lists!$J$17:$K$21,2),IF($M34=Lists!$H$3,IF($K34&lt;1,(($S34/$K34)*((1+'Inputs &amp; Summary'!$D$7)^AD$29)),((INT(AD$29/$K34)-INT((AD$29-1)/$K34))*$S34*((1+'Inputs &amp; Summary'!$D$7)^AD$29))),(_xlfn.WEIBULL.DIST(AD$29,$L34,$K34,FALSE)*$S34*((1+'Inputs &amp; Summary'!$D$7)^AD$29))),IF($M34=Lists!$H$3,IF($K34&lt;1,((($R34*(1-$E34)+$Q34*(1-$F34))/$K34)*((1+'Inputs &amp; Summary'!$D$7)^AD$29)),((INT(AD$29/$K34)-INT((AD$29-1)/$K34))*($R34*(1-$E34)+$Q34*(1-$F34))*((1+'Inputs &amp; Summary'!$D$7)^AD$29))),((_xlfn.WEIBULL.DIST(AD$29,$L34,$K34,FALSE)*($R34*(1-$E34)+$Q34*(1-$F34))*((1+'Inputs &amp; Summary'!$D$7)^AD$29))))))</f>
        <v>0</v>
      </c>
      <c r="AE34" s="114">
        <f>$D34*IF(AE$29&gt;'Inputs &amp; Summary'!$D$5,0,IF(AE$29&gt;VLOOKUP($G34,Lists!$J$17:$K$21,2),IF($M34=Lists!$H$3,IF($K34&lt;1,(($S34/$K34)*((1+'Inputs &amp; Summary'!$D$7)^AE$29)),((INT(AE$29/$K34)-INT((AE$29-1)/$K34))*$S34*((1+'Inputs &amp; Summary'!$D$7)^AE$29))),(_xlfn.WEIBULL.DIST(AE$29,$L34,$K34,FALSE)*$S34*((1+'Inputs &amp; Summary'!$D$7)^AE$29))),IF($M34=Lists!$H$3,IF($K34&lt;1,((($R34*(1-$E34)+$Q34*(1-$F34))/$K34)*((1+'Inputs &amp; Summary'!$D$7)^AE$29)),((INT(AE$29/$K34)-INT((AE$29-1)/$K34))*($R34*(1-$E34)+$Q34*(1-$F34))*((1+'Inputs &amp; Summary'!$D$7)^AE$29))),((_xlfn.WEIBULL.DIST(AE$29,$L34,$K34,FALSE)*($R34*(1-$E34)+$Q34*(1-$F34))*((1+'Inputs &amp; Summary'!$D$7)^AE$29))))))</f>
        <v>0</v>
      </c>
      <c r="AF34" s="114">
        <f>$D34*IF(AF$29&gt;'Inputs &amp; Summary'!$D$5,0,IF(AF$29&gt;VLOOKUP($G34,Lists!$J$17:$K$21,2),IF($M34=Lists!$H$3,IF($K34&lt;1,(($S34/$K34)*((1+'Inputs &amp; Summary'!$D$7)^AF$29)),((INT(AF$29/$K34)-INT((AF$29-1)/$K34))*$S34*((1+'Inputs &amp; Summary'!$D$7)^AF$29))),(_xlfn.WEIBULL.DIST(AF$29,$L34,$K34,FALSE)*$S34*((1+'Inputs &amp; Summary'!$D$7)^AF$29))),IF($M34=Lists!$H$3,IF($K34&lt;1,((($R34*(1-$E34)+$Q34*(1-$F34))/$K34)*((1+'Inputs &amp; Summary'!$D$7)^AF$29)),((INT(AF$29/$K34)-INT((AF$29-1)/$K34))*($R34*(1-$E34)+$Q34*(1-$F34))*((1+'Inputs &amp; Summary'!$D$7)^AF$29))),((_xlfn.WEIBULL.DIST(AF$29,$L34,$K34,FALSE)*($R34*(1-$E34)+$Q34*(1-$F34))*((1+'Inputs &amp; Summary'!$D$7)^AF$29))))))</f>
        <v>0</v>
      </c>
      <c r="AG34" s="114">
        <f>$D34*IF(AG$29&gt;'Inputs &amp; Summary'!$D$5,0,IF(AG$29&gt;VLOOKUP($G34,Lists!$J$17:$K$21,2),IF($M34=Lists!$H$3,IF($K34&lt;1,(($S34/$K34)*((1+'Inputs &amp; Summary'!$D$7)^AG$29)),((INT(AG$29/$K34)-INT((AG$29-1)/$K34))*$S34*((1+'Inputs &amp; Summary'!$D$7)^AG$29))),(_xlfn.WEIBULL.DIST(AG$29,$L34,$K34,FALSE)*$S34*((1+'Inputs &amp; Summary'!$D$7)^AG$29))),IF($M34=Lists!$H$3,IF($K34&lt;1,((($R34*(1-$E34)+$Q34*(1-$F34))/$K34)*((1+'Inputs &amp; Summary'!$D$7)^AG$29)),((INT(AG$29/$K34)-INT((AG$29-1)/$K34))*($R34*(1-$E34)+$Q34*(1-$F34))*((1+'Inputs &amp; Summary'!$D$7)^AG$29))),((_xlfn.WEIBULL.DIST(AG$29,$L34,$K34,FALSE)*($R34*(1-$E34)+$Q34*(1-$F34))*((1+'Inputs &amp; Summary'!$D$7)^AG$29))))))</f>
        <v>0</v>
      </c>
      <c r="AH34" s="114">
        <f>$D34*IF(AH$29&gt;'Inputs &amp; Summary'!$D$5,0,IF(AH$29&gt;VLOOKUP($G34,Lists!$J$17:$K$21,2),IF($M34=Lists!$H$3,IF($K34&lt;1,(($S34/$K34)*((1+'Inputs &amp; Summary'!$D$7)^AH$29)),((INT(AH$29/$K34)-INT((AH$29-1)/$K34))*$S34*((1+'Inputs &amp; Summary'!$D$7)^AH$29))),(_xlfn.WEIBULL.DIST(AH$29,$L34,$K34,FALSE)*$S34*((1+'Inputs &amp; Summary'!$D$7)^AH$29))),IF($M34=Lists!$H$3,IF($K34&lt;1,((($R34*(1-$E34)+$Q34*(1-$F34))/$K34)*((1+'Inputs &amp; Summary'!$D$7)^AH$29)),((INT(AH$29/$K34)-INT((AH$29-1)/$K34))*($R34*(1-$E34)+$Q34*(1-$F34))*((1+'Inputs &amp; Summary'!$D$7)^AH$29))),((_xlfn.WEIBULL.DIST(AH$29,$L34,$K34,FALSE)*($R34*(1-$E34)+$Q34*(1-$F34))*((1+'Inputs &amp; Summary'!$D$7)^AH$29))))))</f>
        <v>0</v>
      </c>
      <c r="AI34" s="114">
        <f>$D34*IF(AI$29&gt;'Inputs &amp; Summary'!$D$5,0,IF(AI$29&gt;VLOOKUP($G34,Lists!$J$17:$K$21,2),IF($M34=Lists!$H$3,IF($K34&lt;1,(($S34/$K34)*((1+'Inputs &amp; Summary'!$D$7)^AI$29)),((INT(AI$29/$K34)-INT((AI$29-1)/$K34))*$S34*((1+'Inputs &amp; Summary'!$D$7)^AI$29))),(_xlfn.WEIBULL.DIST(AI$29,$L34,$K34,FALSE)*$S34*((1+'Inputs &amp; Summary'!$D$7)^AI$29))),IF($M34=Lists!$H$3,IF($K34&lt;1,((($R34*(1-$E34)+$Q34*(1-$F34))/$K34)*((1+'Inputs &amp; Summary'!$D$7)^AI$29)),((INT(AI$29/$K34)-INT((AI$29-1)/$K34))*($R34*(1-$E34)+$Q34*(1-$F34))*((1+'Inputs &amp; Summary'!$D$7)^AI$29))),((_xlfn.WEIBULL.DIST(AI$29,$L34,$K34,FALSE)*($R34*(1-$E34)+$Q34*(1-$F34))*((1+'Inputs &amp; Summary'!$D$7)^AI$29))))))</f>
        <v>0</v>
      </c>
      <c r="AJ34" s="114">
        <f>$D34*IF(AJ$29&gt;'Inputs &amp; Summary'!$D$5,0,IF(AJ$29&gt;VLOOKUP($G34,Lists!$J$17:$K$21,2),IF($M34=Lists!$H$3,IF($K34&lt;1,(($S34/$K34)*((1+'Inputs &amp; Summary'!$D$7)^AJ$29)),((INT(AJ$29/$K34)-INT((AJ$29-1)/$K34))*$S34*((1+'Inputs &amp; Summary'!$D$7)^AJ$29))),(_xlfn.WEIBULL.DIST(AJ$29,$L34,$K34,FALSE)*$S34*((1+'Inputs &amp; Summary'!$D$7)^AJ$29))),IF($M34=Lists!$H$3,IF($K34&lt;1,((($R34*(1-$E34)+$Q34*(1-$F34))/$K34)*((1+'Inputs &amp; Summary'!$D$7)^AJ$29)),((INT(AJ$29/$K34)-INT((AJ$29-1)/$K34))*($R34*(1-$E34)+$Q34*(1-$F34))*((1+'Inputs &amp; Summary'!$D$7)^AJ$29))),((_xlfn.WEIBULL.DIST(AJ$29,$L34,$K34,FALSE)*($R34*(1-$E34)+$Q34*(1-$F34))*((1+'Inputs &amp; Summary'!$D$7)^AJ$29))))))</f>
        <v>0</v>
      </c>
      <c r="AK34" s="114">
        <f>$D34*IF(AK$29&gt;'Inputs &amp; Summary'!$D$5,0,IF(AK$29&gt;VLOOKUP($G34,Lists!$J$17:$K$21,2),IF($M34=Lists!$H$3,IF($K34&lt;1,(($S34/$K34)*((1+'Inputs &amp; Summary'!$D$7)^AK$29)),((INT(AK$29/$K34)-INT((AK$29-1)/$K34))*$S34*((1+'Inputs &amp; Summary'!$D$7)^AK$29))),(_xlfn.WEIBULL.DIST(AK$29,$L34,$K34,FALSE)*$S34*((1+'Inputs &amp; Summary'!$D$7)^AK$29))),IF($M34=Lists!$H$3,IF($K34&lt;1,((($R34*(1-$E34)+$Q34*(1-$F34))/$K34)*((1+'Inputs &amp; Summary'!$D$7)^AK$29)),((INT(AK$29/$K34)-INT((AK$29-1)/$K34))*($R34*(1-$E34)+$Q34*(1-$F34))*((1+'Inputs &amp; Summary'!$D$7)^AK$29))),((_xlfn.WEIBULL.DIST(AK$29,$L34,$K34,FALSE)*($R34*(1-$E34)+$Q34*(1-$F34))*((1+'Inputs &amp; Summary'!$D$7)^AK$29))))))</f>
        <v>0</v>
      </c>
      <c r="AL34" s="114">
        <f>$D34*IF(AL$29&gt;'Inputs &amp; Summary'!$D$5,0,IF(AL$29&gt;VLOOKUP($G34,Lists!$J$17:$K$21,2),IF($M34=Lists!$H$3,IF($K34&lt;1,(($S34/$K34)*((1+'Inputs &amp; Summary'!$D$7)^AL$29)),((INT(AL$29/$K34)-INT((AL$29-1)/$K34))*$S34*((1+'Inputs &amp; Summary'!$D$7)^AL$29))),(_xlfn.WEIBULL.DIST(AL$29,$L34,$K34,FALSE)*$S34*((1+'Inputs &amp; Summary'!$D$7)^AL$29))),IF($M34=Lists!$H$3,IF($K34&lt;1,((($R34*(1-$E34)+$Q34*(1-$F34))/$K34)*((1+'Inputs &amp; Summary'!$D$7)^AL$29)),((INT(AL$29/$K34)-INT((AL$29-1)/$K34))*($R34*(1-$E34)+$Q34*(1-$F34))*((1+'Inputs &amp; Summary'!$D$7)^AL$29))),((_xlfn.WEIBULL.DIST(AL$29,$L34,$K34,FALSE)*($R34*(1-$E34)+$Q34*(1-$F34))*((1+'Inputs &amp; Summary'!$D$7)^AL$29))))))</f>
        <v>0</v>
      </c>
      <c r="AM34" s="114">
        <f>$D34*IF(AM$29&gt;'Inputs &amp; Summary'!$D$5,0,IF(AM$29&gt;VLOOKUP($G34,Lists!$J$17:$K$21,2),IF($M34=Lists!$H$3,IF($K34&lt;1,(($S34/$K34)*((1+'Inputs &amp; Summary'!$D$7)^AM$29)),((INT(AM$29/$K34)-INT((AM$29-1)/$K34))*$S34*((1+'Inputs &amp; Summary'!$D$7)^AM$29))),(_xlfn.WEIBULL.DIST(AM$29,$L34,$K34,FALSE)*$S34*((1+'Inputs &amp; Summary'!$D$7)^AM$29))),IF($M34=Lists!$H$3,IF($K34&lt;1,((($R34*(1-$E34)+$Q34*(1-$F34))/$K34)*((1+'Inputs &amp; Summary'!$D$7)^AM$29)),((INT(AM$29/$K34)-INT((AM$29-1)/$K34))*($R34*(1-$E34)+$Q34*(1-$F34))*((1+'Inputs &amp; Summary'!$D$7)^AM$29))),((_xlfn.WEIBULL.DIST(AM$29,$L34,$K34,FALSE)*($R34*(1-$E34)+$Q34*(1-$F34))*((1+'Inputs &amp; Summary'!$D$7)^AM$29))))))</f>
        <v>0</v>
      </c>
      <c r="AN34" s="114">
        <f>$D34*IF(AN$29&gt;'Inputs &amp; Summary'!$D$5,0,IF(AN$29&gt;VLOOKUP($G34,Lists!$J$17:$K$21,2),IF($M34=Lists!$H$3,IF($K34&lt;1,(($S34/$K34)*((1+'Inputs &amp; Summary'!$D$7)^AN$29)),((INT(AN$29/$K34)-INT((AN$29-1)/$K34))*$S34*((1+'Inputs &amp; Summary'!$D$7)^AN$29))),(_xlfn.WEIBULL.DIST(AN$29,$L34,$K34,FALSE)*$S34*((1+'Inputs &amp; Summary'!$D$7)^AN$29))),IF($M34=Lists!$H$3,IF($K34&lt;1,((($R34*(1-$E34)+$Q34*(1-$F34))/$K34)*((1+'Inputs &amp; Summary'!$D$7)^AN$29)),((INT(AN$29/$K34)-INT((AN$29-1)/$K34))*($R34*(1-$E34)+$Q34*(1-$F34))*((1+'Inputs &amp; Summary'!$D$7)^AN$29))),((_xlfn.WEIBULL.DIST(AN$29,$L34,$K34,FALSE)*($R34*(1-$E34)+$Q34*(1-$F34))*((1+'Inputs &amp; Summary'!$D$7)^AN$29))))))</f>
        <v>0</v>
      </c>
      <c r="AO34" s="114">
        <f>$D34*IF(AO$29&gt;'Inputs &amp; Summary'!$D$5,0,IF(AO$29&gt;VLOOKUP($G34,Lists!$J$17:$K$21,2),IF($M34=Lists!$H$3,IF($K34&lt;1,(($S34/$K34)*((1+'Inputs &amp; Summary'!$D$7)^AO$29)),((INT(AO$29/$K34)-INT((AO$29-1)/$K34))*$S34*((1+'Inputs &amp; Summary'!$D$7)^AO$29))),(_xlfn.WEIBULL.DIST(AO$29,$L34,$K34,FALSE)*$S34*((1+'Inputs &amp; Summary'!$D$7)^AO$29))),IF($M34=Lists!$H$3,IF($K34&lt;1,((($R34*(1-$E34)+$Q34*(1-$F34))/$K34)*((1+'Inputs &amp; Summary'!$D$7)^AO$29)),((INT(AO$29/$K34)-INT((AO$29-1)/$K34))*($R34*(1-$E34)+$Q34*(1-$F34))*((1+'Inputs &amp; Summary'!$D$7)^AO$29))),((_xlfn.WEIBULL.DIST(AO$29,$L34,$K34,FALSE)*($R34*(1-$E34)+$Q34*(1-$F34))*((1+'Inputs &amp; Summary'!$D$7)^AO$29))))))</f>
        <v>0</v>
      </c>
      <c r="AP34" s="114">
        <f>$D34*IF(AP$29&gt;'Inputs &amp; Summary'!$D$5,0,IF(AP$29&gt;VLOOKUP($G34,Lists!$J$17:$K$21,2),IF($M34=Lists!$H$3,IF($K34&lt;1,(($S34/$K34)*((1+'Inputs &amp; Summary'!$D$7)^AP$29)),((INT(AP$29/$K34)-INT((AP$29-1)/$K34))*$S34*((1+'Inputs &amp; Summary'!$D$7)^AP$29))),(_xlfn.WEIBULL.DIST(AP$29,$L34,$K34,FALSE)*$S34*((1+'Inputs &amp; Summary'!$D$7)^AP$29))),IF($M34=Lists!$H$3,IF($K34&lt;1,((($R34*(1-$E34)+$Q34*(1-$F34))/$K34)*((1+'Inputs &amp; Summary'!$D$7)^AP$29)),((INT(AP$29/$K34)-INT((AP$29-1)/$K34))*($R34*(1-$E34)+$Q34*(1-$F34))*((1+'Inputs &amp; Summary'!$D$7)^AP$29))),((_xlfn.WEIBULL.DIST(AP$29,$L34,$K34,FALSE)*($R34*(1-$E34)+$Q34*(1-$F34))*((1+'Inputs &amp; Summary'!$D$7)^AP$29))))))</f>
        <v>0</v>
      </c>
      <c r="AQ34" s="114">
        <f>$D34*IF(AQ$29&gt;'Inputs &amp; Summary'!$D$5,0,IF(AQ$29&gt;VLOOKUP($G34,Lists!$J$17:$K$21,2),IF($M34=Lists!$H$3,IF($K34&lt;1,(($S34/$K34)*((1+'Inputs &amp; Summary'!$D$7)^AQ$29)),((INT(AQ$29/$K34)-INT((AQ$29-1)/$K34))*$S34*((1+'Inputs &amp; Summary'!$D$7)^AQ$29))),(_xlfn.WEIBULL.DIST(AQ$29,$L34,$K34,FALSE)*$S34*((1+'Inputs &amp; Summary'!$D$7)^AQ$29))),IF($M34=Lists!$H$3,IF($K34&lt;1,((($R34*(1-$E34)+$Q34*(1-$F34))/$K34)*((1+'Inputs &amp; Summary'!$D$7)^AQ$29)),((INT(AQ$29/$K34)-INT((AQ$29-1)/$K34))*($R34*(1-$E34)+$Q34*(1-$F34))*((1+'Inputs &amp; Summary'!$D$7)^AQ$29))),((_xlfn.WEIBULL.DIST(AQ$29,$L34,$K34,FALSE)*($R34*(1-$E34)+$Q34*(1-$F34))*((1+'Inputs &amp; Summary'!$D$7)^AQ$29))))))</f>
        <v>0</v>
      </c>
      <c r="AR34" s="114">
        <f>$D34*IF(AR$29&gt;'Inputs &amp; Summary'!$D$5,0,IF(AR$29&gt;VLOOKUP($G34,Lists!$J$17:$K$21,2),IF($M34=Lists!$H$3,IF($K34&lt;1,(($S34/$K34)*((1+'Inputs &amp; Summary'!$D$7)^AR$29)),((INT(AR$29/$K34)-INT((AR$29-1)/$K34))*$S34*((1+'Inputs &amp; Summary'!$D$7)^AR$29))),(_xlfn.WEIBULL.DIST(AR$29,$L34,$K34,FALSE)*$S34*((1+'Inputs &amp; Summary'!$D$7)^AR$29))),IF($M34=Lists!$H$3,IF($K34&lt;1,((($R34*(1-$E34)+$Q34*(1-$F34))/$K34)*((1+'Inputs &amp; Summary'!$D$7)^AR$29)),((INT(AR$29/$K34)-INT((AR$29-1)/$K34))*($R34*(1-$E34)+$Q34*(1-$F34))*((1+'Inputs &amp; Summary'!$D$7)^AR$29))),((_xlfn.WEIBULL.DIST(AR$29,$L34,$K34,FALSE)*($R34*(1-$E34)+$Q34*(1-$F34))*((1+'Inputs &amp; Summary'!$D$7)^AR$29))))))</f>
        <v>0</v>
      </c>
      <c r="AS34" s="114">
        <f>$D34*IF(AS$29&gt;'Inputs &amp; Summary'!$D$5,0,IF(AS$29&gt;VLOOKUP($G34,Lists!$J$17:$K$21,2),IF($M34=Lists!$H$3,IF($K34&lt;1,(($S34/$K34)*((1+'Inputs &amp; Summary'!$D$7)^AS$29)),((INT(AS$29/$K34)-INT((AS$29-1)/$K34))*$S34*((1+'Inputs &amp; Summary'!$D$7)^AS$29))),(_xlfn.WEIBULL.DIST(AS$29,$L34,$K34,FALSE)*$S34*((1+'Inputs &amp; Summary'!$D$7)^AS$29))),IF($M34=Lists!$H$3,IF($K34&lt;1,((($R34*(1-$E34)+$Q34*(1-$F34))/$K34)*((1+'Inputs &amp; Summary'!$D$7)^AS$29)),((INT(AS$29/$K34)-INT((AS$29-1)/$K34))*($R34*(1-$E34)+$Q34*(1-$F34))*((1+'Inputs &amp; Summary'!$D$7)^AS$29))),((_xlfn.WEIBULL.DIST(AS$29,$L34,$K34,FALSE)*($R34*(1-$E34)+$Q34*(1-$F34))*((1+'Inputs &amp; Summary'!$D$7)^AS$29))))))</f>
        <v>0</v>
      </c>
      <c r="AT34" s="114">
        <f>$D34*IF(AT$29&gt;'Inputs &amp; Summary'!$D$5,0,IF(AT$29&gt;VLOOKUP($G34,Lists!$J$17:$K$21,2),IF($M34=Lists!$H$3,IF($K34&lt;1,(($S34/$K34)*((1+'Inputs &amp; Summary'!$D$7)^AT$29)),((INT(AT$29/$K34)-INT((AT$29-1)/$K34))*$S34*((1+'Inputs &amp; Summary'!$D$7)^AT$29))),(_xlfn.WEIBULL.DIST(AT$29,$L34,$K34,FALSE)*$S34*((1+'Inputs &amp; Summary'!$D$7)^AT$29))),IF($M34=Lists!$H$3,IF($K34&lt;1,((($R34*(1-$E34)+$Q34*(1-$F34))/$K34)*((1+'Inputs &amp; Summary'!$D$7)^AT$29)),((INT(AT$29/$K34)-INT((AT$29-1)/$K34))*($R34*(1-$E34)+$Q34*(1-$F34))*((1+'Inputs &amp; Summary'!$D$7)^AT$29))),((_xlfn.WEIBULL.DIST(AT$29,$L34,$K34,FALSE)*($R34*(1-$E34)+$Q34*(1-$F34))*((1+'Inputs &amp; Summary'!$D$7)^AT$29))))))</f>
        <v>0</v>
      </c>
      <c r="AU34" s="114">
        <f>$D34*IF(AU$29&gt;'Inputs &amp; Summary'!$D$5,0,IF(AU$29&gt;VLOOKUP($G34,Lists!$J$17:$K$21,2),IF($M34=Lists!$H$3,IF($K34&lt;1,(($S34/$K34)*((1+'Inputs &amp; Summary'!$D$7)^AU$29)),((INT(AU$29/$K34)-INT((AU$29-1)/$K34))*$S34*((1+'Inputs &amp; Summary'!$D$7)^AU$29))),(_xlfn.WEIBULL.DIST(AU$29,$L34,$K34,FALSE)*$S34*((1+'Inputs &amp; Summary'!$D$7)^AU$29))),IF($M34=Lists!$H$3,IF($K34&lt;1,((($R34*(1-$E34)+$Q34*(1-$F34))/$K34)*((1+'Inputs &amp; Summary'!$D$7)^AU$29)),((INT(AU$29/$K34)-INT((AU$29-1)/$K34))*($R34*(1-$E34)+$Q34*(1-$F34))*((1+'Inputs &amp; Summary'!$D$7)^AU$29))),((_xlfn.WEIBULL.DIST(AU$29,$L34,$K34,FALSE)*($R34*(1-$E34)+$Q34*(1-$F34))*((1+'Inputs &amp; Summary'!$D$7)^AU$29))))))</f>
        <v>0</v>
      </c>
      <c r="AV34" s="114">
        <f>$D34*IF(AV$29&gt;'Inputs &amp; Summary'!$D$5,0,IF(AV$29&gt;VLOOKUP($G34,Lists!$J$17:$K$21,2),IF($M34=Lists!$H$3,IF($K34&lt;1,(($S34/$K34)*((1+'Inputs &amp; Summary'!$D$7)^AV$29)),((INT(AV$29/$K34)-INT((AV$29-1)/$K34))*$S34*((1+'Inputs &amp; Summary'!$D$7)^AV$29))),(_xlfn.WEIBULL.DIST(AV$29,$L34,$K34,FALSE)*$S34*((1+'Inputs &amp; Summary'!$D$7)^AV$29))),IF($M34=Lists!$H$3,IF($K34&lt;1,((($R34*(1-$E34)+$Q34*(1-$F34))/$K34)*((1+'Inputs &amp; Summary'!$D$7)^AV$29)),((INT(AV$29/$K34)-INT((AV$29-1)/$K34))*($R34*(1-$E34)+$Q34*(1-$F34))*((1+'Inputs &amp; Summary'!$D$7)^AV$29))),((_xlfn.WEIBULL.DIST(AV$29,$L34,$K34,FALSE)*($R34*(1-$E34)+$Q34*(1-$F34))*((1+'Inputs &amp; Summary'!$D$7)^AV$29))))))</f>
        <v>0</v>
      </c>
      <c r="AW34" s="114">
        <f>$D34*IF(AW$29&gt;'Inputs &amp; Summary'!$D$5,0,IF(AW$29&gt;VLOOKUP($G34,Lists!$J$17:$K$21,2),IF($M34=Lists!$H$3,IF($K34&lt;1,(($S34/$K34)*((1+'Inputs &amp; Summary'!$D$7)^AW$29)),((INT(AW$29/$K34)-INT((AW$29-1)/$K34))*$S34*((1+'Inputs &amp; Summary'!$D$7)^AW$29))),(_xlfn.WEIBULL.DIST(AW$29,$L34,$K34,FALSE)*$S34*((1+'Inputs &amp; Summary'!$D$7)^AW$29))),IF($M34=Lists!$H$3,IF($K34&lt;1,((($R34*(1-$E34)+$Q34*(1-$F34))/$K34)*((1+'Inputs &amp; Summary'!$D$7)^AW$29)),((INT(AW$29/$K34)-INT((AW$29-1)/$K34))*($R34*(1-$E34)+$Q34*(1-$F34))*((1+'Inputs &amp; Summary'!$D$7)^AW$29))),((_xlfn.WEIBULL.DIST(AW$29,$L34,$K34,FALSE)*($R34*(1-$E34)+$Q34*(1-$F34))*((1+'Inputs &amp; Summary'!$D$7)^AW$29))))))</f>
        <v>0</v>
      </c>
      <c r="AX34" s="114">
        <f>$D34*IF(AX$29&gt;'Inputs &amp; Summary'!$D$5,0,IF(AX$29&gt;VLOOKUP($G34,Lists!$J$17:$K$21,2),IF($M34=Lists!$H$3,IF($K34&lt;1,(($S34/$K34)*((1+'Inputs &amp; Summary'!$D$7)^AX$29)),((INT(AX$29/$K34)-INT((AX$29-1)/$K34))*$S34*((1+'Inputs &amp; Summary'!$D$7)^AX$29))),(_xlfn.WEIBULL.DIST(AX$29,$L34,$K34,FALSE)*$S34*((1+'Inputs &amp; Summary'!$D$7)^AX$29))),IF($M34=Lists!$H$3,IF($K34&lt;1,((($R34*(1-$E34)+$Q34*(1-$F34))/$K34)*((1+'Inputs &amp; Summary'!$D$7)^AX$29)),((INT(AX$29/$K34)-INT((AX$29-1)/$K34))*($R34*(1-$E34)+$Q34*(1-$F34))*((1+'Inputs &amp; Summary'!$D$7)^AX$29))),((_xlfn.WEIBULL.DIST(AX$29,$L34,$K34,FALSE)*($R34*(1-$E34)+$Q34*(1-$F34))*((1+'Inputs &amp; Summary'!$D$7)^AX$29))))))</f>
        <v>0</v>
      </c>
      <c r="AY34" s="114">
        <f>$D34*IF(AY$29&gt;'Inputs &amp; Summary'!$D$5,0,IF(AY$29&gt;VLOOKUP($G34,Lists!$J$17:$K$21,2),IF($M34=Lists!$H$3,IF($K34&lt;1,(($S34/$K34)*((1+'Inputs &amp; Summary'!$D$7)^AY$29)),((INT(AY$29/$K34)-INT((AY$29-1)/$K34))*$S34*((1+'Inputs &amp; Summary'!$D$7)^AY$29))),(_xlfn.WEIBULL.DIST(AY$29,$L34,$K34,FALSE)*$S34*((1+'Inputs &amp; Summary'!$D$7)^AY$29))),IF($M34=Lists!$H$3,IF($K34&lt;1,((($R34*(1-$E34)+$Q34*(1-$F34))/$K34)*((1+'Inputs &amp; Summary'!$D$7)^AY$29)),((INT(AY$29/$K34)-INT((AY$29-1)/$K34))*($R34*(1-$E34)+$Q34*(1-$F34))*((1+'Inputs &amp; Summary'!$D$7)^AY$29))),((_xlfn.WEIBULL.DIST(AY$29,$L34,$K34,FALSE)*($R34*(1-$E34)+$Q34*(1-$F34))*((1+'Inputs &amp; Summary'!$D$7)^AY$29))))))</f>
        <v>0</v>
      </c>
      <c r="AZ34" s="114">
        <f>$D34*IF(AZ$29&gt;'Inputs &amp; Summary'!$D$5,0,IF(AZ$29&gt;VLOOKUP($G34,Lists!$J$17:$K$21,2),IF($M34=Lists!$H$3,IF($K34&lt;1,(($S34/$K34)*((1+'Inputs &amp; Summary'!$D$7)^AZ$29)),((INT(AZ$29/$K34)-INT((AZ$29-1)/$K34))*$S34*((1+'Inputs &amp; Summary'!$D$7)^AZ$29))),(_xlfn.WEIBULL.DIST(AZ$29,$L34,$K34,FALSE)*$S34*((1+'Inputs &amp; Summary'!$D$7)^AZ$29))),IF($M34=Lists!$H$3,IF($K34&lt;1,((($R34*(1-$E34)+$Q34*(1-$F34))/$K34)*((1+'Inputs &amp; Summary'!$D$7)^AZ$29)),((INT(AZ$29/$K34)-INT((AZ$29-1)/$K34))*($R34*(1-$E34)+$Q34*(1-$F34))*((1+'Inputs &amp; Summary'!$D$7)^AZ$29))),((_xlfn.WEIBULL.DIST(AZ$29,$L34,$K34,FALSE)*($R34*(1-$E34)+$Q34*(1-$F34))*((1+'Inputs &amp; Summary'!$D$7)^AZ$29))))))</f>
        <v>0</v>
      </c>
      <c r="BA34" s="114">
        <f>$D34*IF(BA$29&gt;'Inputs &amp; Summary'!$D$5,0,IF(BA$29&gt;VLOOKUP($G34,Lists!$J$17:$K$21,2),IF($M34=Lists!$H$3,IF($K34&lt;1,(($S34/$K34)*((1+'Inputs &amp; Summary'!$D$7)^BA$29)),((INT(BA$29/$K34)-INT((BA$29-1)/$K34))*$S34*((1+'Inputs &amp; Summary'!$D$7)^BA$29))),(_xlfn.WEIBULL.DIST(BA$29,$L34,$K34,FALSE)*$S34*((1+'Inputs &amp; Summary'!$D$7)^BA$29))),IF($M34=Lists!$H$3,IF($K34&lt;1,((($R34*(1-$E34)+$Q34*(1-$F34))/$K34)*((1+'Inputs &amp; Summary'!$D$7)^BA$29)),((INT(BA$29/$K34)-INT((BA$29-1)/$K34))*($R34*(1-$E34)+$Q34*(1-$F34))*((1+'Inputs &amp; Summary'!$D$7)^BA$29))),((_xlfn.WEIBULL.DIST(BA$29,$L34,$K34,FALSE)*($R34*(1-$E34)+$Q34*(1-$F34))*((1+'Inputs &amp; Summary'!$D$7)^BA$29))))))</f>
        <v>0</v>
      </c>
      <c r="BB34" s="114">
        <f>$D34*IF(BB$29&gt;'Inputs &amp; Summary'!$D$5,0,IF(BB$29&gt;VLOOKUP($G34,Lists!$J$17:$K$21,2),IF($M34=Lists!$H$3,IF($K34&lt;1,(($S34/$K34)*((1+'Inputs &amp; Summary'!$D$7)^BB$29)),((INT(BB$29/$K34)-INT((BB$29-1)/$K34))*$S34*((1+'Inputs &amp; Summary'!$D$7)^BB$29))),(_xlfn.WEIBULL.DIST(BB$29,$L34,$K34,FALSE)*$S34*((1+'Inputs &amp; Summary'!$D$7)^BB$29))),IF($M34=Lists!$H$3,IF($K34&lt;1,((($R34*(1-$E34)+$Q34*(1-$F34))/$K34)*((1+'Inputs &amp; Summary'!$D$7)^BB$29)),((INT(BB$29/$K34)-INT((BB$29-1)/$K34))*($R34*(1-$E34)+$Q34*(1-$F34))*((1+'Inputs &amp; Summary'!$D$7)^BB$29))),((_xlfn.WEIBULL.DIST(BB$29,$L34,$K34,FALSE)*($R34*(1-$E34)+$Q34*(1-$F34))*((1+'Inputs &amp; Summary'!$D$7)^BB$29))))))</f>
        <v>0</v>
      </c>
      <c r="BC34" s="114">
        <f>$D34*IF(BC$29&gt;'Inputs &amp; Summary'!$D$5,0,IF(BC$29&gt;VLOOKUP($G34,Lists!$J$17:$K$21,2),IF($M34=Lists!$H$3,IF($K34&lt;1,(($S34/$K34)*((1+'Inputs &amp; Summary'!$D$7)^BC$29)),((INT(BC$29/$K34)-INT((BC$29-1)/$K34))*$S34*((1+'Inputs &amp; Summary'!$D$7)^BC$29))),(_xlfn.WEIBULL.DIST(BC$29,$L34,$K34,FALSE)*$S34*((1+'Inputs &amp; Summary'!$D$7)^BC$29))),IF($M34=Lists!$H$3,IF($K34&lt;1,((($R34*(1-$E34)+$Q34*(1-$F34))/$K34)*((1+'Inputs &amp; Summary'!$D$7)^BC$29)),((INT(BC$29/$K34)-INT((BC$29-1)/$K34))*($R34*(1-$E34)+$Q34*(1-$F34))*((1+'Inputs &amp; Summary'!$D$7)^BC$29))),((_xlfn.WEIBULL.DIST(BC$29,$L34,$K34,FALSE)*($R34*(1-$E34)+$Q34*(1-$F34))*((1+'Inputs &amp; Summary'!$D$7)^BC$29))))))</f>
        <v>0</v>
      </c>
      <c r="BD34" s="114">
        <f>$D34*IF(BD$29&gt;'Inputs &amp; Summary'!$D$5,0,IF(BD$29&gt;VLOOKUP($G34,Lists!$J$17:$K$21,2),IF($M34=Lists!$H$3,IF($K34&lt;1,(($S34/$K34)*((1+'Inputs &amp; Summary'!$D$7)^BD$29)),((INT(BD$29/$K34)-INT((BD$29-1)/$K34))*$S34*((1+'Inputs &amp; Summary'!$D$7)^BD$29))),(_xlfn.WEIBULL.DIST(BD$29,$L34,$K34,FALSE)*$S34*((1+'Inputs &amp; Summary'!$D$7)^BD$29))),IF($M34=Lists!$H$3,IF($K34&lt;1,((($R34*(1-$E34)+$Q34*(1-$F34))/$K34)*((1+'Inputs &amp; Summary'!$D$7)^BD$29)),((INT(BD$29/$K34)-INT((BD$29-1)/$K34))*($R34*(1-$E34)+$Q34*(1-$F34))*((1+'Inputs &amp; Summary'!$D$7)^BD$29))),((_xlfn.WEIBULL.DIST(BD$29,$L34,$K34,FALSE)*($R34*(1-$E34)+$Q34*(1-$F34))*((1+'Inputs &amp; Summary'!$D$7)^BD$29))))))</f>
        <v>0</v>
      </c>
      <c r="BE34" s="114">
        <f>$D34*IF(BE$29&gt;'Inputs &amp; Summary'!$D$5,0,IF(BE$29&gt;VLOOKUP($G34,Lists!$J$17:$K$21,2),IF($M34=Lists!$H$3,IF($K34&lt;1,(($S34/$K34)*((1+'Inputs &amp; Summary'!$D$7)^BE$29)),((INT(BE$29/$K34)-INT((BE$29-1)/$K34))*$S34*((1+'Inputs &amp; Summary'!$D$7)^BE$29))),(_xlfn.WEIBULL.DIST(BE$29,$L34,$K34,FALSE)*$S34*((1+'Inputs &amp; Summary'!$D$7)^BE$29))),IF($M34=Lists!$H$3,IF($K34&lt;1,((($R34*(1-$E34)+$Q34*(1-$F34))/$K34)*((1+'Inputs &amp; Summary'!$D$7)^BE$29)),((INT(BE$29/$K34)-INT((BE$29-1)/$K34))*($R34*(1-$E34)+$Q34*(1-$F34))*((1+'Inputs &amp; Summary'!$D$7)^BE$29))),((_xlfn.WEIBULL.DIST(BE$29,$L34,$K34,FALSE)*($R34*(1-$E34)+$Q34*(1-$F34))*((1+'Inputs &amp; Summary'!$D$7)^BE$29))))))</f>
        <v>0</v>
      </c>
      <c r="BF34" s="114">
        <f>$D34*IF(BF$29&gt;'Inputs &amp; Summary'!$D$5,0,IF(BF$29&gt;VLOOKUP($G34,Lists!$J$17:$K$21,2),IF($M34=Lists!$H$3,IF($K34&lt;1,(($S34/$K34)*((1+'Inputs &amp; Summary'!$D$7)^BF$29)),((INT(BF$29/$K34)-INT((BF$29-1)/$K34))*$S34*((1+'Inputs &amp; Summary'!$D$7)^BF$29))),(_xlfn.WEIBULL.DIST(BF$29,$L34,$K34,FALSE)*$S34*((1+'Inputs &amp; Summary'!$D$7)^BF$29))),IF($M34=Lists!$H$3,IF($K34&lt;1,((($R34*(1-$E34)+$Q34*(1-$F34))/$K34)*((1+'Inputs &amp; Summary'!$D$7)^BF$29)),((INT(BF$29/$K34)-INT((BF$29-1)/$K34))*($R34*(1-$E34)+$Q34*(1-$F34))*((1+'Inputs &amp; Summary'!$D$7)^BF$29))),((_xlfn.WEIBULL.DIST(BF$29,$L34,$K34,FALSE)*($R34*(1-$E34)+$Q34*(1-$F34))*((1+'Inputs &amp; Summary'!$D$7)^BF$29))))))</f>
        <v>0</v>
      </c>
      <c r="BG34" s="114">
        <f>$D34*IF(BG$29&gt;'Inputs &amp; Summary'!$D$5,0,IF(BG$29&gt;VLOOKUP($G34,Lists!$J$17:$K$21,2),IF($M34=Lists!$H$3,IF($K34&lt;1,(($S34/$K34)*((1+'Inputs &amp; Summary'!$D$7)^BG$29)),((INT(BG$29/$K34)-INT((BG$29-1)/$K34))*$S34*((1+'Inputs &amp; Summary'!$D$7)^BG$29))),(_xlfn.WEIBULL.DIST(BG$29,$L34,$K34,FALSE)*$S34*((1+'Inputs &amp; Summary'!$D$7)^BG$29))),IF($M34=Lists!$H$3,IF($K34&lt;1,((($R34*(1-$E34)+$Q34*(1-$F34))/$K34)*((1+'Inputs &amp; Summary'!$D$7)^BG$29)),((INT(BG$29/$K34)-INT((BG$29-1)/$K34))*($R34*(1-$E34)+$Q34*(1-$F34))*((1+'Inputs &amp; Summary'!$D$7)^BG$29))),((_xlfn.WEIBULL.DIST(BG$29,$L34,$K34,FALSE)*($R34*(1-$E34)+$Q34*(1-$F34))*((1+'Inputs &amp; Summary'!$D$7)^BG$29))))))</f>
        <v>0</v>
      </c>
      <c r="BH34" s="114">
        <f>$D34*IF(BH$29&gt;'Inputs &amp; Summary'!$D$5,0,IF(BH$29&gt;VLOOKUP($G34,Lists!$J$17:$K$21,2),IF($M34=Lists!$H$3,IF($K34&lt;1,(($S34/$K34)*((1+'Inputs &amp; Summary'!$D$7)^BH$29)),((INT(BH$29/$K34)-INT((BH$29-1)/$K34))*$S34*((1+'Inputs &amp; Summary'!$D$7)^BH$29))),(_xlfn.WEIBULL.DIST(BH$29,$L34,$K34,FALSE)*$S34*((1+'Inputs &amp; Summary'!$D$7)^BH$29))),IF($M34=Lists!$H$3,IF($K34&lt;1,((($R34*(1-$E34)+$Q34*(1-$F34))/$K34)*((1+'Inputs &amp; Summary'!$D$7)^BH$29)),((INT(BH$29/$K34)-INT((BH$29-1)/$K34))*($R34*(1-$E34)+$Q34*(1-$F34))*((1+'Inputs &amp; Summary'!$D$7)^BH$29))),((_xlfn.WEIBULL.DIST(BH$29,$L34,$K34,FALSE)*($R34*(1-$E34)+$Q34*(1-$F34))*((1+'Inputs &amp; Summary'!$D$7)^BH$29))))))</f>
        <v>0</v>
      </c>
      <c r="BI34" s="114">
        <f>$D34*IF(BI$29&gt;'Inputs &amp; Summary'!$D$5,0,IF(BI$29&gt;VLOOKUP($G34,Lists!$J$17:$K$21,2),IF($M34=Lists!$H$3,IF($K34&lt;1,(($S34/$K34)*((1+'Inputs &amp; Summary'!$D$7)^BI$29)),((INT(BI$29/$K34)-INT((BI$29-1)/$K34))*$S34*((1+'Inputs &amp; Summary'!$D$7)^BI$29))),(_xlfn.WEIBULL.DIST(BI$29,$L34,$K34,FALSE)*$S34*((1+'Inputs &amp; Summary'!$D$7)^BI$29))),IF($M34=Lists!$H$3,IF($K34&lt;1,((($R34*(1-$E34)+$Q34*(1-$F34))/$K34)*((1+'Inputs &amp; Summary'!$D$7)^BI$29)),((INT(BI$29/$K34)-INT((BI$29-1)/$K34))*($R34*(1-$E34)+$Q34*(1-$F34))*((1+'Inputs &amp; Summary'!$D$7)^BI$29))),((_xlfn.WEIBULL.DIST(BI$29,$L34,$K34,FALSE)*($R34*(1-$E34)+$Q34*(1-$F34))*((1+'Inputs &amp; Summary'!$D$7)^BI$29))))))</f>
        <v>0</v>
      </c>
      <c r="BJ34" s="114">
        <f>$D34*IF(BJ$29&gt;'Inputs &amp; Summary'!$D$5,0,IF(BJ$29&gt;VLOOKUP($G34,Lists!$J$17:$K$21,2),IF($M34=Lists!$H$3,IF($K34&lt;1,(($S34/$K34)*((1+'Inputs &amp; Summary'!$D$7)^BJ$29)),((INT(BJ$29/$K34)-INT((BJ$29-1)/$K34))*$S34*((1+'Inputs &amp; Summary'!$D$7)^BJ$29))),(_xlfn.WEIBULL.DIST(BJ$29,$L34,$K34,FALSE)*$S34*((1+'Inputs &amp; Summary'!$D$7)^BJ$29))),IF($M34=Lists!$H$3,IF($K34&lt;1,((($R34*(1-$E34)+$Q34*(1-$F34))/$K34)*((1+'Inputs &amp; Summary'!$D$7)^BJ$29)),((INT(BJ$29/$K34)-INT((BJ$29-1)/$K34))*($R34*(1-$E34)+$Q34*(1-$F34))*((1+'Inputs &amp; Summary'!$D$7)^BJ$29))),((_xlfn.WEIBULL.DIST(BJ$29,$L34,$K34,FALSE)*($R34*(1-$E34)+$Q34*(1-$F34))*((1+'Inputs &amp; Summary'!$D$7)^BJ$29))))))</f>
        <v>0</v>
      </c>
      <c r="BK34" s="114">
        <f>$D34*IF(BK$29&gt;'Inputs &amp; Summary'!$D$5,0,IF(BK$29&gt;VLOOKUP($G34,Lists!$J$17:$K$21,2),IF($M34=Lists!$H$3,IF($K34&lt;1,(($S34/$K34)*((1+'Inputs &amp; Summary'!$D$7)^BK$29)),((INT(BK$29/$K34)-INT((BK$29-1)/$K34))*$S34*((1+'Inputs &amp; Summary'!$D$7)^BK$29))),(_xlfn.WEIBULL.DIST(BK$29,$L34,$K34,FALSE)*$S34*((1+'Inputs &amp; Summary'!$D$7)^BK$29))),IF($M34=Lists!$H$3,IF($K34&lt;1,((($R34*(1-$E34)+$Q34*(1-$F34))/$K34)*((1+'Inputs &amp; Summary'!$D$7)^BK$29)),((INT(BK$29/$K34)-INT((BK$29-1)/$K34))*($R34*(1-$E34)+$Q34*(1-$F34))*((1+'Inputs &amp; Summary'!$D$7)^BK$29))),((_xlfn.WEIBULL.DIST(BK$29,$L34,$K34,FALSE)*($R34*(1-$E34)+$Q34*(1-$F34))*((1+'Inputs &amp; Summary'!$D$7)^BK$29))))))</f>
        <v>0</v>
      </c>
      <c r="BL34" s="114">
        <f>$D34*IF(BL$29&gt;'Inputs &amp; Summary'!$D$5,0,IF(BL$29&gt;VLOOKUP($G34,Lists!$J$17:$K$21,2),IF($M34=Lists!$H$3,IF($K34&lt;1,(($S34/$K34)*((1+'Inputs &amp; Summary'!$D$7)^BL$29)),((INT(BL$29/$K34)-INT((BL$29-1)/$K34))*$S34*((1+'Inputs &amp; Summary'!$D$7)^BL$29))),(_xlfn.WEIBULL.DIST(BL$29,$L34,$K34,FALSE)*$S34*((1+'Inputs &amp; Summary'!$D$7)^BL$29))),IF($M34=Lists!$H$3,IF($K34&lt;1,((($R34*(1-$E34)+$Q34*(1-$F34))/$K34)*((1+'Inputs &amp; Summary'!$D$7)^BL$29)),((INT(BL$29/$K34)-INT((BL$29-1)/$K34))*($R34*(1-$E34)+$Q34*(1-$F34))*((1+'Inputs &amp; Summary'!$D$7)^BL$29))),((_xlfn.WEIBULL.DIST(BL$29,$L34,$K34,FALSE)*($R34*(1-$E34)+$Q34*(1-$F34))*((1+'Inputs &amp; Summary'!$D$7)^BL$29))))))</f>
        <v>0</v>
      </c>
    </row>
    <row r="35" spans="1:64" s="1" customFormat="1" x14ac:dyDescent="0.3">
      <c r="A35" s="79" t="s">
        <v>159</v>
      </c>
      <c r="B35" s="33" t="s">
        <v>307</v>
      </c>
      <c r="C35" s="33" t="s">
        <v>139</v>
      </c>
      <c r="D35" s="68">
        <v>0</v>
      </c>
      <c r="E35" s="68">
        <v>0</v>
      </c>
      <c r="F35" s="68">
        <v>0</v>
      </c>
      <c r="G35" s="213" t="s">
        <v>433</v>
      </c>
      <c r="H35" s="34"/>
      <c r="I35" s="34" t="s">
        <v>270</v>
      </c>
      <c r="J35" s="33">
        <f>VLOOKUP(I35,'Labor Rates'!$A$1:$B$16,2)</f>
        <v>25.173076923076923</v>
      </c>
      <c r="K35" s="35">
        <v>1</v>
      </c>
      <c r="L35" s="35">
        <v>1</v>
      </c>
      <c r="M35" s="33" t="s">
        <v>259</v>
      </c>
      <c r="N35" s="84">
        <f>'Inputs &amp; Summary'!$D$27</f>
        <v>18</v>
      </c>
      <c r="O35" s="35">
        <v>0.08</v>
      </c>
      <c r="P35" s="5">
        <v>0</v>
      </c>
      <c r="Q35" s="73">
        <f t="shared" si="6"/>
        <v>36.24923076923077</v>
      </c>
      <c r="R35" s="73">
        <f t="shared" si="7"/>
        <v>0</v>
      </c>
      <c r="S35" s="74">
        <f t="shared" si="8"/>
        <v>0</v>
      </c>
      <c r="T35" s="88"/>
      <c r="U35" s="80"/>
      <c r="V35" s="87">
        <f t="shared" si="9"/>
        <v>0</v>
      </c>
      <c r="W35" s="87">
        <f>NPV('Inputs &amp; Summary'!$D$6,Y35:BL35)</f>
        <v>0</v>
      </c>
      <c r="X35" s="90">
        <f t="shared" si="10"/>
        <v>0</v>
      </c>
      <c r="Y35" s="114">
        <f>$D35*IF(Y$29&gt;'Inputs &amp; Summary'!$D$5,0,IF(Y$29&gt;VLOOKUP($G35,Lists!$J$17:$K$21,2),IF($M35=Lists!$H$3,IF($K35&lt;1,(($S35/$K35)*((1+'Inputs &amp; Summary'!$D$7)^Y$29)),((INT(Y$29/$K35)-INT((Y$29-1)/$K35))*$S35*((1+'Inputs &amp; Summary'!$D$7)^Y$29))),(_xlfn.WEIBULL.DIST(Y$29,$L35,$K35,FALSE)*$S35*((1+'Inputs &amp; Summary'!$D$7)^Y$29))),IF($M35=Lists!$H$3,IF($K35&lt;1,((($R35*(1-$E35)+$Q35*(1-$F35))/$K35)*((1+'Inputs &amp; Summary'!$D$7)^Y$29)),((INT(Y$29/$K35)-INT((Y$29-1)/$K35))*($R35*(1-$E35)+$Q35*(1-$F35))*((1+'Inputs &amp; Summary'!$D$7)^Y$29))),((_xlfn.WEIBULL.DIST(Y$29,$L35,$K35,FALSE)*($R35*(1-$E35)+$Q35*(1-$F35))*((1+'Inputs &amp; Summary'!$D$7)^Y$29))))))</f>
        <v>0</v>
      </c>
      <c r="Z35" s="114">
        <f>$D35*IF(Z$29&gt;'Inputs &amp; Summary'!$D$5,0,IF(Z$29&gt;VLOOKUP($G35,Lists!$J$17:$K$21,2),IF($M35=Lists!$H$3,IF($K35&lt;1,(($S35/$K35)*((1+'Inputs &amp; Summary'!$D$7)^Z$29)),((INT(Z$29/$K35)-INT((Z$29-1)/$K35))*$S35*((1+'Inputs &amp; Summary'!$D$7)^Z$29))),(_xlfn.WEIBULL.DIST(Z$29,$L35,$K35,FALSE)*$S35*((1+'Inputs &amp; Summary'!$D$7)^Z$29))),IF($M35=Lists!$H$3,IF($K35&lt;1,((($R35*(1-$E35)+$Q35*(1-$F35))/$K35)*((1+'Inputs &amp; Summary'!$D$7)^Z$29)),((INT(Z$29/$K35)-INT((Z$29-1)/$K35))*($R35*(1-$E35)+$Q35*(1-$F35))*((1+'Inputs &amp; Summary'!$D$7)^Z$29))),((_xlfn.WEIBULL.DIST(Z$29,$L35,$K35,FALSE)*($R35*(1-$E35)+$Q35*(1-$F35))*((1+'Inputs &amp; Summary'!$D$7)^Z$29))))))</f>
        <v>0</v>
      </c>
      <c r="AA35" s="114">
        <f>$D35*IF(AA$29&gt;'Inputs &amp; Summary'!$D$5,0,IF(AA$29&gt;VLOOKUP($G35,Lists!$J$17:$K$21,2),IF($M35=Lists!$H$3,IF($K35&lt;1,(($S35/$K35)*((1+'Inputs &amp; Summary'!$D$7)^AA$29)),((INT(AA$29/$K35)-INT((AA$29-1)/$K35))*$S35*((1+'Inputs &amp; Summary'!$D$7)^AA$29))),(_xlfn.WEIBULL.DIST(AA$29,$L35,$K35,FALSE)*$S35*((1+'Inputs &amp; Summary'!$D$7)^AA$29))),IF($M35=Lists!$H$3,IF($K35&lt;1,((($R35*(1-$E35)+$Q35*(1-$F35))/$K35)*((1+'Inputs &amp; Summary'!$D$7)^AA$29)),((INT(AA$29/$K35)-INT((AA$29-1)/$K35))*($R35*(1-$E35)+$Q35*(1-$F35))*((1+'Inputs &amp; Summary'!$D$7)^AA$29))),((_xlfn.WEIBULL.DIST(AA$29,$L35,$K35,FALSE)*($R35*(1-$E35)+$Q35*(1-$F35))*((1+'Inputs &amp; Summary'!$D$7)^AA$29))))))</f>
        <v>0</v>
      </c>
      <c r="AB35" s="114">
        <f>$D35*IF(AB$29&gt;'Inputs &amp; Summary'!$D$5,0,IF(AB$29&gt;VLOOKUP($G35,Lists!$J$17:$K$21,2),IF($M35=Lists!$H$3,IF($K35&lt;1,(($S35/$K35)*((1+'Inputs &amp; Summary'!$D$7)^AB$29)),((INT(AB$29/$K35)-INT((AB$29-1)/$K35))*$S35*((1+'Inputs &amp; Summary'!$D$7)^AB$29))),(_xlfn.WEIBULL.DIST(AB$29,$L35,$K35,FALSE)*$S35*((1+'Inputs &amp; Summary'!$D$7)^AB$29))),IF($M35=Lists!$H$3,IF($K35&lt;1,((($R35*(1-$E35)+$Q35*(1-$F35))/$K35)*((1+'Inputs &amp; Summary'!$D$7)^AB$29)),((INT(AB$29/$K35)-INT((AB$29-1)/$K35))*($R35*(1-$E35)+$Q35*(1-$F35))*((1+'Inputs &amp; Summary'!$D$7)^AB$29))),((_xlfn.WEIBULL.DIST(AB$29,$L35,$K35,FALSE)*($R35*(1-$E35)+$Q35*(1-$F35))*((1+'Inputs &amp; Summary'!$D$7)^AB$29))))))</f>
        <v>0</v>
      </c>
      <c r="AC35" s="114">
        <f>$D35*IF(AC$29&gt;'Inputs &amp; Summary'!$D$5,0,IF(AC$29&gt;VLOOKUP($G35,Lists!$J$17:$K$21,2),IF($M35=Lists!$H$3,IF($K35&lt;1,(($S35/$K35)*((1+'Inputs &amp; Summary'!$D$7)^AC$29)),((INT(AC$29/$K35)-INT((AC$29-1)/$K35))*$S35*((1+'Inputs &amp; Summary'!$D$7)^AC$29))),(_xlfn.WEIBULL.DIST(AC$29,$L35,$K35,FALSE)*$S35*((1+'Inputs &amp; Summary'!$D$7)^AC$29))),IF($M35=Lists!$H$3,IF($K35&lt;1,((($R35*(1-$E35)+$Q35*(1-$F35))/$K35)*((1+'Inputs &amp; Summary'!$D$7)^AC$29)),((INT(AC$29/$K35)-INT((AC$29-1)/$K35))*($R35*(1-$E35)+$Q35*(1-$F35))*((1+'Inputs &amp; Summary'!$D$7)^AC$29))),((_xlfn.WEIBULL.DIST(AC$29,$L35,$K35,FALSE)*($R35*(1-$E35)+$Q35*(1-$F35))*((1+'Inputs &amp; Summary'!$D$7)^AC$29))))))</f>
        <v>0</v>
      </c>
      <c r="AD35" s="114">
        <f>$D35*IF(AD$29&gt;'Inputs &amp; Summary'!$D$5,0,IF(AD$29&gt;VLOOKUP($G35,Lists!$J$17:$K$21,2),IF($M35=Lists!$H$3,IF($K35&lt;1,(($S35/$K35)*((1+'Inputs &amp; Summary'!$D$7)^AD$29)),((INT(AD$29/$K35)-INT((AD$29-1)/$K35))*$S35*((1+'Inputs &amp; Summary'!$D$7)^AD$29))),(_xlfn.WEIBULL.DIST(AD$29,$L35,$K35,FALSE)*$S35*((1+'Inputs &amp; Summary'!$D$7)^AD$29))),IF($M35=Lists!$H$3,IF($K35&lt;1,((($R35*(1-$E35)+$Q35*(1-$F35))/$K35)*((1+'Inputs &amp; Summary'!$D$7)^AD$29)),((INT(AD$29/$K35)-INT((AD$29-1)/$K35))*($R35*(1-$E35)+$Q35*(1-$F35))*((1+'Inputs &amp; Summary'!$D$7)^AD$29))),((_xlfn.WEIBULL.DIST(AD$29,$L35,$K35,FALSE)*($R35*(1-$E35)+$Q35*(1-$F35))*((1+'Inputs &amp; Summary'!$D$7)^AD$29))))))</f>
        <v>0</v>
      </c>
      <c r="AE35" s="114">
        <f>$D35*IF(AE$29&gt;'Inputs &amp; Summary'!$D$5,0,IF(AE$29&gt;VLOOKUP($G35,Lists!$J$17:$K$21,2),IF($M35=Lists!$H$3,IF($K35&lt;1,(($S35/$K35)*((1+'Inputs &amp; Summary'!$D$7)^AE$29)),((INT(AE$29/$K35)-INT((AE$29-1)/$K35))*$S35*((1+'Inputs &amp; Summary'!$D$7)^AE$29))),(_xlfn.WEIBULL.DIST(AE$29,$L35,$K35,FALSE)*$S35*((1+'Inputs &amp; Summary'!$D$7)^AE$29))),IF($M35=Lists!$H$3,IF($K35&lt;1,((($R35*(1-$E35)+$Q35*(1-$F35))/$K35)*((1+'Inputs &amp; Summary'!$D$7)^AE$29)),((INT(AE$29/$K35)-INT((AE$29-1)/$K35))*($R35*(1-$E35)+$Q35*(1-$F35))*((1+'Inputs &amp; Summary'!$D$7)^AE$29))),((_xlfn.WEIBULL.DIST(AE$29,$L35,$K35,FALSE)*($R35*(1-$E35)+$Q35*(1-$F35))*((1+'Inputs &amp; Summary'!$D$7)^AE$29))))))</f>
        <v>0</v>
      </c>
      <c r="AF35" s="114">
        <f>$D35*IF(AF$29&gt;'Inputs &amp; Summary'!$D$5,0,IF(AF$29&gt;VLOOKUP($G35,Lists!$J$17:$K$21,2),IF($M35=Lists!$H$3,IF($K35&lt;1,(($S35/$K35)*((1+'Inputs &amp; Summary'!$D$7)^AF$29)),((INT(AF$29/$K35)-INT((AF$29-1)/$K35))*$S35*((1+'Inputs &amp; Summary'!$D$7)^AF$29))),(_xlfn.WEIBULL.DIST(AF$29,$L35,$K35,FALSE)*$S35*((1+'Inputs &amp; Summary'!$D$7)^AF$29))),IF($M35=Lists!$H$3,IF($K35&lt;1,((($R35*(1-$E35)+$Q35*(1-$F35))/$K35)*((1+'Inputs &amp; Summary'!$D$7)^AF$29)),((INT(AF$29/$K35)-INT((AF$29-1)/$K35))*($R35*(1-$E35)+$Q35*(1-$F35))*((1+'Inputs &amp; Summary'!$D$7)^AF$29))),((_xlfn.WEIBULL.DIST(AF$29,$L35,$K35,FALSE)*($R35*(1-$E35)+$Q35*(1-$F35))*((1+'Inputs &amp; Summary'!$D$7)^AF$29))))))</f>
        <v>0</v>
      </c>
      <c r="AG35" s="114">
        <f>$D35*IF(AG$29&gt;'Inputs &amp; Summary'!$D$5,0,IF(AG$29&gt;VLOOKUP($G35,Lists!$J$17:$K$21,2),IF($M35=Lists!$H$3,IF($K35&lt;1,(($S35/$K35)*((1+'Inputs &amp; Summary'!$D$7)^AG$29)),((INT(AG$29/$K35)-INT((AG$29-1)/$K35))*$S35*((1+'Inputs &amp; Summary'!$D$7)^AG$29))),(_xlfn.WEIBULL.DIST(AG$29,$L35,$K35,FALSE)*$S35*((1+'Inputs &amp; Summary'!$D$7)^AG$29))),IF($M35=Lists!$H$3,IF($K35&lt;1,((($R35*(1-$E35)+$Q35*(1-$F35))/$K35)*((1+'Inputs &amp; Summary'!$D$7)^AG$29)),((INT(AG$29/$K35)-INT((AG$29-1)/$K35))*($R35*(1-$E35)+$Q35*(1-$F35))*((1+'Inputs &amp; Summary'!$D$7)^AG$29))),((_xlfn.WEIBULL.DIST(AG$29,$L35,$K35,FALSE)*($R35*(1-$E35)+$Q35*(1-$F35))*((1+'Inputs &amp; Summary'!$D$7)^AG$29))))))</f>
        <v>0</v>
      </c>
      <c r="AH35" s="114">
        <f>$D35*IF(AH$29&gt;'Inputs &amp; Summary'!$D$5,0,IF(AH$29&gt;VLOOKUP($G35,Lists!$J$17:$K$21,2),IF($M35=Lists!$H$3,IF($K35&lt;1,(($S35/$K35)*((1+'Inputs &amp; Summary'!$D$7)^AH$29)),((INT(AH$29/$K35)-INT((AH$29-1)/$K35))*$S35*((1+'Inputs &amp; Summary'!$D$7)^AH$29))),(_xlfn.WEIBULL.DIST(AH$29,$L35,$K35,FALSE)*$S35*((1+'Inputs &amp; Summary'!$D$7)^AH$29))),IF($M35=Lists!$H$3,IF($K35&lt;1,((($R35*(1-$E35)+$Q35*(1-$F35))/$K35)*((1+'Inputs &amp; Summary'!$D$7)^AH$29)),((INT(AH$29/$K35)-INT((AH$29-1)/$K35))*($R35*(1-$E35)+$Q35*(1-$F35))*((1+'Inputs &amp; Summary'!$D$7)^AH$29))),((_xlfn.WEIBULL.DIST(AH$29,$L35,$K35,FALSE)*($R35*(1-$E35)+$Q35*(1-$F35))*((1+'Inputs &amp; Summary'!$D$7)^AH$29))))))</f>
        <v>0</v>
      </c>
      <c r="AI35" s="114">
        <f>$D35*IF(AI$29&gt;'Inputs &amp; Summary'!$D$5,0,IF(AI$29&gt;VLOOKUP($G35,Lists!$J$17:$K$21,2),IF($M35=Lists!$H$3,IF($K35&lt;1,(($S35/$K35)*((1+'Inputs &amp; Summary'!$D$7)^AI$29)),((INT(AI$29/$K35)-INT((AI$29-1)/$K35))*$S35*((1+'Inputs &amp; Summary'!$D$7)^AI$29))),(_xlfn.WEIBULL.DIST(AI$29,$L35,$K35,FALSE)*$S35*((1+'Inputs &amp; Summary'!$D$7)^AI$29))),IF($M35=Lists!$H$3,IF($K35&lt;1,((($R35*(1-$E35)+$Q35*(1-$F35))/$K35)*((1+'Inputs &amp; Summary'!$D$7)^AI$29)),((INT(AI$29/$K35)-INT((AI$29-1)/$K35))*($R35*(1-$E35)+$Q35*(1-$F35))*((1+'Inputs &amp; Summary'!$D$7)^AI$29))),((_xlfn.WEIBULL.DIST(AI$29,$L35,$K35,FALSE)*($R35*(1-$E35)+$Q35*(1-$F35))*((1+'Inputs &amp; Summary'!$D$7)^AI$29))))))</f>
        <v>0</v>
      </c>
      <c r="AJ35" s="114">
        <f>$D35*IF(AJ$29&gt;'Inputs &amp; Summary'!$D$5,0,IF(AJ$29&gt;VLOOKUP($G35,Lists!$J$17:$K$21,2),IF($M35=Lists!$H$3,IF($K35&lt;1,(($S35/$K35)*((1+'Inputs &amp; Summary'!$D$7)^AJ$29)),((INT(AJ$29/$K35)-INT((AJ$29-1)/$K35))*$S35*((1+'Inputs &amp; Summary'!$D$7)^AJ$29))),(_xlfn.WEIBULL.DIST(AJ$29,$L35,$K35,FALSE)*$S35*((1+'Inputs &amp; Summary'!$D$7)^AJ$29))),IF($M35=Lists!$H$3,IF($K35&lt;1,((($R35*(1-$E35)+$Q35*(1-$F35))/$K35)*((1+'Inputs &amp; Summary'!$D$7)^AJ$29)),((INT(AJ$29/$K35)-INT((AJ$29-1)/$K35))*($R35*(1-$E35)+$Q35*(1-$F35))*((1+'Inputs &amp; Summary'!$D$7)^AJ$29))),((_xlfn.WEIBULL.DIST(AJ$29,$L35,$K35,FALSE)*($R35*(1-$E35)+$Q35*(1-$F35))*((1+'Inputs &amp; Summary'!$D$7)^AJ$29))))))</f>
        <v>0</v>
      </c>
      <c r="AK35" s="114">
        <f>$D35*IF(AK$29&gt;'Inputs &amp; Summary'!$D$5,0,IF(AK$29&gt;VLOOKUP($G35,Lists!$J$17:$K$21,2),IF($M35=Lists!$H$3,IF($K35&lt;1,(($S35/$K35)*((1+'Inputs &amp; Summary'!$D$7)^AK$29)),((INT(AK$29/$K35)-INT((AK$29-1)/$K35))*$S35*((1+'Inputs &amp; Summary'!$D$7)^AK$29))),(_xlfn.WEIBULL.DIST(AK$29,$L35,$K35,FALSE)*$S35*((1+'Inputs &amp; Summary'!$D$7)^AK$29))),IF($M35=Lists!$H$3,IF($K35&lt;1,((($R35*(1-$E35)+$Q35*(1-$F35))/$K35)*((1+'Inputs &amp; Summary'!$D$7)^AK$29)),((INT(AK$29/$K35)-INT((AK$29-1)/$K35))*($R35*(1-$E35)+$Q35*(1-$F35))*((1+'Inputs &amp; Summary'!$D$7)^AK$29))),((_xlfn.WEIBULL.DIST(AK$29,$L35,$K35,FALSE)*($R35*(1-$E35)+$Q35*(1-$F35))*((1+'Inputs &amp; Summary'!$D$7)^AK$29))))))</f>
        <v>0</v>
      </c>
      <c r="AL35" s="114">
        <f>$D35*IF(AL$29&gt;'Inputs &amp; Summary'!$D$5,0,IF(AL$29&gt;VLOOKUP($G35,Lists!$J$17:$K$21,2),IF($M35=Lists!$H$3,IF($K35&lt;1,(($S35/$K35)*((1+'Inputs &amp; Summary'!$D$7)^AL$29)),((INT(AL$29/$K35)-INT((AL$29-1)/$K35))*$S35*((1+'Inputs &amp; Summary'!$D$7)^AL$29))),(_xlfn.WEIBULL.DIST(AL$29,$L35,$K35,FALSE)*$S35*((1+'Inputs &amp; Summary'!$D$7)^AL$29))),IF($M35=Lists!$H$3,IF($K35&lt;1,((($R35*(1-$E35)+$Q35*(1-$F35))/$K35)*((1+'Inputs &amp; Summary'!$D$7)^AL$29)),((INT(AL$29/$K35)-INT((AL$29-1)/$K35))*($R35*(1-$E35)+$Q35*(1-$F35))*((1+'Inputs &amp; Summary'!$D$7)^AL$29))),((_xlfn.WEIBULL.DIST(AL$29,$L35,$K35,FALSE)*($R35*(1-$E35)+$Q35*(1-$F35))*((1+'Inputs &amp; Summary'!$D$7)^AL$29))))))</f>
        <v>0</v>
      </c>
      <c r="AM35" s="114">
        <f>$D35*IF(AM$29&gt;'Inputs &amp; Summary'!$D$5,0,IF(AM$29&gt;VLOOKUP($G35,Lists!$J$17:$K$21,2),IF($M35=Lists!$H$3,IF($K35&lt;1,(($S35/$K35)*((1+'Inputs &amp; Summary'!$D$7)^AM$29)),((INT(AM$29/$K35)-INT((AM$29-1)/$K35))*$S35*((1+'Inputs &amp; Summary'!$D$7)^AM$29))),(_xlfn.WEIBULL.DIST(AM$29,$L35,$K35,FALSE)*$S35*((1+'Inputs &amp; Summary'!$D$7)^AM$29))),IF($M35=Lists!$H$3,IF($K35&lt;1,((($R35*(1-$E35)+$Q35*(1-$F35))/$K35)*((1+'Inputs &amp; Summary'!$D$7)^AM$29)),((INT(AM$29/$K35)-INT((AM$29-1)/$K35))*($R35*(1-$E35)+$Q35*(1-$F35))*((1+'Inputs &amp; Summary'!$D$7)^AM$29))),((_xlfn.WEIBULL.DIST(AM$29,$L35,$K35,FALSE)*($R35*(1-$E35)+$Q35*(1-$F35))*((1+'Inputs &amp; Summary'!$D$7)^AM$29))))))</f>
        <v>0</v>
      </c>
      <c r="AN35" s="114">
        <f>$D35*IF(AN$29&gt;'Inputs &amp; Summary'!$D$5,0,IF(AN$29&gt;VLOOKUP($G35,Lists!$J$17:$K$21,2),IF($M35=Lists!$H$3,IF($K35&lt;1,(($S35/$K35)*((1+'Inputs &amp; Summary'!$D$7)^AN$29)),((INT(AN$29/$K35)-INT((AN$29-1)/$K35))*$S35*((1+'Inputs &amp; Summary'!$D$7)^AN$29))),(_xlfn.WEIBULL.DIST(AN$29,$L35,$K35,FALSE)*$S35*((1+'Inputs &amp; Summary'!$D$7)^AN$29))),IF($M35=Lists!$H$3,IF($K35&lt;1,((($R35*(1-$E35)+$Q35*(1-$F35))/$K35)*((1+'Inputs &amp; Summary'!$D$7)^AN$29)),((INT(AN$29/$K35)-INT((AN$29-1)/$K35))*($R35*(1-$E35)+$Q35*(1-$F35))*((1+'Inputs &amp; Summary'!$D$7)^AN$29))),((_xlfn.WEIBULL.DIST(AN$29,$L35,$K35,FALSE)*($R35*(1-$E35)+$Q35*(1-$F35))*((1+'Inputs &amp; Summary'!$D$7)^AN$29))))))</f>
        <v>0</v>
      </c>
      <c r="AO35" s="114">
        <f>$D35*IF(AO$29&gt;'Inputs &amp; Summary'!$D$5,0,IF(AO$29&gt;VLOOKUP($G35,Lists!$J$17:$K$21,2),IF($M35=Lists!$H$3,IF($K35&lt;1,(($S35/$K35)*((1+'Inputs &amp; Summary'!$D$7)^AO$29)),((INT(AO$29/$K35)-INT((AO$29-1)/$K35))*$S35*((1+'Inputs &amp; Summary'!$D$7)^AO$29))),(_xlfn.WEIBULL.DIST(AO$29,$L35,$K35,FALSE)*$S35*((1+'Inputs &amp; Summary'!$D$7)^AO$29))),IF($M35=Lists!$H$3,IF($K35&lt;1,((($R35*(1-$E35)+$Q35*(1-$F35))/$K35)*((1+'Inputs &amp; Summary'!$D$7)^AO$29)),((INT(AO$29/$K35)-INT((AO$29-1)/$K35))*($R35*(1-$E35)+$Q35*(1-$F35))*((1+'Inputs &amp; Summary'!$D$7)^AO$29))),((_xlfn.WEIBULL.DIST(AO$29,$L35,$K35,FALSE)*($R35*(1-$E35)+$Q35*(1-$F35))*((1+'Inputs &amp; Summary'!$D$7)^AO$29))))))</f>
        <v>0</v>
      </c>
      <c r="AP35" s="114">
        <f>$D35*IF(AP$29&gt;'Inputs &amp; Summary'!$D$5,0,IF(AP$29&gt;VLOOKUP($G35,Lists!$J$17:$K$21,2),IF($M35=Lists!$H$3,IF($K35&lt;1,(($S35/$K35)*((1+'Inputs &amp; Summary'!$D$7)^AP$29)),((INT(AP$29/$K35)-INT((AP$29-1)/$K35))*$S35*((1+'Inputs &amp; Summary'!$D$7)^AP$29))),(_xlfn.WEIBULL.DIST(AP$29,$L35,$K35,FALSE)*$S35*((1+'Inputs &amp; Summary'!$D$7)^AP$29))),IF($M35=Lists!$H$3,IF($K35&lt;1,((($R35*(1-$E35)+$Q35*(1-$F35))/$K35)*((1+'Inputs &amp; Summary'!$D$7)^AP$29)),((INT(AP$29/$K35)-INT((AP$29-1)/$K35))*($R35*(1-$E35)+$Q35*(1-$F35))*((1+'Inputs &amp; Summary'!$D$7)^AP$29))),((_xlfn.WEIBULL.DIST(AP$29,$L35,$K35,FALSE)*($R35*(1-$E35)+$Q35*(1-$F35))*((1+'Inputs &amp; Summary'!$D$7)^AP$29))))))</f>
        <v>0</v>
      </c>
      <c r="AQ35" s="114">
        <f>$D35*IF(AQ$29&gt;'Inputs &amp; Summary'!$D$5,0,IF(AQ$29&gt;VLOOKUP($G35,Lists!$J$17:$K$21,2),IF($M35=Lists!$H$3,IF($K35&lt;1,(($S35/$K35)*((1+'Inputs &amp; Summary'!$D$7)^AQ$29)),((INT(AQ$29/$K35)-INT((AQ$29-1)/$K35))*$S35*((1+'Inputs &amp; Summary'!$D$7)^AQ$29))),(_xlfn.WEIBULL.DIST(AQ$29,$L35,$K35,FALSE)*$S35*((1+'Inputs &amp; Summary'!$D$7)^AQ$29))),IF($M35=Lists!$H$3,IF($K35&lt;1,((($R35*(1-$E35)+$Q35*(1-$F35))/$K35)*((1+'Inputs &amp; Summary'!$D$7)^AQ$29)),((INT(AQ$29/$K35)-INT((AQ$29-1)/$K35))*($R35*(1-$E35)+$Q35*(1-$F35))*((1+'Inputs &amp; Summary'!$D$7)^AQ$29))),((_xlfn.WEIBULL.DIST(AQ$29,$L35,$K35,FALSE)*($R35*(1-$E35)+$Q35*(1-$F35))*((1+'Inputs &amp; Summary'!$D$7)^AQ$29))))))</f>
        <v>0</v>
      </c>
      <c r="AR35" s="114">
        <f>$D35*IF(AR$29&gt;'Inputs &amp; Summary'!$D$5,0,IF(AR$29&gt;VLOOKUP($G35,Lists!$J$17:$K$21,2),IF($M35=Lists!$H$3,IF($K35&lt;1,(($S35/$K35)*((1+'Inputs &amp; Summary'!$D$7)^AR$29)),((INT(AR$29/$K35)-INT((AR$29-1)/$K35))*$S35*((1+'Inputs &amp; Summary'!$D$7)^AR$29))),(_xlfn.WEIBULL.DIST(AR$29,$L35,$K35,FALSE)*$S35*((1+'Inputs &amp; Summary'!$D$7)^AR$29))),IF($M35=Lists!$H$3,IF($K35&lt;1,((($R35*(1-$E35)+$Q35*(1-$F35))/$K35)*((1+'Inputs &amp; Summary'!$D$7)^AR$29)),((INT(AR$29/$K35)-INT((AR$29-1)/$K35))*($R35*(1-$E35)+$Q35*(1-$F35))*((1+'Inputs &amp; Summary'!$D$7)^AR$29))),((_xlfn.WEIBULL.DIST(AR$29,$L35,$K35,FALSE)*($R35*(1-$E35)+$Q35*(1-$F35))*((1+'Inputs &amp; Summary'!$D$7)^AR$29))))))</f>
        <v>0</v>
      </c>
      <c r="AS35" s="114">
        <f>$D35*IF(AS$29&gt;'Inputs &amp; Summary'!$D$5,0,IF(AS$29&gt;VLOOKUP($G35,Lists!$J$17:$K$21,2),IF($M35=Lists!$H$3,IF($K35&lt;1,(($S35/$K35)*((1+'Inputs &amp; Summary'!$D$7)^AS$29)),((INT(AS$29/$K35)-INT((AS$29-1)/$K35))*$S35*((1+'Inputs &amp; Summary'!$D$7)^AS$29))),(_xlfn.WEIBULL.DIST(AS$29,$L35,$K35,FALSE)*$S35*((1+'Inputs &amp; Summary'!$D$7)^AS$29))),IF($M35=Lists!$H$3,IF($K35&lt;1,((($R35*(1-$E35)+$Q35*(1-$F35))/$K35)*((1+'Inputs &amp; Summary'!$D$7)^AS$29)),((INT(AS$29/$K35)-INT((AS$29-1)/$K35))*($R35*(1-$E35)+$Q35*(1-$F35))*((1+'Inputs &amp; Summary'!$D$7)^AS$29))),((_xlfn.WEIBULL.DIST(AS$29,$L35,$K35,FALSE)*($R35*(1-$E35)+$Q35*(1-$F35))*((1+'Inputs &amp; Summary'!$D$7)^AS$29))))))</f>
        <v>0</v>
      </c>
      <c r="AT35" s="114">
        <f>$D35*IF(AT$29&gt;'Inputs &amp; Summary'!$D$5,0,IF(AT$29&gt;VLOOKUP($G35,Lists!$J$17:$K$21,2),IF($M35=Lists!$H$3,IF($K35&lt;1,(($S35/$K35)*((1+'Inputs &amp; Summary'!$D$7)^AT$29)),((INT(AT$29/$K35)-INT((AT$29-1)/$K35))*$S35*((1+'Inputs &amp; Summary'!$D$7)^AT$29))),(_xlfn.WEIBULL.DIST(AT$29,$L35,$K35,FALSE)*$S35*((1+'Inputs &amp; Summary'!$D$7)^AT$29))),IF($M35=Lists!$H$3,IF($K35&lt;1,((($R35*(1-$E35)+$Q35*(1-$F35))/$K35)*((1+'Inputs &amp; Summary'!$D$7)^AT$29)),((INT(AT$29/$K35)-INT((AT$29-1)/$K35))*($R35*(1-$E35)+$Q35*(1-$F35))*((1+'Inputs &amp; Summary'!$D$7)^AT$29))),((_xlfn.WEIBULL.DIST(AT$29,$L35,$K35,FALSE)*($R35*(1-$E35)+$Q35*(1-$F35))*((1+'Inputs &amp; Summary'!$D$7)^AT$29))))))</f>
        <v>0</v>
      </c>
      <c r="AU35" s="114">
        <f>$D35*IF(AU$29&gt;'Inputs &amp; Summary'!$D$5,0,IF(AU$29&gt;VLOOKUP($G35,Lists!$J$17:$K$21,2),IF($M35=Lists!$H$3,IF($K35&lt;1,(($S35/$K35)*((1+'Inputs &amp; Summary'!$D$7)^AU$29)),((INT(AU$29/$K35)-INT((AU$29-1)/$K35))*$S35*((1+'Inputs &amp; Summary'!$D$7)^AU$29))),(_xlfn.WEIBULL.DIST(AU$29,$L35,$K35,FALSE)*$S35*((1+'Inputs &amp; Summary'!$D$7)^AU$29))),IF($M35=Lists!$H$3,IF($K35&lt;1,((($R35*(1-$E35)+$Q35*(1-$F35))/$K35)*((1+'Inputs &amp; Summary'!$D$7)^AU$29)),((INT(AU$29/$K35)-INT((AU$29-1)/$K35))*($R35*(1-$E35)+$Q35*(1-$F35))*((1+'Inputs &amp; Summary'!$D$7)^AU$29))),((_xlfn.WEIBULL.DIST(AU$29,$L35,$K35,FALSE)*($R35*(1-$E35)+$Q35*(1-$F35))*((1+'Inputs &amp; Summary'!$D$7)^AU$29))))))</f>
        <v>0</v>
      </c>
      <c r="AV35" s="114">
        <f>$D35*IF(AV$29&gt;'Inputs &amp; Summary'!$D$5,0,IF(AV$29&gt;VLOOKUP($G35,Lists!$J$17:$K$21,2),IF($M35=Lists!$H$3,IF($K35&lt;1,(($S35/$K35)*((1+'Inputs &amp; Summary'!$D$7)^AV$29)),((INT(AV$29/$K35)-INT((AV$29-1)/$K35))*$S35*((1+'Inputs &amp; Summary'!$D$7)^AV$29))),(_xlfn.WEIBULL.DIST(AV$29,$L35,$K35,FALSE)*$S35*((1+'Inputs &amp; Summary'!$D$7)^AV$29))),IF($M35=Lists!$H$3,IF($K35&lt;1,((($R35*(1-$E35)+$Q35*(1-$F35))/$K35)*((1+'Inputs &amp; Summary'!$D$7)^AV$29)),((INT(AV$29/$K35)-INT((AV$29-1)/$K35))*($R35*(1-$E35)+$Q35*(1-$F35))*((1+'Inputs &amp; Summary'!$D$7)^AV$29))),((_xlfn.WEIBULL.DIST(AV$29,$L35,$K35,FALSE)*($R35*(1-$E35)+$Q35*(1-$F35))*((1+'Inputs &amp; Summary'!$D$7)^AV$29))))))</f>
        <v>0</v>
      </c>
      <c r="AW35" s="114">
        <f>$D35*IF(AW$29&gt;'Inputs &amp; Summary'!$D$5,0,IF(AW$29&gt;VLOOKUP($G35,Lists!$J$17:$K$21,2),IF($M35=Lists!$H$3,IF($K35&lt;1,(($S35/$K35)*((1+'Inputs &amp; Summary'!$D$7)^AW$29)),((INT(AW$29/$K35)-INT((AW$29-1)/$K35))*$S35*((1+'Inputs &amp; Summary'!$D$7)^AW$29))),(_xlfn.WEIBULL.DIST(AW$29,$L35,$K35,FALSE)*$S35*((1+'Inputs &amp; Summary'!$D$7)^AW$29))),IF($M35=Lists!$H$3,IF($K35&lt;1,((($R35*(1-$E35)+$Q35*(1-$F35))/$K35)*((1+'Inputs &amp; Summary'!$D$7)^AW$29)),((INT(AW$29/$K35)-INT((AW$29-1)/$K35))*($R35*(1-$E35)+$Q35*(1-$F35))*((1+'Inputs &amp; Summary'!$D$7)^AW$29))),((_xlfn.WEIBULL.DIST(AW$29,$L35,$K35,FALSE)*($R35*(1-$E35)+$Q35*(1-$F35))*((1+'Inputs &amp; Summary'!$D$7)^AW$29))))))</f>
        <v>0</v>
      </c>
      <c r="AX35" s="114">
        <f>$D35*IF(AX$29&gt;'Inputs &amp; Summary'!$D$5,0,IF(AX$29&gt;VLOOKUP($G35,Lists!$J$17:$K$21,2),IF($M35=Lists!$H$3,IF($K35&lt;1,(($S35/$K35)*((1+'Inputs &amp; Summary'!$D$7)^AX$29)),((INT(AX$29/$K35)-INT((AX$29-1)/$K35))*$S35*((1+'Inputs &amp; Summary'!$D$7)^AX$29))),(_xlfn.WEIBULL.DIST(AX$29,$L35,$K35,FALSE)*$S35*((1+'Inputs &amp; Summary'!$D$7)^AX$29))),IF($M35=Lists!$H$3,IF($K35&lt;1,((($R35*(1-$E35)+$Q35*(1-$F35))/$K35)*((1+'Inputs &amp; Summary'!$D$7)^AX$29)),((INT(AX$29/$K35)-INT((AX$29-1)/$K35))*($R35*(1-$E35)+$Q35*(1-$F35))*((1+'Inputs &amp; Summary'!$D$7)^AX$29))),((_xlfn.WEIBULL.DIST(AX$29,$L35,$K35,FALSE)*($R35*(1-$E35)+$Q35*(1-$F35))*((1+'Inputs &amp; Summary'!$D$7)^AX$29))))))</f>
        <v>0</v>
      </c>
      <c r="AY35" s="114">
        <f>$D35*IF(AY$29&gt;'Inputs &amp; Summary'!$D$5,0,IF(AY$29&gt;VLOOKUP($G35,Lists!$J$17:$K$21,2),IF($M35=Lists!$H$3,IF($K35&lt;1,(($S35/$K35)*((1+'Inputs &amp; Summary'!$D$7)^AY$29)),((INT(AY$29/$K35)-INT((AY$29-1)/$K35))*$S35*((1+'Inputs &amp; Summary'!$D$7)^AY$29))),(_xlfn.WEIBULL.DIST(AY$29,$L35,$K35,FALSE)*$S35*((1+'Inputs &amp; Summary'!$D$7)^AY$29))),IF($M35=Lists!$H$3,IF($K35&lt;1,((($R35*(1-$E35)+$Q35*(1-$F35))/$K35)*((1+'Inputs &amp; Summary'!$D$7)^AY$29)),((INT(AY$29/$K35)-INT((AY$29-1)/$K35))*($R35*(1-$E35)+$Q35*(1-$F35))*((1+'Inputs &amp; Summary'!$D$7)^AY$29))),((_xlfn.WEIBULL.DIST(AY$29,$L35,$K35,FALSE)*($R35*(1-$E35)+$Q35*(1-$F35))*((1+'Inputs &amp; Summary'!$D$7)^AY$29))))))</f>
        <v>0</v>
      </c>
      <c r="AZ35" s="114">
        <f>$D35*IF(AZ$29&gt;'Inputs &amp; Summary'!$D$5,0,IF(AZ$29&gt;VLOOKUP($G35,Lists!$J$17:$K$21,2),IF($M35=Lists!$H$3,IF($K35&lt;1,(($S35/$K35)*((1+'Inputs &amp; Summary'!$D$7)^AZ$29)),((INT(AZ$29/$K35)-INT((AZ$29-1)/$K35))*$S35*((1+'Inputs &amp; Summary'!$D$7)^AZ$29))),(_xlfn.WEIBULL.DIST(AZ$29,$L35,$K35,FALSE)*$S35*((1+'Inputs &amp; Summary'!$D$7)^AZ$29))),IF($M35=Lists!$H$3,IF($K35&lt;1,((($R35*(1-$E35)+$Q35*(1-$F35))/$K35)*((1+'Inputs &amp; Summary'!$D$7)^AZ$29)),((INT(AZ$29/$K35)-INT((AZ$29-1)/$K35))*($R35*(1-$E35)+$Q35*(1-$F35))*((1+'Inputs &amp; Summary'!$D$7)^AZ$29))),((_xlfn.WEIBULL.DIST(AZ$29,$L35,$K35,FALSE)*($R35*(1-$E35)+$Q35*(1-$F35))*((1+'Inputs &amp; Summary'!$D$7)^AZ$29))))))</f>
        <v>0</v>
      </c>
      <c r="BA35" s="114">
        <f>$D35*IF(BA$29&gt;'Inputs &amp; Summary'!$D$5,0,IF(BA$29&gt;VLOOKUP($G35,Lists!$J$17:$K$21,2),IF($M35=Lists!$H$3,IF($K35&lt;1,(($S35/$K35)*((1+'Inputs &amp; Summary'!$D$7)^BA$29)),((INT(BA$29/$K35)-INT((BA$29-1)/$K35))*$S35*((1+'Inputs &amp; Summary'!$D$7)^BA$29))),(_xlfn.WEIBULL.DIST(BA$29,$L35,$K35,FALSE)*$S35*((1+'Inputs &amp; Summary'!$D$7)^BA$29))),IF($M35=Lists!$H$3,IF($K35&lt;1,((($R35*(1-$E35)+$Q35*(1-$F35))/$K35)*((1+'Inputs &amp; Summary'!$D$7)^BA$29)),((INT(BA$29/$K35)-INT((BA$29-1)/$K35))*($R35*(1-$E35)+$Q35*(1-$F35))*((1+'Inputs &amp; Summary'!$D$7)^BA$29))),((_xlfn.WEIBULL.DIST(BA$29,$L35,$K35,FALSE)*($R35*(1-$E35)+$Q35*(1-$F35))*((1+'Inputs &amp; Summary'!$D$7)^BA$29))))))</f>
        <v>0</v>
      </c>
      <c r="BB35" s="114">
        <f>$D35*IF(BB$29&gt;'Inputs &amp; Summary'!$D$5,0,IF(BB$29&gt;VLOOKUP($G35,Lists!$J$17:$K$21,2),IF($M35=Lists!$H$3,IF($K35&lt;1,(($S35/$K35)*((1+'Inputs &amp; Summary'!$D$7)^BB$29)),((INT(BB$29/$K35)-INT((BB$29-1)/$K35))*$S35*((1+'Inputs &amp; Summary'!$D$7)^BB$29))),(_xlfn.WEIBULL.DIST(BB$29,$L35,$K35,FALSE)*$S35*((1+'Inputs &amp; Summary'!$D$7)^BB$29))),IF($M35=Lists!$H$3,IF($K35&lt;1,((($R35*(1-$E35)+$Q35*(1-$F35))/$K35)*((1+'Inputs &amp; Summary'!$D$7)^BB$29)),((INT(BB$29/$K35)-INT((BB$29-1)/$K35))*($R35*(1-$E35)+$Q35*(1-$F35))*((1+'Inputs &amp; Summary'!$D$7)^BB$29))),((_xlfn.WEIBULL.DIST(BB$29,$L35,$K35,FALSE)*($R35*(1-$E35)+$Q35*(1-$F35))*((1+'Inputs &amp; Summary'!$D$7)^BB$29))))))</f>
        <v>0</v>
      </c>
      <c r="BC35" s="114">
        <f>$D35*IF(BC$29&gt;'Inputs &amp; Summary'!$D$5,0,IF(BC$29&gt;VLOOKUP($G35,Lists!$J$17:$K$21,2),IF($M35=Lists!$H$3,IF($K35&lt;1,(($S35/$K35)*((1+'Inputs &amp; Summary'!$D$7)^BC$29)),((INT(BC$29/$K35)-INT((BC$29-1)/$K35))*$S35*((1+'Inputs &amp; Summary'!$D$7)^BC$29))),(_xlfn.WEIBULL.DIST(BC$29,$L35,$K35,FALSE)*$S35*((1+'Inputs &amp; Summary'!$D$7)^BC$29))),IF($M35=Lists!$H$3,IF($K35&lt;1,((($R35*(1-$E35)+$Q35*(1-$F35))/$K35)*((1+'Inputs &amp; Summary'!$D$7)^BC$29)),((INT(BC$29/$K35)-INT((BC$29-1)/$K35))*($R35*(1-$E35)+$Q35*(1-$F35))*((1+'Inputs &amp; Summary'!$D$7)^BC$29))),((_xlfn.WEIBULL.DIST(BC$29,$L35,$K35,FALSE)*($R35*(1-$E35)+$Q35*(1-$F35))*((1+'Inputs &amp; Summary'!$D$7)^BC$29))))))</f>
        <v>0</v>
      </c>
      <c r="BD35" s="114">
        <f>$D35*IF(BD$29&gt;'Inputs &amp; Summary'!$D$5,0,IF(BD$29&gt;VLOOKUP($G35,Lists!$J$17:$K$21,2),IF($M35=Lists!$H$3,IF($K35&lt;1,(($S35/$K35)*((1+'Inputs &amp; Summary'!$D$7)^BD$29)),((INT(BD$29/$K35)-INT((BD$29-1)/$K35))*$S35*((1+'Inputs &amp; Summary'!$D$7)^BD$29))),(_xlfn.WEIBULL.DIST(BD$29,$L35,$K35,FALSE)*$S35*((1+'Inputs &amp; Summary'!$D$7)^BD$29))),IF($M35=Lists!$H$3,IF($K35&lt;1,((($R35*(1-$E35)+$Q35*(1-$F35))/$K35)*((1+'Inputs &amp; Summary'!$D$7)^BD$29)),((INT(BD$29/$K35)-INT((BD$29-1)/$K35))*($R35*(1-$E35)+$Q35*(1-$F35))*((1+'Inputs &amp; Summary'!$D$7)^BD$29))),((_xlfn.WEIBULL.DIST(BD$29,$L35,$K35,FALSE)*($R35*(1-$E35)+$Q35*(1-$F35))*((1+'Inputs &amp; Summary'!$D$7)^BD$29))))))</f>
        <v>0</v>
      </c>
      <c r="BE35" s="114">
        <f>$D35*IF(BE$29&gt;'Inputs &amp; Summary'!$D$5,0,IF(BE$29&gt;VLOOKUP($G35,Lists!$J$17:$K$21,2),IF($M35=Lists!$H$3,IF($K35&lt;1,(($S35/$K35)*((1+'Inputs &amp; Summary'!$D$7)^BE$29)),((INT(BE$29/$K35)-INT((BE$29-1)/$K35))*$S35*((1+'Inputs &amp; Summary'!$D$7)^BE$29))),(_xlfn.WEIBULL.DIST(BE$29,$L35,$K35,FALSE)*$S35*((1+'Inputs &amp; Summary'!$D$7)^BE$29))),IF($M35=Lists!$H$3,IF($K35&lt;1,((($R35*(1-$E35)+$Q35*(1-$F35))/$K35)*((1+'Inputs &amp; Summary'!$D$7)^BE$29)),((INT(BE$29/$K35)-INT((BE$29-1)/$K35))*($R35*(1-$E35)+$Q35*(1-$F35))*((1+'Inputs &amp; Summary'!$D$7)^BE$29))),((_xlfn.WEIBULL.DIST(BE$29,$L35,$K35,FALSE)*($R35*(1-$E35)+$Q35*(1-$F35))*((1+'Inputs &amp; Summary'!$D$7)^BE$29))))))</f>
        <v>0</v>
      </c>
      <c r="BF35" s="114">
        <f>$D35*IF(BF$29&gt;'Inputs &amp; Summary'!$D$5,0,IF(BF$29&gt;VLOOKUP($G35,Lists!$J$17:$K$21,2),IF($M35=Lists!$H$3,IF($K35&lt;1,(($S35/$K35)*((1+'Inputs &amp; Summary'!$D$7)^BF$29)),((INT(BF$29/$K35)-INT((BF$29-1)/$K35))*$S35*((1+'Inputs &amp; Summary'!$D$7)^BF$29))),(_xlfn.WEIBULL.DIST(BF$29,$L35,$K35,FALSE)*$S35*((1+'Inputs &amp; Summary'!$D$7)^BF$29))),IF($M35=Lists!$H$3,IF($K35&lt;1,((($R35*(1-$E35)+$Q35*(1-$F35))/$K35)*((1+'Inputs &amp; Summary'!$D$7)^BF$29)),((INT(BF$29/$K35)-INT((BF$29-1)/$K35))*($R35*(1-$E35)+$Q35*(1-$F35))*((1+'Inputs &amp; Summary'!$D$7)^BF$29))),((_xlfn.WEIBULL.DIST(BF$29,$L35,$K35,FALSE)*($R35*(1-$E35)+$Q35*(1-$F35))*((1+'Inputs &amp; Summary'!$D$7)^BF$29))))))</f>
        <v>0</v>
      </c>
      <c r="BG35" s="114">
        <f>$D35*IF(BG$29&gt;'Inputs &amp; Summary'!$D$5,0,IF(BG$29&gt;VLOOKUP($G35,Lists!$J$17:$K$21,2),IF($M35=Lists!$H$3,IF($K35&lt;1,(($S35/$K35)*((1+'Inputs &amp; Summary'!$D$7)^BG$29)),((INT(BG$29/$K35)-INT((BG$29-1)/$K35))*$S35*((1+'Inputs &amp; Summary'!$D$7)^BG$29))),(_xlfn.WEIBULL.DIST(BG$29,$L35,$K35,FALSE)*$S35*((1+'Inputs &amp; Summary'!$D$7)^BG$29))),IF($M35=Lists!$H$3,IF($K35&lt;1,((($R35*(1-$E35)+$Q35*(1-$F35))/$K35)*((1+'Inputs &amp; Summary'!$D$7)^BG$29)),((INT(BG$29/$K35)-INT((BG$29-1)/$K35))*($R35*(1-$E35)+$Q35*(1-$F35))*((1+'Inputs &amp; Summary'!$D$7)^BG$29))),((_xlfn.WEIBULL.DIST(BG$29,$L35,$K35,FALSE)*($R35*(1-$E35)+$Q35*(1-$F35))*((1+'Inputs &amp; Summary'!$D$7)^BG$29))))))</f>
        <v>0</v>
      </c>
      <c r="BH35" s="114">
        <f>$D35*IF(BH$29&gt;'Inputs &amp; Summary'!$D$5,0,IF(BH$29&gt;VLOOKUP($G35,Lists!$J$17:$K$21,2),IF($M35=Lists!$H$3,IF($K35&lt;1,(($S35/$K35)*((1+'Inputs &amp; Summary'!$D$7)^BH$29)),((INT(BH$29/$K35)-INT((BH$29-1)/$K35))*$S35*((1+'Inputs &amp; Summary'!$D$7)^BH$29))),(_xlfn.WEIBULL.DIST(BH$29,$L35,$K35,FALSE)*$S35*((1+'Inputs &amp; Summary'!$D$7)^BH$29))),IF($M35=Lists!$H$3,IF($K35&lt;1,((($R35*(1-$E35)+$Q35*(1-$F35))/$K35)*((1+'Inputs &amp; Summary'!$D$7)^BH$29)),((INT(BH$29/$K35)-INT((BH$29-1)/$K35))*($R35*(1-$E35)+$Q35*(1-$F35))*((1+'Inputs &amp; Summary'!$D$7)^BH$29))),((_xlfn.WEIBULL.DIST(BH$29,$L35,$K35,FALSE)*($R35*(1-$E35)+$Q35*(1-$F35))*((1+'Inputs &amp; Summary'!$D$7)^BH$29))))))</f>
        <v>0</v>
      </c>
      <c r="BI35" s="114">
        <f>$D35*IF(BI$29&gt;'Inputs &amp; Summary'!$D$5,0,IF(BI$29&gt;VLOOKUP($G35,Lists!$J$17:$K$21,2),IF($M35=Lists!$H$3,IF($K35&lt;1,(($S35/$K35)*((1+'Inputs &amp; Summary'!$D$7)^BI$29)),((INT(BI$29/$K35)-INT((BI$29-1)/$K35))*$S35*((1+'Inputs &amp; Summary'!$D$7)^BI$29))),(_xlfn.WEIBULL.DIST(BI$29,$L35,$K35,FALSE)*$S35*((1+'Inputs &amp; Summary'!$D$7)^BI$29))),IF($M35=Lists!$H$3,IF($K35&lt;1,((($R35*(1-$E35)+$Q35*(1-$F35))/$K35)*((1+'Inputs &amp; Summary'!$D$7)^BI$29)),((INT(BI$29/$K35)-INT((BI$29-1)/$K35))*($R35*(1-$E35)+$Q35*(1-$F35))*((1+'Inputs &amp; Summary'!$D$7)^BI$29))),((_xlfn.WEIBULL.DIST(BI$29,$L35,$K35,FALSE)*($R35*(1-$E35)+$Q35*(1-$F35))*((1+'Inputs &amp; Summary'!$D$7)^BI$29))))))</f>
        <v>0</v>
      </c>
      <c r="BJ35" s="114">
        <f>$D35*IF(BJ$29&gt;'Inputs &amp; Summary'!$D$5,0,IF(BJ$29&gt;VLOOKUP($G35,Lists!$J$17:$K$21,2),IF($M35=Lists!$H$3,IF($K35&lt;1,(($S35/$K35)*((1+'Inputs &amp; Summary'!$D$7)^BJ$29)),((INT(BJ$29/$K35)-INT((BJ$29-1)/$K35))*$S35*((1+'Inputs &amp; Summary'!$D$7)^BJ$29))),(_xlfn.WEIBULL.DIST(BJ$29,$L35,$K35,FALSE)*$S35*((1+'Inputs &amp; Summary'!$D$7)^BJ$29))),IF($M35=Lists!$H$3,IF($K35&lt;1,((($R35*(1-$E35)+$Q35*(1-$F35))/$K35)*((1+'Inputs &amp; Summary'!$D$7)^BJ$29)),((INT(BJ$29/$K35)-INT((BJ$29-1)/$K35))*($R35*(1-$E35)+$Q35*(1-$F35))*((1+'Inputs &amp; Summary'!$D$7)^BJ$29))),((_xlfn.WEIBULL.DIST(BJ$29,$L35,$K35,FALSE)*($R35*(1-$E35)+$Q35*(1-$F35))*((1+'Inputs &amp; Summary'!$D$7)^BJ$29))))))</f>
        <v>0</v>
      </c>
      <c r="BK35" s="114">
        <f>$D35*IF(BK$29&gt;'Inputs &amp; Summary'!$D$5,0,IF(BK$29&gt;VLOOKUP($G35,Lists!$J$17:$K$21,2),IF($M35=Lists!$H$3,IF($K35&lt;1,(($S35/$K35)*((1+'Inputs &amp; Summary'!$D$7)^BK$29)),((INT(BK$29/$K35)-INT((BK$29-1)/$K35))*$S35*((1+'Inputs &amp; Summary'!$D$7)^BK$29))),(_xlfn.WEIBULL.DIST(BK$29,$L35,$K35,FALSE)*$S35*((1+'Inputs &amp; Summary'!$D$7)^BK$29))),IF($M35=Lists!$H$3,IF($K35&lt;1,((($R35*(1-$E35)+$Q35*(1-$F35))/$K35)*((1+'Inputs &amp; Summary'!$D$7)^BK$29)),((INT(BK$29/$K35)-INT((BK$29-1)/$K35))*($R35*(1-$E35)+$Q35*(1-$F35))*((1+'Inputs &amp; Summary'!$D$7)^BK$29))),((_xlfn.WEIBULL.DIST(BK$29,$L35,$K35,FALSE)*($R35*(1-$E35)+$Q35*(1-$F35))*((1+'Inputs &amp; Summary'!$D$7)^BK$29))))))</f>
        <v>0</v>
      </c>
      <c r="BL35" s="114">
        <f>$D35*IF(BL$29&gt;'Inputs &amp; Summary'!$D$5,0,IF(BL$29&gt;VLOOKUP($G35,Lists!$J$17:$K$21,2),IF($M35=Lists!$H$3,IF($K35&lt;1,(($S35/$K35)*((1+'Inputs &amp; Summary'!$D$7)^BL$29)),((INT(BL$29/$K35)-INT((BL$29-1)/$K35))*$S35*((1+'Inputs &amp; Summary'!$D$7)^BL$29))),(_xlfn.WEIBULL.DIST(BL$29,$L35,$K35,FALSE)*$S35*((1+'Inputs &amp; Summary'!$D$7)^BL$29))),IF($M35=Lists!$H$3,IF($K35&lt;1,((($R35*(1-$E35)+$Q35*(1-$F35))/$K35)*((1+'Inputs &amp; Summary'!$D$7)^BL$29)),((INT(BL$29/$K35)-INT((BL$29-1)/$K35))*($R35*(1-$E35)+$Q35*(1-$F35))*((1+'Inputs &amp; Summary'!$D$7)^BL$29))),((_xlfn.WEIBULL.DIST(BL$29,$L35,$K35,FALSE)*($R35*(1-$E35)+$Q35*(1-$F35))*((1+'Inputs &amp; Summary'!$D$7)^BL$29))))))</f>
        <v>0</v>
      </c>
    </row>
    <row r="36" spans="1:64" s="1" customFormat="1" x14ac:dyDescent="0.3">
      <c r="A36" s="79" t="s">
        <v>1</v>
      </c>
      <c r="B36" s="33" t="s">
        <v>307</v>
      </c>
      <c r="C36" s="33" t="s">
        <v>36</v>
      </c>
      <c r="D36" s="68">
        <v>0</v>
      </c>
      <c r="E36" s="68">
        <v>0</v>
      </c>
      <c r="F36" s="68">
        <v>0</v>
      </c>
      <c r="G36" s="213" t="s">
        <v>433</v>
      </c>
      <c r="H36" s="34" t="s">
        <v>16</v>
      </c>
      <c r="I36" s="34" t="s">
        <v>100</v>
      </c>
      <c r="J36" s="33">
        <f>VLOOKUP(I36,'Labor Rates'!$A$1:$B$16,2)</f>
        <v>24.03846153846154</v>
      </c>
      <c r="K36" s="35">
        <v>1</v>
      </c>
      <c r="L36" s="35">
        <v>1</v>
      </c>
      <c r="M36" s="33" t="s">
        <v>259</v>
      </c>
      <c r="N36" s="84">
        <f>'Inputs &amp; Summary'!$D$25</f>
        <v>18</v>
      </c>
      <c r="O36" s="35">
        <f>5/60</f>
        <v>8.3333333333333329E-2</v>
      </c>
      <c r="P36" s="5">
        <v>0</v>
      </c>
      <c r="Q36" s="73">
        <f t="shared" si="6"/>
        <v>36.057692307692307</v>
      </c>
      <c r="R36" s="73">
        <f t="shared" si="7"/>
        <v>0</v>
      </c>
      <c r="S36" s="74">
        <f t="shared" si="8"/>
        <v>0</v>
      </c>
      <c r="T36" s="88"/>
      <c r="U36" s="80"/>
      <c r="V36" s="87">
        <f t="shared" si="9"/>
        <v>0</v>
      </c>
      <c r="W36" s="87">
        <f>NPV('Inputs &amp; Summary'!$D$6,Y36:BL36)</f>
        <v>0</v>
      </c>
      <c r="X36" s="90">
        <f t="shared" si="10"/>
        <v>0</v>
      </c>
      <c r="Y36" s="114">
        <f>$D36*IF(Y$29&gt;'Inputs &amp; Summary'!$D$5,0,IF(Y$29&gt;VLOOKUP($G36,Lists!$J$17:$K$21,2),IF($M36=Lists!$H$3,IF($K36&lt;1,(($S36/$K36)*((1+'Inputs &amp; Summary'!$D$7)^Y$29)),((INT(Y$29/$K36)-INT((Y$29-1)/$K36))*$S36*((1+'Inputs &amp; Summary'!$D$7)^Y$29))),(_xlfn.WEIBULL.DIST(Y$29,$L36,$K36,FALSE)*$S36*((1+'Inputs &amp; Summary'!$D$7)^Y$29))),IF($M36=Lists!$H$3,IF($K36&lt;1,((($R36*(1-$E36)+$Q36*(1-$F36))/$K36)*((1+'Inputs &amp; Summary'!$D$7)^Y$29)),((INT(Y$29/$K36)-INT((Y$29-1)/$K36))*($R36*(1-$E36)+$Q36*(1-$F36))*((1+'Inputs &amp; Summary'!$D$7)^Y$29))),((_xlfn.WEIBULL.DIST(Y$29,$L36,$K36,FALSE)*($R36*(1-$E36)+$Q36*(1-$F36))*((1+'Inputs &amp; Summary'!$D$7)^Y$29))))))</f>
        <v>0</v>
      </c>
      <c r="Z36" s="114">
        <f>$D36*IF(Z$29&gt;'Inputs &amp; Summary'!$D$5,0,IF(Z$29&gt;VLOOKUP($G36,Lists!$J$17:$K$21,2),IF($M36=Lists!$H$3,IF($K36&lt;1,(($S36/$K36)*((1+'Inputs &amp; Summary'!$D$7)^Z$29)),((INT(Z$29/$K36)-INT((Z$29-1)/$K36))*$S36*((1+'Inputs &amp; Summary'!$D$7)^Z$29))),(_xlfn.WEIBULL.DIST(Z$29,$L36,$K36,FALSE)*$S36*((1+'Inputs &amp; Summary'!$D$7)^Z$29))),IF($M36=Lists!$H$3,IF($K36&lt;1,((($R36*(1-$E36)+$Q36*(1-$F36))/$K36)*((1+'Inputs &amp; Summary'!$D$7)^Z$29)),((INT(Z$29/$K36)-INT((Z$29-1)/$K36))*($R36*(1-$E36)+$Q36*(1-$F36))*((1+'Inputs &amp; Summary'!$D$7)^Z$29))),((_xlfn.WEIBULL.DIST(Z$29,$L36,$K36,FALSE)*($R36*(1-$E36)+$Q36*(1-$F36))*((1+'Inputs &amp; Summary'!$D$7)^Z$29))))))</f>
        <v>0</v>
      </c>
      <c r="AA36" s="114">
        <f>$D36*IF(AA$29&gt;'Inputs &amp; Summary'!$D$5,0,IF(AA$29&gt;VLOOKUP($G36,Lists!$J$17:$K$21,2),IF($M36=Lists!$H$3,IF($K36&lt;1,(($S36/$K36)*((1+'Inputs &amp; Summary'!$D$7)^AA$29)),((INT(AA$29/$K36)-INT((AA$29-1)/$K36))*$S36*((1+'Inputs &amp; Summary'!$D$7)^AA$29))),(_xlfn.WEIBULL.DIST(AA$29,$L36,$K36,FALSE)*$S36*((1+'Inputs &amp; Summary'!$D$7)^AA$29))),IF($M36=Lists!$H$3,IF($K36&lt;1,((($R36*(1-$E36)+$Q36*(1-$F36))/$K36)*((1+'Inputs &amp; Summary'!$D$7)^AA$29)),((INT(AA$29/$K36)-INT((AA$29-1)/$K36))*($R36*(1-$E36)+$Q36*(1-$F36))*((1+'Inputs &amp; Summary'!$D$7)^AA$29))),((_xlfn.WEIBULL.DIST(AA$29,$L36,$K36,FALSE)*($R36*(1-$E36)+$Q36*(1-$F36))*((1+'Inputs &amp; Summary'!$D$7)^AA$29))))))</f>
        <v>0</v>
      </c>
      <c r="AB36" s="114">
        <f>$D36*IF(AB$29&gt;'Inputs &amp; Summary'!$D$5,0,IF(AB$29&gt;VLOOKUP($G36,Lists!$J$17:$K$21,2),IF($M36=Lists!$H$3,IF($K36&lt;1,(($S36/$K36)*((1+'Inputs &amp; Summary'!$D$7)^AB$29)),((INT(AB$29/$K36)-INT((AB$29-1)/$K36))*$S36*((1+'Inputs &amp; Summary'!$D$7)^AB$29))),(_xlfn.WEIBULL.DIST(AB$29,$L36,$K36,FALSE)*$S36*((1+'Inputs &amp; Summary'!$D$7)^AB$29))),IF($M36=Lists!$H$3,IF($K36&lt;1,((($R36*(1-$E36)+$Q36*(1-$F36))/$K36)*((1+'Inputs &amp; Summary'!$D$7)^AB$29)),((INT(AB$29/$K36)-INT((AB$29-1)/$K36))*($R36*(1-$E36)+$Q36*(1-$F36))*((1+'Inputs &amp; Summary'!$D$7)^AB$29))),((_xlfn.WEIBULL.DIST(AB$29,$L36,$K36,FALSE)*($R36*(1-$E36)+$Q36*(1-$F36))*((1+'Inputs &amp; Summary'!$D$7)^AB$29))))))</f>
        <v>0</v>
      </c>
      <c r="AC36" s="114">
        <f>$D36*IF(AC$29&gt;'Inputs &amp; Summary'!$D$5,0,IF(AC$29&gt;VLOOKUP($G36,Lists!$J$17:$K$21,2),IF($M36=Lists!$H$3,IF($K36&lt;1,(($S36/$K36)*((1+'Inputs &amp; Summary'!$D$7)^AC$29)),((INT(AC$29/$K36)-INT((AC$29-1)/$K36))*$S36*((1+'Inputs &amp; Summary'!$D$7)^AC$29))),(_xlfn.WEIBULL.DIST(AC$29,$L36,$K36,FALSE)*$S36*((1+'Inputs &amp; Summary'!$D$7)^AC$29))),IF($M36=Lists!$H$3,IF($K36&lt;1,((($R36*(1-$E36)+$Q36*(1-$F36))/$K36)*((1+'Inputs &amp; Summary'!$D$7)^AC$29)),((INT(AC$29/$K36)-INT((AC$29-1)/$K36))*($R36*(1-$E36)+$Q36*(1-$F36))*((1+'Inputs &amp; Summary'!$D$7)^AC$29))),((_xlfn.WEIBULL.DIST(AC$29,$L36,$K36,FALSE)*($R36*(1-$E36)+$Q36*(1-$F36))*((1+'Inputs &amp; Summary'!$D$7)^AC$29))))))</f>
        <v>0</v>
      </c>
      <c r="AD36" s="114">
        <f>$D36*IF(AD$29&gt;'Inputs &amp; Summary'!$D$5,0,IF(AD$29&gt;VLOOKUP($G36,Lists!$J$17:$K$21,2),IF($M36=Lists!$H$3,IF($K36&lt;1,(($S36/$K36)*((1+'Inputs &amp; Summary'!$D$7)^AD$29)),((INT(AD$29/$K36)-INT((AD$29-1)/$K36))*$S36*((1+'Inputs &amp; Summary'!$D$7)^AD$29))),(_xlfn.WEIBULL.DIST(AD$29,$L36,$K36,FALSE)*$S36*((1+'Inputs &amp; Summary'!$D$7)^AD$29))),IF($M36=Lists!$H$3,IF($K36&lt;1,((($R36*(1-$E36)+$Q36*(1-$F36))/$K36)*((1+'Inputs &amp; Summary'!$D$7)^AD$29)),((INT(AD$29/$K36)-INT((AD$29-1)/$K36))*($R36*(1-$E36)+$Q36*(1-$F36))*((1+'Inputs &amp; Summary'!$D$7)^AD$29))),((_xlfn.WEIBULL.DIST(AD$29,$L36,$K36,FALSE)*($R36*(1-$E36)+$Q36*(1-$F36))*((1+'Inputs &amp; Summary'!$D$7)^AD$29))))))</f>
        <v>0</v>
      </c>
      <c r="AE36" s="114">
        <f>$D36*IF(AE$29&gt;'Inputs &amp; Summary'!$D$5,0,IF(AE$29&gt;VLOOKUP($G36,Lists!$J$17:$K$21,2),IF($M36=Lists!$H$3,IF($K36&lt;1,(($S36/$K36)*((1+'Inputs &amp; Summary'!$D$7)^AE$29)),((INT(AE$29/$K36)-INT((AE$29-1)/$K36))*$S36*((1+'Inputs &amp; Summary'!$D$7)^AE$29))),(_xlfn.WEIBULL.DIST(AE$29,$L36,$K36,FALSE)*$S36*((1+'Inputs &amp; Summary'!$D$7)^AE$29))),IF($M36=Lists!$H$3,IF($K36&lt;1,((($R36*(1-$E36)+$Q36*(1-$F36))/$K36)*((1+'Inputs &amp; Summary'!$D$7)^AE$29)),((INT(AE$29/$K36)-INT((AE$29-1)/$K36))*($R36*(1-$E36)+$Q36*(1-$F36))*((1+'Inputs &amp; Summary'!$D$7)^AE$29))),((_xlfn.WEIBULL.DIST(AE$29,$L36,$K36,FALSE)*($R36*(1-$E36)+$Q36*(1-$F36))*((1+'Inputs &amp; Summary'!$D$7)^AE$29))))))</f>
        <v>0</v>
      </c>
      <c r="AF36" s="114">
        <f>$D36*IF(AF$29&gt;'Inputs &amp; Summary'!$D$5,0,IF(AF$29&gt;VLOOKUP($G36,Lists!$J$17:$K$21,2),IF($M36=Lists!$H$3,IF($K36&lt;1,(($S36/$K36)*((1+'Inputs &amp; Summary'!$D$7)^AF$29)),((INT(AF$29/$K36)-INT((AF$29-1)/$K36))*$S36*((1+'Inputs &amp; Summary'!$D$7)^AF$29))),(_xlfn.WEIBULL.DIST(AF$29,$L36,$K36,FALSE)*$S36*((1+'Inputs &amp; Summary'!$D$7)^AF$29))),IF($M36=Lists!$H$3,IF($K36&lt;1,((($R36*(1-$E36)+$Q36*(1-$F36))/$K36)*((1+'Inputs &amp; Summary'!$D$7)^AF$29)),((INT(AF$29/$K36)-INT((AF$29-1)/$K36))*($R36*(1-$E36)+$Q36*(1-$F36))*((1+'Inputs &amp; Summary'!$D$7)^AF$29))),((_xlfn.WEIBULL.DIST(AF$29,$L36,$K36,FALSE)*($R36*(1-$E36)+$Q36*(1-$F36))*((1+'Inputs &amp; Summary'!$D$7)^AF$29))))))</f>
        <v>0</v>
      </c>
      <c r="AG36" s="114">
        <f>$D36*IF(AG$29&gt;'Inputs &amp; Summary'!$D$5,0,IF(AG$29&gt;VLOOKUP($G36,Lists!$J$17:$K$21,2),IF($M36=Lists!$H$3,IF($K36&lt;1,(($S36/$K36)*((1+'Inputs &amp; Summary'!$D$7)^AG$29)),((INT(AG$29/$K36)-INT((AG$29-1)/$K36))*$S36*((1+'Inputs &amp; Summary'!$D$7)^AG$29))),(_xlfn.WEIBULL.DIST(AG$29,$L36,$K36,FALSE)*$S36*((1+'Inputs &amp; Summary'!$D$7)^AG$29))),IF($M36=Lists!$H$3,IF($K36&lt;1,((($R36*(1-$E36)+$Q36*(1-$F36))/$K36)*((1+'Inputs &amp; Summary'!$D$7)^AG$29)),((INT(AG$29/$K36)-INT((AG$29-1)/$K36))*($R36*(1-$E36)+$Q36*(1-$F36))*((1+'Inputs &amp; Summary'!$D$7)^AG$29))),((_xlfn.WEIBULL.DIST(AG$29,$L36,$K36,FALSE)*($R36*(1-$E36)+$Q36*(1-$F36))*((1+'Inputs &amp; Summary'!$D$7)^AG$29))))))</f>
        <v>0</v>
      </c>
      <c r="AH36" s="114">
        <f>$D36*IF(AH$29&gt;'Inputs &amp; Summary'!$D$5,0,IF(AH$29&gt;VLOOKUP($G36,Lists!$J$17:$K$21,2),IF($M36=Lists!$H$3,IF($K36&lt;1,(($S36/$K36)*((1+'Inputs &amp; Summary'!$D$7)^AH$29)),((INT(AH$29/$K36)-INT((AH$29-1)/$K36))*$S36*((1+'Inputs &amp; Summary'!$D$7)^AH$29))),(_xlfn.WEIBULL.DIST(AH$29,$L36,$K36,FALSE)*$S36*((1+'Inputs &amp; Summary'!$D$7)^AH$29))),IF($M36=Lists!$H$3,IF($K36&lt;1,((($R36*(1-$E36)+$Q36*(1-$F36))/$K36)*((1+'Inputs &amp; Summary'!$D$7)^AH$29)),((INT(AH$29/$K36)-INT((AH$29-1)/$K36))*($R36*(1-$E36)+$Q36*(1-$F36))*((1+'Inputs &amp; Summary'!$D$7)^AH$29))),((_xlfn.WEIBULL.DIST(AH$29,$L36,$K36,FALSE)*($R36*(1-$E36)+$Q36*(1-$F36))*((1+'Inputs &amp; Summary'!$D$7)^AH$29))))))</f>
        <v>0</v>
      </c>
      <c r="AI36" s="114">
        <f>$D36*IF(AI$29&gt;'Inputs &amp; Summary'!$D$5,0,IF(AI$29&gt;VLOOKUP($G36,Lists!$J$17:$K$21,2),IF($M36=Lists!$H$3,IF($K36&lt;1,(($S36/$K36)*((1+'Inputs &amp; Summary'!$D$7)^AI$29)),((INT(AI$29/$K36)-INT((AI$29-1)/$K36))*$S36*((1+'Inputs &amp; Summary'!$D$7)^AI$29))),(_xlfn.WEIBULL.DIST(AI$29,$L36,$K36,FALSE)*$S36*((1+'Inputs &amp; Summary'!$D$7)^AI$29))),IF($M36=Lists!$H$3,IF($K36&lt;1,((($R36*(1-$E36)+$Q36*(1-$F36))/$K36)*((1+'Inputs &amp; Summary'!$D$7)^AI$29)),((INT(AI$29/$K36)-INT((AI$29-1)/$K36))*($R36*(1-$E36)+$Q36*(1-$F36))*((1+'Inputs &amp; Summary'!$D$7)^AI$29))),((_xlfn.WEIBULL.DIST(AI$29,$L36,$K36,FALSE)*($R36*(1-$E36)+$Q36*(1-$F36))*((1+'Inputs &amp; Summary'!$D$7)^AI$29))))))</f>
        <v>0</v>
      </c>
      <c r="AJ36" s="114">
        <f>$D36*IF(AJ$29&gt;'Inputs &amp; Summary'!$D$5,0,IF(AJ$29&gt;VLOOKUP($G36,Lists!$J$17:$K$21,2),IF($M36=Lists!$H$3,IF($K36&lt;1,(($S36/$K36)*((1+'Inputs &amp; Summary'!$D$7)^AJ$29)),((INT(AJ$29/$K36)-INT((AJ$29-1)/$K36))*$S36*((1+'Inputs &amp; Summary'!$D$7)^AJ$29))),(_xlfn.WEIBULL.DIST(AJ$29,$L36,$K36,FALSE)*$S36*((1+'Inputs &amp; Summary'!$D$7)^AJ$29))),IF($M36=Lists!$H$3,IF($K36&lt;1,((($R36*(1-$E36)+$Q36*(1-$F36))/$K36)*((1+'Inputs &amp; Summary'!$D$7)^AJ$29)),((INT(AJ$29/$K36)-INT((AJ$29-1)/$K36))*($R36*(1-$E36)+$Q36*(1-$F36))*((1+'Inputs &amp; Summary'!$D$7)^AJ$29))),((_xlfn.WEIBULL.DIST(AJ$29,$L36,$K36,FALSE)*($R36*(1-$E36)+$Q36*(1-$F36))*((1+'Inputs &amp; Summary'!$D$7)^AJ$29))))))</f>
        <v>0</v>
      </c>
      <c r="AK36" s="114">
        <f>$D36*IF(AK$29&gt;'Inputs &amp; Summary'!$D$5,0,IF(AK$29&gt;VLOOKUP($G36,Lists!$J$17:$K$21,2),IF($M36=Lists!$H$3,IF($K36&lt;1,(($S36/$K36)*((1+'Inputs &amp; Summary'!$D$7)^AK$29)),((INT(AK$29/$K36)-INT((AK$29-1)/$K36))*$S36*((1+'Inputs &amp; Summary'!$D$7)^AK$29))),(_xlfn.WEIBULL.DIST(AK$29,$L36,$K36,FALSE)*$S36*((1+'Inputs &amp; Summary'!$D$7)^AK$29))),IF($M36=Lists!$H$3,IF($K36&lt;1,((($R36*(1-$E36)+$Q36*(1-$F36))/$K36)*((1+'Inputs &amp; Summary'!$D$7)^AK$29)),((INT(AK$29/$K36)-INT((AK$29-1)/$K36))*($R36*(1-$E36)+$Q36*(1-$F36))*((1+'Inputs &amp; Summary'!$D$7)^AK$29))),((_xlfn.WEIBULL.DIST(AK$29,$L36,$K36,FALSE)*($R36*(1-$E36)+$Q36*(1-$F36))*((1+'Inputs &amp; Summary'!$D$7)^AK$29))))))</f>
        <v>0</v>
      </c>
      <c r="AL36" s="114">
        <f>$D36*IF(AL$29&gt;'Inputs &amp; Summary'!$D$5,0,IF(AL$29&gt;VLOOKUP($G36,Lists!$J$17:$K$21,2),IF($M36=Lists!$H$3,IF($K36&lt;1,(($S36/$K36)*((1+'Inputs &amp; Summary'!$D$7)^AL$29)),((INT(AL$29/$K36)-INT((AL$29-1)/$K36))*$S36*((1+'Inputs &amp; Summary'!$D$7)^AL$29))),(_xlfn.WEIBULL.DIST(AL$29,$L36,$K36,FALSE)*$S36*((1+'Inputs &amp; Summary'!$D$7)^AL$29))),IF($M36=Lists!$H$3,IF($K36&lt;1,((($R36*(1-$E36)+$Q36*(1-$F36))/$K36)*((1+'Inputs &amp; Summary'!$D$7)^AL$29)),((INT(AL$29/$K36)-INT((AL$29-1)/$K36))*($R36*(1-$E36)+$Q36*(1-$F36))*((1+'Inputs &amp; Summary'!$D$7)^AL$29))),((_xlfn.WEIBULL.DIST(AL$29,$L36,$K36,FALSE)*($R36*(1-$E36)+$Q36*(1-$F36))*((1+'Inputs &amp; Summary'!$D$7)^AL$29))))))</f>
        <v>0</v>
      </c>
      <c r="AM36" s="114">
        <f>$D36*IF(AM$29&gt;'Inputs &amp; Summary'!$D$5,0,IF(AM$29&gt;VLOOKUP($G36,Lists!$J$17:$K$21,2),IF($M36=Lists!$H$3,IF($K36&lt;1,(($S36/$K36)*((1+'Inputs &amp; Summary'!$D$7)^AM$29)),((INT(AM$29/$K36)-INT((AM$29-1)/$K36))*$S36*((1+'Inputs &amp; Summary'!$D$7)^AM$29))),(_xlfn.WEIBULL.DIST(AM$29,$L36,$K36,FALSE)*$S36*((1+'Inputs &amp; Summary'!$D$7)^AM$29))),IF($M36=Lists!$H$3,IF($K36&lt;1,((($R36*(1-$E36)+$Q36*(1-$F36))/$K36)*((1+'Inputs &amp; Summary'!$D$7)^AM$29)),((INT(AM$29/$K36)-INT((AM$29-1)/$K36))*($R36*(1-$E36)+$Q36*(1-$F36))*((1+'Inputs &amp; Summary'!$D$7)^AM$29))),((_xlfn.WEIBULL.DIST(AM$29,$L36,$K36,FALSE)*($R36*(1-$E36)+$Q36*(1-$F36))*((1+'Inputs &amp; Summary'!$D$7)^AM$29))))))</f>
        <v>0</v>
      </c>
      <c r="AN36" s="114">
        <f>$D36*IF(AN$29&gt;'Inputs &amp; Summary'!$D$5,0,IF(AN$29&gt;VLOOKUP($G36,Lists!$J$17:$K$21,2),IF($M36=Lists!$H$3,IF($K36&lt;1,(($S36/$K36)*((1+'Inputs &amp; Summary'!$D$7)^AN$29)),((INT(AN$29/$K36)-INT((AN$29-1)/$K36))*$S36*((1+'Inputs &amp; Summary'!$D$7)^AN$29))),(_xlfn.WEIBULL.DIST(AN$29,$L36,$K36,FALSE)*$S36*((1+'Inputs &amp; Summary'!$D$7)^AN$29))),IF($M36=Lists!$H$3,IF($K36&lt;1,((($R36*(1-$E36)+$Q36*(1-$F36))/$K36)*((1+'Inputs &amp; Summary'!$D$7)^AN$29)),((INT(AN$29/$K36)-INT((AN$29-1)/$K36))*($R36*(1-$E36)+$Q36*(1-$F36))*((1+'Inputs &amp; Summary'!$D$7)^AN$29))),((_xlfn.WEIBULL.DIST(AN$29,$L36,$K36,FALSE)*($R36*(1-$E36)+$Q36*(1-$F36))*((1+'Inputs &amp; Summary'!$D$7)^AN$29))))))</f>
        <v>0</v>
      </c>
      <c r="AO36" s="114">
        <f>$D36*IF(AO$29&gt;'Inputs &amp; Summary'!$D$5,0,IF(AO$29&gt;VLOOKUP($G36,Lists!$J$17:$K$21,2),IF($M36=Lists!$H$3,IF($K36&lt;1,(($S36/$K36)*((1+'Inputs &amp; Summary'!$D$7)^AO$29)),((INT(AO$29/$K36)-INT((AO$29-1)/$K36))*$S36*((1+'Inputs &amp; Summary'!$D$7)^AO$29))),(_xlfn.WEIBULL.DIST(AO$29,$L36,$K36,FALSE)*$S36*((1+'Inputs &amp; Summary'!$D$7)^AO$29))),IF($M36=Lists!$H$3,IF($K36&lt;1,((($R36*(1-$E36)+$Q36*(1-$F36))/$K36)*((1+'Inputs &amp; Summary'!$D$7)^AO$29)),((INT(AO$29/$K36)-INT((AO$29-1)/$K36))*($R36*(1-$E36)+$Q36*(1-$F36))*((1+'Inputs &amp; Summary'!$D$7)^AO$29))),((_xlfn.WEIBULL.DIST(AO$29,$L36,$K36,FALSE)*($R36*(1-$E36)+$Q36*(1-$F36))*((1+'Inputs &amp; Summary'!$D$7)^AO$29))))))</f>
        <v>0</v>
      </c>
      <c r="AP36" s="114">
        <f>$D36*IF(AP$29&gt;'Inputs &amp; Summary'!$D$5,0,IF(AP$29&gt;VLOOKUP($G36,Lists!$J$17:$K$21,2),IF($M36=Lists!$H$3,IF($K36&lt;1,(($S36/$K36)*((1+'Inputs &amp; Summary'!$D$7)^AP$29)),((INT(AP$29/$K36)-INT((AP$29-1)/$K36))*$S36*((1+'Inputs &amp; Summary'!$D$7)^AP$29))),(_xlfn.WEIBULL.DIST(AP$29,$L36,$K36,FALSE)*$S36*((1+'Inputs &amp; Summary'!$D$7)^AP$29))),IF($M36=Lists!$H$3,IF($K36&lt;1,((($R36*(1-$E36)+$Q36*(1-$F36))/$K36)*((1+'Inputs &amp; Summary'!$D$7)^AP$29)),((INT(AP$29/$K36)-INT((AP$29-1)/$K36))*($R36*(1-$E36)+$Q36*(1-$F36))*((1+'Inputs &amp; Summary'!$D$7)^AP$29))),((_xlfn.WEIBULL.DIST(AP$29,$L36,$K36,FALSE)*($R36*(1-$E36)+$Q36*(1-$F36))*((1+'Inputs &amp; Summary'!$D$7)^AP$29))))))</f>
        <v>0</v>
      </c>
      <c r="AQ36" s="114">
        <f>$D36*IF(AQ$29&gt;'Inputs &amp; Summary'!$D$5,0,IF(AQ$29&gt;VLOOKUP($G36,Lists!$J$17:$K$21,2),IF($M36=Lists!$H$3,IF($K36&lt;1,(($S36/$K36)*((1+'Inputs &amp; Summary'!$D$7)^AQ$29)),((INT(AQ$29/$K36)-INT((AQ$29-1)/$K36))*$S36*((1+'Inputs &amp; Summary'!$D$7)^AQ$29))),(_xlfn.WEIBULL.DIST(AQ$29,$L36,$K36,FALSE)*$S36*((1+'Inputs &amp; Summary'!$D$7)^AQ$29))),IF($M36=Lists!$H$3,IF($K36&lt;1,((($R36*(1-$E36)+$Q36*(1-$F36))/$K36)*((1+'Inputs &amp; Summary'!$D$7)^AQ$29)),((INT(AQ$29/$K36)-INT((AQ$29-1)/$K36))*($R36*(1-$E36)+$Q36*(1-$F36))*((1+'Inputs &amp; Summary'!$D$7)^AQ$29))),((_xlfn.WEIBULL.DIST(AQ$29,$L36,$K36,FALSE)*($R36*(1-$E36)+$Q36*(1-$F36))*((1+'Inputs &amp; Summary'!$D$7)^AQ$29))))))</f>
        <v>0</v>
      </c>
      <c r="AR36" s="114">
        <f>$D36*IF(AR$29&gt;'Inputs &amp; Summary'!$D$5,0,IF(AR$29&gt;VLOOKUP($G36,Lists!$J$17:$K$21,2),IF($M36=Lists!$H$3,IF($K36&lt;1,(($S36/$K36)*((1+'Inputs &amp; Summary'!$D$7)^AR$29)),((INT(AR$29/$K36)-INT((AR$29-1)/$K36))*$S36*((1+'Inputs &amp; Summary'!$D$7)^AR$29))),(_xlfn.WEIBULL.DIST(AR$29,$L36,$K36,FALSE)*$S36*((1+'Inputs &amp; Summary'!$D$7)^AR$29))),IF($M36=Lists!$H$3,IF($K36&lt;1,((($R36*(1-$E36)+$Q36*(1-$F36))/$K36)*((1+'Inputs &amp; Summary'!$D$7)^AR$29)),((INT(AR$29/$K36)-INT((AR$29-1)/$K36))*($R36*(1-$E36)+$Q36*(1-$F36))*((1+'Inputs &amp; Summary'!$D$7)^AR$29))),((_xlfn.WEIBULL.DIST(AR$29,$L36,$K36,FALSE)*($R36*(1-$E36)+$Q36*(1-$F36))*((1+'Inputs &amp; Summary'!$D$7)^AR$29))))))</f>
        <v>0</v>
      </c>
      <c r="AS36" s="114">
        <f>$D36*IF(AS$29&gt;'Inputs &amp; Summary'!$D$5,0,IF(AS$29&gt;VLOOKUP($G36,Lists!$J$17:$K$21,2),IF($M36=Lists!$H$3,IF($K36&lt;1,(($S36/$K36)*((1+'Inputs &amp; Summary'!$D$7)^AS$29)),((INT(AS$29/$K36)-INT((AS$29-1)/$K36))*$S36*((1+'Inputs &amp; Summary'!$D$7)^AS$29))),(_xlfn.WEIBULL.DIST(AS$29,$L36,$K36,FALSE)*$S36*((1+'Inputs &amp; Summary'!$D$7)^AS$29))),IF($M36=Lists!$H$3,IF($K36&lt;1,((($R36*(1-$E36)+$Q36*(1-$F36))/$K36)*((1+'Inputs &amp; Summary'!$D$7)^AS$29)),((INT(AS$29/$K36)-INT((AS$29-1)/$K36))*($R36*(1-$E36)+$Q36*(1-$F36))*((1+'Inputs &amp; Summary'!$D$7)^AS$29))),((_xlfn.WEIBULL.DIST(AS$29,$L36,$K36,FALSE)*($R36*(1-$E36)+$Q36*(1-$F36))*((1+'Inputs &amp; Summary'!$D$7)^AS$29))))))</f>
        <v>0</v>
      </c>
      <c r="AT36" s="114">
        <f>$D36*IF(AT$29&gt;'Inputs &amp; Summary'!$D$5,0,IF(AT$29&gt;VLOOKUP($G36,Lists!$J$17:$K$21,2),IF($M36=Lists!$H$3,IF($K36&lt;1,(($S36/$K36)*((1+'Inputs &amp; Summary'!$D$7)^AT$29)),((INT(AT$29/$K36)-INT((AT$29-1)/$K36))*$S36*((1+'Inputs &amp; Summary'!$D$7)^AT$29))),(_xlfn.WEIBULL.DIST(AT$29,$L36,$K36,FALSE)*$S36*((1+'Inputs &amp; Summary'!$D$7)^AT$29))),IF($M36=Lists!$H$3,IF($K36&lt;1,((($R36*(1-$E36)+$Q36*(1-$F36))/$K36)*((1+'Inputs &amp; Summary'!$D$7)^AT$29)),((INT(AT$29/$K36)-INT((AT$29-1)/$K36))*($R36*(1-$E36)+$Q36*(1-$F36))*((1+'Inputs &amp; Summary'!$D$7)^AT$29))),((_xlfn.WEIBULL.DIST(AT$29,$L36,$K36,FALSE)*($R36*(1-$E36)+$Q36*(1-$F36))*((1+'Inputs &amp; Summary'!$D$7)^AT$29))))))</f>
        <v>0</v>
      </c>
      <c r="AU36" s="114">
        <f>$D36*IF(AU$29&gt;'Inputs &amp; Summary'!$D$5,0,IF(AU$29&gt;VLOOKUP($G36,Lists!$J$17:$K$21,2),IF($M36=Lists!$H$3,IF($K36&lt;1,(($S36/$K36)*((1+'Inputs &amp; Summary'!$D$7)^AU$29)),((INT(AU$29/$K36)-INT((AU$29-1)/$K36))*$S36*((1+'Inputs &amp; Summary'!$D$7)^AU$29))),(_xlfn.WEIBULL.DIST(AU$29,$L36,$K36,FALSE)*$S36*((1+'Inputs &amp; Summary'!$D$7)^AU$29))),IF($M36=Lists!$H$3,IF($K36&lt;1,((($R36*(1-$E36)+$Q36*(1-$F36))/$K36)*((1+'Inputs &amp; Summary'!$D$7)^AU$29)),((INT(AU$29/$K36)-INT((AU$29-1)/$K36))*($R36*(1-$E36)+$Q36*(1-$F36))*((1+'Inputs &amp; Summary'!$D$7)^AU$29))),((_xlfn.WEIBULL.DIST(AU$29,$L36,$K36,FALSE)*($R36*(1-$E36)+$Q36*(1-$F36))*((1+'Inputs &amp; Summary'!$D$7)^AU$29))))))</f>
        <v>0</v>
      </c>
      <c r="AV36" s="114">
        <f>$D36*IF(AV$29&gt;'Inputs &amp; Summary'!$D$5,0,IF(AV$29&gt;VLOOKUP($G36,Lists!$J$17:$K$21,2),IF($M36=Lists!$H$3,IF($K36&lt;1,(($S36/$K36)*((1+'Inputs &amp; Summary'!$D$7)^AV$29)),((INT(AV$29/$K36)-INT((AV$29-1)/$K36))*$S36*((1+'Inputs &amp; Summary'!$D$7)^AV$29))),(_xlfn.WEIBULL.DIST(AV$29,$L36,$K36,FALSE)*$S36*((1+'Inputs &amp; Summary'!$D$7)^AV$29))),IF($M36=Lists!$H$3,IF($K36&lt;1,((($R36*(1-$E36)+$Q36*(1-$F36))/$K36)*((1+'Inputs &amp; Summary'!$D$7)^AV$29)),((INT(AV$29/$K36)-INT((AV$29-1)/$K36))*($R36*(1-$E36)+$Q36*(1-$F36))*((1+'Inputs &amp; Summary'!$D$7)^AV$29))),((_xlfn.WEIBULL.DIST(AV$29,$L36,$K36,FALSE)*($R36*(1-$E36)+$Q36*(1-$F36))*((1+'Inputs &amp; Summary'!$D$7)^AV$29))))))</f>
        <v>0</v>
      </c>
      <c r="AW36" s="114">
        <f>$D36*IF(AW$29&gt;'Inputs &amp; Summary'!$D$5,0,IF(AW$29&gt;VLOOKUP($G36,Lists!$J$17:$K$21,2),IF($M36=Lists!$H$3,IF($K36&lt;1,(($S36/$K36)*((1+'Inputs &amp; Summary'!$D$7)^AW$29)),((INT(AW$29/$K36)-INT((AW$29-1)/$K36))*$S36*((1+'Inputs &amp; Summary'!$D$7)^AW$29))),(_xlfn.WEIBULL.DIST(AW$29,$L36,$K36,FALSE)*$S36*((1+'Inputs &amp; Summary'!$D$7)^AW$29))),IF($M36=Lists!$H$3,IF($K36&lt;1,((($R36*(1-$E36)+$Q36*(1-$F36))/$K36)*((1+'Inputs &amp; Summary'!$D$7)^AW$29)),((INT(AW$29/$K36)-INT((AW$29-1)/$K36))*($R36*(1-$E36)+$Q36*(1-$F36))*((1+'Inputs &amp; Summary'!$D$7)^AW$29))),((_xlfn.WEIBULL.DIST(AW$29,$L36,$K36,FALSE)*($R36*(1-$E36)+$Q36*(1-$F36))*((1+'Inputs &amp; Summary'!$D$7)^AW$29))))))</f>
        <v>0</v>
      </c>
      <c r="AX36" s="114">
        <f>$D36*IF(AX$29&gt;'Inputs &amp; Summary'!$D$5,0,IF(AX$29&gt;VLOOKUP($G36,Lists!$J$17:$K$21,2),IF($M36=Lists!$H$3,IF($K36&lt;1,(($S36/$K36)*((1+'Inputs &amp; Summary'!$D$7)^AX$29)),((INT(AX$29/$K36)-INT((AX$29-1)/$K36))*$S36*((1+'Inputs &amp; Summary'!$D$7)^AX$29))),(_xlfn.WEIBULL.DIST(AX$29,$L36,$K36,FALSE)*$S36*((1+'Inputs &amp; Summary'!$D$7)^AX$29))),IF($M36=Lists!$H$3,IF($K36&lt;1,((($R36*(1-$E36)+$Q36*(1-$F36))/$K36)*((1+'Inputs &amp; Summary'!$D$7)^AX$29)),((INT(AX$29/$K36)-INT((AX$29-1)/$K36))*($R36*(1-$E36)+$Q36*(1-$F36))*((1+'Inputs &amp; Summary'!$D$7)^AX$29))),((_xlfn.WEIBULL.DIST(AX$29,$L36,$K36,FALSE)*($R36*(1-$E36)+$Q36*(1-$F36))*((1+'Inputs &amp; Summary'!$D$7)^AX$29))))))</f>
        <v>0</v>
      </c>
      <c r="AY36" s="114">
        <f>$D36*IF(AY$29&gt;'Inputs &amp; Summary'!$D$5,0,IF(AY$29&gt;VLOOKUP($G36,Lists!$J$17:$K$21,2),IF($M36=Lists!$H$3,IF($K36&lt;1,(($S36/$K36)*((1+'Inputs &amp; Summary'!$D$7)^AY$29)),((INT(AY$29/$K36)-INT((AY$29-1)/$K36))*$S36*((1+'Inputs &amp; Summary'!$D$7)^AY$29))),(_xlfn.WEIBULL.DIST(AY$29,$L36,$K36,FALSE)*$S36*((1+'Inputs &amp; Summary'!$D$7)^AY$29))),IF($M36=Lists!$H$3,IF($K36&lt;1,((($R36*(1-$E36)+$Q36*(1-$F36))/$K36)*((1+'Inputs &amp; Summary'!$D$7)^AY$29)),((INT(AY$29/$K36)-INT((AY$29-1)/$K36))*($R36*(1-$E36)+$Q36*(1-$F36))*((1+'Inputs &amp; Summary'!$D$7)^AY$29))),((_xlfn.WEIBULL.DIST(AY$29,$L36,$K36,FALSE)*($R36*(1-$E36)+$Q36*(1-$F36))*((1+'Inputs &amp; Summary'!$D$7)^AY$29))))))</f>
        <v>0</v>
      </c>
      <c r="AZ36" s="114">
        <f>$D36*IF(AZ$29&gt;'Inputs &amp; Summary'!$D$5,0,IF(AZ$29&gt;VLOOKUP($G36,Lists!$J$17:$K$21,2),IF($M36=Lists!$H$3,IF($K36&lt;1,(($S36/$K36)*((1+'Inputs &amp; Summary'!$D$7)^AZ$29)),((INT(AZ$29/$K36)-INT((AZ$29-1)/$K36))*$S36*((1+'Inputs &amp; Summary'!$D$7)^AZ$29))),(_xlfn.WEIBULL.DIST(AZ$29,$L36,$K36,FALSE)*$S36*((1+'Inputs &amp; Summary'!$D$7)^AZ$29))),IF($M36=Lists!$H$3,IF($K36&lt;1,((($R36*(1-$E36)+$Q36*(1-$F36))/$K36)*((1+'Inputs &amp; Summary'!$D$7)^AZ$29)),((INT(AZ$29/$K36)-INT((AZ$29-1)/$K36))*($R36*(1-$E36)+$Q36*(1-$F36))*((1+'Inputs &amp; Summary'!$D$7)^AZ$29))),((_xlfn.WEIBULL.DIST(AZ$29,$L36,$K36,FALSE)*($R36*(1-$E36)+$Q36*(1-$F36))*((1+'Inputs &amp; Summary'!$D$7)^AZ$29))))))</f>
        <v>0</v>
      </c>
      <c r="BA36" s="114">
        <f>$D36*IF(BA$29&gt;'Inputs &amp; Summary'!$D$5,0,IF(BA$29&gt;VLOOKUP($G36,Lists!$J$17:$K$21,2),IF($M36=Lists!$H$3,IF($K36&lt;1,(($S36/$K36)*((1+'Inputs &amp; Summary'!$D$7)^BA$29)),((INT(BA$29/$K36)-INT((BA$29-1)/$K36))*$S36*((1+'Inputs &amp; Summary'!$D$7)^BA$29))),(_xlfn.WEIBULL.DIST(BA$29,$L36,$K36,FALSE)*$S36*((1+'Inputs &amp; Summary'!$D$7)^BA$29))),IF($M36=Lists!$H$3,IF($K36&lt;1,((($R36*(1-$E36)+$Q36*(1-$F36))/$K36)*((1+'Inputs &amp; Summary'!$D$7)^BA$29)),((INT(BA$29/$K36)-INT((BA$29-1)/$K36))*($R36*(1-$E36)+$Q36*(1-$F36))*((1+'Inputs &amp; Summary'!$D$7)^BA$29))),((_xlfn.WEIBULL.DIST(BA$29,$L36,$K36,FALSE)*($R36*(1-$E36)+$Q36*(1-$F36))*((1+'Inputs &amp; Summary'!$D$7)^BA$29))))))</f>
        <v>0</v>
      </c>
      <c r="BB36" s="114">
        <f>$D36*IF(BB$29&gt;'Inputs &amp; Summary'!$D$5,0,IF(BB$29&gt;VLOOKUP($G36,Lists!$J$17:$K$21,2),IF($M36=Lists!$H$3,IF($K36&lt;1,(($S36/$K36)*((1+'Inputs &amp; Summary'!$D$7)^BB$29)),((INT(BB$29/$K36)-INT((BB$29-1)/$K36))*$S36*((1+'Inputs &amp; Summary'!$D$7)^BB$29))),(_xlfn.WEIBULL.DIST(BB$29,$L36,$K36,FALSE)*$S36*((1+'Inputs &amp; Summary'!$D$7)^BB$29))),IF($M36=Lists!$H$3,IF($K36&lt;1,((($R36*(1-$E36)+$Q36*(1-$F36))/$K36)*((1+'Inputs &amp; Summary'!$D$7)^BB$29)),((INT(BB$29/$K36)-INT((BB$29-1)/$K36))*($R36*(1-$E36)+$Q36*(1-$F36))*((1+'Inputs &amp; Summary'!$D$7)^BB$29))),((_xlfn.WEIBULL.DIST(BB$29,$L36,$K36,FALSE)*($R36*(1-$E36)+$Q36*(1-$F36))*((1+'Inputs &amp; Summary'!$D$7)^BB$29))))))</f>
        <v>0</v>
      </c>
      <c r="BC36" s="114">
        <f>$D36*IF(BC$29&gt;'Inputs &amp; Summary'!$D$5,0,IF(BC$29&gt;VLOOKUP($G36,Lists!$J$17:$K$21,2),IF($M36=Lists!$H$3,IF($K36&lt;1,(($S36/$K36)*((1+'Inputs &amp; Summary'!$D$7)^BC$29)),((INT(BC$29/$K36)-INT((BC$29-1)/$K36))*$S36*((1+'Inputs &amp; Summary'!$D$7)^BC$29))),(_xlfn.WEIBULL.DIST(BC$29,$L36,$K36,FALSE)*$S36*((1+'Inputs &amp; Summary'!$D$7)^BC$29))),IF($M36=Lists!$H$3,IF($K36&lt;1,((($R36*(1-$E36)+$Q36*(1-$F36))/$K36)*((1+'Inputs &amp; Summary'!$D$7)^BC$29)),((INT(BC$29/$K36)-INT((BC$29-1)/$K36))*($R36*(1-$E36)+$Q36*(1-$F36))*((1+'Inputs &amp; Summary'!$D$7)^BC$29))),((_xlfn.WEIBULL.DIST(BC$29,$L36,$K36,FALSE)*($R36*(1-$E36)+$Q36*(1-$F36))*((1+'Inputs &amp; Summary'!$D$7)^BC$29))))))</f>
        <v>0</v>
      </c>
      <c r="BD36" s="114">
        <f>$D36*IF(BD$29&gt;'Inputs &amp; Summary'!$D$5,0,IF(BD$29&gt;VLOOKUP($G36,Lists!$J$17:$K$21,2),IF($M36=Lists!$H$3,IF($K36&lt;1,(($S36/$K36)*((1+'Inputs &amp; Summary'!$D$7)^BD$29)),((INT(BD$29/$K36)-INT((BD$29-1)/$K36))*$S36*((1+'Inputs &amp; Summary'!$D$7)^BD$29))),(_xlfn.WEIBULL.DIST(BD$29,$L36,$K36,FALSE)*$S36*((1+'Inputs &amp; Summary'!$D$7)^BD$29))),IF($M36=Lists!$H$3,IF($K36&lt;1,((($R36*(1-$E36)+$Q36*(1-$F36))/$K36)*((1+'Inputs &amp; Summary'!$D$7)^BD$29)),((INT(BD$29/$K36)-INT((BD$29-1)/$K36))*($R36*(1-$E36)+$Q36*(1-$F36))*((1+'Inputs &amp; Summary'!$D$7)^BD$29))),((_xlfn.WEIBULL.DIST(BD$29,$L36,$K36,FALSE)*($R36*(1-$E36)+$Q36*(1-$F36))*((1+'Inputs &amp; Summary'!$D$7)^BD$29))))))</f>
        <v>0</v>
      </c>
      <c r="BE36" s="114">
        <f>$D36*IF(BE$29&gt;'Inputs &amp; Summary'!$D$5,0,IF(BE$29&gt;VLOOKUP($G36,Lists!$J$17:$K$21,2),IF($M36=Lists!$H$3,IF($K36&lt;1,(($S36/$K36)*((1+'Inputs &amp; Summary'!$D$7)^BE$29)),((INT(BE$29/$K36)-INT((BE$29-1)/$K36))*$S36*((1+'Inputs &amp; Summary'!$D$7)^BE$29))),(_xlfn.WEIBULL.DIST(BE$29,$L36,$K36,FALSE)*$S36*((1+'Inputs &amp; Summary'!$D$7)^BE$29))),IF($M36=Lists!$H$3,IF($K36&lt;1,((($R36*(1-$E36)+$Q36*(1-$F36))/$K36)*((1+'Inputs &amp; Summary'!$D$7)^BE$29)),((INT(BE$29/$K36)-INT((BE$29-1)/$K36))*($R36*(1-$E36)+$Q36*(1-$F36))*((1+'Inputs &amp; Summary'!$D$7)^BE$29))),((_xlfn.WEIBULL.DIST(BE$29,$L36,$K36,FALSE)*($R36*(1-$E36)+$Q36*(1-$F36))*((1+'Inputs &amp; Summary'!$D$7)^BE$29))))))</f>
        <v>0</v>
      </c>
      <c r="BF36" s="114">
        <f>$D36*IF(BF$29&gt;'Inputs &amp; Summary'!$D$5,0,IF(BF$29&gt;VLOOKUP($G36,Lists!$J$17:$K$21,2),IF($M36=Lists!$H$3,IF($K36&lt;1,(($S36/$K36)*((1+'Inputs &amp; Summary'!$D$7)^BF$29)),((INT(BF$29/$K36)-INT((BF$29-1)/$K36))*$S36*((1+'Inputs &amp; Summary'!$D$7)^BF$29))),(_xlfn.WEIBULL.DIST(BF$29,$L36,$K36,FALSE)*$S36*((1+'Inputs &amp; Summary'!$D$7)^BF$29))),IF($M36=Lists!$H$3,IF($K36&lt;1,((($R36*(1-$E36)+$Q36*(1-$F36))/$K36)*((1+'Inputs &amp; Summary'!$D$7)^BF$29)),((INT(BF$29/$K36)-INT((BF$29-1)/$K36))*($R36*(1-$E36)+$Q36*(1-$F36))*((1+'Inputs &amp; Summary'!$D$7)^BF$29))),((_xlfn.WEIBULL.DIST(BF$29,$L36,$K36,FALSE)*($R36*(1-$E36)+$Q36*(1-$F36))*((1+'Inputs &amp; Summary'!$D$7)^BF$29))))))</f>
        <v>0</v>
      </c>
      <c r="BG36" s="114">
        <f>$D36*IF(BG$29&gt;'Inputs &amp; Summary'!$D$5,0,IF(BG$29&gt;VLOOKUP($G36,Lists!$J$17:$K$21,2),IF($M36=Lists!$H$3,IF($K36&lt;1,(($S36/$K36)*((1+'Inputs &amp; Summary'!$D$7)^BG$29)),((INT(BG$29/$K36)-INT((BG$29-1)/$K36))*$S36*((1+'Inputs &amp; Summary'!$D$7)^BG$29))),(_xlfn.WEIBULL.DIST(BG$29,$L36,$K36,FALSE)*$S36*((1+'Inputs &amp; Summary'!$D$7)^BG$29))),IF($M36=Lists!$H$3,IF($K36&lt;1,((($R36*(1-$E36)+$Q36*(1-$F36))/$K36)*((1+'Inputs &amp; Summary'!$D$7)^BG$29)),((INT(BG$29/$K36)-INT((BG$29-1)/$K36))*($R36*(1-$E36)+$Q36*(1-$F36))*((1+'Inputs &amp; Summary'!$D$7)^BG$29))),((_xlfn.WEIBULL.DIST(BG$29,$L36,$K36,FALSE)*($R36*(1-$E36)+$Q36*(1-$F36))*((1+'Inputs &amp; Summary'!$D$7)^BG$29))))))</f>
        <v>0</v>
      </c>
      <c r="BH36" s="114">
        <f>$D36*IF(BH$29&gt;'Inputs &amp; Summary'!$D$5,0,IF(BH$29&gt;VLOOKUP($G36,Lists!$J$17:$K$21,2),IF($M36=Lists!$H$3,IF($K36&lt;1,(($S36/$K36)*((1+'Inputs &amp; Summary'!$D$7)^BH$29)),((INT(BH$29/$K36)-INT((BH$29-1)/$K36))*$S36*((1+'Inputs &amp; Summary'!$D$7)^BH$29))),(_xlfn.WEIBULL.DIST(BH$29,$L36,$K36,FALSE)*$S36*((1+'Inputs &amp; Summary'!$D$7)^BH$29))),IF($M36=Lists!$H$3,IF($K36&lt;1,((($R36*(1-$E36)+$Q36*(1-$F36))/$K36)*((1+'Inputs &amp; Summary'!$D$7)^BH$29)),((INT(BH$29/$K36)-INT((BH$29-1)/$K36))*($R36*(1-$E36)+$Q36*(1-$F36))*((1+'Inputs &amp; Summary'!$D$7)^BH$29))),((_xlfn.WEIBULL.DIST(BH$29,$L36,$K36,FALSE)*($R36*(1-$E36)+$Q36*(1-$F36))*((1+'Inputs &amp; Summary'!$D$7)^BH$29))))))</f>
        <v>0</v>
      </c>
      <c r="BI36" s="114">
        <f>$D36*IF(BI$29&gt;'Inputs &amp; Summary'!$D$5,0,IF(BI$29&gt;VLOOKUP($G36,Lists!$J$17:$K$21,2),IF($M36=Lists!$H$3,IF($K36&lt;1,(($S36/$K36)*((1+'Inputs &amp; Summary'!$D$7)^BI$29)),((INT(BI$29/$K36)-INT((BI$29-1)/$K36))*$S36*((1+'Inputs &amp; Summary'!$D$7)^BI$29))),(_xlfn.WEIBULL.DIST(BI$29,$L36,$K36,FALSE)*$S36*((1+'Inputs &amp; Summary'!$D$7)^BI$29))),IF($M36=Lists!$H$3,IF($K36&lt;1,((($R36*(1-$E36)+$Q36*(1-$F36))/$K36)*((1+'Inputs &amp; Summary'!$D$7)^BI$29)),((INT(BI$29/$K36)-INT((BI$29-1)/$K36))*($R36*(1-$E36)+$Q36*(1-$F36))*((1+'Inputs &amp; Summary'!$D$7)^BI$29))),((_xlfn.WEIBULL.DIST(BI$29,$L36,$K36,FALSE)*($R36*(1-$E36)+$Q36*(1-$F36))*((1+'Inputs &amp; Summary'!$D$7)^BI$29))))))</f>
        <v>0</v>
      </c>
      <c r="BJ36" s="114">
        <f>$D36*IF(BJ$29&gt;'Inputs &amp; Summary'!$D$5,0,IF(BJ$29&gt;VLOOKUP($G36,Lists!$J$17:$K$21,2),IF($M36=Lists!$H$3,IF($K36&lt;1,(($S36/$K36)*((1+'Inputs &amp; Summary'!$D$7)^BJ$29)),((INT(BJ$29/$K36)-INT((BJ$29-1)/$K36))*$S36*((1+'Inputs &amp; Summary'!$D$7)^BJ$29))),(_xlfn.WEIBULL.DIST(BJ$29,$L36,$K36,FALSE)*$S36*((1+'Inputs &amp; Summary'!$D$7)^BJ$29))),IF($M36=Lists!$H$3,IF($K36&lt;1,((($R36*(1-$E36)+$Q36*(1-$F36))/$K36)*((1+'Inputs &amp; Summary'!$D$7)^BJ$29)),((INT(BJ$29/$K36)-INT((BJ$29-1)/$K36))*($R36*(1-$E36)+$Q36*(1-$F36))*((1+'Inputs &amp; Summary'!$D$7)^BJ$29))),((_xlfn.WEIBULL.DIST(BJ$29,$L36,$K36,FALSE)*($R36*(1-$E36)+$Q36*(1-$F36))*((1+'Inputs &amp; Summary'!$D$7)^BJ$29))))))</f>
        <v>0</v>
      </c>
      <c r="BK36" s="114">
        <f>$D36*IF(BK$29&gt;'Inputs &amp; Summary'!$D$5,0,IF(BK$29&gt;VLOOKUP($G36,Lists!$J$17:$K$21,2),IF($M36=Lists!$H$3,IF($K36&lt;1,(($S36/$K36)*((1+'Inputs &amp; Summary'!$D$7)^BK$29)),((INT(BK$29/$K36)-INT((BK$29-1)/$K36))*$S36*((1+'Inputs &amp; Summary'!$D$7)^BK$29))),(_xlfn.WEIBULL.DIST(BK$29,$L36,$K36,FALSE)*$S36*((1+'Inputs &amp; Summary'!$D$7)^BK$29))),IF($M36=Lists!$H$3,IF($K36&lt;1,((($R36*(1-$E36)+$Q36*(1-$F36))/$K36)*((1+'Inputs &amp; Summary'!$D$7)^BK$29)),((INT(BK$29/$K36)-INT((BK$29-1)/$K36))*($R36*(1-$E36)+$Q36*(1-$F36))*((1+'Inputs &amp; Summary'!$D$7)^BK$29))),((_xlfn.WEIBULL.DIST(BK$29,$L36,$K36,FALSE)*($R36*(1-$E36)+$Q36*(1-$F36))*((1+'Inputs &amp; Summary'!$D$7)^BK$29))))))</f>
        <v>0</v>
      </c>
      <c r="BL36" s="114">
        <f>$D36*IF(BL$29&gt;'Inputs &amp; Summary'!$D$5,0,IF(BL$29&gt;VLOOKUP($G36,Lists!$J$17:$K$21,2),IF($M36=Lists!$H$3,IF($K36&lt;1,(($S36/$K36)*((1+'Inputs &amp; Summary'!$D$7)^BL$29)),((INT(BL$29/$K36)-INT((BL$29-1)/$K36))*$S36*((1+'Inputs &amp; Summary'!$D$7)^BL$29))),(_xlfn.WEIBULL.DIST(BL$29,$L36,$K36,FALSE)*$S36*((1+'Inputs &amp; Summary'!$D$7)^BL$29))),IF($M36=Lists!$H$3,IF($K36&lt;1,((($R36*(1-$E36)+$Q36*(1-$F36))/$K36)*((1+'Inputs &amp; Summary'!$D$7)^BL$29)),((INT(BL$29/$K36)-INT((BL$29-1)/$K36))*($R36*(1-$E36)+$Q36*(1-$F36))*((1+'Inputs &amp; Summary'!$D$7)^BL$29))),((_xlfn.WEIBULL.DIST(BL$29,$L36,$K36,FALSE)*($R36*(1-$E36)+$Q36*(1-$F36))*((1+'Inputs &amp; Summary'!$D$7)^BL$29))))))</f>
        <v>0</v>
      </c>
    </row>
    <row r="37" spans="1:64" s="1" customFormat="1" x14ac:dyDescent="0.3">
      <c r="A37" s="79" t="s">
        <v>12</v>
      </c>
      <c r="B37" s="33" t="s">
        <v>307</v>
      </c>
      <c r="C37" s="33" t="s">
        <v>37</v>
      </c>
      <c r="D37" s="68">
        <v>0</v>
      </c>
      <c r="E37" s="68">
        <v>0</v>
      </c>
      <c r="F37" s="68">
        <v>0</v>
      </c>
      <c r="G37" s="213" t="s">
        <v>433</v>
      </c>
      <c r="H37" s="34" t="s">
        <v>55</v>
      </c>
      <c r="I37" s="34" t="s">
        <v>100</v>
      </c>
      <c r="J37" s="33">
        <f>VLOOKUP(I37,'Labor Rates'!$A$1:$B$16,2)</f>
        <v>24.03846153846154</v>
      </c>
      <c r="K37" s="35">
        <v>5</v>
      </c>
      <c r="L37" s="35">
        <v>1</v>
      </c>
      <c r="M37" s="33" t="s">
        <v>259</v>
      </c>
      <c r="N37" s="84">
        <f>('Inputs &amp; Summary'!$D$41+2)*'Inputs &amp; Summary'!$D$42</f>
        <v>1648.7119437939109</v>
      </c>
      <c r="O37" s="35">
        <f>0.5/60</f>
        <v>8.3333333333333332E-3</v>
      </c>
      <c r="P37" s="5">
        <v>0</v>
      </c>
      <c r="Q37" s="73">
        <f t="shared" si="6"/>
        <v>330.27082207410075</v>
      </c>
      <c r="R37" s="73">
        <f t="shared" si="7"/>
        <v>0</v>
      </c>
      <c r="S37" s="74">
        <f t="shared" si="8"/>
        <v>0</v>
      </c>
      <c r="T37" s="88"/>
      <c r="U37" s="80"/>
      <c r="V37" s="87">
        <f t="shared" si="9"/>
        <v>0</v>
      </c>
      <c r="W37" s="87">
        <f>NPV('Inputs &amp; Summary'!$D$6,Y37:BL37)</f>
        <v>0</v>
      </c>
      <c r="X37" s="90">
        <f t="shared" si="10"/>
        <v>0</v>
      </c>
      <c r="Y37" s="114">
        <f>$D37*IF(Y$29&gt;'Inputs &amp; Summary'!$D$5,0,IF(Y$29&gt;VLOOKUP($G37,Lists!$J$17:$K$21,2),IF($M37=Lists!$H$3,IF($K37&lt;1,(($S37/$K37)*((1+'Inputs &amp; Summary'!$D$7)^Y$29)),((INT(Y$29/$K37)-INT((Y$29-1)/$K37))*$S37*((1+'Inputs &amp; Summary'!$D$7)^Y$29))),(_xlfn.WEIBULL.DIST(Y$29,$L37,$K37,FALSE)*$S37*((1+'Inputs &amp; Summary'!$D$7)^Y$29))),IF($M37=Lists!$H$3,IF($K37&lt;1,((($R37*(1-$E37)+$Q37*(1-$F37))/$K37)*((1+'Inputs &amp; Summary'!$D$7)^Y$29)),((INT(Y$29/$K37)-INT((Y$29-1)/$K37))*($R37*(1-$E37)+$Q37*(1-$F37))*((1+'Inputs &amp; Summary'!$D$7)^Y$29))),((_xlfn.WEIBULL.DIST(Y$29,$L37,$K37,FALSE)*($R37*(1-$E37)+$Q37*(1-$F37))*((1+'Inputs &amp; Summary'!$D$7)^Y$29))))))</f>
        <v>0</v>
      </c>
      <c r="Z37" s="114">
        <f>$D37*IF(Z$29&gt;'Inputs &amp; Summary'!$D$5,0,IF(Z$29&gt;VLOOKUP($G37,Lists!$J$17:$K$21,2),IF($M37=Lists!$H$3,IF($K37&lt;1,(($S37/$K37)*((1+'Inputs &amp; Summary'!$D$7)^Z$29)),((INT(Z$29/$K37)-INT((Z$29-1)/$K37))*$S37*((1+'Inputs &amp; Summary'!$D$7)^Z$29))),(_xlfn.WEIBULL.DIST(Z$29,$L37,$K37,FALSE)*$S37*((1+'Inputs &amp; Summary'!$D$7)^Z$29))),IF($M37=Lists!$H$3,IF($K37&lt;1,((($R37*(1-$E37)+$Q37*(1-$F37))/$K37)*((1+'Inputs &amp; Summary'!$D$7)^Z$29)),((INT(Z$29/$K37)-INT((Z$29-1)/$K37))*($R37*(1-$E37)+$Q37*(1-$F37))*((1+'Inputs &amp; Summary'!$D$7)^Z$29))),((_xlfn.WEIBULL.DIST(Z$29,$L37,$K37,FALSE)*($R37*(1-$E37)+$Q37*(1-$F37))*((1+'Inputs &amp; Summary'!$D$7)^Z$29))))))</f>
        <v>0</v>
      </c>
      <c r="AA37" s="114">
        <f>$D37*IF(AA$29&gt;'Inputs &amp; Summary'!$D$5,0,IF(AA$29&gt;VLOOKUP($G37,Lists!$J$17:$K$21,2),IF($M37=Lists!$H$3,IF($K37&lt;1,(($S37/$K37)*((1+'Inputs &amp; Summary'!$D$7)^AA$29)),((INT(AA$29/$K37)-INT((AA$29-1)/$K37))*$S37*((1+'Inputs &amp; Summary'!$D$7)^AA$29))),(_xlfn.WEIBULL.DIST(AA$29,$L37,$K37,FALSE)*$S37*((1+'Inputs &amp; Summary'!$D$7)^AA$29))),IF($M37=Lists!$H$3,IF($K37&lt;1,((($R37*(1-$E37)+$Q37*(1-$F37))/$K37)*((1+'Inputs &amp; Summary'!$D$7)^AA$29)),((INT(AA$29/$K37)-INT((AA$29-1)/$K37))*($R37*(1-$E37)+$Q37*(1-$F37))*((1+'Inputs &amp; Summary'!$D$7)^AA$29))),((_xlfn.WEIBULL.DIST(AA$29,$L37,$K37,FALSE)*($R37*(1-$E37)+$Q37*(1-$F37))*((1+'Inputs &amp; Summary'!$D$7)^AA$29))))))</f>
        <v>0</v>
      </c>
      <c r="AB37" s="114">
        <f>$D37*IF(AB$29&gt;'Inputs &amp; Summary'!$D$5,0,IF(AB$29&gt;VLOOKUP($G37,Lists!$J$17:$K$21,2),IF($M37=Lists!$H$3,IF($K37&lt;1,(($S37/$K37)*((1+'Inputs &amp; Summary'!$D$7)^AB$29)),((INT(AB$29/$K37)-INT((AB$29-1)/$K37))*$S37*((1+'Inputs &amp; Summary'!$D$7)^AB$29))),(_xlfn.WEIBULL.DIST(AB$29,$L37,$K37,FALSE)*$S37*((1+'Inputs &amp; Summary'!$D$7)^AB$29))),IF($M37=Lists!$H$3,IF($K37&lt;1,((($R37*(1-$E37)+$Q37*(1-$F37))/$K37)*((1+'Inputs &amp; Summary'!$D$7)^AB$29)),((INT(AB$29/$K37)-INT((AB$29-1)/$K37))*($R37*(1-$E37)+$Q37*(1-$F37))*((1+'Inputs &amp; Summary'!$D$7)^AB$29))),((_xlfn.WEIBULL.DIST(AB$29,$L37,$K37,FALSE)*($R37*(1-$E37)+$Q37*(1-$F37))*((1+'Inputs &amp; Summary'!$D$7)^AB$29))))))</f>
        <v>0</v>
      </c>
      <c r="AC37" s="114">
        <f>$D37*IF(AC$29&gt;'Inputs &amp; Summary'!$D$5,0,IF(AC$29&gt;VLOOKUP($G37,Lists!$J$17:$K$21,2),IF($M37=Lists!$H$3,IF($K37&lt;1,(($S37/$K37)*((1+'Inputs &amp; Summary'!$D$7)^AC$29)),((INT(AC$29/$K37)-INT((AC$29-1)/$K37))*$S37*((1+'Inputs &amp; Summary'!$D$7)^AC$29))),(_xlfn.WEIBULL.DIST(AC$29,$L37,$K37,FALSE)*$S37*((1+'Inputs &amp; Summary'!$D$7)^AC$29))),IF($M37=Lists!$H$3,IF($K37&lt;1,((($R37*(1-$E37)+$Q37*(1-$F37))/$K37)*((1+'Inputs &amp; Summary'!$D$7)^AC$29)),((INT(AC$29/$K37)-INT((AC$29-1)/$K37))*($R37*(1-$E37)+$Q37*(1-$F37))*((1+'Inputs &amp; Summary'!$D$7)^AC$29))),((_xlfn.WEIBULL.DIST(AC$29,$L37,$K37,FALSE)*($R37*(1-$E37)+$Q37*(1-$F37))*((1+'Inputs &amp; Summary'!$D$7)^AC$29))))))</f>
        <v>0</v>
      </c>
      <c r="AD37" s="114">
        <f>$D37*IF(AD$29&gt;'Inputs &amp; Summary'!$D$5,0,IF(AD$29&gt;VLOOKUP($G37,Lists!$J$17:$K$21,2),IF($M37=Lists!$H$3,IF($K37&lt;1,(($S37/$K37)*((1+'Inputs &amp; Summary'!$D$7)^AD$29)),((INT(AD$29/$K37)-INT((AD$29-1)/$K37))*$S37*((1+'Inputs &amp; Summary'!$D$7)^AD$29))),(_xlfn.WEIBULL.DIST(AD$29,$L37,$K37,FALSE)*$S37*((1+'Inputs &amp; Summary'!$D$7)^AD$29))),IF($M37=Lists!$H$3,IF($K37&lt;1,((($R37*(1-$E37)+$Q37*(1-$F37))/$K37)*((1+'Inputs &amp; Summary'!$D$7)^AD$29)),((INT(AD$29/$K37)-INT((AD$29-1)/$K37))*($R37*(1-$E37)+$Q37*(1-$F37))*((1+'Inputs &amp; Summary'!$D$7)^AD$29))),((_xlfn.WEIBULL.DIST(AD$29,$L37,$K37,FALSE)*($R37*(1-$E37)+$Q37*(1-$F37))*((1+'Inputs &amp; Summary'!$D$7)^AD$29))))))</f>
        <v>0</v>
      </c>
      <c r="AE37" s="114">
        <f>$D37*IF(AE$29&gt;'Inputs &amp; Summary'!$D$5,0,IF(AE$29&gt;VLOOKUP($G37,Lists!$J$17:$K$21,2),IF($M37=Lists!$H$3,IF($K37&lt;1,(($S37/$K37)*((1+'Inputs &amp; Summary'!$D$7)^AE$29)),((INT(AE$29/$K37)-INT((AE$29-1)/$K37))*$S37*((1+'Inputs &amp; Summary'!$D$7)^AE$29))),(_xlfn.WEIBULL.DIST(AE$29,$L37,$K37,FALSE)*$S37*((1+'Inputs &amp; Summary'!$D$7)^AE$29))),IF($M37=Lists!$H$3,IF($K37&lt;1,((($R37*(1-$E37)+$Q37*(1-$F37))/$K37)*((1+'Inputs &amp; Summary'!$D$7)^AE$29)),((INT(AE$29/$K37)-INT((AE$29-1)/$K37))*($R37*(1-$E37)+$Q37*(1-$F37))*((1+'Inputs &amp; Summary'!$D$7)^AE$29))),((_xlfn.WEIBULL.DIST(AE$29,$L37,$K37,FALSE)*($R37*(1-$E37)+$Q37*(1-$F37))*((1+'Inputs &amp; Summary'!$D$7)^AE$29))))))</f>
        <v>0</v>
      </c>
      <c r="AF37" s="114">
        <f>$D37*IF(AF$29&gt;'Inputs &amp; Summary'!$D$5,0,IF(AF$29&gt;VLOOKUP($G37,Lists!$J$17:$K$21,2),IF($M37=Lists!$H$3,IF($K37&lt;1,(($S37/$K37)*((1+'Inputs &amp; Summary'!$D$7)^AF$29)),((INT(AF$29/$K37)-INT((AF$29-1)/$K37))*$S37*((1+'Inputs &amp; Summary'!$D$7)^AF$29))),(_xlfn.WEIBULL.DIST(AF$29,$L37,$K37,FALSE)*$S37*((1+'Inputs &amp; Summary'!$D$7)^AF$29))),IF($M37=Lists!$H$3,IF($K37&lt;1,((($R37*(1-$E37)+$Q37*(1-$F37))/$K37)*((1+'Inputs &amp; Summary'!$D$7)^AF$29)),((INT(AF$29/$K37)-INT((AF$29-1)/$K37))*($R37*(1-$E37)+$Q37*(1-$F37))*((1+'Inputs &amp; Summary'!$D$7)^AF$29))),((_xlfn.WEIBULL.DIST(AF$29,$L37,$K37,FALSE)*($R37*(1-$E37)+$Q37*(1-$F37))*((1+'Inputs &amp; Summary'!$D$7)^AF$29))))))</f>
        <v>0</v>
      </c>
      <c r="AG37" s="114">
        <f>$D37*IF(AG$29&gt;'Inputs &amp; Summary'!$D$5,0,IF(AG$29&gt;VLOOKUP($G37,Lists!$J$17:$K$21,2),IF($M37=Lists!$H$3,IF($K37&lt;1,(($S37/$K37)*((1+'Inputs &amp; Summary'!$D$7)^AG$29)),((INT(AG$29/$K37)-INT((AG$29-1)/$K37))*$S37*((1+'Inputs &amp; Summary'!$D$7)^AG$29))),(_xlfn.WEIBULL.DIST(AG$29,$L37,$K37,FALSE)*$S37*((1+'Inputs &amp; Summary'!$D$7)^AG$29))),IF($M37=Lists!$H$3,IF($K37&lt;1,((($R37*(1-$E37)+$Q37*(1-$F37))/$K37)*((1+'Inputs &amp; Summary'!$D$7)^AG$29)),((INT(AG$29/$K37)-INT((AG$29-1)/$K37))*($R37*(1-$E37)+$Q37*(1-$F37))*((1+'Inputs &amp; Summary'!$D$7)^AG$29))),((_xlfn.WEIBULL.DIST(AG$29,$L37,$K37,FALSE)*($R37*(1-$E37)+$Q37*(1-$F37))*((1+'Inputs &amp; Summary'!$D$7)^AG$29))))))</f>
        <v>0</v>
      </c>
      <c r="AH37" s="114">
        <f>$D37*IF(AH$29&gt;'Inputs &amp; Summary'!$D$5,0,IF(AH$29&gt;VLOOKUP($G37,Lists!$J$17:$K$21,2),IF($M37=Lists!$H$3,IF($K37&lt;1,(($S37/$K37)*((1+'Inputs &amp; Summary'!$D$7)^AH$29)),((INT(AH$29/$K37)-INT((AH$29-1)/$K37))*$S37*((1+'Inputs &amp; Summary'!$D$7)^AH$29))),(_xlfn.WEIBULL.DIST(AH$29,$L37,$K37,FALSE)*$S37*((1+'Inputs &amp; Summary'!$D$7)^AH$29))),IF($M37=Lists!$H$3,IF($K37&lt;1,((($R37*(1-$E37)+$Q37*(1-$F37))/$K37)*((1+'Inputs &amp; Summary'!$D$7)^AH$29)),((INT(AH$29/$K37)-INT((AH$29-1)/$K37))*($R37*(1-$E37)+$Q37*(1-$F37))*((1+'Inputs &amp; Summary'!$D$7)^AH$29))),((_xlfn.WEIBULL.DIST(AH$29,$L37,$K37,FALSE)*($R37*(1-$E37)+$Q37*(1-$F37))*((1+'Inputs &amp; Summary'!$D$7)^AH$29))))))</f>
        <v>0</v>
      </c>
      <c r="AI37" s="114">
        <f>$D37*IF(AI$29&gt;'Inputs &amp; Summary'!$D$5,0,IF(AI$29&gt;VLOOKUP($G37,Lists!$J$17:$K$21,2),IF($M37=Lists!$H$3,IF($K37&lt;1,(($S37/$K37)*((1+'Inputs &amp; Summary'!$D$7)^AI$29)),((INT(AI$29/$K37)-INT((AI$29-1)/$K37))*$S37*((1+'Inputs &amp; Summary'!$D$7)^AI$29))),(_xlfn.WEIBULL.DIST(AI$29,$L37,$K37,FALSE)*$S37*((1+'Inputs &amp; Summary'!$D$7)^AI$29))),IF($M37=Lists!$H$3,IF($K37&lt;1,((($R37*(1-$E37)+$Q37*(1-$F37))/$K37)*((1+'Inputs &amp; Summary'!$D$7)^AI$29)),((INT(AI$29/$K37)-INT((AI$29-1)/$K37))*($R37*(1-$E37)+$Q37*(1-$F37))*((1+'Inputs &amp; Summary'!$D$7)^AI$29))),((_xlfn.WEIBULL.DIST(AI$29,$L37,$K37,FALSE)*($R37*(1-$E37)+$Q37*(1-$F37))*((1+'Inputs &amp; Summary'!$D$7)^AI$29))))))</f>
        <v>0</v>
      </c>
      <c r="AJ37" s="114">
        <f>$D37*IF(AJ$29&gt;'Inputs &amp; Summary'!$D$5,0,IF(AJ$29&gt;VLOOKUP($G37,Lists!$J$17:$K$21,2),IF($M37=Lists!$H$3,IF($K37&lt;1,(($S37/$K37)*((1+'Inputs &amp; Summary'!$D$7)^AJ$29)),((INT(AJ$29/$K37)-INT((AJ$29-1)/$K37))*$S37*((1+'Inputs &amp; Summary'!$D$7)^AJ$29))),(_xlfn.WEIBULL.DIST(AJ$29,$L37,$K37,FALSE)*$S37*((1+'Inputs &amp; Summary'!$D$7)^AJ$29))),IF($M37=Lists!$H$3,IF($K37&lt;1,((($R37*(1-$E37)+$Q37*(1-$F37))/$K37)*((1+'Inputs &amp; Summary'!$D$7)^AJ$29)),((INT(AJ$29/$K37)-INT((AJ$29-1)/$K37))*($R37*(1-$E37)+$Q37*(1-$F37))*((1+'Inputs &amp; Summary'!$D$7)^AJ$29))),((_xlfn.WEIBULL.DIST(AJ$29,$L37,$K37,FALSE)*($R37*(1-$E37)+$Q37*(1-$F37))*((1+'Inputs &amp; Summary'!$D$7)^AJ$29))))))</f>
        <v>0</v>
      </c>
      <c r="AK37" s="114">
        <f>$D37*IF(AK$29&gt;'Inputs &amp; Summary'!$D$5,0,IF(AK$29&gt;VLOOKUP($G37,Lists!$J$17:$K$21,2),IF($M37=Lists!$H$3,IF($K37&lt;1,(($S37/$K37)*((1+'Inputs &amp; Summary'!$D$7)^AK$29)),((INT(AK$29/$K37)-INT((AK$29-1)/$K37))*$S37*((1+'Inputs &amp; Summary'!$D$7)^AK$29))),(_xlfn.WEIBULL.DIST(AK$29,$L37,$K37,FALSE)*$S37*((1+'Inputs &amp; Summary'!$D$7)^AK$29))),IF($M37=Lists!$H$3,IF($K37&lt;1,((($R37*(1-$E37)+$Q37*(1-$F37))/$K37)*((1+'Inputs &amp; Summary'!$D$7)^AK$29)),((INT(AK$29/$K37)-INT((AK$29-1)/$K37))*($R37*(1-$E37)+$Q37*(1-$F37))*((1+'Inputs &amp; Summary'!$D$7)^AK$29))),((_xlfn.WEIBULL.DIST(AK$29,$L37,$K37,FALSE)*($R37*(1-$E37)+$Q37*(1-$F37))*((1+'Inputs &amp; Summary'!$D$7)^AK$29))))))</f>
        <v>0</v>
      </c>
      <c r="AL37" s="114">
        <f>$D37*IF(AL$29&gt;'Inputs &amp; Summary'!$D$5,0,IF(AL$29&gt;VLOOKUP($G37,Lists!$J$17:$K$21,2),IF($M37=Lists!$H$3,IF($K37&lt;1,(($S37/$K37)*((1+'Inputs &amp; Summary'!$D$7)^AL$29)),((INT(AL$29/$K37)-INT((AL$29-1)/$K37))*$S37*((1+'Inputs &amp; Summary'!$D$7)^AL$29))),(_xlfn.WEIBULL.DIST(AL$29,$L37,$K37,FALSE)*$S37*((1+'Inputs &amp; Summary'!$D$7)^AL$29))),IF($M37=Lists!$H$3,IF($K37&lt;1,((($R37*(1-$E37)+$Q37*(1-$F37))/$K37)*((1+'Inputs &amp; Summary'!$D$7)^AL$29)),((INT(AL$29/$K37)-INT((AL$29-1)/$K37))*($R37*(1-$E37)+$Q37*(1-$F37))*((1+'Inputs &amp; Summary'!$D$7)^AL$29))),((_xlfn.WEIBULL.DIST(AL$29,$L37,$K37,FALSE)*($R37*(1-$E37)+$Q37*(1-$F37))*((1+'Inputs &amp; Summary'!$D$7)^AL$29))))))</f>
        <v>0</v>
      </c>
      <c r="AM37" s="114">
        <f>$D37*IF(AM$29&gt;'Inputs &amp; Summary'!$D$5,0,IF(AM$29&gt;VLOOKUP($G37,Lists!$J$17:$K$21,2),IF($M37=Lists!$H$3,IF($K37&lt;1,(($S37/$K37)*((1+'Inputs &amp; Summary'!$D$7)^AM$29)),((INT(AM$29/$K37)-INT((AM$29-1)/$K37))*$S37*((1+'Inputs &amp; Summary'!$D$7)^AM$29))),(_xlfn.WEIBULL.DIST(AM$29,$L37,$K37,FALSE)*$S37*((1+'Inputs &amp; Summary'!$D$7)^AM$29))),IF($M37=Lists!$H$3,IF($K37&lt;1,((($R37*(1-$E37)+$Q37*(1-$F37))/$K37)*((1+'Inputs &amp; Summary'!$D$7)^AM$29)),((INT(AM$29/$K37)-INT((AM$29-1)/$K37))*($R37*(1-$E37)+$Q37*(1-$F37))*((1+'Inputs &amp; Summary'!$D$7)^AM$29))),((_xlfn.WEIBULL.DIST(AM$29,$L37,$K37,FALSE)*($R37*(1-$E37)+$Q37*(1-$F37))*((1+'Inputs &amp; Summary'!$D$7)^AM$29))))))</f>
        <v>0</v>
      </c>
      <c r="AN37" s="114">
        <f>$D37*IF(AN$29&gt;'Inputs &amp; Summary'!$D$5,0,IF(AN$29&gt;VLOOKUP($G37,Lists!$J$17:$K$21,2),IF($M37=Lists!$H$3,IF($K37&lt;1,(($S37/$K37)*((1+'Inputs &amp; Summary'!$D$7)^AN$29)),((INT(AN$29/$K37)-INT((AN$29-1)/$K37))*$S37*((1+'Inputs &amp; Summary'!$D$7)^AN$29))),(_xlfn.WEIBULL.DIST(AN$29,$L37,$K37,FALSE)*$S37*((1+'Inputs &amp; Summary'!$D$7)^AN$29))),IF($M37=Lists!$H$3,IF($K37&lt;1,((($R37*(1-$E37)+$Q37*(1-$F37))/$K37)*((1+'Inputs &amp; Summary'!$D$7)^AN$29)),((INT(AN$29/$K37)-INT((AN$29-1)/$K37))*($R37*(1-$E37)+$Q37*(1-$F37))*((1+'Inputs &amp; Summary'!$D$7)^AN$29))),((_xlfn.WEIBULL.DIST(AN$29,$L37,$K37,FALSE)*($R37*(1-$E37)+$Q37*(1-$F37))*((1+'Inputs &amp; Summary'!$D$7)^AN$29))))))</f>
        <v>0</v>
      </c>
      <c r="AO37" s="114">
        <f>$D37*IF(AO$29&gt;'Inputs &amp; Summary'!$D$5,0,IF(AO$29&gt;VLOOKUP($G37,Lists!$J$17:$K$21,2),IF($M37=Lists!$H$3,IF($K37&lt;1,(($S37/$K37)*((1+'Inputs &amp; Summary'!$D$7)^AO$29)),((INT(AO$29/$K37)-INT((AO$29-1)/$K37))*$S37*((1+'Inputs &amp; Summary'!$D$7)^AO$29))),(_xlfn.WEIBULL.DIST(AO$29,$L37,$K37,FALSE)*$S37*((1+'Inputs &amp; Summary'!$D$7)^AO$29))),IF($M37=Lists!$H$3,IF($K37&lt;1,((($R37*(1-$E37)+$Q37*(1-$F37))/$K37)*((1+'Inputs &amp; Summary'!$D$7)^AO$29)),((INT(AO$29/$K37)-INT((AO$29-1)/$K37))*($R37*(1-$E37)+$Q37*(1-$F37))*((1+'Inputs &amp; Summary'!$D$7)^AO$29))),((_xlfn.WEIBULL.DIST(AO$29,$L37,$K37,FALSE)*($R37*(1-$E37)+$Q37*(1-$F37))*((1+'Inputs &amp; Summary'!$D$7)^AO$29))))))</f>
        <v>0</v>
      </c>
      <c r="AP37" s="114">
        <f>$D37*IF(AP$29&gt;'Inputs &amp; Summary'!$D$5,0,IF(AP$29&gt;VLOOKUP($G37,Lists!$J$17:$K$21,2),IF($M37=Lists!$H$3,IF($K37&lt;1,(($S37/$K37)*((1+'Inputs &amp; Summary'!$D$7)^AP$29)),((INT(AP$29/$K37)-INT((AP$29-1)/$K37))*$S37*((1+'Inputs &amp; Summary'!$D$7)^AP$29))),(_xlfn.WEIBULL.DIST(AP$29,$L37,$K37,FALSE)*$S37*((1+'Inputs &amp; Summary'!$D$7)^AP$29))),IF($M37=Lists!$H$3,IF($K37&lt;1,((($R37*(1-$E37)+$Q37*(1-$F37))/$K37)*((1+'Inputs &amp; Summary'!$D$7)^AP$29)),((INT(AP$29/$K37)-INT((AP$29-1)/$K37))*($R37*(1-$E37)+$Q37*(1-$F37))*((1+'Inputs &amp; Summary'!$D$7)^AP$29))),((_xlfn.WEIBULL.DIST(AP$29,$L37,$K37,FALSE)*($R37*(1-$E37)+$Q37*(1-$F37))*((1+'Inputs &amp; Summary'!$D$7)^AP$29))))))</f>
        <v>0</v>
      </c>
      <c r="AQ37" s="114">
        <f>$D37*IF(AQ$29&gt;'Inputs &amp; Summary'!$D$5,0,IF(AQ$29&gt;VLOOKUP($G37,Lists!$J$17:$K$21,2),IF($M37=Lists!$H$3,IF($K37&lt;1,(($S37/$K37)*((1+'Inputs &amp; Summary'!$D$7)^AQ$29)),((INT(AQ$29/$K37)-INT((AQ$29-1)/$K37))*$S37*((1+'Inputs &amp; Summary'!$D$7)^AQ$29))),(_xlfn.WEIBULL.DIST(AQ$29,$L37,$K37,FALSE)*$S37*((1+'Inputs &amp; Summary'!$D$7)^AQ$29))),IF($M37=Lists!$H$3,IF($K37&lt;1,((($R37*(1-$E37)+$Q37*(1-$F37))/$K37)*((1+'Inputs &amp; Summary'!$D$7)^AQ$29)),((INT(AQ$29/$K37)-INT((AQ$29-1)/$K37))*($R37*(1-$E37)+$Q37*(1-$F37))*((1+'Inputs &amp; Summary'!$D$7)^AQ$29))),((_xlfn.WEIBULL.DIST(AQ$29,$L37,$K37,FALSE)*($R37*(1-$E37)+$Q37*(1-$F37))*((1+'Inputs &amp; Summary'!$D$7)^AQ$29))))))</f>
        <v>0</v>
      </c>
      <c r="AR37" s="114">
        <f>$D37*IF(AR$29&gt;'Inputs &amp; Summary'!$D$5,0,IF(AR$29&gt;VLOOKUP($G37,Lists!$J$17:$K$21,2),IF($M37=Lists!$H$3,IF($K37&lt;1,(($S37/$K37)*((1+'Inputs &amp; Summary'!$D$7)^AR$29)),((INT(AR$29/$K37)-INT((AR$29-1)/$K37))*$S37*((1+'Inputs &amp; Summary'!$D$7)^AR$29))),(_xlfn.WEIBULL.DIST(AR$29,$L37,$K37,FALSE)*$S37*((1+'Inputs &amp; Summary'!$D$7)^AR$29))),IF($M37=Lists!$H$3,IF($K37&lt;1,((($R37*(1-$E37)+$Q37*(1-$F37))/$K37)*((1+'Inputs &amp; Summary'!$D$7)^AR$29)),((INT(AR$29/$K37)-INT((AR$29-1)/$K37))*($R37*(1-$E37)+$Q37*(1-$F37))*((1+'Inputs &amp; Summary'!$D$7)^AR$29))),((_xlfn.WEIBULL.DIST(AR$29,$L37,$K37,FALSE)*($R37*(1-$E37)+$Q37*(1-$F37))*((1+'Inputs &amp; Summary'!$D$7)^AR$29))))))</f>
        <v>0</v>
      </c>
      <c r="AS37" s="114">
        <f>$D37*IF(AS$29&gt;'Inputs &amp; Summary'!$D$5,0,IF(AS$29&gt;VLOOKUP($G37,Lists!$J$17:$K$21,2),IF($M37=Lists!$H$3,IF($K37&lt;1,(($S37/$K37)*((1+'Inputs &amp; Summary'!$D$7)^AS$29)),((INT(AS$29/$K37)-INT((AS$29-1)/$K37))*$S37*((1+'Inputs &amp; Summary'!$D$7)^AS$29))),(_xlfn.WEIBULL.DIST(AS$29,$L37,$K37,FALSE)*$S37*((1+'Inputs &amp; Summary'!$D$7)^AS$29))),IF($M37=Lists!$H$3,IF($K37&lt;1,((($R37*(1-$E37)+$Q37*(1-$F37))/$K37)*((1+'Inputs &amp; Summary'!$D$7)^AS$29)),((INT(AS$29/$K37)-INT((AS$29-1)/$K37))*($R37*(1-$E37)+$Q37*(1-$F37))*((1+'Inputs &amp; Summary'!$D$7)^AS$29))),((_xlfn.WEIBULL.DIST(AS$29,$L37,$K37,FALSE)*($R37*(1-$E37)+$Q37*(1-$F37))*((1+'Inputs &amp; Summary'!$D$7)^AS$29))))))</f>
        <v>0</v>
      </c>
      <c r="AT37" s="114">
        <f>$D37*IF(AT$29&gt;'Inputs &amp; Summary'!$D$5,0,IF(AT$29&gt;VLOOKUP($G37,Lists!$J$17:$K$21,2),IF($M37=Lists!$H$3,IF($K37&lt;1,(($S37/$K37)*((1+'Inputs &amp; Summary'!$D$7)^AT$29)),((INT(AT$29/$K37)-INT((AT$29-1)/$K37))*$S37*((1+'Inputs &amp; Summary'!$D$7)^AT$29))),(_xlfn.WEIBULL.DIST(AT$29,$L37,$K37,FALSE)*$S37*((1+'Inputs &amp; Summary'!$D$7)^AT$29))),IF($M37=Lists!$H$3,IF($K37&lt;1,((($R37*(1-$E37)+$Q37*(1-$F37))/$K37)*((1+'Inputs &amp; Summary'!$D$7)^AT$29)),((INT(AT$29/$K37)-INT((AT$29-1)/$K37))*($R37*(1-$E37)+$Q37*(1-$F37))*((1+'Inputs &amp; Summary'!$D$7)^AT$29))),((_xlfn.WEIBULL.DIST(AT$29,$L37,$K37,FALSE)*($R37*(1-$E37)+$Q37*(1-$F37))*((1+'Inputs &amp; Summary'!$D$7)^AT$29))))))</f>
        <v>0</v>
      </c>
      <c r="AU37" s="114">
        <f>$D37*IF(AU$29&gt;'Inputs &amp; Summary'!$D$5,0,IF(AU$29&gt;VLOOKUP($G37,Lists!$J$17:$K$21,2),IF($M37=Lists!$H$3,IF($K37&lt;1,(($S37/$K37)*((1+'Inputs &amp; Summary'!$D$7)^AU$29)),((INT(AU$29/$K37)-INT((AU$29-1)/$K37))*$S37*((1+'Inputs &amp; Summary'!$D$7)^AU$29))),(_xlfn.WEIBULL.DIST(AU$29,$L37,$K37,FALSE)*$S37*((1+'Inputs &amp; Summary'!$D$7)^AU$29))),IF($M37=Lists!$H$3,IF($K37&lt;1,((($R37*(1-$E37)+$Q37*(1-$F37))/$K37)*((1+'Inputs &amp; Summary'!$D$7)^AU$29)),((INT(AU$29/$K37)-INT((AU$29-1)/$K37))*($R37*(1-$E37)+$Q37*(1-$F37))*((1+'Inputs &amp; Summary'!$D$7)^AU$29))),((_xlfn.WEIBULL.DIST(AU$29,$L37,$K37,FALSE)*($R37*(1-$E37)+$Q37*(1-$F37))*((1+'Inputs &amp; Summary'!$D$7)^AU$29))))))</f>
        <v>0</v>
      </c>
      <c r="AV37" s="114">
        <f>$D37*IF(AV$29&gt;'Inputs &amp; Summary'!$D$5,0,IF(AV$29&gt;VLOOKUP($G37,Lists!$J$17:$K$21,2),IF($M37=Lists!$H$3,IF($K37&lt;1,(($S37/$K37)*((1+'Inputs &amp; Summary'!$D$7)^AV$29)),((INT(AV$29/$K37)-INT((AV$29-1)/$K37))*$S37*((1+'Inputs &amp; Summary'!$D$7)^AV$29))),(_xlfn.WEIBULL.DIST(AV$29,$L37,$K37,FALSE)*$S37*((1+'Inputs &amp; Summary'!$D$7)^AV$29))),IF($M37=Lists!$H$3,IF($K37&lt;1,((($R37*(1-$E37)+$Q37*(1-$F37))/$K37)*((1+'Inputs &amp; Summary'!$D$7)^AV$29)),((INT(AV$29/$K37)-INT((AV$29-1)/$K37))*($R37*(1-$E37)+$Q37*(1-$F37))*((1+'Inputs &amp; Summary'!$D$7)^AV$29))),((_xlfn.WEIBULL.DIST(AV$29,$L37,$K37,FALSE)*($R37*(1-$E37)+$Q37*(1-$F37))*((1+'Inputs &amp; Summary'!$D$7)^AV$29))))))</f>
        <v>0</v>
      </c>
      <c r="AW37" s="114">
        <f>$D37*IF(AW$29&gt;'Inputs &amp; Summary'!$D$5,0,IF(AW$29&gt;VLOOKUP($G37,Lists!$J$17:$K$21,2),IF($M37=Lists!$H$3,IF($K37&lt;1,(($S37/$K37)*((1+'Inputs &amp; Summary'!$D$7)^AW$29)),((INT(AW$29/$K37)-INT((AW$29-1)/$K37))*$S37*((1+'Inputs &amp; Summary'!$D$7)^AW$29))),(_xlfn.WEIBULL.DIST(AW$29,$L37,$K37,FALSE)*$S37*((1+'Inputs &amp; Summary'!$D$7)^AW$29))),IF($M37=Lists!$H$3,IF($K37&lt;1,((($R37*(1-$E37)+$Q37*(1-$F37))/$K37)*((1+'Inputs &amp; Summary'!$D$7)^AW$29)),((INT(AW$29/$K37)-INT((AW$29-1)/$K37))*($R37*(1-$E37)+$Q37*(1-$F37))*((1+'Inputs &amp; Summary'!$D$7)^AW$29))),((_xlfn.WEIBULL.DIST(AW$29,$L37,$K37,FALSE)*($R37*(1-$E37)+$Q37*(1-$F37))*((1+'Inputs &amp; Summary'!$D$7)^AW$29))))))</f>
        <v>0</v>
      </c>
      <c r="AX37" s="114">
        <f>$D37*IF(AX$29&gt;'Inputs &amp; Summary'!$D$5,0,IF(AX$29&gt;VLOOKUP($G37,Lists!$J$17:$K$21,2),IF($M37=Lists!$H$3,IF($K37&lt;1,(($S37/$K37)*((1+'Inputs &amp; Summary'!$D$7)^AX$29)),((INT(AX$29/$K37)-INT((AX$29-1)/$K37))*$S37*((1+'Inputs &amp; Summary'!$D$7)^AX$29))),(_xlfn.WEIBULL.DIST(AX$29,$L37,$K37,FALSE)*$S37*((1+'Inputs &amp; Summary'!$D$7)^AX$29))),IF($M37=Lists!$H$3,IF($K37&lt;1,((($R37*(1-$E37)+$Q37*(1-$F37))/$K37)*((1+'Inputs &amp; Summary'!$D$7)^AX$29)),((INT(AX$29/$K37)-INT((AX$29-1)/$K37))*($R37*(1-$E37)+$Q37*(1-$F37))*((1+'Inputs &amp; Summary'!$D$7)^AX$29))),((_xlfn.WEIBULL.DIST(AX$29,$L37,$K37,FALSE)*($R37*(1-$E37)+$Q37*(1-$F37))*((1+'Inputs &amp; Summary'!$D$7)^AX$29))))))</f>
        <v>0</v>
      </c>
      <c r="AY37" s="114">
        <f>$D37*IF(AY$29&gt;'Inputs &amp; Summary'!$D$5,0,IF(AY$29&gt;VLOOKUP($G37,Lists!$J$17:$K$21,2),IF($M37=Lists!$H$3,IF($K37&lt;1,(($S37/$K37)*((1+'Inputs &amp; Summary'!$D$7)^AY$29)),((INT(AY$29/$K37)-INT((AY$29-1)/$K37))*$S37*((1+'Inputs &amp; Summary'!$D$7)^AY$29))),(_xlfn.WEIBULL.DIST(AY$29,$L37,$K37,FALSE)*$S37*((1+'Inputs &amp; Summary'!$D$7)^AY$29))),IF($M37=Lists!$H$3,IF($K37&lt;1,((($R37*(1-$E37)+$Q37*(1-$F37))/$K37)*((1+'Inputs &amp; Summary'!$D$7)^AY$29)),((INT(AY$29/$K37)-INT((AY$29-1)/$K37))*($R37*(1-$E37)+$Q37*(1-$F37))*((1+'Inputs &amp; Summary'!$D$7)^AY$29))),((_xlfn.WEIBULL.DIST(AY$29,$L37,$K37,FALSE)*($R37*(1-$E37)+$Q37*(1-$F37))*((1+'Inputs &amp; Summary'!$D$7)^AY$29))))))</f>
        <v>0</v>
      </c>
      <c r="AZ37" s="114">
        <f>$D37*IF(AZ$29&gt;'Inputs &amp; Summary'!$D$5,0,IF(AZ$29&gt;VLOOKUP($G37,Lists!$J$17:$K$21,2),IF($M37=Lists!$H$3,IF($K37&lt;1,(($S37/$K37)*((1+'Inputs &amp; Summary'!$D$7)^AZ$29)),((INT(AZ$29/$K37)-INT((AZ$29-1)/$K37))*$S37*((1+'Inputs &amp; Summary'!$D$7)^AZ$29))),(_xlfn.WEIBULL.DIST(AZ$29,$L37,$K37,FALSE)*$S37*((1+'Inputs &amp; Summary'!$D$7)^AZ$29))),IF($M37=Lists!$H$3,IF($K37&lt;1,((($R37*(1-$E37)+$Q37*(1-$F37))/$K37)*((1+'Inputs &amp; Summary'!$D$7)^AZ$29)),((INT(AZ$29/$K37)-INT((AZ$29-1)/$K37))*($R37*(1-$E37)+$Q37*(1-$F37))*((1+'Inputs &amp; Summary'!$D$7)^AZ$29))),((_xlfn.WEIBULL.DIST(AZ$29,$L37,$K37,FALSE)*($R37*(1-$E37)+$Q37*(1-$F37))*((1+'Inputs &amp; Summary'!$D$7)^AZ$29))))))</f>
        <v>0</v>
      </c>
      <c r="BA37" s="114">
        <f>$D37*IF(BA$29&gt;'Inputs &amp; Summary'!$D$5,0,IF(BA$29&gt;VLOOKUP($G37,Lists!$J$17:$K$21,2),IF($M37=Lists!$H$3,IF($K37&lt;1,(($S37/$K37)*((1+'Inputs &amp; Summary'!$D$7)^BA$29)),((INT(BA$29/$K37)-INT((BA$29-1)/$K37))*$S37*((1+'Inputs &amp; Summary'!$D$7)^BA$29))),(_xlfn.WEIBULL.DIST(BA$29,$L37,$K37,FALSE)*$S37*((1+'Inputs &amp; Summary'!$D$7)^BA$29))),IF($M37=Lists!$H$3,IF($K37&lt;1,((($R37*(1-$E37)+$Q37*(1-$F37))/$K37)*((1+'Inputs &amp; Summary'!$D$7)^BA$29)),((INT(BA$29/$K37)-INT((BA$29-1)/$K37))*($R37*(1-$E37)+$Q37*(1-$F37))*((1+'Inputs &amp; Summary'!$D$7)^BA$29))),((_xlfn.WEIBULL.DIST(BA$29,$L37,$K37,FALSE)*($R37*(1-$E37)+$Q37*(1-$F37))*((1+'Inputs &amp; Summary'!$D$7)^BA$29))))))</f>
        <v>0</v>
      </c>
      <c r="BB37" s="114">
        <f>$D37*IF(BB$29&gt;'Inputs &amp; Summary'!$D$5,0,IF(BB$29&gt;VLOOKUP($G37,Lists!$J$17:$K$21,2),IF($M37=Lists!$H$3,IF($K37&lt;1,(($S37/$K37)*((1+'Inputs &amp; Summary'!$D$7)^BB$29)),((INT(BB$29/$K37)-INT((BB$29-1)/$K37))*$S37*((1+'Inputs &amp; Summary'!$D$7)^BB$29))),(_xlfn.WEIBULL.DIST(BB$29,$L37,$K37,FALSE)*$S37*((1+'Inputs &amp; Summary'!$D$7)^BB$29))),IF($M37=Lists!$H$3,IF($K37&lt;1,((($R37*(1-$E37)+$Q37*(1-$F37))/$K37)*((1+'Inputs &amp; Summary'!$D$7)^BB$29)),((INT(BB$29/$K37)-INT((BB$29-1)/$K37))*($R37*(1-$E37)+$Q37*(1-$F37))*((1+'Inputs &amp; Summary'!$D$7)^BB$29))),((_xlfn.WEIBULL.DIST(BB$29,$L37,$K37,FALSE)*($R37*(1-$E37)+$Q37*(1-$F37))*((1+'Inputs &amp; Summary'!$D$7)^BB$29))))))</f>
        <v>0</v>
      </c>
      <c r="BC37" s="114">
        <f>$D37*IF(BC$29&gt;'Inputs &amp; Summary'!$D$5,0,IF(BC$29&gt;VLOOKUP($G37,Lists!$J$17:$K$21,2),IF($M37=Lists!$H$3,IF($K37&lt;1,(($S37/$K37)*((1+'Inputs &amp; Summary'!$D$7)^BC$29)),((INT(BC$29/$K37)-INT((BC$29-1)/$K37))*$S37*((1+'Inputs &amp; Summary'!$D$7)^BC$29))),(_xlfn.WEIBULL.DIST(BC$29,$L37,$K37,FALSE)*$S37*((1+'Inputs &amp; Summary'!$D$7)^BC$29))),IF($M37=Lists!$H$3,IF($K37&lt;1,((($R37*(1-$E37)+$Q37*(1-$F37))/$K37)*((1+'Inputs &amp; Summary'!$D$7)^BC$29)),((INT(BC$29/$K37)-INT((BC$29-1)/$K37))*($R37*(1-$E37)+$Q37*(1-$F37))*((1+'Inputs &amp; Summary'!$D$7)^BC$29))),((_xlfn.WEIBULL.DIST(BC$29,$L37,$K37,FALSE)*($R37*(1-$E37)+$Q37*(1-$F37))*((1+'Inputs &amp; Summary'!$D$7)^BC$29))))))</f>
        <v>0</v>
      </c>
      <c r="BD37" s="114">
        <f>$D37*IF(BD$29&gt;'Inputs &amp; Summary'!$D$5,0,IF(BD$29&gt;VLOOKUP($G37,Lists!$J$17:$K$21,2),IF($M37=Lists!$H$3,IF($K37&lt;1,(($S37/$K37)*((1+'Inputs &amp; Summary'!$D$7)^BD$29)),((INT(BD$29/$K37)-INT((BD$29-1)/$K37))*$S37*((1+'Inputs &amp; Summary'!$D$7)^BD$29))),(_xlfn.WEIBULL.DIST(BD$29,$L37,$K37,FALSE)*$S37*((1+'Inputs &amp; Summary'!$D$7)^BD$29))),IF($M37=Lists!$H$3,IF($K37&lt;1,((($R37*(1-$E37)+$Q37*(1-$F37))/$K37)*((1+'Inputs &amp; Summary'!$D$7)^BD$29)),((INT(BD$29/$K37)-INT((BD$29-1)/$K37))*($R37*(1-$E37)+$Q37*(1-$F37))*((1+'Inputs &amp; Summary'!$D$7)^BD$29))),((_xlfn.WEIBULL.DIST(BD$29,$L37,$K37,FALSE)*($R37*(1-$E37)+$Q37*(1-$F37))*((1+'Inputs &amp; Summary'!$D$7)^BD$29))))))</f>
        <v>0</v>
      </c>
      <c r="BE37" s="114">
        <f>$D37*IF(BE$29&gt;'Inputs &amp; Summary'!$D$5,0,IF(BE$29&gt;VLOOKUP($G37,Lists!$J$17:$K$21,2),IF($M37=Lists!$H$3,IF($K37&lt;1,(($S37/$K37)*((1+'Inputs &amp; Summary'!$D$7)^BE$29)),((INT(BE$29/$K37)-INT((BE$29-1)/$K37))*$S37*((1+'Inputs &amp; Summary'!$D$7)^BE$29))),(_xlfn.WEIBULL.DIST(BE$29,$L37,$K37,FALSE)*$S37*((1+'Inputs &amp; Summary'!$D$7)^BE$29))),IF($M37=Lists!$H$3,IF($K37&lt;1,((($R37*(1-$E37)+$Q37*(1-$F37))/$K37)*((1+'Inputs &amp; Summary'!$D$7)^BE$29)),((INT(BE$29/$K37)-INT((BE$29-1)/$K37))*($R37*(1-$E37)+$Q37*(1-$F37))*((1+'Inputs &amp; Summary'!$D$7)^BE$29))),((_xlfn.WEIBULL.DIST(BE$29,$L37,$K37,FALSE)*($R37*(1-$E37)+$Q37*(1-$F37))*((1+'Inputs &amp; Summary'!$D$7)^BE$29))))))</f>
        <v>0</v>
      </c>
      <c r="BF37" s="114">
        <f>$D37*IF(BF$29&gt;'Inputs &amp; Summary'!$D$5,0,IF(BF$29&gt;VLOOKUP($G37,Lists!$J$17:$K$21,2),IF($M37=Lists!$H$3,IF($K37&lt;1,(($S37/$K37)*((1+'Inputs &amp; Summary'!$D$7)^BF$29)),((INT(BF$29/$K37)-INT((BF$29-1)/$K37))*$S37*((1+'Inputs &amp; Summary'!$D$7)^BF$29))),(_xlfn.WEIBULL.DIST(BF$29,$L37,$K37,FALSE)*$S37*((1+'Inputs &amp; Summary'!$D$7)^BF$29))),IF($M37=Lists!$H$3,IF($K37&lt;1,((($R37*(1-$E37)+$Q37*(1-$F37))/$K37)*((1+'Inputs &amp; Summary'!$D$7)^BF$29)),((INT(BF$29/$K37)-INT((BF$29-1)/$K37))*($R37*(1-$E37)+$Q37*(1-$F37))*((1+'Inputs &amp; Summary'!$D$7)^BF$29))),((_xlfn.WEIBULL.DIST(BF$29,$L37,$K37,FALSE)*($R37*(1-$E37)+$Q37*(1-$F37))*((1+'Inputs &amp; Summary'!$D$7)^BF$29))))))</f>
        <v>0</v>
      </c>
      <c r="BG37" s="114">
        <f>$D37*IF(BG$29&gt;'Inputs &amp; Summary'!$D$5,0,IF(BG$29&gt;VLOOKUP($G37,Lists!$J$17:$K$21,2),IF($M37=Lists!$H$3,IF($K37&lt;1,(($S37/$K37)*((1+'Inputs &amp; Summary'!$D$7)^BG$29)),((INT(BG$29/$K37)-INT((BG$29-1)/$K37))*$S37*((1+'Inputs &amp; Summary'!$D$7)^BG$29))),(_xlfn.WEIBULL.DIST(BG$29,$L37,$K37,FALSE)*$S37*((1+'Inputs &amp; Summary'!$D$7)^BG$29))),IF($M37=Lists!$H$3,IF($K37&lt;1,((($R37*(1-$E37)+$Q37*(1-$F37))/$K37)*((1+'Inputs &amp; Summary'!$D$7)^BG$29)),((INT(BG$29/$K37)-INT((BG$29-1)/$K37))*($R37*(1-$E37)+$Q37*(1-$F37))*((1+'Inputs &amp; Summary'!$D$7)^BG$29))),((_xlfn.WEIBULL.DIST(BG$29,$L37,$K37,FALSE)*($R37*(1-$E37)+$Q37*(1-$F37))*((1+'Inputs &amp; Summary'!$D$7)^BG$29))))))</f>
        <v>0</v>
      </c>
      <c r="BH37" s="114">
        <f>$D37*IF(BH$29&gt;'Inputs &amp; Summary'!$D$5,0,IF(BH$29&gt;VLOOKUP($G37,Lists!$J$17:$K$21,2),IF($M37=Lists!$H$3,IF($K37&lt;1,(($S37/$K37)*((1+'Inputs &amp; Summary'!$D$7)^BH$29)),((INT(BH$29/$K37)-INT((BH$29-1)/$K37))*$S37*((1+'Inputs &amp; Summary'!$D$7)^BH$29))),(_xlfn.WEIBULL.DIST(BH$29,$L37,$K37,FALSE)*$S37*((1+'Inputs &amp; Summary'!$D$7)^BH$29))),IF($M37=Lists!$H$3,IF($K37&lt;1,((($R37*(1-$E37)+$Q37*(1-$F37))/$K37)*((1+'Inputs &amp; Summary'!$D$7)^BH$29)),((INT(BH$29/$K37)-INT((BH$29-1)/$K37))*($R37*(1-$E37)+$Q37*(1-$F37))*((1+'Inputs &amp; Summary'!$D$7)^BH$29))),((_xlfn.WEIBULL.DIST(BH$29,$L37,$K37,FALSE)*($R37*(1-$E37)+$Q37*(1-$F37))*((1+'Inputs &amp; Summary'!$D$7)^BH$29))))))</f>
        <v>0</v>
      </c>
      <c r="BI37" s="114">
        <f>$D37*IF(BI$29&gt;'Inputs &amp; Summary'!$D$5,0,IF(BI$29&gt;VLOOKUP($G37,Lists!$J$17:$K$21,2),IF($M37=Lists!$H$3,IF($K37&lt;1,(($S37/$K37)*((1+'Inputs &amp; Summary'!$D$7)^BI$29)),((INT(BI$29/$K37)-INT((BI$29-1)/$K37))*$S37*((1+'Inputs &amp; Summary'!$D$7)^BI$29))),(_xlfn.WEIBULL.DIST(BI$29,$L37,$K37,FALSE)*$S37*((1+'Inputs &amp; Summary'!$D$7)^BI$29))),IF($M37=Lists!$H$3,IF($K37&lt;1,((($R37*(1-$E37)+$Q37*(1-$F37))/$K37)*((1+'Inputs &amp; Summary'!$D$7)^BI$29)),((INT(BI$29/$K37)-INT((BI$29-1)/$K37))*($R37*(1-$E37)+$Q37*(1-$F37))*((1+'Inputs &amp; Summary'!$D$7)^BI$29))),((_xlfn.WEIBULL.DIST(BI$29,$L37,$K37,FALSE)*($R37*(1-$E37)+$Q37*(1-$F37))*((1+'Inputs &amp; Summary'!$D$7)^BI$29))))))</f>
        <v>0</v>
      </c>
      <c r="BJ37" s="114">
        <f>$D37*IF(BJ$29&gt;'Inputs &amp; Summary'!$D$5,0,IF(BJ$29&gt;VLOOKUP($G37,Lists!$J$17:$K$21,2),IF($M37=Lists!$H$3,IF($K37&lt;1,(($S37/$K37)*((1+'Inputs &amp; Summary'!$D$7)^BJ$29)),((INT(BJ$29/$K37)-INT((BJ$29-1)/$K37))*$S37*((1+'Inputs &amp; Summary'!$D$7)^BJ$29))),(_xlfn.WEIBULL.DIST(BJ$29,$L37,$K37,FALSE)*$S37*((1+'Inputs &amp; Summary'!$D$7)^BJ$29))),IF($M37=Lists!$H$3,IF($K37&lt;1,((($R37*(1-$E37)+$Q37*(1-$F37))/$K37)*((1+'Inputs &amp; Summary'!$D$7)^BJ$29)),((INT(BJ$29/$K37)-INT((BJ$29-1)/$K37))*($R37*(1-$E37)+$Q37*(1-$F37))*((1+'Inputs &amp; Summary'!$D$7)^BJ$29))),((_xlfn.WEIBULL.DIST(BJ$29,$L37,$K37,FALSE)*($R37*(1-$E37)+$Q37*(1-$F37))*((1+'Inputs &amp; Summary'!$D$7)^BJ$29))))))</f>
        <v>0</v>
      </c>
      <c r="BK37" s="114">
        <f>$D37*IF(BK$29&gt;'Inputs &amp; Summary'!$D$5,0,IF(BK$29&gt;VLOOKUP($G37,Lists!$J$17:$K$21,2),IF($M37=Lists!$H$3,IF($K37&lt;1,(($S37/$K37)*((1+'Inputs &amp; Summary'!$D$7)^BK$29)),((INT(BK$29/$K37)-INT((BK$29-1)/$K37))*$S37*((1+'Inputs &amp; Summary'!$D$7)^BK$29))),(_xlfn.WEIBULL.DIST(BK$29,$L37,$K37,FALSE)*$S37*((1+'Inputs &amp; Summary'!$D$7)^BK$29))),IF($M37=Lists!$H$3,IF($K37&lt;1,((($R37*(1-$E37)+$Q37*(1-$F37))/$K37)*((1+'Inputs &amp; Summary'!$D$7)^BK$29)),((INT(BK$29/$K37)-INT((BK$29-1)/$K37))*($R37*(1-$E37)+$Q37*(1-$F37))*((1+'Inputs &amp; Summary'!$D$7)^BK$29))),((_xlfn.WEIBULL.DIST(BK$29,$L37,$K37,FALSE)*($R37*(1-$E37)+$Q37*(1-$F37))*((1+'Inputs &amp; Summary'!$D$7)^BK$29))))))</f>
        <v>0</v>
      </c>
      <c r="BL37" s="114">
        <f>$D37*IF(BL$29&gt;'Inputs &amp; Summary'!$D$5,0,IF(BL$29&gt;VLOOKUP($G37,Lists!$J$17:$K$21,2),IF($M37=Lists!$H$3,IF($K37&lt;1,(($S37/$K37)*((1+'Inputs &amp; Summary'!$D$7)^BL$29)),((INT(BL$29/$K37)-INT((BL$29-1)/$K37))*$S37*((1+'Inputs &amp; Summary'!$D$7)^BL$29))),(_xlfn.WEIBULL.DIST(BL$29,$L37,$K37,FALSE)*$S37*((1+'Inputs &amp; Summary'!$D$7)^BL$29))),IF($M37=Lists!$H$3,IF($K37&lt;1,((($R37*(1-$E37)+$Q37*(1-$F37))/$K37)*((1+'Inputs &amp; Summary'!$D$7)^BL$29)),((INT(BL$29/$K37)-INT((BL$29-1)/$K37))*($R37*(1-$E37)+$Q37*(1-$F37))*((1+'Inputs &amp; Summary'!$D$7)^BL$29))),((_xlfn.WEIBULL.DIST(BL$29,$L37,$K37,FALSE)*($R37*(1-$E37)+$Q37*(1-$F37))*((1+'Inputs &amp; Summary'!$D$7)^BL$29))))))</f>
        <v>0</v>
      </c>
    </row>
    <row r="38" spans="1:64" s="1" customFormat="1" x14ac:dyDescent="0.3">
      <c r="A38" s="79" t="s">
        <v>11</v>
      </c>
      <c r="B38" s="33" t="s">
        <v>307</v>
      </c>
      <c r="C38" s="33" t="s">
        <v>36</v>
      </c>
      <c r="D38" s="68">
        <v>0</v>
      </c>
      <c r="E38" s="68">
        <v>0</v>
      </c>
      <c r="F38" s="68">
        <v>0</v>
      </c>
      <c r="G38" s="213" t="s">
        <v>433</v>
      </c>
      <c r="H38" s="34" t="s">
        <v>32</v>
      </c>
      <c r="I38" s="34" t="s">
        <v>100</v>
      </c>
      <c r="J38" s="33">
        <f>VLOOKUP(I38,'Labor Rates'!$A$1:$B$16,2)</f>
        <v>24.03846153846154</v>
      </c>
      <c r="K38" s="35">
        <v>5</v>
      </c>
      <c r="L38" s="35">
        <v>1</v>
      </c>
      <c r="M38" s="33" t="s">
        <v>263</v>
      </c>
      <c r="N38" s="84">
        <f>'Inputs &amp; Summary'!$D$16/'Inputs &amp; Summary'!$D$18</f>
        <v>1442.622950819672</v>
      </c>
      <c r="O38" s="35">
        <f>15/3600</f>
        <v>4.1666666666666666E-3</v>
      </c>
      <c r="P38" s="5">
        <v>0</v>
      </c>
      <c r="Q38" s="73">
        <f t="shared" si="6"/>
        <v>144.49348465741909</v>
      </c>
      <c r="R38" s="73">
        <f t="shared" si="7"/>
        <v>0</v>
      </c>
      <c r="S38" s="74">
        <f t="shared" si="8"/>
        <v>0</v>
      </c>
      <c r="T38" s="88"/>
      <c r="U38" s="80"/>
      <c r="V38" s="87">
        <f t="shared" si="9"/>
        <v>0</v>
      </c>
      <c r="W38" s="87">
        <f>NPV('Inputs &amp; Summary'!$D$6,Y38:BL38)</f>
        <v>0</v>
      </c>
      <c r="X38" s="90">
        <f t="shared" si="10"/>
        <v>0</v>
      </c>
      <c r="Y38" s="114">
        <f>$D38*IF(Y$29&gt;'Inputs &amp; Summary'!$D$5,0,IF(Y$29&gt;VLOOKUP($G38,Lists!$J$17:$K$21,2),IF($M38=Lists!$H$3,IF($K38&lt;1,(($S38/$K38)*((1+'Inputs &amp; Summary'!$D$7)^Y$29)),((INT(Y$29/$K38)-INT((Y$29-1)/$K38))*$S38*((1+'Inputs &amp; Summary'!$D$7)^Y$29))),(_xlfn.WEIBULL.DIST(Y$29,$L38,$K38,FALSE)*$S38*((1+'Inputs &amp; Summary'!$D$7)^Y$29))),IF($M38=Lists!$H$3,IF($K38&lt;1,((($R38*(1-$E38)+$Q38*(1-$F38))/$K38)*((1+'Inputs &amp; Summary'!$D$7)^Y$29)),((INT(Y$29/$K38)-INT((Y$29-1)/$K38))*($R38*(1-$E38)+$Q38*(1-$F38))*((1+'Inputs &amp; Summary'!$D$7)^Y$29))),((_xlfn.WEIBULL.DIST(Y$29,$L38,$K38,FALSE)*($R38*(1-$E38)+$Q38*(1-$F38))*((1+'Inputs &amp; Summary'!$D$7)^Y$29))))))</f>
        <v>0</v>
      </c>
      <c r="Z38" s="114">
        <f>$D38*IF(Z$29&gt;'Inputs &amp; Summary'!$D$5,0,IF(Z$29&gt;VLOOKUP($G38,Lists!$J$17:$K$21,2),IF($M38=Lists!$H$3,IF($K38&lt;1,(($S38/$K38)*((1+'Inputs &amp; Summary'!$D$7)^Z$29)),((INT(Z$29/$K38)-INT((Z$29-1)/$K38))*$S38*((1+'Inputs &amp; Summary'!$D$7)^Z$29))),(_xlfn.WEIBULL.DIST(Z$29,$L38,$K38,FALSE)*$S38*((1+'Inputs &amp; Summary'!$D$7)^Z$29))),IF($M38=Lists!$H$3,IF($K38&lt;1,((($R38*(1-$E38)+$Q38*(1-$F38))/$K38)*((1+'Inputs &amp; Summary'!$D$7)^Z$29)),((INT(Z$29/$K38)-INT((Z$29-1)/$K38))*($R38*(1-$E38)+$Q38*(1-$F38))*((1+'Inputs &amp; Summary'!$D$7)^Z$29))),((_xlfn.WEIBULL.DIST(Z$29,$L38,$K38,FALSE)*($R38*(1-$E38)+$Q38*(1-$F38))*((1+'Inputs &amp; Summary'!$D$7)^Z$29))))))</f>
        <v>0</v>
      </c>
      <c r="AA38" s="114">
        <f>$D38*IF(AA$29&gt;'Inputs &amp; Summary'!$D$5,0,IF(AA$29&gt;VLOOKUP($G38,Lists!$J$17:$K$21,2),IF($M38=Lists!$H$3,IF($K38&lt;1,(($S38/$K38)*((1+'Inputs &amp; Summary'!$D$7)^AA$29)),((INT(AA$29/$K38)-INT((AA$29-1)/$K38))*$S38*((1+'Inputs &amp; Summary'!$D$7)^AA$29))),(_xlfn.WEIBULL.DIST(AA$29,$L38,$K38,FALSE)*$S38*((1+'Inputs &amp; Summary'!$D$7)^AA$29))),IF($M38=Lists!$H$3,IF($K38&lt;1,((($R38*(1-$E38)+$Q38*(1-$F38))/$K38)*((1+'Inputs &amp; Summary'!$D$7)^AA$29)),((INT(AA$29/$K38)-INT((AA$29-1)/$K38))*($R38*(1-$E38)+$Q38*(1-$F38))*((1+'Inputs &amp; Summary'!$D$7)^AA$29))),((_xlfn.WEIBULL.DIST(AA$29,$L38,$K38,FALSE)*($R38*(1-$E38)+$Q38*(1-$F38))*((1+'Inputs &amp; Summary'!$D$7)^AA$29))))))</f>
        <v>0</v>
      </c>
      <c r="AB38" s="114">
        <f>$D38*IF(AB$29&gt;'Inputs &amp; Summary'!$D$5,0,IF(AB$29&gt;VLOOKUP($G38,Lists!$J$17:$K$21,2),IF($M38=Lists!$H$3,IF($K38&lt;1,(($S38/$K38)*((1+'Inputs &amp; Summary'!$D$7)^AB$29)),((INT(AB$29/$K38)-INT((AB$29-1)/$K38))*$S38*((1+'Inputs &amp; Summary'!$D$7)^AB$29))),(_xlfn.WEIBULL.DIST(AB$29,$L38,$K38,FALSE)*$S38*((1+'Inputs &amp; Summary'!$D$7)^AB$29))),IF($M38=Lists!$H$3,IF($K38&lt;1,((($R38*(1-$E38)+$Q38*(1-$F38))/$K38)*((1+'Inputs &amp; Summary'!$D$7)^AB$29)),((INT(AB$29/$K38)-INT((AB$29-1)/$K38))*($R38*(1-$E38)+$Q38*(1-$F38))*((1+'Inputs &amp; Summary'!$D$7)^AB$29))),((_xlfn.WEIBULL.DIST(AB$29,$L38,$K38,FALSE)*($R38*(1-$E38)+$Q38*(1-$F38))*((1+'Inputs &amp; Summary'!$D$7)^AB$29))))))</f>
        <v>0</v>
      </c>
      <c r="AC38" s="114">
        <f>$D38*IF(AC$29&gt;'Inputs &amp; Summary'!$D$5,0,IF(AC$29&gt;VLOOKUP($G38,Lists!$J$17:$K$21,2),IF($M38=Lists!$H$3,IF($K38&lt;1,(($S38/$K38)*((1+'Inputs &amp; Summary'!$D$7)^AC$29)),((INT(AC$29/$K38)-INT((AC$29-1)/$K38))*$S38*((1+'Inputs &amp; Summary'!$D$7)^AC$29))),(_xlfn.WEIBULL.DIST(AC$29,$L38,$K38,FALSE)*$S38*((1+'Inputs &amp; Summary'!$D$7)^AC$29))),IF($M38=Lists!$H$3,IF($K38&lt;1,((($R38*(1-$E38)+$Q38*(1-$F38))/$K38)*((1+'Inputs &amp; Summary'!$D$7)^AC$29)),((INT(AC$29/$K38)-INT((AC$29-1)/$K38))*($R38*(1-$E38)+$Q38*(1-$F38))*((1+'Inputs &amp; Summary'!$D$7)^AC$29))),((_xlfn.WEIBULL.DIST(AC$29,$L38,$K38,FALSE)*($R38*(1-$E38)+$Q38*(1-$F38))*((1+'Inputs &amp; Summary'!$D$7)^AC$29))))))</f>
        <v>0</v>
      </c>
      <c r="AD38" s="114">
        <f>$D38*IF(AD$29&gt;'Inputs &amp; Summary'!$D$5,0,IF(AD$29&gt;VLOOKUP($G38,Lists!$J$17:$K$21,2),IF($M38=Lists!$H$3,IF($K38&lt;1,(($S38/$K38)*((1+'Inputs &amp; Summary'!$D$7)^AD$29)),((INT(AD$29/$K38)-INT((AD$29-1)/$K38))*$S38*((1+'Inputs &amp; Summary'!$D$7)^AD$29))),(_xlfn.WEIBULL.DIST(AD$29,$L38,$K38,FALSE)*$S38*((1+'Inputs &amp; Summary'!$D$7)^AD$29))),IF($M38=Lists!$H$3,IF($K38&lt;1,((($R38*(1-$E38)+$Q38*(1-$F38))/$K38)*((1+'Inputs &amp; Summary'!$D$7)^AD$29)),((INT(AD$29/$K38)-INT((AD$29-1)/$K38))*($R38*(1-$E38)+$Q38*(1-$F38))*((1+'Inputs &amp; Summary'!$D$7)^AD$29))),((_xlfn.WEIBULL.DIST(AD$29,$L38,$K38,FALSE)*($R38*(1-$E38)+$Q38*(1-$F38))*((1+'Inputs &amp; Summary'!$D$7)^AD$29))))))</f>
        <v>0</v>
      </c>
      <c r="AE38" s="114">
        <f>$D38*IF(AE$29&gt;'Inputs &amp; Summary'!$D$5,0,IF(AE$29&gt;VLOOKUP($G38,Lists!$J$17:$K$21,2),IF($M38=Lists!$H$3,IF($K38&lt;1,(($S38/$K38)*((1+'Inputs &amp; Summary'!$D$7)^AE$29)),((INT(AE$29/$K38)-INT((AE$29-1)/$K38))*$S38*((1+'Inputs &amp; Summary'!$D$7)^AE$29))),(_xlfn.WEIBULL.DIST(AE$29,$L38,$K38,FALSE)*$S38*((1+'Inputs &amp; Summary'!$D$7)^AE$29))),IF($M38=Lists!$H$3,IF($K38&lt;1,((($R38*(1-$E38)+$Q38*(1-$F38))/$K38)*((1+'Inputs &amp; Summary'!$D$7)^AE$29)),((INT(AE$29/$K38)-INT((AE$29-1)/$K38))*($R38*(1-$E38)+$Q38*(1-$F38))*((1+'Inputs &amp; Summary'!$D$7)^AE$29))),((_xlfn.WEIBULL.DIST(AE$29,$L38,$K38,FALSE)*($R38*(1-$E38)+$Q38*(1-$F38))*((1+'Inputs &amp; Summary'!$D$7)^AE$29))))))</f>
        <v>0</v>
      </c>
      <c r="AF38" s="114">
        <f>$D38*IF(AF$29&gt;'Inputs &amp; Summary'!$D$5,0,IF(AF$29&gt;VLOOKUP($G38,Lists!$J$17:$K$21,2),IF($M38=Lists!$H$3,IF($K38&lt;1,(($S38/$K38)*((1+'Inputs &amp; Summary'!$D$7)^AF$29)),((INT(AF$29/$K38)-INT((AF$29-1)/$K38))*$S38*((1+'Inputs &amp; Summary'!$D$7)^AF$29))),(_xlfn.WEIBULL.DIST(AF$29,$L38,$K38,FALSE)*$S38*((1+'Inputs &amp; Summary'!$D$7)^AF$29))),IF($M38=Lists!$H$3,IF($K38&lt;1,((($R38*(1-$E38)+$Q38*(1-$F38))/$K38)*((1+'Inputs &amp; Summary'!$D$7)^AF$29)),((INT(AF$29/$K38)-INT((AF$29-1)/$K38))*($R38*(1-$E38)+$Q38*(1-$F38))*((1+'Inputs &amp; Summary'!$D$7)^AF$29))),((_xlfn.WEIBULL.DIST(AF$29,$L38,$K38,FALSE)*($R38*(1-$E38)+$Q38*(1-$F38))*((1+'Inputs &amp; Summary'!$D$7)^AF$29))))))</f>
        <v>0</v>
      </c>
      <c r="AG38" s="114">
        <f>$D38*IF(AG$29&gt;'Inputs &amp; Summary'!$D$5,0,IF(AG$29&gt;VLOOKUP($G38,Lists!$J$17:$K$21,2),IF($M38=Lists!$H$3,IF($K38&lt;1,(($S38/$K38)*((1+'Inputs &amp; Summary'!$D$7)^AG$29)),((INT(AG$29/$K38)-INT((AG$29-1)/$K38))*$S38*((1+'Inputs &amp; Summary'!$D$7)^AG$29))),(_xlfn.WEIBULL.DIST(AG$29,$L38,$K38,FALSE)*$S38*((1+'Inputs &amp; Summary'!$D$7)^AG$29))),IF($M38=Lists!$H$3,IF($K38&lt;1,((($R38*(1-$E38)+$Q38*(1-$F38))/$K38)*((1+'Inputs &amp; Summary'!$D$7)^AG$29)),((INT(AG$29/$K38)-INT((AG$29-1)/$K38))*($R38*(1-$E38)+$Q38*(1-$F38))*((1+'Inputs &amp; Summary'!$D$7)^AG$29))),((_xlfn.WEIBULL.DIST(AG$29,$L38,$K38,FALSE)*($R38*(1-$E38)+$Q38*(1-$F38))*((1+'Inputs &amp; Summary'!$D$7)^AG$29))))))</f>
        <v>0</v>
      </c>
      <c r="AH38" s="114">
        <f>$D38*IF(AH$29&gt;'Inputs &amp; Summary'!$D$5,0,IF(AH$29&gt;VLOOKUP($G38,Lists!$J$17:$K$21,2),IF($M38=Lists!$H$3,IF($K38&lt;1,(($S38/$K38)*((1+'Inputs &amp; Summary'!$D$7)^AH$29)),((INT(AH$29/$K38)-INT((AH$29-1)/$K38))*$S38*((1+'Inputs &amp; Summary'!$D$7)^AH$29))),(_xlfn.WEIBULL.DIST(AH$29,$L38,$K38,FALSE)*$S38*((1+'Inputs &amp; Summary'!$D$7)^AH$29))),IF($M38=Lists!$H$3,IF($K38&lt;1,((($R38*(1-$E38)+$Q38*(1-$F38))/$K38)*((1+'Inputs &amp; Summary'!$D$7)^AH$29)),((INT(AH$29/$K38)-INT((AH$29-1)/$K38))*($R38*(1-$E38)+$Q38*(1-$F38))*((1+'Inputs &amp; Summary'!$D$7)^AH$29))),((_xlfn.WEIBULL.DIST(AH$29,$L38,$K38,FALSE)*($R38*(1-$E38)+$Q38*(1-$F38))*((1+'Inputs &amp; Summary'!$D$7)^AH$29))))))</f>
        <v>0</v>
      </c>
      <c r="AI38" s="114">
        <f>$D38*IF(AI$29&gt;'Inputs &amp; Summary'!$D$5,0,IF(AI$29&gt;VLOOKUP($G38,Lists!$J$17:$K$21,2),IF($M38=Lists!$H$3,IF($K38&lt;1,(($S38/$K38)*((1+'Inputs &amp; Summary'!$D$7)^AI$29)),((INT(AI$29/$K38)-INT((AI$29-1)/$K38))*$S38*((1+'Inputs &amp; Summary'!$D$7)^AI$29))),(_xlfn.WEIBULL.DIST(AI$29,$L38,$K38,FALSE)*$S38*((1+'Inputs &amp; Summary'!$D$7)^AI$29))),IF($M38=Lists!$H$3,IF($K38&lt;1,((($R38*(1-$E38)+$Q38*(1-$F38))/$K38)*((1+'Inputs &amp; Summary'!$D$7)^AI$29)),((INT(AI$29/$K38)-INT((AI$29-1)/$K38))*($R38*(1-$E38)+$Q38*(1-$F38))*((1+'Inputs &amp; Summary'!$D$7)^AI$29))),((_xlfn.WEIBULL.DIST(AI$29,$L38,$K38,FALSE)*($R38*(1-$E38)+$Q38*(1-$F38))*((1+'Inputs &amp; Summary'!$D$7)^AI$29))))))</f>
        <v>0</v>
      </c>
      <c r="AJ38" s="114">
        <f>$D38*IF(AJ$29&gt;'Inputs &amp; Summary'!$D$5,0,IF(AJ$29&gt;VLOOKUP($G38,Lists!$J$17:$K$21,2),IF($M38=Lists!$H$3,IF($K38&lt;1,(($S38/$K38)*((1+'Inputs &amp; Summary'!$D$7)^AJ$29)),((INT(AJ$29/$K38)-INT((AJ$29-1)/$K38))*$S38*((1+'Inputs &amp; Summary'!$D$7)^AJ$29))),(_xlfn.WEIBULL.DIST(AJ$29,$L38,$K38,FALSE)*$S38*((1+'Inputs &amp; Summary'!$D$7)^AJ$29))),IF($M38=Lists!$H$3,IF($K38&lt;1,((($R38*(1-$E38)+$Q38*(1-$F38))/$K38)*((1+'Inputs &amp; Summary'!$D$7)^AJ$29)),((INT(AJ$29/$K38)-INT((AJ$29-1)/$K38))*($R38*(1-$E38)+$Q38*(1-$F38))*((1+'Inputs &amp; Summary'!$D$7)^AJ$29))),((_xlfn.WEIBULL.DIST(AJ$29,$L38,$K38,FALSE)*($R38*(1-$E38)+$Q38*(1-$F38))*((1+'Inputs &amp; Summary'!$D$7)^AJ$29))))))</f>
        <v>0</v>
      </c>
      <c r="AK38" s="114">
        <f>$D38*IF(AK$29&gt;'Inputs &amp; Summary'!$D$5,0,IF(AK$29&gt;VLOOKUP($G38,Lists!$J$17:$K$21,2),IF($M38=Lists!$H$3,IF($K38&lt;1,(($S38/$K38)*((1+'Inputs &amp; Summary'!$D$7)^AK$29)),((INT(AK$29/$K38)-INT((AK$29-1)/$K38))*$S38*((1+'Inputs &amp; Summary'!$D$7)^AK$29))),(_xlfn.WEIBULL.DIST(AK$29,$L38,$K38,FALSE)*$S38*((1+'Inputs &amp; Summary'!$D$7)^AK$29))),IF($M38=Lists!$H$3,IF($K38&lt;1,((($R38*(1-$E38)+$Q38*(1-$F38))/$K38)*((1+'Inputs &amp; Summary'!$D$7)^AK$29)),((INT(AK$29/$K38)-INT((AK$29-1)/$K38))*($R38*(1-$E38)+$Q38*(1-$F38))*((1+'Inputs &amp; Summary'!$D$7)^AK$29))),((_xlfn.WEIBULL.DIST(AK$29,$L38,$K38,FALSE)*($R38*(1-$E38)+$Q38*(1-$F38))*((1+'Inputs &amp; Summary'!$D$7)^AK$29))))))</f>
        <v>0</v>
      </c>
      <c r="AL38" s="114">
        <f>$D38*IF(AL$29&gt;'Inputs &amp; Summary'!$D$5,0,IF(AL$29&gt;VLOOKUP($G38,Lists!$J$17:$K$21,2),IF($M38=Lists!$H$3,IF($K38&lt;1,(($S38/$K38)*((1+'Inputs &amp; Summary'!$D$7)^AL$29)),((INT(AL$29/$K38)-INT((AL$29-1)/$K38))*$S38*((1+'Inputs &amp; Summary'!$D$7)^AL$29))),(_xlfn.WEIBULL.DIST(AL$29,$L38,$K38,FALSE)*$S38*((1+'Inputs &amp; Summary'!$D$7)^AL$29))),IF($M38=Lists!$H$3,IF($K38&lt;1,((($R38*(1-$E38)+$Q38*(1-$F38))/$K38)*((1+'Inputs &amp; Summary'!$D$7)^AL$29)),((INT(AL$29/$K38)-INT((AL$29-1)/$K38))*($R38*(1-$E38)+$Q38*(1-$F38))*((1+'Inputs &amp; Summary'!$D$7)^AL$29))),((_xlfn.WEIBULL.DIST(AL$29,$L38,$K38,FALSE)*($R38*(1-$E38)+$Q38*(1-$F38))*((1+'Inputs &amp; Summary'!$D$7)^AL$29))))))</f>
        <v>0</v>
      </c>
      <c r="AM38" s="114">
        <f>$D38*IF(AM$29&gt;'Inputs &amp; Summary'!$D$5,0,IF(AM$29&gt;VLOOKUP($G38,Lists!$J$17:$K$21,2),IF($M38=Lists!$H$3,IF($K38&lt;1,(($S38/$K38)*((1+'Inputs &amp; Summary'!$D$7)^AM$29)),((INT(AM$29/$K38)-INT((AM$29-1)/$K38))*$S38*((1+'Inputs &amp; Summary'!$D$7)^AM$29))),(_xlfn.WEIBULL.DIST(AM$29,$L38,$K38,FALSE)*$S38*((1+'Inputs &amp; Summary'!$D$7)^AM$29))),IF($M38=Lists!$H$3,IF($K38&lt;1,((($R38*(1-$E38)+$Q38*(1-$F38))/$K38)*((1+'Inputs &amp; Summary'!$D$7)^AM$29)),((INT(AM$29/$K38)-INT((AM$29-1)/$K38))*($R38*(1-$E38)+$Q38*(1-$F38))*((1+'Inputs &amp; Summary'!$D$7)^AM$29))),((_xlfn.WEIBULL.DIST(AM$29,$L38,$K38,FALSE)*($R38*(1-$E38)+$Q38*(1-$F38))*((1+'Inputs &amp; Summary'!$D$7)^AM$29))))))</f>
        <v>0</v>
      </c>
      <c r="AN38" s="114">
        <f>$D38*IF(AN$29&gt;'Inputs &amp; Summary'!$D$5,0,IF(AN$29&gt;VLOOKUP($G38,Lists!$J$17:$K$21,2),IF($M38=Lists!$H$3,IF($K38&lt;1,(($S38/$K38)*((1+'Inputs &amp; Summary'!$D$7)^AN$29)),((INT(AN$29/$K38)-INT((AN$29-1)/$K38))*$S38*((1+'Inputs &amp; Summary'!$D$7)^AN$29))),(_xlfn.WEIBULL.DIST(AN$29,$L38,$K38,FALSE)*$S38*((1+'Inputs &amp; Summary'!$D$7)^AN$29))),IF($M38=Lists!$H$3,IF($K38&lt;1,((($R38*(1-$E38)+$Q38*(1-$F38))/$K38)*((1+'Inputs &amp; Summary'!$D$7)^AN$29)),((INT(AN$29/$K38)-INT((AN$29-1)/$K38))*($R38*(1-$E38)+$Q38*(1-$F38))*((1+'Inputs &amp; Summary'!$D$7)^AN$29))),((_xlfn.WEIBULL.DIST(AN$29,$L38,$K38,FALSE)*($R38*(1-$E38)+$Q38*(1-$F38))*((1+'Inputs &amp; Summary'!$D$7)^AN$29))))))</f>
        <v>0</v>
      </c>
      <c r="AO38" s="114">
        <f>$D38*IF(AO$29&gt;'Inputs &amp; Summary'!$D$5,0,IF(AO$29&gt;VLOOKUP($G38,Lists!$J$17:$K$21,2),IF($M38=Lists!$H$3,IF($K38&lt;1,(($S38/$K38)*((1+'Inputs &amp; Summary'!$D$7)^AO$29)),((INT(AO$29/$K38)-INT((AO$29-1)/$K38))*$S38*((1+'Inputs &amp; Summary'!$D$7)^AO$29))),(_xlfn.WEIBULL.DIST(AO$29,$L38,$K38,FALSE)*$S38*((1+'Inputs &amp; Summary'!$D$7)^AO$29))),IF($M38=Lists!$H$3,IF($K38&lt;1,((($R38*(1-$E38)+$Q38*(1-$F38))/$K38)*((1+'Inputs &amp; Summary'!$D$7)^AO$29)),((INT(AO$29/$K38)-INT((AO$29-1)/$K38))*($R38*(1-$E38)+$Q38*(1-$F38))*((1+'Inputs &amp; Summary'!$D$7)^AO$29))),((_xlfn.WEIBULL.DIST(AO$29,$L38,$K38,FALSE)*($R38*(1-$E38)+$Q38*(1-$F38))*((1+'Inputs &amp; Summary'!$D$7)^AO$29))))))</f>
        <v>0</v>
      </c>
      <c r="AP38" s="114">
        <f>$D38*IF(AP$29&gt;'Inputs &amp; Summary'!$D$5,0,IF(AP$29&gt;VLOOKUP($G38,Lists!$J$17:$K$21,2),IF($M38=Lists!$H$3,IF($K38&lt;1,(($S38/$K38)*((1+'Inputs &amp; Summary'!$D$7)^AP$29)),((INT(AP$29/$K38)-INT((AP$29-1)/$K38))*$S38*((1+'Inputs &amp; Summary'!$D$7)^AP$29))),(_xlfn.WEIBULL.DIST(AP$29,$L38,$K38,FALSE)*$S38*((1+'Inputs &amp; Summary'!$D$7)^AP$29))),IF($M38=Lists!$H$3,IF($K38&lt;1,((($R38*(1-$E38)+$Q38*(1-$F38))/$K38)*((1+'Inputs &amp; Summary'!$D$7)^AP$29)),((INT(AP$29/$K38)-INT((AP$29-1)/$K38))*($R38*(1-$E38)+$Q38*(1-$F38))*((1+'Inputs &amp; Summary'!$D$7)^AP$29))),((_xlfn.WEIBULL.DIST(AP$29,$L38,$K38,FALSE)*($R38*(1-$E38)+$Q38*(1-$F38))*((1+'Inputs &amp; Summary'!$D$7)^AP$29))))))</f>
        <v>0</v>
      </c>
      <c r="AQ38" s="114">
        <f>$D38*IF(AQ$29&gt;'Inputs &amp; Summary'!$D$5,0,IF(AQ$29&gt;VLOOKUP($G38,Lists!$J$17:$K$21,2),IF($M38=Lists!$H$3,IF($K38&lt;1,(($S38/$K38)*((1+'Inputs &amp; Summary'!$D$7)^AQ$29)),((INT(AQ$29/$K38)-INT((AQ$29-1)/$K38))*$S38*((1+'Inputs &amp; Summary'!$D$7)^AQ$29))),(_xlfn.WEIBULL.DIST(AQ$29,$L38,$K38,FALSE)*$S38*((1+'Inputs &amp; Summary'!$D$7)^AQ$29))),IF($M38=Lists!$H$3,IF($K38&lt;1,((($R38*(1-$E38)+$Q38*(1-$F38))/$K38)*((1+'Inputs &amp; Summary'!$D$7)^AQ$29)),((INT(AQ$29/$K38)-INT((AQ$29-1)/$K38))*($R38*(1-$E38)+$Q38*(1-$F38))*((1+'Inputs &amp; Summary'!$D$7)^AQ$29))),((_xlfn.WEIBULL.DIST(AQ$29,$L38,$K38,FALSE)*($R38*(1-$E38)+$Q38*(1-$F38))*((1+'Inputs &amp; Summary'!$D$7)^AQ$29))))))</f>
        <v>0</v>
      </c>
      <c r="AR38" s="114">
        <f>$D38*IF(AR$29&gt;'Inputs &amp; Summary'!$D$5,0,IF(AR$29&gt;VLOOKUP($G38,Lists!$J$17:$K$21,2),IF($M38=Lists!$H$3,IF($K38&lt;1,(($S38/$K38)*((1+'Inputs &amp; Summary'!$D$7)^AR$29)),((INT(AR$29/$K38)-INT((AR$29-1)/$K38))*$S38*((1+'Inputs &amp; Summary'!$D$7)^AR$29))),(_xlfn.WEIBULL.DIST(AR$29,$L38,$K38,FALSE)*$S38*((1+'Inputs &amp; Summary'!$D$7)^AR$29))),IF($M38=Lists!$H$3,IF($K38&lt;1,((($R38*(1-$E38)+$Q38*(1-$F38))/$K38)*((1+'Inputs &amp; Summary'!$D$7)^AR$29)),((INT(AR$29/$K38)-INT((AR$29-1)/$K38))*($R38*(1-$E38)+$Q38*(1-$F38))*((1+'Inputs &amp; Summary'!$D$7)^AR$29))),((_xlfn.WEIBULL.DIST(AR$29,$L38,$K38,FALSE)*($R38*(1-$E38)+$Q38*(1-$F38))*((1+'Inputs &amp; Summary'!$D$7)^AR$29))))))</f>
        <v>0</v>
      </c>
      <c r="AS38" s="114">
        <f>$D38*IF(AS$29&gt;'Inputs &amp; Summary'!$D$5,0,IF(AS$29&gt;VLOOKUP($G38,Lists!$J$17:$K$21,2),IF($M38=Lists!$H$3,IF($K38&lt;1,(($S38/$K38)*((1+'Inputs &amp; Summary'!$D$7)^AS$29)),((INT(AS$29/$K38)-INT((AS$29-1)/$K38))*$S38*((1+'Inputs &amp; Summary'!$D$7)^AS$29))),(_xlfn.WEIBULL.DIST(AS$29,$L38,$K38,FALSE)*$S38*((1+'Inputs &amp; Summary'!$D$7)^AS$29))),IF($M38=Lists!$H$3,IF($K38&lt;1,((($R38*(1-$E38)+$Q38*(1-$F38))/$K38)*((1+'Inputs &amp; Summary'!$D$7)^AS$29)),((INT(AS$29/$K38)-INT((AS$29-1)/$K38))*($R38*(1-$E38)+$Q38*(1-$F38))*((1+'Inputs &amp; Summary'!$D$7)^AS$29))),((_xlfn.WEIBULL.DIST(AS$29,$L38,$K38,FALSE)*($R38*(1-$E38)+$Q38*(1-$F38))*((1+'Inputs &amp; Summary'!$D$7)^AS$29))))))</f>
        <v>0</v>
      </c>
      <c r="AT38" s="114">
        <f>$D38*IF(AT$29&gt;'Inputs &amp; Summary'!$D$5,0,IF(AT$29&gt;VLOOKUP($G38,Lists!$J$17:$K$21,2),IF($M38=Lists!$H$3,IF($K38&lt;1,(($S38/$K38)*((1+'Inputs &amp; Summary'!$D$7)^AT$29)),((INT(AT$29/$K38)-INT((AT$29-1)/$K38))*$S38*((1+'Inputs &amp; Summary'!$D$7)^AT$29))),(_xlfn.WEIBULL.DIST(AT$29,$L38,$K38,FALSE)*$S38*((1+'Inputs &amp; Summary'!$D$7)^AT$29))),IF($M38=Lists!$H$3,IF($K38&lt;1,((($R38*(1-$E38)+$Q38*(1-$F38))/$K38)*((1+'Inputs &amp; Summary'!$D$7)^AT$29)),((INT(AT$29/$K38)-INT((AT$29-1)/$K38))*($R38*(1-$E38)+$Q38*(1-$F38))*((1+'Inputs &amp; Summary'!$D$7)^AT$29))),((_xlfn.WEIBULL.DIST(AT$29,$L38,$K38,FALSE)*($R38*(1-$E38)+$Q38*(1-$F38))*((1+'Inputs &amp; Summary'!$D$7)^AT$29))))))</f>
        <v>0</v>
      </c>
      <c r="AU38" s="114">
        <f>$D38*IF(AU$29&gt;'Inputs &amp; Summary'!$D$5,0,IF(AU$29&gt;VLOOKUP($G38,Lists!$J$17:$K$21,2),IF($M38=Lists!$H$3,IF($K38&lt;1,(($S38/$K38)*((1+'Inputs &amp; Summary'!$D$7)^AU$29)),((INT(AU$29/$K38)-INT((AU$29-1)/$K38))*$S38*((1+'Inputs &amp; Summary'!$D$7)^AU$29))),(_xlfn.WEIBULL.DIST(AU$29,$L38,$K38,FALSE)*$S38*((1+'Inputs &amp; Summary'!$D$7)^AU$29))),IF($M38=Lists!$H$3,IF($K38&lt;1,((($R38*(1-$E38)+$Q38*(1-$F38))/$K38)*((1+'Inputs &amp; Summary'!$D$7)^AU$29)),((INT(AU$29/$K38)-INT((AU$29-1)/$K38))*($R38*(1-$E38)+$Q38*(1-$F38))*((1+'Inputs &amp; Summary'!$D$7)^AU$29))),((_xlfn.WEIBULL.DIST(AU$29,$L38,$K38,FALSE)*($R38*(1-$E38)+$Q38*(1-$F38))*((1+'Inputs &amp; Summary'!$D$7)^AU$29))))))</f>
        <v>0</v>
      </c>
      <c r="AV38" s="114">
        <f>$D38*IF(AV$29&gt;'Inputs &amp; Summary'!$D$5,0,IF(AV$29&gt;VLOOKUP($G38,Lists!$J$17:$K$21,2),IF($M38=Lists!$H$3,IF($K38&lt;1,(($S38/$K38)*((1+'Inputs &amp; Summary'!$D$7)^AV$29)),((INT(AV$29/$K38)-INT((AV$29-1)/$K38))*$S38*((1+'Inputs &amp; Summary'!$D$7)^AV$29))),(_xlfn.WEIBULL.DIST(AV$29,$L38,$K38,FALSE)*$S38*((1+'Inputs &amp; Summary'!$D$7)^AV$29))),IF($M38=Lists!$H$3,IF($K38&lt;1,((($R38*(1-$E38)+$Q38*(1-$F38))/$K38)*((1+'Inputs &amp; Summary'!$D$7)^AV$29)),((INT(AV$29/$K38)-INT((AV$29-1)/$K38))*($R38*(1-$E38)+$Q38*(1-$F38))*((1+'Inputs &amp; Summary'!$D$7)^AV$29))),((_xlfn.WEIBULL.DIST(AV$29,$L38,$K38,FALSE)*($R38*(1-$E38)+$Q38*(1-$F38))*((1+'Inputs &amp; Summary'!$D$7)^AV$29))))))</f>
        <v>0</v>
      </c>
      <c r="AW38" s="114">
        <f>$D38*IF(AW$29&gt;'Inputs &amp; Summary'!$D$5,0,IF(AW$29&gt;VLOOKUP($G38,Lists!$J$17:$K$21,2),IF($M38=Lists!$H$3,IF($K38&lt;1,(($S38/$K38)*((1+'Inputs &amp; Summary'!$D$7)^AW$29)),((INT(AW$29/$K38)-INT((AW$29-1)/$K38))*$S38*((1+'Inputs &amp; Summary'!$D$7)^AW$29))),(_xlfn.WEIBULL.DIST(AW$29,$L38,$K38,FALSE)*$S38*((1+'Inputs &amp; Summary'!$D$7)^AW$29))),IF($M38=Lists!$H$3,IF($K38&lt;1,((($R38*(1-$E38)+$Q38*(1-$F38))/$K38)*((1+'Inputs &amp; Summary'!$D$7)^AW$29)),((INT(AW$29/$K38)-INT((AW$29-1)/$K38))*($R38*(1-$E38)+$Q38*(1-$F38))*((1+'Inputs &amp; Summary'!$D$7)^AW$29))),((_xlfn.WEIBULL.DIST(AW$29,$L38,$K38,FALSE)*($R38*(1-$E38)+$Q38*(1-$F38))*((1+'Inputs &amp; Summary'!$D$7)^AW$29))))))</f>
        <v>0</v>
      </c>
      <c r="AX38" s="114">
        <f>$D38*IF(AX$29&gt;'Inputs &amp; Summary'!$D$5,0,IF(AX$29&gt;VLOOKUP($G38,Lists!$J$17:$K$21,2),IF($M38=Lists!$H$3,IF($K38&lt;1,(($S38/$K38)*((1+'Inputs &amp; Summary'!$D$7)^AX$29)),((INT(AX$29/$K38)-INT((AX$29-1)/$K38))*$S38*((1+'Inputs &amp; Summary'!$D$7)^AX$29))),(_xlfn.WEIBULL.DIST(AX$29,$L38,$K38,FALSE)*$S38*((1+'Inputs &amp; Summary'!$D$7)^AX$29))),IF($M38=Lists!$H$3,IF($K38&lt;1,((($R38*(1-$E38)+$Q38*(1-$F38))/$K38)*((1+'Inputs &amp; Summary'!$D$7)^AX$29)),((INT(AX$29/$K38)-INT((AX$29-1)/$K38))*($R38*(1-$E38)+$Q38*(1-$F38))*((1+'Inputs &amp; Summary'!$D$7)^AX$29))),((_xlfn.WEIBULL.DIST(AX$29,$L38,$K38,FALSE)*($R38*(1-$E38)+$Q38*(1-$F38))*((1+'Inputs &amp; Summary'!$D$7)^AX$29))))))</f>
        <v>0</v>
      </c>
      <c r="AY38" s="114">
        <f>$D38*IF(AY$29&gt;'Inputs &amp; Summary'!$D$5,0,IF(AY$29&gt;VLOOKUP($G38,Lists!$J$17:$K$21,2),IF($M38=Lists!$H$3,IF($K38&lt;1,(($S38/$K38)*((1+'Inputs &amp; Summary'!$D$7)^AY$29)),((INT(AY$29/$K38)-INT((AY$29-1)/$K38))*$S38*((1+'Inputs &amp; Summary'!$D$7)^AY$29))),(_xlfn.WEIBULL.DIST(AY$29,$L38,$K38,FALSE)*$S38*((1+'Inputs &amp; Summary'!$D$7)^AY$29))),IF($M38=Lists!$H$3,IF($K38&lt;1,((($R38*(1-$E38)+$Q38*(1-$F38))/$K38)*((1+'Inputs &amp; Summary'!$D$7)^AY$29)),((INT(AY$29/$K38)-INT((AY$29-1)/$K38))*($R38*(1-$E38)+$Q38*(1-$F38))*((1+'Inputs &amp; Summary'!$D$7)^AY$29))),((_xlfn.WEIBULL.DIST(AY$29,$L38,$K38,FALSE)*($R38*(1-$E38)+$Q38*(1-$F38))*((1+'Inputs &amp; Summary'!$D$7)^AY$29))))))</f>
        <v>0</v>
      </c>
      <c r="AZ38" s="114">
        <f>$D38*IF(AZ$29&gt;'Inputs &amp; Summary'!$D$5,0,IF(AZ$29&gt;VLOOKUP($G38,Lists!$J$17:$K$21,2),IF($M38=Lists!$H$3,IF($K38&lt;1,(($S38/$K38)*((1+'Inputs &amp; Summary'!$D$7)^AZ$29)),((INT(AZ$29/$K38)-INT((AZ$29-1)/$K38))*$S38*((1+'Inputs &amp; Summary'!$D$7)^AZ$29))),(_xlfn.WEIBULL.DIST(AZ$29,$L38,$K38,FALSE)*$S38*((1+'Inputs &amp; Summary'!$D$7)^AZ$29))),IF($M38=Lists!$H$3,IF($K38&lt;1,((($R38*(1-$E38)+$Q38*(1-$F38))/$K38)*((1+'Inputs &amp; Summary'!$D$7)^AZ$29)),((INT(AZ$29/$K38)-INT((AZ$29-1)/$K38))*($R38*(1-$E38)+$Q38*(1-$F38))*((1+'Inputs &amp; Summary'!$D$7)^AZ$29))),((_xlfn.WEIBULL.DIST(AZ$29,$L38,$K38,FALSE)*($R38*(1-$E38)+$Q38*(1-$F38))*((1+'Inputs &amp; Summary'!$D$7)^AZ$29))))))</f>
        <v>0</v>
      </c>
      <c r="BA38" s="114">
        <f>$D38*IF(BA$29&gt;'Inputs &amp; Summary'!$D$5,0,IF(BA$29&gt;VLOOKUP($G38,Lists!$J$17:$K$21,2),IF($M38=Lists!$H$3,IF($K38&lt;1,(($S38/$K38)*((1+'Inputs &amp; Summary'!$D$7)^BA$29)),((INT(BA$29/$K38)-INT((BA$29-1)/$K38))*$S38*((1+'Inputs &amp; Summary'!$D$7)^BA$29))),(_xlfn.WEIBULL.DIST(BA$29,$L38,$K38,FALSE)*$S38*((1+'Inputs &amp; Summary'!$D$7)^BA$29))),IF($M38=Lists!$H$3,IF($K38&lt;1,((($R38*(1-$E38)+$Q38*(1-$F38))/$K38)*((1+'Inputs &amp; Summary'!$D$7)^BA$29)),((INT(BA$29/$K38)-INT((BA$29-1)/$K38))*($R38*(1-$E38)+$Q38*(1-$F38))*((1+'Inputs &amp; Summary'!$D$7)^BA$29))),((_xlfn.WEIBULL.DIST(BA$29,$L38,$K38,FALSE)*($R38*(1-$E38)+$Q38*(1-$F38))*((1+'Inputs &amp; Summary'!$D$7)^BA$29))))))</f>
        <v>0</v>
      </c>
      <c r="BB38" s="114">
        <f>$D38*IF(BB$29&gt;'Inputs &amp; Summary'!$D$5,0,IF(BB$29&gt;VLOOKUP($G38,Lists!$J$17:$K$21,2),IF($M38=Lists!$H$3,IF($K38&lt;1,(($S38/$K38)*((1+'Inputs &amp; Summary'!$D$7)^BB$29)),((INT(BB$29/$K38)-INT((BB$29-1)/$K38))*$S38*((1+'Inputs &amp; Summary'!$D$7)^BB$29))),(_xlfn.WEIBULL.DIST(BB$29,$L38,$K38,FALSE)*$S38*((1+'Inputs &amp; Summary'!$D$7)^BB$29))),IF($M38=Lists!$H$3,IF($K38&lt;1,((($R38*(1-$E38)+$Q38*(1-$F38))/$K38)*((1+'Inputs &amp; Summary'!$D$7)^BB$29)),((INT(BB$29/$K38)-INT((BB$29-1)/$K38))*($R38*(1-$E38)+$Q38*(1-$F38))*((1+'Inputs &amp; Summary'!$D$7)^BB$29))),((_xlfn.WEIBULL.DIST(BB$29,$L38,$K38,FALSE)*($R38*(1-$E38)+$Q38*(1-$F38))*((1+'Inputs &amp; Summary'!$D$7)^BB$29))))))</f>
        <v>0</v>
      </c>
      <c r="BC38" s="114">
        <f>$D38*IF(BC$29&gt;'Inputs &amp; Summary'!$D$5,0,IF(BC$29&gt;VLOOKUP($G38,Lists!$J$17:$K$21,2),IF($M38=Lists!$H$3,IF($K38&lt;1,(($S38/$K38)*((1+'Inputs &amp; Summary'!$D$7)^BC$29)),((INT(BC$29/$K38)-INT((BC$29-1)/$K38))*$S38*((1+'Inputs &amp; Summary'!$D$7)^BC$29))),(_xlfn.WEIBULL.DIST(BC$29,$L38,$K38,FALSE)*$S38*((1+'Inputs &amp; Summary'!$D$7)^BC$29))),IF($M38=Lists!$H$3,IF($K38&lt;1,((($R38*(1-$E38)+$Q38*(1-$F38))/$K38)*((1+'Inputs &amp; Summary'!$D$7)^BC$29)),((INT(BC$29/$K38)-INT((BC$29-1)/$K38))*($R38*(1-$E38)+$Q38*(1-$F38))*((1+'Inputs &amp; Summary'!$D$7)^BC$29))),((_xlfn.WEIBULL.DIST(BC$29,$L38,$K38,FALSE)*($R38*(1-$E38)+$Q38*(1-$F38))*((1+'Inputs &amp; Summary'!$D$7)^BC$29))))))</f>
        <v>0</v>
      </c>
      <c r="BD38" s="114">
        <f>$D38*IF(BD$29&gt;'Inputs &amp; Summary'!$D$5,0,IF(BD$29&gt;VLOOKUP($G38,Lists!$J$17:$K$21,2),IF($M38=Lists!$H$3,IF($K38&lt;1,(($S38/$K38)*((1+'Inputs &amp; Summary'!$D$7)^BD$29)),((INT(BD$29/$K38)-INT((BD$29-1)/$K38))*$S38*((1+'Inputs &amp; Summary'!$D$7)^BD$29))),(_xlfn.WEIBULL.DIST(BD$29,$L38,$K38,FALSE)*$S38*((1+'Inputs &amp; Summary'!$D$7)^BD$29))),IF($M38=Lists!$H$3,IF($K38&lt;1,((($R38*(1-$E38)+$Q38*(1-$F38))/$K38)*((1+'Inputs &amp; Summary'!$D$7)^BD$29)),((INT(BD$29/$K38)-INT((BD$29-1)/$K38))*($R38*(1-$E38)+$Q38*(1-$F38))*((1+'Inputs &amp; Summary'!$D$7)^BD$29))),((_xlfn.WEIBULL.DIST(BD$29,$L38,$K38,FALSE)*($R38*(1-$E38)+$Q38*(1-$F38))*((1+'Inputs &amp; Summary'!$D$7)^BD$29))))))</f>
        <v>0</v>
      </c>
      <c r="BE38" s="114">
        <f>$D38*IF(BE$29&gt;'Inputs &amp; Summary'!$D$5,0,IF(BE$29&gt;VLOOKUP($G38,Lists!$J$17:$K$21,2),IF($M38=Lists!$H$3,IF($K38&lt;1,(($S38/$K38)*((1+'Inputs &amp; Summary'!$D$7)^BE$29)),((INT(BE$29/$K38)-INT((BE$29-1)/$K38))*$S38*((1+'Inputs &amp; Summary'!$D$7)^BE$29))),(_xlfn.WEIBULL.DIST(BE$29,$L38,$K38,FALSE)*$S38*((1+'Inputs &amp; Summary'!$D$7)^BE$29))),IF($M38=Lists!$H$3,IF($K38&lt;1,((($R38*(1-$E38)+$Q38*(1-$F38))/$K38)*((1+'Inputs &amp; Summary'!$D$7)^BE$29)),((INT(BE$29/$K38)-INT((BE$29-1)/$K38))*($R38*(1-$E38)+$Q38*(1-$F38))*((1+'Inputs &amp; Summary'!$D$7)^BE$29))),((_xlfn.WEIBULL.DIST(BE$29,$L38,$K38,FALSE)*($R38*(1-$E38)+$Q38*(1-$F38))*((1+'Inputs &amp; Summary'!$D$7)^BE$29))))))</f>
        <v>0</v>
      </c>
      <c r="BF38" s="114">
        <f>$D38*IF(BF$29&gt;'Inputs &amp; Summary'!$D$5,0,IF(BF$29&gt;VLOOKUP($G38,Lists!$J$17:$K$21,2),IF($M38=Lists!$H$3,IF($K38&lt;1,(($S38/$K38)*((1+'Inputs &amp; Summary'!$D$7)^BF$29)),((INT(BF$29/$K38)-INT((BF$29-1)/$K38))*$S38*((1+'Inputs &amp; Summary'!$D$7)^BF$29))),(_xlfn.WEIBULL.DIST(BF$29,$L38,$K38,FALSE)*$S38*((1+'Inputs &amp; Summary'!$D$7)^BF$29))),IF($M38=Lists!$H$3,IF($K38&lt;1,((($R38*(1-$E38)+$Q38*(1-$F38))/$K38)*((1+'Inputs &amp; Summary'!$D$7)^BF$29)),((INT(BF$29/$K38)-INT((BF$29-1)/$K38))*($R38*(1-$E38)+$Q38*(1-$F38))*((1+'Inputs &amp; Summary'!$D$7)^BF$29))),((_xlfn.WEIBULL.DIST(BF$29,$L38,$K38,FALSE)*($R38*(1-$E38)+$Q38*(1-$F38))*((1+'Inputs &amp; Summary'!$D$7)^BF$29))))))</f>
        <v>0</v>
      </c>
      <c r="BG38" s="114">
        <f>$D38*IF(BG$29&gt;'Inputs &amp; Summary'!$D$5,0,IF(BG$29&gt;VLOOKUP($G38,Lists!$J$17:$K$21,2),IF($M38=Lists!$H$3,IF($K38&lt;1,(($S38/$K38)*((1+'Inputs &amp; Summary'!$D$7)^BG$29)),((INT(BG$29/$K38)-INT((BG$29-1)/$K38))*$S38*((1+'Inputs &amp; Summary'!$D$7)^BG$29))),(_xlfn.WEIBULL.DIST(BG$29,$L38,$K38,FALSE)*$S38*((1+'Inputs &amp; Summary'!$D$7)^BG$29))),IF($M38=Lists!$H$3,IF($K38&lt;1,((($R38*(1-$E38)+$Q38*(1-$F38))/$K38)*((1+'Inputs &amp; Summary'!$D$7)^BG$29)),((INT(BG$29/$K38)-INT((BG$29-1)/$K38))*($R38*(1-$E38)+$Q38*(1-$F38))*((1+'Inputs &amp; Summary'!$D$7)^BG$29))),((_xlfn.WEIBULL.DIST(BG$29,$L38,$K38,FALSE)*($R38*(1-$E38)+$Q38*(1-$F38))*((1+'Inputs &amp; Summary'!$D$7)^BG$29))))))</f>
        <v>0</v>
      </c>
      <c r="BH38" s="114">
        <f>$D38*IF(BH$29&gt;'Inputs &amp; Summary'!$D$5,0,IF(BH$29&gt;VLOOKUP($G38,Lists!$J$17:$K$21,2),IF($M38=Lists!$H$3,IF($K38&lt;1,(($S38/$K38)*((1+'Inputs &amp; Summary'!$D$7)^BH$29)),((INT(BH$29/$K38)-INT((BH$29-1)/$K38))*$S38*((1+'Inputs &amp; Summary'!$D$7)^BH$29))),(_xlfn.WEIBULL.DIST(BH$29,$L38,$K38,FALSE)*$S38*((1+'Inputs &amp; Summary'!$D$7)^BH$29))),IF($M38=Lists!$H$3,IF($K38&lt;1,((($R38*(1-$E38)+$Q38*(1-$F38))/$K38)*((1+'Inputs &amp; Summary'!$D$7)^BH$29)),((INT(BH$29/$K38)-INT((BH$29-1)/$K38))*($R38*(1-$E38)+$Q38*(1-$F38))*((1+'Inputs &amp; Summary'!$D$7)^BH$29))),((_xlfn.WEIBULL.DIST(BH$29,$L38,$K38,FALSE)*($R38*(1-$E38)+$Q38*(1-$F38))*((1+'Inputs &amp; Summary'!$D$7)^BH$29))))))</f>
        <v>0</v>
      </c>
      <c r="BI38" s="114">
        <f>$D38*IF(BI$29&gt;'Inputs &amp; Summary'!$D$5,0,IF(BI$29&gt;VLOOKUP($G38,Lists!$J$17:$K$21,2),IF($M38=Lists!$H$3,IF($K38&lt;1,(($S38/$K38)*((1+'Inputs &amp; Summary'!$D$7)^BI$29)),((INT(BI$29/$K38)-INT((BI$29-1)/$K38))*$S38*((1+'Inputs &amp; Summary'!$D$7)^BI$29))),(_xlfn.WEIBULL.DIST(BI$29,$L38,$K38,FALSE)*$S38*((1+'Inputs &amp; Summary'!$D$7)^BI$29))),IF($M38=Lists!$H$3,IF($K38&lt;1,((($R38*(1-$E38)+$Q38*(1-$F38))/$K38)*((1+'Inputs &amp; Summary'!$D$7)^BI$29)),((INT(BI$29/$K38)-INT((BI$29-1)/$K38))*($R38*(1-$E38)+$Q38*(1-$F38))*((1+'Inputs &amp; Summary'!$D$7)^BI$29))),((_xlfn.WEIBULL.DIST(BI$29,$L38,$K38,FALSE)*($R38*(1-$E38)+$Q38*(1-$F38))*((1+'Inputs &amp; Summary'!$D$7)^BI$29))))))</f>
        <v>0</v>
      </c>
      <c r="BJ38" s="114">
        <f>$D38*IF(BJ$29&gt;'Inputs &amp; Summary'!$D$5,0,IF(BJ$29&gt;VLOOKUP($G38,Lists!$J$17:$K$21,2),IF($M38=Lists!$H$3,IF($K38&lt;1,(($S38/$K38)*((1+'Inputs &amp; Summary'!$D$7)^BJ$29)),((INT(BJ$29/$K38)-INT((BJ$29-1)/$K38))*$S38*((1+'Inputs &amp; Summary'!$D$7)^BJ$29))),(_xlfn.WEIBULL.DIST(BJ$29,$L38,$K38,FALSE)*$S38*((1+'Inputs &amp; Summary'!$D$7)^BJ$29))),IF($M38=Lists!$H$3,IF($K38&lt;1,((($R38*(1-$E38)+$Q38*(1-$F38))/$K38)*((1+'Inputs &amp; Summary'!$D$7)^BJ$29)),((INT(BJ$29/$K38)-INT((BJ$29-1)/$K38))*($R38*(1-$E38)+$Q38*(1-$F38))*((1+'Inputs &amp; Summary'!$D$7)^BJ$29))),((_xlfn.WEIBULL.DIST(BJ$29,$L38,$K38,FALSE)*($R38*(1-$E38)+$Q38*(1-$F38))*((1+'Inputs &amp; Summary'!$D$7)^BJ$29))))))</f>
        <v>0</v>
      </c>
      <c r="BK38" s="114">
        <f>$D38*IF(BK$29&gt;'Inputs &amp; Summary'!$D$5,0,IF(BK$29&gt;VLOOKUP($G38,Lists!$J$17:$K$21,2),IF($M38=Lists!$H$3,IF($K38&lt;1,(($S38/$K38)*((1+'Inputs &amp; Summary'!$D$7)^BK$29)),((INT(BK$29/$K38)-INT((BK$29-1)/$K38))*$S38*((1+'Inputs &amp; Summary'!$D$7)^BK$29))),(_xlfn.WEIBULL.DIST(BK$29,$L38,$K38,FALSE)*$S38*((1+'Inputs &amp; Summary'!$D$7)^BK$29))),IF($M38=Lists!$H$3,IF($K38&lt;1,((($R38*(1-$E38)+$Q38*(1-$F38))/$K38)*((1+'Inputs &amp; Summary'!$D$7)^BK$29)),((INT(BK$29/$K38)-INT((BK$29-1)/$K38))*($R38*(1-$E38)+$Q38*(1-$F38))*((1+'Inputs &amp; Summary'!$D$7)^BK$29))),((_xlfn.WEIBULL.DIST(BK$29,$L38,$K38,FALSE)*($R38*(1-$E38)+$Q38*(1-$F38))*((1+'Inputs &amp; Summary'!$D$7)^BK$29))))))</f>
        <v>0</v>
      </c>
      <c r="BL38" s="114">
        <f>$D38*IF(BL$29&gt;'Inputs &amp; Summary'!$D$5,0,IF(BL$29&gt;VLOOKUP($G38,Lists!$J$17:$K$21,2),IF($M38=Lists!$H$3,IF($K38&lt;1,(($S38/$K38)*((1+'Inputs &amp; Summary'!$D$7)^BL$29)),((INT(BL$29/$K38)-INT((BL$29-1)/$K38))*$S38*((1+'Inputs &amp; Summary'!$D$7)^BL$29))),(_xlfn.WEIBULL.DIST(BL$29,$L38,$K38,FALSE)*$S38*((1+'Inputs &amp; Summary'!$D$7)^BL$29))),IF($M38=Lists!$H$3,IF($K38&lt;1,((($R38*(1-$E38)+$Q38*(1-$F38))/$K38)*((1+'Inputs &amp; Summary'!$D$7)^BL$29)),((INT(BL$29/$K38)-INT((BL$29-1)/$K38))*($R38*(1-$E38)+$Q38*(1-$F38))*((1+'Inputs &amp; Summary'!$D$7)^BL$29))),((_xlfn.WEIBULL.DIST(BL$29,$L38,$K38,FALSE)*($R38*(1-$E38)+$Q38*(1-$F38))*((1+'Inputs &amp; Summary'!$D$7)^BL$29))))))</f>
        <v>0</v>
      </c>
    </row>
    <row r="39" spans="1:64" s="1" customFormat="1" x14ac:dyDescent="0.3">
      <c r="A39" s="79" t="s">
        <v>63</v>
      </c>
      <c r="B39" s="33" t="s">
        <v>307</v>
      </c>
      <c r="C39" s="33" t="s">
        <v>37</v>
      </c>
      <c r="D39" s="68">
        <v>0</v>
      </c>
      <c r="E39" s="68">
        <v>0</v>
      </c>
      <c r="F39" s="68">
        <v>0</v>
      </c>
      <c r="G39" s="213" t="s">
        <v>433</v>
      </c>
      <c r="H39" s="34" t="s">
        <v>53</v>
      </c>
      <c r="I39" s="34" t="s">
        <v>270</v>
      </c>
      <c r="J39" s="33">
        <f>VLOOKUP(I39,'Labor Rates'!$A$1:$B$16,2)</f>
        <v>25.173076923076923</v>
      </c>
      <c r="K39" s="35">
        <v>5</v>
      </c>
      <c r="L39" s="35">
        <v>1</v>
      </c>
      <c r="M39" s="33" t="s">
        <v>259</v>
      </c>
      <c r="N39" s="84">
        <f>'Inputs &amp; Summary'!$D$42*'Inputs &amp; Summary'!$D$45</f>
        <v>103.04449648711943</v>
      </c>
      <c r="O39" s="35">
        <f>0.5/60</f>
        <v>8.3333333333333332E-3</v>
      </c>
      <c r="P39" s="5">
        <v>0</v>
      </c>
      <c r="Q39" s="73">
        <f t="shared" si="6"/>
        <v>21.616225304749893</v>
      </c>
      <c r="R39" s="73">
        <f t="shared" si="7"/>
        <v>0</v>
      </c>
      <c r="S39" s="74">
        <f t="shared" si="8"/>
        <v>0</v>
      </c>
      <c r="T39" s="88"/>
      <c r="U39" s="80"/>
      <c r="V39" s="87">
        <f t="shared" si="9"/>
        <v>0</v>
      </c>
      <c r="W39" s="87">
        <f>NPV('Inputs &amp; Summary'!$D$6,Y39:BL39)</f>
        <v>0</v>
      </c>
      <c r="X39" s="90">
        <f t="shared" si="10"/>
        <v>0</v>
      </c>
      <c r="Y39" s="114">
        <f>$D39*IF(Y$29&gt;'Inputs &amp; Summary'!$D$5,0,IF(Y$29&gt;VLOOKUP($G39,Lists!$J$17:$K$21,2),IF($M39=Lists!$H$3,IF($K39&lt;1,(($S39/$K39)*((1+'Inputs &amp; Summary'!$D$7)^Y$29)),((INT(Y$29/$K39)-INT((Y$29-1)/$K39))*$S39*((1+'Inputs &amp; Summary'!$D$7)^Y$29))),(_xlfn.WEIBULL.DIST(Y$29,$L39,$K39,FALSE)*$S39*((1+'Inputs &amp; Summary'!$D$7)^Y$29))),IF($M39=Lists!$H$3,IF($K39&lt;1,((($R39*(1-$E39)+$Q39*(1-$F39))/$K39)*((1+'Inputs &amp; Summary'!$D$7)^Y$29)),((INT(Y$29/$K39)-INT((Y$29-1)/$K39))*($R39*(1-$E39)+$Q39*(1-$F39))*((1+'Inputs &amp; Summary'!$D$7)^Y$29))),((_xlfn.WEIBULL.DIST(Y$29,$L39,$K39,FALSE)*($R39*(1-$E39)+$Q39*(1-$F39))*((1+'Inputs &amp; Summary'!$D$7)^Y$29))))))</f>
        <v>0</v>
      </c>
      <c r="Z39" s="114">
        <f>$D39*IF(Z$29&gt;'Inputs &amp; Summary'!$D$5,0,IF(Z$29&gt;VLOOKUP($G39,Lists!$J$17:$K$21,2),IF($M39=Lists!$H$3,IF($K39&lt;1,(($S39/$K39)*((1+'Inputs &amp; Summary'!$D$7)^Z$29)),((INT(Z$29/$K39)-INT((Z$29-1)/$K39))*$S39*((1+'Inputs &amp; Summary'!$D$7)^Z$29))),(_xlfn.WEIBULL.DIST(Z$29,$L39,$K39,FALSE)*$S39*((1+'Inputs &amp; Summary'!$D$7)^Z$29))),IF($M39=Lists!$H$3,IF($K39&lt;1,((($R39*(1-$E39)+$Q39*(1-$F39))/$K39)*((1+'Inputs &amp; Summary'!$D$7)^Z$29)),((INT(Z$29/$K39)-INT((Z$29-1)/$K39))*($R39*(1-$E39)+$Q39*(1-$F39))*((1+'Inputs &amp; Summary'!$D$7)^Z$29))),((_xlfn.WEIBULL.DIST(Z$29,$L39,$K39,FALSE)*($R39*(1-$E39)+$Q39*(1-$F39))*((1+'Inputs &amp; Summary'!$D$7)^Z$29))))))</f>
        <v>0</v>
      </c>
      <c r="AA39" s="114">
        <f>$D39*IF(AA$29&gt;'Inputs &amp; Summary'!$D$5,0,IF(AA$29&gt;VLOOKUP($G39,Lists!$J$17:$K$21,2),IF($M39=Lists!$H$3,IF($K39&lt;1,(($S39/$K39)*((1+'Inputs &amp; Summary'!$D$7)^AA$29)),((INT(AA$29/$K39)-INT((AA$29-1)/$K39))*$S39*((1+'Inputs &amp; Summary'!$D$7)^AA$29))),(_xlfn.WEIBULL.DIST(AA$29,$L39,$K39,FALSE)*$S39*((1+'Inputs &amp; Summary'!$D$7)^AA$29))),IF($M39=Lists!$H$3,IF($K39&lt;1,((($R39*(1-$E39)+$Q39*(1-$F39))/$K39)*((1+'Inputs &amp; Summary'!$D$7)^AA$29)),((INT(AA$29/$K39)-INT((AA$29-1)/$K39))*($R39*(1-$E39)+$Q39*(1-$F39))*((1+'Inputs &amp; Summary'!$D$7)^AA$29))),((_xlfn.WEIBULL.DIST(AA$29,$L39,$K39,FALSE)*($R39*(1-$E39)+$Q39*(1-$F39))*((1+'Inputs &amp; Summary'!$D$7)^AA$29))))))</f>
        <v>0</v>
      </c>
      <c r="AB39" s="114">
        <f>$D39*IF(AB$29&gt;'Inputs &amp; Summary'!$D$5,0,IF(AB$29&gt;VLOOKUP($G39,Lists!$J$17:$K$21,2),IF($M39=Lists!$H$3,IF($K39&lt;1,(($S39/$K39)*((1+'Inputs &amp; Summary'!$D$7)^AB$29)),((INT(AB$29/$K39)-INT((AB$29-1)/$K39))*$S39*((1+'Inputs &amp; Summary'!$D$7)^AB$29))),(_xlfn.WEIBULL.DIST(AB$29,$L39,$K39,FALSE)*$S39*((1+'Inputs &amp; Summary'!$D$7)^AB$29))),IF($M39=Lists!$H$3,IF($K39&lt;1,((($R39*(1-$E39)+$Q39*(1-$F39))/$K39)*((1+'Inputs &amp; Summary'!$D$7)^AB$29)),((INT(AB$29/$K39)-INT((AB$29-1)/$K39))*($R39*(1-$E39)+$Q39*(1-$F39))*((1+'Inputs &amp; Summary'!$D$7)^AB$29))),((_xlfn.WEIBULL.DIST(AB$29,$L39,$K39,FALSE)*($R39*(1-$E39)+$Q39*(1-$F39))*((1+'Inputs &amp; Summary'!$D$7)^AB$29))))))</f>
        <v>0</v>
      </c>
      <c r="AC39" s="114">
        <f>$D39*IF(AC$29&gt;'Inputs &amp; Summary'!$D$5,0,IF(AC$29&gt;VLOOKUP($G39,Lists!$J$17:$K$21,2),IF($M39=Lists!$H$3,IF($K39&lt;1,(($S39/$K39)*((1+'Inputs &amp; Summary'!$D$7)^AC$29)),((INT(AC$29/$K39)-INT((AC$29-1)/$K39))*$S39*((1+'Inputs &amp; Summary'!$D$7)^AC$29))),(_xlfn.WEIBULL.DIST(AC$29,$L39,$K39,FALSE)*$S39*((1+'Inputs &amp; Summary'!$D$7)^AC$29))),IF($M39=Lists!$H$3,IF($K39&lt;1,((($R39*(1-$E39)+$Q39*(1-$F39))/$K39)*((1+'Inputs &amp; Summary'!$D$7)^AC$29)),((INT(AC$29/$K39)-INT((AC$29-1)/$K39))*($R39*(1-$E39)+$Q39*(1-$F39))*((1+'Inputs &amp; Summary'!$D$7)^AC$29))),((_xlfn.WEIBULL.DIST(AC$29,$L39,$K39,FALSE)*($R39*(1-$E39)+$Q39*(1-$F39))*((1+'Inputs &amp; Summary'!$D$7)^AC$29))))))</f>
        <v>0</v>
      </c>
      <c r="AD39" s="114">
        <f>$D39*IF(AD$29&gt;'Inputs &amp; Summary'!$D$5,0,IF(AD$29&gt;VLOOKUP($G39,Lists!$J$17:$K$21,2),IF($M39=Lists!$H$3,IF($K39&lt;1,(($S39/$K39)*((1+'Inputs &amp; Summary'!$D$7)^AD$29)),((INT(AD$29/$K39)-INT((AD$29-1)/$K39))*$S39*((1+'Inputs &amp; Summary'!$D$7)^AD$29))),(_xlfn.WEIBULL.DIST(AD$29,$L39,$K39,FALSE)*$S39*((1+'Inputs &amp; Summary'!$D$7)^AD$29))),IF($M39=Lists!$H$3,IF($K39&lt;1,((($R39*(1-$E39)+$Q39*(1-$F39))/$K39)*((1+'Inputs &amp; Summary'!$D$7)^AD$29)),((INT(AD$29/$K39)-INT((AD$29-1)/$K39))*($R39*(1-$E39)+$Q39*(1-$F39))*((1+'Inputs &amp; Summary'!$D$7)^AD$29))),((_xlfn.WEIBULL.DIST(AD$29,$L39,$K39,FALSE)*($R39*(1-$E39)+$Q39*(1-$F39))*((1+'Inputs &amp; Summary'!$D$7)^AD$29))))))</f>
        <v>0</v>
      </c>
      <c r="AE39" s="114">
        <f>$D39*IF(AE$29&gt;'Inputs &amp; Summary'!$D$5,0,IF(AE$29&gt;VLOOKUP($G39,Lists!$J$17:$K$21,2),IF($M39=Lists!$H$3,IF($K39&lt;1,(($S39/$K39)*((1+'Inputs &amp; Summary'!$D$7)^AE$29)),((INT(AE$29/$K39)-INT((AE$29-1)/$K39))*$S39*((1+'Inputs &amp; Summary'!$D$7)^AE$29))),(_xlfn.WEIBULL.DIST(AE$29,$L39,$K39,FALSE)*$S39*((1+'Inputs &amp; Summary'!$D$7)^AE$29))),IF($M39=Lists!$H$3,IF($K39&lt;1,((($R39*(1-$E39)+$Q39*(1-$F39))/$K39)*((1+'Inputs &amp; Summary'!$D$7)^AE$29)),((INT(AE$29/$K39)-INT((AE$29-1)/$K39))*($R39*(1-$E39)+$Q39*(1-$F39))*((1+'Inputs &amp; Summary'!$D$7)^AE$29))),((_xlfn.WEIBULL.DIST(AE$29,$L39,$K39,FALSE)*($R39*(1-$E39)+$Q39*(1-$F39))*((1+'Inputs &amp; Summary'!$D$7)^AE$29))))))</f>
        <v>0</v>
      </c>
      <c r="AF39" s="114">
        <f>$D39*IF(AF$29&gt;'Inputs &amp; Summary'!$D$5,0,IF(AF$29&gt;VLOOKUP($G39,Lists!$J$17:$K$21,2),IF($M39=Lists!$H$3,IF($K39&lt;1,(($S39/$K39)*((1+'Inputs &amp; Summary'!$D$7)^AF$29)),((INT(AF$29/$K39)-INT((AF$29-1)/$K39))*$S39*((1+'Inputs &amp; Summary'!$D$7)^AF$29))),(_xlfn.WEIBULL.DIST(AF$29,$L39,$K39,FALSE)*$S39*((1+'Inputs &amp; Summary'!$D$7)^AF$29))),IF($M39=Lists!$H$3,IF($K39&lt;1,((($R39*(1-$E39)+$Q39*(1-$F39))/$K39)*((1+'Inputs &amp; Summary'!$D$7)^AF$29)),((INT(AF$29/$K39)-INT((AF$29-1)/$K39))*($R39*(1-$E39)+$Q39*(1-$F39))*((1+'Inputs &amp; Summary'!$D$7)^AF$29))),((_xlfn.WEIBULL.DIST(AF$29,$L39,$K39,FALSE)*($R39*(1-$E39)+$Q39*(1-$F39))*((1+'Inputs &amp; Summary'!$D$7)^AF$29))))))</f>
        <v>0</v>
      </c>
      <c r="AG39" s="114">
        <f>$D39*IF(AG$29&gt;'Inputs &amp; Summary'!$D$5,0,IF(AG$29&gt;VLOOKUP($G39,Lists!$J$17:$K$21,2),IF($M39=Lists!$H$3,IF($K39&lt;1,(($S39/$K39)*((1+'Inputs &amp; Summary'!$D$7)^AG$29)),((INT(AG$29/$K39)-INT((AG$29-1)/$K39))*$S39*((1+'Inputs &amp; Summary'!$D$7)^AG$29))),(_xlfn.WEIBULL.DIST(AG$29,$L39,$K39,FALSE)*$S39*((1+'Inputs &amp; Summary'!$D$7)^AG$29))),IF($M39=Lists!$H$3,IF($K39&lt;1,((($R39*(1-$E39)+$Q39*(1-$F39))/$K39)*((1+'Inputs &amp; Summary'!$D$7)^AG$29)),((INT(AG$29/$K39)-INT((AG$29-1)/$K39))*($R39*(1-$E39)+$Q39*(1-$F39))*((1+'Inputs &amp; Summary'!$D$7)^AG$29))),((_xlfn.WEIBULL.DIST(AG$29,$L39,$K39,FALSE)*($R39*(1-$E39)+$Q39*(1-$F39))*((1+'Inputs &amp; Summary'!$D$7)^AG$29))))))</f>
        <v>0</v>
      </c>
      <c r="AH39" s="114">
        <f>$D39*IF(AH$29&gt;'Inputs &amp; Summary'!$D$5,0,IF(AH$29&gt;VLOOKUP($G39,Lists!$J$17:$K$21,2),IF($M39=Lists!$H$3,IF($K39&lt;1,(($S39/$K39)*((1+'Inputs &amp; Summary'!$D$7)^AH$29)),((INT(AH$29/$K39)-INT((AH$29-1)/$K39))*$S39*((1+'Inputs &amp; Summary'!$D$7)^AH$29))),(_xlfn.WEIBULL.DIST(AH$29,$L39,$K39,FALSE)*$S39*((1+'Inputs &amp; Summary'!$D$7)^AH$29))),IF($M39=Lists!$H$3,IF($K39&lt;1,((($R39*(1-$E39)+$Q39*(1-$F39))/$K39)*((1+'Inputs &amp; Summary'!$D$7)^AH$29)),((INT(AH$29/$K39)-INT((AH$29-1)/$K39))*($R39*(1-$E39)+$Q39*(1-$F39))*((1+'Inputs &amp; Summary'!$D$7)^AH$29))),((_xlfn.WEIBULL.DIST(AH$29,$L39,$K39,FALSE)*($R39*(1-$E39)+$Q39*(1-$F39))*((1+'Inputs &amp; Summary'!$D$7)^AH$29))))))</f>
        <v>0</v>
      </c>
      <c r="AI39" s="114">
        <f>$D39*IF(AI$29&gt;'Inputs &amp; Summary'!$D$5,0,IF(AI$29&gt;VLOOKUP($G39,Lists!$J$17:$K$21,2),IF($M39=Lists!$H$3,IF($K39&lt;1,(($S39/$K39)*((1+'Inputs &amp; Summary'!$D$7)^AI$29)),((INT(AI$29/$K39)-INT((AI$29-1)/$K39))*$S39*((1+'Inputs &amp; Summary'!$D$7)^AI$29))),(_xlfn.WEIBULL.DIST(AI$29,$L39,$K39,FALSE)*$S39*((1+'Inputs &amp; Summary'!$D$7)^AI$29))),IF($M39=Lists!$H$3,IF($K39&lt;1,((($R39*(1-$E39)+$Q39*(1-$F39))/$K39)*((1+'Inputs &amp; Summary'!$D$7)^AI$29)),((INT(AI$29/$K39)-INT((AI$29-1)/$K39))*($R39*(1-$E39)+$Q39*(1-$F39))*((1+'Inputs &amp; Summary'!$D$7)^AI$29))),((_xlfn.WEIBULL.DIST(AI$29,$L39,$K39,FALSE)*($R39*(1-$E39)+$Q39*(1-$F39))*((1+'Inputs &amp; Summary'!$D$7)^AI$29))))))</f>
        <v>0</v>
      </c>
      <c r="AJ39" s="114">
        <f>$D39*IF(AJ$29&gt;'Inputs &amp; Summary'!$D$5,0,IF(AJ$29&gt;VLOOKUP($G39,Lists!$J$17:$K$21,2),IF($M39=Lists!$H$3,IF($K39&lt;1,(($S39/$K39)*((1+'Inputs &amp; Summary'!$D$7)^AJ$29)),((INT(AJ$29/$K39)-INT((AJ$29-1)/$K39))*$S39*((1+'Inputs &amp; Summary'!$D$7)^AJ$29))),(_xlfn.WEIBULL.DIST(AJ$29,$L39,$K39,FALSE)*$S39*((1+'Inputs &amp; Summary'!$D$7)^AJ$29))),IF($M39=Lists!$H$3,IF($K39&lt;1,((($R39*(1-$E39)+$Q39*(1-$F39))/$K39)*((1+'Inputs &amp; Summary'!$D$7)^AJ$29)),((INT(AJ$29/$K39)-INT((AJ$29-1)/$K39))*($R39*(1-$E39)+$Q39*(1-$F39))*((1+'Inputs &amp; Summary'!$D$7)^AJ$29))),((_xlfn.WEIBULL.DIST(AJ$29,$L39,$K39,FALSE)*($R39*(1-$E39)+$Q39*(1-$F39))*((1+'Inputs &amp; Summary'!$D$7)^AJ$29))))))</f>
        <v>0</v>
      </c>
      <c r="AK39" s="114">
        <f>$D39*IF(AK$29&gt;'Inputs &amp; Summary'!$D$5,0,IF(AK$29&gt;VLOOKUP($G39,Lists!$J$17:$K$21,2),IF($M39=Lists!$H$3,IF($K39&lt;1,(($S39/$K39)*((1+'Inputs &amp; Summary'!$D$7)^AK$29)),((INT(AK$29/$K39)-INT((AK$29-1)/$K39))*$S39*((1+'Inputs &amp; Summary'!$D$7)^AK$29))),(_xlfn.WEIBULL.DIST(AK$29,$L39,$K39,FALSE)*$S39*((1+'Inputs &amp; Summary'!$D$7)^AK$29))),IF($M39=Lists!$H$3,IF($K39&lt;1,((($R39*(1-$E39)+$Q39*(1-$F39))/$K39)*((1+'Inputs &amp; Summary'!$D$7)^AK$29)),((INT(AK$29/$K39)-INT((AK$29-1)/$K39))*($R39*(1-$E39)+$Q39*(1-$F39))*((1+'Inputs &amp; Summary'!$D$7)^AK$29))),((_xlfn.WEIBULL.DIST(AK$29,$L39,$K39,FALSE)*($R39*(1-$E39)+$Q39*(1-$F39))*((1+'Inputs &amp; Summary'!$D$7)^AK$29))))))</f>
        <v>0</v>
      </c>
      <c r="AL39" s="114">
        <f>$D39*IF(AL$29&gt;'Inputs &amp; Summary'!$D$5,0,IF(AL$29&gt;VLOOKUP($G39,Lists!$J$17:$K$21,2),IF($M39=Lists!$H$3,IF($K39&lt;1,(($S39/$K39)*((1+'Inputs &amp; Summary'!$D$7)^AL$29)),((INT(AL$29/$K39)-INT((AL$29-1)/$K39))*$S39*((1+'Inputs &amp; Summary'!$D$7)^AL$29))),(_xlfn.WEIBULL.DIST(AL$29,$L39,$K39,FALSE)*$S39*((1+'Inputs &amp; Summary'!$D$7)^AL$29))),IF($M39=Lists!$H$3,IF($K39&lt;1,((($R39*(1-$E39)+$Q39*(1-$F39))/$K39)*((1+'Inputs &amp; Summary'!$D$7)^AL$29)),((INT(AL$29/$K39)-INT((AL$29-1)/$K39))*($R39*(1-$E39)+$Q39*(1-$F39))*((1+'Inputs &amp; Summary'!$D$7)^AL$29))),((_xlfn.WEIBULL.DIST(AL$29,$L39,$K39,FALSE)*($R39*(1-$E39)+$Q39*(1-$F39))*((1+'Inputs &amp; Summary'!$D$7)^AL$29))))))</f>
        <v>0</v>
      </c>
      <c r="AM39" s="114">
        <f>$D39*IF(AM$29&gt;'Inputs &amp; Summary'!$D$5,0,IF(AM$29&gt;VLOOKUP($G39,Lists!$J$17:$K$21,2),IF($M39=Lists!$H$3,IF($K39&lt;1,(($S39/$K39)*((1+'Inputs &amp; Summary'!$D$7)^AM$29)),((INT(AM$29/$K39)-INT((AM$29-1)/$K39))*$S39*((1+'Inputs &amp; Summary'!$D$7)^AM$29))),(_xlfn.WEIBULL.DIST(AM$29,$L39,$K39,FALSE)*$S39*((1+'Inputs &amp; Summary'!$D$7)^AM$29))),IF($M39=Lists!$H$3,IF($K39&lt;1,((($R39*(1-$E39)+$Q39*(1-$F39))/$K39)*((1+'Inputs &amp; Summary'!$D$7)^AM$29)),((INT(AM$29/$K39)-INT((AM$29-1)/$K39))*($R39*(1-$E39)+$Q39*(1-$F39))*((1+'Inputs &amp; Summary'!$D$7)^AM$29))),((_xlfn.WEIBULL.DIST(AM$29,$L39,$K39,FALSE)*($R39*(1-$E39)+$Q39*(1-$F39))*((1+'Inputs &amp; Summary'!$D$7)^AM$29))))))</f>
        <v>0</v>
      </c>
      <c r="AN39" s="114">
        <f>$D39*IF(AN$29&gt;'Inputs &amp; Summary'!$D$5,0,IF(AN$29&gt;VLOOKUP($G39,Lists!$J$17:$K$21,2),IF($M39=Lists!$H$3,IF($K39&lt;1,(($S39/$K39)*((1+'Inputs &amp; Summary'!$D$7)^AN$29)),((INT(AN$29/$K39)-INT((AN$29-1)/$K39))*$S39*((1+'Inputs &amp; Summary'!$D$7)^AN$29))),(_xlfn.WEIBULL.DIST(AN$29,$L39,$K39,FALSE)*$S39*((1+'Inputs &amp; Summary'!$D$7)^AN$29))),IF($M39=Lists!$H$3,IF($K39&lt;1,((($R39*(1-$E39)+$Q39*(1-$F39))/$K39)*((1+'Inputs &amp; Summary'!$D$7)^AN$29)),((INT(AN$29/$K39)-INT((AN$29-1)/$K39))*($R39*(1-$E39)+$Q39*(1-$F39))*((1+'Inputs &amp; Summary'!$D$7)^AN$29))),((_xlfn.WEIBULL.DIST(AN$29,$L39,$K39,FALSE)*($R39*(1-$E39)+$Q39*(1-$F39))*((1+'Inputs &amp; Summary'!$D$7)^AN$29))))))</f>
        <v>0</v>
      </c>
      <c r="AO39" s="114">
        <f>$D39*IF(AO$29&gt;'Inputs &amp; Summary'!$D$5,0,IF(AO$29&gt;VLOOKUP($G39,Lists!$J$17:$K$21,2),IF($M39=Lists!$H$3,IF($K39&lt;1,(($S39/$K39)*((1+'Inputs &amp; Summary'!$D$7)^AO$29)),((INT(AO$29/$K39)-INT((AO$29-1)/$K39))*$S39*((1+'Inputs &amp; Summary'!$D$7)^AO$29))),(_xlfn.WEIBULL.DIST(AO$29,$L39,$K39,FALSE)*$S39*((1+'Inputs &amp; Summary'!$D$7)^AO$29))),IF($M39=Lists!$H$3,IF($K39&lt;1,((($R39*(1-$E39)+$Q39*(1-$F39))/$K39)*((1+'Inputs &amp; Summary'!$D$7)^AO$29)),((INT(AO$29/$K39)-INT((AO$29-1)/$K39))*($R39*(1-$E39)+$Q39*(1-$F39))*((1+'Inputs &amp; Summary'!$D$7)^AO$29))),((_xlfn.WEIBULL.DIST(AO$29,$L39,$K39,FALSE)*($R39*(1-$E39)+$Q39*(1-$F39))*((1+'Inputs &amp; Summary'!$D$7)^AO$29))))))</f>
        <v>0</v>
      </c>
      <c r="AP39" s="114">
        <f>$D39*IF(AP$29&gt;'Inputs &amp; Summary'!$D$5,0,IF(AP$29&gt;VLOOKUP($G39,Lists!$J$17:$K$21,2),IF($M39=Lists!$H$3,IF($K39&lt;1,(($S39/$K39)*((1+'Inputs &amp; Summary'!$D$7)^AP$29)),((INT(AP$29/$K39)-INT((AP$29-1)/$K39))*$S39*((1+'Inputs &amp; Summary'!$D$7)^AP$29))),(_xlfn.WEIBULL.DIST(AP$29,$L39,$K39,FALSE)*$S39*((1+'Inputs &amp; Summary'!$D$7)^AP$29))),IF($M39=Lists!$H$3,IF($K39&lt;1,((($R39*(1-$E39)+$Q39*(1-$F39))/$K39)*((1+'Inputs &amp; Summary'!$D$7)^AP$29)),((INT(AP$29/$K39)-INT((AP$29-1)/$K39))*($R39*(1-$E39)+$Q39*(1-$F39))*((1+'Inputs &amp; Summary'!$D$7)^AP$29))),((_xlfn.WEIBULL.DIST(AP$29,$L39,$K39,FALSE)*($R39*(1-$E39)+$Q39*(1-$F39))*((1+'Inputs &amp; Summary'!$D$7)^AP$29))))))</f>
        <v>0</v>
      </c>
      <c r="AQ39" s="114">
        <f>$D39*IF(AQ$29&gt;'Inputs &amp; Summary'!$D$5,0,IF(AQ$29&gt;VLOOKUP($G39,Lists!$J$17:$K$21,2),IF($M39=Lists!$H$3,IF($K39&lt;1,(($S39/$K39)*((1+'Inputs &amp; Summary'!$D$7)^AQ$29)),((INT(AQ$29/$K39)-INT((AQ$29-1)/$K39))*$S39*((1+'Inputs &amp; Summary'!$D$7)^AQ$29))),(_xlfn.WEIBULL.DIST(AQ$29,$L39,$K39,FALSE)*$S39*((1+'Inputs &amp; Summary'!$D$7)^AQ$29))),IF($M39=Lists!$H$3,IF($K39&lt;1,((($R39*(1-$E39)+$Q39*(1-$F39))/$K39)*((1+'Inputs &amp; Summary'!$D$7)^AQ$29)),((INT(AQ$29/$K39)-INT((AQ$29-1)/$K39))*($R39*(1-$E39)+$Q39*(1-$F39))*((1+'Inputs &amp; Summary'!$D$7)^AQ$29))),((_xlfn.WEIBULL.DIST(AQ$29,$L39,$K39,FALSE)*($R39*(1-$E39)+$Q39*(1-$F39))*((1+'Inputs &amp; Summary'!$D$7)^AQ$29))))))</f>
        <v>0</v>
      </c>
      <c r="AR39" s="114">
        <f>$D39*IF(AR$29&gt;'Inputs &amp; Summary'!$D$5,0,IF(AR$29&gt;VLOOKUP($G39,Lists!$J$17:$K$21,2),IF($M39=Lists!$H$3,IF($K39&lt;1,(($S39/$K39)*((1+'Inputs &amp; Summary'!$D$7)^AR$29)),((INT(AR$29/$K39)-INT((AR$29-1)/$K39))*$S39*((1+'Inputs &amp; Summary'!$D$7)^AR$29))),(_xlfn.WEIBULL.DIST(AR$29,$L39,$K39,FALSE)*$S39*((1+'Inputs &amp; Summary'!$D$7)^AR$29))),IF($M39=Lists!$H$3,IF($K39&lt;1,((($R39*(1-$E39)+$Q39*(1-$F39))/$K39)*((1+'Inputs &amp; Summary'!$D$7)^AR$29)),((INT(AR$29/$K39)-INT((AR$29-1)/$K39))*($R39*(1-$E39)+$Q39*(1-$F39))*((1+'Inputs &amp; Summary'!$D$7)^AR$29))),((_xlfn.WEIBULL.DIST(AR$29,$L39,$K39,FALSE)*($R39*(1-$E39)+$Q39*(1-$F39))*((1+'Inputs &amp; Summary'!$D$7)^AR$29))))))</f>
        <v>0</v>
      </c>
      <c r="AS39" s="114">
        <f>$D39*IF(AS$29&gt;'Inputs &amp; Summary'!$D$5,0,IF(AS$29&gt;VLOOKUP($G39,Lists!$J$17:$K$21,2),IF($M39=Lists!$H$3,IF($K39&lt;1,(($S39/$K39)*((1+'Inputs &amp; Summary'!$D$7)^AS$29)),((INT(AS$29/$K39)-INT((AS$29-1)/$K39))*$S39*((1+'Inputs &amp; Summary'!$D$7)^AS$29))),(_xlfn.WEIBULL.DIST(AS$29,$L39,$K39,FALSE)*$S39*((1+'Inputs &amp; Summary'!$D$7)^AS$29))),IF($M39=Lists!$H$3,IF($K39&lt;1,((($R39*(1-$E39)+$Q39*(1-$F39))/$K39)*((1+'Inputs &amp; Summary'!$D$7)^AS$29)),((INT(AS$29/$K39)-INT((AS$29-1)/$K39))*($R39*(1-$E39)+$Q39*(1-$F39))*((1+'Inputs &amp; Summary'!$D$7)^AS$29))),((_xlfn.WEIBULL.DIST(AS$29,$L39,$K39,FALSE)*($R39*(1-$E39)+$Q39*(1-$F39))*((1+'Inputs &amp; Summary'!$D$7)^AS$29))))))</f>
        <v>0</v>
      </c>
      <c r="AT39" s="114">
        <f>$D39*IF(AT$29&gt;'Inputs &amp; Summary'!$D$5,0,IF(AT$29&gt;VLOOKUP($G39,Lists!$J$17:$K$21,2),IF($M39=Lists!$H$3,IF($K39&lt;1,(($S39/$K39)*((1+'Inputs &amp; Summary'!$D$7)^AT$29)),((INT(AT$29/$K39)-INT((AT$29-1)/$K39))*$S39*((1+'Inputs &amp; Summary'!$D$7)^AT$29))),(_xlfn.WEIBULL.DIST(AT$29,$L39,$K39,FALSE)*$S39*((1+'Inputs &amp; Summary'!$D$7)^AT$29))),IF($M39=Lists!$H$3,IF($K39&lt;1,((($R39*(1-$E39)+$Q39*(1-$F39))/$K39)*((1+'Inputs &amp; Summary'!$D$7)^AT$29)),((INT(AT$29/$K39)-INT((AT$29-1)/$K39))*($R39*(1-$E39)+$Q39*(1-$F39))*((1+'Inputs &amp; Summary'!$D$7)^AT$29))),((_xlfn.WEIBULL.DIST(AT$29,$L39,$K39,FALSE)*($R39*(1-$E39)+$Q39*(1-$F39))*((1+'Inputs &amp; Summary'!$D$7)^AT$29))))))</f>
        <v>0</v>
      </c>
      <c r="AU39" s="114">
        <f>$D39*IF(AU$29&gt;'Inputs &amp; Summary'!$D$5,0,IF(AU$29&gt;VLOOKUP($G39,Lists!$J$17:$K$21,2),IF($M39=Lists!$H$3,IF($K39&lt;1,(($S39/$K39)*((1+'Inputs &amp; Summary'!$D$7)^AU$29)),((INT(AU$29/$K39)-INT((AU$29-1)/$K39))*$S39*((1+'Inputs &amp; Summary'!$D$7)^AU$29))),(_xlfn.WEIBULL.DIST(AU$29,$L39,$K39,FALSE)*$S39*((1+'Inputs &amp; Summary'!$D$7)^AU$29))),IF($M39=Lists!$H$3,IF($K39&lt;1,((($R39*(1-$E39)+$Q39*(1-$F39))/$K39)*((1+'Inputs &amp; Summary'!$D$7)^AU$29)),((INT(AU$29/$K39)-INT((AU$29-1)/$K39))*($R39*(1-$E39)+$Q39*(1-$F39))*((1+'Inputs &amp; Summary'!$D$7)^AU$29))),((_xlfn.WEIBULL.DIST(AU$29,$L39,$K39,FALSE)*($R39*(1-$E39)+$Q39*(1-$F39))*((1+'Inputs &amp; Summary'!$D$7)^AU$29))))))</f>
        <v>0</v>
      </c>
      <c r="AV39" s="114">
        <f>$D39*IF(AV$29&gt;'Inputs &amp; Summary'!$D$5,0,IF(AV$29&gt;VLOOKUP($G39,Lists!$J$17:$K$21,2),IF($M39=Lists!$H$3,IF($K39&lt;1,(($S39/$K39)*((1+'Inputs &amp; Summary'!$D$7)^AV$29)),((INT(AV$29/$K39)-INT((AV$29-1)/$K39))*$S39*((1+'Inputs &amp; Summary'!$D$7)^AV$29))),(_xlfn.WEIBULL.DIST(AV$29,$L39,$K39,FALSE)*$S39*((1+'Inputs &amp; Summary'!$D$7)^AV$29))),IF($M39=Lists!$H$3,IF($K39&lt;1,((($R39*(1-$E39)+$Q39*(1-$F39))/$K39)*((1+'Inputs &amp; Summary'!$D$7)^AV$29)),((INT(AV$29/$K39)-INT((AV$29-1)/$K39))*($R39*(1-$E39)+$Q39*(1-$F39))*((1+'Inputs &amp; Summary'!$D$7)^AV$29))),((_xlfn.WEIBULL.DIST(AV$29,$L39,$K39,FALSE)*($R39*(1-$E39)+$Q39*(1-$F39))*((1+'Inputs &amp; Summary'!$D$7)^AV$29))))))</f>
        <v>0</v>
      </c>
      <c r="AW39" s="114">
        <f>$D39*IF(AW$29&gt;'Inputs &amp; Summary'!$D$5,0,IF(AW$29&gt;VLOOKUP($G39,Lists!$J$17:$K$21,2),IF($M39=Lists!$H$3,IF($K39&lt;1,(($S39/$K39)*((1+'Inputs &amp; Summary'!$D$7)^AW$29)),((INT(AW$29/$K39)-INT((AW$29-1)/$K39))*$S39*((1+'Inputs &amp; Summary'!$D$7)^AW$29))),(_xlfn.WEIBULL.DIST(AW$29,$L39,$K39,FALSE)*$S39*((1+'Inputs &amp; Summary'!$D$7)^AW$29))),IF($M39=Lists!$H$3,IF($K39&lt;1,((($R39*(1-$E39)+$Q39*(1-$F39))/$K39)*((1+'Inputs &amp; Summary'!$D$7)^AW$29)),((INT(AW$29/$K39)-INT((AW$29-1)/$K39))*($R39*(1-$E39)+$Q39*(1-$F39))*((1+'Inputs &amp; Summary'!$D$7)^AW$29))),((_xlfn.WEIBULL.DIST(AW$29,$L39,$K39,FALSE)*($R39*(1-$E39)+$Q39*(1-$F39))*((1+'Inputs &amp; Summary'!$D$7)^AW$29))))))</f>
        <v>0</v>
      </c>
      <c r="AX39" s="114">
        <f>$D39*IF(AX$29&gt;'Inputs &amp; Summary'!$D$5,0,IF(AX$29&gt;VLOOKUP($G39,Lists!$J$17:$K$21,2),IF($M39=Lists!$H$3,IF($K39&lt;1,(($S39/$K39)*((1+'Inputs &amp; Summary'!$D$7)^AX$29)),((INT(AX$29/$K39)-INT((AX$29-1)/$K39))*$S39*((1+'Inputs &amp; Summary'!$D$7)^AX$29))),(_xlfn.WEIBULL.DIST(AX$29,$L39,$K39,FALSE)*$S39*((1+'Inputs &amp; Summary'!$D$7)^AX$29))),IF($M39=Lists!$H$3,IF($K39&lt;1,((($R39*(1-$E39)+$Q39*(1-$F39))/$K39)*((1+'Inputs &amp; Summary'!$D$7)^AX$29)),((INT(AX$29/$K39)-INT((AX$29-1)/$K39))*($R39*(1-$E39)+$Q39*(1-$F39))*((1+'Inputs &amp; Summary'!$D$7)^AX$29))),((_xlfn.WEIBULL.DIST(AX$29,$L39,$K39,FALSE)*($R39*(1-$E39)+$Q39*(1-$F39))*((1+'Inputs &amp; Summary'!$D$7)^AX$29))))))</f>
        <v>0</v>
      </c>
      <c r="AY39" s="114">
        <f>$D39*IF(AY$29&gt;'Inputs &amp; Summary'!$D$5,0,IF(AY$29&gt;VLOOKUP($G39,Lists!$J$17:$K$21,2),IF($M39=Lists!$H$3,IF($K39&lt;1,(($S39/$K39)*((1+'Inputs &amp; Summary'!$D$7)^AY$29)),((INT(AY$29/$K39)-INT((AY$29-1)/$K39))*$S39*((1+'Inputs &amp; Summary'!$D$7)^AY$29))),(_xlfn.WEIBULL.DIST(AY$29,$L39,$K39,FALSE)*$S39*((1+'Inputs &amp; Summary'!$D$7)^AY$29))),IF($M39=Lists!$H$3,IF($K39&lt;1,((($R39*(1-$E39)+$Q39*(1-$F39))/$K39)*((1+'Inputs &amp; Summary'!$D$7)^AY$29)),((INT(AY$29/$K39)-INT((AY$29-1)/$K39))*($R39*(1-$E39)+$Q39*(1-$F39))*((1+'Inputs &amp; Summary'!$D$7)^AY$29))),((_xlfn.WEIBULL.DIST(AY$29,$L39,$K39,FALSE)*($R39*(1-$E39)+$Q39*(1-$F39))*((1+'Inputs &amp; Summary'!$D$7)^AY$29))))))</f>
        <v>0</v>
      </c>
      <c r="AZ39" s="114">
        <f>$D39*IF(AZ$29&gt;'Inputs &amp; Summary'!$D$5,0,IF(AZ$29&gt;VLOOKUP($G39,Lists!$J$17:$K$21,2),IF($M39=Lists!$H$3,IF($K39&lt;1,(($S39/$K39)*((1+'Inputs &amp; Summary'!$D$7)^AZ$29)),((INT(AZ$29/$K39)-INT((AZ$29-1)/$K39))*$S39*((1+'Inputs &amp; Summary'!$D$7)^AZ$29))),(_xlfn.WEIBULL.DIST(AZ$29,$L39,$K39,FALSE)*$S39*((1+'Inputs &amp; Summary'!$D$7)^AZ$29))),IF($M39=Lists!$H$3,IF($K39&lt;1,((($R39*(1-$E39)+$Q39*(1-$F39))/$K39)*((1+'Inputs &amp; Summary'!$D$7)^AZ$29)),((INT(AZ$29/$K39)-INT((AZ$29-1)/$K39))*($R39*(1-$E39)+$Q39*(1-$F39))*((1+'Inputs &amp; Summary'!$D$7)^AZ$29))),((_xlfn.WEIBULL.DIST(AZ$29,$L39,$K39,FALSE)*($R39*(1-$E39)+$Q39*(1-$F39))*((1+'Inputs &amp; Summary'!$D$7)^AZ$29))))))</f>
        <v>0</v>
      </c>
      <c r="BA39" s="114">
        <f>$D39*IF(BA$29&gt;'Inputs &amp; Summary'!$D$5,0,IF(BA$29&gt;VLOOKUP($G39,Lists!$J$17:$K$21,2),IF($M39=Lists!$H$3,IF($K39&lt;1,(($S39/$K39)*((1+'Inputs &amp; Summary'!$D$7)^BA$29)),((INT(BA$29/$K39)-INT((BA$29-1)/$K39))*$S39*((1+'Inputs &amp; Summary'!$D$7)^BA$29))),(_xlfn.WEIBULL.DIST(BA$29,$L39,$K39,FALSE)*$S39*((1+'Inputs &amp; Summary'!$D$7)^BA$29))),IF($M39=Lists!$H$3,IF($K39&lt;1,((($R39*(1-$E39)+$Q39*(1-$F39))/$K39)*((1+'Inputs &amp; Summary'!$D$7)^BA$29)),((INT(BA$29/$K39)-INT((BA$29-1)/$K39))*($R39*(1-$E39)+$Q39*(1-$F39))*((1+'Inputs &amp; Summary'!$D$7)^BA$29))),((_xlfn.WEIBULL.DIST(BA$29,$L39,$K39,FALSE)*($R39*(1-$E39)+$Q39*(1-$F39))*((1+'Inputs &amp; Summary'!$D$7)^BA$29))))))</f>
        <v>0</v>
      </c>
      <c r="BB39" s="114">
        <f>$D39*IF(BB$29&gt;'Inputs &amp; Summary'!$D$5,0,IF(BB$29&gt;VLOOKUP($G39,Lists!$J$17:$K$21,2),IF($M39=Lists!$H$3,IF($K39&lt;1,(($S39/$K39)*((1+'Inputs &amp; Summary'!$D$7)^BB$29)),((INT(BB$29/$K39)-INT((BB$29-1)/$K39))*$S39*((1+'Inputs &amp; Summary'!$D$7)^BB$29))),(_xlfn.WEIBULL.DIST(BB$29,$L39,$K39,FALSE)*$S39*((1+'Inputs &amp; Summary'!$D$7)^BB$29))),IF($M39=Lists!$H$3,IF($K39&lt;1,((($R39*(1-$E39)+$Q39*(1-$F39))/$K39)*((1+'Inputs &amp; Summary'!$D$7)^BB$29)),((INT(BB$29/$K39)-INT((BB$29-1)/$K39))*($R39*(1-$E39)+$Q39*(1-$F39))*((1+'Inputs &amp; Summary'!$D$7)^BB$29))),((_xlfn.WEIBULL.DIST(BB$29,$L39,$K39,FALSE)*($R39*(1-$E39)+$Q39*(1-$F39))*((1+'Inputs &amp; Summary'!$D$7)^BB$29))))))</f>
        <v>0</v>
      </c>
      <c r="BC39" s="114">
        <f>$D39*IF(BC$29&gt;'Inputs &amp; Summary'!$D$5,0,IF(BC$29&gt;VLOOKUP($G39,Lists!$J$17:$K$21,2),IF($M39=Lists!$H$3,IF($K39&lt;1,(($S39/$K39)*((1+'Inputs &amp; Summary'!$D$7)^BC$29)),((INT(BC$29/$K39)-INT((BC$29-1)/$K39))*$S39*((1+'Inputs &amp; Summary'!$D$7)^BC$29))),(_xlfn.WEIBULL.DIST(BC$29,$L39,$K39,FALSE)*$S39*((1+'Inputs &amp; Summary'!$D$7)^BC$29))),IF($M39=Lists!$H$3,IF($K39&lt;1,((($R39*(1-$E39)+$Q39*(1-$F39))/$K39)*((1+'Inputs &amp; Summary'!$D$7)^BC$29)),((INT(BC$29/$K39)-INT((BC$29-1)/$K39))*($R39*(1-$E39)+$Q39*(1-$F39))*((1+'Inputs &amp; Summary'!$D$7)^BC$29))),((_xlfn.WEIBULL.DIST(BC$29,$L39,$K39,FALSE)*($R39*(1-$E39)+$Q39*(1-$F39))*((1+'Inputs &amp; Summary'!$D$7)^BC$29))))))</f>
        <v>0</v>
      </c>
      <c r="BD39" s="114">
        <f>$D39*IF(BD$29&gt;'Inputs &amp; Summary'!$D$5,0,IF(BD$29&gt;VLOOKUP($G39,Lists!$J$17:$K$21,2),IF($M39=Lists!$H$3,IF($K39&lt;1,(($S39/$K39)*((1+'Inputs &amp; Summary'!$D$7)^BD$29)),((INT(BD$29/$K39)-INT((BD$29-1)/$K39))*$S39*((1+'Inputs &amp; Summary'!$D$7)^BD$29))),(_xlfn.WEIBULL.DIST(BD$29,$L39,$K39,FALSE)*$S39*((1+'Inputs &amp; Summary'!$D$7)^BD$29))),IF($M39=Lists!$H$3,IF($K39&lt;1,((($R39*(1-$E39)+$Q39*(1-$F39))/$K39)*((1+'Inputs &amp; Summary'!$D$7)^BD$29)),((INT(BD$29/$K39)-INT((BD$29-1)/$K39))*($R39*(1-$E39)+$Q39*(1-$F39))*((1+'Inputs &amp; Summary'!$D$7)^BD$29))),((_xlfn.WEIBULL.DIST(BD$29,$L39,$K39,FALSE)*($R39*(1-$E39)+$Q39*(1-$F39))*((1+'Inputs &amp; Summary'!$D$7)^BD$29))))))</f>
        <v>0</v>
      </c>
      <c r="BE39" s="114">
        <f>$D39*IF(BE$29&gt;'Inputs &amp; Summary'!$D$5,0,IF(BE$29&gt;VLOOKUP($G39,Lists!$J$17:$K$21,2),IF($M39=Lists!$H$3,IF($K39&lt;1,(($S39/$K39)*((1+'Inputs &amp; Summary'!$D$7)^BE$29)),((INT(BE$29/$K39)-INT((BE$29-1)/$K39))*$S39*((1+'Inputs &amp; Summary'!$D$7)^BE$29))),(_xlfn.WEIBULL.DIST(BE$29,$L39,$K39,FALSE)*$S39*((1+'Inputs &amp; Summary'!$D$7)^BE$29))),IF($M39=Lists!$H$3,IF($K39&lt;1,((($R39*(1-$E39)+$Q39*(1-$F39))/$K39)*((1+'Inputs &amp; Summary'!$D$7)^BE$29)),((INT(BE$29/$K39)-INT((BE$29-1)/$K39))*($R39*(1-$E39)+$Q39*(1-$F39))*((1+'Inputs &amp; Summary'!$D$7)^BE$29))),((_xlfn.WEIBULL.DIST(BE$29,$L39,$K39,FALSE)*($R39*(1-$E39)+$Q39*(1-$F39))*((1+'Inputs &amp; Summary'!$D$7)^BE$29))))))</f>
        <v>0</v>
      </c>
      <c r="BF39" s="114">
        <f>$D39*IF(BF$29&gt;'Inputs &amp; Summary'!$D$5,0,IF(BF$29&gt;VLOOKUP($G39,Lists!$J$17:$K$21,2),IF($M39=Lists!$H$3,IF($K39&lt;1,(($S39/$K39)*((1+'Inputs &amp; Summary'!$D$7)^BF$29)),((INT(BF$29/$K39)-INT((BF$29-1)/$K39))*$S39*((1+'Inputs &amp; Summary'!$D$7)^BF$29))),(_xlfn.WEIBULL.DIST(BF$29,$L39,$K39,FALSE)*$S39*((1+'Inputs &amp; Summary'!$D$7)^BF$29))),IF($M39=Lists!$H$3,IF($K39&lt;1,((($R39*(1-$E39)+$Q39*(1-$F39))/$K39)*((1+'Inputs &amp; Summary'!$D$7)^BF$29)),((INT(BF$29/$K39)-INT((BF$29-1)/$K39))*($R39*(1-$E39)+$Q39*(1-$F39))*((1+'Inputs &amp; Summary'!$D$7)^BF$29))),((_xlfn.WEIBULL.DIST(BF$29,$L39,$K39,FALSE)*($R39*(1-$E39)+$Q39*(1-$F39))*((1+'Inputs &amp; Summary'!$D$7)^BF$29))))))</f>
        <v>0</v>
      </c>
      <c r="BG39" s="114">
        <f>$D39*IF(BG$29&gt;'Inputs &amp; Summary'!$D$5,0,IF(BG$29&gt;VLOOKUP($G39,Lists!$J$17:$K$21,2),IF($M39=Lists!$H$3,IF($K39&lt;1,(($S39/$K39)*((1+'Inputs &amp; Summary'!$D$7)^BG$29)),((INT(BG$29/$K39)-INT((BG$29-1)/$K39))*$S39*((1+'Inputs &amp; Summary'!$D$7)^BG$29))),(_xlfn.WEIBULL.DIST(BG$29,$L39,$K39,FALSE)*$S39*((1+'Inputs &amp; Summary'!$D$7)^BG$29))),IF($M39=Lists!$H$3,IF($K39&lt;1,((($R39*(1-$E39)+$Q39*(1-$F39))/$K39)*((1+'Inputs &amp; Summary'!$D$7)^BG$29)),((INT(BG$29/$K39)-INT((BG$29-1)/$K39))*($R39*(1-$E39)+$Q39*(1-$F39))*((1+'Inputs &amp; Summary'!$D$7)^BG$29))),((_xlfn.WEIBULL.DIST(BG$29,$L39,$K39,FALSE)*($R39*(1-$E39)+$Q39*(1-$F39))*((1+'Inputs &amp; Summary'!$D$7)^BG$29))))))</f>
        <v>0</v>
      </c>
      <c r="BH39" s="114">
        <f>$D39*IF(BH$29&gt;'Inputs &amp; Summary'!$D$5,0,IF(BH$29&gt;VLOOKUP($G39,Lists!$J$17:$K$21,2),IF($M39=Lists!$H$3,IF($K39&lt;1,(($S39/$K39)*((1+'Inputs &amp; Summary'!$D$7)^BH$29)),((INT(BH$29/$K39)-INT((BH$29-1)/$K39))*$S39*((1+'Inputs &amp; Summary'!$D$7)^BH$29))),(_xlfn.WEIBULL.DIST(BH$29,$L39,$K39,FALSE)*$S39*((1+'Inputs &amp; Summary'!$D$7)^BH$29))),IF($M39=Lists!$H$3,IF($K39&lt;1,((($R39*(1-$E39)+$Q39*(1-$F39))/$K39)*((1+'Inputs &amp; Summary'!$D$7)^BH$29)),((INT(BH$29/$K39)-INT((BH$29-1)/$K39))*($R39*(1-$E39)+$Q39*(1-$F39))*((1+'Inputs &amp; Summary'!$D$7)^BH$29))),((_xlfn.WEIBULL.DIST(BH$29,$L39,$K39,FALSE)*($R39*(1-$E39)+$Q39*(1-$F39))*((1+'Inputs &amp; Summary'!$D$7)^BH$29))))))</f>
        <v>0</v>
      </c>
      <c r="BI39" s="114">
        <f>$D39*IF(BI$29&gt;'Inputs &amp; Summary'!$D$5,0,IF(BI$29&gt;VLOOKUP($G39,Lists!$J$17:$K$21,2),IF($M39=Lists!$H$3,IF($K39&lt;1,(($S39/$K39)*((1+'Inputs &amp; Summary'!$D$7)^BI$29)),((INT(BI$29/$K39)-INT((BI$29-1)/$K39))*$S39*((1+'Inputs &amp; Summary'!$D$7)^BI$29))),(_xlfn.WEIBULL.DIST(BI$29,$L39,$K39,FALSE)*$S39*((1+'Inputs &amp; Summary'!$D$7)^BI$29))),IF($M39=Lists!$H$3,IF($K39&lt;1,((($R39*(1-$E39)+$Q39*(1-$F39))/$K39)*((1+'Inputs &amp; Summary'!$D$7)^BI$29)),((INT(BI$29/$K39)-INT((BI$29-1)/$K39))*($R39*(1-$E39)+$Q39*(1-$F39))*((1+'Inputs &amp; Summary'!$D$7)^BI$29))),((_xlfn.WEIBULL.DIST(BI$29,$L39,$K39,FALSE)*($R39*(1-$E39)+$Q39*(1-$F39))*((1+'Inputs &amp; Summary'!$D$7)^BI$29))))))</f>
        <v>0</v>
      </c>
      <c r="BJ39" s="114">
        <f>$D39*IF(BJ$29&gt;'Inputs &amp; Summary'!$D$5,0,IF(BJ$29&gt;VLOOKUP($G39,Lists!$J$17:$K$21,2),IF($M39=Lists!$H$3,IF($K39&lt;1,(($S39/$K39)*((1+'Inputs &amp; Summary'!$D$7)^BJ$29)),((INT(BJ$29/$K39)-INT((BJ$29-1)/$K39))*$S39*((1+'Inputs &amp; Summary'!$D$7)^BJ$29))),(_xlfn.WEIBULL.DIST(BJ$29,$L39,$K39,FALSE)*$S39*((1+'Inputs &amp; Summary'!$D$7)^BJ$29))),IF($M39=Lists!$H$3,IF($K39&lt;1,((($R39*(1-$E39)+$Q39*(1-$F39))/$K39)*((1+'Inputs &amp; Summary'!$D$7)^BJ$29)),((INT(BJ$29/$K39)-INT((BJ$29-1)/$K39))*($R39*(1-$E39)+$Q39*(1-$F39))*((1+'Inputs &amp; Summary'!$D$7)^BJ$29))),((_xlfn.WEIBULL.DIST(BJ$29,$L39,$K39,FALSE)*($R39*(1-$E39)+$Q39*(1-$F39))*((1+'Inputs &amp; Summary'!$D$7)^BJ$29))))))</f>
        <v>0</v>
      </c>
      <c r="BK39" s="114">
        <f>$D39*IF(BK$29&gt;'Inputs &amp; Summary'!$D$5,0,IF(BK$29&gt;VLOOKUP($G39,Lists!$J$17:$K$21,2),IF($M39=Lists!$H$3,IF($K39&lt;1,(($S39/$K39)*((1+'Inputs &amp; Summary'!$D$7)^BK$29)),((INT(BK$29/$K39)-INT((BK$29-1)/$K39))*$S39*((1+'Inputs &amp; Summary'!$D$7)^BK$29))),(_xlfn.WEIBULL.DIST(BK$29,$L39,$K39,FALSE)*$S39*((1+'Inputs &amp; Summary'!$D$7)^BK$29))),IF($M39=Lists!$H$3,IF($K39&lt;1,((($R39*(1-$E39)+$Q39*(1-$F39))/$K39)*((1+'Inputs &amp; Summary'!$D$7)^BK$29)),((INT(BK$29/$K39)-INT((BK$29-1)/$K39))*($R39*(1-$E39)+$Q39*(1-$F39))*((1+'Inputs &amp; Summary'!$D$7)^BK$29))),((_xlfn.WEIBULL.DIST(BK$29,$L39,$K39,FALSE)*($R39*(1-$E39)+$Q39*(1-$F39))*((1+'Inputs &amp; Summary'!$D$7)^BK$29))))))</f>
        <v>0</v>
      </c>
      <c r="BL39" s="114">
        <f>$D39*IF(BL$29&gt;'Inputs &amp; Summary'!$D$5,0,IF(BL$29&gt;VLOOKUP($G39,Lists!$J$17:$K$21,2),IF($M39=Lists!$H$3,IF($K39&lt;1,(($S39/$K39)*((1+'Inputs &amp; Summary'!$D$7)^BL$29)),((INT(BL$29/$K39)-INT((BL$29-1)/$K39))*$S39*((1+'Inputs &amp; Summary'!$D$7)^BL$29))),(_xlfn.WEIBULL.DIST(BL$29,$L39,$K39,FALSE)*$S39*((1+'Inputs &amp; Summary'!$D$7)^BL$29))),IF($M39=Lists!$H$3,IF($K39&lt;1,((($R39*(1-$E39)+$Q39*(1-$F39))/$K39)*((1+'Inputs &amp; Summary'!$D$7)^BL$29)),((INT(BL$29/$K39)-INT((BL$29-1)/$K39))*($R39*(1-$E39)+$Q39*(1-$F39))*((1+'Inputs &amp; Summary'!$D$7)^BL$29))),((_xlfn.WEIBULL.DIST(BL$29,$L39,$K39,FALSE)*($R39*(1-$E39)+$Q39*(1-$F39))*((1+'Inputs &amp; Summary'!$D$7)^BL$29))))))</f>
        <v>0</v>
      </c>
    </row>
    <row r="40" spans="1:64" s="1" customFormat="1" x14ac:dyDescent="0.3">
      <c r="A40" s="79" t="s">
        <v>58</v>
      </c>
      <c r="B40" s="33" t="s">
        <v>307</v>
      </c>
      <c r="C40" s="33" t="s">
        <v>36</v>
      </c>
      <c r="D40" s="68">
        <v>0</v>
      </c>
      <c r="E40" s="68">
        <v>0</v>
      </c>
      <c r="F40" s="68">
        <v>0</v>
      </c>
      <c r="G40" s="213" t="s">
        <v>433</v>
      </c>
      <c r="H40" s="34" t="s">
        <v>53</v>
      </c>
      <c r="I40" s="34" t="s">
        <v>95</v>
      </c>
      <c r="J40" s="33">
        <f>VLOOKUP(I40,'Labor Rates'!$A$1:$B$16,2)</f>
        <v>23.197115384615383</v>
      </c>
      <c r="K40" s="35">
        <v>1</v>
      </c>
      <c r="L40" s="35">
        <v>1</v>
      </c>
      <c r="M40" s="33" t="s">
        <v>259</v>
      </c>
      <c r="N40" s="84">
        <f>$N$30</f>
        <v>1</v>
      </c>
      <c r="O40" s="35">
        <f>2/3600</f>
        <v>5.5555555555555556E-4</v>
      </c>
      <c r="P40" s="5">
        <v>0</v>
      </c>
      <c r="Q40" s="73">
        <f t="shared" si="6"/>
        <v>1.2887286324786324E-2</v>
      </c>
      <c r="R40" s="73">
        <f t="shared" si="7"/>
        <v>0</v>
      </c>
      <c r="S40" s="74">
        <f t="shared" si="8"/>
        <v>0</v>
      </c>
      <c r="T40" s="88"/>
      <c r="U40" s="80"/>
      <c r="V40" s="87">
        <f t="shared" si="9"/>
        <v>0</v>
      </c>
      <c r="W40" s="87">
        <f>NPV('Inputs &amp; Summary'!$D$6,Y40:BL40)</f>
        <v>0</v>
      </c>
      <c r="X40" s="90">
        <f t="shared" si="10"/>
        <v>0</v>
      </c>
      <c r="Y40" s="114">
        <f>$D40*IF(Y$29&gt;'Inputs &amp; Summary'!$D$5,0,IF(Y$29&gt;VLOOKUP($G40,Lists!$J$17:$K$21,2),IF($M40=Lists!$H$3,IF($K40&lt;1,(($S40/$K40)*((1+'Inputs &amp; Summary'!$D$7)^Y$29)),((INT(Y$29/$K40)-INT((Y$29-1)/$K40))*$S40*((1+'Inputs &amp; Summary'!$D$7)^Y$29))),(_xlfn.WEIBULL.DIST(Y$29,$L40,$K40,FALSE)*$S40*((1+'Inputs &amp; Summary'!$D$7)^Y$29))),IF($M40=Lists!$H$3,IF($K40&lt;1,((($R40*(1-$E40)+$Q40*(1-$F40))/$K40)*((1+'Inputs &amp; Summary'!$D$7)^Y$29)),((INT(Y$29/$K40)-INT((Y$29-1)/$K40))*($R40*(1-$E40)+$Q40*(1-$F40))*((1+'Inputs &amp; Summary'!$D$7)^Y$29))),((_xlfn.WEIBULL.DIST(Y$29,$L40,$K40,FALSE)*($R40*(1-$E40)+$Q40*(1-$F40))*((1+'Inputs &amp; Summary'!$D$7)^Y$29))))))</f>
        <v>0</v>
      </c>
      <c r="Z40" s="114">
        <f>$D40*IF(Z$29&gt;'Inputs &amp; Summary'!$D$5,0,IF(Z$29&gt;VLOOKUP($G40,Lists!$J$17:$K$21,2),IF($M40=Lists!$H$3,IF($K40&lt;1,(($S40/$K40)*((1+'Inputs &amp; Summary'!$D$7)^Z$29)),((INT(Z$29/$K40)-INT((Z$29-1)/$K40))*$S40*((1+'Inputs &amp; Summary'!$D$7)^Z$29))),(_xlfn.WEIBULL.DIST(Z$29,$L40,$K40,FALSE)*$S40*((1+'Inputs &amp; Summary'!$D$7)^Z$29))),IF($M40=Lists!$H$3,IF($K40&lt;1,((($R40*(1-$E40)+$Q40*(1-$F40))/$K40)*((1+'Inputs &amp; Summary'!$D$7)^Z$29)),((INT(Z$29/$K40)-INT((Z$29-1)/$K40))*($R40*(1-$E40)+$Q40*(1-$F40))*((1+'Inputs &amp; Summary'!$D$7)^Z$29))),((_xlfn.WEIBULL.DIST(Z$29,$L40,$K40,FALSE)*($R40*(1-$E40)+$Q40*(1-$F40))*((1+'Inputs &amp; Summary'!$D$7)^Z$29))))))</f>
        <v>0</v>
      </c>
      <c r="AA40" s="114">
        <f>$D40*IF(AA$29&gt;'Inputs &amp; Summary'!$D$5,0,IF(AA$29&gt;VLOOKUP($G40,Lists!$J$17:$K$21,2),IF($M40=Lists!$H$3,IF($K40&lt;1,(($S40/$K40)*((1+'Inputs &amp; Summary'!$D$7)^AA$29)),((INT(AA$29/$K40)-INT((AA$29-1)/$K40))*$S40*((1+'Inputs &amp; Summary'!$D$7)^AA$29))),(_xlfn.WEIBULL.DIST(AA$29,$L40,$K40,FALSE)*$S40*((1+'Inputs &amp; Summary'!$D$7)^AA$29))),IF($M40=Lists!$H$3,IF($K40&lt;1,((($R40*(1-$E40)+$Q40*(1-$F40))/$K40)*((1+'Inputs &amp; Summary'!$D$7)^AA$29)),((INT(AA$29/$K40)-INT((AA$29-1)/$K40))*($R40*(1-$E40)+$Q40*(1-$F40))*((1+'Inputs &amp; Summary'!$D$7)^AA$29))),((_xlfn.WEIBULL.DIST(AA$29,$L40,$K40,FALSE)*($R40*(1-$E40)+$Q40*(1-$F40))*((1+'Inputs &amp; Summary'!$D$7)^AA$29))))))</f>
        <v>0</v>
      </c>
      <c r="AB40" s="114">
        <f>$D40*IF(AB$29&gt;'Inputs &amp; Summary'!$D$5,0,IF(AB$29&gt;VLOOKUP($G40,Lists!$J$17:$K$21,2),IF($M40=Lists!$H$3,IF($K40&lt;1,(($S40/$K40)*((1+'Inputs &amp; Summary'!$D$7)^AB$29)),((INT(AB$29/$K40)-INT((AB$29-1)/$K40))*$S40*((1+'Inputs &amp; Summary'!$D$7)^AB$29))),(_xlfn.WEIBULL.DIST(AB$29,$L40,$K40,FALSE)*$S40*((1+'Inputs &amp; Summary'!$D$7)^AB$29))),IF($M40=Lists!$H$3,IF($K40&lt;1,((($R40*(1-$E40)+$Q40*(1-$F40))/$K40)*((1+'Inputs &amp; Summary'!$D$7)^AB$29)),((INT(AB$29/$K40)-INT((AB$29-1)/$K40))*($R40*(1-$E40)+$Q40*(1-$F40))*((1+'Inputs &amp; Summary'!$D$7)^AB$29))),((_xlfn.WEIBULL.DIST(AB$29,$L40,$K40,FALSE)*($R40*(1-$E40)+$Q40*(1-$F40))*((1+'Inputs &amp; Summary'!$D$7)^AB$29))))))</f>
        <v>0</v>
      </c>
      <c r="AC40" s="114">
        <f>$D40*IF(AC$29&gt;'Inputs &amp; Summary'!$D$5,0,IF(AC$29&gt;VLOOKUP($G40,Lists!$J$17:$K$21,2),IF($M40=Lists!$H$3,IF($K40&lt;1,(($S40/$K40)*((1+'Inputs &amp; Summary'!$D$7)^AC$29)),((INT(AC$29/$K40)-INT((AC$29-1)/$K40))*$S40*((1+'Inputs &amp; Summary'!$D$7)^AC$29))),(_xlfn.WEIBULL.DIST(AC$29,$L40,$K40,FALSE)*$S40*((1+'Inputs &amp; Summary'!$D$7)^AC$29))),IF($M40=Lists!$H$3,IF($K40&lt;1,((($R40*(1-$E40)+$Q40*(1-$F40))/$K40)*((1+'Inputs &amp; Summary'!$D$7)^AC$29)),((INT(AC$29/$K40)-INT((AC$29-1)/$K40))*($R40*(1-$E40)+$Q40*(1-$F40))*((1+'Inputs &amp; Summary'!$D$7)^AC$29))),((_xlfn.WEIBULL.DIST(AC$29,$L40,$K40,FALSE)*($R40*(1-$E40)+$Q40*(1-$F40))*((1+'Inputs &amp; Summary'!$D$7)^AC$29))))))</f>
        <v>0</v>
      </c>
      <c r="AD40" s="114">
        <f>$D40*IF(AD$29&gt;'Inputs &amp; Summary'!$D$5,0,IF(AD$29&gt;VLOOKUP($G40,Lists!$J$17:$K$21,2),IF($M40=Lists!$H$3,IF($K40&lt;1,(($S40/$K40)*((1+'Inputs &amp; Summary'!$D$7)^AD$29)),((INT(AD$29/$K40)-INT((AD$29-1)/$K40))*$S40*((1+'Inputs &amp; Summary'!$D$7)^AD$29))),(_xlfn.WEIBULL.DIST(AD$29,$L40,$K40,FALSE)*$S40*((1+'Inputs &amp; Summary'!$D$7)^AD$29))),IF($M40=Lists!$H$3,IF($K40&lt;1,((($R40*(1-$E40)+$Q40*(1-$F40))/$K40)*((1+'Inputs &amp; Summary'!$D$7)^AD$29)),((INT(AD$29/$K40)-INT((AD$29-1)/$K40))*($R40*(1-$E40)+$Q40*(1-$F40))*((1+'Inputs &amp; Summary'!$D$7)^AD$29))),((_xlfn.WEIBULL.DIST(AD$29,$L40,$K40,FALSE)*($R40*(1-$E40)+$Q40*(1-$F40))*((1+'Inputs &amp; Summary'!$D$7)^AD$29))))))</f>
        <v>0</v>
      </c>
      <c r="AE40" s="114">
        <f>$D40*IF(AE$29&gt;'Inputs &amp; Summary'!$D$5,0,IF(AE$29&gt;VLOOKUP($G40,Lists!$J$17:$K$21,2),IF($M40=Lists!$H$3,IF($K40&lt;1,(($S40/$K40)*((1+'Inputs &amp; Summary'!$D$7)^AE$29)),((INT(AE$29/$K40)-INT((AE$29-1)/$K40))*$S40*((1+'Inputs &amp; Summary'!$D$7)^AE$29))),(_xlfn.WEIBULL.DIST(AE$29,$L40,$K40,FALSE)*$S40*((1+'Inputs &amp; Summary'!$D$7)^AE$29))),IF($M40=Lists!$H$3,IF($K40&lt;1,((($R40*(1-$E40)+$Q40*(1-$F40))/$K40)*((1+'Inputs &amp; Summary'!$D$7)^AE$29)),((INT(AE$29/$K40)-INT((AE$29-1)/$K40))*($R40*(1-$E40)+$Q40*(1-$F40))*((1+'Inputs &amp; Summary'!$D$7)^AE$29))),((_xlfn.WEIBULL.DIST(AE$29,$L40,$K40,FALSE)*($R40*(1-$E40)+$Q40*(1-$F40))*((1+'Inputs &amp; Summary'!$D$7)^AE$29))))))</f>
        <v>0</v>
      </c>
      <c r="AF40" s="114">
        <f>$D40*IF(AF$29&gt;'Inputs &amp; Summary'!$D$5,0,IF(AF$29&gt;VLOOKUP($G40,Lists!$J$17:$K$21,2),IF($M40=Lists!$H$3,IF($K40&lt;1,(($S40/$K40)*((1+'Inputs &amp; Summary'!$D$7)^AF$29)),((INT(AF$29/$K40)-INT((AF$29-1)/$K40))*$S40*((1+'Inputs &amp; Summary'!$D$7)^AF$29))),(_xlfn.WEIBULL.DIST(AF$29,$L40,$K40,FALSE)*$S40*((1+'Inputs &amp; Summary'!$D$7)^AF$29))),IF($M40=Lists!$H$3,IF($K40&lt;1,((($R40*(1-$E40)+$Q40*(1-$F40))/$K40)*((1+'Inputs &amp; Summary'!$D$7)^AF$29)),((INT(AF$29/$K40)-INT((AF$29-1)/$K40))*($R40*(1-$E40)+$Q40*(1-$F40))*((1+'Inputs &amp; Summary'!$D$7)^AF$29))),((_xlfn.WEIBULL.DIST(AF$29,$L40,$K40,FALSE)*($R40*(1-$E40)+$Q40*(1-$F40))*((1+'Inputs &amp; Summary'!$D$7)^AF$29))))))</f>
        <v>0</v>
      </c>
      <c r="AG40" s="114">
        <f>$D40*IF(AG$29&gt;'Inputs &amp; Summary'!$D$5,0,IF(AG$29&gt;VLOOKUP($G40,Lists!$J$17:$K$21,2),IF($M40=Lists!$H$3,IF($K40&lt;1,(($S40/$K40)*((1+'Inputs &amp; Summary'!$D$7)^AG$29)),((INT(AG$29/$K40)-INT((AG$29-1)/$K40))*$S40*((1+'Inputs &amp; Summary'!$D$7)^AG$29))),(_xlfn.WEIBULL.DIST(AG$29,$L40,$K40,FALSE)*$S40*((1+'Inputs &amp; Summary'!$D$7)^AG$29))),IF($M40=Lists!$H$3,IF($K40&lt;1,((($R40*(1-$E40)+$Q40*(1-$F40))/$K40)*((1+'Inputs &amp; Summary'!$D$7)^AG$29)),((INT(AG$29/$K40)-INT((AG$29-1)/$K40))*($R40*(1-$E40)+$Q40*(1-$F40))*((1+'Inputs &amp; Summary'!$D$7)^AG$29))),((_xlfn.WEIBULL.DIST(AG$29,$L40,$K40,FALSE)*($R40*(1-$E40)+$Q40*(1-$F40))*((1+'Inputs &amp; Summary'!$D$7)^AG$29))))))</f>
        <v>0</v>
      </c>
      <c r="AH40" s="114">
        <f>$D40*IF(AH$29&gt;'Inputs &amp; Summary'!$D$5,0,IF(AH$29&gt;VLOOKUP($G40,Lists!$J$17:$K$21,2),IF($M40=Lists!$H$3,IF($K40&lt;1,(($S40/$K40)*((1+'Inputs &amp; Summary'!$D$7)^AH$29)),((INT(AH$29/$K40)-INT((AH$29-1)/$K40))*$S40*((1+'Inputs &amp; Summary'!$D$7)^AH$29))),(_xlfn.WEIBULL.DIST(AH$29,$L40,$K40,FALSE)*$S40*((1+'Inputs &amp; Summary'!$D$7)^AH$29))),IF($M40=Lists!$H$3,IF($K40&lt;1,((($R40*(1-$E40)+$Q40*(1-$F40))/$K40)*((1+'Inputs &amp; Summary'!$D$7)^AH$29)),((INT(AH$29/$K40)-INT((AH$29-1)/$K40))*($R40*(1-$E40)+$Q40*(1-$F40))*((1+'Inputs &amp; Summary'!$D$7)^AH$29))),((_xlfn.WEIBULL.DIST(AH$29,$L40,$K40,FALSE)*($R40*(1-$E40)+$Q40*(1-$F40))*((1+'Inputs &amp; Summary'!$D$7)^AH$29))))))</f>
        <v>0</v>
      </c>
      <c r="AI40" s="114">
        <f>$D40*IF(AI$29&gt;'Inputs &amp; Summary'!$D$5,0,IF(AI$29&gt;VLOOKUP($G40,Lists!$J$17:$K$21,2),IF($M40=Lists!$H$3,IF($K40&lt;1,(($S40/$K40)*((1+'Inputs &amp; Summary'!$D$7)^AI$29)),((INT(AI$29/$K40)-INT((AI$29-1)/$K40))*$S40*((1+'Inputs &amp; Summary'!$D$7)^AI$29))),(_xlfn.WEIBULL.DIST(AI$29,$L40,$K40,FALSE)*$S40*((1+'Inputs &amp; Summary'!$D$7)^AI$29))),IF($M40=Lists!$H$3,IF($K40&lt;1,((($R40*(1-$E40)+$Q40*(1-$F40))/$K40)*((1+'Inputs &amp; Summary'!$D$7)^AI$29)),((INT(AI$29/$K40)-INT((AI$29-1)/$K40))*($R40*(1-$E40)+$Q40*(1-$F40))*((1+'Inputs &amp; Summary'!$D$7)^AI$29))),((_xlfn.WEIBULL.DIST(AI$29,$L40,$K40,FALSE)*($R40*(1-$E40)+$Q40*(1-$F40))*((1+'Inputs &amp; Summary'!$D$7)^AI$29))))))</f>
        <v>0</v>
      </c>
      <c r="AJ40" s="114">
        <f>$D40*IF(AJ$29&gt;'Inputs &amp; Summary'!$D$5,0,IF(AJ$29&gt;VLOOKUP($G40,Lists!$J$17:$K$21,2),IF($M40=Lists!$H$3,IF($K40&lt;1,(($S40/$K40)*((1+'Inputs &amp; Summary'!$D$7)^AJ$29)),((INT(AJ$29/$K40)-INT((AJ$29-1)/$K40))*$S40*((1+'Inputs &amp; Summary'!$D$7)^AJ$29))),(_xlfn.WEIBULL.DIST(AJ$29,$L40,$K40,FALSE)*$S40*((1+'Inputs &amp; Summary'!$D$7)^AJ$29))),IF($M40=Lists!$H$3,IF($K40&lt;1,((($R40*(1-$E40)+$Q40*(1-$F40))/$K40)*((1+'Inputs &amp; Summary'!$D$7)^AJ$29)),((INT(AJ$29/$K40)-INT((AJ$29-1)/$K40))*($R40*(1-$E40)+$Q40*(1-$F40))*((1+'Inputs &amp; Summary'!$D$7)^AJ$29))),((_xlfn.WEIBULL.DIST(AJ$29,$L40,$K40,FALSE)*($R40*(1-$E40)+$Q40*(1-$F40))*((1+'Inputs &amp; Summary'!$D$7)^AJ$29))))))</f>
        <v>0</v>
      </c>
      <c r="AK40" s="114">
        <f>$D40*IF(AK$29&gt;'Inputs &amp; Summary'!$D$5,0,IF(AK$29&gt;VLOOKUP($G40,Lists!$J$17:$K$21,2),IF($M40=Lists!$H$3,IF($K40&lt;1,(($S40/$K40)*((1+'Inputs &amp; Summary'!$D$7)^AK$29)),((INT(AK$29/$K40)-INT((AK$29-1)/$K40))*$S40*((1+'Inputs &amp; Summary'!$D$7)^AK$29))),(_xlfn.WEIBULL.DIST(AK$29,$L40,$K40,FALSE)*$S40*((1+'Inputs &amp; Summary'!$D$7)^AK$29))),IF($M40=Lists!$H$3,IF($K40&lt;1,((($R40*(1-$E40)+$Q40*(1-$F40))/$K40)*((1+'Inputs &amp; Summary'!$D$7)^AK$29)),((INT(AK$29/$K40)-INT((AK$29-1)/$K40))*($R40*(1-$E40)+$Q40*(1-$F40))*((1+'Inputs &amp; Summary'!$D$7)^AK$29))),((_xlfn.WEIBULL.DIST(AK$29,$L40,$K40,FALSE)*($R40*(1-$E40)+$Q40*(1-$F40))*((1+'Inputs &amp; Summary'!$D$7)^AK$29))))))</f>
        <v>0</v>
      </c>
      <c r="AL40" s="114">
        <f>$D40*IF(AL$29&gt;'Inputs &amp; Summary'!$D$5,0,IF(AL$29&gt;VLOOKUP($G40,Lists!$J$17:$K$21,2),IF($M40=Lists!$H$3,IF($K40&lt;1,(($S40/$K40)*((1+'Inputs &amp; Summary'!$D$7)^AL$29)),((INT(AL$29/$K40)-INT((AL$29-1)/$K40))*$S40*((1+'Inputs &amp; Summary'!$D$7)^AL$29))),(_xlfn.WEIBULL.DIST(AL$29,$L40,$K40,FALSE)*$S40*((1+'Inputs &amp; Summary'!$D$7)^AL$29))),IF($M40=Lists!$H$3,IF($K40&lt;1,((($R40*(1-$E40)+$Q40*(1-$F40))/$K40)*((1+'Inputs &amp; Summary'!$D$7)^AL$29)),((INT(AL$29/$K40)-INT((AL$29-1)/$K40))*($R40*(1-$E40)+$Q40*(1-$F40))*((1+'Inputs &amp; Summary'!$D$7)^AL$29))),((_xlfn.WEIBULL.DIST(AL$29,$L40,$K40,FALSE)*($R40*(1-$E40)+$Q40*(1-$F40))*((1+'Inputs &amp; Summary'!$D$7)^AL$29))))))</f>
        <v>0</v>
      </c>
      <c r="AM40" s="114">
        <f>$D40*IF(AM$29&gt;'Inputs &amp; Summary'!$D$5,0,IF(AM$29&gt;VLOOKUP($G40,Lists!$J$17:$K$21,2),IF($M40=Lists!$H$3,IF($K40&lt;1,(($S40/$K40)*((1+'Inputs &amp; Summary'!$D$7)^AM$29)),((INT(AM$29/$K40)-INT((AM$29-1)/$K40))*$S40*((1+'Inputs &amp; Summary'!$D$7)^AM$29))),(_xlfn.WEIBULL.DIST(AM$29,$L40,$K40,FALSE)*$S40*((1+'Inputs &amp; Summary'!$D$7)^AM$29))),IF($M40=Lists!$H$3,IF($K40&lt;1,((($R40*(1-$E40)+$Q40*(1-$F40))/$K40)*((1+'Inputs &amp; Summary'!$D$7)^AM$29)),((INT(AM$29/$K40)-INT((AM$29-1)/$K40))*($R40*(1-$E40)+$Q40*(1-$F40))*((1+'Inputs &amp; Summary'!$D$7)^AM$29))),((_xlfn.WEIBULL.DIST(AM$29,$L40,$K40,FALSE)*($R40*(1-$E40)+$Q40*(1-$F40))*((1+'Inputs &amp; Summary'!$D$7)^AM$29))))))</f>
        <v>0</v>
      </c>
      <c r="AN40" s="114">
        <f>$D40*IF(AN$29&gt;'Inputs &amp; Summary'!$D$5,0,IF(AN$29&gt;VLOOKUP($G40,Lists!$J$17:$K$21,2),IF($M40=Lists!$H$3,IF($K40&lt;1,(($S40/$K40)*((1+'Inputs &amp; Summary'!$D$7)^AN$29)),((INT(AN$29/$K40)-INT((AN$29-1)/$K40))*$S40*((1+'Inputs &amp; Summary'!$D$7)^AN$29))),(_xlfn.WEIBULL.DIST(AN$29,$L40,$K40,FALSE)*$S40*((1+'Inputs &amp; Summary'!$D$7)^AN$29))),IF($M40=Lists!$H$3,IF($K40&lt;1,((($R40*(1-$E40)+$Q40*(1-$F40))/$K40)*((1+'Inputs &amp; Summary'!$D$7)^AN$29)),((INT(AN$29/$K40)-INT((AN$29-1)/$K40))*($R40*(1-$E40)+$Q40*(1-$F40))*((1+'Inputs &amp; Summary'!$D$7)^AN$29))),((_xlfn.WEIBULL.DIST(AN$29,$L40,$K40,FALSE)*($R40*(1-$E40)+$Q40*(1-$F40))*((1+'Inputs &amp; Summary'!$D$7)^AN$29))))))</f>
        <v>0</v>
      </c>
      <c r="AO40" s="114">
        <f>$D40*IF(AO$29&gt;'Inputs &amp; Summary'!$D$5,0,IF(AO$29&gt;VLOOKUP($G40,Lists!$J$17:$K$21,2),IF($M40=Lists!$H$3,IF($K40&lt;1,(($S40/$K40)*((1+'Inputs &amp; Summary'!$D$7)^AO$29)),((INT(AO$29/$K40)-INT((AO$29-1)/$K40))*$S40*((1+'Inputs &amp; Summary'!$D$7)^AO$29))),(_xlfn.WEIBULL.DIST(AO$29,$L40,$K40,FALSE)*$S40*((1+'Inputs &amp; Summary'!$D$7)^AO$29))),IF($M40=Lists!$H$3,IF($K40&lt;1,((($R40*(1-$E40)+$Q40*(1-$F40))/$K40)*((1+'Inputs &amp; Summary'!$D$7)^AO$29)),((INT(AO$29/$K40)-INT((AO$29-1)/$K40))*($R40*(1-$E40)+$Q40*(1-$F40))*((1+'Inputs &amp; Summary'!$D$7)^AO$29))),((_xlfn.WEIBULL.DIST(AO$29,$L40,$K40,FALSE)*($R40*(1-$E40)+$Q40*(1-$F40))*((1+'Inputs &amp; Summary'!$D$7)^AO$29))))))</f>
        <v>0</v>
      </c>
      <c r="AP40" s="114">
        <f>$D40*IF(AP$29&gt;'Inputs &amp; Summary'!$D$5,0,IF(AP$29&gt;VLOOKUP($G40,Lists!$J$17:$K$21,2),IF($M40=Lists!$H$3,IF($K40&lt;1,(($S40/$K40)*((1+'Inputs &amp; Summary'!$D$7)^AP$29)),((INT(AP$29/$K40)-INT((AP$29-1)/$K40))*$S40*((1+'Inputs &amp; Summary'!$D$7)^AP$29))),(_xlfn.WEIBULL.DIST(AP$29,$L40,$K40,FALSE)*$S40*((1+'Inputs &amp; Summary'!$D$7)^AP$29))),IF($M40=Lists!$H$3,IF($K40&lt;1,((($R40*(1-$E40)+$Q40*(1-$F40))/$K40)*((1+'Inputs &amp; Summary'!$D$7)^AP$29)),((INT(AP$29/$K40)-INT((AP$29-1)/$K40))*($R40*(1-$E40)+$Q40*(1-$F40))*((1+'Inputs &amp; Summary'!$D$7)^AP$29))),((_xlfn.WEIBULL.DIST(AP$29,$L40,$K40,FALSE)*($R40*(1-$E40)+$Q40*(1-$F40))*((1+'Inputs &amp; Summary'!$D$7)^AP$29))))))</f>
        <v>0</v>
      </c>
      <c r="AQ40" s="114">
        <f>$D40*IF(AQ$29&gt;'Inputs &amp; Summary'!$D$5,0,IF(AQ$29&gt;VLOOKUP($G40,Lists!$J$17:$K$21,2),IF($M40=Lists!$H$3,IF($K40&lt;1,(($S40/$K40)*((1+'Inputs &amp; Summary'!$D$7)^AQ$29)),((INT(AQ$29/$K40)-INT((AQ$29-1)/$K40))*$S40*((1+'Inputs &amp; Summary'!$D$7)^AQ$29))),(_xlfn.WEIBULL.DIST(AQ$29,$L40,$K40,FALSE)*$S40*((1+'Inputs &amp; Summary'!$D$7)^AQ$29))),IF($M40=Lists!$H$3,IF($K40&lt;1,((($R40*(1-$E40)+$Q40*(1-$F40))/$K40)*((1+'Inputs &amp; Summary'!$D$7)^AQ$29)),((INT(AQ$29/$K40)-INT((AQ$29-1)/$K40))*($R40*(1-$E40)+$Q40*(1-$F40))*((1+'Inputs &amp; Summary'!$D$7)^AQ$29))),((_xlfn.WEIBULL.DIST(AQ$29,$L40,$K40,FALSE)*($R40*(1-$E40)+$Q40*(1-$F40))*((1+'Inputs &amp; Summary'!$D$7)^AQ$29))))))</f>
        <v>0</v>
      </c>
      <c r="AR40" s="114">
        <f>$D40*IF(AR$29&gt;'Inputs &amp; Summary'!$D$5,0,IF(AR$29&gt;VLOOKUP($G40,Lists!$J$17:$K$21,2),IF($M40=Lists!$H$3,IF($K40&lt;1,(($S40/$K40)*((1+'Inputs &amp; Summary'!$D$7)^AR$29)),((INT(AR$29/$K40)-INT((AR$29-1)/$K40))*$S40*((1+'Inputs &amp; Summary'!$D$7)^AR$29))),(_xlfn.WEIBULL.DIST(AR$29,$L40,$K40,FALSE)*$S40*((1+'Inputs &amp; Summary'!$D$7)^AR$29))),IF($M40=Lists!$H$3,IF($K40&lt;1,((($R40*(1-$E40)+$Q40*(1-$F40))/$K40)*((1+'Inputs &amp; Summary'!$D$7)^AR$29)),((INT(AR$29/$K40)-INT((AR$29-1)/$K40))*($R40*(1-$E40)+$Q40*(1-$F40))*((1+'Inputs &amp; Summary'!$D$7)^AR$29))),((_xlfn.WEIBULL.DIST(AR$29,$L40,$K40,FALSE)*($R40*(1-$E40)+$Q40*(1-$F40))*((1+'Inputs &amp; Summary'!$D$7)^AR$29))))))</f>
        <v>0</v>
      </c>
      <c r="AS40" s="114">
        <f>$D40*IF(AS$29&gt;'Inputs &amp; Summary'!$D$5,0,IF(AS$29&gt;VLOOKUP($G40,Lists!$J$17:$K$21,2),IF($M40=Lists!$H$3,IF($K40&lt;1,(($S40/$K40)*((1+'Inputs &amp; Summary'!$D$7)^AS$29)),((INT(AS$29/$K40)-INT((AS$29-1)/$K40))*$S40*((1+'Inputs &amp; Summary'!$D$7)^AS$29))),(_xlfn.WEIBULL.DIST(AS$29,$L40,$K40,FALSE)*$S40*((1+'Inputs &amp; Summary'!$D$7)^AS$29))),IF($M40=Lists!$H$3,IF($K40&lt;1,((($R40*(1-$E40)+$Q40*(1-$F40))/$K40)*((1+'Inputs &amp; Summary'!$D$7)^AS$29)),((INT(AS$29/$K40)-INT((AS$29-1)/$K40))*($R40*(1-$E40)+$Q40*(1-$F40))*((1+'Inputs &amp; Summary'!$D$7)^AS$29))),((_xlfn.WEIBULL.DIST(AS$29,$L40,$K40,FALSE)*($R40*(1-$E40)+$Q40*(1-$F40))*((1+'Inputs &amp; Summary'!$D$7)^AS$29))))))</f>
        <v>0</v>
      </c>
      <c r="AT40" s="114">
        <f>$D40*IF(AT$29&gt;'Inputs &amp; Summary'!$D$5,0,IF(AT$29&gt;VLOOKUP($G40,Lists!$J$17:$K$21,2),IF($M40=Lists!$H$3,IF($K40&lt;1,(($S40/$K40)*((1+'Inputs &amp; Summary'!$D$7)^AT$29)),((INT(AT$29/$K40)-INT((AT$29-1)/$K40))*$S40*((1+'Inputs &amp; Summary'!$D$7)^AT$29))),(_xlfn.WEIBULL.DIST(AT$29,$L40,$K40,FALSE)*$S40*((1+'Inputs &amp; Summary'!$D$7)^AT$29))),IF($M40=Lists!$H$3,IF($K40&lt;1,((($R40*(1-$E40)+$Q40*(1-$F40))/$K40)*((1+'Inputs &amp; Summary'!$D$7)^AT$29)),((INT(AT$29/$K40)-INT((AT$29-1)/$K40))*($R40*(1-$E40)+$Q40*(1-$F40))*((1+'Inputs &amp; Summary'!$D$7)^AT$29))),((_xlfn.WEIBULL.DIST(AT$29,$L40,$K40,FALSE)*($R40*(1-$E40)+$Q40*(1-$F40))*((1+'Inputs &amp; Summary'!$D$7)^AT$29))))))</f>
        <v>0</v>
      </c>
      <c r="AU40" s="114">
        <f>$D40*IF(AU$29&gt;'Inputs &amp; Summary'!$D$5,0,IF(AU$29&gt;VLOOKUP($G40,Lists!$J$17:$K$21,2),IF($M40=Lists!$H$3,IF($K40&lt;1,(($S40/$K40)*((1+'Inputs &amp; Summary'!$D$7)^AU$29)),((INT(AU$29/$K40)-INT((AU$29-1)/$K40))*$S40*((1+'Inputs &amp; Summary'!$D$7)^AU$29))),(_xlfn.WEIBULL.DIST(AU$29,$L40,$K40,FALSE)*$S40*((1+'Inputs &amp; Summary'!$D$7)^AU$29))),IF($M40=Lists!$H$3,IF($K40&lt;1,((($R40*(1-$E40)+$Q40*(1-$F40))/$K40)*((1+'Inputs &amp; Summary'!$D$7)^AU$29)),((INT(AU$29/$K40)-INT((AU$29-1)/$K40))*($R40*(1-$E40)+$Q40*(1-$F40))*((1+'Inputs &amp; Summary'!$D$7)^AU$29))),((_xlfn.WEIBULL.DIST(AU$29,$L40,$K40,FALSE)*($R40*(1-$E40)+$Q40*(1-$F40))*((1+'Inputs &amp; Summary'!$D$7)^AU$29))))))</f>
        <v>0</v>
      </c>
      <c r="AV40" s="114">
        <f>$D40*IF(AV$29&gt;'Inputs &amp; Summary'!$D$5,0,IF(AV$29&gt;VLOOKUP($G40,Lists!$J$17:$K$21,2),IF($M40=Lists!$H$3,IF($K40&lt;1,(($S40/$K40)*((1+'Inputs &amp; Summary'!$D$7)^AV$29)),((INT(AV$29/$K40)-INT((AV$29-1)/$K40))*$S40*((1+'Inputs &amp; Summary'!$D$7)^AV$29))),(_xlfn.WEIBULL.DIST(AV$29,$L40,$K40,FALSE)*$S40*((1+'Inputs &amp; Summary'!$D$7)^AV$29))),IF($M40=Lists!$H$3,IF($K40&lt;1,((($R40*(1-$E40)+$Q40*(1-$F40))/$K40)*((1+'Inputs &amp; Summary'!$D$7)^AV$29)),((INT(AV$29/$K40)-INT((AV$29-1)/$K40))*($R40*(1-$E40)+$Q40*(1-$F40))*((1+'Inputs &amp; Summary'!$D$7)^AV$29))),((_xlfn.WEIBULL.DIST(AV$29,$L40,$K40,FALSE)*($R40*(1-$E40)+$Q40*(1-$F40))*((1+'Inputs &amp; Summary'!$D$7)^AV$29))))))</f>
        <v>0</v>
      </c>
      <c r="AW40" s="114">
        <f>$D40*IF(AW$29&gt;'Inputs &amp; Summary'!$D$5,0,IF(AW$29&gt;VLOOKUP($G40,Lists!$J$17:$K$21,2),IF($M40=Lists!$H$3,IF($K40&lt;1,(($S40/$K40)*((1+'Inputs &amp; Summary'!$D$7)^AW$29)),((INT(AW$29/$K40)-INT((AW$29-1)/$K40))*$S40*((1+'Inputs &amp; Summary'!$D$7)^AW$29))),(_xlfn.WEIBULL.DIST(AW$29,$L40,$K40,FALSE)*$S40*((1+'Inputs &amp; Summary'!$D$7)^AW$29))),IF($M40=Lists!$H$3,IF($K40&lt;1,((($R40*(1-$E40)+$Q40*(1-$F40))/$K40)*((1+'Inputs &amp; Summary'!$D$7)^AW$29)),((INT(AW$29/$K40)-INT((AW$29-1)/$K40))*($R40*(1-$E40)+$Q40*(1-$F40))*((1+'Inputs &amp; Summary'!$D$7)^AW$29))),((_xlfn.WEIBULL.DIST(AW$29,$L40,$K40,FALSE)*($R40*(1-$E40)+$Q40*(1-$F40))*((1+'Inputs &amp; Summary'!$D$7)^AW$29))))))</f>
        <v>0</v>
      </c>
      <c r="AX40" s="114">
        <f>$D40*IF(AX$29&gt;'Inputs &amp; Summary'!$D$5,0,IF(AX$29&gt;VLOOKUP($G40,Lists!$J$17:$K$21,2),IF($M40=Lists!$H$3,IF($K40&lt;1,(($S40/$K40)*((1+'Inputs &amp; Summary'!$D$7)^AX$29)),((INT(AX$29/$K40)-INT((AX$29-1)/$K40))*$S40*((1+'Inputs &amp; Summary'!$D$7)^AX$29))),(_xlfn.WEIBULL.DIST(AX$29,$L40,$K40,FALSE)*$S40*((1+'Inputs &amp; Summary'!$D$7)^AX$29))),IF($M40=Lists!$H$3,IF($K40&lt;1,((($R40*(1-$E40)+$Q40*(1-$F40))/$K40)*((1+'Inputs &amp; Summary'!$D$7)^AX$29)),((INT(AX$29/$K40)-INT((AX$29-1)/$K40))*($R40*(1-$E40)+$Q40*(1-$F40))*((1+'Inputs &amp; Summary'!$D$7)^AX$29))),((_xlfn.WEIBULL.DIST(AX$29,$L40,$K40,FALSE)*($R40*(1-$E40)+$Q40*(1-$F40))*((1+'Inputs &amp; Summary'!$D$7)^AX$29))))))</f>
        <v>0</v>
      </c>
      <c r="AY40" s="114">
        <f>$D40*IF(AY$29&gt;'Inputs &amp; Summary'!$D$5,0,IF(AY$29&gt;VLOOKUP($G40,Lists!$J$17:$K$21,2),IF($M40=Lists!$H$3,IF($K40&lt;1,(($S40/$K40)*((1+'Inputs &amp; Summary'!$D$7)^AY$29)),((INT(AY$29/$K40)-INT((AY$29-1)/$K40))*$S40*((1+'Inputs &amp; Summary'!$D$7)^AY$29))),(_xlfn.WEIBULL.DIST(AY$29,$L40,$K40,FALSE)*$S40*((1+'Inputs &amp; Summary'!$D$7)^AY$29))),IF($M40=Lists!$H$3,IF($K40&lt;1,((($R40*(1-$E40)+$Q40*(1-$F40))/$K40)*((1+'Inputs &amp; Summary'!$D$7)^AY$29)),((INT(AY$29/$K40)-INT((AY$29-1)/$K40))*($R40*(1-$E40)+$Q40*(1-$F40))*((1+'Inputs &amp; Summary'!$D$7)^AY$29))),((_xlfn.WEIBULL.DIST(AY$29,$L40,$K40,FALSE)*($R40*(1-$E40)+$Q40*(1-$F40))*((1+'Inputs &amp; Summary'!$D$7)^AY$29))))))</f>
        <v>0</v>
      </c>
      <c r="AZ40" s="114">
        <f>$D40*IF(AZ$29&gt;'Inputs &amp; Summary'!$D$5,0,IF(AZ$29&gt;VLOOKUP($G40,Lists!$J$17:$K$21,2),IF($M40=Lists!$H$3,IF($K40&lt;1,(($S40/$K40)*((1+'Inputs &amp; Summary'!$D$7)^AZ$29)),((INT(AZ$29/$K40)-INT((AZ$29-1)/$K40))*$S40*((1+'Inputs &amp; Summary'!$D$7)^AZ$29))),(_xlfn.WEIBULL.DIST(AZ$29,$L40,$K40,FALSE)*$S40*((1+'Inputs &amp; Summary'!$D$7)^AZ$29))),IF($M40=Lists!$H$3,IF($K40&lt;1,((($R40*(1-$E40)+$Q40*(1-$F40))/$K40)*((1+'Inputs &amp; Summary'!$D$7)^AZ$29)),((INT(AZ$29/$K40)-INT((AZ$29-1)/$K40))*($R40*(1-$E40)+$Q40*(1-$F40))*((1+'Inputs &amp; Summary'!$D$7)^AZ$29))),((_xlfn.WEIBULL.DIST(AZ$29,$L40,$K40,FALSE)*($R40*(1-$E40)+$Q40*(1-$F40))*((1+'Inputs &amp; Summary'!$D$7)^AZ$29))))))</f>
        <v>0</v>
      </c>
      <c r="BA40" s="114">
        <f>$D40*IF(BA$29&gt;'Inputs &amp; Summary'!$D$5,0,IF(BA$29&gt;VLOOKUP($G40,Lists!$J$17:$K$21,2),IF($M40=Lists!$H$3,IF($K40&lt;1,(($S40/$K40)*((1+'Inputs &amp; Summary'!$D$7)^BA$29)),((INT(BA$29/$K40)-INT((BA$29-1)/$K40))*$S40*((1+'Inputs &amp; Summary'!$D$7)^BA$29))),(_xlfn.WEIBULL.DIST(BA$29,$L40,$K40,FALSE)*$S40*((1+'Inputs &amp; Summary'!$D$7)^BA$29))),IF($M40=Lists!$H$3,IF($K40&lt;1,((($R40*(1-$E40)+$Q40*(1-$F40))/$K40)*((1+'Inputs &amp; Summary'!$D$7)^BA$29)),((INT(BA$29/$K40)-INT((BA$29-1)/$K40))*($R40*(1-$E40)+$Q40*(1-$F40))*((1+'Inputs &amp; Summary'!$D$7)^BA$29))),((_xlfn.WEIBULL.DIST(BA$29,$L40,$K40,FALSE)*($R40*(1-$E40)+$Q40*(1-$F40))*((1+'Inputs &amp; Summary'!$D$7)^BA$29))))))</f>
        <v>0</v>
      </c>
      <c r="BB40" s="114">
        <f>$D40*IF(BB$29&gt;'Inputs &amp; Summary'!$D$5,0,IF(BB$29&gt;VLOOKUP($G40,Lists!$J$17:$K$21,2),IF($M40=Lists!$H$3,IF($K40&lt;1,(($S40/$K40)*((1+'Inputs &amp; Summary'!$D$7)^BB$29)),((INT(BB$29/$K40)-INT((BB$29-1)/$K40))*$S40*((1+'Inputs &amp; Summary'!$D$7)^BB$29))),(_xlfn.WEIBULL.DIST(BB$29,$L40,$K40,FALSE)*$S40*((1+'Inputs &amp; Summary'!$D$7)^BB$29))),IF($M40=Lists!$H$3,IF($K40&lt;1,((($R40*(1-$E40)+$Q40*(1-$F40))/$K40)*((1+'Inputs &amp; Summary'!$D$7)^BB$29)),((INT(BB$29/$K40)-INT((BB$29-1)/$K40))*($R40*(1-$E40)+$Q40*(1-$F40))*((1+'Inputs &amp; Summary'!$D$7)^BB$29))),((_xlfn.WEIBULL.DIST(BB$29,$L40,$K40,FALSE)*($R40*(1-$E40)+$Q40*(1-$F40))*((1+'Inputs &amp; Summary'!$D$7)^BB$29))))))</f>
        <v>0</v>
      </c>
      <c r="BC40" s="114">
        <f>$D40*IF(BC$29&gt;'Inputs &amp; Summary'!$D$5,0,IF(BC$29&gt;VLOOKUP($G40,Lists!$J$17:$K$21,2),IF($M40=Lists!$H$3,IF($K40&lt;1,(($S40/$K40)*((1+'Inputs &amp; Summary'!$D$7)^BC$29)),((INT(BC$29/$K40)-INT((BC$29-1)/$K40))*$S40*((1+'Inputs &amp; Summary'!$D$7)^BC$29))),(_xlfn.WEIBULL.DIST(BC$29,$L40,$K40,FALSE)*$S40*((1+'Inputs &amp; Summary'!$D$7)^BC$29))),IF($M40=Lists!$H$3,IF($K40&lt;1,((($R40*(1-$E40)+$Q40*(1-$F40))/$K40)*((1+'Inputs &amp; Summary'!$D$7)^BC$29)),((INT(BC$29/$K40)-INT((BC$29-1)/$K40))*($R40*(1-$E40)+$Q40*(1-$F40))*((1+'Inputs &amp; Summary'!$D$7)^BC$29))),((_xlfn.WEIBULL.DIST(BC$29,$L40,$K40,FALSE)*($R40*(1-$E40)+$Q40*(1-$F40))*((1+'Inputs &amp; Summary'!$D$7)^BC$29))))))</f>
        <v>0</v>
      </c>
      <c r="BD40" s="114">
        <f>$D40*IF(BD$29&gt;'Inputs &amp; Summary'!$D$5,0,IF(BD$29&gt;VLOOKUP($G40,Lists!$J$17:$K$21,2),IF($M40=Lists!$H$3,IF($K40&lt;1,(($S40/$K40)*((1+'Inputs &amp; Summary'!$D$7)^BD$29)),((INT(BD$29/$K40)-INT((BD$29-1)/$K40))*$S40*((1+'Inputs &amp; Summary'!$D$7)^BD$29))),(_xlfn.WEIBULL.DIST(BD$29,$L40,$K40,FALSE)*$S40*((1+'Inputs &amp; Summary'!$D$7)^BD$29))),IF($M40=Lists!$H$3,IF($K40&lt;1,((($R40*(1-$E40)+$Q40*(1-$F40))/$K40)*((1+'Inputs &amp; Summary'!$D$7)^BD$29)),((INT(BD$29/$K40)-INT((BD$29-1)/$K40))*($R40*(1-$E40)+$Q40*(1-$F40))*((1+'Inputs &amp; Summary'!$D$7)^BD$29))),((_xlfn.WEIBULL.DIST(BD$29,$L40,$K40,FALSE)*($R40*(1-$E40)+$Q40*(1-$F40))*((1+'Inputs &amp; Summary'!$D$7)^BD$29))))))</f>
        <v>0</v>
      </c>
      <c r="BE40" s="114">
        <f>$D40*IF(BE$29&gt;'Inputs &amp; Summary'!$D$5,0,IF(BE$29&gt;VLOOKUP($G40,Lists!$J$17:$K$21,2),IF($M40=Lists!$H$3,IF($K40&lt;1,(($S40/$K40)*((1+'Inputs &amp; Summary'!$D$7)^BE$29)),((INT(BE$29/$K40)-INT((BE$29-1)/$K40))*$S40*((1+'Inputs &amp; Summary'!$D$7)^BE$29))),(_xlfn.WEIBULL.DIST(BE$29,$L40,$K40,FALSE)*$S40*((1+'Inputs &amp; Summary'!$D$7)^BE$29))),IF($M40=Lists!$H$3,IF($K40&lt;1,((($R40*(1-$E40)+$Q40*(1-$F40))/$K40)*((1+'Inputs &amp; Summary'!$D$7)^BE$29)),((INT(BE$29/$K40)-INT((BE$29-1)/$K40))*($R40*(1-$E40)+$Q40*(1-$F40))*((1+'Inputs &amp; Summary'!$D$7)^BE$29))),((_xlfn.WEIBULL.DIST(BE$29,$L40,$K40,FALSE)*($R40*(1-$E40)+$Q40*(1-$F40))*((1+'Inputs &amp; Summary'!$D$7)^BE$29))))))</f>
        <v>0</v>
      </c>
      <c r="BF40" s="114">
        <f>$D40*IF(BF$29&gt;'Inputs &amp; Summary'!$D$5,0,IF(BF$29&gt;VLOOKUP($G40,Lists!$J$17:$K$21,2),IF($M40=Lists!$H$3,IF($K40&lt;1,(($S40/$K40)*((1+'Inputs &amp; Summary'!$D$7)^BF$29)),((INT(BF$29/$K40)-INT((BF$29-1)/$K40))*$S40*((1+'Inputs &amp; Summary'!$D$7)^BF$29))),(_xlfn.WEIBULL.DIST(BF$29,$L40,$K40,FALSE)*$S40*((1+'Inputs &amp; Summary'!$D$7)^BF$29))),IF($M40=Lists!$H$3,IF($K40&lt;1,((($R40*(1-$E40)+$Q40*(1-$F40))/$K40)*((1+'Inputs &amp; Summary'!$D$7)^BF$29)),((INT(BF$29/$K40)-INT((BF$29-1)/$K40))*($R40*(1-$E40)+$Q40*(1-$F40))*((1+'Inputs &amp; Summary'!$D$7)^BF$29))),((_xlfn.WEIBULL.DIST(BF$29,$L40,$K40,FALSE)*($R40*(1-$E40)+$Q40*(1-$F40))*((1+'Inputs &amp; Summary'!$D$7)^BF$29))))))</f>
        <v>0</v>
      </c>
      <c r="BG40" s="114">
        <f>$D40*IF(BG$29&gt;'Inputs &amp; Summary'!$D$5,0,IF(BG$29&gt;VLOOKUP($G40,Lists!$J$17:$K$21,2),IF($M40=Lists!$H$3,IF($K40&lt;1,(($S40/$K40)*((1+'Inputs &amp; Summary'!$D$7)^BG$29)),((INT(BG$29/$K40)-INT((BG$29-1)/$K40))*$S40*((1+'Inputs &amp; Summary'!$D$7)^BG$29))),(_xlfn.WEIBULL.DIST(BG$29,$L40,$K40,FALSE)*$S40*((1+'Inputs &amp; Summary'!$D$7)^BG$29))),IF($M40=Lists!$H$3,IF($K40&lt;1,((($R40*(1-$E40)+$Q40*(1-$F40))/$K40)*((1+'Inputs &amp; Summary'!$D$7)^BG$29)),((INT(BG$29/$K40)-INT((BG$29-1)/$K40))*($R40*(1-$E40)+$Q40*(1-$F40))*((1+'Inputs &amp; Summary'!$D$7)^BG$29))),((_xlfn.WEIBULL.DIST(BG$29,$L40,$K40,FALSE)*($R40*(1-$E40)+$Q40*(1-$F40))*((1+'Inputs &amp; Summary'!$D$7)^BG$29))))))</f>
        <v>0</v>
      </c>
      <c r="BH40" s="114">
        <f>$D40*IF(BH$29&gt;'Inputs &amp; Summary'!$D$5,0,IF(BH$29&gt;VLOOKUP($G40,Lists!$J$17:$K$21,2),IF($M40=Lists!$H$3,IF($K40&lt;1,(($S40/$K40)*((1+'Inputs &amp; Summary'!$D$7)^BH$29)),((INT(BH$29/$K40)-INT((BH$29-1)/$K40))*$S40*((1+'Inputs &amp; Summary'!$D$7)^BH$29))),(_xlfn.WEIBULL.DIST(BH$29,$L40,$K40,FALSE)*$S40*((1+'Inputs &amp; Summary'!$D$7)^BH$29))),IF($M40=Lists!$H$3,IF($K40&lt;1,((($R40*(1-$E40)+$Q40*(1-$F40))/$K40)*((1+'Inputs &amp; Summary'!$D$7)^BH$29)),((INT(BH$29/$K40)-INT((BH$29-1)/$K40))*($R40*(1-$E40)+$Q40*(1-$F40))*((1+'Inputs &amp; Summary'!$D$7)^BH$29))),((_xlfn.WEIBULL.DIST(BH$29,$L40,$K40,FALSE)*($R40*(1-$E40)+$Q40*(1-$F40))*((1+'Inputs &amp; Summary'!$D$7)^BH$29))))))</f>
        <v>0</v>
      </c>
      <c r="BI40" s="114">
        <f>$D40*IF(BI$29&gt;'Inputs &amp; Summary'!$D$5,0,IF(BI$29&gt;VLOOKUP($G40,Lists!$J$17:$K$21,2),IF($M40=Lists!$H$3,IF($K40&lt;1,(($S40/$K40)*((1+'Inputs &amp; Summary'!$D$7)^BI$29)),((INT(BI$29/$K40)-INT((BI$29-1)/$K40))*$S40*((1+'Inputs &amp; Summary'!$D$7)^BI$29))),(_xlfn.WEIBULL.DIST(BI$29,$L40,$K40,FALSE)*$S40*((1+'Inputs &amp; Summary'!$D$7)^BI$29))),IF($M40=Lists!$H$3,IF($K40&lt;1,((($R40*(1-$E40)+$Q40*(1-$F40))/$K40)*((1+'Inputs &amp; Summary'!$D$7)^BI$29)),((INT(BI$29/$K40)-INT((BI$29-1)/$K40))*($R40*(1-$E40)+$Q40*(1-$F40))*((1+'Inputs &amp; Summary'!$D$7)^BI$29))),((_xlfn.WEIBULL.DIST(BI$29,$L40,$K40,FALSE)*($R40*(1-$E40)+$Q40*(1-$F40))*((1+'Inputs &amp; Summary'!$D$7)^BI$29))))))</f>
        <v>0</v>
      </c>
      <c r="BJ40" s="114">
        <f>$D40*IF(BJ$29&gt;'Inputs &amp; Summary'!$D$5,0,IF(BJ$29&gt;VLOOKUP($G40,Lists!$J$17:$K$21,2),IF($M40=Lists!$H$3,IF($K40&lt;1,(($S40/$K40)*((1+'Inputs &amp; Summary'!$D$7)^BJ$29)),((INT(BJ$29/$K40)-INT((BJ$29-1)/$K40))*$S40*((1+'Inputs &amp; Summary'!$D$7)^BJ$29))),(_xlfn.WEIBULL.DIST(BJ$29,$L40,$K40,FALSE)*$S40*((1+'Inputs &amp; Summary'!$D$7)^BJ$29))),IF($M40=Lists!$H$3,IF($K40&lt;1,((($R40*(1-$E40)+$Q40*(1-$F40))/$K40)*((1+'Inputs &amp; Summary'!$D$7)^BJ$29)),((INT(BJ$29/$K40)-INT((BJ$29-1)/$K40))*($R40*(1-$E40)+$Q40*(1-$F40))*((1+'Inputs &amp; Summary'!$D$7)^BJ$29))),((_xlfn.WEIBULL.DIST(BJ$29,$L40,$K40,FALSE)*($R40*(1-$E40)+$Q40*(1-$F40))*((1+'Inputs &amp; Summary'!$D$7)^BJ$29))))))</f>
        <v>0</v>
      </c>
      <c r="BK40" s="114">
        <f>$D40*IF(BK$29&gt;'Inputs &amp; Summary'!$D$5,0,IF(BK$29&gt;VLOOKUP($G40,Lists!$J$17:$K$21,2),IF($M40=Lists!$H$3,IF($K40&lt;1,(($S40/$K40)*((1+'Inputs &amp; Summary'!$D$7)^BK$29)),((INT(BK$29/$K40)-INT((BK$29-1)/$K40))*$S40*((1+'Inputs &amp; Summary'!$D$7)^BK$29))),(_xlfn.WEIBULL.DIST(BK$29,$L40,$K40,FALSE)*$S40*((1+'Inputs &amp; Summary'!$D$7)^BK$29))),IF($M40=Lists!$H$3,IF($K40&lt;1,((($R40*(1-$E40)+$Q40*(1-$F40))/$K40)*((1+'Inputs &amp; Summary'!$D$7)^BK$29)),((INT(BK$29/$K40)-INT((BK$29-1)/$K40))*($R40*(1-$E40)+$Q40*(1-$F40))*((1+'Inputs &amp; Summary'!$D$7)^BK$29))),((_xlfn.WEIBULL.DIST(BK$29,$L40,$K40,FALSE)*($R40*(1-$E40)+$Q40*(1-$F40))*((1+'Inputs &amp; Summary'!$D$7)^BK$29))))))</f>
        <v>0</v>
      </c>
      <c r="BL40" s="114">
        <f>$D40*IF(BL$29&gt;'Inputs &amp; Summary'!$D$5,0,IF(BL$29&gt;VLOOKUP($G40,Lists!$J$17:$K$21,2),IF($M40=Lists!$H$3,IF($K40&lt;1,(($S40/$K40)*((1+'Inputs &amp; Summary'!$D$7)^BL$29)),((INT(BL$29/$K40)-INT((BL$29-1)/$K40))*$S40*((1+'Inputs &amp; Summary'!$D$7)^BL$29))),(_xlfn.WEIBULL.DIST(BL$29,$L40,$K40,FALSE)*$S40*((1+'Inputs &amp; Summary'!$D$7)^BL$29))),IF($M40=Lists!$H$3,IF($K40&lt;1,((($R40*(1-$E40)+$Q40*(1-$F40))/$K40)*((1+'Inputs &amp; Summary'!$D$7)^BL$29)),((INT(BL$29/$K40)-INT((BL$29-1)/$K40))*($R40*(1-$E40)+$Q40*(1-$F40))*((1+'Inputs &amp; Summary'!$D$7)^BL$29))),((_xlfn.WEIBULL.DIST(BL$29,$L40,$K40,FALSE)*($R40*(1-$E40)+$Q40*(1-$F40))*((1+'Inputs &amp; Summary'!$D$7)^BL$29))))))</f>
        <v>0</v>
      </c>
    </row>
    <row r="41" spans="1:64" s="1" customFormat="1" x14ac:dyDescent="0.3">
      <c r="A41" s="79" t="s">
        <v>64</v>
      </c>
      <c r="B41" s="33" t="s">
        <v>307</v>
      </c>
      <c r="C41" s="33" t="s">
        <v>37</v>
      </c>
      <c r="D41" s="68">
        <v>0</v>
      </c>
      <c r="E41" s="68">
        <v>1</v>
      </c>
      <c r="F41" s="68">
        <v>1</v>
      </c>
      <c r="G41" s="213" t="s">
        <v>432</v>
      </c>
      <c r="H41" s="34" t="s">
        <v>26</v>
      </c>
      <c r="I41" s="34" t="s">
        <v>94</v>
      </c>
      <c r="J41" s="33">
        <f>VLOOKUP(I41,'Labor Rates'!$A$1:$B$16,2)</f>
        <v>21.23076923076923</v>
      </c>
      <c r="K41" s="35">
        <v>1</v>
      </c>
      <c r="L41" s="35">
        <v>1</v>
      </c>
      <c r="M41" s="33" t="s">
        <v>259</v>
      </c>
      <c r="N41" s="84">
        <v>1</v>
      </c>
      <c r="O41" s="35">
        <v>0</v>
      </c>
      <c r="P41" s="5">
        <v>0</v>
      </c>
      <c r="Q41" s="73">
        <f t="shared" si="6"/>
        <v>0</v>
      </c>
      <c r="R41" s="73">
        <f t="shared" si="7"/>
        <v>0</v>
      </c>
      <c r="S41" s="74">
        <f t="shared" si="8"/>
        <v>0</v>
      </c>
      <c r="T41" s="88"/>
      <c r="U41" s="80"/>
      <c r="V41" s="87">
        <f t="shared" si="9"/>
        <v>0</v>
      </c>
      <c r="W41" s="87">
        <f>NPV('Inputs &amp; Summary'!$D$6,Y41:BL41)</f>
        <v>0</v>
      </c>
      <c r="X41" s="90">
        <f t="shared" si="10"/>
        <v>0</v>
      </c>
      <c r="Y41" s="114">
        <f>$D41*IF(Y$29&gt;'Inputs &amp; Summary'!$D$5,0,IF(Y$29&gt;VLOOKUP($G41,Lists!$J$17:$K$21,2),IF($M41=Lists!$H$3,IF($K41&lt;1,(($S41/$K41)*((1+'Inputs &amp; Summary'!$D$7)^Y$29)),((INT(Y$29/$K41)-INT((Y$29-1)/$K41))*$S41*((1+'Inputs &amp; Summary'!$D$7)^Y$29))),(_xlfn.WEIBULL.DIST(Y$29,$L41,$K41,FALSE)*$S41*((1+'Inputs &amp; Summary'!$D$7)^Y$29))),IF($M41=Lists!$H$3,IF($K41&lt;1,((($R41*(1-$E41)+$Q41*(1-$F41))/$K41)*((1+'Inputs &amp; Summary'!$D$7)^Y$29)),((INT(Y$29/$K41)-INT((Y$29-1)/$K41))*($R41*(1-$E41)+$Q41*(1-$F41))*((1+'Inputs &amp; Summary'!$D$7)^Y$29))),((_xlfn.WEIBULL.DIST(Y$29,$L41,$K41,FALSE)*($R41*(1-$E41)+$Q41*(1-$F41))*((1+'Inputs &amp; Summary'!$D$7)^Y$29))))))</f>
        <v>0</v>
      </c>
      <c r="Z41" s="114">
        <f>$D41*IF(Z$29&gt;'Inputs &amp; Summary'!$D$5,0,IF(Z$29&gt;VLOOKUP($G41,Lists!$J$17:$K$21,2),IF($M41=Lists!$H$3,IF($K41&lt;1,(($S41/$K41)*((1+'Inputs &amp; Summary'!$D$7)^Z$29)),((INT(Z$29/$K41)-INT((Z$29-1)/$K41))*$S41*((1+'Inputs &amp; Summary'!$D$7)^Z$29))),(_xlfn.WEIBULL.DIST(Z$29,$L41,$K41,FALSE)*$S41*((1+'Inputs &amp; Summary'!$D$7)^Z$29))),IF($M41=Lists!$H$3,IF($K41&lt;1,((($R41*(1-$E41)+$Q41*(1-$F41))/$K41)*((1+'Inputs &amp; Summary'!$D$7)^Z$29)),((INT(Z$29/$K41)-INT((Z$29-1)/$K41))*($R41*(1-$E41)+$Q41*(1-$F41))*((1+'Inputs &amp; Summary'!$D$7)^Z$29))),((_xlfn.WEIBULL.DIST(Z$29,$L41,$K41,FALSE)*($R41*(1-$E41)+$Q41*(1-$F41))*((1+'Inputs &amp; Summary'!$D$7)^Z$29))))))</f>
        <v>0</v>
      </c>
      <c r="AA41" s="114">
        <f>$D41*IF(AA$29&gt;'Inputs &amp; Summary'!$D$5,0,IF(AA$29&gt;VLOOKUP($G41,Lists!$J$17:$K$21,2),IF($M41=Lists!$H$3,IF($K41&lt;1,(($S41/$K41)*((1+'Inputs &amp; Summary'!$D$7)^AA$29)),((INT(AA$29/$K41)-INT((AA$29-1)/$K41))*$S41*((1+'Inputs &amp; Summary'!$D$7)^AA$29))),(_xlfn.WEIBULL.DIST(AA$29,$L41,$K41,FALSE)*$S41*((1+'Inputs &amp; Summary'!$D$7)^AA$29))),IF($M41=Lists!$H$3,IF($K41&lt;1,((($R41*(1-$E41)+$Q41*(1-$F41))/$K41)*((1+'Inputs &amp; Summary'!$D$7)^AA$29)),((INT(AA$29/$K41)-INT((AA$29-1)/$K41))*($R41*(1-$E41)+$Q41*(1-$F41))*((1+'Inputs &amp; Summary'!$D$7)^AA$29))),((_xlfn.WEIBULL.DIST(AA$29,$L41,$K41,FALSE)*($R41*(1-$E41)+$Q41*(1-$F41))*((1+'Inputs &amp; Summary'!$D$7)^AA$29))))))</f>
        <v>0</v>
      </c>
      <c r="AB41" s="114">
        <f>$D41*IF(AB$29&gt;'Inputs &amp; Summary'!$D$5,0,IF(AB$29&gt;VLOOKUP($G41,Lists!$J$17:$K$21,2),IF($M41=Lists!$H$3,IF($K41&lt;1,(($S41/$K41)*((1+'Inputs &amp; Summary'!$D$7)^AB$29)),((INT(AB$29/$K41)-INT((AB$29-1)/$K41))*$S41*((1+'Inputs &amp; Summary'!$D$7)^AB$29))),(_xlfn.WEIBULL.DIST(AB$29,$L41,$K41,FALSE)*$S41*((1+'Inputs &amp; Summary'!$D$7)^AB$29))),IF($M41=Lists!$H$3,IF($K41&lt;1,((($R41*(1-$E41)+$Q41*(1-$F41))/$K41)*((1+'Inputs &amp; Summary'!$D$7)^AB$29)),((INT(AB$29/$K41)-INT((AB$29-1)/$K41))*($R41*(1-$E41)+$Q41*(1-$F41))*((1+'Inputs &amp; Summary'!$D$7)^AB$29))),((_xlfn.WEIBULL.DIST(AB$29,$L41,$K41,FALSE)*($R41*(1-$E41)+$Q41*(1-$F41))*((1+'Inputs &amp; Summary'!$D$7)^AB$29))))))</f>
        <v>0</v>
      </c>
      <c r="AC41" s="114">
        <f>$D41*IF(AC$29&gt;'Inputs &amp; Summary'!$D$5,0,IF(AC$29&gt;VLOOKUP($G41,Lists!$J$17:$K$21,2),IF($M41=Lists!$H$3,IF($K41&lt;1,(($S41/$K41)*((1+'Inputs &amp; Summary'!$D$7)^AC$29)),((INT(AC$29/$K41)-INT((AC$29-1)/$K41))*$S41*((1+'Inputs &amp; Summary'!$D$7)^AC$29))),(_xlfn.WEIBULL.DIST(AC$29,$L41,$K41,FALSE)*$S41*((1+'Inputs &amp; Summary'!$D$7)^AC$29))),IF($M41=Lists!$H$3,IF($K41&lt;1,((($R41*(1-$E41)+$Q41*(1-$F41))/$K41)*((1+'Inputs &amp; Summary'!$D$7)^AC$29)),((INT(AC$29/$K41)-INT((AC$29-1)/$K41))*($R41*(1-$E41)+$Q41*(1-$F41))*((1+'Inputs &amp; Summary'!$D$7)^AC$29))),((_xlfn.WEIBULL.DIST(AC$29,$L41,$K41,FALSE)*($R41*(1-$E41)+$Q41*(1-$F41))*((1+'Inputs &amp; Summary'!$D$7)^AC$29))))))</f>
        <v>0</v>
      </c>
      <c r="AD41" s="114">
        <f>$D41*IF(AD$29&gt;'Inputs &amp; Summary'!$D$5,0,IF(AD$29&gt;VLOOKUP($G41,Lists!$J$17:$K$21,2),IF($M41=Lists!$H$3,IF($K41&lt;1,(($S41/$K41)*((1+'Inputs &amp; Summary'!$D$7)^AD$29)),((INT(AD$29/$K41)-INT((AD$29-1)/$K41))*$S41*((1+'Inputs &amp; Summary'!$D$7)^AD$29))),(_xlfn.WEIBULL.DIST(AD$29,$L41,$K41,FALSE)*$S41*((1+'Inputs &amp; Summary'!$D$7)^AD$29))),IF($M41=Lists!$H$3,IF($K41&lt;1,((($R41*(1-$E41)+$Q41*(1-$F41))/$K41)*((1+'Inputs &amp; Summary'!$D$7)^AD$29)),((INT(AD$29/$K41)-INT((AD$29-1)/$K41))*($R41*(1-$E41)+$Q41*(1-$F41))*((1+'Inputs &amp; Summary'!$D$7)^AD$29))),((_xlfn.WEIBULL.DIST(AD$29,$L41,$K41,FALSE)*($R41*(1-$E41)+$Q41*(1-$F41))*((1+'Inputs &amp; Summary'!$D$7)^AD$29))))))</f>
        <v>0</v>
      </c>
      <c r="AE41" s="114">
        <f>$D41*IF(AE$29&gt;'Inputs &amp; Summary'!$D$5,0,IF(AE$29&gt;VLOOKUP($G41,Lists!$J$17:$K$21,2),IF($M41=Lists!$H$3,IF($K41&lt;1,(($S41/$K41)*((1+'Inputs &amp; Summary'!$D$7)^AE$29)),((INT(AE$29/$K41)-INT((AE$29-1)/$K41))*$S41*((1+'Inputs &amp; Summary'!$D$7)^AE$29))),(_xlfn.WEIBULL.DIST(AE$29,$L41,$K41,FALSE)*$S41*((1+'Inputs &amp; Summary'!$D$7)^AE$29))),IF($M41=Lists!$H$3,IF($K41&lt;1,((($R41*(1-$E41)+$Q41*(1-$F41))/$K41)*((1+'Inputs &amp; Summary'!$D$7)^AE$29)),((INT(AE$29/$K41)-INT((AE$29-1)/$K41))*($R41*(1-$E41)+$Q41*(1-$F41))*((1+'Inputs &amp; Summary'!$D$7)^AE$29))),((_xlfn.WEIBULL.DIST(AE$29,$L41,$K41,FALSE)*($R41*(1-$E41)+$Q41*(1-$F41))*((1+'Inputs &amp; Summary'!$D$7)^AE$29))))))</f>
        <v>0</v>
      </c>
      <c r="AF41" s="114">
        <f>$D41*IF(AF$29&gt;'Inputs &amp; Summary'!$D$5,0,IF(AF$29&gt;VLOOKUP($G41,Lists!$J$17:$K$21,2),IF($M41=Lists!$H$3,IF($K41&lt;1,(($S41/$K41)*((1+'Inputs &amp; Summary'!$D$7)^AF$29)),((INT(AF$29/$K41)-INT((AF$29-1)/$K41))*$S41*((1+'Inputs &amp; Summary'!$D$7)^AF$29))),(_xlfn.WEIBULL.DIST(AF$29,$L41,$K41,FALSE)*$S41*((1+'Inputs &amp; Summary'!$D$7)^AF$29))),IF($M41=Lists!$H$3,IF($K41&lt;1,((($R41*(1-$E41)+$Q41*(1-$F41))/$K41)*((1+'Inputs &amp; Summary'!$D$7)^AF$29)),((INT(AF$29/$K41)-INT((AF$29-1)/$K41))*($R41*(1-$E41)+$Q41*(1-$F41))*((1+'Inputs &amp; Summary'!$D$7)^AF$29))),((_xlfn.WEIBULL.DIST(AF$29,$L41,$K41,FALSE)*($R41*(1-$E41)+$Q41*(1-$F41))*((1+'Inputs &amp; Summary'!$D$7)^AF$29))))))</f>
        <v>0</v>
      </c>
      <c r="AG41" s="114">
        <f>$D41*IF(AG$29&gt;'Inputs &amp; Summary'!$D$5,0,IF(AG$29&gt;VLOOKUP($G41,Lists!$J$17:$K$21,2),IF($M41=Lists!$H$3,IF($K41&lt;1,(($S41/$K41)*((1+'Inputs &amp; Summary'!$D$7)^AG$29)),((INT(AG$29/$K41)-INT((AG$29-1)/$K41))*$S41*((1+'Inputs &amp; Summary'!$D$7)^AG$29))),(_xlfn.WEIBULL.DIST(AG$29,$L41,$K41,FALSE)*$S41*((1+'Inputs &amp; Summary'!$D$7)^AG$29))),IF($M41=Lists!$H$3,IF($K41&lt;1,((($R41*(1-$E41)+$Q41*(1-$F41))/$K41)*((1+'Inputs &amp; Summary'!$D$7)^AG$29)),((INT(AG$29/$K41)-INT((AG$29-1)/$K41))*($R41*(1-$E41)+$Q41*(1-$F41))*((1+'Inputs &amp; Summary'!$D$7)^AG$29))),((_xlfn.WEIBULL.DIST(AG$29,$L41,$K41,FALSE)*($R41*(1-$E41)+$Q41*(1-$F41))*((1+'Inputs &amp; Summary'!$D$7)^AG$29))))))</f>
        <v>0</v>
      </c>
      <c r="AH41" s="114">
        <f>$D41*IF(AH$29&gt;'Inputs &amp; Summary'!$D$5,0,IF(AH$29&gt;VLOOKUP($G41,Lists!$J$17:$K$21,2),IF($M41=Lists!$H$3,IF($K41&lt;1,(($S41/$K41)*((1+'Inputs &amp; Summary'!$D$7)^AH$29)),((INT(AH$29/$K41)-INT((AH$29-1)/$K41))*$S41*((1+'Inputs &amp; Summary'!$D$7)^AH$29))),(_xlfn.WEIBULL.DIST(AH$29,$L41,$K41,FALSE)*$S41*((1+'Inputs &amp; Summary'!$D$7)^AH$29))),IF($M41=Lists!$H$3,IF($K41&lt;1,((($R41*(1-$E41)+$Q41*(1-$F41))/$K41)*((1+'Inputs &amp; Summary'!$D$7)^AH$29)),((INT(AH$29/$K41)-INT((AH$29-1)/$K41))*($R41*(1-$E41)+$Q41*(1-$F41))*((1+'Inputs &amp; Summary'!$D$7)^AH$29))),((_xlfn.WEIBULL.DIST(AH$29,$L41,$K41,FALSE)*($R41*(1-$E41)+$Q41*(1-$F41))*((1+'Inputs &amp; Summary'!$D$7)^AH$29))))))</f>
        <v>0</v>
      </c>
      <c r="AI41" s="114">
        <f>$D41*IF(AI$29&gt;'Inputs &amp; Summary'!$D$5,0,IF(AI$29&gt;VLOOKUP($G41,Lists!$J$17:$K$21,2),IF($M41=Lists!$H$3,IF($K41&lt;1,(($S41/$K41)*((1+'Inputs &amp; Summary'!$D$7)^AI$29)),((INT(AI$29/$K41)-INT((AI$29-1)/$K41))*$S41*((1+'Inputs &amp; Summary'!$D$7)^AI$29))),(_xlfn.WEIBULL.DIST(AI$29,$L41,$K41,FALSE)*$S41*((1+'Inputs &amp; Summary'!$D$7)^AI$29))),IF($M41=Lists!$H$3,IF($K41&lt;1,((($R41*(1-$E41)+$Q41*(1-$F41))/$K41)*((1+'Inputs &amp; Summary'!$D$7)^AI$29)),((INT(AI$29/$K41)-INT((AI$29-1)/$K41))*($R41*(1-$E41)+$Q41*(1-$F41))*((1+'Inputs &amp; Summary'!$D$7)^AI$29))),((_xlfn.WEIBULL.DIST(AI$29,$L41,$K41,FALSE)*($R41*(1-$E41)+$Q41*(1-$F41))*((1+'Inputs &amp; Summary'!$D$7)^AI$29))))))</f>
        <v>0</v>
      </c>
      <c r="AJ41" s="114">
        <f>$D41*IF(AJ$29&gt;'Inputs &amp; Summary'!$D$5,0,IF(AJ$29&gt;VLOOKUP($G41,Lists!$J$17:$K$21,2),IF($M41=Lists!$H$3,IF($K41&lt;1,(($S41/$K41)*((1+'Inputs &amp; Summary'!$D$7)^AJ$29)),((INT(AJ$29/$K41)-INT((AJ$29-1)/$K41))*$S41*((1+'Inputs &amp; Summary'!$D$7)^AJ$29))),(_xlfn.WEIBULL.DIST(AJ$29,$L41,$K41,FALSE)*$S41*((1+'Inputs &amp; Summary'!$D$7)^AJ$29))),IF($M41=Lists!$H$3,IF($K41&lt;1,((($R41*(1-$E41)+$Q41*(1-$F41))/$K41)*((1+'Inputs &amp; Summary'!$D$7)^AJ$29)),((INT(AJ$29/$K41)-INT((AJ$29-1)/$K41))*($R41*(1-$E41)+$Q41*(1-$F41))*((1+'Inputs &amp; Summary'!$D$7)^AJ$29))),((_xlfn.WEIBULL.DIST(AJ$29,$L41,$K41,FALSE)*($R41*(1-$E41)+$Q41*(1-$F41))*((1+'Inputs &amp; Summary'!$D$7)^AJ$29))))))</f>
        <v>0</v>
      </c>
      <c r="AK41" s="114">
        <f>$D41*IF(AK$29&gt;'Inputs &amp; Summary'!$D$5,0,IF(AK$29&gt;VLOOKUP($G41,Lists!$J$17:$K$21,2),IF($M41=Lists!$H$3,IF($K41&lt;1,(($S41/$K41)*((1+'Inputs &amp; Summary'!$D$7)^AK$29)),((INT(AK$29/$K41)-INT((AK$29-1)/$K41))*$S41*((1+'Inputs &amp; Summary'!$D$7)^AK$29))),(_xlfn.WEIBULL.DIST(AK$29,$L41,$K41,FALSE)*$S41*((1+'Inputs &amp; Summary'!$D$7)^AK$29))),IF($M41=Lists!$H$3,IF($K41&lt;1,((($R41*(1-$E41)+$Q41*(1-$F41))/$K41)*((1+'Inputs &amp; Summary'!$D$7)^AK$29)),((INT(AK$29/$K41)-INT((AK$29-1)/$K41))*($R41*(1-$E41)+$Q41*(1-$F41))*((1+'Inputs &amp; Summary'!$D$7)^AK$29))),((_xlfn.WEIBULL.DIST(AK$29,$L41,$K41,FALSE)*($R41*(1-$E41)+$Q41*(1-$F41))*((1+'Inputs &amp; Summary'!$D$7)^AK$29))))))</f>
        <v>0</v>
      </c>
      <c r="AL41" s="114">
        <f>$D41*IF(AL$29&gt;'Inputs &amp; Summary'!$D$5,0,IF(AL$29&gt;VLOOKUP($G41,Lists!$J$17:$K$21,2),IF($M41=Lists!$H$3,IF($K41&lt;1,(($S41/$K41)*((1+'Inputs &amp; Summary'!$D$7)^AL$29)),((INT(AL$29/$K41)-INT((AL$29-1)/$K41))*$S41*((1+'Inputs &amp; Summary'!$D$7)^AL$29))),(_xlfn.WEIBULL.DIST(AL$29,$L41,$K41,FALSE)*$S41*((1+'Inputs &amp; Summary'!$D$7)^AL$29))),IF($M41=Lists!$H$3,IF($K41&lt;1,((($R41*(1-$E41)+$Q41*(1-$F41))/$K41)*((1+'Inputs &amp; Summary'!$D$7)^AL$29)),((INT(AL$29/$K41)-INT((AL$29-1)/$K41))*($R41*(1-$E41)+$Q41*(1-$F41))*((1+'Inputs &amp; Summary'!$D$7)^AL$29))),((_xlfn.WEIBULL.DIST(AL$29,$L41,$K41,FALSE)*($R41*(1-$E41)+$Q41*(1-$F41))*((1+'Inputs &amp; Summary'!$D$7)^AL$29))))))</f>
        <v>0</v>
      </c>
      <c r="AM41" s="114">
        <f>$D41*IF(AM$29&gt;'Inputs &amp; Summary'!$D$5,0,IF(AM$29&gt;VLOOKUP($G41,Lists!$J$17:$K$21,2),IF($M41=Lists!$H$3,IF($K41&lt;1,(($S41/$K41)*((1+'Inputs &amp; Summary'!$D$7)^AM$29)),((INT(AM$29/$K41)-INT((AM$29-1)/$K41))*$S41*((1+'Inputs &amp; Summary'!$D$7)^AM$29))),(_xlfn.WEIBULL.DIST(AM$29,$L41,$K41,FALSE)*$S41*((1+'Inputs &amp; Summary'!$D$7)^AM$29))),IF($M41=Lists!$H$3,IF($K41&lt;1,((($R41*(1-$E41)+$Q41*(1-$F41))/$K41)*((1+'Inputs &amp; Summary'!$D$7)^AM$29)),((INT(AM$29/$K41)-INT((AM$29-1)/$K41))*($R41*(1-$E41)+$Q41*(1-$F41))*((1+'Inputs &amp; Summary'!$D$7)^AM$29))),((_xlfn.WEIBULL.DIST(AM$29,$L41,$K41,FALSE)*($R41*(1-$E41)+$Q41*(1-$F41))*((1+'Inputs &amp; Summary'!$D$7)^AM$29))))))</f>
        <v>0</v>
      </c>
      <c r="AN41" s="114">
        <f>$D41*IF(AN$29&gt;'Inputs &amp; Summary'!$D$5,0,IF(AN$29&gt;VLOOKUP($G41,Lists!$J$17:$K$21,2),IF($M41=Lists!$H$3,IF($K41&lt;1,(($S41/$K41)*((1+'Inputs &amp; Summary'!$D$7)^AN$29)),((INT(AN$29/$K41)-INT((AN$29-1)/$K41))*$S41*((1+'Inputs &amp; Summary'!$D$7)^AN$29))),(_xlfn.WEIBULL.DIST(AN$29,$L41,$K41,FALSE)*$S41*((1+'Inputs &amp; Summary'!$D$7)^AN$29))),IF($M41=Lists!$H$3,IF($K41&lt;1,((($R41*(1-$E41)+$Q41*(1-$F41))/$K41)*((1+'Inputs &amp; Summary'!$D$7)^AN$29)),((INT(AN$29/$K41)-INT((AN$29-1)/$K41))*($R41*(1-$E41)+$Q41*(1-$F41))*((1+'Inputs &amp; Summary'!$D$7)^AN$29))),((_xlfn.WEIBULL.DIST(AN$29,$L41,$K41,FALSE)*($R41*(1-$E41)+$Q41*(1-$F41))*((1+'Inputs &amp; Summary'!$D$7)^AN$29))))))</f>
        <v>0</v>
      </c>
      <c r="AO41" s="114">
        <f>$D41*IF(AO$29&gt;'Inputs &amp; Summary'!$D$5,0,IF(AO$29&gt;VLOOKUP($G41,Lists!$J$17:$K$21,2),IF($M41=Lists!$H$3,IF($K41&lt;1,(($S41/$K41)*((1+'Inputs &amp; Summary'!$D$7)^AO$29)),((INT(AO$29/$K41)-INT((AO$29-1)/$K41))*$S41*((1+'Inputs &amp; Summary'!$D$7)^AO$29))),(_xlfn.WEIBULL.DIST(AO$29,$L41,$K41,FALSE)*$S41*((1+'Inputs &amp; Summary'!$D$7)^AO$29))),IF($M41=Lists!$H$3,IF($K41&lt;1,((($R41*(1-$E41)+$Q41*(1-$F41))/$K41)*((1+'Inputs &amp; Summary'!$D$7)^AO$29)),((INT(AO$29/$K41)-INT((AO$29-1)/$K41))*($R41*(1-$E41)+$Q41*(1-$F41))*((1+'Inputs &amp; Summary'!$D$7)^AO$29))),((_xlfn.WEIBULL.DIST(AO$29,$L41,$K41,FALSE)*($R41*(1-$E41)+$Q41*(1-$F41))*((1+'Inputs &amp; Summary'!$D$7)^AO$29))))))</f>
        <v>0</v>
      </c>
      <c r="AP41" s="114">
        <f>$D41*IF(AP$29&gt;'Inputs &amp; Summary'!$D$5,0,IF(AP$29&gt;VLOOKUP($G41,Lists!$J$17:$K$21,2),IF($M41=Lists!$H$3,IF($K41&lt;1,(($S41/$K41)*((1+'Inputs &amp; Summary'!$D$7)^AP$29)),((INT(AP$29/$K41)-INT((AP$29-1)/$K41))*$S41*((1+'Inputs &amp; Summary'!$D$7)^AP$29))),(_xlfn.WEIBULL.DIST(AP$29,$L41,$K41,FALSE)*$S41*((1+'Inputs &amp; Summary'!$D$7)^AP$29))),IF($M41=Lists!$H$3,IF($K41&lt;1,((($R41*(1-$E41)+$Q41*(1-$F41))/$K41)*((1+'Inputs &amp; Summary'!$D$7)^AP$29)),((INT(AP$29/$K41)-INT((AP$29-1)/$K41))*($R41*(1-$E41)+$Q41*(1-$F41))*((1+'Inputs &amp; Summary'!$D$7)^AP$29))),((_xlfn.WEIBULL.DIST(AP$29,$L41,$K41,FALSE)*($R41*(1-$E41)+$Q41*(1-$F41))*((1+'Inputs &amp; Summary'!$D$7)^AP$29))))))</f>
        <v>0</v>
      </c>
      <c r="AQ41" s="114">
        <f>$D41*IF(AQ$29&gt;'Inputs &amp; Summary'!$D$5,0,IF(AQ$29&gt;VLOOKUP($G41,Lists!$J$17:$K$21,2),IF($M41=Lists!$H$3,IF($K41&lt;1,(($S41/$K41)*((1+'Inputs &amp; Summary'!$D$7)^AQ$29)),((INT(AQ$29/$K41)-INT((AQ$29-1)/$K41))*$S41*((1+'Inputs &amp; Summary'!$D$7)^AQ$29))),(_xlfn.WEIBULL.DIST(AQ$29,$L41,$K41,FALSE)*$S41*((1+'Inputs &amp; Summary'!$D$7)^AQ$29))),IF($M41=Lists!$H$3,IF($K41&lt;1,((($R41*(1-$E41)+$Q41*(1-$F41))/$K41)*((1+'Inputs &amp; Summary'!$D$7)^AQ$29)),((INT(AQ$29/$K41)-INT((AQ$29-1)/$K41))*($R41*(1-$E41)+$Q41*(1-$F41))*((1+'Inputs &amp; Summary'!$D$7)^AQ$29))),((_xlfn.WEIBULL.DIST(AQ$29,$L41,$K41,FALSE)*($R41*(1-$E41)+$Q41*(1-$F41))*((1+'Inputs &amp; Summary'!$D$7)^AQ$29))))))</f>
        <v>0</v>
      </c>
      <c r="AR41" s="114">
        <f>$D41*IF(AR$29&gt;'Inputs &amp; Summary'!$D$5,0,IF(AR$29&gt;VLOOKUP($G41,Lists!$J$17:$K$21,2),IF($M41=Lists!$H$3,IF($K41&lt;1,(($S41/$K41)*((1+'Inputs &amp; Summary'!$D$7)^AR$29)),((INT(AR$29/$K41)-INT((AR$29-1)/$K41))*$S41*((1+'Inputs &amp; Summary'!$D$7)^AR$29))),(_xlfn.WEIBULL.DIST(AR$29,$L41,$K41,FALSE)*$S41*((1+'Inputs &amp; Summary'!$D$7)^AR$29))),IF($M41=Lists!$H$3,IF($K41&lt;1,((($R41*(1-$E41)+$Q41*(1-$F41))/$K41)*((1+'Inputs &amp; Summary'!$D$7)^AR$29)),((INT(AR$29/$K41)-INT((AR$29-1)/$K41))*($R41*(1-$E41)+$Q41*(1-$F41))*((1+'Inputs &amp; Summary'!$D$7)^AR$29))),((_xlfn.WEIBULL.DIST(AR$29,$L41,$K41,FALSE)*($R41*(1-$E41)+$Q41*(1-$F41))*((1+'Inputs &amp; Summary'!$D$7)^AR$29))))))</f>
        <v>0</v>
      </c>
      <c r="AS41" s="114">
        <f>$D41*IF(AS$29&gt;'Inputs &amp; Summary'!$D$5,0,IF(AS$29&gt;VLOOKUP($G41,Lists!$J$17:$K$21,2),IF($M41=Lists!$H$3,IF($K41&lt;1,(($S41/$K41)*((1+'Inputs &amp; Summary'!$D$7)^AS$29)),((INT(AS$29/$K41)-INT((AS$29-1)/$K41))*$S41*((1+'Inputs &amp; Summary'!$D$7)^AS$29))),(_xlfn.WEIBULL.DIST(AS$29,$L41,$K41,FALSE)*$S41*((1+'Inputs &amp; Summary'!$D$7)^AS$29))),IF($M41=Lists!$H$3,IF($K41&lt;1,((($R41*(1-$E41)+$Q41*(1-$F41))/$K41)*((1+'Inputs &amp; Summary'!$D$7)^AS$29)),((INT(AS$29/$K41)-INT((AS$29-1)/$K41))*($R41*(1-$E41)+$Q41*(1-$F41))*((1+'Inputs &amp; Summary'!$D$7)^AS$29))),((_xlfn.WEIBULL.DIST(AS$29,$L41,$K41,FALSE)*($R41*(1-$E41)+$Q41*(1-$F41))*((1+'Inputs &amp; Summary'!$D$7)^AS$29))))))</f>
        <v>0</v>
      </c>
      <c r="AT41" s="114">
        <f>$D41*IF(AT$29&gt;'Inputs &amp; Summary'!$D$5,0,IF(AT$29&gt;VLOOKUP($G41,Lists!$J$17:$K$21,2),IF($M41=Lists!$H$3,IF($K41&lt;1,(($S41/$K41)*((1+'Inputs &amp; Summary'!$D$7)^AT$29)),((INT(AT$29/$K41)-INT((AT$29-1)/$K41))*$S41*((1+'Inputs &amp; Summary'!$D$7)^AT$29))),(_xlfn.WEIBULL.DIST(AT$29,$L41,$K41,FALSE)*$S41*((1+'Inputs &amp; Summary'!$D$7)^AT$29))),IF($M41=Lists!$H$3,IF($K41&lt;1,((($R41*(1-$E41)+$Q41*(1-$F41))/$K41)*((1+'Inputs &amp; Summary'!$D$7)^AT$29)),((INT(AT$29/$K41)-INT((AT$29-1)/$K41))*($R41*(1-$E41)+$Q41*(1-$F41))*((1+'Inputs &amp; Summary'!$D$7)^AT$29))),((_xlfn.WEIBULL.DIST(AT$29,$L41,$K41,FALSE)*($R41*(1-$E41)+$Q41*(1-$F41))*((1+'Inputs &amp; Summary'!$D$7)^AT$29))))))</f>
        <v>0</v>
      </c>
      <c r="AU41" s="114">
        <f>$D41*IF(AU$29&gt;'Inputs &amp; Summary'!$D$5,0,IF(AU$29&gt;VLOOKUP($G41,Lists!$J$17:$K$21,2),IF($M41=Lists!$H$3,IF($K41&lt;1,(($S41/$K41)*((1+'Inputs &amp; Summary'!$D$7)^AU$29)),((INT(AU$29/$K41)-INT((AU$29-1)/$K41))*$S41*((1+'Inputs &amp; Summary'!$D$7)^AU$29))),(_xlfn.WEIBULL.DIST(AU$29,$L41,$K41,FALSE)*$S41*((1+'Inputs &amp; Summary'!$D$7)^AU$29))),IF($M41=Lists!$H$3,IF($K41&lt;1,((($R41*(1-$E41)+$Q41*(1-$F41))/$K41)*((1+'Inputs &amp; Summary'!$D$7)^AU$29)),((INT(AU$29/$K41)-INT((AU$29-1)/$K41))*($R41*(1-$E41)+$Q41*(1-$F41))*((1+'Inputs &amp; Summary'!$D$7)^AU$29))),((_xlfn.WEIBULL.DIST(AU$29,$L41,$K41,FALSE)*($R41*(1-$E41)+$Q41*(1-$F41))*((1+'Inputs &amp; Summary'!$D$7)^AU$29))))))</f>
        <v>0</v>
      </c>
      <c r="AV41" s="114">
        <f>$D41*IF(AV$29&gt;'Inputs &amp; Summary'!$D$5,0,IF(AV$29&gt;VLOOKUP($G41,Lists!$J$17:$K$21,2),IF($M41=Lists!$H$3,IF($K41&lt;1,(($S41/$K41)*((1+'Inputs &amp; Summary'!$D$7)^AV$29)),((INT(AV$29/$K41)-INT((AV$29-1)/$K41))*$S41*((1+'Inputs &amp; Summary'!$D$7)^AV$29))),(_xlfn.WEIBULL.DIST(AV$29,$L41,$K41,FALSE)*$S41*((1+'Inputs &amp; Summary'!$D$7)^AV$29))),IF($M41=Lists!$H$3,IF($K41&lt;1,((($R41*(1-$E41)+$Q41*(1-$F41))/$K41)*((1+'Inputs &amp; Summary'!$D$7)^AV$29)),((INT(AV$29/$K41)-INT((AV$29-1)/$K41))*($R41*(1-$E41)+$Q41*(1-$F41))*((1+'Inputs &amp; Summary'!$D$7)^AV$29))),((_xlfn.WEIBULL.DIST(AV$29,$L41,$K41,FALSE)*($R41*(1-$E41)+$Q41*(1-$F41))*((1+'Inputs &amp; Summary'!$D$7)^AV$29))))))</f>
        <v>0</v>
      </c>
      <c r="AW41" s="114">
        <f>$D41*IF(AW$29&gt;'Inputs &amp; Summary'!$D$5,0,IF(AW$29&gt;VLOOKUP($G41,Lists!$J$17:$K$21,2),IF($M41=Lists!$H$3,IF($K41&lt;1,(($S41/$K41)*((1+'Inputs &amp; Summary'!$D$7)^AW$29)),((INT(AW$29/$K41)-INT((AW$29-1)/$K41))*$S41*((1+'Inputs &amp; Summary'!$D$7)^AW$29))),(_xlfn.WEIBULL.DIST(AW$29,$L41,$K41,FALSE)*$S41*((1+'Inputs &amp; Summary'!$D$7)^AW$29))),IF($M41=Lists!$H$3,IF($K41&lt;1,((($R41*(1-$E41)+$Q41*(1-$F41))/$K41)*((1+'Inputs &amp; Summary'!$D$7)^AW$29)),((INT(AW$29/$K41)-INT((AW$29-1)/$K41))*($R41*(1-$E41)+$Q41*(1-$F41))*((1+'Inputs &amp; Summary'!$D$7)^AW$29))),((_xlfn.WEIBULL.DIST(AW$29,$L41,$K41,FALSE)*($R41*(1-$E41)+$Q41*(1-$F41))*((1+'Inputs &amp; Summary'!$D$7)^AW$29))))))</f>
        <v>0</v>
      </c>
      <c r="AX41" s="114">
        <f>$D41*IF(AX$29&gt;'Inputs &amp; Summary'!$D$5,0,IF(AX$29&gt;VLOOKUP($G41,Lists!$J$17:$K$21,2),IF($M41=Lists!$H$3,IF($K41&lt;1,(($S41/$K41)*((1+'Inputs &amp; Summary'!$D$7)^AX$29)),((INT(AX$29/$K41)-INT((AX$29-1)/$K41))*$S41*((1+'Inputs &amp; Summary'!$D$7)^AX$29))),(_xlfn.WEIBULL.DIST(AX$29,$L41,$K41,FALSE)*$S41*((1+'Inputs &amp; Summary'!$D$7)^AX$29))),IF($M41=Lists!$H$3,IF($K41&lt;1,((($R41*(1-$E41)+$Q41*(1-$F41))/$K41)*((1+'Inputs &amp; Summary'!$D$7)^AX$29)),((INT(AX$29/$K41)-INT((AX$29-1)/$K41))*($R41*(1-$E41)+$Q41*(1-$F41))*((1+'Inputs &amp; Summary'!$D$7)^AX$29))),((_xlfn.WEIBULL.DIST(AX$29,$L41,$K41,FALSE)*($R41*(1-$E41)+$Q41*(1-$F41))*((1+'Inputs &amp; Summary'!$D$7)^AX$29))))))</f>
        <v>0</v>
      </c>
      <c r="AY41" s="114">
        <f>$D41*IF(AY$29&gt;'Inputs &amp; Summary'!$D$5,0,IF(AY$29&gt;VLOOKUP($G41,Lists!$J$17:$K$21,2),IF($M41=Lists!$H$3,IF($K41&lt;1,(($S41/$K41)*((1+'Inputs &amp; Summary'!$D$7)^AY$29)),((INT(AY$29/$K41)-INT((AY$29-1)/$K41))*$S41*((1+'Inputs &amp; Summary'!$D$7)^AY$29))),(_xlfn.WEIBULL.DIST(AY$29,$L41,$K41,FALSE)*$S41*((1+'Inputs &amp; Summary'!$D$7)^AY$29))),IF($M41=Lists!$H$3,IF($K41&lt;1,((($R41*(1-$E41)+$Q41*(1-$F41))/$K41)*((1+'Inputs &amp; Summary'!$D$7)^AY$29)),((INT(AY$29/$K41)-INT((AY$29-1)/$K41))*($R41*(1-$E41)+$Q41*(1-$F41))*((1+'Inputs &amp; Summary'!$D$7)^AY$29))),((_xlfn.WEIBULL.DIST(AY$29,$L41,$K41,FALSE)*($R41*(1-$E41)+$Q41*(1-$F41))*((1+'Inputs &amp; Summary'!$D$7)^AY$29))))))</f>
        <v>0</v>
      </c>
      <c r="AZ41" s="114">
        <f>$D41*IF(AZ$29&gt;'Inputs &amp; Summary'!$D$5,0,IF(AZ$29&gt;VLOOKUP($G41,Lists!$J$17:$K$21,2),IF($M41=Lists!$H$3,IF($K41&lt;1,(($S41/$K41)*((1+'Inputs &amp; Summary'!$D$7)^AZ$29)),((INT(AZ$29/$K41)-INT((AZ$29-1)/$K41))*$S41*((1+'Inputs &amp; Summary'!$D$7)^AZ$29))),(_xlfn.WEIBULL.DIST(AZ$29,$L41,$K41,FALSE)*$S41*((1+'Inputs &amp; Summary'!$D$7)^AZ$29))),IF($M41=Lists!$H$3,IF($K41&lt;1,((($R41*(1-$E41)+$Q41*(1-$F41))/$K41)*((1+'Inputs &amp; Summary'!$D$7)^AZ$29)),((INT(AZ$29/$K41)-INT((AZ$29-1)/$K41))*($R41*(1-$E41)+$Q41*(1-$F41))*((1+'Inputs &amp; Summary'!$D$7)^AZ$29))),((_xlfn.WEIBULL.DIST(AZ$29,$L41,$K41,FALSE)*($R41*(1-$E41)+$Q41*(1-$F41))*((1+'Inputs &amp; Summary'!$D$7)^AZ$29))))))</f>
        <v>0</v>
      </c>
      <c r="BA41" s="114">
        <f>$D41*IF(BA$29&gt;'Inputs &amp; Summary'!$D$5,0,IF(BA$29&gt;VLOOKUP($G41,Lists!$J$17:$K$21,2),IF($M41=Lists!$H$3,IF($K41&lt;1,(($S41/$K41)*((1+'Inputs &amp; Summary'!$D$7)^BA$29)),((INT(BA$29/$K41)-INT((BA$29-1)/$K41))*$S41*((1+'Inputs &amp; Summary'!$D$7)^BA$29))),(_xlfn.WEIBULL.DIST(BA$29,$L41,$K41,FALSE)*$S41*((1+'Inputs &amp; Summary'!$D$7)^BA$29))),IF($M41=Lists!$H$3,IF($K41&lt;1,((($R41*(1-$E41)+$Q41*(1-$F41))/$K41)*((1+'Inputs &amp; Summary'!$D$7)^BA$29)),((INT(BA$29/$K41)-INT((BA$29-1)/$K41))*($R41*(1-$E41)+$Q41*(1-$F41))*((1+'Inputs &amp; Summary'!$D$7)^BA$29))),((_xlfn.WEIBULL.DIST(BA$29,$L41,$K41,FALSE)*($R41*(1-$E41)+$Q41*(1-$F41))*((1+'Inputs &amp; Summary'!$D$7)^BA$29))))))</f>
        <v>0</v>
      </c>
      <c r="BB41" s="114">
        <f>$D41*IF(BB$29&gt;'Inputs &amp; Summary'!$D$5,0,IF(BB$29&gt;VLOOKUP($G41,Lists!$J$17:$K$21,2),IF($M41=Lists!$H$3,IF($K41&lt;1,(($S41/$K41)*((1+'Inputs &amp; Summary'!$D$7)^BB$29)),((INT(BB$29/$K41)-INT((BB$29-1)/$K41))*$S41*((1+'Inputs &amp; Summary'!$D$7)^BB$29))),(_xlfn.WEIBULL.DIST(BB$29,$L41,$K41,FALSE)*$S41*((1+'Inputs &amp; Summary'!$D$7)^BB$29))),IF($M41=Lists!$H$3,IF($K41&lt;1,((($R41*(1-$E41)+$Q41*(1-$F41))/$K41)*((1+'Inputs &amp; Summary'!$D$7)^BB$29)),((INT(BB$29/$K41)-INT((BB$29-1)/$K41))*($R41*(1-$E41)+$Q41*(1-$F41))*((1+'Inputs &amp; Summary'!$D$7)^BB$29))),((_xlfn.WEIBULL.DIST(BB$29,$L41,$K41,FALSE)*($R41*(1-$E41)+$Q41*(1-$F41))*((1+'Inputs &amp; Summary'!$D$7)^BB$29))))))</f>
        <v>0</v>
      </c>
      <c r="BC41" s="114">
        <f>$D41*IF(BC$29&gt;'Inputs &amp; Summary'!$D$5,0,IF(BC$29&gt;VLOOKUP($G41,Lists!$J$17:$K$21,2),IF($M41=Lists!$H$3,IF($K41&lt;1,(($S41/$K41)*((1+'Inputs &amp; Summary'!$D$7)^BC$29)),((INT(BC$29/$K41)-INT((BC$29-1)/$K41))*$S41*((1+'Inputs &amp; Summary'!$D$7)^BC$29))),(_xlfn.WEIBULL.DIST(BC$29,$L41,$K41,FALSE)*$S41*((1+'Inputs &amp; Summary'!$D$7)^BC$29))),IF($M41=Lists!$H$3,IF($K41&lt;1,((($R41*(1-$E41)+$Q41*(1-$F41))/$K41)*((1+'Inputs &amp; Summary'!$D$7)^BC$29)),((INT(BC$29/$K41)-INT((BC$29-1)/$K41))*($R41*(1-$E41)+$Q41*(1-$F41))*((1+'Inputs &amp; Summary'!$D$7)^BC$29))),((_xlfn.WEIBULL.DIST(BC$29,$L41,$K41,FALSE)*($R41*(1-$E41)+$Q41*(1-$F41))*((1+'Inputs &amp; Summary'!$D$7)^BC$29))))))</f>
        <v>0</v>
      </c>
      <c r="BD41" s="114">
        <f>$D41*IF(BD$29&gt;'Inputs &amp; Summary'!$D$5,0,IF(BD$29&gt;VLOOKUP($G41,Lists!$J$17:$K$21,2),IF($M41=Lists!$H$3,IF($K41&lt;1,(($S41/$K41)*((1+'Inputs &amp; Summary'!$D$7)^BD$29)),((INT(BD$29/$K41)-INT((BD$29-1)/$K41))*$S41*((1+'Inputs &amp; Summary'!$D$7)^BD$29))),(_xlfn.WEIBULL.DIST(BD$29,$L41,$K41,FALSE)*$S41*((1+'Inputs &amp; Summary'!$D$7)^BD$29))),IF($M41=Lists!$H$3,IF($K41&lt;1,((($R41*(1-$E41)+$Q41*(1-$F41))/$K41)*((1+'Inputs &amp; Summary'!$D$7)^BD$29)),((INT(BD$29/$K41)-INT((BD$29-1)/$K41))*($R41*(1-$E41)+$Q41*(1-$F41))*((1+'Inputs &amp; Summary'!$D$7)^BD$29))),((_xlfn.WEIBULL.DIST(BD$29,$L41,$K41,FALSE)*($R41*(1-$E41)+$Q41*(1-$F41))*((1+'Inputs &amp; Summary'!$D$7)^BD$29))))))</f>
        <v>0</v>
      </c>
      <c r="BE41" s="114">
        <f>$D41*IF(BE$29&gt;'Inputs &amp; Summary'!$D$5,0,IF(BE$29&gt;VLOOKUP($G41,Lists!$J$17:$K$21,2),IF($M41=Lists!$H$3,IF($K41&lt;1,(($S41/$K41)*((1+'Inputs &amp; Summary'!$D$7)^BE$29)),((INT(BE$29/$K41)-INT((BE$29-1)/$K41))*$S41*((1+'Inputs &amp; Summary'!$D$7)^BE$29))),(_xlfn.WEIBULL.DIST(BE$29,$L41,$K41,FALSE)*$S41*((1+'Inputs &amp; Summary'!$D$7)^BE$29))),IF($M41=Lists!$H$3,IF($K41&lt;1,((($R41*(1-$E41)+$Q41*(1-$F41))/$K41)*((1+'Inputs &amp; Summary'!$D$7)^BE$29)),((INT(BE$29/$K41)-INT((BE$29-1)/$K41))*($R41*(1-$E41)+$Q41*(1-$F41))*((1+'Inputs &amp; Summary'!$D$7)^BE$29))),((_xlfn.WEIBULL.DIST(BE$29,$L41,$K41,FALSE)*($R41*(1-$E41)+$Q41*(1-$F41))*((1+'Inputs &amp; Summary'!$D$7)^BE$29))))))</f>
        <v>0</v>
      </c>
      <c r="BF41" s="114">
        <f>$D41*IF(BF$29&gt;'Inputs &amp; Summary'!$D$5,0,IF(BF$29&gt;VLOOKUP($G41,Lists!$J$17:$K$21,2),IF($M41=Lists!$H$3,IF($K41&lt;1,(($S41/$K41)*((1+'Inputs &amp; Summary'!$D$7)^BF$29)),((INT(BF$29/$K41)-INT((BF$29-1)/$K41))*$S41*((1+'Inputs &amp; Summary'!$D$7)^BF$29))),(_xlfn.WEIBULL.DIST(BF$29,$L41,$K41,FALSE)*$S41*((1+'Inputs &amp; Summary'!$D$7)^BF$29))),IF($M41=Lists!$H$3,IF($K41&lt;1,((($R41*(1-$E41)+$Q41*(1-$F41))/$K41)*((1+'Inputs &amp; Summary'!$D$7)^BF$29)),((INT(BF$29/$K41)-INT((BF$29-1)/$K41))*($R41*(1-$E41)+$Q41*(1-$F41))*((1+'Inputs &amp; Summary'!$D$7)^BF$29))),((_xlfn.WEIBULL.DIST(BF$29,$L41,$K41,FALSE)*($R41*(1-$E41)+$Q41*(1-$F41))*((1+'Inputs &amp; Summary'!$D$7)^BF$29))))))</f>
        <v>0</v>
      </c>
      <c r="BG41" s="114">
        <f>$D41*IF(BG$29&gt;'Inputs &amp; Summary'!$D$5,0,IF(BG$29&gt;VLOOKUP($G41,Lists!$J$17:$K$21,2),IF($M41=Lists!$H$3,IF($K41&lt;1,(($S41/$K41)*((1+'Inputs &amp; Summary'!$D$7)^BG$29)),((INT(BG$29/$K41)-INT((BG$29-1)/$K41))*$S41*((1+'Inputs &amp; Summary'!$D$7)^BG$29))),(_xlfn.WEIBULL.DIST(BG$29,$L41,$K41,FALSE)*$S41*((1+'Inputs &amp; Summary'!$D$7)^BG$29))),IF($M41=Lists!$H$3,IF($K41&lt;1,((($R41*(1-$E41)+$Q41*(1-$F41))/$K41)*((1+'Inputs &amp; Summary'!$D$7)^BG$29)),((INT(BG$29/$K41)-INT((BG$29-1)/$K41))*($R41*(1-$E41)+$Q41*(1-$F41))*((1+'Inputs &amp; Summary'!$D$7)^BG$29))),((_xlfn.WEIBULL.DIST(BG$29,$L41,$K41,FALSE)*($R41*(1-$E41)+$Q41*(1-$F41))*((1+'Inputs &amp; Summary'!$D$7)^BG$29))))))</f>
        <v>0</v>
      </c>
      <c r="BH41" s="114">
        <f>$D41*IF(BH$29&gt;'Inputs &amp; Summary'!$D$5,0,IF(BH$29&gt;VLOOKUP($G41,Lists!$J$17:$K$21,2),IF($M41=Lists!$H$3,IF($K41&lt;1,(($S41/$K41)*((1+'Inputs &amp; Summary'!$D$7)^BH$29)),((INT(BH$29/$K41)-INT((BH$29-1)/$K41))*$S41*((1+'Inputs &amp; Summary'!$D$7)^BH$29))),(_xlfn.WEIBULL.DIST(BH$29,$L41,$K41,FALSE)*$S41*((1+'Inputs &amp; Summary'!$D$7)^BH$29))),IF($M41=Lists!$H$3,IF($K41&lt;1,((($R41*(1-$E41)+$Q41*(1-$F41))/$K41)*((1+'Inputs &amp; Summary'!$D$7)^BH$29)),((INT(BH$29/$K41)-INT((BH$29-1)/$K41))*($R41*(1-$E41)+$Q41*(1-$F41))*((1+'Inputs &amp; Summary'!$D$7)^BH$29))),((_xlfn.WEIBULL.DIST(BH$29,$L41,$K41,FALSE)*($R41*(1-$E41)+$Q41*(1-$F41))*((1+'Inputs &amp; Summary'!$D$7)^BH$29))))))</f>
        <v>0</v>
      </c>
      <c r="BI41" s="114">
        <f>$D41*IF(BI$29&gt;'Inputs &amp; Summary'!$D$5,0,IF(BI$29&gt;VLOOKUP($G41,Lists!$J$17:$K$21,2),IF($M41=Lists!$H$3,IF($K41&lt;1,(($S41/$K41)*((1+'Inputs &amp; Summary'!$D$7)^BI$29)),((INT(BI$29/$K41)-INT((BI$29-1)/$K41))*$S41*((1+'Inputs &amp; Summary'!$D$7)^BI$29))),(_xlfn.WEIBULL.DIST(BI$29,$L41,$K41,FALSE)*$S41*((1+'Inputs &amp; Summary'!$D$7)^BI$29))),IF($M41=Lists!$H$3,IF($K41&lt;1,((($R41*(1-$E41)+$Q41*(1-$F41))/$K41)*((1+'Inputs &amp; Summary'!$D$7)^BI$29)),((INT(BI$29/$K41)-INT((BI$29-1)/$K41))*($R41*(1-$E41)+$Q41*(1-$F41))*((1+'Inputs &amp; Summary'!$D$7)^BI$29))),((_xlfn.WEIBULL.DIST(BI$29,$L41,$K41,FALSE)*($R41*(1-$E41)+$Q41*(1-$F41))*((1+'Inputs &amp; Summary'!$D$7)^BI$29))))))</f>
        <v>0</v>
      </c>
      <c r="BJ41" s="114">
        <f>$D41*IF(BJ$29&gt;'Inputs &amp; Summary'!$D$5,0,IF(BJ$29&gt;VLOOKUP($G41,Lists!$J$17:$K$21,2),IF($M41=Lists!$H$3,IF($K41&lt;1,(($S41/$K41)*((1+'Inputs &amp; Summary'!$D$7)^BJ$29)),((INT(BJ$29/$K41)-INT((BJ$29-1)/$K41))*$S41*((1+'Inputs &amp; Summary'!$D$7)^BJ$29))),(_xlfn.WEIBULL.DIST(BJ$29,$L41,$K41,FALSE)*$S41*((1+'Inputs &amp; Summary'!$D$7)^BJ$29))),IF($M41=Lists!$H$3,IF($K41&lt;1,((($R41*(1-$E41)+$Q41*(1-$F41))/$K41)*((1+'Inputs &amp; Summary'!$D$7)^BJ$29)),((INT(BJ$29/$K41)-INT((BJ$29-1)/$K41))*($R41*(1-$E41)+$Q41*(1-$F41))*((1+'Inputs &amp; Summary'!$D$7)^BJ$29))),((_xlfn.WEIBULL.DIST(BJ$29,$L41,$K41,FALSE)*($R41*(1-$E41)+$Q41*(1-$F41))*((1+'Inputs &amp; Summary'!$D$7)^BJ$29))))))</f>
        <v>0</v>
      </c>
      <c r="BK41" s="114">
        <f>$D41*IF(BK$29&gt;'Inputs &amp; Summary'!$D$5,0,IF(BK$29&gt;VLOOKUP($G41,Lists!$J$17:$K$21,2),IF($M41=Lists!$H$3,IF($K41&lt;1,(($S41/$K41)*((1+'Inputs &amp; Summary'!$D$7)^BK$29)),((INT(BK$29/$K41)-INT((BK$29-1)/$K41))*$S41*((1+'Inputs &amp; Summary'!$D$7)^BK$29))),(_xlfn.WEIBULL.DIST(BK$29,$L41,$K41,FALSE)*$S41*((1+'Inputs &amp; Summary'!$D$7)^BK$29))),IF($M41=Lists!$H$3,IF($K41&lt;1,((($R41*(1-$E41)+$Q41*(1-$F41))/$K41)*((1+'Inputs &amp; Summary'!$D$7)^BK$29)),((INT(BK$29/$K41)-INT((BK$29-1)/$K41))*($R41*(1-$E41)+$Q41*(1-$F41))*((1+'Inputs &amp; Summary'!$D$7)^BK$29))),((_xlfn.WEIBULL.DIST(BK$29,$L41,$K41,FALSE)*($R41*(1-$E41)+$Q41*(1-$F41))*((1+'Inputs &amp; Summary'!$D$7)^BK$29))))))</f>
        <v>0</v>
      </c>
      <c r="BL41" s="114">
        <f>$D41*IF(BL$29&gt;'Inputs &amp; Summary'!$D$5,0,IF(BL$29&gt;VLOOKUP($G41,Lists!$J$17:$K$21,2),IF($M41=Lists!$H$3,IF($K41&lt;1,(($S41/$K41)*((1+'Inputs &amp; Summary'!$D$7)^BL$29)),((INT(BL$29/$K41)-INT((BL$29-1)/$K41))*$S41*((1+'Inputs &amp; Summary'!$D$7)^BL$29))),(_xlfn.WEIBULL.DIST(BL$29,$L41,$K41,FALSE)*$S41*((1+'Inputs &amp; Summary'!$D$7)^BL$29))),IF($M41=Lists!$H$3,IF($K41&lt;1,((($R41*(1-$E41)+$Q41*(1-$F41))/$K41)*((1+'Inputs &amp; Summary'!$D$7)^BL$29)),((INT(BL$29/$K41)-INT((BL$29-1)/$K41))*($R41*(1-$E41)+$Q41*(1-$F41))*((1+'Inputs &amp; Summary'!$D$7)^BL$29))),((_xlfn.WEIBULL.DIST(BL$29,$L41,$K41,FALSE)*($R41*(1-$E41)+$Q41*(1-$F41))*((1+'Inputs &amp; Summary'!$D$7)^BL$29))))))</f>
        <v>0</v>
      </c>
    </row>
    <row r="42" spans="1:64" s="1" customFormat="1" x14ac:dyDescent="0.3">
      <c r="A42" s="79" t="s">
        <v>403</v>
      </c>
      <c r="B42" s="33" t="s">
        <v>152</v>
      </c>
      <c r="C42" s="33" t="s">
        <v>17</v>
      </c>
      <c r="D42" s="68">
        <f>IF($B$21=Lists!$I$4,0,1)</f>
        <v>1</v>
      </c>
      <c r="E42" s="68">
        <v>1</v>
      </c>
      <c r="F42" s="68">
        <v>1</v>
      </c>
      <c r="G42" s="213" t="s">
        <v>17</v>
      </c>
      <c r="H42" s="34" t="s">
        <v>17</v>
      </c>
      <c r="I42" s="34" t="s">
        <v>99</v>
      </c>
      <c r="J42" s="33">
        <f>VLOOKUP(I42,'Labor Rates'!$A$1:$B$16,2)</f>
        <v>24.03846153846154</v>
      </c>
      <c r="K42" s="35">
        <v>10</v>
      </c>
      <c r="L42" s="35">
        <v>1</v>
      </c>
      <c r="M42" s="36" t="s">
        <v>249</v>
      </c>
      <c r="N42" s="84">
        <f>'Inputs &amp; Summary'!$D$30</f>
        <v>1</v>
      </c>
      <c r="O42" s="35">
        <v>0</v>
      </c>
      <c r="P42" s="5">
        <f>$B$24*1000*'Inputs &amp; Summary'!$D$29+300</f>
        <v>80300</v>
      </c>
      <c r="Q42" s="73">
        <f t="shared" si="6"/>
        <v>0</v>
      </c>
      <c r="R42" s="73">
        <f t="shared" si="7"/>
        <v>80300</v>
      </c>
      <c r="S42" s="74">
        <f t="shared" si="8"/>
        <v>80300</v>
      </c>
      <c r="T42" s="88" t="s">
        <v>446</v>
      </c>
      <c r="U42" s="80"/>
      <c r="V42" s="87">
        <f t="shared" si="9"/>
        <v>1189.3017015025732</v>
      </c>
      <c r="W42" s="87">
        <f>NPV('Inputs &amp; Summary'!$D$6,Y42:BL42)</f>
        <v>8869.1203622802495</v>
      </c>
      <c r="X42" s="90">
        <f t="shared" si="10"/>
        <v>0.25964719712235684</v>
      </c>
      <c r="Y42" s="114">
        <f>$D42*IF(Y$29&gt;'Inputs &amp; Summary'!$D$5,0,IF(Y$29&gt;VLOOKUP($G42,Lists!$J$17:$K$21,2),IF($M42=Lists!$H$3,IF($K42&lt;1,(($S42/$K42)*((1+'Inputs &amp; Summary'!$D$7)^Y$29)),((INT(Y$29/$K42)-INT((Y$29-1)/$K42))*$S42*((1+'Inputs &amp; Summary'!$D$7)^Y$29))),(_xlfn.WEIBULL.DIST(Y$29,$L42,$K42,FALSE)*$S42*((1+'Inputs &amp; Summary'!$D$7)^Y$29))),IF($M42=Lists!$H$3,IF($K42&lt;1,((($R42*(1-$E42)+$Q42*(1-$F42))/$K42)*((1+'Inputs &amp; Summary'!$D$7)^Y$29)),((INT(Y$29/$K42)-INT((Y$29-1)/$K42))*($R42*(1-$E42)+$Q42*(1-$F42))*((1+'Inputs &amp; Summary'!$D$7)^Y$29))),((_xlfn.WEIBULL.DIST(Y$29,$L42,$K42,FALSE)*($R42*(1-$E42)+$Q42*(1-$F42))*((1+'Inputs &amp; Summary'!$D$7)^Y$29))))))</f>
        <v>0</v>
      </c>
      <c r="Z42" s="114">
        <f>$D42*IF(Z$29&gt;'Inputs &amp; Summary'!$D$5,0,IF(Z$29&gt;VLOOKUP($G42,Lists!$J$17:$K$21,2),IF($M42=Lists!$H$3,IF($K42&lt;1,(($S42/$K42)*((1+'Inputs &amp; Summary'!$D$7)^Z$29)),((INT(Z$29/$K42)-INT((Z$29-1)/$K42))*$S42*((1+'Inputs &amp; Summary'!$D$7)^Z$29))),(_xlfn.WEIBULL.DIST(Z$29,$L42,$K42,FALSE)*$S42*((1+'Inputs &amp; Summary'!$D$7)^Z$29))),IF($M42=Lists!$H$3,IF($K42&lt;1,((($R42*(1-$E42)+$Q42*(1-$F42))/$K42)*((1+'Inputs &amp; Summary'!$D$7)^Z$29)),((INT(Z$29/$K42)-INT((Z$29-1)/$K42))*($R42*(1-$E42)+$Q42*(1-$F42))*((1+'Inputs &amp; Summary'!$D$7)^Z$29))),((_xlfn.WEIBULL.DIST(Z$29,$L42,$K42,FALSE)*($R42*(1-$E42)+$Q42*(1-$F42))*((1+'Inputs &amp; Summary'!$D$7)^Z$29))))))</f>
        <v>0</v>
      </c>
      <c r="AA42" s="114">
        <f>$D42*IF(AA$29&gt;'Inputs &amp; Summary'!$D$5,0,IF(AA$29&gt;VLOOKUP($G42,Lists!$J$17:$K$21,2),IF($M42=Lists!$H$3,IF($K42&lt;1,(($S42/$K42)*((1+'Inputs &amp; Summary'!$D$7)^AA$29)),((INT(AA$29/$K42)-INT((AA$29-1)/$K42))*$S42*((1+'Inputs &amp; Summary'!$D$7)^AA$29))),(_xlfn.WEIBULL.DIST(AA$29,$L42,$K42,FALSE)*$S42*((1+'Inputs &amp; Summary'!$D$7)^AA$29))),IF($M42=Lists!$H$3,IF($K42&lt;1,((($R42*(1-$E42)+$Q42*(1-$F42))/$K42)*((1+'Inputs &amp; Summary'!$D$7)^AA$29)),((INT(AA$29/$K42)-INT((AA$29-1)/$K42))*($R42*(1-$E42)+$Q42*(1-$F42))*((1+'Inputs &amp; Summary'!$D$7)^AA$29))),((_xlfn.WEIBULL.DIST(AA$29,$L42,$K42,FALSE)*($R42*(1-$E42)+$Q42*(1-$F42))*((1+'Inputs &amp; Summary'!$D$7)^AA$29))))))</f>
        <v>0</v>
      </c>
      <c r="AB42" s="114">
        <f>$D42*IF(AB$29&gt;'Inputs &amp; Summary'!$D$5,0,IF(AB$29&gt;VLOOKUP($G42,Lists!$J$17:$K$21,2),IF($M42=Lists!$H$3,IF($K42&lt;1,(($S42/$K42)*((1+'Inputs &amp; Summary'!$D$7)^AB$29)),((INT(AB$29/$K42)-INT((AB$29-1)/$K42))*$S42*((1+'Inputs &amp; Summary'!$D$7)^AB$29))),(_xlfn.WEIBULL.DIST(AB$29,$L42,$K42,FALSE)*$S42*((1+'Inputs &amp; Summary'!$D$7)^AB$29))),IF($M42=Lists!$H$3,IF($K42&lt;1,((($R42*(1-$E42)+$Q42*(1-$F42))/$K42)*((1+'Inputs &amp; Summary'!$D$7)^AB$29)),((INT(AB$29/$K42)-INT((AB$29-1)/$K42))*($R42*(1-$E42)+$Q42*(1-$F42))*((1+'Inputs &amp; Summary'!$D$7)^AB$29))),((_xlfn.WEIBULL.DIST(AB$29,$L42,$K42,FALSE)*($R42*(1-$E42)+$Q42*(1-$F42))*((1+'Inputs &amp; Summary'!$D$7)^AB$29))))))</f>
        <v>0</v>
      </c>
      <c r="AC42" s="114">
        <f>$D42*IF(AC$29&gt;'Inputs &amp; Summary'!$D$5,0,IF(AC$29&gt;VLOOKUP($G42,Lists!$J$17:$K$21,2),IF($M42=Lists!$H$3,IF($K42&lt;1,(($S42/$K42)*((1+'Inputs &amp; Summary'!$D$7)^AC$29)),((INT(AC$29/$K42)-INT((AC$29-1)/$K42))*$S42*((1+'Inputs &amp; Summary'!$D$7)^AC$29))),(_xlfn.WEIBULL.DIST(AC$29,$L42,$K42,FALSE)*$S42*((1+'Inputs &amp; Summary'!$D$7)^AC$29))),IF($M42=Lists!$H$3,IF($K42&lt;1,((($R42*(1-$E42)+$Q42*(1-$F42))/$K42)*((1+'Inputs &amp; Summary'!$D$7)^AC$29)),((INT(AC$29/$K42)-INT((AC$29-1)/$K42))*($R42*(1-$E42)+$Q42*(1-$F42))*((1+'Inputs &amp; Summary'!$D$7)^AC$29))),((_xlfn.WEIBULL.DIST(AC$29,$L42,$K42,FALSE)*($R42*(1-$E42)+$Q42*(1-$F42))*((1+'Inputs &amp; Summary'!$D$7)^AC$29))))))</f>
        <v>0</v>
      </c>
      <c r="AD42" s="114">
        <f>$D42*IF(AD$29&gt;'Inputs &amp; Summary'!$D$5,0,IF(AD$29&gt;VLOOKUP($G42,Lists!$J$17:$K$21,2),IF($M42=Lists!$H$3,IF($K42&lt;1,(($S42/$K42)*((1+'Inputs &amp; Summary'!$D$7)^AD$29)),((INT(AD$29/$K42)-INT((AD$29-1)/$K42))*$S42*((1+'Inputs &amp; Summary'!$D$7)^AD$29))),(_xlfn.WEIBULL.DIST(AD$29,$L42,$K42,FALSE)*$S42*((1+'Inputs &amp; Summary'!$D$7)^AD$29))),IF($M42=Lists!$H$3,IF($K42&lt;1,((($R42*(1-$E42)+$Q42*(1-$F42))/$K42)*((1+'Inputs &amp; Summary'!$D$7)^AD$29)),((INT(AD$29/$K42)-INT((AD$29-1)/$K42))*($R42*(1-$E42)+$Q42*(1-$F42))*((1+'Inputs &amp; Summary'!$D$7)^AD$29))),((_xlfn.WEIBULL.DIST(AD$29,$L42,$K42,FALSE)*($R42*(1-$E42)+$Q42*(1-$F42))*((1+'Inputs &amp; Summary'!$D$7)^AD$29))))))</f>
        <v>0</v>
      </c>
      <c r="AE42" s="114">
        <f>$D42*IF(AE$29&gt;'Inputs &amp; Summary'!$D$5,0,IF(AE$29&gt;VLOOKUP($G42,Lists!$J$17:$K$21,2),IF($M42=Lists!$H$3,IF($K42&lt;1,(($S42/$K42)*((1+'Inputs &amp; Summary'!$D$7)^AE$29)),((INT(AE$29/$K42)-INT((AE$29-1)/$K42))*$S42*((1+'Inputs &amp; Summary'!$D$7)^AE$29))),(_xlfn.WEIBULL.DIST(AE$29,$L42,$K42,FALSE)*$S42*((1+'Inputs &amp; Summary'!$D$7)^AE$29))),IF($M42=Lists!$H$3,IF($K42&lt;1,((($R42*(1-$E42)+$Q42*(1-$F42))/$K42)*((1+'Inputs &amp; Summary'!$D$7)^AE$29)),((INT(AE$29/$K42)-INT((AE$29-1)/$K42))*($R42*(1-$E42)+$Q42*(1-$F42))*((1+'Inputs &amp; Summary'!$D$7)^AE$29))),((_xlfn.WEIBULL.DIST(AE$29,$L42,$K42,FALSE)*($R42*(1-$E42)+$Q42*(1-$F42))*((1+'Inputs &amp; Summary'!$D$7)^AE$29))))))</f>
        <v>0</v>
      </c>
      <c r="AF42" s="114">
        <f>$D42*IF(AF$29&gt;'Inputs &amp; Summary'!$D$5,0,IF(AF$29&gt;VLOOKUP($G42,Lists!$J$17:$K$21,2),IF($M42=Lists!$H$3,IF($K42&lt;1,(($S42/$K42)*((1+'Inputs &amp; Summary'!$D$7)^AF$29)),((INT(AF$29/$K42)-INT((AF$29-1)/$K42))*$S42*((1+'Inputs &amp; Summary'!$D$7)^AF$29))),(_xlfn.WEIBULL.DIST(AF$29,$L42,$K42,FALSE)*$S42*((1+'Inputs &amp; Summary'!$D$7)^AF$29))),IF($M42=Lists!$H$3,IF($K42&lt;1,((($R42*(1-$E42)+$Q42*(1-$F42))/$K42)*((1+'Inputs &amp; Summary'!$D$7)^AF$29)),((INT(AF$29/$K42)-INT((AF$29-1)/$K42))*($R42*(1-$E42)+$Q42*(1-$F42))*((1+'Inputs &amp; Summary'!$D$7)^AF$29))),((_xlfn.WEIBULL.DIST(AF$29,$L42,$K42,FALSE)*($R42*(1-$E42)+$Q42*(1-$F42))*((1+'Inputs &amp; Summary'!$D$7)^AF$29))))))</f>
        <v>0</v>
      </c>
      <c r="AG42" s="114">
        <f>$D42*IF(AG$29&gt;'Inputs &amp; Summary'!$D$5,0,IF(AG$29&gt;VLOOKUP($G42,Lists!$J$17:$K$21,2),IF($M42=Lists!$H$3,IF($K42&lt;1,(($S42/$K42)*((1+'Inputs &amp; Summary'!$D$7)^AG$29)),((INT(AG$29/$K42)-INT((AG$29-1)/$K42))*$S42*((1+'Inputs &amp; Summary'!$D$7)^AG$29))),(_xlfn.WEIBULL.DIST(AG$29,$L42,$K42,FALSE)*$S42*((1+'Inputs &amp; Summary'!$D$7)^AG$29))),IF($M42=Lists!$H$3,IF($K42&lt;1,((($R42*(1-$E42)+$Q42*(1-$F42))/$K42)*((1+'Inputs &amp; Summary'!$D$7)^AG$29)),((INT(AG$29/$K42)-INT((AG$29-1)/$K42))*($R42*(1-$E42)+$Q42*(1-$F42))*((1+'Inputs &amp; Summary'!$D$7)^AG$29))),((_xlfn.WEIBULL.DIST(AG$29,$L42,$K42,FALSE)*($R42*(1-$E42)+$Q42*(1-$F42))*((1+'Inputs &amp; Summary'!$D$7)^AG$29))))))</f>
        <v>0</v>
      </c>
      <c r="AH42" s="114">
        <f>$D42*IF(AH$29&gt;'Inputs &amp; Summary'!$D$5,0,IF(AH$29&gt;VLOOKUP($G42,Lists!$J$17:$K$21,2),IF($M42=Lists!$H$3,IF($K42&lt;1,(($S42/$K42)*((1+'Inputs &amp; Summary'!$D$7)^AH$29)),((INT(AH$29/$K42)-INT((AH$29-1)/$K42))*$S42*((1+'Inputs &amp; Summary'!$D$7)^AH$29))),(_xlfn.WEIBULL.DIST(AH$29,$L42,$K42,FALSE)*$S42*((1+'Inputs &amp; Summary'!$D$7)^AH$29))),IF($M42=Lists!$H$3,IF($K42&lt;1,((($R42*(1-$E42)+$Q42*(1-$F42))/$K42)*((1+'Inputs &amp; Summary'!$D$7)^AH$29)),((INT(AH$29/$K42)-INT((AH$29-1)/$K42))*($R42*(1-$E42)+$Q42*(1-$F42))*((1+'Inputs &amp; Summary'!$D$7)^AH$29))),((_xlfn.WEIBULL.DIST(AH$29,$L42,$K42,FALSE)*($R42*(1-$E42)+$Q42*(1-$F42))*((1+'Inputs &amp; Summary'!$D$7)^AH$29))))))</f>
        <v>0</v>
      </c>
      <c r="AI42" s="114">
        <f>$D42*IF(AI$29&gt;'Inputs &amp; Summary'!$D$5,0,IF(AI$29&gt;VLOOKUP($G42,Lists!$J$17:$K$21,2),IF($M42=Lists!$H$3,IF($K42&lt;1,(($S42/$K42)*((1+'Inputs &amp; Summary'!$D$7)^AI$29)),((INT(AI$29/$K42)-INT((AI$29-1)/$K42))*$S42*((1+'Inputs &amp; Summary'!$D$7)^AI$29))),(_xlfn.WEIBULL.DIST(AI$29,$L42,$K42,FALSE)*$S42*((1+'Inputs &amp; Summary'!$D$7)^AI$29))),IF($M42=Lists!$H$3,IF($K42&lt;1,((($R42*(1-$E42)+$Q42*(1-$F42))/$K42)*((1+'Inputs &amp; Summary'!$D$7)^AI$29)),((INT(AI$29/$K42)-INT((AI$29-1)/$K42))*($R42*(1-$E42)+$Q42*(1-$F42))*((1+'Inputs &amp; Summary'!$D$7)^AI$29))),((_xlfn.WEIBULL.DIST(AI$29,$L42,$K42,FALSE)*($R42*(1-$E42)+$Q42*(1-$F42))*((1+'Inputs &amp; Summary'!$D$7)^AI$29))))))</f>
        <v>3323.4833284257538</v>
      </c>
      <c r="AJ42" s="114">
        <f>$D42*IF(AJ$29&gt;'Inputs &amp; Summary'!$D$5,0,IF(AJ$29&gt;VLOOKUP($G42,Lists!$J$17:$K$21,2),IF($M42=Lists!$H$3,IF($K42&lt;1,(($S42/$K42)*((1+'Inputs &amp; Summary'!$D$7)^AJ$29)),((INT(AJ$29/$K42)-INT((AJ$29-1)/$K42))*$S42*((1+'Inputs &amp; Summary'!$D$7)^AJ$29))),(_xlfn.WEIBULL.DIST(AJ$29,$L42,$K42,FALSE)*$S42*((1+'Inputs &amp; Summary'!$D$7)^AJ$29))),IF($M42=Lists!$H$3,IF($K42&lt;1,((($R42*(1-$E42)+$Q42*(1-$F42))/$K42)*((1+'Inputs &amp; Summary'!$D$7)^AJ$29)),((INT(AJ$29/$K42)-INT((AJ$29-1)/$K42))*($R42*(1-$E42)+$Q42*(1-$F42))*((1+'Inputs &amp; Summary'!$D$7)^AJ$29))),((_xlfn.WEIBULL.DIST(AJ$29,$L42,$K42,FALSE)*($R42*(1-$E42)+$Q42*(1-$F42))*((1+'Inputs &amp; Summary'!$D$7)^AJ$29))))))</f>
        <v>3067.3563152538827</v>
      </c>
      <c r="AK42" s="114">
        <f>$D42*IF(AK$29&gt;'Inputs &amp; Summary'!$D$5,0,IF(AK$29&gt;VLOOKUP($G42,Lists!$J$17:$K$21,2),IF($M42=Lists!$H$3,IF($K42&lt;1,(($S42/$K42)*((1+'Inputs &amp; Summary'!$D$7)^AK$29)),((INT(AK$29/$K42)-INT((AK$29-1)/$K42))*$S42*((1+'Inputs &amp; Summary'!$D$7)^AK$29))),(_xlfn.WEIBULL.DIST(AK$29,$L42,$K42,FALSE)*$S42*((1+'Inputs &amp; Summary'!$D$7)^AK$29))),IF($M42=Lists!$H$3,IF($K42&lt;1,((($R42*(1-$E42)+$Q42*(1-$F42))/$K42)*((1+'Inputs &amp; Summary'!$D$7)^AK$29)),((INT(AK$29/$K42)-INT((AK$29-1)/$K42))*($R42*(1-$E42)+$Q42*(1-$F42))*((1+'Inputs &amp; Summary'!$D$7)^AK$29))),((_xlfn.WEIBULL.DIST(AK$29,$L42,$K42,FALSE)*($R42*(1-$E42)+$Q42*(1-$F42))*((1+'Inputs &amp; Summary'!$D$7)^AK$29))))))</f>
        <v>2830.9679438604298</v>
      </c>
      <c r="AL42" s="114">
        <f>$D42*IF(AL$29&gt;'Inputs &amp; Summary'!$D$5,0,IF(AL$29&gt;VLOOKUP($G42,Lists!$J$17:$K$21,2),IF($M42=Lists!$H$3,IF($K42&lt;1,(($S42/$K42)*((1+'Inputs &amp; Summary'!$D$7)^AL$29)),((INT(AL$29/$K42)-INT((AL$29-1)/$K42))*$S42*((1+'Inputs &amp; Summary'!$D$7)^AL$29))),(_xlfn.WEIBULL.DIST(AL$29,$L42,$K42,FALSE)*$S42*((1+'Inputs &amp; Summary'!$D$7)^AL$29))),IF($M42=Lists!$H$3,IF($K42&lt;1,((($R42*(1-$E42)+$Q42*(1-$F42))/$K42)*((1+'Inputs &amp; Summary'!$D$7)^AL$29)),((INT(AL$29/$K42)-INT((AL$29-1)/$K42))*($R42*(1-$E42)+$Q42*(1-$F42))*((1+'Inputs &amp; Summary'!$D$7)^AL$29))),((_xlfn.WEIBULL.DIST(AL$29,$L42,$K42,FALSE)*($R42*(1-$E42)+$Q42*(1-$F42))*((1+'Inputs &amp; Summary'!$D$7)^AL$29))))))</f>
        <v>2612.797039362546</v>
      </c>
      <c r="AM42" s="114">
        <f>$D42*IF(AM$29&gt;'Inputs &amp; Summary'!$D$5,0,IF(AM$29&gt;VLOOKUP($G42,Lists!$J$17:$K$21,2),IF($M42=Lists!$H$3,IF($K42&lt;1,(($S42/$K42)*((1+'Inputs &amp; Summary'!$D$7)^AM$29)),((INT(AM$29/$K42)-INT((AM$29-1)/$K42))*$S42*((1+'Inputs &amp; Summary'!$D$7)^AM$29))),(_xlfn.WEIBULL.DIST(AM$29,$L42,$K42,FALSE)*$S42*((1+'Inputs &amp; Summary'!$D$7)^AM$29))),IF($M42=Lists!$H$3,IF($K42&lt;1,((($R42*(1-$E42)+$Q42*(1-$F42))/$K42)*((1+'Inputs &amp; Summary'!$D$7)^AM$29)),((INT(AM$29/$K42)-INT((AM$29-1)/$K42))*($R42*(1-$E42)+$Q42*(1-$F42))*((1+'Inputs &amp; Summary'!$D$7)^AM$29))),((_xlfn.WEIBULL.DIST(AM$29,$L42,$K42,FALSE)*($R42*(1-$E42)+$Q42*(1-$F42))*((1+'Inputs &amp; Summary'!$D$7)^AM$29))))))</f>
        <v>2411.4396574877806</v>
      </c>
      <c r="AN42" s="114">
        <f>$D42*IF(AN$29&gt;'Inputs &amp; Summary'!$D$5,0,IF(AN$29&gt;VLOOKUP($G42,Lists!$J$17:$K$21,2),IF($M42=Lists!$H$3,IF($K42&lt;1,(($S42/$K42)*((1+'Inputs &amp; Summary'!$D$7)^AN$29)),((INT(AN$29/$K42)-INT((AN$29-1)/$K42))*$S42*((1+'Inputs &amp; Summary'!$D$7)^AN$29))),(_xlfn.WEIBULL.DIST(AN$29,$L42,$K42,FALSE)*$S42*((1+'Inputs &amp; Summary'!$D$7)^AN$29))),IF($M42=Lists!$H$3,IF($K42&lt;1,((($R42*(1-$E42)+$Q42*(1-$F42))/$K42)*((1+'Inputs &amp; Summary'!$D$7)^AN$29)),((INT(AN$29/$K42)-INT((AN$29-1)/$K42))*($R42*(1-$E42)+$Q42*(1-$F42))*((1+'Inputs &amp; Summary'!$D$7)^AN$29))),((_xlfn.WEIBULL.DIST(AN$29,$L42,$K42,FALSE)*($R42*(1-$E42)+$Q42*(1-$F42))*((1+'Inputs &amp; Summary'!$D$7)^AN$29))))))</f>
        <v>2225.6000500993778</v>
      </c>
      <c r="AO42" s="114">
        <f>$D42*IF(AO$29&gt;'Inputs &amp; Summary'!$D$5,0,IF(AO$29&gt;VLOOKUP($G42,Lists!$J$17:$K$21,2),IF($M42=Lists!$H$3,IF($K42&lt;1,(($S42/$K42)*((1+'Inputs &amp; Summary'!$D$7)^AO$29)),((INT(AO$29/$K42)-INT((AO$29-1)/$K42))*$S42*((1+'Inputs &amp; Summary'!$D$7)^AO$29))),(_xlfn.WEIBULL.DIST(AO$29,$L42,$K42,FALSE)*$S42*((1+'Inputs &amp; Summary'!$D$7)^AO$29))),IF($M42=Lists!$H$3,IF($K42&lt;1,((($R42*(1-$E42)+$Q42*(1-$F42))/$K42)*((1+'Inputs &amp; Summary'!$D$7)^AO$29)),((INT(AO$29/$K42)-INT((AO$29-1)/$K42))*($R42*(1-$E42)+$Q42*(1-$F42))*((1+'Inputs &amp; Summary'!$D$7)^AO$29))),((_xlfn.WEIBULL.DIST(AO$29,$L42,$K42,FALSE)*($R42*(1-$E42)+$Q42*(1-$F42))*((1+'Inputs &amp; Summary'!$D$7)^AO$29))))))</f>
        <v>2054.0823269708767</v>
      </c>
      <c r="AP42" s="114">
        <f>$D42*IF(AP$29&gt;'Inputs &amp; Summary'!$D$5,0,IF(AP$29&gt;VLOOKUP($G42,Lists!$J$17:$K$21,2),IF($M42=Lists!$H$3,IF($K42&lt;1,(($S42/$K42)*((1+'Inputs &amp; Summary'!$D$7)^AP$29)),((INT(AP$29/$K42)-INT((AP$29-1)/$K42))*$S42*((1+'Inputs &amp; Summary'!$D$7)^AP$29))),(_xlfn.WEIBULL.DIST(AP$29,$L42,$K42,FALSE)*$S42*((1+'Inputs &amp; Summary'!$D$7)^AP$29))),IF($M42=Lists!$H$3,IF($K42&lt;1,((($R42*(1-$E42)+$Q42*(1-$F42))/$K42)*((1+'Inputs &amp; Summary'!$D$7)^AP$29)),((INT(AP$29/$K42)-INT((AP$29-1)/$K42))*($R42*(1-$E42)+$Q42*(1-$F42))*((1+'Inputs &amp; Summary'!$D$7)^AP$29))),((_xlfn.WEIBULL.DIST(AP$29,$L42,$K42,FALSE)*($R42*(1-$E42)+$Q42*(1-$F42))*((1+'Inputs &amp; Summary'!$D$7)^AP$29))))))</f>
        <v>1895.7827601530155</v>
      </c>
      <c r="AQ42" s="114">
        <f>$D42*IF(AQ$29&gt;'Inputs &amp; Summary'!$D$5,0,IF(AQ$29&gt;VLOOKUP($G42,Lists!$J$17:$K$21,2),IF($M42=Lists!$H$3,IF($K42&lt;1,(($S42/$K42)*((1+'Inputs &amp; Summary'!$D$7)^AQ$29)),((INT(AQ$29/$K42)-INT((AQ$29-1)/$K42))*$S42*((1+'Inputs &amp; Summary'!$D$7)^AQ$29))),(_xlfn.WEIBULL.DIST(AQ$29,$L42,$K42,FALSE)*$S42*((1+'Inputs &amp; Summary'!$D$7)^AQ$29))),IF($M42=Lists!$H$3,IF($K42&lt;1,((($R42*(1-$E42)+$Q42*(1-$F42))/$K42)*((1+'Inputs &amp; Summary'!$D$7)^AQ$29)),((INT(AQ$29/$K42)-INT((AQ$29-1)/$K42))*($R42*(1-$E42)+$Q42*(1-$F42))*((1+'Inputs &amp; Summary'!$D$7)^AQ$29))),((_xlfn.WEIBULL.DIST(AQ$29,$L42,$K42,FALSE)*($R42*(1-$E42)+$Q42*(1-$F42))*((1+'Inputs &amp; Summary'!$D$7)^AQ$29))))))</f>
        <v>1749.6826814110184</v>
      </c>
      <c r="AR42" s="114">
        <f>$D42*IF(AR$29&gt;'Inputs &amp; Summary'!$D$5,0,IF(AR$29&gt;VLOOKUP($G42,Lists!$J$17:$K$21,2),IF($M42=Lists!$H$3,IF($K42&lt;1,(($S42/$K42)*((1+'Inputs &amp; Summary'!$D$7)^AR$29)),((INT(AR$29/$K42)-INT((AR$29-1)/$K42))*$S42*((1+'Inputs &amp; Summary'!$D$7)^AR$29))),(_xlfn.WEIBULL.DIST(AR$29,$L42,$K42,FALSE)*$S42*((1+'Inputs &amp; Summary'!$D$7)^AR$29))),IF($M42=Lists!$H$3,IF($K42&lt;1,((($R42*(1-$E42)+$Q42*(1-$F42))/$K42)*((1+'Inputs &amp; Summary'!$D$7)^AR$29)),((INT(AR$29/$K42)-INT((AR$29-1)/$K42))*($R42*(1-$E42)+$Q42*(1-$F42))*((1+'Inputs &amp; Summary'!$D$7)^AR$29))),((_xlfn.WEIBULL.DIST(AR$29,$L42,$K42,FALSE)*($R42*(1-$E42)+$Q42*(1-$F42))*((1+'Inputs &amp; Summary'!$D$7)^AR$29))))))</f>
        <v>1614.8419270267841</v>
      </c>
      <c r="AS42" s="114">
        <f>$D42*IF(AS$29&gt;'Inputs &amp; Summary'!$D$5,0,IF(AS$29&gt;VLOOKUP($G42,Lists!$J$17:$K$21,2),IF($M42=Lists!$H$3,IF($K42&lt;1,(($S42/$K42)*((1+'Inputs &amp; Summary'!$D$7)^AS$29)),((INT(AS$29/$K42)-INT((AS$29-1)/$K42))*$S42*((1+'Inputs &amp; Summary'!$D$7)^AS$29))),(_xlfn.WEIBULL.DIST(AS$29,$L42,$K42,FALSE)*$S42*((1+'Inputs &amp; Summary'!$D$7)^AS$29))),IF($M42=Lists!$H$3,IF($K42&lt;1,((($R42*(1-$E42)+$Q42*(1-$F42))/$K42)*((1+'Inputs &amp; Summary'!$D$7)^AS$29)),((INT(AS$29/$K42)-INT((AS$29-1)/$K42))*($R42*(1-$E42)+$Q42*(1-$F42))*((1+'Inputs &amp; Summary'!$D$7)^AS$29))),((_xlfn.WEIBULL.DIST(AS$29,$L42,$K42,FALSE)*($R42*(1-$E42)+$Q42*(1-$F42))*((1+'Inputs &amp; Summary'!$D$7)^AS$29))))))</f>
        <v>0</v>
      </c>
      <c r="AT42" s="114">
        <f>$D42*IF(AT$29&gt;'Inputs &amp; Summary'!$D$5,0,IF(AT$29&gt;VLOOKUP($G42,Lists!$J$17:$K$21,2),IF($M42=Lists!$H$3,IF($K42&lt;1,(($S42/$K42)*((1+'Inputs &amp; Summary'!$D$7)^AT$29)),((INT(AT$29/$K42)-INT((AT$29-1)/$K42))*$S42*((1+'Inputs &amp; Summary'!$D$7)^AT$29))),(_xlfn.WEIBULL.DIST(AT$29,$L42,$K42,FALSE)*$S42*((1+'Inputs &amp; Summary'!$D$7)^AT$29))),IF($M42=Lists!$H$3,IF($K42&lt;1,((($R42*(1-$E42)+$Q42*(1-$F42))/$K42)*((1+'Inputs &amp; Summary'!$D$7)^AT$29)),((INT(AT$29/$K42)-INT((AT$29-1)/$K42))*($R42*(1-$E42)+$Q42*(1-$F42))*((1+'Inputs &amp; Summary'!$D$7)^AT$29))),((_xlfn.WEIBULL.DIST(AT$29,$L42,$K42,FALSE)*($R42*(1-$E42)+$Q42*(1-$F42))*((1+'Inputs &amp; Summary'!$D$7)^AT$29))))))</f>
        <v>0</v>
      </c>
      <c r="AU42" s="114">
        <f>$D42*IF(AU$29&gt;'Inputs &amp; Summary'!$D$5,0,IF(AU$29&gt;VLOOKUP($G42,Lists!$J$17:$K$21,2),IF($M42=Lists!$H$3,IF($K42&lt;1,(($S42/$K42)*((1+'Inputs &amp; Summary'!$D$7)^AU$29)),((INT(AU$29/$K42)-INT((AU$29-1)/$K42))*$S42*((1+'Inputs &amp; Summary'!$D$7)^AU$29))),(_xlfn.WEIBULL.DIST(AU$29,$L42,$K42,FALSE)*$S42*((1+'Inputs &amp; Summary'!$D$7)^AU$29))),IF($M42=Lists!$H$3,IF($K42&lt;1,((($R42*(1-$E42)+$Q42*(1-$F42))/$K42)*((1+'Inputs &amp; Summary'!$D$7)^AU$29)),((INT(AU$29/$K42)-INT((AU$29-1)/$K42))*($R42*(1-$E42)+$Q42*(1-$F42))*((1+'Inputs &amp; Summary'!$D$7)^AU$29))),((_xlfn.WEIBULL.DIST(AU$29,$L42,$K42,FALSE)*($R42*(1-$E42)+$Q42*(1-$F42))*((1+'Inputs &amp; Summary'!$D$7)^AU$29))))))</f>
        <v>0</v>
      </c>
      <c r="AV42" s="114">
        <f>$D42*IF(AV$29&gt;'Inputs &amp; Summary'!$D$5,0,IF(AV$29&gt;VLOOKUP($G42,Lists!$J$17:$K$21,2),IF($M42=Lists!$H$3,IF($K42&lt;1,(($S42/$K42)*((1+'Inputs &amp; Summary'!$D$7)^AV$29)),((INT(AV$29/$K42)-INT((AV$29-1)/$K42))*$S42*((1+'Inputs &amp; Summary'!$D$7)^AV$29))),(_xlfn.WEIBULL.DIST(AV$29,$L42,$K42,FALSE)*$S42*((1+'Inputs &amp; Summary'!$D$7)^AV$29))),IF($M42=Lists!$H$3,IF($K42&lt;1,((($R42*(1-$E42)+$Q42*(1-$F42))/$K42)*((1+'Inputs &amp; Summary'!$D$7)^AV$29)),((INT(AV$29/$K42)-INT((AV$29-1)/$K42))*($R42*(1-$E42)+$Q42*(1-$F42))*((1+'Inputs &amp; Summary'!$D$7)^AV$29))),((_xlfn.WEIBULL.DIST(AV$29,$L42,$K42,FALSE)*($R42*(1-$E42)+$Q42*(1-$F42))*((1+'Inputs &amp; Summary'!$D$7)^AV$29))))))</f>
        <v>0</v>
      </c>
      <c r="AW42" s="114">
        <f>$D42*IF(AW$29&gt;'Inputs &amp; Summary'!$D$5,0,IF(AW$29&gt;VLOOKUP($G42,Lists!$J$17:$K$21,2),IF($M42=Lists!$H$3,IF($K42&lt;1,(($S42/$K42)*((1+'Inputs &amp; Summary'!$D$7)^AW$29)),((INT(AW$29/$K42)-INT((AW$29-1)/$K42))*$S42*((1+'Inputs &amp; Summary'!$D$7)^AW$29))),(_xlfn.WEIBULL.DIST(AW$29,$L42,$K42,FALSE)*$S42*((1+'Inputs &amp; Summary'!$D$7)^AW$29))),IF($M42=Lists!$H$3,IF($K42&lt;1,((($R42*(1-$E42)+$Q42*(1-$F42))/$K42)*((1+'Inputs &amp; Summary'!$D$7)^AW$29)),((INT(AW$29/$K42)-INT((AW$29-1)/$K42))*($R42*(1-$E42)+$Q42*(1-$F42))*((1+'Inputs &amp; Summary'!$D$7)^AW$29))),((_xlfn.WEIBULL.DIST(AW$29,$L42,$K42,FALSE)*($R42*(1-$E42)+$Q42*(1-$F42))*((1+'Inputs &amp; Summary'!$D$7)^AW$29))))))</f>
        <v>0</v>
      </c>
      <c r="AX42" s="114">
        <f>$D42*IF(AX$29&gt;'Inputs &amp; Summary'!$D$5,0,IF(AX$29&gt;VLOOKUP($G42,Lists!$J$17:$K$21,2),IF($M42=Lists!$H$3,IF($K42&lt;1,(($S42/$K42)*((1+'Inputs &amp; Summary'!$D$7)^AX$29)),((INT(AX$29/$K42)-INT((AX$29-1)/$K42))*$S42*((1+'Inputs &amp; Summary'!$D$7)^AX$29))),(_xlfn.WEIBULL.DIST(AX$29,$L42,$K42,FALSE)*$S42*((1+'Inputs &amp; Summary'!$D$7)^AX$29))),IF($M42=Lists!$H$3,IF($K42&lt;1,((($R42*(1-$E42)+$Q42*(1-$F42))/$K42)*((1+'Inputs &amp; Summary'!$D$7)^AX$29)),((INT(AX$29/$K42)-INT((AX$29-1)/$K42))*($R42*(1-$E42)+$Q42*(1-$F42))*((1+'Inputs &amp; Summary'!$D$7)^AX$29))),((_xlfn.WEIBULL.DIST(AX$29,$L42,$K42,FALSE)*($R42*(1-$E42)+$Q42*(1-$F42))*((1+'Inputs &amp; Summary'!$D$7)^AX$29))))))</f>
        <v>0</v>
      </c>
      <c r="AY42" s="114">
        <f>$D42*IF(AY$29&gt;'Inputs &amp; Summary'!$D$5,0,IF(AY$29&gt;VLOOKUP($G42,Lists!$J$17:$K$21,2),IF($M42=Lists!$H$3,IF($K42&lt;1,(($S42/$K42)*((1+'Inputs &amp; Summary'!$D$7)^AY$29)),((INT(AY$29/$K42)-INT((AY$29-1)/$K42))*$S42*((1+'Inputs &amp; Summary'!$D$7)^AY$29))),(_xlfn.WEIBULL.DIST(AY$29,$L42,$K42,FALSE)*$S42*((1+'Inputs &amp; Summary'!$D$7)^AY$29))),IF($M42=Lists!$H$3,IF($K42&lt;1,((($R42*(1-$E42)+$Q42*(1-$F42))/$K42)*((1+'Inputs &amp; Summary'!$D$7)^AY$29)),((INT(AY$29/$K42)-INT((AY$29-1)/$K42))*($R42*(1-$E42)+$Q42*(1-$F42))*((1+'Inputs &amp; Summary'!$D$7)^AY$29))),((_xlfn.WEIBULL.DIST(AY$29,$L42,$K42,FALSE)*($R42*(1-$E42)+$Q42*(1-$F42))*((1+'Inputs &amp; Summary'!$D$7)^AY$29))))))</f>
        <v>0</v>
      </c>
      <c r="AZ42" s="114">
        <f>$D42*IF(AZ$29&gt;'Inputs &amp; Summary'!$D$5,0,IF(AZ$29&gt;VLOOKUP($G42,Lists!$J$17:$K$21,2),IF($M42=Lists!$H$3,IF($K42&lt;1,(($S42/$K42)*((1+'Inputs &amp; Summary'!$D$7)^AZ$29)),((INT(AZ$29/$K42)-INT((AZ$29-1)/$K42))*$S42*((1+'Inputs &amp; Summary'!$D$7)^AZ$29))),(_xlfn.WEIBULL.DIST(AZ$29,$L42,$K42,FALSE)*$S42*((1+'Inputs &amp; Summary'!$D$7)^AZ$29))),IF($M42=Lists!$H$3,IF($K42&lt;1,((($R42*(1-$E42)+$Q42*(1-$F42))/$K42)*((1+'Inputs &amp; Summary'!$D$7)^AZ$29)),((INT(AZ$29/$K42)-INT((AZ$29-1)/$K42))*($R42*(1-$E42)+$Q42*(1-$F42))*((1+'Inputs &amp; Summary'!$D$7)^AZ$29))),((_xlfn.WEIBULL.DIST(AZ$29,$L42,$K42,FALSE)*($R42*(1-$E42)+$Q42*(1-$F42))*((1+'Inputs &amp; Summary'!$D$7)^AZ$29))))))</f>
        <v>0</v>
      </c>
      <c r="BA42" s="114">
        <f>$D42*IF(BA$29&gt;'Inputs &amp; Summary'!$D$5,0,IF(BA$29&gt;VLOOKUP($G42,Lists!$J$17:$K$21,2),IF($M42=Lists!$H$3,IF($K42&lt;1,(($S42/$K42)*((1+'Inputs &amp; Summary'!$D$7)^BA$29)),((INT(BA$29/$K42)-INT((BA$29-1)/$K42))*$S42*((1+'Inputs &amp; Summary'!$D$7)^BA$29))),(_xlfn.WEIBULL.DIST(BA$29,$L42,$K42,FALSE)*$S42*((1+'Inputs &amp; Summary'!$D$7)^BA$29))),IF($M42=Lists!$H$3,IF($K42&lt;1,((($R42*(1-$E42)+$Q42*(1-$F42))/$K42)*((1+'Inputs &amp; Summary'!$D$7)^BA$29)),((INT(BA$29/$K42)-INT((BA$29-1)/$K42))*($R42*(1-$E42)+$Q42*(1-$F42))*((1+'Inputs &amp; Summary'!$D$7)^BA$29))),((_xlfn.WEIBULL.DIST(BA$29,$L42,$K42,FALSE)*($R42*(1-$E42)+$Q42*(1-$F42))*((1+'Inputs &amp; Summary'!$D$7)^BA$29))))))</f>
        <v>0</v>
      </c>
      <c r="BB42" s="114">
        <f>$D42*IF(BB$29&gt;'Inputs &amp; Summary'!$D$5,0,IF(BB$29&gt;VLOOKUP($G42,Lists!$J$17:$K$21,2),IF($M42=Lists!$H$3,IF($K42&lt;1,(($S42/$K42)*((1+'Inputs &amp; Summary'!$D$7)^BB$29)),((INT(BB$29/$K42)-INT((BB$29-1)/$K42))*$S42*((1+'Inputs &amp; Summary'!$D$7)^BB$29))),(_xlfn.WEIBULL.DIST(BB$29,$L42,$K42,FALSE)*$S42*((1+'Inputs &amp; Summary'!$D$7)^BB$29))),IF($M42=Lists!$H$3,IF($K42&lt;1,((($R42*(1-$E42)+$Q42*(1-$F42))/$K42)*((1+'Inputs &amp; Summary'!$D$7)^BB$29)),((INT(BB$29/$K42)-INT((BB$29-1)/$K42))*($R42*(1-$E42)+$Q42*(1-$F42))*((1+'Inputs &amp; Summary'!$D$7)^BB$29))),((_xlfn.WEIBULL.DIST(BB$29,$L42,$K42,FALSE)*($R42*(1-$E42)+$Q42*(1-$F42))*((1+'Inputs &amp; Summary'!$D$7)^BB$29))))))</f>
        <v>0</v>
      </c>
      <c r="BC42" s="114">
        <f>$D42*IF(BC$29&gt;'Inputs &amp; Summary'!$D$5,0,IF(BC$29&gt;VLOOKUP($G42,Lists!$J$17:$K$21,2),IF($M42=Lists!$H$3,IF($K42&lt;1,(($S42/$K42)*((1+'Inputs &amp; Summary'!$D$7)^BC$29)),((INT(BC$29/$K42)-INT((BC$29-1)/$K42))*$S42*((1+'Inputs &amp; Summary'!$D$7)^BC$29))),(_xlfn.WEIBULL.DIST(BC$29,$L42,$K42,FALSE)*$S42*((1+'Inputs &amp; Summary'!$D$7)^BC$29))),IF($M42=Lists!$H$3,IF($K42&lt;1,((($R42*(1-$E42)+$Q42*(1-$F42))/$K42)*((1+'Inputs &amp; Summary'!$D$7)^BC$29)),((INT(BC$29/$K42)-INT((BC$29-1)/$K42))*($R42*(1-$E42)+$Q42*(1-$F42))*((1+'Inputs &amp; Summary'!$D$7)^BC$29))),((_xlfn.WEIBULL.DIST(BC$29,$L42,$K42,FALSE)*($R42*(1-$E42)+$Q42*(1-$F42))*((1+'Inputs &amp; Summary'!$D$7)^BC$29))))))</f>
        <v>0</v>
      </c>
      <c r="BD42" s="114">
        <f>$D42*IF(BD$29&gt;'Inputs &amp; Summary'!$D$5,0,IF(BD$29&gt;VLOOKUP($G42,Lists!$J$17:$K$21,2),IF($M42=Lists!$H$3,IF($K42&lt;1,(($S42/$K42)*((1+'Inputs &amp; Summary'!$D$7)^BD$29)),((INT(BD$29/$K42)-INT((BD$29-1)/$K42))*$S42*((1+'Inputs &amp; Summary'!$D$7)^BD$29))),(_xlfn.WEIBULL.DIST(BD$29,$L42,$K42,FALSE)*$S42*((1+'Inputs &amp; Summary'!$D$7)^BD$29))),IF($M42=Lists!$H$3,IF($K42&lt;1,((($R42*(1-$E42)+$Q42*(1-$F42))/$K42)*((1+'Inputs &amp; Summary'!$D$7)^BD$29)),((INT(BD$29/$K42)-INT((BD$29-1)/$K42))*($R42*(1-$E42)+$Q42*(1-$F42))*((1+'Inputs &amp; Summary'!$D$7)^BD$29))),((_xlfn.WEIBULL.DIST(BD$29,$L42,$K42,FALSE)*($R42*(1-$E42)+$Q42*(1-$F42))*((1+'Inputs &amp; Summary'!$D$7)^BD$29))))))</f>
        <v>0</v>
      </c>
      <c r="BE42" s="114">
        <f>$D42*IF(BE$29&gt;'Inputs &amp; Summary'!$D$5,0,IF(BE$29&gt;VLOOKUP($G42,Lists!$J$17:$K$21,2),IF($M42=Lists!$H$3,IF($K42&lt;1,(($S42/$K42)*((1+'Inputs &amp; Summary'!$D$7)^BE$29)),((INT(BE$29/$K42)-INT((BE$29-1)/$K42))*$S42*((1+'Inputs &amp; Summary'!$D$7)^BE$29))),(_xlfn.WEIBULL.DIST(BE$29,$L42,$K42,FALSE)*$S42*((1+'Inputs &amp; Summary'!$D$7)^BE$29))),IF($M42=Lists!$H$3,IF($K42&lt;1,((($R42*(1-$E42)+$Q42*(1-$F42))/$K42)*((1+'Inputs &amp; Summary'!$D$7)^BE$29)),((INT(BE$29/$K42)-INT((BE$29-1)/$K42))*($R42*(1-$E42)+$Q42*(1-$F42))*((1+'Inputs &amp; Summary'!$D$7)^BE$29))),((_xlfn.WEIBULL.DIST(BE$29,$L42,$K42,FALSE)*($R42*(1-$E42)+$Q42*(1-$F42))*((1+'Inputs &amp; Summary'!$D$7)^BE$29))))))</f>
        <v>0</v>
      </c>
      <c r="BF42" s="114">
        <f>$D42*IF(BF$29&gt;'Inputs &amp; Summary'!$D$5,0,IF(BF$29&gt;VLOOKUP($G42,Lists!$J$17:$K$21,2),IF($M42=Lists!$H$3,IF($K42&lt;1,(($S42/$K42)*((1+'Inputs &amp; Summary'!$D$7)^BF$29)),((INT(BF$29/$K42)-INT((BF$29-1)/$K42))*$S42*((1+'Inputs &amp; Summary'!$D$7)^BF$29))),(_xlfn.WEIBULL.DIST(BF$29,$L42,$K42,FALSE)*$S42*((1+'Inputs &amp; Summary'!$D$7)^BF$29))),IF($M42=Lists!$H$3,IF($K42&lt;1,((($R42*(1-$E42)+$Q42*(1-$F42))/$K42)*((1+'Inputs &amp; Summary'!$D$7)^BF$29)),((INT(BF$29/$K42)-INT((BF$29-1)/$K42))*($R42*(1-$E42)+$Q42*(1-$F42))*((1+'Inputs &amp; Summary'!$D$7)^BF$29))),((_xlfn.WEIBULL.DIST(BF$29,$L42,$K42,FALSE)*($R42*(1-$E42)+$Q42*(1-$F42))*((1+'Inputs &amp; Summary'!$D$7)^BF$29))))))</f>
        <v>0</v>
      </c>
      <c r="BG42" s="114">
        <f>$D42*IF(BG$29&gt;'Inputs &amp; Summary'!$D$5,0,IF(BG$29&gt;VLOOKUP($G42,Lists!$J$17:$K$21,2),IF($M42=Lists!$H$3,IF($K42&lt;1,(($S42/$K42)*((1+'Inputs &amp; Summary'!$D$7)^BG$29)),((INT(BG$29/$K42)-INT((BG$29-1)/$K42))*$S42*((1+'Inputs &amp; Summary'!$D$7)^BG$29))),(_xlfn.WEIBULL.DIST(BG$29,$L42,$K42,FALSE)*$S42*((1+'Inputs &amp; Summary'!$D$7)^BG$29))),IF($M42=Lists!$H$3,IF($K42&lt;1,((($R42*(1-$E42)+$Q42*(1-$F42))/$K42)*((1+'Inputs &amp; Summary'!$D$7)^BG$29)),((INT(BG$29/$K42)-INT((BG$29-1)/$K42))*($R42*(1-$E42)+$Q42*(1-$F42))*((1+'Inputs &amp; Summary'!$D$7)^BG$29))),((_xlfn.WEIBULL.DIST(BG$29,$L42,$K42,FALSE)*($R42*(1-$E42)+$Q42*(1-$F42))*((1+'Inputs &amp; Summary'!$D$7)^BG$29))))))</f>
        <v>0</v>
      </c>
      <c r="BH42" s="114">
        <f>$D42*IF(BH$29&gt;'Inputs &amp; Summary'!$D$5,0,IF(BH$29&gt;VLOOKUP($G42,Lists!$J$17:$K$21,2),IF($M42=Lists!$H$3,IF($K42&lt;1,(($S42/$K42)*((1+'Inputs &amp; Summary'!$D$7)^BH$29)),((INT(BH$29/$K42)-INT((BH$29-1)/$K42))*$S42*((1+'Inputs &amp; Summary'!$D$7)^BH$29))),(_xlfn.WEIBULL.DIST(BH$29,$L42,$K42,FALSE)*$S42*((1+'Inputs &amp; Summary'!$D$7)^BH$29))),IF($M42=Lists!$H$3,IF($K42&lt;1,((($R42*(1-$E42)+$Q42*(1-$F42))/$K42)*((1+'Inputs &amp; Summary'!$D$7)^BH$29)),((INT(BH$29/$K42)-INT((BH$29-1)/$K42))*($R42*(1-$E42)+$Q42*(1-$F42))*((1+'Inputs &amp; Summary'!$D$7)^BH$29))),((_xlfn.WEIBULL.DIST(BH$29,$L42,$K42,FALSE)*($R42*(1-$E42)+$Q42*(1-$F42))*((1+'Inputs &amp; Summary'!$D$7)^BH$29))))))</f>
        <v>0</v>
      </c>
      <c r="BI42" s="114">
        <f>$D42*IF(BI$29&gt;'Inputs &amp; Summary'!$D$5,0,IF(BI$29&gt;VLOOKUP($G42,Lists!$J$17:$K$21,2),IF($M42=Lists!$H$3,IF($K42&lt;1,(($S42/$K42)*((1+'Inputs &amp; Summary'!$D$7)^BI$29)),((INT(BI$29/$K42)-INT((BI$29-1)/$K42))*$S42*((1+'Inputs &amp; Summary'!$D$7)^BI$29))),(_xlfn.WEIBULL.DIST(BI$29,$L42,$K42,FALSE)*$S42*((1+'Inputs &amp; Summary'!$D$7)^BI$29))),IF($M42=Lists!$H$3,IF($K42&lt;1,((($R42*(1-$E42)+$Q42*(1-$F42))/$K42)*((1+'Inputs &amp; Summary'!$D$7)^BI$29)),((INT(BI$29/$K42)-INT((BI$29-1)/$K42))*($R42*(1-$E42)+$Q42*(1-$F42))*((1+'Inputs &amp; Summary'!$D$7)^BI$29))),((_xlfn.WEIBULL.DIST(BI$29,$L42,$K42,FALSE)*($R42*(1-$E42)+$Q42*(1-$F42))*((1+'Inputs &amp; Summary'!$D$7)^BI$29))))))</f>
        <v>0</v>
      </c>
      <c r="BJ42" s="114">
        <f>$D42*IF(BJ$29&gt;'Inputs &amp; Summary'!$D$5,0,IF(BJ$29&gt;VLOOKUP($G42,Lists!$J$17:$K$21,2),IF($M42=Lists!$H$3,IF($K42&lt;1,(($S42/$K42)*((1+'Inputs &amp; Summary'!$D$7)^BJ$29)),((INT(BJ$29/$K42)-INT((BJ$29-1)/$K42))*$S42*((1+'Inputs &amp; Summary'!$D$7)^BJ$29))),(_xlfn.WEIBULL.DIST(BJ$29,$L42,$K42,FALSE)*$S42*((1+'Inputs &amp; Summary'!$D$7)^BJ$29))),IF($M42=Lists!$H$3,IF($K42&lt;1,((($R42*(1-$E42)+$Q42*(1-$F42))/$K42)*((1+'Inputs &amp; Summary'!$D$7)^BJ$29)),((INT(BJ$29/$K42)-INT((BJ$29-1)/$K42))*($R42*(1-$E42)+$Q42*(1-$F42))*((1+'Inputs &amp; Summary'!$D$7)^BJ$29))),((_xlfn.WEIBULL.DIST(BJ$29,$L42,$K42,FALSE)*($R42*(1-$E42)+$Q42*(1-$F42))*((1+'Inputs &amp; Summary'!$D$7)^BJ$29))))))</f>
        <v>0</v>
      </c>
      <c r="BK42" s="114">
        <f>$D42*IF(BK$29&gt;'Inputs &amp; Summary'!$D$5,0,IF(BK$29&gt;VLOOKUP($G42,Lists!$J$17:$K$21,2),IF($M42=Lists!$H$3,IF($K42&lt;1,(($S42/$K42)*((1+'Inputs &amp; Summary'!$D$7)^BK$29)),((INT(BK$29/$K42)-INT((BK$29-1)/$K42))*$S42*((1+'Inputs &amp; Summary'!$D$7)^BK$29))),(_xlfn.WEIBULL.DIST(BK$29,$L42,$K42,FALSE)*$S42*((1+'Inputs &amp; Summary'!$D$7)^BK$29))),IF($M42=Lists!$H$3,IF($K42&lt;1,((($R42*(1-$E42)+$Q42*(1-$F42))/$K42)*((1+'Inputs &amp; Summary'!$D$7)^BK$29)),((INT(BK$29/$K42)-INT((BK$29-1)/$K42))*($R42*(1-$E42)+$Q42*(1-$F42))*((1+'Inputs &amp; Summary'!$D$7)^BK$29))),((_xlfn.WEIBULL.DIST(BK$29,$L42,$K42,FALSE)*($R42*(1-$E42)+$Q42*(1-$F42))*((1+'Inputs &amp; Summary'!$D$7)^BK$29))))))</f>
        <v>0</v>
      </c>
      <c r="BL42" s="114">
        <f>$D42*IF(BL$29&gt;'Inputs &amp; Summary'!$D$5,0,IF(BL$29&gt;VLOOKUP($G42,Lists!$J$17:$K$21,2),IF($M42=Lists!$H$3,IF($K42&lt;1,(($S42/$K42)*((1+'Inputs &amp; Summary'!$D$7)^BL$29)),((INT(BL$29/$K42)-INT((BL$29-1)/$K42))*$S42*((1+'Inputs &amp; Summary'!$D$7)^BL$29))),(_xlfn.WEIBULL.DIST(BL$29,$L42,$K42,FALSE)*$S42*((1+'Inputs &amp; Summary'!$D$7)^BL$29))),IF($M42=Lists!$H$3,IF($K42&lt;1,((($R42*(1-$E42)+$Q42*(1-$F42))/$K42)*((1+'Inputs &amp; Summary'!$D$7)^BL$29)),((INT(BL$29/$K42)-INT((BL$29-1)/$K42))*($R42*(1-$E42)+$Q42*(1-$F42))*((1+'Inputs &amp; Summary'!$D$7)^BL$29))),((_xlfn.WEIBULL.DIST(BL$29,$L42,$K42,FALSE)*($R42*(1-$E42)+$Q42*(1-$F42))*((1+'Inputs &amp; Summary'!$D$7)^BL$29))))))</f>
        <v>0</v>
      </c>
    </row>
    <row r="43" spans="1:64" s="1" customFormat="1" ht="28.8" x14ac:dyDescent="0.3">
      <c r="A43" s="79" t="s">
        <v>250</v>
      </c>
      <c r="B43" s="33" t="s">
        <v>152</v>
      </c>
      <c r="C43" s="33" t="s">
        <v>237</v>
      </c>
      <c r="D43" s="68">
        <v>1</v>
      </c>
      <c r="E43" s="68">
        <v>1</v>
      </c>
      <c r="F43" s="68">
        <v>1</v>
      </c>
      <c r="G43" s="213" t="s">
        <v>440</v>
      </c>
      <c r="H43" s="34" t="s">
        <v>291</v>
      </c>
      <c r="I43" s="34" t="s">
        <v>96</v>
      </c>
      <c r="J43" s="33">
        <f>VLOOKUP(I43,'Labor Rates'!$A$1:$B$16,2)</f>
        <v>14.423076923076923</v>
      </c>
      <c r="K43" s="35">
        <v>50</v>
      </c>
      <c r="L43" s="35">
        <v>2</v>
      </c>
      <c r="M43" s="36" t="s">
        <v>249</v>
      </c>
      <c r="N43" s="84">
        <f>'Inputs &amp; Summary'!$D$19</f>
        <v>1443</v>
      </c>
      <c r="O43" s="35">
        <v>0.15</v>
      </c>
      <c r="P43" s="5">
        <f>0.8*'Inputs &amp; Summary'!$D$18</f>
        <v>244</v>
      </c>
      <c r="Q43" s="73">
        <f t="shared" si="6"/>
        <v>3121.875</v>
      </c>
      <c r="R43" s="73">
        <f t="shared" si="7"/>
        <v>352092</v>
      </c>
      <c r="S43" s="74">
        <f t="shared" si="8"/>
        <v>355213.875</v>
      </c>
      <c r="T43" s="88"/>
      <c r="U43" s="80"/>
      <c r="V43" s="87">
        <f t="shared" si="9"/>
        <v>2721.5632932805297</v>
      </c>
      <c r="W43" s="87">
        <f>NPV('Inputs &amp; Summary'!$D$6,Y43:BL43)</f>
        <v>18665.230806036059</v>
      </c>
      <c r="X43" s="90">
        <f t="shared" si="10"/>
        <v>0.54643241544453791</v>
      </c>
      <c r="Y43" s="114">
        <f>$D43*IF(Y$29&gt;'Inputs &amp; Summary'!$D$5,0,IF(Y$29&gt;VLOOKUP($G43,Lists!$J$17:$K$21,2),IF($M43=Lists!$H$3,IF($K43&lt;1,(($S43/$K43)*((1+'Inputs &amp; Summary'!$D$7)^Y$29)),((INT(Y$29/$K43)-INT((Y$29-1)/$K43))*$S43*((1+'Inputs &amp; Summary'!$D$7)^Y$29))),(_xlfn.WEIBULL.DIST(Y$29,$L43,$K43,FALSE)*$S43*((1+'Inputs &amp; Summary'!$D$7)^Y$29))),IF($M43=Lists!$H$3,IF($K43&lt;1,((($R43*(1-$E43)+$Q43*(1-$F43))/$K43)*((1+'Inputs &amp; Summary'!$D$7)^Y$29)),((INT(Y$29/$K43)-INT((Y$29-1)/$K43))*($R43*(1-$E43)+$Q43*(1-$F43))*((1+'Inputs &amp; Summary'!$D$7)^Y$29))),((_xlfn.WEIBULL.DIST(Y$29,$L43,$K43,FALSE)*($R43*(1-$E43)+$Q43*(1-$F43))*((1+'Inputs &amp; Summary'!$D$7)^Y$29))))))</f>
        <v>0</v>
      </c>
      <c r="Z43" s="114">
        <f>$D43*IF(Z$29&gt;'Inputs &amp; Summary'!$D$5,0,IF(Z$29&gt;VLOOKUP($G43,Lists!$J$17:$K$21,2),IF($M43=Lists!$H$3,IF($K43&lt;1,(($S43/$K43)*((1+'Inputs &amp; Summary'!$D$7)^Z$29)),((INT(Z$29/$K43)-INT((Z$29-1)/$K43))*$S43*((1+'Inputs &amp; Summary'!$D$7)^Z$29))),(_xlfn.WEIBULL.DIST(Z$29,$L43,$K43,FALSE)*$S43*((1+'Inputs &amp; Summary'!$D$7)^Z$29))),IF($M43=Lists!$H$3,IF($K43&lt;1,((($R43*(1-$E43)+$Q43*(1-$F43))/$K43)*((1+'Inputs &amp; Summary'!$D$7)^Z$29)),((INT(Z$29/$K43)-INT((Z$29-1)/$K43))*($R43*(1-$E43)+$Q43*(1-$F43))*((1+'Inputs &amp; Summary'!$D$7)^Z$29))),((_xlfn.WEIBULL.DIST(Z$29,$L43,$K43,FALSE)*($R43*(1-$E43)+$Q43*(1-$F43))*((1+'Inputs &amp; Summary'!$D$7)^Z$29))))))</f>
        <v>0</v>
      </c>
      <c r="AA43" s="114">
        <f>$D43*IF(AA$29&gt;'Inputs &amp; Summary'!$D$5,0,IF(AA$29&gt;VLOOKUP($G43,Lists!$J$17:$K$21,2),IF($M43=Lists!$H$3,IF($K43&lt;1,(($S43/$K43)*((1+'Inputs &amp; Summary'!$D$7)^AA$29)),((INT(AA$29/$K43)-INT((AA$29-1)/$K43))*$S43*((1+'Inputs &amp; Summary'!$D$7)^AA$29))),(_xlfn.WEIBULL.DIST(AA$29,$L43,$K43,FALSE)*$S43*((1+'Inputs &amp; Summary'!$D$7)^AA$29))),IF($M43=Lists!$H$3,IF($K43&lt;1,((($R43*(1-$E43)+$Q43*(1-$F43))/$K43)*((1+'Inputs &amp; Summary'!$D$7)^AA$29)),((INT(AA$29/$K43)-INT((AA$29-1)/$K43))*($R43*(1-$E43)+$Q43*(1-$F43))*((1+'Inputs &amp; Summary'!$D$7)^AA$29))),((_xlfn.WEIBULL.DIST(AA$29,$L43,$K43,FALSE)*($R43*(1-$E43)+$Q43*(1-$F43))*((1+'Inputs &amp; Summary'!$D$7)^AA$29))))))</f>
        <v>0</v>
      </c>
      <c r="AB43" s="114">
        <f>$D43*IF(AB$29&gt;'Inputs &amp; Summary'!$D$5,0,IF(AB$29&gt;VLOOKUP($G43,Lists!$J$17:$K$21,2),IF($M43=Lists!$H$3,IF($K43&lt;1,(($S43/$K43)*((1+'Inputs &amp; Summary'!$D$7)^AB$29)),((INT(AB$29/$K43)-INT((AB$29-1)/$K43))*$S43*((1+'Inputs &amp; Summary'!$D$7)^AB$29))),(_xlfn.WEIBULL.DIST(AB$29,$L43,$K43,FALSE)*$S43*((1+'Inputs &amp; Summary'!$D$7)^AB$29))),IF($M43=Lists!$H$3,IF($K43&lt;1,((($R43*(1-$E43)+$Q43*(1-$F43))/$K43)*((1+'Inputs &amp; Summary'!$D$7)^AB$29)),((INT(AB$29/$K43)-INT((AB$29-1)/$K43))*($R43*(1-$E43)+$Q43*(1-$F43))*((1+'Inputs &amp; Summary'!$D$7)^AB$29))),((_xlfn.WEIBULL.DIST(AB$29,$L43,$K43,FALSE)*($R43*(1-$E43)+$Q43*(1-$F43))*((1+'Inputs &amp; Summary'!$D$7)^AB$29))))))</f>
        <v>0</v>
      </c>
      <c r="AC43" s="114">
        <f>$D43*IF(AC$29&gt;'Inputs &amp; Summary'!$D$5,0,IF(AC$29&gt;VLOOKUP($G43,Lists!$J$17:$K$21,2),IF($M43=Lists!$H$3,IF($K43&lt;1,(($S43/$K43)*((1+'Inputs &amp; Summary'!$D$7)^AC$29)),((INT(AC$29/$K43)-INT((AC$29-1)/$K43))*$S43*((1+'Inputs &amp; Summary'!$D$7)^AC$29))),(_xlfn.WEIBULL.DIST(AC$29,$L43,$K43,FALSE)*$S43*((1+'Inputs &amp; Summary'!$D$7)^AC$29))),IF($M43=Lists!$H$3,IF($K43&lt;1,((($R43*(1-$E43)+$Q43*(1-$F43))/$K43)*((1+'Inputs &amp; Summary'!$D$7)^AC$29)),((INT(AC$29/$K43)-INT((AC$29-1)/$K43))*($R43*(1-$E43)+$Q43*(1-$F43))*((1+'Inputs &amp; Summary'!$D$7)^AC$29))),((_xlfn.WEIBULL.DIST(AC$29,$L43,$K43,FALSE)*($R43*(1-$E43)+$Q43*(1-$F43))*((1+'Inputs &amp; Summary'!$D$7)^AC$29))))))</f>
        <v>0</v>
      </c>
      <c r="AD43" s="114">
        <f>$D43*IF(AD$29&gt;'Inputs &amp; Summary'!$D$5,0,IF(AD$29&gt;VLOOKUP($G43,Lists!$J$17:$K$21,2),IF($M43=Lists!$H$3,IF($K43&lt;1,(($S43/$K43)*((1+'Inputs &amp; Summary'!$D$7)^AD$29)),((INT(AD$29/$K43)-INT((AD$29-1)/$K43))*$S43*((1+'Inputs &amp; Summary'!$D$7)^AD$29))),(_xlfn.WEIBULL.DIST(AD$29,$L43,$K43,FALSE)*$S43*((1+'Inputs &amp; Summary'!$D$7)^AD$29))),IF($M43=Lists!$H$3,IF($K43&lt;1,((($R43*(1-$E43)+$Q43*(1-$F43))/$K43)*((1+'Inputs &amp; Summary'!$D$7)^AD$29)),((INT(AD$29/$K43)-INT((AD$29-1)/$K43))*($R43*(1-$E43)+$Q43*(1-$F43))*((1+'Inputs &amp; Summary'!$D$7)^AD$29))),((_xlfn.WEIBULL.DIST(AD$29,$L43,$K43,FALSE)*($R43*(1-$E43)+$Q43*(1-$F43))*((1+'Inputs &amp; Summary'!$D$7)^AD$29))))))</f>
        <v>0</v>
      </c>
      <c r="AE43" s="114">
        <f>$D43*IF(AE$29&gt;'Inputs &amp; Summary'!$D$5,0,IF(AE$29&gt;VLOOKUP($G43,Lists!$J$17:$K$21,2),IF($M43=Lists!$H$3,IF($K43&lt;1,(($S43/$K43)*((1+'Inputs &amp; Summary'!$D$7)^AE$29)),((INT(AE$29/$K43)-INT((AE$29-1)/$K43))*$S43*((1+'Inputs &amp; Summary'!$D$7)^AE$29))),(_xlfn.WEIBULL.DIST(AE$29,$L43,$K43,FALSE)*$S43*((1+'Inputs &amp; Summary'!$D$7)^AE$29))),IF($M43=Lists!$H$3,IF($K43&lt;1,((($R43*(1-$E43)+$Q43*(1-$F43))/$K43)*((1+'Inputs &amp; Summary'!$D$7)^AE$29)),((INT(AE$29/$K43)-INT((AE$29-1)/$K43))*($R43*(1-$E43)+$Q43*(1-$F43))*((1+'Inputs &amp; Summary'!$D$7)^AE$29))),((_xlfn.WEIBULL.DIST(AE$29,$L43,$K43,FALSE)*($R43*(1-$E43)+$Q43*(1-$F43))*((1+'Inputs &amp; Summary'!$D$7)^AE$29))))))</f>
        <v>0</v>
      </c>
      <c r="AF43" s="114">
        <f>$D43*IF(AF$29&gt;'Inputs &amp; Summary'!$D$5,0,IF(AF$29&gt;VLOOKUP($G43,Lists!$J$17:$K$21,2),IF($M43=Lists!$H$3,IF($K43&lt;1,(($S43/$K43)*((1+'Inputs &amp; Summary'!$D$7)^AF$29)),((INT(AF$29/$K43)-INT((AF$29-1)/$K43))*$S43*((1+'Inputs &amp; Summary'!$D$7)^AF$29))),(_xlfn.WEIBULL.DIST(AF$29,$L43,$K43,FALSE)*$S43*((1+'Inputs &amp; Summary'!$D$7)^AF$29))),IF($M43=Lists!$H$3,IF($K43&lt;1,((($R43*(1-$E43)+$Q43*(1-$F43))/$K43)*((1+'Inputs &amp; Summary'!$D$7)^AF$29)),((INT(AF$29/$K43)-INT((AF$29-1)/$K43))*($R43*(1-$E43)+$Q43*(1-$F43))*((1+'Inputs &amp; Summary'!$D$7)^AF$29))),((_xlfn.WEIBULL.DIST(AF$29,$L43,$K43,FALSE)*($R43*(1-$E43)+$Q43*(1-$F43))*((1+'Inputs &amp; Summary'!$D$7)^AF$29))))))</f>
        <v>0</v>
      </c>
      <c r="AG43" s="114">
        <f>$D43*IF(AG$29&gt;'Inputs &amp; Summary'!$D$5,0,IF(AG$29&gt;VLOOKUP($G43,Lists!$J$17:$K$21,2),IF($M43=Lists!$H$3,IF($K43&lt;1,(($S43/$K43)*((1+'Inputs &amp; Summary'!$D$7)^AG$29)),((INT(AG$29/$K43)-INT((AG$29-1)/$K43))*$S43*((1+'Inputs &amp; Summary'!$D$7)^AG$29))),(_xlfn.WEIBULL.DIST(AG$29,$L43,$K43,FALSE)*$S43*((1+'Inputs &amp; Summary'!$D$7)^AG$29))),IF($M43=Lists!$H$3,IF($K43&lt;1,((($R43*(1-$E43)+$Q43*(1-$F43))/$K43)*((1+'Inputs &amp; Summary'!$D$7)^AG$29)),((INT(AG$29/$K43)-INT((AG$29-1)/$K43))*($R43*(1-$E43)+$Q43*(1-$F43))*((1+'Inputs &amp; Summary'!$D$7)^AG$29))),((_xlfn.WEIBULL.DIST(AG$29,$L43,$K43,FALSE)*($R43*(1-$E43)+$Q43*(1-$F43))*((1+'Inputs &amp; Summary'!$D$7)^AG$29))))))</f>
        <v>0</v>
      </c>
      <c r="AH43" s="114">
        <f>$D43*IF(AH$29&gt;'Inputs &amp; Summary'!$D$5,0,IF(AH$29&gt;VLOOKUP($G43,Lists!$J$17:$K$21,2),IF($M43=Lists!$H$3,IF($K43&lt;1,(($S43/$K43)*((1+'Inputs &amp; Summary'!$D$7)^AH$29)),((INT(AH$29/$K43)-INT((AH$29-1)/$K43))*$S43*((1+'Inputs &amp; Summary'!$D$7)^AH$29))),(_xlfn.WEIBULL.DIST(AH$29,$L43,$K43,FALSE)*$S43*((1+'Inputs &amp; Summary'!$D$7)^AH$29))),IF($M43=Lists!$H$3,IF($K43&lt;1,((($R43*(1-$E43)+$Q43*(1-$F43))/$K43)*((1+'Inputs &amp; Summary'!$D$7)^AH$29)),((INT(AH$29/$K43)-INT((AH$29-1)/$K43))*($R43*(1-$E43)+$Q43*(1-$F43))*((1+'Inputs &amp; Summary'!$D$7)^AH$29))),((_xlfn.WEIBULL.DIST(AH$29,$L43,$K43,FALSE)*($R43*(1-$E43)+$Q43*(1-$F43))*((1+'Inputs &amp; Summary'!$D$7)^AH$29))))))</f>
        <v>0</v>
      </c>
      <c r="AI43" s="114">
        <f>$D43*IF(AI$29&gt;'Inputs &amp; Summary'!$D$5,0,IF(AI$29&gt;VLOOKUP($G43,Lists!$J$17:$K$21,2),IF($M43=Lists!$H$3,IF($K43&lt;1,(($S43/$K43)*((1+'Inputs &amp; Summary'!$D$7)^AI$29)),((INT(AI$29/$K43)-INT((AI$29-1)/$K43))*$S43*((1+'Inputs &amp; Summary'!$D$7)^AI$29))),(_xlfn.WEIBULL.DIST(AI$29,$L43,$K43,FALSE)*$S43*((1+'Inputs &amp; Summary'!$D$7)^AI$29))),IF($M43=Lists!$H$3,IF($K43&lt;1,((($R43*(1-$E43)+$Q43*(1-$F43))/$K43)*((1+'Inputs &amp; Summary'!$D$7)^AI$29)),((INT(AI$29/$K43)-INT((AI$29-1)/$K43))*($R43*(1-$E43)+$Q43*(1-$F43))*((1+'Inputs &amp; Summary'!$D$7)^AI$29))),((_xlfn.WEIBULL.DIST(AI$29,$L43,$K43,FALSE)*($R43*(1-$E43)+$Q43*(1-$F43))*((1+'Inputs &amp; Summary'!$D$7)^AI$29))))))</f>
        <v>3703.0078269787177</v>
      </c>
      <c r="AJ43" s="114">
        <f>$D43*IF(AJ$29&gt;'Inputs &amp; Summary'!$D$5,0,IF(AJ$29&gt;VLOOKUP($G43,Lists!$J$17:$K$21,2),IF($M43=Lists!$H$3,IF($K43&lt;1,(($S43/$K43)*((1+'Inputs &amp; Summary'!$D$7)^AJ$29)),((INT(AJ$29/$K43)-INT((AJ$29-1)/$K43))*$S43*((1+'Inputs &amp; Summary'!$D$7)^AJ$29))),(_xlfn.WEIBULL.DIST(AJ$29,$L43,$K43,FALSE)*$S43*((1+'Inputs &amp; Summary'!$D$7)^AJ$29))),IF($M43=Lists!$H$3,IF($K43&lt;1,((($R43*(1-$E43)+$Q43*(1-$F43))/$K43)*((1+'Inputs &amp; Summary'!$D$7)^AJ$29)),((INT(AJ$29/$K43)-INT((AJ$29-1)/$K43))*($R43*(1-$E43)+$Q43*(1-$F43))*((1+'Inputs &amp; Summary'!$D$7)^AJ$29))),((_xlfn.WEIBULL.DIST(AJ$29,$L43,$K43,FALSE)*($R43*(1-$E43)+$Q43*(1-$F43))*((1+'Inputs &amp; Summary'!$D$7)^AJ$29))))))</f>
        <v>4082.7036158393903</v>
      </c>
      <c r="AK43" s="114">
        <f>$D43*IF(AK$29&gt;'Inputs &amp; Summary'!$D$5,0,IF(AK$29&gt;VLOOKUP($G43,Lists!$J$17:$K$21,2),IF($M43=Lists!$H$3,IF($K43&lt;1,(($S43/$K43)*((1+'Inputs &amp; Summary'!$D$7)^AK$29)),((INT(AK$29/$K43)-INT((AK$29-1)/$K43))*$S43*((1+'Inputs &amp; Summary'!$D$7)^AK$29))),(_xlfn.WEIBULL.DIST(AK$29,$L43,$K43,FALSE)*$S43*((1+'Inputs &amp; Summary'!$D$7)^AK$29))),IF($M43=Lists!$H$3,IF($K43&lt;1,((($R43*(1-$E43)+$Q43*(1-$F43))/$K43)*((1+'Inputs &amp; Summary'!$D$7)^AK$29)),((INT(AK$29/$K43)-INT((AK$29-1)/$K43))*($R43*(1-$E43)+$Q43*(1-$F43))*((1+'Inputs &amp; Summary'!$D$7)^AK$29))),((_xlfn.WEIBULL.DIST(AK$29,$L43,$K43,FALSE)*($R43*(1-$E43)+$Q43*(1-$F43))*((1+'Inputs &amp; Summary'!$D$7)^AK$29))))))</f>
        <v>4466.4984399003506</v>
      </c>
      <c r="AL43" s="114">
        <f>$D43*IF(AL$29&gt;'Inputs &amp; Summary'!$D$5,0,IF(AL$29&gt;VLOOKUP($G43,Lists!$J$17:$K$21,2),IF($M43=Lists!$H$3,IF($K43&lt;1,(($S43/$K43)*((1+'Inputs &amp; Summary'!$D$7)^AL$29)),((INT(AL$29/$K43)-INT((AL$29-1)/$K43))*$S43*((1+'Inputs &amp; Summary'!$D$7)^AL$29))),(_xlfn.WEIBULL.DIST(AL$29,$L43,$K43,FALSE)*$S43*((1+'Inputs &amp; Summary'!$D$7)^AL$29))),IF($M43=Lists!$H$3,IF($K43&lt;1,((($R43*(1-$E43)+$Q43*(1-$F43))/$K43)*((1+'Inputs &amp; Summary'!$D$7)^AL$29)),((INT(AL$29/$K43)-INT((AL$29-1)/$K43))*($R43*(1-$E43)+$Q43*(1-$F43))*((1+'Inputs &amp; Summary'!$D$7)^AL$29))),((_xlfn.WEIBULL.DIST(AL$29,$L43,$K43,FALSE)*($R43*(1-$E43)+$Q43*(1-$F43))*((1+'Inputs &amp; Summary'!$D$7)^AL$29))))))</f>
        <v>4853.574065704991</v>
      </c>
      <c r="AM43" s="114">
        <f>$D43*IF(AM$29&gt;'Inputs &amp; Summary'!$D$5,0,IF(AM$29&gt;VLOOKUP($G43,Lists!$J$17:$K$21,2),IF($M43=Lists!$H$3,IF($K43&lt;1,(($S43/$K43)*((1+'Inputs &amp; Summary'!$D$7)^AM$29)),((INT(AM$29/$K43)-INT((AM$29-1)/$K43))*$S43*((1+'Inputs &amp; Summary'!$D$7)^AM$29))),(_xlfn.WEIBULL.DIST(AM$29,$L43,$K43,FALSE)*$S43*((1+'Inputs &amp; Summary'!$D$7)^AM$29))),IF($M43=Lists!$H$3,IF($K43&lt;1,((($R43*(1-$E43)+$Q43*(1-$F43))/$K43)*((1+'Inputs &amp; Summary'!$D$7)^AM$29)),((INT(AM$29/$K43)-INT((AM$29-1)/$K43))*($R43*(1-$E43)+$Q43*(1-$F43))*((1+'Inputs &amp; Summary'!$D$7)^AM$29))),((_xlfn.WEIBULL.DIST(AM$29,$L43,$K43,FALSE)*($R43*(1-$E43)+$Q43*(1-$F43))*((1+'Inputs &amp; Summary'!$D$7)^AM$29))))))</f>
        <v>5243.0891292055894</v>
      </c>
      <c r="AN43" s="114">
        <f>$D43*IF(AN$29&gt;'Inputs &amp; Summary'!$D$5,0,IF(AN$29&gt;VLOOKUP($G43,Lists!$J$17:$K$21,2),IF($M43=Lists!$H$3,IF($K43&lt;1,(($S43/$K43)*((1+'Inputs &amp; Summary'!$D$7)^AN$29)),((INT(AN$29/$K43)-INT((AN$29-1)/$K43))*$S43*((1+'Inputs &amp; Summary'!$D$7)^AN$29))),(_xlfn.WEIBULL.DIST(AN$29,$L43,$K43,FALSE)*$S43*((1+'Inputs &amp; Summary'!$D$7)^AN$29))),IF($M43=Lists!$H$3,IF($K43&lt;1,((($R43*(1-$E43)+$Q43*(1-$F43))/$K43)*((1+'Inputs &amp; Summary'!$D$7)^AN$29)),((INT(AN$29/$K43)-INT((AN$29-1)/$K43))*($R43*(1-$E43)+$Q43*(1-$F43))*((1+'Inputs &amp; Summary'!$D$7)^AN$29))),((_xlfn.WEIBULL.DIST(AN$29,$L43,$K43,FALSE)*($R43*(1-$E43)+$Q43*(1-$F43))*((1+'Inputs &amp; Summary'!$D$7)^AN$29))))))</f>
        <v>5634.1821619017073</v>
      </c>
      <c r="AO43" s="114">
        <f>$D43*IF(AO$29&gt;'Inputs &amp; Summary'!$D$5,0,IF(AO$29&gt;VLOOKUP($G43,Lists!$J$17:$K$21,2),IF($M43=Lists!$H$3,IF($K43&lt;1,(($S43/$K43)*((1+'Inputs &amp; Summary'!$D$7)^AO$29)),((INT(AO$29/$K43)-INT((AO$29-1)/$K43))*$S43*((1+'Inputs &amp; Summary'!$D$7)^AO$29))),(_xlfn.WEIBULL.DIST(AO$29,$L43,$K43,FALSE)*$S43*((1+'Inputs &amp; Summary'!$D$7)^AO$29))),IF($M43=Lists!$H$3,IF($K43&lt;1,((($R43*(1-$E43)+$Q43*(1-$F43))/$K43)*((1+'Inputs &amp; Summary'!$D$7)^AO$29)),((INT(AO$29/$K43)-INT((AO$29-1)/$K43))*($R43*(1-$E43)+$Q43*(1-$F43))*((1+'Inputs &amp; Summary'!$D$7)^AO$29))),((_xlfn.WEIBULL.DIST(AO$29,$L43,$K43,FALSE)*($R43*(1-$E43)+$Q43*(1-$F43))*((1+'Inputs &amp; Summary'!$D$7)^AO$29))))))</f>
        <v>6025.9747507628499</v>
      </c>
      <c r="AP43" s="114">
        <f>$D43*IF(AP$29&gt;'Inputs &amp; Summary'!$D$5,0,IF(AP$29&gt;VLOOKUP($G43,Lists!$J$17:$K$21,2),IF($M43=Lists!$H$3,IF($K43&lt;1,(($S43/$K43)*((1+'Inputs &amp; Summary'!$D$7)^AP$29)),((INT(AP$29/$K43)-INT((AP$29-1)/$K43))*$S43*((1+'Inputs &amp; Summary'!$D$7)^AP$29))),(_xlfn.WEIBULL.DIST(AP$29,$L43,$K43,FALSE)*$S43*((1+'Inputs &amp; Summary'!$D$7)^AP$29))),IF($M43=Lists!$H$3,IF($K43&lt;1,((($R43*(1-$E43)+$Q43*(1-$F43))/$K43)*((1+'Inputs &amp; Summary'!$D$7)^AP$29)),((INT(AP$29/$K43)-INT((AP$29-1)/$K43))*($R43*(1-$E43)+$Q43*(1-$F43))*((1+'Inputs &amp; Summary'!$D$7)^AP$29))),((_xlfn.WEIBULL.DIST(AP$29,$L43,$K43,FALSE)*($R43*(1-$E43)+$Q43*(1-$F43))*((1+'Inputs &amp; Summary'!$D$7)^AP$29))))))</f>
        <v>6417.5748157986363</v>
      </c>
      <c r="AQ43" s="114">
        <f>$D43*IF(AQ$29&gt;'Inputs &amp; Summary'!$D$5,0,IF(AQ$29&gt;VLOOKUP($G43,Lists!$J$17:$K$21,2),IF($M43=Lists!$H$3,IF($K43&lt;1,(($S43/$K43)*((1+'Inputs &amp; Summary'!$D$7)^AQ$29)),((INT(AQ$29/$K43)-INT((AQ$29-1)/$K43))*$S43*((1+'Inputs &amp; Summary'!$D$7)^AQ$29))),(_xlfn.WEIBULL.DIST(AQ$29,$L43,$K43,FALSE)*$S43*((1+'Inputs &amp; Summary'!$D$7)^AQ$29))),IF($M43=Lists!$H$3,IF($K43&lt;1,((($R43*(1-$E43)+$Q43*(1-$F43))/$K43)*((1+'Inputs &amp; Summary'!$D$7)^AQ$29)),((INT(AQ$29/$K43)-INT((AQ$29-1)/$K43))*($R43*(1-$E43)+$Q43*(1-$F43))*((1+'Inputs &amp; Summary'!$D$7)^AQ$29))),((_xlfn.WEIBULL.DIST(AQ$29,$L43,$K43,FALSE)*($R43*(1-$E43)+$Q43*(1-$F43))*((1+'Inputs &amp; Summary'!$D$7)^AQ$29))))))</f>
        <v>6808.0799882169522</v>
      </c>
      <c r="AR43" s="114">
        <f>$D43*IF(AR$29&gt;'Inputs &amp; Summary'!$D$5,0,IF(AR$29&gt;VLOOKUP($G43,Lists!$J$17:$K$21,2),IF($M43=Lists!$H$3,IF($K43&lt;1,(($S43/$K43)*((1+'Inputs &amp; Summary'!$D$7)^AR$29)),((INT(AR$29/$K43)-INT((AR$29-1)/$K43))*$S43*((1+'Inputs &amp; Summary'!$D$7)^AR$29))),(_xlfn.WEIBULL.DIST(AR$29,$L43,$K43,FALSE)*$S43*((1+'Inputs &amp; Summary'!$D$7)^AR$29))),IF($M43=Lists!$H$3,IF($K43&lt;1,((($R43*(1-$E43)+$Q43*(1-$F43))/$K43)*((1+'Inputs &amp; Summary'!$D$7)^AR$29)),((INT(AR$29/$K43)-INT((AR$29-1)/$K43))*($R43*(1-$E43)+$Q43*(1-$F43))*((1+'Inputs &amp; Summary'!$D$7)^AR$29))),((_xlfn.WEIBULL.DIST(AR$29,$L43,$K43,FALSE)*($R43*(1-$E43)+$Q43*(1-$F43))*((1+'Inputs &amp; Summary'!$D$7)^AR$29))))))</f>
        <v>7196.581071301408</v>
      </c>
      <c r="AS43" s="114">
        <f>$D43*IF(AS$29&gt;'Inputs &amp; Summary'!$D$5,0,IF(AS$29&gt;VLOOKUP($G43,Lists!$J$17:$K$21,2),IF($M43=Lists!$H$3,IF($K43&lt;1,(($S43/$K43)*((1+'Inputs &amp; Summary'!$D$7)^AS$29)),((INT(AS$29/$K43)-INT((AS$29-1)/$K43))*$S43*((1+'Inputs &amp; Summary'!$D$7)^AS$29))),(_xlfn.WEIBULL.DIST(AS$29,$L43,$K43,FALSE)*$S43*((1+'Inputs &amp; Summary'!$D$7)^AS$29))),IF($M43=Lists!$H$3,IF($K43&lt;1,((($R43*(1-$E43)+$Q43*(1-$F43))/$K43)*((1+'Inputs &amp; Summary'!$D$7)^AS$29)),((INT(AS$29/$K43)-INT((AS$29-1)/$K43))*($R43*(1-$E43)+$Q43*(1-$F43))*((1+'Inputs &amp; Summary'!$D$7)^AS$29))),((_xlfn.WEIBULL.DIST(AS$29,$L43,$K43,FALSE)*($R43*(1-$E43)+$Q43*(1-$F43))*((1+'Inputs &amp; Summary'!$D$7)^AS$29))))))</f>
        <v>0</v>
      </c>
      <c r="AT43" s="114">
        <f>$D43*IF(AT$29&gt;'Inputs &amp; Summary'!$D$5,0,IF(AT$29&gt;VLOOKUP($G43,Lists!$J$17:$K$21,2),IF($M43=Lists!$H$3,IF($K43&lt;1,(($S43/$K43)*((1+'Inputs &amp; Summary'!$D$7)^AT$29)),((INT(AT$29/$K43)-INT((AT$29-1)/$K43))*$S43*((1+'Inputs &amp; Summary'!$D$7)^AT$29))),(_xlfn.WEIBULL.DIST(AT$29,$L43,$K43,FALSE)*$S43*((1+'Inputs &amp; Summary'!$D$7)^AT$29))),IF($M43=Lists!$H$3,IF($K43&lt;1,((($R43*(1-$E43)+$Q43*(1-$F43))/$K43)*((1+'Inputs &amp; Summary'!$D$7)^AT$29)),((INT(AT$29/$K43)-INT((AT$29-1)/$K43))*($R43*(1-$E43)+$Q43*(1-$F43))*((1+'Inputs &amp; Summary'!$D$7)^AT$29))),((_xlfn.WEIBULL.DIST(AT$29,$L43,$K43,FALSE)*($R43*(1-$E43)+$Q43*(1-$F43))*((1+'Inputs &amp; Summary'!$D$7)^AT$29))))))</f>
        <v>0</v>
      </c>
      <c r="AU43" s="114">
        <f>$D43*IF(AU$29&gt;'Inputs &amp; Summary'!$D$5,0,IF(AU$29&gt;VLOOKUP($G43,Lists!$J$17:$K$21,2),IF($M43=Lists!$H$3,IF($K43&lt;1,(($S43/$K43)*((1+'Inputs &amp; Summary'!$D$7)^AU$29)),((INT(AU$29/$K43)-INT((AU$29-1)/$K43))*$S43*((1+'Inputs &amp; Summary'!$D$7)^AU$29))),(_xlfn.WEIBULL.DIST(AU$29,$L43,$K43,FALSE)*$S43*((1+'Inputs &amp; Summary'!$D$7)^AU$29))),IF($M43=Lists!$H$3,IF($K43&lt;1,((($R43*(1-$E43)+$Q43*(1-$F43))/$K43)*((1+'Inputs &amp; Summary'!$D$7)^AU$29)),((INT(AU$29/$K43)-INT((AU$29-1)/$K43))*($R43*(1-$E43)+$Q43*(1-$F43))*((1+'Inputs &amp; Summary'!$D$7)^AU$29))),((_xlfn.WEIBULL.DIST(AU$29,$L43,$K43,FALSE)*($R43*(1-$E43)+$Q43*(1-$F43))*((1+'Inputs &amp; Summary'!$D$7)^AU$29))))))</f>
        <v>0</v>
      </c>
      <c r="AV43" s="114">
        <f>$D43*IF(AV$29&gt;'Inputs &amp; Summary'!$D$5,0,IF(AV$29&gt;VLOOKUP($G43,Lists!$J$17:$K$21,2),IF($M43=Lists!$H$3,IF($K43&lt;1,(($S43/$K43)*((1+'Inputs &amp; Summary'!$D$7)^AV$29)),((INT(AV$29/$K43)-INT((AV$29-1)/$K43))*$S43*((1+'Inputs &amp; Summary'!$D$7)^AV$29))),(_xlfn.WEIBULL.DIST(AV$29,$L43,$K43,FALSE)*$S43*((1+'Inputs &amp; Summary'!$D$7)^AV$29))),IF($M43=Lists!$H$3,IF($K43&lt;1,((($R43*(1-$E43)+$Q43*(1-$F43))/$K43)*((1+'Inputs &amp; Summary'!$D$7)^AV$29)),((INT(AV$29/$K43)-INT((AV$29-1)/$K43))*($R43*(1-$E43)+$Q43*(1-$F43))*((1+'Inputs &amp; Summary'!$D$7)^AV$29))),((_xlfn.WEIBULL.DIST(AV$29,$L43,$K43,FALSE)*($R43*(1-$E43)+$Q43*(1-$F43))*((1+'Inputs &amp; Summary'!$D$7)^AV$29))))))</f>
        <v>0</v>
      </c>
      <c r="AW43" s="114">
        <f>$D43*IF(AW$29&gt;'Inputs &amp; Summary'!$D$5,0,IF(AW$29&gt;VLOOKUP($G43,Lists!$J$17:$K$21,2),IF($M43=Lists!$H$3,IF($K43&lt;1,(($S43/$K43)*((1+'Inputs &amp; Summary'!$D$7)^AW$29)),((INT(AW$29/$K43)-INT((AW$29-1)/$K43))*$S43*((1+'Inputs &amp; Summary'!$D$7)^AW$29))),(_xlfn.WEIBULL.DIST(AW$29,$L43,$K43,FALSE)*$S43*((1+'Inputs &amp; Summary'!$D$7)^AW$29))),IF($M43=Lists!$H$3,IF($K43&lt;1,((($R43*(1-$E43)+$Q43*(1-$F43))/$K43)*((1+'Inputs &amp; Summary'!$D$7)^AW$29)),((INT(AW$29/$K43)-INT((AW$29-1)/$K43))*($R43*(1-$E43)+$Q43*(1-$F43))*((1+'Inputs &amp; Summary'!$D$7)^AW$29))),((_xlfn.WEIBULL.DIST(AW$29,$L43,$K43,FALSE)*($R43*(1-$E43)+$Q43*(1-$F43))*((1+'Inputs &amp; Summary'!$D$7)^AW$29))))))</f>
        <v>0</v>
      </c>
      <c r="AX43" s="114">
        <f>$D43*IF(AX$29&gt;'Inputs &amp; Summary'!$D$5,0,IF(AX$29&gt;VLOOKUP($G43,Lists!$J$17:$K$21,2),IF($M43=Lists!$H$3,IF($K43&lt;1,(($S43/$K43)*((1+'Inputs &amp; Summary'!$D$7)^AX$29)),((INT(AX$29/$K43)-INT((AX$29-1)/$K43))*$S43*((1+'Inputs &amp; Summary'!$D$7)^AX$29))),(_xlfn.WEIBULL.DIST(AX$29,$L43,$K43,FALSE)*$S43*((1+'Inputs &amp; Summary'!$D$7)^AX$29))),IF($M43=Lists!$H$3,IF($K43&lt;1,((($R43*(1-$E43)+$Q43*(1-$F43))/$K43)*((1+'Inputs &amp; Summary'!$D$7)^AX$29)),((INT(AX$29/$K43)-INT((AX$29-1)/$K43))*($R43*(1-$E43)+$Q43*(1-$F43))*((1+'Inputs &amp; Summary'!$D$7)^AX$29))),((_xlfn.WEIBULL.DIST(AX$29,$L43,$K43,FALSE)*($R43*(1-$E43)+$Q43*(1-$F43))*((1+'Inputs &amp; Summary'!$D$7)^AX$29))))))</f>
        <v>0</v>
      </c>
      <c r="AY43" s="114">
        <f>$D43*IF(AY$29&gt;'Inputs &amp; Summary'!$D$5,0,IF(AY$29&gt;VLOOKUP($G43,Lists!$J$17:$K$21,2),IF($M43=Lists!$H$3,IF($K43&lt;1,(($S43/$K43)*((1+'Inputs &amp; Summary'!$D$7)^AY$29)),((INT(AY$29/$K43)-INT((AY$29-1)/$K43))*$S43*((1+'Inputs &amp; Summary'!$D$7)^AY$29))),(_xlfn.WEIBULL.DIST(AY$29,$L43,$K43,FALSE)*$S43*((1+'Inputs &amp; Summary'!$D$7)^AY$29))),IF($M43=Lists!$H$3,IF($K43&lt;1,((($R43*(1-$E43)+$Q43*(1-$F43))/$K43)*((1+'Inputs &amp; Summary'!$D$7)^AY$29)),((INT(AY$29/$K43)-INT((AY$29-1)/$K43))*($R43*(1-$E43)+$Q43*(1-$F43))*((1+'Inputs &amp; Summary'!$D$7)^AY$29))),((_xlfn.WEIBULL.DIST(AY$29,$L43,$K43,FALSE)*($R43*(1-$E43)+$Q43*(1-$F43))*((1+'Inputs &amp; Summary'!$D$7)^AY$29))))))</f>
        <v>0</v>
      </c>
      <c r="AZ43" s="114">
        <f>$D43*IF(AZ$29&gt;'Inputs &amp; Summary'!$D$5,0,IF(AZ$29&gt;VLOOKUP($G43,Lists!$J$17:$K$21,2),IF($M43=Lists!$H$3,IF($K43&lt;1,(($S43/$K43)*((1+'Inputs &amp; Summary'!$D$7)^AZ$29)),((INT(AZ$29/$K43)-INT((AZ$29-1)/$K43))*$S43*((1+'Inputs &amp; Summary'!$D$7)^AZ$29))),(_xlfn.WEIBULL.DIST(AZ$29,$L43,$K43,FALSE)*$S43*((1+'Inputs &amp; Summary'!$D$7)^AZ$29))),IF($M43=Lists!$H$3,IF($K43&lt;1,((($R43*(1-$E43)+$Q43*(1-$F43))/$K43)*((1+'Inputs &amp; Summary'!$D$7)^AZ$29)),((INT(AZ$29/$K43)-INT((AZ$29-1)/$K43))*($R43*(1-$E43)+$Q43*(1-$F43))*((1+'Inputs &amp; Summary'!$D$7)^AZ$29))),((_xlfn.WEIBULL.DIST(AZ$29,$L43,$K43,FALSE)*($R43*(1-$E43)+$Q43*(1-$F43))*((1+'Inputs &amp; Summary'!$D$7)^AZ$29))))))</f>
        <v>0</v>
      </c>
      <c r="BA43" s="114">
        <f>$D43*IF(BA$29&gt;'Inputs &amp; Summary'!$D$5,0,IF(BA$29&gt;VLOOKUP($G43,Lists!$J$17:$K$21,2),IF($M43=Lists!$H$3,IF($K43&lt;1,(($S43/$K43)*((1+'Inputs &amp; Summary'!$D$7)^BA$29)),((INT(BA$29/$K43)-INT((BA$29-1)/$K43))*$S43*((1+'Inputs &amp; Summary'!$D$7)^BA$29))),(_xlfn.WEIBULL.DIST(BA$29,$L43,$K43,FALSE)*$S43*((1+'Inputs &amp; Summary'!$D$7)^BA$29))),IF($M43=Lists!$H$3,IF($K43&lt;1,((($R43*(1-$E43)+$Q43*(1-$F43))/$K43)*((1+'Inputs &amp; Summary'!$D$7)^BA$29)),((INT(BA$29/$K43)-INT((BA$29-1)/$K43))*($R43*(1-$E43)+$Q43*(1-$F43))*((1+'Inputs &amp; Summary'!$D$7)^BA$29))),((_xlfn.WEIBULL.DIST(BA$29,$L43,$K43,FALSE)*($R43*(1-$E43)+$Q43*(1-$F43))*((1+'Inputs &amp; Summary'!$D$7)^BA$29))))))</f>
        <v>0</v>
      </c>
      <c r="BB43" s="114">
        <f>$D43*IF(BB$29&gt;'Inputs &amp; Summary'!$D$5,0,IF(BB$29&gt;VLOOKUP($G43,Lists!$J$17:$K$21,2),IF($M43=Lists!$H$3,IF($K43&lt;1,(($S43/$K43)*((1+'Inputs &amp; Summary'!$D$7)^BB$29)),((INT(BB$29/$K43)-INT((BB$29-1)/$K43))*$S43*((1+'Inputs &amp; Summary'!$D$7)^BB$29))),(_xlfn.WEIBULL.DIST(BB$29,$L43,$K43,FALSE)*$S43*((1+'Inputs &amp; Summary'!$D$7)^BB$29))),IF($M43=Lists!$H$3,IF($K43&lt;1,((($R43*(1-$E43)+$Q43*(1-$F43))/$K43)*((1+'Inputs &amp; Summary'!$D$7)^BB$29)),((INT(BB$29/$K43)-INT((BB$29-1)/$K43))*($R43*(1-$E43)+$Q43*(1-$F43))*((1+'Inputs &amp; Summary'!$D$7)^BB$29))),((_xlfn.WEIBULL.DIST(BB$29,$L43,$K43,FALSE)*($R43*(1-$E43)+$Q43*(1-$F43))*((1+'Inputs &amp; Summary'!$D$7)^BB$29))))))</f>
        <v>0</v>
      </c>
      <c r="BC43" s="114">
        <f>$D43*IF(BC$29&gt;'Inputs &amp; Summary'!$D$5,0,IF(BC$29&gt;VLOOKUP($G43,Lists!$J$17:$K$21,2),IF($M43=Lists!$H$3,IF($K43&lt;1,(($S43/$K43)*((1+'Inputs &amp; Summary'!$D$7)^BC$29)),((INT(BC$29/$K43)-INT((BC$29-1)/$K43))*$S43*((1+'Inputs &amp; Summary'!$D$7)^BC$29))),(_xlfn.WEIBULL.DIST(BC$29,$L43,$K43,FALSE)*$S43*((1+'Inputs &amp; Summary'!$D$7)^BC$29))),IF($M43=Lists!$H$3,IF($K43&lt;1,((($R43*(1-$E43)+$Q43*(1-$F43))/$K43)*((1+'Inputs &amp; Summary'!$D$7)^BC$29)),((INT(BC$29/$K43)-INT((BC$29-1)/$K43))*($R43*(1-$E43)+$Q43*(1-$F43))*((1+'Inputs &amp; Summary'!$D$7)^BC$29))),((_xlfn.WEIBULL.DIST(BC$29,$L43,$K43,FALSE)*($R43*(1-$E43)+$Q43*(1-$F43))*((1+'Inputs &amp; Summary'!$D$7)^BC$29))))))</f>
        <v>0</v>
      </c>
      <c r="BD43" s="114">
        <f>$D43*IF(BD$29&gt;'Inputs &amp; Summary'!$D$5,0,IF(BD$29&gt;VLOOKUP($G43,Lists!$J$17:$K$21,2),IF($M43=Lists!$H$3,IF($K43&lt;1,(($S43/$K43)*((1+'Inputs &amp; Summary'!$D$7)^BD$29)),((INT(BD$29/$K43)-INT((BD$29-1)/$K43))*$S43*((1+'Inputs &amp; Summary'!$D$7)^BD$29))),(_xlfn.WEIBULL.DIST(BD$29,$L43,$K43,FALSE)*$S43*((1+'Inputs &amp; Summary'!$D$7)^BD$29))),IF($M43=Lists!$H$3,IF($K43&lt;1,((($R43*(1-$E43)+$Q43*(1-$F43))/$K43)*((1+'Inputs &amp; Summary'!$D$7)^BD$29)),((INT(BD$29/$K43)-INT((BD$29-1)/$K43))*($R43*(1-$E43)+$Q43*(1-$F43))*((1+'Inputs &amp; Summary'!$D$7)^BD$29))),((_xlfn.WEIBULL.DIST(BD$29,$L43,$K43,FALSE)*($R43*(1-$E43)+$Q43*(1-$F43))*((1+'Inputs &amp; Summary'!$D$7)^BD$29))))))</f>
        <v>0</v>
      </c>
      <c r="BE43" s="114">
        <f>$D43*IF(BE$29&gt;'Inputs &amp; Summary'!$D$5,0,IF(BE$29&gt;VLOOKUP($G43,Lists!$J$17:$K$21,2),IF($M43=Lists!$H$3,IF($K43&lt;1,(($S43/$K43)*((1+'Inputs &amp; Summary'!$D$7)^BE$29)),((INT(BE$29/$K43)-INT((BE$29-1)/$K43))*$S43*((1+'Inputs &amp; Summary'!$D$7)^BE$29))),(_xlfn.WEIBULL.DIST(BE$29,$L43,$K43,FALSE)*$S43*((1+'Inputs &amp; Summary'!$D$7)^BE$29))),IF($M43=Lists!$H$3,IF($K43&lt;1,((($R43*(1-$E43)+$Q43*(1-$F43))/$K43)*((1+'Inputs &amp; Summary'!$D$7)^BE$29)),((INT(BE$29/$K43)-INT((BE$29-1)/$K43))*($R43*(1-$E43)+$Q43*(1-$F43))*((1+'Inputs &amp; Summary'!$D$7)^BE$29))),((_xlfn.WEIBULL.DIST(BE$29,$L43,$K43,FALSE)*($R43*(1-$E43)+$Q43*(1-$F43))*((1+'Inputs &amp; Summary'!$D$7)^BE$29))))))</f>
        <v>0</v>
      </c>
      <c r="BF43" s="114">
        <f>$D43*IF(BF$29&gt;'Inputs &amp; Summary'!$D$5,0,IF(BF$29&gt;VLOOKUP($G43,Lists!$J$17:$K$21,2),IF($M43=Lists!$H$3,IF($K43&lt;1,(($S43/$K43)*((1+'Inputs &amp; Summary'!$D$7)^BF$29)),((INT(BF$29/$K43)-INT((BF$29-1)/$K43))*$S43*((1+'Inputs &amp; Summary'!$D$7)^BF$29))),(_xlfn.WEIBULL.DIST(BF$29,$L43,$K43,FALSE)*$S43*((1+'Inputs &amp; Summary'!$D$7)^BF$29))),IF($M43=Lists!$H$3,IF($K43&lt;1,((($R43*(1-$E43)+$Q43*(1-$F43))/$K43)*((1+'Inputs &amp; Summary'!$D$7)^BF$29)),((INT(BF$29/$K43)-INT((BF$29-1)/$K43))*($R43*(1-$E43)+$Q43*(1-$F43))*((1+'Inputs &amp; Summary'!$D$7)^BF$29))),((_xlfn.WEIBULL.DIST(BF$29,$L43,$K43,FALSE)*($R43*(1-$E43)+$Q43*(1-$F43))*((1+'Inputs &amp; Summary'!$D$7)^BF$29))))))</f>
        <v>0</v>
      </c>
      <c r="BG43" s="114">
        <f>$D43*IF(BG$29&gt;'Inputs &amp; Summary'!$D$5,0,IF(BG$29&gt;VLOOKUP($G43,Lists!$J$17:$K$21,2),IF($M43=Lists!$H$3,IF($K43&lt;1,(($S43/$K43)*((1+'Inputs &amp; Summary'!$D$7)^BG$29)),((INT(BG$29/$K43)-INT((BG$29-1)/$K43))*$S43*((1+'Inputs &amp; Summary'!$D$7)^BG$29))),(_xlfn.WEIBULL.DIST(BG$29,$L43,$K43,FALSE)*$S43*((1+'Inputs &amp; Summary'!$D$7)^BG$29))),IF($M43=Lists!$H$3,IF($K43&lt;1,((($R43*(1-$E43)+$Q43*(1-$F43))/$K43)*((1+'Inputs &amp; Summary'!$D$7)^BG$29)),((INT(BG$29/$K43)-INT((BG$29-1)/$K43))*($R43*(1-$E43)+$Q43*(1-$F43))*((1+'Inputs &amp; Summary'!$D$7)^BG$29))),((_xlfn.WEIBULL.DIST(BG$29,$L43,$K43,FALSE)*($R43*(1-$E43)+$Q43*(1-$F43))*((1+'Inputs &amp; Summary'!$D$7)^BG$29))))))</f>
        <v>0</v>
      </c>
      <c r="BH43" s="114">
        <f>$D43*IF(BH$29&gt;'Inputs &amp; Summary'!$D$5,0,IF(BH$29&gt;VLOOKUP($G43,Lists!$J$17:$K$21,2),IF($M43=Lists!$H$3,IF($K43&lt;1,(($S43/$K43)*((1+'Inputs &amp; Summary'!$D$7)^BH$29)),((INT(BH$29/$K43)-INT((BH$29-1)/$K43))*$S43*((1+'Inputs &amp; Summary'!$D$7)^BH$29))),(_xlfn.WEIBULL.DIST(BH$29,$L43,$K43,FALSE)*$S43*((1+'Inputs &amp; Summary'!$D$7)^BH$29))),IF($M43=Lists!$H$3,IF($K43&lt;1,((($R43*(1-$E43)+$Q43*(1-$F43))/$K43)*((1+'Inputs &amp; Summary'!$D$7)^BH$29)),((INT(BH$29/$K43)-INT((BH$29-1)/$K43))*($R43*(1-$E43)+$Q43*(1-$F43))*((1+'Inputs &amp; Summary'!$D$7)^BH$29))),((_xlfn.WEIBULL.DIST(BH$29,$L43,$K43,FALSE)*($R43*(1-$E43)+$Q43*(1-$F43))*((1+'Inputs &amp; Summary'!$D$7)^BH$29))))))</f>
        <v>0</v>
      </c>
      <c r="BI43" s="114">
        <f>$D43*IF(BI$29&gt;'Inputs &amp; Summary'!$D$5,0,IF(BI$29&gt;VLOOKUP($G43,Lists!$J$17:$K$21,2),IF($M43=Lists!$H$3,IF($K43&lt;1,(($S43/$K43)*((1+'Inputs &amp; Summary'!$D$7)^BI$29)),((INT(BI$29/$K43)-INT((BI$29-1)/$K43))*$S43*((1+'Inputs &amp; Summary'!$D$7)^BI$29))),(_xlfn.WEIBULL.DIST(BI$29,$L43,$K43,FALSE)*$S43*((1+'Inputs &amp; Summary'!$D$7)^BI$29))),IF($M43=Lists!$H$3,IF($K43&lt;1,((($R43*(1-$E43)+$Q43*(1-$F43))/$K43)*((1+'Inputs &amp; Summary'!$D$7)^BI$29)),((INT(BI$29/$K43)-INT((BI$29-1)/$K43))*($R43*(1-$E43)+$Q43*(1-$F43))*((1+'Inputs &amp; Summary'!$D$7)^BI$29))),((_xlfn.WEIBULL.DIST(BI$29,$L43,$K43,FALSE)*($R43*(1-$E43)+$Q43*(1-$F43))*((1+'Inputs &amp; Summary'!$D$7)^BI$29))))))</f>
        <v>0</v>
      </c>
      <c r="BJ43" s="114">
        <f>$D43*IF(BJ$29&gt;'Inputs &amp; Summary'!$D$5,0,IF(BJ$29&gt;VLOOKUP($G43,Lists!$J$17:$K$21,2),IF($M43=Lists!$H$3,IF($K43&lt;1,(($S43/$K43)*((1+'Inputs &amp; Summary'!$D$7)^BJ$29)),((INT(BJ$29/$K43)-INT((BJ$29-1)/$K43))*$S43*((1+'Inputs &amp; Summary'!$D$7)^BJ$29))),(_xlfn.WEIBULL.DIST(BJ$29,$L43,$K43,FALSE)*$S43*((1+'Inputs &amp; Summary'!$D$7)^BJ$29))),IF($M43=Lists!$H$3,IF($K43&lt;1,((($R43*(1-$E43)+$Q43*(1-$F43))/$K43)*((1+'Inputs &amp; Summary'!$D$7)^BJ$29)),((INT(BJ$29/$K43)-INT((BJ$29-1)/$K43))*($R43*(1-$E43)+$Q43*(1-$F43))*((1+'Inputs &amp; Summary'!$D$7)^BJ$29))),((_xlfn.WEIBULL.DIST(BJ$29,$L43,$K43,FALSE)*($R43*(1-$E43)+$Q43*(1-$F43))*((1+'Inputs &amp; Summary'!$D$7)^BJ$29))))))</f>
        <v>0</v>
      </c>
      <c r="BK43" s="114">
        <f>$D43*IF(BK$29&gt;'Inputs &amp; Summary'!$D$5,0,IF(BK$29&gt;VLOOKUP($G43,Lists!$J$17:$K$21,2),IF($M43=Lists!$H$3,IF($K43&lt;1,(($S43/$K43)*((1+'Inputs &amp; Summary'!$D$7)^BK$29)),((INT(BK$29/$K43)-INT((BK$29-1)/$K43))*$S43*((1+'Inputs &amp; Summary'!$D$7)^BK$29))),(_xlfn.WEIBULL.DIST(BK$29,$L43,$K43,FALSE)*$S43*((1+'Inputs &amp; Summary'!$D$7)^BK$29))),IF($M43=Lists!$H$3,IF($K43&lt;1,((($R43*(1-$E43)+$Q43*(1-$F43))/$K43)*((1+'Inputs &amp; Summary'!$D$7)^BK$29)),((INT(BK$29/$K43)-INT((BK$29-1)/$K43))*($R43*(1-$E43)+$Q43*(1-$F43))*((1+'Inputs &amp; Summary'!$D$7)^BK$29))),((_xlfn.WEIBULL.DIST(BK$29,$L43,$K43,FALSE)*($R43*(1-$E43)+$Q43*(1-$F43))*((1+'Inputs &amp; Summary'!$D$7)^BK$29))))))</f>
        <v>0</v>
      </c>
      <c r="BL43" s="114">
        <f>$D43*IF(BL$29&gt;'Inputs &amp; Summary'!$D$5,0,IF(BL$29&gt;VLOOKUP($G43,Lists!$J$17:$K$21,2),IF($M43=Lists!$H$3,IF($K43&lt;1,(($S43/$K43)*((1+'Inputs &amp; Summary'!$D$7)^BL$29)),((INT(BL$29/$K43)-INT((BL$29-1)/$K43))*$S43*((1+'Inputs &amp; Summary'!$D$7)^BL$29))),(_xlfn.WEIBULL.DIST(BL$29,$L43,$K43,FALSE)*$S43*((1+'Inputs &amp; Summary'!$D$7)^BL$29))),IF($M43=Lists!$H$3,IF($K43&lt;1,((($R43*(1-$E43)+$Q43*(1-$F43))/$K43)*((1+'Inputs &amp; Summary'!$D$7)^BL$29)),((INT(BL$29/$K43)-INT((BL$29-1)/$K43))*($R43*(1-$E43)+$Q43*(1-$F43))*((1+'Inputs &amp; Summary'!$D$7)^BL$29))),((_xlfn.WEIBULL.DIST(BL$29,$L43,$K43,FALSE)*($R43*(1-$E43)+$Q43*(1-$F43))*((1+'Inputs &amp; Summary'!$D$7)^BL$29))))))</f>
        <v>0</v>
      </c>
    </row>
    <row r="44" spans="1:64" s="1" customFormat="1" ht="28.8" x14ac:dyDescent="0.3">
      <c r="A44" s="79" t="s">
        <v>234</v>
      </c>
      <c r="B44" s="33" t="s">
        <v>152</v>
      </c>
      <c r="C44" s="33" t="s">
        <v>143</v>
      </c>
      <c r="D44" s="68">
        <v>1</v>
      </c>
      <c r="E44" s="68">
        <v>1</v>
      </c>
      <c r="F44" s="68">
        <v>1</v>
      </c>
      <c r="G44" s="213" t="s">
        <v>187</v>
      </c>
      <c r="H44" s="34"/>
      <c r="I44" s="34" t="s">
        <v>272</v>
      </c>
      <c r="J44" s="33">
        <f>VLOOKUP(I44,'Labor Rates'!$A$1:$B$16,2)</f>
        <v>16.66346153846154</v>
      </c>
      <c r="K44" s="35">
        <v>1</v>
      </c>
      <c r="L44" s="35">
        <v>1</v>
      </c>
      <c r="M44" s="36" t="s">
        <v>263</v>
      </c>
      <c r="N44" s="84">
        <v>1</v>
      </c>
      <c r="O44" s="35">
        <v>1</v>
      </c>
      <c r="P44" s="5">
        <v>4</v>
      </c>
      <c r="Q44" s="73">
        <f t="shared" si="6"/>
        <v>16.66346153846154</v>
      </c>
      <c r="R44" s="73">
        <f t="shared" si="7"/>
        <v>4</v>
      </c>
      <c r="S44" s="74">
        <f t="shared" si="8"/>
        <v>20.66346153846154</v>
      </c>
      <c r="T44" s="88"/>
      <c r="U44" s="80"/>
      <c r="V44" s="87">
        <f t="shared" si="9"/>
        <v>20.121248414382141</v>
      </c>
      <c r="W44" s="87">
        <f>NPV('Inputs &amp; Summary'!$D$6,Y44:BL44)</f>
        <v>169.96162274719885</v>
      </c>
      <c r="X44" s="90">
        <f t="shared" si="10"/>
        <v>4.9756973817110034E-3</v>
      </c>
      <c r="Y44" s="114">
        <f>$D44*IF(Y$29&gt;'Inputs &amp; Summary'!$D$5,0,IF(Y$29&gt;VLOOKUP($G44,Lists!$J$17:$K$21,2),IF($M44=Lists!$H$3,IF($K44&lt;1,(($S44/$K44)*((1+'Inputs &amp; Summary'!$D$7)^Y$29)),((INT(Y$29/$K44)-INT((Y$29-1)/$K44))*$S44*((1+'Inputs &amp; Summary'!$D$7)^Y$29))),(_xlfn.WEIBULL.DIST(Y$29,$L44,$K44,FALSE)*$S44*((1+'Inputs &amp; Summary'!$D$7)^Y$29))),IF($M44=Lists!$H$3,IF($K44&lt;1,((($R44*(1-$E44)+$Q44*(1-$F44))/$K44)*((1+'Inputs &amp; Summary'!$D$7)^Y$29)),((INT(Y$29/$K44)-INT((Y$29-1)/$K44))*($R44*(1-$E44)+$Q44*(1-$F44))*((1+'Inputs &amp; Summary'!$D$7)^Y$29))),((_xlfn.WEIBULL.DIST(Y$29,$L44,$K44,FALSE)*($R44*(1-$E44)+$Q44*(1-$F44))*((1+'Inputs &amp; Summary'!$D$7)^Y$29))))))</f>
        <v>0</v>
      </c>
      <c r="Z44" s="114">
        <f>$D44*IF(Z$29&gt;'Inputs &amp; Summary'!$D$5,0,IF(Z$29&gt;VLOOKUP($G44,Lists!$J$17:$K$21,2),IF($M44=Lists!$H$3,IF($K44&lt;1,(($S44/$K44)*((1+'Inputs &amp; Summary'!$D$7)^Z$29)),((INT(Z$29/$K44)-INT((Z$29-1)/$K44))*$S44*((1+'Inputs &amp; Summary'!$D$7)^Z$29))),(_xlfn.WEIBULL.DIST(Z$29,$L44,$K44,FALSE)*$S44*((1+'Inputs &amp; Summary'!$D$7)^Z$29))),IF($M44=Lists!$H$3,IF($K44&lt;1,((($R44*(1-$E44)+$Q44*(1-$F44))/$K44)*((1+'Inputs &amp; Summary'!$D$7)^Z$29)),((INT(Z$29/$K44)-INT((Z$29-1)/$K44))*($R44*(1-$E44)+$Q44*(1-$F44))*((1+'Inputs &amp; Summary'!$D$7)^Z$29))),((_xlfn.WEIBULL.DIST(Z$29,$L44,$K44,FALSE)*($R44*(1-$E44)+$Q44*(1-$F44))*((1+'Inputs &amp; Summary'!$D$7)^Z$29))))))</f>
        <v>0</v>
      </c>
      <c r="AA44" s="114">
        <f>$D44*IF(AA$29&gt;'Inputs &amp; Summary'!$D$5,0,IF(AA$29&gt;VLOOKUP($G44,Lists!$J$17:$K$21,2),IF($M44=Lists!$H$3,IF($K44&lt;1,(($S44/$K44)*((1+'Inputs &amp; Summary'!$D$7)^AA$29)),((INT(AA$29/$K44)-INT((AA$29-1)/$K44))*$S44*((1+'Inputs &amp; Summary'!$D$7)^AA$29))),(_xlfn.WEIBULL.DIST(AA$29,$L44,$K44,FALSE)*$S44*((1+'Inputs &amp; Summary'!$D$7)^AA$29))),IF($M44=Lists!$H$3,IF($K44&lt;1,((($R44*(1-$E44)+$Q44*(1-$F44))/$K44)*((1+'Inputs &amp; Summary'!$D$7)^AA$29)),((INT(AA$29/$K44)-INT((AA$29-1)/$K44))*($R44*(1-$E44)+$Q44*(1-$F44))*((1+'Inputs &amp; Summary'!$D$7)^AA$29))),((_xlfn.WEIBULL.DIST(AA$29,$L44,$K44,FALSE)*($R44*(1-$E44)+$Q44*(1-$F44))*((1+'Inputs &amp; Summary'!$D$7)^AA$29))))))</f>
        <v>0</v>
      </c>
      <c r="AB44" s="114">
        <f>$D44*IF(AB$29&gt;'Inputs &amp; Summary'!$D$5,0,IF(AB$29&gt;VLOOKUP($G44,Lists!$J$17:$K$21,2),IF($M44=Lists!$H$3,IF($K44&lt;1,(($S44/$K44)*((1+'Inputs &amp; Summary'!$D$7)^AB$29)),((INT(AB$29/$K44)-INT((AB$29-1)/$K44))*$S44*((1+'Inputs &amp; Summary'!$D$7)^AB$29))),(_xlfn.WEIBULL.DIST(AB$29,$L44,$K44,FALSE)*$S44*((1+'Inputs &amp; Summary'!$D$7)^AB$29))),IF($M44=Lists!$H$3,IF($K44&lt;1,((($R44*(1-$E44)+$Q44*(1-$F44))/$K44)*((1+'Inputs &amp; Summary'!$D$7)^AB$29)),((INT(AB$29/$K44)-INT((AB$29-1)/$K44))*($R44*(1-$E44)+$Q44*(1-$F44))*((1+'Inputs &amp; Summary'!$D$7)^AB$29))),((_xlfn.WEIBULL.DIST(AB$29,$L44,$K44,FALSE)*($R44*(1-$E44)+$Q44*(1-$F44))*((1+'Inputs &amp; Summary'!$D$7)^AB$29))))))</f>
        <v>0</v>
      </c>
      <c r="AC44" s="114">
        <f>$D44*IF(AC$29&gt;'Inputs &amp; Summary'!$D$5,0,IF(AC$29&gt;VLOOKUP($G44,Lists!$J$17:$K$21,2),IF($M44=Lists!$H$3,IF($K44&lt;1,(($S44/$K44)*((1+'Inputs &amp; Summary'!$D$7)^AC$29)),((INT(AC$29/$K44)-INT((AC$29-1)/$K44))*$S44*((1+'Inputs &amp; Summary'!$D$7)^AC$29))),(_xlfn.WEIBULL.DIST(AC$29,$L44,$K44,FALSE)*$S44*((1+'Inputs &amp; Summary'!$D$7)^AC$29))),IF($M44=Lists!$H$3,IF($K44&lt;1,((($R44*(1-$E44)+$Q44*(1-$F44))/$K44)*((1+'Inputs &amp; Summary'!$D$7)^AC$29)),((INT(AC$29/$K44)-INT((AC$29-1)/$K44))*($R44*(1-$E44)+$Q44*(1-$F44))*((1+'Inputs &amp; Summary'!$D$7)^AC$29))),((_xlfn.WEIBULL.DIST(AC$29,$L44,$K44,FALSE)*($R44*(1-$E44)+$Q44*(1-$F44))*((1+'Inputs &amp; Summary'!$D$7)^AC$29))))))</f>
        <v>0</v>
      </c>
      <c r="AD44" s="114">
        <f>$D44*IF(AD$29&gt;'Inputs &amp; Summary'!$D$5,0,IF(AD$29&gt;VLOOKUP($G44,Lists!$J$17:$K$21,2),IF($M44=Lists!$H$3,IF($K44&lt;1,(($S44/$K44)*((1+'Inputs &amp; Summary'!$D$7)^AD$29)),((INT(AD$29/$K44)-INT((AD$29-1)/$K44))*$S44*((1+'Inputs &amp; Summary'!$D$7)^AD$29))),(_xlfn.WEIBULL.DIST(AD$29,$L44,$K44,FALSE)*$S44*((1+'Inputs &amp; Summary'!$D$7)^AD$29))),IF($M44=Lists!$H$3,IF($K44&lt;1,((($R44*(1-$E44)+$Q44*(1-$F44))/$K44)*((1+'Inputs &amp; Summary'!$D$7)^AD$29)),((INT(AD$29/$K44)-INT((AD$29-1)/$K44))*($R44*(1-$E44)+$Q44*(1-$F44))*((1+'Inputs &amp; Summary'!$D$7)^AD$29))),((_xlfn.WEIBULL.DIST(AD$29,$L44,$K44,FALSE)*($R44*(1-$E44)+$Q44*(1-$F44))*((1+'Inputs &amp; Summary'!$D$7)^AD$29))))))</f>
        <v>23.270413836522465</v>
      </c>
      <c r="AE44" s="114">
        <f>$D44*IF(AE$29&gt;'Inputs &amp; Summary'!$D$5,0,IF(AE$29&gt;VLOOKUP($G44,Lists!$J$17:$K$21,2),IF($M44=Lists!$H$3,IF($K44&lt;1,(($S44/$K44)*((1+'Inputs &amp; Summary'!$D$7)^AE$29)),((INT(AE$29/$K44)-INT((AE$29-1)/$K44))*$S44*((1+'Inputs &amp; Summary'!$D$7)^AE$29))),(_xlfn.WEIBULL.DIST(AE$29,$L44,$K44,FALSE)*$S44*((1+'Inputs &amp; Summary'!$D$7)^AE$29))),IF($M44=Lists!$H$3,IF($K44&lt;1,((($R44*(1-$E44)+$Q44*(1-$F44))/$K44)*((1+'Inputs &amp; Summary'!$D$7)^AE$29)),((INT(AE$29/$K44)-INT((AE$29-1)/$K44))*($R44*(1-$E44)+$Q44*(1-$F44))*((1+'Inputs &amp; Summary'!$D$7)^AE$29))),((_xlfn.WEIBULL.DIST(AE$29,$L44,$K44,FALSE)*($R44*(1-$E44)+$Q44*(1-$F44))*((1+'Inputs &amp; Summary'!$D$7)^AE$29))))))</f>
        <v>23.735822113252908</v>
      </c>
      <c r="AF44" s="114">
        <f>$D44*IF(AF$29&gt;'Inputs &amp; Summary'!$D$5,0,IF(AF$29&gt;VLOOKUP($G44,Lists!$J$17:$K$21,2),IF($M44=Lists!$H$3,IF($K44&lt;1,(($S44/$K44)*((1+'Inputs &amp; Summary'!$D$7)^AF$29)),((INT(AF$29/$K44)-INT((AF$29-1)/$K44))*$S44*((1+'Inputs &amp; Summary'!$D$7)^AF$29))),(_xlfn.WEIBULL.DIST(AF$29,$L44,$K44,FALSE)*$S44*((1+'Inputs &amp; Summary'!$D$7)^AF$29))),IF($M44=Lists!$H$3,IF($K44&lt;1,((($R44*(1-$E44)+$Q44*(1-$F44))/$K44)*((1+'Inputs &amp; Summary'!$D$7)^AF$29)),((INT(AF$29/$K44)-INT((AF$29-1)/$K44))*($R44*(1-$E44)+$Q44*(1-$F44))*((1+'Inputs &amp; Summary'!$D$7)^AF$29))),((_xlfn.WEIBULL.DIST(AF$29,$L44,$K44,FALSE)*($R44*(1-$E44)+$Q44*(1-$F44))*((1+'Inputs &amp; Summary'!$D$7)^AF$29))))))</f>
        <v>24.210538555517971</v>
      </c>
      <c r="AG44" s="114">
        <f>$D44*IF(AG$29&gt;'Inputs &amp; Summary'!$D$5,0,IF(AG$29&gt;VLOOKUP($G44,Lists!$J$17:$K$21,2),IF($M44=Lists!$H$3,IF($K44&lt;1,(($S44/$K44)*((1+'Inputs &amp; Summary'!$D$7)^AG$29)),((INT(AG$29/$K44)-INT((AG$29-1)/$K44))*$S44*((1+'Inputs &amp; Summary'!$D$7)^AG$29))),(_xlfn.WEIBULL.DIST(AG$29,$L44,$K44,FALSE)*$S44*((1+'Inputs &amp; Summary'!$D$7)^AG$29))),IF($M44=Lists!$H$3,IF($K44&lt;1,((($R44*(1-$E44)+$Q44*(1-$F44))/$K44)*((1+'Inputs &amp; Summary'!$D$7)^AG$29)),((INT(AG$29/$K44)-INT((AG$29-1)/$K44))*($R44*(1-$E44)+$Q44*(1-$F44))*((1+'Inputs &amp; Summary'!$D$7)^AG$29))),((_xlfn.WEIBULL.DIST(AG$29,$L44,$K44,FALSE)*($R44*(1-$E44)+$Q44*(1-$F44))*((1+'Inputs &amp; Summary'!$D$7)^AG$29))))))</f>
        <v>24.69474932662833</v>
      </c>
      <c r="AH44" s="114">
        <f>$D44*IF(AH$29&gt;'Inputs &amp; Summary'!$D$5,0,IF(AH$29&gt;VLOOKUP($G44,Lists!$J$17:$K$21,2),IF($M44=Lists!$H$3,IF($K44&lt;1,(($S44/$K44)*((1+'Inputs &amp; Summary'!$D$7)^AH$29)),((INT(AH$29/$K44)-INT((AH$29-1)/$K44))*$S44*((1+'Inputs &amp; Summary'!$D$7)^AH$29))),(_xlfn.WEIBULL.DIST(AH$29,$L44,$K44,FALSE)*$S44*((1+'Inputs &amp; Summary'!$D$7)^AH$29))),IF($M44=Lists!$H$3,IF($K44&lt;1,((($R44*(1-$E44)+$Q44*(1-$F44))/$K44)*((1+'Inputs &amp; Summary'!$D$7)^AH$29)),((INT(AH$29/$K44)-INT((AH$29-1)/$K44))*($R44*(1-$E44)+$Q44*(1-$F44))*((1+'Inputs &amp; Summary'!$D$7)^AH$29))),((_xlfn.WEIBULL.DIST(AH$29,$L44,$K44,FALSE)*($R44*(1-$E44)+$Q44*(1-$F44))*((1+'Inputs &amp; Summary'!$D$7)^AH$29))))))</f>
        <v>25.188644313160896</v>
      </c>
      <c r="AI44" s="114">
        <f>$D44*IF(AI$29&gt;'Inputs &amp; Summary'!$D$5,0,IF(AI$29&gt;VLOOKUP($G44,Lists!$J$17:$K$21,2),IF($M44=Lists!$H$3,IF($K44&lt;1,(($S44/$K44)*((1+'Inputs &amp; Summary'!$D$7)^AI$29)),((INT(AI$29/$K44)-INT((AI$29-1)/$K44))*$S44*((1+'Inputs &amp; Summary'!$D$7)^AI$29))),(_xlfn.WEIBULL.DIST(AI$29,$L44,$K44,FALSE)*$S44*((1+'Inputs &amp; Summary'!$D$7)^AI$29))),IF($M44=Lists!$H$3,IF($K44&lt;1,((($R44*(1-$E44)+$Q44*(1-$F44))/$K44)*((1+'Inputs &amp; Summary'!$D$7)^AI$29)),((INT(AI$29/$K44)-INT((AI$29-1)/$K44))*($R44*(1-$E44)+$Q44*(1-$F44))*((1+'Inputs &amp; Summary'!$D$7)^AI$29))),((_xlfn.WEIBULL.DIST(AI$29,$L44,$K44,FALSE)*($R44*(1-$E44)+$Q44*(1-$F44))*((1+'Inputs &amp; Summary'!$D$7)^AI$29))))))</f>
        <v>25.69241719942411</v>
      </c>
      <c r="AJ44" s="114">
        <f>$D44*IF(AJ$29&gt;'Inputs &amp; Summary'!$D$5,0,IF(AJ$29&gt;VLOOKUP($G44,Lists!$J$17:$K$21,2),IF($M44=Lists!$H$3,IF($K44&lt;1,(($S44/$K44)*((1+'Inputs &amp; Summary'!$D$7)^AJ$29)),((INT(AJ$29/$K44)-INT((AJ$29-1)/$K44))*$S44*((1+'Inputs &amp; Summary'!$D$7)^AJ$29))),(_xlfn.WEIBULL.DIST(AJ$29,$L44,$K44,FALSE)*$S44*((1+'Inputs &amp; Summary'!$D$7)^AJ$29))),IF($M44=Lists!$H$3,IF($K44&lt;1,((($R44*(1-$E44)+$Q44*(1-$F44))/$K44)*((1+'Inputs &amp; Summary'!$D$7)^AJ$29)),((INT(AJ$29/$K44)-INT((AJ$29-1)/$K44))*($R44*(1-$E44)+$Q44*(1-$F44))*((1+'Inputs &amp; Summary'!$D$7)^AJ$29))),((_xlfn.WEIBULL.DIST(AJ$29,$L44,$K44,FALSE)*($R44*(1-$E44)+$Q44*(1-$F44))*((1+'Inputs &amp; Summary'!$D$7)^AJ$29))))))</f>
        <v>26.206265543412595</v>
      </c>
      <c r="AK44" s="114">
        <f>$D44*IF(AK$29&gt;'Inputs &amp; Summary'!$D$5,0,IF(AK$29&gt;VLOOKUP($G44,Lists!$J$17:$K$21,2),IF($M44=Lists!$H$3,IF($K44&lt;1,(($S44/$K44)*((1+'Inputs &amp; Summary'!$D$7)^AK$29)),((INT(AK$29/$K44)-INT((AK$29-1)/$K44))*$S44*((1+'Inputs &amp; Summary'!$D$7)^AK$29))),(_xlfn.WEIBULL.DIST(AK$29,$L44,$K44,FALSE)*$S44*((1+'Inputs &amp; Summary'!$D$7)^AK$29))),IF($M44=Lists!$H$3,IF($K44&lt;1,((($R44*(1-$E44)+$Q44*(1-$F44))/$K44)*((1+'Inputs &amp; Summary'!$D$7)^AK$29)),((INT(AK$29/$K44)-INT((AK$29-1)/$K44))*($R44*(1-$E44)+$Q44*(1-$F44))*((1+'Inputs &amp; Summary'!$D$7)^AK$29))),((_xlfn.WEIBULL.DIST(AK$29,$L44,$K44,FALSE)*($R44*(1-$E44)+$Q44*(1-$F44))*((1+'Inputs &amp; Summary'!$D$7)^AK$29))))))</f>
        <v>26.730390854280845</v>
      </c>
      <c r="AL44" s="114">
        <f>$D44*IF(AL$29&gt;'Inputs &amp; Summary'!$D$5,0,IF(AL$29&gt;VLOOKUP($G44,Lists!$J$17:$K$21,2),IF($M44=Lists!$H$3,IF($K44&lt;1,(($S44/$K44)*((1+'Inputs &amp; Summary'!$D$7)^AL$29)),((INT(AL$29/$K44)-INT((AL$29-1)/$K44))*$S44*((1+'Inputs &amp; Summary'!$D$7)^AL$29))),(_xlfn.WEIBULL.DIST(AL$29,$L44,$K44,FALSE)*$S44*((1+'Inputs &amp; Summary'!$D$7)^AL$29))),IF($M44=Lists!$H$3,IF($K44&lt;1,((($R44*(1-$E44)+$Q44*(1-$F44))/$K44)*((1+'Inputs &amp; Summary'!$D$7)^AL$29)),((INT(AL$29/$K44)-INT((AL$29-1)/$K44))*($R44*(1-$E44)+$Q44*(1-$F44))*((1+'Inputs &amp; Summary'!$D$7)^AL$29))),((_xlfn.WEIBULL.DIST(AL$29,$L44,$K44,FALSE)*($R44*(1-$E44)+$Q44*(1-$F44))*((1+'Inputs &amp; Summary'!$D$7)^AL$29))))))</f>
        <v>27.264998671366467</v>
      </c>
      <c r="AM44" s="114">
        <f>$D44*IF(AM$29&gt;'Inputs &amp; Summary'!$D$5,0,IF(AM$29&gt;VLOOKUP($G44,Lists!$J$17:$K$21,2),IF($M44=Lists!$H$3,IF($K44&lt;1,(($S44/$K44)*((1+'Inputs &amp; Summary'!$D$7)^AM$29)),((INT(AM$29/$K44)-INT((AM$29-1)/$K44))*$S44*((1+'Inputs &amp; Summary'!$D$7)^AM$29))),(_xlfn.WEIBULL.DIST(AM$29,$L44,$K44,FALSE)*$S44*((1+'Inputs &amp; Summary'!$D$7)^AM$29))),IF($M44=Lists!$H$3,IF($K44&lt;1,((($R44*(1-$E44)+$Q44*(1-$F44))/$K44)*((1+'Inputs &amp; Summary'!$D$7)^AM$29)),((INT(AM$29/$K44)-INT((AM$29-1)/$K44))*($R44*(1-$E44)+$Q44*(1-$F44))*((1+'Inputs &amp; Summary'!$D$7)^AM$29))),((_xlfn.WEIBULL.DIST(AM$29,$L44,$K44,FALSE)*($R44*(1-$E44)+$Q44*(1-$F44))*((1+'Inputs &amp; Summary'!$D$7)^AM$29))))))</f>
        <v>27.810298644793789</v>
      </c>
      <c r="AN44" s="114">
        <f>$D44*IF(AN$29&gt;'Inputs &amp; Summary'!$D$5,0,IF(AN$29&gt;VLOOKUP($G44,Lists!$J$17:$K$21,2),IF($M44=Lists!$H$3,IF($K44&lt;1,(($S44/$K44)*((1+'Inputs &amp; Summary'!$D$7)^AN$29)),((INT(AN$29/$K44)-INT((AN$29-1)/$K44))*$S44*((1+'Inputs &amp; Summary'!$D$7)^AN$29))),(_xlfn.WEIBULL.DIST(AN$29,$L44,$K44,FALSE)*$S44*((1+'Inputs &amp; Summary'!$D$7)^AN$29))),IF($M44=Lists!$H$3,IF($K44&lt;1,((($R44*(1-$E44)+$Q44*(1-$F44))/$K44)*((1+'Inputs &amp; Summary'!$D$7)^AN$29)),((INT(AN$29/$K44)-INT((AN$29-1)/$K44))*($R44*(1-$E44)+$Q44*(1-$F44))*((1+'Inputs &amp; Summary'!$D$7)^AN$29))),((_xlfn.WEIBULL.DIST(AN$29,$L44,$K44,FALSE)*($R44*(1-$E44)+$Q44*(1-$F44))*((1+'Inputs &amp; Summary'!$D$7)^AN$29))))))</f>
        <v>28.366504617689667</v>
      </c>
      <c r="AO44" s="114">
        <f>$D44*IF(AO$29&gt;'Inputs &amp; Summary'!$D$5,0,IF(AO$29&gt;VLOOKUP($G44,Lists!$J$17:$K$21,2),IF($M44=Lists!$H$3,IF($K44&lt;1,(($S44/$K44)*((1+'Inputs &amp; Summary'!$D$7)^AO$29)),((INT(AO$29/$K44)-INT((AO$29-1)/$K44))*$S44*((1+'Inputs &amp; Summary'!$D$7)^AO$29))),(_xlfn.WEIBULL.DIST(AO$29,$L44,$K44,FALSE)*$S44*((1+'Inputs &amp; Summary'!$D$7)^AO$29))),IF($M44=Lists!$H$3,IF($K44&lt;1,((($R44*(1-$E44)+$Q44*(1-$F44))/$K44)*((1+'Inputs &amp; Summary'!$D$7)^AO$29)),((INT(AO$29/$K44)-INT((AO$29-1)/$K44))*($R44*(1-$E44)+$Q44*(1-$F44))*((1+'Inputs &amp; Summary'!$D$7)^AO$29))),((_xlfn.WEIBULL.DIST(AO$29,$L44,$K44,FALSE)*($R44*(1-$E44)+$Q44*(1-$F44))*((1+'Inputs &amp; Summary'!$D$7)^AO$29))))))</f>
        <v>28.933834710043463</v>
      </c>
      <c r="AP44" s="114">
        <f>$D44*IF(AP$29&gt;'Inputs &amp; Summary'!$D$5,0,IF(AP$29&gt;VLOOKUP($G44,Lists!$J$17:$K$21,2),IF($M44=Lists!$H$3,IF($K44&lt;1,(($S44/$K44)*((1+'Inputs &amp; Summary'!$D$7)^AP$29)),((INT(AP$29/$K44)-INT((AP$29-1)/$K44))*$S44*((1+'Inputs &amp; Summary'!$D$7)^AP$29))),(_xlfn.WEIBULL.DIST(AP$29,$L44,$K44,FALSE)*$S44*((1+'Inputs &amp; Summary'!$D$7)^AP$29))),IF($M44=Lists!$H$3,IF($K44&lt;1,((($R44*(1-$E44)+$Q44*(1-$F44))/$K44)*((1+'Inputs &amp; Summary'!$D$7)^AP$29)),((INT(AP$29/$K44)-INT((AP$29-1)/$K44))*($R44*(1-$E44)+$Q44*(1-$F44))*((1+'Inputs &amp; Summary'!$D$7)^AP$29))),((_xlfn.WEIBULL.DIST(AP$29,$L44,$K44,FALSE)*($R44*(1-$E44)+$Q44*(1-$F44))*((1+'Inputs &amp; Summary'!$D$7)^AP$29))))))</f>
        <v>29.512511404244329</v>
      </c>
      <c r="AQ44" s="114">
        <f>$D44*IF(AQ$29&gt;'Inputs &amp; Summary'!$D$5,0,IF(AQ$29&gt;VLOOKUP($G44,Lists!$J$17:$K$21,2),IF($M44=Lists!$H$3,IF($K44&lt;1,(($S44/$K44)*((1+'Inputs &amp; Summary'!$D$7)^AQ$29)),((INT(AQ$29/$K44)-INT((AQ$29-1)/$K44))*$S44*((1+'Inputs &amp; Summary'!$D$7)^AQ$29))),(_xlfn.WEIBULL.DIST(AQ$29,$L44,$K44,FALSE)*$S44*((1+'Inputs &amp; Summary'!$D$7)^AQ$29))),IF($M44=Lists!$H$3,IF($K44&lt;1,((($R44*(1-$E44)+$Q44*(1-$F44))/$K44)*((1+'Inputs &amp; Summary'!$D$7)^AQ$29)),((INT(AQ$29/$K44)-INT((AQ$29-1)/$K44))*($R44*(1-$E44)+$Q44*(1-$F44))*((1+'Inputs &amp; Summary'!$D$7)^AQ$29))),((_xlfn.WEIBULL.DIST(AQ$29,$L44,$K44,FALSE)*($R44*(1-$E44)+$Q44*(1-$F44))*((1+'Inputs &amp; Summary'!$D$7)^AQ$29))))))</f>
        <v>30.102761632329216</v>
      </c>
      <c r="AR44" s="114">
        <f>$D44*IF(AR$29&gt;'Inputs &amp; Summary'!$D$5,0,IF(AR$29&gt;VLOOKUP($G44,Lists!$J$17:$K$21,2),IF($M44=Lists!$H$3,IF($K44&lt;1,(($S44/$K44)*((1+'Inputs &amp; Summary'!$D$7)^AR$29)),((INT(AR$29/$K44)-INT((AR$29-1)/$K44))*$S44*((1+'Inputs &amp; Summary'!$D$7)^AR$29))),(_xlfn.WEIBULL.DIST(AR$29,$L44,$K44,FALSE)*$S44*((1+'Inputs &amp; Summary'!$D$7)^AR$29))),IF($M44=Lists!$H$3,IF($K44&lt;1,((($R44*(1-$E44)+$Q44*(1-$F44))/$K44)*((1+'Inputs &amp; Summary'!$D$7)^AR$29)),((INT(AR$29/$K44)-INT((AR$29-1)/$K44))*($R44*(1-$E44)+$Q44*(1-$F44))*((1+'Inputs &amp; Summary'!$D$7)^AR$29))),((_xlfn.WEIBULL.DIST(AR$29,$L44,$K44,FALSE)*($R44*(1-$E44)+$Q44*(1-$F44))*((1+'Inputs &amp; Summary'!$D$7)^AR$29))))))</f>
        <v>30.704816864975804</v>
      </c>
      <c r="AS44" s="114">
        <f>$D44*IF(AS$29&gt;'Inputs &amp; Summary'!$D$5,0,IF(AS$29&gt;VLOOKUP($G44,Lists!$J$17:$K$21,2),IF($M44=Lists!$H$3,IF($K44&lt;1,(($S44/$K44)*((1+'Inputs &amp; Summary'!$D$7)^AS$29)),((INT(AS$29/$K44)-INT((AS$29-1)/$K44))*$S44*((1+'Inputs &amp; Summary'!$D$7)^AS$29))),(_xlfn.WEIBULL.DIST(AS$29,$L44,$K44,FALSE)*$S44*((1+'Inputs &amp; Summary'!$D$7)^AS$29))),IF($M44=Lists!$H$3,IF($K44&lt;1,((($R44*(1-$E44)+$Q44*(1-$F44))/$K44)*((1+'Inputs &amp; Summary'!$D$7)^AS$29)),((INT(AS$29/$K44)-INT((AS$29-1)/$K44))*($R44*(1-$E44)+$Q44*(1-$F44))*((1+'Inputs &amp; Summary'!$D$7)^AS$29))),((_xlfn.WEIBULL.DIST(AS$29,$L44,$K44,FALSE)*($R44*(1-$E44)+$Q44*(1-$F44))*((1+'Inputs &amp; Summary'!$D$7)^AS$29))))))</f>
        <v>0</v>
      </c>
      <c r="AT44" s="114">
        <f>$D44*IF(AT$29&gt;'Inputs &amp; Summary'!$D$5,0,IF(AT$29&gt;VLOOKUP($G44,Lists!$J$17:$K$21,2),IF($M44=Lists!$H$3,IF($K44&lt;1,(($S44/$K44)*((1+'Inputs &amp; Summary'!$D$7)^AT$29)),((INT(AT$29/$K44)-INT((AT$29-1)/$K44))*$S44*((1+'Inputs &amp; Summary'!$D$7)^AT$29))),(_xlfn.WEIBULL.DIST(AT$29,$L44,$K44,FALSE)*$S44*((1+'Inputs &amp; Summary'!$D$7)^AT$29))),IF($M44=Lists!$H$3,IF($K44&lt;1,((($R44*(1-$E44)+$Q44*(1-$F44))/$K44)*((1+'Inputs &amp; Summary'!$D$7)^AT$29)),((INT(AT$29/$K44)-INT((AT$29-1)/$K44))*($R44*(1-$E44)+$Q44*(1-$F44))*((1+'Inputs &amp; Summary'!$D$7)^AT$29))),((_xlfn.WEIBULL.DIST(AT$29,$L44,$K44,FALSE)*($R44*(1-$E44)+$Q44*(1-$F44))*((1+'Inputs &amp; Summary'!$D$7)^AT$29))))))</f>
        <v>0</v>
      </c>
      <c r="AU44" s="114">
        <f>$D44*IF(AU$29&gt;'Inputs &amp; Summary'!$D$5,0,IF(AU$29&gt;VLOOKUP($G44,Lists!$J$17:$K$21,2),IF($M44=Lists!$H$3,IF($K44&lt;1,(($S44/$K44)*((1+'Inputs &amp; Summary'!$D$7)^AU$29)),((INT(AU$29/$K44)-INT((AU$29-1)/$K44))*$S44*((1+'Inputs &amp; Summary'!$D$7)^AU$29))),(_xlfn.WEIBULL.DIST(AU$29,$L44,$K44,FALSE)*$S44*((1+'Inputs &amp; Summary'!$D$7)^AU$29))),IF($M44=Lists!$H$3,IF($K44&lt;1,((($R44*(1-$E44)+$Q44*(1-$F44))/$K44)*((1+'Inputs &amp; Summary'!$D$7)^AU$29)),((INT(AU$29/$K44)-INT((AU$29-1)/$K44))*($R44*(1-$E44)+$Q44*(1-$F44))*((1+'Inputs &amp; Summary'!$D$7)^AU$29))),((_xlfn.WEIBULL.DIST(AU$29,$L44,$K44,FALSE)*($R44*(1-$E44)+$Q44*(1-$F44))*((1+'Inputs &amp; Summary'!$D$7)^AU$29))))))</f>
        <v>0</v>
      </c>
      <c r="AV44" s="114">
        <f>$D44*IF(AV$29&gt;'Inputs &amp; Summary'!$D$5,0,IF(AV$29&gt;VLOOKUP($G44,Lists!$J$17:$K$21,2),IF($M44=Lists!$H$3,IF($K44&lt;1,(($S44/$K44)*((1+'Inputs &amp; Summary'!$D$7)^AV$29)),((INT(AV$29/$K44)-INT((AV$29-1)/$K44))*$S44*((1+'Inputs &amp; Summary'!$D$7)^AV$29))),(_xlfn.WEIBULL.DIST(AV$29,$L44,$K44,FALSE)*$S44*((1+'Inputs &amp; Summary'!$D$7)^AV$29))),IF($M44=Lists!$H$3,IF($K44&lt;1,((($R44*(1-$E44)+$Q44*(1-$F44))/$K44)*((1+'Inputs &amp; Summary'!$D$7)^AV$29)),((INT(AV$29/$K44)-INT((AV$29-1)/$K44))*($R44*(1-$E44)+$Q44*(1-$F44))*((1+'Inputs &amp; Summary'!$D$7)^AV$29))),((_xlfn.WEIBULL.DIST(AV$29,$L44,$K44,FALSE)*($R44*(1-$E44)+$Q44*(1-$F44))*((1+'Inputs &amp; Summary'!$D$7)^AV$29))))))</f>
        <v>0</v>
      </c>
      <c r="AW44" s="114">
        <f>$D44*IF(AW$29&gt;'Inputs &amp; Summary'!$D$5,0,IF(AW$29&gt;VLOOKUP($G44,Lists!$J$17:$K$21,2),IF($M44=Lists!$H$3,IF($K44&lt;1,(($S44/$K44)*((1+'Inputs &amp; Summary'!$D$7)^AW$29)),((INT(AW$29/$K44)-INT((AW$29-1)/$K44))*$S44*((1+'Inputs &amp; Summary'!$D$7)^AW$29))),(_xlfn.WEIBULL.DIST(AW$29,$L44,$K44,FALSE)*$S44*((1+'Inputs &amp; Summary'!$D$7)^AW$29))),IF($M44=Lists!$H$3,IF($K44&lt;1,((($R44*(1-$E44)+$Q44*(1-$F44))/$K44)*((1+'Inputs &amp; Summary'!$D$7)^AW$29)),((INT(AW$29/$K44)-INT((AW$29-1)/$K44))*($R44*(1-$E44)+$Q44*(1-$F44))*((1+'Inputs &amp; Summary'!$D$7)^AW$29))),((_xlfn.WEIBULL.DIST(AW$29,$L44,$K44,FALSE)*($R44*(1-$E44)+$Q44*(1-$F44))*((1+'Inputs &amp; Summary'!$D$7)^AW$29))))))</f>
        <v>0</v>
      </c>
      <c r="AX44" s="114">
        <f>$D44*IF(AX$29&gt;'Inputs &amp; Summary'!$D$5,0,IF(AX$29&gt;VLOOKUP($G44,Lists!$J$17:$K$21,2),IF($M44=Lists!$H$3,IF($K44&lt;1,(($S44/$K44)*((1+'Inputs &amp; Summary'!$D$7)^AX$29)),((INT(AX$29/$K44)-INT((AX$29-1)/$K44))*$S44*((1+'Inputs &amp; Summary'!$D$7)^AX$29))),(_xlfn.WEIBULL.DIST(AX$29,$L44,$K44,FALSE)*$S44*((1+'Inputs &amp; Summary'!$D$7)^AX$29))),IF($M44=Lists!$H$3,IF($K44&lt;1,((($R44*(1-$E44)+$Q44*(1-$F44))/$K44)*((1+'Inputs &amp; Summary'!$D$7)^AX$29)),((INT(AX$29/$K44)-INT((AX$29-1)/$K44))*($R44*(1-$E44)+$Q44*(1-$F44))*((1+'Inputs &amp; Summary'!$D$7)^AX$29))),((_xlfn.WEIBULL.DIST(AX$29,$L44,$K44,FALSE)*($R44*(1-$E44)+$Q44*(1-$F44))*((1+'Inputs &amp; Summary'!$D$7)^AX$29))))))</f>
        <v>0</v>
      </c>
      <c r="AY44" s="114">
        <f>$D44*IF(AY$29&gt;'Inputs &amp; Summary'!$D$5,0,IF(AY$29&gt;VLOOKUP($G44,Lists!$J$17:$K$21,2),IF($M44=Lists!$H$3,IF($K44&lt;1,(($S44/$K44)*((1+'Inputs &amp; Summary'!$D$7)^AY$29)),((INT(AY$29/$K44)-INT((AY$29-1)/$K44))*$S44*((1+'Inputs &amp; Summary'!$D$7)^AY$29))),(_xlfn.WEIBULL.DIST(AY$29,$L44,$K44,FALSE)*$S44*((1+'Inputs &amp; Summary'!$D$7)^AY$29))),IF($M44=Lists!$H$3,IF($K44&lt;1,((($R44*(1-$E44)+$Q44*(1-$F44))/$K44)*((1+'Inputs &amp; Summary'!$D$7)^AY$29)),((INT(AY$29/$K44)-INT((AY$29-1)/$K44))*($R44*(1-$E44)+$Q44*(1-$F44))*((1+'Inputs &amp; Summary'!$D$7)^AY$29))),((_xlfn.WEIBULL.DIST(AY$29,$L44,$K44,FALSE)*($R44*(1-$E44)+$Q44*(1-$F44))*((1+'Inputs &amp; Summary'!$D$7)^AY$29))))))</f>
        <v>0</v>
      </c>
      <c r="AZ44" s="114">
        <f>$D44*IF(AZ$29&gt;'Inputs &amp; Summary'!$D$5,0,IF(AZ$29&gt;VLOOKUP($G44,Lists!$J$17:$K$21,2),IF($M44=Lists!$H$3,IF($K44&lt;1,(($S44/$K44)*((1+'Inputs &amp; Summary'!$D$7)^AZ$29)),((INT(AZ$29/$K44)-INT((AZ$29-1)/$K44))*$S44*((1+'Inputs &amp; Summary'!$D$7)^AZ$29))),(_xlfn.WEIBULL.DIST(AZ$29,$L44,$K44,FALSE)*$S44*((1+'Inputs &amp; Summary'!$D$7)^AZ$29))),IF($M44=Lists!$H$3,IF($K44&lt;1,((($R44*(1-$E44)+$Q44*(1-$F44))/$K44)*((1+'Inputs &amp; Summary'!$D$7)^AZ$29)),((INT(AZ$29/$K44)-INT((AZ$29-1)/$K44))*($R44*(1-$E44)+$Q44*(1-$F44))*((1+'Inputs &amp; Summary'!$D$7)^AZ$29))),((_xlfn.WEIBULL.DIST(AZ$29,$L44,$K44,FALSE)*($R44*(1-$E44)+$Q44*(1-$F44))*((1+'Inputs &amp; Summary'!$D$7)^AZ$29))))))</f>
        <v>0</v>
      </c>
      <c r="BA44" s="114">
        <f>$D44*IF(BA$29&gt;'Inputs &amp; Summary'!$D$5,0,IF(BA$29&gt;VLOOKUP($G44,Lists!$J$17:$K$21,2),IF($M44=Lists!$H$3,IF($K44&lt;1,(($S44/$K44)*((1+'Inputs &amp; Summary'!$D$7)^BA$29)),((INT(BA$29/$K44)-INT((BA$29-1)/$K44))*$S44*((1+'Inputs &amp; Summary'!$D$7)^BA$29))),(_xlfn.WEIBULL.DIST(BA$29,$L44,$K44,FALSE)*$S44*((1+'Inputs &amp; Summary'!$D$7)^BA$29))),IF($M44=Lists!$H$3,IF($K44&lt;1,((($R44*(1-$E44)+$Q44*(1-$F44))/$K44)*((1+'Inputs &amp; Summary'!$D$7)^BA$29)),((INT(BA$29/$K44)-INT((BA$29-1)/$K44))*($R44*(1-$E44)+$Q44*(1-$F44))*((1+'Inputs &amp; Summary'!$D$7)^BA$29))),((_xlfn.WEIBULL.DIST(BA$29,$L44,$K44,FALSE)*($R44*(1-$E44)+$Q44*(1-$F44))*((1+'Inputs &amp; Summary'!$D$7)^BA$29))))))</f>
        <v>0</v>
      </c>
      <c r="BB44" s="114">
        <f>$D44*IF(BB$29&gt;'Inputs &amp; Summary'!$D$5,0,IF(BB$29&gt;VLOOKUP($G44,Lists!$J$17:$K$21,2),IF($M44=Lists!$H$3,IF($K44&lt;1,(($S44/$K44)*((1+'Inputs &amp; Summary'!$D$7)^BB$29)),((INT(BB$29/$K44)-INT((BB$29-1)/$K44))*$S44*((1+'Inputs &amp; Summary'!$D$7)^BB$29))),(_xlfn.WEIBULL.DIST(BB$29,$L44,$K44,FALSE)*$S44*((1+'Inputs &amp; Summary'!$D$7)^BB$29))),IF($M44=Lists!$H$3,IF($K44&lt;1,((($R44*(1-$E44)+$Q44*(1-$F44))/$K44)*((1+'Inputs &amp; Summary'!$D$7)^BB$29)),((INT(BB$29/$K44)-INT((BB$29-1)/$K44))*($R44*(1-$E44)+$Q44*(1-$F44))*((1+'Inputs &amp; Summary'!$D$7)^BB$29))),((_xlfn.WEIBULL.DIST(BB$29,$L44,$K44,FALSE)*($R44*(1-$E44)+$Q44*(1-$F44))*((1+'Inputs &amp; Summary'!$D$7)^BB$29))))))</f>
        <v>0</v>
      </c>
      <c r="BC44" s="114">
        <f>$D44*IF(BC$29&gt;'Inputs &amp; Summary'!$D$5,0,IF(BC$29&gt;VLOOKUP($G44,Lists!$J$17:$K$21,2),IF($M44=Lists!$H$3,IF($K44&lt;1,(($S44/$K44)*((1+'Inputs &amp; Summary'!$D$7)^BC$29)),((INT(BC$29/$K44)-INT((BC$29-1)/$K44))*$S44*((1+'Inputs &amp; Summary'!$D$7)^BC$29))),(_xlfn.WEIBULL.DIST(BC$29,$L44,$K44,FALSE)*$S44*((1+'Inputs &amp; Summary'!$D$7)^BC$29))),IF($M44=Lists!$H$3,IF($K44&lt;1,((($R44*(1-$E44)+$Q44*(1-$F44))/$K44)*((1+'Inputs &amp; Summary'!$D$7)^BC$29)),((INT(BC$29/$K44)-INT((BC$29-1)/$K44))*($R44*(1-$E44)+$Q44*(1-$F44))*((1+'Inputs &amp; Summary'!$D$7)^BC$29))),((_xlfn.WEIBULL.DIST(BC$29,$L44,$K44,FALSE)*($R44*(1-$E44)+$Q44*(1-$F44))*((1+'Inputs &amp; Summary'!$D$7)^BC$29))))))</f>
        <v>0</v>
      </c>
      <c r="BD44" s="114">
        <f>$D44*IF(BD$29&gt;'Inputs &amp; Summary'!$D$5,0,IF(BD$29&gt;VLOOKUP($G44,Lists!$J$17:$K$21,2),IF($M44=Lists!$H$3,IF($K44&lt;1,(($S44/$K44)*((1+'Inputs &amp; Summary'!$D$7)^BD$29)),((INT(BD$29/$K44)-INT((BD$29-1)/$K44))*$S44*((1+'Inputs &amp; Summary'!$D$7)^BD$29))),(_xlfn.WEIBULL.DIST(BD$29,$L44,$K44,FALSE)*$S44*((1+'Inputs &amp; Summary'!$D$7)^BD$29))),IF($M44=Lists!$H$3,IF($K44&lt;1,((($R44*(1-$E44)+$Q44*(1-$F44))/$K44)*((1+'Inputs &amp; Summary'!$D$7)^BD$29)),((INT(BD$29/$K44)-INT((BD$29-1)/$K44))*($R44*(1-$E44)+$Q44*(1-$F44))*((1+'Inputs &amp; Summary'!$D$7)^BD$29))),((_xlfn.WEIBULL.DIST(BD$29,$L44,$K44,FALSE)*($R44*(1-$E44)+$Q44*(1-$F44))*((1+'Inputs &amp; Summary'!$D$7)^BD$29))))))</f>
        <v>0</v>
      </c>
      <c r="BE44" s="114">
        <f>$D44*IF(BE$29&gt;'Inputs &amp; Summary'!$D$5,0,IF(BE$29&gt;VLOOKUP($G44,Lists!$J$17:$K$21,2),IF($M44=Lists!$H$3,IF($K44&lt;1,(($S44/$K44)*((1+'Inputs &amp; Summary'!$D$7)^BE$29)),((INT(BE$29/$K44)-INT((BE$29-1)/$K44))*$S44*((1+'Inputs &amp; Summary'!$D$7)^BE$29))),(_xlfn.WEIBULL.DIST(BE$29,$L44,$K44,FALSE)*$S44*((1+'Inputs &amp; Summary'!$D$7)^BE$29))),IF($M44=Lists!$H$3,IF($K44&lt;1,((($R44*(1-$E44)+$Q44*(1-$F44))/$K44)*((1+'Inputs &amp; Summary'!$D$7)^BE$29)),((INT(BE$29/$K44)-INT((BE$29-1)/$K44))*($R44*(1-$E44)+$Q44*(1-$F44))*((1+'Inputs &amp; Summary'!$D$7)^BE$29))),((_xlfn.WEIBULL.DIST(BE$29,$L44,$K44,FALSE)*($R44*(1-$E44)+$Q44*(1-$F44))*((1+'Inputs &amp; Summary'!$D$7)^BE$29))))))</f>
        <v>0</v>
      </c>
      <c r="BF44" s="114">
        <f>$D44*IF(BF$29&gt;'Inputs &amp; Summary'!$D$5,0,IF(BF$29&gt;VLOOKUP($G44,Lists!$J$17:$K$21,2),IF($M44=Lists!$H$3,IF($K44&lt;1,(($S44/$K44)*((1+'Inputs &amp; Summary'!$D$7)^BF$29)),((INT(BF$29/$K44)-INT((BF$29-1)/$K44))*$S44*((1+'Inputs &amp; Summary'!$D$7)^BF$29))),(_xlfn.WEIBULL.DIST(BF$29,$L44,$K44,FALSE)*$S44*((1+'Inputs &amp; Summary'!$D$7)^BF$29))),IF($M44=Lists!$H$3,IF($K44&lt;1,((($R44*(1-$E44)+$Q44*(1-$F44))/$K44)*((1+'Inputs &amp; Summary'!$D$7)^BF$29)),((INT(BF$29/$K44)-INT((BF$29-1)/$K44))*($R44*(1-$E44)+$Q44*(1-$F44))*((1+'Inputs &amp; Summary'!$D$7)^BF$29))),((_xlfn.WEIBULL.DIST(BF$29,$L44,$K44,FALSE)*($R44*(1-$E44)+$Q44*(1-$F44))*((1+'Inputs &amp; Summary'!$D$7)^BF$29))))))</f>
        <v>0</v>
      </c>
      <c r="BG44" s="114">
        <f>$D44*IF(BG$29&gt;'Inputs &amp; Summary'!$D$5,0,IF(BG$29&gt;VLOOKUP($G44,Lists!$J$17:$K$21,2),IF($M44=Lists!$H$3,IF($K44&lt;1,(($S44/$K44)*((1+'Inputs &amp; Summary'!$D$7)^BG$29)),((INT(BG$29/$K44)-INT((BG$29-1)/$K44))*$S44*((1+'Inputs &amp; Summary'!$D$7)^BG$29))),(_xlfn.WEIBULL.DIST(BG$29,$L44,$K44,FALSE)*$S44*((1+'Inputs &amp; Summary'!$D$7)^BG$29))),IF($M44=Lists!$H$3,IF($K44&lt;1,((($R44*(1-$E44)+$Q44*(1-$F44))/$K44)*((1+'Inputs &amp; Summary'!$D$7)^BG$29)),((INT(BG$29/$K44)-INT((BG$29-1)/$K44))*($R44*(1-$E44)+$Q44*(1-$F44))*((1+'Inputs &amp; Summary'!$D$7)^BG$29))),((_xlfn.WEIBULL.DIST(BG$29,$L44,$K44,FALSE)*($R44*(1-$E44)+$Q44*(1-$F44))*((1+'Inputs &amp; Summary'!$D$7)^BG$29))))))</f>
        <v>0</v>
      </c>
      <c r="BH44" s="114">
        <f>$D44*IF(BH$29&gt;'Inputs &amp; Summary'!$D$5,0,IF(BH$29&gt;VLOOKUP($G44,Lists!$J$17:$K$21,2),IF($M44=Lists!$H$3,IF($K44&lt;1,(($S44/$K44)*((1+'Inputs &amp; Summary'!$D$7)^BH$29)),((INT(BH$29/$K44)-INT((BH$29-1)/$K44))*$S44*((1+'Inputs &amp; Summary'!$D$7)^BH$29))),(_xlfn.WEIBULL.DIST(BH$29,$L44,$K44,FALSE)*$S44*((1+'Inputs &amp; Summary'!$D$7)^BH$29))),IF($M44=Lists!$H$3,IF($K44&lt;1,((($R44*(1-$E44)+$Q44*(1-$F44))/$K44)*((1+'Inputs &amp; Summary'!$D$7)^BH$29)),((INT(BH$29/$K44)-INT((BH$29-1)/$K44))*($R44*(1-$E44)+$Q44*(1-$F44))*((1+'Inputs &amp; Summary'!$D$7)^BH$29))),((_xlfn.WEIBULL.DIST(BH$29,$L44,$K44,FALSE)*($R44*(1-$E44)+$Q44*(1-$F44))*((1+'Inputs &amp; Summary'!$D$7)^BH$29))))))</f>
        <v>0</v>
      </c>
      <c r="BI44" s="114">
        <f>$D44*IF(BI$29&gt;'Inputs &amp; Summary'!$D$5,0,IF(BI$29&gt;VLOOKUP($G44,Lists!$J$17:$K$21,2),IF($M44=Lists!$H$3,IF($K44&lt;1,(($S44/$K44)*((1+'Inputs &amp; Summary'!$D$7)^BI$29)),((INT(BI$29/$K44)-INT((BI$29-1)/$K44))*$S44*((1+'Inputs &amp; Summary'!$D$7)^BI$29))),(_xlfn.WEIBULL.DIST(BI$29,$L44,$K44,FALSE)*$S44*((1+'Inputs &amp; Summary'!$D$7)^BI$29))),IF($M44=Lists!$H$3,IF($K44&lt;1,((($R44*(1-$E44)+$Q44*(1-$F44))/$K44)*((1+'Inputs &amp; Summary'!$D$7)^BI$29)),((INT(BI$29/$K44)-INT((BI$29-1)/$K44))*($R44*(1-$E44)+$Q44*(1-$F44))*((1+'Inputs &amp; Summary'!$D$7)^BI$29))),((_xlfn.WEIBULL.DIST(BI$29,$L44,$K44,FALSE)*($R44*(1-$E44)+$Q44*(1-$F44))*((1+'Inputs &amp; Summary'!$D$7)^BI$29))))))</f>
        <v>0</v>
      </c>
      <c r="BJ44" s="114">
        <f>$D44*IF(BJ$29&gt;'Inputs &amp; Summary'!$D$5,0,IF(BJ$29&gt;VLOOKUP($G44,Lists!$J$17:$K$21,2),IF($M44=Lists!$H$3,IF($K44&lt;1,(($S44/$K44)*((1+'Inputs &amp; Summary'!$D$7)^BJ$29)),((INT(BJ$29/$K44)-INT((BJ$29-1)/$K44))*$S44*((1+'Inputs &amp; Summary'!$D$7)^BJ$29))),(_xlfn.WEIBULL.DIST(BJ$29,$L44,$K44,FALSE)*$S44*((1+'Inputs &amp; Summary'!$D$7)^BJ$29))),IF($M44=Lists!$H$3,IF($K44&lt;1,((($R44*(1-$E44)+$Q44*(1-$F44))/$K44)*((1+'Inputs &amp; Summary'!$D$7)^BJ$29)),((INT(BJ$29/$K44)-INT((BJ$29-1)/$K44))*($R44*(1-$E44)+$Q44*(1-$F44))*((1+'Inputs &amp; Summary'!$D$7)^BJ$29))),((_xlfn.WEIBULL.DIST(BJ$29,$L44,$K44,FALSE)*($R44*(1-$E44)+$Q44*(1-$F44))*((1+'Inputs &amp; Summary'!$D$7)^BJ$29))))))</f>
        <v>0</v>
      </c>
      <c r="BK44" s="114">
        <f>$D44*IF(BK$29&gt;'Inputs &amp; Summary'!$D$5,0,IF(BK$29&gt;VLOOKUP($G44,Lists!$J$17:$K$21,2),IF($M44=Lists!$H$3,IF($K44&lt;1,(($S44/$K44)*((1+'Inputs &amp; Summary'!$D$7)^BK$29)),((INT(BK$29/$K44)-INT((BK$29-1)/$K44))*$S44*((1+'Inputs &amp; Summary'!$D$7)^BK$29))),(_xlfn.WEIBULL.DIST(BK$29,$L44,$K44,FALSE)*$S44*((1+'Inputs &amp; Summary'!$D$7)^BK$29))),IF($M44=Lists!$H$3,IF($K44&lt;1,((($R44*(1-$E44)+$Q44*(1-$F44))/$K44)*((1+'Inputs &amp; Summary'!$D$7)^BK$29)),((INT(BK$29/$K44)-INT((BK$29-1)/$K44))*($R44*(1-$E44)+$Q44*(1-$F44))*((1+'Inputs &amp; Summary'!$D$7)^BK$29))),((_xlfn.WEIBULL.DIST(BK$29,$L44,$K44,FALSE)*($R44*(1-$E44)+$Q44*(1-$F44))*((1+'Inputs &amp; Summary'!$D$7)^BK$29))))))</f>
        <v>0</v>
      </c>
      <c r="BL44" s="114">
        <f>$D44*IF(BL$29&gt;'Inputs &amp; Summary'!$D$5,0,IF(BL$29&gt;VLOOKUP($G44,Lists!$J$17:$K$21,2),IF($M44=Lists!$H$3,IF($K44&lt;1,(($S44/$K44)*((1+'Inputs &amp; Summary'!$D$7)^BL$29)),((INT(BL$29/$K44)-INT((BL$29-1)/$K44))*$S44*((1+'Inputs &amp; Summary'!$D$7)^BL$29))),(_xlfn.WEIBULL.DIST(BL$29,$L44,$K44,FALSE)*$S44*((1+'Inputs &amp; Summary'!$D$7)^BL$29))),IF($M44=Lists!$H$3,IF($K44&lt;1,((($R44*(1-$E44)+$Q44*(1-$F44))/$K44)*((1+'Inputs &amp; Summary'!$D$7)^BL$29)),((INT(BL$29/$K44)-INT((BL$29-1)/$K44))*($R44*(1-$E44)+$Q44*(1-$F44))*((1+'Inputs &amp; Summary'!$D$7)^BL$29))),((_xlfn.WEIBULL.DIST(BL$29,$L44,$K44,FALSE)*($R44*(1-$E44)+$Q44*(1-$F44))*((1+'Inputs &amp; Summary'!$D$7)^BL$29))))))</f>
        <v>0</v>
      </c>
    </row>
    <row r="45" spans="1:64" s="1" customFormat="1" ht="28.8" x14ac:dyDescent="0.3">
      <c r="A45" s="79" t="s">
        <v>227</v>
      </c>
      <c r="B45" s="33" t="s">
        <v>152</v>
      </c>
      <c r="C45" s="33" t="s">
        <v>236</v>
      </c>
      <c r="D45" s="68">
        <v>1</v>
      </c>
      <c r="E45" s="68">
        <v>1</v>
      </c>
      <c r="F45" s="68">
        <v>1</v>
      </c>
      <c r="G45" s="213" t="s">
        <v>440</v>
      </c>
      <c r="H45" s="34" t="s">
        <v>291</v>
      </c>
      <c r="I45" s="34" t="s">
        <v>100</v>
      </c>
      <c r="J45" s="33">
        <f>VLOOKUP(I45,'Labor Rates'!$A$1:$B$16,2)</f>
        <v>24.03846153846154</v>
      </c>
      <c r="K45" s="35">
        <v>25</v>
      </c>
      <c r="L45" s="35">
        <v>1</v>
      </c>
      <c r="M45" s="36" t="s">
        <v>249</v>
      </c>
      <c r="N45" s="84">
        <f>'Inputs &amp; Summary'!$D$19</f>
        <v>1443</v>
      </c>
      <c r="O45" s="35">
        <v>0.1</v>
      </c>
      <c r="P45" s="5">
        <v>20</v>
      </c>
      <c r="Q45" s="73">
        <f t="shared" si="6"/>
        <v>3468.7500000000005</v>
      </c>
      <c r="R45" s="73">
        <f t="shared" si="7"/>
        <v>28860</v>
      </c>
      <c r="S45" s="74">
        <f t="shared" si="8"/>
        <v>32328.75</v>
      </c>
      <c r="T45" s="88"/>
      <c r="U45" s="80"/>
      <c r="V45" s="87">
        <f t="shared" si="9"/>
        <v>473.5758423245029</v>
      </c>
      <c r="W45" s="87">
        <f>NPV('Inputs &amp; Summary'!$D$6,Y45:BL45)</f>
        <v>3419.6324512495271</v>
      </c>
      <c r="X45" s="90">
        <f t="shared" si="10"/>
        <v>0.10011116603307837</v>
      </c>
      <c r="Y45" s="114">
        <f>$D45*IF(Y$29&gt;'Inputs &amp; Summary'!$D$5,0,IF(Y$29&gt;VLOOKUP($G45,Lists!$J$17:$K$21,2),IF($M45=Lists!$H$3,IF($K45&lt;1,(($S45/$K45)*((1+'Inputs &amp; Summary'!$D$7)^Y$29)),((INT(Y$29/$K45)-INT((Y$29-1)/$K45))*$S45*((1+'Inputs &amp; Summary'!$D$7)^Y$29))),(_xlfn.WEIBULL.DIST(Y$29,$L45,$K45,FALSE)*$S45*((1+'Inputs &amp; Summary'!$D$7)^Y$29))),IF($M45=Lists!$H$3,IF($K45&lt;1,((($R45*(1-$E45)+$Q45*(1-$F45))/$K45)*((1+'Inputs &amp; Summary'!$D$7)^Y$29)),((INT(Y$29/$K45)-INT((Y$29-1)/$K45))*($R45*(1-$E45)+$Q45*(1-$F45))*((1+'Inputs &amp; Summary'!$D$7)^Y$29))),((_xlfn.WEIBULL.DIST(Y$29,$L45,$K45,FALSE)*($R45*(1-$E45)+$Q45*(1-$F45))*((1+'Inputs &amp; Summary'!$D$7)^Y$29))))))</f>
        <v>0</v>
      </c>
      <c r="Z45" s="114">
        <f>$D45*IF(Z$29&gt;'Inputs &amp; Summary'!$D$5,0,IF(Z$29&gt;VLOOKUP($G45,Lists!$J$17:$K$21,2),IF($M45=Lists!$H$3,IF($K45&lt;1,(($S45/$K45)*((1+'Inputs &amp; Summary'!$D$7)^Z$29)),((INT(Z$29/$K45)-INT((Z$29-1)/$K45))*$S45*((1+'Inputs &amp; Summary'!$D$7)^Z$29))),(_xlfn.WEIBULL.DIST(Z$29,$L45,$K45,FALSE)*$S45*((1+'Inputs &amp; Summary'!$D$7)^Z$29))),IF($M45=Lists!$H$3,IF($K45&lt;1,((($R45*(1-$E45)+$Q45*(1-$F45))/$K45)*((1+'Inputs &amp; Summary'!$D$7)^Z$29)),((INT(Z$29/$K45)-INT((Z$29-1)/$K45))*($R45*(1-$E45)+$Q45*(1-$F45))*((1+'Inputs &amp; Summary'!$D$7)^Z$29))),((_xlfn.WEIBULL.DIST(Z$29,$L45,$K45,FALSE)*($R45*(1-$E45)+$Q45*(1-$F45))*((1+'Inputs &amp; Summary'!$D$7)^Z$29))))))</f>
        <v>0</v>
      </c>
      <c r="AA45" s="114">
        <f>$D45*IF(AA$29&gt;'Inputs &amp; Summary'!$D$5,0,IF(AA$29&gt;VLOOKUP($G45,Lists!$J$17:$K$21,2),IF($M45=Lists!$H$3,IF($K45&lt;1,(($S45/$K45)*((1+'Inputs &amp; Summary'!$D$7)^AA$29)),((INT(AA$29/$K45)-INT((AA$29-1)/$K45))*$S45*((1+'Inputs &amp; Summary'!$D$7)^AA$29))),(_xlfn.WEIBULL.DIST(AA$29,$L45,$K45,FALSE)*$S45*((1+'Inputs &amp; Summary'!$D$7)^AA$29))),IF($M45=Lists!$H$3,IF($K45&lt;1,((($R45*(1-$E45)+$Q45*(1-$F45))/$K45)*((1+'Inputs &amp; Summary'!$D$7)^AA$29)),((INT(AA$29/$K45)-INT((AA$29-1)/$K45))*($R45*(1-$E45)+$Q45*(1-$F45))*((1+'Inputs &amp; Summary'!$D$7)^AA$29))),((_xlfn.WEIBULL.DIST(AA$29,$L45,$K45,FALSE)*($R45*(1-$E45)+$Q45*(1-$F45))*((1+'Inputs &amp; Summary'!$D$7)^AA$29))))))</f>
        <v>0</v>
      </c>
      <c r="AB45" s="114">
        <f>$D45*IF(AB$29&gt;'Inputs &amp; Summary'!$D$5,0,IF(AB$29&gt;VLOOKUP($G45,Lists!$J$17:$K$21,2),IF($M45=Lists!$H$3,IF($K45&lt;1,(($S45/$K45)*((1+'Inputs &amp; Summary'!$D$7)^AB$29)),((INT(AB$29/$K45)-INT((AB$29-1)/$K45))*$S45*((1+'Inputs &amp; Summary'!$D$7)^AB$29))),(_xlfn.WEIBULL.DIST(AB$29,$L45,$K45,FALSE)*$S45*((1+'Inputs &amp; Summary'!$D$7)^AB$29))),IF($M45=Lists!$H$3,IF($K45&lt;1,((($R45*(1-$E45)+$Q45*(1-$F45))/$K45)*((1+'Inputs &amp; Summary'!$D$7)^AB$29)),((INT(AB$29/$K45)-INT((AB$29-1)/$K45))*($R45*(1-$E45)+$Q45*(1-$F45))*((1+'Inputs &amp; Summary'!$D$7)^AB$29))),((_xlfn.WEIBULL.DIST(AB$29,$L45,$K45,FALSE)*($R45*(1-$E45)+$Q45*(1-$F45))*((1+'Inputs &amp; Summary'!$D$7)^AB$29))))))</f>
        <v>0</v>
      </c>
      <c r="AC45" s="114">
        <f>$D45*IF(AC$29&gt;'Inputs &amp; Summary'!$D$5,0,IF(AC$29&gt;VLOOKUP($G45,Lists!$J$17:$K$21,2),IF($M45=Lists!$H$3,IF($K45&lt;1,(($S45/$K45)*((1+'Inputs &amp; Summary'!$D$7)^AC$29)),((INT(AC$29/$K45)-INT((AC$29-1)/$K45))*$S45*((1+'Inputs &amp; Summary'!$D$7)^AC$29))),(_xlfn.WEIBULL.DIST(AC$29,$L45,$K45,FALSE)*$S45*((1+'Inputs &amp; Summary'!$D$7)^AC$29))),IF($M45=Lists!$H$3,IF($K45&lt;1,((($R45*(1-$E45)+$Q45*(1-$F45))/$K45)*((1+'Inputs &amp; Summary'!$D$7)^AC$29)),((INT(AC$29/$K45)-INT((AC$29-1)/$K45))*($R45*(1-$E45)+$Q45*(1-$F45))*((1+'Inputs &amp; Summary'!$D$7)^AC$29))),((_xlfn.WEIBULL.DIST(AC$29,$L45,$K45,FALSE)*($R45*(1-$E45)+$Q45*(1-$F45))*((1+'Inputs &amp; Summary'!$D$7)^AC$29))))))</f>
        <v>0</v>
      </c>
      <c r="AD45" s="114">
        <f>$D45*IF(AD$29&gt;'Inputs &amp; Summary'!$D$5,0,IF(AD$29&gt;VLOOKUP($G45,Lists!$J$17:$K$21,2),IF($M45=Lists!$H$3,IF($K45&lt;1,(($S45/$K45)*((1+'Inputs &amp; Summary'!$D$7)^AD$29)),((INT(AD$29/$K45)-INT((AD$29-1)/$K45))*$S45*((1+'Inputs &amp; Summary'!$D$7)^AD$29))),(_xlfn.WEIBULL.DIST(AD$29,$L45,$K45,FALSE)*$S45*((1+'Inputs &amp; Summary'!$D$7)^AD$29))),IF($M45=Lists!$H$3,IF($K45&lt;1,((($R45*(1-$E45)+$Q45*(1-$F45))/$K45)*((1+'Inputs &amp; Summary'!$D$7)^AD$29)),((INT(AD$29/$K45)-INT((AD$29-1)/$K45))*($R45*(1-$E45)+$Q45*(1-$F45))*((1+'Inputs &amp; Summary'!$D$7)^AD$29))),((_xlfn.WEIBULL.DIST(AD$29,$L45,$K45,FALSE)*($R45*(1-$E45)+$Q45*(1-$F45))*((1+'Inputs &amp; Summary'!$D$7)^AD$29))))))</f>
        <v>0</v>
      </c>
      <c r="AE45" s="114">
        <f>$D45*IF(AE$29&gt;'Inputs &amp; Summary'!$D$5,0,IF(AE$29&gt;VLOOKUP($G45,Lists!$J$17:$K$21,2),IF($M45=Lists!$H$3,IF($K45&lt;1,(($S45/$K45)*((1+'Inputs &amp; Summary'!$D$7)^AE$29)),((INT(AE$29/$K45)-INT((AE$29-1)/$K45))*$S45*((1+'Inputs &amp; Summary'!$D$7)^AE$29))),(_xlfn.WEIBULL.DIST(AE$29,$L45,$K45,FALSE)*$S45*((1+'Inputs &amp; Summary'!$D$7)^AE$29))),IF($M45=Lists!$H$3,IF($K45&lt;1,((($R45*(1-$E45)+$Q45*(1-$F45))/$K45)*((1+'Inputs &amp; Summary'!$D$7)^AE$29)),((INT(AE$29/$K45)-INT((AE$29-1)/$K45))*($R45*(1-$E45)+$Q45*(1-$F45))*((1+'Inputs &amp; Summary'!$D$7)^AE$29))),((_xlfn.WEIBULL.DIST(AE$29,$L45,$K45,FALSE)*($R45*(1-$E45)+$Q45*(1-$F45))*((1+'Inputs &amp; Summary'!$D$7)^AE$29))))))</f>
        <v>0</v>
      </c>
      <c r="AF45" s="114">
        <f>$D45*IF(AF$29&gt;'Inputs &amp; Summary'!$D$5,0,IF(AF$29&gt;VLOOKUP($G45,Lists!$J$17:$K$21,2),IF($M45=Lists!$H$3,IF($K45&lt;1,(($S45/$K45)*((1+'Inputs &amp; Summary'!$D$7)^AF$29)),((INT(AF$29/$K45)-INT((AF$29-1)/$K45))*$S45*((1+'Inputs &amp; Summary'!$D$7)^AF$29))),(_xlfn.WEIBULL.DIST(AF$29,$L45,$K45,FALSE)*$S45*((1+'Inputs &amp; Summary'!$D$7)^AF$29))),IF($M45=Lists!$H$3,IF($K45&lt;1,((($R45*(1-$E45)+$Q45*(1-$F45))/$K45)*((1+'Inputs &amp; Summary'!$D$7)^AF$29)),((INT(AF$29/$K45)-INT((AF$29-1)/$K45))*($R45*(1-$E45)+$Q45*(1-$F45))*((1+'Inputs &amp; Summary'!$D$7)^AF$29))),((_xlfn.WEIBULL.DIST(AF$29,$L45,$K45,FALSE)*($R45*(1-$E45)+$Q45*(1-$F45))*((1+'Inputs &amp; Summary'!$D$7)^AF$29))))))</f>
        <v>0</v>
      </c>
      <c r="AG45" s="114">
        <f>$D45*IF(AG$29&gt;'Inputs &amp; Summary'!$D$5,0,IF(AG$29&gt;VLOOKUP($G45,Lists!$J$17:$K$21,2),IF($M45=Lists!$H$3,IF($K45&lt;1,(($S45/$K45)*((1+'Inputs &amp; Summary'!$D$7)^AG$29)),((INT(AG$29/$K45)-INT((AG$29-1)/$K45))*$S45*((1+'Inputs &amp; Summary'!$D$7)^AG$29))),(_xlfn.WEIBULL.DIST(AG$29,$L45,$K45,FALSE)*$S45*((1+'Inputs &amp; Summary'!$D$7)^AG$29))),IF($M45=Lists!$H$3,IF($K45&lt;1,((($R45*(1-$E45)+$Q45*(1-$F45))/$K45)*((1+'Inputs &amp; Summary'!$D$7)^AG$29)),((INT(AG$29/$K45)-INT((AG$29-1)/$K45))*($R45*(1-$E45)+$Q45*(1-$F45))*((1+'Inputs &amp; Summary'!$D$7)^AG$29))),((_xlfn.WEIBULL.DIST(AG$29,$L45,$K45,FALSE)*($R45*(1-$E45)+$Q45*(1-$F45))*((1+'Inputs &amp; Summary'!$D$7)^AG$29))))))</f>
        <v>0</v>
      </c>
      <c r="AH45" s="114">
        <f>$D45*IF(AH$29&gt;'Inputs &amp; Summary'!$D$5,0,IF(AH$29&gt;VLOOKUP($G45,Lists!$J$17:$K$21,2),IF($M45=Lists!$H$3,IF($K45&lt;1,(($S45/$K45)*((1+'Inputs &amp; Summary'!$D$7)^AH$29)),((INT(AH$29/$K45)-INT((AH$29-1)/$K45))*$S45*((1+'Inputs &amp; Summary'!$D$7)^AH$29))),(_xlfn.WEIBULL.DIST(AH$29,$L45,$K45,FALSE)*$S45*((1+'Inputs &amp; Summary'!$D$7)^AH$29))),IF($M45=Lists!$H$3,IF($K45&lt;1,((($R45*(1-$E45)+$Q45*(1-$F45))/$K45)*((1+'Inputs &amp; Summary'!$D$7)^AH$29)),((INT(AH$29/$K45)-INT((AH$29-1)/$K45))*($R45*(1-$E45)+$Q45*(1-$F45))*((1+'Inputs &amp; Summary'!$D$7)^AH$29))),((_xlfn.WEIBULL.DIST(AH$29,$L45,$K45,FALSE)*($R45*(1-$E45)+$Q45*(1-$F45))*((1+'Inputs &amp; Summary'!$D$7)^AH$29))))))</f>
        <v>0</v>
      </c>
      <c r="AI45" s="114">
        <f>$D45*IF(AI$29&gt;'Inputs &amp; Summary'!$D$5,0,IF(AI$29&gt;VLOOKUP($G45,Lists!$J$17:$K$21,2),IF($M45=Lists!$H$3,IF($K45&lt;1,(($S45/$K45)*((1+'Inputs &amp; Summary'!$D$7)^AI$29)),((INT(AI$29/$K45)-INT((AI$29-1)/$K45))*$S45*((1+'Inputs &amp; Summary'!$D$7)^AI$29))),(_xlfn.WEIBULL.DIST(AI$29,$L45,$K45,FALSE)*$S45*((1+'Inputs &amp; Summary'!$D$7)^AI$29))),IF($M45=Lists!$H$3,IF($K45&lt;1,((($R45*(1-$E45)+$Q45*(1-$F45))/$K45)*((1+'Inputs &amp; Summary'!$D$7)^AI$29)),((INT(AI$29/$K45)-INT((AI$29-1)/$K45))*($R45*(1-$E45)+$Q45*(1-$F45))*((1+'Inputs &amp; Summary'!$D$7)^AI$29))),((_xlfn.WEIBULL.DIST(AI$29,$L45,$K45,FALSE)*($R45*(1-$E45)+$Q45*(1-$F45))*((1+'Inputs &amp; Summary'!$D$7)^AI$29))))))</f>
        <v>1035.5265099122137</v>
      </c>
      <c r="AJ45" s="114">
        <f>$D45*IF(AJ$29&gt;'Inputs &amp; Summary'!$D$5,0,IF(AJ$29&gt;VLOOKUP($G45,Lists!$J$17:$K$21,2),IF($M45=Lists!$H$3,IF($K45&lt;1,(($S45/$K45)*((1+'Inputs &amp; Summary'!$D$7)^AJ$29)),((INT(AJ$29/$K45)-INT((AJ$29-1)/$K45))*$S45*((1+'Inputs &amp; Summary'!$D$7)^AJ$29))),(_xlfn.WEIBULL.DIST(AJ$29,$L45,$K45,FALSE)*$S45*((1+'Inputs &amp; Summary'!$D$7)^AJ$29))),IF($M45=Lists!$H$3,IF($K45&lt;1,((($R45*(1-$E45)+$Q45*(1-$F45))/$K45)*((1+'Inputs &amp; Summary'!$D$7)^AJ$29)),((INT(AJ$29/$K45)-INT((AJ$29-1)/$K45))*($R45*(1-$E45)+$Q45*(1-$F45))*((1+'Inputs &amp; Summary'!$D$7)^AJ$29))),((_xlfn.WEIBULL.DIST(AJ$29,$L45,$K45,FALSE)*($R45*(1-$E45)+$Q45*(1-$F45))*((1+'Inputs &amp; Summary'!$D$7)^AJ$29))))))</f>
        <v>1014.8213933796368</v>
      </c>
      <c r="AK45" s="114">
        <f>$D45*IF(AK$29&gt;'Inputs &amp; Summary'!$D$5,0,IF(AK$29&gt;VLOOKUP($G45,Lists!$J$17:$K$21,2),IF($M45=Lists!$H$3,IF($K45&lt;1,(($S45/$K45)*((1+'Inputs &amp; Summary'!$D$7)^AK$29)),((INT(AK$29/$K45)-INT((AK$29-1)/$K45))*$S45*((1+'Inputs &amp; Summary'!$D$7)^AK$29))),(_xlfn.WEIBULL.DIST(AK$29,$L45,$K45,FALSE)*$S45*((1+'Inputs &amp; Summary'!$D$7)^AK$29))),IF($M45=Lists!$H$3,IF($K45&lt;1,((($R45*(1-$E45)+$Q45*(1-$F45))/$K45)*((1+'Inputs &amp; Summary'!$D$7)^AK$29)),((INT(AK$29/$K45)-INT((AK$29-1)/$K45))*($R45*(1-$E45)+$Q45*(1-$F45))*((1+'Inputs &amp; Summary'!$D$7)^AK$29))),((_xlfn.WEIBULL.DIST(AK$29,$L45,$K45,FALSE)*($R45*(1-$E45)+$Q45*(1-$F45))*((1+'Inputs &amp; Summary'!$D$7)^AK$29))))))</f>
        <v>994.53027093270043</v>
      </c>
      <c r="AL45" s="114">
        <f>$D45*IF(AL$29&gt;'Inputs &amp; Summary'!$D$5,0,IF(AL$29&gt;VLOOKUP($G45,Lists!$J$17:$K$21,2),IF($M45=Lists!$H$3,IF($K45&lt;1,(($S45/$K45)*((1+'Inputs &amp; Summary'!$D$7)^AL$29)),((INT(AL$29/$K45)-INT((AL$29-1)/$K45))*$S45*((1+'Inputs &amp; Summary'!$D$7)^AL$29))),(_xlfn.WEIBULL.DIST(AL$29,$L45,$K45,FALSE)*$S45*((1+'Inputs &amp; Summary'!$D$7)^AL$29))),IF($M45=Lists!$H$3,IF($K45&lt;1,((($R45*(1-$E45)+$Q45*(1-$F45))/$K45)*((1+'Inputs &amp; Summary'!$D$7)^AL$29)),((INT(AL$29/$K45)-INT((AL$29-1)/$K45))*($R45*(1-$E45)+$Q45*(1-$F45))*((1+'Inputs &amp; Summary'!$D$7)^AL$29))),((_xlfn.WEIBULL.DIST(AL$29,$L45,$K45,FALSE)*($R45*(1-$E45)+$Q45*(1-$F45))*((1+'Inputs &amp; Summary'!$D$7)^AL$29))))))</f>
        <v>974.6448648540262</v>
      </c>
      <c r="AM45" s="114">
        <f>$D45*IF(AM$29&gt;'Inputs &amp; Summary'!$D$5,0,IF(AM$29&gt;VLOOKUP($G45,Lists!$J$17:$K$21,2),IF($M45=Lists!$H$3,IF($K45&lt;1,(($S45/$K45)*((1+'Inputs &amp; Summary'!$D$7)^AM$29)),((INT(AM$29/$K45)-INT((AM$29-1)/$K45))*$S45*((1+'Inputs &amp; Summary'!$D$7)^AM$29))),(_xlfn.WEIBULL.DIST(AM$29,$L45,$K45,FALSE)*$S45*((1+'Inputs &amp; Summary'!$D$7)^AM$29))),IF($M45=Lists!$H$3,IF($K45&lt;1,((($R45*(1-$E45)+$Q45*(1-$F45))/$K45)*((1+'Inputs &amp; Summary'!$D$7)^AM$29)),((INT(AM$29/$K45)-INT((AM$29-1)/$K45))*($R45*(1-$E45)+$Q45*(1-$F45))*((1+'Inputs &amp; Summary'!$D$7)^AM$29))),((_xlfn.WEIBULL.DIST(AM$29,$L45,$K45,FALSE)*($R45*(1-$E45)+$Q45*(1-$F45))*((1+'Inputs &amp; Summary'!$D$7)^AM$29))))))</f>
        <v>955.15706293730716</v>
      </c>
      <c r="AN45" s="114">
        <f>$D45*IF(AN$29&gt;'Inputs &amp; Summary'!$D$5,0,IF(AN$29&gt;VLOOKUP($G45,Lists!$J$17:$K$21,2),IF($M45=Lists!$H$3,IF($K45&lt;1,(($S45/$K45)*((1+'Inputs &amp; Summary'!$D$7)^AN$29)),((INT(AN$29/$K45)-INT((AN$29-1)/$K45))*$S45*((1+'Inputs &amp; Summary'!$D$7)^AN$29))),(_xlfn.WEIBULL.DIST(AN$29,$L45,$K45,FALSE)*$S45*((1+'Inputs &amp; Summary'!$D$7)^AN$29))),IF($M45=Lists!$H$3,IF($K45&lt;1,((($R45*(1-$E45)+$Q45*(1-$F45))/$K45)*((1+'Inputs &amp; Summary'!$D$7)^AN$29)),((INT(AN$29/$K45)-INT((AN$29-1)/$K45))*($R45*(1-$E45)+$Q45*(1-$F45))*((1+'Inputs &amp; Summary'!$D$7)^AN$29))),((_xlfn.WEIBULL.DIST(AN$29,$L45,$K45,FALSE)*($R45*(1-$E45)+$Q45*(1-$F45))*((1+'Inputs &amp; Summary'!$D$7)^AN$29))))))</f>
        <v>936.05891517795408</v>
      </c>
      <c r="AO45" s="114">
        <f>$D45*IF(AO$29&gt;'Inputs &amp; Summary'!$D$5,0,IF(AO$29&gt;VLOOKUP($G45,Lists!$J$17:$K$21,2),IF($M45=Lists!$H$3,IF($K45&lt;1,(($S45/$K45)*((1+'Inputs &amp; Summary'!$D$7)^AO$29)),((INT(AO$29/$K45)-INT((AO$29-1)/$K45))*$S45*((1+'Inputs &amp; Summary'!$D$7)^AO$29))),(_xlfn.WEIBULL.DIST(AO$29,$L45,$K45,FALSE)*$S45*((1+'Inputs &amp; Summary'!$D$7)^AO$29))),IF($M45=Lists!$H$3,IF($K45&lt;1,((($R45*(1-$E45)+$Q45*(1-$F45))/$K45)*((1+'Inputs &amp; Summary'!$D$7)^AO$29)),((INT(AO$29/$K45)-INT((AO$29-1)/$K45))*($R45*(1-$E45)+$Q45*(1-$F45))*((1+'Inputs &amp; Summary'!$D$7)^AO$29))),((_xlfn.WEIBULL.DIST(AO$29,$L45,$K45,FALSE)*($R45*(1-$E45)+$Q45*(1-$F45))*((1+'Inputs &amp; Summary'!$D$7)^AO$29))))))</f>
        <v>917.34263052990582</v>
      </c>
      <c r="AP45" s="114">
        <f>$D45*IF(AP$29&gt;'Inputs &amp; Summary'!$D$5,0,IF(AP$29&gt;VLOOKUP($G45,Lists!$J$17:$K$21,2),IF($M45=Lists!$H$3,IF($K45&lt;1,(($S45/$K45)*((1+'Inputs &amp; Summary'!$D$7)^AP$29)),((INT(AP$29/$K45)-INT((AP$29-1)/$K45))*$S45*((1+'Inputs &amp; Summary'!$D$7)^AP$29))),(_xlfn.WEIBULL.DIST(AP$29,$L45,$K45,FALSE)*$S45*((1+'Inputs &amp; Summary'!$D$7)^AP$29))),IF($M45=Lists!$H$3,IF($K45&lt;1,((($R45*(1-$E45)+$Q45*(1-$F45))/$K45)*((1+'Inputs &amp; Summary'!$D$7)^AP$29)),((INT(AP$29/$K45)-INT((AP$29-1)/$K45))*($R45*(1-$E45)+$Q45*(1-$F45))*((1+'Inputs &amp; Summary'!$D$7)^AP$29))),((_xlfn.WEIBULL.DIST(AP$29,$L45,$K45,FALSE)*($R45*(1-$E45)+$Q45*(1-$F45))*((1+'Inputs &amp; Summary'!$D$7)^AP$29))))))</f>
        <v>899.00057372729202</v>
      </c>
      <c r="AQ45" s="114">
        <f>$D45*IF(AQ$29&gt;'Inputs &amp; Summary'!$D$5,0,IF(AQ$29&gt;VLOOKUP($G45,Lists!$J$17:$K$21,2),IF($M45=Lists!$H$3,IF($K45&lt;1,(($S45/$K45)*((1+'Inputs &amp; Summary'!$D$7)^AQ$29)),((INT(AQ$29/$K45)-INT((AQ$29-1)/$K45))*$S45*((1+'Inputs &amp; Summary'!$D$7)^AQ$29))),(_xlfn.WEIBULL.DIST(AQ$29,$L45,$K45,FALSE)*$S45*((1+'Inputs &amp; Summary'!$D$7)^AQ$29))),IF($M45=Lists!$H$3,IF($K45&lt;1,((($R45*(1-$E45)+$Q45*(1-$F45))/$K45)*((1+'Inputs &amp; Summary'!$D$7)^AQ$29)),((INT(AQ$29/$K45)-INT((AQ$29-1)/$K45))*($R45*(1-$E45)+$Q45*(1-$F45))*((1+'Inputs &amp; Summary'!$D$7)^AQ$29))),((_xlfn.WEIBULL.DIST(AQ$29,$L45,$K45,FALSE)*($R45*(1-$E45)+$Q45*(1-$F45))*((1+'Inputs &amp; Summary'!$D$7)^AQ$29))))))</f>
        <v>881.0252621696427</v>
      </c>
      <c r="AR45" s="114">
        <f>$D45*IF(AR$29&gt;'Inputs &amp; Summary'!$D$5,0,IF(AR$29&gt;VLOOKUP($G45,Lists!$J$17:$K$21,2),IF($M45=Lists!$H$3,IF($K45&lt;1,(($S45/$K45)*((1+'Inputs &amp; Summary'!$D$7)^AR$29)),((INT(AR$29/$K45)-INT((AR$29-1)/$K45))*$S45*((1+'Inputs &amp; Summary'!$D$7)^AR$29))),(_xlfn.WEIBULL.DIST(AR$29,$L45,$K45,FALSE)*$S45*((1+'Inputs &amp; Summary'!$D$7)^AR$29))),IF($M45=Lists!$H$3,IF($K45&lt;1,((($R45*(1-$E45)+$Q45*(1-$F45))/$K45)*((1+'Inputs &amp; Summary'!$D$7)^AR$29)),((INT(AR$29/$K45)-INT((AR$29-1)/$K45))*($R45*(1-$E45)+$Q45*(1-$F45))*((1+'Inputs &amp; Summary'!$D$7)^AR$29))),((_xlfn.WEIBULL.DIST(AR$29,$L45,$K45,FALSE)*($R45*(1-$E45)+$Q45*(1-$F45))*((1+'Inputs &amp; Summary'!$D$7)^AR$29))))))</f>
        <v>863.40936286937949</v>
      </c>
      <c r="AS45" s="114">
        <f>$D45*IF(AS$29&gt;'Inputs &amp; Summary'!$D$5,0,IF(AS$29&gt;VLOOKUP($G45,Lists!$J$17:$K$21,2),IF($M45=Lists!$H$3,IF($K45&lt;1,(($S45/$K45)*((1+'Inputs &amp; Summary'!$D$7)^AS$29)),((INT(AS$29/$K45)-INT((AS$29-1)/$K45))*$S45*((1+'Inputs &amp; Summary'!$D$7)^AS$29))),(_xlfn.WEIBULL.DIST(AS$29,$L45,$K45,FALSE)*$S45*((1+'Inputs &amp; Summary'!$D$7)^AS$29))),IF($M45=Lists!$H$3,IF($K45&lt;1,((($R45*(1-$E45)+$Q45*(1-$F45))/$K45)*((1+'Inputs &amp; Summary'!$D$7)^AS$29)),((INT(AS$29/$K45)-INT((AS$29-1)/$K45))*($R45*(1-$E45)+$Q45*(1-$F45))*((1+'Inputs &amp; Summary'!$D$7)^AS$29))),((_xlfn.WEIBULL.DIST(AS$29,$L45,$K45,FALSE)*($R45*(1-$E45)+$Q45*(1-$F45))*((1+'Inputs &amp; Summary'!$D$7)^AS$29))))))</f>
        <v>0</v>
      </c>
      <c r="AT45" s="114">
        <f>$D45*IF(AT$29&gt;'Inputs &amp; Summary'!$D$5,0,IF(AT$29&gt;VLOOKUP($G45,Lists!$J$17:$K$21,2),IF($M45=Lists!$H$3,IF($K45&lt;1,(($S45/$K45)*((1+'Inputs &amp; Summary'!$D$7)^AT$29)),((INT(AT$29/$K45)-INT((AT$29-1)/$K45))*$S45*((1+'Inputs &amp; Summary'!$D$7)^AT$29))),(_xlfn.WEIBULL.DIST(AT$29,$L45,$K45,FALSE)*$S45*((1+'Inputs &amp; Summary'!$D$7)^AT$29))),IF($M45=Lists!$H$3,IF($K45&lt;1,((($R45*(1-$E45)+$Q45*(1-$F45))/$K45)*((1+'Inputs &amp; Summary'!$D$7)^AT$29)),((INT(AT$29/$K45)-INT((AT$29-1)/$K45))*($R45*(1-$E45)+$Q45*(1-$F45))*((1+'Inputs &amp; Summary'!$D$7)^AT$29))),((_xlfn.WEIBULL.DIST(AT$29,$L45,$K45,FALSE)*($R45*(1-$E45)+$Q45*(1-$F45))*((1+'Inputs &amp; Summary'!$D$7)^AT$29))))))</f>
        <v>0</v>
      </c>
      <c r="AU45" s="114">
        <f>$D45*IF(AU$29&gt;'Inputs &amp; Summary'!$D$5,0,IF(AU$29&gt;VLOOKUP($G45,Lists!$J$17:$K$21,2),IF($M45=Lists!$H$3,IF($K45&lt;1,(($S45/$K45)*((1+'Inputs &amp; Summary'!$D$7)^AU$29)),((INT(AU$29/$K45)-INT((AU$29-1)/$K45))*$S45*((1+'Inputs &amp; Summary'!$D$7)^AU$29))),(_xlfn.WEIBULL.DIST(AU$29,$L45,$K45,FALSE)*$S45*((1+'Inputs &amp; Summary'!$D$7)^AU$29))),IF($M45=Lists!$H$3,IF($K45&lt;1,((($R45*(1-$E45)+$Q45*(1-$F45))/$K45)*((1+'Inputs &amp; Summary'!$D$7)^AU$29)),((INT(AU$29/$K45)-INT((AU$29-1)/$K45))*($R45*(1-$E45)+$Q45*(1-$F45))*((1+'Inputs &amp; Summary'!$D$7)^AU$29))),((_xlfn.WEIBULL.DIST(AU$29,$L45,$K45,FALSE)*($R45*(1-$E45)+$Q45*(1-$F45))*((1+'Inputs &amp; Summary'!$D$7)^AU$29))))))</f>
        <v>0</v>
      </c>
      <c r="AV45" s="114">
        <f>$D45*IF(AV$29&gt;'Inputs &amp; Summary'!$D$5,0,IF(AV$29&gt;VLOOKUP($G45,Lists!$J$17:$K$21,2),IF($M45=Lists!$H$3,IF($K45&lt;1,(($S45/$K45)*((1+'Inputs &amp; Summary'!$D$7)^AV$29)),((INT(AV$29/$K45)-INT((AV$29-1)/$K45))*$S45*((1+'Inputs &amp; Summary'!$D$7)^AV$29))),(_xlfn.WEIBULL.DIST(AV$29,$L45,$K45,FALSE)*$S45*((1+'Inputs &amp; Summary'!$D$7)^AV$29))),IF($M45=Lists!$H$3,IF($K45&lt;1,((($R45*(1-$E45)+$Q45*(1-$F45))/$K45)*((1+'Inputs &amp; Summary'!$D$7)^AV$29)),((INT(AV$29/$K45)-INT((AV$29-1)/$K45))*($R45*(1-$E45)+$Q45*(1-$F45))*((1+'Inputs &amp; Summary'!$D$7)^AV$29))),((_xlfn.WEIBULL.DIST(AV$29,$L45,$K45,FALSE)*($R45*(1-$E45)+$Q45*(1-$F45))*((1+'Inputs &amp; Summary'!$D$7)^AV$29))))))</f>
        <v>0</v>
      </c>
      <c r="AW45" s="114">
        <f>$D45*IF(AW$29&gt;'Inputs &amp; Summary'!$D$5,0,IF(AW$29&gt;VLOOKUP($G45,Lists!$J$17:$K$21,2),IF($M45=Lists!$H$3,IF($K45&lt;1,(($S45/$K45)*((1+'Inputs &amp; Summary'!$D$7)^AW$29)),((INT(AW$29/$K45)-INT((AW$29-1)/$K45))*$S45*((1+'Inputs &amp; Summary'!$D$7)^AW$29))),(_xlfn.WEIBULL.DIST(AW$29,$L45,$K45,FALSE)*$S45*((1+'Inputs &amp; Summary'!$D$7)^AW$29))),IF($M45=Lists!$H$3,IF($K45&lt;1,((($R45*(1-$E45)+$Q45*(1-$F45))/$K45)*((1+'Inputs &amp; Summary'!$D$7)^AW$29)),((INT(AW$29/$K45)-INT((AW$29-1)/$K45))*($R45*(1-$E45)+$Q45*(1-$F45))*((1+'Inputs &amp; Summary'!$D$7)^AW$29))),((_xlfn.WEIBULL.DIST(AW$29,$L45,$K45,FALSE)*($R45*(1-$E45)+$Q45*(1-$F45))*((1+'Inputs &amp; Summary'!$D$7)^AW$29))))))</f>
        <v>0</v>
      </c>
      <c r="AX45" s="114">
        <f>$D45*IF(AX$29&gt;'Inputs &amp; Summary'!$D$5,0,IF(AX$29&gt;VLOOKUP($G45,Lists!$J$17:$K$21,2),IF($M45=Lists!$H$3,IF($K45&lt;1,(($S45/$K45)*((1+'Inputs &amp; Summary'!$D$7)^AX$29)),((INT(AX$29/$K45)-INT((AX$29-1)/$K45))*$S45*((1+'Inputs &amp; Summary'!$D$7)^AX$29))),(_xlfn.WEIBULL.DIST(AX$29,$L45,$K45,FALSE)*$S45*((1+'Inputs &amp; Summary'!$D$7)^AX$29))),IF($M45=Lists!$H$3,IF($K45&lt;1,((($R45*(1-$E45)+$Q45*(1-$F45))/$K45)*((1+'Inputs &amp; Summary'!$D$7)^AX$29)),((INT(AX$29/$K45)-INT((AX$29-1)/$K45))*($R45*(1-$E45)+$Q45*(1-$F45))*((1+'Inputs &amp; Summary'!$D$7)^AX$29))),((_xlfn.WEIBULL.DIST(AX$29,$L45,$K45,FALSE)*($R45*(1-$E45)+$Q45*(1-$F45))*((1+'Inputs &amp; Summary'!$D$7)^AX$29))))))</f>
        <v>0</v>
      </c>
      <c r="AY45" s="114">
        <f>$D45*IF(AY$29&gt;'Inputs &amp; Summary'!$D$5,0,IF(AY$29&gt;VLOOKUP($G45,Lists!$J$17:$K$21,2),IF($M45=Lists!$H$3,IF($K45&lt;1,(($S45/$K45)*((1+'Inputs &amp; Summary'!$D$7)^AY$29)),((INT(AY$29/$K45)-INT((AY$29-1)/$K45))*$S45*((1+'Inputs &amp; Summary'!$D$7)^AY$29))),(_xlfn.WEIBULL.DIST(AY$29,$L45,$K45,FALSE)*$S45*((1+'Inputs &amp; Summary'!$D$7)^AY$29))),IF($M45=Lists!$H$3,IF($K45&lt;1,((($R45*(1-$E45)+$Q45*(1-$F45))/$K45)*((1+'Inputs &amp; Summary'!$D$7)^AY$29)),((INT(AY$29/$K45)-INT((AY$29-1)/$K45))*($R45*(1-$E45)+$Q45*(1-$F45))*((1+'Inputs &amp; Summary'!$D$7)^AY$29))),((_xlfn.WEIBULL.DIST(AY$29,$L45,$K45,FALSE)*($R45*(1-$E45)+$Q45*(1-$F45))*((1+'Inputs &amp; Summary'!$D$7)^AY$29))))))</f>
        <v>0</v>
      </c>
      <c r="AZ45" s="114">
        <f>$D45*IF(AZ$29&gt;'Inputs &amp; Summary'!$D$5,0,IF(AZ$29&gt;VLOOKUP($G45,Lists!$J$17:$K$21,2),IF($M45=Lists!$H$3,IF($K45&lt;1,(($S45/$K45)*((1+'Inputs &amp; Summary'!$D$7)^AZ$29)),((INT(AZ$29/$K45)-INT((AZ$29-1)/$K45))*$S45*((1+'Inputs &amp; Summary'!$D$7)^AZ$29))),(_xlfn.WEIBULL.DIST(AZ$29,$L45,$K45,FALSE)*$S45*((1+'Inputs &amp; Summary'!$D$7)^AZ$29))),IF($M45=Lists!$H$3,IF($K45&lt;1,((($R45*(1-$E45)+$Q45*(1-$F45))/$K45)*((1+'Inputs &amp; Summary'!$D$7)^AZ$29)),((INT(AZ$29/$K45)-INT((AZ$29-1)/$K45))*($R45*(1-$E45)+$Q45*(1-$F45))*((1+'Inputs &amp; Summary'!$D$7)^AZ$29))),((_xlfn.WEIBULL.DIST(AZ$29,$L45,$K45,FALSE)*($R45*(1-$E45)+$Q45*(1-$F45))*((1+'Inputs &amp; Summary'!$D$7)^AZ$29))))))</f>
        <v>0</v>
      </c>
      <c r="BA45" s="114">
        <f>$D45*IF(BA$29&gt;'Inputs &amp; Summary'!$D$5,0,IF(BA$29&gt;VLOOKUP($G45,Lists!$J$17:$K$21,2),IF($M45=Lists!$H$3,IF($K45&lt;1,(($S45/$K45)*((1+'Inputs &amp; Summary'!$D$7)^BA$29)),((INT(BA$29/$K45)-INT((BA$29-1)/$K45))*$S45*((1+'Inputs &amp; Summary'!$D$7)^BA$29))),(_xlfn.WEIBULL.DIST(BA$29,$L45,$K45,FALSE)*$S45*((1+'Inputs &amp; Summary'!$D$7)^BA$29))),IF($M45=Lists!$H$3,IF($K45&lt;1,((($R45*(1-$E45)+$Q45*(1-$F45))/$K45)*((1+'Inputs &amp; Summary'!$D$7)^BA$29)),((INT(BA$29/$K45)-INT((BA$29-1)/$K45))*($R45*(1-$E45)+$Q45*(1-$F45))*((1+'Inputs &amp; Summary'!$D$7)^BA$29))),((_xlfn.WEIBULL.DIST(BA$29,$L45,$K45,FALSE)*($R45*(1-$E45)+$Q45*(1-$F45))*((1+'Inputs &amp; Summary'!$D$7)^BA$29))))))</f>
        <v>0</v>
      </c>
      <c r="BB45" s="114">
        <f>$D45*IF(BB$29&gt;'Inputs &amp; Summary'!$D$5,0,IF(BB$29&gt;VLOOKUP($G45,Lists!$J$17:$K$21,2),IF($M45=Lists!$H$3,IF($K45&lt;1,(($S45/$K45)*((1+'Inputs &amp; Summary'!$D$7)^BB$29)),((INT(BB$29/$K45)-INT((BB$29-1)/$K45))*$S45*((1+'Inputs &amp; Summary'!$D$7)^BB$29))),(_xlfn.WEIBULL.DIST(BB$29,$L45,$K45,FALSE)*$S45*((1+'Inputs &amp; Summary'!$D$7)^BB$29))),IF($M45=Lists!$H$3,IF($K45&lt;1,((($R45*(1-$E45)+$Q45*(1-$F45))/$K45)*((1+'Inputs &amp; Summary'!$D$7)^BB$29)),((INT(BB$29/$K45)-INT((BB$29-1)/$K45))*($R45*(1-$E45)+$Q45*(1-$F45))*((1+'Inputs &amp; Summary'!$D$7)^BB$29))),((_xlfn.WEIBULL.DIST(BB$29,$L45,$K45,FALSE)*($R45*(1-$E45)+$Q45*(1-$F45))*((1+'Inputs &amp; Summary'!$D$7)^BB$29))))))</f>
        <v>0</v>
      </c>
      <c r="BC45" s="114">
        <f>$D45*IF(BC$29&gt;'Inputs &amp; Summary'!$D$5,0,IF(BC$29&gt;VLOOKUP($G45,Lists!$J$17:$K$21,2),IF($M45=Lists!$H$3,IF($K45&lt;1,(($S45/$K45)*((1+'Inputs &amp; Summary'!$D$7)^BC$29)),((INT(BC$29/$K45)-INT((BC$29-1)/$K45))*$S45*((1+'Inputs &amp; Summary'!$D$7)^BC$29))),(_xlfn.WEIBULL.DIST(BC$29,$L45,$K45,FALSE)*$S45*((1+'Inputs &amp; Summary'!$D$7)^BC$29))),IF($M45=Lists!$H$3,IF($K45&lt;1,((($R45*(1-$E45)+$Q45*(1-$F45))/$K45)*((1+'Inputs &amp; Summary'!$D$7)^BC$29)),((INT(BC$29/$K45)-INT((BC$29-1)/$K45))*($R45*(1-$E45)+$Q45*(1-$F45))*((1+'Inputs &amp; Summary'!$D$7)^BC$29))),((_xlfn.WEIBULL.DIST(BC$29,$L45,$K45,FALSE)*($R45*(1-$E45)+$Q45*(1-$F45))*((1+'Inputs &amp; Summary'!$D$7)^BC$29))))))</f>
        <v>0</v>
      </c>
      <c r="BD45" s="114">
        <f>$D45*IF(BD$29&gt;'Inputs &amp; Summary'!$D$5,0,IF(BD$29&gt;VLOOKUP($G45,Lists!$J$17:$K$21,2),IF($M45=Lists!$H$3,IF($K45&lt;1,(($S45/$K45)*((1+'Inputs &amp; Summary'!$D$7)^BD$29)),((INT(BD$29/$K45)-INT((BD$29-1)/$K45))*$S45*((1+'Inputs &amp; Summary'!$D$7)^BD$29))),(_xlfn.WEIBULL.DIST(BD$29,$L45,$K45,FALSE)*$S45*((1+'Inputs &amp; Summary'!$D$7)^BD$29))),IF($M45=Lists!$H$3,IF($K45&lt;1,((($R45*(1-$E45)+$Q45*(1-$F45))/$K45)*((1+'Inputs &amp; Summary'!$D$7)^BD$29)),((INT(BD$29/$K45)-INT((BD$29-1)/$K45))*($R45*(1-$E45)+$Q45*(1-$F45))*((1+'Inputs &amp; Summary'!$D$7)^BD$29))),((_xlfn.WEIBULL.DIST(BD$29,$L45,$K45,FALSE)*($R45*(1-$E45)+$Q45*(1-$F45))*((1+'Inputs &amp; Summary'!$D$7)^BD$29))))))</f>
        <v>0</v>
      </c>
      <c r="BE45" s="114">
        <f>$D45*IF(BE$29&gt;'Inputs &amp; Summary'!$D$5,0,IF(BE$29&gt;VLOOKUP($G45,Lists!$J$17:$K$21,2),IF($M45=Lists!$H$3,IF($K45&lt;1,(($S45/$K45)*((1+'Inputs &amp; Summary'!$D$7)^BE$29)),((INT(BE$29/$K45)-INT((BE$29-1)/$K45))*$S45*((1+'Inputs &amp; Summary'!$D$7)^BE$29))),(_xlfn.WEIBULL.DIST(BE$29,$L45,$K45,FALSE)*$S45*((1+'Inputs &amp; Summary'!$D$7)^BE$29))),IF($M45=Lists!$H$3,IF($K45&lt;1,((($R45*(1-$E45)+$Q45*(1-$F45))/$K45)*((1+'Inputs &amp; Summary'!$D$7)^BE$29)),((INT(BE$29/$K45)-INT((BE$29-1)/$K45))*($R45*(1-$E45)+$Q45*(1-$F45))*((1+'Inputs &amp; Summary'!$D$7)^BE$29))),((_xlfn.WEIBULL.DIST(BE$29,$L45,$K45,FALSE)*($R45*(1-$E45)+$Q45*(1-$F45))*((1+'Inputs &amp; Summary'!$D$7)^BE$29))))))</f>
        <v>0</v>
      </c>
      <c r="BF45" s="114">
        <f>$D45*IF(BF$29&gt;'Inputs &amp; Summary'!$D$5,0,IF(BF$29&gt;VLOOKUP($G45,Lists!$J$17:$K$21,2),IF($M45=Lists!$H$3,IF($K45&lt;1,(($S45/$K45)*((1+'Inputs &amp; Summary'!$D$7)^BF$29)),((INT(BF$29/$K45)-INT((BF$29-1)/$K45))*$S45*((1+'Inputs &amp; Summary'!$D$7)^BF$29))),(_xlfn.WEIBULL.DIST(BF$29,$L45,$K45,FALSE)*$S45*((1+'Inputs &amp; Summary'!$D$7)^BF$29))),IF($M45=Lists!$H$3,IF($K45&lt;1,((($R45*(1-$E45)+$Q45*(1-$F45))/$K45)*((1+'Inputs &amp; Summary'!$D$7)^BF$29)),((INT(BF$29/$K45)-INT((BF$29-1)/$K45))*($R45*(1-$E45)+$Q45*(1-$F45))*((1+'Inputs &amp; Summary'!$D$7)^BF$29))),((_xlfn.WEIBULL.DIST(BF$29,$L45,$K45,FALSE)*($R45*(1-$E45)+$Q45*(1-$F45))*((1+'Inputs &amp; Summary'!$D$7)^BF$29))))))</f>
        <v>0</v>
      </c>
      <c r="BG45" s="114">
        <f>$D45*IF(BG$29&gt;'Inputs &amp; Summary'!$D$5,0,IF(BG$29&gt;VLOOKUP($G45,Lists!$J$17:$K$21,2),IF($M45=Lists!$H$3,IF($K45&lt;1,(($S45/$K45)*((1+'Inputs &amp; Summary'!$D$7)^BG$29)),((INT(BG$29/$K45)-INT((BG$29-1)/$K45))*$S45*((1+'Inputs &amp; Summary'!$D$7)^BG$29))),(_xlfn.WEIBULL.DIST(BG$29,$L45,$K45,FALSE)*$S45*((1+'Inputs &amp; Summary'!$D$7)^BG$29))),IF($M45=Lists!$H$3,IF($K45&lt;1,((($R45*(1-$E45)+$Q45*(1-$F45))/$K45)*((1+'Inputs &amp; Summary'!$D$7)^BG$29)),((INT(BG$29/$K45)-INT((BG$29-1)/$K45))*($R45*(1-$E45)+$Q45*(1-$F45))*((1+'Inputs &amp; Summary'!$D$7)^BG$29))),((_xlfn.WEIBULL.DIST(BG$29,$L45,$K45,FALSE)*($R45*(1-$E45)+$Q45*(1-$F45))*((1+'Inputs &amp; Summary'!$D$7)^BG$29))))))</f>
        <v>0</v>
      </c>
      <c r="BH45" s="114">
        <f>$D45*IF(BH$29&gt;'Inputs &amp; Summary'!$D$5,0,IF(BH$29&gt;VLOOKUP($G45,Lists!$J$17:$K$21,2),IF($M45=Lists!$H$3,IF($K45&lt;1,(($S45/$K45)*((1+'Inputs &amp; Summary'!$D$7)^BH$29)),((INT(BH$29/$K45)-INT((BH$29-1)/$K45))*$S45*((1+'Inputs &amp; Summary'!$D$7)^BH$29))),(_xlfn.WEIBULL.DIST(BH$29,$L45,$K45,FALSE)*$S45*((1+'Inputs &amp; Summary'!$D$7)^BH$29))),IF($M45=Lists!$H$3,IF($K45&lt;1,((($R45*(1-$E45)+$Q45*(1-$F45))/$K45)*((1+'Inputs &amp; Summary'!$D$7)^BH$29)),((INT(BH$29/$K45)-INT((BH$29-1)/$K45))*($R45*(1-$E45)+$Q45*(1-$F45))*((1+'Inputs &amp; Summary'!$D$7)^BH$29))),((_xlfn.WEIBULL.DIST(BH$29,$L45,$K45,FALSE)*($R45*(1-$E45)+$Q45*(1-$F45))*((1+'Inputs &amp; Summary'!$D$7)^BH$29))))))</f>
        <v>0</v>
      </c>
      <c r="BI45" s="114">
        <f>$D45*IF(BI$29&gt;'Inputs &amp; Summary'!$D$5,0,IF(BI$29&gt;VLOOKUP($G45,Lists!$J$17:$K$21,2),IF($M45=Lists!$H$3,IF($K45&lt;1,(($S45/$K45)*((1+'Inputs &amp; Summary'!$D$7)^BI$29)),((INT(BI$29/$K45)-INT((BI$29-1)/$K45))*$S45*((1+'Inputs &amp; Summary'!$D$7)^BI$29))),(_xlfn.WEIBULL.DIST(BI$29,$L45,$K45,FALSE)*$S45*((1+'Inputs &amp; Summary'!$D$7)^BI$29))),IF($M45=Lists!$H$3,IF($K45&lt;1,((($R45*(1-$E45)+$Q45*(1-$F45))/$K45)*((1+'Inputs &amp; Summary'!$D$7)^BI$29)),((INT(BI$29/$K45)-INT((BI$29-1)/$K45))*($R45*(1-$E45)+$Q45*(1-$F45))*((1+'Inputs &amp; Summary'!$D$7)^BI$29))),((_xlfn.WEIBULL.DIST(BI$29,$L45,$K45,FALSE)*($R45*(1-$E45)+$Q45*(1-$F45))*((1+'Inputs &amp; Summary'!$D$7)^BI$29))))))</f>
        <v>0</v>
      </c>
      <c r="BJ45" s="114">
        <f>$D45*IF(BJ$29&gt;'Inputs &amp; Summary'!$D$5,0,IF(BJ$29&gt;VLOOKUP($G45,Lists!$J$17:$K$21,2),IF($M45=Lists!$H$3,IF($K45&lt;1,(($S45/$K45)*((1+'Inputs &amp; Summary'!$D$7)^BJ$29)),((INT(BJ$29/$K45)-INT((BJ$29-1)/$K45))*$S45*((1+'Inputs &amp; Summary'!$D$7)^BJ$29))),(_xlfn.WEIBULL.DIST(BJ$29,$L45,$K45,FALSE)*$S45*((1+'Inputs &amp; Summary'!$D$7)^BJ$29))),IF($M45=Lists!$H$3,IF($K45&lt;1,((($R45*(1-$E45)+$Q45*(1-$F45))/$K45)*((1+'Inputs &amp; Summary'!$D$7)^BJ$29)),((INT(BJ$29/$K45)-INT((BJ$29-1)/$K45))*($R45*(1-$E45)+$Q45*(1-$F45))*((1+'Inputs &amp; Summary'!$D$7)^BJ$29))),((_xlfn.WEIBULL.DIST(BJ$29,$L45,$K45,FALSE)*($R45*(1-$E45)+$Q45*(1-$F45))*((1+'Inputs &amp; Summary'!$D$7)^BJ$29))))))</f>
        <v>0</v>
      </c>
      <c r="BK45" s="114">
        <f>$D45*IF(BK$29&gt;'Inputs &amp; Summary'!$D$5,0,IF(BK$29&gt;VLOOKUP($G45,Lists!$J$17:$K$21,2),IF($M45=Lists!$H$3,IF($K45&lt;1,(($S45/$K45)*((1+'Inputs &amp; Summary'!$D$7)^BK$29)),((INT(BK$29/$K45)-INT((BK$29-1)/$K45))*$S45*((1+'Inputs &amp; Summary'!$D$7)^BK$29))),(_xlfn.WEIBULL.DIST(BK$29,$L45,$K45,FALSE)*$S45*((1+'Inputs &amp; Summary'!$D$7)^BK$29))),IF($M45=Lists!$H$3,IF($K45&lt;1,((($R45*(1-$E45)+$Q45*(1-$F45))/$K45)*((1+'Inputs &amp; Summary'!$D$7)^BK$29)),((INT(BK$29/$K45)-INT((BK$29-1)/$K45))*($R45*(1-$E45)+$Q45*(1-$F45))*((1+'Inputs &amp; Summary'!$D$7)^BK$29))),((_xlfn.WEIBULL.DIST(BK$29,$L45,$K45,FALSE)*($R45*(1-$E45)+$Q45*(1-$F45))*((1+'Inputs &amp; Summary'!$D$7)^BK$29))))))</f>
        <v>0</v>
      </c>
      <c r="BL45" s="114">
        <f>$D45*IF(BL$29&gt;'Inputs &amp; Summary'!$D$5,0,IF(BL$29&gt;VLOOKUP($G45,Lists!$J$17:$K$21,2),IF($M45=Lists!$H$3,IF($K45&lt;1,(($S45/$K45)*((1+'Inputs &amp; Summary'!$D$7)^BL$29)),((INT(BL$29/$K45)-INT((BL$29-1)/$K45))*$S45*((1+'Inputs &amp; Summary'!$D$7)^BL$29))),(_xlfn.WEIBULL.DIST(BL$29,$L45,$K45,FALSE)*$S45*((1+'Inputs &amp; Summary'!$D$7)^BL$29))),IF($M45=Lists!$H$3,IF($K45&lt;1,((($R45*(1-$E45)+$Q45*(1-$F45))/$K45)*((1+'Inputs &amp; Summary'!$D$7)^BL$29)),((INT(BL$29/$K45)-INT((BL$29-1)/$K45))*($R45*(1-$E45)+$Q45*(1-$F45))*((1+'Inputs &amp; Summary'!$D$7)^BL$29))),((_xlfn.WEIBULL.DIST(BL$29,$L45,$K45,FALSE)*($R45*(1-$E45)+$Q45*(1-$F45))*((1+'Inputs &amp; Summary'!$D$7)^BL$29))))))</f>
        <v>0</v>
      </c>
    </row>
    <row r="46" spans="1:64" s="1" customFormat="1" x14ac:dyDescent="0.3">
      <c r="A46" s="79" t="s">
        <v>221</v>
      </c>
      <c r="B46" s="33" t="s">
        <v>152</v>
      </c>
      <c r="C46" s="33" t="s">
        <v>17</v>
      </c>
      <c r="D46" s="68">
        <v>1</v>
      </c>
      <c r="E46" s="68">
        <v>1</v>
      </c>
      <c r="F46" s="68">
        <v>1</v>
      </c>
      <c r="G46" s="213" t="s">
        <v>432</v>
      </c>
      <c r="H46" s="34" t="s">
        <v>288</v>
      </c>
      <c r="I46" s="34" t="s">
        <v>270</v>
      </c>
      <c r="J46" s="33">
        <f>VLOOKUP(I46,'Labor Rates'!$A$1:$B$16,2)</f>
        <v>25.173076923076923</v>
      </c>
      <c r="K46" s="35">
        <v>1</v>
      </c>
      <c r="L46" s="35">
        <v>3</v>
      </c>
      <c r="M46" s="36" t="s">
        <v>263</v>
      </c>
      <c r="N46" s="84">
        <f>'Inputs &amp; Summary'!$D$30</f>
        <v>1</v>
      </c>
      <c r="O46" s="35">
        <v>0.25</v>
      </c>
      <c r="P46" s="5">
        <v>0</v>
      </c>
      <c r="Q46" s="73">
        <f t="shared" si="6"/>
        <v>6.2932692307692308</v>
      </c>
      <c r="R46" s="73">
        <f t="shared" si="7"/>
        <v>0</v>
      </c>
      <c r="S46" s="74">
        <f t="shared" si="8"/>
        <v>6.2932692307692308</v>
      </c>
      <c r="T46" s="88"/>
      <c r="U46" s="80"/>
      <c r="V46" s="87">
        <f t="shared" si="9"/>
        <v>4.284017722040617</v>
      </c>
      <c r="W46" s="87">
        <f>NPV('Inputs &amp; Summary'!$D$6,Y46:BL46)</f>
        <v>30.256964117695645</v>
      </c>
      <c r="X46" s="90">
        <f t="shared" si="10"/>
        <v>8.8578524201824989E-4</v>
      </c>
      <c r="Y46" s="114">
        <f>$D46*IF(Y$29&gt;'Inputs &amp; Summary'!$D$5,0,IF(Y$29&gt;VLOOKUP($G46,Lists!$J$17:$K$21,2),IF($M46=Lists!$H$3,IF($K46&lt;1,(($S46/$K46)*((1+'Inputs &amp; Summary'!$D$7)^Y$29)),((INT(Y$29/$K46)-INT((Y$29-1)/$K46))*$S46*((1+'Inputs &amp; Summary'!$D$7)^Y$29))),(_xlfn.WEIBULL.DIST(Y$29,$L46,$K46,FALSE)*$S46*((1+'Inputs &amp; Summary'!$D$7)^Y$29))),IF($M46=Lists!$H$3,IF($K46&lt;1,((($R46*(1-$E46)+$Q46*(1-$F46))/$K46)*((1+'Inputs &amp; Summary'!$D$7)^Y$29)),((INT(Y$29/$K46)-INT((Y$29-1)/$K46))*($R46*(1-$E46)+$Q46*(1-$F46))*((1+'Inputs &amp; Summary'!$D$7)^Y$29))),((_xlfn.WEIBULL.DIST(Y$29,$L46,$K46,FALSE)*($R46*(1-$E46)+$Q46*(1-$F46))*((1+'Inputs &amp; Summary'!$D$7)^Y$29))))))</f>
        <v>0</v>
      </c>
      <c r="Z46" s="114">
        <f>$D46*IF(Z$29&gt;'Inputs &amp; Summary'!$D$5,0,IF(Z$29&gt;VLOOKUP($G46,Lists!$J$17:$K$21,2),IF($M46=Lists!$H$3,IF($K46&lt;1,(($S46/$K46)*((1+'Inputs &amp; Summary'!$D$7)^Z$29)),((INT(Z$29/$K46)-INT((Z$29-1)/$K46))*$S46*((1+'Inputs &amp; Summary'!$D$7)^Z$29))),(_xlfn.WEIBULL.DIST(Z$29,$L46,$K46,FALSE)*$S46*((1+'Inputs &amp; Summary'!$D$7)^Z$29))),IF($M46=Lists!$H$3,IF($K46&lt;1,((($R46*(1-$E46)+$Q46*(1-$F46))/$K46)*((1+'Inputs &amp; Summary'!$D$7)^Z$29)),((INT(Z$29/$K46)-INT((Z$29-1)/$K46))*($R46*(1-$E46)+$Q46*(1-$F46))*((1+'Inputs &amp; Summary'!$D$7)^Z$29))),((_xlfn.WEIBULL.DIST(Z$29,$L46,$K46,FALSE)*($R46*(1-$E46)+$Q46*(1-$F46))*((1+'Inputs &amp; Summary'!$D$7)^Z$29))))))</f>
        <v>0</v>
      </c>
      <c r="AA46" s="114">
        <f>$D46*IF(AA$29&gt;'Inputs &amp; Summary'!$D$5,0,IF(AA$29&gt;VLOOKUP($G46,Lists!$J$17:$K$21,2),IF($M46=Lists!$H$3,IF($K46&lt;1,(($S46/$K46)*((1+'Inputs &amp; Summary'!$D$7)^AA$29)),((INT(AA$29/$K46)-INT((AA$29-1)/$K46))*$S46*((1+'Inputs &amp; Summary'!$D$7)^AA$29))),(_xlfn.WEIBULL.DIST(AA$29,$L46,$K46,FALSE)*$S46*((1+'Inputs &amp; Summary'!$D$7)^AA$29))),IF($M46=Lists!$H$3,IF($K46&lt;1,((($R46*(1-$E46)+$Q46*(1-$F46))/$K46)*((1+'Inputs &amp; Summary'!$D$7)^AA$29)),((INT(AA$29/$K46)-INT((AA$29-1)/$K46))*($R46*(1-$E46)+$Q46*(1-$F46))*((1+'Inputs &amp; Summary'!$D$7)^AA$29))),((_xlfn.WEIBULL.DIST(AA$29,$L46,$K46,FALSE)*($R46*(1-$E46)+$Q46*(1-$F46))*((1+'Inputs &amp; Summary'!$D$7)^AA$29))))))</f>
        <v>0</v>
      </c>
      <c r="AB46" s="114">
        <f>$D46*IF(AB$29&gt;'Inputs &amp; Summary'!$D$5,0,IF(AB$29&gt;VLOOKUP($G46,Lists!$J$17:$K$21,2),IF($M46=Lists!$H$3,IF($K46&lt;1,(($S46/$K46)*((1+'Inputs &amp; Summary'!$D$7)^AB$29)),((INT(AB$29/$K46)-INT((AB$29-1)/$K46))*$S46*((1+'Inputs &amp; Summary'!$D$7)^AB$29))),(_xlfn.WEIBULL.DIST(AB$29,$L46,$K46,FALSE)*$S46*((1+'Inputs &amp; Summary'!$D$7)^AB$29))),IF($M46=Lists!$H$3,IF($K46&lt;1,((($R46*(1-$E46)+$Q46*(1-$F46))/$K46)*((1+'Inputs &amp; Summary'!$D$7)^AB$29)),((INT(AB$29/$K46)-INT((AB$29-1)/$K46))*($R46*(1-$E46)+$Q46*(1-$F46))*((1+'Inputs &amp; Summary'!$D$7)^AB$29))),((_xlfn.WEIBULL.DIST(AB$29,$L46,$K46,FALSE)*($R46*(1-$E46)+$Q46*(1-$F46))*((1+'Inputs &amp; Summary'!$D$7)^AB$29))))))</f>
        <v>0</v>
      </c>
      <c r="AC46" s="114">
        <f>$D46*IF(AC$29&gt;'Inputs &amp; Summary'!$D$5,0,IF(AC$29&gt;VLOOKUP($G46,Lists!$J$17:$K$21,2),IF($M46=Lists!$H$3,IF($K46&lt;1,(($S46/$K46)*((1+'Inputs &amp; Summary'!$D$7)^AC$29)),((INT(AC$29/$K46)-INT((AC$29-1)/$K46))*$S46*((1+'Inputs &amp; Summary'!$D$7)^AC$29))),(_xlfn.WEIBULL.DIST(AC$29,$L46,$K46,FALSE)*$S46*((1+'Inputs &amp; Summary'!$D$7)^AC$29))),IF($M46=Lists!$H$3,IF($K46&lt;1,((($R46*(1-$E46)+$Q46*(1-$F46))/$K46)*((1+'Inputs &amp; Summary'!$D$7)^AC$29)),((INT(AC$29/$K46)-INT((AC$29-1)/$K46))*($R46*(1-$E46)+$Q46*(1-$F46))*((1+'Inputs &amp; Summary'!$D$7)^AC$29))),((_xlfn.WEIBULL.DIST(AC$29,$L46,$K46,FALSE)*($R46*(1-$E46)+$Q46*(1-$F46))*((1+'Inputs &amp; Summary'!$D$7)^AC$29))))))</f>
        <v>0</v>
      </c>
      <c r="AD46" s="114">
        <f>$D46*IF(AD$29&gt;'Inputs &amp; Summary'!$D$5,0,IF(AD$29&gt;VLOOKUP($G46,Lists!$J$17:$K$21,2),IF($M46=Lists!$H$3,IF($K46&lt;1,(($S46/$K46)*((1+'Inputs &amp; Summary'!$D$7)^AD$29)),((INT(AD$29/$K46)-INT((AD$29-1)/$K46))*$S46*((1+'Inputs &amp; Summary'!$D$7)^AD$29))),(_xlfn.WEIBULL.DIST(AD$29,$L46,$K46,FALSE)*$S46*((1+'Inputs &amp; Summary'!$D$7)^AD$29))),IF($M46=Lists!$H$3,IF($K46&lt;1,((($R46*(1-$E46)+$Q46*(1-$F46))/$K46)*((1+'Inputs &amp; Summary'!$D$7)^AD$29)),((INT(AD$29/$K46)-INT((AD$29-1)/$K46))*($R46*(1-$E46)+$Q46*(1-$F46))*((1+'Inputs &amp; Summary'!$D$7)^AD$29))),((_xlfn.WEIBULL.DIST(AD$29,$L46,$K46,FALSE)*($R46*(1-$E46)+$Q46*(1-$F46))*((1+'Inputs &amp; Summary'!$D$7)^AD$29))))))</f>
        <v>0</v>
      </c>
      <c r="AE46" s="114">
        <f>$D46*IF(AE$29&gt;'Inputs &amp; Summary'!$D$5,0,IF(AE$29&gt;VLOOKUP($G46,Lists!$J$17:$K$21,2),IF($M46=Lists!$H$3,IF($K46&lt;1,(($S46/$K46)*((1+'Inputs &amp; Summary'!$D$7)^AE$29)),((INT(AE$29/$K46)-INT((AE$29-1)/$K46))*$S46*((1+'Inputs &amp; Summary'!$D$7)^AE$29))),(_xlfn.WEIBULL.DIST(AE$29,$L46,$K46,FALSE)*$S46*((1+'Inputs &amp; Summary'!$D$7)^AE$29))),IF($M46=Lists!$H$3,IF($K46&lt;1,((($R46*(1-$E46)+$Q46*(1-$F46))/$K46)*((1+'Inputs &amp; Summary'!$D$7)^AE$29)),((INT(AE$29/$K46)-INT((AE$29-1)/$K46))*($R46*(1-$E46)+$Q46*(1-$F46))*((1+'Inputs &amp; Summary'!$D$7)^AE$29))),((_xlfn.WEIBULL.DIST(AE$29,$L46,$K46,FALSE)*($R46*(1-$E46)+$Q46*(1-$F46))*((1+'Inputs &amp; Summary'!$D$7)^AE$29))))))</f>
        <v>0</v>
      </c>
      <c r="AF46" s="114">
        <f>$D46*IF(AF$29&gt;'Inputs &amp; Summary'!$D$5,0,IF(AF$29&gt;VLOOKUP($G46,Lists!$J$17:$K$21,2),IF($M46=Lists!$H$3,IF($K46&lt;1,(($S46/$K46)*((1+'Inputs &amp; Summary'!$D$7)^AF$29)),((INT(AF$29/$K46)-INT((AF$29-1)/$K46))*$S46*((1+'Inputs &amp; Summary'!$D$7)^AF$29))),(_xlfn.WEIBULL.DIST(AF$29,$L46,$K46,FALSE)*$S46*((1+'Inputs &amp; Summary'!$D$7)^AF$29))),IF($M46=Lists!$H$3,IF($K46&lt;1,((($R46*(1-$E46)+$Q46*(1-$F46))/$K46)*((1+'Inputs &amp; Summary'!$D$7)^AF$29)),((INT(AF$29/$K46)-INT((AF$29-1)/$K46))*($R46*(1-$E46)+$Q46*(1-$F46))*((1+'Inputs &amp; Summary'!$D$7)^AF$29))),((_xlfn.WEIBULL.DIST(AF$29,$L46,$K46,FALSE)*($R46*(1-$E46)+$Q46*(1-$F46))*((1+'Inputs &amp; Summary'!$D$7)^AF$29))))))</f>
        <v>0</v>
      </c>
      <c r="AG46" s="114">
        <f>$D46*IF(AG$29&gt;'Inputs &amp; Summary'!$D$5,0,IF(AG$29&gt;VLOOKUP($G46,Lists!$J$17:$K$21,2),IF($M46=Lists!$H$3,IF($K46&lt;1,(($S46/$K46)*((1+'Inputs &amp; Summary'!$D$7)^AG$29)),((INT(AG$29/$K46)-INT((AG$29-1)/$K46))*$S46*((1+'Inputs &amp; Summary'!$D$7)^AG$29))),(_xlfn.WEIBULL.DIST(AG$29,$L46,$K46,FALSE)*$S46*((1+'Inputs &amp; Summary'!$D$7)^AG$29))),IF($M46=Lists!$H$3,IF($K46&lt;1,((($R46*(1-$E46)+$Q46*(1-$F46))/$K46)*((1+'Inputs &amp; Summary'!$D$7)^AG$29)),((INT(AG$29/$K46)-INT((AG$29-1)/$K46))*($R46*(1-$E46)+$Q46*(1-$F46))*((1+'Inputs &amp; Summary'!$D$7)^AG$29))),((_xlfn.WEIBULL.DIST(AG$29,$L46,$K46,FALSE)*($R46*(1-$E46)+$Q46*(1-$F46))*((1+'Inputs &amp; Summary'!$D$7)^AG$29))))))</f>
        <v>0</v>
      </c>
      <c r="AH46" s="114">
        <f>$D46*IF(AH$29&gt;'Inputs &amp; Summary'!$D$5,0,IF(AH$29&gt;VLOOKUP($G46,Lists!$J$17:$K$21,2),IF($M46=Lists!$H$3,IF($K46&lt;1,(($S46/$K46)*((1+'Inputs &amp; Summary'!$D$7)^AH$29)),((INT(AH$29/$K46)-INT((AH$29-1)/$K46))*$S46*((1+'Inputs &amp; Summary'!$D$7)^AH$29))),(_xlfn.WEIBULL.DIST(AH$29,$L46,$K46,FALSE)*$S46*((1+'Inputs &amp; Summary'!$D$7)^AH$29))),IF($M46=Lists!$H$3,IF($K46&lt;1,((($R46*(1-$E46)+$Q46*(1-$F46))/$K46)*((1+'Inputs &amp; Summary'!$D$7)^AH$29)),((INT(AH$29/$K46)-INT((AH$29-1)/$K46))*($R46*(1-$E46)+$Q46*(1-$F46))*((1+'Inputs &amp; Summary'!$D$7)^AH$29))),((_xlfn.WEIBULL.DIST(AH$29,$L46,$K46,FALSE)*($R46*(1-$E46)+$Q46*(1-$F46))*((1+'Inputs &amp; Summary'!$D$7)^AH$29))))))</f>
        <v>0</v>
      </c>
      <c r="AI46" s="114">
        <f>$D46*IF(AI$29&gt;'Inputs &amp; Summary'!$D$5,0,IF(AI$29&gt;VLOOKUP($G46,Lists!$J$17:$K$21,2),IF($M46=Lists!$H$3,IF($K46&lt;1,(($S46/$K46)*((1+'Inputs &amp; Summary'!$D$7)^AI$29)),((INT(AI$29/$K46)-INT((AI$29-1)/$K46))*$S46*((1+'Inputs &amp; Summary'!$D$7)^AI$29))),(_xlfn.WEIBULL.DIST(AI$29,$L46,$K46,FALSE)*$S46*((1+'Inputs &amp; Summary'!$D$7)^AI$29))),IF($M46=Lists!$H$3,IF($K46&lt;1,((($R46*(1-$E46)+$Q46*(1-$F46))/$K46)*((1+'Inputs &amp; Summary'!$D$7)^AI$29)),((INT(AI$29/$K46)-INT((AI$29-1)/$K46))*($R46*(1-$E46)+$Q46*(1-$F46))*((1+'Inputs &amp; Summary'!$D$7)^AI$29))),((_xlfn.WEIBULL.DIST(AI$29,$L46,$K46,FALSE)*($R46*(1-$E46)+$Q46*(1-$F46))*((1+'Inputs &amp; Summary'!$D$7)^AI$29))))))</f>
        <v>7.8248892773490359</v>
      </c>
      <c r="AJ46" s="114">
        <f>$D46*IF(AJ$29&gt;'Inputs &amp; Summary'!$D$5,0,IF(AJ$29&gt;VLOOKUP($G46,Lists!$J$17:$K$21,2),IF($M46=Lists!$H$3,IF($K46&lt;1,(($S46/$K46)*((1+'Inputs &amp; Summary'!$D$7)^AJ$29)),((INT(AJ$29/$K46)-INT((AJ$29-1)/$K46))*$S46*((1+'Inputs &amp; Summary'!$D$7)^AJ$29))),(_xlfn.WEIBULL.DIST(AJ$29,$L46,$K46,FALSE)*$S46*((1+'Inputs &amp; Summary'!$D$7)^AJ$29))),IF($M46=Lists!$H$3,IF($K46&lt;1,((($R46*(1-$E46)+$Q46*(1-$F46))/$K46)*((1+'Inputs &amp; Summary'!$D$7)^AJ$29)),((INT(AJ$29/$K46)-INT((AJ$29-1)/$K46))*($R46*(1-$E46)+$Q46*(1-$F46))*((1+'Inputs &amp; Summary'!$D$7)^AJ$29))),((_xlfn.WEIBULL.DIST(AJ$29,$L46,$K46,FALSE)*($R46*(1-$E46)+$Q46*(1-$F46))*((1+'Inputs &amp; Summary'!$D$7)^AJ$29))))))</f>
        <v>7.981387062896018</v>
      </c>
      <c r="AK46" s="114">
        <f>$D46*IF(AK$29&gt;'Inputs &amp; Summary'!$D$5,0,IF(AK$29&gt;VLOOKUP($G46,Lists!$J$17:$K$21,2),IF($M46=Lists!$H$3,IF($K46&lt;1,(($S46/$K46)*((1+'Inputs &amp; Summary'!$D$7)^AK$29)),((INT(AK$29/$K46)-INT((AK$29-1)/$K46))*$S46*((1+'Inputs &amp; Summary'!$D$7)^AK$29))),(_xlfn.WEIBULL.DIST(AK$29,$L46,$K46,FALSE)*$S46*((1+'Inputs &amp; Summary'!$D$7)^AK$29))),IF($M46=Lists!$H$3,IF($K46&lt;1,((($R46*(1-$E46)+$Q46*(1-$F46))/$K46)*((1+'Inputs &amp; Summary'!$D$7)^AK$29)),((INT(AK$29/$K46)-INT((AK$29-1)/$K46))*($R46*(1-$E46)+$Q46*(1-$F46))*((1+'Inputs &amp; Summary'!$D$7)^AK$29))),((_xlfn.WEIBULL.DIST(AK$29,$L46,$K46,FALSE)*($R46*(1-$E46)+$Q46*(1-$F46))*((1+'Inputs &amp; Summary'!$D$7)^AK$29))))))</f>
        <v>8.1410148041539383</v>
      </c>
      <c r="AL46" s="114">
        <f>$D46*IF(AL$29&gt;'Inputs &amp; Summary'!$D$5,0,IF(AL$29&gt;VLOOKUP($G46,Lists!$J$17:$K$21,2),IF($M46=Lists!$H$3,IF($K46&lt;1,(($S46/$K46)*((1+'Inputs &amp; Summary'!$D$7)^AL$29)),((INT(AL$29/$K46)-INT((AL$29-1)/$K46))*$S46*((1+'Inputs &amp; Summary'!$D$7)^AL$29))),(_xlfn.WEIBULL.DIST(AL$29,$L46,$K46,FALSE)*$S46*((1+'Inputs &amp; Summary'!$D$7)^AL$29))),IF($M46=Lists!$H$3,IF($K46&lt;1,((($R46*(1-$E46)+$Q46*(1-$F46))/$K46)*((1+'Inputs &amp; Summary'!$D$7)^AL$29)),((INT(AL$29/$K46)-INT((AL$29-1)/$K46))*($R46*(1-$E46)+$Q46*(1-$F46))*((1+'Inputs &amp; Summary'!$D$7)^AL$29))),((_xlfn.WEIBULL.DIST(AL$29,$L46,$K46,FALSE)*($R46*(1-$E46)+$Q46*(1-$F46))*((1+'Inputs &amp; Summary'!$D$7)^AL$29))))))</f>
        <v>8.3038351002370181</v>
      </c>
      <c r="AM46" s="114">
        <f>$D46*IF(AM$29&gt;'Inputs &amp; Summary'!$D$5,0,IF(AM$29&gt;VLOOKUP($G46,Lists!$J$17:$K$21,2),IF($M46=Lists!$H$3,IF($K46&lt;1,(($S46/$K46)*((1+'Inputs &amp; Summary'!$D$7)^AM$29)),((INT(AM$29/$K46)-INT((AM$29-1)/$K46))*$S46*((1+'Inputs &amp; Summary'!$D$7)^AM$29))),(_xlfn.WEIBULL.DIST(AM$29,$L46,$K46,FALSE)*$S46*((1+'Inputs &amp; Summary'!$D$7)^AM$29))),IF($M46=Lists!$H$3,IF($K46&lt;1,((($R46*(1-$E46)+$Q46*(1-$F46))/$K46)*((1+'Inputs &amp; Summary'!$D$7)^AM$29)),((INT(AM$29/$K46)-INT((AM$29-1)/$K46))*($R46*(1-$E46)+$Q46*(1-$F46))*((1+'Inputs &amp; Summary'!$D$7)^AM$29))),((_xlfn.WEIBULL.DIST(AM$29,$L46,$K46,FALSE)*($R46*(1-$E46)+$Q46*(1-$F46))*((1+'Inputs &amp; Summary'!$D$7)^AM$29))))))</f>
        <v>8.4699118022417554</v>
      </c>
      <c r="AN46" s="114">
        <f>$D46*IF(AN$29&gt;'Inputs &amp; Summary'!$D$5,0,IF(AN$29&gt;VLOOKUP($G46,Lists!$J$17:$K$21,2),IF($M46=Lists!$H$3,IF($K46&lt;1,(($S46/$K46)*((1+'Inputs &amp; Summary'!$D$7)^AN$29)),((INT(AN$29/$K46)-INT((AN$29-1)/$K46))*$S46*((1+'Inputs &amp; Summary'!$D$7)^AN$29))),(_xlfn.WEIBULL.DIST(AN$29,$L46,$K46,FALSE)*$S46*((1+'Inputs &amp; Summary'!$D$7)^AN$29))),IF($M46=Lists!$H$3,IF($K46&lt;1,((($R46*(1-$E46)+$Q46*(1-$F46))/$K46)*((1+'Inputs &amp; Summary'!$D$7)^AN$29)),((INT(AN$29/$K46)-INT((AN$29-1)/$K46))*($R46*(1-$E46)+$Q46*(1-$F46))*((1+'Inputs &amp; Summary'!$D$7)^AN$29))),((_xlfn.WEIBULL.DIST(AN$29,$L46,$K46,FALSE)*($R46*(1-$E46)+$Q46*(1-$F46))*((1+'Inputs &amp; Summary'!$D$7)^AN$29))))))</f>
        <v>8.6393100382865917</v>
      </c>
      <c r="AO46" s="114">
        <f>$D46*IF(AO$29&gt;'Inputs &amp; Summary'!$D$5,0,IF(AO$29&gt;VLOOKUP($G46,Lists!$J$17:$K$21,2),IF($M46=Lists!$H$3,IF($K46&lt;1,(($S46/$K46)*((1+'Inputs &amp; Summary'!$D$7)^AO$29)),((INT(AO$29/$K46)-INT((AO$29-1)/$K46))*$S46*((1+'Inputs &amp; Summary'!$D$7)^AO$29))),(_xlfn.WEIBULL.DIST(AO$29,$L46,$K46,FALSE)*$S46*((1+'Inputs &amp; Summary'!$D$7)^AO$29))),IF($M46=Lists!$H$3,IF($K46&lt;1,((($R46*(1-$E46)+$Q46*(1-$F46))/$K46)*((1+'Inputs &amp; Summary'!$D$7)^AO$29)),((INT(AO$29/$K46)-INT((AO$29-1)/$K46))*($R46*(1-$E46)+$Q46*(1-$F46))*((1+'Inputs &amp; Summary'!$D$7)^AO$29))),((_xlfn.WEIBULL.DIST(AO$29,$L46,$K46,FALSE)*($R46*(1-$E46)+$Q46*(1-$F46))*((1+'Inputs &amp; Summary'!$D$7)^AO$29))))))</f>
        <v>8.812096239052325</v>
      </c>
      <c r="AP46" s="114">
        <f>$D46*IF(AP$29&gt;'Inputs &amp; Summary'!$D$5,0,IF(AP$29&gt;VLOOKUP($G46,Lists!$J$17:$K$21,2),IF($M46=Lists!$H$3,IF($K46&lt;1,(($S46/$K46)*((1+'Inputs &amp; Summary'!$D$7)^AP$29)),((INT(AP$29/$K46)-INT((AP$29-1)/$K46))*$S46*((1+'Inputs &amp; Summary'!$D$7)^AP$29))),(_xlfn.WEIBULL.DIST(AP$29,$L46,$K46,FALSE)*$S46*((1+'Inputs &amp; Summary'!$D$7)^AP$29))),IF($M46=Lists!$H$3,IF($K46&lt;1,((($R46*(1-$E46)+$Q46*(1-$F46))/$K46)*((1+'Inputs &amp; Summary'!$D$7)^AP$29)),((INT(AP$29/$K46)-INT((AP$29-1)/$K46))*($R46*(1-$E46)+$Q46*(1-$F46))*((1+'Inputs &amp; Summary'!$D$7)^AP$29))),((_xlfn.WEIBULL.DIST(AP$29,$L46,$K46,FALSE)*($R46*(1-$E46)+$Q46*(1-$F46))*((1+'Inputs &amp; Summary'!$D$7)^AP$29))))))</f>
        <v>8.9883381638333706</v>
      </c>
      <c r="AQ46" s="114">
        <f>$D46*IF(AQ$29&gt;'Inputs &amp; Summary'!$D$5,0,IF(AQ$29&gt;VLOOKUP($G46,Lists!$J$17:$K$21,2),IF($M46=Lists!$H$3,IF($K46&lt;1,(($S46/$K46)*((1+'Inputs &amp; Summary'!$D$7)^AQ$29)),((INT(AQ$29/$K46)-INT((AQ$29-1)/$K46))*$S46*((1+'Inputs &amp; Summary'!$D$7)^AQ$29))),(_xlfn.WEIBULL.DIST(AQ$29,$L46,$K46,FALSE)*$S46*((1+'Inputs &amp; Summary'!$D$7)^AQ$29))),IF($M46=Lists!$H$3,IF($K46&lt;1,((($R46*(1-$E46)+$Q46*(1-$F46))/$K46)*((1+'Inputs &amp; Summary'!$D$7)^AQ$29)),((INT(AQ$29/$K46)-INT((AQ$29-1)/$K46))*($R46*(1-$E46)+$Q46*(1-$F46))*((1+'Inputs &amp; Summary'!$D$7)^AQ$29))),((_xlfn.WEIBULL.DIST(AQ$29,$L46,$K46,FALSE)*($R46*(1-$E46)+$Q46*(1-$F46))*((1+'Inputs &amp; Summary'!$D$7)^AQ$29))))))</f>
        <v>9.1681049271100381</v>
      </c>
      <c r="AR46" s="114">
        <f>$D46*IF(AR$29&gt;'Inputs &amp; Summary'!$D$5,0,IF(AR$29&gt;VLOOKUP($G46,Lists!$J$17:$K$21,2),IF($M46=Lists!$H$3,IF($K46&lt;1,(($S46/$K46)*((1+'Inputs &amp; Summary'!$D$7)^AR$29)),((INT(AR$29/$K46)-INT((AR$29-1)/$K46))*$S46*((1+'Inputs &amp; Summary'!$D$7)^AR$29))),(_xlfn.WEIBULL.DIST(AR$29,$L46,$K46,FALSE)*$S46*((1+'Inputs &amp; Summary'!$D$7)^AR$29))),IF($M46=Lists!$H$3,IF($K46&lt;1,((($R46*(1-$E46)+$Q46*(1-$F46))/$K46)*((1+'Inputs &amp; Summary'!$D$7)^AR$29)),((INT(AR$29/$K46)-INT((AR$29-1)/$K46))*($R46*(1-$E46)+$Q46*(1-$F46))*((1+'Inputs &amp; Summary'!$D$7)^AR$29))),((_xlfn.WEIBULL.DIST(AR$29,$L46,$K46,FALSE)*($R46*(1-$E46)+$Q46*(1-$F46))*((1+'Inputs &amp; Summary'!$D$7)^AR$29))))))</f>
        <v>9.351467025652239</v>
      </c>
      <c r="AS46" s="114">
        <f>$D46*IF(AS$29&gt;'Inputs &amp; Summary'!$D$5,0,IF(AS$29&gt;VLOOKUP($G46,Lists!$J$17:$K$21,2),IF($M46=Lists!$H$3,IF($K46&lt;1,(($S46/$K46)*((1+'Inputs &amp; Summary'!$D$7)^AS$29)),((INT(AS$29/$K46)-INT((AS$29-1)/$K46))*$S46*((1+'Inputs &amp; Summary'!$D$7)^AS$29))),(_xlfn.WEIBULL.DIST(AS$29,$L46,$K46,FALSE)*$S46*((1+'Inputs &amp; Summary'!$D$7)^AS$29))),IF($M46=Lists!$H$3,IF($K46&lt;1,((($R46*(1-$E46)+$Q46*(1-$F46))/$K46)*((1+'Inputs &amp; Summary'!$D$7)^AS$29)),((INT(AS$29/$K46)-INT((AS$29-1)/$K46))*($R46*(1-$E46)+$Q46*(1-$F46))*((1+'Inputs &amp; Summary'!$D$7)^AS$29))),((_xlfn.WEIBULL.DIST(AS$29,$L46,$K46,FALSE)*($R46*(1-$E46)+$Q46*(1-$F46))*((1+'Inputs &amp; Summary'!$D$7)^AS$29))))))</f>
        <v>0</v>
      </c>
      <c r="AT46" s="114">
        <f>$D46*IF(AT$29&gt;'Inputs &amp; Summary'!$D$5,0,IF(AT$29&gt;VLOOKUP($G46,Lists!$J$17:$K$21,2),IF($M46=Lists!$H$3,IF($K46&lt;1,(($S46/$K46)*((1+'Inputs &amp; Summary'!$D$7)^AT$29)),((INT(AT$29/$K46)-INT((AT$29-1)/$K46))*$S46*((1+'Inputs &amp; Summary'!$D$7)^AT$29))),(_xlfn.WEIBULL.DIST(AT$29,$L46,$K46,FALSE)*$S46*((1+'Inputs &amp; Summary'!$D$7)^AT$29))),IF($M46=Lists!$H$3,IF($K46&lt;1,((($R46*(1-$E46)+$Q46*(1-$F46))/$K46)*((1+'Inputs &amp; Summary'!$D$7)^AT$29)),((INT(AT$29/$K46)-INT((AT$29-1)/$K46))*($R46*(1-$E46)+$Q46*(1-$F46))*((1+'Inputs &amp; Summary'!$D$7)^AT$29))),((_xlfn.WEIBULL.DIST(AT$29,$L46,$K46,FALSE)*($R46*(1-$E46)+$Q46*(1-$F46))*((1+'Inputs &amp; Summary'!$D$7)^AT$29))))))</f>
        <v>0</v>
      </c>
      <c r="AU46" s="114">
        <f>$D46*IF(AU$29&gt;'Inputs &amp; Summary'!$D$5,0,IF(AU$29&gt;VLOOKUP($G46,Lists!$J$17:$K$21,2),IF($M46=Lists!$H$3,IF($K46&lt;1,(($S46/$K46)*((1+'Inputs &amp; Summary'!$D$7)^AU$29)),((INT(AU$29/$K46)-INT((AU$29-1)/$K46))*$S46*((1+'Inputs &amp; Summary'!$D$7)^AU$29))),(_xlfn.WEIBULL.DIST(AU$29,$L46,$K46,FALSE)*$S46*((1+'Inputs &amp; Summary'!$D$7)^AU$29))),IF($M46=Lists!$H$3,IF($K46&lt;1,((($R46*(1-$E46)+$Q46*(1-$F46))/$K46)*((1+'Inputs &amp; Summary'!$D$7)^AU$29)),((INT(AU$29/$K46)-INT((AU$29-1)/$K46))*($R46*(1-$E46)+$Q46*(1-$F46))*((1+'Inputs &amp; Summary'!$D$7)^AU$29))),((_xlfn.WEIBULL.DIST(AU$29,$L46,$K46,FALSE)*($R46*(1-$E46)+$Q46*(1-$F46))*((1+'Inputs &amp; Summary'!$D$7)^AU$29))))))</f>
        <v>0</v>
      </c>
      <c r="AV46" s="114">
        <f>$D46*IF(AV$29&gt;'Inputs &amp; Summary'!$D$5,0,IF(AV$29&gt;VLOOKUP($G46,Lists!$J$17:$K$21,2),IF($M46=Lists!$H$3,IF($K46&lt;1,(($S46/$K46)*((1+'Inputs &amp; Summary'!$D$7)^AV$29)),((INT(AV$29/$K46)-INT((AV$29-1)/$K46))*$S46*((1+'Inputs &amp; Summary'!$D$7)^AV$29))),(_xlfn.WEIBULL.DIST(AV$29,$L46,$K46,FALSE)*$S46*((1+'Inputs &amp; Summary'!$D$7)^AV$29))),IF($M46=Lists!$H$3,IF($K46&lt;1,((($R46*(1-$E46)+$Q46*(1-$F46))/$K46)*((1+'Inputs &amp; Summary'!$D$7)^AV$29)),((INT(AV$29/$K46)-INT((AV$29-1)/$K46))*($R46*(1-$E46)+$Q46*(1-$F46))*((1+'Inputs &amp; Summary'!$D$7)^AV$29))),((_xlfn.WEIBULL.DIST(AV$29,$L46,$K46,FALSE)*($R46*(1-$E46)+$Q46*(1-$F46))*((1+'Inputs &amp; Summary'!$D$7)^AV$29))))))</f>
        <v>0</v>
      </c>
      <c r="AW46" s="114">
        <f>$D46*IF(AW$29&gt;'Inputs &amp; Summary'!$D$5,0,IF(AW$29&gt;VLOOKUP($G46,Lists!$J$17:$K$21,2),IF($M46=Lists!$H$3,IF($K46&lt;1,(($S46/$K46)*((1+'Inputs &amp; Summary'!$D$7)^AW$29)),((INT(AW$29/$K46)-INT((AW$29-1)/$K46))*$S46*((1+'Inputs &amp; Summary'!$D$7)^AW$29))),(_xlfn.WEIBULL.DIST(AW$29,$L46,$K46,FALSE)*$S46*((1+'Inputs &amp; Summary'!$D$7)^AW$29))),IF($M46=Lists!$H$3,IF($K46&lt;1,((($R46*(1-$E46)+$Q46*(1-$F46))/$K46)*((1+'Inputs &amp; Summary'!$D$7)^AW$29)),((INT(AW$29/$K46)-INT((AW$29-1)/$K46))*($R46*(1-$E46)+$Q46*(1-$F46))*((1+'Inputs &amp; Summary'!$D$7)^AW$29))),((_xlfn.WEIBULL.DIST(AW$29,$L46,$K46,FALSE)*($R46*(1-$E46)+$Q46*(1-$F46))*((1+'Inputs &amp; Summary'!$D$7)^AW$29))))))</f>
        <v>0</v>
      </c>
      <c r="AX46" s="114">
        <f>$D46*IF(AX$29&gt;'Inputs &amp; Summary'!$D$5,0,IF(AX$29&gt;VLOOKUP($G46,Lists!$J$17:$K$21,2),IF($M46=Lists!$H$3,IF($K46&lt;1,(($S46/$K46)*((1+'Inputs &amp; Summary'!$D$7)^AX$29)),((INT(AX$29/$K46)-INT((AX$29-1)/$K46))*$S46*((1+'Inputs &amp; Summary'!$D$7)^AX$29))),(_xlfn.WEIBULL.DIST(AX$29,$L46,$K46,FALSE)*$S46*((1+'Inputs &amp; Summary'!$D$7)^AX$29))),IF($M46=Lists!$H$3,IF($K46&lt;1,((($R46*(1-$E46)+$Q46*(1-$F46))/$K46)*((1+'Inputs &amp; Summary'!$D$7)^AX$29)),((INT(AX$29/$K46)-INT((AX$29-1)/$K46))*($R46*(1-$E46)+$Q46*(1-$F46))*((1+'Inputs &amp; Summary'!$D$7)^AX$29))),((_xlfn.WEIBULL.DIST(AX$29,$L46,$K46,FALSE)*($R46*(1-$E46)+$Q46*(1-$F46))*((1+'Inputs &amp; Summary'!$D$7)^AX$29))))))</f>
        <v>0</v>
      </c>
      <c r="AY46" s="114">
        <f>$D46*IF(AY$29&gt;'Inputs &amp; Summary'!$D$5,0,IF(AY$29&gt;VLOOKUP($G46,Lists!$J$17:$K$21,2),IF($M46=Lists!$H$3,IF($K46&lt;1,(($S46/$K46)*((1+'Inputs &amp; Summary'!$D$7)^AY$29)),((INT(AY$29/$K46)-INT((AY$29-1)/$K46))*$S46*((1+'Inputs &amp; Summary'!$D$7)^AY$29))),(_xlfn.WEIBULL.DIST(AY$29,$L46,$K46,FALSE)*$S46*((1+'Inputs &amp; Summary'!$D$7)^AY$29))),IF($M46=Lists!$H$3,IF($K46&lt;1,((($R46*(1-$E46)+$Q46*(1-$F46))/$K46)*((1+'Inputs &amp; Summary'!$D$7)^AY$29)),((INT(AY$29/$K46)-INT((AY$29-1)/$K46))*($R46*(1-$E46)+$Q46*(1-$F46))*((1+'Inputs &amp; Summary'!$D$7)^AY$29))),((_xlfn.WEIBULL.DIST(AY$29,$L46,$K46,FALSE)*($R46*(1-$E46)+$Q46*(1-$F46))*((1+'Inputs &amp; Summary'!$D$7)^AY$29))))))</f>
        <v>0</v>
      </c>
      <c r="AZ46" s="114">
        <f>$D46*IF(AZ$29&gt;'Inputs &amp; Summary'!$D$5,0,IF(AZ$29&gt;VLOOKUP($G46,Lists!$J$17:$K$21,2),IF($M46=Lists!$H$3,IF($K46&lt;1,(($S46/$K46)*((1+'Inputs &amp; Summary'!$D$7)^AZ$29)),((INT(AZ$29/$K46)-INT((AZ$29-1)/$K46))*$S46*((1+'Inputs &amp; Summary'!$D$7)^AZ$29))),(_xlfn.WEIBULL.DIST(AZ$29,$L46,$K46,FALSE)*$S46*((1+'Inputs &amp; Summary'!$D$7)^AZ$29))),IF($M46=Lists!$H$3,IF($K46&lt;1,((($R46*(1-$E46)+$Q46*(1-$F46))/$K46)*((1+'Inputs &amp; Summary'!$D$7)^AZ$29)),((INT(AZ$29/$K46)-INT((AZ$29-1)/$K46))*($R46*(1-$E46)+$Q46*(1-$F46))*((1+'Inputs &amp; Summary'!$D$7)^AZ$29))),((_xlfn.WEIBULL.DIST(AZ$29,$L46,$K46,FALSE)*($R46*(1-$E46)+$Q46*(1-$F46))*((1+'Inputs &amp; Summary'!$D$7)^AZ$29))))))</f>
        <v>0</v>
      </c>
      <c r="BA46" s="114">
        <f>$D46*IF(BA$29&gt;'Inputs &amp; Summary'!$D$5,0,IF(BA$29&gt;VLOOKUP($G46,Lists!$J$17:$K$21,2),IF($M46=Lists!$H$3,IF($K46&lt;1,(($S46/$K46)*((1+'Inputs &amp; Summary'!$D$7)^BA$29)),((INT(BA$29/$K46)-INT((BA$29-1)/$K46))*$S46*((1+'Inputs &amp; Summary'!$D$7)^BA$29))),(_xlfn.WEIBULL.DIST(BA$29,$L46,$K46,FALSE)*$S46*((1+'Inputs &amp; Summary'!$D$7)^BA$29))),IF($M46=Lists!$H$3,IF($K46&lt;1,((($R46*(1-$E46)+$Q46*(1-$F46))/$K46)*((1+'Inputs &amp; Summary'!$D$7)^BA$29)),((INT(BA$29/$K46)-INT((BA$29-1)/$K46))*($R46*(1-$E46)+$Q46*(1-$F46))*((1+'Inputs &amp; Summary'!$D$7)^BA$29))),((_xlfn.WEIBULL.DIST(BA$29,$L46,$K46,FALSE)*($R46*(1-$E46)+$Q46*(1-$F46))*((1+'Inputs &amp; Summary'!$D$7)^BA$29))))))</f>
        <v>0</v>
      </c>
      <c r="BB46" s="114">
        <f>$D46*IF(BB$29&gt;'Inputs &amp; Summary'!$D$5,0,IF(BB$29&gt;VLOOKUP($G46,Lists!$J$17:$K$21,2),IF($M46=Lists!$H$3,IF($K46&lt;1,(($S46/$K46)*((1+'Inputs &amp; Summary'!$D$7)^BB$29)),((INT(BB$29/$K46)-INT((BB$29-1)/$K46))*$S46*((1+'Inputs &amp; Summary'!$D$7)^BB$29))),(_xlfn.WEIBULL.DIST(BB$29,$L46,$K46,FALSE)*$S46*((1+'Inputs &amp; Summary'!$D$7)^BB$29))),IF($M46=Lists!$H$3,IF($K46&lt;1,((($R46*(1-$E46)+$Q46*(1-$F46))/$K46)*((1+'Inputs &amp; Summary'!$D$7)^BB$29)),((INT(BB$29/$K46)-INT((BB$29-1)/$K46))*($R46*(1-$E46)+$Q46*(1-$F46))*((1+'Inputs &amp; Summary'!$D$7)^BB$29))),((_xlfn.WEIBULL.DIST(BB$29,$L46,$K46,FALSE)*($R46*(1-$E46)+$Q46*(1-$F46))*((1+'Inputs &amp; Summary'!$D$7)^BB$29))))))</f>
        <v>0</v>
      </c>
      <c r="BC46" s="114">
        <f>$D46*IF(BC$29&gt;'Inputs &amp; Summary'!$D$5,0,IF(BC$29&gt;VLOOKUP($G46,Lists!$J$17:$K$21,2),IF($M46=Lists!$H$3,IF($K46&lt;1,(($S46/$K46)*((1+'Inputs &amp; Summary'!$D$7)^BC$29)),((INT(BC$29/$K46)-INT((BC$29-1)/$K46))*$S46*((1+'Inputs &amp; Summary'!$D$7)^BC$29))),(_xlfn.WEIBULL.DIST(BC$29,$L46,$K46,FALSE)*$S46*((1+'Inputs &amp; Summary'!$D$7)^BC$29))),IF($M46=Lists!$H$3,IF($K46&lt;1,((($R46*(1-$E46)+$Q46*(1-$F46))/$K46)*((1+'Inputs &amp; Summary'!$D$7)^BC$29)),((INT(BC$29/$K46)-INT((BC$29-1)/$K46))*($R46*(1-$E46)+$Q46*(1-$F46))*((1+'Inputs &amp; Summary'!$D$7)^BC$29))),((_xlfn.WEIBULL.DIST(BC$29,$L46,$K46,FALSE)*($R46*(1-$E46)+$Q46*(1-$F46))*((1+'Inputs &amp; Summary'!$D$7)^BC$29))))))</f>
        <v>0</v>
      </c>
      <c r="BD46" s="114">
        <f>$D46*IF(BD$29&gt;'Inputs &amp; Summary'!$D$5,0,IF(BD$29&gt;VLOOKUP($G46,Lists!$J$17:$K$21,2),IF($M46=Lists!$H$3,IF($K46&lt;1,(($S46/$K46)*((1+'Inputs &amp; Summary'!$D$7)^BD$29)),((INT(BD$29/$K46)-INT((BD$29-1)/$K46))*$S46*((1+'Inputs &amp; Summary'!$D$7)^BD$29))),(_xlfn.WEIBULL.DIST(BD$29,$L46,$K46,FALSE)*$S46*((1+'Inputs &amp; Summary'!$D$7)^BD$29))),IF($M46=Lists!$H$3,IF($K46&lt;1,((($R46*(1-$E46)+$Q46*(1-$F46))/$K46)*((1+'Inputs &amp; Summary'!$D$7)^BD$29)),((INT(BD$29/$K46)-INT((BD$29-1)/$K46))*($R46*(1-$E46)+$Q46*(1-$F46))*((1+'Inputs &amp; Summary'!$D$7)^BD$29))),((_xlfn.WEIBULL.DIST(BD$29,$L46,$K46,FALSE)*($R46*(1-$E46)+$Q46*(1-$F46))*((1+'Inputs &amp; Summary'!$D$7)^BD$29))))))</f>
        <v>0</v>
      </c>
      <c r="BE46" s="114">
        <f>$D46*IF(BE$29&gt;'Inputs &amp; Summary'!$D$5,0,IF(BE$29&gt;VLOOKUP($G46,Lists!$J$17:$K$21,2),IF($M46=Lists!$H$3,IF($K46&lt;1,(($S46/$K46)*((1+'Inputs &amp; Summary'!$D$7)^BE$29)),((INT(BE$29/$K46)-INT((BE$29-1)/$K46))*$S46*((1+'Inputs &amp; Summary'!$D$7)^BE$29))),(_xlfn.WEIBULL.DIST(BE$29,$L46,$K46,FALSE)*$S46*((1+'Inputs &amp; Summary'!$D$7)^BE$29))),IF($M46=Lists!$H$3,IF($K46&lt;1,((($R46*(1-$E46)+$Q46*(1-$F46))/$K46)*((1+'Inputs &amp; Summary'!$D$7)^BE$29)),((INT(BE$29/$K46)-INT((BE$29-1)/$K46))*($R46*(1-$E46)+$Q46*(1-$F46))*((1+'Inputs &amp; Summary'!$D$7)^BE$29))),((_xlfn.WEIBULL.DIST(BE$29,$L46,$K46,FALSE)*($R46*(1-$E46)+$Q46*(1-$F46))*((1+'Inputs &amp; Summary'!$D$7)^BE$29))))))</f>
        <v>0</v>
      </c>
      <c r="BF46" s="114">
        <f>$D46*IF(BF$29&gt;'Inputs &amp; Summary'!$D$5,0,IF(BF$29&gt;VLOOKUP($G46,Lists!$J$17:$K$21,2),IF($M46=Lists!$H$3,IF($K46&lt;1,(($S46/$K46)*((1+'Inputs &amp; Summary'!$D$7)^BF$29)),((INT(BF$29/$K46)-INT((BF$29-1)/$K46))*$S46*((1+'Inputs &amp; Summary'!$D$7)^BF$29))),(_xlfn.WEIBULL.DIST(BF$29,$L46,$K46,FALSE)*$S46*((1+'Inputs &amp; Summary'!$D$7)^BF$29))),IF($M46=Lists!$H$3,IF($K46&lt;1,((($R46*(1-$E46)+$Q46*(1-$F46))/$K46)*((1+'Inputs &amp; Summary'!$D$7)^BF$29)),((INT(BF$29/$K46)-INT((BF$29-1)/$K46))*($R46*(1-$E46)+$Q46*(1-$F46))*((1+'Inputs &amp; Summary'!$D$7)^BF$29))),((_xlfn.WEIBULL.DIST(BF$29,$L46,$K46,FALSE)*($R46*(1-$E46)+$Q46*(1-$F46))*((1+'Inputs &amp; Summary'!$D$7)^BF$29))))))</f>
        <v>0</v>
      </c>
      <c r="BG46" s="114">
        <f>$D46*IF(BG$29&gt;'Inputs &amp; Summary'!$D$5,0,IF(BG$29&gt;VLOOKUP($G46,Lists!$J$17:$K$21,2),IF($M46=Lists!$H$3,IF($K46&lt;1,(($S46/$K46)*((1+'Inputs &amp; Summary'!$D$7)^BG$29)),((INT(BG$29/$K46)-INT((BG$29-1)/$K46))*$S46*((1+'Inputs &amp; Summary'!$D$7)^BG$29))),(_xlfn.WEIBULL.DIST(BG$29,$L46,$K46,FALSE)*$S46*((1+'Inputs &amp; Summary'!$D$7)^BG$29))),IF($M46=Lists!$H$3,IF($K46&lt;1,((($R46*(1-$E46)+$Q46*(1-$F46))/$K46)*((1+'Inputs &amp; Summary'!$D$7)^BG$29)),((INT(BG$29/$K46)-INT((BG$29-1)/$K46))*($R46*(1-$E46)+$Q46*(1-$F46))*((1+'Inputs &amp; Summary'!$D$7)^BG$29))),((_xlfn.WEIBULL.DIST(BG$29,$L46,$K46,FALSE)*($R46*(1-$E46)+$Q46*(1-$F46))*((1+'Inputs &amp; Summary'!$D$7)^BG$29))))))</f>
        <v>0</v>
      </c>
      <c r="BH46" s="114">
        <f>$D46*IF(BH$29&gt;'Inputs &amp; Summary'!$D$5,0,IF(BH$29&gt;VLOOKUP($G46,Lists!$J$17:$K$21,2),IF($M46=Lists!$H$3,IF($K46&lt;1,(($S46/$K46)*((1+'Inputs &amp; Summary'!$D$7)^BH$29)),((INT(BH$29/$K46)-INT((BH$29-1)/$K46))*$S46*((1+'Inputs &amp; Summary'!$D$7)^BH$29))),(_xlfn.WEIBULL.DIST(BH$29,$L46,$K46,FALSE)*$S46*((1+'Inputs &amp; Summary'!$D$7)^BH$29))),IF($M46=Lists!$H$3,IF($K46&lt;1,((($R46*(1-$E46)+$Q46*(1-$F46))/$K46)*((1+'Inputs &amp; Summary'!$D$7)^BH$29)),((INT(BH$29/$K46)-INT((BH$29-1)/$K46))*($R46*(1-$E46)+$Q46*(1-$F46))*((1+'Inputs &amp; Summary'!$D$7)^BH$29))),((_xlfn.WEIBULL.DIST(BH$29,$L46,$K46,FALSE)*($R46*(1-$E46)+$Q46*(1-$F46))*((1+'Inputs &amp; Summary'!$D$7)^BH$29))))))</f>
        <v>0</v>
      </c>
      <c r="BI46" s="114">
        <f>$D46*IF(BI$29&gt;'Inputs &amp; Summary'!$D$5,0,IF(BI$29&gt;VLOOKUP($G46,Lists!$J$17:$K$21,2),IF($M46=Lists!$H$3,IF($K46&lt;1,(($S46/$K46)*((1+'Inputs &amp; Summary'!$D$7)^BI$29)),((INT(BI$29/$K46)-INT((BI$29-1)/$K46))*$S46*((1+'Inputs &amp; Summary'!$D$7)^BI$29))),(_xlfn.WEIBULL.DIST(BI$29,$L46,$K46,FALSE)*$S46*((1+'Inputs &amp; Summary'!$D$7)^BI$29))),IF($M46=Lists!$H$3,IF($K46&lt;1,((($R46*(1-$E46)+$Q46*(1-$F46))/$K46)*((1+'Inputs &amp; Summary'!$D$7)^BI$29)),((INT(BI$29/$K46)-INT((BI$29-1)/$K46))*($R46*(1-$E46)+$Q46*(1-$F46))*((1+'Inputs &amp; Summary'!$D$7)^BI$29))),((_xlfn.WEIBULL.DIST(BI$29,$L46,$K46,FALSE)*($R46*(1-$E46)+$Q46*(1-$F46))*((1+'Inputs &amp; Summary'!$D$7)^BI$29))))))</f>
        <v>0</v>
      </c>
      <c r="BJ46" s="114">
        <f>$D46*IF(BJ$29&gt;'Inputs &amp; Summary'!$D$5,0,IF(BJ$29&gt;VLOOKUP($G46,Lists!$J$17:$K$21,2),IF($M46=Lists!$H$3,IF($K46&lt;1,(($S46/$K46)*((1+'Inputs &amp; Summary'!$D$7)^BJ$29)),((INT(BJ$29/$K46)-INT((BJ$29-1)/$K46))*$S46*((1+'Inputs &amp; Summary'!$D$7)^BJ$29))),(_xlfn.WEIBULL.DIST(BJ$29,$L46,$K46,FALSE)*$S46*((1+'Inputs &amp; Summary'!$D$7)^BJ$29))),IF($M46=Lists!$H$3,IF($K46&lt;1,((($R46*(1-$E46)+$Q46*(1-$F46))/$K46)*((1+'Inputs &amp; Summary'!$D$7)^BJ$29)),((INT(BJ$29/$K46)-INT((BJ$29-1)/$K46))*($R46*(1-$E46)+$Q46*(1-$F46))*((1+'Inputs &amp; Summary'!$D$7)^BJ$29))),((_xlfn.WEIBULL.DIST(BJ$29,$L46,$K46,FALSE)*($R46*(1-$E46)+$Q46*(1-$F46))*((1+'Inputs &amp; Summary'!$D$7)^BJ$29))))))</f>
        <v>0</v>
      </c>
      <c r="BK46" s="114">
        <f>$D46*IF(BK$29&gt;'Inputs &amp; Summary'!$D$5,0,IF(BK$29&gt;VLOOKUP($G46,Lists!$J$17:$K$21,2),IF($M46=Lists!$H$3,IF($K46&lt;1,(($S46/$K46)*((1+'Inputs &amp; Summary'!$D$7)^BK$29)),((INT(BK$29/$K46)-INT((BK$29-1)/$K46))*$S46*((1+'Inputs &amp; Summary'!$D$7)^BK$29))),(_xlfn.WEIBULL.DIST(BK$29,$L46,$K46,FALSE)*$S46*((1+'Inputs &amp; Summary'!$D$7)^BK$29))),IF($M46=Lists!$H$3,IF($K46&lt;1,((($R46*(1-$E46)+$Q46*(1-$F46))/$K46)*((1+'Inputs &amp; Summary'!$D$7)^BK$29)),((INT(BK$29/$K46)-INT((BK$29-1)/$K46))*($R46*(1-$E46)+$Q46*(1-$F46))*((1+'Inputs &amp; Summary'!$D$7)^BK$29))),((_xlfn.WEIBULL.DIST(BK$29,$L46,$K46,FALSE)*($R46*(1-$E46)+$Q46*(1-$F46))*((1+'Inputs &amp; Summary'!$D$7)^BK$29))))))</f>
        <v>0</v>
      </c>
      <c r="BL46" s="114">
        <f>$D46*IF(BL$29&gt;'Inputs &amp; Summary'!$D$5,0,IF(BL$29&gt;VLOOKUP($G46,Lists!$J$17:$K$21,2),IF($M46=Lists!$H$3,IF($K46&lt;1,(($S46/$K46)*((1+'Inputs &amp; Summary'!$D$7)^BL$29)),((INT(BL$29/$K46)-INT((BL$29-1)/$K46))*$S46*((1+'Inputs &amp; Summary'!$D$7)^BL$29))),(_xlfn.WEIBULL.DIST(BL$29,$L46,$K46,FALSE)*$S46*((1+'Inputs &amp; Summary'!$D$7)^BL$29))),IF($M46=Lists!$H$3,IF($K46&lt;1,((($R46*(1-$E46)+$Q46*(1-$F46))/$K46)*((1+'Inputs &amp; Summary'!$D$7)^BL$29)),((INT(BL$29/$K46)-INT((BL$29-1)/$K46))*($R46*(1-$E46)+$Q46*(1-$F46))*((1+'Inputs &amp; Summary'!$D$7)^BL$29))),((_xlfn.WEIBULL.DIST(BL$29,$L46,$K46,FALSE)*($R46*(1-$E46)+$Q46*(1-$F46))*((1+'Inputs &amp; Summary'!$D$7)^BL$29))))))</f>
        <v>0</v>
      </c>
    </row>
    <row r="47" spans="1:64" s="1" customFormat="1" x14ac:dyDescent="0.3">
      <c r="A47" s="79" t="s">
        <v>220</v>
      </c>
      <c r="B47" s="33" t="s">
        <v>152</v>
      </c>
      <c r="C47" s="33" t="s">
        <v>17</v>
      </c>
      <c r="D47" s="68">
        <v>0</v>
      </c>
      <c r="E47" s="68">
        <v>1</v>
      </c>
      <c r="F47" s="68">
        <v>1</v>
      </c>
      <c r="G47" s="213" t="s">
        <v>17</v>
      </c>
      <c r="H47" s="34" t="s">
        <v>288</v>
      </c>
      <c r="I47" s="34" t="s">
        <v>99</v>
      </c>
      <c r="J47" s="33">
        <f>VLOOKUP(I47,'Labor Rates'!$A$1:$B$16,2)</f>
        <v>24.03846153846154</v>
      </c>
      <c r="K47" s="35">
        <v>15</v>
      </c>
      <c r="L47" s="35">
        <v>1</v>
      </c>
      <c r="M47" s="36" t="s">
        <v>249</v>
      </c>
      <c r="N47" s="84">
        <f>'Inputs &amp; Summary'!$D$30</f>
        <v>1</v>
      </c>
      <c r="O47" s="35">
        <v>1</v>
      </c>
      <c r="P47" s="5">
        <v>120</v>
      </c>
      <c r="Q47" s="73">
        <f t="shared" si="6"/>
        <v>24.03846153846154</v>
      </c>
      <c r="R47" s="73">
        <f t="shared" si="7"/>
        <v>120</v>
      </c>
      <c r="S47" s="74">
        <f t="shared" si="8"/>
        <v>0</v>
      </c>
      <c r="T47" s="88"/>
      <c r="U47" s="80"/>
      <c r="V47" s="87">
        <f t="shared" si="9"/>
        <v>0</v>
      </c>
      <c r="W47" s="87">
        <f>NPV('Inputs &amp; Summary'!$D$6,Y47:BL47)</f>
        <v>0</v>
      </c>
      <c r="X47" s="90">
        <f t="shared" si="10"/>
        <v>0</v>
      </c>
      <c r="Y47" s="114">
        <f>$D47*IF(Y$29&gt;'Inputs &amp; Summary'!$D$5,0,IF(Y$29&gt;VLOOKUP($G47,Lists!$J$17:$K$21,2),IF($M47=Lists!$H$3,IF($K47&lt;1,(($S47/$K47)*((1+'Inputs &amp; Summary'!$D$7)^Y$29)),((INT(Y$29/$K47)-INT((Y$29-1)/$K47))*$S47*((1+'Inputs &amp; Summary'!$D$7)^Y$29))),(_xlfn.WEIBULL.DIST(Y$29,$L47,$K47,FALSE)*$S47*((1+'Inputs &amp; Summary'!$D$7)^Y$29))),IF($M47=Lists!$H$3,IF($K47&lt;1,((($R47*(1-$E47)+$Q47*(1-$F47))/$K47)*((1+'Inputs &amp; Summary'!$D$7)^Y$29)),((INT(Y$29/$K47)-INT((Y$29-1)/$K47))*($R47*(1-$E47)+$Q47*(1-$F47))*((1+'Inputs &amp; Summary'!$D$7)^Y$29))),((_xlfn.WEIBULL.DIST(Y$29,$L47,$K47,FALSE)*($R47*(1-$E47)+$Q47*(1-$F47))*((1+'Inputs &amp; Summary'!$D$7)^Y$29))))))</f>
        <v>0</v>
      </c>
      <c r="Z47" s="114">
        <f>$D47*IF(Z$29&gt;'Inputs &amp; Summary'!$D$5,0,IF(Z$29&gt;VLOOKUP($G47,Lists!$J$17:$K$21,2),IF($M47=Lists!$H$3,IF($K47&lt;1,(($S47/$K47)*((1+'Inputs &amp; Summary'!$D$7)^Z$29)),((INT(Z$29/$K47)-INT((Z$29-1)/$K47))*$S47*((1+'Inputs &amp; Summary'!$D$7)^Z$29))),(_xlfn.WEIBULL.DIST(Z$29,$L47,$K47,FALSE)*$S47*((1+'Inputs &amp; Summary'!$D$7)^Z$29))),IF($M47=Lists!$H$3,IF($K47&lt;1,((($R47*(1-$E47)+$Q47*(1-$F47))/$K47)*((1+'Inputs &amp; Summary'!$D$7)^Z$29)),((INT(Z$29/$K47)-INT((Z$29-1)/$K47))*($R47*(1-$E47)+$Q47*(1-$F47))*((1+'Inputs &amp; Summary'!$D$7)^Z$29))),((_xlfn.WEIBULL.DIST(Z$29,$L47,$K47,FALSE)*($R47*(1-$E47)+$Q47*(1-$F47))*((1+'Inputs &amp; Summary'!$D$7)^Z$29))))))</f>
        <v>0</v>
      </c>
      <c r="AA47" s="114">
        <f>$D47*IF(AA$29&gt;'Inputs &amp; Summary'!$D$5,0,IF(AA$29&gt;VLOOKUP($G47,Lists!$J$17:$K$21,2),IF($M47=Lists!$H$3,IF($K47&lt;1,(($S47/$K47)*((1+'Inputs &amp; Summary'!$D$7)^AA$29)),((INT(AA$29/$K47)-INT((AA$29-1)/$K47))*$S47*((1+'Inputs &amp; Summary'!$D$7)^AA$29))),(_xlfn.WEIBULL.DIST(AA$29,$L47,$K47,FALSE)*$S47*((1+'Inputs &amp; Summary'!$D$7)^AA$29))),IF($M47=Lists!$H$3,IF($K47&lt;1,((($R47*(1-$E47)+$Q47*(1-$F47))/$K47)*((1+'Inputs &amp; Summary'!$D$7)^AA$29)),((INT(AA$29/$K47)-INT((AA$29-1)/$K47))*($R47*(1-$E47)+$Q47*(1-$F47))*((1+'Inputs &amp; Summary'!$D$7)^AA$29))),((_xlfn.WEIBULL.DIST(AA$29,$L47,$K47,FALSE)*($R47*(1-$E47)+$Q47*(1-$F47))*((1+'Inputs &amp; Summary'!$D$7)^AA$29))))))</f>
        <v>0</v>
      </c>
      <c r="AB47" s="114">
        <f>$D47*IF(AB$29&gt;'Inputs &amp; Summary'!$D$5,0,IF(AB$29&gt;VLOOKUP($G47,Lists!$J$17:$K$21,2),IF($M47=Lists!$H$3,IF($K47&lt;1,(($S47/$K47)*((1+'Inputs &amp; Summary'!$D$7)^AB$29)),((INT(AB$29/$K47)-INT((AB$29-1)/$K47))*$S47*((1+'Inputs &amp; Summary'!$D$7)^AB$29))),(_xlfn.WEIBULL.DIST(AB$29,$L47,$K47,FALSE)*$S47*((1+'Inputs &amp; Summary'!$D$7)^AB$29))),IF($M47=Lists!$H$3,IF($K47&lt;1,((($R47*(1-$E47)+$Q47*(1-$F47))/$K47)*((1+'Inputs &amp; Summary'!$D$7)^AB$29)),((INT(AB$29/$K47)-INT((AB$29-1)/$K47))*($R47*(1-$E47)+$Q47*(1-$F47))*((1+'Inputs &amp; Summary'!$D$7)^AB$29))),((_xlfn.WEIBULL.DIST(AB$29,$L47,$K47,FALSE)*($R47*(1-$E47)+$Q47*(1-$F47))*((1+'Inputs &amp; Summary'!$D$7)^AB$29))))))</f>
        <v>0</v>
      </c>
      <c r="AC47" s="114">
        <f>$D47*IF(AC$29&gt;'Inputs &amp; Summary'!$D$5,0,IF(AC$29&gt;VLOOKUP($G47,Lists!$J$17:$K$21,2),IF($M47=Lists!$H$3,IF($K47&lt;1,(($S47/$K47)*((1+'Inputs &amp; Summary'!$D$7)^AC$29)),((INT(AC$29/$K47)-INT((AC$29-1)/$K47))*$S47*((1+'Inputs &amp; Summary'!$D$7)^AC$29))),(_xlfn.WEIBULL.DIST(AC$29,$L47,$K47,FALSE)*$S47*((1+'Inputs &amp; Summary'!$D$7)^AC$29))),IF($M47=Lists!$H$3,IF($K47&lt;1,((($R47*(1-$E47)+$Q47*(1-$F47))/$K47)*((1+'Inputs &amp; Summary'!$D$7)^AC$29)),((INT(AC$29/$K47)-INT((AC$29-1)/$K47))*($R47*(1-$E47)+$Q47*(1-$F47))*((1+'Inputs &amp; Summary'!$D$7)^AC$29))),((_xlfn.WEIBULL.DIST(AC$29,$L47,$K47,FALSE)*($R47*(1-$E47)+$Q47*(1-$F47))*((1+'Inputs &amp; Summary'!$D$7)^AC$29))))))</f>
        <v>0</v>
      </c>
      <c r="AD47" s="114">
        <f>$D47*IF(AD$29&gt;'Inputs &amp; Summary'!$D$5,0,IF(AD$29&gt;VLOOKUP($G47,Lists!$J$17:$K$21,2),IF($M47=Lists!$H$3,IF($K47&lt;1,(($S47/$K47)*((1+'Inputs &amp; Summary'!$D$7)^AD$29)),((INT(AD$29/$K47)-INT((AD$29-1)/$K47))*$S47*((1+'Inputs &amp; Summary'!$D$7)^AD$29))),(_xlfn.WEIBULL.DIST(AD$29,$L47,$K47,FALSE)*$S47*((1+'Inputs &amp; Summary'!$D$7)^AD$29))),IF($M47=Lists!$H$3,IF($K47&lt;1,((($R47*(1-$E47)+$Q47*(1-$F47))/$K47)*((1+'Inputs &amp; Summary'!$D$7)^AD$29)),((INT(AD$29/$K47)-INT((AD$29-1)/$K47))*($R47*(1-$E47)+$Q47*(1-$F47))*((1+'Inputs &amp; Summary'!$D$7)^AD$29))),((_xlfn.WEIBULL.DIST(AD$29,$L47,$K47,FALSE)*($R47*(1-$E47)+$Q47*(1-$F47))*((1+'Inputs &amp; Summary'!$D$7)^AD$29))))))</f>
        <v>0</v>
      </c>
      <c r="AE47" s="114">
        <f>$D47*IF(AE$29&gt;'Inputs &amp; Summary'!$D$5,0,IF(AE$29&gt;VLOOKUP($G47,Lists!$J$17:$K$21,2),IF($M47=Lists!$H$3,IF($K47&lt;1,(($S47/$K47)*((1+'Inputs &amp; Summary'!$D$7)^AE$29)),((INT(AE$29/$K47)-INT((AE$29-1)/$K47))*$S47*((1+'Inputs &amp; Summary'!$D$7)^AE$29))),(_xlfn.WEIBULL.DIST(AE$29,$L47,$K47,FALSE)*$S47*((1+'Inputs &amp; Summary'!$D$7)^AE$29))),IF($M47=Lists!$H$3,IF($K47&lt;1,((($R47*(1-$E47)+$Q47*(1-$F47))/$K47)*((1+'Inputs &amp; Summary'!$D$7)^AE$29)),((INT(AE$29/$K47)-INT((AE$29-1)/$K47))*($R47*(1-$E47)+$Q47*(1-$F47))*((1+'Inputs &amp; Summary'!$D$7)^AE$29))),((_xlfn.WEIBULL.DIST(AE$29,$L47,$K47,FALSE)*($R47*(1-$E47)+$Q47*(1-$F47))*((1+'Inputs &amp; Summary'!$D$7)^AE$29))))))</f>
        <v>0</v>
      </c>
      <c r="AF47" s="114">
        <f>$D47*IF(AF$29&gt;'Inputs &amp; Summary'!$D$5,0,IF(AF$29&gt;VLOOKUP($G47,Lists!$J$17:$K$21,2),IF($M47=Lists!$H$3,IF($K47&lt;1,(($S47/$K47)*((1+'Inputs &amp; Summary'!$D$7)^AF$29)),((INT(AF$29/$K47)-INT((AF$29-1)/$K47))*$S47*((1+'Inputs &amp; Summary'!$D$7)^AF$29))),(_xlfn.WEIBULL.DIST(AF$29,$L47,$K47,FALSE)*$S47*((1+'Inputs &amp; Summary'!$D$7)^AF$29))),IF($M47=Lists!$H$3,IF($K47&lt;1,((($R47*(1-$E47)+$Q47*(1-$F47))/$K47)*((1+'Inputs &amp; Summary'!$D$7)^AF$29)),((INT(AF$29/$K47)-INT((AF$29-1)/$K47))*($R47*(1-$E47)+$Q47*(1-$F47))*((1+'Inputs &amp; Summary'!$D$7)^AF$29))),((_xlfn.WEIBULL.DIST(AF$29,$L47,$K47,FALSE)*($R47*(1-$E47)+$Q47*(1-$F47))*((1+'Inputs &amp; Summary'!$D$7)^AF$29))))))</f>
        <v>0</v>
      </c>
      <c r="AG47" s="114">
        <f>$D47*IF(AG$29&gt;'Inputs &amp; Summary'!$D$5,0,IF(AG$29&gt;VLOOKUP($G47,Lists!$J$17:$K$21,2),IF($M47=Lists!$H$3,IF($K47&lt;1,(($S47/$K47)*((1+'Inputs &amp; Summary'!$D$7)^AG$29)),((INT(AG$29/$K47)-INT((AG$29-1)/$K47))*$S47*((1+'Inputs &amp; Summary'!$D$7)^AG$29))),(_xlfn.WEIBULL.DIST(AG$29,$L47,$K47,FALSE)*$S47*((1+'Inputs &amp; Summary'!$D$7)^AG$29))),IF($M47=Lists!$H$3,IF($K47&lt;1,((($R47*(1-$E47)+$Q47*(1-$F47))/$K47)*((1+'Inputs &amp; Summary'!$D$7)^AG$29)),((INT(AG$29/$K47)-INT((AG$29-1)/$K47))*($R47*(1-$E47)+$Q47*(1-$F47))*((1+'Inputs &amp; Summary'!$D$7)^AG$29))),((_xlfn.WEIBULL.DIST(AG$29,$L47,$K47,FALSE)*($R47*(1-$E47)+$Q47*(1-$F47))*((1+'Inputs &amp; Summary'!$D$7)^AG$29))))))</f>
        <v>0</v>
      </c>
      <c r="AH47" s="114">
        <f>$D47*IF(AH$29&gt;'Inputs &amp; Summary'!$D$5,0,IF(AH$29&gt;VLOOKUP($G47,Lists!$J$17:$K$21,2),IF($M47=Lists!$H$3,IF($K47&lt;1,(($S47/$K47)*((1+'Inputs &amp; Summary'!$D$7)^AH$29)),((INT(AH$29/$K47)-INT((AH$29-1)/$K47))*$S47*((1+'Inputs &amp; Summary'!$D$7)^AH$29))),(_xlfn.WEIBULL.DIST(AH$29,$L47,$K47,FALSE)*$S47*((1+'Inputs &amp; Summary'!$D$7)^AH$29))),IF($M47=Lists!$H$3,IF($K47&lt;1,((($R47*(1-$E47)+$Q47*(1-$F47))/$K47)*((1+'Inputs &amp; Summary'!$D$7)^AH$29)),((INT(AH$29/$K47)-INT((AH$29-1)/$K47))*($R47*(1-$E47)+$Q47*(1-$F47))*((1+'Inputs &amp; Summary'!$D$7)^AH$29))),((_xlfn.WEIBULL.DIST(AH$29,$L47,$K47,FALSE)*($R47*(1-$E47)+$Q47*(1-$F47))*((1+'Inputs &amp; Summary'!$D$7)^AH$29))))))</f>
        <v>0</v>
      </c>
      <c r="AI47" s="114">
        <f>$D47*IF(AI$29&gt;'Inputs &amp; Summary'!$D$5,0,IF(AI$29&gt;VLOOKUP($G47,Lists!$J$17:$K$21,2),IF($M47=Lists!$H$3,IF($K47&lt;1,(($S47/$K47)*((1+'Inputs &amp; Summary'!$D$7)^AI$29)),((INT(AI$29/$K47)-INT((AI$29-1)/$K47))*$S47*((1+'Inputs &amp; Summary'!$D$7)^AI$29))),(_xlfn.WEIBULL.DIST(AI$29,$L47,$K47,FALSE)*$S47*((1+'Inputs &amp; Summary'!$D$7)^AI$29))),IF($M47=Lists!$H$3,IF($K47&lt;1,((($R47*(1-$E47)+$Q47*(1-$F47))/$K47)*((1+'Inputs &amp; Summary'!$D$7)^AI$29)),((INT(AI$29/$K47)-INT((AI$29-1)/$K47))*($R47*(1-$E47)+$Q47*(1-$F47))*((1+'Inputs &amp; Summary'!$D$7)^AI$29))),((_xlfn.WEIBULL.DIST(AI$29,$L47,$K47,FALSE)*($R47*(1-$E47)+$Q47*(1-$F47))*((1+'Inputs &amp; Summary'!$D$7)^AI$29))))))</f>
        <v>0</v>
      </c>
      <c r="AJ47" s="114">
        <f>$D47*IF(AJ$29&gt;'Inputs &amp; Summary'!$D$5,0,IF(AJ$29&gt;VLOOKUP($G47,Lists!$J$17:$K$21,2),IF($M47=Lists!$H$3,IF($K47&lt;1,(($S47/$K47)*((1+'Inputs &amp; Summary'!$D$7)^AJ$29)),((INT(AJ$29/$K47)-INT((AJ$29-1)/$K47))*$S47*((1+'Inputs &amp; Summary'!$D$7)^AJ$29))),(_xlfn.WEIBULL.DIST(AJ$29,$L47,$K47,FALSE)*$S47*((1+'Inputs &amp; Summary'!$D$7)^AJ$29))),IF($M47=Lists!$H$3,IF($K47&lt;1,((($R47*(1-$E47)+$Q47*(1-$F47))/$K47)*((1+'Inputs &amp; Summary'!$D$7)^AJ$29)),((INT(AJ$29/$K47)-INT((AJ$29-1)/$K47))*($R47*(1-$E47)+$Q47*(1-$F47))*((1+'Inputs &amp; Summary'!$D$7)^AJ$29))),((_xlfn.WEIBULL.DIST(AJ$29,$L47,$K47,FALSE)*($R47*(1-$E47)+$Q47*(1-$F47))*((1+'Inputs &amp; Summary'!$D$7)^AJ$29))))))</f>
        <v>0</v>
      </c>
      <c r="AK47" s="114">
        <f>$D47*IF(AK$29&gt;'Inputs &amp; Summary'!$D$5,0,IF(AK$29&gt;VLOOKUP($G47,Lists!$J$17:$K$21,2),IF($M47=Lists!$H$3,IF($K47&lt;1,(($S47/$K47)*((1+'Inputs &amp; Summary'!$D$7)^AK$29)),((INT(AK$29/$K47)-INT((AK$29-1)/$K47))*$S47*((1+'Inputs &amp; Summary'!$D$7)^AK$29))),(_xlfn.WEIBULL.DIST(AK$29,$L47,$K47,FALSE)*$S47*((1+'Inputs &amp; Summary'!$D$7)^AK$29))),IF($M47=Lists!$H$3,IF($K47&lt;1,((($R47*(1-$E47)+$Q47*(1-$F47))/$K47)*((1+'Inputs &amp; Summary'!$D$7)^AK$29)),((INT(AK$29/$K47)-INT((AK$29-1)/$K47))*($R47*(1-$E47)+$Q47*(1-$F47))*((1+'Inputs &amp; Summary'!$D$7)^AK$29))),((_xlfn.WEIBULL.DIST(AK$29,$L47,$K47,FALSE)*($R47*(1-$E47)+$Q47*(1-$F47))*((1+'Inputs &amp; Summary'!$D$7)^AK$29))))))</f>
        <v>0</v>
      </c>
      <c r="AL47" s="114">
        <f>$D47*IF(AL$29&gt;'Inputs &amp; Summary'!$D$5,0,IF(AL$29&gt;VLOOKUP($G47,Lists!$J$17:$K$21,2),IF($M47=Lists!$H$3,IF($K47&lt;1,(($S47/$K47)*((1+'Inputs &amp; Summary'!$D$7)^AL$29)),((INT(AL$29/$K47)-INT((AL$29-1)/$K47))*$S47*((1+'Inputs &amp; Summary'!$D$7)^AL$29))),(_xlfn.WEIBULL.DIST(AL$29,$L47,$K47,FALSE)*$S47*((1+'Inputs &amp; Summary'!$D$7)^AL$29))),IF($M47=Lists!$H$3,IF($K47&lt;1,((($R47*(1-$E47)+$Q47*(1-$F47))/$K47)*((1+'Inputs &amp; Summary'!$D$7)^AL$29)),((INT(AL$29/$K47)-INT((AL$29-1)/$K47))*($R47*(1-$E47)+$Q47*(1-$F47))*((1+'Inputs &amp; Summary'!$D$7)^AL$29))),((_xlfn.WEIBULL.DIST(AL$29,$L47,$K47,FALSE)*($R47*(1-$E47)+$Q47*(1-$F47))*((1+'Inputs &amp; Summary'!$D$7)^AL$29))))))</f>
        <v>0</v>
      </c>
      <c r="AM47" s="114">
        <f>$D47*IF(AM$29&gt;'Inputs &amp; Summary'!$D$5,0,IF(AM$29&gt;VLOOKUP($G47,Lists!$J$17:$K$21,2),IF($M47=Lists!$H$3,IF($K47&lt;1,(($S47/$K47)*((1+'Inputs &amp; Summary'!$D$7)^AM$29)),((INT(AM$29/$K47)-INT((AM$29-1)/$K47))*$S47*((1+'Inputs &amp; Summary'!$D$7)^AM$29))),(_xlfn.WEIBULL.DIST(AM$29,$L47,$K47,FALSE)*$S47*((1+'Inputs &amp; Summary'!$D$7)^AM$29))),IF($M47=Lists!$H$3,IF($K47&lt;1,((($R47*(1-$E47)+$Q47*(1-$F47))/$K47)*((1+'Inputs &amp; Summary'!$D$7)^AM$29)),((INT(AM$29/$K47)-INT((AM$29-1)/$K47))*($R47*(1-$E47)+$Q47*(1-$F47))*((1+'Inputs &amp; Summary'!$D$7)^AM$29))),((_xlfn.WEIBULL.DIST(AM$29,$L47,$K47,FALSE)*($R47*(1-$E47)+$Q47*(1-$F47))*((1+'Inputs &amp; Summary'!$D$7)^AM$29))))))</f>
        <v>0</v>
      </c>
      <c r="AN47" s="114">
        <f>$D47*IF(AN$29&gt;'Inputs &amp; Summary'!$D$5,0,IF(AN$29&gt;VLOOKUP($G47,Lists!$J$17:$K$21,2),IF($M47=Lists!$H$3,IF($K47&lt;1,(($S47/$K47)*((1+'Inputs &amp; Summary'!$D$7)^AN$29)),((INT(AN$29/$K47)-INT((AN$29-1)/$K47))*$S47*((1+'Inputs &amp; Summary'!$D$7)^AN$29))),(_xlfn.WEIBULL.DIST(AN$29,$L47,$K47,FALSE)*$S47*((1+'Inputs &amp; Summary'!$D$7)^AN$29))),IF($M47=Lists!$H$3,IF($K47&lt;1,((($R47*(1-$E47)+$Q47*(1-$F47))/$K47)*((1+'Inputs &amp; Summary'!$D$7)^AN$29)),((INT(AN$29/$K47)-INT((AN$29-1)/$K47))*($R47*(1-$E47)+$Q47*(1-$F47))*((1+'Inputs &amp; Summary'!$D$7)^AN$29))),((_xlfn.WEIBULL.DIST(AN$29,$L47,$K47,FALSE)*($R47*(1-$E47)+$Q47*(1-$F47))*((1+'Inputs &amp; Summary'!$D$7)^AN$29))))))</f>
        <v>0</v>
      </c>
      <c r="AO47" s="114">
        <f>$D47*IF(AO$29&gt;'Inputs &amp; Summary'!$D$5,0,IF(AO$29&gt;VLOOKUP($G47,Lists!$J$17:$K$21,2),IF($M47=Lists!$H$3,IF($K47&lt;1,(($S47/$K47)*((1+'Inputs &amp; Summary'!$D$7)^AO$29)),((INT(AO$29/$K47)-INT((AO$29-1)/$K47))*$S47*((1+'Inputs &amp; Summary'!$D$7)^AO$29))),(_xlfn.WEIBULL.DIST(AO$29,$L47,$K47,FALSE)*$S47*((1+'Inputs &amp; Summary'!$D$7)^AO$29))),IF($M47=Lists!$H$3,IF($K47&lt;1,((($R47*(1-$E47)+$Q47*(1-$F47))/$K47)*((1+'Inputs &amp; Summary'!$D$7)^AO$29)),((INT(AO$29/$K47)-INT((AO$29-1)/$K47))*($R47*(1-$E47)+$Q47*(1-$F47))*((1+'Inputs &amp; Summary'!$D$7)^AO$29))),((_xlfn.WEIBULL.DIST(AO$29,$L47,$K47,FALSE)*($R47*(1-$E47)+$Q47*(1-$F47))*((1+'Inputs &amp; Summary'!$D$7)^AO$29))))))</f>
        <v>0</v>
      </c>
      <c r="AP47" s="114">
        <f>$D47*IF(AP$29&gt;'Inputs &amp; Summary'!$D$5,0,IF(AP$29&gt;VLOOKUP($G47,Lists!$J$17:$K$21,2),IF($M47=Lists!$H$3,IF($K47&lt;1,(($S47/$K47)*((1+'Inputs &amp; Summary'!$D$7)^AP$29)),((INT(AP$29/$K47)-INT((AP$29-1)/$K47))*$S47*((1+'Inputs &amp; Summary'!$D$7)^AP$29))),(_xlfn.WEIBULL.DIST(AP$29,$L47,$K47,FALSE)*$S47*((1+'Inputs &amp; Summary'!$D$7)^AP$29))),IF($M47=Lists!$H$3,IF($K47&lt;1,((($R47*(1-$E47)+$Q47*(1-$F47))/$K47)*((1+'Inputs &amp; Summary'!$D$7)^AP$29)),((INT(AP$29/$K47)-INT((AP$29-1)/$K47))*($R47*(1-$E47)+$Q47*(1-$F47))*((1+'Inputs &amp; Summary'!$D$7)^AP$29))),((_xlfn.WEIBULL.DIST(AP$29,$L47,$K47,FALSE)*($R47*(1-$E47)+$Q47*(1-$F47))*((1+'Inputs &amp; Summary'!$D$7)^AP$29))))))</f>
        <v>0</v>
      </c>
      <c r="AQ47" s="114">
        <f>$D47*IF(AQ$29&gt;'Inputs &amp; Summary'!$D$5,0,IF(AQ$29&gt;VLOOKUP($G47,Lists!$J$17:$K$21,2),IF($M47=Lists!$H$3,IF($K47&lt;1,(($S47/$K47)*((1+'Inputs &amp; Summary'!$D$7)^AQ$29)),((INT(AQ$29/$K47)-INT((AQ$29-1)/$K47))*$S47*((1+'Inputs &amp; Summary'!$D$7)^AQ$29))),(_xlfn.WEIBULL.DIST(AQ$29,$L47,$K47,FALSE)*$S47*((1+'Inputs &amp; Summary'!$D$7)^AQ$29))),IF($M47=Lists!$H$3,IF($K47&lt;1,((($R47*(1-$E47)+$Q47*(1-$F47))/$K47)*((1+'Inputs &amp; Summary'!$D$7)^AQ$29)),((INT(AQ$29/$K47)-INT((AQ$29-1)/$K47))*($R47*(1-$E47)+$Q47*(1-$F47))*((1+'Inputs &amp; Summary'!$D$7)^AQ$29))),((_xlfn.WEIBULL.DIST(AQ$29,$L47,$K47,FALSE)*($R47*(1-$E47)+$Q47*(1-$F47))*((1+'Inputs &amp; Summary'!$D$7)^AQ$29))))))</f>
        <v>0</v>
      </c>
      <c r="AR47" s="114">
        <f>$D47*IF(AR$29&gt;'Inputs &amp; Summary'!$D$5,0,IF(AR$29&gt;VLOOKUP($G47,Lists!$J$17:$K$21,2),IF($M47=Lists!$H$3,IF($K47&lt;1,(($S47/$K47)*((1+'Inputs &amp; Summary'!$D$7)^AR$29)),((INT(AR$29/$K47)-INT((AR$29-1)/$K47))*$S47*((1+'Inputs &amp; Summary'!$D$7)^AR$29))),(_xlfn.WEIBULL.DIST(AR$29,$L47,$K47,FALSE)*$S47*((1+'Inputs &amp; Summary'!$D$7)^AR$29))),IF($M47=Lists!$H$3,IF($K47&lt;1,((($R47*(1-$E47)+$Q47*(1-$F47))/$K47)*((1+'Inputs &amp; Summary'!$D$7)^AR$29)),((INT(AR$29/$K47)-INT((AR$29-1)/$K47))*($R47*(1-$E47)+$Q47*(1-$F47))*((1+'Inputs &amp; Summary'!$D$7)^AR$29))),((_xlfn.WEIBULL.DIST(AR$29,$L47,$K47,FALSE)*($R47*(1-$E47)+$Q47*(1-$F47))*((1+'Inputs &amp; Summary'!$D$7)^AR$29))))))</f>
        <v>0</v>
      </c>
      <c r="AS47" s="114">
        <f>$D47*IF(AS$29&gt;'Inputs &amp; Summary'!$D$5,0,IF(AS$29&gt;VLOOKUP($G47,Lists!$J$17:$K$21,2),IF($M47=Lists!$H$3,IF($K47&lt;1,(($S47/$K47)*((1+'Inputs &amp; Summary'!$D$7)^AS$29)),((INT(AS$29/$K47)-INT((AS$29-1)/$K47))*$S47*((1+'Inputs &amp; Summary'!$D$7)^AS$29))),(_xlfn.WEIBULL.DIST(AS$29,$L47,$K47,FALSE)*$S47*((1+'Inputs &amp; Summary'!$D$7)^AS$29))),IF($M47=Lists!$H$3,IF($K47&lt;1,((($R47*(1-$E47)+$Q47*(1-$F47))/$K47)*((1+'Inputs &amp; Summary'!$D$7)^AS$29)),((INT(AS$29/$K47)-INT((AS$29-1)/$K47))*($R47*(1-$E47)+$Q47*(1-$F47))*((1+'Inputs &amp; Summary'!$D$7)^AS$29))),((_xlfn.WEIBULL.DIST(AS$29,$L47,$K47,FALSE)*($R47*(1-$E47)+$Q47*(1-$F47))*((1+'Inputs &amp; Summary'!$D$7)^AS$29))))))</f>
        <v>0</v>
      </c>
      <c r="AT47" s="114">
        <f>$D47*IF(AT$29&gt;'Inputs &amp; Summary'!$D$5,0,IF(AT$29&gt;VLOOKUP($G47,Lists!$J$17:$K$21,2),IF($M47=Lists!$H$3,IF($K47&lt;1,(($S47/$K47)*((1+'Inputs &amp; Summary'!$D$7)^AT$29)),((INT(AT$29/$K47)-INT((AT$29-1)/$K47))*$S47*((1+'Inputs &amp; Summary'!$D$7)^AT$29))),(_xlfn.WEIBULL.DIST(AT$29,$L47,$K47,FALSE)*$S47*((1+'Inputs &amp; Summary'!$D$7)^AT$29))),IF($M47=Lists!$H$3,IF($K47&lt;1,((($R47*(1-$E47)+$Q47*(1-$F47))/$K47)*((1+'Inputs &amp; Summary'!$D$7)^AT$29)),((INT(AT$29/$K47)-INT((AT$29-1)/$K47))*($R47*(1-$E47)+$Q47*(1-$F47))*((1+'Inputs &amp; Summary'!$D$7)^AT$29))),((_xlfn.WEIBULL.DIST(AT$29,$L47,$K47,FALSE)*($R47*(1-$E47)+$Q47*(1-$F47))*((1+'Inputs &amp; Summary'!$D$7)^AT$29))))))</f>
        <v>0</v>
      </c>
      <c r="AU47" s="114">
        <f>$D47*IF(AU$29&gt;'Inputs &amp; Summary'!$D$5,0,IF(AU$29&gt;VLOOKUP($G47,Lists!$J$17:$K$21,2),IF($M47=Lists!$H$3,IF($K47&lt;1,(($S47/$K47)*((1+'Inputs &amp; Summary'!$D$7)^AU$29)),((INT(AU$29/$K47)-INT((AU$29-1)/$K47))*$S47*((1+'Inputs &amp; Summary'!$D$7)^AU$29))),(_xlfn.WEIBULL.DIST(AU$29,$L47,$K47,FALSE)*$S47*((1+'Inputs &amp; Summary'!$D$7)^AU$29))),IF($M47=Lists!$H$3,IF($K47&lt;1,((($R47*(1-$E47)+$Q47*(1-$F47))/$K47)*((1+'Inputs &amp; Summary'!$D$7)^AU$29)),((INT(AU$29/$K47)-INT((AU$29-1)/$K47))*($R47*(1-$E47)+$Q47*(1-$F47))*((1+'Inputs &amp; Summary'!$D$7)^AU$29))),((_xlfn.WEIBULL.DIST(AU$29,$L47,$K47,FALSE)*($R47*(1-$E47)+$Q47*(1-$F47))*((1+'Inputs &amp; Summary'!$D$7)^AU$29))))))</f>
        <v>0</v>
      </c>
      <c r="AV47" s="114">
        <f>$D47*IF(AV$29&gt;'Inputs &amp; Summary'!$D$5,0,IF(AV$29&gt;VLOOKUP($G47,Lists!$J$17:$K$21,2),IF($M47=Lists!$H$3,IF($K47&lt;1,(($S47/$K47)*((1+'Inputs &amp; Summary'!$D$7)^AV$29)),((INT(AV$29/$K47)-INT((AV$29-1)/$K47))*$S47*((1+'Inputs &amp; Summary'!$D$7)^AV$29))),(_xlfn.WEIBULL.DIST(AV$29,$L47,$K47,FALSE)*$S47*((1+'Inputs &amp; Summary'!$D$7)^AV$29))),IF($M47=Lists!$H$3,IF($K47&lt;1,((($R47*(1-$E47)+$Q47*(1-$F47))/$K47)*((1+'Inputs &amp; Summary'!$D$7)^AV$29)),((INT(AV$29/$K47)-INT((AV$29-1)/$K47))*($R47*(1-$E47)+$Q47*(1-$F47))*((1+'Inputs &amp; Summary'!$D$7)^AV$29))),((_xlfn.WEIBULL.DIST(AV$29,$L47,$K47,FALSE)*($R47*(1-$E47)+$Q47*(1-$F47))*((1+'Inputs &amp; Summary'!$D$7)^AV$29))))))</f>
        <v>0</v>
      </c>
      <c r="AW47" s="114">
        <f>$D47*IF(AW$29&gt;'Inputs &amp; Summary'!$D$5,0,IF(AW$29&gt;VLOOKUP($G47,Lists!$J$17:$K$21,2),IF($M47=Lists!$H$3,IF($K47&lt;1,(($S47/$K47)*((1+'Inputs &amp; Summary'!$D$7)^AW$29)),((INT(AW$29/$K47)-INT((AW$29-1)/$K47))*$S47*((1+'Inputs &amp; Summary'!$D$7)^AW$29))),(_xlfn.WEIBULL.DIST(AW$29,$L47,$K47,FALSE)*$S47*((1+'Inputs &amp; Summary'!$D$7)^AW$29))),IF($M47=Lists!$H$3,IF($K47&lt;1,((($R47*(1-$E47)+$Q47*(1-$F47))/$K47)*((1+'Inputs &amp; Summary'!$D$7)^AW$29)),((INT(AW$29/$K47)-INT((AW$29-1)/$K47))*($R47*(1-$E47)+$Q47*(1-$F47))*((1+'Inputs &amp; Summary'!$D$7)^AW$29))),((_xlfn.WEIBULL.DIST(AW$29,$L47,$K47,FALSE)*($R47*(1-$E47)+$Q47*(1-$F47))*((1+'Inputs &amp; Summary'!$D$7)^AW$29))))))</f>
        <v>0</v>
      </c>
      <c r="AX47" s="114">
        <f>$D47*IF(AX$29&gt;'Inputs &amp; Summary'!$D$5,0,IF(AX$29&gt;VLOOKUP($G47,Lists!$J$17:$K$21,2),IF($M47=Lists!$H$3,IF($K47&lt;1,(($S47/$K47)*((1+'Inputs &amp; Summary'!$D$7)^AX$29)),((INT(AX$29/$K47)-INT((AX$29-1)/$K47))*$S47*((1+'Inputs &amp; Summary'!$D$7)^AX$29))),(_xlfn.WEIBULL.DIST(AX$29,$L47,$K47,FALSE)*$S47*((1+'Inputs &amp; Summary'!$D$7)^AX$29))),IF($M47=Lists!$H$3,IF($K47&lt;1,((($R47*(1-$E47)+$Q47*(1-$F47))/$K47)*((1+'Inputs &amp; Summary'!$D$7)^AX$29)),((INT(AX$29/$K47)-INT((AX$29-1)/$K47))*($R47*(1-$E47)+$Q47*(1-$F47))*((1+'Inputs &amp; Summary'!$D$7)^AX$29))),((_xlfn.WEIBULL.DIST(AX$29,$L47,$K47,FALSE)*($R47*(1-$E47)+$Q47*(1-$F47))*((1+'Inputs &amp; Summary'!$D$7)^AX$29))))))</f>
        <v>0</v>
      </c>
      <c r="AY47" s="114">
        <f>$D47*IF(AY$29&gt;'Inputs &amp; Summary'!$D$5,0,IF(AY$29&gt;VLOOKUP($G47,Lists!$J$17:$K$21,2),IF($M47=Lists!$H$3,IF($K47&lt;1,(($S47/$K47)*((1+'Inputs &amp; Summary'!$D$7)^AY$29)),((INT(AY$29/$K47)-INT((AY$29-1)/$K47))*$S47*((1+'Inputs &amp; Summary'!$D$7)^AY$29))),(_xlfn.WEIBULL.DIST(AY$29,$L47,$K47,FALSE)*$S47*((1+'Inputs &amp; Summary'!$D$7)^AY$29))),IF($M47=Lists!$H$3,IF($K47&lt;1,((($R47*(1-$E47)+$Q47*(1-$F47))/$K47)*((1+'Inputs &amp; Summary'!$D$7)^AY$29)),((INT(AY$29/$K47)-INT((AY$29-1)/$K47))*($R47*(1-$E47)+$Q47*(1-$F47))*((1+'Inputs &amp; Summary'!$D$7)^AY$29))),((_xlfn.WEIBULL.DIST(AY$29,$L47,$K47,FALSE)*($R47*(1-$E47)+$Q47*(1-$F47))*((1+'Inputs &amp; Summary'!$D$7)^AY$29))))))</f>
        <v>0</v>
      </c>
      <c r="AZ47" s="114">
        <f>$D47*IF(AZ$29&gt;'Inputs &amp; Summary'!$D$5,0,IF(AZ$29&gt;VLOOKUP($G47,Lists!$J$17:$K$21,2),IF($M47=Lists!$H$3,IF($K47&lt;1,(($S47/$K47)*((1+'Inputs &amp; Summary'!$D$7)^AZ$29)),((INT(AZ$29/$K47)-INT((AZ$29-1)/$K47))*$S47*((1+'Inputs &amp; Summary'!$D$7)^AZ$29))),(_xlfn.WEIBULL.DIST(AZ$29,$L47,$K47,FALSE)*$S47*((1+'Inputs &amp; Summary'!$D$7)^AZ$29))),IF($M47=Lists!$H$3,IF($K47&lt;1,((($R47*(1-$E47)+$Q47*(1-$F47))/$K47)*((1+'Inputs &amp; Summary'!$D$7)^AZ$29)),((INT(AZ$29/$K47)-INT((AZ$29-1)/$K47))*($R47*(1-$E47)+$Q47*(1-$F47))*((1+'Inputs &amp; Summary'!$D$7)^AZ$29))),((_xlfn.WEIBULL.DIST(AZ$29,$L47,$K47,FALSE)*($R47*(1-$E47)+$Q47*(1-$F47))*((1+'Inputs &amp; Summary'!$D$7)^AZ$29))))))</f>
        <v>0</v>
      </c>
      <c r="BA47" s="114">
        <f>$D47*IF(BA$29&gt;'Inputs &amp; Summary'!$D$5,0,IF(BA$29&gt;VLOOKUP($G47,Lists!$J$17:$K$21,2),IF($M47=Lists!$H$3,IF($K47&lt;1,(($S47/$K47)*((1+'Inputs &amp; Summary'!$D$7)^BA$29)),((INT(BA$29/$K47)-INT((BA$29-1)/$K47))*$S47*((1+'Inputs &amp; Summary'!$D$7)^BA$29))),(_xlfn.WEIBULL.DIST(BA$29,$L47,$K47,FALSE)*$S47*((1+'Inputs &amp; Summary'!$D$7)^BA$29))),IF($M47=Lists!$H$3,IF($K47&lt;1,((($R47*(1-$E47)+$Q47*(1-$F47))/$K47)*((1+'Inputs &amp; Summary'!$D$7)^BA$29)),((INT(BA$29/$K47)-INT((BA$29-1)/$K47))*($R47*(1-$E47)+$Q47*(1-$F47))*((1+'Inputs &amp; Summary'!$D$7)^BA$29))),((_xlfn.WEIBULL.DIST(BA$29,$L47,$K47,FALSE)*($R47*(1-$E47)+$Q47*(1-$F47))*((1+'Inputs &amp; Summary'!$D$7)^BA$29))))))</f>
        <v>0</v>
      </c>
      <c r="BB47" s="114">
        <f>$D47*IF(BB$29&gt;'Inputs &amp; Summary'!$D$5,0,IF(BB$29&gt;VLOOKUP($G47,Lists!$J$17:$K$21,2),IF($M47=Lists!$H$3,IF($K47&lt;1,(($S47/$K47)*((1+'Inputs &amp; Summary'!$D$7)^BB$29)),((INT(BB$29/$K47)-INT((BB$29-1)/$K47))*$S47*((1+'Inputs &amp; Summary'!$D$7)^BB$29))),(_xlfn.WEIBULL.DIST(BB$29,$L47,$K47,FALSE)*$S47*((1+'Inputs &amp; Summary'!$D$7)^BB$29))),IF($M47=Lists!$H$3,IF($K47&lt;1,((($R47*(1-$E47)+$Q47*(1-$F47))/$K47)*((1+'Inputs &amp; Summary'!$D$7)^BB$29)),((INT(BB$29/$K47)-INT((BB$29-1)/$K47))*($R47*(1-$E47)+$Q47*(1-$F47))*((1+'Inputs &amp; Summary'!$D$7)^BB$29))),((_xlfn.WEIBULL.DIST(BB$29,$L47,$K47,FALSE)*($R47*(1-$E47)+$Q47*(1-$F47))*((1+'Inputs &amp; Summary'!$D$7)^BB$29))))))</f>
        <v>0</v>
      </c>
      <c r="BC47" s="114">
        <f>$D47*IF(BC$29&gt;'Inputs &amp; Summary'!$D$5,0,IF(BC$29&gt;VLOOKUP($G47,Lists!$J$17:$K$21,2),IF($M47=Lists!$H$3,IF($K47&lt;1,(($S47/$K47)*((1+'Inputs &amp; Summary'!$D$7)^BC$29)),((INT(BC$29/$K47)-INT((BC$29-1)/$K47))*$S47*((1+'Inputs &amp; Summary'!$D$7)^BC$29))),(_xlfn.WEIBULL.DIST(BC$29,$L47,$K47,FALSE)*$S47*((1+'Inputs &amp; Summary'!$D$7)^BC$29))),IF($M47=Lists!$H$3,IF($K47&lt;1,((($R47*(1-$E47)+$Q47*(1-$F47))/$K47)*((1+'Inputs &amp; Summary'!$D$7)^BC$29)),((INT(BC$29/$K47)-INT((BC$29-1)/$K47))*($R47*(1-$E47)+$Q47*(1-$F47))*((1+'Inputs &amp; Summary'!$D$7)^BC$29))),((_xlfn.WEIBULL.DIST(BC$29,$L47,$K47,FALSE)*($R47*(1-$E47)+$Q47*(1-$F47))*((1+'Inputs &amp; Summary'!$D$7)^BC$29))))))</f>
        <v>0</v>
      </c>
      <c r="BD47" s="114">
        <f>$D47*IF(BD$29&gt;'Inputs &amp; Summary'!$D$5,0,IF(BD$29&gt;VLOOKUP($G47,Lists!$J$17:$K$21,2),IF($M47=Lists!$H$3,IF($K47&lt;1,(($S47/$K47)*((1+'Inputs &amp; Summary'!$D$7)^BD$29)),((INT(BD$29/$K47)-INT((BD$29-1)/$K47))*$S47*((1+'Inputs &amp; Summary'!$D$7)^BD$29))),(_xlfn.WEIBULL.DIST(BD$29,$L47,$K47,FALSE)*$S47*((1+'Inputs &amp; Summary'!$D$7)^BD$29))),IF($M47=Lists!$H$3,IF($K47&lt;1,((($R47*(1-$E47)+$Q47*(1-$F47))/$K47)*((1+'Inputs &amp; Summary'!$D$7)^BD$29)),((INT(BD$29/$K47)-INT((BD$29-1)/$K47))*($R47*(1-$E47)+$Q47*(1-$F47))*((1+'Inputs &amp; Summary'!$D$7)^BD$29))),((_xlfn.WEIBULL.DIST(BD$29,$L47,$K47,FALSE)*($R47*(1-$E47)+$Q47*(1-$F47))*((1+'Inputs &amp; Summary'!$D$7)^BD$29))))))</f>
        <v>0</v>
      </c>
      <c r="BE47" s="114">
        <f>$D47*IF(BE$29&gt;'Inputs &amp; Summary'!$D$5,0,IF(BE$29&gt;VLOOKUP($G47,Lists!$J$17:$K$21,2),IF($M47=Lists!$H$3,IF($K47&lt;1,(($S47/$K47)*((1+'Inputs &amp; Summary'!$D$7)^BE$29)),((INT(BE$29/$K47)-INT((BE$29-1)/$K47))*$S47*((1+'Inputs &amp; Summary'!$D$7)^BE$29))),(_xlfn.WEIBULL.DIST(BE$29,$L47,$K47,FALSE)*$S47*((1+'Inputs &amp; Summary'!$D$7)^BE$29))),IF($M47=Lists!$H$3,IF($K47&lt;1,((($R47*(1-$E47)+$Q47*(1-$F47))/$K47)*((1+'Inputs &amp; Summary'!$D$7)^BE$29)),((INT(BE$29/$K47)-INT((BE$29-1)/$K47))*($R47*(1-$E47)+$Q47*(1-$F47))*((1+'Inputs &amp; Summary'!$D$7)^BE$29))),((_xlfn.WEIBULL.DIST(BE$29,$L47,$K47,FALSE)*($R47*(1-$E47)+$Q47*(1-$F47))*((1+'Inputs &amp; Summary'!$D$7)^BE$29))))))</f>
        <v>0</v>
      </c>
      <c r="BF47" s="114">
        <f>$D47*IF(BF$29&gt;'Inputs &amp; Summary'!$D$5,0,IF(BF$29&gt;VLOOKUP($G47,Lists!$J$17:$K$21,2),IF($M47=Lists!$H$3,IF($K47&lt;1,(($S47/$K47)*((1+'Inputs &amp; Summary'!$D$7)^BF$29)),((INT(BF$29/$K47)-INT((BF$29-1)/$K47))*$S47*((1+'Inputs &amp; Summary'!$D$7)^BF$29))),(_xlfn.WEIBULL.DIST(BF$29,$L47,$K47,FALSE)*$S47*((1+'Inputs &amp; Summary'!$D$7)^BF$29))),IF($M47=Lists!$H$3,IF($K47&lt;1,((($R47*(1-$E47)+$Q47*(1-$F47))/$K47)*((1+'Inputs &amp; Summary'!$D$7)^BF$29)),((INT(BF$29/$K47)-INT((BF$29-1)/$K47))*($R47*(1-$E47)+$Q47*(1-$F47))*((1+'Inputs &amp; Summary'!$D$7)^BF$29))),((_xlfn.WEIBULL.DIST(BF$29,$L47,$K47,FALSE)*($R47*(1-$E47)+$Q47*(1-$F47))*((1+'Inputs &amp; Summary'!$D$7)^BF$29))))))</f>
        <v>0</v>
      </c>
      <c r="BG47" s="114">
        <f>$D47*IF(BG$29&gt;'Inputs &amp; Summary'!$D$5,0,IF(BG$29&gt;VLOOKUP($G47,Lists!$J$17:$K$21,2),IF($M47=Lists!$H$3,IF($K47&lt;1,(($S47/$K47)*((1+'Inputs &amp; Summary'!$D$7)^BG$29)),((INT(BG$29/$K47)-INT((BG$29-1)/$K47))*$S47*((1+'Inputs &amp; Summary'!$D$7)^BG$29))),(_xlfn.WEIBULL.DIST(BG$29,$L47,$K47,FALSE)*$S47*((1+'Inputs &amp; Summary'!$D$7)^BG$29))),IF($M47=Lists!$H$3,IF($K47&lt;1,((($R47*(1-$E47)+$Q47*(1-$F47))/$K47)*((1+'Inputs &amp; Summary'!$D$7)^BG$29)),((INT(BG$29/$K47)-INT((BG$29-1)/$K47))*($R47*(1-$E47)+$Q47*(1-$F47))*((1+'Inputs &amp; Summary'!$D$7)^BG$29))),((_xlfn.WEIBULL.DIST(BG$29,$L47,$K47,FALSE)*($R47*(1-$E47)+$Q47*(1-$F47))*((1+'Inputs &amp; Summary'!$D$7)^BG$29))))))</f>
        <v>0</v>
      </c>
      <c r="BH47" s="114">
        <f>$D47*IF(BH$29&gt;'Inputs &amp; Summary'!$D$5,0,IF(BH$29&gt;VLOOKUP($G47,Lists!$J$17:$K$21,2),IF($M47=Lists!$H$3,IF($K47&lt;1,(($S47/$K47)*((1+'Inputs &amp; Summary'!$D$7)^BH$29)),((INT(BH$29/$K47)-INT((BH$29-1)/$K47))*$S47*((1+'Inputs &amp; Summary'!$D$7)^BH$29))),(_xlfn.WEIBULL.DIST(BH$29,$L47,$K47,FALSE)*$S47*((1+'Inputs &amp; Summary'!$D$7)^BH$29))),IF($M47=Lists!$H$3,IF($K47&lt;1,((($R47*(1-$E47)+$Q47*(1-$F47))/$K47)*((1+'Inputs &amp; Summary'!$D$7)^BH$29)),((INT(BH$29/$K47)-INT((BH$29-1)/$K47))*($R47*(1-$E47)+$Q47*(1-$F47))*((1+'Inputs &amp; Summary'!$D$7)^BH$29))),((_xlfn.WEIBULL.DIST(BH$29,$L47,$K47,FALSE)*($R47*(1-$E47)+$Q47*(1-$F47))*((1+'Inputs &amp; Summary'!$D$7)^BH$29))))))</f>
        <v>0</v>
      </c>
      <c r="BI47" s="114">
        <f>$D47*IF(BI$29&gt;'Inputs &amp; Summary'!$D$5,0,IF(BI$29&gt;VLOOKUP($G47,Lists!$J$17:$K$21,2),IF($M47=Lists!$H$3,IF($K47&lt;1,(($S47/$K47)*((1+'Inputs &amp; Summary'!$D$7)^BI$29)),((INT(BI$29/$K47)-INT((BI$29-1)/$K47))*$S47*((1+'Inputs &amp; Summary'!$D$7)^BI$29))),(_xlfn.WEIBULL.DIST(BI$29,$L47,$K47,FALSE)*$S47*((1+'Inputs &amp; Summary'!$D$7)^BI$29))),IF($M47=Lists!$H$3,IF($K47&lt;1,((($R47*(1-$E47)+$Q47*(1-$F47))/$K47)*((1+'Inputs &amp; Summary'!$D$7)^BI$29)),((INT(BI$29/$K47)-INT((BI$29-1)/$K47))*($R47*(1-$E47)+$Q47*(1-$F47))*((1+'Inputs &amp; Summary'!$D$7)^BI$29))),((_xlfn.WEIBULL.DIST(BI$29,$L47,$K47,FALSE)*($R47*(1-$E47)+$Q47*(1-$F47))*((1+'Inputs &amp; Summary'!$D$7)^BI$29))))))</f>
        <v>0</v>
      </c>
      <c r="BJ47" s="114">
        <f>$D47*IF(BJ$29&gt;'Inputs &amp; Summary'!$D$5,0,IF(BJ$29&gt;VLOOKUP($G47,Lists!$J$17:$K$21,2),IF($M47=Lists!$H$3,IF($K47&lt;1,(($S47/$K47)*((1+'Inputs &amp; Summary'!$D$7)^BJ$29)),((INT(BJ$29/$K47)-INT((BJ$29-1)/$K47))*$S47*((1+'Inputs &amp; Summary'!$D$7)^BJ$29))),(_xlfn.WEIBULL.DIST(BJ$29,$L47,$K47,FALSE)*$S47*((1+'Inputs &amp; Summary'!$D$7)^BJ$29))),IF($M47=Lists!$H$3,IF($K47&lt;1,((($R47*(1-$E47)+$Q47*(1-$F47))/$K47)*((1+'Inputs &amp; Summary'!$D$7)^BJ$29)),((INT(BJ$29/$K47)-INT((BJ$29-1)/$K47))*($R47*(1-$E47)+$Q47*(1-$F47))*((1+'Inputs &amp; Summary'!$D$7)^BJ$29))),((_xlfn.WEIBULL.DIST(BJ$29,$L47,$K47,FALSE)*($R47*(1-$E47)+$Q47*(1-$F47))*((1+'Inputs &amp; Summary'!$D$7)^BJ$29))))))</f>
        <v>0</v>
      </c>
      <c r="BK47" s="114">
        <f>$D47*IF(BK$29&gt;'Inputs &amp; Summary'!$D$5,0,IF(BK$29&gt;VLOOKUP($G47,Lists!$J$17:$K$21,2),IF($M47=Lists!$H$3,IF($K47&lt;1,(($S47/$K47)*((1+'Inputs &amp; Summary'!$D$7)^BK$29)),((INT(BK$29/$K47)-INT((BK$29-1)/$K47))*$S47*((1+'Inputs &amp; Summary'!$D$7)^BK$29))),(_xlfn.WEIBULL.DIST(BK$29,$L47,$K47,FALSE)*$S47*((1+'Inputs &amp; Summary'!$D$7)^BK$29))),IF($M47=Lists!$H$3,IF($K47&lt;1,((($R47*(1-$E47)+$Q47*(1-$F47))/$K47)*((1+'Inputs &amp; Summary'!$D$7)^BK$29)),((INT(BK$29/$K47)-INT((BK$29-1)/$K47))*($R47*(1-$E47)+$Q47*(1-$F47))*((1+'Inputs &amp; Summary'!$D$7)^BK$29))),((_xlfn.WEIBULL.DIST(BK$29,$L47,$K47,FALSE)*($R47*(1-$E47)+$Q47*(1-$F47))*((1+'Inputs &amp; Summary'!$D$7)^BK$29))))))</f>
        <v>0</v>
      </c>
      <c r="BL47" s="114">
        <f>$D47*IF(BL$29&gt;'Inputs &amp; Summary'!$D$5,0,IF(BL$29&gt;VLOOKUP($G47,Lists!$J$17:$K$21,2),IF($M47=Lists!$H$3,IF($K47&lt;1,(($S47/$K47)*((1+'Inputs &amp; Summary'!$D$7)^BL$29)),((INT(BL$29/$K47)-INT((BL$29-1)/$K47))*$S47*((1+'Inputs &amp; Summary'!$D$7)^BL$29))),(_xlfn.WEIBULL.DIST(BL$29,$L47,$K47,FALSE)*$S47*((1+'Inputs &amp; Summary'!$D$7)^BL$29))),IF($M47=Lists!$H$3,IF($K47&lt;1,((($R47*(1-$E47)+$Q47*(1-$F47))/$K47)*((1+'Inputs &amp; Summary'!$D$7)^BL$29)),((INT(BL$29/$K47)-INT((BL$29-1)/$K47))*($R47*(1-$E47)+$Q47*(1-$F47))*((1+'Inputs &amp; Summary'!$D$7)^BL$29))),((_xlfn.WEIBULL.DIST(BL$29,$L47,$K47,FALSE)*($R47*(1-$E47)+$Q47*(1-$F47))*((1+'Inputs &amp; Summary'!$D$7)^BL$29))))))</f>
        <v>0</v>
      </c>
    </row>
    <row r="48" spans="1:64" s="1" customFormat="1" ht="28.8" x14ac:dyDescent="0.3">
      <c r="A48" s="79" t="s">
        <v>228</v>
      </c>
      <c r="B48" s="33" t="s">
        <v>152</v>
      </c>
      <c r="C48" s="33" t="s">
        <v>236</v>
      </c>
      <c r="D48" s="68">
        <v>1</v>
      </c>
      <c r="E48" s="68">
        <v>1</v>
      </c>
      <c r="F48" s="68">
        <v>1</v>
      </c>
      <c r="G48" s="213" t="s">
        <v>440</v>
      </c>
      <c r="H48" s="34" t="s">
        <v>291</v>
      </c>
      <c r="I48" s="34" t="s">
        <v>100</v>
      </c>
      <c r="J48" s="33">
        <f>VLOOKUP(I48,'Labor Rates'!$A$1:$B$16,2)</f>
        <v>24.03846153846154</v>
      </c>
      <c r="K48" s="35">
        <v>25</v>
      </c>
      <c r="L48" s="35">
        <v>1</v>
      </c>
      <c r="M48" s="36" t="s">
        <v>249</v>
      </c>
      <c r="N48" s="84">
        <f>'Inputs &amp; Summary'!$D$19</f>
        <v>1443</v>
      </c>
      <c r="O48" s="35">
        <v>0.1</v>
      </c>
      <c r="P48" s="5">
        <v>5</v>
      </c>
      <c r="Q48" s="73">
        <f t="shared" si="6"/>
        <v>3468.7500000000005</v>
      </c>
      <c r="R48" s="73">
        <f t="shared" si="7"/>
        <v>7215</v>
      </c>
      <c r="S48" s="74">
        <f t="shared" si="8"/>
        <v>10683.75</v>
      </c>
      <c r="T48" s="88"/>
      <c r="U48" s="80"/>
      <c r="V48" s="87">
        <f t="shared" si="9"/>
        <v>156.50360454500739</v>
      </c>
      <c r="W48" s="87">
        <f>NPV('Inputs &amp; Summary'!$D$6,Y48:BL48)</f>
        <v>1130.0931276661527</v>
      </c>
      <c r="X48" s="90">
        <f t="shared" si="10"/>
        <v>3.3083947573163235E-2</v>
      </c>
      <c r="Y48" s="114">
        <f>$D48*IF(Y$29&gt;'Inputs &amp; Summary'!$D$5,0,IF(Y$29&gt;VLOOKUP($G48,Lists!$J$17:$K$21,2),IF($M48=Lists!$H$3,IF($K48&lt;1,(($S48/$K48)*((1+'Inputs &amp; Summary'!$D$7)^Y$29)),((INT(Y$29/$K48)-INT((Y$29-1)/$K48))*$S48*((1+'Inputs &amp; Summary'!$D$7)^Y$29))),(_xlfn.WEIBULL.DIST(Y$29,$L48,$K48,FALSE)*$S48*((1+'Inputs &amp; Summary'!$D$7)^Y$29))),IF($M48=Lists!$H$3,IF($K48&lt;1,((($R48*(1-$E48)+$Q48*(1-$F48))/$K48)*((1+'Inputs &amp; Summary'!$D$7)^Y$29)),((INT(Y$29/$K48)-INT((Y$29-1)/$K48))*($R48*(1-$E48)+$Q48*(1-$F48))*((1+'Inputs &amp; Summary'!$D$7)^Y$29))),((_xlfn.WEIBULL.DIST(Y$29,$L48,$K48,FALSE)*($R48*(1-$E48)+$Q48*(1-$F48))*((1+'Inputs &amp; Summary'!$D$7)^Y$29))))))</f>
        <v>0</v>
      </c>
      <c r="Z48" s="114">
        <f>$D48*IF(Z$29&gt;'Inputs &amp; Summary'!$D$5,0,IF(Z$29&gt;VLOOKUP($G48,Lists!$J$17:$K$21,2),IF($M48=Lists!$H$3,IF($K48&lt;1,(($S48/$K48)*((1+'Inputs &amp; Summary'!$D$7)^Z$29)),((INT(Z$29/$K48)-INT((Z$29-1)/$K48))*$S48*((1+'Inputs &amp; Summary'!$D$7)^Z$29))),(_xlfn.WEIBULL.DIST(Z$29,$L48,$K48,FALSE)*$S48*((1+'Inputs &amp; Summary'!$D$7)^Z$29))),IF($M48=Lists!$H$3,IF($K48&lt;1,((($R48*(1-$E48)+$Q48*(1-$F48))/$K48)*((1+'Inputs &amp; Summary'!$D$7)^Z$29)),((INT(Z$29/$K48)-INT((Z$29-1)/$K48))*($R48*(1-$E48)+$Q48*(1-$F48))*((1+'Inputs &amp; Summary'!$D$7)^Z$29))),((_xlfn.WEIBULL.DIST(Z$29,$L48,$K48,FALSE)*($R48*(1-$E48)+$Q48*(1-$F48))*((1+'Inputs &amp; Summary'!$D$7)^Z$29))))))</f>
        <v>0</v>
      </c>
      <c r="AA48" s="114">
        <f>$D48*IF(AA$29&gt;'Inputs &amp; Summary'!$D$5,0,IF(AA$29&gt;VLOOKUP($G48,Lists!$J$17:$K$21,2),IF($M48=Lists!$H$3,IF($K48&lt;1,(($S48/$K48)*((1+'Inputs &amp; Summary'!$D$7)^AA$29)),((INT(AA$29/$K48)-INT((AA$29-1)/$K48))*$S48*((1+'Inputs &amp; Summary'!$D$7)^AA$29))),(_xlfn.WEIBULL.DIST(AA$29,$L48,$K48,FALSE)*$S48*((1+'Inputs &amp; Summary'!$D$7)^AA$29))),IF($M48=Lists!$H$3,IF($K48&lt;1,((($R48*(1-$E48)+$Q48*(1-$F48))/$K48)*((1+'Inputs &amp; Summary'!$D$7)^AA$29)),((INT(AA$29/$K48)-INT((AA$29-1)/$K48))*($R48*(1-$E48)+$Q48*(1-$F48))*((1+'Inputs &amp; Summary'!$D$7)^AA$29))),((_xlfn.WEIBULL.DIST(AA$29,$L48,$K48,FALSE)*($R48*(1-$E48)+$Q48*(1-$F48))*((1+'Inputs &amp; Summary'!$D$7)^AA$29))))))</f>
        <v>0</v>
      </c>
      <c r="AB48" s="114">
        <f>$D48*IF(AB$29&gt;'Inputs &amp; Summary'!$D$5,0,IF(AB$29&gt;VLOOKUP($G48,Lists!$J$17:$K$21,2),IF($M48=Lists!$H$3,IF($K48&lt;1,(($S48/$K48)*((1+'Inputs &amp; Summary'!$D$7)^AB$29)),((INT(AB$29/$K48)-INT((AB$29-1)/$K48))*$S48*((1+'Inputs &amp; Summary'!$D$7)^AB$29))),(_xlfn.WEIBULL.DIST(AB$29,$L48,$K48,FALSE)*$S48*((1+'Inputs &amp; Summary'!$D$7)^AB$29))),IF($M48=Lists!$H$3,IF($K48&lt;1,((($R48*(1-$E48)+$Q48*(1-$F48))/$K48)*((1+'Inputs &amp; Summary'!$D$7)^AB$29)),((INT(AB$29/$K48)-INT((AB$29-1)/$K48))*($R48*(1-$E48)+$Q48*(1-$F48))*((1+'Inputs &amp; Summary'!$D$7)^AB$29))),((_xlfn.WEIBULL.DIST(AB$29,$L48,$K48,FALSE)*($R48*(1-$E48)+$Q48*(1-$F48))*((1+'Inputs &amp; Summary'!$D$7)^AB$29))))))</f>
        <v>0</v>
      </c>
      <c r="AC48" s="114">
        <f>$D48*IF(AC$29&gt;'Inputs &amp; Summary'!$D$5,0,IF(AC$29&gt;VLOOKUP($G48,Lists!$J$17:$K$21,2),IF($M48=Lists!$H$3,IF($K48&lt;1,(($S48/$K48)*((1+'Inputs &amp; Summary'!$D$7)^AC$29)),((INT(AC$29/$K48)-INT((AC$29-1)/$K48))*$S48*((1+'Inputs &amp; Summary'!$D$7)^AC$29))),(_xlfn.WEIBULL.DIST(AC$29,$L48,$K48,FALSE)*$S48*((1+'Inputs &amp; Summary'!$D$7)^AC$29))),IF($M48=Lists!$H$3,IF($K48&lt;1,((($R48*(1-$E48)+$Q48*(1-$F48))/$K48)*((1+'Inputs &amp; Summary'!$D$7)^AC$29)),((INT(AC$29/$K48)-INT((AC$29-1)/$K48))*($R48*(1-$E48)+$Q48*(1-$F48))*((1+'Inputs &amp; Summary'!$D$7)^AC$29))),((_xlfn.WEIBULL.DIST(AC$29,$L48,$K48,FALSE)*($R48*(1-$E48)+$Q48*(1-$F48))*((1+'Inputs &amp; Summary'!$D$7)^AC$29))))))</f>
        <v>0</v>
      </c>
      <c r="AD48" s="114">
        <f>$D48*IF(AD$29&gt;'Inputs &amp; Summary'!$D$5,0,IF(AD$29&gt;VLOOKUP($G48,Lists!$J$17:$K$21,2),IF($M48=Lists!$H$3,IF($K48&lt;1,(($S48/$K48)*((1+'Inputs &amp; Summary'!$D$7)^AD$29)),((INT(AD$29/$K48)-INT((AD$29-1)/$K48))*$S48*((1+'Inputs &amp; Summary'!$D$7)^AD$29))),(_xlfn.WEIBULL.DIST(AD$29,$L48,$K48,FALSE)*$S48*((1+'Inputs &amp; Summary'!$D$7)^AD$29))),IF($M48=Lists!$H$3,IF($K48&lt;1,((($R48*(1-$E48)+$Q48*(1-$F48))/$K48)*((1+'Inputs &amp; Summary'!$D$7)^AD$29)),((INT(AD$29/$K48)-INT((AD$29-1)/$K48))*($R48*(1-$E48)+$Q48*(1-$F48))*((1+'Inputs &amp; Summary'!$D$7)^AD$29))),((_xlfn.WEIBULL.DIST(AD$29,$L48,$K48,FALSE)*($R48*(1-$E48)+$Q48*(1-$F48))*((1+'Inputs &amp; Summary'!$D$7)^AD$29))))))</f>
        <v>0</v>
      </c>
      <c r="AE48" s="114">
        <f>$D48*IF(AE$29&gt;'Inputs &amp; Summary'!$D$5,0,IF(AE$29&gt;VLOOKUP($G48,Lists!$J$17:$K$21,2),IF($M48=Lists!$H$3,IF($K48&lt;1,(($S48/$K48)*((1+'Inputs &amp; Summary'!$D$7)^AE$29)),((INT(AE$29/$K48)-INT((AE$29-1)/$K48))*$S48*((1+'Inputs &amp; Summary'!$D$7)^AE$29))),(_xlfn.WEIBULL.DIST(AE$29,$L48,$K48,FALSE)*$S48*((1+'Inputs &amp; Summary'!$D$7)^AE$29))),IF($M48=Lists!$H$3,IF($K48&lt;1,((($R48*(1-$E48)+$Q48*(1-$F48))/$K48)*((1+'Inputs &amp; Summary'!$D$7)^AE$29)),((INT(AE$29/$K48)-INT((AE$29-1)/$K48))*($R48*(1-$E48)+$Q48*(1-$F48))*((1+'Inputs &amp; Summary'!$D$7)^AE$29))),((_xlfn.WEIBULL.DIST(AE$29,$L48,$K48,FALSE)*($R48*(1-$E48)+$Q48*(1-$F48))*((1+'Inputs &amp; Summary'!$D$7)^AE$29))))))</f>
        <v>0</v>
      </c>
      <c r="AF48" s="114">
        <f>$D48*IF(AF$29&gt;'Inputs &amp; Summary'!$D$5,0,IF(AF$29&gt;VLOOKUP($G48,Lists!$J$17:$K$21,2),IF($M48=Lists!$H$3,IF($K48&lt;1,(($S48/$K48)*((1+'Inputs &amp; Summary'!$D$7)^AF$29)),((INT(AF$29/$K48)-INT((AF$29-1)/$K48))*$S48*((1+'Inputs &amp; Summary'!$D$7)^AF$29))),(_xlfn.WEIBULL.DIST(AF$29,$L48,$K48,FALSE)*$S48*((1+'Inputs &amp; Summary'!$D$7)^AF$29))),IF($M48=Lists!$H$3,IF($K48&lt;1,((($R48*(1-$E48)+$Q48*(1-$F48))/$K48)*((1+'Inputs &amp; Summary'!$D$7)^AF$29)),((INT(AF$29/$K48)-INT((AF$29-1)/$K48))*($R48*(1-$E48)+$Q48*(1-$F48))*((1+'Inputs &amp; Summary'!$D$7)^AF$29))),((_xlfn.WEIBULL.DIST(AF$29,$L48,$K48,FALSE)*($R48*(1-$E48)+$Q48*(1-$F48))*((1+'Inputs &amp; Summary'!$D$7)^AF$29))))))</f>
        <v>0</v>
      </c>
      <c r="AG48" s="114">
        <f>$D48*IF(AG$29&gt;'Inputs &amp; Summary'!$D$5,0,IF(AG$29&gt;VLOOKUP($G48,Lists!$J$17:$K$21,2),IF($M48=Lists!$H$3,IF($K48&lt;1,(($S48/$K48)*((1+'Inputs &amp; Summary'!$D$7)^AG$29)),((INT(AG$29/$K48)-INT((AG$29-1)/$K48))*$S48*((1+'Inputs &amp; Summary'!$D$7)^AG$29))),(_xlfn.WEIBULL.DIST(AG$29,$L48,$K48,FALSE)*$S48*((1+'Inputs &amp; Summary'!$D$7)^AG$29))),IF($M48=Lists!$H$3,IF($K48&lt;1,((($R48*(1-$E48)+$Q48*(1-$F48))/$K48)*((1+'Inputs &amp; Summary'!$D$7)^AG$29)),((INT(AG$29/$K48)-INT((AG$29-1)/$K48))*($R48*(1-$E48)+$Q48*(1-$F48))*((1+'Inputs &amp; Summary'!$D$7)^AG$29))),((_xlfn.WEIBULL.DIST(AG$29,$L48,$K48,FALSE)*($R48*(1-$E48)+$Q48*(1-$F48))*((1+'Inputs &amp; Summary'!$D$7)^AG$29))))))</f>
        <v>0</v>
      </c>
      <c r="AH48" s="114">
        <f>$D48*IF(AH$29&gt;'Inputs &amp; Summary'!$D$5,0,IF(AH$29&gt;VLOOKUP($G48,Lists!$J$17:$K$21,2),IF($M48=Lists!$H$3,IF($K48&lt;1,(($S48/$K48)*((1+'Inputs &amp; Summary'!$D$7)^AH$29)),((INT(AH$29/$K48)-INT((AH$29-1)/$K48))*$S48*((1+'Inputs &amp; Summary'!$D$7)^AH$29))),(_xlfn.WEIBULL.DIST(AH$29,$L48,$K48,FALSE)*$S48*((1+'Inputs &amp; Summary'!$D$7)^AH$29))),IF($M48=Lists!$H$3,IF($K48&lt;1,((($R48*(1-$E48)+$Q48*(1-$F48))/$K48)*((1+'Inputs &amp; Summary'!$D$7)^AH$29)),((INT(AH$29/$K48)-INT((AH$29-1)/$K48))*($R48*(1-$E48)+$Q48*(1-$F48))*((1+'Inputs &amp; Summary'!$D$7)^AH$29))),((_xlfn.WEIBULL.DIST(AH$29,$L48,$K48,FALSE)*($R48*(1-$E48)+$Q48*(1-$F48))*((1+'Inputs &amp; Summary'!$D$7)^AH$29))))))</f>
        <v>0</v>
      </c>
      <c r="AI48" s="114">
        <f>$D48*IF(AI$29&gt;'Inputs &amp; Summary'!$D$5,0,IF(AI$29&gt;VLOOKUP($G48,Lists!$J$17:$K$21,2),IF($M48=Lists!$H$3,IF($K48&lt;1,(($S48/$K48)*((1+'Inputs &amp; Summary'!$D$7)^AI$29)),((INT(AI$29/$K48)-INT((AI$29-1)/$K48))*$S48*((1+'Inputs &amp; Summary'!$D$7)^AI$29))),(_xlfn.WEIBULL.DIST(AI$29,$L48,$K48,FALSE)*$S48*((1+'Inputs &amp; Summary'!$D$7)^AI$29))),IF($M48=Lists!$H$3,IF($K48&lt;1,((($R48*(1-$E48)+$Q48*(1-$F48))/$K48)*((1+'Inputs &amp; Summary'!$D$7)^AI$29)),((INT(AI$29/$K48)-INT((AI$29-1)/$K48))*($R48*(1-$E48)+$Q48*(1-$F48))*((1+'Inputs &amp; Summary'!$D$7)^AI$29))),((_xlfn.WEIBULL.DIST(AI$29,$L48,$K48,FALSE)*($R48*(1-$E48)+$Q48*(1-$F48))*((1+'Inputs &amp; Summary'!$D$7)^AI$29))))))</f>
        <v>342.21262344738386</v>
      </c>
      <c r="AJ48" s="114">
        <f>$D48*IF(AJ$29&gt;'Inputs &amp; Summary'!$D$5,0,IF(AJ$29&gt;VLOOKUP($G48,Lists!$J$17:$K$21,2),IF($M48=Lists!$H$3,IF($K48&lt;1,(($S48/$K48)*((1+'Inputs &amp; Summary'!$D$7)^AJ$29)),((INT(AJ$29/$K48)-INT((AJ$29-1)/$K48))*$S48*((1+'Inputs &amp; Summary'!$D$7)^AJ$29))),(_xlfn.WEIBULL.DIST(AJ$29,$L48,$K48,FALSE)*$S48*((1+'Inputs &amp; Summary'!$D$7)^AJ$29))),IF($M48=Lists!$H$3,IF($K48&lt;1,((($R48*(1-$E48)+$Q48*(1-$F48))/$K48)*((1+'Inputs &amp; Summary'!$D$7)^AJ$29)),((INT(AJ$29/$K48)-INT((AJ$29-1)/$K48))*($R48*(1-$E48)+$Q48*(1-$F48))*((1+'Inputs &amp; Summary'!$D$7)^AJ$29))),((_xlfn.WEIBULL.DIST(AJ$29,$L48,$K48,FALSE)*($R48*(1-$E48)+$Q48*(1-$F48))*((1+'Inputs &amp; Summary'!$D$7)^AJ$29))))))</f>
        <v>335.37016004391432</v>
      </c>
      <c r="AK48" s="114">
        <f>$D48*IF(AK$29&gt;'Inputs &amp; Summary'!$D$5,0,IF(AK$29&gt;VLOOKUP($G48,Lists!$J$17:$K$21,2),IF($M48=Lists!$H$3,IF($K48&lt;1,(($S48/$K48)*((1+'Inputs &amp; Summary'!$D$7)^AK$29)),((INT(AK$29/$K48)-INT((AK$29-1)/$K48))*$S48*((1+'Inputs &amp; Summary'!$D$7)^AK$29))),(_xlfn.WEIBULL.DIST(AK$29,$L48,$K48,FALSE)*$S48*((1+'Inputs &amp; Summary'!$D$7)^AK$29))),IF($M48=Lists!$H$3,IF($K48&lt;1,((($R48*(1-$E48)+$Q48*(1-$F48))/$K48)*((1+'Inputs &amp; Summary'!$D$7)^AK$29)),((INT(AK$29/$K48)-INT((AK$29-1)/$K48))*($R48*(1-$E48)+$Q48*(1-$F48))*((1+'Inputs &amp; Summary'!$D$7)^AK$29))),((_xlfn.WEIBULL.DIST(AK$29,$L48,$K48,FALSE)*($R48*(1-$E48)+$Q48*(1-$F48))*((1+'Inputs &amp; Summary'!$D$7)^AK$29))))))</f>
        <v>328.66451013655768</v>
      </c>
      <c r="AL48" s="114">
        <f>$D48*IF(AL$29&gt;'Inputs &amp; Summary'!$D$5,0,IF(AL$29&gt;VLOOKUP($G48,Lists!$J$17:$K$21,2),IF($M48=Lists!$H$3,IF($K48&lt;1,(($S48/$K48)*((1+'Inputs &amp; Summary'!$D$7)^AL$29)),((INT(AL$29/$K48)-INT((AL$29-1)/$K48))*$S48*((1+'Inputs &amp; Summary'!$D$7)^AL$29))),(_xlfn.WEIBULL.DIST(AL$29,$L48,$K48,FALSE)*$S48*((1+'Inputs &amp; Summary'!$D$7)^AL$29))),IF($M48=Lists!$H$3,IF($K48&lt;1,((($R48*(1-$E48)+$Q48*(1-$F48))/$K48)*((1+'Inputs &amp; Summary'!$D$7)^AL$29)),((INT(AL$29/$K48)-INT((AL$29-1)/$K48))*($R48*(1-$E48)+$Q48*(1-$F48))*((1+'Inputs &amp; Summary'!$D$7)^AL$29))),((_xlfn.WEIBULL.DIST(AL$29,$L48,$K48,FALSE)*($R48*(1-$E48)+$Q48*(1-$F48))*((1+'Inputs &amp; Summary'!$D$7)^AL$29))))))</f>
        <v>322.09293817064383</v>
      </c>
      <c r="AM48" s="114">
        <f>$D48*IF(AM$29&gt;'Inputs &amp; Summary'!$D$5,0,IF(AM$29&gt;VLOOKUP($G48,Lists!$J$17:$K$21,2),IF($M48=Lists!$H$3,IF($K48&lt;1,(($S48/$K48)*((1+'Inputs &amp; Summary'!$D$7)^AM$29)),((INT(AM$29/$K48)-INT((AM$29-1)/$K48))*$S48*((1+'Inputs &amp; Summary'!$D$7)^AM$29))),(_xlfn.WEIBULL.DIST(AM$29,$L48,$K48,FALSE)*$S48*((1+'Inputs &amp; Summary'!$D$7)^AM$29))),IF($M48=Lists!$H$3,IF($K48&lt;1,((($R48*(1-$E48)+$Q48*(1-$F48))/$K48)*((1+'Inputs &amp; Summary'!$D$7)^AM$29)),((INT(AM$29/$K48)-INT((AM$29-1)/$K48))*($R48*(1-$E48)+$Q48*(1-$F48))*((1+'Inputs &amp; Summary'!$D$7)^AM$29))),((_xlfn.WEIBULL.DIST(AM$29,$L48,$K48,FALSE)*($R48*(1-$E48)+$Q48*(1-$F48))*((1+'Inputs &amp; Summary'!$D$7)^AM$29))))))</f>
        <v>315.65276328829464</v>
      </c>
      <c r="AN48" s="114">
        <f>$D48*IF(AN$29&gt;'Inputs &amp; Summary'!$D$5,0,IF(AN$29&gt;VLOOKUP($G48,Lists!$J$17:$K$21,2),IF($M48=Lists!$H$3,IF($K48&lt;1,(($S48/$K48)*((1+'Inputs &amp; Summary'!$D$7)^AN$29)),((INT(AN$29/$K48)-INT((AN$29-1)/$K48))*$S48*((1+'Inputs &amp; Summary'!$D$7)^AN$29))),(_xlfn.WEIBULL.DIST(AN$29,$L48,$K48,FALSE)*$S48*((1+'Inputs &amp; Summary'!$D$7)^AN$29))),IF($M48=Lists!$H$3,IF($K48&lt;1,((($R48*(1-$E48)+$Q48*(1-$F48))/$K48)*((1+'Inputs &amp; Summary'!$D$7)^AN$29)),((INT(AN$29/$K48)-INT((AN$29-1)/$K48))*($R48*(1-$E48)+$Q48*(1-$F48))*((1+'Inputs &amp; Summary'!$D$7)^AN$29))),((_xlfn.WEIBULL.DIST(AN$29,$L48,$K48,FALSE)*($R48*(1-$E48)+$Q48*(1-$F48))*((1+'Inputs &amp; Summary'!$D$7)^AN$29))))))</f>
        <v>309.34135823477453</v>
      </c>
      <c r="AO48" s="114">
        <f>$D48*IF(AO$29&gt;'Inputs &amp; Summary'!$D$5,0,IF(AO$29&gt;VLOOKUP($G48,Lists!$J$17:$K$21,2),IF($M48=Lists!$H$3,IF($K48&lt;1,(($S48/$K48)*((1+'Inputs &amp; Summary'!$D$7)^AO$29)),((INT(AO$29/$K48)-INT((AO$29-1)/$K48))*$S48*((1+'Inputs &amp; Summary'!$D$7)^AO$29))),(_xlfn.WEIBULL.DIST(AO$29,$L48,$K48,FALSE)*$S48*((1+'Inputs &amp; Summary'!$D$7)^AO$29))),IF($M48=Lists!$H$3,IF($K48&lt;1,((($R48*(1-$E48)+$Q48*(1-$F48))/$K48)*((1+'Inputs &amp; Summary'!$D$7)^AO$29)),((INT(AO$29/$K48)-INT((AO$29-1)/$K48))*($R48*(1-$E48)+$Q48*(1-$F48))*((1+'Inputs &amp; Summary'!$D$7)^AO$29))),((_xlfn.WEIBULL.DIST(AO$29,$L48,$K48,FALSE)*($R48*(1-$E48)+$Q48*(1-$F48))*((1+'Inputs &amp; Summary'!$D$7)^AO$29))))))</f>
        <v>303.15614828670704</v>
      </c>
      <c r="AP48" s="114">
        <f>$D48*IF(AP$29&gt;'Inputs &amp; Summary'!$D$5,0,IF(AP$29&gt;VLOOKUP($G48,Lists!$J$17:$K$21,2),IF($M48=Lists!$H$3,IF($K48&lt;1,(($S48/$K48)*((1+'Inputs &amp; Summary'!$D$7)^AP$29)),((INT(AP$29/$K48)-INT((AP$29-1)/$K48))*$S48*((1+'Inputs &amp; Summary'!$D$7)^AP$29))),(_xlfn.WEIBULL.DIST(AP$29,$L48,$K48,FALSE)*$S48*((1+'Inputs &amp; Summary'!$D$7)^AP$29))),IF($M48=Lists!$H$3,IF($K48&lt;1,((($R48*(1-$E48)+$Q48*(1-$F48))/$K48)*((1+'Inputs &amp; Summary'!$D$7)^AP$29)),((INT(AP$29/$K48)-INT((AP$29-1)/$K48))*($R48*(1-$E48)+$Q48*(1-$F48))*((1+'Inputs &amp; Summary'!$D$7)^AP$29))),((_xlfn.WEIBULL.DIST(AP$29,$L48,$K48,FALSE)*($R48*(1-$E48)+$Q48*(1-$F48))*((1+'Inputs &amp; Summary'!$D$7)^AP$29))))))</f>
        <v>297.09461020172313</v>
      </c>
      <c r="AQ48" s="114">
        <f>$D48*IF(AQ$29&gt;'Inputs &amp; Summary'!$D$5,0,IF(AQ$29&gt;VLOOKUP($G48,Lists!$J$17:$K$21,2),IF($M48=Lists!$H$3,IF($K48&lt;1,(($S48/$K48)*((1+'Inputs &amp; Summary'!$D$7)^AQ$29)),((INT(AQ$29/$K48)-INT((AQ$29-1)/$K48))*$S48*((1+'Inputs &amp; Summary'!$D$7)^AQ$29))),(_xlfn.WEIBULL.DIST(AQ$29,$L48,$K48,FALSE)*$S48*((1+'Inputs &amp; Summary'!$D$7)^AQ$29))),IF($M48=Lists!$H$3,IF($K48&lt;1,((($R48*(1-$E48)+$Q48*(1-$F48))/$K48)*((1+'Inputs &amp; Summary'!$D$7)^AQ$29)),((INT(AQ$29/$K48)-INT((AQ$29-1)/$K48))*($R48*(1-$E48)+$Q48*(1-$F48))*((1+'Inputs &amp; Summary'!$D$7)^AQ$29))),((_xlfn.WEIBULL.DIST(AQ$29,$L48,$K48,FALSE)*($R48*(1-$E48)+$Q48*(1-$F48))*((1+'Inputs &amp; Summary'!$D$7)^AQ$29))))))</f>
        <v>291.15427118910941</v>
      </c>
      <c r="AR48" s="114">
        <f>$D48*IF(AR$29&gt;'Inputs &amp; Summary'!$D$5,0,IF(AR$29&gt;VLOOKUP($G48,Lists!$J$17:$K$21,2),IF($M48=Lists!$H$3,IF($K48&lt;1,(($S48/$K48)*((1+'Inputs &amp; Summary'!$D$7)^AR$29)),((INT(AR$29/$K48)-INT((AR$29-1)/$K48))*$S48*((1+'Inputs &amp; Summary'!$D$7)^AR$29))),(_xlfn.WEIBULL.DIST(AR$29,$L48,$K48,FALSE)*$S48*((1+'Inputs &amp; Summary'!$D$7)^AR$29))),IF($M48=Lists!$H$3,IF($K48&lt;1,((($R48*(1-$E48)+$Q48*(1-$F48))/$K48)*((1+'Inputs &amp; Summary'!$D$7)^AR$29)),((INT(AR$29/$K48)-INT((AR$29-1)/$K48))*($R48*(1-$E48)+$Q48*(1-$F48))*((1+'Inputs &amp; Summary'!$D$7)^AR$29))),((_xlfn.WEIBULL.DIST(AR$29,$L48,$K48,FALSE)*($R48*(1-$E48)+$Q48*(1-$F48))*((1+'Inputs &amp; Summary'!$D$7)^AR$29))))))</f>
        <v>285.33270790103961</v>
      </c>
      <c r="AS48" s="114">
        <f>$D48*IF(AS$29&gt;'Inputs &amp; Summary'!$D$5,0,IF(AS$29&gt;VLOOKUP($G48,Lists!$J$17:$K$21,2),IF($M48=Lists!$H$3,IF($K48&lt;1,(($S48/$K48)*((1+'Inputs &amp; Summary'!$D$7)^AS$29)),((INT(AS$29/$K48)-INT((AS$29-1)/$K48))*$S48*((1+'Inputs &amp; Summary'!$D$7)^AS$29))),(_xlfn.WEIBULL.DIST(AS$29,$L48,$K48,FALSE)*$S48*((1+'Inputs &amp; Summary'!$D$7)^AS$29))),IF($M48=Lists!$H$3,IF($K48&lt;1,((($R48*(1-$E48)+$Q48*(1-$F48))/$K48)*((1+'Inputs &amp; Summary'!$D$7)^AS$29)),((INT(AS$29/$K48)-INT((AS$29-1)/$K48))*($R48*(1-$E48)+$Q48*(1-$F48))*((1+'Inputs &amp; Summary'!$D$7)^AS$29))),((_xlfn.WEIBULL.DIST(AS$29,$L48,$K48,FALSE)*($R48*(1-$E48)+$Q48*(1-$F48))*((1+'Inputs &amp; Summary'!$D$7)^AS$29))))))</f>
        <v>0</v>
      </c>
      <c r="AT48" s="114">
        <f>$D48*IF(AT$29&gt;'Inputs &amp; Summary'!$D$5,0,IF(AT$29&gt;VLOOKUP($G48,Lists!$J$17:$K$21,2),IF($M48=Lists!$H$3,IF($K48&lt;1,(($S48/$K48)*((1+'Inputs &amp; Summary'!$D$7)^AT$29)),((INT(AT$29/$K48)-INT((AT$29-1)/$K48))*$S48*((1+'Inputs &amp; Summary'!$D$7)^AT$29))),(_xlfn.WEIBULL.DIST(AT$29,$L48,$K48,FALSE)*$S48*((1+'Inputs &amp; Summary'!$D$7)^AT$29))),IF($M48=Lists!$H$3,IF($K48&lt;1,((($R48*(1-$E48)+$Q48*(1-$F48))/$K48)*((1+'Inputs &amp; Summary'!$D$7)^AT$29)),((INT(AT$29/$K48)-INT((AT$29-1)/$K48))*($R48*(1-$E48)+$Q48*(1-$F48))*((1+'Inputs &amp; Summary'!$D$7)^AT$29))),((_xlfn.WEIBULL.DIST(AT$29,$L48,$K48,FALSE)*($R48*(1-$E48)+$Q48*(1-$F48))*((1+'Inputs &amp; Summary'!$D$7)^AT$29))))))</f>
        <v>0</v>
      </c>
      <c r="AU48" s="114">
        <f>$D48*IF(AU$29&gt;'Inputs &amp; Summary'!$D$5,0,IF(AU$29&gt;VLOOKUP($G48,Lists!$J$17:$K$21,2),IF($M48=Lists!$H$3,IF($K48&lt;1,(($S48/$K48)*((1+'Inputs &amp; Summary'!$D$7)^AU$29)),((INT(AU$29/$K48)-INT((AU$29-1)/$K48))*$S48*((1+'Inputs &amp; Summary'!$D$7)^AU$29))),(_xlfn.WEIBULL.DIST(AU$29,$L48,$K48,FALSE)*$S48*((1+'Inputs &amp; Summary'!$D$7)^AU$29))),IF($M48=Lists!$H$3,IF($K48&lt;1,((($R48*(1-$E48)+$Q48*(1-$F48))/$K48)*((1+'Inputs &amp; Summary'!$D$7)^AU$29)),((INT(AU$29/$K48)-INT((AU$29-1)/$K48))*($R48*(1-$E48)+$Q48*(1-$F48))*((1+'Inputs &amp; Summary'!$D$7)^AU$29))),((_xlfn.WEIBULL.DIST(AU$29,$L48,$K48,FALSE)*($R48*(1-$E48)+$Q48*(1-$F48))*((1+'Inputs &amp; Summary'!$D$7)^AU$29))))))</f>
        <v>0</v>
      </c>
      <c r="AV48" s="114">
        <f>$D48*IF(AV$29&gt;'Inputs &amp; Summary'!$D$5,0,IF(AV$29&gt;VLOOKUP($G48,Lists!$J$17:$K$21,2),IF($M48=Lists!$H$3,IF($K48&lt;1,(($S48/$K48)*((1+'Inputs &amp; Summary'!$D$7)^AV$29)),((INT(AV$29/$K48)-INT((AV$29-1)/$K48))*$S48*((1+'Inputs &amp; Summary'!$D$7)^AV$29))),(_xlfn.WEIBULL.DIST(AV$29,$L48,$K48,FALSE)*$S48*((1+'Inputs &amp; Summary'!$D$7)^AV$29))),IF($M48=Lists!$H$3,IF($K48&lt;1,((($R48*(1-$E48)+$Q48*(1-$F48))/$K48)*((1+'Inputs &amp; Summary'!$D$7)^AV$29)),((INT(AV$29/$K48)-INT((AV$29-1)/$K48))*($R48*(1-$E48)+$Q48*(1-$F48))*((1+'Inputs &amp; Summary'!$D$7)^AV$29))),((_xlfn.WEIBULL.DIST(AV$29,$L48,$K48,FALSE)*($R48*(1-$E48)+$Q48*(1-$F48))*((1+'Inputs &amp; Summary'!$D$7)^AV$29))))))</f>
        <v>0</v>
      </c>
      <c r="AW48" s="114">
        <f>$D48*IF(AW$29&gt;'Inputs &amp; Summary'!$D$5,0,IF(AW$29&gt;VLOOKUP($G48,Lists!$J$17:$K$21,2),IF($M48=Lists!$H$3,IF($K48&lt;1,(($S48/$K48)*((1+'Inputs &amp; Summary'!$D$7)^AW$29)),((INT(AW$29/$K48)-INT((AW$29-1)/$K48))*$S48*((1+'Inputs &amp; Summary'!$D$7)^AW$29))),(_xlfn.WEIBULL.DIST(AW$29,$L48,$K48,FALSE)*$S48*((1+'Inputs &amp; Summary'!$D$7)^AW$29))),IF($M48=Lists!$H$3,IF($K48&lt;1,((($R48*(1-$E48)+$Q48*(1-$F48))/$K48)*((1+'Inputs &amp; Summary'!$D$7)^AW$29)),((INT(AW$29/$K48)-INT((AW$29-1)/$K48))*($R48*(1-$E48)+$Q48*(1-$F48))*((1+'Inputs &amp; Summary'!$D$7)^AW$29))),((_xlfn.WEIBULL.DIST(AW$29,$L48,$K48,FALSE)*($R48*(1-$E48)+$Q48*(1-$F48))*((1+'Inputs &amp; Summary'!$D$7)^AW$29))))))</f>
        <v>0</v>
      </c>
      <c r="AX48" s="114">
        <f>$D48*IF(AX$29&gt;'Inputs &amp; Summary'!$D$5,0,IF(AX$29&gt;VLOOKUP($G48,Lists!$J$17:$K$21,2),IF($M48=Lists!$H$3,IF($K48&lt;1,(($S48/$K48)*((1+'Inputs &amp; Summary'!$D$7)^AX$29)),((INT(AX$29/$K48)-INT((AX$29-1)/$K48))*$S48*((1+'Inputs &amp; Summary'!$D$7)^AX$29))),(_xlfn.WEIBULL.DIST(AX$29,$L48,$K48,FALSE)*$S48*((1+'Inputs &amp; Summary'!$D$7)^AX$29))),IF($M48=Lists!$H$3,IF($K48&lt;1,((($R48*(1-$E48)+$Q48*(1-$F48))/$K48)*((1+'Inputs &amp; Summary'!$D$7)^AX$29)),((INT(AX$29/$K48)-INT((AX$29-1)/$K48))*($R48*(1-$E48)+$Q48*(1-$F48))*((1+'Inputs &amp; Summary'!$D$7)^AX$29))),((_xlfn.WEIBULL.DIST(AX$29,$L48,$K48,FALSE)*($R48*(1-$E48)+$Q48*(1-$F48))*((1+'Inputs &amp; Summary'!$D$7)^AX$29))))))</f>
        <v>0</v>
      </c>
      <c r="AY48" s="114">
        <f>$D48*IF(AY$29&gt;'Inputs &amp; Summary'!$D$5,0,IF(AY$29&gt;VLOOKUP($G48,Lists!$J$17:$K$21,2),IF($M48=Lists!$H$3,IF($K48&lt;1,(($S48/$K48)*((1+'Inputs &amp; Summary'!$D$7)^AY$29)),((INT(AY$29/$K48)-INT((AY$29-1)/$K48))*$S48*((1+'Inputs &amp; Summary'!$D$7)^AY$29))),(_xlfn.WEIBULL.DIST(AY$29,$L48,$K48,FALSE)*$S48*((1+'Inputs &amp; Summary'!$D$7)^AY$29))),IF($M48=Lists!$H$3,IF($K48&lt;1,((($R48*(1-$E48)+$Q48*(1-$F48))/$K48)*((1+'Inputs &amp; Summary'!$D$7)^AY$29)),((INT(AY$29/$K48)-INT((AY$29-1)/$K48))*($R48*(1-$E48)+$Q48*(1-$F48))*((1+'Inputs &amp; Summary'!$D$7)^AY$29))),((_xlfn.WEIBULL.DIST(AY$29,$L48,$K48,FALSE)*($R48*(1-$E48)+$Q48*(1-$F48))*((1+'Inputs &amp; Summary'!$D$7)^AY$29))))))</f>
        <v>0</v>
      </c>
      <c r="AZ48" s="114">
        <f>$D48*IF(AZ$29&gt;'Inputs &amp; Summary'!$D$5,0,IF(AZ$29&gt;VLOOKUP($G48,Lists!$J$17:$K$21,2),IF($M48=Lists!$H$3,IF($K48&lt;1,(($S48/$K48)*((1+'Inputs &amp; Summary'!$D$7)^AZ$29)),((INT(AZ$29/$K48)-INT((AZ$29-1)/$K48))*$S48*((1+'Inputs &amp; Summary'!$D$7)^AZ$29))),(_xlfn.WEIBULL.DIST(AZ$29,$L48,$K48,FALSE)*$S48*((1+'Inputs &amp; Summary'!$D$7)^AZ$29))),IF($M48=Lists!$H$3,IF($K48&lt;1,((($R48*(1-$E48)+$Q48*(1-$F48))/$K48)*((1+'Inputs &amp; Summary'!$D$7)^AZ$29)),((INT(AZ$29/$K48)-INT((AZ$29-1)/$K48))*($R48*(1-$E48)+$Q48*(1-$F48))*((1+'Inputs &amp; Summary'!$D$7)^AZ$29))),((_xlfn.WEIBULL.DIST(AZ$29,$L48,$K48,FALSE)*($R48*(1-$E48)+$Q48*(1-$F48))*((1+'Inputs &amp; Summary'!$D$7)^AZ$29))))))</f>
        <v>0</v>
      </c>
      <c r="BA48" s="114">
        <f>$D48*IF(BA$29&gt;'Inputs &amp; Summary'!$D$5,0,IF(BA$29&gt;VLOOKUP($G48,Lists!$J$17:$K$21,2),IF($M48=Lists!$H$3,IF($K48&lt;1,(($S48/$K48)*((1+'Inputs &amp; Summary'!$D$7)^BA$29)),((INT(BA$29/$K48)-INT((BA$29-1)/$K48))*$S48*((1+'Inputs &amp; Summary'!$D$7)^BA$29))),(_xlfn.WEIBULL.DIST(BA$29,$L48,$K48,FALSE)*$S48*((1+'Inputs &amp; Summary'!$D$7)^BA$29))),IF($M48=Lists!$H$3,IF($K48&lt;1,((($R48*(1-$E48)+$Q48*(1-$F48))/$K48)*((1+'Inputs &amp; Summary'!$D$7)^BA$29)),((INT(BA$29/$K48)-INT((BA$29-1)/$K48))*($R48*(1-$E48)+$Q48*(1-$F48))*((1+'Inputs &amp; Summary'!$D$7)^BA$29))),((_xlfn.WEIBULL.DIST(BA$29,$L48,$K48,FALSE)*($R48*(1-$E48)+$Q48*(1-$F48))*((1+'Inputs &amp; Summary'!$D$7)^BA$29))))))</f>
        <v>0</v>
      </c>
      <c r="BB48" s="114">
        <f>$D48*IF(BB$29&gt;'Inputs &amp; Summary'!$D$5,0,IF(BB$29&gt;VLOOKUP($G48,Lists!$J$17:$K$21,2),IF($M48=Lists!$H$3,IF($K48&lt;1,(($S48/$K48)*((1+'Inputs &amp; Summary'!$D$7)^BB$29)),((INT(BB$29/$K48)-INT((BB$29-1)/$K48))*$S48*((1+'Inputs &amp; Summary'!$D$7)^BB$29))),(_xlfn.WEIBULL.DIST(BB$29,$L48,$K48,FALSE)*$S48*((1+'Inputs &amp; Summary'!$D$7)^BB$29))),IF($M48=Lists!$H$3,IF($K48&lt;1,((($R48*(1-$E48)+$Q48*(1-$F48))/$K48)*((1+'Inputs &amp; Summary'!$D$7)^BB$29)),((INT(BB$29/$K48)-INT((BB$29-1)/$K48))*($R48*(1-$E48)+$Q48*(1-$F48))*((1+'Inputs &amp; Summary'!$D$7)^BB$29))),((_xlfn.WEIBULL.DIST(BB$29,$L48,$K48,FALSE)*($R48*(1-$E48)+$Q48*(1-$F48))*((1+'Inputs &amp; Summary'!$D$7)^BB$29))))))</f>
        <v>0</v>
      </c>
      <c r="BC48" s="114">
        <f>$D48*IF(BC$29&gt;'Inputs &amp; Summary'!$D$5,0,IF(BC$29&gt;VLOOKUP($G48,Lists!$J$17:$K$21,2),IF($M48=Lists!$H$3,IF($K48&lt;1,(($S48/$K48)*((1+'Inputs &amp; Summary'!$D$7)^BC$29)),((INT(BC$29/$K48)-INT((BC$29-1)/$K48))*$S48*((1+'Inputs &amp; Summary'!$D$7)^BC$29))),(_xlfn.WEIBULL.DIST(BC$29,$L48,$K48,FALSE)*$S48*((1+'Inputs &amp; Summary'!$D$7)^BC$29))),IF($M48=Lists!$H$3,IF($K48&lt;1,((($R48*(1-$E48)+$Q48*(1-$F48))/$K48)*((1+'Inputs &amp; Summary'!$D$7)^BC$29)),((INT(BC$29/$K48)-INT((BC$29-1)/$K48))*($R48*(1-$E48)+$Q48*(1-$F48))*((1+'Inputs &amp; Summary'!$D$7)^BC$29))),((_xlfn.WEIBULL.DIST(BC$29,$L48,$K48,FALSE)*($R48*(1-$E48)+$Q48*(1-$F48))*((1+'Inputs &amp; Summary'!$D$7)^BC$29))))))</f>
        <v>0</v>
      </c>
      <c r="BD48" s="114">
        <f>$D48*IF(BD$29&gt;'Inputs &amp; Summary'!$D$5,0,IF(BD$29&gt;VLOOKUP($G48,Lists!$J$17:$K$21,2),IF($M48=Lists!$H$3,IF($K48&lt;1,(($S48/$K48)*((1+'Inputs &amp; Summary'!$D$7)^BD$29)),((INT(BD$29/$K48)-INT((BD$29-1)/$K48))*$S48*((1+'Inputs &amp; Summary'!$D$7)^BD$29))),(_xlfn.WEIBULL.DIST(BD$29,$L48,$K48,FALSE)*$S48*((1+'Inputs &amp; Summary'!$D$7)^BD$29))),IF($M48=Lists!$H$3,IF($K48&lt;1,((($R48*(1-$E48)+$Q48*(1-$F48))/$K48)*((1+'Inputs &amp; Summary'!$D$7)^BD$29)),((INT(BD$29/$K48)-INT((BD$29-1)/$K48))*($R48*(1-$E48)+$Q48*(1-$F48))*((1+'Inputs &amp; Summary'!$D$7)^BD$29))),((_xlfn.WEIBULL.DIST(BD$29,$L48,$K48,FALSE)*($R48*(1-$E48)+$Q48*(1-$F48))*((1+'Inputs &amp; Summary'!$D$7)^BD$29))))))</f>
        <v>0</v>
      </c>
      <c r="BE48" s="114">
        <f>$D48*IF(BE$29&gt;'Inputs &amp; Summary'!$D$5,0,IF(BE$29&gt;VLOOKUP($G48,Lists!$J$17:$K$21,2),IF($M48=Lists!$H$3,IF($K48&lt;1,(($S48/$K48)*((1+'Inputs &amp; Summary'!$D$7)^BE$29)),((INT(BE$29/$K48)-INT((BE$29-1)/$K48))*$S48*((1+'Inputs &amp; Summary'!$D$7)^BE$29))),(_xlfn.WEIBULL.DIST(BE$29,$L48,$K48,FALSE)*$S48*((1+'Inputs &amp; Summary'!$D$7)^BE$29))),IF($M48=Lists!$H$3,IF($K48&lt;1,((($R48*(1-$E48)+$Q48*(1-$F48))/$K48)*((1+'Inputs &amp; Summary'!$D$7)^BE$29)),((INT(BE$29/$K48)-INT((BE$29-1)/$K48))*($R48*(1-$E48)+$Q48*(1-$F48))*((1+'Inputs &amp; Summary'!$D$7)^BE$29))),((_xlfn.WEIBULL.DIST(BE$29,$L48,$K48,FALSE)*($R48*(1-$E48)+$Q48*(1-$F48))*((1+'Inputs &amp; Summary'!$D$7)^BE$29))))))</f>
        <v>0</v>
      </c>
      <c r="BF48" s="114">
        <f>$D48*IF(BF$29&gt;'Inputs &amp; Summary'!$D$5,0,IF(BF$29&gt;VLOOKUP($G48,Lists!$J$17:$K$21,2),IF($M48=Lists!$H$3,IF($K48&lt;1,(($S48/$K48)*((1+'Inputs &amp; Summary'!$D$7)^BF$29)),((INT(BF$29/$K48)-INT((BF$29-1)/$K48))*$S48*((1+'Inputs &amp; Summary'!$D$7)^BF$29))),(_xlfn.WEIBULL.DIST(BF$29,$L48,$K48,FALSE)*$S48*((1+'Inputs &amp; Summary'!$D$7)^BF$29))),IF($M48=Lists!$H$3,IF($K48&lt;1,((($R48*(1-$E48)+$Q48*(1-$F48))/$K48)*((1+'Inputs &amp; Summary'!$D$7)^BF$29)),((INT(BF$29/$K48)-INT((BF$29-1)/$K48))*($R48*(1-$E48)+$Q48*(1-$F48))*((1+'Inputs &amp; Summary'!$D$7)^BF$29))),((_xlfn.WEIBULL.DIST(BF$29,$L48,$K48,FALSE)*($R48*(1-$E48)+$Q48*(1-$F48))*((1+'Inputs &amp; Summary'!$D$7)^BF$29))))))</f>
        <v>0</v>
      </c>
      <c r="BG48" s="114">
        <f>$D48*IF(BG$29&gt;'Inputs &amp; Summary'!$D$5,0,IF(BG$29&gt;VLOOKUP($G48,Lists!$J$17:$K$21,2),IF($M48=Lists!$H$3,IF($K48&lt;1,(($S48/$K48)*((1+'Inputs &amp; Summary'!$D$7)^BG$29)),((INT(BG$29/$K48)-INT((BG$29-1)/$K48))*$S48*((1+'Inputs &amp; Summary'!$D$7)^BG$29))),(_xlfn.WEIBULL.DIST(BG$29,$L48,$K48,FALSE)*$S48*((1+'Inputs &amp; Summary'!$D$7)^BG$29))),IF($M48=Lists!$H$3,IF($K48&lt;1,((($R48*(1-$E48)+$Q48*(1-$F48))/$K48)*((1+'Inputs &amp; Summary'!$D$7)^BG$29)),((INT(BG$29/$K48)-INT((BG$29-1)/$K48))*($R48*(1-$E48)+$Q48*(1-$F48))*((1+'Inputs &amp; Summary'!$D$7)^BG$29))),((_xlfn.WEIBULL.DIST(BG$29,$L48,$K48,FALSE)*($R48*(1-$E48)+$Q48*(1-$F48))*((1+'Inputs &amp; Summary'!$D$7)^BG$29))))))</f>
        <v>0</v>
      </c>
      <c r="BH48" s="114">
        <f>$D48*IF(BH$29&gt;'Inputs &amp; Summary'!$D$5,0,IF(BH$29&gt;VLOOKUP($G48,Lists!$J$17:$K$21,2),IF($M48=Lists!$H$3,IF($K48&lt;1,(($S48/$K48)*((1+'Inputs &amp; Summary'!$D$7)^BH$29)),((INT(BH$29/$K48)-INT((BH$29-1)/$K48))*$S48*((1+'Inputs &amp; Summary'!$D$7)^BH$29))),(_xlfn.WEIBULL.DIST(BH$29,$L48,$K48,FALSE)*$S48*((1+'Inputs &amp; Summary'!$D$7)^BH$29))),IF($M48=Lists!$H$3,IF($K48&lt;1,((($R48*(1-$E48)+$Q48*(1-$F48))/$K48)*((1+'Inputs &amp; Summary'!$D$7)^BH$29)),((INT(BH$29/$K48)-INT((BH$29-1)/$K48))*($R48*(1-$E48)+$Q48*(1-$F48))*((1+'Inputs &amp; Summary'!$D$7)^BH$29))),((_xlfn.WEIBULL.DIST(BH$29,$L48,$K48,FALSE)*($R48*(1-$E48)+$Q48*(1-$F48))*((1+'Inputs &amp; Summary'!$D$7)^BH$29))))))</f>
        <v>0</v>
      </c>
      <c r="BI48" s="114">
        <f>$D48*IF(BI$29&gt;'Inputs &amp; Summary'!$D$5,0,IF(BI$29&gt;VLOOKUP($G48,Lists!$J$17:$K$21,2),IF($M48=Lists!$H$3,IF($K48&lt;1,(($S48/$K48)*((1+'Inputs &amp; Summary'!$D$7)^BI$29)),((INT(BI$29/$K48)-INT((BI$29-1)/$K48))*$S48*((1+'Inputs &amp; Summary'!$D$7)^BI$29))),(_xlfn.WEIBULL.DIST(BI$29,$L48,$K48,FALSE)*$S48*((1+'Inputs &amp; Summary'!$D$7)^BI$29))),IF($M48=Lists!$H$3,IF($K48&lt;1,((($R48*(1-$E48)+$Q48*(1-$F48))/$K48)*((1+'Inputs &amp; Summary'!$D$7)^BI$29)),((INT(BI$29/$K48)-INT((BI$29-1)/$K48))*($R48*(1-$E48)+$Q48*(1-$F48))*((1+'Inputs &amp; Summary'!$D$7)^BI$29))),((_xlfn.WEIBULL.DIST(BI$29,$L48,$K48,FALSE)*($R48*(1-$E48)+$Q48*(1-$F48))*((1+'Inputs &amp; Summary'!$D$7)^BI$29))))))</f>
        <v>0</v>
      </c>
      <c r="BJ48" s="114">
        <f>$D48*IF(BJ$29&gt;'Inputs &amp; Summary'!$D$5,0,IF(BJ$29&gt;VLOOKUP($G48,Lists!$J$17:$K$21,2),IF($M48=Lists!$H$3,IF($K48&lt;1,(($S48/$K48)*((1+'Inputs &amp; Summary'!$D$7)^BJ$29)),((INT(BJ$29/$K48)-INT((BJ$29-1)/$K48))*$S48*((1+'Inputs &amp; Summary'!$D$7)^BJ$29))),(_xlfn.WEIBULL.DIST(BJ$29,$L48,$K48,FALSE)*$S48*((1+'Inputs &amp; Summary'!$D$7)^BJ$29))),IF($M48=Lists!$H$3,IF($K48&lt;1,((($R48*(1-$E48)+$Q48*(1-$F48))/$K48)*((1+'Inputs &amp; Summary'!$D$7)^BJ$29)),((INT(BJ$29/$K48)-INT((BJ$29-1)/$K48))*($R48*(1-$E48)+$Q48*(1-$F48))*((1+'Inputs &amp; Summary'!$D$7)^BJ$29))),((_xlfn.WEIBULL.DIST(BJ$29,$L48,$K48,FALSE)*($R48*(1-$E48)+$Q48*(1-$F48))*((1+'Inputs &amp; Summary'!$D$7)^BJ$29))))))</f>
        <v>0</v>
      </c>
      <c r="BK48" s="114">
        <f>$D48*IF(BK$29&gt;'Inputs &amp; Summary'!$D$5,0,IF(BK$29&gt;VLOOKUP($G48,Lists!$J$17:$K$21,2),IF($M48=Lists!$H$3,IF($K48&lt;1,(($S48/$K48)*((1+'Inputs &amp; Summary'!$D$7)^BK$29)),((INT(BK$29/$K48)-INT((BK$29-1)/$K48))*$S48*((1+'Inputs &amp; Summary'!$D$7)^BK$29))),(_xlfn.WEIBULL.DIST(BK$29,$L48,$K48,FALSE)*$S48*((1+'Inputs &amp; Summary'!$D$7)^BK$29))),IF($M48=Lists!$H$3,IF($K48&lt;1,((($R48*(1-$E48)+$Q48*(1-$F48))/$K48)*((1+'Inputs &amp; Summary'!$D$7)^BK$29)),((INT(BK$29/$K48)-INT((BK$29-1)/$K48))*($R48*(1-$E48)+$Q48*(1-$F48))*((1+'Inputs &amp; Summary'!$D$7)^BK$29))),((_xlfn.WEIBULL.DIST(BK$29,$L48,$K48,FALSE)*($R48*(1-$E48)+$Q48*(1-$F48))*((1+'Inputs &amp; Summary'!$D$7)^BK$29))))))</f>
        <v>0</v>
      </c>
      <c r="BL48" s="114">
        <f>$D48*IF(BL$29&gt;'Inputs &amp; Summary'!$D$5,0,IF(BL$29&gt;VLOOKUP($G48,Lists!$J$17:$K$21,2),IF($M48=Lists!$H$3,IF($K48&lt;1,(($S48/$K48)*((1+'Inputs &amp; Summary'!$D$7)^BL$29)),((INT(BL$29/$K48)-INT((BL$29-1)/$K48))*$S48*((1+'Inputs &amp; Summary'!$D$7)^BL$29))),(_xlfn.WEIBULL.DIST(BL$29,$L48,$K48,FALSE)*$S48*((1+'Inputs &amp; Summary'!$D$7)^BL$29))),IF($M48=Lists!$H$3,IF($K48&lt;1,((($R48*(1-$E48)+$Q48*(1-$F48))/$K48)*((1+'Inputs &amp; Summary'!$D$7)^BL$29)),((INT(BL$29/$K48)-INT((BL$29-1)/$K48))*($R48*(1-$E48)+$Q48*(1-$F48))*((1+'Inputs &amp; Summary'!$D$7)^BL$29))),((_xlfn.WEIBULL.DIST(BL$29,$L48,$K48,FALSE)*($R48*(1-$E48)+$Q48*(1-$F48))*((1+'Inputs &amp; Summary'!$D$7)^BL$29))))))</f>
        <v>0</v>
      </c>
    </row>
    <row r="49" spans="1:64" s="1" customFormat="1" x14ac:dyDescent="0.3">
      <c r="A49" s="79" t="s">
        <v>223</v>
      </c>
      <c r="B49" s="33" t="s">
        <v>152</v>
      </c>
      <c r="C49" s="33" t="s">
        <v>139</v>
      </c>
      <c r="D49" s="68">
        <v>1</v>
      </c>
      <c r="E49" s="68">
        <v>1</v>
      </c>
      <c r="F49" s="68">
        <v>1</v>
      </c>
      <c r="G49" s="213" t="s">
        <v>432</v>
      </c>
      <c r="H49" s="34"/>
      <c r="I49" s="34" t="s">
        <v>95</v>
      </c>
      <c r="J49" s="33">
        <f>VLOOKUP(I49,'Labor Rates'!$A$1:$B$16,2)</f>
        <v>23.197115384615383</v>
      </c>
      <c r="K49" s="35">
        <v>25</v>
      </c>
      <c r="L49" s="35">
        <v>1</v>
      </c>
      <c r="M49" s="36" t="s">
        <v>249</v>
      </c>
      <c r="N49" s="84">
        <v>1</v>
      </c>
      <c r="O49" s="35">
        <v>4</v>
      </c>
      <c r="P49" s="5">
        <v>0</v>
      </c>
      <c r="Q49" s="73">
        <f t="shared" si="6"/>
        <v>92.788461538461533</v>
      </c>
      <c r="R49" s="73">
        <f t="shared" si="7"/>
        <v>0</v>
      </c>
      <c r="S49" s="74">
        <f t="shared" si="8"/>
        <v>92.788461538461533</v>
      </c>
      <c r="T49" s="88"/>
      <c r="U49" s="80"/>
      <c r="V49" s="87">
        <f t="shared" si="9"/>
        <v>1.3592351647085539</v>
      </c>
      <c r="W49" s="87">
        <f>NPV('Inputs &amp; Summary'!$D$6,Y49:BL49)</f>
        <v>9.8148686286491653</v>
      </c>
      <c r="X49" s="90">
        <f t="shared" si="10"/>
        <v>2.8733437200729474E-4</v>
      </c>
      <c r="Y49" s="114">
        <f>$D49*IF(Y$29&gt;'Inputs &amp; Summary'!$D$5,0,IF(Y$29&gt;VLOOKUP($G49,Lists!$J$17:$K$21,2),IF($M49=Lists!$H$3,IF($K49&lt;1,(($S49/$K49)*((1+'Inputs &amp; Summary'!$D$7)^Y$29)),((INT(Y$29/$K49)-INT((Y$29-1)/$K49))*$S49*((1+'Inputs &amp; Summary'!$D$7)^Y$29))),(_xlfn.WEIBULL.DIST(Y$29,$L49,$K49,FALSE)*$S49*((1+'Inputs &amp; Summary'!$D$7)^Y$29))),IF($M49=Lists!$H$3,IF($K49&lt;1,((($R49*(1-$E49)+$Q49*(1-$F49))/$K49)*((1+'Inputs &amp; Summary'!$D$7)^Y$29)),((INT(Y$29/$K49)-INT((Y$29-1)/$K49))*($R49*(1-$E49)+$Q49*(1-$F49))*((1+'Inputs &amp; Summary'!$D$7)^Y$29))),((_xlfn.WEIBULL.DIST(Y$29,$L49,$K49,FALSE)*($R49*(1-$E49)+$Q49*(1-$F49))*((1+'Inputs &amp; Summary'!$D$7)^Y$29))))))</f>
        <v>0</v>
      </c>
      <c r="Z49" s="114">
        <f>$D49*IF(Z$29&gt;'Inputs &amp; Summary'!$D$5,0,IF(Z$29&gt;VLOOKUP($G49,Lists!$J$17:$K$21,2),IF($M49=Lists!$H$3,IF($K49&lt;1,(($S49/$K49)*((1+'Inputs &amp; Summary'!$D$7)^Z$29)),((INT(Z$29/$K49)-INT((Z$29-1)/$K49))*$S49*((1+'Inputs &amp; Summary'!$D$7)^Z$29))),(_xlfn.WEIBULL.DIST(Z$29,$L49,$K49,FALSE)*$S49*((1+'Inputs &amp; Summary'!$D$7)^Z$29))),IF($M49=Lists!$H$3,IF($K49&lt;1,((($R49*(1-$E49)+$Q49*(1-$F49))/$K49)*((1+'Inputs &amp; Summary'!$D$7)^Z$29)),((INT(Z$29/$K49)-INT((Z$29-1)/$K49))*($R49*(1-$E49)+$Q49*(1-$F49))*((1+'Inputs &amp; Summary'!$D$7)^Z$29))),((_xlfn.WEIBULL.DIST(Z$29,$L49,$K49,FALSE)*($R49*(1-$E49)+$Q49*(1-$F49))*((1+'Inputs &amp; Summary'!$D$7)^Z$29))))))</f>
        <v>0</v>
      </c>
      <c r="AA49" s="114">
        <f>$D49*IF(AA$29&gt;'Inputs &amp; Summary'!$D$5,0,IF(AA$29&gt;VLOOKUP($G49,Lists!$J$17:$K$21,2),IF($M49=Lists!$H$3,IF($K49&lt;1,(($S49/$K49)*((1+'Inputs &amp; Summary'!$D$7)^AA$29)),((INT(AA$29/$K49)-INT((AA$29-1)/$K49))*$S49*((1+'Inputs &amp; Summary'!$D$7)^AA$29))),(_xlfn.WEIBULL.DIST(AA$29,$L49,$K49,FALSE)*$S49*((1+'Inputs &amp; Summary'!$D$7)^AA$29))),IF($M49=Lists!$H$3,IF($K49&lt;1,((($R49*(1-$E49)+$Q49*(1-$F49))/$K49)*((1+'Inputs &amp; Summary'!$D$7)^AA$29)),((INT(AA$29/$K49)-INT((AA$29-1)/$K49))*($R49*(1-$E49)+$Q49*(1-$F49))*((1+'Inputs &amp; Summary'!$D$7)^AA$29))),((_xlfn.WEIBULL.DIST(AA$29,$L49,$K49,FALSE)*($R49*(1-$E49)+$Q49*(1-$F49))*((1+'Inputs &amp; Summary'!$D$7)^AA$29))))))</f>
        <v>0</v>
      </c>
      <c r="AB49" s="114">
        <f>$D49*IF(AB$29&gt;'Inputs &amp; Summary'!$D$5,0,IF(AB$29&gt;VLOOKUP($G49,Lists!$J$17:$K$21,2),IF($M49=Lists!$H$3,IF($K49&lt;1,(($S49/$K49)*((1+'Inputs &amp; Summary'!$D$7)^AB$29)),((INT(AB$29/$K49)-INT((AB$29-1)/$K49))*$S49*((1+'Inputs &amp; Summary'!$D$7)^AB$29))),(_xlfn.WEIBULL.DIST(AB$29,$L49,$K49,FALSE)*$S49*((1+'Inputs &amp; Summary'!$D$7)^AB$29))),IF($M49=Lists!$H$3,IF($K49&lt;1,((($R49*(1-$E49)+$Q49*(1-$F49))/$K49)*((1+'Inputs &amp; Summary'!$D$7)^AB$29)),((INT(AB$29/$K49)-INT((AB$29-1)/$K49))*($R49*(1-$E49)+$Q49*(1-$F49))*((1+'Inputs &amp; Summary'!$D$7)^AB$29))),((_xlfn.WEIBULL.DIST(AB$29,$L49,$K49,FALSE)*($R49*(1-$E49)+$Q49*(1-$F49))*((1+'Inputs &amp; Summary'!$D$7)^AB$29))))))</f>
        <v>0</v>
      </c>
      <c r="AC49" s="114">
        <f>$D49*IF(AC$29&gt;'Inputs &amp; Summary'!$D$5,0,IF(AC$29&gt;VLOOKUP($G49,Lists!$J$17:$K$21,2),IF($M49=Lists!$H$3,IF($K49&lt;1,(($S49/$K49)*((1+'Inputs &amp; Summary'!$D$7)^AC$29)),((INT(AC$29/$K49)-INT((AC$29-1)/$K49))*$S49*((1+'Inputs &amp; Summary'!$D$7)^AC$29))),(_xlfn.WEIBULL.DIST(AC$29,$L49,$K49,FALSE)*$S49*((1+'Inputs &amp; Summary'!$D$7)^AC$29))),IF($M49=Lists!$H$3,IF($K49&lt;1,((($R49*(1-$E49)+$Q49*(1-$F49))/$K49)*((1+'Inputs &amp; Summary'!$D$7)^AC$29)),((INT(AC$29/$K49)-INT((AC$29-1)/$K49))*($R49*(1-$E49)+$Q49*(1-$F49))*((1+'Inputs &amp; Summary'!$D$7)^AC$29))),((_xlfn.WEIBULL.DIST(AC$29,$L49,$K49,FALSE)*($R49*(1-$E49)+$Q49*(1-$F49))*((1+'Inputs &amp; Summary'!$D$7)^AC$29))))))</f>
        <v>0</v>
      </c>
      <c r="AD49" s="114">
        <f>$D49*IF(AD$29&gt;'Inputs &amp; Summary'!$D$5,0,IF(AD$29&gt;VLOOKUP($G49,Lists!$J$17:$K$21,2),IF($M49=Lists!$H$3,IF($K49&lt;1,(($S49/$K49)*((1+'Inputs &amp; Summary'!$D$7)^AD$29)),((INT(AD$29/$K49)-INT((AD$29-1)/$K49))*$S49*((1+'Inputs &amp; Summary'!$D$7)^AD$29))),(_xlfn.WEIBULL.DIST(AD$29,$L49,$K49,FALSE)*$S49*((1+'Inputs &amp; Summary'!$D$7)^AD$29))),IF($M49=Lists!$H$3,IF($K49&lt;1,((($R49*(1-$E49)+$Q49*(1-$F49))/$K49)*((1+'Inputs &amp; Summary'!$D$7)^AD$29)),((INT(AD$29/$K49)-INT((AD$29-1)/$K49))*($R49*(1-$E49)+$Q49*(1-$F49))*((1+'Inputs &amp; Summary'!$D$7)^AD$29))),((_xlfn.WEIBULL.DIST(AD$29,$L49,$K49,FALSE)*($R49*(1-$E49)+$Q49*(1-$F49))*((1+'Inputs &amp; Summary'!$D$7)^AD$29))))))</f>
        <v>0</v>
      </c>
      <c r="AE49" s="114">
        <f>$D49*IF(AE$29&gt;'Inputs &amp; Summary'!$D$5,0,IF(AE$29&gt;VLOOKUP($G49,Lists!$J$17:$K$21,2),IF($M49=Lists!$H$3,IF($K49&lt;1,(($S49/$K49)*((1+'Inputs &amp; Summary'!$D$7)^AE$29)),((INT(AE$29/$K49)-INT((AE$29-1)/$K49))*$S49*((1+'Inputs &amp; Summary'!$D$7)^AE$29))),(_xlfn.WEIBULL.DIST(AE$29,$L49,$K49,FALSE)*$S49*((1+'Inputs &amp; Summary'!$D$7)^AE$29))),IF($M49=Lists!$H$3,IF($K49&lt;1,((($R49*(1-$E49)+$Q49*(1-$F49))/$K49)*((1+'Inputs &amp; Summary'!$D$7)^AE$29)),((INT(AE$29/$K49)-INT((AE$29-1)/$K49))*($R49*(1-$E49)+$Q49*(1-$F49))*((1+'Inputs &amp; Summary'!$D$7)^AE$29))),((_xlfn.WEIBULL.DIST(AE$29,$L49,$K49,FALSE)*($R49*(1-$E49)+$Q49*(1-$F49))*((1+'Inputs &amp; Summary'!$D$7)^AE$29))))))</f>
        <v>0</v>
      </c>
      <c r="AF49" s="114">
        <f>$D49*IF(AF$29&gt;'Inputs &amp; Summary'!$D$5,0,IF(AF$29&gt;VLOOKUP($G49,Lists!$J$17:$K$21,2),IF($M49=Lists!$H$3,IF($K49&lt;1,(($S49/$K49)*((1+'Inputs &amp; Summary'!$D$7)^AF$29)),((INT(AF$29/$K49)-INT((AF$29-1)/$K49))*$S49*((1+'Inputs &amp; Summary'!$D$7)^AF$29))),(_xlfn.WEIBULL.DIST(AF$29,$L49,$K49,FALSE)*$S49*((1+'Inputs &amp; Summary'!$D$7)^AF$29))),IF($M49=Lists!$H$3,IF($K49&lt;1,((($R49*(1-$E49)+$Q49*(1-$F49))/$K49)*((1+'Inputs &amp; Summary'!$D$7)^AF$29)),((INT(AF$29/$K49)-INT((AF$29-1)/$K49))*($R49*(1-$E49)+$Q49*(1-$F49))*((1+'Inputs &amp; Summary'!$D$7)^AF$29))),((_xlfn.WEIBULL.DIST(AF$29,$L49,$K49,FALSE)*($R49*(1-$E49)+$Q49*(1-$F49))*((1+'Inputs &amp; Summary'!$D$7)^AF$29))))))</f>
        <v>0</v>
      </c>
      <c r="AG49" s="114">
        <f>$D49*IF(AG$29&gt;'Inputs &amp; Summary'!$D$5,0,IF(AG$29&gt;VLOOKUP($G49,Lists!$J$17:$K$21,2),IF($M49=Lists!$H$3,IF($K49&lt;1,(($S49/$K49)*((1+'Inputs &amp; Summary'!$D$7)^AG$29)),((INT(AG$29/$K49)-INT((AG$29-1)/$K49))*$S49*((1+'Inputs &amp; Summary'!$D$7)^AG$29))),(_xlfn.WEIBULL.DIST(AG$29,$L49,$K49,FALSE)*$S49*((1+'Inputs &amp; Summary'!$D$7)^AG$29))),IF($M49=Lists!$H$3,IF($K49&lt;1,((($R49*(1-$E49)+$Q49*(1-$F49))/$K49)*((1+'Inputs &amp; Summary'!$D$7)^AG$29)),((INT(AG$29/$K49)-INT((AG$29-1)/$K49))*($R49*(1-$E49)+$Q49*(1-$F49))*((1+'Inputs &amp; Summary'!$D$7)^AG$29))),((_xlfn.WEIBULL.DIST(AG$29,$L49,$K49,FALSE)*($R49*(1-$E49)+$Q49*(1-$F49))*((1+'Inputs &amp; Summary'!$D$7)^AG$29))))))</f>
        <v>0</v>
      </c>
      <c r="AH49" s="114">
        <f>$D49*IF(AH$29&gt;'Inputs &amp; Summary'!$D$5,0,IF(AH$29&gt;VLOOKUP($G49,Lists!$J$17:$K$21,2),IF($M49=Lists!$H$3,IF($K49&lt;1,(($S49/$K49)*((1+'Inputs &amp; Summary'!$D$7)^AH$29)),((INT(AH$29/$K49)-INT((AH$29-1)/$K49))*$S49*((1+'Inputs &amp; Summary'!$D$7)^AH$29))),(_xlfn.WEIBULL.DIST(AH$29,$L49,$K49,FALSE)*$S49*((1+'Inputs &amp; Summary'!$D$7)^AH$29))),IF($M49=Lists!$H$3,IF($K49&lt;1,((($R49*(1-$E49)+$Q49*(1-$F49))/$K49)*((1+'Inputs &amp; Summary'!$D$7)^AH$29)),((INT(AH$29/$K49)-INT((AH$29-1)/$K49))*($R49*(1-$E49)+$Q49*(1-$F49))*((1+'Inputs &amp; Summary'!$D$7)^AH$29))),((_xlfn.WEIBULL.DIST(AH$29,$L49,$K49,FALSE)*($R49*(1-$E49)+$Q49*(1-$F49))*((1+'Inputs &amp; Summary'!$D$7)^AH$29))))))</f>
        <v>0</v>
      </c>
      <c r="AI49" s="114">
        <f>$D49*IF(AI$29&gt;'Inputs &amp; Summary'!$D$5,0,IF(AI$29&gt;VLOOKUP($G49,Lists!$J$17:$K$21,2),IF($M49=Lists!$H$3,IF($K49&lt;1,(($S49/$K49)*((1+'Inputs &amp; Summary'!$D$7)^AI$29)),((INT(AI$29/$K49)-INT((AI$29-1)/$K49))*$S49*((1+'Inputs &amp; Summary'!$D$7)^AI$29))),(_xlfn.WEIBULL.DIST(AI$29,$L49,$K49,FALSE)*$S49*((1+'Inputs &amp; Summary'!$D$7)^AI$29))),IF($M49=Lists!$H$3,IF($K49&lt;1,((($R49*(1-$E49)+$Q49*(1-$F49))/$K49)*((1+'Inputs &amp; Summary'!$D$7)^AI$29)),((INT(AI$29/$K49)-INT((AI$29-1)/$K49))*($R49*(1-$E49)+$Q49*(1-$F49))*((1+'Inputs &amp; Summary'!$D$7)^AI$29))),((_xlfn.WEIBULL.DIST(AI$29,$L49,$K49,FALSE)*($R49*(1-$E49)+$Q49*(1-$F49))*((1+'Inputs &amp; Summary'!$D$7)^AI$29))))))</f>
        <v>2.9721196067601361</v>
      </c>
      <c r="AJ49" s="114">
        <f>$D49*IF(AJ$29&gt;'Inputs &amp; Summary'!$D$5,0,IF(AJ$29&gt;VLOOKUP($G49,Lists!$J$17:$K$21,2),IF($M49=Lists!$H$3,IF($K49&lt;1,(($S49/$K49)*((1+'Inputs &amp; Summary'!$D$7)^AJ$29)),((INT(AJ$29/$K49)-INT((AJ$29-1)/$K49))*$S49*((1+'Inputs &amp; Summary'!$D$7)^AJ$29))),(_xlfn.WEIBULL.DIST(AJ$29,$L49,$K49,FALSE)*$S49*((1+'Inputs &amp; Summary'!$D$7)^AJ$29))),IF($M49=Lists!$H$3,IF($K49&lt;1,((($R49*(1-$E49)+$Q49*(1-$F49))/$K49)*((1+'Inputs &amp; Summary'!$D$7)^AJ$29)),((INT(AJ$29/$K49)-INT((AJ$29-1)/$K49))*($R49*(1-$E49)+$Q49*(1-$F49))*((1+'Inputs &amp; Summary'!$D$7)^AJ$29))),((_xlfn.WEIBULL.DIST(AJ$29,$L49,$K49,FALSE)*($R49*(1-$E49)+$Q49*(1-$F49))*((1+'Inputs &amp; Summary'!$D$7)^AJ$29))))))</f>
        <v>2.9126927526741486</v>
      </c>
      <c r="AK49" s="114">
        <f>$D49*IF(AK$29&gt;'Inputs &amp; Summary'!$D$5,0,IF(AK$29&gt;VLOOKUP($G49,Lists!$J$17:$K$21,2),IF($M49=Lists!$H$3,IF($K49&lt;1,(($S49/$K49)*((1+'Inputs &amp; Summary'!$D$7)^AK$29)),((INT(AK$29/$K49)-INT((AK$29-1)/$K49))*$S49*((1+'Inputs &amp; Summary'!$D$7)^AK$29))),(_xlfn.WEIBULL.DIST(AK$29,$L49,$K49,FALSE)*$S49*((1+'Inputs &amp; Summary'!$D$7)^AK$29))),IF($M49=Lists!$H$3,IF($K49&lt;1,((($R49*(1-$E49)+$Q49*(1-$F49))/$K49)*((1+'Inputs &amp; Summary'!$D$7)^AK$29)),((INT(AK$29/$K49)-INT((AK$29-1)/$K49))*($R49*(1-$E49)+$Q49*(1-$F49))*((1+'Inputs &amp; Summary'!$D$7)^AK$29))),((_xlfn.WEIBULL.DIST(AK$29,$L49,$K49,FALSE)*($R49*(1-$E49)+$Q49*(1-$F49))*((1+'Inputs &amp; Summary'!$D$7)^AK$29))))))</f>
        <v>2.8544541249901281</v>
      </c>
      <c r="AL49" s="114">
        <f>$D49*IF(AL$29&gt;'Inputs &amp; Summary'!$D$5,0,IF(AL$29&gt;VLOOKUP($G49,Lists!$J$17:$K$21,2),IF($M49=Lists!$H$3,IF($K49&lt;1,(($S49/$K49)*((1+'Inputs &amp; Summary'!$D$7)^AL$29)),((INT(AL$29/$K49)-INT((AL$29-1)/$K49))*$S49*((1+'Inputs &amp; Summary'!$D$7)^AL$29))),(_xlfn.WEIBULL.DIST(AL$29,$L49,$K49,FALSE)*$S49*((1+'Inputs &amp; Summary'!$D$7)^AL$29))),IF($M49=Lists!$H$3,IF($K49&lt;1,((($R49*(1-$E49)+$Q49*(1-$F49))/$K49)*((1+'Inputs &amp; Summary'!$D$7)^AL$29)),((INT(AL$29/$K49)-INT((AL$29-1)/$K49))*($R49*(1-$E49)+$Q49*(1-$F49))*((1+'Inputs &amp; Summary'!$D$7)^AL$29))),((_xlfn.WEIBULL.DIST(AL$29,$L49,$K49,FALSE)*($R49*(1-$E49)+$Q49*(1-$F49))*((1+'Inputs &amp; Summary'!$D$7)^AL$29))))))</f>
        <v>2.7973799653920071</v>
      </c>
      <c r="AM49" s="114">
        <f>$D49*IF(AM$29&gt;'Inputs &amp; Summary'!$D$5,0,IF(AM$29&gt;VLOOKUP($G49,Lists!$J$17:$K$21,2),IF($M49=Lists!$H$3,IF($K49&lt;1,(($S49/$K49)*((1+'Inputs &amp; Summary'!$D$7)^AM$29)),((INT(AM$29/$K49)-INT((AM$29-1)/$K49))*$S49*((1+'Inputs &amp; Summary'!$D$7)^AM$29))),(_xlfn.WEIBULL.DIST(AM$29,$L49,$K49,FALSE)*$S49*((1+'Inputs &amp; Summary'!$D$7)^AM$29))),IF($M49=Lists!$H$3,IF($K49&lt;1,((($R49*(1-$E49)+$Q49*(1-$F49))/$K49)*((1+'Inputs &amp; Summary'!$D$7)^AM$29)),((INT(AM$29/$K49)-INT((AM$29-1)/$K49))*($R49*(1-$E49)+$Q49*(1-$F49))*((1+'Inputs &amp; Summary'!$D$7)^AM$29))),((_xlfn.WEIBULL.DIST(AM$29,$L49,$K49,FALSE)*($R49*(1-$E49)+$Q49*(1-$F49))*((1+'Inputs &amp; Summary'!$D$7)^AM$29))))))</f>
        <v>2.7414469906058296</v>
      </c>
      <c r="AN49" s="114">
        <f>$D49*IF(AN$29&gt;'Inputs &amp; Summary'!$D$5,0,IF(AN$29&gt;VLOOKUP($G49,Lists!$J$17:$K$21,2),IF($M49=Lists!$H$3,IF($K49&lt;1,(($S49/$K49)*((1+'Inputs &amp; Summary'!$D$7)^AN$29)),((INT(AN$29/$K49)-INT((AN$29-1)/$K49))*$S49*((1+'Inputs &amp; Summary'!$D$7)^AN$29))),(_xlfn.WEIBULL.DIST(AN$29,$L49,$K49,FALSE)*$S49*((1+'Inputs &amp; Summary'!$D$7)^AN$29))),IF($M49=Lists!$H$3,IF($K49&lt;1,((($R49*(1-$E49)+$Q49*(1-$F49))/$K49)*((1+'Inputs &amp; Summary'!$D$7)^AN$29)),((INT(AN$29/$K49)-INT((AN$29-1)/$K49))*($R49*(1-$E49)+$Q49*(1-$F49))*((1+'Inputs &amp; Summary'!$D$7)^AN$29))),((_xlfn.WEIBULL.DIST(AN$29,$L49,$K49,FALSE)*($R49*(1-$E49)+$Q49*(1-$F49))*((1+'Inputs &amp; Summary'!$D$7)^AN$29))))))</f>
        <v>2.6866323829013994</v>
      </c>
      <c r="AO49" s="114">
        <f>$D49*IF(AO$29&gt;'Inputs &amp; Summary'!$D$5,0,IF(AO$29&gt;VLOOKUP($G49,Lists!$J$17:$K$21,2),IF($M49=Lists!$H$3,IF($K49&lt;1,(($S49/$K49)*((1+'Inputs &amp; Summary'!$D$7)^AO$29)),((INT(AO$29/$K49)-INT((AO$29-1)/$K49))*$S49*((1+'Inputs &amp; Summary'!$D$7)^AO$29))),(_xlfn.WEIBULL.DIST(AO$29,$L49,$K49,FALSE)*$S49*((1+'Inputs &amp; Summary'!$D$7)^AO$29))),IF($M49=Lists!$H$3,IF($K49&lt;1,((($R49*(1-$E49)+$Q49*(1-$F49))/$K49)*((1+'Inputs &amp; Summary'!$D$7)^AO$29)),((INT(AO$29/$K49)-INT((AO$29-1)/$K49))*($R49*(1-$E49)+$Q49*(1-$F49))*((1+'Inputs &amp; Summary'!$D$7)^AO$29))),((_xlfn.WEIBULL.DIST(AO$29,$L49,$K49,FALSE)*($R49*(1-$E49)+$Q49*(1-$F49))*((1+'Inputs &amp; Summary'!$D$7)^AO$29))))))</f>
        <v>2.6329137807838312</v>
      </c>
      <c r="AP49" s="114">
        <f>$D49*IF(AP$29&gt;'Inputs &amp; Summary'!$D$5,0,IF(AP$29&gt;VLOOKUP($G49,Lists!$J$17:$K$21,2),IF($M49=Lists!$H$3,IF($K49&lt;1,(($S49/$K49)*((1+'Inputs &amp; Summary'!$D$7)^AP$29)),((INT(AP$29/$K49)-INT((AP$29-1)/$K49))*$S49*((1+'Inputs &amp; Summary'!$D$7)^AP$29))),(_xlfn.WEIBULL.DIST(AP$29,$L49,$K49,FALSE)*$S49*((1+'Inputs &amp; Summary'!$D$7)^AP$29))),IF($M49=Lists!$H$3,IF($K49&lt;1,((($R49*(1-$E49)+$Q49*(1-$F49))/$K49)*((1+'Inputs &amp; Summary'!$D$7)^AP$29)),((INT(AP$29/$K49)-INT((AP$29-1)/$K49))*($R49*(1-$E49)+$Q49*(1-$F49))*((1+'Inputs &amp; Summary'!$D$7)^AP$29))),((_xlfn.WEIBULL.DIST(AP$29,$L49,$K49,FALSE)*($R49*(1-$E49)+$Q49*(1-$F49))*((1+'Inputs &amp; Summary'!$D$7)^AP$29))))))</f>
        <v>2.5802692698712351</v>
      </c>
      <c r="AQ49" s="114">
        <f>$D49*IF(AQ$29&gt;'Inputs &amp; Summary'!$D$5,0,IF(AQ$29&gt;VLOOKUP($G49,Lists!$J$17:$K$21,2),IF($M49=Lists!$H$3,IF($K49&lt;1,(($S49/$K49)*((1+'Inputs &amp; Summary'!$D$7)^AQ$29)),((INT(AQ$29/$K49)-INT((AQ$29-1)/$K49))*$S49*((1+'Inputs &amp; Summary'!$D$7)^AQ$29))),(_xlfn.WEIBULL.DIST(AQ$29,$L49,$K49,FALSE)*$S49*((1+'Inputs &amp; Summary'!$D$7)^AQ$29))),IF($M49=Lists!$H$3,IF($K49&lt;1,((($R49*(1-$E49)+$Q49*(1-$F49))/$K49)*((1+'Inputs &amp; Summary'!$D$7)^AQ$29)),((INT(AQ$29/$K49)-INT((AQ$29-1)/$K49))*($R49*(1-$E49)+$Q49*(1-$F49))*((1+'Inputs &amp; Summary'!$D$7)^AQ$29))),((_xlfn.WEIBULL.DIST(AQ$29,$L49,$K49,FALSE)*($R49*(1-$E49)+$Q49*(1-$F49))*((1+'Inputs &amp; Summary'!$D$7)^AQ$29))))))</f>
        <v>2.528677373954789</v>
      </c>
      <c r="AR49" s="114">
        <f>$D49*IF(AR$29&gt;'Inputs &amp; Summary'!$D$5,0,IF(AR$29&gt;VLOOKUP($G49,Lists!$J$17:$K$21,2),IF($M49=Lists!$H$3,IF($K49&lt;1,(($S49/$K49)*((1+'Inputs &amp; Summary'!$D$7)^AR$29)),((INT(AR$29/$K49)-INT((AR$29-1)/$K49))*$S49*((1+'Inputs &amp; Summary'!$D$7)^AR$29))),(_xlfn.WEIBULL.DIST(AR$29,$L49,$K49,FALSE)*$S49*((1+'Inputs &amp; Summary'!$D$7)^AR$29))),IF($M49=Lists!$H$3,IF($K49&lt;1,((($R49*(1-$E49)+$Q49*(1-$F49))/$K49)*((1+'Inputs &amp; Summary'!$D$7)^AR$29)),((INT(AR$29/$K49)-INT((AR$29-1)/$K49))*($R49*(1-$E49)+$Q49*(1-$F49))*((1+'Inputs &amp; Summary'!$D$7)^AR$29))),((_xlfn.WEIBULL.DIST(AR$29,$L49,$K49,FALSE)*($R49*(1-$E49)+$Q49*(1-$F49))*((1+'Inputs &amp; Summary'!$D$7)^AR$29))))))</f>
        <v>2.4781170462375752</v>
      </c>
      <c r="AS49" s="114">
        <f>$D49*IF(AS$29&gt;'Inputs &amp; Summary'!$D$5,0,IF(AS$29&gt;VLOOKUP($G49,Lists!$J$17:$K$21,2),IF($M49=Lists!$H$3,IF($K49&lt;1,(($S49/$K49)*((1+'Inputs &amp; Summary'!$D$7)^AS$29)),((INT(AS$29/$K49)-INT((AS$29-1)/$K49))*$S49*((1+'Inputs &amp; Summary'!$D$7)^AS$29))),(_xlfn.WEIBULL.DIST(AS$29,$L49,$K49,FALSE)*$S49*((1+'Inputs &amp; Summary'!$D$7)^AS$29))),IF($M49=Lists!$H$3,IF($K49&lt;1,((($R49*(1-$E49)+$Q49*(1-$F49))/$K49)*((1+'Inputs &amp; Summary'!$D$7)^AS$29)),((INT(AS$29/$K49)-INT((AS$29-1)/$K49))*($R49*(1-$E49)+$Q49*(1-$F49))*((1+'Inputs &amp; Summary'!$D$7)^AS$29))),((_xlfn.WEIBULL.DIST(AS$29,$L49,$K49,FALSE)*($R49*(1-$E49)+$Q49*(1-$F49))*((1+'Inputs &amp; Summary'!$D$7)^AS$29))))))</f>
        <v>0</v>
      </c>
      <c r="AT49" s="114">
        <f>$D49*IF(AT$29&gt;'Inputs &amp; Summary'!$D$5,0,IF(AT$29&gt;VLOOKUP($G49,Lists!$J$17:$K$21,2),IF($M49=Lists!$H$3,IF($K49&lt;1,(($S49/$K49)*((1+'Inputs &amp; Summary'!$D$7)^AT$29)),((INT(AT$29/$K49)-INT((AT$29-1)/$K49))*$S49*((1+'Inputs &amp; Summary'!$D$7)^AT$29))),(_xlfn.WEIBULL.DIST(AT$29,$L49,$K49,FALSE)*$S49*((1+'Inputs &amp; Summary'!$D$7)^AT$29))),IF($M49=Lists!$H$3,IF($K49&lt;1,((($R49*(1-$E49)+$Q49*(1-$F49))/$K49)*((1+'Inputs &amp; Summary'!$D$7)^AT$29)),((INT(AT$29/$K49)-INT((AT$29-1)/$K49))*($R49*(1-$E49)+$Q49*(1-$F49))*((1+'Inputs &amp; Summary'!$D$7)^AT$29))),((_xlfn.WEIBULL.DIST(AT$29,$L49,$K49,FALSE)*($R49*(1-$E49)+$Q49*(1-$F49))*((1+'Inputs &amp; Summary'!$D$7)^AT$29))))))</f>
        <v>0</v>
      </c>
      <c r="AU49" s="114">
        <f>$D49*IF(AU$29&gt;'Inputs &amp; Summary'!$D$5,0,IF(AU$29&gt;VLOOKUP($G49,Lists!$J$17:$K$21,2),IF($M49=Lists!$H$3,IF($K49&lt;1,(($S49/$K49)*((1+'Inputs &amp; Summary'!$D$7)^AU$29)),((INT(AU$29/$K49)-INT((AU$29-1)/$K49))*$S49*((1+'Inputs &amp; Summary'!$D$7)^AU$29))),(_xlfn.WEIBULL.DIST(AU$29,$L49,$K49,FALSE)*$S49*((1+'Inputs &amp; Summary'!$D$7)^AU$29))),IF($M49=Lists!$H$3,IF($K49&lt;1,((($R49*(1-$E49)+$Q49*(1-$F49))/$K49)*((1+'Inputs &amp; Summary'!$D$7)^AU$29)),((INT(AU$29/$K49)-INT((AU$29-1)/$K49))*($R49*(1-$E49)+$Q49*(1-$F49))*((1+'Inputs &amp; Summary'!$D$7)^AU$29))),((_xlfn.WEIBULL.DIST(AU$29,$L49,$K49,FALSE)*($R49*(1-$E49)+$Q49*(1-$F49))*((1+'Inputs &amp; Summary'!$D$7)^AU$29))))))</f>
        <v>0</v>
      </c>
      <c r="AV49" s="114">
        <f>$D49*IF(AV$29&gt;'Inputs &amp; Summary'!$D$5,0,IF(AV$29&gt;VLOOKUP($G49,Lists!$J$17:$K$21,2),IF($M49=Lists!$H$3,IF($K49&lt;1,(($S49/$K49)*((1+'Inputs &amp; Summary'!$D$7)^AV$29)),((INT(AV$29/$K49)-INT((AV$29-1)/$K49))*$S49*((1+'Inputs &amp; Summary'!$D$7)^AV$29))),(_xlfn.WEIBULL.DIST(AV$29,$L49,$K49,FALSE)*$S49*((1+'Inputs &amp; Summary'!$D$7)^AV$29))),IF($M49=Lists!$H$3,IF($K49&lt;1,((($R49*(1-$E49)+$Q49*(1-$F49))/$K49)*((1+'Inputs &amp; Summary'!$D$7)^AV$29)),((INT(AV$29/$K49)-INT((AV$29-1)/$K49))*($R49*(1-$E49)+$Q49*(1-$F49))*((1+'Inputs &amp; Summary'!$D$7)^AV$29))),((_xlfn.WEIBULL.DIST(AV$29,$L49,$K49,FALSE)*($R49*(1-$E49)+$Q49*(1-$F49))*((1+'Inputs &amp; Summary'!$D$7)^AV$29))))))</f>
        <v>0</v>
      </c>
      <c r="AW49" s="114">
        <f>$D49*IF(AW$29&gt;'Inputs &amp; Summary'!$D$5,0,IF(AW$29&gt;VLOOKUP($G49,Lists!$J$17:$K$21,2),IF($M49=Lists!$H$3,IF($K49&lt;1,(($S49/$K49)*((1+'Inputs &amp; Summary'!$D$7)^AW$29)),((INT(AW$29/$K49)-INT((AW$29-1)/$K49))*$S49*((1+'Inputs &amp; Summary'!$D$7)^AW$29))),(_xlfn.WEIBULL.DIST(AW$29,$L49,$K49,FALSE)*$S49*((1+'Inputs &amp; Summary'!$D$7)^AW$29))),IF($M49=Lists!$H$3,IF($K49&lt;1,((($R49*(1-$E49)+$Q49*(1-$F49))/$K49)*((1+'Inputs &amp; Summary'!$D$7)^AW$29)),((INT(AW$29/$K49)-INT((AW$29-1)/$K49))*($R49*(1-$E49)+$Q49*(1-$F49))*((1+'Inputs &amp; Summary'!$D$7)^AW$29))),((_xlfn.WEIBULL.DIST(AW$29,$L49,$K49,FALSE)*($R49*(1-$E49)+$Q49*(1-$F49))*((1+'Inputs &amp; Summary'!$D$7)^AW$29))))))</f>
        <v>0</v>
      </c>
      <c r="AX49" s="114">
        <f>$D49*IF(AX$29&gt;'Inputs &amp; Summary'!$D$5,0,IF(AX$29&gt;VLOOKUP($G49,Lists!$J$17:$K$21,2),IF($M49=Lists!$H$3,IF($K49&lt;1,(($S49/$K49)*((1+'Inputs &amp; Summary'!$D$7)^AX$29)),((INT(AX$29/$K49)-INT((AX$29-1)/$K49))*$S49*((1+'Inputs &amp; Summary'!$D$7)^AX$29))),(_xlfn.WEIBULL.DIST(AX$29,$L49,$K49,FALSE)*$S49*((1+'Inputs &amp; Summary'!$D$7)^AX$29))),IF($M49=Lists!$H$3,IF($K49&lt;1,((($R49*(1-$E49)+$Q49*(1-$F49))/$K49)*((1+'Inputs &amp; Summary'!$D$7)^AX$29)),((INT(AX$29/$K49)-INT((AX$29-1)/$K49))*($R49*(1-$E49)+$Q49*(1-$F49))*((1+'Inputs &amp; Summary'!$D$7)^AX$29))),((_xlfn.WEIBULL.DIST(AX$29,$L49,$K49,FALSE)*($R49*(1-$E49)+$Q49*(1-$F49))*((1+'Inputs &amp; Summary'!$D$7)^AX$29))))))</f>
        <v>0</v>
      </c>
      <c r="AY49" s="114">
        <f>$D49*IF(AY$29&gt;'Inputs &amp; Summary'!$D$5,0,IF(AY$29&gt;VLOOKUP($G49,Lists!$J$17:$K$21,2),IF($M49=Lists!$H$3,IF($K49&lt;1,(($S49/$K49)*((1+'Inputs &amp; Summary'!$D$7)^AY$29)),((INT(AY$29/$K49)-INT((AY$29-1)/$K49))*$S49*((1+'Inputs &amp; Summary'!$D$7)^AY$29))),(_xlfn.WEIBULL.DIST(AY$29,$L49,$K49,FALSE)*$S49*((1+'Inputs &amp; Summary'!$D$7)^AY$29))),IF($M49=Lists!$H$3,IF($K49&lt;1,((($R49*(1-$E49)+$Q49*(1-$F49))/$K49)*((1+'Inputs &amp; Summary'!$D$7)^AY$29)),((INT(AY$29/$K49)-INT((AY$29-1)/$K49))*($R49*(1-$E49)+$Q49*(1-$F49))*((1+'Inputs &amp; Summary'!$D$7)^AY$29))),((_xlfn.WEIBULL.DIST(AY$29,$L49,$K49,FALSE)*($R49*(1-$E49)+$Q49*(1-$F49))*((1+'Inputs &amp; Summary'!$D$7)^AY$29))))))</f>
        <v>0</v>
      </c>
      <c r="AZ49" s="114">
        <f>$D49*IF(AZ$29&gt;'Inputs &amp; Summary'!$D$5,0,IF(AZ$29&gt;VLOOKUP($G49,Lists!$J$17:$K$21,2),IF($M49=Lists!$H$3,IF($K49&lt;1,(($S49/$K49)*((1+'Inputs &amp; Summary'!$D$7)^AZ$29)),((INT(AZ$29/$K49)-INT((AZ$29-1)/$K49))*$S49*((1+'Inputs &amp; Summary'!$D$7)^AZ$29))),(_xlfn.WEIBULL.DIST(AZ$29,$L49,$K49,FALSE)*$S49*((1+'Inputs &amp; Summary'!$D$7)^AZ$29))),IF($M49=Lists!$H$3,IF($K49&lt;1,((($R49*(1-$E49)+$Q49*(1-$F49))/$K49)*((1+'Inputs &amp; Summary'!$D$7)^AZ$29)),((INT(AZ$29/$K49)-INT((AZ$29-1)/$K49))*($R49*(1-$E49)+$Q49*(1-$F49))*((1+'Inputs &amp; Summary'!$D$7)^AZ$29))),((_xlfn.WEIBULL.DIST(AZ$29,$L49,$K49,FALSE)*($R49*(1-$E49)+$Q49*(1-$F49))*((1+'Inputs &amp; Summary'!$D$7)^AZ$29))))))</f>
        <v>0</v>
      </c>
      <c r="BA49" s="114">
        <f>$D49*IF(BA$29&gt;'Inputs &amp; Summary'!$D$5,0,IF(BA$29&gt;VLOOKUP($G49,Lists!$J$17:$K$21,2),IF($M49=Lists!$H$3,IF($K49&lt;1,(($S49/$K49)*((1+'Inputs &amp; Summary'!$D$7)^BA$29)),((INT(BA$29/$K49)-INT((BA$29-1)/$K49))*$S49*((1+'Inputs &amp; Summary'!$D$7)^BA$29))),(_xlfn.WEIBULL.DIST(BA$29,$L49,$K49,FALSE)*$S49*((1+'Inputs &amp; Summary'!$D$7)^BA$29))),IF($M49=Lists!$H$3,IF($K49&lt;1,((($R49*(1-$E49)+$Q49*(1-$F49))/$K49)*((1+'Inputs &amp; Summary'!$D$7)^BA$29)),((INT(BA$29/$K49)-INT((BA$29-1)/$K49))*($R49*(1-$E49)+$Q49*(1-$F49))*((1+'Inputs &amp; Summary'!$D$7)^BA$29))),((_xlfn.WEIBULL.DIST(BA$29,$L49,$K49,FALSE)*($R49*(1-$E49)+$Q49*(1-$F49))*((1+'Inputs &amp; Summary'!$D$7)^BA$29))))))</f>
        <v>0</v>
      </c>
      <c r="BB49" s="114">
        <f>$D49*IF(BB$29&gt;'Inputs &amp; Summary'!$D$5,0,IF(BB$29&gt;VLOOKUP($G49,Lists!$J$17:$K$21,2),IF($M49=Lists!$H$3,IF($K49&lt;1,(($S49/$K49)*((1+'Inputs &amp; Summary'!$D$7)^BB$29)),((INT(BB$29/$K49)-INT((BB$29-1)/$K49))*$S49*((1+'Inputs &amp; Summary'!$D$7)^BB$29))),(_xlfn.WEIBULL.DIST(BB$29,$L49,$K49,FALSE)*$S49*((1+'Inputs &amp; Summary'!$D$7)^BB$29))),IF($M49=Lists!$H$3,IF($K49&lt;1,((($R49*(1-$E49)+$Q49*(1-$F49))/$K49)*((1+'Inputs &amp; Summary'!$D$7)^BB$29)),((INT(BB$29/$K49)-INT((BB$29-1)/$K49))*($R49*(1-$E49)+$Q49*(1-$F49))*((1+'Inputs &amp; Summary'!$D$7)^BB$29))),((_xlfn.WEIBULL.DIST(BB$29,$L49,$K49,FALSE)*($R49*(1-$E49)+$Q49*(1-$F49))*((1+'Inputs &amp; Summary'!$D$7)^BB$29))))))</f>
        <v>0</v>
      </c>
      <c r="BC49" s="114">
        <f>$D49*IF(BC$29&gt;'Inputs &amp; Summary'!$D$5,0,IF(BC$29&gt;VLOOKUP($G49,Lists!$J$17:$K$21,2),IF($M49=Lists!$H$3,IF($K49&lt;1,(($S49/$K49)*((1+'Inputs &amp; Summary'!$D$7)^BC$29)),((INT(BC$29/$K49)-INT((BC$29-1)/$K49))*$S49*((1+'Inputs &amp; Summary'!$D$7)^BC$29))),(_xlfn.WEIBULL.DIST(BC$29,$L49,$K49,FALSE)*$S49*((1+'Inputs &amp; Summary'!$D$7)^BC$29))),IF($M49=Lists!$H$3,IF($K49&lt;1,((($R49*(1-$E49)+$Q49*(1-$F49))/$K49)*((1+'Inputs &amp; Summary'!$D$7)^BC$29)),((INT(BC$29/$K49)-INT((BC$29-1)/$K49))*($R49*(1-$E49)+$Q49*(1-$F49))*((1+'Inputs &amp; Summary'!$D$7)^BC$29))),((_xlfn.WEIBULL.DIST(BC$29,$L49,$K49,FALSE)*($R49*(1-$E49)+$Q49*(1-$F49))*((1+'Inputs &amp; Summary'!$D$7)^BC$29))))))</f>
        <v>0</v>
      </c>
      <c r="BD49" s="114">
        <f>$D49*IF(BD$29&gt;'Inputs &amp; Summary'!$D$5,0,IF(BD$29&gt;VLOOKUP($G49,Lists!$J$17:$K$21,2),IF($M49=Lists!$H$3,IF($K49&lt;1,(($S49/$K49)*((1+'Inputs &amp; Summary'!$D$7)^BD$29)),((INT(BD$29/$K49)-INT((BD$29-1)/$K49))*$S49*((1+'Inputs &amp; Summary'!$D$7)^BD$29))),(_xlfn.WEIBULL.DIST(BD$29,$L49,$K49,FALSE)*$S49*((1+'Inputs &amp; Summary'!$D$7)^BD$29))),IF($M49=Lists!$H$3,IF($K49&lt;1,((($R49*(1-$E49)+$Q49*(1-$F49))/$K49)*((1+'Inputs &amp; Summary'!$D$7)^BD$29)),((INT(BD$29/$K49)-INT((BD$29-1)/$K49))*($R49*(1-$E49)+$Q49*(1-$F49))*((1+'Inputs &amp; Summary'!$D$7)^BD$29))),((_xlfn.WEIBULL.DIST(BD$29,$L49,$K49,FALSE)*($R49*(1-$E49)+$Q49*(1-$F49))*((1+'Inputs &amp; Summary'!$D$7)^BD$29))))))</f>
        <v>0</v>
      </c>
      <c r="BE49" s="114">
        <f>$D49*IF(BE$29&gt;'Inputs &amp; Summary'!$D$5,0,IF(BE$29&gt;VLOOKUP($G49,Lists!$J$17:$K$21,2),IF($M49=Lists!$H$3,IF($K49&lt;1,(($S49/$K49)*((1+'Inputs &amp; Summary'!$D$7)^BE$29)),((INT(BE$29/$K49)-INT((BE$29-1)/$K49))*$S49*((1+'Inputs &amp; Summary'!$D$7)^BE$29))),(_xlfn.WEIBULL.DIST(BE$29,$L49,$K49,FALSE)*$S49*((1+'Inputs &amp; Summary'!$D$7)^BE$29))),IF($M49=Lists!$H$3,IF($K49&lt;1,((($R49*(1-$E49)+$Q49*(1-$F49))/$K49)*((1+'Inputs &amp; Summary'!$D$7)^BE$29)),((INT(BE$29/$K49)-INT((BE$29-1)/$K49))*($R49*(1-$E49)+$Q49*(1-$F49))*((1+'Inputs &amp; Summary'!$D$7)^BE$29))),((_xlfn.WEIBULL.DIST(BE$29,$L49,$K49,FALSE)*($R49*(1-$E49)+$Q49*(1-$F49))*((1+'Inputs &amp; Summary'!$D$7)^BE$29))))))</f>
        <v>0</v>
      </c>
      <c r="BF49" s="114">
        <f>$D49*IF(BF$29&gt;'Inputs &amp; Summary'!$D$5,0,IF(BF$29&gt;VLOOKUP($G49,Lists!$J$17:$K$21,2),IF($M49=Lists!$H$3,IF($K49&lt;1,(($S49/$K49)*((1+'Inputs &amp; Summary'!$D$7)^BF$29)),((INT(BF$29/$K49)-INT((BF$29-1)/$K49))*$S49*((1+'Inputs &amp; Summary'!$D$7)^BF$29))),(_xlfn.WEIBULL.DIST(BF$29,$L49,$K49,FALSE)*$S49*((1+'Inputs &amp; Summary'!$D$7)^BF$29))),IF($M49=Lists!$H$3,IF($K49&lt;1,((($R49*(1-$E49)+$Q49*(1-$F49))/$K49)*((1+'Inputs &amp; Summary'!$D$7)^BF$29)),((INT(BF$29/$K49)-INT((BF$29-1)/$K49))*($R49*(1-$E49)+$Q49*(1-$F49))*((1+'Inputs &amp; Summary'!$D$7)^BF$29))),((_xlfn.WEIBULL.DIST(BF$29,$L49,$K49,FALSE)*($R49*(1-$E49)+$Q49*(1-$F49))*((1+'Inputs &amp; Summary'!$D$7)^BF$29))))))</f>
        <v>0</v>
      </c>
      <c r="BG49" s="114">
        <f>$D49*IF(BG$29&gt;'Inputs &amp; Summary'!$D$5,0,IF(BG$29&gt;VLOOKUP($G49,Lists!$J$17:$K$21,2),IF($M49=Lists!$H$3,IF($K49&lt;1,(($S49/$K49)*((1+'Inputs &amp; Summary'!$D$7)^BG$29)),((INT(BG$29/$K49)-INT((BG$29-1)/$K49))*$S49*((1+'Inputs &amp; Summary'!$D$7)^BG$29))),(_xlfn.WEIBULL.DIST(BG$29,$L49,$K49,FALSE)*$S49*((1+'Inputs &amp; Summary'!$D$7)^BG$29))),IF($M49=Lists!$H$3,IF($K49&lt;1,((($R49*(1-$E49)+$Q49*(1-$F49))/$K49)*((1+'Inputs &amp; Summary'!$D$7)^BG$29)),((INT(BG$29/$K49)-INT((BG$29-1)/$K49))*($R49*(1-$E49)+$Q49*(1-$F49))*((1+'Inputs &amp; Summary'!$D$7)^BG$29))),((_xlfn.WEIBULL.DIST(BG$29,$L49,$K49,FALSE)*($R49*(1-$E49)+$Q49*(1-$F49))*((1+'Inputs &amp; Summary'!$D$7)^BG$29))))))</f>
        <v>0</v>
      </c>
      <c r="BH49" s="114">
        <f>$D49*IF(BH$29&gt;'Inputs &amp; Summary'!$D$5,0,IF(BH$29&gt;VLOOKUP($G49,Lists!$J$17:$K$21,2),IF($M49=Lists!$H$3,IF($K49&lt;1,(($S49/$K49)*((1+'Inputs &amp; Summary'!$D$7)^BH$29)),((INT(BH$29/$K49)-INT((BH$29-1)/$K49))*$S49*((1+'Inputs &amp; Summary'!$D$7)^BH$29))),(_xlfn.WEIBULL.DIST(BH$29,$L49,$K49,FALSE)*$S49*((1+'Inputs &amp; Summary'!$D$7)^BH$29))),IF($M49=Lists!$H$3,IF($K49&lt;1,((($R49*(1-$E49)+$Q49*(1-$F49))/$K49)*((1+'Inputs &amp; Summary'!$D$7)^BH$29)),((INT(BH$29/$K49)-INT((BH$29-1)/$K49))*($R49*(1-$E49)+$Q49*(1-$F49))*((1+'Inputs &amp; Summary'!$D$7)^BH$29))),((_xlfn.WEIBULL.DIST(BH$29,$L49,$K49,FALSE)*($R49*(1-$E49)+$Q49*(1-$F49))*((1+'Inputs &amp; Summary'!$D$7)^BH$29))))))</f>
        <v>0</v>
      </c>
      <c r="BI49" s="114">
        <f>$D49*IF(BI$29&gt;'Inputs &amp; Summary'!$D$5,0,IF(BI$29&gt;VLOOKUP($G49,Lists!$J$17:$K$21,2),IF($M49=Lists!$H$3,IF($K49&lt;1,(($S49/$K49)*((1+'Inputs &amp; Summary'!$D$7)^BI$29)),((INT(BI$29/$K49)-INT((BI$29-1)/$K49))*$S49*((1+'Inputs &amp; Summary'!$D$7)^BI$29))),(_xlfn.WEIBULL.DIST(BI$29,$L49,$K49,FALSE)*$S49*((1+'Inputs &amp; Summary'!$D$7)^BI$29))),IF($M49=Lists!$H$3,IF($K49&lt;1,((($R49*(1-$E49)+$Q49*(1-$F49))/$K49)*((1+'Inputs &amp; Summary'!$D$7)^BI$29)),((INT(BI$29/$K49)-INT((BI$29-1)/$K49))*($R49*(1-$E49)+$Q49*(1-$F49))*((1+'Inputs &amp; Summary'!$D$7)^BI$29))),((_xlfn.WEIBULL.DIST(BI$29,$L49,$K49,FALSE)*($R49*(1-$E49)+$Q49*(1-$F49))*((1+'Inputs &amp; Summary'!$D$7)^BI$29))))))</f>
        <v>0</v>
      </c>
      <c r="BJ49" s="114">
        <f>$D49*IF(BJ$29&gt;'Inputs &amp; Summary'!$D$5,0,IF(BJ$29&gt;VLOOKUP($G49,Lists!$J$17:$K$21,2),IF($M49=Lists!$H$3,IF($K49&lt;1,(($S49/$K49)*((1+'Inputs &amp; Summary'!$D$7)^BJ$29)),((INT(BJ$29/$K49)-INT((BJ$29-1)/$K49))*$S49*((1+'Inputs &amp; Summary'!$D$7)^BJ$29))),(_xlfn.WEIBULL.DIST(BJ$29,$L49,$K49,FALSE)*$S49*((1+'Inputs &amp; Summary'!$D$7)^BJ$29))),IF($M49=Lists!$H$3,IF($K49&lt;1,((($R49*(1-$E49)+$Q49*(1-$F49))/$K49)*((1+'Inputs &amp; Summary'!$D$7)^BJ$29)),((INT(BJ$29/$K49)-INT((BJ$29-1)/$K49))*($R49*(1-$E49)+$Q49*(1-$F49))*((1+'Inputs &amp; Summary'!$D$7)^BJ$29))),((_xlfn.WEIBULL.DIST(BJ$29,$L49,$K49,FALSE)*($R49*(1-$E49)+$Q49*(1-$F49))*((1+'Inputs &amp; Summary'!$D$7)^BJ$29))))))</f>
        <v>0</v>
      </c>
      <c r="BK49" s="114">
        <f>$D49*IF(BK$29&gt;'Inputs &amp; Summary'!$D$5,0,IF(BK$29&gt;VLOOKUP($G49,Lists!$J$17:$K$21,2),IF($M49=Lists!$H$3,IF($K49&lt;1,(($S49/$K49)*((1+'Inputs &amp; Summary'!$D$7)^BK$29)),((INT(BK$29/$K49)-INT((BK$29-1)/$K49))*$S49*((1+'Inputs &amp; Summary'!$D$7)^BK$29))),(_xlfn.WEIBULL.DIST(BK$29,$L49,$K49,FALSE)*$S49*((1+'Inputs &amp; Summary'!$D$7)^BK$29))),IF($M49=Lists!$H$3,IF($K49&lt;1,((($R49*(1-$E49)+$Q49*(1-$F49))/$K49)*((1+'Inputs &amp; Summary'!$D$7)^BK$29)),((INT(BK$29/$K49)-INT((BK$29-1)/$K49))*($R49*(1-$E49)+$Q49*(1-$F49))*((1+'Inputs &amp; Summary'!$D$7)^BK$29))),((_xlfn.WEIBULL.DIST(BK$29,$L49,$K49,FALSE)*($R49*(1-$E49)+$Q49*(1-$F49))*((1+'Inputs &amp; Summary'!$D$7)^BK$29))))))</f>
        <v>0</v>
      </c>
      <c r="BL49" s="114">
        <f>$D49*IF(BL$29&gt;'Inputs &amp; Summary'!$D$5,0,IF(BL$29&gt;VLOOKUP($G49,Lists!$J$17:$K$21,2),IF($M49=Lists!$H$3,IF($K49&lt;1,(($S49/$K49)*((1+'Inputs &amp; Summary'!$D$7)^BL$29)),((INT(BL$29/$K49)-INT((BL$29-1)/$K49))*$S49*((1+'Inputs &amp; Summary'!$D$7)^BL$29))),(_xlfn.WEIBULL.DIST(BL$29,$L49,$K49,FALSE)*$S49*((1+'Inputs &amp; Summary'!$D$7)^BL$29))),IF($M49=Lists!$H$3,IF($K49&lt;1,((($R49*(1-$E49)+$Q49*(1-$F49))/$K49)*((1+'Inputs &amp; Summary'!$D$7)^BL$29)),((INT(BL$29/$K49)-INT((BL$29-1)/$K49))*($R49*(1-$E49)+$Q49*(1-$F49))*((1+'Inputs &amp; Summary'!$D$7)^BL$29))),((_xlfn.WEIBULL.DIST(BL$29,$L49,$K49,FALSE)*($R49*(1-$E49)+$Q49*(1-$F49))*((1+'Inputs &amp; Summary'!$D$7)^BL$29))))))</f>
        <v>0</v>
      </c>
    </row>
    <row r="50" spans="1:64" s="1" customFormat="1" ht="28.8" x14ac:dyDescent="0.3">
      <c r="A50" s="79" t="s">
        <v>200</v>
      </c>
      <c r="B50" s="33" t="s">
        <v>152</v>
      </c>
      <c r="C50" s="33" t="s">
        <v>237</v>
      </c>
      <c r="D50" s="68">
        <v>0</v>
      </c>
      <c r="E50" s="68">
        <v>1</v>
      </c>
      <c r="F50" s="68">
        <v>1</v>
      </c>
      <c r="G50" s="213" t="s">
        <v>440</v>
      </c>
      <c r="H50" s="34" t="s">
        <v>291</v>
      </c>
      <c r="I50" s="34" t="s">
        <v>94</v>
      </c>
      <c r="J50" s="33">
        <f>VLOOKUP(I50,'Labor Rates'!$A$1:$B$16,2)</f>
        <v>21.23076923076923</v>
      </c>
      <c r="K50" s="35">
        <v>50</v>
      </c>
      <c r="L50" s="35">
        <v>3</v>
      </c>
      <c r="M50" s="36" t="s">
        <v>249</v>
      </c>
      <c r="N50" s="84">
        <f>'Inputs &amp; Summary'!$D$19</f>
        <v>1443</v>
      </c>
      <c r="O50" s="35">
        <v>0.25</v>
      </c>
      <c r="P50" s="5">
        <v>50</v>
      </c>
      <c r="Q50" s="73">
        <f t="shared" si="6"/>
        <v>7659</v>
      </c>
      <c r="R50" s="73">
        <f t="shared" si="7"/>
        <v>72150</v>
      </c>
      <c r="S50" s="74">
        <f t="shared" si="8"/>
        <v>0</v>
      </c>
      <c r="T50" s="88"/>
      <c r="U50" s="80"/>
      <c r="V50" s="87">
        <f t="shared" si="9"/>
        <v>0</v>
      </c>
      <c r="W50" s="87">
        <f>NPV('Inputs &amp; Summary'!$D$6,Y50:BL50)</f>
        <v>0</v>
      </c>
      <c r="X50" s="90">
        <f t="shared" si="10"/>
        <v>0</v>
      </c>
      <c r="Y50" s="114">
        <f>$D50*IF(Y$29&gt;'Inputs &amp; Summary'!$D$5,0,IF(Y$29&gt;VLOOKUP($G50,Lists!$J$17:$K$21,2),IF($M50=Lists!$H$3,IF($K50&lt;1,(($S50/$K50)*((1+'Inputs &amp; Summary'!$D$7)^Y$29)),((INT(Y$29/$K50)-INT((Y$29-1)/$K50))*$S50*((1+'Inputs &amp; Summary'!$D$7)^Y$29))),(_xlfn.WEIBULL.DIST(Y$29,$L50,$K50,FALSE)*$S50*((1+'Inputs &amp; Summary'!$D$7)^Y$29))),IF($M50=Lists!$H$3,IF($K50&lt;1,((($R50*(1-$E50)+$Q50*(1-$F50))/$K50)*((1+'Inputs &amp; Summary'!$D$7)^Y$29)),((INT(Y$29/$K50)-INT((Y$29-1)/$K50))*($R50*(1-$E50)+$Q50*(1-$F50))*((1+'Inputs &amp; Summary'!$D$7)^Y$29))),((_xlfn.WEIBULL.DIST(Y$29,$L50,$K50,FALSE)*($R50*(1-$E50)+$Q50*(1-$F50))*((1+'Inputs &amp; Summary'!$D$7)^Y$29))))))</f>
        <v>0</v>
      </c>
      <c r="Z50" s="114">
        <f>$D50*IF(Z$29&gt;'Inputs &amp; Summary'!$D$5,0,IF(Z$29&gt;VLOOKUP($G50,Lists!$J$17:$K$21,2),IF($M50=Lists!$H$3,IF($K50&lt;1,(($S50/$K50)*((1+'Inputs &amp; Summary'!$D$7)^Z$29)),((INT(Z$29/$K50)-INT((Z$29-1)/$K50))*$S50*((1+'Inputs &amp; Summary'!$D$7)^Z$29))),(_xlfn.WEIBULL.DIST(Z$29,$L50,$K50,FALSE)*$S50*((1+'Inputs &amp; Summary'!$D$7)^Z$29))),IF($M50=Lists!$H$3,IF($K50&lt;1,((($R50*(1-$E50)+$Q50*(1-$F50))/$K50)*((1+'Inputs &amp; Summary'!$D$7)^Z$29)),((INT(Z$29/$K50)-INT((Z$29-1)/$K50))*($R50*(1-$E50)+$Q50*(1-$F50))*((1+'Inputs &amp; Summary'!$D$7)^Z$29))),((_xlfn.WEIBULL.DIST(Z$29,$L50,$K50,FALSE)*($R50*(1-$E50)+$Q50*(1-$F50))*((1+'Inputs &amp; Summary'!$D$7)^Z$29))))))</f>
        <v>0</v>
      </c>
      <c r="AA50" s="114">
        <f>$D50*IF(AA$29&gt;'Inputs &amp; Summary'!$D$5,0,IF(AA$29&gt;VLOOKUP($G50,Lists!$J$17:$K$21,2),IF($M50=Lists!$H$3,IF($K50&lt;1,(($S50/$K50)*((1+'Inputs &amp; Summary'!$D$7)^AA$29)),((INT(AA$29/$K50)-INT((AA$29-1)/$K50))*$S50*((1+'Inputs &amp; Summary'!$D$7)^AA$29))),(_xlfn.WEIBULL.DIST(AA$29,$L50,$K50,FALSE)*$S50*((1+'Inputs &amp; Summary'!$D$7)^AA$29))),IF($M50=Lists!$H$3,IF($K50&lt;1,((($R50*(1-$E50)+$Q50*(1-$F50))/$K50)*((1+'Inputs &amp; Summary'!$D$7)^AA$29)),((INT(AA$29/$K50)-INT((AA$29-1)/$K50))*($R50*(1-$E50)+$Q50*(1-$F50))*((1+'Inputs &amp; Summary'!$D$7)^AA$29))),((_xlfn.WEIBULL.DIST(AA$29,$L50,$K50,FALSE)*($R50*(1-$E50)+$Q50*(1-$F50))*((1+'Inputs &amp; Summary'!$D$7)^AA$29))))))</f>
        <v>0</v>
      </c>
      <c r="AB50" s="114">
        <f>$D50*IF(AB$29&gt;'Inputs &amp; Summary'!$D$5,0,IF(AB$29&gt;VLOOKUP($G50,Lists!$J$17:$K$21,2),IF($M50=Lists!$H$3,IF($K50&lt;1,(($S50/$K50)*((1+'Inputs &amp; Summary'!$D$7)^AB$29)),((INT(AB$29/$K50)-INT((AB$29-1)/$K50))*$S50*((1+'Inputs &amp; Summary'!$D$7)^AB$29))),(_xlfn.WEIBULL.DIST(AB$29,$L50,$K50,FALSE)*$S50*((1+'Inputs &amp; Summary'!$D$7)^AB$29))),IF($M50=Lists!$H$3,IF($K50&lt;1,((($R50*(1-$E50)+$Q50*(1-$F50))/$K50)*((1+'Inputs &amp; Summary'!$D$7)^AB$29)),((INT(AB$29/$K50)-INT((AB$29-1)/$K50))*($R50*(1-$E50)+$Q50*(1-$F50))*((1+'Inputs &amp; Summary'!$D$7)^AB$29))),((_xlfn.WEIBULL.DIST(AB$29,$L50,$K50,FALSE)*($R50*(1-$E50)+$Q50*(1-$F50))*((1+'Inputs &amp; Summary'!$D$7)^AB$29))))))</f>
        <v>0</v>
      </c>
      <c r="AC50" s="114">
        <f>$D50*IF(AC$29&gt;'Inputs &amp; Summary'!$D$5,0,IF(AC$29&gt;VLOOKUP($G50,Lists!$J$17:$K$21,2),IF($M50=Lists!$H$3,IF($K50&lt;1,(($S50/$K50)*((1+'Inputs &amp; Summary'!$D$7)^AC$29)),((INT(AC$29/$K50)-INT((AC$29-1)/$K50))*$S50*((1+'Inputs &amp; Summary'!$D$7)^AC$29))),(_xlfn.WEIBULL.DIST(AC$29,$L50,$K50,FALSE)*$S50*((1+'Inputs &amp; Summary'!$D$7)^AC$29))),IF($M50=Lists!$H$3,IF($K50&lt;1,((($R50*(1-$E50)+$Q50*(1-$F50))/$K50)*((1+'Inputs &amp; Summary'!$D$7)^AC$29)),((INT(AC$29/$K50)-INT((AC$29-1)/$K50))*($R50*(1-$E50)+$Q50*(1-$F50))*((1+'Inputs &amp; Summary'!$D$7)^AC$29))),((_xlfn.WEIBULL.DIST(AC$29,$L50,$K50,FALSE)*($R50*(1-$E50)+$Q50*(1-$F50))*((1+'Inputs &amp; Summary'!$D$7)^AC$29))))))</f>
        <v>0</v>
      </c>
      <c r="AD50" s="114">
        <f>$D50*IF(AD$29&gt;'Inputs &amp; Summary'!$D$5,0,IF(AD$29&gt;VLOOKUP($G50,Lists!$J$17:$K$21,2),IF($M50=Lists!$H$3,IF($K50&lt;1,(($S50/$K50)*((1+'Inputs &amp; Summary'!$D$7)^AD$29)),((INT(AD$29/$K50)-INT((AD$29-1)/$K50))*$S50*((1+'Inputs &amp; Summary'!$D$7)^AD$29))),(_xlfn.WEIBULL.DIST(AD$29,$L50,$K50,FALSE)*$S50*((1+'Inputs &amp; Summary'!$D$7)^AD$29))),IF($M50=Lists!$H$3,IF($K50&lt;1,((($R50*(1-$E50)+$Q50*(1-$F50))/$K50)*((1+'Inputs &amp; Summary'!$D$7)^AD$29)),((INT(AD$29/$K50)-INT((AD$29-1)/$K50))*($R50*(1-$E50)+$Q50*(1-$F50))*((1+'Inputs &amp; Summary'!$D$7)^AD$29))),((_xlfn.WEIBULL.DIST(AD$29,$L50,$K50,FALSE)*($R50*(1-$E50)+$Q50*(1-$F50))*((1+'Inputs &amp; Summary'!$D$7)^AD$29))))))</f>
        <v>0</v>
      </c>
      <c r="AE50" s="114">
        <f>$D50*IF(AE$29&gt;'Inputs &amp; Summary'!$D$5,0,IF(AE$29&gt;VLOOKUP($G50,Lists!$J$17:$K$21,2),IF($M50=Lists!$H$3,IF($K50&lt;1,(($S50/$K50)*((1+'Inputs &amp; Summary'!$D$7)^AE$29)),((INT(AE$29/$K50)-INT((AE$29-1)/$K50))*$S50*((1+'Inputs &amp; Summary'!$D$7)^AE$29))),(_xlfn.WEIBULL.DIST(AE$29,$L50,$K50,FALSE)*$S50*((1+'Inputs &amp; Summary'!$D$7)^AE$29))),IF($M50=Lists!$H$3,IF($K50&lt;1,((($R50*(1-$E50)+$Q50*(1-$F50))/$K50)*((1+'Inputs &amp; Summary'!$D$7)^AE$29)),((INT(AE$29/$K50)-INT((AE$29-1)/$K50))*($R50*(1-$E50)+$Q50*(1-$F50))*((1+'Inputs &amp; Summary'!$D$7)^AE$29))),((_xlfn.WEIBULL.DIST(AE$29,$L50,$K50,FALSE)*($R50*(1-$E50)+$Q50*(1-$F50))*((1+'Inputs &amp; Summary'!$D$7)^AE$29))))))</f>
        <v>0</v>
      </c>
      <c r="AF50" s="114">
        <f>$D50*IF(AF$29&gt;'Inputs &amp; Summary'!$D$5,0,IF(AF$29&gt;VLOOKUP($G50,Lists!$J$17:$K$21,2),IF($M50=Lists!$H$3,IF($K50&lt;1,(($S50/$K50)*((1+'Inputs &amp; Summary'!$D$7)^AF$29)),((INT(AF$29/$K50)-INT((AF$29-1)/$K50))*$S50*((1+'Inputs &amp; Summary'!$D$7)^AF$29))),(_xlfn.WEIBULL.DIST(AF$29,$L50,$K50,FALSE)*$S50*((1+'Inputs &amp; Summary'!$D$7)^AF$29))),IF($M50=Lists!$H$3,IF($K50&lt;1,((($R50*(1-$E50)+$Q50*(1-$F50))/$K50)*((1+'Inputs &amp; Summary'!$D$7)^AF$29)),((INT(AF$29/$K50)-INT((AF$29-1)/$K50))*($R50*(1-$E50)+$Q50*(1-$F50))*((1+'Inputs &amp; Summary'!$D$7)^AF$29))),((_xlfn.WEIBULL.DIST(AF$29,$L50,$K50,FALSE)*($R50*(1-$E50)+$Q50*(1-$F50))*((1+'Inputs &amp; Summary'!$D$7)^AF$29))))))</f>
        <v>0</v>
      </c>
      <c r="AG50" s="114">
        <f>$D50*IF(AG$29&gt;'Inputs &amp; Summary'!$D$5,0,IF(AG$29&gt;VLOOKUP($G50,Lists!$J$17:$K$21,2),IF($M50=Lists!$H$3,IF($K50&lt;1,(($S50/$K50)*((1+'Inputs &amp; Summary'!$D$7)^AG$29)),((INT(AG$29/$K50)-INT((AG$29-1)/$K50))*$S50*((1+'Inputs &amp; Summary'!$D$7)^AG$29))),(_xlfn.WEIBULL.DIST(AG$29,$L50,$K50,FALSE)*$S50*((1+'Inputs &amp; Summary'!$D$7)^AG$29))),IF($M50=Lists!$H$3,IF($K50&lt;1,((($R50*(1-$E50)+$Q50*(1-$F50))/$K50)*((1+'Inputs &amp; Summary'!$D$7)^AG$29)),((INT(AG$29/$K50)-INT((AG$29-1)/$K50))*($R50*(1-$E50)+$Q50*(1-$F50))*((1+'Inputs &amp; Summary'!$D$7)^AG$29))),((_xlfn.WEIBULL.DIST(AG$29,$L50,$K50,FALSE)*($R50*(1-$E50)+$Q50*(1-$F50))*((1+'Inputs &amp; Summary'!$D$7)^AG$29))))))</f>
        <v>0</v>
      </c>
      <c r="AH50" s="114">
        <f>$D50*IF(AH$29&gt;'Inputs &amp; Summary'!$D$5,0,IF(AH$29&gt;VLOOKUP($G50,Lists!$J$17:$K$21,2),IF($M50=Lists!$H$3,IF($K50&lt;1,(($S50/$K50)*((1+'Inputs &amp; Summary'!$D$7)^AH$29)),((INT(AH$29/$K50)-INT((AH$29-1)/$K50))*$S50*((1+'Inputs &amp; Summary'!$D$7)^AH$29))),(_xlfn.WEIBULL.DIST(AH$29,$L50,$K50,FALSE)*$S50*((1+'Inputs &amp; Summary'!$D$7)^AH$29))),IF($M50=Lists!$H$3,IF($K50&lt;1,((($R50*(1-$E50)+$Q50*(1-$F50))/$K50)*((1+'Inputs &amp; Summary'!$D$7)^AH$29)),((INT(AH$29/$K50)-INT((AH$29-1)/$K50))*($R50*(1-$E50)+$Q50*(1-$F50))*((1+'Inputs &amp; Summary'!$D$7)^AH$29))),((_xlfn.WEIBULL.DIST(AH$29,$L50,$K50,FALSE)*($R50*(1-$E50)+$Q50*(1-$F50))*((1+'Inputs &amp; Summary'!$D$7)^AH$29))))))</f>
        <v>0</v>
      </c>
      <c r="AI50" s="114">
        <f>$D50*IF(AI$29&gt;'Inputs &amp; Summary'!$D$5,0,IF(AI$29&gt;VLOOKUP($G50,Lists!$J$17:$K$21,2),IF($M50=Lists!$H$3,IF($K50&lt;1,(($S50/$K50)*((1+'Inputs &amp; Summary'!$D$7)^AI$29)),((INT(AI$29/$K50)-INT((AI$29-1)/$K50))*$S50*((1+'Inputs &amp; Summary'!$D$7)^AI$29))),(_xlfn.WEIBULL.DIST(AI$29,$L50,$K50,FALSE)*$S50*((1+'Inputs &amp; Summary'!$D$7)^AI$29))),IF($M50=Lists!$H$3,IF($K50&lt;1,((($R50*(1-$E50)+$Q50*(1-$F50))/$K50)*((1+'Inputs &amp; Summary'!$D$7)^AI$29)),((INT(AI$29/$K50)-INT((AI$29-1)/$K50))*($R50*(1-$E50)+$Q50*(1-$F50))*((1+'Inputs &amp; Summary'!$D$7)^AI$29))),((_xlfn.WEIBULL.DIST(AI$29,$L50,$K50,FALSE)*($R50*(1-$E50)+$Q50*(1-$F50))*((1+'Inputs &amp; Summary'!$D$7)^AI$29))))))</f>
        <v>0</v>
      </c>
      <c r="AJ50" s="114">
        <f>$D50*IF(AJ$29&gt;'Inputs &amp; Summary'!$D$5,0,IF(AJ$29&gt;VLOOKUP($G50,Lists!$J$17:$K$21,2),IF($M50=Lists!$H$3,IF($K50&lt;1,(($S50/$K50)*((1+'Inputs &amp; Summary'!$D$7)^AJ$29)),((INT(AJ$29/$K50)-INT((AJ$29-1)/$K50))*$S50*((1+'Inputs &amp; Summary'!$D$7)^AJ$29))),(_xlfn.WEIBULL.DIST(AJ$29,$L50,$K50,FALSE)*$S50*((1+'Inputs &amp; Summary'!$D$7)^AJ$29))),IF($M50=Lists!$H$3,IF($K50&lt;1,((($R50*(1-$E50)+$Q50*(1-$F50))/$K50)*((1+'Inputs &amp; Summary'!$D$7)^AJ$29)),((INT(AJ$29/$K50)-INT((AJ$29-1)/$K50))*($R50*(1-$E50)+$Q50*(1-$F50))*((1+'Inputs &amp; Summary'!$D$7)^AJ$29))),((_xlfn.WEIBULL.DIST(AJ$29,$L50,$K50,FALSE)*($R50*(1-$E50)+$Q50*(1-$F50))*((1+'Inputs &amp; Summary'!$D$7)^AJ$29))))))</f>
        <v>0</v>
      </c>
      <c r="AK50" s="114">
        <f>$D50*IF(AK$29&gt;'Inputs &amp; Summary'!$D$5,0,IF(AK$29&gt;VLOOKUP($G50,Lists!$J$17:$K$21,2),IF($M50=Lists!$H$3,IF($K50&lt;1,(($S50/$K50)*((1+'Inputs &amp; Summary'!$D$7)^AK$29)),((INT(AK$29/$K50)-INT((AK$29-1)/$K50))*$S50*((1+'Inputs &amp; Summary'!$D$7)^AK$29))),(_xlfn.WEIBULL.DIST(AK$29,$L50,$K50,FALSE)*$S50*((1+'Inputs &amp; Summary'!$D$7)^AK$29))),IF($M50=Lists!$H$3,IF($K50&lt;1,((($R50*(1-$E50)+$Q50*(1-$F50))/$K50)*((1+'Inputs &amp; Summary'!$D$7)^AK$29)),((INT(AK$29/$K50)-INT((AK$29-1)/$K50))*($R50*(1-$E50)+$Q50*(1-$F50))*((1+'Inputs &amp; Summary'!$D$7)^AK$29))),((_xlfn.WEIBULL.DIST(AK$29,$L50,$K50,FALSE)*($R50*(1-$E50)+$Q50*(1-$F50))*((1+'Inputs &amp; Summary'!$D$7)^AK$29))))))</f>
        <v>0</v>
      </c>
      <c r="AL50" s="114">
        <f>$D50*IF(AL$29&gt;'Inputs &amp; Summary'!$D$5,0,IF(AL$29&gt;VLOOKUP($G50,Lists!$J$17:$K$21,2),IF($M50=Lists!$H$3,IF($K50&lt;1,(($S50/$K50)*((1+'Inputs &amp; Summary'!$D$7)^AL$29)),((INT(AL$29/$K50)-INT((AL$29-1)/$K50))*$S50*((1+'Inputs &amp; Summary'!$D$7)^AL$29))),(_xlfn.WEIBULL.DIST(AL$29,$L50,$K50,FALSE)*$S50*((1+'Inputs &amp; Summary'!$D$7)^AL$29))),IF($M50=Lists!$H$3,IF($K50&lt;1,((($R50*(1-$E50)+$Q50*(1-$F50))/$K50)*((1+'Inputs &amp; Summary'!$D$7)^AL$29)),((INT(AL$29/$K50)-INT((AL$29-1)/$K50))*($R50*(1-$E50)+$Q50*(1-$F50))*((1+'Inputs &amp; Summary'!$D$7)^AL$29))),((_xlfn.WEIBULL.DIST(AL$29,$L50,$K50,FALSE)*($R50*(1-$E50)+$Q50*(1-$F50))*((1+'Inputs &amp; Summary'!$D$7)^AL$29))))))</f>
        <v>0</v>
      </c>
      <c r="AM50" s="114">
        <f>$D50*IF(AM$29&gt;'Inputs &amp; Summary'!$D$5,0,IF(AM$29&gt;VLOOKUP($G50,Lists!$J$17:$K$21,2),IF($M50=Lists!$H$3,IF($K50&lt;1,(($S50/$K50)*((1+'Inputs &amp; Summary'!$D$7)^AM$29)),((INT(AM$29/$K50)-INT((AM$29-1)/$K50))*$S50*((1+'Inputs &amp; Summary'!$D$7)^AM$29))),(_xlfn.WEIBULL.DIST(AM$29,$L50,$K50,FALSE)*$S50*((1+'Inputs &amp; Summary'!$D$7)^AM$29))),IF($M50=Lists!$H$3,IF($K50&lt;1,((($R50*(1-$E50)+$Q50*(1-$F50))/$K50)*((1+'Inputs &amp; Summary'!$D$7)^AM$29)),((INT(AM$29/$K50)-INT((AM$29-1)/$K50))*($R50*(1-$E50)+$Q50*(1-$F50))*((1+'Inputs &amp; Summary'!$D$7)^AM$29))),((_xlfn.WEIBULL.DIST(AM$29,$L50,$K50,FALSE)*($R50*(1-$E50)+$Q50*(1-$F50))*((1+'Inputs &amp; Summary'!$D$7)^AM$29))))))</f>
        <v>0</v>
      </c>
      <c r="AN50" s="114">
        <f>$D50*IF(AN$29&gt;'Inputs &amp; Summary'!$D$5,0,IF(AN$29&gt;VLOOKUP($G50,Lists!$J$17:$K$21,2),IF($M50=Lists!$H$3,IF($K50&lt;1,(($S50/$K50)*((1+'Inputs &amp; Summary'!$D$7)^AN$29)),((INT(AN$29/$K50)-INT((AN$29-1)/$K50))*$S50*((1+'Inputs &amp; Summary'!$D$7)^AN$29))),(_xlfn.WEIBULL.DIST(AN$29,$L50,$K50,FALSE)*$S50*((1+'Inputs &amp; Summary'!$D$7)^AN$29))),IF($M50=Lists!$H$3,IF($K50&lt;1,((($R50*(1-$E50)+$Q50*(1-$F50))/$K50)*((1+'Inputs &amp; Summary'!$D$7)^AN$29)),((INT(AN$29/$K50)-INT((AN$29-1)/$K50))*($R50*(1-$E50)+$Q50*(1-$F50))*((1+'Inputs &amp; Summary'!$D$7)^AN$29))),((_xlfn.WEIBULL.DIST(AN$29,$L50,$K50,FALSE)*($R50*(1-$E50)+$Q50*(1-$F50))*((1+'Inputs &amp; Summary'!$D$7)^AN$29))))))</f>
        <v>0</v>
      </c>
      <c r="AO50" s="114">
        <f>$D50*IF(AO$29&gt;'Inputs &amp; Summary'!$D$5,0,IF(AO$29&gt;VLOOKUP($G50,Lists!$J$17:$K$21,2),IF($M50=Lists!$H$3,IF($K50&lt;1,(($S50/$K50)*((1+'Inputs &amp; Summary'!$D$7)^AO$29)),((INT(AO$29/$K50)-INT((AO$29-1)/$K50))*$S50*((1+'Inputs &amp; Summary'!$D$7)^AO$29))),(_xlfn.WEIBULL.DIST(AO$29,$L50,$K50,FALSE)*$S50*((1+'Inputs &amp; Summary'!$D$7)^AO$29))),IF($M50=Lists!$H$3,IF($K50&lt;1,((($R50*(1-$E50)+$Q50*(1-$F50))/$K50)*((1+'Inputs &amp; Summary'!$D$7)^AO$29)),((INT(AO$29/$K50)-INT((AO$29-1)/$K50))*($R50*(1-$E50)+$Q50*(1-$F50))*((1+'Inputs &amp; Summary'!$D$7)^AO$29))),((_xlfn.WEIBULL.DIST(AO$29,$L50,$K50,FALSE)*($R50*(1-$E50)+$Q50*(1-$F50))*((1+'Inputs &amp; Summary'!$D$7)^AO$29))))))</f>
        <v>0</v>
      </c>
      <c r="AP50" s="114">
        <f>$D50*IF(AP$29&gt;'Inputs &amp; Summary'!$D$5,0,IF(AP$29&gt;VLOOKUP($G50,Lists!$J$17:$K$21,2),IF($M50=Lists!$H$3,IF($K50&lt;1,(($S50/$K50)*((1+'Inputs &amp; Summary'!$D$7)^AP$29)),((INT(AP$29/$K50)-INT((AP$29-1)/$K50))*$S50*((1+'Inputs &amp; Summary'!$D$7)^AP$29))),(_xlfn.WEIBULL.DIST(AP$29,$L50,$K50,FALSE)*$S50*((1+'Inputs &amp; Summary'!$D$7)^AP$29))),IF($M50=Lists!$H$3,IF($K50&lt;1,((($R50*(1-$E50)+$Q50*(1-$F50))/$K50)*((1+'Inputs &amp; Summary'!$D$7)^AP$29)),((INT(AP$29/$K50)-INT((AP$29-1)/$K50))*($R50*(1-$E50)+$Q50*(1-$F50))*((1+'Inputs &amp; Summary'!$D$7)^AP$29))),((_xlfn.WEIBULL.DIST(AP$29,$L50,$K50,FALSE)*($R50*(1-$E50)+$Q50*(1-$F50))*((1+'Inputs &amp; Summary'!$D$7)^AP$29))))))</f>
        <v>0</v>
      </c>
      <c r="AQ50" s="114">
        <f>$D50*IF(AQ$29&gt;'Inputs &amp; Summary'!$D$5,0,IF(AQ$29&gt;VLOOKUP($G50,Lists!$J$17:$K$21,2),IF($M50=Lists!$H$3,IF($K50&lt;1,(($S50/$K50)*((1+'Inputs &amp; Summary'!$D$7)^AQ$29)),((INT(AQ$29/$K50)-INT((AQ$29-1)/$K50))*$S50*((1+'Inputs &amp; Summary'!$D$7)^AQ$29))),(_xlfn.WEIBULL.DIST(AQ$29,$L50,$K50,FALSE)*$S50*((1+'Inputs &amp; Summary'!$D$7)^AQ$29))),IF($M50=Lists!$H$3,IF($K50&lt;1,((($R50*(1-$E50)+$Q50*(1-$F50))/$K50)*((1+'Inputs &amp; Summary'!$D$7)^AQ$29)),((INT(AQ$29/$K50)-INT((AQ$29-1)/$K50))*($R50*(1-$E50)+$Q50*(1-$F50))*((1+'Inputs &amp; Summary'!$D$7)^AQ$29))),((_xlfn.WEIBULL.DIST(AQ$29,$L50,$K50,FALSE)*($R50*(1-$E50)+$Q50*(1-$F50))*((1+'Inputs &amp; Summary'!$D$7)^AQ$29))))))</f>
        <v>0</v>
      </c>
      <c r="AR50" s="114">
        <f>$D50*IF(AR$29&gt;'Inputs &amp; Summary'!$D$5,0,IF(AR$29&gt;VLOOKUP($G50,Lists!$J$17:$K$21,2),IF($M50=Lists!$H$3,IF($K50&lt;1,(($S50/$K50)*((1+'Inputs &amp; Summary'!$D$7)^AR$29)),((INT(AR$29/$K50)-INT((AR$29-1)/$K50))*$S50*((1+'Inputs &amp; Summary'!$D$7)^AR$29))),(_xlfn.WEIBULL.DIST(AR$29,$L50,$K50,FALSE)*$S50*((1+'Inputs &amp; Summary'!$D$7)^AR$29))),IF($M50=Lists!$H$3,IF($K50&lt;1,((($R50*(1-$E50)+$Q50*(1-$F50))/$K50)*((1+'Inputs &amp; Summary'!$D$7)^AR$29)),((INT(AR$29/$K50)-INT((AR$29-1)/$K50))*($R50*(1-$E50)+$Q50*(1-$F50))*((1+'Inputs &amp; Summary'!$D$7)^AR$29))),((_xlfn.WEIBULL.DIST(AR$29,$L50,$K50,FALSE)*($R50*(1-$E50)+$Q50*(1-$F50))*((1+'Inputs &amp; Summary'!$D$7)^AR$29))))))</f>
        <v>0</v>
      </c>
      <c r="AS50" s="114">
        <f>$D50*IF(AS$29&gt;'Inputs &amp; Summary'!$D$5,0,IF(AS$29&gt;VLOOKUP($G50,Lists!$J$17:$K$21,2),IF($M50=Lists!$H$3,IF($K50&lt;1,(($S50/$K50)*((1+'Inputs &amp; Summary'!$D$7)^AS$29)),((INT(AS$29/$K50)-INT((AS$29-1)/$K50))*$S50*((1+'Inputs &amp; Summary'!$D$7)^AS$29))),(_xlfn.WEIBULL.DIST(AS$29,$L50,$K50,FALSE)*$S50*((1+'Inputs &amp; Summary'!$D$7)^AS$29))),IF($M50=Lists!$H$3,IF($K50&lt;1,((($R50*(1-$E50)+$Q50*(1-$F50))/$K50)*((1+'Inputs &amp; Summary'!$D$7)^AS$29)),((INT(AS$29/$K50)-INT((AS$29-1)/$K50))*($R50*(1-$E50)+$Q50*(1-$F50))*((1+'Inputs &amp; Summary'!$D$7)^AS$29))),((_xlfn.WEIBULL.DIST(AS$29,$L50,$K50,FALSE)*($R50*(1-$E50)+$Q50*(1-$F50))*((1+'Inputs &amp; Summary'!$D$7)^AS$29))))))</f>
        <v>0</v>
      </c>
      <c r="AT50" s="114">
        <f>$D50*IF(AT$29&gt;'Inputs &amp; Summary'!$D$5,0,IF(AT$29&gt;VLOOKUP($G50,Lists!$J$17:$K$21,2),IF($M50=Lists!$H$3,IF($K50&lt;1,(($S50/$K50)*((1+'Inputs &amp; Summary'!$D$7)^AT$29)),((INT(AT$29/$K50)-INT((AT$29-1)/$K50))*$S50*((1+'Inputs &amp; Summary'!$D$7)^AT$29))),(_xlfn.WEIBULL.DIST(AT$29,$L50,$K50,FALSE)*$S50*((1+'Inputs &amp; Summary'!$D$7)^AT$29))),IF($M50=Lists!$H$3,IF($K50&lt;1,((($R50*(1-$E50)+$Q50*(1-$F50))/$K50)*((1+'Inputs &amp; Summary'!$D$7)^AT$29)),((INT(AT$29/$K50)-INT((AT$29-1)/$K50))*($R50*(1-$E50)+$Q50*(1-$F50))*((1+'Inputs &amp; Summary'!$D$7)^AT$29))),((_xlfn.WEIBULL.DIST(AT$29,$L50,$K50,FALSE)*($R50*(1-$E50)+$Q50*(1-$F50))*((1+'Inputs &amp; Summary'!$D$7)^AT$29))))))</f>
        <v>0</v>
      </c>
      <c r="AU50" s="114">
        <f>$D50*IF(AU$29&gt;'Inputs &amp; Summary'!$D$5,0,IF(AU$29&gt;VLOOKUP($G50,Lists!$J$17:$K$21,2),IF($M50=Lists!$H$3,IF($K50&lt;1,(($S50/$K50)*((1+'Inputs &amp; Summary'!$D$7)^AU$29)),((INT(AU$29/$K50)-INT((AU$29-1)/$K50))*$S50*((1+'Inputs &amp; Summary'!$D$7)^AU$29))),(_xlfn.WEIBULL.DIST(AU$29,$L50,$K50,FALSE)*$S50*((1+'Inputs &amp; Summary'!$D$7)^AU$29))),IF($M50=Lists!$H$3,IF($K50&lt;1,((($R50*(1-$E50)+$Q50*(1-$F50))/$K50)*((1+'Inputs &amp; Summary'!$D$7)^AU$29)),((INT(AU$29/$K50)-INT((AU$29-1)/$K50))*($R50*(1-$E50)+$Q50*(1-$F50))*((1+'Inputs &amp; Summary'!$D$7)^AU$29))),((_xlfn.WEIBULL.DIST(AU$29,$L50,$K50,FALSE)*($R50*(1-$E50)+$Q50*(1-$F50))*((1+'Inputs &amp; Summary'!$D$7)^AU$29))))))</f>
        <v>0</v>
      </c>
      <c r="AV50" s="114">
        <f>$D50*IF(AV$29&gt;'Inputs &amp; Summary'!$D$5,0,IF(AV$29&gt;VLOOKUP($G50,Lists!$J$17:$K$21,2),IF($M50=Lists!$H$3,IF($K50&lt;1,(($S50/$K50)*((1+'Inputs &amp; Summary'!$D$7)^AV$29)),((INT(AV$29/$K50)-INT((AV$29-1)/$K50))*$S50*((1+'Inputs &amp; Summary'!$D$7)^AV$29))),(_xlfn.WEIBULL.DIST(AV$29,$L50,$K50,FALSE)*$S50*((1+'Inputs &amp; Summary'!$D$7)^AV$29))),IF($M50=Lists!$H$3,IF($K50&lt;1,((($R50*(1-$E50)+$Q50*(1-$F50))/$K50)*((1+'Inputs &amp; Summary'!$D$7)^AV$29)),((INT(AV$29/$K50)-INT((AV$29-1)/$K50))*($R50*(1-$E50)+$Q50*(1-$F50))*((1+'Inputs &amp; Summary'!$D$7)^AV$29))),((_xlfn.WEIBULL.DIST(AV$29,$L50,$K50,FALSE)*($R50*(1-$E50)+$Q50*(1-$F50))*((1+'Inputs &amp; Summary'!$D$7)^AV$29))))))</f>
        <v>0</v>
      </c>
      <c r="AW50" s="114">
        <f>$D50*IF(AW$29&gt;'Inputs &amp; Summary'!$D$5,0,IF(AW$29&gt;VLOOKUP($G50,Lists!$J$17:$K$21,2),IF($M50=Lists!$H$3,IF($K50&lt;1,(($S50/$K50)*((1+'Inputs &amp; Summary'!$D$7)^AW$29)),((INT(AW$29/$K50)-INT((AW$29-1)/$K50))*$S50*((1+'Inputs &amp; Summary'!$D$7)^AW$29))),(_xlfn.WEIBULL.DIST(AW$29,$L50,$K50,FALSE)*$S50*((1+'Inputs &amp; Summary'!$D$7)^AW$29))),IF($M50=Lists!$H$3,IF($K50&lt;1,((($R50*(1-$E50)+$Q50*(1-$F50))/$K50)*((1+'Inputs &amp; Summary'!$D$7)^AW$29)),((INT(AW$29/$K50)-INT((AW$29-1)/$K50))*($R50*(1-$E50)+$Q50*(1-$F50))*((1+'Inputs &amp; Summary'!$D$7)^AW$29))),((_xlfn.WEIBULL.DIST(AW$29,$L50,$K50,FALSE)*($R50*(1-$E50)+$Q50*(1-$F50))*((1+'Inputs &amp; Summary'!$D$7)^AW$29))))))</f>
        <v>0</v>
      </c>
      <c r="AX50" s="114">
        <f>$D50*IF(AX$29&gt;'Inputs &amp; Summary'!$D$5,0,IF(AX$29&gt;VLOOKUP($G50,Lists!$J$17:$K$21,2),IF($M50=Lists!$H$3,IF($K50&lt;1,(($S50/$K50)*((1+'Inputs &amp; Summary'!$D$7)^AX$29)),((INT(AX$29/$K50)-INT((AX$29-1)/$K50))*$S50*((1+'Inputs &amp; Summary'!$D$7)^AX$29))),(_xlfn.WEIBULL.DIST(AX$29,$L50,$K50,FALSE)*$S50*((1+'Inputs &amp; Summary'!$D$7)^AX$29))),IF($M50=Lists!$H$3,IF($K50&lt;1,((($R50*(1-$E50)+$Q50*(1-$F50))/$K50)*((1+'Inputs &amp; Summary'!$D$7)^AX$29)),((INT(AX$29/$K50)-INT((AX$29-1)/$K50))*($R50*(1-$E50)+$Q50*(1-$F50))*((1+'Inputs &amp; Summary'!$D$7)^AX$29))),((_xlfn.WEIBULL.DIST(AX$29,$L50,$K50,FALSE)*($R50*(1-$E50)+$Q50*(1-$F50))*((1+'Inputs &amp; Summary'!$D$7)^AX$29))))))</f>
        <v>0</v>
      </c>
      <c r="AY50" s="114">
        <f>$D50*IF(AY$29&gt;'Inputs &amp; Summary'!$D$5,0,IF(AY$29&gt;VLOOKUP($G50,Lists!$J$17:$K$21,2),IF($M50=Lists!$H$3,IF($K50&lt;1,(($S50/$K50)*((1+'Inputs &amp; Summary'!$D$7)^AY$29)),((INT(AY$29/$K50)-INT((AY$29-1)/$K50))*$S50*((1+'Inputs &amp; Summary'!$D$7)^AY$29))),(_xlfn.WEIBULL.DIST(AY$29,$L50,$K50,FALSE)*$S50*((1+'Inputs &amp; Summary'!$D$7)^AY$29))),IF($M50=Lists!$H$3,IF($K50&lt;1,((($R50*(1-$E50)+$Q50*(1-$F50))/$K50)*((1+'Inputs &amp; Summary'!$D$7)^AY$29)),((INT(AY$29/$K50)-INT((AY$29-1)/$K50))*($R50*(1-$E50)+$Q50*(1-$F50))*((1+'Inputs &amp; Summary'!$D$7)^AY$29))),((_xlfn.WEIBULL.DIST(AY$29,$L50,$K50,FALSE)*($R50*(1-$E50)+$Q50*(1-$F50))*((1+'Inputs &amp; Summary'!$D$7)^AY$29))))))</f>
        <v>0</v>
      </c>
      <c r="AZ50" s="114">
        <f>$D50*IF(AZ$29&gt;'Inputs &amp; Summary'!$D$5,0,IF(AZ$29&gt;VLOOKUP($G50,Lists!$J$17:$K$21,2),IF($M50=Lists!$H$3,IF($K50&lt;1,(($S50/$K50)*((1+'Inputs &amp; Summary'!$D$7)^AZ$29)),((INT(AZ$29/$K50)-INT((AZ$29-1)/$K50))*$S50*((1+'Inputs &amp; Summary'!$D$7)^AZ$29))),(_xlfn.WEIBULL.DIST(AZ$29,$L50,$K50,FALSE)*$S50*((1+'Inputs &amp; Summary'!$D$7)^AZ$29))),IF($M50=Lists!$H$3,IF($K50&lt;1,((($R50*(1-$E50)+$Q50*(1-$F50))/$K50)*((1+'Inputs &amp; Summary'!$D$7)^AZ$29)),((INT(AZ$29/$K50)-INT((AZ$29-1)/$K50))*($R50*(1-$E50)+$Q50*(1-$F50))*((1+'Inputs &amp; Summary'!$D$7)^AZ$29))),((_xlfn.WEIBULL.DIST(AZ$29,$L50,$K50,FALSE)*($R50*(1-$E50)+$Q50*(1-$F50))*((1+'Inputs &amp; Summary'!$D$7)^AZ$29))))))</f>
        <v>0</v>
      </c>
      <c r="BA50" s="114">
        <f>$D50*IF(BA$29&gt;'Inputs &amp; Summary'!$D$5,0,IF(BA$29&gt;VLOOKUP($G50,Lists!$J$17:$K$21,2),IF($M50=Lists!$H$3,IF($K50&lt;1,(($S50/$K50)*((1+'Inputs &amp; Summary'!$D$7)^BA$29)),((INT(BA$29/$K50)-INT((BA$29-1)/$K50))*$S50*((1+'Inputs &amp; Summary'!$D$7)^BA$29))),(_xlfn.WEIBULL.DIST(BA$29,$L50,$K50,FALSE)*$S50*((1+'Inputs &amp; Summary'!$D$7)^BA$29))),IF($M50=Lists!$H$3,IF($K50&lt;1,((($R50*(1-$E50)+$Q50*(1-$F50))/$K50)*((1+'Inputs &amp; Summary'!$D$7)^BA$29)),((INT(BA$29/$K50)-INT((BA$29-1)/$K50))*($R50*(1-$E50)+$Q50*(1-$F50))*((1+'Inputs &amp; Summary'!$D$7)^BA$29))),((_xlfn.WEIBULL.DIST(BA$29,$L50,$K50,FALSE)*($R50*(1-$E50)+$Q50*(1-$F50))*((1+'Inputs &amp; Summary'!$D$7)^BA$29))))))</f>
        <v>0</v>
      </c>
      <c r="BB50" s="114">
        <f>$D50*IF(BB$29&gt;'Inputs &amp; Summary'!$D$5,0,IF(BB$29&gt;VLOOKUP($G50,Lists!$J$17:$K$21,2),IF($M50=Lists!$H$3,IF($K50&lt;1,(($S50/$K50)*((1+'Inputs &amp; Summary'!$D$7)^BB$29)),((INT(BB$29/$K50)-INT((BB$29-1)/$K50))*$S50*((1+'Inputs &amp; Summary'!$D$7)^BB$29))),(_xlfn.WEIBULL.DIST(BB$29,$L50,$K50,FALSE)*$S50*((1+'Inputs &amp; Summary'!$D$7)^BB$29))),IF($M50=Lists!$H$3,IF($K50&lt;1,((($R50*(1-$E50)+$Q50*(1-$F50))/$K50)*((1+'Inputs &amp; Summary'!$D$7)^BB$29)),((INT(BB$29/$K50)-INT((BB$29-1)/$K50))*($R50*(1-$E50)+$Q50*(1-$F50))*((1+'Inputs &amp; Summary'!$D$7)^BB$29))),((_xlfn.WEIBULL.DIST(BB$29,$L50,$K50,FALSE)*($R50*(1-$E50)+$Q50*(1-$F50))*((1+'Inputs &amp; Summary'!$D$7)^BB$29))))))</f>
        <v>0</v>
      </c>
      <c r="BC50" s="114">
        <f>$D50*IF(BC$29&gt;'Inputs &amp; Summary'!$D$5,0,IF(BC$29&gt;VLOOKUP($G50,Lists!$J$17:$K$21,2),IF($M50=Lists!$H$3,IF($K50&lt;1,(($S50/$K50)*((1+'Inputs &amp; Summary'!$D$7)^BC$29)),((INT(BC$29/$K50)-INT((BC$29-1)/$K50))*$S50*((1+'Inputs &amp; Summary'!$D$7)^BC$29))),(_xlfn.WEIBULL.DIST(BC$29,$L50,$K50,FALSE)*$S50*((1+'Inputs &amp; Summary'!$D$7)^BC$29))),IF($M50=Lists!$H$3,IF($K50&lt;1,((($R50*(1-$E50)+$Q50*(1-$F50))/$K50)*((1+'Inputs &amp; Summary'!$D$7)^BC$29)),((INT(BC$29/$K50)-INT((BC$29-1)/$K50))*($R50*(1-$E50)+$Q50*(1-$F50))*((1+'Inputs &amp; Summary'!$D$7)^BC$29))),((_xlfn.WEIBULL.DIST(BC$29,$L50,$K50,FALSE)*($R50*(1-$E50)+$Q50*(1-$F50))*((1+'Inputs &amp; Summary'!$D$7)^BC$29))))))</f>
        <v>0</v>
      </c>
      <c r="BD50" s="114">
        <f>$D50*IF(BD$29&gt;'Inputs &amp; Summary'!$D$5,0,IF(BD$29&gt;VLOOKUP($G50,Lists!$J$17:$K$21,2),IF($M50=Lists!$H$3,IF($K50&lt;1,(($S50/$K50)*((1+'Inputs &amp; Summary'!$D$7)^BD$29)),((INT(BD$29/$K50)-INT((BD$29-1)/$K50))*$S50*((1+'Inputs &amp; Summary'!$D$7)^BD$29))),(_xlfn.WEIBULL.DIST(BD$29,$L50,$K50,FALSE)*$S50*((1+'Inputs &amp; Summary'!$D$7)^BD$29))),IF($M50=Lists!$H$3,IF($K50&lt;1,((($R50*(1-$E50)+$Q50*(1-$F50))/$K50)*((1+'Inputs &amp; Summary'!$D$7)^BD$29)),((INT(BD$29/$K50)-INT((BD$29-1)/$K50))*($R50*(1-$E50)+$Q50*(1-$F50))*((1+'Inputs &amp; Summary'!$D$7)^BD$29))),((_xlfn.WEIBULL.DIST(BD$29,$L50,$K50,FALSE)*($R50*(1-$E50)+$Q50*(1-$F50))*((1+'Inputs &amp; Summary'!$D$7)^BD$29))))))</f>
        <v>0</v>
      </c>
      <c r="BE50" s="114">
        <f>$D50*IF(BE$29&gt;'Inputs &amp; Summary'!$D$5,0,IF(BE$29&gt;VLOOKUP($G50,Lists!$J$17:$K$21,2),IF($M50=Lists!$H$3,IF($K50&lt;1,(($S50/$K50)*((1+'Inputs &amp; Summary'!$D$7)^BE$29)),((INT(BE$29/$K50)-INT((BE$29-1)/$K50))*$S50*((1+'Inputs &amp; Summary'!$D$7)^BE$29))),(_xlfn.WEIBULL.DIST(BE$29,$L50,$K50,FALSE)*$S50*((1+'Inputs &amp; Summary'!$D$7)^BE$29))),IF($M50=Lists!$H$3,IF($K50&lt;1,((($R50*(1-$E50)+$Q50*(1-$F50))/$K50)*((1+'Inputs &amp; Summary'!$D$7)^BE$29)),((INT(BE$29/$K50)-INT((BE$29-1)/$K50))*($R50*(1-$E50)+$Q50*(1-$F50))*((1+'Inputs &amp; Summary'!$D$7)^BE$29))),((_xlfn.WEIBULL.DIST(BE$29,$L50,$K50,FALSE)*($R50*(1-$E50)+$Q50*(1-$F50))*((1+'Inputs &amp; Summary'!$D$7)^BE$29))))))</f>
        <v>0</v>
      </c>
      <c r="BF50" s="114">
        <f>$D50*IF(BF$29&gt;'Inputs &amp; Summary'!$D$5,0,IF(BF$29&gt;VLOOKUP($G50,Lists!$J$17:$K$21,2),IF($M50=Lists!$H$3,IF($K50&lt;1,(($S50/$K50)*((1+'Inputs &amp; Summary'!$D$7)^BF$29)),((INT(BF$29/$K50)-INT((BF$29-1)/$K50))*$S50*((1+'Inputs &amp; Summary'!$D$7)^BF$29))),(_xlfn.WEIBULL.DIST(BF$29,$L50,$K50,FALSE)*$S50*((1+'Inputs &amp; Summary'!$D$7)^BF$29))),IF($M50=Lists!$H$3,IF($K50&lt;1,((($R50*(1-$E50)+$Q50*(1-$F50))/$K50)*((1+'Inputs &amp; Summary'!$D$7)^BF$29)),((INT(BF$29/$K50)-INT((BF$29-1)/$K50))*($R50*(1-$E50)+$Q50*(1-$F50))*((1+'Inputs &amp; Summary'!$D$7)^BF$29))),((_xlfn.WEIBULL.DIST(BF$29,$L50,$K50,FALSE)*($R50*(1-$E50)+$Q50*(1-$F50))*((1+'Inputs &amp; Summary'!$D$7)^BF$29))))))</f>
        <v>0</v>
      </c>
      <c r="BG50" s="114">
        <f>$D50*IF(BG$29&gt;'Inputs &amp; Summary'!$D$5,0,IF(BG$29&gt;VLOOKUP($G50,Lists!$J$17:$K$21,2),IF($M50=Lists!$H$3,IF($K50&lt;1,(($S50/$K50)*((1+'Inputs &amp; Summary'!$D$7)^BG$29)),((INT(BG$29/$K50)-INT((BG$29-1)/$K50))*$S50*((1+'Inputs &amp; Summary'!$D$7)^BG$29))),(_xlfn.WEIBULL.DIST(BG$29,$L50,$K50,FALSE)*$S50*((1+'Inputs &amp; Summary'!$D$7)^BG$29))),IF($M50=Lists!$H$3,IF($K50&lt;1,((($R50*(1-$E50)+$Q50*(1-$F50))/$K50)*((1+'Inputs &amp; Summary'!$D$7)^BG$29)),((INT(BG$29/$K50)-INT((BG$29-1)/$K50))*($R50*(1-$E50)+$Q50*(1-$F50))*((1+'Inputs &amp; Summary'!$D$7)^BG$29))),((_xlfn.WEIBULL.DIST(BG$29,$L50,$K50,FALSE)*($R50*(1-$E50)+$Q50*(1-$F50))*((1+'Inputs &amp; Summary'!$D$7)^BG$29))))))</f>
        <v>0</v>
      </c>
      <c r="BH50" s="114">
        <f>$D50*IF(BH$29&gt;'Inputs &amp; Summary'!$D$5,0,IF(BH$29&gt;VLOOKUP($G50,Lists!$J$17:$K$21,2),IF($M50=Lists!$H$3,IF($K50&lt;1,(($S50/$K50)*((1+'Inputs &amp; Summary'!$D$7)^BH$29)),((INT(BH$29/$K50)-INT((BH$29-1)/$K50))*$S50*((1+'Inputs &amp; Summary'!$D$7)^BH$29))),(_xlfn.WEIBULL.DIST(BH$29,$L50,$K50,FALSE)*$S50*((1+'Inputs &amp; Summary'!$D$7)^BH$29))),IF($M50=Lists!$H$3,IF($K50&lt;1,((($R50*(1-$E50)+$Q50*(1-$F50))/$K50)*((1+'Inputs &amp; Summary'!$D$7)^BH$29)),((INT(BH$29/$K50)-INT((BH$29-1)/$K50))*($R50*(1-$E50)+$Q50*(1-$F50))*((1+'Inputs &amp; Summary'!$D$7)^BH$29))),((_xlfn.WEIBULL.DIST(BH$29,$L50,$K50,FALSE)*($R50*(1-$E50)+$Q50*(1-$F50))*((1+'Inputs &amp; Summary'!$D$7)^BH$29))))))</f>
        <v>0</v>
      </c>
      <c r="BI50" s="114">
        <f>$D50*IF(BI$29&gt;'Inputs &amp; Summary'!$D$5,0,IF(BI$29&gt;VLOOKUP($G50,Lists!$J$17:$K$21,2),IF($M50=Lists!$H$3,IF($K50&lt;1,(($S50/$K50)*((1+'Inputs &amp; Summary'!$D$7)^BI$29)),((INT(BI$29/$K50)-INT((BI$29-1)/$K50))*$S50*((1+'Inputs &amp; Summary'!$D$7)^BI$29))),(_xlfn.WEIBULL.DIST(BI$29,$L50,$K50,FALSE)*$S50*((1+'Inputs &amp; Summary'!$D$7)^BI$29))),IF($M50=Lists!$H$3,IF($K50&lt;1,((($R50*(1-$E50)+$Q50*(1-$F50))/$K50)*((1+'Inputs &amp; Summary'!$D$7)^BI$29)),((INT(BI$29/$K50)-INT((BI$29-1)/$K50))*($R50*(1-$E50)+$Q50*(1-$F50))*((1+'Inputs &amp; Summary'!$D$7)^BI$29))),((_xlfn.WEIBULL.DIST(BI$29,$L50,$K50,FALSE)*($R50*(1-$E50)+$Q50*(1-$F50))*((1+'Inputs &amp; Summary'!$D$7)^BI$29))))))</f>
        <v>0</v>
      </c>
      <c r="BJ50" s="114">
        <f>$D50*IF(BJ$29&gt;'Inputs &amp; Summary'!$D$5,0,IF(BJ$29&gt;VLOOKUP($G50,Lists!$J$17:$K$21,2),IF($M50=Lists!$H$3,IF($K50&lt;1,(($S50/$K50)*((1+'Inputs &amp; Summary'!$D$7)^BJ$29)),((INT(BJ$29/$K50)-INT((BJ$29-1)/$K50))*$S50*((1+'Inputs &amp; Summary'!$D$7)^BJ$29))),(_xlfn.WEIBULL.DIST(BJ$29,$L50,$K50,FALSE)*$S50*((1+'Inputs &amp; Summary'!$D$7)^BJ$29))),IF($M50=Lists!$H$3,IF($K50&lt;1,((($R50*(1-$E50)+$Q50*(1-$F50))/$K50)*((1+'Inputs &amp; Summary'!$D$7)^BJ$29)),((INT(BJ$29/$K50)-INT((BJ$29-1)/$K50))*($R50*(1-$E50)+$Q50*(1-$F50))*((1+'Inputs &amp; Summary'!$D$7)^BJ$29))),((_xlfn.WEIBULL.DIST(BJ$29,$L50,$K50,FALSE)*($R50*(1-$E50)+$Q50*(1-$F50))*((1+'Inputs &amp; Summary'!$D$7)^BJ$29))))))</f>
        <v>0</v>
      </c>
      <c r="BK50" s="114">
        <f>$D50*IF(BK$29&gt;'Inputs &amp; Summary'!$D$5,0,IF(BK$29&gt;VLOOKUP($G50,Lists!$J$17:$K$21,2),IF($M50=Lists!$H$3,IF($K50&lt;1,(($S50/$K50)*((1+'Inputs &amp; Summary'!$D$7)^BK$29)),((INT(BK$29/$K50)-INT((BK$29-1)/$K50))*$S50*((1+'Inputs &amp; Summary'!$D$7)^BK$29))),(_xlfn.WEIBULL.DIST(BK$29,$L50,$K50,FALSE)*$S50*((1+'Inputs &amp; Summary'!$D$7)^BK$29))),IF($M50=Lists!$H$3,IF($K50&lt;1,((($R50*(1-$E50)+$Q50*(1-$F50))/$K50)*((1+'Inputs &amp; Summary'!$D$7)^BK$29)),((INT(BK$29/$K50)-INT((BK$29-1)/$K50))*($R50*(1-$E50)+$Q50*(1-$F50))*((1+'Inputs &amp; Summary'!$D$7)^BK$29))),((_xlfn.WEIBULL.DIST(BK$29,$L50,$K50,FALSE)*($R50*(1-$E50)+$Q50*(1-$F50))*((1+'Inputs &amp; Summary'!$D$7)^BK$29))))))</f>
        <v>0</v>
      </c>
      <c r="BL50" s="114">
        <f>$D50*IF(BL$29&gt;'Inputs &amp; Summary'!$D$5,0,IF(BL$29&gt;VLOOKUP($G50,Lists!$J$17:$K$21,2),IF($M50=Lists!$H$3,IF($K50&lt;1,(($S50/$K50)*((1+'Inputs &amp; Summary'!$D$7)^BL$29)),((INT(BL$29/$K50)-INT((BL$29-1)/$K50))*$S50*((1+'Inputs &amp; Summary'!$D$7)^BL$29))),(_xlfn.WEIBULL.DIST(BL$29,$L50,$K50,FALSE)*$S50*((1+'Inputs &amp; Summary'!$D$7)^BL$29))),IF($M50=Lists!$H$3,IF($K50&lt;1,((($R50*(1-$E50)+$Q50*(1-$F50))/$K50)*((1+'Inputs &amp; Summary'!$D$7)^BL$29)),((INT(BL$29/$K50)-INT((BL$29-1)/$K50))*($R50*(1-$E50)+$Q50*(1-$F50))*((1+'Inputs &amp; Summary'!$D$7)^BL$29))),((_xlfn.WEIBULL.DIST(BL$29,$L50,$K50,FALSE)*($R50*(1-$E50)+$Q50*(1-$F50))*((1+'Inputs &amp; Summary'!$D$7)^BL$29))))))</f>
        <v>0</v>
      </c>
    </row>
    <row r="51" spans="1:64" s="1" customFormat="1" ht="28.8" x14ac:dyDescent="0.3">
      <c r="A51" s="79" t="s">
        <v>232</v>
      </c>
      <c r="B51" s="33" t="s">
        <v>152</v>
      </c>
      <c r="C51" s="33" t="s">
        <v>235</v>
      </c>
      <c r="D51" s="68">
        <v>1</v>
      </c>
      <c r="E51" s="68">
        <v>1</v>
      </c>
      <c r="F51" s="68">
        <v>1</v>
      </c>
      <c r="G51" s="213" t="s">
        <v>433</v>
      </c>
      <c r="H51" s="34"/>
      <c r="I51" s="34" t="s">
        <v>95</v>
      </c>
      <c r="J51" s="33">
        <f>VLOOKUP(I51,'Labor Rates'!$A$1:$B$16,2)</f>
        <v>23.197115384615383</v>
      </c>
      <c r="K51" s="35">
        <v>25</v>
      </c>
      <c r="L51" s="35">
        <v>1</v>
      </c>
      <c r="M51" s="36" t="s">
        <v>249</v>
      </c>
      <c r="N51" s="84">
        <v>3</v>
      </c>
      <c r="O51" s="35">
        <v>0.25</v>
      </c>
      <c r="P51" s="5">
        <v>10</v>
      </c>
      <c r="Q51" s="73">
        <f t="shared" si="6"/>
        <v>17.397836538461537</v>
      </c>
      <c r="R51" s="73">
        <f t="shared" si="7"/>
        <v>30</v>
      </c>
      <c r="S51" s="74">
        <f t="shared" si="8"/>
        <v>47.397836538461533</v>
      </c>
      <c r="T51" s="88"/>
      <c r="U51" s="80"/>
      <c r="V51" s="87">
        <f t="shared" si="9"/>
        <v>1.5440379436007825</v>
      </c>
      <c r="W51" s="87">
        <f>NPV('Inputs &amp; Summary'!$D$6,Y51:BL51)</f>
        <v>17.083470750397098</v>
      </c>
      <c r="X51" s="90">
        <f t="shared" si="10"/>
        <v>5.0012573020510474E-4</v>
      </c>
      <c r="Y51" s="114">
        <f>$D51*IF(Y$29&gt;'Inputs &amp; Summary'!$D$5,0,IF(Y$29&gt;VLOOKUP($G51,Lists!$J$17:$K$21,2),IF($M51=Lists!$H$3,IF($K51&lt;1,(($S51/$K51)*((1+'Inputs &amp; Summary'!$D$7)^Y$29)),((INT(Y$29/$K51)-INT((Y$29-1)/$K51))*$S51*((1+'Inputs &amp; Summary'!$D$7)^Y$29))),(_xlfn.WEIBULL.DIST(Y$29,$L51,$K51,FALSE)*$S51*((1+'Inputs &amp; Summary'!$D$7)^Y$29))),IF($M51=Lists!$H$3,IF($K51&lt;1,((($R51*(1-$E51)+$Q51*(1-$F51))/$K51)*((1+'Inputs &amp; Summary'!$D$7)^Y$29)),((INT(Y$29/$K51)-INT((Y$29-1)/$K51))*($R51*(1-$E51)+$Q51*(1-$F51))*((1+'Inputs &amp; Summary'!$D$7)^Y$29))),((_xlfn.WEIBULL.DIST(Y$29,$L51,$K51,FALSE)*($R51*(1-$E51)+$Q51*(1-$F51))*((1+'Inputs &amp; Summary'!$D$7)^Y$29))))))</f>
        <v>1.8580051040207359</v>
      </c>
      <c r="Z51" s="114">
        <f>$D51*IF(Z$29&gt;'Inputs &amp; Summary'!$D$5,0,IF(Z$29&gt;VLOOKUP($G51,Lists!$J$17:$K$21,2),IF($M51=Lists!$H$3,IF($K51&lt;1,(($S51/$K51)*((1+'Inputs &amp; Summary'!$D$7)^Z$29)),((INT(Z$29/$K51)-INT((Z$29-1)/$K51))*$S51*((1+'Inputs &amp; Summary'!$D$7)^Z$29))),(_xlfn.WEIBULL.DIST(Z$29,$L51,$K51,FALSE)*$S51*((1+'Inputs &amp; Summary'!$D$7)^Z$29))),IF($M51=Lists!$H$3,IF($K51&lt;1,((($R51*(1-$E51)+$Q51*(1-$F51))/$K51)*((1+'Inputs &amp; Summary'!$D$7)^Z$29)),((INT(Z$29/$K51)-INT((Z$29-1)/$K51))*($R51*(1-$E51)+$Q51*(1-$F51))*((1+'Inputs &amp; Summary'!$D$7)^Z$29))),((_xlfn.WEIBULL.DIST(Z$29,$L51,$K51,FALSE)*($R51*(1-$E51)+$Q51*(1-$F51))*((1+'Inputs &amp; Summary'!$D$7)^Z$29))))))</f>
        <v>1.8208547154709214</v>
      </c>
      <c r="AA51" s="114">
        <f>$D51*IF(AA$29&gt;'Inputs &amp; Summary'!$D$5,0,IF(AA$29&gt;VLOOKUP($G51,Lists!$J$17:$K$21,2),IF($M51=Lists!$H$3,IF($K51&lt;1,(($S51/$K51)*((1+'Inputs &amp; Summary'!$D$7)^AA$29)),((INT(AA$29/$K51)-INT((AA$29-1)/$K51))*$S51*((1+'Inputs &amp; Summary'!$D$7)^AA$29))),(_xlfn.WEIBULL.DIST(AA$29,$L51,$K51,FALSE)*$S51*((1+'Inputs &amp; Summary'!$D$7)^AA$29))),IF($M51=Lists!$H$3,IF($K51&lt;1,((($R51*(1-$E51)+$Q51*(1-$F51))/$K51)*((1+'Inputs &amp; Summary'!$D$7)^AA$29)),((INT(AA$29/$K51)-INT((AA$29-1)/$K51))*($R51*(1-$E51)+$Q51*(1-$F51))*((1+'Inputs &amp; Summary'!$D$7)^AA$29))),((_xlfn.WEIBULL.DIST(AA$29,$L51,$K51,FALSE)*($R51*(1-$E51)+$Q51*(1-$F51))*((1+'Inputs &amp; Summary'!$D$7)^AA$29))))))</f>
        <v>1.784447140472273</v>
      </c>
      <c r="AB51" s="114">
        <f>$D51*IF(AB$29&gt;'Inputs &amp; Summary'!$D$5,0,IF(AB$29&gt;VLOOKUP($G51,Lists!$J$17:$K$21,2),IF($M51=Lists!$H$3,IF($K51&lt;1,(($S51/$K51)*((1+'Inputs &amp; Summary'!$D$7)^AB$29)),((INT(AB$29/$K51)-INT((AB$29-1)/$K51))*$S51*((1+'Inputs &amp; Summary'!$D$7)^AB$29))),(_xlfn.WEIBULL.DIST(AB$29,$L51,$K51,FALSE)*$S51*((1+'Inputs &amp; Summary'!$D$7)^AB$29))),IF($M51=Lists!$H$3,IF($K51&lt;1,((($R51*(1-$E51)+$Q51*(1-$F51))/$K51)*((1+'Inputs &amp; Summary'!$D$7)^AB$29)),((INT(AB$29/$K51)-INT((AB$29-1)/$K51))*($R51*(1-$E51)+$Q51*(1-$F51))*((1+'Inputs &amp; Summary'!$D$7)^AB$29))),((_xlfn.WEIBULL.DIST(AB$29,$L51,$K51,FALSE)*($R51*(1-$E51)+$Q51*(1-$F51))*((1+'Inputs &amp; Summary'!$D$7)^AB$29))))))</f>
        <v>1.7487675266371485</v>
      </c>
      <c r="AC51" s="114">
        <f>$D51*IF(AC$29&gt;'Inputs &amp; Summary'!$D$5,0,IF(AC$29&gt;VLOOKUP($G51,Lists!$J$17:$K$21,2),IF($M51=Lists!$H$3,IF($K51&lt;1,(($S51/$K51)*((1+'Inputs &amp; Summary'!$D$7)^AC$29)),((INT(AC$29/$K51)-INT((AC$29-1)/$K51))*$S51*((1+'Inputs &amp; Summary'!$D$7)^AC$29))),(_xlfn.WEIBULL.DIST(AC$29,$L51,$K51,FALSE)*$S51*((1+'Inputs &amp; Summary'!$D$7)^AC$29))),IF($M51=Lists!$H$3,IF($K51&lt;1,((($R51*(1-$E51)+$Q51*(1-$F51))/$K51)*((1+'Inputs &amp; Summary'!$D$7)^AC$29)),((INT(AC$29/$K51)-INT((AC$29-1)/$K51))*($R51*(1-$E51)+$Q51*(1-$F51))*((1+'Inputs &amp; Summary'!$D$7)^AC$29))),((_xlfn.WEIBULL.DIST(AC$29,$L51,$K51,FALSE)*($R51*(1-$E51)+$Q51*(1-$F51))*((1+'Inputs &amp; Summary'!$D$7)^AC$29))))))</f>
        <v>1.7138013185480112</v>
      </c>
      <c r="AD51" s="114">
        <f>$D51*IF(AD$29&gt;'Inputs &amp; Summary'!$D$5,0,IF(AD$29&gt;VLOOKUP($G51,Lists!$J$17:$K$21,2),IF($M51=Lists!$H$3,IF($K51&lt;1,(($S51/$K51)*((1+'Inputs &amp; Summary'!$D$7)^AD$29)),((INT(AD$29/$K51)-INT((AD$29-1)/$K51))*$S51*((1+'Inputs &amp; Summary'!$D$7)^AD$29))),(_xlfn.WEIBULL.DIST(AD$29,$L51,$K51,FALSE)*$S51*((1+'Inputs &amp; Summary'!$D$7)^AD$29))),IF($M51=Lists!$H$3,IF($K51&lt;1,((($R51*(1-$E51)+$Q51*(1-$F51))/$K51)*((1+'Inputs &amp; Summary'!$D$7)^AD$29)),((INT(AD$29/$K51)-INT((AD$29-1)/$K51))*($R51*(1-$E51)+$Q51*(1-$F51))*((1+'Inputs &amp; Summary'!$D$7)^AD$29))),((_xlfn.WEIBULL.DIST(AD$29,$L51,$K51,FALSE)*($R51*(1-$E51)+$Q51*(1-$F51))*((1+'Inputs &amp; Summary'!$D$7)^AD$29))))))</f>
        <v>1.6795342518195815</v>
      </c>
      <c r="AE51" s="114">
        <f>$D51*IF(AE$29&gt;'Inputs &amp; Summary'!$D$5,0,IF(AE$29&gt;VLOOKUP($G51,Lists!$J$17:$K$21,2),IF($M51=Lists!$H$3,IF($K51&lt;1,(($S51/$K51)*((1+'Inputs &amp; Summary'!$D$7)^AE$29)),((INT(AE$29/$K51)-INT((AE$29-1)/$K51))*$S51*((1+'Inputs &amp; Summary'!$D$7)^AE$29))),(_xlfn.WEIBULL.DIST(AE$29,$L51,$K51,FALSE)*$S51*((1+'Inputs &amp; Summary'!$D$7)^AE$29))),IF($M51=Lists!$H$3,IF($K51&lt;1,((($R51*(1-$E51)+$Q51*(1-$F51))/$K51)*((1+'Inputs &amp; Summary'!$D$7)^AE$29)),((INT(AE$29/$K51)-INT((AE$29-1)/$K51))*($R51*(1-$E51)+$Q51*(1-$F51))*((1+'Inputs &amp; Summary'!$D$7)^AE$29))),((_xlfn.WEIBULL.DIST(AE$29,$L51,$K51,FALSE)*($R51*(1-$E51)+$Q51*(1-$F51))*((1+'Inputs &amp; Summary'!$D$7)^AE$29))))))</f>
        <v>1.6459523472797088</v>
      </c>
      <c r="AF51" s="114">
        <f>$D51*IF(AF$29&gt;'Inputs &amp; Summary'!$D$5,0,IF(AF$29&gt;VLOOKUP($G51,Lists!$J$17:$K$21,2),IF($M51=Lists!$H$3,IF($K51&lt;1,(($S51/$K51)*((1+'Inputs &amp; Summary'!$D$7)^AF$29)),((INT(AF$29/$K51)-INT((AF$29-1)/$K51))*$S51*((1+'Inputs &amp; Summary'!$D$7)^AF$29))),(_xlfn.WEIBULL.DIST(AF$29,$L51,$K51,FALSE)*$S51*((1+'Inputs &amp; Summary'!$D$7)^AF$29))),IF($M51=Lists!$H$3,IF($K51&lt;1,((($R51*(1-$E51)+$Q51*(1-$F51))/$K51)*((1+'Inputs &amp; Summary'!$D$7)^AF$29)),((INT(AF$29/$K51)-INT((AF$29-1)/$K51))*($R51*(1-$E51)+$Q51*(1-$F51))*((1+'Inputs &amp; Summary'!$D$7)^AF$29))),((_xlfn.WEIBULL.DIST(AF$29,$L51,$K51,FALSE)*($R51*(1-$E51)+$Q51*(1-$F51))*((1+'Inputs &amp; Summary'!$D$7)^AF$29))))))</f>
        <v>1.6130419052666078</v>
      </c>
      <c r="AG51" s="114">
        <f>$D51*IF(AG$29&gt;'Inputs &amp; Summary'!$D$5,0,IF(AG$29&gt;VLOOKUP($G51,Lists!$J$17:$K$21,2),IF($M51=Lists!$H$3,IF($K51&lt;1,(($S51/$K51)*((1+'Inputs &amp; Summary'!$D$7)^AG$29)),((INT(AG$29/$K51)-INT((AG$29-1)/$K51))*$S51*((1+'Inputs &amp; Summary'!$D$7)^AG$29))),(_xlfn.WEIBULL.DIST(AG$29,$L51,$K51,FALSE)*$S51*((1+'Inputs &amp; Summary'!$D$7)^AG$29))),IF($M51=Lists!$H$3,IF($K51&lt;1,((($R51*(1-$E51)+$Q51*(1-$F51))/$K51)*((1+'Inputs &amp; Summary'!$D$7)^AG$29)),((INT(AG$29/$K51)-INT((AG$29-1)/$K51))*($R51*(1-$E51)+$Q51*(1-$F51))*((1+'Inputs &amp; Summary'!$D$7)^AG$29))),((_xlfn.WEIBULL.DIST(AG$29,$L51,$K51,FALSE)*($R51*(1-$E51)+$Q51*(1-$F51))*((1+'Inputs &amp; Summary'!$D$7)^AG$29))))))</f>
        <v>1.5807895000401051</v>
      </c>
      <c r="AH51" s="114">
        <f>$D51*IF(AH$29&gt;'Inputs &amp; Summary'!$D$5,0,IF(AH$29&gt;VLOOKUP($G51,Lists!$J$17:$K$21,2),IF($M51=Lists!$H$3,IF($K51&lt;1,(($S51/$K51)*((1+'Inputs &amp; Summary'!$D$7)^AH$29)),((INT(AH$29/$K51)-INT((AH$29-1)/$K51))*$S51*((1+'Inputs &amp; Summary'!$D$7)^AH$29))),(_xlfn.WEIBULL.DIST(AH$29,$L51,$K51,FALSE)*$S51*((1+'Inputs &amp; Summary'!$D$7)^AH$29))),IF($M51=Lists!$H$3,IF($K51&lt;1,((($R51*(1-$E51)+$Q51*(1-$F51))/$K51)*((1+'Inputs &amp; Summary'!$D$7)^AH$29)),((INT(AH$29/$K51)-INT((AH$29-1)/$K51))*($R51*(1-$E51)+$Q51*(1-$F51))*((1+'Inputs &amp; Summary'!$D$7)^AH$29))),((_xlfn.WEIBULL.DIST(AH$29,$L51,$K51,FALSE)*($R51*(1-$E51)+$Q51*(1-$F51))*((1+'Inputs &amp; Summary'!$D$7)^AH$29))))))</f>
        <v>1.5491819743046427</v>
      </c>
      <c r="AI51" s="114">
        <f>$D51*IF(AI$29&gt;'Inputs &amp; Summary'!$D$5,0,IF(AI$29&gt;VLOOKUP($G51,Lists!$J$17:$K$21,2),IF($M51=Lists!$H$3,IF($K51&lt;1,(($S51/$K51)*((1+'Inputs &amp; Summary'!$D$7)^AI$29)),((INT(AI$29/$K51)-INT((AI$29-1)/$K51))*$S51*((1+'Inputs &amp; Summary'!$D$7)^AI$29))),(_xlfn.WEIBULL.DIST(AI$29,$L51,$K51,FALSE)*$S51*((1+'Inputs &amp; Summary'!$D$7)^AI$29))),IF($M51=Lists!$H$3,IF($K51&lt;1,((($R51*(1-$E51)+$Q51*(1-$F51))/$K51)*((1+'Inputs &amp; Summary'!$D$7)^AI$29)),((INT(AI$29/$K51)-INT((AI$29-1)/$K51))*($R51*(1-$E51)+$Q51*(1-$F51))*((1+'Inputs &amp; Summary'!$D$7)^AI$29))),((_xlfn.WEIBULL.DIST(AI$29,$L51,$K51,FALSE)*($R51*(1-$E51)+$Q51*(1-$F51))*((1+'Inputs &amp; Summary'!$D$7)^AI$29))))))</f>
        <v>1.5182064338417869</v>
      </c>
      <c r="AJ51" s="114">
        <f>$D51*IF(AJ$29&gt;'Inputs &amp; Summary'!$D$5,0,IF(AJ$29&gt;VLOOKUP($G51,Lists!$J$17:$K$21,2),IF($M51=Lists!$H$3,IF($K51&lt;1,(($S51/$K51)*((1+'Inputs &amp; Summary'!$D$7)^AJ$29)),((INT(AJ$29/$K51)-INT((AJ$29-1)/$K51))*$S51*((1+'Inputs &amp; Summary'!$D$7)^AJ$29))),(_xlfn.WEIBULL.DIST(AJ$29,$L51,$K51,FALSE)*$S51*((1+'Inputs &amp; Summary'!$D$7)^AJ$29))),IF($M51=Lists!$H$3,IF($K51&lt;1,((($R51*(1-$E51)+$Q51*(1-$F51))/$K51)*((1+'Inputs &amp; Summary'!$D$7)^AJ$29)),((INT(AJ$29/$K51)-INT((AJ$29-1)/$K51))*($R51*(1-$E51)+$Q51*(1-$F51))*((1+'Inputs &amp; Summary'!$D$7)^AJ$29))),((_xlfn.WEIBULL.DIST(AJ$29,$L51,$K51,FALSE)*($R51*(1-$E51)+$Q51*(1-$F51))*((1+'Inputs &amp; Summary'!$D$7)^AJ$29))))))</f>
        <v>1.487850242250065</v>
      </c>
      <c r="AK51" s="114">
        <f>$D51*IF(AK$29&gt;'Inputs &amp; Summary'!$D$5,0,IF(AK$29&gt;VLOOKUP($G51,Lists!$J$17:$K$21,2),IF($M51=Lists!$H$3,IF($K51&lt;1,(($S51/$K51)*((1+'Inputs &amp; Summary'!$D$7)^AK$29)),((INT(AK$29/$K51)-INT((AK$29-1)/$K51))*$S51*((1+'Inputs &amp; Summary'!$D$7)^AK$29))),(_xlfn.WEIBULL.DIST(AK$29,$L51,$K51,FALSE)*$S51*((1+'Inputs &amp; Summary'!$D$7)^AK$29))),IF($M51=Lists!$H$3,IF($K51&lt;1,((($R51*(1-$E51)+$Q51*(1-$F51))/$K51)*((1+'Inputs &amp; Summary'!$D$7)^AK$29)),((INT(AK$29/$K51)-INT((AK$29-1)/$K51))*($R51*(1-$E51)+$Q51*(1-$F51))*((1+'Inputs &amp; Summary'!$D$7)^AK$29))),((_xlfn.WEIBULL.DIST(AK$29,$L51,$K51,FALSE)*($R51*(1-$E51)+$Q51*(1-$F51))*((1+'Inputs &amp; Summary'!$D$7)^AK$29))))))</f>
        <v>1.4581010157899703</v>
      </c>
      <c r="AL51" s="114">
        <f>$D51*IF(AL$29&gt;'Inputs &amp; Summary'!$D$5,0,IF(AL$29&gt;VLOOKUP($G51,Lists!$J$17:$K$21,2),IF($M51=Lists!$H$3,IF($K51&lt;1,(($S51/$K51)*((1+'Inputs &amp; Summary'!$D$7)^AL$29)),((INT(AL$29/$K51)-INT((AL$29-1)/$K51))*$S51*((1+'Inputs &amp; Summary'!$D$7)^AL$29))),(_xlfn.WEIBULL.DIST(AL$29,$L51,$K51,FALSE)*$S51*((1+'Inputs &amp; Summary'!$D$7)^AL$29))),IF($M51=Lists!$H$3,IF($K51&lt;1,((($R51*(1-$E51)+$Q51*(1-$F51))/$K51)*((1+'Inputs &amp; Summary'!$D$7)^AL$29)),((INT(AL$29/$K51)-INT((AL$29-1)/$K51))*($R51*(1-$E51)+$Q51*(1-$F51))*((1+'Inputs &amp; Summary'!$D$7)^AL$29))),((_xlfn.WEIBULL.DIST(AL$29,$L51,$K51,FALSE)*($R51*(1-$E51)+$Q51*(1-$F51))*((1+'Inputs &amp; Summary'!$D$7)^AL$29))))))</f>
        <v>1.4289466183320438</v>
      </c>
      <c r="AM51" s="114">
        <f>$D51*IF(AM$29&gt;'Inputs &amp; Summary'!$D$5,0,IF(AM$29&gt;VLOOKUP($G51,Lists!$J$17:$K$21,2),IF($M51=Lists!$H$3,IF($K51&lt;1,(($S51/$K51)*((1+'Inputs &amp; Summary'!$D$7)^AM$29)),((INT(AM$29/$K51)-INT((AM$29-1)/$K51))*$S51*((1+'Inputs &amp; Summary'!$D$7)^AM$29))),(_xlfn.WEIBULL.DIST(AM$29,$L51,$K51,FALSE)*$S51*((1+'Inputs &amp; Summary'!$D$7)^AM$29))),IF($M51=Lists!$H$3,IF($K51&lt;1,((($R51*(1-$E51)+$Q51*(1-$F51))/$K51)*((1+'Inputs &amp; Summary'!$D$7)^AM$29)),((INT(AM$29/$K51)-INT((AM$29-1)/$K51))*($R51*(1-$E51)+$Q51*(1-$F51))*((1+'Inputs &amp; Summary'!$D$7)^AM$29))),((_xlfn.WEIBULL.DIST(AM$29,$L51,$K51,FALSE)*($R51*(1-$E51)+$Q51*(1-$F51))*((1+'Inputs &amp; Summary'!$D$7)^AM$29))))))</f>
        <v>1.4003751564059699</v>
      </c>
      <c r="AN51" s="114">
        <f>$D51*IF(AN$29&gt;'Inputs &amp; Summary'!$D$5,0,IF(AN$29&gt;VLOOKUP($G51,Lists!$J$17:$K$21,2),IF($M51=Lists!$H$3,IF($K51&lt;1,(($S51/$K51)*((1+'Inputs &amp; Summary'!$D$7)^AN$29)),((INT(AN$29/$K51)-INT((AN$29-1)/$K51))*$S51*((1+'Inputs &amp; Summary'!$D$7)^AN$29))),(_xlfn.WEIBULL.DIST(AN$29,$L51,$K51,FALSE)*$S51*((1+'Inputs &amp; Summary'!$D$7)^AN$29))),IF($M51=Lists!$H$3,IF($K51&lt;1,((($R51*(1-$E51)+$Q51*(1-$F51))/$K51)*((1+'Inputs &amp; Summary'!$D$7)^AN$29)),((INT(AN$29/$K51)-INT((AN$29-1)/$K51))*($R51*(1-$E51)+$Q51*(1-$F51))*((1+'Inputs &amp; Summary'!$D$7)^AN$29))),((_xlfn.WEIBULL.DIST(AN$29,$L51,$K51,FALSE)*($R51*(1-$E51)+$Q51*(1-$F51))*((1+'Inputs &amp; Summary'!$D$7)^AN$29))))))</f>
        <v>1.3723749743486617</v>
      </c>
      <c r="AO51" s="114">
        <f>$D51*IF(AO$29&gt;'Inputs &amp; Summary'!$D$5,0,IF(AO$29&gt;VLOOKUP($G51,Lists!$J$17:$K$21,2),IF($M51=Lists!$H$3,IF($K51&lt;1,(($S51/$K51)*((1+'Inputs &amp; Summary'!$D$7)^AO$29)),((INT(AO$29/$K51)-INT((AO$29-1)/$K51))*$S51*((1+'Inputs &amp; Summary'!$D$7)^AO$29))),(_xlfn.WEIBULL.DIST(AO$29,$L51,$K51,FALSE)*$S51*((1+'Inputs &amp; Summary'!$D$7)^AO$29))),IF($M51=Lists!$H$3,IF($K51&lt;1,((($R51*(1-$E51)+$Q51*(1-$F51))/$K51)*((1+'Inputs &amp; Summary'!$D$7)^AO$29)),((INT(AO$29/$K51)-INT((AO$29-1)/$K51))*($R51*(1-$E51)+$Q51*(1-$F51))*((1+'Inputs &amp; Summary'!$D$7)^AO$29))),((_xlfn.WEIBULL.DIST(AO$29,$L51,$K51,FALSE)*($R51*(1-$E51)+$Q51*(1-$F51))*((1+'Inputs &amp; Summary'!$D$7)^AO$29))))))</f>
        <v>1.3449346495493573</v>
      </c>
      <c r="AP51" s="114">
        <f>$D51*IF(AP$29&gt;'Inputs &amp; Summary'!$D$5,0,IF(AP$29&gt;VLOOKUP($G51,Lists!$J$17:$K$21,2),IF($M51=Lists!$H$3,IF($K51&lt;1,(($S51/$K51)*((1+'Inputs &amp; Summary'!$D$7)^AP$29)),((INT(AP$29/$K51)-INT((AP$29-1)/$K51))*$S51*((1+'Inputs &amp; Summary'!$D$7)^AP$29))),(_xlfn.WEIBULL.DIST(AP$29,$L51,$K51,FALSE)*$S51*((1+'Inputs &amp; Summary'!$D$7)^AP$29))),IF($M51=Lists!$H$3,IF($K51&lt;1,((($R51*(1-$E51)+$Q51*(1-$F51))/$K51)*((1+'Inputs &amp; Summary'!$D$7)^AP$29)),((INT(AP$29/$K51)-INT((AP$29-1)/$K51))*($R51*(1-$E51)+$Q51*(1-$F51))*((1+'Inputs &amp; Summary'!$D$7)^AP$29))),((_xlfn.WEIBULL.DIST(AP$29,$L51,$K51,FALSE)*($R51*(1-$E51)+$Q51*(1-$F51))*((1+'Inputs &amp; Summary'!$D$7)^AP$29))))))</f>
        <v>1.3180429877897946</v>
      </c>
      <c r="AQ51" s="114">
        <f>$D51*IF(AQ$29&gt;'Inputs &amp; Summary'!$D$5,0,IF(AQ$29&gt;VLOOKUP($G51,Lists!$J$17:$K$21,2),IF($M51=Lists!$H$3,IF($K51&lt;1,(($S51/$K51)*((1+'Inputs &amp; Summary'!$D$7)^AQ$29)),((INT(AQ$29/$K51)-INT((AQ$29-1)/$K51))*$S51*((1+'Inputs &amp; Summary'!$D$7)^AQ$29))),(_xlfn.WEIBULL.DIST(AQ$29,$L51,$K51,FALSE)*$S51*((1+'Inputs &amp; Summary'!$D$7)^AQ$29))),IF($M51=Lists!$H$3,IF($K51&lt;1,((($R51*(1-$E51)+$Q51*(1-$F51))/$K51)*((1+'Inputs &amp; Summary'!$D$7)^AQ$29)),((INT(AQ$29/$K51)-INT((AQ$29-1)/$K51))*($R51*(1-$E51)+$Q51*(1-$F51))*((1+'Inputs &amp; Summary'!$D$7)^AQ$29))),((_xlfn.WEIBULL.DIST(AQ$29,$L51,$K51,FALSE)*($R51*(1-$E51)+$Q51*(1-$F51))*((1+'Inputs &amp; Summary'!$D$7)^AQ$29))))))</f>
        <v>1.2916890186775531</v>
      </c>
      <c r="AR51" s="114">
        <f>$D51*IF(AR$29&gt;'Inputs &amp; Summary'!$D$5,0,IF(AR$29&gt;VLOOKUP($G51,Lists!$J$17:$K$21,2),IF($M51=Lists!$H$3,IF($K51&lt;1,(($S51/$K51)*((1+'Inputs &amp; Summary'!$D$7)^AR$29)),((INT(AR$29/$K51)-INT((AR$29-1)/$K51))*$S51*((1+'Inputs &amp; Summary'!$D$7)^AR$29))),(_xlfn.WEIBULL.DIST(AR$29,$L51,$K51,FALSE)*$S51*((1+'Inputs &amp; Summary'!$D$7)^AR$29))),IF($M51=Lists!$H$3,IF($K51&lt;1,((($R51*(1-$E51)+$Q51*(1-$F51))/$K51)*((1+'Inputs &amp; Summary'!$D$7)^AR$29)),((INT(AR$29/$K51)-INT((AR$29-1)/$K51))*($R51*(1-$E51)+$Q51*(1-$F51))*((1+'Inputs &amp; Summary'!$D$7)^AR$29))),((_xlfn.WEIBULL.DIST(AR$29,$L51,$K51,FALSE)*($R51*(1-$E51)+$Q51*(1-$F51))*((1+'Inputs &amp; Summary'!$D$7)^AR$29))))))</f>
        <v>1.2658619911707094</v>
      </c>
      <c r="AS51" s="114">
        <f>$D51*IF(AS$29&gt;'Inputs &amp; Summary'!$D$5,0,IF(AS$29&gt;VLOOKUP($G51,Lists!$J$17:$K$21,2),IF($M51=Lists!$H$3,IF($K51&lt;1,(($S51/$K51)*((1+'Inputs &amp; Summary'!$D$7)^AS$29)),((INT(AS$29/$K51)-INT((AS$29-1)/$K51))*$S51*((1+'Inputs &amp; Summary'!$D$7)^AS$29))),(_xlfn.WEIBULL.DIST(AS$29,$L51,$K51,FALSE)*$S51*((1+'Inputs &amp; Summary'!$D$7)^AS$29))),IF($M51=Lists!$H$3,IF($K51&lt;1,((($R51*(1-$E51)+$Q51*(1-$F51))/$K51)*((1+'Inputs &amp; Summary'!$D$7)^AS$29)),((INT(AS$29/$K51)-INT((AS$29-1)/$K51))*($R51*(1-$E51)+$Q51*(1-$F51))*((1+'Inputs &amp; Summary'!$D$7)^AS$29))),((_xlfn.WEIBULL.DIST(AS$29,$L51,$K51,FALSE)*($R51*(1-$E51)+$Q51*(1-$F51))*((1+'Inputs &amp; Summary'!$D$7)^AS$29))))))</f>
        <v>0</v>
      </c>
      <c r="AT51" s="114">
        <f>$D51*IF(AT$29&gt;'Inputs &amp; Summary'!$D$5,0,IF(AT$29&gt;VLOOKUP($G51,Lists!$J$17:$K$21,2),IF($M51=Lists!$H$3,IF($K51&lt;1,(($S51/$K51)*((1+'Inputs &amp; Summary'!$D$7)^AT$29)),((INT(AT$29/$K51)-INT((AT$29-1)/$K51))*$S51*((1+'Inputs &amp; Summary'!$D$7)^AT$29))),(_xlfn.WEIBULL.DIST(AT$29,$L51,$K51,FALSE)*$S51*((1+'Inputs &amp; Summary'!$D$7)^AT$29))),IF($M51=Lists!$H$3,IF($K51&lt;1,((($R51*(1-$E51)+$Q51*(1-$F51))/$K51)*((1+'Inputs &amp; Summary'!$D$7)^AT$29)),((INT(AT$29/$K51)-INT((AT$29-1)/$K51))*($R51*(1-$E51)+$Q51*(1-$F51))*((1+'Inputs &amp; Summary'!$D$7)^AT$29))),((_xlfn.WEIBULL.DIST(AT$29,$L51,$K51,FALSE)*($R51*(1-$E51)+$Q51*(1-$F51))*((1+'Inputs &amp; Summary'!$D$7)^AT$29))))))</f>
        <v>0</v>
      </c>
      <c r="AU51" s="114">
        <f>$D51*IF(AU$29&gt;'Inputs &amp; Summary'!$D$5,0,IF(AU$29&gt;VLOOKUP($G51,Lists!$J$17:$K$21,2),IF($M51=Lists!$H$3,IF($K51&lt;1,(($S51/$K51)*((1+'Inputs &amp; Summary'!$D$7)^AU$29)),((INT(AU$29/$K51)-INT((AU$29-1)/$K51))*$S51*((1+'Inputs &amp; Summary'!$D$7)^AU$29))),(_xlfn.WEIBULL.DIST(AU$29,$L51,$K51,FALSE)*$S51*((1+'Inputs &amp; Summary'!$D$7)^AU$29))),IF($M51=Lists!$H$3,IF($K51&lt;1,((($R51*(1-$E51)+$Q51*(1-$F51))/$K51)*((1+'Inputs &amp; Summary'!$D$7)^AU$29)),((INT(AU$29/$K51)-INT((AU$29-1)/$K51))*($R51*(1-$E51)+$Q51*(1-$F51))*((1+'Inputs &amp; Summary'!$D$7)^AU$29))),((_xlfn.WEIBULL.DIST(AU$29,$L51,$K51,FALSE)*($R51*(1-$E51)+$Q51*(1-$F51))*((1+'Inputs &amp; Summary'!$D$7)^AU$29))))))</f>
        <v>0</v>
      </c>
      <c r="AV51" s="114">
        <f>$D51*IF(AV$29&gt;'Inputs &amp; Summary'!$D$5,0,IF(AV$29&gt;VLOOKUP($G51,Lists!$J$17:$K$21,2),IF($M51=Lists!$H$3,IF($K51&lt;1,(($S51/$K51)*((1+'Inputs &amp; Summary'!$D$7)^AV$29)),((INT(AV$29/$K51)-INT((AV$29-1)/$K51))*$S51*((1+'Inputs &amp; Summary'!$D$7)^AV$29))),(_xlfn.WEIBULL.DIST(AV$29,$L51,$K51,FALSE)*$S51*((1+'Inputs &amp; Summary'!$D$7)^AV$29))),IF($M51=Lists!$H$3,IF($K51&lt;1,((($R51*(1-$E51)+$Q51*(1-$F51))/$K51)*((1+'Inputs &amp; Summary'!$D$7)^AV$29)),((INT(AV$29/$K51)-INT((AV$29-1)/$K51))*($R51*(1-$E51)+$Q51*(1-$F51))*((1+'Inputs &amp; Summary'!$D$7)^AV$29))),((_xlfn.WEIBULL.DIST(AV$29,$L51,$K51,FALSE)*($R51*(1-$E51)+$Q51*(1-$F51))*((1+'Inputs &amp; Summary'!$D$7)^AV$29))))))</f>
        <v>0</v>
      </c>
      <c r="AW51" s="114">
        <f>$D51*IF(AW$29&gt;'Inputs &amp; Summary'!$D$5,0,IF(AW$29&gt;VLOOKUP($G51,Lists!$J$17:$K$21,2),IF($M51=Lists!$H$3,IF($K51&lt;1,(($S51/$K51)*((1+'Inputs &amp; Summary'!$D$7)^AW$29)),((INT(AW$29/$K51)-INT((AW$29-1)/$K51))*$S51*((1+'Inputs &amp; Summary'!$D$7)^AW$29))),(_xlfn.WEIBULL.DIST(AW$29,$L51,$K51,FALSE)*$S51*((1+'Inputs &amp; Summary'!$D$7)^AW$29))),IF($M51=Lists!$H$3,IF($K51&lt;1,((($R51*(1-$E51)+$Q51*(1-$F51))/$K51)*((1+'Inputs &amp; Summary'!$D$7)^AW$29)),((INT(AW$29/$K51)-INT((AW$29-1)/$K51))*($R51*(1-$E51)+$Q51*(1-$F51))*((1+'Inputs &amp; Summary'!$D$7)^AW$29))),((_xlfn.WEIBULL.DIST(AW$29,$L51,$K51,FALSE)*($R51*(1-$E51)+$Q51*(1-$F51))*((1+'Inputs &amp; Summary'!$D$7)^AW$29))))))</f>
        <v>0</v>
      </c>
      <c r="AX51" s="114">
        <f>$D51*IF(AX$29&gt;'Inputs &amp; Summary'!$D$5,0,IF(AX$29&gt;VLOOKUP($G51,Lists!$J$17:$K$21,2),IF($M51=Lists!$H$3,IF($K51&lt;1,(($S51/$K51)*((1+'Inputs &amp; Summary'!$D$7)^AX$29)),((INT(AX$29/$K51)-INT((AX$29-1)/$K51))*$S51*((1+'Inputs &amp; Summary'!$D$7)^AX$29))),(_xlfn.WEIBULL.DIST(AX$29,$L51,$K51,FALSE)*$S51*((1+'Inputs &amp; Summary'!$D$7)^AX$29))),IF($M51=Lists!$H$3,IF($K51&lt;1,((($R51*(1-$E51)+$Q51*(1-$F51))/$K51)*((1+'Inputs &amp; Summary'!$D$7)^AX$29)),((INT(AX$29/$K51)-INT((AX$29-1)/$K51))*($R51*(1-$E51)+$Q51*(1-$F51))*((1+'Inputs &amp; Summary'!$D$7)^AX$29))),((_xlfn.WEIBULL.DIST(AX$29,$L51,$K51,FALSE)*($R51*(1-$E51)+$Q51*(1-$F51))*((1+'Inputs &amp; Summary'!$D$7)^AX$29))))))</f>
        <v>0</v>
      </c>
      <c r="AY51" s="114">
        <f>$D51*IF(AY$29&gt;'Inputs &amp; Summary'!$D$5,0,IF(AY$29&gt;VLOOKUP($G51,Lists!$J$17:$K$21,2),IF($M51=Lists!$H$3,IF($K51&lt;1,(($S51/$K51)*((1+'Inputs &amp; Summary'!$D$7)^AY$29)),((INT(AY$29/$K51)-INT((AY$29-1)/$K51))*$S51*((1+'Inputs &amp; Summary'!$D$7)^AY$29))),(_xlfn.WEIBULL.DIST(AY$29,$L51,$K51,FALSE)*$S51*((1+'Inputs &amp; Summary'!$D$7)^AY$29))),IF($M51=Lists!$H$3,IF($K51&lt;1,((($R51*(1-$E51)+$Q51*(1-$F51))/$K51)*((1+'Inputs &amp; Summary'!$D$7)^AY$29)),((INT(AY$29/$K51)-INT((AY$29-1)/$K51))*($R51*(1-$E51)+$Q51*(1-$F51))*((1+'Inputs &amp; Summary'!$D$7)^AY$29))),((_xlfn.WEIBULL.DIST(AY$29,$L51,$K51,FALSE)*($R51*(1-$E51)+$Q51*(1-$F51))*((1+'Inputs &amp; Summary'!$D$7)^AY$29))))))</f>
        <v>0</v>
      </c>
      <c r="AZ51" s="114">
        <f>$D51*IF(AZ$29&gt;'Inputs &amp; Summary'!$D$5,0,IF(AZ$29&gt;VLOOKUP($G51,Lists!$J$17:$K$21,2),IF($M51=Lists!$H$3,IF($K51&lt;1,(($S51/$K51)*((1+'Inputs &amp; Summary'!$D$7)^AZ$29)),((INT(AZ$29/$K51)-INT((AZ$29-1)/$K51))*$S51*((1+'Inputs &amp; Summary'!$D$7)^AZ$29))),(_xlfn.WEIBULL.DIST(AZ$29,$L51,$K51,FALSE)*$S51*((1+'Inputs &amp; Summary'!$D$7)^AZ$29))),IF($M51=Lists!$H$3,IF($K51&lt;1,((($R51*(1-$E51)+$Q51*(1-$F51))/$K51)*((1+'Inputs &amp; Summary'!$D$7)^AZ$29)),((INT(AZ$29/$K51)-INT((AZ$29-1)/$K51))*($R51*(1-$E51)+$Q51*(1-$F51))*((1+'Inputs &amp; Summary'!$D$7)^AZ$29))),((_xlfn.WEIBULL.DIST(AZ$29,$L51,$K51,FALSE)*($R51*(1-$E51)+$Q51*(1-$F51))*((1+'Inputs &amp; Summary'!$D$7)^AZ$29))))))</f>
        <v>0</v>
      </c>
      <c r="BA51" s="114">
        <f>$D51*IF(BA$29&gt;'Inputs &amp; Summary'!$D$5,0,IF(BA$29&gt;VLOOKUP($G51,Lists!$J$17:$K$21,2),IF($M51=Lists!$H$3,IF($K51&lt;1,(($S51/$K51)*((1+'Inputs &amp; Summary'!$D$7)^BA$29)),((INT(BA$29/$K51)-INT((BA$29-1)/$K51))*$S51*((1+'Inputs &amp; Summary'!$D$7)^BA$29))),(_xlfn.WEIBULL.DIST(BA$29,$L51,$K51,FALSE)*$S51*((1+'Inputs &amp; Summary'!$D$7)^BA$29))),IF($M51=Lists!$H$3,IF($K51&lt;1,((($R51*(1-$E51)+$Q51*(1-$F51))/$K51)*((1+'Inputs &amp; Summary'!$D$7)^BA$29)),((INT(BA$29/$K51)-INT((BA$29-1)/$K51))*($R51*(1-$E51)+$Q51*(1-$F51))*((1+'Inputs &amp; Summary'!$D$7)^BA$29))),((_xlfn.WEIBULL.DIST(BA$29,$L51,$K51,FALSE)*($R51*(1-$E51)+$Q51*(1-$F51))*((1+'Inputs &amp; Summary'!$D$7)^BA$29))))))</f>
        <v>0</v>
      </c>
      <c r="BB51" s="114">
        <f>$D51*IF(BB$29&gt;'Inputs &amp; Summary'!$D$5,0,IF(BB$29&gt;VLOOKUP($G51,Lists!$J$17:$K$21,2),IF($M51=Lists!$H$3,IF($K51&lt;1,(($S51/$K51)*((1+'Inputs &amp; Summary'!$D$7)^BB$29)),((INT(BB$29/$K51)-INT((BB$29-1)/$K51))*$S51*((1+'Inputs &amp; Summary'!$D$7)^BB$29))),(_xlfn.WEIBULL.DIST(BB$29,$L51,$K51,FALSE)*$S51*((1+'Inputs &amp; Summary'!$D$7)^BB$29))),IF($M51=Lists!$H$3,IF($K51&lt;1,((($R51*(1-$E51)+$Q51*(1-$F51))/$K51)*((1+'Inputs &amp; Summary'!$D$7)^BB$29)),((INT(BB$29/$K51)-INT((BB$29-1)/$K51))*($R51*(1-$E51)+$Q51*(1-$F51))*((1+'Inputs &amp; Summary'!$D$7)^BB$29))),((_xlfn.WEIBULL.DIST(BB$29,$L51,$K51,FALSE)*($R51*(1-$E51)+$Q51*(1-$F51))*((1+'Inputs &amp; Summary'!$D$7)^BB$29))))))</f>
        <v>0</v>
      </c>
      <c r="BC51" s="114">
        <f>$D51*IF(BC$29&gt;'Inputs &amp; Summary'!$D$5,0,IF(BC$29&gt;VLOOKUP($G51,Lists!$J$17:$K$21,2),IF($M51=Lists!$H$3,IF($K51&lt;1,(($S51/$K51)*((1+'Inputs &amp; Summary'!$D$7)^BC$29)),((INT(BC$29/$K51)-INT((BC$29-1)/$K51))*$S51*((1+'Inputs &amp; Summary'!$D$7)^BC$29))),(_xlfn.WEIBULL.DIST(BC$29,$L51,$K51,FALSE)*$S51*((1+'Inputs &amp; Summary'!$D$7)^BC$29))),IF($M51=Lists!$H$3,IF($K51&lt;1,((($R51*(1-$E51)+$Q51*(1-$F51))/$K51)*((1+'Inputs &amp; Summary'!$D$7)^BC$29)),((INT(BC$29/$K51)-INT((BC$29-1)/$K51))*($R51*(1-$E51)+$Q51*(1-$F51))*((1+'Inputs &amp; Summary'!$D$7)^BC$29))),((_xlfn.WEIBULL.DIST(BC$29,$L51,$K51,FALSE)*($R51*(1-$E51)+$Q51*(1-$F51))*((1+'Inputs &amp; Summary'!$D$7)^BC$29))))))</f>
        <v>0</v>
      </c>
      <c r="BD51" s="114">
        <f>$D51*IF(BD$29&gt;'Inputs &amp; Summary'!$D$5,0,IF(BD$29&gt;VLOOKUP($G51,Lists!$J$17:$K$21,2),IF($M51=Lists!$H$3,IF($K51&lt;1,(($S51/$K51)*((1+'Inputs &amp; Summary'!$D$7)^BD$29)),((INT(BD$29/$K51)-INT((BD$29-1)/$K51))*$S51*((1+'Inputs &amp; Summary'!$D$7)^BD$29))),(_xlfn.WEIBULL.DIST(BD$29,$L51,$K51,FALSE)*$S51*((1+'Inputs &amp; Summary'!$D$7)^BD$29))),IF($M51=Lists!$H$3,IF($K51&lt;1,((($R51*(1-$E51)+$Q51*(1-$F51))/$K51)*((1+'Inputs &amp; Summary'!$D$7)^BD$29)),((INT(BD$29/$K51)-INT((BD$29-1)/$K51))*($R51*(1-$E51)+$Q51*(1-$F51))*((1+'Inputs &amp; Summary'!$D$7)^BD$29))),((_xlfn.WEIBULL.DIST(BD$29,$L51,$K51,FALSE)*($R51*(1-$E51)+$Q51*(1-$F51))*((1+'Inputs &amp; Summary'!$D$7)^BD$29))))))</f>
        <v>0</v>
      </c>
      <c r="BE51" s="114">
        <f>$D51*IF(BE$29&gt;'Inputs &amp; Summary'!$D$5,0,IF(BE$29&gt;VLOOKUP($G51,Lists!$J$17:$K$21,2),IF($M51=Lists!$H$3,IF($K51&lt;1,(($S51/$K51)*((1+'Inputs &amp; Summary'!$D$7)^BE$29)),((INT(BE$29/$K51)-INT((BE$29-1)/$K51))*$S51*((1+'Inputs &amp; Summary'!$D$7)^BE$29))),(_xlfn.WEIBULL.DIST(BE$29,$L51,$K51,FALSE)*$S51*((1+'Inputs &amp; Summary'!$D$7)^BE$29))),IF($M51=Lists!$H$3,IF($K51&lt;1,((($R51*(1-$E51)+$Q51*(1-$F51))/$K51)*((1+'Inputs &amp; Summary'!$D$7)^BE$29)),((INT(BE$29/$K51)-INT((BE$29-1)/$K51))*($R51*(1-$E51)+$Q51*(1-$F51))*((1+'Inputs &amp; Summary'!$D$7)^BE$29))),((_xlfn.WEIBULL.DIST(BE$29,$L51,$K51,FALSE)*($R51*(1-$E51)+$Q51*(1-$F51))*((1+'Inputs &amp; Summary'!$D$7)^BE$29))))))</f>
        <v>0</v>
      </c>
      <c r="BF51" s="114">
        <f>$D51*IF(BF$29&gt;'Inputs &amp; Summary'!$D$5,0,IF(BF$29&gt;VLOOKUP($G51,Lists!$J$17:$K$21,2),IF($M51=Lists!$H$3,IF($K51&lt;1,(($S51/$K51)*((1+'Inputs &amp; Summary'!$D$7)^BF$29)),((INT(BF$29/$K51)-INT((BF$29-1)/$K51))*$S51*((1+'Inputs &amp; Summary'!$D$7)^BF$29))),(_xlfn.WEIBULL.DIST(BF$29,$L51,$K51,FALSE)*$S51*((1+'Inputs &amp; Summary'!$D$7)^BF$29))),IF($M51=Lists!$H$3,IF($K51&lt;1,((($R51*(1-$E51)+$Q51*(1-$F51))/$K51)*((1+'Inputs &amp; Summary'!$D$7)^BF$29)),((INT(BF$29/$K51)-INT((BF$29-1)/$K51))*($R51*(1-$E51)+$Q51*(1-$F51))*((1+'Inputs &amp; Summary'!$D$7)^BF$29))),((_xlfn.WEIBULL.DIST(BF$29,$L51,$K51,FALSE)*($R51*(1-$E51)+$Q51*(1-$F51))*((1+'Inputs &amp; Summary'!$D$7)^BF$29))))))</f>
        <v>0</v>
      </c>
      <c r="BG51" s="114">
        <f>$D51*IF(BG$29&gt;'Inputs &amp; Summary'!$D$5,0,IF(BG$29&gt;VLOOKUP($G51,Lists!$J$17:$K$21,2),IF($M51=Lists!$H$3,IF($K51&lt;1,(($S51/$K51)*((1+'Inputs &amp; Summary'!$D$7)^BG$29)),((INT(BG$29/$K51)-INT((BG$29-1)/$K51))*$S51*((1+'Inputs &amp; Summary'!$D$7)^BG$29))),(_xlfn.WEIBULL.DIST(BG$29,$L51,$K51,FALSE)*$S51*((1+'Inputs &amp; Summary'!$D$7)^BG$29))),IF($M51=Lists!$H$3,IF($K51&lt;1,((($R51*(1-$E51)+$Q51*(1-$F51))/$K51)*((1+'Inputs &amp; Summary'!$D$7)^BG$29)),((INT(BG$29/$K51)-INT((BG$29-1)/$K51))*($R51*(1-$E51)+$Q51*(1-$F51))*((1+'Inputs &amp; Summary'!$D$7)^BG$29))),((_xlfn.WEIBULL.DIST(BG$29,$L51,$K51,FALSE)*($R51*(1-$E51)+$Q51*(1-$F51))*((1+'Inputs &amp; Summary'!$D$7)^BG$29))))))</f>
        <v>0</v>
      </c>
      <c r="BH51" s="114">
        <f>$D51*IF(BH$29&gt;'Inputs &amp; Summary'!$D$5,0,IF(BH$29&gt;VLOOKUP($G51,Lists!$J$17:$K$21,2),IF($M51=Lists!$H$3,IF($K51&lt;1,(($S51/$K51)*((1+'Inputs &amp; Summary'!$D$7)^BH$29)),((INT(BH$29/$K51)-INT((BH$29-1)/$K51))*$S51*((1+'Inputs &amp; Summary'!$D$7)^BH$29))),(_xlfn.WEIBULL.DIST(BH$29,$L51,$K51,FALSE)*$S51*((1+'Inputs &amp; Summary'!$D$7)^BH$29))),IF($M51=Lists!$H$3,IF($K51&lt;1,((($R51*(1-$E51)+$Q51*(1-$F51))/$K51)*((1+'Inputs &amp; Summary'!$D$7)^BH$29)),((INT(BH$29/$K51)-INT((BH$29-1)/$K51))*($R51*(1-$E51)+$Q51*(1-$F51))*((1+'Inputs &amp; Summary'!$D$7)^BH$29))),((_xlfn.WEIBULL.DIST(BH$29,$L51,$K51,FALSE)*($R51*(1-$E51)+$Q51*(1-$F51))*((1+'Inputs &amp; Summary'!$D$7)^BH$29))))))</f>
        <v>0</v>
      </c>
      <c r="BI51" s="114">
        <f>$D51*IF(BI$29&gt;'Inputs &amp; Summary'!$D$5,0,IF(BI$29&gt;VLOOKUP($G51,Lists!$J$17:$K$21,2),IF($M51=Lists!$H$3,IF($K51&lt;1,(($S51/$K51)*((1+'Inputs &amp; Summary'!$D$7)^BI$29)),((INT(BI$29/$K51)-INT((BI$29-1)/$K51))*$S51*((1+'Inputs &amp; Summary'!$D$7)^BI$29))),(_xlfn.WEIBULL.DIST(BI$29,$L51,$K51,FALSE)*$S51*((1+'Inputs &amp; Summary'!$D$7)^BI$29))),IF($M51=Lists!$H$3,IF($K51&lt;1,((($R51*(1-$E51)+$Q51*(1-$F51))/$K51)*((1+'Inputs &amp; Summary'!$D$7)^BI$29)),((INT(BI$29/$K51)-INT((BI$29-1)/$K51))*($R51*(1-$E51)+$Q51*(1-$F51))*((1+'Inputs &amp; Summary'!$D$7)^BI$29))),((_xlfn.WEIBULL.DIST(BI$29,$L51,$K51,FALSE)*($R51*(1-$E51)+$Q51*(1-$F51))*((1+'Inputs &amp; Summary'!$D$7)^BI$29))))))</f>
        <v>0</v>
      </c>
      <c r="BJ51" s="114">
        <f>$D51*IF(BJ$29&gt;'Inputs &amp; Summary'!$D$5,0,IF(BJ$29&gt;VLOOKUP($G51,Lists!$J$17:$K$21,2),IF($M51=Lists!$H$3,IF($K51&lt;1,(($S51/$K51)*((1+'Inputs &amp; Summary'!$D$7)^BJ$29)),((INT(BJ$29/$K51)-INT((BJ$29-1)/$K51))*$S51*((1+'Inputs &amp; Summary'!$D$7)^BJ$29))),(_xlfn.WEIBULL.DIST(BJ$29,$L51,$K51,FALSE)*$S51*((1+'Inputs &amp; Summary'!$D$7)^BJ$29))),IF($M51=Lists!$H$3,IF($K51&lt;1,((($R51*(1-$E51)+$Q51*(1-$F51))/$K51)*((1+'Inputs &amp; Summary'!$D$7)^BJ$29)),((INT(BJ$29/$K51)-INT((BJ$29-1)/$K51))*($R51*(1-$E51)+$Q51*(1-$F51))*((1+'Inputs &amp; Summary'!$D$7)^BJ$29))),((_xlfn.WEIBULL.DIST(BJ$29,$L51,$K51,FALSE)*($R51*(1-$E51)+$Q51*(1-$F51))*((1+'Inputs &amp; Summary'!$D$7)^BJ$29))))))</f>
        <v>0</v>
      </c>
      <c r="BK51" s="114">
        <f>$D51*IF(BK$29&gt;'Inputs &amp; Summary'!$D$5,0,IF(BK$29&gt;VLOOKUP($G51,Lists!$J$17:$K$21,2),IF($M51=Lists!$H$3,IF($K51&lt;1,(($S51/$K51)*((1+'Inputs &amp; Summary'!$D$7)^BK$29)),((INT(BK$29/$K51)-INT((BK$29-1)/$K51))*$S51*((1+'Inputs &amp; Summary'!$D$7)^BK$29))),(_xlfn.WEIBULL.DIST(BK$29,$L51,$K51,FALSE)*$S51*((1+'Inputs &amp; Summary'!$D$7)^BK$29))),IF($M51=Lists!$H$3,IF($K51&lt;1,((($R51*(1-$E51)+$Q51*(1-$F51))/$K51)*((1+'Inputs &amp; Summary'!$D$7)^BK$29)),((INT(BK$29/$K51)-INT((BK$29-1)/$K51))*($R51*(1-$E51)+$Q51*(1-$F51))*((1+'Inputs &amp; Summary'!$D$7)^BK$29))),((_xlfn.WEIBULL.DIST(BK$29,$L51,$K51,FALSE)*($R51*(1-$E51)+$Q51*(1-$F51))*((1+'Inputs &amp; Summary'!$D$7)^BK$29))))))</f>
        <v>0</v>
      </c>
      <c r="BL51" s="114">
        <f>$D51*IF(BL$29&gt;'Inputs &amp; Summary'!$D$5,0,IF(BL$29&gt;VLOOKUP($G51,Lists!$J$17:$K$21,2),IF($M51=Lists!$H$3,IF($K51&lt;1,(($S51/$K51)*((1+'Inputs &amp; Summary'!$D$7)^BL$29)),((INT(BL$29/$K51)-INT((BL$29-1)/$K51))*$S51*((1+'Inputs &amp; Summary'!$D$7)^BL$29))),(_xlfn.WEIBULL.DIST(BL$29,$L51,$K51,FALSE)*$S51*((1+'Inputs &amp; Summary'!$D$7)^BL$29))),IF($M51=Lists!$H$3,IF($K51&lt;1,((($R51*(1-$E51)+$Q51*(1-$F51))/$K51)*((1+'Inputs &amp; Summary'!$D$7)^BL$29)),((INT(BL$29/$K51)-INT((BL$29-1)/$K51))*($R51*(1-$E51)+$Q51*(1-$F51))*((1+'Inputs &amp; Summary'!$D$7)^BL$29))),((_xlfn.WEIBULL.DIST(BL$29,$L51,$K51,FALSE)*($R51*(1-$E51)+$Q51*(1-$F51))*((1+'Inputs &amp; Summary'!$D$7)^BL$29))))))</f>
        <v>0</v>
      </c>
    </row>
    <row r="52" spans="1:64" s="1" customFormat="1" x14ac:dyDescent="0.3">
      <c r="A52" s="79" t="s">
        <v>224</v>
      </c>
      <c r="B52" s="33" t="s">
        <v>152</v>
      </c>
      <c r="C52" s="33" t="s">
        <v>139</v>
      </c>
      <c r="D52" s="68">
        <v>1</v>
      </c>
      <c r="E52" s="68">
        <v>1</v>
      </c>
      <c r="F52" s="68">
        <v>1</v>
      </c>
      <c r="G52" s="213" t="s">
        <v>432</v>
      </c>
      <c r="H52" s="34"/>
      <c r="I52" s="34" t="s">
        <v>95</v>
      </c>
      <c r="J52" s="33">
        <f>VLOOKUP(I52,'Labor Rates'!$A$1:$B$16,2)</f>
        <v>23.197115384615383</v>
      </c>
      <c r="K52" s="35">
        <v>25</v>
      </c>
      <c r="L52" s="35">
        <v>1</v>
      </c>
      <c r="M52" s="36" t="s">
        <v>249</v>
      </c>
      <c r="N52" s="84">
        <v>1</v>
      </c>
      <c r="O52" s="35">
        <v>1</v>
      </c>
      <c r="P52" s="5">
        <v>20</v>
      </c>
      <c r="Q52" s="73">
        <f t="shared" si="6"/>
        <v>23.197115384615383</v>
      </c>
      <c r="R52" s="73">
        <f t="shared" si="7"/>
        <v>20</v>
      </c>
      <c r="S52" s="74">
        <f t="shared" si="8"/>
        <v>43.197115384615387</v>
      </c>
      <c r="T52" s="88"/>
      <c r="U52" s="80"/>
      <c r="V52" s="87">
        <f t="shared" si="9"/>
        <v>0.63278383186043308</v>
      </c>
      <c r="W52" s="87">
        <f>NPV('Inputs &amp; Summary'!$D$6,Y52:BL52)</f>
        <v>4.5692536076897792</v>
      </c>
      <c r="X52" s="90">
        <f t="shared" si="10"/>
        <v>1.3376680479199705E-4</v>
      </c>
      <c r="Y52" s="114">
        <f>$D52*IF(Y$29&gt;'Inputs &amp; Summary'!$D$5,0,IF(Y$29&gt;VLOOKUP($G52,Lists!$J$17:$K$21,2),IF($M52=Lists!$H$3,IF($K52&lt;1,(($S52/$K52)*((1+'Inputs &amp; Summary'!$D$7)^Y$29)),((INT(Y$29/$K52)-INT((Y$29-1)/$K52))*$S52*((1+'Inputs &amp; Summary'!$D$7)^Y$29))),(_xlfn.WEIBULL.DIST(Y$29,$L52,$K52,FALSE)*$S52*((1+'Inputs &amp; Summary'!$D$7)^Y$29))),IF($M52=Lists!$H$3,IF($K52&lt;1,((($R52*(1-$E52)+$Q52*(1-$F52))/$K52)*((1+'Inputs &amp; Summary'!$D$7)^Y$29)),((INT(Y$29/$K52)-INT((Y$29-1)/$K52))*($R52*(1-$E52)+$Q52*(1-$F52))*((1+'Inputs &amp; Summary'!$D$7)^Y$29))),((_xlfn.WEIBULL.DIST(Y$29,$L52,$K52,FALSE)*($R52*(1-$E52)+$Q52*(1-$F52))*((1+'Inputs &amp; Summary'!$D$7)^Y$29))))))</f>
        <v>0</v>
      </c>
      <c r="Z52" s="114">
        <f>$D52*IF(Z$29&gt;'Inputs &amp; Summary'!$D$5,0,IF(Z$29&gt;VLOOKUP($G52,Lists!$J$17:$K$21,2),IF($M52=Lists!$H$3,IF($K52&lt;1,(($S52/$K52)*((1+'Inputs &amp; Summary'!$D$7)^Z$29)),((INT(Z$29/$K52)-INT((Z$29-1)/$K52))*$S52*((1+'Inputs &amp; Summary'!$D$7)^Z$29))),(_xlfn.WEIBULL.DIST(Z$29,$L52,$K52,FALSE)*$S52*((1+'Inputs &amp; Summary'!$D$7)^Z$29))),IF($M52=Lists!$H$3,IF($K52&lt;1,((($R52*(1-$E52)+$Q52*(1-$F52))/$K52)*((1+'Inputs &amp; Summary'!$D$7)^Z$29)),((INT(Z$29/$K52)-INT((Z$29-1)/$K52))*($R52*(1-$E52)+$Q52*(1-$F52))*((1+'Inputs &amp; Summary'!$D$7)^Z$29))),((_xlfn.WEIBULL.DIST(Z$29,$L52,$K52,FALSE)*($R52*(1-$E52)+$Q52*(1-$F52))*((1+'Inputs &amp; Summary'!$D$7)^Z$29))))))</f>
        <v>0</v>
      </c>
      <c r="AA52" s="114">
        <f>$D52*IF(AA$29&gt;'Inputs &amp; Summary'!$D$5,0,IF(AA$29&gt;VLOOKUP($G52,Lists!$J$17:$K$21,2),IF($M52=Lists!$H$3,IF($K52&lt;1,(($S52/$K52)*((1+'Inputs &amp; Summary'!$D$7)^AA$29)),((INT(AA$29/$K52)-INT((AA$29-1)/$K52))*$S52*((1+'Inputs &amp; Summary'!$D$7)^AA$29))),(_xlfn.WEIBULL.DIST(AA$29,$L52,$K52,FALSE)*$S52*((1+'Inputs &amp; Summary'!$D$7)^AA$29))),IF($M52=Lists!$H$3,IF($K52&lt;1,((($R52*(1-$E52)+$Q52*(1-$F52))/$K52)*((1+'Inputs &amp; Summary'!$D$7)^AA$29)),((INT(AA$29/$K52)-INT((AA$29-1)/$K52))*($R52*(1-$E52)+$Q52*(1-$F52))*((1+'Inputs &amp; Summary'!$D$7)^AA$29))),((_xlfn.WEIBULL.DIST(AA$29,$L52,$K52,FALSE)*($R52*(1-$E52)+$Q52*(1-$F52))*((1+'Inputs &amp; Summary'!$D$7)^AA$29))))))</f>
        <v>0</v>
      </c>
      <c r="AB52" s="114">
        <f>$D52*IF(AB$29&gt;'Inputs &amp; Summary'!$D$5,0,IF(AB$29&gt;VLOOKUP($G52,Lists!$J$17:$K$21,2),IF($M52=Lists!$H$3,IF($K52&lt;1,(($S52/$K52)*((1+'Inputs &amp; Summary'!$D$7)^AB$29)),((INT(AB$29/$K52)-INT((AB$29-1)/$K52))*$S52*((1+'Inputs &amp; Summary'!$D$7)^AB$29))),(_xlfn.WEIBULL.DIST(AB$29,$L52,$K52,FALSE)*$S52*((1+'Inputs &amp; Summary'!$D$7)^AB$29))),IF($M52=Lists!$H$3,IF($K52&lt;1,((($R52*(1-$E52)+$Q52*(1-$F52))/$K52)*((1+'Inputs &amp; Summary'!$D$7)^AB$29)),((INT(AB$29/$K52)-INT((AB$29-1)/$K52))*($R52*(1-$E52)+$Q52*(1-$F52))*((1+'Inputs &amp; Summary'!$D$7)^AB$29))),((_xlfn.WEIBULL.DIST(AB$29,$L52,$K52,FALSE)*($R52*(1-$E52)+$Q52*(1-$F52))*((1+'Inputs &amp; Summary'!$D$7)^AB$29))))))</f>
        <v>0</v>
      </c>
      <c r="AC52" s="114">
        <f>$D52*IF(AC$29&gt;'Inputs &amp; Summary'!$D$5,0,IF(AC$29&gt;VLOOKUP($G52,Lists!$J$17:$K$21,2),IF($M52=Lists!$H$3,IF($K52&lt;1,(($S52/$K52)*((1+'Inputs &amp; Summary'!$D$7)^AC$29)),((INT(AC$29/$K52)-INT((AC$29-1)/$K52))*$S52*((1+'Inputs &amp; Summary'!$D$7)^AC$29))),(_xlfn.WEIBULL.DIST(AC$29,$L52,$K52,FALSE)*$S52*((1+'Inputs &amp; Summary'!$D$7)^AC$29))),IF($M52=Lists!$H$3,IF($K52&lt;1,((($R52*(1-$E52)+$Q52*(1-$F52))/$K52)*((1+'Inputs &amp; Summary'!$D$7)^AC$29)),((INT(AC$29/$K52)-INT((AC$29-1)/$K52))*($R52*(1-$E52)+$Q52*(1-$F52))*((1+'Inputs &amp; Summary'!$D$7)^AC$29))),((_xlfn.WEIBULL.DIST(AC$29,$L52,$K52,FALSE)*($R52*(1-$E52)+$Q52*(1-$F52))*((1+'Inputs &amp; Summary'!$D$7)^AC$29))))))</f>
        <v>0</v>
      </c>
      <c r="AD52" s="114">
        <f>$D52*IF(AD$29&gt;'Inputs &amp; Summary'!$D$5,0,IF(AD$29&gt;VLOOKUP($G52,Lists!$J$17:$K$21,2),IF($M52=Lists!$H$3,IF($K52&lt;1,(($S52/$K52)*((1+'Inputs &amp; Summary'!$D$7)^AD$29)),((INT(AD$29/$K52)-INT((AD$29-1)/$K52))*$S52*((1+'Inputs &amp; Summary'!$D$7)^AD$29))),(_xlfn.WEIBULL.DIST(AD$29,$L52,$K52,FALSE)*$S52*((1+'Inputs &amp; Summary'!$D$7)^AD$29))),IF($M52=Lists!$H$3,IF($K52&lt;1,((($R52*(1-$E52)+$Q52*(1-$F52))/$K52)*((1+'Inputs &amp; Summary'!$D$7)^AD$29)),((INT(AD$29/$K52)-INT((AD$29-1)/$K52))*($R52*(1-$E52)+$Q52*(1-$F52))*((1+'Inputs &amp; Summary'!$D$7)^AD$29))),((_xlfn.WEIBULL.DIST(AD$29,$L52,$K52,FALSE)*($R52*(1-$E52)+$Q52*(1-$F52))*((1+'Inputs &amp; Summary'!$D$7)^AD$29))))))</f>
        <v>0</v>
      </c>
      <c r="AE52" s="114">
        <f>$D52*IF(AE$29&gt;'Inputs &amp; Summary'!$D$5,0,IF(AE$29&gt;VLOOKUP($G52,Lists!$J$17:$K$21,2),IF($M52=Lists!$H$3,IF($K52&lt;1,(($S52/$K52)*((1+'Inputs &amp; Summary'!$D$7)^AE$29)),((INT(AE$29/$K52)-INT((AE$29-1)/$K52))*$S52*((1+'Inputs &amp; Summary'!$D$7)^AE$29))),(_xlfn.WEIBULL.DIST(AE$29,$L52,$K52,FALSE)*$S52*((1+'Inputs &amp; Summary'!$D$7)^AE$29))),IF($M52=Lists!$H$3,IF($K52&lt;1,((($R52*(1-$E52)+$Q52*(1-$F52))/$K52)*((1+'Inputs &amp; Summary'!$D$7)^AE$29)),((INT(AE$29/$K52)-INT((AE$29-1)/$K52))*($R52*(1-$E52)+$Q52*(1-$F52))*((1+'Inputs &amp; Summary'!$D$7)^AE$29))),((_xlfn.WEIBULL.DIST(AE$29,$L52,$K52,FALSE)*($R52*(1-$E52)+$Q52*(1-$F52))*((1+'Inputs &amp; Summary'!$D$7)^AE$29))))))</f>
        <v>0</v>
      </c>
      <c r="AF52" s="114">
        <f>$D52*IF(AF$29&gt;'Inputs &amp; Summary'!$D$5,0,IF(AF$29&gt;VLOOKUP($G52,Lists!$J$17:$K$21,2),IF($M52=Lists!$H$3,IF($K52&lt;1,(($S52/$K52)*((1+'Inputs &amp; Summary'!$D$7)^AF$29)),((INT(AF$29/$K52)-INT((AF$29-1)/$K52))*$S52*((1+'Inputs &amp; Summary'!$D$7)^AF$29))),(_xlfn.WEIBULL.DIST(AF$29,$L52,$K52,FALSE)*$S52*((1+'Inputs &amp; Summary'!$D$7)^AF$29))),IF($M52=Lists!$H$3,IF($K52&lt;1,((($R52*(1-$E52)+$Q52*(1-$F52))/$K52)*((1+'Inputs &amp; Summary'!$D$7)^AF$29)),((INT(AF$29/$K52)-INT((AF$29-1)/$K52))*($R52*(1-$E52)+$Q52*(1-$F52))*((1+'Inputs &amp; Summary'!$D$7)^AF$29))),((_xlfn.WEIBULL.DIST(AF$29,$L52,$K52,FALSE)*($R52*(1-$E52)+$Q52*(1-$F52))*((1+'Inputs &amp; Summary'!$D$7)^AF$29))))))</f>
        <v>0</v>
      </c>
      <c r="AG52" s="114">
        <f>$D52*IF(AG$29&gt;'Inputs &amp; Summary'!$D$5,0,IF(AG$29&gt;VLOOKUP($G52,Lists!$J$17:$K$21,2),IF($M52=Lists!$H$3,IF($K52&lt;1,(($S52/$K52)*((1+'Inputs &amp; Summary'!$D$7)^AG$29)),((INT(AG$29/$K52)-INT((AG$29-1)/$K52))*$S52*((1+'Inputs &amp; Summary'!$D$7)^AG$29))),(_xlfn.WEIBULL.DIST(AG$29,$L52,$K52,FALSE)*$S52*((1+'Inputs &amp; Summary'!$D$7)^AG$29))),IF($M52=Lists!$H$3,IF($K52&lt;1,((($R52*(1-$E52)+$Q52*(1-$F52))/$K52)*((1+'Inputs &amp; Summary'!$D$7)^AG$29)),((INT(AG$29/$K52)-INT((AG$29-1)/$K52))*($R52*(1-$E52)+$Q52*(1-$F52))*((1+'Inputs &amp; Summary'!$D$7)^AG$29))),((_xlfn.WEIBULL.DIST(AG$29,$L52,$K52,FALSE)*($R52*(1-$E52)+$Q52*(1-$F52))*((1+'Inputs &amp; Summary'!$D$7)^AG$29))))))</f>
        <v>0</v>
      </c>
      <c r="AH52" s="114">
        <f>$D52*IF(AH$29&gt;'Inputs &amp; Summary'!$D$5,0,IF(AH$29&gt;VLOOKUP($G52,Lists!$J$17:$K$21,2),IF($M52=Lists!$H$3,IF($K52&lt;1,(($S52/$K52)*((1+'Inputs &amp; Summary'!$D$7)^AH$29)),((INT(AH$29/$K52)-INT((AH$29-1)/$K52))*$S52*((1+'Inputs &amp; Summary'!$D$7)^AH$29))),(_xlfn.WEIBULL.DIST(AH$29,$L52,$K52,FALSE)*$S52*((1+'Inputs &amp; Summary'!$D$7)^AH$29))),IF($M52=Lists!$H$3,IF($K52&lt;1,((($R52*(1-$E52)+$Q52*(1-$F52))/$K52)*((1+'Inputs &amp; Summary'!$D$7)^AH$29)),((INT(AH$29/$K52)-INT((AH$29-1)/$K52))*($R52*(1-$E52)+$Q52*(1-$F52))*((1+'Inputs &amp; Summary'!$D$7)^AH$29))),((_xlfn.WEIBULL.DIST(AH$29,$L52,$K52,FALSE)*($R52*(1-$E52)+$Q52*(1-$F52))*((1+'Inputs &amp; Summary'!$D$7)^AH$29))))))</f>
        <v>0</v>
      </c>
      <c r="AI52" s="114">
        <f>$D52*IF(AI$29&gt;'Inputs &amp; Summary'!$D$5,0,IF(AI$29&gt;VLOOKUP($G52,Lists!$J$17:$K$21,2),IF($M52=Lists!$H$3,IF($K52&lt;1,(($S52/$K52)*((1+'Inputs &amp; Summary'!$D$7)^AI$29)),((INT(AI$29/$K52)-INT((AI$29-1)/$K52))*$S52*((1+'Inputs &amp; Summary'!$D$7)^AI$29))),(_xlfn.WEIBULL.DIST(AI$29,$L52,$K52,FALSE)*$S52*((1+'Inputs &amp; Summary'!$D$7)^AI$29))),IF($M52=Lists!$H$3,IF($K52&lt;1,((($R52*(1-$E52)+$Q52*(1-$F52))/$K52)*((1+'Inputs &amp; Summary'!$D$7)^AI$29)),((INT(AI$29/$K52)-INT((AI$29-1)/$K52))*($R52*(1-$E52)+$Q52*(1-$F52))*((1+'Inputs &amp; Summary'!$D$7)^AI$29))),((_xlfn.WEIBULL.DIST(AI$29,$L52,$K52,FALSE)*($R52*(1-$E52)+$Q52*(1-$F52))*((1+'Inputs &amp; Summary'!$D$7)^AI$29))))))</f>
        <v>1.3836525734062084</v>
      </c>
      <c r="AJ52" s="114">
        <f>$D52*IF(AJ$29&gt;'Inputs &amp; Summary'!$D$5,0,IF(AJ$29&gt;VLOOKUP($G52,Lists!$J$17:$K$21,2),IF($M52=Lists!$H$3,IF($K52&lt;1,(($S52/$K52)*((1+'Inputs &amp; Summary'!$D$7)^AJ$29)),((INT(AJ$29/$K52)-INT((AJ$29-1)/$K52))*$S52*((1+'Inputs &amp; Summary'!$D$7)^AJ$29))),(_xlfn.WEIBULL.DIST(AJ$29,$L52,$K52,FALSE)*$S52*((1+'Inputs &amp; Summary'!$D$7)^AJ$29))),IF($M52=Lists!$H$3,IF($K52&lt;1,((($R52*(1-$E52)+$Q52*(1-$F52))/$K52)*((1+'Inputs &amp; Summary'!$D$7)^AJ$29)),((INT(AJ$29/$K52)-INT((AJ$29-1)/$K52))*($R52*(1-$E52)+$Q52*(1-$F52))*((1+'Inputs &amp; Summary'!$D$7)^AJ$29))),((_xlfn.WEIBULL.DIST(AJ$29,$L52,$K52,FALSE)*($R52*(1-$E52)+$Q52*(1-$F52))*((1+'Inputs &amp; Summary'!$D$7)^AJ$29))))))</f>
        <v>1.3559867555843121</v>
      </c>
      <c r="AK52" s="114">
        <f>$D52*IF(AK$29&gt;'Inputs &amp; Summary'!$D$5,0,IF(AK$29&gt;VLOOKUP($G52,Lists!$J$17:$K$21,2),IF($M52=Lists!$H$3,IF($K52&lt;1,(($S52/$K52)*((1+'Inputs &amp; Summary'!$D$7)^AK$29)),((INT(AK$29/$K52)-INT((AK$29-1)/$K52))*$S52*((1+'Inputs &amp; Summary'!$D$7)^AK$29))),(_xlfn.WEIBULL.DIST(AK$29,$L52,$K52,FALSE)*$S52*((1+'Inputs &amp; Summary'!$D$7)^AK$29))),IF($M52=Lists!$H$3,IF($K52&lt;1,((($R52*(1-$E52)+$Q52*(1-$F52))/$K52)*((1+'Inputs &amp; Summary'!$D$7)^AK$29)),((INT(AK$29/$K52)-INT((AK$29-1)/$K52))*($R52*(1-$E52)+$Q52*(1-$F52))*((1+'Inputs &amp; Summary'!$D$7)^AK$29))),((_xlfn.WEIBULL.DIST(AK$29,$L52,$K52,FALSE)*($R52*(1-$E52)+$Q52*(1-$F52))*((1+'Inputs &amp; Summary'!$D$7)^AK$29))))))</f>
        <v>1.3288741094837462</v>
      </c>
      <c r="AL52" s="114">
        <f>$D52*IF(AL$29&gt;'Inputs &amp; Summary'!$D$5,0,IF(AL$29&gt;VLOOKUP($G52,Lists!$J$17:$K$21,2),IF($M52=Lists!$H$3,IF($K52&lt;1,(($S52/$K52)*((1+'Inputs &amp; Summary'!$D$7)^AL$29)),((INT(AL$29/$K52)-INT((AL$29-1)/$K52))*$S52*((1+'Inputs &amp; Summary'!$D$7)^AL$29))),(_xlfn.WEIBULL.DIST(AL$29,$L52,$K52,FALSE)*$S52*((1+'Inputs &amp; Summary'!$D$7)^AL$29))),IF($M52=Lists!$H$3,IF($K52&lt;1,((($R52*(1-$E52)+$Q52*(1-$F52))/$K52)*((1+'Inputs &amp; Summary'!$D$7)^AL$29)),((INT(AL$29/$K52)-INT((AL$29-1)/$K52))*($R52*(1-$E52)+$Q52*(1-$F52))*((1+'Inputs &amp; Summary'!$D$7)^AL$29))),((_xlfn.WEIBULL.DIST(AL$29,$L52,$K52,FALSE)*($R52*(1-$E52)+$Q52*(1-$F52))*((1+'Inputs &amp; Summary'!$D$7)^AL$29))))))</f>
        <v>1.3023035745620302</v>
      </c>
      <c r="AM52" s="114">
        <f>$D52*IF(AM$29&gt;'Inputs &amp; Summary'!$D$5,0,IF(AM$29&gt;VLOOKUP($G52,Lists!$J$17:$K$21,2),IF($M52=Lists!$H$3,IF($K52&lt;1,(($S52/$K52)*((1+'Inputs &amp; Summary'!$D$7)^AM$29)),((INT(AM$29/$K52)-INT((AM$29-1)/$K52))*$S52*((1+'Inputs &amp; Summary'!$D$7)^AM$29))),(_xlfn.WEIBULL.DIST(AM$29,$L52,$K52,FALSE)*$S52*((1+'Inputs &amp; Summary'!$D$7)^AM$29))),IF($M52=Lists!$H$3,IF($K52&lt;1,((($R52*(1-$E52)+$Q52*(1-$F52))/$K52)*((1+'Inputs &amp; Summary'!$D$7)^AM$29)),((INT(AM$29/$K52)-INT((AM$29-1)/$K52))*($R52*(1-$E52)+$Q52*(1-$F52))*((1+'Inputs &amp; Summary'!$D$7)^AM$29))),((_xlfn.WEIBULL.DIST(AM$29,$L52,$K52,FALSE)*($R52*(1-$E52)+$Q52*(1-$F52))*((1+'Inputs &amp; Summary'!$D$7)^AM$29))))))</f>
        <v>1.2762643114297088</v>
      </c>
      <c r="AN52" s="114">
        <f>$D52*IF(AN$29&gt;'Inputs &amp; Summary'!$D$5,0,IF(AN$29&gt;VLOOKUP($G52,Lists!$J$17:$K$21,2),IF($M52=Lists!$H$3,IF($K52&lt;1,(($S52/$K52)*((1+'Inputs &amp; Summary'!$D$7)^AN$29)),((INT(AN$29/$K52)-INT((AN$29-1)/$K52))*$S52*((1+'Inputs &amp; Summary'!$D$7)^AN$29))),(_xlfn.WEIBULL.DIST(AN$29,$L52,$K52,FALSE)*$S52*((1+'Inputs &amp; Summary'!$D$7)^AN$29))),IF($M52=Lists!$H$3,IF($K52&lt;1,((($R52*(1-$E52)+$Q52*(1-$F52))/$K52)*((1+'Inputs &amp; Summary'!$D$7)^AN$29)),((INT(AN$29/$K52)-INT((AN$29-1)/$K52))*($R52*(1-$E52)+$Q52*(1-$F52))*((1+'Inputs &amp; Summary'!$D$7)^AN$29))),((_xlfn.WEIBULL.DIST(AN$29,$L52,$K52,FALSE)*($R52*(1-$E52)+$Q52*(1-$F52))*((1+'Inputs &amp; Summary'!$D$7)^AN$29))))))</f>
        <v>1.2507456974284497</v>
      </c>
      <c r="AO52" s="114">
        <f>$D52*IF(AO$29&gt;'Inputs &amp; Summary'!$D$5,0,IF(AO$29&gt;VLOOKUP($G52,Lists!$J$17:$K$21,2),IF($M52=Lists!$H$3,IF($K52&lt;1,(($S52/$K52)*((1+'Inputs &amp; Summary'!$D$7)^AO$29)),((INT(AO$29/$K52)-INT((AO$29-1)/$K52))*$S52*((1+'Inputs &amp; Summary'!$D$7)^AO$29))),(_xlfn.WEIBULL.DIST(AO$29,$L52,$K52,FALSE)*$S52*((1+'Inputs &amp; Summary'!$D$7)^AO$29))),IF($M52=Lists!$H$3,IF($K52&lt;1,((($R52*(1-$E52)+$Q52*(1-$F52))/$K52)*((1+'Inputs &amp; Summary'!$D$7)^AO$29)),((INT(AO$29/$K52)-INT((AO$29-1)/$K52))*($R52*(1-$E52)+$Q52*(1-$F52))*((1+'Inputs &amp; Summary'!$D$7)^AO$29))),((_xlfn.WEIBULL.DIST(AO$29,$L52,$K52,FALSE)*($R52*(1-$E52)+$Q52*(1-$F52))*((1+'Inputs &amp; Summary'!$D$7)^AO$29))))))</f>
        <v>1.2257373222975505</v>
      </c>
      <c r="AP52" s="114">
        <f>$D52*IF(AP$29&gt;'Inputs &amp; Summary'!$D$5,0,IF(AP$29&gt;VLOOKUP($G52,Lists!$J$17:$K$21,2),IF($M52=Lists!$H$3,IF($K52&lt;1,(($S52/$K52)*((1+'Inputs &amp; Summary'!$D$7)^AP$29)),((INT(AP$29/$K52)-INT((AP$29-1)/$K52))*$S52*((1+'Inputs &amp; Summary'!$D$7)^AP$29))),(_xlfn.WEIBULL.DIST(AP$29,$L52,$K52,FALSE)*$S52*((1+'Inputs &amp; Summary'!$D$7)^AP$29))),IF($M52=Lists!$H$3,IF($K52&lt;1,((($R52*(1-$E52)+$Q52*(1-$F52))/$K52)*((1+'Inputs &amp; Summary'!$D$7)^AP$29)),((INT(AP$29/$K52)-INT((AP$29-1)/$K52))*($R52*(1-$E52)+$Q52*(1-$F52))*((1+'Inputs &amp; Summary'!$D$7)^AP$29))),((_xlfn.WEIBULL.DIST(AP$29,$L52,$K52,FALSE)*($R52*(1-$E52)+$Q52*(1-$F52))*((1+'Inputs &amp; Summary'!$D$7)^AP$29))))))</f>
        <v>1.2012289839271009</v>
      </c>
      <c r="AQ52" s="114">
        <f>$D52*IF(AQ$29&gt;'Inputs &amp; Summary'!$D$5,0,IF(AQ$29&gt;VLOOKUP($G52,Lists!$J$17:$K$21,2),IF($M52=Lists!$H$3,IF($K52&lt;1,(($S52/$K52)*((1+'Inputs &amp; Summary'!$D$7)^AQ$29)),((INT(AQ$29/$K52)-INT((AQ$29-1)/$K52))*$S52*((1+'Inputs &amp; Summary'!$D$7)^AQ$29))),(_xlfn.WEIBULL.DIST(AQ$29,$L52,$K52,FALSE)*$S52*((1+'Inputs &amp; Summary'!$D$7)^AQ$29))),IF($M52=Lists!$H$3,IF($K52&lt;1,((($R52*(1-$E52)+$Q52*(1-$F52))/$K52)*((1+'Inputs &amp; Summary'!$D$7)^AQ$29)),((INT(AQ$29/$K52)-INT((AQ$29-1)/$K52))*($R52*(1-$E52)+$Q52*(1-$F52))*((1+'Inputs &amp; Summary'!$D$7)^AQ$29))),((_xlfn.WEIBULL.DIST(AQ$29,$L52,$K52,FALSE)*($R52*(1-$E52)+$Q52*(1-$F52))*((1+'Inputs &amp; Summary'!$D$7)^AQ$29))))))</f>
        <v>1.1772106841960508</v>
      </c>
      <c r="AR52" s="114">
        <f>$D52*IF(AR$29&gt;'Inputs &amp; Summary'!$D$5,0,IF(AR$29&gt;VLOOKUP($G52,Lists!$J$17:$K$21,2),IF($M52=Lists!$H$3,IF($K52&lt;1,(($S52/$K52)*((1+'Inputs &amp; Summary'!$D$7)^AR$29)),((INT(AR$29/$K52)-INT((AR$29-1)/$K52))*$S52*((1+'Inputs &amp; Summary'!$D$7)^AR$29))),(_xlfn.WEIBULL.DIST(AR$29,$L52,$K52,FALSE)*$S52*((1+'Inputs &amp; Summary'!$D$7)^AR$29))),IF($M52=Lists!$H$3,IF($K52&lt;1,((($R52*(1-$E52)+$Q52*(1-$F52))/$K52)*((1+'Inputs &amp; Summary'!$D$7)^AR$29)),((INT(AR$29/$K52)-INT((AR$29-1)/$K52))*($R52*(1-$E52)+$Q52*(1-$F52))*((1+'Inputs &amp; Summary'!$D$7)^AR$29))),((_xlfn.WEIBULL.DIST(AR$29,$L52,$K52,FALSE)*($R52*(1-$E52)+$Q52*(1-$F52))*((1+'Inputs &amp; Summary'!$D$7)^AR$29))))))</f>
        <v>1.1536726248935032</v>
      </c>
      <c r="AS52" s="114">
        <f>$D52*IF(AS$29&gt;'Inputs &amp; Summary'!$D$5,0,IF(AS$29&gt;VLOOKUP($G52,Lists!$J$17:$K$21,2),IF($M52=Lists!$H$3,IF($K52&lt;1,(($S52/$K52)*((1+'Inputs &amp; Summary'!$D$7)^AS$29)),((INT(AS$29/$K52)-INT((AS$29-1)/$K52))*$S52*((1+'Inputs &amp; Summary'!$D$7)^AS$29))),(_xlfn.WEIBULL.DIST(AS$29,$L52,$K52,FALSE)*$S52*((1+'Inputs &amp; Summary'!$D$7)^AS$29))),IF($M52=Lists!$H$3,IF($K52&lt;1,((($R52*(1-$E52)+$Q52*(1-$F52))/$K52)*((1+'Inputs &amp; Summary'!$D$7)^AS$29)),((INT(AS$29/$K52)-INT((AS$29-1)/$K52))*($R52*(1-$E52)+$Q52*(1-$F52))*((1+'Inputs &amp; Summary'!$D$7)^AS$29))),((_xlfn.WEIBULL.DIST(AS$29,$L52,$K52,FALSE)*($R52*(1-$E52)+$Q52*(1-$F52))*((1+'Inputs &amp; Summary'!$D$7)^AS$29))))))</f>
        <v>0</v>
      </c>
      <c r="AT52" s="114">
        <f>$D52*IF(AT$29&gt;'Inputs &amp; Summary'!$D$5,0,IF(AT$29&gt;VLOOKUP($G52,Lists!$J$17:$K$21,2),IF($M52=Lists!$H$3,IF($K52&lt;1,(($S52/$K52)*((1+'Inputs &amp; Summary'!$D$7)^AT$29)),((INT(AT$29/$K52)-INT((AT$29-1)/$K52))*$S52*((1+'Inputs &amp; Summary'!$D$7)^AT$29))),(_xlfn.WEIBULL.DIST(AT$29,$L52,$K52,FALSE)*$S52*((1+'Inputs &amp; Summary'!$D$7)^AT$29))),IF($M52=Lists!$H$3,IF($K52&lt;1,((($R52*(1-$E52)+$Q52*(1-$F52))/$K52)*((1+'Inputs &amp; Summary'!$D$7)^AT$29)),((INT(AT$29/$K52)-INT((AT$29-1)/$K52))*($R52*(1-$E52)+$Q52*(1-$F52))*((1+'Inputs &amp; Summary'!$D$7)^AT$29))),((_xlfn.WEIBULL.DIST(AT$29,$L52,$K52,FALSE)*($R52*(1-$E52)+$Q52*(1-$F52))*((1+'Inputs &amp; Summary'!$D$7)^AT$29))))))</f>
        <v>0</v>
      </c>
      <c r="AU52" s="114">
        <f>$D52*IF(AU$29&gt;'Inputs &amp; Summary'!$D$5,0,IF(AU$29&gt;VLOOKUP($G52,Lists!$J$17:$K$21,2),IF($M52=Lists!$H$3,IF($K52&lt;1,(($S52/$K52)*((1+'Inputs &amp; Summary'!$D$7)^AU$29)),((INT(AU$29/$K52)-INT((AU$29-1)/$K52))*$S52*((1+'Inputs &amp; Summary'!$D$7)^AU$29))),(_xlfn.WEIBULL.DIST(AU$29,$L52,$K52,FALSE)*$S52*((1+'Inputs &amp; Summary'!$D$7)^AU$29))),IF($M52=Lists!$H$3,IF($K52&lt;1,((($R52*(1-$E52)+$Q52*(1-$F52))/$K52)*((1+'Inputs &amp; Summary'!$D$7)^AU$29)),((INT(AU$29/$K52)-INT((AU$29-1)/$K52))*($R52*(1-$E52)+$Q52*(1-$F52))*((1+'Inputs &amp; Summary'!$D$7)^AU$29))),((_xlfn.WEIBULL.DIST(AU$29,$L52,$K52,FALSE)*($R52*(1-$E52)+$Q52*(1-$F52))*((1+'Inputs &amp; Summary'!$D$7)^AU$29))))))</f>
        <v>0</v>
      </c>
      <c r="AV52" s="114">
        <f>$D52*IF(AV$29&gt;'Inputs &amp; Summary'!$D$5,0,IF(AV$29&gt;VLOOKUP($G52,Lists!$J$17:$K$21,2),IF($M52=Lists!$H$3,IF($K52&lt;1,(($S52/$K52)*((1+'Inputs &amp; Summary'!$D$7)^AV$29)),((INT(AV$29/$K52)-INT((AV$29-1)/$K52))*$S52*((1+'Inputs &amp; Summary'!$D$7)^AV$29))),(_xlfn.WEIBULL.DIST(AV$29,$L52,$K52,FALSE)*$S52*((1+'Inputs &amp; Summary'!$D$7)^AV$29))),IF($M52=Lists!$H$3,IF($K52&lt;1,((($R52*(1-$E52)+$Q52*(1-$F52))/$K52)*((1+'Inputs &amp; Summary'!$D$7)^AV$29)),((INT(AV$29/$K52)-INT((AV$29-1)/$K52))*($R52*(1-$E52)+$Q52*(1-$F52))*((1+'Inputs &amp; Summary'!$D$7)^AV$29))),((_xlfn.WEIBULL.DIST(AV$29,$L52,$K52,FALSE)*($R52*(1-$E52)+$Q52*(1-$F52))*((1+'Inputs &amp; Summary'!$D$7)^AV$29))))))</f>
        <v>0</v>
      </c>
      <c r="AW52" s="114">
        <f>$D52*IF(AW$29&gt;'Inputs &amp; Summary'!$D$5,0,IF(AW$29&gt;VLOOKUP($G52,Lists!$J$17:$K$21,2),IF($M52=Lists!$H$3,IF($K52&lt;1,(($S52/$K52)*((1+'Inputs &amp; Summary'!$D$7)^AW$29)),((INT(AW$29/$K52)-INT((AW$29-1)/$K52))*$S52*((1+'Inputs &amp; Summary'!$D$7)^AW$29))),(_xlfn.WEIBULL.DIST(AW$29,$L52,$K52,FALSE)*$S52*((1+'Inputs &amp; Summary'!$D$7)^AW$29))),IF($M52=Lists!$H$3,IF($K52&lt;1,((($R52*(1-$E52)+$Q52*(1-$F52))/$K52)*((1+'Inputs &amp; Summary'!$D$7)^AW$29)),((INT(AW$29/$K52)-INT((AW$29-1)/$K52))*($R52*(1-$E52)+$Q52*(1-$F52))*((1+'Inputs &amp; Summary'!$D$7)^AW$29))),((_xlfn.WEIBULL.DIST(AW$29,$L52,$K52,FALSE)*($R52*(1-$E52)+$Q52*(1-$F52))*((1+'Inputs &amp; Summary'!$D$7)^AW$29))))))</f>
        <v>0</v>
      </c>
      <c r="AX52" s="114">
        <f>$D52*IF(AX$29&gt;'Inputs &amp; Summary'!$D$5,0,IF(AX$29&gt;VLOOKUP($G52,Lists!$J$17:$K$21,2),IF($M52=Lists!$H$3,IF($K52&lt;1,(($S52/$K52)*((1+'Inputs &amp; Summary'!$D$7)^AX$29)),((INT(AX$29/$K52)-INT((AX$29-1)/$K52))*$S52*((1+'Inputs &amp; Summary'!$D$7)^AX$29))),(_xlfn.WEIBULL.DIST(AX$29,$L52,$K52,FALSE)*$S52*((1+'Inputs &amp; Summary'!$D$7)^AX$29))),IF($M52=Lists!$H$3,IF($K52&lt;1,((($R52*(1-$E52)+$Q52*(1-$F52))/$K52)*((1+'Inputs &amp; Summary'!$D$7)^AX$29)),((INT(AX$29/$K52)-INT((AX$29-1)/$K52))*($R52*(1-$E52)+$Q52*(1-$F52))*((1+'Inputs &amp; Summary'!$D$7)^AX$29))),((_xlfn.WEIBULL.DIST(AX$29,$L52,$K52,FALSE)*($R52*(1-$E52)+$Q52*(1-$F52))*((1+'Inputs &amp; Summary'!$D$7)^AX$29))))))</f>
        <v>0</v>
      </c>
      <c r="AY52" s="114">
        <f>$D52*IF(AY$29&gt;'Inputs &amp; Summary'!$D$5,0,IF(AY$29&gt;VLOOKUP($G52,Lists!$J$17:$K$21,2),IF($M52=Lists!$H$3,IF($K52&lt;1,(($S52/$K52)*((1+'Inputs &amp; Summary'!$D$7)^AY$29)),((INT(AY$29/$K52)-INT((AY$29-1)/$K52))*$S52*((1+'Inputs &amp; Summary'!$D$7)^AY$29))),(_xlfn.WEIBULL.DIST(AY$29,$L52,$K52,FALSE)*$S52*((1+'Inputs &amp; Summary'!$D$7)^AY$29))),IF($M52=Lists!$H$3,IF($K52&lt;1,((($R52*(1-$E52)+$Q52*(1-$F52))/$K52)*((1+'Inputs &amp; Summary'!$D$7)^AY$29)),((INT(AY$29/$K52)-INT((AY$29-1)/$K52))*($R52*(1-$E52)+$Q52*(1-$F52))*((1+'Inputs &amp; Summary'!$D$7)^AY$29))),((_xlfn.WEIBULL.DIST(AY$29,$L52,$K52,FALSE)*($R52*(1-$E52)+$Q52*(1-$F52))*((1+'Inputs &amp; Summary'!$D$7)^AY$29))))))</f>
        <v>0</v>
      </c>
      <c r="AZ52" s="114">
        <f>$D52*IF(AZ$29&gt;'Inputs &amp; Summary'!$D$5,0,IF(AZ$29&gt;VLOOKUP($G52,Lists!$J$17:$K$21,2),IF($M52=Lists!$H$3,IF($K52&lt;1,(($S52/$K52)*((1+'Inputs &amp; Summary'!$D$7)^AZ$29)),((INT(AZ$29/$K52)-INT((AZ$29-1)/$K52))*$S52*((1+'Inputs &amp; Summary'!$D$7)^AZ$29))),(_xlfn.WEIBULL.DIST(AZ$29,$L52,$K52,FALSE)*$S52*((1+'Inputs &amp; Summary'!$D$7)^AZ$29))),IF($M52=Lists!$H$3,IF($K52&lt;1,((($R52*(1-$E52)+$Q52*(1-$F52))/$K52)*((1+'Inputs &amp; Summary'!$D$7)^AZ$29)),((INT(AZ$29/$K52)-INT((AZ$29-1)/$K52))*($R52*(1-$E52)+$Q52*(1-$F52))*((1+'Inputs &amp; Summary'!$D$7)^AZ$29))),((_xlfn.WEIBULL.DIST(AZ$29,$L52,$K52,FALSE)*($R52*(1-$E52)+$Q52*(1-$F52))*((1+'Inputs &amp; Summary'!$D$7)^AZ$29))))))</f>
        <v>0</v>
      </c>
      <c r="BA52" s="114">
        <f>$D52*IF(BA$29&gt;'Inputs &amp; Summary'!$D$5,0,IF(BA$29&gt;VLOOKUP($G52,Lists!$J$17:$K$21,2),IF($M52=Lists!$H$3,IF($K52&lt;1,(($S52/$K52)*((1+'Inputs &amp; Summary'!$D$7)^BA$29)),((INT(BA$29/$K52)-INT((BA$29-1)/$K52))*$S52*((1+'Inputs &amp; Summary'!$D$7)^BA$29))),(_xlfn.WEIBULL.DIST(BA$29,$L52,$K52,FALSE)*$S52*((1+'Inputs &amp; Summary'!$D$7)^BA$29))),IF($M52=Lists!$H$3,IF($K52&lt;1,((($R52*(1-$E52)+$Q52*(1-$F52))/$K52)*((1+'Inputs &amp; Summary'!$D$7)^BA$29)),((INT(BA$29/$K52)-INT((BA$29-1)/$K52))*($R52*(1-$E52)+$Q52*(1-$F52))*((1+'Inputs &amp; Summary'!$D$7)^BA$29))),((_xlfn.WEIBULL.DIST(BA$29,$L52,$K52,FALSE)*($R52*(1-$E52)+$Q52*(1-$F52))*((1+'Inputs &amp; Summary'!$D$7)^BA$29))))))</f>
        <v>0</v>
      </c>
      <c r="BB52" s="114">
        <f>$D52*IF(BB$29&gt;'Inputs &amp; Summary'!$D$5,0,IF(BB$29&gt;VLOOKUP($G52,Lists!$J$17:$K$21,2),IF($M52=Lists!$H$3,IF($K52&lt;1,(($S52/$K52)*((1+'Inputs &amp; Summary'!$D$7)^BB$29)),((INT(BB$29/$K52)-INT((BB$29-1)/$K52))*$S52*((1+'Inputs &amp; Summary'!$D$7)^BB$29))),(_xlfn.WEIBULL.DIST(BB$29,$L52,$K52,FALSE)*$S52*((1+'Inputs &amp; Summary'!$D$7)^BB$29))),IF($M52=Lists!$H$3,IF($K52&lt;1,((($R52*(1-$E52)+$Q52*(1-$F52))/$K52)*((1+'Inputs &amp; Summary'!$D$7)^BB$29)),((INT(BB$29/$K52)-INT((BB$29-1)/$K52))*($R52*(1-$E52)+$Q52*(1-$F52))*((1+'Inputs &amp; Summary'!$D$7)^BB$29))),((_xlfn.WEIBULL.DIST(BB$29,$L52,$K52,FALSE)*($R52*(1-$E52)+$Q52*(1-$F52))*((1+'Inputs &amp; Summary'!$D$7)^BB$29))))))</f>
        <v>0</v>
      </c>
      <c r="BC52" s="114">
        <f>$D52*IF(BC$29&gt;'Inputs &amp; Summary'!$D$5,0,IF(BC$29&gt;VLOOKUP($G52,Lists!$J$17:$K$21,2),IF($M52=Lists!$H$3,IF($K52&lt;1,(($S52/$K52)*((1+'Inputs &amp; Summary'!$D$7)^BC$29)),((INT(BC$29/$K52)-INT((BC$29-1)/$K52))*$S52*((1+'Inputs &amp; Summary'!$D$7)^BC$29))),(_xlfn.WEIBULL.DIST(BC$29,$L52,$K52,FALSE)*$S52*((1+'Inputs &amp; Summary'!$D$7)^BC$29))),IF($M52=Lists!$H$3,IF($K52&lt;1,((($R52*(1-$E52)+$Q52*(1-$F52))/$K52)*((1+'Inputs &amp; Summary'!$D$7)^BC$29)),((INT(BC$29/$K52)-INT((BC$29-1)/$K52))*($R52*(1-$E52)+$Q52*(1-$F52))*((1+'Inputs &amp; Summary'!$D$7)^BC$29))),((_xlfn.WEIBULL.DIST(BC$29,$L52,$K52,FALSE)*($R52*(1-$E52)+$Q52*(1-$F52))*((1+'Inputs &amp; Summary'!$D$7)^BC$29))))))</f>
        <v>0</v>
      </c>
      <c r="BD52" s="114">
        <f>$D52*IF(BD$29&gt;'Inputs &amp; Summary'!$D$5,0,IF(BD$29&gt;VLOOKUP($G52,Lists!$J$17:$K$21,2),IF($M52=Lists!$H$3,IF($K52&lt;1,(($S52/$K52)*((1+'Inputs &amp; Summary'!$D$7)^BD$29)),((INT(BD$29/$K52)-INT((BD$29-1)/$K52))*$S52*((1+'Inputs &amp; Summary'!$D$7)^BD$29))),(_xlfn.WEIBULL.DIST(BD$29,$L52,$K52,FALSE)*$S52*((1+'Inputs &amp; Summary'!$D$7)^BD$29))),IF($M52=Lists!$H$3,IF($K52&lt;1,((($R52*(1-$E52)+$Q52*(1-$F52))/$K52)*((1+'Inputs &amp; Summary'!$D$7)^BD$29)),((INT(BD$29/$K52)-INT((BD$29-1)/$K52))*($R52*(1-$E52)+$Q52*(1-$F52))*((1+'Inputs &amp; Summary'!$D$7)^BD$29))),((_xlfn.WEIBULL.DIST(BD$29,$L52,$K52,FALSE)*($R52*(1-$E52)+$Q52*(1-$F52))*((1+'Inputs &amp; Summary'!$D$7)^BD$29))))))</f>
        <v>0</v>
      </c>
      <c r="BE52" s="114">
        <f>$D52*IF(BE$29&gt;'Inputs &amp; Summary'!$D$5,0,IF(BE$29&gt;VLOOKUP($G52,Lists!$J$17:$K$21,2),IF($M52=Lists!$H$3,IF($K52&lt;1,(($S52/$K52)*((1+'Inputs &amp; Summary'!$D$7)^BE$29)),((INT(BE$29/$K52)-INT((BE$29-1)/$K52))*$S52*((1+'Inputs &amp; Summary'!$D$7)^BE$29))),(_xlfn.WEIBULL.DIST(BE$29,$L52,$K52,FALSE)*$S52*((1+'Inputs &amp; Summary'!$D$7)^BE$29))),IF($M52=Lists!$H$3,IF($K52&lt;1,((($R52*(1-$E52)+$Q52*(1-$F52))/$K52)*((1+'Inputs &amp; Summary'!$D$7)^BE$29)),((INT(BE$29/$K52)-INT((BE$29-1)/$K52))*($R52*(1-$E52)+$Q52*(1-$F52))*((1+'Inputs &amp; Summary'!$D$7)^BE$29))),((_xlfn.WEIBULL.DIST(BE$29,$L52,$K52,FALSE)*($R52*(1-$E52)+$Q52*(1-$F52))*((1+'Inputs &amp; Summary'!$D$7)^BE$29))))))</f>
        <v>0</v>
      </c>
      <c r="BF52" s="114">
        <f>$D52*IF(BF$29&gt;'Inputs &amp; Summary'!$D$5,0,IF(BF$29&gt;VLOOKUP($G52,Lists!$J$17:$K$21,2),IF($M52=Lists!$H$3,IF($K52&lt;1,(($S52/$K52)*((1+'Inputs &amp; Summary'!$D$7)^BF$29)),((INT(BF$29/$K52)-INT((BF$29-1)/$K52))*$S52*((1+'Inputs &amp; Summary'!$D$7)^BF$29))),(_xlfn.WEIBULL.DIST(BF$29,$L52,$K52,FALSE)*$S52*((1+'Inputs &amp; Summary'!$D$7)^BF$29))),IF($M52=Lists!$H$3,IF($K52&lt;1,((($R52*(1-$E52)+$Q52*(1-$F52))/$K52)*((1+'Inputs &amp; Summary'!$D$7)^BF$29)),((INT(BF$29/$K52)-INT((BF$29-1)/$K52))*($R52*(1-$E52)+$Q52*(1-$F52))*((1+'Inputs &amp; Summary'!$D$7)^BF$29))),((_xlfn.WEIBULL.DIST(BF$29,$L52,$K52,FALSE)*($R52*(1-$E52)+$Q52*(1-$F52))*((1+'Inputs &amp; Summary'!$D$7)^BF$29))))))</f>
        <v>0</v>
      </c>
      <c r="BG52" s="114">
        <f>$D52*IF(BG$29&gt;'Inputs &amp; Summary'!$D$5,0,IF(BG$29&gt;VLOOKUP($G52,Lists!$J$17:$K$21,2),IF($M52=Lists!$H$3,IF($K52&lt;1,(($S52/$K52)*((1+'Inputs &amp; Summary'!$D$7)^BG$29)),((INT(BG$29/$K52)-INT((BG$29-1)/$K52))*$S52*((1+'Inputs &amp; Summary'!$D$7)^BG$29))),(_xlfn.WEIBULL.DIST(BG$29,$L52,$K52,FALSE)*$S52*((1+'Inputs &amp; Summary'!$D$7)^BG$29))),IF($M52=Lists!$H$3,IF($K52&lt;1,((($R52*(1-$E52)+$Q52*(1-$F52))/$K52)*((1+'Inputs &amp; Summary'!$D$7)^BG$29)),((INT(BG$29/$K52)-INT((BG$29-1)/$K52))*($R52*(1-$E52)+$Q52*(1-$F52))*((1+'Inputs &amp; Summary'!$D$7)^BG$29))),((_xlfn.WEIBULL.DIST(BG$29,$L52,$K52,FALSE)*($R52*(1-$E52)+$Q52*(1-$F52))*((1+'Inputs &amp; Summary'!$D$7)^BG$29))))))</f>
        <v>0</v>
      </c>
      <c r="BH52" s="114">
        <f>$D52*IF(BH$29&gt;'Inputs &amp; Summary'!$D$5,0,IF(BH$29&gt;VLOOKUP($G52,Lists!$J$17:$K$21,2),IF($M52=Lists!$H$3,IF($K52&lt;1,(($S52/$K52)*((1+'Inputs &amp; Summary'!$D$7)^BH$29)),((INT(BH$29/$K52)-INT((BH$29-1)/$K52))*$S52*((1+'Inputs &amp; Summary'!$D$7)^BH$29))),(_xlfn.WEIBULL.DIST(BH$29,$L52,$K52,FALSE)*$S52*((1+'Inputs &amp; Summary'!$D$7)^BH$29))),IF($M52=Lists!$H$3,IF($K52&lt;1,((($R52*(1-$E52)+$Q52*(1-$F52))/$K52)*((1+'Inputs &amp; Summary'!$D$7)^BH$29)),((INT(BH$29/$K52)-INT((BH$29-1)/$K52))*($R52*(1-$E52)+$Q52*(1-$F52))*((1+'Inputs &amp; Summary'!$D$7)^BH$29))),((_xlfn.WEIBULL.DIST(BH$29,$L52,$K52,FALSE)*($R52*(1-$E52)+$Q52*(1-$F52))*((1+'Inputs &amp; Summary'!$D$7)^BH$29))))))</f>
        <v>0</v>
      </c>
      <c r="BI52" s="114">
        <f>$D52*IF(BI$29&gt;'Inputs &amp; Summary'!$D$5,0,IF(BI$29&gt;VLOOKUP($G52,Lists!$J$17:$K$21,2),IF($M52=Lists!$H$3,IF($K52&lt;1,(($S52/$K52)*((1+'Inputs &amp; Summary'!$D$7)^BI$29)),((INT(BI$29/$K52)-INT((BI$29-1)/$K52))*$S52*((1+'Inputs &amp; Summary'!$D$7)^BI$29))),(_xlfn.WEIBULL.DIST(BI$29,$L52,$K52,FALSE)*$S52*((1+'Inputs &amp; Summary'!$D$7)^BI$29))),IF($M52=Lists!$H$3,IF($K52&lt;1,((($R52*(1-$E52)+$Q52*(1-$F52))/$K52)*((1+'Inputs &amp; Summary'!$D$7)^BI$29)),((INT(BI$29/$K52)-INT((BI$29-1)/$K52))*($R52*(1-$E52)+$Q52*(1-$F52))*((1+'Inputs &amp; Summary'!$D$7)^BI$29))),((_xlfn.WEIBULL.DIST(BI$29,$L52,$K52,FALSE)*($R52*(1-$E52)+$Q52*(1-$F52))*((1+'Inputs &amp; Summary'!$D$7)^BI$29))))))</f>
        <v>0</v>
      </c>
      <c r="BJ52" s="114">
        <f>$D52*IF(BJ$29&gt;'Inputs &amp; Summary'!$D$5,0,IF(BJ$29&gt;VLOOKUP($G52,Lists!$J$17:$K$21,2),IF($M52=Lists!$H$3,IF($K52&lt;1,(($S52/$K52)*((1+'Inputs &amp; Summary'!$D$7)^BJ$29)),((INT(BJ$29/$K52)-INT((BJ$29-1)/$K52))*$S52*((1+'Inputs &amp; Summary'!$D$7)^BJ$29))),(_xlfn.WEIBULL.DIST(BJ$29,$L52,$K52,FALSE)*$S52*((1+'Inputs &amp; Summary'!$D$7)^BJ$29))),IF($M52=Lists!$H$3,IF($K52&lt;1,((($R52*(1-$E52)+$Q52*(1-$F52))/$K52)*((1+'Inputs &amp; Summary'!$D$7)^BJ$29)),((INT(BJ$29/$K52)-INT((BJ$29-1)/$K52))*($R52*(1-$E52)+$Q52*(1-$F52))*((1+'Inputs &amp; Summary'!$D$7)^BJ$29))),((_xlfn.WEIBULL.DIST(BJ$29,$L52,$K52,FALSE)*($R52*(1-$E52)+$Q52*(1-$F52))*((1+'Inputs &amp; Summary'!$D$7)^BJ$29))))))</f>
        <v>0</v>
      </c>
      <c r="BK52" s="114">
        <f>$D52*IF(BK$29&gt;'Inputs &amp; Summary'!$D$5,0,IF(BK$29&gt;VLOOKUP($G52,Lists!$J$17:$K$21,2),IF($M52=Lists!$H$3,IF($K52&lt;1,(($S52/$K52)*((1+'Inputs &amp; Summary'!$D$7)^BK$29)),((INT(BK$29/$K52)-INT((BK$29-1)/$K52))*$S52*((1+'Inputs &amp; Summary'!$D$7)^BK$29))),(_xlfn.WEIBULL.DIST(BK$29,$L52,$K52,FALSE)*$S52*((1+'Inputs &amp; Summary'!$D$7)^BK$29))),IF($M52=Lists!$H$3,IF($K52&lt;1,((($R52*(1-$E52)+$Q52*(1-$F52))/$K52)*((1+'Inputs &amp; Summary'!$D$7)^BK$29)),((INT(BK$29/$K52)-INT((BK$29-1)/$K52))*($R52*(1-$E52)+$Q52*(1-$F52))*((1+'Inputs &amp; Summary'!$D$7)^BK$29))),((_xlfn.WEIBULL.DIST(BK$29,$L52,$K52,FALSE)*($R52*(1-$E52)+$Q52*(1-$F52))*((1+'Inputs &amp; Summary'!$D$7)^BK$29))))))</f>
        <v>0</v>
      </c>
      <c r="BL52" s="114">
        <f>$D52*IF(BL$29&gt;'Inputs &amp; Summary'!$D$5,0,IF(BL$29&gt;VLOOKUP($G52,Lists!$J$17:$K$21,2),IF($M52=Lists!$H$3,IF($K52&lt;1,(($S52/$K52)*((1+'Inputs &amp; Summary'!$D$7)^BL$29)),((INT(BL$29/$K52)-INT((BL$29-1)/$K52))*$S52*((1+'Inputs &amp; Summary'!$D$7)^BL$29))),(_xlfn.WEIBULL.DIST(BL$29,$L52,$K52,FALSE)*$S52*((1+'Inputs &amp; Summary'!$D$7)^BL$29))),IF($M52=Lists!$H$3,IF($K52&lt;1,((($R52*(1-$E52)+$Q52*(1-$F52))/$K52)*((1+'Inputs &amp; Summary'!$D$7)^BL$29)),((INT(BL$29/$K52)-INT((BL$29-1)/$K52))*($R52*(1-$E52)+$Q52*(1-$F52))*((1+'Inputs &amp; Summary'!$D$7)^BL$29))),((_xlfn.WEIBULL.DIST(BL$29,$L52,$K52,FALSE)*($R52*(1-$E52)+$Q52*(1-$F52))*((1+'Inputs &amp; Summary'!$D$7)^BL$29))))))</f>
        <v>0</v>
      </c>
    </row>
    <row r="53" spans="1:64" x14ac:dyDescent="0.3">
      <c r="A53" s="79" t="s">
        <v>233</v>
      </c>
      <c r="B53" s="33" t="s">
        <v>152</v>
      </c>
      <c r="C53" s="33" t="s">
        <v>235</v>
      </c>
      <c r="D53" s="68">
        <v>0</v>
      </c>
      <c r="E53" s="68">
        <v>1</v>
      </c>
      <c r="F53" s="68">
        <v>1</v>
      </c>
      <c r="G53" s="213" t="s">
        <v>432</v>
      </c>
      <c r="H53" s="34"/>
      <c r="I53" s="34" t="s">
        <v>96</v>
      </c>
      <c r="J53" s="33">
        <f>VLOOKUP(I53,'Labor Rates'!$A$1:$B$16,2)</f>
        <v>14.423076923076923</v>
      </c>
      <c r="K53" s="35">
        <v>25</v>
      </c>
      <c r="L53" s="35">
        <v>1</v>
      </c>
      <c r="M53" s="36" t="s">
        <v>249</v>
      </c>
      <c r="N53" s="84">
        <f>'Inputs &amp; Summary'!$D$32*3</f>
        <v>3</v>
      </c>
      <c r="O53" s="35">
        <v>0.15</v>
      </c>
      <c r="P53" s="5">
        <v>10</v>
      </c>
      <c r="Q53" s="73">
        <f t="shared" si="6"/>
        <v>6.490384615384615</v>
      </c>
      <c r="R53" s="73">
        <f t="shared" si="7"/>
        <v>30</v>
      </c>
      <c r="S53" s="74">
        <f t="shared" si="8"/>
        <v>0</v>
      </c>
      <c r="T53" s="88"/>
      <c r="U53" s="80"/>
      <c r="V53" s="87">
        <f t="shared" si="9"/>
        <v>0</v>
      </c>
      <c r="W53" s="87">
        <f>NPV('Inputs &amp; Summary'!$D$6,Y53:BL53)</f>
        <v>0</v>
      </c>
      <c r="X53" s="90">
        <f t="shared" si="10"/>
        <v>0</v>
      </c>
      <c r="Y53" s="114">
        <f>$D53*IF(Y$29&gt;'Inputs &amp; Summary'!$D$5,0,IF(Y$29&gt;VLOOKUP($G53,Lists!$J$17:$K$21,2),IF($M53=Lists!$H$3,IF($K53&lt;1,(($S53/$K53)*((1+'Inputs &amp; Summary'!$D$7)^Y$29)),((INT(Y$29/$K53)-INT((Y$29-1)/$K53))*$S53*((1+'Inputs &amp; Summary'!$D$7)^Y$29))),(_xlfn.WEIBULL.DIST(Y$29,$L53,$K53,FALSE)*$S53*((1+'Inputs &amp; Summary'!$D$7)^Y$29))),IF($M53=Lists!$H$3,IF($K53&lt;1,((($R53*(1-$E53)+$Q53*(1-$F53))/$K53)*((1+'Inputs &amp; Summary'!$D$7)^Y$29)),((INT(Y$29/$K53)-INT((Y$29-1)/$K53))*($R53*(1-$E53)+$Q53*(1-$F53))*((1+'Inputs &amp; Summary'!$D$7)^Y$29))),((_xlfn.WEIBULL.DIST(Y$29,$L53,$K53,FALSE)*($R53*(1-$E53)+$Q53*(1-$F53))*((1+'Inputs &amp; Summary'!$D$7)^Y$29))))))</f>
        <v>0</v>
      </c>
      <c r="Z53" s="114">
        <f>$D53*IF(Z$29&gt;'Inputs &amp; Summary'!$D$5,0,IF(Z$29&gt;VLOOKUP($G53,Lists!$J$17:$K$21,2),IF($M53=Lists!$H$3,IF($K53&lt;1,(($S53/$K53)*((1+'Inputs &amp; Summary'!$D$7)^Z$29)),((INT(Z$29/$K53)-INT((Z$29-1)/$K53))*$S53*((1+'Inputs &amp; Summary'!$D$7)^Z$29))),(_xlfn.WEIBULL.DIST(Z$29,$L53,$K53,FALSE)*$S53*((1+'Inputs &amp; Summary'!$D$7)^Z$29))),IF($M53=Lists!$H$3,IF($K53&lt;1,((($R53*(1-$E53)+$Q53*(1-$F53))/$K53)*((1+'Inputs &amp; Summary'!$D$7)^Z$29)),((INT(Z$29/$K53)-INT((Z$29-1)/$K53))*($R53*(1-$E53)+$Q53*(1-$F53))*((1+'Inputs &amp; Summary'!$D$7)^Z$29))),((_xlfn.WEIBULL.DIST(Z$29,$L53,$K53,FALSE)*($R53*(1-$E53)+$Q53*(1-$F53))*((1+'Inputs &amp; Summary'!$D$7)^Z$29))))))</f>
        <v>0</v>
      </c>
      <c r="AA53" s="114">
        <f>$D53*IF(AA$29&gt;'Inputs &amp; Summary'!$D$5,0,IF(AA$29&gt;VLOOKUP($G53,Lists!$J$17:$K$21,2),IF($M53=Lists!$H$3,IF($K53&lt;1,(($S53/$K53)*((1+'Inputs &amp; Summary'!$D$7)^AA$29)),((INT(AA$29/$K53)-INT((AA$29-1)/$K53))*$S53*((1+'Inputs &amp; Summary'!$D$7)^AA$29))),(_xlfn.WEIBULL.DIST(AA$29,$L53,$K53,FALSE)*$S53*((1+'Inputs &amp; Summary'!$D$7)^AA$29))),IF($M53=Lists!$H$3,IF($K53&lt;1,((($R53*(1-$E53)+$Q53*(1-$F53))/$K53)*((1+'Inputs &amp; Summary'!$D$7)^AA$29)),((INT(AA$29/$K53)-INT((AA$29-1)/$K53))*($R53*(1-$E53)+$Q53*(1-$F53))*((1+'Inputs &amp; Summary'!$D$7)^AA$29))),((_xlfn.WEIBULL.DIST(AA$29,$L53,$K53,FALSE)*($R53*(1-$E53)+$Q53*(1-$F53))*((1+'Inputs &amp; Summary'!$D$7)^AA$29))))))</f>
        <v>0</v>
      </c>
      <c r="AB53" s="114">
        <f>$D53*IF(AB$29&gt;'Inputs &amp; Summary'!$D$5,0,IF(AB$29&gt;VLOOKUP($G53,Lists!$J$17:$K$21,2),IF($M53=Lists!$H$3,IF($K53&lt;1,(($S53/$K53)*((1+'Inputs &amp; Summary'!$D$7)^AB$29)),((INT(AB$29/$K53)-INT((AB$29-1)/$K53))*$S53*((1+'Inputs &amp; Summary'!$D$7)^AB$29))),(_xlfn.WEIBULL.DIST(AB$29,$L53,$K53,FALSE)*$S53*((1+'Inputs &amp; Summary'!$D$7)^AB$29))),IF($M53=Lists!$H$3,IF($K53&lt;1,((($R53*(1-$E53)+$Q53*(1-$F53))/$K53)*((1+'Inputs &amp; Summary'!$D$7)^AB$29)),((INT(AB$29/$K53)-INT((AB$29-1)/$K53))*($R53*(1-$E53)+$Q53*(1-$F53))*((1+'Inputs &amp; Summary'!$D$7)^AB$29))),((_xlfn.WEIBULL.DIST(AB$29,$L53,$K53,FALSE)*($R53*(1-$E53)+$Q53*(1-$F53))*((1+'Inputs &amp; Summary'!$D$7)^AB$29))))))</f>
        <v>0</v>
      </c>
      <c r="AC53" s="114">
        <f>$D53*IF(AC$29&gt;'Inputs &amp; Summary'!$D$5,0,IF(AC$29&gt;VLOOKUP($G53,Lists!$J$17:$K$21,2),IF($M53=Lists!$H$3,IF($K53&lt;1,(($S53/$K53)*((1+'Inputs &amp; Summary'!$D$7)^AC$29)),((INT(AC$29/$K53)-INT((AC$29-1)/$K53))*$S53*((1+'Inputs &amp; Summary'!$D$7)^AC$29))),(_xlfn.WEIBULL.DIST(AC$29,$L53,$K53,FALSE)*$S53*((1+'Inputs &amp; Summary'!$D$7)^AC$29))),IF($M53=Lists!$H$3,IF($K53&lt;1,((($R53*(1-$E53)+$Q53*(1-$F53))/$K53)*((1+'Inputs &amp; Summary'!$D$7)^AC$29)),((INT(AC$29/$K53)-INT((AC$29-1)/$K53))*($R53*(1-$E53)+$Q53*(1-$F53))*((1+'Inputs &amp; Summary'!$D$7)^AC$29))),((_xlfn.WEIBULL.DIST(AC$29,$L53,$K53,FALSE)*($R53*(1-$E53)+$Q53*(1-$F53))*((1+'Inputs &amp; Summary'!$D$7)^AC$29))))))</f>
        <v>0</v>
      </c>
      <c r="AD53" s="114">
        <f>$D53*IF(AD$29&gt;'Inputs &amp; Summary'!$D$5,0,IF(AD$29&gt;VLOOKUP($G53,Lists!$J$17:$K$21,2),IF($M53=Lists!$H$3,IF($K53&lt;1,(($S53/$K53)*((1+'Inputs &amp; Summary'!$D$7)^AD$29)),((INT(AD$29/$K53)-INT((AD$29-1)/$K53))*$S53*((1+'Inputs &amp; Summary'!$D$7)^AD$29))),(_xlfn.WEIBULL.DIST(AD$29,$L53,$K53,FALSE)*$S53*((1+'Inputs &amp; Summary'!$D$7)^AD$29))),IF($M53=Lists!$H$3,IF($K53&lt;1,((($R53*(1-$E53)+$Q53*(1-$F53))/$K53)*((1+'Inputs &amp; Summary'!$D$7)^AD$29)),((INT(AD$29/$K53)-INT((AD$29-1)/$K53))*($R53*(1-$E53)+$Q53*(1-$F53))*((1+'Inputs &amp; Summary'!$D$7)^AD$29))),((_xlfn.WEIBULL.DIST(AD$29,$L53,$K53,FALSE)*($R53*(1-$E53)+$Q53*(1-$F53))*((1+'Inputs &amp; Summary'!$D$7)^AD$29))))))</f>
        <v>0</v>
      </c>
      <c r="AE53" s="114">
        <f>$D53*IF(AE$29&gt;'Inputs &amp; Summary'!$D$5,0,IF(AE$29&gt;VLOOKUP($G53,Lists!$J$17:$K$21,2),IF($M53=Lists!$H$3,IF($K53&lt;1,(($S53/$K53)*((1+'Inputs &amp; Summary'!$D$7)^AE$29)),((INT(AE$29/$K53)-INT((AE$29-1)/$K53))*$S53*((1+'Inputs &amp; Summary'!$D$7)^AE$29))),(_xlfn.WEIBULL.DIST(AE$29,$L53,$K53,FALSE)*$S53*((1+'Inputs &amp; Summary'!$D$7)^AE$29))),IF($M53=Lists!$H$3,IF($K53&lt;1,((($R53*(1-$E53)+$Q53*(1-$F53))/$K53)*((1+'Inputs &amp; Summary'!$D$7)^AE$29)),((INT(AE$29/$K53)-INT((AE$29-1)/$K53))*($R53*(1-$E53)+$Q53*(1-$F53))*((1+'Inputs &amp; Summary'!$D$7)^AE$29))),((_xlfn.WEIBULL.DIST(AE$29,$L53,$K53,FALSE)*($R53*(1-$E53)+$Q53*(1-$F53))*((1+'Inputs &amp; Summary'!$D$7)^AE$29))))))</f>
        <v>0</v>
      </c>
      <c r="AF53" s="114">
        <f>$D53*IF(AF$29&gt;'Inputs &amp; Summary'!$D$5,0,IF(AF$29&gt;VLOOKUP($G53,Lists!$J$17:$K$21,2),IF($M53=Lists!$H$3,IF($K53&lt;1,(($S53/$K53)*((1+'Inputs &amp; Summary'!$D$7)^AF$29)),((INT(AF$29/$K53)-INT((AF$29-1)/$K53))*$S53*((1+'Inputs &amp; Summary'!$D$7)^AF$29))),(_xlfn.WEIBULL.DIST(AF$29,$L53,$K53,FALSE)*$S53*((1+'Inputs &amp; Summary'!$D$7)^AF$29))),IF($M53=Lists!$H$3,IF($K53&lt;1,((($R53*(1-$E53)+$Q53*(1-$F53))/$K53)*((1+'Inputs &amp; Summary'!$D$7)^AF$29)),((INT(AF$29/$K53)-INT((AF$29-1)/$K53))*($R53*(1-$E53)+$Q53*(1-$F53))*((1+'Inputs &amp; Summary'!$D$7)^AF$29))),((_xlfn.WEIBULL.DIST(AF$29,$L53,$K53,FALSE)*($R53*(1-$E53)+$Q53*(1-$F53))*((1+'Inputs &amp; Summary'!$D$7)^AF$29))))))</f>
        <v>0</v>
      </c>
      <c r="AG53" s="114">
        <f>$D53*IF(AG$29&gt;'Inputs &amp; Summary'!$D$5,0,IF(AG$29&gt;VLOOKUP($G53,Lists!$J$17:$K$21,2),IF($M53=Lists!$H$3,IF($K53&lt;1,(($S53/$K53)*((1+'Inputs &amp; Summary'!$D$7)^AG$29)),((INT(AG$29/$K53)-INT((AG$29-1)/$K53))*$S53*((1+'Inputs &amp; Summary'!$D$7)^AG$29))),(_xlfn.WEIBULL.DIST(AG$29,$L53,$K53,FALSE)*$S53*((1+'Inputs &amp; Summary'!$D$7)^AG$29))),IF($M53=Lists!$H$3,IF($K53&lt;1,((($R53*(1-$E53)+$Q53*(1-$F53))/$K53)*((1+'Inputs &amp; Summary'!$D$7)^AG$29)),((INT(AG$29/$K53)-INT((AG$29-1)/$K53))*($R53*(1-$E53)+$Q53*(1-$F53))*((1+'Inputs &amp; Summary'!$D$7)^AG$29))),((_xlfn.WEIBULL.DIST(AG$29,$L53,$K53,FALSE)*($R53*(1-$E53)+$Q53*(1-$F53))*((1+'Inputs &amp; Summary'!$D$7)^AG$29))))))</f>
        <v>0</v>
      </c>
      <c r="AH53" s="114">
        <f>$D53*IF(AH$29&gt;'Inputs &amp; Summary'!$D$5,0,IF(AH$29&gt;VLOOKUP($G53,Lists!$J$17:$K$21,2),IF($M53=Lists!$H$3,IF($K53&lt;1,(($S53/$K53)*((1+'Inputs &amp; Summary'!$D$7)^AH$29)),((INT(AH$29/$K53)-INT((AH$29-1)/$K53))*$S53*((1+'Inputs &amp; Summary'!$D$7)^AH$29))),(_xlfn.WEIBULL.DIST(AH$29,$L53,$K53,FALSE)*$S53*((1+'Inputs &amp; Summary'!$D$7)^AH$29))),IF($M53=Lists!$H$3,IF($K53&lt;1,((($R53*(1-$E53)+$Q53*(1-$F53))/$K53)*((1+'Inputs &amp; Summary'!$D$7)^AH$29)),((INT(AH$29/$K53)-INT((AH$29-1)/$K53))*($R53*(1-$E53)+$Q53*(1-$F53))*((1+'Inputs &amp; Summary'!$D$7)^AH$29))),((_xlfn.WEIBULL.DIST(AH$29,$L53,$K53,FALSE)*($R53*(1-$E53)+$Q53*(1-$F53))*((1+'Inputs &amp; Summary'!$D$7)^AH$29))))))</f>
        <v>0</v>
      </c>
      <c r="AI53" s="114">
        <f>$D53*IF(AI$29&gt;'Inputs &amp; Summary'!$D$5,0,IF(AI$29&gt;VLOOKUP($G53,Lists!$J$17:$K$21,2),IF($M53=Lists!$H$3,IF($K53&lt;1,(($S53/$K53)*((1+'Inputs &amp; Summary'!$D$7)^AI$29)),((INT(AI$29/$K53)-INT((AI$29-1)/$K53))*$S53*((1+'Inputs &amp; Summary'!$D$7)^AI$29))),(_xlfn.WEIBULL.DIST(AI$29,$L53,$K53,FALSE)*$S53*((1+'Inputs &amp; Summary'!$D$7)^AI$29))),IF($M53=Lists!$H$3,IF($K53&lt;1,((($R53*(1-$E53)+$Q53*(1-$F53))/$K53)*((1+'Inputs &amp; Summary'!$D$7)^AI$29)),((INT(AI$29/$K53)-INT((AI$29-1)/$K53))*($R53*(1-$E53)+$Q53*(1-$F53))*((1+'Inputs &amp; Summary'!$D$7)^AI$29))),((_xlfn.WEIBULL.DIST(AI$29,$L53,$K53,FALSE)*($R53*(1-$E53)+$Q53*(1-$F53))*((1+'Inputs &amp; Summary'!$D$7)^AI$29))))))</f>
        <v>0</v>
      </c>
      <c r="AJ53" s="114">
        <f>$D53*IF(AJ$29&gt;'Inputs &amp; Summary'!$D$5,0,IF(AJ$29&gt;VLOOKUP($G53,Lists!$J$17:$K$21,2),IF($M53=Lists!$H$3,IF($K53&lt;1,(($S53/$K53)*((1+'Inputs &amp; Summary'!$D$7)^AJ$29)),((INT(AJ$29/$K53)-INT((AJ$29-1)/$K53))*$S53*((1+'Inputs &amp; Summary'!$D$7)^AJ$29))),(_xlfn.WEIBULL.DIST(AJ$29,$L53,$K53,FALSE)*$S53*((1+'Inputs &amp; Summary'!$D$7)^AJ$29))),IF($M53=Lists!$H$3,IF($K53&lt;1,((($R53*(1-$E53)+$Q53*(1-$F53))/$K53)*((1+'Inputs &amp; Summary'!$D$7)^AJ$29)),((INT(AJ$29/$K53)-INT((AJ$29-1)/$K53))*($R53*(1-$E53)+$Q53*(1-$F53))*((1+'Inputs &amp; Summary'!$D$7)^AJ$29))),((_xlfn.WEIBULL.DIST(AJ$29,$L53,$K53,FALSE)*($R53*(1-$E53)+$Q53*(1-$F53))*((1+'Inputs &amp; Summary'!$D$7)^AJ$29))))))</f>
        <v>0</v>
      </c>
      <c r="AK53" s="114">
        <f>$D53*IF(AK$29&gt;'Inputs &amp; Summary'!$D$5,0,IF(AK$29&gt;VLOOKUP($G53,Lists!$J$17:$K$21,2),IF($M53=Lists!$H$3,IF($K53&lt;1,(($S53/$K53)*((1+'Inputs &amp; Summary'!$D$7)^AK$29)),((INT(AK$29/$K53)-INT((AK$29-1)/$K53))*$S53*((1+'Inputs &amp; Summary'!$D$7)^AK$29))),(_xlfn.WEIBULL.DIST(AK$29,$L53,$K53,FALSE)*$S53*((1+'Inputs &amp; Summary'!$D$7)^AK$29))),IF($M53=Lists!$H$3,IF($K53&lt;1,((($R53*(1-$E53)+$Q53*(1-$F53))/$K53)*((1+'Inputs &amp; Summary'!$D$7)^AK$29)),((INT(AK$29/$K53)-INT((AK$29-1)/$K53))*($R53*(1-$E53)+$Q53*(1-$F53))*((1+'Inputs &amp; Summary'!$D$7)^AK$29))),((_xlfn.WEIBULL.DIST(AK$29,$L53,$K53,FALSE)*($R53*(1-$E53)+$Q53*(1-$F53))*((1+'Inputs &amp; Summary'!$D$7)^AK$29))))))</f>
        <v>0</v>
      </c>
      <c r="AL53" s="114">
        <f>$D53*IF(AL$29&gt;'Inputs &amp; Summary'!$D$5,0,IF(AL$29&gt;VLOOKUP($G53,Lists!$J$17:$K$21,2),IF($M53=Lists!$H$3,IF($K53&lt;1,(($S53/$K53)*((1+'Inputs &amp; Summary'!$D$7)^AL$29)),((INT(AL$29/$K53)-INT((AL$29-1)/$K53))*$S53*((1+'Inputs &amp; Summary'!$D$7)^AL$29))),(_xlfn.WEIBULL.DIST(AL$29,$L53,$K53,FALSE)*$S53*((1+'Inputs &amp; Summary'!$D$7)^AL$29))),IF($M53=Lists!$H$3,IF($K53&lt;1,((($R53*(1-$E53)+$Q53*(1-$F53))/$K53)*((1+'Inputs &amp; Summary'!$D$7)^AL$29)),((INT(AL$29/$K53)-INT((AL$29-1)/$K53))*($R53*(1-$E53)+$Q53*(1-$F53))*((1+'Inputs &amp; Summary'!$D$7)^AL$29))),((_xlfn.WEIBULL.DIST(AL$29,$L53,$K53,FALSE)*($R53*(1-$E53)+$Q53*(1-$F53))*((1+'Inputs &amp; Summary'!$D$7)^AL$29))))))</f>
        <v>0</v>
      </c>
      <c r="AM53" s="114">
        <f>$D53*IF(AM$29&gt;'Inputs &amp; Summary'!$D$5,0,IF(AM$29&gt;VLOOKUP($G53,Lists!$J$17:$K$21,2),IF($M53=Lists!$H$3,IF($K53&lt;1,(($S53/$K53)*((1+'Inputs &amp; Summary'!$D$7)^AM$29)),((INT(AM$29/$K53)-INT((AM$29-1)/$K53))*$S53*((1+'Inputs &amp; Summary'!$D$7)^AM$29))),(_xlfn.WEIBULL.DIST(AM$29,$L53,$K53,FALSE)*$S53*((1+'Inputs &amp; Summary'!$D$7)^AM$29))),IF($M53=Lists!$H$3,IF($K53&lt;1,((($R53*(1-$E53)+$Q53*(1-$F53))/$K53)*((1+'Inputs &amp; Summary'!$D$7)^AM$29)),((INT(AM$29/$K53)-INT((AM$29-1)/$K53))*($R53*(1-$E53)+$Q53*(1-$F53))*((1+'Inputs &amp; Summary'!$D$7)^AM$29))),((_xlfn.WEIBULL.DIST(AM$29,$L53,$K53,FALSE)*($R53*(1-$E53)+$Q53*(1-$F53))*((1+'Inputs &amp; Summary'!$D$7)^AM$29))))))</f>
        <v>0</v>
      </c>
      <c r="AN53" s="114">
        <f>$D53*IF(AN$29&gt;'Inputs &amp; Summary'!$D$5,0,IF(AN$29&gt;VLOOKUP($G53,Lists!$J$17:$K$21,2),IF($M53=Lists!$H$3,IF($K53&lt;1,(($S53/$K53)*((1+'Inputs &amp; Summary'!$D$7)^AN$29)),((INT(AN$29/$K53)-INT((AN$29-1)/$K53))*$S53*((1+'Inputs &amp; Summary'!$D$7)^AN$29))),(_xlfn.WEIBULL.DIST(AN$29,$L53,$K53,FALSE)*$S53*((1+'Inputs &amp; Summary'!$D$7)^AN$29))),IF($M53=Lists!$H$3,IF($K53&lt;1,((($R53*(1-$E53)+$Q53*(1-$F53))/$K53)*((1+'Inputs &amp; Summary'!$D$7)^AN$29)),((INT(AN$29/$K53)-INT((AN$29-1)/$K53))*($R53*(1-$E53)+$Q53*(1-$F53))*((1+'Inputs &amp; Summary'!$D$7)^AN$29))),((_xlfn.WEIBULL.DIST(AN$29,$L53,$K53,FALSE)*($R53*(1-$E53)+$Q53*(1-$F53))*((1+'Inputs &amp; Summary'!$D$7)^AN$29))))))</f>
        <v>0</v>
      </c>
      <c r="AO53" s="114">
        <f>$D53*IF(AO$29&gt;'Inputs &amp; Summary'!$D$5,0,IF(AO$29&gt;VLOOKUP($G53,Lists!$J$17:$K$21,2),IF($M53=Lists!$H$3,IF($K53&lt;1,(($S53/$K53)*((1+'Inputs &amp; Summary'!$D$7)^AO$29)),((INT(AO$29/$K53)-INT((AO$29-1)/$K53))*$S53*((1+'Inputs &amp; Summary'!$D$7)^AO$29))),(_xlfn.WEIBULL.DIST(AO$29,$L53,$K53,FALSE)*$S53*((1+'Inputs &amp; Summary'!$D$7)^AO$29))),IF($M53=Lists!$H$3,IF($K53&lt;1,((($R53*(1-$E53)+$Q53*(1-$F53))/$K53)*((1+'Inputs &amp; Summary'!$D$7)^AO$29)),((INT(AO$29/$K53)-INT((AO$29-1)/$K53))*($R53*(1-$E53)+$Q53*(1-$F53))*((1+'Inputs &amp; Summary'!$D$7)^AO$29))),((_xlfn.WEIBULL.DIST(AO$29,$L53,$K53,FALSE)*($R53*(1-$E53)+$Q53*(1-$F53))*((1+'Inputs &amp; Summary'!$D$7)^AO$29))))))</f>
        <v>0</v>
      </c>
      <c r="AP53" s="114">
        <f>$D53*IF(AP$29&gt;'Inputs &amp; Summary'!$D$5,0,IF(AP$29&gt;VLOOKUP($G53,Lists!$J$17:$K$21,2),IF($M53=Lists!$H$3,IF($K53&lt;1,(($S53/$K53)*((1+'Inputs &amp; Summary'!$D$7)^AP$29)),((INT(AP$29/$K53)-INT((AP$29-1)/$K53))*$S53*((1+'Inputs &amp; Summary'!$D$7)^AP$29))),(_xlfn.WEIBULL.DIST(AP$29,$L53,$K53,FALSE)*$S53*((1+'Inputs &amp; Summary'!$D$7)^AP$29))),IF($M53=Lists!$H$3,IF($K53&lt;1,((($R53*(1-$E53)+$Q53*(1-$F53))/$K53)*((1+'Inputs &amp; Summary'!$D$7)^AP$29)),((INT(AP$29/$K53)-INT((AP$29-1)/$K53))*($R53*(1-$E53)+$Q53*(1-$F53))*((1+'Inputs &amp; Summary'!$D$7)^AP$29))),((_xlfn.WEIBULL.DIST(AP$29,$L53,$K53,FALSE)*($R53*(1-$E53)+$Q53*(1-$F53))*((1+'Inputs &amp; Summary'!$D$7)^AP$29))))))</f>
        <v>0</v>
      </c>
      <c r="AQ53" s="114">
        <f>$D53*IF(AQ$29&gt;'Inputs &amp; Summary'!$D$5,0,IF(AQ$29&gt;VLOOKUP($G53,Lists!$J$17:$K$21,2),IF($M53=Lists!$H$3,IF($K53&lt;1,(($S53/$K53)*((1+'Inputs &amp; Summary'!$D$7)^AQ$29)),((INT(AQ$29/$K53)-INT((AQ$29-1)/$K53))*$S53*((1+'Inputs &amp; Summary'!$D$7)^AQ$29))),(_xlfn.WEIBULL.DIST(AQ$29,$L53,$K53,FALSE)*$S53*((1+'Inputs &amp; Summary'!$D$7)^AQ$29))),IF($M53=Lists!$H$3,IF($K53&lt;1,((($R53*(1-$E53)+$Q53*(1-$F53))/$K53)*((1+'Inputs &amp; Summary'!$D$7)^AQ$29)),((INT(AQ$29/$K53)-INT((AQ$29-1)/$K53))*($R53*(1-$E53)+$Q53*(1-$F53))*((1+'Inputs &amp; Summary'!$D$7)^AQ$29))),((_xlfn.WEIBULL.DIST(AQ$29,$L53,$K53,FALSE)*($R53*(1-$E53)+$Q53*(1-$F53))*((1+'Inputs &amp; Summary'!$D$7)^AQ$29))))))</f>
        <v>0</v>
      </c>
      <c r="AR53" s="114">
        <f>$D53*IF(AR$29&gt;'Inputs &amp; Summary'!$D$5,0,IF(AR$29&gt;VLOOKUP($G53,Lists!$J$17:$K$21,2),IF($M53=Lists!$H$3,IF($K53&lt;1,(($S53/$K53)*((1+'Inputs &amp; Summary'!$D$7)^AR$29)),((INT(AR$29/$K53)-INT((AR$29-1)/$K53))*$S53*((1+'Inputs &amp; Summary'!$D$7)^AR$29))),(_xlfn.WEIBULL.DIST(AR$29,$L53,$K53,FALSE)*$S53*((1+'Inputs &amp; Summary'!$D$7)^AR$29))),IF($M53=Lists!$H$3,IF($K53&lt;1,((($R53*(1-$E53)+$Q53*(1-$F53))/$K53)*((1+'Inputs &amp; Summary'!$D$7)^AR$29)),((INT(AR$29/$K53)-INT((AR$29-1)/$K53))*($R53*(1-$E53)+$Q53*(1-$F53))*((1+'Inputs &amp; Summary'!$D$7)^AR$29))),((_xlfn.WEIBULL.DIST(AR$29,$L53,$K53,FALSE)*($R53*(1-$E53)+$Q53*(1-$F53))*((1+'Inputs &amp; Summary'!$D$7)^AR$29))))))</f>
        <v>0</v>
      </c>
      <c r="AS53" s="114">
        <f>$D53*IF(AS$29&gt;'Inputs &amp; Summary'!$D$5,0,IF(AS$29&gt;VLOOKUP($G53,Lists!$J$17:$K$21,2),IF($M53=Lists!$H$3,IF($K53&lt;1,(($S53/$K53)*((1+'Inputs &amp; Summary'!$D$7)^AS$29)),((INT(AS$29/$K53)-INT((AS$29-1)/$K53))*$S53*((1+'Inputs &amp; Summary'!$D$7)^AS$29))),(_xlfn.WEIBULL.DIST(AS$29,$L53,$K53,FALSE)*$S53*((1+'Inputs &amp; Summary'!$D$7)^AS$29))),IF($M53=Lists!$H$3,IF($K53&lt;1,((($R53*(1-$E53)+$Q53*(1-$F53))/$K53)*((1+'Inputs &amp; Summary'!$D$7)^AS$29)),((INT(AS$29/$K53)-INT((AS$29-1)/$K53))*($R53*(1-$E53)+$Q53*(1-$F53))*((1+'Inputs &amp; Summary'!$D$7)^AS$29))),((_xlfn.WEIBULL.DIST(AS$29,$L53,$K53,FALSE)*($R53*(1-$E53)+$Q53*(1-$F53))*((1+'Inputs &amp; Summary'!$D$7)^AS$29))))))</f>
        <v>0</v>
      </c>
      <c r="AT53" s="114">
        <f>$D53*IF(AT$29&gt;'Inputs &amp; Summary'!$D$5,0,IF(AT$29&gt;VLOOKUP($G53,Lists!$J$17:$K$21,2),IF($M53=Lists!$H$3,IF($K53&lt;1,(($S53/$K53)*((1+'Inputs &amp; Summary'!$D$7)^AT$29)),((INT(AT$29/$K53)-INT((AT$29-1)/$K53))*$S53*((1+'Inputs &amp; Summary'!$D$7)^AT$29))),(_xlfn.WEIBULL.DIST(AT$29,$L53,$K53,FALSE)*$S53*((1+'Inputs &amp; Summary'!$D$7)^AT$29))),IF($M53=Lists!$H$3,IF($K53&lt;1,((($R53*(1-$E53)+$Q53*(1-$F53))/$K53)*((1+'Inputs &amp; Summary'!$D$7)^AT$29)),((INT(AT$29/$K53)-INT((AT$29-1)/$K53))*($R53*(1-$E53)+$Q53*(1-$F53))*((1+'Inputs &amp; Summary'!$D$7)^AT$29))),((_xlfn.WEIBULL.DIST(AT$29,$L53,$K53,FALSE)*($R53*(1-$E53)+$Q53*(1-$F53))*((1+'Inputs &amp; Summary'!$D$7)^AT$29))))))</f>
        <v>0</v>
      </c>
      <c r="AU53" s="114">
        <f>$D53*IF(AU$29&gt;'Inputs &amp; Summary'!$D$5,0,IF(AU$29&gt;VLOOKUP($G53,Lists!$J$17:$K$21,2),IF($M53=Lists!$H$3,IF($K53&lt;1,(($S53/$K53)*((1+'Inputs &amp; Summary'!$D$7)^AU$29)),((INT(AU$29/$K53)-INT((AU$29-1)/$K53))*$S53*((1+'Inputs &amp; Summary'!$D$7)^AU$29))),(_xlfn.WEIBULL.DIST(AU$29,$L53,$K53,FALSE)*$S53*((1+'Inputs &amp; Summary'!$D$7)^AU$29))),IF($M53=Lists!$H$3,IF($K53&lt;1,((($R53*(1-$E53)+$Q53*(1-$F53))/$K53)*((1+'Inputs &amp; Summary'!$D$7)^AU$29)),((INT(AU$29/$K53)-INT((AU$29-1)/$K53))*($R53*(1-$E53)+$Q53*(1-$F53))*((1+'Inputs &amp; Summary'!$D$7)^AU$29))),((_xlfn.WEIBULL.DIST(AU$29,$L53,$K53,FALSE)*($R53*(1-$E53)+$Q53*(1-$F53))*((1+'Inputs &amp; Summary'!$D$7)^AU$29))))))</f>
        <v>0</v>
      </c>
      <c r="AV53" s="114">
        <f>$D53*IF(AV$29&gt;'Inputs &amp; Summary'!$D$5,0,IF(AV$29&gt;VLOOKUP($G53,Lists!$J$17:$K$21,2),IF($M53=Lists!$H$3,IF($K53&lt;1,(($S53/$K53)*((1+'Inputs &amp; Summary'!$D$7)^AV$29)),((INT(AV$29/$K53)-INT((AV$29-1)/$K53))*$S53*((1+'Inputs &amp; Summary'!$D$7)^AV$29))),(_xlfn.WEIBULL.DIST(AV$29,$L53,$K53,FALSE)*$S53*((1+'Inputs &amp; Summary'!$D$7)^AV$29))),IF($M53=Lists!$H$3,IF($K53&lt;1,((($R53*(1-$E53)+$Q53*(1-$F53))/$K53)*((1+'Inputs &amp; Summary'!$D$7)^AV$29)),((INT(AV$29/$K53)-INT((AV$29-1)/$K53))*($R53*(1-$E53)+$Q53*(1-$F53))*((1+'Inputs &amp; Summary'!$D$7)^AV$29))),((_xlfn.WEIBULL.DIST(AV$29,$L53,$K53,FALSE)*($R53*(1-$E53)+$Q53*(1-$F53))*((1+'Inputs &amp; Summary'!$D$7)^AV$29))))))</f>
        <v>0</v>
      </c>
      <c r="AW53" s="114">
        <f>$D53*IF(AW$29&gt;'Inputs &amp; Summary'!$D$5,0,IF(AW$29&gt;VLOOKUP($G53,Lists!$J$17:$K$21,2),IF($M53=Lists!$H$3,IF($K53&lt;1,(($S53/$K53)*((1+'Inputs &amp; Summary'!$D$7)^AW$29)),((INT(AW$29/$K53)-INT((AW$29-1)/$K53))*$S53*((1+'Inputs &amp; Summary'!$D$7)^AW$29))),(_xlfn.WEIBULL.DIST(AW$29,$L53,$K53,FALSE)*$S53*((1+'Inputs &amp; Summary'!$D$7)^AW$29))),IF($M53=Lists!$H$3,IF($K53&lt;1,((($R53*(1-$E53)+$Q53*(1-$F53))/$K53)*((1+'Inputs &amp; Summary'!$D$7)^AW$29)),((INT(AW$29/$K53)-INT((AW$29-1)/$K53))*($R53*(1-$E53)+$Q53*(1-$F53))*((1+'Inputs &amp; Summary'!$D$7)^AW$29))),((_xlfn.WEIBULL.DIST(AW$29,$L53,$K53,FALSE)*($R53*(1-$E53)+$Q53*(1-$F53))*((1+'Inputs &amp; Summary'!$D$7)^AW$29))))))</f>
        <v>0</v>
      </c>
      <c r="AX53" s="114">
        <f>$D53*IF(AX$29&gt;'Inputs &amp; Summary'!$D$5,0,IF(AX$29&gt;VLOOKUP($G53,Lists!$J$17:$K$21,2),IF($M53=Lists!$H$3,IF($K53&lt;1,(($S53/$K53)*((1+'Inputs &amp; Summary'!$D$7)^AX$29)),((INT(AX$29/$K53)-INT((AX$29-1)/$K53))*$S53*((1+'Inputs &amp; Summary'!$D$7)^AX$29))),(_xlfn.WEIBULL.DIST(AX$29,$L53,$K53,FALSE)*$S53*((1+'Inputs &amp; Summary'!$D$7)^AX$29))),IF($M53=Lists!$H$3,IF($K53&lt;1,((($R53*(1-$E53)+$Q53*(1-$F53))/$K53)*((1+'Inputs &amp; Summary'!$D$7)^AX$29)),((INT(AX$29/$K53)-INT((AX$29-1)/$K53))*($R53*(1-$E53)+$Q53*(1-$F53))*((1+'Inputs &amp; Summary'!$D$7)^AX$29))),((_xlfn.WEIBULL.DIST(AX$29,$L53,$K53,FALSE)*($R53*(1-$E53)+$Q53*(1-$F53))*((1+'Inputs &amp; Summary'!$D$7)^AX$29))))))</f>
        <v>0</v>
      </c>
      <c r="AY53" s="114">
        <f>$D53*IF(AY$29&gt;'Inputs &amp; Summary'!$D$5,0,IF(AY$29&gt;VLOOKUP($G53,Lists!$J$17:$K$21,2),IF($M53=Lists!$H$3,IF($K53&lt;1,(($S53/$K53)*((1+'Inputs &amp; Summary'!$D$7)^AY$29)),((INT(AY$29/$K53)-INT((AY$29-1)/$K53))*$S53*((1+'Inputs &amp; Summary'!$D$7)^AY$29))),(_xlfn.WEIBULL.DIST(AY$29,$L53,$K53,FALSE)*$S53*((1+'Inputs &amp; Summary'!$D$7)^AY$29))),IF($M53=Lists!$H$3,IF($K53&lt;1,((($R53*(1-$E53)+$Q53*(1-$F53))/$K53)*((1+'Inputs &amp; Summary'!$D$7)^AY$29)),((INT(AY$29/$K53)-INT((AY$29-1)/$K53))*($R53*(1-$E53)+$Q53*(1-$F53))*((1+'Inputs &amp; Summary'!$D$7)^AY$29))),((_xlfn.WEIBULL.DIST(AY$29,$L53,$K53,FALSE)*($R53*(1-$E53)+$Q53*(1-$F53))*((1+'Inputs &amp; Summary'!$D$7)^AY$29))))))</f>
        <v>0</v>
      </c>
      <c r="AZ53" s="114">
        <f>$D53*IF(AZ$29&gt;'Inputs &amp; Summary'!$D$5,0,IF(AZ$29&gt;VLOOKUP($G53,Lists!$J$17:$K$21,2),IF($M53=Lists!$H$3,IF($K53&lt;1,(($S53/$K53)*((1+'Inputs &amp; Summary'!$D$7)^AZ$29)),((INT(AZ$29/$K53)-INT((AZ$29-1)/$K53))*$S53*((1+'Inputs &amp; Summary'!$D$7)^AZ$29))),(_xlfn.WEIBULL.DIST(AZ$29,$L53,$K53,FALSE)*$S53*((1+'Inputs &amp; Summary'!$D$7)^AZ$29))),IF($M53=Lists!$H$3,IF($K53&lt;1,((($R53*(1-$E53)+$Q53*(1-$F53))/$K53)*((1+'Inputs &amp; Summary'!$D$7)^AZ$29)),((INT(AZ$29/$K53)-INT((AZ$29-1)/$K53))*($R53*(1-$E53)+$Q53*(1-$F53))*((1+'Inputs &amp; Summary'!$D$7)^AZ$29))),((_xlfn.WEIBULL.DIST(AZ$29,$L53,$K53,FALSE)*($R53*(1-$E53)+$Q53*(1-$F53))*((1+'Inputs &amp; Summary'!$D$7)^AZ$29))))))</f>
        <v>0</v>
      </c>
      <c r="BA53" s="114">
        <f>$D53*IF(BA$29&gt;'Inputs &amp; Summary'!$D$5,0,IF(BA$29&gt;VLOOKUP($G53,Lists!$J$17:$K$21,2),IF($M53=Lists!$H$3,IF($K53&lt;1,(($S53/$K53)*((1+'Inputs &amp; Summary'!$D$7)^BA$29)),((INT(BA$29/$K53)-INT((BA$29-1)/$K53))*$S53*((1+'Inputs &amp; Summary'!$D$7)^BA$29))),(_xlfn.WEIBULL.DIST(BA$29,$L53,$K53,FALSE)*$S53*((1+'Inputs &amp; Summary'!$D$7)^BA$29))),IF($M53=Lists!$H$3,IF($K53&lt;1,((($R53*(1-$E53)+$Q53*(1-$F53))/$K53)*((1+'Inputs &amp; Summary'!$D$7)^BA$29)),((INT(BA$29/$K53)-INT((BA$29-1)/$K53))*($R53*(1-$E53)+$Q53*(1-$F53))*((1+'Inputs &amp; Summary'!$D$7)^BA$29))),((_xlfn.WEIBULL.DIST(BA$29,$L53,$K53,FALSE)*($R53*(1-$E53)+$Q53*(1-$F53))*((1+'Inputs &amp; Summary'!$D$7)^BA$29))))))</f>
        <v>0</v>
      </c>
      <c r="BB53" s="114">
        <f>$D53*IF(BB$29&gt;'Inputs &amp; Summary'!$D$5,0,IF(BB$29&gt;VLOOKUP($G53,Lists!$J$17:$K$21,2),IF($M53=Lists!$H$3,IF($K53&lt;1,(($S53/$K53)*((1+'Inputs &amp; Summary'!$D$7)^BB$29)),((INT(BB$29/$K53)-INT((BB$29-1)/$K53))*$S53*((1+'Inputs &amp; Summary'!$D$7)^BB$29))),(_xlfn.WEIBULL.DIST(BB$29,$L53,$K53,FALSE)*$S53*((1+'Inputs &amp; Summary'!$D$7)^BB$29))),IF($M53=Lists!$H$3,IF($K53&lt;1,((($R53*(1-$E53)+$Q53*(1-$F53))/$K53)*((1+'Inputs &amp; Summary'!$D$7)^BB$29)),((INT(BB$29/$K53)-INT((BB$29-1)/$K53))*($R53*(1-$E53)+$Q53*(1-$F53))*((1+'Inputs &amp; Summary'!$D$7)^BB$29))),((_xlfn.WEIBULL.DIST(BB$29,$L53,$K53,FALSE)*($R53*(1-$E53)+$Q53*(1-$F53))*((1+'Inputs &amp; Summary'!$D$7)^BB$29))))))</f>
        <v>0</v>
      </c>
      <c r="BC53" s="114">
        <f>$D53*IF(BC$29&gt;'Inputs &amp; Summary'!$D$5,0,IF(BC$29&gt;VLOOKUP($G53,Lists!$J$17:$K$21,2),IF($M53=Lists!$H$3,IF($K53&lt;1,(($S53/$K53)*((1+'Inputs &amp; Summary'!$D$7)^BC$29)),((INT(BC$29/$K53)-INT((BC$29-1)/$K53))*$S53*((1+'Inputs &amp; Summary'!$D$7)^BC$29))),(_xlfn.WEIBULL.DIST(BC$29,$L53,$K53,FALSE)*$S53*((1+'Inputs &amp; Summary'!$D$7)^BC$29))),IF($M53=Lists!$H$3,IF($K53&lt;1,((($R53*(1-$E53)+$Q53*(1-$F53))/$K53)*((1+'Inputs &amp; Summary'!$D$7)^BC$29)),((INT(BC$29/$K53)-INT((BC$29-1)/$K53))*($R53*(1-$E53)+$Q53*(1-$F53))*((1+'Inputs &amp; Summary'!$D$7)^BC$29))),((_xlfn.WEIBULL.DIST(BC$29,$L53,$K53,FALSE)*($R53*(1-$E53)+$Q53*(1-$F53))*((1+'Inputs &amp; Summary'!$D$7)^BC$29))))))</f>
        <v>0</v>
      </c>
      <c r="BD53" s="114">
        <f>$D53*IF(BD$29&gt;'Inputs &amp; Summary'!$D$5,0,IF(BD$29&gt;VLOOKUP($G53,Lists!$J$17:$K$21,2),IF($M53=Lists!$H$3,IF($K53&lt;1,(($S53/$K53)*((1+'Inputs &amp; Summary'!$D$7)^BD$29)),((INT(BD$29/$K53)-INT((BD$29-1)/$K53))*$S53*((1+'Inputs &amp; Summary'!$D$7)^BD$29))),(_xlfn.WEIBULL.DIST(BD$29,$L53,$K53,FALSE)*$S53*((1+'Inputs &amp; Summary'!$D$7)^BD$29))),IF($M53=Lists!$H$3,IF($K53&lt;1,((($R53*(1-$E53)+$Q53*(1-$F53))/$K53)*((1+'Inputs &amp; Summary'!$D$7)^BD$29)),((INT(BD$29/$K53)-INT((BD$29-1)/$K53))*($R53*(1-$E53)+$Q53*(1-$F53))*((1+'Inputs &amp; Summary'!$D$7)^BD$29))),((_xlfn.WEIBULL.DIST(BD$29,$L53,$K53,FALSE)*($R53*(1-$E53)+$Q53*(1-$F53))*((1+'Inputs &amp; Summary'!$D$7)^BD$29))))))</f>
        <v>0</v>
      </c>
      <c r="BE53" s="114">
        <f>$D53*IF(BE$29&gt;'Inputs &amp; Summary'!$D$5,0,IF(BE$29&gt;VLOOKUP($G53,Lists!$J$17:$K$21,2),IF($M53=Lists!$H$3,IF($K53&lt;1,(($S53/$K53)*((1+'Inputs &amp; Summary'!$D$7)^BE$29)),((INT(BE$29/$K53)-INT((BE$29-1)/$K53))*$S53*((1+'Inputs &amp; Summary'!$D$7)^BE$29))),(_xlfn.WEIBULL.DIST(BE$29,$L53,$K53,FALSE)*$S53*((1+'Inputs &amp; Summary'!$D$7)^BE$29))),IF($M53=Lists!$H$3,IF($K53&lt;1,((($R53*(1-$E53)+$Q53*(1-$F53))/$K53)*((1+'Inputs &amp; Summary'!$D$7)^BE$29)),((INT(BE$29/$K53)-INT((BE$29-1)/$K53))*($R53*(1-$E53)+$Q53*(1-$F53))*((1+'Inputs &amp; Summary'!$D$7)^BE$29))),((_xlfn.WEIBULL.DIST(BE$29,$L53,$K53,FALSE)*($R53*(1-$E53)+$Q53*(1-$F53))*((1+'Inputs &amp; Summary'!$D$7)^BE$29))))))</f>
        <v>0</v>
      </c>
      <c r="BF53" s="114">
        <f>$D53*IF(BF$29&gt;'Inputs &amp; Summary'!$D$5,0,IF(BF$29&gt;VLOOKUP($G53,Lists!$J$17:$K$21,2),IF($M53=Lists!$H$3,IF($K53&lt;1,(($S53/$K53)*((1+'Inputs &amp; Summary'!$D$7)^BF$29)),((INT(BF$29/$K53)-INT((BF$29-1)/$K53))*$S53*((1+'Inputs &amp; Summary'!$D$7)^BF$29))),(_xlfn.WEIBULL.DIST(BF$29,$L53,$K53,FALSE)*$S53*((1+'Inputs &amp; Summary'!$D$7)^BF$29))),IF($M53=Lists!$H$3,IF($K53&lt;1,((($R53*(1-$E53)+$Q53*(1-$F53))/$K53)*((1+'Inputs &amp; Summary'!$D$7)^BF$29)),((INT(BF$29/$K53)-INT((BF$29-1)/$K53))*($R53*(1-$E53)+$Q53*(1-$F53))*((1+'Inputs &amp; Summary'!$D$7)^BF$29))),((_xlfn.WEIBULL.DIST(BF$29,$L53,$K53,FALSE)*($R53*(1-$E53)+$Q53*(1-$F53))*((1+'Inputs &amp; Summary'!$D$7)^BF$29))))))</f>
        <v>0</v>
      </c>
      <c r="BG53" s="114">
        <f>$D53*IF(BG$29&gt;'Inputs &amp; Summary'!$D$5,0,IF(BG$29&gt;VLOOKUP($G53,Lists!$J$17:$K$21,2),IF($M53=Lists!$H$3,IF($K53&lt;1,(($S53/$K53)*((1+'Inputs &amp; Summary'!$D$7)^BG$29)),((INT(BG$29/$K53)-INT((BG$29-1)/$K53))*$S53*((1+'Inputs &amp; Summary'!$D$7)^BG$29))),(_xlfn.WEIBULL.DIST(BG$29,$L53,$K53,FALSE)*$S53*((1+'Inputs &amp; Summary'!$D$7)^BG$29))),IF($M53=Lists!$H$3,IF($K53&lt;1,((($R53*(1-$E53)+$Q53*(1-$F53))/$K53)*((1+'Inputs &amp; Summary'!$D$7)^BG$29)),((INT(BG$29/$K53)-INT((BG$29-1)/$K53))*($R53*(1-$E53)+$Q53*(1-$F53))*((1+'Inputs &amp; Summary'!$D$7)^BG$29))),((_xlfn.WEIBULL.DIST(BG$29,$L53,$K53,FALSE)*($R53*(1-$E53)+$Q53*(1-$F53))*((1+'Inputs &amp; Summary'!$D$7)^BG$29))))))</f>
        <v>0</v>
      </c>
      <c r="BH53" s="114">
        <f>$D53*IF(BH$29&gt;'Inputs &amp; Summary'!$D$5,0,IF(BH$29&gt;VLOOKUP($G53,Lists!$J$17:$K$21,2),IF($M53=Lists!$H$3,IF($K53&lt;1,(($S53/$K53)*((1+'Inputs &amp; Summary'!$D$7)^BH$29)),((INT(BH$29/$K53)-INT((BH$29-1)/$K53))*$S53*((1+'Inputs &amp; Summary'!$D$7)^BH$29))),(_xlfn.WEIBULL.DIST(BH$29,$L53,$K53,FALSE)*$S53*((1+'Inputs &amp; Summary'!$D$7)^BH$29))),IF($M53=Lists!$H$3,IF($K53&lt;1,((($R53*(1-$E53)+$Q53*(1-$F53))/$K53)*((1+'Inputs &amp; Summary'!$D$7)^BH$29)),((INT(BH$29/$K53)-INT((BH$29-1)/$K53))*($R53*(1-$E53)+$Q53*(1-$F53))*((1+'Inputs &amp; Summary'!$D$7)^BH$29))),((_xlfn.WEIBULL.DIST(BH$29,$L53,$K53,FALSE)*($R53*(1-$E53)+$Q53*(1-$F53))*((1+'Inputs &amp; Summary'!$D$7)^BH$29))))))</f>
        <v>0</v>
      </c>
      <c r="BI53" s="114">
        <f>$D53*IF(BI$29&gt;'Inputs &amp; Summary'!$D$5,0,IF(BI$29&gt;VLOOKUP($G53,Lists!$J$17:$K$21,2),IF($M53=Lists!$H$3,IF($K53&lt;1,(($S53/$K53)*((1+'Inputs &amp; Summary'!$D$7)^BI$29)),((INT(BI$29/$K53)-INT((BI$29-1)/$K53))*$S53*((1+'Inputs &amp; Summary'!$D$7)^BI$29))),(_xlfn.WEIBULL.DIST(BI$29,$L53,$K53,FALSE)*$S53*((1+'Inputs &amp; Summary'!$D$7)^BI$29))),IF($M53=Lists!$H$3,IF($K53&lt;1,((($R53*(1-$E53)+$Q53*(1-$F53))/$K53)*((1+'Inputs &amp; Summary'!$D$7)^BI$29)),((INT(BI$29/$K53)-INT((BI$29-1)/$K53))*($R53*(1-$E53)+$Q53*(1-$F53))*((1+'Inputs &amp; Summary'!$D$7)^BI$29))),((_xlfn.WEIBULL.DIST(BI$29,$L53,$K53,FALSE)*($R53*(1-$E53)+$Q53*(1-$F53))*((1+'Inputs &amp; Summary'!$D$7)^BI$29))))))</f>
        <v>0</v>
      </c>
      <c r="BJ53" s="114">
        <f>$D53*IF(BJ$29&gt;'Inputs &amp; Summary'!$D$5,0,IF(BJ$29&gt;VLOOKUP($G53,Lists!$J$17:$K$21,2),IF($M53=Lists!$H$3,IF($K53&lt;1,(($S53/$K53)*((1+'Inputs &amp; Summary'!$D$7)^BJ$29)),((INT(BJ$29/$K53)-INT((BJ$29-1)/$K53))*$S53*((1+'Inputs &amp; Summary'!$D$7)^BJ$29))),(_xlfn.WEIBULL.DIST(BJ$29,$L53,$K53,FALSE)*$S53*((1+'Inputs &amp; Summary'!$D$7)^BJ$29))),IF($M53=Lists!$H$3,IF($K53&lt;1,((($R53*(1-$E53)+$Q53*(1-$F53))/$K53)*((1+'Inputs &amp; Summary'!$D$7)^BJ$29)),((INT(BJ$29/$K53)-INT((BJ$29-1)/$K53))*($R53*(1-$E53)+$Q53*(1-$F53))*((1+'Inputs &amp; Summary'!$D$7)^BJ$29))),((_xlfn.WEIBULL.DIST(BJ$29,$L53,$K53,FALSE)*($R53*(1-$E53)+$Q53*(1-$F53))*((1+'Inputs &amp; Summary'!$D$7)^BJ$29))))))</f>
        <v>0</v>
      </c>
      <c r="BK53" s="114">
        <f>$D53*IF(BK$29&gt;'Inputs &amp; Summary'!$D$5,0,IF(BK$29&gt;VLOOKUP($G53,Lists!$J$17:$K$21,2),IF($M53=Lists!$H$3,IF($K53&lt;1,(($S53/$K53)*((1+'Inputs &amp; Summary'!$D$7)^BK$29)),((INT(BK$29/$K53)-INT((BK$29-1)/$K53))*$S53*((1+'Inputs &amp; Summary'!$D$7)^BK$29))),(_xlfn.WEIBULL.DIST(BK$29,$L53,$K53,FALSE)*$S53*((1+'Inputs &amp; Summary'!$D$7)^BK$29))),IF($M53=Lists!$H$3,IF($K53&lt;1,((($R53*(1-$E53)+$Q53*(1-$F53))/$K53)*((1+'Inputs &amp; Summary'!$D$7)^BK$29)),((INT(BK$29/$K53)-INT((BK$29-1)/$K53))*($R53*(1-$E53)+$Q53*(1-$F53))*((1+'Inputs &amp; Summary'!$D$7)^BK$29))),((_xlfn.WEIBULL.DIST(BK$29,$L53,$K53,FALSE)*($R53*(1-$E53)+$Q53*(1-$F53))*((1+'Inputs &amp; Summary'!$D$7)^BK$29))))))</f>
        <v>0</v>
      </c>
      <c r="BL53" s="114">
        <f>$D53*IF(BL$29&gt;'Inputs &amp; Summary'!$D$5,0,IF(BL$29&gt;VLOOKUP($G53,Lists!$J$17:$K$21,2),IF($M53=Lists!$H$3,IF($K53&lt;1,(($S53/$K53)*((1+'Inputs &amp; Summary'!$D$7)^BL$29)),((INT(BL$29/$K53)-INT((BL$29-1)/$K53))*$S53*((1+'Inputs &amp; Summary'!$D$7)^BL$29))),(_xlfn.WEIBULL.DIST(BL$29,$L53,$K53,FALSE)*$S53*((1+'Inputs &amp; Summary'!$D$7)^BL$29))),IF($M53=Lists!$H$3,IF($K53&lt;1,((($R53*(1-$E53)+$Q53*(1-$F53))/$K53)*((1+'Inputs &amp; Summary'!$D$7)^BL$29)),((INT(BL$29/$K53)-INT((BL$29-1)/$K53))*($R53*(1-$E53)+$Q53*(1-$F53))*((1+'Inputs &amp; Summary'!$D$7)^BL$29))),((_xlfn.WEIBULL.DIST(BL$29,$L53,$K53,FALSE)*($R53*(1-$E53)+$Q53*(1-$F53))*((1+'Inputs &amp; Summary'!$D$7)^BL$29))))))</f>
        <v>0</v>
      </c>
    </row>
    <row r="54" spans="1:64" s="1" customFormat="1" ht="28.8" x14ac:dyDescent="0.3">
      <c r="A54" s="79" t="s">
        <v>201</v>
      </c>
      <c r="B54" s="33" t="s">
        <v>152</v>
      </c>
      <c r="C54" s="33" t="s">
        <v>237</v>
      </c>
      <c r="D54" s="68">
        <v>1</v>
      </c>
      <c r="E54" s="68">
        <v>1</v>
      </c>
      <c r="F54" s="68">
        <v>1</v>
      </c>
      <c r="G54" s="213" t="s">
        <v>440</v>
      </c>
      <c r="H54" s="34" t="s">
        <v>291</v>
      </c>
      <c r="I54" s="34" t="s">
        <v>96</v>
      </c>
      <c r="J54" s="33">
        <f>VLOOKUP(I54,'Labor Rates'!$A$1:$B$16,2)</f>
        <v>14.423076923076923</v>
      </c>
      <c r="K54" s="35">
        <v>50</v>
      </c>
      <c r="L54" s="35">
        <v>3</v>
      </c>
      <c r="M54" s="36" t="s">
        <v>249</v>
      </c>
      <c r="N54" s="84">
        <f>'Inputs &amp; Summary'!$D$19</f>
        <v>1443</v>
      </c>
      <c r="O54" s="35">
        <v>0.1</v>
      </c>
      <c r="P54" s="5">
        <v>25</v>
      </c>
      <c r="Q54" s="73">
        <f t="shared" si="6"/>
        <v>2081.25</v>
      </c>
      <c r="R54" s="73">
        <f t="shared" si="7"/>
        <v>36075</v>
      </c>
      <c r="S54" s="74">
        <f t="shared" si="8"/>
        <v>38156.25</v>
      </c>
      <c r="T54" s="88"/>
      <c r="U54" s="80"/>
      <c r="V54" s="87">
        <f t="shared" si="9"/>
        <v>151.91078652783045</v>
      </c>
      <c r="W54" s="87">
        <f>NPV('Inputs &amp; Summary'!$D$6,Y54:BL54)</f>
        <v>1003.2601855265581</v>
      </c>
      <c r="X54" s="90">
        <f t="shared" si="10"/>
        <v>2.9370860301353902E-2</v>
      </c>
      <c r="Y54" s="114">
        <f>$D54*IF(Y$29&gt;'Inputs &amp; Summary'!$D$5,0,IF(Y$29&gt;VLOOKUP($G54,Lists!$J$17:$K$21,2),IF($M54=Lists!$H$3,IF($K54&lt;1,(($S54/$K54)*((1+'Inputs &amp; Summary'!$D$7)^Y$29)),((INT(Y$29/$K54)-INT((Y$29-1)/$K54))*$S54*((1+'Inputs &amp; Summary'!$D$7)^Y$29))),(_xlfn.WEIBULL.DIST(Y$29,$L54,$K54,FALSE)*$S54*((1+'Inputs &amp; Summary'!$D$7)^Y$29))),IF($M54=Lists!$H$3,IF($K54&lt;1,((($R54*(1-$E54)+$Q54*(1-$F54))/$K54)*((1+'Inputs &amp; Summary'!$D$7)^Y$29)),((INT(Y$29/$K54)-INT((Y$29-1)/$K54))*($R54*(1-$E54)+$Q54*(1-$F54))*((1+'Inputs &amp; Summary'!$D$7)^Y$29))),((_xlfn.WEIBULL.DIST(Y$29,$L54,$K54,FALSE)*($R54*(1-$E54)+$Q54*(1-$F54))*((1+'Inputs &amp; Summary'!$D$7)^Y$29))))))</f>
        <v>0</v>
      </c>
      <c r="Z54" s="114">
        <f>$D54*IF(Z$29&gt;'Inputs &amp; Summary'!$D$5,0,IF(Z$29&gt;VLOOKUP($G54,Lists!$J$17:$K$21,2),IF($M54=Lists!$H$3,IF($K54&lt;1,(($S54/$K54)*((1+'Inputs &amp; Summary'!$D$7)^Z$29)),((INT(Z$29/$K54)-INT((Z$29-1)/$K54))*$S54*((1+'Inputs &amp; Summary'!$D$7)^Z$29))),(_xlfn.WEIBULL.DIST(Z$29,$L54,$K54,FALSE)*$S54*((1+'Inputs &amp; Summary'!$D$7)^Z$29))),IF($M54=Lists!$H$3,IF($K54&lt;1,((($R54*(1-$E54)+$Q54*(1-$F54))/$K54)*((1+'Inputs &amp; Summary'!$D$7)^Z$29)),((INT(Z$29/$K54)-INT((Z$29-1)/$K54))*($R54*(1-$E54)+$Q54*(1-$F54))*((1+'Inputs &amp; Summary'!$D$7)^Z$29))),((_xlfn.WEIBULL.DIST(Z$29,$L54,$K54,FALSE)*($R54*(1-$E54)+$Q54*(1-$F54))*((1+'Inputs &amp; Summary'!$D$7)^Z$29))))))</f>
        <v>0</v>
      </c>
      <c r="AA54" s="114">
        <f>$D54*IF(AA$29&gt;'Inputs &amp; Summary'!$D$5,0,IF(AA$29&gt;VLOOKUP($G54,Lists!$J$17:$K$21,2),IF($M54=Lists!$H$3,IF($K54&lt;1,(($S54/$K54)*((1+'Inputs &amp; Summary'!$D$7)^AA$29)),((INT(AA$29/$K54)-INT((AA$29-1)/$K54))*$S54*((1+'Inputs &amp; Summary'!$D$7)^AA$29))),(_xlfn.WEIBULL.DIST(AA$29,$L54,$K54,FALSE)*$S54*((1+'Inputs &amp; Summary'!$D$7)^AA$29))),IF($M54=Lists!$H$3,IF($K54&lt;1,((($R54*(1-$E54)+$Q54*(1-$F54))/$K54)*((1+'Inputs &amp; Summary'!$D$7)^AA$29)),((INT(AA$29/$K54)-INT((AA$29-1)/$K54))*($R54*(1-$E54)+$Q54*(1-$F54))*((1+'Inputs &amp; Summary'!$D$7)^AA$29))),((_xlfn.WEIBULL.DIST(AA$29,$L54,$K54,FALSE)*($R54*(1-$E54)+$Q54*(1-$F54))*((1+'Inputs &amp; Summary'!$D$7)^AA$29))))))</f>
        <v>0</v>
      </c>
      <c r="AB54" s="114">
        <f>$D54*IF(AB$29&gt;'Inputs &amp; Summary'!$D$5,0,IF(AB$29&gt;VLOOKUP($G54,Lists!$J$17:$K$21,2),IF($M54=Lists!$H$3,IF($K54&lt;1,(($S54/$K54)*((1+'Inputs &amp; Summary'!$D$7)^AB$29)),((INT(AB$29/$K54)-INT((AB$29-1)/$K54))*$S54*((1+'Inputs &amp; Summary'!$D$7)^AB$29))),(_xlfn.WEIBULL.DIST(AB$29,$L54,$K54,FALSE)*$S54*((1+'Inputs &amp; Summary'!$D$7)^AB$29))),IF($M54=Lists!$H$3,IF($K54&lt;1,((($R54*(1-$E54)+$Q54*(1-$F54))/$K54)*((1+'Inputs &amp; Summary'!$D$7)^AB$29)),((INT(AB$29/$K54)-INT((AB$29-1)/$K54))*($R54*(1-$E54)+$Q54*(1-$F54))*((1+'Inputs &amp; Summary'!$D$7)^AB$29))),((_xlfn.WEIBULL.DIST(AB$29,$L54,$K54,FALSE)*($R54*(1-$E54)+$Q54*(1-$F54))*((1+'Inputs &amp; Summary'!$D$7)^AB$29))))))</f>
        <v>0</v>
      </c>
      <c r="AC54" s="114">
        <f>$D54*IF(AC$29&gt;'Inputs &amp; Summary'!$D$5,0,IF(AC$29&gt;VLOOKUP($G54,Lists!$J$17:$K$21,2),IF($M54=Lists!$H$3,IF($K54&lt;1,(($S54/$K54)*((1+'Inputs &amp; Summary'!$D$7)^AC$29)),((INT(AC$29/$K54)-INT((AC$29-1)/$K54))*$S54*((1+'Inputs &amp; Summary'!$D$7)^AC$29))),(_xlfn.WEIBULL.DIST(AC$29,$L54,$K54,FALSE)*$S54*((1+'Inputs &amp; Summary'!$D$7)^AC$29))),IF($M54=Lists!$H$3,IF($K54&lt;1,((($R54*(1-$E54)+$Q54*(1-$F54))/$K54)*((1+'Inputs &amp; Summary'!$D$7)^AC$29)),((INT(AC$29/$K54)-INT((AC$29-1)/$K54))*($R54*(1-$E54)+$Q54*(1-$F54))*((1+'Inputs &amp; Summary'!$D$7)^AC$29))),((_xlfn.WEIBULL.DIST(AC$29,$L54,$K54,FALSE)*($R54*(1-$E54)+$Q54*(1-$F54))*((1+'Inputs &amp; Summary'!$D$7)^AC$29))))))</f>
        <v>0</v>
      </c>
      <c r="AD54" s="114">
        <f>$D54*IF(AD$29&gt;'Inputs &amp; Summary'!$D$5,0,IF(AD$29&gt;VLOOKUP($G54,Lists!$J$17:$K$21,2),IF($M54=Lists!$H$3,IF($K54&lt;1,(($S54/$K54)*((1+'Inputs &amp; Summary'!$D$7)^AD$29)),((INT(AD$29/$K54)-INT((AD$29-1)/$K54))*$S54*((1+'Inputs &amp; Summary'!$D$7)^AD$29))),(_xlfn.WEIBULL.DIST(AD$29,$L54,$K54,FALSE)*$S54*((1+'Inputs &amp; Summary'!$D$7)^AD$29))),IF($M54=Lists!$H$3,IF($K54&lt;1,((($R54*(1-$E54)+$Q54*(1-$F54))/$K54)*((1+'Inputs &amp; Summary'!$D$7)^AD$29)),((INT(AD$29/$K54)-INT((AD$29-1)/$K54))*($R54*(1-$E54)+$Q54*(1-$F54))*((1+'Inputs &amp; Summary'!$D$7)^AD$29))),((_xlfn.WEIBULL.DIST(AD$29,$L54,$K54,FALSE)*($R54*(1-$E54)+$Q54*(1-$F54))*((1+'Inputs &amp; Summary'!$D$7)^AD$29))))))</f>
        <v>0</v>
      </c>
      <c r="AE54" s="114">
        <f>$D54*IF(AE$29&gt;'Inputs &amp; Summary'!$D$5,0,IF(AE$29&gt;VLOOKUP($G54,Lists!$J$17:$K$21,2),IF($M54=Lists!$H$3,IF($K54&lt;1,(($S54/$K54)*((1+'Inputs &amp; Summary'!$D$7)^AE$29)),((INT(AE$29/$K54)-INT((AE$29-1)/$K54))*$S54*((1+'Inputs &amp; Summary'!$D$7)^AE$29))),(_xlfn.WEIBULL.DIST(AE$29,$L54,$K54,FALSE)*$S54*((1+'Inputs &amp; Summary'!$D$7)^AE$29))),IF($M54=Lists!$H$3,IF($K54&lt;1,((($R54*(1-$E54)+$Q54*(1-$F54))/$K54)*((1+'Inputs &amp; Summary'!$D$7)^AE$29)),((INT(AE$29/$K54)-INT((AE$29-1)/$K54))*($R54*(1-$E54)+$Q54*(1-$F54))*((1+'Inputs &amp; Summary'!$D$7)^AE$29))),((_xlfn.WEIBULL.DIST(AE$29,$L54,$K54,FALSE)*($R54*(1-$E54)+$Q54*(1-$F54))*((1+'Inputs &amp; Summary'!$D$7)^AE$29))))))</f>
        <v>0</v>
      </c>
      <c r="AF54" s="114">
        <f>$D54*IF(AF$29&gt;'Inputs &amp; Summary'!$D$5,0,IF(AF$29&gt;VLOOKUP($G54,Lists!$J$17:$K$21,2),IF($M54=Lists!$H$3,IF($K54&lt;1,(($S54/$K54)*((1+'Inputs &amp; Summary'!$D$7)^AF$29)),((INT(AF$29/$K54)-INT((AF$29-1)/$K54))*$S54*((1+'Inputs &amp; Summary'!$D$7)^AF$29))),(_xlfn.WEIBULL.DIST(AF$29,$L54,$K54,FALSE)*$S54*((1+'Inputs &amp; Summary'!$D$7)^AF$29))),IF($M54=Lists!$H$3,IF($K54&lt;1,((($R54*(1-$E54)+$Q54*(1-$F54))/$K54)*((1+'Inputs &amp; Summary'!$D$7)^AF$29)),((INT(AF$29/$K54)-INT((AF$29-1)/$K54))*($R54*(1-$E54)+$Q54*(1-$F54))*((1+'Inputs &amp; Summary'!$D$7)^AF$29))),((_xlfn.WEIBULL.DIST(AF$29,$L54,$K54,FALSE)*($R54*(1-$E54)+$Q54*(1-$F54))*((1+'Inputs &amp; Summary'!$D$7)^AF$29))))))</f>
        <v>0</v>
      </c>
      <c r="AG54" s="114">
        <f>$D54*IF(AG$29&gt;'Inputs &amp; Summary'!$D$5,0,IF(AG$29&gt;VLOOKUP($G54,Lists!$J$17:$K$21,2),IF($M54=Lists!$H$3,IF($K54&lt;1,(($S54/$K54)*((1+'Inputs &amp; Summary'!$D$7)^AG$29)),((INT(AG$29/$K54)-INT((AG$29-1)/$K54))*$S54*((1+'Inputs &amp; Summary'!$D$7)^AG$29))),(_xlfn.WEIBULL.DIST(AG$29,$L54,$K54,FALSE)*$S54*((1+'Inputs &amp; Summary'!$D$7)^AG$29))),IF($M54=Lists!$H$3,IF($K54&lt;1,((($R54*(1-$E54)+$Q54*(1-$F54))/$K54)*((1+'Inputs &amp; Summary'!$D$7)^AG$29)),((INT(AG$29/$K54)-INT((AG$29-1)/$K54))*($R54*(1-$E54)+$Q54*(1-$F54))*((1+'Inputs &amp; Summary'!$D$7)^AG$29))),((_xlfn.WEIBULL.DIST(AG$29,$L54,$K54,FALSE)*($R54*(1-$E54)+$Q54*(1-$F54))*((1+'Inputs &amp; Summary'!$D$7)^AG$29))))))</f>
        <v>0</v>
      </c>
      <c r="AH54" s="114">
        <f>$D54*IF(AH$29&gt;'Inputs &amp; Summary'!$D$5,0,IF(AH$29&gt;VLOOKUP($G54,Lists!$J$17:$K$21,2),IF($M54=Lists!$H$3,IF($K54&lt;1,(($S54/$K54)*((1+'Inputs &amp; Summary'!$D$7)^AH$29)),((INT(AH$29/$K54)-INT((AH$29-1)/$K54))*$S54*((1+'Inputs &amp; Summary'!$D$7)^AH$29))),(_xlfn.WEIBULL.DIST(AH$29,$L54,$K54,FALSE)*$S54*((1+'Inputs &amp; Summary'!$D$7)^AH$29))),IF($M54=Lists!$H$3,IF($K54&lt;1,((($R54*(1-$E54)+$Q54*(1-$F54))/$K54)*((1+'Inputs &amp; Summary'!$D$7)^AH$29)),((INT(AH$29/$K54)-INT((AH$29-1)/$K54))*($R54*(1-$E54)+$Q54*(1-$F54))*((1+'Inputs &amp; Summary'!$D$7)^AH$29))),((_xlfn.WEIBULL.DIST(AH$29,$L54,$K54,FALSE)*($R54*(1-$E54)+$Q54*(1-$F54))*((1+'Inputs &amp; Summary'!$D$7)^AH$29))))))</f>
        <v>0</v>
      </c>
      <c r="AI54" s="114">
        <f>$D54*IF(AI$29&gt;'Inputs &amp; Summary'!$D$5,0,IF(AI$29&gt;VLOOKUP($G54,Lists!$J$17:$K$21,2),IF($M54=Lists!$H$3,IF($K54&lt;1,(($S54/$K54)*((1+'Inputs &amp; Summary'!$D$7)^AI$29)),((INT(AI$29/$K54)-INT((AI$29-1)/$K54))*$S54*((1+'Inputs &amp; Summary'!$D$7)^AI$29))),(_xlfn.WEIBULL.DIST(AI$29,$L54,$K54,FALSE)*$S54*((1+'Inputs &amp; Summary'!$D$7)^AI$29))),IF($M54=Lists!$H$3,IF($K54&lt;1,((($R54*(1-$E54)+$Q54*(1-$F54))/$K54)*((1+'Inputs &amp; Summary'!$D$7)^AI$29)),((INT(AI$29/$K54)-INT((AI$29-1)/$K54))*($R54*(1-$E54)+$Q54*(1-$F54))*((1+'Inputs &amp; Summary'!$D$7)^AI$29))),((_xlfn.WEIBULL.DIST(AI$29,$L54,$K54,FALSE)*($R54*(1-$E54)+$Q54*(1-$F54))*((1+'Inputs &amp; Summary'!$D$7)^AI$29))))))</f>
        <v>136.31379832408444</v>
      </c>
      <c r="AJ54" s="114">
        <f>$D54*IF(AJ$29&gt;'Inputs &amp; Summary'!$D$5,0,IF(AJ$29&gt;VLOOKUP($G54,Lists!$J$17:$K$21,2),IF($M54=Lists!$H$3,IF($K54&lt;1,(($S54/$K54)*((1+'Inputs &amp; Summary'!$D$7)^AJ$29)),((INT(AJ$29/$K54)-INT((AJ$29-1)/$K54))*$S54*((1+'Inputs &amp; Summary'!$D$7)^AJ$29))),(_xlfn.WEIBULL.DIST(AJ$29,$L54,$K54,FALSE)*$S54*((1+'Inputs &amp; Summary'!$D$7)^AJ$29))),IF($M54=Lists!$H$3,IF($K54&lt;1,((($R54*(1-$E54)+$Q54*(1-$F54))/$K54)*((1+'Inputs &amp; Summary'!$D$7)^AJ$29)),((INT(AJ$29/$K54)-INT((AJ$29-1)/$K54))*($R54*(1-$E54)+$Q54*(1-$F54))*((1+'Inputs &amp; Summary'!$D$7)^AJ$29))),((_xlfn.WEIBULL.DIST(AJ$29,$L54,$K54,FALSE)*($R54*(1-$E54)+$Q54*(1-$F54))*((1+'Inputs &amp; Summary'!$D$7)^AJ$29))))))</f>
        <v>164.94448286650049</v>
      </c>
      <c r="AK54" s="114">
        <f>$D54*IF(AK$29&gt;'Inputs &amp; Summary'!$D$5,0,IF(AK$29&gt;VLOOKUP($G54,Lists!$J$17:$K$21,2),IF($M54=Lists!$H$3,IF($K54&lt;1,(($S54/$K54)*((1+'Inputs &amp; Summary'!$D$7)^AK$29)),((INT(AK$29/$K54)-INT((AK$29-1)/$K54))*$S54*((1+'Inputs &amp; Summary'!$D$7)^AK$29))),(_xlfn.WEIBULL.DIST(AK$29,$L54,$K54,FALSE)*$S54*((1+'Inputs &amp; Summary'!$D$7)^AK$29))),IF($M54=Lists!$H$3,IF($K54&lt;1,((($R54*(1-$E54)+$Q54*(1-$F54))/$K54)*((1+'Inputs &amp; Summary'!$D$7)^AK$29)),((INT(AK$29/$K54)-INT((AK$29-1)/$K54))*($R54*(1-$E54)+$Q54*(1-$F54))*((1+'Inputs &amp; Summary'!$D$7)^AK$29))),((_xlfn.WEIBULL.DIST(AK$29,$L54,$K54,FALSE)*($R54*(1-$E54)+$Q54*(1-$F54))*((1+'Inputs &amp; Summary'!$D$7)^AK$29))))))</f>
        <v>196.71283844871394</v>
      </c>
      <c r="AL54" s="114">
        <f>$D54*IF(AL$29&gt;'Inputs &amp; Summary'!$D$5,0,IF(AL$29&gt;VLOOKUP($G54,Lists!$J$17:$K$21,2),IF($M54=Lists!$H$3,IF($K54&lt;1,(($S54/$K54)*((1+'Inputs &amp; Summary'!$D$7)^AL$29)),((INT(AL$29/$K54)-INT((AL$29-1)/$K54))*$S54*((1+'Inputs &amp; Summary'!$D$7)^AL$29))),(_xlfn.WEIBULL.DIST(AL$29,$L54,$K54,FALSE)*$S54*((1+'Inputs &amp; Summary'!$D$7)^AL$29))),IF($M54=Lists!$H$3,IF($K54&lt;1,((($R54*(1-$E54)+$Q54*(1-$F54))/$K54)*((1+'Inputs &amp; Summary'!$D$7)^AL$29)),((INT(AL$29/$K54)-INT((AL$29-1)/$K54))*($R54*(1-$E54)+$Q54*(1-$F54))*((1+'Inputs &amp; Summary'!$D$7)^AL$29))),((_xlfn.WEIBULL.DIST(AL$29,$L54,$K54,FALSE)*($R54*(1-$E54)+$Q54*(1-$F54))*((1+'Inputs &amp; Summary'!$D$7)^AL$29))))))</f>
        <v>231.68705588858916</v>
      </c>
      <c r="AM54" s="114">
        <f>$D54*IF(AM$29&gt;'Inputs &amp; Summary'!$D$5,0,IF(AM$29&gt;VLOOKUP($G54,Lists!$J$17:$K$21,2),IF($M54=Lists!$H$3,IF($K54&lt;1,(($S54/$K54)*((1+'Inputs &amp; Summary'!$D$7)^AM$29)),((INT(AM$29/$K54)-INT((AM$29-1)/$K54))*$S54*((1+'Inputs &amp; Summary'!$D$7)^AM$29))),(_xlfn.WEIBULL.DIST(AM$29,$L54,$K54,FALSE)*$S54*((1+'Inputs &amp; Summary'!$D$7)^AM$29))),IF($M54=Lists!$H$3,IF($K54&lt;1,((($R54*(1-$E54)+$Q54*(1-$F54))/$K54)*((1+'Inputs &amp; Summary'!$D$7)^AM$29)),((INT(AM$29/$K54)-INT((AM$29-1)/$K54))*($R54*(1-$E54)+$Q54*(1-$F54))*((1+'Inputs &amp; Summary'!$D$7)^AM$29))),((_xlfn.WEIBULL.DIST(AM$29,$L54,$K54,FALSE)*($R54*(1-$E54)+$Q54*(1-$F54))*((1+'Inputs &amp; Summary'!$D$7)^AM$29))))))</f>
        <v>269.92062500756759</v>
      </c>
      <c r="AN54" s="114">
        <f>$D54*IF(AN$29&gt;'Inputs &amp; Summary'!$D$5,0,IF(AN$29&gt;VLOOKUP($G54,Lists!$J$17:$K$21,2),IF($M54=Lists!$H$3,IF($K54&lt;1,(($S54/$K54)*((1+'Inputs &amp; Summary'!$D$7)^AN$29)),((INT(AN$29/$K54)-INT((AN$29-1)/$K54))*$S54*((1+'Inputs &amp; Summary'!$D$7)^AN$29))),(_xlfn.WEIBULL.DIST(AN$29,$L54,$K54,FALSE)*$S54*((1+'Inputs &amp; Summary'!$D$7)^AN$29))),IF($M54=Lists!$H$3,IF($K54&lt;1,((($R54*(1-$E54)+$Q54*(1-$F54))/$K54)*((1+'Inputs &amp; Summary'!$D$7)^AN$29)),((INT(AN$29/$K54)-INT((AN$29-1)/$K54))*($R54*(1-$E54)+$Q54*(1-$F54))*((1+'Inputs &amp; Summary'!$D$7)^AN$29))),((_xlfn.WEIBULL.DIST(AN$29,$L54,$K54,FALSE)*($R54*(1-$E54)+$Q54*(1-$F54))*((1+'Inputs &amp; Summary'!$D$7)^AN$29))))))</f>
        <v>311.4502467292524</v>
      </c>
      <c r="AO54" s="114">
        <f>$D54*IF(AO$29&gt;'Inputs &amp; Summary'!$D$5,0,IF(AO$29&gt;VLOOKUP($G54,Lists!$J$17:$K$21,2),IF($M54=Lists!$H$3,IF($K54&lt;1,(($S54/$K54)*((1+'Inputs &amp; Summary'!$D$7)^AO$29)),((INT(AO$29/$K54)-INT((AO$29-1)/$K54))*$S54*((1+'Inputs &amp; Summary'!$D$7)^AO$29))),(_xlfn.WEIBULL.DIST(AO$29,$L54,$K54,FALSE)*$S54*((1+'Inputs &amp; Summary'!$D$7)^AO$29))),IF($M54=Lists!$H$3,IF($K54&lt;1,((($R54*(1-$E54)+$Q54*(1-$F54))/$K54)*((1+'Inputs &amp; Summary'!$D$7)^AO$29)),((INT(AO$29/$K54)-INT((AO$29-1)/$K54))*($R54*(1-$E54)+$Q54*(1-$F54))*((1+'Inputs &amp; Summary'!$D$7)^AO$29))),((_xlfn.WEIBULL.DIST(AO$29,$L54,$K54,FALSE)*($R54*(1-$E54)+$Q54*(1-$F54))*((1+'Inputs &amp; Summary'!$D$7)^AO$29))))))</f>
        <v>356.2937299634778</v>
      </c>
      <c r="AP54" s="114">
        <f>$D54*IF(AP$29&gt;'Inputs &amp; Summary'!$D$5,0,IF(AP$29&gt;VLOOKUP($G54,Lists!$J$17:$K$21,2),IF($M54=Lists!$H$3,IF($K54&lt;1,(($S54/$K54)*((1+'Inputs &amp; Summary'!$D$7)^AP$29)),((INT(AP$29/$K54)-INT((AP$29-1)/$K54))*$S54*((1+'Inputs &amp; Summary'!$D$7)^AP$29))),(_xlfn.WEIBULL.DIST(AP$29,$L54,$K54,FALSE)*$S54*((1+'Inputs &amp; Summary'!$D$7)^AP$29))),IF($M54=Lists!$H$3,IF($K54&lt;1,((($R54*(1-$E54)+$Q54*(1-$F54))/$K54)*((1+'Inputs &amp; Summary'!$D$7)^AP$29)),((INT(AP$29/$K54)-INT((AP$29-1)/$K54))*($R54*(1-$E54)+$Q54*(1-$F54))*((1+'Inputs &amp; Summary'!$D$7)^AP$29))),((_xlfn.WEIBULL.DIST(AP$29,$L54,$K54,FALSE)*($R54*(1-$E54)+$Q54*(1-$F54))*((1+'Inputs &amp; Summary'!$D$7)^AP$29))))))</f>
        <v>404.44790104599917</v>
      </c>
      <c r="AQ54" s="114">
        <f>$D54*IF(AQ$29&gt;'Inputs &amp; Summary'!$D$5,0,IF(AQ$29&gt;VLOOKUP($G54,Lists!$J$17:$K$21,2),IF($M54=Lists!$H$3,IF($K54&lt;1,(($S54/$K54)*((1+'Inputs &amp; Summary'!$D$7)^AQ$29)),((INT(AQ$29/$K54)-INT((AQ$29-1)/$K54))*$S54*((1+'Inputs &amp; Summary'!$D$7)^AQ$29))),(_xlfn.WEIBULL.DIST(AQ$29,$L54,$K54,FALSE)*$S54*((1+'Inputs &amp; Summary'!$D$7)^AQ$29))),IF($M54=Lists!$H$3,IF($K54&lt;1,((($R54*(1-$E54)+$Q54*(1-$F54))/$K54)*((1+'Inputs &amp; Summary'!$D$7)^AQ$29)),((INT(AQ$29/$K54)-INT((AQ$29-1)/$K54))*($R54*(1-$E54)+$Q54*(1-$F54))*((1+'Inputs &amp; Summary'!$D$7)^AQ$29))),((_xlfn.WEIBULL.DIST(AQ$29,$L54,$K54,FALSE)*($R54*(1-$E54)+$Q54*(1-$F54))*((1+'Inputs &amp; Summary'!$D$7)^AQ$29))))))</f>
        <v>455.88655680942782</v>
      </c>
      <c r="AR54" s="114">
        <f>$D54*IF(AR$29&gt;'Inputs &amp; Summary'!$D$5,0,IF(AR$29&gt;VLOOKUP($G54,Lists!$J$17:$K$21,2),IF($M54=Lists!$H$3,IF($K54&lt;1,(($S54/$K54)*((1+'Inputs &amp; Summary'!$D$7)^AR$29)),((INT(AR$29/$K54)-INT((AR$29-1)/$K54))*$S54*((1+'Inputs &amp; Summary'!$D$7)^AR$29))),(_xlfn.WEIBULL.DIST(AR$29,$L54,$K54,FALSE)*$S54*((1+'Inputs &amp; Summary'!$D$7)^AR$29))),IF($M54=Lists!$H$3,IF($K54&lt;1,((($R54*(1-$E54)+$Q54*(1-$F54))/$K54)*((1+'Inputs &amp; Summary'!$D$7)^AR$29)),((INT(AR$29/$K54)-INT((AR$29-1)/$K54))*($R54*(1-$E54)+$Q54*(1-$F54))*((1+'Inputs &amp; Summary'!$D$7)^AR$29))),((_xlfn.WEIBULL.DIST(AR$29,$L54,$K54,FALSE)*($R54*(1-$E54)+$Q54*(1-$F54))*((1+'Inputs &amp; Summary'!$D$7)^AR$29))))))</f>
        <v>510.55849547299601</v>
      </c>
      <c r="AS54" s="114">
        <f>$D54*IF(AS$29&gt;'Inputs &amp; Summary'!$D$5,0,IF(AS$29&gt;VLOOKUP($G54,Lists!$J$17:$K$21,2),IF($M54=Lists!$H$3,IF($K54&lt;1,(($S54/$K54)*((1+'Inputs &amp; Summary'!$D$7)^AS$29)),((INT(AS$29/$K54)-INT((AS$29-1)/$K54))*$S54*((1+'Inputs &amp; Summary'!$D$7)^AS$29))),(_xlfn.WEIBULL.DIST(AS$29,$L54,$K54,FALSE)*$S54*((1+'Inputs &amp; Summary'!$D$7)^AS$29))),IF($M54=Lists!$H$3,IF($K54&lt;1,((($R54*(1-$E54)+$Q54*(1-$F54))/$K54)*((1+'Inputs &amp; Summary'!$D$7)^AS$29)),((INT(AS$29/$K54)-INT((AS$29-1)/$K54))*($R54*(1-$E54)+$Q54*(1-$F54))*((1+'Inputs &amp; Summary'!$D$7)^AS$29))),((_xlfn.WEIBULL.DIST(AS$29,$L54,$K54,FALSE)*($R54*(1-$E54)+$Q54*(1-$F54))*((1+'Inputs &amp; Summary'!$D$7)^AS$29))))))</f>
        <v>0</v>
      </c>
      <c r="AT54" s="114">
        <f>$D54*IF(AT$29&gt;'Inputs &amp; Summary'!$D$5,0,IF(AT$29&gt;VLOOKUP($G54,Lists!$J$17:$K$21,2),IF($M54=Lists!$H$3,IF($K54&lt;1,(($S54/$K54)*((1+'Inputs &amp; Summary'!$D$7)^AT$29)),((INT(AT$29/$K54)-INT((AT$29-1)/$K54))*$S54*((1+'Inputs &amp; Summary'!$D$7)^AT$29))),(_xlfn.WEIBULL.DIST(AT$29,$L54,$K54,FALSE)*$S54*((1+'Inputs &amp; Summary'!$D$7)^AT$29))),IF($M54=Lists!$H$3,IF($K54&lt;1,((($R54*(1-$E54)+$Q54*(1-$F54))/$K54)*((1+'Inputs &amp; Summary'!$D$7)^AT$29)),((INT(AT$29/$K54)-INT((AT$29-1)/$K54))*($R54*(1-$E54)+$Q54*(1-$F54))*((1+'Inputs &amp; Summary'!$D$7)^AT$29))),((_xlfn.WEIBULL.DIST(AT$29,$L54,$K54,FALSE)*($R54*(1-$E54)+$Q54*(1-$F54))*((1+'Inputs &amp; Summary'!$D$7)^AT$29))))))</f>
        <v>0</v>
      </c>
      <c r="AU54" s="114">
        <f>$D54*IF(AU$29&gt;'Inputs &amp; Summary'!$D$5,0,IF(AU$29&gt;VLOOKUP($G54,Lists!$J$17:$K$21,2),IF($M54=Lists!$H$3,IF($K54&lt;1,(($S54/$K54)*((1+'Inputs &amp; Summary'!$D$7)^AU$29)),((INT(AU$29/$K54)-INT((AU$29-1)/$K54))*$S54*((1+'Inputs &amp; Summary'!$D$7)^AU$29))),(_xlfn.WEIBULL.DIST(AU$29,$L54,$K54,FALSE)*$S54*((1+'Inputs &amp; Summary'!$D$7)^AU$29))),IF($M54=Lists!$H$3,IF($K54&lt;1,((($R54*(1-$E54)+$Q54*(1-$F54))/$K54)*((1+'Inputs &amp; Summary'!$D$7)^AU$29)),((INT(AU$29/$K54)-INT((AU$29-1)/$K54))*($R54*(1-$E54)+$Q54*(1-$F54))*((1+'Inputs &amp; Summary'!$D$7)^AU$29))),((_xlfn.WEIBULL.DIST(AU$29,$L54,$K54,FALSE)*($R54*(1-$E54)+$Q54*(1-$F54))*((1+'Inputs &amp; Summary'!$D$7)^AU$29))))))</f>
        <v>0</v>
      </c>
      <c r="AV54" s="114">
        <f>$D54*IF(AV$29&gt;'Inputs &amp; Summary'!$D$5,0,IF(AV$29&gt;VLOOKUP($G54,Lists!$J$17:$K$21,2),IF($M54=Lists!$H$3,IF($K54&lt;1,(($S54/$K54)*((1+'Inputs &amp; Summary'!$D$7)^AV$29)),((INT(AV$29/$K54)-INT((AV$29-1)/$K54))*$S54*((1+'Inputs &amp; Summary'!$D$7)^AV$29))),(_xlfn.WEIBULL.DIST(AV$29,$L54,$K54,FALSE)*$S54*((1+'Inputs &amp; Summary'!$D$7)^AV$29))),IF($M54=Lists!$H$3,IF($K54&lt;1,((($R54*(1-$E54)+$Q54*(1-$F54))/$K54)*((1+'Inputs &amp; Summary'!$D$7)^AV$29)),((INT(AV$29/$K54)-INT((AV$29-1)/$K54))*($R54*(1-$E54)+$Q54*(1-$F54))*((1+'Inputs &amp; Summary'!$D$7)^AV$29))),((_xlfn.WEIBULL.DIST(AV$29,$L54,$K54,FALSE)*($R54*(1-$E54)+$Q54*(1-$F54))*((1+'Inputs &amp; Summary'!$D$7)^AV$29))))))</f>
        <v>0</v>
      </c>
      <c r="AW54" s="114">
        <f>$D54*IF(AW$29&gt;'Inputs &amp; Summary'!$D$5,0,IF(AW$29&gt;VLOOKUP($G54,Lists!$J$17:$K$21,2),IF($M54=Lists!$H$3,IF($K54&lt;1,(($S54/$K54)*((1+'Inputs &amp; Summary'!$D$7)^AW$29)),((INT(AW$29/$K54)-INT((AW$29-1)/$K54))*$S54*((1+'Inputs &amp; Summary'!$D$7)^AW$29))),(_xlfn.WEIBULL.DIST(AW$29,$L54,$K54,FALSE)*$S54*((1+'Inputs &amp; Summary'!$D$7)^AW$29))),IF($M54=Lists!$H$3,IF($K54&lt;1,((($R54*(1-$E54)+$Q54*(1-$F54))/$K54)*((1+'Inputs &amp; Summary'!$D$7)^AW$29)),((INT(AW$29/$K54)-INT((AW$29-1)/$K54))*($R54*(1-$E54)+$Q54*(1-$F54))*((1+'Inputs &amp; Summary'!$D$7)^AW$29))),((_xlfn.WEIBULL.DIST(AW$29,$L54,$K54,FALSE)*($R54*(1-$E54)+$Q54*(1-$F54))*((1+'Inputs &amp; Summary'!$D$7)^AW$29))))))</f>
        <v>0</v>
      </c>
      <c r="AX54" s="114">
        <f>$D54*IF(AX$29&gt;'Inputs &amp; Summary'!$D$5,0,IF(AX$29&gt;VLOOKUP($G54,Lists!$J$17:$K$21,2),IF($M54=Lists!$H$3,IF($K54&lt;1,(($S54/$K54)*((1+'Inputs &amp; Summary'!$D$7)^AX$29)),((INT(AX$29/$K54)-INT((AX$29-1)/$K54))*$S54*((1+'Inputs &amp; Summary'!$D$7)^AX$29))),(_xlfn.WEIBULL.DIST(AX$29,$L54,$K54,FALSE)*$S54*((1+'Inputs &amp; Summary'!$D$7)^AX$29))),IF($M54=Lists!$H$3,IF($K54&lt;1,((($R54*(1-$E54)+$Q54*(1-$F54))/$K54)*((1+'Inputs &amp; Summary'!$D$7)^AX$29)),((INT(AX$29/$K54)-INT((AX$29-1)/$K54))*($R54*(1-$E54)+$Q54*(1-$F54))*((1+'Inputs &amp; Summary'!$D$7)^AX$29))),((_xlfn.WEIBULL.DIST(AX$29,$L54,$K54,FALSE)*($R54*(1-$E54)+$Q54*(1-$F54))*((1+'Inputs &amp; Summary'!$D$7)^AX$29))))))</f>
        <v>0</v>
      </c>
      <c r="AY54" s="114">
        <f>$D54*IF(AY$29&gt;'Inputs &amp; Summary'!$D$5,0,IF(AY$29&gt;VLOOKUP($G54,Lists!$J$17:$K$21,2),IF($M54=Lists!$H$3,IF($K54&lt;1,(($S54/$K54)*((1+'Inputs &amp; Summary'!$D$7)^AY$29)),((INT(AY$29/$K54)-INT((AY$29-1)/$K54))*$S54*((1+'Inputs &amp; Summary'!$D$7)^AY$29))),(_xlfn.WEIBULL.DIST(AY$29,$L54,$K54,FALSE)*$S54*((1+'Inputs &amp; Summary'!$D$7)^AY$29))),IF($M54=Lists!$H$3,IF($K54&lt;1,((($R54*(1-$E54)+$Q54*(1-$F54))/$K54)*((1+'Inputs &amp; Summary'!$D$7)^AY$29)),((INT(AY$29/$K54)-INT((AY$29-1)/$K54))*($R54*(1-$E54)+$Q54*(1-$F54))*((1+'Inputs &amp; Summary'!$D$7)^AY$29))),((_xlfn.WEIBULL.DIST(AY$29,$L54,$K54,FALSE)*($R54*(1-$E54)+$Q54*(1-$F54))*((1+'Inputs &amp; Summary'!$D$7)^AY$29))))))</f>
        <v>0</v>
      </c>
      <c r="AZ54" s="114">
        <f>$D54*IF(AZ$29&gt;'Inputs &amp; Summary'!$D$5,0,IF(AZ$29&gt;VLOOKUP($G54,Lists!$J$17:$K$21,2),IF($M54=Lists!$H$3,IF($K54&lt;1,(($S54/$K54)*((1+'Inputs &amp; Summary'!$D$7)^AZ$29)),((INT(AZ$29/$K54)-INT((AZ$29-1)/$K54))*$S54*((1+'Inputs &amp; Summary'!$D$7)^AZ$29))),(_xlfn.WEIBULL.DIST(AZ$29,$L54,$K54,FALSE)*$S54*((1+'Inputs &amp; Summary'!$D$7)^AZ$29))),IF($M54=Lists!$H$3,IF($K54&lt;1,((($R54*(1-$E54)+$Q54*(1-$F54))/$K54)*((1+'Inputs &amp; Summary'!$D$7)^AZ$29)),((INT(AZ$29/$K54)-INT((AZ$29-1)/$K54))*($R54*(1-$E54)+$Q54*(1-$F54))*((1+'Inputs &amp; Summary'!$D$7)^AZ$29))),((_xlfn.WEIBULL.DIST(AZ$29,$L54,$K54,FALSE)*($R54*(1-$E54)+$Q54*(1-$F54))*((1+'Inputs &amp; Summary'!$D$7)^AZ$29))))))</f>
        <v>0</v>
      </c>
      <c r="BA54" s="114">
        <f>$D54*IF(BA$29&gt;'Inputs &amp; Summary'!$D$5,0,IF(BA$29&gt;VLOOKUP($G54,Lists!$J$17:$K$21,2),IF($M54=Lists!$H$3,IF($K54&lt;1,(($S54/$K54)*((1+'Inputs &amp; Summary'!$D$7)^BA$29)),((INT(BA$29/$K54)-INT((BA$29-1)/$K54))*$S54*((1+'Inputs &amp; Summary'!$D$7)^BA$29))),(_xlfn.WEIBULL.DIST(BA$29,$L54,$K54,FALSE)*$S54*((1+'Inputs &amp; Summary'!$D$7)^BA$29))),IF($M54=Lists!$H$3,IF($K54&lt;1,((($R54*(1-$E54)+$Q54*(1-$F54))/$K54)*((1+'Inputs &amp; Summary'!$D$7)^BA$29)),((INT(BA$29/$K54)-INT((BA$29-1)/$K54))*($R54*(1-$E54)+$Q54*(1-$F54))*((1+'Inputs &amp; Summary'!$D$7)^BA$29))),((_xlfn.WEIBULL.DIST(BA$29,$L54,$K54,FALSE)*($R54*(1-$E54)+$Q54*(1-$F54))*((1+'Inputs &amp; Summary'!$D$7)^BA$29))))))</f>
        <v>0</v>
      </c>
      <c r="BB54" s="114">
        <f>$D54*IF(BB$29&gt;'Inputs &amp; Summary'!$D$5,0,IF(BB$29&gt;VLOOKUP($G54,Lists!$J$17:$K$21,2),IF($M54=Lists!$H$3,IF($K54&lt;1,(($S54/$K54)*((1+'Inputs &amp; Summary'!$D$7)^BB$29)),((INT(BB$29/$K54)-INT((BB$29-1)/$K54))*$S54*((1+'Inputs &amp; Summary'!$D$7)^BB$29))),(_xlfn.WEIBULL.DIST(BB$29,$L54,$K54,FALSE)*$S54*((1+'Inputs &amp; Summary'!$D$7)^BB$29))),IF($M54=Lists!$H$3,IF($K54&lt;1,((($R54*(1-$E54)+$Q54*(1-$F54))/$K54)*((1+'Inputs &amp; Summary'!$D$7)^BB$29)),((INT(BB$29/$K54)-INT((BB$29-1)/$K54))*($R54*(1-$E54)+$Q54*(1-$F54))*((1+'Inputs &amp; Summary'!$D$7)^BB$29))),((_xlfn.WEIBULL.DIST(BB$29,$L54,$K54,FALSE)*($R54*(1-$E54)+$Q54*(1-$F54))*((1+'Inputs &amp; Summary'!$D$7)^BB$29))))))</f>
        <v>0</v>
      </c>
      <c r="BC54" s="114">
        <f>$D54*IF(BC$29&gt;'Inputs &amp; Summary'!$D$5,0,IF(BC$29&gt;VLOOKUP($G54,Lists!$J$17:$K$21,2),IF($M54=Lists!$H$3,IF($K54&lt;1,(($S54/$K54)*((1+'Inputs &amp; Summary'!$D$7)^BC$29)),((INT(BC$29/$K54)-INT((BC$29-1)/$K54))*$S54*((1+'Inputs &amp; Summary'!$D$7)^BC$29))),(_xlfn.WEIBULL.DIST(BC$29,$L54,$K54,FALSE)*$S54*((1+'Inputs &amp; Summary'!$D$7)^BC$29))),IF($M54=Lists!$H$3,IF($K54&lt;1,((($R54*(1-$E54)+$Q54*(1-$F54))/$K54)*((1+'Inputs &amp; Summary'!$D$7)^BC$29)),((INT(BC$29/$K54)-INT((BC$29-1)/$K54))*($R54*(1-$E54)+$Q54*(1-$F54))*((1+'Inputs &amp; Summary'!$D$7)^BC$29))),((_xlfn.WEIBULL.DIST(BC$29,$L54,$K54,FALSE)*($R54*(1-$E54)+$Q54*(1-$F54))*((1+'Inputs &amp; Summary'!$D$7)^BC$29))))))</f>
        <v>0</v>
      </c>
      <c r="BD54" s="114">
        <f>$D54*IF(BD$29&gt;'Inputs &amp; Summary'!$D$5,0,IF(BD$29&gt;VLOOKUP($G54,Lists!$J$17:$K$21,2),IF($M54=Lists!$H$3,IF($K54&lt;1,(($S54/$K54)*((1+'Inputs &amp; Summary'!$D$7)^BD$29)),((INT(BD$29/$K54)-INT((BD$29-1)/$K54))*$S54*((1+'Inputs &amp; Summary'!$D$7)^BD$29))),(_xlfn.WEIBULL.DIST(BD$29,$L54,$K54,FALSE)*$S54*((1+'Inputs &amp; Summary'!$D$7)^BD$29))),IF($M54=Lists!$H$3,IF($K54&lt;1,((($R54*(1-$E54)+$Q54*(1-$F54))/$K54)*((1+'Inputs &amp; Summary'!$D$7)^BD$29)),((INT(BD$29/$K54)-INT((BD$29-1)/$K54))*($R54*(1-$E54)+$Q54*(1-$F54))*((1+'Inputs &amp; Summary'!$D$7)^BD$29))),((_xlfn.WEIBULL.DIST(BD$29,$L54,$K54,FALSE)*($R54*(1-$E54)+$Q54*(1-$F54))*((1+'Inputs &amp; Summary'!$D$7)^BD$29))))))</f>
        <v>0</v>
      </c>
      <c r="BE54" s="114">
        <f>$D54*IF(BE$29&gt;'Inputs &amp; Summary'!$D$5,0,IF(BE$29&gt;VLOOKUP($G54,Lists!$J$17:$K$21,2),IF($M54=Lists!$H$3,IF($K54&lt;1,(($S54/$K54)*((1+'Inputs &amp; Summary'!$D$7)^BE$29)),((INT(BE$29/$K54)-INT((BE$29-1)/$K54))*$S54*((1+'Inputs &amp; Summary'!$D$7)^BE$29))),(_xlfn.WEIBULL.DIST(BE$29,$L54,$K54,FALSE)*$S54*((1+'Inputs &amp; Summary'!$D$7)^BE$29))),IF($M54=Lists!$H$3,IF($K54&lt;1,((($R54*(1-$E54)+$Q54*(1-$F54))/$K54)*((1+'Inputs &amp; Summary'!$D$7)^BE$29)),((INT(BE$29/$K54)-INT((BE$29-1)/$K54))*($R54*(1-$E54)+$Q54*(1-$F54))*((1+'Inputs &amp; Summary'!$D$7)^BE$29))),((_xlfn.WEIBULL.DIST(BE$29,$L54,$K54,FALSE)*($R54*(1-$E54)+$Q54*(1-$F54))*((1+'Inputs &amp; Summary'!$D$7)^BE$29))))))</f>
        <v>0</v>
      </c>
      <c r="BF54" s="114">
        <f>$D54*IF(BF$29&gt;'Inputs &amp; Summary'!$D$5,0,IF(BF$29&gt;VLOOKUP($G54,Lists!$J$17:$K$21,2),IF($M54=Lists!$H$3,IF($K54&lt;1,(($S54/$K54)*((1+'Inputs &amp; Summary'!$D$7)^BF$29)),((INT(BF$29/$K54)-INT((BF$29-1)/$K54))*$S54*((1+'Inputs &amp; Summary'!$D$7)^BF$29))),(_xlfn.WEIBULL.DIST(BF$29,$L54,$K54,FALSE)*$S54*((1+'Inputs &amp; Summary'!$D$7)^BF$29))),IF($M54=Lists!$H$3,IF($K54&lt;1,((($R54*(1-$E54)+$Q54*(1-$F54))/$K54)*((1+'Inputs &amp; Summary'!$D$7)^BF$29)),((INT(BF$29/$K54)-INT((BF$29-1)/$K54))*($R54*(1-$E54)+$Q54*(1-$F54))*((1+'Inputs &amp; Summary'!$D$7)^BF$29))),((_xlfn.WEIBULL.DIST(BF$29,$L54,$K54,FALSE)*($R54*(1-$E54)+$Q54*(1-$F54))*((1+'Inputs &amp; Summary'!$D$7)^BF$29))))))</f>
        <v>0</v>
      </c>
      <c r="BG54" s="114">
        <f>$D54*IF(BG$29&gt;'Inputs &amp; Summary'!$D$5,0,IF(BG$29&gt;VLOOKUP($G54,Lists!$J$17:$K$21,2),IF($M54=Lists!$H$3,IF($K54&lt;1,(($S54/$K54)*((1+'Inputs &amp; Summary'!$D$7)^BG$29)),((INT(BG$29/$K54)-INT((BG$29-1)/$K54))*$S54*((1+'Inputs &amp; Summary'!$D$7)^BG$29))),(_xlfn.WEIBULL.DIST(BG$29,$L54,$K54,FALSE)*$S54*((1+'Inputs &amp; Summary'!$D$7)^BG$29))),IF($M54=Lists!$H$3,IF($K54&lt;1,((($R54*(1-$E54)+$Q54*(1-$F54))/$K54)*((1+'Inputs &amp; Summary'!$D$7)^BG$29)),((INT(BG$29/$K54)-INT((BG$29-1)/$K54))*($R54*(1-$E54)+$Q54*(1-$F54))*((1+'Inputs &amp; Summary'!$D$7)^BG$29))),((_xlfn.WEIBULL.DIST(BG$29,$L54,$K54,FALSE)*($R54*(1-$E54)+$Q54*(1-$F54))*((1+'Inputs &amp; Summary'!$D$7)^BG$29))))))</f>
        <v>0</v>
      </c>
      <c r="BH54" s="114">
        <f>$D54*IF(BH$29&gt;'Inputs &amp; Summary'!$D$5,0,IF(BH$29&gt;VLOOKUP($G54,Lists!$J$17:$K$21,2),IF($M54=Lists!$H$3,IF($K54&lt;1,(($S54/$K54)*((1+'Inputs &amp; Summary'!$D$7)^BH$29)),((INT(BH$29/$K54)-INT((BH$29-1)/$K54))*$S54*((1+'Inputs &amp; Summary'!$D$7)^BH$29))),(_xlfn.WEIBULL.DIST(BH$29,$L54,$K54,FALSE)*$S54*((1+'Inputs &amp; Summary'!$D$7)^BH$29))),IF($M54=Lists!$H$3,IF($K54&lt;1,((($R54*(1-$E54)+$Q54*(1-$F54))/$K54)*((1+'Inputs &amp; Summary'!$D$7)^BH$29)),((INT(BH$29/$K54)-INT((BH$29-1)/$K54))*($R54*(1-$E54)+$Q54*(1-$F54))*((1+'Inputs &amp; Summary'!$D$7)^BH$29))),((_xlfn.WEIBULL.DIST(BH$29,$L54,$K54,FALSE)*($R54*(1-$E54)+$Q54*(1-$F54))*((1+'Inputs &amp; Summary'!$D$7)^BH$29))))))</f>
        <v>0</v>
      </c>
      <c r="BI54" s="114">
        <f>$D54*IF(BI$29&gt;'Inputs &amp; Summary'!$D$5,0,IF(BI$29&gt;VLOOKUP($G54,Lists!$J$17:$K$21,2),IF($M54=Lists!$H$3,IF($K54&lt;1,(($S54/$K54)*((1+'Inputs &amp; Summary'!$D$7)^BI$29)),((INT(BI$29/$K54)-INT((BI$29-1)/$K54))*$S54*((1+'Inputs &amp; Summary'!$D$7)^BI$29))),(_xlfn.WEIBULL.DIST(BI$29,$L54,$K54,FALSE)*$S54*((1+'Inputs &amp; Summary'!$D$7)^BI$29))),IF($M54=Lists!$H$3,IF($K54&lt;1,((($R54*(1-$E54)+$Q54*(1-$F54))/$K54)*((1+'Inputs &amp; Summary'!$D$7)^BI$29)),((INT(BI$29/$K54)-INT((BI$29-1)/$K54))*($R54*(1-$E54)+$Q54*(1-$F54))*((1+'Inputs &amp; Summary'!$D$7)^BI$29))),((_xlfn.WEIBULL.DIST(BI$29,$L54,$K54,FALSE)*($R54*(1-$E54)+$Q54*(1-$F54))*((1+'Inputs &amp; Summary'!$D$7)^BI$29))))))</f>
        <v>0</v>
      </c>
      <c r="BJ54" s="114">
        <f>$D54*IF(BJ$29&gt;'Inputs &amp; Summary'!$D$5,0,IF(BJ$29&gt;VLOOKUP($G54,Lists!$J$17:$K$21,2),IF($M54=Lists!$H$3,IF($K54&lt;1,(($S54/$K54)*((1+'Inputs &amp; Summary'!$D$7)^BJ$29)),((INT(BJ$29/$K54)-INT((BJ$29-1)/$K54))*$S54*((1+'Inputs &amp; Summary'!$D$7)^BJ$29))),(_xlfn.WEIBULL.DIST(BJ$29,$L54,$K54,FALSE)*$S54*((1+'Inputs &amp; Summary'!$D$7)^BJ$29))),IF($M54=Lists!$H$3,IF($K54&lt;1,((($R54*(1-$E54)+$Q54*(1-$F54))/$K54)*((1+'Inputs &amp; Summary'!$D$7)^BJ$29)),((INT(BJ$29/$K54)-INT((BJ$29-1)/$K54))*($R54*(1-$E54)+$Q54*(1-$F54))*((1+'Inputs &amp; Summary'!$D$7)^BJ$29))),((_xlfn.WEIBULL.DIST(BJ$29,$L54,$K54,FALSE)*($R54*(1-$E54)+$Q54*(1-$F54))*((1+'Inputs &amp; Summary'!$D$7)^BJ$29))))))</f>
        <v>0</v>
      </c>
      <c r="BK54" s="114">
        <f>$D54*IF(BK$29&gt;'Inputs &amp; Summary'!$D$5,0,IF(BK$29&gt;VLOOKUP($G54,Lists!$J$17:$K$21,2),IF($M54=Lists!$H$3,IF($K54&lt;1,(($S54/$K54)*((1+'Inputs &amp; Summary'!$D$7)^BK$29)),((INT(BK$29/$K54)-INT((BK$29-1)/$K54))*$S54*((1+'Inputs &amp; Summary'!$D$7)^BK$29))),(_xlfn.WEIBULL.DIST(BK$29,$L54,$K54,FALSE)*$S54*((1+'Inputs &amp; Summary'!$D$7)^BK$29))),IF($M54=Lists!$H$3,IF($K54&lt;1,((($R54*(1-$E54)+$Q54*(1-$F54))/$K54)*((1+'Inputs &amp; Summary'!$D$7)^BK$29)),((INT(BK$29/$K54)-INT((BK$29-1)/$K54))*($R54*(1-$E54)+$Q54*(1-$F54))*((1+'Inputs &amp; Summary'!$D$7)^BK$29))),((_xlfn.WEIBULL.DIST(BK$29,$L54,$K54,FALSE)*($R54*(1-$E54)+$Q54*(1-$F54))*((1+'Inputs &amp; Summary'!$D$7)^BK$29))))))</f>
        <v>0</v>
      </c>
      <c r="BL54" s="114">
        <f>$D54*IF(BL$29&gt;'Inputs &amp; Summary'!$D$5,0,IF(BL$29&gt;VLOOKUP($G54,Lists!$J$17:$K$21,2),IF($M54=Lists!$H$3,IF($K54&lt;1,(($S54/$K54)*((1+'Inputs &amp; Summary'!$D$7)^BL$29)),((INT(BL$29/$K54)-INT((BL$29-1)/$K54))*$S54*((1+'Inputs &amp; Summary'!$D$7)^BL$29))),(_xlfn.WEIBULL.DIST(BL$29,$L54,$K54,FALSE)*$S54*((1+'Inputs &amp; Summary'!$D$7)^BL$29))),IF($M54=Lists!$H$3,IF($K54&lt;1,((($R54*(1-$E54)+$Q54*(1-$F54))/$K54)*((1+'Inputs &amp; Summary'!$D$7)^BL$29)),((INT(BL$29/$K54)-INT((BL$29-1)/$K54))*($R54*(1-$E54)+$Q54*(1-$F54))*((1+'Inputs &amp; Summary'!$D$7)^BL$29))),((_xlfn.WEIBULL.DIST(BL$29,$L54,$K54,FALSE)*($R54*(1-$E54)+$Q54*(1-$F54))*((1+'Inputs &amp; Summary'!$D$7)^BL$29))))))</f>
        <v>0</v>
      </c>
    </row>
    <row r="55" spans="1:64" s="1" customFormat="1" ht="28.8" x14ac:dyDescent="0.3">
      <c r="A55" s="79" t="s">
        <v>203</v>
      </c>
      <c r="B55" s="33" t="s">
        <v>152</v>
      </c>
      <c r="C55" s="33" t="s">
        <v>143</v>
      </c>
      <c r="D55" s="68">
        <v>0</v>
      </c>
      <c r="E55" s="68">
        <v>1</v>
      </c>
      <c r="F55" s="68">
        <v>1</v>
      </c>
      <c r="G55" s="213" t="s">
        <v>432</v>
      </c>
      <c r="H55" s="34"/>
      <c r="I55" s="34" t="s">
        <v>94</v>
      </c>
      <c r="J55" s="33">
        <f>VLOOKUP(I55,'Labor Rates'!$A$1:$B$16,2)</f>
        <v>21.23076923076923</v>
      </c>
      <c r="K55" s="35">
        <v>25</v>
      </c>
      <c r="L55" s="35">
        <v>3</v>
      </c>
      <c r="M55" s="36" t="s">
        <v>249</v>
      </c>
      <c r="N55" s="84">
        <f>'Inputs &amp; Summary'!$D$42</f>
        <v>103.04449648711943</v>
      </c>
      <c r="O55" s="35">
        <v>1</v>
      </c>
      <c r="P55" s="5">
        <v>200</v>
      </c>
      <c r="Q55" s="73">
        <f t="shared" si="6"/>
        <v>2187.7139254188432</v>
      </c>
      <c r="R55" s="73">
        <f t="shared" si="7"/>
        <v>20608.899297423886</v>
      </c>
      <c r="S55" s="74">
        <f t="shared" si="8"/>
        <v>0</v>
      </c>
      <c r="T55" s="88"/>
      <c r="U55" s="80"/>
      <c r="V55" s="87">
        <f t="shared" si="9"/>
        <v>0</v>
      </c>
      <c r="W55" s="87">
        <f>NPV('Inputs &amp; Summary'!$D$6,Y55:BL55)</f>
        <v>0</v>
      </c>
      <c r="X55" s="90">
        <f t="shared" si="10"/>
        <v>0</v>
      </c>
      <c r="Y55" s="114">
        <f>$D55*IF(Y$29&gt;'Inputs &amp; Summary'!$D$5,0,IF(Y$29&gt;VLOOKUP($G55,Lists!$J$17:$K$21,2),IF($M55=Lists!$H$3,IF($K55&lt;1,(($S55/$K55)*((1+'Inputs &amp; Summary'!$D$7)^Y$29)),((INT(Y$29/$K55)-INT((Y$29-1)/$K55))*$S55*((1+'Inputs &amp; Summary'!$D$7)^Y$29))),(_xlfn.WEIBULL.DIST(Y$29,$L55,$K55,FALSE)*$S55*((1+'Inputs &amp; Summary'!$D$7)^Y$29))),IF($M55=Lists!$H$3,IF($K55&lt;1,((($R55*(1-$E55)+$Q55*(1-$F55))/$K55)*((1+'Inputs &amp; Summary'!$D$7)^Y$29)),((INT(Y$29/$K55)-INT((Y$29-1)/$K55))*($R55*(1-$E55)+$Q55*(1-$F55))*((1+'Inputs &amp; Summary'!$D$7)^Y$29))),((_xlfn.WEIBULL.DIST(Y$29,$L55,$K55,FALSE)*($R55*(1-$E55)+$Q55*(1-$F55))*((1+'Inputs &amp; Summary'!$D$7)^Y$29))))))</f>
        <v>0</v>
      </c>
      <c r="Z55" s="114">
        <f>$D55*IF(Z$29&gt;'Inputs &amp; Summary'!$D$5,0,IF(Z$29&gt;VLOOKUP($G55,Lists!$J$17:$K$21,2),IF($M55=Lists!$H$3,IF($K55&lt;1,(($S55/$K55)*((1+'Inputs &amp; Summary'!$D$7)^Z$29)),((INT(Z$29/$K55)-INT((Z$29-1)/$K55))*$S55*((1+'Inputs &amp; Summary'!$D$7)^Z$29))),(_xlfn.WEIBULL.DIST(Z$29,$L55,$K55,FALSE)*$S55*((1+'Inputs &amp; Summary'!$D$7)^Z$29))),IF($M55=Lists!$H$3,IF($K55&lt;1,((($R55*(1-$E55)+$Q55*(1-$F55))/$K55)*((1+'Inputs &amp; Summary'!$D$7)^Z$29)),((INT(Z$29/$K55)-INT((Z$29-1)/$K55))*($R55*(1-$E55)+$Q55*(1-$F55))*((1+'Inputs &amp; Summary'!$D$7)^Z$29))),((_xlfn.WEIBULL.DIST(Z$29,$L55,$K55,FALSE)*($R55*(1-$E55)+$Q55*(1-$F55))*((1+'Inputs &amp; Summary'!$D$7)^Z$29))))))</f>
        <v>0</v>
      </c>
      <c r="AA55" s="114">
        <f>$D55*IF(AA$29&gt;'Inputs &amp; Summary'!$D$5,0,IF(AA$29&gt;VLOOKUP($G55,Lists!$J$17:$K$21,2),IF($M55=Lists!$H$3,IF($K55&lt;1,(($S55/$K55)*((1+'Inputs &amp; Summary'!$D$7)^AA$29)),((INT(AA$29/$K55)-INT((AA$29-1)/$K55))*$S55*((1+'Inputs &amp; Summary'!$D$7)^AA$29))),(_xlfn.WEIBULL.DIST(AA$29,$L55,$K55,FALSE)*$S55*((1+'Inputs &amp; Summary'!$D$7)^AA$29))),IF($M55=Lists!$H$3,IF($K55&lt;1,((($R55*(1-$E55)+$Q55*(1-$F55))/$K55)*((1+'Inputs &amp; Summary'!$D$7)^AA$29)),((INT(AA$29/$K55)-INT((AA$29-1)/$K55))*($R55*(1-$E55)+$Q55*(1-$F55))*((1+'Inputs &amp; Summary'!$D$7)^AA$29))),((_xlfn.WEIBULL.DIST(AA$29,$L55,$K55,FALSE)*($R55*(1-$E55)+$Q55*(1-$F55))*((1+'Inputs &amp; Summary'!$D$7)^AA$29))))))</f>
        <v>0</v>
      </c>
      <c r="AB55" s="114">
        <f>$D55*IF(AB$29&gt;'Inputs &amp; Summary'!$D$5,0,IF(AB$29&gt;VLOOKUP($G55,Lists!$J$17:$K$21,2),IF($M55=Lists!$H$3,IF($K55&lt;1,(($S55/$K55)*((1+'Inputs &amp; Summary'!$D$7)^AB$29)),((INT(AB$29/$K55)-INT((AB$29-1)/$K55))*$S55*((1+'Inputs &amp; Summary'!$D$7)^AB$29))),(_xlfn.WEIBULL.DIST(AB$29,$L55,$K55,FALSE)*$S55*((1+'Inputs &amp; Summary'!$D$7)^AB$29))),IF($M55=Lists!$H$3,IF($K55&lt;1,((($R55*(1-$E55)+$Q55*(1-$F55))/$K55)*((1+'Inputs &amp; Summary'!$D$7)^AB$29)),((INT(AB$29/$K55)-INT((AB$29-1)/$K55))*($R55*(1-$E55)+$Q55*(1-$F55))*((1+'Inputs &amp; Summary'!$D$7)^AB$29))),((_xlfn.WEIBULL.DIST(AB$29,$L55,$K55,FALSE)*($R55*(1-$E55)+$Q55*(1-$F55))*((1+'Inputs &amp; Summary'!$D$7)^AB$29))))))</f>
        <v>0</v>
      </c>
      <c r="AC55" s="114">
        <f>$D55*IF(AC$29&gt;'Inputs &amp; Summary'!$D$5,0,IF(AC$29&gt;VLOOKUP($G55,Lists!$J$17:$K$21,2),IF($M55=Lists!$H$3,IF($K55&lt;1,(($S55/$K55)*((1+'Inputs &amp; Summary'!$D$7)^AC$29)),((INT(AC$29/$K55)-INT((AC$29-1)/$K55))*$S55*((1+'Inputs &amp; Summary'!$D$7)^AC$29))),(_xlfn.WEIBULL.DIST(AC$29,$L55,$K55,FALSE)*$S55*((1+'Inputs &amp; Summary'!$D$7)^AC$29))),IF($M55=Lists!$H$3,IF($K55&lt;1,((($R55*(1-$E55)+$Q55*(1-$F55))/$K55)*((1+'Inputs &amp; Summary'!$D$7)^AC$29)),((INT(AC$29/$K55)-INT((AC$29-1)/$K55))*($R55*(1-$E55)+$Q55*(1-$F55))*((1+'Inputs &amp; Summary'!$D$7)^AC$29))),((_xlfn.WEIBULL.DIST(AC$29,$L55,$K55,FALSE)*($R55*(1-$E55)+$Q55*(1-$F55))*((1+'Inputs &amp; Summary'!$D$7)^AC$29))))))</f>
        <v>0</v>
      </c>
      <c r="AD55" s="114">
        <f>$D55*IF(AD$29&gt;'Inputs &amp; Summary'!$D$5,0,IF(AD$29&gt;VLOOKUP($G55,Lists!$J$17:$K$21,2),IF($M55=Lists!$H$3,IF($K55&lt;1,(($S55/$K55)*((1+'Inputs &amp; Summary'!$D$7)^AD$29)),((INT(AD$29/$K55)-INT((AD$29-1)/$K55))*$S55*((1+'Inputs &amp; Summary'!$D$7)^AD$29))),(_xlfn.WEIBULL.DIST(AD$29,$L55,$K55,FALSE)*$S55*((1+'Inputs &amp; Summary'!$D$7)^AD$29))),IF($M55=Lists!$H$3,IF($K55&lt;1,((($R55*(1-$E55)+$Q55*(1-$F55))/$K55)*((1+'Inputs &amp; Summary'!$D$7)^AD$29)),((INT(AD$29/$K55)-INT((AD$29-1)/$K55))*($R55*(1-$E55)+$Q55*(1-$F55))*((1+'Inputs &amp; Summary'!$D$7)^AD$29))),((_xlfn.WEIBULL.DIST(AD$29,$L55,$K55,FALSE)*($R55*(1-$E55)+$Q55*(1-$F55))*((1+'Inputs &amp; Summary'!$D$7)^AD$29))))))</f>
        <v>0</v>
      </c>
      <c r="AE55" s="114">
        <f>$D55*IF(AE$29&gt;'Inputs &amp; Summary'!$D$5,0,IF(AE$29&gt;VLOOKUP($G55,Lists!$J$17:$K$21,2),IF($M55=Lists!$H$3,IF($K55&lt;1,(($S55/$K55)*((1+'Inputs &amp; Summary'!$D$7)^AE$29)),((INT(AE$29/$K55)-INT((AE$29-1)/$K55))*$S55*((1+'Inputs &amp; Summary'!$D$7)^AE$29))),(_xlfn.WEIBULL.DIST(AE$29,$L55,$K55,FALSE)*$S55*((1+'Inputs &amp; Summary'!$D$7)^AE$29))),IF($M55=Lists!$H$3,IF($K55&lt;1,((($R55*(1-$E55)+$Q55*(1-$F55))/$K55)*((1+'Inputs &amp; Summary'!$D$7)^AE$29)),((INT(AE$29/$K55)-INT((AE$29-1)/$K55))*($R55*(1-$E55)+$Q55*(1-$F55))*((1+'Inputs &amp; Summary'!$D$7)^AE$29))),((_xlfn.WEIBULL.DIST(AE$29,$L55,$K55,FALSE)*($R55*(1-$E55)+$Q55*(1-$F55))*((1+'Inputs &amp; Summary'!$D$7)^AE$29))))))</f>
        <v>0</v>
      </c>
      <c r="AF55" s="114">
        <f>$D55*IF(AF$29&gt;'Inputs &amp; Summary'!$D$5,0,IF(AF$29&gt;VLOOKUP($G55,Lists!$J$17:$K$21,2),IF($M55=Lists!$H$3,IF($K55&lt;1,(($S55/$K55)*((1+'Inputs &amp; Summary'!$D$7)^AF$29)),((INT(AF$29/$K55)-INT((AF$29-1)/$K55))*$S55*((1+'Inputs &amp; Summary'!$D$7)^AF$29))),(_xlfn.WEIBULL.DIST(AF$29,$L55,$K55,FALSE)*$S55*((1+'Inputs &amp; Summary'!$D$7)^AF$29))),IF($M55=Lists!$H$3,IF($K55&lt;1,((($R55*(1-$E55)+$Q55*(1-$F55))/$K55)*((1+'Inputs &amp; Summary'!$D$7)^AF$29)),((INT(AF$29/$K55)-INT((AF$29-1)/$K55))*($R55*(1-$E55)+$Q55*(1-$F55))*((1+'Inputs &amp; Summary'!$D$7)^AF$29))),((_xlfn.WEIBULL.DIST(AF$29,$L55,$K55,FALSE)*($R55*(1-$E55)+$Q55*(1-$F55))*((1+'Inputs &amp; Summary'!$D$7)^AF$29))))))</f>
        <v>0</v>
      </c>
      <c r="AG55" s="114">
        <f>$D55*IF(AG$29&gt;'Inputs &amp; Summary'!$D$5,0,IF(AG$29&gt;VLOOKUP($G55,Lists!$J$17:$K$21,2),IF($M55=Lists!$H$3,IF($K55&lt;1,(($S55/$K55)*((1+'Inputs &amp; Summary'!$D$7)^AG$29)),((INT(AG$29/$K55)-INT((AG$29-1)/$K55))*$S55*((1+'Inputs &amp; Summary'!$D$7)^AG$29))),(_xlfn.WEIBULL.DIST(AG$29,$L55,$K55,FALSE)*$S55*((1+'Inputs &amp; Summary'!$D$7)^AG$29))),IF($M55=Lists!$H$3,IF($K55&lt;1,((($R55*(1-$E55)+$Q55*(1-$F55))/$K55)*((1+'Inputs &amp; Summary'!$D$7)^AG$29)),((INT(AG$29/$K55)-INT((AG$29-1)/$K55))*($R55*(1-$E55)+$Q55*(1-$F55))*((1+'Inputs &amp; Summary'!$D$7)^AG$29))),((_xlfn.WEIBULL.DIST(AG$29,$L55,$K55,FALSE)*($R55*(1-$E55)+$Q55*(1-$F55))*((1+'Inputs &amp; Summary'!$D$7)^AG$29))))))</f>
        <v>0</v>
      </c>
      <c r="AH55" s="114">
        <f>$D55*IF(AH$29&gt;'Inputs &amp; Summary'!$D$5,0,IF(AH$29&gt;VLOOKUP($G55,Lists!$J$17:$K$21,2),IF($M55=Lists!$H$3,IF($K55&lt;1,(($S55/$K55)*((1+'Inputs &amp; Summary'!$D$7)^AH$29)),((INT(AH$29/$K55)-INT((AH$29-1)/$K55))*$S55*((1+'Inputs &amp; Summary'!$D$7)^AH$29))),(_xlfn.WEIBULL.DIST(AH$29,$L55,$K55,FALSE)*$S55*((1+'Inputs &amp; Summary'!$D$7)^AH$29))),IF($M55=Lists!$H$3,IF($K55&lt;1,((($R55*(1-$E55)+$Q55*(1-$F55))/$K55)*((1+'Inputs &amp; Summary'!$D$7)^AH$29)),((INT(AH$29/$K55)-INT((AH$29-1)/$K55))*($R55*(1-$E55)+$Q55*(1-$F55))*((1+'Inputs &amp; Summary'!$D$7)^AH$29))),((_xlfn.WEIBULL.DIST(AH$29,$L55,$K55,FALSE)*($R55*(1-$E55)+$Q55*(1-$F55))*((1+'Inputs &amp; Summary'!$D$7)^AH$29))))))</f>
        <v>0</v>
      </c>
      <c r="AI55" s="114">
        <f>$D55*IF(AI$29&gt;'Inputs &amp; Summary'!$D$5,0,IF(AI$29&gt;VLOOKUP($G55,Lists!$J$17:$K$21,2),IF($M55=Lists!$H$3,IF($K55&lt;1,(($S55/$K55)*((1+'Inputs &amp; Summary'!$D$7)^AI$29)),((INT(AI$29/$K55)-INT((AI$29-1)/$K55))*$S55*((1+'Inputs &amp; Summary'!$D$7)^AI$29))),(_xlfn.WEIBULL.DIST(AI$29,$L55,$K55,FALSE)*$S55*((1+'Inputs &amp; Summary'!$D$7)^AI$29))),IF($M55=Lists!$H$3,IF($K55&lt;1,((($R55*(1-$E55)+$Q55*(1-$F55))/$K55)*((1+'Inputs &amp; Summary'!$D$7)^AI$29)),((INT(AI$29/$K55)-INT((AI$29-1)/$K55))*($R55*(1-$E55)+$Q55*(1-$F55))*((1+'Inputs &amp; Summary'!$D$7)^AI$29))),((_xlfn.WEIBULL.DIST(AI$29,$L55,$K55,FALSE)*($R55*(1-$E55)+$Q55*(1-$F55))*((1+'Inputs &amp; Summary'!$D$7)^AI$29))))))</f>
        <v>0</v>
      </c>
      <c r="AJ55" s="114">
        <f>$D55*IF(AJ$29&gt;'Inputs &amp; Summary'!$D$5,0,IF(AJ$29&gt;VLOOKUP($G55,Lists!$J$17:$K$21,2),IF($M55=Lists!$H$3,IF($K55&lt;1,(($S55/$K55)*((1+'Inputs &amp; Summary'!$D$7)^AJ$29)),((INT(AJ$29/$K55)-INT((AJ$29-1)/$K55))*$S55*((1+'Inputs &amp; Summary'!$D$7)^AJ$29))),(_xlfn.WEIBULL.DIST(AJ$29,$L55,$K55,FALSE)*$S55*((1+'Inputs &amp; Summary'!$D$7)^AJ$29))),IF($M55=Lists!$H$3,IF($K55&lt;1,((($R55*(1-$E55)+$Q55*(1-$F55))/$K55)*((1+'Inputs &amp; Summary'!$D$7)^AJ$29)),((INT(AJ$29/$K55)-INT((AJ$29-1)/$K55))*($R55*(1-$E55)+$Q55*(1-$F55))*((1+'Inputs &amp; Summary'!$D$7)^AJ$29))),((_xlfn.WEIBULL.DIST(AJ$29,$L55,$K55,FALSE)*($R55*(1-$E55)+$Q55*(1-$F55))*((1+'Inputs &amp; Summary'!$D$7)^AJ$29))))))</f>
        <v>0</v>
      </c>
      <c r="AK55" s="114">
        <f>$D55*IF(AK$29&gt;'Inputs &amp; Summary'!$D$5,0,IF(AK$29&gt;VLOOKUP($G55,Lists!$J$17:$K$21,2),IF($M55=Lists!$H$3,IF($K55&lt;1,(($S55/$K55)*((1+'Inputs &amp; Summary'!$D$7)^AK$29)),((INT(AK$29/$K55)-INT((AK$29-1)/$K55))*$S55*((1+'Inputs &amp; Summary'!$D$7)^AK$29))),(_xlfn.WEIBULL.DIST(AK$29,$L55,$K55,FALSE)*$S55*((1+'Inputs &amp; Summary'!$D$7)^AK$29))),IF($M55=Lists!$H$3,IF($K55&lt;1,((($R55*(1-$E55)+$Q55*(1-$F55))/$K55)*((1+'Inputs &amp; Summary'!$D$7)^AK$29)),((INT(AK$29/$K55)-INT((AK$29-1)/$K55))*($R55*(1-$E55)+$Q55*(1-$F55))*((1+'Inputs &amp; Summary'!$D$7)^AK$29))),((_xlfn.WEIBULL.DIST(AK$29,$L55,$K55,FALSE)*($R55*(1-$E55)+$Q55*(1-$F55))*((1+'Inputs &amp; Summary'!$D$7)^AK$29))))))</f>
        <v>0</v>
      </c>
      <c r="AL55" s="114">
        <f>$D55*IF(AL$29&gt;'Inputs &amp; Summary'!$D$5,0,IF(AL$29&gt;VLOOKUP($G55,Lists!$J$17:$K$21,2),IF($M55=Lists!$H$3,IF($K55&lt;1,(($S55/$K55)*((1+'Inputs &amp; Summary'!$D$7)^AL$29)),((INT(AL$29/$K55)-INT((AL$29-1)/$K55))*$S55*((1+'Inputs &amp; Summary'!$D$7)^AL$29))),(_xlfn.WEIBULL.DIST(AL$29,$L55,$K55,FALSE)*$S55*((1+'Inputs &amp; Summary'!$D$7)^AL$29))),IF($M55=Lists!$H$3,IF($K55&lt;1,((($R55*(1-$E55)+$Q55*(1-$F55))/$K55)*((1+'Inputs &amp; Summary'!$D$7)^AL$29)),((INT(AL$29/$K55)-INT((AL$29-1)/$K55))*($R55*(1-$E55)+$Q55*(1-$F55))*((1+'Inputs &amp; Summary'!$D$7)^AL$29))),((_xlfn.WEIBULL.DIST(AL$29,$L55,$K55,FALSE)*($R55*(1-$E55)+$Q55*(1-$F55))*((1+'Inputs &amp; Summary'!$D$7)^AL$29))))))</f>
        <v>0</v>
      </c>
      <c r="AM55" s="114">
        <f>$D55*IF(AM$29&gt;'Inputs &amp; Summary'!$D$5,0,IF(AM$29&gt;VLOOKUP($G55,Lists!$J$17:$K$21,2),IF($M55=Lists!$H$3,IF($K55&lt;1,(($S55/$K55)*((1+'Inputs &amp; Summary'!$D$7)^AM$29)),((INT(AM$29/$K55)-INT((AM$29-1)/$K55))*$S55*((1+'Inputs &amp; Summary'!$D$7)^AM$29))),(_xlfn.WEIBULL.DIST(AM$29,$L55,$K55,FALSE)*$S55*((1+'Inputs &amp; Summary'!$D$7)^AM$29))),IF($M55=Lists!$H$3,IF($K55&lt;1,((($R55*(1-$E55)+$Q55*(1-$F55))/$K55)*((1+'Inputs &amp; Summary'!$D$7)^AM$29)),((INT(AM$29/$K55)-INT((AM$29-1)/$K55))*($R55*(1-$E55)+$Q55*(1-$F55))*((1+'Inputs &amp; Summary'!$D$7)^AM$29))),((_xlfn.WEIBULL.DIST(AM$29,$L55,$K55,FALSE)*($R55*(1-$E55)+$Q55*(1-$F55))*((1+'Inputs &amp; Summary'!$D$7)^AM$29))))))</f>
        <v>0</v>
      </c>
      <c r="AN55" s="114">
        <f>$D55*IF(AN$29&gt;'Inputs &amp; Summary'!$D$5,0,IF(AN$29&gt;VLOOKUP($G55,Lists!$J$17:$K$21,2),IF($M55=Lists!$H$3,IF($K55&lt;1,(($S55/$K55)*((1+'Inputs &amp; Summary'!$D$7)^AN$29)),((INT(AN$29/$K55)-INT((AN$29-1)/$K55))*$S55*((1+'Inputs &amp; Summary'!$D$7)^AN$29))),(_xlfn.WEIBULL.DIST(AN$29,$L55,$K55,FALSE)*$S55*((1+'Inputs &amp; Summary'!$D$7)^AN$29))),IF($M55=Lists!$H$3,IF($K55&lt;1,((($R55*(1-$E55)+$Q55*(1-$F55))/$K55)*((1+'Inputs &amp; Summary'!$D$7)^AN$29)),((INT(AN$29/$K55)-INT((AN$29-1)/$K55))*($R55*(1-$E55)+$Q55*(1-$F55))*((1+'Inputs &amp; Summary'!$D$7)^AN$29))),((_xlfn.WEIBULL.DIST(AN$29,$L55,$K55,FALSE)*($R55*(1-$E55)+$Q55*(1-$F55))*((1+'Inputs &amp; Summary'!$D$7)^AN$29))))))</f>
        <v>0</v>
      </c>
      <c r="AO55" s="114">
        <f>$D55*IF(AO$29&gt;'Inputs &amp; Summary'!$D$5,0,IF(AO$29&gt;VLOOKUP($G55,Lists!$J$17:$K$21,2),IF($M55=Lists!$H$3,IF($K55&lt;1,(($S55/$K55)*((1+'Inputs &amp; Summary'!$D$7)^AO$29)),((INT(AO$29/$K55)-INT((AO$29-1)/$K55))*$S55*((1+'Inputs &amp; Summary'!$D$7)^AO$29))),(_xlfn.WEIBULL.DIST(AO$29,$L55,$K55,FALSE)*$S55*((1+'Inputs &amp; Summary'!$D$7)^AO$29))),IF($M55=Lists!$H$3,IF($K55&lt;1,((($R55*(1-$E55)+$Q55*(1-$F55))/$K55)*((1+'Inputs &amp; Summary'!$D$7)^AO$29)),((INT(AO$29/$K55)-INT((AO$29-1)/$K55))*($R55*(1-$E55)+$Q55*(1-$F55))*((1+'Inputs &amp; Summary'!$D$7)^AO$29))),((_xlfn.WEIBULL.DIST(AO$29,$L55,$K55,FALSE)*($R55*(1-$E55)+$Q55*(1-$F55))*((1+'Inputs &amp; Summary'!$D$7)^AO$29))))))</f>
        <v>0</v>
      </c>
      <c r="AP55" s="114">
        <f>$D55*IF(AP$29&gt;'Inputs &amp; Summary'!$D$5,0,IF(AP$29&gt;VLOOKUP($G55,Lists!$J$17:$K$21,2),IF($M55=Lists!$H$3,IF($K55&lt;1,(($S55/$K55)*((1+'Inputs &amp; Summary'!$D$7)^AP$29)),((INT(AP$29/$K55)-INT((AP$29-1)/$K55))*$S55*((1+'Inputs &amp; Summary'!$D$7)^AP$29))),(_xlfn.WEIBULL.DIST(AP$29,$L55,$K55,FALSE)*$S55*((1+'Inputs &amp; Summary'!$D$7)^AP$29))),IF($M55=Lists!$H$3,IF($K55&lt;1,((($R55*(1-$E55)+$Q55*(1-$F55))/$K55)*((1+'Inputs &amp; Summary'!$D$7)^AP$29)),((INT(AP$29/$K55)-INT((AP$29-1)/$K55))*($R55*(1-$E55)+$Q55*(1-$F55))*((1+'Inputs &amp; Summary'!$D$7)^AP$29))),((_xlfn.WEIBULL.DIST(AP$29,$L55,$K55,FALSE)*($R55*(1-$E55)+$Q55*(1-$F55))*((1+'Inputs &amp; Summary'!$D$7)^AP$29))))))</f>
        <v>0</v>
      </c>
      <c r="AQ55" s="114">
        <f>$D55*IF(AQ$29&gt;'Inputs &amp; Summary'!$D$5,0,IF(AQ$29&gt;VLOOKUP($G55,Lists!$J$17:$K$21,2),IF($M55=Lists!$H$3,IF($K55&lt;1,(($S55/$K55)*((1+'Inputs &amp; Summary'!$D$7)^AQ$29)),((INT(AQ$29/$K55)-INT((AQ$29-1)/$K55))*$S55*((1+'Inputs &amp; Summary'!$D$7)^AQ$29))),(_xlfn.WEIBULL.DIST(AQ$29,$L55,$K55,FALSE)*$S55*((1+'Inputs &amp; Summary'!$D$7)^AQ$29))),IF($M55=Lists!$H$3,IF($K55&lt;1,((($R55*(1-$E55)+$Q55*(1-$F55))/$K55)*((1+'Inputs &amp; Summary'!$D$7)^AQ$29)),((INT(AQ$29/$K55)-INT((AQ$29-1)/$K55))*($R55*(1-$E55)+$Q55*(1-$F55))*((1+'Inputs &amp; Summary'!$D$7)^AQ$29))),((_xlfn.WEIBULL.DIST(AQ$29,$L55,$K55,FALSE)*($R55*(1-$E55)+$Q55*(1-$F55))*((1+'Inputs &amp; Summary'!$D$7)^AQ$29))))))</f>
        <v>0</v>
      </c>
      <c r="AR55" s="114">
        <f>$D55*IF(AR$29&gt;'Inputs &amp; Summary'!$D$5,0,IF(AR$29&gt;VLOOKUP($G55,Lists!$J$17:$K$21,2),IF($M55=Lists!$H$3,IF($K55&lt;1,(($S55/$K55)*((1+'Inputs &amp; Summary'!$D$7)^AR$29)),((INT(AR$29/$K55)-INT((AR$29-1)/$K55))*$S55*((1+'Inputs &amp; Summary'!$D$7)^AR$29))),(_xlfn.WEIBULL.DIST(AR$29,$L55,$K55,FALSE)*$S55*((1+'Inputs &amp; Summary'!$D$7)^AR$29))),IF($M55=Lists!$H$3,IF($K55&lt;1,((($R55*(1-$E55)+$Q55*(1-$F55))/$K55)*((1+'Inputs &amp; Summary'!$D$7)^AR$29)),((INT(AR$29/$K55)-INT((AR$29-1)/$K55))*($R55*(1-$E55)+$Q55*(1-$F55))*((1+'Inputs &amp; Summary'!$D$7)^AR$29))),((_xlfn.WEIBULL.DIST(AR$29,$L55,$K55,FALSE)*($R55*(1-$E55)+$Q55*(1-$F55))*((1+'Inputs &amp; Summary'!$D$7)^AR$29))))))</f>
        <v>0</v>
      </c>
      <c r="AS55" s="114">
        <f>$D55*IF(AS$29&gt;'Inputs &amp; Summary'!$D$5,0,IF(AS$29&gt;VLOOKUP($G55,Lists!$J$17:$K$21,2),IF($M55=Lists!$H$3,IF($K55&lt;1,(($S55/$K55)*((1+'Inputs &amp; Summary'!$D$7)^AS$29)),((INT(AS$29/$K55)-INT((AS$29-1)/$K55))*$S55*((1+'Inputs &amp; Summary'!$D$7)^AS$29))),(_xlfn.WEIBULL.DIST(AS$29,$L55,$K55,FALSE)*$S55*((1+'Inputs &amp; Summary'!$D$7)^AS$29))),IF($M55=Lists!$H$3,IF($K55&lt;1,((($R55*(1-$E55)+$Q55*(1-$F55))/$K55)*((1+'Inputs &amp; Summary'!$D$7)^AS$29)),((INT(AS$29/$K55)-INT((AS$29-1)/$K55))*($R55*(1-$E55)+$Q55*(1-$F55))*((1+'Inputs &amp; Summary'!$D$7)^AS$29))),((_xlfn.WEIBULL.DIST(AS$29,$L55,$K55,FALSE)*($R55*(1-$E55)+$Q55*(1-$F55))*((1+'Inputs &amp; Summary'!$D$7)^AS$29))))))</f>
        <v>0</v>
      </c>
      <c r="AT55" s="114">
        <f>$D55*IF(AT$29&gt;'Inputs &amp; Summary'!$D$5,0,IF(AT$29&gt;VLOOKUP($G55,Lists!$J$17:$K$21,2),IF($M55=Lists!$H$3,IF($K55&lt;1,(($S55/$K55)*((1+'Inputs &amp; Summary'!$D$7)^AT$29)),((INT(AT$29/$K55)-INT((AT$29-1)/$K55))*$S55*((1+'Inputs &amp; Summary'!$D$7)^AT$29))),(_xlfn.WEIBULL.DIST(AT$29,$L55,$K55,FALSE)*$S55*((1+'Inputs &amp; Summary'!$D$7)^AT$29))),IF($M55=Lists!$H$3,IF($K55&lt;1,((($R55*(1-$E55)+$Q55*(1-$F55))/$K55)*((1+'Inputs &amp; Summary'!$D$7)^AT$29)),((INT(AT$29/$K55)-INT((AT$29-1)/$K55))*($R55*(1-$E55)+$Q55*(1-$F55))*((1+'Inputs &amp; Summary'!$D$7)^AT$29))),((_xlfn.WEIBULL.DIST(AT$29,$L55,$K55,FALSE)*($R55*(1-$E55)+$Q55*(1-$F55))*((1+'Inputs &amp; Summary'!$D$7)^AT$29))))))</f>
        <v>0</v>
      </c>
      <c r="AU55" s="114">
        <f>$D55*IF(AU$29&gt;'Inputs &amp; Summary'!$D$5,0,IF(AU$29&gt;VLOOKUP($G55,Lists!$J$17:$K$21,2),IF($M55=Lists!$H$3,IF($K55&lt;1,(($S55/$K55)*((1+'Inputs &amp; Summary'!$D$7)^AU$29)),((INT(AU$29/$K55)-INT((AU$29-1)/$K55))*$S55*((1+'Inputs &amp; Summary'!$D$7)^AU$29))),(_xlfn.WEIBULL.DIST(AU$29,$L55,$K55,FALSE)*$S55*((1+'Inputs &amp; Summary'!$D$7)^AU$29))),IF($M55=Lists!$H$3,IF($K55&lt;1,((($R55*(1-$E55)+$Q55*(1-$F55))/$K55)*((1+'Inputs &amp; Summary'!$D$7)^AU$29)),((INT(AU$29/$K55)-INT((AU$29-1)/$K55))*($R55*(1-$E55)+$Q55*(1-$F55))*((1+'Inputs &amp; Summary'!$D$7)^AU$29))),((_xlfn.WEIBULL.DIST(AU$29,$L55,$K55,FALSE)*($R55*(1-$E55)+$Q55*(1-$F55))*((1+'Inputs &amp; Summary'!$D$7)^AU$29))))))</f>
        <v>0</v>
      </c>
      <c r="AV55" s="114">
        <f>$D55*IF(AV$29&gt;'Inputs &amp; Summary'!$D$5,0,IF(AV$29&gt;VLOOKUP($G55,Lists!$J$17:$K$21,2),IF($M55=Lists!$H$3,IF($K55&lt;1,(($S55/$K55)*((1+'Inputs &amp; Summary'!$D$7)^AV$29)),((INT(AV$29/$K55)-INT((AV$29-1)/$K55))*$S55*((1+'Inputs &amp; Summary'!$D$7)^AV$29))),(_xlfn.WEIBULL.DIST(AV$29,$L55,$K55,FALSE)*$S55*((1+'Inputs &amp; Summary'!$D$7)^AV$29))),IF($M55=Lists!$H$3,IF($K55&lt;1,((($R55*(1-$E55)+$Q55*(1-$F55))/$K55)*((1+'Inputs &amp; Summary'!$D$7)^AV$29)),((INT(AV$29/$K55)-INT((AV$29-1)/$K55))*($R55*(1-$E55)+$Q55*(1-$F55))*((1+'Inputs &amp; Summary'!$D$7)^AV$29))),((_xlfn.WEIBULL.DIST(AV$29,$L55,$K55,FALSE)*($R55*(1-$E55)+$Q55*(1-$F55))*((1+'Inputs &amp; Summary'!$D$7)^AV$29))))))</f>
        <v>0</v>
      </c>
      <c r="AW55" s="114">
        <f>$D55*IF(AW$29&gt;'Inputs &amp; Summary'!$D$5,0,IF(AW$29&gt;VLOOKUP($G55,Lists!$J$17:$K$21,2),IF($M55=Lists!$H$3,IF($K55&lt;1,(($S55/$K55)*((1+'Inputs &amp; Summary'!$D$7)^AW$29)),((INT(AW$29/$K55)-INT((AW$29-1)/$K55))*$S55*((1+'Inputs &amp; Summary'!$D$7)^AW$29))),(_xlfn.WEIBULL.DIST(AW$29,$L55,$K55,FALSE)*$S55*((1+'Inputs &amp; Summary'!$D$7)^AW$29))),IF($M55=Lists!$H$3,IF($K55&lt;1,((($R55*(1-$E55)+$Q55*(1-$F55))/$K55)*((1+'Inputs &amp; Summary'!$D$7)^AW$29)),((INT(AW$29/$K55)-INT((AW$29-1)/$K55))*($R55*(1-$E55)+$Q55*(1-$F55))*((1+'Inputs &amp; Summary'!$D$7)^AW$29))),((_xlfn.WEIBULL.DIST(AW$29,$L55,$K55,FALSE)*($R55*(1-$E55)+$Q55*(1-$F55))*((1+'Inputs &amp; Summary'!$D$7)^AW$29))))))</f>
        <v>0</v>
      </c>
      <c r="AX55" s="114">
        <f>$D55*IF(AX$29&gt;'Inputs &amp; Summary'!$D$5,0,IF(AX$29&gt;VLOOKUP($G55,Lists!$J$17:$K$21,2),IF($M55=Lists!$H$3,IF($K55&lt;1,(($S55/$K55)*((1+'Inputs &amp; Summary'!$D$7)^AX$29)),((INT(AX$29/$K55)-INT((AX$29-1)/$K55))*$S55*((1+'Inputs &amp; Summary'!$D$7)^AX$29))),(_xlfn.WEIBULL.DIST(AX$29,$L55,$K55,FALSE)*$S55*((1+'Inputs &amp; Summary'!$D$7)^AX$29))),IF($M55=Lists!$H$3,IF($K55&lt;1,((($R55*(1-$E55)+$Q55*(1-$F55))/$K55)*((1+'Inputs &amp; Summary'!$D$7)^AX$29)),((INT(AX$29/$K55)-INT((AX$29-1)/$K55))*($R55*(1-$E55)+$Q55*(1-$F55))*((1+'Inputs &amp; Summary'!$D$7)^AX$29))),((_xlfn.WEIBULL.DIST(AX$29,$L55,$K55,FALSE)*($R55*(1-$E55)+$Q55*(1-$F55))*((1+'Inputs &amp; Summary'!$D$7)^AX$29))))))</f>
        <v>0</v>
      </c>
      <c r="AY55" s="114">
        <f>$D55*IF(AY$29&gt;'Inputs &amp; Summary'!$D$5,0,IF(AY$29&gt;VLOOKUP($G55,Lists!$J$17:$K$21,2),IF($M55=Lists!$H$3,IF($K55&lt;1,(($S55/$K55)*((1+'Inputs &amp; Summary'!$D$7)^AY$29)),((INT(AY$29/$K55)-INT((AY$29-1)/$K55))*$S55*((1+'Inputs &amp; Summary'!$D$7)^AY$29))),(_xlfn.WEIBULL.DIST(AY$29,$L55,$K55,FALSE)*$S55*((1+'Inputs &amp; Summary'!$D$7)^AY$29))),IF($M55=Lists!$H$3,IF($K55&lt;1,((($R55*(1-$E55)+$Q55*(1-$F55))/$K55)*((1+'Inputs &amp; Summary'!$D$7)^AY$29)),((INT(AY$29/$K55)-INT((AY$29-1)/$K55))*($R55*(1-$E55)+$Q55*(1-$F55))*((1+'Inputs &amp; Summary'!$D$7)^AY$29))),((_xlfn.WEIBULL.DIST(AY$29,$L55,$K55,FALSE)*($R55*(1-$E55)+$Q55*(1-$F55))*((1+'Inputs &amp; Summary'!$D$7)^AY$29))))))</f>
        <v>0</v>
      </c>
      <c r="AZ55" s="114">
        <f>$D55*IF(AZ$29&gt;'Inputs &amp; Summary'!$D$5,0,IF(AZ$29&gt;VLOOKUP($G55,Lists!$J$17:$K$21,2),IF($M55=Lists!$H$3,IF($K55&lt;1,(($S55/$K55)*((1+'Inputs &amp; Summary'!$D$7)^AZ$29)),((INT(AZ$29/$K55)-INT((AZ$29-1)/$K55))*$S55*((1+'Inputs &amp; Summary'!$D$7)^AZ$29))),(_xlfn.WEIBULL.DIST(AZ$29,$L55,$K55,FALSE)*$S55*((1+'Inputs &amp; Summary'!$D$7)^AZ$29))),IF($M55=Lists!$H$3,IF($K55&lt;1,((($R55*(1-$E55)+$Q55*(1-$F55))/$K55)*((1+'Inputs &amp; Summary'!$D$7)^AZ$29)),((INT(AZ$29/$K55)-INT((AZ$29-1)/$K55))*($R55*(1-$E55)+$Q55*(1-$F55))*((1+'Inputs &amp; Summary'!$D$7)^AZ$29))),((_xlfn.WEIBULL.DIST(AZ$29,$L55,$K55,FALSE)*($R55*(1-$E55)+$Q55*(1-$F55))*((1+'Inputs &amp; Summary'!$D$7)^AZ$29))))))</f>
        <v>0</v>
      </c>
      <c r="BA55" s="114">
        <f>$D55*IF(BA$29&gt;'Inputs &amp; Summary'!$D$5,0,IF(BA$29&gt;VLOOKUP($G55,Lists!$J$17:$K$21,2),IF($M55=Lists!$H$3,IF($K55&lt;1,(($S55/$K55)*((1+'Inputs &amp; Summary'!$D$7)^BA$29)),((INT(BA$29/$K55)-INT((BA$29-1)/$K55))*$S55*((1+'Inputs &amp; Summary'!$D$7)^BA$29))),(_xlfn.WEIBULL.DIST(BA$29,$L55,$K55,FALSE)*$S55*((1+'Inputs &amp; Summary'!$D$7)^BA$29))),IF($M55=Lists!$H$3,IF($K55&lt;1,((($R55*(1-$E55)+$Q55*(1-$F55))/$K55)*((1+'Inputs &amp; Summary'!$D$7)^BA$29)),((INT(BA$29/$K55)-INT((BA$29-1)/$K55))*($R55*(1-$E55)+$Q55*(1-$F55))*((1+'Inputs &amp; Summary'!$D$7)^BA$29))),((_xlfn.WEIBULL.DIST(BA$29,$L55,$K55,FALSE)*($R55*(1-$E55)+$Q55*(1-$F55))*((1+'Inputs &amp; Summary'!$D$7)^BA$29))))))</f>
        <v>0</v>
      </c>
      <c r="BB55" s="114">
        <f>$D55*IF(BB$29&gt;'Inputs &amp; Summary'!$D$5,0,IF(BB$29&gt;VLOOKUP($G55,Lists!$J$17:$K$21,2),IF($M55=Lists!$H$3,IF($K55&lt;1,(($S55/$K55)*((1+'Inputs &amp; Summary'!$D$7)^BB$29)),((INT(BB$29/$K55)-INT((BB$29-1)/$K55))*$S55*((1+'Inputs &amp; Summary'!$D$7)^BB$29))),(_xlfn.WEIBULL.DIST(BB$29,$L55,$K55,FALSE)*$S55*((1+'Inputs &amp; Summary'!$D$7)^BB$29))),IF($M55=Lists!$H$3,IF($K55&lt;1,((($R55*(1-$E55)+$Q55*(1-$F55))/$K55)*((1+'Inputs &amp; Summary'!$D$7)^BB$29)),((INT(BB$29/$K55)-INT((BB$29-1)/$K55))*($R55*(1-$E55)+$Q55*(1-$F55))*((1+'Inputs &amp; Summary'!$D$7)^BB$29))),((_xlfn.WEIBULL.DIST(BB$29,$L55,$K55,FALSE)*($R55*(1-$E55)+$Q55*(1-$F55))*((1+'Inputs &amp; Summary'!$D$7)^BB$29))))))</f>
        <v>0</v>
      </c>
      <c r="BC55" s="114">
        <f>$D55*IF(BC$29&gt;'Inputs &amp; Summary'!$D$5,0,IF(BC$29&gt;VLOOKUP($G55,Lists!$J$17:$K$21,2),IF($M55=Lists!$H$3,IF($K55&lt;1,(($S55/$K55)*((1+'Inputs &amp; Summary'!$D$7)^BC$29)),((INT(BC$29/$K55)-INT((BC$29-1)/$K55))*$S55*((1+'Inputs &amp; Summary'!$D$7)^BC$29))),(_xlfn.WEIBULL.DIST(BC$29,$L55,$K55,FALSE)*$S55*((1+'Inputs &amp; Summary'!$D$7)^BC$29))),IF($M55=Lists!$H$3,IF($K55&lt;1,((($R55*(1-$E55)+$Q55*(1-$F55))/$K55)*((1+'Inputs &amp; Summary'!$D$7)^BC$29)),((INT(BC$29/$K55)-INT((BC$29-1)/$K55))*($R55*(1-$E55)+$Q55*(1-$F55))*((1+'Inputs &amp; Summary'!$D$7)^BC$29))),((_xlfn.WEIBULL.DIST(BC$29,$L55,$K55,FALSE)*($R55*(1-$E55)+$Q55*(1-$F55))*((1+'Inputs &amp; Summary'!$D$7)^BC$29))))))</f>
        <v>0</v>
      </c>
      <c r="BD55" s="114">
        <f>$D55*IF(BD$29&gt;'Inputs &amp; Summary'!$D$5,0,IF(BD$29&gt;VLOOKUP($G55,Lists!$J$17:$K$21,2),IF($M55=Lists!$H$3,IF($K55&lt;1,(($S55/$K55)*((1+'Inputs &amp; Summary'!$D$7)^BD$29)),((INT(BD$29/$K55)-INT((BD$29-1)/$K55))*$S55*((1+'Inputs &amp; Summary'!$D$7)^BD$29))),(_xlfn.WEIBULL.DIST(BD$29,$L55,$K55,FALSE)*$S55*((1+'Inputs &amp; Summary'!$D$7)^BD$29))),IF($M55=Lists!$H$3,IF($K55&lt;1,((($R55*(1-$E55)+$Q55*(1-$F55))/$K55)*((1+'Inputs &amp; Summary'!$D$7)^BD$29)),((INT(BD$29/$K55)-INT((BD$29-1)/$K55))*($R55*(1-$E55)+$Q55*(1-$F55))*((1+'Inputs &amp; Summary'!$D$7)^BD$29))),((_xlfn.WEIBULL.DIST(BD$29,$L55,$K55,FALSE)*($R55*(1-$E55)+$Q55*(1-$F55))*((1+'Inputs &amp; Summary'!$D$7)^BD$29))))))</f>
        <v>0</v>
      </c>
      <c r="BE55" s="114">
        <f>$D55*IF(BE$29&gt;'Inputs &amp; Summary'!$D$5,0,IF(BE$29&gt;VLOOKUP($G55,Lists!$J$17:$K$21,2),IF($M55=Lists!$H$3,IF($K55&lt;1,(($S55/$K55)*((1+'Inputs &amp; Summary'!$D$7)^BE$29)),((INT(BE$29/$K55)-INT((BE$29-1)/$K55))*$S55*((1+'Inputs &amp; Summary'!$D$7)^BE$29))),(_xlfn.WEIBULL.DIST(BE$29,$L55,$K55,FALSE)*$S55*((1+'Inputs &amp; Summary'!$D$7)^BE$29))),IF($M55=Lists!$H$3,IF($K55&lt;1,((($R55*(1-$E55)+$Q55*(1-$F55))/$K55)*((1+'Inputs &amp; Summary'!$D$7)^BE$29)),((INT(BE$29/$K55)-INT((BE$29-1)/$K55))*($R55*(1-$E55)+$Q55*(1-$F55))*((1+'Inputs &amp; Summary'!$D$7)^BE$29))),((_xlfn.WEIBULL.DIST(BE$29,$L55,$K55,FALSE)*($R55*(1-$E55)+$Q55*(1-$F55))*((1+'Inputs &amp; Summary'!$D$7)^BE$29))))))</f>
        <v>0</v>
      </c>
      <c r="BF55" s="114">
        <f>$D55*IF(BF$29&gt;'Inputs &amp; Summary'!$D$5,0,IF(BF$29&gt;VLOOKUP($G55,Lists!$J$17:$K$21,2),IF($M55=Lists!$H$3,IF($K55&lt;1,(($S55/$K55)*((1+'Inputs &amp; Summary'!$D$7)^BF$29)),((INT(BF$29/$K55)-INT((BF$29-1)/$K55))*$S55*((1+'Inputs &amp; Summary'!$D$7)^BF$29))),(_xlfn.WEIBULL.DIST(BF$29,$L55,$K55,FALSE)*$S55*((1+'Inputs &amp; Summary'!$D$7)^BF$29))),IF($M55=Lists!$H$3,IF($K55&lt;1,((($R55*(1-$E55)+$Q55*(1-$F55))/$K55)*((1+'Inputs &amp; Summary'!$D$7)^BF$29)),((INT(BF$29/$K55)-INT((BF$29-1)/$K55))*($R55*(1-$E55)+$Q55*(1-$F55))*((1+'Inputs &amp; Summary'!$D$7)^BF$29))),((_xlfn.WEIBULL.DIST(BF$29,$L55,$K55,FALSE)*($R55*(1-$E55)+$Q55*(1-$F55))*((1+'Inputs &amp; Summary'!$D$7)^BF$29))))))</f>
        <v>0</v>
      </c>
      <c r="BG55" s="114">
        <f>$D55*IF(BG$29&gt;'Inputs &amp; Summary'!$D$5,0,IF(BG$29&gt;VLOOKUP($G55,Lists!$J$17:$K$21,2),IF($M55=Lists!$H$3,IF($K55&lt;1,(($S55/$K55)*((1+'Inputs &amp; Summary'!$D$7)^BG$29)),((INT(BG$29/$K55)-INT((BG$29-1)/$K55))*$S55*((1+'Inputs &amp; Summary'!$D$7)^BG$29))),(_xlfn.WEIBULL.DIST(BG$29,$L55,$K55,FALSE)*$S55*((1+'Inputs &amp; Summary'!$D$7)^BG$29))),IF($M55=Lists!$H$3,IF($K55&lt;1,((($R55*(1-$E55)+$Q55*(1-$F55))/$K55)*((1+'Inputs &amp; Summary'!$D$7)^BG$29)),((INT(BG$29/$K55)-INT((BG$29-1)/$K55))*($R55*(1-$E55)+$Q55*(1-$F55))*((1+'Inputs &amp; Summary'!$D$7)^BG$29))),((_xlfn.WEIBULL.DIST(BG$29,$L55,$K55,FALSE)*($R55*(1-$E55)+$Q55*(1-$F55))*((1+'Inputs &amp; Summary'!$D$7)^BG$29))))))</f>
        <v>0</v>
      </c>
      <c r="BH55" s="114">
        <f>$D55*IF(BH$29&gt;'Inputs &amp; Summary'!$D$5,0,IF(BH$29&gt;VLOOKUP($G55,Lists!$J$17:$K$21,2),IF($M55=Lists!$H$3,IF($K55&lt;1,(($S55/$K55)*((1+'Inputs &amp; Summary'!$D$7)^BH$29)),((INT(BH$29/$K55)-INT((BH$29-1)/$K55))*$S55*((1+'Inputs &amp; Summary'!$D$7)^BH$29))),(_xlfn.WEIBULL.DIST(BH$29,$L55,$K55,FALSE)*$S55*((1+'Inputs &amp; Summary'!$D$7)^BH$29))),IF($M55=Lists!$H$3,IF($K55&lt;1,((($R55*(1-$E55)+$Q55*(1-$F55))/$K55)*((1+'Inputs &amp; Summary'!$D$7)^BH$29)),((INT(BH$29/$K55)-INT((BH$29-1)/$K55))*($R55*(1-$E55)+$Q55*(1-$F55))*((1+'Inputs &amp; Summary'!$D$7)^BH$29))),((_xlfn.WEIBULL.DIST(BH$29,$L55,$K55,FALSE)*($R55*(1-$E55)+$Q55*(1-$F55))*((1+'Inputs &amp; Summary'!$D$7)^BH$29))))))</f>
        <v>0</v>
      </c>
      <c r="BI55" s="114">
        <f>$D55*IF(BI$29&gt;'Inputs &amp; Summary'!$D$5,0,IF(BI$29&gt;VLOOKUP($G55,Lists!$J$17:$K$21,2),IF($M55=Lists!$H$3,IF($K55&lt;1,(($S55/$K55)*((1+'Inputs &amp; Summary'!$D$7)^BI$29)),((INT(BI$29/$K55)-INT((BI$29-1)/$K55))*$S55*((1+'Inputs &amp; Summary'!$D$7)^BI$29))),(_xlfn.WEIBULL.DIST(BI$29,$L55,$K55,FALSE)*$S55*((1+'Inputs &amp; Summary'!$D$7)^BI$29))),IF($M55=Lists!$H$3,IF($K55&lt;1,((($R55*(1-$E55)+$Q55*(1-$F55))/$K55)*((1+'Inputs &amp; Summary'!$D$7)^BI$29)),((INT(BI$29/$K55)-INT((BI$29-1)/$K55))*($R55*(1-$E55)+$Q55*(1-$F55))*((1+'Inputs &amp; Summary'!$D$7)^BI$29))),((_xlfn.WEIBULL.DIST(BI$29,$L55,$K55,FALSE)*($R55*(1-$E55)+$Q55*(1-$F55))*((1+'Inputs &amp; Summary'!$D$7)^BI$29))))))</f>
        <v>0</v>
      </c>
      <c r="BJ55" s="114">
        <f>$D55*IF(BJ$29&gt;'Inputs &amp; Summary'!$D$5,0,IF(BJ$29&gt;VLOOKUP($G55,Lists!$J$17:$K$21,2),IF($M55=Lists!$H$3,IF($K55&lt;1,(($S55/$K55)*((1+'Inputs &amp; Summary'!$D$7)^BJ$29)),((INT(BJ$29/$K55)-INT((BJ$29-1)/$K55))*$S55*((1+'Inputs &amp; Summary'!$D$7)^BJ$29))),(_xlfn.WEIBULL.DIST(BJ$29,$L55,$K55,FALSE)*$S55*((1+'Inputs &amp; Summary'!$D$7)^BJ$29))),IF($M55=Lists!$H$3,IF($K55&lt;1,((($R55*(1-$E55)+$Q55*(1-$F55))/$K55)*((1+'Inputs &amp; Summary'!$D$7)^BJ$29)),((INT(BJ$29/$K55)-INT((BJ$29-1)/$K55))*($R55*(1-$E55)+$Q55*(1-$F55))*((1+'Inputs &amp; Summary'!$D$7)^BJ$29))),((_xlfn.WEIBULL.DIST(BJ$29,$L55,$K55,FALSE)*($R55*(1-$E55)+$Q55*(1-$F55))*((1+'Inputs &amp; Summary'!$D$7)^BJ$29))))))</f>
        <v>0</v>
      </c>
      <c r="BK55" s="114">
        <f>$D55*IF(BK$29&gt;'Inputs &amp; Summary'!$D$5,0,IF(BK$29&gt;VLOOKUP($G55,Lists!$J$17:$K$21,2),IF($M55=Lists!$H$3,IF($K55&lt;1,(($S55/$K55)*((1+'Inputs &amp; Summary'!$D$7)^BK$29)),((INT(BK$29/$K55)-INT((BK$29-1)/$K55))*$S55*((1+'Inputs &amp; Summary'!$D$7)^BK$29))),(_xlfn.WEIBULL.DIST(BK$29,$L55,$K55,FALSE)*$S55*((1+'Inputs &amp; Summary'!$D$7)^BK$29))),IF($M55=Lists!$H$3,IF($K55&lt;1,((($R55*(1-$E55)+$Q55*(1-$F55))/$K55)*((1+'Inputs &amp; Summary'!$D$7)^BK$29)),((INT(BK$29/$K55)-INT((BK$29-1)/$K55))*($R55*(1-$E55)+$Q55*(1-$F55))*((1+'Inputs &amp; Summary'!$D$7)^BK$29))),((_xlfn.WEIBULL.DIST(BK$29,$L55,$K55,FALSE)*($R55*(1-$E55)+$Q55*(1-$F55))*((1+'Inputs &amp; Summary'!$D$7)^BK$29))))))</f>
        <v>0</v>
      </c>
      <c r="BL55" s="114">
        <f>$D55*IF(BL$29&gt;'Inputs &amp; Summary'!$D$5,0,IF(BL$29&gt;VLOOKUP($G55,Lists!$J$17:$K$21,2),IF($M55=Lists!$H$3,IF($K55&lt;1,(($S55/$K55)*((1+'Inputs &amp; Summary'!$D$7)^BL$29)),((INT(BL$29/$K55)-INT((BL$29-1)/$K55))*$S55*((1+'Inputs &amp; Summary'!$D$7)^BL$29))),(_xlfn.WEIBULL.DIST(BL$29,$L55,$K55,FALSE)*$S55*((1+'Inputs &amp; Summary'!$D$7)^BL$29))),IF($M55=Lists!$H$3,IF($K55&lt;1,((($R55*(1-$E55)+$Q55*(1-$F55))/$K55)*((1+'Inputs &amp; Summary'!$D$7)^BL$29)),((INT(BL$29/$K55)-INT((BL$29-1)/$K55))*($R55*(1-$E55)+$Q55*(1-$F55))*((1+'Inputs &amp; Summary'!$D$7)^BL$29))),((_xlfn.WEIBULL.DIST(BL$29,$L55,$K55,FALSE)*($R55*(1-$E55)+$Q55*(1-$F55))*((1+'Inputs &amp; Summary'!$D$7)^BL$29))))))</f>
        <v>0</v>
      </c>
    </row>
    <row r="56" spans="1:64" s="1" customFormat="1" x14ac:dyDescent="0.3">
      <c r="A56" s="79" t="s">
        <v>226</v>
      </c>
      <c r="B56" s="33" t="s">
        <v>152</v>
      </c>
      <c r="C56" s="33" t="s">
        <v>236</v>
      </c>
      <c r="D56" s="68">
        <v>0</v>
      </c>
      <c r="E56" s="68">
        <v>1</v>
      </c>
      <c r="F56" s="68">
        <v>1</v>
      </c>
      <c r="G56" s="213" t="s">
        <v>432</v>
      </c>
      <c r="H56" s="34"/>
      <c r="I56" s="34" t="s">
        <v>95</v>
      </c>
      <c r="J56" s="33">
        <f>VLOOKUP(I56,'Labor Rates'!$A$1:$B$16,2)</f>
        <v>23.197115384615383</v>
      </c>
      <c r="K56" s="35">
        <v>25</v>
      </c>
      <c r="L56" s="35">
        <v>1</v>
      </c>
      <c r="M56" s="36" t="s">
        <v>249</v>
      </c>
      <c r="N56" s="84">
        <f>IF('Inputs &amp; Summary'!D26=0,0,'Inputs &amp; Summary'!$D$25/'Inputs &amp; Summary'!$D$26)</f>
        <v>18</v>
      </c>
      <c r="O56" s="35">
        <v>0.08</v>
      </c>
      <c r="P56" s="5">
        <v>5</v>
      </c>
      <c r="Q56" s="73">
        <f t="shared" si="6"/>
        <v>33.403846153846153</v>
      </c>
      <c r="R56" s="73">
        <f t="shared" si="7"/>
        <v>90</v>
      </c>
      <c r="S56" s="74">
        <f t="shared" si="8"/>
        <v>0</v>
      </c>
      <c r="T56" s="88"/>
      <c r="U56" s="80"/>
      <c r="V56" s="87">
        <f t="shared" si="9"/>
        <v>0</v>
      </c>
      <c r="W56" s="87">
        <f>NPV('Inputs &amp; Summary'!$D$6,Y56:BL56)</f>
        <v>0</v>
      </c>
      <c r="X56" s="90">
        <f t="shared" si="10"/>
        <v>0</v>
      </c>
      <c r="Y56" s="114">
        <f>$D56*IF(Y$29&gt;'Inputs &amp; Summary'!$D$5,0,IF(Y$29&gt;VLOOKUP($G56,Lists!$J$17:$K$21,2),IF($M56=Lists!$H$3,IF($K56&lt;1,(($S56/$K56)*((1+'Inputs &amp; Summary'!$D$7)^Y$29)),((INT(Y$29/$K56)-INT((Y$29-1)/$K56))*$S56*((1+'Inputs &amp; Summary'!$D$7)^Y$29))),(_xlfn.WEIBULL.DIST(Y$29,$L56,$K56,FALSE)*$S56*((1+'Inputs &amp; Summary'!$D$7)^Y$29))),IF($M56=Lists!$H$3,IF($K56&lt;1,((($R56*(1-$E56)+$Q56*(1-$F56))/$K56)*((1+'Inputs &amp; Summary'!$D$7)^Y$29)),((INT(Y$29/$K56)-INT((Y$29-1)/$K56))*($R56*(1-$E56)+$Q56*(1-$F56))*((1+'Inputs &amp; Summary'!$D$7)^Y$29))),((_xlfn.WEIBULL.DIST(Y$29,$L56,$K56,FALSE)*($R56*(1-$E56)+$Q56*(1-$F56))*((1+'Inputs &amp; Summary'!$D$7)^Y$29))))))</f>
        <v>0</v>
      </c>
      <c r="Z56" s="114">
        <f>$D56*IF(Z$29&gt;'Inputs &amp; Summary'!$D$5,0,IF(Z$29&gt;VLOOKUP($G56,Lists!$J$17:$K$21,2),IF($M56=Lists!$H$3,IF($K56&lt;1,(($S56/$K56)*((1+'Inputs &amp; Summary'!$D$7)^Z$29)),((INT(Z$29/$K56)-INT((Z$29-1)/$K56))*$S56*((1+'Inputs &amp; Summary'!$D$7)^Z$29))),(_xlfn.WEIBULL.DIST(Z$29,$L56,$K56,FALSE)*$S56*((1+'Inputs &amp; Summary'!$D$7)^Z$29))),IF($M56=Lists!$H$3,IF($K56&lt;1,((($R56*(1-$E56)+$Q56*(1-$F56))/$K56)*((1+'Inputs &amp; Summary'!$D$7)^Z$29)),((INT(Z$29/$K56)-INT((Z$29-1)/$K56))*($R56*(1-$E56)+$Q56*(1-$F56))*((1+'Inputs &amp; Summary'!$D$7)^Z$29))),((_xlfn.WEIBULL.DIST(Z$29,$L56,$K56,FALSE)*($R56*(1-$E56)+$Q56*(1-$F56))*((1+'Inputs &amp; Summary'!$D$7)^Z$29))))))</f>
        <v>0</v>
      </c>
      <c r="AA56" s="114">
        <f>$D56*IF(AA$29&gt;'Inputs &amp; Summary'!$D$5,0,IF(AA$29&gt;VLOOKUP($G56,Lists!$J$17:$K$21,2),IF($M56=Lists!$H$3,IF($K56&lt;1,(($S56/$K56)*((1+'Inputs &amp; Summary'!$D$7)^AA$29)),((INT(AA$29/$K56)-INT((AA$29-1)/$K56))*$S56*((1+'Inputs &amp; Summary'!$D$7)^AA$29))),(_xlfn.WEIBULL.DIST(AA$29,$L56,$K56,FALSE)*$S56*((1+'Inputs &amp; Summary'!$D$7)^AA$29))),IF($M56=Lists!$H$3,IF($K56&lt;1,((($R56*(1-$E56)+$Q56*(1-$F56))/$K56)*((1+'Inputs &amp; Summary'!$D$7)^AA$29)),((INT(AA$29/$K56)-INT((AA$29-1)/$K56))*($R56*(1-$E56)+$Q56*(1-$F56))*((1+'Inputs &amp; Summary'!$D$7)^AA$29))),((_xlfn.WEIBULL.DIST(AA$29,$L56,$K56,FALSE)*($R56*(1-$E56)+$Q56*(1-$F56))*((1+'Inputs &amp; Summary'!$D$7)^AA$29))))))</f>
        <v>0</v>
      </c>
      <c r="AB56" s="114">
        <f>$D56*IF(AB$29&gt;'Inputs &amp; Summary'!$D$5,0,IF(AB$29&gt;VLOOKUP($G56,Lists!$J$17:$K$21,2),IF($M56=Lists!$H$3,IF($K56&lt;1,(($S56/$K56)*((1+'Inputs &amp; Summary'!$D$7)^AB$29)),((INT(AB$29/$K56)-INT((AB$29-1)/$K56))*$S56*((1+'Inputs &amp; Summary'!$D$7)^AB$29))),(_xlfn.WEIBULL.DIST(AB$29,$L56,$K56,FALSE)*$S56*((1+'Inputs &amp; Summary'!$D$7)^AB$29))),IF($M56=Lists!$H$3,IF($K56&lt;1,((($R56*(1-$E56)+$Q56*(1-$F56))/$K56)*((1+'Inputs &amp; Summary'!$D$7)^AB$29)),((INT(AB$29/$K56)-INT((AB$29-1)/$K56))*($R56*(1-$E56)+$Q56*(1-$F56))*((1+'Inputs &amp; Summary'!$D$7)^AB$29))),((_xlfn.WEIBULL.DIST(AB$29,$L56,$K56,FALSE)*($R56*(1-$E56)+$Q56*(1-$F56))*((1+'Inputs &amp; Summary'!$D$7)^AB$29))))))</f>
        <v>0</v>
      </c>
      <c r="AC56" s="114">
        <f>$D56*IF(AC$29&gt;'Inputs &amp; Summary'!$D$5,0,IF(AC$29&gt;VLOOKUP($G56,Lists!$J$17:$K$21,2),IF($M56=Lists!$H$3,IF($K56&lt;1,(($S56/$K56)*((1+'Inputs &amp; Summary'!$D$7)^AC$29)),((INT(AC$29/$K56)-INT((AC$29-1)/$K56))*$S56*((1+'Inputs &amp; Summary'!$D$7)^AC$29))),(_xlfn.WEIBULL.DIST(AC$29,$L56,$K56,FALSE)*$S56*((1+'Inputs &amp; Summary'!$D$7)^AC$29))),IF($M56=Lists!$H$3,IF($K56&lt;1,((($R56*(1-$E56)+$Q56*(1-$F56))/$K56)*((1+'Inputs &amp; Summary'!$D$7)^AC$29)),((INT(AC$29/$K56)-INT((AC$29-1)/$K56))*($R56*(1-$E56)+$Q56*(1-$F56))*((1+'Inputs &amp; Summary'!$D$7)^AC$29))),((_xlfn.WEIBULL.DIST(AC$29,$L56,$K56,FALSE)*($R56*(1-$E56)+$Q56*(1-$F56))*((1+'Inputs &amp; Summary'!$D$7)^AC$29))))))</f>
        <v>0</v>
      </c>
      <c r="AD56" s="114">
        <f>$D56*IF(AD$29&gt;'Inputs &amp; Summary'!$D$5,0,IF(AD$29&gt;VLOOKUP($G56,Lists!$J$17:$K$21,2),IF($M56=Lists!$H$3,IF($K56&lt;1,(($S56/$K56)*((1+'Inputs &amp; Summary'!$D$7)^AD$29)),((INT(AD$29/$K56)-INT((AD$29-1)/$K56))*$S56*((1+'Inputs &amp; Summary'!$D$7)^AD$29))),(_xlfn.WEIBULL.DIST(AD$29,$L56,$K56,FALSE)*$S56*((1+'Inputs &amp; Summary'!$D$7)^AD$29))),IF($M56=Lists!$H$3,IF($K56&lt;1,((($R56*(1-$E56)+$Q56*(1-$F56))/$K56)*((1+'Inputs &amp; Summary'!$D$7)^AD$29)),((INT(AD$29/$K56)-INT((AD$29-1)/$K56))*($R56*(1-$E56)+$Q56*(1-$F56))*((1+'Inputs &amp; Summary'!$D$7)^AD$29))),((_xlfn.WEIBULL.DIST(AD$29,$L56,$K56,FALSE)*($R56*(1-$E56)+$Q56*(1-$F56))*((1+'Inputs &amp; Summary'!$D$7)^AD$29))))))</f>
        <v>0</v>
      </c>
      <c r="AE56" s="114">
        <f>$D56*IF(AE$29&gt;'Inputs &amp; Summary'!$D$5,0,IF(AE$29&gt;VLOOKUP($G56,Lists!$J$17:$K$21,2),IF($M56=Lists!$H$3,IF($K56&lt;1,(($S56/$K56)*((1+'Inputs &amp; Summary'!$D$7)^AE$29)),((INT(AE$29/$K56)-INT((AE$29-1)/$K56))*$S56*((1+'Inputs &amp; Summary'!$D$7)^AE$29))),(_xlfn.WEIBULL.DIST(AE$29,$L56,$K56,FALSE)*$S56*((1+'Inputs &amp; Summary'!$D$7)^AE$29))),IF($M56=Lists!$H$3,IF($K56&lt;1,((($R56*(1-$E56)+$Q56*(1-$F56))/$K56)*((1+'Inputs &amp; Summary'!$D$7)^AE$29)),((INT(AE$29/$K56)-INT((AE$29-1)/$K56))*($R56*(1-$E56)+$Q56*(1-$F56))*((1+'Inputs &amp; Summary'!$D$7)^AE$29))),((_xlfn.WEIBULL.DIST(AE$29,$L56,$K56,FALSE)*($R56*(1-$E56)+$Q56*(1-$F56))*((1+'Inputs &amp; Summary'!$D$7)^AE$29))))))</f>
        <v>0</v>
      </c>
      <c r="AF56" s="114">
        <f>$D56*IF(AF$29&gt;'Inputs &amp; Summary'!$D$5,0,IF(AF$29&gt;VLOOKUP($G56,Lists!$J$17:$K$21,2),IF($M56=Lists!$H$3,IF($K56&lt;1,(($S56/$K56)*((1+'Inputs &amp; Summary'!$D$7)^AF$29)),((INT(AF$29/$K56)-INT((AF$29-1)/$K56))*$S56*((1+'Inputs &amp; Summary'!$D$7)^AF$29))),(_xlfn.WEIBULL.DIST(AF$29,$L56,$K56,FALSE)*$S56*((1+'Inputs &amp; Summary'!$D$7)^AF$29))),IF($M56=Lists!$H$3,IF($K56&lt;1,((($R56*(1-$E56)+$Q56*(1-$F56))/$K56)*((1+'Inputs &amp; Summary'!$D$7)^AF$29)),((INT(AF$29/$K56)-INT((AF$29-1)/$K56))*($R56*(1-$E56)+$Q56*(1-$F56))*((1+'Inputs &amp; Summary'!$D$7)^AF$29))),((_xlfn.WEIBULL.DIST(AF$29,$L56,$K56,FALSE)*($R56*(1-$E56)+$Q56*(1-$F56))*((1+'Inputs &amp; Summary'!$D$7)^AF$29))))))</f>
        <v>0</v>
      </c>
      <c r="AG56" s="114">
        <f>$D56*IF(AG$29&gt;'Inputs &amp; Summary'!$D$5,0,IF(AG$29&gt;VLOOKUP($G56,Lists!$J$17:$K$21,2),IF($M56=Lists!$H$3,IF($K56&lt;1,(($S56/$K56)*((1+'Inputs &amp; Summary'!$D$7)^AG$29)),((INT(AG$29/$K56)-INT((AG$29-1)/$K56))*$S56*((1+'Inputs &amp; Summary'!$D$7)^AG$29))),(_xlfn.WEIBULL.DIST(AG$29,$L56,$K56,FALSE)*$S56*((1+'Inputs &amp; Summary'!$D$7)^AG$29))),IF($M56=Lists!$H$3,IF($K56&lt;1,((($R56*(1-$E56)+$Q56*(1-$F56))/$K56)*((1+'Inputs &amp; Summary'!$D$7)^AG$29)),((INT(AG$29/$K56)-INT((AG$29-1)/$K56))*($R56*(1-$E56)+$Q56*(1-$F56))*((1+'Inputs &amp; Summary'!$D$7)^AG$29))),((_xlfn.WEIBULL.DIST(AG$29,$L56,$K56,FALSE)*($R56*(1-$E56)+$Q56*(1-$F56))*((1+'Inputs &amp; Summary'!$D$7)^AG$29))))))</f>
        <v>0</v>
      </c>
      <c r="AH56" s="114">
        <f>$D56*IF(AH$29&gt;'Inputs &amp; Summary'!$D$5,0,IF(AH$29&gt;VLOOKUP($G56,Lists!$J$17:$K$21,2),IF($M56=Lists!$H$3,IF($K56&lt;1,(($S56/$K56)*((1+'Inputs &amp; Summary'!$D$7)^AH$29)),((INT(AH$29/$K56)-INT((AH$29-1)/$K56))*$S56*((1+'Inputs &amp; Summary'!$D$7)^AH$29))),(_xlfn.WEIBULL.DIST(AH$29,$L56,$K56,FALSE)*$S56*((1+'Inputs &amp; Summary'!$D$7)^AH$29))),IF($M56=Lists!$H$3,IF($K56&lt;1,((($R56*(1-$E56)+$Q56*(1-$F56))/$K56)*((1+'Inputs &amp; Summary'!$D$7)^AH$29)),((INT(AH$29/$K56)-INT((AH$29-1)/$K56))*($R56*(1-$E56)+$Q56*(1-$F56))*((1+'Inputs &amp; Summary'!$D$7)^AH$29))),((_xlfn.WEIBULL.DIST(AH$29,$L56,$K56,FALSE)*($R56*(1-$E56)+$Q56*(1-$F56))*((1+'Inputs &amp; Summary'!$D$7)^AH$29))))))</f>
        <v>0</v>
      </c>
      <c r="AI56" s="114">
        <f>$D56*IF(AI$29&gt;'Inputs &amp; Summary'!$D$5,0,IF(AI$29&gt;VLOOKUP($G56,Lists!$J$17:$K$21,2),IF($M56=Lists!$H$3,IF($K56&lt;1,(($S56/$K56)*((1+'Inputs &amp; Summary'!$D$7)^AI$29)),((INT(AI$29/$K56)-INT((AI$29-1)/$K56))*$S56*((1+'Inputs &amp; Summary'!$D$7)^AI$29))),(_xlfn.WEIBULL.DIST(AI$29,$L56,$K56,FALSE)*$S56*((1+'Inputs &amp; Summary'!$D$7)^AI$29))),IF($M56=Lists!$H$3,IF($K56&lt;1,((($R56*(1-$E56)+$Q56*(1-$F56))/$K56)*((1+'Inputs &amp; Summary'!$D$7)^AI$29)),((INT(AI$29/$K56)-INT((AI$29-1)/$K56))*($R56*(1-$E56)+$Q56*(1-$F56))*((1+'Inputs &amp; Summary'!$D$7)^AI$29))),((_xlfn.WEIBULL.DIST(AI$29,$L56,$K56,FALSE)*($R56*(1-$E56)+$Q56*(1-$F56))*((1+'Inputs &amp; Summary'!$D$7)^AI$29))))))</f>
        <v>0</v>
      </c>
      <c r="AJ56" s="114">
        <f>$D56*IF(AJ$29&gt;'Inputs &amp; Summary'!$D$5,0,IF(AJ$29&gt;VLOOKUP($G56,Lists!$J$17:$K$21,2),IF($M56=Lists!$H$3,IF($K56&lt;1,(($S56/$K56)*((1+'Inputs &amp; Summary'!$D$7)^AJ$29)),((INT(AJ$29/$K56)-INT((AJ$29-1)/$K56))*$S56*((1+'Inputs &amp; Summary'!$D$7)^AJ$29))),(_xlfn.WEIBULL.DIST(AJ$29,$L56,$K56,FALSE)*$S56*((1+'Inputs &amp; Summary'!$D$7)^AJ$29))),IF($M56=Lists!$H$3,IF($K56&lt;1,((($R56*(1-$E56)+$Q56*(1-$F56))/$K56)*((1+'Inputs &amp; Summary'!$D$7)^AJ$29)),((INT(AJ$29/$K56)-INT((AJ$29-1)/$K56))*($R56*(1-$E56)+$Q56*(1-$F56))*((1+'Inputs &amp; Summary'!$D$7)^AJ$29))),((_xlfn.WEIBULL.DIST(AJ$29,$L56,$K56,FALSE)*($R56*(1-$E56)+$Q56*(1-$F56))*((1+'Inputs &amp; Summary'!$D$7)^AJ$29))))))</f>
        <v>0</v>
      </c>
      <c r="AK56" s="114">
        <f>$D56*IF(AK$29&gt;'Inputs &amp; Summary'!$D$5,0,IF(AK$29&gt;VLOOKUP($G56,Lists!$J$17:$K$21,2),IF($M56=Lists!$H$3,IF($K56&lt;1,(($S56/$K56)*((1+'Inputs &amp; Summary'!$D$7)^AK$29)),((INT(AK$29/$K56)-INT((AK$29-1)/$K56))*$S56*((1+'Inputs &amp; Summary'!$D$7)^AK$29))),(_xlfn.WEIBULL.DIST(AK$29,$L56,$K56,FALSE)*$S56*((1+'Inputs &amp; Summary'!$D$7)^AK$29))),IF($M56=Lists!$H$3,IF($K56&lt;1,((($R56*(1-$E56)+$Q56*(1-$F56))/$K56)*((1+'Inputs &amp; Summary'!$D$7)^AK$29)),((INT(AK$29/$K56)-INT((AK$29-1)/$K56))*($R56*(1-$E56)+$Q56*(1-$F56))*((1+'Inputs &amp; Summary'!$D$7)^AK$29))),((_xlfn.WEIBULL.DIST(AK$29,$L56,$K56,FALSE)*($R56*(1-$E56)+$Q56*(1-$F56))*((1+'Inputs &amp; Summary'!$D$7)^AK$29))))))</f>
        <v>0</v>
      </c>
      <c r="AL56" s="114">
        <f>$D56*IF(AL$29&gt;'Inputs &amp; Summary'!$D$5,0,IF(AL$29&gt;VLOOKUP($G56,Lists!$J$17:$K$21,2),IF($M56=Lists!$H$3,IF($K56&lt;1,(($S56/$K56)*((1+'Inputs &amp; Summary'!$D$7)^AL$29)),((INT(AL$29/$K56)-INT((AL$29-1)/$K56))*$S56*((1+'Inputs &amp; Summary'!$D$7)^AL$29))),(_xlfn.WEIBULL.DIST(AL$29,$L56,$K56,FALSE)*$S56*((1+'Inputs &amp; Summary'!$D$7)^AL$29))),IF($M56=Lists!$H$3,IF($K56&lt;1,((($R56*(1-$E56)+$Q56*(1-$F56))/$K56)*((1+'Inputs &amp; Summary'!$D$7)^AL$29)),((INT(AL$29/$K56)-INT((AL$29-1)/$K56))*($R56*(1-$E56)+$Q56*(1-$F56))*((1+'Inputs &amp; Summary'!$D$7)^AL$29))),((_xlfn.WEIBULL.DIST(AL$29,$L56,$K56,FALSE)*($R56*(1-$E56)+$Q56*(1-$F56))*((1+'Inputs &amp; Summary'!$D$7)^AL$29))))))</f>
        <v>0</v>
      </c>
      <c r="AM56" s="114">
        <f>$D56*IF(AM$29&gt;'Inputs &amp; Summary'!$D$5,0,IF(AM$29&gt;VLOOKUP($G56,Lists!$J$17:$K$21,2),IF($M56=Lists!$H$3,IF($K56&lt;1,(($S56/$K56)*((1+'Inputs &amp; Summary'!$D$7)^AM$29)),((INT(AM$29/$K56)-INT((AM$29-1)/$K56))*$S56*((1+'Inputs &amp; Summary'!$D$7)^AM$29))),(_xlfn.WEIBULL.DIST(AM$29,$L56,$K56,FALSE)*$S56*((1+'Inputs &amp; Summary'!$D$7)^AM$29))),IF($M56=Lists!$H$3,IF($K56&lt;1,((($R56*(1-$E56)+$Q56*(1-$F56))/$K56)*((1+'Inputs &amp; Summary'!$D$7)^AM$29)),((INT(AM$29/$K56)-INT((AM$29-1)/$K56))*($R56*(1-$E56)+$Q56*(1-$F56))*((1+'Inputs &amp; Summary'!$D$7)^AM$29))),((_xlfn.WEIBULL.DIST(AM$29,$L56,$K56,FALSE)*($R56*(1-$E56)+$Q56*(1-$F56))*((1+'Inputs &amp; Summary'!$D$7)^AM$29))))))</f>
        <v>0</v>
      </c>
      <c r="AN56" s="114">
        <f>$D56*IF(AN$29&gt;'Inputs &amp; Summary'!$D$5,0,IF(AN$29&gt;VLOOKUP($G56,Lists!$J$17:$K$21,2),IF($M56=Lists!$H$3,IF($K56&lt;1,(($S56/$K56)*((1+'Inputs &amp; Summary'!$D$7)^AN$29)),((INT(AN$29/$K56)-INT((AN$29-1)/$K56))*$S56*((1+'Inputs &amp; Summary'!$D$7)^AN$29))),(_xlfn.WEIBULL.DIST(AN$29,$L56,$K56,FALSE)*$S56*((1+'Inputs &amp; Summary'!$D$7)^AN$29))),IF($M56=Lists!$H$3,IF($K56&lt;1,((($R56*(1-$E56)+$Q56*(1-$F56))/$K56)*((1+'Inputs &amp; Summary'!$D$7)^AN$29)),((INT(AN$29/$K56)-INT((AN$29-1)/$K56))*($R56*(1-$E56)+$Q56*(1-$F56))*((1+'Inputs &amp; Summary'!$D$7)^AN$29))),((_xlfn.WEIBULL.DIST(AN$29,$L56,$K56,FALSE)*($R56*(1-$E56)+$Q56*(1-$F56))*((1+'Inputs &amp; Summary'!$D$7)^AN$29))))))</f>
        <v>0</v>
      </c>
      <c r="AO56" s="114">
        <f>$D56*IF(AO$29&gt;'Inputs &amp; Summary'!$D$5,0,IF(AO$29&gt;VLOOKUP($G56,Lists!$J$17:$K$21,2),IF($M56=Lists!$H$3,IF($K56&lt;1,(($S56/$K56)*((1+'Inputs &amp; Summary'!$D$7)^AO$29)),((INT(AO$29/$K56)-INT((AO$29-1)/$K56))*$S56*((1+'Inputs &amp; Summary'!$D$7)^AO$29))),(_xlfn.WEIBULL.DIST(AO$29,$L56,$K56,FALSE)*$S56*((1+'Inputs &amp; Summary'!$D$7)^AO$29))),IF($M56=Lists!$H$3,IF($K56&lt;1,((($R56*(1-$E56)+$Q56*(1-$F56))/$K56)*((1+'Inputs &amp; Summary'!$D$7)^AO$29)),((INT(AO$29/$K56)-INT((AO$29-1)/$K56))*($R56*(1-$E56)+$Q56*(1-$F56))*((1+'Inputs &amp; Summary'!$D$7)^AO$29))),((_xlfn.WEIBULL.DIST(AO$29,$L56,$K56,FALSE)*($R56*(1-$E56)+$Q56*(1-$F56))*((1+'Inputs &amp; Summary'!$D$7)^AO$29))))))</f>
        <v>0</v>
      </c>
      <c r="AP56" s="114">
        <f>$D56*IF(AP$29&gt;'Inputs &amp; Summary'!$D$5,0,IF(AP$29&gt;VLOOKUP($G56,Lists!$J$17:$K$21,2),IF($M56=Lists!$H$3,IF($K56&lt;1,(($S56/$K56)*((1+'Inputs &amp; Summary'!$D$7)^AP$29)),((INT(AP$29/$K56)-INT((AP$29-1)/$K56))*$S56*((1+'Inputs &amp; Summary'!$D$7)^AP$29))),(_xlfn.WEIBULL.DIST(AP$29,$L56,$K56,FALSE)*$S56*((1+'Inputs &amp; Summary'!$D$7)^AP$29))),IF($M56=Lists!$H$3,IF($K56&lt;1,((($R56*(1-$E56)+$Q56*(1-$F56))/$K56)*((1+'Inputs &amp; Summary'!$D$7)^AP$29)),((INT(AP$29/$K56)-INT((AP$29-1)/$K56))*($R56*(1-$E56)+$Q56*(1-$F56))*((1+'Inputs &amp; Summary'!$D$7)^AP$29))),((_xlfn.WEIBULL.DIST(AP$29,$L56,$K56,FALSE)*($R56*(1-$E56)+$Q56*(1-$F56))*((1+'Inputs &amp; Summary'!$D$7)^AP$29))))))</f>
        <v>0</v>
      </c>
      <c r="AQ56" s="114">
        <f>$D56*IF(AQ$29&gt;'Inputs &amp; Summary'!$D$5,0,IF(AQ$29&gt;VLOOKUP($G56,Lists!$J$17:$K$21,2),IF($M56=Lists!$H$3,IF($K56&lt;1,(($S56/$K56)*((1+'Inputs &amp; Summary'!$D$7)^AQ$29)),((INT(AQ$29/$K56)-INT((AQ$29-1)/$K56))*$S56*((1+'Inputs &amp; Summary'!$D$7)^AQ$29))),(_xlfn.WEIBULL.DIST(AQ$29,$L56,$K56,FALSE)*$S56*((1+'Inputs &amp; Summary'!$D$7)^AQ$29))),IF($M56=Lists!$H$3,IF($K56&lt;1,((($R56*(1-$E56)+$Q56*(1-$F56))/$K56)*((1+'Inputs &amp; Summary'!$D$7)^AQ$29)),((INT(AQ$29/$K56)-INT((AQ$29-1)/$K56))*($R56*(1-$E56)+$Q56*(1-$F56))*((1+'Inputs &amp; Summary'!$D$7)^AQ$29))),((_xlfn.WEIBULL.DIST(AQ$29,$L56,$K56,FALSE)*($R56*(1-$E56)+$Q56*(1-$F56))*((1+'Inputs &amp; Summary'!$D$7)^AQ$29))))))</f>
        <v>0</v>
      </c>
      <c r="AR56" s="114">
        <f>$D56*IF(AR$29&gt;'Inputs &amp; Summary'!$D$5,0,IF(AR$29&gt;VLOOKUP($G56,Lists!$J$17:$K$21,2),IF($M56=Lists!$H$3,IF($K56&lt;1,(($S56/$K56)*((1+'Inputs &amp; Summary'!$D$7)^AR$29)),((INT(AR$29/$K56)-INT((AR$29-1)/$K56))*$S56*((1+'Inputs &amp; Summary'!$D$7)^AR$29))),(_xlfn.WEIBULL.DIST(AR$29,$L56,$K56,FALSE)*$S56*((1+'Inputs &amp; Summary'!$D$7)^AR$29))),IF($M56=Lists!$H$3,IF($K56&lt;1,((($R56*(1-$E56)+$Q56*(1-$F56))/$K56)*((1+'Inputs &amp; Summary'!$D$7)^AR$29)),((INT(AR$29/$K56)-INT((AR$29-1)/$K56))*($R56*(1-$E56)+$Q56*(1-$F56))*((1+'Inputs &amp; Summary'!$D$7)^AR$29))),((_xlfn.WEIBULL.DIST(AR$29,$L56,$K56,FALSE)*($R56*(1-$E56)+$Q56*(1-$F56))*((1+'Inputs &amp; Summary'!$D$7)^AR$29))))))</f>
        <v>0</v>
      </c>
      <c r="AS56" s="114">
        <f>$D56*IF(AS$29&gt;'Inputs &amp; Summary'!$D$5,0,IF(AS$29&gt;VLOOKUP($G56,Lists!$J$17:$K$21,2),IF($M56=Lists!$H$3,IF($K56&lt;1,(($S56/$K56)*((1+'Inputs &amp; Summary'!$D$7)^AS$29)),((INT(AS$29/$K56)-INT((AS$29-1)/$K56))*$S56*((1+'Inputs &amp; Summary'!$D$7)^AS$29))),(_xlfn.WEIBULL.DIST(AS$29,$L56,$K56,FALSE)*$S56*((1+'Inputs &amp; Summary'!$D$7)^AS$29))),IF($M56=Lists!$H$3,IF($K56&lt;1,((($R56*(1-$E56)+$Q56*(1-$F56))/$K56)*((1+'Inputs &amp; Summary'!$D$7)^AS$29)),((INT(AS$29/$K56)-INT((AS$29-1)/$K56))*($R56*(1-$E56)+$Q56*(1-$F56))*((1+'Inputs &amp; Summary'!$D$7)^AS$29))),((_xlfn.WEIBULL.DIST(AS$29,$L56,$K56,FALSE)*($R56*(1-$E56)+$Q56*(1-$F56))*((1+'Inputs &amp; Summary'!$D$7)^AS$29))))))</f>
        <v>0</v>
      </c>
      <c r="AT56" s="114">
        <f>$D56*IF(AT$29&gt;'Inputs &amp; Summary'!$D$5,0,IF(AT$29&gt;VLOOKUP($G56,Lists!$J$17:$K$21,2),IF($M56=Lists!$H$3,IF($K56&lt;1,(($S56/$K56)*((1+'Inputs &amp; Summary'!$D$7)^AT$29)),((INT(AT$29/$K56)-INT((AT$29-1)/$K56))*$S56*((1+'Inputs &amp; Summary'!$D$7)^AT$29))),(_xlfn.WEIBULL.DIST(AT$29,$L56,$K56,FALSE)*$S56*((1+'Inputs &amp; Summary'!$D$7)^AT$29))),IF($M56=Lists!$H$3,IF($K56&lt;1,((($R56*(1-$E56)+$Q56*(1-$F56))/$K56)*((1+'Inputs &amp; Summary'!$D$7)^AT$29)),((INT(AT$29/$K56)-INT((AT$29-1)/$K56))*($R56*(1-$E56)+$Q56*(1-$F56))*((1+'Inputs &amp; Summary'!$D$7)^AT$29))),((_xlfn.WEIBULL.DIST(AT$29,$L56,$K56,FALSE)*($R56*(1-$E56)+$Q56*(1-$F56))*((1+'Inputs &amp; Summary'!$D$7)^AT$29))))))</f>
        <v>0</v>
      </c>
      <c r="AU56" s="114">
        <f>$D56*IF(AU$29&gt;'Inputs &amp; Summary'!$D$5,0,IF(AU$29&gt;VLOOKUP($G56,Lists!$J$17:$K$21,2),IF($M56=Lists!$H$3,IF($K56&lt;1,(($S56/$K56)*((1+'Inputs &amp; Summary'!$D$7)^AU$29)),((INT(AU$29/$K56)-INT((AU$29-1)/$K56))*$S56*((1+'Inputs &amp; Summary'!$D$7)^AU$29))),(_xlfn.WEIBULL.DIST(AU$29,$L56,$K56,FALSE)*$S56*((1+'Inputs &amp; Summary'!$D$7)^AU$29))),IF($M56=Lists!$H$3,IF($K56&lt;1,((($R56*(1-$E56)+$Q56*(1-$F56))/$K56)*((1+'Inputs &amp; Summary'!$D$7)^AU$29)),((INT(AU$29/$K56)-INT((AU$29-1)/$K56))*($R56*(1-$E56)+$Q56*(1-$F56))*((1+'Inputs &amp; Summary'!$D$7)^AU$29))),((_xlfn.WEIBULL.DIST(AU$29,$L56,$K56,FALSE)*($R56*(1-$E56)+$Q56*(1-$F56))*((1+'Inputs &amp; Summary'!$D$7)^AU$29))))))</f>
        <v>0</v>
      </c>
      <c r="AV56" s="114">
        <f>$D56*IF(AV$29&gt;'Inputs &amp; Summary'!$D$5,0,IF(AV$29&gt;VLOOKUP($G56,Lists!$J$17:$K$21,2),IF($M56=Lists!$H$3,IF($K56&lt;1,(($S56/$K56)*((1+'Inputs &amp; Summary'!$D$7)^AV$29)),((INT(AV$29/$K56)-INT((AV$29-1)/$K56))*$S56*((1+'Inputs &amp; Summary'!$D$7)^AV$29))),(_xlfn.WEIBULL.DIST(AV$29,$L56,$K56,FALSE)*$S56*((1+'Inputs &amp; Summary'!$D$7)^AV$29))),IF($M56=Lists!$H$3,IF($K56&lt;1,((($R56*(1-$E56)+$Q56*(1-$F56))/$K56)*((1+'Inputs &amp; Summary'!$D$7)^AV$29)),((INT(AV$29/$K56)-INT((AV$29-1)/$K56))*($R56*(1-$E56)+$Q56*(1-$F56))*((1+'Inputs &amp; Summary'!$D$7)^AV$29))),((_xlfn.WEIBULL.DIST(AV$29,$L56,$K56,FALSE)*($R56*(1-$E56)+$Q56*(1-$F56))*((1+'Inputs &amp; Summary'!$D$7)^AV$29))))))</f>
        <v>0</v>
      </c>
      <c r="AW56" s="114">
        <f>$D56*IF(AW$29&gt;'Inputs &amp; Summary'!$D$5,0,IF(AW$29&gt;VLOOKUP($G56,Lists!$J$17:$K$21,2),IF($M56=Lists!$H$3,IF($K56&lt;1,(($S56/$K56)*((1+'Inputs &amp; Summary'!$D$7)^AW$29)),((INT(AW$29/$K56)-INT((AW$29-1)/$K56))*$S56*((1+'Inputs &amp; Summary'!$D$7)^AW$29))),(_xlfn.WEIBULL.DIST(AW$29,$L56,$K56,FALSE)*$S56*((1+'Inputs &amp; Summary'!$D$7)^AW$29))),IF($M56=Lists!$H$3,IF($K56&lt;1,((($R56*(1-$E56)+$Q56*(1-$F56))/$K56)*((1+'Inputs &amp; Summary'!$D$7)^AW$29)),((INT(AW$29/$K56)-INT((AW$29-1)/$K56))*($R56*(1-$E56)+$Q56*(1-$F56))*((1+'Inputs &amp; Summary'!$D$7)^AW$29))),((_xlfn.WEIBULL.DIST(AW$29,$L56,$K56,FALSE)*($R56*(1-$E56)+$Q56*(1-$F56))*((1+'Inputs &amp; Summary'!$D$7)^AW$29))))))</f>
        <v>0</v>
      </c>
      <c r="AX56" s="114">
        <f>$D56*IF(AX$29&gt;'Inputs &amp; Summary'!$D$5,0,IF(AX$29&gt;VLOOKUP($G56,Lists!$J$17:$K$21,2),IF($M56=Lists!$H$3,IF($K56&lt;1,(($S56/$K56)*((1+'Inputs &amp; Summary'!$D$7)^AX$29)),((INT(AX$29/$K56)-INT((AX$29-1)/$K56))*$S56*((1+'Inputs &amp; Summary'!$D$7)^AX$29))),(_xlfn.WEIBULL.DIST(AX$29,$L56,$K56,FALSE)*$S56*((1+'Inputs &amp; Summary'!$D$7)^AX$29))),IF($M56=Lists!$H$3,IF($K56&lt;1,((($R56*(1-$E56)+$Q56*(1-$F56))/$K56)*((1+'Inputs &amp; Summary'!$D$7)^AX$29)),((INT(AX$29/$K56)-INT((AX$29-1)/$K56))*($R56*(1-$E56)+$Q56*(1-$F56))*((1+'Inputs &amp; Summary'!$D$7)^AX$29))),((_xlfn.WEIBULL.DIST(AX$29,$L56,$K56,FALSE)*($R56*(1-$E56)+$Q56*(1-$F56))*((1+'Inputs &amp; Summary'!$D$7)^AX$29))))))</f>
        <v>0</v>
      </c>
      <c r="AY56" s="114">
        <f>$D56*IF(AY$29&gt;'Inputs &amp; Summary'!$D$5,0,IF(AY$29&gt;VLOOKUP($G56,Lists!$J$17:$K$21,2),IF($M56=Lists!$H$3,IF($K56&lt;1,(($S56/$K56)*((1+'Inputs &amp; Summary'!$D$7)^AY$29)),((INT(AY$29/$K56)-INT((AY$29-1)/$K56))*$S56*((1+'Inputs &amp; Summary'!$D$7)^AY$29))),(_xlfn.WEIBULL.DIST(AY$29,$L56,$K56,FALSE)*$S56*((1+'Inputs &amp; Summary'!$D$7)^AY$29))),IF($M56=Lists!$H$3,IF($K56&lt;1,((($R56*(1-$E56)+$Q56*(1-$F56))/$K56)*((1+'Inputs &amp; Summary'!$D$7)^AY$29)),((INT(AY$29/$K56)-INT((AY$29-1)/$K56))*($R56*(1-$E56)+$Q56*(1-$F56))*((1+'Inputs &amp; Summary'!$D$7)^AY$29))),((_xlfn.WEIBULL.DIST(AY$29,$L56,$K56,FALSE)*($R56*(1-$E56)+$Q56*(1-$F56))*((1+'Inputs &amp; Summary'!$D$7)^AY$29))))))</f>
        <v>0</v>
      </c>
      <c r="AZ56" s="114">
        <f>$D56*IF(AZ$29&gt;'Inputs &amp; Summary'!$D$5,0,IF(AZ$29&gt;VLOOKUP($G56,Lists!$J$17:$K$21,2),IF($M56=Lists!$H$3,IF($K56&lt;1,(($S56/$K56)*((1+'Inputs &amp; Summary'!$D$7)^AZ$29)),((INT(AZ$29/$K56)-INT((AZ$29-1)/$K56))*$S56*((1+'Inputs &amp; Summary'!$D$7)^AZ$29))),(_xlfn.WEIBULL.DIST(AZ$29,$L56,$K56,FALSE)*$S56*((1+'Inputs &amp; Summary'!$D$7)^AZ$29))),IF($M56=Lists!$H$3,IF($K56&lt;1,((($R56*(1-$E56)+$Q56*(1-$F56))/$K56)*((1+'Inputs &amp; Summary'!$D$7)^AZ$29)),((INT(AZ$29/$K56)-INT((AZ$29-1)/$K56))*($R56*(1-$E56)+$Q56*(1-$F56))*((1+'Inputs &amp; Summary'!$D$7)^AZ$29))),((_xlfn.WEIBULL.DIST(AZ$29,$L56,$K56,FALSE)*($R56*(1-$E56)+$Q56*(1-$F56))*((1+'Inputs &amp; Summary'!$D$7)^AZ$29))))))</f>
        <v>0</v>
      </c>
      <c r="BA56" s="114">
        <f>$D56*IF(BA$29&gt;'Inputs &amp; Summary'!$D$5,0,IF(BA$29&gt;VLOOKUP($G56,Lists!$J$17:$K$21,2),IF($M56=Lists!$H$3,IF($K56&lt;1,(($S56/$K56)*((1+'Inputs &amp; Summary'!$D$7)^BA$29)),((INT(BA$29/$K56)-INT((BA$29-1)/$K56))*$S56*((1+'Inputs &amp; Summary'!$D$7)^BA$29))),(_xlfn.WEIBULL.DIST(BA$29,$L56,$K56,FALSE)*$S56*((1+'Inputs &amp; Summary'!$D$7)^BA$29))),IF($M56=Lists!$H$3,IF($K56&lt;1,((($R56*(1-$E56)+$Q56*(1-$F56))/$K56)*((1+'Inputs &amp; Summary'!$D$7)^BA$29)),((INT(BA$29/$K56)-INT((BA$29-1)/$K56))*($R56*(1-$E56)+$Q56*(1-$F56))*((1+'Inputs &amp; Summary'!$D$7)^BA$29))),((_xlfn.WEIBULL.DIST(BA$29,$L56,$K56,FALSE)*($R56*(1-$E56)+$Q56*(1-$F56))*((1+'Inputs &amp; Summary'!$D$7)^BA$29))))))</f>
        <v>0</v>
      </c>
      <c r="BB56" s="114">
        <f>$D56*IF(BB$29&gt;'Inputs &amp; Summary'!$D$5,0,IF(BB$29&gt;VLOOKUP($G56,Lists!$J$17:$K$21,2),IF($M56=Lists!$H$3,IF($K56&lt;1,(($S56/$K56)*((1+'Inputs &amp; Summary'!$D$7)^BB$29)),((INT(BB$29/$K56)-INT((BB$29-1)/$K56))*$S56*((1+'Inputs &amp; Summary'!$D$7)^BB$29))),(_xlfn.WEIBULL.DIST(BB$29,$L56,$K56,FALSE)*$S56*((1+'Inputs &amp; Summary'!$D$7)^BB$29))),IF($M56=Lists!$H$3,IF($K56&lt;1,((($R56*(1-$E56)+$Q56*(1-$F56))/$K56)*((1+'Inputs &amp; Summary'!$D$7)^BB$29)),((INT(BB$29/$K56)-INT((BB$29-1)/$K56))*($R56*(1-$E56)+$Q56*(1-$F56))*((1+'Inputs &amp; Summary'!$D$7)^BB$29))),((_xlfn.WEIBULL.DIST(BB$29,$L56,$K56,FALSE)*($R56*(1-$E56)+$Q56*(1-$F56))*((1+'Inputs &amp; Summary'!$D$7)^BB$29))))))</f>
        <v>0</v>
      </c>
      <c r="BC56" s="114">
        <f>$D56*IF(BC$29&gt;'Inputs &amp; Summary'!$D$5,0,IF(BC$29&gt;VLOOKUP($G56,Lists!$J$17:$K$21,2),IF($M56=Lists!$H$3,IF($K56&lt;1,(($S56/$K56)*((1+'Inputs &amp; Summary'!$D$7)^BC$29)),((INT(BC$29/$K56)-INT((BC$29-1)/$K56))*$S56*((1+'Inputs &amp; Summary'!$D$7)^BC$29))),(_xlfn.WEIBULL.DIST(BC$29,$L56,$K56,FALSE)*$S56*((1+'Inputs &amp; Summary'!$D$7)^BC$29))),IF($M56=Lists!$H$3,IF($K56&lt;1,((($R56*(1-$E56)+$Q56*(1-$F56))/$K56)*((1+'Inputs &amp; Summary'!$D$7)^BC$29)),((INT(BC$29/$K56)-INT((BC$29-1)/$K56))*($R56*(1-$E56)+$Q56*(1-$F56))*((1+'Inputs &amp; Summary'!$D$7)^BC$29))),((_xlfn.WEIBULL.DIST(BC$29,$L56,$K56,FALSE)*($R56*(1-$E56)+$Q56*(1-$F56))*((1+'Inputs &amp; Summary'!$D$7)^BC$29))))))</f>
        <v>0</v>
      </c>
      <c r="BD56" s="114">
        <f>$D56*IF(BD$29&gt;'Inputs &amp; Summary'!$D$5,0,IF(BD$29&gt;VLOOKUP($G56,Lists!$J$17:$K$21,2),IF($M56=Lists!$H$3,IF($K56&lt;1,(($S56/$K56)*((1+'Inputs &amp; Summary'!$D$7)^BD$29)),((INT(BD$29/$K56)-INT((BD$29-1)/$K56))*$S56*((1+'Inputs &amp; Summary'!$D$7)^BD$29))),(_xlfn.WEIBULL.DIST(BD$29,$L56,$K56,FALSE)*$S56*((1+'Inputs &amp; Summary'!$D$7)^BD$29))),IF($M56=Lists!$H$3,IF($K56&lt;1,((($R56*(1-$E56)+$Q56*(1-$F56))/$K56)*((1+'Inputs &amp; Summary'!$D$7)^BD$29)),((INT(BD$29/$K56)-INT((BD$29-1)/$K56))*($R56*(1-$E56)+$Q56*(1-$F56))*((1+'Inputs &amp; Summary'!$D$7)^BD$29))),((_xlfn.WEIBULL.DIST(BD$29,$L56,$K56,FALSE)*($R56*(1-$E56)+$Q56*(1-$F56))*((1+'Inputs &amp; Summary'!$D$7)^BD$29))))))</f>
        <v>0</v>
      </c>
      <c r="BE56" s="114">
        <f>$D56*IF(BE$29&gt;'Inputs &amp; Summary'!$D$5,0,IF(BE$29&gt;VLOOKUP($G56,Lists!$J$17:$K$21,2),IF($M56=Lists!$H$3,IF($K56&lt;1,(($S56/$K56)*((1+'Inputs &amp; Summary'!$D$7)^BE$29)),((INT(BE$29/$K56)-INT((BE$29-1)/$K56))*$S56*((1+'Inputs &amp; Summary'!$D$7)^BE$29))),(_xlfn.WEIBULL.DIST(BE$29,$L56,$K56,FALSE)*$S56*((1+'Inputs &amp; Summary'!$D$7)^BE$29))),IF($M56=Lists!$H$3,IF($K56&lt;1,((($R56*(1-$E56)+$Q56*(1-$F56))/$K56)*((1+'Inputs &amp; Summary'!$D$7)^BE$29)),((INT(BE$29/$K56)-INT((BE$29-1)/$K56))*($R56*(1-$E56)+$Q56*(1-$F56))*((1+'Inputs &amp; Summary'!$D$7)^BE$29))),((_xlfn.WEIBULL.DIST(BE$29,$L56,$K56,FALSE)*($R56*(1-$E56)+$Q56*(1-$F56))*((1+'Inputs &amp; Summary'!$D$7)^BE$29))))))</f>
        <v>0</v>
      </c>
      <c r="BF56" s="114">
        <f>$D56*IF(BF$29&gt;'Inputs &amp; Summary'!$D$5,0,IF(BF$29&gt;VLOOKUP($G56,Lists!$J$17:$K$21,2),IF($M56=Lists!$H$3,IF($K56&lt;1,(($S56/$K56)*((1+'Inputs &amp; Summary'!$D$7)^BF$29)),((INT(BF$29/$K56)-INT((BF$29-1)/$K56))*$S56*((1+'Inputs &amp; Summary'!$D$7)^BF$29))),(_xlfn.WEIBULL.DIST(BF$29,$L56,$K56,FALSE)*$S56*((1+'Inputs &amp; Summary'!$D$7)^BF$29))),IF($M56=Lists!$H$3,IF($K56&lt;1,((($R56*(1-$E56)+$Q56*(1-$F56))/$K56)*((1+'Inputs &amp; Summary'!$D$7)^BF$29)),((INT(BF$29/$K56)-INT((BF$29-1)/$K56))*($R56*(1-$E56)+$Q56*(1-$F56))*((1+'Inputs &amp; Summary'!$D$7)^BF$29))),((_xlfn.WEIBULL.DIST(BF$29,$L56,$K56,FALSE)*($R56*(1-$E56)+$Q56*(1-$F56))*((1+'Inputs &amp; Summary'!$D$7)^BF$29))))))</f>
        <v>0</v>
      </c>
      <c r="BG56" s="114">
        <f>$D56*IF(BG$29&gt;'Inputs &amp; Summary'!$D$5,0,IF(BG$29&gt;VLOOKUP($G56,Lists!$J$17:$K$21,2),IF($M56=Lists!$H$3,IF($K56&lt;1,(($S56/$K56)*((1+'Inputs &amp; Summary'!$D$7)^BG$29)),((INT(BG$29/$K56)-INT((BG$29-1)/$K56))*$S56*((1+'Inputs &amp; Summary'!$D$7)^BG$29))),(_xlfn.WEIBULL.DIST(BG$29,$L56,$K56,FALSE)*$S56*((1+'Inputs &amp; Summary'!$D$7)^BG$29))),IF($M56=Lists!$H$3,IF($K56&lt;1,((($R56*(1-$E56)+$Q56*(1-$F56))/$K56)*((1+'Inputs &amp; Summary'!$D$7)^BG$29)),((INT(BG$29/$K56)-INT((BG$29-1)/$K56))*($R56*(1-$E56)+$Q56*(1-$F56))*((1+'Inputs &amp; Summary'!$D$7)^BG$29))),((_xlfn.WEIBULL.DIST(BG$29,$L56,$K56,FALSE)*($R56*(1-$E56)+$Q56*(1-$F56))*((1+'Inputs &amp; Summary'!$D$7)^BG$29))))))</f>
        <v>0</v>
      </c>
      <c r="BH56" s="114">
        <f>$D56*IF(BH$29&gt;'Inputs &amp; Summary'!$D$5,0,IF(BH$29&gt;VLOOKUP($G56,Lists!$J$17:$K$21,2),IF($M56=Lists!$H$3,IF($K56&lt;1,(($S56/$K56)*((1+'Inputs &amp; Summary'!$D$7)^BH$29)),((INT(BH$29/$K56)-INT((BH$29-1)/$K56))*$S56*((1+'Inputs &amp; Summary'!$D$7)^BH$29))),(_xlfn.WEIBULL.DIST(BH$29,$L56,$K56,FALSE)*$S56*((1+'Inputs &amp; Summary'!$D$7)^BH$29))),IF($M56=Lists!$H$3,IF($K56&lt;1,((($R56*(1-$E56)+$Q56*(1-$F56))/$K56)*((1+'Inputs &amp; Summary'!$D$7)^BH$29)),((INT(BH$29/$K56)-INT((BH$29-1)/$K56))*($R56*(1-$E56)+$Q56*(1-$F56))*((1+'Inputs &amp; Summary'!$D$7)^BH$29))),((_xlfn.WEIBULL.DIST(BH$29,$L56,$K56,FALSE)*($R56*(1-$E56)+$Q56*(1-$F56))*((1+'Inputs &amp; Summary'!$D$7)^BH$29))))))</f>
        <v>0</v>
      </c>
      <c r="BI56" s="114">
        <f>$D56*IF(BI$29&gt;'Inputs &amp; Summary'!$D$5,0,IF(BI$29&gt;VLOOKUP($G56,Lists!$J$17:$K$21,2),IF($M56=Lists!$H$3,IF($K56&lt;1,(($S56/$K56)*((1+'Inputs &amp; Summary'!$D$7)^BI$29)),((INT(BI$29/$K56)-INT((BI$29-1)/$K56))*$S56*((1+'Inputs &amp; Summary'!$D$7)^BI$29))),(_xlfn.WEIBULL.DIST(BI$29,$L56,$K56,FALSE)*$S56*((1+'Inputs &amp; Summary'!$D$7)^BI$29))),IF($M56=Lists!$H$3,IF($K56&lt;1,((($R56*(1-$E56)+$Q56*(1-$F56))/$K56)*((1+'Inputs &amp; Summary'!$D$7)^BI$29)),((INT(BI$29/$K56)-INT((BI$29-1)/$K56))*($R56*(1-$E56)+$Q56*(1-$F56))*((1+'Inputs &amp; Summary'!$D$7)^BI$29))),((_xlfn.WEIBULL.DIST(BI$29,$L56,$K56,FALSE)*($R56*(1-$E56)+$Q56*(1-$F56))*((1+'Inputs &amp; Summary'!$D$7)^BI$29))))))</f>
        <v>0</v>
      </c>
      <c r="BJ56" s="114">
        <f>$D56*IF(BJ$29&gt;'Inputs &amp; Summary'!$D$5,0,IF(BJ$29&gt;VLOOKUP($G56,Lists!$J$17:$K$21,2),IF($M56=Lists!$H$3,IF($K56&lt;1,(($S56/$K56)*((1+'Inputs &amp; Summary'!$D$7)^BJ$29)),((INT(BJ$29/$K56)-INT((BJ$29-1)/$K56))*$S56*((1+'Inputs &amp; Summary'!$D$7)^BJ$29))),(_xlfn.WEIBULL.DIST(BJ$29,$L56,$K56,FALSE)*$S56*((1+'Inputs &amp; Summary'!$D$7)^BJ$29))),IF($M56=Lists!$H$3,IF($K56&lt;1,((($R56*(1-$E56)+$Q56*(1-$F56))/$K56)*((1+'Inputs &amp; Summary'!$D$7)^BJ$29)),((INT(BJ$29/$K56)-INT((BJ$29-1)/$K56))*($R56*(1-$E56)+$Q56*(1-$F56))*((1+'Inputs &amp; Summary'!$D$7)^BJ$29))),((_xlfn.WEIBULL.DIST(BJ$29,$L56,$K56,FALSE)*($R56*(1-$E56)+$Q56*(1-$F56))*((1+'Inputs &amp; Summary'!$D$7)^BJ$29))))))</f>
        <v>0</v>
      </c>
      <c r="BK56" s="114">
        <f>$D56*IF(BK$29&gt;'Inputs &amp; Summary'!$D$5,0,IF(BK$29&gt;VLOOKUP($G56,Lists!$J$17:$K$21,2),IF($M56=Lists!$H$3,IF($K56&lt;1,(($S56/$K56)*((1+'Inputs &amp; Summary'!$D$7)^BK$29)),((INT(BK$29/$K56)-INT((BK$29-1)/$K56))*$S56*((1+'Inputs &amp; Summary'!$D$7)^BK$29))),(_xlfn.WEIBULL.DIST(BK$29,$L56,$K56,FALSE)*$S56*((1+'Inputs &amp; Summary'!$D$7)^BK$29))),IF($M56=Lists!$H$3,IF($K56&lt;1,((($R56*(1-$E56)+$Q56*(1-$F56))/$K56)*((1+'Inputs &amp; Summary'!$D$7)^BK$29)),((INT(BK$29/$K56)-INT((BK$29-1)/$K56))*($R56*(1-$E56)+$Q56*(1-$F56))*((1+'Inputs &amp; Summary'!$D$7)^BK$29))),((_xlfn.WEIBULL.DIST(BK$29,$L56,$K56,FALSE)*($R56*(1-$E56)+$Q56*(1-$F56))*((1+'Inputs &amp; Summary'!$D$7)^BK$29))))))</f>
        <v>0</v>
      </c>
      <c r="BL56" s="114">
        <f>$D56*IF(BL$29&gt;'Inputs &amp; Summary'!$D$5,0,IF(BL$29&gt;VLOOKUP($G56,Lists!$J$17:$K$21,2),IF($M56=Lists!$H$3,IF($K56&lt;1,(($S56/$K56)*((1+'Inputs &amp; Summary'!$D$7)^BL$29)),((INT(BL$29/$K56)-INT((BL$29-1)/$K56))*$S56*((1+'Inputs &amp; Summary'!$D$7)^BL$29))),(_xlfn.WEIBULL.DIST(BL$29,$L56,$K56,FALSE)*$S56*((1+'Inputs &amp; Summary'!$D$7)^BL$29))),IF($M56=Lists!$H$3,IF($K56&lt;1,((($R56*(1-$E56)+$Q56*(1-$F56))/$K56)*((1+'Inputs &amp; Summary'!$D$7)^BL$29)),((INT(BL$29/$K56)-INT((BL$29-1)/$K56))*($R56*(1-$E56)+$Q56*(1-$F56))*((1+'Inputs &amp; Summary'!$D$7)^BL$29))),((_xlfn.WEIBULL.DIST(BL$29,$L56,$K56,FALSE)*($R56*(1-$E56)+$Q56*(1-$F56))*((1+'Inputs &amp; Summary'!$D$7)^BL$29))))))</f>
        <v>0</v>
      </c>
    </row>
    <row r="57" spans="1:64" s="1" customFormat="1" x14ac:dyDescent="0.3">
      <c r="A57" s="79" t="s">
        <v>246</v>
      </c>
      <c r="B57" s="33" t="s">
        <v>152</v>
      </c>
      <c r="C57" s="33" t="s">
        <v>17</v>
      </c>
      <c r="D57" s="68">
        <v>1</v>
      </c>
      <c r="E57" s="68">
        <v>1</v>
      </c>
      <c r="F57" s="68">
        <v>1</v>
      </c>
      <c r="G57" s="213" t="s">
        <v>432</v>
      </c>
      <c r="H57" s="34" t="s">
        <v>288</v>
      </c>
      <c r="I57" s="34" t="s">
        <v>99</v>
      </c>
      <c r="J57" s="33">
        <f>VLOOKUP(I57,'Labor Rates'!$A$1:$B$16,2)</f>
        <v>24.03846153846154</v>
      </c>
      <c r="K57" s="35">
        <v>25</v>
      </c>
      <c r="L57" s="35">
        <v>1</v>
      </c>
      <c r="M57" s="36" t="s">
        <v>249</v>
      </c>
      <c r="N57" s="84">
        <f>'Inputs &amp; Summary'!$D$30</f>
        <v>1</v>
      </c>
      <c r="O57" s="35">
        <v>0.08</v>
      </c>
      <c r="P57" s="5">
        <v>0</v>
      </c>
      <c r="Q57" s="73">
        <f t="shared" si="6"/>
        <v>1.9230769230769234</v>
      </c>
      <c r="R57" s="73">
        <f t="shared" si="7"/>
        <v>0</v>
      </c>
      <c r="S57" s="74">
        <f t="shared" si="8"/>
        <v>1.9230769230769234</v>
      </c>
      <c r="T57" s="88"/>
      <c r="U57" s="80"/>
      <c r="V57" s="87">
        <f t="shared" si="9"/>
        <v>2.8170676988778325E-2</v>
      </c>
      <c r="W57" s="87">
        <f>NPV('Inputs &amp; Summary'!$D$6,Y57:BL57)</f>
        <v>0.20341696639687393</v>
      </c>
      <c r="X57" s="90">
        <f t="shared" si="10"/>
        <v>5.9551165182859024E-6</v>
      </c>
      <c r="Y57" s="114">
        <f>$D57*IF(Y$29&gt;'Inputs &amp; Summary'!$D$5,0,IF(Y$29&gt;VLOOKUP($G57,Lists!$J$17:$K$21,2),IF($M57=Lists!$H$3,IF($K57&lt;1,(($S57/$K57)*((1+'Inputs &amp; Summary'!$D$7)^Y$29)),((INT(Y$29/$K57)-INT((Y$29-1)/$K57))*$S57*((1+'Inputs &amp; Summary'!$D$7)^Y$29))),(_xlfn.WEIBULL.DIST(Y$29,$L57,$K57,FALSE)*$S57*((1+'Inputs &amp; Summary'!$D$7)^Y$29))),IF($M57=Lists!$H$3,IF($K57&lt;1,((($R57*(1-$E57)+$Q57*(1-$F57))/$K57)*((1+'Inputs &amp; Summary'!$D$7)^Y$29)),((INT(Y$29/$K57)-INT((Y$29-1)/$K57))*($R57*(1-$E57)+$Q57*(1-$F57))*((1+'Inputs &amp; Summary'!$D$7)^Y$29))),((_xlfn.WEIBULL.DIST(Y$29,$L57,$K57,FALSE)*($R57*(1-$E57)+$Q57*(1-$F57))*((1+'Inputs &amp; Summary'!$D$7)^Y$29))))))</f>
        <v>0</v>
      </c>
      <c r="Z57" s="114">
        <f>$D57*IF(Z$29&gt;'Inputs &amp; Summary'!$D$5,0,IF(Z$29&gt;VLOOKUP($G57,Lists!$J$17:$K$21,2),IF($M57=Lists!$H$3,IF($K57&lt;1,(($S57/$K57)*((1+'Inputs &amp; Summary'!$D$7)^Z$29)),((INT(Z$29/$K57)-INT((Z$29-1)/$K57))*$S57*((1+'Inputs &amp; Summary'!$D$7)^Z$29))),(_xlfn.WEIBULL.DIST(Z$29,$L57,$K57,FALSE)*$S57*((1+'Inputs &amp; Summary'!$D$7)^Z$29))),IF($M57=Lists!$H$3,IF($K57&lt;1,((($R57*(1-$E57)+$Q57*(1-$F57))/$K57)*((1+'Inputs &amp; Summary'!$D$7)^Z$29)),((INT(Z$29/$K57)-INT((Z$29-1)/$K57))*($R57*(1-$E57)+$Q57*(1-$F57))*((1+'Inputs &amp; Summary'!$D$7)^Z$29))),((_xlfn.WEIBULL.DIST(Z$29,$L57,$K57,FALSE)*($R57*(1-$E57)+$Q57*(1-$F57))*((1+'Inputs &amp; Summary'!$D$7)^Z$29))))))</f>
        <v>0</v>
      </c>
      <c r="AA57" s="114">
        <f>$D57*IF(AA$29&gt;'Inputs &amp; Summary'!$D$5,0,IF(AA$29&gt;VLOOKUP($G57,Lists!$J$17:$K$21,2),IF($M57=Lists!$H$3,IF($K57&lt;1,(($S57/$K57)*((1+'Inputs &amp; Summary'!$D$7)^AA$29)),((INT(AA$29/$K57)-INT((AA$29-1)/$K57))*$S57*((1+'Inputs &amp; Summary'!$D$7)^AA$29))),(_xlfn.WEIBULL.DIST(AA$29,$L57,$K57,FALSE)*$S57*((1+'Inputs &amp; Summary'!$D$7)^AA$29))),IF($M57=Lists!$H$3,IF($K57&lt;1,((($R57*(1-$E57)+$Q57*(1-$F57))/$K57)*((1+'Inputs &amp; Summary'!$D$7)^AA$29)),((INT(AA$29/$K57)-INT((AA$29-1)/$K57))*($R57*(1-$E57)+$Q57*(1-$F57))*((1+'Inputs &amp; Summary'!$D$7)^AA$29))),((_xlfn.WEIBULL.DIST(AA$29,$L57,$K57,FALSE)*($R57*(1-$E57)+$Q57*(1-$F57))*((1+'Inputs &amp; Summary'!$D$7)^AA$29))))))</f>
        <v>0</v>
      </c>
      <c r="AB57" s="114">
        <f>$D57*IF(AB$29&gt;'Inputs &amp; Summary'!$D$5,0,IF(AB$29&gt;VLOOKUP($G57,Lists!$J$17:$K$21,2),IF($M57=Lists!$H$3,IF($K57&lt;1,(($S57/$K57)*((1+'Inputs &amp; Summary'!$D$7)^AB$29)),((INT(AB$29/$K57)-INT((AB$29-1)/$K57))*$S57*((1+'Inputs &amp; Summary'!$D$7)^AB$29))),(_xlfn.WEIBULL.DIST(AB$29,$L57,$K57,FALSE)*$S57*((1+'Inputs &amp; Summary'!$D$7)^AB$29))),IF($M57=Lists!$H$3,IF($K57&lt;1,((($R57*(1-$E57)+$Q57*(1-$F57))/$K57)*((1+'Inputs &amp; Summary'!$D$7)^AB$29)),((INT(AB$29/$K57)-INT((AB$29-1)/$K57))*($R57*(1-$E57)+$Q57*(1-$F57))*((1+'Inputs &amp; Summary'!$D$7)^AB$29))),((_xlfn.WEIBULL.DIST(AB$29,$L57,$K57,FALSE)*($R57*(1-$E57)+$Q57*(1-$F57))*((1+'Inputs &amp; Summary'!$D$7)^AB$29))))))</f>
        <v>0</v>
      </c>
      <c r="AC57" s="114">
        <f>$D57*IF(AC$29&gt;'Inputs &amp; Summary'!$D$5,0,IF(AC$29&gt;VLOOKUP($G57,Lists!$J$17:$K$21,2),IF($M57=Lists!$H$3,IF($K57&lt;1,(($S57/$K57)*((1+'Inputs &amp; Summary'!$D$7)^AC$29)),((INT(AC$29/$K57)-INT((AC$29-1)/$K57))*$S57*((1+'Inputs &amp; Summary'!$D$7)^AC$29))),(_xlfn.WEIBULL.DIST(AC$29,$L57,$K57,FALSE)*$S57*((1+'Inputs &amp; Summary'!$D$7)^AC$29))),IF($M57=Lists!$H$3,IF($K57&lt;1,((($R57*(1-$E57)+$Q57*(1-$F57))/$K57)*((1+'Inputs &amp; Summary'!$D$7)^AC$29)),((INT(AC$29/$K57)-INT((AC$29-1)/$K57))*($R57*(1-$E57)+$Q57*(1-$F57))*((1+'Inputs &amp; Summary'!$D$7)^AC$29))),((_xlfn.WEIBULL.DIST(AC$29,$L57,$K57,FALSE)*($R57*(1-$E57)+$Q57*(1-$F57))*((1+'Inputs &amp; Summary'!$D$7)^AC$29))))))</f>
        <v>0</v>
      </c>
      <c r="AD57" s="114">
        <f>$D57*IF(AD$29&gt;'Inputs &amp; Summary'!$D$5,0,IF(AD$29&gt;VLOOKUP($G57,Lists!$J$17:$K$21,2),IF($M57=Lists!$H$3,IF($K57&lt;1,(($S57/$K57)*((1+'Inputs &amp; Summary'!$D$7)^AD$29)),((INT(AD$29/$K57)-INT((AD$29-1)/$K57))*$S57*((1+'Inputs &amp; Summary'!$D$7)^AD$29))),(_xlfn.WEIBULL.DIST(AD$29,$L57,$K57,FALSE)*$S57*((1+'Inputs &amp; Summary'!$D$7)^AD$29))),IF($M57=Lists!$H$3,IF($K57&lt;1,((($R57*(1-$E57)+$Q57*(1-$F57))/$K57)*((1+'Inputs &amp; Summary'!$D$7)^AD$29)),((INT(AD$29/$K57)-INT((AD$29-1)/$K57))*($R57*(1-$E57)+$Q57*(1-$F57))*((1+'Inputs &amp; Summary'!$D$7)^AD$29))),((_xlfn.WEIBULL.DIST(AD$29,$L57,$K57,FALSE)*($R57*(1-$E57)+$Q57*(1-$F57))*((1+'Inputs &amp; Summary'!$D$7)^AD$29))))))</f>
        <v>0</v>
      </c>
      <c r="AE57" s="114">
        <f>$D57*IF(AE$29&gt;'Inputs &amp; Summary'!$D$5,0,IF(AE$29&gt;VLOOKUP($G57,Lists!$J$17:$K$21,2),IF($M57=Lists!$H$3,IF($K57&lt;1,(($S57/$K57)*((1+'Inputs &amp; Summary'!$D$7)^AE$29)),((INT(AE$29/$K57)-INT((AE$29-1)/$K57))*$S57*((1+'Inputs &amp; Summary'!$D$7)^AE$29))),(_xlfn.WEIBULL.DIST(AE$29,$L57,$K57,FALSE)*$S57*((1+'Inputs &amp; Summary'!$D$7)^AE$29))),IF($M57=Lists!$H$3,IF($K57&lt;1,((($R57*(1-$E57)+$Q57*(1-$F57))/$K57)*((1+'Inputs &amp; Summary'!$D$7)^AE$29)),((INT(AE$29/$K57)-INT((AE$29-1)/$K57))*($R57*(1-$E57)+$Q57*(1-$F57))*((1+'Inputs &amp; Summary'!$D$7)^AE$29))),((_xlfn.WEIBULL.DIST(AE$29,$L57,$K57,FALSE)*($R57*(1-$E57)+$Q57*(1-$F57))*((1+'Inputs &amp; Summary'!$D$7)^AE$29))))))</f>
        <v>0</v>
      </c>
      <c r="AF57" s="114">
        <f>$D57*IF(AF$29&gt;'Inputs &amp; Summary'!$D$5,0,IF(AF$29&gt;VLOOKUP($G57,Lists!$J$17:$K$21,2),IF($M57=Lists!$H$3,IF($K57&lt;1,(($S57/$K57)*((1+'Inputs &amp; Summary'!$D$7)^AF$29)),((INT(AF$29/$K57)-INT((AF$29-1)/$K57))*$S57*((1+'Inputs &amp; Summary'!$D$7)^AF$29))),(_xlfn.WEIBULL.DIST(AF$29,$L57,$K57,FALSE)*$S57*((1+'Inputs &amp; Summary'!$D$7)^AF$29))),IF($M57=Lists!$H$3,IF($K57&lt;1,((($R57*(1-$E57)+$Q57*(1-$F57))/$K57)*((1+'Inputs &amp; Summary'!$D$7)^AF$29)),((INT(AF$29/$K57)-INT((AF$29-1)/$K57))*($R57*(1-$E57)+$Q57*(1-$F57))*((1+'Inputs &amp; Summary'!$D$7)^AF$29))),((_xlfn.WEIBULL.DIST(AF$29,$L57,$K57,FALSE)*($R57*(1-$E57)+$Q57*(1-$F57))*((1+'Inputs &amp; Summary'!$D$7)^AF$29))))))</f>
        <v>0</v>
      </c>
      <c r="AG57" s="114">
        <f>$D57*IF(AG$29&gt;'Inputs &amp; Summary'!$D$5,0,IF(AG$29&gt;VLOOKUP($G57,Lists!$J$17:$K$21,2),IF($M57=Lists!$H$3,IF($K57&lt;1,(($S57/$K57)*((1+'Inputs &amp; Summary'!$D$7)^AG$29)),((INT(AG$29/$K57)-INT((AG$29-1)/$K57))*$S57*((1+'Inputs &amp; Summary'!$D$7)^AG$29))),(_xlfn.WEIBULL.DIST(AG$29,$L57,$K57,FALSE)*$S57*((1+'Inputs &amp; Summary'!$D$7)^AG$29))),IF($M57=Lists!$H$3,IF($K57&lt;1,((($R57*(1-$E57)+$Q57*(1-$F57))/$K57)*((1+'Inputs &amp; Summary'!$D$7)^AG$29)),((INT(AG$29/$K57)-INT((AG$29-1)/$K57))*($R57*(1-$E57)+$Q57*(1-$F57))*((1+'Inputs &amp; Summary'!$D$7)^AG$29))),((_xlfn.WEIBULL.DIST(AG$29,$L57,$K57,FALSE)*($R57*(1-$E57)+$Q57*(1-$F57))*((1+'Inputs &amp; Summary'!$D$7)^AG$29))))))</f>
        <v>0</v>
      </c>
      <c r="AH57" s="114">
        <f>$D57*IF(AH$29&gt;'Inputs &amp; Summary'!$D$5,0,IF(AH$29&gt;VLOOKUP($G57,Lists!$J$17:$K$21,2),IF($M57=Lists!$H$3,IF($K57&lt;1,(($S57/$K57)*((1+'Inputs &amp; Summary'!$D$7)^AH$29)),((INT(AH$29/$K57)-INT((AH$29-1)/$K57))*$S57*((1+'Inputs &amp; Summary'!$D$7)^AH$29))),(_xlfn.WEIBULL.DIST(AH$29,$L57,$K57,FALSE)*$S57*((1+'Inputs &amp; Summary'!$D$7)^AH$29))),IF($M57=Lists!$H$3,IF($K57&lt;1,((($R57*(1-$E57)+$Q57*(1-$F57))/$K57)*((1+'Inputs &amp; Summary'!$D$7)^AH$29)),((INT(AH$29/$K57)-INT((AH$29-1)/$K57))*($R57*(1-$E57)+$Q57*(1-$F57))*((1+'Inputs &amp; Summary'!$D$7)^AH$29))),((_xlfn.WEIBULL.DIST(AH$29,$L57,$K57,FALSE)*($R57*(1-$E57)+$Q57*(1-$F57))*((1+'Inputs &amp; Summary'!$D$7)^AH$29))))))</f>
        <v>0</v>
      </c>
      <c r="AI57" s="114">
        <f>$D57*IF(AI$29&gt;'Inputs &amp; Summary'!$D$5,0,IF(AI$29&gt;VLOOKUP($G57,Lists!$J$17:$K$21,2),IF($M57=Lists!$H$3,IF($K57&lt;1,(($S57/$K57)*((1+'Inputs &amp; Summary'!$D$7)^AI$29)),((INT(AI$29/$K57)-INT((AI$29-1)/$K57))*$S57*((1+'Inputs &amp; Summary'!$D$7)^AI$29))),(_xlfn.WEIBULL.DIST(AI$29,$L57,$K57,FALSE)*$S57*((1+'Inputs &amp; Summary'!$D$7)^AI$29))),IF($M57=Lists!$H$3,IF($K57&lt;1,((($R57*(1-$E57)+$Q57*(1-$F57))/$K57)*((1+'Inputs &amp; Summary'!$D$7)^AI$29)),((INT(AI$29/$K57)-INT((AI$29-1)/$K57))*($R57*(1-$E57)+$Q57*(1-$F57))*((1+'Inputs &amp; Summary'!$D$7)^AI$29))),((_xlfn.WEIBULL.DIST(AI$29,$L57,$K57,FALSE)*($R57*(1-$E57)+$Q57*(1-$F57))*((1+'Inputs &amp; Summary'!$D$7)^AI$29))))))</f>
        <v>6.1598333818862927E-2</v>
      </c>
      <c r="AJ57" s="114">
        <f>$D57*IF(AJ$29&gt;'Inputs &amp; Summary'!$D$5,0,IF(AJ$29&gt;VLOOKUP($G57,Lists!$J$17:$K$21,2),IF($M57=Lists!$H$3,IF($K57&lt;1,(($S57/$K57)*((1+'Inputs &amp; Summary'!$D$7)^AJ$29)),((INT(AJ$29/$K57)-INT((AJ$29-1)/$K57))*$S57*((1+'Inputs &amp; Summary'!$D$7)^AJ$29))),(_xlfn.WEIBULL.DIST(AJ$29,$L57,$K57,FALSE)*$S57*((1+'Inputs &amp; Summary'!$D$7)^AJ$29))),IF($M57=Lists!$H$3,IF($K57&lt;1,((($R57*(1-$E57)+$Q57*(1-$F57))/$K57)*((1+'Inputs &amp; Summary'!$D$7)^AJ$29)),((INT(AJ$29/$K57)-INT((AJ$29-1)/$K57))*($R57*(1-$E57)+$Q57*(1-$F57))*((1+'Inputs &amp; Summary'!$D$7)^AJ$29))),((_xlfn.WEIBULL.DIST(AJ$29,$L57,$K57,FALSE)*($R57*(1-$E57)+$Q57*(1-$F57))*((1+'Inputs &amp; Summary'!$D$7)^AJ$29))))))</f>
        <v>6.0366689174593757E-2</v>
      </c>
      <c r="AK57" s="114">
        <f>$D57*IF(AK$29&gt;'Inputs &amp; Summary'!$D$5,0,IF(AK$29&gt;VLOOKUP($G57,Lists!$J$17:$K$21,2),IF($M57=Lists!$H$3,IF($K57&lt;1,(($S57/$K57)*((1+'Inputs &amp; Summary'!$D$7)^AK$29)),((INT(AK$29/$K57)-INT((AK$29-1)/$K57))*$S57*((1+'Inputs &amp; Summary'!$D$7)^AK$29))),(_xlfn.WEIBULL.DIST(AK$29,$L57,$K57,FALSE)*$S57*((1+'Inputs &amp; Summary'!$D$7)^AK$29))),IF($M57=Lists!$H$3,IF($K57&lt;1,((($R57*(1-$E57)+$Q57*(1-$F57))/$K57)*((1+'Inputs &amp; Summary'!$D$7)^AK$29)),((INT(AK$29/$K57)-INT((AK$29-1)/$K57))*($R57*(1-$E57)+$Q57*(1-$F57))*((1+'Inputs &amp; Summary'!$D$7)^AK$29))),((_xlfn.WEIBULL.DIST(AK$29,$L57,$K57,FALSE)*($R57*(1-$E57)+$Q57*(1-$F57))*((1+'Inputs &amp; Summary'!$D$7)^AK$29))))))</f>
        <v>5.9159670984251379E-2</v>
      </c>
      <c r="AL57" s="114">
        <f>$D57*IF(AL$29&gt;'Inputs &amp; Summary'!$D$5,0,IF(AL$29&gt;VLOOKUP($G57,Lists!$J$17:$K$21,2),IF($M57=Lists!$H$3,IF($K57&lt;1,(($S57/$K57)*((1+'Inputs &amp; Summary'!$D$7)^AL$29)),((INT(AL$29/$K57)-INT((AL$29-1)/$K57))*$S57*((1+'Inputs &amp; Summary'!$D$7)^AL$29))),(_xlfn.WEIBULL.DIST(AL$29,$L57,$K57,FALSE)*$S57*((1+'Inputs &amp; Summary'!$D$7)^AL$29))),IF($M57=Lists!$H$3,IF($K57&lt;1,((($R57*(1-$E57)+$Q57*(1-$F57))/$K57)*((1+'Inputs &amp; Summary'!$D$7)^AL$29)),((INT(AL$29/$K57)-INT((AL$29-1)/$K57))*($R57*(1-$E57)+$Q57*(1-$F57))*((1+'Inputs &amp; Summary'!$D$7)^AL$29))),((_xlfn.WEIBULL.DIST(AL$29,$L57,$K57,FALSE)*($R57*(1-$E57)+$Q57*(1-$F57))*((1+'Inputs &amp; Summary'!$D$7)^AL$29))))))</f>
        <v>5.7976786847502744E-2</v>
      </c>
      <c r="AM57" s="114">
        <f>$D57*IF(AM$29&gt;'Inputs &amp; Summary'!$D$5,0,IF(AM$29&gt;VLOOKUP($G57,Lists!$J$17:$K$21,2),IF($M57=Lists!$H$3,IF($K57&lt;1,(($S57/$K57)*((1+'Inputs &amp; Summary'!$D$7)^AM$29)),((INT(AM$29/$K57)-INT((AM$29-1)/$K57))*$S57*((1+'Inputs &amp; Summary'!$D$7)^AM$29))),(_xlfn.WEIBULL.DIST(AM$29,$L57,$K57,FALSE)*$S57*((1+'Inputs &amp; Summary'!$D$7)^AM$29))),IF($M57=Lists!$H$3,IF($K57&lt;1,((($R57*(1-$E57)+$Q57*(1-$F57))/$K57)*((1+'Inputs &amp; Summary'!$D$7)^AM$29)),((INT(AM$29/$K57)-INT((AM$29-1)/$K57))*($R57*(1-$E57)+$Q57*(1-$F57))*((1+'Inputs &amp; Summary'!$D$7)^AM$29))),((_xlfn.WEIBULL.DIST(AM$29,$L57,$K57,FALSE)*($R57*(1-$E57)+$Q57*(1-$F57))*((1+'Inputs &amp; Summary'!$D$7)^AM$29))))))</f>
        <v>5.681755420944725E-2</v>
      </c>
      <c r="AN57" s="114">
        <f>$D57*IF(AN$29&gt;'Inputs &amp; Summary'!$D$5,0,IF(AN$29&gt;VLOOKUP($G57,Lists!$J$17:$K$21,2),IF($M57=Lists!$H$3,IF($K57&lt;1,(($S57/$K57)*((1+'Inputs &amp; Summary'!$D$7)^AN$29)),((INT(AN$29/$K57)-INT((AN$29-1)/$K57))*$S57*((1+'Inputs &amp; Summary'!$D$7)^AN$29))),(_xlfn.WEIBULL.DIST(AN$29,$L57,$K57,FALSE)*$S57*((1+'Inputs &amp; Summary'!$D$7)^AN$29))),IF($M57=Lists!$H$3,IF($K57&lt;1,((($R57*(1-$E57)+$Q57*(1-$F57))/$K57)*((1+'Inputs &amp; Summary'!$D$7)^AN$29)),((INT(AN$29/$K57)-INT((AN$29-1)/$K57))*($R57*(1-$E57)+$Q57*(1-$F57))*((1+'Inputs &amp; Summary'!$D$7)^AN$29))),((_xlfn.WEIBULL.DIST(AN$29,$L57,$K57,FALSE)*($R57*(1-$E57)+$Q57*(1-$F57))*((1+'Inputs &amp; Summary'!$D$7)^AN$29))))))</f>
        <v>5.5681500163759591E-2</v>
      </c>
      <c r="AO57" s="114">
        <f>$D57*IF(AO$29&gt;'Inputs &amp; Summary'!$D$5,0,IF(AO$29&gt;VLOOKUP($G57,Lists!$J$17:$K$21,2),IF($M57=Lists!$H$3,IF($K57&lt;1,(($S57/$K57)*((1+'Inputs &amp; Summary'!$D$7)^AO$29)),((INT(AO$29/$K57)-INT((AO$29-1)/$K57))*$S57*((1+'Inputs &amp; Summary'!$D$7)^AO$29))),(_xlfn.WEIBULL.DIST(AO$29,$L57,$K57,FALSE)*$S57*((1+'Inputs &amp; Summary'!$D$7)^AO$29))),IF($M57=Lists!$H$3,IF($K57&lt;1,((($R57*(1-$E57)+$Q57*(1-$F57))/$K57)*((1+'Inputs &amp; Summary'!$D$7)^AO$29)),((INT(AO$29/$K57)-INT((AO$29-1)/$K57))*($R57*(1-$E57)+$Q57*(1-$F57))*((1+'Inputs &amp; Summary'!$D$7)^AO$29))),((_xlfn.WEIBULL.DIST(AO$29,$L57,$K57,FALSE)*($R57*(1-$E57)+$Q57*(1-$F57))*((1+'Inputs &amp; Summary'!$D$7)^AO$29))))))</f>
        <v>5.4568161259768537E-2</v>
      </c>
      <c r="AP57" s="114">
        <f>$D57*IF(AP$29&gt;'Inputs &amp; Summary'!$D$5,0,IF(AP$29&gt;VLOOKUP($G57,Lists!$J$17:$K$21,2),IF($M57=Lists!$H$3,IF($K57&lt;1,(($S57/$K57)*((1+'Inputs &amp; Summary'!$D$7)^AP$29)),((INT(AP$29/$K57)-INT((AP$29-1)/$K57))*$S57*((1+'Inputs &amp; Summary'!$D$7)^AP$29))),(_xlfn.WEIBULL.DIST(AP$29,$L57,$K57,FALSE)*$S57*((1+'Inputs &amp; Summary'!$D$7)^AP$29))),IF($M57=Lists!$H$3,IF($K57&lt;1,((($R57*(1-$E57)+$Q57*(1-$F57))/$K57)*((1+'Inputs &amp; Summary'!$D$7)^AP$29)),((INT(AP$29/$K57)-INT((AP$29-1)/$K57))*($R57*(1-$E57)+$Q57*(1-$F57))*((1+'Inputs &amp; Summary'!$D$7)^AP$29))),((_xlfn.WEIBULL.DIST(AP$29,$L57,$K57,FALSE)*($R57*(1-$E57)+$Q57*(1-$F57))*((1+'Inputs &amp; Summary'!$D$7)^AP$29))))))</f>
        <v>5.3477083313393479E-2</v>
      </c>
      <c r="AQ57" s="114">
        <f>$D57*IF(AQ$29&gt;'Inputs &amp; Summary'!$D$5,0,IF(AQ$29&gt;VLOOKUP($G57,Lists!$J$17:$K$21,2),IF($M57=Lists!$H$3,IF($K57&lt;1,(($S57/$K57)*((1+'Inputs &amp; Summary'!$D$7)^AQ$29)),((INT(AQ$29/$K57)-INT((AQ$29-1)/$K57))*$S57*((1+'Inputs &amp; Summary'!$D$7)^AQ$29))),(_xlfn.WEIBULL.DIST(AQ$29,$L57,$K57,FALSE)*$S57*((1+'Inputs &amp; Summary'!$D$7)^AQ$29))),IF($M57=Lists!$H$3,IF($K57&lt;1,((($R57*(1-$E57)+$Q57*(1-$F57))/$K57)*((1+'Inputs &amp; Summary'!$D$7)^AQ$29)),((INT(AQ$29/$K57)-INT((AQ$29-1)/$K57))*($R57*(1-$E57)+$Q57*(1-$F57))*((1+'Inputs &amp; Summary'!$D$7)^AQ$29))),((_xlfn.WEIBULL.DIST(AQ$29,$L57,$K57,FALSE)*($R57*(1-$E57)+$Q57*(1-$F57))*((1+'Inputs &amp; Summary'!$D$7)^AQ$29))))))</f>
        <v>5.2407821221860926E-2</v>
      </c>
      <c r="AR57" s="114">
        <f>$D57*IF(AR$29&gt;'Inputs &amp; Summary'!$D$5,0,IF(AR$29&gt;VLOOKUP($G57,Lists!$J$17:$K$21,2),IF($M57=Lists!$H$3,IF($K57&lt;1,(($S57/$K57)*((1+'Inputs &amp; Summary'!$D$7)^AR$29)),((INT(AR$29/$K57)-INT((AR$29-1)/$K57))*$S57*((1+'Inputs &amp; Summary'!$D$7)^AR$29))),(_xlfn.WEIBULL.DIST(AR$29,$L57,$K57,FALSE)*$S57*((1+'Inputs &amp; Summary'!$D$7)^AR$29))),IF($M57=Lists!$H$3,IF($K57&lt;1,((($R57*(1-$E57)+$Q57*(1-$F57))/$K57)*((1+'Inputs &amp; Summary'!$D$7)^AR$29)),((INT(AR$29/$K57)-INT((AR$29-1)/$K57))*($R57*(1-$E57)+$Q57*(1-$F57))*((1+'Inputs &amp; Summary'!$D$7)^AR$29))),((_xlfn.WEIBULL.DIST(AR$29,$L57,$K57,FALSE)*($R57*(1-$E57)+$Q57*(1-$F57))*((1+'Inputs &amp; Summary'!$D$7)^AR$29))))))</f>
        <v>5.135993878212592E-2</v>
      </c>
      <c r="AS57" s="114">
        <f>$D57*IF(AS$29&gt;'Inputs &amp; Summary'!$D$5,0,IF(AS$29&gt;VLOOKUP($G57,Lists!$J$17:$K$21,2),IF($M57=Lists!$H$3,IF($K57&lt;1,(($S57/$K57)*((1+'Inputs &amp; Summary'!$D$7)^AS$29)),((INT(AS$29/$K57)-INT((AS$29-1)/$K57))*$S57*((1+'Inputs &amp; Summary'!$D$7)^AS$29))),(_xlfn.WEIBULL.DIST(AS$29,$L57,$K57,FALSE)*$S57*((1+'Inputs &amp; Summary'!$D$7)^AS$29))),IF($M57=Lists!$H$3,IF($K57&lt;1,((($R57*(1-$E57)+$Q57*(1-$F57))/$K57)*((1+'Inputs &amp; Summary'!$D$7)^AS$29)),((INT(AS$29/$K57)-INT((AS$29-1)/$K57))*($R57*(1-$E57)+$Q57*(1-$F57))*((1+'Inputs &amp; Summary'!$D$7)^AS$29))),((_xlfn.WEIBULL.DIST(AS$29,$L57,$K57,FALSE)*($R57*(1-$E57)+$Q57*(1-$F57))*((1+'Inputs &amp; Summary'!$D$7)^AS$29))))))</f>
        <v>0</v>
      </c>
      <c r="AT57" s="114">
        <f>$D57*IF(AT$29&gt;'Inputs &amp; Summary'!$D$5,0,IF(AT$29&gt;VLOOKUP($G57,Lists!$J$17:$K$21,2),IF($M57=Lists!$H$3,IF($K57&lt;1,(($S57/$K57)*((1+'Inputs &amp; Summary'!$D$7)^AT$29)),((INT(AT$29/$K57)-INT((AT$29-1)/$K57))*$S57*((1+'Inputs &amp; Summary'!$D$7)^AT$29))),(_xlfn.WEIBULL.DIST(AT$29,$L57,$K57,FALSE)*$S57*((1+'Inputs &amp; Summary'!$D$7)^AT$29))),IF($M57=Lists!$H$3,IF($K57&lt;1,((($R57*(1-$E57)+$Q57*(1-$F57))/$K57)*((1+'Inputs &amp; Summary'!$D$7)^AT$29)),((INT(AT$29/$K57)-INT((AT$29-1)/$K57))*($R57*(1-$E57)+$Q57*(1-$F57))*((1+'Inputs &amp; Summary'!$D$7)^AT$29))),((_xlfn.WEIBULL.DIST(AT$29,$L57,$K57,FALSE)*($R57*(1-$E57)+$Q57*(1-$F57))*((1+'Inputs &amp; Summary'!$D$7)^AT$29))))))</f>
        <v>0</v>
      </c>
      <c r="AU57" s="114">
        <f>$D57*IF(AU$29&gt;'Inputs &amp; Summary'!$D$5,0,IF(AU$29&gt;VLOOKUP($G57,Lists!$J$17:$K$21,2),IF($M57=Lists!$H$3,IF($K57&lt;1,(($S57/$K57)*((1+'Inputs &amp; Summary'!$D$7)^AU$29)),((INT(AU$29/$K57)-INT((AU$29-1)/$K57))*$S57*((1+'Inputs &amp; Summary'!$D$7)^AU$29))),(_xlfn.WEIBULL.DIST(AU$29,$L57,$K57,FALSE)*$S57*((1+'Inputs &amp; Summary'!$D$7)^AU$29))),IF($M57=Lists!$H$3,IF($K57&lt;1,((($R57*(1-$E57)+$Q57*(1-$F57))/$K57)*((1+'Inputs &amp; Summary'!$D$7)^AU$29)),((INT(AU$29/$K57)-INT((AU$29-1)/$K57))*($R57*(1-$E57)+$Q57*(1-$F57))*((1+'Inputs &amp; Summary'!$D$7)^AU$29))),((_xlfn.WEIBULL.DIST(AU$29,$L57,$K57,FALSE)*($R57*(1-$E57)+$Q57*(1-$F57))*((1+'Inputs &amp; Summary'!$D$7)^AU$29))))))</f>
        <v>0</v>
      </c>
      <c r="AV57" s="114">
        <f>$D57*IF(AV$29&gt;'Inputs &amp; Summary'!$D$5,0,IF(AV$29&gt;VLOOKUP($G57,Lists!$J$17:$K$21,2),IF($M57=Lists!$H$3,IF($K57&lt;1,(($S57/$K57)*((1+'Inputs &amp; Summary'!$D$7)^AV$29)),((INT(AV$29/$K57)-INT((AV$29-1)/$K57))*$S57*((1+'Inputs &amp; Summary'!$D$7)^AV$29))),(_xlfn.WEIBULL.DIST(AV$29,$L57,$K57,FALSE)*$S57*((1+'Inputs &amp; Summary'!$D$7)^AV$29))),IF($M57=Lists!$H$3,IF($K57&lt;1,((($R57*(1-$E57)+$Q57*(1-$F57))/$K57)*((1+'Inputs &amp; Summary'!$D$7)^AV$29)),((INT(AV$29/$K57)-INT((AV$29-1)/$K57))*($R57*(1-$E57)+$Q57*(1-$F57))*((1+'Inputs &amp; Summary'!$D$7)^AV$29))),((_xlfn.WEIBULL.DIST(AV$29,$L57,$K57,FALSE)*($R57*(1-$E57)+$Q57*(1-$F57))*((1+'Inputs &amp; Summary'!$D$7)^AV$29))))))</f>
        <v>0</v>
      </c>
      <c r="AW57" s="114">
        <f>$D57*IF(AW$29&gt;'Inputs &amp; Summary'!$D$5,0,IF(AW$29&gt;VLOOKUP($G57,Lists!$J$17:$K$21,2),IF($M57=Lists!$H$3,IF($K57&lt;1,(($S57/$K57)*((1+'Inputs &amp; Summary'!$D$7)^AW$29)),((INT(AW$29/$K57)-INT((AW$29-1)/$K57))*$S57*((1+'Inputs &amp; Summary'!$D$7)^AW$29))),(_xlfn.WEIBULL.DIST(AW$29,$L57,$K57,FALSE)*$S57*((1+'Inputs &amp; Summary'!$D$7)^AW$29))),IF($M57=Lists!$H$3,IF($K57&lt;1,((($R57*(1-$E57)+$Q57*(1-$F57))/$K57)*((1+'Inputs &amp; Summary'!$D$7)^AW$29)),((INT(AW$29/$K57)-INT((AW$29-1)/$K57))*($R57*(1-$E57)+$Q57*(1-$F57))*((1+'Inputs &amp; Summary'!$D$7)^AW$29))),((_xlfn.WEIBULL.DIST(AW$29,$L57,$K57,FALSE)*($R57*(1-$E57)+$Q57*(1-$F57))*((1+'Inputs &amp; Summary'!$D$7)^AW$29))))))</f>
        <v>0</v>
      </c>
      <c r="AX57" s="114">
        <f>$D57*IF(AX$29&gt;'Inputs &amp; Summary'!$D$5,0,IF(AX$29&gt;VLOOKUP($G57,Lists!$J$17:$K$21,2),IF($M57=Lists!$H$3,IF($K57&lt;1,(($S57/$K57)*((1+'Inputs &amp; Summary'!$D$7)^AX$29)),((INT(AX$29/$K57)-INT((AX$29-1)/$K57))*$S57*((1+'Inputs &amp; Summary'!$D$7)^AX$29))),(_xlfn.WEIBULL.DIST(AX$29,$L57,$K57,FALSE)*$S57*((1+'Inputs &amp; Summary'!$D$7)^AX$29))),IF($M57=Lists!$H$3,IF($K57&lt;1,((($R57*(1-$E57)+$Q57*(1-$F57))/$K57)*((1+'Inputs &amp; Summary'!$D$7)^AX$29)),((INT(AX$29/$K57)-INT((AX$29-1)/$K57))*($R57*(1-$E57)+$Q57*(1-$F57))*((1+'Inputs &amp; Summary'!$D$7)^AX$29))),((_xlfn.WEIBULL.DIST(AX$29,$L57,$K57,FALSE)*($R57*(1-$E57)+$Q57*(1-$F57))*((1+'Inputs &amp; Summary'!$D$7)^AX$29))))))</f>
        <v>0</v>
      </c>
      <c r="AY57" s="114">
        <f>$D57*IF(AY$29&gt;'Inputs &amp; Summary'!$D$5,0,IF(AY$29&gt;VLOOKUP($G57,Lists!$J$17:$K$21,2),IF($M57=Lists!$H$3,IF($K57&lt;1,(($S57/$K57)*((1+'Inputs &amp; Summary'!$D$7)^AY$29)),((INT(AY$29/$K57)-INT((AY$29-1)/$K57))*$S57*((1+'Inputs &amp; Summary'!$D$7)^AY$29))),(_xlfn.WEIBULL.DIST(AY$29,$L57,$K57,FALSE)*$S57*((1+'Inputs &amp; Summary'!$D$7)^AY$29))),IF($M57=Lists!$H$3,IF($K57&lt;1,((($R57*(1-$E57)+$Q57*(1-$F57))/$K57)*((1+'Inputs &amp; Summary'!$D$7)^AY$29)),((INT(AY$29/$K57)-INT((AY$29-1)/$K57))*($R57*(1-$E57)+$Q57*(1-$F57))*((1+'Inputs &amp; Summary'!$D$7)^AY$29))),((_xlfn.WEIBULL.DIST(AY$29,$L57,$K57,FALSE)*($R57*(1-$E57)+$Q57*(1-$F57))*((1+'Inputs &amp; Summary'!$D$7)^AY$29))))))</f>
        <v>0</v>
      </c>
      <c r="AZ57" s="114">
        <f>$D57*IF(AZ$29&gt;'Inputs &amp; Summary'!$D$5,0,IF(AZ$29&gt;VLOOKUP($G57,Lists!$J$17:$K$21,2),IF($M57=Lists!$H$3,IF($K57&lt;1,(($S57/$K57)*((1+'Inputs &amp; Summary'!$D$7)^AZ$29)),((INT(AZ$29/$K57)-INT((AZ$29-1)/$K57))*$S57*((1+'Inputs &amp; Summary'!$D$7)^AZ$29))),(_xlfn.WEIBULL.DIST(AZ$29,$L57,$K57,FALSE)*$S57*((1+'Inputs &amp; Summary'!$D$7)^AZ$29))),IF($M57=Lists!$H$3,IF($K57&lt;1,((($R57*(1-$E57)+$Q57*(1-$F57))/$K57)*((1+'Inputs &amp; Summary'!$D$7)^AZ$29)),((INT(AZ$29/$K57)-INT((AZ$29-1)/$K57))*($R57*(1-$E57)+$Q57*(1-$F57))*((1+'Inputs &amp; Summary'!$D$7)^AZ$29))),((_xlfn.WEIBULL.DIST(AZ$29,$L57,$K57,FALSE)*($R57*(1-$E57)+$Q57*(1-$F57))*((1+'Inputs &amp; Summary'!$D$7)^AZ$29))))))</f>
        <v>0</v>
      </c>
      <c r="BA57" s="114">
        <f>$D57*IF(BA$29&gt;'Inputs &amp; Summary'!$D$5,0,IF(BA$29&gt;VLOOKUP($G57,Lists!$J$17:$K$21,2),IF($M57=Lists!$H$3,IF($K57&lt;1,(($S57/$K57)*((1+'Inputs &amp; Summary'!$D$7)^BA$29)),((INT(BA$29/$K57)-INT((BA$29-1)/$K57))*$S57*((1+'Inputs &amp; Summary'!$D$7)^BA$29))),(_xlfn.WEIBULL.DIST(BA$29,$L57,$K57,FALSE)*$S57*((1+'Inputs &amp; Summary'!$D$7)^BA$29))),IF($M57=Lists!$H$3,IF($K57&lt;1,((($R57*(1-$E57)+$Q57*(1-$F57))/$K57)*((1+'Inputs &amp; Summary'!$D$7)^BA$29)),((INT(BA$29/$K57)-INT((BA$29-1)/$K57))*($R57*(1-$E57)+$Q57*(1-$F57))*((1+'Inputs &amp; Summary'!$D$7)^BA$29))),((_xlfn.WEIBULL.DIST(BA$29,$L57,$K57,FALSE)*($R57*(1-$E57)+$Q57*(1-$F57))*((1+'Inputs &amp; Summary'!$D$7)^BA$29))))))</f>
        <v>0</v>
      </c>
      <c r="BB57" s="114">
        <f>$D57*IF(BB$29&gt;'Inputs &amp; Summary'!$D$5,0,IF(BB$29&gt;VLOOKUP($G57,Lists!$J$17:$K$21,2),IF($M57=Lists!$H$3,IF($K57&lt;1,(($S57/$K57)*((1+'Inputs &amp; Summary'!$D$7)^BB$29)),((INT(BB$29/$K57)-INT((BB$29-1)/$K57))*$S57*((1+'Inputs &amp; Summary'!$D$7)^BB$29))),(_xlfn.WEIBULL.DIST(BB$29,$L57,$K57,FALSE)*$S57*((1+'Inputs &amp; Summary'!$D$7)^BB$29))),IF($M57=Lists!$H$3,IF($K57&lt;1,((($R57*(1-$E57)+$Q57*(1-$F57))/$K57)*((1+'Inputs &amp; Summary'!$D$7)^BB$29)),((INT(BB$29/$K57)-INT((BB$29-1)/$K57))*($R57*(1-$E57)+$Q57*(1-$F57))*((1+'Inputs &amp; Summary'!$D$7)^BB$29))),((_xlfn.WEIBULL.DIST(BB$29,$L57,$K57,FALSE)*($R57*(1-$E57)+$Q57*(1-$F57))*((1+'Inputs &amp; Summary'!$D$7)^BB$29))))))</f>
        <v>0</v>
      </c>
      <c r="BC57" s="114">
        <f>$D57*IF(BC$29&gt;'Inputs &amp; Summary'!$D$5,0,IF(BC$29&gt;VLOOKUP($G57,Lists!$J$17:$K$21,2),IF($M57=Lists!$H$3,IF($K57&lt;1,(($S57/$K57)*((1+'Inputs &amp; Summary'!$D$7)^BC$29)),((INT(BC$29/$K57)-INT((BC$29-1)/$K57))*$S57*((1+'Inputs &amp; Summary'!$D$7)^BC$29))),(_xlfn.WEIBULL.DIST(BC$29,$L57,$K57,FALSE)*$S57*((1+'Inputs &amp; Summary'!$D$7)^BC$29))),IF($M57=Lists!$H$3,IF($K57&lt;1,((($R57*(1-$E57)+$Q57*(1-$F57))/$K57)*((1+'Inputs &amp; Summary'!$D$7)^BC$29)),((INT(BC$29/$K57)-INT((BC$29-1)/$K57))*($R57*(1-$E57)+$Q57*(1-$F57))*((1+'Inputs &amp; Summary'!$D$7)^BC$29))),((_xlfn.WEIBULL.DIST(BC$29,$L57,$K57,FALSE)*($R57*(1-$E57)+$Q57*(1-$F57))*((1+'Inputs &amp; Summary'!$D$7)^BC$29))))))</f>
        <v>0</v>
      </c>
      <c r="BD57" s="114">
        <f>$D57*IF(BD$29&gt;'Inputs &amp; Summary'!$D$5,0,IF(BD$29&gt;VLOOKUP($G57,Lists!$J$17:$K$21,2),IF($M57=Lists!$H$3,IF($K57&lt;1,(($S57/$K57)*((1+'Inputs &amp; Summary'!$D$7)^BD$29)),((INT(BD$29/$K57)-INT((BD$29-1)/$K57))*$S57*((1+'Inputs &amp; Summary'!$D$7)^BD$29))),(_xlfn.WEIBULL.DIST(BD$29,$L57,$K57,FALSE)*$S57*((1+'Inputs &amp; Summary'!$D$7)^BD$29))),IF($M57=Lists!$H$3,IF($K57&lt;1,((($R57*(1-$E57)+$Q57*(1-$F57))/$K57)*((1+'Inputs &amp; Summary'!$D$7)^BD$29)),((INT(BD$29/$K57)-INT((BD$29-1)/$K57))*($R57*(1-$E57)+$Q57*(1-$F57))*((1+'Inputs &amp; Summary'!$D$7)^BD$29))),((_xlfn.WEIBULL.DIST(BD$29,$L57,$K57,FALSE)*($R57*(1-$E57)+$Q57*(1-$F57))*((1+'Inputs &amp; Summary'!$D$7)^BD$29))))))</f>
        <v>0</v>
      </c>
      <c r="BE57" s="114">
        <f>$D57*IF(BE$29&gt;'Inputs &amp; Summary'!$D$5,0,IF(BE$29&gt;VLOOKUP($G57,Lists!$J$17:$K$21,2),IF($M57=Lists!$H$3,IF($K57&lt;1,(($S57/$K57)*((1+'Inputs &amp; Summary'!$D$7)^BE$29)),((INT(BE$29/$K57)-INT((BE$29-1)/$K57))*$S57*((1+'Inputs &amp; Summary'!$D$7)^BE$29))),(_xlfn.WEIBULL.DIST(BE$29,$L57,$K57,FALSE)*$S57*((1+'Inputs &amp; Summary'!$D$7)^BE$29))),IF($M57=Lists!$H$3,IF($K57&lt;1,((($R57*(1-$E57)+$Q57*(1-$F57))/$K57)*((1+'Inputs &amp; Summary'!$D$7)^BE$29)),((INT(BE$29/$K57)-INT((BE$29-1)/$K57))*($R57*(1-$E57)+$Q57*(1-$F57))*((1+'Inputs &amp; Summary'!$D$7)^BE$29))),((_xlfn.WEIBULL.DIST(BE$29,$L57,$K57,FALSE)*($R57*(1-$E57)+$Q57*(1-$F57))*((1+'Inputs &amp; Summary'!$D$7)^BE$29))))))</f>
        <v>0</v>
      </c>
      <c r="BF57" s="114">
        <f>$D57*IF(BF$29&gt;'Inputs &amp; Summary'!$D$5,0,IF(BF$29&gt;VLOOKUP($G57,Lists!$J$17:$K$21,2),IF($M57=Lists!$H$3,IF($K57&lt;1,(($S57/$K57)*((1+'Inputs &amp; Summary'!$D$7)^BF$29)),((INT(BF$29/$K57)-INT((BF$29-1)/$K57))*$S57*((1+'Inputs &amp; Summary'!$D$7)^BF$29))),(_xlfn.WEIBULL.DIST(BF$29,$L57,$K57,FALSE)*$S57*((1+'Inputs &amp; Summary'!$D$7)^BF$29))),IF($M57=Lists!$H$3,IF($K57&lt;1,((($R57*(1-$E57)+$Q57*(1-$F57))/$K57)*((1+'Inputs &amp; Summary'!$D$7)^BF$29)),((INT(BF$29/$K57)-INT((BF$29-1)/$K57))*($R57*(1-$E57)+$Q57*(1-$F57))*((1+'Inputs &amp; Summary'!$D$7)^BF$29))),((_xlfn.WEIBULL.DIST(BF$29,$L57,$K57,FALSE)*($R57*(1-$E57)+$Q57*(1-$F57))*((1+'Inputs &amp; Summary'!$D$7)^BF$29))))))</f>
        <v>0</v>
      </c>
      <c r="BG57" s="114">
        <f>$D57*IF(BG$29&gt;'Inputs &amp; Summary'!$D$5,0,IF(BG$29&gt;VLOOKUP($G57,Lists!$J$17:$K$21,2),IF($M57=Lists!$H$3,IF($K57&lt;1,(($S57/$K57)*((1+'Inputs &amp; Summary'!$D$7)^BG$29)),((INT(BG$29/$K57)-INT((BG$29-1)/$K57))*$S57*((1+'Inputs &amp; Summary'!$D$7)^BG$29))),(_xlfn.WEIBULL.DIST(BG$29,$L57,$K57,FALSE)*$S57*((1+'Inputs &amp; Summary'!$D$7)^BG$29))),IF($M57=Lists!$H$3,IF($K57&lt;1,((($R57*(1-$E57)+$Q57*(1-$F57))/$K57)*((1+'Inputs &amp; Summary'!$D$7)^BG$29)),((INT(BG$29/$K57)-INT((BG$29-1)/$K57))*($R57*(1-$E57)+$Q57*(1-$F57))*((1+'Inputs &amp; Summary'!$D$7)^BG$29))),((_xlfn.WEIBULL.DIST(BG$29,$L57,$K57,FALSE)*($R57*(1-$E57)+$Q57*(1-$F57))*((1+'Inputs &amp; Summary'!$D$7)^BG$29))))))</f>
        <v>0</v>
      </c>
      <c r="BH57" s="114">
        <f>$D57*IF(BH$29&gt;'Inputs &amp; Summary'!$D$5,0,IF(BH$29&gt;VLOOKUP($G57,Lists!$J$17:$K$21,2),IF($M57=Lists!$H$3,IF($K57&lt;1,(($S57/$K57)*((1+'Inputs &amp; Summary'!$D$7)^BH$29)),((INT(BH$29/$K57)-INT((BH$29-1)/$K57))*$S57*((1+'Inputs &amp; Summary'!$D$7)^BH$29))),(_xlfn.WEIBULL.DIST(BH$29,$L57,$K57,FALSE)*$S57*((1+'Inputs &amp; Summary'!$D$7)^BH$29))),IF($M57=Lists!$H$3,IF($K57&lt;1,((($R57*(1-$E57)+$Q57*(1-$F57))/$K57)*((1+'Inputs &amp; Summary'!$D$7)^BH$29)),((INT(BH$29/$K57)-INT((BH$29-1)/$K57))*($R57*(1-$E57)+$Q57*(1-$F57))*((1+'Inputs &amp; Summary'!$D$7)^BH$29))),((_xlfn.WEIBULL.DIST(BH$29,$L57,$K57,FALSE)*($R57*(1-$E57)+$Q57*(1-$F57))*((1+'Inputs &amp; Summary'!$D$7)^BH$29))))))</f>
        <v>0</v>
      </c>
      <c r="BI57" s="114">
        <f>$D57*IF(BI$29&gt;'Inputs &amp; Summary'!$D$5,0,IF(BI$29&gt;VLOOKUP($G57,Lists!$J$17:$K$21,2),IF($M57=Lists!$H$3,IF($K57&lt;1,(($S57/$K57)*((1+'Inputs &amp; Summary'!$D$7)^BI$29)),((INT(BI$29/$K57)-INT((BI$29-1)/$K57))*$S57*((1+'Inputs &amp; Summary'!$D$7)^BI$29))),(_xlfn.WEIBULL.DIST(BI$29,$L57,$K57,FALSE)*$S57*((1+'Inputs &amp; Summary'!$D$7)^BI$29))),IF($M57=Lists!$H$3,IF($K57&lt;1,((($R57*(1-$E57)+$Q57*(1-$F57))/$K57)*((1+'Inputs &amp; Summary'!$D$7)^BI$29)),((INT(BI$29/$K57)-INT((BI$29-1)/$K57))*($R57*(1-$E57)+$Q57*(1-$F57))*((1+'Inputs &amp; Summary'!$D$7)^BI$29))),((_xlfn.WEIBULL.DIST(BI$29,$L57,$K57,FALSE)*($R57*(1-$E57)+$Q57*(1-$F57))*((1+'Inputs &amp; Summary'!$D$7)^BI$29))))))</f>
        <v>0</v>
      </c>
      <c r="BJ57" s="114">
        <f>$D57*IF(BJ$29&gt;'Inputs &amp; Summary'!$D$5,0,IF(BJ$29&gt;VLOOKUP($G57,Lists!$J$17:$K$21,2),IF($M57=Lists!$H$3,IF($K57&lt;1,(($S57/$K57)*((1+'Inputs &amp; Summary'!$D$7)^BJ$29)),((INT(BJ$29/$K57)-INT((BJ$29-1)/$K57))*$S57*((1+'Inputs &amp; Summary'!$D$7)^BJ$29))),(_xlfn.WEIBULL.DIST(BJ$29,$L57,$K57,FALSE)*$S57*((1+'Inputs &amp; Summary'!$D$7)^BJ$29))),IF($M57=Lists!$H$3,IF($K57&lt;1,((($R57*(1-$E57)+$Q57*(1-$F57))/$K57)*((1+'Inputs &amp; Summary'!$D$7)^BJ$29)),((INT(BJ$29/$K57)-INT((BJ$29-1)/$K57))*($R57*(1-$E57)+$Q57*(1-$F57))*((1+'Inputs &amp; Summary'!$D$7)^BJ$29))),((_xlfn.WEIBULL.DIST(BJ$29,$L57,$K57,FALSE)*($R57*(1-$E57)+$Q57*(1-$F57))*((1+'Inputs &amp; Summary'!$D$7)^BJ$29))))))</f>
        <v>0</v>
      </c>
      <c r="BK57" s="114">
        <f>$D57*IF(BK$29&gt;'Inputs &amp; Summary'!$D$5,0,IF(BK$29&gt;VLOOKUP($G57,Lists!$J$17:$K$21,2),IF($M57=Lists!$H$3,IF($K57&lt;1,(($S57/$K57)*((1+'Inputs &amp; Summary'!$D$7)^BK$29)),((INT(BK$29/$K57)-INT((BK$29-1)/$K57))*$S57*((1+'Inputs &amp; Summary'!$D$7)^BK$29))),(_xlfn.WEIBULL.DIST(BK$29,$L57,$K57,FALSE)*$S57*((1+'Inputs &amp; Summary'!$D$7)^BK$29))),IF($M57=Lists!$H$3,IF($K57&lt;1,((($R57*(1-$E57)+$Q57*(1-$F57))/$K57)*((1+'Inputs &amp; Summary'!$D$7)^BK$29)),((INT(BK$29/$K57)-INT((BK$29-1)/$K57))*($R57*(1-$E57)+$Q57*(1-$F57))*((1+'Inputs &amp; Summary'!$D$7)^BK$29))),((_xlfn.WEIBULL.DIST(BK$29,$L57,$K57,FALSE)*($R57*(1-$E57)+$Q57*(1-$F57))*((1+'Inputs &amp; Summary'!$D$7)^BK$29))))))</f>
        <v>0</v>
      </c>
      <c r="BL57" s="114">
        <f>$D57*IF(BL$29&gt;'Inputs &amp; Summary'!$D$5,0,IF(BL$29&gt;VLOOKUP($G57,Lists!$J$17:$K$21,2),IF($M57=Lists!$H$3,IF($K57&lt;1,(($S57/$K57)*((1+'Inputs &amp; Summary'!$D$7)^BL$29)),((INT(BL$29/$K57)-INT((BL$29-1)/$K57))*$S57*((1+'Inputs &amp; Summary'!$D$7)^BL$29))),(_xlfn.WEIBULL.DIST(BL$29,$L57,$K57,FALSE)*$S57*((1+'Inputs &amp; Summary'!$D$7)^BL$29))),IF($M57=Lists!$H$3,IF($K57&lt;1,((($R57*(1-$E57)+$Q57*(1-$F57))/$K57)*((1+'Inputs &amp; Summary'!$D$7)^BL$29)),((INT(BL$29/$K57)-INT((BL$29-1)/$K57))*($R57*(1-$E57)+$Q57*(1-$F57))*((1+'Inputs &amp; Summary'!$D$7)^BL$29))),((_xlfn.WEIBULL.DIST(BL$29,$L57,$K57,FALSE)*($R57*(1-$E57)+$Q57*(1-$F57))*((1+'Inputs &amp; Summary'!$D$7)^BL$29))))))</f>
        <v>0</v>
      </c>
    </row>
    <row r="58" spans="1:64" s="1" customFormat="1" ht="28.8" x14ac:dyDescent="0.3">
      <c r="A58" s="79" t="s">
        <v>256</v>
      </c>
      <c r="B58" s="33" t="s">
        <v>307</v>
      </c>
      <c r="C58" s="33" t="s">
        <v>50</v>
      </c>
      <c r="D58" s="218">
        <f>'Inputs &amp; Summary'!$D$52</f>
        <v>0</v>
      </c>
      <c r="E58" s="116">
        <v>0</v>
      </c>
      <c r="F58" s="116">
        <v>0</v>
      </c>
      <c r="G58" s="213" t="s">
        <v>433</v>
      </c>
      <c r="H58" s="34" t="s">
        <v>290</v>
      </c>
      <c r="I58" s="34" t="s">
        <v>238</v>
      </c>
      <c r="J58" s="33">
        <f>VLOOKUP(I58,'Labor Rates'!$A$1:$B$16,2)</f>
        <v>10.677884615384615</v>
      </c>
      <c r="K58" s="35">
        <v>0.5</v>
      </c>
      <c r="L58" s="35">
        <v>1</v>
      </c>
      <c r="M58" s="33" t="s">
        <v>259</v>
      </c>
      <c r="N58" s="84">
        <v>1</v>
      </c>
      <c r="O58" s="35">
        <v>4</v>
      </c>
      <c r="P58" s="5">
        <v>120</v>
      </c>
      <c r="Q58" s="73">
        <f t="shared" si="6"/>
        <v>42.71153846153846</v>
      </c>
      <c r="R58" s="73">
        <f t="shared" si="7"/>
        <v>120</v>
      </c>
      <c r="S58" s="74">
        <f t="shared" si="8"/>
        <v>0</v>
      </c>
      <c r="T58" s="88"/>
      <c r="U58" s="80"/>
      <c r="V58" s="87">
        <f t="shared" si="9"/>
        <v>0</v>
      </c>
      <c r="W58" s="87">
        <f>NPV('Inputs &amp; Summary'!$D$6,Y58:BL58)</f>
        <v>0</v>
      </c>
      <c r="X58" s="90">
        <f t="shared" si="10"/>
        <v>0</v>
      </c>
      <c r="Y58" s="114">
        <f>$D58*IF(Y$29&gt;'Inputs &amp; Summary'!$D$5,0,IF(Y$29&gt;VLOOKUP($G58,Lists!$J$17:$K$21,2),IF($M58=Lists!$H$3,IF($K58&lt;1,(($S58/$K58)*((1+'Inputs &amp; Summary'!$D$7)^Y$29)),((INT(Y$29/$K58)-INT((Y$29-1)/$K58))*$S58*((1+'Inputs &amp; Summary'!$D$7)^Y$29))),(_xlfn.WEIBULL.DIST(Y$29,$L58,$K58,FALSE)*$S58*((1+'Inputs &amp; Summary'!$D$7)^Y$29))),IF($M58=Lists!$H$3,IF($K58&lt;1,((($R58*(1-$E58)+$Q58*(1-$F58))/$K58)*((1+'Inputs &amp; Summary'!$D$7)^Y$29)),((INT(Y$29/$K58)-INT((Y$29-1)/$K58))*($R58*(1-$E58)+$Q58*(1-$F58))*((1+'Inputs &amp; Summary'!$D$7)^Y$29))),((_xlfn.WEIBULL.DIST(Y$29,$L58,$K58,FALSE)*($R58*(1-$E58)+$Q58*(1-$F58))*((1+'Inputs &amp; Summary'!$D$7)^Y$29))))))</f>
        <v>0</v>
      </c>
      <c r="Z58" s="114">
        <f>$D58*IF(Z$29&gt;'Inputs &amp; Summary'!$D$5,0,IF(Z$29&gt;VLOOKUP($G58,Lists!$J$17:$K$21,2),IF($M58=Lists!$H$3,IF($K58&lt;1,(($S58/$K58)*((1+'Inputs &amp; Summary'!$D$7)^Z$29)),((INT(Z$29/$K58)-INT((Z$29-1)/$K58))*$S58*((1+'Inputs &amp; Summary'!$D$7)^Z$29))),(_xlfn.WEIBULL.DIST(Z$29,$L58,$K58,FALSE)*$S58*((1+'Inputs &amp; Summary'!$D$7)^Z$29))),IF($M58=Lists!$H$3,IF($K58&lt;1,((($R58*(1-$E58)+$Q58*(1-$F58))/$K58)*((1+'Inputs &amp; Summary'!$D$7)^Z$29)),((INT(Z$29/$K58)-INT((Z$29-1)/$K58))*($R58*(1-$E58)+$Q58*(1-$F58))*((1+'Inputs &amp; Summary'!$D$7)^Z$29))),((_xlfn.WEIBULL.DIST(Z$29,$L58,$K58,FALSE)*($R58*(1-$E58)+$Q58*(1-$F58))*((1+'Inputs &amp; Summary'!$D$7)^Z$29))))))</f>
        <v>0</v>
      </c>
      <c r="AA58" s="114">
        <f>$D58*IF(AA$29&gt;'Inputs &amp; Summary'!$D$5,0,IF(AA$29&gt;VLOOKUP($G58,Lists!$J$17:$K$21,2),IF($M58=Lists!$H$3,IF($K58&lt;1,(($S58/$K58)*((1+'Inputs &amp; Summary'!$D$7)^AA$29)),((INT(AA$29/$K58)-INT((AA$29-1)/$K58))*$S58*((1+'Inputs &amp; Summary'!$D$7)^AA$29))),(_xlfn.WEIBULL.DIST(AA$29,$L58,$K58,FALSE)*$S58*((1+'Inputs &amp; Summary'!$D$7)^AA$29))),IF($M58=Lists!$H$3,IF($K58&lt;1,((($R58*(1-$E58)+$Q58*(1-$F58))/$K58)*((1+'Inputs &amp; Summary'!$D$7)^AA$29)),((INT(AA$29/$K58)-INT((AA$29-1)/$K58))*($R58*(1-$E58)+$Q58*(1-$F58))*((1+'Inputs &amp; Summary'!$D$7)^AA$29))),((_xlfn.WEIBULL.DIST(AA$29,$L58,$K58,FALSE)*($R58*(1-$E58)+$Q58*(1-$F58))*((1+'Inputs &amp; Summary'!$D$7)^AA$29))))))</f>
        <v>0</v>
      </c>
      <c r="AB58" s="114">
        <f>$D58*IF(AB$29&gt;'Inputs &amp; Summary'!$D$5,0,IF(AB$29&gt;VLOOKUP($G58,Lists!$J$17:$K$21,2),IF($M58=Lists!$H$3,IF($K58&lt;1,(($S58/$K58)*((1+'Inputs &amp; Summary'!$D$7)^AB$29)),((INT(AB$29/$K58)-INT((AB$29-1)/$K58))*$S58*((1+'Inputs &amp; Summary'!$D$7)^AB$29))),(_xlfn.WEIBULL.DIST(AB$29,$L58,$K58,FALSE)*$S58*((1+'Inputs &amp; Summary'!$D$7)^AB$29))),IF($M58=Lists!$H$3,IF($K58&lt;1,((($R58*(1-$E58)+$Q58*(1-$F58))/$K58)*((1+'Inputs &amp; Summary'!$D$7)^AB$29)),((INT(AB$29/$K58)-INT((AB$29-1)/$K58))*($R58*(1-$E58)+$Q58*(1-$F58))*((1+'Inputs &amp; Summary'!$D$7)^AB$29))),((_xlfn.WEIBULL.DIST(AB$29,$L58,$K58,FALSE)*($R58*(1-$E58)+$Q58*(1-$F58))*((1+'Inputs &amp; Summary'!$D$7)^AB$29))))))</f>
        <v>0</v>
      </c>
      <c r="AC58" s="114">
        <f>$D58*IF(AC$29&gt;'Inputs &amp; Summary'!$D$5,0,IF(AC$29&gt;VLOOKUP($G58,Lists!$J$17:$K$21,2),IF($M58=Lists!$H$3,IF($K58&lt;1,(($S58/$K58)*((1+'Inputs &amp; Summary'!$D$7)^AC$29)),((INT(AC$29/$K58)-INT((AC$29-1)/$K58))*$S58*((1+'Inputs &amp; Summary'!$D$7)^AC$29))),(_xlfn.WEIBULL.DIST(AC$29,$L58,$K58,FALSE)*$S58*((1+'Inputs &amp; Summary'!$D$7)^AC$29))),IF($M58=Lists!$H$3,IF($K58&lt;1,((($R58*(1-$E58)+$Q58*(1-$F58))/$K58)*((1+'Inputs &amp; Summary'!$D$7)^AC$29)),((INT(AC$29/$K58)-INT((AC$29-1)/$K58))*($R58*(1-$E58)+$Q58*(1-$F58))*((1+'Inputs &amp; Summary'!$D$7)^AC$29))),((_xlfn.WEIBULL.DIST(AC$29,$L58,$K58,FALSE)*($R58*(1-$E58)+$Q58*(1-$F58))*((1+'Inputs &amp; Summary'!$D$7)^AC$29))))))</f>
        <v>0</v>
      </c>
      <c r="AD58" s="114">
        <f>$D58*IF(AD$29&gt;'Inputs &amp; Summary'!$D$5,0,IF(AD$29&gt;VLOOKUP($G58,Lists!$J$17:$K$21,2),IF($M58=Lists!$H$3,IF($K58&lt;1,(($S58/$K58)*((1+'Inputs &amp; Summary'!$D$7)^AD$29)),((INT(AD$29/$K58)-INT((AD$29-1)/$K58))*$S58*((1+'Inputs &amp; Summary'!$D$7)^AD$29))),(_xlfn.WEIBULL.DIST(AD$29,$L58,$K58,FALSE)*$S58*((1+'Inputs &amp; Summary'!$D$7)^AD$29))),IF($M58=Lists!$H$3,IF($K58&lt;1,((($R58*(1-$E58)+$Q58*(1-$F58))/$K58)*((1+'Inputs &amp; Summary'!$D$7)^AD$29)),((INT(AD$29/$K58)-INT((AD$29-1)/$K58))*($R58*(1-$E58)+$Q58*(1-$F58))*((1+'Inputs &amp; Summary'!$D$7)^AD$29))),((_xlfn.WEIBULL.DIST(AD$29,$L58,$K58,FALSE)*($R58*(1-$E58)+$Q58*(1-$F58))*((1+'Inputs &amp; Summary'!$D$7)^AD$29))))))</f>
        <v>0</v>
      </c>
      <c r="AE58" s="114">
        <f>$D58*IF(AE$29&gt;'Inputs &amp; Summary'!$D$5,0,IF(AE$29&gt;VLOOKUP($G58,Lists!$J$17:$K$21,2),IF($M58=Lists!$H$3,IF($K58&lt;1,(($S58/$K58)*((1+'Inputs &amp; Summary'!$D$7)^AE$29)),((INT(AE$29/$K58)-INT((AE$29-1)/$K58))*$S58*((1+'Inputs &amp; Summary'!$D$7)^AE$29))),(_xlfn.WEIBULL.DIST(AE$29,$L58,$K58,FALSE)*$S58*((1+'Inputs &amp; Summary'!$D$7)^AE$29))),IF($M58=Lists!$H$3,IF($K58&lt;1,((($R58*(1-$E58)+$Q58*(1-$F58))/$K58)*((1+'Inputs &amp; Summary'!$D$7)^AE$29)),((INT(AE$29/$K58)-INT((AE$29-1)/$K58))*($R58*(1-$E58)+$Q58*(1-$F58))*((1+'Inputs &amp; Summary'!$D$7)^AE$29))),((_xlfn.WEIBULL.DIST(AE$29,$L58,$K58,FALSE)*($R58*(1-$E58)+$Q58*(1-$F58))*((1+'Inputs &amp; Summary'!$D$7)^AE$29))))))</f>
        <v>0</v>
      </c>
      <c r="AF58" s="114">
        <f>$D58*IF(AF$29&gt;'Inputs &amp; Summary'!$D$5,0,IF(AF$29&gt;VLOOKUP($G58,Lists!$J$17:$K$21,2),IF($M58=Lists!$H$3,IF($K58&lt;1,(($S58/$K58)*((1+'Inputs &amp; Summary'!$D$7)^AF$29)),((INT(AF$29/$K58)-INT((AF$29-1)/$K58))*$S58*((1+'Inputs &amp; Summary'!$D$7)^AF$29))),(_xlfn.WEIBULL.DIST(AF$29,$L58,$K58,FALSE)*$S58*((1+'Inputs &amp; Summary'!$D$7)^AF$29))),IF($M58=Lists!$H$3,IF($K58&lt;1,((($R58*(1-$E58)+$Q58*(1-$F58))/$K58)*((1+'Inputs &amp; Summary'!$D$7)^AF$29)),((INT(AF$29/$K58)-INT((AF$29-1)/$K58))*($R58*(1-$E58)+$Q58*(1-$F58))*((1+'Inputs &amp; Summary'!$D$7)^AF$29))),((_xlfn.WEIBULL.DIST(AF$29,$L58,$K58,FALSE)*($R58*(1-$E58)+$Q58*(1-$F58))*((1+'Inputs &amp; Summary'!$D$7)^AF$29))))))</f>
        <v>0</v>
      </c>
      <c r="AG58" s="114">
        <f>$D58*IF(AG$29&gt;'Inputs &amp; Summary'!$D$5,0,IF(AG$29&gt;VLOOKUP($G58,Lists!$J$17:$K$21,2),IF($M58=Lists!$H$3,IF($K58&lt;1,(($S58/$K58)*((1+'Inputs &amp; Summary'!$D$7)^AG$29)),((INT(AG$29/$K58)-INT((AG$29-1)/$K58))*$S58*((1+'Inputs &amp; Summary'!$D$7)^AG$29))),(_xlfn.WEIBULL.DIST(AG$29,$L58,$K58,FALSE)*$S58*((1+'Inputs &amp; Summary'!$D$7)^AG$29))),IF($M58=Lists!$H$3,IF($K58&lt;1,((($R58*(1-$E58)+$Q58*(1-$F58))/$K58)*((1+'Inputs &amp; Summary'!$D$7)^AG$29)),((INT(AG$29/$K58)-INT((AG$29-1)/$K58))*($R58*(1-$E58)+$Q58*(1-$F58))*((1+'Inputs &amp; Summary'!$D$7)^AG$29))),((_xlfn.WEIBULL.DIST(AG$29,$L58,$K58,FALSE)*($R58*(1-$E58)+$Q58*(1-$F58))*((1+'Inputs &amp; Summary'!$D$7)^AG$29))))))</f>
        <v>0</v>
      </c>
      <c r="AH58" s="114">
        <f>$D58*IF(AH$29&gt;'Inputs &amp; Summary'!$D$5,0,IF(AH$29&gt;VLOOKUP($G58,Lists!$J$17:$K$21,2),IF($M58=Lists!$H$3,IF($K58&lt;1,(($S58/$K58)*((1+'Inputs &amp; Summary'!$D$7)^AH$29)),((INT(AH$29/$K58)-INT((AH$29-1)/$K58))*$S58*((1+'Inputs &amp; Summary'!$D$7)^AH$29))),(_xlfn.WEIBULL.DIST(AH$29,$L58,$K58,FALSE)*$S58*((1+'Inputs &amp; Summary'!$D$7)^AH$29))),IF($M58=Lists!$H$3,IF($K58&lt;1,((($R58*(1-$E58)+$Q58*(1-$F58))/$K58)*((1+'Inputs &amp; Summary'!$D$7)^AH$29)),((INT(AH$29/$K58)-INT((AH$29-1)/$K58))*($R58*(1-$E58)+$Q58*(1-$F58))*((1+'Inputs &amp; Summary'!$D$7)^AH$29))),((_xlfn.WEIBULL.DIST(AH$29,$L58,$K58,FALSE)*($R58*(1-$E58)+$Q58*(1-$F58))*((1+'Inputs &amp; Summary'!$D$7)^AH$29))))))</f>
        <v>0</v>
      </c>
      <c r="AI58" s="114">
        <f>$D58*IF(AI$29&gt;'Inputs &amp; Summary'!$D$5,0,IF(AI$29&gt;VLOOKUP($G58,Lists!$J$17:$K$21,2),IF($M58=Lists!$H$3,IF($K58&lt;1,(($S58/$K58)*((1+'Inputs &amp; Summary'!$D$7)^AI$29)),((INT(AI$29/$K58)-INT((AI$29-1)/$K58))*$S58*((1+'Inputs &amp; Summary'!$D$7)^AI$29))),(_xlfn.WEIBULL.DIST(AI$29,$L58,$K58,FALSE)*$S58*((1+'Inputs &amp; Summary'!$D$7)^AI$29))),IF($M58=Lists!$H$3,IF($K58&lt;1,((($R58*(1-$E58)+$Q58*(1-$F58))/$K58)*((1+'Inputs &amp; Summary'!$D$7)^AI$29)),((INT(AI$29/$K58)-INT((AI$29-1)/$K58))*($R58*(1-$E58)+$Q58*(1-$F58))*((1+'Inputs &amp; Summary'!$D$7)^AI$29))),((_xlfn.WEIBULL.DIST(AI$29,$L58,$K58,FALSE)*($R58*(1-$E58)+$Q58*(1-$F58))*((1+'Inputs &amp; Summary'!$D$7)^AI$29))))))</f>
        <v>0</v>
      </c>
      <c r="AJ58" s="114">
        <f>$D58*IF(AJ$29&gt;'Inputs &amp; Summary'!$D$5,0,IF(AJ$29&gt;VLOOKUP($G58,Lists!$J$17:$K$21,2),IF($M58=Lists!$H$3,IF($K58&lt;1,(($S58/$K58)*((1+'Inputs &amp; Summary'!$D$7)^AJ$29)),((INT(AJ$29/$K58)-INT((AJ$29-1)/$K58))*$S58*((1+'Inputs &amp; Summary'!$D$7)^AJ$29))),(_xlfn.WEIBULL.DIST(AJ$29,$L58,$K58,FALSE)*$S58*((1+'Inputs &amp; Summary'!$D$7)^AJ$29))),IF($M58=Lists!$H$3,IF($K58&lt;1,((($R58*(1-$E58)+$Q58*(1-$F58))/$K58)*((1+'Inputs &amp; Summary'!$D$7)^AJ$29)),((INT(AJ$29/$K58)-INT((AJ$29-1)/$K58))*($R58*(1-$E58)+$Q58*(1-$F58))*((1+'Inputs &amp; Summary'!$D$7)^AJ$29))),((_xlfn.WEIBULL.DIST(AJ$29,$L58,$K58,FALSE)*($R58*(1-$E58)+$Q58*(1-$F58))*((1+'Inputs &amp; Summary'!$D$7)^AJ$29))))))</f>
        <v>0</v>
      </c>
      <c r="AK58" s="114">
        <f>$D58*IF(AK$29&gt;'Inputs &amp; Summary'!$D$5,0,IF(AK$29&gt;VLOOKUP($G58,Lists!$J$17:$K$21,2),IF($M58=Lists!$H$3,IF($K58&lt;1,(($S58/$K58)*((1+'Inputs &amp; Summary'!$D$7)^AK$29)),((INT(AK$29/$K58)-INT((AK$29-1)/$K58))*$S58*((1+'Inputs &amp; Summary'!$D$7)^AK$29))),(_xlfn.WEIBULL.DIST(AK$29,$L58,$K58,FALSE)*$S58*((1+'Inputs &amp; Summary'!$D$7)^AK$29))),IF($M58=Lists!$H$3,IF($K58&lt;1,((($R58*(1-$E58)+$Q58*(1-$F58))/$K58)*((1+'Inputs &amp; Summary'!$D$7)^AK$29)),((INT(AK$29/$K58)-INT((AK$29-1)/$K58))*($R58*(1-$E58)+$Q58*(1-$F58))*((1+'Inputs &amp; Summary'!$D$7)^AK$29))),((_xlfn.WEIBULL.DIST(AK$29,$L58,$K58,FALSE)*($R58*(1-$E58)+$Q58*(1-$F58))*((1+'Inputs &amp; Summary'!$D$7)^AK$29))))))</f>
        <v>0</v>
      </c>
      <c r="AL58" s="114">
        <f>$D58*IF(AL$29&gt;'Inputs &amp; Summary'!$D$5,0,IF(AL$29&gt;VLOOKUP($G58,Lists!$J$17:$K$21,2),IF($M58=Lists!$H$3,IF($K58&lt;1,(($S58/$K58)*((1+'Inputs &amp; Summary'!$D$7)^AL$29)),((INT(AL$29/$K58)-INT((AL$29-1)/$K58))*$S58*((1+'Inputs &amp; Summary'!$D$7)^AL$29))),(_xlfn.WEIBULL.DIST(AL$29,$L58,$K58,FALSE)*$S58*((1+'Inputs &amp; Summary'!$D$7)^AL$29))),IF($M58=Lists!$H$3,IF($K58&lt;1,((($R58*(1-$E58)+$Q58*(1-$F58))/$K58)*((1+'Inputs &amp; Summary'!$D$7)^AL$29)),((INT(AL$29/$K58)-INT((AL$29-1)/$K58))*($R58*(1-$E58)+$Q58*(1-$F58))*((1+'Inputs &amp; Summary'!$D$7)^AL$29))),((_xlfn.WEIBULL.DIST(AL$29,$L58,$K58,FALSE)*($R58*(1-$E58)+$Q58*(1-$F58))*((1+'Inputs &amp; Summary'!$D$7)^AL$29))))))</f>
        <v>0</v>
      </c>
      <c r="AM58" s="114">
        <f>$D58*IF(AM$29&gt;'Inputs &amp; Summary'!$D$5,0,IF(AM$29&gt;VLOOKUP($G58,Lists!$J$17:$K$21,2),IF($M58=Lists!$H$3,IF($K58&lt;1,(($S58/$K58)*((1+'Inputs &amp; Summary'!$D$7)^AM$29)),((INT(AM$29/$K58)-INT((AM$29-1)/$K58))*$S58*((1+'Inputs &amp; Summary'!$D$7)^AM$29))),(_xlfn.WEIBULL.DIST(AM$29,$L58,$K58,FALSE)*$S58*((1+'Inputs &amp; Summary'!$D$7)^AM$29))),IF($M58=Lists!$H$3,IF($K58&lt;1,((($R58*(1-$E58)+$Q58*(1-$F58))/$K58)*((1+'Inputs &amp; Summary'!$D$7)^AM$29)),((INT(AM$29/$K58)-INT((AM$29-1)/$K58))*($R58*(1-$E58)+$Q58*(1-$F58))*((1+'Inputs &amp; Summary'!$D$7)^AM$29))),((_xlfn.WEIBULL.DIST(AM$29,$L58,$K58,FALSE)*($R58*(1-$E58)+$Q58*(1-$F58))*((1+'Inputs &amp; Summary'!$D$7)^AM$29))))))</f>
        <v>0</v>
      </c>
      <c r="AN58" s="114">
        <f>$D58*IF(AN$29&gt;'Inputs &amp; Summary'!$D$5,0,IF(AN$29&gt;VLOOKUP($G58,Lists!$J$17:$K$21,2),IF($M58=Lists!$H$3,IF($K58&lt;1,(($S58/$K58)*((1+'Inputs &amp; Summary'!$D$7)^AN$29)),((INT(AN$29/$K58)-INT((AN$29-1)/$K58))*$S58*((1+'Inputs &amp; Summary'!$D$7)^AN$29))),(_xlfn.WEIBULL.DIST(AN$29,$L58,$K58,FALSE)*$S58*((1+'Inputs &amp; Summary'!$D$7)^AN$29))),IF($M58=Lists!$H$3,IF($K58&lt;1,((($R58*(1-$E58)+$Q58*(1-$F58))/$K58)*((1+'Inputs &amp; Summary'!$D$7)^AN$29)),((INT(AN$29/$K58)-INT((AN$29-1)/$K58))*($R58*(1-$E58)+$Q58*(1-$F58))*((1+'Inputs &amp; Summary'!$D$7)^AN$29))),((_xlfn.WEIBULL.DIST(AN$29,$L58,$K58,FALSE)*($R58*(1-$E58)+$Q58*(1-$F58))*((1+'Inputs &amp; Summary'!$D$7)^AN$29))))))</f>
        <v>0</v>
      </c>
      <c r="AO58" s="114">
        <f>$D58*IF(AO$29&gt;'Inputs &amp; Summary'!$D$5,0,IF(AO$29&gt;VLOOKUP($G58,Lists!$J$17:$K$21,2),IF($M58=Lists!$H$3,IF($K58&lt;1,(($S58/$K58)*((1+'Inputs &amp; Summary'!$D$7)^AO$29)),((INT(AO$29/$K58)-INT((AO$29-1)/$K58))*$S58*((1+'Inputs &amp; Summary'!$D$7)^AO$29))),(_xlfn.WEIBULL.DIST(AO$29,$L58,$K58,FALSE)*$S58*((1+'Inputs &amp; Summary'!$D$7)^AO$29))),IF($M58=Lists!$H$3,IF($K58&lt;1,((($R58*(1-$E58)+$Q58*(1-$F58))/$K58)*((1+'Inputs &amp; Summary'!$D$7)^AO$29)),((INT(AO$29/$K58)-INT((AO$29-1)/$K58))*($R58*(1-$E58)+$Q58*(1-$F58))*((1+'Inputs &amp; Summary'!$D$7)^AO$29))),((_xlfn.WEIBULL.DIST(AO$29,$L58,$K58,FALSE)*($R58*(1-$E58)+$Q58*(1-$F58))*((1+'Inputs &amp; Summary'!$D$7)^AO$29))))))</f>
        <v>0</v>
      </c>
      <c r="AP58" s="114">
        <f>$D58*IF(AP$29&gt;'Inputs &amp; Summary'!$D$5,0,IF(AP$29&gt;VLOOKUP($G58,Lists!$J$17:$K$21,2),IF($M58=Lists!$H$3,IF($K58&lt;1,(($S58/$K58)*((1+'Inputs &amp; Summary'!$D$7)^AP$29)),((INT(AP$29/$K58)-INT((AP$29-1)/$K58))*$S58*((1+'Inputs &amp; Summary'!$D$7)^AP$29))),(_xlfn.WEIBULL.DIST(AP$29,$L58,$K58,FALSE)*$S58*((1+'Inputs &amp; Summary'!$D$7)^AP$29))),IF($M58=Lists!$H$3,IF($K58&lt;1,((($R58*(1-$E58)+$Q58*(1-$F58))/$K58)*((1+'Inputs &amp; Summary'!$D$7)^AP$29)),((INT(AP$29/$K58)-INT((AP$29-1)/$K58))*($R58*(1-$E58)+$Q58*(1-$F58))*((1+'Inputs &amp; Summary'!$D$7)^AP$29))),((_xlfn.WEIBULL.DIST(AP$29,$L58,$K58,FALSE)*($R58*(1-$E58)+$Q58*(1-$F58))*((1+'Inputs &amp; Summary'!$D$7)^AP$29))))))</f>
        <v>0</v>
      </c>
      <c r="AQ58" s="114">
        <f>$D58*IF(AQ$29&gt;'Inputs &amp; Summary'!$D$5,0,IF(AQ$29&gt;VLOOKUP($G58,Lists!$J$17:$K$21,2),IF($M58=Lists!$H$3,IF($K58&lt;1,(($S58/$K58)*((1+'Inputs &amp; Summary'!$D$7)^AQ$29)),((INT(AQ$29/$K58)-INT((AQ$29-1)/$K58))*$S58*((1+'Inputs &amp; Summary'!$D$7)^AQ$29))),(_xlfn.WEIBULL.DIST(AQ$29,$L58,$K58,FALSE)*$S58*((1+'Inputs &amp; Summary'!$D$7)^AQ$29))),IF($M58=Lists!$H$3,IF($K58&lt;1,((($R58*(1-$E58)+$Q58*(1-$F58))/$K58)*((1+'Inputs &amp; Summary'!$D$7)^AQ$29)),((INT(AQ$29/$K58)-INT((AQ$29-1)/$K58))*($R58*(1-$E58)+$Q58*(1-$F58))*((1+'Inputs &amp; Summary'!$D$7)^AQ$29))),((_xlfn.WEIBULL.DIST(AQ$29,$L58,$K58,FALSE)*($R58*(1-$E58)+$Q58*(1-$F58))*((1+'Inputs &amp; Summary'!$D$7)^AQ$29))))))</f>
        <v>0</v>
      </c>
      <c r="AR58" s="114">
        <f>$D58*IF(AR$29&gt;'Inputs &amp; Summary'!$D$5,0,IF(AR$29&gt;VLOOKUP($G58,Lists!$J$17:$K$21,2),IF($M58=Lists!$H$3,IF($K58&lt;1,(($S58/$K58)*((1+'Inputs &amp; Summary'!$D$7)^AR$29)),((INT(AR$29/$K58)-INT((AR$29-1)/$K58))*$S58*((1+'Inputs &amp; Summary'!$D$7)^AR$29))),(_xlfn.WEIBULL.DIST(AR$29,$L58,$K58,FALSE)*$S58*((1+'Inputs &amp; Summary'!$D$7)^AR$29))),IF($M58=Lists!$H$3,IF($K58&lt;1,((($R58*(1-$E58)+$Q58*(1-$F58))/$K58)*((1+'Inputs &amp; Summary'!$D$7)^AR$29)),((INT(AR$29/$K58)-INT((AR$29-1)/$K58))*($R58*(1-$E58)+$Q58*(1-$F58))*((1+'Inputs &amp; Summary'!$D$7)^AR$29))),((_xlfn.WEIBULL.DIST(AR$29,$L58,$K58,FALSE)*($R58*(1-$E58)+$Q58*(1-$F58))*((1+'Inputs &amp; Summary'!$D$7)^AR$29))))))</f>
        <v>0</v>
      </c>
      <c r="AS58" s="114">
        <f>$D58*IF(AS$29&gt;'Inputs &amp; Summary'!$D$5,0,IF(AS$29&gt;VLOOKUP($G58,Lists!$J$17:$K$21,2),IF($M58=Lists!$H$3,IF($K58&lt;1,(($S58/$K58)*((1+'Inputs &amp; Summary'!$D$7)^AS$29)),((INT(AS$29/$K58)-INT((AS$29-1)/$K58))*$S58*((1+'Inputs &amp; Summary'!$D$7)^AS$29))),(_xlfn.WEIBULL.DIST(AS$29,$L58,$K58,FALSE)*$S58*((1+'Inputs &amp; Summary'!$D$7)^AS$29))),IF($M58=Lists!$H$3,IF($K58&lt;1,((($R58*(1-$E58)+$Q58*(1-$F58))/$K58)*((1+'Inputs &amp; Summary'!$D$7)^AS$29)),((INT(AS$29/$K58)-INT((AS$29-1)/$K58))*($R58*(1-$E58)+$Q58*(1-$F58))*((1+'Inputs &amp; Summary'!$D$7)^AS$29))),((_xlfn.WEIBULL.DIST(AS$29,$L58,$K58,FALSE)*($R58*(1-$E58)+$Q58*(1-$F58))*((1+'Inputs &amp; Summary'!$D$7)^AS$29))))))</f>
        <v>0</v>
      </c>
      <c r="AT58" s="114">
        <f>$D58*IF(AT$29&gt;'Inputs &amp; Summary'!$D$5,0,IF(AT$29&gt;VLOOKUP($G58,Lists!$J$17:$K$21,2),IF($M58=Lists!$H$3,IF($K58&lt;1,(($S58/$K58)*((1+'Inputs &amp; Summary'!$D$7)^AT$29)),((INT(AT$29/$K58)-INT((AT$29-1)/$K58))*$S58*((1+'Inputs &amp; Summary'!$D$7)^AT$29))),(_xlfn.WEIBULL.DIST(AT$29,$L58,$K58,FALSE)*$S58*((1+'Inputs &amp; Summary'!$D$7)^AT$29))),IF($M58=Lists!$H$3,IF($K58&lt;1,((($R58*(1-$E58)+$Q58*(1-$F58))/$K58)*((1+'Inputs &amp; Summary'!$D$7)^AT$29)),((INT(AT$29/$K58)-INT((AT$29-1)/$K58))*($R58*(1-$E58)+$Q58*(1-$F58))*((1+'Inputs &amp; Summary'!$D$7)^AT$29))),((_xlfn.WEIBULL.DIST(AT$29,$L58,$K58,FALSE)*($R58*(1-$E58)+$Q58*(1-$F58))*((1+'Inputs &amp; Summary'!$D$7)^AT$29))))))</f>
        <v>0</v>
      </c>
      <c r="AU58" s="114">
        <f>$D58*IF(AU$29&gt;'Inputs &amp; Summary'!$D$5,0,IF(AU$29&gt;VLOOKUP($G58,Lists!$J$17:$K$21,2),IF($M58=Lists!$H$3,IF($K58&lt;1,(($S58/$K58)*((1+'Inputs &amp; Summary'!$D$7)^AU$29)),((INT(AU$29/$K58)-INT((AU$29-1)/$K58))*$S58*((1+'Inputs &amp; Summary'!$D$7)^AU$29))),(_xlfn.WEIBULL.DIST(AU$29,$L58,$K58,FALSE)*$S58*((1+'Inputs &amp; Summary'!$D$7)^AU$29))),IF($M58=Lists!$H$3,IF($K58&lt;1,((($R58*(1-$E58)+$Q58*(1-$F58))/$K58)*((1+'Inputs &amp; Summary'!$D$7)^AU$29)),((INT(AU$29/$K58)-INT((AU$29-1)/$K58))*($R58*(1-$E58)+$Q58*(1-$F58))*((1+'Inputs &amp; Summary'!$D$7)^AU$29))),((_xlfn.WEIBULL.DIST(AU$29,$L58,$K58,FALSE)*($R58*(1-$E58)+$Q58*(1-$F58))*((1+'Inputs &amp; Summary'!$D$7)^AU$29))))))</f>
        <v>0</v>
      </c>
      <c r="AV58" s="114">
        <f>$D58*IF(AV$29&gt;'Inputs &amp; Summary'!$D$5,0,IF(AV$29&gt;VLOOKUP($G58,Lists!$J$17:$K$21,2),IF($M58=Lists!$H$3,IF($K58&lt;1,(($S58/$K58)*((1+'Inputs &amp; Summary'!$D$7)^AV$29)),((INT(AV$29/$K58)-INT((AV$29-1)/$K58))*$S58*((1+'Inputs &amp; Summary'!$D$7)^AV$29))),(_xlfn.WEIBULL.DIST(AV$29,$L58,$K58,FALSE)*$S58*((1+'Inputs &amp; Summary'!$D$7)^AV$29))),IF($M58=Lists!$H$3,IF($K58&lt;1,((($R58*(1-$E58)+$Q58*(1-$F58))/$K58)*((1+'Inputs &amp; Summary'!$D$7)^AV$29)),((INT(AV$29/$K58)-INT((AV$29-1)/$K58))*($R58*(1-$E58)+$Q58*(1-$F58))*((1+'Inputs &amp; Summary'!$D$7)^AV$29))),((_xlfn.WEIBULL.DIST(AV$29,$L58,$K58,FALSE)*($R58*(1-$E58)+$Q58*(1-$F58))*((1+'Inputs &amp; Summary'!$D$7)^AV$29))))))</f>
        <v>0</v>
      </c>
      <c r="AW58" s="114">
        <f>$D58*IF(AW$29&gt;'Inputs &amp; Summary'!$D$5,0,IF(AW$29&gt;VLOOKUP($G58,Lists!$J$17:$K$21,2),IF($M58=Lists!$H$3,IF($K58&lt;1,(($S58/$K58)*((1+'Inputs &amp; Summary'!$D$7)^AW$29)),((INT(AW$29/$K58)-INT((AW$29-1)/$K58))*$S58*((1+'Inputs &amp; Summary'!$D$7)^AW$29))),(_xlfn.WEIBULL.DIST(AW$29,$L58,$K58,FALSE)*$S58*((1+'Inputs &amp; Summary'!$D$7)^AW$29))),IF($M58=Lists!$H$3,IF($K58&lt;1,((($R58*(1-$E58)+$Q58*(1-$F58))/$K58)*((1+'Inputs &amp; Summary'!$D$7)^AW$29)),((INT(AW$29/$K58)-INT((AW$29-1)/$K58))*($R58*(1-$E58)+$Q58*(1-$F58))*((1+'Inputs &amp; Summary'!$D$7)^AW$29))),((_xlfn.WEIBULL.DIST(AW$29,$L58,$K58,FALSE)*($R58*(1-$E58)+$Q58*(1-$F58))*((1+'Inputs &amp; Summary'!$D$7)^AW$29))))))</f>
        <v>0</v>
      </c>
      <c r="AX58" s="114">
        <f>$D58*IF(AX$29&gt;'Inputs &amp; Summary'!$D$5,0,IF(AX$29&gt;VLOOKUP($G58,Lists!$J$17:$K$21,2),IF($M58=Lists!$H$3,IF($K58&lt;1,(($S58/$K58)*((1+'Inputs &amp; Summary'!$D$7)^AX$29)),((INT(AX$29/$K58)-INT((AX$29-1)/$K58))*$S58*((1+'Inputs &amp; Summary'!$D$7)^AX$29))),(_xlfn.WEIBULL.DIST(AX$29,$L58,$K58,FALSE)*$S58*((1+'Inputs &amp; Summary'!$D$7)^AX$29))),IF($M58=Lists!$H$3,IF($K58&lt;1,((($R58*(1-$E58)+$Q58*(1-$F58))/$K58)*((1+'Inputs &amp; Summary'!$D$7)^AX$29)),((INT(AX$29/$K58)-INT((AX$29-1)/$K58))*($R58*(1-$E58)+$Q58*(1-$F58))*((1+'Inputs &amp; Summary'!$D$7)^AX$29))),((_xlfn.WEIBULL.DIST(AX$29,$L58,$K58,FALSE)*($R58*(1-$E58)+$Q58*(1-$F58))*((1+'Inputs &amp; Summary'!$D$7)^AX$29))))))</f>
        <v>0</v>
      </c>
      <c r="AY58" s="114">
        <f>$D58*IF(AY$29&gt;'Inputs &amp; Summary'!$D$5,0,IF(AY$29&gt;VLOOKUP($G58,Lists!$J$17:$K$21,2),IF($M58=Lists!$H$3,IF($K58&lt;1,(($S58/$K58)*((1+'Inputs &amp; Summary'!$D$7)^AY$29)),((INT(AY$29/$K58)-INT((AY$29-1)/$K58))*$S58*((1+'Inputs &amp; Summary'!$D$7)^AY$29))),(_xlfn.WEIBULL.DIST(AY$29,$L58,$K58,FALSE)*$S58*((1+'Inputs &amp; Summary'!$D$7)^AY$29))),IF($M58=Lists!$H$3,IF($K58&lt;1,((($R58*(1-$E58)+$Q58*(1-$F58))/$K58)*((1+'Inputs &amp; Summary'!$D$7)^AY$29)),((INT(AY$29/$K58)-INT((AY$29-1)/$K58))*($R58*(1-$E58)+$Q58*(1-$F58))*((1+'Inputs &amp; Summary'!$D$7)^AY$29))),((_xlfn.WEIBULL.DIST(AY$29,$L58,$K58,FALSE)*($R58*(1-$E58)+$Q58*(1-$F58))*((1+'Inputs &amp; Summary'!$D$7)^AY$29))))))</f>
        <v>0</v>
      </c>
      <c r="AZ58" s="114">
        <f>$D58*IF(AZ$29&gt;'Inputs &amp; Summary'!$D$5,0,IF(AZ$29&gt;VLOOKUP($G58,Lists!$J$17:$K$21,2),IF($M58=Lists!$H$3,IF($K58&lt;1,(($S58/$K58)*((1+'Inputs &amp; Summary'!$D$7)^AZ$29)),((INT(AZ$29/$K58)-INT((AZ$29-1)/$K58))*$S58*((1+'Inputs &amp; Summary'!$D$7)^AZ$29))),(_xlfn.WEIBULL.DIST(AZ$29,$L58,$K58,FALSE)*$S58*((1+'Inputs &amp; Summary'!$D$7)^AZ$29))),IF($M58=Lists!$H$3,IF($K58&lt;1,((($R58*(1-$E58)+$Q58*(1-$F58))/$K58)*((1+'Inputs &amp; Summary'!$D$7)^AZ$29)),((INT(AZ$29/$K58)-INT((AZ$29-1)/$K58))*($R58*(1-$E58)+$Q58*(1-$F58))*((1+'Inputs &amp; Summary'!$D$7)^AZ$29))),((_xlfn.WEIBULL.DIST(AZ$29,$L58,$K58,FALSE)*($R58*(1-$E58)+$Q58*(1-$F58))*((1+'Inputs &amp; Summary'!$D$7)^AZ$29))))))</f>
        <v>0</v>
      </c>
      <c r="BA58" s="114">
        <f>$D58*IF(BA$29&gt;'Inputs &amp; Summary'!$D$5,0,IF(BA$29&gt;VLOOKUP($G58,Lists!$J$17:$K$21,2),IF($M58=Lists!$H$3,IF($K58&lt;1,(($S58/$K58)*((1+'Inputs &amp; Summary'!$D$7)^BA$29)),((INT(BA$29/$K58)-INT((BA$29-1)/$K58))*$S58*((1+'Inputs &amp; Summary'!$D$7)^BA$29))),(_xlfn.WEIBULL.DIST(BA$29,$L58,$K58,FALSE)*$S58*((1+'Inputs &amp; Summary'!$D$7)^BA$29))),IF($M58=Lists!$H$3,IF($K58&lt;1,((($R58*(1-$E58)+$Q58*(1-$F58))/$K58)*((1+'Inputs &amp; Summary'!$D$7)^BA$29)),((INT(BA$29/$K58)-INT((BA$29-1)/$K58))*($R58*(1-$E58)+$Q58*(1-$F58))*((1+'Inputs &amp; Summary'!$D$7)^BA$29))),((_xlfn.WEIBULL.DIST(BA$29,$L58,$K58,FALSE)*($R58*(1-$E58)+$Q58*(1-$F58))*((1+'Inputs &amp; Summary'!$D$7)^BA$29))))))</f>
        <v>0</v>
      </c>
      <c r="BB58" s="114">
        <f>$D58*IF(BB$29&gt;'Inputs &amp; Summary'!$D$5,0,IF(BB$29&gt;VLOOKUP($G58,Lists!$J$17:$K$21,2),IF($M58=Lists!$H$3,IF($K58&lt;1,(($S58/$K58)*((1+'Inputs &amp; Summary'!$D$7)^BB$29)),((INT(BB$29/$K58)-INT((BB$29-1)/$K58))*$S58*((1+'Inputs &amp; Summary'!$D$7)^BB$29))),(_xlfn.WEIBULL.DIST(BB$29,$L58,$K58,FALSE)*$S58*((1+'Inputs &amp; Summary'!$D$7)^BB$29))),IF($M58=Lists!$H$3,IF($K58&lt;1,((($R58*(1-$E58)+$Q58*(1-$F58))/$K58)*((1+'Inputs &amp; Summary'!$D$7)^BB$29)),((INT(BB$29/$K58)-INT((BB$29-1)/$K58))*($R58*(1-$E58)+$Q58*(1-$F58))*((1+'Inputs &amp; Summary'!$D$7)^BB$29))),((_xlfn.WEIBULL.DIST(BB$29,$L58,$K58,FALSE)*($R58*(1-$E58)+$Q58*(1-$F58))*((1+'Inputs &amp; Summary'!$D$7)^BB$29))))))</f>
        <v>0</v>
      </c>
      <c r="BC58" s="114">
        <f>$D58*IF(BC$29&gt;'Inputs &amp; Summary'!$D$5,0,IF(BC$29&gt;VLOOKUP($G58,Lists!$J$17:$K$21,2),IF($M58=Lists!$H$3,IF($K58&lt;1,(($S58/$K58)*((1+'Inputs &amp; Summary'!$D$7)^BC$29)),((INT(BC$29/$K58)-INT((BC$29-1)/$K58))*$S58*((1+'Inputs &amp; Summary'!$D$7)^BC$29))),(_xlfn.WEIBULL.DIST(BC$29,$L58,$K58,FALSE)*$S58*((1+'Inputs &amp; Summary'!$D$7)^BC$29))),IF($M58=Lists!$H$3,IF($K58&lt;1,((($R58*(1-$E58)+$Q58*(1-$F58))/$K58)*((1+'Inputs &amp; Summary'!$D$7)^BC$29)),((INT(BC$29/$K58)-INT((BC$29-1)/$K58))*($R58*(1-$E58)+$Q58*(1-$F58))*((1+'Inputs &amp; Summary'!$D$7)^BC$29))),((_xlfn.WEIBULL.DIST(BC$29,$L58,$K58,FALSE)*($R58*(1-$E58)+$Q58*(1-$F58))*((1+'Inputs &amp; Summary'!$D$7)^BC$29))))))</f>
        <v>0</v>
      </c>
      <c r="BD58" s="114">
        <f>$D58*IF(BD$29&gt;'Inputs &amp; Summary'!$D$5,0,IF(BD$29&gt;VLOOKUP($G58,Lists!$J$17:$K$21,2),IF($M58=Lists!$H$3,IF($K58&lt;1,(($S58/$K58)*((1+'Inputs &amp; Summary'!$D$7)^BD$29)),((INT(BD$29/$K58)-INT((BD$29-1)/$K58))*$S58*((1+'Inputs &amp; Summary'!$D$7)^BD$29))),(_xlfn.WEIBULL.DIST(BD$29,$L58,$K58,FALSE)*$S58*((1+'Inputs &amp; Summary'!$D$7)^BD$29))),IF($M58=Lists!$H$3,IF($K58&lt;1,((($R58*(1-$E58)+$Q58*(1-$F58))/$K58)*((1+'Inputs &amp; Summary'!$D$7)^BD$29)),((INT(BD$29/$K58)-INT((BD$29-1)/$K58))*($R58*(1-$E58)+$Q58*(1-$F58))*((1+'Inputs &amp; Summary'!$D$7)^BD$29))),((_xlfn.WEIBULL.DIST(BD$29,$L58,$K58,FALSE)*($R58*(1-$E58)+$Q58*(1-$F58))*((1+'Inputs &amp; Summary'!$D$7)^BD$29))))))</f>
        <v>0</v>
      </c>
      <c r="BE58" s="114">
        <f>$D58*IF(BE$29&gt;'Inputs &amp; Summary'!$D$5,0,IF(BE$29&gt;VLOOKUP($G58,Lists!$J$17:$K$21,2),IF($M58=Lists!$H$3,IF($K58&lt;1,(($S58/$K58)*((1+'Inputs &amp; Summary'!$D$7)^BE$29)),((INT(BE$29/$K58)-INT((BE$29-1)/$K58))*$S58*((1+'Inputs &amp; Summary'!$D$7)^BE$29))),(_xlfn.WEIBULL.DIST(BE$29,$L58,$K58,FALSE)*$S58*((1+'Inputs &amp; Summary'!$D$7)^BE$29))),IF($M58=Lists!$H$3,IF($K58&lt;1,((($R58*(1-$E58)+$Q58*(1-$F58))/$K58)*((1+'Inputs &amp; Summary'!$D$7)^BE$29)),((INT(BE$29/$K58)-INT((BE$29-1)/$K58))*($R58*(1-$E58)+$Q58*(1-$F58))*((1+'Inputs &amp; Summary'!$D$7)^BE$29))),((_xlfn.WEIBULL.DIST(BE$29,$L58,$K58,FALSE)*($R58*(1-$E58)+$Q58*(1-$F58))*((1+'Inputs &amp; Summary'!$D$7)^BE$29))))))</f>
        <v>0</v>
      </c>
      <c r="BF58" s="114">
        <f>$D58*IF(BF$29&gt;'Inputs &amp; Summary'!$D$5,0,IF(BF$29&gt;VLOOKUP($G58,Lists!$J$17:$K$21,2),IF($M58=Lists!$H$3,IF($K58&lt;1,(($S58/$K58)*((1+'Inputs &amp; Summary'!$D$7)^BF$29)),((INT(BF$29/$K58)-INT((BF$29-1)/$K58))*$S58*((1+'Inputs &amp; Summary'!$D$7)^BF$29))),(_xlfn.WEIBULL.DIST(BF$29,$L58,$K58,FALSE)*$S58*((1+'Inputs &amp; Summary'!$D$7)^BF$29))),IF($M58=Lists!$H$3,IF($K58&lt;1,((($R58*(1-$E58)+$Q58*(1-$F58))/$K58)*((1+'Inputs &amp; Summary'!$D$7)^BF$29)),((INT(BF$29/$K58)-INT((BF$29-1)/$K58))*($R58*(1-$E58)+$Q58*(1-$F58))*((1+'Inputs &amp; Summary'!$D$7)^BF$29))),((_xlfn.WEIBULL.DIST(BF$29,$L58,$K58,FALSE)*($R58*(1-$E58)+$Q58*(1-$F58))*((1+'Inputs &amp; Summary'!$D$7)^BF$29))))))</f>
        <v>0</v>
      </c>
      <c r="BG58" s="114">
        <f>$D58*IF(BG$29&gt;'Inputs &amp; Summary'!$D$5,0,IF(BG$29&gt;VLOOKUP($G58,Lists!$J$17:$K$21,2),IF($M58=Lists!$H$3,IF($K58&lt;1,(($S58/$K58)*((1+'Inputs &amp; Summary'!$D$7)^BG$29)),((INT(BG$29/$K58)-INT((BG$29-1)/$K58))*$S58*((1+'Inputs &amp; Summary'!$D$7)^BG$29))),(_xlfn.WEIBULL.DIST(BG$29,$L58,$K58,FALSE)*$S58*((1+'Inputs &amp; Summary'!$D$7)^BG$29))),IF($M58=Lists!$H$3,IF($K58&lt;1,((($R58*(1-$E58)+$Q58*(1-$F58))/$K58)*((1+'Inputs &amp; Summary'!$D$7)^BG$29)),((INT(BG$29/$K58)-INT((BG$29-1)/$K58))*($R58*(1-$E58)+$Q58*(1-$F58))*((1+'Inputs &amp; Summary'!$D$7)^BG$29))),((_xlfn.WEIBULL.DIST(BG$29,$L58,$K58,FALSE)*($R58*(1-$E58)+$Q58*(1-$F58))*((1+'Inputs &amp; Summary'!$D$7)^BG$29))))))</f>
        <v>0</v>
      </c>
      <c r="BH58" s="114">
        <f>$D58*IF(BH$29&gt;'Inputs &amp; Summary'!$D$5,0,IF(BH$29&gt;VLOOKUP($G58,Lists!$J$17:$K$21,2),IF($M58=Lists!$H$3,IF($K58&lt;1,(($S58/$K58)*((1+'Inputs &amp; Summary'!$D$7)^BH$29)),((INT(BH$29/$K58)-INT((BH$29-1)/$K58))*$S58*((1+'Inputs &amp; Summary'!$D$7)^BH$29))),(_xlfn.WEIBULL.DIST(BH$29,$L58,$K58,FALSE)*$S58*((1+'Inputs &amp; Summary'!$D$7)^BH$29))),IF($M58=Lists!$H$3,IF($K58&lt;1,((($R58*(1-$E58)+$Q58*(1-$F58))/$K58)*((1+'Inputs &amp; Summary'!$D$7)^BH$29)),((INT(BH$29/$K58)-INT((BH$29-1)/$K58))*($R58*(1-$E58)+$Q58*(1-$F58))*((1+'Inputs &amp; Summary'!$D$7)^BH$29))),((_xlfn.WEIBULL.DIST(BH$29,$L58,$K58,FALSE)*($R58*(1-$E58)+$Q58*(1-$F58))*((1+'Inputs &amp; Summary'!$D$7)^BH$29))))))</f>
        <v>0</v>
      </c>
      <c r="BI58" s="114">
        <f>$D58*IF(BI$29&gt;'Inputs &amp; Summary'!$D$5,0,IF(BI$29&gt;VLOOKUP($G58,Lists!$J$17:$K$21,2),IF($M58=Lists!$H$3,IF($K58&lt;1,(($S58/$K58)*((1+'Inputs &amp; Summary'!$D$7)^BI$29)),((INT(BI$29/$K58)-INT((BI$29-1)/$K58))*$S58*((1+'Inputs &amp; Summary'!$D$7)^BI$29))),(_xlfn.WEIBULL.DIST(BI$29,$L58,$K58,FALSE)*$S58*((1+'Inputs &amp; Summary'!$D$7)^BI$29))),IF($M58=Lists!$H$3,IF($K58&lt;1,((($R58*(1-$E58)+$Q58*(1-$F58))/$K58)*((1+'Inputs &amp; Summary'!$D$7)^BI$29)),((INT(BI$29/$K58)-INT((BI$29-1)/$K58))*($R58*(1-$E58)+$Q58*(1-$F58))*((1+'Inputs &amp; Summary'!$D$7)^BI$29))),((_xlfn.WEIBULL.DIST(BI$29,$L58,$K58,FALSE)*($R58*(1-$E58)+$Q58*(1-$F58))*((1+'Inputs &amp; Summary'!$D$7)^BI$29))))))</f>
        <v>0</v>
      </c>
      <c r="BJ58" s="114">
        <f>$D58*IF(BJ$29&gt;'Inputs &amp; Summary'!$D$5,0,IF(BJ$29&gt;VLOOKUP($G58,Lists!$J$17:$K$21,2),IF($M58=Lists!$H$3,IF($K58&lt;1,(($S58/$K58)*((1+'Inputs &amp; Summary'!$D$7)^BJ$29)),((INT(BJ$29/$K58)-INT((BJ$29-1)/$K58))*$S58*((1+'Inputs &amp; Summary'!$D$7)^BJ$29))),(_xlfn.WEIBULL.DIST(BJ$29,$L58,$K58,FALSE)*$S58*((1+'Inputs &amp; Summary'!$D$7)^BJ$29))),IF($M58=Lists!$H$3,IF($K58&lt;1,((($R58*(1-$E58)+$Q58*(1-$F58))/$K58)*((1+'Inputs &amp; Summary'!$D$7)^BJ$29)),((INT(BJ$29/$K58)-INT((BJ$29-1)/$K58))*($R58*(1-$E58)+$Q58*(1-$F58))*((1+'Inputs &amp; Summary'!$D$7)^BJ$29))),((_xlfn.WEIBULL.DIST(BJ$29,$L58,$K58,FALSE)*($R58*(1-$E58)+$Q58*(1-$F58))*((1+'Inputs &amp; Summary'!$D$7)^BJ$29))))))</f>
        <v>0</v>
      </c>
      <c r="BK58" s="114">
        <f>$D58*IF(BK$29&gt;'Inputs &amp; Summary'!$D$5,0,IF(BK$29&gt;VLOOKUP($G58,Lists!$J$17:$K$21,2),IF($M58=Lists!$H$3,IF($K58&lt;1,(($S58/$K58)*((1+'Inputs &amp; Summary'!$D$7)^BK$29)),((INT(BK$29/$K58)-INT((BK$29-1)/$K58))*$S58*((1+'Inputs &amp; Summary'!$D$7)^BK$29))),(_xlfn.WEIBULL.DIST(BK$29,$L58,$K58,FALSE)*$S58*((1+'Inputs &amp; Summary'!$D$7)^BK$29))),IF($M58=Lists!$H$3,IF($K58&lt;1,((($R58*(1-$E58)+$Q58*(1-$F58))/$K58)*((1+'Inputs &amp; Summary'!$D$7)^BK$29)),((INT(BK$29/$K58)-INT((BK$29-1)/$K58))*($R58*(1-$E58)+$Q58*(1-$F58))*((1+'Inputs &amp; Summary'!$D$7)^BK$29))),((_xlfn.WEIBULL.DIST(BK$29,$L58,$K58,FALSE)*($R58*(1-$E58)+$Q58*(1-$F58))*((1+'Inputs &amp; Summary'!$D$7)^BK$29))))))</f>
        <v>0</v>
      </c>
      <c r="BL58" s="114">
        <f>$D58*IF(BL$29&gt;'Inputs &amp; Summary'!$D$5,0,IF(BL$29&gt;VLOOKUP($G58,Lists!$J$17:$K$21,2),IF($M58=Lists!$H$3,IF($K58&lt;1,(($S58/$K58)*((1+'Inputs &amp; Summary'!$D$7)^BL$29)),((INT(BL$29/$K58)-INT((BL$29-1)/$K58))*$S58*((1+'Inputs &amp; Summary'!$D$7)^BL$29))),(_xlfn.WEIBULL.DIST(BL$29,$L58,$K58,FALSE)*$S58*((1+'Inputs &amp; Summary'!$D$7)^BL$29))),IF($M58=Lists!$H$3,IF($K58&lt;1,((($R58*(1-$E58)+$Q58*(1-$F58))/$K58)*((1+'Inputs &amp; Summary'!$D$7)^BL$29)),((INT(BL$29/$K58)-INT((BL$29-1)/$K58))*($R58*(1-$E58)+$Q58*(1-$F58))*((1+'Inputs &amp; Summary'!$D$7)^BL$29))),((_xlfn.WEIBULL.DIST(BL$29,$L58,$K58,FALSE)*($R58*(1-$E58)+$Q58*(1-$F58))*((1+'Inputs &amp; Summary'!$D$7)^BL$29))))))</f>
        <v>0</v>
      </c>
    </row>
    <row r="59" spans="1:64" s="1" customFormat="1" ht="28.8" x14ac:dyDescent="0.3">
      <c r="A59" s="79" t="s">
        <v>254</v>
      </c>
      <c r="B59" s="33" t="s">
        <v>307</v>
      </c>
      <c r="C59" s="33" t="s">
        <v>50</v>
      </c>
      <c r="D59" s="218">
        <f>'Inputs &amp; Summary'!$D$50</f>
        <v>0</v>
      </c>
      <c r="E59" s="116">
        <v>0</v>
      </c>
      <c r="F59" s="116">
        <v>0</v>
      </c>
      <c r="G59" s="213" t="s">
        <v>433</v>
      </c>
      <c r="H59" s="34" t="s">
        <v>290</v>
      </c>
      <c r="I59" s="34" t="s">
        <v>271</v>
      </c>
      <c r="J59" s="33">
        <f>VLOOKUP(I59,'Labor Rates'!$A$1:$B$16,2)</f>
        <v>21.23076923076923</v>
      </c>
      <c r="K59" s="35">
        <v>0.5</v>
      </c>
      <c r="L59" s="35">
        <v>1</v>
      </c>
      <c r="M59" s="33" t="s">
        <v>259</v>
      </c>
      <c r="N59" s="84">
        <v>1</v>
      </c>
      <c r="O59" s="35">
        <v>2</v>
      </c>
      <c r="P59" s="5">
        <v>100</v>
      </c>
      <c r="Q59" s="73">
        <f t="shared" si="6"/>
        <v>42.46153846153846</v>
      </c>
      <c r="R59" s="73">
        <f t="shared" si="7"/>
        <v>100</v>
      </c>
      <c r="S59" s="74">
        <f t="shared" si="8"/>
        <v>0</v>
      </c>
      <c r="T59" s="88"/>
      <c r="U59" s="80"/>
      <c r="V59" s="87">
        <f t="shared" si="9"/>
        <v>0</v>
      </c>
      <c r="W59" s="87">
        <f>NPV('Inputs &amp; Summary'!$D$6,Y59:BL59)</f>
        <v>0</v>
      </c>
      <c r="X59" s="90">
        <f t="shared" si="10"/>
        <v>0</v>
      </c>
      <c r="Y59" s="114">
        <f>$D59*IF(Y$29&gt;'Inputs &amp; Summary'!$D$5,0,IF(Y$29&gt;VLOOKUP($G59,Lists!$J$17:$K$21,2),IF($M59=Lists!$H$3,IF($K59&lt;1,(($S59/$K59)*((1+'Inputs &amp; Summary'!$D$7)^Y$29)),((INT(Y$29/$K59)-INT((Y$29-1)/$K59))*$S59*((1+'Inputs &amp; Summary'!$D$7)^Y$29))),(_xlfn.WEIBULL.DIST(Y$29,$L59,$K59,FALSE)*$S59*((1+'Inputs &amp; Summary'!$D$7)^Y$29))),IF($M59=Lists!$H$3,IF($K59&lt;1,((($R59*(1-$E59)+$Q59*(1-$F59))/$K59)*((1+'Inputs &amp; Summary'!$D$7)^Y$29)),((INT(Y$29/$K59)-INT((Y$29-1)/$K59))*($R59*(1-$E59)+$Q59*(1-$F59))*((1+'Inputs &amp; Summary'!$D$7)^Y$29))),((_xlfn.WEIBULL.DIST(Y$29,$L59,$K59,FALSE)*($R59*(1-$E59)+$Q59*(1-$F59))*((1+'Inputs &amp; Summary'!$D$7)^Y$29))))))</f>
        <v>0</v>
      </c>
      <c r="Z59" s="114">
        <f>$D59*IF(Z$29&gt;'Inputs &amp; Summary'!$D$5,0,IF(Z$29&gt;VLOOKUP($G59,Lists!$J$17:$K$21,2),IF($M59=Lists!$H$3,IF($K59&lt;1,(($S59/$K59)*((1+'Inputs &amp; Summary'!$D$7)^Z$29)),((INT(Z$29/$K59)-INT((Z$29-1)/$K59))*$S59*((1+'Inputs &amp; Summary'!$D$7)^Z$29))),(_xlfn.WEIBULL.DIST(Z$29,$L59,$K59,FALSE)*$S59*((1+'Inputs &amp; Summary'!$D$7)^Z$29))),IF($M59=Lists!$H$3,IF($K59&lt;1,((($R59*(1-$E59)+$Q59*(1-$F59))/$K59)*((1+'Inputs &amp; Summary'!$D$7)^Z$29)),((INT(Z$29/$K59)-INT((Z$29-1)/$K59))*($R59*(1-$E59)+$Q59*(1-$F59))*((1+'Inputs &amp; Summary'!$D$7)^Z$29))),((_xlfn.WEIBULL.DIST(Z$29,$L59,$K59,FALSE)*($R59*(1-$E59)+$Q59*(1-$F59))*((1+'Inputs &amp; Summary'!$D$7)^Z$29))))))</f>
        <v>0</v>
      </c>
      <c r="AA59" s="114">
        <f>$D59*IF(AA$29&gt;'Inputs &amp; Summary'!$D$5,0,IF(AA$29&gt;VLOOKUP($G59,Lists!$J$17:$K$21,2),IF($M59=Lists!$H$3,IF($K59&lt;1,(($S59/$K59)*((1+'Inputs &amp; Summary'!$D$7)^AA$29)),((INT(AA$29/$K59)-INT((AA$29-1)/$K59))*$S59*((1+'Inputs &amp; Summary'!$D$7)^AA$29))),(_xlfn.WEIBULL.DIST(AA$29,$L59,$K59,FALSE)*$S59*((1+'Inputs &amp; Summary'!$D$7)^AA$29))),IF($M59=Lists!$H$3,IF($K59&lt;1,((($R59*(1-$E59)+$Q59*(1-$F59))/$K59)*((1+'Inputs &amp; Summary'!$D$7)^AA$29)),((INT(AA$29/$K59)-INT((AA$29-1)/$K59))*($R59*(1-$E59)+$Q59*(1-$F59))*((1+'Inputs &amp; Summary'!$D$7)^AA$29))),((_xlfn.WEIBULL.DIST(AA$29,$L59,$K59,FALSE)*($R59*(1-$E59)+$Q59*(1-$F59))*((1+'Inputs &amp; Summary'!$D$7)^AA$29))))))</f>
        <v>0</v>
      </c>
      <c r="AB59" s="114">
        <f>$D59*IF(AB$29&gt;'Inputs &amp; Summary'!$D$5,0,IF(AB$29&gt;VLOOKUP($G59,Lists!$J$17:$K$21,2),IF($M59=Lists!$H$3,IF($K59&lt;1,(($S59/$K59)*((1+'Inputs &amp; Summary'!$D$7)^AB$29)),((INT(AB$29/$K59)-INT((AB$29-1)/$K59))*$S59*((1+'Inputs &amp; Summary'!$D$7)^AB$29))),(_xlfn.WEIBULL.DIST(AB$29,$L59,$K59,FALSE)*$S59*((1+'Inputs &amp; Summary'!$D$7)^AB$29))),IF($M59=Lists!$H$3,IF($K59&lt;1,((($R59*(1-$E59)+$Q59*(1-$F59))/$K59)*((1+'Inputs &amp; Summary'!$D$7)^AB$29)),((INT(AB$29/$K59)-INT((AB$29-1)/$K59))*($R59*(1-$E59)+$Q59*(1-$F59))*((1+'Inputs &amp; Summary'!$D$7)^AB$29))),((_xlfn.WEIBULL.DIST(AB$29,$L59,$K59,FALSE)*($R59*(1-$E59)+$Q59*(1-$F59))*((1+'Inputs &amp; Summary'!$D$7)^AB$29))))))</f>
        <v>0</v>
      </c>
      <c r="AC59" s="114">
        <f>$D59*IF(AC$29&gt;'Inputs &amp; Summary'!$D$5,0,IF(AC$29&gt;VLOOKUP($G59,Lists!$J$17:$K$21,2),IF($M59=Lists!$H$3,IF($K59&lt;1,(($S59/$K59)*((1+'Inputs &amp; Summary'!$D$7)^AC$29)),((INT(AC$29/$K59)-INT((AC$29-1)/$K59))*$S59*((1+'Inputs &amp; Summary'!$D$7)^AC$29))),(_xlfn.WEIBULL.DIST(AC$29,$L59,$K59,FALSE)*$S59*((1+'Inputs &amp; Summary'!$D$7)^AC$29))),IF($M59=Lists!$H$3,IF($K59&lt;1,((($R59*(1-$E59)+$Q59*(1-$F59))/$K59)*((1+'Inputs &amp; Summary'!$D$7)^AC$29)),((INT(AC$29/$K59)-INT((AC$29-1)/$K59))*($R59*(1-$E59)+$Q59*(1-$F59))*((1+'Inputs &amp; Summary'!$D$7)^AC$29))),((_xlfn.WEIBULL.DIST(AC$29,$L59,$K59,FALSE)*($R59*(1-$E59)+$Q59*(1-$F59))*((1+'Inputs &amp; Summary'!$D$7)^AC$29))))))</f>
        <v>0</v>
      </c>
      <c r="AD59" s="114">
        <f>$D59*IF(AD$29&gt;'Inputs &amp; Summary'!$D$5,0,IF(AD$29&gt;VLOOKUP($G59,Lists!$J$17:$K$21,2),IF($M59=Lists!$H$3,IF($K59&lt;1,(($S59/$K59)*((1+'Inputs &amp; Summary'!$D$7)^AD$29)),((INT(AD$29/$K59)-INT((AD$29-1)/$K59))*$S59*((1+'Inputs &amp; Summary'!$D$7)^AD$29))),(_xlfn.WEIBULL.DIST(AD$29,$L59,$K59,FALSE)*$S59*((1+'Inputs &amp; Summary'!$D$7)^AD$29))),IF($M59=Lists!$H$3,IF($K59&lt;1,((($R59*(1-$E59)+$Q59*(1-$F59))/$K59)*((1+'Inputs &amp; Summary'!$D$7)^AD$29)),((INT(AD$29/$K59)-INT((AD$29-1)/$K59))*($R59*(1-$E59)+$Q59*(1-$F59))*((1+'Inputs &amp; Summary'!$D$7)^AD$29))),((_xlfn.WEIBULL.DIST(AD$29,$L59,$K59,FALSE)*($R59*(1-$E59)+$Q59*(1-$F59))*((1+'Inputs &amp; Summary'!$D$7)^AD$29))))))</f>
        <v>0</v>
      </c>
      <c r="AE59" s="114">
        <f>$D59*IF(AE$29&gt;'Inputs &amp; Summary'!$D$5,0,IF(AE$29&gt;VLOOKUP($G59,Lists!$J$17:$K$21,2),IF($M59=Lists!$H$3,IF($K59&lt;1,(($S59/$K59)*((1+'Inputs &amp; Summary'!$D$7)^AE$29)),((INT(AE$29/$K59)-INT((AE$29-1)/$K59))*$S59*((1+'Inputs &amp; Summary'!$D$7)^AE$29))),(_xlfn.WEIBULL.DIST(AE$29,$L59,$K59,FALSE)*$S59*((1+'Inputs &amp; Summary'!$D$7)^AE$29))),IF($M59=Lists!$H$3,IF($K59&lt;1,((($R59*(1-$E59)+$Q59*(1-$F59))/$K59)*((1+'Inputs &amp; Summary'!$D$7)^AE$29)),((INT(AE$29/$K59)-INT((AE$29-1)/$K59))*($R59*(1-$E59)+$Q59*(1-$F59))*((1+'Inputs &amp; Summary'!$D$7)^AE$29))),((_xlfn.WEIBULL.DIST(AE$29,$L59,$K59,FALSE)*($R59*(1-$E59)+$Q59*(1-$F59))*((1+'Inputs &amp; Summary'!$D$7)^AE$29))))))</f>
        <v>0</v>
      </c>
      <c r="AF59" s="114">
        <f>$D59*IF(AF$29&gt;'Inputs &amp; Summary'!$D$5,0,IF(AF$29&gt;VLOOKUP($G59,Lists!$J$17:$K$21,2),IF($M59=Lists!$H$3,IF($K59&lt;1,(($S59/$K59)*((1+'Inputs &amp; Summary'!$D$7)^AF$29)),((INT(AF$29/$K59)-INT((AF$29-1)/$K59))*$S59*((1+'Inputs &amp; Summary'!$D$7)^AF$29))),(_xlfn.WEIBULL.DIST(AF$29,$L59,$K59,FALSE)*$S59*((1+'Inputs &amp; Summary'!$D$7)^AF$29))),IF($M59=Lists!$H$3,IF($K59&lt;1,((($R59*(1-$E59)+$Q59*(1-$F59))/$K59)*((1+'Inputs &amp; Summary'!$D$7)^AF$29)),((INT(AF$29/$K59)-INT((AF$29-1)/$K59))*($R59*(1-$E59)+$Q59*(1-$F59))*((1+'Inputs &amp; Summary'!$D$7)^AF$29))),((_xlfn.WEIBULL.DIST(AF$29,$L59,$K59,FALSE)*($R59*(1-$E59)+$Q59*(1-$F59))*((1+'Inputs &amp; Summary'!$D$7)^AF$29))))))</f>
        <v>0</v>
      </c>
      <c r="AG59" s="114">
        <f>$D59*IF(AG$29&gt;'Inputs &amp; Summary'!$D$5,0,IF(AG$29&gt;VLOOKUP($G59,Lists!$J$17:$K$21,2),IF($M59=Lists!$H$3,IF($K59&lt;1,(($S59/$K59)*((1+'Inputs &amp; Summary'!$D$7)^AG$29)),((INT(AG$29/$K59)-INT((AG$29-1)/$K59))*$S59*((1+'Inputs &amp; Summary'!$D$7)^AG$29))),(_xlfn.WEIBULL.DIST(AG$29,$L59,$K59,FALSE)*$S59*((1+'Inputs &amp; Summary'!$D$7)^AG$29))),IF($M59=Lists!$H$3,IF($K59&lt;1,((($R59*(1-$E59)+$Q59*(1-$F59))/$K59)*((1+'Inputs &amp; Summary'!$D$7)^AG$29)),((INT(AG$29/$K59)-INT((AG$29-1)/$K59))*($R59*(1-$E59)+$Q59*(1-$F59))*((1+'Inputs &amp; Summary'!$D$7)^AG$29))),((_xlfn.WEIBULL.DIST(AG$29,$L59,$K59,FALSE)*($R59*(1-$E59)+$Q59*(1-$F59))*((1+'Inputs &amp; Summary'!$D$7)^AG$29))))))</f>
        <v>0</v>
      </c>
      <c r="AH59" s="114">
        <f>$D59*IF(AH$29&gt;'Inputs &amp; Summary'!$D$5,0,IF(AH$29&gt;VLOOKUP($G59,Lists!$J$17:$K$21,2),IF($M59=Lists!$H$3,IF($K59&lt;1,(($S59/$K59)*((1+'Inputs &amp; Summary'!$D$7)^AH$29)),((INT(AH$29/$K59)-INT((AH$29-1)/$K59))*$S59*((1+'Inputs &amp; Summary'!$D$7)^AH$29))),(_xlfn.WEIBULL.DIST(AH$29,$L59,$K59,FALSE)*$S59*((1+'Inputs &amp; Summary'!$D$7)^AH$29))),IF($M59=Lists!$H$3,IF($K59&lt;1,((($R59*(1-$E59)+$Q59*(1-$F59))/$K59)*((1+'Inputs &amp; Summary'!$D$7)^AH$29)),((INT(AH$29/$K59)-INT((AH$29-1)/$K59))*($R59*(1-$E59)+$Q59*(1-$F59))*((1+'Inputs &amp; Summary'!$D$7)^AH$29))),((_xlfn.WEIBULL.DIST(AH$29,$L59,$K59,FALSE)*($R59*(1-$E59)+$Q59*(1-$F59))*((1+'Inputs &amp; Summary'!$D$7)^AH$29))))))</f>
        <v>0</v>
      </c>
      <c r="AI59" s="114">
        <f>$D59*IF(AI$29&gt;'Inputs &amp; Summary'!$D$5,0,IF(AI$29&gt;VLOOKUP($G59,Lists!$J$17:$K$21,2),IF($M59=Lists!$H$3,IF($K59&lt;1,(($S59/$K59)*((1+'Inputs &amp; Summary'!$D$7)^AI$29)),((INT(AI$29/$K59)-INT((AI$29-1)/$K59))*$S59*((1+'Inputs &amp; Summary'!$D$7)^AI$29))),(_xlfn.WEIBULL.DIST(AI$29,$L59,$K59,FALSE)*$S59*((1+'Inputs &amp; Summary'!$D$7)^AI$29))),IF($M59=Lists!$H$3,IF($K59&lt;1,((($R59*(1-$E59)+$Q59*(1-$F59))/$K59)*((1+'Inputs &amp; Summary'!$D$7)^AI$29)),((INT(AI$29/$K59)-INT((AI$29-1)/$K59))*($R59*(1-$E59)+$Q59*(1-$F59))*((1+'Inputs &amp; Summary'!$D$7)^AI$29))),((_xlfn.WEIBULL.DIST(AI$29,$L59,$K59,FALSE)*($R59*(1-$E59)+$Q59*(1-$F59))*((1+'Inputs &amp; Summary'!$D$7)^AI$29))))))</f>
        <v>0</v>
      </c>
      <c r="AJ59" s="114">
        <f>$D59*IF(AJ$29&gt;'Inputs &amp; Summary'!$D$5,0,IF(AJ$29&gt;VLOOKUP($G59,Lists!$J$17:$K$21,2),IF($M59=Lists!$H$3,IF($K59&lt;1,(($S59/$K59)*((1+'Inputs &amp; Summary'!$D$7)^AJ$29)),((INT(AJ$29/$K59)-INT((AJ$29-1)/$K59))*$S59*((1+'Inputs &amp; Summary'!$D$7)^AJ$29))),(_xlfn.WEIBULL.DIST(AJ$29,$L59,$K59,FALSE)*$S59*((1+'Inputs &amp; Summary'!$D$7)^AJ$29))),IF($M59=Lists!$H$3,IF($K59&lt;1,((($R59*(1-$E59)+$Q59*(1-$F59))/$K59)*((1+'Inputs &amp; Summary'!$D$7)^AJ$29)),((INT(AJ$29/$K59)-INT((AJ$29-1)/$K59))*($R59*(1-$E59)+$Q59*(1-$F59))*((1+'Inputs &amp; Summary'!$D$7)^AJ$29))),((_xlfn.WEIBULL.DIST(AJ$29,$L59,$K59,FALSE)*($R59*(1-$E59)+$Q59*(1-$F59))*((1+'Inputs &amp; Summary'!$D$7)^AJ$29))))))</f>
        <v>0</v>
      </c>
      <c r="AK59" s="114">
        <f>$D59*IF(AK$29&gt;'Inputs &amp; Summary'!$D$5,0,IF(AK$29&gt;VLOOKUP($G59,Lists!$J$17:$K$21,2),IF($M59=Lists!$H$3,IF($K59&lt;1,(($S59/$K59)*((1+'Inputs &amp; Summary'!$D$7)^AK$29)),((INT(AK$29/$K59)-INT((AK$29-1)/$K59))*$S59*((1+'Inputs &amp; Summary'!$D$7)^AK$29))),(_xlfn.WEIBULL.DIST(AK$29,$L59,$K59,FALSE)*$S59*((1+'Inputs &amp; Summary'!$D$7)^AK$29))),IF($M59=Lists!$H$3,IF($K59&lt;1,((($R59*(1-$E59)+$Q59*(1-$F59))/$K59)*((1+'Inputs &amp; Summary'!$D$7)^AK$29)),((INT(AK$29/$K59)-INT((AK$29-1)/$K59))*($R59*(1-$E59)+$Q59*(1-$F59))*((1+'Inputs &amp; Summary'!$D$7)^AK$29))),((_xlfn.WEIBULL.DIST(AK$29,$L59,$K59,FALSE)*($R59*(1-$E59)+$Q59*(1-$F59))*((1+'Inputs &amp; Summary'!$D$7)^AK$29))))))</f>
        <v>0</v>
      </c>
      <c r="AL59" s="114">
        <f>$D59*IF(AL$29&gt;'Inputs &amp; Summary'!$D$5,0,IF(AL$29&gt;VLOOKUP($G59,Lists!$J$17:$K$21,2),IF($M59=Lists!$H$3,IF($K59&lt;1,(($S59/$K59)*((1+'Inputs &amp; Summary'!$D$7)^AL$29)),((INT(AL$29/$K59)-INT((AL$29-1)/$K59))*$S59*((1+'Inputs &amp; Summary'!$D$7)^AL$29))),(_xlfn.WEIBULL.DIST(AL$29,$L59,$K59,FALSE)*$S59*((1+'Inputs &amp; Summary'!$D$7)^AL$29))),IF($M59=Lists!$H$3,IF($K59&lt;1,((($R59*(1-$E59)+$Q59*(1-$F59))/$K59)*((1+'Inputs &amp; Summary'!$D$7)^AL$29)),((INT(AL$29/$K59)-INT((AL$29-1)/$K59))*($R59*(1-$E59)+$Q59*(1-$F59))*((1+'Inputs &amp; Summary'!$D$7)^AL$29))),((_xlfn.WEIBULL.DIST(AL$29,$L59,$K59,FALSE)*($R59*(1-$E59)+$Q59*(1-$F59))*((1+'Inputs &amp; Summary'!$D$7)^AL$29))))))</f>
        <v>0</v>
      </c>
      <c r="AM59" s="114">
        <f>$D59*IF(AM$29&gt;'Inputs &amp; Summary'!$D$5,0,IF(AM$29&gt;VLOOKUP($G59,Lists!$J$17:$K$21,2),IF($M59=Lists!$H$3,IF($K59&lt;1,(($S59/$K59)*((1+'Inputs &amp; Summary'!$D$7)^AM$29)),((INT(AM$29/$K59)-INT((AM$29-1)/$K59))*$S59*((1+'Inputs &amp; Summary'!$D$7)^AM$29))),(_xlfn.WEIBULL.DIST(AM$29,$L59,$K59,FALSE)*$S59*((1+'Inputs &amp; Summary'!$D$7)^AM$29))),IF($M59=Lists!$H$3,IF($K59&lt;1,((($R59*(1-$E59)+$Q59*(1-$F59))/$K59)*((1+'Inputs &amp; Summary'!$D$7)^AM$29)),((INT(AM$29/$K59)-INT((AM$29-1)/$K59))*($R59*(1-$E59)+$Q59*(1-$F59))*((1+'Inputs &amp; Summary'!$D$7)^AM$29))),((_xlfn.WEIBULL.DIST(AM$29,$L59,$K59,FALSE)*($R59*(1-$E59)+$Q59*(1-$F59))*((1+'Inputs &amp; Summary'!$D$7)^AM$29))))))</f>
        <v>0</v>
      </c>
      <c r="AN59" s="114">
        <f>$D59*IF(AN$29&gt;'Inputs &amp; Summary'!$D$5,0,IF(AN$29&gt;VLOOKUP($G59,Lists!$J$17:$K$21,2),IF($M59=Lists!$H$3,IF($K59&lt;1,(($S59/$K59)*((1+'Inputs &amp; Summary'!$D$7)^AN$29)),((INT(AN$29/$K59)-INT((AN$29-1)/$K59))*$S59*((1+'Inputs &amp; Summary'!$D$7)^AN$29))),(_xlfn.WEIBULL.DIST(AN$29,$L59,$K59,FALSE)*$S59*((1+'Inputs &amp; Summary'!$D$7)^AN$29))),IF($M59=Lists!$H$3,IF($K59&lt;1,((($R59*(1-$E59)+$Q59*(1-$F59))/$K59)*((1+'Inputs &amp; Summary'!$D$7)^AN$29)),((INT(AN$29/$K59)-INT((AN$29-1)/$K59))*($R59*(1-$E59)+$Q59*(1-$F59))*((1+'Inputs &amp; Summary'!$D$7)^AN$29))),((_xlfn.WEIBULL.DIST(AN$29,$L59,$K59,FALSE)*($R59*(1-$E59)+$Q59*(1-$F59))*((1+'Inputs &amp; Summary'!$D$7)^AN$29))))))</f>
        <v>0</v>
      </c>
      <c r="AO59" s="114">
        <f>$D59*IF(AO$29&gt;'Inputs &amp; Summary'!$D$5,0,IF(AO$29&gt;VLOOKUP($G59,Lists!$J$17:$K$21,2),IF($M59=Lists!$H$3,IF($K59&lt;1,(($S59/$K59)*((1+'Inputs &amp; Summary'!$D$7)^AO$29)),((INT(AO$29/$K59)-INT((AO$29-1)/$K59))*$S59*((1+'Inputs &amp; Summary'!$D$7)^AO$29))),(_xlfn.WEIBULL.DIST(AO$29,$L59,$K59,FALSE)*$S59*((1+'Inputs &amp; Summary'!$D$7)^AO$29))),IF($M59=Lists!$H$3,IF($K59&lt;1,((($R59*(1-$E59)+$Q59*(1-$F59))/$K59)*((1+'Inputs &amp; Summary'!$D$7)^AO$29)),((INT(AO$29/$K59)-INT((AO$29-1)/$K59))*($R59*(1-$E59)+$Q59*(1-$F59))*((1+'Inputs &amp; Summary'!$D$7)^AO$29))),((_xlfn.WEIBULL.DIST(AO$29,$L59,$K59,FALSE)*($R59*(1-$E59)+$Q59*(1-$F59))*((1+'Inputs &amp; Summary'!$D$7)^AO$29))))))</f>
        <v>0</v>
      </c>
      <c r="AP59" s="114">
        <f>$D59*IF(AP$29&gt;'Inputs &amp; Summary'!$D$5,0,IF(AP$29&gt;VLOOKUP($G59,Lists!$J$17:$K$21,2),IF($M59=Lists!$H$3,IF($K59&lt;1,(($S59/$K59)*((1+'Inputs &amp; Summary'!$D$7)^AP$29)),((INT(AP$29/$K59)-INT((AP$29-1)/$K59))*$S59*((1+'Inputs &amp; Summary'!$D$7)^AP$29))),(_xlfn.WEIBULL.DIST(AP$29,$L59,$K59,FALSE)*$S59*((1+'Inputs &amp; Summary'!$D$7)^AP$29))),IF($M59=Lists!$H$3,IF($K59&lt;1,((($R59*(1-$E59)+$Q59*(1-$F59))/$K59)*((1+'Inputs &amp; Summary'!$D$7)^AP$29)),((INT(AP$29/$K59)-INT((AP$29-1)/$K59))*($R59*(1-$E59)+$Q59*(1-$F59))*((1+'Inputs &amp; Summary'!$D$7)^AP$29))),((_xlfn.WEIBULL.DIST(AP$29,$L59,$K59,FALSE)*($R59*(1-$E59)+$Q59*(1-$F59))*((1+'Inputs &amp; Summary'!$D$7)^AP$29))))))</f>
        <v>0</v>
      </c>
      <c r="AQ59" s="114">
        <f>$D59*IF(AQ$29&gt;'Inputs &amp; Summary'!$D$5,0,IF(AQ$29&gt;VLOOKUP($G59,Lists!$J$17:$K$21,2),IF($M59=Lists!$H$3,IF($K59&lt;1,(($S59/$K59)*((1+'Inputs &amp; Summary'!$D$7)^AQ$29)),((INT(AQ$29/$K59)-INT((AQ$29-1)/$K59))*$S59*((1+'Inputs &amp; Summary'!$D$7)^AQ$29))),(_xlfn.WEIBULL.DIST(AQ$29,$L59,$K59,FALSE)*$S59*((1+'Inputs &amp; Summary'!$D$7)^AQ$29))),IF($M59=Lists!$H$3,IF($K59&lt;1,((($R59*(1-$E59)+$Q59*(1-$F59))/$K59)*((1+'Inputs &amp; Summary'!$D$7)^AQ$29)),((INT(AQ$29/$K59)-INT((AQ$29-1)/$K59))*($R59*(1-$E59)+$Q59*(1-$F59))*((1+'Inputs &amp; Summary'!$D$7)^AQ$29))),((_xlfn.WEIBULL.DIST(AQ$29,$L59,$K59,FALSE)*($R59*(1-$E59)+$Q59*(1-$F59))*((1+'Inputs &amp; Summary'!$D$7)^AQ$29))))))</f>
        <v>0</v>
      </c>
      <c r="AR59" s="114">
        <f>$D59*IF(AR$29&gt;'Inputs &amp; Summary'!$D$5,0,IF(AR$29&gt;VLOOKUP($G59,Lists!$J$17:$K$21,2),IF($M59=Lists!$H$3,IF($K59&lt;1,(($S59/$K59)*((1+'Inputs &amp; Summary'!$D$7)^AR$29)),((INT(AR$29/$K59)-INT((AR$29-1)/$K59))*$S59*((1+'Inputs &amp; Summary'!$D$7)^AR$29))),(_xlfn.WEIBULL.DIST(AR$29,$L59,$K59,FALSE)*$S59*((1+'Inputs &amp; Summary'!$D$7)^AR$29))),IF($M59=Lists!$H$3,IF($K59&lt;1,((($R59*(1-$E59)+$Q59*(1-$F59))/$K59)*((1+'Inputs &amp; Summary'!$D$7)^AR$29)),((INT(AR$29/$K59)-INT((AR$29-1)/$K59))*($R59*(1-$E59)+$Q59*(1-$F59))*((1+'Inputs &amp; Summary'!$D$7)^AR$29))),((_xlfn.WEIBULL.DIST(AR$29,$L59,$K59,FALSE)*($R59*(1-$E59)+$Q59*(1-$F59))*((1+'Inputs &amp; Summary'!$D$7)^AR$29))))))</f>
        <v>0</v>
      </c>
      <c r="AS59" s="114">
        <f>$D59*IF(AS$29&gt;'Inputs &amp; Summary'!$D$5,0,IF(AS$29&gt;VLOOKUP($G59,Lists!$J$17:$K$21,2),IF($M59=Lists!$H$3,IF($K59&lt;1,(($S59/$K59)*((1+'Inputs &amp; Summary'!$D$7)^AS$29)),((INT(AS$29/$K59)-INT((AS$29-1)/$K59))*$S59*((1+'Inputs &amp; Summary'!$D$7)^AS$29))),(_xlfn.WEIBULL.DIST(AS$29,$L59,$K59,FALSE)*$S59*((1+'Inputs &amp; Summary'!$D$7)^AS$29))),IF($M59=Lists!$H$3,IF($K59&lt;1,((($R59*(1-$E59)+$Q59*(1-$F59))/$K59)*((1+'Inputs &amp; Summary'!$D$7)^AS$29)),((INT(AS$29/$K59)-INT((AS$29-1)/$K59))*($R59*(1-$E59)+$Q59*(1-$F59))*((1+'Inputs &amp; Summary'!$D$7)^AS$29))),((_xlfn.WEIBULL.DIST(AS$29,$L59,$K59,FALSE)*($R59*(1-$E59)+$Q59*(1-$F59))*((1+'Inputs &amp; Summary'!$D$7)^AS$29))))))</f>
        <v>0</v>
      </c>
      <c r="AT59" s="114">
        <f>$D59*IF(AT$29&gt;'Inputs &amp; Summary'!$D$5,0,IF(AT$29&gt;VLOOKUP($G59,Lists!$J$17:$K$21,2),IF($M59=Lists!$H$3,IF($K59&lt;1,(($S59/$K59)*((1+'Inputs &amp; Summary'!$D$7)^AT$29)),((INT(AT$29/$K59)-INT((AT$29-1)/$K59))*$S59*((1+'Inputs &amp; Summary'!$D$7)^AT$29))),(_xlfn.WEIBULL.DIST(AT$29,$L59,$K59,FALSE)*$S59*((1+'Inputs &amp; Summary'!$D$7)^AT$29))),IF($M59=Lists!$H$3,IF($K59&lt;1,((($R59*(1-$E59)+$Q59*(1-$F59))/$K59)*((1+'Inputs &amp; Summary'!$D$7)^AT$29)),((INT(AT$29/$K59)-INT((AT$29-1)/$K59))*($R59*(1-$E59)+$Q59*(1-$F59))*((1+'Inputs &amp; Summary'!$D$7)^AT$29))),((_xlfn.WEIBULL.DIST(AT$29,$L59,$K59,FALSE)*($R59*(1-$E59)+$Q59*(1-$F59))*((1+'Inputs &amp; Summary'!$D$7)^AT$29))))))</f>
        <v>0</v>
      </c>
      <c r="AU59" s="114">
        <f>$D59*IF(AU$29&gt;'Inputs &amp; Summary'!$D$5,0,IF(AU$29&gt;VLOOKUP($G59,Lists!$J$17:$K$21,2),IF($M59=Lists!$H$3,IF($K59&lt;1,(($S59/$K59)*((1+'Inputs &amp; Summary'!$D$7)^AU$29)),((INT(AU$29/$K59)-INT((AU$29-1)/$K59))*$S59*((1+'Inputs &amp; Summary'!$D$7)^AU$29))),(_xlfn.WEIBULL.DIST(AU$29,$L59,$K59,FALSE)*$S59*((1+'Inputs &amp; Summary'!$D$7)^AU$29))),IF($M59=Lists!$H$3,IF($K59&lt;1,((($R59*(1-$E59)+$Q59*(1-$F59))/$K59)*((1+'Inputs &amp; Summary'!$D$7)^AU$29)),((INT(AU$29/$K59)-INT((AU$29-1)/$K59))*($R59*(1-$E59)+$Q59*(1-$F59))*((1+'Inputs &amp; Summary'!$D$7)^AU$29))),((_xlfn.WEIBULL.DIST(AU$29,$L59,$K59,FALSE)*($R59*(1-$E59)+$Q59*(1-$F59))*((1+'Inputs &amp; Summary'!$D$7)^AU$29))))))</f>
        <v>0</v>
      </c>
      <c r="AV59" s="114">
        <f>$D59*IF(AV$29&gt;'Inputs &amp; Summary'!$D$5,0,IF(AV$29&gt;VLOOKUP($G59,Lists!$J$17:$K$21,2),IF($M59=Lists!$H$3,IF($K59&lt;1,(($S59/$K59)*((1+'Inputs &amp; Summary'!$D$7)^AV$29)),((INT(AV$29/$K59)-INT((AV$29-1)/$K59))*$S59*((1+'Inputs &amp; Summary'!$D$7)^AV$29))),(_xlfn.WEIBULL.DIST(AV$29,$L59,$K59,FALSE)*$S59*((1+'Inputs &amp; Summary'!$D$7)^AV$29))),IF($M59=Lists!$H$3,IF($K59&lt;1,((($R59*(1-$E59)+$Q59*(1-$F59))/$K59)*((1+'Inputs &amp; Summary'!$D$7)^AV$29)),((INT(AV$29/$K59)-INT((AV$29-1)/$K59))*($R59*(1-$E59)+$Q59*(1-$F59))*((1+'Inputs &amp; Summary'!$D$7)^AV$29))),((_xlfn.WEIBULL.DIST(AV$29,$L59,$K59,FALSE)*($R59*(1-$E59)+$Q59*(1-$F59))*((1+'Inputs &amp; Summary'!$D$7)^AV$29))))))</f>
        <v>0</v>
      </c>
      <c r="AW59" s="114">
        <f>$D59*IF(AW$29&gt;'Inputs &amp; Summary'!$D$5,0,IF(AW$29&gt;VLOOKUP($G59,Lists!$J$17:$K$21,2),IF($M59=Lists!$H$3,IF($K59&lt;1,(($S59/$K59)*((1+'Inputs &amp; Summary'!$D$7)^AW$29)),((INT(AW$29/$K59)-INT((AW$29-1)/$K59))*$S59*((1+'Inputs &amp; Summary'!$D$7)^AW$29))),(_xlfn.WEIBULL.DIST(AW$29,$L59,$K59,FALSE)*$S59*((1+'Inputs &amp; Summary'!$D$7)^AW$29))),IF($M59=Lists!$H$3,IF($K59&lt;1,((($R59*(1-$E59)+$Q59*(1-$F59))/$K59)*((1+'Inputs &amp; Summary'!$D$7)^AW$29)),((INT(AW$29/$K59)-INT((AW$29-1)/$K59))*($R59*(1-$E59)+$Q59*(1-$F59))*((1+'Inputs &amp; Summary'!$D$7)^AW$29))),((_xlfn.WEIBULL.DIST(AW$29,$L59,$K59,FALSE)*($R59*(1-$E59)+$Q59*(1-$F59))*((1+'Inputs &amp; Summary'!$D$7)^AW$29))))))</f>
        <v>0</v>
      </c>
      <c r="AX59" s="114">
        <f>$D59*IF(AX$29&gt;'Inputs &amp; Summary'!$D$5,0,IF(AX$29&gt;VLOOKUP($G59,Lists!$J$17:$K$21,2),IF($M59=Lists!$H$3,IF($K59&lt;1,(($S59/$K59)*((1+'Inputs &amp; Summary'!$D$7)^AX$29)),((INT(AX$29/$K59)-INT((AX$29-1)/$K59))*$S59*((1+'Inputs &amp; Summary'!$D$7)^AX$29))),(_xlfn.WEIBULL.DIST(AX$29,$L59,$K59,FALSE)*$S59*((1+'Inputs &amp; Summary'!$D$7)^AX$29))),IF($M59=Lists!$H$3,IF($K59&lt;1,((($R59*(1-$E59)+$Q59*(1-$F59))/$K59)*((1+'Inputs &amp; Summary'!$D$7)^AX$29)),((INT(AX$29/$K59)-INT((AX$29-1)/$K59))*($R59*(1-$E59)+$Q59*(1-$F59))*((1+'Inputs &amp; Summary'!$D$7)^AX$29))),((_xlfn.WEIBULL.DIST(AX$29,$L59,$K59,FALSE)*($R59*(1-$E59)+$Q59*(1-$F59))*((1+'Inputs &amp; Summary'!$D$7)^AX$29))))))</f>
        <v>0</v>
      </c>
      <c r="AY59" s="114">
        <f>$D59*IF(AY$29&gt;'Inputs &amp; Summary'!$D$5,0,IF(AY$29&gt;VLOOKUP($G59,Lists!$J$17:$K$21,2),IF($M59=Lists!$H$3,IF($K59&lt;1,(($S59/$K59)*((1+'Inputs &amp; Summary'!$D$7)^AY$29)),((INT(AY$29/$K59)-INT((AY$29-1)/$K59))*$S59*((1+'Inputs &amp; Summary'!$D$7)^AY$29))),(_xlfn.WEIBULL.DIST(AY$29,$L59,$K59,FALSE)*$S59*((1+'Inputs &amp; Summary'!$D$7)^AY$29))),IF($M59=Lists!$H$3,IF($K59&lt;1,((($R59*(1-$E59)+$Q59*(1-$F59))/$K59)*((1+'Inputs &amp; Summary'!$D$7)^AY$29)),((INT(AY$29/$K59)-INT((AY$29-1)/$K59))*($R59*(1-$E59)+$Q59*(1-$F59))*((1+'Inputs &amp; Summary'!$D$7)^AY$29))),((_xlfn.WEIBULL.DIST(AY$29,$L59,$K59,FALSE)*($R59*(1-$E59)+$Q59*(1-$F59))*((1+'Inputs &amp; Summary'!$D$7)^AY$29))))))</f>
        <v>0</v>
      </c>
      <c r="AZ59" s="114">
        <f>$D59*IF(AZ$29&gt;'Inputs &amp; Summary'!$D$5,0,IF(AZ$29&gt;VLOOKUP($G59,Lists!$J$17:$K$21,2),IF($M59=Lists!$H$3,IF($K59&lt;1,(($S59/$K59)*((1+'Inputs &amp; Summary'!$D$7)^AZ$29)),((INT(AZ$29/$K59)-INT((AZ$29-1)/$K59))*$S59*((1+'Inputs &amp; Summary'!$D$7)^AZ$29))),(_xlfn.WEIBULL.DIST(AZ$29,$L59,$K59,FALSE)*$S59*((1+'Inputs &amp; Summary'!$D$7)^AZ$29))),IF($M59=Lists!$H$3,IF($K59&lt;1,((($R59*(1-$E59)+$Q59*(1-$F59))/$K59)*((1+'Inputs &amp; Summary'!$D$7)^AZ$29)),((INT(AZ$29/$K59)-INT((AZ$29-1)/$K59))*($R59*(1-$E59)+$Q59*(1-$F59))*((1+'Inputs &amp; Summary'!$D$7)^AZ$29))),((_xlfn.WEIBULL.DIST(AZ$29,$L59,$K59,FALSE)*($R59*(1-$E59)+$Q59*(1-$F59))*((1+'Inputs &amp; Summary'!$D$7)^AZ$29))))))</f>
        <v>0</v>
      </c>
      <c r="BA59" s="114">
        <f>$D59*IF(BA$29&gt;'Inputs &amp; Summary'!$D$5,0,IF(BA$29&gt;VLOOKUP($G59,Lists!$J$17:$K$21,2),IF($M59=Lists!$H$3,IF($K59&lt;1,(($S59/$K59)*((1+'Inputs &amp; Summary'!$D$7)^BA$29)),((INT(BA$29/$K59)-INT((BA$29-1)/$K59))*$S59*((1+'Inputs &amp; Summary'!$D$7)^BA$29))),(_xlfn.WEIBULL.DIST(BA$29,$L59,$K59,FALSE)*$S59*((1+'Inputs &amp; Summary'!$D$7)^BA$29))),IF($M59=Lists!$H$3,IF($K59&lt;1,((($R59*(1-$E59)+$Q59*(1-$F59))/$K59)*((1+'Inputs &amp; Summary'!$D$7)^BA$29)),((INT(BA$29/$K59)-INT((BA$29-1)/$K59))*($R59*(1-$E59)+$Q59*(1-$F59))*((1+'Inputs &amp; Summary'!$D$7)^BA$29))),((_xlfn.WEIBULL.DIST(BA$29,$L59,$K59,FALSE)*($R59*(1-$E59)+$Q59*(1-$F59))*((1+'Inputs &amp; Summary'!$D$7)^BA$29))))))</f>
        <v>0</v>
      </c>
      <c r="BB59" s="114">
        <f>$D59*IF(BB$29&gt;'Inputs &amp; Summary'!$D$5,0,IF(BB$29&gt;VLOOKUP($G59,Lists!$J$17:$K$21,2),IF($M59=Lists!$H$3,IF($K59&lt;1,(($S59/$K59)*((1+'Inputs &amp; Summary'!$D$7)^BB$29)),((INT(BB$29/$K59)-INT((BB$29-1)/$K59))*$S59*((1+'Inputs &amp; Summary'!$D$7)^BB$29))),(_xlfn.WEIBULL.DIST(BB$29,$L59,$K59,FALSE)*$S59*((1+'Inputs &amp; Summary'!$D$7)^BB$29))),IF($M59=Lists!$H$3,IF($K59&lt;1,((($R59*(1-$E59)+$Q59*(1-$F59))/$K59)*((1+'Inputs &amp; Summary'!$D$7)^BB$29)),((INT(BB$29/$K59)-INT((BB$29-1)/$K59))*($R59*(1-$E59)+$Q59*(1-$F59))*((1+'Inputs &amp; Summary'!$D$7)^BB$29))),((_xlfn.WEIBULL.DIST(BB$29,$L59,$K59,FALSE)*($R59*(1-$E59)+$Q59*(1-$F59))*((1+'Inputs &amp; Summary'!$D$7)^BB$29))))))</f>
        <v>0</v>
      </c>
      <c r="BC59" s="114">
        <f>$D59*IF(BC$29&gt;'Inputs &amp; Summary'!$D$5,0,IF(BC$29&gt;VLOOKUP($G59,Lists!$J$17:$K$21,2),IF($M59=Lists!$H$3,IF($K59&lt;1,(($S59/$K59)*((1+'Inputs &amp; Summary'!$D$7)^BC$29)),((INT(BC$29/$K59)-INT((BC$29-1)/$K59))*$S59*((1+'Inputs &amp; Summary'!$D$7)^BC$29))),(_xlfn.WEIBULL.DIST(BC$29,$L59,$K59,FALSE)*$S59*((1+'Inputs &amp; Summary'!$D$7)^BC$29))),IF($M59=Lists!$H$3,IF($K59&lt;1,((($R59*(1-$E59)+$Q59*(1-$F59))/$K59)*((1+'Inputs &amp; Summary'!$D$7)^BC$29)),((INT(BC$29/$K59)-INT((BC$29-1)/$K59))*($R59*(1-$E59)+$Q59*(1-$F59))*((1+'Inputs &amp; Summary'!$D$7)^BC$29))),((_xlfn.WEIBULL.DIST(BC$29,$L59,$K59,FALSE)*($R59*(1-$E59)+$Q59*(1-$F59))*((1+'Inputs &amp; Summary'!$D$7)^BC$29))))))</f>
        <v>0</v>
      </c>
      <c r="BD59" s="114">
        <f>$D59*IF(BD$29&gt;'Inputs &amp; Summary'!$D$5,0,IF(BD$29&gt;VLOOKUP($G59,Lists!$J$17:$K$21,2),IF($M59=Lists!$H$3,IF($K59&lt;1,(($S59/$K59)*((1+'Inputs &amp; Summary'!$D$7)^BD$29)),((INT(BD$29/$K59)-INT((BD$29-1)/$K59))*$S59*((1+'Inputs &amp; Summary'!$D$7)^BD$29))),(_xlfn.WEIBULL.DIST(BD$29,$L59,$K59,FALSE)*$S59*((1+'Inputs &amp; Summary'!$D$7)^BD$29))),IF($M59=Lists!$H$3,IF($K59&lt;1,((($R59*(1-$E59)+$Q59*(1-$F59))/$K59)*((1+'Inputs &amp; Summary'!$D$7)^BD$29)),((INT(BD$29/$K59)-INT((BD$29-1)/$K59))*($R59*(1-$E59)+$Q59*(1-$F59))*((1+'Inputs &amp; Summary'!$D$7)^BD$29))),((_xlfn.WEIBULL.DIST(BD$29,$L59,$K59,FALSE)*($R59*(1-$E59)+$Q59*(1-$F59))*((1+'Inputs &amp; Summary'!$D$7)^BD$29))))))</f>
        <v>0</v>
      </c>
      <c r="BE59" s="114">
        <f>$D59*IF(BE$29&gt;'Inputs &amp; Summary'!$D$5,0,IF(BE$29&gt;VLOOKUP($G59,Lists!$J$17:$K$21,2),IF($M59=Lists!$H$3,IF($K59&lt;1,(($S59/$K59)*((1+'Inputs &amp; Summary'!$D$7)^BE$29)),((INT(BE$29/$K59)-INT((BE$29-1)/$K59))*$S59*((1+'Inputs &amp; Summary'!$D$7)^BE$29))),(_xlfn.WEIBULL.DIST(BE$29,$L59,$K59,FALSE)*$S59*((1+'Inputs &amp; Summary'!$D$7)^BE$29))),IF($M59=Lists!$H$3,IF($K59&lt;1,((($R59*(1-$E59)+$Q59*(1-$F59))/$K59)*((1+'Inputs &amp; Summary'!$D$7)^BE$29)),((INT(BE$29/$K59)-INT((BE$29-1)/$K59))*($R59*(1-$E59)+$Q59*(1-$F59))*((1+'Inputs &amp; Summary'!$D$7)^BE$29))),((_xlfn.WEIBULL.DIST(BE$29,$L59,$K59,FALSE)*($R59*(1-$E59)+$Q59*(1-$F59))*((1+'Inputs &amp; Summary'!$D$7)^BE$29))))))</f>
        <v>0</v>
      </c>
      <c r="BF59" s="114">
        <f>$D59*IF(BF$29&gt;'Inputs &amp; Summary'!$D$5,0,IF(BF$29&gt;VLOOKUP($G59,Lists!$J$17:$K$21,2),IF($M59=Lists!$H$3,IF($K59&lt;1,(($S59/$K59)*((1+'Inputs &amp; Summary'!$D$7)^BF$29)),((INT(BF$29/$K59)-INT((BF$29-1)/$K59))*$S59*((1+'Inputs &amp; Summary'!$D$7)^BF$29))),(_xlfn.WEIBULL.DIST(BF$29,$L59,$K59,FALSE)*$S59*((1+'Inputs &amp; Summary'!$D$7)^BF$29))),IF($M59=Lists!$H$3,IF($K59&lt;1,((($R59*(1-$E59)+$Q59*(1-$F59))/$K59)*((1+'Inputs &amp; Summary'!$D$7)^BF$29)),((INT(BF$29/$K59)-INT((BF$29-1)/$K59))*($R59*(1-$E59)+$Q59*(1-$F59))*((1+'Inputs &amp; Summary'!$D$7)^BF$29))),((_xlfn.WEIBULL.DIST(BF$29,$L59,$K59,FALSE)*($R59*(1-$E59)+$Q59*(1-$F59))*((1+'Inputs &amp; Summary'!$D$7)^BF$29))))))</f>
        <v>0</v>
      </c>
      <c r="BG59" s="114">
        <f>$D59*IF(BG$29&gt;'Inputs &amp; Summary'!$D$5,0,IF(BG$29&gt;VLOOKUP($G59,Lists!$J$17:$K$21,2),IF($M59=Lists!$H$3,IF($K59&lt;1,(($S59/$K59)*((1+'Inputs &amp; Summary'!$D$7)^BG$29)),((INT(BG$29/$K59)-INT((BG$29-1)/$K59))*$S59*((1+'Inputs &amp; Summary'!$D$7)^BG$29))),(_xlfn.WEIBULL.DIST(BG$29,$L59,$K59,FALSE)*$S59*((1+'Inputs &amp; Summary'!$D$7)^BG$29))),IF($M59=Lists!$H$3,IF($K59&lt;1,((($R59*(1-$E59)+$Q59*(1-$F59))/$K59)*((1+'Inputs &amp; Summary'!$D$7)^BG$29)),((INT(BG$29/$K59)-INT((BG$29-1)/$K59))*($R59*(1-$E59)+$Q59*(1-$F59))*((1+'Inputs &amp; Summary'!$D$7)^BG$29))),((_xlfn.WEIBULL.DIST(BG$29,$L59,$K59,FALSE)*($R59*(1-$E59)+$Q59*(1-$F59))*((1+'Inputs &amp; Summary'!$D$7)^BG$29))))))</f>
        <v>0</v>
      </c>
      <c r="BH59" s="114">
        <f>$D59*IF(BH$29&gt;'Inputs &amp; Summary'!$D$5,0,IF(BH$29&gt;VLOOKUP($G59,Lists!$J$17:$K$21,2),IF($M59=Lists!$H$3,IF($K59&lt;1,(($S59/$K59)*((1+'Inputs &amp; Summary'!$D$7)^BH$29)),((INT(BH$29/$K59)-INT((BH$29-1)/$K59))*$S59*((1+'Inputs &amp; Summary'!$D$7)^BH$29))),(_xlfn.WEIBULL.DIST(BH$29,$L59,$K59,FALSE)*$S59*((1+'Inputs &amp; Summary'!$D$7)^BH$29))),IF($M59=Lists!$H$3,IF($K59&lt;1,((($R59*(1-$E59)+$Q59*(1-$F59))/$K59)*((1+'Inputs &amp; Summary'!$D$7)^BH$29)),((INT(BH$29/$K59)-INT((BH$29-1)/$K59))*($R59*(1-$E59)+$Q59*(1-$F59))*((1+'Inputs &amp; Summary'!$D$7)^BH$29))),((_xlfn.WEIBULL.DIST(BH$29,$L59,$K59,FALSE)*($R59*(1-$E59)+$Q59*(1-$F59))*((1+'Inputs &amp; Summary'!$D$7)^BH$29))))))</f>
        <v>0</v>
      </c>
      <c r="BI59" s="114">
        <f>$D59*IF(BI$29&gt;'Inputs &amp; Summary'!$D$5,0,IF(BI$29&gt;VLOOKUP($G59,Lists!$J$17:$K$21,2),IF($M59=Lists!$H$3,IF($K59&lt;1,(($S59/$K59)*((1+'Inputs &amp; Summary'!$D$7)^BI$29)),((INT(BI$29/$K59)-INT((BI$29-1)/$K59))*$S59*((1+'Inputs &amp; Summary'!$D$7)^BI$29))),(_xlfn.WEIBULL.DIST(BI$29,$L59,$K59,FALSE)*$S59*((1+'Inputs &amp; Summary'!$D$7)^BI$29))),IF($M59=Lists!$H$3,IF($K59&lt;1,((($R59*(1-$E59)+$Q59*(1-$F59))/$K59)*((1+'Inputs &amp; Summary'!$D$7)^BI$29)),((INT(BI$29/$K59)-INT((BI$29-1)/$K59))*($R59*(1-$E59)+$Q59*(1-$F59))*((1+'Inputs &amp; Summary'!$D$7)^BI$29))),((_xlfn.WEIBULL.DIST(BI$29,$L59,$K59,FALSE)*($R59*(1-$E59)+$Q59*(1-$F59))*((1+'Inputs &amp; Summary'!$D$7)^BI$29))))))</f>
        <v>0</v>
      </c>
      <c r="BJ59" s="114">
        <f>$D59*IF(BJ$29&gt;'Inputs &amp; Summary'!$D$5,0,IF(BJ$29&gt;VLOOKUP($G59,Lists!$J$17:$K$21,2),IF($M59=Lists!$H$3,IF($K59&lt;1,(($S59/$K59)*((1+'Inputs &amp; Summary'!$D$7)^BJ$29)),((INT(BJ$29/$K59)-INT((BJ$29-1)/$K59))*$S59*((1+'Inputs &amp; Summary'!$D$7)^BJ$29))),(_xlfn.WEIBULL.DIST(BJ$29,$L59,$K59,FALSE)*$S59*((1+'Inputs &amp; Summary'!$D$7)^BJ$29))),IF($M59=Lists!$H$3,IF($K59&lt;1,((($R59*(1-$E59)+$Q59*(1-$F59))/$K59)*((1+'Inputs &amp; Summary'!$D$7)^BJ$29)),((INT(BJ$29/$K59)-INT((BJ$29-1)/$K59))*($R59*(1-$E59)+$Q59*(1-$F59))*((1+'Inputs &amp; Summary'!$D$7)^BJ$29))),((_xlfn.WEIBULL.DIST(BJ$29,$L59,$K59,FALSE)*($R59*(1-$E59)+$Q59*(1-$F59))*((1+'Inputs &amp; Summary'!$D$7)^BJ$29))))))</f>
        <v>0</v>
      </c>
      <c r="BK59" s="114">
        <f>$D59*IF(BK$29&gt;'Inputs &amp; Summary'!$D$5,0,IF(BK$29&gt;VLOOKUP($G59,Lists!$J$17:$K$21,2),IF($M59=Lists!$H$3,IF($K59&lt;1,(($S59/$K59)*((1+'Inputs &amp; Summary'!$D$7)^BK$29)),((INT(BK$29/$K59)-INT((BK$29-1)/$K59))*$S59*((1+'Inputs &amp; Summary'!$D$7)^BK$29))),(_xlfn.WEIBULL.DIST(BK$29,$L59,$K59,FALSE)*$S59*((1+'Inputs &amp; Summary'!$D$7)^BK$29))),IF($M59=Lists!$H$3,IF($K59&lt;1,((($R59*(1-$E59)+$Q59*(1-$F59))/$K59)*((1+'Inputs &amp; Summary'!$D$7)^BK$29)),((INT(BK$29/$K59)-INT((BK$29-1)/$K59))*($R59*(1-$E59)+$Q59*(1-$F59))*((1+'Inputs &amp; Summary'!$D$7)^BK$29))),((_xlfn.WEIBULL.DIST(BK$29,$L59,$K59,FALSE)*($R59*(1-$E59)+$Q59*(1-$F59))*((1+'Inputs &amp; Summary'!$D$7)^BK$29))))))</f>
        <v>0</v>
      </c>
      <c r="BL59" s="114">
        <f>$D59*IF(BL$29&gt;'Inputs &amp; Summary'!$D$5,0,IF(BL$29&gt;VLOOKUP($G59,Lists!$J$17:$K$21,2),IF($M59=Lists!$H$3,IF($K59&lt;1,(($S59/$K59)*((1+'Inputs &amp; Summary'!$D$7)^BL$29)),((INT(BL$29/$K59)-INT((BL$29-1)/$K59))*$S59*((1+'Inputs &amp; Summary'!$D$7)^BL$29))),(_xlfn.WEIBULL.DIST(BL$29,$L59,$K59,FALSE)*$S59*((1+'Inputs &amp; Summary'!$D$7)^BL$29))),IF($M59=Lists!$H$3,IF($K59&lt;1,((($R59*(1-$E59)+$Q59*(1-$F59))/$K59)*((1+'Inputs &amp; Summary'!$D$7)^BL$29)),((INT(BL$29/$K59)-INT((BL$29-1)/$K59))*($R59*(1-$E59)+$Q59*(1-$F59))*((1+'Inputs &amp; Summary'!$D$7)^BL$29))),((_xlfn.WEIBULL.DIST(BL$29,$L59,$K59,FALSE)*($R59*(1-$E59)+$Q59*(1-$F59))*((1+'Inputs &amp; Summary'!$D$7)^BL$29))))))</f>
        <v>0</v>
      </c>
    </row>
    <row r="60" spans="1:64" s="1" customFormat="1" ht="28.8" x14ac:dyDescent="0.3">
      <c r="A60" s="79" t="s">
        <v>255</v>
      </c>
      <c r="B60" s="33" t="s">
        <v>307</v>
      </c>
      <c r="C60" s="33" t="s">
        <v>50</v>
      </c>
      <c r="D60" s="218">
        <f>'Inputs &amp; Summary'!$D$51</f>
        <v>0</v>
      </c>
      <c r="E60" s="116">
        <v>0</v>
      </c>
      <c r="F60" s="116">
        <v>0</v>
      </c>
      <c r="G60" s="213" t="s">
        <v>433</v>
      </c>
      <c r="H60" s="34" t="s">
        <v>290</v>
      </c>
      <c r="I60" s="34" t="s">
        <v>238</v>
      </c>
      <c r="J60" s="33">
        <f>VLOOKUP(I60,'Labor Rates'!$A$1:$B$16,2)</f>
        <v>10.677884615384615</v>
      </c>
      <c r="K60" s="35">
        <v>1</v>
      </c>
      <c r="L60" s="35">
        <v>1</v>
      </c>
      <c r="M60" s="33" t="s">
        <v>259</v>
      </c>
      <c r="N60" s="84">
        <v>1</v>
      </c>
      <c r="O60" s="35">
        <v>4</v>
      </c>
      <c r="P60" s="5">
        <v>120</v>
      </c>
      <c r="Q60" s="73">
        <f t="shared" si="6"/>
        <v>42.71153846153846</v>
      </c>
      <c r="R60" s="73">
        <f t="shared" si="7"/>
        <v>120</v>
      </c>
      <c r="S60" s="74">
        <f t="shared" si="8"/>
        <v>0</v>
      </c>
      <c r="T60" s="88"/>
      <c r="U60" s="80"/>
      <c r="V60" s="87">
        <f t="shared" si="9"/>
        <v>0</v>
      </c>
      <c r="W60" s="87">
        <f>NPV('Inputs &amp; Summary'!$D$6,Y60:BL60)</f>
        <v>0</v>
      </c>
      <c r="X60" s="90">
        <f t="shared" si="10"/>
        <v>0</v>
      </c>
      <c r="Y60" s="114">
        <f>$D60*IF(Y$29&gt;'Inputs &amp; Summary'!$D$5,0,IF(Y$29&gt;VLOOKUP($G60,Lists!$J$17:$K$21,2),IF($M60=Lists!$H$3,IF($K60&lt;1,(($S60/$K60)*((1+'Inputs &amp; Summary'!$D$7)^Y$29)),((INT(Y$29/$K60)-INT((Y$29-1)/$K60))*$S60*((1+'Inputs &amp; Summary'!$D$7)^Y$29))),(_xlfn.WEIBULL.DIST(Y$29,$L60,$K60,FALSE)*$S60*((1+'Inputs &amp; Summary'!$D$7)^Y$29))),IF($M60=Lists!$H$3,IF($K60&lt;1,((($R60*(1-$E60)+$Q60*(1-$F60))/$K60)*((1+'Inputs &amp; Summary'!$D$7)^Y$29)),((INT(Y$29/$K60)-INT((Y$29-1)/$K60))*($R60*(1-$E60)+$Q60*(1-$F60))*((1+'Inputs &amp; Summary'!$D$7)^Y$29))),((_xlfn.WEIBULL.DIST(Y$29,$L60,$K60,FALSE)*($R60*(1-$E60)+$Q60*(1-$F60))*((1+'Inputs &amp; Summary'!$D$7)^Y$29))))))</f>
        <v>0</v>
      </c>
      <c r="Z60" s="114">
        <f>$D60*IF(Z$29&gt;'Inputs &amp; Summary'!$D$5,0,IF(Z$29&gt;VLOOKUP($G60,Lists!$J$17:$K$21,2),IF($M60=Lists!$H$3,IF($K60&lt;1,(($S60/$K60)*((1+'Inputs &amp; Summary'!$D$7)^Z$29)),((INT(Z$29/$K60)-INT((Z$29-1)/$K60))*$S60*((1+'Inputs &amp; Summary'!$D$7)^Z$29))),(_xlfn.WEIBULL.DIST(Z$29,$L60,$K60,FALSE)*$S60*((1+'Inputs &amp; Summary'!$D$7)^Z$29))),IF($M60=Lists!$H$3,IF($K60&lt;1,((($R60*(1-$E60)+$Q60*(1-$F60))/$K60)*((1+'Inputs &amp; Summary'!$D$7)^Z$29)),((INT(Z$29/$K60)-INT((Z$29-1)/$K60))*($R60*(1-$E60)+$Q60*(1-$F60))*((1+'Inputs &amp; Summary'!$D$7)^Z$29))),((_xlfn.WEIBULL.DIST(Z$29,$L60,$K60,FALSE)*($R60*(1-$E60)+$Q60*(1-$F60))*((1+'Inputs &amp; Summary'!$D$7)^Z$29))))))</f>
        <v>0</v>
      </c>
      <c r="AA60" s="114">
        <f>$D60*IF(AA$29&gt;'Inputs &amp; Summary'!$D$5,0,IF(AA$29&gt;VLOOKUP($G60,Lists!$J$17:$K$21,2),IF($M60=Lists!$H$3,IF($K60&lt;1,(($S60/$K60)*((1+'Inputs &amp; Summary'!$D$7)^AA$29)),((INT(AA$29/$K60)-INT((AA$29-1)/$K60))*$S60*((1+'Inputs &amp; Summary'!$D$7)^AA$29))),(_xlfn.WEIBULL.DIST(AA$29,$L60,$K60,FALSE)*$S60*((1+'Inputs &amp; Summary'!$D$7)^AA$29))),IF($M60=Lists!$H$3,IF($K60&lt;1,((($R60*(1-$E60)+$Q60*(1-$F60))/$K60)*((1+'Inputs &amp; Summary'!$D$7)^AA$29)),((INT(AA$29/$K60)-INT((AA$29-1)/$K60))*($R60*(1-$E60)+$Q60*(1-$F60))*((1+'Inputs &amp; Summary'!$D$7)^AA$29))),((_xlfn.WEIBULL.DIST(AA$29,$L60,$K60,FALSE)*($R60*(1-$E60)+$Q60*(1-$F60))*((1+'Inputs &amp; Summary'!$D$7)^AA$29))))))</f>
        <v>0</v>
      </c>
      <c r="AB60" s="114">
        <f>$D60*IF(AB$29&gt;'Inputs &amp; Summary'!$D$5,0,IF(AB$29&gt;VLOOKUP($G60,Lists!$J$17:$K$21,2),IF($M60=Lists!$H$3,IF($K60&lt;1,(($S60/$K60)*((1+'Inputs &amp; Summary'!$D$7)^AB$29)),((INT(AB$29/$K60)-INT((AB$29-1)/$K60))*$S60*((1+'Inputs &amp; Summary'!$D$7)^AB$29))),(_xlfn.WEIBULL.DIST(AB$29,$L60,$K60,FALSE)*$S60*((1+'Inputs &amp; Summary'!$D$7)^AB$29))),IF($M60=Lists!$H$3,IF($K60&lt;1,((($R60*(1-$E60)+$Q60*(1-$F60))/$K60)*((1+'Inputs &amp; Summary'!$D$7)^AB$29)),((INT(AB$29/$K60)-INT((AB$29-1)/$K60))*($R60*(1-$E60)+$Q60*(1-$F60))*((1+'Inputs &amp; Summary'!$D$7)^AB$29))),((_xlfn.WEIBULL.DIST(AB$29,$L60,$K60,FALSE)*($R60*(1-$E60)+$Q60*(1-$F60))*((1+'Inputs &amp; Summary'!$D$7)^AB$29))))))</f>
        <v>0</v>
      </c>
      <c r="AC60" s="114">
        <f>$D60*IF(AC$29&gt;'Inputs &amp; Summary'!$D$5,0,IF(AC$29&gt;VLOOKUP($G60,Lists!$J$17:$K$21,2),IF($M60=Lists!$H$3,IF($K60&lt;1,(($S60/$K60)*((1+'Inputs &amp; Summary'!$D$7)^AC$29)),((INT(AC$29/$K60)-INT((AC$29-1)/$K60))*$S60*((1+'Inputs &amp; Summary'!$D$7)^AC$29))),(_xlfn.WEIBULL.DIST(AC$29,$L60,$K60,FALSE)*$S60*((1+'Inputs &amp; Summary'!$D$7)^AC$29))),IF($M60=Lists!$H$3,IF($K60&lt;1,((($R60*(1-$E60)+$Q60*(1-$F60))/$K60)*((1+'Inputs &amp; Summary'!$D$7)^AC$29)),((INT(AC$29/$K60)-INT((AC$29-1)/$K60))*($R60*(1-$E60)+$Q60*(1-$F60))*((1+'Inputs &amp; Summary'!$D$7)^AC$29))),((_xlfn.WEIBULL.DIST(AC$29,$L60,$K60,FALSE)*($R60*(1-$E60)+$Q60*(1-$F60))*((1+'Inputs &amp; Summary'!$D$7)^AC$29))))))</f>
        <v>0</v>
      </c>
      <c r="AD60" s="114">
        <f>$D60*IF(AD$29&gt;'Inputs &amp; Summary'!$D$5,0,IF(AD$29&gt;VLOOKUP($G60,Lists!$J$17:$K$21,2),IF($M60=Lists!$H$3,IF($K60&lt;1,(($S60/$K60)*((1+'Inputs &amp; Summary'!$D$7)^AD$29)),((INT(AD$29/$K60)-INT((AD$29-1)/$K60))*$S60*((1+'Inputs &amp; Summary'!$D$7)^AD$29))),(_xlfn.WEIBULL.DIST(AD$29,$L60,$K60,FALSE)*$S60*((1+'Inputs &amp; Summary'!$D$7)^AD$29))),IF($M60=Lists!$H$3,IF($K60&lt;1,((($R60*(1-$E60)+$Q60*(1-$F60))/$K60)*((1+'Inputs &amp; Summary'!$D$7)^AD$29)),((INT(AD$29/$K60)-INT((AD$29-1)/$K60))*($R60*(1-$E60)+$Q60*(1-$F60))*((1+'Inputs &amp; Summary'!$D$7)^AD$29))),((_xlfn.WEIBULL.DIST(AD$29,$L60,$K60,FALSE)*($R60*(1-$E60)+$Q60*(1-$F60))*((1+'Inputs &amp; Summary'!$D$7)^AD$29))))))</f>
        <v>0</v>
      </c>
      <c r="AE60" s="114">
        <f>$D60*IF(AE$29&gt;'Inputs &amp; Summary'!$D$5,0,IF(AE$29&gt;VLOOKUP($G60,Lists!$J$17:$K$21,2),IF($M60=Lists!$H$3,IF($K60&lt;1,(($S60/$K60)*((1+'Inputs &amp; Summary'!$D$7)^AE$29)),((INT(AE$29/$K60)-INT((AE$29-1)/$K60))*$S60*((1+'Inputs &amp; Summary'!$D$7)^AE$29))),(_xlfn.WEIBULL.DIST(AE$29,$L60,$K60,FALSE)*$S60*((1+'Inputs &amp; Summary'!$D$7)^AE$29))),IF($M60=Lists!$H$3,IF($K60&lt;1,((($R60*(1-$E60)+$Q60*(1-$F60))/$K60)*((1+'Inputs &amp; Summary'!$D$7)^AE$29)),((INT(AE$29/$K60)-INT((AE$29-1)/$K60))*($R60*(1-$E60)+$Q60*(1-$F60))*((1+'Inputs &amp; Summary'!$D$7)^AE$29))),((_xlfn.WEIBULL.DIST(AE$29,$L60,$K60,FALSE)*($R60*(1-$E60)+$Q60*(1-$F60))*((1+'Inputs &amp; Summary'!$D$7)^AE$29))))))</f>
        <v>0</v>
      </c>
      <c r="AF60" s="114">
        <f>$D60*IF(AF$29&gt;'Inputs &amp; Summary'!$D$5,0,IF(AF$29&gt;VLOOKUP($G60,Lists!$J$17:$K$21,2),IF($M60=Lists!$H$3,IF($K60&lt;1,(($S60/$K60)*((1+'Inputs &amp; Summary'!$D$7)^AF$29)),((INT(AF$29/$K60)-INT((AF$29-1)/$K60))*$S60*((1+'Inputs &amp; Summary'!$D$7)^AF$29))),(_xlfn.WEIBULL.DIST(AF$29,$L60,$K60,FALSE)*$S60*((1+'Inputs &amp; Summary'!$D$7)^AF$29))),IF($M60=Lists!$H$3,IF($K60&lt;1,((($R60*(1-$E60)+$Q60*(1-$F60))/$K60)*((1+'Inputs &amp; Summary'!$D$7)^AF$29)),((INT(AF$29/$K60)-INT((AF$29-1)/$K60))*($R60*(1-$E60)+$Q60*(1-$F60))*((1+'Inputs &amp; Summary'!$D$7)^AF$29))),((_xlfn.WEIBULL.DIST(AF$29,$L60,$K60,FALSE)*($R60*(1-$E60)+$Q60*(1-$F60))*((1+'Inputs &amp; Summary'!$D$7)^AF$29))))))</f>
        <v>0</v>
      </c>
      <c r="AG60" s="114">
        <f>$D60*IF(AG$29&gt;'Inputs &amp; Summary'!$D$5,0,IF(AG$29&gt;VLOOKUP($G60,Lists!$J$17:$K$21,2),IF($M60=Lists!$H$3,IF($K60&lt;1,(($S60/$K60)*((1+'Inputs &amp; Summary'!$D$7)^AG$29)),((INT(AG$29/$K60)-INT((AG$29-1)/$K60))*$S60*((1+'Inputs &amp; Summary'!$D$7)^AG$29))),(_xlfn.WEIBULL.DIST(AG$29,$L60,$K60,FALSE)*$S60*((1+'Inputs &amp; Summary'!$D$7)^AG$29))),IF($M60=Lists!$H$3,IF($K60&lt;1,((($R60*(1-$E60)+$Q60*(1-$F60))/$K60)*((1+'Inputs &amp; Summary'!$D$7)^AG$29)),((INT(AG$29/$K60)-INT((AG$29-1)/$K60))*($R60*(1-$E60)+$Q60*(1-$F60))*((1+'Inputs &amp; Summary'!$D$7)^AG$29))),((_xlfn.WEIBULL.DIST(AG$29,$L60,$K60,FALSE)*($R60*(1-$E60)+$Q60*(1-$F60))*((1+'Inputs &amp; Summary'!$D$7)^AG$29))))))</f>
        <v>0</v>
      </c>
      <c r="AH60" s="114">
        <f>$D60*IF(AH$29&gt;'Inputs &amp; Summary'!$D$5,0,IF(AH$29&gt;VLOOKUP($G60,Lists!$J$17:$K$21,2),IF($M60=Lists!$H$3,IF($K60&lt;1,(($S60/$K60)*((1+'Inputs &amp; Summary'!$D$7)^AH$29)),((INT(AH$29/$K60)-INT((AH$29-1)/$K60))*$S60*((1+'Inputs &amp; Summary'!$D$7)^AH$29))),(_xlfn.WEIBULL.DIST(AH$29,$L60,$K60,FALSE)*$S60*((1+'Inputs &amp; Summary'!$D$7)^AH$29))),IF($M60=Lists!$H$3,IF($K60&lt;1,((($R60*(1-$E60)+$Q60*(1-$F60))/$K60)*((1+'Inputs &amp; Summary'!$D$7)^AH$29)),((INT(AH$29/$K60)-INT((AH$29-1)/$K60))*($R60*(1-$E60)+$Q60*(1-$F60))*((1+'Inputs &amp; Summary'!$D$7)^AH$29))),((_xlfn.WEIBULL.DIST(AH$29,$L60,$K60,FALSE)*($R60*(1-$E60)+$Q60*(1-$F60))*((1+'Inputs &amp; Summary'!$D$7)^AH$29))))))</f>
        <v>0</v>
      </c>
      <c r="AI60" s="114">
        <f>$D60*IF(AI$29&gt;'Inputs &amp; Summary'!$D$5,0,IF(AI$29&gt;VLOOKUP($G60,Lists!$J$17:$K$21,2),IF($M60=Lists!$H$3,IF($K60&lt;1,(($S60/$K60)*((1+'Inputs &amp; Summary'!$D$7)^AI$29)),((INT(AI$29/$K60)-INT((AI$29-1)/$K60))*$S60*((1+'Inputs &amp; Summary'!$D$7)^AI$29))),(_xlfn.WEIBULL.DIST(AI$29,$L60,$K60,FALSE)*$S60*((1+'Inputs &amp; Summary'!$D$7)^AI$29))),IF($M60=Lists!$H$3,IF($K60&lt;1,((($R60*(1-$E60)+$Q60*(1-$F60))/$K60)*((1+'Inputs &amp; Summary'!$D$7)^AI$29)),((INT(AI$29/$K60)-INT((AI$29-1)/$K60))*($R60*(1-$E60)+$Q60*(1-$F60))*((1+'Inputs &amp; Summary'!$D$7)^AI$29))),((_xlfn.WEIBULL.DIST(AI$29,$L60,$K60,FALSE)*($R60*(1-$E60)+$Q60*(1-$F60))*((1+'Inputs &amp; Summary'!$D$7)^AI$29))))))</f>
        <v>0</v>
      </c>
      <c r="AJ60" s="114">
        <f>$D60*IF(AJ$29&gt;'Inputs &amp; Summary'!$D$5,0,IF(AJ$29&gt;VLOOKUP($G60,Lists!$J$17:$K$21,2),IF($M60=Lists!$H$3,IF($K60&lt;1,(($S60/$K60)*((1+'Inputs &amp; Summary'!$D$7)^AJ$29)),((INT(AJ$29/$K60)-INT((AJ$29-1)/$K60))*$S60*((1+'Inputs &amp; Summary'!$D$7)^AJ$29))),(_xlfn.WEIBULL.DIST(AJ$29,$L60,$K60,FALSE)*$S60*((1+'Inputs &amp; Summary'!$D$7)^AJ$29))),IF($M60=Lists!$H$3,IF($K60&lt;1,((($R60*(1-$E60)+$Q60*(1-$F60))/$K60)*((1+'Inputs &amp; Summary'!$D$7)^AJ$29)),((INT(AJ$29/$K60)-INT((AJ$29-1)/$K60))*($R60*(1-$E60)+$Q60*(1-$F60))*((1+'Inputs &amp; Summary'!$D$7)^AJ$29))),((_xlfn.WEIBULL.DIST(AJ$29,$L60,$K60,FALSE)*($R60*(1-$E60)+$Q60*(1-$F60))*((1+'Inputs &amp; Summary'!$D$7)^AJ$29))))))</f>
        <v>0</v>
      </c>
      <c r="AK60" s="114">
        <f>$D60*IF(AK$29&gt;'Inputs &amp; Summary'!$D$5,0,IF(AK$29&gt;VLOOKUP($G60,Lists!$J$17:$K$21,2),IF($M60=Lists!$H$3,IF($K60&lt;1,(($S60/$K60)*((1+'Inputs &amp; Summary'!$D$7)^AK$29)),((INT(AK$29/$K60)-INT((AK$29-1)/$K60))*$S60*((1+'Inputs &amp; Summary'!$D$7)^AK$29))),(_xlfn.WEIBULL.DIST(AK$29,$L60,$K60,FALSE)*$S60*((1+'Inputs &amp; Summary'!$D$7)^AK$29))),IF($M60=Lists!$H$3,IF($K60&lt;1,((($R60*(1-$E60)+$Q60*(1-$F60))/$K60)*((1+'Inputs &amp; Summary'!$D$7)^AK$29)),((INT(AK$29/$K60)-INT((AK$29-1)/$K60))*($R60*(1-$E60)+$Q60*(1-$F60))*((1+'Inputs &amp; Summary'!$D$7)^AK$29))),((_xlfn.WEIBULL.DIST(AK$29,$L60,$K60,FALSE)*($R60*(1-$E60)+$Q60*(1-$F60))*((1+'Inputs &amp; Summary'!$D$7)^AK$29))))))</f>
        <v>0</v>
      </c>
      <c r="AL60" s="114">
        <f>$D60*IF(AL$29&gt;'Inputs &amp; Summary'!$D$5,0,IF(AL$29&gt;VLOOKUP($G60,Lists!$J$17:$K$21,2),IF($M60=Lists!$H$3,IF($K60&lt;1,(($S60/$K60)*((1+'Inputs &amp; Summary'!$D$7)^AL$29)),((INT(AL$29/$K60)-INT((AL$29-1)/$K60))*$S60*((1+'Inputs &amp; Summary'!$D$7)^AL$29))),(_xlfn.WEIBULL.DIST(AL$29,$L60,$K60,FALSE)*$S60*((1+'Inputs &amp; Summary'!$D$7)^AL$29))),IF($M60=Lists!$H$3,IF($K60&lt;1,((($R60*(1-$E60)+$Q60*(1-$F60))/$K60)*((1+'Inputs &amp; Summary'!$D$7)^AL$29)),((INT(AL$29/$K60)-INT((AL$29-1)/$K60))*($R60*(1-$E60)+$Q60*(1-$F60))*((1+'Inputs &amp; Summary'!$D$7)^AL$29))),((_xlfn.WEIBULL.DIST(AL$29,$L60,$K60,FALSE)*($R60*(1-$E60)+$Q60*(1-$F60))*((1+'Inputs &amp; Summary'!$D$7)^AL$29))))))</f>
        <v>0</v>
      </c>
      <c r="AM60" s="114">
        <f>$D60*IF(AM$29&gt;'Inputs &amp; Summary'!$D$5,0,IF(AM$29&gt;VLOOKUP($G60,Lists!$J$17:$K$21,2),IF($M60=Lists!$H$3,IF($K60&lt;1,(($S60/$K60)*((1+'Inputs &amp; Summary'!$D$7)^AM$29)),((INT(AM$29/$K60)-INT((AM$29-1)/$K60))*$S60*((1+'Inputs &amp; Summary'!$D$7)^AM$29))),(_xlfn.WEIBULL.DIST(AM$29,$L60,$K60,FALSE)*$S60*((1+'Inputs &amp; Summary'!$D$7)^AM$29))),IF($M60=Lists!$H$3,IF($K60&lt;1,((($R60*(1-$E60)+$Q60*(1-$F60))/$K60)*((1+'Inputs &amp; Summary'!$D$7)^AM$29)),((INT(AM$29/$K60)-INT((AM$29-1)/$K60))*($R60*(1-$E60)+$Q60*(1-$F60))*((1+'Inputs &amp; Summary'!$D$7)^AM$29))),((_xlfn.WEIBULL.DIST(AM$29,$L60,$K60,FALSE)*($R60*(1-$E60)+$Q60*(1-$F60))*((1+'Inputs &amp; Summary'!$D$7)^AM$29))))))</f>
        <v>0</v>
      </c>
      <c r="AN60" s="114">
        <f>$D60*IF(AN$29&gt;'Inputs &amp; Summary'!$D$5,0,IF(AN$29&gt;VLOOKUP($G60,Lists!$J$17:$K$21,2),IF($M60=Lists!$H$3,IF($K60&lt;1,(($S60/$K60)*((1+'Inputs &amp; Summary'!$D$7)^AN$29)),((INT(AN$29/$K60)-INT((AN$29-1)/$K60))*$S60*((1+'Inputs &amp; Summary'!$D$7)^AN$29))),(_xlfn.WEIBULL.DIST(AN$29,$L60,$K60,FALSE)*$S60*((1+'Inputs &amp; Summary'!$D$7)^AN$29))),IF($M60=Lists!$H$3,IF($K60&lt;1,((($R60*(1-$E60)+$Q60*(1-$F60))/$K60)*((1+'Inputs &amp; Summary'!$D$7)^AN$29)),((INT(AN$29/$K60)-INT((AN$29-1)/$K60))*($R60*(1-$E60)+$Q60*(1-$F60))*((1+'Inputs &amp; Summary'!$D$7)^AN$29))),((_xlfn.WEIBULL.DIST(AN$29,$L60,$K60,FALSE)*($R60*(1-$E60)+$Q60*(1-$F60))*((1+'Inputs &amp; Summary'!$D$7)^AN$29))))))</f>
        <v>0</v>
      </c>
      <c r="AO60" s="114">
        <f>$D60*IF(AO$29&gt;'Inputs &amp; Summary'!$D$5,0,IF(AO$29&gt;VLOOKUP($G60,Lists!$J$17:$K$21,2),IF($M60=Lists!$H$3,IF($K60&lt;1,(($S60/$K60)*((1+'Inputs &amp; Summary'!$D$7)^AO$29)),((INT(AO$29/$K60)-INT((AO$29-1)/$K60))*$S60*((1+'Inputs &amp; Summary'!$D$7)^AO$29))),(_xlfn.WEIBULL.DIST(AO$29,$L60,$K60,FALSE)*$S60*((1+'Inputs &amp; Summary'!$D$7)^AO$29))),IF($M60=Lists!$H$3,IF($K60&lt;1,((($R60*(1-$E60)+$Q60*(1-$F60))/$K60)*((1+'Inputs &amp; Summary'!$D$7)^AO$29)),((INT(AO$29/$K60)-INT((AO$29-1)/$K60))*($R60*(1-$E60)+$Q60*(1-$F60))*((1+'Inputs &amp; Summary'!$D$7)^AO$29))),((_xlfn.WEIBULL.DIST(AO$29,$L60,$K60,FALSE)*($R60*(1-$E60)+$Q60*(1-$F60))*((1+'Inputs &amp; Summary'!$D$7)^AO$29))))))</f>
        <v>0</v>
      </c>
      <c r="AP60" s="114">
        <f>$D60*IF(AP$29&gt;'Inputs &amp; Summary'!$D$5,0,IF(AP$29&gt;VLOOKUP($G60,Lists!$J$17:$K$21,2),IF($M60=Lists!$H$3,IF($K60&lt;1,(($S60/$K60)*((1+'Inputs &amp; Summary'!$D$7)^AP$29)),((INT(AP$29/$K60)-INT((AP$29-1)/$K60))*$S60*((1+'Inputs &amp; Summary'!$D$7)^AP$29))),(_xlfn.WEIBULL.DIST(AP$29,$L60,$K60,FALSE)*$S60*((1+'Inputs &amp; Summary'!$D$7)^AP$29))),IF($M60=Lists!$H$3,IF($K60&lt;1,((($R60*(1-$E60)+$Q60*(1-$F60))/$K60)*((1+'Inputs &amp; Summary'!$D$7)^AP$29)),((INT(AP$29/$K60)-INT((AP$29-1)/$K60))*($R60*(1-$E60)+$Q60*(1-$F60))*((1+'Inputs &amp; Summary'!$D$7)^AP$29))),((_xlfn.WEIBULL.DIST(AP$29,$L60,$K60,FALSE)*($R60*(1-$E60)+$Q60*(1-$F60))*((1+'Inputs &amp; Summary'!$D$7)^AP$29))))))</f>
        <v>0</v>
      </c>
      <c r="AQ60" s="114">
        <f>$D60*IF(AQ$29&gt;'Inputs &amp; Summary'!$D$5,0,IF(AQ$29&gt;VLOOKUP($G60,Lists!$J$17:$K$21,2),IF($M60=Lists!$H$3,IF($K60&lt;1,(($S60/$K60)*((1+'Inputs &amp; Summary'!$D$7)^AQ$29)),((INT(AQ$29/$K60)-INT((AQ$29-1)/$K60))*$S60*((1+'Inputs &amp; Summary'!$D$7)^AQ$29))),(_xlfn.WEIBULL.DIST(AQ$29,$L60,$K60,FALSE)*$S60*((1+'Inputs &amp; Summary'!$D$7)^AQ$29))),IF($M60=Lists!$H$3,IF($K60&lt;1,((($R60*(1-$E60)+$Q60*(1-$F60))/$K60)*((1+'Inputs &amp; Summary'!$D$7)^AQ$29)),((INT(AQ$29/$K60)-INT((AQ$29-1)/$K60))*($R60*(1-$E60)+$Q60*(1-$F60))*((1+'Inputs &amp; Summary'!$D$7)^AQ$29))),((_xlfn.WEIBULL.DIST(AQ$29,$L60,$K60,FALSE)*($R60*(1-$E60)+$Q60*(1-$F60))*((1+'Inputs &amp; Summary'!$D$7)^AQ$29))))))</f>
        <v>0</v>
      </c>
      <c r="AR60" s="114">
        <f>$D60*IF(AR$29&gt;'Inputs &amp; Summary'!$D$5,0,IF(AR$29&gt;VLOOKUP($G60,Lists!$J$17:$K$21,2),IF($M60=Lists!$H$3,IF($K60&lt;1,(($S60/$K60)*((1+'Inputs &amp; Summary'!$D$7)^AR$29)),((INT(AR$29/$K60)-INT((AR$29-1)/$K60))*$S60*((1+'Inputs &amp; Summary'!$D$7)^AR$29))),(_xlfn.WEIBULL.DIST(AR$29,$L60,$K60,FALSE)*$S60*((1+'Inputs &amp; Summary'!$D$7)^AR$29))),IF($M60=Lists!$H$3,IF($K60&lt;1,((($R60*(1-$E60)+$Q60*(1-$F60))/$K60)*((1+'Inputs &amp; Summary'!$D$7)^AR$29)),((INT(AR$29/$K60)-INT((AR$29-1)/$K60))*($R60*(1-$E60)+$Q60*(1-$F60))*((1+'Inputs &amp; Summary'!$D$7)^AR$29))),((_xlfn.WEIBULL.DIST(AR$29,$L60,$K60,FALSE)*($R60*(1-$E60)+$Q60*(1-$F60))*((1+'Inputs &amp; Summary'!$D$7)^AR$29))))))</f>
        <v>0</v>
      </c>
      <c r="AS60" s="114">
        <f>$D60*IF(AS$29&gt;'Inputs &amp; Summary'!$D$5,0,IF(AS$29&gt;VLOOKUP($G60,Lists!$J$17:$K$21,2),IF($M60=Lists!$H$3,IF($K60&lt;1,(($S60/$K60)*((1+'Inputs &amp; Summary'!$D$7)^AS$29)),((INT(AS$29/$K60)-INT((AS$29-1)/$K60))*$S60*((1+'Inputs &amp; Summary'!$D$7)^AS$29))),(_xlfn.WEIBULL.DIST(AS$29,$L60,$K60,FALSE)*$S60*((1+'Inputs &amp; Summary'!$D$7)^AS$29))),IF($M60=Lists!$H$3,IF($K60&lt;1,((($R60*(1-$E60)+$Q60*(1-$F60))/$K60)*((1+'Inputs &amp; Summary'!$D$7)^AS$29)),((INT(AS$29/$K60)-INT((AS$29-1)/$K60))*($R60*(1-$E60)+$Q60*(1-$F60))*((1+'Inputs &amp; Summary'!$D$7)^AS$29))),((_xlfn.WEIBULL.DIST(AS$29,$L60,$K60,FALSE)*($R60*(1-$E60)+$Q60*(1-$F60))*((1+'Inputs &amp; Summary'!$D$7)^AS$29))))))</f>
        <v>0</v>
      </c>
      <c r="AT60" s="114">
        <f>$D60*IF(AT$29&gt;'Inputs &amp; Summary'!$D$5,0,IF(AT$29&gt;VLOOKUP($G60,Lists!$J$17:$K$21,2),IF($M60=Lists!$H$3,IF($K60&lt;1,(($S60/$K60)*((1+'Inputs &amp; Summary'!$D$7)^AT$29)),((INT(AT$29/$K60)-INT((AT$29-1)/$K60))*$S60*((1+'Inputs &amp; Summary'!$D$7)^AT$29))),(_xlfn.WEIBULL.DIST(AT$29,$L60,$K60,FALSE)*$S60*((1+'Inputs &amp; Summary'!$D$7)^AT$29))),IF($M60=Lists!$H$3,IF($K60&lt;1,((($R60*(1-$E60)+$Q60*(1-$F60))/$K60)*((1+'Inputs &amp; Summary'!$D$7)^AT$29)),((INT(AT$29/$K60)-INT((AT$29-1)/$K60))*($R60*(1-$E60)+$Q60*(1-$F60))*((1+'Inputs &amp; Summary'!$D$7)^AT$29))),((_xlfn.WEIBULL.DIST(AT$29,$L60,$K60,FALSE)*($R60*(1-$E60)+$Q60*(1-$F60))*((1+'Inputs &amp; Summary'!$D$7)^AT$29))))))</f>
        <v>0</v>
      </c>
      <c r="AU60" s="114">
        <f>$D60*IF(AU$29&gt;'Inputs &amp; Summary'!$D$5,0,IF(AU$29&gt;VLOOKUP($G60,Lists!$J$17:$K$21,2),IF($M60=Lists!$H$3,IF($K60&lt;1,(($S60/$K60)*((1+'Inputs &amp; Summary'!$D$7)^AU$29)),((INT(AU$29/$K60)-INT((AU$29-1)/$K60))*$S60*((1+'Inputs &amp; Summary'!$D$7)^AU$29))),(_xlfn.WEIBULL.DIST(AU$29,$L60,$K60,FALSE)*$S60*((1+'Inputs &amp; Summary'!$D$7)^AU$29))),IF($M60=Lists!$H$3,IF($K60&lt;1,((($R60*(1-$E60)+$Q60*(1-$F60))/$K60)*((1+'Inputs &amp; Summary'!$D$7)^AU$29)),((INT(AU$29/$K60)-INT((AU$29-1)/$K60))*($R60*(1-$E60)+$Q60*(1-$F60))*((1+'Inputs &amp; Summary'!$D$7)^AU$29))),((_xlfn.WEIBULL.DIST(AU$29,$L60,$K60,FALSE)*($R60*(1-$E60)+$Q60*(1-$F60))*((1+'Inputs &amp; Summary'!$D$7)^AU$29))))))</f>
        <v>0</v>
      </c>
      <c r="AV60" s="114">
        <f>$D60*IF(AV$29&gt;'Inputs &amp; Summary'!$D$5,0,IF(AV$29&gt;VLOOKUP($G60,Lists!$J$17:$K$21,2),IF($M60=Lists!$H$3,IF($K60&lt;1,(($S60/$K60)*((1+'Inputs &amp; Summary'!$D$7)^AV$29)),((INT(AV$29/$K60)-INT((AV$29-1)/$K60))*$S60*((1+'Inputs &amp; Summary'!$D$7)^AV$29))),(_xlfn.WEIBULL.DIST(AV$29,$L60,$K60,FALSE)*$S60*((1+'Inputs &amp; Summary'!$D$7)^AV$29))),IF($M60=Lists!$H$3,IF($K60&lt;1,((($R60*(1-$E60)+$Q60*(1-$F60))/$K60)*((1+'Inputs &amp; Summary'!$D$7)^AV$29)),((INT(AV$29/$K60)-INT((AV$29-1)/$K60))*($R60*(1-$E60)+$Q60*(1-$F60))*((1+'Inputs &amp; Summary'!$D$7)^AV$29))),((_xlfn.WEIBULL.DIST(AV$29,$L60,$K60,FALSE)*($R60*(1-$E60)+$Q60*(1-$F60))*((1+'Inputs &amp; Summary'!$D$7)^AV$29))))))</f>
        <v>0</v>
      </c>
      <c r="AW60" s="114">
        <f>$D60*IF(AW$29&gt;'Inputs &amp; Summary'!$D$5,0,IF(AW$29&gt;VLOOKUP($G60,Lists!$J$17:$K$21,2),IF($M60=Lists!$H$3,IF($K60&lt;1,(($S60/$K60)*((1+'Inputs &amp; Summary'!$D$7)^AW$29)),((INT(AW$29/$K60)-INT((AW$29-1)/$K60))*$S60*((1+'Inputs &amp; Summary'!$D$7)^AW$29))),(_xlfn.WEIBULL.DIST(AW$29,$L60,$K60,FALSE)*$S60*((1+'Inputs &amp; Summary'!$D$7)^AW$29))),IF($M60=Lists!$H$3,IF($K60&lt;1,((($R60*(1-$E60)+$Q60*(1-$F60))/$K60)*((1+'Inputs &amp; Summary'!$D$7)^AW$29)),((INT(AW$29/$K60)-INT((AW$29-1)/$K60))*($R60*(1-$E60)+$Q60*(1-$F60))*((1+'Inputs &amp; Summary'!$D$7)^AW$29))),((_xlfn.WEIBULL.DIST(AW$29,$L60,$K60,FALSE)*($R60*(1-$E60)+$Q60*(1-$F60))*((1+'Inputs &amp; Summary'!$D$7)^AW$29))))))</f>
        <v>0</v>
      </c>
      <c r="AX60" s="114">
        <f>$D60*IF(AX$29&gt;'Inputs &amp; Summary'!$D$5,0,IF(AX$29&gt;VLOOKUP($G60,Lists!$J$17:$K$21,2),IF($M60=Lists!$H$3,IF($K60&lt;1,(($S60/$K60)*((1+'Inputs &amp; Summary'!$D$7)^AX$29)),((INT(AX$29/$K60)-INT((AX$29-1)/$K60))*$S60*((1+'Inputs &amp; Summary'!$D$7)^AX$29))),(_xlfn.WEIBULL.DIST(AX$29,$L60,$K60,FALSE)*$S60*((1+'Inputs &amp; Summary'!$D$7)^AX$29))),IF($M60=Lists!$H$3,IF($K60&lt;1,((($R60*(1-$E60)+$Q60*(1-$F60))/$K60)*((1+'Inputs &amp; Summary'!$D$7)^AX$29)),((INT(AX$29/$K60)-INT((AX$29-1)/$K60))*($R60*(1-$E60)+$Q60*(1-$F60))*((1+'Inputs &amp; Summary'!$D$7)^AX$29))),((_xlfn.WEIBULL.DIST(AX$29,$L60,$K60,FALSE)*($R60*(1-$E60)+$Q60*(1-$F60))*((1+'Inputs &amp; Summary'!$D$7)^AX$29))))))</f>
        <v>0</v>
      </c>
      <c r="AY60" s="114">
        <f>$D60*IF(AY$29&gt;'Inputs &amp; Summary'!$D$5,0,IF(AY$29&gt;VLOOKUP($G60,Lists!$J$17:$K$21,2),IF($M60=Lists!$H$3,IF($K60&lt;1,(($S60/$K60)*((1+'Inputs &amp; Summary'!$D$7)^AY$29)),((INT(AY$29/$K60)-INT((AY$29-1)/$K60))*$S60*((1+'Inputs &amp; Summary'!$D$7)^AY$29))),(_xlfn.WEIBULL.DIST(AY$29,$L60,$K60,FALSE)*$S60*((1+'Inputs &amp; Summary'!$D$7)^AY$29))),IF($M60=Lists!$H$3,IF($K60&lt;1,((($R60*(1-$E60)+$Q60*(1-$F60))/$K60)*((1+'Inputs &amp; Summary'!$D$7)^AY$29)),((INT(AY$29/$K60)-INT((AY$29-1)/$K60))*($R60*(1-$E60)+$Q60*(1-$F60))*((1+'Inputs &amp; Summary'!$D$7)^AY$29))),((_xlfn.WEIBULL.DIST(AY$29,$L60,$K60,FALSE)*($R60*(1-$E60)+$Q60*(1-$F60))*((1+'Inputs &amp; Summary'!$D$7)^AY$29))))))</f>
        <v>0</v>
      </c>
      <c r="AZ60" s="114">
        <f>$D60*IF(AZ$29&gt;'Inputs &amp; Summary'!$D$5,0,IF(AZ$29&gt;VLOOKUP($G60,Lists!$J$17:$K$21,2),IF($M60=Lists!$H$3,IF($K60&lt;1,(($S60/$K60)*((1+'Inputs &amp; Summary'!$D$7)^AZ$29)),((INT(AZ$29/$K60)-INT((AZ$29-1)/$K60))*$S60*((1+'Inputs &amp; Summary'!$D$7)^AZ$29))),(_xlfn.WEIBULL.DIST(AZ$29,$L60,$K60,FALSE)*$S60*((1+'Inputs &amp; Summary'!$D$7)^AZ$29))),IF($M60=Lists!$H$3,IF($K60&lt;1,((($R60*(1-$E60)+$Q60*(1-$F60))/$K60)*((1+'Inputs &amp; Summary'!$D$7)^AZ$29)),((INT(AZ$29/$K60)-INT((AZ$29-1)/$K60))*($R60*(1-$E60)+$Q60*(1-$F60))*((1+'Inputs &amp; Summary'!$D$7)^AZ$29))),((_xlfn.WEIBULL.DIST(AZ$29,$L60,$K60,FALSE)*($R60*(1-$E60)+$Q60*(1-$F60))*((1+'Inputs &amp; Summary'!$D$7)^AZ$29))))))</f>
        <v>0</v>
      </c>
      <c r="BA60" s="114">
        <f>$D60*IF(BA$29&gt;'Inputs &amp; Summary'!$D$5,0,IF(BA$29&gt;VLOOKUP($G60,Lists!$J$17:$K$21,2),IF($M60=Lists!$H$3,IF($K60&lt;1,(($S60/$K60)*((1+'Inputs &amp; Summary'!$D$7)^BA$29)),((INT(BA$29/$K60)-INT((BA$29-1)/$K60))*$S60*((1+'Inputs &amp; Summary'!$D$7)^BA$29))),(_xlfn.WEIBULL.DIST(BA$29,$L60,$K60,FALSE)*$S60*((1+'Inputs &amp; Summary'!$D$7)^BA$29))),IF($M60=Lists!$H$3,IF($K60&lt;1,((($R60*(1-$E60)+$Q60*(1-$F60))/$K60)*((1+'Inputs &amp; Summary'!$D$7)^BA$29)),((INT(BA$29/$K60)-INT((BA$29-1)/$K60))*($R60*(1-$E60)+$Q60*(1-$F60))*((1+'Inputs &amp; Summary'!$D$7)^BA$29))),((_xlfn.WEIBULL.DIST(BA$29,$L60,$K60,FALSE)*($R60*(1-$E60)+$Q60*(1-$F60))*((1+'Inputs &amp; Summary'!$D$7)^BA$29))))))</f>
        <v>0</v>
      </c>
      <c r="BB60" s="114">
        <f>$D60*IF(BB$29&gt;'Inputs &amp; Summary'!$D$5,0,IF(BB$29&gt;VLOOKUP($G60,Lists!$J$17:$K$21,2),IF($M60=Lists!$H$3,IF($K60&lt;1,(($S60/$K60)*((1+'Inputs &amp; Summary'!$D$7)^BB$29)),((INT(BB$29/$K60)-INT((BB$29-1)/$K60))*$S60*((1+'Inputs &amp; Summary'!$D$7)^BB$29))),(_xlfn.WEIBULL.DIST(BB$29,$L60,$K60,FALSE)*$S60*((1+'Inputs &amp; Summary'!$D$7)^BB$29))),IF($M60=Lists!$H$3,IF($K60&lt;1,((($R60*(1-$E60)+$Q60*(1-$F60))/$K60)*((1+'Inputs &amp; Summary'!$D$7)^BB$29)),((INT(BB$29/$K60)-INT((BB$29-1)/$K60))*($R60*(1-$E60)+$Q60*(1-$F60))*((1+'Inputs &amp; Summary'!$D$7)^BB$29))),((_xlfn.WEIBULL.DIST(BB$29,$L60,$K60,FALSE)*($R60*(1-$E60)+$Q60*(1-$F60))*((1+'Inputs &amp; Summary'!$D$7)^BB$29))))))</f>
        <v>0</v>
      </c>
      <c r="BC60" s="114">
        <f>$D60*IF(BC$29&gt;'Inputs &amp; Summary'!$D$5,0,IF(BC$29&gt;VLOOKUP($G60,Lists!$J$17:$K$21,2),IF($M60=Lists!$H$3,IF($K60&lt;1,(($S60/$K60)*((1+'Inputs &amp; Summary'!$D$7)^BC$29)),((INT(BC$29/$K60)-INT((BC$29-1)/$K60))*$S60*((1+'Inputs &amp; Summary'!$D$7)^BC$29))),(_xlfn.WEIBULL.DIST(BC$29,$L60,$K60,FALSE)*$S60*((1+'Inputs &amp; Summary'!$D$7)^BC$29))),IF($M60=Lists!$H$3,IF($K60&lt;1,((($R60*(1-$E60)+$Q60*(1-$F60))/$K60)*((1+'Inputs &amp; Summary'!$D$7)^BC$29)),((INT(BC$29/$K60)-INT((BC$29-1)/$K60))*($R60*(1-$E60)+$Q60*(1-$F60))*((1+'Inputs &amp; Summary'!$D$7)^BC$29))),((_xlfn.WEIBULL.DIST(BC$29,$L60,$K60,FALSE)*($R60*(1-$E60)+$Q60*(1-$F60))*((1+'Inputs &amp; Summary'!$D$7)^BC$29))))))</f>
        <v>0</v>
      </c>
      <c r="BD60" s="114">
        <f>$D60*IF(BD$29&gt;'Inputs &amp; Summary'!$D$5,0,IF(BD$29&gt;VLOOKUP($G60,Lists!$J$17:$K$21,2),IF($M60=Lists!$H$3,IF($K60&lt;1,(($S60/$K60)*((1+'Inputs &amp; Summary'!$D$7)^BD$29)),((INT(BD$29/$K60)-INT((BD$29-1)/$K60))*$S60*((1+'Inputs &amp; Summary'!$D$7)^BD$29))),(_xlfn.WEIBULL.DIST(BD$29,$L60,$K60,FALSE)*$S60*((1+'Inputs &amp; Summary'!$D$7)^BD$29))),IF($M60=Lists!$H$3,IF($K60&lt;1,((($R60*(1-$E60)+$Q60*(1-$F60))/$K60)*((1+'Inputs &amp; Summary'!$D$7)^BD$29)),((INT(BD$29/$K60)-INT((BD$29-1)/$K60))*($R60*(1-$E60)+$Q60*(1-$F60))*((1+'Inputs &amp; Summary'!$D$7)^BD$29))),((_xlfn.WEIBULL.DIST(BD$29,$L60,$K60,FALSE)*($R60*(1-$E60)+$Q60*(1-$F60))*((1+'Inputs &amp; Summary'!$D$7)^BD$29))))))</f>
        <v>0</v>
      </c>
      <c r="BE60" s="114">
        <f>$D60*IF(BE$29&gt;'Inputs &amp; Summary'!$D$5,0,IF(BE$29&gt;VLOOKUP($G60,Lists!$J$17:$K$21,2),IF($M60=Lists!$H$3,IF($K60&lt;1,(($S60/$K60)*((1+'Inputs &amp; Summary'!$D$7)^BE$29)),((INT(BE$29/$K60)-INT((BE$29-1)/$K60))*$S60*((1+'Inputs &amp; Summary'!$D$7)^BE$29))),(_xlfn.WEIBULL.DIST(BE$29,$L60,$K60,FALSE)*$S60*((1+'Inputs &amp; Summary'!$D$7)^BE$29))),IF($M60=Lists!$H$3,IF($K60&lt;1,((($R60*(1-$E60)+$Q60*(1-$F60))/$K60)*((1+'Inputs &amp; Summary'!$D$7)^BE$29)),((INT(BE$29/$K60)-INT((BE$29-1)/$K60))*($R60*(1-$E60)+$Q60*(1-$F60))*((1+'Inputs &amp; Summary'!$D$7)^BE$29))),((_xlfn.WEIBULL.DIST(BE$29,$L60,$K60,FALSE)*($R60*(1-$E60)+$Q60*(1-$F60))*((1+'Inputs &amp; Summary'!$D$7)^BE$29))))))</f>
        <v>0</v>
      </c>
      <c r="BF60" s="114">
        <f>$D60*IF(BF$29&gt;'Inputs &amp; Summary'!$D$5,0,IF(BF$29&gt;VLOOKUP($G60,Lists!$J$17:$K$21,2),IF($M60=Lists!$H$3,IF($K60&lt;1,(($S60/$K60)*((1+'Inputs &amp; Summary'!$D$7)^BF$29)),((INT(BF$29/$K60)-INT((BF$29-1)/$K60))*$S60*((1+'Inputs &amp; Summary'!$D$7)^BF$29))),(_xlfn.WEIBULL.DIST(BF$29,$L60,$K60,FALSE)*$S60*((1+'Inputs &amp; Summary'!$D$7)^BF$29))),IF($M60=Lists!$H$3,IF($K60&lt;1,((($R60*(1-$E60)+$Q60*(1-$F60))/$K60)*((1+'Inputs &amp; Summary'!$D$7)^BF$29)),((INT(BF$29/$K60)-INT((BF$29-1)/$K60))*($R60*(1-$E60)+$Q60*(1-$F60))*((1+'Inputs &amp; Summary'!$D$7)^BF$29))),((_xlfn.WEIBULL.DIST(BF$29,$L60,$K60,FALSE)*($R60*(1-$E60)+$Q60*(1-$F60))*((1+'Inputs &amp; Summary'!$D$7)^BF$29))))))</f>
        <v>0</v>
      </c>
      <c r="BG60" s="114">
        <f>$D60*IF(BG$29&gt;'Inputs &amp; Summary'!$D$5,0,IF(BG$29&gt;VLOOKUP($G60,Lists!$J$17:$K$21,2),IF($M60=Lists!$H$3,IF($K60&lt;1,(($S60/$K60)*((1+'Inputs &amp; Summary'!$D$7)^BG$29)),((INT(BG$29/$K60)-INT((BG$29-1)/$K60))*$S60*((1+'Inputs &amp; Summary'!$D$7)^BG$29))),(_xlfn.WEIBULL.DIST(BG$29,$L60,$K60,FALSE)*$S60*((1+'Inputs &amp; Summary'!$D$7)^BG$29))),IF($M60=Lists!$H$3,IF($K60&lt;1,((($R60*(1-$E60)+$Q60*(1-$F60))/$K60)*((1+'Inputs &amp; Summary'!$D$7)^BG$29)),((INT(BG$29/$K60)-INT((BG$29-1)/$K60))*($R60*(1-$E60)+$Q60*(1-$F60))*((1+'Inputs &amp; Summary'!$D$7)^BG$29))),((_xlfn.WEIBULL.DIST(BG$29,$L60,$K60,FALSE)*($R60*(1-$E60)+$Q60*(1-$F60))*((1+'Inputs &amp; Summary'!$D$7)^BG$29))))))</f>
        <v>0</v>
      </c>
      <c r="BH60" s="114">
        <f>$D60*IF(BH$29&gt;'Inputs &amp; Summary'!$D$5,0,IF(BH$29&gt;VLOOKUP($G60,Lists!$J$17:$K$21,2),IF($M60=Lists!$H$3,IF($K60&lt;1,(($S60/$K60)*((1+'Inputs &amp; Summary'!$D$7)^BH$29)),((INT(BH$29/$K60)-INT((BH$29-1)/$K60))*$S60*((1+'Inputs &amp; Summary'!$D$7)^BH$29))),(_xlfn.WEIBULL.DIST(BH$29,$L60,$K60,FALSE)*$S60*((1+'Inputs &amp; Summary'!$D$7)^BH$29))),IF($M60=Lists!$H$3,IF($K60&lt;1,((($R60*(1-$E60)+$Q60*(1-$F60))/$K60)*((1+'Inputs &amp; Summary'!$D$7)^BH$29)),((INT(BH$29/$K60)-INT((BH$29-1)/$K60))*($R60*(1-$E60)+$Q60*(1-$F60))*((1+'Inputs &amp; Summary'!$D$7)^BH$29))),((_xlfn.WEIBULL.DIST(BH$29,$L60,$K60,FALSE)*($R60*(1-$E60)+$Q60*(1-$F60))*((1+'Inputs &amp; Summary'!$D$7)^BH$29))))))</f>
        <v>0</v>
      </c>
      <c r="BI60" s="114">
        <f>$D60*IF(BI$29&gt;'Inputs &amp; Summary'!$D$5,0,IF(BI$29&gt;VLOOKUP($G60,Lists!$J$17:$K$21,2),IF($M60=Lists!$H$3,IF($K60&lt;1,(($S60/$K60)*((1+'Inputs &amp; Summary'!$D$7)^BI$29)),((INT(BI$29/$K60)-INT((BI$29-1)/$K60))*$S60*((1+'Inputs &amp; Summary'!$D$7)^BI$29))),(_xlfn.WEIBULL.DIST(BI$29,$L60,$K60,FALSE)*$S60*((1+'Inputs &amp; Summary'!$D$7)^BI$29))),IF($M60=Lists!$H$3,IF($K60&lt;1,((($R60*(1-$E60)+$Q60*(1-$F60))/$K60)*((1+'Inputs &amp; Summary'!$D$7)^BI$29)),((INT(BI$29/$K60)-INT((BI$29-1)/$K60))*($R60*(1-$E60)+$Q60*(1-$F60))*((1+'Inputs &amp; Summary'!$D$7)^BI$29))),((_xlfn.WEIBULL.DIST(BI$29,$L60,$K60,FALSE)*($R60*(1-$E60)+$Q60*(1-$F60))*((1+'Inputs &amp; Summary'!$D$7)^BI$29))))))</f>
        <v>0</v>
      </c>
      <c r="BJ60" s="114">
        <f>$D60*IF(BJ$29&gt;'Inputs &amp; Summary'!$D$5,0,IF(BJ$29&gt;VLOOKUP($G60,Lists!$J$17:$K$21,2),IF($M60=Lists!$H$3,IF($K60&lt;1,(($S60/$K60)*((1+'Inputs &amp; Summary'!$D$7)^BJ$29)),((INT(BJ$29/$K60)-INT((BJ$29-1)/$K60))*$S60*((1+'Inputs &amp; Summary'!$D$7)^BJ$29))),(_xlfn.WEIBULL.DIST(BJ$29,$L60,$K60,FALSE)*$S60*((1+'Inputs &amp; Summary'!$D$7)^BJ$29))),IF($M60=Lists!$H$3,IF($K60&lt;1,((($R60*(1-$E60)+$Q60*(1-$F60))/$K60)*((1+'Inputs &amp; Summary'!$D$7)^BJ$29)),((INT(BJ$29/$K60)-INT((BJ$29-1)/$K60))*($R60*(1-$E60)+$Q60*(1-$F60))*((1+'Inputs &amp; Summary'!$D$7)^BJ$29))),((_xlfn.WEIBULL.DIST(BJ$29,$L60,$K60,FALSE)*($R60*(1-$E60)+$Q60*(1-$F60))*((1+'Inputs &amp; Summary'!$D$7)^BJ$29))))))</f>
        <v>0</v>
      </c>
      <c r="BK60" s="114">
        <f>$D60*IF(BK$29&gt;'Inputs &amp; Summary'!$D$5,0,IF(BK$29&gt;VLOOKUP($G60,Lists!$J$17:$K$21,2),IF($M60=Lists!$H$3,IF($K60&lt;1,(($S60/$K60)*((1+'Inputs &amp; Summary'!$D$7)^BK$29)),((INT(BK$29/$K60)-INT((BK$29-1)/$K60))*$S60*((1+'Inputs &amp; Summary'!$D$7)^BK$29))),(_xlfn.WEIBULL.DIST(BK$29,$L60,$K60,FALSE)*$S60*((1+'Inputs &amp; Summary'!$D$7)^BK$29))),IF($M60=Lists!$H$3,IF($K60&lt;1,((($R60*(1-$E60)+$Q60*(1-$F60))/$K60)*((1+'Inputs &amp; Summary'!$D$7)^BK$29)),((INT(BK$29/$K60)-INT((BK$29-1)/$K60))*($R60*(1-$E60)+$Q60*(1-$F60))*((1+'Inputs &amp; Summary'!$D$7)^BK$29))),((_xlfn.WEIBULL.DIST(BK$29,$L60,$K60,FALSE)*($R60*(1-$E60)+$Q60*(1-$F60))*((1+'Inputs &amp; Summary'!$D$7)^BK$29))))))</f>
        <v>0</v>
      </c>
      <c r="BL60" s="114">
        <f>$D60*IF(BL$29&gt;'Inputs &amp; Summary'!$D$5,0,IF(BL$29&gt;VLOOKUP($G60,Lists!$J$17:$K$21,2),IF($M60=Lists!$H$3,IF($K60&lt;1,(($S60/$K60)*((1+'Inputs &amp; Summary'!$D$7)^BL$29)),((INT(BL$29/$K60)-INT((BL$29-1)/$K60))*$S60*((1+'Inputs &amp; Summary'!$D$7)^BL$29))),(_xlfn.WEIBULL.DIST(BL$29,$L60,$K60,FALSE)*$S60*((1+'Inputs &amp; Summary'!$D$7)^BL$29))),IF($M60=Lists!$H$3,IF($K60&lt;1,((($R60*(1-$E60)+$Q60*(1-$F60))/$K60)*((1+'Inputs &amp; Summary'!$D$7)^BL$29)),((INT(BL$29/$K60)-INT((BL$29-1)/$K60))*($R60*(1-$E60)+$Q60*(1-$F60))*((1+'Inputs &amp; Summary'!$D$7)^BL$29))),((_xlfn.WEIBULL.DIST(BL$29,$L60,$K60,FALSE)*($R60*(1-$E60)+$Q60*(1-$F60))*((1+'Inputs &amp; Summary'!$D$7)^BL$29))))))</f>
        <v>0</v>
      </c>
    </row>
    <row r="61" spans="1:64" s="1" customFormat="1" ht="28.8" x14ac:dyDescent="0.3">
      <c r="A61" s="79" t="s">
        <v>408</v>
      </c>
      <c r="B61" s="33" t="s">
        <v>307</v>
      </c>
      <c r="C61" s="33" t="s">
        <v>50</v>
      </c>
      <c r="D61" s="218">
        <f>'Inputs &amp; Summary'!$D$53</f>
        <v>0</v>
      </c>
      <c r="E61" s="116">
        <v>0</v>
      </c>
      <c r="F61" s="116">
        <v>0</v>
      </c>
      <c r="G61" s="213" t="s">
        <v>433</v>
      </c>
      <c r="H61" s="34" t="s">
        <v>290</v>
      </c>
      <c r="I61" s="34" t="s">
        <v>238</v>
      </c>
      <c r="J61" s="33">
        <f>VLOOKUP(I61,'Labor Rates'!$A$1:$B$16,2)</f>
        <v>10.677884615384615</v>
      </c>
      <c r="K61" s="35">
        <v>1</v>
      </c>
      <c r="L61" s="35">
        <v>1</v>
      </c>
      <c r="M61" s="33" t="s">
        <v>259</v>
      </c>
      <c r="N61" s="84">
        <v>1</v>
      </c>
      <c r="O61" s="35">
        <v>4</v>
      </c>
      <c r="P61" s="5">
        <v>120</v>
      </c>
      <c r="Q61" s="73">
        <f t="shared" si="6"/>
        <v>42.71153846153846</v>
      </c>
      <c r="R61" s="73">
        <f t="shared" si="7"/>
        <v>120</v>
      </c>
      <c r="S61" s="74">
        <f t="shared" si="8"/>
        <v>0</v>
      </c>
      <c r="T61" s="88"/>
      <c r="U61" s="80"/>
      <c r="V61" s="87">
        <f t="shared" si="9"/>
        <v>0</v>
      </c>
      <c r="W61" s="87">
        <f>NPV('Inputs &amp; Summary'!$D$6,Y61:BL61)</f>
        <v>0</v>
      </c>
      <c r="X61" s="90">
        <f t="shared" si="10"/>
        <v>0</v>
      </c>
      <c r="Y61" s="114">
        <f>$D61*IF(Y$29&gt;'Inputs &amp; Summary'!$D$5,0,IF(Y$29&gt;VLOOKUP($G61,Lists!$J$17:$K$21,2),IF($M61=Lists!$H$3,IF($K61&lt;1,(($S61/$K61)*((1+'Inputs &amp; Summary'!$D$7)^Y$29)),((INT(Y$29/$K61)-INT((Y$29-1)/$K61))*$S61*((1+'Inputs &amp; Summary'!$D$7)^Y$29))),(_xlfn.WEIBULL.DIST(Y$29,$L61,$K61,FALSE)*$S61*((1+'Inputs &amp; Summary'!$D$7)^Y$29))),IF($M61=Lists!$H$3,IF($K61&lt;1,((($R61*(1-$E61)+$Q61*(1-$F61))/$K61)*((1+'Inputs &amp; Summary'!$D$7)^Y$29)),((INT(Y$29/$K61)-INT((Y$29-1)/$K61))*($R61*(1-$E61)+$Q61*(1-$F61))*((1+'Inputs &amp; Summary'!$D$7)^Y$29))),((_xlfn.WEIBULL.DIST(Y$29,$L61,$K61,FALSE)*($R61*(1-$E61)+$Q61*(1-$F61))*((1+'Inputs &amp; Summary'!$D$7)^Y$29))))))</f>
        <v>0</v>
      </c>
      <c r="Z61" s="114">
        <f>$D61*IF(Z$29&gt;'Inputs &amp; Summary'!$D$5,0,IF(Z$29&gt;VLOOKUP($G61,Lists!$J$17:$K$21,2),IF($M61=Lists!$H$3,IF($K61&lt;1,(($S61/$K61)*((1+'Inputs &amp; Summary'!$D$7)^Z$29)),((INT(Z$29/$K61)-INT((Z$29-1)/$K61))*$S61*((1+'Inputs &amp; Summary'!$D$7)^Z$29))),(_xlfn.WEIBULL.DIST(Z$29,$L61,$K61,FALSE)*$S61*((1+'Inputs &amp; Summary'!$D$7)^Z$29))),IF($M61=Lists!$H$3,IF($K61&lt;1,((($R61*(1-$E61)+$Q61*(1-$F61))/$K61)*((1+'Inputs &amp; Summary'!$D$7)^Z$29)),((INT(Z$29/$K61)-INT((Z$29-1)/$K61))*($R61*(1-$E61)+$Q61*(1-$F61))*((1+'Inputs &amp; Summary'!$D$7)^Z$29))),((_xlfn.WEIBULL.DIST(Z$29,$L61,$K61,FALSE)*($R61*(1-$E61)+$Q61*(1-$F61))*((1+'Inputs &amp; Summary'!$D$7)^Z$29))))))</f>
        <v>0</v>
      </c>
      <c r="AA61" s="114">
        <f>$D61*IF(AA$29&gt;'Inputs &amp; Summary'!$D$5,0,IF(AA$29&gt;VLOOKUP($G61,Lists!$J$17:$K$21,2),IF($M61=Lists!$H$3,IF($K61&lt;1,(($S61/$K61)*((1+'Inputs &amp; Summary'!$D$7)^AA$29)),((INT(AA$29/$K61)-INT((AA$29-1)/$K61))*$S61*((1+'Inputs &amp; Summary'!$D$7)^AA$29))),(_xlfn.WEIBULL.DIST(AA$29,$L61,$K61,FALSE)*$S61*((1+'Inputs &amp; Summary'!$D$7)^AA$29))),IF($M61=Lists!$H$3,IF($K61&lt;1,((($R61*(1-$E61)+$Q61*(1-$F61))/$K61)*((1+'Inputs &amp; Summary'!$D$7)^AA$29)),((INT(AA$29/$K61)-INT((AA$29-1)/$K61))*($R61*(1-$E61)+$Q61*(1-$F61))*((1+'Inputs &amp; Summary'!$D$7)^AA$29))),((_xlfn.WEIBULL.DIST(AA$29,$L61,$K61,FALSE)*($R61*(1-$E61)+$Q61*(1-$F61))*((1+'Inputs &amp; Summary'!$D$7)^AA$29))))))</f>
        <v>0</v>
      </c>
      <c r="AB61" s="114">
        <f>$D61*IF(AB$29&gt;'Inputs &amp; Summary'!$D$5,0,IF(AB$29&gt;VLOOKUP($G61,Lists!$J$17:$K$21,2),IF($M61=Lists!$H$3,IF($K61&lt;1,(($S61/$K61)*((1+'Inputs &amp; Summary'!$D$7)^AB$29)),((INT(AB$29/$K61)-INT((AB$29-1)/$K61))*$S61*((1+'Inputs &amp; Summary'!$D$7)^AB$29))),(_xlfn.WEIBULL.DIST(AB$29,$L61,$K61,FALSE)*$S61*((1+'Inputs &amp; Summary'!$D$7)^AB$29))),IF($M61=Lists!$H$3,IF($K61&lt;1,((($R61*(1-$E61)+$Q61*(1-$F61))/$K61)*((1+'Inputs &amp; Summary'!$D$7)^AB$29)),((INT(AB$29/$K61)-INT((AB$29-1)/$K61))*($R61*(1-$E61)+$Q61*(1-$F61))*((1+'Inputs &amp; Summary'!$D$7)^AB$29))),((_xlfn.WEIBULL.DIST(AB$29,$L61,$K61,FALSE)*($R61*(1-$E61)+$Q61*(1-$F61))*((1+'Inputs &amp; Summary'!$D$7)^AB$29))))))</f>
        <v>0</v>
      </c>
      <c r="AC61" s="114">
        <f>$D61*IF(AC$29&gt;'Inputs &amp; Summary'!$D$5,0,IF(AC$29&gt;VLOOKUP($G61,Lists!$J$17:$K$21,2),IF($M61=Lists!$H$3,IF($K61&lt;1,(($S61/$K61)*((1+'Inputs &amp; Summary'!$D$7)^AC$29)),((INT(AC$29/$K61)-INT((AC$29-1)/$K61))*$S61*((1+'Inputs &amp; Summary'!$D$7)^AC$29))),(_xlfn.WEIBULL.DIST(AC$29,$L61,$K61,FALSE)*$S61*((1+'Inputs &amp; Summary'!$D$7)^AC$29))),IF($M61=Lists!$H$3,IF($K61&lt;1,((($R61*(1-$E61)+$Q61*(1-$F61))/$K61)*((1+'Inputs &amp; Summary'!$D$7)^AC$29)),((INT(AC$29/$K61)-INT((AC$29-1)/$K61))*($R61*(1-$E61)+$Q61*(1-$F61))*((1+'Inputs &amp; Summary'!$D$7)^AC$29))),((_xlfn.WEIBULL.DIST(AC$29,$L61,$K61,FALSE)*($R61*(1-$E61)+$Q61*(1-$F61))*((1+'Inputs &amp; Summary'!$D$7)^AC$29))))))</f>
        <v>0</v>
      </c>
      <c r="AD61" s="114">
        <f>$D61*IF(AD$29&gt;'Inputs &amp; Summary'!$D$5,0,IF(AD$29&gt;VLOOKUP($G61,Lists!$J$17:$K$21,2),IF($M61=Lists!$H$3,IF($K61&lt;1,(($S61/$K61)*((1+'Inputs &amp; Summary'!$D$7)^AD$29)),((INT(AD$29/$K61)-INT((AD$29-1)/$K61))*$S61*((1+'Inputs &amp; Summary'!$D$7)^AD$29))),(_xlfn.WEIBULL.DIST(AD$29,$L61,$K61,FALSE)*$S61*((1+'Inputs &amp; Summary'!$D$7)^AD$29))),IF($M61=Lists!$H$3,IF($K61&lt;1,((($R61*(1-$E61)+$Q61*(1-$F61))/$K61)*((1+'Inputs &amp; Summary'!$D$7)^AD$29)),((INT(AD$29/$K61)-INT((AD$29-1)/$K61))*($R61*(1-$E61)+$Q61*(1-$F61))*((1+'Inputs &amp; Summary'!$D$7)^AD$29))),((_xlfn.WEIBULL.DIST(AD$29,$L61,$K61,FALSE)*($R61*(1-$E61)+$Q61*(1-$F61))*((1+'Inputs &amp; Summary'!$D$7)^AD$29))))))</f>
        <v>0</v>
      </c>
      <c r="AE61" s="114">
        <f>$D61*IF(AE$29&gt;'Inputs &amp; Summary'!$D$5,0,IF(AE$29&gt;VLOOKUP($G61,Lists!$J$17:$K$21,2),IF($M61=Lists!$H$3,IF($K61&lt;1,(($S61/$K61)*((1+'Inputs &amp; Summary'!$D$7)^AE$29)),((INT(AE$29/$K61)-INT((AE$29-1)/$K61))*$S61*((1+'Inputs &amp; Summary'!$D$7)^AE$29))),(_xlfn.WEIBULL.DIST(AE$29,$L61,$K61,FALSE)*$S61*((1+'Inputs &amp; Summary'!$D$7)^AE$29))),IF($M61=Lists!$H$3,IF($K61&lt;1,((($R61*(1-$E61)+$Q61*(1-$F61))/$K61)*((1+'Inputs &amp; Summary'!$D$7)^AE$29)),((INT(AE$29/$K61)-INT((AE$29-1)/$K61))*($R61*(1-$E61)+$Q61*(1-$F61))*((1+'Inputs &amp; Summary'!$D$7)^AE$29))),((_xlfn.WEIBULL.DIST(AE$29,$L61,$K61,FALSE)*($R61*(1-$E61)+$Q61*(1-$F61))*((1+'Inputs &amp; Summary'!$D$7)^AE$29))))))</f>
        <v>0</v>
      </c>
      <c r="AF61" s="114">
        <f>$D61*IF(AF$29&gt;'Inputs &amp; Summary'!$D$5,0,IF(AF$29&gt;VLOOKUP($G61,Lists!$J$17:$K$21,2),IF($M61=Lists!$H$3,IF($K61&lt;1,(($S61/$K61)*((1+'Inputs &amp; Summary'!$D$7)^AF$29)),((INT(AF$29/$K61)-INT((AF$29-1)/$K61))*$S61*((1+'Inputs &amp; Summary'!$D$7)^AF$29))),(_xlfn.WEIBULL.DIST(AF$29,$L61,$K61,FALSE)*$S61*((1+'Inputs &amp; Summary'!$D$7)^AF$29))),IF($M61=Lists!$H$3,IF($K61&lt;1,((($R61*(1-$E61)+$Q61*(1-$F61))/$K61)*((1+'Inputs &amp; Summary'!$D$7)^AF$29)),((INT(AF$29/$K61)-INT((AF$29-1)/$K61))*($R61*(1-$E61)+$Q61*(1-$F61))*((1+'Inputs &amp; Summary'!$D$7)^AF$29))),((_xlfn.WEIBULL.DIST(AF$29,$L61,$K61,FALSE)*($R61*(1-$E61)+$Q61*(1-$F61))*((1+'Inputs &amp; Summary'!$D$7)^AF$29))))))</f>
        <v>0</v>
      </c>
      <c r="AG61" s="114">
        <f>$D61*IF(AG$29&gt;'Inputs &amp; Summary'!$D$5,0,IF(AG$29&gt;VLOOKUP($G61,Lists!$J$17:$K$21,2),IF($M61=Lists!$H$3,IF($K61&lt;1,(($S61/$K61)*((1+'Inputs &amp; Summary'!$D$7)^AG$29)),((INT(AG$29/$K61)-INT((AG$29-1)/$K61))*$S61*((1+'Inputs &amp; Summary'!$D$7)^AG$29))),(_xlfn.WEIBULL.DIST(AG$29,$L61,$K61,FALSE)*$S61*((1+'Inputs &amp; Summary'!$D$7)^AG$29))),IF($M61=Lists!$H$3,IF($K61&lt;1,((($R61*(1-$E61)+$Q61*(1-$F61))/$K61)*((1+'Inputs &amp; Summary'!$D$7)^AG$29)),((INT(AG$29/$K61)-INT((AG$29-1)/$K61))*($R61*(1-$E61)+$Q61*(1-$F61))*((1+'Inputs &amp; Summary'!$D$7)^AG$29))),((_xlfn.WEIBULL.DIST(AG$29,$L61,$K61,FALSE)*($R61*(1-$E61)+$Q61*(1-$F61))*((1+'Inputs &amp; Summary'!$D$7)^AG$29))))))</f>
        <v>0</v>
      </c>
      <c r="AH61" s="114">
        <f>$D61*IF(AH$29&gt;'Inputs &amp; Summary'!$D$5,0,IF(AH$29&gt;VLOOKUP($G61,Lists!$J$17:$K$21,2),IF($M61=Lists!$H$3,IF($K61&lt;1,(($S61/$K61)*((1+'Inputs &amp; Summary'!$D$7)^AH$29)),((INT(AH$29/$K61)-INT((AH$29-1)/$K61))*$S61*((1+'Inputs &amp; Summary'!$D$7)^AH$29))),(_xlfn.WEIBULL.DIST(AH$29,$L61,$K61,FALSE)*$S61*((1+'Inputs &amp; Summary'!$D$7)^AH$29))),IF($M61=Lists!$H$3,IF($K61&lt;1,((($R61*(1-$E61)+$Q61*(1-$F61))/$K61)*((1+'Inputs &amp; Summary'!$D$7)^AH$29)),((INT(AH$29/$K61)-INT((AH$29-1)/$K61))*($R61*(1-$E61)+$Q61*(1-$F61))*((1+'Inputs &amp; Summary'!$D$7)^AH$29))),((_xlfn.WEIBULL.DIST(AH$29,$L61,$K61,FALSE)*($R61*(1-$E61)+$Q61*(1-$F61))*((1+'Inputs &amp; Summary'!$D$7)^AH$29))))))</f>
        <v>0</v>
      </c>
      <c r="AI61" s="114">
        <f>$D61*IF(AI$29&gt;'Inputs &amp; Summary'!$D$5,0,IF(AI$29&gt;VLOOKUP($G61,Lists!$J$17:$K$21,2),IF($M61=Lists!$H$3,IF($K61&lt;1,(($S61/$K61)*((1+'Inputs &amp; Summary'!$D$7)^AI$29)),((INT(AI$29/$K61)-INT((AI$29-1)/$K61))*$S61*((1+'Inputs &amp; Summary'!$D$7)^AI$29))),(_xlfn.WEIBULL.DIST(AI$29,$L61,$K61,FALSE)*$S61*((1+'Inputs &amp; Summary'!$D$7)^AI$29))),IF($M61=Lists!$H$3,IF($K61&lt;1,((($R61*(1-$E61)+$Q61*(1-$F61))/$K61)*((1+'Inputs &amp; Summary'!$D$7)^AI$29)),((INT(AI$29/$K61)-INT((AI$29-1)/$K61))*($R61*(1-$E61)+$Q61*(1-$F61))*((1+'Inputs &amp; Summary'!$D$7)^AI$29))),((_xlfn.WEIBULL.DIST(AI$29,$L61,$K61,FALSE)*($R61*(1-$E61)+$Q61*(1-$F61))*((1+'Inputs &amp; Summary'!$D$7)^AI$29))))))</f>
        <v>0</v>
      </c>
      <c r="AJ61" s="114">
        <f>$D61*IF(AJ$29&gt;'Inputs &amp; Summary'!$D$5,0,IF(AJ$29&gt;VLOOKUP($G61,Lists!$J$17:$K$21,2),IF($M61=Lists!$H$3,IF($K61&lt;1,(($S61/$K61)*((1+'Inputs &amp; Summary'!$D$7)^AJ$29)),((INT(AJ$29/$K61)-INT((AJ$29-1)/$K61))*$S61*((1+'Inputs &amp; Summary'!$D$7)^AJ$29))),(_xlfn.WEIBULL.DIST(AJ$29,$L61,$K61,FALSE)*$S61*((1+'Inputs &amp; Summary'!$D$7)^AJ$29))),IF($M61=Lists!$H$3,IF($K61&lt;1,((($R61*(1-$E61)+$Q61*(1-$F61))/$K61)*((1+'Inputs &amp; Summary'!$D$7)^AJ$29)),((INT(AJ$29/$K61)-INT((AJ$29-1)/$K61))*($R61*(1-$E61)+$Q61*(1-$F61))*((1+'Inputs &amp; Summary'!$D$7)^AJ$29))),((_xlfn.WEIBULL.DIST(AJ$29,$L61,$K61,FALSE)*($R61*(1-$E61)+$Q61*(1-$F61))*((1+'Inputs &amp; Summary'!$D$7)^AJ$29))))))</f>
        <v>0</v>
      </c>
      <c r="AK61" s="114">
        <f>$D61*IF(AK$29&gt;'Inputs &amp; Summary'!$D$5,0,IF(AK$29&gt;VLOOKUP($G61,Lists!$J$17:$K$21,2),IF($M61=Lists!$H$3,IF($K61&lt;1,(($S61/$K61)*((1+'Inputs &amp; Summary'!$D$7)^AK$29)),((INT(AK$29/$K61)-INT((AK$29-1)/$K61))*$S61*((1+'Inputs &amp; Summary'!$D$7)^AK$29))),(_xlfn.WEIBULL.DIST(AK$29,$L61,$K61,FALSE)*$S61*((1+'Inputs &amp; Summary'!$D$7)^AK$29))),IF($M61=Lists!$H$3,IF($K61&lt;1,((($R61*(1-$E61)+$Q61*(1-$F61))/$K61)*((1+'Inputs &amp; Summary'!$D$7)^AK$29)),((INT(AK$29/$K61)-INT((AK$29-1)/$K61))*($R61*(1-$E61)+$Q61*(1-$F61))*((1+'Inputs &amp; Summary'!$D$7)^AK$29))),((_xlfn.WEIBULL.DIST(AK$29,$L61,$K61,FALSE)*($R61*(1-$E61)+$Q61*(1-$F61))*((1+'Inputs &amp; Summary'!$D$7)^AK$29))))))</f>
        <v>0</v>
      </c>
      <c r="AL61" s="114">
        <f>$D61*IF(AL$29&gt;'Inputs &amp; Summary'!$D$5,0,IF(AL$29&gt;VLOOKUP($G61,Lists!$J$17:$K$21,2),IF($M61=Lists!$H$3,IF($K61&lt;1,(($S61/$K61)*((1+'Inputs &amp; Summary'!$D$7)^AL$29)),((INT(AL$29/$K61)-INT((AL$29-1)/$K61))*$S61*((1+'Inputs &amp; Summary'!$D$7)^AL$29))),(_xlfn.WEIBULL.DIST(AL$29,$L61,$K61,FALSE)*$S61*((1+'Inputs &amp; Summary'!$D$7)^AL$29))),IF($M61=Lists!$H$3,IF($K61&lt;1,((($R61*(1-$E61)+$Q61*(1-$F61))/$K61)*((1+'Inputs &amp; Summary'!$D$7)^AL$29)),((INT(AL$29/$K61)-INT((AL$29-1)/$K61))*($R61*(1-$E61)+$Q61*(1-$F61))*((1+'Inputs &amp; Summary'!$D$7)^AL$29))),((_xlfn.WEIBULL.DIST(AL$29,$L61,$K61,FALSE)*($R61*(1-$E61)+$Q61*(1-$F61))*((1+'Inputs &amp; Summary'!$D$7)^AL$29))))))</f>
        <v>0</v>
      </c>
      <c r="AM61" s="114">
        <f>$D61*IF(AM$29&gt;'Inputs &amp; Summary'!$D$5,0,IF(AM$29&gt;VLOOKUP($G61,Lists!$J$17:$K$21,2),IF($M61=Lists!$H$3,IF($K61&lt;1,(($S61/$K61)*((1+'Inputs &amp; Summary'!$D$7)^AM$29)),((INT(AM$29/$K61)-INT((AM$29-1)/$K61))*$S61*((1+'Inputs &amp; Summary'!$D$7)^AM$29))),(_xlfn.WEIBULL.DIST(AM$29,$L61,$K61,FALSE)*$S61*((1+'Inputs &amp; Summary'!$D$7)^AM$29))),IF($M61=Lists!$H$3,IF($K61&lt;1,((($R61*(1-$E61)+$Q61*(1-$F61))/$K61)*((1+'Inputs &amp; Summary'!$D$7)^AM$29)),((INT(AM$29/$K61)-INT((AM$29-1)/$K61))*($R61*(1-$E61)+$Q61*(1-$F61))*((1+'Inputs &amp; Summary'!$D$7)^AM$29))),((_xlfn.WEIBULL.DIST(AM$29,$L61,$K61,FALSE)*($R61*(1-$E61)+$Q61*(1-$F61))*((1+'Inputs &amp; Summary'!$D$7)^AM$29))))))</f>
        <v>0</v>
      </c>
      <c r="AN61" s="114">
        <f>$D61*IF(AN$29&gt;'Inputs &amp; Summary'!$D$5,0,IF(AN$29&gt;VLOOKUP($G61,Lists!$J$17:$K$21,2),IF($M61=Lists!$H$3,IF($K61&lt;1,(($S61/$K61)*((1+'Inputs &amp; Summary'!$D$7)^AN$29)),((INT(AN$29/$K61)-INT((AN$29-1)/$K61))*$S61*((1+'Inputs &amp; Summary'!$D$7)^AN$29))),(_xlfn.WEIBULL.DIST(AN$29,$L61,$K61,FALSE)*$S61*((1+'Inputs &amp; Summary'!$D$7)^AN$29))),IF($M61=Lists!$H$3,IF($K61&lt;1,((($R61*(1-$E61)+$Q61*(1-$F61))/$K61)*((1+'Inputs &amp; Summary'!$D$7)^AN$29)),((INT(AN$29/$K61)-INT((AN$29-1)/$K61))*($R61*(1-$E61)+$Q61*(1-$F61))*((1+'Inputs &amp; Summary'!$D$7)^AN$29))),((_xlfn.WEIBULL.DIST(AN$29,$L61,$K61,FALSE)*($R61*(1-$E61)+$Q61*(1-$F61))*((1+'Inputs &amp; Summary'!$D$7)^AN$29))))))</f>
        <v>0</v>
      </c>
      <c r="AO61" s="114">
        <f>$D61*IF(AO$29&gt;'Inputs &amp; Summary'!$D$5,0,IF(AO$29&gt;VLOOKUP($G61,Lists!$J$17:$K$21,2),IF($M61=Lists!$H$3,IF($K61&lt;1,(($S61/$K61)*((1+'Inputs &amp; Summary'!$D$7)^AO$29)),((INT(AO$29/$K61)-INT((AO$29-1)/$K61))*$S61*((1+'Inputs &amp; Summary'!$D$7)^AO$29))),(_xlfn.WEIBULL.DIST(AO$29,$L61,$K61,FALSE)*$S61*((1+'Inputs &amp; Summary'!$D$7)^AO$29))),IF($M61=Lists!$H$3,IF($K61&lt;1,((($R61*(1-$E61)+$Q61*(1-$F61))/$K61)*((1+'Inputs &amp; Summary'!$D$7)^AO$29)),((INT(AO$29/$K61)-INT((AO$29-1)/$K61))*($R61*(1-$E61)+$Q61*(1-$F61))*((1+'Inputs &amp; Summary'!$D$7)^AO$29))),((_xlfn.WEIBULL.DIST(AO$29,$L61,$K61,FALSE)*($R61*(1-$E61)+$Q61*(1-$F61))*((1+'Inputs &amp; Summary'!$D$7)^AO$29))))))</f>
        <v>0</v>
      </c>
      <c r="AP61" s="114">
        <f>$D61*IF(AP$29&gt;'Inputs &amp; Summary'!$D$5,0,IF(AP$29&gt;VLOOKUP($G61,Lists!$J$17:$K$21,2),IF($M61=Lists!$H$3,IF($K61&lt;1,(($S61/$K61)*((1+'Inputs &amp; Summary'!$D$7)^AP$29)),((INT(AP$29/$K61)-INT((AP$29-1)/$K61))*$S61*((1+'Inputs &amp; Summary'!$D$7)^AP$29))),(_xlfn.WEIBULL.DIST(AP$29,$L61,$K61,FALSE)*$S61*((1+'Inputs &amp; Summary'!$D$7)^AP$29))),IF($M61=Lists!$H$3,IF($K61&lt;1,((($R61*(1-$E61)+$Q61*(1-$F61))/$K61)*((1+'Inputs &amp; Summary'!$D$7)^AP$29)),((INT(AP$29/$K61)-INT((AP$29-1)/$K61))*($R61*(1-$E61)+$Q61*(1-$F61))*((1+'Inputs &amp; Summary'!$D$7)^AP$29))),((_xlfn.WEIBULL.DIST(AP$29,$L61,$K61,FALSE)*($R61*(1-$E61)+$Q61*(1-$F61))*((1+'Inputs &amp; Summary'!$D$7)^AP$29))))))</f>
        <v>0</v>
      </c>
      <c r="AQ61" s="114">
        <f>$D61*IF(AQ$29&gt;'Inputs &amp; Summary'!$D$5,0,IF(AQ$29&gt;VLOOKUP($G61,Lists!$J$17:$K$21,2),IF($M61=Lists!$H$3,IF($K61&lt;1,(($S61/$K61)*((1+'Inputs &amp; Summary'!$D$7)^AQ$29)),((INT(AQ$29/$K61)-INT((AQ$29-1)/$K61))*$S61*((1+'Inputs &amp; Summary'!$D$7)^AQ$29))),(_xlfn.WEIBULL.DIST(AQ$29,$L61,$K61,FALSE)*$S61*((1+'Inputs &amp; Summary'!$D$7)^AQ$29))),IF($M61=Lists!$H$3,IF($K61&lt;1,((($R61*(1-$E61)+$Q61*(1-$F61))/$K61)*((1+'Inputs &amp; Summary'!$D$7)^AQ$29)),((INT(AQ$29/$K61)-INT((AQ$29-1)/$K61))*($R61*(1-$E61)+$Q61*(1-$F61))*((1+'Inputs &amp; Summary'!$D$7)^AQ$29))),((_xlfn.WEIBULL.DIST(AQ$29,$L61,$K61,FALSE)*($R61*(1-$E61)+$Q61*(1-$F61))*((1+'Inputs &amp; Summary'!$D$7)^AQ$29))))))</f>
        <v>0</v>
      </c>
      <c r="AR61" s="114">
        <f>$D61*IF(AR$29&gt;'Inputs &amp; Summary'!$D$5,0,IF(AR$29&gt;VLOOKUP($G61,Lists!$J$17:$K$21,2),IF($M61=Lists!$H$3,IF($K61&lt;1,(($S61/$K61)*((1+'Inputs &amp; Summary'!$D$7)^AR$29)),((INT(AR$29/$K61)-INT((AR$29-1)/$K61))*$S61*((1+'Inputs &amp; Summary'!$D$7)^AR$29))),(_xlfn.WEIBULL.DIST(AR$29,$L61,$K61,FALSE)*$S61*((1+'Inputs &amp; Summary'!$D$7)^AR$29))),IF($M61=Lists!$H$3,IF($K61&lt;1,((($R61*(1-$E61)+$Q61*(1-$F61))/$K61)*((1+'Inputs &amp; Summary'!$D$7)^AR$29)),((INT(AR$29/$K61)-INT((AR$29-1)/$K61))*($R61*(1-$E61)+$Q61*(1-$F61))*((1+'Inputs &amp; Summary'!$D$7)^AR$29))),((_xlfn.WEIBULL.DIST(AR$29,$L61,$K61,FALSE)*($R61*(1-$E61)+$Q61*(1-$F61))*((1+'Inputs &amp; Summary'!$D$7)^AR$29))))))</f>
        <v>0</v>
      </c>
      <c r="AS61" s="114">
        <f>$D61*IF(AS$29&gt;'Inputs &amp; Summary'!$D$5,0,IF(AS$29&gt;VLOOKUP($G61,Lists!$J$17:$K$21,2),IF($M61=Lists!$H$3,IF($K61&lt;1,(($S61/$K61)*((1+'Inputs &amp; Summary'!$D$7)^AS$29)),((INT(AS$29/$K61)-INT((AS$29-1)/$K61))*$S61*((1+'Inputs &amp; Summary'!$D$7)^AS$29))),(_xlfn.WEIBULL.DIST(AS$29,$L61,$K61,FALSE)*$S61*((1+'Inputs &amp; Summary'!$D$7)^AS$29))),IF($M61=Lists!$H$3,IF($K61&lt;1,((($R61*(1-$E61)+$Q61*(1-$F61))/$K61)*((1+'Inputs &amp; Summary'!$D$7)^AS$29)),((INT(AS$29/$K61)-INT((AS$29-1)/$K61))*($R61*(1-$E61)+$Q61*(1-$F61))*((1+'Inputs &amp; Summary'!$D$7)^AS$29))),((_xlfn.WEIBULL.DIST(AS$29,$L61,$K61,FALSE)*($R61*(1-$E61)+$Q61*(1-$F61))*((1+'Inputs &amp; Summary'!$D$7)^AS$29))))))</f>
        <v>0</v>
      </c>
      <c r="AT61" s="114">
        <f>$D61*IF(AT$29&gt;'Inputs &amp; Summary'!$D$5,0,IF(AT$29&gt;VLOOKUP($G61,Lists!$J$17:$K$21,2),IF($M61=Lists!$H$3,IF($K61&lt;1,(($S61/$K61)*((1+'Inputs &amp; Summary'!$D$7)^AT$29)),((INT(AT$29/$K61)-INT((AT$29-1)/$K61))*$S61*((1+'Inputs &amp; Summary'!$D$7)^AT$29))),(_xlfn.WEIBULL.DIST(AT$29,$L61,$K61,FALSE)*$S61*((1+'Inputs &amp; Summary'!$D$7)^AT$29))),IF($M61=Lists!$H$3,IF($K61&lt;1,((($R61*(1-$E61)+$Q61*(1-$F61))/$K61)*((1+'Inputs &amp; Summary'!$D$7)^AT$29)),((INT(AT$29/$K61)-INT((AT$29-1)/$K61))*($R61*(1-$E61)+$Q61*(1-$F61))*((1+'Inputs &amp; Summary'!$D$7)^AT$29))),((_xlfn.WEIBULL.DIST(AT$29,$L61,$K61,FALSE)*($R61*(1-$E61)+$Q61*(1-$F61))*((1+'Inputs &amp; Summary'!$D$7)^AT$29))))))</f>
        <v>0</v>
      </c>
      <c r="AU61" s="114">
        <f>$D61*IF(AU$29&gt;'Inputs &amp; Summary'!$D$5,0,IF(AU$29&gt;VLOOKUP($G61,Lists!$J$17:$K$21,2),IF($M61=Lists!$H$3,IF($K61&lt;1,(($S61/$K61)*((1+'Inputs &amp; Summary'!$D$7)^AU$29)),((INT(AU$29/$K61)-INT((AU$29-1)/$K61))*$S61*((1+'Inputs &amp; Summary'!$D$7)^AU$29))),(_xlfn.WEIBULL.DIST(AU$29,$L61,$K61,FALSE)*$S61*((1+'Inputs &amp; Summary'!$D$7)^AU$29))),IF($M61=Lists!$H$3,IF($K61&lt;1,((($R61*(1-$E61)+$Q61*(1-$F61))/$K61)*((1+'Inputs &amp; Summary'!$D$7)^AU$29)),((INT(AU$29/$K61)-INT((AU$29-1)/$K61))*($R61*(1-$E61)+$Q61*(1-$F61))*((1+'Inputs &amp; Summary'!$D$7)^AU$29))),((_xlfn.WEIBULL.DIST(AU$29,$L61,$K61,FALSE)*($R61*(1-$E61)+$Q61*(1-$F61))*((1+'Inputs &amp; Summary'!$D$7)^AU$29))))))</f>
        <v>0</v>
      </c>
      <c r="AV61" s="114">
        <f>$D61*IF(AV$29&gt;'Inputs &amp; Summary'!$D$5,0,IF(AV$29&gt;VLOOKUP($G61,Lists!$J$17:$K$21,2),IF($M61=Lists!$H$3,IF($K61&lt;1,(($S61/$K61)*((1+'Inputs &amp; Summary'!$D$7)^AV$29)),((INT(AV$29/$K61)-INT((AV$29-1)/$K61))*$S61*((1+'Inputs &amp; Summary'!$D$7)^AV$29))),(_xlfn.WEIBULL.DIST(AV$29,$L61,$K61,FALSE)*$S61*((1+'Inputs &amp; Summary'!$D$7)^AV$29))),IF($M61=Lists!$H$3,IF($K61&lt;1,((($R61*(1-$E61)+$Q61*(1-$F61))/$K61)*((1+'Inputs &amp; Summary'!$D$7)^AV$29)),((INT(AV$29/$K61)-INT((AV$29-1)/$K61))*($R61*(1-$E61)+$Q61*(1-$F61))*((1+'Inputs &amp; Summary'!$D$7)^AV$29))),((_xlfn.WEIBULL.DIST(AV$29,$L61,$K61,FALSE)*($R61*(1-$E61)+$Q61*(1-$F61))*((1+'Inputs &amp; Summary'!$D$7)^AV$29))))))</f>
        <v>0</v>
      </c>
      <c r="AW61" s="114">
        <f>$D61*IF(AW$29&gt;'Inputs &amp; Summary'!$D$5,0,IF(AW$29&gt;VLOOKUP($G61,Lists!$J$17:$K$21,2),IF($M61=Lists!$H$3,IF($K61&lt;1,(($S61/$K61)*((1+'Inputs &amp; Summary'!$D$7)^AW$29)),((INT(AW$29/$K61)-INT((AW$29-1)/$K61))*$S61*((1+'Inputs &amp; Summary'!$D$7)^AW$29))),(_xlfn.WEIBULL.DIST(AW$29,$L61,$K61,FALSE)*$S61*((1+'Inputs &amp; Summary'!$D$7)^AW$29))),IF($M61=Lists!$H$3,IF($K61&lt;1,((($R61*(1-$E61)+$Q61*(1-$F61))/$K61)*((1+'Inputs &amp; Summary'!$D$7)^AW$29)),((INT(AW$29/$K61)-INT((AW$29-1)/$K61))*($R61*(1-$E61)+$Q61*(1-$F61))*((1+'Inputs &amp; Summary'!$D$7)^AW$29))),((_xlfn.WEIBULL.DIST(AW$29,$L61,$K61,FALSE)*($R61*(1-$E61)+$Q61*(1-$F61))*((1+'Inputs &amp; Summary'!$D$7)^AW$29))))))</f>
        <v>0</v>
      </c>
      <c r="AX61" s="114">
        <f>$D61*IF(AX$29&gt;'Inputs &amp; Summary'!$D$5,0,IF(AX$29&gt;VLOOKUP($G61,Lists!$J$17:$K$21,2),IF($M61=Lists!$H$3,IF($K61&lt;1,(($S61/$K61)*((1+'Inputs &amp; Summary'!$D$7)^AX$29)),((INT(AX$29/$K61)-INT((AX$29-1)/$K61))*$S61*((1+'Inputs &amp; Summary'!$D$7)^AX$29))),(_xlfn.WEIBULL.DIST(AX$29,$L61,$K61,FALSE)*$S61*((1+'Inputs &amp; Summary'!$D$7)^AX$29))),IF($M61=Lists!$H$3,IF($K61&lt;1,((($R61*(1-$E61)+$Q61*(1-$F61))/$K61)*((1+'Inputs &amp; Summary'!$D$7)^AX$29)),((INT(AX$29/$K61)-INT((AX$29-1)/$K61))*($R61*(1-$E61)+$Q61*(1-$F61))*((1+'Inputs &amp; Summary'!$D$7)^AX$29))),((_xlfn.WEIBULL.DIST(AX$29,$L61,$K61,FALSE)*($R61*(1-$E61)+$Q61*(1-$F61))*((1+'Inputs &amp; Summary'!$D$7)^AX$29))))))</f>
        <v>0</v>
      </c>
      <c r="AY61" s="114">
        <f>$D61*IF(AY$29&gt;'Inputs &amp; Summary'!$D$5,0,IF(AY$29&gt;VLOOKUP($G61,Lists!$J$17:$K$21,2),IF($M61=Lists!$H$3,IF($K61&lt;1,(($S61/$K61)*((1+'Inputs &amp; Summary'!$D$7)^AY$29)),((INT(AY$29/$K61)-INT((AY$29-1)/$K61))*$S61*((1+'Inputs &amp; Summary'!$D$7)^AY$29))),(_xlfn.WEIBULL.DIST(AY$29,$L61,$K61,FALSE)*$S61*((1+'Inputs &amp; Summary'!$D$7)^AY$29))),IF($M61=Lists!$H$3,IF($K61&lt;1,((($R61*(1-$E61)+$Q61*(1-$F61))/$K61)*((1+'Inputs &amp; Summary'!$D$7)^AY$29)),((INT(AY$29/$K61)-INT((AY$29-1)/$K61))*($R61*(1-$E61)+$Q61*(1-$F61))*((1+'Inputs &amp; Summary'!$D$7)^AY$29))),((_xlfn.WEIBULL.DIST(AY$29,$L61,$K61,FALSE)*($R61*(1-$E61)+$Q61*(1-$F61))*((1+'Inputs &amp; Summary'!$D$7)^AY$29))))))</f>
        <v>0</v>
      </c>
      <c r="AZ61" s="114">
        <f>$D61*IF(AZ$29&gt;'Inputs &amp; Summary'!$D$5,0,IF(AZ$29&gt;VLOOKUP($G61,Lists!$J$17:$K$21,2),IF($M61=Lists!$H$3,IF($K61&lt;1,(($S61/$K61)*((1+'Inputs &amp; Summary'!$D$7)^AZ$29)),((INT(AZ$29/$K61)-INT((AZ$29-1)/$K61))*$S61*((1+'Inputs &amp; Summary'!$D$7)^AZ$29))),(_xlfn.WEIBULL.DIST(AZ$29,$L61,$K61,FALSE)*$S61*((1+'Inputs &amp; Summary'!$D$7)^AZ$29))),IF($M61=Lists!$H$3,IF($K61&lt;1,((($R61*(1-$E61)+$Q61*(1-$F61))/$K61)*((1+'Inputs &amp; Summary'!$D$7)^AZ$29)),((INT(AZ$29/$K61)-INT((AZ$29-1)/$K61))*($R61*(1-$E61)+$Q61*(1-$F61))*((1+'Inputs &amp; Summary'!$D$7)^AZ$29))),((_xlfn.WEIBULL.DIST(AZ$29,$L61,$K61,FALSE)*($R61*(1-$E61)+$Q61*(1-$F61))*((1+'Inputs &amp; Summary'!$D$7)^AZ$29))))))</f>
        <v>0</v>
      </c>
      <c r="BA61" s="114">
        <f>$D61*IF(BA$29&gt;'Inputs &amp; Summary'!$D$5,0,IF(BA$29&gt;VLOOKUP($G61,Lists!$J$17:$K$21,2),IF($M61=Lists!$H$3,IF($K61&lt;1,(($S61/$K61)*((1+'Inputs &amp; Summary'!$D$7)^BA$29)),((INT(BA$29/$K61)-INT((BA$29-1)/$K61))*$S61*((1+'Inputs &amp; Summary'!$D$7)^BA$29))),(_xlfn.WEIBULL.DIST(BA$29,$L61,$K61,FALSE)*$S61*((1+'Inputs &amp; Summary'!$D$7)^BA$29))),IF($M61=Lists!$H$3,IF($K61&lt;1,((($R61*(1-$E61)+$Q61*(1-$F61))/$K61)*((1+'Inputs &amp; Summary'!$D$7)^BA$29)),((INT(BA$29/$K61)-INT((BA$29-1)/$K61))*($R61*(1-$E61)+$Q61*(1-$F61))*((1+'Inputs &amp; Summary'!$D$7)^BA$29))),((_xlfn.WEIBULL.DIST(BA$29,$L61,$K61,FALSE)*($R61*(1-$E61)+$Q61*(1-$F61))*((1+'Inputs &amp; Summary'!$D$7)^BA$29))))))</f>
        <v>0</v>
      </c>
      <c r="BB61" s="114">
        <f>$D61*IF(BB$29&gt;'Inputs &amp; Summary'!$D$5,0,IF(BB$29&gt;VLOOKUP($G61,Lists!$J$17:$K$21,2),IF($M61=Lists!$H$3,IF($K61&lt;1,(($S61/$K61)*((1+'Inputs &amp; Summary'!$D$7)^BB$29)),((INT(BB$29/$K61)-INT((BB$29-1)/$K61))*$S61*((1+'Inputs &amp; Summary'!$D$7)^BB$29))),(_xlfn.WEIBULL.DIST(BB$29,$L61,$K61,FALSE)*$S61*((1+'Inputs &amp; Summary'!$D$7)^BB$29))),IF($M61=Lists!$H$3,IF($K61&lt;1,((($R61*(1-$E61)+$Q61*(1-$F61))/$K61)*((1+'Inputs &amp; Summary'!$D$7)^BB$29)),((INT(BB$29/$K61)-INT((BB$29-1)/$K61))*($R61*(1-$E61)+$Q61*(1-$F61))*((1+'Inputs &amp; Summary'!$D$7)^BB$29))),((_xlfn.WEIBULL.DIST(BB$29,$L61,$K61,FALSE)*($R61*(1-$E61)+$Q61*(1-$F61))*((1+'Inputs &amp; Summary'!$D$7)^BB$29))))))</f>
        <v>0</v>
      </c>
      <c r="BC61" s="114">
        <f>$D61*IF(BC$29&gt;'Inputs &amp; Summary'!$D$5,0,IF(BC$29&gt;VLOOKUP($G61,Lists!$J$17:$K$21,2),IF($M61=Lists!$H$3,IF($K61&lt;1,(($S61/$K61)*((1+'Inputs &amp; Summary'!$D$7)^BC$29)),((INT(BC$29/$K61)-INT((BC$29-1)/$K61))*$S61*((1+'Inputs &amp; Summary'!$D$7)^BC$29))),(_xlfn.WEIBULL.DIST(BC$29,$L61,$K61,FALSE)*$S61*((1+'Inputs &amp; Summary'!$D$7)^BC$29))),IF($M61=Lists!$H$3,IF($K61&lt;1,((($R61*(1-$E61)+$Q61*(1-$F61))/$K61)*((1+'Inputs &amp; Summary'!$D$7)^BC$29)),((INT(BC$29/$K61)-INT((BC$29-1)/$K61))*($R61*(1-$E61)+$Q61*(1-$F61))*((1+'Inputs &amp; Summary'!$D$7)^BC$29))),((_xlfn.WEIBULL.DIST(BC$29,$L61,$K61,FALSE)*($R61*(1-$E61)+$Q61*(1-$F61))*((1+'Inputs &amp; Summary'!$D$7)^BC$29))))))</f>
        <v>0</v>
      </c>
      <c r="BD61" s="114">
        <f>$D61*IF(BD$29&gt;'Inputs &amp; Summary'!$D$5,0,IF(BD$29&gt;VLOOKUP($G61,Lists!$J$17:$K$21,2),IF($M61=Lists!$H$3,IF($K61&lt;1,(($S61/$K61)*((1+'Inputs &amp; Summary'!$D$7)^BD$29)),((INT(BD$29/$K61)-INT((BD$29-1)/$K61))*$S61*((1+'Inputs &amp; Summary'!$D$7)^BD$29))),(_xlfn.WEIBULL.DIST(BD$29,$L61,$K61,FALSE)*$S61*((1+'Inputs &amp; Summary'!$D$7)^BD$29))),IF($M61=Lists!$H$3,IF($K61&lt;1,((($R61*(1-$E61)+$Q61*(1-$F61))/$K61)*((1+'Inputs &amp; Summary'!$D$7)^BD$29)),((INT(BD$29/$K61)-INT((BD$29-1)/$K61))*($R61*(1-$E61)+$Q61*(1-$F61))*((1+'Inputs &amp; Summary'!$D$7)^BD$29))),((_xlfn.WEIBULL.DIST(BD$29,$L61,$K61,FALSE)*($R61*(1-$E61)+$Q61*(1-$F61))*((1+'Inputs &amp; Summary'!$D$7)^BD$29))))))</f>
        <v>0</v>
      </c>
      <c r="BE61" s="114">
        <f>$D61*IF(BE$29&gt;'Inputs &amp; Summary'!$D$5,0,IF(BE$29&gt;VLOOKUP($G61,Lists!$J$17:$K$21,2),IF($M61=Lists!$H$3,IF($K61&lt;1,(($S61/$K61)*((1+'Inputs &amp; Summary'!$D$7)^BE$29)),((INT(BE$29/$K61)-INT((BE$29-1)/$K61))*$S61*((1+'Inputs &amp; Summary'!$D$7)^BE$29))),(_xlfn.WEIBULL.DIST(BE$29,$L61,$K61,FALSE)*$S61*((1+'Inputs &amp; Summary'!$D$7)^BE$29))),IF($M61=Lists!$H$3,IF($K61&lt;1,((($R61*(1-$E61)+$Q61*(1-$F61))/$K61)*((1+'Inputs &amp; Summary'!$D$7)^BE$29)),((INT(BE$29/$K61)-INT((BE$29-1)/$K61))*($R61*(1-$E61)+$Q61*(1-$F61))*((1+'Inputs &amp; Summary'!$D$7)^BE$29))),((_xlfn.WEIBULL.DIST(BE$29,$L61,$K61,FALSE)*($R61*(1-$E61)+$Q61*(1-$F61))*((1+'Inputs &amp; Summary'!$D$7)^BE$29))))))</f>
        <v>0</v>
      </c>
      <c r="BF61" s="114">
        <f>$D61*IF(BF$29&gt;'Inputs &amp; Summary'!$D$5,0,IF(BF$29&gt;VLOOKUP($G61,Lists!$J$17:$K$21,2),IF($M61=Lists!$H$3,IF($K61&lt;1,(($S61/$K61)*((1+'Inputs &amp; Summary'!$D$7)^BF$29)),((INT(BF$29/$K61)-INT((BF$29-1)/$K61))*$S61*((1+'Inputs &amp; Summary'!$D$7)^BF$29))),(_xlfn.WEIBULL.DIST(BF$29,$L61,$K61,FALSE)*$S61*((1+'Inputs &amp; Summary'!$D$7)^BF$29))),IF($M61=Lists!$H$3,IF($K61&lt;1,((($R61*(1-$E61)+$Q61*(1-$F61))/$K61)*((1+'Inputs &amp; Summary'!$D$7)^BF$29)),((INT(BF$29/$K61)-INT((BF$29-1)/$K61))*($R61*(1-$E61)+$Q61*(1-$F61))*((1+'Inputs &amp; Summary'!$D$7)^BF$29))),((_xlfn.WEIBULL.DIST(BF$29,$L61,$K61,FALSE)*($R61*(1-$E61)+$Q61*(1-$F61))*((1+'Inputs &amp; Summary'!$D$7)^BF$29))))))</f>
        <v>0</v>
      </c>
      <c r="BG61" s="114">
        <f>$D61*IF(BG$29&gt;'Inputs &amp; Summary'!$D$5,0,IF(BG$29&gt;VLOOKUP($G61,Lists!$J$17:$K$21,2),IF($M61=Lists!$H$3,IF($K61&lt;1,(($S61/$K61)*((1+'Inputs &amp; Summary'!$D$7)^BG$29)),((INT(BG$29/$K61)-INT((BG$29-1)/$K61))*$S61*((1+'Inputs &amp; Summary'!$D$7)^BG$29))),(_xlfn.WEIBULL.DIST(BG$29,$L61,$K61,FALSE)*$S61*((1+'Inputs &amp; Summary'!$D$7)^BG$29))),IF($M61=Lists!$H$3,IF($K61&lt;1,((($R61*(1-$E61)+$Q61*(1-$F61))/$K61)*((1+'Inputs &amp; Summary'!$D$7)^BG$29)),((INT(BG$29/$K61)-INT((BG$29-1)/$K61))*($R61*(1-$E61)+$Q61*(1-$F61))*((1+'Inputs &amp; Summary'!$D$7)^BG$29))),((_xlfn.WEIBULL.DIST(BG$29,$L61,$K61,FALSE)*($R61*(1-$E61)+$Q61*(1-$F61))*((1+'Inputs &amp; Summary'!$D$7)^BG$29))))))</f>
        <v>0</v>
      </c>
      <c r="BH61" s="114">
        <f>$D61*IF(BH$29&gt;'Inputs &amp; Summary'!$D$5,0,IF(BH$29&gt;VLOOKUP($G61,Lists!$J$17:$K$21,2),IF($M61=Lists!$H$3,IF($K61&lt;1,(($S61/$K61)*((1+'Inputs &amp; Summary'!$D$7)^BH$29)),((INT(BH$29/$K61)-INT((BH$29-1)/$K61))*$S61*((1+'Inputs &amp; Summary'!$D$7)^BH$29))),(_xlfn.WEIBULL.DIST(BH$29,$L61,$K61,FALSE)*$S61*((1+'Inputs &amp; Summary'!$D$7)^BH$29))),IF($M61=Lists!$H$3,IF($K61&lt;1,((($R61*(1-$E61)+$Q61*(1-$F61))/$K61)*((1+'Inputs &amp; Summary'!$D$7)^BH$29)),((INT(BH$29/$K61)-INT((BH$29-1)/$K61))*($R61*(1-$E61)+$Q61*(1-$F61))*((1+'Inputs &amp; Summary'!$D$7)^BH$29))),((_xlfn.WEIBULL.DIST(BH$29,$L61,$K61,FALSE)*($R61*(1-$E61)+$Q61*(1-$F61))*((1+'Inputs &amp; Summary'!$D$7)^BH$29))))))</f>
        <v>0</v>
      </c>
      <c r="BI61" s="114">
        <f>$D61*IF(BI$29&gt;'Inputs &amp; Summary'!$D$5,0,IF(BI$29&gt;VLOOKUP($G61,Lists!$J$17:$K$21,2),IF($M61=Lists!$H$3,IF($K61&lt;1,(($S61/$K61)*((1+'Inputs &amp; Summary'!$D$7)^BI$29)),((INT(BI$29/$K61)-INT((BI$29-1)/$K61))*$S61*((1+'Inputs &amp; Summary'!$D$7)^BI$29))),(_xlfn.WEIBULL.DIST(BI$29,$L61,$K61,FALSE)*$S61*((1+'Inputs &amp; Summary'!$D$7)^BI$29))),IF($M61=Lists!$H$3,IF($K61&lt;1,((($R61*(1-$E61)+$Q61*(1-$F61))/$K61)*((1+'Inputs &amp; Summary'!$D$7)^BI$29)),((INT(BI$29/$K61)-INT((BI$29-1)/$K61))*($R61*(1-$E61)+$Q61*(1-$F61))*((1+'Inputs &amp; Summary'!$D$7)^BI$29))),((_xlfn.WEIBULL.DIST(BI$29,$L61,$K61,FALSE)*($R61*(1-$E61)+$Q61*(1-$F61))*((1+'Inputs &amp; Summary'!$D$7)^BI$29))))))</f>
        <v>0</v>
      </c>
      <c r="BJ61" s="114">
        <f>$D61*IF(BJ$29&gt;'Inputs &amp; Summary'!$D$5,0,IF(BJ$29&gt;VLOOKUP($G61,Lists!$J$17:$K$21,2),IF($M61=Lists!$H$3,IF($K61&lt;1,(($S61/$K61)*((1+'Inputs &amp; Summary'!$D$7)^BJ$29)),((INT(BJ$29/$K61)-INT((BJ$29-1)/$K61))*$S61*((1+'Inputs &amp; Summary'!$D$7)^BJ$29))),(_xlfn.WEIBULL.DIST(BJ$29,$L61,$K61,FALSE)*$S61*((1+'Inputs &amp; Summary'!$D$7)^BJ$29))),IF($M61=Lists!$H$3,IF($K61&lt;1,((($R61*(1-$E61)+$Q61*(1-$F61))/$K61)*((1+'Inputs &amp; Summary'!$D$7)^BJ$29)),((INT(BJ$29/$K61)-INT((BJ$29-1)/$K61))*($R61*(1-$E61)+$Q61*(1-$F61))*((1+'Inputs &amp; Summary'!$D$7)^BJ$29))),((_xlfn.WEIBULL.DIST(BJ$29,$L61,$K61,FALSE)*($R61*(1-$E61)+$Q61*(1-$F61))*((1+'Inputs &amp; Summary'!$D$7)^BJ$29))))))</f>
        <v>0</v>
      </c>
      <c r="BK61" s="114">
        <f>$D61*IF(BK$29&gt;'Inputs &amp; Summary'!$D$5,0,IF(BK$29&gt;VLOOKUP($G61,Lists!$J$17:$K$21,2),IF($M61=Lists!$H$3,IF($K61&lt;1,(($S61/$K61)*((1+'Inputs &amp; Summary'!$D$7)^BK$29)),((INT(BK$29/$K61)-INT((BK$29-1)/$K61))*$S61*((1+'Inputs &amp; Summary'!$D$7)^BK$29))),(_xlfn.WEIBULL.DIST(BK$29,$L61,$K61,FALSE)*$S61*((1+'Inputs &amp; Summary'!$D$7)^BK$29))),IF($M61=Lists!$H$3,IF($K61&lt;1,((($R61*(1-$E61)+$Q61*(1-$F61))/$K61)*((1+'Inputs &amp; Summary'!$D$7)^BK$29)),((INT(BK$29/$K61)-INT((BK$29-1)/$K61))*($R61*(1-$E61)+$Q61*(1-$F61))*((1+'Inputs &amp; Summary'!$D$7)^BK$29))),((_xlfn.WEIBULL.DIST(BK$29,$L61,$K61,FALSE)*($R61*(1-$E61)+$Q61*(1-$F61))*((1+'Inputs &amp; Summary'!$D$7)^BK$29))))))</f>
        <v>0</v>
      </c>
      <c r="BL61" s="114">
        <f>$D61*IF(BL$29&gt;'Inputs &amp; Summary'!$D$5,0,IF(BL$29&gt;VLOOKUP($G61,Lists!$J$17:$K$21,2),IF($M61=Lists!$H$3,IF($K61&lt;1,(($S61/$K61)*((1+'Inputs &amp; Summary'!$D$7)^BL$29)),((INT(BL$29/$K61)-INT((BL$29-1)/$K61))*$S61*((1+'Inputs &amp; Summary'!$D$7)^BL$29))),(_xlfn.WEIBULL.DIST(BL$29,$L61,$K61,FALSE)*$S61*((1+'Inputs &amp; Summary'!$D$7)^BL$29))),IF($M61=Lists!$H$3,IF($K61&lt;1,((($R61*(1-$E61)+$Q61*(1-$F61))/$K61)*((1+'Inputs &amp; Summary'!$D$7)^BL$29)),((INT(BL$29/$K61)-INT((BL$29-1)/$K61))*($R61*(1-$E61)+$Q61*(1-$F61))*((1+'Inputs &amp; Summary'!$D$7)^BL$29))),((_xlfn.WEIBULL.DIST(BL$29,$L61,$K61,FALSE)*($R61*(1-$E61)+$Q61*(1-$F61))*((1+'Inputs &amp; Summary'!$D$7)^BL$29))))))</f>
        <v>0</v>
      </c>
    </row>
    <row r="62" spans="1:64" s="1" customFormat="1" ht="43.2" x14ac:dyDescent="0.3">
      <c r="A62" s="79" t="s">
        <v>167</v>
      </c>
      <c r="B62" s="33" t="s">
        <v>307</v>
      </c>
      <c r="C62" s="33" t="s">
        <v>188</v>
      </c>
      <c r="D62" s="68">
        <v>0</v>
      </c>
      <c r="E62" s="68"/>
      <c r="F62" s="68"/>
      <c r="G62" s="213" t="s">
        <v>433</v>
      </c>
      <c r="H62" s="34"/>
      <c r="I62" s="34" t="s">
        <v>272</v>
      </c>
      <c r="J62" s="33">
        <f>VLOOKUP(I62,'Labor Rates'!$A$1:$B$16,2)</f>
        <v>16.66346153846154</v>
      </c>
      <c r="K62" s="35">
        <f>1/12</f>
        <v>8.3333333333333329E-2</v>
      </c>
      <c r="L62" s="35">
        <v>1</v>
      </c>
      <c r="M62" s="33" t="s">
        <v>259</v>
      </c>
      <c r="N62" s="84">
        <v>1</v>
      </c>
      <c r="O62" s="35">
        <v>1</v>
      </c>
      <c r="P62" s="5">
        <v>0</v>
      </c>
      <c r="Q62" s="73">
        <f t="shared" ref="Q62:Q93" si="11">O62*N62*J62</f>
        <v>16.66346153846154</v>
      </c>
      <c r="R62" s="73">
        <f t="shared" ref="R62:R93" si="12">P62*N62</f>
        <v>0</v>
      </c>
      <c r="S62" s="74">
        <f t="shared" ref="S62:S93" si="13">D62*(R62+Q62)</f>
        <v>0</v>
      </c>
      <c r="T62" s="88"/>
      <c r="U62" s="80"/>
      <c r="V62" s="87">
        <f t="shared" ref="V62:V93" si="14">AVERAGE(Y62:AR62)</f>
        <v>0</v>
      </c>
      <c r="W62" s="87">
        <f>NPV('Inputs &amp; Summary'!$D$6,Y62:BL62)</f>
        <v>0</v>
      </c>
      <c r="X62" s="90">
        <f t="shared" ref="X62:X93" si="15">W62/SUM($W$30:$W$158)</f>
        <v>0</v>
      </c>
      <c r="Y62" s="114">
        <f>$D62*IF(Y$29&gt;'Inputs &amp; Summary'!$D$5,0,IF(Y$29&gt;VLOOKUP($G62,Lists!$J$17:$K$21,2),IF($M62=Lists!$H$3,IF($K62&lt;1,(($S62/$K62)*((1+'Inputs &amp; Summary'!$D$7)^Y$29)),((INT(Y$29/$K62)-INT((Y$29-1)/$K62))*$S62*((1+'Inputs &amp; Summary'!$D$7)^Y$29))),(_xlfn.WEIBULL.DIST(Y$29,$L62,$K62,FALSE)*$S62*((1+'Inputs &amp; Summary'!$D$7)^Y$29))),IF($M62=Lists!$H$3,IF($K62&lt;1,((($R62*(1-$E62)+$Q62*(1-$F62))/$K62)*((1+'Inputs &amp; Summary'!$D$7)^Y$29)),((INT(Y$29/$K62)-INT((Y$29-1)/$K62))*($R62*(1-$E62)+$Q62*(1-$F62))*((1+'Inputs &amp; Summary'!$D$7)^Y$29))),((_xlfn.WEIBULL.DIST(Y$29,$L62,$K62,FALSE)*($R62*(1-$E62)+$Q62*(1-$F62))*((1+'Inputs &amp; Summary'!$D$7)^Y$29))))))</f>
        <v>0</v>
      </c>
      <c r="Z62" s="114">
        <f>$D62*IF(Z$29&gt;'Inputs &amp; Summary'!$D$5,0,IF(Z$29&gt;VLOOKUP($G62,Lists!$J$17:$K$21,2),IF($M62=Lists!$H$3,IF($K62&lt;1,(($S62/$K62)*((1+'Inputs &amp; Summary'!$D$7)^Z$29)),((INT(Z$29/$K62)-INT((Z$29-1)/$K62))*$S62*((1+'Inputs &amp; Summary'!$D$7)^Z$29))),(_xlfn.WEIBULL.DIST(Z$29,$L62,$K62,FALSE)*$S62*((1+'Inputs &amp; Summary'!$D$7)^Z$29))),IF($M62=Lists!$H$3,IF($K62&lt;1,((($R62*(1-$E62)+$Q62*(1-$F62))/$K62)*((1+'Inputs &amp; Summary'!$D$7)^Z$29)),((INT(Z$29/$K62)-INT((Z$29-1)/$K62))*($R62*(1-$E62)+$Q62*(1-$F62))*((1+'Inputs &amp; Summary'!$D$7)^Z$29))),((_xlfn.WEIBULL.DIST(Z$29,$L62,$K62,FALSE)*($R62*(1-$E62)+$Q62*(1-$F62))*((1+'Inputs &amp; Summary'!$D$7)^Z$29))))))</f>
        <v>0</v>
      </c>
      <c r="AA62" s="114">
        <f>$D62*IF(AA$29&gt;'Inputs &amp; Summary'!$D$5,0,IF(AA$29&gt;VLOOKUP($G62,Lists!$J$17:$K$21,2),IF($M62=Lists!$H$3,IF($K62&lt;1,(($S62/$K62)*((1+'Inputs &amp; Summary'!$D$7)^AA$29)),((INT(AA$29/$K62)-INT((AA$29-1)/$K62))*$S62*((1+'Inputs &amp; Summary'!$D$7)^AA$29))),(_xlfn.WEIBULL.DIST(AA$29,$L62,$K62,FALSE)*$S62*((1+'Inputs &amp; Summary'!$D$7)^AA$29))),IF($M62=Lists!$H$3,IF($K62&lt;1,((($R62*(1-$E62)+$Q62*(1-$F62))/$K62)*((1+'Inputs &amp; Summary'!$D$7)^AA$29)),((INT(AA$29/$K62)-INT((AA$29-1)/$K62))*($R62*(1-$E62)+$Q62*(1-$F62))*((1+'Inputs &amp; Summary'!$D$7)^AA$29))),((_xlfn.WEIBULL.DIST(AA$29,$L62,$K62,FALSE)*($R62*(1-$E62)+$Q62*(1-$F62))*((1+'Inputs &amp; Summary'!$D$7)^AA$29))))))</f>
        <v>0</v>
      </c>
      <c r="AB62" s="114">
        <f>$D62*IF(AB$29&gt;'Inputs &amp; Summary'!$D$5,0,IF(AB$29&gt;VLOOKUP($G62,Lists!$J$17:$K$21,2),IF($M62=Lists!$H$3,IF($K62&lt;1,(($S62/$K62)*((1+'Inputs &amp; Summary'!$D$7)^AB$29)),((INT(AB$29/$K62)-INT((AB$29-1)/$K62))*$S62*((1+'Inputs &amp; Summary'!$D$7)^AB$29))),(_xlfn.WEIBULL.DIST(AB$29,$L62,$K62,FALSE)*$S62*((1+'Inputs &amp; Summary'!$D$7)^AB$29))),IF($M62=Lists!$H$3,IF($K62&lt;1,((($R62*(1-$E62)+$Q62*(1-$F62))/$K62)*((1+'Inputs &amp; Summary'!$D$7)^AB$29)),((INT(AB$29/$K62)-INT((AB$29-1)/$K62))*($R62*(1-$E62)+$Q62*(1-$F62))*((1+'Inputs &amp; Summary'!$D$7)^AB$29))),((_xlfn.WEIBULL.DIST(AB$29,$L62,$K62,FALSE)*($R62*(1-$E62)+$Q62*(1-$F62))*((1+'Inputs &amp; Summary'!$D$7)^AB$29))))))</f>
        <v>0</v>
      </c>
      <c r="AC62" s="114">
        <f>$D62*IF(AC$29&gt;'Inputs &amp; Summary'!$D$5,0,IF(AC$29&gt;VLOOKUP($G62,Lists!$J$17:$K$21,2),IF($M62=Lists!$H$3,IF($K62&lt;1,(($S62/$K62)*((1+'Inputs &amp; Summary'!$D$7)^AC$29)),((INT(AC$29/$K62)-INT((AC$29-1)/$K62))*$S62*((1+'Inputs &amp; Summary'!$D$7)^AC$29))),(_xlfn.WEIBULL.DIST(AC$29,$L62,$K62,FALSE)*$S62*((1+'Inputs &amp; Summary'!$D$7)^AC$29))),IF($M62=Lists!$H$3,IF($K62&lt;1,((($R62*(1-$E62)+$Q62*(1-$F62))/$K62)*((1+'Inputs &amp; Summary'!$D$7)^AC$29)),((INT(AC$29/$K62)-INT((AC$29-1)/$K62))*($R62*(1-$E62)+$Q62*(1-$F62))*((1+'Inputs &amp; Summary'!$D$7)^AC$29))),((_xlfn.WEIBULL.DIST(AC$29,$L62,$K62,FALSE)*($R62*(1-$E62)+$Q62*(1-$F62))*((1+'Inputs &amp; Summary'!$D$7)^AC$29))))))</f>
        <v>0</v>
      </c>
      <c r="AD62" s="114">
        <f>$D62*IF(AD$29&gt;'Inputs &amp; Summary'!$D$5,0,IF(AD$29&gt;VLOOKUP($G62,Lists!$J$17:$K$21,2),IF($M62=Lists!$H$3,IF($K62&lt;1,(($S62/$K62)*((1+'Inputs &amp; Summary'!$D$7)^AD$29)),((INT(AD$29/$K62)-INT((AD$29-1)/$K62))*$S62*((1+'Inputs &amp; Summary'!$D$7)^AD$29))),(_xlfn.WEIBULL.DIST(AD$29,$L62,$K62,FALSE)*$S62*((1+'Inputs &amp; Summary'!$D$7)^AD$29))),IF($M62=Lists!$H$3,IF($K62&lt;1,((($R62*(1-$E62)+$Q62*(1-$F62))/$K62)*((1+'Inputs &amp; Summary'!$D$7)^AD$29)),((INT(AD$29/$K62)-INT((AD$29-1)/$K62))*($R62*(1-$E62)+$Q62*(1-$F62))*((1+'Inputs &amp; Summary'!$D$7)^AD$29))),((_xlfn.WEIBULL.DIST(AD$29,$L62,$K62,FALSE)*($R62*(1-$E62)+$Q62*(1-$F62))*((1+'Inputs &amp; Summary'!$D$7)^AD$29))))))</f>
        <v>0</v>
      </c>
      <c r="AE62" s="114">
        <f>$D62*IF(AE$29&gt;'Inputs &amp; Summary'!$D$5,0,IF(AE$29&gt;VLOOKUP($G62,Lists!$J$17:$K$21,2),IF($M62=Lists!$H$3,IF($K62&lt;1,(($S62/$K62)*((1+'Inputs &amp; Summary'!$D$7)^AE$29)),((INT(AE$29/$K62)-INT((AE$29-1)/$K62))*$S62*((1+'Inputs &amp; Summary'!$D$7)^AE$29))),(_xlfn.WEIBULL.DIST(AE$29,$L62,$K62,FALSE)*$S62*((1+'Inputs &amp; Summary'!$D$7)^AE$29))),IF($M62=Lists!$H$3,IF($K62&lt;1,((($R62*(1-$E62)+$Q62*(1-$F62))/$K62)*((1+'Inputs &amp; Summary'!$D$7)^AE$29)),((INT(AE$29/$K62)-INT((AE$29-1)/$K62))*($R62*(1-$E62)+$Q62*(1-$F62))*((1+'Inputs &amp; Summary'!$D$7)^AE$29))),((_xlfn.WEIBULL.DIST(AE$29,$L62,$K62,FALSE)*($R62*(1-$E62)+$Q62*(1-$F62))*((1+'Inputs &amp; Summary'!$D$7)^AE$29))))))</f>
        <v>0</v>
      </c>
      <c r="AF62" s="114">
        <f>$D62*IF(AF$29&gt;'Inputs &amp; Summary'!$D$5,0,IF(AF$29&gt;VLOOKUP($G62,Lists!$J$17:$K$21,2),IF($M62=Lists!$H$3,IF($K62&lt;1,(($S62/$K62)*((1+'Inputs &amp; Summary'!$D$7)^AF$29)),((INT(AF$29/$K62)-INT((AF$29-1)/$K62))*$S62*((1+'Inputs &amp; Summary'!$D$7)^AF$29))),(_xlfn.WEIBULL.DIST(AF$29,$L62,$K62,FALSE)*$S62*((1+'Inputs &amp; Summary'!$D$7)^AF$29))),IF($M62=Lists!$H$3,IF($K62&lt;1,((($R62*(1-$E62)+$Q62*(1-$F62))/$K62)*((1+'Inputs &amp; Summary'!$D$7)^AF$29)),((INT(AF$29/$K62)-INT((AF$29-1)/$K62))*($R62*(1-$E62)+$Q62*(1-$F62))*((1+'Inputs &amp; Summary'!$D$7)^AF$29))),((_xlfn.WEIBULL.DIST(AF$29,$L62,$K62,FALSE)*($R62*(1-$E62)+$Q62*(1-$F62))*((1+'Inputs &amp; Summary'!$D$7)^AF$29))))))</f>
        <v>0</v>
      </c>
      <c r="AG62" s="114">
        <f>$D62*IF(AG$29&gt;'Inputs &amp; Summary'!$D$5,0,IF(AG$29&gt;VLOOKUP($G62,Lists!$J$17:$K$21,2),IF($M62=Lists!$H$3,IF($K62&lt;1,(($S62/$K62)*((1+'Inputs &amp; Summary'!$D$7)^AG$29)),((INT(AG$29/$K62)-INT((AG$29-1)/$K62))*$S62*((1+'Inputs &amp; Summary'!$D$7)^AG$29))),(_xlfn.WEIBULL.DIST(AG$29,$L62,$K62,FALSE)*$S62*((1+'Inputs &amp; Summary'!$D$7)^AG$29))),IF($M62=Lists!$H$3,IF($K62&lt;1,((($R62*(1-$E62)+$Q62*(1-$F62))/$K62)*((1+'Inputs &amp; Summary'!$D$7)^AG$29)),((INT(AG$29/$K62)-INT((AG$29-1)/$K62))*($R62*(1-$E62)+$Q62*(1-$F62))*((1+'Inputs &amp; Summary'!$D$7)^AG$29))),((_xlfn.WEIBULL.DIST(AG$29,$L62,$K62,FALSE)*($R62*(1-$E62)+$Q62*(1-$F62))*((1+'Inputs &amp; Summary'!$D$7)^AG$29))))))</f>
        <v>0</v>
      </c>
      <c r="AH62" s="114">
        <f>$D62*IF(AH$29&gt;'Inputs &amp; Summary'!$D$5,0,IF(AH$29&gt;VLOOKUP($G62,Lists!$J$17:$K$21,2),IF($M62=Lists!$H$3,IF($K62&lt;1,(($S62/$K62)*((1+'Inputs &amp; Summary'!$D$7)^AH$29)),((INT(AH$29/$K62)-INT((AH$29-1)/$K62))*$S62*((1+'Inputs &amp; Summary'!$D$7)^AH$29))),(_xlfn.WEIBULL.DIST(AH$29,$L62,$K62,FALSE)*$S62*((1+'Inputs &amp; Summary'!$D$7)^AH$29))),IF($M62=Lists!$H$3,IF($K62&lt;1,((($R62*(1-$E62)+$Q62*(1-$F62))/$K62)*((1+'Inputs &amp; Summary'!$D$7)^AH$29)),((INT(AH$29/$K62)-INT((AH$29-1)/$K62))*($R62*(1-$E62)+$Q62*(1-$F62))*((1+'Inputs &amp; Summary'!$D$7)^AH$29))),((_xlfn.WEIBULL.DIST(AH$29,$L62,$K62,FALSE)*($R62*(1-$E62)+$Q62*(1-$F62))*((1+'Inputs &amp; Summary'!$D$7)^AH$29))))))</f>
        <v>0</v>
      </c>
      <c r="AI62" s="114">
        <f>$D62*IF(AI$29&gt;'Inputs &amp; Summary'!$D$5,0,IF(AI$29&gt;VLOOKUP($G62,Lists!$J$17:$K$21,2),IF($M62=Lists!$H$3,IF($K62&lt;1,(($S62/$K62)*((1+'Inputs &amp; Summary'!$D$7)^AI$29)),((INT(AI$29/$K62)-INT((AI$29-1)/$K62))*$S62*((1+'Inputs &amp; Summary'!$D$7)^AI$29))),(_xlfn.WEIBULL.DIST(AI$29,$L62,$K62,FALSE)*$S62*((1+'Inputs &amp; Summary'!$D$7)^AI$29))),IF($M62=Lists!$H$3,IF($K62&lt;1,((($R62*(1-$E62)+$Q62*(1-$F62))/$K62)*((1+'Inputs &amp; Summary'!$D$7)^AI$29)),((INT(AI$29/$K62)-INT((AI$29-1)/$K62))*($R62*(1-$E62)+$Q62*(1-$F62))*((1+'Inputs &amp; Summary'!$D$7)^AI$29))),((_xlfn.WEIBULL.DIST(AI$29,$L62,$K62,FALSE)*($R62*(1-$E62)+$Q62*(1-$F62))*((1+'Inputs &amp; Summary'!$D$7)^AI$29))))))</f>
        <v>0</v>
      </c>
      <c r="AJ62" s="114">
        <f>$D62*IF(AJ$29&gt;'Inputs &amp; Summary'!$D$5,0,IF(AJ$29&gt;VLOOKUP($G62,Lists!$J$17:$K$21,2),IF($M62=Lists!$H$3,IF($K62&lt;1,(($S62/$K62)*((1+'Inputs &amp; Summary'!$D$7)^AJ$29)),((INT(AJ$29/$K62)-INT((AJ$29-1)/$K62))*$S62*((1+'Inputs &amp; Summary'!$D$7)^AJ$29))),(_xlfn.WEIBULL.DIST(AJ$29,$L62,$K62,FALSE)*$S62*((1+'Inputs &amp; Summary'!$D$7)^AJ$29))),IF($M62=Lists!$H$3,IF($K62&lt;1,((($R62*(1-$E62)+$Q62*(1-$F62))/$K62)*((1+'Inputs &amp; Summary'!$D$7)^AJ$29)),((INT(AJ$29/$K62)-INT((AJ$29-1)/$K62))*($R62*(1-$E62)+$Q62*(1-$F62))*((1+'Inputs &amp; Summary'!$D$7)^AJ$29))),((_xlfn.WEIBULL.DIST(AJ$29,$L62,$K62,FALSE)*($R62*(1-$E62)+$Q62*(1-$F62))*((1+'Inputs &amp; Summary'!$D$7)^AJ$29))))))</f>
        <v>0</v>
      </c>
      <c r="AK62" s="114">
        <f>$D62*IF(AK$29&gt;'Inputs &amp; Summary'!$D$5,0,IF(AK$29&gt;VLOOKUP($G62,Lists!$J$17:$K$21,2),IF($M62=Lists!$H$3,IF($K62&lt;1,(($S62/$K62)*((1+'Inputs &amp; Summary'!$D$7)^AK$29)),((INT(AK$29/$K62)-INT((AK$29-1)/$K62))*$S62*((1+'Inputs &amp; Summary'!$D$7)^AK$29))),(_xlfn.WEIBULL.DIST(AK$29,$L62,$K62,FALSE)*$S62*((1+'Inputs &amp; Summary'!$D$7)^AK$29))),IF($M62=Lists!$H$3,IF($K62&lt;1,((($R62*(1-$E62)+$Q62*(1-$F62))/$K62)*((1+'Inputs &amp; Summary'!$D$7)^AK$29)),((INT(AK$29/$K62)-INT((AK$29-1)/$K62))*($R62*(1-$E62)+$Q62*(1-$F62))*((1+'Inputs &amp; Summary'!$D$7)^AK$29))),((_xlfn.WEIBULL.DIST(AK$29,$L62,$K62,FALSE)*($R62*(1-$E62)+$Q62*(1-$F62))*((1+'Inputs &amp; Summary'!$D$7)^AK$29))))))</f>
        <v>0</v>
      </c>
      <c r="AL62" s="114">
        <f>$D62*IF(AL$29&gt;'Inputs &amp; Summary'!$D$5,0,IF(AL$29&gt;VLOOKUP($G62,Lists!$J$17:$K$21,2),IF($M62=Lists!$H$3,IF($K62&lt;1,(($S62/$K62)*((1+'Inputs &amp; Summary'!$D$7)^AL$29)),((INT(AL$29/$K62)-INT((AL$29-1)/$K62))*$S62*((1+'Inputs &amp; Summary'!$D$7)^AL$29))),(_xlfn.WEIBULL.DIST(AL$29,$L62,$K62,FALSE)*$S62*((1+'Inputs &amp; Summary'!$D$7)^AL$29))),IF($M62=Lists!$H$3,IF($K62&lt;1,((($R62*(1-$E62)+$Q62*(1-$F62))/$K62)*((1+'Inputs &amp; Summary'!$D$7)^AL$29)),((INT(AL$29/$K62)-INT((AL$29-1)/$K62))*($R62*(1-$E62)+$Q62*(1-$F62))*((1+'Inputs &amp; Summary'!$D$7)^AL$29))),((_xlfn.WEIBULL.DIST(AL$29,$L62,$K62,FALSE)*($R62*(1-$E62)+$Q62*(1-$F62))*((1+'Inputs &amp; Summary'!$D$7)^AL$29))))))</f>
        <v>0</v>
      </c>
      <c r="AM62" s="114">
        <f>$D62*IF(AM$29&gt;'Inputs &amp; Summary'!$D$5,0,IF(AM$29&gt;VLOOKUP($G62,Lists!$J$17:$K$21,2),IF($M62=Lists!$H$3,IF($K62&lt;1,(($S62/$K62)*((1+'Inputs &amp; Summary'!$D$7)^AM$29)),((INT(AM$29/$K62)-INT((AM$29-1)/$K62))*$S62*((1+'Inputs &amp; Summary'!$D$7)^AM$29))),(_xlfn.WEIBULL.DIST(AM$29,$L62,$K62,FALSE)*$S62*((1+'Inputs &amp; Summary'!$D$7)^AM$29))),IF($M62=Lists!$H$3,IF($K62&lt;1,((($R62*(1-$E62)+$Q62*(1-$F62))/$K62)*((1+'Inputs &amp; Summary'!$D$7)^AM$29)),((INT(AM$29/$K62)-INT((AM$29-1)/$K62))*($R62*(1-$E62)+$Q62*(1-$F62))*((1+'Inputs &amp; Summary'!$D$7)^AM$29))),((_xlfn.WEIBULL.DIST(AM$29,$L62,$K62,FALSE)*($R62*(1-$E62)+$Q62*(1-$F62))*((1+'Inputs &amp; Summary'!$D$7)^AM$29))))))</f>
        <v>0</v>
      </c>
      <c r="AN62" s="114">
        <f>$D62*IF(AN$29&gt;'Inputs &amp; Summary'!$D$5,0,IF(AN$29&gt;VLOOKUP($G62,Lists!$J$17:$K$21,2),IF($M62=Lists!$H$3,IF($K62&lt;1,(($S62/$K62)*((1+'Inputs &amp; Summary'!$D$7)^AN$29)),((INT(AN$29/$K62)-INT((AN$29-1)/$K62))*$S62*((1+'Inputs &amp; Summary'!$D$7)^AN$29))),(_xlfn.WEIBULL.DIST(AN$29,$L62,$K62,FALSE)*$S62*((1+'Inputs &amp; Summary'!$D$7)^AN$29))),IF($M62=Lists!$H$3,IF($K62&lt;1,((($R62*(1-$E62)+$Q62*(1-$F62))/$K62)*((1+'Inputs &amp; Summary'!$D$7)^AN$29)),((INT(AN$29/$K62)-INT((AN$29-1)/$K62))*($R62*(1-$E62)+$Q62*(1-$F62))*((1+'Inputs &amp; Summary'!$D$7)^AN$29))),((_xlfn.WEIBULL.DIST(AN$29,$L62,$K62,FALSE)*($R62*(1-$E62)+$Q62*(1-$F62))*((1+'Inputs &amp; Summary'!$D$7)^AN$29))))))</f>
        <v>0</v>
      </c>
      <c r="AO62" s="114">
        <f>$D62*IF(AO$29&gt;'Inputs &amp; Summary'!$D$5,0,IF(AO$29&gt;VLOOKUP($G62,Lists!$J$17:$K$21,2),IF($M62=Lists!$H$3,IF($K62&lt;1,(($S62/$K62)*((1+'Inputs &amp; Summary'!$D$7)^AO$29)),((INT(AO$29/$K62)-INT((AO$29-1)/$K62))*$S62*((1+'Inputs &amp; Summary'!$D$7)^AO$29))),(_xlfn.WEIBULL.DIST(AO$29,$L62,$K62,FALSE)*$S62*((1+'Inputs &amp; Summary'!$D$7)^AO$29))),IF($M62=Lists!$H$3,IF($K62&lt;1,((($R62*(1-$E62)+$Q62*(1-$F62))/$K62)*((1+'Inputs &amp; Summary'!$D$7)^AO$29)),((INT(AO$29/$K62)-INT((AO$29-1)/$K62))*($R62*(1-$E62)+$Q62*(1-$F62))*((1+'Inputs &amp; Summary'!$D$7)^AO$29))),((_xlfn.WEIBULL.DIST(AO$29,$L62,$K62,FALSE)*($R62*(1-$E62)+$Q62*(1-$F62))*((1+'Inputs &amp; Summary'!$D$7)^AO$29))))))</f>
        <v>0</v>
      </c>
      <c r="AP62" s="114">
        <f>$D62*IF(AP$29&gt;'Inputs &amp; Summary'!$D$5,0,IF(AP$29&gt;VLOOKUP($G62,Lists!$J$17:$K$21,2),IF($M62=Lists!$H$3,IF($K62&lt;1,(($S62/$K62)*((1+'Inputs &amp; Summary'!$D$7)^AP$29)),((INT(AP$29/$K62)-INT((AP$29-1)/$K62))*$S62*((1+'Inputs &amp; Summary'!$D$7)^AP$29))),(_xlfn.WEIBULL.DIST(AP$29,$L62,$K62,FALSE)*$S62*((1+'Inputs &amp; Summary'!$D$7)^AP$29))),IF($M62=Lists!$H$3,IF($K62&lt;1,((($R62*(1-$E62)+$Q62*(1-$F62))/$K62)*((1+'Inputs &amp; Summary'!$D$7)^AP$29)),((INT(AP$29/$K62)-INT((AP$29-1)/$K62))*($R62*(1-$E62)+$Q62*(1-$F62))*((1+'Inputs &amp; Summary'!$D$7)^AP$29))),((_xlfn.WEIBULL.DIST(AP$29,$L62,$K62,FALSE)*($R62*(1-$E62)+$Q62*(1-$F62))*((1+'Inputs &amp; Summary'!$D$7)^AP$29))))))</f>
        <v>0</v>
      </c>
      <c r="AQ62" s="114">
        <f>$D62*IF(AQ$29&gt;'Inputs &amp; Summary'!$D$5,0,IF(AQ$29&gt;VLOOKUP($G62,Lists!$J$17:$K$21,2),IF($M62=Lists!$H$3,IF($K62&lt;1,(($S62/$K62)*((1+'Inputs &amp; Summary'!$D$7)^AQ$29)),((INT(AQ$29/$K62)-INT((AQ$29-1)/$K62))*$S62*((1+'Inputs &amp; Summary'!$D$7)^AQ$29))),(_xlfn.WEIBULL.DIST(AQ$29,$L62,$K62,FALSE)*$S62*((1+'Inputs &amp; Summary'!$D$7)^AQ$29))),IF($M62=Lists!$H$3,IF($K62&lt;1,((($R62*(1-$E62)+$Q62*(1-$F62))/$K62)*((1+'Inputs &amp; Summary'!$D$7)^AQ$29)),((INT(AQ$29/$K62)-INT((AQ$29-1)/$K62))*($R62*(1-$E62)+$Q62*(1-$F62))*((1+'Inputs &amp; Summary'!$D$7)^AQ$29))),((_xlfn.WEIBULL.DIST(AQ$29,$L62,$K62,FALSE)*($R62*(1-$E62)+$Q62*(1-$F62))*((1+'Inputs &amp; Summary'!$D$7)^AQ$29))))))</f>
        <v>0</v>
      </c>
      <c r="AR62" s="114">
        <f>$D62*IF(AR$29&gt;'Inputs &amp; Summary'!$D$5,0,IF(AR$29&gt;VLOOKUP($G62,Lists!$J$17:$K$21,2),IF($M62=Lists!$H$3,IF($K62&lt;1,(($S62/$K62)*((1+'Inputs &amp; Summary'!$D$7)^AR$29)),((INT(AR$29/$K62)-INT((AR$29-1)/$K62))*$S62*((1+'Inputs &amp; Summary'!$D$7)^AR$29))),(_xlfn.WEIBULL.DIST(AR$29,$L62,$K62,FALSE)*$S62*((1+'Inputs &amp; Summary'!$D$7)^AR$29))),IF($M62=Lists!$H$3,IF($K62&lt;1,((($R62*(1-$E62)+$Q62*(1-$F62))/$K62)*((1+'Inputs &amp; Summary'!$D$7)^AR$29)),((INT(AR$29/$K62)-INT((AR$29-1)/$K62))*($R62*(1-$E62)+$Q62*(1-$F62))*((1+'Inputs &amp; Summary'!$D$7)^AR$29))),((_xlfn.WEIBULL.DIST(AR$29,$L62,$K62,FALSE)*($R62*(1-$E62)+$Q62*(1-$F62))*((1+'Inputs &amp; Summary'!$D$7)^AR$29))))))</f>
        <v>0</v>
      </c>
      <c r="AS62" s="114">
        <f>$D62*IF(AS$29&gt;'Inputs &amp; Summary'!$D$5,0,IF(AS$29&gt;VLOOKUP($G62,Lists!$J$17:$K$21,2),IF($M62=Lists!$H$3,IF($K62&lt;1,(($S62/$K62)*((1+'Inputs &amp; Summary'!$D$7)^AS$29)),((INT(AS$29/$K62)-INT((AS$29-1)/$K62))*$S62*((1+'Inputs &amp; Summary'!$D$7)^AS$29))),(_xlfn.WEIBULL.DIST(AS$29,$L62,$K62,FALSE)*$S62*((1+'Inputs &amp; Summary'!$D$7)^AS$29))),IF($M62=Lists!$H$3,IF($K62&lt;1,((($R62*(1-$E62)+$Q62*(1-$F62))/$K62)*((1+'Inputs &amp; Summary'!$D$7)^AS$29)),((INT(AS$29/$K62)-INT((AS$29-1)/$K62))*($R62*(1-$E62)+$Q62*(1-$F62))*((1+'Inputs &amp; Summary'!$D$7)^AS$29))),((_xlfn.WEIBULL.DIST(AS$29,$L62,$K62,FALSE)*($R62*(1-$E62)+$Q62*(1-$F62))*((1+'Inputs &amp; Summary'!$D$7)^AS$29))))))</f>
        <v>0</v>
      </c>
      <c r="AT62" s="114">
        <f>$D62*IF(AT$29&gt;'Inputs &amp; Summary'!$D$5,0,IF(AT$29&gt;VLOOKUP($G62,Lists!$J$17:$K$21,2),IF($M62=Lists!$H$3,IF($K62&lt;1,(($S62/$K62)*((1+'Inputs &amp; Summary'!$D$7)^AT$29)),((INT(AT$29/$K62)-INT((AT$29-1)/$K62))*$S62*((1+'Inputs &amp; Summary'!$D$7)^AT$29))),(_xlfn.WEIBULL.DIST(AT$29,$L62,$K62,FALSE)*$S62*((1+'Inputs &amp; Summary'!$D$7)^AT$29))),IF($M62=Lists!$H$3,IF($K62&lt;1,((($R62*(1-$E62)+$Q62*(1-$F62))/$K62)*((1+'Inputs &amp; Summary'!$D$7)^AT$29)),((INT(AT$29/$K62)-INT((AT$29-1)/$K62))*($R62*(1-$E62)+$Q62*(1-$F62))*((1+'Inputs &amp; Summary'!$D$7)^AT$29))),((_xlfn.WEIBULL.DIST(AT$29,$L62,$K62,FALSE)*($R62*(1-$E62)+$Q62*(1-$F62))*((1+'Inputs &amp; Summary'!$D$7)^AT$29))))))</f>
        <v>0</v>
      </c>
      <c r="AU62" s="114">
        <f>$D62*IF(AU$29&gt;'Inputs &amp; Summary'!$D$5,0,IF(AU$29&gt;VLOOKUP($G62,Lists!$J$17:$K$21,2),IF($M62=Lists!$H$3,IF($K62&lt;1,(($S62/$K62)*((1+'Inputs &amp; Summary'!$D$7)^AU$29)),((INT(AU$29/$K62)-INT((AU$29-1)/$K62))*$S62*((1+'Inputs &amp; Summary'!$D$7)^AU$29))),(_xlfn.WEIBULL.DIST(AU$29,$L62,$K62,FALSE)*$S62*((1+'Inputs &amp; Summary'!$D$7)^AU$29))),IF($M62=Lists!$H$3,IF($K62&lt;1,((($R62*(1-$E62)+$Q62*(1-$F62))/$K62)*((1+'Inputs &amp; Summary'!$D$7)^AU$29)),((INT(AU$29/$K62)-INT((AU$29-1)/$K62))*($R62*(1-$E62)+$Q62*(1-$F62))*((1+'Inputs &amp; Summary'!$D$7)^AU$29))),((_xlfn.WEIBULL.DIST(AU$29,$L62,$K62,FALSE)*($R62*(1-$E62)+$Q62*(1-$F62))*((1+'Inputs &amp; Summary'!$D$7)^AU$29))))))</f>
        <v>0</v>
      </c>
      <c r="AV62" s="114">
        <f>$D62*IF(AV$29&gt;'Inputs &amp; Summary'!$D$5,0,IF(AV$29&gt;VLOOKUP($G62,Lists!$J$17:$K$21,2),IF($M62=Lists!$H$3,IF($K62&lt;1,(($S62/$K62)*((1+'Inputs &amp; Summary'!$D$7)^AV$29)),((INT(AV$29/$K62)-INT((AV$29-1)/$K62))*$S62*((1+'Inputs &amp; Summary'!$D$7)^AV$29))),(_xlfn.WEIBULL.DIST(AV$29,$L62,$K62,FALSE)*$S62*((1+'Inputs &amp; Summary'!$D$7)^AV$29))),IF($M62=Lists!$H$3,IF($K62&lt;1,((($R62*(1-$E62)+$Q62*(1-$F62))/$K62)*((1+'Inputs &amp; Summary'!$D$7)^AV$29)),((INT(AV$29/$K62)-INT((AV$29-1)/$K62))*($R62*(1-$E62)+$Q62*(1-$F62))*((1+'Inputs &amp; Summary'!$D$7)^AV$29))),((_xlfn.WEIBULL.DIST(AV$29,$L62,$K62,FALSE)*($R62*(1-$E62)+$Q62*(1-$F62))*((1+'Inputs &amp; Summary'!$D$7)^AV$29))))))</f>
        <v>0</v>
      </c>
      <c r="AW62" s="114">
        <f>$D62*IF(AW$29&gt;'Inputs &amp; Summary'!$D$5,0,IF(AW$29&gt;VLOOKUP($G62,Lists!$J$17:$K$21,2),IF($M62=Lists!$H$3,IF($K62&lt;1,(($S62/$K62)*((1+'Inputs &amp; Summary'!$D$7)^AW$29)),((INT(AW$29/$K62)-INT((AW$29-1)/$K62))*$S62*((1+'Inputs &amp; Summary'!$D$7)^AW$29))),(_xlfn.WEIBULL.DIST(AW$29,$L62,$K62,FALSE)*$S62*((1+'Inputs &amp; Summary'!$D$7)^AW$29))),IF($M62=Lists!$H$3,IF($K62&lt;1,((($R62*(1-$E62)+$Q62*(1-$F62))/$K62)*((1+'Inputs &amp; Summary'!$D$7)^AW$29)),((INT(AW$29/$K62)-INT((AW$29-1)/$K62))*($R62*(1-$E62)+$Q62*(1-$F62))*((1+'Inputs &amp; Summary'!$D$7)^AW$29))),((_xlfn.WEIBULL.DIST(AW$29,$L62,$K62,FALSE)*($R62*(1-$E62)+$Q62*(1-$F62))*((1+'Inputs &amp; Summary'!$D$7)^AW$29))))))</f>
        <v>0</v>
      </c>
      <c r="AX62" s="114">
        <f>$D62*IF(AX$29&gt;'Inputs &amp; Summary'!$D$5,0,IF(AX$29&gt;VLOOKUP($G62,Lists!$J$17:$K$21,2),IF($M62=Lists!$H$3,IF($K62&lt;1,(($S62/$K62)*((1+'Inputs &amp; Summary'!$D$7)^AX$29)),((INT(AX$29/$K62)-INT((AX$29-1)/$K62))*$S62*((1+'Inputs &amp; Summary'!$D$7)^AX$29))),(_xlfn.WEIBULL.DIST(AX$29,$L62,$K62,FALSE)*$S62*((1+'Inputs &amp; Summary'!$D$7)^AX$29))),IF($M62=Lists!$H$3,IF($K62&lt;1,((($R62*(1-$E62)+$Q62*(1-$F62))/$K62)*((1+'Inputs &amp; Summary'!$D$7)^AX$29)),((INT(AX$29/$K62)-INT((AX$29-1)/$K62))*($R62*(1-$E62)+$Q62*(1-$F62))*((1+'Inputs &amp; Summary'!$D$7)^AX$29))),((_xlfn.WEIBULL.DIST(AX$29,$L62,$K62,FALSE)*($R62*(1-$E62)+$Q62*(1-$F62))*((1+'Inputs &amp; Summary'!$D$7)^AX$29))))))</f>
        <v>0</v>
      </c>
      <c r="AY62" s="114">
        <f>$D62*IF(AY$29&gt;'Inputs &amp; Summary'!$D$5,0,IF(AY$29&gt;VLOOKUP($G62,Lists!$J$17:$K$21,2),IF($M62=Lists!$H$3,IF($K62&lt;1,(($S62/$K62)*((1+'Inputs &amp; Summary'!$D$7)^AY$29)),((INT(AY$29/$K62)-INT((AY$29-1)/$K62))*$S62*((1+'Inputs &amp; Summary'!$D$7)^AY$29))),(_xlfn.WEIBULL.DIST(AY$29,$L62,$K62,FALSE)*$S62*((1+'Inputs &amp; Summary'!$D$7)^AY$29))),IF($M62=Lists!$H$3,IF($K62&lt;1,((($R62*(1-$E62)+$Q62*(1-$F62))/$K62)*((1+'Inputs &amp; Summary'!$D$7)^AY$29)),((INT(AY$29/$K62)-INT((AY$29-1)/$K62))*($R62*(1-$E62)+$Q62*(1-$F62))*((1+'Inputs &amp; Summary'!$D$7)^AY$29))),((_xlfn.WEIBULL.DIST(AY$29,$L62,$K62,FALSE)*($R62*(1-$E62)+$Q62*(1-$F62))*((1+'Inputs &amp; Summary'!$D$7)^AY$29))))))</f>
        <v>0</v>
      </c>
      <c r="AZ62" s="114">
        <f>$D62*IF(AZ$29&gt;'Inputs &amp; Summary'!$D$5,0,IF(AZ$29&gt;VLOOKUP($G62,Lists!$J$17:$K$21,2),IF($M62=Lists!$H$3,IF($K62&lt;1,(($S62/$K62)*((1+'Inputs &amp; Summary'!$D$7)^AZ$29)),((INT(AZ$29/$K62)-INT((AZ$29-1)/$K62))*$S62*((1+'Inputs &amp; Summary'!$D$7)^AZ$29))),(_xlfn.WEIBULL.DIST(AZ$29,$L62,$K62,FALSE)*$S62*((1+'Inputs &amp; Summary'!$D$7)^AZ$29))),IF($M62=Lists!$H$3,IF($K62&lt;1,((($R62*(1-$E62)+$Q62*(1-$F62))/$K62)*((1+'Inputs &amp; Summary'!$D$7)^AZ$29)),((INT(AZ$29/$K62)-INT((AZ$29-1)/$K62))*($R62*(1-$E62)+$Q62*(1-$F62))*((1+'Inputs &amp; Summary'!$D$7)^AZ$29))),((_xlfn.WEIBULL.DIST(AZ$29,$L62,$K62,FALSE)*($R62*(1-$E62)+$Q62*(1-$F62))*((1+'Inputs &amp; Summary'!$D$7)^AZ$29))))))</f>
        <v>0</v>
      </c>
      <c r="BA62" s="114">
        <f>$D62*IF(BA$29&gt;'Inputs &amp; Summary'!$D$5,0,IF(BA$29&gt;VLOOKUP($G62,Lists!$J$17:$K$21,2),IF($M62=Lists!$H$3,IF($K62&lt;1,(($S62/$K62)*((1+'Inputs &amp; Summary'!$D$7)^BA$29)),((INT(BA$29/$K62)-INT((BA$29-1)/$K62))*$S62*((1+'Inputs &amp; Summary'!$D$7)^BA$29))),(_xlfn.WEIBULL.DIST(BA$29,$L62,$K62,FALSE)*$S62*((1+'Inputs &amp; Summary'!$D$7)^BA$29))),IF($M62=Lists!$H$3,IF($K62&lt;1,((($R62*(1-$E62)+$Q62*(1-$F62))/$K62)*((1+'Inputs &amp; Summary'!$D$7)^BA$29)),((INT(BA$29/$K62)-INT((BA$29-1)/$K62))*($R62*(1-$E62)+$Q62*(1-$F62))*((1+'Inputs &amp; Summary'!$D$7)^BA$29))),((_xlfn.WEIBULL.DIST(BA$29,$L62,$K62,FALSE)*($R62*(1-$E62)+$Q62*(1-$F62))*((1+'Inputs &amp; Summary'!$D$7)^BA$29))))))</f>
        <v>0</v>
      </c>
      <c r="BB62" s="114">
        <f>$D62*IF(BB$29&gt;'Inputs &amp; Summary'!$D$5,0,IF(BB$29&gt;VLOOKUP($G62,Lists!$J$17:$K$21,2),IF($M62=Lists!$H$3,IF($K62&lt;1,(($S62/$K62)*((1+'Inputs &amp; Summary'!$D$7)^BB$29)),((INT(BB$29/$K62)-INT((BB$29-1)/$K62))*$S62*((1+'Inputs &amp; Summary'!$D$7)^BB$29))),(_xlfn.WEIBULL.DIST(BB$29,$L62,$K62,FALSE)*$S62*((1+'Inputs &amp; Summary'!$D$7)^BB$29))),IF($M62=Lists!$H$3,IF($K62&lt;1,((($R62*(1-$E62)+$Q62*(1-$F62))/$K62)*((1+'Inputs &amp; Summary'!$D$7)^BB$29)),((INT(BB$29/$K62)-INT((BB$29-1)/$K62))*($R62*(1-$E62)+$Q62*(1-$F62))*((1+'Inputs &amp; Summary'!$D$7)^BB$29))),((_xlfn.WEIBULL.DIST(BB$29,$L62,$K62,FALSE)*($R62*(1-$E62)+$Q62*(1-$F62))*((1+'Inputs &amp; Summary'!$D$7)^BB$29))))))</f>
        <v>0</v>
      </c>
      <c r="BC62" s="114">
        <f>$D62*IF(BC$29&gt;'Inputs &amp; Summary'!$D$5,0,IF(BC$29&gt;VLOOKUP($G62,Lists!$J$17:$K$21,2),IF($M62=Lists!$H$3,IF($K62&lt;1,(($S62/$K62)*((1+'Inputs &amp; Summary'!$D$7)^BC$29)),((INT(BC$29/$K62)-INT((BC$29-1)/$K62))*$S62*((1+'Inputs &amp; Summary'!$D$7)^BC$29))),(_xlfn.WEIBULL.DIST(BC$29,$L62,$K62,FALSE)*$S62*((1+'Inputs &amp; Summary'!$D$7)^BC$29))),IF($M62=Lists!$H$3,IF($K62&lt;1,((($R62*(1-$E62)+$Q62*(1-$F62))/$K62)*((1+'Inputs &amp; Summary'!$D$7)^BC$29)),((INT(BC$29/$K62)-INT((BC$29-1)/$K62))*($R62*(1-$E62)+$Q62*(1-$F62))*((1+'Inputs &amp; Summary'!$D$7)^BC$29))),((_xlfn.WEIBULL.DIST(BC$29,$L62,$K62,FALSE)*($R62*(1-$E62)+$Q62*(1-$F62))*((1+'Inputs &amp; Summary'!$D$7)^BC$29))))))</f>
        <v>0</v>
      </c>
      <c r="BD62" s="114">
        <f>$D62*IF(BD$29&gt;'Inputs &amp; Summary'!$D$5,0,IF(BD$29&gt;VLOOKUP($G62,Lists!$J$17:$K$21,2),IF($M62=Lists!$H$3,IF($K62&lt;1,(($S62/$K62)*((1+'Inputs &amp; Summary'!$D$7)^BD$29)),((INT(BD$29/$K62)-INT((BD$29-1)/$K62))*$S62*((1+'Inputs &amp; Summary'!$D$7)^BD$29))),(_xlfn.WEIBULL.DIST(BD$29,$L62,$K62,FALSE)*$S62*((1+'Inputs &amp; Summary'!$D$7)^BD$29))),IF($M62=Lists!$H$3,IF($K62&lt;1,((($R62*(1-$E62)+$Q62*(1-$F62))/$K62)*((1+'Inputs &amp; Summary'!$D$7)^BD$29)),((INT(BD$29/$K62)-INT((BD$29-1)/$K62))*($R62*(1-$E62)+$Q62*(1-$F62))*((1+'Inputs &amp; Summary'!$D$7)^BD$29))),((_xlfn.WEIBULL.DIST(BD$29,$L62,$K62,FALSE)*($R62*(1-$E62)+$Q62*(1-$F62))*((1+'Inputs &amp; Summary'!$D$7)^BD$29))))))</f>
        <v>0</v>
      </c>
      <c r="BE62" s="114">
        <f>$D62*IF(BE$29&gt;'Inputs &amp; Summary'!$D$5,0,IF(BE$29&gt;VLOOKUP($G62,Lists!$J$17:$K$21,2),IF($M62=Lists!$H$3,IF($K62&lt;1,(($S62/$K62)*((1+'Inputs &amp; Summary'!$D$7)^BE$29)),((INT(BE$29/$K62)-INT((BE$29-1)/$K62))*$S62*((1+'Inputs &amp; Summary'!$D$7)^BE$29))),(_xlfn.WEIBULL.DIST(BE$29,$L62,$K62,FALSE)*$S62*((1+'Inputs &amp; Summary'!$D$7)^BE$29))),IF($M62=Lists!$H$3,IF($K62&lt;1,((($R62*(1-$E62)+$Q62*(1-$F62))/$K62)*((1+'Inputs &amp; Summary'!$D$7)^BE$29)),((INT(BE$29/$K62)-INT((BE$29-1)/$K62))*($R62*(1-$E62)+$Q62*(1-$F62))*((1+'Inputs &amp; Summary'!$D$7)^BE$29))),((_xlfn.WEIBULL.DIST(BE$29,$L62,$K62,FALSE)*($R62*(1-$E62)+$Q62*(1-$F62))*((1+'Inputs &amp; Summary'!$D$7)^BE$29))))))</f>
        <v>0</v>
      </c>
      <c r="BF62" s="114">
        <f>$D62*IF(BF$29&gt;'Inputs &amp; Summary'!$D$5,0,IF(BF$29&gt;VLOOKUP($G62,Lists!$J$17:$K$21,2),IF($M62=Lists!$H$3,IF($K62&lt;1,(($S62/$K62)*((1+'Inputs &amp; Summary'!$D$7)^BF$29)),((INT(BF$29/$K62)-INT((BF$29-1)/$K62))*$S62*((1+'Inputs &amp; Summary'!$D$7)^BF$29))),(_xlfn.WEIBULL.DIST(BF$29,$L62,$K62,FALSE)*$S62*((1+'Inputs &amp; Summary'!$D$7)^BF$29))),IF($M62=Lists!$H$3,IF($K62&lt;1,((($R62*(1-$E62)+$Q62*(1-$F62))/$K62)*((1+'Inputs &amp; Summary'!$D$7)^BF$29)),((INT(BF$29/$K62)-INT((BF$29-1)/$K62))*($R62*(1-$E62)+$Q62*(1-$F62))*((1+'Inputs &amp; Summary'!$D$7)^BF$29))),((_xlfn.WEIBULL.DIST(BF$29,$L62,$K62,FALSE)*($R62*(1-$E62)+$Q62*(1-$F62))*((1+'Inputs &amp; Summary'!$D$7)^BF$29))))))</f>
        <v>0</v>
      </c>
      <c r="BG62" s="114">
        <f>$D62*IF(BG$29&gt;'Inputs &amp; Summary'!$D$5,0,IF(BG$29&gt;VLOOKUP($G62,Lists!$J$17:$K$21,2),IF($M62=Lists!$H$3,IF($K62&lt;1,(($S62/$K62)*((1+'Inputs &amp; Summary'!$D$7)^BG$29)),((INT(BG$29/$K62)-INT((BG$29-1)/$K62))*$S62*((1+'Inputs &amp; Summary'!$D$7)^BG$29))),(_xlfn.WEIBULL.DIST(BG$29,$L62,$K62,FALSE)*$S62*((1+'Inputs &amp; Summary'!$D$7)^BG$29))),IF($M62=Lists!$H$3,IF($K62&lt;1,((($R62*(1-$E62)+$Q62*(1-$F62))/$K62)*((1+'Inputs &amp; Summary'!$D$7)^BG$29)),((INT(BG$29/$K62)-INT((BG$29-1)/$K62))*($R62*(1-$E62)+$Q62*(1-$F62))*((1+'Inputs &amp; Summary'!$D$7)^BG$29))),((_xlfn.WEIBULL.DIST(BG$29,$L62,$K62,FALSE)*($R62*(1-$E62)+$Q62*(1-$F62))*((1+'Inputs &amp; Summary'!$D$7)^BG$29))))))</f>
        <v>0</v>
      </c>
      <c r="BH62" s="114">
        <f>$D62*IF(BH$29&gt;'Inputs &amp; Summary'!$D$5,0,IF(BH$29&gt;VLOOKUP($G62,Lists!$J$17:$K$21,2),IF($M62=Lists!$H$3,IF($K62&lt;1,(($S62/$K62)*((1+'Inputs &amp; Summary'!$D$7)^BH$29)),((INT(BH$29/$K62)-INT((BH$29-1)/$K62))*$S62*((1+'Inputs &amp; Summary'!$D$7)^BH$29))),(_xlfn.WEIBULL.DIST(BH$29,$L62,$K62,FALSE)*$S62*((1+'Inputs &amp; Summary'!$D$7)^BH$29))),IF($M62=Lists!$H$3,IF($K62&lt;1,((($R62*(1-$E62)+$Q62*(1-$F62))/$K62)*((1+'Inputs &amp; Summary'!$D$7)^BH$29)),((INT(BH$29/$K62)-INT((BH$29-1)/$K62))*($R62*(1-$E62)+$Q62*(1-$F62))*((1+'Inputs &amp; Summary'!$D$7)^BH$29))),((_xlfn.WEIBULL.DIST(BH$29,$L62,$K62,FALSE)*($R62*(1-$E62)+$Q62*(1-$F62))*((1+'Inputs &amp; Summary'!$D$7)^BH$29))))))</f>
        <v>0</v>
      </c>
      <c r="BI62" s="114">
        <f>$D62*IF(BI$29&gt;'Inputs &amp; Summary'!$D$5,0,IF(BI$29&gt;VLOOKUP($G62,Lists!$J$17:$K$21,2),IF($M62=Lists!$H$3,IF($K62&lt;1,(($S62/$K62)*((1+'Inputs &amp; Summary'!$D$7)^BI$29)),((INT(BI$29/$K62)-INT((BI$29-1)/$K62))*$S62*((1+'Inputs &amp; Summary'!$D$7)^BI$29))),(_xlfn.WEIBULL.DIST(BI$29,$L62,$K62,FALSE)*$S62*((1+'Inputs &amp; Summary'!$D$7)^BI$29))),IF($M62=Lists!$H$3,IF($K62&lt;1,((($R62*(1-$E62)+$Q62*(1-$F62))/$K62)*((1+'Inputs &amp; Summary'!$D$7)^BI$29)),((INT(BI$29/$K62)-INT((BI$29-1)/$K62))*($R62*(1-$E62)+$Q62*(1-$F62))*((1+'Inputs &amp; Summary'!$D$7)^BI$29))),((_xlfn.WEIBULL.DIST(BI$29,$L62,$K62,FALSE)*($R62*(1-$E62)+$Q62*(1-$F62))*((1+'Inputs &amp; Summary'!$D$7)^BI$29))))))</f>
        <v>0</v>
      </c>
      <c r="BJ62" s="114">
        <f>$D62*IF(BJ$29&gt;'Inputs &amp; Summary'!$D$5,0,IF(BJ$29&gt;VLOOKUP($G62,Lists!$J$17:$K$21,2),IF($M62=Lists!$H$3,IF($K62&lt;1,(($S62/$K62)*((1+'Inputs &amp; Summary'!$D$7)^BJ$29)),((INT(BJ$29/$K62)-INT((BJ$29-1)/$K62))*$S62*((1+'Inputs &amp; Summary'!$D$7)^BJ$29))),(_xlfn.WEIBULL.DIST(BJ$29,$L62,$K62,FALSE)*$S62*((1+'Inputs &amp; Summary'!$D$7)^BJ$29))),IF($M62=Lists!$H$3,IF($K62&lt;1,((($R62*(1-$E62)+$Q62*(1-$F62))/$K62)*((1+'Inputs &amp; Summary'!$D$7)^BJ$29)),((INT(BJ$29/$K62)-INT((BJ$29-1)/$K62))*($R62*(1-$E62)+$Q62*(1-$F62))*((1+'Inputs &amp; Summary'!$D$7)^BJ$29))),((_xlfn.WEIBULL.DIST(BJ$29,$L62,$K62,FALSE)*($R62*(1-$E62)+$Q62*(1-$F62))*((1+'Inputs &amp; Summary'!$D$7)^BJ$29))))))</f>
        <v>0</v>
      </c>
      <c r="BK62" s="114">
        <f>$D62*IF(BK$29&gt;'Inputs &amp; Summary'!$D$5,0,IF(BK$29&gt;VLOOKUP($G62,Lists!$J$17:$K$21,2),IF($M62=Lists!$H$3,IF($K62&lt;1,(($S62/$K62)*((1+'Inputs &amp; Summary'!$D$7)^BK$29)),((INT(BK$29/$K62)-INT((BK$29-1)/$K62))*$S62*((1+'Inputs &amp; Summary'!$D$7)^BK$29))),(_xlfn.WEIBULL.DIST(BK$29,$L62,$K62,FALSE)*$S62*((1+'Inputs &amp; Summary'!$D$7)^BK$29))),IF($M62=Lists!$H$3,IF($K62&lt;1,((($R62*(1-$E62)+$Q62*(1-$F62))/$K62)*((1+'Inputs &amp; Summary'!$D$7)^BK$29)),((INT(BK$29/$K62)-INT((BK$29-1)/$K62))*($R62*(1-$E62)+$Q62*(1-$F62))*((1+'Inputs &amp; Summary'!$D$7)^BK$29))),((_xlfn.WEIBULL.DIST(BK$29,$L62,$K62,FALSE)*($R62*(1-$E62)+$Q62*(1-$F62))*((1+'Inputs &amp; Summary'!$D$7)^BK$29))))))</f>
        <v>0</v>
      </c>
      <c r="BL62" s="114">
        <f>$D62*IF(BL$29&gt;'Inputs &amp; Summary'!$D$5,0,IF(BL$29&gt;VLOOKUP($G62,Lists!$J$17:$K$21,2),IF($M62=Lists!$H$3,IF($K62&lt;1,(($S62/$K62)*((1+'Inputs &amp; Summary'!$D$7)^BL$29)),((INT(BL$29/$K62)-INT((BL$29-1)/$K62))*$S62*((1+'Inputs &amp; Summary'!$D$7)^BL$29))),(_xlfn.WEIBULL.DIST(BL$29,$L62,$K62,FALSE)*$S62*((1+'Inputs &amp; Summary'!$D$7)^BL$29))),IF($M62=Lists!$H$3,IF($K62&lt;1,((($R62*(1-$E62)+$Q62*(1-$F62))/$K62)*((1+'Inputs &amp; Summary'!$D$7)^BL$29)),((INT(BL$29/$K62)-INT((BL$29-1)/$K62))*($R62*(1-$E62)+$Q62*(1-$F62))*((1+'Inputs &amp; Summary'!$D$7)^BL$29))),((_xlfn.WEIBULL.DIST(BL$29,$L62,$K62,FALSE)*($R62*(1-$E62)+$Q62*(1-$F62))*((1+'Inputs &amp; Summary'!$D$7)^BL$29))))))</f>
        <v>0</v>
      </c>
    </row>
    <row r="63" spans="1:64" s="1" customFormat="1" ht="43.2" x14ac:dyDescent="0.3">
      <c r="A63" s="79" t="s">
        <v>168</v>
      </c>
      <c r="B63" s="33" t="s">
        <v>307</v>
      </c>
      <c r="C63" s="33" t="s">
        <v>188</v>
      </c>
      <c r="D63" s="68">
        <v>0</v>
      </c>
      <c r="E63" s="68"/>
      <c r="F63" s="68"/>
      <c r="G63" s="213" t="s">
        <v>433</v>
      </c>
      <c r="H63" s="34"/>
      <c r="I63" s="34" t="s">
        <v>272</v>
      </c>
      <c r="J63" s="33">
        <f>VLOOKUP(I63,'Labor Rates'!$A$1:$B$16,2)</f>
        <v>16.66346153846154</v>
      </c>
      <c r="K63" s="35">
        <f>1/12</f>
        <v>8.3333333333333329E-2</v>
      </c>
      <c r="L63" s="35">
        <v>1</v>
      </c>
      <c r="M63" s="33" t="s">
        <v>259</v>
      </c>
      <c r="N63" s="84">
        <v>1</v>
      </c>
      <c r="O63" s="35">
        <v>1</v>
      </c>
      <c r="P63" s="5">
        <v>0</v>
      </c>
      <c r="Q63" s="73">
        <f t="shared" si="11"/>
        <v>16.66346153846154</v>
      </c>
      <c r="R63" s="73">
        <f t="shared" si="12"/>
        <v>0</v>
      </c>
      <c r="S63" s="74">
        <f t="shared" si="13"/>
        <v>0</v>
      </c>
      <c r="T63" s="88"/>
      <c r="U63" s="80"/>
      <c r="V63" s="87">
        <f t="shared" si="14"/>
        <v>0</v>
      </c>
      <c r="W63" s="87">
        <f>NPV('Inputs &amp; Summary'!$D$6,Y63:BL63)</f>
        <v>0</v>
      </c>
      <c r="X63" s="90">
        <f t="shared" si="15"/>
        <v>0</v>
      </c>
      <c r="Y63" s="114">
        <f>$D63*IF(Y$29&gt;'Inputs &amp; Summary'!$D$5,0,IF(Y$29&gt;VLOOKUP($G63,Lists!$J$17:$K$21,2),IF($M63=Lists!$H$3,IF($K63&lt;1,(($S63/$K63)*((1+'Inputs &amp; Summary'!$D$7)^Y$29)),((INT(Y$29/$K63)-INT((Y$29-1)/$K63))*$S63*((1+'Inputs &amp; Summary'!$D$7)^Y$29))),(_xlfn.WEIBULL.DIST(Y$29,$L63,$K63,FALSE)*$S63*((1+'Inputs &amp; Summary'!$D$7)^Y$29))),IF($M63=Lists!$H$3,IF($K63&lt;1,((($R63*(1-$E63)+$Q63*(1-$F63))/$K63)*((1+'Inputs &amp; Summary'!$D$7)^Y$29)),((INT(Y$29/$K63)-INT((Y$29-1)/$K63))*($R63*(1-$E63)+$Q63*(1-$F63))*((1+'Inputs &amp; Summary'!$D$7)^Y$29))),((_xlfn.WEIBULL.DIST(Y$29,$L63,$K63,FALSE)*($R63*(1-$E63)+$Q63*(1-$F63))*((1+'Inputs &amp; Summary'!$D$7)^Y$29))))))</f>
        <v>0</v>
      </c>
      <c r="Z63" s="114">
        <f>$D63*IF(Z$29&gt;'Inputs &amp; Summary'!$D$5,0,IF(Z$29&gt;VLOOKUP($G63,Lists!$J$17:$K$21,2),IF($M63=Lists!$H$3,IF($K63&lt;1,(($S63/$K63)*((1+'Inputs &amp; Summary'!$D$7)^Z$29)),((INT(Z$29/$K63)-INT((Z$29-1)/$K63))*$S63*((1+'Inputs &amp; Summary'!$D$7)^Z$29))),(_xlfn.WEIBULL.DIST(Z$29,$L63,$K63,FALSE)*$S63*((1+'Inputs &amp; Summary'!$D$7)^Z$29))),IF($M63=Lists!$H$3,IF($K63&lt;1,((($R63*(1-$E63)+$Q63*(1-$F63))/$K63)*((1+'Inputs &amp; Summary'!$D$7)^Z$29)),((INT(Z$29/$K63)-INT((Z$29-1)/$K63))*($R63*(1-$E63)+$Q63*(1-$F63))*((1+'Inputs &amp; Summary'!$D$7)^Z$29))),((_xlfn.WEIBULL.DIST(Z$29,$L63,$K63,FALSE)*($R63*(1-$E63)+$Q63*(1-$F63))*((1+'Inputs &amp; Summary'!$D$7)^Z$29))))))</f>
        <v>0</v>
      </c>
      <c r="AA63" s="114">
        <f>$D63*IF(AA$29&gt;'Inputs &amp; Summary'!$D$5,0,IF(AA$29&gt;VLOOKUP($G63,Lists!$J$17:$K$21,2),IF($M63=Lists!$H$3,IF($K63&lt;1,(($S63/$K63)*((1+'Inputs &amp; Summary'!$D$7)^AA$29)),((INT(AA$29/$K63)-INT((AA$29-1)/$K63))*$S63*((1+'Inputs &amp; Summary'!$D$7)^AA$29))),(_xlfn.WEIBULL.DIST(AA$29,$L63,$K63,FALSE)*$S63*((1+'Inputs &amp; Summary'!$D$7)^AA$29))),IF($M63=Lists!$H$3,IF($K63&lt;1,((($R63*(1-$E63)+$Q63*(1-$F63))/$K63)*((1+'Inputs &amp; Summary'!$D$7)^AA$29)),((INT(AA$29/$K63)-INT((AA$29-1)/$K63))*($R63*(1-$E63)+$Q63*(1-$F63))*((1+'Inputs &amp; Summary'!$D$7)^AA$29))),((_xlfn.WEIBULL.DIST(AA$29,$L63,$K63,FALSE)*($R63*(1-$E63)+$Q63*(1-$F63))*((1+'Inputs &amp; Summary'!$D$7)^AA$29))))))</f>
        <v>0</v>
      </c>
      <c r="AB63" s="114">
        <f>$D63*IF(AB$29&gt;'Inputs &amp; Summary'!$D$5,0,IF(AB$29&gt;VLOOKUP($G63,Lists!$J$17:$K$21,2),IF($M63=Lists!$H$3,IF($K63&lt;1,(($S63/$K63)*((1+'Inputs &amp; Summary'!$D$7)^AB$29)),((INT(AB$29/$K63)-INT((AB$29-1)/$K63))*$S63*((1+'Inputs &amp; Summary'!$D$7)^AB$29))),(_xlfn.WEIBULL.DIST(AB$29,$L63,$K63,FALSE)*$S63*((1+'Inputs &amp; Summary'!$D$7)^AB$29))),IF($M63=Lists!$H$3,IF($K63&lt;1,((($R63*(1-$E63)+$Q63*(1-$F63))/$K63)*((1+'Inputs &amp; Summary'!$D$7)^AB$29)),((INT(AB$29/$K63)-INT((AB$29-1)/$K63))*($R63*(1-$E63)+$Q63*(1-$F63))*((1+'Inputs &amp; Summary'!$D$7)^AB$29))),((_xlfn.WEIBULL.DIST(AB$29,$L63,$K63,FALSE)*($R63*(1-$E63)+$Q63*(1-$F63))*((1+'Inputs &amp; Summary'!$D$7)^AB$29))))))</f>
        <v>0</v>
      </c>
      <c r="AC63" s="114">
        <f>$D63*IF(AC$29&gt;'Inputs &amp; Summary'!$D$5,0,IF(AC$29&gt;VLOOKUP($G63,Lists!$J$17:$K$21,2),IF($M63=Lists!$H$3,IF($K63&lt;1,(($S63/$K63)*((1+'Inputs &amp; Summary'!$D$7)^AC$29)),((INT(AC$29/$K63)-INT((AC$29-1)/$K63))*$S63*((1+'Inputs &amp; Summary'!$D$7)^AC$29))),(_xlfn.WEIBULL.DIST(AC$29,$L63,$K63,FALSE)*$S63*((1+'Inputs &amp; Summary'!$D$7)^AC$29))),IF($M63=Lists!$H$3,IF($K63&lt;1,((($R63*(1-$E63)+$Q63*(1-$F63))/$K63)*((1+'Inputs &amp; Summary'!$D$7)^AC$29)),((INT(AC$29/$K63)-INT((AC$29-1)/$K63))*($R63*(1-$E63)+$Q63*(1-$F63))*((1+'Inputs &amp; Summary'!$D$7)^AC$29))),((_xlfn.WEIBULL.DIST(AC$29,$L63,$K63,FALSE)*($R63*(1-$E63)+$Q63*(1-$F63))*((1+'Inputs &amp; Summary'!$D$7)^AC$29))))))</f>
        <v>0</v>
      </c>
      <c r="AD63" s="114">
        <f>$D63*IF(AD$29&gt;'Inputs &amp; Summary'!$D$5,0,IF(AD$29&gt;VLOOKUP($G63,Lists!$J$17:$K$21,2),IF($M63=Lists!$H$3,IF($K63&lt;1,(($S63/$K63)*((1+'Inputs &amp; Summary'!$D$7)^AD$29)),((INT(AD$29/$K63)-INT((AD$29-1)/$K63))*$S63*((1+'Inputs &amp; Summary'!$D$7)^AD$29))),(_xlfn.WEIBULL.DIST(AD$29,$L63,$K63,FALSE)*$S63*((1+'Inputs &amp; Summary'!$D$7)^AD$29))),IF($M63=Lists!$H$3,IF($K63&lt;1,((($R63*(1-$E63)+$Q63*(1-$F63))/$K63)*((1+'Inputs &amp; Summary'!$D$7)^AD$29)),((INT(AD$29/$K63)-INT((AD$29-1)/$K63))*($R63*(1-$E63)+$Q63*(1-$F63))*((1+'Inputs &amp; Summary'!$D$7)^AD$29))),((_xlfn.WEIBULL.DIST(AD$29,$L63,$K63,FALSE)*($R63*(1-$E63)+$Q63*(1-$F63))*((1+'Inputs &amp; Summary'!$D$7)^AD$29))))))</f>
        <v>0</v>
      </c>
      <c r="AE63" s="114">
        <f>$D63*IF(AE$29&gt;'Inputs &amp; Summary'!$D$5,0,IF(AE$29&gt;VLOOKUP($G63,Lists!$J$17:$K$21,2),IF($M63=Lists!$H$3,IF($K63&lt;1,(($S63/$K63)*((1+'Inputs &amp; Summary'!$D$7)^AE$29)),((INT(AE$29/$K63)-INT((AE$29-1)/$K63))*$S63*((1+'Inputs &amp; Summary'!$D$7)^AE$29))),(_xlfn.WEIBULL.DIST(AE$29,$L63,$K63,FALSE)*$S63*((1+'Inputs &amp; Summary'!$D$7)^AE$29))),IF($M63=Lists!$H$3,IF($K63&lt;1,((($R63*(1-$E63)+$Q63*(1-$F63))/$K63)*((1+'Inputs &amp; Summary'!$D$7)^AE$29)),((INT(AE$29/$K63)-INT((AE$29-1)/$K63))*($R63*(1-$E63)+$Q63*(1-$F63))*((1+'Inputs &amp; Summary'!$D$7)^AE$29))),((_xlfn.WEIBULL.DIST(AE$29,$L63,$K63,FALSE)*($R63*(1-$E63)+$Q63*(1-$F63))*((1+'Inputs &amp; Summary'!$D$7)^AE$29))))))</f>
        <v>0</v>
      </c>
      <c r="AF63" s="114">
        <f>$D63*IF(AF$29&gt;'Inputs &amp; Summary'!$D$5,0,IF(AF$29&gt;VLOOKUP($G63,Lists!$J$17:$K$21,2),IF($M63=Lists!$H$3,IF($K63&lt;1,(($S63/$K63)*((1+'Inputs &amp; Summary'!$D$7)^AF$29)),((INT(AF$29/$K63)-INT((AF$29-1)/$K63))*$S63*((1+'Inputs &amp; Summary'!$D$7)^AF$29))),(_xlfn.WEIBULL.DIST(AF$29,$L63,$K63,FALSE)*$S63*((1+'Inputs &amp; Summary'!$D$7)^AF$29))),IF($M63=Lists!$H$3,IF($K63&lt;1,((($R63*(1-$E63)+$Q63*(1-$F63))/$K63)*((1+'Inputs &amp; Summary'!$D$7)^AF$29)),((INT(AF$29/$K63)-INT((AF$29-1)/$K63))*($R63*(1-$E63)+$Q63*(1-$F63))*((1+'Inputs &amp; Summary'!$D$7)^AF$29))),((_xlfn.WEIBULL.DIST(AF$29,$L63,$K63,FALSE)*($R63*(1-$E63)+$Q63*(1-$F63))*((1+'Inputs &amp; Summary'!$D$7)^AF$29))))))</f>
        <v>0</v>
      </c>
      <c r="AG63" s="114">
        <f>$D63*IF(AG$29&gt;'Inputs &amp; Summary'!$D$5,0,IF(AG$29&gt;VLOOKUP($G63,Lists!$J$17:$K$21,2),IF($M63=Lists!$H$3,IF($K63&lt;1,(($S63/$K63)*((1+'Inputs &amp; Summary'!$D$7)^AG$29)),((INT(AG$29/$K63)-INT((AG$29-1)/$K63))*$S63*((1+'Inputs &amp; Summary'!$D$7)^AG$29))),(_xlfn.WEIBULL.DIST(AG$29,$L63,$K63,FALSE)*$S63*((1+'Inputs &amp; Summary'!$D$7)^AG$29))),IF($M63=Lists!$H$3,IF($K63&lt;1,((($R63*(1-$E63)+$Q63*(1-$F63))/$K63)*((1+'Inputs &amp; Summary'!$D$7)^AG$29)),((INT(AG$29/$K63)-INT((AG$29-1)/$K63))*($R63*(1-$E63)+$Q63*(1-$F63))*((1+'Inputs &amp; Summary'!$D$7)^AG$29))),((_xlfn.WEIBULL.DIST(AG$29,$L63,$K63,FALSE)*($R63*(1-$E63)+$Q63*(1-$F63))*((1+'Inputs &amp; Summary'!$D$7)^AG$29))))))</f>
        <v>0</v>
      </c>
      <c r="AH63" s="114">
        <f>$D63*IF(AH$29&gt;'Inputs &amp; Summary'!$D$5,0,IF(AH$29&gt;VLOOKUP($G63,Lists!$J$17:$K$21,2),IF($M63=Lists!$H$3,IF($K63&lt;1,(($S63/$K63)*((1+'Inputs &amp; Summary'!$D$7)^AH$29)),((INT(AH$29/$K63)-INT((AH$29-1)/$K63))*$S63*((1+'Inputs &amp; Summary'!$D$7)^AH$29))),(_xlfn.WEIBULL.DIST(AH$29,$L63,$K63,FALSE)*$S63*((1+'Inputs &amp; Summary'!$D$7)^AH$29))),IF($M63=Lists!$H$3,IF($K63&lt;1,((($R63*(1-$E63)+$Q63*(1-$F63))/$K63)*((1+'Inputs &amp; Summary'!$D$7)^AH$29)),((INT(AH$29/$K63)-INT((AH$29-1)/$K63))*($R63*(1-$E63)+$Q63*(1-$F63))*((1+'Inputs &amp; Summary'!$D$7)^AH$29))),((_xlfn.WEIBULL.DIST(AH$29,$L63,$K63,FALSE)*($R63*(1-$E63)+$Q63*(1-$F63))*((1+'Inputs &amp; Summary'!$D$7)^AH$29))))))</f>
        <v>0</v>
      </c>
      <c r="AI63" s="114">
        <f>$D63*IF(AI$29&gt;'Inputs &amp; Summary'!$D$5,0,IF(AI$29&gt;VLOOKUP($G63,Lists!$J$17:$K$21,2),IF($M63=Lists!$H$3,IF($K63&lt;1,(($S63/$K63)*((1+'Inputs &amp; Summary'!$D$7)^AI$29)),((INT(AI$29/$K63)-INT((AI$29-1)/$K63))*$S63*((1+'Inputs &amp; Summary'!$D$7)^AI$29))),(_xlfn.WEIBULL.DIST(AI$29,$L63,$K63,FALSE)*$S63*((1+'Inputs &amp; Summary'!$D$7)^AI$29))),IF($M63=Lists!$H$3,IF($K63&lt;1,((($R63*(1-$E63)+$Q63*(1-$F63))/$K63)*((1+'Inputs &amp; Summary'!$D$7)^AI$29)),((INT(AI$29/$K63)-INT((AI$29-1)/$K63))*($R63*(1-$E63)+$Q63*(1-$F63))*((1+'Inputs &amp; Summary'!$D$7)^AI$29))),((_xlfn.WEIBULL.DIST(AI$29,$L63,$K63,FALSE)*($R63*(1-$E63)+$Q63*(1-$F63))*((1+'Inputs &amp; Summary'!$D$7)^AI$29))))))</f>
        <v>0</v>
      </c>
      <c r="AJ63" s="114">
        <f>$D63*IF(AJ$29&gt;'Inputs &amp; Summary'!$D$5,0,IF(AJ$29&gt;VLOOKUP($G63,Lists!$J$17:$K$21,2),IF($M63=Lists!$H$3,IF($K63&lt;1,(($S63/$K63)*((1+'Inputs &amp; Summary'!$D$7)^AJ$29)),((INT(AJ$29/$K63)-INT((AJ$29-1)/$K63))*$S63*((1+'Inputs &amp; Summary'!$D$7)^AJ$29))),(_xlfn.WEIBULL.DIST(AJ$29,$L63,$K63,FALSE)*$S63*((1+'Inputs &amp; Summary'!$D$7)^AJ$29))),IF($M63=Lists!$H$3,IF($K63&lt;1,((($R63*(1-$E63)+$Q63*(1-$F63))/$K63)*((1+'Inputs &amp; Summary'!$D$7)^AJ$29)),((INT(AJ$29/$K63)-INT((AJ$29-1)/$K63))*($R63*(1-$E63)+$Q63*(1-$F63))*((1+'Inputs &amp; Summary'!$D$7)^AJ$29))),((_xlfn.WEIBULL.DIST(AJ$29,$L63,$K63,FALSE)*($R63*(1-$E63)+$Q63*(1-$F63))*((1+'Inputs &amp; Summary'!$D$7)^AJ$29))))))</f>
        <v>0</v>
      </c>
      <c r="AK63" s="114">
        <f>$D63*IF(AK$29&gt;'Inputs &amp; Summary'!$D$5,0,IF(AK$29&gt;VLOOKUP($G63,Lists!$J$17:$K$21,2),IF($M63=Lists!$H$3,IF($K63&lt;1,(($S63/$K63)*((1+'Inputs &amp; Summary'!$D$7)^AK$29)),((INT(AK$29/$K63)-INT((AK$29-1)/$K63))*$S63*((1+'Inputs &amp; Summary'!$D$7)^AK$29))),(_xlfn.WEIBULL.DIST(AK$29,$L63,$K63,FALSE)*$S63*((1+'Inputs &amp; Summary'!$D$7)^AK$29))),IF($M63=Lists!$H$3,IF($K63&lt;1,((($R63*(1-$E63)+$Q63*(1-$F63))/$K63)*((1+'Inputs &amp; Summary'!$D$7)^AK$29)),((INT(AK$29/$K63)-INT((AK$29-1)/$K63))*($R63*(1-$E63)+$Q63*(1-$F63))*((1+'Inputs &amp; Summary'!$D$7)^AK$29))),((_xlfn.WEIBULL.DIST(AK$29,$L63,$K63,FALSE)*($R63*(1-$E63)+$Q63*(1-$F63))*((1+'Inputs &amp; Summary'!$D$7)^AK$29))))))</f>
        <v>0</v>
      </c>
      <c r="AL63" s="114">
        <f>$D63*IF(AL$29&gt;'Inputs &amp; Summary'!$D$5,0,IF(AL$29&gt;VLOOKUP($G63,Lists!$J$17:$K$21,2),IF($M63=Lists!$H$3,IF($K63&lt;1,(($S63/$K63)*((1+'Inputs &amp; Summary'!$D$7)^AL$29)),((INT(AL$29/$K63)-INT((AL$29-1)/$K63))*$S63*((1+'Inputs &amp; Summary'!$D$7)^AL$29))),(_xlfn.WEIBULL.DIST(AL$29,$L63,$K63,FALSE)*$S63*((1+'Inputs &amp; Summary'!$D$7)^AL$29))),IF($M63=Lists!$H$3,IF($K63&lt;1,((($R63*(1-$E63)+$Q63*(1-$F63))/$K63)*((1+'Inputs &amp; Summary'!$D$7)^AL$29)),((INT(AL$29/$K63)-INT((AL$29-1)/$K63))*($R63*(1-$E63)+$Q63*(1-$F63))*((1+'Inputs &amp; Summary'!$D$7)^AL$29))),((_xlfn.WEIBULL.DIST(AL$29,$L63,$K63,FALSE)*($R63*(1-$E63)+$Q63*(1-$F63))*((1+'Inputs &amp; Summary'!$D$7)^AL$29))))))</f>
        <v>0</v>
      </c>
      <c r="AM63" s="114">
        <f>$D63*IF(AM$29&gt;'Inputs &amp; Summary'!$D$5,0,IF(AM$29&gt;VLOOKUP($G63,Lists!$J$17:$K$21,2),IF($M63=Lists!$H$3,IF($K63&lt;1,(($S63/$K63)*((1+'Inputs &amp; Summary'!$D$7)^AM$29)),((INT(AM$29/$K63)-INT((AM$29-1)/$K63))*$S63*((1+'Inputs &amp; Summary'!$D$7)^AM$29))),(_xlfn.WEIBULL.DIST(AM$29,$L63,$K63,FALSE)*$S63*((1+'Inputs &amp; Summary'!$D$7)^AM$29))),IF($M63=Lists!$H$3,IF($K63&lt;1,((($R63*(1-$E63)+$Q63*(1-$F63))/$K63)*((1+'Inputs &amp; Summary'!$D$7)^AM$29)),((INT(AM$29/$K63)-INT((AM$29-1)/$K63))*($R63*(1-$E63)+$Q63*(1-$F63))*((1+'Inputs &amp; Summary'!$D$7)^AM$29))),((_xlfn.WEIBULL.DIST(AM$29,$L63,$K63,FALSE)*($R63*(1-$E63)+$Q63*(1-$F63))*((1+'Inputs &amp; Summary'!$D$7)^AM$29))))))</f>
        <v>0</v>
      </c>
      <c r="AN63" s="114">
        <f>$D63*IF(AN$29&gt;'Inputs &amp; Summary'!$D$5,0,IF(AN$29&gt;VLOOKUP($G63,Lists!$J$17:$K$21,2),IF($M63=Lists!$H$3,IF($K63&lt;1,(($S63/$K63)*((1+'Inputs &amp; Summary'!$D$7)^AN$29)),((INT(AN$29/$K63)-INT((AN$29-1)/$K63))*$S63*((1+'Inputs &amp; Summary'!$D$7)^AN$29))),(_xlfn.WEIBULL.DIST(AN$29,$L63,$K63,FALSE)*$S63*((1+'Inputs &amp; Summary'!$D$7)^AN$29))),IF($M63=Lists!$H$3,IF($K63&lt;1,((($R63*(1-$E63)+$Q63*(1-$F63))/$K63)*((1+'Inputs &amp; Summary'!$D$7)^AN$29)),((INT(AN$29/$K63)-INT((AN$29-1)/$K63))*($R63*(1-$E63)+$Q63*(1-$F63))*((1+'Inputs &amp; Summary'!$D$7)^AN$29))),((_xlfn.WEIBULL.DIST(AN$29,$L63,$K63,FALSE)*($R63*(1-$E63)+$Q63*(1-$F63))*((1+'Inputs &amp; Summary'!$D$7)^AN$29))))))</f>
        <v>0</v>
      </c>
      <c r="AO63" s="114">
        <f>$D63*IF(AO$29&gt;'Inputs &amp; Summary'!$D$5,0,IF(AO$29&gt;VLOOKUP($G63,Lists!$J$17:$K$21,2),IF($M63=Lists!$H$3,IF($K63&lt;1,(($S63/$K63)*((1+'Inputs &amp; Summary'!$D$7)^AO$29)),((INT(AO$29/$K63)-INT((AO$29-1)/$K63))*$S63*((1+'Inputs &amp; Summary'!$D$7)^AO$29))),(_xlfn.WEIBULL.DIST(AO$29,$L63,$K63,FALSE)*$S63*((1+'Inputs &amp; Summary'!$D$7)^AO$29))),IF($M63=Lists!$H$3,IF($K63&lt;1,((($R63*(1-$E63)+$Q63*(1-$F63))/$K63)*((1+'Inputs &amp; Summary'!$D$7)^AO$29)),((INT(AO$29/$K63)-INT((AO$29-1)/$K63))*($R63*(1-$E63)+$Q63*(1-$F63))*((1+'Inputs &amp; Summary'!$D$7)^AO$29))),((_xlfn.WEIBULL.DIST(AO$29,$L63,$K63,FALSE)*($R63*(1-$E63)+$Q63*(1-$F63))*((1+'Inputs &amp; Summary'!$D$7)^AO$29))))))</f>
        <v>0</v>
      </c>
      <c r="AP63" s="114">
        <f>$D63*IF(AP$29&gt;'Inputs &amp; Summary'!$D$5,0,IF(AP$29&gt;VLOOKUP($G63,Lists!$J$17:$K$21,2),IF($M63=Lists!$H$3,IF($K63&lt;1,(($S63/$K63)*((1+'Inputs &amp; Summary'!$D$7)^AP$29)),((INT(AP$29/$K63)-INT((AP$29-1)/$K63))*$S63*((1+'Inputs &amp; Summary'!$D$7)^AP$29))),(_xlfn.WEIBULL.DIST(AP$29,$L63,$K63,FALSE)*$S63*((1+'Inputs &amp; Summary'!$D$7)^AP$29))),IF($M63=Lists!$H$3,IF($K63&lt;1,((($R63*(1-$E63)+$Q63*(1-$F63))/$K63)*((1+'Inputs &amp; Summary'!$D$7)^AP$29)),((INT(AP$29/$K63)-INT((AP$29-1)/$K63))*($R63*(1-$E63)+$Q63*(1-$F63))*((1+'Inputs &amp; Summary'!$D$7)^AP$29))),((_xlfn.WEIBULL.DIST(AP$29,$L63,$K63,FALSE)*($R63*(1-$E63)+$Q63*(1-$F63))*((1+'Inputs &amp; Summary'!$D$7)^AP$29))))))</f>
        <v>0</v>
      </c>
      <c r="AQ63" s="114">
        <f>$D63*IF(AQ$29&gt;'Inputs &amp; Summary'!$D$5,0,IF(AQ$29&gt;VLOOKUP($G63,Lists!$J$17:$K$21,2),IF($M63=Lists!$H$3,IF($K63&lt;1,(($S63/$K63)*((1+'Inputs &amp; Summary'!$D$7)^AQ$29)),((INT(AQ$29/$K63)-INT((AQ$29-1)/$K63))*$S63*((1+'Inputs &amp; Summary'!$D$7)^AQ$29))),(_xlfn.WEIBULL.DIST(AQ$29,$L63,$K63,FALSE)*$S63*((1+'Inputs &amp; Summary'!$D$7)^AQ$29))),IF($M63=Lists!$H$3,IF($K63&lt;1,((($R63*(1-$E63)+$Q63*(1-$F63))/$K63)*((1+'Inputs &amp; Summary'!$D$7)^AQ$29)),((INT(AQ$29/$K63)-INT((AQ$29-1)/$K63))*($R63*(1-$E63)+$Q63*(1-$F63))*((1+'Inputs &amp; Summary'!$D$7)^AQ$29))),((_xlfn.WEIBULL.DIST(AQ$29,$L63,$K63,FALSE)*($R63*(1-$E63)+$Q63*(1-$F63))*((1+'Inputs &amp; Summary'!$D$7)^AQ$29))))))</f>
        <v>0</v>
      </c>
      <c r="AR63" s="114">
        <f>$D63*IF(AR$29&gt;'Inputs &amp; Summary'!$D$5,0,IF(AR$29&gt;VLOOKUP($G63,Lists!$J$17:$K$21,2),IF($M63=Lists!$H$3,IF($K63&lt;1,(($S63/$K63)*((1+'Inputs &amp; Summary'!$D$7)^AR$29)),((INT(AR$29/$K63)-INT((AR$29-1)/$K63))*$S63*((1+'Inputs &amp; Summary'!$D$7)^AR$29))),(_xlfn.WEIBULL.DIST(AR$29,$L63,$K63,FALSE)*$S63*((1+'Inputs &amp; Summary'!$D$7)^AR$29))),IF($M63=Lists!$H$3,IF($K63&lt;1,((($R63*(1-$E63)+$Q63*(1-$F63))/$K63)*((1+'Inputs &amp; Summary'!$D$7)^AR$29)),((INT(AR$29/$K63)-INT((AR$29-1)/$K63))*($R63*(1-$E63)+$Q63*(1-$F63))*((1+'Inputs &amp; Summary'!$D$7)^AR$29))),((_xlfn.WEIBULL.DIST(AR$29,$L63,$K63,FALSE)*($R63*(1-$E63)+$Q63*(1-$F63))*((1+'Inputs &amp; Summary'!$D$7)^AR$29))))))</f>
        <v>0</v>
      </c>
      <c r="AS63" s="114">
        <f>$D63*IF(AS$29&gt;'Inputs &amp; Summary'!$D$5,0,IF(AS$29&gt;VLOOKUP($G63,Lists!$J$17:$K$21,2),IF($M63=Lists!$H$3,IF($K63&lt;1,(($S63/$K63)*((1+'Inputs &amp; Summary'!$D$7)^AS$29)),((INT(AS$29/$K63)-INT((AS$29-1)/$K63))*$S63*((1+'Inputs &amp; Summary'!$D$7)^AS$29))),(_xlfn.WEIBULL.DIST(AS$29,$L63,$K63,FALSE)*$S63*((1+'Inputs &amp; Summary'!$D$7)^AS$29))),IF($M63=Lists!$H$3,IF($K63&lt;1,((($R63*(1-$E63)+$Q63*(1-$F63))/$K63)*((1+'Inputs &amp; Summary'!$D$7)^AS$29)),((INT(AS$29/$K63)-INT((AS$29-1)/$K63))*($R63*(1-$E63)+$Q63*(1-$F63))*((1+'Inputs &amp; Summary'!$D$7)^AS$29))),((_xlfn.WEIBULL.DIST(AS$29,$L63,$K63,FALSE)*($R63*(1-$E63)+$Q63*(1-$F63))*((1+'Inputs &amp; Summary'!$D$7)^AS$29))))))</f>
        <v>0</v>
      </c>
      <c r="AT63" s="114">
        <f>$D63*IF(AT$29&gt;'Inputs &amp; Summary'!$D$5,0,IF(AT$29&gt;VLOOKUP($G63,Lists!$J$17:$K$21,2),IF($M63=Lists!$H$3,IF($K63&lt;1,(($S63/$K63)*((1+'Inputs &amp; Summary'!$D$7)^AT$29)),((INT(AT$29/$K63)-INT((AT$29-1)/$K63))*$S63*((1+'Inputs &amp; Summary'!$D$7)^AT$29))),(_xlfn.WEIBULL.DIST(AT$29,$L63,$K63,FALSE)*$S63*((1+'Inputs &amp; Summary'!$D$7)^AT$29))),IF($M63=Lists!$H$3,IF($K63&lt;1,((($R63*(1-$E63)+$Q63*(1-$F63))/$K63)*((1+'Inputs &amp; Summary'!$D$7)^AT$29)),((INT(AT$29/$K63)-INT((AT$29-1)/$K63))*($R63*(1-$E63)+$Q63*(1-$F63))*((1+'Inputs &amp; Summary'!$D$7)^AT$29))),((_xlfn.WEIBULL.DIST(AT$29,$L63,$K63,FALSE)*($R63*(1-$E63)+$Q63*(1-$F63))*((1+'Inputs &amp; Summary'!$D$7)^AT$29))))))</f>
        <v>0</v>
      </c>
      <c r="AU63" s="114">
        <f>$D63*IF(AU$29&gt;'Inputs &amp; Summary'!$D$5,0,IF(AU$29&gt;VLOOKUP($G63,Lists!$J$17:$K$21,2),IF($M63=Lists!$H$3,IF($K63&lt;1,(($S63/$K63)*((1+'Inputs &amp; Summary'!$D$7)^AU$29)),((INT(AU$29/$K63)-INT((AU$29-1)/$K63))*$S63*((1+'Inputs &amp; Summary'!$D$7)^AU$29))),(_xlfn.WEIBULL.DIST(AU$29,$L63,$K63,FALSE)*$S63*((1+'Inputs &amp; Summary'!$D$7)^AU$29))),IF($M63=Lists!$H$3,IF($K63&lt;1,((($R63*(1-$E63)+$Q63*(1-$F63))/$K63)*((1+'Inputs &amp; Summary'!$D$7)^AU$29)),((INT(AU$29/$K63)-INT((AU$29-1)/$K63))*($R63*(1-$E63)+$Q63*(1-$F63))*((1+'Inputs &amp; Summary'!$D$7)^AU$29))),((_xlfn.WEIBULL.DIST(AU$29,$L63,$K63,FALSE)*($R63*(1-$E63)+$Q63*(1-$F63))*((1+'Inputs &amp; Summary'!$D$7)^AU$29))))))</f>
        <v>0</v>
      </c>
      <c r="AV63" s="114">
        <f>$D63*IF(AV$29&gt;'Inputs &amp; Summary'!$D$5,0,IF(AV$29&gt;VLOOKUP($G63,Lists!$J$17:$K$21,2),IF($M63=Lists!$H$3,IF($K63&lt;1,(($S63/$K63)*((1+'Inputs &amp; Summary'!$D$7)^AV$29)),((INT(AV$29/$K63)-INT((AV$29-1)/$K63))*$S63*((1+'Inputs &amp; Summary'!$D$7)^AV$29))),(_xlfn.WEIBULL.DIST(AV$29,$L63,$K63,FALSE)*$S63*((1+'Inputs &amp; Summary'!$D$7)^AV$29))),IF($M63=Lists!$H$3,IF($K63&lt;1,((($R63*(1-$E63)+$Q63*(1-$F63))/$K63)*((1+'Inputs &amp; Summary'!$D$7)^AV$29)),((INT(AV$29/$K63)-INT((AV$29-1)/$K63))*($R63*(1-$E63)+$Q63*(1-$F63))*((1+'Inputs &amp; Summary'!$D$7)^AV$29))),((_xlfn.WEIBULL.DIST(AV$29,$L63,$K63,FALSE)*($R63*(1-$E63)+$Q63*(1-$F63))*((1+'Inputs &amp; Summary'!$D$7)^AV$29))))))</f>
        <v>0</v>
      </c>
      <c r="AW63" s="114">
        <f>$D63*IF(AW$29&gt;'Inputs &amp; Summary'!$D$5,0,IF(AW$29&gt;VLOOKUP($G63,Lists!$J$17:$K$21,2),IF($M63=Lists!$H$3,IF($K63&lt;1,(($S63/$K63)*((1+'Inputs &amp; Summary'!$D$7)^AW$29)),((INT(AW$29/$K63)-INT((AW$29-1)/$K63))*$S63*((1+'Inputs &amp; Summary'!$D$7)^AW$29))),(_xlfn.WEIBULL.DIST(AW$29,$L63,$K63,FALSE)*$S63*((1+'Inputs &amp; Summary'!$D$7)^AW$29))),IF($M63=Lists!$H$3,IF($K63&lt;1,((($R63*(1-$E63)+$Q63*(1-$F63))/$K63)*((1+'Inputs &amp; Summary'!$D$7)^AW$29)),((INT(AW$29/$K63)-INT((AW$29-1)/$K63))*($R63*(1-$E63)+$Q63*(1-$F63))*((1+'Inputs &amp; Summary'!$D$7)^AW$29))),((_xlfn.WEIBULL.DIST(AW$29,$L63,$K63,FALSE)*($R63*(1-$E63)+$Q63*(1-$F63))*((1+'Inputs &amp; Summary'!$D$7)^AW$29))))))</f>
        <v>0</v>
      </c>
      <c r="AX63" s="114">
        <f>$D63*IF(AX$29&gt;'Inputs &amp; Summary'!$D$5,0,IF(AX$29&gt;VLOOKUP($G63,Lists!$J$17:$K$21,2),IF($M63=Lists!$H$3,IF($K63&lt;1,(($S63/$K63)*((1+'Inputs &amp; Summary'!$D$7)^AX$29)),((INT(AX$29/$K63)-INT((AX$29-1)/$K63))*$S63*((1+'Inputs &amp; Summary'!$D$7)^AX$29))),(_xlfn.WEIBULL.DIST(AX$29,$L63,$K63,FALSE)*$S63*((1+'Inputs &amp; Summary'!$D$7)^AX$29))),IF($M63=Lists!$H$3,IF($K63&lt;1,((($R63*(1-$E63)+$Q63*(1-$F63))/$K63)*((1+'Inputs &amp; Summary'!$D$7)^AX$29)),((INT(AX$29/$K63)-INT((AX$29-1)/$K63))*($R63*(1-$E63)+$Q63*(1-$F63))*((1+'Inputs &amp; Summary'!$D$7)^AX$29))),((_xlfn.WEIBULL.DIST(AX$29,$L63,$K63,FALSE)*($R63*(1-$E63)+$Q63*(1-$F63))*((1+'Inputs &amp; Summary'!$D$7)^AX$29))))))</f>
        <v>0</v>
      </c>
      <c r="AY63" s="114">
        <f>$D63*IF(AY$29&gt;'Inputs &amp; Summary'!$D$5,0,IF(AY$29&gt;VLOOKUP($G63,Lists!$J$17:$K$21,2),IF($M63=Lists!$H$3,IF($K63&lt;1,(($S63/$K63)*((1+'Inputs &amp; Summary'!$D$7)^AY$29)),((INT(AY$29/$K63)-INT((AY$29-1)/$K63))*$S63*((1+'Inputs &amp; Summary'!$D$7)^AY$29))),(_xlfn.WEIBULL.DIST(AY$29,$L63,$K63,FALSE)*$S63*((1+'Inputs &amp; Summary'!$D$7)^AY$29))),IF($M63=Lists!$H$3,IF($K63&lt;1,((($R63*(1-$E63)+$Q63*(1-$F63))/$K63)*((1+'Inputs &amp; Summary'!$D$7)^AY$29)),((INT(AY$29/$K63)-INT((AY$29-1)/$K63))*($R63*(1-$E63)+$Q63*(1-$F63))*((1+'Inputs &amp; Summary'!$D$7)^AY$29))),((_xlfn.WEIBULL.DIST(AY$29,$L63,$K63,FALSE)*($R63*(1-$E63)+$Q63*(1-$F63))*((1+'Inputs &amp; Summary'!$D$7)^AY$29))))))</f>
        <v>0</v>
      </c>
      <c r="AZ63" s="114">
        <f>$D63*IF(AZ$29&gt;'Inputs &amp; Summary'!$D$5,0,IF(AZ$29&gt;VLOOKUP($G63,Lists!$J$17:$K$21,2),IF($M63=Lists!$H$3,IF($K63&lt;1,(($S63/$K63)*((1+'Inputs &amp; Summary'!$D$7)^AZ$29)),((INT(AZ$29/$K63)-INT((AZ$29-1)/$K63))*$S63*((1+'Inputs &amp; Summary'!$D$7)^AZ$29))),(_xlfn.WEIBULL.DIST(AZ$29,$L63,$K63,FALSE)*$S63*((1+'Inputs &amp; Summary'!$D$7)^AZ$29))),IF($M63=Lists!$H$3,IF($K63&lt;1,((($R63*(1-$E63)+$Q63*(1-$F63))/$K63)*((1+'Inputs &amp; Summary'!$D$7)^AZ$29)),((INT(AZ$29/$K63)-INT((AZ$29-1)/$K63))*($R63*(1-$E63)+$Q63*(1-$F63))*((1+'Inputs &amp; Summary'!$D$7)^AZ$29))),((_xlfn.WEIBULL.DIST(AZ$29,$L63,$K63,FALSE)*($R63*(1-$E63)+$Q63*(1-$F63))*((1+'Inputs &amp; Summary'!$D$7)^AZ$29))))))</f>
        <v>0</v>
      </c>
      <c r="BA63" s="114">
        <f>$D63*IF(BA$29&gt;'Inputs &amp; Summary'!$D$5,0,IF(BA$29&gt;VLOOKUP($G63,Lists!$J$17:$K$21,2),IF($M63=Lists!$H$3,IF($K63&lt;1,(($S63/$K63)*((1+'Inputs &amp; Summary'!$D$7)^BA$29)),((INT(BA$29/$K63)-INT((BA$29-1)/$K63))*$S63*((1+'Inputs &amp; Summary'!$D$7)^BA$29))),(_xlfn.WEIBULL.DIST(BA$29,$L63,$K63,FALSE)*$S63*((1+'Inputs &amp; Summary'!$D$7)^BA$29))),IF($M63=Lists!$H$3,IF($K63&lt;1,((($R63*(1-$E63)+$Q63*(1-$F63))/$K63)*((1+'Inputs &amp; Summary'!$D$7)^BA$29)),((INT(BA$29/$K63)-INT((BA$29-1)/$K63))*($R63*(1-$E63)+$Q63*(1-$F63))*((1+'Inputs &amp; Summary'!$D$7)^BA$29))),((_xlfn.WEIBULL.DIST(BA$29,$L63,$K63,FALSE)*($R63*(1-$E63)+$Q63*(1-$F63))*((1+'Inputs &amp; Summary'!$D$7)^BA$29))))))</f>
        <v>0</v>
      </c>
      <c r="BB63" s="114">
        <f>$D63*IF(BB$29&gt;'Inputs &amp; Summary'!$D$5,0,IF(BB$29&gt;VLOOKUP($G63,Lists!$J$17:$K$21,2),IF($M63=Lists!$H$3,IF($K63&lt;1,(($S63/$K63)*((1+'Inputs &amp; Summary'!$D$7)^BB$29)),((INT(BB$29/$K63)-INT((BB$29-1)/$K63))*$S63*((1+'Inputs &amp; Summary'!$D$7)^BB$29))),(_xlfn.WEIBULL.DIST(BB$29,$L63,$K63,FALSE)*$S63*((1+'Inputs &amp; Summary'!$D$7)^BB$29))),IF($M63=Lists!$H$3,IF($K63&lt;1,((($R63*(1-$E63)+$Q63*(1-$F63))/$K63)*((1+'Inputs &amp; Summary'!$D$7)^BB$29)),((INT(BB$29/$K63)-INT((BB$29-1)/$K63))*($R63*(1-$E63)+$Q63*(1-$F63))*((1+'Inputs &amp; Summary'!$D$7)^BB$29))),((_xlfn.WEIBULL.DIST(BB$29,$L63,$K63,FALSE)*($R63*(1-$E63)+$Q63*(1-$F63))*((1+'Inputs &amp; Summary'!$D$7)^BB$29))))))</f>
        <v>0</v>
      </c>
      <c r="BC63" s="114">
        <f>$D63*IF(BC$29&gt;'Inputs &amp; Summary'!$D$5,0,IF(BC$29&gt;VLOOKUP($G63,Lists!$J$17:$K$21,2),IF($M63=Lists!$H$3,IF($K63&lt;1,(($S63/$K63)*((1+'Inputs &amp; Summary'!$D$7)^BC$29)),((INT(BC$29/$K63)-INT((BC$29-1)/$K63))*$S63*((1+'Inputs &amp; Summary'!$D$7)^BC$29))),(_xlfn.WEIBULL.DIST(BC$29,$L63,$K63,FALSE)*$S63*((1+'Inputs &amp; Summary'!$D$7)^BC$29))),IF($M63=Lists!$H$3,IF($K63&lt;1,((($R63*(1-$E63)+$Q63*(1-$F63))/$K63)*((1+'Inputs &amp; Summary'!$D$7)^BC$29)),((INT(BC$29/$K63)-INT((BC$29-1)/$K63))*($R63*(1-$E63)+$Q63*(1-$F63))*((1+'Inputs &amp; Summary'!$D$7)^BC$29))),((_xlfn.WEIBULL.DIST(BC$29,$L63,$K63,FALSE)*($R63*(1-$E63)+$Q63*(1-$F63))*((1+'Inputs &amp; Summary'!$D$7)^BC$29))))))</f>
        <v>0</v>
      </c>
      <c r="BD63" s="114">
        <f>$D63*IF(BD$29&gt;'Inputs &amp; Summary'!$D$5,0,IF(BD$29&gt;VLOOKUP($G63,Lists!$J$17:$K$21,2),IF($M63=Lists!$H$3,IF($K63&lt;1,(($S63/$K63)*((1+'Inputs &amp; Summary'!$D$7)^BD$29)),((INT(BD$29/$K63)-INT((BD$29-1)/$K63))*$S63*((1+'Inputs &amp; Summary'!$D$7)^BD$29))),(_xlfn.WEIBULL.DIST(BD$29,$L63,$K63,FALSE)*$S63*((1+'Inputs &amp; Summary'!$D$7)^BD$29))),IF($M63=Lists!$H$3,IF($K63&lt;1,((($R63*(1-$E63)+$Q63*(1-$F63))/$K63)*((1+'Inputs &amp; Summary'!$D$7)^BD$29)),((INT(BD$29/$K63)-INT((BD$29-1)/$K63))*($R63*(1-$E63)+$Q63*(1-$F63))*((1+'Inputs &amp; Summary'!$D$7)^BD$29))),((_xlfn.WEIBULL.DIST(BD$29,$L63,$K63,FALSE)*($R63*(1-$E63)+$Q63*(1-$F63))*((1+'Inputs &amp; Summary'!$D$7)^BD$29))))))</f>
        <v>0</v>
      </c>
      <c r="BE63" s="114">
        <f>$D63*IF(BE$29&gt;'Inputs &amp; Summary'!$D$5,0,IF(BE$29&gt;VLOOKUP($G63,Lists!$J$17:$K$21,2),IF($M63=Lists!$H$3,IF($K63&lt;1,(($S63/$K63)*((1+'Inputs &amp; Summary'!$D$7)^BE$29)),((INT(BE$29/$K63)-INT((BE$29-1)/$K63))*$S63*((1+'Inputs &amp; Summary'!$D$7)^BE$29))),(_xlfn.WEIBULL.DIST(BE$29,$L63,$K63,FALSE)*$S63*((1+'Inputs &amp; Summary'!$D$7)^BE$29))),IF($M63=Lists!$H$3,IF($K63&lt;1,((($R63*(1-$E63)+$Q63*(1-$F63))/$K63)*((1+'Inputs &amp; Summary'!$D$7)^BE$29)),((INT(BE$29/$K63)-INT((BE$29-1)/$K63))*($R63*(1-$E63)+$Q63*(1-$F63))*((1+'Inputs &amp; Summary'!$D$7)^BE$29))),((_xlfn.WEIBULL.DIST(BE$29,$L63,$K63,FALSE)*($R63*(1-$E63)+$Q63*(1-$F63))*((1+'Inputs &amp; Summary'!$D$7)^BE$29))))))</f>
        <v>0</v>
      </c>
      <c r="BF63" s="114">
        <f>$D63*IF(BF$29&gt;'Inputs &amp; Summary'!$D$5,0,IF(BF$29&gt;VLOOKUP($G63,Lists!$J$17:$K$21,2),IF($M63=Lists!$H$3,IF($K63&lt;1,(($S63/$K63)*((1+'Inputs &amp; Summary'!$D$7)^BF$29)),((INT(BF$29/$K63)-INT((BF$29-1)/$K63))*$S63*((1+'Inputs &amp; Summary'!$D$7)^BF$29))),(_xlfn.WEIBULL.DIST(BF$29,$L63,$K63,FALSE)*$S63*((1+'Inputs &amp; Summary'!$D$7)^BF$29))),IF($M63=Lists!$H$3,IF($K63&lt;1,((($R63*(1-$E63)+$Q63*(1-$F63))/$K63)*((1+'Inputs &amp; Summary'!$D$7)^BF$29)),((INT(BF$29/$K63)-INT((BF$29-1)/$K63))*($R63*(1-$E63)+$Q63*(1-$F63))*((1+'Inputs &amp; Summary'!$D$7)^BF$29))),((_xlfn.WEIBULL.DIST(BF$29,$L63,$K63,FALSE)*($R63*(1-$E63)+$Q63*(1-$F63))*((1+'Inputs &amp; Summary'!$D$7)^BF$29))))))</f>
        <v>0</v>
      </c>
      <c r="BG63" s="114">
        <f>$D63*IF(BG$29&gt;'Inputs &amp; Summary'!$D$5,0,IF(BG$29&gt;VLOOKUP($G63,Lists!$J$17:$K$21,2),IF($M63=Lists!$H$3,IF($K63&lt;1,(($S63/$K63)*((1+'Inputs &amp; Summary'!$D$7)^BG$29)),((INT(BG$29/$K63)-INT((BG$29-1)/$K63))*$S63*((1+'Inputs &amp; Summary'!$D$7)^BG$29))),(_xlfn.WEIBULL.DIST(BG$29,$L63,$K63,FALSE)*$S63*((1+'Inputs &amp; Summary'!$D$7)^BG$29))),IF($M63=Lists!$H$3,IF($K63&lt;1,((($R63*(1-$E63)+$Q63*(1-$F63))/$K63)*((1+'Inputs &amp; Summary'!$D$7)^BG$29)),((INT(BG$29/$K63)-INT((BG$29-1)/$K63))*($R63*(1-$E63)+$Q63*(1-$F63))*((1+'Inputs &amp; Summary'!$D$7)^BG$29))),((_xlfn.WEIBULL.DIST(BG$29,$L63,$K63,FALSE)*($R63*(1-$E63)+$Q63*(1-$F63))*((1+'Inputs &amp; Summary'!$D$7)^BG$29))))))</f>
        <v>0</v>
      </c>
      <c r="BH63" s="114">
        <f>$D63*IF(BH$29&gt;'Inputs &amp; Summary'!$D$5,0,IF(BH$29&gt;VLOOKUP($G63,Lists!$J$17:$K$21,2),IF($M63=Lists!$H$3,IF($K63&lt;1,(($S63/$K63)*((1+'Inputs &amp; Summary'!$D$7)^BH$29)),((INT(BH$29/$K63)-INT((BH$29-1)/$K63))*$S63*((1+'Inputs &amp; Summary'!$D$7)^BH$29))),(_xlfn.WEIBULL.DIST(BH$29,$L63,$K63,FALSE)*$S63*((1+'Inputs &amp; Summary'!$D$7)^BH$29))),IF($M63=Lists!$H$3,IF($K63&lt;1,((($R63*(1-$E63)+$Q63*(1-$F63))/$K63)*((1+'Inputs &amp; Summary'!$D$7)^BH$29)),((INT(BH$29/$K63)-INT((BH$29-1)/$K63))*($R63*(1-$E63)+$Q63*(1-$F63))*((1+'Inputs &amp; Summary'!$D$7)^BH$29))),((_xlfn.WEIBULL.DIST(BH$29,$L63,$K63,FALSE)*($R63*(1-$E63)+$Q63*(1-$F63))*((1+'Inputs &amp; Summary'!$D$7)^BH$29))))))</f>
        <v>0</v>
      </c>
      <c r="BI63" s="114">
        <f>$D63*IF(BI$29&gt;'Inputs &amp; Summary'!$D$5,0,IF(BI$29&gt;VLOOKUP($G63,Lists!$J$17:$K$21,2),IF($M63=Lists!$H$3,IF($K63&lt;1,(($S63/$K63)*((1+'Inputs &amp; Summary'!$D$7)^BI$29)),((INT(BI$29/$K63)-INT((BI$29-1)/$K63))*$S63*((1+'Inputs &amp; Summary'!$D$7)^BI$29))),(_xlfn.WEIBULL.DIST(BI$29,$L63,$K63,FALSE)*$S63*((1+'Inputs &amp; Summary'!$D$7)^BI$29))),IF($M63=Lists!$H$3,IF($K63&lt;1,((($R63*(1-$E63)+$Q63*(1-$F63))/$K63)*((1+'Inputs &amp; Summary'!$D$7)^BI$29)),((INT(BI$29/$K63)-INT((BI$29-1)/$K63))*($R63*(1-$E63)+$Q63*(1-$F63))*((1+'Inputs &amp; Summary'!$D$7)^BI$29))),((_xlfn.WEIBULL.DIST(BI$29,$L63,$K63,FALSE)*($R63*(1-$E63)+$Q63*(1-$F63))*((1+'Inputs &amp; Summary'!$D$7)^BI$29))))))</f>
        <v>0</v>
      </c>
      <c r="BJ63" s="114">
        <f>$D63*IF(BJ$29&gt;'Inputs &amp; Summary'!$D$5,0,IF(BJ$29&gt;VLOOKUP($G63,Lists!$J$17:$K$21,2),IF($M63=Lists!$H$3,IF($K63&lt;1,(($S63/$K63)*((1+'Inputs &amp; Summary'!$D$7)^BJ$29)),((INT(BJ$29/$K63)-INT((BJ$29-1)/$K63))*$S63*((1+'Inputs &amp; Summary'!$D$7)^BJ$29))),(_xlfn.WEIBULL.DIST(BJ$29,$L63,$K63,FALSE)*$S63*((1+'Inputs &amp; Summary'!$D$7)^BJ$29))),IF($M63=Lists!$H$3,IF($K63&lt;1,((($R63*(1-$E63)+$Q63*(1-$F63))/$K63)*((1+'Inputs &amp; Summary'!$D$7)^BJ$29)),((INT(BJ$29/$K63)-INT((BJ$29-1)/$K63))*($R63*(1-$E63)+$Q63*(1-$F63))*((1+'Inputs &amp; Summary'!$D$7)^BJ$29))),((_xlfn.WEIBULL.DIST(BJ$29,$L63,$K63,FALSE)*($R63*(1-$E63)+$Q63*(1-$F63))*((1+'Inputs &amp; Summary'!$D$7)^BJ$29))))))</f>
        <v>0</v>
      </c>
      <c r="BK63" s="114">
        <f>$D63*IF(BK$29&gt;'Inputs &amp; Summary'!$D$5,0,IF(BK$29&gt;VLOOKUP($G63,Lists!$J$17:$K$21,2),IF($M63=Lists!$H$3,IF($K63&lt;1,(($S63/$K63)*((1+'Inputs &amp; Summary'!$D$7)^BK$29)),((INT(BK$29/$K63)-INT((BK$29-1)/$K63))*$S63*((1+'Inputs &amp; Summary'!$D$7)^BK$29))),(_xlfn.WEIBULL.DIST(BK$29,$L63,$K63,FALSE)*$S63*((1+'Inputs &amp; Summary'!$D$7)^BK$29))),IF($M63=Lists!$H$3,IF($K63&lt;1,((($R63*(1-$E63)+$Q63*(1-$F63))/$K63)*((1+'Inputs &amp; Summary'!$D$7)^BK$29)),((INT(BK$29/$K63)-INT((BK$29-1)/$K63))*($R63*(1-$E63)+$Q63*(1-$F63))*((1+'Inputs &amp; Summary'!$D$7)^BK$29))),((_xlfn.WEIBULL.DIST(BK$29,$L63,$K63,FALSE)*($R63*(1-$E63)+$Q63*(1-$F63))*((1+'Inputs &amp; Summary'!$D$7)^BK$29))))))</f>
        <v>0</v>
      </c>
      <c r="BL63" s="114">
        <f>$D63*IF(BL$29&gt;'Inputs &amp; Summary'!$D$5,0,IF(BL$29&gt;VLOOKUP($G63,Lists!$J$17:$K$21,2),IF($M63=Lists!$H$3,IF($K63&lt;1,(($S63/$K63)*((1+'Inputs &amp; Summary'!$D$7)^BL$29)),((INT(BL$29/$K63)-INT((BL$29-1)/$K63))*$S63*((1+'Inputs &amp; Summary'!$D$7)^BL$29))),(_xlfn.WEIBULL.DIST(BL$29,$L63,$K63,FALSE)*$S63*((1+'Inputs &amp; Summary'!$D$7)^BL$29))),IF($M63=Lists!$H$3,IF($K63&lt;1,((($R63*(1-$E63)+$Q63*(1-$F63))/$K63)*((1+'Inputs &amp; Summary'!$D$7)^BL$29)),((INT(BL$29/$K63)-INT((BL$29-1)/$K63))*($R63*(1-$E63)+$Q63*(1-$F63))*((1+'Inputs &amp; Summary'!$D$7)^BL$29))),((_xlfn.WEIBULL.DIST(BL$29,$L63,$K63,FALSE)*($R63*(1-$E63)+$Q63*(1-$F63))*((1+'Inputs &amp; Summary'!$D$7)^BL$29))))))</f>
        <v>0</v>
      </c>
    </row>
    <row r="64" spans="1:64" s="1" customFormat="1" x14ac:dyDescent="0.3">
      <c r="A64" s="79" t="s">
        <v>154</v>
      </c>
      <c r="B64" s="33" t="s">
        <v>307</v>
      </c>
      <c r="C64" s="33" t="s">
        <v>143</v>
      </c>
      <c r="D64" s="68">
        <v>0</v>
      </c>
      <c r="E64" s="68"/>
      <c r="F64" s="68"/>
      <c r="G64" s="213" t="s">
        <v>433</v>
      </c>
      <c r="H64" s="34"/>
      <c r="I64" s="34" t="s">
        <v>272</v>
      </c>
      <c r="J64" s="33">
        <f>VLOOKUP(I64,'Labor Rates'!$A$1:$B$16,2)</f>
        <v>16.66346153846154</v>
      </c>
      <c r="K64" s="35">
        <v>1</v>
      </c>
      <c r="L64" s="35">
        <v>1</v>
      </c>
      <c r="M64" s="33" t="s">
        <v>259</v>
      </c>
      <c r="N64" s="84">
        <v>1</v>
      </c>
      <c r="O64" s="35">
        <v>12</v>
      </c>
      <c r="P64" s="5">
        <v>0</v>
      </c>
      <c r="Q64" s="73">
        <f t="shared" si="11"/>
        <v>199.96153846153848</v>
      </c>
      <c r="R64" s="73">
        <f t="shared" si="12"/>
        <v>0</v>
      </c>
      <c r="S64" s="74">
        <f t="shared" si="13"/>
        <v>0</v>
      </c>
      <c r="T64" s="88"/>
      <c r="U64" s="80"/>
      <c r="V64" s="87">
        <f t="shared" si="14"/>
        <v>0</v>
      </c>
      <c r="W64" s="87">
        <f>NPV('Inputs &amp; Summary'!$D$6,Y64:BL64)</f>
        <v>0</v>
      </c>
      <c r="X64" s="90">
        <f t="shared" si="15"/>
        <v>0</v>
      </c>
      <c r="Y64" s="114">
        <f>$D64*IF(Y$29&gt;'Inputs &amp; Summary'!$D$5,0,IF(Y$29&gt;VLOOKUP($G64,Lists!$J$17:$K$21,2),IF($M64=Lists!$H$3,IF($K64&lt;1,(($S64/$K64)*((1+'Inputs &amp; Summary'!$D$7)^Y$29)),((INT(Y$29/$K64)-INT((Y$29-1)/$K64))*$S64*((1+'Inputs &amp; Summary'!$D$7)^Y$29))),(_xlfn.WEIBULL.DIST(Y$29,$L64,$K64,FALSE)*$S64*((1+'Inputs &amp; Summary'!$D$7)^Y$29))),IF($M64=Lists!$H$3,IF($K64&lt;1,((($R64*(1-$E64)+$Q64*(1-$F64))/$K64)*((1+'Inputs &amp; Summary'!$D$7)^Y$29)),((INT(Y$29/$K64)-INT((Y$29-1)/$K64))*($R64*(1-$E64)+$Q64*(1-$F64))*((1+'Inputs &amp; Summary'!$D$7)^Y$29))),((_xlfn.WEIBULL.DIST(Y$29,$L64,$K64,FALSE)*($R64*(1-$E64)+$Q64*(1-$F64))*((1+'Inputs &amp; Summary'!$D$7)^Y$29))))))</f>
        <v>0</v>
      </c>
      <c r="Z64" s="114">
        <f>$D64*IF(Z$29&gt;'Inputs &amp; Summary'!$D$5,0,IF(Z$29&gt;VLOOKUP($G64,Lists!$J$17:$K$21,2),IF($M64=Lists!$H$3,IF($K64&lt;1,(($S64/$K64)*((1+'Inputs &amp; Summary'!$D$7)^Z$29)),((INT(Z$29/$K64)-INT((Z$29-1)/$K64))*$S64*((1+'Inputs &amp; Summary'!$D$7)^Z$29))),(_xlfn.WEIBULL.DIST(Z$29,$L64,$K64,FALSE)*$S64*((1+'Inputs &amp; Summary'!$D$7)^Z$29))),IF($M64=Lists!$H$3,IF($K64&lt;1,((($R64*(1-$E64)+$Q64*(1-$F64))/$K64)*((1+'Inputs &amp; Summary'!$D$7)^Z$29)),((INT(Z$29/$K64)-INT((Z$29-1)/$K64))*($R64*(1-$E64)+$Q64*(1-$F64))*((1+'Inputs &amp; Summary'!$D$7)^Z$29))),((_xlfn.WEIBULL.DIST(Z$29,$L64,$K64,FALSE)*($R64*(1-$E64)+$Q64*(1-$F64))*((1+'Inputs &amp; Summary'!$D$7)^Z$29))))))</f>
        <v>0</v>
      </c>
      <c r="AA64" s="114">
        <f>$D64*IF(AA$29&gt;'Inputs &amp; Summary'!$D$5,0,IF(AA$29&gt;VLOOKUP($G64,Lists!$J$17:$K$21,2),IF($M64=Lists!$H$3,IF($K64&lt;1,(($S64/$K64)*((1+'Inputs &amp; Summary'!$D$7)^AA$29)),((INT(AA$29/$K64)-INT((AA$29-1)/$K64))*$S64*((1+'Inputs &amp; Summary'!$D$7)^AA$29))),(_xlfn.WEIBULL.DIST(AA$29,$L64,$K64,FALSE)*$S64*((1+'Inputs &amp; Summary'!$D$7)^AA$29))),IF($M64=Lists!$H$3,IF($K64&lt;1,((($R64*(1-$E64)+$Q64*(1-$F64))/$K64)*((1+'Inputs &amp; Summary'!$D$7)^AA$29)),((INT(AA$29/$K64)-INT((AA$29-1)/$K64))*($R64*(1-$E64)+$Q64*(1-$F64))*((1+'Inputs &amp; Summary'!$D$7)^AA$29))),((_xlfn.WEIBULL.DIST(AA$29,$L64,$K64,FALSE)*($R64*(1-$E64)+$Q64*(1-$F64))*((1+'Inputs &amp; Summary'!$D$7)^AA$29))))))</f>
        <v>0</v>
      </c>
      <c r="AB64" s="114">
        <f>$D64*IF(AB$29&gt;'Inputs &amp; Summary'!$D$5,0,IF(AB$29&gt;VLOOKUP($G64,Lists!$J$17:$K$21,2),IF($M64=Lists!$H$3,IF($K64&lt;1,(($S64/$K64)*((1+'Inputs &amp; Summary'!$D$7)^AB$29)),((INT(AB$29/$K64)-INT((AB$29-1)/$K64))*$S64*((1+'Inputs &amp; Summary'!$D$7)^AB$29))),(_xlfn.WEIBULL.DIST(AB$29,$L64,$K64,FALSE)*$S64*((1+'Inputs &amp; Summary'!$D$7)^AB$29))),IF($M64=Lists!$H$3,IF($K64&lt;1,((($R64*(1-$E64)+$Q64*(1-$F64))/$K64)*((1+'Inputs &amp; Summary'!$D$7)^AB$29)),((INT(AB$29/$K64)-INT((AB$29-1)/$K64))*($R64*(1-$E64)+$Q64*(1-$F64))*((1+'Inputs &amp; Summary'!$D$7)^AB$29))),((_xlfn.WEIBULL.DIST(AB$29,$L64,$K64,FALSE)*($R64*(1-$E64)+$Q64*(1-$F64))*((1+'Inputs &amp; Summary'!$D$7)^AB$29))))))</f>
        <v>0</v>
      </c>
      <c r="AC64" s="114">
        <f>$D64*IF(AC$29&gt;'Inputs &amp; Summary'!$D$5,0,IF(AC$29&gt;VLOOKUP($G64,Lists!$J$17:$K$21,2),IF($M64=Lists!$H$3,IF($K64&lt;1,(($S64/$K64)*((1+'Inputs &amp; Summary'!$D$7)^AC$29)),((INT(AC$29/$K64)-INT((AC$29-1)/$K64))*$S64*((1+'Inputs &amp; Summary'!$D$7)^AC$29))),(_xlfn.WEIBULL.DIST(AC$29,$L64,$K64,FALSE)*$S64*((1+'Inputs &amp; Summary'!$D$7)^AC$29))),IF($M64=Lists!$H$3,IF($K64&lt;1,((($R64*(1-$E64)+$Q64*(1-$F64))/$K64)*((1+'Inputs &amp; Summary'!$D$7)^AC$29)),((INT(AC$29/$K64)-INT((AC$29-1)/$K64))*($R64*(1-$E64)+$Q64*(1-$F64))*((1+'Inputs &amp; Summary'!$D$7)^AC$29))),((_xlfn.WEIBULL.DIST(AC$29,$L64,$K64,FALSE)*($R64*(1-$E64)+$Q64*(1-$F64))*((1+'Inputs &amp; Summary'!$D$7)^AC$29))))))</f>
        <v>0</v>
      </c>
      <c r="AD64" s="114">
        <f>$D64*IF(AD$29&gt;'Inputs &amp; Summary'!$D$5,0,IF(AD$29&gt;VLOOKUP($G64,Lists!$J$17:$K$21,2),IF($M64=Lists!$H$3,IF($K64&lt;1,(($S64/$K64)*((1+'Inputs &amp; Summary'!$D$7)^AD$29)),((INT(AD$29/$K64)-INT((AD$29-1)/$K64))*$S64*((1+'Inputs &amp; Summary'!$D$7)^AD$29))),(_xlfn.WEIBULL.DIST(AD$29,$L64,$K64,FALSE)*$S64*((1+'Inputs &amp; Summary'!$D$7)^AD$29))),IF($M64=Lists!$H$3,IF($K64&lt;1,((($R64*(1-$E64)+$Q64*(1-$F64))/$K64)*((1+'Inputs &amp; Summary'!$D$7)^AD$29)),((INT(AD$29/$K64)-INT((AD$29-1)/$K64))*($R64*(1-$E64)+$Q64*(1-$F64))*((1+'Inputs &amp; Summary'!$D$7)^AD$29))),((_xlfn.WEIBULL.DIST(AD$29,$L64,$K64,FALSE)*($R64*(1-$E64)+$Q64*(1-$F64))*((1+'Inputs &amp; Summary'!$D$7)^AD$29))))))</f>
        <v>0</v>
      </c>
      <c r="AE64" s="114">
        <f>$D64*IF(AE$29&gt;'Inputs &amp; Summary'!$D$5,0,IF(AE$29&gt;VLOOKUP($G64,Lists!$J$17:$K$21,2),IF($M64=Lists!$H$3,IF($K64&lt;1,(($S64/$K64)*((1+'Inputs &amp; Summary'!$D$7)^AE$29)),((INT(AE$29/$K64)-INT((AE$29-1)/$K64))*$S64*((1+'Inputs &amp; Summary'!$D$7)^AE$29))),(_xlfn.WEIBULL.DIST(AE$29,$L64,$K64,FALSE)*$S64*((1+'Inputs &amp; Summary'!$D$7)^AE$29))),IF($M64=Lists!$H$3,IF($K64&lt;1,((($R64*(1-$E64)+$Q64*(1-$F64))/$K64)*((1+'Inputs &amp; Summary'!$D$7)^AE$29)),((INT(AE$29/$K64)-INT((AE$29-1)/$K64))*($R64*(1-$E64)+$Q64*(1-$F64))*((1+'Inputs &amp; Summary'!$D$7)^AE$29))),((_xlfn.WEIBULL.DIST(AE$29,$L64,$K64,FALSE)*($R64*(1-$E64)+$Q64*(1-$F64))*((1+'Inputs &amp; Summary'!$D$7)^AE$29))))))</f>
        <v>0</v>
      </c>
      <c r="AF64" s="114">
        <f>$D64*IF(AF$29&gt;'Inputs &amp; Summary'!$D$5,0,IF(AF$29&gt;VLOOKUP($G64,Lists!$J$17:$K$21,2),IF($M64=Lists!$H$3,IF($K64&lt;1,(($S64/$K64)*((1+'Inputs &amp; Summary'!$D$7)^AF$29)),((INT(AF$29/$K64)-INT((AF$29-1)/$K64))*$S64*((1+'Inputs &amp; Summary'!$D$7)^AF$29))),(_xlfn.WEIBULL.DIST(AF$29,$L64,$K64,FALSE)*$S64*((1+'Inputs &amp; Summary'!$D$7)^AF$29))),IF($M64=Lists!$H$3,IF($K64&lt;1,((($R64*(1-$E64)+$Q64*(1-$F64))/$K64)*((1+'Inputs &amp; Summary'!$D$7)^AF$29)),((INT(AF$29/$K64)-INT((AF$29-1)/$K64))*($R64*(1-$E64)+$Q64*(1-$F64))*((1+'Inputs &amp; Summary'!$D$7)^AF$29))),((_xlfn.WEIBULL.DIST(AF$29,$L64,$K64,FALSE)*($R64*(1-$E64)+$Q64*(1-$F64))*((1+'Inputs &amp; Summary'!$D$7)^AF$29))))))</f>
        <v>0</v>
      </c>
      <c r="AG64" s="114">
        <f>$D64*IF(AG$29&gt;'Inputs &amp; Summary'!$D$5,0,IF(AG$29&gt;VLOOKUP($G64,Lists!$J$17:$K$21,2),IF($M64=Lists!$H$3,IF($K64&lt;1,(($S64/$K64)*((1+'Inputs &amp; Summary'!$D$7)^AG$29)),((INT(AG$29/$K64)-INT((AG$29-1)/$K64))*$S64*((1+'Inputs &amp; Summary'!$D$7)^AG$29))),(_xlfn.WEIBULL.DIST(AG$29,$L64,$K64,FALSE)*$S64*((1+'Inputs &amp; Summary'!$D$7)^AG$29))),IF($M64=Lists!$H$3,IF($K64&lt;1,((($R64*(1-$E64)+$Q64*(1-$F64))/$K64)*((1+'Inputs &amp; Summary'!$D$7)^AG$29)),((INT(AG$29/$K64)-INT((AG$29-1)/$K64))*($R64*(1-$E64)+$Q64*(1-$F64))*((1+'Inputs &amp; Summary'!$D$7)^AG$29))),((_xlfn.WEIBULL.DIST(AG$29,$L64,$K64,FALSE)*($R64*(1-$E64)+$Q64*(1-$F64))*((1+'Inputs &amp; Summary'!$D$7)^AG$29))))))</f>
        <v>0</v>
      </c>
      <c r="AH64" s="114">
        <f>$D64*IF(AH$29&gt;'Inputs &amp; Summary'!$D$5,0,IF(AH$29&gt;VLOOKUP($G64,Lists!$J$17:$K$21,2),IF($M64=Lists!$H$3,IF($K64&lt;1,(($S64/$K64)*((1+'Inputs &amp; Summary'!$D$7)^AH$29)),((INT(AH$29/$K64)-INT((AH$29-1)/$K64))*$S64*((1+'Inputs &amp; Summary'!$D$7)^AH$29))),(_xlfn.WEIBULL.DIST(AH$29,$L64,$K64,FALSE)*$S64*((1+'Inputs &amp; Summary'!$D$7)^AH$29))),IF($M64=Lists!$H$3,IF($K64&lt;1,((($R64*(1-$E64)+$Q64*(1-$F64))/$K64)*((1+'Inputs &amp; Summary'!$D$7)^AH$29)),((INT(AH$29/$K64)-INT((AH$29-1)/$K64))*($R64*(1-$E64)+$Q64*(1-$F64))*((1+'Inputs &amp; Summary'!$D$7)^AH$29))),((_xlfn.WEIBULL.DIST(AH$29,$L64,$K64,FALSE)*($R64*(1-$E64)+$Q64*(1-$F64))*((1+'Inputs &amp; Summary'!$D$7)^AH$29))))))</f>
        <v>0</v>
      </c>
      <c r="AI64" s="114">
        <f>$D64*IF(AI$29&gt;'Inputs &amp; Summary'!$D$5,0,IF(AI$29&gt;VLOOKUP($G64,Lists!$J$17:$K$21,2),IF($M64=Lists!$H$3,IF($K64&lt;1,(($S64/$K64)*((1+'Inputs &amp; Summary'!$D$7)^AI$29)),((INT(AI$29/$K64)-INT((AI$29-1)/$K64))*$S64*((1+'Inputs &amp; Summary'!$D$7)^AI$29))),(_xlfn.WEIBULL.DIST(AI$29,$L64,$K64,FALSE)*$S64*((1+'Inputs &amp; Summary'!$D$7)^AI$29))),IF($M64=Lists!$H$3,IF($K64&lt;1,((($R64*(1-$E64)+$Q64*(1-$F64))/$K64)*((1+'Inputs &amp; Summary'!$D$7)^AI$29)),((INT(AI$29/$K64)-INT((AI$29-1)/$K64))*($R64*(1-$E64)+$Q64*(1-$F64))*((1+'Inputs &amp; Summary'!$D$7)^AI$29))),((_xlfn.WEIBULL.DIST(AI$29,$L64,$K64,FALSE)*($R64*(1-$E64)+$Q64*(1-$F64))*((1+'Inputs &amp; Summary'!$D$7)^AI$29))))))</f>
        <v>0</v>
      </c>
      <c r="AJ64" s="114">
        <f>$D64*IF(AJ$29&gt;'Inputs &amp; Summary'!$D$5,0,IF(AJ$29&gt;VLOOKUP($G64,Lists!$J$17:$K$21,2),IF($M64=Lists!$H$3,IF($K64&lt;1,(($S64/$K64)*((1+'Inputs &amp; Summary'!$D$7)^AJ$29)),((INT(AJ$29/$K64)-INT((AJ$29-1)/$K64))*$S64*((1+'Inputs &amp; Summary'!$D$7)^AJ$29))),(_xlfn.WEIBULL.DIST(AJ$29,$L64,$K64,FALSE)*$S64*((1+'Inputs &amp; Summary'!$D$7)^AJ$29))),IF($M64=Lists!$H$3,IF($K64&lt;1,((($R64*(1-$E64)+$Q64*(1-$F64))/$K64)*((1+'Inputs &amp; Summary'!$D$7)^AJ$29)),((INT(AJ$29/$K64)-INT((AJ$29-1)/$K64))*($R64*(1-$E64)+$Q64*(1-$F64))*((1+'Inputs &amp; Summary'!$D$7)^AJ$29))),((_xlfn.WEIBULL.DIST(AJ$29,$L64,$K64,FALSE)*($R64*(1-$E64)+$Q64*(1-$F64))*((1+'Inputs &amp; Summary'!$D$7)^AJ$29))))))</f>
        <v>0</v>
      </c>
      <c r="AK64" s="114">
        <f>$D64*IF(AK$29&gt;'Inputs &amp; Summary'!$D$5,0,IF(AK$29&gt;VLOOKUP($G64,Lists!$J$17:$K$21,2),IF($M64=Lists!$H$3,IF($K64&lt;1,(($S64/$K64)*((1+'Inputs &amp; Summary'!$D$7)^AK$29)),((INT(AK$29/$K64)-INT((AK$29-1)/$K64))*$S64*((1+'Inputs &amp; Summary'!$D$7)^AK$29))),(_xlfn.WEIBULL.DIST(AK$29,$L64,$K64,FALSE)*$S64*((1+'Inputs &amp; Summary'!$D$7)^AK$29))),IF($M64=Lists!$H$3,IF($K64&lt;1,((($R64*(1-$E64)+$Q64*(1-$F64))/$K64)*((1+'Inputs &amp; Summary'!$D$7)^AK$29)),((INT(AK$29/$K64)-INT((AK$29-1)/$K64))*($R64*(1-$E64)+$Q64*(1-$F64))*((1+'Inputs &amp; Summary'!$D$7)^AK$29))),((_xlfn.WEIBULL.DIST(AK$29,$L64,$K64,FALSE)*($R64*(1-$E64)+$Q64*(1-$F64))*((1+'Inputs &amp; Summary'!$D$7)^AK$29))))))</f>
        <v>0</v>
      </c>
      <c r="AL64" s="114">
        <f>$D64*IF(AL$29&gt;'Inputs &amp; Summary'!$D$5,0,IF(AL$29&gt;VLOOKUP($G64,Lists!$J$17:$K$21,2),IF($M64=Lists!$H$3,IF($K64&lt;1,(($S64/$K64)*((1+'Inputs &amp; Summary'!$D$7)^AL$29)),((INT(AL$29/$K64)-INT((AL$29-1)/$K64))*$S64*((1+'Inputs &amp; Summary'!$D$7)^AL$29))),(_xlfn.WEIBULL.DIST(AL$29,$L64,$K64,FALSE)*$S64*((1+'Inputs &amp; Summary'!$D$7)^AL$29))),IF($M64=Lists!$H$3,IF($K64&lt;1,((($R64*(1-$E64)+$Q64*(1-$F64))/$K64)*((1+'Inputs &amp; Summary'!$D$7)^AL$29)),((INT(AL$29/$K64)-INT((AL$29-1)/$K64))*($R64*(1-$E64)+$Q64*(1-$F64))*((1+'Inputs &amp; Summary'!$D$7)^AL$29))),((_xlfn.WEIBULL.DIST(AL$29,$L64,$K64,FALSE)*($R64*(1-$E64)+$Q64*(1-$F64))*((1+'Inputs &amp; Summary'!$D$7)^AL$29))))))</f>
        <v>0</v>
      </c>
      <c r="AM64" s="114">
        <f>$D64*IF(AM$29&gt;'Inputs &amp; Summary'!$D$5,0,IF(AM$29&gt;VLOOKUP($G64,Lists!$J$17:$K$21,2),IF($M64=Lists!$H$3,IF($K64&lt;1,(($S64/$K64)*((1+'Inputs &amp; Summary'!$D$7)^AM$29)),((INT(AM$29/$K64)-INT((AM$29-1)/$K64))*$S64*((1+'Inputs &amp; Summary'!$D$7)^AM$29))),(_xlfn.WEIBULL.DIST(AM$29,$L64,$K64,FALSE)*$S64*((1+'Inputs &amp; Summary'!$D$7)^AM$29))),IF($M64=Lists!$H$3,IF($K64&lt;1,((($R64*(1-$E64)+$Q64*(1-$F64))/$K64)*((1+'Inputs &amp; Summary'!$D$7)^AM$29)),((INT(AM$29/$K64)-INT((AM$29-1)/$K64))*($R64*(1-$E64)+$Q64*(1-$F64))*((1+'Inputs &amp; Summary'!$D$7)^AM$29))),((_xlfn.WEIBULL.DIST(AM$29,$L64,$K64,FALSE)*($R64*(1-$E64)+$Q64*(1-$F64))*((1+'Inputs &amp; Summary'!$D$7)^AM$29))))))</f>
        <v>0</v>
      </c>
      <c r="AN64" s="114">
        <f>$D64*IF(AN$29&gt;'Inputs &amp; Summary'!$D$5,0,IF(AN$29&gt;VLOOKUP($G64,Lists!$J$17:$K$21,2),IF($M64=Lists!$H$3,IF($K64&lt;1,(($S64/$K64)*((1+'Inputs &amp; Summary'!$D$7)^AN$29)),((INT(AN$29/$K64)-INT((AN$29-1)/$K64))*$S64*((1+'Inputs &amp; Summary'!$D$7)^AN$29))),(_xlfn.WEIBULL.DIST(AN$29,$L64,$K64,FALSE)*$S64*((1+'Inputs &amp; Summary'!$D$7)^AN$29))),IF($M64=Lists!$H$3,IF($K64&lt;1,((($R64*(1-$E64)+$Q64*(1-$F64))/$K64)*((1+'Inputs &amp; Summary'!$D$7)^AN$29)),((INT(AN$29/$K64)-INT((AN$29-1)/$K64))*($R64*(1-$E64)+$Q64*(1-$F64))*((1+'Inputs &amp; Summary'!$D$7)^AN$29))),((_xlfn.WEIBULL.DIST(AN$29,$L64,$K64,FALSE)*($R64*(1-$E64)+$Q64*(1-$F64))*((1+'Inputs &amp; Summary'!$D$7)^AN$29))))))</f>
        <v>0</v>
      </c>
      <c r="AO64" s="114">
        <f>$D64*IF(AO$29&gt;'Inputs &amp; Summary'!$D$5,0,IF(AO$29&gt;VLOOKUP($G64,Lists!$J$17:$K$21,2),IF($M64=Lists!$H$3,IF($K64&lt;1,(($S64/$K64)*((1+'Inputs &amp; Summary'!$D$7)^AO$29)),((INT(AO$29/$K64)-INT((AO$29-1)/$K64))*$S64*((1+'Inputs &amp; Summary'!$D$7)^AO$29))),(_xlfn.WEIBULL.DIST(AO$29,$L64,$K64,FALSE)*$S64*((1+'Inputs &amp; Summary'!$D$7)^AO$29))),IF($M64=Lists!$H$3,IF($K64&lt;1,((($R64*(1-$E64)+$Q64*(1-$F64))/$K64)*((1+'Inputs &amp; Summary'!$D$7)^AO$29)),((INT(AO$29/$K64)-INT((AO$29-1)/$K64))*($R64*(1-$E64)+$Q64*(1-$F64))*((1+'Inputs &amp; Summary'!$D$7)^AO$29))),((_xlfn.WEIBULL.DIST(AO$29,$L64,$K64,FALSE)*($R64*(1-$E64)+$Q64*(1-$F64))*((1+'Inputs &amp; Summary'!$D$7)^AO$29))))))</f>
        <v>0</v>
      </c>
      <c r="AP64" s="114">
        <f>$D64*IF(AP$29&gt;'Inputs &amp; Summary'!$D$5,0,IF(AP$29&gt;VLOOKUP($G64,Lists!$J$17:$K$21,2),IF($M64=Lists!$H$3,IF($K64&lt;1,(($S64/$K64)*((1+'Inputs &amp; Summary'!$D$7)^AP$29)),((INT(AP$29/$K64)-INT((AP$29-1)/$K64))*$S64*((1+'Inputs &amp; Summary'!$D$7)^AP$29))),(_xlfn.WEIBULL.DIST(AP$29,$L64,$K64,FALSE)*$S64*((1+'Inputs &amp; Summary'!$D$7)^AP$29))),IF($M64=Lists!$H$3,IF($K64&lt;1,((($R64*(1-$E64)+$Q64*(1-$F64))/$K64)*((1+'Inputs &amp; Summary'!$D$7)^AP$29)),((INT(AP$29/$K64)-INT((AP$29-1)/$K64))*($R64*(1-$E64)+$Q64*(1-$F64))*((1+'Inputs &amp; Summary'!$D$7)^AP$29))),((_xlfn.WEIBULL.DIST(AP$29,$L64,$K64,FALSE)*($R64*(1-$E64)+$Q64*(1-$F64))*((1+'Inputs &amp; Summary'!$D$7)^AP$29))))))</f>
        <v>0</v>
      </c>
      <c r="AQ64" s="114">
        <f>$D64*IF(AQ$29&gt;'Inputs &amp; Summary'!$D$5,0,IF(AQ$29&gt;VLOOKUP($G64,Lists!$J$17:$K$21,2),IF($M64=Lists!$H$3,IF($K64&lt;1,(($S64/$K64)*((1+'Inputs &amp; Summary'!$D$7)^AQ$29)),((INT(AQ$29/$K64)-INT((AQ$29-1)/$K64))*$S64*((1+'Inputs &amp; Summary'!$D$7)^AQ$29))),(_xlfn.WEIBULL.DIST(AQ$29,$L64,$K64,FALSE)*$S64*((1+'Inputs &amp; Summary'!$D$7)^AQ$29))),IF($M64=Lists!$H$3,IF($K64&lt;1,((($R64*(1-$E64)+$Q64*(1-$F64))/$K64)*((1+'Inputs &amp; Summary'!$D$7)^AQ$29)),((INT(AQ$29/$K64)-INT((AQ$29-1)/$K64))*($R64*(1-$E64)+$Q64*(1-$F64))*((1+'Inputs &amp; Summary'!$D$7)^AQ$29))),((_xlfn.WEIBULL.DIST(AQ$29,$L64,$K64,FALSE)*($R64*(1-$E64)+$Q64*(1-$F64))*((1+'Inputs &amp; Summary'!$D$7)^AQ$29))))))</f>
        <v>0</v>
      </c>
      <c r="AR64" s="114">
        <f>$D64*IF(AR$29&gt;'Inputs &amp; Summary'!$D$5,0,IF(AR$29&gt;VLOOKUP($G64,Lists!$J$17:$K$21,2),IF($M64=Lists!$H$3,IF($K64&lt;1,(($S64/$K64)*((1+'Inputs &amp; Summary'!$D$7)^AR$29)),((INT(AR$29/$K64)-INT((AR$29-1)/$K64))*$S64*((1+'Inputs &amp; Summary'!$D$7)^AR$29))),(_xlfn.WEIBULL.DIST(AR$29,$L64,$K64,FALSE)*$S64*((1+'Inputs &amp; Summary'!$D$7)^AR$29))),IF($M64=Lists!$H$3,IF($K64&lt;1,((($R64*(1-$E64)+$Q64*(1-$F64))/$K64)*((1+'Inputs &amp; Summary'!$D$7)^AR$29)),((INT(AR$29/$K64)-INT((AR$29-1)/$K64))*($R64*(1-$E64)+$Q64*(1-$F64))*((1+'Inputs &amp; Summary'!$D$7)^AR$29))),((_xlfn.WEIBULL.DIST(AR$29,$L64,$K64,FALSE)*($R64*(1-$E64)+$Q64*(1-$F64))*((1+'Inputs &amp; Summary'!$D$7)^AR$29))))))</f>
        <v>0</v>
      </c>
      <c r="AS64" s="114">
        <f>$D64*IF(AS$29&gt;'Inputs &amp; Summary'!$D$5,0,IF(AS$29&gt;VLOOKUP($G64,Lists!$J$17:$K$21,2),IF($M64=Lists!$H$3,IF($K64&lt;1,(($S64/$K64)*((1+'Inputs &amp; Summary'!$D$7)^AS$29)),((INT(AS$29/$K64)-INT((AS$29-1)/$K64))*$S64*((1+'Inputs &amp; Summary'!$D$7)^AS$29))),(_xlfn.WEIBULL.DIST(AS$29,$L64,$K64,FALSE)*$S64*((1+'Inputs &amp; Summary'!$D$7)^AS$29))),IF($M64=Lists!$H$3,IF($K64&lt;1,((($R64*(1-$E64)+$Q64*(1-$F64))/$K64)*((1+'Inputs &amp; Summary'!$D$7)^AS$29)),((INT(AS$29/$K64)-INT((AS$29-1)/$K64))*($R64*(1-$E64)+$Q64*(1-$F64))*((1+'Inputs &amp; Summary'!$D$7)^AS$29))),((_xlfn.WEIBULL.DIST(AS$29,$L64,$K64,FALSE)*($R64*(1-$E64)+$Q64*(1-$F64))*((1+'Inputs &amp; Summary'!$D$7)^AS$29))))))</f>
        <v>0</v>
      </c>
      <c r="AT64" s="114">
        <f>$D64*IF(AT$29&gt;'Inputs &amp; Summary'!$D$5,0,IF(AT$29&gt;VLOOKUP($G64,Lists!$J$17:$K$21,2),IF($M64=Lists!$H$3,IF($K64&lt;1,(($S64/$K64)*((1+'Inputs &amp; Summary'!$D$7)^AT$29)),((INT(AT$29/$K64)-INT((AT$29-1)/$K64))*$S64*((1+'Inputs &amp; Summary'!$D$7)^AT$29))),(_xlfn.WEIBULL.DIST(AT$29,$L64,$K64,FALSE)*$S64*((1+'Inputs &amp; Summary'!$D$7)^AT$29))),IF($M64=Lists!$H$3,IF($K64&lt;1,((($R64*(1-$E64)+$Q64*(1-$F64))/$K64)*((1+'Inputs &amp; Summary'!$D$7)^AT$29)),((INT(AT$29/$K64)-INT((AT$29-1)/$K64))*($R64*(1-$E64)+$Q64*(1-$F64))*((1+'Inputs &amp; Summary'!$D$7)^AT$29))),((_xlfn.WEIBULL.DIST(AT$29,$L64,$K64,FALSE)*($R64*(1-$E64)+$Q64*(1-$F64))*((1+'Inputs &amp; Summary'!$D$7)^AT$29))))))</f>
        <v>0</v>
      </c>
      <c r="AU64" s="114">
        <f>$D64*IF(AU$29&gt;'Inputs &amp; Summary'!$D$5,0,IF(AU$29&gt;VLOOKUP($G64,Lists!$J$17:$K$21,2),IF($M64=Lists!$H$3,IF($K64&lt;1,(($S64/$K64)*((1+'Inputs &amp; Summary'!$D$7)^AU$29)),((INT(AU$29/$K64)-INT((AU$29-1)/$K64))*$S64*((1+'Inputs &amp; Summary'!$D$7)^AU$29))),(_xlfn.WEIBULL.DIST(AU$29,$L64,$K64,FALSE)*$S64*((1+'Inputs &amp; Summary'!$D$7)^AU$29))),IF($M64=Lists!$H$3,IF($K64&lt;1,((($R64*(1-$E64)+$Q64*(1-$F64))/$K64)*((1+'Inputs &amp; Summary'!$D$7)^AU$29)),((INT(AU$29/$K64)-INT((AU$29-1)/$K64))*($R64*(1-$E64)+$Q64*(1-$F64))*((1+'Inputs &amp; Summary'!$D$7)^AU$29))),((_xlfn.WEIBULL.DIST(AU$29,$L64,$K64,FALSE)*($R64*(1-$E64)+$Q64*(1-$F64))*((1+'Inputs &amp; Summary'!$D$7)^AU$29))))))</f>
        <v>0</v>
      </c>
      <c r="AV64" s="114">
        <f>$D64*IF(AV$29&gt;'Inputs &amp; Summary'!$D$5,0,IF(AV$29&gt;VLOOKUP($G64,Lists!$J$17:$K$21,2),IF($M64=Lists!$H$3,IF($K64&lt;1,(($S64/$K64)*((1+'Inputs &amp; Summary'!$D$7)^AV$29)),((INT(AV$29/$K64)-INT((AV$29-1)/$K64))*$S64*((1+'Inputs &amp; Summary'!$D$7)^AV$29))),(_xlfn.WEIBULL.DIST(AV$29,$L64,$K64,FALSE)*$S64*((1+'Inputs &amp; Summary'!$D$7)^AV$29))),IF($M64=Lists!$H$3,IF($K64&lt;1,((($R64*(1-$E64)+$Q64*(1-$F64))/$K64)*((1+'Inputs &amp; Summary'!$D$7)^AV$29)),((INT(AV$29/$K64)-INT((AV$29-1)/$K64))*($R64*(1-$E64)+$Q64*(1-$F64))*((1+'Inputs &amp; Summary'!$D$7)^AV$29))),((_xlfn.WEIBULL.DIST(AV$29,$L64,$K64,FALSE)*($R64*(1-$E64)+$Q64*(1-$F64))*((1+'Inputs &amp; Summary'!$D$7)^AV$29))))))</f>
        <v>0</v>
      </c>
      <c r="AW64" s="114">
        <f>$D64*IF(AW$29&gt;'Inputs &amp; Summary'!$D$5,0,IF(AW$29&gt;VLOOKUP($G64,Lists!$J$17:$K$21,2),IF($M64=Lists!$H$3,IF($K64&lt;1,(($S64/$K64)*((1+'Inputs &amp; Summary'!$D$7)^AW$29)),((INT(AW$29/$K64)-INT((AW$29-1)/$K64))*$S64*((1+'Inputs &amp; Summary'!$D$7)^AW$29))),(_xlfn.WEIBULL.DIST(AW$29,$L64,$K64,FALSE)*$S64*((1+'Inputs &amp; Summary'!$D$7)^AW$29))),IF($M64=Lists!$H$3,IF($K64&lt;1,((($R64*(1-$E64)+$Q64*(1-$F64))/$K64)*((1+'Inputs &amp; Summary'!$D$7)^AW$29)),((INT(AW$29/$K64)-INT((AW$29-1)/$K64))*($R64*(1-$E64)+$Q64*(1-$F64))*((1+'Inputs &amp; Summary'!$D$7)^AW$29))),((_xlfn.WEIBULL.DIST(AW$29,$L64,$K64,FALSE)*($R64*(1-$E64)+$Q64*(1-$F64))*((1+'Inputs &amp; Summary'!$D$7)^AW$29))))))</f>
        <v>0</v>
      </c>
      <c r="AX64" s="114">
        <f>$D64*IF(AX$29&gt;'Inputs &amp; Summary'!$D$5,0,IF(AX$29&gt;VLOOKUP($G64,Lists!$J$17:$K$21,2),IF($M64=Lists!$H$3,IF($K64&lt;1,(($S64/$K64)*((1+'Inputs &amp; Summary'!$D$7)^AX$29)),((INT(AX$29/$K64)-INT((AX$29-1)/$K64))*$S64*((1+'Inputs &amp; Summary'!$D$7)^AX$29))),(_xlfn.WEIBULL.DIST(AX$29,$L64,$K64,FALSE)*$S64*((1+'Inputs &amp; Summary'!$D$7)^AX$29))),IF($M64=Lists!$H$3,IF($K64&lt;1,((($R64*(1-$E64)+$Q64*(1-$F64))/$K64)*((1+'Inputs &amp; Summary'!$D$7)^AX$29)),((INT(AX$29/$K64)-INT((AX$29-1)/$K64))*($R64*(1-$E64)+$Q64*(1-$F64))*((1+'Inputs &amp; Summary'!$D$7)^AX$29))),((_xlfn.WEIBULL.DIST(AX$29,$L64,$K64,FALSE)*($R64*(1-$E64)+$Q64*(1-$F64))*((1+'Inputs &amp; Summary'!$D$7)^AX$29))))))</f>
        <v>0</v>
      </c>
      <c r="AY64" s="114">
        <f>$D64*IF(AY$29&gt;'Inputs &amp; Summary'!$D$5,0,IF(AY$29&gt;VLOOKUP($G64,Lists!$J$17:$K$21,2),IF($M64=Lists!$H$3,IF($K64&lt;1,(($S64/$K64)*((1+'Inputs &amp; Summary'!$D$7)^AY$29)),((INT(AY$29/$K64)-INT((AY$29-1)/$K64))*$S64*((1+'Inputs &amp; Summary'!$D$7)^AY$29))),(_xlfn.WEIBULL.DIST(AY$29,$L64,$K64,FALSE)*$S64*((1+'Inputs &amp; Summary'!$D$7)^AY$29))),IF($M64=Lists!$H$3,IF($K64&lt;1,((($R64*(1-$E64)+$Q64*(1-$F64))/$K64)*((1+'Inputs &amp; Summary'!$D$7)^AY$29)),((INT(AY$29/$K64)-INT((AY$29-1)/$K64))*($R64*(1-$E64)+$Q64*(1-$F64))*((1+'Inputs &amp; Summary'!$D$7)^AY$29))),((_xlfn.WEIBULL.DIST(AY$29,$L64,$K64,FALSE)*($R64*(1-$E64)+$Q64*(1-$F64))*((1+'Inputs &amp; Summary'!$D$7)^AY$29))))))</f>
        <v>0</v>
      </c>
      <c r="AZ64" s="114">
        <f>$D64*IF(AZ$29&gt;'Inputs &amp; Summary'!$D$5,0,IF(AZ$29&gt;VLOOKUP($G64,Lists!$J$17:$K$21,2),IF($M64=Lists!$H$3,IF($K64&lt;1,(($S64/$K64)*((1+'Inputs &amp; Summary'!$D$7)^AZ$29)),((INT(AZ$29/$K64)-INT((AZ$29-1)/$K64))*$S64*((1+'Inputs &amp; Summary'!$D$7)^AZ$29))),(_xlfn.WEIBULL.DIST(AZ$29,$L64,$K64,FALSE)*$S64*((1+'Inputs &amp; Summary'!$D$7)^AZ$29))),IF($M64=Lists!$H$3,IF($K64&lt;1,((($R64*(1-$E64)+$Q64*(1-$F64))/$K64)*((1+'Inputs &amp; Summary'!$D$7)^AZ$29)),((INT(AZ$29/$K64)-INT((AZ$29-1)/$K64))*($R64*(1-$E64)+$Q64*(1-$F64))*((1+'Inputs &amp; Summary'!$D$7)^AZ$29))),((_xlfn.WEIBULL.DIST(AZ$29,$L64,$K64,FALSE)*($R64*(1-$E64)+$Q64*(1-$F64))*((1+'Inputs &amp; Summary'!$D$7)^AZ$29))))))</f>
        <v>0</v>
      </c>
      <c r="BA64" s="114">
        <f>$D64*IF(BA$29&gt;'Inputs &amp; Summary'!$D$5,0,IF(BA$29&gt;VLOOKUP($G64,Lists!$J$17:$K$21,2),IF($M64=Lists!$H$3,IF($K64&lt;1,(($S64/$K64)*((1+'Inputs &amp; Summary'!$D$7)^BA$29)),((INT(BA$29/$K64)-INT((BA$29-1)/$K64))*$S64*((1+'Inputs &amp; Summary'!$D$7)^BA$29))),(_xlfn.WEIBULL.DIST(BA$29,$L64,$K64,FALSE)*$S64*((1+'Inputs &amp; Summary'!$D$7)^BA$29))),IF($M64=Lists!$H$3,IF($K64&lt;1,((($R64*(1-$E64)+$Q64*(1-$F64))/$K64)*((1+'Inputs &amp; Summary'!$D$7)^BA$29)),((INT(BA$29/$K64)-INT((BA$29-1)/$K64))*($R64*(1-$E64)+$Q64*(1-$F64))*((1+'Inputs &amp; Summary'!$D$7)^BA$29))),((_xlfn.WEIBULL.DIST(BA$29,$L64,$K64,FALSE)*($R64*(1-$E64)+$Q64*(1-$F64))*((1+'Inputs &amp; Summary'!$D$7)^BA$29))))))</f>
        <v>0</v>
      </c>
      <c r="BB64" s="114">
        <f>$D64*IF(BB$29&gt;'Inputs &amp; Summary'!$D$5,0,IF(BB$29&gt;VLOOKUP($G64,Lists!$J$17:$K$21,2),IF($M64=Lists!$H$3,IF($K64&lt;1,(($S64/$K64)*((1+'Inputs &amp; Summary'!$D$7)^BB$29)),((INT(BB$29/$K64)-INT((BB$29-1)/$K64))*$S64*((1+'Inputs &amp; Summary'!$D$7)^BB$29))),(_xlfn.WEIBULL.DIST(BB$29,$L64,$K64,FALSE)*$S64*((1+'Inputs &amp; Summary'!$D$7)^BB$29))),IF($M64=Lists!$H$3,IF($K64&lt;1,((($R64*(1-$E64)+$Q64*(1-$F64))/$K64)*((1+'Inputs &amp; Summary'!$D$7)^BB$29)),((INT(BB$29/$K64)-INT((BB$29-1)/$K64))*($R64*(1-$E64)+$Q64*(1-$F64))*((1+'Inputs &amp; Summary'!$D$7)^BB$29))),((_xlfn.WEIBULL.DIST(BB$29,$L64,$K64,FALSE)*($R64*(1-$E64)+$Q64*(1-$F64))*((1+'Inputs &amp; Summary'!$D$7)^BB$29))))))</f>
        <v>0</v>
      </c>
      <c r="BC64" s="114">
        <f>$D64*IF(BC$29&gt;'Inputs &amp; Summary'!$D$5,0,IF(BC$29&gt;VLOOKUP($G64,Lists!$J$17:$K$21,2),IF($M64=Lists!$H$3,IF($K64&lt;1,(($S64/$K64)*((1+'Inputs &amp; Summary'!$D$7)^BC$29)),((INT(BC$29/$K64)-INT((BC$29-1)/$K64))*$S64*((1+'Inputs &amp; Summary'!$D$7)^BC$29))),(_xlfn.WEIBULL.DIST(BC$29,$L64,$K64,FALSE)*$S64*((1+'Inputs &amp; Summary'!$D$7)^BC$29))),IF($M64=Lists!$H$3,IF($K64&lt;1,((($R64*(1-$E64)+$Q64*(1-$F64))/$K64)*((1+'Inputs &amp; Summary'!$D$7)^BC$29)),((INT(BC$29/$K64)-INT((BC$29-1)/$K64))*($R64*(1-$E64)+$Q64*(1-$F64))*((1+'Inputs &amp; Summary'!$D$7)^BC$29))),((_xlfn.WEIBULL.DIST(BC$29,$L64,$K64,FALSE)*($R64*(1-$E64)+$Q64*(1-$F64))*((1+'Inputs &amp; Summary'!$D$7)^BC$29))))))</f>
        <v>0</v>
      </c>
      <c r="BD64" s="114">
        <f>$D64*IF(BD$29&gt;'Inputs &amp; Summary'!$D$5,0,IF(BD$29&gt;VLOOKUP($G64,Lists!$J$17:$K$21,2),IF($M64=Lists!$H$3,IF($K64&lt;1,(($S64/$K64)*((1+'Inputs &amp; Summary'!$D$7)^BD$29)),((INT(BD$29/$K64)-INT((BD$29-1)/$K64))*$S64*((1+'Inputs &amp; Summary'!$D$7)^BD$29))),(_xlfn.WEIBULL.DIST(BD$29,$L64,$K64,FALSE)*$S64*((1+'Inputs &amp; Summary'!$D$7)^BD$29))),IF($M64=Lists!$H$3,IF($K64&lt;1,((($R64*(1-$E64)+$Q64*(1-$F64))/$K64)*((1+'Inputs &amp; Summary'!$D$7)^BD$29)),((INT(BD$29/$K64)-INT((BD$29-1)/$K64))*($R64*(1-$E64)+$Q64*(1-$F64))*((1+'Inputs &amp; Summary'!$D$7)^BD$29))),((_xlfn.WEIBULL.DIST(BD$29,$L64,$K64,FALSE)*($R64*(1-$E64)+$Q64*(1-$F64))*((1+'Inputs &amp; Summary'!$D$7)^BD$29))))))</f>
        <v>0</v>
      </c>
      <c r="BE64" s="114">
        <f>$D64*IF(BE$29&gt;'Inputs &amp; Summary'!$D$5,0,IF(BE$29&gt;VLOOKUP($G64,Lists!$J$17:$K$21,2),IF($M64=Lists!$H$3,IF($K64&lt;1,(($S64/$K64)*((1+'Inputs &amp; Summary'!$D$7)^BE$29)),((INT(BE$29/$K64)-INT((BE$29-1)/$K64))*$S64*((1+'Inputs &amp; Summary'!$D$7)^BE$29))),(_xlfn.WEIBULL.DIST(BE$29,$L64,$K64,FALSE)*$S64*((1+'Inputs &amp; Summary'!$D$7)^BE$29))),IF($M64=Lists!$H$3,IF($K64&lt;1,((($R64*(1-$E64)+$Q64*(1-$F64))/$K64)*((1+'Inputs &amp; Summary'!$D$7)^BE$29)),((INT(BE$29/$K64)-INT((BE$29-1)/$K64))*($R64*(1-$E64)+$Q64*(1-$F64))*((1+'Inputs &amp; Summary'!$D$7)^BE$29))),((_xlfn.WEIBULL.DIST(BE$29,$L64,$K64,FALSE)*($R64*(1-$E64)+$Q64*(1-$F64))*((1+'Inputs &amp; Summary'!$D$7)^BE$29))))))</f>
        <v>0</v>
      </c>
      <c r="BF64" s="114">
        <f>$D64*IF(BF$29&gt;'Inputs &amp; Summary'!$D$5,0,IF(BF$29&gt;VLOOKUP($G64,Lists!$J$17:$K$21,2),IF($M64=Lists!$H$3,IF($K64&lt;1,(($S64/$K64)*((1+'Inputs &amp; Summary'!$D$7)^BF$29)),((INT(BF$29/$K64)-INT((BF$29-1)/$K64))*$S64*((1+'Inputs &amp; Summary'!$D$7)^BF$29))),(_xlfn.WEIBULL.DIST(BF$29,$L64,$K64,FALSE)*$S64*((1+'Inputs &amp; Summary'!$D$7)^BF$29))),IF($M64=Lists!$H$3,IF($K64&lt;1,((($R64*(1-$E64)+$Q64*(1-$F64))/$K64)*((1+'Inputs &amp; Summary'!$D$7)^BF$29)),((INT(BF$29/$K64)-INT((BF$29-1)/$K64))*($R64*(1-$E64)+$Q64*(1-$F64))*((1+'Inputs &amp; Summary'!$D$7)^BF$29))),((_xlfn.WEIBULL.DIST(BF$29,$L64,$K64,FALSE)*($R64*(1-$E64)+$Q64*(1-$F64))*((1+'Inputs &amp; Summary'!$D$7)^BF$29))))))</f>
        <v>0</v>
      </c>
      <c r="BG64" s="114">
        <f>$D64*IF(BG$29&gt;'Inputs &amp; Summary'!$D$5,0,IF(BG$29&gt;VLOOKUP($G64,Lists!$J$17:$K$21,2),IF($M64=Lists!$H$3,IF($K64&lt;1,(($S64/$K64)*((1+'Inputs &amp; Summary'!$D$7)^BG$29)),((INT(BG$29/$K64)-INT((BG$29-1)/$K64))*$S64*((1+'Inputs &amp; Summary'!$D$7)^BG$29))),(_xlfn.WEIBULL.DIST(BG$29,$L64,$K64,FALSE)*$S64*((1+'Inputs &amp; Summary'!$D$7)^BG$29))),IF($M64=Lists!$H$3,IF($K64&lt;1,((($R64*(1-$E64)+$Q64*(1-$F64))/$K64)*((1+'Inputs &amp; Summary'!$D$7)^BG$29)),((INT(BG$29/$K64)-INT((BG$29-1)/$K64))*($R64*(1-$E64)+$Q64*(1-$F64))*((1+'Inputs &amp; Summary'!$D$7)^BG$29))),((_xlfn.WEIBULL.DIST(BG$29,$L64,$K64,FALSE)*($R64*(1-$E64)+$Q64*(1-$F64))*((1+'Inputs &amp; Summary'!$D$7)^BG$29))))))</f>
        <v>0</v>
      </c>
      <c r="BH64" s="114">
        <f>$D64*IF(BH$29&gt;'Inputs &amp; Summary'!$D$5,0,IF(BH$29&gt;VLOOKUP($G64,Lists!$J$17:$K$21,2),IF($M64=Lists!$H$3,IF($K64&lt;1,(($S64/$K64)*((1+'Inputs &amp; Summary'!$D$7)^BH$29)),((INT(BH$29/$K64)-INT((BH$29-1)/$K64))*$S64*((1+'Inputs &amp; Summary'!$D$7)^BH$29))),(_xlfn.WEIBULL.DIST(BH$29,$L64,$K64,FALSE)*$S64*((1+'Inputs &amp; Summary'!$D$7)^BH$29))),IF($M64=Lists!$H$3,IF($K64&lt;1,((($R64*(1-$E64)+$Q64*(1-$F64))/$K64)*((1+'Inputs &amp; Summary'!$D$7)^BH$29)),((INT(BH$29/$K64)-INT((BH$29-1)/$K64))*($R64*(1-$E64)+$Q64*(1-$F64))*((1+'Inputs &amp; Summary'!$D$7)^BH$29))),((_xlfn.WEIBULL.DIST(BH$29,$L64,$K64,FALSE)*($R64*(1-$E64)+$Q64*(1-$F64))*((1+'Inputs &amp; Summary'!$D$7)^BH$29))))))</f>
        <v>0</v>
      </c>
      <c r="BI64" s="114">
        <f>$D64*IF(BI$29&gt;'Inputs &amp; Summary'!$D$5,0,IF(BI$29&gt;VLOOKUP($G64,Lists!$J$17:$K$21,2),IF($M64=Lists!$H$3,IF($K64&lt;1,(($S64/$K64)*((1+'Inputs &amp; Summary'!$D$7)^BI$29)),((INT(BI$29/$K64)-INT((BI$29-1)/$K64))*$S64*((1+'Inputs &amp; Summary'!$D$7)^BI$29))),(_xlfn.WEIBULL.DIST(BI$29,$L64,$K64,FALSE)*$S64*((1+'Inputs &amp; Summary'!$D$7)^BI$29))),IF($M64=Lists!$H$3,IF($K64&lt;1,((($R64*(1-$E64)+$Q64*(1-$F64))/$K64)*((1+'Inputs &amp; Summary'!$D$7)^BI$29)),((INT(BI$29/$K64)-INT((BI$29-1)/$K64))*($R64*(1-$E64)+$Q64*(1-$F64))*((1+'Inputs &amp; Summary'!$D$7)^BI$29))),((_xlfn.WEIBULL.DIST(BI$29,$L64,$K64,FALSE)*($R64*(1-$E64)+$Q64*(1-$F64))*((1+'Inputs &amp; Summary'!$D$7)^BI$29))))))</f>
        <v>0</v>
      </c>
      <c r="BJ64" s="114">
        <f>$D64*IF(BJ$29&gt;'Inputs &amp; Summary'!$D$5,0,IF(BJ$29&gt;VLOOKUP($G64,Lists!$J$17:$K$21,2),IF($M64=Lists!$H$3,IF($K64&lt;1,(($S64/$K64)*((1+'Inputs &amp; Summary'!$D$7)^BJ$29)),((INT(BJ$29/$K64)-INT((BJ$29-1)/$K64))*$S64*((1+'Inputs &amp; Summary'!$D$7)^BJ$29))),(_xlfn.WEIBULL.DIST(BJ$29,$L64,$K64,FALSE)*$S64*((1+'Inputs &amp; Summary'!$D$7)^BJ$29))),IF($M64=Lists!$H$3,IF($K64&lt;1,((($R64*(1-$E64)+$Q64*(1-$F64))/$K64)*((1+'Inputs &amp; Summary'!$D$7)^BJ$29)),((INT(BJ$29/$K64)-INT((BJ$29-1)/$K64))*($R64*(1-$E64)+$Q64*(1-$F64))*((1+'Inputs &amp; Summary'!$D$7)^BJ$29))),((_xlfn.WEIBULL.DIST(BJ$29,$L64,$K64,FALSE)*($R64*(1-$E64)+$Q64*(1-$F64))*((1+'Inputs &amp; Summary'!$D$7)^BJ$29))))))</f>
        <v>0</v>
      </c>
      <c r="BK64" s="114">
        <f>$D64*IF(BK$29&gt;'Inputs &amp; Summary'!$D$5,0,IF(BK$29&gt;VLOOKUP($G64,Lists!$J$17:$K$21,2),IF($M64=Lists!$H$3,IF($K64&lt;1,(($S64/$K64)*((1+'Inputs &amp; Summary'!$D$7)^BK$29)),((INT(BK$29/$K64)-INT((BK$29-1)/$K64))*$S64*((1+'Inputs &amp; Summary'!$D$7)^BK$29))),(_xlfn.WEIBULL.DIST(BK$29,$L64,$K64,FALSE)*$S64*((1+'Inputs &amp; Summary'!$D$7)^BK$29))),IF($M64=Lists!$H$3,IF($K64&lt;1,((($R64*(1-$E64)+$Q64*(1-$F64))/$K64)*((1+'Inputs &amp; Summary'!$D$7)^BK$29)),((INT(BK$29/$K64)-INT((BK$29-1)/$K64))*($R64*(1-$E64)+$Q64*(1-$F64))*((1+'Inputs &amp; Summary'!$D$7)^BK$29))),((_xlfn.WEIBULL.DIST(BK$29,$L64,$K64,FALSE)*($R64*(1-$E64)+$Q64*(1-$F64))*((1+'Inputs &amp; Summary'!$D$7)^BK$29))))))</f>
        <v>0</v>
      </c>
      <c r="BL64" s="114">
        <f>$D64*IF(BL$29&gt;'Inputs &amp; Summary'!$D$5,0,IF(BL$29&gt;VLOOKUP($G64,Lists!$J$17:$K$21,2),IF($M64=Lists!$H$3,IF($K64&lt;1,(($S64/$K64)*((1+'Inputs &amp; Summary'!$D$7)^BL$29)),((INT(BL$29/$K64)-INT((BL$29-1)/$K64))*$S64*((1+'Inputs &amp; Summary'!$D$7)^BL$29))),(_xlfn.WEIBULL.DIST(BL$29,$L64,$K64,FALSE)*$S64*((1+'Inputs &amp; Summary'!$D$7)^BL$29))),IF($M64=Lists!$H$3,IF($K64&lt;1,((($R64*(1-$E64)+$Q64*(1-$F64))/$K64)*((1+'Inputs &amp; Summary'!$D$7)^BL$29)),((INT(BL$29/$K64)-INT((BL$29-1)/$K64))*($R64*(1-$E64)+$Q64*(1-$F64))*((1+'Inputs &amp; Summary'!$D$7)^BL$29))),((_xlfn.WEIBULL.DIST(BL$29,$L64,$K64,FALSE)*($R64*(1-$E64)+$Q64*(1-$F64))*((1+'Inputs &amp; Summary'!$D$7)^BL$29))))))</f>
        <v>0</v>
      </c>
    </row>
    <row r="65" spans="1:64" s="1" customFormat="1" x14ac:dyDescent="0.3">
      <c r="A65" s="79" t="s">
        <v>277</v>
      </c>
      <c r="B65" s="33" t="s">
        <v>307</v>
      </c>
      <c r="C65" s="33" t="s">
        <v>36</v>
      </c>
      <c r="D65" s="68">
        <v>0</v>
      </c>
      <c r="E65" s="68"/>
      <c r="F65" s="68"/>
      <c r="G65" s="213" t="s">
        <v>433</v>
      </c>
      <c r="H65" s="34" t="s">
        <v>22</v>
      </c>
      <c r="I65" s="34" t="s">
        <v>99</v>
      </c>
      <c r="J65" s="33">
        <f>VLOOKUP(I65,'Labor Rates'!$A$1:$B$16,2)</f>
        <v>24.03846153846154</v>
      </c>
      <c r="K65" s="35">
        <v>5</v>
      </c>
      <c r="L65" s="35">
        <v>1</v>
      </c>
      <c r="M65" s="33" t="s">
        <v>259</v>
      </c>
      <c r="N65" s="84">
        <f>'Inputs &amp; Summary'!$D$30</f>
        <v>1</v>
      </c>
      <c r="O65" s="35">
        <v>1</v>
      </c>
      <c r="P65" s="5">
        <v>500</v>
      </c>
      <c r="Q65" s="73">
        <f t="shared" si="11"/>
        <v>24.03846153846154</v>
      </c>
      <c r="R65" s="73">
        <f t="shared" si="12"/>
        <v>500</v>
      </c>
      <c r="S65" s="74">
        <f t="shared" si="13"/>
        <v>0</v>
      </c>
      <c r="T65" s="88"/>
      <c r="U65" s="80"/>
      <c r="V65" s="87">
        <f t="shared" si="14"/>
        <v>0</v>
      </c>
      <c r="W65" s="87">
        <f>NPV('Inputs &amp; Summary'!$D$6,Y65:BL65)</f>
        <v>0</v>
      </c>
      <c r="X65" s="90">
        <f t="shared" si="15"/>
        <v>0</v>
      </c>
      <c r="Y65" s="114">
        <f>$D65*IF(Y$29&gt;'Inputs &amp; Summary'!$D$5,0,IF(Y$29&gt;VLOOKUP($G65,Lists!$J$17:$K$21,2),IF($M65=Lists!$H$3,IF($K65&lt;1,(($S65/$K65)*((1+'Inputs &amp; Summary'!$D$7)^Y$29)),((INT(Y$29/$K65)-INT((Y$29-1)/$K65))*$S65*((1+'Inputs &amp; Summary'!$D$7)^Y$29))),(_xlfn.WEIBULL.DIST(Y$29,$L65,$K65,FALSE)*$S65*((1+'Inputs &amp; Summary'!$D$7)^Y$29))),IF($M65=Lists!$H$3,IF($K65&lt;1,((($R65*(1-$E65)+$Q65*(1-$F65))/$K65)*((1+'Inputs &amp; Summary'!$D$7)^Y$29)),((INT(Y$29/$K65)-INT((Y$29-1)/$K65))*($R65*(1-$E65)+$Q65*(1-$F65))*((1+'Inputs &amp; Summary'!$D$7)^Y$29))),((_xlfn.WEIBULL.DIST(Y$29,$L65,$K65,FALSE)*($R65*(1-$E65)+$Q65*(1-$F65))*((1+'Inputs &amp; Summary'!$D$7)^Y$29))))))</f>
        <v>0</v>
      </c>
      <c r="Z65" s="114">
        <f>$D65*IF(Z$29&gt;'Inputs &amp; Summary'!$D$5,0,IF(Z$29&gt;VLOOKUP($G65,Lists!$J$17:$K$21,2),IF($M65=Lists!$H$3,IF($K65&lt;1,(($S65/$K65)*((1+'Inputs &amp; Summary'!$D$7)^Z$29)),((INT(Z$29/$K65)-INT((Z$29-1)/$K65))*$S65*((1+'Inputs &amp; Summary'!$D$7)^Z$29))),(_xlfn.WEIBULL.DIST(Z$29,$L65,$K65,FALSE)*$S65*((1+'Inputs &amp; Summary'!$D$7)^Z$29))),IF($M65=Lists!$H$3,IF($K65&lt;1,((($R65*(1-$E65)+$Q65*(1-$F65))/$K65)*((1+'Inputs &amp; Summary'!$D$7)^Z$29)),((INT(Z$29/$K65)-INT((Z$29-1)/$K65))*($R65*(1-$E65)+$Q65*(1-$F65))*((1+'Inputs &amp; Summary'!$D$7)^Z$29))),((_xlfn.WEIBULL.DIST(Z$29,$L65,$K65,FALSE)*($R65*(1-$E65)+$Q65*(1-$F65))*((1+'Inputs &amp; Summary'!$D$7)^Z$29))))))</f>
        <v>0</v>
      </c>
      <c r="AA65" s="114">
        <f>$D65*IF(AA$29&gt;'Inputs &amp; Summary'!$D$5,0,IF(AA$29&gt;VLOOKUP($G65,Lists!$J$17:$K$21,2),IF($M65=Lists!$H$3,IF($K65&lt;1,(($S65/$K65)*((1+'Inputs &amp; Summary'!$D$7)^AA$29)),((INT(AA$29/$K65)-INT((AA$29-1)/$K65))*$S65*((1+'Inputs &amp; Summary'!$D$7)^AA$29))),(_xlfn.WEIBULL.DIST(AA$29,$L65,$K65,FALSE)*$S65*((1+'Inputs &amp; Summary'!$D$7)^AA$29))),IF($M65=Lists!$H$3,IF($K65&lt;1,((($R65*(1-$E65)+$Q65*(1-$F65))/$K65)*((1+'Inputs &amp; Summary'!$D$7)^AA$29)),((INT(AA$29/$K65)-INT((AA$29-1)/$K65))*($R65*(1-$E65)+$Q65*(1-$F65))*((1+'Inputs &amp; Summary'!$D$7)^AA$29))),((_xlfn.WEIBULL.DIST(AA$29,$L65,$K65,FALSE)*($R65*(1-$E65)+$Q65*(1-$F65))*((1+'Inputs &amp; Summary'!$D$7)^AA$29))))))</f>
        <v>0</v>
      </c>
      <c r="AB65" s="114">
        <f>$D65*IF(AB$29&gt;'Inputs &amp; Summary'!$D$5,0,IF(AB$29&gt;VLOOKUP($G65,Lists!$J$17:$K$21,2),IF($M65=Lists!$H$3,IF($K65&lt;1,(($S65/$K65)*((1+'Inputs &amp; Summary'!$D$7)^AB$29)),((INT(AB$29/$K65)-INT((AB$29-1)/$K65))*$S65*((1+'Inputs &amp; Summary'!$D$7)^AB$29))),(_xlfn.WEIBULL.DIST(AB$29,$L65,$K65,FALSE)*$S65*((1+'Inputs &amp; Summary'!$D$7)^AB$29))),IF($M65=Lists!$H$3,IF($K65&lt;1,((($R65*(1-$E65)+$Q65*(1-$F65))/$K65)*((1+'Inputs &amp; Summary'!$D$7)^AB$29)),((INT(AB$29/$K65)-INT((AB$29-1)/$K65))*($R65*(1-$E65)+$Q65*(1-$F65))*((1+'Inputs &amp; Summary'!$D$7)^AB$29))),((_xlfn.WEIBULL.DIST(AB$29,$L65,$K65,FALSE)*($R65*(1-$E65)+$Q65*(1-$F65))*((1+'Inputs &amp; Summary'!$D$7)^AB$29))))))</f>
        <v>0</v>
      </c>
      <c r="AC65" s="114">
        <f>$D65*IF(AC$29&gt;'Inputs &amp; Summary'!$D$5,0,IF(AC$29&gt;VLOOKUP($G65,Lists!$J$17:$K$21,2),IF($M65=Lists!$H$3,IF($K65&lt;1,(($S65/$K65)*((1+'Inputs &amp; Summary'!$D$7)^AC$29)),((INT(AC$29/$K65)-INT((AC$29-1)/$K65))*$S65*((1+'Inputs &amp; Summary'!$D$7)^AC$29))),(_xlfn.WEIBULL.DIST(AC$29,$L65,$K65,FALSE)*$S65*((1+'Inputs &amp; Summary'!$D$7)^AC$29))),IF($M65=Lists!$H$3,IF($K65&lt;1,((($R65*(1-$E65)+$Q65*(1-$F65))/$K65)*((1+'Inputs &amp; Summary'!$D$7)^AC$29)),((INT(AC$29/$K65)-INT((AC$29-1)/$K65))*($R65*(1-$E65)+$Q65*(1-$F65))*((1+'Inputs &amp; Summary'!$D$7)^AC$29))),((_xlfn.WEIBULL.DIST(AC$29,$L65,$K65,FALSE)*($R65*(1-$E65)+$Q65*(1-$F65))*((1+'Inputs &amp; Summary'!$D$7)^AC$29))))))</f>
        <v>0</v>
      </c>
      <c r="AD65" s="114">
        <f>$D65*IF(AD$29&gt;'Inputs &amp; Summary'!$D$5,0,IF(AD$29&gt;VLOOKUP($G65,Lists!$J$17:$K$21,2),IF($M65=Lists!$H$3,IF($K65&lt;1,(($S65/$K65)*((1+'Inputs &amp; Summary'!$D$7)^AD$29)),((INT(AD$29/$K65)-INT((AD$29-1)/$K65))*$S65*((1+'Inputs &amp; Summary'!$D$7)^AD$29))),(_xlfn.WEIBULL.DIST(AD$29,$L65,$K65,FALSE)*$S65*((1+'Inputs &amp; Summary'!$D$7)^AD$29))),IF($M65=Lists!$H$3,IF($K65&lt;1,((($R65*(1-$E65)+$Q65*(1-$F65))/$K65)*((1+'Inputs &amp; Summary'!$D$7)^AD$29)),((INT(AD$29/$K65)-INT((AD$29-1)/$K65))*($R65*(1-$E65)+$Q65*(1-$F65))*((1+'Inputs &amp; Summary'!$D$7)^AD$29))),((_xlfn.WEIBULL.DIST(AD$29,$L65,$K65,FALSE)*($R65*(1-$E65)+$Q65*(1-$F65))*((1+'Inputs &amp; Summary'!$D$7)^AD$29))))))</f>
        <v>0</v>
      </c>
      <c r="AE65" s="114">
        <f>$D65*IF(AE$29&gt;'Inputs &amp; Summary'!$D$5,0,IF(AE$29&gt;VLOOKUP($G65,Lists!$J$17:$K$21,2),IF($M65=Lists!$H$3,IF($K65&lt;1,(($S65/$K65)*((1+'Inputs &amp; Summary'!$D$7)^AE$29)),((INT(AE$29/$K65)-INT((AE$29-1)/$K65))*$S65*((1+'Inputs &amp; Summary'!$D$7)^AE$29))),(_xlfn.WEIBULL.DIST(AE$29,$L65,$K65,FALSE)*$S65*((1+'Inputs &amp; Summary'!$D$7)^AE$29))),IF($M65=Lists!$H$3,IF($K65&lt;1,((($R65*(1-$E65)+$Q65*(1-$F65))/$K65)*((1+'Inputs &amp; Summary'!$D$7)^AE$29)),((INT(AE$29/$K65)-INT((AE$29-1)/$K65))*($R65*(1-$E65)+$Q65*(1-$F65))*((1+'Inputs &amp; Summary'!$D$7)^AE$29))),((_xlfn.WEIBULL.DIST(AE$29,$L65,$K65,FALSE)*($R65*(1-$E65)+$Q65*(1-$F65))*((1+'Inputs &amp; Summary'!$D$7)^AE$29))))))</f>
        <v>0</v>
      </c>
      <c r="AF65" s="114">
        <f>$D65*IF(AF$29&gt;'Inputs &amp; Summary'!$D$5,0,IF(AF$29&gt;VLOOKUP($G65,Lists!$J$17:$K$21,2),IF($M65=Lists!$H$3,IF($K65&lt;1,(($S65/$K65)*((1+'Inputs &amp; Summary'!$D$7)^AF$29)),((INT(AF$29/$K65)-INT((AF$29-1)/$K65))*$S65*((1+'Inputs &amp; Summary'!$D$7)^AF$29))),(_xlfn.WEIBULL.DIST(AF$29,$L65,$K65,FALSE)*$S65*((1+'Inputs &amp; Summary'!$D$7)^AF$29))),IF($M65=Lists!$H$3,IF($K65&lt;1,((($R65*(1-$E65)+$Q65*(1-$F65))/$K65)*((1+'Inputs &amp; Summary'!$D$7)^AF$29)),((INT(AF$29/$K65)-INT((AF$29-1)/$K65))*($R65*(1-$E65)+$Q65*(1-$F65))*((1+'Inputs &amp; Summary'!$D$7)^AF$29))),((_xlfn.WEIBULL.DIST(AF$29,$L65,$K65,FALSE)*($R65*(1-$E65)+$Q65*(1-$F65))*((1+'Inputs &amp; Summary'!$D$7)^AF$29))))))</f>
        <v>0</v>
      </c>
      <c r="AG65" s="114">
        <f>$D65*IF(AG$29&gt;'Inputs &amp; Summary'!$D$5,0,IF(AG$29&gt;VLOOKUP($G65,Lists!$J$17:$K$21,2),IF($M65=Lists!$H$3,IF($K65&lt;1,(($S65/$K65)*((1+'Inputs &amp; Summary'!$D$7)^AG$29)),((INT(AG$29/$K65)-INT((AG$29-1)/$K65))*$S65*((1+'Inputs &amp; Summary'!$D$7)^AG$29))),(_xlfn.WEIBULL.DIST(AG$29,$L65,$K65,FALSE)*$S65*((1+'Inputs &amp; Summary'!$D$7)^AG$29))),IF($M65=Lists!$H$3,IF($K65&lt;1,((($R65*(1-$E65)+$Q65*(1-$F65))/$K65)*((1+'Inputs &amp; Summary'!$D$7)^AG$29)),((INT(AG$29/$K65)-INT((AG$29-1)/$K65))*($R65*(1-$E65)+$Q65*(1-$F65))*((1+'Inputs &amp; Summary'!$D$7)^AG$29))),((_xlfn.WEIBULL.DIST(AG$29,$L65,$K65,FALSE)*($R65*(1-$E65)+$Q65*(1-$F65))*((1+'Inputs &amp; Summary'!$D$7)^AG$29))))))</f>
        <v>0</v>
      </c>
      <c r="AH65" s="114">
        <f>$D65*IF(AH$29&gt;'Inputs &amp; Summary'!$D$5,0,IF(AH$29&gt;VLOOKUP($G65,Lists!$J$17:$K$21,2),IF($M65=Lists!$H$3,IF($K65&lt;1,(($S65/$K65)*((1+'Inputs &amp; Summary'!$D$7)^AH$29)),((INT(AH$29/$K65)-INT((AH$29-1)/$K65))*$S65*((1+'Inputs &amp; Summary'!$D$7)^AH$29))),(_xlfn.WEIBULL.DIST(AH$29,$L65,$K65,FALSE)*$S65*((1+'Inputs &amp; Summary'!$D$7)^AH$29))),IF($M65=Lists!$H$3,IF($K65&lt;1,((($R65*(1-$E65)+$Q65*(1-$F65))/$K65)*((1+'Inputs &amp; Summary'!$D$7)^AH$29)),((INT(AH$29/$K65)-INT((AH$29-1)/$K65))*($R65*(1-$E65)+$Q65*(1-$F65))*((1+'Inputs &amp; Summary'!$D$7)^AH$29))),((_xlfn.WEIBULL.DIST(AH$29,$L65,$K65,FALSE)*($R65*(1-$E65)+$Q65*(1-$F65))*((1+'Inputs &amp; Summary'!$D$7)^AH$29))))))</f>
        <v>0</v>
      </c>
      <c r="AI65" s="114">
        <f>$D65*IF(AI$29&gt;'Inputs &amp; Summary'!$D$5,0,IF(AI$29&gt;VLOOKUP($G65,Lists!$J$17:$K$21,2),IF($M65=Lists!$H$3,IF($K65&lt;1,(($S65/$K65)*((1+'Inputs &amp; Summary'!$D$7)^AI$29)),((INT(AI$29/$K65)-INT((AI$29-1)/$K65))*$S65*((1+'Inputs &amp; Summary'!$D$7)^AI$29))),(_xlfn.WEIBULL.DIST(AI$29,$L65,$K65,FALSE)*$S65*((1+'Inputs &amp; Summary'!$D$7)^AI$29))),IF($M65=Lists!$H$3,IF($K65&lt;1,((($R65*(1-$E65)+$Q65*(1-$F65))/$K65)*((1+'Inputs &amp; Summary'!$D$7)^AI$29)),((INT(AI$29/$K65)-INT((AI$29-1)/$K65))*($R65*(1-$E65)+$Q65*(1-$F65))*((1+'Inputs &amp; Summary'!$D$7)^AI$29))),((_xlfn.WEIBULL.DIST(AI$29,$L65,$K65,FALSE)*($R65*(1-$E65)+$Q65*(1-$F65))*((1+'Inputs &amp; Summary'!$D$7)^AI$29))))))</f>
        <v>0</v>
      </c>
      <c r="AJ65" s="114">
        <f>$D65*IF(AJ$29&gt;'Inputs &amp; Summary'!$D$5,0,IF(AJ$29&gt;VLOOKUP($G65,Lists!$J$17:$K$21,2),IF($M65=Lists!$H$3,IF($K65&lt;1,(($S65/$K65)*((1+'Inputs &amp; Summary'!$D$7)^AJ$29)),((INT(AJ$29/$K65)-INT((AJ$29-1)/$K65))*$S65*((1+'Inputs &amp; Summary'!$D$7)^AJ$29))),(_xlfn.WEIBULL.DIST(AJ$29,$L65,$K65,FALSE)*$S65*((1+'Inputs &amp; Summary'!$D$7)^AJ$29))),IF($M65=Lists!$H$3,IF($K65&lt;1,((($R65*(1-$E65)+$Q65*(1-$F65))/$K65)*((1+'Inputs &amp; Summary'!$D$7)^AJ$29)),((INT(AJ$29/$K65)-INT((AJ$29-1)/$K65))*($R65*(1-$E65)+$Q65*(1-$F65))*((1+'Inputs &amp; Summary'!$D$7)^AJ$29))),((_xlfn.WEIBULL.DIST(AJ$29,$L65,$K65,FALSE)*($R65*(1-$E65)+$Q65*(1-$F65))*((1+'Inputs &amp; Summary'!$D$7)^AJ$29))))))</f>
        <v>0</v>
      </c>
      <c r="AK65" s="114">
        <f>$D65*IF(AK$29&gt;'Inputs &amp; Summary'!$D$5,0,IF(AK$29&gt;VLOOKUP($G65,Lists!$J$17:$K$21,2),IF($M65=Lists!$H$3,IF($K65&lt;1,(($S65/$K65)*((1+'Inputs &amp; Summary'!$D$7)^AK$29)),((INT(AK$29/$K65)-INT((AK$29-1)/$K65))*$S65*((1+'Inputs &amp; Summary'!$D$7)^AK$29))),(_xlfn.WEIBULL.DIST(AK$29,$L65,$K65,FALSE)*$S65*((1+'Inputs &amp; Summary'!$D$7)^AK$29))),IF($M65=Lists!$H$3,IF($K65&lt;1,((($R65*(1-$E65)+$Q65*(1-$F65))/$K65)*((1+'Inputs &amp; Summary'!$D$7)^AK$29)),((INT(AK$29/$K65)-INT((AK$29-1)/$K65))*($R65*(1-$E65)+$Q65*(1-$F65))*((1+'Inputs &amp; Summary'!$D$7)^AK$29))),((_xlfn.WEIBULL.DIST(AK$29,$L65,$K65,FALSE)*($R65*(1-$E65)+$Q65*(1-$F65))*((1+'Inputs &amp; Summary'!$D$7)^AK$29))))))</f>
        <v>0</v>
      </c>
      <c r="AL65" s="114">
        <f>$D65*IF(AL$29&gt;'Inputs &amp; Summary'!$D$5,0,IF(AL$29&gt;VLOOKUP($G65,Lists!$J$17:$K$21,2),IF($M65=Lists!$H$3,IF($K65&lt;1,(($S65/$K65)*((1+'Inputs &amp; Summary'!$D$7)^AL$29)),((INT(AL$29/$K65)-INT((AL$29-1)/$K65))*$S65*((1+'Inputs &amp; Summary'!$D$7)^AL$29))),(_xlfn.WEIBULL.DIST(AL$29,$L65,$K65,FALSE)*$S65*((1+'Inputs &amp; Summary'!$D$7)^AL$29))),IF($M65=Lists!$H$3,IF($K65&lt;1,((($R65*(1-$E65)+$Q65*(1-$F65))/$K65)*((1+'Inputs &amp; Summary'!$D$7)^AL$29)),((INT(AL$29/$K65)-INT((AL$29-1)/$K65))*($R65*(1-$E65)+$Q65*(1-$F65))*((1+'Inputs &amp; Summary'!$D$7)^AL$29))),((_xlfn.WEIBULL.DIST(AL$29,$L65,$K65,FALSE)*($R65*(1-$E65)+$Q65*(1-$F65))*((1+'Inputs &amp; Summary'!$D$7)^AL$29))))))</f>
        <v>0</v>
      </c>
      <c r="AM65" s="114">
        <f>$D65*IF(AM$29&gt;'Inputs &amp; Summary'!$D$5,0,IF(AM$29&gt;VLOOKUP($G65,Lists!$J$17:$K$21,2),IF($M65=Lists!$H$3,IF($K65&lt;1,(($S65/$K65)*((1+'Inputs &amp; Summary'!$D$7)^AM$29)),((INT(AM$29/$K65)-INT((AM$29-1)/$K65))*$S65*((1+'Inputs &amp; Summary'!$D$7)^AM$29))),(_xlfn.WEIBULL.DIST(AM$29,$L65,$K65,FALSE)*$S65*((1+'Inputs &amp; Summary'!$D$7)^AM$29))),IF($M65=Lists!$H$3,IF($K65&lt;1,((($R65*(1-$E65)+$Q65*(1-$F65))/$K65)*((1+'Inputs &amp; Summary'!$D$7)^AM$29)),((INT(AM$29/$K65)-INT((AM$29-1)/$K65))*($R65*(1-$E65)+$Q65*(1-$F65))*((1+'Inputs &amp; Summary'!$D$7)^AM$29))),((_xlfn.WEIBULL.DIST(AM$29,$L65,$K65,FALSE)*($R65*(1-$E65)+$Q65*(1-$F65))*((1+'Inputs &amp; Summary'!$D$7)^AM$29))))))</f>
        <v>0</v>
      </c>
      <c r="AN65" s="114">
        <f>$D65*IF(AN$29&gt;'Inputs &amp; Summary'!$D$5,0,IF(AN$29&gt;VLOOKUP($G65,Lists!$J$17:$K$21,2),IF($M65=Lists!$H$3,IF($K65&lt;1,(($S65/$K65)*((1+'Inputs &amp; Summary'!$D$7)^AN$29)),((INT(AN$29/$K65)-INT((AN$29-1)/$K65))*$S65*((1+'Inputs &amp; Summary'!$D$7)^AN$29))),(_xlfn.WEIBULL.DIST(AN$29,$L65,$K65,FALSE)*$S65*((1+'Inputs &amp; Summary'!$D$7)^AN$29))),IF($M65=Lists!$H$3,IF($K65&lt;1,((($R65*(1-$E65)+$Q65*(1-$F65))/$K65)*((1+'Inputs &amp; Summary'!$D$7)^AN$29)),((INT(AN$29/$K65)-INT((AN$29-1)/$K65))*($R65*(1-$E65)+$Q65*(1-$F65))*((1+'Inputs &amp; Summary'!$D$7)^AN$29))),((_xlfn.WEIBULL.DIST(AN$29,$L65,$K65,FALSE)*($R65*(1-$E65)+$Q65*(1-$F65))*((1+'Inputs &amp; Summary'!$D$7)^AN$29))))))</f>
        <v>0</v>
      </c>
      <c r="AO65" s="114">
        <f>$D65*IF(AO$29&gt;'Inputs &amp; Summary'!$D$5,0,IF(AO$29&gt;VLOOKUP($G65,Lists!$J$17:$K$21,2),IF($M65=Lists!$H$3,IF($K65&lt;1,(($S65/$K65)*((1+'Inputs &amp; Summary'!$D$7)^AO$29)),((INT(AO$29/$K65)-INT((AO$29-1)/$K65))*$S65*((1+'Inputs &amp; Summary'!$D$7)^AO$29))),(_xlfn.WEIBULL.DIST(AO$29,$L65,$K65,FALSE)*$S65*((1+'Inputs &amp; Summary'!$D$7)^AO$29))),IF($M65=Lists!$H$3,IF($K65&lt;1,((($R65*(1-$E65)+$Q65*(1-$F65))/$K65)*((1+'Inputs &amp; Summary'!$D$7)^AO$29)),((INT(AO$29/$K65)-INT((AO$29-1)/$K65))*($R65*(1-$E65)+$Q65*(1-$F65))*((1+'Inputs &amp; Summary'!$D$7)^AO$29))),((_xlfn.WEIBULL.DIST(AO$29,$L65,$K65,FALSE)*($R65*(1-$E65)+$Q65*(1-$F65))*((1+'Inputs &amp; Summary'!$D$7)^AO$29))))))</f>
        <v>0</v>
      </c>
      <c r="AP65" s="114">
        <f>$D65*IF(AP$29&gt;'Inputs &amp; Summary'!$D$5,0,IF(AP$29&gt;VLOOKUP($G65,Lists!$J$17:$K$21,2),IF($M65=Lists!$H$3,IF($K65&lt;1,(($S65/$K65)*((1+'Inputs &amp; Summary'!$D$7)^AP$29)),((INT(AP$29/$K65)-INT((AP$29-1)/$K65))*$S65*((1+'Inputs &amp; Summary'!$D$7)^AP$29))),(_xlfn.WEIBULL.DIST(AP$29,$L65,$K65,FALSE)*$S65*((1+'Inputs &amp; Summary'!$D$7)^AP$29))),IF($M65=Lists!$H$3,IF($K65&lt;1,((($R65*(1-$E65)+$Q65*(1-$F65))/$K65)*((1+'Inputs &amp; Summary'!$D$7)^AP$29)),((INT(AP$29/$K65)-INT((AP$29-1)/$K65))*($R65*(1-$E65)+$Q65*(1-$F65))*((1+'Inputs &amp; Summary'!$D$7)^AP$29))),((_xlfn.WEIBULL.DIST(AP$29,$L65,$K65,FALSE)*($R65*(1-$E65)+$Q65*(1-$F65))*((1+'Inputs &amp; Summary'!$D$7)^AP$29))))))</f>
        <v>0</v>
      </c>
      <c r="AQ65" s="114">
        <f>$D65*IF(AQ$29&gt;'Inputs &amp; Summary'!$D$5,0,IF(AQ$29&gt;VLOOKUP($G65,Lists!$J$17:$K$21,2),IF($M65=Lists!$H$3,IF($K65&lt;1,(($S65/$K65)*((1+'Inputs &amp; Summary'!$D$7)^AQ$29)),((INT(AQ$29/$K65)-INT((AQ$29-1)/$K65))*$S65*((1+'Inputs &amp; Summary'!$D$7)^AQ$29))),(_xlfn.WEIBULL.DIST(AQ$29,$L65,$K65,FALSE)*$S65*((1+'Inputs &amp; Summary'!$D$7)^AQ$29))),IF($M65=Lists!$H$3,IF($K65&lt;1,((($R65*(1-$E65)+$Q65*(1-$F65))/$K65)*((1+'Inputs &amp; Summary'!$D$7)^AQ$29)),((INT(AQ$29/$K65)-INT((AQ$29-1)/$K65))*($R65*(1-$E65)+$Q65*(1-$F65))*((1+'Inputs &amp; Summary'!$D$7)^AQ$29))),((_xlfn.WEIBULL.DIST(AQ$29,$L65,$K65,FALSE)*($R65*(1-$E65)+$Q65*(1-$F65))*((1+'Inputs &amp; Summary'!$D$7)^AQ$29))))))</f>
        <v>0</v>
      </c>
      <c r="AR65" s="114">
        <f>$D65*IF(AR$29&gt;'Inputs &amp; Summary'!$D$5,0,IF(AR$29&gt;VLOOKUP($G65,Lists!$J$17:$K$21,2),IF($M65=Lists!$H$3,IF($K65&lt;1,(($S65/$K65)*((1+'Inputs &amp; Summary'!$D$7)^AR$29)),((INT(AR$29/$K65)-INT((AR$29-1)/$K65))*$S65*((1+'Inputs &amp; Summary'!$D$7)^AR$29))),(_xlfn.WEIBULL.DIST(AR$29,$L65,$K65,FALSE)*$S65*((1+'Inputs &amp; Summary'!$D$7)^AR$29))),IF($M65=Lists!$H$3,IF($K65&lt;1,((($R65*(1-$E65)+$Q65*(1-$F65))/$K65)*((1+'Inputs &amp; Summary'!$D$7)^AR$29)),((INT(AR$29/$K65)-INT((AR$29-1)/$K65))*($R65*(1-$E65)+$Q65*(1-$F65))*((1+'Inputs &amp; Summary'!$D$7)^AR$29))),((_xlfn.WEIBULL.DIST(AR$29,$L65,$K65,FALSE)*($R65*(1-$E65)+$Q65*(1-$F65))*((1+'Inputs &amp; Summary'!$D$7)^AR$29))))))</f>
        <v>0</v>
      </c>
      <c r="AS65" s="114">
        <f>$D65*IF(AS$29&gt;'Inputs &amp; Summary'!$D$5,0,IF(AS$29&gt;VLOOKUP($G65,Lists!$J$17:$K$21,2),IF($M65=Lists!$H$3,IF($K65&lt;1,(($S65/$K65)*((1+'Inputs &amp; Summary'!$D$7)^AS$29)),((INT(AS$29/$K65)-INT((AS$29-1)/$K65))*$S65*((1+'Inputs &amp; Summary'!$D$7)^AS$29))),(_xlfn.WEIBULL.DIST(AS$29,$L65,$K65,FALSE)*$S65*((1+'Inputs &amp; Summary'!$D$7)^AS$29))),IF($M65=Lists!$H$3,IF($K65&lt;1,((($R65*(1-$E65)+$Q65*(1-$F65))/$K65)*((1+'Inputs &amp; Summary'!$D$7)^AS$29)),((INT(AS$29/$K65)-INT((AS$29-1)/$K65))*($R65*(1-$E65)+$Q65*(1-$F65))*((1+'Inputs &amp; Summary'!$D$7)^AS$29))),((_xlfn.WEIBULL.DIST(AS$29,$L65,$K65,FALSE)*($R65*(1-$E65)+$Q65*(1-$F65))*((1+'Inputs &amp; Summary'!$D$7)^AS$29))))))</f>
        <v>0</v>
      </c>
      <c r="AT65" s="114">
        <f>$D65*IF(AT$29&gt;'Inputs &amp; Summary'!$D$5,0,IF(AT$29&gt;VLOOKUP($G65,Lists!$J$17:$K$21,2),IF($M65=Lists!$H$3,IF($K65&lt;1,(($S65/$K65)*((1+'Inputs &amp; Summary'!$D$7)^AT$29)),((INT(AT$29/$K65)-INT((AT$29-1)/$K65))*$S65*((1+'Inputs &amp; Summary'!$D$7)^AT$29))),(_xlfn.WEIBULL.DIST(AT$29,$L65,$K65,FALSE)*$S65*((1+'Inputs &amp; Summary'!$D$7)^AT$29))),IF($M65=Lists!$H$3,IF($K65&lt;1,((($R65*(1-$E65)+$Q65*(1-$F65))/$K65)*((1+'Inputs &amp; Summary'!$D$7)^AT$29)),((INT(AT$29/$K65)-INT((AT$29-1)/$K65))*($R65*(1-$E65)+$Q65*(1-$F65))*((1+'Inputs &amp; Summary'!$D$7)^AT$29))),((_xlfn.WEIBULL.DIST(AT$29,$L65,$K65,FALSE)*($R65*(1-$E65)+$Q65*(1-$F65))*((1+'Inputs &amp; Summary'!$D$7)^AT$29))))))</f>
        <v>0</v>
      </c>
      <c r="AU65" s="114">
        <f>$D65*IF(AU$29&gt;'Inputs &amp; Summary'!$D$5,0,IF(AU$29&gt;VLOOKUP($G65,Lists!$J$17:$K$21,2),IF($M65=Lists!$H$3,IF($K65&lt;1,(($S65/$K65)*((1+'Inputs &amp; Summary'!$D$7)^AU$29)),((INT(AU$29/$K65)-INT((AU$29-1)/$K65))*$S65*((1+'Inputs &amp; Summary'!$D$7)^AU$29))),(_xlfn.WEIBULL.DIST(AU$29,$L65,$K65,FALSE)*$S65*((1+'Inputs &amp; Summary'!$D$7)^AU$29))),IF($M65=Lists!$H$3,IF($K65&lt;1,((($R65*(1-$E65)+$Q65*(1-$F65))/$K65)*((1+'Inputs &amp; Summary'!$D$7)^AU$29)),((INT(AU$29/$K65)-INT((AU$29-1)/$K65))*($R65*(1-$E65)+$Q65*(1-$F65))*((1+'Inputs &amp; Summary'!$D$7)^AU$29))),((_xlfn.WEIBULL.DIST(AU$29,$L65,$K65,FALSE)*($R65*(1-$E65)+$Q65*(1-$F65))*((1+'Inputs &amp; Summary'!$D$7)^AU$29))))))</f>
        <v>0</v>
      </c>
      <c r="AV65" s="114">
        <f>$D65*IF(AV$29&gt;'Inputs &amp; Summary'!$D$5,0,IF(AV$29&gt;VLOOKUP($G65,Lists!$J$17:$K$21,2),IF($M65=Lists!$H$3,IF($K65&lt;1,(($S65/$K65)*((1+'Inputs &amp; Summary'!$D$7)^AV$29)),((INT(AV$29/$K65)-INT((AV$29-1)/$K65))*$S65*((1+'Inputs &amp; Summary'!$D$7)^AV$29))),(_xlfn.WEIBULL.DIST(AV$29,$L65,$K65,FALSE)*$S65*((1+'Inputs &amp; Summary'!$D$7)^AV$29))),IF($M65=Lists!$H$3,IF($K65&lt;1,((($R65*(1-$E65)+$Q65*(1-$F65))/$K65)*((1+'Inputs &amp; Summary'!$D$7)^AV$29)),((INT(AV$29/$K65)-INT((AV$29-1)/$K65))*($R65*(1-$E65)+$Q65*(1-$F65))*((1+'Inputs &amp; Summary'!$D$7)^AV$29))),((_xlfn.WEIBULL.DIST(AV$29,$L65,$K65,FALSE)*($R65*(1-$E65)+$Q65*(1-$F65))*((1+'Inputs &amp; Summary'!$D$7)^AV$29))))))</f>
        <v>0</v>
      </c>
      <c r="AW65" s="114">
        <f>$D65*IF(AW$29&gt;'Inputs &amp; Summary'!$D$5,0,IF(AW$29&gt;VLOOKUP($G65,Lists!$J$17:$K$21,2),IF($M65=Lists!$H$3,IF($K65&lt;1,(($S65/$K65)*((1+'Inputs &amp; Summary'!$D$7)^AW$29)),((INT(AW$29/$K65)-INT((AW$29-1)/$K65))*$S65*((1+'Inputs &amp; Summary'!$D$7)^AW$29))),(_xlfn.WEIBULL.DIST(AW$29,$L65,$K65,FALSE)*$S65*((1+'Inputs &amp; Summary'!$D$7)^AW$29))),IF($M65=Lists!$H$3,IF($K65&lt;1,((($R65*(1-$E65)+$Q65*(1-$F65))/$K65)*((1+'Inputs &amp; Summary'!$D$7)^AW$29)),((INT(AW$29/$K65)-INT((AW$29-1)/$K65))*($R65*(1-$E65)+$Q65*(1-$F65))*((1+'Inputs &amp; Summary'!$D$7)^AW$29))),((_xlfn.WEIBULL.DIST(AW$29,$L65,$K65,FALSE)*($R65*(1-$E65)+$Q65*(1-$F65))*((1+'Inputs &amp; Summary'!$D$7)^AW$29))))))</f>
        <v>0</v>
      </c>
      <c r="AX65" s="114">
        <f>$D65*IF(AX$29&gt;'Inputs &amp; Summary'!$D$5,0,IF(AX$29&gt;VLOOKUP($G65,Lists!$J$17:$K$21,2),IF($M65=Lists!$H$3,IF($K65&lt;1,(($S65/$K65)*((1+'Inputs &amp; Summary'!$D$7)^AX$29)),((INT(AX$29/$K65)-INT((AX$29-1)/$K65))*$S65*((1+'Inputs &amp; Summary'!$D$7)^AX$29))),(_xlfn.WEIBULL.DIST(AX$29,$L65,$K65,FALSE)*$S65*((1+'Inputs &amp; Summary'!$D$7)^AX$29))),IF($M65=Lists!$H$3,IF($K65&lt;1,((($R65*(1-$E65)+$Q65*(1-$F65))/$K65)*((1+'Inputs &amp; Summary'!$D$7)^AX$29)),((INT(AX$29/$K65)-INT((AX$29-1)/$K65))*($R65*(1-$E65)+$Q65*(1-$F65))*((1+'Inputs &amp; Summary'!$D$7)^AX$29))),((_xlfn.WEIBULL.DIST(AX$29,$L65,$K65,FALSE)*($R65*(1-$E65)+$Q65*(1-$F65))*((1+'Inputs &amp; Summary'!$D$7)^AX$29))))))</f>
        <v>0</v>
      </c>
      <c r="AY65" s="114">
        <f>$D65*IF(AY$29&gt;'Inputs &amp; Summary'!$D$5,0,IF(AY$29&gt;VLOOKUP($G65,Lists!$J$17:$K$21,2),IF($M65=Lists!$H$3,IF($K65&lt;1,(($S65/$K65)*((1+'Inputs &amp; Summary'!$D$7)^AY$29)),((INT(AY$29/$K65)-INT((AY$29-1)/$K65))*$S65*((1+'Inputs &amp; Summary'!$D$7)^AY$29))),(_xlfn.WEIBULL.DIST(AY$29,$L65,$K65,FALSE)*$S65*((1+'Inputs &amp; Summary'!$D$7)^AY$29))),IF($M65=Lists!$H$3,IF($K65&lt;1,((($R65*(1-$E65)+$Q65*(1-$F65))/$K65)*((1+'Inputs &amp; Summary'!$D$7)^AY$29)),((INT(AY$29/$K65)-INT((AY$29-1)/$K65))*($R65*(1-$E65)+$Q65*(1-$F65))*((1+'Inputs &amp; Summary'!$D$7)^AY$29))),((_xlfn.WEIBULL.DIST(AY$29,$L65,$K65,FALSE)*($R65*(1-$E65)+$Q65*(1-$F65))*((1+'Inputs &amp; Summary'!$D$7)^AY$29))))))</f>
        <v>0</v>
      </c>
      <c r="AZ65" s="114">
        <f>$D65*IF(AZ$29&gt;'Inputs &amp; Summary'!$D$5,0,IF(AZ$29&gt;VLOOKUP($G65,Lists!$J$17:$K$21,2),IF($M65=Lists!$H$3,IF($K65&lt;1,(($S65/$K65)*((1+'Inputs &amp; Summary'!$D$7)^AZ$29)),((INT(AZ$29/$K65)-INT((AZ$29-1)/$K65))*$S65*((1+'Inputs &amp; Summary'!$D$7)^AZ$29))),(_xlfn.WEIBULL.DIST(AZ$29,$L65,$K65,FALSE)*$S65*((1+'Inputs &amp; Summary'!$D$7)^AZ$29))),IF($M65=Lists!$H$3,IF($K65&lt;1,((($R65*(1-$E65)+$Q65*(1-$F65))/$K65)*((1+'Inputs &amp; Summary'!$D$7)^AZ$29)),((INT(AZ$29/$K65)-INT((AZ$29-1)/$K65))*($R65*(1-$E65)+$Q65*(1-$F65))*((1+'Inputs &amp; Summary'!$D$7)^AZ$29))),((_xlfn.WEIBULL.DIST(AZ$29,$L65,$K65,FALSE)*($R65*(1-$E65)+$Q65*(1-$F65))*((1+'Inputs &amp; Summary'!$D$7)^AZ$29))))))</f>
        <v>0</v>
      </c>
      <c r="BA65" s="114">
        <f>$D65*IF(BA$29&gt;'Inputs &amp; Summary'!$D$5,0,IF(BA$29&gt;VLOOKUP($G65,Lists!$J$17:$K$21,2),IF($M65=Lists!$H$3,IF($K65&lt;1,(($S65/$K65)*((1+'Inputs &amp; Summary'!$D$7)^BA$29)),((INT(BA$29/$K65)-INT((BA$29-1)/$K65))*$S65*((1+'Inputs &amp; Summary'!$D$7)^BA$29))),(_xlfn.WEIBULL.DIST(BA$29,$L65,$K65,FALSE)*$S65*((1+'Inputs &amp; Summary'!$D$7)^BA$29))),IF($M65=Lists!$H$3,IF($K65&lt;1,((($R65*(1-$E65)+$Q65*(1-$F65))/$K65)*((1+'Inputs &amp; Summary'!$D$7)^BA$29)),((INT(BA$29/$K65)-INT((BA$29-1)/$K65))*($R65*(1-$E65)+$Q65*(1-$F65))*((1+'Inputs &amp; Summary'!$D$7)^BA$29))),((_xlfn.WEIBULL.DIST(BA$29,$L65,$K65,FALSE)*($R65*(1-$E65)+$Q65*(1-$F65))*((1+'Inputs &amp; Summary'!$D$7)^BA$29))))))</f>
        <v>0</v>
      </c>
      <c r="BB65" s="114">
        <f>$D65*IF(BB$29&gt;'Inputs &amp; Summary'!$D$5,0,IF(BB$29&gt;VLOOKUP($G65,Lists!$J$17:$K$21,2),IF($M65=Lists!$H$3,IF($K65&lt;1,(($S65/$K65)*((1+'Inputs &amp; Summary'!$D$7)^BB$29)),((INT(BB$29/$K65)-INT((BB$29-1)/$K65))*$S65*((1+'Inputs &amp; Summary'!$D$7)^BB$29))),(_xlfn.WEIBULL.DIST(BB$29,$L65,$K65,FALSE)*$S65*((1+'Inputs &amp; Summary'!$D$7)^BB$29))),IF($M65=Lists!$H$3,IF($K65&lt;1,((($R65*(1-$E65)+$Q65*(1-$F65))/$K65)*((1+'Inputs &amp; Summary'!$D$7)^BB$29)),((INT(BB$29/$K65)-INT((BB$29-1)/$K65))*($R65*(1-$E65)+$Q65*(1-$F65))*((1+'Inputs &amp; Summary'!$D$7)^BB$29))),((_xlfn.WEIBULL.DIST(BB$29,$L65,$K65,FALSE)*($R65*(1-$E65)+$Q65*(1-$F65))*((1+'Inputs &amp; Summary'!$D$7)^BB$29))))))</f>
        <v>0</v>
      </c>
      <c r="BC65" s="114">
        <f>$D65*IF(BC$29&gt;'Inputs &amp; Summary'!$D$5,0,IF(BC$29&gt;VLOOKUP($G65,Lists!$J$17:$K$21,2),IF($M65=Lists!$H$3,IF($K65&lt;1,(($S65/$K65)*((1+'Inputs &amp; Summary'!$D$7)^BC$29)),((INT(BC$29/$K65)-INT((BC$29-1)/$K65))*$S65*((1+'Inputs &amp; Summary'!$D$7)^BC$29))),(_xlfn.WEIBULL.DIST(BC$29,$L65,$K65,FALSE)*$S65*((1+'Inputs &amp; Summary'!$D$7)^BC$29))),IF($M65=Lists!$H$3,IF($K65&lt;1,((($R65*(1-$E65)+$Q65*(1-$F65))/$K65)*((1+'Inputs &amp; Summary'!$D$7)^BC$29)),((INT(BC$29/$K65)-INT((BC$29-1)/$K65))*($R65*(1-$E65)+$Q65*(1-$F65))*((1+'Inputs &amp; Summary'!$D$7)^BC$29))),((_xlfn.WEIBULL.DIST(BC$29,$L65,$K65,FALSE)*($R65*(1-$E65)+$Q65*(1-$F65))*((1+'Inputs &amp; Summary'!$D$7)^BC$29))))))</f>
        <v>0</v>
      </c>
      <c r="BD65" s="114">
        <f>$D65*IF(BD$29&gt;'Inputs &amp; Summary'!$D$5,0,IF(BD$29&gt;VLOOKUP($G65,Lists!$J$17:$K$21,2),IF($M65=Lists!$H$3,IF($K65&lt;1,(($S65/$K65)*((1+'Inputs &amp; Summary'!$D$7)^BD$29)),((INT(BD$29/$K65)-INT((BD$29-1)/$K65))*$S65*((1+'Inputs &amp; Summary'!$D$7)^BD$29))),(_xlfn.WEIBULL.DIST(BD$29,$L65,$K65,FALSE)*$S65*((1+'Inputs &amp; Summary'!$D$7)^BD$29))),IF($M65=Lists!$H$3,IF($K65&lt;1,((($R65*(1-$E65)+$Q65*(1-$F65))/$K65)*((1+'Inputs &amp; Summary'!$D$7)^BD$29)),((INT(BD$29/$K65)-INT((BD$29-1)/$K65))*($R65*(1-$E65)+$Q65*(1-$F65))*((1+'Inputs &amp; Summary'!$D$7)^BD$29))),((_xlfn.WEIBULL.DIST(BD$29,$L65,$K65,FALSE)*($R65*(1-$E65)+$Q65*(1-$F65))*((1+'Inputs &amp; Summary'!$D$7)^BD$29))))))</f>
        <v>0</v>
      </c>
      <c r="BE65" s="114">
        <f>$D65*IF(BE$29&gt;'Inputs &amp; Summary'!$D$5,0,IF(BE$29&gt;VLOOKUP($G65,Lists!$J$17:$K$21,2),IF($M65=Lists!$H$3,IF($K65&lt;1,(($S65/$K65)*((1+'Inputs &amp; Summary'!$D$7)^BE$29)),((INT(BE$29/$K65)-INT((BE$29-1)/$K65))*$S65*((1+'Inputs &amp; Summary'!$D$7)^BE$29))),(_xlfn.WEIBULL.DIST(BE$29,$L65,$K65,FALSE)*$S65*((1+'Inputs &amp; Summary'!$D$7)^BE$29))),IF($M65=Lists!$H$3,IF($K65&lt;1,((($R65*(1-$E65)+$Q65*(1-$F65))/$K65)*((1+'Inputs &amp; Summary'!$D$7)^BE$29)),((INT(BE$29/$K65)-INT((BE$29-1)/$K65))*($R65*(1-$E65)+$Q65*(1-$F65))*((1+'Inputs &amp; Summary'!$D$7)^BE$29))),((_xlfn.WEIBULL.DIST(BE$29,$L65,$K65,FALSE)*($R65*(1-$E65)+$Q65*(1-$F65))*((1+'Inputs &amp; Summary'!$D$7)^BE$29))))))</f>
        <v>0</v>
      </c>
      <c r="BF65" s="114">
        <f>$D65*IF(BF$29&gt;'Inputs &amp; Summary'!$D$5,0,IF(BF$29&gt;VLOOKUP($G65,Lists!$J$17:$K$21,2),IF($M65=Lists!$H$3,IF($K65&lt;1,(($S65/$K65)*((1+'Inputs &amp; Summary'!$D$7)^BF$29)),((INT(BF$29/$K65)-INT((BF$29-1)/$K65))*$S65*((1+'Inputs &amp; Summary'!$D$7)^BF$29))),(_xlfn.WEIBULL.DIST(BF$29,$L65,$K65,FALSE)*$S65*((1+'Inputs &amp; Summary'!$D$7)^BF$29))),IF($M65=Lists!$H$3,IF($K65&lt;1,((($R65*(1-$E65)+$Q65*(1-$F65))/$K65)*((1+'Inputs &amp; Summary'!$D$7)^BF$29)),((INT(BF$29/$K65)-INT((BF$29-1)/$K65))*($R65*(1-$E65)+$Q65*(1-$F65))*((1+'Inputs &amp; Summary'!$D$7)^BF$29))),((_xlfn.WEIBULL.DIST(BF$29,$L65,$K65,FALSE)*($R65*(1-$E65)+$Q65*(1-$F65))*((1+'Inputs &amp; Summary'!$D$7)^BF$29))))))</f>
        <v>0</v>
      </c>
      <c r="BG65" s="114">
        <f>$D65*IF(BG$29&gt;'Inputs &amp; Summary'!$D$5,0,IF(BG$29&gt;VLOOKUP($G65,Lists!$J$17:$K$21,2),IF($M65=Lists!$H$3,IF($K65&lt;1,(($S65/$K65)*((1+'Inputs &amp; Summary'!$D$7)^BG$29)),((INT(BG$29/$K65)-INT((BG$29-1)/$K65))*$S65*((1+'Inputs &amp; Summary'!$D$7)^BG$29))),(_xlfn.WEIBULL.DIST(BG$29,$L65,$K65,FALSE)*$S65*((1+'Inputs &amp; Summary'!$D$7)^BG$29))),IF($M65=Lists!$H$3,IF($K65&lt;1,((($R65*(1-$E65)+$Q65*(1-$F65))/$K65)*((1+'Inputs &amp; Summary'!$D$7)^BG$29)),((INT(BG$29/$K65)-INT((BG$29-1)/$K65))*($R65*(1-$E65)+$Q65*(1-$F65))*((1+'Inputs &amp; Summary'!$D$7)^BG$29))),((_xlfn.WEIBULL.DIST(BG$29,$L65,$K65,FALSE)*($R65*(1-$E65)+$Q65*(1-$F65))*((1+'Inputs &amp; Summary'!$D$7)^BG$29))))))</f>
        <v>0</v>
      </c>
      <c r="BH65" s="114">
        <f>$D65*IF(BH$29&gt;'Inputs &amp; Summary'!$D$5,0,IF(BH$29&gt;VLOOKUP($G65,Lists!$J$17:$K$21,2),IF($M65=Lists!$H$3,IF($K65&lt;1,(($S65/$K65)*((1+'Inputs &amp; Summary'!$D$7)^BH$29)),((INT(BH$29/$K65)-INT((BH$29-1)/$K65))*$S65*((1+'Inputs &amp; Summary'!$D$7)^BH$29))),(_xlfn.WEIBULL.DIST(BH$29,$L65,$K65,FALSE)*$S65*((1+'Inputs &amp; Summary'!$D$7)^BH$29))),IF($M65=Lists!$H$3,IF($K65&lt;1,((($R65*(1-$E65)+$Q65*(1-$F65))/$K65)*((1+'Inputs &amp; Summary'!$D$7)^BH$29)),((INT(BH$29/$K65)-INT((BH$29-1)/$K65))*($R65*(1-$E65)+$Q65*(1-$F65))*((1+'Inputs &amp; Summary'!$D$7)^BH$29))),((_xlfn.WEIBULL.DIST(BH$29,$L65,$K65,FALSE)*($R65*(1-$E65)+$Q65*(1-$F65))*((1+'Inputs &amp; Summary'!$D$7)^BH$29))))))</f>
        <v>0</v>
      </c>
      <c r="BI65" s="114">
        <f>$D65*IF(BI$29&gt;'Inputs &amp; Summary'!$D$5,0,IF(BI$29&gt;VLOOKUP($G65,Lists!$J$17:$K$21,2),IF($M65=Lists!$H$3,IF($K65&lt;1,(($S65/$K65)*((1+'Inputs &amp; Summary'!$D$7)^BI$29)),((INT(BI$29/$K65)-INT((BI$29-1)/$K65))*$S65*((1+'Inputs &amp; Summary'!$D$7)^BI$29))),(_xlfn.WEIBULL.DIST(BI$29,$L65,$K65,FALSE)*$S65*((1+'Inputs &amp; Summary'!$D$7)^BI$29))),IF($M65=Lists!$H$3,IF($K65&lt;1,((($R65*(1-$E65)+$Q65*(1-$F65))/$K65)*((1+'Inputs &amp; Summary'!$D$7)^BI$29)),((INT(BI$29/$K65)-INT((BI$29-1)/$K65))*($R65*(1-$E65)+$Q65*(1-$F65))*((1+'Inputs &amp; Summary'!$D$7)^BI$29))),((_xlfn.WEIBULL.DIST(BI$29,$L65,$K65,FALSE)*($R65*(1-$E65)+$Q65*(1-$F65))*((1+'Inputs &amp; Summary'!$D$7)^BI$29))))))</f>
        <v>0</v>
      </c>
      <c r="BJ65" s="114">
        <f>$D65*IF(BJ$29&gt;'Inputs &amp; Summary'!$D$5,0,IF(BJ$29&gt;VLOOKUP($G65,Lists!$J$17:$K$21,2),IF($M65=Lists!$H$3,IF($K65&lt;1,(($S65/$K65)*((1+'Inputs &amp; Summary'!$D$7)^BJ$29)),((INT(BJ$29/$K65)-INT((BJ$29-1)/$K65))*$S65*((1+'Inputs &amp; Summary'!$D$7)^BJ$29))),(_xlfn.WEIBULL.DIST(BJ$29,$L65,$K65,FALSE)*$S65*((1+'Inputs &amp; Summary'!$D$7)^BJ$29))),IF($M65=Lists!$H$3,IF($K65&lt;1,((($R65*(1-$E65)+$Q65*(1-$F65))/$K65)*((1+'Inputs &amp; Summary'!$D$7)^BJ$29)),((INT(BJ$29/$K65)-INT((BJ$29-1)/$K65))*($R65*(1-$E65)+$Q65*(1-$F65))*((1+'Inputs &amp; Summary'!$D$7)^BJ$29))),((_xlfn.WEIBULL.DIST(BJ$29,$L65,$K65,FALSE)*($R65*(1-$E65)+$Q65*(1-$F65))*((1+'Inputs &amp; Summary'!$D$7)^BJ$29))))))</f>
        <v>0</v>
      </c>
      <c r="BK65" s="114">
        <f>$D65*IF(BK$29&gt;'Inputs &amp; Summary'!$D$5,0,IF(BK$29&gt;VLOOKUP($G65,Lists!$J$17:$K$21,2),IF($M65=Lists!$H$3,IF($K65&lt;1,(($S65/$K65)*((1+'Inputs &amp; Summary'!$D$7)^BK$29)),((INT(BK$29/$K65)-INT((BK$29-1)/$K65))*$S65*((1+'Inputs &amp; Summary'!$D$7)^BK$29))),(_xlfn.WEIBULL.DIST(BK$29,$L65,$K65,FALSE)*$S65*((1+'Inputs &amp; Summary'!$D$7)^BK$29))),IF($M65=Lists!$H$3,IF($K65&lt;1,((($R65*(1-$E65)+$Q65*(1-$F65))/$K65)*((1+'Inputs &amp; Summary'!$D$7)^BK$29)),((INT(BK$29/$K65)-INT((BK$29-1)/$K65))*($R65*(1-$E65)+$Q65*(1-$F65))*((1+'Inputs &amp; Summary'!$D$7)^BK$29))),((_xlfn.WEIBULL.DIST(BK$29,$L65,$K65,FALSE)*($R65*(1-$E65)+$Q65*(1-$F65))*((1+'Inputs &amp; Summary'!$D$7)^BK$29))))))</f>
        <v>0</v>
      </c>
      <c r="BL65" s="114">
        <f>$D65*IF(BL$29&gt;'Inputs &amp; Summary'!$D$5,0,IF(BL$29&gt;VLOOKUP($G65,Lists!$J$17:$K$21,2),IF($M65=Lists!$H$3,IF($K65&lt;1,(($S65/$K65)*((1+'Inputs &amp; Summary'!$D$7)^BL$29)),((INT(BL$29/$K65)-INT((BL$29-1)/$K65))*$S65*((1+'Inputs &amp; Summary'!$D$7)^BL$29))),(_xlfn.WEIBULL.DIST(BL$29,$L65,$K65,FALSE)*$S65*((1+'Inputs &amp; Summary'!$D$7)^BL$29))),IF($M65=Lists!$H$3,IF($K65&lt;1,((($R65*(1-$E65)+$Q65*(1-$F65))/$K65)*((1+'Inputs &amp; Summary'!$D$7)^BL$29)),((INT(BL$29/$K65)-INT((BL$29-1)/$K65))*($R65*(1-$E65)+$Q65*(1-$F65))*((1+'Inputs &amp; Summary'!$D$7)^BL$29))),((_xlfn.WEIBULL.DIST(BL$29,$L65,$K65,FALSE)*($R65*(1-$E65)+$Q65*(1-$F65))*((1+'Inputs &amp; Summary'!$D$7)^BL$29))))))</f>
        <v>0</v>
      </c>
    </row>
    <row r="66" spans="1:64" s="1" customFormat="1" x14ac:dyDescent="0.3">
      <c r="A66" s="79" t="s">
        <v>56</v>
      </c>
      <c r="B66" s="33" t="s">
        <v>307</v>
      </c>
      <c r="C66" s="33" t="s">
        <v>36</v>
      </c>
      <c r="D66" s="68">
        <v>0</v>
      </c>
      <c r="E66" s="68"/>
      <c r="F66" s="68"/>
      <c r="G66" s="213" t="s">
        <v>433</v>
      </c>
      <c r="H66" s="34" t="s">
        <v>22</v>
      </c>
      <c r="I66" s="34" t="s">
        <v>97</v>
      </c>
      <c r="J66" s="33">
        <f>VLOOKUP(I66,'Labor Rates'!$A$1:$B$16,2)</f>
        <v>33.25</v>
      </c>
      <c r="K66" s="35">
        <v>1</v>
      </c>
      <c r="L66" s="35">
        <v>1</v>
      </c>
      <c r="M66" s="33" t="s">
        <v>259</v>
      </c>
      <c r="N66" s="84">
        <v>1</v>
      </c>
      <c r="O66" s="35">
        <v>0.25</v>
      </c>
      <c r="P66" s="5">
        <v>0</v>
      </c>
      <c r="Q66" s="73">
        <f t="shared" si="11"/>
        <v>8.3125</v>
      </c>
      <c r="R66" s="73">
        <f t="shared" si="12"/>
        <v>0</v>
      </c>
      <c r="S66" s="74">
        <f t="shared" si="13"/>
        <v>0</v>
      </c>
      <c r="T66" s="88"/>
      <c r="U66" s="80"/>
      <c r="V66" s="87">
        <f t="shared" si="14"/>
        <v>0</v>
      </c>
      <c r="W66" s="87">
        <f>NPV('Inputs &amp; Summary'!$D$6,Y66:BL66)</f>
        <v>0</v>
      </c>
      <c r="X66" s="90">
        <f t="shared" si="15"/>
        <v>0</v>
      </c>
      <c r="Y66" s="114">
        <f>$D66*IF(Y$29&gt;'Inputs &amp; Summary'!$D$5,0,IF(Y$29&gt;VLOOKUP($G66,Lists!$J$17:$K$21,2),IF($M66=Lists!$H$3,IF($K66&lt;1,(($S66/$K66)*((1+'Inputs &amp; Summary'!$D$7)^Y$29)),((INT(Y$29/$K66)-INT((Y$29-1)/$K66))*$S66*((1+'Inputs &amp; Summary'!$D$7)^Y$29))),(_xlfn.WEIBULL.DIST(Y$29,$L66,$K66,FALSE)*$S66*((1+'Inputs &amp; Summary'!$D$7)^Y$29))),IF($M66=Lists!$H$3,IF($K66&lt;1,((($R66*(1-$E66)+$Q66*(1-$F66))/$K66)*((1+'Inputs &amp; Summary'!$D$7)^Y$29)),((INT(Y$29/$K66)-INT((Y$29-1)/$K66))*($R66*(1-$E66)+$Q66*(1-$F66))*((1+'Inputs &amp; Summary'!$D$7)^Y$29))),((_xlfn.WEIBULL.DIST(Y$29,$L66,$K66,FALSE)*($R66*(1-$E66)+$Q66*(1-$F66))*((1+'Inputs &amp; Summary'!$D$7)^Y$29))))))</f>
        <v>0</v>
      </c>
      <c r="Z66" s="114">
        <f>$D66*IF(Z$29&gt;'Inputs &amp; Summary'!$D$5,0,IF(Z$29&gt;VLOOKUP($G66,Lists!$J$17:$K$21,2),IF($M66=Lists!$H$3,IF($K66&lt;1,(($S66/$K66)*((1+'Inputs &amp; Summary'!$D$7)^Z$29)),((INT(Z$29/$K66)-INT((Z$29-1)/$K66))*$S66*((1+'Inputs &amp; Summary'!$D$7)^Z$29))),(_xlfn.WEIBULL.DIST(Z$29,$L66,$K66,FALSE)*$S66*((1+'Inputs &amp; Summary'!$D$7)^Z$29))),IF($M66=Lists!$H$3,IF($K66&lt;1,((($R66*(1-$E66)+$Q66*(1-$F66))/$K66)*((1+'Inputs &amp; Summary'!$D$7)^Z$29)),((INT(Z$29/$K66)-INT((Z$29-1)/$K66))*($R66*(1-$E66)+$Q66*(1-$F66))*((1+'Inputs &amp; Summary'!$D$7)^Z$29))),((_xlfn.WEIBULL.DIST(Z$29,$L66,$K66,FALSE)*($R66*(1-$E66)+$Q66*(1-$F66))*((1+'Inputs &amp; Summary'!$D$7)^Z$29))))))</f>
        <v>0</v>
      </c>
      <c r="AA66" s="114">
        <f>$D66*IF(AA$29&gt;'Inputs &amp; Summary'!$D$5,0,IF(AA$29&gt;VLOOKUP($G66,Lists!$J$17:$K$21,2),IF($M66=Lists!$H$3,IF($K66&lt;1,(($S66/$K66)*((1+'Inputs &amp; Summary'!$D$7)^AA$29)),((INT(AA$29/$K66)-INT((AA$29-1)/$K66))*$S66*((1+'Inputs &amp; Summary'!$D$7)^AA$29))),(_xlfn.WEIBULL.DIST(AA$29,$L66,$K66,FALSE)*$S66*((1+'Inputs &amp; Summary'!$D$7)^AA$29))),IF($M66=Lists!$H$3,IF($K66&lt;1,((($R66*(1-$E66)+$Q66*(1-$F66))/$K66)*((1+'Inputs &amp; Summary'!$D$7)^AA$29)),((INT(AA$29/$K66)-INT((AA$29-1)/$K66))*($R66*(1-$E66)+$Q66*(1-$F66))*((1+'Inputs &amp; Summary'!$D$7)^AA$29))),((_xlfn.WEIBULL.DIST(AA$29,$L66,$K66,FALSE)*($R66*(1-$E66)+$Q66*(1-$F66))*((1+'Inputs &amp; Summary'!$D$7)^AA$29))))))</f>
        <v>0</v>
      </c>
      <c r="AB66" s="114">
        <f>$D66*IF(AB$29&gt;'Inputs &amp; Summary'!$D$5,0,IF(AB$29&gt;VLOOKUP($G66,Lists!$J$17:$K$21,2),IF($M66=Lists!$H$3,IF($K66&lt;1,(($S66/$K66)*((1+'Inputs &amp; Summary'!$D$7)^AB$29)),((INT(AB$29/$K66)-INT((AB$29-1)/$K66))*$S66*((1+'Inputs &amp; Summary'!$D$7)^AB$29))),(_xlfn.WEIBULL.DIST(AB$29,$L66,$K66,FALSE)*$S66*((1+'Inputs &amp; Summary'!$D$7)^AB$29))),IF($M66=Lists!$H$3,IF($K66&lt;1,((($R66*(1-$E66)+$Q66*(1-$F66))/$K66)*((1+'Inputs &amp; Summary'!$D$7)^AB$29)),((INT(AB$29/$K66)-INT((AB$29-1)/$K66))*($R66*(1-$E66)+$Q66*(1-$F66))*((1+'Inputs &amp; Summary'!$D$7)^AB$29))),((_xlfn.WEIBULL.DIST(AB$29,$L66,$K66,FALSE)*($R66*(1-$E66)+$Q66*(1-$F66))*((1+'Inputs &amp; Summary'!$D$7)^AB$29))))))</f>
        <v>0</v>
      </c>
      <c r="AC66" s="114">
        <f>$D66*IF(AC$29&gt;'Inputs &amp; Summary'!$D$5,0,IF(AC$29&gt;VLOOKUP($G66,Lists!$J$17:$K$21,2),IF($M66=Lists!$H$3,IF($K66&lt;1,(($S66/$K66)*((1+'Inputs &amp; Summary'!$D$7)^AC$29)),((INT(AC$29/$K66)-INT((AC$29-1)/$K66))*$S66*((1+'Inputs &amp; Summary'!$D$7)^AC$29))),(_xlfn.WEIBULL.DIST(AC$29,$L66,$K66,FALSE)*$S66*((1+'Inputs &amp; Summary'!$D$7)^AC$29))),IF($M66=Lists!$H$3,IF($K66&lt;1,((($R66*(1-$E66)+$Q66*(1-$F66))/$K66)*((1+'Inputs &amp; Summary'!$D$7)^AC$29)),((INT(AC$29/$K66)-INT((AC$29-1)/$K66))*($R66*(1-$E66)+$Q66*(1-$F66))*((1+'Inputs &amp; Summary'!$D$7)^AC$29))),((_xlfn.WEIBULL.DIST(AC$29,$L66,$K66,FALSE)*($R66*(1-$E66)+$Q66*(1-$F66))*((1+'Inputs &amp; Summary'!$D$7)^AC$29))))))</f>
        <v>0</v>
      </c>
      <c r="AD66" s="114">
        <f>$D66*IF(AD$29&gt;'Inputs &amp; Summary'!$D$5,0,IF(AD$29&gt;VLOOKUP($G66,Lists!$J$17:$K$21,2),IF($M66=Lists!$H$3,IF($K66&lt;1,(($S66/$K66)*((1+'Inputs &amp; Summary'!$D$7)^AD$29)),((INT(AD$29/$K66)-INT((AD$29-1)/$K66))*$S66*((1+'Inputs &amp; Summary'!$D$7)^AD$29))),(_xlfn.WEIBULL.DIST(AD$29,$L66,$K66,FALSE)*$S66*((1+'Inputs &amp; Summary'!$D$7)^AD$29))),IF($M66=Lists!$H$3,IF($K66&lt;1,((($R66*(1-$E66)+$Q66*(1-$F66))/$K66)*((1+'Inputs &amp; Summary'!$D$7)^AD$29)),((INT(AD$29/$K66)-INT((AD$29-1)/$K66))*($R66*(1-$E66)+$Q66*(1-$F66))*((1+'Inputs &amp; Summary'!$D$7)^AD$29))),((_xlfn.WEIBULL.DIST(AD$29,$L66,$K66,FALSE)*($R66*(1-$E66)+$Q66*(1-$F66))*((1+'Inputs &amp; Summary'!$D$7)^AD$29))))))</f>
        <v>0</v>
      </c>
      <c r="AE66" s="114">
        <f>$D66*IF(AE$29&gt;'Inputs &amp; Summary'!$D$5,0,IF(AE$29&gt;VLOOKUP($G66,Lists!$J$17:$K$21,2),IF($M66=Lists!$H$3,IF($K66&lt;1,(($S66/$K66)*((1+'Inputs &amp; Summary'!$D$7)^AE$29)),((INT(AE$29/$K66)-INT((AE$29-1)/$K66))*$S66*((1+'Inputs &amp; Summary'!$D$7)^AE$29))),(_xlfn.WEIBULL.DIST(AE$29,$L66,$K66,FALSE)*$S66*((1+'Inputs &amp; Summary'!$D$7)^AE$29))),IF($M66=Lists!$H$3,IF($K66&lt;1,((($R66*(1-$E66)+$Q66*(1-$F66))/$K66)*((1+'Inputs &amp; Summary'!$D$7)^AE$29)),((INT(AE$29/$K66)-INT((AE$29-1)/$K66))*($R66*(1-$E66)+$Q66*(1-$F66))*((1+'Inputs &amp; Summary'!$D$7)^AE$29))),((_xlfn.WEIBULL.DIST(AE$29,$L66,$K66,FALSE)*($R66*(1-$E66)+$Q66*(1-$F66))*((1+'Inputs &amp; Summary'!$D$7)^AE$29))))))</f>
        <v>0</v>
      </c>
      <c r="AF66" s="114">
        <f>$D66*IF(AF$29&gt;'Inputs &amp; Summary'!$D$5,0,IF(AF$29&gt;VLOOKUP($G66,Lists!$J$17:$K$21,2),IF($M66=Lists!$H$3,IF($K66&lt;1,(($S66/$K66)*((1+'Inputs &amp; Summary'!$D$7)^AF$29)),((INT(AF$29/$K66)-INT((AF$29-1)/$K66))*$S66*((1+'Inputs &amp; Summary'!$D$7)^AF$29))),(_xlfn.WEIBULL.DIST(AF$29,$L66,$K66,FALSE)*$S66*((1+'Inputs &amp; Summary'!$D$7)^AF$29))),IF($M66=Lists!$H$3,IF($K66&lt;1,((($R66*(1-$E66)+$Q66*(1-$F66))/$K66)*((1+'Inputs &amp; Summary'!$D$7)^AF$29)),((INT(AF$29/$K66)-INT((AF$29-1)/$K66))*($R66*(1-$E66)+$Q66*(1-$F66))*((1+'Inputs &amp; Summary'!$D$7)^AF$29))),((_xlfn.WEIBULL.DIST(AF$29,$L66,$K66,FALSE)*($R66*(1-$E66)+$Q66*(1-$F66))*((1+'Inputs &amp; Summary'!$D$7)^AF$29))))))</f>
        <v>0</v>
      </c>
      <c r="AG66" s="114">
        <f>$D66*IF(AG$29&gt;'Inputs &amp; Summary'!$D$5,0,IF(AG$29&gt;VLOOKUP($G66,Lists!$J$17:$K$21,2),IF($M66=Lists!$H$3,IF($K66&lt;1,(($S66/$K66)*((1+'Inputs &amp; Summary'!$D$7)^AG$29)),((INT(AG$29/$K66)-INT((AG$29-1)/$K66))*$S66*((1+'Inputs &amp; Summary'!$D$7)^AG$29))),(_xlfn.WEIBULL.DIST(AG$29,$L66,$K66,FALSE)*$S66*((1+'Inputs &amp; Summary'!$D$7)^AG$29))),IF($M66=Lists!$H$3,IF($K66&lt;1,((($R66*(1-$E66)+$Q66*(1-$F66))/$K66)*((1+'Inputs &amp; Summary'!$D$7)^AG$29)),((INT(AG$29/$K66)-INT((AG$29-1)/$K66))*($R66*(1-$E66)+$Q66*(1-$F66))*((1+'Inputs &amp; Summary'!$D$7)^AG$29))),((_xlfn.WEIBULL.DIST(AG$29,$L66,$K66,FALSE)*($R66*(1-$E66)+$Q66*(1-$F66))*((1+'Inputs &amp; Summary'!$D$7)^AG$29))))))</f>
        <v>0</v>
      </c>
      <c r="AH66" s="114">
        <f>$D66*IF(AH$29&gt;'Inputs &amp; Summary'!$D$5,0,IF(AH$29&gt;VLOOKUP($G66,Lists!$J$17:$K$21,2),IF($M66=Lists!$H$3,IF($K66&lt;1,(($S66/$K66)*((1+'Inputs &amp; Summary'!$D$7)^AH$29)),((INT(AH$29/$K66)-INT((AH$29-1)/$K66))*$S66*((1+'Inputs &amp; Summary'!$D$7)^AH$29))),(_xlfn.WEIBULL.DIST(AH$29,$L66,$K66,FALSE)*$S66*((1+'Inputs &amp; Summary'!$D$7)^AH$29))),IF($M66=Lists!$H$3,IF($K66&lt;1,((($R66*(1-$E66)+$Q66*(1-$F66))/$K66)*((1+'Inputs &amp; Summary'!$D$7)^AH$29)),((INT(AH$29/$K66)-INT((AH$29-1)/$K66))*($R66*(1-$E66)+$Q66*(1-$F66))*((1+'Inputs &amp; Summary'!$D$7)^AH$29))),((_xlfn.WEIBULL.DIST(AH$29,$L66,$K66,FALSE)*($R66*(1-$E66)+$Q66*(1-$F66))*((1+'Inputs &amp; Summary'!$D$7)^AH$29))))))</f>
        <v>0</v>
      </c>
      <c r="AI66" s="114">
        <f>$D66*IF(AI$29&gt;'Inputs &amp; Summary'!$D$5,0,IF(AI$29&gt;VLOOKUP($G66,Lists!$J$17:$K$21,2),IF($M66=Lists!$H$3,IF($K66&lt;1,(($S66/$K66)*((1+'Inputs &amp; Summary'!$D$7)^AI$29)),((INT(AI$29/$K66)-INT((AI$29-1)/$K66))*$S66*((1+'Inputs &amp; Summary'!$D$7)^AI$29))),(_xlfn.WEIBULL.DIST(AI$29,$L66,$K66,FALSE)*$S66*((1+'Inputs &amp; Summary'!$D$7)^AI$29))),IF($M66=Lists!$H$3,IF($K66&lt;1,((($R66*(1-$E66)+$Q66*(1-$F66))/$K66)*((1+'Inputs &amp; Summary'!$D$7)^AI$29)),((INT(AI$29/$K66)-INT((AI$29-1)/$K66))*($R66*(1-$E66)+$Q66*(1-$F66))*((1+'Inputs &amp; Summary'!$D$7)^AI$29))),((_xlfn.WEIBULL.DIST(AI$29,$L66,$K66,FALSE)*($R66*(1-$E66)+$Q66*(1-$F66))*((1+'Inputs &amp; Summary'!$D$7)^AI$29))))))</f>
        <v>0</v>
      </c>
      <c r="AJ66" s="114">
        <f>$D66*IF(AJ$29&gt;'Inputs &amp; Summary'!$D$5,0,IF(AJ$29&gt;VLOOKUP($G66,Lists!$J$17:$K$21,2),IF($M66=Lists!$H$3,IF($K66&lt;1,(($S66/$K66)*((1+'Inputs &amp; Summary'!$D$7)^AJ$29)),((INT(AJ$29/$K66)-INT((AJ$29-1)/$K66))*$S66*((1+'Inputs &amp; Summary'!$D$7)^AJ$29))),(_xlfn.WEIBULL.DIST(AJ$29,$L66,$K66,FALSE)*$S66*((1+'Inputs &amp; Summary'!$D$7)^AJ$29))),IF($M66=Lists!$H$3,IF($K66&lt;1,((($R66*(1-$E66)+$Q66*(1-$F66))/$K66)*((1+'Inputs &amp; Summary'!$D$7)^AJ$29)),((INT(AJ$29/$K66)-INT((AJ$29-1)/$K66))*($R66*(1-$E66)+$Q66*(1-$F66))*((1+'Inputs &amp; Summary'!$D$7)^AJ$29))),((_xlfn.WEIBULL.DIST(AJ$29,$L66,$K66,FALSE)*($R66*(1-$E66)+$Q66*(1-$F66))*((1+'Inputs &amp; Summary'!$D$7)^AJ$29))))))</f>
        <v>0</v>
      </c>
      <c r="AK66" s="114">
        <f>$D66*IF(AK$29&gt;'Inputs &amp; Summary'!$D$5,0,IF(AK$29&gt;VLOOKUP($G66,Lists!$J$17:$K$21,2),IF($M66=Lists!$H$3,IF($K66&lt;1,(($S66/$K66)*((1+'Inputs &amp; Summary'!$D$7)^AK$29)),((INT(AK$29/$K66)-INT((AK$29-1)/$K66))*$S66*((1+'Inputs &amp; Summary'!$D$7)^AK$29))),(_xlfn.WEIBULL.DIST(AK$29,$L66,$K66,FALSE)*$S66*((1+'Inputs &amp; Summary'!$D$7)^AK$29))),IF($M66=Lists!$H$3,IF($K66&lt;1,((($R66*(1-$E66)+$Q66*(1-$F66))/$K66)*((1+'Inputs &amp; Summary'!$D$7)^AK$29)),((INT(AK$29/$K66)-INT((AK$29-1)/$K66))*($R66*(1-$E66)+$Q66*(1-$F66))*((1+'Inputs &amp; Summary'!$D$7)^AK$29))),((_xlfn.WEIBULL.DIST(AK$29,$L66,$K66,FALSE)*($R66*(1-$E66)+$Q66*(1-$F66))*((1+'Inputs &amp; Summary'!$D$7)^AK$29))))))</f>
        <v>0</v>
      </c>
      <c r="AL66" s="114">
        <f>$D66*IF(AL$29&gt;'Inputs &amp; Summary'!$D$5,0,IF(AL$29&gt;VLOOKUP($G66,Lists!$J$17:$K$21,2),IF($M66=Lists!$H$3,IF($K66&lt;1,(($S66/$K66)*((1+'Inputs &amp; Summary'!$D$7)^AL$29)),((INT(AL$29/$K66)-INT((AL$29-1)/$K66))*$S66*((1+'Inputs &amp; Summary'!$D$7)^AL$29))),(_xlfn.WEIBULL.DIST(AL$29,$L66,$K66,FALSE)*$S66*((1+'Inputs &amp; Summary'!$D$7)^AL$29))),IF($M66=Lists!$H$3,IF($K66&lt;1,((($R66*(1-$E66)+$Q66*(1-$F66))/$K66)*((1+'Inputs &amp; Summary'!$D$7)^AL$29)),((INT(AL$29/$K66)-INT((AL$29-1)/$K66))*($R66*(1-$E66)+$Q66*(1-$F66))*((1+'Inputs &amp; Summary'!$D$7)^AL$29))),((_xlfn.WEIBULL.DIST(AL$29,$L66,$K66,FALSE)*($R66*(1-$E66)+$Q66*(1-$F66))*((1+'Inputs &amp; Summary'!$D$7)^AL$29))))))</f>
        <v>0</v>
      </c>
      <c r="AM66" s="114">
        <f>$D66*IF(AM$29&gt;'Inputs &amp; Summary'!$D$5,0,IF(AM$29&gt;VLOOKUP($G66,Lists!$J$17:$K$21,2),IF($M66=Lists!$H$3,IF($K66&lt;1,(($S66/$K66)*((1+'Inputs &amp; Summary'!$D$7)^AM$29)),((INT(AM$29/$K66)-INT((AM$29-1)/$K66))*$S66*((1+'Inputs &amp; Summary'!$D$7)^AM$29))),(_xlfn.WEIBULL.DIST(AM$29,$L66,$K66,FALSE)*$S66*((1+'Inputs &amp; Summary'!$D$7)^AM$29))),IF($M66=Lists!$H$3,IF($K66&lt;1,((($R66*(1-$E66)+$Q66*(1-$F66))/$K66)*((1+'Inputs &amp; Summary'!$D$7)^AM$29)),((INT(AM$29/$K66)-INT((AM$29-1)/$K66))*($R66*(1-$E66)+$Q66*(1-$F66))*((1+'Inputs &amp; Summary'!$D$7)^AM$29))),((_xlfn.WEIBULL.DIST(AM$29,$L66,$K66,FALSE)*($R66*(1-$E66)+$Q66*(1-$F66))*((1+'Inputs &amp; Summary'!$D$7)^AM$29))))))</f>
        <v>0</v>
      </c>
      <c r="AN66" s="114">
        <f>$D66*IF(AN$29&gt;'Inputs &amp; Summary'!$D$5,0,IF(AN$29&gt;VLOOKUP($G66,Lists!$J$17:$K$21,2),IF($M66=Lists!$H$3,IF($K66&lt;1,(($S66/$K66)*((1+'Inputs &amp; Summary'!$D$7)^AN$29)),((INT(AN$29/$K66)-INT((AN$29-1)/$K66))*$S66*((1+'Inputs &amp; Summary'!$D$7)^AN$29))),(_xlfn.WEIBULL.DIST(AN$29,$L66,$K66,FALSE)*$S66*((1+'Inputs &amp; Summary'!$D$7)^AN$29))),IF($M66=Lists!$H$3,IF($K66&lt;1,((($R66*(1-$E66)+$Q66*(1-$F66))/$K66)*((1+'Inputs &amp; Summary'!$D$7)^AN$29)),((INT(AN$29/$K66)-INT((AN$29-1)/$K66))*($R66*(1-$E66)+$Q66*(1-$F66))*((1+'Inputs &amp; Summary'!$D$7)^AN$29))),((_xlfn.WEIBULL.DIST(AN$29,$L66,$K66,FALSE)*($R66*(1-$E66)+$Q66*(1-$F66))*((1+'Inputs &amp; Summary'!$D$7)^AN$29))))))</f>
        <v>0</v>
      </c>
      <c r="AO66" s="114">
        <f>$D66*IF(AO$29&gt;'Inputs &amp; Summary'!$D$5,0,IF(AO$29&gt;VLOOKUP($G66,Lists!$J$17:$K$21,2),IF($M66=Lists!$H$3,IF($K66&lt;1,(($S66/$K66)*((1+'Inputs &amp; Summary'!$D$7)^AO$29)),((INT(AO$29/$K66)-INT((AO$29-1)/$K66))*$S66*((1+'Inputs &amp; Summary'!$D$7)^AO$29))),(_xlfn.WEIBULL.DIST(AO$29,$L66,$K66,FALSE)*$S66*((1+'Inputs &amp; Summary'!$D$7)^AO$29))),IF($M66=Lists!$H$3,IF($K66&lt;1,((($R66*(1-$E66)+$Q66*(1-$F66))/$K66)*((1+'Inputs &amp; Summary'!$D$7)^AO$29)),((INT(AO$29/$K66)-INT((AO$29-1)/$K66))*($R66*(1-$E66)+$Q66*(1-$F66))*((1+'Inputs &amp; Summary'!$D$7)^AO$29))),((_xlfn.WEIBULL.DIST(AO$29,$L66,$K66,FALSE)*($R66*(1-$E66)+$Q66*(1-$F66))*((1+'Inputs &amp; Summary'!$D$7)^AO$29))))))</f>
        <v>0</v>
      </c>
      <c r="AP66" s="114">
        <f>$D66*IF(AP$29&gt;'Inputs &amp; Summary'!$D$5,0,IF(AP$29&gt;VLOOKUP($G66,Lists!$J$17:$K$21,2),IF($M66=Lists!$H$3,IF($K66&lt;1,(($S66/$K66)*((1+'Inputs &amp; Summary'!$D$7)^AP$29)),((INT(AP$29/$K66)-INT((AP$29-1)/$K66))*$S66*((1+'Inputs &amp; Summary'!$D$7)^AP$29))),(_xlfn.WEIBULL.DIST(AP$29,$L66,$K66,FALSE)*$S66*((1+'Inputs &amp; Summary'!$D$7)^AP$29))),IF($M66=Lists!$H$3,IF($K66&lt;1,((($R66*(1-$E66)+$Q66*(1-$F66))/$K66)*((1+'Inputs &amp; Summary'!$D$7)^AP$29)),((INT(AP$29/$K66)-INT((AP$29-1)/$K66))*($R66*(1-$E66)+$Q66*(1-$F66))*((1+'Inputs &amp; Summary'!$D$7)^AP$29))),((_xlfn.WEIBULL.DIST(AP$29,$L66,$K66,FALSE)*($R66*(1-$E66)+$Q66*(1-$F66))*((1+'Inputs &amp; Summary'!$D$7)^AP$29))))))</f>
        <v>0</v>
      </c>
      <c r="AQ66" s="114">
        <f>$D66*IF(AQ$29&gt;'Inputs &amp; Summary'!$D$5,0,IF(AQ$29&gt;VLOOKUP($G66,Lists!$J$17:$K$21,2),IF($M66=Lists!$H$3,IF($K66&lt;1,(($S66/$K66)*((1+'Inputs &amp; Summary'!$D$7)^AQ$29)),((INT(AQ$29/$K66)-INT((AQ$29-1)/$K66))*$S66*((1+'Inputs &amp; Summary'!$D$7)^AQ$29))),(_xlfn.WEIBULL.DIST(AQ$29,$L66,$K66,FALSE)*$S66*((1+'Inputs &amp; Summary'!$D$7)^AQ$29))),IF($M66=Lists!$H$3,IF($K66&lt;1,((($R66*(1-$E66)+$Q66*(1-$F66))/$K66)*((1+'Inputs &amp; Summary'!$D$7)^AQ$29)),((INT(AQ$29/$K66)-INT((AQ$29-1)/$K66))*($R66*(1-$E66)+$Q66*(1-$F66))*((1+'Inputs &amp; Summary'!$D$7)^AQ$29))),((_xlfn.WEIBULL.DIST(AQ$29,$L66,$K66,FALSE)*($R66*(1-$E66)+$Q66*(1-$F66))*((1+'Inputs &amp; Summary'!$D$7)^AQ$29))))))</f>
        <v>0</v>
      </c>
      <c r="AR66" s="114">
        <f>$D66*IF(AR$29&gt;'Inputs &amp; Summary'!$D$5,0,IF(AR$29&gt;VLOOKUP($G66,Lists!$J$17:$K$21,2),IF($M66=Lists!$H$3,IF($K66&lt;1,(($S66/$K66)*((1+'Inputs &amp; Summary'!$D$7)^AR$29)),((INT(AR$29/$K66)-INT((AR$29-1)/$K66))*$S66*((1+'Inputs &amp; Summary'!$D$7)^AR$29))),(_xlfn.WEIBULL.DIST(AR$29,$L66,$K66,FALSE)*$S66*((1+'Inputs &amp; Summary'!$D$7)^AR$29))),IF($M66=Lists!$H$3,IF($K66&lt;1,((($R66*(1-$E66)+$Q66*(1-$F66))/$K66)*((1+'Inputs &amp; Summary'!$D$7)^AR$29)),((INT(AR$29/$K66)-INT((AR$29-1)/$K66))*($R66*(1-$E66)+$Q66*(1-$F66))*((1+'Inputs &amp; Summary'!$D$7)^AR$29))),((_xlfn.WEIBULL.DIST(AR$29,$L66,$K66,FALSE)*($R66*(1-$E66)+$Q66*(1-$F66))*((1+'Inputs &amp; Summary'!$D$7)^AR$29))))))</f>
        <v>0</v>
      </c>
      <c r="AS66" s="114">
        <f>$D66*IF(AS$29&gt;'Inputs &amp; Summary'!$D$5,0,IF(AS$29&gt;VLOOKUP($G66,Lists!$J$17:$K$21,2),IF($M66=Lists!$H$3,IF($K66&lt;1,(($S66/$K66)*((1+'Inputs &amp; Summary'!$D$7)^AS$29)),((INT(AS$29/$K66)-INT((AS$29-1)/$K66))*$S66*((1+'Inputs &amp; Summary'!$D$7)^AS$29))),(_xlfn.WEIBULL.DIST(AS$29,$L66,$K66,FALSE)*$S66*((1+'Inputs &amp; Summary'!$D$7)^AS$29))),IF($M66=Lists!$H$3,IF($K66&lt;1,((($R66*(1-$E66)+$Q66*(1-$F66))/$K66)*((1+'Inputs &amp; Summary'!$D$7)^AS$29)),((INT(AS$29/$K66)-INT((AS$29-1)/$K66))*($R66*(1-$E66)+$Q66*(1-$F66))*((1+'Inputs &amp; Summary'!$D$7)^AS$29))),((_xlfn.WEIBULL.DIST(AS$29,$L66,$K66,FALSE)*($R66*(1-$E66)+$Q66*(1-$F66))*((1+'Inputs &amp; Summary'!$D$7)^AS$29))))))</f>
        <v>0</v>
      </c>
      <c r="AT66" s="114">
        <f>$D66*IF(AT$29&gt;'Inputs &amp; Summary'!$D$5,0,IF(AT$29&gt;VLOOKUP($G66,Lists!$J$17:$K$21,2),IF($M66=Lists!$H$3,IF($K66&lt;1,(($S66/$K66)*((1+'Inputs &amp; Summary'!$D$7)^AT$29)),((INT(AT$29/$K66)-INT((AT$29-1)/$K66))*$S66*((1+'Inputs &amp; Summary'!$D$7)^AT$29))),(_xlfn.WEIBULL.DIST(AT$29,$L66,$K66,FALSE)*$S66*((1+'Inputs &amp; Summary'!$D$7)^AT$29))),IF($M66=Lists!$H$3,IF($K66&lt;1,((($R66*(1-$E66)+$Q66*(1-$F66))/$K66)*((1+'Inputs &amp; Summary'!$D$7)^AT$29)),((INT(AT$29/$K66)-INT((AT$29-1)/$K66))*($R66*(1-$E66)+$Q66*(1-$F66))*((1+'Inputs &amp; Summary'!$D$7)^AT$29))),((_xlfn.WEIBULL.DIST(AT$29,$L66,$K66,FALSE)*($R66*(1-$E66)+$Q66*(1-$F66))*((1+'Inputs &amp; Summary'!$D$7)^AT$29))))))</f>
        <v>0</v>
      </c>
      <c r="AU66" s="114">
        <f>$D66*IF(AU$29&gt;'Inputs &amp; Summary'!$D$5,0,IF(AU$29&gt;VLOOKUP($G66,Lists!$J$17:$K$21,2),IF($M66=Lists!$H$3,IF($K66&lt;1,(($S66/$K66)*((1+'Inputs &amp; Summary'!$D$7)^AU$29)),((INT(AU$29/$K66)-INT((AU$29-1)/$K66))*$S66*((1+'Inputs &amp; Summary'!$D$7)^AU$29))),(_xlfn.WEIBULL.DIST(AU$29,$L66,$K66,FALSE)*$S66*((1+'Inputs &amp; Summary'!$D$7)^AU$29))),IF($M66=Lists!$H$3,IF($K66&lt;1,((($R66*(1-$E66)+$Q66*(1-$F66))/$K66)*((1+'Inputs &amp; Summary'!$D$7)^AU$29)),((INT(AU$29/$K66)-INT((AU$29-1)/$K66))*($R66*(1-$E66)+$Q66*(1-$F66))*((1+'Inputs &amp; Summary'!$D$7)^AU$29))),((_xlfn.WEIBULL.DIST(AU$29,$L66,$K66,FALSE)*($R66*(1-$E66)+$Q66*(1-$F66))*((1+'Inputs &amp; Summary'!$D$7)^AU$29))))))</f>
        <v>0</v>
      </c>
      <c r="AV66" s="114">
        <f>$D66*IF(AV$29&gt;'Inputs &amp; Summary'!$D$5,0,IF(AV$29&gt;VLOOKUP($G66,Lists!$J$17:$K$21,2),IF($M66=Lists!$H$3,IF($K66&lt;1,(($S66/$K66)*((1+'Inputs &amp; Summary'!$D$7)^AV$29)),((INT(AV$29/$K66)-INT((AV$29-1)/$K66))*$S66*((1+'Inputs &amp; Summary'!$D$7)^AV$29))),(_xlfn.WEIBULL.DIST(AV$29,$L66,$K66,FALSE)*$S66*((1+'Inputs &amp; Summary'!$D$7)^AV$29))),IF($M66=Lists!$H$3,IF($K66&lt;1,((($R66*(1-$E66)+$Q66*(1-$F66))/$K66)*((1+'Inputs &amp; Summary'!$D$7)^AV$29)),((INT(AV$29/$K66)-INT((AV$29-1)/$K66))*($R66*(1-$E66)+$Q66*(1-$F66))*((1+'Inputs &amp; Summary'!$D$7)^AV$29))),((_xlfn.WEIBULL.DIST(AV$29,$L66,$K66,FALSE)*($R66*(1-$E66)+$Q66*(1-$F66))*((1+'Inputs &amp; Summary'!$D$7)^AV$29))))))</f>
        <v>0</v>
      </c>
      <c r="AW66" s="114">
        <f>$D66*IF(AW$29&gt;'Inputs &amp; Summary'!$D$5,0,IF(AW$29&gt;VLOOKUP($G66,Lists!$J$17:$K$21,2),IF($M66=Lists!$H$3,IF($K66&lt;1,(($S66/$K66)*((1+'Inputs &amp; Summary'!$D$7)^AW$29)),((INT(AW$29/$K66)-INT((AW$29-1)/$K66))*$S66*((1+'Inputs &amp; Summary'!$D$7)^AW$29))),(_xlfn.WEIBULL.DIST(AW$29,$L66,$K66,FALSE)*$S66*((1+'Inputs &amp; Summary'!$D$7)^AW$29))),IF($M66=Lists!$H$3,IF($K66&lt;1,((($R66*(1-$E66)+$Q66*(1-$F66))/$K66)*((1+'Inputs &amp; Summary'!$D$7)^AW$29)),((INT(AW$29/$K66)-INT((AW$29-1)/$K66))*($R66*(1-$E66)+$Q66*(1-$F66))*((1+'Inputs &amp; Summary'!$D$7)^AW$29))),((_xlfn.WEIBULL.DIST(AW$29,$L66,$K66,FALSE)*($R66*(1-$E66)+$Q66*(1-$F66))*((1+'Inputs &amp; Summary'!$D$7)^AW$29))))))</f>
        <v>0</v>
      </c>
      <c r="AX66" s="114">
        <f>$D66*IF(AX$29&gt;'Inputs &amp; Summary'!$D$5,0,IF(AX$29&gt;VLOOKUP($G66,Lists!$J$17:$K$21,2),IF($M66=Lists!$H$3,IF($K66&lt;1,(($S66/$K66)*((1+'Inputs &amp; Summary'!$D$7)^AX$29)),((INT(AX$29/$K66)-INT((AX$29-1)/$K66))*$S66*((1+'Inputs &amp; Summary'!$D$7)^AX$29))),(_xlfn.WEIBULL.DIST(AX$29,$L66,$K66,FALSE)*$S66*((1+'Inputs &amp; Summary'!$D$7)^AX$29))),IF($M66=Lists!$H$3,IF($K66&lt;1,((($R66*(1-$E66)+$Q66*(1-$F66))/$K66)*((1+'Inputs &amp; Summary'!$D$7)^AX$29)),((INT(AX$29/$K66)-INT((AX$29-1)/$K66))*($R66*(1-$E66)+$Q66*(1-$F66))*((1+'Inputs &amp; Summary'!$D$7)^AX$29))),((_xlfn.WEIBULL.DIST(AX$29,$L66,$K66,FALSE)*($R66*(1-$E66)+$Q66*(1-$F66))*((1+'Inputs &amp; Summary'!$D$7)^AX$29))))))</f>
        <v>0</v>
      </c>
      <c r="AY66" s="114">
        <f>$D66*IF(AY$29&gt;'Inputs &amp; Summary'!$D$5,0,IF(AY$29&gt;VLOOKUP($G66,Lists!$J$17:$K$21,2),IF($M66=Lists!$H$3,IF($K66&lt;1,(($S66/$K66)*((1+'Inputs &amp; Summary'!$D$7)^AY$29)),((INT(AY$29/$K66)-INT((AY$29-1)/$K66))*$S66*((1+'Inputs &amp; Summary'!$D$7)^AY$29))),(_xlfn.WEIBULL.DIST(AY$29,$L66,$K66,FALSE)*$S66*((1+'Inputs &amp; Summary'!$D$7)^AY$29))),IF($M66=Lists!$H$3,IF($K66&lt;1,((($R66*(1-$E66)+$Q66*(1-$F66))/$K66)*((1+'Inputs &amp; Summary'!$D$7)^AY$29)),((INT(AY$29/$K66)-INT((AY$29-1)/$K66))*($R66*(1-$E66)+$Q66*(1-$F66))*((1+'Inputs &amp; Summary'!$D$7)^AY$29))),((_xlfn.WEIBULL.DIST(AY$29,$L66,$K66,FALSE)*($R66*(1-$E66)+$Q66*(1-$F66))*((1+'Inputs &amp; Summary'!$D$7)^AY$29))))))</f>
        <v>0</v>
      </c>
      <c r="AZ66" s="114">
        <f>$D66*IF(AZ$29&gt;'Inputs &amp; Summary'!$D$5,0,IF(AZ$29&gt;VLOOKUP($G66,Lists!$J$17:$K$21,2),IF($M66=Lists!$H$3,IF($K66&lt;1,(($S66/$K66)*((1+'Inputs &amp; Summary'!$D$7)^AZ$29)),((INT(AZ$29/$K66)-INT((AZ$29-1)/$K66))*$S66*((1+'Inputs &amp; Summary'!$D$7)^AZ$29))),(_xlfn.WEIBULL.DIST(AZ$29,$L66,$K66,FALSE)*$S66*((1+'Inputs &amp; Summary'!$D$7)^AZ$29))),IF($M66=Lists!$H$3,IF($K66&lt;1,((($R66*(1-$E66)+$Q66*(1-$F66))/$K66)*((1+'Inputs &amp; Summary'!$D$7)^AZ$29)),((INT(AZ$29/$K66)-INT((AZ$29-1)/$K66))*($R66*(1-$E66)+$Q66*(1-$F66))*((1+'Inputs &amp; Summary'!$D$7)^AZ$29))),((_xlfn.WEIBULL.DIST(AZ$29,$L66,$K66,FALSE)*($R66*(1-$E66)+$Q66*(1-$F66))*((1+'Inputs &amp; Summary'!$D$7)^AZ$29))))))</f>
        <v>0</v>
      </c>
      <c r="BA66" s="114">
        <f>$D66*IF(BA$29&gt;'Inputs &amp; Summary'!$D$5,0,IF(BA$29&gt;VLOOKUP($G66,Lists!$J$17:$K$21,2),IF($M66=Lists!$H$3,IF($K66&lt;1,(($S66/$K66)*((1+'Inputs &amp; Summary'!$D$7)^BA$29)),((INT(BA$29/$K66)-INT((BA$29-1)/$K66))*$S66*((1+'Inputs &amp; Summary'!$D$7)^BA$29))),(_xlfn.WEIBULL.DIST(BA$29,$L66,$K66,FALSE)*$S66*((1+'Inputs &amp; Summary'!$D$7)^BA$29))),IF($M66=Lists!$H$3,IF($K66&lt;1,((($R66*(1-$E66)+$Q66*(1-$F66))/$K66)*((1+'Inputs &amp; Summary'!$D$7)^BA$29)),((INT(BA$29/$K66)-INT((BA$29-1)/$K66))*($R66*(1-$E66)+$Q66*(1-$F66))*((1+'Inputs &amp; Summary'!$D$7)^BA$29))),((_xlfn.WEIBULL.DIST(BA$29,$L66,$K66,FALSE)*($R66*(1-$E66)+$Q66*(1-$F66))*((1+'Inputs &amp; Summary'!$D$7)^BA$29))))))</f>
        <v>0</v>
      </c>
      <c r="BB66" s="114">
        <f>$D66*IF(BB$29&gt;'Inputs &amp; Summary'!$D$5,0,IF(BB$29&gt;VLOOKUP($G66,Lists!$J$17:$K$21,2),IF($M66=Lists!$H$3,IF($K66&lt;1,(($S66/$K66)*((1+'Inputs &amp; Summary'!$D$7)^BB$29)),((INT(BB$29/$K66)-INT((BB$29-1)/$K66))*$S66*((1+'Inputs &amp; Summary'!$D$7)^BB$29))),(_xlfn.WEIBULL.DIST(BB$29,$L66,$K66,FALSE)*$S66*((1+'Inputs &amp; Summary'!$D$7)^BB$29))),IF($M66=Lists!$H$3,IF($K66&lt;1,((($R66*(1-$E66)+$Q66*(1-$F66))/$K66)*((1+'Inputs &amp; Summary'!$D$7)^BB$29)),((INT(BB$29/$K66)-INT((BB$29-1)/$K66))*($R66*(1-$E66)+$Q66*(1-$F66))*((1+'Inputs &amp; Summary'!$D$7)^BB$29))),((_xlfn.WEIBULL.DIST(BB$29,$L66,$K66,FALSE)*($R66*(1-$E66)+$Q66*(1-$F66))*((1+'Inputs &amp; Summary'!$D$7)^BB$29))))))</f>
        <v>0</v>
      </c>
      <c r="BC66" s="114">
        <f>$D66*IF(BC$29&gt;'Inputs &amp; Summary'!$D$5,0,IF(BC$29&gt;VLOOKUP($G66,Lists!$J$17:$K$21,2),IF($M66=Lists!$H$3,IF($K66&lt;1,(($S66/$K66)*((1+'Inputs &amp; Summary'!$D$7)^BC$29)),((INT(BC$29/$K66)-INT((BC$29-1)/$K66))*$S66*((1+'Inputs &amp; Summary'!$D$7)^BC$29))),(_xlfn.WEIBULL.DIST(BC$29,$L66,$K66,FALSE)*$S66*((1+'Inputs &amp; Summary'!$D$7)^BC$29))),IF($M66=Lists!$H$3,IF($K66&lt;1,((($R66*(1-$E66)+$Q66*(1-$F66))/$K66)*((1+'Inputs &amp; Summary'!$D$7)^BC$29)),((INT(BC$29/$K66)-INT((BC$29-1)/$K66))*($R66*(1-$E66)+$Q66*(1-$F66))*((1+'Inputs &amp; Summary'!$D$7)^BC$29))),((_xlfn.WEIBULL.DIST(BC$29,$L66,$K66,FALSE)*($R66*(1-$E66)+$Q66*(1-$F66))*((1+'Inputs &amp; Summary'!$D$7)^BC$29))))))</f>
        <v>0</v>
      </c>
      <c r="BD66" s="114">
        <f>$D66*IF(BD$29&gt;'Inputs &amp; Summary'!$D$5,0,IF(BD$29&gt;VLOOKUP($G66,Lists!$J$17:$K$21,2),IF($M66=Lists!$H$3,IF($K66&lt;1,(($S66/$K66)*((1+'Inputs &amp; Summary'!$D$7)^BD$29)),((INT(BD$29/$K66)-INT((BD$29-1)/$K66))*$S66*((1+'Inputs &amp; Summary'!$D$7)^BD$29))),(_xlfn.WEIBULL.DIST(BD$29,$L66,$K66,FALSE)*$S66*((1+'Inputs &amp; Summary'!$D$7)^BD$29))),IF($M66=Lists!$H$3,IF($K66&lt;1,((($R66*(1-$E66)+$Q66*(1-$F66))/$K66)*((1+'Inputs &amp; Summary'!$D$7)^BD$29)),((INT(BD$29/$K66)-INT((BD$29-1)/$K66))*($R66*(1-$E66)+$Q66*(1-$F66))*((1+'Inputs &amp; Summary'!$D$7)^BD$29))),((_xlfn.WEIBULL.DIST(BD$29,$L66,$K66,FALSE)*($R66*(1-$E66)+$Q66*(1-$F66))*((1+'Inputs &amp; Summary'!$D$7)^BD$29))))))</f>
        <v>0</v>
      </c>
      <c r="BE66" s="114">
        <f>$D66*IF(BE$29&gt;'Inputs &amp; Summary'!$D$5,0,IF(BE$29&gt;VLOOKUP($G66,Lists!$J$17:$K$21,2),IF($M66=Lists!$H$3,IF($K66&lt;1,(($S66/$K66)*((1+'Inputs &amp; Summary'!$D$7)^BE$29)),((INT(BE$29/$K66)-INT((BE$29-1)/$K66))*$S66*((1+'Inputs &amp; Summary'!$D$7)^BE$29))),(_xlfn.WEIBULL.DIST(BE$29,$L66,$K66,FALSE)*$S66*((1+'Inputs &amp; Summary'!$D$7)^BE$29))),IF($M66=Lists!$H$3,IF($K66&lt;1,((($R66*(1-$E66)+$Q66*(1-$F66))/$K66)*((1+'Inputs &amp; Summary'!$D$7)^BE$29)),((INT(BE$29/$K66)-INT((BE$29-1)/$K66))*($R66*(1-$E66)+$Q66*(1-$F66))*((1+'Inputs &amp; Summary'!$D$7)^BE$29))),((_xlfn.WEIBULL.DIST(BE$29,$L66,$K66,FALSE)*($R66*(1-$E66)+$Q66*(1-$F66))*((1+'Inputs &amp; Summary'!$D$7)^BE$29))))))</f>
        <v>0</v>
      </c>
      <c r="BF66" s="114">
        <f>$D66*IF(BF$29&gt;'Inputs &amp; Summary'!$D$5,0,IF(BF$29&gt;VLOOKUP($G66,Lists!$J$17:$K$21,2),IF($M66=Lists!$H$3,IF($K66&lt;1,(($S66/$K66)*((1+'Inputs &amp; Summary'!$D$7)^BF$29)),((INT(BF$29/$K66)-INT((BF$29-1)/$K66))*$S66*((1+'Inputs &amp; Summary'!$D$7)^BF$29))),(_xlfn.WEIBULL.DIST(BF$29,$L66,$K66,FALSE)*$S66*((1+'Inputs &amp; Summary'!$D$7)^BF$29))),IF($M66=Lists!$H$3,IF($K66&lt;1,((($R66*(1-$E66)+$Q66*(1-$F66))/$K66)*((1+'Inputs &amp; Summary'!$D$7)^BF$29)),((INT(BF$29/$K66)-INT((BF$29-1)/$K66))*($R66*(1-$E66)+$Q66*(1-$F66))*((1+'Inputs &amp; Summary'!$D$7)^BF$29))),((_xlfn.WEIBULL.DIST(BF$29,$L66,$K66,FALSE)*($R66*(1-$E66)+$Q66*(1-$F66))*((1+'Inputs &amp; Summary'!$D$7)^BF$29))))))</f>
        <v>0</v>
      </c>
      <c r="BG66" s="114">
        <f>$D66*IF(BG$29&gt;'Inputs &amp; Summary'!$D$5,0,IF(BG$29&gt;VLOOKUP($G66,Lists!$J$17:$K$21,2),IF($M66=Lists!$H$3,IF($K66&lt;1,(($S66/$K66)*((1+'Inputs &amp; Summary'!$D$7)^BG$29)),((INT(BG$29/$K66)-INT((BG$29-1)/$K66))*$S66*((1+'Inputs &amp; Summary'!$D$7)^BG$29))),(_xlfn.WEIBULL.DIST(BG$29,$L66,$K66,FALSE)*$S66*((1+'Inputs &amp; Summary'!$D$7)^BG$29))),IF($M66=Lists!$H$3,IF($K66&lt;1,((($R66*(1-$E66)+$Q66*(1-$F66))/$K66)*((1+'Inputs &amp; Summary'!$D$7)^BG$29)),((INT(BG$29/$K66)-INT((BG$29-1)/$K66))*($R66*(1-$E66)+$Q66*(1-$F66))*((1+'Inputs &amp; Summary'!$D$7)^BG$29))),((_xlfn.WEIBULL.DIST(BG$29,$L66,$K66,FALSE)*($R66*(1-$E66)+$Q66*(1-$F66))*((1+'Inputs &amp; Summary'!$D$7)^BG$29))))))</f>
        <v>0</v>
      </c>
      <c r="BH66" s="114">
        <f>$D66*IF(BH$29&gt;'Inputs &amp; Summary'!$D$5,0,IF(BH$29&gt;VLOOKUP($G66,Lists!$J$17:$K$21,2),IF($M66=Lists!$H$3,IF($K66&lt;1,(($S66/$K66)*((1+'Inputs &amp; Summary'!$D$7)^BH$29)),((INT(BH$29/$K66)-INT((BH$29-1)/$K66))*$S66*((1+'Inputs &amp; Summary'!$D$7)^BH$29))),(_xlfn.WEIBULL.DIST(BH$29,$L66,$K66,FALSE)*$S66*((1+'Inputs &amp; Summary'!$D$7)^BH$29))),IF($M66=Lists!$H$3,IF($K66&lt;1,((($R66*(1-$E66)+$Q66*(1-$F66))/$K66)*((1+'Inputs &amp; Summary'!$D$7)^BH$29)),((INT(BH$29/$K66)-INT((BH$29-1)/$K66))*($R66*(1-$E66)+$Q66*(1-$F66))*((1+'Inputs &amp; Summary'!$D$7)^BH$29))),((_xlfn.WEIBULL.DIST(BH$29,$L66,$K66,FALSE)*($R66*(1-$E66)+$Q66*(1-$F66))*((1+'Inputs &amp; Summary'!$D$7)^BH$29))))))</f>
        <v>0</v>
      </c>
      <c r="BI66" s="114">
        <f>$D66*IF(BI$29&gt;'Inputs &amp; Summary'!$D$5,0,IF(BI$29&gt;VLOOKUP($G66,Lists!$J$17:$K$21,2),IF($M66=Lists!$H$3,IF($K66&lt;1,(($S66/$K66)*((1+'Inputs &amp; Summary'!$D$7)^BI$29)),((INT(BI$29/$K66)-INT((BI$29-1)/$K66))*$S66*((1+'Inputs &amp; Summary'!$D$7)^BI$29))),(_xlfn.WEIBULL.DIST(BI$29,$L66,$K66,FALSE)*$S66*((1+'Inputs &amp; Summary'!$D$7)^BI$29))),IF($M66=Lists!$H$3,IF($K66&lt;1,((($R66*(1-$E66)+$Q66*(1-$F66))/$K66)*((1+'Inputs &amp; Summary'!$D$7)^BI$29)),((INT(BI$29/$K66)-INT((BI$29-1)/$K66))*($R66*(1-$E66)+$Q66*(1-$F66))*((1+'Inputs &amp; Summary'!$D$7)^BI$29))),((_xlfn.WEIBULL.DIST(BI$29,$L66,$K66,FALSE)*($R66*(1-$E66)+$Q66*(1-$F66))*((1+'Inputs &amp; Summary'!$D$7)^BI$29))))))</f>
        <v>0</v>
      </c>
      <c r="BJ66" s="114">
        <f>$D66*IF(BJ$29&gt;'Inputs &amp; Summary'!$D$5,0,IF(BJ$29&gt;VLOOKUP($G66,Lists!$J$17:$K$21,2),IF($M66=Lists!$H$3,IF($K66&lt;1,(($S66/$K66)*((1+'Inputs &amp; Summary'!$D$7)^BJ$29)),((INT(BJ$29/$K66)-INT((BJ$29-1)/$K66))*$S66*((1+'Inputs &amp; Summary'!$D$7)^BJ$29))),(_xlfn.WEIBULL.DIST(BJ$29,$L66,$K66,FALSE)*$S66*((1+'Inputs &amp; Summary'!$D$7)^BJ$29))),IF($M66=Lists!$H$3,IF($K66&lt;1,((($R66*(1-$E66)+$Q66*(1-$F66))/$K66)*((1+'Inputs &amp; Summary'!$D$7)^BJ$29)),((INT(BJ$29/$K66)-INT((BJ$29-1)/$K66))*($R66*(1-$E66)+$Q66*(1-$F66))*((1+'Inputs &amp; Summary'!$D$7)^BJ$29))),((_xlfn.WEIBULL.DIST(BJ$29,$L66,$K66,FALSE)*($R66*(1-$E66)+$Q66*(1-$F66))*((1+'Inputs &amp; Summary'!$D$7)^BJ$29))))))</f>
        <v>0</v>
      </c>
      <c r="BK66" s="114">
        <f>$D66*IF(BK$29&gt;'Inputs &amp; Summary'!$D$5,0,IF(BK$29&gt;VLOOKUP($G66,Lists!$J$17:$K$21,2),IF($M66=Lists!$H$3,IF($K66&lt;1,(($S66/$K66)*((1+'Inputs &amp; Summary'!$D$7)^BK$29)),((INT(BK$29/$K66)-INT((BK$29-1)/$K66))*$S66*((1+'Inputs &amp; Summary'!$D$7)^BK$29))),(_xlfn.WEIBULL.DIST(BK$29,$L66,$K66,FALSE)*$S66*((1+'Inputs &amp; Summary'!$D$7)^BK$29))),IF($M66=Lists!$H$3,IF($K66&lt;1,((($R66*(1-$E66)+$Q66*(1-$F66))/$K66)*((1+'Inputs &amp; Summary'!$D$7)^BK$29)),((INT(BK$29/$K66)-INT((BK$29-1)/$K66))*($R66*(1-$E66)+$Q66*(1-$F66))*((1+'Inputs &amp; Summary'!$D$7)^BK$29))),((_xlfn.WEIBULL.DIST(BK$29,$L66,$K66,FALSE)*($R66*(1-$E66)+$Q66*(1-$F66))*((1+'Inputs &amp; Summary'!$D$7)^BK$29))))))</f>
        <v>0</v>
      </c>
      <c r="BL66" s="114">
        <f>$D66*IF(BL$29&gt;'Inputs &amp; Summary'!$D$5,0,IF(BL$29&gt;VLOOKUP($G66,Lists!$J$17:$K$21,2),IF($M66=Lists!$H$3,IF($K66&lt;1,(($S66/$K66)*((1+'Inputs &amp; Summary'!$D$7)^BL$29)),((INT(BL$29/$K66)-INT((BL$29-1)/$K66))*$S66*((1+'Inputs &amp; Summary'!$D$7)^BL$29))),(_xlfn.WEIBULL.DIST(BL$29,$L66,$K66,FALSE)*$S66*((1+'Inputs &amp; Summary'!$D$7)^BL$29))),IF($M66=Lists!$H$3,IF($K66&lt;1,((($R66*(1-$E66)+$Q66*(1-$F66))/$K66)*((1+'Inputs &amp; Summary'!$D$7)^BL$29)),((INT(BL$29/$K66)-INT((BL$29-1)/$K66))*($R66*(1-$E66)+$Q66*(1-$F66))*((1+'Inputs &amp; Summary'!$D$7)^BL$29))),((_xlfn.WEIBULL.DIST(BL$29,$L66,$K66,FALSE)*($R66*(1-$E66)+$Q66*(1-$F66))*((1+'Inputs &amp; Summary'!$D$7)^BL$29))))))</f>
        <v>0</v>
      </c>
    </row>
    <row r="67" spans="1:64" s="1" customFormat="1" x14ac:dyDescent="0.3">
      <c r="A67" s="79" t="s">
        <v>47</v>
      </c>
      <c r="B67" s="33" t="s">
        <v>307</v>
      </c>
      <c r="C67" s="33" t="s">
        <v>37</v>
      </c>
      <c r="D67" s="68">
        <v>0</v>
      </c>
      <c r="E67" s="68"/>
      <c r="F67" s="68"/>
      <c r="G67" s="213" t="s">
        <v>433</v>
      </c>
      <c r="H67" s="34" t="s">
        <v>293</v>
      </c>
      <c r="I67" s="34" t="s">
        <v>270</v>
      </c>
      <c r="J67" s="33">
        <f>VLOOKUP(I67,'Labor Rates'!$A$1:$B$16,2)</f>
        <v>25.173076923076923</v>
      </c>
      <c r="K67" s="35">
        <v>1</v>
      </c>
      <c r="L67" s="35">
        <v>1</v>
      </c>
      <c r="M67" s="33" t="s">
        <v>259</v>
      </c>
      <c r="N67" s="84">
        <f>'Inputs &amp; Summary'!$D$45*'Inputs &amp; Summary'!$D$42</f>
        <v>103.04449648711943</v>
      </c>
      <c r="O67" s="35">
        <v>0.1</v>
      </c>
      <c r="P67" s="5">
        <v>0</v>
      </c>
      <c r="Q67" s="73">
        <f t="shared" si="11"/>
        <v>259.39470365699879</v>
      </c>
      <c r="R67" s="73">
        <f t="shared" si="12"/>
        <v>0</v>
      </c>
      <c r="S67" s="74">
        <f t="shared" si="13"/>
        <v>0</v>
      </c>
      <c r="T67" s="88"/>
      <c r="U67" s="80"/>
      <c r="V67" s="87">
        <f t="shared" si="14"/>
        <v>0</v>
      </c>
      <c r="W67" s="87">
        <f>NPV('Inputs &amp; Summary'!$D$6,Y67:BL67)</f>
        <v>0</v>
      </c>
      <c r="X67" s="90">
        <f t="shared" si="15"/>
        <v>0</v>
      </c>
      <c r="Y67" s="114">
        <f>$D67*IF(Y$29&gt;'Inputs &amp; Summary'!$D$5,0,IF(Y$29&gt;VLOOKUP($G67,Lists!$J$17:$K$21,2),IF($M67=Lists!$H$3,IF($K67&lt;1,(($S67/$K67)*((1+'Inputs &amp; Summary'!$D$7)^Y$29)),((INT(Y$29/$K67)-INT((Y$29-1)/$K67))*$S67*((1+'Inputs &amp; Summary'!$D$7)^Y$29))),(_xlfn.WEIBULL.DIST(Y$29,$L67,$K67,FALSE)*$S67*((1+'Inputs &amp; Summary'!$D$7)^Y$29))),IF($M67=Lists!$H$3,IF($K67&lt;1,((($R67*(1-$E67)+$Q67*(1-$F67))/$K67)*((1+'Inputs &amp; Summary'!$D$7)^Y$29)),((INT(Y$29/$K67)-INT((Y$29-1)/$K67))*($R67*(1-$E67)+$Q67*(1-$F67))*((1+'Inputs &amp; Summary'!$D$7)^Y$29))),((_xlfn.WEIBULL.DIST(Y$29,$L67,$K67,FALSE)*($R67*(1-$E67)+$Q67*(1-$F67))*((1+'Inputs &amp; Summary'!$D$7)^Y$29))))))</f>
        <v>0</v>
      </c>
      <c r="Z67" s="114">
        <f>$D67*IF(Z$29&gt;'Inputs &amp; Summary'!$D$5,0,IF(Z$29&gt;VLOOKUP($G67,Lists!$J$17:$K$21,2),IF($M67=Lists!$H$3,IF($K67&lt;1,(($S67/$K67)*((1+'Inputs &amp; Summary'!$D$7)^Z$29)),((INT(Z$29/$K67)-INT((Z$29-1)/$K67))*$S67*((1+'Inputs &amp; Summary'!$D$7)^Z$29))),(_xlfn.WEIBULL.DIST(Z$29,$L67,$K67,FALSE)*$S67*((1+'Inputs &amp; Summary'!$D$7)^Z$29))),IF($M67=Lists!$H$3,IF($K67&lt;1,((($R67*(1-$E67)+$Q67*(1-$F67))/$K67)*((1+'Inputs &amp; Summary'!$D$7)^Z$29)),((INT(Z$29/$K67)-INT((Z$29-1)/$K67))*($R67*(1-$E67)+$Q67*(1-$F67))*((1+'Inputs &amp; Summary'!$D$7)^Z$29))),((_xlfn.WEIBULL.DIST(Z$29,$L67,$K67,FALSE)*($R67*(1-$E67)+$Q67*(1-$F67))*((1+'Inputs &amp; Summary'!$D$7)^Z$29))))))</f>
        <v>0</v>
      </c>
      <c r="AA67" s="114">
        <f>$D67*IF(AA$29&gt;'Inputs &amp; Summary'!$D$5,0,IF(AA$29&gt;VLOOKUP($G67,Lists!$J$17:$K$21,2),IF($M67=Lists!$H$3,IF($K67&lt;1,(($S67/$K67)*((1+'Inputs &amp; Summary'!$D$7)^AA$29)),((INT(AA$29/$K67)-INT((AA$29-1)/$K67))*$S67*((1+'Inputs &amp; Summary'!$D$7)^AA$29))),(_xlfn.WEIBULL.DIST(AA$29,$L67,$K67,FALSE)*$S67*((1+'Inputs &amp; Summary'!$D$7)^AA$29))),IF($M67=Lists!$H$3,IF($K67&lt;1,((($R67*(1-$E67)+$Q67*(1-$F67))/$K67)*((1+'Inputs &amp; Summary'!$D$7)^AA$29)),((INT(AA$29/$K67)-INT((AA$29-1)/$K67))*($R67*(1-$E67)+$Q67*(1-$F67))*((1+'Inputs &amp; Summary'!$D$7)^AA$29))),((_xlfn.WEIBULL.DIST(AA$29,$L67,$K67,FALSE)*($R67*(1-$E67)+$Q67*(1-$F67))*((1+'Inputs &amp; Summary'!$D$7)^AA$29))))))</f>
        <v>0</v>
      </c>
      <c r="AB67" s="114">
        <f>$D67*IF(AB$29&gt;'Inputs &amp; Summary'!$D$5,0,IF(AB$29&gt;VLOOKUP($G67,Lists!$J$17:$K$21,2),IF($M67=Lists!$H$3,IF($K67&lt;1,(($S67/$K67)*((1+'Inputs &amp; Summary'!$D$7)^AB$29)),((INT(AB$29/$K67)-INT((AB$29-1)/$K67))*$S67*((1+'Inputs &amp; Summary'!$D$7)^AB$29))),(_xlfn.WEIBULL.DIST(AB$29,$L67,$K67,FALSE)*$S67*((1+'Inputs &amp; Summary'!$D$7)^AB$29))),IF($M67=Lists!$H$3,IF($K67&lt;1,((($R67*(1-$E67)+$Q67*(1-$F67))/$K67)*((1+'Inputs &amp; Summary'!$D$7)^AB$29)),((INT(AB$29/$K67)-INT((AB$29-1)/$K67))*($R67*(1-$E67)+$Q67*(1-$F67))*((1+'Inputs &amp; Summary'!$D$7)^AB$29))),((_xlfn.WEIBULL.DIST(AB$29,$L67,$K67,FALSE)*($R67*(1-$E67)+$Q67*(1-$F67))*((1+'Inputs &amp; Summary'!$D$7)^AB$29))))))</f>
        <v>0</v>
      </c>
      <c r="AC67" s="114">
        <f>$D67*IF(AC$29&gt;'Inputs &amp; Summary'!$D$5,0,IF(AC$29&gt;VLOOKUP($G67,Lists!$J$17:$K$21,2),IF($M67=Lists!$H$3,IF($K67&lt;1,(($S67/$K67)*((1+'Inputs &amp; Summary'!$D$7)^AC$29)),((INT(AC$29/$K67)-INT((AC$29-1)/$K67))*$S67*((1+'Inputs &amp; Summary'!$D$7)^AC$29))),(_xlfn.WEIBULL.DIST(AC$29,$L67,$K67,FALSE)*$S67*((1+'Inputs &amp; Summary'!$D$7)^AC$29))),IF($M67=Lists!$H$3,IF($K67&lt;1,((($R67*(1-$E67)+$Q67*(1-$F67))/$K67)*((1+'Inputs &amp; Summary'!$D$7)^AC$29)),((INT(AC$29/$K67)-INT((AC$29-1)/$K67))*($R67*(1-$E67)+$Q67*(1-$F67))*((1+'Inputs &amp; Summary'!$D$7)^AC$29))),((_xlfn.WEIBULL.DIST(AC$29,$L67,$K67,FALSE)*($R67*(1-$E67)+$Q67*(1-$F67))*((1+'Inputs &amp; Summary'!$D$7)^AC$29))))))</f>
        <v>0</v>
      </c>
      <c r="AD67" s="114">
        <f>$D67*IF(AD$29&gt;'Inputs &amp; Summary'!$D$5,0,IF(AD$29&gt;VLOOKUP($G67,Lists!$J$17:$K$21,2),IF($M67=Lists!$H$3,IF($K67&lt;1,(($S67/$K67)*((1+'Inputs &amp; Summary'!$D$7)^AD$29)),((INT(AD$29/$K67)-INT((AD$29-1)/$K67))*$S67*((1+'Inputs &amp; Summary'!$D$7)^AD$29))),(_xlfn.WEIBULL.DIST(AD$29,$L67,$K67,FALSE)*$S67*((1+'Inputs &amp; Summary'!$D$7)^AD$29))),IF($M67=Lists!$H$3,IF($K67&lt;1,((($R67*(1-$E67)+$Q67*(1-$F67))/$K67)*((1+'Inputs &amp; Summary'!$D$7)^AD$29)),((INT(AD$29/$K67)-INT((AD$29-1)/$K67))*($R67*(1-$E67)+$Q67*(1-$F67))*((1+'Inputs &amp; Summary'!$D$7)^AD$29))),((_xlfn.WEIBULL.DIST(AD$29,$L67,$K67,FALSE)*($R67*(1-$E67)+$Q67*(1-$F67))*((1+'Inputs &amp; Summary'!$D$7)^AD$29))))))</f>
        <v>0</v>
      </c>
      <c r="AE67" s="114">
        <f>$D67*IF(AE$29&gt;'Inputs &amp; Summary'!$D$5,0,IF(AE$29&gt;VLOOKUP($G67,Lists!$J$17:$K$21,2),IF($M67=Lists!$H$3,IF($K67&lt;1,(($S67/$K67)*((1+'Inputs &amp; Summary'!$D$7)^AE$29)),((INT(AE$29/$K67)-INT((AE$29-1)/$K67))*$S67*((1+'Inputs &amp; Summary'!$D$7)^AE$29))),(_xlfn.WEIBULL.DIST(AE$29,$L67,$K67,FALSE)*$S67*((1+'Inputs &amp; Summary'!$D$7)^AE$29))),IF($M67=Lists!$H$3,IF($K67&lt;1,((($R67*(1-$E67)+$Q67*(1-$F67))/$K67)*((1+'Inputs &amp; Summary'!$D$7)^AE$29)),((INT(AE$29/$K67)-INT((AE$29-1)/$K67))*($R67*(1-$E67)+$Q67*(1-$F67))*((1+'Inputs &amp; Summary'!$D$7)^AE$29))),((_xlfn.WEIBULL.DIST(AE$29,$L67,$K67,FALSE)*($R67*(1-$E67)+$Q67*(1-$F67))*((1+'Inputs &amp; Summary'!$D$7)^AE$29))))))</f>
        <v>0</v>
      </c>
      <c r="AF67" s="114">
        <f>$D67*IF(AF$29&gt;'Inputs &amp; Summary'!$D$5,0,IF(AF$29&gt;VLOOKUP($G67,Lists!$J$17:$K$21,2),IF($M67=Lists!$H$3,IF($K67&lt;1,(($S67/$K67)*((1+'Inputs &amp; Summary'!$D$7)^AF$29)),((INT(AF$29/$K67)-INT((AF$29-1)/$K67))*$S67*((1+'Inputs &amp; Summary'!$D$7)^AF$29))),(_xlfn.WEIBULL.DIST(AF$29,$L67,$K67,FALSE)*$S67*((1+'Inputs &amp; Summary'!$D$7)^AF$29))),IF($M67=Lists!$H$3,IF($K67&lt;1,((($R67*(1-$E67)+$Q67*(1-$F67))/$K67)*((1+'Inputs &amp; Summary'!$D$7)^AF$29)),((INT(AF$29/$K67)-INT((AF$29-1)/$K67))*($R67*(1-$E67)+$Q67*(1-$F67))*((1+'Inputs &amp; Summary'!$D$7)^AF$29))),((_xlfn.WEIBULL.DIST(AF$29,$L67,$K67,FALSE)*($R67*(1-$E67)+$Q67*(1-$F67))*((1+'Inputs &amp; Summary'!$D$7)^AF$29))))))</f>
        <v>0</v>
      </c>
      <c r="AG67" s="114">
        <f>$D67*IF(AG$29&gt;'Inputs &amp; Summary'!$D$5,0,IF(AG$29&gt;VLOOKUP($G67,Lists!$J$17:$K$21,2),IF($M67=Lists!$H$3,IF($K67&lt;1,(($S67/$K67)*((1+'Inputs &amp; Summary'!$D$7)^AG$29)),((INT(AG$29/$K67)-INT((AG$29-1)/$K67))*$S67*((1+'Inputs &amp; Summary'!$D$7)^AG$29))),(_xlfn.WEIBULL.DIST(AG$29,$L67,$K67,FALSE)*$S67*((1+'Inputs &amp; Summary'!$D$7)^AG$29))),IF($M67=Lists!$H$3,IF($K67&lt;1,((($R67*(1-$E67)+$Q67*(1-$F67))/$K67)*((1+'Inputs &amp; Summary'!$D$7)^AG$29)),((INT(AG$29/$K67)-INT((AG$29-1)/$K67))*($R67*(1-$E67)+$Q67*(1-$F67))*((1+'Inputs &amp; Summary'!$D$7)^AG$29))),((_xlfn.WEIBULL.DIST(AG$29,$L67,$K67,FALSE)*($R67*(1-$E67)+$Q67*(1-$F67))*((1+'Inputs &amp; Summary'!$D$7)^AG$29))))))</f>
        <v>0</v>
      </c>
      <c r="AH67" s="114">
        <f>$D67*IF(AH$29&gt;'Inputs &amp; Summary'!$D$5,0,IF(AH$29&gt;VLOOKUP($G67,Lists!$J$17:$K$21,2),IF($M67=Lists!$H$3,IF($K67&lt;1,(($S67/$K67)*((1+'Inputs &amp; Summary'!$D$7)^AH$29)),((INT(AH$29/$K67)-INT((AH$29-1)/$K67))*$S67*((1+'Inputs &amp; Summary'!$D$7)^AH$29))),(_xlfn.WEIBULL.DIST(AH$29,$L67,$K67,FALSE)*$S67*((1+'Inputs &amp; Summary'!$D$7)^AH$29))),IF($M67=Lists!$H$3,IF($K67&lt;1,((($R67*(1-$E67)+$Q67*(1-$F67))/$K67)*((1+'Inputs &amp; Summary'!$D$7)^AH$29)),((INT(AH$29/$K67)-INT((AH$29-1)/$K67))*($R67*(1-$E67)+$Q67*(1-$F67))*((1+'Inputs &amp; Summary'!$D$7)^AH$29))),((_xlfn.WEIBULL.DIST(AH$29,$L67,$K67,FALSE)*($R67*(1-$E67)+$Q67*(1-$F67))*((1+'Inputs &amp; Summary'!$D$7)^AH$29))))))</f>
        <v>0</v>
      </c>
      <c r="AI67" s="114">
        <f>$D67*IF(AI$29&gt;'Inputs &amp; Summary'!$D$5,0,IF(AI$29&gt;VLOOKUP($G67,Lists!$J$17:$K$21,2),IF($M67=Lists!$H$3,IF($K67&lt;1,(($S67/$K67)*((1+'Inputs &amp; Summary'!$D$7)^AI$29)),((INT(AI$29/$K67)-INT((AI$29-1)/$K67))*$S67*((1+'Inputs &amp; Summary'!$D$7)^AI$29))),(_xlfn.WEIBULL.DIST(AI$29,$L67,$K67,FALSE)*$S67*((1+'Inputs &amp; Summary'!$D$7)^AI$29))),IF($M67=Lists!$H$3,IF($K67&lt;1,((($R67*(1-$E67)+$Q67*(1-$F67))/$K67)*((1+'Inputs &amp; Summary'!$D$7)^AI$29)),((INT(AI$29/$K67)-INT((AI$29-1)/$K67))*($R67*(1-$E67)+$Q67*(1-$F67))*((1+'Inputs &amp; Summary'!$D$7)^AI$29))),((_xlfn.WEIBULL.DIST(AI$29,$L67,$K67,FALSE)*($R67*(1-$E67)+$Q67*(1-$F67))*((1+'Inputs &amp; Summary'!$D$7)^AI$29))))))</f>
        <v>0</v>
      </c>
      <c r="AJ67" s="114">
        <f>$D67*IF(AJ$29&gt;'Inputs &amp; Summary'!$D$5,0,IF(AJ$29&gt;VLOOKUP($G67,Lists!$J$17:$K$21,2),IF($M67=Lists!$H$3,IF($K67&lt;1,(($S67/$K67)*((1+'Inputs &amp; Summary'!$D$7)^AJ$29)),((INT(AJ$29/$K67)-INT((AJ$29-1)/$K67))*$S67*((1+'Inputs &amp; Summary'!$D$7)^AJ$29))),(_xlfn.WEIBULL.DIST(AJ$29,$L67,$K67,FALSE)*$S67*((1+'Inputs &amp; Summary'!$D$7)^AJ$29))),IF($M67=Lists!$H$3,IF($K67&lt;1,((($R67*(1-$E67)+$Q67*(1-$F67))/$K67)*((1+'Inputs &amp; Summary'!$D$7)^AJ$29)),((INT(AJ$29/$K67)-INT((AJ$29-1)/$K67))*($R67*(1-$E67)+$Q67*(1-$F67))*((1+'Inputs &amp; Summary'!$D$7)^AJ$29))),((_xlfn.WEIBULL.DIST(AJ$29,$L67,$K67,FALSE)*($R67*(1-$E67)+$Q67*(1-$F67))*((1+'Inputs &amp; Summary'!$D$7)^AJ$29))))))</f>
        <v>0</v>
      </c>
      <c r="AK67" s="114">
        <f>$D67*IF(AK$29&gt;'Inputs &amp; Summary'!$D$5,0,IF(AK$29&gt;VLOOKUP($G67,Lists!$J$17:$K$21,2),IF($M67=Lists!$H$3,IF($K67&lt;1,(($S67/$K67)*((1+'Inputs &amp; Summary'!$D$7)^AK$29)),((INT(AK$29/$K67)-INT((AK$29-1)/$K67))*$S67*((1+'Inputs &amp; Summary'!$D$7)^AK$29))),(_xlfn.WEIBULL.DIST(AK$29,$L67,$K67,FALSE)*$S67*((1+'Inputs &amp; Summary'!$D$7)^AK$29))),IF($M67=Lists!$H$3,IF($K67&lt;1,((($R67*(1-$E67)+$Q67*(1-$F67))/$K67)*((1+'Inputs &amp; Summary'!$D$7)^AK$29)),((INT(AK$29/$K67)-INT((AK$29-1)/$K67))*($R67*(1-$E67)+$Q67*(1-$F67))*((1+'Inputs &amp; Summary'!$D$7)^AK$29))),((_xlfn.WEIBULL.DIST(AK$29,$L67,$K67,FALSE)*($R67*(1-$E67)+$Q67*(1-$F67))*((1+'Inputs &amp; Summary'!$D$7)^AK$29))))))</f>
        <v>0</v>
      </c>
      <c r="AL67" s="114">
        <f>$D67*IF(AL$29&gt;'Inputs &amp; Summary'!$D$5,0,IF(AL$29&gt;VLOOKUP($G67,Lists!$J$17:$K$21,2),IF($M67=Lists!$H$3,IF($K67&lt;1,(($S67/$K67)*((1+'Inputs &amp; Summary'!$D$7)^AL$29)),((INT(AL$29/$K67)-INT((AL$29-1)/$K67))*$S67*((1+'Inputs &amp; Summary'!$D$7)^AL$29))),(_xlfn.WEIBULL.DIST(AL$29,$L67,$K67,FALSE)*$S67*((1+'Inputs &amp; Summary'!$D$7)^AL$29))),IF($M67=Lists!$H$3,IF($K67&lt;1,((($R67*(1-$E67)+$Q67*(1-$F67))/$K67)*((1+'Inputs &amp; Summary'!$D$7)^AL$29)),((INT(AL$29/$K67)-INT((AL$29-1)/$K67))*($R67*(1-$E67)+$Q67*(1-$F67))*((1+'Inputs &amp; Summary'!$D$7)^AL$29))),((_xlfn.WEIBULL.DIST(AL$29,$L67,$K67,FALSE)*($R67*(1-$E67)+$Q67*(1-$F67))*((1+'Inputs &amp; Summary'!$D$7)^AL$29))))))</f>
        <v>0</v>
      </c>
      <c r="AM67" s="114">
        <f>$D67*IF(AM$29&gt;'Inputs &amp; Summary'!$D$5,0,IF(AM$29&gt;VLOOKUP($G67,Lists!$J$17:$K$21,2),IF($M67=Lists!$H$3,IF($K67&lt;1,(($S67/$K67)*((1+'Inputs &amp; Summary'!$D$7)^AM$29)),((INT(AM$29/$K67)-INT((AM$29-1)/$K67))*$S67*((1+'Inputs &amp; Summary'!$D$7)^AM$29))),(_xlfn.WEIBULL.DIST(AM$29,$L67,$K67,FALSE)*$S67*((1+'Inputs &amp; Summary'!$D$7)^AM$29))),IF($M67=Lists!$H$3,IF($K67&lt;1,((($R67*(1-$E67)+$Q67*(1-$F67))/$K67)*((1+'Inputs &amp; Summary'!$D$7)^AM$29)),((INT(AM$29/$K67)-INT((AM$29-1)/$K67))*($R67*(1-$E67)+$Q67*(1-$F67))*((1+'Inputs &amp; Summary'!$D$7)^AM$29))),((_xlfn.WEIBULL.DIST(AM$29,$L67,$K67,FALSE)*($R67*(1-$E67)+$Q67*(1-$F67))*((1+'Inputs &amp; Summary'!$D$7)^AM$29))))))</f>
        <v>0</v>
      </c>
      <c r="AN67" s="114">
        <f>$D67*IF(AN$29&gt;'Inputs &amp; Summary'!$D$5,0,IF(AN$29&gt;VLOOKUP($G67,Lists!$J$17:$K$21,2),IF($M67=Lists!$H$3,IF($K67&lt;1,(($S67/$K67)*((1+'Inputs &amp; Summary'!$D$7)^AN$29)),((INT(AN$29/$K67)-INT((AN$29-1)/$K67))*$S67*((1+'Inputs &amp; Summary'!$D$7)^AN$29))),(_xlfn.WEIBULL.DIST(AN$29,$L67,$K67,FALSE)*$S67*((1+'Inputs &amp; Summary'!$D$7)^AN$29))),IF($M67=Lists!$H$3,IF($K67&lt;1,((($R67*(1-$E67)+$Q67*(1-$F67))/$K67)*((1+'Inputs &amp; Summary'!$D$7)^AN$29)),((INT(AN$29/$K67)-INT((AN$29-1)/$K67))*($R67*(1-$E67)+$Q67*(1-$F67))*((1+'Inputs &amp; Summary'!$D$7)^AN$29))),((_xlfn.WEIBULL.DIST(AN$29,$L67,$K67,FALSE)*($R67*(1-$E67)+$Q67*(1-$F67))*((1+'Inputs &amp; Summary'!$D$7)^AN$29))))))</f>
        <v>0</v>
      </c>
      <c r="AO67" s="114">
        <f>$D67*IF(AO$29&gt;'Inputs &amp; Summary'!$D$5,0,IF(AO$29&gt;VLOOKUP($G67,Lists!$J$17:$K$21,2),IF($M67=Lists!$H$3,IF($K67&lt;1,(($S67/$K67)*((1+'Inputs &amp; Summary'!$D$7)^AO$29)),((INT(AO$29/$K67)-INT((AO$29-1)/$K67))*$S67*((1+'Inputs &amp; Summary'!$D$7)^AO$29))),(_xlfn.WEIBULL.DIST(AO$29,$L67,$K67,FALSE)*$S67*((1+'Inputs &amp; Summary'!$D$7)^AO$29))),IF($M67=Lists!$H$3,IF($K67&lt;1,((($R67*(1-$E67)+$Q67*(1-$F67))/$K67)*((1+'Inputs &amp; Summary'!$D$7)^AO$29)),((INT(AO$29/$K67)-INT((AO$29-1)/$K67))*($R67*(1-$E67)+$Q67*(1-$F67))*((1+'Inputs &amp; Summary'!$D$7)^AO$29))),((_xlfn.WEIBULL.DIST(AO$29,$L67,$K67,FALSE)*($R67*(1-$E67)+$Q67*(1-$F67))*((1+'Inputs &amp; Summary'!$D$7)^AO$29))))))</f>
        <v>0</v>
      </c>
      <c r="AP67" s="114">
        <f>$D67*IF(AP$29&gt;'Inputs &amp; Summary'!$D$5,0,IF(AP$29&gt;VLOOKUP($G67,Lists!$J$17:$K$21,2),IF($M67=Lists!$H$3,IF($K67&lt;1,(($S67/$K67)*((1+'Inputs &amp; Summary'!$D$7)^AP$29)),((INT(AP$29/$K67)-INT((AP$29-1)/$K67))*$S67*((1+'Inputs &amp; Summary'!$D$7)^AP$29))),(_xlfn.WEIBULL.DIST(AP$29,$L67,$K67,FALSE)*$S67*((1+'Inputs &amp; Summary'!$D$7)^AP$29))),IF($M67=Lists!$H$3,IF($K67&lt;1,((($R67*(1-$E67)+$Q67*(1-$F67))/$K67)*((1+'Inputs &amp; Summary'!$D$7)^AP$29)),((INT(AP$29/$K67)-INT((AP$29-1)/$K67))*($R67*(1-$E67)+$Q67*(1-$F67))*((1+'Inputs &amp; Summary'!$D$7)^AP$29))),((_xlfn.WEIBULL.DIST(AP$29,$L67,$K67,FALSE)*($R67*(1-$E67)+$Q67*(1-$F67))*((1+'Inputs &amp; Summary'!$D$7)^AP$29))))))</f>
        <v>0</v>
      </c>
      <c r="AQ67" s="114">
        <f>$D67*IF(AQ$29&gt;'Inputs &amp; Summary'!$D$5,0,IF(AQ$29&gt;VLOOKUP($G67,Lists!$J$17:$K$21,2),IF($M67=Lists!$H$3,IF($K67&lt;1,(($S67/$K67)*((1+'Inputs &amp; Summary'!$D$7)^AQ$29)),((INT(AQ$29/$K67)-INT((AQ$29-1)/$K67))*$S67*((1+'Inputs &amp; Summary'!$D$7)^AQ$29))),(_xlfn.WEIBULL.DIST(AQ$29,$L67,$K67,FALSE)*$S67*((1+'Inputs &amp; Summary'!$D$7)^AQ$29))),IF($M67=Lists!$H$3,IF($K67&lt;1,((($R67*(1-$E67)+$Q67*(1-$F67))/$K67)*((1+'Inputs &amp; Summary'!$D$7)^AQ$29)),((INT(AQ$29/$K67)-INT((AQ$29-1)/$K67))*($R67*(1-$E67)+$Q67*(1-$F67))*((1+'Inputs &amp; Summary'!$D$7)^AQ$29))),((_xlfn.WEIBULL.DIST(AQ$29,$L67,$K67,FALSE)*($R67*(1-$E67)+$Q67*(1-$F67))*((1+'Inputs &amp; Summary'!$D$7)^AQ$29))))))</f>
        <v>0</v>
      </c>
      <c r="AR67" s="114">
        <f>$D67*IF(AR$29&gt;'Inputs &amp; Summary'!$D$5,0,IF(AR$29&gt;VLOOKUP($G67,Lists!$J$17:$K$21,2),IF($M67=Lists!$H$3,IF($K67&lt;1,(($S67/$K67)*((1+'Inputs &amp; Summary'!$D$7)^AR$29)),((INT(AR$29/$K67)-INT((AR$29-1)/$K67))*$S67*((1+'Inputs &amp; Summary'!$D$7)^AR$29))),(_xlfn.WEIBULL.DIST(AR$29,$L67,$K67,FALSE)*$S67*((1+'Inputs &amp; Summary'!$D$7)^AR$29))),IF($M67=Lists!$H$3,IF($K67&lt;1,((($R67*(1-$E67)+$Q67*(1-$F67))/$K67)*((1+'Inputs &amp; Summary'!$D$7)^AR$29)),((INT(AR$29/$K67)-INT((AR$29-1)/$K67))*($R67*(1-$E67)+$Q67*(1-$F67))*((1+'Inputs &amp; Summary'!$D$7)^AR$29))),((_xlfn.WEIBULL.DIST(AR$29,$L67,$K67,FALSE)*($R67*(1-$E67)+$Q67*(1-$F67))*((1+'Inputs &amp; Summary'!$D$7)^AR$29))))))</f>
        <v>0</v>
      </c>
      <c r="AS67" s="114">
        <f>$D67*IF(AS$29&gt;'Inputs &amp; Summary'!$D$5,0,IF(AS$29&gt;VLOOKUP($G67,Lists!$J$17:$K$21,2),IF($M67=Lists!$H$3,IF($K67&lt;1,(($S67/$K67)*((1+'Inputs &amp; Summary'!$D$7)^AS$29)),((INT(AS$29/$K67)-INT((AS$29-1)/$K67))*$S67*((1+'Inputs &amp; Summary'!$D$7)^AS$29))),(_xlfn.WEIBULL.DIST(AS$29,$L67,$K67,FALSE)*$S67*((1+'Inputs &amp; Summary'!$D$7)^AS$29))),IF($M67=Lists!$H$3,IF($K67&lt;1,((($R67*(1-$E67)+$Q67*(1-$F67))/$K67)*((1+'Inputs &amp; Summary'!$D$7)^AS$29)),((INT(AS$29/$K67)-INT((AS$29-1)/$K67))*($R67*(1-$E67)+$Q67*(1-$F67))*((1+'Inputs &amp; Summary'!$D$7)^AS$29))),((_xlfn.WEIBULL.DIST(AS$29,$L67,$K67,FALSE)*($R67*(1-$E67)+$Q67*(1-$F67))*((1+'Inputs &amp; Summary'!$D$7)^AS$29))))))</f>
        <v>0</v>
      </c>
      <c r="AT67" s="114">
        <f>$D67*IF(AT$29&gt;'Inputs &amp; Summary'!$D$5,0,IF(AT$29&gt;VLOOKUP($G67,Lists!$J$17:$K$21,2),IF($M67=Lists!$H$3,IF($K67&lt;1,(($S67/$K67)*((1+'Inputs &amp; Summary'!$D$7)^AT$29)),((INT(AT$29/$K67)-INT((AT$29-1)/$K67))*$S67*((1+'Inputs &amp; Summary'!$D$7)^AT$29))),(_xlfn.WEIBULL.DIST(AT$29,$L67,$K67,FALSE)*$S67*((1+'Inputs &amp; Summary'!$D$7)^AT$29))),IF($M67=Lists!$H$3,IF($K67&lt;1,((($R67*(1-$E67)+$Q67*(1-$F67))/$K67)*((1+'Inputs &amp; Summary'!$D$7)^AT$29)),((INT(AT$29/$K67)-INT((AT$29-1)/$K67))*($R67*(1-$E67)+$Q67*(1-$F67))*((1+'Inputs &amp; Summary'!$D$7)^AT$29))),((_xlfn.WEIBULL.DIST(AT$29,$L67,$K67,FALSE)*($R67*(1-$E67)+$Q67*(1-$F67))*((1+'Inputs &amp; Summary'!$D$7)^AT$29))))))</f>
        <v>0</v>
      </c>
      <c r="AU67" s="114">
        <f>$D67*IF(AU$29&gt;'Inputs &amp; Summary'!$D$5,0,IF(AU$29&gt;VLOOKUP($G67,Lists!$J$17:$K$21,2),IF($M67=Lists!$H$3,IF($K67&lt;1,(($S67/$K67)*((1+'Inputs &amp; Summary'!$D$7)^AU$29)),((INT(AU$29/$K67)-INT((AU$29-1)/$K67))*$S67*((1+'Inputs &amp; Summary'!$D$7)^AU$29))),(_xlfn.WEIBULL.DIST(AU$29,$L67,$K67,FALSE)*$S67*((1+'Inputs &amp; Summary'!$D$7)^AU$29))),IF($M67=Lists!$H$3,IF($K67&lt;1,((($R67*(1-$E67)+$Q67*(1-$F67))/$K67)*((1+'Inputs &amp; Summary'!$D$7)^AU$29)),((INT(AU$29/$K67)-INT((AU$29-1)/$K67))*($R67*(1-$E67)+$Q67*(1-$F67))*((1+'Inputs &amp; Summary'!$D$7)^AU$29))),((_xlfn.WEIBULL.DIST(AU$29,$L67,$K67,FALSE)*($R67*(1-$E67)+$Q67*(1-$F67))*((1+'Inputs &amp; Summary'!$D$7)^AU$29))))))</f>
        <v>0</v>
      </c>
      <c r="AV67" s="114">
        <f>$D67*IF(AV$29&gt;'Inputs &amp; Summary'!$D$5,0,IF(AV$29&gt;VLOOKUP($G67,Lists!$J$17:$K$21,2),IF($M67=Lists!$H$3,IF($K67&lt;1,(($S67/$K67)*((1+'Inputs &amp; Summary'!$D$7)^AV$29)),((INT(AV$29/$K67)-INT((AV$29-1)/$K67))*$S67*((1+'Inputs &amp; Summary'!$D$7)^AV$29))),(_xlfn.WEIBULL.DIST(AV$29,$L67,$K67,FALSE)*$S67*((1+'Inputs &amp; Summary'!$D$7)^AV$29))),IF($M67=Lists!$H$3,IF($K67&lt;1,((($R67*(1-$E67)+$Q67*(1-$F67))/$K67)*((1+'Inputs &amp; Summary'!$D$7)^AV$29)),((INT(AV$29/$K67)-INT((AV$29-1)/$K67))*($R67*(1-$E67)+$Q67*(1-$F67))*((1+'Inputs &amp; Summary'!$D$7)^AV$29))),((_xlfn.WEIBULL.DIST(AV$29,$L67,$K67,FALSE)*($R67*(1-$E67)+$Q67*(1-$F67))*((1+'Inputs &amp; Summary'!$D$7)^AV$29))))))</f>
        <v>0</v>
      </c>
      <c r="AW67" s="114">
        <f>$D67*IF(AW$29&gt;'Inputs &amp; Summary'!$D$5,0,IF(AW$29&gt;VLOOKUP($G67,Lists!$J$17:$K$21,2),IF($M67=Lists!$H$3,IF($K67&lt;1,(($S67/$K67)*((1+'Inputs &amp; Summary'!$D$7)^AW$29)),((INT(AW$29/$K67)-INT((AW$29-1)/$K67))*$S67*((1+'Inputs &amp; Summary'!$D$7)^AW$29))),(_xlfn.WEIBULL.DIST(AW$29,$L67,$K67,FALSE)*$S67*((1+'Inputs &amp; Summary'!$D$7)^AW$29))),IF($M67=Lists!$H$3,IF($K67&lt;1,((($R67*(1-$E67)+$Q67*(1-$F67))/$K67)*((1+'Inputs &amp; Summary'!$D$7)^AW$29)),((INT(AW$29/$K67)-INT((AW$29-1)/$K67))*($R67*(1-$E67)+$Q67*(1-$F67))*((1+'Inputs &amp; Summary'!$D$7)^AW$29))),((_xlfn.WEIBULL.DIST(AW$29,$L67,$K67,FALSE)*($R67*(1-$E67)+$Q67*(1-$F67))*((1+'Inputs &amp; Summary'!$D$7)^AW$29))))))</f>
        <v>0</v>
      </c>
      <c r="AX67" s="114">
        <f>$D67*IF(AX$29&gt;'Inputs &amp; Summary'!$D$5,0,IF(AX$29&gt;VLOOKUP($G67,Lists!$J$17:$K$21,2),IF($M67=Lists!$H$3,IF($K67&lt;1,(($S67/$K67)*((1+'Inputs &amp; Summary'!$D$7)^AX$29)),((INT(AX$29/$K67)-INT((AX$29-1)/$K67))*$S67*((1+'Inputs &amp; Summary'!$D$7)^AX$29))),(_xlfn.WEIBULL.DIST(AX$29,$L67,$K67,FALSE)*$S67*((1+'Inputs &amp; Summary'!$D$7)^AX$29))),IF($M67=Lists!$H$3,IF($K67&lt;1,((($R67*(1-$E67)+$Q67*(1-$F67))/$K67)*((1+'Inputs &amp; Summary'!$D$7)^AX$29)),((INT(AX$29/$K67)-INT((AX$29-1)/$K67))*($R67*(1-$E67)+$Q67*(1-$F67))*((1+'Inputs &amp; Summary'!$D$7)^AX$29))),((_xlfn.WEIBULL.DIST(AX$29,$L67,$K67,FALSE)*($R67*(1-$E67)+$Q67*(1-$F67))*((1+'Inputs &amp; Summary'!$D$7)^AX$29))))))</f>
        <v>0</v>
      </c>
      <c r="AY67" s="114">
        <f>$D67*IF(AY$29&gt;'Inputs &amp; Summary'!$D$5,0,IF(AY$29&gt;VLOOKUP($G67,Lists!$J$17:$K$21,2),IF($M67=Lists!$H$3,IF($K67&lt;1,(($S67/$K67)*((1+'Inputs &amp; Summary'!$D$7)^AY$29)),((INT(AY$29/$K67)-INT((AY$29-1)/$K67))*$S67*((1+'Inputs &amp; Summary'!$D$7)^AY$29))),(_xlfn.WEIBULL.DIST(AY$29,$L67,$K67,FALSE)*$S67*((1+'Inputs &amp; Summary'!$D$7)^AY$29))),IF($M67=Lists!$H$3,IF($K67&lt;1,((($R67*(1-$E67)+$Q67*(1-$F67))/$K67)*((1+'Inputs &amp; Summary'!$D$7)^AY$29)),((INT(AY$29/$K67)-INT((AY$29-1)/$K67))*($R67*(1-$E67)+$Q67*(1-$F67))*((1+'Inputs &amp; Summary'!$D$7)^AY$29))),((_xlfn.WEIBULL.DIST(AY$29,$L67,$K67,FALSE)*($R67*(1-$E67)+$Q67*(1-$F67))*((1+'Inputs &amp; Summary'!$D$7)^AY$29))))))</f>
        <v>0</v>
      </c>
      <c r="AZ67" s="114">
        <f>$D67*IF(AZ$29&gt;'Inputs &amp; Summary'!$D$5,0,IF(AZ$29&gt;VLOOKUP($G67,Lists!$J$17:$K$21,2),IF($M67=Lists!$H$3,IF($K67&lt;1,(($S67/$K67)*((1+'Inputs &amp; Summary'!$D$7)^AZ$29)),((INT(AZ$29/$K67)-INT((AZ$29-1)/$K67))*$S67*((1+'Inputs &amp; Summary'!$D$7)^AZ$29))),(_xlfn.WEIBULL.DIST(AZ$29,$L67,$K67,FALSE)*$S67*((1+'Inputs &amp; Summary'!$D$7)^AZ$29))),IF($M67=Lists!$H$3,IF($K67&lt;1,((($R67*(1-$E67)+$Q67*(1-$F67))/$K67)*((1+'Inputs &amp; Summary'!$D$7)^AZ$29)),((INT(AZ$29/$K67)-INT((AZ$29-1)/$K67))*($R67*(1-$E67)+$Q67*(1-$F67))*((1+'Inputs &amp; Summary'!$D$7)^AZ$29))),((_xlfn.WEIBULL.DIST(AZ$29,$L67,$K67,FALSE)*($R67*(1-$E67)+$Q67*(1-$F67))*((1+'Inputs &amp; Summary'!$D$7)^AZ$29))))))</f>
        <v>0</v>
      </c>
      <c r="BA67" s="114">
        <f>$D67*IF(BA$29&gt;'Inputs &amp; Summary'!$D$5,0,IF(BA$29&gt;VLOOKUP($G67,Lists!$J$17:$K$21,2),IF($M67=Lists!$H$3,IF($K67&lt;1,(($S67/$K67)*((1+'Inputs &amp; Summary'!$D$7)^BA$29)),((INT(BA$29/$K67)-INT((BA$29-1)/$K67))*$S67*((1+'Inputs &amp; Summary'!$D$7)^BA$29))),(_xlfn.WEIBULL.DIST(BA$29,$L67,$K67,FALSE)*$S67*((1+'Inputs &amp; Summary'!$D$7)^BA$29))),IF($M67=Lists!$H$3,IF($K67&lt;1,((($R67*(1-$E67)+$Q67*(1-$F67))/$K67)*((1+'Inputs &amp; Summary'!$D$7)^BA$29)),((INT(BA$29/$K67)-INT((BA$29-1)/$K67))*($R67*(1-$E67)+$Q67*(1-$F67))*((1+'Inputs &amp; Summary'!$D$7)^BA$29))),((_xlfn.WEIBULL.DIST(BA$29,$L67,$K67,FALSE)*($R67*(1-$E67)+$Q67*(1-$F67))*((1+'Inputs &amp; Summary'!$D$7)^BA$29))))))</f>
        <v>0</v>
      </c>
      <c r="BB67" s="114">
        <f>$D67*IF(BB$29&gt;'Inputs &amp; Summary'!$D$5,0,IF(BB$29&gt;VLOOKUP($G67,Lists!$J$17:$K$21,2),IF($M67=Lists!$H$3,IF($K67&lt;1,(($S67/$K67)*((1+'Inputs &amp; Summary'!$D$7)^BB$29)),((INT(BB$29/$K67)-INT((BB$29-1)/$K67))*$S67*((1+'Inputs &amp; Summary'!$D$7)^BB$29))),(_xlfn.WEIBULL.DIST(BB$29,$L67,$K67,FALSE)*$S67*((1+'Inputs &amp; Summary'!$D$7)^BB$29))),IF($M67=Lists!$H$3,IF($K67&lt;1,((($R67*(1-$E67)+$Q67*(1-$F67))/$K67)*((1+'Inputs &amp; Summary'!$D$7)^BB$29)),((INT(BB$29/$K67)-INT((BB$29-1)/$K67))*($R67*(1-$E67)+$Q67*(1-$F67))*((1+'Inputs &amp; Summary'!$D$7)^BB$29))),((_xlfn.WEIBULL.DIST(BB$29,$L67,$K67,FALSE)*($R67*(1-$E67)+$Q67*(1-$F67))*((1+'Inputs &amp; Summary'!$D$7)^BB$29))))))</f>
        <v>0</v>
      </c>
      <c r="BC67" s="114">
        <f>$D67*IF(BC$29&gt;'Inputs &amp; Summary'!$D$5,0,IF(BC$29&gt;VLOOKUP($G67,Lists!$J$17:$K$21,2),IF($M67=Lists!$H$3,IF($K67&lt;1,(($S67/$K67)*((1+'Inputs &amp; Summary'!$D$7)^BC$29)),((INT(BC$29/$K67)-INT((BC$29-1)/$K67))*$S67*((1+'Inputs &amp; Summary'!$D$7)^BC$29))),(_xlfn.WEIBULL.DIST(BC$29,$L67,$K67,FALSE)*$S67*((1+'Inputs &amp; Summary'!$D$7)^BC$29))),IF($M67=Lists!$H$3,IF($K67&lt;1,((($R67*(1-$E67)+$Q67*(1-$F67))/$K67)*((1+'Inputs &amp; Summary'!$D$7)^BC$29)),((INT(BC$29/$K67)-INT((BC$29-1)/$K67))*($R67*(1-$E67)+$Q67*(1-$F67))*((1+'Inputs &amp; Summary'!$D$7)^BC$29))),((_xlfn.WEIBULL.DIST(BC$29,$L67,$K67,FALSE)*($R67*(1-$E67)+$Q67*(1-$F67))*((1+'Inputs &amp; Summary'!$D$7)^BC$29))))))</f>
        <v>0</v>
      </c>
      <c r="BD67" s="114">
        <f>$D67*IF(BD$29&gt;'Inputs &amp; Summary'!$D$5,0,IF(BD$29&gt;VLOOKUP($G67,Lists!$J$17:$K$21,2),IF($M67=Lists!$H$3,IF($K67&lt;1,(($S67/$K67)*((1+'Inputs &amp; Summary'!$D$7)^BD$29)),((INT(BD$29/$K67)-INT((BD$29-1)/$K67))*$S67*((1+'Inputs &amp; Summary'!$D$7)^BD$29))),(_xlfn.WEIBULL.DIST(BD$29,$L67,$K67,FALSE)*$S67*((1+'Inputs &amp; Summary'!$D$7)^BD$29))),IF($M67=Lists!$H$3,IF($K67&lt;1,((($R67*(1-$E67)+$Q67*(1-$F67))/$K67)*((1+'Inputs &amp; Summary'!$D$7)^BD$29)),((INT(BD$29/$K67)-INT((BD$29-1)/$K67))*($R67*(1-$E67)+$Q67*(1-$F67))*((1+'Inputs &amp; Summary'!$D$7)^BD$29))),((_xlfn.WEIBULL.DIST(BD$29,$L67,$K67,FALSE)*($R67*(1-$E67)+$Q67*(1-$F67))*((1+'Inputs &amp; Summary'!$D$7)^BD$29))))))</f>
        <v>0</v>
      </c>
      <c r="BE67" s="114">
        <f>$D67*IF(BE$29&gt;'Inputs &amp; Summary'!$D$5,0,IF(BE$29&gt;VLOOKUP($G67,Lists!$J$17:$K$21,2),IF($M67=Lists!$H$3,IF($K67&lt;1,(($S67/$K67)*((1+'Inputs &amp; Summary'!$D$7)^BE$29)),((INT(BE$29/$K67)-INT((BE$29-1)/$K67))*$S67*((1+'Inputs &amp; Summary'!$D$7)^BE$29))),(_xlfn.WEIBULL.DIST(BE$29,$L67,$K67,FALSE)*$S67*((1+'Inputs &amp; Summary'!$D$7)^BE$29))),IF($M67=Lists!$H$3,IF($K67&lt;1,((($R67*(1-$E67)+$Q67*(1-$F67))/$K67)*((1+'Inputs &amp; Summary'!$D$7)^BE$29)),((INT(BE$29/$K67)-INT((BE$29-1)/$K67))*($R67*(1-$E67)+$Q67*(1-$F67))*((1+'Inputs &amp; Summary'!$D$7)^BE$29))),((_xlfn.WEIBULL.DIST(BE$29,$L67,$K67,FALSE)*($R67*(1-$E67)+$Q67*(1-$F67))*((1+'Inputs &amp; Summary'!$D$7)^BE$29))))))</f>
        <v>0</v>
      </c>
      <c r="BF67" s="114">
        <f>$D67*IF(BF$29&gt;'Inputs &amp; Summary'!$D$5,0,IF(BF$29&gt;VLOOKUP($G67,Lists!$J$17:$K$21,2),IF($M67=Lists!$H$3,IF($K67&lt;1,(($S67/$K67)*((1+'Inputs &amp; Summary'!$D$7)^BF$29)),((INT(BF$29/$K67)-INT((BF$29-1)/$K67))*$S67*((1+'Inputs &amp; Summary'!$D$7)^BF$29))),(_xlfn.WEIBULL.DIST(BF$29,$L67,$K67,FALSE)*$S67*((1+'Inputs &amp; Summary'!$D$7)^BF$29))),IF($M67=Lists!$H$3,IF($K67&lt;1,((($R67*(1-$E67)+$Q67*(1-$F67))/$K67)*((1+'Inputs &amp; Summary'!$D$7)^BF$29)),((INT(BF$29/$K67)-INT((BF$29-1)/$K67))*($R67*(1-$E67)+$Q67*(1-$F67))*((1+'Inputs &amp; Summary'!$D$7)^BF$29))),((_xlfn.WEIBULL.DIST(BF$29,$L67,$K67,FALSE)*($R67*(1-$E67)+$Q67*(1-$F67))*((1+'Inputs &amp; Summary'!$D$7)^BF$29))))))</f>
        <v>0</v>
      </c>
      <c r="BG67" s="114">
        <f>$D67*IF(BG$29&gt;'Inputs &amp; Summary'!$D$5,0,IF(BG$29&gt;VLOOKUP($G67,Lists!$J$17:$K$21,2),IF($M67=Lists!$H$3,IF($K67&lt;1,(($S67/$K67)*((1+'Inputs &amp; Summary'!$D$7)^BG$29)),((INT(BG$29/$K67)-INT((BG$29-1)/$K67))*$S67*((1+'Inputs &amp; Summary'!$D$7)^BG$29))),(_xlfn.WEIBULL.DIST(BG$29,$L67,$K67,FALSE)*$S67*((1+'Inputs &amp; Summary'!$D$7)^BG$29))),IF($M67=Lists!$H$3,IF($K67&lt;1,((($R67*(1-$E67)+$Q67*(1-$F67))/$K67)*((1+'Inputs &amp; Summary'!$D$7)^BG$29)),((INT(BG$29/$K67)-INT((BG$29-1)/$K67))*($R67*(1-$E67)+$Q67*(1-$F67))*((1+'Inputs &amp; Summary'!$D$7)^BG$29))),((_xlfn.WEIBULL.DIST(BG$29,$L67,$K67,FALSE)*($R67*(1-$E67)+$Q67*(1-$F67))*((1+'Inputs &amp; Summary'!$D$7)^BG$29))))))</f>
        <v>0</v>
      </c>
      <c r="BH67" s="114">
        <f>$D67*IF(BH$29&gt;'Inputs &amp; Summary'!$D$5,0,IF(BH$29&gt;VLOOKUP($G67,Lists!$J$17:$K$21,2),IF($M67=Lists!$H$3,IF($K67&lt;1,(($S67/$K67)*((1+'Inputs &amp; Summary'!$D$7)^BH$29)),((INT(BH$29/$K67)-INT((BH$29-1)/$K67))*$S67*((1+'Inputs &amp; Summary'!$D$7)^BH$29))),(_xlfn.WEIBULL.DIST(BH$29,$L67,$K67,FALSE)*$S67*((1+'Inputs &amp; Summary'!$D$7)^BH$29))),IF($M67=Lists!$H$3,IF($K67&lt;1,((($R67*(1-$E67)+$Q67*(1-$F67))/$K67)*((1+'Inputs &amp; Summary'!$D$7)^BH$29)),((INT(BH$29/$K67)-INT((BH$29-1)/$K67))*($R67*(1-$E67)+$Q67*(1-$F67))*((1+'Inputs &amp; Summary'!$D$7)^BH$29))),((_xlfn.WEIBULL.DIST(BH$29,$L67,$K67,FALSE)*($R67*(1-$E67)+$Q67*(1-$F67))*((1+'Inputs &amp; Summary'!$D$7)^BH$29))))))</f>
        <v>0</v>
      </c>
      <c r="BI67" s="114">
        <f>$D67*IF(BI$29&gt;'Inputs &amp; Summary'!$D$5,0,IF(BI$29&gt;VLOOKUP($G67,Lists!$J$17:$K$21,2),IF($M67=Lists!$H$3,IF($K67&lt;1,(($S67/$K67)*((1+'Inputs &amp; Summary'!$D$7)^BI$29)),((INT(BI$29/$K67)-INT((BI$29-1)/$K67))*$S67*((1+'Inputs &amp; Summary'!$D$7)^BI$29))),(_xlfn.WEIBULL.DIST(BI$29,$L67,$K67,FALSE)*$S67*((1+'Inputs &amp; Summary'!$D$7)^BI$29))),IF($M67=Lists!$H$3,IF($K67&lt;1,((($R67*(1-$E67)+$Q67*(1-$F67))/$K67)*((1+'Inputs &amp; Summary'!$D$7)^BI$29)),((INT(BI$29/$K67)-INT((BI$29-1)/$K67))*($R67*(1-$E67)+$Q67*(1-$F67))*((1+'Inputs &amp; Summary'!$D$7)^BI$29))),((_xlfn.WEIBULL.DIST(BI$29,$L67,$K67,FALSE)*($R67*(1-$E67)+$Q67*(1-$F67))*((1+'Inputs &amp; Summary'!$D$7)^BI$29))))))</f>
        <v>0</v>
      </c>
      <c r="BJ67" s="114">
        <f>$D67*IF(BJ$29&gt;'Inputs &amp; Summary'!$D$5,0,IF(BJ$29&gt;VLOOKUP($G67,Lists!$J$17:$K$21,2),IF($M67=Lists!$H$3,IF($K67&lt;1,(($S67/$K67)*((1+'Inputs &amp; Summary'!$D$7)^BJ$29)),((INT(BJ$29/$K67)-INT((BJ$29-1)/$K67))*$S67*((1+'Inputs &amp; Summary'!$D$7)^BJ$29))),(_xlfn.WEIBULL.DIST(BJ$29,$L67,$K67,FALSE)*$S67*((1+'Inputs &amp; Summary'!$D$7)^BJ$29))),IF($M67=Lists!$H$3,IF($K67&lt;1,((($R67*(1-$E67)+$Q67*(1-$F67))/$K67)*((1+'Inputs &amp; Summary'!$D$7)^BJ$29)),((INT(BJ$29/$K67)-INT((BJ$29-1)/$K67))*($R67*(1-$E67)+$Q67*(1-$F67))*((1+'Inputs &amp; Summary'!$D$7)^BJ$29))),((_xlfn.WEIBULL.DIST(BJ$29,$L67,$K67,FALSE)*($R67*(1-$E67)+$Q67*(1-$F67))*((1+'Inputs &amp; Summary'!$D$7)^BJ$29))))))</f>
        <v>0</v>
      </c>
      <c r="BK67" s="114">
        <f>$D67*IF(BK$29&gt;'Inputs &amp; Summary'!$D$5,0,IF(BK$29&gt;VLOOKUP($G67,Lists!$J$17:$K$21,2),IF($M67=Lists!$H$3,IF($K67&lt;1,(($S67/$K67)*((1+'Inputs &amp; Summary'!$D$7)^BK$29)),((INT(BK$29/$K67)-INT((BK$29-1)/$K67))*$S67*((1+'Inputs &amp; Summary'!$D$7)^BK$29))),(_xlfn.WEIBULL.DIST(BK$29,$L67,$K67,FALSE)*$S67*((1+'Inputs &amp; Summary'!$D$7)^BK$29))),IF($M67=Lists!$H$3,IF($K67&lt;1,((($R67*(1-$E67)+$Q67*(1-$F67))/$K67)*((1+'Inputs &amp; Summary'!$D$7)^BK$29)),((INT(BK$29/$K67)-INT((BK$29-1)/$K67))*($R67*(1-$E67)+$Q67*(1-$F67))*((1+'Inputs &amp; Summary'!$D$7)^BK$29))),((_xlfn.WEIBULL.DIST(BK$29,$L67,$K67,FALSE)*($R67*(1-$E67)+$Q67*(1-$F67))*((1+'Inputs &amp; Summary'!$D$7)^BK$29))))))</f>
        <v>0</v>
      </c>
      <c r="BL67" s="114">
        <f>$D67*IF(BL$29&gt;'Inputs &amp; Summary'!$D$5,0,IF(BL$29&gt;VLOOKUP($G67,Lists!$J$17:$K$21,2),IF($M67=Lists!$H$3,IF($K67&lt;1,(($S67/$K67)*((1+'Inputs &amp; Summary'!$D$7)^BL$29)),((INT(BL$29/$K67)-INT((BL$29-1)/$K67))*$S67*((1+'Inputs &amp; Summary'!$D$7)^BL$29))),(_xlfn.WEIBULL.DIST(BL$29,$L67,$K67,FALSE)*$S67*((1+'Inputs &amp; Summary'!$D$7)^BL$29))),IF($M67=Lists!$H$3,IF($K67&lt;1,((($R67*(1-$E67)+$Q67*(1-$F67))/$K67)*((1+'Inputs &amp; Summary'!$D$7)^BL$29)),((INT(BL$29/$K67)-INT((BL$29-1)/$K67))*($R67*(1-$E67)+$Q67*(1-$F67))*((1+'Inputs &amp; Summary'!$D$7)^BL$29))),((_xlfn.WEIBULL.DIST(BL$29,$L67,$K67,FALSE)*($R67*(1-$E67)+$Q67*(1-$F67))*((1+'Inputs &amp; Summary'!$D$7)^BL$29))))))</f>
        <v>0</v>
      </c>
    </row>
    <row r="68" spans="1:64" s="1" customFormat="1" x14ac:dyDescent="0.3">
      <c r="A68" s="79" t="s">
        <v>48</v>
      </c>
      <c r="B68" s="33" t="s">
        <v>307</v>
      </c>
      <c r="C68" s="33" t="s">
        <v>37</v>
      </c>
      <c r="D68" s="68">
        <v>0</v>
      </c>
      <c r="E68" s="68"/>
      <c r="F68" s="68"/>
      <c r="G68" s="213" t="s">
        <v>433</v>
      </c>
      <c r="H68" s="34" t="s">
        <v>293</v>
      </c>
      <c r="I68" s="34" t="s">
        <v>270</v>
      </c>
      <c r="J68" s="33">
        <f>VLOOKUP(I68,'Labor Rates'!$A$1:$B$16,2)</f>
        <v>25.173076923076923</v>
      </c>
      <c r="K68" s="35">
        <v>1</v>
      </c>
      <c r="L68" s="35">
        <v>1</v>
      </c>
      <c r="M68" s="33" t="s">
        <v>259</v>
      </c>
      <c r="N68" s="84">
        <f>'Inputs &amp; Summary'!$D$45*'Inputs &amp; Summary'!$D$42</f>
        <v>103.04449648711943</v>
      </c>
      <c r="O68" s="35">
        <v>0.1</v>
      </c>
      <c r="P68" s="5">
        <v>0</v>
      </c>
      <c r="Q68" s="73">
        <f t="shared" si="11"/>
        <v>259.39470365699879</v>
      </c>
      <c r="R68" s="73">
        <f t="shared" si="12"/>
        <v>0</v>
      </c>
      <c r="S68" s="74">
        <f t="shared" si="13"/>
        <v>0</v>
      </c>
      <c r="T68" s="88"/>
      <c r="U68" s="80"/>
      <c r="V68" s="87">
        <f t="shared" si="14"/>
        <v>0</v>
      </c>
      <c r="W68" s="87">
        <f>NPV('Inputs &amp; Summary'!$D$6,Y68:BL68)</f>
        <v>0</v>
      </c>
      <c r="X68" s="90">
        <f t="shared" si="15"/>
        <v>0</v>
      </c>
      <c r="Y68" s="114">
        <f>$D68*IF(Y$29&gt;'Inputs &amp; Summary'!$D$5,0,IF(Y$29&gt;VLOOKUP($G68,Lists!$J$17:$K$21,2),IF($M68=Lists!$H$3,IF($K68&lt;1,(($S68/$K68)*((1+'Inputs &amp; Summary'!$D$7)^Y$29)),((INT(Y$29/$K68)-INT((Y$29-1)/$K68))*$S68*((1+'Inputs &amp; Summary'!$D$7)^Y$29))),(_xlfn.WEIBULL.DIST(Y$29,$L68,$K68,FALSE)*$S68*((1+'Inputs &amp; Summary'!$D$7)^Y$29))),IF($M68=Lists!$H$3,IF($K68&lt;1,((($R68*(1-$E68)+$Q68*(1-$F68))/$K68)*((1+'Inputs &amp; Summary'!$D$7)^Y$29)),((INT(Y$29/$K68)-INT((Y$29-1)/$K68))*($R68*(1-$E68)+$Q68*(1-$F68))*((1+'Inputs &amp; Summary'!$D$7)^Y$29))),((_xlfn.WEIBULL.DIST(Y$29,$L68,$K68,FALSE)*($R68*(1-$E68)+$Q68*(1-$F68))*((1+'Inputs &amp; Summary'!$D$7)^Y$29))))))</f>
        <v>0</v>
      </c>
      <c r="Z68" s="114">
        <f>$D68*IF(Z$29&gt;'Inputs &amp; Summary'!$D$5,0,IF(Z$29&gt;VLOOKUP($G68,Lists!$J$17:$K$21,2),IF($M68=Lists!$H$3,IF($K68&lt;1,(($S68/$K68)*((1+'Inputs &amp; Summary'!$D$7)^Z$29)),((INT(Z$29/$K68)-INT((Z$29-1)/$K68))*$S68*((1+'Inputs &amp; Summary'!$D$7)^Z$29))),(_xlfn.WEIBULL.DIST(Z$29,$L68,$K68,FALSE)*$S68*((1+'Inputs &amp; Summary'!$D$7)^Z$29))),IF($M68=Lists!$H$3,IF($K68&lt;1,((($R68*(1-$E68)+$Q68*(1-$F68))/$K68)*((1+'Inputs &amp; Summary'!$D$7)^Z$29)),((INT(Z$29/$K68)-INT((Z$29-1)/$K68))*($R68*(1-$E68)+$Q68*(1-$F68))*((1+'Inputs &amp; Summary'!$D$7)^Z$29))),((_xlfn.WEIBULL.DIST(Z$29,$L68,$K68,FALSE)*($R68*(1-$E68)+$Q68*(1-$F68))*((1+'Inputs &amp; Summary'!$D$7)^Z$29))))))</f>
        <v>0</v>
      </c>
      <c r="AA68" s="114">
        <f>$D68*IF(AA$29&gt;'Inputs &amp; Summary'!$D$5,0,IF(AA$29&gt;VLOOKUP($G68,Lists!$J$17:$K$21,2),IF($M68=Lists!$H$3,IF($K68&lt;1,(($S68/$K68)*((1+'Inputs &amp; Summary'!$D$7)^AA$29)),((INT(AA$29/$K68)-INT((AA$29-1)/$K68))*$S68*((1+'Inputs &amp; Summary'!$D$7)^AA$29))),(_xlfn.WEIBULL.DIST(AA$29,$L68,$K68,FALSE)*$S68*((1+'Inputs &amp; Summary'!$D$7)^AA$29))),IF($M68=Lists!$H$3,IF($K68&lt;1,((($R68*(1-$E68)+$Q68*(1-$F68))/$K68)*((1+'Inputs &amp; Summary'!$D$7)^AA$29)),((INT(AA$29/$K68)-INT((AA$29-1)/$K68))*($R68*(1-$E68)+$Q68*(1-$F68))*((1+'Inputs &amp; Summary'!$D$7)^AA$29))),((_xlfn.WEIBULL.DIST(AA$29,$L68,$K68,FALSE)*($R68*(1-$E68)+$Q68*(1-$F68))*((1+'Inputs &amp; Summary'!$D$7)^AA$29))))))</f>
        <v>0</v>
      </c>
      <c r="AB68" s="114">
        <f>$D68*IF(AB$29&gt;'Inputs &amp; Summary'!$D$5,0,IF(AB$29&gt;VLOOKUP($G68,Lists!$J$17:$K$21,2),IF($M68=Lists!$H$3,IF($K68&lt;1,(($S68/$K68)*((1+'Inputs &amp; Summary'!$D$7)^AB$29)),((INT(AB$29/$K68)-INT((AB$29-1)/$K68))*$S68*((1+'Inputs &amp; Summary'!$D$7)^AB$29))),(_xlfn.WEIBULL.DIST(AB$29,$L68,$K68,FALSE)*$S68*((1+'Inputs &amp; Summary'!$D$7)^AB$29))),IF($M68=Lists!$H$3,IF($K68&lt;1,((($R68*(1-$E68)+$Q68*(1-$F68))/$K68)*((1+'Inputs &amp; Summary'!$D$7)^AB$29)),((INT(AB$29/$K68)-INT((AB$29-1)/$K68))*($R68*(1-$E68)+$Q68*(1-$F68))*((1+'Inputs &amp; Summary'!$D$7)^AB$29))),((_xlfn.WEIBULL.DIST(AB$29,$L68,$K68,FALSE)*($R68*(1-$E68)+$Q68*(1-$F68))*((1+'Inputs &amp; Summary'!$D$7)^AB$29))))))</f>
        <v>0</v>
      </c>
      <c r="AC68" s="114">
        <f>$D68*IF(AC$29&gt;'Inputs &amp; Summary'!$D$5,0,IF(AC$29&gt;VLOOKUP($G68,Lists!$J$17:$K$21,2),IF($M68=Lists!$H$3,IF($K68&lt;1,(($S68/$K68)*((1+'Inputs &amp; Summary'!$D$7)^AC$29)),((INT(AC$29/$K68)-INT((AC$29-1)/$K68))*$S68*((1+'Inputs &amp; Summary'!$D$7)^AC$29))),(_xlfn.WEIBULL.DIST(AC$29,$L68,$K68,FALSE)*$S68*((1+'Inputs &amp; Summary'!$D$7)^AC$29))),IF($M68=Lists!$H$3,IF($K68&lt;1,((($R68*(1-$E68)+$Q68*(1-$F68))/$K68)*((1+'Inputs &amp; Summary'!$D$7)^AC$29)),((INT(AC$29/$K68)-INT((AC$29-1)/$K68))*($R68*(1-$E68)+$Q68*(1-$F68))*((1+'Inputs &amp; Summary'!$D$7)^AC$29))),((_xlfn.WEIBULL.DIST(AC$29,$L68,$K68,FALSE)*($R68*(1-$E68)+$Q68*(1-$F68))*((1+'Inputs &amp; Summary'!$D$7)^AC$29))))))</f>
        <v>0</v>
      </c>
      <c r="AD68" s="114">
        <f>$D68*IF(AD$29&gt;'Inputs &amp; Summary'!$D$5,0,IF(AD$29&gt;VLOOKUP($G68,Lists!$J$17:$K$21,2),IF($M68=Lists!$H$3,IF($K68&lt;1,(($S68/$K68)*((1+'Inputs &amp; Summary'!$D$7)^AD$29)),((INT(AD$29/$K68)-INT((AD$29-1)/$K68))*$S68*((1+'Inputs &amp; Summary'!$D$7)^AD$29))),(_xlfn.WEIBULL.DIST(AD$29,$L68,$K68,FALSE)*$S68*((1+'Inputs &amp; Summary'!$D$7)^AD$29))),IF($M68=Lists!$H$3,IF($K68&lt;1,((($R68*(1-$E68)+$Q68*(1-$F68))/$K68)*((1+'Inputs &amp; Summary'!$D$7)^AD$29)),((INT(AD$29/$K68)-INT((AD$29-1)/$K68))*($R68*(1-$E68)+$Q68*(1-$F68))*((1+'Inputs &amp; Summary'!$D$7)^AD$29))),((_xlfn.WEIBULL.DIST(AD$29,$L68,$K68,FALSE)*($R68*(1-$E68)+$Q68*(1-$F68))*((1+'Inputs &amp; Summary'!$D$7)^AD$29))))))</f>
        <v>0</v>
      </c>
      <c r="AE68" s="114">
        <f>$D68*IF(AE$29&gt;'Inputs &amp; Summary'!$D$5,0,IF(AE$29&gt;VLOOKUP($G68,Lists!$J$17:$K$21,2),IF($M68=Lists!$H$3,IF($K68&lt;1,(($S68/$K68)*((1+'Inputs &amp; Summary'!$D$7)^AE$29)),((INT(AE$29/$K68)-INT((AE$29-1)/$K68))*$S68*((1+'Inputs &amp; Summary'!$D$7)^AE$29))),(_xlfn.WEIBULL.DIST(AE$29,$L68,$K68,FALSE)*$S68*((1+'Inputs &amp; Summary'!$D$7)^AE$29))),IF($M68=Lists!$H$3,IF($K68&lt;1,((($R68*(1-$E68)+$Q68*(1-$F68))/$K68)*((1+'Inputs &amp; Summary'!$D$7)^AE$29)),((INT(AE$29/$K68)-INT((AE$29-1)/$K68))*($R68*(1-$E68)+$Q68*(1-$F68))*((1+'Inputs &amp; Summary'!$D$7)^AE$29))),((_xlfn.WEIBULL.DIST(AE$29,$L68,$K68,FALSE)*($R68*(1-$E68)+$Q68*(1-$F68))*((1+'Inputs &amp; Summary'!$D$7)^AE$29))))))</f>
        <v>0</v>
      </c>
      <c r="AF68" s="114">
        <f>$D68*IF(AF$29&gt;'Inputs &amp; Summary'!$D$5,0,IF(AF$29&gt;VLOOKUP($G68,Lists!$J$17:$K$21,2),IF($M68=Lists!$H$3,IF($K68&lt;1,(($S68/$K68)*((1+'Inputs &amp; Summary'!$D$7)^AF$29)),((INT(AF$29/$K68)-INT((AF$29-1)/$K68))*$S68*((1+'Inputs &amp; Summary'!$D$7)^AF$29))),(_xlfn.WEIBULL.DIST(AF$29,$L68,$K68,FALSE)*$S68*((1+'Inputs &amp; Summary'!$D$7)^AF$29))),IF($M68=Lists!$H$3,IF($K68&lt;1,((($R68*(1-$E68)+$Q68*(1-$F68))/$K68)*((1+'Inputs &amp; Summary'!$D$7)^AF$29)),((INT(AF$29/$K68)-INT((AF$29-1)/$K68))*($R68*(1-$E68)+$Q68*(1-$F68))*((1+'Inputs &amp; Summary'!$D$7)^AF$29))),((_xlfn.WEIBULL.DIST(AF$29,$L68,$K68,FALSE)*($R68*(1-$E68)+$Q68*(1-$F68))*((1+'Inputs &amp; Summary'!$D$7)^AF$29))))))</f>
        <v>0</v>
      </c>
      <c r="AG68" s="114">
        <f>$D68*IF(AG$29&gt;'Inputs &amp; Summary'!$D$5,0,IF(AG$29&gt;VLOOKUP($G68,Lists!$J$17:$K$21,2),IF($M68=Lists!$H$3,IF($K68&lt;1,(($S68/$K68)*((1+'Inputs &amp; Summary'!$D$7)^AG$29)),((INT(AG$29/$K68)-INT((AG$29-1)/$K68))*$S68*((1+'Inputs &amp; Summary'!$D$7)^AG$29))),(_xlfn.WEIBULL.DIST(AG$29,$L68,$K68,FALSE)*$S68*((1+'Inputs &amp; Summary'!$D$7)^AG$29))),IF($M68=Lists!$H$3,IF($K68&lt;1,((($R68*(1-$E68)+$Q68*(1-$F68))/$K68)*((1+'Inputs &amp; Summary'!$D$7)^AG$29)),((INT(AG$29/$K68)-INT((AG$29-1)/$K68))*($R68*(1-$E68)+$Q68*(1-$F68))*((1+'Inputs &amp; Summary'!$D$7)^AG$29))),((_xlfn.WEIBULL.DIST(AG$29,$L68,$K68,FALSE)*($R68*(1-$E68)+$Q68*(1-$F68))*((1+'Inputs &amp; Summary'!$D$7)^AG$29))))))</f>
        <v>0</v>
      </c>
      <c r="AH68" s="114">
        <f>$D68*IF(AH$29&gt;'Inputs &amp; Summary'!$D$5,0,IF(AH$29&gt;VLOOKUP($G68,Lists!$J$17:$K$21,2),IF($M68=Lists!$H$3,IF($K68&lt;1,(($S68/$K68)*((1+'Inputs &amp; Summary'!$D$7)^AH$29)),((INT(AH$29/$K68)-INT((AH$29-1)/$K68))*$S68*((1+'Inputs &amp; Summary'!$D$7)^AH$29))),(_xlfn.WEIBULL.DIST(AH$29,$L68,$K68,FALSE)*$S68*((1+'Inputs &amp; Summary'!$D$7)^AH$29))),IF($M68=Lists!$H$3,IF($K68&lt;1,((($R68*(1-$E68)+$Q68*(1-$F68))/$K68)*((1+'Inputs &amp; Summary'!$D$7)^AH$29)),((INT(AH$29/$K68)-INT((AH$29-1)/$K68))*($R68*(1-$E68)+$Q68*(1-$F68))*((1+'Inputs &amp; Summary'!$D$7)^AH$29))),((_xlfn.WEIBULL.DIST(AH$29,$L68,$K68,FALSE)*($R68*(1-$E68)+$Q68*(1-$F68))*((1+'Inputs &amp; Summary'!$D$7)^AH$29))))))</f>
        <v>0</v>
      </c>
      <c r="AI68" s="114">
        <f>$D68*IF(AI$29&gt;'Inputs &amp; Summary'!$D$5,0,IF(AI$29&gt;VLOOKUP($G68,Lists!$J$17:$K$21,2),IF($M68=Lists!$H$3,IF($K68&lt;1,(($S68/$K68)*((1+'Inputs &amp; Summary'!$D$7)^AI$29)),((INT(AI$29/$K68)-INT((AI$29-1)/$K68))*$S68*((1+'Inputs &amp; Summary'!$D$7)^AI$29))),(_xlfn.WEIBULL.DIST(AI$29,$L68,$K68,FALSE)*$S68*((1+'Inputs &amp; Summary'!$D$7)^AI$29))),IF($M68=Lists!$H$3,IF($K68&lt;1,((($R68*(1-$E68)+$Q68*(1-$F68))/$K68)*((1+'Inputs &amp; Summary'!$D$7)^AI$29)),((INT(AI$29/$K68)-INT((AI$29-1)/$K68))*($R68*(1-$E68)+$Q68*(1-$F68))*((1+'Inputs &amp; Summary'!$D$7)^AI$29))),((_xlfn.WEIBULL.DIST(AI$29,$L68,$K68,FALSE)*($R68*(1-$E68)+$Q68*(1-$F68))*((1+'Inputs &amp; Summary'!$D$7)^AI$29))))))</f>
        <v>0</v>
      </c>
      <c r="AJ68" s="114">
        <f>$D68*IF(AJ$29&gt;'Inputs &amp; Summary'!$D$5,0,IF(AJ$29&gt;VLOOKUP($G68,Lists!$J$17:$K$21,2),IF($M68=Lists!$H$3,IF($K68&lt;1,(($S68/$K68)*((1+'Inputs &amp; Summary'!$D$7)^AJ$29)),((INT(AJ$29/$K68)-INT((AJ$29-1)/$K68))*$S68*((1+'Inputs &amp; Summary'!$D$7)^AJ$29))),(_xlfn.WEIBULL.DIST(AJ$29,$L68,$K68,FALSE)*$S68*((1+'Inputs &amp; Summary'!$D$7)^AJ$29))),IF($M68=Lists!$H$3,IF($K68&lt;1,((($R68*(1-$E68)+$Q68*(1-$F68))/$K68)*((1+'Inputs &amp; Summary'!$D$7)^AJ$29)),((INT(AJ$29/$K68)-INT((AJ$29-1)/$K68))*($R68*(1-$E68)+$Q68*(1-$F68))*((1+'Inputs &amp; Summary'!$D$7)^AJ$29))),((_xlfn.WEIBULL.DIST(AJ$29,$L68,$K68,FALSE)*($R68*(1-$E68)+$Q68*(1-$F68))*((1+'Inputs &amp; Summary'!$D$7)^AJ$29))))))</f>
        <v>0</v>
      </c>
      <c r="AK68" s="114">
        <f>$D68*IF(AK$29&gt;'Inputs &amp; Summary'!$D$5,0,IF(AK$29&gt;VLOOKUP($G68,Lists!$J$17:$K$21,2),IF($M68=Lists!$H$3,IF($K68&lt;1,(($S68/$K68)*((1+'Inputs &amp; Summary'!$D$7)^AK$29)),((INT(AK$29/$K68)-INT((AK$29-1)/$K68))*$S68*((1+'Inputs &amp; Summary'!$D$7)^AK$29))),(_xlfn.WEIBULL.DIST(AK$29,$L68,$K68,FALSE)*$S68*((1+'Inputs &amp; Summary'!$D$7)^AK$29))),IF($M68=Lists!$H$3,IF($K68&lt;1,((($R68*(1-$E68)+$Q68*(1-$F68))/$K68)*((1+'Inputs &amp; Summary'!$D$7)^AK$29)),((INT(AK$29/$K68)-INT((AK$29-1)/$K68))*($R68*(1-$E68)+$Q68*(1-$F68))*((1+'Inputs &amp; Summary'!$D$7)^AK$29))),((_xlfn.WEIBULL.DIST(AK$29,$L68,$K68,FALSE)*($R68*(1-$E68)+$Q68*(1-$F68))*((1+'Inputs &amp; Summary'!$D$7)^AK$29))))))</f>
        <v>0</v>
      </c>
      <c r="AL68" s="114">
        <f>$D68*IF(AL$29&gt;'Inputs &amp; Summary'!$D$5,0,IF(AL$29&gt;VLOOKUP($G68,Lists!$J$17:$K$21,2),IF($M68=Lists!$H$3,IF($K68&lt;1,(($S68/$K68)*((1+'Inputs &amp; Summary'!$D$7)^AL$29)),((INT(AL$29/$K68)-INT((AL$29-1)/$K68))*$S68*((1+'Inputs &amp; Summary'!$D$7)^AL$29))),(_xlfn.WEIBULL.DIST(AL$29,$L68,$K68,FALSE)*$S68*((1+'Inputs &amp; Summary'!$D$7)^AL$29))),IF($M68=Lists!$H$3,IF($K68&lt;1,((($R68*(1-$E68)+$Q68*(1-$F68))/$K68)*((1+'Inputs &amp; Summary'!$D$7)^AL$29)),((INT(AL$29/$K68)-INT((AL$29-1)/$K68))*($R68*(1-$E68)+$Q68*(1-$F68))*((1+'Inputs &amp; Summary'!$D$7)^AL$29))),((_xlfn.WEIBULL.DIST(AL$29,$L68,$K68,FALSE)*($R68*(1-$E68)+$Q68*(1-$F68))*((1+'Inputs &amp; Summary'!$D$7)^AL$29))))))</f>
        <v>0</v>
      </c>
      <c r="AM68" s="114">
        <f>$D68*IF(AM$29&gt;'Inputs &amp; Summary'!$D$5,0,IF(AM$29&gt;VLOOKUP($G68,Lists!$J$17:$K$21,2),IF($M68=Lists!$H$3,IF($K68&lt;1,(($S68/$K68)*((1+'Inputs &amp; Summary'!$D$7)^AM$29)),((INT(AM$29/$K68)-INT((AM$29-1)/$K68))*$S68*((1+'Inputs &amp; Summary'!$D$7)^AM$29))),(_xlfn.WEIBULL.DIST(AM$29,$L68,$K68,FALSE)*$S68*((1+'Inputs &amp; Summary'!$D$7)^AM$29))),IF($M68=Lists!$H$3,IF($K68&lt;1,((($R68*(1-$E68)+$Q68*(1-$F68))/$K68)*((1+'Inputs &amp; Summary'!$D$7)^AM$29)),((INT(AM$29/$K68)-INT((AM$29-1)/$K68))*($R68*(1-$E68)+$Q68*(1-$F68))*((1+'Inputs &amp; Summary'!$D$7)^AM$29))),((_xlfn.WEIBULL.DIST(AM$29,$L68,$K68,FALSE)*($R68*(1-$E68)+$Q68*(1-$F68))*((1+'Inputs &amp; Summary'!$D$7)^AM$29))))))</f>
        <v>0</v>
      </c>
      <c r="AN68" s="114">
        <f>$D68*IF(AN$29&gt;'Inputs &amp; Summary'!$D$5,0,IF(AN$29&gt;VLOOKUP($G68,Lists!$J$17:$K$21,2),IF($M68=Lists!$H$3,IF($K68&lt;1,(($S68/$K68)*((1+'Inputs &amp; Summary'!$D$7)^AN$29)),((INT(AN$29/$K68)-INT((AN$29-1)/$K68))*$S68*((1+'Inputs &amp; Summary'!$D$7)^AN$29))),(_xlfn.WEIBULL.DIST(AN$29,$L68,$K68,FALSE)*$S68*((1+'Inputs &amp; Summary'!$D$7)^AN$29))),IF($M68=Lists!$H$3,IF($K68&lt;1,((($R68*(1-$E68)+$Q68*(1-$F68))/$K68)*((1+'Inputs &amp; Summary'!$D$7)^AN$29)),((INT(AN$29/$K68)-INT((AN$29-1)/$K68))*($R68*(1-$E68)+$Q68*(1-$F68))*((1+'Inputs &amp; Summary'!$D$7)^AN$29))),((_xlfn.WEIBULL.DIST(AN$29,$L68,$K68,FALSE)*($R68*(1-$E68)+$Q68*(1-$F68))*((1+'Inputs &amp; Summary'!$D$7)^AN$29))))))</f>
        <v>0</v>
      </c>
      <c r="AO68" s="114">
        <f>$D68*IF(AO$29&gt;'Inputs &amp; Summary'!$D$5,0,IF(AO$29&gt;VLOOKUP($G68,Lists!$J$17:$K$21,2),IF($M68=Lists!$H$3,IF($K68&lt;1,(($S68/$K68)*((1+'Inputs &amp; Summary'!$D$7)^AO$29)),((INT(AO$29/$K68)-INT((AO$29-1)/$K68))*$S68*((1+'Inputs &amp; Summary'!$D$7)^AO$29))),(_xlfn.WEIBULL.DIST(AO$29,$L68,$K68,FALSE)*$S68*((1+'Inputs &amp; Summary'!$D$7)^AO$29))),IF($M68=Lists!$H$3,IF($K68&lt;1,((($R68*(1-$E68)+$Q68*(1-$F68))/$K68)*((1+'Inputs &amp; Summary'!$D$7)^AO$29)),((INT(AO$29/$K68)-INT((AO$29-1)/$K68))*($R68*(1-$E68)+$Q68*(1-$F68))*((1+'Inputs &amp; Summary'!$D$7)^AO$29))),((_xlfn.WEIBULL.DIST(AO$29,$L68,$K68,FALSE)*($R68*(1-$E68)+$Q68*(1-$F68))*((1+'Inputs &amp; Summary'!$D$7)^AO$29))))))</f>
        <v>0</v>
      </c>
      <c r="AP68" s="114">
        <f>$D68*IF(AP$29&gt;'Inputs &amp; Summary'!$D$5,0,IF(AP$29&gt;VLOOKUP($G68,Lists!$J$17:$K$21,2),IF($M68=Lists!$H$3,IF($K68&lt;1,(($S68/$K68)*((1+'Inputs &amp; Summary'!$D$7)^AP$29)),((INT(AP$29/$K68)-INT((AP$29-1)/$K68))*$S68*((1+'Inputs &amp; Summary'!$D$7)^AP$29))),(_xlfn.WEIBULL.DIST(AP$29,$L68,$K68,FALSE)*$S68*((1+'Inputs &amp; Summary'!$D$7)^AP$29))),IF($M68=Lists!$H$3,IF($K68&lt;1,((($R68*(1-$E68)+$Q68*(1-$F68))/$K68)*((1+'Inputs &amp; Summary'!$D$7)^AP$29)),((INT(AP$29/$K68)-INT((AP$29-1)/$K68))*($R68*(1-$E68)+$Q68*(1-$F68))*((1+'Inputs &amp; Summary'!$D$7)^AP$29))),((_xlfn.WEIBULL.DIST(AP$29,$L68,$K68,FALSE)*($R68*(1-$E68)+$Q68*(1-$F68))*((1+'Inputs &amp; Summary'!$D$7)^AP$29))))))</f>
        <v>0</v>
      </c>
      <c r="AQ68" s="114">
        <f>$D68*IF(AQ$29&gt;'Inputs &amp; Summary'!$D$5,0,IF(AQ$29&gt;VLOOKUP($G68,Lists!$J$17:$K$21,2),IF($M68=Lists!$H$3,IF($K68&lt;1,(($S68/$K68)*((1+'Inputs &amp; Summary'!$D$7)^AQ$29)),((INT(AQ$29/$K68)-INT((AQ$29-1)/$K68))*$S68*((1+'Inputs &amp; Summary'!$D$7)^AQ$29))),(_xlfn.WEIBULL.DIST(AQ$29,$L68,$K68,FALSE)*$S68*((1+'Inputs &amp; Summary'!$D$7)^AQ$29))),IF($M68=Lists!$H$3,IF($K68&lt;1,((($R68*(1-$E68)+$Q68*(1-$F68))/$K68)*((1+'Inputs &amp; Summary'!$D$7)^AQ$29)),((INT(AQ$29/$K68)-INT((AQ$29-1)/$K68))*($R68*(1-$E68)+$Q68*(1-$F68))*((1+'Inputs &amp; Summary'!$D$7)^AQ$29))),((_xlfn.WEIBULL.DIST(AQ$29,$L68,$K68,FALSE)*($R68*(1-$E68)+$Q68*(1-$F68))*((1+'Inputs &amp; Summary'!$D$7)^AQ$29))))))</f>
        <v>0</v>
      </c>
      <c r="AR68" s="114">
        <f>$D68*IF(AR$29&gt;'Inputs &amp; Summary'!$D$5,0,IF(AR$29&gt;VLOOKUP($G68,Lists!$J$17:$K$21,2),IF($M68=Lists!$H$3,IF($K68&lt;1,(($S68/$K68)*((1+'Inputs &amp; Summary'!$D$7)^AR$29)),((INT(AR$29/$K68)-INT((AR$29-1)/$K68))*$S68*((1+'Inputs &amp; Summary'!$D$7)^AR$29))),(_xlfn.WEIBULL.DIST(AR$29,$L68,$K68,FALSE)*$S68*((1+'Inputs &amp; Summary'!$D$7)^AR$29))),IF($M68=Lists!$H$3,IF($K68&lt;1,((($R68*(1-$E68)+$Q68*(1-$F68))/$K68)*((1+'Inputs &amp; Summary'!$D$7)^AR$29)),((INT(AR$29/$K68)-INT((AR$29-1)/$K68))*($R68*(1-$E68)+$Q68*(1-$F68))*((1+'Inputs &amp; Summary'!$D$7)^AR$29))),((_xlfn.WEIBULL.DIST(AR$29,$L68,$K68,FALSE)*($R68*(1-$E68)+$Q68*(1-$F68))*((1+'Inputs &amp; Summary'!$D$7)^AR$29))))))</f>
        <v>0</v>
      </c>
      <c r="AS68" s="114">
        <f>$D68*IF(AS$29&gt;'Inputs &amp; Summary'!$D$5,0,IF(AS$29&gt;VLOOKUP($G68,Lists!$J$17:$K$21,2),IF($M68=Lists!$H$3,IF($K68&lt;1,(($S68/$K68)*((1+'Inputs &amp; Summary'!$D$7)^AS$29)),((INT(AS$29/$K68)-INT((AS$29-1)/$K68))*$S68*((1+'Inputs &amp; Summary'!$D$7)^AS$29))),(_xlfn.WEIBULL.DIST(AS$29,$L68,$K68,FALSE)*$S68*((1+'Inputs &amp; Summary'!$D$7)^AS$29))),IF($M68=Lists!$H$3,IF($K68&lt;1,((($R68*(1-$E68)+$Q68*(1-$F68))/$K68)*((1+'Inputs &amp; Summary'!$D$7)^AS$29)),((INT(AS$29/$K68)-INT((AS$29-1)/$K68))*($R68*(1-$E68)+$Q68*(1-$F68))*((1+'Inputs &amp; Summary'!$D$7)^AS$29))),((_xlfn.WEIBULL.DIST(AS$29,$L68,$K68,FALSE)*($R68*(1-$E68)+$Q68*(1-$F68))*((1+'Inputs &amp; Summary'!$D$7)^AS$29))))))</f>
        <v>0</v>
      </c>
      <c r="AT68" s="114">
        <f>$D68*IF(AT$29&gt;'Inputs &amp; Summary'!$D$5,0,IF(AT$29&gt;VLOOKUP($G68,Lists!$J$17:$K$21,2),IF($M68=Lists!$H$3,IF($K68&lt;1,(($S68/$K68)*((1+'Inputs &amp; Summary'!$D$7)^AT$29)),((INT(AT$29/$K68)-INT((AT$29-1)/$K68))*$S68*((1+'Inputs &amp; Summary'!$D$7)^AT$29))),(_xlfn.WEIBULL.DIST(AT$29,$L68,$K68,FALSE)*$S68*((1+'Inputs &amp; Summary'!$D$7)^AT$29))),IF($M68=Lists!$H$3,IF($K68&lt;1,((($R68*(1-$E68)+$Q68*(1-$F68))/$K68)*((1+'Inputs &amp; Summary'!$D$7)^AT$29)),((INT(AT$29/$K68)-INT((AT$29-1)/$K68))*($R68*(1-$E68)+$Q68*(1-$F68))*((1+'Inputs &amp; Summary'!$D$7)^AT$29))),((_xlfn.WEIBULL.DIST(AT$29,$L68,$K68,FALSE)*($R68*(1-$E68)+$Q68*(1-$F68))*((1+'Inputs &amp; Summary'!$D$7)^AT$29))))))</f>
        <v>0</v>
      </c>
      <c r="AU68" s="114">
        <f>$D68*IF(AU$29&gt;'Inputs &amp; Summary'!$D$5,0,IF(AU$29&gt;VLOOKUP($G68,Lists!$J$17:$K$21,2),IF($M68=Lists!$H$3,IF($K68&lt;1,(($S68/$K68)*((1+'Inputs &amp; Summary'!$D$7)^AU$29)),((INT(AU$29/$K68)-INT((AU$29-1)/$K68))*$S68*((1+'Inputs &amp; Summary'!$D$7)^AU$29))),(_xlfn.WEIBULL.DIST(AU$29,$L68,$K68,FALSE)*$S68*((1+'Inputs &amp; Summary'!$D$7)^AU$29))),IF($M68=Lists!$H$3,IF($K68&lt;1,((($R68*(1-$E68)+$Q68*(1-$F68))/$K68)*((1+'Inputs &amp; Summary'!$D$7)^AU$29)),((INT(AU$29/$K68)-INT((AU$29-1)/$K68))*($R68*(1-$E68)+$Q68*(1-$F68))*((1+'Inputs &amp; Summary'!$D$7)^AU$29))),((_xlfn.WEIBULL.DIST(AU$29,$L68,$K68,FALSE)*($R68*(1-$E68)+$Q68*(1-$F68))*((1+'Inputs &amp; Summary'!$D$7)^AU$29))))))</f>
        <v>0</v>
      </c>
      <c r="AV68" s="114">
        <f>$D68*IF(AV$29&gt;'Inputs &amp; Summary'!$D$5,0,IF(AV$29&gt;VLOOKUP($G68,Lists!$J$17:$K$21,2),IF($M68=Lists!$H$3,IF($K68&lt;1,(($S68/$K68)*((1+'Inputs &amp; Summary'!$D$7)^AV$29)),((INT(AV$29/$K68)-INT((AV$29-1)/$K68))*$S68*((1+'Inputs &amp; Summary'!$D$7)^AV$29))),(_xlfn.WEIBULL.DIST(AV$29,$L68,$K68,FALSE)*$S68*((1+'Inputs &amp; Summary'!$D$7)^AV$29))),IF($M68=Lists!$H$3,IF($K68&lt;1,((($R68*(1-$E68)+$Q68*(1-$F68))/$K68)*((1+'Inputs &amp; Summary'!$D$7)^AV$29)),((INT(AV$29/$K68)-INT((AV$29-1)/$K68))*($R68*(1-$E68)+$Q68*(1-$F68))*((1+'Inputs &amp; Summary'!$D$7)^AV$29))),((_xlfn.WEIBULL.DIST(AV$29,$L68,$K68,FALSE)*($R68*(1-$E68)+$Q68*(1-$F68))*((1+'Inputs &amp; Summary'!$D$7)^AV$29))))))</f>
        <v>0</v>
      </c>
      <c r="AW68" s="114">
        <f>$D68*IF(AW$29&gt;'Inputs &amp; Summary'!$D$5,0,IF(AW$29&gt;VLOOKUP($G68,Lists!$J$17:$K$21,2),IF($M68=Lists!$H$3,IF($K68&lt;1,(($S68/$K68)*((1+'Inputs &amp; Summary'!$D$7)^AW$29)),((INT(AW$29/$K68)-INT((AW$29-1)/$K68))*$S68*((1+'Inputs &amp; Summary'!$D$7)^AW$29))),(_xlfn.WEIBULL.DIST(AW$29,$L68,$K68,FALSE)*$S68*((1+'Inputs &amp; Summary'!$D$7)^AW$29))),IF($M68=Lists!$H$3,IF($K68&lt;1,((($R68*(1-$E68)+$Q68*(1-$F68))/$K68)*((1+'Inputs &amp; Summary'!$D$7)^AW$29)),((INT(AW$29/$K68)-INT((AW$29-1)/$K68))*($R68*(1-$E68)+$Q68*(1-$F68))*((1+'Inputs &amp; Summary'!$D$7)^AW$29))),((_xlfn.WEIBULL.DIST(AW$29,$L68,$K68,FALSE)*($R68*(1-$E68)+$Q68*(1-$F68))*((1+'Inputs &amp; Summary'!$D$7)^AW$29))))))</f>
        <v>0</v>
      </c>
      <c r="AX68" s="114">
        <f>$D68*IF(AX$29&gt;'Inputs &amp; Summary'!$D$5,0,IF(AX$29&gt;VLOOKUP($G68,Lists!$J$17:$K$21,2),IF($M68=Lists!$H$3,IF($K68&lt;1,(($S68/$K68)*((1+'Inputs &amp; Summary'!$D$7)^AX$29)),((INT(AX$29/$K68)-INT((AX$29-1)/$K68))*$S68*((1+'Inputs &amp; Summary'!$D$7)^AX$29))),(_xlfn.WEIBULL.DIST(AX$29,$L68,$K68,FALSE)*$S68*((1+'Inputs &amp; Summary'!$D$7)^AX$29))),IF($M68=Lists!$H$3,IF($K68&lt;1,((($R68*(1-$E68)+$Q68*(1-$F68))/$K68)*((1+'Inputs &amp; Summary'!$D$7)^AX$29)),((INT(AX$29/$K68)-INT((AX$29-1)/$K68))*($R68*(1-$E68)+$Q68*(1-$F68))*((1+'Inputs &amp; Summary'!$D$7)^AX$29))),((_xlfn.WEIBULL.DIST(AX$29,$L68,$K68,FALSE)*($R68*(1-$E68)+$Q68*(1-$F68))*((1+'Inputs &amp; Summary'!$D$7)^AX$29))))))</f>
        <v>0</v>
      </c>
      <c r="AY68" s="114">
        <f>$D68*IF(AY$29&gt;'Inputs &amp; Summary'!$D$5,0,IF(AY$29&gt;VLOOKUP($G68,Lists!$J$17:$K$21,2),IF($M68=Lists!$H$3,IF($K68&lt;1,(($S68/$K68)*((1+'Inputs &amp; Summary'!$D$7)^AY$29)),((INT(AY$29/$K68)-INT((AY$29-1)/$K68))*$S68*((1+'Inputs &amp; Summary'!$D$7)^AY$29))),(_xlfn.WEIBULL.DIST(AY$29,$L68,$K68,FALSE)*$S68*((1+'Inputs &amp; Summary'!$D$7)^AY$29))),IF($M68=Lists!$H$3,IF($K68&lt;1,((($R68*(1-$E68)+$Q68*(1-$F68))/$K68)*((1+'Inputs &amp; Summary'!$D$7)^AY$29)),((INT(AY$29/$K68)-INT((AY$29-1)/$K68))*($R68*(1-$E68)+$Q68*(1-$F68))*((1+'Inputs &amp; Summary'!$D$7)^AY$29))),((_xlfn.WEIBULL.DIST(AY$29,$L68,$K68,FALSE)*($R68*(1-$E68)+$Q68*(1-$F68))*((1+'Inputs &amp; Summary'!$D$7)^AY$29))))))</f>
        <v>0</v>
      </c>
      <c r="AZ68" s="114">
        <f>$D68*IF(AZ$29&gt;'Inputs &amp; Summary'!$D$5,0,IF(AZ$29&gt;VLOOKUP($G68,Lists!$J$17:$K$21,2),IF($M68=Lists!$H$3,IF($K68&lt;1,(($S68/$K68)*((1+'Inputs &amp; Summary'!$D$7)^AZ$29)),((INT(AZ$29/$K68)-INT((AZ$29-1)/$K68))*$S68*((1+'Inputs &amp; Summary'!$D$7)^AZ$29))),(_xlfn.WEIBULL.DIST(AZ$29,$L68,$K68,FALSE)*$S68*((1+'Inputs &amp; Summary'!$D$7)^AZ$29))),IF($M68=Lists!$H$3,IF($K68&lt;1,((($R68*(1-$E68)+$Q68*(1-$F68))/$K68)*((1+'Inputs &amp; Summary'!$D$7)^AZ$29)),((INT(AZ$29/$K68)-INT((AZ$29-1)/$K68))*($R68*(1-$E68)+$Q68*(1-$F68))*((1+'Inputs &amp; Summary'!$D$7)^AZ$29))),((_xlfn.WEIBULL.DIST(AZ$29,$L68,$K68,FALSE)*($R68*(1-$E68)+$Q68*(1-$F68))*((1+'Inputs &amp; Summary'!$D$7)^AZ$29))))))</f>
        <v>0</v>
      </c>
      <c r="BA68" s="114">
        <f>$D68*IF(BA$29&gt;'Inputs &amp; Summary'!$D$5,0,IF(BA$29&gt;VLOOKUP($G68,Lists!$J$17:$K$21,2),IF($M68=Lists!$H$3,IF($K68&lt;1,(($S68/$K68)*((1+'Inputs &amp; Summary'!$D$7)^BA$29)),((INT(BA$29/$K68)-INT((BA$29-1)/$K68))*$S68*((1+'Inputs &amp; Summary'!$D$7)^BA$29))),(_xlfn.WEIBULL.DIST(BA$29,$L68,$K68,FALSE)*$S68*((1+'Inputs &amp; Summary'!$D$7)^BA$29))),IF($M68=Lists!$H$3,IF($K68&lt;1,((($R68*(1-$E68)+$Q68*(1-$F68))/$K68)*((1+'Inputs &amp; Summary'!$D$7)^BA$29)),((INT(BA$29/$K68)-INT((BA$29-1)/$K68))*($R68*(1-$E68)+$Q68*(1-$F68))*((1+'Inputs &amp; Summary'!$D$7)^BA$29))),((_xlfn.WEIBULL.DIST(BA$29,$L68,$K68,FALSE)*($R68*(1-$E68)+$Q68*(1-$F68))*((1+'Inputs &amp; Summary'!$D$7)^BA$29))))))</f>
        <v>0</v>
      </c>
      <c r="BB68" s="114">
        <f>$D68*IF(BB$29&gt;'Inputs &amp; Summary'!$D$5,0,IF(BB$29&gt;VLOOKUP($G68,Lists!$J$17:$K$21,2),IF($M68=Lists!$H$3,IF($K68&lt;1,(($S68/$K68)*((1+'Inputs &amp; Summary'!$D$7)^BB$29)),((INT(BB$29/$K68)-INT((BB$29-1)/$K68))*$S68*((1+'Inputs &amp; Summary'!$D$7)^BB$29))),(_xlfn.WEIBULL.DIST(BB$29,$L68,$K68,FALSE)*$S68*((1+'Inputs &amp; Summary'!$D$7)^BB$29))),IF($M68=Lists!$H$3,IF($K68&lt;1,((($R68*(1-$E68)+$Q68*(1-$F68))/$K68)*((1+'Inputs &amp; Summary'!$D$7)^BB$29)),((INT(BB$29/$K68)-INT((BB$29-1)/$K68))*($R68*(1-$E68)+$Q68*(1-$F68))*((1+'Inputs &amp; Summary'!$D$7)^BB$29))),((_xlfn.WEIBULL.DIST(BB$29,$L68,$K68,FALSE)*($R68*(1-$E68)+$Q68*(1-$F68))*((1+'Inputs &amp; Summary'!$D$7)^BB$29))))))</f>
        <v>0</v>
      </c>
      <c r="BC68" s="114">
        <f>$D68*IF(BC$29&gt;'Inputs &amp; Summary'!$D$5,0,IF(BC$29&gt;VLOOKUP($G68,Lists!$J$17:$K$21,2),IF($M68=Lists!$H$3,IF($K68&lt;1,(($S68/$K68)*((1+'Inputs &amp; Summary'!$D$7)^BC$29)),((INT(BC$29/$K68)-INT((BC$29-1)/$K68))*$S68*((1+'Inputs &amp; Summary'!$D$7)^BC$29))),(_xlfn.WEIBULL.DIST(BC$29,$L68,$K68,FALSE)*$S68*((1+'Inputs &amp; Summary'!$D$7)^BC$29))),IF($M68=Lists!$H$3,IF($K68&lt;1,((($R68*(1-$E68)+$Q68*(1-$F68))/$K68)*((1+'Inputs &amp; Summary'!$D$7)^BC$29)),((INT(BC$29/$K68)-INT((BC$29-1)/$K68))*($R68*(1-$E68)+$Q68*(1-$F68))*((1+'Inputs &amp; Summary'!$D$7)^BC$29))),((_xlfn.WEIBULL.DIST(BC$29,$L68,$K68,FALSE)*($R68*(1-$E68)+$Q68*(1-$F68))*((1+'Inputs &amp; Summary'!$D$7)^BC$29))))))</f>
        <v>0</v>
      </c>
      <c r="BD68" s="114">
        <f>$D68*IF(BD$29&gt;'Inputs &amp; Summary'!$D$5,0,IF(BD$29&gt;VLOOKUP($G68,Lists!$J$17:$K$21,2),IF($M68=Lists!$H$3,IF($K68&lt;1,(($S68/$K68)*((1+'Inputs &amp; Summary'!$D$7)^BD$29)),((INT(BD$29/$K68)-INT((BD$29-1)/$K68))*$S68*((1+'Inputs &amp; Summary'!$D$7)^BD$29))),(_xlfn.WEIBULL.DIST(BD$29,$L68,$K68,FALSE)*$S68*((1+'Inputs &amp; Summary'!$D$7)^BD$29))),IF($M68=Lists!$H$3,IF($K68&lt;1,((($R68*(1-$E68)+$Q68*(1-$F68))/$K68)*((1+'Inputs &amp; Summary'!$D$7)^BD$29)),((INT(BD$29/$K68)-INT((BD$29-1)/$K68))*($R68*(1-$E68)+$Q68*(1-$F68))*((1+'Inputs &amp; Summary'!$D$7)^BD$29))),((_xlfn.WEIBULL.DIST(BD$29,$L68,$K68,FALSE)*($R68*(1-$E68)+$Q68*(1-$F68))*((1+'Inputs &amp; Summary'!$D$7)^BD$29))))))</f>
        <v>0</v>
      </c>
      <c r="BE68" s="114">
        <f>$D68*IF(BE$29&gt;'Inputs &amp; Summary'!$D$5,0,IF(BE$29&gt;VLOOKUP($G68,Lists!$J$17:$K$21,2),IF($M68=Lists!$H$3,IF($K68&lt;1,(($S68/$K68)*((1+'Inputs &amp; Summary'!$D$7)^BE$29)),((INT(BE$29/$K68)-INT((BE$29-1)/$K68))*$S68*((1+'Inputs &amp; Summary'!$D$7)^BE$29))),(_xlfn.WEIBULL.DIST(BE$29,$L68,$K68,FALSE)*$S68*((1+'Inputs &amp; Summary'!$D$7)^BE$29))),IF($M68=Lists!$H$3,IF($K68&lt;1,((($R68*(1-$E68)+$Q68*(1-$F68))/$K68)*((1+'Inputs &amp; Summary'!$D$7)^BE$29)),((INT(BE$29/$K68)-INT((BE$29-1)/$K68))*($R68*(1-$E68)+$Q68*(1-$F68))*((1+'Inputs &amp; Summary'!$D$7)^BE$29))),((_xlfn.WEIBULL.DIST(BE$29,$L68,$K68,FALSE)*($R68*(1-$E68)+$Q68*(1-$F68))*((1+'Inputs &amp; Summary'!$D$7)^BE$29))))))</f>
        <v>0</v>
      </c>
      <c r="BF68" s="114">
        <f>$D68*IF(BF$29&gt;'Inputs &amp; Summary'!$D$5,0,IF(BF$29&gt;VLOOKUP($G68,Lists!$J$17:$K$21,2),IF($M68=Lists!$H$3,IF($K68&lt;1,(($S68/$K68)*((1+'Inputs &amp; Summary'!$D$7)^BF$29)),((INT(BF$29/$K68)-INT((BF$29-1)/$K68))*$S68*((1+'Inputs &amp; Summary'!$D$7)^BF$29))),(_xlfn.WEIBULL.DIST(BF$29,$L68,$K68,FALSE)*$S68*((1+'Inputs &amp; Summary'!$D$7)^BF$29))),IF($M68=Lists!$H$3,IF($K68&lt;1,((($R68*(1-$E68)+$Q68*(1-$F68))/$K68)*((1+'Inputs &amp; Summary'!$D$7)^BF$29)),((INT(BF$29/$K68)-INT((BF$29-1)/$K68))*($R68*(1-$E68)+$Q68*(1-$F68))*((1+'Inputs &amp; Summary'!$D$7)^BF$29))),((_xlfn.WEIBULL.DIST(BF$29,$L68,$K68,FALSE)*($R68*(1-$E68)+$Q68*(1-$F68))*((1+'Inputs &amp; Summary'!$D$7)^BF$29))))))</f>
        <v>0</v>
      </c>
      <c r="BG68" s="114">
        <f>$D68*IF(BG$29&gt;'Inputs &amp; Summary'!$D$5,0,IF(BG$29&gt;VLOOKUP($G68,Lists!$J$17:$K$21,2),IF($M68=Lists!$H$3,IF($K68&lt;1,(($S68/$K68)*((1+'Inputs &amp; Summary'!$D$7)^BG$29)),((INT(BG$29/$K68)-INT((BG$29-1)/$K68))*$S68*((1+'Inputs &amp; Summary'!$D$7)^BG$29))),(_xlfn.WEIBULL.DIST(BG$29,$L68,$K68,FALSE)*$S68*((1+'Inputs &amp; Summary'!$D$7)^BG$29))),IF($M68=Lists!$H$3,IF($K68&lt;1,((($R68*(1-$E68)+$Q68*(1-$F68))/$K68)*((1+'Inputs &amp; Summary'!$D$7)^BG$29)),((INT(BG$29/$K68)-INT((BG$29-1)/$K68))*($R68*(1-$E68)+$Q68*(1-$F68))*((1+'Inputs &amp; Summary'!$D$7)^BG$29))),((_xlfn.WEIBULL.DIST(BG$29,$L68,$K68,FALSE)*($R68*(1-$E68)+$Q68*(1-$F68))*((1+'Inputs &amp; Summary'!$D$7)^BG$29))))))</f>
        <v>0</v>
      </c>
      <c r="BH68" s="114">
        <f>$D68*IF(BH$29&gt;'Inputs &amp; Summary'!$D$5,0,IF(BH$29&gt;VLOOKUP($G68,Lists!$J$17:$K$21,2),IF($M68=Lists!$H$3,IF($K68&lt;1,(($S68/$K68)*((1+'Inputs &amp; Summary'!$D$7)^BH$29)),((INT(BH$29/$K68)-INT((BH$29-1)/$K68))*$S68*((1+'Inputs &amp; Summary'!$D$7)^BH$29))),(_xlfn.WEIBULL.DIST(BH$29,$L68,$K68,FALSE)*$S68*((1+'Inputs &amp; Summary'!$D$7)^BH$29))),IF($M68=Lists!$H$3,IF($K68&lt;1,((($R68*(1-$E68)+$Q68*(1-$F68))/$K68)*((1+'Inputs &amp; Summary'!$D$7)^BH$29)),((INT(BH$29/$K68)-INT((BH$29-1)/$K68))*($R68*(1-$E68)+$Q68*(1-$F68))*((1+'Inputs &amp; Summary'!$D$7)^BH$29))),((_xlfn.WEIBULL.DIST(BH$29,$L68,$K68,FALSE)*($R68*(1-$E68)+$Q68*(1-$F68))*((1+'Inputs &amp; Summary'!$D$7)^BH$29))))))</f>
        <v>0</v>
      </c>
      <c r="BI68" s="114">
        <f>$D68*IF(BI$29&gt;'Inputs &amp; Summary'!$D$5,0,IF(BI$29&gt;VLOOKUP($G68,Lists!$J$17:$K$21,2),IF($M68=Lists!$H$3,IF($K68&lt;1,(($S68/$K68)*((1+'Inputs &amp; Summary'!$D$7)^BI$29)),((INT(BI$29/$K68)-INT((BI$29-1)/$K68))*$S68*((1+'Inputs &amp; Summary'!$D$7)^BI$29))),(_xlfn.WEIBULL.DIST(BI$29,$L68,$K68,FALSE)*$S68*((1+'Inputs &amp; Summary'!$D$7)^BI$29))),IF($M68=Lists!$H$3,IF($K68&lt;1,((($R68*(1-$E68)+$Q68*(1-$F68))/$K68)*((1+'Inputs &amp; Summary'!$D$7)^BI$29)),((INT(BI$29/$K68)-INT((BI$29-1)/$K68))*($R68*(1-$E68)+$Q68*(1-$F68))*((1+'Inputs &amp; Summary'!$D$7)^BI$29))),((_xlfn.WEIBULL.DIST(BI$29,$L68,$K68,FALSE)*($R68*(1-$E68)+$Q68*(1-$F68))*((1+'Inputs &amp; Summary'!$D$7)^BI$29))))))</f>
        <v>0</v>
      </c>
      <c r="BJ68" s="114">
        <f>$D68*IF(BJ$29&gt;'Inputs &amp; Summary'!$D$5,0,IF(BJ$29&gt;VLOOKUP($G68,Lists!$J$17:$K$21,2),IF($M68=Lists!$H$3,IF($K68&lt;1,(($S68/$K68)*((1+'Inputs &amp; Summary'!$D$7)^BJ$29)),((INT(BJ$29/$K68)-INT((BJ$29-1)/$K68))*$S68*((1+'Inputs &amp; Summary'!$D$7)^BJ$29))),(_xlfn.WEIBULL.DIST(BJ$29,$L68,$K68,FALSE)*$S68*((1+'Inputs &amp; Summary'!$D$7)^BJ$29))),IF($M68=Lists!$H$3,IF($K68&lt;1,((($R68*(1-$E68)+$Q68*(1-$F68))/$K68)*((1+'Inputs &amp; Summary'!$D$7)^BJ$29)),((INT(BJ$29/$K68)-INT((BJ$29-1)/$K68))*($R68*(1-$E68)+$Q68*(1-$F68))*((1+'Inputs &amp; Summary'!$D$7)^BJ$29))),((_xlfn.WEIBULL.DIST(BJ$29,$L68,$K68,FALSE)*($R68*(1-$E68)+$Q68*(1-$F68))*((1+'Inputs &amp; Summary'!$D$7)^BJ$29))))))</f>
        <v>0</v>
      </c>
      <c r="BK68" s="114">
        <f>$D68*IF(BK$29&gt;'Inputs &amp; Summary'!$D$5,0,IF(BK$29&gt;VLOOKUP($G68,Lists!$J$17:$K$21,2),IF($M68=Lists!$H$3,IF($K68&lt;1,(($S68/$K68)*((1+'Inputs &amp; Summary'!$D$7)^BK$29)),((INT(BK$29/$K68)-INT((BK$29-1)/$K68))*$S68*((1+'Inputs &amp; Summary'!$D$7)^BK$29))),(_xlfn.WEIBULL.DIST(BK$29,$L68,$K68,FALSE)*$S68*((1+'Inputs &amp; Summary'!$D$7)^BK$29))),IF($M68=Lists!$H$3,IF($K68&lt;1,((($R68*(1-$E68)+$Q68*(1-$F68))/$K68)*((1+'Inputs &amp; Summary'!$D$7)^BK$29)),((INT(BK$29/$K68)-INT((BK$29-1)/$K68))*($R68*(1-$E68)+$Q68*(1-$F68))*((1+'Inputs &amp; Summary'!$D$7)^BK$29))),((_xlfn.WEIBULL.DIST(BK$29,$L68,$K68,FALSE)*($R68*(1-$E68)+$Q68*(1-$F68))*((1+'Inputs &amp; Summary'!$D$7)^BK$29))))))</f>
        <v>0</v>
      </c>
      <c r="BL68" s="114">
        <f>$D68*IF(BL$29&gt;'Inputs &amp; Summary'!$D$5,0,IF(BL$29&gt;VLOOKUP($G68,Lists!$J$17:$K$21,2),IF($M68=Lists!$H$3,IF($K68&lt;1,(($S68/$K68)*((1+'Inputs &amp; Summary'!$D$7)^BL$29)),((INT(BL$29/$K68)-INT((BL$29-1)/$K68))*$S68*((1+'Inputs &amp; Summary'!$D$7)^BL$29))),(_xlfn.WEIBULL.DIST(BL$29,$L68,$K68,FALSE)*$S68*((1+'Inputs &amp; Summary'!$D$7)^BL$29))),IF($M68=Lists!$H$3,IF($K68&lt;1,((($R68*(1-$E68)+$Q68*(1-$F68))/$K68)*((1+'Inputs &amp; Summary'!$D$7)^BL$29)),((INT(BL$29/$K68)-INT((BL$29-1)/$K68))*($R68*(1-$E68)+$Q68*(1-$F68))*((1+'Inputs &amp; Summary'!$D$7)^BL$29))),((_xlfn.WEIBULL.DIST(BL$29,$L68,$K68,FALSE)*($R68*(1-$E68)+$Q68*(1-$F68))*((1+'Inputs &amp; Summary'!$D$7)^BL$29))))))</f>
        <v>0</v>
      </c>
    </row>
    <row r="69" spans="1:64" s="1" customFormat="1" ht="28.8" x14ac:dyDescent="0.3">
      <c r="A69" s="79" t="s">
        <v>165</v>
      </c>
      <c r="B69" s="33" t="s">
        <v>307</v>
      </c>
      <c r="C69" s="33" t="s">
        <v>32</v>
      </c>
      <c r="D69" s="68">
        <v>0</v>
      </c>
      <c r="E69" s="68"/>
      <c r="F69" s="68"/>
      <c r="G69" s="213" t="s">
        <v>433</v>
      </c>
      <c r="H69" s="34" t="s">
        <v>287</v>
      </c>
      <c r="I69" s="34" t="s">
        <v>270</v>
      </c>
      <c r="J69" s="33">
        <f>VLOOKUP(I69,'Labor Rates'!$A$1:$B$16,2)</f>
        <v>25.173076923076923</v>
      </c>
      <c r="K69" s="35">
        <v>1</v>
      </c>
      <c r="L69" s="35">
        <v>1</v>
      </c>
      <c r="M69" s="33" t="s">
        <v>259</v>
      </c>
      <c r="N69" s="84">
        <f>'Inputs &amp; Summary'!$D$23</f>
        <v>103.04449648711943</v>
      </c>
      <c r="O69" s="35">
        <v>0.15</v>
      </c>
      <c r="P69" s="5">
        <v>0</v>
      </c>
      <c r="Q69" s="73">
        <f t="shared" si="11"/>
        <v>389.09205548549807</v>
      </c>
      <c r="R69" s="73">
        <f t="shared" si="12"/>
        <v>0</v>
      </c>
      <c r="S69" s="74">
        <f t="shared" si="13"/>
        <v>0</v>
      </c>
      <c r="T69" s="88"/>
      <c r="U69" s="80"/>
      <c r="V69" s="87">
        <f t="shared" si="14"/>
        <v>0</v>
      </c>
      <c r="W69" s="87">
        <f>NPV('Inputs &amp; Summary'!$D$6,Y69:BL69)</f>
        <v>0</v>
      </c>
      <c r="X69" s="90">
        <f t="shared" si="15"/>
        <v>0</v>
      </c>
      <c r="Y69" s="114">
        <f>$D69*IF(Y$29&gt;'Inputs &amp; Summary'!$D$5,0,IF(Y$29&gt;VLOOKUP($G69,Lists!$J$17:$K$21,2),IF($M69=Lists!$H$3,IF($K69&lt;1,(($S69/$K69)*((1+'Inputs &amp; Summary'!$D$7)^Y$29)),((INT(Y$29/$K69)-INT((Y$29-1)/$K69))*$S69*((1+'Inputs &amp; Summary'!$D$7)^Y$29))),(_xlfn.WEIBULL.DIST(Y$29,$L69,$K69,FALSE)*$S69*((1+'Inputs &amp; Summary'!$D$7)^Y$29))),IF($M69=Lists!$H$3,IF($K69&lt;1,((($R69*(1-$E69)+$Q69*(1-$F69))/$K69)*((1+'Inputs &amp; Summary'!$D$7)^Y$29)),((INT(Y$29/$K69)-INT((Y$29-1)/$K69))*($R69*(1-$E69)+$Q69*(1-$F69))*((1+'Inputs &amp; Summary'!$D$7)^Y$29))),((_xlfn.WEIBULL.DIST(Y$29,$L69,$K69,FALSE)*($R69*(1-$E69)+$Q69*(1-$F69))*((1+'Inputs &amp; Summary'!$D$7)^Y$29))))))</f>
        <v>0</v>
      </c>
      <c r="Z69" s="114">
        <f>$D69*IF(Z$29&gt;'Inputs &amp; Summary'!$D$5,0,IF(Z$29&gt;VLOOKUP($G69,Lists!$J$17:$K$21,2),IF($M69=Lists!$H$3,IF($K69&lt;1,(($S69/$K69)*((1+'Inputs &amp; Summary'!$D$7)^Z$29)),((INT(Z$29/$K69)-INT((Z$29-1)/$K69))*$S69*((1+'Inputs &amp; Summary'!$D$7)^Z$29))),(_xlfn.WEIBULL.DIST(Z$29,$L69,$K69,FALSE)*$S69*((1+'Inputs &amp; Summary'!$D$7)^Z$29))),IF($M69=Lists!$H$3,IF($K69&lt;1,((($R69*(1-$E69)+$Q69*(1-$F69))/$K69)*((1+'Inputs &amp; Summary'!$D$7)^Z$29)),((INT(Z$29/$K69)-INT((Z$29-1)/$K69))*($R69*(1-$E69)+$Q69*(1-$F69))*((1+'Inputs &amp; Summary'!$D$7)^Z$29))),((_xlfn.WEIBULL.DIST(Z$29,$L69,$K69,FALSE)*($R69*(1-$E69)+$Q69*(1-$F69))*((1+'Inputs &amp; Summary'!$D$7)^Z$29))))))</f>
        <v>0</v>
      </c>
      <c r="AA69" s="114">
        <f>$D69*IF(AA$29&gt;'Inputs &amp; Summary'!$D$5,0,IF(AA$29&gt;VLOOKUP($G69,Lists!$J$17:$K$21,2),IF($M69=Lists!$H$3,IF($K69&lt;1,(($S69/$K69)*((1+'Inputs &amp; Summary'!$D$7)^AA$29)),((INT(AA$29/$K69)-INT((AA$29-1)/$K69))*$S69*((1+'Inputs &amp; Summary'!$D$7)^AA$29))),(_xlfn.WEIBULL.DIST(AA$29,$L69,$K69,FALSE)*$S69*((1+'Inputs &amp; Summary'!$D$7)^AA$29))),IF($M69=Lists!$H$3,IF($K69&lt;1,((($R69*(1-$E69)+$Q69*(1-$F69))/$K69)*((1+'Inputs &amp; Summary'!$D$7)^AA$29)),((INT(AA$29/$K69)-INT((AA$29-1)/$K69))*($R69*(1-$E69)+$Q69*(1-$F69))*((1+'Inputs &amp; Summary'!$D$7)^AA$29))),((_xlfn.WEIBULL.DIST(AA$29,$L69,$K69,FALSE)*($R69*(1-$E69)+$Q69*(1-$F69))*((1+'Inputs &amp; Summary'!$D$7)^AA$29))))))</f>
        <v>0</v>
      </c>
      <c r="AB69" s="114">
        <f>$D69*IF(AB$29&gt;'Inputs &amp; Summary'!$D$5,0,IF(AB$29&gt;VLOOKUP($G69,Lists!$J$17:$K$21,2),IF($M69=Lists!$H$3,IF($K69&lt;1,(($S69/$K69)*((1+'Inputs &amp; Summary'!$D$7)^AB$29)),((INT(AB$29/$K69)-INT((AB$29-1)/$K69))*$S69*((1+'Inputs &amp; Summary'!$D$7)^AB$29))),(_xlfn.WEIBULL.DIST(AB$29,$L69,$K69,FALSE)*$S69*((1+'Inputs &amp; Summary'!$D$7)^AB$29))),IF($M69=Lists!$H$3,IF($K69&lt;1,((($R69*(1-$E69)+$Q69*(1-$F69))/$K69)*((1+'Inputs &amp; Summary'!$D$7)^AB$29)),((INT(AB$29/$K69)-INT((AB$29-1)/$K69))*($R69*(1-$E69)+$Q69*(1-$F69))*((1+'Inputs &amp; Summary'!$D$7)^AB$29))),((_xlfn.WEIBULL.DIST(AB$29,$L69,$K69,FALSE)*($R69*(1-$E69)+$Q69*(1-$F69))*((1+'Inputs &amp; Summary'!$D$7)^AB$29))))))</f>
        <v>0</v>
      </c>
      <c r="AC69" s="114">
        <f>$D69*IF(AC$29&gt;'Inputs &amp; Summary'!$D$5,0,IF(AC$29&gt;VLOOKUP($G69,Lists!$J$17:$K$21,2),IF($M69=Lists!$H$3,IF($K69&lt;1,(($S69/$K69)*((1+'Inputs &amp; Summary'!$D$7)^AC$29)),((INT(AC$29/$K69)-INT((AC$29-1)/$K69))*$S69*((1+'Inputs &amp; Summary'!$D$7)^AC$29))),(_xlfn.WEIBULL.DIST(AC$29,$L69,$K69,FALSE)*$S69*((1+'Inputs &amp; Summary'!$D$7)^AC$29))),IF($M69=Lists!$H$3,IF($K69&lt;1,((($R69*(1-$E69)+$Q69*(1-$F69))/$K69)*((1+'Inputs &amp; Summary'!$D$7)^AC$29)),((INT(AC$29/$K69)-INT((AC$29-1)/$K69))*($R69*(1-$E69)+$Q69*(1-$F69))*((1+'Inputs &amp; Summary'!$D$7)^AC$29))),((_xlfn.WEIBULL.DIST(AC$29,$L69,$K69,FALSE)*($R69*(1-$E69)+$Q69*(1-$F69))*((1+'Inputs &amp; Summary'!$D$7)^AC$29))))))</f>
        <v>0</v>
      </c>
      <c r="AD69" s="114">
        <f>$D69*IF(AD$29&gt;'Inputs &amp; Summary'!$D$5,0,IF(AD$29&gt;VLOOKUP($G69,Lists!$J$17:$K$21,2),IF($M69=Lists!$H$3,IF($K69&lt;1,(($S69/$K69)*((1+'Inputs &amp; Summary'!$D$7)^AD$29)),((INT(AD$29/$K69)-INT((AD$29-1)/$K69))*$S69*((1+'Inputs &amp; Summary'!$D$7)^AD$29))),(_xlfn.WEIBULL.DIST(AD$29,$L69,$K69,FALSE)*$S69*((1+'Inputs &amp; Summary'!$D$7)^AD$29))),IF($M69=Lists!$H$3,IF($K69&lt;1,((($R69*(1-$E69)+$Q69*(1-$F69))/$K69)*((1+'Inputs &amp; Summary'!$D$7)^AD$29)),((INT(AD$29/$K69)-INT((AD$29-1)/$K69))*($R69*(1-$E69)+$Q69*(1-$F69))*((1+'Inputs &amp; Summary'!$D$7)^AD$29))),((_xlfn.WEIBULL.DIST(AD$29,$L69,$K69,FALSE)*($R69*(1-$E69)+$Q69*(1-$F69))*((1+'Inputs &amp; Summary'!$D$7)^AD$29))))))</f>
        <v>0</v>
      </c>
      <c r="AE69" s="114">
        <f>$D69*IF(AE$29&gt;'Inputs &amp; Summary'!$D$5,0,IF(AE$29&gt;VLOOKUP($G69,Lists!$J$17:$K$21,2),IF($M69=Lists!$H$3,IF($K69&lt;1,(($S69/$K69)*((1+'Inputs &amp; Summary'!$D$7)^AE$29)),((INT(AE$29/$K69)-INT((AE$29-1)/$K69))*$S69*((1+'Inputs &amp; Summary'!$D$7)^AE$29))),(_xlfn.WEIBULL.DIST(AE$29,$L69,$K69,FALSE)*$S69*((1+'Inputs &amp; Summary'!$D$7)^AE$29))),IF($M69=Lists!$H$3,IF($K69&lt;1,((($R69*(1-$E69)+$Q69*(1-$F69))/$K69)*((1+'Inputs &amp; Summary'!$D$7)^AE$29)),((INT(AE$29/$K69)-INT((AE$29-1)/$K69))*($R69*(1-$E69)+$Q69*(1-$F69))*((1+'Inputs &amp; Summary'!$D$7)^AE$29))),((_xlfn.WEIBULL.DIST(AE$29,$L69,$K69,FALSE)*($R69*(1-$E69)+$Q69*(1-$F69))*((1+'Inputs &amp; Summary'!$D$7)^AE$29))))))</f>
        <v>0</v>
      </c>
      <c r="AF69" s="114">
        <f>$D69*IF(AF$29&gt;'Inputs &amp; Summary'!$D$5,0,IF(AF$29&gt;VLOOKUP($G69,Lists!$J$17:$K$21,2),IF($M69=Lists!$H$3,IF($K69&lt;1,(($S69/$K69)*((1+'Inputs &amp; Summary'!$D$7)^AF$29)),((INT(AF$29/$K69)-INT((AF$29-1)/$K69))*$S69*((1+'Inputs &amp; Summary'!$D$7)^AF$29))),(_xlfn.WEIBULL.DIST(AF$29,$L69,$K69,FALSE)*$S69*((1+'Inputs &amp; Summary'!$D$7)^AF$29))),IF($M69=Lists!$H$3,IF($K69&lt;1,((($R69*(1-$E69)+$Q69*(1-$F69))/$K69)*((1+'Inputs &amp; Summary'!$D$7)^AF$29)),((INT(AF$29/$K69)-INT((AF$29-1)/$K69))*($R69*(1-$E69)+$Q69*(1-$F69))*((1+'Inputs &amp; Summary'!$D$7)^AF$29))),((_xlfn.WEIBULL.DIST(AF$29,$L69,$K69,FALSE)*($R69*(1-$E69)+$Q69*(1-$F69))*((1+'Inputs &amp; Summary'!$D$7)^AF$29))))))</f>
        <v>0</v>
      </c>
      <c r="AG69" s="114">
        <f>$D69*IF(AG$29&gt;'Inputs &amp; Summary'!$D$5,0,IF(AG$29&gt;VLOOKUP($G69,Lists!$J$17:$K$21,2),IF($M69=Lists!$H$3,IF($K69&lt;1,(($S69/$K69)*((1+'Inputs &amp; Summary'!$D$7)^AG$29)),((INT(AG$29/$K69)-INT((AG$29-1)/$K69))*$S69*((1+'Inputs &amp; Summary'!$D$7)^AG$29))),(_xlfn.WEIBULL.DIST(AG$29,$L69,$K69,FALSE)*$S69*((1+'Inputs &amp; Summary'!$D$7)^AG$29))),IF($M69=Lists!$H$3,IF($K69&lt;1,((($R69*(1-$E69)+$Q69*(1-$F69))/$K69)*((1+'Inputs &amp; Summary'!$D$7)^AG$29)),((INT(AG$29/$K69)-INT((AG$29-1)/$K69))*($R69*(1-$E69)+$Q69*(1-$F69))*((1+'Inputs &amp; Summary'!$D$7)^AG$29))),((_xlfn.WEIBULL.DIST(AG$29,$L69,$K69,FALSE)*($R69*(1-$E69)+$Q69*(1-$F69))*((1+'Inputs &amp; Summary'!$D$7)^AG$29))))))</f>
        <v>0</v>
      </c>
      <c r="AH69" s="114">
        <f>$D69*IF(AH$29&gt;'Inputs &amp; Summary'!$D$5,0,IF(AH$29&gt;VLOOKUP($G69,Lists!$J$17:$K$21,2),IF($M69=Lists!$H$3,IF($K69&lt;1,(($S69/$K69)*((1+'Inputs &amp; Summary'!$D$7)^AH$29)),((INT(AH$29/$K69)-INT((AH$29-1)/$K69))*$S69*((1+'Inputs &amp; Summary'!$D$7)^AH$29))),(_xlfn.WEIBULL.DIST(AH$29,$L69,$K69,FALSE)*$S69*((1+'Inputs &amp; Summary'!$D$7)^AH$29))),IF($M69=Lists!$H$3,IF($K69&lt;1,((($R69*(1-$E69)+$Q69*(1-$F69))/$K69)*((1+'Inputs &amp; Summary'!$D$7)^AH$29)),((INT(AH$29/$K69)-INT((AH$29-1)/$K69))*($R69*(1-$E69)+$Q69*(1-$F69))*((1+'Inputs &amp; Summary'!$D$7)^AH$29))),((_xlfn.WEIBULL.DIST(AH$29,$L69,$K69,FALSE)*($R69*(1-$E69)+$Q69*(1-$F69))*((1+'Inputs &amp; Summary'!$D$7)^AH$29))))))</f>
        <v>0</v>
      </c>
      <c r="AI69" s="114">
        <f>$D69*IF(AI$29&gt;'Inputs &amp; Summary'!$D$5,0,IF(AI$29&gt;VLOOKUP($G69,Lists!$J$17:$K$21,2),IF($M69=Lists!$H$3,IF($K69&lt;1,(($S69/$K69)*((1+'Inputs &amp; Summary'!$D$7)^AI$29)),((INT(AI$29/$K69)-INT((AI$29-1)/$K69))*$S69*((1+'Inputs &amp; Summary'!$D$7)^AI$29))),(_xlfn.WEIBULL.DIST(AI$29,$L69,$K69,FALSE)*$S69*((1+'Inputs &amp; Summary'!$D$7)^AI$29))),IF($M69=Lists!$H$3,IF($K69&lt;1,((($R69*(1-$E69)+$Q69*(1-$F69))/$K69)*((1+'Inputs &amp; Summary'!$D$7)^AI$29)),((INT(AI$29/$K69)-INT((AI$29-1)/$K69))*($R69*(1-$E69)+$Q69*(1-$F69))*((1+'Inputs &amp; Summary'!$D$7)^AI$29))),((_xlfn.WEIBULL.DIST(AI$29,$L69,$K69,FALSE)*($R69*(1-$E69)+$Q69*(1-$F69))*((1+'Inputs &amp; Summary'!$D$7)^AI$29))))))</f>
        <v>0</v>
      </c>
      <c r="AJ69" s="114">
        <f>$D69*IF(AJ$29&gt;'Inputs &amp; Summary'!$D$5,0,IF(AJ$29&gt;VLOOKUP($G69,Lists!$J$17:$K$21,2),IF($M69=Lists!$H$3,IF($K69&lt;1,(($S69/$K69)*((1+'Inputs &amp; Summary'!$D$7)^AJ$29)),((INT(AJ$29/$K69)-INT((AJ$29-1)/$K69))*$S69*((1+'Inputs &amp; Summary'!$D$7)^AJ$29))),(_xlfn.WEIBULL.DIST(AJ$29,$L69,$K69,FALSE)*$S69*((1+'Inputs &amp; Summary'!$D$7)^AJ$29))),IF($M69=Lists!$H$3,IF($K69&lt;1,((($R69*(1-$E69)+$Q69*(1-$F69))/$K69)*((1+'Inputs &amp; Summary'!$D$7)^AJ$29)),((INT(AJ$29/$K69)-INT((AJ$29-1)/$K69))*($R69*(1-$E69)+$Q69*(1-$F69))*((1+'Inputs &amp; Summary'!$D$7)^AJ$29))),((_xlfn.WEIBULL.DIST(AJ$29,$L69,$K69,FALSE)*($R69*(1-$E69)+$Q69*(1-$F69))*((1+'Inputs &amp; Summary'!$D$7)^AJ$29))))))</f>
        <v>0</v>
      </c>
      <c r="AK69" s="114">
        <f>$D69*IF(AK$29&gt;'Inputs &amp; Summary'!$D$5,0,IF(AK$29&gt;VLOOKUP($G69,Lists!$J$17:$K$21,2),IF($M69=Lists!$H$3,IF($K69&lt;1,(($S69/$K69)*((1+'Inputs &amp; Summary'!$D$7)^AK$29)),((INT(AK$29/$K69)-INT((AK$29-1)/$K69))*$S69*((1+'Inputs &amp; Summary'!$D$7)^AK$29))),(_xlfn.WEIBULL.DIST(AK$29,$L69,$K69,FALSE)*$S69*((1+'Inputs &amp; Summary'!$D$7)^AK$29))),IF($M69=Lists!$H$3,IF($K69&lt;1,((($R69*(1-$E69)+$Q69*(1-$F69))/$K69)*((1+'Inputs &amp; Summary'!$D$7)^AK$29)),((INT(AK$29/$K69)-INT((AK$29-1)/$K69))*($R69*(1-$E69)+$Q69*(1-$F69))*((1+'Inputs &amp; Summary'!$D$7)^AK$29))),((_xlfn.WEIBULL.DIST(AK$29,$L69,$K69,FALSE)*($R69*(1-$E69)+$Q69*(1-$F69))*((1+'Inputs &amp; Summary'!$D$7)^AK$29))))))</f>
        <v>0</v>
      </c>
      <c r="AL69" s="114">
        <f>$D69*IF(AL$29&gt;'Inputs &amp; Summary'!$D$5,0,IF(AL$29&gt;VLOOKUP($G69,Lists!$J$17:$K$21,2),IF($M69=Lists!$H$3,IF($K69&lt;1,(($S69/$K69)*((1+'Inputs &amp; Summary'!$D$7)^AL$29)),((INT(AL$29/$K69)-INT((AL$29-1)/$K69))*$S69*((1+'Inputs &amp; Summary'!$D$7)^AL$29))),(_xlfn.WEIBULL.DIST(AL$29,$L69,$K69,FALSE)*$S69*((1+'Inputs &amp; Summary'!$D$7)^AL$29))),IF($M69=Lists!$H$3,IF($K69&lt;1,((($R69*(1-$E69)+$Q69*(1-$F69))/$K69)*((1+'Inputs &amp; Summary'!$D$7)^AL$29)),((INT(AL$29/$K69)-INT((AL$29-1)/$K69))*($R69*(1-$E69)+$Q69*(1-$F69))*((1+'Inputs &amp; Summary'!$D$7)^AL$29))),((_xlfn.WEIBULL.DIST(AL$29,$L69,$K69,FALSE)*($R69*(1-$E69)+$Q69*(1-$F69))*((1+'Inputs &amp; Summary'!$D$7)^AL$29))))))</f>
        <v>0</v>
      </c>
      <c r="AM69" s="114">
        <f>$D69*IF(AM$29&gt;'Inputs &amp; Summary'!$D$5,0,IF(AM$29&gt;VLOOKUP($G69,Lists!$J$17:$K$21,2),IF($M69=Lists!$H$3,IF($K69&lt;1,(($S69/$K69)*((1+'Inputs &amp; Summary'!$D$7)^AM$29)),((INT(AM$29/$K69)-INT((AM$29-1)/$K69))*$S69*((1+'Inputs &amp; Summary'!$D$7)^AM$29))),(_xlfn.WEIBULL.DIST(AM$29,$L69,$K69,FALSE)*$S69*((1+'Inputs &amp; Summary'!$D$7)^AM$29))),IF($M69=Lists!$H$3,IF($K69&lt;1,((($R69*(1-$E69)+$Q69*(1-$F69))/$K69)*((1+'Inputs &amp; Summary'!$D$7)^AM$29)),((INT(AM$29/$K69)-INT((AM$29-1)/$K69))*($R69*(1-$E69)+$Q69*(1-$F69))*((1+'Inputs &amp; Summary'!$D$7)^AM$29))),((_xlfn.WEIBULL.DIST(AM$29,$L69,$K69,FALSE)*($R69*(1-$E69)+$Q69*(1-$F69))*((1+'Inputs &amp; Summary'!$D$7)^AM$29))))))</f>
        <v>0</v>
      </c>
      <c r="AN69" s="114">
        <f>$D69*IF(AN$29&gt;'Inputs &amp; Summary'!$D$5,0,IF(AN$29&gt;VLOOKUP($G69,Lists!$J$17:$K$21,2),IF($M69=Lists!$H$3,IF($K69&lt;1,(($S69/$K69)*((1+'Inputs &amp; Summary'!$D$7)^AN$29)),((INT(AN$29/$K69)-INT((AN$29-1)/$K69))*$S69*((1+'Inputs &amp; Summary'!$D$7)^AN$29))),(_xlfn.WEIBULL.DIST(AN$29,$L69,$K69,FALSE)*$S69*((1+'Inputs &amp; Summary'!$D$7)^AN$29))),IF($M69=Lists!$H$3,IF($K69&lt;1,((($R69*(1-$E69)+$Q69*(1-$F69))/$K69)*((1+'Inputs &amp; Summary'!$D$7)^AN$29)),((INT(AN$29/$K69)-INT((AN$29-1)/$K69))*($R69*(1-$E69)+$Q69*(1-$F69))*((1+'Inputs &amp; Summary'!$D$7)^AN$29))),((_xlfn.WEIBULL.DIST(AN$29,$L69,$K69,FALSE)*($R69*(1-$E69)+$Q69*(1-$F69))*((1+'Inputs &amp; Summary'!$D$7)^AN$29))))))</f>
        <v>0</v>
      </c>
      <c r="AO69" s="114">
        <f>$D69*IF(AO$29&gt;'Inputs &amp; Summary'!$D$5,0,IF(AO$29&gt;VLOOKUP($G69,Lists!$J$17:$K$21,2),IF($M69=Lists!$H$3,IF($K69&lt;1,(($S69/$K69)*((1+'Inputs &amp; Summary'!$D$7)^AO$29)),((INT(AO$29/$K69)-INT((AO$29-1)/$K69))*$S69*((1+'Inputs &amp; Summary'!$D$7)^AO$29))),(_xlfn.WEIBULL.DIST(AO$29,$L69,$K69,FALSE)*$S69*((1+'Inputs &amp; Summary'!$D$7)^AO$29))),IF($M69=Lists!$H$3,IF($K69&lt;1,((($R69*(1-$E69)+$Q69*(1-$F69))/$K69)*((1+'Inputs &amp; Summary'!$D$7)^AO$29)),((INT(AO$29/$K69)-INT((AO$29-1)/$K69))*($R69*(1-$E69)+$Q69*(1-$F69))*((1+'Inputs &amp; Summary'!$D$7)^AO$29))),((_xlfn.WEIBULL.DIST(AO$29,$L69,$K69,FALSE)*($R69*(1-$E69)+$Q69*(1-$F69))*((1+'Inputs &amp; Summary'!$D$7)^AO$29))))))</f>
        <v>0</v>
      </c>
      <c r="AP69" s="114">
        <f>$D69*IF(AP$29&gt;'Inputs &amp; Summary'!$D$5,0,IF(AP$29&gt;VLOOKUP($G69,Lists!$J$17:$K$21,2),IF($M69=Lists!$H$3,IF($K69&lt;1,(($S69/$K69)*((1+'Inputs &amp; Summary'!$D$7)^AP$29)),((INT(AP$29/$K69)-INT((AP$29-1)/$K69))*$S69*((1+'Inputs &amp; Summary'!$D$7)^AP$29))),(_xlfn.WEIBULL.DIST(AP$29,$L69,$K69,FALSE)*$S69*((1+'Inputs &amp; Summary'!$D$7)^AP$29))),IF($M69=Lists!$H$3,IF($K69&lt;1,((($R69*(1-$E69)+$Q69*(1-$F69))/$K69)*((1+'Inputs &amp; Summary'!$D$7)^AP$29)),((INT(AP$29/$K69)-INT((AP$29-1)/$K69))*($R69*(1-$E69)+$Q69*(1-$F69))*((1+'Inputs &amp; Summary'!$D$7)^AP$29))),((_xlfn.WEIBULL.DIST(AP$29,$L69,$K69,FALSE)*($R69*(1-$E69)+$Q69*(1-$F69))*((1+'Inputs &amp; Summary'!$D$7)^AP$29))))))</f>
        <v>0</v>
      </c>
      <c r="AQ69" s="114">
        <f>$D69*IF(AQ$29&gt;'Inputs &amp; Summary'!$D$5,0,IF(AQ$29&gt;VLOOKUP($G69,Lists!$J$17:$K$21,2),IF($M69=Lists!$H$3,IF($K69&lt;1,(($S69/$K69)*((1+'Inputs &amp; Summary'!$D$7)^AQ$29)),((INT(AQ$29/$K69)-INT((AQ$29-1)/$K69))*$S69*((1+'Inputs &amp; Summary'!$D$7)^AQ$29))),(_xlfn.WEIBULL.DIST(AQ$29,$L69,$K69,FALSE)*$S69*((1+'Inputs &amp; Summary'!$D$7)^AQ$29))),IF($M69=Lists!$H$3,IF($K69&lt;1,((($R69*(1-$E69)+$Q69*(1-$F69))/$K69)*((1+'Inputs &amp; Summary'!$D$7)^AQ$29)),((INT(AQ$29/$K69)-INT((AQ$29-1)/$K69))*($R69*(1-$E69)+$Q69*(1-$F69))*((1+'Inputs &amp; Summary'!$D$7)^AQ$29))),((_xlfn.WEIBULL.DIST(AQ$29,$L69,$K69,FALSE)*($R69*(1-$E69)+$Q69*(1-$F69))*((1+'Inputs &amp; Summary'!$D$7)^AQ$29))))))</f>
        <v>0</v>
      </c>
      <c r="AR69" s="114">
        <f>$D69*IF(AR$29&gt;'Inputs &amp; Summary'!$D$5,0,IF(AR$29&gt;VLOOKUP($G69,Lists!$J$17:$K$21,2),IF($M69=Lists!$H$3,IF($K69&lt;1,(($S69/$K69)*((1+'Inputs &amp; Summary'!$D$7)^AR$29)),((INT(AR$29/$K69)-INT((AR$29-1)/$K69))*$S69*((1+'Inputs &amp; Summary'!$D$7)^AR$29))),(_xlfn.WEIBULL.DIST(AR$29,$L69,$K69,FALSE)*$S69*((1+'Inputs &amp; Summary'!$D$7)^AR$29))),IF($M69=Lists!$H$3,IF($K69&lt;1,((($R69*(1-$E69)+$Q69*(1-$F69))/$K69)*((1+'Inputs &amp; Summary'!$D$7)^AR$29)),((INT(AR$29/$K69)-INT((AR$29-1)/$K69))*($R69*(1-$E69)+$Q69*(1-$F69))*((1+'Inputs &amp; Summary'!$D$7)^AR$29))),((_xlfn.WEIBULL.DIST(AR$29,$L69,$K69,FALSE)*($R69*(1-$E69)+$Q69*(1-$F69))*((1+'Inputs &amp; Summary'!$D$7)^AR$29))))))</f>
        <v>0</v>
      </c>
      <c r="AS69" s="114">
        <f>$D69*IF(AS$29&gt;'Inputs &amp; Summary'!$D$5,0,IF(AS$29&gt;VLOOKUP($G69,Lists!$J$17:$K$21,2),IF($M69=Lists!$H$3,IF($K69&lt;1,(($S69/$K69)*((1+'Inputs &amp; Summary'!$D$7)^AS$29)),((INT(AS$29/$K69)-INT((AS$29-1)/$K69))*$S69*((1+'Inputs &amp; Summary'!$D$7)^AS$29))),(_xlfn.WEIBULL.DIST(AS$29,$L69,$K69,FALSE)*$S69*((1+'Inputs &amp; Summary'!$D$7)^AS$29))),IF($M69=Lists!$H$3,IF($K69&lt;1,((($R69*(1-$E69)+$Q69*(1-$F69))/$K69)*((1+'Inputs &amp; Summary'!$D$7)^AS$29)),((INT(AS$29/$K69)-INT((AS$29-1)/$K69))*($R69*(1-$E69)+$Q69*(1-$F69))*((1+'Inputs &amp; Summary'!$D$7)^AS$29))),((_xlfn.WEIBULL.DIST(AS$29,$L69,$K69,FALSE)*($R69*(1-$E69)+$Q69*(1-$F69))*((1+'Inputs &amp; Summary'!$D$7)^AS$29))))))</f>
        <v>0</v>
      </c>
      <c r="AT69" s="114">
        <f>$D69*IF(AT$29&gt;'Inputs &amp; Summary'!$D$5,0,IF(AT$29&gt;VLOOKUP($G69,Lists!$J$17:$K$21,2),IF($M69=Lists!$H$3,IF($K69&lt;1,(($S69/$K69)*((1+'Inputs &amp; Summary'!$D$7)^AT$29)),((INT(AT$29/$K69)-INT((AT$29-1)/$K69))*$S69*((1+'Inputs &amp; Summary'!$D$7)^AT$29))),(_xlfn.WEIBULL.DIST(AT$29,$L69,$K69,FALSE)*$S69*((1+'Inputs &amp; Summary'!$D$7)^AT$29))),IF($M69=Lists!$H$3,IF($K69&lt;1,((($R69*(1-$E69)+$Q69*(1-$F69))/$K69)*((1+'Inputs &amp; Summary'!$D$7)^AT$29)),((INT(AT$29/$K69)-INT((AT$29-1)/$K69))*($R69*(1-$E69)+$Q69*(1-$F69))*((1+'Inputs &amp; Summary'!$D$7)^AT$29))),((_xlfn.WEIBULL.DIST(AT$29,$L69,$K69,FALSE)*($R69*(1-$E69)+$Q69*(1-$F69))*((1+'Inputs &amp; Summary'!$D$7)^AT$29))))))</f>
        <v>0</v>
      </c>
      <c r="AU69" s="114">
        <f>$D69*IF(AU$29&gt;'Inputs &amp; Summary'!$D$5,0,IF(AU$29&gt;VLOOKUP($G69,Lists!$J$17:$K$21,2),IF($M69=Lists!$H$3,IF($K69&lt;1,(($S69/$K69)*((1+'Inputs &amp; Summary'!$D$7)^AU$29)),((INT(AU$29/$K69)-INT((AU$29-1)/$K69))*$S69*((1+'Inputs &amp; Summary'!$D$7)^AU$29))),(_xlfn.WEIBULL.DIST(AU$29,$L69,$K69,FALSE)*$S69*((1+'Inputs &amp; Summary'!$D$7)^AU$29))),IF($M69=Lists!$H$3,IF($K69&lt;1,((($R69*(1-$E69)+$Q69*(1-$F69))/$K69)*((1+'Inputs &amp; Summary'!$D$7)^AU$29)),((INT(AU$29/$K69)-INT((AU$29-1)/$K69))*($R69*(1-$E69)+$Q69*(1-$F69))*((1+'Inputs &amp; Summary'!$D$7)^AU$29))),((_xlfn.WEIBULL.DIST(AU$29,$L69,$K69,FALSE)*($R69*(1-$E69)+$Q69*(1-$F69))*((1+'Inputs &amp; Summary'!$D$7)^AU$29))))))</f>
        <v>0</v>
      </c>
      <c r="AV69" s="114">
        <f>$D69*IF(AV$29&gt;'Inputs &amp; Summary'!$D$5,0,IF(AV$29&gt;VLOOKUP($G69,Lists!$J$17:$K$21,2),IF($M69=Lists!$H$3,IF($K69&lt;1,(($S69/$K69)*((1+'Inputs &amp; Summary'!$D$7)^AV$29)),((INT(AV$29/$K69)-INT((AV$29-1)/$K69))*$S69*((1+'Inputs &amp; Summary'!$D$7)^AV$29))),(_xlfn.WEIBULL.DIST(AV$29,$L69,$K69,FALSE)*$S69*((1+'Inputs &amp; Summary'!$D$7)^AV$29))),IF($M69=Lists!$H$3,IF($K69&lt;1,((($R69*(1-$E69)+$Q69*(1-$F69))/$K69)*((1+'Inputs &amp; Summary'!$D$7)^AV$29)),((INT(AV$29/$K69)-INT((AV$29-1)/$K69))*($R69*(1-$E69)+$Q69*(1-$F69))*((1+'Inputs &amp; Summary'!$D$7)^AV$29))),((_xlfn.WEIBULL.DIST(AV$29,$L69,$K69,FALSE)*($R69*(1-$E69)+$Q69*(1-$F69))*((1+'Inputs &amp; Summary'!$D$7)^AV$29))))))</f>
        <v>0</v>
      </c>
      <c r="AW69" s="114">
        <f>$D69*IF(AW$29&gt;'Inputs &amp; Summary'!$D$5,0,IF(AW$29&gt;VLOOKUP($G69,Lists!$J$17:$K$21,2),IF($M69=Lists!$H$3,IF($K69&lt;1,(($S69/$K69)*((1+'Inputs &amp; Summary'!$D$7)^AW$29)),((INT(AW$29/$K69)-INT((AW$29-1)/$K69))*$S69*((1+'Inputs &amp; Summary'!$D$7)^AW$29))),(_xlfn.WEIBULL.DIST(AW$29,$L69,$K69,FALSE)*$S69*((1+'Inputs &amp; Summary'!$D$7)^AW$29))),IF($M69=Lists!$H$3,IF($K69&lt;1,((($R69*(1-$E69)+$Q69*(1-$F69))/$K69)*((1+'Inputs &amp; Summary'!$D$7)^AW$29)),((INT(AW$29/$K69)-INT((AW$29-1)/$K69))*($R69*(1-$E69)+$Q69*(1-$F69))*((1+'Inputs &amp; Summary'!$D$7)^AW$29))),((_xlfn.WEIBULL.DIST(AW$29,$L69,$K69,FALSE)*($R69*(1-$E69)+$Q69*(1-$F69))*((1+'Inputs &amp; Summary'!$D$7)^AW$29))))))</f>
        <v>0</v>
      </c>
      <c r="AX69" s="114">
        <f>$D69*IF(AX$29&gt;'Inputs &amp; Summary'!$D$5,0,IF(AX$29&gt;VLOOKUP($G69,Lists!$J$17:$K$21,2),IF($M69=Lists!$H$3,IF($K69&lt;1,(($S69/$K69)*((1+'Inputs &amp; Summary'!$D$7)^AX$29)),((INT(AX$29/$K69)-INT((AX$29-1)/$K69))*$S69*((1+'Inputs &amp; Summary'!$D$7)^AX$29))),(_xlfn.WEIBULL.DIST(AX$29,$L69,$K69,FALSE)*$S69*((1+'Inputs &amp; Summary'!$D$7)^AX$29))),IF($M69=Lists!$H$3,IF($K69&lt;1,((($R69*(1-$E69)+$Q69*(1-$F69))/$K69)*((1+'Inputs &amp; Summary'!$D$7)^AX$29)),((INT(AX$29/$K69)-INT((AX$29-1)/$K69))*($R69*(1-$E69)+$Q69*(1-$F69))*((1+'Inputs &amp; Summary'!$D$7)^AX$29))),((_xlfn.WEIBULL.DIST(AX$29,$L69,$K69,FALSE)*($R69*(1-$E69)+$Q69*(1-$F69))*((1+'Inputs &amp; Summary'!$D$7)^AX$29))))))</f>
        <v>0</v>
      </c>
      <c r="AY69" s="114">
        <f>$D69*IF(AY$29&gt;'Inputs &amp; Summary'!$D$5,0,IF(AY$29&gt;VLOOKUP($G69,Lists!$J$17:$K$21,2),IF($M69=Lists!$H$3,IF($K69&lt;1,(($S69/$K69)*((1+'Inputs &amp; Summary'!$D$7)^AY$29)),((INT(AY$29/$K69)-INT((AY$29-1)/$K69))*$S69*((1+'Inputs &amp; Summary'!$D$7)^AY$29))),(_xlfn.WEIBULL.DIST(AY$29,$L69,$K69,FALSE)*$S69*((1+'Inputs &amp; Summary'!$D$7)^AY$29))),IF($M69=Lists!$H$3,IF($K69&lt;1,((($R69*(1-$E69)+$Q69*(1-$F69))/$K69)*((1+'Inputs &amp; Summary'!$D$7)^AY$29)),((INT(AY$29/$K69)-INT((AY$29-1)/$K69))*($R69*(1-$E69)+$Q69*(1-$F69))*((1+'Inputs &amp; Summary'!$D$7)^AY$29))),((_xlfn.WEIBULL.DIST(AY$29,$L69,$K69,FALSE)*($R69*(1-$E69)+$Q69*(1-$F69))*((1+'Inputs &amp; Summary'!$D$7)^AY$29))))))</f>
        <v>0</v>
      </c>
      <c r="AZ69" s="114">
        <f>$D69*IF(AZ$29&gt;'Inputs &amp; Summary'!$D$5,0,IF(AZ$29&gt;VLOOKUP($G69,Lists!$J$17:$K$21,2),IF($M69=Lists!$H$3,IF($K69&lt;1,(($S69/$K69)*((1+'Inputs &amp; Summary'!$D$7)^AZ$29)),((INT(AZ$29/$K69)-INT((AZ$29-1)/$K69))*$S69*((1+'Inputs &amp; Summary'!$D$7)^AZ$29))),(_xlfn.WEIBULL.DIST(AZ$29,$L69,$K69,FALSE)*$S69*((1+'Inputs &amp; Summary'!$D$7)^AZ$29))),IF($M69=Lists!$H$3,IF($K69&lt;1,((($R69*(1-$E69)+$Q69*(1-$F69))/$K69)*((1+'Inputs &amp; Summary'!$D$7)^AZ$29)),((INT(AZ$29/$K69)-INT((AZ$29-1)/$K69))*($R69*(1-$E69)+$Q69*(1-$F69))*((1+'Inputs &amp; Summary'!$D$7)^AZ$29))),((_xlfn.WEIBULL.DIST(AZ$29,$L69,$K69,FALSE)*($R69*(1-$E69)+$Q69*(1-$F69))*((1+'Inputs &amp; Summary'!$D$7)^AZ$29))))))</f>
        <v>0</v>
      </c>
      <c r="BA69" s="114">
        <f>$D69*IF(BA$29&gt;'Inputs &amp; Summary'!$D$5,0,IF(BA$29&gt;VLOOKUP($G69,Lists!$J$17:$K$21,2),IF($M69=Lists!$H$3,IF($K69&lt;1,(($S69/$K69)*((1+'Inputs &amp; Summary'!$D$7)^BA$29)),((INT(BA$29/$K69)-INT((BA$29-1)/$K69))*$S69*((1+'Inputs &amp; Summary'!$D$7)^BA$29))),(_xlfn.WEIBULL.DIST(BA$29,$L69,$K69,FALSE)*$S69*((1+'Inputs &amp; Summary'!$D$7)^BA$29))),IF($M69=Lists!$H$3,IF($K69&lt;1,((($R69*(1-$E69)+$Q69*(1-$F69))/$K69)*((1+'Inputs &amp; Summary'!$D$7)^BA$29)),((INT(BA$29/$K69)-INT((BA$29-1)/$K69))*($R69*(1-$E69)+$Q69*(1-$F69))*((1+'Inputs &amp; Summary'!$D$7)^BA$29))),((_xlfn.WEIBULL.DIST(BA$29,$L69,$K69,FALSE)*($R69*(1-$E69)+$Q69*(1-$F69))*((1+'Inputs &amp; Summary'!$D$7)^BA$29))))))</f>
        <v>0</v>
      </c>
      <c r="BB69" s="114">
        <f>$D69*IF(BB$29&gt;'Inputs &amp; Summary'!$D$5,0,IF(BB$29&gt;VLOOKUP($G69,Lists!$J$17:$K$21,2),IF($M69=Lists!$H$3,IF($K69&lt;1,(($S69/$K69)*((1+'Inputs &amp; Summary'!$D$7)^BB$29)),((INT(BB$29/$K69)-INT((BB$29-1)/$K69))*$S69*((1+'Inputs &amp; Summary'!$D$7)^BB$29))),(_xlfn.WEIBULL.DIST(BB$29,$L69,$K69,FALSE)*$S69*((1+'Inputs &amp; Summary'!$D$7)^BB$29))),IF($M69=Lists!$H$3,IF($K69&lt;1,((($R69*(1-$E69)+$Q69*(1-$F69))/$K69)*((1+'Inputs &amp; Summary'!$D$7)^BB$29)),((INT(BB$29/$K69)-INT((BB$29-1)/$K69))*($R69*(1-$E69)+$Q69*(1-$F69))*((1+'Inputs &amp; Summary'!$D$7)^BB$29))),((_xlfn.WEIBULL.DIST(BB$29,$L69,$K69,FALSE)*($R69*(1-$E69)+$Q69*(1-$F69))*((1+'Inputs &amp; Summary'!$D$7)^BB$29))))))</f>
        <v>0</v>
      </c>
      <c r="BC69" s="114">
        <f>$D69*IF(BC$29&gt;'Inputs &amp; Summary'!$D$5,0,IF(BC$29&gt;VLOOKUP($G69,Lists!$J$17:$K$21,2),IF($M69=Lists!$H$3,IF($K69&lt;1,(($S69/$K69)*((1+'Inputs &amp; Summary'!$D$7)^BC$29)),((INT(BC$29/$K69)-INT((BC$29-1)/$K69))*$S69*((1+'Inputs &amp; Summary'!$D$7)^BC$29))),(_xlfn.WEIBULL.DIST(BC$29,$L69,$K69,FALSE)*$S69*((1+'Inputs &amp; Summary'!$D$7)^BC$29))),IF($M69=Lists!$H$3,IF($K69&lt;1,((($R69*(1-$E69)+$Q69*(1-$F69))/$K69)*((1+'Inputs &amp; Summary'!$D$7)^BC$29)),((INT(BC$29/$K69)-INT((BC$29-1)/$K69))*($R69*(1-$E69)+$Q69*(1-$F69))*((1+'Inputs &amp; Summary'!$D$7)^BC$29))),((_xlfn.WEIBULL.DIST(BC$29,$L69,$K69,FALSE)*($R69*(1-$E69)+$Q69*(1-$F69))*((1+'Inputs &amp; Summary'!$D$7)^BC$29))))))</f>
        <v>0</v>
      </c>
      <c r="BD69" s="114">
        <f>$D69*IF(BD$29&gt;'Inputs &amp; Summary'!$D$5,0,IF(BD$29&gt;VLOOKUP($G69,Lists!$J$17:$K$21,2),IF($M69=Lists!$H$3,IF($K69&lt;1,(($S69/$K69)*((1+'Inputs &amp; Summary'!$D$7)^BD$29)),((INT(BD$29/$K69)-INT((BD$29-1)/$K69))*$S69*((1+'Inputs &amp; Summary'!$D$7)^BD$29))),(_xlfn.WEIBULL.DIST(BD$29,$L69,$K69,FALSE)*$S69*((1+'Inputs &amp; Summary'!$D$7)^BD$29))),IF($M69=Lists!$H$3,IF($K69&lt;1,((($R69*(1-$E69)+$Q69*(1-$F69))/$K69)*((1+'Inputs &amp; Summary'!$D$7)^BD$29)),((INT(BD$29/$K69)-INT((BD$29-1)/$K69))*($R69*(1-$E69)+$Q69*(1-$F69))*((1+'Inputs &amp; Summary'!$D$7)^BD$29))),((_xlfn.WEIBULL.DIST(BD$29,$L69,$K69,FALSE)*($R69*(1-$E69)+$Q69*(1-$F69))*((1+'Inputs &amp; Summary'!$D$7)^BD$29))))))</f>
        <v>0</v>
      </c>
      <c r="BE69" s="114">
        <f>$D69*IF(BE$29&gt;'Inputs &amp; Summary'!$D$5,0,IF(BE$29&gt;VLOOKUP($G69,Lists!$J$17:$K$21,2),IF($M69=Lists!$H$3,IF($K69&lt;1,(($S69/$K69)*((1+'Inputs &amp; Summary'!$D$7)^BE$29)),((INT(BE$29/$K69)-INT((BE$29-1)/$K69))*$S69*((1+'Inputs &amp; Summary'!$D$7)^BE$29))),(_xlfn.WEIBULL.DIST(BE$29,$L69,$K69,FALSE)*$S69*((1+'Inputs &amp; Summary'!$D$7)^BE$29))),IF($M69=Lists!$H$3,IF($K69&lt;1,((($R69*(1-$E69)+$Q69*(1-$F69))/$K69)*((1+'Inputs &amp; Summary'!$D$7)^BE$29)),((INT(BE$29/$K69)-INT((BE$29-1)/$K69))*($R69*(1-$E69)+$Q69*(1-$F69))*((1+'Inputs &amp; Summary'!$D$7)^BE$29))),((_xlfn.WEIBULL.DIST(BE$29,$L69,$K69,FALSE)*($R69*(1-$E69)+$Q69*(1-$F69))*((1+'Inputs &amp; Summary'!$D$7)^BE$29))))))</f>
        <v>0</v>
      </c>
      <c r="BF69" s="114">
        <f>$D69*IF(BF$29&gt;'Inputs &amp; Summary'!$D$5,0,IF(BF$29&gt;VLOOKUP($G69,Lists!$J$17:$K$21,2),IF($M69=Lists!$H$3,IF($K69&lt;1,(($S69/$K69)*((1+'Inputs &amp; Summary'!$D$7)^BF$29)),((INT(BF$29/$K69)-INT((BF$29-1)/$K69))*$S69*((1+'Inputs &amp; Summary'!$D$7)^BF$29))),(_xlfn.WEIBULL.DIST(BF$29,$L69,$K69,FALSE)*$S69*((1+'Inputs &amp; Summary'!$D$7)^BF$29))),IF($M69=Lists!$H$3,IF($K69&lt;1,((($R69*(1-$E69)+$Q69*(1-$F69))/$K69)*((1+'Inputs &amp; Summary'!$D$7)^BF$29)),((INT(BF$29/$K69)-INT((BF$29-1)/$K69))*($R69*(1-$E69)+$Q69*(1-$F69))*((1+'Inputs &amp; Summary'!$D$7)^BF$29))),((_xlfn.WEIBULL.DIST(BF$29,$L69,$K69,FALSE)*($R69*(1-$E69)+$Q69*(1-$F69))*((1+'Inputs &amp; Summary'!$D$7)^BF$29))))))</f>
        <v>0</v>
      </c>
      <c r="BG69" s="114">
        <f>$D69*IF(BG$29&gt;'Inputs &amp; Summary'!$D$5,0,IF(BG$29&gt;VLOOKUP($G69,Lists!$J$17:$K$21,2),IF($M69=Lists!$H$3,IF($K69&lt;1,(($S69/$K69)*((1+'Inputs &amp; Summary'!$D$7)^BG$29)),((INT(BG$29/$K69)-INT((BG$29-1)/$K69))*$S69*((1+'Inputs &amp; Summary'!$D$7)^BG$29))),(_xlfn.WEIBULL.DIST(BG$29,$L69,$K69,FALSE)*$S69*((1+'Inputs &amp; Summary'!$D$7)^BG$29))),IF($M69=Lists!$H$3,IF($K69&lt;1,((($R69*(1-$E69)+$Q69*(1-$F69))/$K69)*((1+'Inputs &amp; Summary'!$D$7)^BG$29)),((INT(BG$29/$K69)-INT((BG$29-1)/$K69))*($R69*(1-$E69)+$Q69*(1-$F69))*((1+'Inputs &amp; Summary'!$D$7)^BG$29))),((_xlfn.WEIBULL.DIST(BG$29,$L69,$K69,FALSE)*($R69*(1-$E69)+$Q69*(1-$F69))*((1+'Inputs &amp; Summary'!$D$7)^BG$29))))))</f>
        <v>0</v>
      </c>
      <c r="BH69" s="114">
        <f>$D69*IF(BH$29&gt;'Inputs &amp; Summary'!$D$5,0,IF(BH$29&gt;VLOOKUP($G69,Lists!$J$17:$K$21,2),IF($M69=Lists!$H$3,IF($K69&lt;1,(($S69/$K69)*((1+'Inputs &amp; Summary'!$D$7)^BH$29)),((INT(BH$29/$K69)-INT((BH$29-1)/$K69))*$S69*((1+'Inputs &amp; Summary'!$D$7)^BH$29))),(_xlfn.WEIBULL.DIST(BH$29,$L69,$K69,FALSE)*$S69*((1+'Inputs &amp; Summary'!$D$7)^BH$29))),IF($M69=Lists!$H$3,IF($K69&lt;1,((($R69*(1-$E69)+$Q69*(1-$F69))/$K69)*((1+'Inputs &amp; Summary'!$D$7)^BH$29)),((INT(BH$29/$K69)-INT((BH$29-1)/$K69))*($R69*(1-$E69)+$Q69*(1-$F69))*((1+'Inputs &amp; Summary'!$D$7)^BH$29))),((_xlfn.WEIBULL.DIST(BH$29,$L69,$K69,FALSE)*($R69*(1-$E69)+$Q69*(1-$F69))*((1+'Inputs &amp; Summary'!$D$7)^BH$29))))))</f>
        <v>0</v>
      </c>
      <c r="BI69" s="114">
        <f>$D69*IF(BI$29&gt;'Inputs &amp; Summary'!$D$5,0,IF(BI$29&gt;VLOOKUP($G69,Lists!$J$17:$K$21,2),IF($M69=Lists!$H$3,IF($K69&lt;1,(($S69/$K69)*((1+'Inputs &amp; Summary'!$D$7)^BI$29)),((INT(BI$29/$K69)-INT((BI$29-1)/$K69))*$S69*((1+'Inputs &amp; Summary'!$D$7)^BI$29))),(_xlfn.WEIBULL.DIST(BI$29,$L69,$K69,FALSE)*$S69*((1+'Inputs &amp; Summary'!$D$7)^BI$29))),IF($M69=Lists!$H$3,IF($K69&lt;1,((($R69*(1-$E69)+$Q69*(1-$F69))/$K69)*((1+'Inputs &amp; Summary'!$D$7)^BI$29)),((INT(BI$29/$K69)-INT((BI$29-1)/$K69))*($R69*(1-$E69)+$Q69*(1-$F69))*((1+'Inputs &amp; Summary'!$D$7)^BI$29))),((_xlfn.WEIBULL.DIST(BI$29,$L69,$K69,FALSE)*($R69*(1-$E69)+$Q69*(1-$F69))*((1+'Inputs &amp; Summary'!$D$7)^BI$29))))))</f>
        <v>0</v>
      </c>
      <c r="BJ69" s="114">
        <f>$D69*IF(BJ$29&gt;'Inputs &amp; Summary'!$D$5,0,IF(BJ$29&gt;VLOOKUP($G69,Lists!$J$17:$K$21,2),IF($M69=Lists!$H$3,IF($K69&lt;1,(($S69/$K69)*((1+'Inputs &amp; Summary'!$D$7)^BJ$29)),((INT(BJ$29/$K69)-INT((BJ$29-1)/$K69))*$S69*((1+'Inputs &amp; Summary'!$D$7)^BJ$29))),(_xlfn.WEIBULL.DIST(BJ$29,$L69,$K69,FALSE)*$S69*((1+'Inputs &amp; Summary'!$D$7)^BJ$29))),IF($M69=Lists!$H$3,IF($K69&lt;1,((($R69*(1-$E69)+$Q69*(1-$F69))/$K69)*((1+'Inputs &amp; Summary'!$D$7)^BJ$29)),((INT(BJ$29/$K69)-INT((BJ$29-1)/$K69))*($R69*(1-$E69)+$Q69*(1-$F69))*((1+'Inputs &amp; Summary'!$D$7)^BJ$29))),((_xlfn.WEIBULL.DIST(BJ$29,$L69,$K69,FALSE)*($R69*(1-$E69)+$Q69*(1-$F69))*((1+'Inputs &amp; Summary'!$D$7)^BJ$29))))))</f>
        <v>0</v>
      </c>
      <c r="BK69" s="114">
        <f>$D69*IF(BK$29&gt;'Inputs &amp; Summary'!$D$5,0,IF(BK$29&gt;VLOOKUP($G69,Lists!$J$17:$K$21,2),IF($M69=Lists!$H$3,IF($K69&lt;1,(($S69/$K69)*((1+'Inputs &amp; Summary'!$D$7)^BK$29)),((INT(BK$29/$K69)-INT((BK$29-1)/$K69))*$S69*((1+'Inputs &amp; Summary'!$D$7)^BK$29))),(_xlfn.WEIBULL.DIST(BK$29,$L69,$K69,FALSE)*$S69*((1+'Inputs &amp; Summary'!$D$7)^BK$29))),IF($M69=Lists!$H$3,IF($K69&lt;1,((($R69*(1-$E69)+$Q69*(1-$F69))/$K69)*((1+'Inputs &amp; Summary'!$D$7)^BK$29)),((INT(BK$29/$K69)-INT((BK$29-1)/$K69))*($R69*(1-$E69)+$Q69*(1-$F69))*((1+'Inputs &amp; Summary'!$D$7)^BK$29))),((_xlfn.WEIBULL.DIST(BK$29,$L69,$K69,FALSE)*($R69*(1-$E69)+$Q69*(1-$F69))*((1+'Inputs &amp; Summary'!$D$7)^BK$29))))))</f>
        <v>0</v>
      </c>
      <c r="BL69" s="114">
        <f>$D69*IF(BL$29&gt;'Inputs &amp; Summary'!$D$5,0,IF(BL$29&gt;VLOOKUP($G69,Lists!$J$17:$K$21,2),IF($M69=Lists!$H$3,IF($K69&lt;1,(($S69/$K69)*((1+'Inputs &amp; Summary'!$D$7)^BL$29)),((INT(BL$29/$K69)-INT((BL$29-1)/$K69))*$S69*((1+'Inputs &amp; Summary'!$D$7)^BL$29))),(_xlfn.WEIBULL.DIST(BL$29,$L69,$K69,FALSE)*$S69*((1+'Inputs &amp; Summary'!$D$7)^BL$29))),IF($M69=Lists!$H$3,IF($K69&lt;1,((($R69*(1-$E69)+$Q69*(1-$F69))/$K69)*((1+'Inputs &amp; Summary'!$D$7)^BL$29)),((INT(BL$29/$K69)-INT((BL$29-1)/$K69))*($R69*(1-$E69)+$Q69*(1-$F69))*((1+'Inputs &amp; Summary'!$D$7)^BL$29))),((_xlfn.WEIBULL.DIST(BL$29,$L69,$K69,FALSE)*($R69*(1-$E69)+$Q69*(1-$F69))*((1+'Inputs &amp; Summary'!$D$7)^BL$29))))))</f>
        <v>0</v>
      </c>
    </row>
    <row r="70" spans="1:64" s="1" customFormat="1" ht="28.8" x14ac:dyDescent="0.3">
      <c r="A70" s="79" t="s">
        <v>176</v>
      </c>
      <c r="B70" s="33" t="s">
        <v>307</v>
      </c>
      <c r="C70" s="33" t="s">
        <v>138</v>
      </c>
      <c r="D70" s="68">
        <v>0</v>
      </c>
      <c r="E70" s="68"/>
      <c r="F70" s="68"/>
      <c r="G70" s="213" t="s">
        <v>433</v>
      </c>
      <c r="H70" s="34"/>
      <c r="I70" s="34" t="s">
        <v>96</v>
      </c>
      <c r="J70" s="33">
        <f>VLOOKUP(I70,'Labor Rates'!$A$1:$B$16,2)</f>
        <v>14.423076923076923</v>
      </c>
      <c r="K70" s="35">
        <v>1</v>
      </c>
      <c r="L70" s="35">
        <v>1</v>
      </c>
      <c r="M70" s="33" t="s">
        <v>259</v>
      </c>
      <c r="N70" s="84">
        <v>1</v>
      </c>
      <c r="O70" s="35">
        <v>0.5</v>
      </c>
      <c r="P70" s="5">
        <v>0</v>
      </c>
      <c r="Q70" s="73">
        <f t="shared" si="11"/>
        <v>7.2115384615384617</v>
      </c>
      <c r="R70" s="73">
        <f t="shared" si="12"/>
        <v>0</v>
      </c>
      <c r="S70" s="74">
        <f t="shared" si="13"/>
        <v>0</v>
      </c>
      <c r="T70" s="88"/>
      <c r="U70" s="80"/>
      <c r="V70" s="87">
        <f t="shared" si="14"/>
        <v>0</v>
      </c>
      <c r="W70" s="87">
        <f>NPV('Inputs &amp; Summary'!$D$6,Y70:BL70)</f>
        <v>0</v>
      </c>
      <c r="X70" s="90">
        <f t="shared" si="15"/>
        <v>0</v>
      </c>
      <c r="Y70" s="114">
        <f>$D70*IF(Y$29&gt;'Inputs &amp; Summary'!$D$5,0,IF(Y$29&gt;VLOOKUP($G70,Lists!$J$17:$K$21,2),IF($M70=Lists!$H$3,IF($K70&lt;1,(($S70/$K70)*((1+'Inputs &amp; Summary'!$D$7)^Y$29)),((INT(Y$29/$K70)-INT((Y$29-1)/$K70))*$S70*((1+'Inputs &amp; Summary'!$D$7)^Y$29))),(_xlfn.WEIBULL.DIST(Y$29,$L70,$K70,FALSE)*$S70*((1+'Inputs &amp; Summary'!$D$7)^Y$29))),IF($M70=Lists!$H$3,IF($K70&lt;1,((($R70*(1-$E70)+$Q70*(1-$F70))/$K70)*((1+'Inputs &amp; Summary'!$D$7)^Y$29)),((INT(Y$29/$K70)-INT((Y$29-1)/$K70))*($R70*(1-$E70)+$Q70*(1-$F70))*((1+'Inputs &amp; Summary'!$D$7)^Y$29))),((_xlfn.WEIBULL.DIST(Y$29,$L70,$K70,FALSE)*($R70*(1-$E70)+$Q70*(1-$F70))*((1+'Inputs &amp; Summary'!$D$7)^Y$29))))))</f>
        <v>0</v>
      </c>
      <c r="Z70" s="114">
        <f>$D70*IF(Z$29&gt;'Inputs &amp; Summary'!$D$5,0,IF(Z$29&gt;VLOOKUP($G70,Lists!$J$17:$K$21,2),IF($M70=Lists!$H$3,IF($K70&lt;1,(($S70/$K70)*((1+'Inputs &amp; Summary'!$D$7)^Z$29)),((INT(Z$29/$K70)-INT((Z$29-1)/$K70))*$S70*((1+'Inputs &amp; Summary'!$D$7)^Z$29))),(_xlfn.WEIBULL.DIST(Z$29,$L70,$K70,FALSE)*$S70*((1+'Inputs &amp; Summary'!$D$7)^Z$29))),IF($M70=Lists!$H$3,IF($K70&lt;1,((($R70*(1-$E70)+$Q70*(1-$F70))/$K70)*((1+'Inputs &amp; Summary'!$D$7)^Z$29)),((INT(Z$29/$K70)-INT((Z$29-1)/$K70))*($R70*(1-$E70)+$Q70*(1-$F70))*((1+'Inputs &amp; Summary'!$D$7)^Z$29))),((_xlfn.WEIBULL.DIST(Z$29,$L70,$K70,FALSE)*($R70*(1-$E70)+$Q70*(1-$F70))*((1+'Inputs &amp; Summary'!$D$7)^Z$29))))))</f>
        <v>0</v>
      </c>
      <c r="AA70" s="114">
        <f>$D70*IF(AA$29&gt;'Inputs &amp; Summary'!$D$5,0,IF(AA$29&gt;VLOOKUP($G70,Lists!$J$17:$K$21,2),IF($M70=Lists!$H$3,IF($K70&lt;1,(($S70/$K70)*((1+'Inputs &amp; Summary'!$D$7)^AA$29)),((INT(AA$29/$K70)-INT((AA$29-1)/$K70))*$S70*((1+'Inputs &amp; Summary'!$D$7)^AA$29))),(_xlfn.WEIBULL.DIST(AA$29,$L70,$K70,FALSE)*$S70*((1+'Inputs &amp; Summary'!$D$7)^AA$29))),IF($M70=Lists!$H$3,IF($K70&lt;1,((($R70*(1-$E70)+$Q70*(1-$F70))/$K70)*((1+'Inputs &amp; Summary'!$D$7)^AA$29)),((INT(AA$29/$K70)-INT((AA$29-1)/$K70))*($R70*(1-$E70)+$Q70*(1-$F70))*((1+'Inputs &amp; Summary'!$D$7)^AA$29))),((_xlfn.WEIBULL.DIST(AA$29,$L70,$K70,FALSE)*($R70*(1-$E70)+$Q70*(1-$F70))*((1+'Inputs &amp; Summary'!$D$7)^AA$29))))))</f>
        <v>0</v>
      </c>
      <c r="AB70" s="114">
        <f>$D70*IF(AB$29&gt;'Inputs &amp; Summary'!$D$5,0,IF(AB$29&gt;VLOOKUP($G70,Lists!$J$17:$K$21,2),IF($M70=Lists!$H$3,IF($K70&lt;1,(($S70/$K70)*((1+'Inputs &amp; Summary'!$D$7)^AB$29)),((INT(AB$29/$K70)-INT((AB$29-1)/$K70))*$S70*((1+'Inputs &amp; Summary'!$D$7)^AB$29))),(_xlfn.WEIBULL.DIST(AB$29,$L70,$K70,FALSE)*$S70*((1+'Inputs &amp; Summary'!$D$7)^AB$29))),IF($M70=Lists!$H$3,IF($K70&lt;1,((($R70*(1-$E70)+$Q70*(1-$F70))/$K70)*((1+'Inputs &amp; Summary'!$D$7)^AB$29)),((INT(AB$29/$K70)-INT((AB$29-1)/$K70))*($R70*(1-$E70)+$Q70*(1-$F70))*((1+'Inputs &amp; Summary'!$D$7)^AB$29))),((_xlfn.WEIBULL.DIST(AB$29,$L70,$K70,FALSE)*($R70*(1-$E70)+$Q70*(1-$F70))*((1+'Inputs &amp; Summary'!$D$7)^AB$29))))))</f>
        <v>0</v>
      </c>
      <c r="AC70" s="114">
        <f>$D70*IF(AC$29&gt;'Inputs &amp; Summary'!$D$5,0,IF(AC$29&gt;VLOOKUP($G70,Lists!$J$17:$K$21,2),IF($M70=Lists!$H$3,IF($K70&lt;1,(($S70/$K70)*((1+'Inputs &amp; Summary'!$D$7)^AC$29)),((INT(AC$29/$K70)-INT((AC$29-1)/$K70))*$S70*((1+'Inputs &amp; Summary'!$D$7)^AC$29))),(_xlfn.WEIBULL.DIST(AC$29,$L70,$K70,FALSE)*$S70*((1+'Inputs &amp; Summary'!$D$7)^AC$29))),IF($M70=Lists!$H$3,IF($K70&lt;1,((($R70*(1-$E70)+$Q70*(1-$F70))/$K70)*((1+'Inputs &amp; Summary'!$D$7)^AC$29)),((INT(AC$29/$K70)-INT((AC$29-1)/$K70))*($R70*(1-$E70)+$Q70*(1-$F70))*((1+'Inputs &amp; Summary'!$D$7)^AC$29))),((_xlfn.WEIBULL.DIST(AC$29,$L70,$K70,FALSE)*($R70*(1-$E70)+$Q70*(1-$F70))*((1+'Inputs &amp; Summary'!$D$7)^AC$29))))))</f>
        <v>0</v>
      </c>
      <c r="AD70" s="114">
        <f>$D70*IF(AD$29&gt;'Inputs &amp; Summary'!$D$5,0,IF(AD$29&gt;VLOOKUP($G70,Lists!$J$17:$K$21,2),IF($M70=Lists!$H$3,IF($K70&lt;1,(($S70/$K70)*((1+'Inputs &amp; Summary'!$D$7)^AD$29)),((INT(AD$29/$K70)-INT((AD$29-1)/$K70))*$S70*((1+'Inputs &amp; Summary'!$D$7)^AD$29))),(_xlfn.WEIBULL.DIST(AD$29,$L70,$K70,FALSE)*$S70*((1+'Inputs &amp; Summary'!$D$7)^AD$29))),IF($M70=Lists!$H$3,IF($K70&lt;1,((($R70*(1-$E70)+$Q70*(1-$F70))/$K70)*((1+'Inputs &amp; Summary'!$D$7)^AD$29)),((INT(AD$29/$K70)-INT((AD$29-1)/$K70))*($R70*(1-$E70)+$Q70*(1-$F70))*((1+'Inputs &amp; Summary'!$D$7)^AD$29))),((_xlfn.WEIBULL.DIST(AD$29,$L70,$K70,FALSE)*($R70*(1-$E70)+$Q70*(1-$F70))*((1+'Inputs &amp; Summary'!$D$7)^AD$29))))))</f>
        <v>0</v>
      </c>
      <c r="AE70" s="114">
        <f>$D70*IF(AE$29&gt;'Inputs &amp; Summary'!$D$5,0,IF(AE$29&gt;VLOOKUP($G70,Lists!$J$17:$K$21,2),IF($M70=Lists!$H$3,IF($K70&lt;1,(($S70/$K70)*((1+'Inputs &amp; Summary'!$D$7)^AE$29)),((INT(AE$29/$K70)-INT((AE$29-1)/$K70))*$S70*((1+'Inputs &amp; Summary'!$D$7)^AE$29))),(_xlfn.WEIBULL.DIST(AE$29,$L70,$K70,FALSE)*$S70*((1+'Inputs &amp; Summary'!$D$7)^AE$29))),IF($M70=Lists!$H$3,IF($K70&lt;1,((($R70*(1-$E70)+$Q70*(1-$F70))/$K70)*((1+'Inputs &amp; Summary'!$D$7)^AE$29)),((INT(AE$29/$K70)-INT((AE$29-1)/$K70))*($R70*(1-$E70)+$Q70*(1-$F70))*((1+'Inputs &amp; Summary'!$D$7)^AE$29))),((_xlfn.WEIBULL.DIST(AE$29,$L70,$K70,FALSE)*($R70*(1-$E70)+$Q70*(1-$F70))*((1+'Inputs &amp; Summary'!$D$7)^AE$29))))))</f>
        <v>0</v>
      </c>
      <c r="AF70" s="114">
        <f>$D70*IF(AF$29&gt;'Inputs &amp; Summary'!$D$5,0,IF(AF$29&gt;VLOOKUP($G70,Lists!$J$17:$K$21,2),IF($M70=Lists!$H$3,IF($K70&lt;1,(($S70/$K70)*((1+'Inputs &amp; Summary'!$D$7)^AF$29)),((INT(AF$29/$K70)-INT((AF$29-1)/$K70))*$S70*((1+'Inputs &amp; Summary'!$D$7)^AF$29))),(_xlfn.WEIBULL.DIST(AF$29,$L70,$K70,FALSE)*$S70*((1+'Inputs &amp; Summary'!$D$7)^AF$29))),IF($M70=Lists!$H$3,IF($K70&lt;1,((($R70*(1-$E70)+$Q70*(1-$F70))/$K70)*((1+'Inputs &amp; Summary'!$D$7)^AF$29)),((INT(AF$29/$K70)-INT((AF$29-1)/$K70))*($R70*(1-$E70)+$Q70*(1-$F70))*((1+'Inputs &amp; Summary'!$D$7)^AF$29))),((_xlfn.WEIBULL.DIST(AF$29,$L70,$K70,FALSE)*($R70*(1-$E70)+$Q70*(1-$F70))*((1+'Inputs &amp; Summary'!$D$7)^AF$29))))))</f>
        <v>0</v>
      </c>
      <c r="AG70" s="114">
        <f>$D70*IF(AG$29&gt;'Inputs &amp; Summary'!$D$5,0,IF(AG$29&gt;VLOOKUP($G70,Lists!$J$17:$K$21,2),IF($M70=Lists!$H$3,IF($K70&lt;1,(($S70/$K70)*((1+'Inputs &amp; Summary'!$D$7)^AG$29)),((INT(AG$29/$K70)-INT((AG$29-1)/$K70))*$S70*((1+'Inputs &amp; Summary'!$D$7)^AG$29))),(_xlfn.WEIBULL.DIST(AG$29,$L70,$K70,FALSE)*$S70*((1+'Inputs &amp; Summary'!$D$7)^AG$29))),IF($M70=Lists!$H$3,IF($K70&lt;1,((($R70*(1-$E70)+$Q70*(1-$F70))/$K70)*((1+'Inputs &amp; Summary'!$D$7)^AG$29)),((INT(AG$29/$K70)-INT((AG$29-1)/$K70))*($R70*(1-$E70)+$Q70*(1-$F70))*((1+'Inputs &amp; Summary'!$D$7)^AG$29))),((_xlfn.WEIBULL.DIST(AG$29,$L70,$K70,FALSE)*($R70*(1-$E70)+$Q70*(1-$F70))*((1+'Inputs &amp; Summary'!$D$7)^AG$29))))))</f>
        <v>0</v>
      </c>
      <c r="AH70" s="114">
        <f>$D70*IF(AH$29&gt;'Inputs &amp; Summary'!$D$5,0,IF(AH$29&gt;VLOOKUP($G70,Lists!$J$17:$K$21,2),IF($M70=Lists!$H$3,IF($K70&lt;1,(($S70/$K70)*((1+'Inputs &amp; Summary'!$D$7)^AH$29)),((INT(AH$29/$K70)-INT((AH$29-1)/$K70))*$S70*((1+'Inputs &amp; Summary'!$D$7)^AH$29))),(_xlfn.WEIBULL.DIST(AH$29,$L70,$K70,FALSE)*$S70*((1+'Inputs &amp; Summary'!$D$7)^AH$29))),IF($M70=Lists!$H$3,IF($K70&lt;1,((($R70*(1-$E70)+$Q70*(1-$F70))/$K70)*((1+'Inputs &amp; Summary'!$D$7)^AH$29)),((INT(AH$29/$K70)-INT((AH$29-1)/$K70))*($R70*(1-$E70)+$Q70*(1-$F70))*((1+'Inputs &amp; Summary'!$D$7)^AH$29))),((_xlfn.WEIBULL.DIST(AH$29,$L70,$K70,FALSE)*($R70*(1-$E70)+$Q70*(1-$F70))*((1+'Inputs &amp; Summary'!$D$7)^AH$29))))))</f>
        <v>0</v>
      </c>
      <c r="AI70" s="114">
        <f>$D70*IF(AI$29&gt;'Inputs &amp; Summary'!$D$5,0,IF(AI$29&gt;VLOOKUP($G70,Lists!$J$17:$K$21,2),IF($M70=Lists!$H$3,IF($K70&lt;1,(($S70/$K70)*((1+'Inputs &amp; Summary'!$D$7)^AI$29)),((INT(AI$29/$K70)-INT((AI$29-1)/$K70))*$S70*((1+'Inputs &amp; Summary'!$D$7)^AI$29))),(_xlfn.WEIBULL.DIST(AI$29,$L70,$K70,FALSE)*$S70*((1+'Inputs &amp; Summary'!$D$7)^AI$29))),IF($M70=Lists!$H$3,IF($K70&lt;1,((($R70*(1-$E70)+$Q70*(1-$F70))/$K70)*((1+'Inputs &amp; Summary'!$D$7)^AI$29)),((INT(AI$29/$K70)-INT((AI$29-1)/$K70))*($R70*(1-$E70)+$Q70*(1-$F70))*((1+'Inputs &amp; Summary'!$D$7)^AI$29))),((_xlfn.WEIBULL.DIST(AI$29,$L70,$K70,FALSE)*($R70*(1-$E70)+$Q70*(1-$F70))*((1+'Inputs &amp; Summary'!$D$7)^AI$29))))))</f>
        <v>0</v>
      </c>
      <c r="AJ70" s="114">
        <f>$D70*IF(AJ$29&gt;'Inputs &amp; Summary'!$D$5,0,IF(AJ$29&gt;VLOOKUP($G70,Lists!$J$17:$K$21,2),IF($M70=Lists!$H$3,IF($K70&lt;1,(($S70/$K70)*((1+'Inputs &amp; Summary'!$D$7)^AJ$29)),((INT(AJ$29/$K70)-INT((AJ$29-1)/$K70))*$S70*((1+'Inputs &amp; Summary'!$D$7)^AJ$29))),(_xlfn.WEIBULL.DIST(AJ$29,$L70,$K70,FALSE)*$S70*((1+'Inputs &amp; Summary'!$D$7)^AJ$29))),IF($M70=Lists!$H$3,IF($K70&lt;1,((($R70*(1-$E70)+$Q70*(1-$F70))/$K70)*((1+'Inputs &amp; Summary'!$D$7)^AJ$29)),((INT(AJ$29/$K70)-INT((AJ$29-1)/$K70))*($R70*(1-$E70)+$Q70*(1-$F70))*((1+'Inputs &amp; Summary'!$D$7)^AJ$29))),((_xlfn.WEIBULL.DIST(AJ$29,$L70,$K70,FALSE)*($R70*(1-$E70)+$Q70*(1-$F70))*((1+'Inputs &amp; Summary'!$D$7)^AJ$29))))))</f>
        <v>0</v>
      </c>
      <c r="AK70" s="114">
        <f>$D70*IF(AK$29&gt;'Inputs &amp; Summary'!$D$5,0,IF(AK$29&gt;VLOOKUP($G70,Lists!$J$17:$K$21,2),IF($M70=Lists!$H$3,IF($K70&lt;1,(($S70/$K70)*((1+'Inputs &amp; Summary'!$D$7)^AK$29)),((INT(AK$29/$K70)-INT((AK$29-1)/$K70))*$S70*((1+'Inputs &amp; Summary'!$D$7)^AK$29))),(_xlfn.WEIBULL.DIST(AK$29,$L70,$K70,FALSE)*$S70*((1+'Inputs &amp; Summary'!$D$7)^AK$29))),IF($M70=Lists!$H$3,IF($K70&lt;1,((($R70*(1-$E70)+$Q70*(1-$F70))/$K70)*((1+'Inputs &amp; Summary'!$D$7)^AK$29)),((INT(AK$29/$K70)-INT((AK$29-1)/$K70))*($R70*(1-$E70)+$Q70*(1-$F70))*((1+'Inputs &amp; Summary'!$D$7)^AK$29))),((_xlfn.WEIBULL.DIST(AK$29,$L70,$K70,FALSE)*($R70*(1-$E70)+$Q70*(1-$F70))*((1+'Inputs &amp; Summary'!$D$7)^AK$29))))))</f>
        <v>0</v>
      </c>
      <c r="AL70" s="114">
        <f>$D70*IF(AL$29&gt;'Inputs &amp; Summary'!$D$5,0,IF(AL$29&gt;VLOOKUP($G70,Lists!$J$17:$K$21,2),IF($M70=Lists!$H$3,IF($K70&lt;1,(($S70/$K70)*((1+'Inputs &amp; Summary'!$D$7)^AL$29)),((INT(AL$29/$K70)-INT((AL$29-1)/$K70))*$S70*((1+'Inputs &amp; Summary'!$D$7)^AL$29))),(_xlfn.WEIBULL.DIST(AL$29,$L70,$K70,FALSE)*$S70*((1+'Inputs &amp; Summary'!$D$7)^AL$29))),IF($M70=Lists!$H$3,IF($K70&lt;1,((($R70*(1-$E70)+$Q70*(1-$F70))/$K70)*((1+'Inputs &amp; Summary'!$D$7)^AL$29)),((INT(AL$29/$K70)-INT((AL$29-1)/$K70))*($R70*(1-$E70)+$Q70*(1-$F70))*((1+'Inputs &amp; Summary'!$D$7)^AL$29))),((_xlfn.WEIBULL.DIST(AL$29,$L70,$K70,FALSE)*($R70*(1-$E70)+$Q70*(1-$F70))*((1+'Inputs &amp; Summary'!$D$7)^AL$29))))))</f>
        <v>0</v>
      </c>
      <c r="AM70" s="114">
        <f>$D70*IF(AM$29&gt;'Inputs &amp; Summary'!$D$5,0,IF(AM$29&gt;VLOOKUP($G70,Lists!$J$17:$K$21,2),IF($M70=Lists!$H$3,IF($K70&lt;1,(($S70/$K70)*((1+'Inputs &amp; Summary'!$D$7)^AM$29)),((INT(AM$29/$K70)-INT((AM$29-1)/$K70))*$S70*((1+'Inputs &amp; Summary'!$D$7)^AM$29))),(_xlfn.WEIBULL.DIST(AM$29,$L70,$K70,FALSE)*$S70*((1+'Inputs &amp; Summary'!$D$7)^AM$29))),IF($M70=Lists!$H$3,IF($K70&lt;1,((($R70*(1-$E70)+$Q70*(1-$F70))/$K70)*((1+'Inputs &amp; Summary'!$D$7)^AM$29)),((INT(AM$29/$K70)-INT((AM$29-1)/$K70))*($R70*(1-$E70)+$Q70*(1-$F70))*((1+'Inputs &amp; Summary'!$D$7)^AM$29))),((_xlfn.WEIBULL.DIST(AM$29,$L70,$K70,FALSE)*($R70*(1-$E70)+$Q70*(1-$F70))*((1+'Inputs &amp; Summary'!$D$7)^AM$29))))))</f>
        <v>0</v>
      </c>
      <c r="AN70" s="114">
        <f>$D70*IF(AN$29&gt;'Inputs &amp; Summary'!$D$5,0,IF(AN$29&gt;VLOOKUP($G70,Lists!$J$17:$K$21,2),IF($M70=Lists!$H$3,IF($K70&lt;1,(($S70/$K70)*((1+'Inputs &amp; Summary'!$D$7)^AN$29)),((INT(AN$29/$K70)-INT((AN$29-1)/$K70))*$S70*((1+'Inputs &amp; Summary'!$D$7)^AN$29))),(_xlfn.WEIBULL.DIST(AN$29,$L70,$K70,FALSE)*$S70*((1+'Inputs &amp; Summary'!$D$7)^AN$29))),IF($M70=Lists!$H$3,IF($K70&lt;1,((($R70*(1-$E70)+$Q70*(1-$F70))/$K70)*((1+'Inputs &amp; Summary'!$D$7)^AN$29)),((INT(AN$29/$K70)-INT((AN$29-1)/$K70))*($R70*(1-$E70)+$Q70*(1-$F70))*((1+'Inputs &amp; Summary'!$D$7)^AN$29))),((_xlfn.WEIBULL.DIST(AN$29,$L70,$K70,FALSE)*($R70*(1-$E70)+$Q70*(1-$F70))*((1+'Inputs &amp; Summary'!$D$7)^AN$29))))))</f>
        <v>0</v>
      </c>
      <c r="AO70" s="114">
        <f>$D70*IF(AO$29&gt;'Inputs &amp; Summary'!$D$5,0,IF(AO$29&gt;VLOOKUP($G70,Lists!$J$17:$K$21,2),IF($M70=Lists!$H$3,IF($K70&lt;1,(($S70/$K70)*((1+'Inputs &amp; Summary'!$D$7)^AO$29)),((INT(AO$29/$K70)-INT((AO$29-1)/$K70))*$S70*((1+'Inputs &amp; Summary'!$D$7)^AO$29))),(_xlfn.WEIBULL.DIST(AO$29,$L70,$K70,FALSE)*$S70*((1+'Inputs &amp; Summary'!$D$7)^AO$29))),IF($M70=Lists!$H$3,IF($K70&lt;1,((($R70*(1-$E70)+$Q70*(1-$F70))/$K70)*((1+'Inputs &amp; Summary'!$D$7)^AO$29)),((INT(AO$29/$K70)-INT((AO$29-1)/$K70))*($R70*(1-$E70)+$Q70*(1-$F70))*((1+'Inputs &amp; Summary'!$D$7)^AO$29))),((_xlfn.WEIBULL.DIST(AO$29,$L70,$K70,FALSE)*($R70*(1-$E70)+$Q70*(1-$F70))*((1+'Inputs &amp; Summary'!$D$7)^AO$29))))))</f>
        <v>0</v>
      </c>
      <c r="AP70" s="114">
        <f>$D70*IF(AP$29&gt;'Inputs &amp; Summary'!$D$5,0,IF(AP$29&gt;VLOOKUP($G70,Lists!$J$17:$K$21,2),IF($M70=Lists!$H$3,IF($K70&lt;1,(($S70/$K70)*((1+'Inputs &amp; Summary'!$D$7)^AP$29)),((INT(AP$29/$K70)-INT((AP$29-1)/$K70))*$S70*((1+'Inputs &amp; Summary'!$D$7)^AP$29))),(_xlfn.WEIBULL.DIST(AP$29,$L70,$K70,FALSE)*$S70*((1+'Inputs &amp; Summary'!$D$7)^AP$29))),IF($M70=Lists!$H$3,IF($K70&lt;1,((($R70*(1-$E70)+$Q70*(1-$F70))/$K70)*((1+'Inputs &amp; Summary'!$D$7)^AP$29)),((INT(AP$29/$K70)-INT((AP$29-1)/$K70))*($R70*(1-$E70)+$Q70*(1-$F70))*((1+'Inputs &amp; Summary'!$D$7)^AP$29))),((_xlfn.WEIBULL.DIST(AP$29,$L70,$K70,FALSE)*($R70*(1-$E70)+$Q70*(1-$F70))*((1+'Inputs &amp; Summary'!$D$7)^AP$29))))))</f>
        <v>0</v>
      </c>
      <c r="AQ70" s="114">
        <f>$D70*IF(AQ$29&gt;'Inputs &amp; Summary'!$D$5,0,IF(AQ$29&gt;VLOOKUP($G70,Lists!$J$17:$K$21,2),IF($M70=Lists!$H$3,IF($K70&lt;1,(($S70/$K70)*((1+'Inputs &amp; Summary'!$D$7)^AQ$29)),((INT(AQ$29/$K70)-INT((AQ$29-1)/$K70))*$S70*((1+'Inputs &amp; Summary'!$D$7)^AQ$29))),(_xlfn.WEIBULL.DIST(AQ$29,$L70,$K70,FALSE)*$S70*((1+'Inputs &amp; Summary'!$D$7)^AQ$29))),IF($M70=Lists!$H$3,IF($K70&lt;1,((($R70*(1-$E70)+$Q70*(1-$F70))/$K70)*((1+'Inputs &amp; Summary'!$D$7)^AQ$29)),((INT(AQ$29/$K70)-INT((AQ$29-1)/$K70))*($R70*(1-$E70)+$Q70*(1-$F70))*((1+'Inputs &amp; Summary'!$D$7)^AQ$29))),((_xlfn.WEIBULL.DIST(AQ$29,$L70,$K70,FALSE)*($R70*(1-$E70)+$Q70*(1-$F70))*((1+'Inputs &amp; Summary'!$D$7)^AQ$29))))))</f>
        <v>0</v>
      </c>
      <c r="AR70" s="114">
        <f>$D70*IF(AR$29&gt;'Inputs &amp; Summary'!$D$5,0,IF(AR$29&gt;VLOOKUP($G70,Lists!$J$17:$K$21,2),IF($M70=Lists!$H$3,IF($K70&lt;1,(($S70/$K70)*((1+'Inputs &amp; Summary'!$D$7)^AR$29)),((INT(AR$29/$K70)-INT((AR$29-1)/$K70))*$S70*((1+'Inputs &amp; Summary'!$D$7)^AR$29))),(_xlfn.WEIBULL.DIST(AR$29,$L70,$K70,FALSE)*$S70*((1+'Inputs &amp; Summary'!$D$7)^AR$29))),IF($M70=Lists!$H$3,IF($K70&lt;1,((($R70*(1-$E70)+$Q70*(1-$F70))/$K70)*((1+'Inputs &amp; Summary'!$D$7)^AR$29)),((INT(AR$29/$K70)-INT((AR$29-1)/$K70))*($R70*(1-$E70)+$Q70*(1-$F70))*((1+'Inputs &amp; Summary'!$D$7)^AR$29))),((_xlfn.WEIBULL.DIST(AR$29,$L70,$K70,FALSE)*($R70*(1-$E70)+$Q70*(1-$F70))*((1+'Inputs &amp; Summary'!$D$7)^AR$29))))))</f>
        <v>0</v>
      </c>
      <c r="AS70" s="114">
        <f>$D70*IF(AS$29&gt;'Inputs &amp; Summary'!$D$5,0,IF(AS$29&gt;VLOOKUP($G70,Lists!$J$17:$K$21,2),IF($M70=Lists!$H$3,IF($K70&lt;1,(($S70/$K70)*((1+'Inputs &amp; Summary'!$D$7)^AS$29)),((INT(AS$29/$K70)-INT((AS$29-1)/$K70))*$S70*((1+'Inputs &amp; Summary'!$D$7)^AS$29))),(_xlfn.WEIBULL.DIST(AS$29,$L70,$K70,FALSE)*$S70*((1+'Inputs &amp; Summary'!$D$7)^AS$29))),IF($M70=Lists!$H$3,IF($K70&lt;1,((($R70*(1-$E70)+$Q70*(1-$F70))/$K70)*((1+'Inputs &amp; Summary'!$D$7)^AS$29)),((INT(AS$29/$K70)-INT((AS$29-1)/$K70))*($R70*(1-$E70)+$Q70*(1-$F70))*((1+'Inputs &amp; Summary'!$D$7)^AS$29))),((_xlfn.WEIBULL.DIST(AS$29,$L70,$K70,FALSE)*($R70*(1-$E70)+$Q70*(1-$F70))*((1+'Inputs &amp; Summary'!$D$7)^AS$29))))))</f>
        <v>0</v>
      </c>
      <c r="AT70" s="114">
        <f>$D70*IF(AT$29&gt;'Inputs &amp; Summary'!$D$5,0,IF(AT$29&gt;VLOOKUP($G70,Lists!$J$17:$K$21,2),IF($M70=Lists!$H$3,IF($K70&lt;1,(($S70/$K70)*((1+'Inputs &amp; Summary'!$D$7)^AT$29)),((INT(AT$29/$K70)-INT((AT$29-1)/$K70))*$S70*((1+'Inputs &amp; Summary'!$D$7)^AT$29))),(_xlfn.WEIBULL.DIST(AT$29,$L70,$K70,FALSE)*$S70*((1+'Inputs &amp; Summary'!$D$7)^AT$29))),IF($M70=Lists!$H$3,IF($K70&lt;1,((($R70*(1-$E70)+$Q70*(1-$F70))/$K70)*((1+'Inputs &amp; Summary'!$D$7)^AT$29)),((INT(AT$29/$K70)-INT((AT$29-1)/$K70))*($R70*(1-$E70)+$Q70*(1-$F70))*((1+'Inputs &amp; Summary'!$D$7)^AT$29))),((_xlfn.WEIBULL.DIST(AT$29,$L70,$K70,FALSE)*($R70*(1-$E70)+$Q70*(1-$F70))*((1+'Inputs &amp; Summary'!$D$7)^AT$29))))))</f>
        <v>0</v>
      </c>
      <c r="AU70" s="114">
        <f>$D70*IF(AU$29&gt;'Inputs &amp; Summary'!$D$5,0,IF(AU$29&gt;VLOOKUP($G70,Lists!$J$17:$K$21,2),IF($M70=Lists!$H$3,IF($K70&lt;1,(($S70/$K70)*((1+'Inputs &amp; Summary'!$D$7)^AU$29)),((INT(AU$29/$K70)-INT((AU$29-1)/$K70))*$S70*((1+'Inputs &amp; Summary'!$D$7)^AU$29))),(_xlfn.WEIBULL.DIST(AU$29,$L70,$K70,FALSE)*$S70*((1+'Inputs &amp; Summary'!$D$7)^AU$29))),IF($M70=Lists!$H$3,IF($K70&lt;1,((($R70*(1-$E70)+$Q70*(1-$F70))/$K70)*((1+'Inputs &amp; Summary'!$D$7)^AU$29)),((INT(AU$29/$K70)-INT((AU$29-1)/$K70))*($R70*(1-$E70)+$Q70*(1-$F70))*((1+'Inputs &amp; Summary'!$D$7)^AU$29))),((_xlfn.WEIBULL.DIST(AU$29,$L70,$K70,FALSE)*($R70*(1-$E70)+$Q70*(1-$F70))*((1+'Inputs &amp; Summary'!$D$7)^AU$29))))))</f>
        <v>0</v>
      </c>
      <c r="AV70" s="114">
        <f>$D70*IF(AV$29&gt;'Inputs &amp; Summary'!$D$5,0,IF(AV$29&gt;VLOOKUP($G70,Lists!$J$17:$K$21,2),IF($M70=Lists!$H$3,IF($K70&lt;1,(($S70/$K70)*((1+'Inputs &amp; Summary'!$D$7)^AV$29)),((INT(AV$29/$K70)-INT((AV$29-1)/$K70))*$S70*((1+'Inputs &amp; Summary'!$D$7)^AV$29))),(_xlfn.WEIBULL.DIST(AV$29,$L70,$K70,FALSE)*$S70*((1+'Inputs &amp; Summary'!$D$7)^AV$29))),IF($M70=Lists!$H$3,IF($K70&lt;1,((($R70*(1-$E70)+$Q70*(1-$F70))/$K70)*((1+'Inputs &amp; Summary'!$D$7)^AV$29)),((INT(AV$29/$K70)-INT((AV$29-1)/$K70))*($R70*(1-$E70)+$Q70*(1-$F70))*((1+'Inputs &amp; Summary'!$D$7)^AV$29))),((_xlfn.WEIBULL.DIST(AV$29,$L70,$K70,FALSE)*($R70*(1-$E70)+$Q70*(1-$F70))*((1+'Inputs &amp; Summary'!$D$7)^AV$29))))))</f>
        <v>0</v>
      </c>
      <c r="AW70" s="114">
        <f>$D70*IF(AW$29&gt;'Inputs &amp; Summary'!$D$5,0,IF(AW$29&gt;VLOOKUP($G70,Lists!$J$17:$K$21,2),IF($M70=Lists!$H$3,IF($K70&lt;1,(($S70/$K70)*((1+'Inputs &amp; Summary'!$D$7)^AW$29)),((INT(AW$29/$K70)-INT((AW$29-1)/$K70))*$S70*((1+'Inputs &amp; Summary'!$D$7)^AW$29))),(_xlfn.WEIBULL.DIST(AW$29,$L70,$K70,FALSE)*$S70*((1+'Inputs &amp; Summary'!$D$7)^AW$29))),IF($M70=Lists!$H$3,IF($K70&lt;1,((($R70*(1-$E70)+$Q70*(1-$F70))/$K70)*((1+'Inputs &amp; Summary'!$D$7)^AW$29)),((INT(AW$29/$K70)-INT((AW$29-1)/$K70))*($R70*(1-$E70)+$Q70*(1-$F70))*((1+'Inputs &amp; Summary'!$D$7)^AW$29))),((_xlfn.WEIBULL.DIST(AW$29,$L70,$K70,FALSE)*($R70*(1-$E70)+$Q70*(1-$F70))*((1+'Inputs &amp; Summary'!$D$7)^AW$29))))))</f>
        <v>0</v>
      </c>
      <c r="AX70" s="114">
        <f>$D70*IF(AX$29&gt;'Inputs &amp; Summary'!$D$5,0,IF(AX$29&gt;VLOOKUP($G70,Lists!$J$17:$K$21,2),IF($M70=Lists!$H$3,IF($K70&lt;1,(($S70/$K70)*((1+'Inputs &amp; Summary'!$D$7)^AX$29)),((INT(AX$29/$K70)-INT((AX$29-1)/$K70))*$S70*((1+'Inputs &amp; Summary'!$D$7)^AX$29))),(_xlfn.WEIBULL.DIST(AX$29,$L70,$K70,FALSE)*$S70*((1+'Inputs &amp; Summary'!$D$7)^AX$29))),IF($M70=Lists!$H$3,IF($K70&lt;1,((($R70*(1-$E70)+$Q70*(1-$F70))/$K70)*((1+'Inputs &amp; Summary'!$D$7)^AX$29)),((INT(AX$29/$K70)-INT((AX$29-1)/$K70))*($R70*(1-$E70)+$Q70*(1-$F70))*((1+'Inputs &amp; Summary'!$D$7)^AX$29))),((_xlfn.WEIBULL.DIST(AX$29,$L70,$K70,FALSE)*($R70*(1-$E70)+$Q70*(1-$F70))*((1+'Inputs &amp; Summary'!$D$7)^AX$29))))))</f>
        <v>0</v>
      </c>
      <c r="AY70" s="114">
        <f>$D70*IF(AY$29&gt;'Inputs &amp; Summary'!$D$5,0,IF(AY$29&gt;VLOOKUP($G70,Lists!$J$17:$K$21,2),IF($M70=Lists!$H$3,IF($K70&lt;1,(($S70/$K70)*((1+'Inputs &amp; Summary'!$D$7)^AY$29)),((INT(AY$29/$K70)-INT((AY$29-1)/$K70))*$S70*((1+'Inputs &amp; Summary'!$D$7)^AY$29))),(_xlfn.WEIBULL.DIST(AY$29,$L70,$K70,FALSE)*$S70*((1+'Inputs &amp; Summary'!$D$7)^AY$29))),IF($M70=Lists!$H$3,IF($K70&lt;1,((($R70*(1-$E70)+$Q70*(1-$F70))/$K70)*((1+'Inputs &amp; Summary'!$D$7)^AY$29)),((INT(AY$29/$K70)-INT((AY$29-1)/$K70))*($R70*(1-$E70)+$Q70*(1-$F70))*((1+'Inputs &amp; Summary'!$D$7)^AY$29))),((_xlfn.WEIBULL.DIST(AY$29,$L70,$K70,FALSE)*($R70*(1-$E70)+$Q70*(1-$F70))*((1+'Inputs &amp; Summary'!$D$7)^AY$29))))))</f>
        <v>0</v>
      </c>
      <c r="AZ70" s="114">
        <f>$D70*IF(AZ$29&gt;'Inputs &amp; Summary'!$D$5,0,IF(AZ$29&gt;VLOOKUP($G70,Lists!$J$17:$K$21,2),IF($M70=Lists!$H$3,IF($K70&lt;1,(($S70/$K70)*((1+'Inputs &amp; Summary'!$D$7)^AZ$29)),((INT(AZ$29/$K70)-INT((AZ$29-1)/$K70))*$S70*((1+'Inputs &amp; Summary'!$D$7)^AZ$29))),(_xlfn.WEIBULL.DIST(AZ$29,$L70,$K70,FALSE)*$S70*((1+'Inputs &amp; Summary'!$D$7)^AZ$29))),IF($M70=Lists!$H$3,IF($K70&lt;1,((($R70*(1-$E70)+$Q70*(1-$F70))/$K70)*((1+'Inputs &amp; Summary'!$D$7)^AZ$29)),((INT(AZ$29/$K70)-INT((AZ$29-1)/$K70))*($R70*(1-$E70)+$Q70*(1-$F70))*((1+'Inputs &amp; Summary'!$D$7)^AZ$29))),((_xlfn.WEIBULL.DIST(AZ$29,$L70,$K70,FALSE)*($R70*(1-$E70)+$Q70*(1-$F70))*((1+'Inputs &amp; Summary'!$D$7)^AZ$29))))))</f>
        <v>0</v>
      </c>
      <c r="BA70" s="114">
        <f>$D70*IF(BA$29&gt;'Inputs &amp; Summary'!$D$5,0,IF(BA$29&gt;VLOOKUP($G70,Lists!$J$17:$K$21,2),IF($M70=Lists!$H$3,IF($K70&lt;1,(($S70/$K70)*((1+'Inputs &amp; Summary'!$D$7)^BA$29)),((INT(BA$29/$K70)-INT((BA$29-1)/$K70))*$S70*((1+'Inputs &amp; Summary'!$D$7)^BA$29))),(_xlfn.WEIBULL.DIST(BA$29,$L70,$K70,FALSE)*$S70*((1+'Inputs &amp; Summary'!$D$7)^BA$29))),IF($M70=Lists!$H$3,IF($K70&lt;1,((($R70*(1-$E70)+$Q70*(1-$F70))/$K70)*((1+'Inputs &amp; Summary'!$D$7)^BA$29)),((INT(BA$29/$K70)-INT((BA$29-1)/$K70))*($R70*(1-$E70)+$Q70*(1-$F70))*((1+'Inputs &amp; Summary'!$D$7)^BA$29))),((_xlfn.WEIBULL.DIST(BA$29,$L70,$K70,FALSE)*($R70*(1-$E70)+$Q70*(1-$F70))*((1+'Inputs &amp; Summary'!$D$7)^BA$29))))))</f>
        <v>0</v>
      </c>
      <c r="BB70" s="114">
        <f>$D70*IF(BB$29&gt;'Inputs &amp; Summary'!$D$5,0,IF(BB$29&gt;VLOOKUP($G70,Lists!$J$17:$K$21,2),IF($M70=Lists!$H$3,IF($K70&lt;1,(($S70/$K70)*((1+'Inputs &amp; Summary'!$D$7)^BB$29)),((INT(BB$29/$K70)-INT((BB$29-1)/$K70))*$S70*((1+'Inputs &amp; Summary'!$D$7)^BB$29))),(_xlfn.WEIBULL.DIST(BB$29,$L70,$K70,FALSE)*$S70*((1+'Inputs &amp; Summary'!$D$7)^BB$29))),IF($M70=Lists!$H$3,IF($K70&lt;1,((($R70*(1-$E70)+$Q70*(1-$F70))/$K70)*((1+'Inputs &amp; Summary'!$D$7)^BB$29)),((INT(BB$29/$K70)-INT((BB$29-1)/$K70))*($R70*(1-$E70)+$Q70*(1-$F70))*((1+'Inputs &amp; Summary'!$D$7)^BB$29))),((_xlfn.WEIBULL.DIST(BB$29,$L70,$K70,FALSE)*($R70*(1-$E70)+$Q70*(1-$F70))*((1+'Inputs &amp; Summary'!$D$7)^BB$29))))))</f>
        <v>0</v>
      </c>
      <c r="BC70" s="114">
        <f>$D70*IF(BC$29&gt;'Inputs &amp; Summary'!$D$5,0,IF(BC$29&gt;VLOOKUP($G70,Lists!$J$17:$K$21,2),IF($M70=Lists!$H$3,IF($K70&lt;1,(($S70/$K70)*((1+'Inputs &amp; Summary'!$D$7)^BC$29)),((INT(BC$29/$K70)-INT((BC$29-1)/$K70))*$S70*((1+'Inputs &amp; Summary'!$D$7)^BC$29))),(_xlfn.WEIBULL.DIST(BC$29,$L70,$K70,FALSE)*$S70*((1+'Inputs &amp; Summary'!$D$7)^BC$29))),IF($M70=Lists!$H$3,IF($K70&lt;1,((($R70*(1-$E70)+$Q70*(1-$F70))/$K70)*((1+'Inputs &amp; Summary'!$D$7)^BC$29)),((INT(BC$29/$K70)-INT((BC$29-1)/$K70))*($R70*(1-$E70)+$Q70*(1-$F70))*((1+'Inputs &amp; Summary'!$D$7)^BC$29))),((_xlfn.WEIBULL.DIST(BC$29,$L70,$K70,FALSE)*($R70*(1-$E70)+$Q70*(1-$F70))*((1+'Inputs &amp; Summary'!$D$7)^BC$29))))))</f>
        <v>0</v>
      </c>
      <c r="BD70" s="114">
        <f>$D70*IF(BD$29&gt;'Inputs &amp; Summary'!$D$5,0,IF(BD$29&gt;VLOOKUP($G70,Lists!$J$17:$K$21,2),IF($M70=Lists!$H$3,IF($K70&lt;1,(($S70/$K70)*((1+'Inputs &amp; Summary'!$D$7)^BD$29)),((INT(BD$29/$K70)-INT((BD$29-1)/$K70))*$S70*((1+'Inputs &amp; Summary'!$D$7)^BD$29))),(_xlfn.WEIBULL.DIST(BD$29,$L70,$K70,FALSE)*$S70*((1+'Inputs &amp; Summary'!$D$7)^BD$29))),IF($M70=Lists!$H$3,IF($K70&lt;1,((($R70*(1-$E70)+$Q70*(1-$F70))/$K70)*((1+'Inputs &amp; Summary'!$D$7)^BD$29)),((INT(BD$29/$K70)-INT((BD$29-1)/$K70))*($R70*(1-$E70)+$Q70*(1-$F70))*((1+'Inputs &amp; Summary'!$D$7)^BD$29))),((_xlfn.WEIBULL.DIST(BD$29,$L70,$K70,FALSE)*($R70*(1-$E70)+$Q70*(1-$F70))*((1+'Inputs &amp; Summary'!$D$7)^BD$29))))))</f>
        <v>0</v>
      </c>
      <c r="BE70" s="114">
        <f>$D70*IF(BE$29&gt;'Inputs &amp; Summary'!$D$5,0,IF(BE$29&gt;VLOOKUP($G70,Lists!$J$17:$K$21,2),IF($M70=Lists!$H$3,IF($K70&lt;1,(($S70/$K70)*((1+'Inputs &amp; Summary'!$D$7)^BE$29)),((INT(BE$29/$K70)-INT((BE$29-1)/$K70))*$S70*((1+'Inputs &amp; Summary'!$D$7)^BE$29))),(_xlfn.WEIBULL.DIST(BE$29,$L70,$K70,FALSE)*$S70*((1+'Inputs &amp; Summary'!$D$7)^BE$29))),IF($M70=Lists!$H$3,IF($K70&lt;1,((($R70*(1-$E70)+$Q70*(1-$F70))/$K70)*((1+'Inputs &amp; Summary'!$D$7)^BE$29)),((INT(BE$29/$K70)-INT((BE$29-1)/$K70))*($R70*(1-$E70)+$Q70*(1-$F70))*((1+'Inputs &amp; Summary'!$D$7)^BE$29))),((_xlfn.WEIBULL.DIST(BE$29,$L70,$K70,FALSE)*($R70*(1-$E70)+$Q70*(1-$F70))*((1+'Inputs &amp; Summary'!$D$7)^BE$29))))))</f>
        <v>0</v>
      </c>
      <c r="BF70" s="114">
        <f>$D70*IF(BF$29&gt;'Inputs &amp; Summary'!$D$5,0,IF(BF$29&gt;VLOOKUP($G70,Lists!$J$17:$K$21,2),IF($M70=Lists!$H$3,IF($K70&lt;1,(($S70/$K70)*((1+'Inputs &amp; Summary'!$D$7)^BF$29)),((INT(BF$29/$K70)-INT((BF$29-1)/$K70))*$S70*((1+'Inputs &amp; Summary'!$D$7)^BF$29))),(_xlfn.WEIBULL.DIST(BF$29,$L70,$K70,FALSE)*$S70*((1+'Inputs &amp; Summary'!$D$7)^BF$29))),IF($M70=Lists!$H$3,IF($K70&lt;1,((($R70*(1-$E70)+$Q70*(1-$F70))/$K70)*((1+'Inputs &amp; Summary'!$D$7)^BF$29)),((INT(BF$29/$K70)-INT((BF$29-1)/$K70))*($R70*(1-$E70)+$Q70*(1-$F70))*((1+'Inputs &amp; Summary'!$D$7)^BF$29))),((_xlfn.WEIBULL.DIST(BF$29,$L70,$K70,FALSE)*($R70*(1-$E70)+$Q70*(1-$F70))*((1+'Inputs &amp; Summary'!$D$7)^BF$29))))))</f>
        <v>0</v>
      </c>
      <c r="BG70" s="114">
        <f>$D70*IF(BG$29&gt;'Inputs &amp; Summary'!$D$5,0,IF(BG$29&gt;VLOOKUP($G70,Lists!$J$17:$K$21,2),IF($M70=Lists!$H$3,IF($K70&lt;1,(($S70/$K70)*((1+'Inputs &amp; Summary'!$D$7)^BG$29)),((INT(BG$29/$K70)-INT((BG$29-1)/$K70))*$S70*((1+'Inputs &amp; Summary'!$D$7)^BG$29))),(_xlfn.WEIBULL.DIST(BG$29,$L70,$K70,FALSE)*$S70*((1+'Inputs &amp; Summary'!$D$7)^BG$29))),IF($M70=Lists!$H$3,IF($K70&lt;1,((($R70*(1-$E70)+$Q70*(1-$F70))/$K70)*((1+'Inputs &amp; Summary'!$D$7)^BG$29)),((INT(BG$29/$K70)-INT((BG$29-1)/$K70))*($R70*(1-$E70)+$Q70*(1-$F70))*((1+'Inputs &amp; Summary'!$D$7)^BG$29))),((_xlfn.WEIBULL.DIST(BG$29,$L70,$K70,FALSE)*($R70*(1-$E70)+$Q70*(1-$F70))*((1+'Inputs &amp; Summary'!$D$7)^BG$29))))))</f>
        <v>0</v>
      </c>
      <c r="BH70" s="114">
        <f>$D70*IF(BH$29&gt;'Inputs &amp; Summary'!$D$5,0,IF(BH$29&gt;VLOOKUP($G70,Lists!$J$17:$K$21,2),IF($M70=Lists!$H$3,IF($K70&lt;1,(($S70/$K70)*((1+'Inputs &amp; Summary'!$D$7)^BH$29)),((INT(BH$29/$K70)-INT((BH$29-1)/$K70))*$S70*((1+'Inputs &amp; Summary'!$D$7)^BH$29))),(_xlfn.WEIBULL.DIST(BH$29,$L70,$K70,FALSE)*$S70*((1+'Inputs &amp; Summary'!$D$7)^BH$29))),IF($M70=Lists!$H$3,IF($K70&lt;1,((($R70*(1-$E70)+$Q70*(1-$F70))/$K70)*((1+'Inputs &amp; Summary'!$D$7)^BH$29)),((INT(BH$29/$K70)-INT((BH$29-1)/$K70))*($R70*(1-$E70)+$Q70*(1-$F70))*((1+'Inputs &amp; Summary'!$D$7)^BH$29))),((_xlfn.WEIBULL.DIST(BH$29,$L70,$K70,FALSE)*($R70*(1-$E70)+$Q70*(1-$F70))*((1+'Inputs &amp; Summary'!$D$7)^BH$29))))))</f>
        <v>0</v>
      </c>
      <c r="BI70" s="114">
        <f>$D70*IF(BI$29&gt;'Inputs &amp; Summary'!$D$5,0,IF(BI$29&gt;VLOOKUP($G70,Lists!$J$17:$K$21,2),IF($M70=Lists!$H$3,IF($K70&lt;1,(($S70/$K70)*((1+'Inputs &amp; Summary'!$D$7)^BI$29)),((INT(BI$29/$K70)-INT((BI$29-1)/$K70))*$S70*((1+'Inputs &amp; Summary'!$D$7)^BI$29))),(_xlfn.WEIBULL.DIST(BI$29,$L70,$K70,FALSE)*$S70*((1+'Inputs &amp; Summary'!$D$7)^BI$29))),IF($M70=Lists!$H$3,IF($K70&lt;1,((($R70*(1-$E70)+$Q70*(1-$F70))/$K70)*((1+'Inputs &amp; Summary'!$D$7)^BI$29)),((INT(BI$29/$K70)-INT((BI$29-1)/$K70))*($R70*(1-$E70)+$Q70*(1-$F70))*((1+'Inputs &amp; Summary'!$D$7)^BI$29))),((_xlfn.WEIBULL.DIST(BI$29,$L70,$K70,FALSE)*($R70*(1-$E70)+$Q70*(1-$F70))*((1+'Inputs &amp; Summary'!$D$7)^BI$29))))))</f>
        <v>0</v>
      </c>
      <c r="BJ70" s="114">
        <f>$D70*IF(BJ$29&gt;'Inputs &amp; Summary'!$D$5,0,IF(BJ$29&gt;VLOOKUP($G70,Lists!$J$17:$K$21,2),IF($M70=Lists!$H$3,IF($K70&lt;1,(($S70/$K70)*((1+'Inputs &amp; Summary'!$D$7)^BJ$29)),((INT(BJ$29/$K70)-INT((BJ$29-1)/$K70))*$S70*((1+'Inputs &amp; Summary'!$D$7)^BJ$29))),(_xlfn.WEIBULL.DIST(BJ$29,$L70,$K70,FALSE)*$S70*((1+'Inputs &amp; Summary'!$D$7)^BJ$29))),IF($M70=Lists!$H$3,IF($K70&lt;1,((($R70*(1-$E70)+$Q70*(1-$F70))/$K70)*((1+'Inputs &amp; Summary'!$D$7)^BJ$29)),((INT(BJ$29/$K70)-INT((BJ$29-1)/$K70))*($R70*(1-$E70)+$Q70*(1-$F70))*((1+'Inputs &amp; Summary'!$D$7)^BJ$29))),((_xlfn.WEIBULL.DIST(BJ$29,$L70,$K70,FALSE)*($R70*(1-$E70)+$Q70*(1-$F70))*((1+'Inputs &amp; Summary'!$D$7)^BJ$29))))))</f>
        <v>0</v>
      </c>
      <c r="BK70" s="114">
        <f>$D70*IF(BK$29&gt;'Inputs &amp; Summary'!$D$5,0,IF(BK$29&gt;VLOOKUP($G70,Lists!$J$17:$K$21,2),IF($M70=Lists!$H$3,IF($K70&lt;1,(($S70/$K70)*((1+'Inputs &amp; Summary'!$D$7)^BK$29)),((INT(BK$29/$K70)-INT((BK$29-1)/$K70))*$S70*((1+'Inputs &amp; Summary'!$D$7)^BK$29))),(_xlfn.WEIBULL.DIST(BK$29,$L70,$K70,FALSE)*$S70*((1+'Inputs &amp; Summary'!$D$7)^BK$29))),IF($M70=Lists!$H$3,IF($K70&lt;1,((($R70*(1-$E70)+$Q70*(1-$F70))/$K70)*((1+'Inputs &amp; Summary'!$D$7)^BK$29)),((INT(BK$29/$K70)-INT((BK$29-1)/$K70))*($R70*(1-$E70)+$Q70*(1-$F70))*((1+'Inputs &amp; Summary'!$D$7)^BK$29))),((_xlfn.WEIBULL.DIST(BK$29,$L70,$K70,FALSE)*($R70*(1-$E70)+$Q70*(1-$F70))*((1+'Inputs &amp; Summary'!$D$7)^BK$29))))))</f>
        <v>0</v>
      </c>
      <c r="BL70" s="114">
        <f>$D70*IF(BL$29&gt;'Inputs &amp; Summary'!$D$5,0,IF(BL$29&gt;VLOOKUP($G70,Lists!$J$17:$K$21,2),IF($M70=Lists!$H$3,IF($K70&lt;1,(($S70/$K70)*((1+'Inputs &amp; Summary'!$D$7)^BL$29)),((INT(BL$29/$K70)-INT((BL$29-1)/$K70))*$S70*((1+'Inputs &amp; Summary'!$D$7)^BL$29))),(_xlfn.WEIBULL.DIST(BL$29,$L70,$K70,FALSE)*$S70*((1+'Inputs &amp; Summary'!$D$7)^BL$29))),IF($M70=Lists!$H$3,IF($K70&lt;1,((($R70*(1-$E70)+$Q70*(1-$F70))/$K70)*((1+'Inputs &amp; Summary'!$D$7)^BL$29)),((INT(BL$29/$K70)-INT((BL$29-1)/$K70))*($R70*(1-$E70)+$Q70*(1-$F70))*((1+'Inputs &amp; Summary'!$D$7)^BL$29))),((_xlfn.WEIBULL.DIST(BL$29,$L70,$K70,FALSE)*($R70*(1-$E70)+$Q70*(1-$F70))*((1+'Inputs &amp; Summary'!$D$7)^BL$29))))))</f>
        <v>0</v>
      </c>
    </row>
    <row r="71" spans="1:64" s="1" customFormat="1" ht="28.8" x14ac:dyDescent="0.3">
      <c r="A71" s="79" t="s">
        <v>297</v>
      </c>
      <c r="B71" s="33" t="s">
        <v>307</v>
      </c>
      <c r="C71" s="33" t="s">
        <v>143</v>
      </c>
      <c r="D71" s="68">
        <v>0</v>
      </c>
      <c r="E71" s="68"/>
      <c r="F71" s="68"/>
      <c r="G71" s="213" t="s">
        <v>433</v>
      </c>
      <c r="H71" s="34" t="s">
        <v>287</v>
      </c>
      <c r="I71" s="34" t="s">
        <v>100</v>
      </c>
      <c r="J71" s="33">
        <f>VLOOKUP(I71,'Labor Rates'!$A$1:$B$16,2)</f>
        <v>24.03846153846154</v>
      </c>
      <c r="K71" s="35">
        <v>1</v>
      </c>
      <c r="L71" s="35">
        <v>1</v>
      </c>
      <c r="M71" s="33" t="s">
        <v>259</v>
      </c>
      <c r="N71" s="84">
        <f>'Inputs &amp; Summary'!$D$23</f>
        <v>103.04449648711943</v>
      </c>
      <c r="O71" s="35">
        <v>0.15</v>
      </c>
      <c r="P71" s="5">
        <v>0</v>
      </c>
      <c r="Q71" s="73">
        <f t="shared" si="11"/>
        <v>371.55467483336332</v>
      </c>
      <c r="R71" s="73">
        <f t="shared" si="12"/>
        <v>0</v>
      </c>
      <c r="S71" s="74">
        <f t="shared" si="13"/>
        <v>0</v>
      </c>
      <c r="T71" s="88"/>
      <c r="U71" s="80"/>
      <c r="V71" s="87">
        <f t="shared" si="14"/>
        <v>0</v>
      </c>
      <c r="W71" s="87">
        <f>NPV('Inputs &amp; Summary'!$D$6,Y71:BL71)</f>
        <v>0</v>
      </c>
      <c r="X71" s="90">
        <f t="shared" si="15"/>
        <v>0</v>
      </c>
      <c r="Y71" s="114">
        <f>$D71*IF(Y$29&gt;'Inputs &amp; Summary'!$D$5,0,IF(Y$29&gt;VLOOKUP($G71,Lists!$J$17:$K$21,2),IF($M71=Lists!$H$3,IF($K71&lt;1,(($S71/$K71)*((1+'Inputs &amp; Summary'!$D$7)^Y$29)),((INT(Y$29/$K71)-INT((Y$29-1)/$K71))*$S71*((1+'Inputs &amp; Summary'!$D$7)^Y$29))),(_xlfn.WEIBULL.DIST(Y$29,$L71,$K71,FALSE)*$S71*((1+'Inputs &amp; Summary'!$D$7)^Y$29))),IF($M71=Lists!$H$3,IF($K71&lt;1,((($R71*(1-$E71)+$Q71*(1-$F71))/$K71)*((1+'Inputs &amp; Summary'!$D$7)^Y$29)),((INT(Y$29/$K71)-INT((Y$29-1)/$K71))*($R71*(1-$E71)+$Q71*(1-$F71))*((1+'Inputs &amp; Summary'!$D$7)^Y$29))),((_xlfn.WEIBULL.DIST(Y$29,$L71,$K71,FALSE)*($R71*(1-$E71)+$Q71*(1-$F71))*((1+'Inputs &amp; Summary'!$D$7)^Y$29))))))</f>
        <v>0</v>
      </c>
      <c r="Z71" s="114">
        <f>$D71*IF(Z$29&gt;'Inputs &amp; Summary'!$D$5,0,IF(Z$29&gt;VLOOKUP($G71,Lists!$J$17:$K$21,2),IF($M71=Lists!$H$3,IF($K71&lt;1,(($S71/$K71)*((1+'Inputs &amp; Summary'!$D$7)^Z$29)),((INT(Z$29/$K71)-INT((Z$29-1)/$K71))*$S71*((1+'Inputs &amp; Summary'!$D$7)^Z$29))),(_xlfn.WEIBULL.DIST(Z$29,$L71,$K71,FALSE)*$S71*((1+'Inputs &amp; Summary'!$D$7)^Z$29))),IF($M71=Lists!$H$3,IF($K71&lt;1,((($R71*(1-$E71)+$Q71*(1-$F71))/$K71)*((1+'Inputs &amp; Summary'!$D$7)^Z$29)),((INT(Z$29/$K71)-INT((Z$29-1)/$K71))*($R71*(1-$E71)+$Q71*(1-$F71))*((1+'Inputs &amp; Summary'!$D$7)^Z$29))),((_xlfn.WEIBULL.DIST(Z$29,$L71,$K71,FALSE)*($R71*(1-$E71)+$Q71*(1-$F71))*((1+'Inputs &amp; Summary'!$D$7)^Z$29))))))</f>
        <v>0</v>
      </c>
      <c r="AA71" s="114">
        <f>$D71*IF(AA$29&gt;'Inputs &amp; Summary'!$D$5,0,IF(AA$29&gt;VLOOKUP($G71,Lists!$J$17:$K$21,2),IF($M71=Lists!$H$3,IF($K71&lt;1,(($S71/$K71)*((1+'Inputs &amp; Summary'!$D$7)^AA$29)),((INT(AA$29/$K71)-INT((AA$29-1)/$K71))*$S71*((1+'Inputs &amp; Summary'!$D$7)^AA$29))),(_xlfn.WEIBULL.DIST(AA$29,$L71,$K71,FALSE)*$S71*((1+'Inputs &amp; Summary'!$D$7)^AA$29))),IF($M71=Lists!$H$3,IF($K71&lt;1,((($R71*(1-$E71)+$Q71*(1-$F71))/$K71)*((1+'Inputs &amp; Summary'!$D$7)^AA$29)),((INT(AA$29/$K71)-INT((AA$29-1)/$K71))*($R71*(1-$E71)+$Q71*(1-$F71))*((1+'Inputs &amp; Summary'!$D$7)^AA$29))),((_xlfn.WEIBULL.DIST(AA$29,$L71,$K71,FALSE)*($R71*(1-$E71)+$Q71*(1-$F71))*((1+'Inputs &amp; Summary'!$D$7)^AA$29))))))</f>
        <v>0</v>
      </c>
      <c r="AB71" s="114">
        <f>$D71*IF(AB$29&gt;'Inputs &amp; Summary'!$D$5,0,IF(AB$29&gt;VLOOKUP($G71,Lists!$J$17:$K$21,2),IF($M71=Lists!$H$3,IF($K71&lt;1,(($S71/$K71)*((1+'Inputs &amp; Summary'!$D$7)^AB$29)),((INT(AB$29/$K71)-INT((AB$29-1)/$K71))*$S71*((1+'Inputs &amp; Summary'!$D$7)^AB$29))),(_xlfn.WEIBULL.DIST(AB$29,$L71,$K71,FALSE)*$S71*((1+'Inputs &amp; Summary'!$D$7)^AB$29))),IF($M71=Lists!$H$3,IF($K71&lt;1,((($R71*(1-$E71)+$Q71*(1-$F71))/$K71)*((1+'Inputs &amp; Summary'!$D$7)^AB$29)),((INT(AB$29/$K71)-INT((AB$29-1)/$K71))*($R71*(1-$E71)+$Q71*(1-$F71))*((1+'Inputs &amp; Summary'!$D$7)^AB$29))),((_xlfn.WEIBULL.DIST(AB$29,$L71,$K71,FALSE)*($R71*(1-$E71)+$Q71*(1-$F71))*((1+'Inputs &amp; Summary'!$D$7)^AB$29))))))</f>
        <v>0</v>
      </c>
      <c r="AC71" s="114">
        <f>$D71*IF(AC$29&gt;'Inputs &amp; Summary'!$D$5,0,IF(AC$29&gt;VLOOKUP($G71,Lists!$J$17:$K$21,2),IF($M71=Lists!$H$3,IF($K71&lt;1,(($S71/$K71)*((1+'Inputs &amp; Summary'!$D$7)^AC$29)),((INT(AC$29/$K71)-INT((AC$29-1)/$K71))*$S71*((1+'Inputs &amp; Summary'!$D$7)^AC$29))),(_xlfn.WEIBULL.DIST(AC$29,$L71,$K71,FALSE)*$S71*((1+'Inputs &amp; Summary'!$D$7)^AC$29))),IF($M71=Lists!$H$3,IF($K71&lt;1,((($R71*(1-$E71)+$Q71*(1-$F71))/$K71)*((1+'Inputs &amp; Summary'!$D$7)^AC$29)),((INT(AC$29/$K71)-INT((AC$29-1)/$K71))*($R71*(1-$E71)+$Q71*(1-$F71))*((1+'Inputs &amp; Summary'!$D$7)^AC$29))),((_xlfn.WEIBULL.DIST(AC$29,$L71,$K71,FALSE)*($R71*(1-$E71)+$Q71*(1-$F71))*((1+'Inputs &amp; Summary'!$D$7)^AC$29))))))</f>
        <v>0</v>
      </c>
      <c r="AD71" s="114">
        <f>$D71*IF(AD$29&gt;'Inputs &amp; Summary'!$D$5,0,IF(AD$29&gt;VLOOKUP($G71,Lists!$J$17:$K$21,2),IF($M71=Lists!$H$3,IF($K71&lt;1,(($S71/$K71)*((1+'Inputs &amp; Summary'!$D$7)^AD$29)),((INT(AD$29/$K71)-INT((AD$29-1)/$K71))*$S71*((1+'Inputs &amp; Summary'!$D$7)^AD$29))),(_xlfn.WEIBULL.DIST(AD$29,$L71,$K71,FALSE)*$S71*((1+'Inputs &amp; Summary'!$D$7)^AD$29))),IF($M71=Lists!$H$3,IF($K71&lt;1,((($R71*(1-$E71)+$Q71*(1-$F71))/$K71)*((1+'Inputs &amp; Summary'!$D$7)^AD$29)),((INT(AD$29/$K71)-INT((AD$29-1)/$K71))*($R71*(1-$E71)+$Q71*(1-$F71))*((1+'Inputs &amp; Summary'!$D$7)^AD$29))),((_xlfn.WEIBULL.DIST(AD$29,$L71,$K71,FALSE)*($R71*(1-$E71)+$Q71*(1-$F71))*((1+'Inputs &amp; Summary'!$D$7)^AD$29))))))</f>
        <v>0</v>
      </c>
      <c r="AE71" s="114">
        <f>$D71*IF(AE$29&gt;'Inputs &amp; Summary'!$D$5,0,IF(AE$29&gt;VLOOKUP($G71,Lists!$J$17:$K$21,2),IF($M71=Lists!$H$3,IF($K71&lt;1,(($S71/$K71)*((1+'Inputs &amp; Summary'!$D$7)^AE$29)),((INT(AE$29/$K71)-INT((AE$29-1)/$K71))*$S71*((1+'Inputs &amp; Summary'!$D$7)^AE$29))),(_xlfn.WEIBULL.DIST(AE$29,$L71,$K71,FALSE)*$S71*((1+'Inputs &amp; Summary'!$D$7)^AE$29))),IF($M71=Lists!$H$3,IF($K71&lt;1,((($R71*(1-$E71)+$Q71*(1-$F71))/$K71)*((1+'Inputs &amp; Summary'!$D$7)^AE$29)),((INT(AE$29/$K71)-INT((AE$29-1)/$K71))*($R71*(1-$E71)+$Q71*(1-$F71))*((1+'Inputs &amp; Summary'!$D$7)^AE$29))),((_xlfn.WEIBULL.DIST(AE$29,$L71,$K71,FALSE)*($R71*(1-$E71)+$Q71*(1-$F71))*((1+'Inputs &amp; Summary'!$D$7)^AE$29))))))</f>
        <v>0</v>
      </c>
      <c r="AF71" s="114">
        <f>$D71*IF(AF$29&gt;'Inputs &amp; Summary'!$D$5,0,IF(AF$29&gt;VLOOKUP($G71,Lists!$J$17:$K$21,2),IF($M71=Lists!$H$3,IF($K71&lt;1,(($S71/$K71)*((1+'Inputs &amp; Summary'!$D$7)^AF$29)),((INT(AF$29/$K71)-INT((AF$29-1)/$K71))*$S71*((1+'Inputs &amp; Summary'!$D$7)^AF$29))),(_xlfn.WEIBULL.DIST(AF$29,$L71,$K71,FALSE)*$S71*((1+'Inputs &amp; Summary'!$D$7)^AF$29))),IF($M71=Lists!$H$3,IF($K71&lt;1,((($R71*(1-$E71)+$Q71*(1-$F71))/$K71)*((1+'Inputs &amp; Summary'!$D$7)^AF$29)),((INT(AF$29/$K71)-INT((AF$29-1)/$K71))*($R71*(1-$E71)+$Q71*(1-$F71))*((1+'Inputs &amp; Summary'!$D$7)^AF$29))),((_xlfn.WEIBULL.DIST(AF$29,$L71,$K71,FALSE)*($R71*(1-$E71)+$Q71*(1-$F71))*((1+'Inputs &amp; Summary'!$D$7)^AF$29))))))</f>
        <v>0</v>
      </c>
      <c r="AG71" s="114">
        <f>$D71*IF(AG$29&gt;'Inputs &amp; Summary'!$D$5,0,IF(AG$29&gt;VLOOKUP($G71,Lists!$J$17:$K$21,2),IF($M71=Lists!$H$3,IF($K71&lt;1,(($S71/$K71)*((1+'Inputs &amp; Summary'!$D$7)^AG$29)),((INT(AG$29/$K71)-INT((AG$29-1)/$K71))*$S71*((1+'Inputs &amp; Summary'!$D$7)^AG$29))),(_xlfn.WEIBULL.DIST(AG$29,$L71,$K71,FALSE)*$S71*((1+'Inputs &amp; Summary'!$D$7)^AG$29))),IF($M71=Lists!$H$3,IF($K71&lt;1,((($R71*(1-$E71)+$Q71*(1-$F71))/$K71)*((1+'Inputs &amp; Summary'!$D$7)^AG$29)),((INT(AG$29/$K71)-INT((AG$29-1)/$K71))*($R71*(1-$E71)+$Q71*(1-$F71))*((1+'Inputs &amp; Summary'!$D$7)^AG$29))),((_xlfn.WEIBULL.DIST(AG$29,$L71,$K71,FALSE)*($R71*(1-$E71)+$Q71*(1-$F71))*((1+'Inputs &amp; Summary'!$D$7)^AG$29))))))</f>
        <v>0</v>
      </c>
      <c r="AH71" s="114">
        <f>$D71*IF(AH$29&gt;'Inputs &amp; Summary'!$D$5,0,IF(AH$29&gt;VLOOKUP($G71,Lists!$J$17:$K$21,2),IF($M71=Lists!$H$3,IF($K71&lt;1,(($S71/$K71)*((1+'Inputs &amp; Summary'!$D$7)^AH$29)),((INT(AH$29/$K71)-INT((AH$29-1)/$K71))*$S71*((1+'Inputs &amp; Summary'!$D$7)^AH$29))),(_xlfn.WEIBULL.DIST(AH$29,$L71,$K71,FALSE)*$S71*((1+'Inputs &amp; Summary'!$D$7)^AH$29))),IF($M71=Lists!$H$3,IF($K71&lt;1,((($R71*(1-$E71)+$Q71*(1-$F71))/$K71)*((1+'Inputs &amp; Summary'!$D$7)^AH$29)),((INT(AH$29/$K71)-INT((AH$29-1)/$K71))*($R71*(1-$E71)+$Q71*(1-$F71))*((1+'Inputs &amp; Summary'!$D$7)^AH$29))),((_xlfn.WEIBULL.DIST(AH$29,$L71,$K71,FALSE)*($R71*(1-$E71)+$Q71*(1-$F71))*((1+'Inputs &amp; Summary'!$D$7)^AH$29))))))</f>
        <v>0</v>
      </c>
      <c r="AI71" s="114">
        <f>$D71*IF(AI$29&gt;'Inputs &amp; Summary'!$D$5,0,IF(AI$29&gt;VLOOKUP($G71,Lists!$J$17:$K$21,2),IF($M71=Lists!$H$3,IF($K71&lt;1,(($S71/$K71)*((1+'Inputs &amp; Summary'!$D$7)^AI$29)),((INT(AI$29/$K71)-INT((AI$29-1)/$K71))*$S71*((1+'Inputs &amp; Summary'!$D$7)^AI$29))),(_xlfn.WEIBULL.DIST(AI$29,$L71,$K71,FALSE)*$S71*((1+'Inputs &amp; Summary'!$D$7)^AI$29))),IF($M71=Lists!$H$3,IF($K71&lt;1,((($R71*(1-$E71)+$Q71*(1-$F71))/$K71)*((1+'Inputs &amp; Summary'!$D$7)^AI$29)),((INT(AI$29/$K71)-INT((AI$29-1)/$K71))*($R71*(1-$E71)+$Q71*(1-$F71))*((1+'Inputs &amp; Summary'!$D$7)^AI$29))),((_xlfn.WEIBULL.DIST(AI$29,$L71,$K71,FALSE)*($R71*(1-$E71)+$Q71*(1-$F71))*((1+'Inputs &amp; Summary'!$D$7)^AI$29))))))</f>
        <v>0</v>
      </c>
      <c r="AJ71" s="114">
        <f>$D71*IF(AJ$29&gt;'Inputs &amp; Summary'!$D$5,0,IF(AJ$29&gt;VLOOKUP($G71,Lists!$J$17:$K$21,2),IF($M71=Lists!$H$3,IF($K71&lt;1,(($S71/$K71)*((1+'Inputs &amp; Summary'!$D$7)^AJ$29)),((INT(AJ$29/$K71)-INT((AJ$29-1)/$K71))*$S71*((1+'Inputs &amp; Summary'!$D$7)^AJ$29))),(_xlfn.WEIBULL.DIST(AJ$29,$L71,$K71,FALSE)*$S71*((1+'Inputs &amp; Summary'!$D$7)^AJ$29))),IF($M71=Lists!$H$3,IF($K71&lt;1,((($R71*(1-$E71)+$Q71*(1-$F71))/$K71)*((1+'Inputs &amp; Summary'!$D$7)^AJ$29)),((INT(AJ$29/$K71)-INT((AJ$29-1)/$K71))*($R71*(1-$E71)+$Q71*(1-$F71))*((1+'Inputs &amp; Summary'!$D$7)^AJ$29))),((_xlfn.WEIBULL.DIST(AJ$29,$L71,$K71,FALSE)*($R71*(1-$E71)+$Q71*(1-$F71))*((1+'Inputs &amp; Summary'!$D$7)^AJ$29))))))</f>
        <v>0</v>
      </c>
      <c r="AK71" s="114">
        <f>$D71*IF(AK$29&gt;'Inputs &amp; Summary'!$D$5,0,IF(AK$29&gt;VLOOKUP($G71,Lists!$J$17:$K$21,2),IF($M71=Lists!$H$3,IF($K71&lt;1,(($S71/$K71)*((1+'Inputs &amp; Summary'!$D$7)^AK$29)),((INT(AK$29/$K71)-INT((AK$29-1)/$K71))*$S71*((1+'Inputs &amp; Summary'!$D$7)^AK$29))),(_xlfn.WEIBULL.DIST(AK$29,$L71,$K71,FALSE)*$S71*((1+'Inputs &amp; Summary'!$D$7)^AK$29))),IF($M71=Lists!$H$3,IF($K71&lt;1,((($R71*(1-$E71)+$Q71*(1-$F71))/$K71)*((1+'Inputs &amp; Summary'!$D$7)^AK$29)),((INT(AK$29/$K71)-INT((AK$29-1)/$K71))*($R71*(1-$E71)+$Q71*(1-$F71))*((1+'Inputs &amp; Summary'!$D$7)^AK$29))),((_xlfn.WEIBULL.DIST(AK$29,$L71,$K71,FALSE)*($R71*(1-$E71)+$Q71*(1-$F71))*((1+'Inputs &amp; Summary'!$D$7)^AK$29))))))</f>
        <v>0</v>
      </c>
      <c r="AL71" s="114">
        <f>$D71*IF(AL$29&gt;'Inputs &amp; Summary'!$D$5,0,IF(AL$29&gt;VLOOKUP($G71,Lists!$J$17:$K$21,2),IF($M71=Lists!$H$3,IF($K71&lt;1,(($S71/$K71)*((1+'Inputs &amp; Summary'!$D$7)^AL$29)),((INT(AL$29/$K71)-INT((AL$29-1)/$K71))*$S71*((1+'Inputs &amp; Summary'!$D$7)^AL$29))),(_xlfn.WEIBULL.DIST(AL$29,$L71,$K71,FALSE)*$S71*((1+'Inputs &amp; Summary'!$D$7)^AL$29))),IF($M71=Lists!$H$3,IF($K71&lt;1,((($R71*(1-$E71)+$Q71*(1-$F71))/$K71)*((1+'Inputs &amp; Summary'!$D$7)^AL$29)),((INT(AL$29/$K71)-INT((AL$29-1)/$K71))*($R71*(1-$E71)+$Q71*(1-$F71))*((1+'Inputs &amp; Summary'!$D$7)^AL$29))),((_xlfn.WEIBULL.DIST(AL$29,$L71,$K71,FALSE)*($R71*(1-$E71)+$Q71*(1-$F71))*((1+'Inputs &amp; Summary'!$D$7)^AL$29))))))</f>
        <v>0</v>
      </c>
      <c r="AM71" s="114">
        <f>$D71*IF(AM$29&gt;'Inputs &amp; Summary'!$D$5,0,IF(AM$29&gt;VLOOKUP($G71,Lists!$J$17:$K$21,2),IF($M71=Lists!$H$3,IF($K71&lt;1,(($S71/$K71)*((1+'Inputs &amp; Summary'!$D$7)^AM$29)),((INT(AM$29/$K71)-INT((AM$29-1)/$K71))*$S71*((1+'Inputs &amp; Summary'!$D$7)^AM$29))),(_xlfn.WEIBULL.DIST(AM$29,$L71,$K71,FALSE)*$S71*((1+'Inputs &amp; Summary'!$D$7)^AM$29))),IF($M71=Lists!$H$3,IF($K71&lt;1,((($R71*(1-$E71)+$Q71*(1-$F71))/$K71)*((1+'Inputs &amp; Summary'!$D$7)^AM$29)),((INT(AM$29/$K71)-INT((AM$29-1)/$K71))*($R71*(1-$E71)+$Q71*(1-$F71))*((1+'Inputs &amp; Summary'!$D$7)^AM$29))),((_xlfn.WEIBULL.DIST(AM$29,$L71,$K71,FALSE)*($R71*(1-$E71)+$Q71*(1-$F71))*((1+'Inputs &amp; Summary'!$D$7)^AM$29))))))</f>
        <v>0</v>
      </c>
      <c r="AN71" s="114">
        <f>$D71*IF(AN$29&gt;'Inputs &amp; Summary'!$D$5,0,IF(AN$29&gt;VLOOKUP($G71,Lists!$J$17:$K$21,2),IF($M71=Lists!$H$3,IF($K71&lt;1,(($S71/$K71)*((1+'Inputs &amp; Summary'!$D$7)^AN$29)),((INT(AN$29/$K71)-INT((AN$29-1)/$K71))*$S71*((1+'Inputs &amp; Summary'!$D$7)^AN$29))),(_xlfn.WEIBULL.DIST(AN$29,$L71,$K71,FALSE)*$S71*((1+'Inputs &amp; Summary'!$D$7)^AN$29))),IF($M71=Lists!$H$3,IF($K71&lt;1,((($R71*(1-$E71)+$Q71*(1-$F71))/$K71)*((1+'Inputs &amp; Summary'!$D$7)^AN$29)),((INT(AN$29/$K71)-INT((AN$29-1)/$K71))*($R71*(1-$E71)+$Q71*(1-$F71))*((1+'Inputs &amp; Summary'!$D$7)^AN$29))),((_xlfn.WEIBULL.DIST(AN$29,$L71,$K71,FALSE)*($R71*(1-$E71)+$Q71*(1-$F71))*((1+'Inputs &amp; Summary'!$D$7)^AN$29))))))</f>
        <v>0</v>
      </c>
      <c r="AO71" s="114">
        <f>$D71*IF(AO$29&gt;'Inputs &amp; Summary'!$D$5,0,IF(AO$29&gt;VLOOKUP($G71,Lists!$J$17:$K$21,2),IF($M71=Lists!$H$3,IF($K71&lt;1,(($S71/$K71)*((1+'Inputs &amp; Summary'!$D$7)^AO$29)),((INT(AO$29/$K71)-INT((AO$29-1)/$K71))*$S71*((1+'Inputs &amp; Summary'!$D$7)^AO$29))),(_xlfn.WEIBULL.DIST(AO$29,$L71,$K71,FALSE)*$S71*((1+'Inputs &amp; Summary'!$D$7)^AO$29))),IF($M71=Lists!$H$3,IF($K71&lt;1,((($R71*(1-$E71)+$Q71*(1-$F71))/$K71)*((1+'Inputs &amp; Summary'!$D$7)^AO$29)),((INT(AO$29/$K71)-INT((AO$29-1)/$K71))*($R71*(1-$E71)+$Q71*(1-$F71))*((1+'Inputs &amp; Summary'!$D$7)^AO$29))),((_xlfn.WEIBULL.DIST(AO$29,$L71,$K71,FALSE)*($R71*(1-$E71)+$Q71*(1-$F71))*((1+'Inputs &amp; Summary'!$D$7)^AO$29))))))</f>
        <v>0</v>
      </c>
      <c r="AP71" s="114">
        <f>$D71*IF(AP$29&gt;'Inputs &amp; Summary'!$D$5,0,IF(AP$29&gt;VLOOKUP($G71,Lists!$J$17:$K$21,2),IF($M71=Lists!$H$3,IF($K71&lt;1,(($S71/$K71)*((1+'Inputs &amp; Summary'!$D$7)^AP$29)),((INT(AP$29/$K71)-INT((AP$29-1)/$K71))*$S71*((1+'Inputs &amp; Summary'!$D$7)^AP$29))),(_xlfn.WEIBULL.DIST(AP$29,$L71,$K71,FALSE)*$S71*((1+'Inputs &amp; Summary'!$D$7)^AP$29))),IF($M71=Lists!$H$3,IF($K71&lt;1,((($R71*(1-$E71)+$Q71*(1-$F71))/$K71)*((1+'Inputs &amp; Summary'!$D$7)^AP$29)),((INT(AP$29/$K71)-INT((AP$29-1)/$K71))*($R71*(1-$E71)+$Q71*(1-$F71))*((1+'Inputs &amp; Summary'!$D$7)^AP$29))),((_xlfn.WEIBULL.DIST(AP$29,$L71,$K71,FALSE)*($R71*(1-$E71)+$Q71*(1-$F71))*((1+'Inputs &amp; Summary'!$D$7)^AP$29))))))</f>
        <v>0</v>
      </c>
      <c r="AQ71" s="114">
        <f>$D71*IF(AQ$29&gt;'Inputs &amp; Summary'!$D$5,0,IF(AQ$29&gt;VLOOKUP($G71,Lists!$J$17:$K$21,2),IF($M71=Lists!$H$3,IF($K71&lt;1,(($S71/$K71)*((1+'Inputs &amp; Summary'!$D$7)^AQ$29)),((INT(AQ$29/$K71)-INT((AQ$29-1)/$K71))*$S71*((1+'Inputs &amp; Summary'!$D$7)^AQ$29))),(_xlfn.WEIBULL.DIST(AQ$29,$L71,$K71,FALSE)*$S71*((1+'Inputs &amp; Summary'!$D$7)^AQ$29))),IF($M71=Lists!$H$3,IF($K71&lt;1,((($R71*(1-$E71)+$Q71*(1-$F71))/$K71)*((1+'Inputs &amp; Summary'!$D$7)^AQ$29)),((INT(AQ$29/$K71)-INT((AQ$29-1)/$K71))*($R71*(1-$E71)+$Q71*(1-$F71))*((1+'Inputs &amp; Summary'!$D$7)^AQ$29))),((_xlfn.WEIBULL.DIST(AQ$29,$L71,$K71,FALSE)*($R71*(1-$E71)+$Q71*(1-$F71))*((1+'Inputs &amp; Summary'!$D$7)^AQ$29))))))</f>
        <v>0</v>
      </c>
      <c r="AR71" s="114">
        <f>$D71*IF(AR$29&gt;'Inputs &amp; Summary'!$D$5,0,IF(AR$29&gt;VLOOKUP($G71,Lists!$J$17:$K$21,2),IF($M71=Lists!$H$3,IF($K71&lt;1,(($S71/$K71)*((1+'Inputs &amp; Summary'!$D$7)^AR$29)),((INT(AR$29/$K71)-INT((AR$29-1)/$K71))*$S71*((1+'Inputs &amp; Summary'!$D$7)^AR$29))),(_xlfn.WEIBULL.DIST(AR$29,$L71,$K71,FALSE)*$S71*((1+'Inputs &amp; Summary'!$D$7)^AR$29))),IF($M71=Lists!$H$3,IF($K71&lt;1,((($R71*(1-$E71)+$Q71*(1-$F71))/$K71)*((1+'Inputs &amp; Summary'!$D$7)^AR$29)),((INT(AR$29/$K71)-INT((AR$29-1)/$K71))*($R71*(1-$E71)+$Q71*(1-$F71))*((1+'Inputs &amp; Summary'!$D$7)^AR$29))),((_xlfn.WEIBULL.DIST(AR$29,$L71,$K71,FALSE)*($R71*(1-$E71)+$Q71*(1-$F71))*((1+'Inputs &amp; Summary'!$D$7)^AR$29))))))</f>
        <v>0</v>
      </c>
      <c r="AS71" s="114">
        <f>$D71*IF(AS$29&gt;'Inputs &amp; Summary'!$D$5,0,IF(AS$29&gt;VLOOKUP($G71,Lists!$J$17:$K$21,2),IF($M71=Lists!$H$3,IF($K71&lt;1,(($S71/$K71)*((1+'Inputs &amp; Summary'!$D$7)^AS$29)),((INT(AS$29/$K71)-INT((AS$29-1)/$K71))*$S71*((1+'Inputs &amp; Summary'!$D$7)^AS$29))),(_xlfn.WEIBULL.DIST(AS$29,$L71,$K71,FALSE)*$S71*((1+'Inputs &amp; Summary'!$D$7)^AS$29))),IF($M71=Lists!$H$3,IF($K71&lt;1,((($R71*(1-$E71)+$Q71*(1-$F71))/$K71)*((1+'Inputs &amp; Summary'!$D$7)^AS$29)),((INT(AS$29/$K71)-INT((AS$29-1)/$K71))*($R71*(1-$E71)+$Q71*(1-$F71))*((1+'Inputs &amp; Summary'!$D$7)^AS$29))),((_xlfn.WEIBULL.DIST(AS$29,$L71,$K71,FALSE)*($R71*(1-$E71)+$Q71*(1-$F71))*((1+'Inputs &amp; Summary'!$D$7)^AS$29))))))</f>
        <v>0</v>
      </c>
      <c r="AT71" s="114">
        <f>$D71*IF(AT$29&gt;'Inputs &amp; Summary'!$D$5,0,IF(AT$29&gt;VLOOKUP($G71,Lists!$J$17:$K$21,2),IF($M71=Lists!$H$3,IF($K71&lt;1,(($S71/$K71)*((1+'Inputs &amp; Summary'!$D$7)^AT$29)),((INT(AT$29/$K71)-INT((AT$29-1)/$K71))*$S71*((1+'Inputs &amp; Summary'!$D$7)^AT$29))),(_xlfn.WEIBULL.DIST(AT$29,$L71,$K71,FALSE)*$S71*((1+'Inputs &amp; Summary'!$D$7)^AT$29))),IF($M71=Lists!$H$3,IF($K71&lt;1,((($R71*(1-$E71)+$Q71*(1-$F71))/$K71)*((1+'Inputs &amp; Summary'!$D$7)^AT$29)),((INT(AT$29/$K71)-INT((AT$29-1)/$K71))*($R71*(1-$E71)+$Q71*(1-$F71))*((1+'Inputs &amp; Summary'!$D$7)^AT$29))),((_xlfn.WEIBULL.DIST(AT$29,$L71,$K71,FALSE)*($R71*(1-$E71)+$Q71*(1-$F71))*((1+'Inputs &amp; Summary'!$D$7)^AT$29))))))</f>
        <v>0</v>
      </c>
      <c r="AU71" s="114">
        <f>$D71*IF(AU$29&gt;'Inputs &amp; Summary'!$D$5,0,IF(AU$29&gt;VLOOKUP($G71,Lists!$J$17:$K$21,2),IF($M71=Lists!$H$3,IF($K71&lt;1,(($S71/$K71)*((1+'Inputs &amp; Summary'!$D$7)^AU$29)),((INT(AU$29/$K71)-INT((AU$29-1)/$K71))*$S71*((1+'Inputs &amp; Summary'!$D$7)^AU$29))),(_xlfn.WEIBULL.DIST(AU$29,$L71,$K71,FALSE)*$S71*((1+'Inputs &amp; Summary'!$D$7)^AU$29))),IF($M71=Lists!$H$3,IF($K71&lt;1,((($R71*(1-$E71)+$Q71*(1-$F71))/$K71)*((1+'Inputs &amp; Summary'!$D$7)^AU$29)),((INT(AU$29/$K71)-INT((AU$29-1)/$K71))*($R71*(1-$E71)+$Q71*(1-$F71))*((1+'Inputs &amp; Summary'!$D$7)^AU$29))),((_xlfn.WEIBULL.DIST(AU$29,$L71,$K71,FALSE)*($R71*(1-$E71)+$Q71*(1-$F71))*((1+'Inputs &amp; Summary'!$D$7)^AU$29))))))</f>
        <v>0</v>
      </c>
      <c r="AV71" s="114">
        <f>$D71*IF(AV$29&gt;'Inputs &amp; Summary'!$D$5,0,IF(AV$29&gt;VLOOKUP($G71,Lists!$J$17:$K$21,2),IF($M71=Lists!$H$3,IF($K71&lt;1,(($S71/$K71)*((1+'Inputs &amp; Summary'!$D$7)^AV$29)),((INT(AV$29/$K71)-INT((AV$29-1)/$K71))*$S71*((1+'Inputs &amp; Summary'!$D$7)^AV$29))),(_xlfn.WEIBULL.DIST(AV$29,$L71,$K71,FALSE)*$S71*((1+'Inputs &amp; Summary'!$D$7)^AV$29))),IF($M71=Lists!$H$3,IF($K71&lt;1,((($R71*(1-$E71)+$Q71*(1-$F71))/$K71)*((1+'Inputs &amp; Summary'!$D$7)^AV$29)),((INT(AV$29/$K71)-INT((AV$29-1)/$K71))*($R71*(1-$E71)+$Q71*(1-$F71))*((1+'Inputs &amp; Summary'!$D$7)^AV$29))),((_xlfn.WEIBULL.DIST(AV$29,$L71,$K71,FALSE)*($R71*(1-$E71)+$Q71*(1-$F71))*((1+'Inputs &amp; Summary'!$D$7)^AV$29))))))</f>
        <v>0</v>
      </c>
      <c r="AW71" s="114">
        <f>$D71*IF(AW$29&gt;'Inputs &amp; Summary'!$D$5,0,IF(AW$29&gt;VLOOKUP($G71,Lists!$J$17:$K$21,2),IF($M71=Lists!$H$3,IF($K71&lt;1,(($S71/$K71)*((1+'Inputs &amp; Summary'!$D$7)^AW$29)),((INT(AW$29/$K71)-INT((AW$29-1)/$K71))*$S71*((1+'Inputs &amp; Summary'!$D$7)^AW$29))),(_xlfn.WEIBULL.DIST(AW$29,$L71,$K71,FALSE)*$S71*((1+'Inputs &amp; Summary'!$D$7)^AW$29))),IF($M71=Lists!$H$3,IF($K71&lt;1,((($R71*(1-$E71)+$Q71*(1-$F71))/$K71)*((1+'Inputs &amp; Summary'!$D$7)^AW$29)),((INT(AW$29/$K71)-INT((AW$29-1)/$K71))*($R71*(1-$E71)+$Q71*(1-$F71))*((1+'Inputs &amp; Summary'!$D$7)^AW$29))),((_xlfn.WEIBULL.DIST(AW$29,$L71,$K71,FALSE)*($R71*(1-$E71)+$Q71*(1-$F71))*((1+'Inputs &amp; Summary'!$D$7)^AW$29))))))</f>
        <v>0</v>
      </c>
      <c r="AX71" s="114">
        <f>$D71*IF(AX$29&gt;'Inputs &amp; Summary'!$D$5,0,IF(AX$29&gt;VLOOKUP($G71,Lists!$J$17:$K$21,2),IF($M71=Lists!$H$3,IF($K71&lt;1,(($S71/$K71)*((1+'Inputs &amp; Summary'!$D$7)^AX$29)),((INT(AX$29/$K71)-INT((AX$29-1)/$K71))*$S71*((1+'Inputs &amp; Summary'!$D$7)^AX$29))),(_xlfn.WEIBULL.DIST(AX$29,$L71,$K71,FALSE)*$S71*((1+'Inputs &amp; Summary'!$D$7)^AX$29))),IF($M71=Lists!$H$3,IF($K71&lt;1,((($R71*(1-$E71)+$Q71*(1-$F71))/$K71)*((1+'Inputs &amp; Summary'!$D$7)^AX$29)),((INT(AX$29/$K71)-INT((AX$29-1)/$K71))*($R71*(1-$E71)+$Q71*(1-$F71))*((1+'Inputs &amp; Summary'!$D$7)^AX$29))),((_xlfn.WEIBULL.DIST(AX$29,$L71,$K71,FALSE)*($R71*(1-$E71)+$Q71*(1-$F71))*((1+'Inputs &amp; Summary'!$D$7)^AX$29))))))</f>
        <v>0</v>
      </c>
      <c r="AY71" s="114">
        <f>$D71*IF(AY$29&gt;'Inputs &amp; Summary'!$D$5,0,IF(AY$29&gt;VLOOKUP($G71,Lists!$J$17:$K$21,2),IF($M71=Lists!$H$3,IF($K71&lt;1,(($S71/$K71)*((1+'Inputs &amp; Summary'!$D$7)^AY$29)),((INT(AY$29/$K71)-INT((AY$29-1)/$K71))*$S71*((1+'Inputs &amp; Summary'!$D$7)^AY$29))),(_xlfn.WEIBULL.DIST(AY$29,$L71,$K71,FALSE)*$S71*((1+'Inputs &amp; Summary'!$D$7)^AY$29))),IF($M71=Lists!$H$3,IF($K71&lt;1,((($R71*(1-$E71)+$Q71*(1-$F71))/$K71)*((1+'Inputs &amp; Summary'!$D$7)^AY$29)),((INT(AY$29/$K71)-INT((AY$29-1)/$K71))*($R71*(1-$E71)+$Q71*(1-$F71))*((1+'Inputs &amp; Summary'!$D$7)^AY$29))),((_xlfn.WEIBULL.DIST(AY$29,$L71,$K71,FALSE)*($R71*(1-$E71)+$Q71*(1-$F71))*((1+'Inputs &amp; Summary'!$D$7)^AY$29))))))</f>
        <v>0</v>
      </c>
      <c r="AZ71" s="114">
        <f>$D71*IF(AZ$29&gt;'Inputs &amp; Summary'!$D$5,0,IF(AZ$29&gt;VLOOKUP($G71,Lists!$J$17:$K$21,2),IF($M71=Lists!$H$3,IF($K71&lt;1,(($S71/$K71)*((1+'Inputs &amp; Summary'!$D$7)^AZ$29)),((INT(AZ$29/$K71)-INT((AZ$29-1)/$K71))*$S71*((1+'Inputs &amp; Summary'!$D$7)^AZ$29))),(_xlfn.WEIBULL.DIST(AZ$29,$L71,$K71,FALSE)*$S71*((1+'Inputs &amp; Summary'!$D$7)^AZ$29))),IF($M71=Lists!$H$3,IF($K71&lt;1,((($R71*(1-$E71)+$Q71*(1-$F71))/$K71)*((1+'Inputs &amp; Summary'!$D$7)^AZ$29)),((INT(AZ$29/$K71)-INT((AZ$29-1)/$K71))*($R71*(1-$E71)+$Q71*(1-$F71))*((1+'Inputs &amp; Summary'!$D$7)^AZ$29))),((_xlfn.WEIBULL.DIST(AZ$29,$L71,$K71,FALSE)*($R71*(1-$E71)+$Q71*(1-$F71))*((1+'Inputs &amp; Summary'!$D$7)^AZ$29))))))</f>
        <v>0</v>
      </c>
      <c r="BA71" s="114">
        <f>$D71*IF(BA$29&gt;'Inputs &amp; Summary'!$D$5,0,IF(BA$29&gt;VLOOKUP($G71,Lists!$J$17:$K$21,2),IF($M71=Lists!$H$3,IF($K71&lt;1,(($S71/$K71)*((1+'Inputs &amp; Summary'!$D$7)^BA$29)),((INT(BA$29/$K71)-INT((BA$29-1)/$K71))*$S71*((1+'Inputs &amp; Summary'!$D$7)^BA$29))),(_xlfn.WEIBULL.DIST(BA$29,$L71,$K71,FALSE)*$S71*((1+'Inputs &amp; Summary'!$D$7)^BA$29))),IF($M71=Lists!$H$3,IF($K71&lt;1,((($R71*(1-$E71)+$Q71*(1-$F71))/$K71)*((1+'Inputs &amp; Summary'!$D$7)^BA$29)),((INT(BA$29/$K71)-INT((BA$29-1)/$K71))*($R71*(1-$E71)+$Q71*(1-$F71))*((1+'Inputs &amp; Summary'!$D$7)^BA$29))),((_xlfn.WEIBULL.DIST(BA$29,$L71,$K71,FALSE)*($R71*(1-$E71)+$Q71*(1-$F71))*((1+'Inputs &amp; Summary'!$D$7)^BA$29))))))</f>
        <v>0</v>
      </c>
      <c r="BB71" s="114">
        <f>$D71*IF(BB$29&gt;'Inputs &amp; Summary'!$D$5,0,IF(BB$29&gt;VLOOKUP($G71,Lists!$J$17:$K$21,2),IF($M71=Lists!$H$3,IF($K71&lt;1,(($S71/$K71)*((1+'Inputs &amp; Summary'!$D$7)^BB$29)),((INT(BB$29/$K71)-INT((BB$29-1)/$K71))*$S71*((1+'Inputs &amp; Summary'!$D$7)^BB$29))),(_xlfn.WEIBULL.DIST(BB$29,$L71,$K71,FALSE)*$S71*((1+'Inputs &amp; Summary'!$D$7)^BB$29))),IF($M71=Lists!$H$3,IF($K71&lt;1,((($R71*(1-$E71)+$Q71*(1-$F71))/$K71)*((1+'Inputs &amp; Summary'!$D$7)^BB$29)),((INT(BB$29/$K71)-INT((BB$29-1)/$K71))*($R71*(1-$E71)+$Q71*(1-$F71))*((1+'Inputs &amp; Summary'!$D$7)^BB$29))),((_xlfn.WEIBULL.DIST(BB$29,$L71,$K71,FALSE)*($R71*(1-$E71)+$Q71*(1-$F71))*((1+'Inputs &amp; Summary'!$D$7)^BB$29))))))</f>
        <v>0</v>
      </c>
      <c r="BC71" s="114">
        <f>$D71*IF(BC$29&gt;'Inputs &amp; Summary'!$D$5,0,IF(BC$29&gt;VLOOKUP($G71,Lists!$J$17:$K$21,2),IF($M71=Lists!$H$3,IF($K71&lt;1,(($S71/$K71)*((1+'Inputs &amp; Summary'!$D$7)^BC$29)),((INT(BC$29/$K71)-INT((BC$29-1)/$K71))*$S71*((1+'Inputs &amp; Summary'!$D$7)^BC$29))),(_xlfn.WEIBULL.DIST(BC$29,$L71,$K71,FALSE)*$S71*((1+'Inputs &amp; Summary'!$D$7)^BC$29))),IF($M71=Lists!$H$3,IF($K71&lt;1,((($R71*(1-$E71)+$Q71*(1-$F71))/$K71)*((1+'Inputs &amp; Summary'!$D$7)^BC$29)),((INT(BC$29/$K71)-INT((BC$29-1)/$K71))*($R71*(1-$E71)+$Q71*(1-$F71))*((1+'Inputs &amp; Summary'!$D$7)^BC$29))),((_xlfn.WEIBULL.DIST(BC$29,$L71,$K71,FALSE)*($R71*(1-$E71)+$Q71*(1-$F71))*((1+'Inputs &amp; Summary'!$D$7)^BC$29))))))</f>
        <v>0</v>
      </c>
      <c r="BD71" s="114">
        <f>$D71*IF(BD$29&gt;'Inputs &amp; Summary'!$D$5,0,IF(BD$29&gt;VLOOKUP($G71,Lists!$J$17:$K$21,2),IF($M71=Lists!$H$3,IF($K71&lt;1,(($S71/$K71)*((1+'Inputs &amp; Summary'!$D$7)^BD$29)),((INT(BD$29/$K71)-INT((BD$29-1)/$K71))*$S71*((1+'Inputs &amp; Summary'!$D$7)^BD$29))),(_xlfn.WEIBULL.DIST(BD$29,$L71,$K71,FALSE)*$S71*((1+'Inputs &amp; Summary'!$D$7)^BD$29))),IF($M71=Lists!$H$3,IF($K71&lt;1,((($R71*(1-$E71)+$Q71*(1-$F71))/$K71)*((1+'Inputs &amp; Summary'!$D$7)^BD$29)),((INT(BD$29/$K71)-INT((BD$29-1)/$K71))*($R71*(1-$E71)+$Q71*(1-$F71))*((1+'Inputs &amp; Summary'!$D$7)^BD$29))),((_xlfn.WEIBULL.DIST(BD$29,$L71,$K71,FALSE)*($R71*(1-$E71)+$Q71*(1-$F71))*((1+'Inputs &amp; Summary'!$D$7)^BD$29))))))</f>
        <v>0</v>
      </c>
      <c r="BE71" s="114">
        <f>$D71*IF(BE$29&gt;'Inputs &amp; Summary'!$D$5,0,IF(BE$29&gt;VLOOKUP($G71,Lists!$J$17:$K$21,2),IF($M71=Lists!$H$3,IF($K71&lt;1,(($S71/$K71)*((1+'Inputs &amp; Summary'!$D$7)^BE$29)),((INT(BE$29/$K71)-INT((BE$29-1)/$K71))*$S71*((1+'Inputs &amp; Summary'!$D$7)^BE$29))),(_xlfn.WEIBULL.DIST(BE$29,$L71,$K71,FALSE)*$S71*((1+'Inputs &amp; Summary'!$D$7)^BE$29))),IF($M71=Lists!$H$3,IF($K71&lt;1,((($R71*(1-$E71)+$Q71*(1-$F71))/$K71)*((1+'Inputs &amp; Summary'!$D$7)^BE$29)),((INT(BE$29/$K71)-INT((BE$29-1)/$K71))*($R71*(1-$E71)+$Q71*(1-$F71))*((1+'Inputs &amp; Summary'!$D$7)^BE$29))),((_xlfn.WEIBULL.DIST(BE$29,$L71,$K71,FALSE)*($R71*(1-$E71)+$Q71*(1-$F71))*((1+'Inputs &amp; Summary'!$D$7)^BE$29))))))</f>
        <v>0</v>
      </c>
      <c r="BF71" s="114">
        <f>$D71*IF(BF$29&gt;'Inputs &amp; Summary'!$D$5,0,IF(BF$29&gt;VLOOKUP($G71,Lists!$J$17:$K$21,2),IF($M71=Lists!$H$3,IF($K71&lt;1,(($S71/$K71)*((1+'Inputs &amp; Summary'!$D$7)^BF$29)),((INT(BF$29/$K71)-INT((BF$29-1)/$K71))*$S71*((1+'Inputs &amp; Summary'!$D$7)^BF$29))),(_xlfn.WEIBULL.DIST(BF$29,$L71,$K71,FALSE)*$S71*((1+'Inputs &amp; Summary'!$D$7)^BF$29))),IF($M71=Lists!$H$3,IF($K71&lt;1,((($R71*(1-$E71)+$Q71*(1-$F71))/$K71)*((1+'Inputs &amp; Summary'!$D$7)^BF$29)),((INT(BF$29/$K71)-INT((BF$29-1)/$K71))*($R71*(1-$E71)+$Q71*(1-$F71))*((1+'Inputs &amp; Summary'!$D$7)^BF$29))),((_xlfn.WEIBULL.DIST(BF$29,$L71,$K71,FALSE)*($R71*(1-$E71)+$Q71*(1-$F71))*((1+'Inputs &amp; Summary'!$D$7)^BF$29))))))</f>
        <v>0</v>
      </c>
      <c r="BG71" s="114">
        <f>$D71*IF(BG$29&gt;'Inputs &amp; Summary'!$D$5,0,IF(BG$29&gt;VLOOKUP($G71,Lists!$J$17:$K$21,2),IF($M71=Lists!$H$3,IF($K71&lt;1,(($S71/$K71)*((1+'Inputs &amp; Summary'!$D$7)^BG$29)),((INT(BG$29/$K71)-INT((BG$29-1)/$K71))*$S71*((1+'Inputs &amp; Summary'!$D$7)^BG$29))),(_xlfn.WEIBULL.DIST(BG$29,$L71,$K71,FALSE)*$S71*((1+'Inputs &amp; Summary'!$D$7)^BG$29))),IF($M71=Lists!$H$3,IF($K71&lt;1,((($R71*(1-$E71)+$Q71*(1-$F71))/$K71)*((1+'Inputs &amp; Summary'!$D$7)^BG$29)),((INT(BG$29/$K71)-INT((BG$29-1)/$K71))*($R71*(1-$E71)+$Q71*(1-$F71))*((1+'Inputs &amp; Summary'!$D$7)^BG$29))),((_xlfn.WEIBULL.DIST(BG$29,$L71,$K71,FALSE)*($R71*(1-$E71)+$Q71*(1-$F71))*((1+'Inputs &amp; Summary'!$D$7)^BG$29))))))</f>
        <v>0</v>
      </c>
      <c r="BH71" s="114">
        <f>$D71*IF(BH$29&gt;'Inputs &amp; Summary'!$D$5,0,IF(BH$29&gt;VLOOKUP($G71,Lists!$J$17:$K$21,2),IF($M71=Lists!$H$3,IF($K71&lt;1,(($S71/$K71)*((1+'Inputs &amp; Summary'!$D$7)^BH$29)),((INT(BH$29/$K71)-INT((BH$29-1)/$K71))*$S71*((1+'Inputs &amp; Summary'!$D$7)^BH$29))),(_xlfn.WEIBULL.DIST(BH$29,$L71,$K71,FALSE)*$S71*((1+'Inputs &amp; Summary'!$D$7)^BH$29))),IF($M71=Lists!$H$3,IF($K71&lt;1,((($R71*(1-$E71)+$Q71*(1-$F71))/$K71)*((1+'Inputs &amp; Summary'!$D$7)^BH$29)),((INT(BH$29/$K71)-INT((BH$29-1)/$K71))*($R71*(1-$E71)+$Q71*(1-$F71))*((1+'Inputs &amp; Summary'!$D$7)^BH$29))),((_xlfn.WEIBULL.DIST(BH$29,$L71,$K71,FALSE)*($R71*(1-$E71)+$Q71*(1-$F71))*((1+'Inputs &amp; Summary'!$D$7)^BH$29))))))</f>
        <v>0</v>
      </c>
      <c r="BI71" s="114">
        <f>$D71*IF(BI$29&gt;'Inputs &amp; Summary'!$D$5,0,IF(BI$29&gt;VLOOKUP($G71,Lists!$J$17:$K$21,2),IF($M71=Lists!$H$3,IF($K71&lt;1,(($S71/$K71)*((1+'Inputs &amp; Summary'!$D$7)^BI$29)),((INT(BI$29/$K71)-INT((BI$29-1)/$K71))*$S71*((1+'Inputs &amp; Summary'!$D$7)^BI$29))),(_xlfn.WEIBULL.DIST(BI$29,$L71,$K71,FALSE)*$S71*((1+'Inputs &amp; Summary'!$D$7)^BI$29))),IF($M71=Lists!$H$3,IF($K71&lt;1,((($R71*(1-$E71)+$Q71*(1-$F71))/$K71)*((1+'Inputs &amp; Summary'!$D$7)^BI$29)),((INT(BI$29/$K71)-INT((BI$29-1)/$K71))*($R71*(1-$E71)+$Q71*(1-$F71))*((1+'Inputs &amp; Summary'!$D$7)^BI$29))),((_xlfn.WEIBULL.DIST(BI$29,$L71,$K71,FALSE)*($R71*(1-$E71)+$Q71*(1-$F71))*((1+'Inputs &amp; Summary'!$D$7)^BI$29))))))</f>
        <v>0</v>
      </c>
      <c r="BJ71" s="114">
        <f>$D71*IF(BJ$29&gt;'Inputs &amp; Summary'!$D$5,0,IF(BJ$29&gt;VLOOKUP($G71,Lists!$J$17:$K$21,2),IF($M71=Lists!$H$3,IF($K71&lt;1,(($S71/$K71)*((1+'Inputs &amp; Summary'!$D$7)^BJ$29)),((INT(BJ$29/$K71)-INT((BJ$29-1)/$K71))*$S71*((1+'Inputs &amp; Summary'!$D$7)^BJ$29))),(_xlfn.WEIBULL.DIST(BJ$29,$L71,$K71,FALSE)*$S71*((1+'Inputs &amp; Summary'!$D$7)^BJ$29))),IF($M71=Lists!$H$3,IF($K71&lt;1,((($R71*(1-$E71)+$Q71*(1-$F71))/$K71)*((1+'Inputs &amp; Summary'!$D$7)^BJ$29)),((INT(BJ$29/$K71)-INT((BJ$29-1)/$K71))*($R71*(1-$E71)+$Q71*(1-$F71))*((1+'Inputs &amp; Summary'!$D$7)^BJ$29))),((_xlfn.WEIBULL.DIST(BJ$29,$L71,$K71,FALSE)*($R71*(1-$E71)+$Q71*(1-$F71))*((1+'Inputs &amp; Summary'!$D$7)^BJ$29))))))</f>
        <v>0</v>
      </c>
      <c r="BK71" s="114">
        <f>$D71*IF(BK$29&gt;'Inputs &amp; Summary'!$D$5,0,IF(BK$29&gt;VLOOKUP($G71,Lists!$J$17:$K$21,2),IF($M71=Lists!$H$3,IF($K71&lt;1,(($S71/$K71)*((1+'Inputs &amp; Summary'!$D$7)^BK$29)),((INT(BK$29/$K71)-INT((BK$29-1)/$K71))*$S71*((1+'Inputs &amp; Summary'!$D$7)^BK$29))),(_xlfn.WEIBULL.DIST(BK$29,$L71,$K71,FALSE)*$S71*((1+'Inputs &amp; Summary'!$D$7)^BK$29))),IF($M71=Lists!$H$3,IF($K71&lt;1,((($R71*(1-$E71)+$Q71*(1-$F71))/$K71)*((1+'Inputs &amp; Summary'!$D$7)^BK$29)),((INT(BK$29/$K71)-INT((BK$29-1)/$K71))*($R71*(1-$E71)+$Q71*(1-$F71))*((1+'Inputs &amp; Summary'!$D$7)^BK$29))),((_xlfn.WEIBULL.DIST(BK$29,$L71,$K71,FALSE)*($R71*(1-$E71)+$Q71*(1-$F71))*((1+'Inputs &amp; Summary'!$D$7)^BK$29))))))</f>
        <v>0</v>
      </c>
      <c r="BL71" s="114">
        <f>$D71*IF(BL$29&gt;'Inputs &amp; Summary'!$D$5,0,IF(BL$29&gt;VLOOKUP($G71,Lists!$J$17:$K$21,2),IF($M71=Lists!$H$3,IF($K71&lt;1,(($S71/$K71)*((1+'Inputs &amp; Summary'!$D$7)^BL$29)),((INT(BL$29/$K71)-INT((BL$29-1)/$K71))*$S71*((1+'Inputs &amp; Summary'!$D$7)^BL$29))),(_xlfn.WEIBULL.DIST(BL$29,$L71,$K71,FALSE)*$S71*((1+'Inputs &amp; Summary'!$D$7)^BL$29))),IF($M71=Lists!$H$3,IF($K71&lt;1,((($R71*(1-$E71)+$Q71*(1-$F71))/$K71)*((1+'Inputs &amp; Summary'!$D$7)^BL$29)),((INT(BL$29/$K71)-INT((BL$29-1)/$K71))*($R71*(1-$E71)+$Q71*(1-$F71))*((1+'Inputs &amp; Summary'!$D$7)^BL$29))),((_xlfn.WEIBULL.DIST(BL$29,$L71,$K71,FALSE)*($R71*(1-$E71)+$Q71*(1-$F71))*((1+'Inputs &amp; Summary'!$D$7)^BL$29))))))</f>
        <v>0</v>
      </c>
    </row>
    <row r="72" spans="1:64" s="1" customFormat="1" x14ac:dyDescent="0.3">
      <c r="A72" s="79" t="s">
        <v>59</v>
      </c>
      <c r="B72" s="33" t="s">
        <v>307</v>
      </c>
      <c r="C72" s="33" t="s">
        <v>36</v>
      </c>
      <c r="D72" s="68">
        <v>0</v>
      </c>
      <c r="E72" s="68"/>
      <c r="F72" s="68"/>
      <c r="G72" s="213" t="s">
        <v>433</v>
      </c>
      <c r="H72" s="34" t="s">
        <v>23</v>
      </c>
      <c r="I72" s="34" t="s">
        <v>270</v>
      </c>
      <c r="J72" s="33">
        <f>VLOOKUP(I72,'Labor Rates'!$A$1:$B$16,2)</f>
        <v>25.173076923076923</v>
      </c>
      <c r="K72" s="35">
        <v>1</v>
      </c>
      <c r="L72" s="35">
        <v>1</v>
      </c>
      <c r="M72" s="33" t="s">
        <v>259</v>
      </c>
      <c r="N72" s="84">
        <v>1</v>
      </c>
      <c r="O72" s="35">
        <v>0.25</v>
      </c>
      <c r="P72" s="5">
        <v>0</v>
      </c>
      <c r="Q72" s="73">
        <f t="shared" si="11"/>
        <v>6.2932692307692308</v>
      </c>
      <c r="R72" s="73">
        <f t="shared" si="12"/>
        <v>0</v>
      </c>
      <c r="S72" s="74">
        <f t="shared" si="13"/>
        <v>0</v>
      </c>
      <c r="T72" s="88"/>
      <c r="U72" s="80"/>
      <c r="V72" s="87">
        <f t="shared" si="14"/>
        <v>0</v>
      </c>
      <c r="W72" s="87">
        <f>NPV('Inputs &amp; Summary'!$D$6,Y72:BL72)</f>
        <v>0</v>
      </c>
      <c r="X72" s="90">
        <f t="shared" si="15"/>
        <v>0</v>
      </c>
      <c r="Y72" s="114">
        <f>$D72*IF(Y$29&gt;'Inputs &amp; Summary'!$D$5,0,IF(Y$29&gt;VLOOKUP($G72,Lists!$J$17:$K$21,2),IF($M72=Lists!$H$3,IF($K72&lt;1,(($S72/$K72)*((1+'Inputs &amp; Summary'!$D$7)^Y$29)),((INT(Y$29/$K72)-INT((Y$29-1)/$K72))*$S72*((1+'Inputs &amp; Summary'!$D$7)^Y$29))),(_xlfn.WEIBULL.DIST(Y$29,$L72,$K72,FALSE)*$S72*((1+'Inputs &amp; Summary'!$D$7)^Y$29))),IF($M72=Lists!$H$3,IF($K72&lt;1,((($R72*(1-$E72)+$Q72*(1-$F72))/$K72)*((1+'Inputs &amp; Summary'!$D$7)^Y$29)),((INT(Y$29/$K72)-INT((Y$29-1)/$K72))*($R72*(1-$E72)+$Q72*(1-$F72))*((1+'Inputs &amp; Summary'!$D$7)^Y$29))),((_xlfn.WEIBULL.DIST(Y$29,$L72,$K72,FALSE)*($R72*(1-$E72)+$Q72*(1-$F72))*((1+'Inputs &amp; Summary'!$D$7)^Y$29))))))</f>
        <v>0</v>
      </c>
      <c r="Z72" s="114">
        <f>$D72*IF(Z$29&gt;'Inputs &amp; Summary'!$D$5,0,IF(Z$29&gt;VLOOKUP($G72,Lists!$J$17:$K$21,2),IF($M72=Lists!$H$3,IF($K72&lt;1,(($S72/$K72)*((1+'Inputs &amp; Summary'!$D$7)^Z$29)),((INT(Z$29/$K72)-INT((Z$29-1)/$K72))*$S72*((1+'Inputs &amp; Summary'!$D$7)^Z$29))),(_xlfn.WEIBULL.DIST(Z$29,$L72,$K72,FALSE)*$S72*((1+'Inputs &amp; Summary'!$D$7)^Z$29))),IF($M72=Lists!$H$3,IF($K72&lt;1,((($R72*(1-$E72)+$Q72*(1-$F72))/$K72)*((1+'Inputs &amp; Summary'!$D$7)^Z$29)),((INT(Z$29/$K72)-INT((Z$29-1)/$K72))*($R72*(1-$E72)+$Q72*(1-$F72))*((1+'Inputs &amp; Summary'!$D$7)^Z$29))),((_xlfn.WEIBULL.DIST(Z$29,$L72,$K72,FALSE)*($R72*(1-$E72)+$Q72*(1-$F72))*((1+'Inputs &amp; Summary'!$D$7)^Z$29))))))</f>
        <v>0</v>
      </c>
      <c r="AA72" s="114">
        <f>$D72*IF(AA$29&gt;'Inputs &amp; Summary'!$D$5,0,IF(AA$29&gt;VLOOKUP($G72,Lists!$J$17:$K$21,2),IF($M72=Lists!$H$3,IF($K72&lt;1,(($S72/$K72)*((1+'Inputs &amp; Summary'!$D$7)^AA$29)),((INT(AA$29/$K72)-INT((AA$29-1)/$K72))*$S72*((1+'Inputs &amp; Summary'!$D$7)^AA$29))),(_xlfn.WEIBULL.DIST(AA$29,$L72,$K72,FALSE)*$S72*((1+'Inputs &amp; Summary'!$D$7)^AA$29))),IF($M72=Lists!$H$3,IF($K72&lt;1,((($R72*(1-$E72)+$Q72*(1-$F72))/$K72)*((1+'Inputs &amp; Summary'!$D$7)^AA$29)),((INT(AA$29/$K72)-INT((AA$29-1)/$K72))*($R72*(1-$E72)+$Q72*(1-$F72))*((1+'Inputs &amp; Summary'!$D$7)^AA$29))),((_xlfn.WEIBULL.DIST(AA$29,$L72,$K72,FALSE)*($R72*(1-$E72)+$Q72*(1-$F72))*((1+'Inputs &amp; Summary'!$D$7)^AA$29))))))</f>
        <v>0</v>
      </c>
      <c r="AB72" s="114">
        <f>$D72*IF(AB$29&gt;'Inputs &amp; Summary'!$D$5,0,IF(AB$29&gt;VLOOKUP($G72,Lists!$J$17:$K$21,2),IF($M72=Lists!$H$3,IF($K72&lt;1,(($S72/$K72)*((1+'Inputs &amp; Summary'!$D$7)^AB$29)),((INT(AB$29/$K72)-INT((AB$29-1)/$K72))*$S72*((1+'Inputs &amp; Summary'!$D$7)^AB$29))),(_xlfn.WEIBULL.DIST(AB$29,$L72,$K72,FALSE)*$S72*((1+'Inputs &amp; Summary'!$D$7)^AB$29))),IF($M72=Lists!$H$3,IF($K72&lt;1,((($R72*(1-$E72)+$Q72*(1-$F72))/$K72)*((1+'Inputs &amp; Summary'!$D$7)^AB$29)),((INT(AB$29/$K72)-INT((AB$29-1)/$K72))*($R72*(1-$E72)+$Q72*(1-$F72))*((1+'Inputs &amp; Summary'!$D$7)^AB$29))),((_xlfn.WEIBULL.DIST(AB$29,$L72,$K72,FALSE)*($R72*(1-$E72)+$Q72*(1-$F72))*((1+'Inputs &amp; Summary'!$D$7)^AB$29))))))</f>
        <v>0</v>
      </c>
      <c r="AC72" s="114">
        <f>$D72*IF(AC$29&gt;'Inputs &amp; Summary'!$D$5,0,IF(AC$29&gt;VLOOKUP($G72,Lists!$J$17:$K$21,2),IF($M72=Lists!$H$3,IF($K72&lt;1,(($S72/$K72)*((1+'Inputs &amp; Summary'!$D$7)^AC$29)),((INT(AC$29/$K72)-INT((AC$29-1)/$K72))*$S72*((1+'Inputs &amp; Summary'!$D$7)^AC$29))),(_xlfn.WEIBULL.DIST(AC$29,$L72,$K72,FALSE)*$S72*((1+'Inputs &amp; Summary'!$D$7)^AC$29))),IF($M72=Lists!$H$3,IF($K72&lt;1,((($R72*(1-$E72)+$Q72*(1-$F72))/$K72)*((1+'Inputs &amp; Summary'!$D$7)^AC$29)),((INT(AC$29/$K72)-INT((AC$29-1)/$K72))*($R72*(1-$E72)+$Q72*(1-$F72))*((1+'Inputs &amp; Summary'!$D$7)^AC$29))),((_xlfn.WEIBULL.DIST(AC$29,$L72,$K72,FALSE)*($R72*(1-$E72)+$Q72*(1-$F72))*((1+'Inputs &amp; Summary'!$D$7)^AC$29))))))</f>
        <v>0</v>
      </c>
      <c r="AD72" s="114">
        <f>$D72*IF(AD$29&gt;'Inputs &amp; Summary'!$D$5,0,IF(AD$29&gt;VLOOKUP($G72,Lists!$J$17:$K$21,2),IF($M72=Lists!$H$3,IF($K72&lt;1,(($S72/$K72)*((1+'Inputs &amp; Summary'!$D$7)^AD$29)),((INT(AD$29/$K72)-INT((AD$29-1)/$K72))*$S72*((1+'Inputs &amp; Summary'!$D$7)^AD$29))),(_xlfn.WEIBULL.DIST(AD$29,$L72,$K72,FALSE)*$S72*((1+'Inputs &amp; Summary'!$D$7)^AD$29))),IF($M72=Lists!$H$3,IF($K72&lt;1,((($R72*(1-$E72)+$Q72*(1-$F72))/$K72)*((1+'Inputs &amp; Summary'!$D$7)^AD$29)),((INT(AD$29/$K72)-INT((AD$29-1)/$K72))*($R72*(1-$E72)+$Q72*(1-$F72))*((1+'Inputs &amp; Summary'!$D$7)^AD$29))),((_xlfn.WEIBULL.DIST(AD$29,$L72,$K72,FALSE)*($R72*(1-$E72)+$Q72*(1-$F72))*((1+'Inputs &amp; Summary'!$D$7)^AD$29))))))</f>
        <v>0</v>
      </c>
      <c r="AE72" s="114">
        <f>$D72*IF(AE$29&gt;'Inputs &amp; Summary'!$D$5,0,IF(AE$29&gt;VLOOKUP($G72,Lists!$J$17:$K$21,2),IF($M72=Lists!$H$3,IF($K72&lt;1,(($S72/$K72)*((1+'Inputs &amp; Summary'!$D$7)^AE$29)),((INT(AE$29/$K72)-INT((AE$29-1)/$K72))*$S72*((1+'Inputs &amp; Summary'!$D$7)^AE$29))),(_xlfn.WEIBULL.DIST(AE$29,$L72,$K72,FALSE)*$S72*((1+'Inputs &amp; Summary'!$D$7)^AE$29))),IF($M72=Lists!$H$3,IF($K72&lt;1,((($R72*(1-$E72)+$Q72*(1-$F72))/$K72)*((1+'Inputs &amp; Summary'!$D$7)^AE$29)),((INT(AE$29/$K72)-INT((AE$29-1)/$K72))*($R72*(1-$E72)+$Q72*(1-$F72))*((1+'Inputs &amp; Summary'!$D$7)^AE$29))),((_xlfn.WEIBULL.DIST(AE$29,$L72,$K72,FALSE)*($R72*(1-$E72)+$Q72*(1-$F72))*((1+'Inputs &amp; Summary'!$D$7)^AE$29))))))</f>
        <v>0</v>
      </c>
      <c r="AF72" s="114">
        <f>$D72*IF(AF$29&gt;'Inputs &amp; Summary'!$D$5,0,IF(AF$29&gt;VLOOKUP($G72,Lists!$J$17:$K$21,2),IF($M72=Lists!$H$3,IF($K72&lt;1,(($S72/$K72)*((1+'Inputs &amp; Summary'!$D$7)^AF$29)),((INT(AF$29/$K72)-INT((AF$29-1)/$K72))*$S72*((1+'Inputs &amp; Summary'!$D$7)^AF$29))),(_xlfn.WEIBULL.DIST(AF$29,$L72,$K72,FALSE)*$S72*((1+'Inputs &amp; Summary'!$D$7)^AF$29))),IF($M72=Lists!$H$3,IF($K72&lt;1,((($R72*(1-$E72)+$Q72*(1-$F72))/$K72)*((1+'Inputs &amp; Summary'!$D$7)^AF$29)),((INT(AF$29/$K72)-INT((AF$29-1)/$K72))*($R72*(1-$E72)+$Q72*(1-$F72))*((1+'Inputs &amp; Summary'!$D$7)^AF$29))),((_xlfn.WEIBULL.DIST(AF$29,$L72,$K72,FALSE)*($R72*(1-$E72)+$Q72*(1-$F72))*((1+'Inputs &amp; Summary'!$D$7)^AF$29))))))</f>
        <v>0</v>
      </c>
      <c r="AG72" s="114">
        <f>$D72*IF(AG$29&gt;'Inputs &amp; Summary'!$D$5,0,IF(AG$29&gt;VLOOKUP($G72,Lists!$J$17:$K$21,2),IF($M72=Lists!$H$3,IF($K72&lt;1,(($S72/$K72)*((1+'Inputs &amp; Summary'!$D$7)^AG$29)),((INT(AG$29/$K72)-INT((AG$29-1)/$K72))*$S72*((1+'Inputs &amp; Summary'!$D$7)^AG$29))),(_xlfn.WEIBULL.DIST(AG$29,$L72,$K72,FALSE)*$S72*((1+'Inputs &amp; Summary'!$D$7)^AG$29))),IF($M72=Lists!$H$3,IF($K72&lt;1,((($R72*(1-$E72)+$Q72*(1-$F72))/$K72)*((1+'Inputs &amp; Summary'!$D$7)^AG$29)),((INT(AG$29/$K72)-INT((AG$29-1)/$K72))*($R72*(1-$E72)+$Q72*(1-$F72))*((1+'Inputs &amp; Summary'!$D$7)^AG$29))),((_xlfn.WEIBULL.DIST(AG$29,$L72,$K72,FALSE)*($R72*(1-$E72)+$Q72*(1-$F72))*((1+'Inputs &amp; Summary'!$D$7)^AG$29))))))</f>
        <v>0</v>
      </c>
      <c r="AH72" s="114">
        <f>$D72*IF(AH$29&gt;'Inputs &amp; Summary'!$D$5,0,IF(AH$29&gt;VLOOKUP($G72,Lists!$J$17:$K$21,2),IF($M72=Lists!$H$3,IF($K72&lt;1,(($S72/$K72)*((1+'Inputs &amp; Summary'!$D$7)^AH$29)),((INT(AH$29/$K72)-INT((AH$29-1)/$K72))*$S72*((1+'Inputs &amp; Summary'!$D$7)^AH$29))),(_xlfn.WEIBULL.DIST(AH$29,$L72,$K72,FALSE)*$S72*((1+'Inputs &amp; Summary'!$D$7)^AH$29))),IF($M72=Lists!$H$3,IF($K72&lt;1,((($R72*(1-$E72)+$Q72*(1-$F72))/$K72)*((1+'Inputs &amp; Summary'!$D$7)^AH$29)),((INT(AH$29/$K72)-INT((AH$29-1)/$K72))*($R72*(1-$E72)+$Q72*(1-$F72))*((1+'Inputs &amp; Summary'!$D$7)^AH$29))),((_xlfn.WEIBULL.DIST(AH$29,$L72,$K72,FALSE)*($R72*(1-$E72)+$Q72*(1-$F72))*((1+'Inputs &amp; Summary'!$D$7)^AH$29))))))</f>
        <v>0</v>
      </c>
      <c r="AI72" s="114">
        <f>$D72*IF(AI$29&gt;'Inputs &amp; Summary'!$D$5,0,IF(AI$29&gt;VLOOKUP($G72,Lists!$J$17:$K$21,2),IF($M72=Lists!$H$3,IF($K72&lt;1,(($S72/$K72)*((1+'Inputs &amp; Summary'!$D$7)^AI$29)),((INT(AI$29/$K72)-INT((AI$29-1)/$K72))*$S72*((1+'Inputs &amp; Summary'!$D$7)^AI$29))),(_xlfn.WEIBULL.DIST(AI$29,$L72,$K72,FALSE)*$S72*((1+'Inputs &amp; Summary'!$D$7)^AI$29))),IF($M72=Lists!$H$3,IF($K72&lt;1,((($R72*(1-$E72)+$Q72*(1-$F72))/$K72)*((1+'Inputs &amp; Summary'!$D$7)^AI$29)),((INT(AI$29/$K72)-INT((AI$29-1)/$K72))*($R72*(1-$E72)+$Q72*(1-$F72))*((1+'Inputs &amp; Summary'!$D$7)^AI$29))),((_xlfn.WEIBULL.DIST(AI$29,$L72,$K72,FALSE)*($R72*(1-$E72)+$Q72*(1-$F72))*((1+'Inputs &amp; Summary'!$D$7)^AI$29))))))</f>
        <v>0</v>
      </c>
      <c r="AJ72" s="114">
        <f>$D72*IF(AJ$29&gt;'Inputs &amp; Summary'!$D$5,0,IF(AJ$29&gt;VLOOKUP($G72,Lists!$J$17:$K$21,2),IF($M72=Lists!$H$3,IF($K72&lt;1,(($S72/$K72)*((1+'Inputs &amp; Summary'!$D$7)^AJ$29)),((INT(AJ$29/$K72)-INT((AJ$29-1)/$K72))*$S72*((1+'Inputs &amp; Summary'!$D$7)^AJ$29))),(_xlfn.WEIBULL.DIST(AJ$29,$L72,$K72,FALSE)*$S72*((1+'Inputs &amp; Summary'!$D$7)^AJ$29))),IF($M72=Lists!$H$3,IF($K72&lt;1,((($R72*(1-$E72)+$Q72*(1-$F72))/$K72)*((1+'Inputs &amp; Summary'!$D$7)^AJ$29)),((INT(AJ$29/$K72)-INT((AJ$29-1)/$K72))*($R72*(1-$E72)+$Q72*(1-$F72))*((1+'Inputs &amp; Summary'!$D$7)^AJ$29))),((_xlfn.WEIBULL.DIST(AJ$29,$L72,$K72,FALSE)*($R72*(1-$E72)+$Q72*(1-$F72))*((1+'Inputs &amp; Summary'!$D$7)^AJ$29))))))</f>
        <v>0</v>
      </c>
      <c r="AK72" s="114">
        <f>$D72*IF(AK$29&gt;'Inputs &amp; Summary'!$D$5,0,IF(AK$29&gt;VLOOKUP($G72,Lists!$J$17:$K$21,2),IF($M72=Lists!$H$3,IF($K72&lt;1,(($S72/$K72)*((1+'Inputs &amp; Summary'!$D$7)^AK$29)),((INT(AK$29/$K72)-INT((AK$29-1)/$K72))*$S72*((1+'Inputs &amp; Summary'!$D$7)^AK$29))),(_xlfn.WEIBULL.DIST(AK$29,$L72,$K72,FALSE)*$S72*((1+'Inputs &amp; Summary'!$D$7)^AK$29))),IF($M72=Lists!$H$3,IF($K72&lt;1,((($R72*(1-$E72)+$Q72*(1-$F72))/$K72)*((1+'Inputs &amp; Summary'!$D$7)^AK$29)),((INT(AK$29/$K72)-INT((AK$29-1)/$K72))*($R72*(1-$E72)+$Q72*(1-$F72))*((1+'Inputs &amp; Summary'!$D$7)^AK$29))),((_xlfn.WEIBULL.DIST(AK$29,$L72,$K72,FALSE)*($R72*(1-$E72)+$Q72*(1-$F72))*((1+'Inputs &amp; Summary'!$D$7)^AK$29))))))</f>
        <v>0</v>
      </c>
      <c r="AL72" s="114">
        <f>$D72*IF(AL$29&gt;'Inputs &amp; Summary'!$D$5,0,IF(AL$29&gt;VLOOKUP($G72,Lists!$J$17:$K$21,2),IF($M72=Lists!$H$3,IF($K72&lt;1,(($S72/$K72)*((1+'Inputs &amp; Summary'!$D$7)^AL$29)),((INT(AL$29/$K72)-INT((AL$29-1)/$K72))*$S72*((1+'Inputs &amp; Summary'!$D$7)^AL$29))),(_xlfn.WEIBULL.DIST(AL$29,$L72,$K72,FALSE)*$S72*((1+'Inputs &amp; Summary'!$D$7)^AL$29))),IF($M72=Lists!$H$3,IF($K72&lt;1,((($R72*(1-$E72)+$Q72*(1-$F72))/$K72)*((1+'Inputs &amp; Summary'!$D$7)^AL$29)),((INT(AL$29/$K72)-INT((AL$29-1)/$K72))*($R72*(1-$E72)+$Q72*(1-$F72))*((1+'Inputs &amp; Summary'!$D$7)^AL$29))),((_xlfn.WEIBULL.DIST(AL$29,$L72,$K72,FALSE)*($R72*(1-$E72)+$Q72*(1-$F72))*((1+'Inputs &amp; Summary'!$D$7)^AL$29))))))</f>
        <v>0</v>
      </c>
      <c r="AM72" s="114">
        <f>$D72*IF(AM$29&gt;'Inputs &amp; Summary'!$D$5,0,IF(AM$29&gt;VLOOKUP($G72,Lists!$J$17:$K$21,2),IF($M72=Lists!$H$3,IF($K72&lt;1,(($S72/$K72)*((1+'Inputs &amp; Summary'!$D$7)^AM$29)),((INT(AM$29/$K72)-INT((AM$29-1)/$K72))*$S72*((1+'Inputs &amp; Summary'!$D$7)^AM$29))),(_xlfn.WEIBULL.DIST(AM$29,$L72,$K72,FALSE)*$S72*((1+'Inputs &amp; Summary'!$D$7)^AM$29))),IF($M72=Lists!$H$3,IF($K72&lt;1,((($R72*(1-$E72)+$Q72*(1-$F72))/$K72)*((1+'Inputs &amp; Summary'!$D$7)^AM$29)),((INT(AM$29/$K72)-INT((AM$29-1)/$K72))*($R72*(1-$E72)+$Q72*(1-$F72))*((1+'Inputs &amp; Summary'!$D$7)^AM$29))),((_xlfn.WEIBULL.DIST(AM$29,$L72,$K72,FALSE)*($R72*(1-$E72)+$Q72*(1-$F72))*((1+'Inputs &amp; Summary'!$D$7)^AM$29))))))</f>
        <v>0</v>
      </c>
      <c r="AN72" s="114">
        <f>$D72*IF(AN$29&gt;'Inputs &amp; Summary'!$D$5,0,IF(AN$29&gt;VLOOKUP($G72,Lists!$J$17:$K$21,2),IF($M72=Lists!$H$3,IF($K72&lt;1,(($S72/$K72)*((1+'Inputs &amp; Summary'!$D$7)^AN$29)),((INT(AN$29/$K72)-INT((AN$29-1)/$K72))*$S72*((1+'Inputs &amp; Summary'!$D$7)^AN$29))),(_xlfn.WEIBULL.DIST(AN$29,$L72,$K72,FALSE)*$S72*((1+'Inputs &amp; Summary'!$D$7)^AN$29))),IF($M72=Lists!$H$3,IF($K72&lt;1,((($R72*(1-$E72)+$Q72*(1-$F72))/$K72)*((1+'Inputs &amp; Summary'!$D$7)^AN$29)),((INT(AN$29/$K72)-INT((AN$29-1)/$K72))*($R72*(1-$E72)+$Q72*(1-$F72))*((1+'Inputs &amp; Summary'!$D$7)^AN$29))),((_xlfn.WEIBULL.DIST(AN$29,$L72,$K72,FALSE)*($R72*(1-$E72)+$Q72*(1-$F72))*((1+'Inputs &amp; Summary'!$D$7)^AN$29))))))</f>
        <v>0</v>
      </c>
      <c r="AO72" s="114">
        <f>$D72*IF(AO$29&gt;'Inputs &amp; Summary'!$D$5,0,IF(AO$29&gt;VLOOKUP($G72,Lists!$J$17:$K$21,2),IF($M72=Lists!$H$3,IF($K72&lt;1,(($S72/$K72)*((1+'Inputs &amp; Summary'!$D$7)^AO$29)),((INT(AO$29/$K72)-INT((AO$29-1)/$K72))*$S72*((1+'Inputs &amp; Summary'!$D$7)^AO$29))),(_xlfn.WEIBULL.DIST(AO$29,$L72,$K72,FALSE)*$S72*((1+'Inputs &amp; Summary'!$D$7)^AO$29))),IF($M72=Lists!$H$3,IF($K72&lt;1,((($R72*(1-$E72)+$Q72*(1-$F72))/$K72)*((1+'Inputs &amp; Summary'!$D$7)^AO$29)),((INT(AO$29/$K72)-INT((AO$29-1)/$K72))*($R72*(1-$E72)+$Q72*(1-$F72))*((1+'Inputs &amp; Summary'!$D$7)^AO$29))),((_xlfn.WEIBULL.DIST(AO$29,$L72,$K72,FALSE)*($R72*(1-$E72)+$Q72*(1-$F72))*((1+'Inputs &amp; Summary'!$D$7)^AO$29))))))</f>
        <v>0</v>
      </c>
      <c r="AP72" s="114">
        <f>$D72*IF(AP$29&gt;'Inputs &amp; Summary'!$D$5,0,IF(AP$29&gt;VLOOKUP($G72,Lists!$J$17:$K$21,2),IF($M72=Lists!$H$3,IF($K72&lt;1,(($S72/$K72)*((1+'Inputs &amp; Summary'!$D$7)^AP$29)),((INT(AP$29/$K72)-INT((AP$29-1)/$K72))*$S72*((1+'Inputs &amp; Summary'!$D$7)^AP$29))),(_xlfn.WEIBULL.DIST(AP$29,$L72,$K72,FALSE)*$S72*((1+'Inputs &amp; Summary'!$D$7)^AP$29))),IF($M72=Lists!$H$3,IF($K72&lt;1,((($R72*(1-$E72)+$Q72*(1-$F72))/$K72)*((1+'Inputs &amp; Summary'!$D$7)^AP$29)),((INT(AP$29/$K72)-INT((AP$29-1)/$K72))*($R72*(1-$E72)+$Q72*(1-$F72))*((1+'Inputs &amp; Summary'!$D$7)^AP$29))),((_xlfn.WEIBULL.DIST(AP$29,$L72,$K72,FALSE)*($R72*(1-$E72)+$Q72*(1-$F72))*((1+'Inputs &amp; Summary'!$D$7)^AP$29))))))</f>
        <v>0</v>
      </c>
      <c r="AQ72" s="114">
        <f>$D72*IF(AQ$29&gt;'Inputs &amp; Summary'!$D$5,0,IF(AQ$29&gt;VLOOKUP($G72,Lists!$J$17:$K$21,2),IF($M72=Lists!$H$3,IF($K72&lt;1,(($S72/$K72)*((1+'Inputs &amp; Summary'!$D$7)^AQ$29)),((INT(AQ$29/$K72)-INT((AQ$29-1)/$K72))*$S72*((1+'Inputs &amp; Summary'!$D$7)^AQ$29))),(_xlfn.WEIBULL.DIST(AQ$29,$L72,$K72,FALSE)*$S72*((1+'Inputs &amp; Summary'!$D$7)^AQ$29))),IF($M72=Lists!$H$3,IF($K72&lt;1,((($R72*(1-$E72)+$Q72*(1-$F72))/$K72)*((1+'Inputs &amp; Summary'!$D$7)^AQ$29)),((INT(AQ$29/$K72)-INT((AQ$29-1)/$K72))*($R72*(1-$E72)+$Q72*(1-$F72))*((1+'Inputs &amp; Summary'!$D$7)^AQ$29))),((_xlfn.WEIBULL.DIST(AQ$29,$L72,$K72,FALSE)*($R72*(1-$E72)+$Q72*(1-$F72))*((1+'Inputs &amp; Summary'!$D$7)^AQ$29))))))</f>
        <v>0</v>
      </c>
      <c r="AR72" s="114">
        <f>$D72*IF(AR$29&gt;'Inputs &amp; Summary'!$D$5,0,IF(AR$29&gt;VLOOKUP($G72,Lists!$J$17:$K$21,2),IF($M72=Lists!$H$3,IF($K72&lt;1,(($S72/$K72)*((1+'Inputs &amp; Summary'!$D$7)^AR$29)),((INT(AR$29/$K72)-INT((AR$29-1)/$K72))*$S72*((1+'Inputs &amp; Summary'!$D$7)^AR$29))),(_xlfn.WEIBULL.DIST(AR$29,$L72,$K72,FALSE)*$S72*((1+'Inputs &amp; Summary'!$D$7)^AR$29))),IF($M72=Lists!$H$3,IF($K72&lt;1,((($R72*(1-$E72)+$Q72*(1-$F72))/$K72)*((1+'Inputs &amp; Summary'!$D$7)^AR$29)),((INT(AR$29/$K72)-INT((AR$29-1)/$K72))*($R72*(1-$E72)+$Q72*(1-$F72))*((1+'Inputs &amp; Summary'!$D$7)^AR$29))),((_xlfn.WEIBULL.DIST(AR$29,$L72,$K72,FALSE)*($R72*(1-$E72)+$Q72*(1-$F72))*((1+'Inputs &amp; Summary'!$D$7)^AR$29))))))</f>
        <v>0</v>
      </c>
      <c r="AS72" s="114">
        <f>$D72*IF(AS$29&gt;'Inputs &amp; Summary'!$D$5,0,IF(AS$29&gt;VLOOKUP($G72,Lists!$J$17:$K$21,2),IF($M72=Lists!$H$3,IF($K72&lt;1,(($S72/$K72)*((1+'Inputs &amp; Summary'!$D$7)^AS$29)),((INT(AS$29/$K72)-INT((AS$29-1)/$K72))*$S72*((1+'Inputs &amp; Summary'!$D$7)^AS$29))),(_xlfn.WEIBULL.DIST(AS$29,$L72,$K72,FALSE)*$S72*((1+'Inputs &amp; Summary'!$D$7)^AS$29))),IF($M72=Lists!$H$3,IF($K72&lt;1,((($R72*(1-$E72)+$Q72*(1-$F72))/$K72)*((1+'Inputs &amp; Summary'!$D$7)^AS$29)),((INT(AS$29/$K72)-INT((AS$29-1)/$K72))*($R72*(1-$E72)+$Q72*(1-$F72))*((1+'Inputs &amp; Summary'!$D$7)^AS$29))),((_xlfn.WEIBULL.DIST(AS$29,$L72,$K72,FALSE)*($R72*(1-$E72)+$Q72*(1-$F72))*((1+'Inputs &amp; Summary'!$D$7)^AS$29))))))</f>
        <v>0</v>
      </c>
      <c r="AT72" s="114">
        <f>$D72*IF(AT$29&gt;'Inputs &amp; Summary'!$D$5,0,IF(AT$29&gt;VLOOKUP($G72,Lists!$J$17:$K$21,2),IF($M72=Lists!$H$3,IF($K72&lt;1,(($S72/$K72)*((1+'Inputs &amp; Summary'!$D$7)^AT$29)),((INT(AT$29/$K72)-INT((AT$29-1)/$K72))*$S72*((1+'Inputs &amp; Summary'!$D$7)^AT$29))),(_xlfn.WEIBULL.DIST(AT$29,$L72,$K72,FALSE)*$S72*((1+'Inputs &amp; Summary'!$D$7)^AT$29))),IF($M72=Lists!$H$3,IF($K72&lt;1,((($R72*(1-$E72)+$Q72*(1-$F72))/$K72)*((1+'Inputs &amp; Summary'!$D$7)^AT$29)),((INT(AT$29/$K72)-INT((AT$29-1)/$K72))*($R72*(1-$E72)+$Q72*(1-$F72))*((1+'Inputs &amp; Summary'!$D$7)^AT$29))),((_xlfn.WEIBULL.DIST(AT$29,$L72,$K72,FALSE)*($R72*(1-$E72)+$Q72*(1-$F72))*((1+'Inputs &amp; Summary'!$D$7)^AT$29))))))</f>
        <v>0</v>
      </c>
      <c r="AU72" s="114">
        <f>$D72*IF(AU$29&gt;'Inputs &amp; Summary'!$D$5,0,IF(AU$29&gt;VLOOKUP($G72,Lists!$J$17:$K$21,2),IF($M72=Lists!$H$3,IF($K72&lt;1,(($S72/$K72)*((1+'Inputs &amp; Summary'!$D$7)^AU$29)),((INT(AU$29/$K72)-INT((AU$29-1)/$K72))*$S72*((1+'Inputs &amp; Summary'!$D$7)^AU$29))),(_xlfn.WEIBULL.DIST(AU$29,$L72,$K72,FALSE)*$S72*((1+'Inputs &amp; Summary'!$D$7)^AU$29))),IF($M72=Lists!$H$3,IF($K72&lt;1,((($R72*(1-$E72)+$Q72*(1-$F72))/$K72)*((1+'Inputs &amp; Summary'!$D$7)^AU$29)),((INT(AU$29/$K72)-INT((AU$29-1)/$K72))*($R72*(1-$E72)+$Q72*(1-$F72))*((1+'Inputs &amp; Summary'!$D$7)^AU$29))),((_xlfn.WEIBULL.DIST(AU$29,$L72,$K72,FALSE)*($R72*(1-$E72)+$Q72*(1-$F72))*((1+'Inputs &amp; Summary'!$D$7)^AU$29))))))</f>
        <v>0</v>
      </c>
      <c r="AV72" s="114">
        <f>$D72*IF(AV$29&gt;'Inputs &amp; Summary'!$D$5,0,IF(AV$29&gt;VLOOKUP($G72,Lists!$J$17:$K$21,2),IF($M72=Lists!$H$3,IF($K72&lt;1,(($S72/$K72)*((1+'Inputs &amp; Summary'!$D$7)^AV$29)),((INT(AV$29/$K72)-INT((AV$29-1)/$K72))*$S72*((1+'Inputs &amp; Summary'!$D$7)^AV$29))),(_xlfn.WEIBULL.DIST(AV$29,$L72,$K72,FALSE)*$S72*((1+'Inputs &amp; Summary'!$D$7)^AV$29))),IF($M72=Lists!$H$3,IF($K72&lt;1,((($R72*(1-$E72)+$Q72*(1-$F72))/$K72)*((1+'Inputs &amp; Summary'!$D$7)^AV$29)),((INT(AV$29/$K72)-INT((AV$29-1)/$K72))*($R72*(1-$E72)+$Q72*(1-$F72))*((1+'Inputs &amp; Summary'!$D$7)^AV$29))),((_xlfn.WEIBULL.DIST(AV$29,$L72,$K72,FALSE)*($R72*(1-$E72)+$Q72*(1-$F72))*((1+'Inputs &amp; Summary'!$D$7)^AV$29))))))</f>
        <v>0</v>
      </c>
      <c r="AW72" s="114">
        <f>$D72*IF(AW$29&gt;'Inputs &amp; Summary'!$D$5,0,IF(AW$29&gt;VLOOKUP($G72,Lists!$J$17:$K$21,2),IF($M72=Lists!$H$3,IF($K72&lt;1,(($S72/$K72)*((1+'Inputs &amp; Summary'!$D$7)^AW$29)),((INT(AW$29/$K72)-INT((AW$29-1)/$K72))*$S72*((1+'Inputs &amp; Summary'!$D$7)^AW$29))),(_xlfn.WEIBULL.DIST(AW$29,$L72,$K72,FALSE)*$S72*((1+'Inputs &amp; Summary'!$D$7)^AW$29))),IF($M72=Lists!$H$3,IF($K72&lt;1,((($R72*(1-$E72)+$Q72*(1-$F72))/$K72)*((1+'Inputs &amp; Summary'!$D$7)^AW$29)),((INT(AW$29/$K72)-INT((AW$29-1)/$K72))*($R72*(1-$E72)+$Q72*(1-$F72))*((1+'Inputs &amp; Summary'!$D$7)^AW$29))),((_xlfn.WEIBULL.DIST(AW$29,$L72,$K72,FALSE)*($R72*(1-$E72)+$Q72*(1-$F72))*((1+'Inputs &amp; Summary'!$D$7)^AW$29))))))</f>
        <v>0</v>
      </c>
      <c r="AX72" s="114">
        <f>$D72*IF(AX$29&gt;'Inputs &amp; Summary'!$D$5,0,IF(AX$29&gt;VLOOKUP($G72,Lists!$J$17:$K$21,2),IF($M72=Lists!$H$3,IF($K72&lt;1,(($S72/$K72)*((1+'Inputs &amp; Summary'!$D$7)^AX$29)),((INT(AX$29/$K72)-INT((AX$29-1)/$K72))*$S72*((1+'Inputs &amp; Summary'!$D$7)^AX$29))),(_xlfn.WEIBULL.DIST(AX$29,$L72,$K72,FALSE)*$S72*((1+'Inputs &amp; Summary'!$D$7)^AX$29))),IF($M72=Lists!$H$3,IF($K72&lt;1,((($R72*(1-$E72)+$Q72*(1-$F72))/$K72)*((1+'Inputs &amp; Summary'!$D$7)^AX$29)),((INT(AX$29/$K72)-INT((AX$29-1)/$K72))*($R72*(1-$E72)+$Q72*(1-$F72))*((1+'Inputs &amp; Summary'!$D$7)^AX$29))),((_xlfn.WEIBULL.DIST(AX$29,$L72,$K72,FALSE)*($R72*(1-$E72)+$Q72*(1-$F72))*((1+'Inputs &amp; Summary'!$D$7)^AX$29))))))</f>
        <v>0</v>
      </c>
      <c r="AY72" s="114">
        <f>$D72*IF(AY$29&gt;'Inputs &amp; Summary'!$D$5,0,IF(AY$29&gt;VLOOKUP($G72,Lists!$J$17:$K$21,2),IF($M72=Lists!$H$3,IF($K72&lt;1,(($S72/$K72)*((1+'Inputs &amp; Summary'!$D$7)^AY$29)),((INT(AY$29/$K72)-INT((AY$29-1)/$K72))*$S72*((1+'Inputs &amp; Summary'!$D$7)^AY$29))),(_xlfn.WEIBULL.DIST(AY$29,$L72,$K72,FALSE)*$S72*((1+'Inputs &amp; Summary'!$D$7)^AY$29))),IF($M72=Lists!$H$3,IF($K72&lt;1,((($R72*(1-$E72)+$Q72*(1-$F72))/$K72)*((1+'Inputs &amp; Summary'!$D$7)^AY$29)),((INT(AY$29/$K72)-INT((AY$29-1)/$K72))*($R72*(1-$E72)+$Q72*(1-$F72))*((1+'Inputs &amp; Summary'!$D$7)^AY$29))),((_xlfn.WEIBULL.DIST(AY$29,$L72,$K72,FALSE)*($R72*(1-$E72)+$Q72*(1-$F72))*((1+'Inputs &amp; Summary'!$D$7)^AY$29))))))</f>
        <v>0</v>
      </c>
      <c r="AZ72" s="114">
        <f>$D72*IF(AZ$29&gt;'Inputs &amp; Summary'!$D$5,0,IF(AZ$29&gt;VLOOKUP($G72,Lists!$J$17:$K$21,2),IF($M72=Lists!$H$3,IF($K72&lt;1,(($S72/$K72)*((1+'Inputs &amp; Summary'!$D$7)^AZ$29)),((INT(AZ$29/$K72)-INT((AZ$29-1)/$K72))*$S72*((1+'Inputs &amp; Summary'!$D$7)^AZ$29))),(_xlfn.WEIBULL.DIST(AZ$29,$L72,$K72,FALSE)*$S72*((1+'Inputs &amp; Summary'!$D$7)^AZ$29))),IF($M72=Lists!$H$3,IF($K72&lt;1,((($R72*(1-$E72)+$Q72*(1-$F72))/$K72)*((1+'Inputs &amp; Summary'!$D$7)^AZ$29)),((INT(AZ$29/$K72)-INT((AZ$29-1)/$K72))*($R72*(1-$E72)+$Q72*(1-$F72))*((1+'Inputs &amp; Summary'!$D$7)^AZ$29))),((_xlfn.WEIBULL.DIST(AZ$29,$L72,$K72,FALSE)*($R72*(1-$E72)+$Q72*(1-$F72))*((1+'Inputs &amp; Summary'!$D$7)^AZ$29))))))</f>
        <v>0</v>
      </c>
      <c r="BA72" s="114">
        <f>$D72*IF(BA$29&gt;'Inputs &amp; Summary'!$D$5,0,IF(BA$29&gt;VLOOKUP($G72,Lists!$J$17:$K$21,2),IF($M72=Lists!$H$3,IF($K72&lt;1,(($S72/$K72)*((1+'Inputs &amp; Summary'!$D$7)^BA$29)),((INT(BA$29/$K72)-INT((BA$29-1)/$K72))*$S72*((1+'Inputs &amp; Summary'!$D$7)^BA$29))),(_xlfn.WEIBULL.DIST(BA$29,$L72,$K72,FALSE)*$S72*((1+'Inputs &amp; Summary'!$D$7)^BA$29))),IF($M72=Lists!$H$3,IF($K72&lt;1,((($R72*(1-$E72)+$Q72*(1-$F72))/$K72)*((1+'Inputs &amp; Summary'!$D$7)^BA$29)),((INT(BA$29/$K72)-INT((BA$29-1)/$K72))*($R72*(1-$E72)+$Q72*(1-$F72))*((1+'Inputs &amp; Summary'!$D$7)^BA$29))),((_xlfn.WEIBULL.DIST(BA$29,$L72,$K72,FALSE)*($R72*(1-$E72)+$Q72*(1-$F72))*((1+'Inputs &amp; Summary'!$D$7)^BA$29))))))</f>
        <v>0</v>
      </c>
      <c r="BB72" s="114">
        <f>$D72*IF(BB$29&gt;'Inputs &amp; Summary'!$D$5,0,IF(BB$29&gt;VLOOKUP($G72,Lists!$J$17:$K$21,2),IF($M72=Lists!$H$3,IF($K72&lt;1,(($S72/$K72)*((1+'Inputs &amp; Summary'!$D$7)^BB$29)),((INT(BB$29/$K72)-INT((BB$29-1)/$K72))*$S72*((1+'Inputs &amp; Summary'!$D$7)^BB$29))),(_xlfn.WEIBULL.DIST(BB$29,$L72,$K72,FALSE)*$S72*((1+'Inputs &amp; Summary'!$D$7)^BB$29))),IF($M72=Lists!$H$3,IF($K72&lt;1,((($R72*(1-$E72)+$Q72*(1-$F72))/$K72)*((1+'Inputs &amp; Summary'!$D$7)^BB$29)),((INT(BB$29/$K72)-INT((BB$29-1)/$K72))*($R72*(1-$E72)+$Q72*(1-$F72))*((1+'Inputs &amp; Summary'!$D$7)^BB$29))),((_xlfn.WEIBULL.DIST(BB$29,$L72,$K72,FALSE)*($R72*(1-$E72)+$Q72*(1-$F72))*((1+'Inputs &amp; Summary'!$D$7)^BB$29))))))</f>
        <v>0</v>
      </c>
      <c r="BC72" s="114">
        <f>$D72*IF(BC$29&gt;'Inputs &amp; Summary'!$D$5,0,IF(BC$29&gt;VLOOKUP($G72,Lists!$J$17:$K$21,2),IF($M72=Lists!$H$3,IF($K72&lt;1,(($S72/$K72)*((1+'Inputs &amp; Summary'!$D$7)^BC$29)),((INT(BC$29/$K72)-INT((BC$29-1)/$K72))*$S72*((1+'Inputs &amp; Summary'!$D$7)^BC$29))),(_xlfn.WEIBULL.DIST(BC$29,$L72,$K72,FALSE)*$S72*((1+'Inputs &amp; Summary'!$D$7)^BC$29))),IF($M72=Lists!$H$3,IF($K72&lt;1,((($R72*(1-$E72)+$Q72*(1-$F72))/$K72)*((1+'Inputs &amp; Summary'!$D$7)^BC$29)),((INT(BC$29/$K72)-INT((BC$29-1)/$K72))*($R72*(1-$E72)+$Q72*(1-$F72))*((1+'Inputs &amp; Summary'!$D$7)^BC$29))),((_xlfn.WEIBULL.DIST(BC$29,$L72,$K72,FALSE)*($R72*(1-$E72)+$Q72*(1-$F72))*((1+'Inputs &amp; Summary'!$D$7)^BC$29))))))</f>
        <v>0</v>
      </c>
      <c r="BD72" s="114">
        <f>$D72*IF(BD$29&gt;'Inputs &amp; Summary'!$D$5,0,IF(BD$29&gt;VLOOKUP($G72,Lists!$J$17:$K$21,2),IF($M72=Lists!$H$3,IF($K72&lt;1,(($S72/$K72)*((1+'Inputs &amp; Summary'!$D$7)^BD$29)),((INT(BD$29/$K72)-INT((BD$29-1)/$K72))*$S72*((1+'Inputs &amp; Summary'!$D$7)^BD$29))),(_xlfn.WEIBULL.DIST(BD$29,$L72,$K72,FALSE)*$S72*((1+'Inputs &amp; Summary'!$D$7)^BD$29))),IF($M72=Lists!$H$3,IF($K72&lt;1,((($R72*(1-$E72)+$Q72*(1-$F72))/$K72)*((1+'Inputs &amp; Summary'!$D$7)^BD$29)),((INT(BD$29/$K72)-INT((BD$29-1)/$K72))*($R72*(1-$E72)+$Q72*(1-$F72))*((1+'Inputs &amp; Summary'!$D$7)^BD$29))),((_xlfn.WEIBULL.DIST(BD$29,$L72,$K72,FALSE)*($R72*(1-$E72)+$Q72*(1-$F72))*((1+'Inputs &amp; Summary'!$D$7)^BD$29))))))</f>
        <v>0</v>
      </c>
      <c r="BE72" s="114">
        <f>$D72*IF(BE$29&gt;'Inputs &amp; Summary'!$D$5,0,IF(BE$29&gt;VLOOKUP($G72,Lists!$J$17:$K$21,2),IF($M72=Lists!$H$3,IF($K72&lt;1,(($S72/$K72)*((1+'Inputs &amp; Summary'!$D$7)^BE$29)),((INT(BE$29/$K72)-INT((BE$29-1)/$K72))*$S72*((1+'Inputs &amp; Summary'!$D$7)^BE$29))),(_xlfn.WEIBULL.DIST(BE$29,$L72,$K72,FALSE)*$S72*((1+'Inputs &amp; Summary'!$D$7)^BE$29))),IF($M72=Lists!$H$3,IF($K72&lt;1,((($R72*(1-$E72)+$Q72*(1-$F72))/$K72)*((1+'Inputs &amp; Summary'!$D$7)^BE$29)),((INT(BE$29/$K72)-INT((BE$29-1)/$K72))*($R72*(1-$E72)+$Q72*(1-$F72))*((1+'Inputs &amp; Summary'!$D$7)^BE$29))),((_xlfn.WEIBULL.DIST(BE$29,$L72,$K72,FALSE)*($R72*(1-$E72)+$Q72*(1-$F72))*((1+'Inputs &amp; Summary'!$D$7)^BE$29))))))</f>
        <v>0</v>
      </c>
      <c r="BF72" s="114">
        <f>$D72*IF(BF$29&gt;'Inputs &amp; Summary'!$D$5,0,IF(BF$29&gt;VLOOKUP($G72,Lists!$J$17:$K$21,2),IF($M72=Lists!$H$3,IF($K72&lt;1,(($S72/$K72)*((1+'Inputs &amp; Summary'!$D$7)^BF$29)),((INT(BF$29/$K72)-INT((BF$29-1)/$K72))*$S72*((1+'Inputs &amp; Summary'!$D$7)^BF$29))),(_xlfn.WEIBULL.DIST(BF$29,$L72,$K72,FALSE)*$S72*((1+'Inputs &amp; Summary'!$D$7)^BF$29))),IF($M72=Lists!$H$3,IF($K72&lt;1,((($R72*(1-$E72)+$Q72*(1-$F72))/$K72)*((1+'Inputs &amp; Summary'!$D$7)^BF$29)),((INT(BF$29/$K72)-INT((BF$29-1)/$K72))*($R72*(1-$E72)+$Q72*(1-$F72))*((1+'Inputs &amp; Summary'!$D$7)^BF$29))),((_xlfn.WEIBULL.DIST(BF$29,$L72,$K72,FALSE)*($R72*(1-$E72)+$Q72*(1-$F72))*((1+'Inputs &amp; Summary'!$D$7)^BF$29))))))</f>
        <v>0</v>
      </c>
      <c r="BG72" s="114">
        <f>$D72*IF(BG$29&gt;'Inputs &amp; Summary'!$D$5,0,IF(BG$29&gt;VLOOKUP($G72,Lists!$J$17:$K$21,2),IF($M72=Lists!$H$3,IF($K72&lt;1,(($S72/$K72)*((1+'Inputs &amp; Summary'!$D$7)^BG$29)),((INT(BG$29/$K72)-INT((BG$29-1)/$K72))*$S72*((1+'Inputs &amp; Summary'!$D$7)^BG$29))),(_xlfn.WEIBULL.DIST(BG$29,$L72,$K72,FALSE)*$S72*((1+'Inputs &amp; Summary'!$D$7)^BG$29))),IF($M72=Lists!$H$3,IF($K72&lt;1,((($R72*(1-$E72)+$Q72*(1-$F72))/$K72)*((1+'Inputs &amp; Summary'!$D$7)^BG$29)),((INT(BG$29/$K72)-INT((BG$29-1)/$K72))*($R72*(1-$E72)+$Q72*(1-$F72))*((1+'Inputs &amp; Summary'!$D$7)^BG$29))),((_xlfn.WEIBULL.DIST(BG$29,$L72,$K72,FALSE)*($R72*(1-$E72)+$Q72*(1-$F72))*((1+'Inputs &amp; Summary'!$D$7)^BG$29))))))</f>
        <v>0</v>
      </c>
      <c r="BH72" s="114">
        <f>$D72*IF(BH$29&gt;'Inputs &amp; Summary'!$D$5,0,IF(BH$29&gt;VLOOKUP($G72,Lists!$J$17:$K$21,2),IF($M72=Lists!$H$3,IF($K72&lt;1,(($S72/$K72)*((1+'Inputs &amp; Summary'!$D$7)^BH$29)),((INT(BH$29/$K72)-INT((BH$29-1)/$K72))*$S72*((1+'Inputs &amp; Summary'!$D$7)^BH$29))),(_xlfn.WEIBULL.DIST(BH$29,$L72,$K72,FALSE)*$S72*((1+'Inputs &amp; Summary'!$D$7)^BH$29))),IF($M72=Lists!$H$3,IF($K72&lt;1,((($R72*(1-$E72)+$Q72*(1-$F72))/$K72)*((1+'Inputs &amp; Summary'!$D$7)^BH$29)),((INT(BH$29/$K72)-INT((BH$29-1)/$K72))*($R72*(1-$E72)+$Q72*(1-$F72))*((1+'Inputs &amp; Summary'!$D$7)^BH$29))),((_xlfn.WEIBULL.DIST(BH$29,$L72,$K72,FALSE)*($R72*(1-$E72)+$Q72*(1-$F72))*((1+'Inputs &amp; Summary'!$D$7)^BH$29))))))</f>
        <v>0</v>
      </c>
      <c r="BI72" s="114">
        <f>$D72*IF(BI$29&gt;'Inputs &amp; Summary'!$D$5,0,IF(BI$29&gt;VLOOKUP($G72,Lists!$J$17:$K$21,2),IF($M72=Lists!$H$3,IF($K72&lt;1,(($S72/$K72)*((1+'Inputs &amp; Summary'!$D$7)^BI$29)),((INT(BI$29/$K72)-INT((BI$29-1)/$K72))*$S72*((1+'Inputs &amp; Summary'!$D$7)^BI$29))),(_xlfn.WEIBULL.DIST(BI$29,$L72,$K72,FALSE)*$S72*((1+'Inputs &amp; Summary'!$D$7)^BI$29))),IF($M72=Lists!$H$3,IF($K72&lt;1,((($R72*(1-$E72)+$Q72*(1-$F72))/$K72)*((1+'Inputs &amp; Summary'!$D$7)^BI$29)),((INT(BI$29/$K72)-INT((BI$29-1)/$K72))*($R72*(1-$E72)+$Q72*(1-$F72))*((1+'Inputs &amp; Summary'!$D$7)^BI$29))),((_xlfn.WEIBULL.DIST(BI$29,$L72,$K72,FALSE)*($R72*(1-$E72)+$Q72*(1-$F72))*((1+'Inputs &amp; Summary'!$D$7)^BI$29))))))</f>
        <v>0</v>
      </c>
      <c r="BJ72" s="114">
        <f>$D72*IF(BJ$29&gt;'Inputs &amp; Summary'!$D$5,0,IF(BJ$29&gt;VLOOKUP($G72,Lists!$J$17:$K$21,2),IF($M72=Lists!$H$3,IF($K72&lt;1,(($S72/$K72)*((1+'Inputs &amp; Summary'!$D$7)^BJ$29)),((INT(BJ$29/$K72)-INT((BJ$29-1)/$K72))*$S72*((1+'Inputs &amp; Summary'!$D$7)^BJ$29))),(_xlfn.WEIBULL.DIST(BJ$29,$L72,$K72,FALSE)*$S72*((1+'Inputs &amp; Summary'!$D$7)^BJ$29))),IF($M72=Lists!$H$3,IF($K72&lt;1,((($R72*(1-$E72)+$Q72*(1-$F72))/$K72)*((1+'Inputs &amp; Summary'!$D$7)^BJ$29)),((INT(BJ$29/$K72)-INT((BJ$29-1)/$K72))*($R72*(1-$E72)+$Q72*(1-$F72))*((1+'Inputs &amp; Summary'!$D$7)^BJ$29))),((_xlfn.WEIBULL.DIST(BJ$29,$L72,$K72,FALSE)*($R72*(1-$E72)+$Q72*(1-$F72))*((1+'Inputs &amp; Summary'!$D$7)^BJ$29))))))</f>
        <v>0</v>
      </c>
      <c r="BK72" s="114">
        <f>$D72*IF(BK$29&gt;'Inputs &amp; Summary'!$D$5,0,IF(BK$29&gt;VLOOKUP($G72,Lists!$J$17:$K$21,2),IF($M72=Lists!$H$3,IF($K72&lt;1,(($S72/$K72)*((1+'Inputs &amp; Summary'!$D$7)^BK$29)),((INT(BK$29/$K72)-INT((BK$29-1)/$K72))*$S72*((1+'Inputs &amp; Summary'!$D$7)^BK$29))),(_xlfn.WEIBULL.DIST(BK$29,$L72,$K72,FALSE)*$S72*((1+'Inputs &amp; Summary'!$D$7)^BK$29))),IF($M72=Lists!$H$3,IF($K72&lt;1,((($R72*(1-$E72)+$Q72*(1-$F72))/$K72)*((1+'Inputs &amp; Summary'!$D$7)^BK$29)),((INT(BK$29/$K72)-INT((BK$29-1)/$K72))*($R72*(1-$E72)+$Q72*(1-$F72))*((1+'Inputs &amp; Summary'!$D$7)^BK$29))),((_xlfn.WEIBULL.DIST(BK$29,$L72,$K72,FALSE)*($R72*(1-$E72)+$Q72*(1-$F72))*((1+'Inputs &amp; Summary'!$D$7)^BK$29))))))</f>
        <v>0</v>
      </c>
      <c r="BL72" s="114">
        <f>$D72*IF(BL$29&gt;'Inputs &amp; Summary'!$D$5,0,IF(BL$29&gt;VLOOKUP($G72,Lists!$J$17:$K$21,2),IF($M72=Lists!$H$3,IF($K72&lt;1,(($S72/$K72)*((1+'Inputs &amp; Summary'!$D$7)^BL$29)),((INT(BL$29/$K72)-INT((BL$29-1)/$K72))*$S72*((1+'Inputs &amp; Summary'!$D$7)^BL$29))),(_xlfn.WEIBULL.DIST(BL$29,$L72,$K72,FALSE)*$S72*((1+'Inputs &amp; Summary'!$D$7)^BL$29))),IF($M72=Lists!$H$3,IF($K72&lt;1,((($R72*(1-$E72)+$Q72*(1-$F72))/$K72)*((1+'Inputs &amp; Summary'!$D$7)^BL$29)),((INT(BL$29/$K72)-INT((BL$29-1)/$K72))*($R72*(1-$E72)+$Q72*(1-$F72))*((1+'Inputs &amp; Summary'!$D$7)^BL$29))),((_xlfn.WEIBULL.DIST(BL$29,$L72,$K72,FALSE)*($R72*(1-$E72)+$Q72*(1-$F72))*((1+'Inputs &amp; Summary'!$D$7)^BL$29))))))</f>
        <v>0</v>
      </c>
    </row>
    <row r="73" spans="1:64" s="1" customFormat="1" ht="57.6" x14ac:dyDescent="0.3">
      <c r="A73" s="79" t="s">
        <v>285</v>
      </c>
      <c r="B73" s="33" t="s">
        <v>307</v>
      </c>
      <c r="C73" s="33" t="s">
        <v>139</v>
      </c>
      <c r="D73" s="68">
        <v>0</v>
      </c>
      <c r="E73" s="68"/>
      <c r="F73" s="68"/>
      <c r="G73" s="213" t="s">
        <v>433</v>
      </c>
      <c r="H73" s="34" t="s">
        <v>287</v>
      </c>
      <c r="I73" s="34" t="s">
        <v>270</v>
      </c>
      <c r="J73" s="33">
        <f>VLOOKUP(I73,'Labor Rates'!$A$1:$B$16,2)</f>
        <v>25.173076923076923</v>
      </c>
      <c r="K73" s="35">
        <v>1</v>
      </c>
      <c r="L73" s="35">
        <v>1</v>
      </c>
      <c r="M73" s="33" t="s">
        <v>259</v>
      </c>
      <c r="N73" s="84">
        <f>'Inputs &amp; Summary'!$D$23</f>
        <v>103.04449648711943</v>
      </c>
      <c r="O73" s="35">
        <v>0.1</v>
      </c>
      <c r="P73" s="5">
        <v>0</v>
      </c>
      <c r="Q73" s="73">
        <f t="shared" si="11"/>
        <v>259.39470365699879</v>
      </c>
      <c r="R73" s="73">
        <f t="shared" si="12"/>
        <v>0</v>
      </c>
      <c r="S73" s="74">
        <f t="shared" si="13"/>
        <v>0</v>
      </c>
      <c r="T73" s="88"/>
      <c r="U73" s="80"/>
      <c r="V73" s="87">
        <f t="shared" si="14"/>
        <v>0</v>
      </c>
      <c r="W73" s="87">
        <f>NPV('Inputs &amp; Summary'!$D$6,Y73:BL73)</f>
        <v>0</v>
      </c>
      <c r="X73" s="90">
        <f t="shared" si="15"/>
        <v>0</v>
      </c>
      <c r="Y73" s="114">
        <f>$D73*IF(Y$29&gt;'Inputs &amp; Summary'!$D$5,0,IF(Y$29&gt;VLOOKUP($G73,Lists!$J$17:$K$21,2),IF($M73=Lists!$H$3,IF($K73&lt;1,(($S73/$K73)*((1+'Inputs &amp; Summary'!$D$7)^Y$29)),((INT(Y$29/$K73)-INT((Y$29-1)/$K73))*$S73*((1+'Inputs &amp; Summary'!$D$7)^Y$29))),(_xlfn.WEIBULL.DIST(Y$29,$L73,$K73,FALSE)*$S73*((1+'Inputs &amp; Summary'!$D$7)^Y$29))),IF($M73=Lists!$H$3,IF($K73&lt;1,((($R73*(1-$E73)+$Q73*(1-$F73))/$K73)*((1+'Inputs &amp; Summary'!$D$7)^Y$29)),((INT(Y$29/$K73)-INT((Y$29-1)/$K73))*($R73*(1-$E73)+$Q73*(1-$F73))*((1+'Inputs &amp; Summary'!$D$7)^Y$29))),((_xlfn.WEIBULL.DIST(Y$29,$L73,$K73,FALSE)*($R73*(1-$E73)+$Q73*(1-$F73))*((1+'Inputs &amp; Summary'!$D$7)^Y$29))))))</f>
        <v>0</v>
      </c>
      <c r="Z73" s="114">
        <f>$D73*IF(Z$29&gt;'Inputs &amp; Summary'!$D$5,0,IF(Z$29&gt;VLOOKUP($G73,Lists!$J$17:$K$21,2),IF($M73=Lists!$H$3,IF($K73&lt;1,(($S73/$K73)*((1+'Inputs &amp; Summary'!$D$7)^Z$29)),((INT(Z$29/$K73)-INT((Z$29-1)/$K73))*$S73*((1+'Inputs &amp; Summary'!$D$7)^Z$29))),(_xlfn.WEIBULL.DIST(Z$29,$L73,$K73,FALSE)*$S73*((1+'Inputs &amp; Summary'!$D$7)^Z$29))),IF($M73=Lists!$H$3,IF($K73&lt;1,((($R73*(1-$E73)+$Q73*(1-$F73))/$K73)*((1+'Inputs &amp; Summary'!$D$7)^Z$29)),((INT(Z$29/$K73)-INT((Z$29-1)/$K73))*($R73*(1-$E73)+$Q73*(1-$F73))*((1+'Inputs &amp; Summary'!$D$7)^Z$29))),((_xlfn.WEIBULL.DIST(Z$29,$L73,$K73,FALSE)*($R73*(1-$E73)+$Q73*(1-$F73))*((1+'Inputs &amp; Summary'!$D$7)^Z$29))))))</f>
        <v>0</v>
      </c>
      <c r="AA73" s="114">
        <f>$D73*IF(AA$29&gt;'Inputs &amp; Summary'!$D$5,0,IF(AA$29&gt;VLOOKUP($G73,Lists!$J$17:$K$21,2),IF($M73=Lists!$H$3,IF($K73&lt;1,(($S73/$K73)*((1+'Inputs &amp; Summary'!$D$7)^AA$29)),((INT(AA$29/$K73)-INT((AA$29-1)/$K73))*$S73*((1+'Inputs &amp; Summary'!$D$7)^AA$29))),(_xlfn.WEIBULL.DIST(AA$29,$L73,$K73,FALSE)*$S73*((1+'Inputs &amp; Summary'!$D$7)^AA$29))),IF($M73=Lists!$H$3,IF($K73&lt;1,((($R73*(1-$E73)+$Q73*(1-$F73))/$K73)*((1+'Inputs &amp; Summary'!$D$7)^AA$29)),((INT(AA$29/$K73)-INT((AA$29-1)/$K73))*($R73*(1-$E73)+$Q73*(1-$F73))*((1+'Inputs &amp; Summary'!$D$7)^AA$29))),((_xlfn.WEIBULL.DIST(AA$29,$L73,$K73,FALSE)*($R73*(1-$E73)+$Q73*(1-$F73))*((1+'Inputs &amp; Summary'!$D$7)^AA$29))))))</f>
        <v>0</v>
      </c>
      <c r="AB73" s="114">
        <f>$D73*IF(AB$29&gt;'Inputs &amp; Summary'!$D$5,0,IF(AB$29&gt;VLOOKUP($G73,Lists!$J$17:$K$21,2),IF($M73=Lists!$H$3,IF($K73&lt;1,(($S73/$K73)*((1+'Inputs &amp; Summary'!$D$7)^AB$29)),((INT(AB$29/$K73)-INT((AB$29-1)/$K73))*$S73*((1+'Inputs &amp; Summary'!$D$7)^AB$29))),(_xlfn.WEIBULL.DIST(AB$29,$L73,$K73,FALSE)*$S73*((1+'Inputs &amp; Summary'!$D$7)^AB$29))),IF($M73=Lists!$H$3,IF($K73&lt;1,((($R73*(1-$E73)+$Q73*(1-$F73))/$K73)*((1+'Inputs &amp; Summary'!$D$7)^AB$29)),((INT(AB$29/$K73)-INT((AB$29-1)/$K73))*($R73*(1-$E73)+$Q73*(1-$F73))*((1+'Inputs &amp; Summary'!$D$7)^AB$29))),((_xlfn.WEIBULL.DIST(AB$29,$L73,$K73,FALSE)*($R73*(1-$E73)+$Q73*(1-$F73))*((1+'Inputs &amp; Summary'!$D$7)^AB$29))))))</f>
        <v>0</v>
      </c>
      <c r="AC73" s="114">
        <f>$D73*IF(AC$29&gt;'Inputs &amp; Summary'!$D$5,0,IF(AC$29&gt;VLOOKUP($G73,Lists!$J$17:$K$21,2),IF($M73=Lists!$H$3,IF($K73&lt;1,(($S73/$K73)*((1+'Inputs &amp; Summary'!$D$7)^AC$29)),((INT(AC$29/$K73)-INT((AC$29-1)/$K73))*$S73*((1+'Inputs &amp; Summary'!$D$7)^AC$29))),(_xlfn.WEIBULL.DIST(AC$29,$L73,$K73,FALSE)*$S73*((1+'Inputs &amp; Summary'!$D$7)^AC$29))),IF($M73=Lists!$H$3,IF($K73&lt;1,((($R73*(1-$E73)+$Q73*(1-$F73))/$K73)*((1+'Inputs &amp; Summary'!$D$7)^AC$29)),((INT(AC$29/$K73)-INT((AC$29-1)/$K73))*($R73*(1-$E73)+$Q73*(1-$F73))*((1+'Inputs &amp; Summary'!$D$7)^AC$29))),((_xlfn.WEIBULL.DIST(AC$29,$L73,$K73,FALSE)*($R73*(1-$E73)+$Q73*(1-$F73))*((1+'Inputs &amp; Summary'!$D$7)^AC$29))))))</f>
        <v>0</v>
      </c>
      <c r="AD73" s="114">
        <f>$D73*IF(AD$29&gt;'Inputs &amp; Summary'!$D$5,0,IF(AD$29&gt;VLOOKUP($G73,Lists!$J$17:$K$21,2),IF($M73=Lists!$H$3,IF($K73&lt;1,(($S73/$K73)*((1+'Inputs &amp; Summary'!$D$7)^AD$29)),((INT(AD$29/$K73)-INT((AD$29-1)/$K73))*$S73*((1+'Inputs &amp; Summary'!$D$7)^AD$29))),(_xlfn.WEIBULL.DIST(AD$29,$L73,$K73,FALSE)*$S73*((1+'Inputs &amp; Summary'!$D$7)^AD$29))),IF($M73=Lists!$H$3,IF($K73&lt;1,((($R73*(1-$E73)+$Q73*(1-$F73))/$K73)*((1+'Inputs &amp; Summary'!$D$7)^AD$29)),((INT(AD$29/$K73)-INT((AD$29-1)/$K73))*($R73*(1-$E73)+$Q73*(1-$F73))*((1+'Inputs &amp; Summary'!$D$7)^AD$29))),((_xlfn.WEIBULL.DIST(AD$29,$L73,$K73,FALSE)*($R73*(1-$E73)+$Q73*(1-$F73))*((1+'Inputs &amp; Summary'!$D$7)^AD$29))))))</f>
        <v>0</v>
      </c>
      <c r="AE73" s="114">
        <f>$D73*IF(AE$29&gt;'Inputs &amp; Summary'!$D$5,0,IF(AE$29&gt;VLOOKUP($G73,Lists!$J$17:$K$21,2),IF($M73=Lists!$H$3,IF($K73&lt;1,(($S73/$K73)*((1+'Inputs &amp; Summary'!$D$7)^AE$29)),((INT(AE$29/$K73)-INT((AE$29-1)/$K73))*$S73*((1+'Inputs &amp; Summary'!$D$7)^AE$29))),(_xlfn.WEIBULL.DIST(AE$29,$L73,$K73,FALSE)*$S73*((1+'Inputs &amp; Summary'!$D$7)^AE$29))),IF($M73=Lists!$H$3,IF($K73&lt;1,((($R73*(1-$E73)+$Q73*(1-$F73))/$K73)*((1+'Inputs &amp; Summary'!$D$7)^AE$29)),((INT(AE$29/$K73)-INT((AE$29-1)/$K73))*($R73*(1-$E73)+$Q73*(1-$F73))*((1+'Inputs &amp; Summary'!$D$7)^AE$29))),((_xlfn.WEIBULL.DIST(AE$29,$L73,$K73,FALSE)*($R73*(1-$E73)+$Q73*(1-$F73))*((1+'Inputs &amp; Summary'!$D$7)^AE$29))))))</f>
        <v>0</v>
      </c>
      <c r="AF73" s="114">
        <f>$D73*IF(AF$29&gt;'Inputs &amp; Summary'!$D$5,0,IF(AF$29&gt;VLOOKUP($G73,Lists!$J$17:$K$21,2),IF($M73=Lists!$H$3,IF($K73&lt;1,(($S73/$K73)*((1+'Inputs &amp; Summary'!$D$7)^AF$29)),((INT(AF$29/$K73)-INT((AF$29-1)/$K73))*$S73*((1+'Inputs &amp; Summary'!$D$7)^AF$29))),(_xlfn.WEIBULL.DIST(AF$29,$L73,$K73,FALSE)*$S73*((1+'Inputs &amp; Summary'!$D$7)^AF$29))),IF($M73=Lists!$H$3,IF($K73&lt;1,((($R73*(1-$E73)+$Q73*(1-$F73))/$K73)*((1+'Inputs &amp; Summary'!$D$7)^AF$29)),((INT(AF$29/$K73)-INT((AF$29-1)/$K73))*($R73*(1-$E73)+$Q73*(1-$F73))*((1+'Inputs &amp; Summary'!$D$7)^AF$29))),((_xlfn.WEIBULL.DIST(AF$29,$L73,$K73,FALSE)*($R73*(1-$E73)+$Q73*(1-$F73))*((1+'Inputs &amp; Summary'!$D$7)^AF$29))))))</f>
        <v>0</v>
      </c>
      <c r="AG73" s="114">
        <f>$D73*IF(AG$29&gt;'Inputs &amp; Summary'!$D$5,0,IF(AG$29&gt;VLOOKUP($G73,Lists!$J$17:$K$21,2),IF($M73=Lists!$H$3,IF($K73&lt;1,(($S73/$K73)*((1+'Inputs &amp; Summary'!$D$7)^AG$29)),((INT(AG$29/$K73)-INT((AG$29-1)/$K73))*$S73*((1+'Inputs &amp; Summary'!$D$7)^AG$29))),(_xlfn.WEIBULL.DIST(AG$29,$L73,$K73,FALSE)*$S73*((1+'Inputs &amp; Summary'!$D$7)^AG$29))),IF($M73=Lists!$H$3,IF($K73&lt;1,((($R73*(1-$E73)+$Q73*(1-$F73))/$K73)*((1+'Inputs &amp; Summary'!$D$7)^AG$29)),((INT(AG$29/$K73)-INT((AG$29-1)/$K73))*($R73*(1-$E73)+$Q73*(1-$F73))*((1+'Inputs &amp; Summary'!$D$7)^AG$29))),((_xlfn.WEIBULL.DIST(AG$29,$L73,$K73,FALSE)*($R73*(1-$E73)+$Q73*(1-$F73))*((1+'Inputs &amp; Summary'!$D$7)^AG$29))))))</f>
        <v>0</v>
      </c>
      <c r="AH73" s="114">
        <f>$D73*IF(AH$29&gt;'Inputs &amp; Summary'!$D$5,0,IF(AH$29&gt;VLOOKUP($G73,Lists!$J$17:$K$21,2),IF($M73=Lists!$H$3,IF($K73&lt;1,(($S73/$K73)*((1+'Inputs &amp; Summary'!$D$7)^AH$29)),((INT(AH$29/$K73)-INT((AH$29-1)/$K73))*$S73*((1+'Inputs &amp; Summary'!$D$7)^AH$29))),(_xlfn.WEIBULL.DIST(AH$29,$L73,$K73,FALSE)*$S73*((1+'Inputs &amp; Summary'!$D$7)^AH$29))),IF($M73=Lists!$H$3,IF($K73&lt;1,((($R73*(1-$E73)+$Q73*(1-$F73))/$K73)*((1+'Inputs &amp; Summary'!$D$7)^AH$29)),((INT(AH$29/$K73)-INT((AH$29-1)/$K73))*($R73*(1-$E73)+$Q73*(1-$F73))*((1+'Inputs &amp; Summary'!$D$7)^AH$29))),((_xlfn.WEIBULL.DIST(AH$29,$L73,$K73,FALSE)*($R73*(1-$E73)+$Q73*(1-$F73))*((1+'Inputs &amp; Summary'!$D$7)^AH$29))))))</f>
        <v>0</v>
      </c>
      <c r="AI73" s="114">
        <f>$D73*IF(AI$29&gt;'Inputs &amp; Summary'!$D$5,0,IF(AI$29&gt;VLOOKUP($G73,Lists!$J$17:$K$21,2),IF($M73=Lists!$H$3,IF($K73&lt;1,(($S73/$K73)*((1+'Inputs &amp; Summary'!$D$7)^AI$29)),((INT(AI$29/$K73)-INT((AI$29-1)/$K73))*$S73*((1+'Inputs &amp; Summary'!$D$7)^AI$29))),(_xlfn.WEIBULL.DIST(AI$29,$L73,$K73,FALSE)*$S73*((1+'Inputs &amp; Summary'!$D$7)^AI$29))),IF($M73=Lists!$H$3,IF($K73&lt;1,((($R73*(1-$E73)+$Q73*(1-$F73))/$K73)*((1+'Inputs &amp; Summary'!$D$7)^AI$29)),((INT(AI$29/$K73)-INT((AI$29-1)/$K73))*($R73*(1-$E73)+$Q73*(1-$F73))*((1+'Inputs &amp; Summary'!$D$7)^AI$29))),((_xlfn.WEIBULL.DIST(AI$29,$L73,$K73,FALSE)*($R73*(1-$E73)+$Q73*(1-$F73))*((1+'Inputs &amp; Summary'!$D$7)^AI$29))))))</f>
        <v>0</v>
      </c>
      <c r="AJ73" s="114">
        <f>$D73*IF(AJ$29&gt;'Inputs &amp; Summary'!$D$5,0,IF(AJ$29&gt;VLOOKUP($G73,Lists!$J$17:$K$21,2),IF($M73=Lists!$H$3,IF($K73&lt;1,(($S73/$K73)*((1+'Inputs &amp; Summary'!$D$7)^AJ$29)),((INT(AJ$29/$K73)-INT((AJ$29-1)/$K73))*$S73*((1+'Inputs &amp; Summary'!$D$7)^AJ$29))),(_xlfn.WEIBULL.DIST(AJ$29,$L73,$K73,FALSE)*$S73*((1+'Inputs &amp; Summary'!$D$7)^AJ$29))),IF($M73=Lists!$H$3,IF($K73&lt;1,((($R73*(1-$E73)+$Q73*(1-$F73))/$K73)*((1+'Inputs &amp; Summary'!$D$7)^AJ$29)),((INT(AJ$29/$K73)-INT((AJ$29-1)/$K73))*($R73*(1-$E73)+$Q73*(1-$F73))*((1+'Inputs &amp; Summary'!$D$7)^AJ$29))),((_xlfn.WEIBULL.DIST(AJ$29,$L73,$K73,FALSE)*($R73*(1-$E73)+$Q73*(1-$F73))*((1+'Inputs &amp; Summary'!$D$7)^AJ$29))))))</f>
        <v>0</v>
      </c>
      <c r="AK73" s="114">
        <f>$D73*IF(AK$29&gt;'Inputs &amp; Summary'!$D$5,0,IF(AK$29&gt;VLOOKUP($G73,Lists!$J$17:$K$21,2),IF($M73=Lists!$H$3,IF($K73&lt;1,(($S73/$K73)*((1+'Inputs &amp; Summary'!$D$7)^AK$29)),((INT(AK$29/$K73)-INT((AK$29-1)/$K73))*$S73*((1+'Inputs &amp; Summary'!$D$7)^AK$29))),(_xlfn.WEIBULL.DIST(AK$29,$L73,$K73,FALSE)*$S73*((1+'Inputs &amp; Summary'!$D$7)^AK$29))),IF($M73=Lists!$H$3,IF($K73&lt;1,((($R73*(1-$E73)+$Q73*(1-$F73))/$K73)*((1+'Inputs &amp; Summary'!$D$7)^AK$29)),((INT(AK$29/$K73)-INT((AK$29-1)/$K73))*($R73*(1-$E73)+$Q73*(1-$F73))*((1+'Inputs &amp; Summary'!$D$7)^AK$29))),((_xlfn.WEIBULL.DIST(AK$29,$L73,$K73,FALSE)*($R73*(1-$E73)+$Q73*(1-$F73))*((1+'Inputs &amp; Summary'!$D$7)^AK$29))))))</f>
        <v>0</v>
      </c>
      <c r="AL73" s="114">
        <f>$D73*IF(AL$29&gt;'Inputs &amp; Summary'!$D$5,0,IF(AL$29&gt;VLOOKUP($G73,Lists!$J$17:$K$21,2),IF($M73=Lists!$H$3,IF($K73&lt;1,(($S73/$K73)*((1+'Inputs &amp; Summary'!$D$7)^AL$29)),((INT(AL$29/$K73)-INT((AL$29-1)/$K73))*$S73*((1+'Inputs &amp; Summary'!$D$7)^AL$29))),(_xlfn.WEIBULL.DIST(AL$29,$L73,$K73,FALSE)*$S73*((1+'Inputs &amp; Summary'!$D$7)^AL$29))),IF($M73=Lists!$H$3,IF($K73&lt;1,((($R73*(1-$E73)+$Q73*(1-$F73))/$K73)*((1+'Inputs &amp; Summary'!$D$7)^AL$29)),((INT(AL$29/$K73)-INT((AL$29-1)/$K73))*($R73*(1-$E73)+$Q73*(1-$F73))*((1+'Inputs &amp; Summary'!$D$7)^AL$29))),((_xlfn.WEIBULL.DIST(AL$29,$L73,$K73,FALSE)*($R73*(1-$E73)+$Q73*(1-$F73))*((1+'Inputs &amp; Summary'!$D$7)^AL$29))))))</f>
        <v>0</v>
      </c>
      <c r="AM73" s="114">
        <f>$D73*IF(AM$29&gt;'Inputs &amp; Summary'!$D$5,0,IF(AM$29&gt;VLOOKUP($G73,Lists!$J$17:$K$21,2),IF($M73=Lists!$H$3,IF($K73&lt;1,(($S73/$K73)*((1+'Inputs &amp; Summary'!$D$7)^AM$29)),((INT(AM$29/$K73)-INT((AM$29-1)/$K73))*$S73*((1+'Inputs &amp; Summary'!$D$7)^AM$29))),(_xlfn.WEIBULL.DIST(AM$29,$L73,$K73,FALSE)*$S73*((1+'Inputs &amp; Summary'!$D$7)^AM$29))),IF($M73=Lists!$H$3,IF($K73&lt;1,((($R73*(1-$E73)+$Q73*(1-$F73))/$K73)*((1+'Inputs &amp; Summary'!$D$7)^AM$29)),((INT(AM$29/$K73)-INT((AM$29-1)/$K73))*($R73*(1-$E73)+$Q73*(1-$F73))*((1+'Inputs &amp; Summary'!$D$7)^AM$29))),((_xlfn.WEIBULL.DIST(AM$29,$L73,$K73,FALSE)*($R73*(1-$E73)+$Q73*(1-$F73))*((1+'Inputs &amp; Summary'!$D$7)^AM$29))))))</f>
        <v>0</v>
      </c>
      <c r="AN73" s="114">
        <f>$D73*IF(AN$29&gt;'Inputs &amp; Summary'!$D$5,0,IF(AN$29&gt;VLOOKUP($G73,Lists!$J$17:$K$21,2),IF($M73=Lists!$H$3,IF($K73&lt;1,(($S73/$K73)*((1+'Inputs &amp; Summary'!$D$7)^AN$29)),((INT(AN$29/$K73)-INT((AN$29-1)/$K73))*$S73*((1+'Inputs &amp; Summary'!$D$7)^AN$29))),(_xlfn.WEIBULL.DIST(AN$29,$L73,$K73,FALSE)*$S73*((1+'Inputs &amp; Summary'!$D$7)^AN$29))),IF($M73=Lists!$H$3,IF($K73&lt;1,((($R73*(1-$E73)+$Q73*(1-$F73))/$K73)*((1+'Inputs &amp; Summary'!$D$7)^AN$29)),((INT(AN$29/$K73)-INT((AN$29-1)/$K73))*($R73*(1-$E73)+$Q73*(1-$F73))*((1+'Inputs &amp; Summary'!$D$7)^AN$29))),((_xlfn.WEIBULL.DIST(AN$29,$L73,$K73,FALSE)*($R73*(1-$E73)+$Q73*(1-$F73))*((1+'Inputs &amp; Summary'!$D$7)^AN$29))))))</f>
        <v>0</v>
      </c>
      <c r="AO73" s="114">
        <f>$D73*IF(AO$29&gt;'Inputs &amp; Summary'!$D$5,0,IF(AO$29&gt;VLOOKUP($G73,Lists!$J$17:$K$21,2),IF($M73=Lists!$H$3,IF($K73&lt;1,(($S73/$K73)*((1+'Inputs &amp; Summary'!$D$7)^AO$29)),((INT(AO$29/$K73)-INT((AO$29-1)/$K73))*$S73*((1+'Inputs &amp; Summary'!$D$7)^AO$29))),(_xlfn.WEIBULL.DIST(AO$29,$L73,$K73,FALSE)*$S73*((1+'Inputs &amp; Summary'!$D$7)^AO$29))),IF($M73=Lists!$H$3,IF($K73&lt;1,((($R73*(1-$E73)+$Q73*(1-$F73))/$K73)*((1+'Inputs &amp; Summary'!$D$7)^AO$29)),((INT(AO$29/$K73)-INT((AO$29-1)/$K73))*($R73*(1-$E73)+$Q73*(1-$F73))*((1+'Inputs &amp; Summary'!$D$7)^AO$29))),((_xlfn.WEIBULL.DIST(AO$29,$L73,$K73,FALSE)*($R73*(1-$E73)+$Q73*(1-$F73))*((1+'Inputs &amp; Summary'!$D$7)^AO$29))))))</f>
        <v>0</v>
      </c>
      <c r="AP73" s="114">
        <f>$D73*IF(AP$29&gt;'Inputs &amp; Summary'!$D$5,0,IF(AP$29&gt;VLOOKUP($G73,Lists!$J$17:$K$21,2),IF($M73=Lists!$H$3,IF($K73&lt;1,(($S73/$K73)*((1+'Inputs &amp; Summary'!$D$7)^AP$29)),((INT(AP$29/$K73)-INT((AP$29-1)/$K73))*$S73*((1+'Inputs &amp; Summary'!$D$7)^AP$29))),(_xlfn.WEIBULL.DIST(AP$29,$L73,$K73,FALSE)*$S73*((1+'Inputs &amp; Summary'!$D$7)^AP$29))),IF($M73=Lists!$H$3,IF($K73&lt;1,((($R73*(1-$E73)+$Q73*(1-$F73))/$K73)*((1+'Inputs &amp; Summary'!$D$7)^AP$29)),((INT(AP$29/$K73)-INT((AP$29-1)/$K73))*($R73*(1-$E73)+$Q73*(1-$F73))*((1+'Inputs &amp; Summary'!$D$7)^AP$29))),((_xlfn.WEIBULL.DIST(AP$29,$L73,$K73,FALSE)*($R73*(1-$E73)+$Q73*(1-$F73))*((1+'Inputs &amp; Summary'!$D$7)^AP$29))))))</f>
        <v>0</v>
      </c>
      <c r="AQ73" s="114">
        <f>$D73*IF(AQ$29&gt;'Inputs &amp; Summary'!$D$5,0,IF(AQ$29&gt;VLOOKUP($G73,Lists!$J$17:$K$21,2),IF($M73=Lists!$H$3,IF($K73&lt;1,(($S73/$K73)*((1+'Inputs &amp; Summary'!$D$7)^AQ$29)),((INT(AQ$29/$K73)-INT((AQ$29-1)/$K73))*$S73*((1+'Inputs &amp; Summary'!$D$7)^AQ$29))),(_xlfn.WEIBULL.DIST(AQ$29,$L73,$K73,FALSE)*$S73*((1+'Inputs &amp; Summary'!$D$7)^AQ$29))),IF($M73=Lists!$H$3,IF($K73&lt;1,((($R73*(1-$E73)+$Q73*(1-$F73))/$K73)*((1+'Inputs &amp; Summary'!$D$7)^AQ$29)),((INT(AQ$29/$K73)-INT((AQ$29-1)/$K73))*($R73*(1-$E73)+$Q73*(1-$F73))*((1+'Inputs &amp; Summary'!$D$7)^AQ$29))),((_xlfn.WEIBULL.DIST(AQ$29,$L73,$K73,FALSE)*($R73*(1-$E73)+$Q73*(1-$F73))*((1+'Inputs &amp; Summary'!$D$7)^AQ$29))))))</f>
        <v>0</v>
      </c>
      <c r="AR73" s="114">
        <f>$D73*IF(AR$29&gt;'Inputs &amp; Summary'!$D$5,0,IF(AR$29&gt;VLOOKUP($G73,Lists!$J$17:$K$21,2),IF($M73=Lists!$H$3,IF($K73&lt;1,(($S73/$K73)*((1+'Inputs &amp; Summary'!$D$7)^AR$29)),((INT(AR$29/$K73)-INT((AR$29-1)/$K73))*$S73*((1+'Inputs &amp; Summary'!$D$7)^AR$29))),(_xlfn.WEIBULL.DIST(AR$29,$L73,$K73,FALSE)*$S73*((1+'Inputs &amp; Summary'!$D$7)^AR$29))),IF($M73=Lists!$H$3,IF($K73&lt;1,((($R73*(1-$E73)+$Q73*(1-$F73))/$K73)*((1+'Inputs &amp; Summary'!$D$7)^AR$29)),((INT(AR$29/$K73)-INT((AR$29-1)/$K73))*($R73*(1-$E73)+$Q73*(1-$F73))*((1+'Inputs &amp; Summary'!$D$7)^AR$29))),((_xlfn.WEIBULL.DIST(AR$29,$L73,$K73,FALSE)*($R73*(1-$E73)+$Q73*(1-$F73))*((1+'Inputs &amp; Summary'!$D$7)^AR$29))))))</f>
        <v>0</v>
      </c>
      <c r="AS73" s="114">
        <f>$D73*IF(AS$29&gt;'Inputs &amp; Summary'!$D$5,0,IF(AS$29&gt;VLOOKUP($G73,Lists!$J$17:$K$21,2),IF($M73=Lists!$H$3,IF($K73&lt;1,(($S73/$K73)*((1+'Inputs &amp; Summary'!$D$7)^AS$29)),((INT(AS$29/$K73)-INT((AS$29-1)/$K73))*$S73*((1+'Inputs &amp; Summary'!$D$7)^AS$29))),(_xlfn.WEIBULL.DIST(AS$29,$L73,$K73,FALSE)*$S73*((1+'Inputs &amp; Summary'!$D$7)^AS$29))),IF($M73=Lists!$H$3,IF($K73&lt;1,((($R73*(1-$E73)+$Q73*(1-$F73))/$K73)*((1+'Inputs &amp; Summary'!$D$7)^AS$29)),((INT(AS$29/$K73)-INT((AS$29-1)/$K73))*($R73*(1-$E73)+$Q73*(1-$F73))*((1+'Inputs &amp; Summary'!$D$7)^AS$29))),((_xlfn.WEIBULL.DIST(AS$29,$L73,$K73,FALSE)*($R73*(1-$E73)+$Q73*(1-$F73))*((1+'Inputs &amp; Summary'!$D$7)^AS$29))))))</f>
        <v>0</v>
      </c>
      <c r="AT73" s="114">
        <f>$D73*IF(AT$29&gt;'Inputs &amp; Summary'!$D$5,0,IF(AT$29&gt;VLOOKUP($G73,Lists!$J$17:$K$21,2),IF($M73=Lists!$H$3,IF($K73&lt;1,(($S73/$K73)*((1+'Inputs &amp; Summary'!$D$7)^AT$29)),((INT(AT$29/$K73)-INT((AT$29-1)/$K73))*$S73*((1+'Inputs &amp; Summary'!$D$7)^AT$29))),(_xlfn.WEIBULL.DIST(AT$29,$L73,$K73,FALSE)*$S73*((1+'Inputs &amp; Summary'!$D$7)^AT$29))),IF($M73=Lists!$H$3,IF($K73&lt;1,((($R73*(1-$E73)+$Q73*(1-$F73))/$K73)*((1+'Inputs &amp; Summary'!$D$7)^AT$29)),((INT(AT$29/$K73)-INT((AT$29-1)/$K73))*($R73*(1-$E73)+$Q73*(1-$F73))*((1+'Inputs &amp; Summary'!$D$7)^AT$29))),((_xlfn.WEIBULL.DIST(AT$29,$L73,$K73,FALSE)*($R73*(1-$E73)+$Q73*(1-$F73))*((1+'Inputs &amp; Summary'!$D$7)^AT$29))))))</f>
        <v>0</v>
      </c>
      <c r="AU73" s="114">
        <f>$D73*IF(AU$29&gt;'Inputs &amp; Summary'!$D$5,0,IF(AU$29&gt;VLOOKUP($G73,Lists!$J$17:$K$21,2),IF($M73=Lists!$H$3,IF($K73&lt;1,(($S73/$K73)*((1+'Inputs &amp; Summary'!$D$7)^AU$29)),((INT(AU$29/$K73)-INT((AU$29-1)/$K73))*$S73*((1+'Inputs &amp; Summary'!$D$7)^AU$29))),(_xlfn.WEIBULL.DIST(AU$29,$L73,$K73,FALSE)*$S73*((1+'Inputs &amp; Summary'!$D$7)^AU$29))),IF($M73=Lists!$H$3,IF($K73&lt;1,((($R73*(1-$E73)+$Q73*(1-$F73))/$K73)*((1+'Inputs &amp; Summary'!$D$7)^AU$29)),((INT(AU$29/$K73)-INT((AU$29-1)/$K73))*($R73*(1-$E73)+$Q73*(1-$F73))*((1+'Inputs &amp; Summary'!$D$7)^AU$29))),((_xlfn.WEIBULL.DIST(AU$29,$L73,$K73,FALSE)*($R73*(1-$E73)+$Q73*(1-$F73))*((1+'Inputs &amp; Summary'!$D$7)^AU$29))))))</f>
        <v>0</v>
      </c>
      <c r="AV73" s="114">
        <f>$D73*IF(AV$29&gt;'Inputs &amp; Summary'!$D$5,0,IF(AV$29&gt;VLOOKUP($G73,Lists!$J$17:$K$21,2),IF($M73=Lists!$H$3,IF($K73&lt;1,(($S73/$K73)*((1+'Inputs &amp; Summary'!$D$7)^AV$29)),((INT(AV$29/$K73)-INT((AV$29-1)/$K73))*$S73*((1+'Inputs &amp; Summary'!$D$7)^AV$29))),(_xlfn.WEIBULL.DIST(AV$29,$L73,$K73,FALSE)*$S73*((1+'Inputs &amp; Summary'!$D$7)^AV$29))),IF($M73=Lists!$H$3,IF($K73&lt;1,((($R73*(1-$E73)+$Q73*(1-$F73))/$K73)*((1+'Inputs &amp; Summary'!$D$7)^AV$29)),((INT(AV$29/$K73)-INT((AV$29-1)/$K73))*($R73*(1-$E73)+$Q73*(1-$F73))*((1+'Inputs &amp; Summary'!$D$7)^AV$29))),((_xlfn.WEIBULL.DIST(AV$29,$L73,$K73,FALSE)*($R73*(1-$E73)+$Q73*(1-$F73))*((1+'Inputs &amp; Summary'!$D$7)^AV$29))))))</f>
        <v>0</v>
      </c>
      <c r="AW73" s="114">
        <f>$D73*IF(AW$29&gt;'Inputs &amp; Summary'!$D$5,0,IF(AW$29&gt;VLOOKUP($G73,Lists!$J$17:$K$21,2),IF($M73=Lists!$H$3,IF($K73&lt;1,(($S73/$K73)*((1+'Inputs &amp; Summary'!$D$7)^AW$29)),((INT(AW$29/$K73)-INT((AW$29-1)/$K73))*$S73*((1+'Inputs &amp; Summary'!$D$7)^AW$29))),(_xlfn.WEIBULL.DIST(AW$29,$L73,$K73,FALSE)*$S73*((1+'Inputs &amp; Summary'!$D$7)^AW$29))),IF($M73=Lists!$H$3,IF($K73&lt;1,((($R73*(1-$E73)+$Q73*(1-$F73))/$K73)*((1+'Inputs &amp; Summary'!$D$7)^AW$29)),((INT(AW$29/$K73)-INT((AW$29-1)/$K73))*($R73*(1-$E73)+$Q73*(1-$F73))*((1+'Inputs &amp; Summary'!$D$7)^AW$29))),((_xlfn.WEIBULL.DIST(AW$29,$L73,$K73,FALSE)*($R73*(1-$E73)+$Q73*(1-$F73))*((1+'Inputs &amp; Summary'!$D$7)^AW$29))))))</f>
        <v>0</v>
      </c>
      <c r="AX73" s="114">
        <f>$D73*IF(AX$29&gt;'Inputs &amp; Summary'!$D$5,0,IF(AX$29&gt;VLOOKUP($G73,Lists!$J$17:$K$21,2),IF($M73=Lists!$H$3,IF($K73&lt;1,(($S73/$K73)*((1+'Inputs &amp; Summary'!$D$7)^AX$29)),((INT(AX$29/$K73)-INT((AX$29-1)/$K73))*$S73*((1+'Inputs &amp; Summary'!$D$7)^AX$29))),(_xlfn.WEIBULL.DIST(AX$29,$L73,$K73,FALSE)*$S73*((1+'Inputs &amp; Summary'!$D$7)^AX$29))),IF($M73=Lists!$H$3,IF($K73&lt;1,((($R73*(1-$E73)+$Q73*(1-$F73))/$K73)*((1+'Inputs &amp; Summary'!$D$7)^AX$29)),((INT(AX$29/$K73)-INT((AX$29-1)/$K73))*($R73*(1-$E73)+$Q73*(1-$F73))*((1+'Inputs &amp; Summary'!$D$7)^AX$29))),((_xlfn.WEIBULL.DIST(AX$29,$L73,$K73,FALSE)*($R73*(1-$E73)+$Q73*(1-$F73))*((1+'Inputs &amp; Summary'!$D$7)^AX$29))))))</f>
        <v>0</v>
      </c>
      <c r="AY73" s="114">
        <f>$D73*IF(AY$29&gt;'Inputs &amp; Summary'!$D$5,0,IF(AY$29&gt;VLOOKUP($G73,Lists!$J$17:$K$21,2),IF($M73=Lists!$H$3,IF($K73&lt;1,(($S73/$K73)*((1+'Inputs &amp; Summary'!$D$7)^AY$29)),((INT(AY$29/$K73)-INT((AY$29-1)/$K73))*$S73*((1+'Inputs &amp; Summary'!$D$7)^AY$29))),(_xlfn.WEIBULL.DIST(AY$29,$L73,$K73,FALSE)*$S73*((1+'Inputs &amp; Summary'!$D$7)^AY$29))),IF($M73=Lists!$H$3,IF($K73&lt;1,((($R73*(1-$E73)+$Q73*(1-$F73))/$K73)*((1+'Inputs &amp; Summary'!$D$7)^AY$29)),((INT(AY$29/$K73)-INT((AY$29-1)/$K73))*($R73*(1-$E73)+$Q73*(1-$F73))*((1+'Inputs &amp; Summary'!$D$7)^AY$29))),((_xlfn.WEIBULL.DIST(AY$29,$L73,$K73,FALSE)*($R73*(1-$E73)+$Q73*(1-$F73))*((1+'Inputs &amp; Summary'!$D$7)^AY$29))))))</f>
        <v>0</v>
      </c>
      <c r="AZ73" s="114">
        <f>$D73*IF(AZ$29&gt;'Inputs &amp; Summary'!$D$5,0,IF(AZ$29&gt;VLOOKUP($G73,Lists!$J$17:$K$21,2),IF($M73=Lists!$H$3,IF($K73&lt;1,(($S73/$K73)*((1+'Inputs &amp; Summary'!$D$7)^AZ$29)),((INT(AZ$29/$K73)-INT((AZ$29-1)/$K73))*$S73*((1+'Inputs &amp; Summary'!$D$7)^AZ$29))),(_xlfn.WEIBULL.DIST(AZ$29,$L73,$K73,FALSE)*$S73*((1+'Inputs &amp; Summary'!$D$7)^AZ$29))),IF($M73=Lists!$H$3,IF($K73&lt;1,((($R73*(1-$E73)+$Q73*(1-$F73))/$K73)*((1+'Inputs &amp; Summary'!$D$7)^AZ$29)),((INT(AZ$29/$K73)-INT((AZ$29-1)/$K73))*($R73*(1-$E73)+$Q73*(1-$F73))*((1+'Inputs &amp; Summary'!$D$7)^AZ$29))),((_xlfn.WEIBULL.DIST(AZ$29,$L73,$K73,FALSE)*($R73*(1-$E73)+$Q73*(1-$F73))*((1+'Inputs &amp; Summary'!$D$7)^AZ$29))))))</f>
        <v>0</v>
      </c>
      <c r="BA73" s="114">
        <f>$D73*IF(BA$29&gt;'Inputs &amp; Summary'!$D$5,0,IF(BA$29&gt;VLOOKUP($G73,Lists!$J$17:$K$21,2),IF($M73=Lists!$H$3,IF($K73&lt;1,(($S73/$K73)*((1+'Inputs &amp; Summary'!$D$7)^BA$29)),((INT(BA$29/$K73)-INT((BA$29-1)/$K73))*$S73*((1+'Inputs &amp; Summary'!$D$7)^BA$29))),(_xlfn.WEIBULL.DIST(BA$29,$L73,$K73,FALSE)*$S73*((1+'Inputs &amp; Summary'!$D$7)^BA$29))),IF($M73=Lists!$H$3,IF($K73&lt;1,((($R73*(1-$E73)+$Q73*(1-$F73))/$K73)*((1+'Inputs &amp; Summary'!$D$7)^BA$29)),((INT(BA$29/$K73)-INT((BA$29-1)/$K73))*($R73*(1-$E73)+$Q73*(1-$F73))*((1+'Inputs &amp; Summary'!$D$7)^BA$29))),((_xlfn.WEIBULL.DIST(BA$29,$L73,$K73,FALSE)*($R73*(1-$E73)+$Q73*(1-$F73))*((1+'Inputs &amp; Summary'!$D$7)^BA$29))))))</f>
        <v>0</v>
      </c>
      <c r="BB73" s="114">
        <f>$D73*IF(BB$29&gt;'Inputs &amp; Summary'!$D$5,0,IF(BB$29&gt;VLOOKUP($G73,Lists!$J$17:$K$21,2),IF($M73=Lists!$H$3,IF($K73&lt;1,(($S73/$K73)*((1+'Inputs &amp; Summary'!$D$7)^BB$29)),((INT(BB$29/$K73)-INT((BB$29-1)/$K73))*$S73*((1+'Inputs &amp; Summary'!$D$7)^BB$29))),(_xlfn.WEIBULL.DIST(BB$29,$L73,$K73,FALSE)*$S73*((1+'Inputs &amp; Summary'!$D$7)^BB$29))),IF($M73=Lists!$H$3,IF($K73&lt;1,((($R73*(1-$E73)+$Q73*(1-$F73))/$K73)*((1+'Inputs &amp; Summary'!$D$7)^BB$29)),((INT(BB$29/$K73)-INT((BB$29-1)/$K73))*($R73*(1-$E73)+$Q73*(1-$F73))*((1+'Inputs &amp; Summary'!$D$7)^BB$29))),((_xlfn.WEIBULL.DIST(BB$29,$L73,$K73,FALSE)*($R73*(1-$E73)+$Q73*(1-$F73))*((1+'Inputs &amp; Summary'!$D$7)^BB$29))))))</f>
        <v>0</v>
      </c>
      <c r="BC73" s="114">
        <f>$D73*IF(BC$29&gt;'Inputs &amp; Summary'!$D$5,0,IF(BC$29&gt;VLOOKUP($G73,Lists!$J$17:$K$21,2),IF($M73=Lists!$H$3,IF($K73&lt;1,(($S73/$K73)*((1+'Inputs &amp; Summary'!$D$7)^BC$29)),((INT(BC$29/$K73)-INT((BC$29-1)/$K73))*$S73*((1+'Inputs &amp; Summary'!$D$7)^BC$29))),(_xlfn.WEIBULL.DIST(BC$29,$L73,$K73,FALSE)*$S73*((1+'Inputs &amp; Summary'!$D$7)^BC$29))),IF($M73=Lists!$H$3,IF($K73&lt;1,((($R73*(1-$E73)+$Q73*(1-$F73))/$K73)*((1+'Inputs &amp; Summary'!$D$7)^BC$29)),((INT(BC$29/$K73)-INT((BC$29-1)/$K73))*($R73*(1-$E73)+$Q73*(1-$F73))*((1+'Inputs &amp; Summary'!$D$7)^BC$29))),((_xlfn.WEIBULL.DIST(BC$29,$L73,$K73,FALSE)*($R73*(1-$E73)+$Q73*(1-$F73))*((1+'Inputs &amp; Summary'!$D$7)^BC$29))))))</f>
        <v>0</v>
      </c>
      <c r="BD73" s="114">
        <f>$D73*IF(BD$29&gt;'Inputs &amp; Summary'!$D$5,0,IF(BD$29&gt;VLOOKUP($G73,Lists!$J$17:$K$21,2),IF($M73=Lists!$H$3,IF($K73&lt;1,(($S73/$K73)*((1+'Inputs &amp; Summary'!$D$7)^BD$29)),((INT(BD$29/$K73)-INT((BD$29-1)/$K73))*$S73*((1+'Inputs &amp; Summary'!$D$7)^BD$29))),(_xlfn.WEIBULL.DIST(BD$29,$L73,$K73,FALSE)*$S73*((1+'Inputs &amp; Summary'!$D$7)^BD$29))),IF($M73=Lists!$H$3,IF($K73&lt;1,((($R73*(1-$E73)+$Q73*(1-$F73))/$K73)*((1+'Inputs &amp; Summary'!$D$7)^BD$29)),((INT(BD$29/$K73)-INT((BD$29-1)/$K73))*($R73*(1-$E73)+$Q73*(1-$F73))*((1+'Inputs &amp; Summary'!$D$7)^BD$29))),((_xlfn.WEIBULL.DIST(BD$29,$L73,$K73,FALSE)*($R73*(1-$E73)+$Q73*(1-$F73))*((1+'Inputs &amp; Summary'!$D$7)^BD$29))))))</f>
        <v>0</v>
      </c>
      <c r="BE73" s="114">
        <f>$D73*IF(BE$29&gt;'Inputs &amp; Summary'!$D$5,0,IF(BE$29&gt;VLOOKUP($G73,Lists!$J$17:$K$21,2),IF($M73=Lists!$H$3,IF($K73&lt;1,(($S73/$K73)*((1+'Inputs &amp; Summary'!$D$7)^BE$29)),((INT(BE$29/$K73)-INT((BE$29-1)/$K73))*$S73*((1+'Inputs &amp; Summary'!$D$7)^BE$29))),(_xlfn.WEIBULL.DIST(BE$29,$L73,$K73,FALSE)*$S73*((1+'Inputs &amp; Summary'!$D$7)^BE$29))),IF($M73=Lists!$H$3,IF($K73&lt;1,((($R73*(1-$E73)+$Q73*(1-$F73))/$K73)*((1+'Inputs &amp; Summary'!$D$7)^BE$29)),((INT(BE$29/$K73)-INT((BE$29-1)/$K73))*($R73*(1-$E73)+$Q73*(1-$F73))*((1+'Inputs &amp; Summary'!$D$7)^BE$29))),((_xlfn.WEIBULL.DIST(BE$29,$L73,$K73,FALSE)*($R73*(1-$E73)+$Q73*(1-$F73))*((1+'Inputs &amp; Summary'!$D$7)^BE$29))))))</f>
        <v>0</v>
      </c>
      <c r="BF73" s="114">
        <f>$D73*IF(BF$29&gt;'Inputs &amp; Summary'!$D$5,0,IF(BF$29&gt;VLOOKUP($G73,Lists!$J$17:$K$21,2),IF($M73=Lists!$H$3,IF($K73&lt;1,(($S73/$K73)*((1+'Inputs &amp; Summary'!$D$7)^BF$29)),((INT(BF$29/$K73)-INT((BF$29-1)/$K73))*$S73*((1+'Inputs &amp; Summary'!$D$7)^BF$29))),(_xlfn.WEIBULL.DIST(BF$29,$L73,$K73,FALSE)*$S73*((1+'Inputs &amp; Summary'!$D$7)^BF$29))),IF($M73=Lists!$H$3,IF($K73&lt;1,((($R73*(1-$E73)+$Q73*(1-$F73))/$K73)*((1+'Inputs &amp; Summary'!$D$7)^BF$29)),((INT(BF$29/$K73)-INT((BF$29-1)/$K73))*($R73*(1-$E73)+$Q73*(1-$F73))*((1+'Inputs &amp; Summary'!$D$7)^BF$29))),((_xlfn.WEIBULL.DIST(BF$29,$L73,$K73,FALSE)*($R73*(1-$E73)+$Q73*(1-$F73))*((1+'Inputs &amp; Summary'!$D$7)^BF$29))))))</f>
        <v>0</v>
      </c>
      <c r="BG73" s="114">
        <f>$D73*IF(BG$29&gt;'Inputs &amp; Summary'!$D$5,0,IF(BG$29&gt;VLOOKUP($G73,Lists!$J$17:$K$21,2),IF($M73=Lists!$H$3,IF($K73&lt;1,(($S73/$K73)*((1+'Inputs &amp; Summary'!$D$7)^BG$29)),((INT(BG$29/$K73)-INT((BG$29-1)/$K73))*$S73*((1+'Inputs &amp; Summary'!$D$7)^BG$29))),(_xlfn.WEIBULL.DIST(BG$29,$L73,$K73,FALSE)*$S73*((1+'Inputs &amp; Summary'!$D$7)^BG$29))),IF($M73=Lists!$H$3,IF($K73&lt;1,((($R73*(1-$E73)+$Q73*(1-$F73))/$K73)*((1+'Inputs &amp; Summary'!$D$7)^BG$29)),((INT(BG$29/$K73)-INT((BG$29-1)/$K73))*($R73*(1-$E73)+$Q73*(1-$F73))*((1+'Inputs &amp; Summary'!$D$7)^BG$29))),((_xlfn.WEIBULL.DIST(BG$29,$L73,$K73,FALSE)*($R73*(1-$E73)+$Q73*(1-$F73))*((1+'Inputs &amp; Summary'!$D$7)^BG$29))))))</f>
        <v>0</v>
      </c>
      <c r="BH73" s="114">
        <f>$D73*IF(BH$29&gt;'Inputs &amp; Summary'!$D$5,0,IF(BH$29&gt;VLOOKUP($G73,Lists!$J$17:$K$21,2),IF($M73=Lists!$H$3,IF($K73&lt;1,(($S73/$K73)*((1+'Inputs &amp; Summary'!$D$7)^BH$29)),((INT(BH$29/$K73)-INT((BH$29-1)/$K73))*$S73*((1+'Inputs &amp; Summary'!$D$7)^BH$29))),(_xlfn.WEIBULL.DIST(BH$29,$L73,$K73,FALSE)*$S73*((1+'Inputs &amp; Summary'!$D$7)^BH$29))),IF($M73=Lists!$H$3,IF($K73&lt;1,((($R73*(1-$E73)+$Q73*(1-$F73))/$K73)*((1+'Inputs &amp; Summary'!$D$7)^BH$29)),((INT(BH$29/$K73)-INT((BH$29-1)/$K73))*($R73*(1-$E73)+$Q73*(1-$F73))*((1+'Inputs &amp; Summary'!$D$7)^BH$29))),((_xlfn.WEIBULL.DIST(BH$29,$L73,$K73,FALSE)*($R73*(1-$E73)+$Q73*(1-$F73))*((1+'Inputs &amp; Summary'!$D$7)^BH$29))))))</f>
        <v>0</v>
      </c>
      <c r="BI73" s="114">
        <f>$D73*IF(BI$29&gt;'Inputs &amp; Summary'!$D$5,0,IF(BI$29&gt;VLOOKUP($G73,Lists!$J$17:$K$21,2),IF($M73=Lists!$H$3,IF($K73&lt;1,(($S73/$K73)*((1+'Inputs &amp; Summary'!$D$7)^BI$29)),((INT(BI$29/$K73)-INT((BI$29-1)/$K73))*$S73*((1+'Inputs &amp; Summary'!$D$7)^BI$29))),(_xlfn.WEIBULL.DIST(BI$29,$L73,$K73,FALSE)*$S73*((1+'Inputs &amp; Summary'!$D$7)^BI$29))),IF($M73=Lists!$H$3,IF($K73&lt;1,((($R73*(1-$E73)+$Q73*(1-$F73))/$K73)*((1+'Inputs &amp; Summary'!$D$7)^BI$29)),((INT(BI$29/$K73)-INT((BI$29-1)/$K73))*($R73*(1-$E73)+$Q73*(1-$F73))*((1+'Inputs &amp; Summary'!$D$7)^BI$29))),((_xlfn.WEIBULL.DIST(BI$29,$L73,$K73,FALSE)*($R73*(1-$E73)+$Q73*(1-$F73))*((1+'Inputs &amp; Summary'!$D$7)^BI$29))))))</f>
        <v>0</v>
      </c>
      <c r="BJ73" s="114">
        <f>$D73*IF(BJ$29&gt;'Inputs &amp; Summary'!$D$5,0,IF(BJ$29&gt;VLOOKUP($G73,Lists!$J$17:$K$21,2),IF($M73=Lists!$H$3,IF($K73&lt;1,(($S73/$K73)*((1+'Inputs &amp; Summary'!$D$7)^BJ$29)),((INT(BJ$29/$K73)-INT((BJ$29-1)/$K73))*$S73*((1+'Inputs &amp; Summary'!$D$7)^BJ$29))),(_xlfn.WEIBULL.DIST(BJ$29,$L73,$K73,FALSE)*$S73*((1+'Inputs &amp; Summary'!$D$7)^BJ$29))),IF($M73=Lists!$H$3,IF($K73&lt;1,((($R73*(1-$E73)+$Q73*(1-$F73))/$K73)*((1+'Inputs &amp; Summary'!$D$7)^BJ$29)),((INT(BJ$29/$K73)-INT((BJ$29-1)/$K73))*($R73*(1-$E73)+$Q73*(1-$F73))*((1+'Inputs &amp; Summary'!$D$7)^BJ$29))),((_xlfn.WEIBULL.DIST(BJ$29,$L73,$K73,FALSE)*($R73*(1-$E73)+$Q73*(1-$F73))*((1+'Inputs &amp; Summary'!$D$7)^BJ$29))))))</f>
        <v>0</v>
      </c>
      <c r="BK73" s="114">
        <f>$D73*IF(BK$29&gt;'Inputs &amp; Summary'!$D$5,0,IF(BK$29&gt;VLOOKUP($G73,Lists!$J$17:$K$21,2),IF($M73=Lists!$H$3,IF($K73&lt;1,(($S73/$K73)*((1+'Inputs &amp; Summary'!$D$7)^BK$29)),((INT(BK$29/$K73)-INT((BK$29-1)/$K73))*$S73*((1+'Inputs &amp; Summary'!$D$7)^BK$29))),(_xlfn.WEIBULL.DIST(BK$29,$L73,$K73,FALSE)*$S73*((1+'Inputs &amp; Summary'!$D$7)^BK$29))),IF($M73=Lists!$H$3,IF($K73&lt;1,((($R73*(1-$E73)+$Q73*(1-$F73))/$K73)*((1+'Inputs &amp; Summary'!$D$7)^BK$29)),((INT(BK$29/$K73)-INT((BK$29-1)/$K73))*($R73*(1-$E73)+$Q73*(1-$F73))*((1+'Inputs &amp; Summary'!$D$7)^BK$29))),((_xlfn.WEIBULL.DIST(BK$29,$L73,$K73,FALSE)*($R73*(1-$E73)+$Q73*(1-$F73))*((1+'Inputs &amp; Summary'!$D$7)^BK$29))))))</f>
        <v>0</v>
      </c>
      <c r="BL73" s="114">
        <f>$D73*IF(BL$29&gt;'Inputs &amp; Summary'!$D$5,0,IF(BL$29&gt;VLOOKUP($G73,Lists!$J$17:$K$21,2),IF($M73=Lists!$H$3,IF($K73&lt;1,(($S73/$K73)*((1+'Inputs &amp; Summary'!$D$7)^BL$29)),((INT(BL$29/$K73)-INT((BL$29-1)/$K73))*$S73*((1+'Inputs &amp; Summary'!$D$7)^BL$29))),(_xlfn.WEIBULL.DIST(BL$29,$L73,$K73,FALSE)*$S73*((1+'Inputs &amp; Summary'!$D$7)^BL$29))),IF($M73=Lists!$H$3,IF($K73&lt;1,((($R73*(1-$E73)+$Q73*(1-$F73))/$K73)*((1+'Inputs &amp; Summary'!$D$7)^BL$29)),((INT(BL$29/$K73)-INT((BL$29-1)/$K73))*($R73*(1-$E73)+$Q73*(1-$F73))*((1+'Inputs &amp; Summary'!$D$7)^BL$29))),((_xlfn.WEIBULL.DIST(BL$29,$L73,$K73,FALSE)*($R73*(1-$E73)+$Q73*(1-$F73))*((1+'Inputs &amp; Summary'!$D$7)^BL$29))))))</f>
        <v>0</v>
      </c>
    </row>
    <row r="74" spans="1:64" s="1" customFormat="1" ht="28.8" x14ac:dyDescent="0.3">
      <c r="A74" s="79" t="s">
        <v>185</v>
      </c>
      <c r="B74" s="33" t="s">
        <v>307</v>
      </c>
      <c r="C74" s="33" t="s">
        <v>32</v>
      </c>
      <c r="D74" s="68">
        <v>0</v>
      </c>
      <c r="E74" s="68"/>
      <c r="F74" s="68"/>
      <c r="G74" s="213" t="s">
        <v>433</v>
      </c>
      <c r="H74" s="34" t="s">
        <v>291</v>
      </c>
      <c r="I74" s="34" t="s">
        <v>96</v>
      </c>
      <c r="J74" s="33">
        <f>VLOOKUP(I74,'Labor Rates'!$A$1:$B$16,2)</f>
        <v>14.423076923076923</v>
      </c>
      <c r="K74" s="35">
        <v>5</v>
      </c>
      <c r="L74" s="35">
        <v>1</v>
      </c>
      <c r="M74" s="33" t="s">
        <v>259</v>
      </c>
      <c r="N74" s="84">
        <f>'Inputs &amp; Summary'!$D$19</f>
        <v>1443</v>
      </c>
      <c r="O74" s="35">
        <v>0.08</v>
      </c>
      <c r="P74" s="5">
        <v>0</v>
      </c>
      <c r="Q74" s="73">
        <f t="shared" si="11"/>
        <v>1665</v>
      </c>
      <c r="R74" s="73">
        <f t="shared" si="12"/>
        <v>0</v>
      </c>
      <c r="S74" s="74">
        <f t="shared" si="13"/>
        <v>0</v>
      </c>
      <c r="T74" s="88"/>
      <c r="U74" s="80"/>
      <c r="V74" s="87">
        <f t="shared" si="14"/>
        <v>0</v>
      </c>
      <c r="W74" s="87">
        <f>NPV('Inputs &amp; Summary'!$D$6,Y74:BL74)</f>
        <v>0</v>
      </c>
      <c r="X74" s="90">
        <f t="shared" si="15"/>
        <v>0</v>
      </c>
      <c r="Y74" s="114">
        <f>$D74*IF(Y$29&gt;'Inputs &amp; Summary'!$D$5,0,IF(Y$29&gt;VLOOKUP($G74,Lists!$J$17:$K$21,2),IF($M74=Lists!$H$3,IF($K74&lt;1,(($S74/$K74)*((1+'Inputs &amp; Summary'!$D$7)^Y$29)),((INT(Y$29/$K74)-INT((Y$29-1)/$K74))*$S74*((1+'Inputs &amp; Summary'!$D$7)^Y$29))),(_xlfn.WEIBULL.DIST(Y$29,$L74,$K74,FALSE)*$S74*((1+'Inputs &amp; Summary'!$D$7)^Y$29))),IF($M74=Lists!$H$3,IF($K74&lt;1,((($R74*(1-$E74)+$Q74*(1-$F74))/$K74)*((1+'Inputs &amp; Summary'!$D$7)^Y$29)),((INT(Y$29/$K74)-INT((Y$29-1)/$K74))*($R74*(1-$E74)+$Q74*(1-$F74))*((1+'Inputs &amp; Summary'!$D$7)^Y$29))),((_xlfn.WEIBULL.DIST(Y$29,$L74,$K74,FALSE)*($R74*(1-$E74)+$Q74*(1-$F74))*((1+'Inputs &amp; Summary'!$D$7)^Y$29))))))</f>
        <v>0</v>
      </c>
      <c r="Z74" s="114">
        <f>$D74*IF(Z$29&gt;'Inputs &amp; Summary'!$D$5,0,IF(Z$29&gt;VLOOKUP($G74,Lists!$J$17:$K$21,2),IF($M74=Lists!$H$3,IF($K74&lt;1,(($S74/$K74)*((1+'Inputs &amp; Summary'!$D$7)^Z$29)),((INT(Z$29/$K74)-INT((Z$29-1)/$K74))*$S74*((1+'Inputs &amp; Summary'!$D$7)^Z$29))),(_xlfn.WEIBULL.DIST(Z$29,$L74,$K74,FALSE)*$S74*((1+'Inputs &amp; Summary'!$D$7)^Z$29))),IF($M74=Lists!$H$3,IF($K74&lt;1,((($R74*(1-$E74)+$Q74*(1-$F74))/$K74)*((1+'Inputs &amp; Summary'!$D$7)^Z$29)),((INT(Z$29/$K74)-INT((Z$29-1)/$K74))*($R74*(1-$E74)+$Q74*(1-$F74))*((1+'Inputs &amp; Summary'!$D$7)^Z$29))),((_xlfn.WEIBULL.DIST(Z$29,$L74,$K74,FALSE)*($R74*(1-$E74)+$Q74*(1-$F74))*((1+'Inputs &amp; Summary'!$D$7)^Z$29))))))</f>
        <v>0</v>
      </c>
      <c r="AA74" s="114">
        <f>$D74*IF(AA$29&gt;'Inputs &amp; Summary'!$D$5,0,IF(AA$29&gt;VLOOKUP($G74,Lists!$J$17:$K$21,2),IF($M74=Lists!$H$3,IF($K74&lt;1,(($S74/$K74)*((1+'Inputs &amp; Summary'!$D$7)^AA$29)),((INT(AA$29/$K74)-INT((AA$29-1)/$K74))*$S74*((1+'Inputs &amp; Summary'!$D$7)^AA$29))),(_xlfn.WEIBULL.DIST(AA$29,$L74,$K74,FALSE)*$S74*((1+'Inputs &amp; Summary'!$D$7)^AA$29))),IF($M74=Lists!$H$3,IF($K74&lt;1,((($R74*(1-$E74)+$Q74*(1-$F74))/$K74)*((1+'Inputs &amp; Summary'!$D$7)^AA$29)),((INT(AA$29/$K74)-INT((AA$29-1)/$K74))*($R74*(1-$E74)+$Q74*(1-$F74))*((1+'Inputs &amp; Summary'!$D$7)^AA$29))),((_xlfn.WEIBULL.DIST(AA$29,$L74,$K74,FALSE)*($R74*(1-$E74)+$Q74*(1-$F74))*((1+'Inputs &amp; Summary'!$D$7)^AA$29))))))</f>
        <v>0</v>
      </c>
      <c r="AB74" s="114">
        <f>$D74*IF(AB$29&gt;'Inputs &amp; Summary'!$D$5,0,IF(AB$29&gt;VLOOKUP($G74,Lists!$J$17:$K$21,2),IF($M74=Lists!$H$3,IF($K74&lt;1,(($S74/$K74)*((1+'Inputs &amp; Summary'!$D$7)^AB$29)),((INT(AB$29/$K74)-INT((AB$29-1)/$K74))*$S74*((1+'Inputs &amp; Summary'!$D$7)^AB$29))),(_xlfn.WEIBULL.DIST(AB$29,$L74,$K74,FALSE)*$S74*((1+'Inputs &amp; Summary'!$D$7)^AB$29))),IF($M74=Lists!$H$3,IF($K74&lt;1,((($R74*(1-$E74)+$Q74*(1-$F74))/$K74)*((1+'Inputs &amp; Summary'!$D$7)^AB$29)),((INT(AB$29/$K74)-INT((AB$29-1)/$K74))*($R74*(1-$E74)+$Q74*(1-$F74))*((1+'Inputs &amp; Summary'!$D$7)^AB$29))),((_xlfn.WEIBULL.DIST(AB$29,$L74,$K74,FALSE)*($R74*(1-$E74)+$Q74*(1-$F74))*((1+'Inputs &amp; Summary'!$D$7)^AB$29))))))</f>
        <v>0</v>
      </c>
      <c r="AC74" s="114">
        <f>$D74*IF(AC$29&gt;'Inputs &amp; Summary'!$D$5,0,IF(AC$29&gt;VLOOKUP($G74,Lists!$J$17:$K$21,2),IF($M74=Lists!$H$3,IF($K74&lt;1,(($S74/$K74)*((1+'Inputs &amp; Summary'!$D$7)^AC$29)),((INT(AC$29/$K74)-INT((AC$29-1)/$K74))*$S74*((1+'Inputs &amp; Summary'!$D$7)^AC$29))),(_xlfn.WEIBULL.DIST(AC$29,$L74,$K74,FALSE)*$S74*((1+'Inputs &amp; Summary'!$D$7)^AC$29))),IF($M74=Lists!$H$3,IF($K74&lt;1,((($R74*(1-$E74)+$Q74*(1-$F74))/$K74)*((1+'Inputs &amp; Summary'!$D$7)^AC$29)),((INT(AC$29/$K74)-INT((AC$29-1)/$K74))*($R74*(1-$E74)+$Q74*(1-$F74))*((1+'Inputs &amp; Summary'!$D$7)^AC$29))),((_xlfn.WEIBULL.DIST(AC$29,$L74,$K74,FALSE)*($R74*(1-$E74)+$Q74*(1-$F74))*((1+'Inputs &amp; Summary'!$D$7)^AC$29))))))</f>
        <v>0</v>
      </c>
      <c r="AD74" s="114">
        <f>$D74*IF(AD$29&gt;'Inputs &amp; Summary'!$D$5,0,IF(AD$29&gt;VLOOKUP($G74,Lists!$J$17:$K$21,2),IF($M74=Lists!$H$3,IF($K74&lt;1,(($S74/$K74)*((1+'Inputs &amp; Summary'!$D$7)^AD$29)),((INT(AD$29/$K74)-INT((AD$29-1)/$K74))*$S74*((1+'Inputs &amp; Summary'!$D$7)^AD$29))),(_xlfn.WEIBULL.DIST(AD$29,$L74,$K74,FALSE)*$S74*((1+'Inputs &amp; Summary'!$D$7)^AD$29))),IF($M74=Lists!$H$3,IF($K74&lt;1,((($R74*(1-$E74)+$Q74*(1-$F74))/$K74)*((1+'Inputs &amp; Summary'!$D$7)^AD$29)),((INT(AD$29/$K74)-INT((AD$29-1)/$K74))*($R74*(1-$E74)+$Q74*(1-$F74))*((1+'Inputs &amp; Summary'!$D$7)^AD$29))),((_xlfn.WEIBULL.DIST(AD$29,$L74,$K74,FALSE)*($R74*(1-$E74)+$Q74*(1-$F74))*((1+'Inputs &amp; Summary'!$D$7)^AD$29))))))</f>
        <v>0</v>
      </c>
      <c r="AE74" s="114">
        <f>$D74*IF(AE$29&gt;'Inputs &amp; Summary'!$D$5,0,IF(AE$29&gt;VLOOKUP($G74,Lists!$J$17:$K$21,2),IF($M74=Lists!$H$3,IF($K74&lt;1,(($S74/$K74)*((1+'Inputs &amp; Summary'!$D$7)^AE$29)),((INT(AE$29/$K74)-INT((AE$29-1)/$K74))*$S74*((1+'Inputs &amp; Summary'!$D$7)^AE$29))),(_xlfn.WEIBULL.DIST(AE$29,$L74,$K74,FALSE)*$S74*((1+'Inputs &amp; Summary'!$D$7)^AE$29))),IF($M74=Lists!$H$3,IF($K74&lt;1,((($R74*(1-$E74)+$Q74*(1-$F74))/$K74)*((1+'Inputs &amp; Summary'!$D$7)^AE$29)),((INT(AE$29/$K74)-INT((AE$29-1)/$K74))*($R74*(1-$E74)+$Q74*(1-$F74))*((1+'Inputs &amp; Summary'!$D$7)^AE$29))),((_xlfn.WEIBULL.DIST(AE$29,$L74,$K74,FALSE)*($R74*(1-$E74)+$Q74*(1-$F74))*((1+'Inputs &amp; Summary'!$D$7)^AE$29))))))</f>
        <v>0</v>
      </c>
      <c r="AF74" s="114">
        <f>$D74*IF(AF$29&gt;'Inputs &amp; Summary'!$D$5,0,IF(AF$29&gt;VLOOKUP($G74,Lists!$J$17:$K$21,2),IF($M74=Lists!$H$3,IF($K74&lt;1,(($S74/$K74)*((1+'Inputs &amp; Summary'!$D$7)^AF$29)),((INT(AF$29/$K74)-INT((AF$29-1)/$K74))*$S74*((1+'Inputs &amp; Summary'!$D$7)^AF$29))),(_xlfn.WEIBULL.DIST(AF$29,$L74,$K74,FALSE)*$S74*((1+'Inputs &amp; Summary'!$D$7)^AF$29))),IF($M74=Lists!$H$3,IF($K74&lt;1,((($R74*(1-$E74)+$Q74*(1-$F74))/$K74)*((1+'Inputs &amp; Summary'!$D$7)^AF$29)),((INT(AF$29/$K74)-INT((AF$29-1)/$K74))*($R74*(1-$E74)+$Q74*(1-$F74))*((1+'Inputs &amp; Summary'!$D$7)^AF$29))),((_xlfn.WEIBULL.DIST(AF$29,$L74,$K74,FALSE)*($R74*(1-$E74)+$Q74*(1-$F74))*((1+'Inputs &amp; Summary'!$D$7)^AF$29))))))</f>
        <v>0</v>
      </c>
      <c r="AG74" s="114">
        <f>$D74*IF(AG$29&gt;'Inputs &amp; Summary'!$D$5,0,IF(AG$29&gt;VLOOKUP($G74,Lists!$J$17:$K$21,2),IF($M74=Lists!$H$3,IF($K74&lt;1,(($S74/$K74)*((1+'Inputs &amp; Summary'!$D$7)^AG$29)),((INT(AG$29/$K74)-INT((AG$29-1)/$K74))*$S74*((1+'Inputs &amp; Summary'!$D$7)^AG$29))),(_xlfn.WEIBULL.DIST(AG$29,$L74,$K74,FALSE)*$S74*((1+'Inputs &amp; Summary'!$D$7)^AG$29))),IF($M74=Lists!$H$3,IF($K74&lt;1,((($R74*(1-$E74)+$Q74*(1-$F74))/$K74)*((1+'Inputs &amp; Summary'!$D$7)^AG$29)),((INT(AG$29/$K74)-INT((AG$29-1)/$K74))*($R74*(1-$E74)+$Q74*(1-$F74))*((1+'Inputs &amp; Summary'!$D$7)^AG$29))),((_xlfn.WEIBULL.DIST(AG$29,$L74,$K74,FALSE)*($R74*(1-$E74)+$Q74*(1-$F74))*((1+'Inputs &amp; Summary'!$D$7)^AG$29))))))</f>
        <v>0</v>
      </c>
      <c r="AH74" s="114">
        <f>$D74*IF(AH$29&gt;'Inputs &amp; Summary'!$D$5,0,IF(AH$29&gt;VLOOKUP($G74,Lists!$J$17:$K$21,2),IF($M74=Lists!$H$3,IF($K74&lt;1,(($S74/$K74)*((1+'Inputs &amp; Summary'!$D$7)^AH$29)),((INT(AH$29/$K74)-INT((AH$29-1)/$K74))*$S74*((1+'Inputs &amp; Summary'!$D$7)^AH$29))),(_xlfn.WEIBULL.DIST(AH$29,$L74,$K74,FALSE)*$S74*((1+'Inputs &amp; Summary'!$D$7)^AH$29))),IF($M74=Lists!$H$3,IF($K74&lt;1,((($R74*(1-$E74)+$Q74*(1-$F74))/$K74)*((1+'Inputs &amp; Summary'!$D$7)^AH$29)),((INT(AH$29/$K74)-INT((AH$29-1)/$K74))*($R74*(1-$E74)+$Q74*(1-$F74))*((1+'Inputs &amp; Summary'!$D$7)^AH$29))),((_xlfn.WEIBULL.DIST(AH$29,$L74,$K74,FALSE)*($R74*(1-$E74)+$Q74*(1-$F74))*((1+'Inputs &amp; Summary'!$D$7)^AH$29))))))</f>
        <v>0</v>
      </c>
      <c r="AI74" s="114">
        <f>$D74*IF(AI$29&gt;'Inputs &amp; Summary'!$D$5,0,IF(AI$29&gt;VLOOKUP($G74,Lists!$J$17:$K$21,2),IF($M74=Lists!$H$3,IF($K74&lt;1,(($S74/$K74)*((1+'Inputs &amp; Summary'!$D$7)^AI$29)),((INT(AI$29/$K74)-INT((AI$29-1)/$K74))*$S74*((1+'Inputs &amp; Summary'!$D$7)^AI$29))),(_xlfn.WEIBULL.DIST(AI$29,$L74,$K74,FALSE)*$S74*((1+'Inputs &amp; Summary'!$D$7)^AI$29))),IF($M74=Lists!$H$3,IF($K74&lt;1,((($R74*(1-$E74)+$Q74*(1-$F74))/$K74)*((1+'Inputs &amp; Summary'!$D$7)^AI$29)),((INT(AI$29/$K74)-INT((AI$29-1)/$K74))*($R74*(1-$E74)+$Q74*(1-$F74))*((1+'Inputs &amp; Summary'!$D$7)^AI$29))),((_xlfn.WEIBULL.DIST(AI$29,$L74,$K74,FALSE)*($R74*(1-$E74)+$Q74*(1-$F74))*((1+'Inputs &amp; Summary'!$D$7)^AI$29))))))</f>
        <v>0</v>
      </c>
      <c r="AJ74" s="114">
        <f>$D74*IF(AJ$29&gt;'Inputs &amp; Summary'!$D$5,0,IF(AJ$29&gt;VLOOKUP($G74,Lists!$J$17:$K$21,2),IF($M74=Lists!$H$3,IF($K74&lt;1,(($S74/$K74)*((1+'Inputs &amp; Summary'!$D$7)^AJ$29)),((INT(AJ$29/$K74)-INT((AJ$29-1)/$K74))*$S74*((1+'Inputs &amp; Summary'!$D$7)^AJ$29))),(_xlfn.WEIBULL.DIST(AJ$29,$L74,$K74,FALSE)*$S74*((1+'Inputs &amp; Summary'!$D$7)^AJ$29))),IF($M74=Lists!$H$3,IF($K74&lt;1,((($R74*(1-$E74)+$Q74*(1-$F74))/$K74)*((1+'Inputs &amp; Summary'!$D$7)^AJ$29)),((INT(AJ$29/$K74)-INT((AJ$29-1)/$K74))*($R74*(1-$E74)+$Q74*(1-$F74))*((1+'Inputs &amp; Summary'!$D$7)^AJ$29))),((_xlfn.WEIBULL.DIST(AJ$29,$L74,$K74,FALSE)*($R74*(1-$E74)+$Q74*(1-$F74))*((1+'Inputs &amp; Summary'!$D$7)^AJ$29))))))</f>
        <v>0</v>
      </c>
      <c r="AK74" s="114">
        <f>$D74*IF(AK$29&gt;'Inputs &amp; Summary'!$D$5,0,IF(AK$29&gt;VLOOKUP($G74,Lists!$J$17:$K$21,2),IF($M74=Lists!$H$3,IF($K74&lt;1,(($S74/$K74)*((1+'Inputs &amp; Summary'!$D$7)^AK$29)),((INT(AK$29/$K74)-INT((AK$29-1)/$K74))*$S74*((1+'Inputs &amp; Summary'!$D$7)^AK$29))),(_xlfn.WEIBULL.DIST(AK$29,$L74,$K74,FALSE)*$S74*((1+'Inputs &amp; Summary'!$D$7)^AK$29))),IF($M74=Lists!$H$3,IF($K74&lt;1,((($R74*(1-$E74)+$Q74*(1-$F74))/$K74)*((1+'Inputs &amp; Summary'!$D$7)^AK$29)),((INT(AK$29/$K74)-INT((AK$29-1)/$K74))*($R74*(1-$E74)+$Q74*(1-$F74))*((1+'Inputs &amp; Summary'!$D$7)^AK$29))),((_xlfn.WEIBULL.DIST(AK$29,$L74,$K74,FALSE)*($R74*(1-$E74)+$Q74*(1-$F74))*((1+'Inputs &amp; Summary'!$D$7)^AK$29))))))</f>
        <v>0</v>
      </c>
      <c r="AL74" s="114">
        <f>$D74*IF(AL$29&gt;'Inputs &amp; Summary'!$D$5,0,IF(AL$29&gt;VLOOKUP($G74,Lists!$J$17:$K$21,2),IF($M74=Lists!$H$3,IF($K74&lt;1,(($S74/$K74)*((1+'Inputs &amp; Summary'!$D$7)^AL$29)),((INT(AL$29/$K74)-INT((AL$29-1)/$K74))*$S74*((1+'Inputs &amp; Summary'!$D$7)^AL$29))),(_xlfn.WEIBULL.DIST(AL$29,$L74,$K74,FALSE)*$S74*((1+'Inputs &amp; Summary'!$D$7)^AL$29))),IF($M74=Lists!$H$3,IF($K74&lt;1,((($R74*(1-$E74)+$Q74*(1-$F74))/$K74)*((1+'Inputs &amp; Summary'!$D$7)^AL$29)),((INT(AL$29/$K74)-INT((AL$29-1)/$K74))*($R74*(1-$E74)+$Q74*(1-$F74))*((1+'Inputs &amp; Summary'!$D$7)^AL$29))),((_xlfn.WEIBULL.DIST(AL$29,$L74,$K74,FALSE)*($R74*(1-$E74)+$Q74*(1-$F74))*((1+'Inputs &amp; Summary'!$D$7)^AL$29))))))</f>
        <v>0</v>
      </c>
      <c r="AM74" s="114">
        <f>$D74*IF(AM$29&gt;'Inputs &amp; Summary'!$D$5,0,IF(AM$29&gt;VLOOKUP($G74,Lists!$J$17:$K$21,2),IF($M74=Lists!$H$3,IF($K74&lt;1,(($S74/$K74)*((1+'Inputs &amp; Summary'!$D$7)^AM$29)),((INT(AM$29/$K74)-INT((AM$29-1)/$K74))*$S74*((1+'Inputs &amp; Summary'!$D$7)^AM$29))),(_xlfn.WEIBULL.DIST(AM$29,$L74,$K74,FALSE)*$S74*((1+'Inputs &amp; Summary'!$D$7)^AM$29))),IF($M74=Lists!$H$3,IF($K74&lt;1,((($R74*(1-$E74)+$Q74*(1-$F74))/$K74)*((1+'Inputs &amp; Summary'!$D$7)^AM$29)),((INT(AM$29/$K74)-INT((AM$29-1)/$K74))*($R74*(1-$E74)+$Q74*(1-$F74))*((1+'Inputs &amp; Summary'!$D$7)^AM$29))),((_xlfn.WEIBULL.DIST(AM$29,$L74,$K74,FALSE)*($R74*(1-$E74)+$Q74*(1-$F74))*((1+'Inputs &amp; Summary'!$D$7)^AM$29))))))</f>
        <v>0</v>
      </c>
      <c r="AN74" s="114">
        <f>$D74*IF(AN$29&gt;'Inputs &amp; Summary'!$D$5,0,IF(AN$29&gt;VLOOKUP($G74,Lists!$J$17:$K$21,2),IF($M74=Lists!$H$3,IF($K74&lt;1,(($S74/$K74)*((1+'Inputs &amp; Summary'!$D$7)^AN$29)),((INT(AN$29/$K74)-INT((AN$29-1)/$K74))*$S74*((1+'Inputs &amp; Summary'!$D$7)^AN$29))),(_xlfn.WEIBULL.DIST(AN$29,$L74,$K74,FALSE)*$S74*((1+'Inputs &amp; Summary'!$D$7)^AN$29))),IF($M74=Lists!$H$3,IF($K74&lt;1,((($R74*(1-$E74)+$Q74*(1-$F74))/$K74)*((1+'Inputs &amp; Summary'!$D$7)^AN$29)),((INT(AN$29/$K74)-INT((AN$29-1)/$K74))*($R74*(1-$E74)+$Q74*(1-$F74))*((1+'Inputs &amp; Summary'!$D$7)^AN$29))),((_xlfn.WEIBULL.DIST(AN$29,$L74,$K74,FALSE)*($R74*(1-$E74)+$Q74*(1-$F74))*((1+'Inputs &amp; Summary'!$D$7)^AN$29))))))</f>
        <v>0</v>
      </c>
      <c r="AO74" s="114">
        <f>$D74*IF(AO$29&gt;'Inputs &amp; Summary'!$D$5,0,IF(AO$29&gt;VLOOKUP($G74,Lists!$J$17:$K$21,2),IF($M74=Lists!$H$3,IF($K74&lt;1,(($S74/$K74)*((1+'Inputs &amp; Summary'!$D$7)^AO$29)),((INT(AO$29/$K74)-INT((AO$29-1)/$K74))*$S74*((1+'Inputs &amp; Summary'!$D$7)^AO$29))),(_xlfn.WEIBULL.DIST(AO$29,$L74,$K74,FALSE)*$S74*((1+'Inputs &amp; Summary'!$D$7)^AO$29))),IF($M74=Lists!$H$3,IF($K74&lt;1,((($R74*(1-$E74)+$Q74*(1-$F74))/$K74)*((1+'Inputs &amp; Summary'!$D$7)^AO$29)),((INT(AO$29/$K74)-INT((AO$29-1)/$K74))*($R74*(1-$E74)+$Q74*(1-$F74))*((1+'Inputs &amp; Summary'!$D$7)^AO$29))),((_xlfn.WEIBULL.DIST(AO$29,$L74,$K74,FALSE)*($R74*(1-$E74)+$Q74*(1-$F74))*((1+'Inputs &amp; Summary'!$D$7)^AO$29))))))</f>
        <v>0</v>
      </c>
      <c r="AP74" s="114">
        <f>$D74*IF(AP$29&gt;'Inputs &amp; Summary'!$D$5,0,IF(AP$29&gt;VLOOKUP($G74,Lists!$J$17:$K$21,2),IF($M74=Lists!$H$3,IF($K74&lt;1,(($S74/$K74)*((1+'Inputs &amp; Summary'!$D$7)^AP$29)),((INT(AP$29/$K74)-INT((AP$29-1)/$K74))*$S74*((1+'Inputs &amp; Summary'!$D$7)^AP$29))),(_xlfn.WEIBULL.DIST(AP$29,$L74,$K74,FALSE)*$S74*((1+'Inputs &amp; Summary'!$D$7)^AP$29))),IF($M74=Lists!$H$3,IF($K74&lt;1,((($R74*(1-$E74)+$Q74*(1-$F74))/$K74)*((1+'Inputs &amp; Summary'!$D$7)^AP$29)),((INT(AP$29/$K74)-INT((AP$29-1)/$K74))*($R74*(1-$E74)+$Q74*(1-$F74))*((1+'Inputs &amp; Summary'!$D$7)^AP$29))),((_xlfn.WEIBULL.DIST(AP$29,$L74,$K74,FALSE)*($R74*(1-$E74)+$Q74*(1-$F74))*((1+'Inputs &amp; Summary'!$D$7)^AP$29))))))</f>
        <v>0</v>
      </c>
      <c r="AQ74" s="114">
        <f>$D74*IF(AQ$29&gt;'Inputs &amp; Summary'!$D$5,0,IF(AQ$29&gt;VLOOKUP($G74,Lists!$J$17:$K$21,2),IF($M74=Lists!$H$3,IF($K74&lt;1,(($S74/$K74)*((1+'Inputs &amp; Summary'!$D$7)^AQ$29)),((INT(AQ$29/$K74)-INT((AQ$29-1)/$K74))*$S74*((1+'Inputs &amp; Summary'!$D$7)^AQ$29))),(_xlfn.WEIBULL.DIST(AQ$29,$L74,$K74,FALSE)*$S74*((1+'Inputs &amp; Summary'!$D$7)^AQ$29))),IF($M74=Lists!$H$3,IF($K74&lt;1,((($R74*(1-$E74)+$Q74*(1-$F74))/$K74)*((1+'Inputs &amp; Summary'!$D$7)^AQ$29)),((INT(AQ$29/$K74)-INT((AQ$29-1)/$K74))*($R74*(1-$E74)+$Q74*(1-$F74))*((1+'Inputs &amp; Summary'!$D$7)^AQ$29))),((_xlfn.WEIBULL.DIST(AQ$29,$L74,$K74,FALSE)*($R74*(1-$E74)+$Q74*(1-$F74))*((1+'Inputs &amp; Summary'!$D$7)^AQ$29))))))</f>
        <v>0</v>
      </c>
      <c r="AR74" s="114">
        <f>$D74*IF(AR$29&gt;'Inputs &amp; Summary'!$D$5,0,IF(AR$29&gt;VLOOKUP($G74,Lists!$J$17:$K$21,2),IF($M74=Lists!$H$3,IF($K74&lt;1,(($S74/$K74)*((1+'Inputs &amp; Summary'!$D$7)^AR$29)),((INT(AR$29/$K74)-INT((AR$29-1)/$K74))*$S74*((1+'Inputs &amp; Summary'!$D$7)^AR$29))),(_xlfn.WEIBULL.DIST(AR$29,$L74,$K74,FALSE)*$S74*((1+'Inputs &amp; Summary'!$D$7)^AR$29))),IF($M74=Lists!$H$3,IF($K74&lt;1,((($R74*(1-$E74)+$Q74*(1-$F74))/$K74)*((1+'Inputs &amp; Summary'!$D$7)^AR$29)),((INT(AR$29/$K74)-INT((AR$29-1)/$K74))*($R74*(1-$E74)+$Q74*(1-$F74))*((1+'Inputs &amp; Summary'!$D$7)^AR$29))),((_xlfn.WEIBULL.DIST(AR$29,$L74,$K74,FALSE)*($R74*(1-$E74)+$Q74*(1-$F74))*((1+'Inputs &amp; Summary'!$D$7)^AR$29))))))</f>
        <v>0</v>
      </c>
      <c r="AS74" s="114">
        <f>$D74*IF(AS$29&gt;'Inputs &amp; Summary'!$D$5,0,IF(AS$29&gt;VLOOKUP($G74,Lists!$J$17:$K$21,2),IF($M74=Lists!$H$3,IF($K74&lt;1,(($S74/$K74)*((1+'Inputs &amp; Summary'!$D$7)^AS$29)),((INT(AS$29/$K74)-INT((AS$29-1)/$K74))*$S74*((1+'Inputs &amp; Summary'!$D$7)^AS$29))),(_xlfn.WEIBULL.DIST(AS$29,$L74,$K74,FALSE)*$S74*((1+'Inputs &amp; Summary'!$D$7)^AS$29))),IF($M74=Lists!$H$3,IF($K74&lt;1,((($R74*(1-$E74)+$Q74*(1-$F74))/$K74)*((1+'Inputs &amp; Summary'!$D$7)^AS$29)),((INT(AS$29/$K74)-INT((AS$29-1)/$K74))*($R74*(1-$E74)+$Q74*(1-$F74))*((1+'Inputs &amp; Summary'!$D$7)^AS$29))),((_xlfn.WEIBULL.DIST(AS$29,$L74,$K74,FALSE)*($R74*(1-$E74)+$Q74*(1-$F74))*((1+'Inputs &amp; Summary'!$D$7)^AS$29))))))</f>
        <v>0</v>
      </c>
      <c r="AT74" s="114">
        <f>$D74*IF(AT$29&gt;'Inputs &amp; Summary'!$D$5,0,IF(AT$29&gt;VLOOKUP($G74,Lists!$J$17:$K$21,2),IF($M74=Lists!$H$3,IF($K74&lt;1,(($S74/$K74)*((1+'Inputs &amp; Summary'!$D$7)^AT$29)),((INT(AT$29/$K74)-INT((AT$29-1)/$K74))*$S74*((1+'Inputs &amp; Summary'!$D$7)^AT$29))),(_xlfn.WEIBULL.DIST(AT$29,$L74,$K74,FALSE)*$S74*((1+'Inputs &amp; Summary'!$D$7)^AT$29))),IF($M74=Lists!$H$3,IF($K74&lt;1,((($R74*(1-$E74)+$Q74*(1-$F74))/$K74)*((1+'Inputs &amp; Summary'!$D$7)^AT$29)),((INT(AT$29/$K74)-INT((AT$29-1)/$K74))*($R74*(1-$E74)+$Q74*(1-$F74))*((1+'Inputs &amp; Summary'!$D$7)^AT$29))),((_xlfn.WEIBULL.DIST(AT$29,$L74,$K74,FALSE)*($R74*(1-$E74)+$Q74*(1-$F74))*((1+'Inputs &amp; Summary'!$D$7)^AT$29))))))</f>
        <v>0</v>
      </c>
      <c r="AU74" s="114">
        <f>$D74*IF(AU$29&gt;'Inputs &amp; Summary'!$D$5,0,IF(AU$29&gt;VLOOKUP($G74,Lists!$J$17:$K$21,2),IF($M74=Lists!$H$3,IF($K74&lt;1,(($S74/$K74)*((1+'Inputs &amp; Summary'!$D$7)^AU$29)),((INT(AU$29/$K74)-INT((AU$29-1)/$K74))*$S74*((1+'Inputs &amp; Summary'!$D$7)^AU$29))),(_xlfn.WEIBULL.DIST(AU$29,$L74,$K74,FALSE)*$S74*((1+'Inputs &amp; Summary'!$D$7)^AU$29))),IF($M74=Lists!$H$3,IF($K74&lt;1,((($R74*(1-$E74)+$Q74*(1-$F74))/$K74)*((1+'Inputs &amp; Summary'!$D$7)^AU$29)),((INT(AU$29/$K74)-INT((AU$29-1)/$K74))*($R74*(1-$E74)+$Q74*(1-$F74))*((1+'Inputs &amp; Summary'!$D$7)^AU$29))),((_xlfn.WEIBULL.DIST(AU$29,$L74,$K74,FALSE)*($R74*(1-$E74)+$Q74*(1-$F74))*((1+'Inputs &amp; Summary'!$D$7)^AU$29))))))</f>
        <v>0</v>
      </c>
      <c r="AV74" s="114">
        <f>$D74*IF(AV$29&gt;'Inputs &amp; Summary'!$D$5,0,IF(AV$29&gt;VLOOKUP($G74,Lists!$J$17:$K$21,2),IF($M74=Lists!$H$3,IF($K74&lt;1,(($S74/$K74)*((1+'Inputs &amp; Summary'!$D$7)^AV$29)),((INT(AV$29/$K74)-INT((AV$29-1)/$K74))*$S74*((1+'Inputs &amp; Summary'!$D$7)^AV$29))),(_xlfn.WEIBULL.DIST(AV$29,$L74,$K74,FALSE)*$S74*((1+'Inputs &amp; Summary'!$D$7)^AV$29))),IF($M74=Lists!$H$3,IF($K74&lt;1,((($R74*(1-$E74)+$Q74*(1-$F74))/$K74)*((1+'Inputs &amp; Summary'!$D$7)^AV$29)),((INT(AV$29/$K74)-INT((AV$29-1)/$K74))*($R74*(1-$E74)+$Q74*(1-$F74))*((1+'Inputs &amp; Summary'!$D$7)^AV$29))),((_xlfn.WEIBULL.DIST(AV$29,$L74,$K74,FALSE)*($R74*(1-$E74)+$Q74*(1-$F74))*((1+'Inputs &amp; Summary'!$D$7)^AV$29))))))</f>
        <v>0</v>
      </c>
      <c r="AW74" s="114">
        <f>$D74*IF(AW$29&gt;'Inputs &amp; Summary'!$D$5,0,IF(AW$29&gt;VLOOKUP($G74,Lists!$J$17:$K$21,2),IF($M74=Lists!$H$3,IF($K74&lt;1,(($S74/$K74)*((1+'Inputs &amp; Summary'!$D$7)^AW$29)),((INT(AW$29/$K74)-INT((AW$29-1)/$K74))*$S74*((1+'Inputs &amp; Summary'!$D$7)^AW$29))),(_xlfn.WEIBULL.DIST(AW$29,$L74,$K74,FALSE)*$S74*((1+'Inputs &amp; Summary'!$D$7)^AW$29))),IF($M74=Lists!$H$3,IF($K74&lt;1,((($R74*(1-$E74)+$Q74*(1-$F74))/$K74)*((1+'Inputs &amp; Summary'!$D$7)^AW$29)),((INT(AW$29/$K74)-INT((AW$29-1)/$K74))*($R74*(1-$E74)+$Q74*(1-$F74))*((1+'Inputs &amp; Summary'!$D$7)^AW$29))),((_xlfn.WEIBULL.DIST(AW$29,$L74,$K74,FALSE)*($R74*(1-$E74)+$Q74*(1-$F74))*((1+'Inputs &amp; Summary'!$D$7)^AW$29))))))</f>
        <v>0</v>
      </c>
      <c r="AX74" s="114">
        <f>$D74*IF(AX$29&gt;'Inputs &amp; Summary'!$D$5,0,IF(AX$29&gt;VLOOKUP($G74,Lists!$J$17:$K$21,2),IF($M74=Lists!$H$3,IF($K74&lt;1,(($S74/$K74)*((1+'Inputs &amp; Summary'!$D$7)^AX$29)),((INT(AX$29/$K74)-INT((AX$29-1)/$K74))*$S74*((1+'Inputs &amp; Summary'!$D$7)^AX$29))),(_xlfn.WEIBULL.DIST(AX$29,$L74,$K74,FALSE)*$S74*((1+'Inputs &amp; Summary'!$D$7)^AX$29))),IF($M74=Lists!$H$3,IF($K74&lt;1,((($R74*(1-$E74)+$Q74*(1-$F74))/$K74)*((1+'Inputs &amp; Summary'!$D$7)^AX$29)),((INT(AX$29/$K74)-INT((AX$29-1)/$K74))*($R74*(1-$E74)+$Q74*(1-$F74))*((1+'Inputs &amp; Summary'!$D$7)^AX$29))),((_xlfn.WEIBULL.DIST(AX$29,$L74,$K74,FALSE)*($R74*(1-$E74)+$Q74*(1-$F74))*((1+'Inputs &amp; Summary'!$D$7)^AX$29))))))</f>
        <v>0</v>
      </c>
      <c r="AY74" s="114">
        <f>$D74*IF(AY$29&gt;'Inputs &amp; Summary'!$D$5,0,IF(AY$29&gt;VLOOKUP($G74,Lists!$J$17:$K$21,2),IF($M74=Lists!$H$3,IF($K74&lt;1,(($S74/$K74)*((1+'Inputs &amp; Summary'!$D$7)^AY$29)),((INT(AY$29/$K74)-INT((AY$29-1)/$K74))*$S74*((1+'Inputs &amp; Summary'!$D$7)^AY$29))),(_xlfn.WEIBULL.DIST(AY$29,$L74,$K74,FALSE)*$S74*((1+'Inputs &amp; Summary'!$D$7)^AY$29))),IF($M74=Lists!$H$3,IF($K74&lt;1,((($R74*(1-$E74)+$Q74*(1-$F74))/$K74)*((1+'Inputs &amp; Summary'!$D$7)^AY$29)),((INT(AY$29/$K74)-INT((AY$29-1)/$K74))*($R74*(1-$E74)+$Q74*(1-$F74))*((1+'Inputs &amp; Summary'!$D$7)^AY$29))),((_xlfn.WEIBULL.DIST(AY$29,$L74,$K74,FALSE)*($R74*(1-$E74)+$Q74*(1-$F74))*((1+'Inputs &amp; Summary'!$D$7)^AY$29))))))</f>
        <v>0</v>
      </c>
      <c r="AZ74" s="114">
        <f>$D74*IF(AZ$29&gt;'Inputs &amp; Summary'!$D$5,0,IF(AZ$29&gt;VLOOKUP($G74,Lists!$J$17:$K$21,2),IF($M74=Lists!$H$3,IF($K74&lt;1,(($S74/$K74)*((1+'Inputs &amp; Summary'!$D$7)^AZ$29)),((INT(AZ$29/$K74)-INT((AZ$29-1)/$K74))*$S74*((1+'Inputs &amp; Summary'!$D$7)^AZ$29))),(_xlfn.WEIBULL.DIST(AZ$29,$L74,$K74,FALSE)*$S74*((1+'Inputs &amp; Summary'!$D$7)^AZ$29))),IF($M74=Lists!$H$3,IF($K74&lt;1,((($R74*(1-$E74)+$Q74*(1-$F74))/$K74)*((1+'Inputs &amp; Summary'!$D$7)^AZ$29)),((INT(AZ$29/$K74)-INT((AZ$29-1)/$K74))*($R74*(1-$E74)+$Q74*(1-$F74))*((1+'Inputs &amp; Summary'!$D$7)^AZ$29))),((_xlfn.WEIBULL.DIST(AZ$29,$L74,$K74,FALSE)*($R74*(1-$E74)+$Q74*(1-$F74))*((1+'Inputs &amp; Summary'!$D$7)^AZ$29))))))</f>
        <v>0</v>
      </c>
      <c r="BA74" s="114">
        <f>$D74*IF(BA$29&gt;'Inputs &amp; Summary'!$D$5,0,IF(BA$29&gt;VLOOKUP($G74,Lists!$J$17:$K$21,2),IF($M74=Lists!$H$3,IF($K74&lt;1,(($S74/$K74)*((1+'Inputs &amp; Summary'!$D$7)^BA$29)),((INT(BA$29/$K74)-INT((BA$29-1)/$K74))*$S74*((1+'Inputs &amp; Summary'!$D$7)^BA$29))),(_xlfn.WEIBULL.DIST(BA$29,$L74,$K74,FALSE)*$S74*((1+'Inputs &amp; Summary'!$D$7)^BA$29))),IF($M74=Lists!$H$3,IF($K74&lt;1,((($R74*(1-$E74)+$Q74*(1-$F74))/$K74)*((1+'Inputs &amp; Summary'!$D$7)^BA$29)),((INT(BA$29/$K74)-INT((BA$29-1)/$K74))*($R74*(1-$E74)+$Q74*(1-$F74))*((1+'Inputs &amp; Summary'!$D$7)^BA$29))),((_xlfn.WEIBULL.DIST(BA$29,$L74,$K74,FALSE)*($R74*(1-$E74)+$Q74*(1-$F74))*((1+'Inputs &amp; Summary'!$D$7)^BA$29))))))</f>
        <v>0</v>
      </c>
      <c r="BB74" s="114">
        <f>$D74*IF(BB$29&gt;'Inputs &amp; Summary'!$D$5,0,IF(BB$29&gt;VLOOKUP($G74,Lists!$J$17:$K$21,2),IF($M74=Lists!$H$3,IF($K74&lt;1,(($S74/$K74)*((1+'Inputs &amp; Summary'!$D$7)^BB$29)),((INT(BB$29/$K74)-INT((BB$29-1)/$K74))*$S74*((1+'Inputs &amp; Summary'!$D$7)^BB$29))),(_xlfn.WEIBULL.DIST(BB$29,$L74,$K74,FALSE)*$S74*((1+'Inputs &amp; Summary'!$D$7)^BB$29))),IF($M74=Lists!$H$3,IF($K74&lt;1,((($R74*(1-$E74)+$Q74*(1-$F74))/$K74)*((1+'Inputs &amp; Summary'!$D$7)^BB$29)),((INT(BB$29/$K74)-INT((BB$29-1)/$K74))*($R74*(1-$E74)+$Q74*(1-$F74))*((1+'Inputs &amp; Summary'!$D$7)^BB$29))),((_xlfn.WEIBULL.DIST(BB$29,$L74,$K74,FALSE)*($R74*(1-$E74)+$Q74*(1-$F74))*((1+'Inputs &amp; Summary'!$D$7)^BB$29))))))</f>
        <v>0</v>
      </c>
      <c r="BC74" s="114">
        <f>$D74*IF(BC$29&gt;'Inputs &amp; Summary'!$D$5,0,IF(BC$29&gt;VLOOKUP($G74,Lists!$J$17:$K$21,2),IF($M74=Lists!$H$3,IF($K74&lt;1,(($S74/$K74)*((1+'Inputs &amp; Summary'!$D$7)^BC$29)),((INT(BC$29/$K74)-INT((BC$29-1)/$K74))*$S74*((1+'Inputs &amp; Summary'!$D$7)^BC$29))),(_xlfn.WEIBULL.DIST(BC$29,$L74,$K74,FALSE)*$S74*((1+'Inputs &amp; Summary'!$D$7)^BC$29))),IF($M74=Lists!$H$3,IF($K74&lt;1,((($R74*(1-$E74)+$Q74*(1-$F74))/$K74)*((1+'Inputs &amp; Summary'!$D$7)^BC$29)),((INT(BC$29/$K74)-INT((BC$29-1)/$K74))*($R74*(1-$E74)+$Q74*(1-$F74))*((1+'Inputs &amp; Summary'!$D$7)^BC$29))),((_xlfn.WEIBULL.DIST(BC$29,$L74,$K74,FALSE)*($R74*(1-$E74)+$Q74*(1-$F74))*((1+'Inputs &amp; Summary'!$D$7)^BC$29))))))</f>
        <v>0</v>
      </c>
      <c r="BD74" s="114">
        <f>$D74*IF(BD$29&gt;'Inputs &amp; Summary'!$D$5,0,IF(BD$29&gt;VLOOKUP($G74,Lists!$J$17:$K$21,2),IF($M74=Lists!$H$3,IF($K74&lt;1,(($S74/$K74)*((1+'Inputs &amp; Summary'!$D$7)^BD$29)),((INT(BD$29/$K74)-INT((BD$29-1)/$K74))*$S74*((1+'Inputs &amp; Summary'!$D$7)^BD$29))),(_xlfn.WEIBULL.DIST(BD$29,$L74,$K74,FALSE)*$S74*((1+'Inputs &amp; Summary'!$D$7)^BD$29))),IF($M74=Lists!$H$3,IF($K74&lt;1,((($R74*(1-$E74)+$Q74*(1-$F74))/$K74)*((1+'Inputs &amp; Summary'!$D$7)^BD$29)),((INT(BD$29/$K74)-INT((BD$29-1)/$K74))*($R74*(1-$E74)+$Q74*(1-$F74))*((1+'Inputs &amp; Summary'!$D$7)^BD$29))),((_xlfn.WEIBULL.DIST(BD$29,$L74,$K74,FALSE)*($R74*(1-$E74)+$Q74*(1-$F74))*((1+'Inputs &amp; Summary'!$D$7)^BD$29))))))</f>
        <v>0</v>
      </c>
      <c r="BE74" s="114">
        <f>$D74*IF(BE$29&gt;'Inputs &amp; Summary'!$D$5,0,IF(BE$29&gt;VLOOKUP($G74,Lists!$J$17:$K$21,2),IF($M74=Lists!$H$3,IF($K74&lt;1,(($S74/$K74)*((1+'Inputs &amp; Summary'!$D$7)^BE$29)),((INT(BE$29/$K74)-INT((BE$29-1)/$K74))*$S74*((1+'Inputs &amp; Summary'!$D$7)^BE$29))),(_xlfn.WEIBULL.DIST(BE$29,$L74,$K74,FALSE)*$S74*((1+'Inputs &amp; Summary'!$D$7)^BE$29))),IF($M74=Lists!$H$3,IF($K74&lt;1,((($R74*(1-$E74)+$Q74*(1-$F74))/$K74)*((1+'Inputs &amp; Summary'!$D$7)^BE$29)),((INT(BE$29/$K74)-INT((BE$29-1)/$K74))*($R74*(1-$E74)+$Q74*(1-$F74))*((1+'Inputs &amp; Summary'!$D$7)^BE$29))),((_xlfn.WEIBULL.DIST(BE$29,$L74,$K74,FALSE)*($R74*(1-$E74)+$Q74*(1-$F74))*((1+'Inputs &amp; Summary'!$D$7)^BE$29))))))</f>
        <v>0</v>
      </c>
      <c r="BF74" s="114">
        <f>$D74*IF(BF$29&gt;'Inputs &amp; Summary'!$D$5,0,IF(BF$29&gt;VLOOKUP($G74,Lists!$J$17:$K$21,2),IF($M74=Lists!$H$3,IF($K74&lt;1,(($S74/$K74)*((1+'Inputs &amp; Summary'!$D$7)^BF$29)),((INT(BF$29/$K74)-INT((BF$29-1)/$K74))*$S74*((1+'Inputs &amp; Summary'!$D$7)^BF$29))),(_xlfn.WEIBULL.DIST(BF$29,$L74,$K74,FALSE)*$S74*((1+'Inputs &amp; Summary'!$D$7)^BF$29))),IF($M74=Lists!$H$3,IF($K74&lt;1,((($R74*(1-$E74)+$Q74*(1-$F74))/$K74)*((1+'Inputs &amp; Summary'!$D$7)^BF$29)),((INT(BF$29/$K74)-INT((BF$29-1)/$K74))*($R74*(1-$E74)+$Q74*(1-$F74))*((1+'Inputs &amp; Summary'!$D$7)^BF$29))),((_xlfn.WEIBULL.DIST(BF$29,$L74,$K74,FALSE)*($R74*(1-$E74)+$Q74*(1-$F74))*((1+'Inputs &amp; Summary'!$D$7)^BF$29))))))</f>
        <v>0</v>
      </c>
      <c r="BG74" s="114">
        <f>$D74*IF(BG$29&gt;'Inputs &amp; Summary'!$D$5,0,IF(BG$29&gt;VLOOKUP($G74,Lists!$J$17:$K$21,2),IF($M74=Lists!$H$3,IF($K74&lt;1,(($S74/$K74)*((1+'Inputs &amp; Summary'!$D$7)^BG$29)),((INT(BG$29/$K74)-INT((BG$29-1)/$K74))*$S74*((1+'Inputs &amp; Summary'!$D$7)^BG$29))),(_xlfn.WEIBULL.DIST(BG$29,$L74,$K74,FALSE)*$S74*((1+'Inputs &amp; Summary'!$D$7)^BG$29))),IF($M74=Lists!$H$3,IF($K74&lt;1,((($R74*(1-$E74)+$Q74*(1-$F74))/$K74)*((1+'Inputs &amp; Summary'!$D$7)^BG$29)),((INT(BG$29/$K74)-INT((BG$29-1)/$K74))*($R74*(1-$E74)+$Q74*(1-$F74))*((1+'Inputs &amp; Summary'!$D$7)^BG$29))),((_xlfn.WEIBULL.DIST(BG$29,$L74,$K74,FALSE)*($R74*(1-$E74)+$Q74*(1-$F74))*((1+'Inputs &amp; Summary'!$D$7)^BG$29))))))</f>
        <v>0</v>
      </c>
      <c r="BH74" s="114">
        <f>$D74*IF(BH$29&gt;'Inputs &amp; Summary'!$D$5,0,IF(BH$29&gt;VLOOKUP($G74,Lists!$J$17:$K$21,2),IF($M74=Lists!$H$3,IF($K74&lt;1,(($S74/$K74)*((1+'Inputs &amp; Summary'!$D$7)^BH$29)),((INT(BH$29/$K74)-INT((BH$29-1)/$K74))*$S74*((1+'Inputs &amp; Summary'!$D$7)^BH$29))),(_xlfn.WEIBULL.DIST(BH$29,$L74,$K74,FALSE)*$S74*((1+'Inputs &amp; Summary'!$D$7)^BH$29))),IF($M74=Lists!$H$3,IF($K74&lt;1,((($R74*(1-$E74)+$Q74*(1-$F74))/$K74)*((1+'Inputs &amp; Summary'!$D$7)^BH$29)),((INT(BH$29/$K74)-INT((BH$29-1)/$K74))*($R74*(1-$E74)+$Q74*(1-$F74))*((1+'Inputs &amp; Summary'!$D$7)^BH$29))),((_xlfn.WEIBULL.DIST(BH$29,$L74,$K74,FALSE)*($R74*(1-$E74)+$Q74*(1-$F74))*((1+'Inputs &amp; Summary'!$D$7)^BH$29))))))</f>
        <v>0</v>
      </c>
      <c r="BI74" s="114">
        <f>$D74*IF(BI$29&gt;'Inputs &amp; Summary'!$D$5,0,IF(BI$29&gt;VLOOKUP($G74,Lists!$J$17:$K$21,2),IF($M74=Lists!$H$3,IF($K74&lt;1,(($S74/$K74)*((1+'Inputs &amp; Summary'!$D$7)^BI$29)),((INT(BI$29/$K74)-INT((BI$29-1)/$K74))*$S74*((1+'Inputs &amp; Summary'!$D$7)^BI$29))),(_xlfn.WEIBULL.DIST(BI$29,$L74,$K74,FALSE)*$S74*((1+'Inputs &amp; Summary'!$D$7)^BI$29))),IF($M74=Lists!$H$3,IF($K74&lt;1,((($R74*(1-$E74)+$Q74*(1-$F74))/$K74)*((1+'Inputs &amp; Summary'!$D$7)^BI$29)),((INT(BI$29/$K74)-INT((BI$29-1)/$K74))*($R74*(1-$E74)+$Q74*(1-$F74))*((1+'Inputs &amp; Summary'!$D$7)^BI$29))),((_xlfn.WEIBULL.DIST(BI$29,$L74,$K74,FALSE)*($R74*(1-$E74)+$Q74*(1-$F74))*((1+'Inputs &amp; Summary'!$D$7)^BI$29))))))</f>
        <v>0</v>
      </c>
      <c r="BJ74" s="114">
        <f>$D74*IF(BJ$29&gt;'Inputs &amp; Summary'!$D$5,0,IF(BJ$29&gt;VLOOKUP($G74,Lists!$J$17:$K$21,2),IF($M74=Lists!$H$3,IF($K74&lt;1,(($S74/$K74)*((1+'Inputs &amp; Summary'!$D$7)^BJ$29)),((INT(BJ$29/$K74)-INT((BJ$29-1)/$K74))*$S74*((1+'Inputs &amp; Summary'!$D$7)^BJ$29))),(_xlfn.WEIBULL.DIST(BJ$29,$L74,$K74,FALSE)*$S74*((1+'Inputs &amp; Summary'!$D$7)^BJ$29))),IF($M74=Lists!$H$3,IF($K74&lt;1,((($R74*(1-$E74)+$Q74*(1-$F74))/$K74)*((1+'Inputs &amp; Summary'!$D$7)^BJ$29)),((INT(BJ$29/$K74)-INT((BJ$29-1)/$K74))*($R74*(1-$E74)+$Q74*(1-$F74))*((1+'Inputs &amp; Summary'!$D$7)^BJ$29))),((_xlfn.WEIBULL.DIST(BJ$29,$L74,$K74,FALSE)*($R74*(1-$E74)+$Q74*(1-$F74))*((1+'Inputs &amp; Summary'!$D$7)^BJ$29))))))</f>
        <v>0</v>
      </c>
      <c r="BK74" s="114">
        <f>$D74*IF(BK$29&gt;'Inputs &amp; Summary'!$D$5,0,IF(BK$29&gt;VLOOKUP($G74,Lists!$J$17:$K$21,2),IF($M74=Lists!$H$3,IF($K74&lt;1,(($S74/$K74)*((1+'Inputs &amp; Summary'!$D$7)^BK$29)),((INT(BK$29/$K74)-INT((BK$29-1)/$K74))*$S74*((1+'Inputs &amp; Summary'!$D$7)^BK$29))),(_xlfn.WEIBULL.DIST(BK$29,$L74,$K74,FALSE)*$S74*((1+'Inputs &amp; Summary'!$D$7)^BK$29))),IF($M74=Lists!$H$3,IF($K74&lt;1,((($R74*(1-$E74)+$Q74*(1-$F74))/$K74)*((1+'Inputs &amp; Summary'!$D$7)^BK$29)),((INT(BK$29/$K74)-INT((BK$29-1)/$K74))*($R74*(1-$E74)+$Q74*(1-$F74))*((1+'Inputs &amp; Summary'!$D$7)^BK$29))),((_xlfn.WEIBULL.DIST(BK$29,$L74,$K74,FALSE)*($R74*(1-$E74)+$Q74*(1-$F74))*((1+'Inputs &amp; Summary'!$D$7)^BK$29))))))</f>
        <v>0</v>
      </c>
      <c r="BL74" s="114">
        <f>$D74*IF(BL$29&gt;'Inputs &amp; Summary'!$D$5,0,IF(BL$29&gt;VLOOKUP($G74,Lists!$J$17:$K$21,2),IF($M74=Lists!$H$3,IF($K74&lt;1,(($S74/$K74)*((1+'Inputs &amp; Summary'!$D$7)^BL$29)),((INT(BL$29/$K74)-INT((BL$29-1)/$K74))*$S74*((1+'Inputs &amp; Summary'!$D$7)^BL$29))),(_xlfn.WEIBULL.DIST(BL$29,$L74,$K74,FALSE)*$S74*((1+'Inputs &amp; Summary'!$D$7)^BL$29))),IF($M74=Lists!$H$3,IF($K74&lt;1,((($R74*(1-$E74)+$Q74*(1-$F74))/$K74)*((1+'Inputs &amp; Summary'!$D$7)^BL$29)),((INT(BL$29/$K74)-INT((BL$29-1)/$K74))*($R74*(1-$E74)+$Q74*(1-$F74))*((1+'Inputs &amp; Summary'!$D$7)^BL$29))),((_xlfn.WEIBULL.DIST(BL$29,$L74,$K74,FALSE)*($R74*(1-$E74)+$Q74*(1-$F74))*((1+'Inputs &amp; Summary'!$D$7)^BL$29))))))</f>
        <v>0</v>
      </c>
    </row>
    <row r="75" spans="1:64" s="1" customFormat="1" ht="57.6" x14ac:dyDescent="0.3">
      <c r="A75" s="79" t="s">
        <v>184</v>
      </c>
      <c r="B75" s="33" t="s">
        <v>307</v>
      </c>
      <c r="C75" s="33" t="s">
        <v>32</v>
      </c>
      <c r="D75" s="68">
        <v>0</v>
      </c>
      <c r="E75" s="68"/>
      <c r="F75" s="68"/>
      <c r="G75" s="213" t="s">
        <v>433</v>
      </c>
      <c r="H75" s="34" t="s">
        <v>291</v>
      </c>
      <c r="I75" s="34" t="s">
        <v>96</v>
      </c>
      <c r="J75" s="33">
        <f>VLOOKUP(I75,'Labor Rates'!$A$1:$B$16,2)</f>
        <v>14.423076923076923</v>
      </c>
      <c r="K75" s="35">
        <v>5</v>
      </c>
      <c r="L75" s="35">
        <v>1</v>
      </c>
      <c r="M75" s="33" t="s">
        <v>259</v>
      </c>
      <c r="N75" s="84">
        <f>'Inputs &amp; Summary'!$D$19</f>
        <v>1443</v>
      </c>
      <c r="O75" s="35">
        <v>0.08</v>
      </c>
      <c r="P75" s="5">
        <v>0</v>
      </c>
      <c r="Q75" s="73">
        <f t="shared" si="11"/>
        <v>1665</v>
      </c>
      <c r="R75" s="73">
        <f t="shared" si="12"/>
        <v>0</v>
      </c>
      <c r="S75" s="74">
        <f t="shared" si="13"/>
        <v>0</v>
      </c>
      <c r="T75" s="88"/>
      <c r="U75" s="80"/>
      <c r="V75" s="87">
        <f t="shared" si="14"/>
        <v>0</v>
      </c>
      <c r="W75" s="87">
        <f>NPV('Inputs &amp; Summary'!$D$6,Y75:BL75)</f>
        <v>0</v>
      </c>
      <c r="X75" s="90">
        <f t="shared" si="15"/>
        <v>0</v>
      </c>
      <c r="Y75" s="114">
        <f>$D75*IF(Y$29&gt;'Inputs &amp; Summary'!$D$5,0,IF(Y$29&gt;VLOOKUP($G75,Lists!$J$17:$K$21,2),IF($M75=Lists!$H$3,IF($K75&lt;1,(($S75/$K75)*((1+'Inputs &amp; Summary'!$D$7)^Y$29)),((INT(Y$29/$K75)-INT((Y$29-1)/$K75))*$S75*((1+'Inputs &amp; Summary'!$D$7)^Y$29))),(_xlfn.WEIBULL.DIST(Y$29,$L75,$K75,FALSE)*$S75*((1+'Inputs &amp; Summary'!$D$7)^Y$29))),IF($M75=Lists!$H$3,IF($K75&lt;1,((($R75*(1-$E75)+$Q75*(1-$F75))/$K75)*((1+'Inputs &amp; Summary'!$D$7)^Y$29)),((INT(Y$29/$K75)-INT((Y$29-1)/$K75))*($R75*(1-$E75)+$Q75*(1-$F75))*((1+'Inputs &amp; Summary'!$D$7)^Y$29))),((_xlfn.WEIBULL.DIST(Y$29,$L75,$K75,FALSE)*($R75*(1-$E75)+$Q75*(1-$F75))*((1+'Inputs &amp; Summary'!$D$7)^Y$29))))))</f>
        <v>0</v>
      </c>
      <c r="Z75" s="114">
        <f>$D75*IF(Z$29&gt;'Inputs &amp; Summary'!$D$5,0,IF(Z$29&gt;VLOOKUP($G75,Lists!$J$17:$K$21,2),IF($M75=Lists!$H$3,IF($K75&lt;1,(($S75/$K75)*((1+'Inputs &amp; Summary'!$D$7)^Z$29)),((INT(Z$29/$K75)-INT((Z$29-1)/$K75))*$S75*((1+'Inputs &amp; Summary'!$D$7)^Z$29))),(_xlfn.WEIBULL.DIST(Z$29,$L75,$K75,FALSE)*$S75*((1+'Inputs &amp; Summary'!$D$7)^Z$29))),IF($M75=Lists!$H$3,IF($K75&lt;1,((($R75*(1-$E75)+$Q75*(1-$F75))/$K75)*((1+'Inputs &amp; Summary'!$D$7)^Z$29)),((INT(Z$29/$K75)-INT((Z$29-1)/$K75))*($R75*(1-$E75)+$Q75*(1-$F75))*((1+'Inputs &amp; Summary'!$D$7)^Z$29))),((_xlfn.WEIBULL.DIST(Z$29,$L75,$K75,FALSE)*($R75*(1-$E75)+$Q75*(1-$F75))*((1+'Inputs &amp; Summary'!$D$7)^Z$29))))))</f>
        <v>0</v>
      </c>
      <c r="AA75" s="114">
        <f>$D75*IF(AA$29&gt;'Inputs &amp; Summary'!$D$5,0,IF(AA$29&gt;VLOOKUP($G75,Lists!$J$17:$K$21,2),IF($M75=Lists!$H$3,IF($K75&lt;1,(($S75/$K75)*((1+'Inputs &amp; Summary'!$D$7)^AA$29)),((INT(AA$29/$K75)-INT((AA$29-1)/$K75))*$S75*((1+'Inputs &amp; Summary'!$D$7)^AA$29))),(_xlfn.WEIBULL.DIST(AA$29,$L75,$K75,FALSE)*$S75*((1+'Inputs &amp; Summary'!$D$7)^AA$29))),IF($M75=Lists!$H$3,IF($K75&lt;1,((($R75*(1-$E75)+$Q75*(1-$F75))/$K75)*((1+'Inputs &amp; Summary'!$D$7)^AA$29)),((INT(AA$29/$K75)-INT((AA$29-1)/$K75))*($R75*(1-$E75)+$Q75*(1-$F75))*((1+'Inputs &amp; Summary'!$D$7)^AA$29))),((_xlfn.WEIBULL.DIST(AA$29,$L75,$K75,FALSE)*($R75*(1-$E75)+$Q75*(1-$F75))*((1+'Inputs &amp; Summary'!$D$7)^AA$29))))))</f>
        <v>0</v>
      </c>
      <c r="AB75" s="114">
        <f>$D75*IF(AB$29&gt;'Inputs &amp; Summary'!$D$5,0,IF(AB$29&gt;VLOOKUP($G75,Lists!$J$17:$K$21,2),IF($M75=Lists!$H$3,IF($K75&lt;1,(($S75/$K75)*((1+'Inputs &amp; Summary'!$D$7)^AB$29)),((INT(AB$29/$K75)-INT((AB$29-1)/$K75))*$S75*((1+'Inputs &amp; Summary'!$D$7)^AB$29))),(_xlfn.WEIBULL.DIST(AB$29,$L75,$K75,FALSE)*$S75*((1+'Inputs &amp; Summary'!$D$7)^AB$29))),IF($M75=Lists!$H$3,IF($K75&lt;1,((($R75*(1-$E75)+$Q75*(1-$F75))/$K75)*((1+'Inputs &amp; Summary'!$D$7)^AB$29)),((INT(AB$29/$K75)-INT((AB$29-1)/$K75))*($R75*(1-$E75)+$Q75*(1-$F75))*((1+'Inputs &amp; Summary'!$D$7)^AB$29))),((_xlfn.WEIBULL.DIST(AB$29,$L75,$K75,FALSE)*($R75*(1-$E75)+$Q75*(1-$F75))*((1+'Inputs &amp; Summary'!$D$7)^AB$29))))))</f>
        <v>0</v>
      </c>
      <c r="AC75" s="114">
        <f>$D75*IF(AC$29&gt;'Inputs &amp; Summary'!$D$5,0,IF(AC$29&gt;VLOOKUP($G75,Lists!$J$17:$K$21,2),IF($M75=Lists!$H$3,IF($K75&lt;1,(($S75/$K75)*((1+'Inputs &amp; Summary'!$D$7)^AC$29)),((INT(AC$29/$K75)-INT((AC$29-1)/$K75))*$S75*((1+'Inputs &amp; Summary'!$D$7)^AC$29))),(_xlfn.WEIBULL.DIST(AC$29,$L75,$K75,FALSE)*$S75*((1+'Inputs &amp; Summary'!$D$7)^AC$29))),IF($M75=Lists!$H$3,IF($K75&lt;1,((($R75*(1-$E75)+$Q75*(1-$F75))/$K75)*((1+'Inputs &amp; Summary'!$D$7)^AC$29)),((INT(AC$29/$K75)-INT((AC$29-1)/$K75))*($R75*(1-$E75)+$Q75*(1-$F75))*((1+'Inputs &amp; Summary'!$D$7)^AC$29))),((_xlfn.WEIBULL.DIST(AC$29,$L75,$K75,FALSE)*($R75*(1-$E75)+$Q75*(1-$F75))*((1+'Inputs &amp; Summary'!$D$7)^AC$29))))))</f>
        <v>0</v>
      </c>
      <c r="AD75" s="114">
        <f>$D75*IF(AD$29&gt;'Inputs &amp; Summary'!$D$5,0,IF(AD$29&gt;VLOOKUP($G75,Lists!$J$17:$K$21,2),IF($M75=Lists!$H$3,IF($K75&lt;1,(($S75/$K75)*((1+'Inputs &amp; Summary'!$D$7)^AD$29)),((INT(AD$29/$K75)-INT((AD$29-1)/$K75))*$S75*((1+'Inputs &amp; Summary'!$D$7)^AD$29))),(_xlfn.WEIBULL.DIST(AD$29,$L75,$K75,FALSE)*$S75*((1+'Inputs &amp; Summary'!$D$7)^AD$29))),IF($M75=Lists!$H$3,IF($K75&lt;1,((($R75*(1-$E75)+$Q75*(1-$F75))/$K75)*((1+'Inputs &amp; Summary'!$D$7)^AD$29)),((INT(AD$29/$K75)-INT((AD$29-1)/$K75))*($R75*(1-$E75)+$Q75*(1-$F75))*((1+'Inputs &amp; Summary'!$D$7)^AD$29))),((_xlfn.WEIBULL.DIST(AD$29,$L75,$K75,FALSE)*($R75*(1-$E75)+$Q75*(1-$F75))*((1+'Inputs &amp; Summary'!$D$7)^AD$29))))))</f>
        <v>0</v>
      </c>
      <c r="AE75" s="114">
        <f>$D75*IF(AE$29&gt;'Inputs &amp; Summary'!$D$5,0,IF(AE$29&gt;VLOOKUP($G75,Lists!$J$17:$K$21,2),IF($M75=Lists!$H$3,IF($K75&lt;1,(($S75/$K75)*((1+'Inputs &amp; Summary'!$D$7)^AE$29)),((INT(AE$29/$K75)-INT((AE$29-1)/$K75))*$S75*((1+'Inputs &amp; Summary'!$D$7)^AE$29))),(_xlfn.WEIBULL.DIST(AE$29,$L75,$K75,FALSE)*$S75*((1+'Inputs &amp; Summary'!$D$7)^AE$29))),IF($M75=Lists!$H$3,IF($K75&lt;1,((($R75*(1-$E75)+$Q75*(1-$F75))/$K75)*((1+'Inputs &amp; Summary'!$D$7)^AE$29)),((INT(AE$29/$K75)-INT((AE$29-1)/$K75))*($R75*(1-$E75)+$Q75*(1-$F75))*((1+'Inputs &amp; Summary'!$D$7)^AE$29))),((_xlfn.WEIBULL.DIST(AE$29,$L75,$K75,FALSE)*($R75*(1-$E75)+$Q75*(1-$F75))*((1+'Inputs &amp; Summary'!$D$7)^AE$29))))))</f>
        <v>0</v>
      </c>
      <c r="AF75" s="114">
        <f>$D75*IF(AF$29&gt;'Inputs &amp; Summary'!$D$5,0,IF(AF$29&gt;VLOOKUP($G75,Lists!$J$17:$K$21,2),IF($M75=Lists!$H$3,IF($K75&lt;1,(($S75/$K75)*((1+'Inputs &amp; Summary'!$D$7)^AF$29)),((INT(AF$29/$K75)-INT((AF$29-1)/$K75))*$S75*((1+'Inputs &amp; Summary'!$D$7)^AF$29))),(_xlfn.WEIBULL.DIST(AF$29,$L75,$K75,FALSE)*$S75*((1+'Inputs &amp; Summary'!$D$7)^AF$29))),IF($M75=Lists!$H$3,IF($K75&lt;1,((($R75*(1-$E75)+$Q75*(1-$F75))/$K75)*((1+'Inputs &amp; Summary'!$D$7)^AF$29)),((INT(AF$29/$K75)-INT((AF$29-1)/$K75))*($R75*(1-$E75)+$Q75*(1-$F75))*((1+'Inputs &amp; Summary'!$D$7)^AF$29))),((_xlfn.WEIBULL.DIST(AF$29,$L75,$K75,FALSE)*($R75*(1-$E75)+$Q75*(1-$F75))*((1+'Inputs &amp; Summary'!$D$7)^AF$29))))))</f>
        <v>0</v>
      </c>
      <c r="AG75" s="114">
        <f>$D75*IF(AG$29&gt;'Inputs &amp; Summary'!$D$5,0,IF(AG$29&gt;VLOOKUP($G75,Lists!$J$17:$K$21,2),IF($M75=Lists!$H$3,IF($K75&lt;1,(($S75/$K75)*((1+'Inputs &amp; Summary'!$D$7)^AG$29)),((INT(AG$29/$K75)-INT((AG$29-1)/$K75))*$S75*((1+'Inputs &amp; Summary'!$D$7)^AG$29))),(_xlfn.WEIBULL.DIST(AG$29,$L75,$K75,FALSE)*$S75*((1+'Inputs &amp; Summary'!$D$7)^AG$29))),IF($M75=Lists!$H$3,IF($K75&lt;1,((($R75*(1-$E75)+$Q75*(1-$F75))/$K75)*((1+'Inputs &amp; Summary'!$D$7)^AG$29)),((INT(AG$29/$K75)-INT((AG$29-1)/$K75))*($R75*(1-$E75)+$Q75*(1-$F75))*((1+'Inputs &amp; Summary'!$D$7)^AG$29))),((_xlfn.WEIBULL.DIST(AG$29,$L75,$K75,FALSE)*($R75*(1-$E75)+$Q75*(1-$F75))*((1+'Inputs &amp; Summary'!$D$7)^AG$29))))))</f>
        <v>0</v>
      </c>
      <c r="AH75" s="114">
        <f>$D75*IF(AH$29&gt;'Inputs &amp; Summary'!$D$5,0,IF(AH$29&gt;VLOOKUP($G75,Lists!$J$17:$K$21,2),IF($M75=Lists!$H$3,IF($K75&lt;1,(($S75/$K75)*((1+'Inputs &amp; Summary'!$D$7)^AH$29)),((INT(AH$29/$K75)-INT((AH$29-1)/$K75))*$S75*((1+'Inputs &amp; Summary'!$D$7)^AH$29))),(_xlfn.WEIBULL.DIST(AH$29,$L75,$K75,FALSE)*$S75*((1+'Inputs &amp; Summary'!$D$7)^AH$29))),IF($M75=Lists!$H$3,IF($K75&lt;1,((($R75*(1-$E75)+$Q75*(1-$F75))/$K75)*((1+'Inputs &amp; Summary'!$D$7)^AH$29)),((INT(AH$29/$K75)-INT((AH$29-1)/$K75))*($R75*(1-$E75)+$Q75*(1-$F75))*((1+'Inputs &amp; Summary'!$D$7)^AH$29))),((_xlfn.WEIBULL.DIST(AH$29,$L75,$K75,FALSE)*($R75*(1-$E75)+$Q75*(1-$F75))*((1+'Inputs &amp; Summary'!$D$7)^AH$29))))))</f>
        <v>0</v>
      </c>
      <c r="AI75" s="114">
        <f>$D75*IF(AI$29&gt;'Inputs &amp; Summary'!$D$5,0,IF(AI$29&gt;VLOOKUP($G75,Lists!$J$17:$K$21,2),IF($M75=Lists!$H$3,IF($K75&lt;1,(($S75/$K75)*((1+'Inputs &amp; Summary'!$D$7)^AI$29)),((INT(AI$29/$K75)-INT((AI$29-1)/$K75))*$S75*((1+'Inputs &amp; Summary'!$D$7)^AI$29))),(_xlfn.WEIBULL.DIST(AI$29,$L75,$K75,FALSE)*$S75*((1+'Inputs &amp; Summary'!$D$7)^AI$29))),IF($M75=Lists!$H$3,IF($K75&lt;1,((($R75*(1-$E75)+$Q75*(1-$F75))/$K75)*((1+'Inputs &amp; Summary'!$D$7)^AI$29)),((INT(AI$29/$K75)-INT((AI$29-1)/$K75))*($R75*(1-$E75)+$Q75*(1-$F75))*((1+'Inputs &amp; Summary'!$D$7)^AI$29))),((_xlfn.WEIBULL.DIST(AI$29,$L75,$K75,FALSE)*($R75*(1-$E75)+$Q75*(1-$F75))*((1+'Inputs &amp; Summary'!$D$7)^AI$29))))))</f>
        <v>0</v>
      </c>
      <c r="AJ75" s="114">
        <f>$D75*IF(AJ$29&gt;'Inputs &amp; Summary'!$D$5,0,IF(AJ$29&gt;VLOOKUP($G75,Lists!$J$17:$K$21,2),IF($M75=Lists!$H$3,IF($K75&lt;1,(($S75/$K75)*((1+'Inputs &amp; Summary'!$D$7)^AJ$29)),((INT(AJ$29/$K75)-INT((AJ$29-1)/$K75))*$S75*((1+'Inputs &amp; Summary'!$D$7)^AJ$29))),(_xlfn.WEIBULL.DIST(AJ$29,$L75,$K75,FALSE)*$S75*((1+'Inputs &amp; Summary'!$D$7)^AJ$29))),IF($M75=Lists!$H$3,IF($K75&lt;1,((($R75*(1-$E75)+$Q75*(1-$F75))/$K75)*((1+'Inputs &amp; Summary'!$D$7)^AJ$29)),((INT(AJ$29/$K75)-INT((AJ$29-1)/$K75))*($R75*(1-$E75)+$Q75*(1-$F75))*((1+'Inputs &amp; Summary'!$D$7)^AJ$29))),((_xlfn.WEIBULL.DIST(AJ$29,$L75,$K75,FALSE)*($R75*(1-$E75)+$Q75*(1-$F75))*((1+'Inputs &amp; Summary'!$D$7)^AJ$29))))))</f>
        <v>0</v>
      </c>
      <c r="AK75" s="114">
        <f>$D75*IF(AK$29&gt;'Inputs &amp; Summary'!$D$5,0,IF(AK$29&gt;VLOOKUP($G75,Lists!$J$17:$K$21,2),IF($M75=Lists!$H$3,IF($K75&lt;1,(($S75/$K75)*((1+'Inputs &amp; Summary'!$D$7)^AK$29)),((INT(AK$29/$K75)-INT((AK$29-1)/$K75))*$S75*((1+'Inputs &amp; Summary'!$D$7)^AK$29))),(_xlfn.WEIBULL.DIST(AK$29,$L75,$K75,FALSE)*$S75*((1+'Inputs &amp; Summary'!$D$7)^AK$29))),IF($M75=Lists!$H$3,IF($K75&lt;1,((($R75*(1-$E75)+$Q75*(1-$F75))/$K75)*((1+'Inputs &amp; Summary'!$D$7)^AK$29)),((INT(AK$29/$K75)-INT((AK$29-1)/$K75))*($R75*(1-$E75)+$Q75*(1-$F75))*((1+'Inputs &amp; Summary'!$D$7)^AK$29))),((_xlfn.WEIBULL.DIST(AK$29,$L75,$K75,FALSE)*($R75*(1-$E75)+$Q75*(1-$F75))*((1+'Inputs &amp; Summary'!$D$7)^AK$29))))))</f>
        <v>0</v>
      </c>
      <c r="AL75" s="114">
        <f>$D75*IF(AL$29&gt;'Inputs &amp; Summary'!$D$5,0,IF(AL$29&gt;VLOOKUP($G75,Lists!$J$17:$K$21,2),IF($M75=Lists!$H$3,IF($K75&lt;1,(($S75/$K75)*((1+'Inputs &amp; Summary'!$D$7)^AL$29)),((INT(AL$29/$K75)-INT((AL$29-1)/$K75))*$S75*((1+'Inputs &amp; Summary'!$D$7)^AL$29))),(_xlfn.WEIBULL.DIST(AL$29,$L75,$K75,FALSE)*$S75*((1+'Inputs &amp; Summary'!$D$7)^AL$29))),IF($M75=Lists!$H$3,IF($K75&lt;1,((($R75*(1-$E75)+$Q75*(1-$F75))/$K75)*((1+'Inputs &amp; Summary'!$D$7)^AL$29)),((INT(AL$29/$K75)-INT((AL$29-1)/$K75))*($R75*(1-$E75)+$Q75*(1-$F75))*((1+'Inputs &amp; Summary'!$D$7)^AL$29))),((_xlfn.WEIBULL.DIST(AL$29,$L75,$K75,FALSE)*($R75*(1-$E75)+$Q75*(1-$F75))*((1+'Inputs &amp; Summary'!$D$7)^AL$29))))))</f>
        <v>0</v>
      </c>
      <c r="AM75" s="114">
        <f>$D75*IF(AM$29&gt;'Inputs &amp; Summary'!$D$5,0,IF(AM$29&gt;VLOOKUP($G75,Lists!$J$17:$K$21,2),IF($M75=Lists!$H$3,IF($K75&lt;1,(($S75/$K75)*((1+'Inputs &amp; Summary'!$D$7)^AM$29)),((INT(AM$29/$K75)-INT((AM$29-1)/$K75))*$S75*((1+'Inputs &amp; Summary'!$D$7)^AM$29))),(_xlfn.WEIBULL.DIST(AM$29,$L75,$K75,FALSE)*$S75*((1+'Inputs &amp; Summary'!$D$7)^AM$29))),IF($M75=Lists!$H$3,IF($K75&lt;1,((($R75*(1-$E75)+$Q75*(1-$F75))/$K75)*((1+'Inputs &amp; Summary'!$D$7)^AM$29)),((INT(AM$29/$K75)-INT((AM$29-1)/$K75))*($R75*(1-$E75)+$Q75*(1-$F75))*((1+'Inputs &amp; Summary'!$D$7)^AM$29))),((_xlfn.WEIBULL.DIST(AM$29,$L75,$K75,FALSE)*($R75*(1-$E75)+$Q75*(1-$F75))*((1+'Inputs &amp; Summary'!$D$7)^AM$29))))))</f>
        <v>0</v>
      </c>
      <c r="AN75" s="114">
        <f>$D75*IF(AN$29&gt;'Inputs &amp; Summary'!$D$5,0,IF(AN$29&gt;VLOOKUP($G75,Lists!$J$17:$K$21,2),IF($M75=Lists!$H$3,IF($K75&lt;1,(($S75/$K75)*((1+'Inputs &amp; Summary'!$D$7)^AN$29)),((INT(AN$29/$K75)-INT((AN$29-1)/$K75))*$S75*((1+'Inputs &amp; Summary'!$D$7)^AN$29))),(_xlfn.WEIBULL.DIST(AN$29,$L75,$K75,FALSE)*$S75*((1+'Inputs &amp; Summary'!$D$7)^AN$29))),IF($M75=Lists!$H$3,IF($K75&lt;1,((($R75*(1-$E75)+$Q75*(1-$F75))/$K75)*((1+'Inputs &amp; Summary'!$D$7)^AN$29)),((INT(AN$29/$K75)-INT((AN$29-1)/$K75))*($R75*(1-$E75)+$Q75*(1-$F75))*((1+'Inputs &amp; Summary'!$D$7)^AN$29))),((_xlfn.WEIBULL.DIST(AN$29,$L75,$K75,FALSE)*($R75*(1-$E75)+$Q75*(1-$F75))*((1+'Inputs &amp; Summary'!$D$7)^AN$29))))))</f>
        <v>0</v>
      </c>
      <c r="AO75" s="114">
        <f>$D75*IF(AO$29&gt;'Inputs &amp; Summary'!$D$5,0,IF(AO$29&gt;VLOOKUP($G75,Lists!$J$17:$K$21,2),IF($M75=Lists!$H$3,IF($K75&lt;1,(($S75/$K75)*((1+'Inputs &amp; Summary'!$D$7)^AO$29)),((INT(AO$29/$K75)-INT((AO$29-1)/$K75))*$S75*((1+'Inputs &amp; Summary'!$D$7)^AO$29))),(_xlfn.WEIBULL.DIST(AO$29,$L75,$K75,FALSE)*$S75*((1+'Inputs &amp; Summary'!$D$7)^AO$29))),IF($M75=Lists!$H$3,IF($K75&lt;1,((($R75*(1-$E75)+$Q75*(1-$F75))/$K75)*((1+'Inputs &amp; Summary'!$D$7)^AO$29)),((INT(AO$29/$K75)-INT((AO$29-1)/$K75))*($R75*(1-$E75)+$Q75*(1-$F75))*((1+'Inputs &amp; Summary'!$D$7)^AO$29))),((_xlfn.WEIBULL.DIST(AO$29,$L75,$K75,FALSE)*($R75*(1-$E75)+$Q75*(1-$F75))*((1+'Inputs &amp; Summary'!$D$7)^AO$29))))))</f>
        <v>0</v>
      </c>
      <c r="AP75" s="114">
        <f>$D75*IF(AP$29&gt;'Inputs &amp; Summary'!$D$5,0,IF(AP$29&gt;VLOOKUP($G75,Lists!$J$17:$K$21,2),IF($M75=Lists!$H$3,IF($K75&lt;1,(($S75/$K75)*((1+'Inputs &amp; Summary'!$D$7)^AP$29)),((INT(AP$29/$K75)-INT((AP$29-1)/$K75))*$S75*((1+'Inputs &amp; Summary'!$D$7)^AP$29))),(_xlfn.WEIBULL.DIST(AP$29,$L75,$K75,FALSE)*$S75*((1+'Inputs &amp; Summary'!$D$7)^AP$29))),IF($M75=Lists!$H$3,IF($K75&lt;1,((($R75*(1-$E75)+$Q75*(1-$F75))/$K75)*((1+'Inputs &amp; Summary'!$D$7)^AP$29)),((INT(AP$29/$K75)-INT((AP$29-1)/$K75))*($R75*(1-$E75)+$Q75*(1-$F75))*((1+'Inputs &amp; Summary'!$D$7)^AP$29))),((_xlfn.WEIBULL.DIST(AP$29,$L75,$K75,FALSE)*($R75*(1-$E75)+$Q75*(1-$F75))*((1+'Inputs &amp; Summary'!$D$7)^AP$29))))))</f>
        <v>0</v>
      </c>
      <c r="AQ75" s="114">
        <f>$D75*IF(AQ$29&gt;'Inputs &amp; Summary'!$D$5,0,IF(AQ$29&gt;VLOOKUP($G75,Lists!$J$17:$K$21,2),IF($M75=Lists!$H$3,IF($K75&lt;1,(($S75/$K75)*((1+'Inputs &amp; Summary'!$D$7)^AQ$29)),((INT(AQ$29/$K75)-INT((AQ$29-1)/$K75))*$S75*((1+'Inputs &amp; Summary'!$D$7)^AQ$29))),(_xlfn.WEIBULL.DIST(AQ$29,$L75,$K75,FALSE)*$S75*((1+'Inputs &amp; Summary'!$D$7)^AQ$29))),IF($M75=Lists!$H$3,IF($K75&lt;1,((($R75*(1-$E75)+$Q75*(1-$F75))/$K75)*((1+'Inputs &amp; Summary'!$D$7)^AQ$29)),((INT(AQ$29/$K75)-INT((AQ$29-1)/$K75))*($R75*(1-$E75)+$Q75*(1-$F75))*((1+'Inputs &amp; Summary'!$D$7)^AQ$29))),((_xlfn.WEIBULL.DIST(AQ$29,$L75,$K75,FALSE)*($R75*(1-$E75)+$Q75*(1-$F75))*((1+'Inputs &amp; Summary'!$D$7)^AQ$29))))))</f>
        <v>0</v>
      </c>
      <c r="AR75" s="114">
        <f>$D75*IF(AR$29&gt;'Inputs &amp; Summary'!$D$5,0,IF(AR$29&gt;VLOOKUP($G75,Lists!$J$17:$K$21,2),IF($M75=Lists!$H$3,IF($K75&lt;1,(($S75/$K75)*((1+'Inputs &amp; Summary'!$D$7)^AR$29)),((INT(AR$29/$K75)-INT((AR$29-1)/$K75))*$S75*((1+'Inputs &amp; Summary'!$D$7)^AR$29))),(_xlfn.WEIBULL.DIST(AR$29,$L75,$K75,FALSE)*$S75*((1+'Inputs &amp; Summary'!$D$7)^AR$29))),IF($M75=Lists!$H$3,IF($K75&lt;1,((($R75*(1-$E75)+$Q75*(1-$F75))/$K75)*((1+'Inputs &amp; Summary'!$D$7)^AR$29)),((INT(AR$29/$K75)-INT((AR$29-1)/$K75))*($R75*(1-$E75)+$Q75*(1-$F75))*((1+'Inputs &amp; Summary'!$D$7)^AR$29))),((_xlfn.WEIBULL.DIST(AR$29,$L75,$K75,FALSE)*($R75*(1-$E75)+$Q75*(1-$F75))*((1+'Inputs &amp; Summary'!$D$7)^AR$29))))))</f>
        <v>0</v>
      </c>
      <c r="AS75" s="114">
        <f>$D75*IF(AS$29&gt;'Inputs &amp; Summary'!$D$5,0,IF(AS$29&gt;VLOOKUP($G75,Lists!$J$17:$K$21,2),IF($M75=Lists!$H$3,IF($K75&lt;1,(($S75/$K75)*((1+'Inputs &amp; Summary'!$D$7)^AS$29)),((INT(AS$29/$K75)-INT((AS$29-1)/$K75))*$S75*((1+'Inputs &amp; Summary'!$D$7)^AS$29))),(_xlfn.WEIBULL.DIST(AS$29,$L75,$K75,FALSE)*$S75*((1+'Inputs &amp; Summary'!$D$7)^AS$29))),IF($M75=Lists!$H$3,IF($K75&lt;1,((($R75*(1-$E75)+$Q75*(1-$F75))/$K75)*((1+'Inputs &amp; Summary'!$D$7)^AS$29)),((INT(AS$29/$K75)-INT((AS$29-1)/$K75))*($R75*(1-$E75)+$Q75*(1-$F75))*((1+'Inputs &amp; Summary'!$D$7)^AS$29))),((_xlfn.WEIBULL.DIST(AS$29,$L75,$K75,FALSE)*($R75*(1-$E75)+$Q75*(1-$F75))*((1+'Inputs &amp; Summary'!$D$7)^AS$29))))))</f>
        <v>0</v>
      </c>
      <c r="AT75" s="114">
        <f>$D75*IF(AT$29&gt;'Inputs &amp; Summary'!$D$5,0,IF(AT$29&gt;VLOOKUP($G75,Lists!$J$17:$K$21,2),IF($M75=Lists!$H$3,IF($K75&lt;1,(($S75/$K75)*((1+'Inputs &amp; Summary'!$D$7)^AT$29)),((INT(AT$29/$K75)-INT((AT$29-1)/$K75))*$S75*((1+'Inputs &amp; Summary'!$D$7)^AT$29))),(_xlfn.WEIBULL.DIST(AT$29,$L75,$K75,FALSE)*$S75*((1+'Inputs &amp; Summary'!$D$7)^AT$29))),IF($M75=Lists!$H$3,IF($K75&lt;1,((($R75*(1-$E75)+$Q75*(1-$F75))/$K75)*((1+'Inputs &amp; Summary'!$D$7)^AT$29)),((INT(AT$29/$K75)-INT((AT$29-1)/$K75))*($R75*(1-$E75)+$Q75*(1-$F75))*((1+'Inputs &amp; Summary'!$D$7)^AT$29))),((_xlfn.WEIBULL.DIST(AT$29,$L75,$K75,FALSE)*($R75*(1-$E75)+$Q75*(1-$F75))*((1+'Inputs &amp; Summary'!$D$7)^AT$29))))))</f>
        <v>0</v>
      </c>
      <c r="AU75" s="114">
        <f>$D75*IF(AU$29&gt;'Inputs &amp; Summary'!$D$5,0,IF(AU$29&gt;VLOOKUP($G75,Lists!$J$17:$K$21,2),IF($M75=Lists!$H$3,IF($K75&lt;1,(($S75/$K75)*((1+'Inputs &amp; Summary'!$D$7)^AU$29)),((INT(AU$29/$K75)-INT((AU$29-1)/$K75))*$S75*((1+'Inputs &amp; Summary'!$D$7)^AU$29))),(_xlfn.WEIBULL.DIST(AU$29,$L75,$K75,FALSE)*$S75*((1+'Inputs &amp; Summary'!$D$7)^AU$29))),IF($M75=Lists!$H$3,IF($K75&lt;1,((($R75*(1-$E75)+$Q75*(1-$F75))/$K75)*((1+'Inputs &amp; Summary'!$D$7)^AU$29)),((INT(AU$29/$K75)-INT((AU$29-1)/$K75))*($R75*(1-$E75)+$Q75*(1-$F75))*((1+'Inputs &amp; Summary'!$D$7)^AU$29))),((_xlfn.WEIBULL.DIST(AU$29,$L75,$K75,FALSE)*($R75*(1-$E75)+$Q75*(1-$F75))*((1+'Inputs &amp; Summary'!$D$7)^AU$29))))))</f>
        <v>0</v>
      </c>
      <c r="AV75" s="114">
        <f>$D75*IF(AV$29&gt;'Inputs &amp; Summary'!$D$5,0,IF(AV$29&gt;VLOOKUP($G75,Lists!$J$17:$K$21,2),IF($M75=Lists!$H$3,IF($K75&lt;1,(($S75/$K75)*((1+'Inputs &amp; Summary'!$D$7)^AV$29)),((INT(AV$29/$K75)-INT((AV$29-1)/$K75))*$S75*((1+'Inputs &amp; Summary'!$D$7)^AV$29))),(_xlfn.WEIBULL.DIST(AV$29,$L75,$K75,FALSE)*$S75*((1+'Inputs &amp; Summary'!$D$7)^AV$29))),IF($M75=Lists!$H$3,IF($K75&lt;1,((($R75*(1-$E75)+$Q75*(1-$F75))/$K75)*((1+'Inputs &amp; Summary'!$D$7)^AV$29)),((INT(AV$29/$K75)-INT((AV$29-1)/$K75))*($R75*(1-$E75)+$Q75*(1-$F75))*((1+'Inputs &amp; Summary'!$D$7)^AV$29))),((_xlfn.WEIBULL.DIST(AV$29,$L75,$K75,FALSE)*($R75*(1-$E75)+$Q75*(1-$F75))*((1+'Inputs &amp; Summary'!$D$7)^AV$29))))))</f>
        <v>0</v>
      </c>
      <c r="AW75" s="114">
        <f>$D75*IF(AW$29&gt;'Inputs &amp; Summary'!$D$5,0,IF(AW$29&gt;VLOOKUP($G75,Lists!$J$17:$K$21,2),IF($M75=Lists!$H$3,IF($K75&lt;1,(($S75/$K75)*((1+'Inputs &amp; Summary'!$D$7)^AW$29)),((INT(AW$29/$K75)-INT((AW$29-1)/$K75))*$S75*((1+'Inputs &amp; Summary'!$D$7)^AW$29))),(_xlfn.WEIBULL.DIST(AW$29,$L75,$K75,FALSE)*$S75*((1+'Inputs &amp; Summary'!$D$7)^AW$29))),IF($M75=Lists!$H$3,IF($K75&lt;1,((($R75*(1-$E75)+$Q75*(1-$F75))/$K75)*((1+'Inputs &amp; Summary'!$D$7)^AW$29)),((INT(AW$29/$K75)-INT((AW$29-1)/$K75))*($R75*(1-$E75)+$Q75*(1-$F75))*((1+'Inputs &amp; Summary'!$D$7)^AW$29))),((_xlfn.WEIBULL.DIST(AW$29,$L75,$K75,FALSE)*($R75*(1-$E75)+$Q75*(1-$F75))*((1+'Inputs &amp; Summary'!$D$7)^AW$29))))))</f>
        <v>0</v>
      </c>
      <c r="AX75" s="114">
        <f>$D75*IF(AX$29&gt;'Inputs &amp; Summary'!$D$5,0,IF(AX$29&gt;VLOOKUP($G75,Lists!$J$17:$K$21,2),IF($M75=Lists!$H$3,IF($K75&lt;1,(($S75/$K75)*((1+'Inputs &amp; Summary'!$D$7)^AX$29)),((INT(AX$29/$K75)-INT((AX$29-1)/$K75))*$S75*((1+'Inputs &amp; Summary'!$D$7)^AX$29))),(_xlfn.WEIBULL.DIST(AX$29,$L75,$K75,FALSE)*$S75*((1+'Inputs &amp; Summary'!$D$7)^AX$29))),IF($M75=Lists!$H$3,IF($K75&lt;1,((($R75*(1-$E75)+$Q75*(1-$F75))/$K75)*((1+'Inputs &amp; Summary'!$D$7)^AX$29)),((INT(AX$29/$K75)-INT((AX$29-1)/$K75))*($R75*(1-$E75)+$Q75*(1-$F75))*((1+'Inputs &amp; Summary'!$D$7)^AX$29))),((_xlfn.WEIBULL.DIST(AX$29,$L75,$K75,FALSE)*($R75*(1-$E75)+$Q75*(1-$F75))*((1+'Inputs &amp; Summary'!$D$7)^AX$29))))))</f>
        <v>0</v>
      </c>
      <c r="AY75" s="114">
        <f>$D75*IF(AY$29&gt;'Inputs &amp; Summary'!$D$5,0,IF(AY$29&gt;VLOOKUP($G75,Lists!$J$17:$K$21,2),IF($M75=Lists!$H$3,IF($K75&lt;1,(($S75/$K75)*((1+'Inputs &amp; Summary'!$D$7)^AY$29)),((INT(AY$29/$K75)-INT((AY$29-1)/$K75))*$S75*((1+'Inputs &amp; Summary'!$D$7)^AY$29))),(_xlfn.WEIBULL.DIST(AY$29,$L75,$K75,FALSE)*$S75*((1+'Inputs &amp; Summary'!$D$7)^AY$29))),IF($M75=Lists!$H$3,IF($K75&lt;1,((($R75*(1-$E75)+$Q75*(1-$F75))/$K75)*((1+'Inputs &amp; Summary'!$D$7)^AY$29)),((INT(AY$29/$K75)-INT((AY$29-1)/$K75))*($R75*(1-$E75)+$Q75*(1-$F75))*((1+'Inputs &amp; Summary'!$D$7)^AY$29))),((_xlfn.WEIBULL.DIST(AY$29,$L75,$K75,FALSE)*($R75*(1-$E75)+$Q75*(1-$F75))*((1+'Inputs &amp; Summary'!$D$7)^AY$29))))))</f>
        <v>0</v>
      </c>
      <c r="AZ75" s="114">
        <f>$D75*IF(AZ$29&gt;'Inputs &amp; Summary'!$D$5,0,IF(AZ$29&gt;VLOOKUP($G75,Lists!$J$17:$K$21,2),IF($M75=Lists!$H$3,IF($K75&lt;1,(($S75/$K75)*((1+'Inputs &amp; Summary'!$D$7)^AZ$29)),((INT(AZ$29/$K75)-INT((AZ$29-1)/$K75))*$S75*((1+'Inputs &amp; Summary'!$D$7)^AZ$29))),(_xlfn.WEIBULL.DIST(AZ$29,$L75,$K75,FALSE)*$S75*((1+'Inputs &amp; Summary'!$D$7)^AZ$29))),IF($M75=Lists!$H$3,IF($K75&lt;1,((($R75*(1-$E75)+$Q75*(1-$F75))/$K75)*((1+'Inputs &amp; Summary'!$D$7)^AZ$29)),((INT(AZ$29/$K75)-INT((AZ$29-1)/$K75))*($R75*(1-$E75)+$Q75*(1-$F75))*((1+'Inputs &amp; Summary'!$D$7)^AZ$29))),((_xlfn.WEIBULL.DIST(AZ$29,$L75,$K75,FALSE)*($R75*(1-$E75)+$Q75*(1-$F75))*((1+'Inputs &amp; Summary'!$D$7)^AZ$29))))))</f>
        <v>0</v>
      </c>
      <c r="BA75" s="114">
        <f>$D75*IF(BA$29&gt;'Inputs &amp; Summary'!$D$5,0,IF(BA$29&gt;VLOOKUP($G75,Lists!$J$17:$K$21,2),IF($M75=Lists!$H$3,IF($K75&lt;1,(($S75/$K75)*((1+'Inputs &amp; Summary'!$D$7)^BA$29)),((INT(BA$29/$K75)-INT((BA$29-1)/$K75))*$S75*((1+'Inputs &amp; Summary'!$D$7)^BA$29))),(_xlfn.WEIBULL.DIST(BA$29,$L75,$K75,FALSE)*$S75*((1+'Inputs &amp; Summary'!$D$7)^BA$29))),IF($M75=Lists!$H$3,IF($K75&lt;1,((($R75*(1-$E75)+$Q75*(1-$F75))/$K75)*((1+'Inputs &amp; Summary'!$D$7)^BA$29)),((INT(BA$29/$K75)-INT((BA$29-1)/$K75))*($R75*(1-$E75)+$Q75*(1-$F75))*((1+'Inputs &amp; Summary'!$D$7)^BA$29))),((_xlfn.WEIBULL.DIST(BA$29,$L75,$K75,FALSE)*($R75*(1-$E75)+$Q75*(1-$F75))*((1+'Inputs &amp; Summary'!$D$7)^BA$29))))))</f>
        <v>0</v>
      </c>
      <c r="BB75" s="114">
        <f>$D75*IF(BB$29&gt;'Inputs &amp; Summary'!$D$5,0,IF(BB$29&gt;VLOOKUP($G75,Lists!$J$17:$K$21,2),IF($M75=Lists!$H$3,IF($K75&lt;1,(($S75/$K75)*((1+'Inputs &amp; Summary'!$D$7)^BB$29)),((INT(BB$29/$K75)-INT((BB$29-1)/$K75))*$S75*((1+'Inputs &amp; Summary'!$D$7)^BB$29))),(_xlfn.WEIBULL.DIST(BB$29,$L75,$K75,FALSE)*$S75*((1+'Inputs &amp; Summary'!$D$7)^BB$29))),IF($M75=Lists!$H$3,IF($K75&lt;1,((($R75*(1-$E75)+$Q75*(1-$F75))/$K75)*((1+'Inputs &amp; Summary'!$D$7)^BB$29)),((INT(BB$29/$K75)-INT((BB$29-1)/$K75))*($R75*(1-$E75)+$Q75*(1-$F75))*((1+'Inputs &amp; Summary'!$D$7)^BB$29))),((_xlfn.WEIBULL.DIST(BB$29,$L75,$K75,FALSE)*($R75*(1-$E75)+$Q75*(1-$F75))*((1+'Inputs &amp; Summary'!$D$7)^BB$29))))))</f>
        <v>0</v>
      </c>
      <c r="BC75" s="114">
        <f>$D75*IF(BC$29&gt;'Inputs &amp; Summary'!$D$5,0,IF(BC$29&gt;VLOOKUP($G75,Lists!$J$17:$K$21,2),IF($M75=Lists!$H$3,IF($K75&lt;1,(($S75/$K75)*((1+'Inputs &amp; Summary'!$D$7)^BC$29)),((INT(BC$29/$K75)-INT((BC$29-1)/$K75))*$S75*((1+'Inputs &amp; Summary'!$D$7)^BC$29))),(_xlfn.WEIBULL.DIST(BC$29,$L75,$K75,FALSE)*$S75*((1+'Inputs &amp; Summary'!$D$7)^BC$29))),IF($M75=Lists!$H$3,IF($K75&lt;1,((($R75*(1-$E75)+$Q75*(1-$F75))/$K75)*((1+'Inputs &amp; Summary'!$D$7)^BC$29)),((INT(BC$29/$K75)-INT((BC$29-1)/$K75))*($R75*(1-$E75)+$Q75*(1-$F75))*((1+'Inputs &amp; Summary'!$D$7)^BC$29))),((_xlfn.WEIBULL.DIST(BC$29,$L75,$K75,FALSE)*($R75*(1-$E75)+$Q75*(1-$F75))*((1+'Inputs &amp; Summary'!$D$7)^BC$29))))))</f>
        <v>0</v>
      </c>
      <c r="BD75" s="114">
        <f>$D75*IF(BD$29&gt;'Inputs &amp; Summary'!$D$5,0,IF(BD$29&gt;VLOOKUP($G75,Lists!$J$17:$K$21,2),IF($M75=Lists!$H$3,IF($K75&lt;1,(($S75/$K75)*((1+'Inputs &amp; Summary'!$D$7)^BD$29)),((INT(BD$29/$K75)-INT((BD$29-1)/$K75))*$S75*((1+'Inputs &amp; Summary'!$D$7)^BD$29))),(_xlfn.WEIBULL.DIST(BD$29,$L75,$K75,FALSE)*$S75*((1+'Inputs &amp; Summary'!$D$7)^BD$29))),IF($M75=Lists!$H$3,IF($K75&lt;1,((($R75*(1-$E75)+$Q75*(1-$F75))/$K75)*((1+'Inputs &amp; Summary'!$D$7)^BD$29)),((INT(BD$29/$K75)-INT((BD$29-1)/$K75))*($R75*(1-$E75)+$Q75*(1-$F75))*((1+'Inputs &amp; Summary'!$D$7)^BD$29))),((_xlfn.WEIBULL.DIST(BD$29,$L75,$K75,FALSE)*($R75*(1-$E75)+$Q75*(1-$F75))*((1+'Inputs &amp; Summary'!$D$7)^BD$29))))))</f>
        <v>0</v>
      </c>
      <c r="BE75" s="114">
        <f>$D75*IF(BE$29&gt;'Inputs &amp; Summary'!$D$5,0,IF(BE$29&gt;VLOOKUP($G75,Lists!$J$17:$K$21,2),IF($M75=Lists!$H$3,IF($K75&lt;1,(($S75/$K75)*((1+'Inputs &amp; Summary'!$D$7)^BE$29)),((INT(BE$29/$K75)-INT((BE$29-1)/$K75))*$S75*((1+'Inputs &amp; Summary'!$D$7)^BE$29))),(_xlfn.WEIBULL.DIST(BE$29,$L75,$K75,FALSE)*$S75*((1+'Inputs &amp; Summary'!$D$7)^BE$29))),IF($M75=Lists!$H$3,IF($K75&lt;1,((($R75*(1-$E75)+$Q75*(1-$F75))/$K75)*((1+'Inputs &amp; Summary'!$D$7)^BE$29)),((INT(BE$29/$K75)-INT((BE$29-1)/$K75))*($R75*(1-$E75)+$Q75*(1-$F75))*((1+'Inputs &amp; Summary'!$D$7)^BE$29))),((_xlfn.WEIBULL.DIST(BE$29,$L75,$K75,FALSE)*($R75*(1-$E75)+$Q75*(1-$F75))*((1+'Inputs &amp; Summary'!$D$7)^BE$29))))))</f>
        <v>0</v>
      </c>
      <c r="BF75" s="114">
        <f>$D75*IF(BF$29&gt;'Inputs &amp; Summary'!$D$5,0,IF(BF$29&gt;VLOOKUP($G75,Lists!$J$17:$K$21,2),IF($M75=Lists!$H$3,IF($K75&lt;1,(($S75/$K75)*((1+'Inputs &amp; Summary'!$D$7)^BF$29)),((INT(BF$29/$K75)-INT((BF$29-1)/$K75))*$S75*((1+'Inputs &amp; Summary'!$D$7)^BF$29))),(_xlfn.WEIBULL.DIST(BF$29,$L75,$K75,FALSE)*$S75*((1+'Inputs &amp; Summary'!$D$7)^BF$29))),IF($M75=Lists!$H$3,IF($K75&lt;1,((($R75*(1-$E75)+$Q75*(1-$F75))/$K75)*((1+'Inputs &amp; Summary'!$D$7)^BF$29)),((INT(BF$29/$K75)-INT((BF$29-1)/$K75))*($R75*(1-$E75)+$Q75*(1-$F75))*((1+'Inputs &amp; Summary'!$D$7)^BF$29))),((_xlfn.WEIBULL.DIST(BF$29,$L75,$K75,FALSE)*($R75*(1-$E75)+$Q75*(1-$F75))*((1+'Inputs &amp; Summary'!$D$7)^BF$29))))))</f>
        <v>0</v>
      </c>
      <c r="BG75" s="114">
        <f>$D75*IF(BG$29&gt;'Inputs &amp; Summary'!$D$5,0,IF(BG$29&gt;VLOOKUP($G75,Lists!$J$17:$K$21,2),IF($M75=Lists!$H$3,IF($K75&lt;1,(($S75/$K75)*((1+'Inputs &amp; Summary'!$D$7)^BG$29)),((INT(BG$29/$K75)-INT((BG$29-1)/$K75))*$S75*((1+'Inputs &amp; Summary'!$D$7)^BG$29))),(_xlfn.WEIBULL.DIST(BG$29,$L75,$K75,FALSE)*$S75*((1+'Inputs &amp; Summary'!$D$7)^BG$29))),IF($M75=Lists!$H$3,IF($K75&lt;1,((($R75*(1-$E75)+$Q75*(1-$F75))/$K75)*((1+'Inputs &amp; Summary'!$D$7)^BG$29)),((INT(BG$29/$K75)-INT((BG$29-1)/$K75))*($R75*(1-$E75)+$Q75*(1-$F75))*((1+'Inputs &amp; Summary'!$D$7)^BG$29))),((_xlfn.WEIBULL.DIST(BG$29,$L75,$K75,FALSE)*($R75*(1-$E75)+$Q75*(1-$F75))*((1+'Inputs &amp; Summary'!$D$7)^BG$29))))))</f>
        <v>0</v>
      </c>
      <c r="BH75" s="114">
        <f>$D75*IF(BH$29&gt;'Inputs &amp; Summary'!$D$5,0,IF(BH$29&gt;VLOOKUP($G75,Lists!$J$17:$K$21,2),IF($M75=Lists!$H$3,IF($K75&lt;1,(($S75/$K75)*((1+'Inputs &amp; Summary'!$D$7)^BH$29)),((INT(BH$29/$K75)-INT((BH$29-1)/$K75))*$S75*((1+'Inputs &amp; Summary'!$D$7)^BH$29))),(_xlfn.WEIBULL.DIST(BH$29,$L75,$K75,FALSE)*$S75*((1+'Inputs &amp; Summary'!$D$7)^BH$29))),IF($M75=Lists!$H$3,IF($K75&lt;1,((($R75*(1-$E75)+$Q75*(1-$F75))/$K75)*((1+'Inputs &amp; Summary'!$D$7)^BH$29)),((INT(BH$29/$K75)-INT((BH$29-1)/$K75))*($R75*(1-$E75)+$Q75*(1-$F75))*((1+'Inputs &amp; Summary'!$D$7)^BH$29))),((_xlfn.WEIBULL.DIST(BH$29,$L75,$K75,FALSE)*($R75*(1-$E75)+$Q75*(1-$F75))*((1+'Inputs &amp; Summary'!$D$7)^BH$29))))))</f>
        <v>0</v>
      </c>
      <c r="BI75" s="114">
        <f>$D75*IF(BI$29&gt;'Inputs &amp; Summary'!$D$5,0,IF(BI$29&gt;VLOOKUP($G75,Lists!$J$17:$K$21,2),IF($M75=Lists!$H$3,IF($K75&lt;1,(($S75/$K75)*((1+'Inputs &amp; Summary'!$D$7)^BI$29)),((INT(BI$29/$K75)-INT((BI$29-1)/$K75))*$S75*((1+'Inputs &amp; Summary'!$D$7)^BI$29))),(_xlfn.WEIBULL.DIST(BI$29,$L75,$K75,FALSE)*$S75*((1+'Inputs &amp; Summary'!$D$7)^BI$29))),IF($M75=Lists!$H$3,IF($K75&lt;1,((($R75*(1-$E75)+$Q75*(1-$F75))/$K75)*((1+'Inputs &amp; Summary'!$D$7)^BI$29)),((INT(BI$29/$K75)-INT((BI$29-1)/$K75))*($R75*(1-$E75)+$Q75*(1-$F75))*((1+'Inputs &amp; Summary'!$D$7)^BI$29))),((_xlfn.WEIBULL.DIST(BI$29,$L75,$K75,FALSE)*($R75*(1-$E75)+$Q75*(1-$F75))*((1+'Inputs &amp; Summary'!$D$7)^BI$29))))))</f>
        <v>0</v>
      </c>
      <c r="BJ75" s="114">
        <f>$D75*IF(BJ$29&gt;'Inputs &amp; Summary'!$D$5,0,IF(BJ$29&gt;VLOOKUP($G75,Lists!$J$17:$K$21,2),IF($M75=Lists!$H$3,IF($K75&lt;1,(($S75/$K75)*((1+'Inputs &amp; Summary'!$D$7)^BJ$29)),((INT(BJ$29/$K75)-INT((BJ$29-1)/$K75))*$S75*((1+'Inputs &amp; Summary'!$D$7)^BJ$29))),(_xlfn.WEIBULL.DIST(BJ$29,$L75,$K75,FALSE)*$S75*((1+'Inputs &amp; Summary'!$D$7)^BJ$29))),IF($M75=Lists!$H$3,IF($K75&lt;1,((($R75*(1-$E75)+$Q75*(1-$F75))/$K75)*((1+'Inputs &amp; Summary'!$D$7)^BJ$29)),((INT(BJ$29/$K75)-INT((BJ$29-1)/$K75))*($R75*(1-$E75)+$Q75*(1-$F75))*((1+'Inputs &amp; Summary'!$D$7)^BJ$29))),((_xlfn.WEIBULL.DIST(BJ$29,$L75,$K75,FALSE)*($R75*(1-$E75)+$Q75*(1-$F75))*((1+'Inputs &amp; Summary'!$D$7)^BJ$29))))))</f>
        <v>0</v>
      </c>
      <c r="BK75" s="114">
        <f>$D75*IF(BK$29&gt;'Inputs &amp; Summary'!$D$5,0,IF(BK$29&gt;VLOOKUP($G75,Lists!$J$17:$K$21,2),IF($M75=Lists!$H$3,IF($K75&lt;1,(($S75/$K75)*((1+'Inputs &amp; Summary'!$D$7)^BK$29)),((INT(BK$29/$K75)-INT((BK$29-1)/$K75))*$S75*((1+'Inputs &amp; Summary'!$D$7)^BK$29))),(_xlfn.WEIBULL.DIST(BK$29,$L75,$K75,FALSE)*$S75*((1+'Inputs &amp; Summary'!$D$7)^BK$29))),IF($M75=Lists!$H$3,IF($K75&lt;1,((($R75*(1-$E75)+$Q75*(1-$F75))/$K75)*((1+'Inputs &amp; Summary'!$D$7)^BK$29)),((INT(BK$29/$K75)-INT((BK$29-1)/$K75))*($R75*(1-$E75)+$Q75*(1-$F75))*((1+'Inputs &amp; Summary'!$D$7)^BK$29))),((_xlfn.WEIBULL.DIST(BK$29,$L75,$K75,FALSE)*($R75*(1-$E75)+$Q75*(1-$F75))*((1+'Inputs &amp; Summary'!$D$7)^BK$29))))))</f>
        <v>0</v>
      </c>
      <c r="BL75" s="114">
        <f>$D75*IF(BL$29&gt;'Inputs &amp; Summary'!$D$5,0,IF(BL$29&gt;VLOOKUP($G75,Lists!$J$17:$K$21,2),IF($M75=Lists!$H$3,IF($K75&lt;1,(($S75/$K75)*((1+'Inputs &amp; Summary'!$D$7)^BL$29)),((INT(BL$29/$K75)-INT((BL$29-1)/$K75))*$S75*((1+'Inputs &amp; Summary'!$D$7)^BL$29))),(_xlfn.WEIBULL.DIST(BL$29,$L75,$K75,FALSE)*$S75*((1+'Inputs &amp; Summary'!$D$7)^BL$29))),IF($M75=Lists!$H$3,IF($K75&lt;1,((($R75*(1-$E75)+$Q75*(1-$F75))/$K75)*((1+'Inputs &amp; Summary'!$D$7)^BL$29)),((INT(BL$29/$K75)-INT((BL$29-1)/$K75))*($R75*(1-$E75)+$Q75*(1-$F75))*((1+'Inputs &amp; Summary'!$D$7)^BL$29))),((_xlfn.WEIBULL.DIST(BL$29,$L75,$K75,FALSE)*($R75*(1-$E75)+$Q75*(1-$F75))*((1+'Inputs &amp; Summary'!$D$7)^BL$29))))))</f>
        <v>0</v>
      </c>
    </row>
    <row r="76" spans="1:64" s="1" customFormat="1" x14ac:dyDescent="0.3">
      <c r="A76" s="79" t="s">
        <v>158</v>
      </c>
      <c r="B76" s="33" t="s">
        <v>307</v>
      </c>
      <c r="C76" s="33" t="s">
        <v>138</v>
      </c>
      <c r="D76" s="68">
        <v>0</v>
      </c>
      <c r="E76" s="68"/>
      <c r="F76" s="68"/>
      <c r="G76" s="213" t="s">
        <v>433</v>
      </c>
      <c r="H76" s="34"/>
      <c r="I76" s="34" t="s">
        <v>96</v>
      </c>
      <c r="J76" s="33">
        <f>VLOOKUP(I76,'Labor Rates'!$A$1:$B$16,2)</f>
        <v>14.423076923076923</v>
      </c>
      <c r="K76" s="35">
        <v>1</v>
      </c>
      <c r="L76" s="35">
        <v>1</v>
      </c>
      <c r="M76" s="33" t="s">
        <v>259</v>
      </c>
      <c r="N76" s="84">
        <v>2</v>
      </c>
      <c r="O76" s="35">
        <v>0.08</v>
      </c>
      <c r="P76" s="5">
        <v>0</v>
      </c>
      <c r="Q76" s="73">
        <f t="shared" si="11"/>
        <v>2.3076923076923079</v>
      </c>
      <c r="R76" s="73">
        <f t="shared" si="12"/>
        <v>0</v>
      </c>
      <c r="S76" s="74">
        <f t="shared" si="13"/>
        <v>0</v>
      </c>
      <c r="T76" s="88"/>
      <c r="U76" s="80"/>
      <c r="V76" s="87">
        <f t="shared" si="14"/>
        <v>0</v>
      </c>
      <c r="W76" s="87">
        <f>NPV('Inputs &amp; Summary'!$D$6,Y76:BL76)</f>
        <v>0</v>
      </c>
      <c r="X76" s="90">
        <f t="shared" si="15"/>
        <v>0</v>
      </c>
      <c r="Y76" s="114">
        <f>$D76*IF(Y$29&gt;'Inputs &amp; Summary'!$D$5,0,IF(Y$29&gt;VLOOKUP($G76,Lists!$J$17:$K$21,2),IF($M76=Lists!$H$3,IF($K76&lt;1,(($S76/$K76)*((1+'Inputs &amp; Summary'!$D$7)^Y$29)),((INT(Y$29/$K76)-INT((Y$29-1)/$K76))*$S76*((1+'Inputs &amp; Summary'!$D$7)^Y$29))),(_xlfn.WEIBULL.DIST(Y$29,$L76,$K76,FALSE)*$S76*((1+'Inputs &amp; Summary'!$D$7)^Y$29))),IF($M76=Lists!$H$3,IF($K76&lt;1,((($R76*(1-$E76)+$Q76*(1-$F76))/$K76)*((1+'Inputs &amp; Summary'!$D$7)^Y$29)),((INT(Y$29/$K76)-INT((Y$29-1)/$K76))*($R76*(1-$E76)+$Q76*(1-$F76))*((1+'Inputs &amp; Summary'!$D$7)^Y$29))),((_xlfn.WEIBULL.DIST(Y$29,$L76,$K76,FALSE)*($R76*(1-$E76)+$Q76*(1-$F76))*((1+'Inputs &amp; Summary'!$D$7)^Y$29))))))</f>
        <v>0</v>
      </c>
      <c r="Z76" s="114">
        <f>$D76*IF(Z$29&gt;'Inputs &amp; Summary'!$D$5,0,IF(Z$29&gt;VLOOKUP($G76,Lists!$J$17:$K$21,2),IF($M76=Lists!$H$3,IF($K76&lt;1,(($S76/$K76)*((1+'Inputs &amp; Summary'!$D$7)^Z$29)),((INT(Z$29/$K76)-INT((Z$29-1)/$K76))*$S76*((1+'Inputs &amp; Summary'!$D$7)^Z$29))),(_xlfn.WEIBULL.DIST(Z$29,$L76,$K76,FALSE)*$S76*((1+'Inputs &amp; Summary'!$D$7)^Z$29))),IF($M76=Lists!$H$3,IF($K76&lt;1,((($R76*(1-$E76)+$Q76*(1-$F76))/$K76)*((1+'Inputs &amp; Summary'!$D$7)^Z$29)),((INT(Z$29/$K76)-INT((Z$29-1)/$K76))*($R76*(1-$E76)+$Q76*(1-$F76))*((1+'Inputs &amp; Summary'!$D$7)^Z$29))),((_xlfn.WEIBULL.DIST(Z$29,$L76,$K76,FALSE)*($R76*(1-$E76)+$Q76*(1-$F76))*((1+'Inputs &amp; Summary'!$D$7)^Z$29))))))</f>
        <v>0</v>
      </c>
      <c r="AA76" s="114">
        <f>$D76*IF(AA$29&gt;'Inputs &amp; Summary'!$D$5,0,IF(AA$29&gt;VLOOKUP($G76,Lists!$J$17:$K$21,2),IF($M76=Lists!$H$3,IF($K76&lt;1,(($S76/$K76)*((1+'Inputs &amp; Summary'!$D$7)^AA$29)),((INT(AA$29/$K76)-INT((AA$29-1)/$K76))*$S76*((1+'Inputs &amp; Summary'!$D$7)^AA$29))),(_xlfn.WEIBULL.DIST(AA$29,$L76,$K76,FALSE)*$S76*((1+'Inputs &amp; Summary'!$D$7)^AA$29))),IF($M76=Lists!$H$3,IF($K76&lt;1,((($R76*(1-$E76)+$Q76*(1-$F76))/$K76)*((1+'Inputs &amp; Summary'!$D$7)^AA$29)),((INT(AA$29/$K76)-INT((AA$29-1)/$K76))*($R76*(1-$E76)+$Q76*(1-$F76))*((1+'Inputs &amp; Summary'!$D$7)^AA$29))),((_xlfn.WEIBULL.DIST(AA$29,$L76,$K76,FALSE)*($R76*(1-$E76)+$Q76*(1-$F76))*((1+'Inputs &amp; Summary'!$D$7)^AA$29))))))</f>
        <v>0</v>
      </c>
      <c r="AB76" s="114">
        <f>$D76*IF(AB$29&gt;'Inputs &amp; Summary'!$D$5,0,IF(AB$29&gt;VLOOKUP($G76,Lists!$J$17:$K$21,2),IF($M76=Lists!$H$3,IF($K76&lt;1,(($S76/$K76)*((1+'Inputs &amp; Summary'!$D$7)^AB$29)),((INT(AB$29/$K76)-INT((AB$29-1)/$K76))*$S76*((1+'Inputs &amp; Summary'!$D$7)^AB$29))),(_xlfn.WEIBULL.DIST(AB$29,$L76,$K76,FALSE)*$S76*((1+'Inputs &amp; Summary'!$D$7)^AB$29))),IF($M76=Lists!$H$3,IF($K76&lt;1,((($R76*(1-$E76)+$Q76*(1-$F76))/$K76)*((1+'Inputs &amp; Summary'!$D$7)^AB$29)),((INT(AB$29/$K76)-INT((AB$29-1)/$K76))*($R76*(1-$E76)+$Q76*(1-$F76))*((1+'Inputs &amp; Summary'!$D$7)^AB$29))),((_xlfn.WEIBULL.DIST(AB$29,$L76,$K76,FALSE)*($R76*(1-$E76)+$Q76*(1-$F76))*((1+'Inputs &amp; Summary'!$D$7)^AB$29))))))</f>
        <v>0</v>
      </c>
      <c r="AC76" s="114">
        <f>$D76*IF(AC$29&gt;'Inputs &amp; Summary'!$D$5,0,IF(AC$29&gt;VLOOKUP($G76,Lists!$J$17:$K$21,2),IF($M76=Lists!$H$3,IF($K76&lt;1,(($S76/$K76)*((1+'Inputs &amp; Summary'!$D$7)^AC$29)),((INT(AC$29/$K76)-INT((AC$29-1)/$K76))*$S76*((1+'Inputs &amp; Summary'!$D$7)^AC$29))),(_xlfn.WEIBULL.DIST(AC$29,$L76,$K76,FALSE)*$S76*((1+'Inputs &amp; Summary'!$D$7)^AC$29))),IF($M76=Lists!$H$3,IF($K76&lt;1,((($R76*(1-$E76)+$Q76*(1-$F76))/$K76)*((1+'Inputs &amp; Summary'!$D$7)^AC$29)),((INT(AC$29/$K76)-INT((AC$29-1)/$K76))*($R76*(1-$E76)+$Q76*(1-$F76))*((1+'Inputs &amp; Summary'!$D$7)^AC$29))),((_xlfn.WEIBULL.DIST(AC$29,$L76,$K76,FALSE)*($R76*(1-$E76)+$Q76*(1-$F76))*((1+'Inputs &amp; Summary'!$D$7)^AC$29))))))</f>
        <v>0</v>
      </c>
      <c r="AD76" s="114">
        <f>$D76*IF(AD$29&gt;'Inputs &amp; Summary'!$D$5,0,IF(AD$29&gt;VLOOKUP($G76,Lists!$J$17:$K$21,2),IF($M76=Lists!$H$3,IF($K76&lt;1,(($S76/$K76)*((1+'Inputs &amp; Summary'!$D$7)^AD$29)),((INT(AD$29/$K76)-INT((AD$29-1)/$K76))*$S76*((1+'Inputs &amp; Summary'!$D$7)^AD$29))),(_xlfn.WEIBULL.DIST(AD$29,$L76,$K76,FALSE)*$S76*((1+'Inputs &amp; Summary'!$D$7)^AD$29))),IF($M76=Lists!$H$3,IF($K76&lt;1,((($R76*(1-$E76)+$Q76*(1-$F76))/$K76)*((1+'Inputs &amp; Summary'!$D$7)^AD$29)),((INT(AD$29/$K76)-INT((AD$29-1)/$K76))*($R76*(1-$E76)+$Q76*(1-$F76))*((1+'Inputs &amp; Summary'!$D$7)^AD$29))),((_xlfn.WEIBULL.DIST(AD$29,$L76,$K76,FALSE)*($R76*(1-$E76)+$Q76*(1-$F76))*((1+'Inputs &amp; Summary'!$D$7)^AD$29))))))</f>
        <v>0</v>
      </c>
      <c r="AE76" s="114">
        <f>$D76*IF(AE$29&gt;'Inputs &amp; Summary'!$D$5,0,IF(AE$29&gt;VLOOKUP($G76,Lists!$J$17:$K$21,2),IF($M76=Lists!$H$3,IF($K76&lt;1,(($S76/$K76)*((1+'Inputs &amp; Summary'!$D$7)^AE$29)),((INT(AE$29/$K76)-INT((AE$29-1)/$K76))*$S76*((1+'Inputs &amp; Summary'!$D$7)^AE$29))),(_xlfn.WEIBULL.DIST(AE$29,$L76,$K76,FALSE)*$S76*((1+'Inputs &amp; Summary'!$D$7)^AE$29))),IF($M76=Lists!$H$3,IF($K76&lt;1,((($R76*(1-$E76)+$Q76*(1-$F76))/$K76)*((1+'Inputs &amp; Summary'!$D$7)^AE$29)),((INT(AE$29/$K76)-INT((AE$29-1)/$K76))*($R76*(1-$E76)+$Q76*(1-$F76))*((1+'Inputs &amp; Summary'!$D$7)^AE$29))),((_xlfn.WEIBULL.DIST(AE$29,$L76,$K76,FALSE)*($R76*(1-$E76)+$Q76*(1-$F76))*((1+'Inputs &amp; Summary'!$D$7)^AE$29))))))</f>
        <v>0</v>
      </c>
      <c r="AF76" s="114">
        <f>$D76*IF(AF$29&gt;'Inputs &amp; Summary'!$D$5,0,IF(AF$29&gt;VLOOKUP($G76,Lists!$J$17:$K$21,2),IF($M76=Lists!$H$3,IF($K76&lt;1,(($S76/$K76)*((1+'Inputs &amp; Summary'!$D$7)^AF$29)),((INT(AF$29/$K76)-INT((AF$29-1)/$K76))*$S76*((1+'Inputs &amp; Summary'!$D$7)^AF$29))),(_xlfn.WEIBULL.DIST(AF$29,$L76,$K76,FALSE)*$S76*((1+'Inputs &amp; Summary'!$D$7)^AF$29))),IF($M76=Lists!$H$3,IF($K76&lt;1,((($R76*(1-$E76)+$Q76*(1-$F76))/$K76)*((1+'Inputs &amp; Summary'!$D$7)^AF$29)),((INT(AF$29/$K76)-INT((AF$29-1)/$K76))*($R76*(1-$E76)+$Q76*(1-$F76))*((1+'Inputs &amp; Summary'!$D$7)^AF$29))),((_xlfn.WEIBULL.DIST(AF$29,$L76,$K76,FALSE)*($R76*(1-$E76)+$Q76*(1-$F76))*((1+'Inputs &amp; Summary'!$D$7)^AF$29))))))</f>
        <v>0</v>
      </c>
      <c r="AG76" s="114">
        <f>$D76*IF(AG$29&gt;'Inputs &amp; Summary'!$D$5,0,IF(AG$29&gt;VLOOKUP($G76,Lists!$J$17:$K$21,2),IF($M76=Lists!$H$3,IF($K76&lt;1,(($S76/$K76)*((1+'Inputs &amp; Summary'!$D$7)^AG$29)),((INT(AG$29/$K76)-INT((AG$29-1)/$K76))*$S76*((1+'Inputs &amp; Summary'!$D$7)^AG$29))),(_xlfn.WEIBULL.DIST(AG$29,$L76,$K76,FALSE)*$S76*((1+'Inputs &amp; Summary'!$D$7)^AG$29))),IF($M76=Lists!$H$3,IF($K76&lt;1,((($R76*(1-$E76)+$Q76*(1-$F76))/$K76)*((1+'Inputs &amp; Summary'!$D$7)^AG$29)),((INT(AG$29/$K76)-INT((AG$29-1)/$K76))*($R76*(1-$E76)+$Q76*(1-$F76))*((1+'Inputs &amp; Summary'!$D$7)^AG$29))),((_xlfn.WEIBULL.DIST(AG$29,$L76,$K76,FALSE)*($R76*(1-$E76)+$Q76*(1-$F76))*((1+'Inputs &amp; Summary'!$D$7)^AG$29))))))</f>
        <v>0</v>
      </c>
      <c r="AH76" s="114">
        <f>$D76*IF(AH$29&gt;'Inputs &amp; Summary'!$D$5,0,IF(AH$29&gt;VLOOKUP($G76,Lists!$J$17:$K$21,2),IF($M76=Lists!$H$3,IF($K76&lt;1,(($S76/$K76)*((1+'Inputs &amp; Summary'!$D$7)^AH$29)),((INT(AH$29/$K76)-INT((AH$29-1)/$K76))*$S76*((1+'Inputs &amp; Summary'!$D$7)^AH$29))),(_xlfn.WEIBULL.DIST(AH$29,$L76,$K76,FALSE)*$S76*((1+'Inputs &amp; Summary'!$D$7)^AH$29))),IF($M76=Lists!$H$3,IF($K76&lt;1,((($R76*(1-$E76)+$Q76*(1-$F76))/$K76)*((1+'Inputs &amp; Summary'!$D$7)^AH$29)),((INT(AH$29/$K76)-INT((AH$29-1)/$K76))*($R76*(1-$E76)+$Q76*(1-$F76))*((1+'Inputs &amp; Summary'!$D$7)^AH$29))),((_xlfn.WEIBULL.DIST(AH$29,$L76,$K76,FALSE)*($R76*(1-$E76)+$Q76*(1-$F76))*((1+'Inputs &amp; Summary'!$D$7)^AH$29))))))</f>
        <v>0</v>
      </c>
      <c r="AI76" s="114">
        <f>$D76*IF(AI$29&gt;'Inputs &amp; Summary'!$D$5,0,IF(AI$29&gt;VLOOKUP($G76,Lists!$J$17:$K$21,2),IF($M76=Lists!$H$3,IF($K76&lt;1,(($S76/$K76)*((1+'Inputs &amp; Summary'!$D$7)^AI$29)),((INT(AI$29/$K76)-INT((AI$29-1)/$K76))*$S76*((1+'Inputs &amp; Summary'!$D$7)^AI$29))),(_xlfn.WEIBULL.DIST(AI$29,$L76,$K76,FALSE)*$S76*((1+'Inputs &amp; Summary'!$D$7)^AI$29))),IF($M76=Lists!$H$3,IF($K76&lt;1,((($R76*(1-$E76)+$Q76*(1-$F76))/$K76)*((1+'Inputs &amp; Summary'!$D$7)^AI$29)),((INT(AI$29/$K76)-INT((AI$29-1)/$K76))*($R76*(1-$E76)+$Q76*(1-$F76))*((1+'Inputs &amp; Summary'!$D$7)^AI$29))),((_xlfn.WEIBULL.DIST(AI$29,$L76,$K76,FALSE)*($R76*(1-$E76)+$Q76*(1-$F76))*((1+'Inputs &amp; Summary'!$D$7)^AI$29))))))</f>
        <v>0</v>
      </c>
      <c r="AJ76" s="114">
        <f>$D76*IF(AJ$29&gt;'Inputs &amp; Summary'!$D$5,0,IF(AJ$29&gt;VLOOKUP($G76,Lists!$J$17:$K$21,2),IF($M76=Lists!$H$3,IF($K76&lt;1,(($S76/$K76)*((1+'Inputs &amp; Summary'!$D$7)^AJ$29)),((INT(AJ$29/$K76)-INT((AJ$29-1)/$K76))*$S76*((1+'Inputs &amp; Summary'!$D$7)^AJ$29))),(_xlfn.WEIBULL.DIST(AJ$29,$L76,$K76,FALSE)*$S76*((1+'Inputs &amp; Summary'!$D$7)^AJ$29))),IF($M76=Lists!$H$3,IF($K76&lt;1,((($R76*(1-$E76)+$Q76*(1-$F76))/$K76)*((1+'Inputs &amp; Summary'!$D$7)^AJ$29)),((INT(AJ$29/$K76)-INT((AJ$29-1)/$K76))*($R76*(1-$E76)+$Q76*(1-$F76))*((1+'Inputs &amp; Summary'!$D$7)^AJ$29))),((_xlfn.WEIBULL.DIST(AJ$29,$L76,$K76,FALSE)*($R76*(1-$E76)+$Q76*(1-$F76))*((1+'Inputs &amp; Summary'!$D$7)^AJ$29))))))</f>
        <v>0</v>
      </c>
      <c r="AK76" s="114">
        <f>$D76*IF(AK$29&gt;'Inputs &amp; Summary'!$D$5,0,IF(AK$29&gt;VLOOKUP($G76,Lists!$J$17:$K$21,2),IF($M76=Lists!$H$3,IF($K76&lt;1,(($S76/$K76)*((1+'Inputs &amp; Summary'!$D$7)^AK$29)),((INT(AK$29/$K76)-INT((AK$29-1)/$K76))*$S76*((1+'Inputs &amp; Summary'!$D$7)^AK$29))),(_xlfn.WEIBULL.DIST(AK$29,$L76,$K76,FALSE)*$S76*((1+'Inputs &amp; Summary'!$D$7)^AK$29))),IF($M76=Lists!$H$3,IF($K76&lt;1,((($R76*(1-$E76)+$Q76*(1-$F76))/$K76)*((1+'Inputs &amp; Summary'!$D$7)^AK$29)),((INT(AK$29/$K76)-INT((AK$29-1)/$K76))*($R76*(1-$E76)+$Q76*(1-$F76))*((1+'Inputs &amp; Summary'!$D$7)^AK$29))),((_xlfn.WEIBULL.DIST(AK$29,$L76,$K76,FALSE)*($R76*(1-$E76)+$Q76*(1-$F76))*((1+'Inputs &amp; Summary'!$D$7)^AK$29))))))</f>
        <v>0</v>
      </c>
      <c r="AL76" s="114">
        <f>$D76*IF(AL$29&gt;'Inputs &amp; Summary'!$D$5,0,IF(AL$29&gt;VLOOKUP($G76,Lists!$J$17:$K$21,2),IF($M76=Lists!$H$3,IF($K76&lt;1,(($S76/$K76)*((1+'Inputs &amp; Summary'!$D$7)^AL$29)),((INT(AL$29/$K76)-INT((AL$29-1)/$K76))*$S76*((1+'Inputs &amp; Summary'!$D$7)^AL$29))),(_xlfn.WEIBULL.DIST(AL$29,$L76,$K76,FALSE)*$S76*((1+'Inputs &amp; Summary'!$D$7)^AL$29))),IF($M76=Lists!$H$3,IF($K76&lt;1,((($R76*(1-$E76)+$Q76*(1-$F76))/$K76)*((1+'Inputs &amp; Summary'!$D$7)^AL$29)),((INT(AL$29/$K76)-INT((AL$29-1)/$K76))*($R76*(1-$E76)+$Q76*(1-$F76))*((1+'Inputs &amp; Summary'!$D$7)^AL$29))),((_xlfn.WEIBULL.DIST(AL$29,$L76,$K76,FALSE)*($R76*(1-$E76)+$Q76*(1-$F76))*((1+'Inputs &amp; Summary'!$D$7)^AL$29))))))</f>
        <v>0</v>
      </c>
      <c r="AM76" s="114">
        <f>$D76*IF(AM$29&gt;'Inputs &amp; Summary'!$D$5,0,IF(AM$29&gt;VLOOKUP($G76,Lists!$J$17:$K$21,2),IF($M76=Lists!$H$3,IF($K76&lt;1,(($S76/$K76)*((1+'Inputs &amp; Summary'!$D$7)^AM$29)),((INT(AM$29/$K76)-INT((AM$29-1)/$K76))*$S76*((1+'Inputs &amp; Summary'!$D$7)^AM$29))),(_xlfn.WEIBULL.DIST(AM$29,$L76,$K76,FALSE)*$S76*((1+'Inputs &amp; Summary'!$D$7)^AM$29))),IF($M76=Lists!$H$3,IF($K76&lt;1,((($R76*(1-$E76)+$Q76*(1-$F76))/$K76)*((1+'Inputs &amp; Summary'!$D$7)^AM$29)),((INT(AM$29/$K76)-INT((AM$29-1)/$K76))*($R76*(1-$E76)+$Q76*(1-$F76))*((1+'Inputs &amp; Summary'!$D$7)^AM$29))),((_xlfn.WEIBULL.DIST(AM$29,$L76,$K76,FALSE)*($R76*(1-$E76)+$Q76*(1-$F76))*((1+'Inputs &amp; Summary'!$D$7)^AM$29))))))</f>
        <v>0</v>
      </c>
      <c r="AN76" s="114">
        <f>$D76*IF(AN$29&gt;'Inputs &amp; Summary'!$D$5,0,IF(AN$29&gt;VLOOKUP($G76,Lists!$J$17:$K$21,2),IF($M76=Lists!$H$3,IF($K76&lt;1,(($S76/$K76)*((1+'Inputs &amp; Summary'!$D$7)^AN$29)),((INT(AN$29/$K76)-INT((AN$29-1)/$K76))*$S76*((1+'Inputs &amp; Summary'!$D$7)^AN$29))),(_xlfn.WEIBULL.DIST(AN$29,$L76,$K76,FALSE)*$S76*((1+'Inputs &amp; Summary'!$D$7)^AN$29))),IF($M76=Lists!$H$3,IF($K76&lt;1,((($R76*(1-$E76)+$Q76*(1-$F76))/$K76)*((1+'Inputs &amp; Summary'!$D$7)^AN$29)),((INT(AN$29/$K76)-INT((AN$29-1)/$K76))*($R76*(1-$E76)+$Q76*(1-$F76))*((1+'Inputs &amp; Summary'!$D$7)^AN$29))),((_xlfn.WEIBULL.DIST(AN$29,$L76,$K76,FALSE)*($R76*(1-$E76)+$Q76*(1-$F76))*((1+'Inputs &amp; Summary'!$D$7)^AN$29))))))</f>
        <v>0</v>
      </c>
      <c r="AO76" s="114">
        <f>$D76*IF(AO$29&gt;'Inputs &amp; Summary'!$D$5,0,IF(AO$29&gt;VLOOKUP($G76,Lists!$J$17:$K$21,2),IF($M76=Lists!$H$3,IF($K76&lt;1,(($S76/$K76)*((1+'Inputs &amp; Summary'!$D$7)^AO$29)),((INT(AO$29/$K76)-INT((AO$29-1)/$K76))*$S76*((1+'Inputs &amp; Summary'!$D$7)^AO$29))),(_xlfn.WEIBULL.DIST(AO$29,$L76,$K76,FALSE)*$S76*((1+'Inputs &amp; Summary'!$D$7)^AO$29))),IF($M76=Lists!$H$3,IF($K76&lt;1,((($R76*(1-$E76)+$Q76*(1-$F76))/$K76)*((1+'Inputs &amp; Summary'!$D$7)^AO$29)),((INT(AO$29/$K76)-INT((AO$29-1)/$K76))*($R76*(1-$E76)+$Q76*(1-$F76))*((1+'Inputs &amp; Summary'!$D$7)^AO$29))),((_xlfn.WEIBULL.DIST(AO$29,$L76,$K76,FALSE)*($R76*(1-$E76)+$Q76*(1-$F76))*((1+'Inputs &amp; Summary'!$D$7)^AO$29))))))</f>
        <v>0</v>
      </c>
      <c r="AP76" s="114">
        <f>$D76*IF(AP$29&gt;'Inputs &amp; Summary'!$D$5,0,IF(AP$29&gt;VLOOKUP($G76,Lists!$J$17:$K$21,2),IF($M76=Lists!$H$3,IF($K76&lt;1,(($S76/$K76)*((1+'Inputs &amp; Summary'!$D$7)^AP$29)),((INT(AP$29/$K76)-INT((AP$29-1)/$K76))*$S76*((1+'Inputs &amp; Summary'!$D$7)^AP$29))),(_xlfn.WEIBULL.DIST(AP$29,$L76,$K76,FALSE)*$S76*((1+'Inputs &amp; Summary'!$D$7)^AP$29))),IF($M76=Lists!$H$3,IF($K76&lt;1,((($R76*(1-$E76)+$Q76*(1-$F76))/$K76)*((1+'Inputs &amp; Summary'!$D$7)^AP$29)),((INT(AP$29/$K76)-INT((AP$29-1)/$K76))*($R76*(1-$E76)+$Q76*(1-$F76))*((1+'Inputs &amp; Summary'!$D$7)^AP$29))),((_xlfn.WEIBULL.DIST(AP$29,$L76,$K76,FALSE)*($R76*(1-$E76)+$Q76*(1-$F76))*((1+'Inputs &amp; Summary'!$D$7)^AP$29))))))</f>
        <v>0</v>
      </c>
      <c r="AQ76" s="114">
        <f>$D76*IF(AQ$29&gt;'Inputs &amp; Summary'!$D$5,0,IF(AQ$29&gt;VLOOKUP($G76,Lists!$J$17:$K$21,2),IF($M76=Lists!$H$3,IF($K76&lt;1,(($S76/$K76)*((1+'Inputs &amp; Summary'!$D$7)^AQ$29)),((INT(AQ$29/$K76)-INT((AQ$29-1)/$K76))*$S76*((1+'Inputs &amp; Summary'!$D$7)^AQ$29))),(_xlfn.WEIBULL.DIST(AQ$29,$L76,$K76,FALSE)*$S76*((1+'Inputs &amp; Summary'!$D$7)^AQ$29))),IF($M76=Lists!$H$3,IF($K76&lt;1,((($R76*(1-$E76)+$Q76*(1-$F76))/$K76)*((1+'Inputs &amp; Summary'!$D$7)^AQ$29)),((INT(AQ$29/$K76)-INT((AQ$29-1)/$K76))*($R76*(1-$E76)+$Q76*(1-$F76))*((1+'Inputs &amp; Summary'!$D$7)^AQ$29))),((_xlfn.WEIBULL.DIST(AQ$29,$L76,$K76,FALSE)*($R76*(1-$E76)+$Q76*(1-$F76))*((1+'Inputs &amp; Summary'!$D$7)^AQ$29))))))</f>
        <v>0</v>
      </c>
      <c r="AR76" s="114">
        <f>$D76*IF(AR$29&gt;'Inputs &amp; Summary'!$D$5,0,IF(AR$29&gt;VLOOKUP($G76,Lists!$J$17:$K$21,2),IF($M76=Lists!$H$3,IF($K76&lt;1,(($S76/$K76)*((1+'Inputs &amp; Summary'!$D$7)^AR$29)),((INT(AR$29/$K76)-INT((AR$29-1)/$K76))*$S76*((1+'Inputs &amp; Summary'!$D$7)^AR$29))),(_xlfn.WEIBULL.DIST(AR$29,$L76,$K76,FALSE)*$S76*((1+'Inputs &amp; Summary'!$D$7)^AR$29))),IF($M76=Lists!$H$3,IF($K76&lt;1,((($R76*(1-$E76)+$Q76*(1-$F76))/$K76)*((1+'Inputs &amp; Summary'!$D$7)^AR$29)),((INT(AR$29/$K76)-INT((AR$29-1)/$K76))*($R76*(1-$E76)+$Q76*(1-$F76))*((1+'Inputs &amp; Summary'!$D$7)^AR$29))),((_xlfn.WEIBULL.DIST(AR$29,$L76,$K76,FALSE)*($R76*(1-$E76)+$Q76*(1-$F76))*((1+'Inputs &amp; Summary'!$D$7)^AR$29))))))</f>
        <v>0</v>
      </c>
      <c r="AS76" s="114">
        <f>$D76*IF(AS$29&gt;'Inputs &amp; Summary'!$D$5,0,IF(AS$29&gt;VLOOKUP($G76,Lists!$J$17:$K$21,2),IF($M76=Lists!$H$3,IF($K76&lt;1,(($S76/$K76)*((1+'Inputs &amp; Summary'!$D$7)^AS$29)),((INT(AS$29/$K76)-INT((AS$29-1)/$K76))*$S76*((1+'Inputs &amp; Summary'!$D$7)^AS$29))),(_xlfn.WEIBULL.DIST(AS$29,$L76,$K76,FALSE)*$S76*((1+'Inputs &amp; Summary'!$D$7)^AS$29))),IF($M76=Lists!$H$3,IF($K76&lt;1,((($R76*(1-$E76)+$Q76*(1-$F76))/$K76)*((1+'Inputs &amp; Summary'!$D$7)^AS$29)),((INT(AS$29/$K76)-INT((AS$29-1)/$K76))*($R76*(1-$E76)+$Q76*(1-$F76))*((1+'Inputs &amp; Summary'!$D$7)^AS$29))),((_xlfn.WEIBULL.DIST(AS$29,$L76,$K76,FALSE)*($R76*(1-$E76)+$Q76*(1-$F76))*((1+'Inputs &amp; Summary'!$D$7)^AS$29))))))</f>
        <v>0</v>
      </c>
      <c r="AT76" s="114">
        <f>$D76*IF(AT$29&gt;'Inputs &amp; Summary'!$D$5,0,IF(AT$29&gt;VLOOKUP($G76,Lists!$J$17:$K$21,2),IF($M76=Lists!$H$3,IF($K76&lt;1,(($S76/$K76)*((1+'Inputs &amp; Summary'!$D$7)^AT$29)),((INT(AT$29/$K76)-INT((AT$29-1)/$K76))*$S76*((1+'Inputs &amp; Summary'!$D$7)^AT$29))),(_xlfn.WEIBULL.DIST(AT$29,$L76,$K76,FALSE)*$S76*((1+'Inputs &amp; Summary'!$D$7)^AT$29))),IF($M76=Lists!$H$3,IF($K76&lt;1,((($R76*(1-$E76)+$Q76*(1-$F76))/$K76)*((1+'Inputs &amp; Summary'!$D$7)^AT$29)),((INT(AT$29/$K76)-INT((AT$29-1)/$K76))*($R76*(1-$E76)+$Q76*(1-$F76))*((1+'Inputs &amp; Summary'!$D$7)^AT$29))),((_xlfn.WEIBULL.DIST(AT$29,$L76,$K76,FALSE)*($R76*(1-$E76)+$Q76*(1-$F76))*((1+'Inputs &amp; Summary'!$D$7)^AT$29))))))</f>
        <v>0</v>
      </c>
      <c r="AU76" s="114">
        <f>$D76*IF(AU$29&gt;'Inputs &amp; Summary'!$D$5,0,IF(AU$29&gt;VLOOKUP($G76,Lists!$J$17:$K$21,2),IF($M76=Lists!$H$3,IF($K76&lt;1,(($S76/$K76)*((1+'Inputs &amp; Summary'!$D$7)^AU$29)),((INT(AU$29/$K76)-INT((AU$29-1)/$K76))*$S76*((1+'Inputs &amp; Summary'!$D$7)^AU$29))),(_xlfn.WEIBULL.DIST(AU$29,$L76,$K76,FALSE)*$S76*((1+'Inputs &amp; Summary'!$D$7)^AU$29))),IF($M76=Lists!$H$3,IF($K76&lt;1,((($R76*(1-$E76)+$Q76*(1-$F76))/$K76)*((1+'Inputs &amp; Summary'!$D$7)^AU$29)),((INT(AU$29/$K76)-INT((AU$29-1)/$K76))*($R76*(1-$E76)+$Q76*(1-$F76))*((1+'Inputs &amp; Summary'!$D$7)^AU$29))),((_xlfn.WEIBULL.DIST(AU$29,$L76,$K76,FALSE)*($R76*(1-$E76)+$Q76*(1-$F76))*((1+'Inputs &amp; Summary'!$D$7)^AU$29))))))</f>
        <v>0</v>
      </c>
      <c r="AV76" s="114">
        <f>$D76*IF(AV$29&gt;'Inputs &amp; Summary'!$D$5,0,IF(AV$29&gt;VLOOKUP($G76,Lists!$J$17:$K$21,2),IF($M76=Lists!$H$3,IF($K76&lt;1,(($S76/$K76)*((1+'Inputs &amp; Summary'!$D$7)^AV$29)),((INT(AV$29/$K76)-INT((AV$29-1)/$K76))*$S76*((1+'Inputs &amp; Summary'!$D$7)^AV$29))),(_xlfn.WEIBULL.DIST(AV$29,$L76,$K76,FALSE)*$S76*((1+'Inputs &amp; Summary'!$D$7)^AV$29))),IF($M76=Lists!$H$3,IF($K76&lt;1,((($R76*(1-$E76)+$Q76*(1-$F76))/$K76)*((1+'Inputs &amp; Summary'!$D$7)^AV$29)),((INT(AV$29/$K76)-INT((AV$29-1)/$K76))*($R76*(1-$E76)+$Q76*(1-$F76))*((1+'Inputs &amp; Summary'!$D$7)^AV$29))),((_xlfn.WEIBULL.DIST(AV$29,$L76,$K76,FALSE)*($R76*(1-$E76)+$Q76*(1-$F76))*((1+'Inputs &amp; Summary'!$D$7)^AV$29))))))</f>
        <v>0</v>
      </c>
      <c r="AW76" s="114">
        <f>$D76*IF(AW$29&gt;'Inputs &amp; Summary'!$D$5,0,IF(AW$29&gt;VLOOKUP($G76,Lists!$J$17:$K$21,2),IF($M76=Lists!$H$3,IF($K76&lt;1,(($S76/$K76)*((1+'Inputs &amp; Summary'!$D$7)^AW$29)),((INT(AW$29/$K76)-INT((AW$29-1)/$K76))*$S76*((1+'Inputs &amp; Summary'!$D$7)^AW$29))),(_xlfn.WEIBULL.DIST(AW$29,$L76,$K76,FALSE)*$S76*((1+'Inputs &amp; Summary'!$D$7)^AW$29))),IF($M76=Lists!$H$3,IF($K76&lt;1,((($R76*(1-$E76)+$Q76*(1-$F76))/$K76)*((1+'Inputs &amp; Summary'!$D$7)^AW$29)),((INT(AW$29/$K76)-INT((AW$29-1)/$K76))*($R76*(1-$E76)+$Q76*(1-$F76))*((1+'Inputs &amp; Summary'!$D$7)^AW$29))),((_xlfn.WEIBULL.DIST(AW$29,$L76,$K76,FALSE)*($R76*(1-$E76)+$Q76*(1-$F76))*((1+'Inputs &amp; Summary'!$D$7)^AW$29))))))</f>
        <v>0</v>
      </c>
      <c r="AX76" s="114">
        <f>$D76*IF(AX$29&gt;'Inputs &amp; Summary'!$D$5,0,IF(AX$29&gt;VLOOKUP($G76,Lists!$J$17:$K$21,2),IF($M76=Lists!$H$3,IF($K76&lt;1,(($S76/$K76)*((1+'Inputs &amp; Summary'!$D$7)^AX$29)),((INT(AX$29/$K76)-INT((AX$29-1)/$K76))*$S76*((1+'Inputs &amp; Summary'!$D$7)^AX$29))),(_xlfn.WEIBULL.DIST(AX$29,$L76,$K76,FALSE)*$S76*((1+'Inputs &amp; Summary'!$D$7)^AX$29))),IF($M76=Lists!$H$3,IF($K76&lt;1,((($R76*(1-$E76)+$Q76*(1-$F76))/$K76)*((1+'Inputs &amp; Summary'!$D$7)^AX$29)),((INT(AX$29/$K76)-INT((AX$29-1)/$K76))*($R76*(1-$E76)+$Q76*(1-$F76))*((1+'Inputs &amp; Summary'!$D$7)^AX$29))),((_xlfn.WEIBULL.DIST(AX$29,$L76,$K76,FALSE)*($R76*(1-$E76)+$Q76*(1-$F76))*((1+'Inputs &amp; Summary'!$D$7)^AX$29))))))</f>
        <v>0</v>
      </c>
      <c r="AY76" s="114">
        <f>$D76*IF(AY$29&gt;'Inputs &amp; Summary'!$D$5,0,IF(AY$29&gt;VLOOKUP($G76,Lists!$J$17:$K$21,2),IF($M76=Lists!$H$3,IF($K76&lt;1,(($S76/$K76)*((1+'Inputs &amp; Summary'!$D$7)^AY$29)),((INT(AY$29/$K76)-INT((AY$29-1)/$K76))*$S76*((1+'Inputs &amp; Summary'!$D$7)^AY$29))),(_xlfn.WEIBULL.DIST(AY$29,$L76,$K76,FALSE)*$S76*((1+'Inputs &amp; Summary'!$D$7)^AY$29))),IF($M76=Lists!$H$3,IF($K76&lt;1,((($R76*(1-$E76)+$Q76*(1-$F76))/$K76)*((1+'Inputs &amp; Summary'!$D$7)^AY$29)),((INT(AY$29/$K76)-INT((AY$29-1)/$K76))*($R76*(1-$E76)+$Q76*(1-$F76))*((1+'Inputs &amp; Summary'!$D$7)^AY$29))),((_xlfn.WEIBULL.DIST(AY$29,$L76,$K76,FALSE)*($R76*(1-$E76)+$Q76*(1-$F76))*((1+'Inputs &amp; Summary'!$D$7)^AY$29))))))</f>
        <v>0</v>
      </c>
      <c r="AZ76" s="114">
        <f>$D76*IF(AZ$29&gt;'Inputs &amp; Summary'!$D$5,0,IF(AZ$29&gt;VLOOKUP($G76,Lists!$J$17:$K$21,2),IF($M76=Lists!$H$3,IF($K76&lt;1,(($S76/$K76)*((1+'Inputs &amp; Summary'!$D$7)^AZ$29)),((INT(AZ$29/$K76)-INT((AZ$29-1)/$K76))*$S76*((1+'Inputs &amp; Summary'!$D$7)^AZ$29))),(_xlfn.WEIBULL.DIST(AZ$29,$L76,$K76,FALSE)*$S76*((1+'Inputs &amp; Summary'!$D$7)^AZ$29))),IF($M76=Lists!$H$3,IF($K76&lt;1,((($R76*(1-$E76)+$Q76*(1-$F76))/$K76)*((1+'Inputs &amp; Summary'!$D$7)^AZ$29)),((INT(AZ$29/$K76)-INT((AZ$29-1)/$K76))*($R76*(1-$E76)+$Q76*(1-$F76))*((1+'Inputs &amp; Summary'!$D$7)^AZ$29))),((_xlfn.WEIBULL.DIST(AZ$29,$L76,$K76,FALSE)*($R76*(1-$E76)+$Q76*(1-$F76))*((1+'Inputs &amp; Summary'!$D$7)^AZ$29))))))</f>
        <v>0</v>
      </c>
      <c r="BA76" s="114">
        <f>$D76*IF(BA$29&gt;'Inputs &amp; Summary'!$D$5,0,IF(BA$29&gt;VLOOKUP($G76,Lists!$J$17:$K$21,2),IF($M76=Lists!$H$3,IF($K76&lt;1,(($S76/$K76)*((1+'Inputs &amp; Summary'!$D$7)^BA$29)),((INT(BA$29/$K76)-INT((BA$29-1)/$K76))*$S76*((1+'Inputs &amp; Summary'!$D$7)^BA$29))),(_xlfn.WEIBULL.DIST(BA$29,$L76,$K76,FALSE)*$S76*((1+'Inputs &amp; Summary'!$D$7)^BA$29))),IF($M76=Lists!$H$3,IF($K76&lt;1,((($R76*(1-$E76)+$Q76*(1-$F76))/$K76)*((1+'Inputs &amp; Summary'!$D$7)^BA$29)),((INT(BA$29/$K76)-INT((BA$29-1)/$K76))*($R76*(1-$E76)+$Q76*(1-$F76))*((1+'Inputs &amp; Summary'!$D$7)^BA$29))),((_xlfn.WEIBULL.DIST(BA$29,$L76,$K76,FALSE)*($R76*(1-$E76)+$Q76*(1-$F76))*((1+'Inputs &amp; Summary'!$D$7)^BA$29))))))</f>
        <v>0</v>
      </c>
      <c r="BB76" s="114">
        <f>$D76*IF(BB$29&gt;'Inputs &amp; Summary'!$D$5,0,IF(BB$29&gt;VLOOKUP($G76,Lists!$J$17:$K$21,2),IF($M76=Lists!$H$3,IF($K76&lt;1,(($S76/$K76)*((1+'Inputs &amp; Summary'!$D$7)^BB$29)),((INT(BB$29/$K76)-INT((BB$29-1)/$K76))*$S76*((1+'Inputs &amp; Summary'!$D$7)^BB$29))),(_xlfn.WEIBULL.DIST(BB$29,$L76,$K76,FALSE)*$S76*((1+'Inputs &amp; Summary'!$D$7)^BB$29))),IF($M76=Lists!$H$3,IF($K76&lt;1,((($R76*(1-$E76)+$Q76*(1-$F76))/$K76)*((1+'Inputs &amp; Summary'!$D$7)^BB$29)),((INT(BB$29/$K76)-INT((BB$29-1)/$K76))*($R76*(1-$E76)+$Q76*(1-$F76))*((1+'Inputs &amp; Summary'!$D$7)^BB$29))),((_xlfn.WEIBULL.DIST(BB$29,$L76,$K76,FALSE)*($R76*(1-$E76)+$Q76*(1-$F76))*((1+'Inputs &amp; Summary'!$D$7)^BB$29))))))</f>
        <v>0</v>
      </c>
      <c r="BC76" s="114">
        <f>$D76*IF(BC$29&gt;'Inputs &amp; Summary'!$D$5,0,IF(BC$29&gt;VLOOKUP($G76,Lists!$J$17:$K$21,2),IF($M76=Lists!$H$3,IF($K76&lt;1,(($S76/$K76)*((1+'Inputs &amp; Summary'!$D$7)^BC$29)),((INT(BC$29/$K76)-INT((BC$29-1)/$K76))*$S76*((1+'Inputs &amp; Summary'!$D$7)^BC$29))),(_xlfn.WEIBULL.DIST(BC$29,$L76,$K76,FALSE)*$S76*((1+'Inputs &amp; Summary'!$D$7)^BC$29))),IF($M76=Lists!$H$3,IF($K76&lt;1,((($R76*(1-$E76)+$Q76*(1-$F76))/$K76)*((1+'Inputs &amp; Summary'!$D$7)^BC$29)),((INT(BC$29/$K76)-INT((BC$29-1)/$K76))*($R76*(1-$E76)+$Q76*(1-$F76))*((1+'Inputs &amp; Summary'!$D$7)^BC$29))),((_xlfn.WEIBULL.DIST(BC$29,$L76,$K76,FALSE)*($R76*(1-$E76)+$Q76*(1-$F76))*((1+'Inputs &amp; Summary'!$D$7)^BC$29))))))</f>
        <v>0</v>
      </c>
      <c r="BD76" s="114">
        <f>$D76*IF(BD$29&gt;'Inputs &amp; Summary'!$D$5,0,IF(BD$29&gt;VLOOKUP($G76,Lists!$J$17:$K$21,2),IF($M76=Lists!$H$3,IF($K76&lt;1,(($S76/$K76)*((1+'Inputs &amp; Summary'!$D$7)^BD$29)),((INT(BD$29/$K76)-INT((BD$29-1)/$K76))*$S76*((1+'Inputs &amp; Summary'!$D$7)^BD$29))),(_xlfn.WEIBULL.DIST(BD$29,$L76,$K76,FALSE)*$S76*((1+'Inputs &amp; Summary'!$D$7)^BD$29))),IF($M76=Lists!$H$3,IF($K76&lt;1,((($R76*(1-$E76)+$Q76*(1-$F76))/$K76)*((1+'Inputs &amp; Summary'!$D$7)^BD$29)),((INT(BD$29/$K76)-INT((BD$29-1)/$K76))*($R76*(1-$E76)+$Q76*(1-$F76))*((1+'Inputs &amp; Summary'!$D$7)^BD$29))),((_xlfn.WEIBULL.DIST(BD$29,$L76,$K76,FALSE)*($R76*(1-$E76)+$Q76*(1-$F76))*((1+'Inputs &amp; Summary'!$D$7)^BD$29))))))</f>
        <v>0</v>
      </c>
      <c r="BE76" s="114">
        <f>$D76*IF(BE$29&gt;'Inputs &amp; Summary'!$D$5,0,IF(BE$29&gt;VLOOKUP($G76,Lists!$J$17:$K$21,2),IF($M76=Lists!$H$3,IF($K76&lt;1,(($S76/$K76)*((1+'Inputs &amp; Summary'!$D$7)^BE$29)),((INT(BE$29/$K76)-INT((BE$29-1)/$K76))*$S76*((1+'Inputs &amp; Summary'!$D$7)^BE$29))),(_xlfn.WEIBULL.DIST(BE$29,$L76,$K76,FALSE)*$S76*((1+'Inputs &amp; Summary'!$D$7)^BE$29))),IF($M76=Lists!$H$3,IF($K76&lt;1,((($R76*(1-$E76)+$Q76*(1-$F76))/$K76)*((1+'Inputs &amp; Summary'!$D$7)^BE$29)),((INT(BE$29/$K76)-INT((BE$29-1)/$K76))*($R76*(1-$E76)+$Q76*(1-$F76))*((1+'Inputs &amp; Summary'!$D$7)^BE$29))),((_xlfn.WEIBULL.DIST(BE$29,$L76,$K76,FALSE)*($R76*(1-$E76)+$Q76*(1-$F76))*((1+'Inputs &amp; Summary'!$D$7)^BE$29))))))</f>
        <v>0</v>
      </c>
      <c r="BF76" s="114">
        <f>$D76*IF(BF$29&gt;'Inputs &amp; Summary'!$D$5,0,IF(BF$29&gt;VLOOKUP($G76,Lists!$J$17:$K$21,2),IF($M76=Lists!$H$3,IF($K76&lt;1,(($S76/$K76)*((1+'Inputs &amp; Summary'!$D$7)^BF$29)),((INT(BF$29/$K76)-INT((BF$29-1)/$K76))*$S76*((1+'Inputs &amp; Summary'!$D$7)^BF$29))),(_xlfn.WEIBULL.DIST(BF$29,$L76,$K76,FALSE)*$S76*((1+'Inputs &amp; Summary'!$D$7)^BF$29))),IF($M76=Lists!$H$3,IF($K76&lt;1,((($R76*(1-$E76)+$Q76*(1-$F76))/$K76)*((1+'Inputs &amp; Summary'!$D$7)^BF$29)),((INT(BF$29/$K76)-INT((BF$29-1)/$K76))*($R76*(1-$E76)+$Q76*(1-$F76))*((1+'Inputs &amp; Summary'!$D$7)^BF$29))),((_xlfn.WEIBULL.DIST(BF$29,$L76,$K76,FALSE)*($R76*(1-$E76)+$Q76*(1-$F76))*((1+'Inputs &amp; Summary'!$D$7)^BF$29))))))</f>
        <v>0</v>
      </c>
      <c r="BG76" s="114">
        <f>$D76*IF(BG$29&gt;'Inputs &amp; Summary'!$D$5,0,IF(BG$29&gt;VLOOKUP($G76,Lists!$J$17:$K$21,2),IF($M76=Lists!$H$3,IF($K76&lt;1,(($S76/$K76)*((1+'Inputs &amp; Summary'!$D$7)^BG$29)),((INT(BG$29/$K76)-INT((BG$29-1)/$K76))*$S76*((1+'Inputs &amp; Summary'!$D$7)^BG$29))),(_xlfn.WEIBULL.DIST(BG$29,$L76,$K76,FALSE)*$S76*((1+'Inputs &amp; Summary'!$D$7)^BG$29))),IF($M76=Lists!$H$3,IF($K76&lt;1,((($R76*(1-$E76)+$Q76*(1-$F76))/$K76)*((1+'Inputs &amp; Summary'!$D$7)^BG$29)),((INT(BG$29/$K76)-INT((BG$29-1)/$K76))*($R76*(1-$E76)+$Q76*(1-$F76))*((1+'Inputs &amp; Summary'!$D$7)^BG$29))),((_xlfn.WEIBULL.DIST(BG$29,$L76,$K76,FALSE)*($R76*(1-$E76)+$Q76*(1-$F76))*((1+'Inputs &amp; Summary'!$D$7)^BG$29))))))</f>
        <v>0</v>
      </c>
      <c r="BH76" s="114">
        <f>$D76*IF(BH$29&gt;'Inputs &amp; Summary'!$D$5,0,IF(BH$29&gt;VLOOKUP($G76,Lists!$J$17:$K$21,2),IF($M76=Lists!$H$3,IF($K76&lt;1,(($S76/$K76)*((1+'Inputs &amp; Summary'!$D$7)^BH$29)),((INT(BH$29/$K76)-INT((BH$29-1)/$K76))*$S76*((1+'Inputs &amp; Summary'!$D$7)^BH$29))),(_xlfn.WEIBULL.DIST(BH$29,$L76,$K76,FALSE)*$S76*((1+'Inputs &amp; Summary'!$D$7)^BH$29))),IF($M76=Lists!$H$3,IF($K76&lt;1,((($R76*(1-$E76)+$Q76*(1-$F76))/$K76)*((1+'Inputs &amp; Summary'!$D$7)^BH$29)),((INT(BH$29/$K76)-INT((BH$29-1)/$K76))*($R76*(1-$E76)+$Q76*(1-$F76))*((1+'Inputs &amp; Summary'!$D$7)^BH$29))),((_xlfn.WEIBULL.DIST(BH$29,$L76,$K76,FALSE)*($R76*(1-$E76)+$Q76*(1-$F76))*((1+'Inputs &amp; Summary'!$D$7)^BH$29))))))</f>
        <v>0</v>
      </c>
      <c r="BI76" s="114">
        <f>$D76*IF(BI$29&gt;'Inputs &amp; Summary'!$D$5,0,IF(BI$29&gt;VLOOKUP($G76,Lists!$J$17:$K$21,2),IF($M76=Lists!$H$3,IF($K76&lt;1,(($S76/$K76)*((1+'Inputs &amp; Summary'!$D$7)^BI$29)),((INT(BI$29/$K76)-INT((BI$29-1)/$K76))*$S76*((1+'Inputs &amp; Summary'!$D$7)^BI$29))),(_xlfn.WEIBULL.DIST(BI$29,$L76,$K76,FALSE)*$S76*((1+'Inputs &amp; Summary'!$D$7)^BI$29))),IF($M76=Lists!$H$3,IF($K76&lt;1,((($R76*(1-$E76)+$Q76*(1-$F76))/$K76)*((1+'Inputs &amp; Summary'!$D$7)^BI$29)),((INT(BI$29/$K76)-INT((BI$29-1)/$K76))*($R76*(1-$E76)+$Q76*(1-$F76))*((1+'Inputs &amp; Summary'!$D$7)^BI$29))),((_xlfn.WEIBULL.DIST(BI$29,$L76,$K76,FALSE)*($R76*(1-$E76)+$Q76*(1-$F76))*((1+'Inputs &amp; Summary'!$D$7)^BI$29))))))</f>
        <v>0</v>
      </c>
      <c r="BJ76" s="114">
        <f>$D76*IF(BJ$29&gt;'Inputs &amp; Summary'!$D$5,0,IF(BJ$29&gt;VLOOKUP($G76,Lists!$J$17:$K$21,2),IF($M76=Lists!$H$3,IF($K76&lt;1,(($S76/$K76)*((1+'Inputs &amp; Summary'!$D$7)^BJ$29)),((INT(BJ$29/$K76)-INT((BJ$29-1)/$K76))*$S76*((1+'Inputs &amp; Summary'!$D$7)^BJ$29))),(_xlfn.WEIBULL.DIST(BJ$29,$L76,$K76,FALSE)*$S76*((1+'Inputs &amp; Summary'!$D$7)^BJ$29))),IF($M76=Lists!$H$3,IF($K76&lt;1,((($R76*(1-$E76)+$Q76*(1-$F76))/$K76)*((1+'Inputs &amp; Summary'!$D$7)^BJ$29)),((INT(BJ$29/$K76)-INT((BJ$29-1)/$K76))*($R76*(1-$E76)+$Q76*(1-$F76))*((1+'Inputs &amp; Summary'!$D$7)^BJ$29))),((_xlfn.WEIBULL.DIST(BJ$29,$L76,$K76,FALSE)*($R76*(1-$E76)+$Q76*(1-$F76))*((1+'Inputs &amp; Summary'!$D$7)^BJ$29))))))</f>
        <v>0</v>
      </c>
      <c r="BK76" s="114">
        <f>$D76*IF(BK$29&gt;'Inputs &amp; Summary'!$D$5,0,IF(BK$29&gt;VLOOKUP($G76,Lists!$J$17:$K$21,2),IF($M76=Lists!$H$3,IF($K76&lt;1,(($S76/$K76)*((1+'Inputs &amp; Summary'!$D$7)^BK$29)),((INT(BK$29/$K76)-INT((BK$29-1)/$K76))*$S76*((1+'Inputs &amp; Summary'!$D$7)^BK$29))),(_xlfn.WEIBULL.DIST(BK$29,$L76,$K76,FALSE)*$S76*((1+'Inputs &amp; Summary'!$D$7)^BK$29))),IF($M76=Lists!$H$3,IF($K76&lt;1,((($R76*(1-$E76)+$Q76*(1-$F76))/$K76)*((1+'Inputs &amp; Summary'!$D$7)^BK$29)),((INT(BK$29/$K76)-INT((BK$29-1)/$K76))*($R76*(1-$E76)+$Q76*(1-$F76))*((1+'Inputs &amp; Summary'!$D$7)^BK$29))),((_xlfn.WEIBULL.DIST(BK$29,$L76,$K76,FALSE)*($R76*(1-$E76)+$Q76*(1-$F76))*((1+'Inputs &amp; Summary'!$D$7)^BK$29))))))</f>
        <v>0</v>
      </c>
      <c r="BL76" s="114">
        <f>$D76*IF(BL$29&gt;'Inputs &amp; Summary'!$D$5,0,IF(BL$29&gt;VLOOKUP($G76,Lists!$J$17:$K$21,2),IF($M76=Lists!$H$3,IF($K76&lt;1,(($S76/$K76)*((1+'Inputs &amp; Summary'!$D$7)^BL$29)),((INT(BL$29/$K76)-INT((BL$29-1)/$K76))*$S76*((1+'Inputs &amp; Summary'!$D$7)^BL$29))),(_xlfn.WEIBULL.DIST(BL$29,$L76,$K76,FALSE)*$S76*((1+'Inputs &amp; Summary'!$D$7)^BL$29))),IF($M76=Lists!$H$3,IF($K76&lt;1,((($R76*(1-$E76)+$Q76*(1-$F76))/$K76)*((1+'Inputs &amp; Summary'!$D$7)^BL$29)),((INT(BL$29/$K76)-INT((BL$29-1)/$K76))*($R76*(1-$E76)+$Q76*(1-$F76))*((1+'Inputs &amp; Summary'!$D$7)^BL$29))),((_xlfn.WEIBULL.DIST(BL$29,$L76,$K76,FALSE)*($R76*(1-$E76)+$Q76*(1-$F76))*((1+'Inputs &amp; Summary'!$D$7)^BL$29))))))</f>
        <v>0</v>
      </c>
    </row>
    <row r="77" spans="1:64" s="1" customFormat="1" ht="86.4" x14ac:dyDescent="0.3">
      <c r="A77" s="79" t="s">
        <v>296</v>
      </c>
      <c r="B77" s="33" t="s">
        <v>307</v>
      </c>
      <c r="C77" s="33" t="s">
        <v>50</v>
      </c>
      <c r="D77" s="68">
        <v>0</v>
      </c>
      <c r="E77" s="68"/>
      <c r="F77" s="68"/>
      <c r="G77" s="213" t="s">
        <v>433</v>
      </c>
      <c r="H77" s="34" t="s">
        <v>34</v>
      </c>
      <c r="I77" s="34" t="s">
        <v>238</v>
      </c>
      <c r="J77" s="33">
        <f>VLOOKUP(I77,'Labor Rates'!$A$1:$B$16,2)</f>
        <v>10.677884615384615</v>
      </c>
      <c r="K77" s="35">
        <v>0.25</v>
      </c>
      <c r="L77" s="35">
        <v>1</v>
      </c>
      <c r="M77" s="33" t="s">
        <v>259</v>
      </c>
      <c r="N77" s="84">
        <v>1</v>
      </c>
      <c r="O77" s="35">
        <v>4</v>
      </c>
      <c r="P77" s="5">
        <v>120</v>
      </c>
      <c r="Q77" s="73">
        <f t="shared" si="11"/>
        <v>42.71153846153846</v>
      </c>
      <c r="R77" s="73">
        <f t="shared" si="12"/>
        <v>120</v>
      </c>
      <c r="S77" s="74">
        <f t="shared" si="13"/>
        <v>0</v>
      </c>
      <c r="T77" s="75" t="s">
        <v>35</v>
      </c>
      <c r="U77" s="80"/>
      <c r="V77" s="87">
        <f t="shared" si="14"/>
        <v>0</v>
      </c>
      <c r="W77" s="87">
        <f>NPV('Inputs &amp; Summary'!$D$6,Y77:BL77)</f>
        <v>0</v>
      </c>
      <c r="X77" s="90">
        <f t="shared" si="15"/>
        <v>0</v>
      </c>
      <c r="Y77" s="114">
        <f>$D77*IF(Y$29&gt;'Inputs &amp; Summary'!$D$5,0,IF(Y$29&gt;VLOOKUP($G77,Lists!$J$17:$K$21,2),IF($M77=Lists!$H$3,IF($K77&lt;1,(($S77/$K77)*((1+'Inputs &amp; Summary'!$D$7)^Y$29)),((INT(Y$29/$K77)-INT((Y$29-1)/$K77))*$S77*((1+'Inputs &amp; Summary'!$D$7)^Y$29))),(_xlfn.WEIBULL.DIST(Y$29,$L77,$K77,FALSE)*$S77*((1+'Inputs &amp; Summary'!$D$7)^Y$29))),IF($M77=Lists!$H$3,IF($K77&lt;1,((($R77*(1-$E77)+$Q77*(1-$F77))/$K77)*((1+'Inputs &amp; Summary'!$D$7)^Y$29)),((INT(Y$29/$K77)-INT((Y$29-1)/$K77))*($R77*(1-$E77)+$Q77*(1-$F77))*((1+'Inputs &amp; Summary'!$D$7)^Y$29))),((_xlfn.WEIBULL.DIST(Y$29,$L77,$K77,FALSE)*($R77*(1-$E77)+$Q77*(1-$F77))*((1+'Inputs &amp; Summary'!$D$7)^Y$29))))))</f>
        <v>0</v>
      </c>
      <c r="Z77" s="114">
        <f>$D77*IF(Z$29&gt;'Inputs &amp; Summary'!$D$5,0,IF(Z$29&gt;VLOOKUP($G77,Lists!$J$17:$K$21,2),IF($M77=Lists!$H$3,IF($K77&lt;1,(($S77/$K77)*((1+'Inputs &amp; Summary'!$D$7)^Z$29)),((INT(Z$29/$K77)-INT((Z$29-1)/$K77))*$S77*((1+'Inputs &amp; Summary'!$D$7)^Z$29))),(_xlfn.WEIBULL.DIST(Z$29,$L77,$K77,FALSE)*$S77*((1+'Inputs &amp; Summary'!$D$7)^Z$29))),IF($M77=Lists!$H$3,IF($K77&lt;1,((($R77*(1-$E77)+$Q77*(1-$F77))/$K77)*((1+'Inputs &amp; Summary'!$D$7)^Z$29)),((INT(Z$29/$K77)-INT((Z$29-1)/$K77))*($R77*(1-$E77)+$Q77*(1-$F77))*((1+'Inputs &amp; Summary'!$D$7)^Z$29))),((_xlfn.WEIBULL.DIST(Z$29,$L77,$K77,FALSE)*($R77*(1-$E77)+$Q77*(1-$F77))*((1+'Inputs &amp; Summary'!$D$7)^Z$29))))))</f>
        <v>0</v>
      </c>
      <c r="AA77" s="114">
        <f>$D77*IF(AA$29&gt;'Inputs &amp; Summary'!$D$5,0,IF(AA$29&gt;VLOOKUP($G77,Lists!$J$17:$K$21,2),IF($M77=Lists!$H$3,IF($K77&lt;1,(($S77/$K77)*((1+'Inputs &amp; Summary'!$D$7)^AA$29)),((INT(AA$29/$K77)-INT((AA$29-1)/$K77))*$S77*((1+'Inputs &amp; Summary'!$D$7)^AA$29))),(_xlfn.WEIBULL.DIST(AA$29,$L77,$K77,FALSE)*$S77*((1+'Inputs &amp; Summary'!$D$7)^AA$29))),IF($M77=Lists!$H$3,IF($K77&lt;1,((($R77*(1-$E77)+$Q77*(1-$F77))/$K77)*((1+'Inputs &amp; Summary'!$D$7)^AA$29)),((INT(AA$29/$K77)-INT((AA$29-1)/$K77))*($R77*(1-$E77)+$Q77*(1-$F77))*((1+'Inputs &amp; Summary'!$D$7)^AA$29))),((_xlfn.WEIBULL.DIST(AA$29,$L77,$K77,FALSE)*($R77*(1-$E77)+$Q77*(1-$F77))*((1+'Inputs &amp; Summary'!$D$7)^AA$29))))))</f>
        <v>0</v>
      </c>
      <c r="AB77" s="114">
        <f>$D77*IF(AB$29&gt;'Inputs &amp; Summary'!$D$5,0,IF(AB$29&gt;VLOOKUP($G77,Lists!$J$17:$K$21,2),IF($M77=Lists!$H$3,IF($K77&lt;1,(($S77/$K77)*((1+'Inputs &amp; Summary'!$D$7)^AB$29)),((INT(AB$29/$K77)-INT((AB$29-1)/$K77))*$S77*((1+'Inputs &amp; Summary'!$D$7)^AB$29))),(_xlfn.WEIBULL.DIST(AB$29,$L77,$K77,FALSE)*$S77*((1+'Inputs &amp; Summary'!$D$7)^AB$29))),IF($M77=Lists!$H$3,IF($K77&lt;1,((($R77*(1-$E77)+$Q77*(1-$F77))/$K77)*((1+'Inputs &amp; Summary'!$D$7)^AB$29)),((INT(AB$29/$K77)-INT((AB$29-1)/$K77))*($R77*(1-$E77)+$Q77*(1-$F77))*((1+'Inputs &amp; Summary'!$D$7)^AB$29))),((_xlfn.WEIBULL.DIST(AB$29,$L77,$K77,FALSE)*($R77*(1-$E77)+$Q77*(1-$F77))*((1+'Inputs &amp; Summary'!$D$7)^AB$29))))))</f>
        <v>0</v>
      </c>
      <c r="AC77" s="114">
        <f>$D77*IF(AC$29&gt;'Inputs &amp; Summary'!$D$5,0,IF(AC$29&gt;VLOOKUP($G77,Lists!$J$17:$K$21,2),IF($M77=Lists!$H$3,IF($K77&lt;1,(($S77/$K77)*((1+'Inputs &amp; Summary'!$D$7)^AC$29)),((INT(AC$29/$K77)-INT((AC$29-1)/$K77))*$S77*((1+'Inputs &amp; Summary'!$D$7)^AC$29))),(_xlfn.WEIBULL.DIST(AC$29,$L77,$K77,FALSE)*$S77*((1+'Inputs &amp; Summary'!$D$7)^AC$29))),IF($M77=Lists!$H$3,IF($K77&lt;1,((($R77*(1-$E77)+$Q77*(1-$F77))/$K77)*((1+'Inputs &amp; Summary'!$D$7)^AC$29)),((INT(AC$29/$K77)-INT((AC$29-1)/$K77))*($R77*(1-$E77)+$Q77*(1-$F77))*((1+'Inputs &amp; Summary'!$D$7)^AC$29))),((_xlfn.WEIBULL.DIST(AC$29,$L77,$K77,FALSE)*($R77*(1-$E77)+$Q77*(1-$F77))*((1+'Inputs &amp; Summary'!$D$7)^AC$29))))))</f>
        <v>0</v>
      </c>
      <c r="AD77" s="114">
        <f>$D77*IF(AD$29&gt;'Inputs &amp; Summary'!$D$5,0,IF(AD$29&gt;VLOOKUP($G77,Lists!$J$17:$K$21,2),IF($M77=Lists!$H$3,IF($K77&lt;1,(($S77/$K77)*((1+'Inputs &amp; Summary'!$D$7)^AD$29)),((INT(AD$29/$K77)-INT((AD$29-1)/$K77))*$S77*((1+'Inputs &amp; Summary'!$D$7)^AD$29))),(_xlfn.WEIBULL.DIST(AD$29,$L77,$K77,FALSE)*$S77*((1+'Inputs &amp; Summary'!$D$7)^AD$29))),IF($M77=Lists!$H$3,IF($K77&lt;1,((($R77*(1-$E77)+$Q77*(1-$F77))/$K77)*((1+'Inputs &amp; Summary'!$D$7)^AD$29)),((INT(AD$29/$K77)-INT((AD$29-1)/$K77))*($R77*(1-$E77)+$Q77*(1-$F77))*((1+'Inputs &amp; Summary'!$D$7)^AD$29))),((_xlfn.WEIBULL.DIST(AD$29,$L77,$K77,FALSE)*($R77*(1-$E77)+$Q77*(1-$F77))*((1+'Inputs &amp; Summary'!$D$7)^AD$29))))))</f>
        <v>0</v>
      </c>
      <c r="AE77" s="114">
        <f>$D77*IF(AE$29&gt;'Inputs &amp; Summary'!$D$5,0,IF(AE$29&gt;VLOOKUP($G77,Lists!$J$17:$K$21,2),IF($M77=Lists!$H$3,IF($K77&lt;1,(($S77/$K77)*((1+'Inputs &amp; Summary'!$D$7)^AE$29)),((INT(AE$29/$K77)-INT((AE$29-1)/$K77))*$S77*((1+'Inputs &amp; Summary'!$D$7)^AE$29))),(_xlfn.WEIBULL.DIST(AE$29,$L77,$K77,FALSE)*$S77*((1+'Inputs &amp; Summary'!$D$7)^AE$29))),IF($M77=Lists!$H$3,IF($K77&lt;1,((($R77*(1-$E77)+$Q77*(1-$F77))/$K77)*((1+'Inputs &amp; Summary'!$D$7)^AE$29)),((INT(AE$29/$K77)-INT((AE$29-1)/$K77))*($R77*(1-$E77)+$Q77*(1-$F77))*((1+'Inputs &amp; Summary'!$D$7)^AE$29))),((_xlfn.WEIBULL.DIST(AE$29,$L77,$K77,FALSE)*($R77*(1-$E77)+$Q77*(1-$F77))*((1+'Inputs &amp; Summary'!$D$7)^AE$29))))))</f>
        <v>0</v>
      </c>
      <c r="AF77" s="114">
        <f>$D77*IF(AF$29&gt;'Inputs &amp; Summary'!$D$5,0,IF(AF$29&gt;VLOOKUP($G77,Lists!$J$17:$K$21,2),IF($M77=Lists!$H$3,IF($K77&lt;1,(($S77/$K77)*((1+'Inputs &amp; Summary'!$D$7)^AF$29)),((INT(AF$29/$K77)-INT((AF$29-1)/$K77))*$S77*((1+'Inputs &amp; Summary'!$D$7)^AF$29))),(_xlfn.WEIBULL.DIST(AF$29,$L77,$K77,FALSE)*$S77*((1+'Inputs &amp; Summary'!$D$7)^AF$29))),IF($M77=Lists!$H$3,IF($K77&lt;1,((($R77*(1-$E77)+$Q77*(1-$F77))/$K77)*((1+'Inputs &amp; Summary'!$D$7)^AF$29)),((INT(AF$29/$K77)-INT((AF$29-1)/$K77))*($R77*(1-$E77)+$Q77*(1-$F77))*((1+'Inputs &amp; Summary'!$D$7)^AF$29))),((_xlfn.WEIBULL.DIST(AF$29,$L77,$K77,FALSE)*($R77*(1-$E77)+$Q77*(1-$F77))*((1+'Inputs &amp; Summary'!$D$7)^AF$29))))))</f>
        <v>0</v>
      </c>
      <c r="AG77" s="114">
        <f>$D77*IF(AG$29&gt;'Inputs &amp; Summary'!$D$5,0,IF(AG$29&gt;VLOOKUP($G77,Lists!$J$17:$K$21,2),IF($M77=Lists!$H$3,IF($K77&lt;1,(($S77/$K77)*((1+'Inputs &amp; Summary'!$D$7)^AG$29)),((INT(AG$29/$K77)-INT((AG$29-1)/$K77))*$S77*((1+'Inputs &amp; Summary'!$D$7)^AG$29))),(_xlfn.WEIBULL.DIST(AG$29,$L77,$K77,FALSE)*$S77*((1+'Inputs &amp; Summary'!$D$7)^AG$29))),IF($M77=Lists!$H$3,IF($K77&lt;1,((($R77*(1-$E77)+$Q77*(1-$F77))/$K77)*((1+'Inputs &amp; Summary'!$D$7)^AG$29)),((INT(AG$29/$K77)-INT((AG$29-1)/$K77))*($R77*(1-$E77)+$Q77*(1-$F77))*((1+'Inputs &amp; Summary'!$D$7)^AG$29))),((_xlfn.WEIBULL.DIST(AG$29,$L77,$K77,FALSE)*($R77*(1-$E77)+$Q77*(1-$F77))*((1+'Inputs &amp; Summary'!$D$7)^AG$29))))))</f>
        <v>0</v>
      </c>
      <c r="AH77" s="114">
        <f>$D77*IF(AH$29&gt;'Inputs &amp; Summary'!$D$5,0,IF(AH$29&gt;VLOOKUP($G77,Lists!$J$17:$K$21,2),IF($M77=Lists!$H$3,IF($K77&lt;1,(($S77/$K77)*((1+'Inputs &amp; Summary'!$D$7)^AH$29)),((INT(AH$29/$K77)-INT((AH$29-1)/$K77))*$S77*((1+'Inputs &amp; Summary'!$D$7)^AH$29))),(_xlfn.WEIBULL.DIST(AH$29,$L77,$K77,FALSE)*$S77*((1+'Inputs &amp; Summary'!$D$7)^AH$29))),IF($M77=Lists!$H$3,IF($K77&lt;1,((($R77*(1-$E77)+$Q77*(1-$F77))/$K77)*((1+'Inputs &amp; Summary'!$D$7)^AH$29)),((INT(AH$29/$K77)-INT((AH$29-1)/$K77))*($R77*(1-$E77)+$Q77*(1-$F77))*((1+'Inputs &amp; Summary'!$D$7)^AH$29))),((_xlfn.WEIBULL.DIST(AH$29,$L77,$K77,FALSE)*($R77*(1-$E77)+$Q77*(1-$F77))*((1+'Inputs &amp; Summary'!$D$7)^AH$29))))))</f>
        <v>0</v>
      </c>
      <c r="AI77" s="114">
        <f>$D77*IF(AI$29&gt;'Inputs &amp; Summary'!$D$5,0,IF(AI$29&gt;VLOOKUP($G77,Lists!$J$17:$K$21,2),IF($M77=Lists!$H$3,IF($K77&lt;1,(($S77/$K77)*((1+'Inputs &amp; Summary'!$D$7)^AI$29)),((INT(AI$29/$K77)-INT((AI$29-1)/$K77))*$S77*((1+'Inputs &amp; Summary'!$D$7)^AI$29))),(_xlfn.WEIBULL.DIST(AI$29,$L77,$K77,FALSE)*$S77*((1+'Inputs &amp; Summary'!$D$7)^AI$29))),IF($M77=Lists!$H$3,IF($K77&lt;1,((($R77*(1-$E77)+$Q77*(1-$F77))/$K77)*((1+'Inputs &amp; Summary'!$D$7)^AI$29)),((INT(AI$29/$K77)-INT((AI$29-1)/$K77))*($R77*(1-$E77)+$Q77*(1-$F77))*((1+'Inputs &amp; Summary'!$D$7)^AI$29))),((_xlfn.WEIBULL.DIST(AI$29,$L77,$K77,FALSE)*($R77*(1-$E77)+$Q77*(1-$F77))*((1+'Inputs &amp; Summary'!$D$7)^AI$29))))))</f>
        <v>0</v>
      </c>
      <c r="AJ77" s="114">
        <f>$D77*IF(AJ$29&gt;'Inputs &amp; Summary'!$D$5,0,IF(AJ$29&gt;VLOOKUP($G77,Lists!$J$17:$K$21,2),IF($M77=Lists!$H$3,IF($K77&lt;1,(($S77/$K77)*((1+'Inputs &amp; Summary'!$D$7)^AJ$29)),((INT(AJ$29/$K77)-INT((AJ$29-1)/$K77))*$S77*((1+'Inputs &amp; Summary'!$D$7)^AJ$29))),(_xlfn.WEIBULL.DIST(AJ$29,$L77,$K77,FALSE)*$S77*((1+'Inputs &amp; Summary'!$D$7)^AJ$29))),IF($M77=Lists!$H$3,IF($K77&lt;1,((($R77*(1-$E77)+$Q77*(1-$F77))/$K77)*((1+'Inputs &amp; Summary'!$D$7)^AJ$29)),((INT(AJ$29/$K77)-INT((AJ$29-1)/$K77))*($R77*(1-$E77)+$Q77*(1-$F77))*((1+'Inputs &amp; Summary'!$D$7)^AJ$29))),((_xlfn.WEIBULL.DIST(AJ$29,$L77,$K77,FALSE)*($R77*(1-$E77)+$Q77*(1-$F77))*((1+'Inputs &amp; Summary'!$D$7)^AJ$29))))))</f>
        <v>0</v>
      </c>
      <c r="AK77" s="114">
        <f>$D77*IF(AK$29&gt;'Inputs &amp; Summary'!$D$5,0,IF(AK$29&gt;VLOOKUP($G77,Lists!$J$17:$K$21,2),IF($M77=Lists!$H$3,IF($K77&lt;1,(($S77/$K77)*((1+'Inputs &amp; Summary'!$D$7)^AK$29)),((INT(AK$29/$K77)-INT((AK$29-1)/$K77))*$S77*((1+'Inputs &amp; Summary'!$D$7)^AK$29))),(_xlfn.WEIBULL.DIST(AK$29,$L77,$K77,FALSE)*$S77*((1+'Inputs &amp; Summary'!$D$7)^AK$29))),IF($M77=Lists!$H$3,IF($K77&lt;1,((($R77*(1-$E77)+$Q77*(1-$F77))/$K77)*((1+'Inputs &amp; Summary'!$D$7)^AK$29)),((INT(AK$29/$K77)-INT((AK$29-1)/$K77))*($R77*(1-$E77)+$Q77*(1-$F77))*((1+'Inputs &amp; Summary'!$D$7)^AK$29))),((_xlfn.WEIBULL.DIST(AK$29,$L77,$K77,FALSE)*($R77*(1-$E77)+$Q77*(1-$F77))*((1+'Inputs &amp; Summary'!$D$7)^AK$29))))))</f>
        <v>0</v>
      </c>
      <c r="AL77" s="114">
        <f>$D77*IF(AL$29&gt;'Inputs &amp; Summary'!$D$5,0,IF(AL$29&gt;VLOOKUP($G77,Lists!$J$17:$K$21,2),IF($M77=Lists!$H$3,IF($K77&lt;1,(($S77/$K77)*((1+'Inputs &amp; Summary'!$D$7)^AL$29)),((INT(AL$29/$K77)-INT((AL$29-1)/$K77))*$S77*((1+'Inputs &amp; Summary'!$D$7)^AL$29))),(_xlfn.WEIBULL.DIST(AL$29,$L77,$K77,FALSE)*$S77*((1+'Inputs &amp; Summary'!$D$7)^AL$29))),IF($M77=Lists!$H$3,IF($K77&lt;1,((($R77*(1-$E77)+$Q77*(1-$F77))/$K77)*((1+'Inputs &amp; Summary'!$D$7)^AL$29)),((INT(AL$29/$K77)-INT((AL$29-1)/$K77))*($R77*(1-$E77)+$Q77*(1-$F77))*((1+'Inputs &amp; Summary'!$D$7)^AL$29))),((_xlfn.WEIBULL.DIST(AL$29,$L77,$K77,FALSE)*($R77*(1-$E77)+$Q77*(1-$F77))*((1+'Inputs &amp; Summary'!$D$7)^AL$29))))))</f>
        <v>0</v>
      </c>
      <c r="AM77" s="114">
        <f>$D77*IF(AM$29&gt;'Inputs &amp; Summary'!$D$5,0,IF(AM$29&gt;VLOOKUP($G77,Lists!$J$17:$K$21,2),IF($M77=Lists!$H$3,IF($K77&lt;1,(($S77/$K77)*((1+'Inputs &amp; Summary'!$D$7)^AM$29)),((INT(AM$29/$K77)-INT((AM$29-1)/$K77))*$S77*((1+'Inputs &amp; Summary'!$D$7)^AM$29))),(_xlfn.WEIBULL.DIST(AM$29,$L77,$K77,FALSE)*$S77*((1+'Inputs &amp; Summary'!$D$7)^AM$29))),IF($M77=Lists!$H$3,IF($K77&lt;1,((($R77*(1-$E77)+$Q77*(1-$F77))/$K77)*((1+'Inputs &amp; Summary'!$D$7)^AM$29)),((INT(AM$29/$K77)-INT((AM$29-1)/$K77))*($R77*(1-$E77)+$Q77*(1-$F77))*((1+'Inputs &amp; Summary'!$D$7)^AM$29))),((_xlfn.WEIBULL.DIST(AM$29,$L77,$K77,FALSE)*($R77*(1-$E77)+$Q77*(1-$F77))*((1+'Inputs &amp; Summary'!$D$7)^AM$29))))))</f>
        <v>0</v>
      </c>
      <c r="AN77" s="114">
        <f>$D77*IF(AN$29&gt;'Inputs &amp; Summary'!$D$5,0,IF(AN$29&gt;VLOOKUP($G77,Lists!$J$17:$K$21,2),IF($M77=Lists!$H$3,IF($K77&lt;1,(($S77/$K77)*((1+'Inputs &amp; Summary'!$D$7)^AN$29)),((INT(AN$29/$K77)-INT((AN$29-1)/$K77))*$S77*((1+'Inputs &amp; Summary'!$D$7)^AN$29))),(_xlfn.WEIBULL.DIST(AN$29,$L77,$K77,FALSE)*$S77*((1+'Inputs &amp; Summary'!$D$7)^AN$29))),IF($M77=Lists!$H$3,IF($K77&lt;1,((($R77*(1-$E77)+$Q77*(1-$F77))/$K77)*((1+'Inputs &amp; Summary'!$D$7)^AN$29)),((INT(AN$29/$K77)-INT((AN$29-1)/$K77))*($R77*(1-$E77)+$Q77*(1-$F77))*((1+'Inputs &amp; Summary'!$D$7)^AN$29))),((_xlfn.WEIBULL.DIST(AN$29,$L77,$K77,FALSE)*($R77*(1-$E77)+$Q77*(1-$F77))*((1+'Inputs &amp; Summary'!$D$7)^AN$29))))))</f>
        <v>0</v>
      </c>
      <c r="AO77" s="114">
        <f>$D77*IF(AO$29&gt;'Inputs &amp; Summary'!$D$5,0,IF(AO$29&gt;VLOOKUP($G77,Lists!$J$17:$K$21,2),IF($M77=Lists!$H$3,IF($K77&lt;1,(($S77/$K77)*((1+'Inputs &amp; Summary'!$D$7)^AO$29)),((INT(AO$29/$K77)-INT((AO$29-1)/$K77))*$S77*((1+'Inputs &amp; Summary'!$D$7)^AO$29))),(_xlfn.WEIBULL.DIST(AO$29,$L77,$K77,FALSE)*$S77*((1+'Inputs &amp; Summary'!$D$7)^AO$29))),IF($M77=Lists!$H$3,IF($K77&lt;1,((($R77*(1-$E77)+$Q77*(1-$F77))/$K77)*((1+'Inputs &amp; Summary'!$D$7)^AO$29)),((INT(AO$29/$K77)-INT((AO$29-1)/$K77))*($R77*(1-$E77)+$Q77*(1-$F77))*((1+'Inputs &amp; Summary'!$D$7)^AO$29))),((_xlfn.WEIBULL.DIST(AO$29,$L77,$K77,FALSE)*($R77*(1-$E77)+$Q77*(1-$F77))*((1+'Inputs &amp; Summary'!$D$7)^AO$29))))))</f>
        <v>0</v>
      </c>
      <c r="AP77" s="114">
        <f>$D77*IF(AP$29&gt;'Inputs &amp; Summary'!$D$5,0,IF(AP$29&gt;VLOOKUP($G77,Lists!$J$17:$K$21,2),IF($M77=Lists!$H$3,IF($K77&lt;1,(($S77/$K77)*((1+'Inputs &amp; Summary'!$D$7)^AP$29)),((INT(AP$29/$K77)-INT((AP$29-1)/$K77))*$S77*((1+'Inputs &amp; Summary'!$D$7)^AP$29))),(_xlfn.WEIBULL.DIST(AP$29,$L77,$K77,FALSE)*$S77*((1+'Inputs &amp; Summary'!$D$7)^AP$29))),IF($M77=Lists!$H$3,IF($K77&lt;1,((($R77*(1-$E77)+$Q77*(1-$F77))/$K77)*((1+'Inputs &amp; Summary'!$D$7)^AP$29)),((INT(AP$29/$K77)-INT((AP$29-1)/$K77))*($R77*(1-$E77)+$Q77*(1-$F77))*((1+'Inputs &amp; Summary'!$D$7)^AP$29))),((_xlfn.WEIBULL.DIST(AP$29,$L77,$K77,FALSE)*($R77*(1-$E77)+$Q77*(1-$F77))*((1+'Inputs &amp; Summary'!$D$7)^AP$29))))))</f>
        <v>0</v>
      </c>
      <c r="AQ77" s="114">
        <f>$D77*IF(AQ$29&gt;'Inputs &amp; Summary'!$D$5,0,IF(AQ$29&gt;VLOOKUP($G77,Lists!$J$17:$K$21,2),IF($M77=Lists!$H$3,IF($K77&lt;1,(($S77/$K77)*((1+'Inputs &amp; Summary'!$D$7)^AQ$29)),((INT(AQ$29/$K77)-INT((AQ$29-1)/$K77))*$S77*((1+'Inputs &amp; Summary'!$D$7)^AQ$29))),(_xlfn.WEIBULL.DIST(AQ$29,$L77,$K77,FALSE)*$S77*((1+'Inputs &amp; Summary'!$D$7)^AQ$29))),IF($M77=Lists!$H$3,IF($K77&lt;1,((($R77*(1-$E77)+$Q77*(1-$F77))/$K77)*((1+'Inputs &amp; Summary'!$D$7)^AQ$29)),((INT(AQ$29/$K77)-INT((AQ$29-1)/$K77))*($R77*(1-$E77)+$Q77*(1-$F77))*((1+'Inputs &amp; Summary'!$D$7)^AQ$29))),((_xlfn.WEIBULL.DIST(AQ$29,$L77,$K77,FALSE)*($R77*(1-$E77)+$Q77*(1-$F77))*((1+'Inputs &amp; Summary'!$D$7)^AQ$29))))))</f>
        <v>0</v>
      </c>
      <c r="AR77" s="114">
        <f>$D77*IF(AR$29&gt;'Inputs &amp; Summary'!$D$5,0,IF(AR$29&gt;VLOOKUP($G77,Lists!$J$17:$K$21,2),IF($M77=Lists!$H$3,IF($K77&lt;1,(($S77/$K77)*((1+'Inputs &amp; Summary'!$D$7)^AR$29)),((INT(AR$29/$K77)-INT((AR$29-1)/$K77))*$S77*((1+'Inputs &amp; Summary'!$D$7)^AR$29))),(_xlfn.WEIBULL.DIST(AR$29,$L77,$K77,FALSE)*$S77*((1+'Inputs &amp; Summary'!$D$7)^AR$29))),IF($M77=Lists!$H$3,IF($K77&lt;1,((($R77*(1-$E77)+$Q77*(1-$F77))/$K77)*((1+'Inputs &amp; Summary'!$D$7)^AR$29)),((INT(AR$29/$K77)-INT((AR$29-1)/$K77))*($R77*(1-$E77)+$Q77*(1-$F77))*((1+'Inputs &amp; Summary'!$D$7)^AR$29))),((_xlfn.WEIBULL.DIST(AR$29,$L77,$K77,FALSE)*($R77*(1-$E77)+$Q77*(1-$F77))*((1+'Inputs &amp; Summary'!$D$7)^AR$29))))))</f>
        <v>0</v>
      </c>
      <c r="AS77" s="114">
        <f>$D77*IF(AS$29&gt;'Inputs &amp; Summary'!$D$5,0,IF(AS$29&gt;VLOOKUP($G77,Lists!$J$17:$K$21,2),IF($M77=Lists!$H$3,IF($K77&lt;1,(($S77/$K77)*((1+'Inputs &amp; Summary'!$D$7)^AS$29)),((INT(AS$29/$K77)-INT((AS$29-1)/$K77))*$S77*((1+'Inputs &amp; Summary'!$D$7)^AS$29))),(_xlfn.WEIBULL.DIST(AS$29,$L77,$K77,FALSE)*$S77*((1+'Inputs &amp; Summary'!$D$7)^AS$29))),IF($M77=Lists!$H$3,IF($K77&lt;1,((($R77*(1-$E77)+$Q77*(1-$F77))/$K77)*((1+'Inputs &amp; Summary'!$D$7)^AS$29)),((INT(AS$29/$K77)-INT((AS$29-1)/$K77))*($R77*(1-$E77)+$Q77*(1-$F77))*((1+'Inputs &amp; Summary'!$D$7)^AS$29))),((_xlfn.WEIBULL.DIST(AS$29,$L77,$K77,FALSE)*($R77*(1-$E77)+$Q77*(1-$F77))*((1+'Inputs &amp; Summary'!$D$7)^AS$29))))))</f>
        <v>0</v>
      </c>
      <c r="AT77" s="114">
        <f>$D77*IF(AT$29&gt;'Inputs &amp; Summary'!$D$5,0,IF(AT$29&gt;VLOOKUP($G77,Lists!$J$17:$K$21,2),IF($M77=Lists!$H$3,IF($K77&lt;1,(($S77/$K77)*((1+'Inputs &amp; Summary'!$D$7)^AT$29)),((INT(AT$29/$K77)-INT((AT$29-1)/$K77))*$S77*((1+'Inputs &amp; Summary'!$D$7)^AT$29))),(_xlfn.WEIBULL.DIST(AT$29,$L77,$K77,FALSE)*$S77*((1+'Inputs &amp; Summary'!$D$7)^AT$29))),IF($M77=Lists!$H$3,IF($K77&lt;1,((($R77*(1-$E77)+$Q77*(1-$F77))/$K77)*((1+'Inputs &amp; Summary'!$D$7)^AT$29)),((INT(AT$29/$K77)-INT((AT$29-1)/$K77))*($R77*(1-$E77)+$Q77*(1-$F77))*((1+'Inputs &amp; Summary'!$D$7)^AT$29))),((_xlfn.WEIBULL.DIST(AT$29,$L77,$K77,FALSE)*($R77*(1-$E77)+$Q77*(1-$F77))*((1+'Inputs &amp; Summary'!$D$7)^AT$29))))))</f>
        <v>0</v>
      </c>
      <c r="AU77" s="114">
        <f>$D77*IF(AU$29&gt;'Inputs &amp; Summary'!$D$5,0,IF(AU$29&gt;VLOOKUP($G77,Lists!$J$17:$K$21,2),IF($M77=Lists!$H$3,IF($K77&lt;1,(($S77/$K77)*((1+'Inputs &amp; Summary'!$D$7)^AU$29)),((INT(AU$29/$K77)-INT((AU$29-1)/$K77))*$S77*((1+'Inputs &amp; Summary'!$D$7)^AU$29))),(_xlfn.WEIBULL.DIST(AU$29,$L77,$K77,FALSE)*$S77*((1+'Inputs &amp; Summary'!$D$7)^AU$29))),IF($M77=Lists!$H$3,IF($K77&lt;1,((($R77*(1-$E77)+$Q77*(1-$F77))/$K77)*((1+'Inputs &amp; Summary'!$D$7)^AU$29)),((INT(AU$29/$K77)-INT((AU$29-1)/$K77))*($R77*(1-$E77)+$Q77*(1-$F77))*((1+'Inputs &amp; Summary'!$D$7)^AU$29))),((_xlfn.WEIBULL.DIST(AU$29,$L77,$K77,FALSE)*($R77*(1-$E77)+$Q77*(1-$F77))*((1+'Inputs &amp; Summary'!$D$7)^AU$29))))))</f>
        <v>0</v>
      </c>
      <c r="AV77" s="114">
        <f>$D77*IF(AV$29&gt;'Inputs &amp; Summary'!$D$5,0,IF(AV$29&gt;VLOOKUP($G77,Lists!$J$17:$K$21,2),IF($M77=Lists!$H$3,IF($K77&lt;1,(($S77/$K77)*((1+'Inputs &amp; Summary'!$D$7)^AV$29)),((INT(AV$29/$K77)-INT((AV$29-1)/$K77))*$S77*((1+'Inputs &amp; Summary'!$D$7)^AV$29))),(_xlfn.WEIBULL.DIST(AV$29,$L77,$K77,FALSE)*$S77*((1+'Inputs &amp; Summary'!$D$7)^AV$29))),IF($M77=Lists!$H$3,IF($K77&lt;1,((($R77*(1-$E77)+$Q77*(1-$F77))/$K77)*((1+'Inputs &amp; Summary'!$D$7)^AV$29)),((INT(AV$29/$K77)-INT((AV$29-1)/$K77))*($R77*(1-$E77)+$Q77*(1-$F77))*((1+'Inputs &amp; Summary'!$D$7)^AV$29))),((_xlfn.WEIBULL.DIST(AV$29,$L77,$K77,FALSE)*($R77*(1-$E77)+$Q77*(1-$F77))*((1+'Inputs &amp; Summary'!$D$7)^AV$29))))))</f>
        <v>0</v>
      </c>
      <c r="AW77" s="114">
        <f>$D77*IF(AW$29&gt;'Inputs &amp; Summary'!$D$5,0,IF(AW$29&gt;VLOOKUP($G77,Lists!$J$17:$K$21,2),IF($M77=Lists!$H$3,IF($K77&lt;1,(($S77/$K77)*((1+'Inputs &amp; Summary'!$D$7)^AW$29)),((INT(AW$29/$K77)-INT((AW$29-1)/$K77))*$S77*((1+'Inputs &amp; Summary'!$D$7)^AW$29))),(_xlfn.WEIBULL.DIST(AW$29,$L77,$K77,FALSE)*$S77*((1+'Inputs &amp; Summary'!$D$7)^AW$29))),IF($M77=Lists!$H$3,IF($K77&lt;1,((($R77*(1-$E77)+$Q77*(1-$F77))/$K77)*((1+'Inputs &amp; Summary'!$D$7)^AW$29)),((INT(AW$29/$K77)-INT((AW$29-1)/$K77))*($R77*(1-$E77)+$Q77*(1-$F77))*((1+'Inputs &amp; Summary'!$D$7)^AW$29))),((_xlfn.WEIBULL.DIST(AW$29,$L77,$K77,FALSE)*($R77*(1-$E77)+$Q77*(1-$F77))*((1+'Inputs &amp; Summary'!$D$7)^AW$29))))))</f>
        <v>0</v>
      </c>
      <c r="AX77" s="114">
        <f>$D77*IF(AX$29&gt;'Inputs &amp; Summary'!$D$5,0,IF(AX$29&gt;VLOOKUP($G77,Lists!$J$17:$K$21,2),IF($M77=Lists!$H$3,IF($K77&lt;1,(($S77/$K77)*((1+'Inputs &amp; Summary'!$D$7)^AX$29)),((INT(AX$29/$K77)-INT((AX$29-1)/$K77))*$S77*((1+'Inputs &amp; Summary'!$D$7)^AX$29))),(_xlfn.WEIBULL.DIST(AX$29,$L77,$K77,FALSE)*$S77*((1+'Inputs &amp; Summary'!$D$7)^AX$29))),IF($M77=Lists!$H$3,IF($K77&lt;1,((($R77*(1-$E77)+$Q77*(1-$F77))/$K77)*((1+'Inputs &amp; Summary'!$D$7)^AX$29)),((INT(AX$29/$K77)-INT((AX$29-1)/$K77))*($R77*(1-$E77)+$Q77*(1-$F77))*((1+'Inputs &amp; Summary'!$D$7)^AX$29))),((_xlfn.WEIBULL.DIST(AX$29,$L77,$K77,FALSE)*($R77*(1-$E77)+$Q77*(1-$F77))*((1+'Inputs &amp; Summary'!$D$7)^AX$29))))))</f>
        <v>0</v>
      </c>
      <c r="AY77" s="114">
        <f>$D77*IF(AY$29&gt;'Inputs &amp; Summary'!$D$5,0,IF(AY$29&gt;VLOOKUP($G77,Lists!$J$17:$K$21,2),IF($M77=Lists!$H$3,IF($K77&lt;1,(($S77/$K77)*((1+'Inputs &amp; Summary'!$D$7)^AY$29)),((INT(AY$29/$K77)-INT((AY$29-1)/$K77))*$S77*((1+'Inputs &amp; Summary'!$D$7)^AY$29))),(_xlfn.WEIBULL.DIST(AY$29,$L77,$K77,FALSE)*$S77*((1+'Inputs &amp; Summary'!$D$7)^AY$29))),IF($M77=Lists!$H$3,IF($K77&lt;1,((($R77*(1-$E77)+$Q77*(1-$F77))/$K77)*((1+'Inputs &amp; Summary'!$D$7)^AY$29)),((INT(AY$29/$K77)-INT((AY$29-1)/$K77))*($R77*(1-$E77)+$Q77*(1-$F77))*((1+'Inputs &amp; Summary'!$D$7)^AY$29))),((_xlfn.WEIBULL.DIST(AY$29,$L77,$K77,FALSE)*($R77*(1-$E77)+$Q77*(1-$F77))*((1+'Inputs &amp; Summary'!$D$7)^AY$29))))))</f>
        <v>0</v>
      </c>
      <c r="AZ77" s="114">
        <f>$D77*IF(AZ$29&gt;'Inputs &amp; Summary'!$D$5,0,IF(AZ$29&gt;VLOOKUP($G77,Lists!$J$17:$K$21,2),IF($M77=Lists!$H$3,IF($K77&lt;1,(($S77/$K77)*((1+'Inputs &amp; Summary'!$D$7)^AZ$29)),((INT(AZ$29/$K77)-INT((AZ$29-1)/$K77))*$S77*((1+'Inputs &amp; Summary'!$D$7)^AZ$29))),(_xlfn.WEIBULL.DIST(AZ$29,$L77,$K77,FALSE)*$S77*((1+'Inputs &amp; Summary'!$D$7)^AZ$29))),IF($M77=Lists!$H$3,IF($K77&lt;1,((($R77*(1-$E77)+$Q77*(1-$F77))/$K77)*((1+'Inputs &amp; Summary'!$D$7)^AZ$29)),((INT(AZ$29/$K77)-INT((AZ$29-1)/$K77))*($R77*(1-$E77)+$Q77*(1-$F77))*((1+'Inputs &amp; Summary'!$D$7)^AZ$29))),((_xlfn.WEIBULL.DIST(AZ$29,$L77,$K77,FALSE)*($R77*(1-$E77)+$Q77*(1-$F77))*((1+'Inputs &amp; Summary'!$D$7)^AZ$29))))))</f>
        <v>0</v>
      </c>
      <c r="BA77" s="114">
        <f>$D77*IF(BA$29&gt;'Inputs &amp; Summary'!$D$5,0,IF(BA$29&gt;VLOOKUP($G77,Lists!$J$17:$K$21,2),IF($M77=Lists!$H$3,IF($K77&lt;1,(($S77/$K77)*((1+'Inputs &amp; Summary'!$D$7)^BA$29)),((INT(BA$29/$K77)-INT((BA$29-1)/$K77))*$S77*((1+'Inputs &amp; Summary'!$D$7)^BA$29))),(_xlfn.WEIBULL.DIST(BA$29,$L77,$K77,FALSE)*$S77*((1+'Inputs &amp; Summary'!$D$7)^BA$29))),IF($M77=Lists!$H$3,IF($K77&lt;1,((($R77*(1-$E77)+$Q77*(1-$F77))/$K77)*((1+'Inputs &amp; Summary'!$D$7)^BA$29)),((INT(BA$29/$K77)-INT((BA$29-1)/$K77))*($R77*(1-$E77)+$Q77*(1-$F77))*((1+'Inputs &amp; Summary'!$D$7)^BA$29))),((_xlfn.WEIBULL.DIST(BA$29,$L77,$K77,FALSE)*($R77*(1-$E77)+$Q77*(1-$F77))*((1+'Inputs &amp; Summary'!$D$7)^BA$29))))))</f>
        <v>0</v>
      </c>
      <c r="BB77" s="114">
        <f>$D77*IF(BB$29&gt;'Inputs &amp; Summary'!$D$5,0,IF(BB$29&gt;VLOOKUP($G77,Lists!$J$17:$K$21,2),IF($M77=Lists!$H$3,IF($K77&lt;1,(($S77/$K77)*((1+'Inputs &amp; Summary'!$D$7)^BB$29)),((INT(BB$29/$K77)-INT((BB$29-1)/$K77))*$S77*((1+'Inputs &amp; Summary'!$D$7)^BB$29))),(_xlfn.WEIBULL.DIST(BB$29,$L77,$K77,FALSE)*$S77*((1+'Inputs &amp; Summary'!$D$7)^BB$29))),IF($M77=Lists!$H$3,IF($K77&lt;1,((($R77*(1-$E77)+$Q77*(1-$F77))/$K77)*((1+'Inputs &amp; Summary'!$D$7)^BB$29)),((INT(BB$29/$K77)-INT((BB$29-1)/$K77))*($R77*(1-$E77)+$Q77*(1-$F77))*((1+'Inputs &amp; Summary'!$D$7)^BB$29))),((_xlfn.WEIBULL.DIST(BB$29,$L77,$K77,FALSE)*($R77*(1-$E77)+$Q77*(1-$F77))*((1+'Inputs &amp; Summary'!$D$7)^BB$29))))))</f>
        <v>0</v>
      </c>
      <c r="BC77" s="114">
        <f>$D77*IF(BC$29&gt;'Inputs &amp; Summary'!$D$5,0,IF(BC$29&gt;VLOOKUP($G77,Lists!$J$17:$K$21,2),IF($M77=Lists!$H$3,IF($K77&lt;1,(($S77/$K77)*((1+'Inputs &amp; Summary'!$D$7)^BC$29)),((INT(BC$29/$K77)-INT((BC$29-1)/$K77))*$S77*((1+'Inputs &amp; Summary'!$D$7)^BC$29))),(_xlfn.WEIBULL.DIST(BC$29,$L77,$K77,FALSE)*$S77*((1+'Inputs &amp; Summary'!$D$7)^BC$29))),IF($M77=Lists!$H$3,IF($K77&lt;1,((($R77*(1-$E77)+$Q77*(1-$F77))/$K77)*((1+'Inputs &amp; Summary'!$D$7)^BC$29)),((INT(BC$29/$K77)-INT((BC$29-1)/$K77))*($R77*(1-$E77)+$Q77*(1-$F77))*((1+'Inputs &amp; Summary'!$D$7)^BC$29))),((_xlfn.WEIBULL.DIST(BC$29,$L77,$K77,FALSE)*($R77*(1-$E77)+$Q77*(1-$F77))*((1+'Inputs &amp; Summary'!$D$7)^BC$29))))))</f>
        <v>0</v>
      </c>
      <c r="BD77" s="114">
        <f>$D77*IF(BD$29&gt;'Inputs &amp; Summary'!$D$5,0,IF(BD$29&gt;VLOOKUP($G77,Lists!$J$17:$K$21,2),IF($M77=Lists!$H$3,IF($K77&lt;1,(($S77/$K77)*((1+'Inputs &amp; Summary'!$D$7)^BD$29)),((INT(BD$29/$K77)-INT((BD$29-1)/$K77))*$S77*((1+'Inputs &amp; Summary'!$D$7)^BD$29))),(_xlfn.WEIBULL.DIST(BD$29,$L77,$K77,FALSE)*$S77*((1+'Inputs &amp; Summary'!$D$7)^BD$29))),IF($M77=Lists!$H$3,IF($K77&lt;1,((($R77*(1-$E77)+$Q77*(1-$F77))/$K77)*((1+'Inputs &amp; Summary'!$D$7)^BD$29)),((INT(BD$29/$K77)-INT((BD$29-1)/$K77))*($R77*(1-$E77)+$Q77*(1-$F77))*((1+'Inputs &amp; Summary'!$D$7)^BD$29))),((_xlfn.WEIBULL.DIST(BD$29,$L77,$K77,FALSE)*($R77*(1-$E77)+$Q77*(1-$F77))*((1+'Inputs &amp; Summary'!$D$7)^BD$29))))))</f>
        <v>0</v>
      </c>
      <c r="BE77" s="114">
        <f>$D77*IF(BE$29&gt;'Inputs &amp; Summary'!$D$5,0,IF(BE$29&gt;VLOOKUP($G77,Lists!$J$17:$K$21,2),IF($M77=Lists!$H$3,IF($K77&lt;1,(($S77/$K77)*((1+'Inputs &amp; Summary'!$D$7)^BE$29)),((INT(BE$29/$K77)-INT((BE$29-1)/$K77))*$S77*((1+'Inputs &amp; Summary'!$D$7)^BE$29))),(_xlfn.WEIBULL.DIST(BE$29,$L77,$K77,FALSE)*$S77*((1+'Inputs &amp; Summary'!$D$7)^BE$29))),IF($M77=Lists!$H$3,IF($K77&lt;1,((($R77*(1-$E77)+$Q77*(1-$F77))/$K77)*((1+'Inputs &amp; Summary'!$D$7)^BE$29)),((INT(BE$29/$K77)-INT((BE$29-1)/$K77))*($R77*(1-$E77)+$Q77*(1-$F77))*((1+'Inputs &amp; Summary'!$D$7)^BE$29))),((_xlfn.WEIBULL.DIST(BE$29,$L77,$K77,FALSE)*($R77*(1-$E77)+$Q77*(1-$F77))*((1+'Inputs &amp; Summary'!$D$7)^BE$29))))))</f>
        <v>0</v>
      </c>
      <c r="BF77" s="114">
        <f>$D77*IF(BF$29&gt;'Inputs &amp; Summary'!$D$5,0,IF(BF$29&gt;VLOOKUP($G77,Lists!$J$17:$K$21,2),IF($M77=Lists!$H$3,IF($K77&lt;1,(($S77/$K77)*((1+'Inputs &amp; Summary'!$D$7)^BF$29)),((INT(BF$29/$K77)-INT((BF$29-1)/$K77))*$S77*((1+'Inputs &amp; Summary'!$D$7)^BF$29))),(_xlfn.WEIBULL.DIST(BF$29,$L77,$K77,FALSE)*$S77*((1+'Inputs &amp; Summary'!$D$7)^BF$29))),IF($M77=Lists!$H$3,IF($K77&lt;1,((($R77*(1-$E77)+$Q77*(1-$F77))/$K77)*((1+'Inputs &amp; Summary'!$D$7)^BF$29)),((INT(BF$29/$K77)-INT((BF$29-1)/$K77))*($R77*(1-$E77)+$Q77*(1-$F77))*((1+'Inputs &amp; Summary'!$D$7)^BF$29))),((_xlfn.WEIBULL.DIST(BF$29,$L77,$K77,FALSE)*($R77*(1-$E77)+$Q77*(1-$F77))*((1+'Inputs &amp; Summary'!$D$7)^BF$29))))))</f>
        <v>0</v>
      </c>
      <c r="BG77" s="114">
        <f>$D77*IF(BG$29&gt;'Inputs &amp; Summary'!$D$5,0,IF(BG$29&gt;VLOOKUP($G77,Lists!$J$17:$K$21,2),IF($M77=Lists!$H$3,IF($K77&lt;1,(($S77/$K77)*((1+'Inputs &amp; Summary'!$D$7)^BG$29)),((INT(BG$29/$K77)-INT((BG$29-1)/$K77))*$S77*((1+'Inputs &amp; Summary'!$D$7)^BG$29))),(_xlfn.WEIBULL.DIST(BG$29,$L77,$K77,FALSE)*$S77*((1+'Inputs &amp; Summary'!$D$7)^BG$29))),IF($M77=Lists!$H$3,IF($K77&lt;1,((($R77*(1-$E77)+$Q77*(1-$F77))/$K77)*((1+'Inputs &amp; Summary'!$D$7)^BG$29)),((INT(BG$29/$K77)-INT((BG$29-1)/$K77))*($R77*(1-$E77)+$Q77*(1-$F77))*((1+'Inputs &amp; Summary'!$D$7)^BG$29))),((_xlfn.WEIBULL.DIST(BG$29,$L77,$K77,FALSE)*($R77*(1-$E77)+$Q77*(1-$F77))*((1+'Inputs &amp; Summary'!$D$7)^BG$29))))))</f>
        <v>0</v>
      </c>
      <c r="BH77" s="114">
        <f>$D77*IF(BH$29&gt;'Inputs &amp; Summary'!$D$5,0,IF(BH$29&gt;VLOOKUP($G77,Lists!$J$17:$K$21,2),IF($M77=Lists!$H$3,IF($K77&lt;1,(($S77/$K77)*((1+'Inputs &amp; Summary'!$D$7)^BH$29)),((INT(BH$29/$K77)-INT((BH$29-1)/$K77))*$S77*((1+'Inputs &amp; Summary'!$D$7)^BH$29))),(_xlfn.WEIBULL.DIST(BH$29,$L77,$K77,FALSE)*$S77*((1+'Inputs &amp; Summary'!$D$7)^BH$29))),IF($M77=Lists!$H$3,IF($K77&lt;1,((($R77*(1-$E77)+$Q77*(1-$F77))/$K77)*((1+'Inputs &amp; Summary'!$D$7)^BH$29)),((INT(BH$29/$K77)-INT((BH$29-1)/$K77))*($R77*(1-$E77)+$Q77*(1-$F77))*((1+'Inputs &amp; Summary'!$D$7)^BH$29))),((_xlfn.WEIBULL.DIST(BH$29,$L77,$K77,FALSE)*($R77*(1-$E77)+$Q77*(1-$F77))*((1+'Inputs &amp; Summary'!$D$7)^BH$29))))))</f>
        <v>0</v>
      </c>
      <c r="BI77" s="114">
        <f>$D77*IF(BI$29&gt;'Inputs &amp; Summary'!$D$5,0,IF(BI$29&gt;VLOOKUP($G77,Lists!$J$17:$K$21,2),IF($M77=Lists!$H$3,IF($K77&lt;1,(($S77/$K77)*((1+'Inputs &amp; Summary'!$D$7)^BI$29)),((INT(BI$29/$K77)-INT((BI$29-1)/$K77))*$S77*((1+'Inputs &amp; Summary'!$D$7)^BI$29))),(_xlfn.WEIBULL.DIST(BI$29,$L77,$K77,FALSE)*$S77*((1+'Inputs &amp; Summary'!$D$7)^BI$29))),IF($M77=Lists!$H$3,IF($K77&lt;1,((($R77*(1-$E77)+$Q77*(1-$F77))/$K77)*((1+'Inputs &amp; Summary'!$D$7)^BI$29)),((INT(BI$29/$K77)-INT((BI$29-1)/$K77))*($R77*(1-$E77)+$Q77*(1-$F77))*((1+'Inputs &amp; Summary'!$D$7)^BI$29))),((_xlfn.WEIBULL.DIST(BI$29,$L77,$K77,FALSE)*($R77*(1-$E77)+$Q77*(1-$F77))*((1+'Inputs &amp; Summary'!$D$7)^BI$29))))))</f>
        <v>0</v>
      </c>
      <c r="BJ77" s="114">
        <f>$D77*IF(BJ$29&gt;'Inputs &amp; Summary'!$D$5,0,IF(BJ$29&gt;VLOOKUP($G77,Lists!$J$17:$K$21,2),IF($M77=Lists!$H$3,IF($K77&lt;1,(($S77/$K77)*((1+'Inputs &amp; Summary'!$D$7)^BJ$29)),((INT(BJ$29/$K77)-INT((BJ$29-1)/$K77))*$S77*((1+'Inputs &amp; Summary'!$D$7)^BJ$29))),(_xlfn.WEIBULL.DIST(BJ$29,$L77,$K77,FALSE)*$S77*((1+'Inputs &amp; Summary'!$D$7)^BJ$29))),IF($M77=Lists!$H$3,IF($K77&lt;1,((($R77*(1-$E77)+$Q77*(1-$F77))/$K77)*((1+'Inputs &amp; Summary'!$D$7)^BJ$29)),((INT(BJ$29/$K77)-INT((BJ$29-1)/$K77))*($R77*(1-$E77)+$Q77*(1-$F77))*((1+'Inputs &amp; Summary'!$D$7)^BJ$29))),((_xlfn.WEIBULL.DIST(BJ$29,$L77,$K77,FALSE)*($R77*(1-$E77)+$Q77*(1-$F77))*((1+'Inputs &amp; Summary'!$D$7)^BJ$29))))))</f>
        <v>0</v>
      </c>
      <c r="BK77" s="114">
        <f>$D77*IF(BK$29&gt;'Inputs &amp; Summary'!$D$5,0,IF(BK$29&gt;VLOOKUP($G77,Lists!$J$17:$K$21,2),IF($M77=Lists!$H$3,IF($K77&lt;1,(($S77/$K77)*((1+'Inputs &amp; Summary'!$D$7)^BK$29)),((INT(BK$29/$K77)-INT((BK$29-1)/$K77))*$S77*((1+'Inputs &amp; Summary'!$D$7)^BK$29))),(_xlfn.WEIBULL.DIST(BK$29,$L77,$K77,FALSE)*$S77*((1+'Inputs &amp; Summary'!$D$7)^BK$29))),IF($M77=Lists!$H$3,IF($K77&lt;1,((($R77*(1-$E77)+$Q77*(1-$F77))/$K77)*((1+'Inputs &amp; Summary'!$D$7)^BK$29)),((INT(BK$29/$K77)-INT((BK$29-1)/$K77))*($R77*(1-$E77)+$Q77*(1-$F77))*((1+'Inputs &amp; Summary'!$D$7)^BK$29))),((_xlfn.WEIBULL.DIST(BK$29,$L77,$K77,FALSE)*($R77*(1-$E77)+$Q77*(1-$F77))*((1+'Inputs &amp; Summary'!$D$7)^BK$29))))))</f>
        <v>0</v>
      </c>
      <c r="BL77" s="114">
        <f>$D77*IF(BL$29&gt;'Inputs &amp; Summary'!$D$5,0,IF(BL$29&gt;VLOOKUP($G77,Lists!$J$17:$K$21,2),IF($M77=Lists!$H$3,IF($K77&lt;1,(($S77/$K77)*((1+'Inputs &amp; Summary'!$D$7)^BL$29)),((INT(BL$29/$K77)-INT((BL$29-1)/$K77))*$S77*((1+'Inputs &amp; Summary'!$D$7)^BL$29))),(_xlfn.WEIBULL.DIST(BL$29,$L77,$K77,FALSE)*$S77*((1+'Inputs &amp; Summary'!$D$7)^BL$29))),IF($M77=Lists!$H$3,IF($K77&lt;1,((($R77*(1-$E77)+$Q77*(1-$F77))/$K77)*((1+'Inputs &amp; Summary'!$D$7)^BL$29)),((INT(BL$29/$K77)-INT((BL$29-1)/$K77))*($R77*(1-$E77)+$Q77*(1-$F77))*((1+'Inputs &amp; Summary'!$D$7)^BL$29))),((_xlfn.WEIBULL.DIST(BL$29,$L77,$K77,FALSE)*($R77*(1-$E77)+$Q77*(1-$F77))*((1+'Inputs &amp; Summary'!$D$7)^BL$29))))))</f>
        <v>0</v>
      </c>
    </row>
    <row r="78" spans="1:64" s="1" customFormat="1" ht="43.2" x14ac:dyDescent="0.3">
      <c r="A78" s="79" t="s">
        <v>257</v>
      </c>
      <c r="B78" s="33" t="s">
        <v>307</v>
      </c>
      <c r="C78" s="33" t="s">
        <v>50</v>
      </c>
      <c r="D78" s="68">
        <v>0</v>
      </c>
      <c r="E78" s="68"/>
      <c r="F78" s="68"/>
      <c r="G78" s="213" t="s">
        <v>433</v>
      </c>
      <c r="H78" s="34" t="s">
        <v>26</v>
      </c>
      <c r="I78" s="34" t="s">
        <v>271</v>
      </c>
      <c r="J78" s="33">
        <f>VLOOKUP(I78,'Labor Rates'!$A$1:$B$16,2)</f>
        <v>21.23076923076923</v>
      </c>
      <c r="K78" s="35">
        <v>1</v>
      </c>
      <c r="L78" s="35">
        <v>1</v>
      </c>
      <c r="M78" s="33" t="s">
        <v>259</v>
      </c>
      <c r="N78" s="84">
        <v>1</v>
      </c>
      <c r="O78" s="35">
        <v>4</v>
      </c>
      <c r="P78" s="5">
        <v>120</v>
      </c>
      <c r="Q78" s="73">
        <f t="shared" si="11"/>
        <v>84.92307692307692</v>
      </c>
      <c r="R78" s="73">
        <f t="shared" si="12"/>
        <v>120</v>
      </c>
      <c r="S78" s="74">
        <f t="shared" si="13"/>
        <v>0</v>
      </c>
      <c r="T78" s="88" t="s">
        <v>62</v>
      </c>
      <c r="U78" s="80"/>
      <c r="V78" s="87">
        <f t="shared" si="14"/>
        <v>0</v>
      </c>
      <c r="W78" s="87">
        <f>NPV('Inputs &amp; Summary'!$D$6,Y78:BL78)</f>
        <v>0</v>
      </c>
      <c r="X78" s="90">
        <f t="shared" si="15"/>
        <v>0</v>
      </c>
      <c r="Y78" s="114">
        <f>$D78*IF(Y$29&gt;'Inputs &amp; Summary'!$D$5,0,IF(Y$29&gt;VLOOKUP($G78,Lists!$J$17:$K$21,2),IF($M78=Lists!$H$3,IF($K78&lt;1,(($S78/$K78)*((1+'Inputs &amp; Summary'!$D$7)^Y$29)),((INT(Y$29/$K78)-INT((Y$29-1)/$K78))*$S78*((1+'Inputs &amp; Summary'!$D$7)^Y$29))),(_xlfn.WEIBULL.DIST(Y$29,$L78,$K78,FALSE)*$S78*((1+'Inputs &amp; Summary'!$D$7)^Y$29))),IF($M78=Lists!$H$3,IF($K78&lt;1,((($R78*(1-$E78)+$Q78*(1-$F78))/$K78)*((1+'Inputs &amp; Summary'!$D$7)^Y$29)),((INT(Y$29/$K78)-INT((Y$29-1)/$K78))*($R78*(1-$E78)+$Q78*(1-$F78))*((1+'Inputs &amp; Summary'!$D$7)^Y$29))),((_xlfn.WEIBULL.DIST(Y$29,$L78,$K78,FALSE)*($R78*(1-$E78)+$Q78*(1-$F78))*((1+'Inputs &amp; Summary'!$D$7)^Y$29))))))</f>
        <v>0</v>
      </c>
      <c r="Z78" s="114">
        <f>$D78*IF(Z$29&gt;'Inputs &amp; Summary'!$D$5,0,IF(Z$29&gt;VLOOKUP($G78,Lists!$J$17:$K$21,2),IF($M78=Lists!$H$3,IF($K78&lt;1,(($S78/$K78)*((1+'Inputs &amp; Summary'!$D$7)^Z$29)),((INT(Z$29/$K78)-INT((Z$29-1)/$K78))*$S78*((1+'Inputs &amp; Summary'!$D$7)^Z$29))),(_xlfn.WEIBULL.DIST(Z$29,$L78,$K78,FALSE)*$S78*((1+'Inputs &amp; Summary'!$D$7)^Z$29))),IF($M78=Lists!$H$3,IF($K78&lt;1,((($R78*(1-$E78)+$Q78*(1-$F78))/$K78)*((1+'Inputs &amp; Summary'!$D$7)^Z$29)),((INT(Z$29/$K78)-INT((Z$29-1)/$K78))*($R78*(1-$E78)+$Q78*(1-$F78))*((1+'Inputs &amp; Summary'!$D$7)^Z$29))),((_xlfn.WEIBULL.DIST(Z$29,$L78,$K78,FALSE)*($R78*(1-$E78)+$Q78*(1-$F78))*((1+'Inputs &amp; Summary'!$D$7)^Z$29))))))</f>
        <v>0</v>
      </c>
      <c r="AA78" s="114">
        <f>$D78*IF(AA$29&gt;'Inputs &amp; Summary'!$D$5,0,IF(AA$29&gt;VLOOKUP($G78,Lists!$J$17:$K$21,2),IF($M78=Lists!$H$3,IF($K78&lt;1,(($S78/$K78)*((1+'Inputs &amp; Summary'!$D$7)^AA$29)),((INT(AA$29/$K78)-INT((AA$29-1)/$K78))*$S78*((1+'Inputs &amp; Summary'!$D$7)^AA$29))),(_xlfn.WEIBULL.DIST(AA$29,$L78,$K78,FALSE)*$S78*((1+'Inputs &amp; Summary'!$D$7)^AA$29))),IF($M78=Lists!$H$3,IF($K78&lt;1,((($R78*(1-$E78)+$Q78*(1-$F78))/$K78)*((1+'Inputs &amp; Summary'!$D$7)^AA$29)),((INT(AA$29/$K78)-INT((AA$29-1)/$K78))*($R78*(1-$E78)+$Q78*(1-$F78))*((1+'Inputs &amp; Summary'!$D$7)^AA$29))),((_xlfn.WEIBULL.DIST(AA$29,$L78,$K78,FALSE)*($R78*(1-$E78)+$Q78*(1-$F78))*((1+'Inputs &amp; Summary'!$D$7)^AA$29))))))</f>
        <v>0</v>
      </c>
      <c r="AB78" s="114">
        <f>$D78*IF(AB$29&gt;'Inputs &amp; Summary'!$D$5,0,IF(AB$29&gt;VLOOKUP($G78,Lists!$J$17:$K$21,2),IF($M78=Lists!$H$3,IF($K78&lt;1,(($S78/$K78)*((1+'Inputs &amp; Summary'!$D$7)^AB$29)),((INT(AB$29/$K78)-INT((AB$29-1)/$K78))*$S78*((1+'Inputs &amp; Summary'!$D$7)^AB$29))),(_xlfn.WEIBULL.DIST(AB$29,$L78,$K78,FALSE)*$S78*((1+'Inputs &amp; Summary'!$D$7)^AB$29))),IF($M78=Lists!$H$3,IF($K78&lt;1,((($R78*(1-$E78)+$Q78*(1-$F78))/$K78)*((1+'Inputs &amp; Summary'!$D$7)^AB$29)),((INT(AB$29/$K78)-INT((AB$29-1)/$K78))*($R78*(1-$E78)+$Q78*(1-$F78))*((1+'Inputs &amp; Summary'!$D$7)^AB$29))),((_xlfn.WEIBULL.DIST(AB$29,$L78,$K78,FALSE)*($R78*(1-$E78)+$Q78*(1-$F78))*((1+'Inputs &amp; Summary'!$D$7)^AB$29))))))</f>
        <v>0</v>
      </c>
      <c r="AC78" s="114">
        <f>$D78*IF(AC$29&gt;'Inputs &amp; Summary'!$D$5,0,IF(AC$29&gt;VLOOKUP($G78,Lists!$J$17:$K$21,2),IF($M78=Lists!$H$3,IF($K78&lt;1,(($S78/$K78)*((1+'Inputs &amp; Summary'!$D$7)^AC$29)),((INT(AC$29/$K78)-INT((AC$29-1)/$K78))*$S78*((1+'Inputs &amp; Summary'!$D$7)^AC$29))),(_xlfn.WEIBULL.DIST(AC$29,$L78,$K78,FALSE)*$S78*((1+'Inputs &amp; Summary'!$D$7)^AC$29))),IF($M78=Lists!$H$3,IF($K78&lt;1,((($R78*(1-$E78)+$Q78*(1-$F78))/$K78)*((1+'Inputs &amp; Summary'!$D$7)^AC$29)),((INT(AC$29/$K78)-INT((AC$29-1)/$K78))*($R78*(1-$E78)+$Q78*(1-$F78))*((1+'Inputs &amp; Summary'!$D$7)^AC$29))),((_xlfn.WEIBULL.DIST(AC$29,$L78,$K78,FALSE)*($R78*(1-$E78)+$Q78*(1-$F78))*((1+'Inputs &amp; Summary'!$D$7)^AC$29))))))</f>
        <v>0</v>
      </c>
      <c r="AD78" s="114">
        <f>$D78*IF(AD$29&gt;'Inputs &amp; Summary'!$D$5,0,IF(AD$29&gt;VLOOKUP($G78,Lists!$J$17:$K$21,2),IF($M78=Lists!$H$3,IF($K78&lt;1,(($S78/$K78)*((1+'Inputs &amp; Summary'!$D$7)^AD$29)),((INT(AD$29/$K78)-INT((AD$29-1)/$K78))*$S78*((1+'Inputs &amp; Summary'!$D$7)^AD$29))),(_xlfn.WEIBULL.DIST(AD$29,$L78,$K78,FALSE)*$S78*((1+'Inputs &amp; Summary'!$D$7)^AD$29))),IF($M78=Lists!$H$3,IF($K78&lt;1,((($R78*(1-$E78)+$Q78*(1-$F78))/$K78)*((1+'Inputs &amp; Summary'!$D$7)^AD$29)),((INT(AD$29/$K78)-INT((AD$29-1)/$K78))*($R78*(1-$E78)+$Q78*(1-$F78))*((1+'Inputs &amp; Summary'!$D$7)^AD$29))),((_xlfn.WEIBULL.DIST(AD$29,$L78,$K78,FALSE)*($R78*(1-$E78)+$Q78*(1-$F78))*((1+'Inputs &amp; Summary'!$D$7)^AD$29))))))</f>
        <v>0</v>
      </c>
      <c r="AE78" s="114">
        <f>$D78*IF(AE$29&gt;'Inputs &amp; Summary'!$D$5,0,IF(AE$29&gt;VLOOKUP($G78,Lists!$J$17:$K$21,2),IF($M78=Lists!$H$3,IF($K78&lt;1,(($S78/$K78)*((1+'Inputs &amp; Summary'!$D$7)^AE$29)),((INT(AE$29/$K78)-INT((AE$29-1)/$K78))*$S78*((1+'Inputs &amp; Summary'!$D$7)^AE$29))),(_xlfn.WEIBULL.DIST(AE$29,$L78,$K78,FALSE)*$S78*((1+'Inputs &amp; Summary'!$D$7)^AE$29))),IF($M78=Lists!$H$3,IF($K78&lt;1,((($R78*(1-$E78)+$Q78*(1-$F78))/$K78)*((1+'Inputs &amp; Summary'!$D$7)^AE$29)),((INT(AE$29/$K78)-INT((AE$29-1)/$K78))*($R78*(1-$E78)+$Q78*(1-$F78))*((1+'Inputs &amp; Summary'!$D$7)^AE$29))),((_xlfn.WEIBULL.DIST(AE$29,$L78,$K78,FALSE)*($R78*(1-$E78)+$Q78*(1-$F78))*((1+'Inputs &amp; Summary'!$D$7)^AE$29))))))</f>
        <v>0</v>
      </c>
      <c r="AF78" s="114">
        <f>$D78*IF(AF$29&gt;'Inputs &amp; Summary'!$D$5,0,IF(AF$29&gt;VLOOKUP($G78,Lists!$J$17:$K$21,2),IF($M78=Lists!$H$3,IF($K78&lt;1,(($S78/$K78)*((1+'Inputs &amp; Summary'!$D$7)^AF$29)),((INT(AF$29/$K78)-INT((AF$29-1)/$K78))*$S78*((1+'Inputs &amp; Summary'!$D$7)^AF$29))),(_xlfn.WEIBULL.DIST(AF$29,$L78,$K78,FALSE)*$S78*((1+'Inputs &amp; Summary'!$D$7)^AF$29))),IF($M78=Lists!$H$3,IF($K78&lt;1,((($R78*(1-$E78)+$Q78*(1-$F78))/$K78)*((1+'Inputs &amp; Summary'!$D$7)^AF$29)),((INT(AF$29/$K78)-INT((AF$29-1)/$K78))*($R78*(1-$E78)+$Q78*(1-$F78))*((1+'Inputs &amp; Summary'!$D$7)^AF$29))),((_xlfn.WEIBULL.DIST(AF$29,$L78,$K78,FALSE)*($R78*(1-$E78)+$Q78*(1-$F78))*((1+'Inputs &amp; Summary'!$D$7)^AF$29))))))</f>
        <v>0</v>
      </c>
      <c r="AG78" s="114">
        <f>$D78*IF(AG$29&gt;'Inputs &amp; Summary'!$D$5,0,IF(AG$29&gt;VLOOKUP($G78,Lists!$J$17:$K$21,2),IF($M78=Lists!$H$3,IF($K78&lt;1,(($S78/$K78)*((1+'Inputs &amp; Summary'!$D$7)^AG$29)),((INT(AG$29/$K78)-INT((AG$29-1)/$K78))*$S78*((1+'Inputs &amp; Summary'!$D$7)^AG$29))),(_xlfn.WEIBULL.DIST(AG$29,$L78,$K78,FALSE)*$S78*((1+'Inputs &amp; Summary'!$D$7)^AG$29))),IF($M78=Lists!$H$3,IF($K78&lt;1,((($R78*(1-$E78)+$Q78*(1-$F78))/$K78)*((1+'Inputs &amp; Summary'!$D$7)^AG$29)),((INT(AG$29/$K78)-INT((AG$29-1)/$K78))*($R78*(1-$E78)+$Q78*(1-$F78))*((1+'Inputs &amp; Summary'!$D$7)^AG$29))),((_xlfn.WEIBULL.DIST(AG$29,$L78,$K78,FALSE)*($R78*(1-$E78)+$Q78*(1-$F78))*((1+'Inputs &amp; Summary'!$D$7)^AG$29))))))</f>
        <v>0</v>
      </c>
      <c r="AH78" s="114">
        <f>$D78*IF(AH$29&gt;'Inputs &amp; Summary'!$D$5,0,IF(AH$29&gt;VLOOKUP($G78,Lists!$J$17:$K$21,2),IF($M78=Lists!$H$3,IF($K78&lt;1,(($S78/$K78)*((1+'Inputs &amp; Summary'!$D$7)^AH$29)),((INT(AH$29/$K78)-INT((AH$29-1)/$K78))*$S78*((1+'Inputs &amp; Summary'!$D$7)^AH$29))),(_xlfn.WEIBULL.DIST(AH$29,$L78,$K78,FALSE)*$S78*((1+'Inputs &amp; Summary'!$D$7)^AH$29))),IF($M78=Lists!$H$3,IF($K78&lt;1,((($R78*(1-$E78)+$Q78*(1-$F78))/$K78)*((1+'Inputs &amp; Summary'!$D$7)^AH$29)),((INT(AH$29/$K78)-INT((AH$29-1)/$K78))*($R78*(1-$E78)+$Q78*(1-$F78))*((1+'Inputs &amp; Summary'!$D$7)^AH$29))),((_xlfn.WEIBULL.DIST(AH$29,$L78,$K78,FALSE)*($R78*(1-$E78)+$Q78*(1-$F78))*((1+'Inputs &amp; Summary'!$D$7)^AH$29))))))</f>
        <v>0</v>
      </c>
      <c r="AI78" s="114">
        <f>$D78*IF(AI$29&gt;'Inputs &amp; Summary'!$D$5,0,IF(AI$29&gt;VLOOKUP($G78,Lists!$J$17:$K$21,2),IF($M78=Lists!$H$3,IF($K78&lt;1,(($S78/$K78)*((1+'Inputs &amp; Summary'!$D$7)^AI$29)),((INT(AI$29/$K78)-INT((AI$29-1)/$K78))*$S78*((1+'Inputs &amp; Summary'!$D$7)^AI$29))),(_xlfn.WEIBULL.DIST(AI$29,$L78,$K78,FALSE)*$S78*((1+'Inputs &amp; Summary'!$D$7)^AI$29))),IF($M78=Lists!$H$3,IF($K78&lt;1,((($R78*(1-$E78)+$Q78*(1-$F78))/$K78)*((1+'Inputs &amp; Summary'!$D$7)^AI$29)),((INT(AI$29/$K78)-INT((AI$29-1)/$K78))*($R78*(1-$E78)+$Q78*(1-$F78))*((1+'Inputs &amp; Summary'!$D$7)^AI$29))),((_xlfn.WEIBULL.DIST(AI$29,$L78,$K78,FALSE)*($R78*(1-$E78)+$Q78*(1-$F78))*((1+'Inputs &amp; Summary'!$D$7)^AI$29))))))</f>
        <v>0</v>
      </c>
      <c r="AJ78" s="114">
        <f>$D78*IF(AJ$29&gt;'Inputs &amp; Summary'!$D$5,0,IF(AJ$29&gt;VLOOKUP($G78,Lists!$J$17:$K$21,2),IF($M78=Lists!$H$3,IF($K78&lt;1,(($S78/$K78)*((1+'Inputs &amp; Summary'!$D$7)^AJ$29)),((INT(AJ$29/$K78)-INT((AJ$29-1)/$K78))*$S78*((1+'Inputs &amp; Summary'!$D$7)^AJ$29))),(_xlfn.WEIBULL.DIST(AJ$29,$L78,$K78,FALSE)*$S78*((1+'Inputs &amp; Summary'!$D$7)^AJ$29))),IF($M78=Lists!$H$3,IF($K78&lt;1,((($R78*(1-$E78)+$Q78*(1-$F78))/$K78)*((1+'Inputs &amp; Summary'!$D$7)^AJ$29)),((INT(AJ$29/$K78)-INT((AJ$29-1)/$K78))*($R78*(1-$E78)+$Q78*(1-$F78))*((1+'Inputs &amp; Summary'!$D$7)^AJ$29))),((_xlfn.WEIBULL.DIST(AJ$29,$L78,$K78,FALSE)*($R78*(1-$E78)+$Q78*(1-$F78))*((1+'Inputs &amp; Summary'!$D$7)^AJ$29))))))</f>
        <v>0</v>
      </c>
      <c r="AK78" s="114">
        <f>$D78*IF(AK$29&gt;'Inputs &amp; Summary'!$D$5,0,IF(AK$29&gt;VLOOKUP($G78,Lists!$J$17:$K$21,2),IF($M78=Lists!$H$3,IF($K78&lt;1,(($S78/$K78)*((1+'Inputs &amp; Summary'!$D$7)^AK$29)),((INT(AK$29/$K78)-INT((AK$29-1)/$K78))*$S78*((1+'Inputs &amp; Summary'!$D$7)^AK$29))),(_xlfn.WEIBULL.DIST(AK$29,$L78,$K78,FALSE)*$S78*((1+'Inputs &amp; Summary'!$D$7)^AK$29))),IF($M78=Lists!$H$3,IF($K78&lt;1,((($R78*(1-$E78)+$Q78*(1-$F78))/$K78)*((1+'Inputs &amp; Summary'!$D$7)^AK$29)),((INT(AK$29/$K78)-INT((AK$29-1)/$K78))*($R78*(1-$E78)+$Q78*(1-$F78))*((1+'Inputs &amp; Summary'!$D$7)^AK$29))),((_xlfn.WEIBULL.DIST(AK$29,$L78,$K78,FALSE)*($R78*(1-$E78)+$Q78*(1-$F78))*((1+'Inputs &amp; Summary'!$D$7)^AK$29))))))</f>
        <v>0</v>
      </c>
      <c r="AL78" s="114">
        <f>$D78*IF(AL$29&gt;'Inputs &amp; Summary'!$D$5,0,IF(AL$29&gt;VLOOKUP($G78,Lists!$J$17:$K$21,2),IF($M78=Lists!$H$3,IF($K78&lt;1,(($S78/$K78)*((1+'Inputs &amp; Summary'!$D$7)^AL$29)),((INT(AL$29/$K78)-INT((AL$29-1)/$K78))*$S78*((1+'Inputs &amp; Summary'!$D$7)^AL$29))),(_xlfn.WEIBULL.DIST(AL$29,$L78,$K78,FALSE)*$S78*((1+'Inputs &amp; Summary'!$D$7)^AL$29))),IF($M78=Lists!$H$3,IF($K78&lt;1,((($R78*(1-$E78)+$Q78*(1-$F78))/$K78)*((1+'Inputs &amp; Summary'!$D$7)^AL$29)),((INT(AL$29/$K78)-INT((AL$29-1)/$K78))*($R78*(1-$E78)+$Q78*(1-$F78))*((1+'Inputs &amp; Summary'!$D$7)^AL$29))),((_xlfn.WEIBULL.DIST(AL$29,$L78,$K78,FALSE)*($R78*(1-$E78)+$Q78*(1-$F78))*((1+'Inputs &amp; Summary'!$D$7)^AL$29))))))</f>
        <v>0</v>
      </c>
      <c r="AM78" s="114">
        <f>$D78*IF(AM$29&gt;'Inputs &amp; Summary'!$D$5,0,IF(AM$29&gt;VLOOKUP($G78,Lists!$J$17:$K$21,2),IF($M78=Lists!$H$3,IF($K78&lt;1,(($S78/$K78)*((1+'Inputs &amp; Summary'!$D$7)^AM$29)),((INT(AM$29/$K78)-INT((AM$29-1)/$K78))*$S78*((1+'Inputs &amp; Summary'!$D$7)^AM$29))),(_xlfn.WEIBULL.DIST(AM$29,$L78,$K78,FALSE)*$S78*((1+'Inputs &amp; Summary'!$D$7)^AM$29))),IF($M78=Lists!$H$3,IF($K78&lt;1,((($R78*(1-$E78)+$Q78*(1-$F78))/$K78)*((1+'Inputs &amp; Summary'!$D$7)^AM$29)),((INT(AM$29/$K78)-INT((AM$29-1)/$K78))*($R78*(1-$E78)+$Q78*(1-$F78))*((1+'Inputs &amp; Summary'!$D$7)^AM$29))),((_xlfn.WEIBULL.DIST(AM$29,$L78,$K78,FALSE)*($R78*(1-$E78)+$Q78*(1-$F78))*((1+'Inputs &amp; Summary'!$D$7)^AM$29))))))</f>
        <v>0</v>
      </c>
      <c r="AN78" s="114">
        <f>$D78*IF(AN$29&gt;'Inputs &amp; Summary'!$D$5,0,IF(AN$29&gt;VLOOKUP($G78,Lists!$J$17:$K$21,2),IF($M78=Lists!$H$3,IF($K78&lt;1,(($S78/$K78)*((1+'Inputs &amp; Summary'!$D$7)^AN$29)),((INT(AN$29/$K78)-INT((AN$29-1)/$K78))*$S78*((1+'Inputs &amp; Summary'!$D$7)^AN$29))),(_xlfn.WEIBULL.DIST(AN$29,$L78,$K78,FALSE)*$S78*((1+'Inputs &amp; Summary'!$D$7)^AN$29))),IF($M78=Lists!$H$3,IF($K78&lt;1,((($R78*(1-$E78)+$Q78*(1-$F78))/$K78)*((1+'Inputs &amp; Summary'!$D$7)^AN$29)),((INT(AN$29/$K78)-INT((AN$29-1)/$K78))*($R78*(1-$E78)+$Q78*(1-$F78))*((1+'Inputs &amp; Summary'!$D$7)^AN$29))),((_xlfn.WEIBULL.DIST(AN$29,$L78,$K78,FALSE)*($R78*(1-$E78)+$Q78*(1-$F78))*((1+'Inputs &amp; Summary'!$D$7)^AN$29))))))</f>
        <v>0</v>
      </c>
      <c r="AO78" s="114">
        <f>$D78*IF(AO$29&gt;'Inputs &amp; Summary'!$D$5,0,IF(AO$29&gt;VLOOKUP($G78,Lists!$J$17:$K$21,2),IF($M78=Lists!$H$3,IF($K78&lt;1,(($S78/$K78)*((1+'Inputs &amp; Summary'!$D$7)^AO$29)),((INT(AO$29/$K78)-INT((AO$29-1)/$K78))*$S78*((1+'Inputs &amp; Summary'!$D$7)^AO$29))),(_xlfn.WEIBULL.DIST(AO$29,$L78,$K78,FALSE)*$S78*((1+'Inputs &amp; Summary'!$D$7)^AO$29))),IF($M78=Lists!$H$3,IF($K78&lt;1,((($R78*(1-$E78)+$Q78*(1-$F78))/$K78)*((1+'Inputs &amp; Summary'!$D$7)^AO$29)),((INT(AO$29/$K78)-INT((AO$29-1)/$K78))*($R78*(1-$E78)+$Q78*(1-$F78))*((1+'Inputs &amp; Summary'!$D$7)^AO$29))),((_xlfn.WEIBULL.DIST(AO$29,$L78,$K78,FALSE)*($R78*(1-$E78)+$Q78*(1-$F78))*((1+'Inputs &amp; Summary'!$D$7)^AO$29))))))</f>
        <v>0</v>
      </c>
      <c r="AP78" s="114">
        <f>$D78*IF(AP$29&gt;'Inputs &amp; Summary'!$D$5,0,IF(AP$29&gt;VLOOKUP($G78,Lists!$J$17:$K$21,2),IF($M78=Lists!$H$3,IF($K78&lt;1,(($S78/$K78)*((1+'Inputs &amp; Summary'!$D$7)^AP$29)),((INT(AP$29/$K78)-INT((AP$29-1)/$K78))*$S78*((1+'Inputs &amp; Summary'!$D$7)^AP$29))),(_xlfn.WEIBULL.DIST(AP$29,$L78,$K78,FALSE)*$S78*((1+'Inputs &amp; Summary'!$D$7)^AP$29))),IF($M78=Lists!$H$3,IF($K78&lt;1,((($R78*(1-$E78)+$Q78*(1-$F78))/$K78)*((1+'Inputs &amp; Summary'!$D$7)^AP$29)),((INT(AP$29/$K78)-INT((AP$29-1)/$K78))*($R78*(1-$E78)+$Q78*(1-$F78))*((1+'Inputs &amp; Summary'!$D$7)^AP$29))),((_xlfn.WEIBULL.DIST(AP$29,$L78,$K78,FALSE)*($R78*(1-$E78)+$Q78*(1-$F78))*((1+'Inputs &amp; Summary'!$D$7)^AP$29))))))</f>
        <v>0</v>
      </c>
      <c r="AQ78" s="114">
        <f>$D78*IF(AQ$29&gt;'Inputs &amp; Summary'!$D$5,0,IF(AQ$29&gt;VLOOKUP($G78,Lists!$J$17:$K$21,2),IF($M78=Lists!$H$3,IF($K78&lt;1,(($S78/$K78)*((1+'Inputs &amp; Summary'!$D$7)^AQ$29)),((INT(AQ$29/$K78)-INT((AQ$29-1)/$K78))*$S78*((1+'Inputs &amp; Summary'!$D$7)^AQ$29))),(_xlfn.WEIBULL.DIST(AQ$29,$L78,$K78,FALSE)*$S78*((1+'Inputs &amp; Summary'!$D$7)^AQ$29))),IF($M78=Lists!$H$3,IF($K78&lt;1,((($R78*(1-$E78)+$Q78*(1-$F78))/$K78)*((1+'Inputs &amp; Summary'!$D$7)^AQ$29)),((INT(AQ$29/$K78)-INT((AQ$29-1)/$K78))*($R78*(1-$E78)+$Q78*(1-$F78))*((1+'Inputs &amp; Summary'!$D$7)^AQ$29))),((_xlfn.WEIBULL.DIST(AQ$29,$L78,$K78,FALSE)*($R78*(1-$E78)+$Q78*(1-$F78))*((1+'Inputs &amp; Summary'!$D$7)^AQ$29))))))</f>
        <v>0</v>
      </c>
      <c r="AR78" s="114">
        <f>$D78*IF(AR$29&gt;'Inputs &amp; Summary'!$D$5,0,IF(AR$29&gt;VLOOKUP($G78,Lists!$J$17:$K$21,2),IF($M78=Lists!$H$3,IF($K78&lt;1,(($S78/$K78)*((1+'Inputs &amp; Summary'!$D$7)^AR$29)),((INT(AR$29/$K78)-INT((AR$29-1)/$K78))*$S78*((1+'Inputs &amp; Summary'!$D$7)^AR$29))),(_xlfn.WEIBULL.DIST(AR$29,$L78,$K78,FALSE)*$S78*((1+'Inputs &amp; Summary'!$D$7)^AR$29))),IF($M78=Lists!$H$3,IF($K78&lt;1,((($R78*(1-$E78)+$Q78*(1-$F78))/$K78)*((1+'Inputs &amp; Summary'!$D$7)^AR$29)),((INT(AR$29/$K78)-INT((AR$29-1)/$K78))*($R78*(1-$E78)+$Q78*(1-$F78))*((1+'Inputs &amp; Summary'!$D$7)^AR$29))),((_xlfn.WEIBULL.DIST(AR$29,$L78,$K78,FALSE)*($R78*(1-$E78)+$Q78*(1-$F78))*((1+'Inputs &amp; Summary'!$D$7)^AR$29))))))</f>
        <v>0</v>
      </c>
      <c r="AS78" s="114">
        <f>$D78*IF(AS$29&gt;'Inputs &amp; Summary'!$D$5,0,IF(AS$29&gt;VLOOKUP($G78,Lists!$J$17:$K$21,2),IF($M78=Lists!$H$3,IF($K78&lt;1,(($S78/$K78)*((1+'Inputs &amp; Summary'!$D$7)^AS$29)),((INT(AS$29/$K78)-INT((AS$29-1)/$K78))*$S78*((1+'Inputs &amp; Summary'!$D$7)^AS$29))),(_xlfn.WEIBULL.DIST(AS$29,$L78,$K78,FALSE)*$S78*((1+'Inputs &amp; Summary'!$D$7)^AS$29))),IF($M78=Lists!$H$3,IF($K78&lt;1,((($R78*(1-$E78)+$Q78*(1-$F78))/$K78)*((1+'Inputs &amp; Summary'!$D$7)^AS$29)),((INT(AS$29/$K78)-INT((AS$29-1)/$K78))*($R78*(1-$E78)+$Q78*(1-$F78))*((1+'Inputs &amp; Summary'!$D$7)^AS$29))),((_xlfn.WEIBULL.DIST(AS$29,$L78,$K78,FALSE)*($R78*(1-$E78)+$Q78*(1-$F78))*((1+'Inputs &amp; Summary'!$D$7)^AS$29))))))</f>
        <v>0</v>
      </c>
      <c r="AT78" s="114">
        <f>$D78*IF(AT$29&gt;'Inputs &amp; Summary'!$D$5,0,IF(AT$29&gt;VLOOKUP($G78,Lists!$J$17:$K$21,2),IF($M78=Lists!$H$3,IF($K78&lt;1,(($S78/$K78)*((1+'Inputs &amp; Summary'!$D$7)^AT$29)),((INT(AT$29/$K78)-INT((AT$29-1)/$K78))*$S78*((1+'Inputs &amp; Summary'!$D$7)^AT$29))),(_xlfn.WEIBULL.DIST(AT$29,$L78,$K78,FALSE)*$S78*((1+'Inputs &amp; Summary'!$D$7)^AT$29))),IF($M78=Lists!$H$3,IF($K78&lt;1,((($R78*(1-$E78)+$Q78*(1-$F78))/$K78)*((1+'Inputs &amp; Summary'!$D$7)^AT$29)),((INT(AT$29/$K78)-INT((AT$29-1)/$K78))*($R78*(1-$E78)+$Q78*(1-$F78))*((1+'Inputs &amp; Summary'!$D$7)^AT$29))),((_xlfn.WEIBULL.DIST(AT$29,$L78,$K78,FALSE)*($R78*(1-$E78)+$Q78*(1-$F78))*((1+'Inputs &amp; Summary'!$D$7)^AT$29))))))</f>
        <v>0</v>
      </c>
      <c r="AU78" s="114">
        <f>$D78*IF(AU$29&gt;'Inputs &amp; Summary'!$D$5,0,IF(AU$29&gt;VLOOKUP($G78,Lists!$J$17:$K$21,2),IF($M78=Lists!$H$3,IF($K78&lt;1,(($S78/$K78)*((1+'Inputs &amp; Summary'!$D$7)^AU$29)),((INT(AU$29/$K78)-INT((AU$29-1)/$K78))*$S78*((1+'Inputs &amp; Summary'!$D$7)^AU$29))),(_xlfn.WEIBULL.DIST(AU$29,$L78,$K78,FALSE)*$S78*((1+'Inputs &amp; Summary'!$D$7)^AU$29))),IF($M78=Lists!$H$3,IF($K78&lt;1,((($R78*(1-$E78)+$Q78*(1-$F78))/$K78)*((1+'Inputs &amp; Summary'!$D$7)^AU$29)),((INT(AU$29/$K78)-INT((AU$29-1)/$K78))*($R78*(1-$E78)+$Q78*(1-$F78))*((1+'Inputs &amp; Summary'!$D$7)^AU$29))),((_xlfn.WEIBULL.DIST(AU$29,$L78,$K78,FALSE)*($R78*(1-$E78)+$Q78*(1-$F78))*((1+'Inputs &amp; Summary'!$D$7)^AU$29))))))</f>
        <v>0</v>
      </c>
      <c r="AV78" s="114">
        <f>$D78*IF(AV$29&gt;'Inputs &amp; Summary'!$D$5,0,IF(AV$29&gt;VLOOKUP($G78,Lists!$J$17:$K$21,2),IF($M78=Lists!$H$3,IF($K78&lt;1,(($S78/$K78)*((1+'Inputs &amp; Summary'!$D$7)^AV$29)),((INT(AV$29/$K78)-INT((AV$29-1)/$K78))*$S78*((1+'Inputs &amp; Summary'!$D$7)^AV$29))),(_xlfn.WEIBULL.DIST(AV$29,$L78,$K78,FALSE)*$S78*((1+'Inputs &amp; Summary'!$D$7)^AV$29))),IF($M78=Lists!$H$3,IF($K78&lt;1,((($R78*(1-$E78)+$Q78*(1-$F78))/$K78)*((1+'Inputs &amp; Summary'!$D$7)^AV$29)),((INT(AV$29/$K78)-INT((AV$29-1)/$K78))*($R78*(1-$E78)+$Q78*(1-$F78))*((1+'Inputs &amp; Summary'!$D$7)^AV$29))),((_xlfn.WEIBULL.DIST(AV$29,$L78,$K78,FALSE)*($R78*(1-$E78)+$Q78*(1-$F78))*((1+'Inputs &amp; Summary'!$D$7)^AV$29))))))</f>
        <v>0</v>
      </c>
      <c r="AW78" s="114">
        <f>$D78*IF(AW$29&gt;'Inputs &amp; Summary'!$D$5,0,IF(AW$29&gt;VLOOKUP($G78,Lists!$J$17:$K$21,2),IF($M78=Lists!$H$3,IF($K78&lt;1,(($S78/$K78)*((1+'Inputs &amp; Summary'!$D$7)^AW$29)),((INT(AW$29/$K78)-INT((AW$29-1)/$K78))*$S78*((1+'Inputs &amp; Summary'!$D$7)^AW$29))),(_xlfn.WEIBULL.DIST(AW$29,$L78,$K78,FALSE)*$S78*((1+'Inputs &amp; Summary'!$D$7)^AW$29))),IF($M78=Lists!$H$3,IF($K78&lt;1,((($R78*(1-$E78)+$Q78*(1-$F78))/$K78)*((1+'Inputs &amp; Summary'!$D$7)^AW$29)),((INT(AW$29/$K78)-INT((AW$29-1)/$K78))*($R78*(1-$E78)+$Q78*(1-$F78))*((1+'Inputs &amp; Summary'!$D$7)^AW$29))),((_xlfn.WEIBULL.DIST(AW$29,$L78,$K78,FALSE)*($R78*(1-$E78)+$Q78*(1-$F78))*((1+'Inputs &amp; Summary'!$D$7)^AW$29))))))</f>
        <v>0</v>
      </c>
      <c r="AX78" s="114">
        <f>$D78*IF(AX$29&gt;'Inputs &amp; Summary'!$D$5,0,IF(AX$29&gt;VLOOKUP($G78,Lists!$J$17:$K$21,2),IF($M78=Lists!$H$3,IF($K78&lt;1,(($S78/$K78)*((1+'Inputs &amp; Summary'!$D$7)^AX$29)),((INT(AX$29/$K78)-INT((AX$29-1)/$K78))*$S78*((1+'Inputs &amp; Summary'!$D$7)^AX$29))),(_xlfn.WEIBULL.DIST(AX$29,$L78,$K78,FALSE)*$S78*((1+'Inputs &amp; Summary'!$D$7)^AX$29))),IF($M78=Lists!$H$3,IF($K78&lt;1,((($R78*(1-$E78)+$Q78*(1-$F78))/$K78)*((1+'Inputs &amp; Summary'!$D$7)^AX$29)),((INT(AX$29/$K78)-INT((AX$29-1)/$K78))*($R78*(1-$E78)+$Q78*(1-$F78))*((1+'Inputs &amp; Summary'!$D$7)^AX$29))),((_xlfn.WEIBULL.DIST(AX$29,$L78,$K78,FALSE)*($R78*(1-$E78)+$Q78*(1-$F78))*((1+'Inputs &amp; Summary'!$D$7)^AX$29))))))</f>
        <v>0</v>
      </c>
      <c r="AY78" s="114">
        <f>$D78*IF(AY$29&gt;'Inputs &amp; Summary'!$D$5,0,IF(AY$29&gt;VLOOKUP($G78,Lists!$J$17:$K$21,2),IF($M78=Lists!$H$3,IF($K78&lt;1,(($S78/$K78)*((1+'Inputs &amp; Summary'!$D$7)^AY$29)),((INT(AY$29/$K78)-INT((AY$29-1)/$K78))*$S78*((1+'Inputs &amp; Summary'!$D$7)^AY$29))),(_xlfn.WEIBULL.DIST(AY$29,$L78,$K78,FALSE)*$S78*((1+'Inputs &amp; Summary'!$D$7)^AY$29))),IF($M78=Lists!$H$3,IF($K78&lt;1,((($R78*(1-$E78)+$Q78*(1-$F78))/$K78)*((1+'Inputs &amp; Summary'!$D$7)^AY$29)),((INT(AY$29/$K78)-INT((AY$29-1)/$K78))*($R78*(1-$E78)+$Q78*(1-$F78))*((1+'Inputs &amp; Summary'!$D$7)^AY$29))),((_xlfn.WEIBULL.DIST(AY$29,$L78,$K78,FALSE)*($R78*(1-$E78)+$Q78*(1-$F78))*((1+'Inputs &amp; Summary'!$D$7)^AY$29))))))</f>
        <v>0</v>
      </c>
      <c r="AZ78" s="114">
        <f>$D78*IF(AZ$29&gt;'Inputs &amp; Summary'!$D$5,0,IF(AZ$29&gt;VLOOKUP($G78,Lists!$J$17:$K$21,2),IF($M78=Lists!$H$3,IF($K78&lt;1,(($S78/$K78)*((1+'Inputs &amp; Summary'!$D$7)^AZ$29)),((INT(AZ$29/$K78)-INT((AZ$29-1)/$K78))*$S78*((1+'Inputs &amp; Summary'!$D$7)^AZ$29))),(_xlfn.WEIBULL.DIST(AZ$29,$L78,$K78,FALSE)*$S78*((1+'Inputs &amp; Summary'!$D$7)^AZ$29))),IF($M78=Lists!$H$3,IF($K78&lt;1,((($R78*(1-$E78)+$Q78*(1-$F78))/$K78)*((1+'Inputs &amp; Summary'!$D$7)^AZ$29)),((INT(AZ$29/$K78)-INT((AZ$29-1)/$K78))*($R78*(1-$E78)+$Q78*(1-$F78))*((1+'Inputs &amp; Summary'!$D$7)^AZ$29))),((_xlfn.WEIBULL.DIST(AZ$29,$L78,$K78,FALSE)*($R78*(1-$E78)+$Q78*(1-$F78))*((1+'Inputs &amp; Summary'!$D$7)^AZ$29))))))</f>
        <v>0</v>
      </c>
      <c r="BA78" s="114">
        <f>$D78*IF(BA$29&gt;'Inputs &amp; Summary'!$D$5,0,IF(BA$29&gt;VLOOKUP($G78,Lists!$J$17:$K$21,2),IF($M78=Lists!$H$3,IF($K78&lt;1,(($S78/$K78)*((1+'Inputs &amp; Summary'!$D$7)^BA$29)),((INT(BA$29/$K78)-INT((BA$29-1)/$K78))*$S78*((1+'Inputs &amp; Summary'!$D$7)^BA$29))),(_xlfn.WEIBULL.DIST(BA$29,$L78,$K78,FALSE)*$S78*((1+'Inputs &amp; Summary'!$D$7)^BA$29))),IF($M78=Lists!$H$3,IF($K78&lt;1,((($R78*(1-$E78)+$Q78*(1-$F78))/$K78)*((1+'Inputs &amp; Summary'!$D$7)^BA$29)),((INT(BA$29/$K78)-INT((BA$29-1)/$K78))*($R78*(1-$E78)+$Q78*(1-$F78))*((1+'Inputs &amp; Summary'!$D$7)^BA$29))),((_xlfn.WEIBULL.DIST(BA$29,$L78,$K78,FALSE)*($R78*(1-$E78)+$Q78*(1-$F78))*((1+'Inputs &amp; Summary'!$D$7)^BA$29))))))</f>
        <v>0</v>
      </c>
      <c r="BB78" s="114">
        <f>$D78*IF(BB$29&gt;'Inputs &amp; Summary'!$D$5,0,IF(BB$29&gt;VLOOKUP($G78,Lists!$J$17:$K$21,2),IF($M78=Lists!$H$3,IF($K78&lt;1,(($S78/$K78)*((1+'Inputs &amp; Summary'!$D$7)^BB$29)),((INT(BB$29/$K78)-INT((BB$29-1)/$K78))*$S78*((1+'Inputs &amp; Summary'!$D$7)^BB$29))),(_xlfn.WEIBULL.DIST(BB$29,$L78,$K78,FALSE)*$S78*((1+'Inputs &amp; Summary'!$D$7)^BB$29))),IF($M78=Lists!$H$3,IF($K78&lt;1,((($R78*(1-$E78)+$Q78*(1-$F78))/$K78)*((1+'Inputs &amp; Summary'!$D$7)^BB$29)),((INT(BB$29/$K78)-INT((BB$29-1)/$K78))*($R78*(1-$E78)+$Q78*(1-$F78))*((1+'Inputs &amp; Summary'!$D$7)^BB$29))),((_xlfn.WEIBULL.DIST(BB$29,$L78,$K78,FALSE)*($R78*(1-$E78)+$Q78*(1-$F78))*((1+'Inputs &amp; Summary'!$D$7)^BB$29))))))</f>
        <v>0</v>
      </c>
      <c r="BC78" s="114">
        <f>$D78*IF(BC$29&gt;'Inputs &amp; Summary'!$D$5,0,IF(BC$29&gt;VLOOKUP($G78,Lists!$J$17:$K$21,2),IF($M78=Lists!$H$3,IF($K78&lt;1,(($S78/$K78)*((1+'Inputs &amp; Summary'!$D$7)^BC$29)),((INT(BC$29/$K78)-INT((BC$29-1)/$K78))*$S78*((1+'Inputs &amp; Summary'!$D$7)^BC$29))),(_xlfn.WEIBULL.DIST(BC$29,$L78,$K78,FALSE)*$S78*((1+'Inputs &amp; Summary'!$D$7)^BC$29))),IF($M78=Lists!$H$3,IF($K78&lt;1,((($R78*(1-$E78)+$Q78*(1-$F78))/$K78)*((1+'Inputs &amp; Summary'!$D$7)^BC$29)),((INT(BC$29/$K78)-INT((BC$29-1)/$K78))*($R78*(1-$E78)+$Q78*(1-$F78))*((1+'Inputs &amp; Summary'!$D$7)^BC$29))),((_xlfn.WEIBULL.DIST(BC$29,$L78,$K78,FALSE)*($R78*(1-$E78)+$Q78*(1-$F78))*((1+'Inputs &amp; Summary'!$D$7)^BC$29))))))</f>
        <v>0</v>
      </c>
      <c r="BD78" s="114">
        <f>$D78*IF(BD$29&gt;'Inputs &amp; Summary'!$D$5,0,IF(BD$29&gt;VLOOKUP($G78,Lists!$J$17:$K$21,2),IF($M78=Lists!$H$3,IF($K78&lt;1,(($S78/$K78)*((1+'Inputs &amp; Summary'!$D$7)^BD$29)),((INT(BD$29/$K78)-INT((BD$29-1)/$K78))*$S78*((1+'Inputs &amp; Summary'!$D$7)^BD$29))),(_xlfn.WEIBULL.DIST(BD$29,$L78,$K78,FALSE)*$S78*((1+'Inputs &amp; Summary'!$D$7)^BD$29))),IF($M78=Lists!$H$3,IF($K78&lt;1,((($R78*(1-$E78)+$Q78*(1-$F78))/$K78)*((1+'Inputs &amp; Summary'!$D$7)^BD$29)),((INT(BD$29/$K78)-INT((BD$29-1)/$K78))*($R78*(1-$E78)+$Q78*(1-$F78))*((1+'Inputs &amp; Summary'!$D$7)^BD$29))),((_xlfn.WEIBULL.DIST(BD$29,$L78,$K78,FALSE)*($R78*(1-$E78)+$Q78*(1-$F78))*((1+'Inputs &amp; Summary'!$D$7)^BD$29))))))</f>
        <v>0</v>
      </c>
      <c r="BE78" s="114">
        <f>$D78*IF(BE$29&gt;'Inputs &amp; Summary'!$D$5,0,IF(BE$29&gt;VLOOKUP($G78,Lists!$J$17:$K$21,2),IF($M78=Lists!$H$3,IF($K78&lt;1,(($S78/$K78)*((1+'Inputs &amp; Summary'!$D$7)^BE$29)),((INT(BE$29/$K78)-INT((BE$29-1)/$K78))*$S78*((1+'Inputs &amp; Summary'!$D$7)^BE$29))),(_xlfn.WEIBULL.DIST(BE$29,$L78,$K78,FALSE)*$S78*((1+'Inputs &amp; Summary'!$D$7)^BE$29))),IF($M78=Lists!$H$3,IF($K78&lt;1,((($R78*(1-$E78)+$Q78*(1-$F78))/$K78)*((1+'Inputs &amp; Summary'!$D$7)^BE$29)),((INT(BE$29/$K78)-INT((BE$29-1)/$K78))*($R78*(1-$E78)+$Q78*(1-$F78))*((1+'Inputs &amp; Summary'!$D$7)^BE$29))),((_xlfn.WEIBULL.DIST(BE$29,$L78,$K78,FALSE)*($R78*(1-$E78)+$Q78*(1-$F78))*((1+'Inputs &amp; Summary'!$D$7)^BE$29))))))</f>
        <v>0</v>
      </c>
      <c r="BF78" s="114">
        <f>$D78*IF(BF$29&gt;'Inputs &amp; Summary'!$D$5,0,IF(BF$29&gt;VLOOKUP($G78,Lists!$J$17:$K$21,2),IF($M78=Lists!$H$3,IF($K78&lt;1,(($S78/$K78)*((1+'Inputs &amp; Summary'!$D$7)^BF$29)),((INT(BF$29/$K78)-INT((BF$29-1)/$K78))*$S78*((1+'Inputs &amp; Summary'!$D$7)^BF$29))),(_xlfn.WEIBULL.DIST(BF$29,$L78,$K78,FALSE)*$S78*((1+'Inputs &amp; Summary'!$D$7)^BF$29))),IF($M78=Lists!$H$3,IF($K78&lt;1,((($R78*(1-$E78)+$Q78*(1-$F78))/$K78)*((1+'Inputs &amp; Summary'!$D$7)^BF$29)),((INT(BF$29/$K78)-INT((BF$29-1)/$K78))*($R78*(1-$E78)+$Q78*(1-$F78))*((1+'Inputs &amp; Summary'!$D$7)^BF$29))),((_xlfn.WEIBULL.DIST(BF$29,$L78,$K78,FALSE)*($R78*(1-$E78)+$Q78*(1-$F78))*((1+'Inputs &amp; Summary'!$D$7)^BF$29))))))</f>
        <v>0</v>
      </c>
      <c r="BG78" s="114">
        <f>$D78*IF(BG$29&gt;'Inputs &amp; Summary'!$D$5,0,IF(BG$29&gt;VLOOKUP($G78,Lists!$J$17:$K$21,2),IF($M78=Lists!$H$3,IF($K78&lt;1,(($S78/$K78)*((1+'Inputs &amp; Summary'!$D$7)^BG$29)),((INT(BG$29/$K78)-INT((BG$29-1)/$K78))*$S78*((1+'Inputs &amp; Summary'!$D$7)^BG$29))),(_xlfn.WEIBULL.DIST(BG$29,$L78,$K78,FALSE)*$S78*((1+'Inputs &amp; Summary'!$D$7)^BG$29))),IF($M78=Lists!$H$3,IF($K78&lt;1,((($R78*(1-$E78)+$Q78*(1-$F78))/$K78)*((1+'Inputs &amp; Summary'!$D$7)^BG$29)),((INT(BG$29/$K78)-INT((BG$29-1)/$K78))*($R78*(1-$E78)+$Q78*(1-$F78))*((1+'Inputs &amp; Summary'!$D$7)^BG$29))),((_xlfn.WEIBULL.DIST(BG$29,$L78,$K78,FALSE)*($R78*(1-$E78)+$Q78*(1-$F78))*((1+'Inputs &amp; Summary'!$D$7)^BG$29))))))</f>
        <v>0</v>
      </c>
      <c r="BH78" s="114">
        <f>$D78*IF(BH$29&gt;'Inputs &amp; Summary'!$D$5,0,IF(BH$29&gt;VLOOKUP($G78,Lists!$J$17:$K$21,2),IF($M78=Lists!$H$3,IF($K78&lt;1,(($S78/$K78)*((1+'Inputs &amp; Summary'!$D$7)^BH$29)),((INT(BH$29/$K78)-INT((BH$29-1)/$K78))*$S78*((1+'Inputs &amp; Summary'!$D$7)^BH$29))),(_xlfn.WEIBULL.DIST(BH$29,$L78,$K78,FALSE)*$S78*((1+'Inputs &amp; Summary'!$D$7)^BH$29))),IF($M78=Lists!$H$3,IF($K78&lt;1,((($R78*(1-$E78)+$Q78*(1-$F78))/$K78)*((1+'Inputs &amp; Summary'!$D$7)^BH$29)),((INT(BH$29/$K78)-INT((BH$29-1)/$K78))*($R78*(1-$E78)+$Q78*(1-$F78))*((1+'Inputs &amp; Summary'!$D$7)^BH$29))),((_xlfn.WEIBULL.DIST(BH$29,$L78,$K78,FALSE)*($R78*(1-$E78)+$Q78*(1-$F78))*((1+'Inputs &amp; Summary'!$D$7)^BH$29))))))</f>
        <v>0</v>
      </c>
      <c r="BI78" s="114">
        <f>$D78*IF(BI$29&gt;'Inputs &amp; Summary'!$D$5,0,IF(BI$29&gt;VLOOKUP($G78,Lists!$J$17:$K$21,2),IF($M78=Lists!$H$3,IF($K78&lt;1,(($S78/$K78)*((1+'Inputs &amp; Summary'!$D$7)^BI$29)),((INT(BI$29/$K78)-INT((BI$29-1)/$K78))*$S78*((1+'Inputs &amp; Summary'!$D$7)^BI$29))),(_xlfn.WEIBULL.DIST(BI$29,$L78,$K78,FALSE)*$S78*((1+'Inputs &amp; Summary'!$D$7)^BI$29))),IF($M78=Lists!$H$3,IF($K78&lt;1,((($R78*(1-$E78)+$Q78*(1-$F78))/$K78)*((1+'Inputs &amp; Summary'!$D$7)^BI$29)),((INT(BI$29/$K78)-INT((BI$29-1)/$K78))*($R78*(1-$E78)+$Q78*(1-$F78))*((1+'Inputs &amp; Summary'!$D$7)^BI$29))),((_xlfn.WEIBULL.DIST(BI$29,$L78,$K78,FALSE)*($R78*(1-$E78)+$Q78*(1-$F78))*((1+'Inputs &amp; Summary'!$D$7)^BI$29))))))</f>
        <v>0</v>
      </c>
      <c r="BJ78" s="114">
        <f>$D78*IF(BJ$29&gt;'Inputs &amp; Summary'!$D$5,0,IF(BJ$29&gt;VLOOKUP($G78,Lists!$J$17:$K$21,2),IF($M78=Lists!$H$3,IF($K78&lt;1,(($S78/$K78)*((1+'Inputs &amp; Summary'!$D$7)^BJ$29)),((INT(BJ$29/$K78)-INT((BJ$29-1)/$K78))*$S78*((1+'Inputs &amp; Summary'!$D$7)^BJ$29))),(_xlfn.WEIBULL.DIST(BJ$29,$L78,$K78,FALSE)*$S78*((1+'Inputs &amp; Summary'!$D$7)^BJ$29))),IF($M78=Lists!$H$3,IF($K78&lt;1,((($R78*(1-$E78)+$Q78*(1-$F78))/$K78)*((1+'Inputs &amp; Summary'!$D$7)^BJ$29)),((INT(BJ$29/$K78)-INT((BJ$29-1)/$K78))*($R78*(1-$E78)+$Q78*(1-$F78))*((1+'Inputs &amp; Summary'!$D$7)^BJ$29))),((_xlfn.WEIBULL.DIST(BJ$29,$L78,$K78,FALSE)*($R78*(1-$E78)+$Q78*(1-$F78))*((1+'Inputs &amp; Summary'!$D$7)^BJ$29))))))</f>
        <v>0</v>
      </c>
      <c r="BK78" s="114">
        <f>$D78*IF(BK$29&gt;'Inputs &amp; Summary'!$D$5,0,IF(BK$29&gt;VLOOKUP($G78,Lists!$J$17:$K$21,2),IF($M78=Lists!$H$3,IF($K78&lt;1,(($S78/$K78)*((1+'Inputs &amp; Summary'!$D$7)^BK$29)),((INT(BK$29/$K78)-INT((BK$29-1)/$K78))*$S78*((1+'Inputs &amp; Summary'!$D$7)^BK$29))),(_xlfn.WEIBULL.DIST(BK$29,$L78,$K78,FALSE)*$S78*((1+'Inputs &amp; Summary'!$D$7)^BK$29))),IF($M78=Lists!$H$3,IF($K78&lt;1,((($R78*(1-$E78)+$Q78*(1-$F78))/$K78)*((1+'Inputs &amp; Summary'!$D$7)^BK$29)),((INT(BK$29/$K78)-INT((BK$29-1)/$K78))*($R78*(1-$E78)+$Q78*(1-$F78))*((1+'Inputs &amp; Summary'!$D$7)^BK$29))),((_xlfn.WEIBULL.DIST(BK$29,$L78,$K78,FALSE)*($R78*(1-$E78)+$Q78*(1-$F78))*((1+'Inputs &amp; Summary'!$D$7)^BK$29))))))</f>
        <v>0</v>
      </c>
      <c r="BL78" s="114">
        <f>$D78*IF(BL$29&gt;'Inputs &amp; Summary'!$D$5,0,IF(BL$29&gt;VLOOKUP($G78,Lists!$J$17:$K$21,2),IF($M78=Lists!$H$3,IF($K78&lt;1,(($S78/$K78)*((1+'Inputs &amp; Summary'!$D$7)^BL$29)),((INT(BL$29/$K78)-INT((BL$29-1)/$K78))*$S78*((1+'Inputs &amp; Summary'!$D$7)^BL$29))),(_xlfn.WEIBULL.DIST(BL$29,$L78,$K78,FALSE)*$S78*((1+'Inputs &amp; Summary'!$D$7)^BL$29))),IF($M78=Lists!$H$3,IF($K78&lt;1,((($R78*(1-$E78)+$Q78*(1-$F78))/$K78)*((1+'Inputs &amp; Summary'!$D$7)^BL$29)),((INT(BL$29/$K78)-INT((BL$29-1)/$K78))*($R78*(1-$E78)+$Q78*(1-$F78))*((1+'Inputs &amp; Summary'!$D$7)^BL$29))),((_xlfn.WEIBULL.DIST(BL$29,$L78,$K78,FALSE)*($R78*(1-$E78)+$Q78*(1-$F78))*((1+'Inputs &amp; Summary'!$D$7)^BL$29))))))</f>
        <v>0</v>
      </c>
    </row>
    <row r="79" spans="1:64" s="1" customFormat="1" ht="115.2" x14ac:dyDescent="0.3">
      <c r="A79" s="79" t="s">
        <v>15</v>
      </c>
      <c r="B79" s="33" t="s">
        <v>307</v>
      </c>
      <c r="C79" s="33" t="s">
        <v>50</v>
      </c>
      <c r="D79" s="68">
        <v>0</v>
      </c>
      <c r="E79" s="68"/>
      <c r="F79" s="68"/>
      <c r="G79" s="213" t="s">
        <v>433</v>
      </c>
      <c r="H79" s="34" t="s">
        <v>34</v>
      </c>
      <c r="I79" s="34" t="s">
        <v>271</v>
      </c>
      <c r="J79" s="33">
        <f>VLOOKUP(I79,'Labor Rates'!$A$1:$B$16,2)</f>
        <v>21.23076923076923</v>
      </c>
      <c r="K79" s="35">
        <v>0.25</v>
      </c>
      <c r="L79" s="35">
        <v>1</v>
      </c>
      <c r="M79" s="33" t="s">
        <v>259</v>
      </c>
      <c r="N79" s="84">
        <f>'Inputs &amp; Summary'!$D$39</f>
        <v>2.3152786885245904</v>
      </c>
      <c r="O79" s="35">
        <v>2</v>
      </c>
      <c r="P79" s="5">
        <v>0</v>
      </c>
      <c r="Q79" s="73">
        <f t="shared" si="11"/>
        <v>98.310295081967226</v>
      </c>
      <c r="R79" s="73">
        <f t="shared" si="12"/>
        <v>0</v>
      </c>
      <c r="S79" s="74">
        <f t="shared" si="13"/>
        <v>0</v>
      </c>
      <c r="T79" s="75" t="s">
        <v>61</v>
      </c>
      <c r="U79" s="80"/>
      <c r="V79" s="87">
        <f t="shared" si="14"/>
        <v>0</v>
      </c>
      <c r="W79" s="87">
        <f>NPV('Inputs &amp; Summary'!$D$6,Y79:BL79)</f>
        <v>0</v>
      </c>
      <c r="X79" s="90">
        <f t="shared" si="15"/>
        <v>0</v>
      </c>
      <c r="Y79" s="114">
        <f>$D79*IF(Y$29&gt;'Inputs &amp; Summary'!$D$5,0,IF(Y$29&gt;VLOOKUP($G79,Lists!$J$17:$K$21,2),IF($M79=Lists!$H$3,IF($K79&lt;1,(($S79/$K79)*((1+'Inputs &amp; Summary'!$D$7)^Y$29)),((INT(Y$29/$K79)-INT((Y$29-1)/$K79))*$S79*((1+'Inputs &amp; Summary'!$D$7)^Y$29))),(_xlfn.WEIBULL.DIST(Y$29,$L79,$K79,FALSE)*$S79*((1+'Inputs &amp; Summary'!$D$7)^Y$29))),IF($M79=Lists!$H$3,IF($K79&lt;1,((($R79*(1-$E79)+$Q79*(1-$F79))/$K79)*((1+'Inputs &amp; Summary'!$D$7)^Y$29)),((INT(Y$29/$K79)-INT((Y$29-1)/$K79))*($R79*(1-$E79)+$Q79*(1-$F79))*((1+'Inputs &amp; Summary'!$D$7)^Y$29))),((_xlfn.WEIBULL.DIST(Y$29,$L79,$K79,FALSE)*($R79*(1-$E79)+$Q79*(1-$F79))*((1+'Inputs &amp; Summary'!$D$7)^Y$29))))))</f>
        <v>0</v>
      </c>
      <c r="Z79" s="114">
        <f>$D79*IF(Z$29&gt;'Inputs &amp; Summary'!$D$5,0,IF(Z$29&gt;VLOOKUP($G79,Lists!$J$17:$K$21,2),IF($M79=Lists!$H$3,IF($K79&lt;1,(($S79/$K79)*((1+'Inputs &amp; Summary'!$D$7)^Z$29)),((INT(Z$29/$K79)-INT((Z$29-1)/$K79))*$S79*((1+'Inputs &amp; Summary'!$D$7)^Z$29))),(_xlfn.WEIBULL.DIST(Z$29,$L79,$K79,FALSE)*$S79*((1+'Inputs &amp; Summary'!$D$7)^Z$29))),IF($M79=Lists!$H$3,IF($K79&lt;1,((($R79*(1-$E79)+$Q79*(1-$F79))/$K79)*((1+'Inputs &amp; Summary'!$D$7)^Z$29)),((INT(Z$29/$K79)-INT((Z$29-1)/$K79))*($R79*(1-$E79)+$Q79*(1-$F79))*((1+'Inputs &amp; Summary'!$D$7)^Z$29))),((_xlfn.WEIBULL.DIST(Z$29,$L79,$K79,FALSE)*($R79*(1-$E79)+$Q79*(1-$F79))*((1+'Inputs &amp; Summary'!$D$7)^Z$29))))))</f>
        <v>0</v>
      </c>
      <c r="AA79" s="114">
        <f>$D79*IF(AA$29&gt;'Inputs &amp; Summary'!$D$5,0,IF(AA$29&gt;VLOOKUP($G79,Lists!$J$17:$K$21,2),IF($M79=Lists!$H$3,IF($K79&lt;1,(($S79/$K79)*((1+'Inputs &amp; Summary'!$D$7)^AA$29)),((INT(AA$29/$K79)-INT((AA$29-1)/$K79))*$S79*((1+'Inputs &amp; Summary'!$D$7)^AA$29))),(_xlfn.WEIBULL.DIST(AA$29,$L79,$K79,FALSE)*$S79*((1+'Inputs &amp; Summary'!$D$7)^AA$29))),IF($M79=Lists!$H$3,IF($K79&lt;1,((($R79*(1-$E79)+$Q79*(1-$F79))/$K79)*((1+'Inputs &amp; Summary'!$D$7)^AA$29)),((INT(AA$29/$K79)-INT((AA$29-1)/$K79))*($R79*(1-$E79)+$Q79*(1-$F79))*((1+'Inputs &amp; Summary'!$D$7)^AA$29))),((_xlfn.WEIBULL.DIST(AA$29,$L79,$K79,FALSE)*($R79*(1-$E79)+$Q79*(1-$F79))*((1+'Inputs &amp; Summary'!$D$7)^AA$29))))))</f>
        <v>0</v>
      </c>
      <c r="AB79" s="114">
        <f>$D79*IF(AB$29&gt;'Inputs &amp; Summary'!$D$5,0,IF(AB$29&gt;VLOOKUP($G79,Lists!$J$17:$K$21,2),IF($M79=Lists!$H$3,IF($K79&lt;1,(($S79/$K79)*((1+'Inputs &amp; Summary'!$D$7)^AB$29)),((INT(AB$29/$K79)-INT((AB$29-1)/$K79))*$S79*((1+'Inputs &amp; Summary'!$D$7)^AB$29))),(_xlfn.WEIBULL.DIST(AB$29,$L79,$K79,FALSE)*$S79*((1+'Inputs &amp; Summary'!$D$7)^AB$29))),IF($M79=Lists!$H$3,IF($K79&lt;1,((($R79*(1-$E79)+$Q79*(1-$F79))/$K79)*((1+'Inputs &amp; Summary'!$D$7)^AB$29)),((INT(AB$29/$K79)-INT((AB$29-1)/$K79))*($R79*(1-$E79)+$Q79*(1-$F79))*((1+'Inputs &amp; Summary'!$D$7)^AB$29))),((_xlfn.WEIBULL.DIST(AB$29,$L79,$K79,FALSE)*($R79*(1-$E79)+$Q79*(1-$F79))*((1+'Inputs &amp; Summary'!$D$7)^AB$29))))))</f>
        <v>0</v>
      </c>
      <c r="AC79" s="114">
        <f>$D79*IF(AC$29&gt;'Inputs &amp; Summary'!$D$5,0,IF(AC$29&gt;VLOOKUP($G79,Lists!$J$17:$K$21,2),IF($M79=Lists!$H$3,IF($K79&lt;1,(($S79/$K79)*((1+'Inputs &amp; Summary'!$D$7)^AC$29)),((INT(AC$29/$K79)-INT((AC$29-1)/$K79))*$S79*((1+'Inputs &amp; Summary'!$D$7)^AC$29))),(_xlfn.WEIBULL.DIST(AC$29,$L79,$K79,FALSE)*$S79*((1+'Inputs &amp; Summary'!$D$7)^AC$29))),IF($M79=Lists!$H$3,IF($K79&lt;1,((($R79*(1-$E79)+$Q79*(1-$F79))/$K79)*((1+'Inputs &amp; Summary'!$D$7)^AC$29)),((INT(AC$29/$K79)-INT((AC$29-1)/$K79))*($R79*(1-$E79)+$Q79*(1-$F79))*((1+'Inputs &amp; Summary'!$D$7)^AC$29))),((_xlfn.WEIBULL.DIST(AC$29,$L79,$K79,FALSE)*($R79*(1-$E79)+$Q79*(1-$F79))*((1+'Inputs &amp; Summary'!$D$7)^AC$29))))))</f>
        <v>0</v>
      </c>
      <c r="AD79" s="114">
        <f>$D79*IF(AD$29&gt;'Inputs &amp; Summary'!$D$5,0,IF(AD$29&gt;VLOOKUP($G79,Lists!$J$17:$K$21,2),IF($M79=Lists!$H$3,IF($K79&lt;1,(($S79/$K79)*((1+'Inputs &amp; Summary'!$D$7)^AD$29)),((INT(AD$29/$K79)-INT((AD$29-1)/$K79))*$S79*((1+'Inputs &amp; Summary'!$D$7)^AD$29))),(_xlfn.WEIBULL.DIST(AD$29,$L79,$K79,FALSE)*$S79*((1+'Inputs &amp; Summary'!$D$7)^AD$29))),IF($M79=Lists!$H$3,IF($K79&lt;1,((($R79*(1-$E79)+$Q79*(1-$F79))/$K79)*((1+'Inputs &amp; Summary'!$D$7)^AD$29)),((INT(AD$29/$K79)-INT((AD$29-1)/$K79))*($R79*(1-$E79)+$Q79*(1-$F79))*((1+'Inputs &amp; Summary'!$D$7)^AD$29))),((_xlfn.WEIBULL.DIST(AD$29,$L79,$K79,FALSE)*($R79*(1-$E79)+$Q79*(1-$F79))*((1+'Inputs &amp; Summary'!$D$7)^AD$29))))))</f>
        <v>0</v>
      </c>
      <c r="AE79" s="114">
        <f>$D79*IF(AE$29&gt;'Inputs &amp; Summary'!$D$5,0,IF(AE$29&gt;VLOOKUP($G79,Lists!$J$17:$K$21,2),IF($M79=Lists!$H$3,IF($K79&lt;1,(($S79/$K79)*((1+'Inputs &amp; Summary'!$D$7)^AE$29)),((INT(AE$29/$K79)-INT((AE$29-1)/$K79))*$S79*((1+'Inputs &amp; Summary'!$D$7)^AE$29))),(_xlfn.WEIBULL.DIST(AE$29,$L79,$K79,FALSE)*$S79*((1+'Inputs &amp; Summary'!$D$7)^AE$29))),IF($M79=Lists!$H$3,IF($K79&lt;1,((($R79*(1-$E79)+$Q79*(1-$F79))/$K79)*((1+'Inputs &amp; Summary'!$D$7)^AE$29)),((INT(AE$29/$K79)-INT((AE$29-1)/$K79))*($R79*(1-$E79)+$Q79*(1-$F79))*((1+'Inputs &amp; Summary'!$D$7)^AE$29))),((_xlfn.WEIBULL.DIST(AE$29,$L79,$K79,FALSE)*($R79*(1-$E79)+$Q79*(1-$F79))*((1+'Inputs &amp; Summary'!$D$7)^AE$29))))))</f>
        <v>0</v>
      </c>
      <c r="AF79" s="114">
        <f>$D79*IF(AF$29&gt;'Inputs &amp; Summary'!$D$5,0,IF(AF$29&gt;VLOOKUP($G79,Lists!$J$17:$K$21,2),IF($M79=Lists!$H$3,IF($K79&lt;1,(($S79/$K79)*((1+'Inputs &amp; Summary'!$D$7)^AF$29)),((INT(AF$29/$K79)-INT((AF$29-1)/$K79))*$S79*((1+'Inputs &amp; Summary'!$D$7)^AF$29))),(_xlfn.WEIBULL.DIST(AF$29,$L79,$K79,FALSE)*$S79*((1+'Inputs &amp; Summary'!$D$7)^AF$29))),IF($M79=Lists!$H$3,IF($K79&lt;1,((($R79*(1-$E79)+$Q79*(1-$F79))/$K79)*((1+'Inputs &amp; Summary'!$D$7)^AF$29)),((INT(AF$29/$K79)-INT((AF$29-1)/$K79))*($R79*(1-$E79)+$Q79*(1-$F79))*((1+'Inputs &amp; Summary'!$D$7)^AF$29))),((_xlfn.WEIBULL.DIST(AF$29,$L79,$K79,FALSE)*($R79*(1-$E79)+$Q79*(1-$F79))*((1+'Inputs &amp; Summary'!$D$7)^AF$29))))))</f>
        <v>0</v>
      </c>
      <c r="AG79" s="114">
        <f>$D79*IF(AG$29&gt;'Inputs &amp; Summary'!$D$5,0,IF(AG$29&gt;VLOOKUP($G79,Lists!$J$17:$K$21,2),IF($M79=Lists!$H$3,IF($K79&lt;1,(($S79/$K79)*((1+'Inputs &amp; Summary'!$D$7)^AG$29)),((INT(AG$29/$K79)-INT((AG$29-1)/$K79))*$S79*((1+'Inputs &amp; Summary'!$D$7)^AG$29))),(_xlfn.WEIBULL.DIST(AG$29,$L79,$K79,FALSE)*$S79*((1+'Inputs &amp; Summary'!$D$7)^AG$29))),IF($M79=Lists!$H$3,IF($K79&lt;1,((($R79*(1-$E79)+$Q79*(1-$F79))/$K79)*((1+'Inputs &amp; Summary'!$D$7)^AG$29)),((INT(AG$29/$K79)-INT((AG$29-1)/$K79))*($R79*(1-$E79)+$Q79*(1-$F79))*((1+'Inputs &amp; Summary'!$D$7)^AG$29))),((_xlfn.WEIBULL.DIST(AG$29,$L79,$K79,FALSE)*($R79*(1-$E79)+$Q79*(1-$F79))*((1+'Inputs &amp; Summary'!$D$7)^AG$29))))))</f>
        <v>0</v>
      </c>
      <c r="AH79" s="114">
        <f>$D79*IF(AH$29&gt;'Inputs &amp; Summary'!$D$5,0,IF(AH$29&gt;VLOOKUP($G79,Lists!$J$17:$K$21,2),IF($M79=Lists!$H$3,IF($K79&lt;1,(($S79/$K79)*((1+'Inputs &amp; Summary'!$D$7)^AH$29)),((INT(AH$29/$K79)-INT((AH$29-1)/$K79))*$S79*((1+'Inputs &amp; Summary'!$D$7)^AH$29))),(_xlfn.WEIBULL.DIST(AH$29,$L79,$K79,FALSE)*$S79*((1+'Inputs &amp; Summary'!$D$7)^AH$29))),IF($M79=Lists!$H$3,IF($K79&lt;1,((($R79*(1-$E79)+$Q79*(1-$F79))/$K79)*((1+'Inputs &amp; Summary'!$D$7)^AH$29)),((INT(AH$29/$K79)-INT((AH$29-1)/$K79))*($R79*(1-$E79)+$Q79*(1-$F79))*((1+'Inputs &amp; Summary'!$D$7)^AH$29))),((_xlfn.WEIBULL.DIST(AH$29,$L79,$K79,FALSE)*($R79*(1-$E79)+$Q79*(1-$F79))*((1+'Inputs &amp; Summary'!$D$7)^AH$29))))))</f>
        <v>0</v>
      </c>
      <c r="AI79" s="114">
        <f>$D79*IF(AI$29&gt;'Inputs &amp; Summary'!$D$5,0,IF(AI$29&gt;VLOOKUP($G79,Lists!$J$17:$K$21,2),IF($M79=Lists!$H$3,IF($K79&lt;1,(($S79/$K79)*((1+'Inputs &amp; Summary'!$D$7)^AI$29)),((INT(AI$29/$K79)-INT((AI$29-1)/$K79))*$S79*((1+'Inputs &amp; Summary'!$D$7)^AI$29))),(_xlfn.WEIBULL.DIST(AI$29,$L79,$K79,FALSE)*$S79*((1+'Inputs &amp; Summary'!$D$7)^AI$29))),IF($M79=Lists!$H$3,IF($K79&lt;1,((($R79*(1-$E79)+$Q79*(1-$F79))/$K79)*((1+'Inputs &amp; Summary'!$D$7)^AI$29)),((INT(AI$29/$K79)-INT((AI$29-1)/$K79))*($R79*(1-$E79)+$Q79*(1-$F79))*((1+'Inputs &amp; Summary'!$D$7)^AI$29))),((_xlfn.WEIBULL.DIST(AI$29,$L79,$K79,FALSE)*($R79*(1-$E79)+$Q79*(1-$F79))*((1+'Inputs &amp; Summary'!$D$7)^AI$29))))))</f>
        <v>0</v>
      </c>
      <c r="AJ79" s="114">
        <f>$D79*IF(AJ$29&gt;'Inputs &amp; Summary'!$D$5,0,IF(AJ$29&gt;VLOOKUP($G79,Lists!$J$17:$K$21,2),IF($M79=Lists!$H$3,IF($K79&lt;1,(($S79/$K79)*((1+'Inputs &amp; Summary'!$D$7)^AJ$29)),((INT(AJ$29/$K79)-INT((AJ$29-1)/$K79))*$S79*((1+'Inputs &amp; Summary'!$D$7)^AJ$29))),(_xlfn.WEIBULL.DIST(AJ$29,$L79,$K79,FALSE)*$S79*((1+'Inputs &amp; Summary'!$D$7)^AJ$29))),IF($M79=Lists!$H$3,IF($K79&lt;1,((($R79*(1-$E79)+$Q79*(1-$F79))/$K79)*((1+'Inputs &amp; Summary'!$D$7)^AJ$29)),((INT(AJ$29/$K79)-INT((AJ$29-1)/$K79))*($R79*(1-$E79)+$Q79*(1-$F79))*((1+'Inputs &amp; Summary'!$D$7)^AJ$29))),((_xlfn.WEIBULL.DIST(AJ$29,$L79,$K79,FALSE)*($R79*(1-$E79)+$Q79*(1-$F79))*((1+'Inputs &amp; Summary'!$D$7)^AJ$29))))))</f>
        <v>0</v>
      </c>
      <c r="AK79" s="114">
        <f>$D79*IF(AK$29&gt;'Inputs &amp; Summary'!$D$5,0,IF(AK$29&gt;VLOOKUP($G79,Lists!$J$17:$K$21,2),IF($M79=Lists!$H$3,IF($K79&lt;1,(($S79/$K79)*((1+'Inputs &amp; Summary'!$D$7)^AK$29)),((INT(AK$29/$K79)-INT((AK$29-1)/$K79))*$S79*((1+'Inputs &amp; Summary'!$D$7)^AK$29))),(_xlfn.WEIBULL.DIST(AK$29,$L79,$K79,FALSE)*$S79*((1+'Inputs &amp; Summary'!$D$7)^AK$29))),IF($M79=Lists!$H$3,IF($K79&lt;1,((($R79*(1-$E79)+$Q79*(1-$F79))/$K79)*((1+'Inputs &amp; Summary'!$D$7)^AK$29)),((INT(AK$29/$K79)-INT((AK$29-1)/$K79))*($R79*(1-$E79)+$Q79*(1-$F79))*((1+'Inputs &amp; Summary'!$D$7)^AK$29))),((_xlfn.WEIBULL.DIST(AK$29,$L79,$K79,FALSE)*($R79*(1-$E79)+$Q79*(1-$F79))*((1+'Inputs &amp; Summary'!$D$7)^AK$29))))))</f>
        <v>0</v>
      </c>
      <c r="AL79" s="114">
        <f>$D79*IF(AL$29&gt;'Inputs &amp; Summary'!$D$5,0,IF(AL$29&gt;VLOOKUP($G79,Lists!$J$17:$K$21,2),IF($M79=Lists!$H$3,IF($K79&lt;1,(($S79/$K79)*((1+'Inputs &amp; Summary'!$D$7)^AL$29)),((INT(AL$29/$K79)-INT((AL$29-1)/$K79))*$S79*((1+'Inputs &amp; Summary'!$D$7)^AL$29))),(_xlfn.WEIBULL.DIST(AL$29,$L79,$K79,FALSE)*$S79*((1+'Inputs &amp; Summary'!$D$7)^AL$29))),IF($M79=Lists!$H$3,IF($K79&lt;1,((($R79*(1-$E79)+$Q79*(1-$F79))/$K79)*((1+'Inputs &amp; Summary'!$D$7)^AL$29)),((INT(AL$29/$K79)-INT((AL$29-1)/$K79))*($R79*(1-$E79)+$Q79*(1-$F79))*((1+'Inputs &amp; Summary'!$D$7)^AL$29))),((_xlfn.WEIBULL.DIST(AL$29,$L79,$K79,FALSE)*($R79*(1-$E79)+$Q79*(1-$F79))*((1+'Inputs &amp; Summary'!$D$7)^AL$29))))))</f>
        <v>0</v>
      </c>
      <c r="AM79" s="114">
        <f>$D79*IF(AM$29&gt;'Inputs &amp; Summary'!$D$5,0,IF(AM$29&gt;VLOOKUP($G79,Lists!$J$17:$K$21,2),IF($M79=Lists!$H$3,IF($K79&lt;1,(($S79/$K79)*((1+'Inputs &amp; Summary'!$D$7)^AM$29)),((INT(AM$29/$K79)-INT((AM$29-1)/$K79))*$S79*((1+'Inputs &amp; Summary'!$D$7)^AM$29))),(_xlfn.WEIBULL.DIST(AM$29,$L79,$K79,FALSE)*$S79*((1+'Inputs &amp; Summary'!$D$7)^AM$29))),IF($M79=Lists!$H$3,IF($K79&lt;1,((($R79*(1-$E79)+$Q79*(1-$F79))/$K79)*((1+'Inputs &amp; Summary'!$D$7)^AM$29)),((INT(AM$29/$K79)-INT((AM$29-1)/$K79))*($R79*(1-$E79)+$Q79*(1-$F79))*((1+'Inputs &amp; Summary'!$D$7)^AM$29))),((_xlfn.WEIBULL.DIST(AM$29,$L79,$K79,FALSE)*($R79*(1-$E79)+$Q79*(1-$F79))*((1+'Inputs &amp; Summary'!$D$7)^AM$29))))))</f>
        <v>0</v>
      </c>
      <c r="AN79" s="114">
        <f>$D79*IF(AN$29&gt;'Inputs &amp; Summary'!$D$5,0,IF(AN$29&gt;VLOOKUP($G79,Lists!$J$17:$K$21,2),IF($M79=Lists!$H$3,IF($K79&lt;1,(($S79/$K79)*((1+'Inputs &amp; Summary'!$D$7)^AN$29)),((INT(AN$29/$K79)-INT((AN$29-1)/$K79))*$S79*((1+'Inputs &amp; Summary'!$D$7)^AN$29))),(_xlfn.WEIBULL.DIST(AN$29,$L79,$K79,FALSE)*$S79*((1+'Inputs &amp; Summary'!$D$7)^AN$29))),IF($M79=Lists!$H$3,IF($K79&lt;1,((($R79*(1-$E79)+$Q79*(1-$F79))/$K79)*((1+'Inputs &amp; Summary'!$D$7)^AN$29)),((INT(AN$29/$K79)-INT((AN$29-1)/$K79))*($R79*(1-$E79)+$Q79*(1-$F79))*((1+'Inputs &amp; Summary'!$D$7)^AN$29))),((_xlfn.WEIBULL.DIST(AN$29,$L79,$K79,FALSE)*($R79*(1-$E79)+$Q79*(1-$F79))*((1+'Inputs &amp; Summary'!$D$7)^AN$29))))))</f>
        <v>0</v>
      </c>
      <c r="AO79" s="114">
        <f>$D79*IF(AO$29&gt;'Inputs &amp; Summary'!$D$5,0,IF(AO$29&gt;VLOOKUP($G79,Lists!$J$17:$K$21,2),IF($M79=Lists!$H$3,IF($K79&lt;1,(($S79/$K79)*((1+'Inputs &amp; Summary'!$D$7)^AO$29)),((INT(AO$29/$K79)-INT((AO$29-1)/$K79))*$S79*((1+'Inputs &amp; Summary'!$D$7)^AO$29))),(_xlfn.WEIBULL.DIST(AO$29,$L79,$K79,FALSE)*$S79*((1+'Inputs &amp; Summary'!$D$7)^AO$29))),IF($M79=Lists!$H$3,IF($K79&lt;1,((($R79*(1-$E79)+$Q79*(1-$F79))/$K79)*((1+'Inputs &amp; Summary'!$D$7)^AO$29)),((INT(AO$29/$K79)-INT((AO$29-1)/$K79))*($R79*(1-$E79)+$Q79*(1-$F79))*((1+'Inputs &amp; Summary'!$D$7)^AO$29))),((_xlfn.WEIBULL.DIST(AO$29,$L79,$K79,FALSE)*($R79*(1-$E79)+$Q79*(1-$F79))*((1+'Inputs &amp; Summary'!$D$7)^AO$29))))))</f>
        <v>0</v>
      </c>
      <c r="AP79" s="114">
        <f>$D79*IF(AP$29&gt;'Inputs &amp; Summary'!$D$5,0,IF(AP$29&gt;VLOOKUP($G79,Lists!$J$17:$K$21,2),IF($M79=Lists!$H$3,IF($K79&lt;1,(($S79/$K79)*((1+'Inputs &amp; Summary'!$D$7)^AP$29)),((INT(AP$29/$K79)-INT((AP$29-1)/$K79))*$S79*((1+'Inputs &amp; Summary'!$D$7)^AP$29))),(_xlfn.WEIBULL.DIST(AP$29,$L79,$K79,FALSE)*$S79*((1+'Inputs &amp; Summary'!$D$7)^AP$29))),IF($M79=Lists!$H$3,IF($K79&lt;1,((($R79*(1-$E79)+$Q79*(1-$F79))/$K79)*((1+'Inputs &amp; Summary'!$D$7)^AP$29)),((INT(AP$29/$K79)-INT((AP$29-1)/$K79))*($R79*(1-$E79)+$Q79*(1-$F79))*((1+'Inputs &amp; Summary'!$D$7)^AP$29))),((_xlfn.WEIBULL.DIST(AP$29,$L79,$K79,FALSE)*($R79*(1-$E79)+$Q79*(1-$F79))*((1+'Inputs &amp; Summary'!$D$7)^AP$29))))))</f>
        <v>0</v>
      </c>
      <c r="AQ79" s="114">
        <f>$D79*IF(AQ$29&gt;'Inputs &amp; Summary'!$D$5,0,IF(AQ$29&gt;VLOOKUP($G79,Lists!$J$17:$K$21,2),IF($M79=Lists!$H$3,IF($K79&lt;1,(($S79/$K79)*((1+'Inputs &amp; Summary'!$D$7)^AQ$29)),((INT(AQ$29/$K79)-INT((AQ$29-1)/$K79))*$S79*((1+'Inputs &amp; Summary'!$D$7)^AQ$29))),(_xlfn.WEIBULL.DIST(AQ$29,$L79,$K79,FALSE)*$S79*((1+'Inputs &amp; Summary'!$D$7)^AQ$29))),IF($M79=Lists!$H$3,IF($K79&lt;1,((($R79*(1-$E79)+$Q79*(1-$F79))/$K79)*((1+'Inputs &amp; Summary'!$D$7)^AQ$29)),((INT(AQ$29/$K79)-INT((AQ$29-1)/$K79))*($R79*(1-$E79)+$Q79*(1-$F79))*((1+'Inputs &amp; Summary'!$D$7)^AQ$29))),((_xlfn.WEIBULL.DIST(AQ$29,$L79,$K79,FALSE)*($R79*(1-$E79)+$Q79*(1-$F79))*((1+'Inputs &amp; Summary'!$D$7)^AQ$29))))))</f>
        <v>0</v>
      </c>
      <c r="AR79" s="114">
        <f>$D79*IF(AR$29&gt;'Inputs &amp; Summary'!$D$5,0,IF(AR$29&gt;VLOOKUP($G79,Lists!$J$17:$K$21,2),IF($M79=Lists!$H$3,IF($K79&lt;1,(($S79/$K79)*((1+'Inputs &amp; Summary'!$D$7)^AR$29)),((INT(AR$29/$K79)-INT((AR$29-1)/$K79))*$S79*((1+'Inputs &amp; Summary'!$D$7)^AR$29))),(_xlfn.WEIBULL.DIST(AR$29,$L79,$K79,FALSE)*$S79*((1+'Inputs &amp; Summary'!$D$7)^AR$29))),IF($M79=Lists!$H$3,IF($K79&lt;1,((($R79*(1-$E79)+$Q79*(1-$F79))/$K79)*((1+'Inputs &amp; Summary'!$D$7)^AR$29)),((INT(AR$29/$K79)-INT((AR$29-1)/$K79))*($R79*(1-$E79)+$Q79*(1-$F79))*((1+'Inputs &amp; Summary'!$D$7)^AR$29))),((_xlfn.WEIBULL.DIST(AR$29,$L79,$K79,FALSE)*($R79*(1-$E79)+$Q79*(1-$F79))*((1+'Inputs &amp; Summary'!$D$7)^AR$29))))))</f>
        <v>0</v>
      </c>
      <c r="AS79" s="114">
        <f>$D79*IF(AS$29&gt;'Inputs &amp; Summary'!$D$5,0,IF(AS$29&gt;VLOOKUP($G79,Lists!$J$17:$K$21,2),IF($M79=Lists!$H$3,IF($K79&lt;1,(($S79/$K79)*((1+'Inputs &amp; Summary'!$D$7)^AS$29)),((INT(AS$29/$K79)-INT((AS$29-1)/$K79))*$S79*((1+'Inputs &amp; Summary'!$D$7)^AS$29))),(_xlfn.WEIBULL.DIST(AS$29,$L79,$K79,FALSE)*$S79*((1+'Inputs &amp; Summary'!$D$7)^AS$29))),IF($M79=Lists!$H$3,IF($K79&lt;1,((($R79*(1-$E79)+$Q79*(1-$F79))/$K79)*((1+'Inputs &amp; Summary'!$D$7)^AS$29)),((INT(AS$29/$K79)-INT((AS$29-1)/$K79))*($R79*(1-$E79)+$Q79*(1-$F79))*((1+'Inputs &amp; Summary'!$D$7)^AS$29))),((_xlfn.WEIBULL.DIST(AS$29,$L79,$K79,FALSE)*($R79*(1-$E79)+$Q79*(1-$F79))*((1+'Inputs &amp; Summary'!$D$7)^AS$29))))))</f>
        <v>0</v>
      </c>
      <c r="AT79" s="114">
        <f>$D79*IF(AT$29&gt;'Inputs &amp; Summary'!$D$5,0,IF(AT$29&gt;VLOOKUP($G79,Lists!$J$17:$K$21,2),IF($M79=Lists!$H$3,IF($K79&lt;1,(($S79/$K79)*((1+'Inputs &amp; Summary'!$D$7)^AT$29)),((INT(AT$29/$K79)-INT((AT$29-1)/$K79))*$S79*((1+'Inputs &amp; Summary'!$D$7)^AT$29))),(_xlfn.WEIBULL.DIST(AT$29,$L79,$K79,FALSE)*$S79*((1+'Inputs &amp; Summary'!$D$7)^AT$29))),IF($M79=Lists!$H$3,IF($K79&lt;1,((($R79*(1-$E79)+$Q79*(1-$F79))/$K79)*((1+'Inputs &amp; Summary'!$D$7)^AT$29)),((INT(AT$29/$K79)-INT((AT$29-1)/$K79))*($R79*(1-$E79)+$Q79*(1-$F79))*((1+'Inputs &amp; Summary'!$D$7)^AT$29))),((_xlfn.WEIBULL.DIST(AT$29,$L79,$K79,FALSE)*($R79*(1-$E79)+$Q79*(1-$F79))*((1+'Inputs &amp; Summary'!$D$7)^AT$29))))))</f>
        <v>0</v>
      </c>
      <c r="AU79" s="114">
        <f>$D79*IF(AU$29&gt;'Inputs &amp; Summary'!$D$5,0,IF(AU$29&gt;VLOOKUP($G79,Lists!$J$17:$K$21,2),IF($M79=Lists!$H$3,IF($K79&lt;1,(($S79/$K79)*((1+'Inputs &amp; Summary'!$D$7)^AU$29)),((INT(AU$29/$K79)-INT((AU$29-1)/$K79))*$S79*((1+'Inputs &amp; Summary'!$D$7)^AU$29))),(_xlfn.WEIBULL.DIST(AU$29,$L79,$K79,FALSE)*$S79*((1+'Inputs &amp; Summary'!$D$7)^AU$29))),IF($M79=Lists!$H$3,IF($K79&lt;1,((($R79*(1-$E79)+$Q79*(1-$F79))/$K79)*((1+'Inputs &amp; Summary'!$D$7)^AU$29)),((INT(AU$29/$K79)-INT((AU$29-1)/$K79))*($R79*(1-$E79)+$Q79*(1-$F79))*((1+'Inputs &amp; Summary'!$D$7)^AU$29))),((_xlfn.WEIBULL.DIST(AU$29,$L79,$K79,FALSE)*($R79*(1-$E79)+$Q79*(1-$F79))*((1+'Inputs &amp; Summary'!$D$7)^AU$29))))))</f>
        <v>0</v>
      </c>
      <c r="AV79" s="114">
        <f>$D79*IF(AV$29&gt;'Inputs &amp; Summary'!$D$5,0,IF(AV$29&gt;VLOOKUP($G79,Lists!$J$17:$K$21,2),IF($M79=Lists!$H$3,IF($K79&lt;1,(($S79/$K79)*((1+'Inputs &amp; Summary'!$D$7)^AV$29)),((INT(AV$29/$K79)-INT((AV$29-1)/$K79))*$S79*((1+'Inputs &amp; Summary'!$D$7)^AV$29))),(_xlfn.WEIBULL.DIST(AV$29,$L79,$K79,FALSE)*$S79*((1+'Inputs &amp; Summary'!$D$7)^AV$29))),IF($M79=Lists!$H$3,IF($K79&lt;1,((($R79*(1-$E79)+$Q79*(1-$F79))/$K79)*((1+'Inputs &amp; Summary'!$D$7)^AV$29)),((INT(AV$29/$K79)-INT((AV$29-1)/$K79))*($R79*(1-$E79)+$Q79*(1-$F79))*((1+'Inputs &amp; Summary'!$D$7)^AV$29))),((_xlfn.WEIBULL.DIST(AV$29,$L79,$K79,FALSE)*($R79*(1-$E79)+$Q79*(1-$F79))*((1+'Inputs &amp; Summary'!$D$7)^AV$29))))))</f>
        <v>0</v>
      </c>
      <c r="AW79" s="114">
        <f>$D79*IF(AW$29&gt;'Inputs &amp; Summary'!$D$5,0,IF(AW$29&gt;VLOOKUP($G79,Lists!$J$17:$K$21,2),IF($M79=Lists!$H$3,IF($K79&lt;1,(($S79/$K79)*((1+'Inputs &amp; Summary'!$D$7)^AW$29)),((INT(AW$29/$K79)-INT((AW$29-1)/$K79))*$S79*((1+'Inputs &amp; Summary'!$D$7)^AW$29))),(_xlfn.WEIBULL.DIST(AW$29,$L79,$K79,FALSE)*$S79*((1+'Inputs &amp; Summary'!$D$7)^AW$29))),IF($M79=Lists!$H$3,IF($K79&lt;1,((($R79*(1-$E79)+$Q79*(1-$F79))/$K79)*((1+'Inputs &amp; Summary'!$D$7)^AW$29)),((INT(AW$29/$K79)-INT((AW$29-1)/$K79))*($R79*(1-$E79)+$Q79*(1-$F79))*((1+'Inputs &amp; Summary'!$D$7)^AW$29))),((_xlfn.WEIBULL.DIST(AW$29,$L79,$K79,FALSE)*($R79*(1-$E79)+$Q79*(1-$F79))*((1+'Inputs &amp; Summary'!$D$7)^AW$29))))))</f>
        <v>0</v>
      </c>
      <c r="AX79" s="114">
        <f>$D79*IF(AX$29&gt;'Inputs &amp; Summary'!$D$5,0,IF(AX$29&gt;VLOOKUP($G79,Lists!$J$17:$K$21,2),IF($M79=Lists!$H$3,IF($K79&lt;1,(($S79/$K79)*((1+'Inputs &amp; Summary'!$D$7)^AX$29)),((INT(AX$29/$K79)-INT((AX$29-1)/$K79))*$S79*((1+'Inputs &amp; Summary'!$D$7)^AX$29))),(_xlfn.WEIBULL.DIST(AX$29,$L79,$K79,FALSE)*$S79*((1+'Inputs &amp; Summary'!$D$7)^AX$29))),IF($M79=Lists!$H$3,IF($K79&lt;1,((($R79*(1-$E79)+$Q79*(1-$F79))/$K79)*((1+'Inputs &amp; Summary'!$D$7)^AX$29)),((INT(AX$29/$K79)-INT((AX$29-1)/$K79))*($R79*(1-$E79)+$Q79*(1-$F79))*((1+'Inputs &amp; Summary'!$D$7)^AX$29))),((_xlfn.WEIBULL.DIST(AX$29,$L79,$K79,FALSE)*($R79*(1-$E79)+$Q79*(1-$F79))*((1+'Inputs &amp; Summary'!$D$7)^AX$29))))))</f>
        <v>0</v>
      </c>
      <c r="AY79" s="114">
        <f>$D79*IF(AY$29&gt;'Inputs &amp; Summary'!$D$5,0,IF(AY$29&gt;VLOOKUP($G79,Lists!$J$17:$K$21,2),IF($M79=Lists!$H$3,IF($K79&lt;1,(($S79/$K79)*((1+'Inputs &amp; Summary'!$D$7)^AY$29)),((INT(AY$29/$K79)-INT((AY$29-1)/$K79))*$S79*((1+'Inputs &amp; Summary'!$D$7)^AY$29))),(_xlfn.WEIBULL.DIST(AY$29,$L79,$K79,FALSE)*$S79*((1+'Inputs &amp; Summary'!$D$7)^AY$29))),IF($M79=Lists!$H$3,IF($K79&lt;1,((($R79*(1-$E79)+$Q79*(1-$F79))/$K79)*((1+'Inputs &amp; Summary'!$D$7)^AY$29)),((INT(AY$29/$K79)-INT((AY$29-1)/$K79))*($R79*(1-$E79)+$Q79*(1-$F79))*((1+'Inputs &amp; Summary'!$D$7)^AY$29))),((_xlfn.WEIBULL.DIST(AY$29,$L79,$K79,FALSE)*($R79*(1-$E79)+$Q79*(1-$F79))*((1+'Inputs &amp; Summary'!$D$7)^AY$29))))))</f>
        <v>0</v>
      </c>
      <c r="AZ79" s="114">
        <f>$D79*IF(AZ$29&gt;'Inputs &amp; Summary'!$D$5,0,IF(AZ$29&gt;VLOOKUP($G79,Lists!$J$17:$K$21,2),IF($M79=Lists!$H$3,IF($K79&lt;1,(($S79/$K79)*((1+'Inputs &amp; Summary'!$D$7)^AZ$29)),((INT(AZ$29/$K79)-INT((AZ$29-1)/$K79))*$S79*((1+'Inputs &amp; Summary'!$D$7)^AZ$29))),(_xlfn.WEIBULL.DIST(AZ$29,$L79,$K79,FALSE)*$S79*((1+'Inputs &amp; Summary'!$D$7)^AZ$29))),IF($M79=Lists!$H$3,IF($K79&lt;1,((($R79*(1-$E79)+$Q79*(1-$F79))/$K79)*((1+'Inputs &amp; Summary'!$D$7)^AZ$29)),((INT(AZ$29/$K79)-INT((AZ$29-1)/$K79))*($R79*(1-$E79)+$Q79*(1-$F79))*((1+'Inputs &amp; Summary'!$D$7)^AZ$29))),((_xlfn.WEIBULL.DIST(AZ$29,$L79,$K79,FALSE)*($R79*(1-$E79)+$Q79*(1-$F79))*((1+'Inputs &amp; Summary'!$D$7)^AZ$29))))))</f>
        <v>0</v>
      </c>
      <c r="BA79" s="114">
        <f>$D79*IF(BA$29&gt;'Inputs &amp; Summary'!$D$5,0,IF(BA$29&gt;VLOOKUP($G79,Lists!$J$17:$K$21,2),IF($M79=Lists!$H$3,IF($K79&lt;1,(($S79/$K79)*((1+'Inputs &amp; Summary'!$D$7)^BA$29)),((INT(BA$29/$K79)-INT((BA$29-1)/$K79))*$S79*((1+'Inputs &amp; Summary'!$D$7)^BA$29))),(_xlfn.WEIBULL.DIST(BA$29,$L79,$K79,FALSE)*$S79*((1+'Inputs &amp; Summary'!$D$7)^BA$29))),IF($M79=Lists!$H$3,IF($K79&lt;1,((($R79*(1-$E79)+$Q79*(1-$F79))/$K79)*((1+'Inputs &amp; Summary'!$D$7)^BA$29)),((INT(BA$29/$K79)-INT((BA$29-1)/$K79))*($R79*(1-$E79)+$Q79*(1-$F79))*((1+'Inputs &amp; Summary'!$D$7)^BA$29))),((_xlfn.WEIBULL.DIST(BA$29,$L79,$K79,FALSE)*($R79*(1-$E79)+$Q79*(1-$F79))*((1+'Inputs &amp; Summary'!$D$7)^BA$29))))))</f>
        <v>0</v>
      </c>
      <c r="BB79" s="114">
        <f>$D79*IF(BB$29&gt;'Inputs &amp; Summary'!$D$5,0,IF(BB$29&gt;VLOOKUP($G79,Lists!$J$17:$K$21,2),IF($M79=Lists!$H$3,IF($K79&lt;1,(($S79/$K79)*((1+'Inputs &amp; Summary'!$D$7)^BB$29)),((INT(BB$29/$K79)-INT((BB$29-1)/$K79))*$S79*((1+'Inputs &amp; Summary'!$D$7)^BB$29))),(_xlfn.WEIBULL.DIST(BB$29,$L79,$K79,FALSE)*$S79*((1+'Inputs &amp; Summary'!$D$7)^BB$29))),IF($M79=Lists!$H$3,IF($K79&lt;1,((($R79*(1-$E79)+$Q79*(1-$F79))/$K79)*((1+'Inputs &amp; Summary'!$D$7)^BB$29)),((INT(BB$29/$K79)-INT((BB$29-1)/$K79))*($R79*(1-$E79)+$Q79*(1-$F79))*((1+'Inputs &amp; Summary'!$D$7)^BB$29))),((_xlfn.WEIBULL.DIST(BB$29,$L79,$K79,FALSE)*($R79*(1-$E79)+$Q79*(1-$F79))*((1+'Inputs &amp; Summary'!$D$7)^BB$29))))))</f>
        <v>0</v>
      </c>
      <c r="BC79" s="114">
        <f>$D79*IF(BC$29&gt;'Inputs &amp; Summary'!$D$5,0,IF(BC$29&gt;VLOOKUP($G79,Lists!$J$17:$K$21,2),IF($M79=Lists!$H$3,IF($K79&lt;1,(($S79/$K79)*((1+'Inputs &amp; Summary'!$D$7)^BC$29)),((INT(BC$29/$K79)-INT((BC$29-1)/$K79))*$S79*((1+'Inputs &amp; Summary'!$D$7)^BC$29))),(_xlfn.WEIBULL.DIST(BC$29,$L79,$K79,FALSE)*$S79*((1+'Inputs &amp; Summary'!$D$7)^BC$29))),IF($M79=Lists!$H$3,IF($K79&lt;1,((($R79*(1-$E79)+$Q79*(1-$F79))/$K79)*((1+'Inputs &amp; Summary'!$D$7)^BC$29)),((INT(BC$29/$K79)-INT((BC$29-1)/$K79))*($R79*(1-$E79)+$Q79*(1-$F79))*((1+'Inputs &amp; Summary'!$D$7)^BC$29))),((_xlfn.WEIBULL.DIST(BC$29,$L79,$K79,FALSE)*($R79*(1-$E79)+$Q79*(1-$F79))*((1+'Inputs &amp; Summary'!$D$7)^BC$29))))))</f>
        <v>0</v>
      </c>
      <c r="BD79" s="114">
        <f>$D79*IF(BD$29&gt;'Inputs &amp; Summary'!$D$5,0,IF(BD$29&gt;VLOOKUP($G79,Lists!$J$17:$K$21,2),IF($M79=Lists!$H$3,IF($K79&lt;1,(($S79/$K79)*((1+'Inputs &amp; Summary'!$D$7)^BD$29)),((INT(BD$29/$K79)-INT((BD$29-1)/$K79))*$S79*((1+'Inputs &amp; Summary'!$D$7)^BD$29))),(_xlfn.WEIBULL.DIST(BD$29,$L79,$K79,FALSE)*$S79*((1+'Inputs &amp; Summary'!$D$7)^BD$29))),IF($M79=Lists!$H$3,IF($K79&lt;1,((($R79*(1-$E79)+$Q79*(1-$F79))/$K79)*((1+'Inputs &amp; Summary'!$D$7)^BD$29)),((INT(BD$29/$K79)-INT((BD$29-1)/$K79))*($R79*(1-$E79)+$Q79*(1-$F79))*((1+'Inputs &amp; Summary'!$D$7)^BD$29))),((_xlfn.WEIBULL.DIST(BD$29,$L79,$K79,FALSE)*($R79*(1-$E79)+$Q79*(1-$F79))*((1+'Inputs &amp; Summary'!$D$7)^BD$29))))))</f>
        <v>0</v>
      </c>
      <c r="BE79" s="114">
        <f>$D79*IF(BE$29&gt;'Inputs &amp; Summary'!$D$5,0,IF(BE$29&gt;VLOOKUP($G79,Lists!$J$17:$K$21,2),IF($M79=Lists!$H$3,IF($K79&lt;1,(($S79/$K79)*((1+'Inputs &amp; Summary'!$D$7)^BE$29)),((INT(BE$29/$K79)-INT((BE$29-1)/$K79))*$S79*((1+'Inputs &amp; Summary'!$D$7)^BE$29))),(_xlfn.WEIBULL.DIST(BE$29,$L79,$K79,FALSE)*$S79*((1+'Inputs &amp; Summary'!$D$7)^BE$29))),IF($M79=Lists!$H$3,IF($K79&lt;1,((($R79*(1-$E79)+$Q79*(1-$F79))/$K79)*((1+'Inputs &amp; Summary'!$D$7)^BE$29)),((INT(BE$29/$K79)-INT((BE$29-1)/$K79))*($R79*(1-$E79)+$Q79*(1-$F79))*((1+'Inputs &amp; Summary'!$D$7)^BE$29))),((_xlfn.WEIBULL.DIST(BE$29,$L79,$K79,FALSE)*($R79*(1-$E79)+$Q79*(1-$F79))*((1+'Inputs &amp; Summary'!$D$7)^BE$29))))))</f>
        <v>0</v>
      </c>
      <c r="BF79" s="114">
        <f>$D79*IF(BF$29&gt;'Inputs &amp; Summary'!$D$5,0,IF(BF$29&gt;VLOOKUP($G79,Lists!$J$17:$K$21,2),IF($M79=Lists!$H$3,IF($K79&lt;1,(($S79/$K79)*((1+'Inputs &amp; Summary'!$D$7)^BF$29)),((INT(BF$29/$K79)-INT((BF$29-1)/$K79))*$S79*((1+'Inputs &amp; Summary'!$D$7)^BF$29))),(_xlfn.WEIBULL.DIST(BF$29,$L79,$K79,FALSE)*$S79*((1+'Inputs &amp; Summary'!$D$7)^BF$29))),IF($M79=Lists!$H$3,IF($K79&lt;1,((($R79*(1-$E79)+$Q79*(1-$F79))/$K79)*((1+'Inputs &amp; Summary'!$D$7)^BF$29)),((INT(BF$29/$K79)-INT((BF$29-1)/$K79))*($R79*(1-$E79)+$Q79*(1-$F79))*((1+'Inputs &amp; Summary'!$D$7)^BF$29))),((_xlfn.WEIBULL.DIST(BF$29,$L79,$K79,FALSE)*($R79*(1-$E79)+$Q79*(1-$F79))*((1+'Inputs &amp; Summary'!$D$7)^BF$29))))))</f>
        <v>0</v>
      </c>
      <c r="BG79" s="114">
        <f>$D79*IF(BG$29&gt;'Inputs &amp; Summary'!$D$5,0,IF(BG$29&gt;VLOOKUP($G79,Lists!$J$17:$K$21,2),IF($M79=Lists!$H$3,IF($K79&lt;1,(($S79/$K79)*((1+'Inputs &amp; Summary'!$D$7)^BG$29)),((INT(BG$29/$K79)-INT((BG$29-1)/$K79))*$S79*((1+'Inputs &amp; Summary'!$D$7)^BG$29))),(_xlfn.WEIBULL.DIST(BG$29,$L79,$K79,FALSE)*$S79*((1+'Inputs &amp; Summary'!$D$7)^BG$29))),IF($M79=Lists!$H$3,IF($K79&lt;1,((($R79*(1-$E79)+$Q79*(1-$F79))/$K79)*((1+'Inputs &amp; Summary'!$D$7)^BG$29)),((INT(BG$29/$K79)-INT((BG$29-1)/$K79))*($R79*(1-$E79)+$Q79*(1-$F79))*((1+'Inputs &amp; Summary'!$D$7)^BG$29))),((_xlfn.WEIBULL.DIST(BG$29,$L79,$K79,FALSE)*($R79*(1-$E79)+$Q79*(1-$F79))*((1+'Inputs &amp; Summary'!$D$7)^BG$29))))))</f>
        <v>0</v>
      </c>
      <c r="BH79" s="114">
        <f>$D79*IF(BH$29&gt;'Inputs &amp; Summary'!$D$5,0,IF(BH$29&gt;VLOOKUP($G79,Lists!$J$17:$K$21,2),IF($M79=Lists!$H$3,IF($K79&lt;1,(($S79/$K79)*((1+'Inputs &amp; Summary'!$D$7)^BH$29)),((INT(BH$29/$K79)-INT((BH$29-1)/$K79))*$S79*((1+'Inputs &amp; Summary'!$D$7)^BH$29))),(_xlfn.WEIBULL.DIST(BH$29,$L79,$K79,FALSE)*$S79*((1+'Inputs &amp; Summary'!$D$7)^BH$29))),IF($M79=Lists!$H$3,IF($K79&lt;1,((($R79*(1-$E79)+$Q79*(1-$F79))/$K79)*((1+'Inputs &amp; Summary'!$D$7)^BH$29)),((INT(BH$29/$K79)-INT((BH$29-1)/$K79))*($R79*(1-$E79)+$Q79*(1-$F79))*((1+'Inputs &amp; Summary'!$D$7)^BH$29))),((_xlfn.WEIBULL.DIST(BH$29,$L79,$K79,FALSE)*($R79*(1-$E79)+$Q79*(1-$F79))*((1+'Inputs &amp; Summary'!$D$7)^BH$29))))))</f>
        <v>0</v>
      </c>
      <c r="BI79" s="114">
        <f>$D79*IF(BI$29&gt;'Inputs &amp; Summary'!$D$5,0,IF(BI$29&gt;VLOOKUP($G79,Lists!$J$17:$K$21,2),IF($M79=Lists!$H$3,IF($K79&lt;1,(($S79/$K79)*((1+'Inputs &amp; Summary'!$D$7)^BI$29)),((INT(BI$29/$K79)-INT((BI$29-1)/$K79))*$S79*((1+'Inputs &amp; Summary'!$D$7)^BI$29))),(_xlfn.WEIBULL.DIST(BI$29,$L79,$K79,FALSE)*$S79*((1+'Inputs &amp; Summary'!$D$7)^BI$29))),IF($M79=Lists!$H$3,IF($K79&lt;1,((($R79*(1-$E79)+$Q79*(1-$F79))/$K79)*((1+'Inputs &amp; Summary'!$D$7)^BI$29)),((INT(BI$29/$K79)-INT((BI$29-1)/$K79))*($R79*(1-$E79)+$Q79*(1-$F79))*((1+'Inputs &amp; Summary'!$D$7)^BI$29))),((_xlfn.WEIBULL.DIST(BI$29,$L79,$K79,FALSE)*($R79*(1-$E79)+$Q79*(1-$F79))*((1+'Inputs &amp; Summary'!$D$7)^BI$29))))))</f>
        <v>0</v>
      </c>
      <c r="BJ79" s="114">
        <f>$D79*IF(BJ$29&gt;'Inputs &amp; Summary'!$D$5,0,IF(BJ$29&gt;VLOOKUP($G79,Lists!$J$17:$K$21,2),IF($M79=Lists!$H$3,IF($K79&lt;1,(($S79/$K79)*((1+'Inputs &amp; Summary'!$D$7)^BJ$29)),((INT(BJ$29/$K79)-INT((BJ$29-1)/$K79))*$S79*((1+'Inputs &amp; Summary'!$D$7)^BJ$29))),(_xlfn.WEIBULL.DIST(BJ$29,$L79,$K79,FALSE)*$S79*((1+'Inputs &amp; Summary'!$D$7)^BJ$29))),IF($M79=Lists!$H$3,IF($K79&lt;1,((($R79*(1-$E79)+$Q79*(1-$F79))/$K79)*((1+'Inputs &amp; Summary'!$D$7)^BJ$29)),((INT(BJ$29/$K79)-INT((BJ$29-1)/$K79))*($R79*(1-$E79)+$Q79*(1-$F79))*((1+'Inputs &amp; Summary'!$D$7)^BJ$29))),((_xlfn.WEIBULL.DIST(BJ$29,$L79,$K79,FALSE)*($R79*(1-$E79)+$Q79*(1-$F79))*((1+'Inputs &amp; Summary'!$D$7)^BJ$29))))))</f>
        <v>0</v>
      </c>
      <c r="BK79" s="114">
        <f>$D79*IF(BK$29&gt;'Inputs &amp; Summary'!$D$5,0,IF(BK$29&gt;VLOOKUP($G79,Lists!$J$17:$K$21,2),IF($M79=Lists!$H$3,IF($K79&lt;1,(($S79/$K79)*((1+'Inputs &amp; Summary'!$D$7)^BK$29)),((INT(BK$29/$K79)-INT((BK$29-1)/$K79))*$S79*((1+'Inputs &amp; Summary'!$D$7)^BK$29))),(_xlfn.WEIBULL.DIST(BK$29,$L79,$K79,FALSE)*$S79*((1+'Inputs &amp; Summary'!$D$7)^BK$29))),IF($M79=Lists!$H$3,IF($K79&lt;1,((($R79*(1-$E79)+$Q79*(1-$F79))/$K79)*((1+'Inputs &amp; Summary'!$D$7)^BK$29)),((INT(BK$29/$K79)-INT((BK$29-1)/$K79))*($R79*(1-$E79)+$Q79*(1-$F79))*((1+'Inputs &amp; Summary'!$D$7)^BK$29))),((_xlfn.WEIBULL.DIST(BK$29,$L79,$K79,FALSE)*($R79*(1-$E79)+$Q79*(1-$F79))*((1+'Inputs &amp; Summary'!$D$7)^BK$29))))))</f>
        <v>0</v>
      </c>
      <c r="BL79" s="114">
        <f>$D79*IF(BL$29&gt;'Inputs &amp; Summary'!$D$5,0,IF(BL$29&gt;VLOOKUP($G79,Lists!$J$17:$K$21,2),IF($M79=Lists!$H$3,IF($K79&lt;1,(($S79/$K79)*((1+'Inputs &amp; Summary'!$D$7)^BL$29)),((INT(BL$29/$K79)-INT((BL$29-1)/$K79))*$S79*((1+'Inputs &amp; Summary'!$D$7)^BL$29))),(_xlfn.WEIBULL.DIST(BL$29,$L79,$K79,FALSE)*$S79*((1+'Inputs &amp; Summary'!$D$7)^BL$29))),IF($M79=Lists!$H$3,IF($K79&lt;1,((($R79*(1-$E79)+$Q79*(1-$F79))/$K79)*((1+'Inputs &amp; Summary'!$D$7)^BL$29)),((INT(BL$29/$K79)-INT((BL$29-1)/$K79))*($R79*(1-$E79)+$Q79*(1-$F79))*((1+'Inputs &amp; Summary'!$D$7)^BL$29))),((_xlfn.WEIBULL.DIST(BL$29,$L79,$K79,FALSE)*($R79*(1-$E79)+$Q79*(1-$F79))*((1+'Inputs &amp; Summary'!$D$7)^BL$29))))))</f>
        <v>0</v>
      </c>
    </row>
    <row r="80" spans="1:64" ht="86.4" x14ac:dyDescent="0.3">
      <c r="A80" s="81" t="s">
        <v>161</v>
      </c>
      <c r="B80" s="33" t="s">
        <v>307</v>
      </c>
      <c r="C80" s="33" t="s">
        <v>139</v>
      </c>
      <c r="D80" s="71">
        <v>0</v>
      </c>
      <c r="E80" s="68"/>
      <c r="F80" s="68"/>
      <c r="G80" s="213" t="s">
        <v>433</v>
      </c>
      <c r="H80" s="34"/>
      <c r="I80" s="34" t="s">
        <v>91</v>
      </c>
      <c r="J80" s="33">
        <f>VLOOKUP(I80,'Labor Rates'!$A$1:$B$16,2)</f>
        <v>14.586538461538462</v>
      </c>
      <c r="K80" s="35">
        <v>1</v>
      </c>
      <c r="L80" s="35">
        <v>1</v>
      </c>
      <c r="M80" s="33" t="s">
        <v>259</v>
      </c>
      <c r="N80" s="84">
        <f>'Inputs &amp; Summary'!$D$25+'Inputs &amp; Summary'!$D$27+'Inputs &amp; Summary'!$D$30</f>
        <v>37</v>
      </c>
      <c r="O80" s="35">
        <v>0.15</v>
      </c>
      <c r="P80" s="5">
        <v>1</v>
      </c>
      <c r="Q80" s="73">
        <f t="shared" si="11"/>
        <v>80.955288461538458</v>
      </c>
      <c r="R80" s="73">
        <f t="shared" si="12"/>
        <v>37</v>
      </c>
      <c r="S80" s="74">
        <f t="shared" si="13"/>
        <v>0</v>
      </c>
      <c r="T80" s="89"/>
      <c r="U80" s="82"/>
      <c r="V80" s="87">
        <f t="shared" si="14"/>
        <v>0</v>
      </c>
      <c r="W80" s="87">
        <f>NPV('Inputs &amp; Summary'!$D$6,Y80:BL80)</f>
        <v>0</v>
      </c>
      <c r="X80" s="90">
        <f t="shared" si="15"/>
        <v>0</v>
      </c>
      <c r="Y80" s="114">
        <f>$D80*IF(Y$29&gt;'Inputs &amp; Summary'!$D$5,0,IF(Y$29&gt;VLOOKUP($G80,Lists!$J$17:$K$21,2),IF($M80=Lists!$H$3,IF($K80&lt;1,(($S80/$K80)*((1+'Inputs &amp; Summary'!$D$7)^Y$29)),((INT(Y$29/$K80)-INT((Y$29-1)/$K80))*$S80*((1+'Inputs &amp; Summary'!$D$7)^Y$29))),(_xlfn.WEIBULL.DIST(Y$29,$L80,$K80,FALSE)*$S80*((1+'Inputs &amp; Summary'!$D$7)^Y$29))),IF($M80=Lists!$H$3,IF($K80&lt;1,((($R80*(1-$E80)+$Q80*(1-$F80))/$K80)*((1+'Inputs &amp; Summary'!$D$7)^Y$29)),((INT(Y$29/$K80)-INT((Y$29-1)/$K80))*($R80*(1-$E80)+$Q80*(1-$F80))*((1+'Inputs &amp; Summary'!$D$7)^Y$29))),((_xlfn.WEIBULL.DIST(Y$29,$L80,$K80,FALSE)*($R80*(1-$E80)+$Q80*(1-$F80))*((1+'Inputs &amp; Summary'!$D$7)^Y$29))))))</f>
        <v>0</v>
      </c>
      <c r="Z80" s="114">
        <f>$D80*IF(Z$29&gt;'Inputs &amp; Summary'!$D$5,0,IF(Z$29&gt;VLOOKUP($G80,Lists!$J$17:$K$21,2),IF($M80=Lists!$H$3,IF($K80&lt;1,(($S80/$K80)*((1+'Inputs &amp; Summary'!$D$7)^Z$29)),((INT(Z$29/$K80)-INT((Z$29-1)/$K80))*$S80*((1+'Inputs &amp; Summary'!$D$7)^Z$29))),(_xlfn.WEIBULL.DIST(Z$29,$L80,$K80,FALSE)*$S80*((1+'Inputs &amp; Summary'!$D$7)^Z$29))),IF($M80=Lists!$H$3,IF($K80&lt;1,((($R80*(1-$E80)+$Q80*(1-$F80))/$K80)*((1+'Inputs &amp; Summary'!$D$7)^Z$29)),((INT(Z$29/$K80)-INT((Z$29-1)/$K80))*($R80*(1-$E80)+$Q80*(1-$F80))*((1+'Inputs &amp; Summary'!$D$7)^Z$29))),((_xlfn.WEIBULL.DIST(Z$29,$L80,$K80,FALSE)*($R80*(1-$E80)+$Q80*(1-$F80))*((1+'Inputs &amp; Summary'!$D$7)^Z$29))))))</f>
        <v>0</v>
      </c>
      <c r="AA80" s="114">
        <f>$D80*IF(AA$29&gt;'Inputs &amp; Summary'!$D$5,0,IF(AA$29&gt;VLOOKUP($G80,Lists!$J$17:$K$21,2),IF($M80=Lists!$H$3,IF($K80&lt;1,(($S80/$K80)*((1+'Inputs &amp; Summary'!$D$7)^AA$29)),((INT(AA$29/$K80)-INT((AA$29-1)/$K80))*$S80*((1+'Inputs &amp; Summary'!$D$7)^AA$29))),(_xlfn.WEIBULL.DIST(AA$29,$L80,$K80,FALSE)*$S80*((1+'Inputs &amp; Summary'!$D$7)^AA$29))),IF($M80=Lists!$H$3,IF($K80&lt;1,((($R80*(1-$E80)+$Q80*(1-$F80))/$K80)*((1+'Inputs &amp; Summary'!$D$7)^AA$29)),((INT(AA$29/$K80)-INT((AA$29-1)/$K80))*($R80*(1-$E80)+$Q80*(1-$F80))*((1+'Inputs &amp; Summary'!$D$7)^AA$29))),((_xlfn.WEIBULL.DIST(AA$29,$L80,$K80,FALSE)*($R80*(1-$E80)+$Q80*(1-$F80))*((1+'Inputs &amp; Summary'!$D$7)^AA$29))))))</f>
        <v>0</v>
      </c>
      <c r="AB80" s="114">
        <f>$D80*IF(AB$29&gt;'Inputs &amp; Summary'!$D$5,0,IF(AB$29&gt;VLOOKUP($G80,Lists!$J$17:$K$21,2),IF($M80=Lists!$H$3,IF($K80&lt;1,(($S80/$K80)*((1+'Inputs &amp; Summary'!$D$7)^AB$29)),((INT(AB$29/$K80)-INT((AB$29-1)/$K80))*$S80*((1+'Inputs &amp; Summary'!$D$7)^AB$29))),(_xlfn.WEIBULL.DIST(AB$29,$L80,$K80,FALSE)*$S80*((1+'Inputs &amp; Summary'!$D$7)^AB$29))),IF($M80=Lists!$H$3,IF($K80&lt;1,((($R80*(1-$E80)+$Q80*(1-$F80))/$K80)*((1+'Inputs &amp; Summary'!$D$7)^AB$29)),((INT(AB$29/$K80)-INT((AB$29-1)/$K80))*($R80*(1-$E80)+$Q80*(1-$F80))*((1+'Inputs &amp; Summary'!$D$7)^AB$29))),((_xlfn.WEIBULL.DIST(AB$29,$L80,$K80,FALSE)*($R80*(1-$E80)+$Q80*(1-$F80))*((1+'Inputs &amp; Summary'!$D$7)^AB$29))))))</f>
        <v>0</v>
      </c>
      <c r="AC80" s="114">
        <f>$D80*IF(AC$29&gt;'Inputs &amp; Summary'!$D$5,0,IF(AC$29&gt;VLOOKUP($G80,Lists!$J$17:$K$21,2),IF($M80=Lists!$H$3,IF($K80&lt;1,(($S80/$K80)*((1+'Inputs &amp; Summary'!$D$7)^AC$29)),((INT(AC$29/$K80)-INT((AC$29-1)/$K80))*$S80*((1+'Inputs &amp; Summary'!$D$7)^AC$29))),(_xlfn.WEIBULL.DIST(AC$29,$L80,$K80,FALSE)*$S80*((1+'Inputs &amp; Summary'!$D$7)^AC$29))),IF($M80=Lists!$H$3,IF($K80&lt;1,((($R80*(1-$E80)+$Q80*(1-$F80))/$K80)*((1+'Inputs &amp; Summary'!$D$7)^AC$29)),((INT(AC$29/$K80)-INT((AC$29-1)/$K80))*($R80*(1-$E80)+$Q80*(1-$F80))*((1+'Inputs &amp; Summary'!$D$7)^AC$29))),((_xlfn.WEIBULL.DIST(AC$29,$L80,$K80,FALSE)*($R80*(1-$E80)+$Q80*(1-$F80))*((1+'Inputs &amp; Summary'!$D$7)^AC$29))))))</f>
        <v>0</v>
      </c>
      <c r="AD80" s="114">
        <f>$D80*IF(AD$29&gt;'Inputs &amp; Summary'!$D$5,0,IF(AD$29&gt;VLOOKUP($G80,Lists!$J$17:$K$21,2),IF($M80=Lists!$H$3,IF($K80&lt;1,(($S80/$K80)*((1+'Inputs &amp; Summary'!$D$7)^AD$29)),((INT(AD$29/$K80)-INT((AD$29-1)/$K80))*$S80*((1+'Inputs &amp; Summary'!$D$7)^AD$29))),(_xlfn.WEIBULL.DIST(AD$29,$L80,$K80,FALSE)*$S80*((1+'Inputs &amp; Summary'!$D$7)^AD$29))),IF($M80=Lists!$H$3,IF($K80&lt;1,((($R80*(1-$E80)+$Q80*(1-$F80))/$K80)*((1+'Inputs &amp; Summary'!$D$7)^AD$29)),((INT(AD$29/$K80)-INT((AD$29-1)/$K80))*($R80*(1-$E80)+$Q80*(1-$F80))*((1+'Inputs &amp; Summary'!$D$7)^AD$29))),((_xlfn.WEIBULL.DIST(AD$29,$L80,$K80,FALSE)*($R80*(1-$E80)+$Q80*(1-$F80))*((1+'Inputs &amp; Summary'!$D$7)^AD$29))))))</f>
        <v>0</v>
      </c>
      <c r="AE80" s="114">
        <f>$D80*IF(AE$29&gt;'Inputs &amp; Summary'!$D$5,0,IF(AE$29&gt;VLOOKUP($G80,Lists!$J$17:$K$21,2),IF($M80=Lists!$H$3,IF($K80&lt;1,(($S80/$K80)*((1+'Inputs &amp; Summary'!$D$7)^AE$29)),((INT(AE$29/$K80)-INT((AE$29-1)/$K80))*$S80*((1+'Inputs &amp; Summary'!$D$7)^AE$29))),(_xlfn.WEIBULL.DIST(AE$29,$L80,$K80,FALSE)*$S80*((1+'Inputs &amp; Summary'!$D$7)^AE$29))),IF($M80=Lists!$H$3,IF($K80&lt;1,((($R80*(1-$E80)+$Q80*(1-$F80))/$K80)*((1+'Inputs &amp; Summary'!$D$7)^AE$29)),((INT(AE$29/$K80)-INT((AE$29-1)/$K80))*($R80*(1-$E80)+$Q80*(1-$F80))*((1+'Inputs &amp; Summary'!$D$7)^AE$29))),((_xlfn.WEIBULL.DIST(AE$29,$L80,$K80,FALSE)*($R80*(1-$E80)+$Q80*(1-$F80))*((1+'Inputs &amp; Summary'!$D$7)^AE$29))))))</f>
        <v>0</v>
      </c>
      <c r="AF80" s="114">
        <f>$D80*IF(AF$29&gt;'Inputs &amp; Summary'!$D$5,0,IF(AF$29&gt;VLOOKUP($G80,Lists!$J$17:$K$21,2),IF($M80=Lists!$H$3,IF($K80&lt;1,(($S80/$K80)*((1+'Inputs &amp; Summary'!$D$7)^AF$29)),((INT(AF$29/$K80)-INT((AF$29-1)/$K80))*$S80*((1+'Inputs &amp; Summary'!$D$7)^AF$29))),(_xlfn.WEIBULL.DIST(AF$29,$L80,$K80,FALSE)*$S80*((1+'Inputs &amp; Summary'!$D$7)^AF$29))),IF($M80=Lists!$H$3,IF($K80&lt;1,((($R80*(1-$E80)+$Q80*(1-$F80))/$K80)*((1+'Inputs &amp; Summary'!$D$7)^AF$29)),((INT(AF$29/$K80)-INT((AF$29-1)/$K80))*($R80*(1-$E80)+$Q80*(1-$F80))*((1+'Inputs &amp; Summary'!$D$7)^AF$29))),((_xlfn.WEIBULL.DIST(AF$29,$L80,$K80,FALSE)*($R80*(1-$E80)+$Q80*(1-$F80))*((1+'Inputs &amp; Summary'!$D$7)^AF$29))))))</f>
        <v>0</v>
      </c>
      <c r="AG80" s="114">
        <f>$D80*IF(AG$29&gt;'Inputs &amp; Summary'!$D$5,0,IF(AG$29&gt;VLOOKUP($G80,Lists!$J$17:$K$21,2),IF($M80=Lists!$H$3,IF($K80&lt;1,(($S80/$K80)*((1+'Inputs &amp; Summary'!$D$7)^AG$29)),((INT(AG$29/$K80)-INT((AG$29-1)/$K80))*$S80*((1+'Inputs &amp; Summary'!$D$7)^AG$29))),(_xlfn.WEIBULL.DIST(AG$29,$L80,$K80,FALSE)*$S80*((1+'Inputs &amp; Summary'!$D$7)^AG$29))),IF($M80=Lists!$H$3,IF($K80&lt;1,((($R80*(1-$E80)+$Q80*(1-$F80))/$K80)*((1+'Inputs &amp; Summary'!$D$7)^AG$29)),((INT(AG$29/$K80)-INT((AG$29-1)/$K80))*($R80*(1-$E80)+$Q80*(1-$F80))*((1+'Inputs &amp; Summary'!$D$7)^AG$29))),((_xlfn.WEIBULL.DIST(AG$29,$L80,$K80,FALSE)*($R80*(1-$E80)+$Q80*(1-$F80))*((1+'Inputs &amp; Summary'!$D$7)^AG$29))))))</f>
        <v>0</v>
      </c>
      <c r="AH80" s="114">
        <f>$D80*IF(AH$29&gt;'Inputs &amp; Summary'!$D$5,0,IF(AH$29&gt;VLOOKUP($G80,Lists!$J$17:$K$21,2),IF($M80=Lists!$H$3,IF($K80&lt;1,(($S80/$K80)*((1+'Inputs &amp; Summary'!$D$7)^AH$29)),((INT(AH$29/$K80)-INT((AH$29-1)/$K80))*$S80*((1+'Inputs &amp; Summary'!$D$7)^AH$29))),(_xlfn.WEIBULL.DIST(AH$29,$L80,$K80,FALSE)*$S80*((1+'Inputs &amp; Summary'!$D$7)^AH$29))),IF($M80=Lists!$H$3,IF($K80&lt;1,((($R80*(1-$E80)+$Q80*(1-$F80))/$K80)*((1+'Inputs &amp; Summary'!$D$7)^AH$29)),((INT(AH$29/$K80)-INT((AH$29-1)/$K80))*($R80*(1-$E80)+$Q80*(1-$F80))*((1+'Inputs &amp; Summary'!$D$7)^AH$29))),((_xlfn.WEIBULL.DIST(AH$29,$L80,$K80,FALSE)*($R80*(1-$E80)+$Q80*(1-$F80))*((1+'Inputs &amp; Summary'!$D$7)^AH$29))))))</f>
        <v>0</v>
      </c>
      <c r="AI80" s="114">
        <f>$D80*IF(AI$29&gt;'Inputs &amp; Summary'!$D$5,0,IF(AI$29&gt;VLOOKUP($G80,Lists!$J$17:$K$21,2),IF($M80=Lists!$H$3,IF($K80&lt;1,(($S80/$K80)*((1+'Inputs &amp; Summary'!$D$7)^AI$29)),((INT(AI$29/$K80)-INT((AI$29-1)/$K80))*$S80*((1+'Inputs &amp; Summary'!$D$7)^AI$29))),(_xlfn.WEIBULL.DIST(AI$29,$L80,$K80,FALSE)*$S80*((1+'Inputs &amp; Summary'!$D$7)^AI$29))),IF($M80=Lists!$H$3,IF($K80&lt;1,((($R80*(1-$E80)+$Q80*(1-$F80))/$K80)*((1+'Inputs &amp; Summary'!$D$7)^AI$29)),((INT(AI$29/$K80)-INT((AI$29-1)/$K80))*($R80*(1-$E80)+$Q80*(1-$F80))*((1+'Inputs &amp; Summary'!$D$7)^AI$29))),((_xlfn.WEIBULL.DIST(AI$29,$L80,$K80,FALSE)*($R80*(1-$E80)+$Q80*(1-$F80))*((1+'Inputs &amp; Summary'!$D$7)^AI$29))))))</f>
        <v>0</v>
      </c>
      <c r="AJ80" s="114">
        <f>$D80*IF(AJ$29&gt;'Inputs &amp; Summary'!$D$5,0,IF(AJ$29&gt;VLOOKUP($G80,Lists!$J$17:$K$21,2),IF($M80=Lists!$H$3,IF($K80&lt;1,(($S80/$K80)*((1+'Inputs &amp; Summary'!$D$7)^AJ$29)),((INT(AJ$29/$K80)-INT((AJ$29-1)/$K80))*$S80*((1+'Inputs &amp; Summary'!$D$7)^AJ$29))),(_xlfn.WEIBULL.DIST(AJ$29,$L80,$K80,FALSE)*$S80*((1+'Inputs &amp; Summary'!$D$7)^AJ$29))),IF($M80=Lists!$H$3,IF($K80&lt;1,((($R80*(1-$E80)+$Q80*(1-$F80))/$K80)*((1+'Inputs &amp; Summary'!$D$7)^AJ$29)),((INT(AJ$29/$K80)-INT((AJ$29-1)/$K80))*($R80*(1-$E80)+$Q80*(1-$F80))*((1+'Inputs &amp; Summary'!$D$7)^AJ$29))),((_xlfn.WEIBULL.DIST(AJ$29,$L80,$K80,FALSE)*($R80*(1-$E80)+$Q80*(1-$F80))*((1+'Inputs &amp; Summary'!$D$7)^AJ$29))))))</f>
        <v>0</v>
      </c>
      <c r="AK80" s="114">
        <f>$D80*IF(AK$29&gt;'Inputs &amp; Summary'!$D$5,0,IF(AK$29&gt;VLOOKUP($G80,Lists!$J$17:$K$21,2),IF($M80=Lists!$H$3,IF($K80&lt;1,(($S80/$K80)*((1+'Inputs &amp; Summary'!$D$7)^AK$29)),((INT(AK$29/$K80)-INT((AK$29-1)/$K80))*$S80*((1+'Inputs &amp; Summary'!$D$7)^AK$29))),(_xlfn.WEIBULL.DIST(AK$29,$L80,$K80,FALSE)*$S80*((1+'Inputs &amp; Summary'!$D$7)^AK$29))),IF($M80=Lists!$H$3,IF($K80&lt;1,((($R80*(1-$E80)+$Q80*(1-$F80))/$K80)*((1+'Inputs &amp; Summary'!$D$7)^AK$29)),((INT(AK$29/$K80)-INT((AK$29-1)/$K80))*($R80*(1-$E80)+$Q80*(1-$F80))*((1+'Inputs &amp; Summary'!$D$7)^AK$29))),((_xlfn.WEIBULL.DIST(AK$29,$L80,$K80,FALSE)*($R80*(1-$E80)+$Q80*(1-$F80))*((1+'Inputs &amp; Summary'!$D$7)^AK$29))))))</f>
        <v>0</v>
      </c>
      <c r="AL80" s="114">
        <f>$D80*IF(AL$29&gt;'Inputs &amp; Summary'!$D$5,0,IF(AL$29&gt;VLOOKUP($G80,Lists!$J$17:$K$21,2),IF($M80=Lists!$H$3,IF($K80&lt;1,(($S80/$K80)*((1+'Inputs &amp; Summary'!$D$7)^AL$29)),((INT(AL$29/$K80)-INT((AL$29-1)/$K80))*$S80*((1+'Inputs &amp; Summary'!$D$7)^AL$29))),(_xlfn.WEIBULL.DIST(AL$29,$L80,$K80,FALSE)*$S80*((1+'Inputs &amp; Summary'!$D$7)^AL$29))),IF($M80=Lists!$H$3,IF($K80&lt;1,((($R80*(1-$E80)+$Q80*(1-$F80))/$K80)*((1+'Inputs &amp; Summary'!$D$7)^AL$29)),((INT(AL$29/$K80)-INT((AL$29-1)/$K80))*($R80*(1-$E80)+$Q80*(1-$F80))*((1+'Inputs &amp; Summary'!$D$7)^AL$29))),((_xlfn.WEIBULL.DIST(AL$29,$L80,$K80,FALSE)*($R80*(1-$E80)+$Q80*(1-$F80))*((1+'Inputs &amp; Summary'!$D$7)^AL$29))))))</f>
        <v>0</v>
      </c>
      <c r="AM80" s="114">
        <f>$D80*IF(AM$29&gt;'Inputs &amp; Summary'!$D$5,0,IF(AM$29&gt;VLOOKUP($G80,Lists!$J$17:$K$21,2),IF($M80=Lists!$H$3,IF($K80&lt;1,(($S80/$K80)*((1+'Inputs &amp; Summary'!$D$7)^AM$29)),((INT(AM$29/$K80)-INT((AM$29-1)/$K80))*$S80*((1+'Inputs &amp; Summary'!$D$7)^AM$29))),(_xlfn.WEIBULL.DIST(AM$29,$L80,$K80,FALSE)*$S80*((1+'Inputs &amp; Summary'!$D$7)^AM$29))),IF($M80=Lists!$H$3,IF($K80&lt;1,((($R80*(1-$E80)+$Q80*(1-$F80))/$K80)*((1+'Inputs &amp; Summary'!$D$7)^AM$29)),((INT(AM$29/$K80)-INT((AM$29-1)/$K80))*($R80*(1-$E80)+$Q80*(1-$F80))*((1+'Inputs &amp; Summary'!$D$7)^AM$29))),((_xlfn.WEIBULL.DIST(AM$29,$L80,$K80,FALSE)*($R80*(1-$E80)+$Q80*(1-$F80))*((1+'Inputs &amp; Summary'!$D$7)^AM$29))))))</f>
        <v>0</v>
      </c>
      <c r="AN80" s="114">
        <f>$D80*IF(AN$29&gt;'Inputs &amp; Summary'!$D$5,0,IF(AN$29&gt;VLOOKUP($G80,Lists!$J$17:$K$21,2),IF($M80=Lists!$H$3,IF($K80&lt;1,(($S80/$K80)*((1+'Inputs &amp; Summary'!$D$7)^AN$29)),((INT(AN$29/$K80)-INT((AN$29-1)/$K80))*$S80*((1+'Inputs &amp; Summary'!$D$7)^AN$29))),(_xlfn.WEIBULL.DIST(AN$29,$L80,$K80,FALSE)*$S80*((1+'Inputs &amp; Summary'!$D$7)^AN$29))),IF($M80=Lists!$H$3,IF($K80&lt;1,((($R80*(1-$E80)+$Q80*(1-$F80))/$K80)*((1+'Inputs &amp; Summary'!$D$7)^AN$29)),((INT(AN$29/$K80)-INT((AN$29-1)/$K80))*($R80*(1-$E80)+$Q80*(1-$F80))*((1+'Inputs &amp; Summary'!$D$7)^AN$29))),((_xlfn.WEIBULL.DIST(AN$29,$L80,$K80,FALSE)*($R80*(1-$E80)+$Q80*(1-$F80))*((1+'Inputs &amp; Summary'!$D$7)^AN$29))))))</f>
        <v>0</v>
      </c>
      <c r="AO80" s="114">
        <f>$D80*IF(AO$29&gt;'Inputs &amp; Summary'!$D$5,0,IF(AO$29&gt;VLOOKUP($G80,Lists!$J$17:$K$21,2),IF($M80=Lists!$H$3,IF($K80&lt;1,(($S80/$K80)*((1+'Inputs &amp; Summary'!$D$7)^AO$29)),((INT(AO$29/$K80)-INT((AO$29-1)/$K80))*$S80*((1+'Inputs &amp; Summary'!$D$7)^AO$29))),(_xlfn.WEIBULL.DIST(AO$29,$L80,$K80,FALSE)*$S80*((1+'Inputs &amp; Summary'!$D$7)^AO$29))),IF($M80=Lists!$H$3,IF($K80&lt;1,((($R80*(1-$E80)+$Q80*(1-$F80))/$K80)*((1+'Inputs &amp; Summary'!$D$7)^AO$29)),((INT(AO$29/$K80)-INT((AO$29-1)/$K80))*($R80*(1-$E80)+$Q80*(1-$F80))*((1+'Inputs &amp; Summary'!$D$7)^AO$29))),((_xlfn.WEIBULL.DIST(AO$29,$L80,$K80,FALSE)*($R80*(1-$E80)+$Q80*(1-$F80))*((1+'Inputs &amp; Summary'!$D$7)^AO$29))))))</f>
        <v>0</v>
      </c>
      <c r="AP80" s="114">
        <f>$D80*IF(AP$29&gt;'Inputs &amp; Summary'!$D$5,0,IF(AP$29&gt;VLOOKUP($G80,Lists!$J$17:$K$21,2),IF($M80=Lists!$H$3,IF($K80&lt;1,(($S80/$K80)*((1+'Inputs &amp; Summary'!$D$7)^AP$29)),((INT(AP$29/$K80)-INT((AP$29-1)/$K80))*$S80*((1+'Inputs &amp; Summary'!$D$7)^AP$29))),(_xlfn.WEIBULL.DIST(AP$29,$L80,$K80,FALSE)*$S80*((1+'Inputs &amp; Summary'!$D$7)^AP$29))),IF($M80=Lists!$H$3,IF($K80&lt;1,((($R80*(1-$E80)+$Q80*(1-$F80))/$K80)*((1+'Inputs &amp; Summary'!$D$7)^AP$29)),((INT(AP$29/$K80)-INT((AP$29-1)/$K80))*($R80*(1-$E80)+$Q80*(1-$F80))*((1+'Inputs &amp; Summary'!$D$7)^AP$29))),((_xlfn.WEIBULL.DIST(AP$29,$L80,$K80,FALSE)*($R80*(1-$E80)+$Q80*(1-$F80))*((1+'Inputs &amp; Summary'!$D$7)^AP$29))))))</f>
        <v>0</v>
      </c>
      <c r="AQ80" s="114">
        <f>$D80*IF(AQ$29&gt;'Inputs &amp; Summary'!$D$5,0,IF(AQ$29&gt;VLOOKUP($G80,Lists!$J$17:$K$21,2),IF($M80=Lists!$H$3,IF($K80&lt;1,(($S80/$K80)*((1+'Inputs &amp; Summary'!$D$7)^AQ$29)),((INT(AQ$29/$K80)-INT((AQ$29-1)/$K80))*$S80*((1+'Inputs &amp; Summary'!$D$7)^AQ$29))),(_xlfn.WEIBULL.DIST(AQ$29,$L80,$K80,FALSE)*$S80*((1+'Inputs &amp; Summary'!$D$7)^AQ$29))),IF($M80=Lists!$H$3,IF($K80&lt;1,((($R80*(1-$E80)+$Q80*(1-$F80))/$K80)*((1+'Inputs &amp; Summary'!$D$7)^AQ$29)),((INT(AQ$29/$K80)-INT((AQ$29-1)/$K80))*($R80*(1-$E80)+$Q80*(1-$F80))*((1+'Inputs &amp; Summary'!$D$7)^AQ$29))),((_xlfn.WEIBULL.DIST(AQ$29,$L80,$K80,FALSE)*($R80*(1-$E80)+$Q80*(1-$F80))*((1+'Inputs &amp; Summary'!$D$7)^AQ$29))))))</f>
        <v>0</v>
      </c>
      <c r="AR80" s="114">
        <f>$D80*IF(AR$29&gt;'Inputs &amp; Summary'!$D$5,0,IF(AR$29&gt;VLOOKUP($G80,Lists!$J$17:$K$21,2),IF($M80=Lists!$H$3,IF($K80&lt;1,(($S80/$K80)*((1+'Inputs &amp; Summary'!$D$7)^AR$29)),((INT(AR$29/$K80)-INT((AR$29-1)/$K80))*$S80*((1+'Inputs &amp; Summary'!$D$7)^AR$29))),(_xlfn.WEIBULL.DIST(AR$29,$L80,$K80,FALSE)*$S80*((1+'Inputs &amp; Summary'!$D$7)^AR$29))),IF($M80=Lists!$H$3,IF($K80&lt;1,((($R80*(1-$E80)+$Q80*(1-$F80))/$K80)*((1+'Inputs &amp; Summary'!$D$7)^AR$29)),((INT(AR$29/$K80)-INT((AR$29-1)/$K80))*($R80*(1-$E80)+$Q80*(1-$F80))*((1+'Inputs &amp; Summary'!$D$7)^AR$29))),((_xlfn.WEIBULL.DIST(AR$29,$L80,$K80,FALSE)*($R80*(1-$E80)+$Q80*(1-$F80))*((1+'Inputs &amp; Summary'!$D$7)^AR$29))))))</f>
        <v>0</v>
      </c>
      <c r="AS80" s="114">
        <f>$D80*IF(AS$29&gt;'Inputs &amp; Summary'!$D$5,0,IF(AS$29&gt;VLOOKUP($G80,Lists!$J$17:$K$21,2),IF($M80=Lists!$H$3,IF($K80&lt;1,(($S80/$K80)*((1+'Inputs &amp; Summary'!$D$7)^AS$29)),((INT(AS$29/$K80)-INT((AS$29-1)/$K80))*$S80*((1+'Inputs &amp; Summary'!$D$7)^AS$29))),(_xlfn.WEIBULL.DIST(AS$29,$L80,$K80,FALSE)*$S80*((1+'Inputs &amp; Summary'!$D$7)^AS$29))),IF($M80=Lists!$H$3,IF($K80&lt;1,((($R80*(1-$E80)+$Q80*(1-$F80))/$K80)*((1+'Inputs &amp; Summary'!$D$7)^AS$29)),((INT(AS$29/$K80)-INT((AS$29-1)/$K80))*($R80*(1-$E80)+$Q80*(1-$F80))*((1+'Inputs &amp; Summary'!$D$7)^AS$29))),((_xlfn.WEIBULL.DIST(AS$29,$L80,$K80,FALSE)*($R80*(1-$E80)+$Q80*(1-$F80))*((1+'Inputs &amp; Summary'!$D$7)^AS$29))))))</f>
        <v>0</v>
      </c>
      <c r="AT80" s="114">
        <f>$D80*IF(AT$29&gt;'Inputs &amp; Summary'!$D$5,0,IF(AT$29&gt;VLOOKUP($G80,Lists!$J$17:$K$21,2),IF($M80=Lists!$H$3,IF($K80&lt;1,(($S80/$K80)*((1+'Inputs &amp; Summary'!$D$7)^AT$29)),((INT(AT$29/$K80)-INT((AT$29-1)/$K80))*$S80*((1+'Inputs &amp; Summary'!$D$7)^AT$29))),(_xlfn.WEIBULL.DIST(AT$29,$L80,$K80,FALSE)*$S80*((1+'Inputs &amp; Summary'!$D$7)^AT$29))),IF($M80=Lists!$H$3,IF($K80&lt;1,((($R80*(1-$E80)+$Q80*(1-$F80))/$K80)*((1+'Inputs &amp; Summary'!$D$7)^AT$29)),((INT(AT$29/$K80)-INT((AT$29-1)/$K80))*($R80*(1-$E80)+$Q80*(1-$F80))*((1+'Inputs &amp; Summary'!$D$7)^AT$29))),((_xlfn.WEIBULL.DIST(AT$29,$L80,$K80,FALSE)*($R80*(1-$E80)+$Q80*(1-$F80))*((1+'Inputs &amp; Summary'!$D$7)^AT$29))))))</f>
        <v>0</v>
      </c>
      <c r="AU80" s="114">
        <f>$D80*IF(AU$29&gt;'Inputs &amp; Summary'!$D$5,0,IF(AU$29&gt;VLOOKUP($G80,Lists!$J$17:$K$21,2),IF($M80=Lists!$H$3,IF($K80&lt;1,(($S80/$K80)*((1+'Inputs &amp; Summary'!$D$7)^AU$29)),((INT(AU$29/$K80)-INT((AU$29-1)/$K80))*$S80*((1+'Inputs &amp; Summary'!$D$7)^AU$29))),(_xlfn.WEIBULL.DIST(AU$29,$L80,$K80,FALSE)*$S80*((1+'Inputs &amp; Summary'!$D$7)^AU$29))),IF($M80=Lists!$H$3,IF($K80&lt;1,((($R80*(1-$E80)+$Q80*(1-$F80))/$K80)*((1+'Inputs &amp; Summary'!$D$7)^AU$29)),((INT(AU$29/$K80)-INT((AU$29-1)/$K80))*($R80*(1-$E80)+$Q80*(1-$F80))*((1+'Inputs &amp; Summary'!$D$7)^AU$29))),((_xlfn.WEIBULL.DIST(AU$29,$L80,$K80,FALSE)*($R80*(1-$E80)+$Q80*(1-$F80))*((1+'Inputs &amp; Summary'!$D$7)^AU$29))))))</f>
        <v>0</v>
      </c>
      <c r="AV80" s="114">
        <f>$D80*IF(AV$29&gt;'Inputs &amp; Summary'!$D$5,0,IF(AV$29&gt;VLOOKUP($G80,Lists!$J$17:$K$21,2),IF($M80=Lists!$H$3,IF($K80&lt;1,(($S80/$K80)*((1+'Inputs &amp; Summary'!$D$7)^AV$29)),((INT(AV$29/$K80)-INT((AV$29-1)/$K80))*$S80*((1+'Inputs &amp; Summary'!$D$7)^AV$29))),(_xlfn.WEIBULL.DIST(AV$29,$L80,$K80,FALSE)*$S80*((1+'Inputs &amp; Summary'!$D$7)^AV$29))),IF($M80=Lists!$H$3,IF($K80&lt;1,((($R80*(1-$E80)+$Q80*(1-$F80))/$K80)*((1+'Inputs &amp; Summary'!$D$7)^AV$29)),((INT(AV$29/$K80)-INT((AV$29-1)/$K80))*($R80*(1-$E80)+$Q80*(1-$F80))*((1+'Inputs &amp; Summary'!$D$7)^AV$29))),((_xlfn.WEIBULL.DIST(AV$29,$L80,$K80,FALSE)*($R80*(1-$E80)+$Q80*(1-$F80))*((1+'Inputs &amp; Summary'!$D$7)^AV$29))))))</f>
        <v>0</v>
      </c>
      <c r="AW80" s="114">
        <f>$D80*IF(AW$29&gt;'Inputs &amp; Summary'!$D$5,0,IF(AW$29&gt;VLOOKUP($G80,Lists!$J$17:$K$21,2),IF($M80=Lists!$H$3,IF($K80&lt;1,(($S80/$K80)*((1+'Inputs &amp; Summary'!$D$7)^AW$29)),((INT(AW$29/$K80)-INT((AW$29-1)/$K80))*$S80*((1+'Inputs &amp; Summary'!$D$7)^AW$29))),(_xlfn.WEIBULL.DIST(AW$29,$L80,$K80,FALSE)*$S80*((1+'Inputs &amp; Summary'!$D$7)^AW$29))),IF($M80=Lists!$H$3,IF($K80&lt;1,((($R80*(1-$E80)+$Q80*(1-$F80))/$K80)*((1+'Inputs &amp; Summary'!$D$7)^AW$29)),((INT(AW$29/$K80)-INT((AW$29-1)/$K80))*($R80*(1-$E80)+$Q80*(1-$F80))*((1+'Inputs &amp; Summary'!$D$7)^AW$29))),((_xlfn.WEIBULL.DIST(AW$29,$L80,$K80,FALSE)*($R80*(1-$E80)+$Q80*(1-$F80))*((1+'Inputs &amp; Summary'!$D$7)^AW$29))))))</f>
        <v>0</v>
      </c>
      <c r="AX80" s="114">
        <f>$D80*IF(AX$29&gt;'Inputs &amp; Summary'!$D$5,0,IF(AX$29&gt;VLOOKUP($G80,Lists!$J$17:$K$21,2),IF($M80=Lists!$H$3,IF($K80&lt;1,(($S80/$K80)*((1+'Inputs &amp; Summary'!$D$7)^AX$29)),((INT(AX$29/$K80)-INT((AX$29-1)/$K80))*$S80*((1+'Inputs &amp; Summary'!$D$7)^AX$29))),(_xlfn.WEIBULL.DIST(AX$29,$L80,$K80,FALSE)*$S80*((1+'Inputs &amp; Summary'!$D$7)^AX$29))),IF($M80=Lists!$H$3,IF($K80&lt;1,((($R80*(1-$E80)+$Q80*(1-$F80))/$K80)*((1+'Inputs &amp; Summary'!$D$7)^AX$29)),((INT(AX$29/$K80)-INT((AX$29-1)/$K80))*($R80*(1-$E80)+$Q80*(1-$F80))*((1+'Inputs &amp; Summary'!$D$7)^AX$29))),((_xlfn.WEIBULL.DIST(AX$29,$L80,$K80,FALSE)*($R80*(1-$E80)+$Q80*(1-$F80))*((1+'Inputs &amp; Summary'!$D$7)^AX$29))))))</f>
        <v>0</v>
      </c>
      <c r="AY80" s="114">
        <f>$D80*IF(AY$29&gt;'Inputs &amp; Summary'!$D$5,0,IF(AY$29&gt;VLOOKUP($G80,Lists!$J$17:$K$21,2),IF($M80=Lists!$H$3,IF($K80&lt;1,(($S80/$K80)*((1+'Inputs &amp; Summary'!$D$7)^AY$29)),((INT(AY$29/$K80)-INT((AY$29-1)/$K80))*$S80*((1+'Inputs &amp; Summary'!$D$7)^AY$29))),(_xlfn.WEIBULL.DIST(AY$29,$L80,$K80,FALSE)*$S80*((1+'Inputs &amp; Summary'!$D$7)^AY$29))),IF($M80=Lists!$H$3,IF($K80&lt;1,((($R80*(1-$E80)+$Q80*(1-$F80))/$K80)*((1+'Inputs &amp; Summary'!$D$7)^AY$29)),((INT(AY$29/$K80)-INT((AY$29-1)/$K80))*($R80*(1-$E80)+$Q80*(1-$F80))*((1+'Inputs &amp; Summary'!$D$7)^AY$29))),((_xlfn.WEIBULL.DIST(AY$29,$L80,$K80,FALSE)*($R80*(1-$E80)+$Q80*(1-$F80))*((1+'Inputs &amp; Summary'!$D$7)^AY$29))))))</f>
        <v>0</v>
      </c>
      <c r="AZ80" s="114">
        <f>$D80*IF(AZ$29&gt;'Inputs &amp; Summary'!$D$5,0,IF(AZ$29&gt;VLOOKUP($G80,Lists!$J$17:$K$21,2),IF($M80=Lists!$H$3,IF($K80&lt;1,(($S80/$K80)*((1+'Inputs &amp; Summary'!$D$7)^AZ$29)),((INT(AZ$29/$K80)-INT((AZ$29-1)/$K80))*$S80*((1+'Inputs &amp; Summary'!$D$7)^AZ$29))),(_xlfn.WEIBULL.DIST(AZ$29,$L80,$K80,FALSE)*$S80*((1+'Inputs &amp; Summary'!$D$7)^AZ$29))),IF($M80=Lists!$H$3,IF($K80&lt;1,((($R80*(1-$E80)+$Q80*(1-$F80))/$K80)*((1+'Inputs &amp; Summary'!$D$7)^AZ$29)),((INT(AZ$29/$K80)-INT((AZ$29-1)/$K80))*($R80*(1-$E80)+$Q80*(1-$F80))*((1+'Inputs &amp; Summary'!$D$7)^AZ$29))),((_xlfn.WEIBULL.DIST(AZ$29,$L80,$K80,FALSE)*($R80*(1-$E80)+$Q80*(1-$F80))*((1+'Inputs &amp; Summary'!$D$7)^AZ$29))))))</f>
        <v>0</v>
      </c>
      <c r="BA80" s="114">
        <f>$D80*IF(BA$29&gt;'Inputs &amp; Summary'!$D$5,0,IF(BA$29&gt;VLOOKUP($G80,Lists!$J$17:$K$21,2),IF($M80=Lists!$H$3,IF($K80&lt;1,(($S80/$K80)*((1+'Inputs &amp; Summary'!$D$7)^BA$29)),((INT(BA$29/$K80)-INT((BA$29-1)/$K80))*$S80*((1+'Inputs &amp; Summary'!$D$7)^BA$29))),(_xlfn.WEIBULL.DIST(BA$29,$L80,$K80,FALSE)*$S80*((1+'Inputs &amp; Summary'!$D$7)^BA$29))),IF($M80=Lists!$H$3,IF($K80&lt;1,((($R80*(1-$E80)+$Q80*(1-$F80))/$K80)*((1+'Inputs &amp; Summary'!$D$7)^BA$29)),((INT(BA$29/$K80)-INT((BA$29-1)/$K80))*($R80*(1-$E80)+$Q80*(1-$F80))*((1+'Inputs &amp; Summary'!$D$7)^BA$29))),((_xlfn.WEIBULL.DIST(BA$29,$L80,$K80,FALSE)*($R80*(1-$E80)+$Q80*(1-$F80))*((1+'Inputs &amp; Summary'!$D$7)^BA$29))))))</f>
        <v>0</v>
      </c>
      <c r="BB80" s="114">
        <f>$D80*IF(BB$29&gt;'Inputs &amp; Summary'!$D$5,0,IF(BB$29&gt;VLOOKUP($G80,Lists!$J$17:$K$21,2),IF($M80=Lists!$H$3,IF($K80&lt;1,(($S80/$K80)*((1+'Inputs &amp; Summary'!$D$7)^BB$29)),((INT(BB$29/$K80)-INT((BB$29-1)/$K80))*$S80*((1+'Inputs &amp; Summary'!$D$7)^BB$29))),(_xlfn.WEIBULL.DIST(BB$29,$L80,$K80,FALSE)*$S80*((1+'Inputs &amp; Summary'!$D$7)^BB$29))),IF($M80=Lists!$H$3,IF($K80&lt;1,((($R80*(1-$E80)+$Q80*(1-$F80))/$K80)*((1+'Inputs &amp; Summary'!$D$7)^BB$29)),((INT(BB$29/$K80)-INT((BB$29-1)/$K80))*($R80*(1-$E80)+$Q80*(1-$F80))*((1+'Inputs &amp; Summary'!$D$7)^BB$29))),((_xlfn.WEIBULL.DIST(BB$29,$L80,$K80,FALSE)*($R80*(1-$E80)+$Q80*(1-$F80))*((1+'Inputs &amp; Summary'!$D$7)^BB$29))))))</f>
        <v>0</v>
      </c>
      <c r="BC80" s="114">
        <f>$D80*IF(BC$29&gt;'Inputs &amp; Summary'!$D$5,0,IF(BC$29&gt;VLOOKUP($G80,Lists!$J$17:$K$21,2),IF($M80=Lists!$H$3,IF($K80&lt;1,(($S80/$K80)*((1+'Inputs &amp; Summary'!$D$7)^BC$29)),((INT(BC$29/$K80)-INT((BC$29-1)/$K80))*$S80*((1+'Inputs &amp; Summary'!$D$7)^BC$29))),(_xlfn.WEIBULL.DIST(BC$29,$L80,$K80,FALSE)*$S80*((1+'Inputs &amp; Summary'!$D$7)^BC$29))),IF($M80=Lists!$H$3,IF($K80&lt;1,((($R80*(1-$E80)+$Q80*(1-$F80))/$K80)*((1+'Inputs &amp; Summary'!$D$7)^BC$29)),((INT(BC$29/$K80)-INT((BC$29-1)/$K80))*($R80*(1-$E80)+$Q80*(1-$F80))*((1+'Inputs &amp; Summary'!$D$7)^BC$29))),((_xlfn.WEIBULL.DIST(BC$29,$L80,$K80,FALSE)*($R80*(1-$E80)+$Q80*(1-$F80))*((1+'Inputs &amp; Summary'!$D$7)^BC$29))))))</f>
        <v>0</v>
      </c>
      <c r="BD80" s="114">
        <f>$D80*IF(BD$29&gt;'Inputs &amp; Summary'!$D$5,0,IF(BD$29&gt;VLOOKUP($G80,Lists!$J$17:$K$21,2),IF($M80=Lists!$H$3,IF($K80&lt;1,(($S80/$K80)*((1+'Inputs &amp; Summary'!$D$7)^BD$29)),((INT(BD$29/$K80)-INT((BD$29-1)/$K80))*$S80*((1+'Inputs &amp; Summary'!$D$7)^BD$29))),(_xlfn.WEIBULL.DIST(BD$29,$L80,$K80,FALSE)*$S80*((1+'Inputs &amp; Summary'!$D$7)^BD$29))),IF($M80=Lists!$H$3,IF($K80&lt;1,((($R80*(1-$E80)+$Q80*(1-$F80))/$K80)*((1+'Inputs &amp; Summary'!$D$7)^BD$29)),((INT(BD$29/$K80)-INT((BD$29-1)/$K80))*($R80*(1-$E80)+$Q80*(1-$F80))*((1+'Inputs &amp; Summary'!$D$7)^BD$29))),((_xlfn.WEIBULL.DIST(BD$29,$L80,$K80,FALSE)*($R80*(1-$E80)+$Q80*(1-$F80))*((1+'Inputs &amp; Summary'!$D$7)^BD$29))))))</f>
        <v>0</v>
      </c>
      <c r="BE80" s="114">
        <f>$D80*IF(BE$29&gt;'Inputs &amp; Summary'!$D$5,0,IF(BE$29&gt;VLOOKUP($G80,Lists!$J$17:$K$21,2),IF($M80=Lists!$H$3,IF($K80&lt;1,(($S80/$K80)*((1+'Inputs &amp; Summary'!$D$7)^BE$29)),((INT(BE$29/$K80)-INT((BE$29-1)/$K80))*$S80*((1+'Inputs &amp; Summary'!$D$7)^BE$29))),(_xlfn.WEIBULL.DIST(BE$29,$L80,$K80,FALSE)*$S80*((1+'Inputs &amp; Summary'!$D$7)^BE$29))),IF($M80=Lists!$H$3,IF($K80&lt;1,((($R80*(1-$E80)+$Q80*(1-$F80))/$K80)*((1+'Inputs &amp; Summary'!$D$7)^BE$29)),((INT(BE$29/$K80)-INT((BE$29-1)/$K80))*($R80*(1-$E80)+$Q80*(1-$F80))*((1+'Inputs &amp; Summary'!$D$7)^BE$29))),((_xlfn.WEIBULL.DIST(BE$29,$L80,$K80,FALSE)*($R80*(1-$E80)+$Q80*(1-$F80))*((1+'Inputs &amp; Summary'!$D$7)^BE$29))))))</f>
        <v>0</v>
      </c>
      <c r="BF80" s="114">
        <f>$D80*IF(BF$29&gt;'Inputs &amp; Summary'!$D$5,0,IF(BF$29&gt;VLOOKUP($G80,Lists!$J$17:$K$21,2),IF($M80=Lists!$H$3,IF($K80&lt;1,(($S80/$K80)*((1+'Inputs &amp; Summary'!$D$7)^BF$29)),((INT(BF$29/$K80)-INT((BF$29-1)/$K80))*$S80*((1+'Inputs &amp; Summary'!$D$7)^BF$29))),(_xlfn.WEIBULL.DIST(BF$29,$L80,$K80,FALSE)*$S80*((1+'Inputs &amp; Summary'!$D$7)^BF$29))),IF($M80=Lists!$H$3,IF($K80&lt;1,((($R80*(1-$E80)+$Q80*(1-$F80))/$K80)*((1+'Inputs &amp; Summary'!$D$7)^BF$29)),((INT(BF$29/$K80)-INT((BF$29-1)/$K80))*($R80*(1-$E80)+$Q80*(1-$F80))*((1+'Inputs &amp; Summary'!$D$7)^BF$29))),((_xlfn.WEIBULL.DIST(BF$29,$L80,$K80,FALSE)*($R80*(1-$E80)+$Q80*(1-$F80))*((1+'Inputs &amp; Summary'!$D$7)^BF$29))))))</f>
        <v>0</v>
      </c>
      <c r="BG80" s="114">
        <f>$D80*IF(BG$29&gt;'Inputs &amp; Summary'!$D$5,0,IF(BG$29&gt;VLOOKUP($G80,Lists!$J$17:$K$21,2),IF($M80=Lists!$H$3,IF($K80&lt;1,(($S80/$K80)*((1+'Inputs &amp; Summary'!$D$7)^BG$29)),((INT(BG$29/$K80)-INT((BG$29-1)/$K80))*$S80*((1+'Inputs &amp; Summary'!$D$7)^BG$29))),(_xlfn.WEIBULL.DIST(BG$29,$L80,$K80,FALSE)*$S80*((1+'Inputs &amp; Summary'!$D$7)^BG$29))),IF($M80=Lists!$H$3,IF($K80&lt;1,((($R80*(1-$E80)+$Q80*(1-$F80))/$K80)*((1+'Inputs &amp; Summary'!$D$7)^BG$29)),((INT(BG$29/$K80)-INT((BG$29-1)/$K80))*($R80*(1-$E80)+$Q80*(1-$F80))*((1+'Inputs &amp; Summary'!$D$7)^BG$29))),((_xlfn.WEIBULL.DIST(BG$29,$L80,$K80,FALSE)*($R80*(1-$E80)+$Q80*(1-$F80))*((1+'Inputs &amp; Summary'!$D$7)^BG$29))))))</f>
        <v>0</v>
      </c>
      <c r="BH80" s="114">
        <f>$D80*IF(BH$29&gt;'Inputs &amp; Summary'!$D$5,0,IF(BH$29&gt;VLOOKUP($G80,Lists!$J$17:$K$21,2),IF($M80=Lists!$H$3,IF($K80&lt;1,(($S80/$K80)*((1+'Inputs &amp; Summary'!$D$7)^BH$29)),((INT(BH$29/$K80)-INT((BH$29-1)/$K80))*$S80*((1+'Inputs &amp; Summary'!$D$7)^BH$29))),(_xlfn.WEIBULL.DIST(BH$29,$L80,$K80,FALSE)*$S80*((1+'Inputs &amp; Summary'!$D$7)^BH$29))),IF($M80=Lists!$H$3,IF($K80&lt;1,((($R80*(1-$E80)+$Q80*(1-$F80))/$K80)*((1+'Inputs &amp; Summary'!$D$7)^BH$29)),((INT(BH$29/$K80)-INT((BH$29-1)/$K80))*($R80*(1-$E80)+$Q80*(1-$F80))*((1+'Inputs &amp; Summary'!$D$7)^BH$29))),((_xlfn.WEIBULL.DIST(BH$29,$L80,$K80,FALSE)*($R80*(1-$E80)+$Q80*(1-$F80))*((1+'Inputs &amp; Summary'!$D$7)^BH$29))))))</f>
        <v>0</v>
      </c>
      <c r="BI80" s="114">
        <f>$D80*IF(BI$29&gt;'Inputs &amp; Summary'!$D$5,0,IF(BI$29&gt;VLOOKUP($G80,Lists!$J$17:$K$21,2),IF($M80=Lists!$H$3,IF($K80&lt;1,(($S80/$K80)*((1+'Inputs &amp; Summary'!$D$7)^BI$29)),((INT(BI$29/$K80)-INT((BI$29-1)/$K80))*$S80*((1+'Inputs &amp; Summary'!$D$7)^BI$29))),(_xlfn.WEIBULL.DIST(BI$29,$L80,$K80,FALSE)*$S80*((1+'Inputs &amp; Summary'!$D$7)^BI$29))),IF($M80=Lists!$H$3,IF($K80&lt;1,((($R80*(1-$E80)+$Q80*(1-$F80))/$K80)*((1+'Inputs &amp; Summary'!$D$7)^BI$29)),((INT(BI$29/$K80)-INT((BI$29-1)/$K80))*($R80*(1-$E80)+$Q80*(1-$F80))*((1+'Inputs &amp; Summary'!$D$7)^BI$29))),((_xlfn.WEIBULL.DIST(BI$29,$L80,$K80,FALSE)*($R80*(1-$E80)+$Q80*(1-$F80))*((1+'Inputs &amp; Summary'!$D$7)^BI$29))))))</f>
        <v>0</v>
      </c>
      <c r="BJ80" s="114">
        <f>$D80*IF(BJ$29&gt;'Inputs &amp; Summary'!$D$5,0,IF(BJ$29&gt;VLOOKUP($G80,Lists!$J$17:$K$21,2),IF($M80=Lists!$H$3,IF($K80&lt;1,(($S80/$K80)*((1+'Inputs &amp; Summary'!$D$7)^BJ$29)),((INT(BJ$29/$K80)-INT((BJ$29-1)/$K80))*$S80*((1+'Inputs &amp; Summary'!$D$7)^BJ$29))),(_xlfn.WEIBULL.DIST(BJ$29,$L80,$K80,FALSE)*$S80*((1+'Inputs &amp; Summary'!$D$7)^BJ$29))),IF($M80=Lists!$H$3,IF($K80&lt;1,((($R80*(1-$E80)+$Q80*(1-$F80))/$K80)*((1+'Inputs &amp; Summary'!$D$7)^BJ$29)),((INT(BJ$29/$K80)-INT((BJ$29-1)/$K80))*($R80*(1-$E80)+$Q80*(1-$F80))*((1+'Inputs &amp; Summary'!$D$7)^BJ$29))),((_xlfn.WEIBULL.DIST(BJ$29,$L80,$K80,FALSE)*($R80*(1-$E80)+$Q80*(1-$F80))*((1+'Inputs &amp; Summary'!$D$7)^BJ$29))))))</f>
        <v>0</v>
      </c>
      <c r="BK80" s="114">
        <f>$D80*IF(BK$29&gt;'Inputs &amp; Summary'!$D$5,0,IF(BK$29&gt;VLOOKUP($G80,Lists!$J$17:$K$21,2),IF($M80=Lists!$H$3,IF($K80&lt;1,(($S80/$K80)*((1+'Inputs &amp; Summary'!$D$7)^BK$29)),((INT(BK$29/$K80)-INT((BK$29-1)/$K80))*$S80*((1+'Inputs &amp; Summary'!$D$7)^BK$29))),(_xlfn.WEIBULL.DIST(BK$29,$L80,$K80,FALSE)*$S80*((1+'Inputs &amp; Summary'!$D$7)^BK$29))),IF($M80=Lists!$H$3,IF($K80&lt;1,((($R80*(1-$E80)+$Q80*(1-$F80))/$K80)*((1+'Inputs &amp; Summary'!$D$7)^BK$29)),((INT(BK$29/$K80)-INT((BK$29-1)/$K80))*($R80*(1-$E80)+$Q80*(1-$F80))*((1+'Inputs &amp; Summary'!$D$7)^BK$29))),((_xlfn.WEIBULL.DIST(BK$29,$L80,$K80,FALSE)*($R80*(1-$E80)+$Q80*(1-$F80))*((1+'Inputs &amp; Summary'!$D$7)^BK$29))))))</f>
        <v>0</v>
      </c>
      <c r="BL80" s="114">
        <f>$D80*IF(BL$29&gt;'Inputs &amp; Summary'!$D$5,0,IF(BL$29&gt;VLOOKUP($G80,Lists!$J$17:$K$21,2),IF($M80=Lists!$H$3,IF($K80&lt;1,(($S80/$K80)*((1+'Inputs &amp; Summary'!$D$7)^BL$29)),((INT(BL$29/$K80)-INT((BL$29-1)/$K80))*$S80*((1+'Inputs &amp; Summary'!$D$7)^BL$29))),(_xlfn.WEIBULL.DIST(BL$29,$L80,$K80,FALSE)*$S80*((1+'Inputs &amp; Summary'!$D$7)^BL$29))),IF($M80=Lists!$H$3,IF($K80&lt;1,((($R80*(1-$E80)+$Q80*(1-$F80))/$K80)*((1+'Inputs &amp; Summary'!$D$7)^BL$29)),((INT(BL$29/$K80)-INT((BL$29-1)/$K80))*($R80*(1-$E80)+$Q80*(1-$F80))*((1+'Inputs &amp; Summary'!$D$7)^BL$29))),((_xlfn.WEIBULL.DIST(BL$29,$L80,$K80,FALSE)*($R80*(1-$E80)+$Q80*(1-$F80))*((1+'Inputs &amp; Summary'!$D$7)^BL$29))))))</f>
        <v>0</v>
      </c>
    </row>
    <row r="81" spans="1:64" ht="72" x14ac:dyDescent="0.3">
      <c r="A81" s="79" t="s">
        <v>160</v>
      </c>
      <c r="B81" s="33" t="s">
        <v>307</v>
      </c>
      <c r="C81" s="33" t="s">
        <v>139</v>
      </c>
      <c r="D81" s="68">
        <v>0</v>
      </c>
      <c r="E81" s="68"/>
      <c r="F81" s="68"/>
      <c r="G81" s="213" t="s">
        <v>433</v>
      </c>
      <c r="H81" s="34" t="s">
        <v>16</v>
      </c>
      <c r="I81" s="34" t="s">
        <v>96</v>
      </c>
      <c r="J81" s="33">
        <f>VLOOKUP(I81,'Labor Rates'!$A$1:$B$16,2)</f>
        <v>14.423076923076923</v>
      </c>
      <c r="K81" s="35">
        <v>1</v>
      </c>
      <c r="L81" s="35">
        <v>1</v>
      </c>
      <c r="M81" s="33" t="s">
        <v>259</v>
      </c>
      <c r="N81" s="84">
        <f>'Inputs &amp; Summary'!$D$25</f>
        <v>18</v>
      </c>
      <c r="O81" s="35">
        <v>0.15</v>
      </c>
      <c r="P81" s="5">
        <v>0</v>
      </c>
      <c r="Q81" s="73">
        <f t="shared" si="11"/>
        <v>38.942307692307686</v>
      </c>
      <c r="R81" s="73">
        <f t="shared" si="12"/>
        <v>0</v>
      </c>
      <c r="S81" s="74">
        <f t="shared" si="13"/>
        <v>0</v>
      </c>
      <c r="T81" s="88"/>
      <c r="U81" s="80"/>
      <c r="V81" s="87">
        <f t="shared" si="14"/>
        <v>0</v>
      </c>
      <c r="W81" s="87">
        <f>NPV('Inputs &amp; Summary'!$D$6,Y81:BL81)</f>
        <v>0</v>
      </c>
      <c r="X81" s="90">
        <f t="shared" si="15"/>
        <v>0</v>
      </c>
      <c r="Y81" s="114">
        <f>$D81*IF(Y$29&gt;'Inputs &amp; Summary'!$D$5,0,IF(Y$29&gt;VLOOKUP($G81,Lists!$J$17:$K$21,2),IF($M81=Lists!$H$3,IF($K81&lt;1,(($S81/$K81)*((1+'Inputs &amp; Summary'!$D$7)^Y$29)),((INT(Y$29/$K81)-INT((Y$29-1)/$K81))*$S81*((1+'Inputs &amp; Summary'!$D$7)^Y$29))),(_xlfn.WEIBULL.DIST(Y$29,$L81,$K81,FALSE)*$S81*((1+'Inputs &amp; Summary'!$D$7)^Y$29))),IF($M81=Lists!$H$3,IF($K81&lt;1,((($R81*(1-$E81)+$Q81*(1-$F81))/$K81)*((1+'Inputs &amp; Summary'!$D$7)^Y$29)),((INT(Y$29/$K81)-INT((Y$29-1)/$K81))*($R81*(1-$E81)+$Q81*(1-$F81))*((1+'Inputs &amp; Summary'!$D$7)^Y$29))),((_xlfn.WEIBULL.DIST(Y$29,$L81,$K81,FALSE)*($R81*(1-$E81)+$Q81*(1-$F81))*((1+'Inputs &amp; Summary'!$D$7)^Y$29))))))</f>
        <v>0</v>
      </c>
      <c r="Z81" s="114">
        <f>$D81*IF(Z$29&gt;'Inputs &amp; Summary'!$D$5,0,IF(Z$29&gt;VLOOKUP($G81,Lists!$J$17:$K$21,2),IF($M81=Lists!$H$3,IF($K81&lt;1,(($S81/$K81)*((1+'Inputs &amp; Summary'!$D$7)^Z$29)),((INT(Z$29/$K81)-INT((Z$29-1)/$K81))*$S81*((1+'Inputs &amp; Summary'!$D$7)^Z$29))),(_xlfn.WEIBULL.DIST(Z$29,$L81,$K81,FALSE)*$S81*((1+'Inputs &amp; Summary'!$D$7)^Z$29))),IF($M81=Lists!$H$3,IF($K81&lt;1,((($R81*(1-$E81)+$Q81*(1-$F81))/$K81)*((1+'Inputs &amp; Summary'!$D$7)^Z$29)),((INT(Z$29/$K81)-INT((Z$29-1)/$K81))*($R81*(1-$E81)+$Q81*(1-$F81))*((1+'Inputs &amp; Summary'!$D$7)^Z$29))),((_xlfn.WEIBULL.DIST(Z$29,$L81,$K81,FALSE)*($R81*(1-$E81)+$Q81*(1-$F81))*((1+'Inputs &amp; Summary'!$D$7)^Z$29))))))</f>
        <v>0</v>
      </c>
      <c r="AA81" s="114">
        <f>$D81*IF(AA$29&gt;'Inputs &amp; Summary'!$D$5,0,IF(AA$29&gt;VLOOKUP($G81,Lists!$J$17:$K$21,2),IF($M81=Lists!$H$3,IF($K81&lt;1,(($S81/$K81)*((1+'Inputs &amp; Summary'!$D$7)^AA$29)),((INT(AA$29/$K81)-INT((AA$29-1)/$K81))*$S81*((1+'Inputs &amp; Summary'!$D$7)^AA$29))),(_xlfn.WEIBULL.DIST(AA$29,$L81,$K81,FALSE)*$S81*((1+'Inputs &amp; Summary'!$D$7)^AA$29))),IF($M81=Lists!$H$3,IF($K81&lt;1,((($R81*(1-$E81)+$Q81*(1-$F81))/$K81)*((1+'Inputs &amp; Summary'!$D$7)^AA$29)),((INT(AA$29/$K81)-INT((AA$29-1)/$K81))*($R81*(1-$E81)+$Q81*(1-$F81))*((1+'Inputs &amp; Summary'!$D$7)^AA$29))),((_xlfn.WEIBULL.DIST(AA$29,$L81,$K81,FALSE)*($R81*(1-$E81)+$Q81*(1-$F81))*((1+'Inputs &amp; Summary'!$D$7)^AA$29))))))</f>
        <v>0</v>
      </c>
      <c r="AB81" s="114">
        <f>$D81*IF(AB$29&gt;'Inputs &amp; Summary'!$D$5,0,IF(AB$29&gt;VLOOKUP($G81,Lists!$J$17:$K$21,2),IF($M81=Lists!$H$3,IF($K81&lt;1,(($S81/$K81)*((1+'Inputs &amp; Summary'!$D$7)^AB$29)),((INT(AB$29/$K81)-INT((AB$29-1)/$K81))*$S81*((1+'Inputs &amp; Summary'!$D$7)^AB$29))),(_xlfn.WEIBULL.DIST(AB$29,$L81,$K81,FALSE)*$S81*((1+'Inputs &amp; Summary'!$D$7)^AB$29))),IF($M81=Lists!$H$3,IF($K81&lt;1,((($R81*(1-$E81)+$Q81*(1-$F81))/$K81)*((1+'Inputs &amp; Summary'!$D$7)^AB$29)),((INT(AB$29/$K81)-INT((AB$29-1)/$K81))*($R81*(1-$E81)+$Q81*(1-$F81))*((1+'Inputs &amp; Summary'!$D$7)^AB$29))),((_xlfn.WEIBULL.DIST(AB$29,$L81,$K81,FALSE)*($R81*(1-$E81)+$Q81*(1-$F81))*((1+'Inputs &amp; Summary'!$D$7)^AB$29))))))</f>
        <v>0</v>
      </c>
      <c r="AC81" s="114">
        <f>$D81*IF(AC$29&gt;'Inputs &amp; Summary'!$D$5,0,IF(AC$29&gt;VLOOKUP($G81,Lists!$J$17:$K$21,2),IF($M81=Lists!$H$3,IF($K81&lt;1,(($S81/$K81)*((1+'Inputs &amp; Summary'!$D$7)^AC$29)),((INT(AC$29/$K81)-INT((AC$29-1)/$K81))*$S81*((1+'Inputs &amp; Summary'!$D$7)^AC$29))),(_xlfn.WEIBULL.DIST(AC$29,$L81,$K81,FALSE)*$S81*((1+'Inputs &amp; Summary'!$D$7)^AC$29))),IF($M81=Lists!$H$3,IF($K81&lt;1,((($R81*(1-$E81)+$Q81*(1-$F81))/$K81)*((1+'Inputs &amp; Summary'!$D$7)^AC$29)),((INT(AC$29/$K81)-INT((AC$29-1)/$K81))*($R81*(1-$E81)+$Q81*(1-$F81))*((1+'Inputs &amp; Summary'!$D$7)^AC$29))),((_xlfn.WEIBULL.DIST(AC$29,$L81,$K81,FALSE)*($R81*(1-$E81)+$Q81*(1-$F81))*((1+'Inputs &amp; Summary'!$D$7)^AC$29))))))</f>
        <v>0</v>
      </c>
      <c r="AD81" s="114">
        <f>$D81*IF(AD$29&gt;'Inputs &amp; Summary'!$D$5,0,IF(AD$29&gt;VLOOKUP($G81,Lists!$J$17:$K$21,2),IF($M81=Lists!$H$3,IF($K81&lt;1,(($S81/$K81)*((1+'Inputs &amp; Summary'!$D$7)^AD$29)),((INT(AD$29/$K81)-INT((AD$29-1)/$K81))*$S81*((1+'Inputs &amp; Summary'!$D$7)^AD$29))),(_xlfn.WEIBULL.DIST(AD$29,$L81,$K81,FALSE)*$S81*((1+'Inputs &amp; Summary'!$D$7)^AD$29))),IF($M81=Lists!$H$3,IF($K81&lt;1,((($R81*(1-$E81)+$Q81*(1-$F81))/$K81)*((1+'Inputs &amp; Summary'!$D$7)^AD$29)),((INT(AD$29/$K81)-INT((AD$29-1)/$K81))*($R81*(1-$E81)+$Q81*(1-$F81))*((1+'Inputs &amp; Summary'!$D$7)^AD$29))),((_xlfn.WEIBULL.DIST(AD$29,$L81,$K81,FALSE)*($R81*(1-$E81)+$Q81*(1-$F81))*((1+'Inputs &amp; Summary'!$D$7)^AD$29))))))</f>
        <v>0</v>
      </c>
      <c r="AE81" s="114">
        <f>$D81*IF(AE$29&gt;'Inputs &amp; Summary'!$D$5,0,IF(AE$29&gt;VLOOKUP($G81,Lists!$J$17:$K$21,2),IF($M81=Lists!$H$3,IF($K81&lt;1,(($S81/$K81)*((1+'Inputs &amp; Summary'!$D$7)^AE$29)),((INT(AE$29/$K81)-INT((AE$29-1)/$K81))*$S81*((1+'Inputs &amp; Summary'!$D$7)^AE$29))),(_xlfn.WEIBULL.DIST(AE$29,$L81,$K81,FALSE)*$S81*((1+'Inputs &amp; Summary'!$D$7)^AE$29))),IF($M81=Lists!$H$3,IF($K81&lt;1,((($R81*(1-$E81)+$Q81*(1-$F81))/$K81)*((1+'Inputs &amp; Summary'!$D$7)^AE$29)),((INT(AE$29/$K81)-INT((AE$29-1)/$K81))*($R81*(1-$E81)+$Q81*(1-$F81))*((1+'Inputs &amp; Summary'!$D$7)^AE$29))),((_xlfn.WEIBULL.DIST(AE$29,$L81,$K81,FALSE)*($R81*(1-$E81)+$Q81*(1-$F81))*((1+'Inputs &amp; Summary'!$D$7)^AE$29))))))</f>
        <v>0</v>
      </c>
      <c r="AF81" s="114">
        <f>$D81*IF(AF$29&gt;'Inputs &amp; Summary'!$D$5,0,IF(AF$29&gt;VLOOKUP($G81,Lists!$J$17:$K$21,2),IF($M81=Lists!$H$3,IF($K81&lt;1,(($S81/$K81)*((1+'Inputs &amp; Summary'!$D$7)^AF$29)),((INT(AF$29/$K81)-INT((AF$29-1)/$K81))*$S81*((1+'Inputs &amp; Summary'!$D$7)^AF$29))),(_xlfn.WEIBULL.DIST(AF$29,$L81,$K81,FALSE)*$S81*((1+'Inputs &amp; Summary'!$D$7)^AF$29))),IF($M81=Lists!$H$3,IF($K81&lt;1,((($R81*(1-$E81)+$Q81*(1-$F81))/$K81)*((1+'Inputs &amp; Summary'!$D$7)^AF$29)),((INT(AF$29/$K81)-INT((AF$29-1)/$K81))*($R81*(1-$E81)+$Q81*(1-$F81))*((1+'Inputs &amp; Summary'!$D$7)^AF$29))),((_xlfn.WEIBULL.DIST(AF$29,$L81,$K81,FALSE)*($R81*(1-$E81)+$Q81*(1-$F81))*((1+'Inputs &amp; Summary'!$D$7)^AF$29))))))</f>
        <v>0</v>
      </c>
      <c r="AG81" s="114">
        <f>$D81*IF(AG$29&gt;'Inputs &amp; Summary'!$D$5,0,IF(AG$29&gt;VLOOKUP($G81,Lists!$J$17:$K$21,2),IF($M81=Lists!$H$3,IF($K81&lt;1,(($S81/$K81)*((1+'Inputs &amp; Summary'!$D$7)^AG$29)),((INT(AG$29/$K81)-INT((AG$29-1)/$K81))*$S81*((1+'Inputs &amp; Summary'!$D$7)^AG$29))),(_xlfn.WEIBULL.DIST(AG$29,$L81,$K81,FALSE)*$S81*((1+'Inputs &amp; Summary'!$D$7)^AG$29))),IF($M81=Lists!$H$3,IF($K81&lt;1,((($R81*(1-$E81)+$Q81*(1-$F81))/$K81)*((1+'Inputs &amp; Summary'!$D$7)^AG$29)),((INT(AG$29/$K81)-INT((AG$29-1)/$K81))*($R81*(1-$E81)+$Q81*(1-$F81))*((1+'Inputs &amp; Summary'!$D$7)^AG$29))),((_xlfn.WEIBULL.DIST(AG$29,$L81,$K81,FALSE)*($R81*(1-$E81)+$Q81*(1-$F81))*((1+'Inputs &amp; Summary'!$D$7)^AG$29))))))</f>
        <v>0</v>
      </c>
      <c r="AH81" s="114">
        <f>$D81*IF(AH$29&gt;'Inputs &amp; Summary'!$D$5,0,IF(AH$29&gt;VLOOKUP($G81,Lists!$J$17:$K$21,2),IF($M81=Lists!$H$3,IF($K81&lt;1,(($S81/$K81)*((1+'Inputs &amp; Summary'!$D$7)^AH$29)),((INT(AH$29/$K81)-INT((AH$29-1)/$K81))*$S81*((1+'Inputs &amp; Summary'!$D$7)^AH$29))),(_xlfn.WEIBULL.DIST(AH$29,$L81,$K81,FALSE)*$S81*((1+'Inputs &amp; Summary'!$D$7)^AH$29))),IF($M81=Lists!$H$3,IF($K81&lt;1,((($R81*(1-$E81)+$Q81*(1-$F81))/$K81)*((1+'Inputs &amp; Summary'!$D$7)^AH$29)),((INT(AH$29/$K81)-INT((AH$29-1)/$K81))*($R81*(1-$E81)+$Q81*(1-$F81))*((1+'Inputs &amp; Summary'!$D$7)^AH$29))),((_xlfn.WEIBULL.DIST(AH$29,$L81,$K81,FALSE)*($R81*(1-$E81)+$Q81*(1-$F81))*((1+'Inputs &amp; Summary'!$D$7)^AH$29))))))</f>
        <v>0</v>
      </c>
      <c r="AI81" s="114">
        <f>$D81*IF(AI$29&gt;'Inputs &amp; Summary'!$D$5,0,IF(AI$29&gt;VLOOKUP($G81,Lists!$J$17:$K$21,2),IF($M81=Lists!$H$3,IF($K81&lt;1,(($S81/$K81)*((1+'Inputs &amp; Summary'!$D$7)^AI$29)),((INT(AI$29/$K81)-INT((AI$29-1)/$K81))*$S81*((1+'Inputs &amp; Summary'!$D$7)^AI$29))),(_xlfn.WEIBULL.DIST(AI$29,$L81,$K81,FALSE)*$S81*((1+'Inputs &amp; Summary'!$D$7)^AI$29))),IF($M81=Lists!$H$3,IF($K81&lt;1,((($R81*(1-$E81)+$Q81*(1-$F81))/$K81)*((1+'Inputs &amp; Summary'!$D$7)^AI$29)),((INT(AI$29/$K81)-INT((AI$29-1)/$K81))*($R81*(1-$E81)+$Q81*(1-$F81))*((1+'Inputs &amp; Summary'!$D$7)^AI$29))),((_xlfn.WEIBULL.DIST(AI$29,$L81,$K81,FALSE)*($R81*(1-$E81)+$Q81*(1-$F81))*((1+'Inputs &amp; Summary'!$D$7)^AI$29))))))</f>
        <v>0</v>
      </c>
      <c r="AJ81" s="114">
        <f>$D81*IF(AJ$29&gt;'Inputs &amp; Summary'!$D$5,0,IF(AJ$29&gt;VLOOKUP($G81,Lists!$J$17:$K$21,2),IF($M81=Lists!$H$3,IF($K81&lt;1,(($S81/$K81)*((1+'Inputs &amp; Summary'!$D$7)^AJ$29)),((INT(AJ$29/$K81)-INT((AJ$29-1)/$K81))*$S81*((1+'Inputs &amp; Summary'!$D$7)^AJ$29))),(_xlfn.WEIBULL.DIST(AJ$29,$L81,$K81,FALSE)*$S81*((1+'Inputs &amp; Summary'!$D$7)^AJ$29))),IF($M81=Lists!$H$3,IF($K81&lt;1,((($R81*(1-$E81)+$Q81*(1-$F81))/$K81)*((1+'Inputs &amp; Summary'!$D$7)^AJ$29)),((INT(AJ$29/$K81)-INT((AJ$29-1)/$K81))*($R81*(1-$E81)+$Q81*(1-$F81))*((1+'Inputs &amp; Summary'!$D$7)^AJ$29))),((_xlfn.WEIBULL.DIST(AJ$29,$L81,$K81,FALSE)*($R81*(1-$E81)+$Q81*(1-$F81))*((1+'Inputs &amp; Summary'!$D$7)^AJ$29))))))</f>
        <v>0</v>
      </c>
      <c r="AK81" s="114">
        <f>$D81*IF(AK$29&gt;'Inputs &amp; Summary'!$D$5,0,IF(AK$29&gt;VLOOKUP($G81,Lists!$J$17:$K$21,2),IF($M81=Lists!$H$3,IF($K81&lt;1,(($S81/$K81)*((1+'Inputs &amp; Summary'!$D$7)^AK$29)),((INT(AK$29/$K81)-INT((AK$29-1)/$K81))*$S81*((1+'Inputs &amp; Summary'!$D$7)^AK$29))),(_xlfn.WEIBULL.DIST(AK$29,$L81,$K81,FALSE)*$S81*((1+'Inputs &amp; Summary'!$D$7)^AK$29))),IF($M81=Lists!$H$3,IF($K81&lt;1,((($R81*(1-$E81)+$Q81*(1-$F81))/$K81)*((1+'Inputs &amp; Summary'!$D$7)^AK$29)),((INT(AK$29/$K81)-INT((AK$29-1)/$K81))*($R81*(1-$E81)+$Q81*(1-$F81))*((1+'Inputs &amp; Summary'!$D$7)^AK$29))),((_xlfn.WEIBULL.DIST(AK$29,$L81,$K81,FALSE)*($R81*(1-$E81)+$Q81*(1-$F81))*((1+'Inputs &amp; Summary'!$D$7)^AK$29))))))</f>
        <v>0</v>
      </c>
      <c r="AL81" s="114">
        <f>$D81*IF(AL$29&gt;'Inputs &amp; Summary'!$D$5,0,IF(AL$29&gt;VLOOKUP($G81,Lists!$J$17:$K$21,2),IF($M81=Lists!$H$3,IF($K81&lt;1,(($S81/$K81)*((1+'Inputs &amp; Summary'!$D$7)^AL$29)),((INT(AL$29/$K81)-INT((AL$29-1)/$K81))*$S81*((1+'Inputs &amp; Summary'!$D$7)^AL$29))),(_xlfn.WEIBULL.DIST(AL$29,$L81,$K81,FALSE)*$S81*((1+'Inputs &amp; Summary'!$D$7)^AL$29))),IF($M81=Lists!$H$3,IF($K81&lt;1,((($R81*(1-$E81)+$Q81*(1-$F81))/$K81)*((1+'Inputs &amp; Summary'!$D$7)^AL$29)),((INT(AL$29/$K81)-INT((AL$29-1)/$K81))*($R81*(1-$E81)+$Q81*(1-$F81))*((1+'Inputs &amp; Summary'!$D$7)^AL$29))),((_xlfn.WEIBULL.DIST(AL$29,$L81,$K81,FALSE)*($R81*(1-$E81)+$Q81*(1-$F81))*((1+'Inputs &amp; Summary'!$D$7)^AL$29))))))</f>
        <v>0</v>
      </c>
      <c r="AM81" s="114">
        <f>$D81*IF(AM$29&gt;'Inputs &amp; Summary'!$D$5,0,IF(AM$29&gt;VLOOKUP($G81,Lists!$J$17:$K$21,2),IF($M81=Lists!$H$3,IF($K81&lt;1,(($S81/$K81)*((1+'Inputs &amp; Summary'!$D$7)^AM$29)),((INT(AM$29/$K81)-INT((AM$29-1)/$K81))*$S81*((1+'Inputs &amp; Summary'!$D$7)^AM$29))),(_xlfn.WEIBULL.DIST(AM$29,$L81,$K81,FALSE)*$S81*((1+'Inputs &amp; Summary'!$D$7)^AM$29))),IF($M81=Lists!$H$3,IF($K81&lt;1,((($R81*(1-$E81)+$Q81*(1-$F81))/$K81)*((1+'Inputs &amp; Summary'!$D$7)^AM$29)),((INT(AM$29/$K81)-INT((AM$29-1)/$K81))*($R81*(1-$E81)+$Q81*(1-$F81))*((1+'Inputs &amp; Summary'!$D$7)^AM$29))),((_xlfn.WEIBULL.DIST(AM$29,$L81,$K81,FALSE)*($R81*(1-$E81)+$Q81*(1-$F81))*((1+'Inputs &amp; Summary'!$D$7)^AM$29))))))</f>
        <v>0</v>
      </c>
      <c r="AN81" s="114">
        <f>$D81*IF(AN$29&gt;'Inputs &amp; Summary'!$D$5,0,IF(AN$29&gt;VLOOKUP($G81,Lists!$J$17:$K$21,2),IF($M81=Lists!$H$3,IF($K81&lt;1,(($S81/$K81)*((1+'Inputs &amp; Summary'!$D$7)^AN$29)),((INT(AN$29/$K81)-INT((AN$29-1)/$K81))*$S81*((1+'Inputs &amp; Summary'!$D$7)^AN$29))),(_xlfn.WEIBULL.DIST(AN$29,$L81,$K81,FALSE)*$S81*((1+'Inputs &amp; Summary'!$D$7)^AN$29))),IF($M81=Lists!$H$3,IF($K81&lt;1,((($R81*(1-$E81)+$Q81*(1-$F81))/$K81)*((1+'Inputs &amp; Summary'!$D$7)^AN$29)),((INT(AN$29/$K81)-INT((AN$29-1)/$K81))*($R81*(1-$E81)+$Q81*(1-$F81))*((1+'Inputs &amp; Summary'!$D$7)^AN$29))),((_xlfn.WEIBULL.DIST(AN$29,$L81,$K81,FALSE)*($R81*(1-$E81)+$Q81*(1-$F81))*((1+'Inputs &amp; Summary'!$D$7)^AN$29))))))</f>
        <v>0</v>
      </c>
      <c r="AO81" s="114">
        <f>$D81*IF(AO$29&gt;'Inputs &amp; Summary'!$D$5,0,IF(AO$29&gt;VLOOKUP($G81,Lists!$J$17:$K$21,2),IF($M81=Lists!$H$3,IF($K81&lt;1,(($S81/$K81)*((1+'Inputs &amp; Summary'!$D$7)^AO$29)),((INT(AO$29/$K81)-INT((AO$29-1)/$K81))*$S81*((1+'Inputs &amp; Summary'!$D$7)^AO$29))),(_xlfn.WEIBULL.DIST(AO$29,$L81,$K81,FALSE)*$S81*((1+'Inputs &amp; Summary'!$D$7)^AO$29))),IF($M81=Lists!$H$3,IF($K81&lt;1,((($R81*(1-$E81)+$Q81*(1-$F81))/$K81)*((1+'Inputs &amp; Summary'!$D$7)^AO$29)),((INT(AO$29/$K81)-INT((AO$29-1)/$K81))*($R81*(1-$E81)+$Q81*(1-$F81))*((1+'Inputs &amp; Summary'!$D$7)^AO$29))),((_xlfn.WEIBULL.DIST(AO$29,$L81,$K81,FALSE)*($R81*(1-$E81)+$Q81*(1-$F81))*((1+'Inputs &amp; Summary'!$D$7)^AO$29))))))</f>
        <v>0</v>
      </c>
      <c r="AP81" s="114">
        <f>$D81*IF(AP$29&gt;'Inputs &amp; Summary'!$D$5,0,IF(AP$29&gt;VLOOKUP($G81,Lists!$J$17:$K$21,2),IF($M81=Lists!$H$3,IF($K81&lt;1,(($S81/$K81)*((1+'Inputs &amp; Summary'!$D$7)^AP$29)),((INT(AP$29/$K81)-INT((AP$29-1)/$K81))*$S81*((1+'Inputs &amp; Summary'!$D$7)^AP$29))),(_xlfn.WEIBULL.DIST(AP$29,$L81,$K81,FALSE)*$S81*((1+'Inputs &amp; Summary'!$D$7)^AP$29))),IF($M81=Lists!$H$3,IF($K81&lt;1,((($R81*(1-$E81)+$Q81*(1-$F81))/$K81)*((1+'Inputs &amp; Summary'!$D$7)^AP$29)),((INT(AP$29/$K81)-INT((AP$29-1)/$K81))*($R81*(1-$E81)+$Q81*(1-$F81))*((1+'Inputs &amp; Summary'!$D$7)^AP$29))),((_xlfn.WEIBULL.DIST(AP$29,$L81,$K81,FALSE)*($R81*(1-$E81)+$Q81*(1-$F81))*((1+'Inputs &amp; Summary'!$D$7)^AP$29))))))</f>
        <v>0</v>
      </c>
      <c r="AQ81" s="114">
        <f>$D81*IF(AQ$29&gt;'Inputs &amp; Summary'!$D$5,0,IF(AQ$29&gt;VLOOKUP($G81,Lists!$J$17:$K$21,2),IF($M81=Lists!$H$3,IF($K81&lt;1,(($S81/$K81)*((1+'Inputs &amp; Summary'!$D$7)^AQ$29)),((INT(AQ$29/$K81)-INT((AQ$29-1)/$K81))*$S81*((1+'Inputs &amp; Summary'!$D$7)^AQ$29))),(_xlfn.WEIBULL.DIST(AQ$29,$L81,$K81,FALSE)*$S81*((1+'Inputs &amp; Summary'!$D$7)^AQ$29))),IF($M81=Lists!$H$3,IF($K81&lt;1,((($R81*(1-$E81)+$Q81*(1-$F81))/$K81)*((1+'Inputs &amp; Summary'!$D$7)^AQ$29)),((INT(AQ$29/$K81)-INT((AQ$29-1)/$K81))*($R81*(1-$E81)+$Q81*(1-$F81))*((1+'Inputs &amp; Summary'!$D$7)^AQ$29))),((_xlfn.WEIBULL.DIST(AQ$29,$L81,$K81,FALSE)*($R81*(1-$E81)+$Q81*(1-$F81))*((1+'Inputs &amp; Summary'!$D$7)^AQ$29))))))</f>
        <v>0</v>
      </c>
      <c r="AR81" s="114">
        <f>$D81*IF(AR$29&gt;'Inputs &amp; Summary'!$D$5,0,IF(AR$29&gt;VLOOKUP($G81,Lists!$J$17:$K$21,2),IF($M81=Lists!$H$3,IF($K81&lt;1,(($S81/$K81)*((1+'Inputs &amp; Summary'!$D$7)^AR$29)),((INT(AR$29/$K81)-INT((AR$29-1)/$K81))*$S81*((1+'Inputs &amp; Summary'!$D$7)^AR$29))),(_xlfn.WEIBULL.DIST(AR$29,$L81,$K81,FALSE)*$S81*((1+'Inputs &amp; Summary'!$D$7)^AR$29))),IF($M81=Lists!$H$3,IF($K81&lt;1,((($R81*(1-$E81)+$Q81*(1-$F81))/$K81)*((1+'Inputs &amp; Summary'!$D$7)^AR$29)),((INT(AR$29/$K81)-INT((AR$29-1)/$K81))*($R81*(1-$E81)+$Q81*(1-$F81))*((1+'Inputs &amp; Summary'!$D$7)^AR$29))),((_xlfn.WEIBULL.DIST(AR$29,$L81,$K81,FALSE)*($R81*(1-$E81)+$Q81*(1-$F81))*((1+'Inputs &amp; Summary'!$D$7)^AR$29))))))</f>
        <v>0</v>
      </c>
      <c r="AS81" s="114">
        <f>$D81*IF(AS$29&gt;'Inputs &amp; Summary'!$D$5,0,IF(AS$29&gt;VLOOKUP($G81,Lists!$J$17:$K$21,2),IF($M81=Lists!$H$3,IF($K81&lt;1,(($S81/$K81)*((1+'Inputs &amp; Summary'!$D$7)^AS$29)),((INT(AS$29/$K81)-INT((AS$29-1)/$K81))*$S81*((1+'Inputs &amp; Summary'!$D$7)^AS$29))),(_xlfn.WEIBULL.DIST(AS$29,$L81,$K81,FALSE)*$S81*((1+'Inputs &amp; Summary'!$D$7)^AS$29))),IF($M81=Lists!$H$3,IF($K81&lt;1,((($R81*(1-$E81)+$Q81*(1-$F81))/$K81)*((1+'Inputs &amp; Summary'!$D$7)^AS$29)),((INT(AS$29/$K81)-INT((AS$29-1)/$K81))*($R81*(1-$E81)+$Q81*(1-$F81))*((1+'Inputs &amp; Summary'!$D$7)^AS$29))),((_xlfn.WEIBULL.DIST(AS$29,$L81,$K81,FALSE)*($R81*(1-$E81)+$Q81*(1-$F81))*((1+'Inputs &amp; Summary'!$D$7)^AS$29))))))</f>
        <v>0</v>
      </c>
      <c r="AT81" s="114">
        <f>$D81*IF(AT$29&gt;'Inputs &amp; Summary'!$D$5,0,IF(AT$29&gt;VLOOKUP($G81,Lists!$J$17:$K$21,2),IF($M81=Lists!$H$3,IF($K81&lt;1,(($S81/$K81)*((1+'Inputs &amp; Summary'!$D$7)^AT$29)),((INT(AT$29/$K81)-INT((AT$29-1)/$K81))*$S81*((1+'Inputs &amp; Summary'!$D$7)^AT$29))),(_xlfn.WEIBULL.DIST(AT$29,$L81,$K81,FALSE)*$S81*((1+'Inputs &amp; Summary'!$D$7)^AT$29))),IF($M81=Lists!$H$3,IF($K81&lt;1,((($R81*(1-$E81)+$Q81*(1-$F81))/$K81)*((1+'Inputs &amp; Summary'!$D$7)^AT$29)),((INT(AT$29/$K81)-INT((AT$29-1)/$K81))*($R81*(1-$E81)+$Q81*(1-$F81))*((1+'Inputs &amp; Summary'!$D$7)^AT$29))),((_xlfn.WEIBULL.DIST(AT$29,$L81,$K81,FALSE)*($R81*(1-$E81)+$Q81*(1-$F81))*((1+'Inputs &amp; Summary'!$D$7)^AT$29))))))</f>
        <v>0</v>
      </c>
      <c r="AU81" s="114">
        <f>$D81*IF(AU$29&gt;'Inputs &amp; Summary'!$D$5,0,IF(AU$29&gt;VLOOKUP($G81,Lists!$J$17:$K$21,2),IF($M81=Lists!$H$3,IF($K81&lt;1,(($S81/$K81)*((1+'Inputs &amp; Summary'!$D$7)^AU$29)),((INT(AU$29/$K81)-INT((AU$29-1)/$K81))*$S81*((1+'Inputs &amp; Summary'!$D$7)^AU$29))),(_xlfn.WEIBULL.DIST(AU$29,$L81,$K81,FALSE)*$S81*((1+'Inputs &amp; Summary'!$D$7)^AU$29))),IF($M81=Lists!$H$3,IF($K81&lt;1,((($R81*(1-$E81)+$Q81*(1-$F81))/$K81)*((1+'Inputs &amp; Summary'!$D$7)^AU$29)),((INT(AU$29/$K81)-INT((AU$29-1)/$K81))*($R81*(1-$E81)+$Q81*(1-$F81))*((1+'Inputs &amp; Summary'!$D$7)^AU$29))),((_xlfn.WEIBULL.DIST(AU$29,$L81,$K81,FALSE)*($R81*(1-$E81)+$Q81*(1-$F81))*((1+'Inputs &amp; Summary'!$D$7)^AU$29))))))</f>
        <v>0</v>
      </c>
      <c r="AV81" s="114">
        <f>$D81*IF(AV$29&gt;'Inputs &amp; Summary'!$D$5,0,IF(AV$29&gt;VLOOKUP($G81,Lists!$J$17:$K$21,2),IF($M81=Lists!$H$3,IF($K81&lt;1,(($S81/$K81)*((1+'Inputs &amp; Summary'!$D$7)^AV$29)),((INT(AV$29/$K81)-INT((AV$29-1)/$K81))*$S81*((1+'Inputs &amp; Summary'!$D$7)^AV$29))),(_xlfn.WEIBULL.DIST(AV$29,$L81,$K81,FALSE)*$S81*((1+'Inputs &amp; Summary'!$D$7)^AV$29))),IF($M81=Lists!$H$3,IF($K81&lt;1,((($R81*(1-$E81)+$Q81*(1-$F81))/$K81)*((1+'Inputs &amp; Summary'!$D$7)^AV$29)),((INT(AV$29/$K81)-INT((AV$29-1)/$K81))*($R81*(1-$E81)+$Q81*(1-$F81))*((1+'Inputs &amp; Summary'!$D$7)^AV$29))),((_xlfn.WEIBULL.DIST(AV$29,$L81,$K81,FALSE)*($R81*(1-$E81)+$Q81*(1-$F81))*((1+'Inputs &amp; Summary'!$D$7)^AV$29))))))</f>
        <v>0</v>
      </c>
      <c r="AW81" s="114">
        <f>$D81*IF(AW$29&gt;'Inputs &amp; Summary'!$D$5,0,IF(AW$29&gt;VLOOKUP($G81,Lists!$J$17:$K$21,2),IF($M81=Lists!$H$3,IF($K81&lt;1,(($S81/$K81)*((1+'Inputs &amp; Summary'!$D$7)^AW$29)),((INT(AW$29/$K81)-INT((AW$29-1)/$K81))*$S81*((1+'Inputs &amp; Summary'!$D$7)^AW$29))),(_xlfn.WEIBULL.DIST(AW$29,$L81,$K81,FALSE)*$S81*((1+'Inputs &amp; Summary'!$D$7)^AW$29))),IF($M81=Lists!$H$3,IF($K81&lt;1,((($R81*(1-$E81)+$Q81*(1-$F81))/$K81)*((1+'Inputs &amp; Summary'!$D$7)^AW$29)),((INT(AW$29/$K81)-INT((AW$29-1)/$K81))*($R81*(1-$E81)+$Q81*(1-$F81))*((1+'Inputs &amp; Summary'!$D$7)^AW$29))),((_xlfn.WEIBULL.DIST(AW$29,$L81,$K81,FALSE)*($R81*(1-$E81)+$Q81*(1-$F81))*((1+'Inputs &amp; Summary'!$D$7)^AW$29))))))</f>
        <v>0</v>
      </c>
      <c r="AX81" s="114">
        <f>$D81*IF(AX$29&gt;'Inputs &amp; Summary'!$D$5,0,IF(AX$29&gt;VLOOKUP($G81,Lists!$J$17:$K$21,2),IF($M81=Lists!$H$3,IF($K81&lt;1,(($S81/$K81)*((1+'Inputs &amp; Summary'!$D$7)^AX$29)),((INT(AX$29/$K81)-INT((AX$29-1)/$K81))*$S81*((1+'Inputs &amp; Summary'!$D$7)^AX$29))),(_xlfn.WEIBULL.DIST(AX$29,$L81,$K81,FALSE)*$S81*((1+'Inputs &amp; Summary'!$D$7)^AX$29))),IF($M81=Lists!$H$3,IF($K81&lt;1,((($R81*(1-$E81)+$Q81*(1-$F81))/$K81)*((1+'Inputs &amp; Summary'!$D$7)^AX$29)),((INT(AX$29/$K81)-INT((AX$29-1)/$K81))*($R81*(1-$E81)+$Q81*(1-$F81))*((1+'Inputs &amp; Summary'!$D$7)^AX$29))),((_xlfn.WEIBULL.DIST(AX$29,$L81,$K81,FALSE)*($R81*(1-$E81)+$Q81*(1-$F81))*((1+'Inputs &amp; Summary'!$D$7)^AX$29))))))</f>
        <v>0</v>
      </c>
      <c r="AY81" s="114">
        <f>$D81*IF(AY$29&gt;'Inputs &amp; Summary'!$D$5,0,IF(AY$29&gt;VLOOKUP($G81,Lists!$J$17:$K$21,2),IF($M81=Lists!$H$3,IF($K81&lt;1,(($S81/$K81)*((1+'Inputs &amp; Summary'!$D$7)^AY$29)),((INT(AY$29/$K81)-INT((AY$29-1)/$K81))*$S81*((1+'Inputs &amp; Summary'!$D$7)^AY$29))),(_xlfn.WEIBULL.DIST(AY$29,$L81,$K81,FALSE)*$S81*((1+'Inputs &amp; Summary'!$D$7)^AY$29))),IF($M81=Lists!$H$3,IF($K81&lt;1,((($R81*(1-$E81)+$Q81*(1-$F81))/$K81)*((1+'Inputs &amp; Summary'!$D$7)^AY$29)),((INT(AY$29/$K81)-INT((AY$29-1)/$K81))*($R81*(1-$E81)+$Q81*(1-$F81))*((1+'Inputs &amp; Summary'!$D$7)^AY$29))),((_xlfn.WEIBULL.DIST(AY$29,$L81,$K81,FALSE)*($R81*(1-$E81)+$Q81*(1-$F81))*((1+'Inputs &amp; Summary'!$D$7)^AY$29))))))</f>
        <v>0</v>
      </c>
      <c r="AZ81" s="114">
        <f>$D81*IF(AZ$29&gt;'Inputs &amp; Summary'!$D$5,0,IF(AZ$29&gt;VLOOKUP($G81,Lists!$J$17:$K$21,2),IF($M81=Lists!$H$3,IF($K81&lt;1,(($S81/$K81)*((1+'Inputs &amp; Summary'!$D$7)^AZ$29)),((INT(AZ$29/$K81)-INT((AZ$29-1)/$K81))*$S81*((1+'Inputs &amp; Summary'!$D$7)^AZ$29))),(_xlfn.WEIBULL.DIST(AZ$29,$L81,$K81,FALSE)*$S81*((1+'Inputs &amp; Summary'!$D$7)^AZ$29))),IF($M81=Lists!$H$3,IF($K81&lt;1,((($R81*(1-$E81)+$Q81*(1-$F81))/$K81)*((1+'Inputs &amp; Summary'!$D$7)^AZ$29)),((INT(AZ$29/$K81)-INT((AZ$29-1)/$K81))*($R81*(1-$E81)+$Q81*(1-$F81))*((1+'Inputs &amp; Summary'!$D$7)^AZ$29))),((_xlfn.WEIBULL.DIST(AZ$29,$L81,$K81,FALSE)*($R81*(1-$E81)+$Q81*(1-$F81))*((1+'Inputs &amp; Summary'!$D$7)^AZ$29))))))</f>
        <v>0</v>
      </c>
      <c r="BA81" s="114">
        <f>$D81*IF(BA$29&gt;'Inputs &amp; Summary'!$D$5,0,IF(BA$29&gt;VLOOKUP($G81,Lists!$J$17:$K$21,2),IF($M81=Lists!$H$3,IF($K81&lt;1,(($S81/$K81)*((1+'Inputs &amp; Summary'!$D$7)^BA$29)),((INT(BA$29/$K81)-INT((BA$29-1)/$K81))*$S81*((1+'Inputs &amp; Summary'!$D$7)^BA$29))),(_xlfn.WEIBULL.DIST(BA$29,$L81,$K81,FALSE)*$S81*((1+'Inputs &amp; Summary'!$D$7)^BA$29))),IF($M81=Lists!$H$3,IF($K81&lt;1,((($R81*(1-$E81)+$Q81*(1-$F81))/$K81)*((1+'Inputs &amp; Summary'!$D$7)^BA$29)),((INT(BA$29/$K81)-INT((BA$29-1)/$K81))*($R81*(1-$E81)+$Q81*(1-$F81))*((1+'Inputs &amp; Summary'!$D$7)^BA$29))),((_xlfn.WEIBULL.DIST(BA$29,$L81,$K81,FALSE)*($R81*(1-$E81)+$Q81*(1-$F81))*((1+'Inputs &amp; Summary'!$D$7)^BA$29))))))</f>
        <v>0</v>
      </c>
      <c r="BB81" s="114">
        <f>$D81*IF(BB$29&gt;'Inputs &amp; Summary'!$D$5,0,IF(BB$29&gt;VLOOKUP($G81,Lists!$J$17:$K$21,2),IF($M81=Lists!$H$3,IF($K81&lt;1,(($S81/$K81)*((1+'Inputs &amp; Summary'!$D$7)^BB$29)),((INT(BB$29/$K81)-INT((BB$29-1)/$K81))*$S81*((1+'Inputs &amp; Summary'!$D$7)^BB$29))),(_xlfn.WEIBULL.DIST(BB$29,$L81,$K81,FALSE)*$S81*((1+'Inputs &amp; Summary'!$D$7)^BB$29))),IF($M81=Lists!$H$3,IF($K81&lt;1,((($R81*(1-$E81)+$Q81*(1-$F81))/$K81)*((1+'Inputs &amp; Summary'!$D$7)^BB$29)),((INT(BB$29/$K81)-INT((BB$29-1)/$K81))*($R81*(1-$E81)+$Q81*(1-$F81))*((1+'Inputs &amp; Summary'!$D$7)^BB$29))),((_xlfn.WEIBULL.DIST(BB$29,$L81,$K81,FALSE)*($R81*(1-$E81)+$Q81*(1-$F81))*((1+'Inputs &amp; Summary'!$D$7)^BB$29))))))</f>
        <v>0</v>
      </c>
      <c r="BC81" s="114">
        <f>$D81*IF(BC$29&gt;'Inputs &amp; Summary'!$D$5,0,IF(BC$29&gt;VLOOKUP($G81,Lists!$J$17:$K$21,2),IF($M81=Lists!$H$3,IF($K81&lt;1,(($S81/$K81)*((1+'Inputs &amp; Summary'!$D$7)^BC$29)),((INT(BC$29/$K81)-INT((BC$29-1)/$K81))*$S81*((1+'Inputs &amp; Summary'!$D$7)^BC$29))),(_xlfn.WEIBULL.DIST(BC$29,$L81,$K81,FALSE)*$S81*((1+'Inputs &amp; Summary'!$D$7)^BC$29))),IF($M81=Lists!$H$3,IF($K81&lt;1,((($R81*(1-$E81)+$Q81*(1-$F81))/$K81)*((1+'Inputs &amp; Summary'!$D$7)^BC$29)),((INT(BC$29/$K81)-INT((BC$29-1)/$K81))*($R81*(1-$E81)+$Q81*(1-$F81))*((1+'Inputs &amp; Summary'!$D$7)^BC$29))),((_xlfn.WEIBULL.DIST(BC$29,$L81,$K81,FALSE)*($R81*(1-$E81)+$Q81*(1-$F81))*((1+'Inputs &amp; Summary'!$D$7)^BC$29))))))</f>
        <v>0</v>
      </c>
      <c r="BD81" s="114">
        <f>$D81*IF(BD$29&gt;'Inputs &amp; Summary'!$D$5,0,IF(BD$29&gt;VLOOKUP($G81,Lists!$J$17:$K$21,2),IF($M81=Lists!$H$3,IF($K81&lt;1,(($S81/$K81)*((1+'Inputs &amp; Summary'!$D$7)^BD$29)),((INT(BD$29/$K81)-INT((BD$29-1)/$K81))*$S81*((1+'Inputs &amp; Summary'!$D$7)^BD$29))),(_xlfn.WEIBULL.DIST(BD$29,$L81,$K81,FALSE)*$S81*((1+'Inputs &amp; Summary'!$D$7)^BD$29))),IF($M81=Lists!$H$3,IF($K81&lt;1,((($R81*(1-$E81)+$Q81*(1-$F81))/$K81)*((1+'Inputs &amp; Summary'!$D$7)^BD$29)),((INT(BD$29/$K81)-INT((BD$29-1)/$K81))*($R81*(1-$E81)+$Q81*(1-$F81))*((1+'Inputs &amp; Summary'!$D$7)^BD$29))),((_xlfn.WEIBULL.DIST(BD$29,$L81,$K81,FALSE)*($R81*(1-$E81)+$Q81*(1-$F81))*((1+'Inputs &amp; Summary'!$D$7)^BD$29))))))</f>
        <v>0</v>
      </c>
      <c r="BE81" s="114">
        <f>$D81*IF(BE$29&gt;'Inputs &amp; Summary'!$D$5,0,IF(BE$29&gt;VLOOKUP($G81,Lists!$J$17:$K$21,2),IF($M81=Lists!$H$3,IF($K81&lt;1,(($S81/$K81)*((1+'Inputs &amp; Summary'!$D$7)^BE$29)),((INT(BE$29/$K81)-INT((BE$29-1)/$K81))*$S81*((1+'Inputs &amp; Summary'!$D$7)^BE$29))),(_xlfn.WEIBULL.DIST(BE$29,$L81,$K81,FALSE)*$S81*((1+'Inputs &amp; Summary'!$D$7)^BE$29))),IF($M81=Lists!$H$3,IF($K81&lt;1,((($R81*(1-$E81)+$Q81*(1-$F81))/$K81)*((1+'Inputs &amp; Summary'!$D$7)^BE$29)),((INT(BE$29/$K81)-INT((BE$29-1)/$K81))*($R81*(1-$E81)+$Q81*(1-$F81))*((1+'Inputs &amp; Summary'!$D$7)^BE$29))),((_xlfn.WEIBULL.DIST(BE$29,$L81,$K81,FALSE)*($R81*(1-$E81)+$Q81*(1-$F81))*((1+'Inputs &amp; Summary'!$D$7)^BE$29))))))</f>
        <v>0</v>
      </c>
      <c r="BF81" s="114">
        <f>$D81*IF(BF$29&gt;'Inputs &amp; Summary'!$D$5,0,IF(BF$29&gt;VLOOKUP($G81,Lists!$J$17:$K$21,2),IF($M81=Lists!$H$3,IF($K81&lt;1,(($S81/$K81)*((1+'Inputs &amp; Summary'!$D$7)^BF$29)),((INT(BF$29/$K81)-INT((BF$29-1)/$K81))*$S81*((1+'Inputs &amp; Summary'!$D$7)^BF$29))),(_xlfn.WEIBULL.DIST(BF$29,$L81,$K81,FALSE)*$S81*((1+'Inputs &amp; Summary'!$D$7)^BF$29))),IF($M81=Lists!$H$3,IF($K81&lt;1,((($R81*(1-$E81)+$Q81*(1-$F81))/$K81)*((1+'Inputs &amp; Summary'!$D$7)^BF$29)),((INT(BF$29/$K81)-INT((BF$29-1)/$K81))*($R81*(1-$E81)+$Q81*(1-$F81))*((1+'Inputs &amp; Summary'!$D$7)^BF$29))),((_xlfn.WEIBULL.DIST(BF$29,$L81,$K81,FALSE)*($R81*(1-$E81)+$Q81*(1-$F81))*((1+'Inputs &amp; Summary'!$D$7)^BF$29))))))</f>
        <v>0</v>
      </c>
      <c r="BG81" s="114">
        <f>$D81*IF(BG$29&gt;'Inputs &amp; Summary'!$D$5,0,IF(BG$29&gt;VLOOKUP($G81,Lists!$J$17:$K$21,2),IF($M81=Lists!$H$3,IF($K81&lt;1,(($S81/$K81)*((1+'Inputs &amp; Summary'!$D$7)^BG$29)),((INT(BG$29/$K81)-INT((BG$29-1)/$K81))*$S81*((1+'Inputs &amp; Summary'!$D$7)^BG$29))),(_xlfn.WEIBULL.DIST(BG$29,$L81,$K81,FALSE)*$S81*((1+'Inputs &amp; Summary'!$D$7)^BG$29))),IF($M81=Lists!$H$3,IF($K81&lt;1,((($R81*(1-$E81)+$Q81*(1-$F81))/$K81)*((1+'Inputs &amp; Summary'!$D$7)^BG$29)),((INT(BG$29/$K81)-INT((BG$29-1)/$K81))*($R81*(1-$E81)+$Q81*(1-$F81))*((1+'Inputs &amp; Summary'!$D$7)^BG$29))),((_xlfn.WEIBULL.DIST(BG$29,$L81,$K81,FALSE)*($R81*(1-$E81)+$Q81*(1-$F81))*((1+'Inputs &amp; Summary'!$D$7)^BG$29))))))</f>
        <v>0</v>
      </c>
      <c r="BH81" s="114">
        <f>$D81*IF(BH$29&gt;'Inputs &amp; Summary'!$D$5,0,IF(BH$29&gt;VLOOKUP($G81,Lists!$J$17:$K$21,2),IF($M81=Lists!$H$3,IF($K81&lt;1,(($S81/$K81)*((1+'Inputs &amp; Summary'!$D$7)^BH$29)),((INT(BH$29/$K81)-INT((BH$29-1)/$K81))*$S81*((1+'Inputs &amp; Summary'!$D$7)^BH$29))),(_xlfn.WEIBULL.DIST(BH$29,$L81,$K81,FALSE)*$S81*((1+'Inputs &amp; Summary'!$D$7)^BH$29))),IF($M81=Lists!$H$3,IF($K81&lt;1,((($R81*(1-$E81)+$Q81*(1-$F81))/$K81)*((1+'Inputs &amp; Summary'!$D$7)^BH$29)),((INT(BH$29/$K81)-INT((BH$29-1)/$K81))*($R81*(1-$E81)+$Q81*(1-$F81))*((1+'Inputs &amp; Summary'!$D$7)^BH$29))),((_xlfn.WEIBULL.DIST(BH$29,$L81,$K81,FALSE)*($R81*(1-$E81)+$Q81*(1-$F81))*((1+'Inputs &amp; Summary'!$D$7)^BH$29))))))</f>
        <v>0</v>
      </c>
      <c r="BI81" s="114">
        <f>$D81*IF(BI$29&gt;'Inputs &amp; Summary'!$D$5,0,IF(BI$29&gt;VLOOKUP($G81,Lists!$J$17:$K$21,2),IF($M81=Lists!$H$3,IF($K81&lt;1,(($S81/$K81)*((1+'Inputs &amp; Summary'!$D$7)^BI$29)),((INT(BI$29/$K81)-INT((BI$29-1)/$K81))*$S81*((1+'Inputs &amp; Summary'!$D$7)^BI$29))),(_xlfn.WEIBULL.DIST(BI$29,$L81,$K81,FALSE)*$S81*((1+'Inputs &amp; Summary'!$D$7)^BI$29))),IF($M81=Lists!$H$3,IF($K81&lt;1,((($R81*(1-$E81)+$Q81*(1-$F81))/$K81)*((1+'Inputs &amp; Summary'!$D$7)^BI$29)),((INT(BI$29/$K81)-INT((BI$29-1)/$K81))*($R81*(1-$E81)+$Q81*(1-$F81))*((1+'Inputs &amp; Summary'!$D$7)^BI$29))),((_xlfn.WEIBULL.DIST(BI$29,$L81,$K81,FALSE)*($R81*(1-$E81)+$Q81*(1-$F81))*((1+'Inputs &amp; Summary'!$D$7)^BI$29))))))</f>
        <v>0</v>
      </c>
      <c r="BJ81" s="114">
        <f>$D81*IF(BJ$29&gt;'Inputs &amp; Summary'!$D$5,0,IF(BJ$29&gt;VLOOKUP($G81,Lists!$J$17:$K$21,2),IF($M81=Lists!$H$3,IF($K81&lt;1,(($S81/$K81)*((1+'Inputs &amp; Summary'!$D$7)^BJ$29)),((INT(BJ$29/$K81)-INT((BJ$29-1)/$K81))*$S81*((1+'Inputs &amp; Summary'!$D$7)^BJ$29))),(_xlfn.WEIBULL.DIST(BJ$29,$L81,$K81,FALSE)*$S81*((1+'Inputs &amp; Summary'!$D$7)^BJ$29))),IF($M81=Lists!$H$3,IF($K81&lt;1,((($R81*(1-$E81)+$Q81*(1-$F81))/$K81)*((1+'Inputs &amp; Summary'!$D$7)^BJ$29)),((INT(BJ$29/$K81)-INT((BJ$29-1)/$K81))*($R81*(1-$E81)+$Q81*(1-$F81))*((1+'Inputs &amp; Summary'!$D$7)^BJ$29))),((_xlfn.WEIBULL.DIST(BJ$29,$L81,$K81,FALSE)*($R81*(1-$E81)+$Q81*(1-$F81))*((1+'Inputs &amp; Summary'!$D$7)^BJ$29))))))</f>
        <v>0</v>
      </c>
      <c r="BK81" s="114">
        <f>$D81*IF(BK$29&gt;'Inputs &amp; Summary'!$D$5,0,IF(BK$29&gt;VLOOKUP($G81,Lists!$J$17:$K$21,2),IF($M81=Lists!$H$3,IF($K81&lt;1,(($S81/$K81)*((1+'Inputs &amp; Summary'!$D$7)^BK$29)),((INT(BK$29/$K81)-INT((BK$29-1)/$K81))*$S81*((1+'Inputs &amp; Summary'!$D$7)^BK$29))),(_xlfn.WEIBULL.DIST(BK$29,$L81,$K81,FALSE)*$S81*((1+'Inputs &amp; Summary'!$D$7)^BK$29))),IF($M81=Lists!$H$3,IF($K81&lt;1,((($R81*(1-$E81)+$Q81*(1-$F81))/$K81)*((1+'Inputs &amp; Summary'!$D$7)^BK$29)),((INT(BK$29/$K81)-INT((BK$29-1)/$K81))*($R81*(1-$E81)+$Q81*(1-$F81))*((1+'Inputs &amp; Summary'!$D$7)^BK$29))),((_xlfn.WEIBULL.DIST(BK$29,$L81,$K81,FALSE)*($R81*(1-$E81)+$Q81*(1-$F81))*((1+'Inputs &amp; Summary'!$D$7)^BK$29))))))</f>
        <v>0</v>
      </c>
      <c r="BL81" s="114">
        <f>$D81*IF(BL$29&gt;'Inputs &amp; Summary'!$D$5,0,IF(BL$29&gt;VLOOKUP($G81,Lists!$J$17:$K$21,2),IF($M81=Lists!$H$3,IF($K81&lt;1,(($S81/$K81)*((1+'Inputs &amp; Summary'!$D$7)^BL$29)),((INT(BL$29/$K81)-INT((BL$29-1)/$K81))*$S81*((1+'Inputs &amp; Summary'!$D$7)^BL$29))),(_xlfn.WEIBULL.DIST(BL$29,$L81,$K81,FALSE)*$S81*((1+'Inputs &amp; Summary'!$D$7)^BL$29))),IF($M81=Lists!$H$3,IF($K81&lt;1,((($R81*(1-$E81)+$Q81*(1-$F81))/$K81)*((1+'Inputs &amp; Summary'!$D$7)^BL$29)),((INT(BL$29/$K81)-INT((BL$29-1)/$K81))*($R81*(1-$E81)+$Q81*(1-$F81))*((1+'Inputs &amp; Summary'!$D$7)^BL$29))),((_xlfn.WEIBULL.DIST(BL$29,$L81,$K81,FALSE)*($R81*(1-$E81)+$Q81*(1-$F81))*((1+'Inputs &amp; Summary'!$D$7)^BL$29))))))</f>
        <v>0</v>
      </c>
    </row>
    <row r="82" spans="1:64" ht="28.8" x14ac:dyDescent="0.3">
      <c r="A82" s="79" t="s">
        <v>177</v>
      </c>
      <c r="B82" s="33" t="s">
        <v>307</v>
      </c>
      <c r="C82" s="33" t="s">
        <v>139</v>
      </c>
      <c r="D82" s="68">
        <v>0</v>
      </c>
      <c r="E82" s="68"/>
      <c r="F82" s="68"/>
      <c r="G82" s="213" t="s">
        <v>433</v>
      </c>
      <c r="H82" s="34" t="s">
        <v>16</v>
      </c>
      <c r="I82" s="34" t="s">
        <v>96</v>
      </c>
      <c r="J82" s="33">
        <f>VLOOKUP(I82,'Labor Rates'!$A$1:$B$16,2)</f>
        <v>14.423076923076923</v>
      </c>
      <c r="K82" s="35">
        <v>1</v>
      </c>
      <c r="L82" s="35">
        <v>1</v>
      </c>
      <c r="M82" s="33" t="s">
        <v>259</v>
      </c>
      <c r="N82" s="84">
        <f>'Inputs &amp; Summary'!$D$25</f>
        <v>18</v>
      </c>
      <c r="O82" s="35">
        <v>0.25</v>
      </c>
      <c r="P82" s="5">
        <v>0</v>
      </c>
      <c r="Q82" s="73">
        <f t="shared" si="11"/>
        <v>64.90384615384616</v>
      </c>
      <c r="R82" s="73">
        <f t="shared" si="12"/>
        <v>0</v>
      </c>
      <c r="S82" s="74">
        <f t="shared" si="13"/>
        <v>0</v>
      </c>
      <c r="T82" s="88"/>
      <c r="U82" s="80"/>
      <c r="V82" s="87">
        <f t="shared" si="14"/>
        <v>0</v>
      </c>
      <c r="W82" s="87">
        <f>NPV('Inputs &amp; Summary'!$D$6,Y82:BL82)</f>
        <v>0</v>
      </c>
      <c r="X82" s="90">
        <f t="shared" si="15"/>
        <v>0</v>
      </c>
      <c r="Y82" s="114">
        <f>$D82*IF(Y$29&gt;'Inputs &amp; Summary'!$D$5,0,IF(Y$29&gt;VLOOKUP($G82,Lists!$J$17:$K$21,2),IF($M82=Lists!$H$3,IF($K82&lt;1,(($S82/$K82)*((1+'Inputs &amp; Summary'!$D$7)^Y$29)),((INT(Y$29/$K82)-INT((Y$29-1)/$K82))*$S82*((1+'Inputs &amp; Summary'!$D$7)^Y$29))),(_xlfn.WEIBULL.DIST(Y$29,$L82,$K82,FALSE)*$S82*((1+'Inputs &amp; Summary'!$D$7)^Y$29))),IF($M82=Lists!$H$3,IF($K82&lt;1,((($R82*(1-$E82)+$Q82*(1-$F82))/$K82)*((1+'Inputs &amp; Summary'!$D$7)^Y$29)),((INT(Y$29/$K82)-INT((Y$29-1)/$K82))*($R82*(1-$E82)+$Q82*(1-$F82))*((1+'Inputs &amp; Summary'!$D$7)^Y$29))),((_xlfn.WEIBULL.DIST(Y$29,$L82,$K82,FALSE)*($R82*(1-$E82)+$Q82*(1-$F82))*((1+'Inputs &amp; Summary'!$D$7)^Y$29))))))</f>
        <v>0</v>
      </c>
      <c r="Z82" s="114">
        <f>$D82*IF(Z$29&gt;'Inputs &amp; Summary'!$D$5,0,IF(Z$29&gt;VLOOKUP($G82,Lists!$J$17:$K$21,2),IF($M82=Lists!$H$3,IF($K82&lt;1,(($S82/$K82)*((1+'Inputs &amp; Summary'!$D$7)^Z$29)),((INT(Z$29/$K82)-INT((Z$29-1)/$K82))*$S82*((1+'Inputs &amp; Summary'!$D$7)^Z$29))),(_xlfn.WEIBULL.DIST(Z$29,$L82,$K82,FALSE)*$S82*((1+'Inputs &amp; Summary'!$D$7)^Z$29))),IF($M82=Lists!$H$3,IF($K82&lt;1,((($R82*(1-$E82)+$Q82*(1-$F82))/$K82)*((1+'Inputs &amp; Summary'!$D$7)^Z$29)),((INT(Z$29/$K82)-INT((Z$29-1)/$K82))*($R82*(1-$E82)+$Q82*(1-$F82))*((1+'Inputs &amp; Summary'!$D$7)^Z$29))),((_xlfn.WEIBULL.DIST(Z$29,$L82,$K82,FALSE)*($R82*(1-$E82)+$Q82*(1-$F82))*((1+'Inputs &amp; Summary'!$D$7)^Z$29))))))</f>
        <v>0</v>
      </c>
      <c r="AA82" s="114">
        <f>$D82*IF(AA$29&gt;'Inputs &amp; Summary'!$D$5,0,IF(AA$29&gt;VLOOKUP($G82,Lists!$J$17:$K$21,2),IF($M82=Lists!$H$3,IF($K82&lt;1,(($S82/$K82)*((1+'Inputs &amp; Summary'!$D$7)^AA$29)),((INT(AA$29/$K82)-INT((AA$29-1)/$K82))*$S82*((1+'Inputs &amp; Summary'!$D$7)^AA$29))),(_xlfn.WEIBULL.DIST(AA$29,$L82,$K82,FALSE)*$S82*((1+'Inputs &amp; Summary'!$D$7)^AA$29))),IF($M82=Lists!$H$3,IF($K82&lt;1,((($R82*(1-$E82)+$Q82*(1-$F82))/$K82)*((1+'Inputs &amp; Summary'!$D$7)^AA$29)),((INT(AA$29/$K82)-INT((AA$29-1)/$K82))*($R82*(1-$E82)+$Q82*(1-$F82))*((1+'Inputs &amp; Summary'!$D$7)^AA$29))),((_xlfn.WEIBULL.DIST(AA$29,$L82,$K82,FALSE)*($R82*(1-$E82)+$Q82*(1-$F82))*((1+'Inputs &amp; Summary'!$D$7)^AA$29))))))</f>
        <v>0</v>
      </c>
      <c r="AB82" s="114">
        <f>$D82*IF(AB$29&gt;'Inputs &amp; Summary'!$D$5,0,IF(AB$29&gt;VLOOKUP($G82,Lists!$J$17:$K$21,2),IF($M82=Lists!$H$3,IF($K82&lt;1,(($S82/$K82)*((1+'Inputs &amp; Summary'!$D$7)^AB$29)),((INT(AB$29/$K82)-INT((AB$29-1)/$K82))*$S82*((1+'Inputs &amp; Summary'!$D$7)^AB$29))),(_xlfn.WEIBULL.DIST(AB$29,$L82,$K82,FALSE)*$S82*((1+'Inputs &amp; Summary'!$D$7)^AB$29))),IF($M82=Lists!$H$3,IF($K82&lt;1,((($R82*(1-$E82)+$Q82*(1-$F82))/$K82)*((1+'Inputs &amp; Summary'!$D$7)^AB$29)),((INT(AB$29/$K82)-INT((AB$29-1)/$K82))*($R82*(1-$E82)+$Q82*(1-$F82))*((1+'Inputs &amp; Summary'!$D$7)^AB$29))),((_xlfn.WEIBULL.DIST(AB$29,$L82,$K82,FALSE)*($R82*(1-$E82)+$Q82*(1-$F82))*((1+'Inputs &amp; Summary'!$D$7)^AB$29))))))</f>
        <v>0</v>
      </c>
      <c r="AC82" s="114">
        <f>$D82*IF(AC$29&gt;'Inputs &amp; Summary'!$D$5,0,IF(AC$29&gt;VLOOKUP($G82,Lists!$J$17:$K$21,2),IF($M82=Lists!$H$3,IF($K82&lt;1,(($S82/$K82)*((1+'Inputs &amp; Summary'!$D$7)^AC$29)),((INT(AC$29/$K82)-INT((AC$29-1)/$K82))*$S82*((1+'Inputs &amp; Summary'!$D$7)^AC$29))),(_xlfn.WEIBULL.DIST(AC$29,$L82,$K82,FALSE)*$S82*((1+'Inputs &amp; Summary'!$D$7)^AC$29))),IF($M82=Lists!$H$3,IF($K82&lt;1,((($R82*(1-$E82)+$Q82*(1-$F82))/$K82)*((1+'Inputs &amp; Summary'!$D$7)^AC$29)),((INT(AC$29/$K82)-INT((AC$29-1)/$K82))*($R82*(1-$E82)+$Q82*(1-$F82))*((1+'Inputs &amp; Summary'!$D$7)^AC$29))),((_xlfn.WEIBULL.DIST(AC$29,$L82,$K82,FALSE)*($R82*(1-$E82)+$Q82*(1-$F82))*((1+'Inputs &amp; Summary'!$D$7)^AC$29))))))</f>
        <v>0</v>
      </c>
      <c r="AD82" s="114">
        <f>$D82*IF(AD$29&gt;'Inputs &amp; Summary'!$D$5,0,IF(AD$29&gt;VLOOKUP($G82,Lists!$J$17:$K$21,2),IF($M82=Lists!$H$3,IF($K82&lt;1,(($S82/$K82)*((1+'Inputs &amp; Summary'!$D$7)^AD$29)),((INT(AD$29/$K82)-INT((AD$29-1)/$K82))*$S82*((1+'Inputs &amp; Summary'!$D$7)^AD$29))),(_xlfn.WEIBULL.DIST(AD$29,$L82,$K82,FALSE)*$S82*((1+'Inputs &amp; Summary'!$D$7)^AD$29))),IF($M82=Lists!$H$3,IF($K82&lt;1,((($R82*(1-$E82)+$Q82*(1-$F82))/$K82)*((1+'Inputs &amp; Summary'!$D$7)^AD$29)),((INT(AD$29/$K82)-INT((AD$29-1)/$K82))*($R82*(1-$E82)+$Q82*(1-$F82))*((1+'Inputs &amp; Summary'!$D$7)^AD$29))),((_xlfn.WEIBULL.DIST(AD$29,$L82,$K82,FALSE)*($R82*(1-$E82)+$Q82*(1-$F82))*((1+'Inputs &amp; Summary'!$D$7)^AD$29))))))</f>
        <v>0</v>
      </c>
      <c r="AE82" s="114">
        <f>$D82*IF(AE$29&gt;'Inputs &amp; Summary'!$D$5,0,IF(AE$29&gt;VLOOKUP($G82,Lists!$J$17:$K$21,2),IF($M82=Lists!$H$3,IF($K82&lt;1,(($S82/$K82)*((1+'Inputs &amp; Summary'!$D$7)^AE$29)),((INT(AE$29/$K82)-INT((AE$29-1)/$K82))*$S82*((1+'Inputs &amp; Summary'!$D$7)^AE$29))),(_xlfn.WEIBULL.DIST(AE$29,$L82,$K82,FALSE)*$S82*((1+'Inputs &amp; Summary'!$D$7)^AE$29))),IF($M82=Lists!$H$3,IF($K82&lt;1,((($R82*(1-$E82)+$Q82*(1-$F82))/$K82)*((1+'Inputs &amp; Summary'!$D$7)^AE$29)),((INT(AE$29/$K82)-INT((AE$29-1)/$K82))*($R82*(1-$E82)+$Q82*(1-$F82))*((1+'Inputs &amp; Summary'!$D$7)^AE$29))),((_xlfn.WEIBULL.DIST(AE$29,$L82,$K82,FALSE)*($R82*(1-$E82)+$Q82*(1-$F82))*((1+'Inputs &amp; Summary'!$D$7)^AE$29))))))</f>
        <v>0</v>
      </c>
      <c r="AF82" s="114">
        <f>$D82*IF(AF$29&gt;'Inputs &amp; Summary'!$D$5,0,IF(AF$29&gt;VLOOKUP($G82,Lists!$J$17:$K$21,2),IF($M82=Lists!$H$3,IF($K82&lt;1,(($S82/$K82)*((1+'Inputs &amp; Summary'!$D$7)^AF$29)),((INT(AF$29/$K82)-INT((AF$29-1)/$K82))*$S82*((1+'Inputs &amp; Summary'!$D$7)^AF$29))),(_xlfn.WEIBULL.DIST(AF$29,$L82,$K82,FALSE)*$S82*((1+'Inputs &amp; Summary'!$D$7)^AF$29))),IF($M82=Lists!$H$3,IF($K82&lt;1,((($R82*(1-$E82)+$Q82*(1-$F82))/$K82)*((1+'Inputs &amp; Summary'!$D$7)^AF$29)),((INT(AF$29/$K82)-INT((AF$29-1)/$K82))*($R82*(1-$E82)+$Q82*(1-$F82))*((1+'Inputs &amp; Summary'!$D$7)^AF$29))),((_xlfn.WEIBULL.DIST(AF$29,$L82,$K82,FALSE)*($R82*(1-$E82)+$Q82*(1-$F82))*((1+'Inputs &amp; Summary'!$D$7)^AF$29))))))</f>
        <v>0</v>
      </c>
      <c r="AG82" s="114">
        <f>$D82*IF(AG$29&gt;'Inputs &amp; Summary'!$D$5,0,IF(AG$29&gt;VLOOKUP($G82,Lists!$J$17:$K$21,2),IF($M82=Lists!$H$3,IF($K82&lt;1,(($S82/$K82)*((1+'Inputs &amp; Summary'!$D$7)^AG$29)),((INT(AG$29/$K82)-INT((AG$29-1)/$K82))*$S82*((1+'Inputs &amp; Summary'!$D$7)^AG$29))),(_xlfn.WEIBULL.DIST(AG$29,$L82,$K82,FALSE)*$S82*((1+'Inputs &amp; Summary'!$D$7)^AG$29))),IF($M82=Lists!$H$3,IF($K82&lt;1,((($R82*(1-$E82)+$Q82*(1-$F82))/$K82)*((1+'Inputs &amp; Summary'!$D$7)^AG$29)),((INT(AG$29/$K82)-INT((AG$29-1)/$K82))*($R82*(1-$E82)+$Q82*(1-$F82))*((1+'Inputs &amp; Summary'!$D$7)^AG$29))),((_xlfn.WEIBULL.DIST(AG$29,$L82,$K82,FALSE)*($R82*(1-$E82)+$Q82*(1-$F82))*((1+'Inputs &amp; Summary'!$D$7)^AG$29))))))</f>
        <v>0</v>
      </c>
      <c r="AH82" s="114">
        <f>$D82*IF(AH$29&gt;'Inputs &amp; Summary'!$D$5,0,IF(AH$29&gt;VLOOKUP($G82,Lists!$J$17:$K$21,2),IF($M82=Lists!$H$3,IF($K82&lt;1,(($S82/$K82)*((1+'Inputs &amp; Summary'!$D$7)^AH$29)),((INT(AH$29/$K82)-INT((AH$29-1)/$K82))*$S82*((1+'Inputs &amp; Summary'!$D$7)^AH$29))),(_xlfn.WEIBULL.DIST(AH$29,$L82,$K82,FALSE)*$S82*((1+'Inputs &amp; Summary'!$D$7)^AH$29))),IF($M82=Lists!$H$3,IF($K82&lt;1,((($R82*(1-$E82)+$Q82*(1-$F82))/$K82)*((1+'Inputs &amp; Summary'!$D$7)^AH$29)),((INT(AH$29/$K82)-INT((AH$29-1)/$K82))*($R82*(1-$E82)+$Q82*(1-$F82))*((1+'Inputs &amp; Summary'!$D$7)^AH$29))),((_xlfn.WEIBULL.DIST(AH$29,$L82,$K82,FALSE)*($R82*(1-$E82)+$Q82*(1-$F82))*((1+'Inputs &amp; Summary'!$D$7)^AH$29))))))</f>
        <v>0</v>
      </c>
      <c r="AI82" s="114">
        <f>$D82*IF(AI$29&gt;'Inputs &amp; Summary'!$D$5,0,IF(AI$29&gt;VLOOKUP($G82,Lists!$J$17:$K$21,2),IF($M82=Lists!$H$3,IF($K82&lt;1,(($S82/$K82)*((1+'Inputs &amp; Summary'!$D$7)^AI$29)),((INT(AI$29/$K82)-INT((AI$29-1)/$K82))*$S82*((1+'Inputs &amp; Summary'!$D$7)^AI$29))),(_xlfn.WEIBULL.DIST(AI$29,$L82,$K82,FALSE)*$S82*((1+'Inputs &amp; Summary'!$D$7)^AI$29))),IF($M82=Lists!$H$3,IF($K82&lt;1,((($R82*(1-$E82)+$Q82*(1-$F82))/$K82)*((1+'Inputs &amp; Summary'!$D$7)^AI$29)),((INT(AI$29/$K82)-INT((AI$29-1)/$K82))*($R82*(1-$E82)+$Q82*(1-$F82))*((1+'Inputs &amp; Summary'!$D$7)^AI$29))),((_xlfn.WEIBULL.DIST(AI$29,$L82,$K82,FALSE)*($R82*(1-$E82)+$Q82*(1-$F82))*((1+'Inputs &amp; Summary'!$D$7)^AI$29))))))</f>
        <v>0</v>
      </c>
      <c r="AJ82" s="114">
        <f>$D82*IF(AJ$29&gt;'Inputs &amp; Summary'!$D$5,0,IF(AJ$29&gt;VLOOKUP($G82,Lists!$J$17:$K$21,2),IF($M82=Lists!$H$3,IF($K82&lt;1,(($S82/$K82)*((1+'Inputs &amp; Summary'!$D$7)^AJ$29)),((INT(AJ$29/$K82)-INT((AJ$29-1)/$K82))*$S82*((1+'Inputs &amp; Summary'!$D$7)^AJ$29))),(_xlfn.WEIBULL.DIST(AJ$29,$L82,$K82,FALSE)*$S82*((1+'Inputs &amp; Summary'!$D$7)^AJ$29))),IF($M82=Lists!$H$3,IF($K82&lt;1,((($R82*(1-$E82)+$Q82*(1-$F82))/$K82)*((1+'Inputs &amp; Summary'!$D$7)^AJ$29)),((INT(AJ$29/$K82)-INT((AJ$29-1)/$K82))*($R82*(1-$E82)+$Q82*(1-$F82))*((1+'Inputs &amp; Summary'!$D$7)^AJ$29))),((_xlfn.WEIBULL.DIST(AJ$29,$L82,$K82,FALSE)*($R82*(1-$E82)+$Q82*(1-$F82))*((1+'Inputs &amp; Summary'!$D$7)^AJ$29))))))</f>
        <v>0</v>
      </c>
      <c r="AK82" s="114">
        <f>$D82*IF(AK$29&gt;'Inputs &amp; Summary'!$D$5,0,IF(AK$29&gt;VLOOKUP($G82,Lists!$J$17:$K$21,2),IF($M82=Lists!$H$3,IF($K82&lt;1,(($S82/$K82)*((1+'Inputs &amp; Summary'!$D$7)^AK$29)),((INT(AK$29/$K82)-INT((AK$29-1)/$K82))*$S82*((1+'Inputs &amp; Summary'!$D$7)^AK$29))),(_xlfn.WEIBULL.DIST(AK$29,$L82,$K82,FALSE)*$S82*((1+'Inputs &amp; Summary'!$D$7)^AK$29))),IF($M82=Lists!$H$3,IF($K82&lt;1,((($R82*(1-$E82)+$Q82*(1-$F82))/$K82)*((1+'Inputs &amp; Summary'!$D$7)^AK$29)),((INT(AK$29/$K82)-INT((AK$29-1)/$K82))*($R82*(1-$E82)+$Q82*(1-$F82))*((1+'Inputs &amp; Summary'!$D$7)^AK$29))),((_xlfn.WEIBULL.DIST(AK$29,$L82,$K82,FALSE)*($R82*(1-$E82)+$Q82*(1-$F82))*((1+'Inputs &amp; Summary'!$D$7)^AK$29))))))</f>
        <v>0</v>
      </c>
      <c r="AL82" s="114">
        <f>$D82*IF(AL$29&gt;'Inputs &amp; Summary'!$D$5,0,IF(AL$29&gt;VLOOKUP($G82,Lists!$J$17:$K$21,2),IF($M82=Lists!$H$3,IF($K82&lt;1,(($S82/$K82)*((1+'Inputs &amp; Summary'!$D$7)^AL$29)),((INT(AL$29/$K82)-INT((AL$29-1)/$K82))*$S82*((1+'Inputs &amp; Summary'!$D$7)^AL$29))),(_xlfn.WEIBULL.DIST(AL$29,$L82,$K82,FALSE)*$S82*((1+'Inputs &amp; Summary'!$D$7)^AL$29))),IF($M82=Lists!$H$3,IF($K82&lt;1,((($R82*(1-$E82)+$Q82*(1-$F82))/$K82)*((1+'Inputs &amp; Summary'!$D$7)^AL$29)),((INT(AL$29/$K82)-INT((AL$29-1)/$K82))*($R82*(1-$E82)+$Q82*(1-$F82))*((1+'Inputs &amp; Summary'!$D$7)^AL$29))),((_xlfn.WEIBULL.DIST(AL$29,$L82,$K82,FALSE)*($R82*(1-$E82)+$Q82*(1-$F82))*((1+'Inputs &amp; Summary'!$D$7)^AL$29))))))</f>
        <v>0</v>
      </c>
      <c r="AM82" s="114">
        <f>$D82*IF(AM$29&gt;'Inputs &amp; Summary'!$D$5,0,IF(AM$29&gt;VLOOKUP($G82,Lists!$J$17:$K$21,2),IF($M82=Lists!$H$3,IF($K82&lt;1,(($S82/$K82)*((1+'Inputs &amp; Summary'!$D$7)^AM$29)),((INT(AM$29/$K82)-INT((AM$29-1)/$K82))*$S82*((1+'Inputs &amp; Summary'!$D$7)^AM$29))),(_xlfn.WEIBULL.DIST(AM$29,$L82,$K82,FALSE)*$S82*((1+'Inputs &amp; Summary'!$D$7)^AM$29))),IF($M82=Lists!$H$3,IF($K82&lt;1,((($R82*(1-$E82)+$Q82*(1-$F82))/$K82)*((1+'Inputs &amp; Summary'!$D$7)^AM$29)),((INT(AM$29/$K82)-INT((AM$29-1)/$K82))*($R82*(1-$E82)+$Q82*(1-$F82))*((1+'Inputs &amp; Summary'!$D$7)^AM$29))),((_xlfn.WEIBULL.DIST(AM$29,$L82,$K82,FALSE)*($R82*(1-$E82)+$Q82*(1-$F82))*((1+'Inputs &amp; Summary'!$D$7)^AM$29))))))</f>
        <v>0</v>
      </c>
      <c r="AN82" s="114">
        <f>$D82*IF(AN$29&gt;'Inputs &amp; Summary'!$D$5,0,IF(AN$29&gt;VLOOKUP($G82,Lists!$J$17:$K$21,2),IF($M82=Lists!$H$3,IF($K82&lt;1,(($S82/$K82)*((1+'Inputs &amp; Summary'!$D$7)^AN$29)),((INT(AN$29/$K82)-INT((AN$29-1)/$K82))*$S82*((1+'Inputs &amp; Summary'!$D$7)^AN$29))),(_xlfn.WEIBULL.DIST(AN$29,$L82,$K82,FALSE)*$S82*((1+'Inputs &amp; Summary'!$D$7)^AN$29))),IF($M82=Lists!$H$3,IF($K82&lt;1,((($R82*(1-$E82)+$Q82*(1-$F82))/$K82)*((1+'Inputs &amp; Summary'!$D$7)^AN$29)),((INT(AN$29/$K82)-INT((AN$29-1)/$K82))*($R82*(1-$E82)+$Q82*(1-$F82))*((1+'Inputs &amp; Summary'!$D$7)^AN$29))),((_xlfn.WEIBULL.DIST(AN$29,$L82,$K82,FALSE)*($R82*(1-$E82)+$Q82*(1-$F82))*((1+'Inputs &amp; Summary'!$D$7)^AN$29))))))</f>
        <v>0</v>
      </c>
      <c r="AO82" s="114">
        <f>$D82*IF(AO$29&gt;'Inputs &amp; Summary'!$D$5,0,IF(AO$29&gt;VLOOKUP($G82,Lists!$J$17:$K$21,2),IF($M82=Lists!$H$3,IF($K82&lt;1,(($S82/$K82)*((1+'Inputs &amp; Summary'!$D$7)^AO$29)),((INT(AO$29/$K82)-INT((AO$29-1)/$K82))*$S82*((1+'Inputs &amp; Summary'!$D$7)^AO$29))),(_xlfn.WEIBULL.DIST(AO$29,$L82,$K82,FALSE)*$S82*((1+'Inputs &amp; Summary'!$D$7)^AO$29))),IF($M82=Lists!$H$3,IF($K82&lt;1,((($R82*(1-$E82)+$Q82*(1-$F82))/$K82)*((1+'Inputs &amp; Summary'!$D$7)^AO$29)),((INT(AO$29/$K82)-INT((AO$29-1)/$K82))*($R82*(1-$E82)+$Q82*(1-$F82))*((1+'Inputs &amp; Summary'!$D$7)^AO$29))),((_xlfn.WEIBULL.DIST(AO$29,$L82,$K82,FALSE)*($R82*(1-$E82)+$Q82*(1-$F82))*((1+'Inputs &amp; Summary'!$D$7)^AO$29))))))</f>
        <v>0</v>
      </c>
      <c r="AP82" s="114">
        <f>$D82*IF(AP$29&gt;'Inputs &amp; Summary'!$D$5,0,IF(AP$29&gt;VLOOKUP($G82,Lists!$J$17:$K$21,2),IF($M82=Lists!$H$3,IF($K82&lt;1,(($S82/$K82)*((1+'Inputs &amp; Summary'!$D$7)^AP$29)),((INT(AP$29/$K82)-INT((AP$29-1)/$K82))*$S82*((1+'Inputs &amp; Summary'!$D$7)^AP$29))),(_xlfn.WEIBULL.DIST(AP$29,$L82,$K82,FALSE)*$S82*((1+'Inputs &amp; Summary'!$D$7)^AP$29))),IF($M82=Lists!$H$3,IF($K82&lt;1,((($R82*(1-$E82)+$Q82*(1-$F82))/$K82)*((1+'Inputs &amp; Summary'!$D$7)^AP$29)),((INT(AP$29/$K82)-INT((AP$29-1)/$K82))*($R82*(1-$E82)+$Q82*(1-$F82))*((1+'Inputs &amp; Summary'!$D$7)^AP$29))),((_xlfn.WEIBULL.DIST(AP$29,$L82,$K82,FALSE)*($R82*(1-$E82)+$Q82*(1-$F82))*((1+'Inputs &amp; Summary'!$D$7)^AP$29))))))</f>
        <v>0</v>
      </c>
      <c r="AQ82" s="114">
        <f>$D82*IF(AQ$29&gt;'Inputs &amp; Summary'!$D$5,0,IF(AQ$29&gt;VLOOKUP($G82,Lists!$J$17:$K$21,2),IF($M82=Lists!$H$3,IF($K82&lt;1,(($S82/$K82)*((1+'Inputs &amp; Summary'!$D$7)^AQ$29)),((INT(AQ$29/$K82)-INT((AQ$29-1)/$K82))*$S82*((1+'Inputs &amp; Summary'!$D$7)^AQ$29))),(_xlfn.WEIBULL.DIST(AQ$29,$L82,$K82,FALSE)*$S82*((1+'Inputs &amp; Summary'!$D$7)^AQ$29))),IF($M82=Lists!$H$3,IF($K82&lt;1,((($R82*(1-$E82)+$Q82*(1-$F82))/$K82)*((1+'Inputs &amp; Summary'!$D$7)^AQ$29)),((INT(AQ$29/$K82)-INT((AQ$29-1)/$K82))*($R82*(1-$E82)+$Q82*(1-$F82))*((1+'Inputs &amp; Summary'!$D$7)^AQ$29))),((_xlfn.WEIBULL.DIST(AQ$29,$L82,$K82,FALSE)*($R82*(1-$E82)+$Q82*(1-$F82))*((1+'Inputs &amp; Summary'!$D$7)^AQ$29))))))</f>
        <v>0</v>
      </c>
      <c r="AR82" s="114">
        <f>$D82*IF(AR$29&gt;'Inputs &amp; Summary'!$D$5,0,IF(AR$29&gt;VLOOKUP($G82,Lists!$J$17:$K$21,2),IF($M82=Lists!$H$3,IF($K82&lt;1,(($S82/$K82)*((1+'Inputs &amp; Summary'!$D$7)^AR$29)),((INT(AR$29/$K82)-INT((AR$29-1)/$K82))*$S82*((1+'Inputs &amp; Summary'!$D$7)^AR$29))),(_xlfn.WEIBULL.DIST(AR$29,$L82,$K82,FALSE)*$S82*((1+'Inputs &amp; Summary'!$D$7)^AR$29))),IF($M82=Lists!$H$3,IF($K82&lt;1,((($R82*(1-$E82)+$Q82*(1-$F82))/$K82)*((1+'Inputs &amp; Summary'!$D$7)^AR$29)),((INT(AR$29/$K82)-INT((AR$29-1)/$K82))*($R82*(1-$E82)+$Q82*(1-$F82))*((1+'Inputs &amp; Summary'!$D$7)^AR$29))),((_xlfn.WEIBULL.DIST(AR$29,$L82,$K82,FALSE)*($R82*(1-$E82)+$Q82*(1-$F82))*((1+'Inputs &amp; Summary'!$D$7)^AR$29))))))</f>
        <v>0</v>
      </c>
      <c r="AS82" s="114">
        <f>$D82*IF(AS$29&gt;'Inputs &amp; Summary'!$D$5,0,IF(AS$29&gt;VLOOKUP($G82,Lists!$J$17:$K$21,2),IF($M82=Lists!$H$3,IF($K82&lt;1,(($S82/$K82)*((1+'Inputs &amp; Summary'!$D$7)^AS$29)),((INT(AS$29/$K82)-INT((AS$29-1)/$K82))*$S82*((1+'Inputs &amp; Summary'!$D$7)^AS$29))),(_xlfn.WEIBULL.DIST(AS$29,$L82,$K82,FALSE)*$S82*((1+'Inputs &amp; Summary'!$D$7)^AS$29))),IF($M82=Lists!$H$3,IF($K82&lt;1,((($R82*(1-$E82)+$Q82*(1-$F82))/$K82)*((1+'Inputs &amp; Summary'!$D$7)^AS$29)),((INT(AS$29/$K82)-INT((AS$29-1)/$K82))*($R82*(1-$E82)+$Q82*(1-$F82))*((1+'Inputs &amp; Summary'!$D$7)^AS$29))),((_xlfn.WEIBULL.DIST(AS$29,$L82,$K82,FALSE)*($R82*(1-$E82)+$Q82*(1-$F82))*((1+'Inputs &amp; Summary'!$D$7)^AS$29))))))</f>
        <v>0</v>
      </c>
      <c r="AT82" s="114">
        <f>$D82*IF(AT$29&gt;'Inputs &amp; Summary'!$D$5,0,IF(AT$29&gt;VLOOKUP($G82,Lists!$J$17:$K$21,2),IF($M82=Lists!$H$3,IF($K82&lt;1,(($S82/$K82)*((1+'Inputs &amp; Summary'!$D$7)^AT$29)),((INT(AT$29/$K82)-INT((AT$29-1)/$K82))*$S82*((1+'Inputs &amp; Summary'!$D$7)^AT$29))),(_xlfn.WEIBULL.DIST(AT$29,$L82,$K82,FALSE)*$S82*((1+'Inputs &amp; Summary'!$D$7)^AT$29))),IF($M82=Lists!$H$3,IF($K82&lt;1,((($R82*(1-$E82)+$Q82*(1-$F82))/$K82)*((1+'Inputs &amp; Summary'!$D$7)^AT$29)),((INT(AT$29/$K82)-INT((AT$29-1)/$K82))*($R82*(1-$E82)+$Q82*(1-$F82))*((1+'Inputs &amp; Summary'!$D$7)^AT$29))),((_xlfn.WEIBULL.DIST(AT$29,$L82,$K82,FALSE)*($R82*(1-$E82)+$Q82*(1-$F82))*((1+'Inputs &amp; Summary'!$D$7)^AT$29))))))</f>
        <v>0</v>
      </c>
      <c r="AU82" s="114">
        <f>$D82*IF(AU$29&gt;'Inputs &amp; Summary'!$D$5,0,IF(AU$29&gt;VLOOKUP($G82,Lists!$J$17:$K$21,2),IF($M82=Lists!$H$3,IF($K82&lt;1,(($S82/$K82)*((1+'Inputs &amp; Summary'!$D$7)^AU$29)),((INT(AU$29/$K82)-INT((AU$29-1)/$K82))*$S82*((1+'Inputs &amp; Summary'!$D$7)^AU$29))),(_xlfn.WEIBULL.DIST(AU$29,$L82,$K82,FALSE)*$S82*((1+'Inputs &amp; Summary'!$D$7)^AU$29))),IF($M82=Lists!$H$3,IF($K82&lt;1,((($R82*(1-$E82)+$Q82*(1-$F82))/$K82)*((1+'Inputs &amp; Summary'!$D$7)^AU$29)),((INT(AU$29/$K82)-INT((AU$29-1)/$K82))*($R82*(1-$E82)+$Q82*(1-$F82))*((1+'Inputs &amp; Summary'!$D$7)^AU$29))),((_xlfn.WEIBULL.DIST(AU$29,$L82,$K82,FALSE)*($R82*(1-$E82)+$Q82*(1-$F82))*((1+'Inputs &amp; Summary'!$D$7)^AU$29))))))</f>
        <v>0</v>
      </c>
      <c r="AV82" s="114">
        <f>$D82*IF(AV$29&gt;'Inputs &amp; Summary'!$D$5,0,IF(AV$29&gt;VLOOKUP($G82,Lists!$J$17:$K$21,2),IF($M82=Lists!$H$3,IF($K82&lt;1,(($S82/$K82)*((1+'Inputs &amp; Summary'!$D$7)^AV$29)),((INT(AV$29/$K82)-INT((AV$29-1)/$K82))*$S82*((1+'Inputs &amp; Summary'!$D$7)^AV$29))),(_xlfn.WEIBULL.DIST(AV$29,$L82,$K82,FALSE)*$S82*((1+'Inputs &amp; Summary'!$D$7)^AV$29))),IF($M82=Lists!$H$3,IF($K82&lt;1,((($R82*(1-$E82)+$Q82*(1-$F82))/$K82)*((1+'Inputs &amp; Summary'!$D$7)^AV$29)),((INT(AV$29/$K82)-INT((AV$29-1)/$K82))*($R82*(1-$E82)+$Q82*(1-$F82))*((1+'Inputs &amp; Summary'!$D$7)^AV$29))),((_xlfn.WEIBULL.DIST(AV$29,$L82,$K82,FALSE)*($R82*(1-$E82)+$Q82*(1-$F82))*((1+'Inputs &amp; Summary'!$D$7)^AV$29))))))</f>
        <v>0</v>
      </c>
      <c r="AW82" s="114">
        <f>$D82*IF(AW$29&gt;'Inputs &amp; Summary'!$D$5,0,IF(AW$29&gt;VLOOKUP($G82,Lists!$J$17:$K$21,2),IF($M82=Lists!$H$3,IF($K82&lt;1,(($S82/$K82)*((1+'Inputs &amp; Summary'!$D$7)^AW$29)),((INT(AW$29/$K82)-INT((AW$29-1)/$K82))*$S82*((1+'Inputs &amp; Summary'!$D$7)^AW$29))),(_xlfn.WEIBULL.DIST(AW$29,$L82,$K82,FALSE)*$S82*((1+'Inputs &amp; Summary'!$D$7)^AW$29))),IF($M82=Lists!$H$3,IF($K82&lt;1,((($R82*(1-$E82)+$Q82*(1-$F82))/$K82)*((1+'Inputs &amp; Summary'!$D$7)^AW$29)),((INT(AW$29/$K82)-INT((AW$29-1)/$K82))*($R82*(1-$E82)+$Q82*(1-$F82))*((1+'Inputs &amp; Summary'!$D$7)^AW$29))),((_xlfn.WEIBULL.DIST(AW$29,$L82,$K82,FALSE)*($R82*(1-$E82)+$Q82*(1-$F82))*((1+'Inputs &amp; Summary'!$D$7)^AW$29))))))</f>
        <v>0</v>
      </c>
      <c r="AX82" s="114">
        <f>$D82*IF(AX$29&gt;'Inputs &amp; Summary'!$D$5,0,IF(AX$29&gt;VLOOKUP($G82,Lists!$J$17:$K$21,2),IF($M82=Lists!$H$3,IF($K82&lt;1,(($S82/$K82)*((1+'Inputs &amp; Summary'!$D$7)^AX$29)),((INT(AX$29/$K82)-INT((AX$29-1)/$K82))*$S82*((1+'Inputs &amp; Summary'!$D$7)^AX$29))),(_xlfn.WEIBULL.DIST(AX$29,$L82,$K82,FALSE)*$S82*((1+'Inputs &amp; Summary'!$D$7)^AX$29))),IF($M82=Lists!$H$3,IF($K82&lt;1,((($R82*(1-$E82)+$Q82*(1-$F82))/$K82)*((1+'Inputs &amp; Summary'!$D$7)^AX$29)),((INT(AX$29/$K82)-INT((AX$29-1)/$K82))*($R82*(1-$E82)+$Q82*(1-$F82))*((1+'Inputs &amp; Summary'!$D$7)^AX$29))),((_xlfn.WEIBULL.DIST(AX$29,$L82,$K82,FALSE)*($R82*(1-$E82)+$Q82*(1-$F82))*((1+'Inputs &amp; Summary'!$D$7)^AX$29))))))</f>
        <v>0</v>
      </c>
      <c r="AY82" s="114">
        <f>$D82*IF(AY$29&gt;'Inputs &amp; Summary'!$D$5,0,IF(AY$29&gt;VLOOKUP($G82,Lists!$J$17:$K$21,2),IF($M82=Lists!$H$3,IF($K82&lt;1,(($S82/$K82)*((1+'Inputs &amp; Summary'!$D$7)^AY$29)),((INT(AY$29/$K82)-INT((AY$29-1)/$K82))*$S82*((1+'Inputs &amp; Summary'!$D$7)^AY$29))),(_xlfn.WEIBULL.DIST(AY$29,$L82,$K82,FALSE)*$S82*((1+'Inputs &amp; Summary'!$D$7)^AY$29))),IF($M82=Lists!$H$3,IF($K82&lt;1,((($R82*(1-$E82)+$Q82*(1-$F82))/$K82)*((1+'Inputs &amp; Summary'!$D$7)^AY$29)),((INT(AY$29/$K82)-INT((AY$29-1)/$K82))*($R82*(1-$E82)+$Q82*(1-$F82))*((1+'Inputs &amp; Summary'!$D$7)^AY$29))),((_xlfn.WEIBULL.DIST(AY$29,$L82,$K82,FALSE)*($R82*(1-$E82)+$Q82*(1-$F82))*((1+'Inputs &amp; Summary'!$D$7)^AY$29))))))</f>
        <v>0</v>
      </c>
      <c r="AZ82" s="114">
        <f>$D82*IF(AZ$29&gt;'Inputs &amp; Summary'!$D$5,0,IF(AZ$29&gt;VLOOKUP($G82,Lists!$J$17:$K$21,2),IF($M82=Lists!$H$3,IF($K82&lt;1,(($S82/$K82)*((1+'Inputs &amp; Summary'!$D$7)^AZ$29)),((INT(AZ$29/$K82)-INT((AZ$29-1)/$K82))*$S82*((1+'Inputs &amp; Summary'!$D$7)^AZ$29))),(_xlfn.WEIBULL.DIST(AZ$29,$L82,$K82,FALSE)*$S82*((1+'Inputs &amp; Summary'!$D$7)^AZ$29))),IF($M82=Lists!$H$3,IF($K82&lt;1,((($R82*(1-$E82)+$Q82*(1-$F82))/$K82)*((1+'Inputs &amp; Summary'!$D$7)^AZ$29)),((INT(AZ$29/$K82)-INT((AZ$29-1)/$K82))*($R82*(1-$E82)+$Q82*(1-$F82))*((1+'Inputs &amp; Summary'!$D$7)^AZ$29))),((_xlfn.WEIBULL.DIST(AZ$29,$L82,$K82,FALSE)*($R82*(1-$E82)+$Q82*(1-$F82))*((1+'Inputs &amp; Summary'!$D$7)^AZ$29))))))</f>
        <v>0</v>
      </c>
      <c r="BA82" s="114">
        <f>$D82*IF(BA$29&gt;'Inputs &amp; Summary'!$D$5,0,IF(BA$29&gt;VLOOKUP($G82,Lists!$J$17:$K$21,2),IF($M82=Lists!$H$3,IF($K82&lt;1,(($S82/$K82)*((1+'Inputs &amp; Summary'!$D$7)^BA$29)),((INT(BA$29/$K82)-INT((BA$29-1)/$K82))*$S82*((1+'Inputs &amp; Summary'!$D$7)^BA$29))),(_xlfn.WEIBULL.DIST(BA$29,$L82,$K82,FALSE)*$S82*((1+'Inputs &amp; Summary'!$D$7)^BA$29))),IF($M82=Lists!$H$3,IF($K82&lt;1,((($R82*(1-$E82)+$Q82*(1-$F82))/$K82)*((1+'Inputs &amp; Summary'!$D$7)^BA$29)),((INT(BA$29/$K82)-INT((BA$29-1)/$K82))*($R82*(1-$E82)+$Q82*(1-$F82))*((1+'Inputs &amp; Summary'!$D$7)^BA$29))),((_xlfn.WEIBULL.DIST(BA$29,$L82,$K82,FALSE)*($R82*(1-$E82)+$Q82*(1-$F82))*((1+'Inputs &amp; Summary'!$D$7)^BA$29))))))</f>
        <v>0</v>
      </c>
      <c r="BB82" s="114">
        <f>$D82*IF(BB$29&gt;'Inputs &amp; Summary'!$D$5,0,IF(BB$29&gt;VLOOKUP($G82,Lists!$J$17:$K$21,2),IF($M82=Lists!$H$3,IF($K82&lt;1,(($S82/$K82)*((1+'Inputs &amp; Summary'!$D$7)^BB$29)),((INT(BB$29/$K82)-INT((BB$29-1)/$K82))*$S82*((1+'Inputs &amp; Summary'!$D$7)^BB$29))),(_xlfn.WEIBULL.DIST(BB$29,$L82,$K82,FALSE)*$S82*((1+'Inputs &amp; Summary'!$D$7)^BB$29))),IF($M82=Lists!$H$3,IF($K82&lt;1,((($R82*(1-$E82)+$Q82*(1-$F82))/$K82)*((1+'Inputs &amp; Summary'!$D$7)^BB$29)),((INT(BB$29/$K82)-INT((BB$29-1)/$K82))*($R82*(1-$E82)+$Q82*(1-$F82))*((1+'Inputs &amp; Summary'!$D$7)^BB$29))),((_xlfn.WEIBULL.DIST(BB$29,$L82,$K82,FALSE)*($R82*(1-$E82)+$Q82*(1-$F82))*((1+'Inputs &amp; Summary'!$D$7)^BB$29))))))</f>
        <v>0</v>
      </c>
      <c r="BC82" s="114">
        <f>$D82*IF(BC$29&gt;'Inputs &amp; Summary'!$D$5,0,IF(BC$29&gt;VLOOKUP($G82,Lists!$J$17:$K$21,2),IF($M82=Lists!$H$3,IF($K82&lt;1,(($S82/$K82)*((1+'Inputs &amp; Summary'!$D$7)^BC$29)),((INT(BC$29/$K82)-INT((BC$29-1)/$K82))*$S82*((1+'Inputs &amp; Summary'!$D$7)^BC$29))),(_xlfn.WEIBULL.DIST(BC$29,$L82,$K82,FALSE)*$S82*((1+'Inputs &amp; Summary'!$D$7)^BC$29))),IF($M82=Lists!$H$3,IF($K82&lt;1,((($R82*(1-$E82)+$Q82*(1-$F82))/$K82)*((1+'Inputs &amp; Summary'!$D$7)^BC$29)),((INT(BC$29/$K82)-INT((BC$29-1)/$K82))*($R82*(1-$E82)+$Q82*(1-$F82))*((1+'Inputs &amp; Summary'!$D$7)^BC$29))),((_xlfn.WEIBULL.DIST(BC$29,$L82,$K82,FALSE)*($R82*(1-$E82)+$Q82*(1-$F82))*((1+'Inputs &amp; Summary'!$D$7)^BC$29))))))</f>
        <v>0</v>
      </c>
      <c r="BD82" s="114">
        <f>$D82*IF(BD$29&gt;'Inputs &amp; Summary'!$D$5,0,IF(BD$29&gt;VLOOKUP($G82,Lists!$J$17:$K$21,2),IF($M82=Lists!$H$3,IF($K82&lt;1,(($S82/$K82)*((1+'Inputs &amp; Summary'!$D$7)^BD$29)),((INT(BD$29/$K82)-INT((BD$29-1)/$K82))*$S82*((1+'Inputs &amp; Summary'!$D$7)^BD$29))),(_xlfn.WEIBULL.DIST(BD$29,$L82,$K82,FALSE)*$S82*((1+'Inputs &amp; Summary'!$D$7)^BD$29))),IF($M82=Lists!$H$3,IF($K82&lt;1,((($R82*(1-$E82)+$Q82*(1-$F82))/$K82)*((1+'Inputs &amp; Summary'!$D$7)^BD$29)),((INT(BD$29/$K82)-INT((BD$29-1)/$K82))*($R82*(1-$E82)+$Q82*(1-$F82))*((1+'Inputs &amp; Summary'!$D$7)^BD$29))),((_xlfn.WEIBULL.DIST(BD$29,$L82,$K82,FALSE)*($R82*(1-$E82)+$Q82*(1-$F82))*((1+'Inputs &amp; Summary'!$D$7)^BD$29))))))</f>
        <v>0</v>
      </c>
      <c r="BE82" s="114">
        <f>$D82*IF(BE$29&gt;'Inputs &amp; Summary'!$D$5,0,IF(BE$29&gt;VLOOKUP($G82,Lists!$J$17:$K$21,2),IF($M82=Lists!$H$3,IF($K82&lt;1,(($S82/$K82)*((1+'Inputs &amp; Summary'!$D$7)^BE$29)),((INT(BE$29/$K82)-INT((BE$29-1)/$K82))*$S82*((1+'Inputs &amp; Summary'!$D$7)^BE$29))),(_xlfn.WEIBULL.DIST(BE$29,$L82,$K82,FALSE)*$S82*((1+'Inputs &amp; Summary'!$D$7)^BE$29))),IF($M82=Lists!$H$3,IF($K82&lt;1,((($R82*(1-$E82)+$Q82*(1-$F82))/$K82)*((1+'Inputs &amp; Summary'!$D$7)^BE$29)),((INT(BE$29/$K82)-INT((BE$29-1)/$K82))*($R82*(1-$E82)+$Q82*(1-$F82))*((1+'Inputs &amp; Summary'!$D$7)^BE$29))),((_xlfn.WEIBULL.DIST(BE$29,$L82,$K82,FALSE)*($R82*(1-$E82)+$Q82*(1-$F82))*((1+'Inputs &amp; Summary'!$D$7)^BE$29))))))</f>
        <v>0</v>
      </c>
      <c r="BF82" s="114">
        <f>$D82*IF(BF$29&gt;'Inputs &amp; Summary'!$D$5,0,IF(BF$29&gt;VLOOKUP($G82,Lists!$J$17:$K$21,2),IF($M82=Lists!$H$3,IF($K82&lt;1,(($S82/$K82)*((1+'Inputs &amp; Summary'!$D$7)^BF$29)),((INT(BF$29/$K82)-INT((BF$29-1)/$K82))*$S82*((1+'Inputs &amp; Summary'!$D$7)^BF$29))),(_xlfn.WEIBULL.DIST(BF$29,$L82,$K82,FALSE)*$S82*((1+'Inputs &amp; Summary'!$D$7)^BF$29))),IF($M82=Lists!$H$3,IF($K82&lt;1,((($R82*(1-$E82)+$Q82*(1-$F82))/$K82)*((1+'Inputs &amp; Summary'!$D$7)^BF$29)),((INT(BF$29/$K82)-INT((BF$29-1)/$K82))*($R82*(1-$E82)+$Q82*(1-$F82))*((1+'Inputs &amp; Summary'!$D$7)^BF$29))),((_xlfn.WEIBULL.DIST(BF$29,$L82,$K82,FALSE)*($R82*(1-$E82)+$Q82*(1-$F82))*((1+'Inputs &amp; Summary'!$D$7)^BF$29))))))</f>
        <v>0</v>
      </c>
      <c r="BG82" s="114">
        <f>$D82*IF(BG$29&gt;'Inputs &amp; Summary'!$D$5,0,IF(BG$29&gt;VLOOKUP($G82,Lists!$J$17:$K$21,2),IF($M82=Lists!$H$3,IF($K82&lt;1,(($S82/$K82)*((1+'Inputs &amp; Summary'!$D$7)^BG$29)),((INT(BG$29/$K82)-INT((BG$29-1)/$K82))*$S82*((1+'Inputs &amp; Summary'!$D$7)^BG$29))),(_xlfn.WEIBULL.DIST(BG$29,$L82,$K82,FALSE)*$S82*((1+'Inputs &amp; Summary'!$D$7)^BG$29))),IF($M82=Lists!$H$3,IF($K82&lt;1,((($R82*(1-$E82)+$Q82*(1-$F82))/$K82)*((1+'Inputs &amp; Summary'!$D$7)^BG$29)),((INT(BG$29/$K82)-INT((BG$29-1)/$K82))*($R82*(1-$E82)+$Q82*(1-$F82))*((1+'Inputs &amp; Summary'!$D$7)^BG$29))),((_xlfn.WEIBULL.DIST(BG$29,$L82,$K82,FALSE)*($R82*(1-$E82)+$Q82*(1-$F82))*((1+'Inputs &amp; Summary'!$D$7)^BG$29))))))</f>
        <v>0</v>
      </c>
      <c r="BH82" s="114">
        <f>$D82*IF(BH$29&gt;'Inputs &amp; Summary'!$D$5,0,IF(BH$29&gt;VLOOKUP($G82,Lists!$J$17:$K$21,2),IF($M82=Lists!$H$3,IF($K82&lt;1,(($S82/$K82)*((1+'Inputs &amp; Summary'!$D$7)^BH$29)),((INT(BH$29/$K82)-INT((BH$29-1)/$K82))*$S82*((1+'Inputs &amp; Summary'!$D$7)^BH$29))),(_xlfn.WEIBULL.DIST(BH$29,$L82,$K82,FALSE)*$S82*((1+'Inputs &amp; Summary'!$D$7)^BH$29))),IF($M82=Lists!$H$3,IF($K82&lt;1,((($R82*(1-$E82)+$Q82*(1-$F82))/$K82)*((1+'Inputs &amp; Summary'!$D$7)^BH$29)),((INT(BH$29/$K82)-INT((BH$29-1)/$K82))*($R82*(1-$E82)+$Q82*(1-$F82))*((1+'Inputs &amp; Summary'!$D$7)^BH$29))),((_xlfn.WEIBULL.DIST(BH$29,$L82,$K82,FALSE)*($R82*(1-$E82)+$Q82*(1-$F82))*((1+'Inputs &amp; Summary'!$D$7)^BH$29))))))</f>
        <v>0</v>
      </c>
      <c r="BI82" s="114">
        <f>$D82*IF(BI$29&gt;'Inputs &amp; Summary'!$D$5,0,IF(BI$29&gt;VLOOKUP($G82,Lists!$J$17:$K$21,2),IF($M82=Lists!$H$3,IF($K82&lt;1,(($S82/$K82)*((1+'Inputs &amp; Summary'!$D$7)^BI$29)),((INT(BI$29/$K82)-INT((BI$29-1)/$K82))*$S82*((1+'Inputs &amp; Summary'!$D$7)^BI$29))),(_xlfn.WEIBULL.DIST(BI$29,$L82,$K82,FALSE)*$S82*((1+'Inputs &amp; Summary'!$D$7)^BI$29))),IF($M82=Lists!$H$3,IF($K82&lt;1,((($R82*(1-$E82)+$Q82*(1-$F82))/$K82)*((1+'Inputs &amp; Summary'!$D$7)^BI$29)),((INT(BI$29/$K82)-INT((BI$29-1)/$K82))*($R82*(1-$E82)+$Q82*(1-$F82))*((1+'Inputs &amp; Summary'!$D$7)^BI$29))),((_xlfn.WEIBULL.DIST(BI$29,$L82,$K82,FALSE)*($R82*(1-$E82)+$Q82*(1-$F82))*((1+'Inputs &amp; Summary'!$D$7)^BI$29))))))</f>
        <v>0</v>
      </c>
      <c r="BJ82" s="114">
        <f>$D82*IF(BJ$29&gt;'Inputs &amp; Summary'!$D$5,0,IF(BJ$29&gt;VLOOKUP($G82,Lists!$J$17:$K$21,2),IF($M82=Lists!$H$3,IF($K82&lt;1,(($S82/$K82)*((1+'Inputs &amp; Summary'!$D$7)^BJ$29)),((INT(BJ$29/$K82)-INT((BJ$29-1)/$K82))*$S82*((1+'Inputs &amp; Summary'!$D$7)^BJ$29))),(_xlfn.WEIBULL.DIST(BJ$29,$L82,$K82,FALSE)*$S82*((1+'Inputs &amp; Summary'!$D$7)^BJ$29))),IF($M82=Lists!$H$3,IF($K82&lt;1,((($R82*(1-$E82)+$Q82*(1-$F82))/$K82)*((1+'Inputs &amp; Summary'!$D$7)^BJ$29)),((INT(BJ$29/$K82)-INT((BJ$29-1)/$K82))*($R82*(1-$E82)+$Q82*(1-$F82))*((1+'Inputs &amp; Summary'!$D$7)^BJ$29))),((_xlfn.WEIBULL.DIST(BJ$29,$L82,$K82,FALSE)*($R82*(1-$E82)+$Q82*(1-$F82))*((1+'Inputs &amp; Summary'!$D$7)^BJ$29))))))</f>
        <v>0</v>
      </c>
      <c r="BK82" s="114">
        <f>$D82*IF(BK$29&gt;'Inputs &amp; Summary'!$D$5,0,IF(BK$29&gt;VLOOKUP($G82,Lists!$J$17:$K$21,2),IF($M82=Lists!$H$3,IF($K82&lt;1,(($S82/$K82)*((1+'Inputs &amp; Summary'!$D$7)^BK$29)),((INT(BK$29/$K82)-INT((BK$29-1)/$K82))*$S82*((1+'Inputs &amp; Summary'!$D$7)^BK$29))),(_xlfn.WEIBULL.DIST(BK$29,$L82,$K82,FALSE)*$S82*((1+'Inputs &amp; Summary'!$D$7)^BK$29))),IF($M82=Lists!$H$3,IF($K82&lt;1,((($R82*(1-$E82)+$Q82*(1-$F82))/$K82)*((1+'Inputs &amp; Summary'!$D$7)^BK$29)),((INT(BK$29/$K82)-INT((BK$29-1)/$K82))*($R82*(1-$E82)+$Q82*(1-$F82))*((1+'Inputs &amp; Summary'!$D$7)^BK$29))),((_xlfn.WEIBULL.DIST(BK$29,$L82,$K82,FALSE)*($R82*(1-$E82)+$Q82*(1-$F82))*((1+'Inputs &amp; Summary'!$D$7)^BK$29))))))</f>
        <v>0</v>
      </c>
      <c r="BL82" s="114">
        <f>$D82*IF(BL$29&gt;'Inputs &amp; Summary'!$D$5,0,IF(BL$29&gt;VLOOKUP($G82,Lists!$J$17:$K$21,2),IF($M82=Lists!$H$3,IF($K82&lt;1,(($S82/$K82)*((1+'Inputs &amp; Summary'!$D$7)^BL$29)),((INT(BL$29/$K82)-INT((BL$29-1)/$K82))*$S82*((1+'Inputs &amp; Summary'!$D$7)^BL$29))),(_xlfn.WEIBULL.DIST(BL$29,$L82,$K82,FALSE)*$S82*((1+'Inputs &amp; Summary'!$D$7)^BL$29))),IF($M82=Lists!$H$3,IF($K82&lt;1,((($R82*(1-$E82)+$Q82*(1-$F82))/$K82)*((1+'Inputs &amp; Summary'!$D$7)^BL$29)),((INT(BL$29/$K82)-INT((BL$29-1)/$K82))*($R82*(1-$E82)+$Q82*(1-$F82))*((1+'Inputs &amp; Summary'!$D$7)^BL$29))),((_xlfn.WEIBULL.DIST(BL$29,$L82,$K82,FALSE)*($R82*(1-$E82)+$Q82*(1-$F82))*((1+'Inputs &amp; Summary'!$D$7)^BL$29))))))</f>
        <v>0</v>
      </c>
    </row>
    <row r="83" spans="1:64" s="1" customFormat="1" x14ac:dyDescent="0.3">
      <c r="A83" s="79" t="s">
        <v>155</v>
      </c>
      <c r="B83" s="33" t="s">
        <v>307</v>
      </c>
      <c r="C83" s="33" t="s">
        <v>139</v>
      </c>
      <c r="D83" s="68">
        <v>0</v>
      </c>
      <c r="E83" s="68"/>
      <c r="F83" s="68"/>
      <c r="G83" s="213" t="s">
        <v>433</v>
      </c>
      <c r="H83" s="34" t="s">
        <v>287</v>
      </c>
      <c r="I83" s="34" t="s">
        <v>95</v>
      </c>
      <c r="J83" s="33">
        <f>VLOOKUP(I83,'Labor Rates'!$A$1:$B$16,2)</f>
        <v>23.197115384615383</v>
      </c>
      <c r="K83" s="35">
        <v>5</v>
      </c>
      <c r="L83" s="35">
        <v>1</v>
      </c>
      <c r="M83" s="33" t="s">
        <v>259</v>
      </c>
      <c r="N83" s="84">
        <f>'Inputs &amp; Summary'!$D$23</f>
        <v>103.04449648711943</v>
      </c>
      <c r="O83" s="35">
        <v>0.25</v>
      </c>
      <c r="P83" s="5">
        <v>0</v>
      </c>
      <c r="Q83" s="73">
        <f t="shared" si="11"/>
        <v>597.583768690326</v>
      </c>
      <c r="R83" s="73">
        <f t="shared" si="12"/>
        <v>0</v>
      </c>
      <c r="S83" s="74">
        <f t="shared" si="13"/>
        <v>0</v>
      </c>
      <c r="T83" s="88"/>
      <c r="U83" s="80"/>
      <c r="V83" s="87">
        <f t="shared" si="14"/>
        <v>0</v>
      </c>
      <c r="W83" s="87">
        <f>NPV('Inputs &amp; Summary'!$D$6,Y83:BL83)</f>
        <v>0</v>
      </c>
      <c r="X83" s="90">
        <f t="shared" si="15"/>
        <v>0</v>
      </c>
      <c r="Y83" s="114">
        <f>$D83*IF(Y$29&gt;'Inputs &amp; Summary'!$D$5,0,IF(Y$29&gt;VLOOKUP($G83,Lists!$J$17:$K$21,2),IF($M83=Lists!$H$3,IF($K83&lt;1,(($S83/$K83)*((1+'Inputs &amp; Summary'!$D$7)^Y$29)),((INT(Y$29/$K83)-INT((Y$29-1)/$K83))*$S83*((1+'Inputs &amp; Summary'!$D$7)^Y$29))),(_xlfn.WEIBULL.DIST(Y$29,$L83,$K83,FALSE)*$S83*((1+'Inputs &amp; Summary'!$D$7)^Y$29))),IF($M83=Lists!$H$3,IF($K83&lt;1,((($R83*(1-$E83)+$Q83*(1-$F83))/$K83)*((1+'Inputs &amp; Summary'!$D$7)^Y$29)),((INT(Y$29/$K83)-INT((Y$29-1)/$K83))*($R83*(1-$E83)+$Q83*(1-$F83))*((1+'Inputs &amp; Summary'!$D$7)^Y$29))),((_xlfn.WEIBULL.DIST(Y$29,$L83,$K83,FALSE)*($R83*(1-$E83)+$Q83*(1-$F83))*((1+'Inputs &amp; Summary'!$D$7)^Y$29))))))</f>
        <v>0</v>
      </c>
      <c r="Z83" s="114">
        <f>$D83*IF(Z$29&gt;'Inputs &amp; Summary'!$D$5,0,IF(Z$29&gt;VLOOKUP($G83,Lists!$J$17:$K$21,2),IF($M83=Lists!$H$3,IF($K83&lt;1,(($S83/$K83)*((1+'Inputs &amp; Summary'!$D$7)^Z$29)),((INT(Z$29/$K83)-INT((Z$29-1)/$K83))*$S83*((1+'Inputs &amp; Summary'!$D$7)^Z$29))),(_xlfn.WEIBULL.DIST(Z$29,$L83,$K83,FALSE)*$S83*((1+'Inputs &amp; Summary'!$D$7)^Z$29))),IF($M83=Lists!$H$3,IF($K83&lt;1,((($R83*(1-$E83)+$Q83*(1-$F83))/$K83)*((1+'Inputs &amp; Summary'!$D$7)^Z$29)),((INT(Z$29/$K83)-INT((Z$29-1)/$K83))*($R83*(1-$E83)+$Q83*(1-$F83))*((1+'Inputs &amp; Summary'!$D$7)^Z$29))),((_xlfn.WEIBULL.DIST(Z$29,$L83,$K83,FALSE)*($R83*(1-$E83)+$Q83*(1-$F83))*((1+'Inputs &amp; Summary'!$D$7)^Z$29))))))</f>
        <v>0</v>
      </c>
      <c r="AA83" s="114">
        <f>$D83*IF(AA$29&gt;'Inputs &amp; Summary'!$D$5,0,IF(AA$29&gt;VLOOKUP($G83,Lists!$J$17:$K$21,2),IF($M83=Lists!$H$3,IF($K83&lt;1,(($S83/$K83)*((1+'Inputs &amp; Summary'!$D$7)^AA$29)),((INT(AA$29/$K83)-INT((AA$29-1)/$K83))*$S83*((1+'Inputs &amp; Summary'!$D$7)^AA$29))),(_xlfn.WEIBULL.DIST(AA$29,$L83,$K83,FALSE)*$S83*((1+'Inputs &amp; Summary'!$D$7)^AA$29))),IF($M83=Lists!$H$3,IF($K83&lt;1,((($R83*(1-$E83)+$Q83*(1-$F83))/$K83)*((1+'Inputs &amp; Summary'!$D$7)^AA$29)),((INT(AA$29/$K83)-INT((AA$29-1)/$K83))*($R83*(1-$E83)+$Q83*(1-$F83))*((1+'Inputs &amp; Summary'!$D$7)^AA$29))),((_xlfn.WEIBULL.DIST(AA$29,$L83,$K83,FALSE)*($R83*(1-$E83)+$Q83*(1-$F83))*((1+'Inputs &amp; Summary'!$D$7)^AA$29))))))</f>
        <v>0</v>
      </c>
      <c r="AB83" s="114">
        <f>$D83*IF(AB$29&gt;'Inputs &amp; Summary'!$D$5,0,IF(AB$29&gt;VLOOKUP($G83,Lists!$J$17:$K$21,2),IF($M83=Lists!$H$3,IF($K83&lt;1,(($S83/$K83)*((1+'Inputs &amp; Summary'!$D$7)^AB$29)),((INT(AB$29/$K83)-INT((AB$29-1)/$K83))*$S83*((1+'Inputs &amp; Summary'!$D$7)^AB$29))),(_xlfn.WEIBULL.DIST(AB$29,$L83,$K83,FALSE)*$S83*((1+'Inputs &amp; Summary'!$D$7)^AB$29))),IF($M83=Lists!$H$3,IF($K83&lt;1,((($R83*(1-$E83)+$Q83*(1-$F83))/$K83)*((1+'Inputs &amp; Summary'!$D$7)^AB$29)),((INT(AB$29/$K83)-INT((AB$29-1)/$K83))*($R83*(1-$E83)+$Q83*(1-$F83))*((1+'Inputs &amp; Summary'!$D$7)^AB$29))),((_xlfn.WEIBULL.DIST(AB$29,$L83,$K83,FALSE)*($R83*(1-$E83)+$Q83*(1-$F83))*((1+'Inputs &amp; Summary'!$D$7)^AB$29))))))</f>
        <v>0</v>
      </c>
      <c r="AC83" s="114">
        <f>$D83*IF(AC$29&gt;'Inputs &amp; Summary'!$D$5,0,IF(AC$29&gt;VLOOKUP($G83,Lists!$J$17:$K$21,2),IF($M83=Lists!$H$3,IF($K83&lt;1,(($S83/$K83)*((1+'Inputs &amp; Summary'!$D$7)^AC$29)),((INT(AC$29/$K83)-INT((AC$29-1)/$K83))*$S83*((1+'Inputs &amp; Summary'!$D$7)^AC$29))),(_xlfn.WEIBULL.DIST(AC$29,$L83,$K83,FALSE)*$S83*((1+'Inputs &amp; Summary'!$D$7)^AC$29))),IF($M83=Lists!$H$3,IF($K83&lt;1,((($R83*(1-$E83)+$Q83*(1-$F83))/$K83)*((1+'Inputs &amp; Summary'!$D$7)^AC$29)),((INT(AC$29/$K83)-INT((AC$29-1)/$K83))*($R83*(1-$E83)+$Q83*(1-$F83))*((1+'Inputs &amp; Summary'!$D$7)^AC$29))),((_xlfn.WEIBULL.DIST(AC$29,$L83,$K83,FALSE)*($R83*(1-$E83)+$Q83*(1-$F83))*((1+'Inputs &amp; Summary'!$D$7)^AC$29))))))</f>
        <v>0</v>
      </c>
      <c r="AD83" s="114">
        <f>$D83*IF(AD$29&gt;'Inputs &amp; Summary'!$D$5,0,IF(AD$29&gt;VLOOKUP($G83,Lists!$J$17:$K$21,2),IF($M83=Lists!$H$3,IF($K83&lt;1,(($S83/$K83)*((1+'Inputs &amp; Summary'!$D$7)^AD$29)),((INT(AD$29/$K83)-INT((AD$29-1)/$K83))*$S83*((1+'Inputs &amp; Summary'!$D$7)^AD$29))),(_xlfn.WEIBULL.DIST(AD$29,$L83,$K83,FALSE)*$S83*((1+'Inputs &amp; Summary'!$D$7)^AD$29))),IF($M83=Lists!$H$3,IF($K83&lt;1,((($R83*(1-$E83)+$Q83*(1-$F83))/$K83)*((1+'Inputs &amp; Summary'!$D$7)^AD$29)),((INT(AD$29/$K83)-INT((AD$29-1)/$K83))*($R83*(1-$E83)+$Q83*(1-$F83))*((1+'Inputs &amp; Summary'!$D$7)^AD$29))),((_xlfn.WEIBULL.DIST(AD$29,$L83,$K83,FALSE)*($R83*(1-$E83)+$Q83*(1-$F83))*((1+'Inputs &amp; Summary'!$D$7)^AD$29))))))</f>
        <v>0</v>
      </c>
      <c r="AE83" s="114">
        <f>$D83*IF(AE$29&gt;'Inputs &amp; Summary'!$D$5,0,IF(AE$29&gt;VLOOKUP($G83,Lists!$J$17:$K$21,2),IF($M83=Lists!$H$3,IF($K83&lt;1,(($S83/$K83)*((1+'Inputs &amp; Summary'!$D$7)^AE$29)),((INT(AE$29/$K83)-INT((AE$29-1)/$K83))*$S83*((1+'Inputs &amp; Summary'!$D$7)^AE$29))),(_xlfn.WEIBULL.DIST(AE$29,$L83,$K83,FALSE)*$S83*((1+'Inputs &amp; Summary'!$D$7)^AE$29))),IF($M83=Lists!$H$3,IF($K83&lt;1,((($R83*(1-$E83)+$Q83*(1-$F83))/$K83)*((1+'Inputs &amp; Summary'!$D$7)^AE$29)),((INT(AE$29/$K83)-INT((AE$29-1)/$K83))*($R83*(1-$E83)+$Q83*(1-$F83))*((1+'Inputs &amp; Summary'!$D$7)^AE$29))),((_xlfn.WEIBULL.DIST(AE$29,$L83,$K83,FALSE)*($R83*(1-$E83)+$Q83*(1-$F83))*((1+'Inputs &amp; Summary'!$D$7)^AE$29))))))</f>
        <v>0</v>
      </c>
      <c r="AF83" s="114">
        <f>$D83*IF(AF$29&gt;'Inputs &amp; Summary'!$D$5,0,IF(AF$29&gt;VLOOKUP($G83,Lists!$J$17:$K$21,2),IF($M83=Lists!$H$3,IF($K83&lt;1,(($S83/$K83)*((1+'Inputs &amp; Summary'!$D$7)^AF$29)),((INT(AF$29/$K83)-INT((AF$29-1)/$K83))*$S83*((1+'Inputs &amp; Summary'!$D$7)^AF$29))),(_xlfn.WEIBULL.DIST(AF$29,$L83,$K83,FALSE)*$S83*((1+'Inputs &amp; Summary'!$D$7)^AF$29))),IF($M83=Lists!$H$3,IF($K83&lt;1,((($R83*(1-$E83)+$Q83*(1-$F83))/$K83)*((1+'Inputs &amp; Summary'!$D$7)^AF$29)),((INT(AF$29/$K83)-INT((AF$29-1)/$K83))*($R83*(1-$E83)+$Q83*(1-$F83))*((1+'Inputs &amp; Summary'!$D$7)^AF$29))),((_xlfn.WEIBULL.DIST(AF$29,$L83,$K83,FALSE)*($R83*(1-$E83)+$Q83*(1-$F83))*((1+'Inputs &amp; Summary'!$D$7)^AF$29))))))</f>
        <v>0</v>
      </c>
      <c r="AG83" s="114">
        <f>$D83*IF(AG$29&gt;'Inputs &amp; Summary'!$D$5,0,IF(AG$29&gt;VLOOKUP($G83,Lists!$J$17:$K$21,2),IF($M83=Lists!$H$3,IF($K83&lt;1,(($S83/$K83)*((1+'Inputs &amp; Summary'!$D$7)^AG$29)),((INT(AG$29/$K83)-INT((AG$29-1)/$K83))*$S83*((1+'Inputs &amp; Summary'!$D$7)^AG$29))),(_xlfn.WEIBULL.DIST(AG$29,$L83,$K83,FALSE)*$S83*((1+'Inputs &amp; Summary'!$D$7)^AG$29))),IF($M83=Lists!$H$3,IF($K83&lt;1,((($R83*(1-$E83)+$Q83*(1-$F83))/$K83)*((1+'Inputs &amp; Summary'!$D$7)^AG$29)),((INT(AG$29/$K83)-INT((AG$29-1)/$K83))*($R83*(1-$E83)+$Q83*(1-$F83))*((1+'Inputs &amp; Summary'!$D$7)^AG$29))),((_xlfn.WEIBULL.DIST(AG$29,$L83,$K83,FALSE)*($R83*(1-$E83)+$Q83*(1-$F83))*((1+'Inputs &amp; Summary'!$D$7)^AG$29))))))</f>
        <v>0</v>
      </c>
      <c r="AH83" s="114">
        <f>$D83*IF(AH$29&gt;'Inputs &amp; Summary'!$D$5,0,IF(AH$29&gt;VLOOKUP($G83,Lists!$J$17:$K$21,2),IF($M83=Lists!$H$3,IF($K83&lt;1,(($S83/$K83)*((1+'Inputs &amp; Summary'!$D$7)^AH$29)),((INT(AH$29/$K83)-INT((AH$29-1)/$K83))*$S83*((1+'Inputs &amp; Summary'!$D$7)^AH$29))),(_xlfn.WEIBULL.DIST(AH$29,$L83,$K83,FALSE)*$S83*((1+'Inputs &amp; Summary'!$D$7)^AH$29))),IF($M83=Lists!$H$3,IF($K83&lt;1,((($R83*(1-$E83)+$Q83*(1-$F83))/$K83)*((1+'Inputs &amp; Summary'!$D$7)^AH$29)),((INT(AH$29/$K83)-INT((AH$29-1)/$K83))*($R83*(1-$E83)+$Q83*(1-$F83))*((1+'Inputs &amp; Summary'!$D$7)^AH$29))),((_xlfn.WEIBULL.DIST(AH$29,$L83,$K83,FALSE)*($R83*(1-$E83)+$Q83*(1-$F83))*((1+'Inputs &amp; Summary'!$D$7)^AH$29))))))</f>
        <v>0</v>
      </c>
      <c r="AI83" s="114">
        <f>$D83*IF(AI$29&gt;'Inputs &amp; Summary'!$D$5,0,IF(AI$29&gt;VLOOKUP($G83,Lists!$J$17:$K$21,2),IF($M83=Lists!$H$3,IF($K83&lt;1,(($S83/$K83)*((1+'Inputs &amp; Summary'!$D$7)^AI$29)),((INT(AI$29/$K83)-INT((AI$29-1)/$K83))*$S83*((1+'Inputs &amp; Summary'!$D$7)^AI$29))),(_xlfn.WEIBULL.DIST(AI$29,$L83,$K83,FALSE)*$S83*((1+'Inputs &amp; Summary'!$D$7)^AI$29))),IF($M83=Lists!$H$3,IF($K83&lt;1,((($R83*(1-$E83)+$Q83*(1-$F83))/$K83)*((1+'Inputs &amp; Summary'!$D$7)^AI$29)),((INT(AI$29/$K83)-INT((AI$29-1)/$K83))*($R83*(1-$E83)+$Q83*(1-$F83))*((1+'Inputs &amp; Summary'!$D$7)^AI$29))),((_xlfn.WEIBULL.DIST(AI$29,$L83,$K83,FALSE)*($R83*(1-$E83)+$Q83*(1-$F83))*((1+'Inputs &amp; Summary'!$D$7)^AI$29))))))</f>
        <v>0</v>
      </c>
      <c r="AJ83" s="114">
        <f>$D83*IF(AJ$29&gt;'Inputs &amp; Summary'!$D$5,0,IF(AJ$29&gt;VLOOKUP($G83,Lists!$J$17:$K$21,2),IF($M83=Lists!$H$3,IF($K83&lt;1,(($S83/$K83)*((1+'Inputs &amp; Summary'!$D$7)^AJ$29)),((INT(AJ$29/$K83)-INT((AJ$29-1)/$K83))*$S83*((1+'Inputs &amp; Summary'!$D$7)^AJ$29))),(_xlfn.WEIBULL.DIST(AJ$29,$L83,$K83,FALSE)*$S83*((1+'Inputs &amp; Summary'!$D$7)^AJ$29))),IF($M83=Lists!$H$3,IF($K83&lt;1,((($R83*(1-$E83)+$Q83*(1-$F83))/$K83)*((1+'Inputs &amp; Summary'!$D$7)^AJ$29)),((INT(AJ$29/$K83)-INT((AJ$29-1)/$K83))*($R83*(1-$E83)+$Q83*(1-$F83))*((1+'Inputs &amp; Summary'!$D$7)^AJ$29))),((_xlfn.WEIBULL.DIST(AJ$29,$L83,$K83,FALSE)*($R83*(1-$E83)+$Q83*(1-$F83))*((1+'Inputs &amp; Summary'!$D$7)^AJ$29))))))</f>
        <v>0</v>
      </c>
      <c r="AK83" s="114">
        <f>$D83*IF(AK$29&gt;'Inputs &amp; Summary'!$D$5,0,IF(AK$29&gt;VLOOKUP($G83,Lists!$J$17:$K$21,2),IF($M83=Lists!$H$3,IF($K83&lt;1,(($S83/$K83)*((1+'Inputs &amp; Summary'!$D$7)^AK$29)),((INT(AK$29/$K83)-INT((AK$29-1)/$K83))*$S83*((1+'Inputs &amp; Summary'!$D$7)^AK$29))),(_xlfn.WEIBULL.DIST(AK$29,$L83,$K83,FALSE)*$S83*((1+'Inputs &amp; Summary'!$D$7)^AK$29))),IF($M83=Lists!$H$3,IF($K83&lt;1,((($R83*(1-$E83)+$Q83*(1-$F83))/$K83)*((1+'Inputs &amp; Summary'!$D$7)^AK$29)),((INT(AK$29/$K83)-INT((AK$29-1)/$K83))*($R83*(1-$E83)+$Q83*(1-$F83))*((1+'Inputs &amp; Summary'!$D$7)^AK$29))),((_xlfn.WEIBULL.DIST(AK$29,$L83,$K83,FALSE)*($R83*(1-$E83)+$Q83*(1-$F83))*((1+'Inputs &amp; Summary'!$D$7)^AK$29))))))</f>
        <v>0</v>
      </c>
      <c r="AL83" s="114">
        <f>$D83*IF(AL$29&gt;'Inputs &amp; Summary'!$D$5,0,IF(AL$29&gt;VLOOKUP($G83,Lists!$J$17:$K$21,2),IF($M83=Lists!$H$3,IF($K83&lt;1,(($S83/$K83)*((1+'Inputs &amp; Summary'!$D$7)^AL$29)),((INT(AL$29/$K83)-INT((AL$29-1)/$K83))*$S83*((1+'Inputs &amp; Summary'!$D$7)^AL$29))),(_xlfn.WEIBULL.DIST(AL$29,$L83,$K83,FALSE)*$S83*((1+'Inputs &amp; Summary'!$D$7)^AL$29))),IF($M83=Lists!$H$3,IF($K83&lt;1,((($R83*(1-$E83)+$Q83*(1-$F83))/$K83)*((1+'Inputs &amp; Summary'!$D$7)^AL$29)),((INT(AL$29/$K83)-INT((AL$29-1)/$K83))*($R83*(1-$E83)+$Q83*(1-$F83))*((1+'Inputs &amp; Summary'!$D$7)^AL$29))),((_xlfn.WEIBULL.DIST(AL$29,$L83,$K83,FALSE)*($R83*(1-$E83)+$Q83*(1-$F83))*((1+'Inputs &amp; Summary'!$D$7)^AL$29))))))</f>
        <v>0</v>
      </c>
      <c r="AM83" s="114">
        <f>$D83*IF(AM$29&gt;'Inputs &amp; Summary'!$D$5,0,IF(AM$29&gt;VLOOKUP($G83,Lists!$J$17:$K$21,2),IF($M83=Lists!$H$3,IF($K83&lt;1,(($S83/$K83)*((1+'Inputs &amp; Summary'!$D$7)^AM$29)),((INT(AM$29/$K83)-INT((AM$29-1)/$K83))*$S83*((1+'Inputs &amp; Summary'!$D$7)^AM$29))),(_xlfn.WEIBULL.DIST(AM$29,$L83,$K83,FALSE)*$S83*((1+'Inputs &amp; Summary'!$D$7)^AM$29))),IF($M83=Lists!$H$3,IF($K83&lt;1,((($R83*(1-$E83)+$Q83*(1-$F83))/$K83)*((1+'Inputs &amp; Summary'!$D$7)^AM$29)),((INT(AM$29/$K83)-INT((AM$29-1)/$K83))*($R83*(1-$E83)+$Q83*(1-$F83))*((1+'Inputs &amp; Summary'!$D$7)^AM$29))),((_xlfn.WEIBULL.DIST(AM$29,$L83,$K83,FALSE)*($R83*(1-$E83)+$Q83*(1-$F83))*((1+'Inputs &amp; Summary'!$D$7)^AM$29))))))</f>
        <v>0</v>
      </c>
      <c r="AN83" s="114">
        <f>$D83*IF(AN$29&gt;'Inputs &amp; Summary'!$D$5,0,IF(AN$29&gt;VLOOKUP($G83,Lists!$J$17:$K$21,2),IF($M83=Lists!$H$3,IF($K83&lt;1,(($S83/$K83)*((1+'Inputs &amp; Summary'!$D$7)^AN$29)),((INT(AN$29/$K83)-INT((AN$29-1)/$K83))*$S83*((1+'Inputs &amp; Summary'!$D$7)^AN$29))),(_xlfn.WEIBULL.DIST(AN$29,$L83,$K83,FALSE)*$S83*((1+'Inputs &amp; Summary'!$D$7)^AN$29))),IF($M83=Lists!$H$3,IF($K83&lt;1,((($R83*(1-$E83)+$Q83*(1-$F83))/$K83)*((1+'Inputs &amp; Summary'!$D$7)^AN$29)),((INT(AN$29/$K83)-INT((AN$29-1)/$K83))*($R83*(1-$E83)+$Q83*(1-$F83))*((1+'Inputs &amp; Summary'!$D$7)^AN$29))),((_xlfn.WEIBULL.DIST(AN$29,$L83,$K83,FALSE)*($R83*(1-$E83)+$Q83*(1-$F83))*((1+'Inputs &amp; Summary'!$D$7)^AN$29))))))</f>
        <v>0</v>
      </c>
      <c r="AO83" s="114">
        <f>$D83*IF(AO$29&gt;'Inputs &amp; Summary'!$D$5,0,IF(AO$29&gt;VLOOKUP($G83,Lists!$J$17:$K$21,2),IF($M83=Lists!$H$3,IF($K83&lt;1,(($S83/$K83)*((1+'Inputs &amp; Summary'!$D$7)^AO$29)),((INT(AO$29/$K83)-INT((AO$29-1)/$K83))*$S83*((1+'Inputs &amp; Summary'!$D$7)^AO$29))),(_xlfn.WEIBULL.DIST(AO$29,$L83,$K83,FALSE)*$S83*((1+'Inputs &amp; Summary'!$D$7)^AO$29))),IF($M83=Lists!$H$3,IF($K83&lt;1,((($R83*(1-$E83)+$Q83*(1-$F83))/$K83)*((1+'Inputs &amp; Summary'!$D$7)^AO$29)),((INT(AO$29/$K83)-INT((AO$29-1)/$K83))*($R83*(1-$E83)+$Q83*(1-$F83))*((1+'Inputs &amp; Summary'!$D$7)^AO$29))),((_xlfn.WEIBULL.DIST(AO$29,$L83,$K83,FALSE)*($R83*(1-$E83)+$Q83*(1-$F83))*((1+'Inputs &amp; Summary'!$D$7)^AO$29))))))</f>
        <v>0</v>
      </c>
      <c r="AP83" s="114">
        <f>$D83*IF(AP$29&gt;'Inputs &amp; Summary'!$D$5,0,IF(AP$29&gt;VLOOKUP($G83,Lists!$J$17:$K$21,2),IF($M83=Lists!$H$3,IF($K83&lt;1,(($S83/$K83)*((1+'Inputs &amp; Summary'!$D$7)^AP$29)),((INT(AP$29/$K83)-INT((AP$29-1)/$K83))*$S83*((1+'Inputs &amp; Summary'!$D$7)^AP$29))),(_xlfn.WEIBULL.DIST(AP$29,$L83,$K83,FALSE)*$S83*((1+'Inputs &amp; Summary'!$D$7)^AP$29))),IF($M83=Lists!$H$3,IF($K83&lt;1,((($R83*(1-$E83)+$Q83*(1-$F83))/$K83)*((1+'Inputs &amp; Summary'!$D$7)^AP$29)),((INT(AP$29/$K83)-INT((AP$29-1)/$K83))*($R83*(1-$E83)+$Q83*(1-$F83))*((1+'Inputs &amp; Summary'!$D$7)^AP$29))),((_xlfn.WEIBULL.DIST(AP$29,$L83,$K83,FALSE)*($R83*(1-$E83)+$Q83*(1-$F83))*((1+'Inputs &amp; Summary'!$D$7)^AP$29))))))</f>
        <v>0</v>
      </c>
      <c r="AQ83" s="114">
        <f>$D83*IF(AQ$29&gt;'Inputs &amp; Summary'!$D$5,0,IF(AQ$29&gt;VLOOKUP($G83,Lists!$J$17:$K$21,2),IF($M83=Lists!$H$3,IF($K83&lt;1,(($S83/$K83)*((1+'Inputs &amp; Summary'!$D$7)^AQ$29)),((INT(AQ$29/$K83)-INT((AQ$29-1)/$K83))*$S83*((1+'Inputs &amp; Summary'!$D$7)^AQ$29))),(_xlfn.WEIBULL.DIST(AQ$29,$L83,$K83,FALSE)*$S83*((1+'Inputs &amp; Summary'!$D$7)^AQ$29))),IF($M83=Lists!$H$3,IF($K83&lt;1,((($R83*(1-$E83)+$Q83*(1-$F83))/$K83)*((1+'Inputs &amp; Summary'!$D$7)^AQ$29)),((INT(AQ$29/$K83)-INT((AQ$29-1)/$K83))*($R83*(1-$E83)+$Q83*(1-$F83))*((1+'Inputs &amp; Summary'!$D$7)^AQ$29))),((_xlfn.WEIBULL.DIST(AQ$29,$L83,$K83,FALSE)*($R83*(1-$E83)+$Q83*(1-$F83))*((1+'Inputs &amp; Summary'!$D$7)^AQ$29))))))</f>
        <v>0</v>
      </c>
      <c r="AR83" s="114">
        <f>$D83*IF(AR$29&gt;'Inputs &amp; Summary'!$D$5,0,IF(AR$29&gt;VLOOKUP($G83,Lists!$J$17:$K$21,2),IF($M83=Lists!$H$3,IF($K83&lt;1,(($S83/$K83)*((1+'Inputs &amp; Summary'!$D$7)^AR$29)),((INT(AR$29/$K83)-INT((AR$29-1)/$K83))*$S83*((1+'Inputs &amp; Summary'!$D$7)^AR$29))),(_xlfn.WEIBULL.DIST(AR$29,$L83,$K83,FALSE)*$S83*((1+'Inputs &amp; Summary'!$D$7)^AR$29))),IF($M83=Lists!$H$3,IF($K83&lt;1,((($R83*(1-$E83)+$Q83*(1-$F83))/$K83)*((1+'Inputs &amp; Summary'!$D$7)^AR$29)),((INT(AR$29/$K83)-INT((AR$29-1)/$K83))*($R83*(1-$E83)+$Q83*(1-$F83))*((1+'Inputs &amp; Summary'!$D$7)^AR$29))),((_xlfn.WEIBULL.DIST(AR$29,$L83,$K83,FALSE)*($R83*(1-$E83)+$Q83*(1-$F83))*((1+'Inputs &amp; Summary'!$D$7)^AR$29))))))</f>
        <v>0</v>
      </c>
      <c r="AS83" s="114">
        <f>$D83*IF(AS$29&gt;'Inputs &amp; Summary'!$D$5,0,IF(AS$29&gt;VLOOKUP($G83,Lists!$J$17:$K$21,2),IF($M83=Lists!$H$3,IF($K83&lt;1,(($S83/$K83)*((1+'Inputs &amp; Summary'!$D$7)^AS$29)),((INT(AS$29/$K83)-INT((AS$29-1)/$K83))*$S83*((1+'Inputs &amp; Summary'!$D$7)^AS$29))),(_xlfn.WEIBULL.DIST(AS$29,$L83,$K83,FALSE)*$S83*((1+'Inputs &amp; Summary'!$D$7)^AS$29))),IF($M83=Lists!$H$3,IF($K83&lt;1,((($R83*(1-$E83)+$Q83*(1-$F83))/$K83)*((1+'Inputs &amp; Summary'!$D$7)^AS$29)),((INT(AS$29/$K83)-INT((AS$29-1)/$K83))*($R83*(1-$E83)+$Q83*(1-$F83))*((1+'Inputs &amp; Summary'!$D$7)^AS$29))),((_xlfn.WEIBULL.DIST(AS$29,$L83,$K83,FALSE)*($R83*(1-$E83)+$Q83*(1-$F83))*((1+'Inputs &amp; Summary'!$D$7)^AS$29))))))</f>
        <v>0</v>
      </c>
      <c r="AT83" s="114">
        <f>$D83*IF(AT$29&gt;'Inputs &amp; Summary'!$D$5,0,IF(AT$29&gt;VLOOKUP($G83,Lists!$J$17:$K$21,2),IF($M83=Lists!$H$3,IF($K83&lt;1,(($S83/$K83)*((1+'Inputs &amp; Summary'!$D$7)^AT$29)),((INT(AT$29/$K83)-INT((AT$29-1)/$K83))*$S83*((1+'Inputs &amp; Summary'!$D$7)^AT$29))),(_xlfn.WEIBULL.DIST(AT$29,$L83,$K83,FALSE)*$S83*((1+'Inputs &amp; Summary'!$D$7)^AT$29))),IF($M83=Lists!$H$3,IF($K83&lt;1,((($R83*(1-$E83)+$Q83*(1-$F83))/$K83)*((1+'Inputs &amp; Summary'!$D$7)^AT$29)),((INT(AT$29/$K83)-INT((AT$29-1)/$K83))*($R83*(1-$E83)+$Q83*(1-$F83))*((1+'Inputs &amp; Summary'!$D$7)^AT$29))),((_xlfn.WEIBULL.DIST(AT$29,$L83,$K83,FALSE)*($R83*(1-$E83)+$Q83*(1-$F83))*((1+'Inputs &amp; Summary'!$D$7)^AT$29))))))</f>
        <v>0</v>
      </c>
      <c r="AU83" s="114">
        <f>$D83*IF(AU$29&gt;'Inputs &amp; Summary'!$D$5,0,IF(AU$29&gt;VLOOKUP($G83,Lists!$J$17:$K$21,2),IF($M83=Lists!$H$3,IF($K83&lt;1,(($S83/$K83)*((1+'Inputs &amp; Summary'!$D$7)^AU$29)),((INT(AU$29/$K83)-INT((AU$29-1)/$K83))*$S83*((1+'Inputs &amp; Summary'!$D$7)^AU$29))),(_xlfn.WEIBULL.DIST(AU$29,$L83,$K83,FALSE)*$S83*((1+'Inputs &amp; Summary'!$D$7)^AU$29))),IF($M83=Lists!$H$3,IF($K83&lt;1,((($R83*(1-$E83)+$Q83*(1-$F83))/$K83)*((1+'Inputs &amp; Summary'!$D$7)^AU$29)),((INT(AU$29/$K83)-INT((AU$29-1)/$K83))*($R83*(1-$E83)+$Q83*(1-$F83))*((1+'Inputs &amp; Summary'!$D$7)^AU$29))),((_xlfn.WEIBULL.DIST(AU$29,$L83,$K83,FALSE)*($R83*(1-$E83)+$Q83*(1-$F83))*((1+'Inputs &amp; Summary'!$D$7)^AU$29))))))</f>
        <v>0</v>
      </c>
      <c r="AV83" s="114">
        <f>$D83*IF(AV$29&gt;'Inputs &amp; Summary'!$D$5,0,IF(AV$29&gt;VLOOKUP($G83,Lists!$J$17:$K$21,2),IF($M83=Lists!$H$3,IF($K83&lt;1,(($S83/$K83)*((1+'Inputs &amp; Summary'!$D$7)^AV$29)),((INT(AV$29/$K83)-INT((AV$29-1)/$K83))*$S83*((1+'Inputs &amp; Summary'!$D$7)^AV$29))),(_xlfn.WEIBULL.DIST(AV$29,$L83,$K83,FALSE)*$S83*((1+'Inputs &amp; Summary'!$D$7)^AV$29))),IF($M83=Lists!$H$3,IF($K83&lt;1,((($R83*(1-$E83)+$Q83*(1-$F83))/$K83)*((1+'Inputs &amp; Summary'!$D$7)^AV$29)),((INT(AV$29/$K83)-INT((AV$29-1)/$K83))*($R83*(1-$E83)+$Q83*(1-$F83))*((1+'Inputs &amp; Summary'!$D$7)^AV$29))),((_xlfn.WEIBULL.DIST(AV$29,$L83,$K83,FALSE)*($R83*(1-$E83)+$Q83*(1-$F83))*((1+'Inputs &amp; Summary'!$D$7)^AV$29))))))</f>
        <v>0</v>
      </c>
      <c r="AW83" s="114">
        <f>$D83*IF(AW$29&gt;'Inputs &amp; Summary'!$D$5,0,IF(AW$29&gt;VLOOKUP($G83,Lists!$J$17:$K$21,2),IF($M83=Lists!$H$3,IF($K83&lt;1,(($S83/$K83)*((1+'Inputs &amp; Summary'!$D$7)^AW$29)),((INT(AW$29/$K83)-INT((AW$29-1)/$K83))*$S83*((1+'Inputs &amp; Summary'!$D$7)^AW$29))),(_xlfn.WEIBULL.DIST(AW$29,$L83,$K83,FALSE)*$S83*((1+'Inputs &amp; Summary'!$D$7)^AW$29))),IF($M83=Lists!$H$3,IF($K83&lt;1,((($R83*(1-$E83)+$Q83*(1-$F83))/$K83)*((1+'Inputs &amp; Summary'!$D$7)^AW$29)),((INT(AW$29/$K83)-INT((AW$29-1)/$K83))*($R83*(1-$E83)+$Q83*(1-$F83))*((1+'Inputs &amp; Summary'!$D$7)^AW$29))),((_xlfn.WEIBULL.DIST(AW$29,$L83,$K83,FALSE)*($R83*(1-$E83)+$Q83*(1-$F83))*((1+'Inputs &amp; Summary'!$D$7)^AW$29))))))</f>
        <v>0</v>
      </c>
      <c r="AX83" s="114">
        <f>$D83*IF(AX$29&gt;'Inputs &amp; Summary'!$D$5,0,IF(AX$29&gt;VLOOKUP($G83,Lists!$J$17:$K$21,2),IF($M83=Lists!$H$3,IF($K83&lt;1,(($S83/$K83)*((1+'Inputs &amp; Summary'!$D$7)^AX$29)),((INT(AX$29/$K83)-INT((AX$29-1)/$K83))*$S83*((1+'Inputs &amp; Summary'!$D$7)^AX$29))),(_xlfn.WEIBULL.DIST(AX$29,$L83,$K83,FALSE)*$S83*((1+'Inputs &amp; Summary'!$D$7)^AX$29))),IF($M83=Lists!$H$3,IF($K83&lt;1,((($R83*(1-$E83)+$Q83*(1-$F83))/$K83)*((1+'Inputs &amp; Summary'!$D$7)^AX$29)),((INT(AX$29/$K83)-INT((AX$29-1)/$K83))*($R83*(1-$E83)+$Q83*(1-$F83))*((1+'Inputs &amp; Summary'!$D$7)^AX$29))),((_xlfn.WEIBULL.DIST(AX$29,$L83,$K83,FALSE)*($R83*(1-$E83)+$Q83*(1-$F83))*((1+'Inputs &amp; Summary'!$D$7)^AX$29))))))</f>
        <v>0</v>
      </c>
      <c r="AY83" s="114">
        <f>$D83*IF(AY$29&gt;'Inputs &amp; Summary'!$D$5,0,IF(AY$29&gt;VLOOKUP($G83,Lists!$J$17:$K$21,2),IF($M83=Lists!$H$3,IF($K83&lt;1,(($S83/$K83)*((1+'Inputs &amp; Summary'!$D$7)^AY$29)),((INT(AY$29/$K83)-INT((AY$29-1)/$K83))*$S83*((1+'Inputs &amp; Summary'!$D$7)^AY$29))),(_xlfn.WEIBULL.DIST(AY$29,$L83,$K83,FALSE)*$S83*((1+'Inputs &amp; Summary'!$D$7)^AY$29))),IF($M83=Lists!$H$3,IF($K83&lt;1,((($R83*(1-$E83)+$Q83*(1-$F83))/$K83)*((1+'Inputs &amp; Summary'!$D$7)^AY$29)),((INT(AY$29/$K83)-INT((AY$29-1)/$K83))*($R83*(1-$E83)+$Q83*(1-$F83))*((1+'Inputs &amp; Summary'!$D$7)^AY$29))),((_xlfn.WEIBULL.DIST(AY$29,$L83,$K83,FALSE)*($R83*(1-$E83)+$Q83*(1-$F83))*((1+'Inputs &amp; Summary'!$D$7)^AY$29))))))</f>
        <v>0</v>
      </c>
      <c r="AZ83" s="114">
        <f>$D83*IF(AZ$29&gt;'Inputs &amp; Summary'!$D$5,0,IF(AZ$29&gt;VLOOKUP($G83,Lists!$J$17:$K$21,2),IF($M83=Lists!$H$3,IF($K83&lt;1,(($S83/$K83)*((1+'Inputs &amp; Summary'!$D$7)^AZ$29)),((INT(AZ$29/$K83)-INT((AZ$29-1)/$K83))*$S83*((1+'Inputs &amp; Summary'!$D$7)^AZ$29))),(_xlfn.WEIBULL.DIST(AZ$29,$L83,$K83,FALSE)*$S83*((1+'Inputs &amp; Summary'!$D$7)^AZ$29))),IF($M83=Lists!$H$3,IF($K83&lt;1,((($R83*(1-$E83)+$Q83*(1-$F83))/$K83)*((1+'Inputs &amp; Summary'!$D$7)^AZ$29)),((INT(AZ$29/$K83)-INT((AZ$29-1)/$K83))*($R83*(1-$E83)+$Q83*(1-$F83))*((1+'Inputs &amp; Summary'!$D$7)^AZ$29))),((_xlfn.WEIBULL.DIST(AZ$29,$L83,$K83,FALSE)*($R83*(1-$E83)+$Q83*(1-$F83))*((1+'Inputs &amp; Summary'!$D$7)^AZ$29))))))</f>
        <v>0</v>
      </c>
      <c r="BA83" s="114">
        <f>$D83*IF(BA$29&gt;'Inputs &amp; Summary'!$D$5,0,IF(BA$29&gt;VLOOKUP($G83,Lists!$J$17:$K$21,2),IF($M83=Lists!$H$3,IF($K83&lt;1,(($S83/$K83)*((1+'Inputs &amp; Summary'!$D$7)^BA$29)),((INT(BA$29/$K83)-INT((BA$29-1)/$K83))*$S83*((1+'Inputs &amp; Summary'!$D$7)^BA$29))),(_xlfn.WEIBULL.DIST(BA$29,$L83,$K83,FALSE)*$S83*((1+'Inputs &amp; Summary'!$D$7)^BA$29))),IF($M83=Lists!$H$3,IF($K83&lt;1,((($R83*(1-$E83)+$Q83*(1-$F83))/$K83)*((1+'Inputs &amp; Summary'!$D$7)^BA$29)),((INT(BA$29/$K83)-INT((BA$29-1)/$K83))*($R83*(1-$E83)+$Q83*(1-$F83))*((1+'Inputs &amp; Summary'!$D$7)^BA$29))),((_xlfn.WEIBULL.DIST(BA$29,$L83,$K83,FALSE)*($R83*(1-$E83)+$Q83*(1-$F83))*((1+'Inputs &amp; Summary'!$D$7)^BA$29))))))</f>
        <v>0</v>
      </c>
      <c r="BB83" s="114">
        <f>$D83*IF(BB$29&gt;'Inputs &amp; Summary'!$D$5,0,IF(BB$29&gt;VLOOKUP($G83,Lists!$J$17:$K$21,2),IF($M83=Lists!$H$3,IF($K83&lt;1,(($S83/$K83)*((1+'Inputs &amp; Summary'!$D$7)^BB$29)),((INT(BB$29/$K83)-INT((BB$29-1)/$K83))*$S83*((1+'Inputs &amp; Summary'!$D$7)^BB$29))),(_xlfn.WEIBULL.DIST(BB$29,$L83,$K83,FALSE)*$S83*((1+'Inputs &amp; Summary'!$D$7)^BB$29))),IF($M83=Lists!$H$3,IF($K83&lt;1,((($R83*(1-$E83)+$Q83*(1-$F83))/$K83)*((1+'Inputs &amp; Summary'!$D$7)^BB$29)),((INT(BB$29/$K83)-INT((BB$29-1)/$K83))*($R83*(1-$E83)+$Q83*(1-$F83))*((1+'Inputs &amp; Summary'!$D$7)^BB$29))),((_xlfn.WEIBULL.DIST(BB$29,$L83,$K83,FALSE)*($R83*(1-$E83)+$Q83*(1-$F83))*((1+'Inputs &amp; Summary'!$D$7)^BB$29))))))</f>
        <v>0</v>
      </c>
      <c r="BC83" s="114">
        <f>$D83*IF(BC$29&gt;'Inputs &amp; Summary'!$D$5,0,IF(BC$29&gt;VLOOKUP($G83,Lists!$J$17:$K$21,2),IF($M83=Lists!$H$3,IF($K83&lt;1,(($S83/$K83)*((1+'Inputs &amp; Summary'!$D$7)^BC$29)),((INT(BC$29/$K83)-INT((BC$29-1)/$K83))*$S83*((1+'Inputs &amp; Summary'!$D$7)^BC$29))),(_xlfn.WEIBULL.DIST(BC$29,$L83,$K83,FALSE)*$S83*((1+'Inputs &amp; Summary'!$D$7)^BC$29))),IF($M83=Lists!$H$3,IF($K83&lt;1,((($R83*(1-$E83)+$Q83*(1-$F83))/$K83)*((1+'Inputs &amp; Summary'!$D$7)^BC$29)),((INT(BC$29/$K83)-INT((BC$29-1)/$K83))*($R83*(1-$E83)+$Q83*(1-$F83))*((1+'Inputs &amp; Summary'!$D$7)^BC$29))),((_xlfn.WEIBULL.DIST(BC$29,$L83,$K83,FALSE)*($R83*(1-$E83)+$Q83*(1-$F83))*((1+'Inputs &amp; Summary'!$D$7)^BC$29))))))</f>
        <v>0</v>
      </c>
      <c r="BD83" s="114">
        <f>$D83*IF(BD$29&gt;'Inputs &amp; Summary'!$D$5,0,IF(BD$29&gt;VLOOKUP($G83,Lists!$J$17:$K$21,2),IF($M83=Lists!$H$3,IF($K83&lt;1,(($S83/$K83)*((1+'Inputs &amp; Summary'!$D$7)^BD$29)),((INT(BD$29/$K83)-INT((BD$29-1)/$K83))*$S83*((1+'Inputs &amp; Summary'!$D$7)^BD$29))),(_xlfn.WEIBULL.DIST(BD$29,$L83,$K83,FALSE)*$S83*((1+'Inputs &amp; Summary'!$D$7)^BD$29))),IF($M83=Lists!$H$3,IF($K83&lt;1,((($R83*(1-$E83)+$Q83*(1-$F83))/$K83)*((1+'Inputs &amp; Summary'!$D$7)^BD$29)),((INT(BD$29/$K83)-INT((BD$29-1)/$K83))*($R83*(1-$E83)+$Q83*(1-$F83))*((1+'Inputs &amp; Summary'!$D$7)^BD$29))),((_xlfn.WEIBULL.DIST(BD$29,$L83,$K83,FALSE)*($R83*(1-$E83)+$Q83*(1-$F83))*((1+'Inputs &amp; Summary'!$D$7)^BD$29))))))</f>
        <v>0</v>
      </c>
      <c r="BE83" s="114">
        <f>$D83*IF(BE$29&gt;'Inputs &amp; Summary'!$D$5,0,IF(BE$29&gt;VLOOKUP($G83,Lists!$J$17:$K$21,2),IF($M83=Lists!$H$3,IF($K83&lt;1,(($S83/$K83)*((1+'Inputs &amp; Summary'!$D$7)^BE$29)),((INT(BE$29/$K83)-INT((BE$29-1)/$K83))*$S83*((1+'Inputs &amp; Summary'!$D$7)^BE$29))),(_xlfn.WEIBULL.DIST(BE$29,$L83,$K83,FALSE)*$S83*((1+'Inputs &amp; Summary'!$D$7)^BE$29))),IF($M83=Lists!$H$3,IF($K83&lt;1,((($R83*(1-$E83)+$Q83*(1-$F83))/$K83)*((1+'Inputs &amp; Summary'!$D$7)^BE$29)),((INT(BE$29/$K83)-INT((BE$29-1)/$K83))*($R83*(1-$E83)+$Q83*(1-$F83))*((1+'Inputs &amp; Summary'!$D$7)^BE$29))),((_xlfn.WEIBULL.DIST(BE$29,$L83,$K83,FALSE)*($R83*(1-$E83)+$Q83*(1-$F83))*((1+'Inputs &amp; Summary'!$D$7)^BE$29))))))</f>
        <v>0</v>
      </c>
      <c r="BF83" s="114">
        <f>$D83*IF(BF$29&gt;'Inputs &amp; Summary'!$D$5,0,IF(BF$29&gt;VLOOKUP($G83,Lists!$J$17:$K$21,2),IF($M83=Lists!$H$3,IF($K83&lt;1,(($S83/$K83)*((1+'Inputs &amp; Summary'!$D$7)^BF$29)),((INT(BF$29/$K83)-INT((BF$29-1)/$K83))*$S83*((1+'Inputs &amp; Summary'!$D$7)^BF$29))),(_xlfn.WEIBULL.DIST(BF$29,$L83,$K83,FALSE)*$S83*((1+'Inputs &amp; Summary'!$D$7)^BF$29))),IF($M83=Lists!$H$3,IF($K83&lt;1,((($R83*(1-$E83)+$Q83*(1-$F83))/$K83)*((1+'Inputs &amp; Summary'!$D$7)^BF$29)),((INT(BF$29/$K83)-INT((BF$29-1)/$K83))*($R83*(1-$E83)+$Q83*(1-$F83))*((1+'Inputs &amp; Summary'!$D$7)^BF$29))),((_xlfn.WEIBULL.DIST(BF$29,$L83,$K83,FALSE)*($R83*(1-$E83)+$Q83*(1-$F83))*((1+'Inputs &amp; Summary'!$D$7)^BF$29))))))</f>
        <v>0</v>
      </c>
      <c r="BG83" s="114">
        <f>$D83*IF(BG$29&gt;'Inputs &amp; Summary'!$D$5,0,IF(BG$29&gt;VLOOKUP($G83,Lists!$J$17:$K$21,2),IF($M83=Lists!$H$3,IF($K83&lt;1,(($S83/$K83)*((1+'Inputs &amp; Summary'!$D$7)^BG$29)),((INT(BG$29/$K83)-INT((BG$29-1)/$K83))*$S83*((1+'Inputs &amp; Summary'!$D$7)^BG$29))),(_xlfn.WEIBULL.DIST(BG$29,$L83,$K83,FALSE)*$S83*((1+'Inputs &amp; Summary'!$D$7)^BG$29))),IF($M83=Lists!$H$3,IF($K83&lt;1,((($R83*(1-$E83)+$Q83*(1-$F83))/$K83)*((1+'Inputs &amp; Summary'!$D$7)^BG$29)),((INT(BG$29/$K83)-INT((BG$29-1)/$K83))*($R83*(1-$E83)+$Q83*(1-$F83))*((1+'Inputs &amp; Summary'!$D$7)^BG$29))),((_xlfn.WEIBULL.DIST(BG$29,$L83,$K83,FALSE)*($R83*(1-$E83)+$Q83*(1-$F83))*((1+'Inputs &amp; Summary'!$D$7)^BG$29))))))</f>
        <v>0</v>
      </c>
      <c r="BH83" s="114">
        <f>$D83*IF(BH$29&gt;'Inputs &amp; Summary'!$D$5,0,IF(BH$29&gt;VLOOKUP($G83,Lists!$J$17:$K$21,2),IF($M83=Lists!$H$3,IF($K83&lt;1,(($S83/$K83)*((1+'Inputs &amp; Summary'!$D$7)^BH$29)),((INT(BH$29/$K83)-INT((BH$29-1)/$K83))*$S83*((1+'Inputs &amp; Summary'!$D$7)^BH$29))),(_xlfn.WEIBULL.DIST(BH$29,$L83,$K83,FALSE)*$S83*((1+'Inputs &amp; Summary'!$D$7)^BH$29))),IF($M83=Lists!$H$3,IF($K83&lt;1,((($R83*(1-$E83)+$Q83*(1-$F83))/$K83)*((1+'Inputs &amp; Summary'!$D$7)^BH$29)),((INT(BH$29/$K83)-INT((BH$29-1)/$K83))*($R83*(1-$E83)+$Q83*(1-$F83))*((1+'Inputs &amp; Summary'!$D$7)^BH$29))),((_xlfn.WEIBULL.DIST(BH$29,$L83,$K83,FALSE)*($R83*(1-$E83)+$Q83*(1-$F83))*((1+'Inputs &amp; Summary'!$D$7)^BH$29))))))</f>
        <v>0</v>
      </c>
      <c r="BI83" s="114">
        <f>$D83*IF(BI$29&gt;'Inputs &amp; Summary'!$D$5,0,IF(BI$29&gt;VLOOKUP($G83,Lists!$J$17:$K$21,2),IF($M83=Lists!$H$3,IF($K83&lt;1,(($S83/$K83)*((1+'Inputs &amp; Summary'!$D$7)^BI$29)),((INT(BI$29/$K83)-INT((BI$29-1)/$K83))*$S83*((1+'Inputs &amp; Summary'!$D$7)^BI$29))),(_xlfn.WEIBULL.DIST(BI$29,$L83,$K83,FALSE)*$S83*((1+'Inputs &amp; Summary'!$D$7)^BI$29))),IF($M83=Lists!$H$3,IF($K83&lt;1,((($R83*(1-$E83)+$Q83*(1-$F83))/$K83)*((1+'Inputs &amp; Summary'!$D$7)^BI$29)),((INT(BI$29/$K83)-INT((BI$29-1)/$K83))*($R83*(1-$E83)+$Q83*(1-$F83))*((1+'Inputs &amp; Summary'!$D$7)^BI$29))),((_xlfn.WEIBULL.DIST(BI$29,$L83,$K83,FALSE)*($R83*(1-$E83)+$Q83*(1-$F83))*((1+'Inputs &amp; Summary'!$D$7)^BI$29))))))</f>
        <v>0</v>
      </c>
      <c r="BJ83" s="114">
        <f>$D83*IF(BJ$29&gt;'Inputs &amp; Summary'!$D$5,0,IF(BJ$29&gt;VLOOKUP($G83,Lists!$J$17:$K$21,2),IF($M83=Lists!$H$3,IF($K83&lt;1,(($S83/$K83)*((1+'Inputs &amp; Summary'!$D$7)^BJ$29)),((INT(BJ$29/$K83)-INT((BJ$29-1)/$K83))*$S83*((1+'Inputs &amp; Summary'!$D$7)^BJ$29))),(_xlfn.WEIBULL.DIST(BJ$29,$L83,$K83,FALSE)*$S83*((1+'Inputs &amp; Summary'!$D$7)^BJ$29))),IF($M83=Lists!$H$3,IF($K83&lt;1,((($R83*(1-$E83)+$Q83*(1-$F83))/$K83)*((1+'Inputs &amp; Summary'!$D$7)^BJ$29)),((INT(BJ$29/$K83)-INT((BJ$29-1)/$K83))*($R83*(1-$E83)+$Q83*(1-$F83))*((1+'Inputs &amp; Summary'!$D$7)^BJ$29))),((_xlfn.WEIBULL.DIST(BJ$29,$L83,$K83,FALSE)*($R83*(1-$E83)+$Q83*(1-$F83))*((1+'Inputs &amp; Summary'!$D$7)^BJ$29))))))</f>
        <v>0</v>
      </c>
      <c r="BK83" s="114">
        <f>$D83*IF(BK$29&gt;'Inputs &amp; Summary'!$D$5,0,IF(BK$29&gt;VLOOKUP($G83,Lists!$J$17:$K$21,2),IF($M83=Lists!$H$3,IF($K83&lt;1,(($S83/$K83)*((1+'Inputs &amp; Summary'!$D$7)^BK$29)),((INT(BK$29/$K83)-INT((BK$29-1)/$K83))*$S83*((1+'Inputs &amp; Summary'!$D$7)^BK$29))),(_xlfn.WEIBULL.DIST(BK$29,$L83,$K83,FALSE)*$S83*((1+'Inputs &amp; Summary'!$D$7)^BK$29))),IF($M83=Lists!$H$3,IF($K83&lt;1,((($R83*(1-$E83)+$Q83*(1-$F83))/$K83)*((1+'Inputs &amp; Summary'!$D$7)^BK$29)),((INT(BK$29/$K83)-INT((BK$29-1)/$K83))*($R83*(1-$E83)+$Q83*(1-$F83))*((1+'Inputs &amp; Summary'!$D$7)^BK$29))),((_xlfn.WEIBULL.DIST(BK$29,$L83,$K83,FALSE)*($R83*(1-$E83)+$Q83*(1-$F83))*((1+'Inputs &amp; Summary'!$D$7)^BK$29))))))</f>
        <v>0</v>
      </c>
      <c r="BL83" s="114">
        <f>$D83*IF(BL$29&gt;'Inputs &amp; Summary'!$D$5,0,IF(BL$29&gt;VLOOKUP($G83,Lists!$J$17:$K$21,2),IF($M83=Lists!$H$3,IF($K83&lt;1,(($S83/$K83)*((1+'Inputs &amp; Summary'!$D$7)^BL$29)),((INT(BL$29/$K83)-INT((BL$29-1)/$K83))*$S83*((1+'Inputs &amp; Summary'!$D$7)^BL$29))),(_xlfn.WEIBULL.DIST(BL$29,$L83,$K83,FALSE)*$S83*((1+'Inputs &amp; Summary'!$D$7)^BL$29))),IF($M83=Lists!$H$3,IF($K83&lt;1,((($R83*(1-$E83)+$Q83*(1-$F83))/$K83)*((1+'Inputs &amp; Summary'!$D$7)^BL$29)),((INT(BL$29/$K83)-INT((BL$29-1)/$K83))*($R83*(1-$E83)+$Q83*(1-$F83))*((1+'Inputs &amp; Summary'!$D$7)^BL$29))),((_xlfn.WEIBULL.DIST(BL$29,$L83,$K83,FALSE)*($R83*(1-$E83)+$Q83*(1-$F83))*((1+'Inputs &amp; Summary'!$D$7)^BL$29))))))</f>
        <v>0</v>
      </c>
    </row>
    <row r="84" spans="1:64" s="1" customFormat="1" x14ac:dyDescent="0.3">
      <c r="A84" s="79" t="s">
        <v>274</v>
      </c>
      <c r="B84" s="33" t="s">
        <v>307</v>
      </c>
      <c r="C84" s="33" t="s">
        <v>36</v>
      </c>
      <c r="D84" s="68">
        <v>0</v>
      </c>
      <c r="E84" s="68"/>
      <c r="F84" s="68"/>
      <c r="G84" s="213" t="s">
        <v>433</v>
      </c>
      <c r="H84" s="34" t="s">
        <v>19</v>
      </c>
      <c r="I84" s="34" t="s">
        <v>97</v>
      </c>
      <c r="J84" s="33">
        <f>VLOOKUP(I84,'Labor Rates'!$A$1:$B$16,2)</f>
        <v>33.25</v>
      </c>
      <c r="K84" s="35">
        <v>5</v>
      </c>
      <c r="L84" s="35">
        <v>1</v>
      </c>
      <c r="M84" s="33" t="s">
        <v>259</v>
      </c>
      <c r="N84" s="84">
        <v>1</v>
      </c>
      <c r="O84" s="35">
        <v>0.5</v>
      </c>
      <c r="P84" s="5">
        <v>500</v>
      </c>
      <c r="Q84" s="73">
        <f t="shared" si="11"/>
        <v>16.625</v>
      </c>
      <c r="R84" s="73">
        <f t="shared" si="12"/>
        <v>500</v>
      </c>
      <c r="S84" s="74">
        <f t="shared" si="13"/>
        <v>0</v>
      </c>
      <c r="T84" s="75"/>
      <c r="U84" s="80"/>
      <c r="V84" s="87">
        <f t="shared" si="14"/>
        <v>0</v>
      </c>
      <c r="W84" s="87">
        <f>NPV('Inputs &amp; Summary'!$D$6,Y84:BL84)</f>
        <v>0</v>
      </c>
      <c r="X84" s="90">
        <f t="shared" si="15"/>
        <v>0</v>
      </c>
      <c r="Y84" s="114">
        <f>$D84*IF(Y$29&gt;'Inputs &amp; Summary'!$D$5,0,IF(Y$29&gt;VLOOKUP($G84,Lists!$J$17:$K$21,2),IF($M84=Lists!$H$3,IF($K84&lt;1,(($S84/$K84)*((1+'Inputs &amp; Summary'!$D$7)^Y$29)),((INT(Y$29/$K84)-INT((Y$29-1)/$K84))*$S84*((1+'Inputs &amp; Summary'!$D$7)^Y$29))),(_xlfn.WEIBULL.DIST(Y$29,$L84,$K84,FALSE)*$S84*((1+'Inputs &amp; Summary'!$D$7)^Y$29))),IF($M84=Lists!$H$3,IF($K84&lt;1,((($R84*(1-$E84)+$Q84*(1-$F84))/$K84)*((1+'Inputs &amp; Summary'!$D$7)^Y$29)),((INT(Y$29/$K84)-INT((Y$29-1)/$K84))*($R84*(1-$E84)+$Q84*(1-$F84))*((1+'Inputs &amp; Summary'!$D$7)^Y$29))),((_xlfn.WEIBULL.DIST(Y$29,$L84,$K84,FALSE)*($R84*(1-$E84)+$Q84*(1-$F84))*((1+'Inputs &amp; Summary'!$D$7)^Y$29))))))</f>
        <v>0</v>
      </c>
      <c r="Z84" s="114">
        <f>$D84*IF(Z$29&gt;'Inputs &amp; Summary'!$D$5,0,IF(Z$29&gt;VLOOKUP($G84,Lists!$J$17:$K$21,2),IF($M84=Lists!$H$3,IF($K84&lt;1,(($S84/$K84)*((1+'Inputs &amp; Summary'!$D$7)^Z$29)),((INT(Z$29/$K84)-INT((Z$29-1)/$K84))*$S84*((1+'Inputs &amp; Summary'!$D$7)^Z$29))),(_xlfn.WEIBULL.DIST(Z$29,$L84,$K84,FALSE)*$S84*((1+'Inputs &amp; Summary'!$D$7)^Z$29))),IF($M84=Lists!$H$3,IF($K84&lt;1,((($R84*(1-$E84)+$Q84*(1-$F84))/$K84)*((1+'Inputs &amp; Summary'!$D$7)^Z$29)),((INT(Z$29/$K84)-INT((Z$29-1)/$K84))*($R84*(1-$E84)+$Q84*(1-$F84))*((1+'Inputs &amp; Summary'!$D$7)^Z$29))),((_xlfn.WEIBULL.DIST(Z$29,$L84,$K84,FALSE)*($R84*(1-$E84)+$Q84*(1-$F84))*((1+'Inputs &amp; Summary'!$D$7)^Z$29))))))</f>
        <v>0</v>
      </c>
      <c r="AA84" s="114">
        <f>$D84*IF(AA$29&gt;'Inputs &amp; Summary'!$D$5,0,IF(AA$29&gt;VLOOKUP($G84,Lists!$J$17:$K$21,2),IF($M84=Lists!$H$3,IF($K84&lt;1,(($S84/$K84)*((1+'Inputs &amp; Summary'!$D$7)^AA$29)),((INT(AA$29/$K84)-INT((AA$29-1)/$K84))*$S84*((1+'Inputs &amp; Summary'!$D$7)^AA$29))),(_xlfn.WEIBULL.DIST(AA$29,$L84,$K84,FALSE)*$S84*((1+'Inputs &amp; Summary'!$D$7)^AA$29))),IF($M84=Lists!$H$3,IF($K84&lt;1,((($R84*(1-$E84)+$Q84*(1-$F84))/$K84)*((1+'Inputs &amp; Summary'!$D$7)^AA$29)),((INT(AA$29/$K84)-INT((AA$29-1)/$K84))*($R84*(1-$E84)+$Q84*(1-$F84))*((1+'Inputs &amp; Summary'!$D$7)^AA$29))),((_xlfn.WEIBULL.DIST(AA$29,$L84,$K84,FALSE)*($R84*(1-$E84)+$Q84*(1-$F84))*((1+'Inputs &amp; Summary'!$D$7)^AA$29))))))</f>
        <v>0</v>
      </c>
      <c r="AB84" s="114">
        <f>$D84*IF(AB$29&gt;'Inputs &amp; Summary'!$D$5,0,IF(AB$29&gt;VLOOKUP($G84,Lists!$J$17:$K$21,2),IF($M84=Lists!$H$3,IF($K84&lt;1,(($S84/$K84)*((1+'Inputs &amp; Summary'!$D$7)^AB$29)),((INT(AB$29/$K84)-INT((AB$29-1)/$K84))*$S84*((1+'Inputs &amp; Summary'!$D$7)^AB$29))),(_xlfn.WEIBULL.DIST(AB$29,$L84,$K84,FALSE)*$S84*((1+'Inputs &amp; Summary'!$D$7)^AB$29))),IF($M84=Lists!$H$3,IF($K84&lt;1,((($R84*(1-$E84)+$Q84*(1-$F84))/$K84)*((1+'Inputs &amp; Summary'!$D$7)^AB$29)),((INT(AB$29/$K84)-INT((AB$29-1)/$K84))*($R84*(1-$E84)+$Q84*(1-$F84))*((1+'Inputs &amp; Summary'!$D$7)^AB$29))),((_xlfn.WEIBULL.DIST(AB$29,$L84,$K84,FALSE)*($R84*(1-$E84)+$Q84*(1-$F84))*((1+'Inputs &amp; Summary'!$D$7)^AB$29))))))</f>
        <v>0</v>
      </c>
      <c r="AC84" s="114">
        <f>$D84*IF(AC$29&gt;'Inputs &amp; Summary'!$D$5,0,IF(AC$29&gt;VLOOKUP($G84,Lists!$J$17:$K$21,2),IF($M84=Lists!$H$3,IF($K84&lt;1,(($S84/$K84)*((1+'Inputs &amp; Summary'!$D$7)^AC$29)),((INT(AC$29/$K84)-INT((AC$29-1)/$K84))*$S84*((1+'Inputs &amp; Summary'!$D$7)^AC$29))),(_xlfn.WEIBULL.DIST(AC$29,$L84,$K84,FALSE)*$S84*((1+'Inputs &amp; Summary'!$D$7)^AC$29))),IF($M84=Lists!$H$3,IF($K84&lt;1,((($R84*(1-$E84)+$Q84*(1-$F84))/$K84)*((1+'Inputs &amp; Summary'!$D$7)^AC$29)),((INT(AC$29/$K84)-INT((AC$29-1)/$K84))*($R84*(1-$E84)+$Q84*(1-$F84))*((1+'Inputs &amp; Summary'!$D$7)^AC$29))),((_xlfn.WEIBULL.DIST(AC$29,$L84,$K84,FALSE)*($R84*(1-$E84)+$Q84*(1-$F84))*((1+'Inputs &amp; Summary'!$D$7)^AC$29))))))</f>
        <v>0</v>
      </c>
      <c r="AD84" s="114">
        <f>$D84*IF(AD$29&gt;'Inputs &amp; Summary'!$D$5,0,IF(AD$29&gt;VLOOKUP($G84,Lists!$J$17:$K$21,2),IF($M84=Lists!$H$3,IF($K84&lt;1,(($S84/$K84)*((1+'Inputs &amp; Summary'!$D$7)^AD$29)),((INT(AD$29/$K84)-INT((AD$29-1)/$K84))*$S84*((1+'Inputs &amp; Summary'!$D$7)^AD$29))),(_xlfn.WEIBULL.DIST(AD$29,$L84,$K84,FALSE)*$S84*((1+'Inputs &amp; Summary'!$D$7)^AD$29))),IF($M84=Lists!$H$3,IF($K84&lt;1,((($R84*(1-$E84)+$Q84*(1-$F84))/$K84)*((1+'Inputs &amp; Summary'!$D$7)^AD$29)),((INT(AD$29/$K84)-INT((AD$29-1)/$K84))*($R84*(1-$E84)+$Q84*(1-$F84))*((1+'Inputs &amp; Summary'!$D$7)^AD$29))),((_xlfn.WEIBULL.DIST(AD$29,$L84,$K84,FALSE)*($R84*(1-$E84)+$Q84*(1-$F84))*((1+'Inputs &amp; Summary'!$D$7)^AD$29))))))</f>
        <v>0</v>
      </c>
      <c r="AE84" s="114">
        <f>$D84*IF(AE$29&gt;'Inputs &amp; Summary'!$D$5,0,IF(AE$29&gt;VLOOKUP($G84,Lists!$J$17:$K$21,2),IF($M84=Lists!$H$3,IF($K84&lt;1,(($S84/$K84)*((1+'Inputs &amp; Summary'!$D$7)^AE$29)),((INT(AE$29/$K84)-INT((AE$29-1)/$K84))*$S84*((1+'Inputs &amp; Summary'!$D$7)^AE$29))),(_xlfn.WEIBULL.DIST(AE$29,$L84,$K84,FALSE)*$S84*((1+'Inputs &amp; Summary'!$D$7)^AE$29))),IF($M84=Lists!$H$3,IF($K84&lt;1,((($R84*(1-$E84)+$Q84*(1-$F84))/$K84)*((1+'Inputs &amp; Summary'!$D$7)^AE$29)),((INT(AE$29/$K84)-INT((AE$29-1)/$K84))*($R84*(1-$E84)+$Q84*(1-$F84))*((1+'Inputs &amp; Summary'!$D$7)^AE$29))),((_xlfn.WEIBULL.DIST(AE$29,$L84,$K84,FALSE)*($R84*(1-$E84)+$Q84*(1-$F84))*((1+'Inputs &amp; Summary'!$D$7)^AE$29))))))</f>
        <v>0</v>
      </c>
      <c r="AF84" s="114">
        <f>$D84*IF(AF$29&gt;'Inputs &amp; Summary'!$D$5,0,IF(AF$29&gt;VLOOKUP($G84,Lists!$J$17:$K$21,2),IF($M84=Lists!$H$3,IF($K84&lt;1,(($S84/$K84)*((1+'Inputs &amp; Summary'!$D$7)^AF$29)),((INT(AF$29/$K84)-INT((AF$29-1)/$K84))*$S84*((1+'Inputs &amp; Summary'!$D$7)^AF$29))),(_xlfn.WEIBULL.DIST(AF$29,$L84,$K84,FALSE)*$S84*((1+'Inputs &amp; Summary'!$D$7)^AF$29))),IF($M84=Lists!$H$3,IF($K84&lt;1,((($R84*(1-$E84)+$Q84*(1-$F84))/$K84)*((1+'Inputs &amp; Summary'!$D$7)^AF$29)),((INT(AF$29/$K84)-INT((AF$29-1)/$K84))*($R84*(1-$E84)+$Q84*(1-$F84))*((1+'Inputs &amp; Summary'!$D$7)^AF$29))),((_xlfn.WEIBULL.DIST(AF$29,$L84,$K84,FALSE)*($R84*(1-$E84)+$Q84*(1-$F84))*((1+'Inputs &amp; Summary'!$D$7)^AF$29))))))</f>
        <v>0</v>
      </c>
      <c r="AG84" s="114">
        <f>$D84*IF(AG$29&gt;'Inputs &amp; Summary'!$D$5,0,IF(AG$29&gt;VLOOKUP($G84,Lists!$J$17:$K$21,2),IF($M84=Lists!$H$3,IF($K84&lt;1,(($S84/$K84)*((1+'Inputs &amp; Summary'!$D$7)^AG$29)),((INT(AG$29/$K84)-INT((AG$29-1)/$K84))*$S84*((1+'Inputs &amp; Summary'!$D$7)^AG$29))),(_xlfn.WEIBULL.DIST(AG$29,$L84,$K84,FALSE)*$S84*((1+'Inputs &amp; Summary'!$D$7)^AG$29))),IF($M84=Lists!$H$3,IF($K84&lt;1,((($R84*(1-$E84)+$Q84*(1-$F84))/$K84)*((1+'Inputs &amp; Summary'!$D$7)^AG$29)),((INT(AG$29/$K84)-INT((AG$29-1)/$K84))*($R84*(1-$E84)+$Q84*(1-$F84))*((1+'Inputs &amp; Summary'!$D$7)^AG$29))),((_xlfn.WEIBULL.DIST(AG$29,$L84,$K84,FALSE)*($R84*(1-$E84)+$Q84*(1-$F84))*((1+'Inputs &amp; Summary'!$D$7)^AG$29))))))</f>
        <v>0</v>
      </c>
      <c r="AH84" s="114">
        <f>$D84*IF(AH$29&gt;'Inputs &amp; Summary'!$D$5,0,IF(AH$29&gt;VLOOKUP($G84,Lists!$J$17:$K$21,2),IF($M84=Lists!$H$3,IF($K84&lt;1,(($S84/$K84)*((1+'Inputs &amp; Summary'!$D$7)^AH$29)),((INT(AH$29/$K84)-INT((AH$29-1)/$K84))*$S84*((1+'Inputs &amp; Summary'!$D$7)^AH$29))),(_xlfn.WEIBULL.DIST(AH$29,$L84,$K84,FALSE)*$S84*((1+'Inputs &amp; Summary'!$D$7)^AH$29))),IF($M84=Lists!$H$3,IF($K84&lt;1,((($R84*(1-$E84)+$Q84*(1-$F84))/$K84)*((1+'Inputs &amp; Summary'!$D$7)^AH$29)),((INT(AH$29/$K84)-INT((AH$29-1)/$K84))*($R84*(1-$E84)+$Q84*(1-$F84))*((1+'Inputs &amp; Summary'!$D$7)^AH$29))),((_xlfn.WEIBULL.DIST(AH$29,$L84,$K84,FALSE)*($R84*(1-$E84)+$Q84*(1-$F84))*((1+'Inputs &amp; Summary'!$D$7)^AH$29))))))</f>
        <v>0</v>
      </c>
      <c r="AI84" s="114">
        <f>$D84*IF(AI$29&gt;'Inputs &amp; Summary'!$D$5,0,IF(AI$29&gt;VLOOKUP($G84,Lists!$J$17:$K$21,2),IF($M84=Lists!$H$3,IF($K84&lt;1,(($S84/$K84)*((1+'Inputs &amp; Summary'!$D$7)^AI$29)),((INT(AI$29/$K84)-INT((AI$29-1)/$K84))*$S84*((1+'Inputs &amp; Summary'!$D$7)^AI$29))),(_xlfn.WEIBULL.DIST(AI$29,$L84,$K84,FALSE)*$S84*((1+'Inputs &amp; Summary'!$D$7)^AI$29))),IF($M84=Lists!$H$3,IF($K84&lt;1,((($R84*(1-$E84)+$Q84*(1-$F84))/$K84)*((1+'Inputs &amp; Summary'!$D$7)^AI$29)),((INT(AI$29/$K84)-INT((AI$29-1)/$K84))*($R84*(1-$E84)+$Q84*(1-$F84))*((1+'Inputs &amp; Summary'!$D$7)^AI$29))),((_xlfn.WEIBULL.DIST(AI$29,$L84,$K84,FALSE)*($R84*(1-$E84)+$Q84*(1-$F84))*((1+'Inputs &amp; Summary'!$D$7)^AI$29))))))</f>
        <v>0</v>
      </c>
      <c r="AJ84" s="114">
        <f>$D84*IF(AJ$29&gt;'Inputs &amp; Summary'!$D$5,0,IF(AJ$29&gt;VLOOKUP($G84,Lists!$J$17:$K$21,2),IF($M84=Lists!$H$3,IF($K84&lt;1,(($S84/$K84)*((1+'Inputs &amp; Summary'!$D$7)^AJ$29)),((INT(AJ$29/$K84)-INT((AJ$29-1)/$K84))*$S84*((1+'Inputs &amp; Summary'!$D$7)^AJ$29))),(_xlfn.WEIBULL.DIST(AJ$29,$L84,$K84,FALSE)*$S84*((1+'Inputs &amp; Summary'!$D$7)^AJ$29))),IF($M84=Lists!$H$3,IF($K84&lt;1,((($R84*(1-$E84)+$Q84*(1-$F84))/$K84)*((1+'Inputs &amp; Summary'!$D$7)^AJ$29)),((INT(AJ$29/$K84)-INT((AJ$29-1)/$K84))*($R84*(1-$E84)+$Q84*(1-$F84))*((1+'Inputs &amp; Summary'!$D$7)^AJ$29))),((_xlfn.WEIBULL.DIST(AJ$29,$L84,$K84,FALSE)*($R84*(1-$E84)+$Q84*(1-$F84))*((1+'Inputs &amp; Summary'!$D$7)^AJ$29))))))</f>
        <v>0</v>
      </c>
      <c r="AK84" s="114">
        <f>$D84*IF(AK$29&gt;'Inputs &amp; Summary'!$D$5,0,IF(AK$29&gt;VLOOKUP($G84,Lists!$J$17:$K$21,2),IF($M84=Lists!$H$3,IF($K84&lt;1,(($S84/$K84)*((1+'Inputs &amp; Summary'!$D$7)^AK$29)),((INT(AK$29/$K84)-INT((AK$29-1)/$K84))*$S84*((1+'Inputs &amp; Summary'!$D$7)^AK$29))),(_xlfn.WEIBULL.DIST(AK$29,$L84,$K84,FALSE)*$S84*((1+'Inputs &amp; Summary'!$D$7)^AK$29))),IF($M84=Lists!$H$3,IF($K84&lt;1,((($R84*(1-$E84)+$Q84*(1-$F84))/$K84)*((1+'Inputs &amp; Summary'!$D$7)^AK$29)),((INT(AK$29/$K84)-INT((AK$29-1)/$K84))*($R84*(1-$E84)+$Q84*(1-$F84))*((1+'Inputs &amp; Summary'!$D$7)^AK$29))),((_xlfn.WEIBULL.DIST(AK$29,$L84,$K84,FALSE)*($R84*(1-$E84)+$Q84*(1-$F84))*((1+'Inputs &amp; Summary'!$D$7)^AK$29))))))</f>
        <v>0</v>
      </c>
      <c r="AL84" s="114">
        <f>$D84*IF(AL$29&gt;'Inputs &amp; Summary'!$D$5,0,IF(AL$29&gt;VLOOKUP($G84,Lists!$J$17:$K$21,2),IF($M84=Lists!$H$3,IF($K84&lt;1,(($S84/$K84)*((1+'Inputs &amp; Summary'!$D$7)^AL$29)),((INT(AL$29/$K84)-INT((AL$29-1)/$K84))*$S84*((1+'Inputs &amp; Summary'!$D$7)^AL$29))),(_xlfn.WEIBULL.DIST(AL$29,$L84,$K84,FALSE)*$S84*((1+'Inputs &amp; Summary'!$D$7)^AL$29))),IF($M84=Lists!$H$3,IF($K84&lt;1,((($R84*(1-$E84)+$Q84*(1-$F84))/$K84)*((1+'Inputs &amp; Summary'!$D$7)^AL$29)),((INT(AL$29/$K84)-INT((AL$29-1)/$K84))*($R84*(1-$E84)+$Q84*(1-$F84))*((1+'Inputs &amp; Summary'!$D$7)^AL$29))),((_xlfn.WEIBULL.DIST(AL$29,$L84,$K84,FALSE)*($R84*(1-$E84)+$Q84*(1-$F84))*((1+'Inputs &amp; Summary'!$D$7)^AL$29))))))</f>
        <v>0</v>
      </c>
      <c r="AM84" s="114">
        <f>$D84*IF(AM$29&gt;'Inputs &amp; Summary'!$D$5,0,IF(AM$29&gt;VLOOKUP($G84,Lists!$J$17:$K$21,2),IF($M84=Lists!$H$3,IF($K84&lt;1,(($S84/$K84)*((1+'Inputs &amp; Summary'!$D$7)^AM$29)),((INT(AM$29/$K84)-INT((AM$29-1)/$K84))*$S84*((1+'Inputs &amp; Summary'!$D$7)^AM$29))),(_xlfn.WEIBULL.DIST(AM$29,$L84,$K84,FALSE)*$S84*((1+'Inputs &amp; Summary'!$D$7)^AM$29))),IF($M84=Lists!$H$3,IF($K84&lt;1,((($R84*(1-$E84)+$Q84*(1-$F84))/$K84)*((1+'Inputs &amp; Summary'!$D$7)^AM$29)),((INT(AM$29/$K84)-INT((AM$29-1)/$K84))*($R84*(1-$E84)+$Q84*(1-$F84))*((1+'Inputs &amp; Summary'!$D$7)^AM$29))),((_xlfn.WEIBULL.DIST(AM$29,$L84,$K84,FALSE)*($R84*(1-$E84)+$Q84*(1-$F84))*((1+'Inputs &amp; Summary'!$D$7)^AM$29))))))</f>
        <v>0</v>
      </c>
      <c r="AN84" s="114">
        <f>$D84*IF(AN$29&gt;'Inputs &amp; Summary'!$D$5,0,IF(AN$29&gt;VLOOKUP($G84,Lists!$J$17:$K$21,2),IF($M84=Lists!$H$3,IF($K84&lt;1,(($S84/$K84)*((1+'Inputs &amp; Summary'!$D$7)^AN$29)),((INT(AN$29/$K84)-INT((AN$29-1)/$K84))*$S84*((1+'Inputs &amp; Summary'!$D$7)^AN$29))),(_xlfn.WEIBULL.DIST(AN$29,$L84,$K84,FALSE)*$S84*((1+'Inputs &amp; Summary'!$D$7)^AN$29))),IF($M84=Lists!$H$3,IF($K84&lt;1,((($R84*(1-$E84)+$Q84*(1-$F84))/$K84)*((1+'Inputs &amp; Summary'!$D$7)^AN$29)),((INT(AN$29/$K84)-INT((AN$29-1)/$K84))*($R84*(1-$E84)+$Q84*(1-$F84))*((1+'Inputs &amp; Summary'!$D$7)^AN$29))),((_xlfn.WEIBULL.DIST(AN$29,$L84,$K84,FALSE)*($R84*(1-$E84)+$Q84*(1-$F84))*((1+'Inputs &amp; Summary'!$D$7)^AN$29))))))</f>
        <v>0</v>
      </c>
      <c r="AO84" s="114">
        <f>$D84*IF(AO$29&gt;'Inputs &amp; Summary'!$D$5,0,IF(AO$29&gt;VLOOKUP($G84,Lists!$J$17:$K$21,2),IF($M84=Lists!$H$3,IF($K84&lt;1,(($S84/$K84)*((1+'Inputs &amp; Summary'!$D$7)^AO$29)),((INT(AO$29/$K84)-INT((AO$29-1)/$K84))*$S84*((1+'Inputs &amp; Summary'!$D$7)^AO$29))),(_xlfn.WEIBULL.DIST(AO$29,$L84,$K84,FALSE)*$S84*((1+'Inputs &amp; Summary'!$D$7)^AO$29))),IF($M84=Lists!$H$3,IF($K84&lt;1,((($R84*(1-$E84)+$Q84*(1-$F84))/$K84)*((1+'Inputs &amp; Summary'!$D$7)^AO$29)),((INT(AO$29/$K84)-INT((AO$29-1)/$K84))*($R84*(1-$E84)+$Q84*(1-$F84))*((1+'Inputs &amp; Summary'!$D$7)^AO$29))),((_xlfn.WEIBULL.DIST(AO$29,$L84,$K84,FALSE)*($R84*(1-$E84)+$Q84*(1-$F84))*((1+'Inputs &amp; Summary'!$D$7)^AO$29))))))</f>
        <v>0</v>
      </c>
      <c r="AP84" s="114">
        <f>$D84*IF(AP$29&gt;'Inputs &amp; Summary'!$D$5,0,IF(AP$29&gt;VLOOKUP($G84,Lists!$J$17:$K$21,2),IF($M84=Lists!$H$3,IF($K84&lt;1,(($S84/$K84)*((1+'Inputs &amp; Summary'!$D$7)^AP$29)),((INT(AP$29/$K84)-INT((AP$29-1)/$K84))*$S84*((1+'Inputs &amp; Summary'!$D$7)^AP$29))),(_xlfn.WEIBULL.DIST(AP$29,$L84,$K84,FALSE)*$S84*((1+'Inputs &amp; Summary'!$D$7)^AP$29))),IF($M84=Lists!$H$3,IF($K84&lt;1,((($R84*(1-$E84)+$Q84*(1-$F84))/$K84)*((1+'Inputs &amp; Summary'!$D$7)^AP$29)),((INT(AP$29/$K84)-INT((AP$29-1)/$K84))*($R84*(1-$E84)+$Q84*(1-$F84))*((1+'Inputs &amp; Summary'!$D$7)^AP$29))),((_xlfn.WEIBULL.DIST(AP$29,$L84,$K84,FALSE)*($R84*(1-$E84)+$Q84*(1-$F84))*((1+'Inputs &amp; Summary'!$D$7)^AP$29))))))</f>
        <v>0</v>
      </c>
      <c r="AQ84" s="114">
        <f>$D84*IF(AQ$29&gt;'Inputs &amp; Summary'!$D$5,0,IF(AQ$29&gt;VLOOKUP($G84,Lists!$J$17:$K$21,2),IF($M84=Lists!$H$3,IF($K84&lt;1,(($S84/$K84)*((1+'Inputs &amp; Summary'!$D$7)^AQ$29)),((INT(AQ$29/$K84)-INT((AQ$29-1)/$K84))*$S84*((1+'Inputs &amp; Summary'!$D$7)^AQ$29))),(_xlfn.WEIBULL.DIST(AQ$29,$L84,$K84,FALSE)*$S84*((1+'Inputs &amp; Summary'!$D$7)^AQ$29))),IF($M84=Lists!$H$3,IF($K84&lt;1,((($R84*(1-$E84)+$Q84*(1-$F84))/$K84)*((1+'Inputs &amp; Summary'!$D$7)^AQ$29)),((INT(AQ$29/$K84)-INT((AQ$29-1)/$K84))*($R84*(1-$E84)+$Q84*(1-$F84))*((1+'Inputs &amp; Summary'!$D$7)^AQ$29))),((_xlfn.WEIBULL.DIST(AQ$29,$L84,$K84,FALSE)*($R84*(1-$E84)+$Q84*(1-$F84))*((1+'Inputs &amp; Summary'!$D$7)^AQ$29))))))</f>
        <v>0</v>
      </c>
      <c r="AR84" s="114">
        <f>$D84*IF(AR$29&gt;'Inputs &amp; Summary'!$D$5,0,IF(AR$29&gt;VLOOKUP($G84,Lists!$J$17:$K$21,2),IF($M84=Lists!$H$3,IF($K84&lt;1,(($S84/$K84)*((1+'Inputs &amp; Summary'!$D$7)^AR$29)),((INT(AR$29/$K84)-INT((AR$29-1)/$K84))*$S84*((1+'Inputs &amp; Summary'!$D$7)^AR$29))),(_xlfn.WEIBULL.DIST(AR$29,$L84,$K84,FALSE)*$S84*((1+'Inputs &amp; Summary'!$D$7)^AR$29))),IF($M84=Lists!$H$3,IF($K84&lt;1,((($R84*(1-$E84)+$Q84*(1-$F84))/$K84)*((1+'Inputs &amp; Summary'!$D$7)^AR$29)),((INT(AR$29/$K84)-INT((AR$29-1)/$K84))*($R84*(1-$E84)+$Q84*(1-$F84))*((1+'Inputs &amp; Summary'!$D$7)^AR$29))),((_xlfn.WEIBULL.DIST(AR$29,$L84,$K84,FALSE)*($R84*(1-$E84)+$Q84*(1-$F84))*((1+'Inputs &amp; Summary'!$D$7)^AR$29))))))</f>
        <v>0</v>
      </c>
      <c r="AS84" s="114">
        <f>$D84*IF(AS$29&gt;'Inputs &amp; Summary'!$D$5,0,IF(AS$29&gt;VLOOKUP($G84,Lists!$J$17:$K$21,2),IF($M84=Lists!$H$3,IF($K84&lt;1,(($S84/$K84)*((1+'Inputs &amp; Summary'!$D$7)^AS$29)),((INT(AS$29/$K84)-INT((AS$29-1)/$K84))*$S84*((1+'Inputs &amp; Summary'!$D$7)^AS$29))),(_xlfn.WEIBULL.DIST(AS$29,$L84,$K84,FALSE)*$S84*((1+'Inputs &amp; Summary'!$D$7)^AS$29))),IF($M84=Lists!$H$3,IF($K84&lt;1,((($R84*(1-$E84)+$Q84*(1-$F84))/$K84)*((1+'Inputs &amp; Summary'!$D$7)^AS$29)),((INT(AS$29/$K84)-INT((AS$29-1)/$K84))*($R84*(1-$E84)+$Q84*(1-$F84))*((1+'Inputs &amp; Summary'!$D$7)^AS$29))),((_xlfn.WEIBULL.DIST(AS$29,$L84,$K84,FALSE)*($R84*(1-$E84)+$Q84*(1-$F84))*((1+'Inputs &amp; Summary'!$D$7)^AS$29))))))</f>
        <v>0</v>
      </c>
      <c r="AT84" s="114">
        <f>$D84*IF(AT$29&gt;'Inputs &amp; Summary'!$D$5,0,IF(AT$29&gt;VLOOKUP($G84,Lists!$J$17:$K$21,2),IF($M84=Lists!$H$3,IF($K84&lt;1,(($S84/$K84)*((1+'Inputs &amp; Summary'!$D$7)^AT$29)),((INT(AT$29/$K84)-INT((AT$29-1)/$K84))*$S84*((1+'Inputs &amp; Summary'!$D$7)^AT$29))),(_xlfn.WEIBULL.DIST(AT$29,$L84,$K84,FALSE)*$S84*((1+'Inputs &amp; Summary'!$D$7)^AT$29))),IF($M84=Lists!$H$3,IF($K84&lt;1,((($R84*(1-$E84)+$Q84*(1-$F84))/$K84)*((1+'Inputs &amp; Summary'!$D$7)^AT$29)),((INT(AT$29/$K84)-INT((AT$29-1)/$K84))*($R84*(1-$E84)+$Q84*(1-$F84))*((1+'Inputs &amp; Summary'!$D$7)^AT$29))),((_xlfn.WEIBULL.DIST(AT$29,$L84,$K84,FALSE)*($R84*(1-$E84)+$Q84*(1-$F84))*((1+'Inputs &amp; Summary'!$D$7)^AT$29))))))</f>
        <v>0</v>
      </c>
      <c r="AU84" s="114">
        <f>$D84*IF(AU$29&gt;'Inputs &amp; Summary'!$D$5,0,IF(AU$29&gt;VLOOKUP($G84,Lists!$J$17:$K$21,2),IF($M84=Lists!$H$3,IF($K84&lt;1,(($S84/$K84)*((1+'Inputs &amp; Summary'!$D$7)^AU$29)),((INT(AU$29/$K84)-INT((AU$29-1)/$K84))*$S84*((1+'Inputs &amp; Summary'!$D$7)^AU$29))),(_xlfn.WEIBULL.DIST(AU$29,$L84,$K84,FALSE)*$S84*((1+'Inputs &amp; Summary'!$D$7)^AU$29))),IF($M84=Lists!$H$3,IF($K84&lt;1,((($R84*(1-$E84)+$Q84*(1-$F84))/$K84)*((1+'Inputs &amp; Summary'!$D$7)^AU$29)),((INT(AU$29/$K84)-INT((AU$29-1)/$K84))*($R84*(1-$E84)+$Q84*(1-$F84))*((1+'Inputs &amp; Summary'!$D$7)^AU$29))),((_xlfn.WEIBULL.DIST(AU$29,$L84,$K84,FALSE)*($R84*(1-$E84)+$Q84*(1-$F84))*((1+'Inputs &amp; Summary'!$D$7)^AU$29))))))</f>
        <v>0</v>
      </c>
      <c r="AV84" s="114">
        <f>$D84*IF(AV$29&gt;'Inputs &amp; Summary'!$D$5,0,IF(AV$29&gt;VLOOKUP($G84,Lists!$J$17:$K$21,2),IF($M84=Lists!$H$3,IF($K84&lt;1,(($S84/$K84)*((1+'Inputs &amp; Summary'!$D$7)^AV$29)),((INT(AV$29/$K84)-INT((AV$29-1)/$K84))*$S84*((1+'Inputs &amp; Summary'!$D$7)^AV$29))),(_xlfn.WEIBULL.DIST(AV$29,$L84,$K84,FALSE)*$S84*((1+'Inputs &amp; Summary'!$D$7)^AV$29))),IF($M84=Lists!$H$3,IF($K84&lt;1,((($R84*(1-$E84)+$Q84*(1-$F84))/$K84)*((1+'Inputs &amp; Summary'!$D$7)^AV$29)),((INT(AV$29/$K84)-INT((AV$29-1)/$K84))*($R84*(1-$E84)+$Q84*(1-$F84))*((1+'Inputs &amp; Summary'!$D$7)^AV$29))),((_xlfn.WEIBULL.DIST(AV$29,$L84,$K84,FALSE)*($R84*(1-$E84)+$Q84*(1-$F84))*((1+'Inputs &amp; Summary'!$D$7)^AV$29))))))</f>
        <v>0</v>
      </c>
      <c r="AW84" s="114">
        <f>$D84*IF(AW$29&gt;'Inputs &amp; Summary'!$D$5,0,IF(AW$29&gt;VLOOKUP($G84,Lists!$J$17:$K$21,2),IF($M84=Lists!$H$3,IF($K84&lt;1,(($S84/$K84)*((1+'Inputs &amp; Summary'!$D$7)^AW$29)),((INT(AW$29/$K84)-INT((AW$29-1)/$K84))*$S84*((1+'Inputs &amp; Summary'!$D$7)^AW$29))),(_xlfn.WEIBULL.DIST(AW$29,$L84,$K84,FALSE)*$S84*((1+'Inputs &amp; Summary'!$D$7)^AW$29))),IF($M84=Lists!$H$3,IF($K84&lt;1,((($R84*(1-$E84)+$Q84*(1-$F84))/$K84)*((1+'Inputs &amp; Summary'!$D$7)^AW$29)),((INT(AW$29/$K84)-INT((AW$29-1)/$K84))*($R84*(1-$E84)+$Q84*(1-$F84))*((1+'Inputs &amp; Summary'!$D$7)^AW$29))),((_xlfn.WEIBULL.DIST(AW$29,$L84,$K84,FALSE)*($R84*(1-$E84)+$Q84*(1-$F84))*((1+'Inputs &amp; Summary'!$D$7)^AW$29))))))</f>
        <v>0</v>
      </c>
      <c r="AX84" s="114">
        <f>$D84*IF(AX$29&gt;'Inputs &amp; Summary'!$D$5,0,IF(AX$29&gt;VLOOKUP($G84,Lists!$J$17:$K$21,2),IF($M84=Lists!$H$3,IF($K84&lt;1,(($S84/$K84)*((1+'Inputs &amp; Summary'!$D$7)^AX$29)),((INT(AX$29/$K84)-INT((AX$29-1)/$K84))*$S84*((1+'Inputs &amp; Summary'!$D$7)^AX$29))),(_xlfn.WEIBULL.DIST(AX$29,$L84,$K84,FALSE)*$S84*((1+'Inputs &amp; Summary'!$D$7)^AX$29))),IF($M84=Lists!$H$3,IF($K84&lt;1,((($R84*(1-$E84)+$Q84*(1-$F84))/$K84)*((1+'Inputs &amp; Summary'!$D$7)^AX$29)),((INT(AX$29/$K84)-INT((AX$29-1)/$K84))*($R84*(1-$E84)+$Q84*(1-$F84))*((1+'Inputs &amp; Summary'!$D$7)^AX$29))),((_xlfn.WEIBULL.DIST(AX$29,$L84,$K84,FALSE)*($R84*(1-$E84)+$Q84*(1-$F84))*((1+'Inputs &amp; Summary'!$D$7)^AX$29))))))</f>
        <v>0</v>
      </c>
      <c r="AY84" s="114">
        <f>$D84*IF(AY$29&gt;'Inputs &amp; Summary'!$D$5,0,IF(AY$29&gt;VLOOKUP($G84,Lists!$J$17:$K$21,2),IF($M84=Lists!$H$3,IF($K84&lt;1,(($S84/$K84)*((1+'Inputs &amp; Summary'!$D$7)^AY$29)),((INT(AY$29/$K84)-INT((AY$29-1)/$K84))*$S84*((1+'Inputs &amp; Summary'!$D$7)^AY$29))),(_xlfn.WEIBULL.DIST(AY$29,$L84,$K84,FALSE)*$S84*((1+'Inputs &amp; Summary'!$D$7)^AY$29))),IF($M84=Lists!$H$3,IF($K84&lt;1,((($R84*(1-$E84)+$Q84*(1-$F84))/$K84)*((1+'Inputs &amp; Summary'!$D$7)^AY$29)),((INT(AY$29/$K84)-INT((AY$29-1)/$K84))*($R84*(1-$E84)+$Q84*(1-$F84))*((1+'Inputs &amp; Summary'!$D$7)^AY$29))),((_xlfn.WEIBULL.DIST(AY$29,$L84,$K84,FALSE)*($R84*(1-$E84)+$Q84*(1-$F84))*((1+'Inputs &amp; Summary'!$D$7)^AY$29))))))</f>
        <v>0</v>
      </c>
      <c r="AZ84" s="114">
        <f>$D84*IF(AZ$29&gt;'Inputs &amp; Summary'!$D$5,0,IF(AZ$29&gt;VLOOKUP($G84,Lists!$J$17:$K$21,2),IF($M84=Lists!$H$3,IF($K84&lt;1,(($S84/$K84)*((1+'Inputs &amp; Summary'!$D$7)^AZ$29)),((INT(AZ$29/$K84)-INT((AZ$29-1)/$K84))*$S84*((1+'Inputs &amp; Summary'!$D$7)^AZ$29))),(_xlfn.WEIBULL.DIST(AZ$29,$L84,$K84,FALSE)*$S84*((1+'Inputs &amp; Summary'!$D$7)^AZ$29))),IF($M84=Lists!$H$3,IF($K84&lt;1,((($R84*(1-$E84)+$Q84*(1-$F84))/$K84)*((1+'Inputs &amp; Summary'!$D$7)^AZ$29)),((INT(AZ$29/$K84)-INT((AZ$29-1)/$K84))*($R84*(1-$E84)+$Q84*(1-$F84))*((1+'Inputs &amp; Summary'!$D$7)^AZ$29))),((_xlfn.WEIBULL.DIST(AZ$29,$L84,$K84,FALSE)*($R84*(1-$E84)+$Q84*(1-$F84))*((1+'Inputs &amp; Summary'!$D$7)^AZ$29))))))</f>
        <v>0</v>
      </c>
      <c r="BA84" s="114">
        <f>$D84*IF(BA$29&gt;'Inputs &amp; Summary'!$D$5,0,IF(BA$29&gt;VLOOKUP($G84,Lists!$J$17:$K$21,2),IF($M84=Lists!$H$3,IF($K84&lt;1,(($S84/$K84)*((1+'Inputs &amp; Summary'!$D$7)^BA$29)),((INT(BA$29/$K84)-INT((BA$29-1)/$K84))*$S84*((1+'Inputs &amp; Summary'!$D$7)^BA$29))),(_xlfn.WEIBULL.DIST(BA$29,$L84,$K84,FALSE)*$S84*((1+'Inputs &amp; Summary'!$D$7)^BA$29))),IF($M84=Lists!$H$3,IF($K84&lt;1,((($R84*(1-$E84)+$Q84*(1-$F84))/$K84)*((1+'Inputs &amp; Summary'!$D$7)^BA$29)),((INT(BA$29/$K84)-INT((BA$29-1)/$K84))*($R84*(1-$E84)+$Q84*(1-$F84))*((1+'Inputs &amp; Summary'!$D$7)^BA$29))),((_xlfn.WEIBULL.DIST(BA$29,$L84,$K84,FALSE)*($R84*(1-$E84)+$Q84*(1-$F84))*((1+'Inputs &amp; Summary'!$D$7)^BA$29))))))</f>
        <v>0</v>
      </c>
      <c r="BB84" s="114">
        <f>$D84*IF(BB$29&gt;'Inputs &amp; Summary'!$D$5,0,IF(BB$29&gt;VLOOKUP($G84,Lists!$J$17:$K$21,2),IF($M84=Lists!$H$3,IF($K84&lt;1,(($S84/$K84)*((1+'Inputs &amp; Summary'!$D$7)^BB$29)),((INT(BB$29/$K84)-INT((BB$29-1)/$K84))*$S84*((1+'Inputs &amp; Summary'!$D$7)^BB$29))),(_xlfn.WEIBULL.DIST(BB$29,$L84,$K84,FALSE)*$S84*((1+'Inputs &amp; Summary'!$D$7)^BB$29))),IF($M84=Lists!$H$3,IF($K84&lt;1,((($R84*(1-$E84)+$Q84*(1-$F84))/$K84)*((1+'Inputs &amp; Summary'!$D$7)^BB$29)),((INT(BB$29/$K84)-INT((BB$29-1)/$K84))*($R84*(1-$E84)+$Q84*(1-$F84))*((1+'Inputs &amp; Summary'!$D$7)^BB$29))),((_xlfn.WEIBULL.DIST(BB$29,$L84,$K84,FALSE)*($R84*(1-$E84)+$Q84*(1-$F84))*((1+'Inputs &amp; Summary'!$D$7)^BB$29))))))</f>
        <v>0</v>
      </c>
      <c r="BC84" s="114">
        <f>$D84*IF(BC$29&gt;'Inputs &amp; Summary'!$D$5,0,IF(BC$29&gt;VLOOKUP($G84,Lists!$J$17:$K$21,2),IF($M84=Lists!$H$3,IF($K84&lt;1,(($S84/$K84)*((1+'Inputs &amp; Summary'!$D$7)^BC$29)),((INT(BC$29/$K84)-INT((BC$29-1)/$K84))*$S84*((1+'Inputs &amp; Summary'!$D$7)^BC$29))),(_xlfn.WEIBULL.DIST(BC$29,$L84,$K84,FALSE)*$S84*((1+'Inputs &amp; Summary'!$D$7)^BC$29))),IF($M84=Lists!$H$3,IF($K84&lt;1,((($R84*(1-$E84)+$Q84*(1-$F84))/$K84)*((1+'Inputs &amp; Summary'!$D$7)^BC$29)),((INT(BC$29/$K84)-INT((BC$29-1)/$K84))*($R84*(1-$E84)+$Q84*(1-$F84))*((1+'Inputs &amp; Summary'!$D$7)^BC$29))),((_xlfn.WEIBULL.DIST(BC$29,$L84,$K84,FALSE)*($R84*(1-$E84)+$Q84*(1-$F84))*((1+'Inputs &amp; Summary'!$D$7)^BC$29))))))</f>
        <v>0</v>
      </c>
      <c r="BD84" s="114">
        <f>$D84*IF(BD$29&gt;'Inputs &amp; Summary'!$D$5,0,IF(BD$29&gt;VLOOKUP($G84,Lists!$J$17:$K$21,2),IF($M84=Lists!$H$3,IF($K84&lt;1,(($S84/$K84)*((1+'Inputs &amp; Summary'!$D$7)^BD$29)),((INT(BD$29/$K84)-INT((BD$29-1)/$K84))*$S84*((1+'Inputs &amp; Summary'!$D$7)^BD$29))),(_xlfn.WEIBULL.DIST(BD$29,$L84,$K84,FALSE)*$S84*((1+'Inputs &amp; Summary'!$D$7)^BD$29))),IF($M84=Lists!$H$3,IF($K84&lt;1,((($R84*(1-$E84)+$Q84*(1-$F84))/$K84)*((1+'Inputs &amp; Summary'!$D$7)^BD$29)),((INT(BD$29/$K84)-INT((BD$29-1)/$K84))*($R84*(1-$E84)+$Q84*(1-$F84))*((1+'Inputs &amp; Summary'!$D$7)^BD$29))),((_xlfn.WEIBULL.DIST(BD$29,$L84,$K84,FALSE)*($R84*(1-$E84)+$Q84*(1-$F84))*((1+'Inputs &amp; Summary'!$D$7)^BD$29))))))</f>
        <v>0</v>
      </c>
      <c r="BE84" s="114">
        <f>$D84*IF(BE$29&gt;'Inputs &amp; Summary'!$D$5,0,IF(BE$29&gt;VLOOKUP($G84,Lists!$J$17:$K$21,2),IF($M84=Lists!$H$3,IF($K84&lt;1,(($S84/$K84)*((1+'Inputs &amp; Summary'!$D$7)^BE$29)),((INT(BE$29/$K84)-INT((BE$29-1)/$K84))*$S84*((1+'Inputs &amp; Summary'!$D$7)^BE$29))),(_xlfn.WEIBULL.DIST(BE$29,$L84,$K84,FALSE)*$S84*((1+'Inputs &amp; Summary'!$D$7)^BE$29))),IF($M84=Lists!$H$3,IF($K84&lt;1,((($R84*(1-$E84)+$Q84*(1-$F84))/$K84)*((1+'Inputs &amp; Summary'!$D$7)^BE$29)),((INT(BE$29/$K84)-INT((BE$29-1)/$K84))*($R84*(1-$E84)+$Q84*(1-$F84))*((1+'Inputs &amp; Summary'!$D$7)^BE$29))),((_xlfn.WEIBULL.DIST(BE$29,$L84,$K84,FALSE)*($R84*(1-$E84)+$Q84*(1-$F84))*((1+'Inputs &amp; Summary'!$D$7)^BE$29))))))</f>
        <v>0</v>
      </c>
      <c r="BF84" s="114">
        <f>$D84*IF(BF$29&gt;'Inputs &amp; Summary'!$D$5,0,IF(BF$29&gt;VLOOKUP($G84,Lists!$J$17:$K$21,2),IF($M84=Lists!$H$3,IF($K84&lt;1,(($S84/$K84)*((1+'Inputs &amp; Summary'!$D$7)^BF$29)),((INT(BF$29/$K84)-INT((BF$29-1)/$K84))*$S84*((1+'Inputs &amp; Summary'!$D$7)^BF$29))),(_xlfn.WEIBULL.DIST(BF$29,$L84,$K84,FALSE)*$S84*((1+'Inputs &amp; Summary'!$D$7)^BF$29))),IF($M84=Lists!$H$3,IF($K84&lt;1,((($R84*(1-$E84)+$Q84*(1-$F84))/$K84)*((1+'Inputs &amp; Summary'!$D$7)^BF$29)),((INT(BF$29/$K84)-INT((BF$29-1)/$K84))*($R84*(1-$E84)+$Q84*(1-$F84))*((1+'Inputs &amp; Summary'!$D$7)^BF$29))),((_xlfn.WEIBULL.DIST(BF$29,$L84,$K84,FALSE)*($R84*(1-$E84)+$Q84*(1-$F84))*((1+'Inputs &amp; Summary'!$D$7)^BF$29))))))</f>
        <v>0</v>
      </c>
      <c r="BG84" s="114">
        <f>$D84*IF(BG$29&gt;'Inputs &amp; Summary'!$D$5,0,IF(BG$29&gt;VLOOKUP($G84,Lists!$J$17:$K$21,2),IF($M84=Lists!$H$3,IF($K84&lt;1,(($S84/$K84)*((1+'Inputs &amp; Summary'!$D$7)^BG$29)),((INT(BG$29/$K84)-INT((BG$29-1)/$K84))*$S84*((1+'Inputs &amp; Summary'!$D$7)^BG$29))),(_xlfn.WEIBULL.DIST(BG$29,$L84,$K84,FALSE)*$S84*((1+'Inputs &amp; Summary'!$D$7)^BG$29))),IF($M84=Lists!$H$3,IF($K84&lt;1,((($R84*(1-$E84)+$Q84*(1-$F84))/$K84)*((1+'Inputs &amp; Summary'!$D$7)^BG$29)),((INT(BG$29/$K84)-INT((BG$29-1)/$K84))*($R84*(1-$E84)+$Q84*(1-$F84))*((1+'Inputs &amp; Summary'!$D$7)^BG$29))),((_xlfn.WEIBULL.DIST(BG$29,$L84,$K84,FALSE)*($R84*(1-$E84)+$Q84*(1-$F84))*((1+'Inputs &amp; Summary'!$D$7)^BG$29))))))</f>
        <v>0</v>
      </c>
      <c r="BH84" s="114">
        <f>$D84*IF(BH$29&gt;'Inputs &amp; Summary'!$D$5,0,IF(BH$29&gt;VLOOKUP($G84,Lists!$J$17:$K$21,2),IF($M84=Lists!$H$3,IF($K84&lt;1,(($S84/$K84)*((1+'Inputs &amp; Summary'!$D$7)^BH$29)),((INT(BH$29/$K84)-INT((BH$29-1)/$K84))*$S84*((1+'Inputs &amp; Summary'!$D$7)^BH$29))),(_xlfn.WEIBULL.DIST(BH$29,$L84,$K84,FALSE)*$S84*((1+'Inputs &amp; Summary'!$D$7)^BH$29))),IF($M84=Lists!$H$3,IF($K84&lt;1,((($R84*(1-$E84)+$Q84*(1-$F84))/$K84)*((1+'Inputs &amp; Summary'!$D$7)^BH$29)),((INT(BH$29/$K84)-INT((BH$29-1)/$K84))*($R84*(1-$E84)+$Q84*(1-$F84))*((1+'Inputs &amp; Summary'!$D$7)^BH$29))),((_xlfn.WEIBULL.DIST(BH$29,$L84,$K84,FALSE)*($R84*(1-$E84)+$Q84*(1-$F84))*((1+'Inputs &amp; Summary'!$D$7)^BH$29))))))</f>
        <v>0</v>
      </c>
      <c r="BI84" s="114">
        <f>$D84*IF(BI$29&gt;'Inputs &amp; Summary'!$D$5,0,IF(BI$29&gt;VLOOKUP($G84,Lists!$J$17:$K$21,2),IF($M84=Lists!$H$3,IF($K84&lt;1,(($S84/$K84)*((1+'Inputs &amp; Summary'!$D$7)^BI$29)),((INT(BI$29/$K84)-INT((BI$29-1)/$K84))*$S84*((1+'Inputs &amp; Summary'!$D$7)^BI$29))),(_xlfn.WEIBULL.DIST(BI$29,$L84,$K84,FALSE)*$S84*((1+'Inputs &amp; Summary'!$D$7)^BI$29))),IF($M84=Lists!$H$3,IF($K84&lt;1,((($R84*(1-$E84)+$Q84*(1-$F84))/$K84)*((1+'Inputs &amp; Summary'!$D$7)^BI$29)),((INT(BI$29/$K84)-INT((BI$29-1)/$K84))*($R84*(1-$E84)+$Q84*(1-$F84))*((1+'Inputs &amp; Summary'!$D$7)^BI$29))),((_xlfn.WEIBULL.DIST(BI$29,$L84,$K84,FALSE)*($R84*(1-$E84)+$Q84*(1-$F84))*((1+'Inputs &amp; Summary'!$D$7)^BI$29))))))</f>
        <v>0</v>
      </c>
      <c r="BJ84" s="114">
        <f>$D84*IF(BJ$29&gt;'Inputs &amp; Summary'!$D$5,0,IF(BJ$29&gt;VLOOKUP($G84,Lists!$J$17:$K$21,2),IF($M84=Lists!$H$3,IF($K84&lt;1,(($S84/$K84)*((1+'Inputs &amp; Summary'!$D$7)^BJ$29)),((INT(BJ$29/$K84)-INT((BJ$29-1)/$K84))*$S84*((1+'Inputs &amp; Summary'!$D$7)^BJ$29))),(_xlfn.WEIBULL.DIST(BJ$29,$L84,$K84,FALSE)*$S84*((1+'Inputs &amp; Summary'!$D$7)^BJ$29))),IF($M84=Lists!$H$3,IF($K84&lt;1,((($R84*(1-$E84)+$Q84*(1-$F84))/$K84)*((1+'Inputs &amp; Summary'!$D$7)^BJ$29)),((INT(BJ$29/$K84)-INT((BJ$29-1)/$K84))*($R84*(1-$E84)+$Q84*(1-$F84))*((1+'Inputs &amp; Summary'!$D$7)^BJ$29))),((_xlfn.WEIBULL.DIST(BJ$29,$L84,$K84,FALSE)*($R84*(1-$E84)+$Q84*(1-$F84))*((1+'Inputs &amp; Summary'!$D$7)^BJ$29))))))</f>
        <v>0</v>
      </c>
      <c r="BK84" s="114">
        <f>$D84*IF(BK$29&gt;'Inputs &amp; Summary'!$D$5,0,IF(BK$29&gt;VLOOKUP($G84,Lists!$J$17:$K$21,2),IF($M84=Lists!$H$3,IF($K84&lt;1,(($S84/$K84)*((1+'Inputs &amp; Summary'!$D$7)^BK$29)),((INT(BK$29/$K84)-INT((BK$29-1)/$K84))*$S84*((1+'Inputs &amp; Summary'!$D$7)^BK$29))),(_xlfn.WEIBULL.DIST(BK$29,$L84,$K84,FALSE)*$S84*((1+'Inputs &amp; Summary'!$D$7)^BK$29))),IF($M84=Lists!$H$3,IF($K84&lt;1,((($R84*(1-$E84)+$Q84*(1-$F84))/$K84)*((1+'Inputs &amp; Summary'!$D$7)^BK$29)),((INT(BK$29/$K84)-INT((BK$29-1)/$K84))*($R84*(1-$E84)+$Q84*(1-$F84))*((1+'Inputs &amp; Summary'!$D$7)^BK$29))),((_xlfn.WEIBULL.DIST(BK$29,$L84,$K84,FALSE)*($R84*(1-$E84)+$Q84*(1-$F84))*((1+'Inputs &amp; Summary'!$D$7)^BK$29))))))</f>
        <v>0</v>
      </c>
      <c r="BL84" s="114">
        <f>$D84*IF(BL$29&gt;'Inputs &amp; Summary'!$D$5,0,IF(BL$29&gt;VLOOKUP($G84,Lists!$J$17:$K$21,2),IF($M84=Lists!$H$3,IF($K84&lt;1,(($S84/$K84)*((1+'Inputs &amp; Summary'!$D$7)^BL$29)),((INT(BL$29/$K84)-INT((BL$29-1)/$K84))*$S84*((1+'Inputs &amp; Summary'!$D$7)^BL$29))),(_xlfn.WEIBULL.DIST(BL$29,$L84,$K84,FALSE)*$S84*((1+'Inputs &amp; Summary'!$D$7)^BL$29))),IF($M84=Lists!$H$3,IF($K84&lt;1,((($R84*(1-$E84)+$Q84*(1-$F84))/$K84)*((1+'Inputs &amp; Summary'!$D$7)^BL$29)),((INT(BL$29/$K84)-INT((BL$29-1)/$K84))*($R84*(1-$E84)+$Q84*(1-$F84))*((1+'Inputs &amp; Summary'!$D$7)^BL$29))),((_xlfn.WEIBULL.DIST(BL$29,$L84,$K84,FALSE)*($R84*(1-$E84)+$Q84*(1-$F84))*((1+'Inputs &amp; Summary'!$D$7)^BL$29))))))</f>
        <v>0</v>
      </c>
    </row>
    <row r="85" spans="1:64" s="1" customFormat="1" ht="28.8" x14ac:dyDescent="0.3">
      <c r="A85" s="79" t="s">
        <v>295</v>
      </c>
      <c r="B85" s="33" t="s">
        <v>307</v>
      </c>
      <c r="C85" s="33" t="s">
        <v>39</v>
      </c>
      <c r="D85" s="115">
        <v>0</v>
      </c>
      <c r="E85" s="68"/>
      <c r="F85" s="68"/>
      <c r="G85" s="213" t="s">
        <v>433</v>
      </c>
      <c r="H85" s="34" t="s">
        <v>20</v>
      </c>
      <c r="I85" s="34" t="s">
        <v>270</v>
      </c>
      <c r="J85" s="33">
        <f>VLOOKUP(I85,'Labor Rates'!$A$1:$B$16,2)</f>
        <v>25.173076923076923</v>
      </c>
      <c r="K85" s="35">
        <v>1</v>
      </c>
      <c r="L85" s="35">
        <v>1</v>
      </c>
      <c r="M85" s="33" t="s">
        <v>259</v>
      </c>
      <c r="N85" s="84">
        <f>'Inputs &amp; Summary'!$D$43</f>
        <v>1</v>
      </c>
      <c r="O85" s="35">
        <f>5/60</f>
        <v>8.3333333333333329E-2</v>
      </c>
      <c r="P85" s="5">
        <v>0</v>
      </c>
      <c r="Q85" s="73">
        <f t="shared" si="11"/>
        <v>2.0977564102564101</v>
      </c>
      <c r="R85" s="73">
        <f t="shared" si="12"/>
        <v>0</v>
      </c>
      <c r="S85" s="74">
        <f t="shared" si="13"/>
        <v>0</v>
      </c>
      <c r="T85" s="88"/>
      <c r="U85" s="80"/>
      <c r="V85" s="87">
        <f t="shared" si="14"/>
        <v>0</v>
      </c>
      <c r="W85" s="87">
        <f>NPV('Inputs &amp; Summary'!$D$6,Y85:BL85)</f>
        <v>0</v>
      </c>
      <c r="X85" s="90">
        <f t="shared" si="15"/>
        <v>0</v>
      </c>
      <c r="Y85" s="114">
        <f>$D85*IF(Y$29&gt;'Inputs &amp; Summary'!$D$5,0,IF(Y$29&gt;VLOOKUP($G85,Lists!$J$17:$K$21,2),IF($M85=Lists!$H$3,IF($K85&lt;1,(($S85/$K85)*((1+'Inputs &amp; Summary'!$D$7)^Y$29)),((INT(Y$29/$K85)-INT((Y$29-1)/$K85))*$S85*((1+'Inputs &amp; Summary'!$D$7)^Y$29))),(_xlfn.WEIBULL.DIST(Y$29,$L85,$K85,FALSE)*$S85*((1+'Inputs &amp; Summary'!$D$7)^Y$29))),IF($M85=Lists!$H$3,IF($K85&lt;1,((($R85*(1-$E85)+$Q85*(1-$F85))/$K85)*((1+'Inputs &amp; Summary'!$D$7)^Y$29)),((INT(Y$29/$K85)-INT((Y$29-1)/$K85))*($R85*(1-$E85)+$Q85*(1-$F85))*((1+'Inputs &amp; Summary'!$D$7)^Y$29))),((_xlfn.WEIBULL.DIST(Y$29,$L85,$K85,FALSE)*($R85*(1-$E85)+$Q85*(1-$F85))*((1+'Inputs &amp; Summary'!$D$7)^Y$29))))))</f>
        <v>0</v>
      </c>
      <c r="Z85" s="114">
        <f>$D85*IF(Z$29&gt;'Inputs &amp; Summary'!$D$5,0,IF(Z$29&gt;VLOOKUP($G85,Lists!$J$17:$K$21,2),IF($M85=Lists!$H$3,IF($K85&lt;1,(($S85/$K85)*((1+'Inputs &amp; Summary'!$D$7)^Z$29)),((INT(Z$29/$K85)-INT((Z$29-1)/$K85))*$S85*((1+'Inputs &amp; Summary'!$D$7)^Z$29))),(_xlfn.WEIBULL.DIST(Z$29,$L85,$K85,FALSE)*$S85*((1+'Inputs &amp; Summary'!$D$7)^Z$29))),IF($M85=Lists!$H$3,IF($K85&lt;1,((($R85*(1-$E85)+$Q85*(1-$F85))/$K85)*((1+'Inputs &amp; Summary'!$D$7)^Z$29)),((INT(Z$29/$K85)-INT((Z$29-1)/$K85))*($R85*(1-$E85)+$Q85*(1-$F85))*((1+'Inputs &amp; Summary'!$D$7)^Z$29))),((_xlfn.WEIBULL.DIST(Z$29,$L85,$K85,FALSE)*($R85*(1-$E85)+$Q85*(1-$F85))*((1+'Inputs &amp; Summary'!$D$7)^Z$29))))))</f>
        <v>0</v>
      </c>
      <c r="AA85" s="114">
        <f>$D85*IF(AA$29&gt;'Inputs &amp; Summary'!$D$5,0,IF(AA$29&gt;VLOOKUP($G85,Lists!$J$17:$K$21,2),IF($M85=Lists!$H$3,IF($K85&lt;1,(($S85/$K85)*((1+'Inputs &amp; Summary'!$D$7)^AA$29)),((INT(AA$29/$K85)-INT((AA$29-1)/$K85))*$S85*((1+'Inputs &amp; Summary'!$D$7)^AA$29))),(_xlfn.WEIBULL.DIST(AA$29,$L85,$K85,FALSE)*$S85*((1+'Inputs &amp; Summary'!$D$7)^AA$29))),IF($M85=Lists!$H$3,IF($K85&lt;1,((($R85*(1-$E85)+$Q85*(1-$F85))/$K85)*((1+'Inputs &amp; Summary'!$D$7)^AA$29)),((INT(AA$29/$K85)-INT((AA$29-1)/$K85))*($R85*(1-$E85)+$Q85*(1-$F85))*((1+'Inputs &amp; Summary'!$D$7)^AA$29))),((_xlfn.WEIBULL.DIST(AA$29,$L85,$K85,FALSE)*($R85*(1-$E85)+$Q85*(1-$F85))*((1+'Inputs &amp; Summary'!$D$7)^AA$29))))))</f>
        <v>0</v>
      </c>
      <c r="AB85" s="114">
        <f>$D85*IF(AB$29&gt;'Inputs &amp; Summary'!$D$5,0,IF(AB$29&gt;VLOOKUP($G85,Lists!$J$17:$K$21,2),IF($M85=Lists!$H$3,IF($K85&lt;1,(($S85/$K85)*((1+'Inputs &amp; Summary'!$D$7)^AB$29)),((INT(AB$29/$K85)-INT((AB$29-1)/$K85))*$S85*((1+'Inputs &amp; Summary'!$D$7)^AB$29))),(_xlfn.WEIBULL.DIST(AB$29,$L85,$K85,FALSE)*$S85*((1+'Inputs &amp; Summary'!$D$7)^AB$29))),IF($M85=Lists!$H$3,IF($K85&lt;1,((($R85*(1-$E85)+$Q85*(1-$F85))/$K85)*((1+'Inputs &amp; Summary'!$D$7)^AB$29)),((INT(AB$29/$K85)-INT((AB$29-1)/$K85))*($R85*(1-$E85)+$Q85*(1-$F85))*((1+'Inputs &amp; Summary'!$D$7)^AB$29))),((_xlfn.WEIBULL.DIST(AB$29,$L85,$K85,FALSE)*($R85*(1-$E85)+$Q85*(1-$F85))*((1+'Inputs &amp; Summary'!$D$7)^AB$29))))))</f>
        <v>0</v>
      </c>
      <c r="AC85" s="114">
        <f>$D85*IF(AC$29&gt;'Inputs &amp; Summary'!$D$5,0,IF(AC$29&gt;VLOOKUP($G85,Lists!$J$17:$K$21,2),IF($M85=Lists!$H$3,IF($K85&lt;1,(($S85/$K85)*((1+'Inputs &amp; Summary'!$D$7)^AC$29)),((INT(AC$29/$K85)-INT((AC$29-1)/$K85))*$S85*((1+'Inputs &amp; Summary'!$D$7)^AC$29))),(_xlfn.WEIBULL.DIST(AC$29,$L85,$K85,FALSE)*$S85*((1+'Inputs &amp; Summary'!$D$7)^AC$29))),IF($M85=Lists!$H$3,IF($K85&lt;1,((($R85*(1-$E85)+$Q85*(1-$F85))/$K85)*((1+'Inputs &amp; Summary'!$D$7)^AC$29)),((INT(AC$29/$K85)-INT((AC$29-1)/$K85))*($R85*(1-$E85)+$Q85*(1-$F85))*((1+'Inputs &amp; Summary'!$D$7)^AC$29))),((_xlfn.WEIBULL.DIST(AC$29,$L85,$K85,FALSE)*($R85*(1-$E85)+$Q85*(1-$F85))*((1+'Inputs &amp; Summary'!$D$7)^AC$29))))))</f>
        <v>0</v>
      </c>
      <c r="AD85" s="114">
        <f>$D85*IF(AD$29&gt;'Inputs &amp; Summary'!$D$5,0,IF(AD$29&gt;VLOOKUP($G85,Lists!$J$17:$K$21,2),IF($M85=Lists!$H$3,IF($K85&lt;1,(($S85/$K85)*((1+'Inputs &amp; Summary'!$D$7)^AD$29)),((INT(AD$29/$K85)-INT((AD$29-1)/$K85))*$S85*((1+'Inputs &amp; Summary'!$D$7)^AD$29))),(_xlfn.WEIBULL.DIST(AD$29,$L85,$K85,FALSE)*$S85*((1+'Inputs &amp; Summary'!$D$7)^AD$29))),IF($M85=Lists!$H$3,IF($K85&lt;1,((($R85*(1-$E85)+$Q85*(1-$F85))/$K85)*((1+'Inputs &amp; Summary'!$D$7)^AD$29)),((INT(AD$29/$K85)-INT((AD$29-1)/$K85))*($R85*(1-$E85)+$Q85*(1-$F85))*((1+'Inputs &amp; Summary'!$D$7)^AD$29))),((_xlfn.WEIBULL.DIST(AD$29,$L85,$K85,FALSE)*($R85*(1-$E85)+$Q85*(1-$F85))*((1+'Inputs &amp; Summary'!$D$7)^AD$29))))))</f>
        <v>0</v>
      </c>
      <c r="AE85" s="114">
        <f>$D85*IF(AE$29&gt;'Inputs &amp; Summary'!$D$5,0,IF(AE$29&gt;VLOOKUP($G85,Lists!$J$17:$K$21,2),IF($M85=Lists!$H$3,IF($K85&lt;1,(($S85/$K85)*((1+'Inputs &amp; Summary'!$D$7)^AE$29)),((INT(AE$29/$K85)-INT((AE$29-1)/$K85))*$S85*((1+'Inputs &amp; Summary'!$D$7)^AE$29))),(_xlfn.WEIBULL.DIST(AE$29,$L85,$K85,FALSE)*$S85*((1+'Inputs &amp; Summary'!$D$7)^AE$29))),IF($M85=Lists!$H$3,IF($K85&lt;1,((($R85*(1-$E85)+$Q85*(1-$F85))/$K85)*((1+'Inputs &amp; Summary'!$D$7)^AE$29)),((INT(AE$29/$K85)-INT((AE$29-1)/$K85))*($R85*(1-$E85)+$Q85*(1-$F85))*((1+'Inputs &amp; Summary'!$D$7)^AE$29))),((_xlfn.WEIBULL.DIST(AE$29,$L85,$K85,FALSE)*($R85*(1-$E85)+$Q85*(1-$F85))*((1+'Inputs &amp; Summary'!$D$7)^AE$29))))))</f>
        <v>0</v>
      </c>
      <c r="AF85" s="114">
        <f>$D85*IF(AF$29&gt;'Inputs &amp; Summary'!$D$5,0,IF(AF$29&gt;VLOOKUP($G85,Lists!$J$17:$K$21,2),IF($M85=Lists!$H$3,IF($K85&lt;1,(($S85/$K85)*((1+'Inputs &amp; Summary'!$D$7)^AF$29)),((INT(AF$29/$K85)-INT((AF$29-1)/$K85))*$S85*((1+'Inputs &amp; Summary'!$D$7)^AF$29))),(_xlfn.WEIBULL.DIST(AF$29,$L85,$K85,FALSE)*$S85*((1+'Inputs &amp; Summary'!$D$7)^AF$29))),IF($M85=Lists!$H$3,IF($K85&lt;1,((($R85*(1-$E85)+$Q85*(1-$F85))/$K85)*((1+'Inputs &amp; Summary'!$D$7)^AF$29)),((INT(AF$29/$K85)-INT((AF$29-1)/$K85))*($R85*(1-$E85)+$Q85*(1-$F85))*((1+'Inputs &amp; Summary'!$D$7)^AF$29))),((_xlfn.WEIBULL.DIST(AF$29,$L85,$K85,FALSE)*($R85*(1-$E85)+$Q85*(1-$F85))*((1+'Inputs &amp; Summary'!$D$7)^AF$29))))))</f>
        <v>0</v>
      </c>
      <c r="AG85" s="114">
        <f>$D85*IF(AG$29&gt;'Inputs &amp; Summary'!$D$5,0,IF(AG$29&gt;VLOOKUP($G85,Lists!$J$17:$K$21,2),IF($M85=Lists!$H$3,IF($K85&lt;1,(($S85/$K85)*((1+'Inputs &amp; Summary'!$D$7)^AG$29)),((INT(AG$29/$K85)-INT((AG$29-1)/$K85))*$S85*((1+'Inputs &amp; Summary'!$D$7)^AG$29))),(_xlfn.WEIBULL.DIST(AG$29,$L85,$K85,FALSE)*$S85*((1+'Inputs &amp; Summary'!$D$7)^AG$29))),IF($M85=Lists!$H$3,IF($K85&lt;1,((($R85*(1-$E85)+$Q85*(1-$F85))/$K85)*((1+'Inputs &amp; Summary'!$D$7)^AG$29)),((INT(AG$29/$K85)-INT((AG$29-1)/$K85))*($R85*(1-$E85)+$Q85*(1-$F85))*((1+'Inputs &amp; Summary'!$D$7)^AG$29))),((_xlfn.WEIBULL.DIST(AG$29,$L85,$K85,FALSE)*($R85*(1-$E85)+$Q85*(1-$F85))*((1+'Inputs &amp; Summary'!$D$7)^AG$29))))))</f>
        <v>0</v>
      </c>
      <c r="AH85" s="114">
        <f>$D85*IF(AH$29&gt;'Inputs &amp; Summary'!$D$5,0,IF(AH$29&gt;VLOOKUP($G85,Lists!$J$17:$K$21,2),IF($M85=Lists!$H$3,IF($K85&lt;1,(($S85/$K85)*((1+'Inputs &amp; Summary'!$D$7)^AH$29)),((INT(AH$29/$K85)-INT((AH$29-1)/$K85))*$S85*((1+'Inputs &amp; Summary'!$D$7)^AH$29))),(_xlfn.WEIBULL.DIST(AH$29,$L85,$K85,FALSE)*$S85*((1+'Inputs &amp; Summary'!$D$7)^AH$29))),IF($M85=Lists!$H$3,IF($K85&lt;1,((($R85*(1-$E85)+$Q85*(1-$F85))/$K85)*((1+'Inputs &amp; Summary'!$D$7)^AH$29)),((INT(AH$29/$K85)-INT((AH$29-1)/$K85))*($R85*(1-$E85)+$Q85*(1-$F85))*((1+'Inputs &amp; Summary'!$D$7)^AH$29))),((_xlfn.WEIBULL.DIST(AH$29,$L85,$K85,FALSE)*($R85*(1-$E85)+$Q85*(1-$F85))*((1+'Inputs &amp; Summary'!$D$7)^AH$29))))))</f>
        <v>0</v>
      </c>
      <c r="AI85" s="114">
        <f>$D85*IF(AI$29&gt;'Inputs &amp; Summary'!$D$5,0,IF(AI$29&gt;VLOOKUP($G85,Lists!$J$17:$K$21,2),IF($M85=Lists!$H$3,IF($K85&lt;1,(($S85/$K85)*((1+'Inputs &amp; Summary'!$D$7)^AI$29)),((INT(AI$29/$K85)-INT((AI$29-1)/$K85))*$S85*((1+'Inputs &amp; Summary'!$D$7)^AI$29))),(_xlfn.WEIBULL.DIST(AI$29,$L85,$K85,FALSE)*$S85*((1+'Inputs &amp; Summary'!$D$7)^AI$29))),IF($M85=Lists!$H$3,IF($K85&lt;1,((($R85*(1-$E85)+$Q85*(1-$F85))/$K85)*((1+'Inputs &amp; Summary'!$D$7)^AI$29)),((INT(AI$29/$K85)-INT((AI$29-1)/$K85))*($R85*(1-$E85)+$Q85*(1-$F85))*((1+'Inputs &amp; Summary'!$D$7)^AI$29))),((_xlfn.WEIBULL.DIST(AI$29,$L85,$K85,FALSE)*($R85*(1-$E85)+$Q85*(1-$F85))*((1+'Inputs &amp; Summary'!$D$7)^AI$29))))))</f>
        <v>0</v>
      </c>
      <c r="AJ85" s="114">
        <f>$D85*IF(AJ$29&gt;'Inputs &amp; Summary'!$D$5,0,IF(AJ$29&gt;VLOOKUP($G85,Lists!$J$17:$K$21,2),IF($M85=Lists!$H$3,IF($K85&lt;1,(($S85/$K85)*((1+'Inputs &amp; Summary'!$D$7)^AJ$29)),((INT(AJ$29/$K85)-INT((AJ$29-1)/$K85))*$S85*((1+'Inputs &amp; Summary'!$D$7)^AJ$29))),(_xlfn.WEIBULL.DIST(AJ$29,$L85,$K85,FALSE)*$S85*((1+'Inputs &amp; Summary'!$D$7)^AJ$29))),IF($M85=Lists!$H$3,IF($K85&lt;1,((($R85*(1-$E85)+$Q85*(1-$F85))/$K85)*((1+'Inputs &amp; Summary'!$D$7)^AJ$29)),((INT(AJ$29/$K85)-INT((AJ$29-1)/$K85))*($R85*(1-$E85)+$Q85*(1-$F85))*((1+'Inputs &amp; Summary'!$D$7)^AJ$29))),((_xlfn.WEIBULL.DIST(AJ$29,$L85,$K85,FALSE)*($R85*(1-$E85)+$Q85*(1-$F85))*((1+'Inputs &amp; Summary'!$D$7)^AJ$29))))))</f>
        <v>0</v>
      </c>
      <c r="AK85" s="114">
        <f>$D85*IF(AK$29&gt;'Inputs &amp; Summary'!$D$5,0,IF(AK$29&gt;VLOOKUP($G85,Lists!$J$17:$K$21,2),IF($M85=Lists!$H$3,IF($K85&lt;1,(($S85/$K85)*((1+'Inputs &amp; Summary'!$D$7)^AK$29)),((INT(AK$29/$K85)-INT((AK$29-1)/$K85))*$S85*((1+'Inputs &amp; Summary'!$D$7)^AK$29))),(_xlfn.WEIBULL.DIST(AK$29,$L85,$K85,FALSE)*$S85*((1+'Inputs &amp; Summary'!$D$7)^AK$29))),IF($M85=Lists!$H$3,IF($K85&lt;1,((($R85*(1-$E85)+$Q85*(1-$F85))/$K85)*((1+'Inputs &amp; Summary'!$D$7)^AK$29)),((INT(AK$29/$K85)-INT((AK$29-1)/$K85))*($R85*(1-$E85)+$Q85*(1-$F85))*((1+'Inputs &amp; Summary'!$D$7)^AK$29))),((_xlfn.WEIBULL.DIST(AK$29,$L85,$K85,FALSE)*($R85*(1-$E85)+$Q85*(1-$F85))*((1+'Inputs &amp; Summary'!$D$7)^AK$29))))))</f>
        <v>0</v>
      </c>
      <c r="AL85" s="114">
        <f>$D85*IF(AL$29&gt;'Inputs &amp; Summary'!$D$5,0,IF(AL$29&gt;VLOOKUP($G85,Lists!$J$17:$K$21,2),IF($M85=Lists!$H$3,IF($K85&lt;1,(($S85/$K85)*((1+'Inputs &amp; Summary'!$D$7)^AL$29)),((INT(AL$29/$K85)-INT((AL$29-1)/$K85))*$S85*((1+'Inputs &amp; Summary'!$D$7)^AL$29))),(_xlfn.WEIBULL.DIST(AL$29,$L85,$K85,FALSE)*$S85*((1+'Inputs &amp; Summary'!$D$7)^AL$29))),IF($M85=Lists!$H$3,IF($K85&lt;1,((($R85*(1-$E85)+$Q85*(1-$F85))/$K85)*((1+'Inputs &amp; Summary'!$D$7)^AL$29)),((INT(AL$29/$K85)-INT((AL$29-1)/$K85))*($R85*(1-$E85)+$Q85*(1-$F85))*((1+'Inputs &amp; Summary'!$D$7)^AL$29))),((_xlfn.WEIBULL.DIST(AL$29,$L85,$K85,FALSE)*($R85*(1-$E85)+$Q85*(1-$F85))*((1+'Inputs &amp; Summary'!$D$7)^AL$29))))))</f>
        <v>0</v>
      </c>
      <c r="AM85" s="114">
        <f>$D85*IF(AM$29&gt;'Inputs &amp; Summary'!$D$5,0,IF(AM$29&gt;VLOOKUP($G85,Lists!$J$17:$K$21,2),IF($M85=Lists!$H$3,IF($K85&lt;1,(($S85/$K85)*((1+'Inputs &amp; Summary'!$D$7)^AM$29)),((INT(AM$29/$K85)-INT((AM$29-1)/$K85))*$S85*((1+'Inputs &amp; Summary'!$D$7)^AM$29))),(_xlfn.WEIBULL.DIST(AM$29,$L85,$K85,FALSE)*$S85*((1+'Inputs &amp; Summary'!$D$7)^AM$29))),IF($M85=Lists!$H$3,IF($K85&lt;1,((($R85*(1-$E85)+$Q85*(1-$F85))/$K85)*((1+'Inputs &amp; Summary'!$D$7)^AM$29)),((INT(AM$29/$K85)-INT((AM$29-1)/$K85))*($R85*(1-$E85)+$Q85*(1-$F85))*((1+'Inputs &amp; Summary'!$D$7)^AM$29))),((_xlfn.WEIBULL.DIST(AM$29,$L85,$K85,FALSE)*($R85*(1-$E85)+$Q85*(1-$F85))*((1+'Inputs &amp; Summary'!$D$7)^AM$29))))))</f>
        <v>0</v>
      </c>
      <c r="AN85" s="114">
        <f>$D85*IF(AN$29&gt;'Inputs &amp; Summary'!$D$5,0,IF(AN$29&gt;VLOOKUP($G85,Lists!$J$17:$K$21,2),IF($M85=Lists!$H$3,IF($K85&lt;1,(($S85/$K85)*((1+'Inputs &amp; Summary'!$D$7)^AN$29)),((INT(AN$29/$K85)-INT((AN$29-1)/$K85))*$S85*((1+'Inputs &amp; Summary'!$D$7)^AN$29))),(_xlfn.WEIBULL.DIST(AN$29,$L85,$K85,FALSE)*$S85*((1+'Inputs &amp; Summary'!$D$7)^AN$29))),IF($M85=Lists!$H$3,IF($K85&lt;1,((($R85*(1-$E85)+$Q85*(1-$F85))/$K85)*((1+'Inputs &amp; Summary'!$D$7)^AN$29)),((INT(AN$29/$K85)-INT((AN$29-1)/$K85))*($R85*(1-$E85)+$Q85*(1-$F85))*((1+'Inputs &amp; Summary'!$D$7)^AN$29))),((_xlfn.WEIBULL.DIST(AN$29,$L85,$K85,FALSE)*($R85*(1-$E85)+$Q85*(1-$F85))*((1+'Inputs &amp; Summary'!$D$7)^AN$29))))))</f>
        <v>0</v>
      </c>
      <c r="AO85" s="114">
        <f>$D85*IF(AO$29&gt;'Inputs &amp; Summary'!$D$5,0,IF(AO$29&gt;VLOOKUP($G85,Lists!$J$17:$K$21,2),IF($M85=Lists!$H$3,IF($K85&lt;1,(($S85/$K85)*((1+'Inputs &amp; Summary'!$D$7)^AO$29)),((INT(AO$29/$K85)-INT((AO$29-1)/$K85))*$S85*((1+'Inputs &amp; Summary'!$D$7)^AO$29))),(_xlfn.WEIBULL.DIST(AO$29,$L85,$K85,FALSE)*$S85*((1+'Inputs &amp; Summary'!$D$7)^AO$29))),IF($M85=Lists!$H$3,IF($K85&lt;1,((($R85*(1-$E85)+$Q85*(1-$F85))/$K85)*((1+'Inputs &amp; Summary'!$D$7)^AO$29)),((INT(AO$29/$K85)-INT((AO$29-1)/$K85))*($R85*(1-$E85)+$Q85*(1-$F85))*((1+'Inputs &amp; Summary'!$D$7)^AO$29))),((_xlfn.WEIBULL.DIST(AO$29,$L85,$K85,FALSE)*($R85*(1-$E85)+$Q85*(1-$F85))*((1+'Inputs &amp; Summary'!$D$7)^AO$29))))))</f>
        <v>0</v>
      </c>
      <c r="AP85" s="114">
        <f>$D85*IF(AP$29&gt;'Inputs &amp; Summary'!$D$5,0,IF(AP$29&gt;VLOOKUP($G85,Lists!$J$17:$K$21,2),IF($M85=Lists!$H$3,IF($K85&lt;1,(($S85/$K85)*((1+'Inputs &amp; Summary'!$D$7)^AP$29)),((INT(AP$29/$K85)-INT((AP$29-1)/$K85))*$S85*((1+'Inputs &amp; Summary'!$D$7)^AP$29))),(_xlfn.WEIBULL.DIST(AP$29,$L85,$K85,FALSE)*$S85*((1+'Inputs &amp; Summary'!$D$7)^AP$29))),IF($M85=Lists!$H$3,IF($K85&lt;1,((($R85*(1-$E85)+$Q85*(1-$F85))/$K85)*((1+'Inputs &amp; Summary'!$D$7)^AP$29)),((INT(AP$29/$K85)-INT((AP$29-1)/$K85))*($R85*(1-$E85)+$Q85*(1-$F85))*((1+'Inputs &amp; Summary'!$D$7)^AP$29))),((_xlfn.WEIBULL.DIST(AP$29,$L85,$K85,FALSE)*($R85*(1-$E85)+$Q85*(1-$F85))*((1+'Inputs &amp; Summary'!$D$7)^AP$29))))))</f>
        <v>0</v>
      </c>
      <c r="AQ85" s="114">
        <f>$D85*IF(AQ$29&gt;'Inputs &amp; Summary'!$D$5,0,IF(AQ$29&gt;VLOOKUP($G85,Lists!$J$17:$K$21,2),IF($M85=Lists!$H$3,IF($K85&lt;1,(($S85/$K85)*((1+'Inputs &amp; Summary'!$D$7)^AQ$29)),((INT(AQ$29/$K85)-INT((AQ$29-1)/$K85))*$S85*((1+'Inputs &amp; Summary'!$D$7)^AQ$29))),(_xlfn.WEIBULL.DIST(AQ$29,$L85,$K85,FALSE)*$S85*((1+'Inputs &amp; Summary'!$D$7)^AQ$29))),IF($M85=Lists!$H$3,IF($K85&lt;1,((($R85*(1-$E85)+$Q85*(1-$F85))/$K85)*((1+'Inputs &amp; Summary'!$D$7)^AQ$29)),((INT(AQ$29/$K85)-INT((AQ$29-1)/$K85))*($R85*(1-$E85)+$Q85*(1-$F85))*((1+'Inputs &amp; Summary'!$D$7)^AQ$29))),((_xlfn.WEIBULL.DIST(AQ$29,$L85,$K85,FALSE)*($R85*(1-$E85)+$Q85*(1-$F85))*((1+'Inputs &amp; Summary'!$D$7)^AQ$29))))))</f>
        <v>0</v>
      </c>
      <c r="AR85" s="114">
        <f>$D85*IF(AR$29&gt;'Inputs &amp; Summary'!$D$5,0,IF(AR$29&gt;VLOOKUP($G85,Lists!$J$17:$K$21,2),IF($M85=Lists!$H$3,IF($K85&lt;1,(($S85/$K85)*((1+'Inputs &amp; Summary'!$D$7)^AR$29)),((INT(AR$29/$K85)-INT((AR$29-1)/$K85))*$S85*((1+'Inputs &amp; Summary'!$D$7)^AR$29))),(_xlfn.WEIBULL.DIST(AR$29,$L85,$K85,FALSE)*$S85*((1+'Inputs &amp; Summary'!$D$7)^AR$29))),IF($M85=Lists!$H$3,IF($K85&lt;1,((($R85*(1-$E85)+$Q85*(1-$F85))/$K85)*((1+'Inputs &amp; Summary'!$D$7)^AR$29)),((INT(AR$29/$K85)-INT((AR$29-1)/$K85))*($R85*(1-$E85)+$Q85*(1-$F85))*((1+'Inputs &amp; Summary'!$D$7)^AR$29))),((_xlfn.WEIBULL.DIST(AR$29,$L85,$K85,FALSE)*($R85*(1-$E85)+$Q85*(1-$F85))*((1+'Inputs &amp; Summary'!$D$7)^AR$29))))))</f>
        <v>0</v>
      </c>
      <c r="AS85" s="114">
        <f>$D85*IF(AS$29&gt;'Inputs &amp; Summary'!$D$5,0,IF(AS$29&gt;VLOOKUP($G85,Lists!$J$17:$K$21,2),IF($M85=Lists!$H$3,IF($K85&lt;1,(($S85/$K85)*((1+'Inputs &amp; Summary'!$D$7)^AS$29)),((INT(AS$29/$K85)-INT((AS$29-1)/$K85))*$S85*((1+'Inputs &amp; Summary'!$D$7)^AS$29))),(_xlfn.WEIBULL.DIST(AS$29,$L85,$K85,FALSE)*$S85*((1+'Inputs &amp; Summary'!$D$7)^AS$29))),IF($M85=Lists!$H$3,IF($K85&lt;1,((($R85*(1-$E85)+$Q85*(1-$F85))/$K85)*((1+'Inputs &amp; Summary'!$D$7)^AS$29)),((INT(AS$29/$K85)-INT((AS$29-1)/$K85))*($R85*(1-$E85)+$Q85*(1-$F85))*((1+'Inputs &amp; Summary'!$D$7)^AS$29))),((_xlfn.WEIBULL.DIST(AS$29,$L85,$K85,FALSE)*($R85*(1-$E85)+$Q85*(1-$F85))*((1+'Inputs &amp; Summary'!$D$7)^AS$29))))))</f>
        <v>0</v>
      </c>
      <c r="AT85" s="114">
        <f>$D85*IF(AT$29&gt;'Inputs &amp; Summary'!$D$5,0,IF(AT$29&gt;VLOOKUP($G85,Lists!$J$17:$K$21,2),IF($M85=Lists!$H$3,IF($K85&lt;1,(($S85/$K85)*((1+'Inputs &amp; Summary'!$D$7)^AT$29)),((INT(AT$29/$K85)-INT((AT$29-1)/$K85))*$S85*((1+'Inputs &amp; Summary'!$D$7)^AT$29))),(_xlfn.WEIBULL.DIST(AT$29,$L85,$K85,FALSE)*$S85*((1+'Inputs &amp; Summary'!$D$7)^AT$29))),IF($M85=Lists!$H$3,IF($K85&lt;1,((($R85*(1-$E85)+$Q85*(1-$F85))/$K85)*((1+'Inputs &amp; Summary'!$D$7)^AT$29)),((INT(AT$29/$K85)-INT((AT$29-1)/$K85))*($R85*(1-$E85)+$Q85*(1-$F85))*((1+'Inputs &amp; Summary'!$D$7)^AT$29))),((_xlfn.WEIBULL.DIST(AT$29,$L85,$K85,FALSE)*($R85*(1-$E85)+$Q85*(1-$F85))*((1+'Inputs &amp; Summary'!$D$7)^AT$29))))))</f>
        <v>0</v>
      </c>
      <c r="AU85" s="114">
        <f>$D85*IF(AU$29&gt;'Inputs &amp; Summary'!$D$5,0,IF(AU$29&gt;VLOOKUP($G85,Lists!$J$17:$K$21,2),IF($M85=Lists!$H$3,IF($K85&lt;1,(($S85/$K85)*((1+'Inputs &amp; Summary'!$D$7)^AU$29)),((INT(AU$29/$K85)-INT((AU$29-1)/$K85))*$S85*((1+'Inputs &amp; Summary'!$D$7)^AU$29))),(_xlfn.WEIBULL.DIST(AU$29,$L85,$K85,FALSE)*$S85*((1+'Inputs &amp; Summary'!$D$7)^AU$29))),IF($M85=Lists!$H$3,IF($K85&lt;1,((($R85*(1-$E85)+$Q85*(1-$F85))/$K85)*((1+'Inputs &amp; Summary'!$D$7)^AU$29)),((INT(AU$29/$K85)-INT((AU$29-1)/$K85))*($R85*(1-$E85)+$Q85*(1-$F85))*((1+'Inputs &amp; Summary'!$D$7)^AU$29))),((_xlfn.WEIBULL.DIST(AU$29,$L85,$K85,FALSE)*($R85*(1-$E85)+$Q85*(1-$F85))*((1+'Inputs &amp; Summary'!$D$7)^AU$29))))))</f>
        <v>0</v>
      </c>
      <c r="AV85" s="114">
        <f>$D85*IF(AV$29&gt;'Inputs &amp; Summary'!$D$5,0,IF(AV$29&gt;VLOOKUP($G85,Lists!$J$17:$K$21,2),IF($M85=Lists!$H$3,IF($K85&lt;1,(($S85/$K85)*((1+'Inputs &amp; Summary'!$D$7)^AV$29)),((INT(AV$29/$K85)-INT((AV$29-1)/$K85))*$S85*((1+'Inputs &amp; Summary'!$D$7)^AV$29))),(_xlfn.WEIBULL.DIST(AV$29,$L85,$K85,FALSE)*$S85*((1+'Inputs &amp; Summary'!$D$7)^AV$29))),IF($M85=Lists!$H$3,IF($K85&lt;1,((($R85*(1-$E85)+$Q85*(1-$F85))/$K85)*((1+'Inputs &amp; Summary'!$D$7)^AV$29)),((INT(AV$29/$K85)-INT((AV$29-1)/$K85))*($R85*(1-$E85)+$Q85*(1-$F85))*((1+'Inputs &amp; Summary'!$D$7)^AV$29))),((_xlfn.WEIBULL.DIST(AV$29,$L85,$K85,FALSE)*($R85*(1-$E85)+$Q85*(1-$F85))*((1+'Inputs &amp; Summary'!$D$7)^AV$29))))))</f>
        <v>0</v>
      </c>
      <c r="AW85" s="114">
        <f>$D85*IF(AW$29&gt;'Inputs &amp; Summary'!$D$5,0,IF(AW$29&gt;VLOOKUP($G85,Lists!$J$17:$K$21,2),IF($M85=Lists!$H$3,IF($K85&lt;1,(($S85/$K85)*((1+'Inputs &amp; Summary'!$D$7)^AW$29)),((INT(AW$29/$K85)-INT((AW$29-1)/$K85))*$S85*((1+'Inputs &amp; Summary'!$D$7)^AW$29))),(_xlfn.WEIBULL.DIST(AW$29,$L85,$K85,FALSE)*$S85*((1+'Inputs &amp; Summary'!$D$7)^AW$29))),IF($M85=Lists!$H$3,IF($K85&lt;1,((($R85*(1-$E85)+$Q85*(1-$F85))/$K85)*((1+'Inputs &amp; Summary'!$D$7)^AW$29)),((INT(AW$29/$K85)-INT((AW$29-1)/$K85))*($R85*(1-$E85)+$Q85*(1-$F85))*((1+'Inputs &amp; Summary'!$D$7)^AW$29))),((_xlfn.WEIBULL.DIST(AW$29,$L85,$K85,FALSE)*($R85*(1-$E85)+$Q85*(1-$F85))*((1+'Inputs &amp; Summary'!$D$7)^AW$29))))))</f>
        <v>0</v>
      </c>
      <c r="AX85" s="114">
        <f>$D85*IF(AX$29&gt;'Inputs &amp; Summary'!$D$5,0,IF(AX$29&gt;VLOOKUP($G85,Lists!$J$17:$K$21,2),IF($M85=Lists!$H$3,IF($K85&lt;1,(($S85/$K85)*((1+'Inputs &amp; Summary'!$D$7)^AX$29)),((INT(AX$29/$K85)-INT((AX$29-1)/$K85))*$S85*((1+'Inputs &amp; Summary'!$D$7)^AX$29))),(_xlfn.WEIBULL.DIST(AX$29,$L85,$K85,FALSE)*$S85*((1+'Inputs &amp; Summary'!$D$7)^AX$29))),IF($M85=Lists!$H$3,IF($K85&lt;1,((($R85*(1-$E85)+$Q85*(1-$F85))/$K85)*((1+'Inputs &amp; Summary'!$D$7)^AX$29)),((INT(AX$29/$K85)-INT((AX$29-1)/$K85))*($R85*(1-$E85)+$Q85*(1-$F85))*((1+'Inputs &amp; Summary'!$D$7)^AX$29))),((_xlfn.WEIBULL.DIST(AX$29,$L85,$K85,FALSE)*($R85*(1-$E85)+$Q85*(1-$F85))*((1+'Inputs &amp; Summary'!$D$7)^AX$29))))))</f>
        <v>0</v>
      </c>
      <c r="AY85" s="114">
        <f>$D85*IF(AY$29&gt;'Inputs &amp; Summary'!$D$5,0,IF(AY$29&gt;VLOOKUP($G85,Lists!$J$17:$K$21,2),IF($M85=Lists!$H$3,IF($K85&lt;1,(($S85/$K85)*((1+'Inputs &amp; Summary'!$D$7)^AY$29)),((INT(AY$29/$K85)-INT((AY$29-1)/$K85))*$S85*((1+'Inputs &amp; Summary'!$D$7)^AY$29))),(_xlfn.WEIBULL.DIST(AY$29,$L85,$K85,FALSE)*$S85*((1+'Inputs &amp; Summary'!$D$7)^AY$29))),IF($M85=Lists!$H$3,IF($K85&lt;1,((($R85*(1-$E85)+$Q85*(1-$F85))/$K85)*((1+'Inputs &amp; Summary'!$D$7)^AY$29)),((INT(AY$29/$K85)-INT((AY$29-1)/$K85))*($R85*(1-$E85)+$Q85*(1-$F85))*((1+'Inputs &amp; Summary'!$D$7)^AY$29))),((_xlfn.WEIBULL.DIST(AY$29,$L85,$K85,FALSE)*($R85*(1-$E85)+$Q85*(1-$F85))*((1+'Inputs &amp; Summary'!$D$7)^AY$29))))))</f>
        <v>0</v>
      </c>
      <c r="AZ85" s="114">
        <f>$D85*IF(AZ$29&gt;'Inputs &amp; Summary'!$D$5,0,IF(AZ$29&gt;VLOOKUP($G85,Lists!$J$17:$K$21,2),IF($M85=Lists!$H$3,IF($K85&lt;1,(($S85/$K85)*((1+'Inputs &amp; Summary'!$D$7)^AZ$29)),((INT(AZ$29/$K85)-INT((AZ$29-1)/$K85))*$S85*((1+'Inputs &amp; Summary'!$D$7)^AZ$29))),(_xlfn.WEIBULL.DIST(AZ$29,$L85,$K85,FALSE)*$S85*((1+'Inputs &amp; Summary'!$D$7)^AZ$29))),IF($M85=Lists!$H$3,IF($K85&lt;1,((($R85*(1-$E85)+$Q85*(1-$F85))/$K85)*((1+'Inputs &amp; Summary'!$D$7)^AZ$29)),((INT(AZ$29/$K85)-INT((AZ$29-1)/$K85))*($R85*(1-$E85)+$Q85*(1-$F85))*((1+'Inputs &amp; Summary'!$D$7)^AZ$29))),((_xlfn.WEIBULL.DIST(AZ$29,$L85,$K85,FALSE)*($R85*(1-$E85)+$Q85*(1-$F85))*((1+'Inputs &amp; Summary'!$D$7)^AZ$29))))))</f>
        <v>0</v>
      </c>
      <c r="BA85" s="114">
        <f>$D85*IF(BA$29&gt;'Inputs &amp; Summary'!$D$5,0,IF(BA$29&gt;VLOOKUP($G85,Lists!$J$17:$K$21,2),IF($M85=Lists!$H$3,IF($K85&lt;1,(($S85/$K85)*((1+'Inputs &amp; Summary'!$D$7)^BA$29)),((INT(BA$29/$K85)-INT((BA$29-1)/$K85))*$S85*((1+'Inputs &amp; Summary'!$D$7)^BA$29))),(_xlfn.WEIBULL.DIST(BA$29,$L85,$K85,FALSE)*$S85*((1+'Inputs &amp; Summary'!$D$7)^BA$29))),IF($M85=Lists!$H$3,IF($K85&lt;1,((($R85*(1-$E85)+$Q85*(1-$F85))/$K85)*((1+'Inputs &amp; Summary'!$D$7)^BA$29)),((INT(BA$29/$K85)-INT((BA$29-1)/$K85))*($R85*(1-$E85)+$Q85*(1-$F85))*((1+'Inputs &amp; Summary'!$D$7)^BA$29))),((_xlfn.WEIBULL.DIST(BA$29,$L85,$K85,FALSE)*($R85*(1-$E85)+$Q85*(1-$F85))*((1+'Inputs &amp; Summary'!$D$7)^BA$29))))))</f>
        <v>0</v>
      </c>
      <c r="BB85" s="114">
        <f>$D85*IF(BB$29&gt;'Inputs &amp; Summary'!$D$5,0,IF(BB$29&gt;VLOOKUP($G85,Lists!$J$17:$K$21,2),IF($M85=Lists!$H$3,IF($K85&lt;1,(($S85/$K85)*((1+'Inputs &amp; Summary'!$D$7)^BB$29)),((INT(BB$29/$K85)-INT((BB$29-1)/$K85))*$S85*((1+'Inputs &amp; Summary'!$D$7)^BB$29))),(_xlfn.WEIBULL.DIST(BB$29,$L85,$K85,FALSE)*$S85*((1+'Inputs &amp; Summary'!$D$7)^BB$29))),IF($M85=Lists!$H$3,IF($K85&lt;1,((($R85*(1-$E85)+$Q85*(1-$F85))/$K85)*((1+'Inputs &amp; Summary'!$D$7)^BB$29)),((INT(BB$29/$K85)-INT((BB$29-1)/$K85))*($R85*(1-$E85)+$Q85*(1-$F85))*((1+'Inputs &amp; Summary'!$D$7)^BB$29))),((_xlfn.WEIBULL.DIST(BB$29,$L85,$K85,FALSE)*($R85*(1-$E85)+$Q85*(1-$F85))*((1+'Inputs &amp; Summary'!$D$7)^BB$29))))))</f>
        <v>0</v>
      </c>
      <c r="BC85" s="114">
        <f>$D85*IF(BC$29&gt;'Inputs &amp; Summary'!$D$5,0,IF(BC$29&gt;VLOOKUP($G85,Lists!$J$17:$K$21,2),IF($M85=Lists!$H$3,IF($K85&lt;1,(($S85/$K85)*((1+'Inputs &amp; Summary'!$D$7)^BC$29)),((INT(BC$29/$K85)-INT((BC$29-1)/$K85))*$S85*((1+'Inputs &amp; Summary'!$D$7)^BC$29))),(_xlfn.WEIBULL.DIST(BC$29,$L85,$K85,FALSE)*$S85*((1+'Inputs &amp; Summary'!$D$7)^BC$29))),IF($M85=Lists!$H$3,IF($K85&lt;1,((($R85*(1-$E85)+$Q85*(1-$F85))/$K85)*((1+'Inputs &amp; Summary'!$D$7)^BC$29)),((INT(BC$29/$K85)-INT((BC$29-1)/$K85))*($R85*(1-$E85)+$Q85*(1-$F85))*((1+'Inputs &amp; Summary'!$D$7)^BC$29))),((_xlfn.WEIBULL.DIST(BC$29,$L85,$K85,FALSE)*($R85*(1-$E85)+$Q85*(1-$F85))*((1+'Inputs &amp; Summary'!$D$7)^BC$29))))))</f>
        <v>0</v>
      </c>
      <c r="BD85" s="114">
        <f>$D85*IF(BD$29&gt;'Inputs &amp; Summary'!$D$5,0,IF(BD$29&gt;VLOOKUP($G85,Lists!$J$17:$K$21,2),IF($M85=Lists!$H$3,IF($K85&lt;1,(($S85/$K85)*((1+'Inputs &amp; Summary'!$D$7)^BD$29)),((INT(BD$29/$K85)-INT((BD$29-1)/$K85))*$S85*((1+'Inputs &amp; Summary'!$D$7)^BD$29))),(_xlfn.WEIBULL.DIST(BD$29,$L85,$K85,FALSE)*$S85*((1+'Inputs &amp; Summary'!$D$7)^BD$29))),IF($M85=Lists!$H$3,IF($K85&lt;1,((($R85*(1-$E85)+$Q85*(1-$F85))/$K85)*((1+'Inputs &amp; Summary'!$D$7)^BD$29)),((INT(BD$29/$K85)-INT((BD$29-1)/$K85))*($R85*(1-$E85)+$Q85*(1-$F85))*((1+'Inputs &amp; Summary'!$D$7)^BD$29))),((_xlfn.WEIBULL.DIST(BD$29,$L85,$K85,FALSE)*($R85*(1-$E85)+$Q85*(1-$F85))*((1+'Inputs &amp; Summary'!$D$7)^BD$29))))))</f>
        <v>0</v>
      </c>
      <c r="BE85" s="114">
        <f>$D85*IF(BE$29&gt;'Inputs &amp; Summary'!$D$5,0,IF(BE$29&gt;VLOOKUP($G85,Lists!$J$17:$K$21,2),IF($M85=Lists!$H$3,IF($K85&lt;1,(($S85/$K85)*((1+'Inputs &amp; Summary'!$D$7)^BE$29)),((INT(BE$29/$K85)-INT((BE$29-1)/$K85))*$S85*((1+'Inputs &amp; Summary'!$D$7)^BE$29))),(_xlfn.WEIBULL.DIST(BE$29,$L85,$K85,FALSE)*$S85*((1+'Inputs &amp; Summary'!$D$7)^BE$29))),IF($M85=Lists!$H$3,IF($K85&lt;1,((($R85*(1-$E85)+$Q85*(1-$F85))/$K85)*((1+'Inputs &amp; Summary'!$D$7)^BE$29)),((INT(BE$29/$K85)-INT((BE$29-1)/$K85))*($R85*(1-$E85)+$Q85*(1-$F85))*((1+'Inputs &amp; Summary'!$D$7)^BE$29))),((_xlfn.WEIBULL.DIST(BE$29,$L85,$K85,FALSE)*($R85*(1-$E85)+$Q85*(1-$F85))*((1+'Inputs &amp; Summary'!$D$7)^BE$29))))))</f>
        <v>0</v>
      </c>
      <c r="BF85" s="114">
        <f>$D85*IF(BF$29&gt;'Inputs &amp; Summary'!$D$5,0,IF(BF$29&gt;VLOOKUP($G85,Lists!$J$17:$K$21,2),IF($M85=Lists!$H$3,IF($K85&lt;1,(($S85/$K85)*((1+'Inputs &amp; Summary'!$D$7)^BF$29)),((INT(BF$29/$K85)-INT((BF$29-1)/$K85))*$S85*((1+'Inputs &amp; Summary'!$D$7)^BF$29))),(_xlfn.WEIBULL.DIST(BF$29,$L85,$K85,FALSE)*$S85*((1+'Inputs &amp; Summary'!$D$7)^BF$29))),IF($M85=Lists!$H$3,IF($K85&lt;1,((($R85*(1-$E85)+$Q85*(1-$F85))/$K85)*((1+'Inputs &amp; Summary'!$D$7)^BF$29)),((INT(BF$29/$K85)-INT((BF$29-1)/$K85))*($R85*(1-$E85)+$Q85*(1-$F85))*((1+'Inputs &amp; Summary'!$D$7)^BF$29))),((_xlfn.WEIBULL.DIST(BF$29,$L85,$K85,FALSE)*($R85*(1-$E85)+$Q85*(1-$F85))*((1+'Inputs &amp; Summary'!$D$7)^BF$29))))))</f>
        <v>0</v>
      </c>
      <c r="BG85" s="114">
        <f>$D85*IF(BG$29&gt;'Inputs &amp; Summary'!$D$5,0,IF(BG$29&gt;VLOOKUP($G85,Lists!$J$17:$K$21,2),IF($M85=Lists!$H$3,IF($K85&lt;1,(($S85/$K85)*((1+'Inputs &amp; Summary'!$D$7)^BG$29)),((INT(BG$29/$K85)-INT((BG$29-1)/$K85))*$S85*((1+'Inputs &amp; Summary'!$D$7)^BG$29))),(_xlfn.WEIBULL.DIST(BG$29,$L85,$K85,FALSE)*$S85*((1+'Inputs &amp; Summary'!$D$7)^BG$29))),IF($M85=Lists!$H$3,IF($K85&lt;1,((($R85*(1-$E85)+$Q85*(1-$F85))/$K85)*((1+'Inputs &amp; Summary'!$D$7)^BG$29)),((INT(BG$29/$K85)-INT((BG$29-1)/$K85))*($R85*(1-$E85)+$Q85*(1-$F85))*((1+'Inputs &amp; Summary'!$D$7)^BG$29))),((_xlfn.WEIBULL.DIST(BG$29,$L85,$K85,FALSE)*($R85*(1-$E85)+$Q85*(1-$F85))*((1+'Inputs &amp; Summary'!$D$7)^BG$29))))))</f>
        <v>0</v>
      </c>
      <c r="BH85" s="114">
        <f>$D85*IF(BH$29&gt;'Inputs &amp; Summary'!$D$5,0,IF(BH$29&gt;VLOOKUP($G85,Lists!$J$17:$K$21,2),IF($M85=Lists!$H$3,IF($K85&lt;1,(($S85/$K85)*((1+'Inputs &amp; Summary'!$D$7)^BH$29)),((INT(BH$29/$K85)-INT((BH$29-1)/$K85))*$S85*((1+'Inputs &amp; Summary'!$D$7)^BH$29))),(_xlfn.WEIBULL.DIST(BH$29,$L85,$K85,FALSE)*$S85*((1+'Inputs &amp; Summary'!$D$7)^BH$29))),IF($M85=Lists!$H$3,IF($K85&lt;1,((($R85*(1-$E85)+$Q85*(1-$F85))/$K85)*((1+'Inputs &amp; Summary'!$D$7)^BH$29)),((INT(BH$29/$K85)-INT((BH$29-1)/$K85))*($R85*(1-$E85)+$Q85*(1-$F85))*((1+'Inputs &amp; Summary'!$D$7)^BH$29))),((_xlfn.WEIBULL.DIST(BH$29,$L85,$K85,FALSE)*($R85*(1-$E85)+$Q85*(1-$F85))*((1+'Inputs &amp; Summary'!$D$7)^BH$29))))))</f>
        <v>0</v>
      </c>
      <c r="BI85" s="114">
        <f>$D85*IF(BI$29&gt;'Inputs &amp; Summary'!$D$5,0,IF(BI$29&gt;VLOOKUP($G85,Lists!$J$17:$K$21,2),IF($M85=Lists!$H$3,IF($K85&lt;1,(($S85/$K85)*((1+'Inputs &amp; Summary'!$D$7)^BI$29)),((INT(BI$29/$K85)-INT((BI$29-1)/$K85))*$S85*((1+'Inputs &amp; Summary'!$D$7)^BI$29))),(_xlfn.WEIBULL.DIST(BI$29,$L85,$K85,FALSE)*$S85*((1+'Inputs &amp; Summary'!$D$7)^BI$29))),IF($M85=Lists!$H$3,IF($K85&lt;1,((($R85*(1-$E85)+$Q85*(1-$F85))/$K85)*((1+'Inputs &amp; Summary'!$D$7)^BI$29)),((INT(BI$29/$K85)-INT((BI$29-1)/$K85))*($R85*(1-$E85)+$Q85*(1-$F85))*((1+'Inputs &amp; Summary'!$D$7)^BI$29))),((_xlfn.WEIBULL.DIST(BI$29,$L85,$K85,FALSE)*($R85*(1-$E85)+$Q85*(1-$F85))*((1+'Inputs &amp; Summary'!$D$7)^BI$29))))))</f>
        <v>0</v>
      </c>
      <c r="BJ85" s="114">
        <f>$D85*IF(BJ$29&gt;'Inputs &amp; Summary'!$D$5,0,IF(BJ$29&gt;VLOOKUP($G85,Lists!$J$17:$K$21,2),IF($M85=Lists!$H$3,IF($K85&lt;1,(($S85/$K85)*((1+'Inputs &amp; Summary'!$D$7)^BJ$29)),((INT(BJ$29/$K85)-INT((BJ$29-1)/$K85))*$S85*((1+'Inputs &amp; Summary'!$D$7)^BJ$29))),(_xlfn.WEIBULL.DIST(BJ$29,$L85,$K85,FALSE)*$S85*((1+'Inputs &amp; Summary'!$D$7)^BJ$29))),IF($M85=Lists!$H$3,IF($K85&lt;1,((($R85*(1-$E85)+$Q85*(1-$F85))/$K85)*((1+'Inputs &amp; Summary'!$D$7)^BJ$29)),((INT(BJ$29/$K85)-INT((BJ$29-1)/$K85))*($R85*(1-$E85)+$Q85*(1-$F85))*((1+'Inputs &amp; Summary'!$D$7)^BJ$29))),((_xlfn.WEIBULL.DIST(BJ$29,$L85,$K85,FALSE)*($R85*(1-$E85)+$Q85*(1-$F85))*((1+'Inputs &amp; Summary'!$D$7)^BJ$29))))))</f>
        <v>0</v>
      </c>
      <c r="BK85" s="114">
        <f>$D85*IF(BK$29&gt;'Inputs &amp; Summary'!$D$5,0,IF(BK$29&gt;VLOOKUP($G85,Lists!$J$17:$K$21,2),IF($M85=Lists!$H$3,IF($K85&lt;1,(($S85/$K85)*((1+'Inputs &amp; Summary'!$D$7)^BK$29)),((INT(BK$29/$K85)-INT((BK$29-1)/$K85))*$S85*((1+'Inputs &amp; Summary'!$D$7)^BK$29))),(_xlfn.WEIBULL.DIST(BK$29,$L85,$K85,FALSE)*$S85*((1+'Inputs &amp; Summary'!$D$7)^BK$29))),IF($M85=Lists!$H$3,IF($K85&lt;1,((($R85*(1-$E85)+$Q85*(1-$F85))/$K85)*((1+'Inputs &amp; Summary'!$D$7)^BK$29)),((INT(BK$29/$K85)-INT((BK$29-1)/$K85))*($R85*(1-$E85)+$Q85*(1-$F85))*((1+'Inputs &amp; Summary'!$D$7)^BK$29))),((_xlfn.WEIBULL.DIST(BK$29,$L85,$K85,FALSE)*($R85*(1-$E85)+$Q85*(1-$F85))*((1+'Inputs &amp; Summary'!$D$7)^BK$29))))))</f>
        <v>0</v>
      </c>
      <c r="BL85" s="114">
        <f>$D85*IF(BL$29&gt;'Inputs &amp; Summary'!$D$5,0,IF(BL$29&gt;VLOOKUP($G85,Lists!$J$17:$K$21,2),IF($M85=Lists!$H$3,IF($K85&lt;1,(($S85/$K85)*((1+'Inputs &amp; Summary'!$D$7)^BL$29)),((INT(BL$29/$K85)-INT((BL$29-1)/$K85))*$S85*((1+'Inputs &amp; Summary'!$D$7)^BL$29))),(_xlfn.WEIBULL.DIST(BL$29,$L85,$K85,FALSE)*$S85*((1+'Inputs &amp; Summary'!$D$7)^BL$29))),IF($M85=Lists!$H$3,IF($K85&lt;1,((($R85*(1-$E85)+$Q85*(1-$F85))/$K85)*((1+'Inputs &amp; Summary'!$D$7)^BL$29)),((INT(BL$29/$K85)-INT((BL$29-1)/$K85))*($R85*(1-$E85)+$Q85*(1-$F85))*((1+'Inputs &amp; Summary'!$D$7)^BL$29))),((_xlfn.WEIBULL.DIST(BL$29,$L85,$K85,FALSE)*($R85*(1-$E85)+$Q85*(1-$F85))*((1+'Inputs &amp; Summary'!$D$7)^BL$29))))))</f>
        <v>0</v>
      </c>
    </row>
    <row r="86" spans="1:64" s="1" customFormat="1" x14ac:dyDescent="0.3">
      <c r="A86" s="79" t="s">
        <v>0</v>
      </c>
      <c r="B86" s="33" t="s">
        <v>307</v>
      </c>
      <c r="C86" s="33" t="s">
        <v>36</v>
      </c>
      <c r="D86" s="115">
        <v>0</v>
      </c>
      <c r="E86" s="68"/>
      <c r="F86" s="68"/>
      <c r="G86" s="213" t="s">
        <v>433</v>
      </c>
      <c r="H86" s="34" t="s">
        <v>21</v>
      </c>
      <c r="I86" s="34" t="s">
        <v>270</v>
      </c>
      <c r="J86" s="33">
        <f>VLOOKUP(I86,'Labor Rates'!$A$1:$B$16,2)</f>
        <v>25.173076923076923</v>
      </c>
      <c r="K86" s="35">
        <v>1</v>
      </c>
      <c r="L86" s="35">
        <v>1</v>
      </c>
      <c r="M86" s="33" t="s">
        <v>259</v>
      </c>
      <c r="N86" s="84">
        <f>'Inputs &amp; Summary'!$D$44</f>
        <v>103.04449648711943</v>
      </c>
      <c r="O86" s="35">
        <f>5/60</f>
        <v>8.3333333333333329E-2</v>
      </c>
      <c r="P86" s="5">
        <v>0</v>
      </c>
      <c r="Q86" s="73">
        <f t="shared" si="11"/>
        <v>216.16225304749892</v>
      </c>
      <c r="R86" s="73">
        <f t="shared" si="12"/>
        <v>0</v>
      </c>
      <c r="S86" s="74">
        <f t="shared" si="13"/>
        <v>0</v>
      </c>
      <c r="T86" s="88"/>
      <c r="U86" s="80"/>
      <c r="V86" s="87">
        <f t="shared" si="14"/>
        <v>0</v>
      </c>
      <c r="W86" s="87">
        <f>NPV('Inputs &amp; Summary'!$D$6,Y86:BL86)</f>
        <v>0</v>
      </c>
      <c r="X86" s="90">
        <f t="shared" si="15"/>
        <v>0</v>
      </c>
      <c r="Y86" s="114">
        <f>$D86*IF(Y$29&gt;'Inputs &amp; Summary'!$D$5,0,IF(Y$29&gt;VLOOKUP($G86,Lists!$J$17:$K$21,2),IF($M86=Lists!$H$3,IF($K86&lt;1,(($S86/$K86)*((1+'Inputs &amp; Summary'!$D$7)^Y$29)),((INT(Y$29/$K86)-INT((Y$29-1)/$K86))*$S86*((1+'Inputs &amp; Summary'!$D$7)^Y$29))),(_xlfn.WEIBULL.DIST(Y$29,$L86,$K86,FALSE)*$S86*((1+'Inputs &amp; Summary'!$D$7)^Y$29))),IF($M86=Lists!$H$3,IF($K86&lt;1,((($R86*(1-$E86)+$Q86*(1-$F86))/$K86)*((1+'Inputs &amp; Summary'!$D$7)^Y$29)),((INT(Y$29/$K86)-INT((Y$29-1)/$K86))*($R86*(1-$E86)+$Q86*(1-$F86))*((1+'Inputs &amp; Summary'!$D$7)^Y$29))),((_xlfn.WEIBULL.DIST(Y$29,$L86,$K86,FALSE)*($R86*(1-$E86)+$Q86*(1-$F86))*((1+'Inputs &amp; Summary'!$D$7)^Y$29))))))</f>
        <v>0</v>
      </c>
      <c r="Z86" s="114">
        <f>$D86*IF(Z$29&gt;'Inputs &amp; Summary'!$D$5,0,IF(Z$29&gt;VLOOKUP($G86,Lists!$J$17:$K$21,2),IF($M86=Lists!$H$3,IF($K86&lt;1,(($S86/$K86)*((1+'Inputs &amp; Summary'!$D$7)^Z$29)),((INT(Z$29/$K86)-INT((Z$29-1)/$K86))*$S86*((1+'Inputs &amp; Summary'!$D$7)^Z$29))),(_xlfn.WEIBULL.DIST(Z$29,$L86,$K86,FALSE)*$S86*((1+'Inputs &amp; Summary'!$D$7)^Z$29))),IF($M86=Lists!$H$3,IF($K86&lt;1,((($R86*(1-$E86)+$Q86*(1-$F86))/$K86)*((1+'Inputs &amp; Summary'!$D$7)^Z$29)),((INT(Z$29/$K86)-INT((Z$29-1)/$K86))*($R86*(1-$E86)+$Q86*(1-$F86))*((1+'Inputs &amp; Summary'!$D$7)^Z$29))),((_xlfn.WEIBULL.DIST(Z$29,$L86,$K86,FALSE)*($R86*(1-$E86)+$Q86*(1-$F86))*((1+'Inputs &amp; Summary'!$D$7)^Z$29))))))</f>
        <v>0</v>
      </c>
      <c r="AA86" s="114">
        <f>$D86*IF(AA$29&gt;'Inputs &amp; Summary'!$D$5,0,IF(AA$29&gt;VLOOKUP($G86,Lists!$J$17:$K$21,2),IF($M86=Lists!$H$3,IF($K86&lt;1,(($S86/$K86)*((1+'Inputs &amp; Summary'!$D$7)^AA$29)),((INT(AA$29/$K86)-INT((AA$29-1)/$K86))*$S86*((1+'Inputs &amp; Summary'!$D$7)^AA$29))),(_xlfn.WEIBULL.DIST(AA$29,$L86,$K86,FALSE)*$S86*((1+'Inputs &amp; Summary'!$D$7)^AA$29))),IF($M86=Lists!$H$3,IF($K86&lt;1,((($R86*(1-$E86)+$Q86*(1-$F86))/$K86)*((1+'Inputs &amp; Summary'!$D$7)^AA$29)),((INT(AA$29/$K86)-INT((AA$29-1)/$K86))*($R86*(1-$E86)+$Q86*(1-$F86))*((1+'Inputs &amp; Summary'!$D$7)^AA$29))),((_xlfn.WEIBULL.DIST(AA$29,$L86,$K86,FALSE)*($R86*(1-$E86)+$Q86*(1-$F86))*((1+'Inputs &amp; Summary'!$D$7)^AA$29))))))</f>
        <v>0</v>
      </c>
      <c r="AB86" s="114">
        <f>$D86*IF(AB$29&gt;'Inputs &amp; Summary'!$D$5,0,IF(AB$29&gt;VLOOKUP($G86,Lists!$J$17:$K$21,2),IF($M86=Lists!$H$3,IF($K86&lt;1,(($S86/$K86)*((1+'Inputs &amp; Summary'!$D$7)^AB$29)),((INT(AB$29/$K86)-INT((AB$29-1)/$K86))*$S86*((1+'Inputs &amp; Summary'!$D$7)^AB$29))),(_xlfn.WEIBULL.DIST(AB$29,$L86,$K86,FALSE)*$S86*((1+'Inputs &amp; Summary'!$D$7)^AB$29))),IF($M86=Lists!$H$3,IF($K86&lt;1,((($R86*(1-$E86)+$Q86*(1-$F86))/$K86)*((1+'Inputs &amp; Summary'!$D$7)^AB$29)),((INT(AB$29/$K86)-INT((AB$29-1)/$K86))*($R86*(1-$E86)+$Q86*(1-$F86))*((1+'Inputs &amp; Summary'!$D$7)^AB$29))),((_xlfn.WEIBULL.DIST(AB$29,$L86,$K86,FALSE)*($R86*(1-$E86)+$Q86*(1-$F86))*((1+'Inputs &amp; Summary'!$D$7)^AB$29))))))</f>
        <v>0</v>
      </c>
      <c r="AC86" s="114">
        <f>$D86*IF(AC$29&gt;'Inputs &amp; Summary'!$D$5,0,IF(AC$29&gt;VLOOKUP($G86,Lists!$J$17:$K$21,2),IF($M86=Lists!$H$3,IF($K86&lt;1,(($S86/$K86)*((1+'Inputs &amp; Summary'!$D$7)^AC$29)),((INT(AC$29/$K86)-INT((AC$29-1)/$K86))*$S86*((1+'Inputs &amp; Summary'!$D$7)^AC$29))),(_xlfn.WEIBULL.DIST(AC$29,$L86,$K86,FALSE)*$S86*((1+'Inputs &amp; Summary'!$D$7)^AC$29))),IF($M86=Lists!$H$3,IF($K86&lt;1,((($R86*(1-$E86)+$Q86*(1-$F86))/$K86)*((1+'Inputs &amp; Summary'!$D$7)^AC$29)),((INT(AC$29/$K86)-INT((AC$29-1)/$K86))*($R86*(1-$E86)+$Q86*(1-$F86))*((1+'Inputs &amp; Summary'!$D$7)^AC$29))),((_xlfn.WEIBULL.DIST(AC$29,$L86,$K86,FALSE)*($R86*(1-$E86)+$Q86*(1-$F86))*((1+'Inputs &amp; Summary'!$D$7)^AC$29))))))</f>
        <v>0</v>
      </c>
      <c r="AD86" s="114">
        <f>$D86*IF(AD$29&gt;'Inputs &amp; Summary'!$D$5,0,IF(AD$29&gt;VLOOKUP($G86,Lists!$J$17:$K$21,2),IF($M86=Lists!$H$3,IF($K86&lt;1,(($S86/$K86)*((1+'Inputs &amp; Summary'!$D$7)^AD$29)),((INT(AD$29/$K86)-INT((AD$29-1)/$K86))*$S86*((1+'Inputs &amp; Summary'!$D$7)^AD$29))),(_xlfn.WEIBULL.DIST(AD$29,$L86,$K86,FALSE)*$S86*((1+'Inputs &amp; Summary'!$D$7)^AD$29))),IF($M86=Lists!$H$3,IF($K86&lt;1,((($R86*(1-$E86)+$Q86*(1-$F86))/$K86)*((1+'Inputs &amp; Summary'!$D$7)^AD$29)),((INT(AD$29/$K86)-INT((AD$29-1)/$K86))*($R86*(1-$E86)+$Q86*(1-$F86))*((1+'Inputs &amp; Summary'!$D$7)^AD$29))),((_xlfn.WEIBULL.DIST(AD$29,$L86,$K86,FALSE)*($R86*(1-$E86)+$Q86*(1-$F86))*((1+'Inputs &amp; Summary'!$D$7)^AD$29))))))</f>
        <v>0</v>
      </c>
      <c r="AE86" s="114">
        <f>$D86*IF(AE$29&gt;'Inputs &amp; Summary'!$D$5,0,IF(AE$29&gt;VLOOKUP($G86,Lists!$J$17:$K$21,2),IF($M86=Lists!$H$3,IF($K86&lt;1,(($S86/$K86)*((1+'Inputs &amp; Summary'!$D$7)^AE$29)),((INT(AE$29/$K86)-INT((AE$29-1)/$K86))*$S86*((1+'Inputs &amp; Summary'!$D$7)^AE$29))),(_xlfn.WEIBULL.DIST(AE$29,$L86,$K86,FALSE)*$S86*((1+'Inputs &amp; Summary'!$D$7)^AE$29))),IF($M86=Lists!$H$3,IF($K86&lt;1,((($R86*(1-$E86)+$Q86*(1-$F86))/$K86)*((1+'Inputs &amp; Summary'!$D$7)^AE$29)),((INT(AE$29/$K86)-INT((AE$29-1)/$K86))*($R86*(1-$E86)+$Q86*(1-$F86))*((1+'Inputs &amp; Summary'!$D$7)^AE$29))),((_xlfn.WEIBULL.DIST(AE$29,$L86,$K86,FALSE)*($R86*(1-$E86)+$Q86*(1-$F86))*((1+'Inputs &amp; Summary'!$D$7)^AE$29))))))</f>
        <v>0</v>
      </c>
      <c r="AF86" s="114">
        <f>$D86*IF(AF$29&gt;'Inputs &amp; Summary'!$D$5,0,IF(AF$29&gt;VLOOKUP($G86,Lists!$J$17:$K$21,2),IF($M86=Lists!$H$3,IF($K86&lt;1,(($S86/$K86)*((1+'Inputs &amp; Summary'!$D$7)^AF$29)),((INT(AF$29/$K86)-INT((AF$29-1)/$K86))*$S86*((1+'Inputs &amp; Summary'!$D$7)^AF$29))),(_xlfn.WEIBULL.DIST(AF$29,$L86,$K86,FALSE)*$S86*((1+'Inputs &amp; Summary'!$D$7)^AF$29))),IF($M86=Lists!$H$3,IF($K86&lt;1,((($R86*(1-$E86)+$Q86*(1-$F86))/$K86)*((1+'Inputs &amp; Summary'!$D$7)^AF$29)),((INT(AF$29/$K86)-INT((AF$29-1)/$K86))*($R86*(1-$E86)+$Q86*(1-$F86))*((1+'Inputs &amp; Summary'!$D$7)^AF$29))),((_xlfn.WEIBULL.DIST(AF$29,$L86,$K86,FALSE)*($R86*(1-$E86)+$Q86*(1-$F86))*((1+'Inputs &amp; Summary'!$D$7)^AF$29))))))</f>
        <v>0</v>
      </c>
      <c r="AG86" s="114">
        <f>$D86*IF(AG$29&gt;'Inputs &amp; Summary'!$D$5,0,IF(AG$29&gt;VLOOKUP($G86,Lists!$J$17:$K$21,2),IF($M86=Lists!$H$3,IF($K86&lt;1,(($S86/$K86)*((1+'Inputs &amp; Summary'!$D$7)^AG$29)),((INT(AG$29/$K86)-INT((AG$29-1)/$K86))*$S86*((1+'Inputs &amp; Summary'!$D$7)^AG$29))),(_xlfn.WEIBULL.DIST(AG$29,$L86,$K86,FALSE)*$S86*((1+'Inputs &amp; Summary'!$D$7)^AG$29))),IF($M86=Lists!$H$3,IF($K86&lt;1,((($R86*(1-$E86)+$Q86*(1-$F86))/$K86)*((1+'Inputs &amp; Summary'!$D$7)^AG$29)),((INT(AG$29/$K86)-INT((AG$29-1)/$K86))*($R86*(1-$E86)+$Q86*(1-$F86))*((1+'Inputs &amp; Summary'!$D$7)^AG$29))),((_xlfn.WEIBULL.DIST(AG$29,$L86,$K86,FALSE)*($R86*(1-$E86)+$Q86*(1-$F86))*((1+'Inputs &amp; Summary'!$D$7)^AG$29))))))</f>
        <v>0</v>
      </c>
      <c r="AH86" s="114">
        <f>$D86*IF(AH$29&gt;'Inputs &amp; Summary'!$D$5,0,IF(AH$29&gt;VLOOKUP($G86,Lists!$J$17:$K$21,2),IF($M86=Lists!$H$3,IF($K86&lt;1,(($S86/$K86)*((1+'Inputs &amp; Summary'!$D$7)^AH$29)),((INT(AH$29/$K86)-INT((AH$29-1)/$K86))*$S86*((1+'Inputs &amp; Summary'!$D$7)^AH$29))),(_xlfn.WEIBULL.DIST(AH$29,$L86,$K86,FALSE)*$S86*((1+'Inputs &amp; Summary'!$D$7)^AH$29))),IF($M86=Lists!$H$3,IF($K86&lt;1,((($R86*(1-$E86)+$Q86*(1-$F86))/$K86)*((1+'Inputs &amp; Summary'!$D$7)^AH$29)),((INT(AH$29/$K86)-INT((AH$29-1)/$K86))*($R86*(1-$E86)+$Q86*(1-$F86))*((1+'Inputs &amp; Summary'!$D$7)^AH$29))),((_xlfn.WEIBULL.DIST(AH$29,$L86,$K86,FALSE)*($R86*(1-$E86)+$Q86*(1-$F86))*((1+'Inputs &amp; Summary'!$D$7)^AH$29))))))</f>
        <v>0</v>
      </c>
      <c r="AI86" s="114">
        <f>$D86*IF(AI$29&gt;'Inputs &amp; Summary'!$D$5,0,IF(AI$29&gt;VLOOKUP($G86,Lists!$J$17:$K$21,2),IF($M86=Lists!$H$3,IF($K86&lt;1,(($S86/$K86)*((1+'Inputs &amp; Summary'!$D$7)^AI$29)),((INT(AI$29/$K86)-INT((AI$29-1)/$K86))*$S86*((1+'Inputs &amp; Summary'!$D$7)^AI$29))),(_xlfn.WEIBULL.DIST(AI$29,$L86,$K86,FALSE)*$S86*((1+'Inputs &amp; Summary'!$D$7)^AI$29))),IF($M86=Lists!$H$3,IF($K86&lt;1,((($R86*(1-$E86)+$Q86*(1-$F86))/$K86)*((1+'Inputs &amp; Summary'!$D$7)^AI$29)),((INT(AI$29/$K86)-INT((AI$29-1)/$K86))*($R86*(1-$E86)+$Q86*(1-$F86))*((1+'Inputs &amp; Summary'!$D$7)^AI$29))),((_xlfn.WEIBULL.DIST(AI$29,$L86,$K86,FALSE)*($R86*(1-$E86)+$Q86*(1-$F86))*((1+'Inputs &amp; Summary'!$D$7)^AI$29))))))</f>
        <v>0</v>
      </c>
      <c r="AJ86" s="114">
        <f>$D86*IF(AJ$29&gt;'Inputs &amp; Summary'!$D$5,0,IF(AJ$29&gt;VLOOKUP($G86,Lists!$J$17:$K$21,2),IF($M86=Lists!$H$3,IF($K86&lt;1,(($S86/$K86)*((1+'Inputs &amp; Summary'!$D$7)^AJ$29)),((INT(AJ$29/$K86)-INT((AJ$29-1)/$K86))*$S86*((1+'Inputs &amp; Summary'!$D$7)^AJ$29))),(_xlfn.WEIBULL.DIST(AJ$29,$L86,$K86,FALSE)*$S86*((1+'Inputs &amp; Summary'!$D$7)^AJ$29))),IF($M86=Lists!$H$3,IF($K86&lt;1,((($R86*(1-$E86)+$Q86*(1-$F86))/$K86)*((1+'Inputs &amp; Summary'!$D$7)^AJ$29)),((INT(AJ$29/$K86)-INT((AJ$29-1)/$K86))*($R86*(1-$E86)+$Q86*(1-$F86))*((1+'Inputs &amp; Summary'!$D$7)^AJ$29))),((_xlfn.WEIBULL.DIST(AJ$29,$L86,$K86,FALSE)*($R86*(1-$E86)+$Q86*(1-$F86))*((1+'Inputs &amp; Summary'!$D$7)^AJ$29))))))</f>
        <v>0</v>
      </c>
      <c r="AK86" s="114">
        <f>$D86*IF(AK$29&gt;'Inputs &amp; Summary'!$D$5,0,IF(AK$29&gt;VLOOKUP($G86,Lists!$J$17:$K$21,2),IF($M86=Lists!$H$3,IF($K86&lt;1,(($S86/$K86)*((1+'Inputs &amp; Summary'!$D$7)^AK$29)),((INT(AK$29/$K86)-INT((AK$29-1)/$K86))*$S86*((1+'Inputs &amp; Summary'!$D$7)^AK$29))),(_xlfn.WEIBULL.DIST(AK$29,$L86,$K86,FALSE)*$S86*((1+'Inputs &amp; Summary'!$D$7)^AK$29))),IF($M86=Lists!$H$3,IF($K86&lt;1,((($R86*(1-$E86)+$Q86*(1-$F86))/$K86)*((1+'Inputs &amp; Summary'!$D$7)^AK$29)),((INT(AK$29/$K86)-INT((AK$29-1)/$K86))*($R86*(1-$E86)+$Q86*(1-$F86))*((1+'Inputs &amp; Summary'!$D$7)^AK$29))),((_xlfn.WEIBULL.DIST(AK$29,$L86,$K86,FALSE)*($R86*(1-$E86)+$Q86*(1-$F86))*((1+'Inputs &amp; Summary'!$D$7)^AK$29))))))</f>
        <v>0</v>
      </c>
      <c r="AL86" s="114">
        <f>$D86*IF(AL$29&gt;'Inputs &amp; Summary'!$D$5,0,IF(AL$29&gt;VLOOKUP($G86,Lists!$J$17:$K$21,2),IF($M86=Lists!$H$3,IF($K86&lt;1,(($S86/$K86)*((1+'Inputs &amp; Summary'!$D$7)^AL$29)),((INT(AL$29/$K86)-INT((AL$29-1)/$K86))*$S86*((1+'Inputs &amp; Summary'!$D$7)^AL$29))),(_xlfn.WEIBULL.DIST(AL$29,$L86,$K86,FALSE)*$S86*((1+'Inputs &amp; Summary'!$D$7)^AL$29))),IF($M86=Lists!$H$3,IF($K86&lt;1,((($R86*(1-$E86)+$Q86*(1-$F86))/$K86)*((1+'Inputs &amp; Summary'!$D$7)^AL$29)),((INT(AL$29/$K86)-INT((AL$29-1)/$K86))*($R86*(1-$E86)+$Q86*(1-$F86))*((1+'Inputs &amp; Summary'!$D$7)^AL$29))),((_xlfn.WEIBULL.DIST(AL$29,$L86,$K86,FALSE)*($R86*(1-$E86)+$Q86*(1-$F86))*((1+'Inputs &amp; Summary'!$D$7)^AL$29))))))</f>
        <v>0</v>
      </c>
      <c r="AM86" s="114">
        <f>$D86*IF(AM$29&gt;'Inputs &amp; Summary'!$D$5,0,IF(AM$29&gt;VLOOKUP($G86,Lists!$J$17:$K$21,2),IF($M86=Lists!$H$3,IF($K86&lt;1,(($S86/$K86)*((1+'Inputs &amp; Summary'!$D$7)^AM$29)),((INT(AM$29/$K86)-INT((AM$29-1)/$K86))*$S86*((1+'Inputs &amp; Summary'!$D$7)^AM$29))),(_xlfn.WEIBULL.DIST(AM$29,$L86,$K86,FALSE)*$S86*((1+'Inputs &amp; Summary'!$D$7)^AM$29))),IF($M86=Lists!$H$3,IF($K86&lt;1,((($R86*(1-$E86)+$Q86*(1-$F86))/$K86)*((1+'Inputs &amp; Summary'!$D$7)^AM$29)),((INT(AM$29/$K86)-INT((AM$29-1)/$K86))*($R86*(1-$E86)+$Q86*(1-$F86))*((1+'Inputs &amp; Summary'!$D$7)^AM$29))),((_xlfn.WEIBULL.DIST(AM$29,$L86,$K86,FALSE)*($R86*(1-$E86)+$Q86*(1-$F86))*((1+'Inputs &amp; Summary'!$D$7)^AM$29))))))</f>
        <v>0</v>
      </c>
      <c r="AN86" s="114">
        <f>$D86*IF(AN$29&gt;'Inputs &amp; Summary'!$D$5,0,IF(AN$29&gt;VLOOKUP($G86,Lists!$J$17:$K$21,2),IF($M86=Lists!$H$3,IF($K86&lt;1,(($S86/$K86)*((1+'Inputs &amp; Summary'!$D$7)^AN$29)),((INT(AN$29/$K86)-INT((AN$29-1)/$K86))*$S86*((1+'Inputs &amp; Summary'!$D$7)^AN$29))),(_xlfn.WEIBULL.DIST(AN$29,$L86,$K86,FALSE)*$S86*((1+'Inputs &amp; Summary'!$D$7)^AN$29))),IF($M86=Lists!$H$3,IF($K86&lt;1,((($R86*(1-$E86)+$Q86*(1-$F86))/$K86)*((1+'Inputs &amp; Summary'!$D$7)^AN$29)),((INT(AN$29/$K86)-INT((AN$29-1)/$K86))*($R86*(1-$E86)+$Q86*(1-$F86))*((1+'Inputs &amp; Summary'!$D$7)^AN$29))),((_xlfn.WEIBULL.DIST(AN$29,$L86,$K86,FALSE)*($R86*(1-$E86)+$Q86*(1-$F86))*((1+'Inputs &amp; Summary'!$D$7)^AN$29))))))</f>
        <v>0</v>
      </c>
      <c r="AO86" s="114">
        <f>$D86*IF(AO$29&gt;'Inputs &amp; Summary'!$D$5,0,IF(AO$29&gt;VLOOKUP($G86,Lists!$J$17:$K$21,2),IF($M86=Lists!$H$3,IF($K86&lt;1,(($S86/$K86)*((1+'Inputs &amp; Summary'!$D$7)^AO$29)),((INT(AO$29/$K86)-INT((AO$29-1)/$K86))*$S86*((1+'Inputs &amp; Summary'!$D$7)^AO$29))),(_xlfn.WEIBULL.DIST(AO$29,$L86,$K86,FALSE)*$S86*((1+'Inputs &amp; Summary'!$D$7)^AO$29))),IF($M86=Lists!$H$3,IF($K86&lt;1,((($R86*(1-$E86)+$Q86*(1-$F86))/$K86)*((1+'Inputs &amp; Summary'!$D$7)^AO$29)),((INT(AO$29/$K86)-INT((AO$29-1)/$K86))*($R86*(1-$E86)+$Q86*(1-$F86))*((1+'Inputs &amp; Summary'!$D$7)^AO$29))),((_xlfn.WEIBULL.DIST(AO$29,$L86,$K86,FALSE)*($R86*(1-$E86)+$Q86*(1-$F86))*((1+'Inputs &amp; Summary'!$D$7)^AO$29))))))</f>
        <v>0</v>
      </c>
      <c r="AP86" s="114">
        <f>$D86*IF(AP$29&gt;'Inputs &amp; Summary'!$D$5,0,IF(AP$29&gt;VLOOKUP($G86,Lists!$J$17:$K$21,2),IF($M86=Lists!$H$3,IF($K86&lt;1,(($S86/$K86)*((1+'Inputs &amp; Summary'!$D$7)^AP$29)),((INT(AP$29/$K86)-INT((AP$29-1)/$K86))*$S86*((1+'Inputs &amp; Summary'!$D$7)^AP$29))),(_xlfn.WEIBULL.DIST(AP$29,$L86,$K86,FALSE)*$S86*((1+'Inputs &amp; Summary'!$D$7)^AP$29))),IF($M86=Lists!$H$3,IF($K86&lt;1,((($R86*(1-$E86)+$Q86*(1-$F86))/$K86)*((1+'Inputs &amp; Summary'!$D$7)^AP$29)),((INT(AP$29/$K86)-INT((AP$29-1)/$K86))*($R86*(1-$E86)+$Q86*(1-$F86))*((1+'Inputs &amp; Summary'!$D$7)^AP$29))),((_xlfn.WEIBULL.DIST(AP$29,$L86,$K86,FALSE)*($R86*(1-$E86)+$Q86*(1-$F86))*((1+'Inputs &amp; Summary'!$D$7)^AP$29))))))</f>
        <v>0</v>
      </c>
      <c r="AQ86" s="114">
        <f>$D86*IF(AQ$29&gt;'Inputs &amp; Summary'!$D$5,0,IF(AQ$29&gt;VLOOKUP($G86,Lists!$J$17:$K$21,2),IF($M86=Lists!$H$3,IF($K86&lt;1,(($S86/$K86)*((1+'Inputs &amp; Summary'!$D$7)^AQ$29)),((INT(AQ$29/$K86)-INT((AQ$29-1)/$K86))*$S86*((1+'Inputs &amp; Summary'!$D$7)^AQ$29))),(_xlfn.WEIBULL.DIST(AQ$29,$L86,$K86,FALSE)*$S86*((1+'Inputs &amp; Summary'!$D$7)^AQ$29))),IF($M86=Lists!$H$3,IF($K86&lt;1,((($R86*(1-$E86)+$Q86*(1-$F86))/$K86)*((1+'Inputs &amp; Summary'!$D$7)^AQ$29)),((INT(AQ$29/$K86)-INT((AQ$29-1)/$K86))*($R86*(1-$E86)+$Q86*(1-$F86))*((1+'Inputs &amp; Summary'!$D$7)^AQ$29))),((_xlfn.WEIBULL.DIST(AQ$29,$L86,$K86,FALSE)*($R86*(1-$E86)+$Q86*(1-$F86))*((1+'Inputs &amp; Summary'!$D$7)^AQ$29))))))</f>
        <v>0</v>
      </c>
      <c r="AR86" s="114">
        <f>$D86*IF(AR$29&gt;'Inputs &amp; Summary'!$D$5,0,IF(AR$29&gt;VLOOKUP($G86,Lists!$J$17:$K$21,2),IF($M86=Lists!$H$3,IF($K86&lt;1,(($S86/$K86)*((1+'Inputs &amp; Summary'!$D$7)^AR$29)),((INT(AR$29/$K86)-INT((AR$29-1)/$K86))*$S86*((1+'Inputs &amp; Summary'!$D$7)^AR$29))),(_xlfn.WEIBULL.DIST(AR$29,$L86,$K86,FALSE)*$S86*((1+'Inputs &amp; Summary'!$D$7)^AR$29))),IF($M86=Lists!$H$3,IF($K86&lt;1,((($R86*(1-$E86)+$Q86*(1-$F86))/$K86)*((1+'Inputs &amp; Summary'!$D$7)^AR$29)),((INT(AR$29/$K86)-INT((AR$29-1)/$K86))*($R86*(1-$E86)+$Q86*(1-$F86))*((1+'Inputs &amp; Summary'!$D$7)^AR$29))),((_xlfn.WEIBULL.DIST(AR$29,$L86,$K86,FALSE)*($R86*(1-$E86)+$Q86*(1-$F86))*((1+'Inputs &amp; Summary'!$D$7)^AR$29))))))</f>
        <v>0</v>
      </c>
      <c r="AS86" s="114">
        <f>$D86*IF(AS$29&gt;'Inputs &amp; Summary'!$D$5,0,IF(AS$29&gt;VLOOKUP($G86,Lists!$J$17:$K$21,2),IF($M86=Lists!$H$3,IF($K86&lt;1,(($S86/$K86)*((1+'Inputs &amp; Summary'!$D$7)^AS$29)),((INT(AS$29/$K86)-INT((AS$29-1)/$K86))*$S86*((1+'Inputs &amp; Summary'!$D$7)^AS$29))),(_xlfn.WEIBULL.DIST(AS$29,$L86,$K86,FALSE)*$S86*((1+'Inputs &amp; Summary'!$D$7)^AS$29))),IF($M86=Lists!$H$3,IF($K86&lt;1,((($R86*(1-$E86)+$Q86*(1-$F86))/$K86)*((1+'Inputs &amp; Summary'!$D$7)^AS$29)),((INT(AS$29/$K86)-INT((AS$29-1)/$K86))*($R86*(1-$E86)+$Q86*(1-$F86))*((1+'Inputs &amp; Summary'!$D$7)^AS$29))),((_xlfn.WEIBULL.DIST(AS$29,$L86,$K86,FALSE)*($R86*(1-$E86)+$Q86*(1-$F86))*((1+'Inputs &amp; Summary'!$D$7)^AS$29))))))</f>
        <v>0</v>
      </c>
      <c r="AT86" s="114">
        <f>$D86*IF(AT$29&gt;'Inputs &amp; Summary'!$D$5,0,IF(AT$29&gt;VLOOKUP($G86,Lists!$J$17:$K$21,2),IF($M86=Lists!$H$3,IF($K86&lt;1,(($S86/$K86)*((1+'Inputs &amp; Summary'!$D$7)^AT$29)),((INT(AT$29/$K86)-INT((AT$29-1)/$K86))*$S86*((1+'Inputs &amp; Summary'!$D$7)^AT$29))),(_xlfn.WEIBULL.DIST(AT$29,$L86,$K86,FALSE)*$S86*((1+'Inputs &amp; Summary'!$D$7)^AT$29))),IF($M86=Lists!$H$3,IF($K86&lt;1,((($R86*(1-$E86)+$Q86*(1-$F86))/$K86)*((1+'Inputs &amp; Summary'!$D$7)^AT$29)),((INT(AT$29/$K86)-INT((AT$29-1)/$K86))*($R86*(1-$E86)+$Q86*(1-$F86))*((1+'Inputs &amp; Summary'!$D$7)^AT$29))),((_xlfn.WEIBULL.DIST(AT$29,$L86,$K86,FALSE)*($R86*(1-$E86)+$Q86*(1-$F86))*((1+'Inputs &amp; Summary'!$D$7)^AT$29))))))</f>
        <v>0</v>
      </c>
      <c r="AU86" s="114">
        <f>$D86*IF(AU$29&gt;'Inputs &amp; Summary'!$D$5,0,IF(AU$29&gt;VLOOKUP($G86,Lists!$J$17:$K$21,2),IF($M86=Lists!$H$3,IF($K86&lt;1,(($S86/$K86)*((1+'Inputs &amp; Summary'!$D$7)^AU$29)),((INT(AU$29/$K86)-INT((AU$29-1)/$K86))*$S86*((1+'Inputs &amp; Summary'!$D$7)^AU$29))),(_xlfn.WEIBULL.DIST(AU$29,$L86,$K86,FALSE)*$S86*((1+'Inputs &amp; Summary'!$D$7)^AU$29))),IF($M86=Lists!$H$3,IF($K86&lt;1,((($R86*(1-$E86)+$Q86*(1-$F86))/$K86)*((1+'Inputs &amp; Summary'!$D$7)^AU$29)),((INT(AU$29/$K86)-INT((AU$29-1)/$K86))*($R86*(1-$E86)+$Q86*(1-$F86))*((1+'Inputs &amp; Summary'!$D$7)^AU$29))),((_xlfn.WEIBULL.DIST(AU$29,$L86,$K86,FALSE)*($R86*(1-$E86)+$Q86*(1-$F86))*((1+'Inputs &amp; Summary'!$D$7)^AU$29))))))</f>
        <v>0</v>
      </c>
      <c r="AV86" s="114">
        <f>$D86*IF(AV$29&gt;'Inputs &amp; Summary'!$D$5,0,IF(AV$29&gt;VLOOKUP($G86,Lists!$J$17:$K$21,2),IF($M86=Lists!$H$3,IF($K86&lt;1,(($S86/$K86)*((1+'Inputs &amp; Summary'!$D$7)^AV$29)),((INT(AV$29/$K86)-INT((AV$29-1)/$K86))*$S86*((1+'Inputs &amp; Summary'!$D$7)^AV$29))),(_xlfn.WEIBULL.DIST(AV$29,$L86,$K86,FALSE)*$S86*((1+'Inputs &amp; Summary'!$D$7)^AV$29))),IF($M86=Lists!$H$3,IF($K86&lt;1,((($R86*(1-$E86)+$Q86*(1-$F86))/$K86)*((1+'Inputs &amp; Summary'!$D$7)^AV$29)),((INT(AV$29/$K86)-INT((AV$29-1)/$K86))*($R86*(1-$E86)+$Q86*(1-$F86))*((1+'Inputs &amp; Summary'!$D$7)^AV$29))),((_xlfn.WEIBULL.DIST(AV$29,$L86,$K86,FALSE)*($R86*(1-$E86)+$Q86*(1-$F86))*((1+'Inputs &amp; Summary'!$D$7)^AV$29))))))</f>
        <v>0</v>
      </c>
      <c r="AW86" s="114">
        <f>$D86*IF(AW$29&gt;'Inputs &amp; Summary'!$D$5,0,IF(AW$29&gt;VLOOKUP($G86,Lists!$J$17:$K$21,2),IF($M86=Lists!$H$3,IF($K86&lt;1,(($S86/$K86)*((1+'Inputs &amp; Summary'!$D$7)^AW$29)),((INT(AW$29/$K86)-INT((AW$29-1)/$K86))*$S86*((1+'Inputs &amp; Summary'!$D$7)^AW$29))),(_xlfn.WEIBULL.DIST(AW$29,$L86,$K86,FALSE)*$S86*((1+'Inputs &amp; Summary'!$D$7)^AW$29))),IF($M86=Lists!$H$3,IF($K86&lt;1,((($R86*(1-$E86)+$Q86*(1-$F86))/$K86)*((1+'Inputs &amp; Summary'!$D$7)^AW$29)),((INT(AW$29/$K86)-INT((AW$29-1)/$K86))*($R86*(1-$E86)+$Q86*(1-$F86))*((1+'Inputs &amp; Summary'!$D$7)^AW$29))),((_xlfn.WEIBULL.DIST(AW$29,$L86,$K86,FALSE)*($R86*(1-$E86)+$Q86*(1-$F86))*((1+'Inputs &amp; Summary'!$D$7)^AW$29))))))</f>
        <v>0</v>
      </c>
      <c r="AX86" s="114">
        <f>$D86*IF(AX$29&gt;'Inputs &amp; Summary'!$D$5,0,IF(AX$29&gt;VLOOKUP($G86,Lists!$J$17:$K$21,2),IF($M86=Lists!$H$3,IF($K86&lt;1,(($S86/$K86)*((1+'Inputs &amp; Summary'!$D$7)^AX$29)),((INT(AX$29/$K86)-INT((AX$29-1)/$K86))*$S86*((1+'Inputs &amp; Summary'!$D$7)^AX$29))),(_xlfn.WEIBULL.DIST(AX$29,$L86,$K86,FALSE)*$S86*((1+'Inputs &amp; Summary'!$D$7)^AX$29))),IF($M86=Lists!$H$3,IF($K86&lt;1,((($R86*(1-$E86)+$Q86*(1-$F86))/$K86)*((1+'Inputs &amp; Summary'!$D$7)^AX$29)),((INT(AX$29/$K86)-INT((AX$29-1)/$K86))*($R86*(1-$E86)+$Q86*(1-$F86))*((1+'Inputs &amp; Summary'!$D$7)^AX$29))),((_xlfn.WEIBULL.DIST(AX$29,$L86,$K86,FALSE)*($R86*(1-$E86)+$Q86*(1-$F86))*((1+'Inputs &amp; Summary'!$D$7)^AX$29))))))</f>
        <v>0</v>
      </c>
      <c r="AY86" s="114">
        <f>$D86*IF(AY$29&gt;'Inputs &amp; Summary'!$D$5,0,IF(AY$29&gt;VLOOKUP($G86,Lists!$J$17:$K$21,2),IF($M86=Lists!$H$3,IF($K86&lt;1,(($S86/$K86)*((1+'Inputs &amp; Summary'!$D$7)^AY$29)),((INT(AY$29/$K86)-INT((AY$29-1)/$K86))*$S86*((1+'Inputs &amp; Summary'!$D$7)^AY$29))),(_xlfn.WEIBULL.DIST(AY$29,$L86,$K86,FALSE)*$S86*((1+'Inputs &amp; Summary'!$D$7)^AY$29))),IF($M86=Lists!$H$3,IF($K86&lt;1,((($R86*(1-$E86)+$Q86*(1-$F86))/$K86)*((1+'Inputs &amp; Summary'!$D$7)^AY$29)),((INT(AY$29/$K86)-INT((AY$29-1)/$K86))*($R86*(1-$E86)+$Q86*(1-$F86))*((1+'Inputs &amp; Summary'!$D$7)^AY$29))),((_xlfn.WEIBULL.DIST(AY$29,$L86,$K86,FALSE)*($R86*(1-$E86)+$Q86*(1-$F86))*((1+'Inputs &amp; Summary'!$D$7)^AY$29))))))</f>
        <v>0</v>
      </c>
      <c r="AZ86" s="114">
        <f>$D86*IF(AZ$29&gt;'Inputs &amp; Summary'!$D$5,0,IF(AZ$29&gt;VLOOKUP($G86,Lists!$J$17:$K$21,2),IF($M86=Lists!$H$3,IF($K86&lt;1,(($S86/$K86)*((1+'Inputs &amp; Summary'!$D$7)^AZ$29)),((INT(AZ$29/$K86)-INT((AZ$29-1)/$K86))*$S86*((1+'Inputs &amp; Summary'!$D$7)^AZ$29))),(_xlfn.WEIBULL.DIST(AZ$29,$L86,$K86,FALSE)*$S86*((1+'Inputs &amp; Summary'!$D$7)^AZ$29))),IF($M86=Lists!$H$3,IF($K86&lt;1,((($R86*(1-$E86)+$Q86*(1-$F86))/$K86)*((1+'Inputs &amp; Summary'!$D$7)^AZ$29)),((INT(AZ$29/$K86)-INT((AZ$29-1)/$K86))*($R86*(1-$E86)+$Q86*(1-$F86))*((1+'Inputs &amp; Summary'!$D$7)^AZ$29))),((_xlfn.WEIBULL.DIST(AZ$29,$L86,$K86,FALSE)*($R86*(1-$E86)+$Q86*(1-$F86))*((1+'Inputs &amp; Summary'!$D$7)^AZ$29))))))</f>
        <v>0</v>
      </c>
      <c r="BA86" s="114">
        <f>$D86*IF(BA$29&gt;'Inputs &amp; Summary'!$D$5,0,IF(BA$29&gt;VLOOKUP($G86,Lists!$J$17:$K$21,2),IF($M86=Lists!$H$3,IF($K86&lt;1,(($S86/$K86)*((1+'Inputs &amp; Summary'!$D$7)^BA$29)),((INT(BA$29/$K86)-INT((BA$29-1)/$K86))*$S86*((1+'Inputs &amp; Summary'!$D$7)^BA$29))),(_xlfn.WEIBULL.DIST(BA$29,$L86,$K86,FALSE)*$S86*((1+'Inputs &amp; Summary'!$D$7)^BA$29))),IF($M86=Lists!$H$3,IF($K86&lt;1,((($R86*(1-$E86)+$Q86*(1-$F86))/$K86)*((1+'Inputs &amp; Summary'!$D$7)^BA$29)),((INT(BA$29/$K86)-INT((BA$29-1)/$K86))*($R86*(1-$E86)+$Q86*(1-$F86))*((1+'Inputs &amp; Summary'!$D$7)^BA$29))),((_xlfn.WEIBULL.DIST(BA$29,$L86,$K86,FALSE)*($R86*(1-$E86)+$Q86*(1-$F86))*((1+'Inputs &amp; Summary'!$D$7)^BA$29))))))</f>
        <v>0</v>
      </c>
      <c r="BB86" s="114">
        <f>$D86*IF(BB$29&gt;'Inputs &amp; Summary'!$D$5,0,IF(BB$29&gt;VLOOKUP($G86,Lists!$J$17:$K$21,2),IF($M86=Lists!$H$3,IF($K86&lt;1,(($S86/$K86)*((1+'Inputs &amp; Summary'!$D$7)^BB$29)),((INT(BB$29/$K86)-INT((BB$29-1)/$K86))*$S86*((1+'Inputs &amp; Summary'!$D$7)^BB$29))),(_xlfn.WEIBULL.DIST(BB$29,$L86,$K86,FALSE)*$S86*((1+'Inputs &amp; Summary'!$D$7)^BB$29))),IF($M86=Lists!$H$3,IF($K86&lt;1,((($R86*(1-$E86)+$Q86*(1-$F86))/$K86)*((1+'Inputs &amp; Summary'!$D$7)^BB$29)),((INT(BB$29/$K86)-INT((BB$29-1)/$K86))*($R86*(1-$E86)+$Q86*(1-$F86))*((1+'Inputs &amp; Summary'!$D$7)^BB$29))),((_xlfn.WEIBULL.DIST(BB$29,$L86,$K86,FALSE)*($R86*(1-$E86)+$Q86*(1-$F86))*((1+'Inputs &amp; Summary'!$D$7)^BB$29))))))</f>
        <v>0</v>
      </c>
      <c r="BC86" s="114">
        <f>$D86*IF(BC$29&gt;'Inputs &amp; Summary'!$D$5,0,IF(BC$29&gt;VLOOKUP($G86,Lists!$J$17:$K$21,2),IF($M86=Lists!$H$3,IF($K86&lt;1,(($S86/$K86)*((1+'Inputs &amp; Summary'!$D$7)^BC$29)),((INT(BC$29/$K86)-INT((BC$29-1)/$K86))*$S86*((1+'Inputs &amp; Summary'!$D$7)^BC$29))),(_xlfn.WEIBULL.DIST(BC$29,$L86,$K86,FALSE)*$S86*((1+'Inputs &amp; Summary'!$D$7)^BC$29))),IF($M86=Lists!$H$3,IF($K86&lt;1,((($R86*(1-$E86)+$Q86*(1-$F86))/$K86)*((1+'Inputs &amp; Summary'!$D$7)^BC$29)),((INT(BC$29/$K86)-INT((BC$29-1)/$K86))*($R86*(1-$E86)+$Q86*(1-$F86))*((1+'Inputs &amp; Summary'!$D$7)^BC$29))),((_xlfn.WEIBULL.DIST(BC$29,$L86,$K86,FALSE)*($R86*(1-$E86)+$Q86*(1-$F86))*((1+'Inputs &amp; Summary'!$D$7)^BC$29))))))</f>
        <v>0</v>
      </c>
      <c r="BD86" s="114">
        <f>$D86*IF(BD$29&gt;'Inputs &amp; Summary'!$D$5,0,IF(BD$29&gt;VLOOKUP($G86,Lists!$J$17:$K$21,2),IF($M86=Lists!$H$3,IF($K86&lt;1,(($S86/$K86)*((1+'Inputs &amp; Summary'!$D$7)^BD$29)),((INT(BD$29/$K86)-INT((BD$29-1)/$K86))*$S86*((1+'Inputs &amp; Summary'!$D$7)^BD$29))),(_xlfn.WEIBULL.DIST(BD$29,$L86,$K86,FALSE)*$S86*((1+'Inputs &amp; Summary'!$D$7)^BD$29))),IF($M86=Lists!$H$3,IF($K86&lt;1,((($R86*(1-$E86)+$Q86*(1-$F86))/$K86)*((1+'Inputs &amp; Summary'!$D$7)^BD$29)),((INT(BD$29/$K86)-INT((BD$29-1)/$K86))*($R86*(1-$E86)+$Q86*(1-$F86))*((1+'Inputs &amp; Summary'!$D$7)^BD$29))),((_xlfn.WEIBULL.DIST(BD$29,$L86,$K86,FALSE)*($R86*(1-$E86)+$Q86*(1-$F86))*((1+'Inputs &amp; Summary'!$D$7)^BD$29))))))</f>
        <v>0</v>
      </c>
      <c r="BE86" s="114">
        <f>$D86*IF(BE$29&gt;'Inputs &amp; Summary'!$D$5,0,IF(BE$29&gt;VLOOKUP($G86,Lists!$J$17:$K$21,2),IF($M86=Lists!$H$3,IF($K86&lt;1,(($S86/$K86)*((1+'Inputs &amp; Summary'!$D$7)^BE$29)),((INT(BE$29/$K86)-INT((BE$29-1)/$K86))*$S86*((1+'Inputs &amp; Summary'!$D$7)^BE$29))),(_xlfn.WEIBULL.DIST(BE$29,$L86,$K86,FALSE)*$S86*((1+'Inputs &amp; Summary'!$D$7)^BE$29))),IF($M86=Lists!$H$3,IF($K86&lt;1,((($R86*(1-$E86)+$Q86*(1-$F86))/$K86)*((1+'Inputs &amp; Summary'!$D$7)^BE$29)),((INT(BE$29/$K86)-INT((BE$29-1)/$K86))*($R86*(1-$E86)+$Q86*(1-$F86))*((1+'Inputs &amp; Summary'!$D$7)^BE$29))),((_xlfn.WEIBULL.DIST(BE$29,$L86,$K86,FALSE)*($R86*(1-$E86)+$Q86*(1-$F86))*((1+'Inputs &amp; Summary'!$D$7)^BE$29))))))</f>
        <v>0</v>
      </c>
      <c r="BF86" s="114">
        <f>$D86*IF(BF$29&gt;'Inputs &amp; Summary'!$D$5,0,IF(BF$29&gt;VLOOKUP($G86,Lists!$J$17:$K$21,2),IF($M86=Lists!$H$3,IF($K86&lt;1,(($S86/$K86)*((1+'Inputs &amp; Summary'!$D$7)^BF$29)),((INT(BF$29/$K86)-INT((BF$29-1)/$K86))*$S86*((1+'Inputs &amp; Summary'!$D$7)^BF$29))),(_xlfn.WEIBULL.DIST(BF$29,$L86,$K86,FALSE)*$S86*((1+'Inputs &amp; Summary'!$D$7)^BF$29))),IF($M86=Lists!$H$3,IF($K86&lt;1,((($R86*(1-$E86)+$Q86*(1-$F86))/$K86)*((1+'Inputs &amp; Summary'!$D$7)^BF$29)),((INT(BF$29/$K86)-INT((BF$29-1)/$K86))*($R86*(1-$E86)+$Q86*(1-$F86))*((1+'Inputs &amp; Summary'!$D$7)^BF$29))),((_xlfn.WEIBULL.DIST(BF$29,$L86,$K86,FALSE)*($R86*(1-$E86)+$Q86*(1-$F86))*((1+'Inputs &amp; Summary'!$D$7)^BF$29))))))</f>
        <v>0</v>
      </c>
      <c r="BG86" s="114">
        <f>$D86*IF(BG$29&gt;'Inputs &amp; Summary'!$D$5,0,IF(BG$29&gt;VLOOKUP($G86,Lists!$J$17:$K$21,2),IF($M86=Lists!$H$3,IF($K86&lt;1,(($S86/$K86)*((1+'Inputs &amp; Summary'!$D$7)^BG$29)),((INT(BG$29/$K86)-INT((BG$29-1)/$K86))*$S86*((1+'Inputs &amp; Summary'!$D$7)^BG$29))),(_xlfn.WEIBULL.DIST(BG$29,$L86,$K86,FALSE)*$S86*((1+'Inputs &amp; Summary'!$D$7)^BG$29))),IF($M86=Lists!$H$3,IF($K86&lt;1,((($R86*(1-$E86)+$Q86*(1-$F86))/$K86)*((1+'Inputs &amp; Summary'!$D$7)^BG$29)),((INT(BG$29/$K86)-INT((BG$29-1)/$K86))*($R86*(1-$E86)+$Q86*(1-$F86))*((1+'Inputs &amp; Summary'!$D$7)^BG$29))),((_xlfn.WEIBULL.DIST(BG$29,$L86,$K86,FALSE)*($R86*(1-$E86)+$Q86*(1-$F86))*((1+'Inputs &amp; Summary'!$D$7)^BG$29))))))</f>
        <v>0</v>
      </c>
      <c r="BH86" s="114">
        <f>$D86*IF(BH$29&gt;'Inputs &amp; Summary'!$D$5,0,IF(BH$29&gt;VLOOKUP($G86,Lists!$J$17:$K$21,2),IF($M86=Lists!$H$3,IF($K86&lt;1,(($S86/$K86)*((1+'Inputs &amp; Summary'!$D$7)^BH$29)),((INT(BH$29/$K86)-INT((BH$29-1)/$K86))*$S86*((1+'Inputs &amp; Summary'!$D$7)^BH$29))),(_xlfn.WEIBULL.DIST(BH$29,$L86,$K86,FALSE)*$S86*((1+'Inputs &amp; Summary'!$D$7)^BH$29))),IF($M86=Lists!$H$3,IF($K86&lt;1,((($R86*(1-$E86)+$Q86*(1-$F86))/$K86)*((1+'Inputs &amp; Summary'!$D$7)^BH$29)),((INT(BH$29/$K86)-INT((BH$29-1)/$K86))*($R86*(1-$E86)+$Q86*(1-$F86))*((1+'Inputs &amp; Summary'!$D$7)^BH$29))),((_xlfn.WEIBULL.DIST(BH$29,$L86,$K86,FALSE)*($R86*(1-$E86)+$Q86*(1-$F86))*((1+'Inputs &amp; Summary'!$D$7)^BH$29))))))</f>
        <v>0</v>
      </c>
      <c r="BI86" s="114">
        <f>$D86*IF(BI$29&gt;'Inputs &amp; Summary'!$D$5,0,IF(BI$29&gt;VLOOKUP($G86,Lists!$J$17:$K$21,2),IF($M86=Lists!$H$3,IF($K86&lt;1,(($S86/$K86)*((1+'Inputs &amp; Summary'!$D$7)^BI$29)),((INT(BI$29/$K86)-INT((BI$29-1)/$K86))*$S86*((1+'Inputs &amp; Summary'!$D$7)^BI$29))),(_xlfn.WEIBULL.DIST(BI$29,$L86,$K86,FALSE)*$S86*((1+'Inputs &amp; Summary'!$D$7)^BI$29))),IF($M86=Lists!$H$3,IF($K86&lt;1,((($R86*(1-$E86)+$Q86*(1-$F86))/$K86)*((1+'Inputs &amp; Summary'!$D$7)^BI$29)),((INT(BI$29/$K86)-INT((BI$29-1)/$K86))*($R86*(1-$E86)+$Q86*(1-$F86))*((1+'Inputs &amp; Summary'!$D$7)^BI$29))),((_xlfn.WEIBULL.DIST(BI$29,$L86,$K86,FALSE)*($R86*(1-$E86)+$Q86*(1-$F86))*((1+'Inputs &amp; Summary'!$D$7)^BI$29))))))</f>
        <v>0</v>
      </c>
      <c r="BJ86" s="114">
        <f>$D86*IF(BJ$29&gt;'Inputs &amp; Summary'!$D$5,0,IF(BJ$29&gt;VLOOKUP($G86,Lists!$J$17:$K$21,2),IF($M86=Lists!$H$3,IF($K86&lt;1,(($S86/$K86)*((1+'Inputs &amp; Summary'!$D$7)^BJ$29)),((INT(BJ$29/$K86)-INT((BJ$29-1)/$K86))*$S86*((1+'Inputs &amp; Summary'!$D$7)^BJ$29))),(_xlfn.WEIBULL.DIST(BJ$29,$L86,$K86,FALSE)*$S86*((1+'Inputs &amp; Summary'!$D$7)^BJ$29))),IF($M86=Lists!$H$3,IF($K86&lt;1,((($R86*(1-$E86)+$Q86*(1-$F86))/$K86)*((1+'Inputs &amp; Summary'!$D$7)^BJ$29)),((INT(BJ$29/$K86)-INT((BJ$29-1)/$K86))*($R86*(1-$E86)+$Q86*(1-$F86))*((1+'Inputs &amp; Summary'!$D$7)^BJ$29))),((_xlfn.WEIBULL.DIST(BJ$29,$L86,$K86,FALSE)*($R86*(1-$E86)+$Q86*(1-$F86))*((1+'Inputs &amp; Summary'!$D$7)^BJ$29))))))</f>
        <v>0</v>
      </c>
      <c r="BK86" s="114">
        <f>$D86*IF(BK$29&gt;'Inputs &amp; Summary'!$D$5,0,IF(BK$29&gt;VLOOKUP($G86,Lists!$J$17:$K$21,2),IF($M86=Lists!$H$3,IF($K86&lt;1,(($S86/$K86)*((1+'Inputs &amp; Summary'!$D$7)^BK$29)),((INT(BK$29/$K86)-INT((BK$29-1)/$K86))*$S86*((1+'Inputs &amp; Summary'!$D$7)^BK$29))),(_xlfn.WEIBULL.DIST(BK$29,$L86,$K86,FALSE)*$S86*((1+'Inputs &amp; Summary'!$D$7)^BK$29))),IF($M86=Lists!$H$3,IF($K86&lt;1,((($R86*(1-$E86)+$Q86*(1-$F86))/$K86)*((1+'Inputs &amp; Summary'!$D$7)^BK$29)),((INT(BK$29/$K86)-INT((BK$29-1)/$K86))*($R86*(1-$E86)+$Q86*(1-$F86))*((1+'Inputs &amp; Summary'!$D$7)^BK$29))),((_xlfn.WEIBULL.DIST(BK$29,$L86,$K86,FALSE)*($R86*(1-$E86)+$Q86*(1-$F86))*((1+'Inputs &amp; Summary'!$D$7)^BK$29))))))</f>
        <v>0</v>
      </c>
      <c r="BL86" s="114">
        <f>$D86*IF(BL$29&gt;'Inputs &amp; Summary'!$D$5,0,IF(BL$29&gt;VLOOKUP($G86,Lists!$J$17:$K$21,2),IF($M86=Lists!$H$3,IF($K86&lt;1,(($S86/$K86)*((1+'Inputs &amp; Summary'!$D$7)^BL$29)),((INT(BL$29/$K86)-INT((BL$29-1)/$K86))*$S86*((1+'Inputs &amp; Summary'!$D$7)^BL$29))),(_xlfn.WEIBULL.DIST(BL$29,$L86,$K86,FALSE)*$S86*((1+'Inputs &amp; Summary'!$D$7)^BL$29))),IF($M86=Lists!$H$3,IF($K86&lt;1,((($R86*(1-$E86)+$Q86*(1-$F86))/$K86)*((1+'Inputs &amp; Summary'!$D$7)^BL$29)),((INT(BL$29/$K86)-INT((BL$29-1)/$K86))*($R86*(1-$E86)+$Q86*(1-$F86))*((1+'Inputs &amp; Summary'!$D$7)^BL$29))),((_xlfn.WEIBULL.DIST(BL$29,$L86,$K86,FALSE)*($R86*(1-$E86)+$Q86*(1-$F86))*((1+'Inputs &amp; Summary'!$D$7)^BL$29))))))</f>
        <v>0</v>
      </c>
    </row>
    <row r="87" spans="1:64" s="1" customFormat="1" x14ac:dyDescent="0.3">
      <c r="A87" s="79" t="s">
        <v>57</v>
      </c>
      <c r="B87" s="33" t="s">
        <v>307</v>
      </c>
      <c r="C87" s="33" t="s">
        <v>36</v>
      </c>
      <c r="D87" s="115">
        <v>0</v>
      </c>
      <c r="E87" s="68"/>
      <c r="F87" s="68"/>
      <c r="G87" s="213" t="s">
        <v>433</v>
      </c>
      <c r="H87" s="34" t="s">
        <v>53</v>
      </c>
      <c r="I87" s="34" t="s">
        <v>270</v>
      </c>
      <c r="J87" s="33">
        <f>VLOOKUP(I87,'Labor Rates'!$A$1:$B$16,2)</f>
        <v>25.173076923076923</v>
      </c>
      <c r="K87" s="35">
        <v>1</v>
      </c>
      <c r="L87" s="35">
        <v>1</v>
      </c>
      <c r="M87" s="33" t="s">
        <v>259</v>
      </c>
      <c r="N87" s="84">
        <f>2*'Inputs &amp; Summary'!$D$42</f>
        <v>206.08899297423886</v>
      </c>
      <c r="O87" s="35">
        <v>4.0000000000000001E-3</v>
      </c>
      <c r="P87" s="5">
        <v>0</v>
      </c>
      <c r="Q87" s="73">
        <f t="shared" si="11"/>
        <v>20.751576292559896</v>
      </c>
      <c r="R87" s="73">
        <f t="shared" si="12"/>
        <v>0</v>
      </c>
      <c r="S87" s="74">
        <f t="shared" si="13"/>
        <v>0</v>
      </c>
      <c r="T87" s="88"/>
      <c r="U87" s="80"/>
      <c r="V87" s="87">
        <f t="shared" si="14"/>
        <v>0</v>
      </c>
      <c r="W87" s="87">
        <f>NPV('Inputs &amp; Summary'!$D$6,Y87:BL87)</f>
        <v>0</v>
      </c>
      <c r="X87" s="90">
        <f t="shared" si="15"/>
        <v>0</v>
      </c>
      <c r="Y87" s="114">
        <f>$D87*IF(Y$29&gt;'Inputs &amp; Summary'!$D$5,0,IF(Y$29&gt;VLOOKUP($G87,Lists!$J$17:$K$21,2),IF($M87=Lists!$H$3,IF($K87&lt;1,(($S87/$K87)*((1+'Inputs &amp; Summary'!$D$7)^Y$29)),((INT(Y$29/$K87)-INT((Y$29-1)/$K87))*$S87*((1+'Inputs &amp; Summary'!$D$7)^Y$29))),(_xlfn.WEIBULL.DIST(Y$29,$L87,$K87,FALSE)*$S87*((1+'Inputs &amp; Summary'!$D$7)^Y$29))),IF($M87=Lists!$H$3,IF($K87&lt;1,((($R87*(1-$E87)+$Q87*(1-$F87))/$K87)*((1+'Inputs &amp; Summary'!$D$7)^Y$29)),((INT(Y$29/$K87)-INT((Y$29-1)/$K87))*($R87*(1-$E87)+$Q87*(1-$F87))*((1+'Inputs &amp; Summary'!$D$7)^Y$29))),((_xlfn.WEIBULL.DIST(Y$29,$L87,$K87,FALSE)*($R87*(1-$E87)+$Q87*(1-$F87))*((1+'Inputs &amp; Summary'!$D$7)^Y$29))))))</f>
        <v>0</v>
      </c>
      <c r="Z87" s="114">
        <f>$D87*IF(Z$29&gt;'Inputs &amp; Summary'!$D$5,0,IF(Z$29&gt;VLOOKUP($G87,Lists!$J$17:$K$21,2),IF($M87=Lists!$H$3,IF($K87&lt;1,(($S87/$K87)*((1+'Inputs &amp; Summary'!$D$7)^Z$29)),((INT(Z$29/$K87)-INT((Z$29-1)/$K87))*$S87*((1+'Inputs &amp; Summary'!$D$7)^Z$29))),(_xlfn.WEIBULL.DIST(Z$29,$L87,$K87,FALSE)*$S87*((1+'Inputs &amp; Summary'!$D$7)^Z$29))),IF($M87=Lists!$H$3,IF($K87&lt;1,((($R87*(1-$E87)+$Q87*(1-$F87))/$K87)*((1+'Inputs &amp; Summary'!$D$7)^Z$29)),((INT(Z$29/$K87)-INT((Z$29-1)/$K87))*($R87*(1-$E87)+$Q87*(1-$F87))*((1+'Inputs &amp; Summary'!$D$7)^Z$29))),((_xlfn.WEIBULL.DIST(Z$29,$L87,$K87,FALSE)*($R87*(1-$E87)+$Q87*(1-$F87))*((1+'Inputs &amp; Summary'!$D$7)^Z$29))))))</f>
        <v>0</v>
      </c>
      <c r="AA87" s="114">
        <f>$D87*IF(AA$29&gt;'Inputs &amp; Summary'!$D$5,0,IF(AA$29&gt;VLOOKUP($G87,Lists!$J$17:$K$21,2),IF($M87=Lists!$H$3,IF($K87&lt;1,(($S87/$K87)*((1+'Inputs &amp; Summary'!$D$7)^AA$29)),((INT(AA$29/$K87)-INT((AA$29-1)/$K87))*$S87*((1+'Inputs &amp; Summary'!$D$7)^AA$29))),(_xlfn.WEIBULL.DIST(AA$29,$L87,$K87,FALSE)*$S87*((1+'Inputs &amp; Summary'!$D$7)^AA$29))),IF($M87=Lists!$H$3,IF($K87&lt;1,((($R87*(1-$E87)+$Q87*(1-$F87))/$K87)*((1+'Inputs &amp; Summary'!$D$7)^AA$29)),((INT(AA$29/$K87)-INT((AA$29-1)/$K87))*($R87*(1-$E87)+$Q87*(1-$F87))*((1+'Inputs &amp; Summary'!$D$7)^AA$29))),((_xlfn.WEIBULL.DIST(AA$29,$L87,$K87,FALSE)*($R87*(1-$E87)+$Q87*(1-$F87))*((1+'Inputs &amp; Summary'!$D$7)^AA$29))))))</f>
        <v>0</v>
      </c>
      <c r="AB87" s="114">
        <f>$D87*IF(AB$29&gt;'Inputs &amp; Summary'!$D$5,0,IF(AB$29&gt;VLOOKUP($G87,Lists!$J$17:$K$21,2),IF($M87=Lists!$H$3,IF($K87&lt;1,(($S87/$K87)*((1+'Inputs &amp; Summary'!$D$7)^AB$29)),((INT(AB$29/$K87)-INT((AB$29-1)/$K87))*$S87*((1+'Inputs &amp; Summary'!$D$7)^AB$29))),(_xlfn.WEIBULL.DIST(AB$29,$L87,$K87,FALSE)*$S87*((1+'Inputs &amp; Summary'!$D$7)^AB$29))),IF($M87=Lists!$H$3,IF($K87&lt;1,((($R87*(1-$E87)+$Q87*(1-$F87))/$K87)*((1+'Inputs &amp; Summary'!$D$7)^AB$29)),((INT(AB$29/$K87)-INT((AB$29-1)/$K87))*($R87*(1-$E87)+$Q87*(1-$F87))*((1+'Inputs &amp; Summary'!$D$7)^AB$29))),((_xlfn.WEIBULL.DIST(AB$29,$L87,$K87,FALSE)*($R87*(1-$E87)+$Q87*(1-$F87))*((1+'Inputs &amp; Summary'!$D$7)^AB$29))))))</f>
        <v>0</v>
      </c>
      <c r="AC87" s="114">
        <f>$D87*IF(AC$29&gt;'Inputs &amp; Summary'!$D$5,0,IF(AC$29&gt;VLOOKUP($G87,Lists!$J$17:$K$21,2),IF($M87=Lists!$H$3,IF($K87&lt;1,(($S87/$K87)*((1+'Inputs &amp; Summary'!$D$7)^AC$29)),((INT(AC$29/$K87)-INT((AC$29-1)/$K87))*$S87*((1+'Inputs &amp; Summary'!$D$7)^AC$29))),(_xlfn.WEIBULL.DIST(AC$29,$L87,$K87,FALSE)*$S87*((1+'Inputs &amp; Summary'!$D$7)^AC$29))),IF($M87=Lists!$H$3,IF($K87&lt;1,((($R87*(1-$E87)+$Q87*(1-$F87))/$K87)*((1+'Inputs &amp; Summary'!$D$7)^AC$29)),((INT(AC$29/$K87)-INT((AC$29-1)/$K87))*($R87*(1-$E87)+$Q87*(1-$F87))*((1+'Inputs &amp; Summary'!$D$7)^AC$29))),((_xlfn.WEIBULL.DIST(AC$29,$L87,$K87,FALSE)*($R87*(1-$E87)+$Q87*(1-$F87))*((1+'Inputs &amp; Summary'!$D$7)^AC$29))))))</f>
        <v>0</v>
      </c>
      <c r="AD87" s="114">
        <f>$D87*IF(AD$29&gt;'Inputs &amp; Summary'!$D$5,0,IF(AD$29&gt;VLOOKUP($G87,Lists!$J$17:$K$21,2),IF($M87=Lists!$H$3,IF($K87&lt;1,(($S87/$K87)*((1+'Inputs &amp; Summary'!$D$7)^AD$29)),((INT(AD$29/$K87)-INT((AD$29-1)/$K87))*$S87*((1+'Inputs &amp; Summary'!$D$7)^AD$29))),(_xlfn.WEIBULL.DIST(AD$29,$L87,$K87,FALSE)*$S87*((1+'Inputs &amp; Summary'!$D$7)^AD$29))),IF($M87=Lists!$H$3,IF($K87&lt;1,((($R87*(1-$E87)+$Q87*(1-$F87))/$K87)*((1+'Inputs &amp; Summary'!$D$7)^AD$29)),((INT(AD$29/$K87)-INT((AD$29-1)/$K87))*($R87*(1-$E87)+$Q87*(1-$F87))*((1+'Inputs &amp; Summary'!$D$7)^AD$29))),((_xlfn.WEIBULL.DIST(AD$29,$L87,$K87,FALSE)*($R87*(1-$E87)+$Q87*(1-$F87))*((1+'Inputs &amp; Summary'!$D$7)^AD$29))))))</f>
        <v>0</v>
      </c>
      <c r="AE87" s="114">
        <f>$D87*IF(AE$29&gt;'Inputs &amp; Summary'!$D$5,0,IF(AE$29&gt;VLOOKUP($G87,Lists!$J$17:$K$21,2),IF($M87=Lists!$H$3,IF($K87&lt;1,(($S87/$K87)*((1+'Inputs &amp; Summary'!$D$7)^AE$29)),((INT(AE$29/$K87)-INT((AE$29-1)/$K87))*$S87*((1+'Inputs &amp; Summary'!$D$7)^AE$29))),(_xlfn.WEIBULL.DIST(AE$29,$L87,$K87,FALSE)*$S87*((1+'Inputs &amp; Summary'!$D$7)^AE$29))),IF($M87=Lists!$H$3,IF($K87&lt;1,((($R87*(1-$E87)+$Q87*(1-$F87))/$K87)*((1+'Inputs &amp; Summary'!$D$7)^AE$29)),((INT(AE$29/$K87)-INT((AE$29-1)/$K87))*($R87*(1-$E87)+$Q87*(1-$F87))*((1+'Inputs &amp; Summary'!$D$7)^AE$29))),((_xlfn.WEIBULL.DIST(AE$29,$L87,$K87,FALSE)*($R87*(1-$E87)+$Q87*(1-$F87))*((1+'Inputs &amp; Summary'!$D$7)^AE$29))))))</f>
        <v>0</v>
      </c>
      <c r="AF87" s="114">
        <f>$D87*IF(AF$29&gt;'Inputs &amp; Summary'!$D$5,0,IF(AF$29&gt;VLOOKUP($G87,Lists!$J$17:$K$21,2),IF($M87=Lists!$H$3,IF($K87&lt;1,(($S87/$K87)*((1+'Inputs &amp; Summary'!$D$7)^AF$29)),((INT(AF$29/$K87)-INT((AF$29-1)/$K87))*$S87*((1+'Inputs &amp; Summary'!$D$7)^AF$29))),(_xlfn.WEIBULL.DIST(AF$29,$L87,$K87,FALSE)*$S87*((1+'Inputs &amp; Summary'!$D$7)^AF$29))),IF($M87=Lists!$H$3,IF($K87&lt;1,((($R87*(1-$E87)+$Q87*(1-$F87))/$K87)*((1+'Inputs &amp; Summary'!$D$7)^AF$29)),((INT(AF$29/$K87)-INT((AF$29-1)/$K87))*($R87*(1-$E87)+$Q87*(1-$F87))*((1+'Inputs &amp; Summary'!$D$7)^AF$29))),((_xlfn.WEIBULL.DIST(AF$29,$L87,$K87,FALSE)*($R87*(1-$E87)+$Q87*(1-$F87))*((1+'Inputs &amp; Summary'!$D$7)^AF$29))))))</f>
        <v>0</v>
      </c>
      <c r="AG87" s="114">
        <f>$D87*IF(AG$29&gt;'Inputs &amp; Summary'!$D$5,0,IF(AG$29&gt;VLOOKUP($G87,Lists!$J$17:$K$21,2),IF($M87=Lists!$H$3,IF($K87&lt;1,(($S87/$K87)*((1+'Inputs &amp; Summary'!$D$7)^AG$29)),((INT(AG$29/$K87)-INT((AG$29-1)/$K87))*$S87*((1+'Inputs &amp; Summary'!$D$7)^AG$29))),(_xlfn.WEIBULL.DIST(AG$29,$L87,$K87,FALSE)*$S87*((1+'Inputs &amp; Summary'!$D$7)^AG$29))),IF($M87=Lists!$H$3,IF($K87&lt;1,((($R87*(1-$E87)+$Q87*(1-$F87))/$K87)*((1+'Inputs &amp; Summary'!$D$7)^AG$29)),((INT(AG$29/$K87)-INT((AG$29-1)/$K87))*($R87*(1-$E87)+$Q87*(1-$F87))*((1+'Inputs &amp; Summary'!$D$7)^AG$29))),((_xlfn.WEIBULL.DIST(AG$29,$L87,$K87,FALSE)*($R87*(1-$E87)+$Q87*(1-$F87))*((1+'Inputs &amp; Summary'!$D$7)^AG$29))))))</f>
        <v>0</v>
      </c>
      <c r="AH87" s="114">
        <f>$D87*IF(AH$29&gt;'Inputs &amp; Summary'!$D$5,0,IF(AH$29&gt;VLOOKUP($G87,Lists!$J$17:$K$21,2),IF($M87=Lists!$H$3,IF($K87&lt;1,(($S87/$K87)*((1+'Inputs &amp; Summary'!$D$7)^AH$29)),((INT(AH$29/$K87)-INT((AH$29-1)/$K87))*$S87*((1+'Inputs &amp; Summary'!$D$7)^AH$29))),(_xlfn.WEIBULL.DIST(AH$29,$L87,$K87,FALSE)*$S87*((1+'Inputs &amp; Summary'!$D$7)^AH$29))),IF($M87=Lists!$H$3,IF($K87&lt;1,((($R87*(1-$E87)+$Q87*(1-$F87))/$K87)*((1+'Inputs &amp; Summary'!$D$7)^AH$29)),((INT(AH$29/$K87)-INT((AH$29-1)/$K87))*($R87*(1-$E87)+$Q87*(1-$F87))*((1+'Inputs &amp; Summary'!$D$7)^AH$29))),((_xlfn.WEIBULL.DIST(AH$29,$L87,$K87,FALSE)*($R87*(1-$E87)+$Q87*(1-$F87))*((1+'Inputs &amp; Summary'!$D$7)^AH$29))))))</f>
        <v>0</v>
      </c>
      <c r="AI87" s="114">
        <f>$D87*IF(AI$29&gt;'Inputs &amp; Summary'!$D$5,0,IF(AI$29&gt;VLOOKUP($G87,Lists!$J$17:$K$21,2),IF($M87=Lists!$H$3,IF($K87&lt;1,(($S87/$K87)*((1+'Inputs &amp; Summary'!$D$7)^AI$29)),((INT(AI$29/$K87)-INT((AI$29-1)/$K87))*$S87*((1+'Inputs &amp; Summary'!$D$7)^AI$29))),(_xlfn.WEIBULL.DIST(AI$29,$L87,$K87,FALSE)*$S87*((1+'Inputs &amp; Summary'!$D$7)^AI$29))),IF($M87=Lists!$H$3,IF($K87&lt;1,((($R87*(1-$E87)+$Q87*(1-$F87))/$K87)*((1+'Inputs &amp; Summary'!$D$7)^AI$29)),((INT(AI$29/$K87)-INT((AI$29-1)/$K87))*($R87*(1-$E87)+$Q87*(1-$F87))*((1+'Inputs &amp; Summary'!$D$7)^AI$29))),((_xlfn.WEIBULL.DIST(AI$29,$L87,$K87,FALSE)*($R87*(1-$E87)+$Q87*(1-$F87))*((1+'Inputs &amp; Summary'!$D$7)^AI$29))))))</f>
        <v>0</v>
      </c>
      <c r="AJ87" s="114">
        <f>$D87*IF(AJ$29&gt;'Inputs &amp; Summary'!$D$5,0,IF(AJ$29&gt;VLOOKUP($G87,Lists!$J$17:$K$21,2),IF($M87=Lists!$H$3,IF($K87&lt;1,(($S87/$K87)*((1+'Inputs &amp; Summary'!$D$7)^AJ$29)),((INT(AJ$29/$K87)-INT((AJ$29-1)/$K87))*$S87*((1+'Inputs &amp; Summary'!$D$7)^AJ$29))),(_xlfn.WEIBULL.DIST(AJ$29,$L87,$K87,FALSE)*$S87*((1+'Inputs &amp; Summary'!$D$7)^AJ$29))),IF($M87=Lists!$H$3,IF($K87&lt;1,((($R87*(1-$E87)+$Q87*(1-$F87))/$K87)*((1+'Inputs &amp; Summary'!$D$7)^AJ$29)),((INT(AJ$29/$K87)-INT((AJ$29-1)/$K87))*($R87*(1-$E87)+$Q87*(1-$F87))*((1+'Inputs &amp; Summary'!$D$7)^AJ$29))),((_xlfn.WEIBULL.DIST(AJ$29,$L87,$K87,FALSE)*($R87*(1-$E87)+$Q87*(1-$F87))*((1+'Inputs &amp; Summary'!$D$7)^AJ$29))))))</f>
        <v>0</v>
      </c>
      <c r="AK87" s="114">
        <f>$D87*IF(AK$29&gt;'Inputs &amp; Summary'!$D$5,0,IF(AK$29&gt;VLOOKUP($G87,Lists!$J$17:$K$21,2),IF($M87=Lists!$H$3,IF($K87&lt;1,(($S87/$K87)*((1+'Inputs &amp; Summary'!$D$7)^AK$29)),((INT(AK$29/$K87)-INT((AK$29-1)/$K87))*$S87*((1+'Inputs &amp; Summary'!$D$7)^AK$29))),(_xlfn.WEIBULL.DIST(AK$29,$L87,$K87,FALSE)*$S87*((1+'Inputs &amp; Summary'!$D$7)^AK$29))),IF($M87=Lists!$H$3,IF($K87&lt;1,((($R87*(1-$E87)+$Q87*(1-$F87))/$K87)*((1+'Inputs &amp; Summary'!$D$7)^AK$29)),((INT(AK$29/$K87)-INT((AK$29-1)/$K87))*($R87*(1-$E87)+$Q87*(1-$F87))*((1+'Inputs &amp; Summary'!$D$7)^AK$29))),((_xlfn.WEIBULL.DIST(AK$29,$L87,$K87,FALSE)*($R87*(1-$E87)+$Q87*(1-$F87))*((1+'Inputs &amp; Summary'!$D$7)^AK$29))))))</f>
        <v>0</v>
      </c>
      <c r="AL87" s="114">
        <f>$D87*IF(AL$29&gt;'Inputs &amp; Summary'!$D$5,0,IF(AL$29&gt;VLOOKUP($G87,Lists!$J$17:$K$21,2),IF($M87=Lists!$H$3,IF($K87&lt;1,(($S87/$K87)*((1+'Inputs &amp; Summary'!$D$7)^AL$29)),((INT(AL$29/$K87)-INT((AL$29-1)/$K87))*$S87*((1+'Inputs &amp; Summary'!$D$7)^AL$29))),(_xlfn.WEIBULL.DIST(AL$29,$L87,$K87,FALSE)*$S87*((1+'Inputs &amp; Summary'!$D$7)^AL$29))),IF($M87=Lists!$H$3,IF($K87&lt;1,((($R87*(1-$E87)+$Q87*(1-$F87))/$K87)*((1+'Inputs &amp; Summary'!$D$7)^AL$29)),((INT(AL$29/$K87)-INT((AL$29-1)/$K87))*($R87*(1-$E87)+$Q87*(1-$F87))*((1+'Inputs &amp; Summary'!$D$7)^AL$29))),((_xlfn.WEIBULL.DIST(AL$29,$L87,$K87,FALSE)*($R87*(1-$E87)+$Q87*(1-$F87))*((1+'Inputs &amp; Summary'!$D$7)^AL$29))))))</f>
        <v>0</v>
      </c>
      <c r="AM87" s="114">
        <f>$D87*IF(AM$29&gt;'Inputs &amp; Summary'!$D$5,0,IF(AM$29&gt;VLOOKUP($G87,Lists!$J$17:$K$21,2),IF($M87=Lists!$H$3,IF($K87&lt;1,(($S87/$K87)*((1+'Inputs &amp; Summary'!$D$7)^AM$29)),((INT(AM$29/$K87)-INT((AM$29-1)/$K87))*$S87*((1+'Inputs &amp; Summary'!$D$7)^AM$29))),(_xlfn.WEIBULL.DIST(AM$29,$L87,$K87,FALSE)*$S87*((1+'Inputs &amp; Summary'!$D$7)^AM$29))),IF($M87=Lists!$H$3,IF($K87&lt;1,((($R87*(1-$E87)+$Q87*(1-$F87))/$K87)*((1+'Inputs &amp; Summary'!$D$7)^AM$29)),((INT(AM$29/$K87)-INT((AM$29-1)/$K87))*($R87*(1-$E87)+$Q87*(1-$F87))*((1+'Inputs &amp; Summary'!$D$7)^AM$29))),((_xlfn.WEIBULL.DIST(AM$29,$L87,$K87,FALSE)*($R87*(1-$E87)+$Q87*(1-$F87))*((1+'Inputs &amp; Summary'!$D$7)^AM$29))))))</f>
        <v>0</v>
      </c>
      <c r="AN87" s="114">
        <f>$D87*IF(AN$29&gt;'Inputs &amp; Summary'!$D$5,0,IF(AN$29&gt;VLOOKUP($G87,Lists!$J$17:$K$21,2),IF($M87=Lists!$H$3,IF($K87&lt;1,(($S87/$K87)*((1+'Inputs &amp; Summary'!$D$7)^AN$29)),((INT(AN$29/$K87)-INT((AN$29-1)/$K87))*$S87*((1+'Inputs &amp; Summary'!$D$7)^AN$29))),(_xlfn.WEIBULL.DIST(AN$29,$L87,$K87,FALSE)*$S87*((1+'Inputs &amp; Summary'!$D$7)^AN$29))),IF($M87=Lists!$H$3,IF($K87&lt;1,((($R87*(1-$E87)+$Q87*(1-$F87))/$K87)*((1+'Inputs &amp; Summary'!$D$7)^AN$29)),((INT(AN$29/$K87)-INT((AN$29-1)/$K87))*($R87*(1-$E87)+$Q87*(1-$F87))*((1+'Inputs &amp; Summary'!$D$7)^AN$29))),((_xlfn.WEIBULL.DIST(AN$29,$L87,$K87,FALSE)*($R87*(1-$E87)+$Q87*(1-$F87))*((1+'Inputs &amp; Summary'!$D$7)^AN$29))))))</f>
        <v>0</v>
      </c>
      <c r="AO87" s="114">
        <f>$D87*IF(AO$29&gt;'Inputs &amp; Summary'!$D$5,0,IF(AO$29&gt;VLOOKUP($G87,Lists!$J$17:$K$21,2),IF($M87=Lists!$H$3,IF($K87&lt;1,(($S87/$K87)*((1+'Inputs &amp; Summary'!$D$7)^AO$29)),((INT(AO$29/$K87)-INT((AO$29-1)/$K87))*$S87*((1+'Inputs &amp; Summary'!$D$7)^AO$29))),(_xlfn.WEIBULL.DIST(AO$29,$L87,$K87,FALSE)*$S87*((1+'Inputs &amp; Summary'!$D$7)^AO$29))),IF($M87=Lists!$H$3,IF($K87&lt;1,((($R87*(1-$E87)+$Q87*(1-$F87))/$K87)*((1+'Inputs &amp; Summary'!$D$7)^AO$29)),((INT(AO$29/$K87)-INT((AO$29-1)/$K87))*($R87*(1-$E87)+$Q87*(1-$F87))*((1+'Inputs &amp; Summary'!$D$7)^AO$29))),((_xlfn.WEIBULL.DIST(AO$29,$L87,$K87,FALSE)*($R87*(1-$E87)+$Q87*(1-$F87))*((1+'Inputs &amp; Summary'!$D$7)^AO$29))))))</f>
        <v>0</v>
      </c>
      <c r="AP87" s="114">
        <f>$D87*IF(AP$29&gt;'Inputs &amp; Summary'!$D$5,0,IF(AP$29&gt;VLOOKUP($G87,Lists!$J$17:$K$21,2),IF($M87=Lists!$H$3,IF($K87&lt;1,(($S87/$K87)*((1+'Inputs &amp; Summary'!$D$7)^AP$29)),((INT(AP$29/$K87)-INT((AP$29-1)/$K87))*$S87*((1+'Inputs &amp; Summary'!$D$7)^AP$29))),(_xlfn.WEIBULL.DIST(AP$29,$L87,$K87,FALSE)*$S87*((1+'Inputs &amp; Summary'!$D$7)^AP$29))),IF($M87=Lists!$H$3,IF($K87&lt;1,((($R87*(1-$E87)+$Q87*(1-$F87))/$K87)*((1+'Inputs &amp; Summary'!$D$7)^AP$29)),((INT(AP$29/$K87)-INT((AP$29-1)/$K87))*($R87*(1-$E87)+$Q87*(1-$F87))*((1+'Inputs &amp; Summary'!$D$7)^AP$29))),((_xlfn.WEIBULL.DIST(AP$29,$L87,$K87,FALSE)*($R87*(1-$E87)+$Q87*(1-$F87))*((1+'Inputs &amp; Summary'!$D$7)^AP$29))))))</f>
        <v>0</v>
      </c>
      <c r="AQ87" s="114">
        <f>$D87*IF(AQ$29&gt;'Inputs &amp; Summary'!$D$5,0,IF(AQ$29&gt;VLOOKUP($G87,Lists!$J$17:$K$21,2),IF($M87=Lists!$H$3,IF($K87&lt;1,(($S87/$K87)*((1+'Inputs &amp; Summary'!$D$7)^AQ$29)),((INT(AQ$29/$K87)-INT((AQ$29-1)/$K87))*$S87*((1+'Inputs &amp; Summary'!$D$7)^AQ$29))),(_xlfn.WEIBULL.DIST(AQ$29,$L87,$K87,FALSE)*$S87*((1+'Inputs &amp; Summary'!$D$7)^AQ$29))),IF($M87=Lists!$H$3,IF($K87&lt;1,((($R87*(1-$E87)+$Q87*(1-$F87))/$K87)*((1+'Inputs &amp; Summary'!$D$7)^AQ$29)),((INT(AQ$29/$K87)-INT((AQ$29-1)/$K87))*($R87*(1-$E87)+$Q87*(1-$F87))*((1+'Inputs &amp; Summary'!$D$7)^AQ$29))),((_xlfn.WEIBULL.DIST(AQ$29,$L87,$K87,FALSE)*($R87*(1-$E87)+$Q87*(1-$F87))*((1+'Inputs &amp; Summary'!$D$7)^AQ$29))))))</f>
        <v>0</v>
      </c>
      <c r="AR87" s="114">
        <f>$D87*IF(AR$29&gt;'Inputs &amp; Summary'!$D$5,0,IF(AR$29&gt;VLOOKUP($G87,Lists!$J$17:$K$21,2),IF($M87=Lists!$H$3,IF($K87&lt;1,(($S87/$K87)*((1+'Inputs &amp; Summary'!$D$7)^AR$29)),((INT(AR$29/$K87)-INT((AR$29-1)/$K87))*$S87*((1+'Inputs &amp; Summary'!$D$7)^AR$29))),(_xlfn.WEIBULL.DIST(AR$29,$L87,$K87,FALSE)*$S87*((1+'Inputs &amp; Summary'!$D$7)^AR$29))),IF($M87=Lists!$H$3,IF($K87&lt;1,((($R87*(1-$E87)+$Q87*(1-$F87))/$K87)*((1+'Inputs &amp; Summary'!$D$7)^AR$29)),((INT(AR$29/$K87)-INT((AR$29-1)/$K87))*($R87*(1-$E87)+$Q87*(1-$F87))*((1+'Inputs &amp; Summary'!$D$7)^AR$29))),((_xlfn.WEIBULL.DIST(AR$29,$L87,$K87,FALSE)*($R87*(1-$E87)+$Q87*(1-$F87))*((1+'Inputs &amp; Summary'!$D$7)^AR$29))))))</f>
        <v>0</v>
      </c>
      <c r="AS87" s="114">
        <f>$D87*IF(AS$29&gt;'Inputs &amp; Summary'!$D$5,0,IF(AS$29&gt;VLOOKUP($G87,Lists!$J$17:$K$21,2),IF($M87=Lists!$H$3,IF($K87&lt;1,(($S87/$K87)*((1+'Inputs &amp; Summary'!$D$7)^AS$29)),((INT(AS$29/$K87)-INT((AS$29-1)/$K87))*$S87*((1+'Inputs &amp; Summary'!$D$7)^AS$29))),(_xlfn.WEIBULL.DIST(AS$29,$L87,$K87,FALSE)*$S87*((1+'Inputs &amp; Summary'!$D$7)^AS$29))),IF($M87=Lists!$H$3,IF($K87&lt;1,((($R87*(1-$E87)+$Q87*(1-$F87))/$K87)*((1+'Inputs &amp; Summary'!$D$7)^AS$29)),((INT(AS$29/$K87)-INT((AS$29-1)/$K87))*($R87*(1-$E87)+$Q87*(1-$F87))*((1+'Inputs &amp; Summary'!$D$7)^AS$29))),((_xlfn.WEIBULL.DIST(AS$29,$L87,$K87,FALSE)*($R87*(1-$E87)+$Q87*(1-$F87))*((1+'Inputs &amp; Summary'!$D$7)^AS$29))))))</f>
        <v>0</v>
      </c>
      <c r="AT87" s="114">
        <f>$D87*IF(AT$29&gt;'Inputs &amp; Summary'!$D$5,0,IF(AT$29&gt;VLOOKUP($G87,Lists!$J$17:$K$21,2),IF($M87=Lists!$H$3,IF($K87&lt;1,(($S87/$K87)*((1+'Inputs &amp; Summary'!$D$7)^AT$29)),((INT(AT$29/$K87)-INT((AT$29-1)/$K87))*$S87*((1+'Inputs &amp; Summary'!$D$7)^AT$29))),(_xlfn.WEIBULL.DIST(AT$29,$L87,$K87,FALSE)*$S87*((1+'Inputs &amp; Summary'!$D$7)^AT$29))),IF($M87=Lists!$H$3,IF($K87&lt;1,((($R87*(1-$E87)+$Q87*(1-$F87))/$K87)*((1+'Inputs &amp; Summary'!$D$7)^AT$29)),((INT(AT$29/$K87)-INT((AT$29-1)/$K87))*($R87*(1-$E87)+$Q87*(1-$F87))*((1+'Inputs &amp; Summary'!$D$7)^AT$29))),((_xlfn.WEIBULL.DIST(AT$29,$L87,$K87,FALSE)*($R87*(1-$E87)+$Q87*(1-$F87))*((1+'Inputs &amp; Summary'!$D$7)^AT$29))))))</f>
        <v>0</v>
      </c>
      <c r="AU87" s="114">
        <f>$D87*IF(AU$29&gt;'Inputs &amp; Summary'!$D$5,0,IF(AU$29&gt;VLOOKUP($G87,Lists!$J$17:$K$21,2),IF($M87=Lists!$H$3,IF($K87&lt;1,(($S87/$K87)*((1+'Inputs &amp; Summary'!$D$7)^AU$29)),((INT(AU$29/$K87)-INT((AU$29-1)/$K87))*$S87*((1+'Inputs &amp; Summary'!$D$7)^AU$29))),(_xlfn.WEIBULL.DIST(AU$29,$L87,$K87,FALSE)*$S87*((1+'Inputs &amp; Summary'!$D$7)^AU$29))),IF($M87=Lists!$H$3,IF($K87&lt;1,((($R87*(1-$E87)+$Q87*(1-$F87))/$K87)*((1+'Inputs &amp; Summary'!$D$7)^AU$29)),((INT(AU$29/$K87)-INT((AU$29-1)/$K87))*($R87*(1-$E87)+$Q87*(1-$F87))*((1+'Inputs &amp; Summary'!$D$7)^AU$29))),((_xlfn.WEIBULL.DIST(AU$29,$L87,$K87,FALSE)*($R87*(1-$E87)+$Q87*(1-$F87))*((1+'Inputs &amp; Summary'!$D$7)^AU$29))))))</f>
        <v>0</v>
      </c>
      <c r="AV87" s="114">
        <f>$D87*IF(AV$29&gt;'Inputs &amp; Summary'!$D$5,0,IF(AV$29&gt;VLOOKUP($G87,Lists!$J$17:$K$21,2),IF($M87=Lists!$H$3,IF($K87&lt;1,(($S87/$K87)*((1+'Inputs &amp; Summary'!$D$7)^AV$29)),((INT(AV$29/$K87)-INT((AV$29-1)/$K87))*$S87*((1+'Inputs &amp; Summary'!$D$7)^AV$29))),(_xlfn.WEIBULL.DIST(AV$29,$L87,$K87,FALSE)*$S87*((1+'Inputs &amp; Summary'!$D$7)^AV$29))),IF($M87=Lists!$H$3,IF($K87&lt;1,((($R87*(1-$E87)+$Q87*(1-$F87))/$K87)*((1+'Inputs &amp; Summary'!$D$7)^AV$29)),((INT(AV$29/$K87)-INT((AV$29-1)/$K87))*($R87*(1-$E87)+$Q87*(1-$F87))*((1+'Inputs &amp; Summary'!$D$7)^AV$29))),((_xlfn.WEIBULL.DIST(AV$29,$L87,$K87,FALSE)*($R87*(1-$E87)+$Q87*(1-$F87))*((1+'Inputs &amp; Summary'!$D$7)^AV$29))))))</f>
        <v>0</v>
      </c>
      <c r="AW87" s="114">
        <f>$D87*IF(AW$29&gt;'Inputs &amp; Summary'!$D$5,0,IF(AW$29&gt;VLOOKUP($G87,Lists!$J$17:$K$21,2),IF($M87=Lists!$H$3,IF($K87&lt;1,(($S87/$K87)*((1+'Inputs &amp; Summary'!$D$7)^AW$29)),((INT(AW$29/$K87)-INT((AW$29-1)/$K87))*$S87*((1+'Inputs &amp; Summary'!$D$7)^AW$29))),(_xlfn.WEIBULL.DIST(AW$29,$L87,$K87,FALSE)*$S87*((1+'Inputs &amp; Summary'!$D$7)^AW$29))),IF($M87=Lists!$H$3,IF($K87&lt;1,((($R87*(1-$E87)+$Q87*(1-$F87))/$K87)*((1+'Inputs &amp; Summary'!$D$7)^AW$29)),((INT(AW$29/$K87)-INT((AW$29-1)/$K87))*($R87*(1-$E87)+$Q87*(1-$F87))*((1+'Inputs &amp; Summary'!$D$7)^AW$29))),((_xlfn.WEIBULL.DIST(AW$29,$L87,$K87,FALSE)*($R87*(1-$E87)+$Q87*(1-$F87))*((1+'Inputs &amp; Summary'!$D$7)^AW$29))))))</f>
        <v>0</v>
      </c>
      <c r="AX87" s="114">
        <f>$D87*IF(AX$29&gt;'Inputs &amp; Summary'!$D$5,0,IF(AX$29&gt;VLOOKUP($G87,Lists!$J$17:$K$21,2),IF($M87=Lists!$H$3,IF($K87&lt;1,(($S87/$K87)*((1+'Inputs &amp; Summary'!$D$7)^AX$29)),((INT(AX$29/$K87)-INT((AX$29-1)/$K87))*$S87*((1+'Inputs &amp; Summary'!$D$7)^AX$29))),(_xlfn.WEIBULL.DIST(AX$29,$L87,$K87,FALSE)*$S87*((1+'Inputs &amp; Summary'!$D$7)^AX$29))),IF($M87=Lists!$H$3,IF($K87&lt;1,((($R87*(1-$E87)+$Q87*(1-$F87))/$K87)*((1+'Inputs &amp; Summary'!$D$7)^AX$29)),((INT(AX$29/$K87)-INT((AX$29-1)/$K87))*($R87*(1-$E87)+$Q87*(1-$F87))*((1+'Inputs &amp; Summary'!$D$7)^AX$29))),((_xlfn.WEIBULL.DIST(AX$29,$L87,$K87,FALSE)*($R87*(1-$E87)+$Q87*(1-$F87))*((1+'Inputs &amp; Summary'!$D$7)^AX$29))))))</f>
        <v>0</v>
      </c>
      <c r="AY87" s="114">
        <f>$D87*IF(AY$29&gt;'Inputs &amp; Summary'!$D$5,0,IF(AY$29&gt;VLOOKUP($G87,Lists!$J$17:$K$21,2),IF($M87=Lists!$H$3,IF($K87&lt;1,(($S87/$K87)*((1+'Inputs &amp; Summary'!$D$7)^AY$29)),((INT(AY$29/$K87)-INT((AY$29-1)/$K87))*$S87*((1+'Inputs &amp; Summary'!$D$7)^AY$29))),(_xlfn.WEIBULL.DIST(AY$29,$L87,$K87,FALSE)*$S87*((1+'Inputs &amp; Summary'!$D$7)^AY$29))),IF($M87=Lists!$H$3,IF($K87&lt;1,((($R87*(1-$E87)+$Q87*(1-$F87))/$K87)*((1+'Inputs &amp; Summary'!$D$7)^AY$29)),((INT(AY$29/$K87)-INT((AY$29-1)/$K87))*($R87*(1-$E87)+$Q87*(1-$F87))*((1+'Inputs &amp; Summary'!$D$7)^AY$29))),((_xlfn.WEIBULL.DIST(AY$29,$L87,$K87,FALSE)*($R87*(1-$E87)+$Q87*(1-$F87))*((1+'Inputs &amp; Summary'!$D$7)^AY$29))))))</f>
        <v>0</v>
      </c>
      <c r="AZ87" s="114">
        <f>$D87*IF(AZ$29&gt;'Inputs &amp; Summary'!$D$5,0,IF(AZ$29&gt;VLOOKUP($G87,Lists!$J$17:$K$21,2),IF($M87=Lists!$H$3,IF($K87&lt;1,(($S87/$K87)*((1+'Inputs &amp; Summary'!$D$7)^AZ$29)),((INT(AZ$29/$K87)-INT((AZ$29-1)/$K87))*$S87*((1+'Inputs &amp; Summary'!$D$7)^AZ$29))),(_xlfn.WEIBULL.DIST(AZ$29,$L87,$K87,FALSE)*$S87*((1+'Inputs &amp; Summary'!$D$7)^AZ$29))),IF($M87=Lists!$H$3,IF($K87&lt;1,((($R87*(1-$E87)+$Q87*(1-$F87))/$K87)*((1+'Inputs &amp; Summary'!$D$7)^AZ$29)),((INT(AZ$29/$K87)-INT((AZ$29-1)/$K87))*($R87*(1-$E87)+$Q87*(1-$F87))*((1+'Inputs &amp; Summary'!$D$7)^AZ$29))),((_xlfn.WEIBULL.DIST(AZ$29,$L87,$K87,FALSE)*($R87*(1-$E87)+$Q87*(1-$F87))*((1+'Inputs &amp; Summary'!$D$7)^AZ$29))))))</f>
        <v>0</v>
      </c>
      <c r="BA87" s="114">
        <f>$D87*IF(BA$29&gt;'Inputs &amp; Summary'!$D$5,0,IF(BA$29&gt;VLOOKUP($G87,Lists!$J$17:$K$21,2),IF($M87=Lists!$H$3,IF($K87&lt;1,(($S87/$K87)*((1+'Inputs &amp; Summary'!$D$7)^BA$29)),((INT(BA$29/$K87)-INT((BA$29-1)/$K87))*$S87*((1+'Inputs &amp; Summary'!$D$7)^BA$29))),(_xlfn.WEIBULL.DIST(BA$29,$L87,$K87,FALSE)*$S87*((1+'Inputs &amp; Summary'!$D$7)^BA$29))),IF($M87=Lists!$H$3,IF($K87&lt;1,((($R87*(1-$E87)+$Q87*(1-$F87))/$K87)*((1+'Inputs &amp; Summary'!$D$7)^BA$29)),((INT(BA$29/$K87)-INT((BA$29-1)/$K87))*($R87*(1-$E87)+$Q87*(1-$F87))*((1+'Inputs &amp; Summary'!$D$7)^BA$29))),((_xlfn.WEIBULL.DIST(BA$29,$L87,$K87,FALSE)*($R87*(1-$E87)+$Q87*(1-$F87))*((1+'Inputs &amp; Summary'!$D$7)^BA$29))))))</f>
        <v>0</v>
      </c>
      <c r="BB87" s="114">
        <f>$D87*IF(BB$29&gt;'Inputs &amp; Summary'!$D$5,0,IF(BB$29&gt;VLOOKUP($G87,Lists!$J$17:$K$21,2),IF($M87=Lists!$H$3,IF($K87&lt;1,(($S87/$K87)*((1+'Inputs &amp; Summary'!$D$7)^BB$29)),((INT(BB$29/$K87)-INT((BB$29-1)/$K87))*$S87*((1+'Inputs &amp; Summary'!$D$7)^BB$29))),(_xlfn.WEIBULL.DIST(BB$29,$L87,$K87,FALSE)*$S87*((1+'Inputs &amp; Summary'!$D$7)^BB$29))),IF($M87=Lists!$H$3,IF($K87&lt;1,((($R87*(1-$E87)+$Q87*(1-$F87))/$K87)*((1+'Inputs &amp; Summary'!$D$7)^BB$29)),((INT(BB$29/$K87)-INT((BB$29-1)/$K87))*($R87*(1-$E87)+$Q87*(1-$F87))*((1+'Inputs &amp; Summary'!$D$7)^BB$29))),((_xlfn.WEIBULL.DIST(BB$29,$L87,$K87,FALSE)*($R87*(1-$E87)+$Q87*(1-$F87))*((1+'Inputs &amp; Summary'!$D$7)^BB$29))))))</f>
        <v>0</v>
      </c>
      <c r="BC87" s="114">
        <f>$D87*IF(BC$29&gt;'Inputs &amp; Summary'!$D$5,0,IF(BC$29&gt;VLOOKUP($G87,Lists!$J$17:$K$21,2),IF($M87=Lists!$H$3,IF($K87&lt;1,(($S87/$K87)*((1+'Inputs &amp; Summary'!$D$7)^BC$29)),((INT(BC$29/$K87)-INT((BC$29-1)/$K87))*$S87*((1+'Inputs &amp; Summary'!$D$7)^BC$29))),(_xlfn.WEIBULL.DIST(BC$29,$L87,$K87,FALSE)*$S87*((1+'Inputs &amp; Summary'!$D$7)^BC$29))),IF($M87=Lists!$H$3,IF($K87&lt;1,((($R87*(1-$E87)+$Q87*(1-$F87))/$K87)*((1+'Inputs &amp; Summary'!$D$7)^BC$29)),((INT(BC$29/$K87)-INT((BC$29-1)/$K87))*($R87*(1-$E87)+$Q87*(1-$F87))*((1+'Inputs &amp; Summary'!$D$7)^BC$29))),((_xlfn.WEIBULL.DIST(BC$29,$L87,$K87,FALSE)*($R87*(1-$E87)+$Q87*(1-$F87))*((1+'Inputs &amp; Summary'!$D$7)^BC$29))))))</f>
        <v>0</v>
      </c>
      <c r="BD87" s="114">
        <f>$D87*IF(BD$29&gt;'Inputs &amp; Summary'!$D$5,0,IF(BD$29&gt;VLOOKUP($G87,Lists!$J$17:$K$21,2),IF($M87=Lists!$H$3,IF($K87&lt;1,(($S87/$K87)*((1+'Inputs &amp; Summary'!$D$7)^BD$29)),((INT(BD$29/$K87)-INT((BD$29-1)/$K87))*$S87*((1+'Inputs &amp; Summary'!$D$7)^BD$29))),(_xlfn.WEIBULL.DIST(BD$29,$L87,$K87,FALSE)*$S87*((1+'Inputs &amp; Summary'!$D$7)^BD$29))),IF($M87=Lists!$H$3,IF($K87&lt;1,((($R87*(1-$E87)+$Q87*(1-$F87))/$K87)*((1+'Inputs &amp; Summary'!$D$7)^BD$29)),((INT(BD$29/$K87)-INT((BD$29-1)/$K87))*($R87*(1-$E87)+$Q87*(1-$F87))*((1+'Inputs &amp; Summary'!$D$7)^BD$29))),((_xlfn.WEIBULL.DIST(BD$29,$L87,$K87,FALSE)*($R87*(1-$E87)+$Q87*(1-$F87))*((1+'Inputs &amp; Summary'!$D$7)^BD$29))))))</f>
        <v>0</v>
      </c>
      <c r="BE87" s="114">
        <f>$D87*IF(BE$29&gt;'Inputs &amp; Summary'!$D$5,0,IF(BE$29&gt;VLOOKUP($G87,Lists!$J$17:$K$21,2),IF($M87=Lists!$H$3,IF($K87&lt;1,(($S87/$K87)*((1+'Inputs &amp; Summary'!$D$7)^BE$29)),((INT(BE$29/$K87)-INT((BE$29-1)/$K87))*$S87*((1+'Inputs &amp; Summary'!$D$7)^BE$29))),(_xlfn.WEIBULL.DIST(BE$29,$L87,$K87,FALSE)*$S87*((1+'Inputs &amp; Summary'!$D$7)^BE$29))),IF($M87=Lists!$H$3,IF($K87&lt;1,((($R87*(1-$E87)+$Q87*(1-$F87))/$K87)*((1+'Inputs &amp; Summary'!$D$7)^BE$29)),((INT(BE$29/$K87)-INT((BE$29-1)/$K87))*($R87*(1-$E87)+$Q87*(1-$F87))*((1+'Inputs &amp; Summary'!$D$7)^BE$29))),((_xlfn.WEIBULL.DIST(BE$29,$L87,$K87,FALSE)*($R87*(1-$E87)+$Q87*(1-$F87))*((1+'Inputs &amp; Summary'!$D$7)^BE$29))))))</f>
        <v>0</v>
      </c>
      <c r="BF87" s="114">
        <f>$D87*IF(BF$29&gt;'Inputs &amp; Summary'!$D$5,0,IF(BF$29&gt;VLOOKUP($G87,Lists!$J$17:$K$21,2),IF($M87=Lists!$H$3,IF($K87&lt;1,(($S87/$K87)*((1+'Inputs &amp; Summary'!$D$7)^BF$29)),((INT(BF$29/$K87)-INT((BF$29-1)/$K87))*$S87*((1+'Inputs &amp; Summary'!$D$7)^BF$29))),(_xlfn.WEIBULL.DIST(BF$29,$L87,$K87,FALSE)*$S87*((1+'Inputs &amp; Summary'!$D$7)^BF$29))),IF($M87=Lists!$H$3,IF($K87&lt;1,((($R87*(1-$E87)+$Q87*(1-$F87))/$K87)*((1+'Inputs &amp; Summary'!$D$7)^BF$29)),((INT(BF$29/$K87)-INT((BF$29-1)/$K87))*($R87*(1-$E87)+$Q87*(1-$F87))*((1+'Inputs &amp; Summary'!$D$7)^BF$29))),((_xlfn.WEIBULL.DIST(BF$29,$L87,$K87,FALSE)*($R87*(1-$E87)+$Q87*(1-$F87))*((1+'Inputs &amp; Summary'!$D$7)^BF$29))))))</f>
        <v>0</v>
      </c>
      <c r="BG87" s="114">
        <f>$D87*IF(BG$29&gt;'Inputs &amp; Summary'!$D$5,0,IF(BG$29&gt;VLOOKUP($G87,Lists!$J$17:$K$21,2),IF($M87=Lists!$H$3,IF($K87&lt;1,(($S87/$K87)*((1+'Inputs &amp; Summary'!$D$7)^BG$29)),((INT(BG$29/$K87)-INT((BG$29-1)/$K87))*$S87*((1+'Inputs &amp; Summary'!$D$7)^BG$29))),(_xlfn.WEIBULL.DIST(BG$29,$L87,$K87,FALSE)*$S87*((1+'Inputs &amp; Summary'!$D$7)^BG$29))),IF($M87=Lists!$H$3,IF($K87&lt;1,((($R87*(1-$E87)+$Q87*(1-$F87))/$K87)*((1+'Inputs &amp; Summary'!$D$7)^BG$29)),((INT(BG$29/$K87)-INT((BG$29-1)/$K87))*($R87*(1-$E87)+$Q87*(1-$F87))*((1+'Inputs &amp; Summary'!$D$7)^BG$29))),((_xlfn.WEIBULL.DIST(BG$29,$L87,$K87,FALSE)*($R87*(1-$E87)+$Q87*(1-$F87))*((1+'Inputs &amp; Summary'!$D$7)^BG$29))))))</f>
        <v>0</v>
      </c>
      <c r="BH87" s="114">
        <f>$D87*IF(BH$29&gt;'Inputs &amp; Summary'!$D$5,0,IF(BH$29&gt;VLOOKUP($G87,Lists!$J$17:$K$21,2),IF($M87=Lists!$H$3,IF($K87&lt;1,(($S87/$K87)*((1+'Inputs &amp; Summary'!$D$7)^BH$29)),((INT(BH$29/$K87)-INT((BH$29-1)/$K87))*$S87*((1+'Inputs &amp; Summary'!$D$7)^BH$29))),(_xlfn.WEIBULL.DIST(BH$29,$L87,$K87,FALSE)*$S87*((1+'Inputs &amp; Summary'!$D$7)^BH$29))),IF($M87=Lists!$H$3,IF($K87&lt;1,((($R87*(1-$E87)+$Q87*(1-$F87))/$K87)*((1+'Inputs &amp; Summary'!$D$7)^BH$29)),((INT(BH$29/$K87)-INT((BH$29-1)/$K87))*($R87*(1-$E87)+$Q87*(1-$F87))*((1+'Inputs &amp; Summary'!$D$7)^BH$29))),((_xlfn.WEIBULL.DIST(BH$29,$L87,$K87,FALSE)*($R87*(1-$E87)+$Q87*(1-$F87))*((1+'Inputs &amp; Summary'!$D$7)^BH$29))))))</f>
        <v>0</v>
      </c>
      <c r="BI87" s="114">
        <f>$D87*IF(BI$29&gt;'Inputs &amp; Summary'!$D$5,0,IF(BI$29&gt;VLOOKUP($G87,Lists!$J$17:$K$21,2),IF($M87=Lists!$H$3,IF($K87&lt;1,(($S87/$K87)*((1+'Inputs &amp; Summary'!$D$7)^BI$29)),((INT(BI$29/$K87)-INT((BI$29-1)/$K87))*$S87*((1+'Inputs &amp; Summary'!$D$7)^BI$29))),(_xlfn.WEIBULL.DIST(BI$29,$L87,$K87,FALSE)*$S87*((1+'Inputs &amp; Summary'!$D$7)^BI$29))),IF($M87=Lists!$H$3,IF($K87&lt;1,((($R87*(1-$E87)+$Q87*(1-$F87))/$K87)*((1+'Inputs &amp; Summary'!$D$7)^BI$29)),((INT(BI$29/$K87)-INT((BI$29-1)/$K87))*($R87*(1-$E87)+$Q87*(1-$F87))*((1+'Inputs &amp; Summary'!$D$7)^BI$29))),((_xlfn.WEIBULL.DIST(BI$29,$L87,$K87,FALSE)*($R87*(1-$E87)+$Q87*(1-$F87))*((1+'Inputs &amp; Summary'!$D$7)^BI$29))))))</f>
        <v>0</v>
      </c>
      <c r="BJ87" s="114">
        <f>$D87*IF(BJ$29&gt;'Inputs &amp; Summary'!$D$5,0,IF(BJ$29&gt;VLOOKUP($G87,Lists!$J$17:$K$21,2),IF($M87=Lists!$H$3,IF($K87&lt;1,(($S87/$K87)*((1+'Inputs &amp; Summary'!$D$7)^BJ$29)),((INT(BJ$29/$K87)-INT((BJ$29-1)/$K87))*$S87*((1+'Inputs &amp; Summary'!$D$7)^BJ$29))),(_xlfn.WEIBULL.DIST(BJ$29,$L87,$K87,FALSE)*$S87*((1+'Inputs &amp; Summary'!$D$7)^BJ$29))),IF($M87=Lists!$H$3,IF($K87&lt;1,((($R87*(1-$E87)+$Q87*(1-$F87))/$K87)*((1+'Inputs &amp; Summary'!$D$7)^BJ$29)),((INT(BJ$29/$K87)-INT((BJ$29-1)/$K87))*($R87*(1-$E87)+$Q87*(1-$F87))*((1+'Inputs &amp; Summary'!$D$7)^BJ$29))),((_xlfn.WEIBULL.DIST(BJ$29,$L87,$K87,FALSE)*($R87*(1-$E87)+$Q87*(1-$F87))*((1+'Inputs &amp; Summary'!$D$7)^BJ$29))))))</f>
        <v>0</v>
      </c>
      <c r="BK87" s="114">
        <f>$D87*IF(BK$29&gt;'Inputs &amp; Summary'!$D$5,0,IF(BK$29&gt;VLOOKUP($G87,Lists!$J$17:$K$21,2),IF($M87=Lists!$H$3,IF($K87&lt;1,(($S87/$K87)*((1+'Inputs &amp; Summary'!$D$7)^BK$29)),((INT(BK$29/$K87)-INT((BK$29-1)/$K87))*$S87*((1+'Inputs &amp; Summary'!$D$7)^BK$29))),(_xlfn.WEIBULL.DIST(BK$29,$L87,$K87,FALSE)*$S87*((1+'Inputs &amp; Summary'!$D$7)^BK$29))),IF($M87=Lists!$H$3,IF($K87&lt;1,((($R87*(1-$E87)+$Q87*(1-$F87))/$K87)*((1+'Inputs &amp; Summary'!$D$7)^BK$29)),((INT(BK$29/$K87)-INT((BK$29-1)/$K87))*($R87*(1-$E87)+$Q87*(1-$F87))*((1+'Inputs &amp; Summary'!$D$7)^BK$29))),((_xlfn.WEIBULL.DIST(BK$29,$L87,$K87,FALSE)*($R87*(1-$E87)+$Q87*(1-$F87))*((1+'Inputs &amp; Summary'!$D$7)^BK$29))))))</f>
        <v>0</v>
      </c>
      <c r="BL87" s="114">
        <f>$D87*IF(BL$29&gt;'Inputs &amp; Summary'!$D$5,0,IF(BL$29&gt;VLOOKUP($G87,Lists!$J$17:$K$21,2),IF($M87=Lists!$H$3,IF($K87&lt;1,(($S87/$K87)*((1+'Inputs &amp; Summary'!$D$7)^BL$29)),((INT(BL$29/$K87)-INT((BL$29-1)/$K87))*$S87*((1+'Inputs &amp; Summary'!$D$7)^BL$29))),(_xlfn.WEIBULL.DIST(BL$29,$L87,$K87,FALSE)*$S87*((1+'Inputs &amp; Summary'!$D$7)^BL$29))),IF($M87=Lists!$H$3,IF($K87&lt;1,((($R87*(1-$E87)+$Q87*(1-$F87))/$K87)*((1+'Inputs &amp; Summary'!$D$7)^BL$29)),((INT(BL$29/$K87)-INT((BL$29-1)/$K87))*($R87*(1-$E87)+$Q87*(1-$F87))*((1+'Inputs &amp; Summary'!$D$7)^BL$29))),((_xlfn.WEIBULL.DIST(BL$29,$L87,$K87,FALSE)*($R87*(1-$E87)+$Q87*(1-$F87))*((1+'Inputs &amp; Summary'!$D$7)^BL$29))))))</f>
        <v>0</v>
      </c>
    </row>
    <row r="88" spans="1:64" s="1" customFormat="1" x14ac:dyDescent="0.3">
      <c r="A88" s="79" t="s">
        <v>9</v>
      </c>
      <c r="B88" s="33" t="s">
        <v>307</v>
      </c>
      <c r="C88" s="33" t="s">
        <v>36</v>
      </c>
      <c r="D88" s="68">
        <v>0</v>
      </c>
      <c r="E88" s="68"/>
      <c r="F88" s="68"/>
      <c r="G88" s="213" t="s">
        <v>433</v>
      </c>
      <c r="H88" s="34" t="s">
        <v>18</v>
      </c>
      <c r="I88" s="34" t="s">
        <v>270</v>
      </c>
      <c r="J88" s="33">
        <f>VLOOKUP(I88,'Labor Rates'!$A$1:$B$16,2)</f>
        <v>25.173076923076923</v>
      </c>
      <c r="K88" s="35">
        <v>1</v>
      </c>
      <c r="L88" s="35">
        <v>1</v>
      </c>
      <c r="M88" s="33" t="s">
        <v>259</v>
      </c>
      <c r="N88" s="84">
        <f>'Inputs &amp; Summary'!$D$32</f>
        <v>1</v>
      </c>
      <c r="O88" s="35">
        <v>2</v>
      </c>
      <c r="P88" s="5">
        <v>0</v>
      </c>
      <c r="Q88" s="73">
        <f t="shared" si="11"/>
        <v>50.346153846153847</v>
      </c>
      <c r="R88" s="73">
        <f t="shared" si="12"/>
        <v>0</v>
      </c>
      <c r="S88" s="74">
        <f t="shared" si="13"/>
        <v>0</v>
      </c>
      <c r="T88" s="75"/>
      <c r="U88" s="80"/>
      <c r="V88" s="87">
        <f t="shared" si="14"/>
        <v>0</v>
      </c>
      <c r="W88" s="87">
        <f>NPV('Inputs &amp; Summary'!$D$6,Y88:BL88)</f>
        <v>0</v>
      </c>
      <c r="X88" s="90">
        <f t="shared" si="15"/>
        <v>0</v>
      </c>
      <c r="Y88" s="114">
        <f>$D88*IF(Y$29&gt;'Inputs &amp; Summary'!$D$5,0,IF(Y$29&gt;VLOOKUP($G88,Lists!$J$17:$K$21,2),IF($M88=Lists!$H$3,IF($K88&lt;1,(($S88/$K88)*((1+'Inputs &amp; Summary'!$D$7)^Y$29)),((INT(Y$29/$K88)-INT((Y$29-1)/$K88))*$S88*((1+'Inputs &amp; Summary'!$D$7)^Y$29))),(_xlfn.WEIBULL.DIST(Y$29,$L88,$K88,FALSE)*$S88*((1+'Inputs &amp; Summary'!$D$7)^Y$29))),IF($M88=Lists!$H$3,IF($K88&lt;1,((($R88*(1-$E88)+$Q88*(1-$F88))/$K88)*((1+'Inputs &amp; Summary'!$D$7)^Y$29)),((INT(Y$29/$K88)-INT((Y$29-1)/$K88))*($R88*(1-$E88)+$Q88*(1-$F88))*((1+'Inputs &amp; Summary'!$D$7)^Y$29))),((_xlfn.WEIBULL.DIST(Y$29,$L88,$K88,FALSE)*($R88*(1-$E88)+$Q88*(1-$F88))*((1+'Inputs &amp; Summary'!$D$7)^Y$29))))))</f>
        <v>0</v>
      </c>
      <c r="Z88" s="114">
        <f>$D88*IF(Z$29&gt;'Inputs &amp; Summary'!$D$5,0,IF(Z$29&gt;VLOOKUP($G88,Lists!$J$17:$K$21,2),IF($M88=Lists!$H$3,IF($K88&lt;1,(($S88/$K88)*((1+'Inputs &amp; Summary'!$D$7)^Z$29)),((INT(Z$29/$K88)-INT((Z$29-1)/$K88))*$S88*((1+'Inputs &amp; Summary'!$D$7)^Z$29))),(_xlfn.WEIBULL.DIST(Z$29,$L88,$K88,FALSE)*$S88*((1+'Inputs &amp; Summary'!$D$7)^Z$29))),IF($M88=Lists!$H$3,IF($K88&lt;1,((($R88*(1-$E88)+$Q88*(1-$F88))/$K88)*((1+'Inputs &amp; Summary'!$D$7)^Z$29)),((INT(Z$29/$K88)-INT((Z$29-1)/$K88))*($R88*(1-$E88)+$Q88*(1-$F88))*((1+'Inputs &amp; Summary'!$D$7)^Z$29))),((_xlfn.WEIBULL.DIST(Z$29,$L88,$K88,FALSE)*($R88*(1-$E88)+$Q88*(1-$F88))*((1+'Inputs &amp; Summary'!$D$7)^Z$29))))))</f>
        <v>0</v>
      </c>
      <c r="AA88" s="114">
        <f>$D88*IF(AA$29&gt;'Inputs &amp; Summary'!$D$5,0,IF(AA$29&gt;VLOOKUP($G88,Lists!$J$17:$K$21,2),IF($M88=Lists!$H$3,IF($K88&lt;1,(($S88/$K88)*((1+'Inputs &amp; Summary'!$D$7)^AA$29)),((INT(AA$29/$K88)-INT((AA$29-1)/$K88))*$S88*((1+'Inputs &amp; Summary'!$D$7)^AA$29))),(_xlfn.WEIBULL.DIST(AA$29,$L88,$K88,FALSE)*$S88*((1+'Inputs &amp; Summary'!$D$7)^AA$29))),IF($M88=Lists!$H$3,IF($K88&lt;1,((($R88*(1-$E88)+$Q88*(1-$F88))/$K88)*((1+'Inputs &amp; Summary'!$D$7)^AA$29)),((INT(AA$29/$K88)-INT((AA$29-1)/$K88))*($R88*(1-$E88)+$Q88*(1-$F88))*((1+'Inputs &amp; Summary'!$D$7)^AA$29))),((_xlfn.WEIBULL.DIST(AA$29,$L88,$K88,FALSE)*($R88*(1-$E88)+$Q88*(1-$F88))*((1+'Inputs &amp; Summary'!$D$7)^AA$29))))))</f>
        <v>0</v>
      </c>
      <c r="AB88" s="114">
        <f>$D88*IF(AB$29&gt;'Inputs &amp; Summary'!$D$5,0,IF(AB$29&gt;VLOOKUP($G88,Lists!$J$17:$K$21,2),IF($M88=Lists!$H$3,IF($K88&lt;1,(($S88/$K88)*((1+'Inputs &amp; Summary'!$D$7)^AB$29)),((INT(AB$29/$K88)-INT((AB$29-1)/$K88))*$S88*((1+'Inputs &amp; Summary'!$D$7)^AB$29))),(_xlfn.WEIBULL.DIST(AB$29,$L88,$K88,FALSE)*$S88*((1+'Inputs &amp; Summary'!$D$7)^AB$29))),IF($M88=Lists!$H$3,IF($K88&lt;1,((($R88*(1-$E88)+$Q88*(1-$F88))/$K88)*((1+'Inputs &amp; Summary'!$D$7)^AB$29)),((INT(AB$29/$K88)-INT((AB$29-1)/$K88))*($R88*(1-$E88)+$Q88*(1-$F88))*((1+'Inputs &amp; Summary'!$D$7)^AB$29))),((_xlfn.WEIBULL.DIST(AB$29,$L88,$K88,FALSE)*($R88*(1-$E88)+$Q88*(1-$F88))*((1+'Inputs &amp; Summary'!$D$7)^AB$29))))))</f>
        <v>0</v>
      </c>
      <c r="AC88" s="114">
        <f>$D88*IF(AC$29&gt;'Inputs &amp; Summary'!$D$5,0,IF(AC$29&gt;VLOOKUP($G88,Lists!$J$17:$K$21,2),IF($M88=Lists!$H$3,IF($K88&lt;1,(($S88/$K88)*((1+'Inputs &amp; Summary'!$D$7)^AC$29)),((INT(AC$29/$K88)-INT((AC$29-1)/$K88))*$S88*((1+'Inputs &amp; Summary'!$D$7)^AC$29))),(_xlfn.WEIBULL.DIST(AC$29,$L88,$K88,FALSE)*$S88*((1+'Inputs &amp; Summary'!$D$7)^AC$29))),IF($M88=Lists!$H$3,IF($K88&lt;1,((($R88*(1-$E88)+$Q88*(1-$F88))/$K88)*((1+'Inputs &amp; Summary'!$D$7)^AC$29)),((INT(AC$29/$K88)-INT((AC$29-1)/$K88))*($R88*(1-$E88)+$Q88*(1-$F88))*((1+'Inputs &amp; Summary'!$D$7)^AC$29))),((_xlfn.WEIBULL.DIST(AC$29,$L88,$K88,FALSE)*($R88*(1-$E88)+$Q88*(1-$F88))*((1+'Inputs &amp; Summary'!$D$7)^AC$29))))))</f>
        <v>0</v>
      </c>
      <c r="AD88" s="114">
        <f>$D88*IF(AD$29&gt;'Inputs &amp; Summary'!$D$5,0,IF(AD$29&gt;VLOOKUP($G88,Lists!$J$17:$K$21,2),IF($M88=Lists!$H$3,IF($K88&lt;1,(($S88/$K88)*((1+'Inputs &amp; Summary'!$D$7)^AD$29)),((INT(AD$29/$K88)-INT((AD$29-1)/$K88))*$S88*((1+'Inputs &amp; Summary'!$D$7)^AD$29))),(_xlfn.WEIBULL.DIST(AD$29,$L88,$K88,FALSE)*$S88*((1+'Inputs &amp; Summary'!$D$7)^AD$29))),IF($M88=Lists!$H$3,IF($K88&lt;1,((($R88*(1-$E88)+$Q88*(1-$F88))/$K88)*((1+'Inputs &amp; Summary'!$D$7)^AD$29)),((INT(AD$29/$K88)-INT((AD$29-1)/$K88))*($R88*(1-$E88)+$Q88*(1-$F88))*((1+'Inputs &amp; Summary'!$D$7)^AD$29))),((_xlfn.WEIBULL.DIST(AD$29,$L88,$K88,FALSE)*($R88*(1-$E88)+$Q88*(1-$F88))*((1+'Inputs &amp; Summary'!$D$7)^AD$29))))))</f>
        <v>0</v>
      </c>
      <c r="AE88" s="114">
        <f>$D88*IF(AE$29&gt;'Inputs &amp; Summary'!$D$5,0,IF(AE$29&gt;VLOOKUP($G88,Lists!$J$17:$K$21,2),IF($M88=Lists!$H$3,IF($K88&lt;1,(($S88/$K88)*((1+'Inputs &amp; Summary'!$D$7)^AE$29)),((INT(AE$29/$K88)-INT((AE$29-1)/$K88))*$S88*((1+'Inputs &amp; Summary'!$D$7)^AE$29))),(_xlfn.WEIBULL.DIST(AE$29,$L88,$K88,FALSE)*$S88*((1+'Inputs &amp; Summary'!$D$7)^AE$29))),IF($M88=Lists!$H$3,IF($K88&lt;1,((($R88*(1-$E88)+$Q88*(1-$F88))/$K88)*((1+'Inputs &amp; Summary'!$D$7)^AE$29)),((INT(AE$29/$K88)-INT((AE$29-1)/$K88))*($R88*(1-$E88)+$Q88*(1-$F88))*((1+'Inputs &amp; Summary'!$D$7)^AE$29))),((_xlfn.WEIBULL.DIST(AE$29,$L88,$K88,FALSE)*($R88*(1-$E88)+$Q88*(1-$F88))*((1+'Inputs &amp; Summary'!$D$7)^AE$29))))))</f>
        <v>0</v>
      </c>
      <c r="AF88" s="114">
        <f>$D88*IF(AF$29&gt;'Inputs &amp; Summary'!$D$5,0,IF(AF$29&gt;VLOOKUP($G88,Lists!$J$17:$K$21,2),IF($M88=Lists!$H$3,IF($K88&lt;1,(($S88/$K88)*((1+'Inputs &amp; Summary'!$D$7)^AF$29)),((INT(AF$29/$K88)-INT((AF$29-1)/$K88))*$S88*((1+'Inputs &amp; Summary'!$D$7)^AF$29))),(_xlfn.WEIBULL.DIST(AF$29,$L88,$K88,FALSE)*$S88*((1+'Inputs &amp; Summary'!$D$7)^AF$29))),IF($M88=Lists!$H$3,IF($K88&lt;1,((($R88*(1-$E88)+$Q88*(1-$F88))/$K88)*((1+'Inputs &amp; Summary'!$D$7)^AF$29)),((INT(AF$29/$K88)-INT((AF$29-1)/$K88))*($R88*(1-$E88)+$Q88*(1-$F88))*((1+'Inputs &amp; Summary'!$D$7)^AF$29))),((_xlfn.WEIBULL.DIST(AF$29,$L88,$K88,FALSE)*($R88*(1-$E88)+$Q88*(1-$F88))*((1+'Inputs &amp; Summary'!$D$7)^AF$29))))))</f>
        <v>0</v>
      </c>
      <c r="AG88" s="114">
        <f>$D88*IF(AG$29&gt;'Inputs &amp; Summary'!$D$5,0,IF(AG$29&gt;VLOOKUP($G88,Lists!$J$17:$K$21,2),IF($M88=Lists!$H$3,IF($K88&lt;1,(($S88/$K88)*((1+'Inputs &amp; Summary'!$D$7)^AG$29)),((INT(AG$29/$K88)-INT((AG$29-1)/$K88))*$S88*((1+'Inputs &amp; Summary'!$D$7)^AG$29))),(_xlfn.WEIBULL.DIST(AG$29,$L88,$K88,FALSE)*$S88*((1+'Inputs &amp; Summary'!$D$7)^AG$29))),IF($M88=Lists!$H$3,IF($K88&lt;1,((($R88*(1-$E88)+$Q88*(1-$F88))/$K88)*((1+'Inputs &amp; Summary'!$D$7)^AG$29)),((INT(AG$29/$K88)-INT((AG$29-1)/$K88))*($R88*(1-$E88)+$Q88*(1-$F88))*((1+'Inputs &amp; Summary'!$D$7)^AG$29))),((_xlfn.WEIBULL.DIST(AG$29,$L88,$K88,FALSE)*($R88*(1-$E88)+$Q88*(1-$F88))*((1+'Inputs &amp; Summary'!$D$7)^AG$29))))))</f>
        <v>0</v>
      </c>
      <c r="AH88" s="114">
        <f>$D88*IF(AH$29&gt;'Inputs &amp; Summary'!$D$5,0,IF(AH$29&gt;VLOOKUP($G88,Lists!$J$17:$K$21,2),IF($M88=Lists!$H$3,IF($K88&lt;1,(($S88/$K88)*((1+'Inputs &amp; Summary'!$D$7)^AH$29)),((INT(AH$29/$K88)-INT((AH$29-1)/$K88))*$S88*((1+'Inputs &amp; Summary'!$D$7)^AH$29))),(_xlfn.WEIBULL.DIST(AH$29,$L88,$K88,FALSE)*$S88*((1+'Inputs &amp; Summary'!$D$7)^AH$29))),IF($M88=Lists!$H$3,IF($K88&lt;1,((($R88*(1-$E88)+$Q88*(1-$F88))/$K88)*((1+'Inputs &amp; Summary'!$D$7)^AH$29)),((INT(AH$29/$K88)-INT((AH$29-1)/$K88))*($R88*(1-$E88)+$Q88*(1-$F88))*((1+'Inputs &amp; Summary'!$D$7)^AH$29))),((_xlfn.WEIBULL.DIST(AH$29,$L88,$K88,FALSE)*($R88*(1-$E88)+$Q88*(1-$F88))*((1+'Inputs &amp; Summary'!$D$7)^AH$29))))))</f>
        <v>0</v>
      </c>
      <c r="AI88" s="114">
        <f>$D88*IF(AI$29&gt;'Inputs &amp; Summary'!$D$5,0,IF(AI$29&gt;VLOOKUP($G88,Lists!$J$17:$K$21,2),IF($M88=Lists!$H$3,IF($K88&lt;1,(($S88/$K88)*((1+'Inputs &amp; Summary'!$D$7)^AI$29)),((INT(AI$29/$K88)-INT((AI$29-1)/$K88))*$S88*((1+'Inputs &amp; Summary'!$D$7)^AI$29))),(_xlfn.WEIBULL.DIST(AI$29,$L88,$K88,FALSE)*$S88*((1+'Inputs &amp; Summary'!$D$7)^AI$29))),IF($M88=Lists!$H$3,IF($K88&lt;1,((($R88*(1-$E88)+$Q88*(1-$F88))/$K88)*((1+'Inputs &amp; Summary'!$D$7)^AI$29)),((INT(AI$29/$K88)-INT((AI$29-1)/$K88))*($R88*(1-$E88)+$Q88*(1-$F88))*((1+'Inputs &amp; Summary'!$D$7)^AI$29))),((_xlfn.WEIBULL.DIST(AI$29,$L88,$K88,FALSE)*($R88*(1-$E88)+$Q88*(1-$F88))*((1+'Inputs &amp; Summary'!$D$7)^AI$29))))))</f>
        <v>0</v>
      </c>
      <c r="AJ88" s="114">
        <f>$D88*IF(AJ$29&gt;'Inputs &amp; Summary'!$D$5,0,IF(AJ$29&gt;VLOOKUP($G88,Lists!$J$17:$K$21,2),IF($M88=Lists!$H$3,IF($K88&lt;1,(($S88/$K88)*((1+'Inputs &amp; Summary'!$D$7)^AJ$29)),((INT(AJ$29/$K88)-INT((AJ$29-1)/$K88))*$S88*((1+'Inputs &amp; Summary'!$D$7)^AJ$29))),(_xlfn.WEIBULL.DIST(AJ$29,$L88,$K88,FALSE)*$S88*((1+'Inputs &amp; Summary'!$D$7)^AJ$29))),IF($M88=Lists!$H$3,IF($K88&lt;1,((($R88*(1-$E88)+$Q88*(1-$F88))/$K88)*((1+'Inputs &amp; Summary'!$D$7)^AJ$29)),((INT(AJ$29/$K88)-INT((AJ$29-1)/$K88))*($R88*(1-$E88)+$Q88*(1-$F88))*((1+'Inputs &amp; Summary'!$D$7)^AJ$29))),((_xlfn.WEIBULL.DIST(AJ$29,$L88,$K88,FALSE)*($R88*(1-$E88)+$Q88*(1-$F88))*((1+'Inputs &amp; Summary'!$D$7)^AJ$29))))))</f>
        <v>0</v>
      </c>
      <c r="AK88" s="114">
        <f>$D88*IF(AK$29&gt;'Inputs &amp; Summary'!$D$5,0,IF(AK$29&gt;VLOOKUP($G88,Lists!$J$17:$K$21,2),IF($M88=Lists!$H$3,IF($K88&lt;1,(($S88/$K88)*((1+'Inputs &amp; Summary'!$D$7)^AK$29)),((INT(AK$29/$K88)-INT((AK$29-1)/$K88))*$S88*((1+'Inputs &amp; Summary'!$D$7)^AK$29))),(_xlfn.WEIBULL.DIST(AK$29,$L88,$K88,FALSE)*$S88*((1+'Inputs &amp; Summary'!$D$7)^AK$29))),IF($M88=Lists!$H$3,IF($K88&lt;1,((($R88*(1-$E88)+$Q88*(1-$F88))/$K88)*((1+'Inputs &amp; Summary'!$D$7)^AK$29)),((INT(AK$29/$K88)-INT((AK$29-1)/$K88))*($R88*(1-$E88)+$Q88*(1-$F88))*((1+'Inputs &amp; Summary'!$D$7)^AK$29))),((_xlfn.WEIBULL.DIST(AK$29,$L88,$K88,FALSE)*($R88*(1-$E88)+$Q88*(1-$F88))*((1+'Inputs &amp; Summary'!$D$7)^AK$29))))))</f>
        <v>0</v>
      </c>
      <c r="AL88" s="114">
        <f>$D88*IF(AL$29&gt;'Inputs &amp; Summary'!$D$5,0,IF(AL$29&gt;VLOOKUP($G88,Lists!$J$17:$K$21,2),IF($M88=Lists!$H$3,IF($K88&lt;1,(($S88/$K88)*((1+'Inputs &amp; Summary'!$D$7)^AL$29)),((INT(AL$29/$K88)-INT((AL$29-1)/$K88))*$S88*((1+'Inputs &amp; Summary'!$D$7)^AL$29))),(_xlfn.WEIBULL.DIST(AL$29,$L88,$K88,FALSE)*$S88*((1+'Inputs &amp; Summary'!$D$7)^AL$29))),IF($M88=Lists!$H$3,IF($K88&lt;1,((($R88*(1-$E88)+$Q88*(1-$F88))/$K88)*((1+'Inputs &amp; Summary'!$D$7)^AL$29)),((INT(AL$29/$K88)-INT((AL$29-1)/$K88))*($R88*(1-$E88)+$Q88*(1-$F88))*((1+'Inputs &amp; Summary'!$D$7)^AL$29))),((_xlfn.WEIBULL.DIST(AL$29,$L88,$K88,FALSE)*($R88*(1-$E88)+$Q88*(1-$F88))*((1+'Inputs &amp; Summary'!$D$7)^AL$29))))))</f>
        <v>0</v>
      </c>
      <c r="AM88" s="114">
        <f>$D88*IF(AM$29&gt;'Inputs &amp; Summary'!$D$5,0,IF(AM$29&gt;VLOOKUP($G88,Lists!$J$17:$K$21,2),IF($M88=Lists!$H$3,IF($K88&lt;1,(($S88/$K88)*((1+'Inputs &amp; Summary'!$D$7)^AM$29)),((INT(AM$29/$K88)-INT((AM$29-1)/$K88))*$S88*((1+'Inputs &amp; Summary'!$D$7)^AM$29))),(_xlfn.WEIBULL.DIST(AM$29,$L88,$K88,FALSE)*$S88*((1+'Inputs &amp; Summary'!$D$7)^AM$29))),IF($M88=Lists!$H$3,IF($K88&lt;1,((($R88*(1-$E88)+$Q88*(1-$F88))/$K88)*((1+'Inputs &amp; Summary'!$D$7)^AM$29)),((INT(AM$29/$K88)-INT((AM$29-1)/$K88))*($R88*(1-$E88)+$Q88*(1-$F88))*((1+'Inputs &amp; Summary'!$D$7)^AM$29))),((_xlfn.WEIBULL.DIST(AM$29,$L88,$K88,FALSE)*($R88*(1-$E88)+$Q88*(1-$F88))*((1+'Inputs &amp; Summary'!$D$7)^AM$29))))))</f>
        <v>0</v>
      </c>
      <c r="AN88" s="114">
        <f>$D88*IF(AN$29&gt;'Inputs &amp; Summary'!$D$5,0,IF(AN$29&gt;VLOOKUP($G88,Lists!$J$17:$K$21,2),IF($M88=Lists!$H$3,IF($K88&lt;1,(($S88/$K88)*((1+'Inputs &amp; Summary'!$D$7)^AN$29)),((INT(AN$29/$K88)-INT((AN$29-1)/$K88))*$S88*((1+'Inputs &amp; Summary'!$D$7)^AN$29))),(_xlfn.WEIBULL.DIST(AN$29,$L88,$K88,FALSE)*$S88*((1+'Inputs &amp; Summary'!$D$7)^AN$29))),IF($M88=Lists!$H$3,IF($K88&lt;1,((($R88*(1-$E88)+$Q88*(1-$F88))/$K88)*((1+'Inputs &amp; Summary'!$D$7)^AN$29)),((INT(AN$29/$K88)-INT((AN$29-1)/$K88))*($R88*(1-$E88)+$Q88*(1-$F88))*((1+'Inputs &amp; Summary'!$D$7)^AN$29))),((_xlfn.WEIBULL.DIST(AN$29,$L88,$K88,FALSE)*($R88*(1-$E88)+$Q88*(1-$F88))*((1+'Inputs &amp; Summary'!$D$7)^AN$29))))))</f>
        <v>0</v>
      </c>
      <c r="AO88" s="114">
        <f>$D88*IF(AO$29&gt;'Inputs &amp; Summary'!$D$5,0,IF(AO$29&gt;VLOOKUP($G88,Lists!$J$17:$K$21,2),IF($M88=Lists!$H$3,IF($K88&lt;1,(($S88/$K88)*((1+'Inputs &amp; Summary'!$D$7)^AO$29)),((INT(AO$29/$K88)-INT((AO$29-1)/$K88))*$S88*((1+'Inputs &amp; Summary'!$D$7)^AO$29))),(_xlfn.WEIBULL.DIST(AO$29,$L88,$K88,FALSE)*$S88*((1+'Inputs &amp; Summary'!$D$7)^AO$29))),IF($M88=Lists!$H$3,IF($K88&lt;1,((($R88*(1-$E88)+$Q88*(1-$F88))/$K88)*((1+'Inputs &amp; Summary'!$D$7)^AO$29)),((INT(AO$29/$K88)-INT((AO$29-1)/$K88))*($R88*(1-$E88)+$Q88*(1-$F88))*((1+'Inputs &amp; Summary'!$D$7)^AO$29))),((_xlfn.WEIBULL.DIST(AO$29,$L88,$K88,FALSE)*($R88*(1-$E88)+$Q88*(1-$F88))*((1+'Inputs &amp; Summary'!$D$7)^AO$29))))))</f>
        <v>0</v>
      </c>
      <c r="AP88" s="114">
        <f>$D88*IF(AP$29&gt;'Inputs &amp; Summary'!$D$5,0,IF(AP$29&gt;VLOOKUP($G88,Lists!$J$17:$K$21,2),IF($M88=Lists!$H$3,IF($K88&lt;1,(($S88/$K88)*((1+'Inputs &amp; Summary'!$D$7)^AP$29)),((INT(AP$29/$K88)-INT((AP$29-1)/$K88))*$S88*((1+'Inputs &amp; Summary'!$D$7)^AP$29))),(_xlfn.WEIBULL.DIST(AP$29,$L88,$K88,FALSE)*$S88*((1+'Inputs &amp; Summary'!$D$7)^AP$29))),IF($M88=Lists!$H$3,IF($K88&lt;1,((($R88*(1-$E88)+$Q88*(1-$F88))/$K88)*((1+'Inputs &amp; Summary'!$D$7)^AP$29)),((INT(AP$29/$K88)-INT((AP$29-1)/$K88))*($R88*(1-$E88)+$Q88*(1-$F88))*((1+'Inputs &amp; Summary'!$D$7)^AP$29))),((_xlfn.WEIBULL.DIST(AP$29,$L88,$K88,FALSE)*($R88*(1-$E88)+$Q88*(1-$F88))*((1+'Inputs &amp; Summary'!$D$7)^AP$29))))))</f>
        <v>0</v>
      </c>
      <c r="AQ88" s="114">
        <f>$D88*IF(AQ$29&gt;'Inputs &amp; Summary'!$D$5,0,IF(AQ$29&gt;VLOOKUP($G88,Lists!$J$17:$K$21,2),IF($M88=Lists!$H$3,IF($K88&lt;1,(($S88/$K88)*((1+'Inputs &amp; Summary'!$D$7)^AQ$29)),((INT(AQ$29/$K88)-INT((AQ$29-1)/$K88))*$S88*((1+'Inputs &amp; Summary'!$D$7)^AQ$29))),(_xlfn.WEIBULL.DIST(AQ$29,$L88,$K88,FALSE)*$S88*((1+'Inputs &amp; Summary'!$D$7)^AQ$29))),IF($M88=Lists!$H$3,IF($K88&lt;1,((($R88*(1-$E88)+$Q88*(1-$F88))/$K88)*((1+'Inputs &amp; Summary'!$D$7)^AQ$29)),((INT(AQ$29/$K88)-INT((AQ$29-1)/$K88))*($R88*(1-$E88)+$Q88*(1-$F88))*((1+'Inputs &amp; Summary'!$D$7)^AQ$29))),((_xlfn.WEIBULL.DIST(AQ$29,$L88,$K88,FALSE)*($R88*(1-$E88)+$Q88*(1-$F88))*((1+'Inputs &amp; Summary'!$D$7)^AQ$29))))))</f>
        <v>0</v>
      </c>
      <c r="AR88" s="114">
        <f>$D88*IF(AR$29&gt;'Inputs &amp; Summary'!$D$5,0,IF(AR$29&gt;VLOOKUP($G88,Lists!$J$17:$K$21,2),IF($M88=Lists!$H$3,IF($K88&lt;1,(($S88/$K88)*((1+'Inputs &amp; Summary'!$D$7)^AR$29)),((INT(AR$29/$K88)-INT((AR$29-1)/$K88))*$S88*((1+'Inputs &amp; Summary'!$D$7)^AR$29))),(_xlfn.WEIBULL.DIST(AR$29,$L88,$K88,FALSE)*$S88*((1+'Inputs &amp; Summary'!$D$7)^AR$29))),IF($M88=Lists!$H$3,IF($K88&lt;1,((($R88*(1-$E88)+$Q88*(1-$F88))/$K88)*((1+'Inputs &amp; Summary'!$D$7)^AR$29)),((INT(AR$29/$K88)-INT((AR$29-1)/$K88))*($R88*(1-$E88)+$Q88*(1-$F88))*((1+'Inputs &amp; Summary'!$D$7)^AR$29))),((_xlfn.WEIBULL.DIST(AR$29,$L88,$K88,FALSE)*($R88*(1-$E88)+$Q88*(1-$F88))*((1+'Inputs &amp; Summary'!$D$7)^AR$29))))))</f>
        <v>0</v>
      </c>
      <c r="AS88" s="114">
        <f>$D88*IF(AS$29&gt;'Inputs &amp; Summary'!$D$5,0,IF(AS$29&gt;VLOOKUP($G88,Lists!$J$17:$K$21,2),IF($M88=Lists!$H$3,IF($K88&lt;1,(($S88/$K88)*((1+'Inputs &amp; Summary'!$D$7)^AS$29)),((INT(AS$29/$K88)-INT((AS$29-1)/$K88))*$S88*((1+'Inputs &amp; Summary'!$D$7)^AS$29))),(_xlfn.WEIBULL.DIST(AS$29,$L88,$K88,FALSE)*$S88*((1+'Inputs &amp; Summary'!$D$7)^AS$29))),IF($M88=Lists!$H$3,IF($K88&lt;1,((($R88*(1-$E88)+$Q88*(1-$F88))/$K88)*((1+'Inputs &amp; Summary'!$D$7)^AS$29)),((INT(AS$29/$K88)-INT((AS$29-1)/$K88))*($R88*(1-$E88)+$Q88*(1-$F88))*((1+'Inputs &amp; Summary'!$D$7)^AS$29))),((_xlfn.WEIBULL.DIST(AS$29,$L88,$K88,FALSE)*($R88*(1-$E88)+$Q88*(1-$F88))*((1+'Inputs &amp; Summary'!$D$7)^AS$29))))))</f>
        <v>0</v>
      </c>
      <c r="AT88" s="114">
        <f>$D88*IF(AT$29&gt;'Inputs &amp; Summary'!$D$5,0,IF(AT$29&gt;VLOOKUP($G88,Lists!$J$17:$K$21,2),IF($M88=Lists!$H$3,IF($K88&lt;1,(($S88/$K88)*((1+'Inputs &amp; Summary'!$D$7)^AT$29)),((INT(AT$29/$K88)-INT((AT$29-1)/$K88))*$S88*((1+'Inputs &amp; Summary'!$D$7)^AT$29))),(_xlfn.WEIBULL.DIST(AT$29,$L88,$K88,FALSE)*$S88*((1+'Inputs &amp; Summary'!$D$7)^AT$29))),IF($M88=Lists!$H$3,IF($K88&lt;1,((($R88*(1-$E88)+$Q88*(1-$F88))/$K88)*((1+'Inputs &amp; Summary'!$D$7)^AT$29)),((INT(AT$29/$K88)-INT((AT$29-1)/$K88))*($R88*(1-$E88)+$Q88*(1-$F88))*((1+'Inputs &amp; Summary'!$D$7)^AT$29))),((_xlfn.WEIBULL.DIST(AT$29,$L88,$K88,FALSE)*($R88*(1-$E88)+$Q88*(1-$F88))*((1+'Inputs &amp; Summary'!$D$7)^AT$29))))))</f>
        <v>0</v>
      </c>
      <c r="AU88" s="114">
        <f>$D88*IF(AU$29&gt;'Inputs &amp; Summary'!$D$5,0,IF(AU$29&gt;VLOOKUP($G88,Lists!$J$17:$K$21,2),IF($M88=Lists!$H$3,IF($K88&lt;1,(($S88/$K88)*((1+'Inputs &amp; Summary'!$D$7)^AU$29)),((INT(AU$29/$K88)-INT((AU$29-1)/$K88))*$S88*((1+'Inputs &amp; Summary'!$D$7)^AU$29))),(_xlfn.WEIBULL.DIST(AU$29,$L88,$K88,FALSE)*$S88*((1+'Inputs &amp; Summary'!$D$7)^AU$29))),IF($M88=Lists!$H$3,IF($K88&lt;1,((($R88*(1-$E88)+$Q88*(1-$F88))/$K88)*((1+'Inputs &amp; Summary'!$D$7)^AU$29)),((INT(AU$29/$K88)-INT((AU$29-1)/$K88))*($R88*(1-$E88)+$Q88*(1-$F88))*((1+'Inputs &amp; Summary'!$D$7)^AU$29))),((_xlfn.WEIBULL.DIST(AU$29,$L88,$K88,FALSE)*($R88*(1-$E88)+$Q88*(1-$F88))*((1+'Inputs &amp; Summary'!$D$7)^AU$29))))))</f>
        <v>0</v>
      </c>
      <c r="AV88" s="114">
        <f>$D88*IF(AV$29&gt;'Inputs &amp; Summary'!$D$5,0,IF(AV$29&gt;VLOOKUP($G88,Lists!$J$17:$K$21,2),IF($M88=Lists!$H$3,IF($K88&lt;1,(($S88/$K88)*((1+'Inputs &amp; Summary'!$D$7)^AV$29)),((INT(AV$29/$K88)-INT((AV$29-1)/$K88))*$S88*((1+'Inputs &amp; Summary'!$D$7)^AV$29))),(_xlfn.WEIBULL.DIST(AV$29,$L88,$K88,FALSE)*$S88*((1+'Inputs &amp; Summary'!$D$7)^AV$29))),IF($M88=Lists!$H$3,IF($K88&lt;1,((($R88*(1-$E88)+$Q88*(1-$F88))/$K88)*((1+'Inputs &amp; Summary'!$D$7)^AV$29)),((INT(AV$29/$K88)-INT((AV$29-1)/$K88))*($R88*(1-$E88)+$Q88*(1-$F88))*((1+'Inputs &amp; Summary'!$D$7)^AV$29))),((_xlfn.WEIBULL.DIST(AV$29,$L88,$K88,FALSE)*($R88*(1-$E88)+$Q88*(1-$F88))*((1+'Inputs &amp; Summary'!$D$7)^AV$29))))))</f>
        <v>0</v>
      </c>
      <c r="AW88" s="114">
        <f>$D88*IF(AW$29&gt;'Inputs &amp; Summary'!$D$5,0,IF(AW$29&gt;VLOOKUP($G88,Lists!$J$17:$K$21,2),IF($M88=Lists!$H$3,IF($K88&lt;1,(($S88/$K88)*((1+'Inputs &amp; Summary'!$D$7)^AW$29)),((INT(AW$29/$K88)-INT((AW$29-1)/$K88))*$S88*((1+'Inputs &amp; Summary'!$D$7)^AW$29))),(_xlfn.WEIBULL.DIST(AW$29,$L88,$K88,FALSE)*$S88*((1+'Inputs &amp; Summary'!$D$7)^AW$29))),IF($M88=Lists!$H$3,IF($K88&lt;1,((($R88*(1-$E88)+$Q88*(1-$F88))/$K88)*((1+'Inputs &amp; Summary'!$D$7)^AW$29)),((INT(AW$29/$K88)-INT((AW$29-1)/$K88))*($R88*(1-$E88)+$Q88*(1-$F88))*((1+'Inputs &amp; Summary'!$D$7)^AW$29))),((_xlfn.WEIBULL.DIST(AW$29,$L88,$K88,FALSE)*($R88*(1-$E88)+$Q88*(1-$F88))*((1+'Inputs &amp; Summary'!$D$7)^AW$29))))))</f>
        <v>0</v>
      </c>
      <c r="AX88" s="114">
        <f>$D88*IF(AX$29&gt;'Inputs &amp; Summary'!$D$5,0,IF(AX$29&gt;VLOOKUP($G88,Lists!$J$17:$K$21,2),IF($M88=Lists!$H$3,IF($K88&lt;1,(($S88/$K88)*((1+'Inputs &amp; Summary'!$D$7)^AX$29)),((INT(AX$29/$K88)-INT((AX$29-1)/$K88))*$S88*((1+'Inputs &amp; Summary'!$D$7)^AX$29))),(_xlfn.WEIBULL.DIST(AX$29,$L88,$K88,FALSE)*$S88*((1+'Inputs &amp; Summary'!$D$7)^AX$29))),IF($M88=Lists!$H$3,IF($K88&lt;1,((($R88*(1-$E88)+$Q88*(1-$F88))/$K88)*((1+'Inputs &amp; Summary'!$D$7)^AX$29)),((INT(AX$29/$K88)-INT((AX$29-1)/$K88))*($R88*(1-$E88)+$Q88*(1-$F88))*((1+'Inputs &amp; Summary'!$D$7)^AX$29))),((_xlfn.WEIBULL.DIST(AX$29,$L88,$K88,FALSE)*($R88*(1-$E88)+$Q88*(1-$F88))*((1+'Inputs &amp; Summary'!$D$7)^AX$29))))))</f>
        <v>0</v>
      </c>
      <c r="AY88" s="114">
        <f>$D88*IF(AY$29&gt;'Inputs &amp; Summary'!$D$5,0,IF(AY$29&gt;VLOOKUP($G88,Lists!$J$17:$K$21,2),IF($M88=Lists!$H$3,IF($K88&lt;1,(($S88/$K88)*((1+'Inputs &amp; Summary'!$D$7)^AY$29)),((INT(AY$29/$K88)-INT((AY$29-1)/$K88))*$S88*((1+'Inputs &amp; Summary'!$D$7)^AY$29))),(_xlfn.WEIBULL.DIST(AY$29,$L88,$K88,FALSE)*$S88*((1+'Inputs &amp; Summary'!$D$7)^AY$29))),IF($M88=Lists!$H$3,IF($K88&lt;1,((($R88*(1-$E88)+$Q88*(1-$F88))/$K88)*((1+'Inputs &amp; Summary'!$D$7)^AY$29)),((INT(AY$29/$K88)-INT((AY$29-1)/$K88))*($R88*(1-$E88)+$Q88*(1-$F88))*((1+'Inputs &amp; Summary'!$D$7)^AY$29))),((_xlfn.WEIBULL.DIST(AY$29,$L88,$K88,FALSE)*($R88*(1-$E88)+$Q88*(1-$F88))*((1+'Inputs &amp; Summary'!$D$7)^AY$29))))))</f>
        <v>0</v>
      </c>
      <c r="AZ88" s="114">
        <f>$D88*IF(AZ$29&gt;'Inputs &amp; Summary'!$D$5,0,IF(AZ$29&gt;VLOOKUP($G88,Lists!$J$17:$K$21,2),IF($M88=Lists!$H$3,IF($K88&lt;1,(($S88/$K88)*((1+'Inputs &amp; Summary'!$D$7)^AZ$29)),((INT(AZ$29/$K88)-INT((AZ$29-1)/$K88))*$S88*((1+'Inputs &amp; Summary'!$D$7)^AZ$29))),(_xlfn.WEIBULL.DIST(AZ$29,$L88,$K88,FALSE)*$S88*((1+'Inputs &amp; Summary'!$D$7)^AZ$29))),IF($M88=Lists!$H$3,IF($K88&lt;1,((($R88*(1-$E88)+$Q88*(1-$F88))/$K88)*((1+'Inputs &amp; Summary'!$D$7)^AZ$29)),((INT(AZ$29/$K88)-INT((AZ$29-1)/$K88))*($R88*(1-$E88)+$Q88*(1-$F88))*((1+'Inputs &amp; Summary'!$D$7)^AZ$29))),((_xlfn.WEIBULL.DIST(AZ$29,$L88,$K88,FALSE)*($R88*(1-$E88)+$Q88*(1-$F88))*((1+'Inputs &amp; Summary'!$D$7)^AZ$29))))))</f>
        <v>0</v>
      </c>
      <c r="BA88" s="114">
        <f>$D88*IF(BA$29&gt;'Inputs &amp; Summary'!$D$5,0,IF(BA$29&gt;VLOOKUP($G88,Lists!$J$17:$K$21,2),IF($M88=Lists!$H$3,IF($K88&lt;1,(($S88/$K88)*((1+'Inputs &amp; Summary'!$D$7)^BA$29)),((INT(BA$29/$K88)-INT((BA$29-1)/$K88))*$S88*((1+'Inputs &amp; Summary'!$D$7)^BA$29))),(_xlfn.WEIBULL.DIST(BA$29,$L88,$K88,FALSE)*$S88*((1+'Inputs &amp; Summary'!$D$7)^BA$29))),IF($M88=Lists!$H$3,IF($K88&lt;1,((($R88*(1-$E88)+$Q88*(1-$F88))/$K88)*((1+'Inputs &amp; Summary'!$D$7)^BA$29)),((INT(BA$29/$K88)-INT((BA$29-1)/$K88))*($R88*(1-$E88)+$Q88*(1-$F88))*((1+'Inputs &amp; Summary'!$D$7)^BA$29))),((_xlfn.WEIBULL.DIST(BA$29,$L88,$K88,FALSE)*($R88*(1-$E88)+$Q88*(1-$F88))*((1+'Inputs &amp; Summary'!$D$7)^BA$29))))))</f>
        <v>0</v>
      </c>
      <c r="BB88" s="114">
        <f>$D88*IF(BB$29&gt;'Inputs &amp; Summary'!$D$5,0,IF(BB$29&gt;VLOOKUP($G88,Lists!$J$17:$K$21,2),IF($M88=Lists!$H$3,IF($K88&lt;1,(($S88/$K88)*((1+'Inputs &amp; Summary'!$D$7)^BB$29)),((INT(BB$29/$K88)-INT((BB$29-1)/$K88))*$S88*((1+'Inputs &amp; Summary'!$D$7)^BB$29))),(_xlfn.WEIBULL.DIST(BB$29,$L88,$K88,FALSE)*$S88*((1+'Inputs &amp; Summary'!$D$7)^BB$29))),IF($M88=Lists!$H$3,IF($K88&lt;1,((($R88*(1-$E88)+$Q88*(1-$F88))/$K88)*((1+'Inputs &amp; Summary'!$D$7)^BB$29)),((INT(BB$29/$K88)-INT((BB$29-1)/$K88))*($R88*(1-$E88)+$Q88*(1-$F88))*((1+'Inputs &amp; Summary'!$D$7)^BB$29))),((_xlfn.WEIBULL.DIST(BB$29,$L88,$K88,FALSE)*($R88*(1-$E88)+$Q88*(1-$F88))*((1+'Inputs &amp; Summary'!$D$7)^BB$29))))))</f>
        <v>0</v>
      </c>
      <c r="BC88" s="114">
        <f>$D88*IF(BC$29&gt;'Inputs &amp; Summary'!$D$5,0,IF(BC$29&gt;VLOOKUP($G88,Lists!$J$17:$K$21,2),IF($M88=Lists!$H$3,IF($K88&lt;1,(($S88/$K88)*((1+'Inputs &amp; Summary'!$D$7)^BC$29)),((INT(BC$29/$K88)-INT((BC$29-1)/$K88))*$S88*((1+'Inputs &amp; Summary'!$D$7)^BC$29))),(_xlfn.WEIBULL.DIST(BC$29,$L88,$K88,FALSE)*$S88*((1+'Inputs &amp; Summary'!$D$7)^BC$29))),IF($M88=Lists!$H$3,IF($K88&lt;1,((($R88*(1-$E88)+$Q88*(1-$F88))/$K88)*((1+'Inputs &amp; Summary'!$D$7)^BC$29)),((INT(BC$29/$K88)-INT((BC$29-1)/$K88))*($R88*(1-$E88)+$Q88*(1-$F88))*((1+'Inputs &amp; Summary'!$D$7)^BC$29))),((_xlfn.WEIBULL.DIST(BC$29,$L88,$K88,FALSE)*($R88*(1-$E88)+$Q88*(1-$F88))*((1+'Inputs &amp; Summary'!$D$7)^BC$29))))))</f>
        <v>0</v>
      </c>
      <c r="BD88" s="114">
        <f>$D88*IF(BD$29&gt;'Inputs &amp; Summary'!$D$5,0,IF(BD$29&gt;VLOOKUP($G88,Lists!$J$17:$K$21,2),IF($M88=Lists!$H$3,IF($K88&lt;1,(($S88/$K88)*((1+'Inputs &amp; Summary'!$D$7)^BD$29)),((INT(BD$29/$K88)-INT((BD$29-1)/$K88))*$S88*((1+'Inputs &amp; Summary'!$D$7)^BD$29))),(_xlfn.WEIBULL.DIST(BD$29,$L88,$K88,FALSE)*$S88*((1+'Inputs &amp; Summary'!$D$7)^BD$29))),IF($M88=Lists!$H$3,IF($K88&lt;1,((($R88*(1-$E88)+$Q88*(1-$F88))/$K88)*((1+'Inputs &amp; Summary'!$D$7)^BD$29)),((INT(BD$29/$K88)-INT((BD$29-1)/$K88))*($R88*(1-$E88)+$Q88*(1-$F88))*((1+'Inputs &amp; Summary'!$D$7)^BD$29))),((_xlfn.WEIBULL.DIST(BD$29,$L88,$K88,FALSE)*($R88*(1-$E88)+$Q88*(1-$F88))*((1+'Inputs &amp; Summary'!$D$7)^BD$29))))))</f>
        <v>0</v>
      </c>
      <c r="BE88" s="114">
        <f>$D88*IF(BE$29&gt;'Inputs &amp; Summary'!$D$5,0,IF(BE$29&gt;VLOOKUP($G88,Lists!$J$17:$K$21,2),IF($M88=Lists!$H$3,IF($K88&lt;1,(($S88/$K88)*((1+'Inputs &amp; Summary'!$D$7)^BE$29)),((INT(BE$29/$K88)-INT((BE$29-1)/$K88))*$S88*((1+'Inputs &amp; Summary'!$D$7)^BE$29))),(_xlfn.WEIBULL.DIST(BE$29,$L88,$K88,FALSE)*$S88*((1+'Inputs &amp; Summary'!$D$7)^BE$29))),IF($M88=Lists!$H$3,IF($K88&lt;1,((($R88*(1-$E88)+$Q88*(1-$F88))/$K88)*((1+'Inputs &amp; Summary'!$D$7)^BE$29)),((INT(BE$29/$K88)-INT((BE$29-1)/$K88))*($R88*(1-$E88)+$Q88*(1-$F88))*((1+'Inputs &amp; Summary'!$D$7)^BE$29))),((_xlfn.WEIBULL.DIST(BE$29,$L88,$K88,FALSE)*($R88*(1-$E88)+$Q88*(1-$F88))*((1+'Inputs &amp; Summary'!$D$7)^BE$29))))))</f>
        <v>0</v>
      </c>
      <c r="BF88" s="114">
        <f>$D88*IF(BF$29&gt;'Inputs &amp; Summary'!$D$5,0,IF(BF$29&gt;VLOOKUP($G88,Lists!$J$17:$K$21,2),IF($M88=Lists!$H$3,IF($K88&lt;1,(($S88/$K88)*((1+'Inputs &amp; Summary'!$D$7)^BF$29)),((INT(BF$29/$K88)-INT((BF$29-1)/$K88))*$S88*((1+'Inputs &amp; Summary'!$D$7)^BF$29))),(_xlfn.WEIBULL.DIST(BF$29,$L88,$K88,FALSE)*$S88*((1+'Inputs &amp; Summary'!$D$7)^BF$29))),IF($M88=Lists!$H$3,IF($K88&lt;1,((($R88*(1-$E88)+$Q88*(1-$F88))/$K88)*((1+'Inputs &amp; Summary'!$D$7)^BF$29)),((INT(BF$29/$K88)-INT((BF$29-1)/$K88))*($R88*(1-$E88)+$Q88*(1-$F88))*((1+'Inputs &amp; Summary'!$D$7)^BF$29))),((_xlfn.WEIBULL.DIST(BF$29,$L88,$K88,FALSE)*($R88*(1-$E88)+$Q88*(1-$F88))*((1+'Inputs &amp; Summary'!$D$7)^BF$29))))))</f>
        <v>0</v>
      </c>
      <c r="BG88" s="114">
        <f>$D88*IF(BG$29&gt;'Inputs &amp; Summary'!$D$5,0,IF(BG$29&gt;VLOOKUP($G88,Lists!$J$17:$K$21,2),IF($M88=Lists!$H$3,IF($K88&lt;1,(($S88/$K88)*((1+'Inputs &amp; Summary'!$D$7)^BG$29)),((INT(BG$29/$K88)-INT((BG$29-1)/$K88))*$S88*((1+'Inputs &amp; Summary'!$D$7)^BG$29))),(_xlfn.WEIBULL.DIST(BG$29,$L88,$K88,FALSE)*$S88*((1+'Inputs &amp; Summary'!$D$7)^BG$29))),IF($M88=Lists!$H$3,IF($K88&lt;1,((($R88*(1-$E88)+$Q88*(1-$F88))/$K88)*((1+'Inputs &amp; Summary'!$D$7)^BG$29)),((INT(BG$29/$K88)-INT((BG$29-1)/$K88))*($R88*(1-$E88)+$Q88*(1-$F88))*((1+'Inputs &amp; Summary'!$D$7)^BG$29))),((_xlfn.WEIBULL.DIST(BG$29,$L88,$K88,FALSE)*($R88*(1-$E88)+$Q88*(1-$F88))*((1+'Inputs &amp; Summary'!$D$7)^BG$29))))))</f>
        <v>0</v>
      </c>
      <c r="BH88" s="114">
        <f>$D88*IF(BH$29&gt;'Inputs &amp; Summary'!$D$5,0,IF(BH$29&gt;VLOOKUP($G88,Lists!$J$17:$K$21,2),IF($M88=Lists!$H$3,IF($K88&lt;1,(($S88/$K88)*((1+'Inputs &amp; Summary'!$D$7)^BH$29)),((INT(BH$29/$K88)-INT((BH$29-1)/$K88))*$S88*((1+'Inputs &amp; Summary'!$D$7)^BH$29))),(_xlfn.WEIBULL.DIST(BH$29,$L88,$K88,FALSE)*$S88*((1+'Inputs &amp; Summary'!$D$7)^BH$29))),IF($M88=Lists!$H$3,IF($K88&lt;1,((($R88*(1-$E88)+$Q88*(1-$F88))/$K88)*((1+'Inputs &amp; Summary'!$D$7)^BH$29)),((INT(BH$29/$K88)-INT((BH$29-1)/$K88))*($R88*(1-$E88)+$Q88*(1-$F88))*((1+'Inputs &amp; Summary'!$D$7)^BH$29))),((_xlfn.WEIBULL.DIST(BH$29,$L88,$K88,FALSE)*($R88*(1-$E88)+$Q88*(1-$F88))*((1+'Inputs &amp; Summary'!$D$7)^BH$29))))))</f>
        <v>0</v>
      </c>
      <c r="BI88" s="114">
        <f>$D88*IF(BI$29&gt;'Inputs &amp; Summary'!$D$5,0,IF(BI$29&gt;VLOOKUP($G88,Lists!$J$17:$K$21,2),IF($M88=Lists!$H$3,IF($K88&lt;1,(($S88/$K88)*((1+'Inputs &amp; Summary'!$D$7)^BI$29)),((INT(BI$29/$K88)-INT((BI$29-1)/$K88))*$S88*((1+'Inputs &amp; Summary'!$D$7)^BI$29))),(_xlfn.WEIBULL.DIST(BI$29,$L88,$K88,FALSE)*$S88*((1+'Inputs &amp; Summary'!$D$7)^BI$29))),IF($M88=Lists!$H$3,IF($K88&lt;1,((($R88*(1-$E88)+$Q88*(1-$F88))/$K88)*((1+'Inputs &amp; Summary'!$D$7)^BI$29)),((INT(BI$29/$K88)-INT((BI$29-1)/$K88))*($R88*(1-$E88)+$Q88*(1-$F88))*((1+'Inputs &amp; Summary'!$D$7)^BI$29))),((_xlfn.WEIBULL.DIST(BI$29,$L88,$K88,FALSE)*($R88*(1-$E88)+$Q88*(1-$F88))*((1+'Inputs &amp; Summary'!$D$7)^BI$29))))))</f>
        <v>0</v>
      </c>
      <c r="BJ88" s="114">
        <f>$D88*IF(BJ$29&gt;'Inputs &amp; Summary'!$D$5,0,IF(BJ$29&gt;VLOOKUP($G88,Lists!$J$17:$K$21,2),IF($M88=Lists!$H$3,IF($K88&lt;1,(($S88/$K88)*((1+'Inputs &amp; Summary'!$D$7)^BJ$29)),((INT(BJ$29/$K88)-INT((BJ$29-1)/$K88))*$S88*((1+'Inputs &amp; Summary'!$D$7)^BJ$29))),(_xlfn.WEIBULL.DIST(BJ$29,$L88,$K88,FALSE)*$S88*((1+'Inputs &amp; Summary'!$D$7)^BJ$29))),IF($M88=Lists!$H$3,IF($K88&lt;1,((($R88*(1-$E88)+$Q88*(1-$F88))/$K88)*((1+'Inputs &amp; Summary'!$D$7)^BJ$29)),((INT(BJ$29/$K88)-INT((BJ$29-1)/$K88))*($R88*(1-$E88)+$Q88*(1-$F88))*((1+'Inputs &amp; Summary'!$D$7)^BJ$29))),((_xlfn.WEIBULL.DIST(BJ$29,$L88,$K88,FALSE)*($R88*(1-$E88)+$Q88*(1-$F88))*((1+'Inputs &amp; Summary'!$D$7)^BJ$29))))))</f>
        <v>0</v>
      </c>
      <c r="BK88" s="114">
        <f>$D88*IF(BK$29&gt;'Inputs &amp; Summary'!$D$5,0,IF(BK$29&gt;VLOOKUP($G88,Lists!$J$17:$K$21,2),IF($M88=Lists!$H$3,IF($K88&lt;1,(($S88/$K88)*((1+'Inputs &amp; Summary'!$D$7)^BK$29)),((INT(BK$29/$K88)-INT((BK$29-1)/$K88))*$S88*((1+'Inputs &amp; Summary'!$D$7)^BK$29))),(_xlfn.WEIBULL.DIST(BK$29,$L88,$K88,FALSE)*$S88*((1+'Inputs &amp; Summary'!$D$7)^BK$29))),IF($M88=Lists!$H$3,IF($K88&lt;1,((($R88*(1-$E88)+$Q88*(1-$F88))/$K88)*((1+'Inputs &amp; Summary'!$D$7)^BK$29)),((INT(BK$29/$K88)-INT((BK$29-1)/$K88))*($R88*(1-$E88)+$Q88*(1-$F88))*((1+'Inputs &amp; Summary'!$D$7)^BK$29))),((_xlfn.WEIBULL.DIST(BK$29,$L88,$K88,FALSE)*($R88*(1-$E88)+$Q88*(1-$F88))*((1+'Inputs &amp; Summary'!$D$7)^BK$29))))))</f>
        <v>0</v>
      </c>
      <c r="BL88" s="114">
        <f>$D88*IF(BL$29&gt;'Inputs &amp; Summary'!$D$5,0,IF(BL$29&gt;VLOOKUP($G88,Lists!$J$17:$K$21,2),IF($M88=Lists!$H$3,IF($K88&lt;1,(($S88/$K88)*((1+'Inputs &amp; Summary'!$D$7)^BL$29)),((INT(BL$29/$K88)-INT((BL$29-1)/$K88))*$S88*((1+'Inputs &amp; Summary'!$D$7)^BL$29))),(_xlfn.WEIBULL.DIST(BL$29,$L88,$K88,FALSE)*$S88*((1+'Inputs &amp; Summary'!$D$7)^BL$29))),IF($M88=Lists!$H$3,IF($K88&lt;1,((($R88*(1-$E88)+$Q88*(1-$F88))/$K88)*((1+'Inputs &amp; Summary'!$D$7)^BL$29)),((INT(BL$29/$K88)-INT((BL$29-1)/$K88))*($R88*(1-$E88)+$Q88*(1-$F88))*((1+'Inputs &amp; Summary'!$D$7)^BL$29))),((_xlfn.WEIBULL.DIST(BL$29,$L88,$K88,FALSE)*($R88*(1-$E88)+$Q88*(1-$F88))*((1+'Inputs &amp; Summary'!$D$7)^BL$29))))))</f>
        <v>0</v>
      </c>
    </row>
    <row r="89" spans="1:64" s="1" customFormat="1" x14ac:dyDescent="0.3">
      <c r="A89" s="79" t="s">
        <v>179</v>
      </c>
      <c r="B89" s="33" t="s">
        <v>307</v>
      </c>
      <c r="C89" s="33" t="s">
        <v>17</v>
      </c>
      <c r="D89" s="68">
        <f>IF($B$21=Lists!$I$3,0,IF($B$21=Lists!$I$5,0,1))</f>
        <v>0</v>
      </c>
      <c r="E89" s="68">
        <v>0</v>
      </c>
      <c r="F89" s="68">
        <v>0</v>
      </c>
      <c r="G89" s="213" t="s">
        <v>433</v>
      </c>
      <c r="H89" s="34" t="s">
        <v>288</v>
      </c>
      <c r="I89" s="34" t="s">
        <v>238</v>
      </c>
      <c r="J89" s="33">
        <f>VLOOKUP(I89,'Labor Rates'!$A$1:$B$16,2)</f>
        <v>10.677884615384615</v>
      </c>
      <c r="K89" s="35">
        <v>1</v>
      </c>
      <c r="L89" s="35">
        <v>1</v>
      </c>
      <c r="M89" s="33" t="s">
        <v>259</v>
      </c>
      <c r="N89" s="84">
        <f>'Inputs &amp; Summary'!$D$30</f>
        <v>1</v>
      </c>
      <c r="O89" s="35">
        <v>0.1</v>
      </c>
      <c r="P89" s="5">
        <v>0</v>
      </c>
      <c r="Q89" s="73">
        <f t="shared" si="11"/>
        <v>1.0677884615384616</v>
      </c>
      <c r="R89" s="73">
        <f t="shared" si="12"/>
        <v>0</v>
      </c>
      <c r="S89" s="74">
        <f t="shared" si="13"/>
        <v>0</v>
      </c>
      <c r="T89" s="88"/>
      <c r="U89" s="80"/>
      <c r="V89" s="87">
        <f t="shared" si="14"/>
        <v>0</v>
      </c>
      <c r="W89" s="87">
        <f>NPV('Inputs &amp; Summary'!$D$6,Y89:BL89)</f>
        <v>0</v>
      </c>
      <c r="X89" s="90">
        <f t="shared" si="15"/>
        <v>0</v>
      </c>
      <c r="Y89" s="114">
        <f>$D89*IF(Y$29&gt;'Inputs &amp; Summary'!$D$5,0,IF(Y$29&gt;VLOOKUP($G89,Lists!$J$17:$K$21,2),IF($M89=Lists!$H$3,IF($K89&lt;1,(($S89/$K89)*((1+'Inputs &amp; Summary'!$D$7)^Y$29)),((INT(Y$29/$K89)-INT((Y$29-1)/$K89))*$S89*((1+'Inputs &amp; Summary'!$D$7)^Y$29))),(_xlfn.WEIBULL.DIST(Y$29,$L89,$K89,FALSE)*$S89*((1+'Inputs &amp; Summary'!$D$7)^Y$29))),IF($M89=Lists!$H$3,IF($K89&lt;1,((($R89*(1-$E89)+$Q89*(1-$F89))/$K89)*((1+'Inputs &amp; Summary'!$D$7)^Y$29)),((INT(Y$29/$K89)-INT((Y$29-1)/$K89))*($R89*(1-$E89)+$Q89*(1-$F89))*((1+'Inputs &amp; Summary'!$D$7)^Y$29))),((_xlfn.WEIBULL.DIST(Y$29,$L89,$K89,FALSE)*($R89*(1-$E89)+$Q89*(1-$F89))*((1+'Inputs &amp; Summary'!$D$7)^Y$29))))))</f>
        <v>0</v>
      </c>
      <c r="Z89" s="114">
        <f>$D89*IF(Z$29&gt;'Inputs &amp; Summary'!$D$5,0,IF(Z$29&gt;VLOOKUP($G89,Lists!$J$17:$K$21,2),IF($M89=Lists!$H$3,IF($K89&lt;1,(($S89/$K89)*((1+'Inputs &amp; Summary'!$D$7)^Z$29)),((INT(Z$29/$K89)-INT((Z$29-1)/$K89))*$S89*((1+'Inputs &amp; Summary'!$D$7)^Z$29))),(_xlfn.WEIBULL.DIST(Z$29,$L89,$K89,FALSE)*$S89*((1+'Inputs &amp; Summary'!$D$7)^Z$29))),IF($M89=Lists!$H$3,IF($K89&lt;1,((($R89*(1-$E89)+$Q89*(1-$F89))/$K89)*((1+'Inputs &amp; Summary'!$D$7)^Z$29)),((INT(Z$29/$K89)-INT((Z$29-1)/$K89))*($R89*(1-$E89)+$Q89*(1-$F89))*((1+'Inputs &amp; Summary'!$D$7)^Z$29))),((_xlfn.WEIBULL.DIST(Z$29,$L89,$K89,FALSE)*($R89*(1-$E89)+$Q89*(1-$F89))*((1+'Inputs &amp; Summary'!$D$7)^Z$29))))))</f>
        <v>0</v>
      </c>
      <c r="AA89" s="114">
        <f>$D89*IF(AA$29&gt;'Inputs &amp; Summary'!$D$5,0,IF(AA$29&gt;VLOOKUP($G89,Lists!$J$17:$K$21,2),IF($M89=Lists!$H$3,IF($K89&lt;1,(($S89/$K89)*((1+'Inputs &amp; Summary'!$D$7)^AA$29)),((INT(AA$29/$K89)-INT((AA$29-1)/$K89))*$S89*((1+'Inputs &amp; Summary'!$D$7)^AA$29))),(_xlfn.WEIBULL.DIST(AA$29,$L89,$K89,FALSE)*$S89*((1+'Inputs &amp; Summary'!$D$7)^AA$29))),IF($M89=Lists!$H$3,IF($K89&lt;1,((($R89*(1-$E89)+$Q89*(1-$F89))/$K89)*((1+'Inputs &amp; Summary'!$D$7)^AA$29)),((INT(AA$29/$K89)-INT((AA$29-1)/$K89))*($R89*(1-$E89)+$Q89*(1-$F89))*((1+'Inputs &amp; Summary'!$D$7)^AA$29))),((_xlfn.WEIBULL.DIST(AA$29,$L89,$K89,FALSE)*($R89*(1-$E89)+$Q89*(1-$F89))*((1+'Inputs &amp; Summary'!$D$7)^AA$29))))))</f>
        <v>0</v>
      </c>
      <c r="AB89" s="114">
        <f>$D89*IF(AB$29&gt;'Inputs &amp; Summary'!$D$5,0,IF(AB$29&gt;VLOOKUP($G89,Lists!$J$17:$K$21,2),IF($M89=Lists!$H$3,IF($K89&lt;1,(($S89/$K89)*((1+'Inputs &amp; Summary'!$D$7)^AB$29)),((INT(AB$29/$K89)-INT((AB$29-1)/$K89))*$S89*((1+'Inputs &amp; Summary'!$D$7)^AB$29))),(_xlfn.WEIBULL.DIST(AB$29,$L89,$K89,FALSE)*$S89*((1+'Inputs &amp; Summary'!$D$7)^AB$29))),IF($M89=Lists!$H$3,IF($K89&lt;1,((($R89*(1-$E89)+$Q89*(1-$F89))/$K89)*((1+'Inputs &amp; Summary'!$D$7)^AB$29)),((INT(AB$29/$K89)-INT((AB$29-1)/$K89))*($R89*(1-$E89)+$Q89*(1-$F89))*((1+'Inputs &amp; Summary'!$D$7)^AB$29))),((_xlfn.WEIBULL.DIST(AB$29,$L89,$K89,FALSE)*($R89*(1-$E89)+$Q89*(1-$F89))*((1+'Inputs &amp; Summary'!$D$7)^AB$29))))))</f>
        <v>0</v>
      </c>
      <c r="AC89" s="114">
        <f>$D89*IF(AC$29&gt;'Inputs &amp; Summary'!$D$5,0,IF(AC$29&gt;VLOOKUP($G89,Lists!$J$17:$K$21,2),IF($M89=Lists!$H$3,IF($K89&lt;1,(($S89/$K89)*((1+'Inputs &amp; Summary'!$D$7)^AC$29)),((INT(AC$29/$K89)-INT((AC$29-1)/$K89))*$S89*((1+'Inputs &amp; Summary'!$D$7)^AC$29))),(_xlfn.WEIBULL.DIST(AC$29,$L89,$K89,FALSE)*$S89*((1+'Inputs &amp; Summary'!$D$7)^AC$29))),IF($M89=Lists!$H$3,IF($K89&lt;1,((($R89*(1-$E89)+$Q89*(1-$F89))/$K89)*((1+'Inputs &amp; Summary'!$D$7)^AC$29)),((INT(AC$29/$K89)-INT((AC$29-1)/$K89))*($R89*(1-$E89)+$Q89*(1-$F89))*((1+'Inputs &amp; Summary'!$D$7)^AC$29))),((_xlfn.WEIBULL.DIST(AC$29,$L89,$K89,FALSE)*($R89*(1-$E89)+$Q89*(1-$F89))*((1+'Inputs &amp; Summary'!$D$7)^AC$29))))))</f>
        <v>0</v>
      </c>
      <c r="AD89" s="114">
        <f>$D89*IF(AD$29&gt;'Inputs &amp; Summary'!$D$5,0,IF(AD$29&gt;VLOOKUP($G89,Lists!$J$17:$K$21,2),IF($M89=Lists!$H$3,IF($K89&lt;1,(($S89/$K89)*((1+'Inputs &amp; Summary'!$D$7)^AD$29)),((INT(AD$29/$K89)-INT((AD$29-1)/$K89))*$S89*((1+'Inputs &amp; Summary'!$D$7)^AD$29))),(_xlfn.WEIBULL.DIST(AD$29,$L89,$K89,FALSE)*$S89*((1+'Inputs &amp; Summary'!$D$7)^AD$29))),IF($M89=Lists!$H$3,IF($K89&lt;1,((($R89*(1-$E89)+$Q89*(1-$F89))/$K89)*((1+'Inputs &amp; Summary'!$D$7)^AD$29)),((INT(AD$29/$K89)-INT((AD$29-1)/$K89))*($R89*(1-$E89)+$Q89*(1-$F89))*((1+'Inputs &amp; Summary'!$D$7)^AD$29))),((_xlfn.WEIBULL.DIST(AD$29,$L89,$K89,FALSE)*($R89*(1-$E89)+$Q89*(1-$F89))*((1+'Inputs &amp; Summary'!$D$7)^AD$29))))))</f>
        <v>0</v>
      </c>
      <c r="AE89" s="114">
        <f>$D89*IF(AE$29&gt;'Inputs &amp; Summary'!$D$5,0,IF(AE$29&gt;VLOOKUP($G89,Lists!$J$17:$K$21,2),IF($M89=Lists!$H$3,IF($K89&lt;1,(($S89/$K89)*((1+'Inputs &amp; Summary'!$D$7)^AE$29)),((INT(AE$29/$K89)-INT((AE$29-1)/$K89))*$S89*((1+'Inputs &amp; Summary'!$D$7)^AE$29))),(_xlfn.WEIBULL.DIST(AE$29,$L89,$K89,FALSE)*$S89*((1+'Inputs &amp; Summary'!$D$7)^AE$29))),IF($M89=Lists!$H$3,IF($K89&lt;1,((($R89*(1-$E89)+$Q89*(1-$F89))/$K89)*((1+'Inputs &amp; Summary'!$D$7)^AE$29)),((INT(AE$29/$K89)-INT((AE$29-1)/$K89))*($R89*(1-$E89)+$Q89*(1-$F89))*((1+'Inputs &amp; Summary'!$D$7)^AE$29))),((_xlfn.WEIBULL.DIST(AE$29,$L89,$K89,FALSE)*($R89*(1-$E89)+$Q89*(1-$F89))*((1+'Inputs &amp; Summary'!$D$7)^AE$29))))))</f>
        <v>0</v>
      </c>
      <c r="AF89" s="114">
        <f>$D89*IF(AF$29&gt;'Inputs &amp; Summary'!$D$5,0,IF(AF$29&gt;VLOOKUP($G89,Lists!$J$17:$K$21,2),IF($M89=Lists!$H$3,IF($K89&lt;1,(($S89/$K89)*((1+'Inputs &amp; Summary'!$D$7)^AF$29)),((INT(AF$29/$K89)-INT((AF$29-1)/$K89))*$S89*((1+'Inputs &amp; Summary'!$D$7)^AF$29))),(_xlfn.WEIBULL.DIST(AF$29,$L89,$K89,FALSE)*$S89*((1+'Inputs &amp; Summary'!$D$7)^AF$29))),IF($M89=Lists!$H$3,IF($K89&lt;1,((($R89*(1-$E89)+$Q89*(1-$F89))/$K89)*((1+'Inputs &amp; Summary'!$D$7)^AF$29)),((INT(AF$29/$K89)-INT((AF$29-1)/$K89))*($R89*(1-$E89)+$Q89*(1-$F89))*((1+'Inputs &amp; Summary'!$D$7)^AF$29))),((_xlfn.WEIBULL.DIST(AF$29,$L89,$K89,FALSE)*($R89*(1-$E89)+$Q89*(1-$F89))*((1+'Inputs &amp; Summary'!$D$7)^AF$29))))))</f>
        <v>0</v>
      </c>
      <c r="AG89" s="114">
        <f>$D89*IF(AG$29&gt;'Inputs &amp; Summary'!$D$5,0,IF(AG$29&gt;VLOOKUP($G89,Lists!$J$17:$K$21,2),IF($M89=Lists!$H$3,IF($K89&lt;1,(($S89/$K89)*((1+'Inputs &amp; Summary'!$D$7)^AG$29)),((INT(AG$29/$K89)-INT((AG$29-1)/$K89))*$S89*((1+'Inputs &amp; Summary'!$D$7)^AG$29))),(_xlfn.WEIBULL.DIST(AG$29,$L89,$K89,FALSE)*$S89*((1+'Inputs &amp; Summary'!$D$7)^AG$29))),IF($M89=Lists!$H$3,IF($K89&lt;1,((($R89*(1-$E89)+$Q89*(1-$F89))/$K89)*((1+'Inputs &amp; Summary'!$D$7)^AG$29)),((INT(AG$29/$K89)-INT((AG$29-1)/$K89))*($R89*(1-$E89)+$Q89*(1-$F89))*((1+'Inputs &amp; Summary'!$D$7)^AG$29))),((_xlfn.WEIBULL.DIST(AG$29,$L89,$K89,FALSE)*($R89*(1-$E89)+$Q89*(1-$F89))*((1+'Inputs &amp; Summary'!$D$7)^AG$29))))))</f>
        <v>0</v>
      </c>
      <c r="AH89" s="114">
        <f>$D89*IF(AH$29&gt;'Inputs &amp; Summary'!$D$5,0,IF(AH$29&gt;VLOOKUP($G89,Lists!$J$17:$K$21,2),IF($M89=Lists!$H$3,IF($K89&lt;1,(($S89/$K89)*((1+'Inputs &amp; Summary'!$D$7)^AH$29)),((INT(AH$29/$K89)-INT((AH$29-1)/$K89))*$S89*((1+'Inputs &amp; Summary'!$D$7)^AH$29))),(_xlfn.WEIBULL.DIST(AH$29,$L89,$K89,FALSE)*$S89*((1+'Inputs &amp; Summary'!$D$7)^AH$29))),IF($M89=Lists!$H$3,IF($K89&lt;1,((($R89*(1-$E89)+$Q89*(1-$F89))/$K89)*((1+'Inputs &amp; Summary'!$D$7)^AH$29)),((INT(AH$29/$K89)-INT((AH$29-1)/$K89))*($R89*(1-$E89)+$Q89*(1-$F89))*((1+'Inputs &amp; Summary'!$D$7)^AH$29))),((_xlfn.WEIBULL.DIST(AH$29,$L89,$K89,FALSE)*($R89*(1-$E89)+$Q89*(1-$F89))*((1+'Inputs &amp; Summary'!$D$7)^AH$29))))))</f>
        <v>0</v>
      </c>
      <c r="AI89" s="114">
        <f>$D89*IF(AI$29&gt;'Inputs &amp; Summary'!$D$5,0,IF(AI$29&gt;VLOOKUP($G89,Lists!$J$17:$K$21,2),IF($M89=Lists!$H$3,IF($K89&lt;1,(($S89/$K89)*((1+'Inputs &amp; Summary'!$D$7)^AI$29)),((INT(AI$29/$K89)-INT((AI$29-1)/$K89))*$S89*((1+'Inputs &amp; Summary'!$D$7)^AI$29))),(_xlfn.WEIBULL.DIST(AI$29,$L89,$K89,FALSE)*$S89*((1+'Inputs &amp; Summary'!$D$7)^AI$29))),IF($M89=Lists!$H$3,IF($K89&lt;1,((($R89*(1-$E89)+$Q89*(1-$F89))/$K89)*((1+'Inputs &amp; Summary'!$D$7)^AI$29)),((INT(AI$29/$K89)-INT((AI$29-1)/$K89))*($R89*(1-$E89)+$Q89*(1-$F89))*((1+'Inputs &amp; Summary'!$D$7)^AI$29))),((_xlfn.WEIBULL.DIST(AI$29,$L89,$K89,FALSE)*($R89*(1-$E89)+$Q89*(1-$F89))*((1+'Inputs &amp; Summary'!$D$7)^AI$29))))))</f>
        <v>0</v>
      </c>
      <c r="AJ89" s="114">
        <f>$D89*IF(AJ$29&gt;'Inputs &amp; Summary'!$D$5,0,IF(AJ$29&gt;VLOOKUP($G89,Lists!$J$17:$K$21,2),IF($M89=Lists!$H$3,IF($K89&lt;1,(($S89/$K89)*((1+'Inputs &amp; Summary'!$D$7)^AJ$29)),((INT(AJ$29/$K89)-INT((AJ$29-1)/$K89))*$S89*((1+'Inputs &amp; Summary'!$D$7)^AJ$29))),(_xlfn.WEIBULL.DIST(AJ$29,$L89,$K89,FALSE)*$S89*((1+'Inputs &amp; Summary'!$D$7)^AJ$29))),IF($M89=Lists!$H$3,IF($K89&lt;1,((($R89*(1-$E89)+$Q89*(1-$F89))/$K89)*((1+'Inputs &amp; Summary'!$D$7)^AJ$29)),((INT(AJ$29/$K89)-INT((AJ$29-1)/$K89))*($R89*(1-$E89)+$Q89*(1-$F89))*((1+'Inputs &amp; Summary'!$D$7)^AJ$29))),((_xlfn.WEIBULL.DIST(AJ$29,$L89,$K89,FALSE)*($R89*(1-$E89)+$Q89*(1-$F89))*((1+'Inputs &amp; Summary'!$D$7)^AJ$29))))))</f>
        <v>0</v>
      </c>
      <c r="AK89" s="114">
        <f>$D89*IF(AK$29&gt;'Inputs &amp; Summary'!$D$5,0,IF(AK$29&gt;VLOOKUP($G89,Lists!$J$17:$K$21,2),IF($M89=Lists!$H$3,IF($K89&lt;1,(($S89/$K89)*((1+'Inputs &amp; Summary'!$D$7)^AK$29)),((INT(AK$29/$K89)-INT((AK$29-1)/$K89))*$S89*((1+'Inputs &amp; Summary'!$D$7)^AK$29))),(_xlfn.WEIBULL.DIST(AK$29,$L89,$K89,FALSE)*$S89*((1+'Inputs &amp; Summary'!$D$7)^AK$29))),IF($M89=Lists!$H$3,IF($K89&lt;1,((($R89*(1-$E89)+$Q89*(1-$F89))/$K89)*((1+'Inputs &amp; Summary'!$D$7)^AK$29)),((INT(AK$29/$K89)-INT((AK$29-1)/$K89))*($R89*(1-$E89)+$Q89*(1-$F89))*((1+'Inputs &amp; Summary'!$D$7)^AK$29))),((_xlfn.WEIBULL.DIST(AK$29,$L89,$K89,FALSE)*($R89*(1-$E89)+$Q89*(1-$F89))*((1+'Inputs &amp; Summary'!$D$7)^AK$29))))))</f>
        <v>0</v>
      </c>
      <c r="AL89" s="114">
        <f>$D89*IF(AL$29&gt;'Inputs &amp; Summary'!$D$5,0,IF(AL$29&gt;VLOOKUP($G89,Lists!$J$17:$K$21,2),IF($M89=Lists!$H$3,IF($K89&lt;1,(($S89/$K89)*((1+'Inputs &amp; Summary'!$D$7)^AL$29)),((INT(AL$29/$K89)-INT((AL$29-1)/$K89))*$S89*((1+'Inputs &amp; Summary'!$D$7)^AL$29))),(_xlfn.WEIBULL.DIST(AL$29,$L89,$K89,FALSE)*$S89*((1+'Inputs &amp; Summary'!$D$7)^AL$29))),IF($M89=Lists!$H$3,IF($K89&lt;1,((($R89*(1-$E89)+$Q89*(1-$F89))/$K89)*((1+'Inputs &amp; Summary'!$D$7)^AL$29)),((INT(AL$29/$K89)-INT((AL$29-1)/$K89))*($R89*(1-$E89)+$Q89*(1-$F89))*((1+'Inputs &amp; Summary'!$D$7)^AL$29))),((_xlfn.WEIBULL.DIST(AL$29,$L89,$K89,FALSE)*($R89*(1-$E89)+$Q89*(1-$F89))*((1+'Inputs &amp; Summary'!$D$7)^AL$29))))))</f>
        <v>0</v>
      </c>
      <c r="AM89" s="114">
        <f>$D89*IF(AM$29&gt;'Inputs &amp; Summary'!$D$5,0,IF(AM$29&gt;VLOOKUP($G89,Lists!$J$17:$K$21,2),IF($M89=Lists!$H$3,IF($K89&lt;1,(($S89/$K89)*((1+'Inputs &amp; Summary'!$D$7)^AM$29)),((INT(AM$29/$K89)-INT((AM$29-1)/$K89))*$S89*((1+'Inputs &amp; Summary'!$D$7)^AM$29))),(_xlfn.WEIBULL.DIST(AM$29,$L89,$K89,FALSE)*$S89*((1+'Inputs &amp; Summary'!$D$7)^AM$29))),IF($M89=Lists!$H$3,IF($K89&lt;1,((($R89*(1-$E89)+$Q89*(1-$F89))/$K89)*((1+'Inputs &amp; Summary'!$D$7)^AM$29)),((INT(AM$29/$K89)-INT((AM$29-1)/$K89))*($R89*(1-$E89)+$Q89*(1-$F89))*((1+'Inputs &amp; Summary'!$D$7)^AM$29))),((_xlfn.WEIBULL.DIST(AM$29,$L89,$K89,FALSE)*($R89*(1-$E89)+$Q89*(1-$F89))*((1+'Inputs &amp; Summary'!$D$7)^AM$29))))))</f>
        <v>0</v>
      </c>
      <c r="AN89" s="114">
        <f>$D89*IF(AN$29&gt;'Inputs &amp; Summary'!$D$5,0,IF(AN$29&gt;VLOOKUP($G89,Lists!$J$17:$K$21,2),IF($M89=Lists!$H$3,IF($K89&lt;1,(($S89/$K89)*((1+'Inputs &amp; Summary'!$D$7)^AN$29)),((INT(AN$29/$K89)-INT((AN$29-1)/$K89))*$S89*((1+'Inputs &amp; Summary'!$D$7)^AN$29))),(_xlfn.WEIBULL.DIST(AN$29,$L89,$K89,FALSE)*$S89*((1+'Inputs &amp; Summary'!$D$7)^AN$29))),IF($M89=Lists!$H$3,IF($K89&lt;1,((($R89*(1-$E89)+$Q89*(1-$F89))/$K89)*((1+'Inputs &amp; Summary'!$D$7)^AN$29)),((INT(AN$29/$K89)-INT((AN$29-1)/$K89))*($R89*(1-$E89)+$Q89*(1-$F89))*((1+'Inputs &amp; Summary'!$D$7)^AN$29))),((_xlfn.WEIBULL.DIST(AN$29,$L89,$K89,FALSE)*($R89*(1-$E89)+$Q89*(1-$F89))*((1+'Inputs &amp; Summary'!$D$7)^AN$29))))))</f>
        <v>0</v>
      </c>
      <c r="AO89" s="114">
        <f>$D89*IF(AO$29&gt;'Inputs &amp; Summary'!$D$5,0,IF(AO$29&gt;VLOOKUP($G89,Lists!$J$17:$K$21,2),IF($M89=Lists!$H$3,IF($K89&lt;1,(($S89/$K89)*((1+'Inputs &amp; Summary'!$D$7)^AO$29)),((INT(AO$29/$K89)-INT((AO$29-1)/$K89))*$S89*((1+'Inputs &amp; Summary'!$D$7)^AO$29))),(_xlfn.WEIBULL.DIST(AO$29,$L89,$K89,FALSE)*$S89*((1+'Inputs &amp; Summary'!$D$7)^AO$29))),IF($M89=Lists!$H$3,IF($K89&lt;1,((($R89*(1-$E89)+$Q89*(1-$F89))/$K89)*((1+'Inputs &amp; Summary'!$D$7)^AO$29)),((INT(AO$29/$K89)-INT((AO$29-1)/$K89))*($R89*(1-$E89)+$Q89*(1-$F89))*((1+'Inputs &amp; Summary'!$D$7)^AO$29))),((_xlfn.WEIBULL.DIST(AO$29,$L89,$K89,FALSE)*($R89*(1-$E89)+$Q89*(1-$F89))*((1+'Inputs &amp; Summary'!$D$7)^AO$29))))))</f>
        <v>0</v>
      </c>
      <c r="AP89" s="114">
        <f>$D89*IF(AP$29&gt;'Inputs &amp; Summary'!$D$5,0,IF(AP$29&gt;VLOOKUP($G89,Lists!$J$17:$K$21,2),IF($M89=Lists!$H$3,IF($K89&lt;1,(($S89/$K89)*((1+'Inputs &amp; Summary'!$D$7)^AP$29)),((INT(AP$29/$K89)-INT((AP$29-1)/$K89))*$S89*((1+'Inputs &amp; Summary'!$D$7)^AP$29))),(_xlfn.WEIBULL.DIST(AP$29,$L89,$K89,FALSE)*$S89*((1+'Inputs &amp; Summary'!$D$7)^AP$29))),IF($M89=Lists!$H$3,IF($K89&lt;1,((($R89*(1-$E89)+$Q89*(1-$F89))/$K89)*((1+'Inputs &amp; Summary'!$D$7)^AP$29)),((INT(AP$29/$K89)-INT((AP$29-1)/$K89))*($R89*(1-$E89)+$Q89*(1-$F89))*((1+'Inputs &amp; Summary'!$D$7)^AP$29))),((_xlfn.WEIBULL.DIST(AP$29,$L89,$K89,FALSE)*($R89*(1-$E89)+$Q89*(1-$F89))*((1+'Inputs &amp; Summary'!$D$7)^AP$29))))))</f>
        <v>0</v>
      </c>
      <c r="AQ89" s="114">
        <f>$D89*IF(AQ$29&gt;'Inputs &amp; Summary'!$D$5,0,IF(AQ$29&gt;VLOOKUP($G89,Lists!$J$17:$K$21,2),IF($M89=Lists!$H$3,IF($K89&lt;1,(($S89/$K89)*((1+'Inputs &amp; Summary'!$D$7)^AQ$29)),((INT(AQ$29/$K89)-INT((AQ$29-1)/$K89))*$S89*((1+'Inputs &amp; Summary'!$D$7)^AQ$29))),(_xlfn.WEIBULL.DIST(AQ$29,$L89,$K89,FALSE)*$S89*((1+'Inputs &amp; Summary'!$D$7)^AQ$29))),IF($M89=Lists!$H$3,IF($K89&lt;1,((($R89*(1-$E89)+$Q89*(1-$F89))/$K89)*((1+'Inputs &amp; Summary'!$D$7)^AQ$29)),((INT(AQ$29/$K89)-INT((AQ$29-1)/$K89))*($R89*(1-$E89)+$Q89*(1-$F89))*((1+'Inputs &amp; Summary'!$D$7)^AQ$29))),((_xlfn.WEIBULL.DIST(AQ$29,$L89,$K89,FALSE)*($R89*(1-$E89)+$Q89*(1-$F89))*((1+'Inputs &amp; Summary'!$D$7)^AQ$29))))))</f>
        <v>0</v>
      </c>
      <c r="AR89" s="114">
        <f>$D89*IF(AR$29&gt;'Inputs &amp; Summary'!$D$5,0,IF(AR$29&gt;VLOOKUP($G89,Lists!$J$17:$K$21,2),IF($M89=Lists!$H$3,IF($K89&lt;1,(($S89/$K89)*((1+'Inputs &amp; Summary'!$D$7)^AR$29)),((INT(AR$29/$K89)-INT((AR$29-1)/$K89))*$S89*((1+'Inputs &amp; Summary'!$D$7)^AR$29))),(_xlfn.WEIBULL.DIST(AR$29,$L89,$K89,FALSE)*$S89*((1+'Inputs &amp; Summary'!$D$7)^AR$29))),IF($M89=Lists!$H$3,IF($K89&lt;1,((($R89*(1-$E89)+$Q89*(1-$F89))/$K89)*((1+'Inputs &amp; Summary'!$D$7)^AR$29)),((INT(AR$29/$K89)-INT((AR$29-1)/$K89))*($R89*(1-$E89)+$Q89*(1-$F89))*((1+'Inputs &amp; Summary'!$D$7)^AR$29))),((_xlfn.WEIBULL.DIST(AR$29,$L89,$K89,FALSE)*($R89*(1-$E89)+$Q89*(1-$F89))*((1+'Inputs &amp; Summary'!$D$7)^AR$29))))))</f>
        <v>0</v>
      </c>
      <c r="AS89" s="114">
        <f>$D89*IF(AS$29&gt;'Inputs &amp; Summary'!$D$5,0,IF(AS$29&gt;VLOOKUP($G89,Lists!$J$17:$K$21,2),IF($M89=Lists!$H$3,IF($K89&lt;1,(($S89/$K89)*((1+'Inputs &amp; Summary'!$D$7)^AS$29)),((INT(AS$29/$K89)-INT((AS$29-1)/$K89))*$S89*((1+'Inputs &amp; Summary'!$D$7)^AS$29))),(_xlfn.WEIBULL.DIST(AS$29,$L89,$K89,FALSE)*$S89*((1+'Inputs &amp; Summary'!$D$7)^AS$29))),IF($M89=Lists!$H$3,IF($K89&lt;1,((($R89*(1-$E89)+$Q89*(1-$F89))/$K89)*((1+'Inputs &amp; Summary'!$D$7)^AS$29)),((INT(AS$29/$K89)-INT((AS$29-1)/$K89))*($R89*(1-$E89)+$Q89*(1-$F89))*((1+'Inputs &amp; Summary'!$D$7)^AS$29))),((_xlfn.WEIBULL.DIST(AS$29,$L89,$K89,FALSE)*($R89*(1-$E89)+$Q89*(1-$F89))*((1+'Inputs &amp; Summary'!$D$7)^AS$29))))))</f>
        <v>0</v>
      </c>
      <c r="AT89" s="114">
        <f>$D89*IF(AT$29&gt;'Inputs &amp; Summary'!$D$5,0,IF(AT$29&gt;VLOOKUP($G89,Lists!$J$17:$K$21,2),IF($M89=Lists!$H$3,IF($K89&lt;1,(($S89/$K89)*((1+'Inputs &amp; Summary'!$D$7)^AT$29)),((INT(AT$29/$K89)-INT((AT$29-1)/$K89))*$S89*((1+'Inputs &amp; Summary'!$D$7)^AT$29))),(_xlfn.WEIBULL.DIST(AT$29,$L89,$K89,FALSE)*$S89*((1+'Inputs &amp; Summary'!$D$7)^AT$29))),IF($M89=Lists!$H$3,IF($K89&lt;1,((($R89*(1-$E89)+$Q89*(1-$F89))/$K89)*((1+'Inputs &amp; Summary'!$D$7)^AT$29)),((INT(AT$29/$K89)-INT((AT$29-1)/$K89))*($R89*(1-$E89)+$Q89*(1-$F89))*((1+'Inputs &amp; Summary'!$D$7)^AT$29))),((_xlfn.WEIBULL.DIST(AT$29,$L89,$K89,FALSE)*($R89*(1-$E89)+$Q89*(1-$F89))*((1+'Inputs &amp; Summary'!$D$7)^AT$29))))))</f>
        <v>0</v>
      </c>
      <c r="AU89" s="114">
        <f>$D89*IF(AU$29&gt;'Inputs &amp; Summary'!$D$5,0,IF(AU$29&gt;VLOOKUP($G89,Lists!$J$17:$K$21,2),IF($M89=Lists!$H$3,IF($K89&lt;1,(($S89/$K89)*((1+'Inputs &amp; Summary'!$D$7)^AU$29)),((INT(AU$29/$K89)-INT((AU$29-1)/$K89))*$S89*((1+'Inputs &amp; Summary'!$D$7)^AU$29))),(_xlfn.WEIBULL.DIST(AU$29,$L89,$K89,FALSE)*$S89*((1+'Inputs &amp; Summary'!$D$7)^AU$29))),IF($M89=Lists!$H$3,IF($K89&lt;1,((($R89*(1-$E89)+$Q89*(1-$F89))/$K89)*((1+'Inputs &amp; Summary'!$D$7)^AU$29)),((INT(AU$29/$K89)-INT((AU$29-1)/$K89))*($R89*(1-$E89)+$Q89*(1-$F89))*((1+'Inputs &amp; Summary'!$D$7)^AU$29))),((_xlfn.WEIBULL.DIST(AU$29,$L89,$K89,FALSE)*($R89*(1-$E89)+$Q89*(1-$F89))*((1+'Inputs &amp; Summary'!$D$7)^AU$29))))))</f>
        <v>0</v>
      </c>
      <c r="AV89" s="114">
        <f>$D89*IF(AV$29&gt;'Inputs &amp; Summary'!$D$5,0,IF(AV$29&gt;VLOOKUP($G89,Lists!$J$17:$K$21,2),IF($M89=Lists!$H$3,IF($K89&lt;1,(($S89/$K89)*((1+'Inputs &amp; Summary'!$D$7)^AV$29)),((INT(AV$29/$K89)-INT((AV$29-1)/$K89))*$S89*((1+'Inputs &amp; Summary'!$D$7)^AV$29))),(_xlfn.WEIBULL.DIST(AV$29,$L89,$K89,FALSE)*$S89*((1+'Inputs &amp; Summary'!$D$7)^AV$29))),IF($M89=Lists!$H$3,IF($K89&lt;1,((($R89*(1-$E89)+$Q89*(1-$F89))/$K89)*((1+'Inputs &amp; Summary'!$D$7)^AV$29)),((INT(AV$29/$K89)-INT((AV$29-1)/$K89))*($R89*(1-$E89)+$Q89*(1-$F89))*((1+'Inputs &amp; Summary'!$D$7)^AV$29))),((_xlfn.WEIBULL.DIST(AV$29,$L89,$K89,FALSE)*($R89*(1-$E89)+$Q89*(1-$F89))*((1+'Inputs &amp; Summary'!$D$7)^AV$29))))))</f>
        <v>0</v>
      </c>
      <c r="AW89" s="114">
        <f>$D89*IF(AW$29&gt;'Inputs &amp; Summary'!$D$5,0,IF(AW$29&gt;VLOOKUP($G89,Lists!$J$17:$K$21,2),IF($M89=Lists!$H$3,IF($K89&lt;1,(($S89/$K89)*((1+'Inputs &amp; Summary'!$D$7)^AW$29)),((INT(AW$29/$K89)-INT((AW$29-1)/$K89))*$S89*((1+'Inputs &amp; Summary'!$D$7)^AW$29))),(_xlfn.WEIBULL.DIST(AW$29,$L89,$K89,FALSE)*$S89*((1+'Inputs &amp; Summary'!$D$7)^AW$29))),IF($M89=Lists!$H$3,IF($K89&lt;1,((($R89*(1-$E89)+$Q89*(1-$F89))/$K89)*((1+'Inputs &amp; Summary'!$D$7)^AW$29)),((INT(AW$29/$K89)-INT((AW$29-1)/$K89))*($R89*(1-$E89)+$Q89*(1-$F89))*((1+'Inputs &amp; Summary'!$D$7)^AW$29))),((_xlfn.WEIBULL.DIST(AW$29,$L89,$K89,FALSE)*($R89*(1-$E89)+$Q89*(1-$F89))*((1+'Inputs &amp; Summary'!$D$7)^AW$29))))))</f>
        <v>0</v>
      </c>
      <c r="AX89" s="114">
        <f>$D89*IF(AX$29&gt;'Inputs &amp; Summary'!$D$5,0,IF(AX$29&gt;VLOOKUP($G89,Lists!$J$17:$K$21,2),IF($M89=Lists!$H$3,IF($K89&lt;1,(($S89/$K89)*((1+'Inputs &amp; Summary'!$D$7)^AX$29)),((INT(AX$29/$K89)-INT((AX$29-1)/$K89))*$S89*((1+'Inputs &amp; Summary'!$D$7)^AX$29))),(_xlfn.WEIBULL.DIST(AX$29,$L89,$K89,FALSE)*$S89*((1+'Inputs &amp; Summary'!$D$7)^AX$29))),IF($M89=Lists!$H$3,IF($K89&lt;1,((($R89*(1-$E89)+$Q89*(1-$F89))/$K89)*((1+'Inputs &amp; Summary'!$D$7)^AX$29)),((INT(AX$29/$K89)-INT((AX$29-1)/$K89))*($R89*(1-$E89)+$Q89*(1-$F89))*((1+'Inputs &amp; Summary'!$D$7)^AX$29))),((_xlfn.WEIBULL.DIST(AX$29,$L89,$K89,FALSE)*($R89*(1-$E89)+$Q89*(1-$F89))*((1+'Inputs &amp; Summary'!$D$7)^AX$29))))))</f>
        <v>0</v>
      </c>
      <c r="AY89" s="114">
        <f>$D89*IF(AY$29&gt;'Inputs &amp; Summary'!$D$5,0,IF(AY$29&gt;VLOOKUP($G89,Lists!$J$17:$K$21,2),IF($M89=Lists!$H$3,IF($K89&lt;1,(($S89/$K89)*((1+'Inputs &amp; Summary'!$D$7)^AY$29)),((INT(AY$29/$K89)-INT((AY$29-1)/$K89))*$S89*((1+'Inputs &amp; Summary'!$D$7)^AY$29))),(_xlfn.WEIBULL.DIST(AY$29,$L89,$K89,FALSE)*$S89*((1+'Inputs &amp; Summary'!$D$7)^AY$29))),IF($M89=Lists!$H$3,IF($K89&lt;1,((($R89*(1-$E89)+$Q89*(1-$F89))/$K89)*((1+'Inputs &amp; Summary'!$D$7)^AY$29)),((INT(AY$29/$K89)-INT((AY$29-1)/$K89))*($R89*(1-$E89)+$Q89*(1-$F89))*((1+'Inputs &amp; Summary'!$D$7)^AY$29))),((_xlfn.WEIBULL.DIST(AY$29,$L89,$K89,FALSE)*($R89*(1-$E89)+$Q89*(1-$F89))*((1+'Inputs &amp; Summary'!$D$7)^AY$29))))))</f>
        <v>0</v>
      </c>
      <c r="AZ89" s="114">
        <f>$D89*IF(AZ$29&gt;'Inputs &amp; Summary'!$D$5,0,IF(AZ$29&gt;VLOOKUP($G89,Lists!$J$17:$K$21,2),IF($M89=Lists!$H$3,IF($K89&lt;1,(($S89/$K89)*((1+'Inputs &amp; Summary'!$D$7)^AZ$29)),((INT(AZ$29/$K89)-INT((AZ$29-1)/$K89))*$S89*((1+'Inputs &amp; Summary'!$D$7)^AZ$29))),(_xlfn.WEIBULL.DIST(AZ$29,$L89,$K89,FALSE)*$S89*((1+'Inputs &amp; Summary'!$D$7)^AZ$29))),IF($M89=Lists!$H$3,IF($K89&lt;1,((($R89*(1-$E89)+$Q89*(1-$F89))/$K89)*((1+'Inputs &amp; Summary'!$D$7)^AZ$29)),((INT(AZ$29/$K89)-INT((AZ$29-1)/$K89))*($R89*(1-$E89)+$Q89*(1-$F89))*((1+'Inputs &amp; Summary'!$D$7)^AZ$29))),((_xlfn.WEIBULL.DIST(AZ$29,$L89,$K89,FALSE)*($R89*(1-$E89)+$Q89*(1-$F89))*((1+'Inputs &amp; Summary'!$D$7)^AZ$29))))))</f>
        <v>0</v>
      </c>
      <c r="BA89" s="114">
        <f>$D89*IF(BA$29&gt;'Inputs &amp; Summary'!$D$5,0,IF(BA$29&gt;VLOOKUP($G89,Lists!$J$17:$K$21,2),IF($M89=Lists!$H$3,IF($K89&lt;1,(($S89/$K89)*((1+'Inputs &amp; Summary'!$D$7)^BA$29)),((INT(BA$29/$K89)-INT((BA$29-1)/$K89))*$S89*((1+'Inputs &amp; Summary'!$D$7)^BA$29))),(_xlfn.WEIBULL.DIST(BA$29,$L89,$K89,FALSE)*$S89*((1+'Inputs &amp; Summary'!$D$7)^BA$29))),IF($M89=Lists!$H$3,IF($K89&lt;1,((($R89*(1-$E89)+$Q89*(1-$F89))/$K89)*((1+'Inputs &amp; Summary'!$D$7)^BA$29)),((INT(BA$29/$K89)-INT((BA$29-1)/$K89))*($R89*(1-$E89)+$Q89*(1-$F89))*((1+'Inputs &amp; Summary'!$D$7)^BA$29))),((_xlfn.WEIBULL.DIST(BA$29,$L89,$K89,FALSE)*($R89*(1-$E89)+$Q89*(1-$F89))*((1+'Inputs &amp; Summary'!$D$7)^BA$29))))))</f>
        <v>0</v>
      </c>
      <c r="BB89" s="114">
        <f>$D89*IF(BB$29&gt;'Inputs &amp; Summary'!$D$5,0,IF(BB$29&gt;VLOOKUP($G89,Lists!$J$17:$K$21,2),IF($M89=Lists!$H$3,IF($K89&lt;1,(($S89/$K89)*((1+'Inputs &amp; Summary'!$D$7)^BB$29)),((INT(BB$29/$K89)-INT((BB$29-1)/$K89))*$S89*((1+'Inputs &amp; Summary'!$D$7)^BB$29))),(_xlfn.WEIBULL.DIST(BB$29,$L89,$K89,FALSE)*$S89*((1+'Inputs &amp; Summary'!$D$7)^BB$29))),IF($M89=Lists!$H$3,IF($K89&lt;1,((($R89*(1-$E89)+$Q89*(1-$F89))/$K89)*((1+'Inputs &amp; Summary'!$D$7)^BB$29)),((INT(BB$29/$K89)-INT((BB$29-1)/$K89))*($R89*(1-$E89)+$Q89*(1-$F89))*((1+'Inputs &amp; Summary'!$D$7)^BB$29))),((_xlfn.WEIBULL.DIST(BB$29,$L89,$K89,FALSE)*($R89*(1-$E89)+$Q89*(1-$F89))*((1+'Inputs &amp; Summary'!$D$7)^BB$29))))))</f>
        <v>0</v>
      </c>
      <c r="BC89" s="114">
        <f>$D89*IF(BC$29&gt;'Inputs &amp; Summary'!$D$5,0,IF(BC$29&gt;VLOOKUP($G89,Lists!$J$17:$K$21,2),IF($M89=Lists!$H$3,IF($K89&lt;1,(($S89/$K89)*((1+'Inputs &amp; Summary'!$D$7)^BC$29)),((INT(BC$29/$K89)-INT((BC$29-1)/$K89))*$S89*((1+'Inputs &amp; Summary'!$D$7)^BC$29))),(_xlfn.WEIBULL.DIST(BC$29,$L89,$K89,FALSE)*$S89*((1+'Inputs &amp; Summary'!$D$7)^BC$29))),IF($M89=Lists!$H$3,IF($K89&lt;1,((($R89*(1-$E89)+$Q89*(1-$F89))/$K89)*((1+'Inputs &amp; Summary'!$D$7)^BC$29)),((INT(BC$29/$K89)-INT((BC$29-1)/$K89))*($R89*(1-$E89)+$Q89*(1-$F89))*((1+'Inputs &amp; Summary'!$D$7)^BC$29))),((_xlfn.WEIBULL.DIST(BC$29,$L89,$K89,FALSE)*($R89*(1-$E89)+$Q89*(1-$F89))*((1+'Inputs &amp; Summary'!$D$7)^BC$29))))))</f>
        <v>0</v>
      </c>
      <c r="BD89" s="114">
        <f>$D89*IF(BD$29&gt;'Inputs &amp; Summary'!$D$5,0,IF(BD$29&gt;VLOOKUP($G89,Lists!$J$17:$K$21,2),IF($M89=Lists!$H$3,IF($K89&lt;1,(($S89/$K89)*((1+'Inputs &amp; Summary'!$D$7)^BD$29)),((INT(BD$29/$K89)-INT((BD$29-1)/$K89))*$S89*((1+'Inputs &amp; Summary'!$D$7)^BD$29))),(_xlfn.WEIBULL.DIST(BD$29,$L89,$K89,FALSE)*$S89*((1+'Inputs &amp; Summary'!$D$7)^BD$29))),IF($M89=Lists!$H$3,IF($K89&lt;1,((($R89*(1-$E89)+$Q89*(1-$F89))/$K89)*((1+'Inputs &amp; Summary'!$D$7)^BD$29)),((INT(BD$29/$K89)-INT((BD$29-1)/$K89))*($R89*(1-$E89)+$Q89*(1-$F89))*((1+'Inputs &amp; Summary'!$D$7)^BD$29))),((_xlfn.WEIBULL.DIST(BD$29,$L89,$K89,FALSE)*($R89*(1-$E89)+$Q89*(1-$F89))*((1+'Inputs &amp; Summary'!$D$7)^BD$29))))))</f>
        <v>0</v>
      </c>
      <c r="BE89" s="114">
        <f>$D89*IF(BE$29&gt;'Inputs &amp; Summary'!$D$5,0,IF(BE$29&gt;VLOOKUP($G89,Lists!$J$17:$K$21,2),IF($M89=Lists!$H$3,IF($K89&lt;1,(($S89/$K89)*((1+'Inputs &amp; Summary'!$D$7)^BE$29)),((INT(BE$29/$K89)-INT((BE$29-1)/$K89))*$S89*((1+'Inputs &amp; Summary'!$D$7)^BE$29))),(_xlfn.WEIBULL.DIST(BE$29,$L89,$K89,FALSE)*$S89*((1+'Inputs &amp; Summary'!$D$7)^BE$29))),IF($M89=Lists!$H$3,IF($K89&lt;1,((($R89*(1-$E89)+$Q89*(1-$F89))/$K89)*((1+'Inputs &amp; Summary'!$D$7)^BE$29)),((INT(BE$29/$K89)-INT((BE$29-1)/$K89))*($R89*(1-$E89)+$Q89*(1-$F89))*((1+'Inputs &amp; Summary'!$D$7)^BE$29))),((_xlfn.WEIBULL.DIST(BE$29,$L89,$K89,FALSE)*($R89*(1-$E89)+$Q89*(1-$F89))*((1+'Inputs &amp; Summary'!$D$7)^BE$29))))))</f>
        <v>0</v>
      </c>
      <c r="BF89" s="114">
        <f>$D89*IF(BF$29&gt;'Inputs &amp; Summary'!$D$5,0,IF(BF$29&gt;VLOOKUP($G89,Lists!$J$17:$K$21,2),IF($M89=Lists!$H$3,IF($K89&lt;1,(($S89/$K89)*((1+'Inputs &amp; Summary'!$D$7)^BF$29)),((INT(BF$29/$K89)-INT((BF$29-1)/$K89))*$S89*((1+'Inputs &amp; Summary'!$D$7)^BF$29))),(_xlfn.WEIBULL.DIST(BF$29,$L89,$K89,FALSE)*$S89*((1+'Inputs &amp; Summary'!$D$7)^BF$29))),IF($M89=Lists!$H$3,IF($K89&lt;1,((($R89*(1-$E89)+$Q89*(1-$F89))/$K89)*((1+'Inputs &amp; Summary'!$D$7)^BF$29)),((INT(BF$29/$K89)-INT((BF$29-1)/$K89))*($R89*(1-$E89)+$Q89*(1-$F89))*((1+'Inputs &amp; Summary'!$D$7)^BF$29))),((_xlfn.WEIBULL.DIST(BF$29,$L89,$K89,FALSE)*($R89*(1-$E89)+$Q89*(1-$F89))*((1+'Inputs &amp; Summary'!$D$7)^BF$29))))))</f>
        <v>0</v>
      </c>
      <c r="BG89" s="114">
        <f>$D89*IF(BG$29&gt;'Inputs &amp; Summary'!$D$5,0,IF(BG$29&gt;VLOOKUP($G89,Lists!$J$17:$K$21,2),IF($M89=Lists!$H$3,IF($K89&lt;1,(($S89/$K89)*((1+'Inputs &amp; Summary'!$D$7)^BG$29)),((INT(BG$29/$K89)-INT((BG$29-1)/$K89))*$S89*((1+'Inputs &amp; Summary'!$D$7)^BG$29))),(_xlfn.WEIBULL.DIST(BG$29,$L89,$K89,FALSE)*$S89*((1+'Inputs &amp; Summary'!$D$7)^BG$29))),IF($M89=Lists!$H$3,IF($K89&lt;1,((($R89*(1-$E89)+$Q89*(1-$F89))/$K89)*((1+'Inputs &amp; Summary'!$D$7)^BG$29)),((INT(BG$29/$K89)-INT((BG$29-1)/$K89))*($R89*(1-$E89)+$Q89*(1-$F89))*((1+'Inputs &amp; Summary'!$D$7)^BG$29))),((_xlfn.WEIBULL.DIST(BG$29,$L89,$K89,FALSE)*($R89*(1-$E89)+$Q89*(1-$F89))*((1+'Inputs &amp; Summary'!$D$7)^BG$29))))))</f>
        <v>0</v>
      </c>
      <c r="BH89" s="114">
        <f>$D89*IF(BH$29&gt;'Inputs &amp; Summary'!$D$5,0,IF(BH$29&gt;VLOOKUP($G89,Lists!$J$17:$K$21,2),IF($M89=Lists!$H$3,IF($K89&lt;1,(($S89/$K89)*((1+'Inputs &amp; Summary'!$D$7)^BH$29)),((INT(BH$29/$K89)-INT((BH$29-1)/$K89))*$S89*((1+'Inputs &amp; Summary'!$D$7)^BH$29))),(_xlfn.WEIBULL.DIST(BH$29,$L89,$K89,FALSE)*$S89*((1+'Inputs &amp; Summary'!$D$7)^BH$29))),IF($M89=Lists!$H$3,IF($K89&lt;1,((($R89*(1-$E89)+$Q89*(1-$F89))/$K89)*((1+'Inputs &amp; Summary'!$D$7)^BH$29)),((INT(BH$29/$K89)-INT((BH$29-1)/$K89))*($R89*(1-$E89)+$Q89*(1-$F89))*((1+'Inputs &amp; Summary'!$D$7)^BH$29))),((_xlfn.WEIBULL.DIST(BH$29,$L89,$K89,FALSE)*($R89*(1-$E89)+$Q89*(1-$F89))*((1+'Inputs &amp; Summary'!$D$7)^BH$29))))))</f>
        <v>0</v>
      </c>
      <c r="BI89" s="114">
        <f>$D89*IF(BI$29&gt;'Inputs &amp; Summary'!$D$5,0,IF(BI$29&gt;VLOOKUP($G89,Lists!$J$17:$K$21,2),IF($M89=Lists!$H$3,IF($K89&lt;1,(($S89/$K89)*((1+'Inputs &amp; Summary'!$D$7)^BI$29)),((INT(BI$29/$K89)-INT((BI$29-1)/$K89))*$S89*((1+'Inputs &amp; Summary'!$D$7)^BI$29))),(_xlfn.WEIBULL.DIST(BI$29,$L89,$K89,FALSE)*$S89*((1+'Inputs &amp; Summary'!$D$7)^BI$29))),IF($M89=Lists!$H$3,IF($K89&lt;1,((($R89*(1-$E89)+$Q89*(1-$F89))/$K89)*((1+'Inputs &amp; Summary'!$D$7)^BI$29)),((INT(BI$29/$K89)-INT((BI$29-1)/$K89))*($R89*(1-$E89)+$Q89*(1-$F89))*((1+'Inputs &amp; Summary'!$D$7)^BI$29))),((_xlfn.WEIBULL.DIST(BI$29,$L89,$K89,FALSE)*($R89*(1-$E89)+$Q89*(1-$F89))*((1+'Inputs &amp; Summary'!$D$7)^BI$29))))))</f>
        <v>0</v>
      </c>
      <c r="BJ89" s="114">
        <f>$D89*IF(BJ$29&gt;'Inputs &amp; Summary'!$D$5,0,IF(BJ$29&gt;VLOOKUP($G89,Lists!$J$17:$K$21,2),IF($M89=Lists!$H$3,IF($K89&lt;1,(($S89/$K89)*((1+'Inputs &amp; Summary'!$D$7)^BJ$29)),((INT(BJ$29/$K89)-INT((BJ$29-1)/$K89))*$S89*((1+'Inputs &amp; Summary'!$D$7)^BJ$29))),(_xlfn.WEIBULL.DIST(BJ$29,$L89,$K89,FALSE)*$S89*((1+'Inputs &amp; Summary'!$D$7)^BJ$29))),IF($M89=Lists!$H$3,IF($K89&lt;1,((($R89*(1-$E89)+$Q89*(1-$F89))/$K89)*((1+'Inputs &amp; Summary'!$D$7)^BJ$29)),((INT(BJ$29/$K89)-INT((BJ$29-1)/$K89))*($R89*(1-$E89)+$Q89*(1-$F89))*((1+'Inputs &amp; Summary'!$D$7)^BJ$29))),((_xlfn.WEIBULL.DIST(BJ$29,$L89,$K89,FALSE)*($R89*(1-$E89)+$Q89*(1-$F89))*((1+'Inputs &amp; Summary'!$D$7)^BJ$29))))))</f>
        <v>0</v>
      </c>
      <c r="BK89" s="114">
        <f>$D89*IF(BK$29&gt;'Inputs &amp; Summary'!$D$5,0,IF(BK$29&gt;VLOOKUP($G89,Lists!$J$17:$K$21,2),IF($M89=Lists!$H$3,IF($K89&lt;1,(($S89/$K89)*((1+'Inputs &amp; Summary'!$D$7)^BK$29)),((INT(BK$29/$K89)-INT((BK$29-1)/$K89))*$S89*((1+'Inputs &amp; Summary'!$D$7)^BK$29))),(_xlfn.WEIBULL.DIST(BK$29,$L89,$K89,FALSE)*$S89*((1+'Inputs &amp; Summary'!$D$7)^BK$29))),IF($M89=Lists!$H$3,IF($K89&lt;1,((($R89*(1-$E89)+$Q89*(1-$F89))/$K89)*((1+'Inputs &amp; Summary'!$D$7)^BK$29)),((INT(BK$29/$K89)-INT((BK$29-1)/$K89))*($R89*(1-$E89)+$Q89*(1-$F89))*((1+'Inputs &amp; Summary'!$D$7)^BK$29))),((_xlfn.WEIBULL.DIST(BK$29,$L89,$K89,FALSE)*($R89*(1-$E89)+$Q89*(1-$F89))*((1+'Inputs &amp; Summary'!$D$7)^BK$29))))))</f>
        <v>0</v>
      </c>
      <c r="BL89" s="114">
        <f>$D89*IF(BL$29&gt;'Inputs &amp; Summary'!$D$5,0,IF(BL$29&gt;VLOOKUP($G89,Lists!$J$17:$K$21,2),IF($M89=Lists!$H$3,IF($K89&lt;1,(($S89/$K89)*((1+'Inputs &amp; Summary'!$D$7)^BL$29)),((INT(BL$29/$K89)-INT((BL$29-1)/$K89))*$S89*((1+'Inputs &amp; Summary'!$D$7)^BL$29))),(_xlfn.WEIBULL.DIST(BL$29,$L89,$K89,FALSE)*$S89*((1+'Inputs &amp; Summary'!$D$7)^BL$29))),IF($M89=Lists!$H$3,IF($K89&lt;1,((($R89*(1-$E89)+$Q89*(1-$F89))/$K89)*((1+'Inputs &amp; Summary'!$D$7)^BL$29)),((INT(BL$29/$K89)-INT((BL$29-1)/$K89))*($R89*(1-$E89)+$Q89*(1-$F89))*((1+'Inputs &amp; Summary'!$D$7)^BL$29))),((_xlfn.WEIBULL.DIST(BL$29,$L89,$K89,FALSE)*($R89*(1-$E89)+$Q89*(1-$F89))*((1+'Inputs &amp; Summary'!$D$7)^BL$29))))))</f>
        <v>0</v>
      </c>
    </row>
    <row r="90" spans="1:64" s="1" customFormat="1" ht="86.4" x14ac:dyDescent="0.3">
      <c r="A90" s="79" t="s">
        <v>341</v>
      </c>
      <c r="B90" s="33" t="s">
        <v>307</v>
      </c>
      <c r="C90" s="33" t="s">
        <v>17</v>
      </c>
      <c r="D90" s="68">
        <v>0</v>
      </c>
      <c r="E90" s="68">
        <v>0</v>
      </c>
      <c r="F90" s="68">
        <v>0</v>
      </c>
      <c r="G90" s="213" t="s">
        <v>433</v>
      </c>
      <c r="H90" s="34"/>
      <c r="I90" s="34" t="s">
        <v>270</v>
      </c>
      <c r="J90" s="33">
        <f>VLOOKUP(I90,'Labor Rates'!$A$1:$B$16,2)</f>
        <v>25.173076923076923</v>
      </c>
      <c r="K90" s="35">
        <v>1</v>
      </c>
      <c r="L90" s="35">
        <v>1</v>
      </c>
      <c r="M90" s="33" t="s">
        <v>259</v>
      </c>
      <c r="N90" s="84">
        <v>1</v>
      </c>
      <c r="O90" s="35">
        <v>1</v>
      </c>
      <c r="P90" s="5">
        <v>0</v>
      </c>
      <c r="Q90" s="73">
        <f t="shared" si="11"/>
        <v>25.173076923076923</v>
      </c>
      <c r="R90" s="73">
        <f t="shared" si="12"/>
        <v>0</v>
      </c>
      <c r="S90" s="74">
        <f t="shared" si="13"/>
        <v>0</v>
      </c>
      <c r="T90" s="88"/>
      <c r="U90" s="80"/>
      <c r="V90" s="87">
        <f t="shared" si="14"/>
        <v>0</v>
      </c>
      <c r="W90" s="87">
        <f>NPV('Inputs &amp; Summary'!$D$6,Y90:BL90)</f>
        <v>0</v>
      </c>
      <c r="X90" s="90">
        <f t="shared" si="15"/>
        <v>0</v>
      </c>
      <c r="Y90" s="114">
        <f>$D90*IF(Y$29&gt;'Inputs &amp; Summary'!$D$5,0,IF(Y$29&gt;VLOOKUP($G90,Lists!$J$17:$K$21,2),IF($M90=Lists!$H$3,IF($K90&lt;1,(($S90/$K90)*((1+'Inputs &amp; Summary'!$D$7)^Y$29)),((INT(Y$29/$K90)-INT((Y$29-1)/$K90))*$S90*((1+'Inputs &amp; Summary'!$D$7)^Y$29))),(_xlfn.WEIBULL.DIST(Y$29,$L90,$K90,FALSE)*$S90*((1+'Inputs &amp; Summary'!$D$7)^Y$29))),IF($M90=Lists!$H$3,IF($K90&lt;1,((($R90*(1-$E90)+$Q90*(1-$F90))/$K90)*((1+'Inputs &amp; Summary'!$D$7)^Y$29)),((INT(Y$29/$K90)-INT((Y$29-1)/$K90))*($R90*(1-$E90)+$Q90*(1-$F90))*((1+'Inputs &amp; Summary'!$D$7)^Y$29))),((_xlfn.WEIBULL.DIST(Y$29,$L90,$K90,FALSE)*($R90*(1-$E90)+$Q90*(1-$F90))*((1+'Inputs &amp; Summary'!$D$7)^Y$29))))))</f>
        <v>0</v>
      </c>
      <c r="Z90" s="114">
        <f>$D90*IF(Z$29&gt;'Inputs &amp; Summary'!$D$5,0,IF(Z$29&gt;VLOOKUP($G90,Lists!$J$17:$K$21,2),IF($M90=Lists!$H$3,IF($K90&lt;1,(($S90/$K90)*((1+'Inputs &amp; Summary'!$D$7)^Z$29)),((INT(Z$29/$K90)-INT((Z$29-1)/$K90))*$S90*((1+'Inputs &amp; Summary'!$D$7)^Z$29))),(_xlfn.WEIBULL.DIST(Z$29,$L90,$K90,FALSE)*$S90*((1+'Inputs &amp; Summary'!$D$7)^Z$29))),IF($M90=Lists!$H$3,IF($K90&lt;1,((($R90*(1-$E90)+$Q90*(1-$F90))/$K90)*((1+'Inputs &amp; Summary'!$D$7)^Z$29)),((INT(Z$29/$K90)-INT((Z$29-1)/$K90))*($R90*(1-$E90)+$Q90*(1-$F90))*((1+'Inputs &amp; Summary'!$D$7)^Z$29))),((_xlfn.WEIBULL.DIST(Z$29,$L90,$K90,FALSE)*($R90*(1-$E90)+$Q90*(1-$F90))*((1+'Inputs &amp; Summary'!$D$7)^Z$29))))))</f>
        <v>0</v>
      </c>
      <c r="AA90" s="114">
        <f>$D90*IF(AA$29&gt;'Inputs &amp; Summary'!$D$5,0,IF(AA$29&gt;VLOOKUP($G90,Lists!$J$17:$K$21,2),IF($M90=Lists!$H$3,IF($K90&lt;1,(($S90/$K90)*((1+'Inputs &amp; Summary'!$D$7)^AA$29)),((INT(AA$29/$K90)-INT((AA$29-1)/$K90))*$S90*((1+'Inputs &amp; Summary'!$D$7)^AA$29))),(_xlfn.WEIBULL.DIST(AA$29,$L90,$K90,FALSE)*$S90*((1+'Inputs &amp; Summary'!$D$7)^AA$29))),IF($M90=Lists!$H$3,IF($K90&lt;1,((($R90*(1-$E90)+$Q90*(1-$F90))/$K90)*((1+'Inputs &amp; Summary'!$D$7)^AA$29)),((INT(AA$29/$K90)-INT((AA$29-1)/$K90))*($R90*(1-$E90)+$Q90*(1-$F90))*((1+'Inputs &amp; Summary'!$D$7)^AA$29))),((_xlfn.WEIBULL.DIST(AA$29,$L90,$K90,FALSE)*($R90*(1-$E90)+$Q90*(1-$F90))*((1+'Inputs &amp; Summary'!$D$7)^AA$29))))))</f>
        <v>0</v>
      </c>
      <c r="AB90" s="114">
        <f>$D90*IF(AB$29&gt;'Inputs &amp; Summary'!$D$5,0,IF(AB$29&gt;VLOOKUP($G90,Lists!$J$17:$K$21,2),IF($M90=Lists!$H$3,IF($K90&lt;1,(($S90/$K90)*((1+'Inputs &amp; Summary'!$D$7)^AB$29)),((INT(AB$29/$K90)-INT((AB$29-1)/$K90))*$S90*((1+'Inputs &amp; Summary'!$D$7)^AB$29))),(_xlfn.WEIBULL.DIST(AB$29,$L90,$K90,FALSE)*$S90*((1+'Inputs &amp; Summary'!$D$7)^AB$29))),IF($M90=Lists!$H$3,IF($K90&lt;1,((($R90*(1-$E90)+$Q90*(1-$F90))/$K90)*((1+'Inputs &amp; Summary'!$D$7)^AB$29)),((INT(AB$29/$K90)-INT((AB$29-1)/$K90))*($R90*(1-$E90)+$Q90*(1-$F90))*((1+'Inputs &amp; Summary'!$D$7)^AB$29))),((_xlfn.WEIBULL.DIST(AB$29,$L90,$K90,FALSE)*($R90*(1-$E90)+$Q90*(1-$F90))*((1+'Inputs &amp; Summary'!$D$7)^AB$29))))))</f>
        <v>0</v>
      </c>
      <c r="AC90" s="114">
        <f>$D90*IF(AC$29&gt;'Inputs &amp; Summary'!$D$5,0,IF(AC$29&gt;VLOOKUP($G90,Lists!$J$17:$K$21,2),IF($M90=Lists!$H$3,IF($K90&lt;1,(($S90/$K90)*((1+'Inputs &amp; Summary'!$D$7)^AC$29)),((INT(AC$29/$K90)-INT((AC$29-1)/$K90))*$S90*((1+'Inputs &amp; Summary'!$D$7)^AC$29))),(_xlfn.WEIBULL.DIST(AC$29,$L90,$K90,FALSE)*$S90*((1+'Inputs &amp; Summary'!$D$7)^AC$29))),IF($M90=Lists!$H$3,IF($K90&lt;1,((($R90*(1-$E90)+$Q90*(1-$F90))/$K90)*((1+'Inputs &amp; Summary'!$D$7)^AC$29)),((INT(AC$29/$K90)-INT((AC$29-1)/$K90))*($R90*(1-$E90)+$Q90*(1-$F90))*((1+'Inputs &amp; Summary'!$D$7)^AC$29))),((_xlfn.WEIBULL.DIST(AC$29,$L90,$K90,FALSE)*($R90*(1-$E90)+$Q90*(1-$F90))*((1+'Inputs &amp; Summary'!$D$7)^AC$29))))))</f>
        <v>0</v>
      </c>
      <c r="AD90" s="114">
        <f>$D90*IF(AD$29&gt;'Inputs &amp; Summary'!$D$5,0,IF(AD$29&gt;VLOOKUP($G90,Lists!$J$17:$K$21,2),IF($M90=Lists!$H$3,IF($K90&lt;1,(($S90/$K90)*((1+'Inputs &amp; Summary'!$D$7)^AD$29)),((INT(AD$29/$K90)-INT((AD$29-1)/$K90))*$S90*((1+'Inputs &amp; Summary'!$D$7)^AD$29))),(_xlfn.WEIBULL.DIST(AD$29,$L90,$K90,FALSE)*$S90*((1+'Inputs &amp; Summary'!$D$7)^AD$29))),IF($M90=Lists!$H$3,IF($K90&lt;1,((($R90*(1-$E90)+$Q90*(1-$F90))/$K90)*((1+'Inputs &amp; Summary'!$D$7)^AD$29)),((INT(AD$29/$K90)-INT((AD$29-1)/$K90))*($R90*(1-$E90)+$Q90*(1-$F90))*((1+'Inputs &amp; Summary'!$D$7)^AD$29))),((_xlfn.WEIBULL.DIST(AD$29,$L90,$K90,FALSE)*($R90*(1-$E90)+$Q90*(1-$F90))*((1+'Inputs &amp; Summary'!$D$7)^AD$29))))))</f>
        <v>0</v>
      </c>
      <c r="AE90" s="114">
        <f>$D90*IF(AE$29&gt;'Inputs &amp; Summary'!$D$5,0,IF(AE$29&gt;VLOOKUP($G90,Lists!$J$17:$K$21,2),IF($M90=Lists!$H$3,IF($K90&lt;1,(($S90/$K90)*((1+'Inputs &amp; Summary'!$D$7)^AE$29)),((INT(AE$29/$K90)-INT((AE$29-1)/$K90))*$S90*((1+'Inputs &amp; Summary'!$D$7)^AE$29))),(_xlfn.WEIBULL.DIST(AE$29,$L90,$K90,FALSE)*$S90*((1+'Inputs &amp; Summary'!$D$7)^AE$29))),IF($M90=Lists!$H$3,IF($K90&lt;1,((($R90*(1-$E90)+$Q90*(1-$F90))/$K90)*((1+'Inputs &amp; Summary'!$D$7)^AE$29)),((INT(AE$29/$K90)-INT((AE$29-1)/$K90))*($R90*(1-$E90)+$Q90*(1-$F90))*((1+'Inputs &amp; Summary'!$D$7)^AE$29))),((_xlfn.WEIBULL.DIST(AE$29,$L90,$K90,FALSE)*($R90*(1-$E90)+$Q90*(1-$F90))*((1+'Inputs &amp; Summary'!$D$7)^AE$29))))))</f>
        <v>0</v>
      </c>
      <c r="AF90" s="114">
        <f>$D90*IF(AF$29&gt;'Inputs &amp; Summary'!$D$5,0,IF(AF$29&gt;VLOOKUP($G90,Lists!$J$17:$K$21,2),IF($M90=Lists!$H$3,IF($K90&lt;1,(($S90/$K90)*((1+'Inputs &amp; Summary'!$D$7)^AF$29)),((INT(AF$29/$K90)-INT((AF$29-1)/$K90))*$S90*((1+'Inputs &amp; Summary'!$D$7)^AF$29))),(_xlfn.WEIBULL.DIST(AF$29,$L90,$K90,FALSE)*$S90*((1+'Inputs &amp; Summary'!$D$7)^AF$29))),IF($M90=Lists!$H$3,IF($K90&lt;1,((($R90*(1-$E90)+$Q90*(1-$F90))/$K90)*((1+'Inputs &amp; Summary'!$D$7)^AF$29)),((INT(AF$29/$K90)-INT((AF$29-1)/$K90))*($R90*(1-$E90)+$Q90*(1-$F90))*((1+'Inputs &amp; Summary'!$D$7)^AF$29))),((_xlfn.WEIBULL.DIST(AF$29,$L90,$K90,FALSE)*($R90*(1-$E90)+$Q90*(1-$F90))*((1+'Inputs &amp; Summary'!$D$7)^AF$29))))))</f>
        <v>0</v>
      </c>
      <c r="AG90" s="114">
        <f>$D90*IF(AG$29&gt;'Inputs &amp; Summary'!$D$5,0,IF(AG$29&gt;VLOOKUP($G90,Lists!$J$17:$K$21,2),IF($M90=Lists!$H$3,IF($K90&lt;1,(($S90/$K90)*((1+'Inputs &amp; Summary'!$D$7)^AG$29)),((INT(AG$29/$K90)-INT((AG$29-1)/$K90))*$S90*((1+'Inputs &amp; Summary'!$D$7)^AG$29))),(_xlfn.WEIBULL.DIST(AG$29,$L90,$K90,FALSE)*$S90*((1+'Inputs &amp; Summary'!$D$7)^AG$29))),IF($M90=Lists!$H$3,IF($K90&lt;1,((($R90*(1-$E90)+$Q90*(1-$F90))/$K90)*((1+'Inputs &amp; Summary'!$D$7)^AG$29)),((INT(AG$29/$K90)-INT((AG$29-1)/$K90))*($R90*(1-$E90)+$Q90*(1-$F90))*((1+'Inputs &amp; Summary'!$D$7)^AG$29))),((_xlfn.WEIBULL.DIST(AG$29,$L90,$K90,FALSE)*($R90*(1-$E90)+$Q90*(1-$F90))*((1+'Inputs &amp; Summary'!$D$7)^AG$29))))))</f>
        <v>0</v>
      </c>
      <c r="AH90" s="114">
        <f>$D90*IF(AH$29&gt;'Inputs &amp; Summary'!$D$5,0,IF(AH$29&gt;VLOOKUP($G90,Lists!$J$17:$K$21,2),IF($M90=Lists!$H$3,IF($K90&lt;1,(($S90/$K90)*((1+'Inputs &amp; Summary'!$D$7)^AH$29)),((INT(AH$29/$K90)-INT((AH$29-1)/$K90))*$S90*((1+'Inputs &amp; Summary'!$D$7)^AH$29))),(_xlfn.WEIBULL.DIST(AH$29,$L90,$K90,FALSE)*$S90*((1+'Inputs &amp; Summary'!$D$7)^AH$29))),IF($M90=Lists!$H$3,IF($K90&lt;1,((($R90*(1-$E90)+$Q90*(1-$F90))/$K90)*((1+'Inputs &amp; Summary'!$D$7)^AH$29)),((INT(AH$29/$K90)-INT((AH$29-1)/$K90))*($R90*(1-$E90)+$Q90*(1-$F90))*((1+'Inputs &amp; Summary'!$D$7)^AH$29))),((_xlfn.WEIBULL.DIST(AH$29,$L90,$K90,FALSE)*($R90*(1-$E90)+$Q90*(1-$F90))*((1+'Inputs &amp; Summary'!$D$7)^AH$29))))))</f>
        <v>0</v>
      </c>
      <c r="AI90" s="114">
        <f>$D90*IF(AI$29&gt;'Inputs &amp; Summary'!$D$5,0,IF(AI$29&gt;VLOOKUP($G90,Lists!$J$17:$K$21,2),IF($M90=Lists!$H$3,IF($K90&lt;1,(($S90/$K90)*((1+'Inputs &amp; Summary'!$D$7)^AI$29)),((INT(AI$29/$K90)-INT((AI$29-1)/$K90))*$S90*((1+'Inputs &amp; Summary'!$D$7)^AI$29))),(_xlfn.WEIBULL.DIST(AI$29,$L90,$K90,FALSE)*$S90*((1+'Inputs &amp; Summary'!$D$7)^AI$29))),IF($M90=Lists!$H$3,IF($K90&lt;1,((($R90*(1-$E90)+$Q90*(1-$F90))/$K90)*((1+'Inputs &amp; Summary'!$D$7)^AI$29)),((INT(AI$29/$K90)-INT((AI$29-1)/$K90))*($R90*(1-$E90)+$Q90*(1-$F90))*((1+'Inputs &amp; Summary'!$D$7)^AI$29))),((_xlfn.WEIBULL.DIST(AI$29,$L90,$K90,FALSE)*($R90*(1-$E90)+$Q90*(1-$F90))*((1+'Inputs &amp; Summary'!$D$7)^AI$29))))))</f>
        <v>0</v>
      </c>
      <c r="AJ90" s="114">
        <f>$D90*IF(AJ$29&gt;'Inputs &amp; Summary'!$D$5,0,IF(AJ$29&gt;VLOOKUP($G90,Lists!$J$17:$K$21,2),IF($M90=Lists!$H$3,IF($K90&lt;1,(($S90/$K90)*((1+'Inputs &amp; Summary'!$D$7)^AJ$29)),((INT(AJ$29/$K90)-INT((AJ$29-1)/$K90))*$S90*((1+'Inputs &amp; Summary'!$D$7)^AJ$29))),(_xlfn.WEIBULL.DIST(AJ$29,$L90,$K90,FALSE)*$S90*((1+'Inputs &amp; Summary'!$D$7)^AJ$29))),IF($M90=Lists!$H$3,IF($K90&lt;1,((($R90*(1-$E90)+$Q90*(1-$F90))/$K90)*((1+'Inputs &amp; Summary'!$D$7)^AJ$29)),((INT(AJ$29/$K90)-INT((AJ$29-1)/$K90))*($R90*(1-$E90)+$Q90*(1-$F90))*((1+'Inputs &amp; Summary'!$D$7)^AJ$29))),((_xlfn.WEIBULL.DIST(AJ$29,$L90,$K90,FALSE)*($R90*(1-$E90)+$Q90*(1-$F90))*((1+'Inputs &amp; Summary'!$D$7)^AJ$29))))))</f>
        <v>0</v>
      </c>
      <c r="AK90" s="114">
        <f>$D90*IF(AK$29&gt;'Inputs &amp; Summary'!$D$5,0,IF(AK$29&gt;VLOOKUP($G90,Lists!$J$17:$K$21,2),IF($M90=Lists!$H$3,IF($K90&lt;1,(($S90/$K90)*((1+'Inputs &amp; Summary'!$D$7)^AK$29)),((INT(AK$29/$K90)-INT((AK$29-1)/$K90))*$S90*((1+'Inputs &amp; Summary'!$D$7)^AK$29))),(_xlfn.WEIBULL.DIST(AK$29,$L90,$K90,FALSE)*$S90*((1+'Inputs &amp; Summary'!$D$7)^AK$29))),IF($M90=Lists!$H$3,IF($K90&lt;1,((($R90*(1-$E90)+$Q90*(1-$F90))/$K90)*((1+'Inputs &amp; Summary'!$D$7)^AK$29)),((INT(AK$29/$K90)-INT((AK$29-1)/$K90))*($R90*(1-$E90)+$Q90*(1-$F90))*((1+'Inputs &amp; Summary'!$D$7)^AK$29))),((_xlfn.WEIBULL.DIST(AK$29,$L90,$K90,FALSE)*($R90*(1-$E90)+$Q90*(1-$F90))*((1+'Inputs &amp; Summary'!$D$7)^AK$29))))))</f>
        <v>0</v>
      </c>
      <c r="AL90" s="114">
        <f>$D90*IF(AL$29&gt;'Inputs &amp; Summary'!$D$5,0,IF(AL$29&gt;VLOOKUP($G90,Lists!$J$17:$K$21,2),IF($M90=Lists!$H$3,IF($K90&lt;1,(($S90/$K90)*((1+'Inputs &amp; Summary'!$D$7)^AL$29)),((INT(AL$29/$K90)-INT((AL$29-1)/$K90))*$S90*((1+'Inputs &amp; Summary'!$D$7)^AL$29))),(_xlfn.WEIBULL.DIST(AL$29,$L90,$K90,FALSE)*$S90*((1+'Inputs &amp; Summary'!$D$7)^AL$29))),IF($M90=Lists!$H$3,IF($K90&lt;1,((($R90*(1-$E90)+$Q90*(1-$F90))/$K90)*((1+'Inputs &amp; Summary'!$D$7)^AL$29)),((INT(AL$29/$K90)-INT((AL$29-1)/$K90))*($R90*(1-$E90)+$Q90*(1-$F90))*((1+'Inputs &amp; Summary'!$D$7)^AL$29))),((_xlfn.WEIBULL.DIST(AL$29,$L90,$K90,FALSE)*($R90*(1-$E90)+$Q90*(1-$F90))*((1+'Inputs &amp; Summary'!$D$7)^AL$29))))))</f>
        <v>0</v>
      </c>
      <c r="AM90" s="114">
        <f>$D90*IF(AM$29&gt;'Inputs &amp; Summary'!$D$5,0,IF(AM$29&gt;VLOOKUP($G90,Lists!$J$17:$K$21,2),IF($M90=Lists!$H$3,IF($K90&lt;1,(($S90/$K90)*((1+'Inputs &amp; Summary'!$D$7)^AM$29)),((INT(AM$29/$K90)-INT((AM$29-1)/$K90))*$S90*((1+'Inputs &amp; Summary'!$D$7)^AM$29))),(_xlfn.WEIBULL.DIST(AM$29,$L90,$K90,FALSE)*$S90*((1+'Inputs &amp; Summary'!$D$7)^AM$29))),IF($M90=Lists!$H$3,IF($K90&lt;1,((($R90*(1-$E90)+$Q90*(1-$F90))/$K90)*((1+'Inputs &amp; Summary'!$D$7)^AM$29)),((INT(AM$29/$K90)-INT((AM$29-1)/$K90))*($R90*(1-$E90)+$Q90*(1-$F90))*((1+'Inputs &amp; Summary'!$D$7)^AM$29))),((_xlfn.WEIBULL.DIST(AM$29,$L90,$K90,FALSE)*($R90*(1-$E90)+$Q90*(1-$F90))*((1+'Inputs &amp; Summary'!$D$7)^AM$29))))))</f>
        <v>0</v>
      </c>
      <c r="AN90" s="114">
        <f>$D90*IF(AN$29&gt;'Inputs &amp; Summary'!$D$5,0,IF(AN$29&gt;VLOOKUP($G90,Lists!$J$17:$K$21,2),IF($M90=Lists!$H$3,IF($K90&lt;1,(($S90/$K90)*((1+'Inputs &amp; Summary'!$D$7)^AN$29)),((INT(AN$29/$K90)-INT((AN$29-1)/$K90))*$S90*((1+'Inputs &amp; Summary'!$D$7)^AN$29))),(_xlfn.WEIBULL.DIST(AN$29,$L90,$K90,FALSE)*$S90*((1+'Inputs &amp; Summary'!$D$7)^AN$29))),IF($M90=Lists!$H$3,IF($K90&lt;1,((($R90*(1-$E90)+$Q90*(1-$F90))/$K90)*((1+'Inputs &amp; Summary'!$D$7)^AN$29)),((INT(AN$29/$K90)-INT((AN$29-1)/$K90))*($R90*(1-$E90)+$Q90*(1-$F90))*((1+'Inputs &amp; Summary'!$D$7)^AN$29))),((_xlfn.WEIBULL.DIST(AN$29,$L90,$K90,FALSE)*($R90*(1-$E90)+$Q90*(1-$F90))*((1+'Inputs &amp; Summary'!$D$7)^AN$29))))))</f>
        <v>0</v>
      </c>
      <c r="AO90" s="114">
        <f>$D90*IF(AO$29&gt;'Inputs &amp; Summary'!$D$5,0,IF(AO$29&gt;VLOOKUP($G90,Lists!$J$17:$K$21,2),IF($M90=Lists!$H$3,IF($K90&lt;1,(($S90/$K90)*((1+'Inputs &amp; Summary'!$D$7)^AO$29)),((INT(AO$29/$K90)-INT((AO$29-1)/$K90))*$S90*((1+'Inputs &amp; Summary'!$D$7)^AO$29))),(_xlfn.WEIBULL.DIST(AO$29,$L90,$K90,FALSE)*$S90*((1+'Inputs &amp; Summary'!$D$7)^AO$29))),IF($M90=Lists!$H$3,IF($K90&lt;1,((($R90*(1-$E90)+$Q90*(1-$F90))/$K90)*((1+'Inputs &amp; Summary'!$D$7)^AO$29)),((INT(AO$29/$K90)-INT((AO$29-1)/$K90))*($R90*(1-$E90)+$Q90*(1-$F90))*((1+'Inputs &amp; Summary'!$D$7)^AO$29))),((_xlfn.WEIBULL.DIST(AO$29,$L90,$K90,FALSE)*($R90*(1-$E90)+$Q90*(1-$F90))*((1+'Inputs &amp; Summary'!$D$7)^AO$29))))))</f>
        <v>0</v>
      </c>
      <c r="AP90" s="114">
        <f>$D90*IF(AP$29&gt;'Inputs &amp; Summary'!$D$5,0,IF(AP$29&gt;VLOOKUP($G90,Lists!$J$17:$K$21,2),IF($M90=Lists!$H$3,IF($K90&lt;1,(($S90/$K90)*((1+'Inputs &amp; Summary'!$D$7)^AP$29)),((INT(AP$29/$K90)-INT((AP$29-1)/$K90))*$S90*((1+'Inputs &amp; Summary'!$D$7)^AP$29))),(_xlfn.WEIBULL.DIST(AP$29,$L90,$K90,FALSE)*$S90*((1+'Inputs &amp; Summary'!$D$7)^AP$29))),IF($M90=Lists!$H$3,IF($K90&lt;1,((($R90*(1-$E90)+$Q90*(1-$F90))/$K90)*((1+'Inputs &amp; Summary'!$D$7)^AP$29)),((INT(AP$29/$K90)-INT((AP$29-1)/$K90))*($R90*(1-$E90)+$Q90*(1-$F90))*((1+'Inputs &amp; Summary'!$D$7)^AP$29))),((_xlfn.WEIBULL.DIST(AP$29,$L90,$K90,FALSE)*($R90*(1-$E90)+$Q90*(1-$F90))*((1+'Inputs &amp; Summary'!$D$7)^AP$29))))))</f>
        <v>0</v>
      </c>
      <c r="AQ90" s="114">
        <f>$D90*IF(AQ$29&gt;'Inputs &amp; Summary'!$D$5,0,IF(AQ$29&gt;VLOOKUP($G90,Lists!$J$17:$K$21,2),IF($M90=Lists!$H$3,IF($K90&lt;1,(($S90/$K90)*((1+'Inputs &amp; Summary'!$D$7)^AQ$29)),((INT(AQ$29/$K90)-INT((AQ$29-1)/$K90))*$S90*((1+'Inputs &amp; Summary'!$D$7)^AQ$29))),(_xlfn.WEIBULL.DIST(AQ$29,$L90,$K90,FALSE)*$S90*((1+'Inputs &amp; Summary'!$D$7)^AQ$29))),IF($M90=Lists!$H$3,IF($K90&lt;1,((($R90*(1-$E90)+$Q90*(1-$F90))/$K90)*((1+'Inputs &amp; Summary'!$D$7)^AQ$29)),((INT(AQ$29/$K90)-INT((AQ$29-1)/$K90))*($R90*(1-$E90)+$Q90*(1-$F90))*((1+'Inputs &amp; Summary'!$D$7)^AQ$29))),((_xlfn.WEIBULL.DIST(AQ$29,$L90,$K90,FALSE)*($R90*(1-$E90)+$Q90*(1-$F90))*((1+'Inputs &amp; Summary'!$D$7)^AQ$29))))))</f>
        <v>0</v>
      </c>
      <c r="AR90" s="114">
        <f>$D90*IF(AR$29&gt;'Inputs &amp; Summary'!$D$5,0,IF(AR$29&gt;VLOOKUP($G90,Lists!$J$17:$K$21,2),IF($M90=Lists!$H$3,IF($K90&lt;1,(($S90/$K90)*((1+'Inputs &amp; Summary'!$D$7)^AR$29)),((INT(AR$29/$K90)-INT((AR$29-1)/$K90))*$S90*((1+'Inputs &amp; Summary'!$D$7)^AR$29))),(_xlfn.WEIBULL.DIST(AR$29,$L90,$K90,FALSE)*$S90*((1+'Inputs &amp; Summary'!$D$7)^AR$29))),IF($M90=Lists!$H$3,IF($K90&lt;1,((($R90*(1-$E90)+$Q90*(1-$F90))/$K90)*((1+'Inputs &amp; Summary'!$D$7)^AR$29)),((INT(AR$29/$K90)-INT((AR$29-1)/$K90))*($R90*(1-$E90)+$Q90*(1-$F90))*((1+'Inputs &amp; Summary'!$D$7)^AR$29))),((_xlfn.WEIBULL.DIST(AR$29,$L90,$K90,FALSE)*($R90*(1-$E90)+$Q90*(1-$F90))*((1+'Inputs &amp; Summary'!$D$7)^AR$29))))))</f>
        <v>0</v>
      </c>
      <c r="AS90" s="114">
        <f>$D90*IF(AS$29&gt;'Inputs &amp; Summary'!$D$5,0,IF(AS$29&gt;VLOOKUP($G90,Lists!$J$17:$K$21,2),IF($M90=Lists!$H$3,IF($K90&lt;1,(($S90/$K90)*((1+'Inputs &amp; Summary'!$D$7)^AS$29)),((INT(AS$29/$K90)-INT((AS$29-1)/$K90))*$S90*((1+'Inputs &amp; Summary'!$D$7)^AS$29))),(_xlfn.WEIBULL.DIST(AS$29,$L90,$K90,FALSE)*$S90*((1+'Inputs &amp; Summary'!$D$7)^AS$29))),IF($M90=Lists!$H$3,IF($K90&lt;1,((($R90*(1-$E90)+$Q90*(1-$F90))/$K90)*((1+'Inputs &amp; Summary'!$D$7)^AS$29)),((INT(AS$29/$K90)-INT((AS$29-1)/$K90))*($R90*(1-$E90)+$Q90*(1-$F90))*((1+'Inputs &amp; Summary'!$D$7)^AS$29))),((_xlfn.WEIBULL.DIST(AS$29,$L90,$K90,FALSE)*($R90*(1-$E90)+$Q90*(1-$F90))*((1+'Inputs &amp; Summary'!$D$7)^AS$29))))))</f>
        <v>0</v>
      </c>
      <c r="AT90" s="114">
        <f>$D90*IF(AT$29&gt;'Inputs &amp; Summary'!$D$5,0,IF(AT$29&gt;VLOOKUP($G90,Lists!$J$17:$K$21,2),IF($M90=Lists!$H$3,IF($K90&lt;1,(($S90/$K90)*((1+'Inputs &amp; Summary'!$D$7)^AT$29)),((INT(AT$29/$K90)-INT((AT$29-1)/$K90))*$S90*((1+'Inputs &amp; Summary'!$D$7)^AT$29))),(_xlfn.WEIBULL.DIST(AT$29,$L90,$K90,FALSE)*$S90*((1+'Inputs &amp; Summary'!$D$7)^AT$29))),IF($M90=Lists!$H$3,IF($K90&lt;1,((($R90*(1-$E90)+$Q90*(1-$F90))/$K90)*((1+'Inputs &amp; Summary'!$D$7)^AT$29)),((INT(AT$29/$K90)-INT((AT$29-1)/$K90))*($R90*(1-$E90)+$Q90*(1-$F90))*((1+'Inputs &amp; Summary'!$D$7)^AT$29))),((_xlfn.WEIBULL.DIST(AT$29,$L90,$K90,FALSE)*($R90*(1-$E90)+$Q90*(1-$F90))*((1+'Inputs &amp; Summary'!$D$7)^AT$29))))))</f>
        <v>0</v>
      </c>
      <c r="AU90" s="114">
        <f>$D90*IF(AU$29&gt;'Inputs &amp; Summary'!$D$5,0,IF(AU$29&gt;VLOOKUP($G90,Lists!$J$17:$K$21,2),IF($M90=Lists!$H$3,IF($K90&lt;1,(($S90/$K90)*((1+'Inputs &amp; Summary'!$D$7)^AU$29)),((INT(AU$29/$K90)-INT((AU$29-1)/$K90))*$S90*((1+'Inputs &amp; Summary'!$D$7)^AU$29))),(_xlfn.WEIBULL.DIST(AU$29,$L90,$K90,FALSE)*$S90*((1+'Inputs &amp; Summary'!$D$7)^AU$29))),IF($M90=Lists!$H$3,IF($K90&lt;1,((($R90*(1-$E90)+$Q90*(1-$F90))/$K90)*((1+'Inputs &amp; Summary'!$D$7)^AU$29)),((INT(AU$29/$K90)-INT((AU$29-1)/$K90))*($R90*(1-$E90)+$Q90*(1-$F90))*((1+'Inputs &amp; Summary'!$D$7)^AU$29))),((_xlfn.WEIBULL.DIST(AU$29,$L90,$K90,FALSE)*($R90*(1-$E90)+$Q90*(1-$F90))*((1+'Inputs &amp; Summary'!$D$7)^AU$29))))))</f>
        <v>0</v>
      </c>
      <c r="AV90" s="114">
        <f>$D90*IF(AV$29&gt;'Inputs &amp; Summary'!$D$5,0,IF(AV$29&gt;VLOOKUP($G90,Lists!$J$17:$K$21,2),IF($M90=Lists!$H$3,IF($K90&lt;1,(($S90/$K90)*((1+'Inputs &amp; Summary'!$D$7)^AV$29)),((INT(AV$29/$K90)-INT((AV$29-1)/$K90))*$S90*((1+'Inputs &amp; Summary'!$D$7)^AV$29))),(_xlfn.WEIBULL.DIST(AV$29,$L90,$K90,FALSE)*$S90*((1+'Inputs &amp; Summary'!$D$7)^AV$29))),IF($M90=Lists!$H$3,IF($K90&lt;1,((($R90*(1-$E90)+$Q90*(1-$F90))/$K90)*((1+'Inputs &amp; Summary'!$D$7)^AV$29)),((INT(AV$29/$K90)-INT((AV$29-1)/$K90))*($R90*(1-$E90)+$Q90*(1-$F90))*((1+'Inputs &amp; Summary'!$D$7)^AV$29))),((_xlfn.WEIBULL.DIST(AV$29,$L90,$K90,FALSE)*($R90*(1-$E90)+$Q90*(1-$F90))*((1+'Inputs &amp; Summary'!$D$7)^AV$29))))))</f>
        <v>0</v>
      </c>
      <c r="AW90" s="114">
        <f>$D90*IF(AW$29&gt;'Inputs &amp; Summary'!$D$5,0,IF(AW$29&gt;VLOOKUP($G90,Lists!$J$17:$K$21,2),IF($M90=Lists!$H$3,IF($K90&lt;1,(($S90/$K90)*((1+'Inputs &amp; Summary'!$D$7)^AW$29)),((INT(AW$29/$K90)-INT((AW$29-1)/$K90))*$S90*((1+'Inputs &amp; Summary'!$D$7)^AW$29))),(_xlfn.WEIBULL.DIST(AW$29,$L90,$K90,FALSE)*$S90*((1+'Inputs &amp; Summary'!$D$7)^AW$29))),IF($M90=Lists!$H$3,IF($K90&lt;1,((($R90*(1-$E90)+$Q90*(1-$F90))/$K90)*((1+'Inputs &amp; Summary'!$D$7)^AW$29)),((INT(AW$29/$K90)-INT((AW$29-1)/$K90))*($R90*(1-$E90)+$Q90*(1-$F90))*((1+'Inputs &amp; Summary'!$D$7)^AW$29))),((_xlfn.WEIBULL.DIST(AW$29,$L90,$K90,FALSE)*($R90*(1-$E90)+$Q90*(1-$F90))*((1+'Inputs &amp; Summary'!$D$7)^AW$29))))))</f>
        <v>0</v>
      </c>
      <c r="AX90" s="114">
        <f>$D90*IF(AX$29&gt;'Inputs &amp; Summary'!$D$5,0,IF(AX$29&gt;VLOOKUP($G90,Lists!$J$17:$K$21,2),IF($M90=Lists!$H$3,IF($K90&lt;1,(($S90/$K90)*((1+'Inputs &amp; Summary'!$D$7)^AX$29)),((INT(AX$29/$K90)-INT((AX$29-1)/$K90))*$S90*((1+'Inputs &amp; Summary'!$D$7)^AX$29))),(_xlfn.WEIBULL.DIST(AX$29,$L90,$K90,FALSE)*$S90*((1+'Inputs &amp; Summary'!$D$7)^AX$29))),IF($M90=Lists!$H$3,IF($K90&lt;1,((($R90*(1-$E90)+$Q90*(1-$F90))/$K90)*((1+'Inputs &amp; Summary'!$D$7)^AX$29)),((INT(AX$29/$K90)-INT((AX$29-1)/$K90))*($R90*(1-$E90)+$Q90*(1-$F90))*((1+'Inputs &amp; Summary'!$D$7)^AX$29))),((_xlfn.WEIBULL.DIST(AX$29,$L90,$K90,FALSE)*($R90*(1-$E90)+$Q90*(1-$F90))*((1+'Inputs &amp; Summary'!$D$7)^AX$29))))))</f>
        <v>0</v>
      </c>
      <c r="AY90" s="114">
        <f>$D90*IF(AY$29&gt;'Inputs &amp; Summary'!$D$5,0,IF(AY$29&gt;VLOOKUP($G90,Lists!$J$17:$K$21,2),IF($M90=Lists!$H$3,IF($K90&lt;1,(($S90/$K90)*((1+'Inputs &amp; Summary'!$D$7)^AY$29)),((INT(AY$29/$K90)-INT((AY$29-1)/$K90))*$S90*((1+'Inputs &amp; Summary'!$D$7)^AY$29))),(_xlfn.WEIBULL.DIST(AY$29,$L90,$K90,FALSE)*$S90*((1+'Inputs &amp; Summary'!$D$7)^AY$29))),IF($M90=Lists!$H$3,IF($K90&lt;1,((($R90*(1-$E90)+$Q90*(1-$F90))/$K90)*((1+'Inputs &amp; Summary'!$D$7)^AY$29)),((INT(AY$29/$K90)-INT((AY$29-1)/$K90))*($R90*(1-$E90)+$Q90*(1-$F90))*((1+'Inputs &amp; Summary'!$D$7)^AY$29))),((_xlfn.WEIBULL.DIST(AY$29,$L90,$K90,FALSE)*($R90*(1-$E90)+$Q90*(1-$F90))*((1+'Inputs &amp; Summary'!$D$7)^AY$29))))))</f>
        <v>0</v>
      </c>
      <c r="AZ90" s="114">
        <f>$D90*IF(AZ$29&gt;'Inputs &amp; Summary'!$D$5,0,IF(AZ$29&gt;VLOOKUP($G90,Lists!$J$17:$K$21,2),IF($M90=Lists!$H$3,IF($K90&lt;1,(($S90/$K90)*((1+'Inputs &amp; Summary'!$D$7)^AZ$29)),((INT(AZ$29/$K90)-INT((AZ$29-1)/$K90))*$S90*((1+'Inputs &amp; Summary'!$D$7)^AZ$29))),(_xlfn.WEIBULL.DIST(AZ$29,$L90,$K90,FALSE)*$S90*((1+'Inputs &amp; Summary'!$D$7)^AZ$29))),IF($M90=Lists!$H$3,IF($K90&lt;1,((($R90*(1-$E90)+$Q90*(1-$F90))/$K90)*((1+'Inputs &amp; Summary'!$D$7)^AZ$29)),((INT(AZ$29/$K90)-INT((AZ$29-1)/$K90))*($R90*(1-$E90)+$Q90*(1-$F90))*((1+'Inputs &amp; Summary'!$D$7)^AZ$29))),((_xlfn.WEIBULL.DIST(AZ$29,$L90,$K90,FALSE)*($R90*(1-$E90)+$Q90*(1-$F90))*((1+'Inputs &amp; Summary'!$D$7)^AZ$29))))))</f>
        <v>0</v>
      </c>
      <c r="BA90" s="114">
        <f>$D90*IF(BA$29&gt;'Inputs &amp; Summary'!$D$5,0,IF(BA$29&gt;VLOOKUP($G90,Lists!$J$17:$K$21,2),IF($M90=Lists!$H$3,IF($K90&lt;1,(($S90/$K90)*((1+'Inputs &amp; Summary'!$D$7)^BA$29)),((INT(BA$29/$K90)-INT((BA$29-1)/$K90))*$S90*((1+'Inputs &amp; Summary'!$D$7)^BA$29))),(_xlfn.WEIBULL.DIST(BA$29,$L90,$K90,FALSE)*$S90*((1+'Inputs &amp; Summary'!$D$7)^BA$29))),IF($M90=Lists!$H$3,IF($K90&lt;1,((($R90*(1-$E90)+$Q90*(1-$F90))/$K90)*((1+'Inputs &amp; Summary'!$D$7)^BA$29)),((INT(BA$29/$K90)-INT((BA$29-1)/$K90))*($R90*(1-$E90)+$Q90*(1-$F90))*((1+'Inputs &amp; Summary'!$D$7)^BA$29))),((_xlfn.WEIBULL.DIST(BA$29,$L90,$K90,FALSE)*($R90*(1-$E90)+$Q90*(1-$F90))*((1+'Inputs &amp; Summary'!$D$7)^BA$29))))))</f>
        <v>0</v>
      </c>
      <c r="BB90" s="114">
        <f>$D90*IF(BB$29&gt;'Inputs &amp; Summary'!$D$5,0,IF(BB$29&gt;VLOOKUP($G90,Lists!$J$17:$K$21,2),IF($M90=Lists!$H$3,IF($K90&lt;1,(($S90/$K90)*((1+'Inputs &amp; Summary'!$D$7)^BB$29)),((INT(BB$29/$K90)-INT((BB$29-1)/$K90))*$S90*((1+'Inputs &amp; Summary'!$D$7)^BB$29))),(_xlfn.WEIBULL.DIST(BB$29,$L90,$K90,FALSE)*$S90*((1+'Inputs &amp; Summary'!$D$7)^BB$29))),IF($M90=Lists!$H$3,IF($K90&lt;1,((($R90*(1-$E90)+$Q90*(1-$F90))/$K90)*((1+'Inputs &amp; Summary'!$D$7)^BB$29)),((INT(BB$29/$K90)-INT((BB$29-1)/$K90))*($R90*(1-$E90)+$Q90*(1-$F90))*((1+'Inputs &amp; Summary'!$D$7)^BB$29))),((_xlfn.WEIBULL.DIST(BB$29,$L90,$K90,FALSE)*($R90*(1-$E90)+$Q90*(1-$F90))*((1+'Inputs &amp; Summary'!$D$7)^BB$29))))))</f>
        <v>0</v>
      </c>
      <c r="BC90" s="114">
        <f>$D90*IF(BC$29&gt;'Inputs &amp; Summary'!$D$5,0,IF(BC$29&gt;VLOOKUP($G90,Lists!$J$17:$K$21,2),IF($M90=Lists!$H$3,IF($K90&lt;1,(($S90/$K90)*((1+'Inputs &amp; Summary'!$D$7)^BC$29)),((INT(BC$29/$K90)-INT((BC$29-1)/$K90))*$S90*((1+'Inputs &amp; Summary'!$D$7)^BC$29))),(_xlfn.WEIBULL.DIST(BC$29,$L90,$K90,FALSE)*$S90*((1+'Inputs &amp; Summary'!$D$7)^BC$29))),IF($M90=Lists!$H$3,IF($K90&lt;1,((($R90*(1-$E90)+$Q90*(1-$F90))/$K90)*((1+'Inputs &amp; Summary'!$D$7)^BC$29)),((INT(BC$29/$K90)-INT((BC$29-1)/$K90))*($R90*(1-$E90)+$Q90*(1-$F90))*((1+'Inputs &amp; Summary'!$D$7)^BC$29))),((_xlfn.WEIBULL.DIST(BC$29,$L90,$K90,FALSE)*($R90*(1-$E90)+$Q90*(1-$F90))*((1+'Inputs &amp; Summary'!$D$7)^BC$29))))))</f>
        <v>0</v>
      </c>
      <c r="BD90" s="114">
        <f>$D90*IF(BD$29&gt;'Inputs &amp; Summary'!$D$5,0,IF(BD$29&gt;VLOOKUP($G90,Lists!$J$17:$K$21,2),IF($M90=Lists!$H$3,IF($K90&lt;1,(($S90/$K90)*((1+'Inputs &amp; Summary'!$D$7)^BD$29)),((INT(BD$29/$K90)-INT((BD$29-1)/$K90))*$S90*((1+'Inputs &amp; Summary'!$D$7)^BD$29))),(_xlfn.WEIBULL.DIST(BD$29,$L90,$K90,FALSE)*$S90*((1+'Inputs &amp; Summary'!$D$7)^BD$29))),IF($M90=Lists!$H$3,IF($K90&lt;1,((($R90*(1-$E90)+$Q90*(1-$F90))/$K90)*((1+'Inputs &amp; Summary'!$D$7)^BD$29)),((INT(BD$29/$K90)-INT((BD$29-1)/$K90))*($R90*(1-$E90)+$Q90*(1-$F90))*((1+'Inputs &amp; Summary'!$D$7)^BD$29))),((_xlfn.WEIBULL.DIST(BD$29,$L90,$K90,FALSE)*($R90*(1-$E90)+$Q90*(1-$F90))*((1+'Inputs &amp; Summary'!$D$7)^BD$29))))))</f>
        <v>0</v>
      </c>
      <c r="BE90" s="114">
        <f>$D90*IF(BE$29&gt;'Inputs &amp; Summary'!$D$5,0,IF(BE$29&gt;VLOOKUP($G90,Lists!$J$17:$K$21,2),IF($M90=Lists!$H$3,IF($K90&lt;1,(($S90/$K90)*((1+'Inputs &amp; Summary'!$D$7)^BE$29)),((INT(BE$29/$K90)-INT((BE$29-1)/$K90))*$S90*((1+'Inputs &amp; Summary'!$D$7)^BE$29))),(_xlfn.WEIBULL.DIST(BE$29,$L90,$K90,FALSE)*$S90*((1+'Inputs &amp; Summary'!$D$7)^BE$29))),IF($M90=Lists!$H$3,IF($K90&lt;1,((($R90*(1-$E90)+$Q90*(1-$F90))/$K90)*((1+'Inputs &amp; Summary'!$D$7)^BE$29)),((INT(BE$29/$K90)-INT((BE$29-1)/$K90))*($R90*(1-$E90)+$Q90*(1-$F90))*((1+'Inputs &amp; Summary'!$D$7)^BE$29))),((_xlfn.WEIBULL.DIST(BE$29,$L90,$K90,FALSE)*($R90*(1-$E90)+$Q90*(1-$F90))*((1+'Inputs &amp; Summary'!$D$7)^BE$29))))))</f>
        <v>0</v>
      </c>
      <c r="BF90" s="114">
        <f>$D90*IF(BF$29&gt;'Inputs &amp; Summary'!$D$5,0,IF(BF$29&gt;VLOOKUP($G90,Lists!$J$17:$K$21,2),IF($M90=Lists!$H$3,IF($K90&lt;1,(($S90/$K90)*((1+'Inputs &amp; Summary'!$D$7)^BF$29)),((INT(BF$29/$K90)-INT((BF$29-1)/$K90))*$S90*((1+'Inputs &amp; Summary'!$D$7)^BF$29))),(_xlfn.WEIBULL.DIST(BF$29,$L90,$K90,FALSE)*$S90*((1+'Inputs &amp; Summary'!$D$7)^BF$29))),IF($M90=Lists!$H$3,IF($K90&lt;1,((($R90*(1-$E90)+$Q90*(1-$F90))/$K90)*((1+'Inputs &amp; Summary'!$D$7)^BF$29)),((INT(BF$29/$K90)-INT((BF$29-1)/$K90))*($R90*(1-$E90)+$Q90*(1-$F90))*((1+'Inputs &amp; Summary'!$D$7)^BF$29))),((_xlfn.WEIBULL.DIST(BF$29,$L90,$K90,FALSE)*($R90*(1-$E90)+$Q90*(1-$F90))*((1+'Inputs &amp; Summary'!$D$7)^BF$29))))))</f>
        <v>0</v>
      </c>
      <c r="BG90" s="114">
        <f>$D90*IF(BG$29&gt;'Inputs &amp; Summary'!$D$5,0,IF(BG$29&gt;VLOOKUP($G90,Lists!$J$17:$K$21,2),IF($M90=Lists!$H$3,IF($K90&lt;1,(($S90/$K90)*((1+'Inputs &amp; Summary'!$D$7)^BG$29)),((INT(BG$29/$K90)-INT((BG$29-1)/$K90))*$S90*((1+'Inputs &amp; Summary'!$D$7)^BG$29))),(_xlfn.WEIBULL.DIST(BG$29,$L90,$K90,FALSE)*$S90*((1+'Inputs &amp; Summary'!$D$7)^BG$29))),IF($M90=Lists!$H$3,IF($K90&lt;1,((($R90*(1-$E90)+$Q90*(1-$F90))/$K90)*((1+'Inputs &amp; Summary'!$D$7)^BG$29)),((INT(BG$29/$K90)-INT((BG$29-1)/$K90))*($R90*(1-$E90)+$Q90*(1-$F90))*((1+'Inputs &amp; Summary'!$D$7)^BG$29))),((_xlfn.WEIBULL.DIST(BG$29,$L90,$K90,FALSE)*($R90*(1-$E90)+$Q90*(1-$F90))*((1+'Inputs &amp; Summary'!$D$7)^BG$29))))))</f>
        <v>0</v>
      </c>
      <c r="BH90" s="114">
        <f>$D90*IF(BH$29&gt;'Inputs &amp; Summary'!$D$5,0,IF(BH$29&gt;VLOOKUP($G90,Lists!$J$17:$K$21,2),IF($M90=Lists!$H$3,IF($K90&lt;1,(($S90/$K90)*((1+'Inputs &amp; Summary'!$D$7)^BH$29)),((INT(BH$29/$K90)-INT((BH$29-1)/$K90))*$S90*((1+'Inputs &amp; Summary'!$D$7)^BH$29))),(_xlfn.WEIBULL.DIST(BH$29,$L90,$K90,FALSE)*$S90*((1+'Inputs &amp; Summary'!$D$7)^BH$29))),IF($M90=Lists!$H$3,IF($K90&lt;1,((($R90*(1-$E90)+$Q90*(1-$F90))/$K90)*((1+'Inputs &amp; Summary'!$D$7)^BH$29)),((INT(BH$29/$K90)-INT((BH$29-1)/$K90))*($R90*(1-$E90)+$Q90*(1-$F90))*((1+'Inputs &amp; Summary'!$D$7)^BH$29))),((_xlfn.WEIBULL.DIST(BH$29,$L90,$K90,FALSE)*($R90*(1-$E90)+$Q90*(1-$F90))*((1+'Inputs &amp; Summary'!$D$7)^BH$29))))))</f>
        <v>0</v>
      </c>
      <c r="BI90" s="114">
        <f>$D90*IF(BI$29&gt;'Inputs &amp; Summary'!$D$5,0,IF(BI$29&gt;VLOOKUP($G90,Lists!$J$17:$K$21,2),IF($M90=Lists!$H$3,IF($K90&lt;1,(($S90/$K90)*((1+'Inputs &amp; Summary'!$D$7)^BI$29)),((INT(BI$29/$K90)-INT((BI$29-1)/$K90))*$S90*((1+'Inputs &amp; Summary'!$D$7)^BI$29))),(_xlfn.WEIBULL.DIST(BI$29,$L90,$K90,FALSE)*$S90*((1+'Inputs &amp; Summary'!$D$7)^BI$29))),IF($M90=Lists!$H$3,IF($K90&lt;1,((($R90*(1-$E90)+$Q90*(1-$F90))/$K90)*((1+'Inputs &amp; Summary'!$D$7)^BI$29)),((INT(BI$29/$K90)-INT((BI$29-1)/$K90))*($R90*(1-$E90)+$Q90*(1-$F90))*((1+'Inputs &amp; Summary'!$D$7)^BI$29))),((_xlfn.WEIBULL.DIST(BI$29,$L90,$K90,FALSE)*($R90*(1-$E90)+$Q90*(1-$F90))*((1+'Inputs &amp; Summary'!$D$7)^BI$29))))))</f>
        <v>0</v>
      </c>
      <c r="BJ90" s="114">
        <f>$D90*IF(BJ$29&gt;'Inputs &amp; Summary'!$D$5,0,IF(BJ$29&gt;VLOOKUP($G90,Lists!$J$17:$K$21,2),IF($M90=Lists!$H$3,IF($K90&lt;1,(($S90/$K90)*((1+'Inputs &amp; Summary'!$D$7)^BJ$29)),((INT(BJ$29/$K90)-INT((BJ$29-1)/$K90))*$S90*((1+'Inputs &amp; Summary'!$D$7)^BJ$29))),(_xlfn.WEIBULL.DIST(BJ$29,$L90,$K90,FALSE)*$S90*((1+'Inputs &amp; Summary'!$D$7)^BJ$29))),IF($M90=Lists!$H$3,IF($K90&lt;1,((($R90*(1-$E90)+$Q90*(1-$F90))/$K90)*((1+'Inputs &amp; Summary'!$D$7)^BJ$29)),((INT(BJ$29/$K90)-INT((BJ$29-1)/$K90))*($R90*(1-$E90)+$Q90*(1-$F90))*((1+'Inputs &amp; Summary'!$D$7)^BJ$29))),((_xlfn.WEIBULL.DIST(BJ$29,$L90,$K90,FALSE)*($R90*(1-$E90)+$Q90*(1-$F90))*((1+'Inputs &amp; Summary'!$D$7)^BJ$29))))))</f>
        <v>0</v>
      </c>
      <c r="BK90" s="114">
        <f>$D90*IF(BK$29&gt;'Inputs &amp; Summary'!$D$5,0,IF(BK$29&gt;VLOOKUP($G90,Lists!$J$17:$K$21,2),IF($M90=Lists!$H$3,IF($K90&lt;1,(($S90/$K90)*((1+'Inputs &amp; Summary'!$D$7)^BK$29)),((INT(BK$29/$K90)-INT((BK$29-1)/$K90))*$S90*((1+'Inputs &amp; Summary'!$D$7)^BK$29))),(_xlfn.WEIBULL.DIST(BK$29,$L90,$K90,FALSE)*$S90*((1+'Inputs &amp; Summary'!$D$7)^BK$29))),IF($M90=Lists!$H$3,IF($K90&lt;1,((($R90*(1-$E90)+$Q90*(1-$F90))/$K90)*((1+'Inputs &amp; Summary'!$D$7)^BK$29)),((INT(BK$29/$K90)-INT((BK$29-1)/$K90))*($R90*(1-$E90)+$Q90*(1-$F90))*((1+'Inputs &amp; Summary'!$D$7)^BK$29))),((_xlfn.WEIBULL.DIST(BK$29,$L90,$K90,FALSE)*($R90*(1-$E90)+$Q90*(1-$F90))*((1+'Inputs &amp; Summary'!$D$7)^BK$29))))))</f>
        <v>0</v>
      </c>
      <c r="BL90" s="114">
        <f>$D90*IF(BL$29&gt;'Inputs &amp; Summary'!$D$5,0,IF(BL$29&gt;VLOOKUP($G90,Lists!$J$17:$K$21,2),IF($M90=Lists!$H$3,IF($K90&lt;1,(($S90/$K90)*((1+'Inputs &amp; Summary'!$D$7)^BL$29)),((INT(BL$29/$K90)-INT((BL$29-1)/$K90))*$S90*((1+'Inputs &amp; Summary'!$D$7)^BL$29))),(_xlfn.WEIBULL.DIST(BL$29,$L90,$K90,FALSE)*$S90*((1+'Inputs &amp; Summary'!$D$7)^BL$29))),IF($M90=Lists!$H$3,IF($K90&lt;1,((($R90*(1-$E90)+$Q90*(1-$F90))/$K90)*((1+'Inputs &amp; Summary'!$D$7)^BL$29)),((INT(BL$29/$K90)-INT((BL$29-1)/$K90))*($R90*(1-$E90)+$Q90*(1-$F90))*((1+'Inputs &amp; Summary'!$D$7)^BL$29))),((_xlfn.WEIBULL.DIST(BL$29,$L90,$K90,FALSE)*($R90*(1-$E90)+$Q90*(1-$F90))*((1+'Inputs &amp; Summary'!$D$7)^BL$29))))))</f>
        <v>0</v>
      </c>
    </row>
    <row r="91" spans="1:64" s="1" customFormat="1" ht="28.8" x14ac:dyDescent="0.3">
      <c r="A91" s="79" t="s">
        <v>180</v>
      </c>
      <c r="B91" s="33" t="s">
        <v>307</v>
      </c>
      <c r="C91" s="33" t="s">
        <v>17</v>
      </c>
      <c r="D91" s="68">
        <f>IF($B$21=Lists!$I$3,0,IF($B$21=Lists!$I$5,0,1))</f>
        <v>0</v>
      </c>
      <c r="E91" s="68">
        <v>0</v>
      </c>
      <c r="F91" s="68">
        <v>0</v>
      </c>
      <c r="G91" s="213" t="s">
        <v>433</v>
      </c>
      <c r="H91" s="34" t="s">
        <v>288</v>
      </c>
      <c r="I91" s="34" t="s">
        <v>99</v>
      </c>
      <c r="J91" s="33">
        <f>VLOOKUP(I91,'Labor Rates'!$A$1:$B$16,2)</f>
        <v>24.03846153846154</v>
      </c>
      <c r="K91" s="35">
        <v>1</v>
      </c>
      <c r="L91" s="35">
        <v>1</v>
      </c>
      <c r="M91" s="33" t="s">
        <v>259</v>
      </c>
      <c r="N91" s="84">
        <f>'Inputs &amp; Summary'!$D$30</f>
        <v>1</v>
      </c>
      <c r="O91" s="35">
        <v>0.25</v>
      </c>
      <c r="P91" s="5">
        <v>25</v>
      </c>
      <c r="Q91" s="73">
        <f t="shared" si="11"/>
        <v>6.009615384615385</v>
      </c>
      <c r="R91" s="73">
        <f t="shared" si="12"/>
        <v>25</v>
      </c>
      <c r="S91" s="74">
        <f t="shared" si="13"/>
        <v>0</v>
      </c>
      <c r="T91" s="88"/>
      <c r="U91" s="80"/>
      <c r="V91" s="87">
        <f t="shared" si="14"/>
        <v>0</v>
      </c>
      <c r="W91" s="87">
        <f>NPV('Inputs &amp; Summary'!$D$6,Y91:BL91)</f>
        <v>0</v>
      </c>
      <c r="X91" s="90">
        <f t="shared" si="15"/>
        <v>0</v>
      </c>
      <c r="Y91" s="114">
        <f>$D91*IF(Y$29&gt;'Inputs &amp; Summary'!$D$5,0,IF(Y$29&gt;VLOOKUP($G91,Lists!$J$17:$K$21,2),IF($M91=Lists!$H$3,IF($K91&lt;1,(($S91/$K91)*((1+'Inputs &amp; Summary'!$D$7)^Y$29)),((INT(Y$29/$K91)-INT((Y$29-1)/$K91))*$S91*((1+'Inputs &amp; Summary'!$D$7)^Y$29))),(_xlfn.WEIBULL.DIST(Y$29,$L91,$K91,FALSE)*$S91*((1+'Inputs &amp; Summary'!$D$7)^Y$29))),IF($M91=Lists!$H$3,IF($K91&lt;1,((($R91*(1-$E91)+$Q91*(1-$F91))/$K91)*((1+'Inputs &amp; Summary'!$D$7)^Y$29)),((INT(Y$29/$K91)-INT((Y$29-1)/$K91))*($R91*(1-$E91)+$Q91*(1-$F91))*((1+'Inputs &amp; Summary'!$D$7)^Y$29))),((_xlfn.WEIBULL.DIST(Y$29,$L91,$K91,FALSE)*($R91*(1-$E91)+$Q91*(1-$F91))*((1+'Inputs &amp; Summary'!$D$7)^Y$29))))))</f>
        <v>0</v>
      </c>
      <c r="Z91" s="114">
        <f>$D91*IF(Z$29&gt;'Inputs &amp; Summary'!$D$5,0,IF(Z$29&gt;VLOOKUP($G91,Lists!$J$17:$K$21,2),IF($M91=Lists!$H$3,IF($K91&lt;1,(($S91/$K91)*((1+'Inputs &amp; Summary'!$D$7)^Z$29)),((INT(Z$29/$K91)-INT((Z$29-1)/$K91))*$S91*((1+'Inputs &amp; Summary'!$D$7)^Z$29))),(_xlfn.WEIBULL.DIST(Z$29,$L91,$K91,FALSE)*$S91*((1+'Inputs &amp; Summary'!$D$7)^Z$29))),IF($M91=Lists!$H$3,IF($K91&lt;1,((($R91*(1-$E91)+$Q91*(1-$F91))/$K91)*((1+'Inputs &amp; Summary'!$D$7)^Z$29)),((INT(Z$29/$K91)-INT((Z$29-1)/$K91))*($R91*(1-$E91)+$Q91*(1-$F91))*((1+'Inputs &amp; Summary'!$D$7)^Z$29))),((_xlfn.WEIBULL.DIST(Z$29,$L91,$K91,FALSE)*($R91*(1-$E91)+$Q91*(1-$F91))*((1+'Inputs &amp; Summary'!$D$7)^Z$29))))))</f>
        <v>0</v>
      </c>
      <c r="AA91" s="114">
        <f>$D91*IF(AA$29&gt;'Inputs &amp; Summary'!$D$5,0,IF(AA$29&gt;VLOOKUP($G91,Lists!$J$17:$K$21,2),IF($M91=Lists!$H$3,IF($K91&lt;1,(($S91/$K91)*((1+'Inputs &amp; Summary'!$D$7)^AA$29)),((INT(AA$29/$K91)-INT((AA$29-1)/$K91))*$S91*((1+'Inputs &amp; Summary'!$D$7)^AA$29))),(_xlfn.WEIBULL.DIST(AA$29,$L91,$K91,FALSE)*$S91*((1+'Inputs &amp; Summary'!$D$7)^AA$29))),IF($M91=Lists!$H$3,IF($K91&lt;1,((($R91*(1-$E91)+$Q91*(1-$F91))/$K91)*((1+'Inputs &amp; Summary'!$D$7)^AA$29)),((INT(AA$29/$K91)-INT((AA$29-1)/$K91))*($R91*(1-$E91)+$Q91*(1-$F91))*((1+'Inputs &amp; Summary'!$D$7)^AA$29))),((_xlfn.WEIBULL.DIST(AA$29,$L91,$K91,FALSE)*($R91*(1-$E91)+$Q91*(1-$F91))*((1+'Inputs &amp; Summary'!$D$7)^AA$29))))))</f>
        <v>0</v>
      </c>
      <c r="AB91" s="114">
        <f>$D91*IF(AB$29&gt;'Inputs &amp; Summary'!$D$5,0,IF(AB$29&gt;VLOOKUP($G91,Lists!$J$17:$K$21,2),IF($M91=Lists!$H$3,IF($K91&lt;1,(($S91/$K91)*((1+'Inputs &amp; Summary'!$D$7)^AB$29)),((INT(AB$29/$K91)-INT((AB$29-1)/$K91))*$S91*((1+'Inputs &amp; Summary'!$D$7)^AB$29))),(_xlfn.WEIBULL.DIST(AB$29,$L91,$K91,FALSE)*$S91*((1+'Inputs &amp; Summary'!$D$7)^AB$29))),IF($M91=Lists!$H$3,IF($K91&lt;1,((($R91*(1-$E91)+$Q91*(1-$F91))/$K91)*((1+'Inputs &amp; Summary'!$D$7)^AB$29)),((INT(AB$29/$K91)-INT((AB$29-1)/$K91))*($R91*(1-$E91)+$Q91*(1-$F91))*((1+'Inputs &amp; Summary'!$D$7)^AB$29))),((_xlfn.WEIBULL.DIST(AB$29,$L91,$K91,FALSE)*($R91*(1-$E91)+$Q91*(1-$F91))*((1+'Inputs &amp; Summary'!$D$7)^AB$29))))))</f>
        <v>0</v>
      </c>
      <c r="AC91" s="114">
        <f>$D91*IF(AC$29&gt;'Inputs &amp; Summary'!$D$5,0,IF(AC$29&gt;VLOOKUP($G91,Lists!$J$17:$K$21,2),IF($M91=Lists!$H$3,IF($K91&lt;1,(($S91/$K91)*((1+'Inputs &amp; Summary'!$D$7)^AC$29)),((INT(AC$29/$K91)-INT((AC$29-1)/$K91))*$S91*((1+'Inputs &amp; Summary'!$D$7)^AC$29))),(_xlfn.WEIBULL.DIST(AC$29,$L91,$K91,FALSE)*$S91*((1+'Inputs &amp; Summary'!$D$7)^AC$29))),IF($M91=Lists!$H$3,IF($K91&lt;1,((($R91*(1-$E91)+$Q91*(1-$F91))/$K91)*((1+'Inputs &amp; Summary'!$D$7)^AC$29)),((INT(AC$29/$K91)-INT((AC$29-1)/$K91))*($R91*(1-$E91)+$Q91*(1-$F91))*((1+'Inputs &amp; Summary'!$D$7)^AC$29))),((_xlfn.WEIBULL.DIST(AC$29,$L91,$K91,FALSE)*($R91*(1-$E91)+$Q91*(1-$F91))*((1+'Inputs &amp; Summary'!$D$7)^AC$29))))))</f>
        <v>0</v>
      </c>
      <c r="AD91" s="114">
        <f>$D91*IF(AD$29&gt;'Inputs &amp; Summary'!$D$5,0,IF(AD$29&gt;VLOOKUP($G91,Lists!$J$17:$K$21,2),IF($M91=Lists!$H$3,IF($K91&lt;1,(($S91/$K91)*((1+'Inputs &amp; Summary'!$D$7)^AD$29)),((INT(AD$29/$K91)-INT((AD$29-1)/$K91))*$S91*((1+'Inputs &amp; Summary'!$D$7)^AD$29))),(_xlfn.WEIBULL.DIST(AD$29,$L91,$K91,FALSE)*$S91*((1+'Inputs &amp; Summary'!$D$7)^AD$29))),IF($M91=Lists!$H$3,IF($K91&lt;1,((($R91*(1-$E91)+$Q91*(1-$F91))/$K91)*((1+'Inputs &amp; Summary'!$D$7)^AD$29)),((INT(AD$29/$K91)-INT((AD$29-1)/$K91))*($R91*(1-$E91)+$Q91*(1-$F91))*((1+'Inputs &amp; Summary'!$D$7)^AD$29))),((_xlfn.WEIBULL.DIST(AD$29,$L91,$K91,FALSE)*($R91*(1-$E91)+$Q91*(1-$F91))*((1+'Inputs &amp; Summary'!$D$7)^AD$29))))))</f>
        <v>0</v>
      </c>
      <c r="AE91" s="114">
        <f>$D91*IF(AE$29&gt;'Inputs &amp; Summary'!$D$5,0,IF(AE$29&gt;VLOOKUP($G91,Lists!$J$17:$K$21,2),IF($M91=Lists!$H$3,IF($K91&lt;1,(($S91/$K91)*((1+'Inputs &amp; Summary'!$D$7)^AE$29)),((INT(AE$29/$K91)-INT((AE$29-1)/$K91))*$S91*((1+'Inputs &amp; Summary'!$D$7)^AE$29))),(_xlfn.WEIBULL.DIST(AE$29,$L91,$K91,FALSE)*$S91*((1+'Inputs &amp; Summary'!$D$7)^AE$29))),IF($M91=Lists!$H$3,IF($K91&lt;1,((($R91*(1-$E91)+$Q91*(1-$F91))/$K91)*((1+'Inputs &amp; Summary'!$D$7)^AE$29)),((INT(AE$29/$K91)-INT((AE$29-1)/$K91))*($R91*(1-$E91)+$Q91*(1-$F91))*((1+'Inputs &amp; Summary'!$D$7)^AE$29))),((_xlfn.WEIBULL.DIST(AE$29,$L91,$K91,FALSE)*($R91*(1-$E91)+$Q91*(1-$F91))*((1+'Inputs &amp; Summary'!$D$7)^AE$29))))))</f>
        <v>0</v>
      </c>
      <c r="AF91" s="114">
        <f>$D91*IF(AF$29&gt;'Inputs &amp; Summary'!$D$5,0,IF(AF$29&gt;VLOOKUP($G91,Lists!$J$17:$K$21,2),IF($M91=Lists!$H$3,IF($K91&lt;1,(($S91/$K91)*((1+'Inputs &amp; Summary'!$D$7)^AF$29)),((INT(AF$29/$K91)-INT((AF$29-1)/$K91))*$S91*((1+'Inputs &amp; Summary'!$D$7)^AF$29))),(_xlfn.WEIBULL.DIST(AF$29,$L91,$K91,FALSE)*$S91*((1+'Inputs &amp; Summary'!$D$7)^AF$29))),IF($M91=Lists!$H$3,IF($K91&lt;1,((($R91*(1-$E91)+$Q91*(1-$F91))/$K91)*((1+'Inputs &amp; Summary'!$D$7)^AF$29)),((INT(AF$29/$K91)-INT((AF$29-1)/$K91))*($R91*(1-$E91)+$Q91*(1-$F91))*((1+'Inputs &amp; Summary'!$D$7)^AF$29))),((_xlfn.WEIBULL.DIST(AF$29,$L91,$K91,FALSE)*($R91*(1-$E91)+$Q91*(1-$F91))*((1+'Inputs &amp; Summary'!$D$7)^AF$29))))))</f>
        <v>0</v>
      </c>
      <c r="AG91" s="114">
        <f>$D91*IF(AG$29&gt;'Inputs &amp; Summary'!$D$5,0,IF(AG$29&gt;VLOOKUP($G91,Lists!$J$17:$K$21,2),IF($M91=Lists!$H$3,IF($K91&lt;1,(($S91/$K91)*((1+'Inputs &amp; Summary'!$D$7)^AG$29)),((INT(AG$29/$K91)-INT((AG$29-1)/$K91))*$S91*((1+'Inputs &amp; Summary'!$D$7)^AG$29))),(_xlfn.WEIBULL.DIST(AG$29,$L91,$K91,FALSE)*$S91*((1+'Inputs &amp; Summary'!$D$7)^AG$29))),IF($M91=Lists!$H$3,IF($K91&lt;1,((($R91*(1-$E91)+$Q91*(1-$F91))/$K91)*((1+'Inputs &amp; Summary'!$D$7)^AG$29)),((INT(AG$29/$K91)-INT((AG$29-1)/$K91))*($R91*(1-$E91)+$Q91*(1-$F91))*((1+'Inputs &amp; Summary'!$D$7)^AG$29))),((_xlfn.WEIBULL.DIST(AG$29,$L91,$K91,FALSE)*($R91*(1-$E91)+$Q91*(1-$F91))*((1+'Inputs &amp; Summary'!$D$7)^AG$29))))))</f>
        <v>0</v>
      </c>
      <c r="AH91" s="114">
        <f>$D91*IF(AH$29&gt;'Inputs &amp; Summary'!$D$5,0,IF(AH$29&gt;VLOOKUP($G91,Lists!$J$17:$K$21,2),IF($M91=Lists!$H$3,IF($K91&lt;1,(($S91/$K91)*((1+'Inputs &amp; Summary'!$D$7)^AH$29)),((INT(AH$29/$K91)-INT((AH$29-1)/$K91))*$S91*((1+'Inputs &amp; Summary'!$D$7)^AH$29))),(_xlfn.WEIBULL.DIST(AH$29,$L91,$K91,FALSE)*$S91*((1+'Inputs &amp; Summary'!$D$7)^AH$29))),IF($M91=Lists!$H$3,IF($K91&lt;1,((($R91*(1-$E91)+$Q91*(1-$F91))/$K91)*((1+'Inputs &amp; Summary'!$D$7)^AH$29)),((INT(AH$29/$K91)-INT((AH$29-1)/$K91))*($R91*(1-$E91)+$Q91*(1-$F91))*((1+'Inputs &amp; Summary'!$D$7)^AH$29))),((_xlfn.WEIBULL.DIST(AH$29,$L91,$K91,FALSE)*($R91*(1-$E91)+$Q91*(1-$F91))*((1+'Inputs &amp; Summary'!$D$7)^AH$29))))))</f>
        <v>0</v>
      </c>
      <c r="AI91" s="114">
        <f>$D91*IF(AI$29&gt;'Inputs &amp; Summary'!$D$5,0,IF(AI$29&gt;VLOOKUP($G91,Lists!$J$17:$K$21,2),IF($M91=Lists!$H$3,IF($K91&lt;1,(($S91/$K91)*((1+'Inputs &amp; Summary'!$D$7)^AI$29)),((INT(AI$29/$K91)-INT((AI$29-1)/$K91))*$S91*((1+'Inputs &amp; Summary'!$D$7)^AI$29))),(_xlfn.WEIBULL.DIST(AI$29,$L91,$K91,FALSE)*$S91*((1+'Inputs &amp; Summary'!$D$7)^AI$29))),IF($M91=Lists!$H$3,IF($K91&lt;1,((($R91*(1-$E91)+$Q91*(1-$F91))/$K91)*((1+'Inputs &amp; Summary'!$D$7)^AI$29)),((INT(AI$29/$K91)-INT((AI$29-1)/$K91))*($R91*(1-$E91)+$Q91*(1-$F91))*((1+'Inputs &amp; Summary'!$D$7)^AI$29))),((_xlfn.WEIBULL.DIST(AI$29,$L91,$K91,FALSE)*($R91*(1-$E91)+$Q91*(1-$F91))*((1+'Inputs &amp; Summary'!$D$7)^AI$29))))))</f>
        <v>0</v>
      </c>
      <c r="AJ91" s="114">
        <f>$D91*IF(AJ$29&gt;'Inputs &amp; Summary'!$D$5,0,IF(AJ$29&gt;VLOOKUP($G91,Lists!$J$17:$K$21,2),IF($M91=Lists!$H$3,IF($K91&lt;1,(($S91/$K91)*((1+'Inputs &amp; Summary'!$D$7)^AJ$29)),((INT(AJ$29/$K91)-INT((AJ$29-1)/$K91))*$S91*((1+'Inputs &amp; Summary'!$D$7)^AJ$29))),(_xlfn.WEIBULL.DIST(AJ$29,$L91,$K91,FALSE)*$S91*((1+'Inputs &amp; Summary'!$D$7)^AJ$29))),IF($M91=Lists!$H$3,IF($K91&lt;1,((($R91*(1-$E91)+$Q91*(1-$F91))/$K91)*((1+'Inputs &amp; Summary'!$D$7)^AJ$29)),((INT(AJ$29/$K91)-INT((AJ$29-1)/$K91))*($R91*(1-$E91)+$Q91*(1-$F91))*((1+'Inputs &amp; Summary'!$D$7)^AJ$29))),((_xlfn.WEIBULL.DIST(AJ$29,$L91,$K91,FALSE)*($R91*(1-$E91)+$Q91*(1-$F91))*((1+'Inputs &amp; Summary'!$D$7)^AJ$29))))))</f>
        <v>0</v>
      </c>
      <c r="AK91" s="114">
        <f>$D91*IF(AK$29&gt;'Inputs &amp; Summary'!$D$5,0,IF(AK$29&gt;VLOOKUP($G91,Lists!$J$17:$K$21,2),IF($M91=Lists!$H$3,IF($K91&lt;1,(($S91/$K91)*((1+'Inputs &amp; Summary'!$D$7)^AK$29)),((INT(AK$29/$K91)-INT((AK$29-1)/$K91))*$S91*((1+'Inputs &amp; Summary'!$D$7)^AK$29))),(_xlfn.WEIBULL.DIST(AK$29,$L91,$K91,FALSE)*$S91*((1+'Inputs &amp; Summary'!$D$7)^AK$29))),IF($M91=Lists!$H$3,IF($K91&lt;1,((($R91*(1-$E91)+$Q91*(1-$F91))/$K91)*((1+'Inputs &amp; Summary'!$D$7)^AK$29)),((INT(AK$29/$K91)-INT((AK$29-1)/$K91))*($R91*(1-$E91)+$Q91*(1-$F91))*((1+'Inputs &amp; Summary'!$D$7)^AK$29))),((_xlfn.WEIBULL.DIST(AK$29,$L91,$K91,FALSE)*($R91*(1-$E91)+$Q91*(1-$F91))*((1+'Inputs &amp; Summary'!$D$7)^AK$29))))))</f>
        <v>0</v>
      </c>
      <c r="AL91" s="114">
        <f>$D91*IF(AL$29&gt;'Inputs &amp; Summary'!$D$5,0,IF(AL$29&gt;VLOOKUP($G91,Lists!$J$17:$K$21,2),IF($M91=Lists!$H$3,IF($K91&lt;1,(($S91/$K91)*((1+'Inputs &amp; Summary'!$D$7)^AL$29)),((INT(AL$29/$K91)-INT((AL$29-1)/$K91))*$S91*((1+'Inputs &amp; Summary'!$D$7)^AL$29))),(_xlfn.WEIBULL.DIST(AL$29,$L91,$K91,FALSE)*$S91*((1+'Inputs &amp; Summary'!$D$7)^AL$29))),IF($M91=Lists!$H$3,IF($K91&lt;1,((($R91*(1-$E91)+$Q91*(1-$F91))/$K91)*((1+'Inputs &amp; Summary'!$D$7)^AL$29)),((INT(AL$29/$K91)-INT((AL$29-1)/$K91))*($R91*(1-$E91)+$Q91*(1-$F91))*((1+'Inputs &amp; Summary'!$D$7)^AL$29))),((_xlfn.WEIBULL.DIST(AL$29,$L91,$K91,FALSE)*($R91*(1-$E91)+$Q91*(1-$F91))*((1+'Inputs &amp; Summary'!$D$7)^AL$29))))))</f>
        <v>0</v>
      </c>
      <c r="AM91" s="114">
        <f>$D91*IF(AM$29&gt;'Inputs &amp; Summary'!$D$5,0,IF(AM$29&gt;VLOOKUP($G91,Lists!$J$17:$K$21,2),IF($M91=Lists!$H$3,IF($K91&lt;1,(($S91/$K91)*((1+'Inputs &amp; Summary'!$D$7)^AM$29)),((INT(AM$29/$K91)-INT((AM$29-1)/$K91))*$S91*((1+'Inputs &amp; Summary'!$D$7)^AM$29))),(_xlfn.WEIBULL.DIST(AM$29,$L91,$K91,FALSE)*$S91*((1+'Inputs &amp; Summary'!$D$7)^AM$29))),IF($M91=Lists!$H$3,IF($K91&lt;1,((($R91*(1-$E91)+$Q91*(1-$F91))/$K91)*((1+'Inputs &amp; Summary'!$D$7)^AM$29)),((INT(AM$29/$K91)-INT((AM$29-1)/$K91))*($R91*(1-$E91)+$Q91*(1-$F91))*((1+'Inputs &amp; Summary'!$D$7)^AM$29))),((_xlfn.WEIBULL.DIST(AM$29,$L91,$K91,FALSE)*($R91*(1-$E91)+$Q91*(1-$F91))*((1+'Inputs &amp; Summary'!$D$7)^AM$29))))))</f>
        <v>0</v>
      </c>
      <c r="AN91" s="114">
        <f>$D91*IF(AN$29&gt;'Inputs &amp; Summary'!$D$5,0,IF(AN$29&gt;VLOOKUP($G91,Lists!$J$17:$K$21,2),IF($M91=Lists!$H$3,IF($K91&lt;1,(($S91/$K91)*((1+'Inputs &amp; Summary'!$D$7)^AN$29)),((INT(AN$29/$K91)-INT((AN$29-1)/$K91))*$S91*((1+'Inputs &amp; Summary'!$D$7)^AN$29))),(_xlfn.WEIBULL.DIST(AN$29,$L91,$K91,FALSE)*$S91*((1+'Inputs &amp; Summary'!$D$7)^AN$29))),IF($M91=Lists!$H$3,IF($K91&lt;1,((($R91*(1-$E91)+$Q91*(1-$F91))/$K91)*((1+'Inputs &amp; Summary'!$D$7)^AN$29)),((INT(AN$29/$K91)-INT((AN$29-1)/$K91))*($R91*(1-$E91)+$Q91*(1-$F91))*((1+'Inputs &amp; Summary'!$D$7)^AN$29))),((_xlfn.WEIBULL.DIST(AN$29,$L91,$K91,FALSE)*($R91*(1-$E91)+$Q91*(1-$F91))*((1+'Inputs &amp; Summary'!$D$7)^AN$29))))))</f>
        <v>0</v>
      </c>
      <c r="AO91" s="114">
        <f>$D91*IF(AO$29&gt;'Inputs &amp; Summary'!$D$5,0,IF(AO$29&gt;VLOOKUP($G91,Lists!$J$17:$K$21,2),IF($M91=Lists!$H$3,IF($K91&lt;1,(($S91/$K91)*((1+'Inputs &amp; Summary'!$D$7)^AO$29)),((INT(AO$29/$K91)-INT((AO$29-1)/$K91))*$S91*((1+'Inputs &amp; Summary'!$D$7)^AO$29))),(_xlfn.WEIBULL.DIST(AO$29,$L91,$K91,FALSE)*$S91*((1+'Inputs &amp; Summary'!$D$7)^AO$29))),IF($M91=Lists!$H$3,IF($K91&lt;1,((($R91*(1-$E91)+$Q91*(1-$F91))/$K91)*((1+'Inputs &amp; Summary'!$D$7)^AO$29)),((INT(AO$29/$K91)-INT((AO$29-1)/$K91))*($R91*(1-$E91)+$Q91*(1-$F91))*((1+'Inputs &amp; Summary'!$D$7)^AO$29))),((_xlfn.WEIBULL.DIST(AO$29,$L91,$K91,FALSE)*($R91*(1-$E91)+$Q91*(1-$F91))*((1+'Inputs &amp; Summary'!$D$7)^AO$29))))))</f>
        <v>0</v>
      </c>
      <c r="AP91" s="114">
        <f>$D91*IF(AP$29&gt;'Inputs &amp; Summary'!$D$5,0,IF(AP$29&gt;VLOOKUP($G91,Lists!$J$17:$K$21,2),IF($M91=Lists!$H$3,IF($K91&lt;1,(($S91/$K91)*((1+'Inputs &amp; Summary'!$D$7)^AP$29)),((INT(AP$29/$K91)-INT((AP$29-1)/$K91))*$S91*((1+'Inputs &amp; Summary'!$D$7)^AP$29))),(_xlfn.WEIBULL.DIST(AP$29,$L91,$K91,FALSE)*$S91*((1+'Inputs &amp; Summary'!$D$7)^AP$29))),IF($M91=Lists!$H$3,IF($K91&lt;1,((($R91*(1-$E91)+$Q91*(1-$F91))/$K91)*((1+'Inputs &amp; Summary'!$D$7)^AP$29)),((INT(AP$29/$K91)-INT((AP$29-1)/$K91))*($R91*(1-$E91)+$Q91*(1-$F91))*((1+'Inputs &amp; Summary'!$D$7)^AP$29))),((_xlfn.WEIBULL.DIST(AP$29,$L91,$K91,FALSE)*($R91*(1-$E91)+$Q91*(1-$F91))*((1+'Inputs &amp; Summary'!$D$7)^AP$29))))))</f>
        <v>0</v>
      </c>
      <c r="AQ91" s="114">
        <f>$D91*IF(AQ$29&gt;'Inputs &amp; Summary'!$D$5,0,IF(AQ$29&gt;VLOOKUP($G91,Lists!$J$17:$K$21,2),IF($M91=Lists!$H$3,IF($K91&lt;1,(($S91/$K91)*((1+'Inputs &amp; Summary'!$D$7)^AQ$29)),((INT(AQ$29/$K91)-INT((AQ$29-1)/$K91))*$S91*((1+'Inputs &amp; Summary'!$D$7)^AQ$29))),(_xlfn.WEIBULL.DIST(AQ$29,$L91,$K91,FALSE)*$S91*((1+'Inputs &amp; Summary'!$D$7)^AQ$29))),IF($M91=Lists!$H$3,IF($K91&lt;1,((($R91*(1-$E91)+$Q91*(1-$F91))/$K91)*((1+'Inputs &amp; Summary'!$D$7)^AQ$29)),((INT(AQ$29/$K91)-INT((AQ$29-1)/$K91))*($R91*(1-$E91)+$Q91*(1-$F91))*((1+'Inputs &amp; Summary'!$D$7)^AQ$29))),((_xlfn.WEIBULL.DIST(AQ$29,$L91,$K91,FALSE)*($R91*(1-$E91)+$Q91*(1-$F91))*((1+'Inputs &amp; Summary'!$D$7)^AQ$29))))))</f>
        <v>0</v>
      </c>
      <c r="AR91" s="114">
        <f>$D91*IF(AR$29&gt;'Inputs &amp; Summary'!$D$5,0,IF(AR$29&gt;VLOOKUP($G91,Lists!$J$17:$K$21,2),IF($M91=Lists!$H$3,IF($K91&lt;1,(($S91/$K91)*((1+'Inputs &amp; Summary'!$D$7)^AR$29)),((INT(AR$29/$K91)-INT((AR$29-1)/$K91))*$S91*((1+'Inputs &amp; Summary'!$D$7)^AR$29))),(_xlfn.WEIBULL.DIST(AR$29,$L91,$K91,FALSE)*$S91*((1+'Inputs &amp; Summary'!$D$7)^AR$29))),IF($M91=Lists!$H$3,IF($K91&lt;1,((($R91*(1-$E91)+$Q91*(1-$F91))/$K91)*((1+'Inputs &amp; Summary'!$D$7)^AR$29)),((INT(AR$29/$K91)-INT((AR$29-1)/$K91))*($R91*(1-$E91)+$Q91*(1-$F91))*((1+'Inputs &amp; Summary'!$D$7)^AR$29))),((_xlfn.WEIBULL.DIST(AR$29,$L91,$K91,FALSE)*($R91*(1-$E91)+$Q91*(1-$F91))*((1+'Inputs &amp; Summary'!$D$7)^AR$29))))))</f>
        <v>0</v>
      </c>
      <c r="AS91" s="114">
        <f>$D91*IF(AS$29&gt;'Inputs &amp; Summary'!$D$5,0,IF(AS$29&gt;VLOOKUP($G91,Lists!$J$17:$K$21,2),IF($M91=Lists!$H$3,IF($K91&lt;1,(($S91/$K91)*((1+'Inputs &amp; Summary'!$D$7)^AS$29)),((INT(AS$29/$K91)-INT((AS$29-1)/$K91))*$S91*((1+'Inputs &amp; Summary'!$D$7)^AS$29))),(_xlfn.WEIBULL.DIST(AS$29,$L91,$K91,FALSE)*$S91*((1+'Inputs &amp; Summary'!$D$7)^AS$29))),IF($M91=Lists!$H$3,IF($K91&lt;1,((($R91*(1-$E91)+$Q91*(1-$F91))/$K91)*((1+'Inputs &amp; Summary'!$D$7)^AS$29)),((INT(AS$29/$K91)-INT((AS$29-1)/$K91))*($R91*(1-$E91)+$Q91*(1-$F91))*((1+'Inputs &amp; Summary'!$D$7)^AS$29))),((_xlfn.WEIBULL.DIST(AS$29,$L91,$K91,FALSE)*($R91*(1-$E91)+$Q91*(1-$F91))*((1+'Inputs &amp; Summary'!$D$7)^AS$29))))))</f>
        <v>0</v>
      </c>
      <c r="AT91" s="114">
        <f>$D91*IF(AT$29&gt;'Inputs &amp; Summary'!$D$5,0,IF(AT$29&gt;VLOOKUP($G91,Lists!$J$17:$K$21,2),IF($M91=Lists!$H$3,IF($K91&lt;1,(($S91/$K91)*((1+'Inputs &amp; Summary'!$D$7)^AT$29)),((INT(AT$29/$K91)-INT((AT$29-1)/$K91))*$S91*((1+'Inputs &amp; Summary'!$D$7)^AT$29))),(_xlfn.WEIBULL.DIST(AT$29,$L91,$K91,FALSE)*$S91*((1+'Inputs &amp; Summary'!$D$7)^AT$29))),IF($M91=Lists!$H$3,IF($K91&lt;1,((($R91*(1-$E91)+$Q91*(1-$F91))/$K91)*((1+'Inputs &amp; Summary'!$D$7)^AT$29)),((INT(AT$29/$K91)-INT((AT$29-1)/$K91))*($R91*(1-$E91)+$Q91*(1-$F91))*((1+'Inputs &amp; Summary'!$D$7)^AT$29))),((_xlfn.WEIBULL.DIST(AT$29,$L91,$K91,FALSE)*($R91*(1-$E91)+$Q91*(1-$F91))*((1+'Inputs &amp; Summary'!$D$7)^AT$29))))))</f>
        <v>0</v>
      </c>
      <c r="AU91" s="114">
        <f>$D91*IF(AU$29&gt;'Inputs &amp; Summary'!$D$5,0,IF(AU$29&gt;VLOOKUP($G91,Lists!$J$17:$K$21,2),IF($M91=Lists!$H$3,IF($K91&lt;1,(($S91/$K91)*((1+'Inputs &amp; Summary'!$D$7)^AU$29)),((INT(AU$29/$K91)-INT((AU$29-1)/$K91))*$S91*((1+'Inputs &amp; Summary'!$D$7)^AU$29))),(_xlfn.WEIBULL.DIST(AU$29,$L91,$K91,FALSE)*$S91*((1+'Inputs &amp; Summary'!$D$7)^AU$29))),IF($M91=Lists!$H$3,IF($K91&lt;1,((($R91*(1-$E91)+$Q91*(1-$F91))/$K91)*((1+'Inputs &amp; Summary'!$D$7)^AU$29)),((INT(AU$29/$K91)-INT((AU$29-1)/$K91))*($R91*(1-$E91)+$Q91*(1-$F91))*((1+'Inputs &amp; Summary'!$D$7)^AU$29))),((_xlfn.WEIBULL.DIST(AU$29,$L91,$K91,FALSE)*($R91*(1-$E91)+$Q91*(1-$F91))*((1+'Inputs &amp; Summary'!$D$7)^AU$29))))))</f>
        <v>0</v>
      </c>
      <c r="AV91" s="114">
        <f>$D91*IF(AV$29&gt;'Inputs &amp; Summary'!$D$5,0,IF(AV$29&gt;VLOOKUP($G91,Lists!$J$17:$K$21,2),IF($M91=Lists!$H$3,IF($K91&lt;1,(($S91/$K91)*((1+'Inputs &amp; Summary'!$D$7)^AV$29)),((INT(AV$29/$K91)-INT((AV$29-1)/$K91))*$S91*((1+'Inputs &amp; Summary'!$D$7)^AV$29))),(_xlfn.WEIBULL.DIST(AV$29,$L91,$K91,FALSE)*$S91*((1+'Inputs &amp; Summary'!$D$7)^AV$29))),IF($M91=Lists!$H$3,IF($K91&lt;1,((($R91*(1-$E91)+$Q91*(1-$F91))/$K91)*((1+'Inputs &amp; Summary'!$D$7)^AV$29)),((INT(AV$29/$K91)-INT((AV$29-1)/$K91))*($R91*(1-$E91)+$Q91*(1-$F91))*((1+'Inputs &amp; Summary'!$D$7)^AV$29))),((_xlfn.WEIBULL.DIST(AV$29,$L91,$K91,FALSE)*($R91*(1-$E91)+$Q91*(1-$F91))*((1+'Inputs &amp; Summary'!$D$7)^AV$29))))))</f>
        <v>0</v>
      </c>
      <c r="AW91" s="114">
        <f>$D91*IF(AW$29&gt;'Inputs &amp; Summary'!$D$5,0,IF(AW$29&gt;VLOOKUP($G91,Lists!$J$17:$K$21,2),IF($M91=Lists!$H$3,IF($K91&lt;1,(($S91/$K91)*((1+'Inputs &amp; Summary'!$D$7)^AW$29)),((INT(AW$29/$K91)-INT((AW$29-1)/$K91))*$S91*((1+'Inputs &amp; Summary'!$D$7)^AW$29))),(_xlfn.WEIBULL.DIST(AW$29,$L91,$K91,FALSE)*$S91*((1+'Inputs &amp; Summary'!$D$7)^AW$29))),IF($M91=Lists!$H$3,IF($K91&lt;1,((($R91*(1-$E91)+$Q91*(1-$F91))/$K91)*((1+'Inputs &amp; Summary'!$D$7)^AW$29)),((INT(AW$29/$K91)-INT((AW$29-1)/$K91))*($R91*(1-$E91)+$Q91*(1-$F91))*((1+'Inputs &amp; Summary'!$D$7)^AW$29))),((_xlfn.WEIBULL.DIST(AW$29,$L91,$K91,FALSE)*($R91*(1-$E91)+$Q91*(1-$F91))*((1+'Inputs &amp; Summary'!$D$7)^AW$29))))))</f>
        <v>0</v>
      </c>
      <c r="AX91" s="114">
        <f>$D91*IF(AX$29&gt;'Inputs &amp; Summary'!$D$5,0,IF(AX$29&gt;VLOOKUP($G91,Lists!$J$17:$K$21,2),IF($M91=Lists!$H$3,IF($K91&lt;1,(($S91/$K91)*((1+'Inputs &amp; Summary'!$D$7)^AX$29)),((INT(AX$29/$K91)-INT((AX$29-1)/$K91))*$S91*((1+'Inputs &amp; Summary'!$D$7)^AX$29))),(_xlfn.WEIBULL.DIST(AX$29,$L91,$K91,FALSE)*$S91*((1+'Inputs &amp; Summary'!$D$7)^AX$29))),IF($M91=Lists!$H$3,IF($K91&lt;1,((($R91*(1-$E91)+$Q91*(1-$F91))/$K91)*((1+'Inputs &amp; Summary'!$D$7)^AX$29)),((INT(AX$29/$K91)-INT((AX$29-1)/$K91))*($R91*(1-$E91)+$Q91*(1-$F91))*((1+'Inputs &amp; Summary'!$D$7)^AX$29))),((_xlfn.WEIBULL.DIST(AX$29,$L91,$K91,FALSE)*($R91*(1-$E91)+$Q91*(1-$F91))*((1+'Inputs &amp; Summary'!$D$7)^AX$29))))))</f>
        <v>0</v>
      </c>
      <c r="AY91" s="114">
        <f>$D91*IF(AY$29&gt;'Inputs &amp; Summary'!$D$5,0,IF(AY$29&gt;VLOOKUP($G91,Lists!$J$17:$K$21,2),IF($M91=Lists!$H$3,IF($K91&lt;1,(($S91/$K91)*((1+'Inputs &amp; Summary'!$D$7)^AY$29)),((INT(AY$29/$K91)-INT((AY$29-1)/$K91))*$S91*((1+'Inputs &amp; Summary'!$D$7)^AY$29))),(_xlfn.WEIBULL.DIST(AY$29,$L91,$K91,FALSE)*$S91*((1+'Inputs &amp; Summary'!$D$7)^AY$29))),IF($M91=Lists!$H$3,IF($K91&lt;1,((($R91*(1-$E91)+$Q91*(1-$F91))/$K91)*((1+'Inputs &amp; Summary'!$D$7)^AY$29)),((INT(AY$29/$K91)-INT((AY$29-1)/$K91))*($R91*(1-$E91)+$Q91*(1-$F91))*((1+'Inputs &amp; Summary'!$D$7)^AY$29))),((_xlfn.WEIBULL.DIST(AY$29,$L91,$K91,FALSE)*($R91*(1-$E91)+$Q91*(1-$F91))*((1+'Inputs &amp; Summary'!$D$7)^AY$29))))))</f>
        <v>0</v>
      </c>
      <c r="AZ91" s="114">
        <f>$D91*IF(AZ$29&gt;'Inputs &amp; Summary'!$D$5,0,IF(AZ$29&gt;VLOOKUP($G91,Lists!$J$17:$K$21,2),IF($M91=Lists!$H$3,IF($K91&lt;1,(($S91/$K91)*((1+'Inputs &amp; Summary'!$D$7)^AZ$29)),((INT(AZ$29/$K91)-INT((AZ$29-1)/$K91))*$S91*((1+'Inputs &amp; Summary'!$D$7)^AZ$29))),(_xlfn.WEIBULL.DIST(AZ$29,$L91,$K91,FALSE)*$S91*((1+'Inputs &amp; Summary'!$D$7)^AZ$29))),IF($M91=Lists!$H$3,IF($K91&lt;1,((($R91*(1-$E91)+$Q91*(1-$F91))/$K91)*((1+'Inputs &amp; Summary'!$D$7)^AZ$29)),((INT(AZ$29/$K91)-INT((AZ$29-1)/$K91))*($R91*(1-$E91)+$Q91*(1-$F91))*((1+'Inputs &amp; Summary'!$D$7)^AZ$29))),((_xlfn.WEIBULL.DIST(AZ$29,$L91,$K91,FALSE)*($R91*(1-$E91)+$Q91*(1-$F91))*((1+'Inputs &amp; Summary'!$D$7)^AZ$29))))))</f>
        <v>0</v>
      </c>
      <c r="BA91" s="114">
        <f>$D91*IF(BA$29&gt;'Inputs &amp; Summary'!$D$5,0,IF(BA$29&gt;VLOOKUP($G91,Lists!$J$17:$K$21,2),IF($M91=Lists!$H$3,IF($K91&lt;1,(($S91/$K91)*((1+'Inputs &amp; Summary'!$D$7)^BA$29)),((INT(BA$29/$K91)-INT((BA$29-1)/$K91))*$S91*((1+'Inputs &amp; Summary'!$D$7)^BA$29))),(_xlfn.WEIBULL.DIST(BA$29,$L91,$K91,FALSE)*$S91*((1+'Inputs &amp; Summary'!$D$7)^BA$29))),IF($M91=Lists!$H$3,IF($K91&lt;1,((($R91*(1-$E91)+$Q91*(1-$F91))/$K91)*((1+'Inputs &amp; Summary'!$D$7)^BA$29)),((INT(BA$29/$K91)-INT((BA$29-1)/$K91))*($R91*(1-$E91)+$Q91*(1-$F91))*((1+'Inputs &amp; Summary'!$D$7)^BA$29))),((_xlfn.WEIBULL.DIST(BA$29,$L91,$K91,FALSE)*($R91*(1-$E91)+$Q91*(1-$F91))*((1+'Inputs &amp; Summary'!$D$7)^BA$29))))))</f>
        <v>0</v>
      </c>
      <c r="BB91" s="114">
        <f>$D91*IF(BB$29&gt;'Inputs &amp; Summary'!$D$5,0,IF(BB$29&gt;VLOOKUP($G91,Lists!$J$17:$K$21,2),IF($M91=Lists!$H$3,IF($K91&lt;1,(($S91/$K91)*((1+'Inputs &amp; Summary'!$D$7)^BB$29)),((INT(BB$29/$K91)-INT((BB$29-1)/$K91))*$S91*((1+'Inputs &amp; Summary'!$D$7)^BB$29))),(_xlfn.WEIBULL.DIST(BB$29,$L91,$K91,FALSE)*$S91*((1+'Inputs &amp; Summary'!$D$7)^BB$29))),IF($M91=Lists!$H$3,IF($K91&lt;1,((($R91*(1-$E91)+$Q91*(1-$F91))/$K91)*((1+'Inputs &amp; Summary'!$D$7)^BB$29)),((INT(BB$29/$K91)-INT((BB$29-1)/$K91))*($R91*(1-$E91)+$Q91*(1-$F91))*((1+'Inputs &amp; Summary'!$D$7)^BB$29))),((_xlfn.WEIBULL.DIST(BB$29,$L91,$K91,FALSE)*($R91*(1-$E91)+$Q91*(1-$F91))*((1+'Inputs &amp; Summary'!$D$7)^BB$29))))))</f>
        <v>0</v>
      </c>
      <c r="BC91" s="114">
        <f>$D91*IF(BC$29&gt;'Inputs &amp; Summary'!$D$5,0,IF(BC$29&gt;VLOOKUP($G91,Lists!$J$17:$K$21,2),IF($M91=Lists!$H$3,IF($K91&lt;1,(($S91/$K91)*((1+'Inputs &amp; Summary'!$D$7)^BC$29)),((INT(BC$29/$K91)-INT((BC$29-1)/$K91))*$S91*((1+'Inputs &amp; Summary'!$D$7)^BC$29))),(_xlfn.WEIBULL.DIST(BC$29,$L91,$K91,FALSE)*$S91*((1+'Inputs &amp; Summary'!$D$7)^BC$29))),IF($M91=Lists!$H$3,IF($K91&lt;1,((($R91*(1-$E91)+$Q91*(1-$F91))/$K91)*((1+'Inputs &amp; Summary'!$D$7)^BC$29)),((INT(BC$29/$K91)-INT((BC$29-1)/$K91))*($R91*(1-$E91)+$Q91*(1-$F91))*((1+'Inputs &amp; Summary'!$D$7)^BC$29))),((_xlfn.WEIBULL.DIST(BC$29,$L91,$K91,FALSE)*($R91*(1-$E91)+$Q91*(1-$F91))*((1+'Inputs &amp; Summary'!$D$7)^BC$29))))))</f>
        <v>0</v>
      </c>
      <c r="BD91" s="114">
        <f>$D91*IF(BD$29&gt;'Inputs &amp; Summary'!$D$5,0,IF(BD$29&gt;VLOOKUP($G91,Lists!$J$17:$K$21,2),IF($M91=Lists!$H$3,IF($K91&lt;1,(($S91/$K91)*((1+'Inputs &amp; Summary'!$D$7)^BD$29)),((INT(BD$29/$K91)-INT((BD$29-1)/$K91))*$S91*((1+'Inputs &amp; Summary'!$D$7)^BD$29))),(_xlfn.WEIBULL.DIST(BD$29,$L91,$K91,FALSE)*$S91*((1+'Inputs &amp; Summary'!$D$7)^BD$29))),IF($M91=Lists!$H$3,IF($K91&lt;1,((($R91*(1-$E91)+$Q91*(1-$F91))/$K91)*((1+'Inputs &amp; Summary'!$D$7)^BD$29)),((INT(BD$29/$K91)-INT((BD$29-1)/$K91))*($R91*(1-$E91)+$Q91*(1-$F91))*((1+'Inputs &amp; Summary'!$D$7)^BD$29))),((_xlfn.WEIBULL.DIST(BD$29,$L91,$K91,FALSE)*($R91*(1-$E91)+$Q91*(1-$F91))*((1+'Inputs &amp; Summary'!$D$7)^BD$29))))))</f>
        <v>0</v>
      </c>
      <c r="BE91" s="114">
        <f>$D91*IF(BE$29&gt;'Inputs &amp; Summary'!$D$5,0,IF(BE$29&gt;VLOOKUP($G91,Lists!$J$17:$K$21,2),IF($M91=Lists!$H$3,IF($K91&lt;1,(($S91/$K91)*((1+'Inputs &amp; Summary'!$D$7)^BE$29)),((INT(BE$29/$K91)-INT((BE$29-1)/$K91))*$S91*((1+'Inputs &amp; Summary'!$D$7)^BE$29))),(_xlfn.WEIBULL.DIST(BE$29,$L91,$K91,FALSE)*$S91*((1+'Inputs &amp; Summary'!$D$7)^BE$29))),IF($M91=Lists!$H$3,IF($K91&lt;1,((($R91*(1-$E91)+$Q91*(1-$F91))/$K91)*((1+'Inputs &amp; Summary'!$D$7)^BE$29)),((INT(BE$29/$K91)-INT((BE$29-1)/$K91))*($R91*(1-$E91)+$Q91*(1-$F91))*((1+'Inputs &amp; Summary'!$D$7)^BE$29))),((_xlfn.WEIBULL.DIST(BE$29,$L91,$K91,FALSE)*($R91*(1-$E91)+$Q91*(1-$F91))*((1+'Inputs &amp; Summary'!$D$7)^BE$29))))))</f>
        <v>0</v>
      </c>
      <c r="BF91" s="114">
        <f>$D91*IF(BF$29&gt;'Inputs &amp; Summary'!$D$5,0,IF(BF$29&gt;VLOOKUP($G91,Lists!$J$17:$K$21,2),IF($M91=Lists!$H$3,IF($K91&lt;1,(($S91/$K91)*((1+'Inputs &amp; Summary'!$D$7)^BF$29)),((INT(BF$29/$K91)-INT((BF$29-1)/$K91))*$S91*((1+'Inputs &amp; Summary'!$D$7)^BF$29))),(_xlfn.WEIBULL.DIST(BF$29,$L91,$K91,FALSE)*$S91*((1+'Inputs &amp; Summary'!$D$7)^BF$29))),IF($M91=Lists!$H$3,IF($K91&lt;1,((($R91*(1-$E91)+$Q91*(1-$F91))/$K91)*((1+'Inputs &amp; Summary'!$D$7)^BF$29)),((INT(BF$29/$K91)-INT((BF$29-1)/$K91))*($R91*(1-$E91)+$Q91*(1-$F91))*((1+'Inputs &amp; Summary'!$D$7)^BF$29))),((_xlfn.WEIBULL.DIST(BF$29,$L91,$K91,FALSE)*($R91*(1-$E91)+$Q91*(1-$F91))*((1+'Inputs &amp; Summary'!$D$7)^BF$29))))))</f>
        <v>0</v>
      </c>
      <c r="BG91" s="114">
        <f>$D91*IF(BG$29&gt;'Inputs &amp; Summary'!$D$5,0,IF(BG$29&gt;VLOOKUP($G91,Lists!$J$17:$K$21,2),IF($M91=Lists!$H$3,IF($K91&lt;1,(($S91/$K91)*((1+'Inputs &amp; Summary'!$D$7)^BG$29)),((INT(BG$29/$K91)-INT((BG$29-1)/$K91))*$S91*((1+'Inputs &amp; Summary'!$D$7)^BG$29))),(_xlfn.WEIBULL.DIST(BG$29,$L91,$K91,FALSE)*$S91*((1+'Inputs &amp; Summary'!$D$7)^BG$29))),IF($M91=Lists!$H$3,IF($K91&lt;1,((($R91*(1-$E91)+$Q91*(1-$F91))/$K91)*((1+'Inputs &amp; Summary'!$D$7)^BG$29)),((INT(BG$29/$K91)-INT((BG$29-1)/$K91))*($R91*(1-$E91)+$Q91*(1-$F91))*((1+'Inputs &amp; Summary'!$D$7)^BG$29))),((_xlfn.WEIBULL.DIST(BG$29,$L91,$K91,FALSE)*($R91*(1-$E91)+$Q91*(1-$F91))*((1+'Inputs &amp; Summary'!$D$7)^BG$29))))))</f>
        <v>0</v>
      </c>
      <c r="BH91" s="114">
        <f>$D91*IF(BH$29&gt;'Inputs &amp; Summary'!$D$5,0,IF(BH$29&gt;VLOOKUP($G91,Lists!$J$17:$K$21,2),IF($M91=Lists!$H$3,IF($K91&lt;1,(($S91/$K91)*((1+'Inputs &amp; Summary'!$D$7)^BH$29)),((INT(BH$29/$K91)-INT((BH$29-1)/$K91))*$S91*((1+'Inputs &amp; Summary'!$D$7)^BH$29))),(_xlfn.WEIBULL.DIST(BH$29,$L91,$K91,FALSE)*$S91*((1+'Inputs &amp; Summary'!$D$7)^BH$29))),IF($M91=Lists!$H$3,IF($K91&lt;1,((($R91*(1-$E91)+$Q91*(1-$F91))/$K91)*((1+'Inputs &amp; Summary'!$D$7)^BH$29)),((INT(BH$29/$K91)-INT((BH$29-1)/$K91))*($R91*(1-$E91)+$Q91*(1-$F91))*((1+'Inputs &amp; Summary'!$D$7)^BH$29))),((_xlfn.WEIBULL.DIST(BH$29,$L91,$K91,FALSE)*($R91*(1-$E91)+$Q91*(1-$F91))*((1+'Inputs &amp; Summary'!$D$7)^BH$29))))))</f>
        <v>0</v>
      </c>
      <c r="BI91" s="114">
        <f>$D91*IF(BI$29&gt;'Inputs &amp; Summary'!$D$5,0,IF(BI$29&gt;VLOOKUP($G91,Lists!$J$17:$K$21,2),IF($M91=Lists!$H$3,IF($K91&lt;1,(($S91/$K91)*((1+'Inputs &amp; Summary'!$D$7)^BI$29)),((INT(BI$29/$K91)-INT((BI$29-1)/$K91))*$S91*((1+'Inputs &amp; Summary'!$D$7)^BI$29))),(_xlfn.WEIBULL.DIST(BI$29,$L91,$K91,FALSE)*$S91*((1+'Inputs &amp; Summary'!$D$7)^BI$29))),IF($M91=Lists!$H$3,IF($K91&lt;1,((($R91*(1-$E91)+$Q91*(1-$F91))/$K91)*((1+'Inputs &amp; Summary'!$D$7)^BI$29)),((INT(BI$29/$K91)-INT((BI$29-1)/$K91))*($R91*(1-$E91)+$Q91*(1-$F91))*((1+'Inputs &amp; Summary'!$D$7)^BI$29))),((_xlfn.WEIBULL.DIST(BI$29,$L91,$K91,FALSE)*($R91*(1-$E91)+$Q91*(1-$F91))*((1+'Inputs &amp; Summary'!$D$7)^BI$29))))))</f>
        <v>0</v>
      </c>
      <c r="BJ91" s="114">
        <f>$D91*IF(BJ$29&gt;'Inputs &amp; Summary'!$D$5,0,IF(BJ$29&gt;VLOOKUP($G91,Lists!$J$17:$K$21,2),IF($M91=Lists!$H$3,IF($K91&lt;1,(($S91/$K91)*((1+'Inputs &amp; Summary'!$D$7)^BJ$29)),((INT(BJ$29/$K91)-INT((BJ$29-1)/$K91))*$S91*((1+'Inputs &amp; Summary'!$D$7)^BJ$29))),(_xlfn.WEIBULL.DIST(BJ$29,$L91,$K91,FALSE)*$S91*((1+'Inputs &amp; Summary'!$D$7)^BJ$29))),IF($M91=Lists!$H$3,IF($K91&lt;1,((($R91*(1-$E91)+$Q91*(1-$F91))/$K91)*((1+'Inputs &amp; Summary'!$D$7)^BJ$29)),((INT(BJ$29/$K91)-INT((BJ$29-1)/$K91))*($R91*(1-$E91)+$Q91*(1-$F91))*((1+'Inputs &amp; Summary'!$D$7)^BJ$29))),((_xlfn.WEIBULL.DIST(BJ$29,$L91,$K91,FALSE)*($R91*(1-$E91)+$Q91*(1-$F91))*((1+'Inputs &amp; Summary'!$D$7)^BJ$29))))))</f>
        <v>0</v>
      </c>
      <c r="BK91" s="114">
        <f>$D91*IF(BK$29&gt;'Inputs &amp; Summary'!$D$5,0,IF(BK$29&gt;VLOOKUP($G91,Lists!$J$17:$K$21,2),IF($M91=Lists!$H$3,IF($K91&lt;1,(($S91/$K91)*((1+'Inputs &amp; Summary'!$D$7)^BK$29)),((INT(BK$29/$K91)-INT((BK$29-1)/$K91))*$S91*((1+'Inputs &amp; Summary'!$D$7)^BK$29))),(_xlfn.WEIBULL.DIST(BK$29,$L91,$K91,FALSE)*$S91*((1+'Inputs &amp; Summary'!$D$7)^BK$29))),IF($M91=Lists!$H$3,IF($K91&lt;1,((($R91*(1-$E91)+$Q91*(1-$F91))/$K91)*((1+'Inputs &amp; Summary'!$D$7)^BK$29)),((INT(BK$29/$K91)-INT((BK$29-1)/$K91))*($R91*(1-$E91)+$Q91*(1-$F91))*((1+'Inputs &amp; Summary'!$D$7)^BK$29))),((_xlfn.WEIBULL.DIST(BK$29,$L91,$K91,FALSE)*($R91*(1-$E91)+$Q91*(1-$F91))*((1+'Inputs &amp; Summary'!$D$7)^BK$29))))))</f>
        <v>0</v>
      </c>
      <c r="BL91" s="114">
        <f>$D91*IF(BL$29&gt;'Inputs &amp; Summary'!$D$5,0,IF(BL$29&gt;VLOOKUP($G91,Lists!$J$17:$K$21,2),IF($M91=Lists!$H$3,IF($K91&lt;1,(($S91/$K91)*((1+'Inputs &amp; Summary'!$D$7)^BL$29)),((INT(BL$29/$K91)-INT((BL$29-1)/$K91))*$S91*((1+'Inputs &amp; Summary'!$D$7)^BL$29))),(_xlfn.WEIBULL.DIST(BL$29,$L91,$K91,FALSE)*$S91*((1+'Inputs &amp; Summary'!$D$7)^BL$29))),IF($M91=Lists!$H$3,IF($K91&lt;1,((($R91*(1-$E91)+$Q91*(1-$F91))/$K91)*((1+'Inputs &amp; Summary'!$D$7)^BL$29)),((INT(BL$29/$K91)-INT((BL$29-1)/$K91))*($R91*(1-$E91)+$Q91*(1-$F91))*((1+'Inputs &amp; Summary'!$D$7)^BL$29))),((_xlfn.WEIBULL.DIST(BL$29,$L91,$K91,FALSE)*($R91*(1-$E91)+$Q91*(1-$F91))*((1+'Inputs &amp; Summary'!$D$7)^BL$29))))))</f>
        <v>0</v>
      </c>
    </row>
    <row r="92" spans="1:64" s="1" customFormat="1" ht="28.8" x14ac:dyDescent="0.3">
      <c r="A92" s="79" t="s">
        <v>178</v>
      </c>
      <c r="B92" s="33" t="s">
        <v>307</v>
      </c>
      <c r="C92" s="33" t="s">
        <v>17</v>
      </c>
      <c r="D92" s="68">
        <f>IF($B$21=Lists!$I$3,0,IF($B$21=Lists!$I$5,0,1))</f>
        <v>0</v>
      </c>
      <c r="E92" s="68">
        <v>1</v>
      </c>
      <c r="F92" s="68">
        <v>1</v>
      </c>
      <c r="G92" s="213" t="s">
        <v>17</v>
      </c>
      <c r="H92" s="34"/>
      <c r="I92" s="34" t="s">
        <v>95</v>
      </c>
      <c r="J92" s="33">
        <f>VLOOKUP(I92,'Labor Rates'!$A$1:$B$16,2)</f>
        <v>23.197115384615383</v>
      </c>
      <c r="K92" s="35">
        <v>5</v>
      </c>
      <c r="L92" s="35">
        <v>1</v>
      </c>
      <c r="M92" s="33" t="s">
        <v>259</v>
      </c>
      <c r="N92" s="84">
        <f>'Inputs &amp; Summary'!$D$30</f>
        <v>1</v>
      </c>
      <c r="O92" s="35">
        <v>0.5</v>
      </c>
      <c r="P92" s="5">
        <v>105</v>
      </c>
      <c r="Q92" s="73">
        <f t="shared" si="11"/>
        <v>11.598557692307692</v>
      </c>
      <c r="R92" s="73">
        <f t="shared" si="12"/>
        <v>105</v>
      </c>
      <c r="S92" s="74">
        <f t="shared" si="13"/>
        <v>0</v>
      </c>
      <c r="T92" s="88"/>
      <c r="U92" s="80"/>
      <c r="V92" s="87">
        <f t="shared" si="14"/>
        <v>0</v>
      </c>
      <c r="W92" s="87">
        <f>NPV('Inputs &amp; Summary'!$D$6,Y92:BL92)</f>
        <v>0</v>
      </c>
      <c r="X92" s="90">
        <f t="shared" si="15"/>
        <v>0</v>
      </c>
      <c r="Y92" s="114">
        <f>$D92*IF(Y$29&gt;'Inputs &amp; Summary'!$D$5,0,IF(Y$29&gt;VLOOKUP($G92,Lists!$J$17:$K$21,2),IF($M92=Lists!$H$3,IF($K92&lt;1,(($S92/$K92)*((1+'Inputs &amp; Summary'!$D$7)^Y$29)),((INT(Y$29/$K92)-INT((Y$29-1)/$K92))*$S92*((1+'Inputs &amp; Summary'!$D$7)^Y$29))),(_xlfn.WEIBULL.DIST(Y$29,$L92,$K92,FALSE)*$S92*((1+'Inputs &amp; Summary'!$D$7)^Y$29))),IF($M92=Lists!$H$3,IF($K92&lt;1,((($R92*(1-$E92)+$Q92*(1-$F92))/$K92)*((1+'Inputs &amp; Summary'!$D$7)^Y$29)),((INT(Y$29/$K92)-INT((Y$29-1)/$K92))*($R92*(1-$E92)+$Q92*(1-$F92))*((1+'Inputs &amp; Summary'!$D$7)^Y$29))),((_xlfn.WEIBULL.DIST(Y$29,$L92,$K92,FALSE)*($R92*(1-$E92)+$Q92*(1-$F92))*((1+'Inputs &amp; Summary'!$D$7)^Y$29))))))</f>
        <v>0</v>
      </c>
      <c r="Z92" s="114">
        <f>$D92*IF(Z$29&gt;'Inputs &amp; Summary'!$D$5,0,IF(Z$29&gt;VLOOKUP($G92,Lists!$J$17:$K$21,2),IF($M92=Lists!$H$3,IF($K92&lt;1,(($S92/$K92)*((1+'Inputs &amp; Summary'!$D$7)^Z$29)),((INT(Z$29/$K92)-INT((Z$29-1)/$K92))*$S92*((1+'Inputs &amp; Summary'!$D$7)^Z$29))),(_xlfn.WEIBULL.DIST(Z$29,$L92,$K92,FALSE)*$S92*((1+'Inputs &amp; Summary'!$D$7)^Z$29))),IF($M92=Lists!$H$3,IF($K92&lt;1,((($R92*(1-$E92)+$Q92*(1-$F92))/$K92)*((1+'Inputs &amp; Summary'!$D$7)^Z$29)),((INT(Z$29/$K92)-INT((Z$29-1)/$K92))*($R92*(1-$E92)+$Q92*(1-$F92))*((1+'Inputs &amp; Summary'!$D$7)^Z$29))),((_xlfn.WEIBULL.DIST(Z$29,$L92,$K92,FALSE)*($R92*(1-$E92)+$Q92*(1-$F92))*((1+'Inputs &amp; Summary'!$D$7)^Z$29))))))</f>
        <v>0</v>
      </c>
      <c r="AA92" s="114">
        <f>$D92*IF(AA$29&gt;'Inputs &amp; Summary'!$D$5,0,IF(AA$29&gt;VLOOKUP($G92,Lists!$J$17:$K$21,2),IF($M92=Lists!$H$3,IF($K92&lt;1,(($S92/$K92)*((1+'Inputs &amp; Summary'!$D$7)^AA$29)),((INT(AA$29/$K92)-INT((AA$29-1)/$K92))*$S92*((1+'Inputs &amp; Summary'!$D$7)^AA$29))),(_xlfn.WEIBULL.DIST(AA$29,$L92,$K92,FALSE)*$S92*((1+'Inputs &amp; Summary'!$D$7)^AA$29))),IF($M92=Lists!$H$3,IF($K92&lt;1,((($R92*(1-$E92)+$Q92*(1-$F92))/$K92)*((1+'Inputs &amp; Summary'!$D$7)^AA$29)),((INT(AA$29/$K92)-INT((AA$29-1)/$K92))*($R92*(1-$E92)+$Q92*(1-$F92))*((1+'Inputs &amp; Summary'!$D$7)^AA$29))),((_xlfn.WEIBULL.DIST(AA$29,$L92,$K92,FALSE)*($R92*(1-$E92)+$Q92*(1-$F92))*((1+'Inputs &amp; Summary'!$D$7)^AA$29))))))</f>
        <v>0</v>
      </c>
      <c r="AB92" s="114">
        <f>$D92*IF(AB$29&gt;'Inputs &amp; Summary'!$D$5,0,IF(AB$29&gt;VLOOKUP($G92,Lists!$J$17:$K$21,2),IF($M92=Lists!$H$3,IF($K92&lt;1,(($S92/$K92)*((1+'Inputs &amp; Summary'!$D$7)^AB$29)),((INT(AB$29/$K92)-INT((AB$29-1)/$K92))*$S92*((1+'Inputs &amp; Summary'!$D$7)^AB$29))),(_xlfn.WEIBULL.DIST(AB$29,$L92,$K92,FALSE)*$S92*((1+'Inputs &amp; Summary'!$D$7)^AB$29))),IF($M92=Lists!$H$3,IF($K92&lt;1,((($R92*(1-$E92)+$Q92*(1-$F92))/$K92)*((1+'Inputs &amp; Summary'!$D$7)^AB$29)),((INT(AB$29/$K92)-INT((AB$29-1)/$K92))*($R92*(1-$E92)+$Q92*(1-$F92))*((1+'Inputs &amp; Summary'!$D$7)^AB$29))),((_xlfn.WEIBULL.DIST(AB$29,$L92,$K92,FALSE)*($R92*(1-$E92)+$Q92*(1-$F92))*((1+'Inputs &amp; Summary'!$D$7)^AB$29))))))</f>
        <v>0</v>
      </c>
      <c r="AC92" s="114">
        <f>$D92*IF(AC$29&gt;'Inputs &amp; Summary'!$D$5,0,IF(AC$29&gt;VLOOKUP($G92,Lists!$J$17:$K$21,2),IF($M92=Lists!$H$3,IF($K92&lt;1,(($S92/$K92)*((1+'Inputs &amp; Summary'!$D$7)^AC$29)),((INT(AC$29/$K92)-INT((AC$29-1)/$K92))*$S92*((1+'Inputs &amp; Summary'!$D$7)^AC$29))),(_xlfn.WEIBULL.DIST(AC$29,$L92,$K92,FALSE)*$S92*((1+'Inputs &amp; Summary'!$D$7)^AC$29))),IF($M92=Lists!$H$3,IF($K92&lt;1,((($R92*(1-$E92)+$Q92*(1-$F92))/$K92)*((1+'Inputs &amp; Summary'!$D$7)^AC$29)),((INT(AC$29/$K92)-INT((AC$29-1)/$K92))*($R92*(1-$E92)+$Q92*(1-$F92))*((1+'Inputs &amp; Summary'!$D$7)^AC$29))),((_xlfn.WEIBULL.DIST(AC$29,$L92,$K92,FALSE)*($R92*(1-$E92)+$Q92*(1-$F92))*((1+'Inputs &amp; Summary'!$D$7)^AC$29))))))</f>
        <v>0</v>
      </c>
      <c r="AD92" s="114">
        <f>$D92*IF(AD$29&gt;'Inputs &amp; Summary'!$D$5,0,IF(AD$29&gt;VLOOKUP($G92,Lists!$J$17:$K$21,2),IF($M92=Lists!$H$3,IF($K92&lt;1,(($S92/$K92)*((1+'Inputs &amp; Summary'!$D$7)^AD$29)),((INT(AD$29/$K92)-INT((AD$29-1)/$K92))*$S92*((1+'Inputs &amp; Summary'!$D$7)^AD$29))),(_xlfn.WEIBULL.DIST(AD$29,$L92,$K92,FALSE)*$S92*((1+'Inputs &amp; Summary'!$D$7)^AD$29))),IF($M92=Lists!$H$3,IF($K92&lt;1,((($R92*(1-$E92)+$Q92*(1-$F92))/$K92)*((1+'Inputs &amp; Summary'!$D$7)^AD$29)),((INT(AD$29/$K92)-INT((AD$29-1)/$K92))*($R92*(1-$E92)+$Q92*(1-$F92))*((1+'Inputs &amp; Summary'!$D$7)^AD$29))),((_xlfn.WEIBULL.DIST(AD$29,$L92,$K92,FALSE)*($R92*(1-$E92)+$Q92*(1-$F92))*((1+'Inputs &amp; Summary'!$D$7)^AD$29))))))</f>
        <v>0</v>
      </c>
      <c r="AE92" s="114">
        <f>$D92*IF(AE$29&gt;'Inputs &amp; Summary'!$D$5,0,IF(AE$29&gt;VLOOKUP($G92,Lists!$J$17:$K$21,2),IF($M92=Lists!$H$3,IF($K92&lt;1,(($S92/$K92)*((1+'Inputs &amp; Summary'!$D$7)^AE$29)),((INT(AE$29/$K92)-INT((AE$29-1)/$K92))*$S92*((1+'Inputs &amp; Summary'!$D$7)^AE$29))),(_xlfn.WEIBULL.DIST(AE$29,$L92,$K92,FALSE)*$S92*((1+'Inputs &amp; Summary'!$D$7)^AE$29))),IF($M92=Lists!$H$3,IF($K92&lt;1,((($R92*(1-$E92)+$Q92*(1-$F92))/$K92)*((1+'Inputs &amp; Summary'!$D$7)^AE$29)),((INT(AE$29/$K92)-INT((AE$29-1)/$K92))*($R92*(1-$E92)+$Q92*(1-$F92))*((1+'Inputs &amp; Summary'!$D$7)^AE$29))),((_xlfn.WEIBULL.DIST(AE$29,$L92,$K92,FALSE)*($R92*(1-$E92)+$Q92*(1-$F92))*((1+'Inputs &amp; Summary'!$D$7)^AE$29))))))</f>
        <v>0</v>
      </c>
      <c r="AF92" s="114">
        <f>$D92*IF(AF$29&gt;'Inputs &amp; Summary'!$D$5,0,IF(AF$29&gt;VLOOKUP($G92,Lists!$J$17:$K$21,2),IF($M92=Lists!$H$3,IF($K92&lt;1,(($S92/$K92)*((1+'Inputs &amp; Summary'!$D$7)^AF$29)),((INT(AF$29/$K92)-INT((AF$29-1)/$K92))*$S92*((1+'Inputs &amp; Summary'!$D$7)^AF$29))),(_xlfn.WEIBULL.DIST(AF$29,$L92,$K92,FALSE)*$S92*((1+'Inputs &amp; Summary'!$D$7)^AF$29))),IF($M92=Lists!$H$3,IF($K92&lt;1,((($R92*(1-$E92)+$Q92*(1-$F92))/$K92)*((1+'Inputs &amp; Summary'!$D$7)^AF$29)),((INT(AF$29/$K92)-INT((AF$29-1)/$K92))*($R92*(1-$E92)+$Q92*(1-$F92))*((1+'Inputs &amp; Summary'!$D$7)^AF$29))),((_xlfn.WEIBULL.DIST(AF$29,$L92,$K92,FALSE)*($R92*(1-$E92)+$Q92*(1-$F92))*((1+'Inputs &amp; Summary'!$D$7)^AF$29))))))</f>
        <v>0</v>
      </c>
      <c r="AG92" s="114">
        <f>$D92*IF(AG$29&gt;'Inputs &amp; Summary'!$D$5,0,IF(AG$29&gt;VLOOKUP($G92,Lists!$J$17:$K$21,2),IF($M92=Lists!$H$3,IF($K92&lt;1,(($S92/$K92)*((1+'Inputs &amp; Summary'!$D$7)^AG$29)),((INT(AG$29/$K92)-INT((AG$29-1)/$K92))*$S92*((1+'Inputs &amp; Summary'!$D$7)^AG$29))),(_xlfn.WEIBULL.DIST(AG$29,$L92,$K92,FALSE)*$S92*((1+'Inputs &amp; Summary'!$D$7)^AG$29))),IF($M92=Lists!$H$3,IF($K92&lt;1,((($R92*(1-$E92)+$Q92*(1-$F92))/$K92)*((1+'Inputs &amp; Summary'!$D$7)^AG$29)),((INT(AG$29/$K92)-INT((AG$29-1)/$K92))*($R92*(1-$E92)+$Q92*(1-$F92))*((1+'Inputs &amp; Summary'!$D$7)^AG$29))),((_xlfn.WEIBULL.DIST(AG$29,$L92,$K92,FALSE)*($R92*(1-$E92)+$Q92*(1-$F92))*((1+'Inputs &amp; Summary'!$D$7)^AG$29))))))</f>
        <v>0</v>
      </c>
      <c r="AH92" s="114">
        <f>$D92*IF(AH$29&gt;'Inputs &amp; Summary'!$D$5,0,IF(AH$29&gt;VLOOKUP($G92,Lists!$J$17:$K$21,2),IF($M92=Lists!$H$3,IF($K92&lt;1,(($S92/$K92)*((1+'Inputs &amp; Summary'!$D$7)^AH$29)),((INT(AH$29/$K92)-INT((AH$29-1)/$K92))*$S92*((1+'Inputs &amp; Summary'!$D$7)^AH$29))),(_xlfn.WEIBULL.DIST(AH$29,$L92,$K92,FALSE)*$S92*((1+'Inputs &amp; Summary'!$D$7)^AH$29))),IF($M92=Lists!$H$3,IF($K92&lt;1,((($R92*(1-$E92)+$Q92*(1-$F92))/$K92)*((1+'Inputs &amp; Summary'!$D$7)^AH$29)),((INT(AH$29/$K92)-INT((AH$29-1)/$K92))*($R92*(1-$E92)+$Q92*(1-$F92))*((1+'Inputs &amp; Summary'!$D$7)^AH$29))),((_xlfn.WEIBULL.DIST(AH$29,$L92,$K92,FALSE)*($R92*(1-$E92)+$Q92*(1-$F92))*((1+'Inputs &amp; Summary'!$D$7)^AH$29))))))</f>
        <v>0</v>
      </c>
      <c r="AI92" s="114">
        <f>$D92*IF(AI$29&gt;'Inputs &amp; Summary'!$D$5,0,IF(AI$29&gt;VLOOKUP($G92,Lists!$J$17:$K$21,2),IF($M92=Lists!$H$3,IF($K92&lt;1,(($S92/$K92)*((1+'Inputs &amp; Summary'!$D$7)^AI$29)),((INT(AI$29/$K92)-INT((AI$29-1)/$K92))*$S92*((1+'Inputs &amp; Summary'!$D$7)^AI$29))),(_xlfn.WEIBULL.DIST(AI$29,$L92,$K92,FALSE)*$S92*((1+'Inputs &amp; Summary'!$D$7)^AI$29))),IF($M92=Lists!$H$3,IF($K92&lt;1,((($R92*(1-$E92)+$Q92*(1-$F92))/$K92)*((1+'Inputs &amp; Summary'!$D$7)^AI$29)),((INT(AI$29/$K92)-INT((AI$29-1)/$K92))*($R92*(1-$E92)+$Q92*(1-$F92))*((1+'Inputs &amp; Summary'!$D$7)^AI$29))),((_xlfn.WEIBULL.DIST(AI$29,$L92,$K92,FALSE)*($R92*(1-$E92)+$Q92*(1-$F92))*((1+'Inputs &amp; Summary'!$D$7)^AI$29))))))</f>
        <v>0</v>
      </c>
      <c r="AJ92" s="114">
        <f>$D92*IF(AJ$29&gt;'Inputs &amp; Summary'!$D$5,0,IF(AJ$29&gt;VLOOKUP($G92,Lists!$J$17:$K$21,2),IF($M92=Lists!$H$3,IF($K92&lt;1,(($S92/$K92)*((1+'Inputs &amp; Summary'!$D$7)^AJ$29)),((INT(AJ$29/$K92)-INT((AJ$29-1)/$K92))*$S92*((1+'Inputs &amp; Summary'!$D$7)^AJ$29))),(_xlfn.WEIBULL.DIST(AJ$29,$L92,$K92,FALSE)*$S92*((1+'Inputs &amp; Summary'!$D$7)^AJ$29))),IF($M92=Lists!$H$3,IF($K92&lt;1,((($R92*(1-$E92)+$Q92*(1-$F92))/$K92)*((1+'Inputs &amp; Summary'!$D$7)^AJ$29)),((INT(AJ$29/$K92)-INT((AJ$29-1)/$K92))*($R92*(1-$E92)+$Q92*(1-$F92))*((1+'Inputs &amp; Summary'!$D$7)^AJ$29))),((_xlfn.WEIBULL.DIST(AJ$29,$L92,$K92,FALSE)*($R92*(1-$E92)+$Q92*(1-$F92))*((1+'Inputs &amp; Summary'!$D$7)^AJ$29))))))</f>
        <v>0</v>
      </c>
      <c r="AK92" s="114">
        <f>$D92*IF(AK$29&gt;'Inputs &amp; Summary'!$D$5,0,IF(AK$29&gt;VLOOKUP($G92,Lists!$J$17:$K$21,2),IF($M92=Lists!$H$3,IF($K92&lt;1,(($S92/$K92)*((1+'Inputs &amp; Summary'!$D$7)^AK$29)),((INT(AK$29/$K92)-INT((AK$29-1)/$K92))*$S92*((1+'Inputs &amp; Summary'!$D$7)^AK$29))),(_xlfn.WEIBULL.DIST(AK$29,$L92,$K92,FALSE)*$S92*((1+'Inputs &amp; Summary'!$D$7)^AK$29))),IF($M92=Lists!$H$3,IF($K92&lt;1,((($R92*(1-$E92)+$Q92*(1-$F92))/$K92)*((1+'Inputs &amp; Summary'!$D$7)^AK$29)),((INT(AK$29/$K92)-INT((AK$29-1)/$K92))*($R92*(1-$E92)+$Q92*(1-$F92))*((1+'Inputs &amp; Summary'!$D$7)^AK$29))),((_xlfn.WEIBULL.DIST(AK$29,$L92,$K92,FALSE)*($R92*(1-$E92)+$Q92*(1-$F92))*((1+'Inputs &amp; Summary'!$D$7)^AK$29))))))</f>
        <v>0</v>
      </c>
      <c r="AL92" s="114">
        <f>$D92*IF(AL$29&gt;'Inputs &amp; Summary'!$D$5,0,IF(AL$29&gt;VLOOKUP($G92,Lists!$J$17:$K$21,2),IF($M92=Lists!$H$3,IF($K92&lt;1,(($S92/$K92)*((1+'Inputs &amp; Summary'!$D$7)^AL$29)),((INT(AL$29/$K92)-INT((AL$29-1)/$K92))*$S92*((1+'Inputs &amp; Summary'!$D$7)^AL$29))),(_xlfn.WEIBULL.DIST(AL$29,$L92,$K92,FALSE)*$S92*((1+'Inputs &amp; Summary'!$D$7)^AL$29))),IF($M92=Lists!$H$3,IF($K92&lt;1,((($R92*(1-$E92)+$Q92*(1-$F92))/$K92)*((1+'Inputs &amp; Summary'!$D$7)^AL$29)),((INT(AL$29/$K92)-INT((AL$29-1)/$K92))*($R92*(1-$E92)+$Q92*(1-$F92))*((1+'Inputs &amp; Summary'!$D$7)^AL$29))),((_xlfn.WEIBULL.DIST(AL$29,$L92,$K92,FALSE)*($R92*(1-$E92)+$Q92*(1-$F92))*((1+'Inputs &amp; Summary'!$D$7)^AL$29))))))</f>
        <v>0</v>
      </c>
      <c r="AM92" s="114">
        <f>$D92*IF(AM$29&gt;'Inputs &amp; Summary'!$D$5,0,IF(AM$29&gt;VLOOKUP($G92,Lists!$J$17:$K$21,2),IF($M92=Lists!$H$3,IF($K92&lt;1,(($S92/$K92)*((1+'Inputs &amp; Summary'!$D$7)^AM$29)),((INT(AM$29/$K92)-INT((AM$29-1)/$K92))*$S92*((1+'Inputs &amp; Summary'!$D$7)^AM$29))),(_xlfn.WEIBULL.DIST(AM$29,$L92,$K92,FALSE)*$S92*((1+'Inputs &amp; Summary'!$D$7)^AM$29))),IF($M92=Lists!$H$3,IF($K92&lt;1,((($R92*(1-$E92)+$Q92*(1-$F92))/$K92)*((1+'Inputs &amp; Summary'!$D$7)^AM$29)),((INT(AM$29/$K92)-INT((AM$29-1)/$K92))*($R92*(1-$E92)+$Q92*(1-$F92))*((1+'Inputs &amp; Summary'!$D$7)^AM$29))),((_xlfn.WEIBULL.DIST(AM$29,$L92,$K92,FALSE)*($R92*(1-$E92)+$Q92*(1-$F92))*((1+'Inputs &amp; Summary'!$D$7)^AM$29))))))</f>
        <v>0</v>
      </c>
      <c r="AN92" s="114">
        <f>$D92*IF(AN$29&gt;'Inputs &amp; Summary'!$D$5,0,IF(AN$29&gt;VLOOKUP($G92,Lists!$J$17:$K$21,2),IF($M92=Lists!$H$3,IF($K92&lt;1,(($S92/$K92)*((1+'Inputs &amp; Summary'!$D$7)^AN$29)),((INT(AN$29/$K92)-INT((AN$29-1)/$K92))*$S92*((1+'Inputs &amp; Summary'!$D$7)^AN$29))),(_xlfn.WEIBULL.DIST(AN$29,$L92,$K92,FALSE)*$S92*((1+'Inputs &amp; Summary'!$D$7)^AN$29))),IF($M92=Lists!$H$3,IF($K92&lt;1,((($R92*(1-$E92)+$Q92*(1-$F92))/$K92)*((1+'Inputs &amp; Summary'!$D$7)^AN$29)),((INT(AN$29/$K92)-INT((AN$29-1)/$K92))*($R92*(1-$E92)+$Q92*(1-$F92))*((1+'Inputs &amp; Summary'!$D$7)^AN$29))),((_xlfn.WEIBULL.DIST(AN$29,$L92,$K92,FALSE)*($R92*(1-$E92)+$Q92*(1-$F92))*((1+'Inputs &amp; Summary'!$D$7)^AN$29))))))</f>
        <v>0</v>
      </c>
      <c r="AO92" s="114">
        <f>$D92*IF(AO$29&gt;'Inputs &amp; Summary'!$D$5,0,IF(AO$29&gt;VLOOKUP($G92,Lists!$J$17:$K$21,2),IF($M92=Lists!$H$3,IF($K92&lt;1,(($S92/$K92)*((1+'Inputs &amp; Summary'!$D$7)^AO$29)),((INT(AO$29/$K92)-INT((AO$29-1)/$K92))*$S92*((1+'Inputs &amp; Summary'!$D$7)^AO$29))),(_xlfn.WEIBULL.DIST(AO$29,$L92,$K92,FALSE)*$S92*((1+'Inputs &amp; Summary'!$D$7)^AO$29))),IF($M92=Lists!$H$3,IF($K92&lt;1,((($R92*(1-$E92)+$Q92*(1-$F92))/$K92)*((1+'Inputs &amp; Summary'!$D$7)^AO$29)),((INT(AO$29/$K92)-INT((AO$29-1)/$K92))*($R92*(1-$E92)+$Q92*(1-$F92))*((1+'Inputs &amp; Summary'!$D$7)^AO$29))),((_xlfn.WEIBULL.DIST(AO$29,$L92,$K92,FALSE)*($R92*(1-$E92)+$Q92*(1-$F92))*((1+'Inputs &amp; Summary'!$D$7)^AO$29))))))</f>
        <v>0</v>
      </c>
      <c r="AP92" s="114">
        <f>$D92*IF(AP$29&gt;'Inputs &amp; Summary'!$D$5,0,IF(AP$29&gt;VLOOKUP($G92,Lists!$J$17:$K$21,2),IF($M92=Lists!$H$3,IF($K92&lt;1,(($S92/$K92)*((1+'Inputs &amp; Summary'!$D$7)^AP$29)),((INT(AP$29/$K92)-INT((AP$29-1)/$K92))*$S92*((1+'Inputs &amp; Summary'!$D$7)^AP$29))),(_xlfn.WEIBULL.DIST(AP$29,$L92,$K92,FALSE)*$S92*((1+'Inputs &amp; Summary'!$D$7)^AP$29))),IF($M92=Lists!$H$3,IF($K92&lt;1,((($R92*(1-$E92)+$Q92*(1-$F92))/$K92)*((1+'Inputs &amp; Summary'!$D$7)^AP$29)),((INT(AP$29/$K92)-INT((AP$29-1)/$K92))*($R92*(1-$E92)+$Q92*(1-$F92))*((1+'Inputs &amp; Summary'!$D$7)^AP$29))),((_xlfn.WEIBULL.DIST(AP$29,$L92,$K92,FALSE)*($R92*(1-$E92)+$Q92*(1-$F92))*((1+'Inputs &amp; Summary'!$D$7)^AP$29))))))</f>
        <v>0</v>
      </c>
      <c r="AQ92" s="114">
        <f>$D92*IF(AQ$29&gt;'Inputs &amp; Summary'!$D$5,0,IF(AQ$29&gt;VLOOKUP($G92,Lists!$J$17:$K$21,2),IF($M92=Lists!$H$3,IF($K92&lt;1,(($S92/$K92)*((1+'Inputs &amp; Summary'!$D$7)^AQ$29)),((INT(AQ$29/$K92)-INT((AQ$29-1)/$K92))*$S92*((1+'Inputs &amp; Summary'!$D$7)^AQ$29))),(_xlfn.WEIBULL.DIST(AQ$29,$L92,$K92,FALSE)*$S92*((1+'Inputs &amp; Summary'!$D$7)^AQ$29))),IF($M92=Lists!$H$3,IF($K92&lt;1,((($R92*(1-$E92)+$Q92*(1-$F92))/$K92)*((1+'Inputs &amp; Summary'!$D$7)^AQ$29)),((INT(AQ$29/$K92)-INT((AQ$29-1)/$K92))*($R92*(1-$E92)+$Q92*(1-$F92))*((1+'Inputs &amp; Summary'!$D$7)^AQ$29))),((_xlfn.WEIBULL.DIST(AQ$29,$L92,$K92,FALSE)*($R92*(1-$E92)+$Q92*(1-$F92))*((1+'Inputs &amp; Summary'!$D$7)^AQ$29))))))</f>
        <v>0</v>
      </c>
      <c r="AR92" s="114">
        <f>$D92*IF(AR$29&gt;'Inputs &amp; Summary'!$D$5,0,IF(AR$29&gt;VLOOKUP($G92,Lists!$J$17:$K$21,2),IF($M92=Lists!$H$3,IF($K92&lt;1,(($S92/$K92)*((1+'Inputs &amp; Summary'!$D$7)^AR$29)),((INT(AR$29/$K92)-INT((AR$29-1)/$K92))*$S92*((1+'Inputs &amp; Summary'!$D$7)^AR$29))),(_xlfn.WEIBULL.DIST(AR$29,$L92,$K92,FALSE)*$S92*((1+'Inputs &amp; Summary'!$D$7)^AR$29))),IF($M92=Lists!$H$3,IF($K92&lt;1,((($R92*(1-$E92)+$Q92*(1-$F92))/$K92)*((1+'Inputs &amp; Summary'!$D$7)^AR$29)),((INT(AR$29/$K92)-INT((AR$29-1)/$K92))*($R92*(1-$E92)+$Q92*(1-$F92))*((1+'Inputs &amp; Summary'!$D$7)^AR$29))),((_xlfn.WEIBULL.DIST(AR$29,$L92,$K92,FALSE)*($R92*(1-$E92)+$Q92*(1-$F92))*((1+'Inputs &amp; Summary'!$D$7)^AR$29))))))</f>
        <v>0</v>
      </c>
      <c r="AS92" s="114">
        <f>$D92*IF(AS$29&gt;'Inputs &amp; Summary'!$D$5,0,IF(AS$29&gt;VLOOKUP($G92,Lists!$J$17:$K$21,2),IF($M92=Lists!$H$3,IF($K92&lt;1,(($S92/$K92)*((1+'Inputs &amp; Summary'!$D$7)^AS$29)),((INT(AS$29/$K92)-INT((AS$29-1)/$K92))*$S92*((1+'Inputs &amp; Summary'!$D$7)^AS$29))),(_xlfn.WEIBULL.DIST(AS$29,$L92,$K92,FALSE)*$S92*((1+'Inputs &amp; Summary'!$D$7)^AS$29))),IF($M92=Lists!$H$3,IF($K92&lt;1,((($R92*(1-$E92)+$Q92*(1-$F92))/$K92)*((1+'Inputs &amp; Summary'!$D$7)^AS$29)),((INT(AS$29/$K92)-INT((AS$29-1)/$K92))*($R92*(1-$E92)+$Q92*(1-$F92))*((1+'Inputs &amp; Summary'!$D$7)^AS$29))),((_xlfn.WEIBULL.DIST(AS$29,$L92,$K92,FALSE)*($R92*(1-$E92)+$Q92*(1-$F92))*((1+'Inputs &amp; Summary'!$D$7)^AS$29))))))</f>
        <v>0</v>
      </c>
      <c r="AT92" s="114">
        <f>$D92*IF(AT$29&gt;'Inputs &amp; Summary'!$D$5,0,IF(AT$29&gt;VLOOKUP($G92,Lists!$J$17:$K$21,2),IF($M92=Lists!$H$3,IF($K92&lt;1,(($S92/$K92)*((1+'Inputs &amp; Summary'!$D$7)^AT$29)),((INT(AT$29/$K92)-INT((AT$29-1)/$K92))*$S92*((1+'Inputs &amp; Summary'!$D$7)^AT$29))),(_xlfn.WEIBULL.DIST(AT$29,$L92,$K92,FALSE)*$S92*((1+'Inputs &amp; Summary'!$D$7)^AT$29))),IF($M92=Lists!$H$3,IF($K92&lt;1,((($R92*(1-$E92)+$Q92*(1-$F92))/$K92)*((1+'Inputs &amp; Summary'!$D$7)^AT$29)),((INT(AT$29/$K92)-INT((AT$29-1)/$K92))*($R92*(1-$E92)+$Q92*(1-$F92))*((1+'Inputs &amp; Summary'!$D$7)^AT$29))),((_xlfn.WEIBULL.DIST(AT$29,$L92,$K92,FALSE)*($R92*(1-$E92)+$Q92*(1-$F92))*((1+'Inputs &amp; Summary'!$D$7)^AT$29))))))</f>
        <v>0</v>
      </c>
      <c r="AU92" s="114">
        <f>$D92*IF(AU$29&gt;'Inputs &amp; Summary'!$D$5,0,IF(AU$29&gt;VLOOKUP($G92,Lists!$J$17:$K$21,2),IF($M92=Lists!$H$3,IF($K92&lt;1,(($S92/$K92)*((1+'Inputs &amp; Summary'!$D$7)^AU$29)),((INT(AU$29/$K92)-INT((AU$29-1)/$K92))*$S92*((1+'Inputs &amp; Summary'!$D$7)^AU$29))),(_xlfn.WEIBULL.DIST(AU$29,$L92,$K92,FALSE)*$S92*((1+'Inputs &amp; Summary'!$D$7)^AU$29))),IF($M92=Lists!$H$3,IF($K92&lt;1,((($R92*(1-$E92)+$Q92*(1-$F92))/$K92)*((1+'Inputs &amp; Summary'!$D$7)^AU$29)),((INT(AU$29/$K92)-INT((AU$29-1)/$K92))*($R92*(1-$E92)+$Q92*(1-$F92))*((1+'Inputs &amp; Summary'!$D$7)^AU$29))),((_xlfn.WEIBULL.DIST(AU$29,$L92,$K92,FALSE)*($R92*(1-$E92)+$Q92*(1-$F92))*((1+'Inputs &amp; Summary'!$D$7)^AU$29))))))</f>
        <v>0</v>
      </c>
      <c r="AV92" s="114">
        <f>$D92*IF(AV$29&gt;'Inputs &amp; Summary'!$D$5,0,IF(AV$29&gt;VLOOKUP($G92,Lists!$J$17:$K$21,2),IF($M92=Lists!$H$3,IF($K92&lt;1,(($S92/$K92)*((1+'Inputs &amp; Summary'!$D$7)^AV$29)),((INT(AV$29/$K92)-INT((AV$29-1)/$K92))*$S92*((1+'Inputs &amp; Summary'!$D$7)^AV$29))),(_xlfn.WEIBULL.DIST(AV$29,$L92,$K92,FALSE)*$S92*((1+'Inputs &amp; Summary'!$D$7)^AV$29))),IF($M92=Lists!$H$3,IF($K92&lt;1,((($R92*(1-$E92)+$Q92*(1-$F92))/$K92)*((1+'Inputs &amp; Summary'!$D$7)^AV$29)),((INT(AV$29/$K92)-INT((AV$29-1)/$K92))*($R92*(1-$E92)+$Q92*(1-$F92))*((1+'Inputs &amp; Summary'!$D$7)^AV$29))),((_xlfn.WEIBULL.DIST(AV$29,$L92,$K92,FALSE)*($R92*(1-$E92)+$Q92*(1-$F92))*((1+'Inputs &amp; Summary'!$D$7)^AV$29))))))</f>
        <v>0</v>
      </c>
      <c r="AW92" s="114">
        <f>$D92*IF(AW$29&gt;'Inputs &amp; Summary'!$D$5,0,IF(AW$29&gt;VLOOKUP($G92,Lists!$J$17:$K$21,2),IF($M92=Lists!$H$3,IF($K92&lt;1,(($S92/$K92)*((1+'Inputs &amp; Summary'!$D$7)^AW$29)),((INT(AW$29/$K92)-INT((AW$29-1)/$K92))*$S92*((1+'Inputs &amp; Summary'!$D$7)^AW$29))),(_xlfn.WEIBULL.DIST(AW$29,$L92,$K92,FALSE)*$S92*((1+'Inputs &amp; Summary'!$D$7)^AW$29))),IF($M92=Lists!$H$3,IF($K92&lt;1,((($R92*(1-$E92)+$Q92*(1-$F92))/$K92)*((1+'Inputs &amp; Summary'!$D$7)^AW$29)),((INT(AW$29/$K92)-INT((AW$29-1)/$K92))*($R92*(1-$E92)+$Q92*(1-$F92))*((1+'Inputs &amp; Summary'!$D$7)^AW$29))),((_xlfn.WEIBULL.DIST(AW$29,$L92,$K92,FALSE)*($R92*(1-$E92)+$Q92*(1-$F92))*((1+'Inputs &amp; Summary'!$D$7)^AW$29))))))</f>
        <v>0</v>
      </c>
      <c r="AX92" s="114">
        <f>$D92*IF(AX$29&gt;'Inputs &amp; Summary'!$D$5,0,IF(AX$29&gt;VLOOKUP($G92,Lists!$J$17:$K$21,2),IF($M92=Lists!$H$3,IF($K92&lt;1,(($S92/$K92)*((1+'Inputs &amp; Summary'!$D$7)^AX$29)),((INT(AX$29/$K92)-INT((AX$29-1)/$K92))*$S92*((1+'Inputs &amp; Summary'!$D$7)^AX$29))),(_xlfn.WEIBULL.DIST(AX$29,$L92,$K92,FALSE)*$S92*((1+'Inputs &amp; Summary'!$D$7)^AX$29))),IF($M92=Lists!$H$3,IF($K92&lt;1,((($R92*(1-$E92)+$Q92*(1-$F92))/$K92)*((1+'Inputs &amp; Summary'!$D$7)^AX$29)),((INT(AX$29/$K92)-INT((AX$29-1)/$K92))*($R92*(1-$E92)+$Q92*(1-$F92))*((1+'Inputs &amp; Summary'!$D$7)^AX$29))),((_xlfn.WEIBULL.DIST(AX$29,$L92,$K92,FALSE)*($R92*(1-$E92)+$Q92*(1-$F92))*((1+'Inputs &amp; Summary'!$D$7)^AX$29))))))</f>
        <v>0</v>
      </c>
      <c r="AY92" s="114">
        <f>$D92*IF(AY$29&gt;'Inputs &amp; Summary'!$D$5,0,IF(AY$29&gt;VLOOKUP($G92,Lists!$J$17:$K$21,2),IF($M92=Lists!$H$3,IF($K92&lt;1,(($S92/$K92)*((1+'Inputs &amp; Summary'!$D$7)^AY$29)),((INT(AY$29/$K92)-INT((AY$29-1)/$K92))*$S92*((1+'Inputs &amp; Summary'!$D$7)^AY$29))),(_xlfn.WEIBULL.DIST(AY$29,$L92,$K92,FALSE)*$S92*((1+'Inputs &amp; Summary'!$D$7)^AY$29))),IF($M92=Lists!$H$3,IF($K92&lt;1,((($R92*(1-$E92)+$Q92*(1-$F92))/$K92)*((1+'Inputs &amp; Summary'!$D$7)^AY$29)),((INT(AY$29/$K92)-INT((AY$29-1)/$K92))*($R92*(1-$E92)+$Q92*(1-$F92))*((1+'Inputs &amp; Summary'!$D$7)^AY$29))),((_xlfn.WEIBULL.DIST(AY$29,$L92,$K92,FALSE)*($R92*(1-$E92)+$Q92*(1-$F92))*((1+'Inputs &amp; Summary'!$D$7)^AY$29))))))</f>
        <v>0</v>
      </c>
      <c r="AZ92" s="114">
        <f>$D92*IF(AZ$29&gt;'Inputs &amp; Summary'!$D$5,0,IF(AZ$29&gt;VLOOKUP($G92,Lists!$J$17:$K$21,2),IF($M92=Lists!$H$3,IF($K92&lt;1,(($S92/$K92)*((1+'Inputs &amp; Summary'!$D$7)^AZ$29)),((INT(AZ$29/$K92)-INT((AZ$29-1)/$K92))*$S92*((1+'Inputs &amp; Summary'!$D$7)^AZ$29))),(_xlfn.WEIBULL.DIST(AZ$29,$L92,$K92,FALSE)*$S92*((1+'Inputs &amp; Summary'!$D$7)^AZ$29))),IF($M92=Lists!$H$3,IF($K92&lt;1,((($R92*(1-$E92)+$Q92*(1-$F92))/$K92)*((1+'Inputs &amp; Summary'!$D$7)^AZ$29)),((INT(AZ$29/$K92)-INT((AZ$29-1)/$K92))*($R92*(1-$E92)+$Q92*(1-$F92))*((1+'Inputs &amp; Summary'!$D$7)^AZ$29))),((_xlfn.WEIBULL.DIST(AZ$29,$L92,$K92,FALSE)*($R92*(1-$E92)+$Q92*(1-$F92))*((1+'Inputs &amp; Summary'!$D$7)^AZ$29))))))</f>
        <v>0</v>
      </c>
      <c r="BA92" s="114">
        <f>$D92*IF(BA$29&gt;'Inputs &amp; Summary'!$D$5,0,IF(BA$29&gt;VLOOKUP($G92,Lists!$J$17:$K$21,2),IF($M92=Lists!$H$3,IF($K92&lt;1,(($S92/$K92)*((1+'Inputs &amp; Summary'!$D$7)^BA$29)),((INT(BA$29/$K92)-INT((BA$29-1)/$K92))*$S92*((1+'Inputs &amp; Summary'!$D$7)^BA$29))),(_xlfn.WEIBULL.DIST(BA$29,$L92,$K92,FALSE)*$S92*((1+'Inputs &amp; Summary'!$D$7)^BA$29))),IF($M92=Lists!$H$3,IF($K92&lt;1,((($R92*(1-$E92)+$Q92*(1-$F92))/$K92)*((1+'Inputs &amp; Summary'!$D$7)^BA$29)),((INT(BA$29/$K92)-INT((BA$29-1)/$K92))*($R92*(1-$E92)+$Q92*(1-$F92))*((1+'Inputs &amp; Summary'!$D$7)^BA$29))),((_xlfn.WEIBULL.DIST(BA$29,$L92,$K92,FALSE)*($R92*(1-$E92)+$Q92*(1-$F92))*((1+'Inputs &amp; Summary'!$D$7)^BA$29))))))</f>
        <v>0</v>
      </c>
      <c r="BB92" s="114">
        <f>$D92*IF(BB$29&gt;'Inputs &amp; Summary'!$D$5,0,IF(BB$29&gt;VLOOKUP($G92,Lists!$J$17:$K$21,2),IF($M92=Lists!$H$3,IF($K92&lt;1,(($S92/$K92)*((1+'Inputs &amp; Summary'!$D$7)^BB$29)),((INT(BB$29/$K92)-INT((BB$29-1)/$K92))*$S92*((1+'Inputs &amp; Summary'!$D$7)^BB$29))),(_xlfn.WEIBULL.DIST(BB$29,$L92,$K92,FALSE)*$S92*((1+'Inputs &amp; Summary'!$D$7)^BB$29))),IF($M92=Lists!$H$3,IF($K92&lt;1,((($R92*(1-$E92)+$Q92*(1-$F92))/$K92)*((1+'Inputs &amp; Summary'!$D$7)^BB$29)),((INT(BB$29/$K92)-INT((BB$29-1)/$K92))*($R92*(1-$E92)+$Q92*(1-$F92))*((1+'Inputs &amp; Summary'!$D$7)^BB$29))),((_xlfn.WEIBULL.DIST(BB$29,$L92,$K92,FALSE)*($R92*(1-$E92)+$Q92*(1-$F92))*((1+'Inputs &amp; Summary'!$D$7)^BB$29))))))</f>
        <v>0</v>
      </c>
      <c r="BC92" s="114">
        <f>$D92*IF(BC$29&gt;'Inputs &amp; Summary'!$D$5,0,IF(BC$29&gt;VLOOKUP($G92,Lists!$J$17:$K$21,2),IF($M92=Lists!$H$3,IF($K92&lt;1,(($S92/$K92)*((1+'Inputs &amp; Summary'!$D$7)^BC$29)),((INT(BC$29/$K92)-INT((BC$29-1)/$K92))*$S92*((1+'Inputs &amp; Summary'!$D$7)^BC$29))),(_xlfn.WEIBULL.DIST(BC$29,$L92,$K92,FALSE)*$S92*((1+'Inputs &amp; Summary'!$D$7)^BC$29))),IF($M92=Lists!$H$3,IF($K92&lt;1,((($R92*(1-$E92)+$Q92*(1-$F92))/$K92)*((1+'Inputs &amp; Summary'!$D$7)^BC$29)),((INT(BC$29/$K92)-INT((BC$29-1)/$K92))*($R92*(1-$E92)+$Q92*(1-$F92))*((1+'Inputs &amp; Summary'!$D$7)^BC$29))),((_xlfn.WEIBULL.DIST(BC$29,$L92,$K92,FALSE)*($R92*(1-$E92)+$Q92*(1-$F92))*((1+'Inputs &amp; Summary'!$D$7)^BC$29))))))</f>
        <v>0</v>
      </c>
      <c r="BD92" s="114">
        <f>$D92*IF(BD$29&gt;'Inputs &amp; Summary'!$D$5,0,IF(BD$29&gt;VLOOKUP($G92,Lists!$J$17:$K$21,2),IF($M92=Lists!$H$3,IF($K92&lt;1,(($S92/$K92)*((1+'Inputs &amp; Summary'!$D$7)^BD$29)),((INT(BD$29/$K92)-INT((BD$29-1)/$K92))*$S92*((1+'Inputs &amp; Summary'!$D$7)^BD$29))),(_xlfn.WEIBULL.DIST(BD$29,$L92,$K92,FALSE)*$S92*((1+'Inputs &amp; Summary'!$D$7)^BD$29))),IF($M92=Lists!$H$3,IF($K92&lt;1,((($R92*(1-$E92)+$Q92*(1-$F92))/$K92)*((1+'Inputs &amp; Summary'!$D$7)^BD$29)),((INT(BD$29/$K92)-INT((BD$29-1)/$K92))*($R92*(1-$E92)+$Q92*(1-$F92))*((1+'Inputs &amp; Summary'!$D$7)^BD$29))),((_xlfn.WEIBULL.DIST(BD$29,$L92,$K92,FALSE)*($R92*(1-$E92)+$Q92*(1-$F92))*((1+'Inputs &amp; Summary'!$D$7)^BD$29))))))</f>
        <v>0</v>
      </c>
      <c r="BE92" s="114">
        <f>$D92*IF(BE$29&gt;'Inputs &amp; Summary'!$D$5,0,IF(BE$29&gt;VLOOKUP($G92,Lists!$J$17:$K$21,2),IF($M92=Lists!$H$3,IF($K92&lt;1,(($S92/$K92)*((1+'Inputs &amp; Summary'!$D$7)^BE$29)),((INT(BE$29/$K92)-INT((BE$29-1)/$K92))*$S92*((1+'Inputs &amp; Summary'!$D$7)^BE$29))),(_xlfn.WEIBULL.DIST(BE$29,$L92,$K92,FALSE)*$S92*((1+'Inputs &amp; Summary'!$D$7)^BE$29))),IF($M92=Lists!$H$3,IF($K92&lt;1,((($R92*(1-$E92)+$Q92*(1-$F92))/$K92)*((1+'Inputs &amp; Summary'!$D$7)^BE$29)),((INT(BE$29/$K92)-INT((BE$29-1)/$K92))*($R92*(1-$E92)+$Q92*(1-$F92))*((1+'Inputs &amp; Summary'!$D$7)^BE$29))),((_xlfn.WEIBULL.DIST(BE$29,$L92,$K92,FALSE)*($R92*(1-$E92)+$Q92*(1-$F92))*((1+'Inputs &amp; Summary'!$D$7)^BE$29))))))</f>
        <v>0</v>
      </c>
      <c r="BF92" s="114">
        <f>$D92*IF(BF$29&gt;'Inputs &amp; Summary'!$D$5,0,IF(BF$29&gt;VLOOKUP($G92,Lists!$J$17:$K$21,2),IF($M92=Lists!$H$3,IF($K92&lt;1,(($S92/$K92)*((1+'Inputs &amp; Summary'!$D$7)^BF$29)),((INT(BF$29/$K92)-INT((BF$29-1)/$K92))*$S92*((1+'Inputs &amp; Summary'!$D$7)^BF$29))),(_xlfn.WEIBULL.DIST(BF$29,$L92,$K92,FALSE)*$S92*((1+'Inputs &amp; Summary'!$D$7)^BF$29))),IF($M92=Lists!$H$3,IF($K92&lt;1,((($R92*(1-$E92)+$Q92*(1-$F92))/$K92)*((1+'Inputs &amp; Summary'!$D$7)^BF$29)),((INT(BF$29/$K92)-INT((BF$29-1)/$K92))*($R92*(1-$E92)+$Q92*(1-$F92))*((1+'Inputs &amp; Summary'!$D$7)^BF$29))),((_xlfn.WEIBULL.DIST(BF$29,$L92,$K92,FALSE)*($R92*(1-$E92)+$Q92*(1-$F92))*((1+'Inputs &amp; Summary'!$D$7)^BF$29))))))</f>
        <v>0</v>
      </c>
      <c r="BG92" s="114">
        <f>$D92*IF(BG$29&gt;'Inputs &amp; Summary'!$D$5,0,IF(BG$29&gt;VLOOKUP($G92,Lists!$J$17:$K$21,2),IF($M92=Lists!$H$3,IF($K92&lt;1,(($S92/$K92)*((1+'Inputs &amp; Summary'!$D$7)^BG$29)),((INT(BG$29/$K92)-INT((BG$29-1)/$K92))*$S92*((1+'Inputs &amp; Summary'!$D$7)^BG$29))),(_xlfn.WEIBULL.DIST(BG$29,$L92,$K92,FALSE)*$S92*((1+'Inputs &amp; Summary'!$D$7)^BG$29))),IF($M92=Lists!$H$3,IF($K92&lt;1,((($R92*(1-$E92)+$Q92*(1-$F92))/$K92)*((1+'Inputs &amp; Summary'!$D$7)^BG$29)),((INT(BG$29/$K92)-INT((BG$29-1)/$K92))*($R92*(1-$E92)+$Q92*(1-$F92))*((1+'Inputs &amp; Summary'!$D$7)^BG$29))),((_xlfn.WEIBULL.DIST(BG$29,$L92,$K92,FALSE)*($R92*(1-$E92)+$Q92*(1-$F92))*((1+'Inputs &amp; Summary'!$D$7)^BG$29))))))</f>
        <v>0</v>
      </c>
      <c r="BH92" s="114">
        <f>$D92*IF(BH$29&gt;'Inputs &amp; Summary'!$D$5,0,IF(BH$29&gt;VLOOKUP($G92,Lists!$J$17:$K$21,2),IF($M92=Lists!$H$3,IF($K92&lt;1,(($S92/$K92)*((1+'Inputs &amp; Summary'!$D$7)^BH$29)),((INT(BH$29/$K92)-INT((BH$29-1)/$K92))*$S92*((1+'Inputs &amp; Summary'!$D$7)^BH$29))),(_xlfn.WEIBULL.DIST(BH$29,$L92,$K92,FALSE)*$S92*((1+'Inputs &amp; Summary'!$D$7)^BH$29))),IF($M92=Lists!$H$3,IF($K92&lt;1,((($R92*(1-$E92)+$Q92*(1-$F92))/$K92)*((1+'Inputs &amp; Summary'!$D$7)^BH$29)),((INT(BH$29/$K92)-INT((BH$29-1)/$K92))*($R92*(1-$E92)+$Q92*(1-$F92))*((1+'Inputs &amp; Summary'!$D$7)^BH$29))),((_xlfn.WEIBULL.DIST(BH$29,$L92,$K92,FALSE)*($R92*(1-$E92)+$Q92*(1-$F92))*((1+'Inputs &amp; Summary'!$D$7)^BH$29))))))</f>
        <v>0</v>
      </c>
      <c r="BI92" s="114">
        <f>$D92*IF(BI$29&gt;'Inputs &amp; Summary'!$D$5,0,IF(BI$29&gt;VLOOKUP($G92,Lists!$J$17:$K$21,2),IF($M92=Lists!$H$3,IF($K92&lt;1,(($S92/$K92)*((1+'Inputs &amp; Summary'!$D$7)^BI$29)),((INT(BI$29/$K92)-INT((BI$29-1)/$K92))*$S92*((1+'Inputs &amp; Summary'!$D$7)^BI$29))),(_xlfn.WEIBULL.DIST(BI$29,$L92,$K92,FALSE)*$S92*((1+'Inputs &amp; Summary'!$D$7)^BI$29))),IF($M92=Lists!$H$3,IF($K92&lt;1,((($R92*(1-$E92)+$Q92*(1-$F92))/$K92)*((1+'Inputs &amp; Summary'!$D$7)^BI$29)),((INT(BI$29/$K92)-INT((BI$29-1)/$K92))*($R92*(1-$E92)+$Q92*(1-$F92))*((1+'Inputs &amp; Summary'!$D$7)^BI$29))),((_xlfn.WEIBULL.DIST(BI$29,$L92,$K92,FALSE)*($R92*(1-$E92)+$Q92*(1-$F92))*((1+'Inputs &amp; Summary'!$D$7)^BI$29))))))</f>
        <v>0</v>
      </c>
      <c r="BJ92" s="114">
        <f>$D92*IF(BJ$29&gt;'Inputs &amp; Summary'!$D$5,0,IF(BJ$29&gt;VLOOKUP($G92,Lists!$J$17:$K$21,2),IF($M92=Lists!$H$3,IF($K92&lt;1,(($S92/$K92)*((1+'Inputs &amp; Summary'!$D$7)^BJ$29)),((INT(BJ$29/$K92)-INT((BJ$29-1)/$K92))*$S92*((1+'Inputs &amp; Summary'!$D$7)^BJ$29))),(_xlfn.WEIBULL.DIST(BJ$29,$L92,$K92,FALSE)*$S92*((1+'Inputs &amp; Summary'!$D$7)^BJ$29))),IF($M92=Lists!$H$3,IF($K92&lt;1,((($R92*(1-$E92)+$Q92*(1-$F92))/$K92)*((1+'Inputs &amp; Summary'!$D$7)^BJ$29)),((INT(BJ$29/$K92)-INT((BJ$29-1)/$K92))*($R92*(1-$E92)+$Q92*(1-$F92))*((1+'Inputs &amp; Summary'!$D$7)^BJ$29))),((_xlfn.WEIBULL.DIST(BJ$29,$L92,$K92,FALSE)*($R92*(1-$E92)+$Q92*(1-$F92))*((1+'Inputs &amp; Summary'!$D$7)^BJ$29))))))</f>
        <v>0</v>
      </c>
      <c r="BK92" s="114">
        <f>$D92*IF(BK$29&gt;'Inputs &amp; Summary'!$D$5,0,IF(BK$29&gt;VLOOKUP($G92,Lists!$J$17:$K$21,2),IF($M92=Lists!$H$3,IF($K92&lt;1,(($S92/$K92)*((1+'Inputs &amp; Summary'!$D$7)^BK$29)),((INT(BK$29/$K92)-INT((BK$29-1)/$K92))*$S92*((1+'Inputs &amp; Summary'!$D$7)^BK$29))),(_xlfn.WEIBULL.DIST(BK$29,$L92,$K92,FALSE)*$S92*((1+'Inputs &amp; Summary'!$D$7)^BK$29))),IF($M92=Lists!$H$3,IF($K92&lt;1,((($R92*(1-$E92)+$Q92*(1-$F92))/$K92)*((1+'Inputs &amp; Summary'!$D$7)^BK$29)),((INT(BK$29/$K92)-INT((BK$29-1)/$K92))*($R92*(1-$E92)+$Q92*(1-$F92))*((1+'Inputs &amp; Summary'!$D$7)^BK$29))),((_xlfn.WEIBULL.DIST(BK$29,$L92,$K92,FALSE)*($R92*(1-$E92)+$Q92*(1-$F92))*((1+'Inputs &amp; Summary'!$D$7)^BK$29))))))</f>
        <v>0</v>
      </c>
      <c r="BL92" s="114">
        <f>$D92*IF(BL$29&gt;'Inputs &amp; Summary'!$D$5,0,IF(BL$29&gt;VLOOKUP($G92,Lists!$J$17:$K$21,2),IF($M92=Lists!$H$3,IF($K92&lt;1,(($S92/$K92)*((1+'Inputs &amp; Summary'!$D$7)^BL$29)),((INT(BL$29/$K92)-INT((BL$29-1)/$K92))*$S92*((1+'Inputs &amp; Summary'!$D$7)^BL$29))),(_xlfn.WEIBULL.DIST(BL$29,$L92,$K92,FALSE)*$S92*((1+'Inputs &amp; Summary'!$D$7)^BL$29))),IF($M92=Lists!$H$3,IF($K92&lt;1,((($R92*(1-$E92)+$Q92*(1-$F92))/$K92)*((1+'Inputs &amp; Summary'!$D$7)^BL$29)),((INT(BL$29/$K92)-INT((BL$29-1)/$K92))*($R92*(1-$E92)+$Q92*(1-$F92))*((1+'Inputs &amp; Summary'!$D$7)^BL$29))),((_xlfn.WEIBULL.DIST(BL$29,$L92,$K92,FALSE)*($R92*(1-$E92)+$Q92*(1-$F92))*((1+'Inputs &amp; Summary'!$D$7)^BL$29))))))</f>
        <v>0</v>
      </c>
    </row>
    <row r="93" spans="1:64" s="1" customFormat="1" x14ac:dyDescent="0.3">
      <c r="A93" s="79" t="s">
        <v>183</v>
      </c>
      <c r="B93" s="33" t="s">
        <v>307</v>
      </c>
      <c r="C93" s="33" t="s">
        <v>17</v>
      </c>
      <c r="D93" s="68">
        <f>IF($B$21=Lists!$I$3,0,IF($B$21=Lists!$I$5,0,1))</f>
        <v>0</v>
      </c>
      <c r="E93" s="68">
        <v>1</v>
      </c>
      <c r="F93" s="68">
        <v>0</v>
      </c>
      <c r="G93" s="213" t="s">
        <v>17</v>
      </c>
      <c r="H93" s="34" t="s">
        <v>288</v>
      </c>
      <c r="I93" s="34" t="s">
        <v>99</v>
      </c>
      <c r="J93" s="33">
        <f>VLOOKUP(I93,'Labor Rates'!$A$1:$B$16,2)</f>
        <v>24.03846153846154</v>
      </c>
      <c r="K93" s="35">
        <v>5</v>
      </c>
      <c r="L93" s="35">
        <v>1</v>
      </c>
      <c r="M93" s="33" t="s">
        <v>259</v>
      </c>
      <c r="N93" s="84">
        <f>'Inputs &amp; Summary'!$D$30</f>
        <v>1</v>
      </c>
      <c r="O93" s="35">
        <v>0.1</v>
      </c>
      <c r="P93" s="5">
        <v>0</v>
      </c>
      <c r="Q93" s="73">
        <f t="shared" si="11"/>
        <v>2.4038461538461542</v>
      </c>
      <c r="R93" s="73">
        <f t="shared" si="12"/>
        <v>0</v>
      </c>
      <c r="S93" s="74">
        <f t="shared" si="13"/>
        <v>0</v>
      </c>
      <c r="T93" s="88"/>
      <c r="U93" s="80"/>
      <c r="V93" s="87">
        <f t="shared" si="14"/>
        <v>0</v>
      </c>
      <c r="W93" s="87">
        <f>NPV('Inputs &amp; Summary'!$D$6,Y93:BL93)</f>
        <v>0</v>
      </c>
      <c r="X93" s="90">
        <f t="shared" si="15"/>
        <v>0</v>
      </c>
      <c r="Y93" s="114">
        <f>$D93*IF(Y$29&gt;'Inputs &amp; Summary'!$D$5,0,IF(Y$29&gt;VLOOKUP($G93,Lists!$J$17:$K$21,2),IF($M93=Lists!$H$3,IF($K93&lt;1,(($S93/$K93)*((1+'Inputs &amp; Summary'!$D$7)^Y$29)),((INT(Y$29/$K93)-INT((Y$29-1)/$K93))*$S93*((1+'Inputs &amp; Summary'!$D$7)^Y$29))),(_xlfn.WEIBULL.DIST(Y$29,$L93,$K93,FALSE)*$S93*((1+'Inputs &amp; Summary'!$D$7)^Y$29))),IF($M93=Lists!$H$3,IF($K93&lt;1,((($R93*(1-$E93)+$Q93*(1-$F93))/$K93)*((1+'Inputs &amp; Summary'!$D$7)^Y$29)),((INT(Y$29/$K93)-INT((Y$29-1)/$K93))*($R93*(1-$E93)+$Q93*(1-$F93))*((1+'Inputs &amp; Summary'!$D$7)^Y$29))),((_xlfn.WEIBULL.DIST(Y$29,$L93,$K93,FALSE)*($R93*(1-$E93)+$Q93*(1-$F93))*((1+'Inputs &amp; Summary'!$D$7)^Y$29))))))</f>
        <v>0</v>
      </c>
      <c r="Z93" s="114">
        <f>$D93*IF(Z$29&gt;'Inputs &amp; Summary'!$D$5,0,IF(Z$29&gt;VLOOKUP($G93,Lists!$J$17:$K$21,2),IF($M93=Lists!$H$3,IF($K93&lt;1,(($S93/$K93)*((1+'Inputs &amp; Summary'!$D$7)^Z$29)),((INT(Z$29/$K93)-INT((Z$29-1)/$K93))*$S93*((1+'Inputs &amp; Summary'!$D$7)^Z$29))),(_xlfn.WEIBULL.DIST(Z$29,$L93,$K93,FALSE)*$S93*((1+'Inputs &amp; Summary'!$D$7)^Z$29))),IF($M93=Lists!$H$3,IF($K93&lt;1,((($R93*(1-$E93)+$Q93*(1-$F93))/$K93)*((1+'Inputs &amp; Summary'!$D$7)^Z$29)),((INT(Z$29/$K93)-INT((Z$29-1)/$K93))*($R93*(1-$E93)+$Q93*(1-$F93))*((1+'Inputs &amp; Summary'!$D$7)^Z$29))),((_xlfn.WEIBULL.DIST(Z$29,$L93,$K93,FALSE)*($R93*(1-$E93)+$Q93*(1-$F93))*((1+'Inputs &amp; Summary'!$D$7)^Z$29))))))</f>
        <v>0</v>
      </c>
      <c r="AA93" s="114">
        <f>$D93*IF(AA$29&gt;'Inputs &amp; Summary'!$D$5,0,IF(AA$29&gt;VLOOKUP($G93,Lists!$J$17:$K$21,2),IF($M93=Lists!$H$3,IF($K93&lt;1,(($S93/$K93)*((1+'Inputs &amp; Summary'!$D$7)^AA$29)),((INT(AA$29/$K93)-INT((AA$29-1)/$K93))*$S93*((1+'Inputs &amp; Summary'!$D$7)^AA$29))),(_xlfn.WEIBULL.DIST(AA$29,$L93,$K93,FALSE)*$S93*((1+'Inputs &amp; Summary'!$D$7)^AA$29))),IF($M93=Lists!$H$3,IF($K93&lt;1,((($R93*(1-$E93)+$Q93*(1-$F93))/$K93)*((1+'Inputs &amp; Summary'!$D$7)^AA$29)),((INT(AA$29/$K93)-INT((AA$29-1)/$K93))*($R93*(1-$E93)+$Q93*(1-$F93))*((1+'Inputs &amp; Summary'!$D$7)^AA$29))),((_xlfn.WEIBULL.DIST(AA$29,$L93,$K93,FALSE)*($R93*(1-$E93)+$Q93*(1-$F93))*((1+'Inputs &amp; Summary'!$D$7)^AA$29))))))</f>
        <v>0</v>
      </c>
      <c r="AB93" s="114">
        <f>$D93*IF(AB$29&gt;'Inputs &amp; Summary'!$D$5,0,IF(AB$29&gt;VLOOKUP($G93,Lists!$J$17:$K$21,2),IF($M93=Lists!$H$3,IF($K93&lt;1,(($S93/$K93)*((1+'Inputs &amp; Summary'!$D$7)^AB$29)),((INT(AB$29/$K93)-INT((AB$29-1)/$K93))*$S93*((1+'Inputs &amp; Summary'!$D$7)^AB$29))),(_xlfn.WEIBULL.DIST(AB$29,$L93,$K93,FALSE)*$S93*((1+'Inputs &amp; Summary'!$D$7)^AB$29))),IF($M93=Lists!$H$3,IF($K93&lt;1,((($R93*(1-$E93)+$Q93*(1-$F93))/$K93)*((1+'Inputs &amp; Summary'!$D$7)^AB$29)),((INT(AB$29/$K93)-INT((AB$29-1)/$K93))*($R93*(1-$E93)+$Q93*(1-$F93))*((1+'Inputs &amp; Summary'!$D$7)^AB$29))),((_xlfn.WEIBULL.DIST(AB$29,$L93,$K93,FALSE)*($R93*(1-$E93)+$Q93*(1-$F93))*((1+'Inputs &amp; Summary'!$D$7)^AB$29))))))</f>
        <v>0</v>
      </c>
      <c r="AC93" s="114">
        <f>$D93*IF(AC$29&gt;'Inputs &amp; Summary'!$D$5,0,IF(AC$29&gt;VLOOKUP($G93,Lists!$J$17:$K$21,2),IF($M93=Lists!$H$3,IF($K93&lt;1,(($S93/$K93)*((1+'Inputs &amp; Summary'!$D$7)^AC$29)),((INT(AC$29/$K93)-INT((AC$29-1)/$K93))*$S93*((1+'Inputs &amp; Summary'!$D$7)^AC$29))),(_xlfn.WEIBULL.DIST(AC$29,$L93,$K93,FALSE)*$S93*((1+'Inputs &amp; Summary'!$D$7)^AC$29))),IF($M93=Lists!$H$3,IF($K93&lt;1,((($R93*(1-$E93)+$Q93*(1-$F93))/$K93)*((1+'Inputs &amp; Summary'!$D$7)^AC$29)),((INT(AC$29/$K93)-INT((AC$29-1)/$K93))*($R93*(1-$E93)+$Q93*(1-$F93))*((1+'Inputs &amp; Summary'!$D$7)^AC$29))),((_xlfn.WEIBULL.DIST(AC$29,$L93,$K93,FALSE)*($R93*(1-$E93)+$Q93*(1-$F93))*((1+'Inputs &amp; Summary'!$D$7)^AC$29))))))</f>
        <v>0</v>
      </c>
      <c r="AD93" s="114">
        <f>$D93*IF(AD$29&gt;'Inputs &amp; Summary'!$D$5,0,IF(AD$29&gt;VLOOKUP($G93,Lists!$J$17:$K$21,2),IF($M93=Lists!$H$3,IF($K93&lt;1,(($S93/$K93)*((1+'Inputs &amp; Summary'!$D$7)^AD$29)),((INT(AD$29/$K93)-INT((AD$29-1)/$K93))*$S93*((1+'Inputs &amp; Summary'!$D$7)^AD$29))),(_xlfn.WEIBULL.DIST(AD$29,$L93,$K93,FALSE)*$S93*((1+'Inputs &amp; Summary'!$D$7)^AD$29))),IF($M93=Lists!$H$3,IF($K93&lt;1,((($R93*(1-$E93)+$Q93*(1-$F93))/$K93)*((1+'Inputs &amp; Summary'!$D$7)^AD$29)),((INT(AD$29/$K93)-INT((AD$29-1)/$K93))*($R93*(1-$E93)+$Q93*(1-$F93))*((1+'Inputs &amp; Summary'!$D$7)^AD$29))),((_xlfn.WEIBULL.DIST(AD$29,$L93,$K93,FALSE)*($R93*(1-$E93)+$Q93*(1-$F93))*((1+'Inputs &amp; Summary'!$D$7)^AD$29))))))</f>
        <v>0</v>
      </c>
      <c r="AE93" s="114">
        <f>$D93*IF(AE$29&gt;'Inputs &amp; Summary'!$D$5,0,IF(AE$29&gt;VLOOKUP($G93,Lists!$J$17:$K$21,2),IF($M93=Lists!$H$3,IF($K93&lt;1,(($S93/$K93)*((1+'Inputs &amp; Summary'!$D$7)^AE$29)),((INT(AE$29/$K93)-INT((AE$29-1)/$K93))*$S93*((1+'Inputs &amp; Summary'!$D$7)^AE$29))),(_xlfn.WEIBULL.DIST(AE$29,$L93,$K93,FALSE)*$S93*((1+'Inputs &amp; Summary'!$D$7)^AE$29))),IF($M93=Lists!$H$3,IF($K93&lt;1,((($R93*(1-$E93)+$Q93*(1-$F93))/$K93)*((1+'Inputs &amp; Summary'!$D$7)^AE$29)),((INT(AE$29/$K93)-INT((AE$29-1)/$K93))*($R93*(1-$E93)+$Q93*(1-$F93))*((1+'Inputs &amp; Summary'!$D$7)^AE$29))),((_xlfn.WEIBULL.DIST(AE$29,$L93,$K93,FALSE)*($R93*(1-$E93)+$Q93*(1-$F93))*((1+'Inputs &amp; Summary'!$D$7)^AE$29))))))</f>
        <v>0</v>
      </c>
      <c r="AF93" s="114">
        <f>$D93*IF(AF$29&gt;'Inputs &amp; Summary'!$D$5,0,IF(AF$29&gt;VLOOKUP($G93,Lists!$J$17:$K$21,2),IF($M93=Lists!$H$3,IF($K93&lt;1,(($S93/$K93)*((1+'Inputs &amp; Summary'!$D$7)^AF$29)),((INT(AF$29/$K93)-INT((AF$29-1)/$K93))*$S93*((1+'Inputs &amp; Summary'!$D$7)^AF$29))),(_xlfn.WEIBULL.DIST(AF$29,$L93,$K93,FALSE)*$S93*((1+'Inputs &amp; Summary'!$D$7)^AF$29))),IF($M93=Lists!$H$3,IF($K93&lt;1,((($R93*(1-$E93)+$Q93*(1-$F93))/$K93)*((1+'Inputs &amp; Summary'!$D$7)^AF$29)),((INT(AF$29/$K93)-INT((AF$29-1)/$K93))*($R93*(1-$E93)+$Q93*(1-$F93))*((1+'Inputs &amp; Summary'!$D$7)^AF$29))),((_xlfn.WEIBULL.DIST(AF$29,$L93,$K93,FALSE)*($R93*(1-$E93)+$Q93*(1-$F93))*((1+'Inputs &amp; Summary'!$D$7)^AF$29))))))</f>
        <v>0</v>
      </c>
      <c r="AG93" s="114">
        <f>$D93*IF(AG$29&gt;'Inputs &amp; Summary'!$D$5,0,IF(AG$29&gt;VLOOKUP($G93,Lists!$J$17:$K$21,2),IF($M93=Lists!$H$3,IF($K93&lt;1,(($S93/$K93)*((1+'Inputs &amp; Summary'!$D$7)^AG$29)),((INT(AG$29/$K93)-INT((AG$29-1)/$K93))*$S93*((1+'Inputs &amp; Summary'!$D$7)^AG$29))),(_xlfn.WEIBULL.DIST(AG$29,$L93,$K93,FALSE)*$S93*((1+'Inputs &amp; Summary'!$D$7)^AG$29))),IF($M93=Lists!$H$3,IF($K93&lt;1,((($R93*(1-$E93)+$Q93*(1-$F93))/$K93)*((1+'Inputs &amp; Summary'!$D$7)^AG$29)),((INT(AG$29/$K93)-INT((AG$29-1)/$K93))*($R93*(1-$E93)+$Q93*(1-$F93))*((1+'Inputs &amp; Summary'!$D$7)^AG$29))),((_xlfn.WEIBULL.DIST(AG$29,$L93,$K93,FALSE)*($R93*(1-$E93)+$Q93*(1-$F93))*((1+'Inputs &amp; Summary'!$D$7)^AG$29))))))</f>
        <v>0</v>
      </c>
      <c r="AH93" s="114">
        <f>$D93*IF(AH$29&gt;'Inputs &amp; Summary'!$D$5,0,IF(AH$29&gt;VLOOKUP($G93,Lists!$J$17:$K$21,2),IF($M93=Lists!$H$3,IF($K93&lt;1,(($S93/$K93)*((1+'Inputs &amp; Summary'!$D$7)^AH$29)),((INT(AH$29/$K93)-INT((AH$29-1)/$K93))*$S93*((1+'Inputs &amp; Summary'!$D$7)^AH$29))),(_xlfn.WEIBULL.DIST(AH$29,$L93,$K93,FALSE)*$S93*((1+'Inputs &amp; Summary'!$D$7)^AH$29))),IF($M93=Lists!$H$3,IF($K93&lt;1,((($R93*(1-$E93)+$Q93*(1-$F93))/$K93)*((1+'Inputs &amp; Summary'!$D$7)^AH$29)),((INT(AH$29/$K93)-INT((AH$29-1)/$K93))*($R93*(1-$E93)+$Q93*(1-$F93))*((1+'Inputs &amp; Summary'!$D$7)^AH$29))),((_xlfn.WEIBULL.DIST(AH$29,$L93,$K93,FALSE)*($R93*(1-$E93)+$Q93*(1-$F93))*((1+'Inputs &amp; Summary'!$D$7)^AH$29))))))</f>
        <v>0</v>
      </c>
      <c r="AI93" s="114">
        <f>$D93*IF(AI$29&gt;'Inputs &amp; Summary'!$D$5,0,IF(AI$29&gt;VLOOKUP($G93,Lists!$J$17:$K$21,2),IF($M93=Lists!$H$3,IF($K93&lt;1,(($S93/$K93)*((1+'Inputs &amp; Summary'!$D$7)^AI$29)),((INT(AI$29/$K93)-INT((AI$29-1)/$K93))*$S93*((1+'Inputs &amp; Summary'!$D$7)^AI$29))),(_xlfn.WEIBULL.DIST(AI$29,$L93,$K93,FALSE)*$S93*((1+'Inputs &amp; Summary'!$D$7)^AI$29))),IF($M93=Lists!$H$3,IF($K93&lt;1,((($R93*(1-$E93)+$Q93*(1-$F93))/$K93)*((1+'Inputs &amp; Summary'!$D$7)^AI$29)),((INT(AI$29/$K93)-INT((AI$29-1)/$K93))*($R93*(1-$E93)+$Q93*(1-$F93))*((1+'Inputs &amp; Summary'!$D$7)^AI$29))),((_xlfn.WEIBULL.DIST(AI$29,$L93,$K93,FALSE)*($R93*(1-$E93)+$Q93*(1-$F93))*((1+'Inputs &amp; Summary'!$D$7)^AI$29))))))</f>
        <v>0</v>
      </c>
      <c r="AJ93" s="114">
        <f>$D93*IF(AJ$29&gt;'Inputs &amp; Summary'!$D$5,0,IF(AJ$29&gt;VLOOKUP($G93,Lists!$J$17:$K$21,2),IF($M93=Lists!$H$3,IF($K93&lt;1,(($S93/$K93)*((1+'Inputs &amp; Summary'!$D$7)^AJ$29)),((INT(AJ$29/$K93)-INT((AJ$29-1)/$K93))*$S93*((1+'Inputs &amp; Summary'!$D$7)^AJ$29))),(_xlfn.WEIBULL.DIST(AJ$29,$L93,$K93,FALSE)*$S93*((1+'Inputs &amp; Summary'!$D$7)^AJ$29))),IF($M93=Lists!$H$3,IF($K93&lt;1,((($R93*(1-$E93)+$Q93*(1-$F93))/$K93)*((1+'Inputs &amp; Summary'!$D$7)^AJ$29)),((INT(AJ$29/$K93)-INT((AJ$29-1)/$K93))*($R93*(1-$E93)+$Q93*(1-$F93))*((1+'Inputs &amp; Summary'!$D$7)^AJ$29))),((_xlfn.WEIBULL.DIST(AJ$29,$L93,$K93,FALSE)*($R93*(1-$E93)+$Q93*(1-$F93))*((1+'Inputs &amp; Summary'!$D$7)^AJ$29))))))</f>
        <v>0</v>
      </c>
      <c r="AK93" s="114">
        <f>$D93*IF(AK$29&gt;'Inputs &amp; Summary'!$D$5,0,IF(AK$29&gt;VLOOKUP($G93,Lists!$J$17:$K$21,2),IF($M93=Lists!$H$3,IF($K93&lt;1,(($S93/$K93)*((1+'Inputs &amp; Summary'!$D$7)^AK$29)),((INT(AK$29/$K93)-INT((AK$29-1)/$K93))*$S93*((1+'Inputs &amp; Summary'!$D$7)^AK$29))),(_xlfn.WEIBULL.DIST(AK$29,$L93,$K93,FALSE)*$S93*((1+'Inputs &amp; Summary'!$D$7)^AK$29))),IF($M93=Lists!$H$3,IF($K93&lt;1,((($R93*(1-$E93)+$Q93*(1-$F93))/$K93)*((1+'Inputs &amp; Summary'!$D$7)^AK$29)),((INT(AK$29/$K93)-INT((AK$29-1)/$K93))*($R93*(1-$E93)+$Q93*(1-$F93))*((1+'Inputs &amp; Summary'!$D$7)^AK$29))),((_xlfn.WEIBULL.DIST(AK$29,$L93,$K93,FALSE)*($R93*(1-$E93)+$Q93*(1-$F93))*((1+'Inputs &amp; Summary'!$D$7)^AK$29))))))</f>
        <v>0</v>
      </c>
      <c r="AL93" s="114">
        <f>$D93*IF(AL$29&gt;'Inputs &amp; Summary'!$D$5,0,IF(AL$29&gt;VLOOKUP($G93,Lists!$J$17:$K$21,2),IF($M93=Lists!$H$3,IF($K93&lt;1,(($S93/$K93)*((1+'Inputs &amp; Summary'!$D$7)^AL$29)),((INT(AL$29/$K93)-INT((AL$29-1)/$K93))*$S93*((1+'Inputs &amp; Summary'!$D$7)^AL$29))),(_xlfn.WEIBULL.DIST(AL$29,$L93,$K93,FALSE)*$S93*((1+'Inputs &amp; Summary'!$D$7)^AL$29))),IF($M93=Lists!$H$3,IF($K93&lt;1,((($R93*(1-$E93)+$Q93*(1-$F93))/$K93)*((1+'Inputs &amp; Summary'!$D$7)^AL$29)),((INT(AL$29/$K93)-INT((AL$29-1)/$K93))*($R93*(1-$E93)+$Q93*(1-$F93))*((1+'Inputs &amp; Summary'!$D$7)^AL$29))),((_xlfn.WEIBULL.DIST(AL$29,$L93,$K93,FALSE)*($R93*(1-$E93)+$Q93*(1-$F93))*((1+'Inputs &amp; Summary'!$D$7)^AL$29))))))</f>
        <v>0</v>
      </c>
      <c r="AM93" s="114">
        <f>$D93*IF(AM$29&gt;'Inputs &amp; Summary'!$D$5,0,IF(AM$29&gt;VLOOKUP($G93,Lists!$J$17:$K$21,2),IF($M93=Lists!$H$3,IF($K93&lt;1,(($S93/$K93)*((1+'Inputs &amp; Summary'!$D$7)^AM$29)),((INT(AM$29/$K93)-INT((AM$29-1)/$K93))*$S93*((1+'Inputs &amp; Summary'!$D$7)^AM$29))),(_xlfn.WEIBULL.DIST(AM$29,$L93,$K93,FALSE)*$S93*((1+'Inputs &amp; Summary'!$D$7)^AM$29))),IF($M93=Lists!$H$3,IF($K93&lt;1,((($R93*(1-$E93)+$Q93*(1-$F93))/$K93)*((1+'Inputs &amp; Summary'!$D$7)^AM$29)),((INT(AM$29/$K93)-INT((AM$29-1)/$K93))*($R93*(1-$E93)+$Q93*(1-$F93))*((1+'Inputs &amp; Summary'!$D$7)^AM$29))),((_xlfn.WEIBULL.DIST(AM$29,$L93,$K93,FALSE)*($R93*(1-$E93)+$Q93*(1-$F93))*((1+'Inputs &amp; Summary'!$D$7)^AM$29))))))</f>
        <v>0</v>
      </c>
      <c r="AN93" s="114">
        <f>$D93*IF(AN$29&gt;'Inputs &amp; Summary'!$D$5,0,IF(AN$29&gt;VLOOKUP($G93,Lists!$J$17:$K$21,2),IF($M93=Lists!$H$3,IF($K93&lt;1,(($S93/$K93)*((1+'Inputs &amp; Summary'!$D$7)^AN$29)),((INT(AN$29/$K93)-INT((AN$29-1)/$K93))*$S93*((1+'Inputs &amp; Summary'!$D$7)^AN$29))),(_xlfn.WEIBULL.DIST(AN$29,$L93,$K93,FALSE)*$S93*((1+'Inputs &amp; Summary'!$D$7)^AN$29))),IF($M93=Lists!$H$3,IF($K93&lt;1,((($R93*(1-$E93)+$Q93*(1-$F93))/$K93)*((1+'Inputs &amp; Summary'!$D$7)^AN$29)),((INT(AN$29/$K93)-INT((AN$29-1)/$K93))*($R93*(1-$E93)+$Q93*(1-$F93))*((1+'Inputs &amp; Summary'!$D$7)^AN$29))),((_xlfn.WEIBULL.DIST(AN$29,$L93,$K93,FALSE)*($R93*(1-$E93)+$Q93*(1-$F93))*((1+'Inputs &amp; Summary'!$D$7)^AN$29))))))</f>
        <v>0</v>
      </c>
      <c r="AO93" s="114">
        <f>$D93*IF(AO$29&gt;'Inputs &amp; Summary'!$D$5,0,IF(AO$29&gt;VLOOKUP($G93,Lists!$J$17:$K$21,2),IF($M93=Lists!$H$3,IF($K93&lt;1,(($S93/$K93)*((1+'Inputs &amp; Summary'!$D$7)^AO$29)),((INT(AO$29/$K93)-INT((AO$29-1)/$K93))*$S93*((1+'Inputs &amp; Summary'!$D$7)^AO$29))),(_xlfn.WEIBULL.DIST(AO$29,$L93,$K93,FALSE)*$S93*((1+'Inputs &amp; Summary'!$D$7)^AO$29))),IF($M93=Lists!$H$3,IF($K93&lt;1,((($R93*(1-$E93)+$Q93*(1-$F93))/$K93)*((1+'Inputs &amp; Summary'!$D$7)^AO$29)),((INT(AO$29/$K93)-INT((AO$29-1)/$K93))*($R93*(1-$E93)+$Q93*(1-$F93))*((1+'Inputs &amp; Summary'!$D$7)^AO$29))),((_xlfn.WEIBULL.DIST(AO$29,$L93,$K93,FALSE)*($R93*(1-$E93)+$Q93*(1-$F93))*((1+'Inputs &amp; Summary'!$D$7)^AO$29))))))</f>
        <v>0</v>
      </c>
      <c r="AP93" s="114">
        <f>$D93*IF(AP$29&gt;'Inputs &amp; Summary'!$D$5,0,IF(AP$29&gt;VLOOKUP($G93,Lists!$J$17:$K$21,2),IF($M93=Lists!$H$3,IF($K93&lt;1,(($S93/$K93)*((1+'Inputs &amp; Summary'!$D$7)^AP$29)),((INT(AP$29/$K93)-INT((AP$29-1)/$K93))*$S93*((1+'Inputs &amp; Summary'!$D$7)^AP$29))),(_xlfn.WEIBULL.DIST(AP$29,$L93,$K93,FALSE)*$S93*((1+'Inputs &amp; Summary'!$D$7)^AP$29))),IF($M93=Lists!$H$3,IF($K93&lt;1,((($R93*(1-$E93)+$Q93*(1-$F93))/$K93)*((1+'Inputs &amp; Summary'!$D$7)^AP$29)),((INT(AP$29/$K93)-INT((AP$29-1)/$K93))*($R93*(1-$E93)+$Q93*(1-$F93))*((1+'Inputs &amp; Summary'!$D$7)^AP$29))),((_xlfn.WEIBULL.DIST(AP$29,$L93,$K93,FALSE)*($R93*(1-$E93)+$Q93*(1-$F93))*((1+'Inputs &amp; Summary'!$D$7)^AP$29))))))</f>
        <v>0</v>
      </c>
      <c r="AQ93" s="114">
        <f>$D93*IF(AQ$29&gt;'Inputs &amp; Summary'!$D$5,0,IF(AQ$29&gt;VLOOKUP($G93,Lists!$J$17:$K$21,2),IF($M93=Lists!$H$3,IF($K93&lt;1,(($S93/$K93)*((1+'Inputs &amp; Summary'!$D$7)^AQ$29)),((INT(AQ$29/$K93)-INT((AQ$29-1)/$K93))*$S93*((1+'Inputs &amp; Summary'!$D$7)^AQ$29))),(_xlfn.WEIBULL.DIST(AQ$29,$L93,$K93,FALSE)*$S93*((1+'Inputs &amp; Summary'!$D$7)^AQ$29))),IF($M93=Lists!$H$3,IF($K93&lt;1,((($R93*(1-$E93)+$Q93*(1-$F93))/$K93)*((1+'Inputs &amp; Summary'!$D$7)^AQ$29)),((INT(AQ$29/$K93)-INT((AQ$29-1)/$K93))*($R93*(1-$E93)+$Q93*(1-$F93))*((1+'Inputs &amp; Summary'!$D$7)^AQ$29))),((_xlfn.WEIBULL.DIST(AQ$29,$L93,$K93,FALSE)*($R93*(1-$E93)+$Q93*(1-$F93))*((1+'Inputs &amp; Summary'!$D$7)^AQ$29))))))</f>
        <v>0</v>
      </c>
      <c r="AR93" s="114">
        <f>$D93*IF(AR$29&gt;'Inputs &amp; Summary'!$D$5,0,IF(AR$29&gt;VLOOKUP($G93,Lists!$J$17:$K$21,2),IF($M93=Lists!$H$3,IF($K93&lt;1,(($S93/$K93)*((1+'Inputs &amp; Summary'!$D$7)^AR$29)),((INT(AR$29/$K93)-INT((AR$29-1)/$K93))*$S93*((1+'Inputs &amp; Summary'!$D$7)^AR$29))),(_xlfn.WEIBULL.DIST(AR$29,$L93,$K93,FALSE)*$S93*((1+'Inputs &amp; Summary'!$D$7)^AR$29))),IF($M93=Lists!$H$3,IF($K93&lt;1,((($R93*(1-$E93)+$Q93*(1-$F93))/$K93)*((1+'Inputs &amp; Summary'!$D$7)^AR$29)),((INT(AR$29/$K93)-INT((AR$29-1)/$K93))*($R93*(1-$E93)+$Q93*(1-$F93))*((1+'Inputs &amp; Summary'!$D$7)^AR$29))),((_xlfn.WEIBULL.DIST(AR$29,$L93,$K93,FALSE)*($R93*(1-$E93)+$Q93*(1-$F93))*((1+'Inputs &amp; Summary'!$D$7)^AR$29))))))</f>
        <v>0</v>
      </c>
      <c r="AS93" s="114">
        <f>$D93*IF(AS$29&gt;'Inputs &amp; Summary'!$D$5,0,IF(AS$29&gt;VLOOKUP($G93,Lists!$J$17:$K$21,2),IF($M93=Lists!$H$3,IF($K93&lt;1,(($S93/$K93)*((1+'Inputs &amp; Summary'!$D$7)^AS$29)),((INT(AS$29/$K93)-INT((AS$29-1)/$K93))*$S93*((1+'Inputs &amp; Summary'!$D$7)^AS$29))),(_xlfn.WEIBULL.DIST(AS$29,$L93,$K93,FALSE)*$S93*((1+'Inputs &amp; Summary'!$D$7)^AS$29))),IF($M93=Lists!$H$3,IF($K93&lt;1,((($R93*(1-$E93)+$Q93*(1-$F93))/$K93)*((1+'Inputs &amp; Summary'!$D$7)^AS$29)),((INT(AS$29/$K93)-INT((AS$29-1)/$K93))*($R93*(1-$E93)+$Q93*(1-$F93))*((1+'Inputs &amp; Summary'!$D$7)^AS$29))),((_xlfn.WEIBULL.DIST(AS$29,$L93,$K93,FALSE)*($R93*(1-$E93)+$Q93*(1-$F93))*((1+'Inputs &amp; Summary'!$D$7)^AS$29))))))</f>
        <v>0</v>
      </c>
      <c r="AT93" s="114">
        <f>$D93*IF(AT$29&gt;'Inputs &amp; Summary'!$D$5,0,IF(AT$29&gt;VLOOKUP($G93,Lists!$J$17:$K$21,2),IF($M93=Lists!$H$3,IF($K93&lt;1,(($S93/$K93)*((1+'Inputs &amp; Summary'!$D$7)^AT$29)),((INT(AT$29/$K93)-INT((AT$29-1)/$K93))*$S93*((1+'Inputs &amp; Summary'!$D$7)^AT$29))),(_xlfn.WEIBULL.DIST(AT$29,$L93,$K93,FALSE)*$S93*((1+'Inputs &amp; Summary'!$D$7)^AT$29))),IF($M93=Lists!$H$3,IF($K93&lt;1,((($R93*(1-$E93)+$Q93*(1-$F93))/$K93)*((1+'Inputs &amp; Summary'!$D$7)^AT$29)),((INT(AT$29/$K93)-INT((AT$29-1)/$K93))*($R93*(1-$E93)+$Q93*(1-$F93))*((1+'Inputs &amp; Summary'!$D$7)^AT$29))),((_xlfn.WEIBULL.DIST(AT$29,$L93,$K93,FALSE)*($R93*(1-$E93)+$Q93*(1-$F93))*((1+'Inputs &amp; Summary'!$D$7)^AT$29))))))</f>
        <v>0</v>
      </c>
      <c r="AU93" s="114">
        <f>$D93*IF(AU$29&gt;'Inputs &amp; Summary'!$D$5,0,IF(AU$29&gt;VLOOKUP($G93,Lists!$J$17:$K$21,2),IF($M93=Lists!$H$3,IF($K93&lt;1,(($S93/$K93)*((1+'Inputs &amp; Summary'!$D$7)^AU$29)),((INT(AU$29/$K93)-INT((AU$29-1)/$K93))*$S93*((1+'Inputs &amp; Summary'!$D$7)^AU$29))),(_xlfn.WEIBULL.DIST(AU$29,$L93,$K93,FALSE)*$S93*((1+'Inputs &amp; Summary'!$D$7)^AU$29))),IF($M93=Lists!$H$3,IF($K93&lt;1,((($R93*(1-$E93)+$Q93*(1-$F93))/$K93)*((1+'Inputs &amp; Summary'!$D$7)^AU$29)),((INT(AU$29/$K93)-INT((AU$29-1)/$K93))*($R93*(1-$E93)+$Q93*(1-$F93))*((1+'Inputs &amp; Summary'!$D$7)^AU$29))),((_xlfn.WEIBULL.DIST(AU$29,$L93,$K93,FALSE)*($R93*(1-$E93)+$Q93*(1-$F93))*((1+'Inputs &amp; Summary'!$D$7)^AU$29))))))</f>
        <v>0</v>
      </c>
      <c r="AV93" s="114">
        <f>$D93*IF(AV$29&gt;'Inputs &amp; Summary'!$D$5,0,IF(AV$29&gt;VLOOKUP($G93,Lists!$J$17:$K$21,2),IF($M93=Lists!$H$3,IF($K93&lt;1,(($S93/$K93)*((1+'Inputs &amp; Summary'!$D$7)^AV$29)),((INT(AV$29/$K93)-INT((AV$29-1)/$K93))*$S93*((1+'Inputs &amp; Summary'!$D$7)^AV$29))),(_xlfn.WEIBULL.DIST(AV$29,$L93,$K93,FALSE)*$S93*((1+'Inputs &amp; Summary'!$D$7)^AV$29))),IF($M93=Lists!$H$3,IF($K93&lt;1,((($R93*(1-$E93)+$Q93*(1-$F93))/$K93)*((1+'Inputs &amp; Summary'!$D$7)^AV$29)),((INT(AV$29/$K93)-INT((AV$29-1)/$K93))*($R93*(1-$E93)+$Q93*(1-$F93))*((1+'Inputs &amp; Summary'!$D$7)^AV$29))),((_xlfn.WEIBULL.DIST(AV$29,$L93,$K93,FALSE)*($R93*(1-$E93)+$Q93*(1-$F93))*((1+'Inputs &amp; Summary'!$D$7)^AV$29))))))</f>
        <v>0</v>
      </c>
      <c r="AW93" s="114">
        <f>$D93*IF(AW$29&gt;'Inputs &amp; Summary'!$D$5,0,IF(AW$29&gt;VLOOKUP($G93,Lists!$J$17:$K$21,2),IF($M93=Lists!$H$3,IF($K93&lt;1,(($S93/$K93)*((1+'Inputs &amp; Summary'!$D$7)^AW$29)),((INT(AW$29/$K93)-INT((AW$29-1)/$K93))*$S93*((1+'Inputs &amp; Summary'!$D$7)^AW$29))),(_xlfn.WEIBULL.DIST(AW$29,$L93,$K93,FALSE)*$S93*((1+'Inputs &amp; Summary'!$D$7)^AW$29))),IF($M93=Lists!$H$3,IF($K93&lt;1,((($R93*(1-$E93)+$Q93*(1-$F93))/$K93)*((1+'Inputs &amp; Summary'!$D$7)^AW$29)),((INT(AW$29/$K93)-INT((AW$29-1)/$K93))*($R93*(1-$E93)+$Q93*(1-$F93))*((1+'Inputs &amp; Summary'!$D$7)^AW$29))),((_xlfn.WEIBULL.DIST(AW$29,$L93,$K93,FALSE)*($R93*(1-$E93)+$Q93*(1-$F93))*((1+'Inputs &amp; Summary'!$D$7)^AW$29))))))</f>
        <v>0</v>
      </c>
      <c r="AX93" s="114">
        <f>$D93*IF(AX$29&gt;'Inputs &amp; Summary'!$D$5,0,IF(AX$29&gt;VLOOKUP($G93,Lists!$J$17:$K$21,2),IF($M93=Lists!$H$3,IF($K93&lt;1,(($S93/$K93)*((1+'Inputs &amp; Summary'!$D$7)^AX$29)),((INT(AX$29/$K93)-INT((AX$29-1)/$K93))*$S93*((1+'Inputs &amp; Summary'!$D$7)^AX$29))),(_xlfn.WEIBULL.DIST(AX$29,$L93,$K93,FALSE)*$S93*((1+'Inputs &amp; Summary'!$D$7)^AX$29))),IF($M93=Lists!$H$3,IF($K93&lt;1,((($R93*(1-$E93)+$Q93*(1-$F93))/$K93)*((1+'Inputs &amp; Summary'!$D$7)^AX$29)),((INT(AX$29/$K93)-INT((AX$29-1)/$K93))*($R93*(1-$E93)+$Q93*(1-$F93))*((1+'Inputs &amp; Summary'!$D$7)^AX$29))),((_xlfn.WEIBULL.DIST(AX$29,$L93,$K93,FALSE)*($R93*(1-$E93)+$Q93*(1-$F93))*((1+'Inputs &amp; Summary'!$D$7)^AX$29))))))</f>
        <v>0</v>
      </c>
      <c r="AY93" s="114">
        <f>$D93*IF(AY$29&gt;'Inputs &amp; Summary'!$D$5,0,IF(AY$29&gt;VLOOKUP($G93,Lists!$J$17:$K$21,2),IF($M93=Lists!$H$3,IF($K93&lt;1,(($S93/$K93)*((1+'Inputs &amp; Summary'!$D$7)^AY$29)),((INT(AY$29/$K93)-INT((AY$29-1)/$K93))*$S93*((1+'Inputs &amp; Summary'!$D$7)^AY$29))),(_xlfn.WEIBULL.DIST(AY$29,$L93,$K93,FALSE)*$S93*((1+'Inputs &amp; Summary'!$D$7)^AY$29))),IF($M93=Lists!$H$3,IF($K93&lt;1,((($R93*(1-$E93)+$Q93*(1-$F93))/$K93)*((1+'Inputs &amp; Summary'!$D$7)^AY$29)),((INT(AY$29/$K93)-INT((AY$29-1)/$K93))*($R93*(1-$E93)+$Q93*(1-$F93))*((1+'Inputs &amp; Summary'!$D$7)^AY$29))),((_xlfn.WEIBULL.DIST(AY$29,$L93,$K93,FALSE)*($R93*(1-$E93)+$Q93*(1-$F93))*((1+'Inputs &amp; Summary'!$D$7)^AY$29))))))</f>
        <v>0</v>
      </c>
      <c r="AZ93" s="114">
        <f>$D93*IF(AZ$29&gt;'Inputs &amp; Summary'!$D$5,0,IF(AZ$29&gt;VLOOKUP($G93,Lists!$J$17:$K$21,2),IF($M93=Lists!$H$3,IF($K93&lt;1,(($S93/$K93)*((1+'Inputs &amp; Summary'!$D$7)^AZ$29)),((INT(AZ$29/$K93)-INT((AZ$29-1)/$K93))*$S93*((1+'Inputs &amp; Summary'!$D$7)^AZ$29))),(_xlfn.WEIBULL.DIST(AZ$29,$L93,$K93,FALSE)*$S93*((1+'Inputs &amp; Summary'!$D$7)^AZ$29))),IF($M93=Lists!$H$3,IF($K93&lt;1,((($R93*(1-$E93)+$Q93*(1-$F93))/$K93)*((1+'Inputs &amp; Summary'!$D$7)^AZ$29)),((INT(AZ$29/$K93)-INT((AZ$29-1)/$K93))*($R93*(1-$E93)+$Q93*(1-$F93))*((1+'Inputs &amp; Summary'!$D$7)^AZ$29))),((_xlfn.WEIBULL.DIST(AZ$29,$L93,$K93,FALSE)*($R93*(1-$E93)+$Q93*(1-$F93))*((1+'Inputs &amp; Summary'!$D$7)^AZ$29))))))</f>
        <v>0</v>
      </c>
      <c r="BA93" s="114">
        <f>$D93*IF(BA$29&gt;'Inputs &amp; Summary'!$D$5,0,IF(BA$29&gt;VLOOKUP($G93,Lists!$J$17:$K$21,2),IF($M93=Lists!$H$3,IF($K93&lt;1,(($S93/$K93)*((1+'Inputs &amp; Summary'!$D$7)^BA$29)),((INT(BA$29/$K93)-INT((BA$29-1)/$K93))*$S93*((1+'Inputs &amp; Summary'!$D$7)^BA$29))),(_xlfn.WEIBULL.DIST(BA$29,$L93,$K93,FALSE)*$S93*((1+'Inputs &amp; Summary'!$D$7)^BA$29))),IF($M93=Lists!$H$3,IF($K93&lt;1,((($R93*(1-$E93)+$Q93*(1-$F93))/$K93)*((1+'Inputs &amp; Summary'!$D$7)^BA$29)),((INT(BA$29/$K93)-INT((BA$29-1)/$K93))*($R93*(1-$E93)+$Q93*(1-$F93))*((1+'Inputs &amp; Summary'!$D$7)^BA$29))),((_xlfn.WEIBULL.DIST(BA$29,$L93,$K93,FALSE)*($R93*(1-$E93)+$Q93*(1-$F93))*((1+'Inputs &amp; Summary'!$D$7)^BA$29))))))</f>
        <v>0</v>
      </c>
      <c r="BB93" s="114">
        <f>$D93*IF(BB$29&gt;'Inputs &amp; Summary'!$D$5,0,IF(BB$29&gt;VLOOKUP($G93,Lists!$J$17:$K$21,2),IF($M93=Lists!$H$3,IF($K93&lt;1,(($S93/$K93)*((1+'Inputs &amp; Summary'!$D$7)^BB$29)),((INT(BB$29/$K93)-INT((BB$29-1)/$K93))*$S93*((1+'Inputs &amp; Summary'!$D$7)^BB$29))),(_xlfn.WEIBULL.DIST(BB$29,$L93,$K93,FALSE)*$S93*((1+'Inputs &amp; Summary'!$D$7)^BB$29))),IF($M93=Lists!$H$3,IF($K93&lt;1,((($R93*(1-$E93)+$Q93*(1-$F93))/$K93)*((1+'Inputs &amp; Summary'!$D$7)^BB$29)),((INT(BB$29/$K93)-INT((BB$29-1)/$K93))*($R93*(1-$E93)+$Q93*(1-$F93))*((1+'Inputs &amp; Summary'!$D$7)^BB$29))),((_xlfn.WEIBULL.DIST(BB$29,$L93,$K93,FALSE)*($R93*(1-$E93)+$Q93*(1-$F93))*((1+'Inputs &amp; Summary'!$D$7)^BB$29))))))</f>
        <v>0</v>
      </c>
      <c r="BC93" s="114">
        <f>$D93*IF(BC$29&gt;'Inputs &amp; Summary'!$D$5,0,IF(BC$29&gt;VLOOKUP($G93,Lists!$J$17:$K$21,2),IF($M93=Lists!$H$3,IF($K93&lt;1,(($S93/$K93)*((1+'Inputs &amp; Summary'!$D$7)^BC$29)),((INT(BC$29/$K93)-INT((BC$29-1)/$K93))*$S93*((1+'Inputs &amp; Summary'!$D$7)^BC$29))),(_xlfn.WEIBULL.DIST(BC$29,$L93,$K93,FALSE)*$S93*((1+'Inputs &amp; Summary'!$D$7)^BC$29))),IF($M93=Lists!$H$3,IF($K93&lt;1,((($R93*(1-$E93)+$Q93*(1-$F93))/$K93)*((1+'Inputs &amp; Summary'!$D$7)^BC$29)),((INT(BC$29/$K93)-INT((BC$29-1)/$K93))*($R93*(1-$E93)+$Q93*(1-$F93))*((1+'Inputs &amp; Summary'!$D$7)^BC$29))),((_xlfn.WEIBULL.DIST(BC$29,$L93,$K93,FALSE)*($R93*(1-$E93)+$Q93*(1-$F93))*((1+'Inputs &amp; Summary'!$D$7)^BC$29))))))</f>
        <v>0</v>
      </c>
      <c r="BD93" s="114">
        <f>$D93*IF(BD$29&gt;'Inputs &amp; Summary'!$D$5,0,IF(BD$29&gt;VLOOKUP($G93,Lists!$J$17:$K$21,2),IF($M93=Lists!$H$3,IF($K93&lt;1,(($S93/$K93)*((1+'Inputs &amp; Summary'!$D$7)^BD$29)),((INT(BD$29/$K93)-INT((BD$29-1)/$K93))*$S93*((1+'Inputs &amp; Summary'!$D$7)^BD$29))),(_xlfn.WEIBULL.DIST(BD$29,$L93,$K93,FALSE)*$S93*((1+'Inputs &amp; Summary'!$D$7)^BD$29))),IF($M93=Lists!$H$3,IF($K93&lt;1,((($R93*(1-$E93)+$Q93*(1-$F93))/$K93)*((1+'Inputs &amp; Summary'!$D$7)^BD$29)),((INT(BD$29/$K93)-INT((BD$29-1)/$K93))*($R93*(1-$E93)+$Q93*(1-$F93))*((1+'Inputs &amp; Summary'!$D$7)^BD$29))),((_xlfn.WEIBULL.DIST(BD$29,$L93,$K93,FALSE)*($R93*(1-$E93)+$Q93*(1-$F93))*((1+'Inputs &amp; Summary'!$D$7)^BD$29))))))</f>
        <v>0</v>
      </c>
      <c r="BE93" s="114">
        <f>$D93*IF(BE$29&gt;'Inputs &amp; Summary'!$D$5,0,IF(BE$29&gt;VLOOKUP($G93,Lists!$J$17:$K$21,2),IF($M93=Lists!$H$3,IF($K93&lt;1,(($S93/$K93)*((1+'Inputs &amp; Summary'!$D$7)^BE$29)),((INT(BE$29/$K93)-INT((BE$29-1)/$K93))*$S93*((1+'Inputs &amp; Summary'!$D$7)^BE$29))),(_xlfn.WEIBULL.DIST(BE$29,$L93,$K93,FALSE)*$S93*((1+'Inputs &amp; Summary'!$D$7)^BE$29))),IF($M93=Lists!$H$3,IF($K93&lt;1,((($R93*(1-$E93)+$Q93*(1-$F93))/$K93)*((1+'Inputs &amp; Summary'!$D$7)^BE$29)),((INT(BE$29/$K93)-INT((BE$29-1)/$K93))*($R93*(1-$E93)+$Q93*(1-$F93))*((1+'Inputs &amp; Summary'!$D$7)^BE$29))),((_xlfn.WEIBULL.DIST(BE$29,$L93,$K93,FALSE)*($R93*(1-$E93)+$Q93*(1-$F93))*((1+'Inputs &amp; Summary'!$D$7)^BE$29))))))</f>
        <v>0</v>
      </c>
      <c r="BF93" s="114">
        <f>$D93*IF(BF$29&gt;'Inputs &amp; Summary'!$D$5,0,IF(BF$29&gt;VLOOKUP($G93,Lists!$J$17:$K$21,2),IF($M93=Lists!$H$3,IF($K93&lt;1,(($S93/$K93)*((1+'Inputs &amp; Summary'!$D$7)^BF$29)),((INT(BF$29/$K93)-INT((BF$29-1)/$K93))*$S93*((1+'Inputs &amp; Summary'!$D$7)^BF$29))),(_xlfn.WEIBULL.DIST(BF$29,$L93,$K93,FALSE)*$S93*((1+'Inputs &amp; Summary'!$D$7)^BF$29))),IF($M93=Lists!$H$3,IF($K93&lt;1,((($R93*(1-$E93)+$Q93*(1-$F93))/$K93)*((1+'Inputs &amp; Summary'!$D$7)^BF$29)),((INT(BF$29/$K93)-INT((BF$29-1)/$K93))*($R93*(1-$E93)+$Q93*(1-$F93))*((1+'Inputs &amp; Summary'!$D$7)^BF$29))),((_xlfn.WEIBULL.DIST(BF$29,$L93,$K93,FALSE)*($R93*(1-$E93)+$Q93*(1-$F93))*((1+'Inputs &amp; Summary'!$D$7)^BF$29))))))</f>
        <v>0</v>
      </c>
      <c r="BG93" s="114">
        <f>$D93*IF(BG$29&gt;'Inputs &amp; Summary'!$D$5,0,IF(BG$29&gt;VLOOKUP($G93,Lists!$J$17:$K$21,2),IF($M93=Lists!$H$3,IF($K93&lt;1,(($S93/$K93)*((1+'Inputs &amp; Summary'!$D$7)^BG$29)),((INT(BG$29/$K93)-INT((BG$29-1)/$K93))*$S93*((1+'Inputs &amp; Summary'!$D$7)^BG$29))),(_xlfn.WEIBULL.DIST(BG$29,$L93,$K93,FALSE)*$S93*((1+'Inputs &amp; Summary'!$D$7)^BG$29))),IF($M93=Lists!$H$3,IF($K93&lt;1,((($R93*(1-$E93)+$Q93*(1-$F93))/$K93)*((1+'Inputs &amp; Summary'!$D$7)^BG$29)),((INT(BG$29/$K93)-INT((BG$29-1)/$K93))*($R93*(1-$E93)+$Q93*(1-$F93))*((1+'Inputs &amp; Summary'!$D$7)^BG$29))),((_xlfn.WEIBULL.DIST(BG$29,$L93,$K93,FALSE)*($R93*(1-$E93)+$Q93*(1-$F93))*((1+'Inputs &amp; Summary'!$D$7)^BG$29))))))</f>
        <v>0</v>
      </c>
      <c r="BH93" s="114">
        <f>$D93*IF(BH$29&gt;'Inputs &amp; Summary'!$D$5,0,IF(BH$29&gt;VLOOKUP($G93,Lists!$J$17:$K$21,2),IF($M93=Lists!$H$3,IF($K93&lt;1,(($S93/$K93)*((1+'Inputs &amp; Summary'!$D$7)^BH$29)),((INT(BH$29/$K93)-INT((BH$29-1)/$K93))*$S93*((1+'Inputs &amp; Summary'!$D$7)^BH$29))),(_xlfn.WEIBULL.DIST(BH$29,$L93,$K93,FALSE)*$S93*((1+'Inputs &amp; Summary'!$D$7)^BH$29))),IF($M93=Lists!$H$3,IF($K93&lt;1,((($R93*(1-$E93)+$Q93*(1-$F93))/$K93)*((1+'Inputs &amp; Summary'!$D$7)^BH$29)),((INT(BH$29/$K93)-INT((BH$29-1)/$K93))*($R93*(1-$E93)+$Q93*(1-$F93))*((1+'Inputs &amp; Summary'!$D$7)^BH$29))),((_xlfn.WEIBULL.DIST(BH$29,$L93,$K93,FALSE)*($R93*(1-$E93)+$Q93*(1-$F93))*((1+'Inputs &amp; Summary'!$D$7)^BH$29))))))</f>
        <v>0</v>
      </c>
      <c r="BI93" s="114">
        <f>$D93*IF(BI$29&gt;'Inputs &amp; Summary'!$D$5,0,IF(BI$29&gt;VLOOKUP($G93,Lists!$J$17:$K$21,2),IF($M93=Lists!$H$3,IF($K93&lt;1,(($S93/$K93)*((1+'Inputs &amp; Summary'!$D$7)^BI$29)),((INT(BI$29/$K93)-INT((BI$29-1)/$K93))*$S93*((1+'Inputs &amp; Summary'!$D$7)^BI$29))),(_xlfn.WEIBULL.DIST(BI$29,$L93,$K93,FALSE)*$S93*((1+'Inputs &amp; Summary'!$D$7)^BI$29))),IF($M93=Lists!$H$3,IF($K93&lt;1,((($R93*(1-$E93)+$Q93*(1-$F93))/$K93)*((1+'Inputs &amp; Summary'!$D$7)^BI$29)),((INT(BI$29/$K93)-INT((BI$29-1)/$K93))*($R93*(1-$E93)+$Q93*(1-$F93))*((1+'Inputs &amp; Summary'!$D$7)^BI$29))),((_xlfn.WEIBULL.DIST(BI$29,$L93,$K93,FALSE)*($R93*(1-$E93)+$Q93*(1-$F93))*((1+'Inputs &amp; Summary'!$D$7)^BI$29))))))</f>
        <v>0</v>
      </c>
      <c r="BJ93" s="114">
        <f>$D93*IF(BJ$29&gt;'Inputs &amp; Summary'!$D$5,0,IF(BJ$29&gt;VLOOKUP($G93,Lists!$J$17:$K$21,2),IF($M93=Lists!$H$3,IF($K93&lt;1,(($S93/$K93)*((1+'Inputs &amp; Summary'!$D$7)^BJ$29)),((INT(BJ$29/$K93)-INT((BJ$29-1)/$K93))*$S93*((1+'Inputs &amp; Summary'!$D$7)^BJ$29))),(_xlfn.WEIBULL.DIST(BJ$29,$L93,$K93,FALSE)*$S93*((1+'Inputs &amp; Summary'!$D$7)^BJ$29))),IF($M93=Lists!$H$3,IF($K93&lt;1,((($R93*(1-$E93)+$Q93*(1-$F93))/$K93)*((1+'Inputs &amp; Summary'!$D$7)^BJ$29)),((INT(BJ$29/$K93)-INT((BJ$29-1)/$K93))*($R93*(1-$E93)+$Q93*(1-$F93))*((1+'Inputs &amp; Summary'!$D$7)^BJ$29))),((_xlfn.WEIBULL.DIST(BJ$29,$L93,$K93,FALSE)*($R93*(1-$E93)+$Q93*(1-$F93))*((1+'Inputs &amp; Summary'!$D$7)^BJ$29))))))</f>
        <v>0</v>
      </c>
      <c r="BK93" s="114">
        <f>$D93*IF(BK$29&gt;'Inputs &amp; Summary'!$D$5,0,IF(BK$29&gt;VLOOKUP($G93,Lists!$J$17:$K$21,2),IF($M93=Lists!$H$3,IF($K93&lt;1,(($S93/$K93)*((1+'Inputs &amp; Summary'!$D$7)^BK$29)),((INT(BK$29/$K93)-INT((BK$29-1)/$K93))*$S93*((1+'Inputs &amp; Summary'!$D$7)^BK$29))),(_xlfn.WEIBULL.DIST(BK$29,$L93,$K93,FALSE)*$S93*((1+'Inputs &amp; Summary'!$D$7)^BK$29))),IF($M93=Lists!$H$3,IF($K93&lt;1,((($R93*(1-$E93)+$Q93*(1-$F93))/$K93)*((1+'Inputs &amp; Summary'!$D$7)^BK$29)),((INT(BK$29/$K93)-INT((BK$29-1)/$K93))*($R93*(1-$E93)+$Q93*(1-$F93))*((1+'Inputs &amp; Summary'!$D$7)^BK$29))),((_xlfn.WEIBULL.DIST(BK$29,$L93,$K93,FALSE)*($R93*(1-$E93)+$Q93*(1-$F93))*((1+'Inputs &amp; Summary'!$D$7)^BK$29))))))</f>
        <v>0</v>
      </c>
      <c r="BL93" s="114">
        <f>$D93*IF(BL$29&gt;'Inputs &amp; Summary'!$D$5,0,IF(BL$29&gt;VLOOKUP($G93,Lists!$J$17:$K$21,2),IF($M93=Lists!$H$3,IF($K93&lt;1,(($S93/$K93)*((1+'Inputs &amp; Summary'!$D$7)^BL$29)),((INT(BL$29/$K93)-INT((BL$29-1)/$K93))*$S93*((1+'Inputs &amp; Summary'!$D$7)^BL$29))),(_xlfn.WEIBULL.DIST(BL$29,$L93,$K93,FALSE)*$S93*((1+'Inputs &amp; Summary'!$D$7)^BL$29))),IF($M93=Lists!$H$3,IF($K93&lt;1,((($R93*(1-$E93)+$Q93*(1-$F93))/$K93)*((1+'Inputs &amp; Summary'!$D$7)^BL$29)),((INT(BL$29/$K93)-INT((BL$29-1)/$K93))*($R93*(1-$E93)+$Q93*(1-$F93))*((1+'Inputs &amp; Summary'!$D$7)^BL$29))),((_xlfn.WEIBULL.DIST(BL$29,$L93,$K93,FALSE)*($R93*(1-$E93)+$Q93*(1-$F93))*((1+'Inputs &amp; Summary'!$D$7)^BL$29))))))</f>
        <v>0</v>
      </c>
    </row>
    <row r="94" spans="1:64" s="1" customFormat="1" x14ac:dyDescent="0.3">
      <c r="A94" s="79" t="s">
        <v>41</v>
      </c>
      <c r="B94" s="33" t="s">
        <v>307</v>
      </c>
      <c r="C94" s="33" t="s">
        <v>39</v>
      </c>
      <c r="D94" s="115">
        <v>0</v>
      </c>
      <c r="E94" s="68"/>
      <c r="F94" s="68"/>
      <c r="G94" s="213" t="s">
        <v>433</v>
      </c>
      <c r="H94" s="34"/>
      <c r="I94" s="34" t="s">
        <v>270</v>
      </c>
      <c r="J94" s="33">
        <f>VLOOKUP(I94,'Labor Rates'!$A$1:$B$16,2)</f>
        <v>25.173076923076923</v>
      </c>
      <c r="K94" s="35">
        <v>1</v>
      </c>
      <c r="L94" s="35">
        <v>1</v>
      </c>
      <c r="M94" s="33" t="s">
        <v>259</v>
      </c>
      <c r="N94" s="84">
        <v>1</v>
      </c>
      <c r="O94" s="35">
        <v>0.1</v>
      </c>
      <c r="P94" s="5">
        <v>0</v>
      </c>
      <c r="Q94" s="73">
        <f t="shared" ref="Q94:Q125" si="16">O94*N94*J94</f>
        <v>2.5173076923076927</v>
      </c>
      <c r="R94" s="73">
        <f t="shared" ref="R94:R125" si="17">P94*N94</f>
        <v>0</v>
      </c>
      <c r="S94" s="74">
        <f t="shared" ref="S94:S125" si="18">D94*(R94+Q94)</f>
        <v>0</v>
      </c>
      <c r="T94" s="88"/>
      <c r="U94" s="80"/>
      <c r="V94" s="87">
        <f t="shared" ref="V94:V125" si="19">AVERAGE(Y94:AR94)</f>
        <v>0</v>
      </c>
      <c r="W94" s="87">
        <f>NPV('Inputs &amp; Summary'!$D$6,Y94:BL94)</f>
        <v>0</v>
      </c>
      <c r="X94" s="90">
        <f t="shared" ref="X94:X125" si="20">W94/SUM($W$30:$W$158)</f>
        <v>0</v>
      </c>
      <c r="Y94" s="114">
        <f>$D94*IF(Y$29&gt;'Inputs &amp; Summary'!$D$5,0,IF(Y$29&gt;VLOOKUP($G94,Lists!$J$17:$K$21,2),IF($M94=Lists!$H$3,IF($K94&lt;1,(($S94/$K94)*((1+'Inputs &amp; Summary'!$D$7)^Y$29)),((INT(Y$29/$K94)-INT((Y$29-1)/$K94))*$S94*((1+'Inputs &amp; Summary'!$D$7)^Y$29))),(_xlfn.WEIBULL.DIST(Y$29,$L94,$K94,FALSE)*$S94*((1+'Inputs &amp; Summary'!$D$7)^Y$29))),IF($M94=Lists!$H$3,IF($K94&lt;1,((($R94*(1-$E94)+$Q94*(1-$F94))/$K94)*((1+'Inputs &amp; Summary'!$D$7)^Y$29)),((INT(Y$29/$K94)-INT((Y$29-1)/$K94))*($R94*(1-$E94)+$Q94*(1-$F94))*((1+'Inputs &amp; Summary'!$D$7)^Y$29))),((_xlfn.WEIBULL.DIST(Y$29,$L94,$K94,FALSE)*($R94*(1-$E94)+$Q94*(1-$F94))*((1+'Inputs &amp; Summary'!$D$7)^Y$29))))))</f>
        <v>0</v>
      </c>
      <c r="Z94" s="114">
        <f>$D94*IF(Z$29&gt;'Inputs &amp; Summary'!$D$5,0,IF(Z$29&gt;VLOOKUP($G94,Lists!$J$17:$K$21,2),IF($M94=Lists!$H$3,IF($K94&lt;1,(($S94/$K94)*((1+'Inputs &amp; Summary'!$D$7)^Z$29)),((INT(Z$29/$K94)-INT((Z$29-1)/$K94))*$S94*((1+'Inputs &amp; Summary'!$D$7)^Z$29))),(_xlfn.WEIBULL.DIST(Z$29,$L94,$K94,FALSE)*$S94*((1+'Inputs &amp; Summary'!$D$7)^Z$29))),IF($M94=Lists!$H$3,IF($K94&lt;1,((($R94*(1-$E94)+$Q94*(1-$F94))/$K94)*((1+'Inputs &amp; Summary'!$D$7)^Z$29)),((INT(Z$29/$K94)-INT((Z$29-1)/$K94))*($R94*(1-$E94)+$Q94*(1-$F94))*((1+'Inputs &amp; Summary'!$D$7)^Z$29))),((_xlfn.WEIBULL.DIST(Z$29,$L94,$K94,FALSE)*($R94*(1-$E94)+$Q94*(1-$F94))*((1+'Inputs &amp; Summary'!$D$7)^Z$29))))))</f>
        <v>0</v>
      </c>
      <c r="AA94" s="114">
        <f>$D94*IF(AA$29&gt;'Inputs &amp; Summary'!$D$5,0,IF(AA$29&gt;VLOOKUP($G94,Lists!$J$17:$K$21,2),IF($M94=Lists!$H$3,IF($K94&lt;1,(($S94/$K94)*((1+'Inputs &amp; Summary'!$D$7)^AA$29)),((INT(AA$29/$K94)-INT((AA$29-1)/$K94))*$S94*((1+'Inputs &amp; Summary'!$D$7)^AA$29))),(_xlfn.WEIBULL.DIST(AA$29,$L94,$K94,FALSE)*$S94*((1+'Inputs &amp; Summary'!$D$7)^AA$29))),IF($M94=Lists!$H$3,IF($K94&lt;1,((($R94*(1-$E94)+$Q94*(1-$F94))/$K94)*((1+'Inputs &amp; Summary'!$D$7)^AA$29)),((INT(AA$29/$K94)-INT((AA$29-1)/$K94))*($R94*(1-$E94)+$Q94*(1-$F94))*((1+'Inputs &amp; Summary'!$D$7)^AA$29))),((_xlfn.WEIBULL.DIST(AA$29,$L94,$K94,FALSE)*($R94*(1-$E94)+$Q94*(1-$F94))*((1+'Inputs &amp; Summary'!$D$7)^AA$29))))))</f>
        <v>0</v>
      </c>
      <c r="AB94" s="114">
        <f>$D94*IF(AB$29&gt;'Inputs &amp; Summary'!$D$5,0,IF(AB$29&gt;VLOOKUP($G94,Lists!$J$17:$K$21,2),IF($M94=Lists!$H$3,IF($K94&lt;1,(($S94/$K94)*((1+'Inputs &amp; Summary'!$D$7)^AB$29)),((INT(AB$29/$K94)-INT((AB$29-1)/$K94))*$S94*((1+'Inputs &amp; Summary'!$D$7)^AB$29))),(_xlfn.WEIBULL.DIST(AB$29,$L94,$K94,FALSE)*$S94*((1+'Inputs &amp; Summary'!$D$7)^AB$29))),IF($M94=Lists!$H$3,IF($K94&lt;1,((($R94*(1-$E94)+$Q94*(1-$F94))/$K94)*((1+'Inputs &amp; Summary'!$D$7)^AB$29)),((INT(AB$29/$K94)-INT((AB$29-1)/$K94))*($R94*(1-$E94)+$Q94*(1-$F94))*((1+'Inputs &amp; Summary'!$D$7)^AB$29))),((_xlfn.WEIBULL.DIST(AB$29,$L94,$K94,FALSE)*($R94*(1-$E94)+$Q94*(1-$F94))*((1+'Inputs &amp; Summary'!$D$7)^AB$29))))))</f>
        <v>0</v>
      </c>
      <c r="AC94" s="114">
        <f>$D94*IF(AC$29&gt;'Inputs &amp; Summary'!$D$5,0,IF(AC$29&gt;VLOOKUP($G94,Lists!$J$17:$K$21,2),IF($M94=Lists!$H$3,IF($K94&lt;1,(($S94/$K94)*((1+'Inputs &amp; Summary'!$D$7)^AC$29)),((INT(AC$29/$K94)-INT((AC$29-1)/$K94))*$S94*((1+'Inputs &amp; Summary'!$D$7)^AC$29))),(_xlfn.WEIBULL.DIST(AC$29,$L94,$K94,FALSE)*$S94*((1+'Inputs &amp; Summary'!$D$7)^AC$29))),IF($M94=Lists!$H$3,IF($K94&lt;1,((($R94*(1-$E94)+$Q94*(1-$F94))/$K94)*((1+'Inputs &amp; Summary'!$D$7)^AC$29)),((INT(AC$29/$K94)-INT((AC$29-1)/$K94))*($R94*(1-$E94)+$Q94*(1-$F94))*((1+'Inputs &amp; Summary'!$D$7)^AC$29))),((_xlfn.WEIBULL.DIST(AC$29,$L94,$K94,FALSE)*($R94*(1-$E94)+$Q94*(1-$F94))*((1+'Inputs &amp; Summary'!$D$7)^AC$29))))))</f>
        <v>0</v>
      </c>
      <c r="AD94" s="114">
        <f>$D94*IF(AD$29&gt;'Inputs &amp; Summary'!$D$5,0,IF(AD$29&gt;VLOOKUP($G94,Lists!$J$17:$K$21,2),IF($M94=Lists!$H$3,IF($K94&lt;1,(($S94/$K94)*((1+'Inputs &amp; Summary'!$D$7)^AD$29)),((INT(AD$29/$K94)-INT((AD$29-1)/$K94))*$S94*((1+'Inputs &amp; Summary'!$D$7)^AD$29))),(_xlfn.WEIBULL.DIST(AD$29,$L94,$K94,FALSE)*$S94*((1+'Inputs &amp; Summary'!$D$7)^AD$29))),IF($M94=Lists!$H$3,IF($K94&lt;1,((($R94*(1-$E94)+$Q94*(1-$F94))/$K94)*((1+'Inputs &amp; Summary'!$D$7)^AD$29)),((INT(AD$29/$K94)-INT((AD$29-1)/$K94))*($R94*(1-$E94)+$Q94*(1-$F94))*((1+'Inputs &amp; Summary'!$D$7)^AD$29))),((_xlfn.WEIBULL.DIST(AD$29,$L94,$K94,FALSE)*($R94*(1-$E94)+$Q94*(1-$F94))*((1+'Inputs &amp; Summary'!$D$7)^AD$29))))))</f>
        <v>0</v>
      </c>
      <c r="AE94" s="114">
        <f>$D94*IF(AE$29&gt;'Inputs &amp; Summary'!$D$5,0,IF(AE$29&gt;VLOOKUP($G94,Lists!$J$17:$K$21,2),IF($M94=Lists!$H$3,IF($K94&lt;1,(($S94/$K94)*((1+'Inputs &amp; Summary'!$D$7)^AE$29)),((INT(AE$29/$K94)-INT((AE$29-1)/$K94))*$S94*((1+'Inputs &amp; Summary'!$D$7)^AE$29))),(_xlfn.WEIBULL.DIST(AE$29,$L94,$K94,FALSE)*$S94*((1+'Inputs &amp; Summary'!$D$7)^AE$29))),IF($M94=Lists!$H$3,IF($K94&lt;1,((($R94*(1-$E94)+$Q94*(1-$F94))/$K94)*((1+'Inputs &amp; Summary'!$D$7)^AE$29)),((INT(AE$29/$K94)-INT((AE$29-1)/$K94))*($R94*(1-$E94)+$Q94*(1-$F94))*((1+'Inputs &amp; Summary'!$D$7)^AE$29))),((_xlfn.WEIBULL.DIST(AE$29,$L94,$K94,FALSE)*($R94*(1-$E94)+$Q94*(1-$F94))*((1+'Inputs &amp; Summary'!$D$7)^AE$29))))))</f>
        <v>0</v>
      </c>
      <c r="AF94" s="114">
        <f>$D94*IF(AF$29&gt;'Inputs &amp; Summary'!$D$5,0,IF(AF$29&gt;VLOOKUP($G94,Lists!$J$17:$K$21,2),IF($M94=Lists!$H$3,IF($K94&lt;1,(($S94/$K94)*((1+'Inputs &amp; Summary'!$D$7)^AF$29)),((INT(AF$29/$K94)-INT((AF$29-1)/$K94))*$S94*((1+'Inputs &amp; Summary'!$D$7)^AF$29))),(_xlfn.WEIBULL.DIST(AF$29,$L94,$K94,FALSE)*$S94*((1+'Inputs &amp; Summary'!$D$7)^AF$29))),IF($M94=Lists!$H$3,IF($K94&lt;1,((($R94*(1-$E94)+$Q94*(1-$F94))/$K94)*((1+'Inputs &amp; Summary'!$D$7)^AF$29)),((INT(AF$29/$K94)-INT((AF$29-1)/$K94))*($R94*(1-$E94)+$Q94*(1-$F94))*((1+'Inputs &amp; Summary'!$D$7)^AF$29))),((_xlfn.WEIBULL.DIST(AF$29,$L94,$K94,FALSE)*($R94*(1-$E94)+$Q94*(1-$F94))*((1+'Inputs &amp; Summary'!$D$7)^AF$29))))))</f>
        <v>0</v>
      </c>
      <c r="AG94" s="114">
        <f>$D94*IF(AG$29&gt;'Inputs &amp; Summary'!$D$5,0,IF(AG$29&gt;VLOOKUP($G94,Lists!$J$17:$K$21,2),IF($M94=Lists!$H$3,IF($K94&lt;1,(($S94/$K94)*((1+'Inputs &amp; Summary'!$D$7)^AG$29)),((INT(AG$29/$K94)-INT((AG$29-1)/$K94))*$S94*((1+'Inputs &amp; Summary'!$D$7)^AG$29))),(_xlfn.WEIBULL.DIST(AG$29,$L94,$K94,FALSE)*$S94*((1+'Inputs &amp; Summary'!$D$7)^AG$29))),IF($M94=Lists!$H$3,IF($K94&lt;1,((($R94*(1-$E94)+$Q94*(1-$F94))/$K94)*((1+'Inputs &amp; Summary'!$D$7)^AG$29)),((INT(AG$29/$K94)-INT((AG$29-1)/$K94))*($R94*(1-$E94)+$Q94*(1-$F94))*((1+'Inputs &amp; Summary'!$D$7)^AG$29))),((_xlfn.WEIBULL.DIST(AG$29,$L94,$K94,FALSE)*($R94*(1-$E94)+$Q94*(1-$F94))*((1+'Inputs &amp; Summary'!$D$7)^AG$29))))))</f>
        <v>0</v>
      </c>
      <c r="AH94" s="114">
        <f>$D94*IF(AH$29&gt;'Inputs &amp; Summary'!$D$5,0,IF(AH$29&gt;VLOOKUP($G94,Lists!$J$17:$K$21,2),IF($M94=Lists!$H$3,IF($K94&lt;1,(($S94/$K94)*((1+'Inputs &amp; Summary'!$D$7)^AH$29)),((INT(AH$29/$K94)-INT((AH$29-1)/$K94))*$S94*((1+'Inputs &amp; Summary'!$D$7)^AH$29))),(_xlfn.WEIBULL.DIST(AH$29,$L94,$K94,FALSE)*$S94*((1+'Inputs &amp; Summary'!$D$7)^AH$29))),IF($M94=Lists!$H$3,IF($K94&lt;1,((($R94*(1-$E94)+$Q94*(1-$F94))/$K94)*((1+'Inputs &amp; Summary'!$D$7)^AH$29)),((INT(AH$29/$K94)-INT((AH$29-1)/$K94))*($R94*(1-$E94)+$Q94*(1-$F94))*((1+'Inputs &amp; Summary'!$D$7)^AH$29))),((_xlfn.WEIBULL.DIST(AH$29,$L94,$K94,FALSE)*($R94*(1-$E94)+$Q94*(1-$F94))*((1+'Inputs &amp; Summary'!$D$7)^AH$29))))))</f>
        <v>0</v>
      </c>
      <c r="AI94" s="114">
        <f>$D94*IF(AI$29&gt;'Inputs &amp; Summary'!$D$5,0,IF(AI$29&gt;VLOOKUP($G94,Lists!$J$17:$K$21,2),IF($M94=Lists!$H$3,IF($K94&lt;1,(($S94/$K94)*((1+'Inputs &amp; Summary'!$D$7)^AI$29)),((INT(AI$29/$K94)-INT((AI$29-1)/$K94))*$S94*((1+'Inputs &amp; Summary'!$D$7)^AI$29))),(_xlfn.WEIBULL.DIST(AI$29,$L94,$K94,FALSE)*$S94*((1+'Inputs &amp; Summary'!$D$7)^AI$29))),IF($M94=Lists!$H$3,IF($K94&lt;1,((($R94*(1-$E94)+$Q94*(1-$F94))/$K94)*((1+'Inputs &amp; Summary'!$D$7)^AI$29)),((INT(AI$29/$K94)-INT((AI$29-1)/$K94))*($R94*(1-$E94)+$Q94*(1-$F94))*((1+'Inputs &amp; Summary'!$D$7)^AI$29))),((_xlfn.WEIBULL.DIST(AI$29,$L94,$K94,FALSE)*($R94*(1-$E94)+$Q94*(1-$F94))*((1+'Inputs &amp; Summary'!$D$7)^AI$29))))))</f>
        <v>0</v>
      </c>
      <c r="AJ94" s="114">
        <f>$D94*IF(AJ$29&gt;'Inputs &amp; Summary'!$D$5,0,IF(AJ$29&gt;VLOOKUP($G94,Lists!$J$17:$K$21,2),IF($M94=Lists!$H$3,IF($K94&lt;1,(($S94/$K94)*((1+'Inputs &amp; Summary'!$D$7)^AJ$29)),((INT(AJ$29/$K94)-INT((AJ$29-1)/$K94))*$S94*((1+'Inputs &amp; Summary'!$D$7)^AJ$29))),(_xlfn.WEIBULL.DIST(AJ$29,$L94,$K94,FALSE)*$S94*((1+'Inputs &amp; Summary'!$D$7)^AJ$29))),IF($M94=Lists!$H$3,IF($K94&lt;1,((($R94*(1-$E94)+$Q94*(1-$F94))/$K94)*((1+'Inputs &amp; Summary'!$D$7)^AJ$29)),((INT(AJ$29/$K94)-INT((AJ$29-1)/$K94))*($R94*(1-$E94)+$Q94*(1-$F94))*((1+'Inputs &amp; Summary'!$D$7)^AJ$29))),((_xlfn.WEIBULL.DIST(AJ$29,$L94,$K94,FALSE)*($R94*(1-$E94)+$Q94*(1-$F94))*((1+'Inputs &amp; Summary'!$D$7)^AJ$29))))))</f>
        <v>0</v>
      </c>
      <c r="AK94" s="114">
        <f>$D94*IF(AK$29&gt;'Inputs &amp; Summary'!$D$5,0,IF(AK$29&gt;VLOOKUP($G94,Lists!$J$17:$K$21,2),IF($M94=Lists!$H$3,IF($K94&lt;1,(($S94/$K94)*((1+'Inputs &amp; Summary'!$D$7)^AK$29)),((INT(AK$29/$K94)-INT((AK$29-1)/$K94))*$S94*((1+'Inputs &amp; Summary'!$D$7)^AK$29))),(_xlfn.WEIBULL.DIST(AK$29,$L94,$K94,FALSE)*$S94*((1+'Inputs &amp; Summary'!$D$7)^AK$29))),IF($M94=Lists!$H$3,IF($K94&lt;1,((($R94*(1-$E94)+$Q94*(1-$F94))/$K94)*((1+'Inputs &amp; Summary'!$D$7)^AK$29)),((INT(AK$29/$K94)-INT((AK$29-1)/$K94))*($R94*(1-$E94)+$Q94*(1-$F94))*((1+'Inputs &amp; Summary'!$D$7)^AK$29))),((_xlfn.WEIBULL.DIST(AK$29,$L94,$K94,FALSE)*($R94*(1-$E94)+$Q94*(1-$F94))*((1+'Inputs &amp; Summary'!$D$7)^AK$29))))))</f>
        <v>0</v>
      </c>
      <c r="AL94" s="114">
        <f>$D94*IF(AL$29&gt;'Inputs &amp; Summary'!$D$5,0,IF(AL$29&gt;VLOOKUP($G94,Lists!$J$17:$K$21,2),IF($M94=Lists!$H$3,IF($K94&lt;1,(($S94/$K94)*((1+'Inputs &amp; Summary'!$D$7)^AL$29)),((INT(AL$29/$K94)-INT((AL$29-1)/$K94))*$S94*((1+'Inputs &amp; Summary'!$D$7)^AL$29))),(_xlfn.WEIBULL.DIST(AL$29,$L94,$K94,FALSE)*$S94*((1+'Inputs &amp; Summary'!$D$7)^AL$29))),IF($M94=Lists!$H$3,IF($K94&lt;1,((($R94*(1-$E94)+$Q94*(1-$F94))/$K94)*((1+'Inputs &amp; Summary'!$D$7)^AL$29)),((INT(AL$29/$K94)-INT((AL$29-1)/$K94))*($R94*(1-$E94)+$Q94*(1-$F94))*((1+'Inputs &amp; Summary'!$D$7)^AL$29))),((_xlfn.WEIBULL.DIST(AL$29,$L94,$K94,FALSE)*($R94*(1-$E94)+$Q94*(1-$F94))*((1+'Inputs &amp; Summary'!$D$7)^AL$29))))))</f>
        <v>0</v>
      </c>
      <c r="AM94" s="114">
        <f>$D94*IF(AM$29&gt;'Inputs &amp; Summary'!$D$5,0,IF(AM$29&gt;VLOOKUP($G94,Lists!$J$17:$K$21,2),IF($M94=Lists!$H$3,IF($K94&lt;1,(($S94/$K94)*((1+'Inputs &amp; Summary'!$D$7)^AM$29)),((INT(AM$29/$K94)-INT((AM$29-1)/$K94))*$S94*((1+'Inputs &amp; Summary'!$D$7)^AM$29))),(_xlfn.WEIBULL.DIST(AM$29,$L94,$K94,FALSE)*$S94*((1+'Inputs &amp; Summary'!$D$7)^AM$29))),IF($M94=Lists!$H$3,IF($K94&lt;1,((($R94*(1-$E94)+$Q94*(1-$F94))/$K94)*((1+'Inputs &amp; Summary'!$D$7)^AM$29)),((INT(AM$29/$K94)-INT((AM$29-1)/$K94))*($R94*(1-$E94)+$Q94*(1-$F94))*((1+'Inputs &amp; Summary'!$D$7)^AM$29))),((_xlfn.WEIBULL.DIST(AM$29,$L94,$K94,FALSE)*($R94*(1-$E94)+$Q94*(1-$F94))*((1+'Inputs &amp; Summary'!$D$7)^AM$29))))))</f>
        <v>0</v>
      </c>
      <c r="AN94" s="114">
        <f>$D94*IF(AN$29&gt;'Inputs &amp; Summary'!$D$5,0,IF(AN$29&gt;VLOOKUP($G94,Lists!$J$17:$K$21,2),IF($M94=Lists!$H$3,IF($K94&lt;1,(($S94/$K94)*((1+'Inputs &amp; Summary'!$D$7)^AN$29)),((INT(AN$29/$K94)-INT((AN$29-1)/$K94))*$S94*((1+'Inputs &amp; Summary'!$D$7)^AN$29))),(_xlfn.WEIBULL.DIST(AN$29,$L94,$K94,FALSE)*$S94*((1+'Inputs &amp; Summary'!$D$7)^AN$29))),IF($M94=Lists!$H$3,IF($K94&lt;1,((($R94*(1-$E94)+$Q94*(1-$F94))/$K94)*((1+'Inputs &amp; Summary'!$D$7)^AN$29)),((INT(AN$29/$K94)-INT((AN$29-1)/$K94))*($R94*(1-$E94)+$Q94*(1-$F94))*((1+'Inputs &amp; Summary'!$D$7)^AN$29))),((_xlfn.WEIBULL.DIST(AN$29,$L94,$K94,FALSE)*($R94*(1-$E94)+$Q94*(1-$F94))*((1+'Inputs &amp; Summary'!$D$7)^AN$29))))))</f>
        <v>0</v>
      </c>
      <c r="AO94" s="114">
        <f>$D94*IF(AO$29&gt;'Inputs &amp; Summary'!$D$5,0,IF(AO$29&gt;VLOOKUP($G94,Lists!$J$17:$K$21,2),IF($M94=Lists!$H$3,IF($K94&lt;1,(($S94/$K94)*((1+'Inputs &amp; Summary'!$D$7)^AO$29)),((INT(AO$29/$K94)-INT((AO$29-1)/$K94))*$S94*((1+'Inputs &amp; Summary'!$D$7)^AO$29))),(_xlfn.WEIBULL.DIST(AO$29,$L94,$K94,FALSE)*$S94*((1+'Inputs &amp; Summary'!$D$7)^AO$29))),IF($M94=Lists!$H$3,IF($K94&lt;1,((($R94*(1-$E94)+$Q94*(1-$F94))/$K94)*((1+'Inputs &amp; Summary'!$D$7)^AO$29)),((INT(AO$29/$K94)-INT((AO$29-1)/$K94))*($R94*(1-$E94)+$Q94*(1-$F94))*((1+'Inputs &amp; Summary'!$D$7)^AO$29))),((_xlfn.WEIBULL.DIST(AO$29,$L94,$K94,FALSE)*($R94*(1-$E94)+$Q94*(1-$F94))*((1+'Inputs &amp; Summary'!$D$7)^AO$29))))))</f>
        <v>0</v>
      </c>
      <c r="AP94" s="114">
        <f>$D94*IF(AP$29&gt;'Inputs &amp; Summary'!$D$5,0,IF(AP$29&gt;VLOOKUP($G94,Lists!$J$17:$K$21,2),IF($M94=Lists!$H$3,IF($K94&lt;1,(($S94/$K94)*((1+'Inputs &amp; Summary'!$D$7)^AP$29)),((INT(AP$29/$K94)-INT((AP$29-1)/$K94))*$S94*((1+'Inputs &amp; Summary'!$D$7)^AP$29))),(_xlfn.WEIBULL.DIST(AP$29,$L94,$K94,FALSE)*$S94*((1+'Inputs &amp; Summary'!$D$7)^AP$29))),IF($M94=Lists!$H$3,IF($K94&lt;1,((($R94*(1-$E94)+$Q94*(1-$F94))/$K94)*((1+'Inputs &amp; Summary'!$D$7)^AP$29)),((INT(AP$29/$K94)-INT((AP$29-1)/$K94))*($R94*(1-$E94)+$Q94*(1-$F94))*((1+'Inputs &amp; Summary'!$D$7)^AP$29))),((_xlfn.WEIBULL.DIST(AP$29,$L94,$K94,FALSE)*($R94*(1-$E94)+$Q94*(1-$F94))*((1+'Inputs &amp; Summary'!$D$7)^AP$29))))))</f>
        <v>0</v>
      </c>
      <c r="AQ94" s="114">
        <f>$D94*IF(AQ$29&gt;'Inputs &amp; Summary'!$D$5,0,IF(AQ$29&gt;VLOOKUP($G94,Lists!$J$17:$K$21,2),IF($M94=Lists!$H$3,IF($K94&lt;1,(($S94/$K94)*((1+'Inputs &amp; Summary'!$D$7)^AQ$29)),((INT(AQ$29/$K94)-INT((AQ$29-1)/$K94))*$S94*((1+'Inputs &amp; Summary'!$D$7)^AQ$29))),(_xlfn.WEIBULL.DIST(AQ$29,$L94,$K94,FALSE)*$S94*((1+'Inputs &amp; Summary'!$D$7)^AQ$29))),IF($M94=Lists!$H$3,IF($K94&lt;1,((($R94*(1-$E94)+$Q94*(1-$F94))/$K94)*((1+'Inputs &amp; Summary'!$D$7)^AQ$29)),((INT(AQ$29/$K94)-INT((AQ$29-1)/$K94))*($R94*(1-$E94)+$Q94*(1-$F94))*((1+'Inputs &amp; Summary'!$D$7)^AQ$29))),((_xlfn.WEIBULL.DIST(AQ$29,$L94,$K94,FALSE)*($R94*(1-$E94)+$Q94*(1-$F94))*((1+'Inputs &amp; Summary'!$D$7)^AQ$29))))))</f>
        <v>0</v>
      </c>
      <c r="AR94" s="114">
        <f>$D94*IF(AR$29&gt;'Inputs &amp; Summary'!$D$5,0,IF(AR$29&gt;VLOOKUP($G94,Lists!$J$17:$K$21,2),IF($M94=Lists!$H$3,IF($K94&lt;1,(($S94/$K94)*((1+'Inputs &amp; Summary'!$D$7)^AR$29)),((INT(AR$29/$K94)-INT((AR$29-1)/$K94))*$S94*((1+'Inputs &amp; Summary'!$D$7)^AR$29))),(_xlfn.WEIBULL.DIST(AR$29,$L94,$K94,FALSE)*$S94*((1+'Inputs &amp; Summary'!$D$7)^AR$29))),IF($M94=Lists!$H$3,IF($K94&lt;1,((($R94*(1-$E94)+$Q94*(1-$F94))/$K94)*((1+'Inputs &amp; Summary'!$D$7)^AR$29)),((INT(AR$29/$K94)-INT((AR$29-1)/$K94))*($R94*(1-$E94)+$Q94*(1-$F94))*((1+'Inputs &amp; Summary'!$D$7)^AR$29))),((_xlfn.WEIBULL.DIST(AR$29,$L94,$K94,FALSE)*($R94*(1-$E94)+$Q94*(1-$F94))*((1+'Inputs &amp; Summary'!$D$7)^AR$29))))))</f>
        <v>0</v>
      </c>
      <c r="AS94" s="114">
        <f>$D94*IF(AS$29&gt;'Inputs &amp; Summary'!$D$5,0,IF(AS$29&gt;VLOOKUP($G94,Lists!$J$17:$K$21,2),IF($M94=Lists!$H$3,IF($K94&lt;1,(($S94/$K94)*((1+'Inputs &amp; Summary'!$D$7)^AS$29)),((INT(AS$29/$K94)-INT((AS$29-1)/$K94))*$S94*((1+'Inputs &amp; Summary'!$D$7)^AS$29))),(_xlfn.WEIBULL.DIST(AS$29,$L94,$K94,FALSE)*$S94*((1+'Inputs &amp; Summary'!$D$7)^AS$29))),IF($M94=Lists!$H$3,IF($K94&lt;1,((($R94*(1-$E94)+$Q94*(1-$F94))/$K94)*((1+'Inputs &amp; Summary'!$D$7)^AS$29)),((INT(AS$29/$K94)-INT((AS$29-1)/$K94))*($R94*(1-$E94)+$Q94*(1-$F94))*((1+'Inputs &amp; Summary'!$D$7)^AS$29))),((_xlfn.WEIBULL.DIST(AS$29,$L94,$K94,FALSE)*($R94*(1-$E94)+$Q94*(1-$F94))*((1+'Inputs &amp; Summary'!$D$7)^AS$29))))))</f>
        <v>0</v>
      </c>
      <c r="AT94" s="114">
        <f>$D94*IF(AT$29&gt;'Inputs &amp; Summary'!$D$5,0,IF(AT$29&gt;VLOOKUP($G94,Lists!$J$17:$K$21,2),IF($M94=Lists!$H$3,IF($K94&lt;1,(($S94/$K94)*((1+'Inputs &amp; Summary'!$D$7)^AT$29)),((INT(AT$29/$K94)-INT((AT$29-1)/$K94))*$S94*((1+'Inputs &amp; Summary'!$D$7)^AT$29))),(_xlfn.WEIBULL.DIST(AT$29,$L94,$K94,FALSE)*$S94*((1+'Inputs &amp; Summary'!$D$7)^AT$29))),IF($M94=Lists!$H$3,IF($K94&lt;1,((($R94*(1-$E94)+$Q94*(1-$F94))/$K94)*((1+'Inputs &amp; Summary'!$D$7)^AT$29)),((INT(AT$29/$K94)-INT((AT$29-1)/$K94))*($R94*(1-$E94)+$Q94*(1-$F94))*((1+'Inputs &amp; Summary'!$D$7)^AT$29))),((_xlfn.WEIBULL.DIST(AT$29,$L94,$K94,FALSE)*($R94*(1-$E94)+$Q94*(1-$F94))*((1+'Inputs &amp; Summary'!$D$7)^AT$29))))))</f>
        <v>0</v>
      </c>
      <c r="AU94" s="114">
        <f>$D94*IF(AU$29&gt;'Inputs &amp; Summary'!$D$5,0,IF(AU$29&gt;VLOOKUP($G94,Lists!$J$17:$K$21,2),IF($M94=Lists!$H$3,IF($K94&lt;1,(($S94/$K94)*((1+'Inputs &amp; Summary'!$D$7)^AU$29)),((INT(AU$29/$K94)-INT((AU$29-1)/$K94))*$S94*((1+'Inputs &amp; Summary'!$D$7)^AU$29))),(_xlfn.WEIBULL.DIST(AU$29,$L94,$K94,FALSE)*$S94*((1+'Inputs &amp; Summary'!$D$7)^AU$29))),IF($M94=Lists!$H$3,IF($K94&lt;1,((($R94*(1-$E94)+$Q94*(1-$F94))/$K94)*((1+'Inputs &amp; Summary'!$D$7)^AU$29)),((INT(AU$29/$K94)-INT((AU$29-1)/$K94))*($R94*(1-$E94)+$Q94*(1-$F94))*((1+'Inputs &amp; Summary'!$D$7)^AU$29))),((_xlfn.WEIBULL.DIST(AU$29,$L94,$K94,FALSE)*($R94*(1-$E94)+$Q94*(1-$F94))*((1+'Inputs &amp; Summary'!$D$7)^AU$29))))))</f>
        <v>0</v>
      </c>
      <c r="AV94" s="114">
        <f>$D94*IF(AV$29&gt;'Inputs &amp; Summary'!$D$5,0,IF(AV$29&gt;VLOOKUP($G94,Lists!$J$17:$K$21,2),IF($M94=Lists!$H$3,IF($K94&lt;1,(($S94/$K94)*((1+'Inputs &amp; Summary'!$D$7)^AV$29)),((INT(AV$29/$K94)-INT((AV$29-1)/$K94))*$S94*((1+'Inputs &amp; Summary'!$D$7)^AV$29))),(_xlfn.WEIBULL.DIST(AV$29,$L94,$K94,FALSE)*$S94*((1+'Inputs &amp; Summary'!$D$7)^AV$29))),IF($M94=Lists!$H$3,IF($K94&lt;1,((($R94*(1-$E94)+$Q94*(1-$F94))/$K94)*((1+'Inputs &amp; Summary'!$D$7)^AV$29)),((INT(AV$29/$K94)-INT((AV$29-1)/$K94))*($R94*(1-$E94)+$Q94*(1-$F94))*((1+'Inputs &amp; Summary'!$D$7)^AV$29))),((_xlfn.WEIBULL.DIST(AV$29,$L94,$K94,FALSE)*($R94*(1-$E94)+$Q94*(1-$F94))*((1+'Inputs &amp; Summary'!$D$7)^AV$29))))))</f>
        <v>0</v>
      </c>
      <c r="AW94" s="114">
        <f>$D94*IF(AW$29&gt;'Inputs &amp; Summary'!$D$5,0,IF(AW$29&gt;VLOOKUP($G94,Lists!$J$17:$K$21,2),IF($M94=Lists!$H$3,IF($K94&lt;1,(($S94/$K94)*((1+'Inputs &amp; Summary'!$D$7)^AW$29)),((INT(AW$29/$K94)-INT((AW$29-1)/$K94))*$S94*((1+'Inputs &amp; Summary'!$D$7)^AW$29))),(_xlfn.WEIBULL.DIST(AW$29,$L94,$K94,FALSE)*$S94*((1+'Inputs &amp; Summary'!$D$7)^AW$29))),IF($M94=Lists!$H$3,IF($K94&lt;1,((($R94*(1-$E94)+$Q94*(1-$F94))/$K94)*((1+'Inputs &amp; Summary'!$D$7)^AW$29)),((INT(AW$29/$K94)-INT((AW$29-1)/$K94))*($R94*(1-$E94)+$Q94*(1-$F94))*((1+'Inputs &amp; Summary'!$D$7)^AW$29))),((_xlfn.WEIBULL.DIST(AW$29,$L94,$K94,FALSE)*($R94*(1-$E94)+$Q94*(1-$F94))*((1+'Inputs &amp; Summary'!$D$7)^AW$29))))))</f>
        <v>0</v>
      </c>
      <c r="AX94" s="114">
        <f>$D94*IF(AX$29&gt;'Inputs &amp; Summary'!$D$5,0,IF(AX$29&gt;VLOOKUP($G94,Lists!$J$17:$K$21,2),IF($M94=Lists!$H$3,IF($K94&lt;1,(($S94/$K94)*((1+'Inputs &amp; Summary'!$D$7)^AX$29)),((INT(AX$29/$K94)-INT((AX$29-1)/$K94))*$S94*((1+'Inputs &amp; Summary'!$D$7)^AX$29))),(_xlfn.WEIBULL.DIST(AX$29,$L94,$K94,FALSE)*$S94*((1+'Inputs &amp; Summary'!$D$7)^AX$29))),IF($M94=Lists!$H$3,IF($K94&lt;1,((($R94*(1-$E94)+$Q94*(1-$F94))/$K94)*((1+'Inputs &amp; Summary'!$D$7)^AX$29)),((INT(AX$29/$K94)-INT((AX$29-1)/$K94))*($R94*(1-$E94)+$Q94*(1-$F94))*((1+'Inputs &amp; Summary'!$D$7)^AX$29))),((_xlfn.WEIBULL.DIST(AX$29,$L94,$K94,FALSE)*($R94*(1-$E94)+$Q94*(1-$F94))*((1+'Inputs &amp; Summary'!$D$7)^AX$29))))))</f>
        <v>0</v>
      </c>
      <c r="AY94" s="114">
        <f>$D94*IF(AY$29&gt;'Inputs &amp; Summary'!$D$5,0,IF(AY$29&gt;VLOOKUP($G94,Lists!$J$17:$K$21,2),IF($M94=Lists!$H$3,IF($K94&lt;1,(($S94/$K94)*((1+'Inputs &amp; Summary'!$D$7)^AY$29)),((INT(AY$29/$K94)-INT((AY$29-1)/$K94))*$S94*((1+'Inputs &amp; Summary'!$D$7)^AY$29))),(_xlfn.WEIBULL.DIST(AY$29,$L94,$K94,FALSE)*$S94*((1+'Inputs &amp; Summary'!$D$7)^AY$29))),IF($M94=Lists!$H$3,IF($K94&lt;1,((($R94*(1-$E94)+$Q94*(1-$F94))/$K94)*((1+'Inputs &amp; Summary'!$D$7)^AY$29)),((INT(AY$29/$K94)-INT((AY$29-1)/$K94))*($R94*(1-$E94)+$Q94*(1-$F94))*((1+'Inputs &amp; Summary'!$D$7)^AY$29))),((_xlfn.WEIBULL.DIST(AY$29,$L94,$K94,FALSE)*($R94*(1-$E94)+$Q94*(1-$F94))*((1+'Inputs &amp; Summary'!$D$7)^AY$29))))))</f>
        <v>0</v>
      </c>
      <c r="AZ94" s="114">
        <f>$D94*IF(AZ$29&gt;'Inputs &amp; Summary'!$D$5,0,IF(AZ$29&gt;VLOOKUP($G94,Lists!$J$17:$K$21,2),IF($M94=Lists!$H$3,IF($K94&lt;1,(($S94/$K94)*((1+'Inputs &amp; Summary'!$D$7)^AZ$29)),((INT(AZ$29/$K94)-INT((AZ$29-1)/$K94))*$S94*((1+'Inputs &amp; Summary'!$D$7)^AZ$29))),(_xlfn.WEIBULL.DIST(AZ$29,$L94,$K94,FALSE)*$S94*((1+'Inputs &amp; Summary'!$D$7)^AZ$29))),IF($M94=Lists!$H$3,IF($K94&lt;1,((($R94*(1-$E94)+$Q94*(1-$F94))/$K94)*((1+'Inputs &amp; Summary'!$D$7)^AZ$29)),((INT(AZ$29/$K94)-INT((AZ$29-1)/$K94))*($R94*(1-$E94)+$Q94*(1-$F94))*((1+'Inputs &amp; Summary'!$D$7)^AZ$29))),((_xlfn.WEIBULL.DIST(AZ$29,$L94,$K94,FALSE)*($R94*(1-$E94)+$Q94*(1-$F94))*((1+'Inputs &amp; Summary'!$D$7)^AZ$29))))))</f>
        <v>0</v>
      </c>
      <c r="BA94" s="114">
        <f>$D94*IF(BA$29&gt;'Inputs &amp; Summary'!$D$5,0,IF(BA$29&gt;VLOOKUP($G94,Lists!$J$17:$K$21,2),IF($M94=Lists!$H$3,IF($K94&lt;1,(($S94/$K94)*((1+'Inputs &amp; Summary'!$D$7)^BA$29)),((INT(BA$29/$K94)-INT((BA$29-1)/$K94))*$S94*((1+'Inputs &amp; Summary'!$D$7)^BA$29))),(_xlfn.WEIBULL.DIST(BA$29,$L94,$K94,FALSE)*$S94*((1+'Inputs &amp; Summary'!$D$7)^BA$29))),IF($M94=Lists!$H$3,IF($K94&lt;1,((($R94*(1-$E94)+$Q94*(1-$F94))/$K94)*((1+'Inputs &amp; Summary'!$D$7)^BA$29)),((INT(BA$29/$K94)-INT((BA$29-1)/$K94))*($R94*(1-$E94)+$Q94*(1-$F94))*((1+'Inputs &amp; Summary'!$D$7)^BA$29))),((_xlfn.WEIBULL.DIST(BA$29,$L94,$K94,FALSE)*($R94*(1-$E94)+$Q94*(1-$F94))*((1+'Inputs &amp; Summary'!$D$7)^BA$29))))))</f>
        <v>0</v>
      </c>
      <c r="BB94" s="114">
        <f>$D94*IF(BB$29&gt;'Inputs &amp; Summary'!$D$5,0,IF(BB$29&gt;VLOOKUP($G94,Lists!$J$17:$K$21,2),IF($M94=Lists!$H$3,IF($K94&lt;1,(($S94/$K94)*((1+'Inputs &amp; Summary'!$D$7)^BB$29)),((INT(BB$29/$K94)-INT((BB$29-1)/$K94))*$S94*((1+'Inputs &amp; Summary'!$D$7)^BB$29))),(_xlfn.WEIBULL.DIST(BB$29,$L94,$K94,FALSE)*$S94*((1+'Inputs &amp; Summary'!$D$7)^BB$29))),IF($M94=Lists!$H$3,IF($K94&lt;1,((($R94*(1-$E94)+$Q94*(1-$F94))/$K94)*((1+'Inputs &amp; Summary'!$D$7)^BB$29)),((INT(BB$29/$K94)-INT((BB$29-1)/$K94))*($R94*(1-$E94)+$Q94*(1-$F94))*((1+'Inputs &amp; Summary'!$D$7)^BB$29))),((_xlfn.WEIBULL.DIST(BB$29,$L94,$K94,FALSE)*($R94*(1-$E94)+$Q94*(1-$F94))*((1+'Inputs &amp; Summary'!$D$7)^BB$29))))))</f>
        <v>0</v>
      </c>
      <c r="BC94" s="114">
        <f>$D94*IF(BC$29&gt;'Inputs &amp; Summary'!$D$5,0,IF(BC$29&gt;VLOOKUP($G94,Lists!$J$17:$K$21,2),IF($M94=Lists!$H$3,IF($K94&lt;1,(($S94/$K94)*((1+'Inputs &amp; Summary'!$D$7)^BC$29)),((INT(BC$29/$K94)-INT((BC$29-1)/$K94))*$S94*((1+'Inputs &amp; Summary'!$D$7)^BC$29))),(_xlfn.WEIBULL.DIST(BC$29,$L94,$K94,FALSE)*$S94*((1+'Inputs &amp; Summary'!$D$7)^BC$29))),IF($M94=Lists!$H$3,IF($K94&lt;1,((($R94*(1-$E94)+$Q94*(1-$F94))/$K94)*((1+'Inputs &amp; Summary'!$D$7)^BC$29)),((INT(BC$29/$K94)-INT((BC$29-1)/$K94))*($R94*(1-$E94)+$Q94*(1-$F94))*((1+'Inputs &amp; Summary'!$D$7)^BC$29))),((_xlfn.WEIBULL.DIST(BC$29,$L94,$K94,FALSE)*($R94*(1-$E94)+$Q94*(1-$F94))*((1+'Inputs &amp; Summary'!$D$7)^BC$29))))))</f>
        <v>0</v>
      </c>
      <c r="BD94" s="114">
        <f>$D94*IF(BD$29&gt;'Inputs &amp; Summary'!$D$5,0,IF(BD$29&gt;VLOOKUP($G94,Lists!$J$17:$K$21,2),IF($M94=Lists!$H$3,IF($K94&lt;1,(($S94/$K94)*((1+'Inputs &amp; Summary'!$D$7)^BD$29)),((INT(BD$29/$K94)-INT((BD$29-1)/$K94))*$S94*((1+'Inputs &amp; Summary'!$D$7)^BD$29))),(_xlfn.WEIBULL.DIST(BD$29,$L94,$K94,FALSE)*$S94*((1+'Inputs &amp; Summary'!$D$7)^BD$29))),IF($M94=Lists!$H$3,IF($K94&lt;1,((($R94*(1-$E94)+$Q94*(1-$F94))/$K94)*((1+'Inputs &amp; Summary'!$D$7)^BD$29)),((INT(BD$29/$K94)-INT((BD$29-1)/$K94))*($R94*(1-$E94)+$Q94*(1-$F94))*((1+'Inputs &amp; Summary'!$D$7)^BD$29))),((_xlfn.WEIBULL.DIST(BD$29,$L94,$K94,FALSE)*($R94*(1-$E94)+$Q94*(1-$F94))*((1+'Inputs &amp; Summary'!$D$7)^BD$29))))))</f>
        <v>0</v>
      </c>
      <c r="BE94" s="114">
        <f>$D94*IF(BE$29&gt;'Inputs &amp; Summary'!$D$5,0,IF(BE$29&gt;VLOOKUP($G94,Lists!$J$17:$K$21,2),IF($M94=Lists!$H$3,IF($K94&lt;1,(($S94/$K94)*((1+'Inputs &amp; Summary'!$D$7)^BE$29)),((INT(BE$29/$K94)-INT((BE$29-1)/$K94))*$S94*((1+'Inputs &amp; Summary'!$D$7)^BE$29))),(_xlfn.WEIBULL.DIST(BE$29,$L94,$K94,FALSE)*$S94*((1+'Inputs &amp; Summary'!$D$7)^BE$29))),IF($M94=Lists!$H$3,IF($K94&lt;1,((($R94*(1-$E94)+$Q94*(1-$F94))/$K94)*((1+'Inputs &amp; Summary'!$D$7)^BE$29)),((INT(BE$29/$K94)-INT((BE$29-1)/$K94))*($R94*(1-$E94)+$Q94*(1-$F94))*((1+'Inputs &amp; Summary'!$D$7)^BE$29))),((_xlfn.WEIBULL.DIST(BE$29,$L94,$K94,FALSE)*($R94*(1-$E94)+$Q94*(1-$F94))*((1+'Inputs &amp; Summary'!$D$7)^BE$29))))))</f>
        <v>0</v>
      </c>
      <c r="BF94" s="114">
        <f>$D94*IF(BF$29&gt;'Inputs &amp; Summary'!$D$5,0,IF(BF$29&gt;VLOOKUP($G94,Lists!$J$17:$K$21,2),IF($M94=Lists!$H$3,IF($K94&lt;1,(($S94/$K94)*((1+'Inputs &amp; Summary'!$D$7)^BF$29)),((INT(BF$29/$K94)-INT((BF$29-1)/$K94))*$S94*((1+'Inputs &amp; Summary'!$D$7)^BF$29))),(_xlfn.WEIBULL.DIST(BF$29,$L94,$K94,FALSE)*$S94*((1+'Inputs &amp; Summary'!$D$7)^BF$29))),IF($M94=Lists!$H$3,IF($K94&lt;1,((($R94*(1-$E94)+$Q94*(1-$F94))/$K94)*((1+'Inputs &amp; Summary'!$D$7)^BF$29)),((INT(BF$29/$K94)-INT((BF$29-1)/$K94))*($R94*(1-$E94)+$Q94*(1-$F94))*((1+'Inputs &amp; Summary'!$D$7)^BF$29))),((_xlfn.WEIBULL.DIST(BF$29,$L94,$K94,FALSE)*($R94*(1-$E94)+$Q94*(1-$F94))*((1+'Inputs &amp; Summary'!$D$7)^BF$29))))))</f>
        <v>0</v>
      </c>
      <c r="BG94" s="114">
        <f>$D94*IF(BG$29&gt;'Inputs &amp; Summary'!$D$5,0,IF(BG$29&gt;VLOOKUP($G94,Lists!$J$17:$K$21,2),IF($M94=Lists!$H$3,IF($K94&lt;1,(($S94/$K94)*((1+'Inputs &amp; Summary'!$D$7)^BG$29)),((INT(BG$29/$K94)-INT((BG$29-1)/$K94))*$S94*((1+'Inputs &amp; Summary'!$D$7)^BG$29))),(_xlfn.WEIBULL.DIST(BG$29,$L94,$K94,FALSE)*$S94*((1+'Inputs &amp; Summary'!$D$7)^BG$29))),IF($M94=Lists!$H$3,IF($K94&lt;1,((($R94*(1-$E94)+$Q94*(1-$F94))/$K94)*((1+'Inputs &amp; Summary'!$D$7)^BG$29)),((INT(BG$29/$K94)-INT((BG$29-1)/$K94))*($R94*(1-$E94)+$Q94*(1-$F94))*((1+'Inputs &amp; Summary'!$D$7)^BG$29))),((_xlfn.WEIBULL.DIST(BG$29,$L94,$K94,FALSE)*($R94*(1-$E94)+$Q94*(1-$F94))*((1+'Inputs &amp; Summary'!$D$7)^BG$29))))))</f>
        <v>0</v>
      </c>
      <c r="BH94" s="114">
        <f>$D94*IF(BH$29&gt;'Inputs &amp; Summary'!$D$5,0,IF(BH$29&gt;VLOOKUP($G94,Lists!$J$17:$K$21,2),IF($M94=Lists!$H$3,IF($K94&lt;1,(($S94/$K94)*((1+'Inputs &amp; Summary'!$D$7)^BH$29)),((INT(BH$29/$K94)-INT((BH$29-1)/$K94))*$S94*((1+'Inputs &amp; Summary'!$D$7)^BH$29))),(_xlfn.WEIBULL.DIST(BH$29,$L94,$K94,FALSE)*$S94*((1+'Inputs &amp; Summary'!$D$7)^BH$29))),IF($M94=Lists!$H$3,IF($K94&lt;1,((($R94*(1-$E94)+$Q94*(1-$F94))/$K94)*((1+'Inputs &amp; Summary'!$D$7)^BH$29)),((INT(BH$29/$K94)-INT((BH$29-1)/$K94))*($R94*(1-$E94)+$Q94*(1-$F94))*((1+'Inputs &amp; Summary'!$D$7)^BH$29))),((_xlfn.WEIBULL.DIST(BH$29,$L94,$K94,FALSE)*($R94*(1-$E94)+$Q94*(1-$F94))*((1+'Inputs &amp; Summary'!$D$7)^BH$29))))))</f>
        <v>0</v>
      </c>
      <c r="BI94" s="114">
        <f>$D94*IF(BI$29&gt;'Inputs &amp; Summary'!$D$5,0,IF(BI$29&gt;VLOOKUP($G94,Lists!$J$17:$K$21,2),IF($M94=Lists!$H$3,IF($K94&lt;1,(($S94/$K94)*((1+'Inputs &amp; Summary'!$D$7)^BI$29)),((INT(BI$29/$K94)-INT((BI$29-1)/$K94))*$S94*((1+'Inputs &amp; Summary'!$D$7)^BI$29))),(_xlfn.WEIBULL.DIST(BI$29,$L94,$K94,FALSE)*$S94*((1+'Inputs &amp; Summary'!$D$7)^BI$29))),IF($M94=Lists!$H$3,IF($K94&lt;1,((($R94*(1-$E94)+$Q94*(1-$F94))/$K94)*((1+'Inputs &amp; Summary'!$D$7)^BI$29)),((INT(BI$29/$K94)-INT((BI$29-1)/$K94))*($R94*(1-$E94)+$Q94*(1-$F94))*((1+'Inputs &amp; Summary'!$D$7)^BI$29))),((_xlfn.WEIBULL.DIST(BI$29,$L94,$K94,FALSE)*($R94*(1-$E94)+$Q94*(1-$F94))*((1+'Inputs &amp; Summary'!$D$7)^BI$29))))))</f>
        <v>0</v>
      </c>
      <c r="BJ94" s="114">
        <f>$D94*IF(BJ$29&gt;'Inputs &amp; Summary'!$D$5,0,IF(BJ$29&gt;VLOOKUP($G94,Lists!$J$17:$K$21,2),IF($M94=Lists!$H$3,IF($K94&lt;1,(($S94/$K94)*((1+'Inputs &amp; Summary'!$D$7)^BJ$29)),((INT(BJ$29/$K94)-INT((BJ$29-1)/$K94))*$S94*((1+'Inputs &amp; Summary'!$D$7)^BJ$29))),(_xlfn.WEIBULL.DIST(BJ$29,$L94,$K94,FALSE)*$S94*((1+'Inputs &amp; Summary'!$D$7)^BJ$29))),IF($M94=Lists!$H$3,IF($K94&lt;1,((($R94*(1-$E94)+$Q94*(1-$F94))/$K94)*((1+'Inputs &amp; Summary'!$D$7)^BJ$29)),((INT(BJ$29/$K94)-INT((BJ$29-1)/$K94))*($R94*(1-$E94)+$Q94*(1-$F94))*((1+'Inputs &amp; Summary'!$D$7)^BJ$29))),((_xlfn.WEIBULL.DIST(BJ$29,$L94,$K94,FALSE)*($R94*(1-$E94)+$Q94*(1-$F94))*((1+'Inputs &amp; Summary'!$D$7)^BJ$29))))))</f>
        <v>0</v>
      </c>
      <c r="BK94" s="114">
        <f>$D94*IF(BK$29&gt;'Inputs &amp; Summary'!$D$5,0,IF(BK$29&gt;VLOOKUP($G94,Lists!$J$17:$K$21,2),IF($M94=Lists!$H$3,IF($K94&lt;1,(($S94/$K94)*((1+'Inputs &amp; Summary'!$D$7)^BK$29)),((INT(BK$29/$K94)-INT((BK$29-1)/$K94))*$S94*((1+'Inputs &amp; Summary'!$D$7)^BK$29))),(_xlfn.WEIBULL.DIST(BK$29,$L94,$K94,FALSE)*$S94*((1+'Inputs &amp; Summary'!$D$7)^BK$29))),IF($M94=Lists!$H$3,IF($K94&lt;1,((($R94*(1-$E94)+$Q94*(1-$F94))/$K94)*((1+'Inputs &amp; Summary'!$D$7)^BK$29)),((INT(BK$29/$K94)-INT((BK$29-1)/$K94))*($R94*(1-$E94)+$Q94*(1-$F94))*((1+'Inputs &amp; Summary'!$D$7)^BK$29))),((_xlfn.WEIBULL.DIST(BK$29,$L94,$K94,FALSE)*($R94*(1-$E94)+$Q94*(1-$F94))*((1+'Inputs &amp; Summary'!$D$7)^BK$29))))))</f>
        <v>0</v>
      </c>
      <c r="BL94" s="114">
        <f>$D94*IF(BL$29&gt;'Inputs &amp; Summary'!$D$5,0,IF(BL$29&gt;VLOOKUP($G94,Lists!$J$17:$K$21,2),IF($M94=Lists!$H$3,IF($K94&lt;1,(($S94/$K94)*((1+'Inputs &amp; Summary'!$D$7)^BL$29)),((INT(BL$29/$K94)-INT((BL$29-1)/$K94))*$S94*((1+'Inputs &amp; Summary'!$D$7)^BL$29))),(_xlfn.WEIBULL.DIST(BL$29,$L94,$K94,FALSE)*$S94*((1+'Inputs &amp; Summary'!$D$7)^BL$29))),IF($M94=Lists!$H$3,IF($K94&lt;1,((($R94*(1-$E94)+$Q94*(1-$F94))/$K94)*((1+'Inputs &amp; Summary'!$D$7)^BL$29)),((INT(BL$29/$K94)-INT((BL$29-1)/$K94))*($R94*(1-$E94)+$Q94*(1-$F94))*((1+'Inputs &amp; Summary'!$D$7)^BL$29))),((_xlfn.WEIBULL.DIST(BL$29,$L94,$K94,FALSE)*($R94*(1-$E94)+$Q94*(1-$F94))*((1+'Inputs &amp; Summary'!$D$7)^BL$29))))))</f>
        <v>0</v>
      </c>
    </row>
    <row r="95" spans="1:64" s="1" customFormat="1" x14ac:dyDescent="0.3">
      <c r="A95" s="79" t="s">
        <v>29</v>
      </c>
      <c r="B95" s="33" t="s">
        <v>307</v>
      </c>
      <c r="C95" s="33" t="s">
        <v>39</v>
      </c>
      <c r="D95" s="115">
        <v>0</v>
      </c>
      <c r="E95" s="68"/>
      <c r="F95" s="68"/>
      <c r="G95" s="213" t="s">
        <v>433</v>
      </c>
      <c r="H95" s="34" t="s">
        <v>30</v>
      </c>
      <c r="I95" s="34" t="s">
        <v>270</v>
      </c>
      <c r="J95" s="33">
        <f>VLOOKUP(I95,'Labor Rates'!$A$1:$B$16,2)</f>
        <v>25.173076923076923</v>
      </c>
      <c r="K95" s="35">
        <v>1</v>
      </c>
      <c r="L95" s="35">
        <v>1</v>
      </c>
      <c r="M95" s="33" t="s">
        <v>259</v>
      </c>
      <c r="N95" s="84">
        <f>(('Inputs &amp; Summary'!$D$43-1)*'Inputs &amp; Summary'!$D$44)*2</f>
        <v>0</v>
      </c>
      <c r="O95" s="35">
        <f>0.5/60</f>
        <v>8.3333333333333332E-3</v>
      </c>
      <c r="P95" s="5">
        <v>0</v>
      </c>
      <c r="Q95" s="73">
        <f t="shared" si="16"/>
        <v>0</v>
      </c>
      <c r="R95" s="73">
        <f t="shared" si="17"/>
        <v>0</v>
      </c>
      <c r="S95" s="74">
        <f t="shared" si="18"/>
        <v>0</v>
      </c>
      <c r="T95" s="88"/>
      <c r="U95" s="80"/>
      <c r="V95" s="87">
        <f t="shared" si="19"/>
        <v>0</v>
      </c>
      <c r="W95" s="87">
        <f>NPV('Inputs &amp; Summary'!$D$6,Y95:BL95)</f>
        <v>0</v>
      </c>
      <c r="X95" s="90">
        <f t="shared" si="20"/>
        <v>0</v>
      </c>
      <c r="Y95" s="114">
        <f>$D95*IF(Y$29&gt;'Inputs &amp; Summary'!$D$5,0,IF(Y$29&gt;VLOOKUP($G95,Lists!$J$17:$K$21,2),IF($M95=Lists!$H$3,IF($K95&lt;1,(($S95/$K95)*((1+'Inputs &amp; Summary'!$D$7)^Y$29)),((INT(Y$29/$K95)-INT((Y$29-1)/$K95))*$S95*((1+'Inputs &amp; Summary'!$D$7)^Y$29))),(_xlfn.WEIBULL.DIST(Y$29,$L95,$K95,FALSE)*$S95*((1+'Inputs &amp; Summary'!$D$7)^Y$29))),IF($M95=Lists!$H$3,IF($K95&lt;1,((($R95*(1-$E95)+$Q95*(1-$F95))/$K95)*((1+'Inputs &amp; Summary'!$D$7)^Y$29)),((INT(Y$29/$K95)-INT((Y$29-1)/$K95))*($R95*(1-$E95)+$Q95*(1-$F95))*((1+'Inputs &amp; Summary'!$D$7)^Y$29))),((_xlfn.WEIBULL.DIST(Y$29,$L95,$K95,FALSE)*($R95*(1-$E95)+$Q95*(1-$F95))*((1+'Inputs &amp; Summary'!$D$7)^Y$29))))))</f>
        <v>0</v>
      </c>
      <c r="Z95" s="114">
        <f>$D95*IF(Z$29&gt;'Inputs &amp; Summary'!$D$5,0,IF(Z$29&gt;VLOOKUP($G95,Lists!$J$17:$K$21,2),IF($M95=Lists!$H$3,IF($K95&lt;1,(($S95/$K95)*((1+'Inputs &amp; Summary'!$D$7)^Z$29)),((INT(Z$29/$K95)-INT((Z$29-1)/$K95))*$S95*((1+'Inputs &amp; Summary'!$D$7)^Z$29))),(_xlfn.WEIBULL.DIST(Z$29,$L95,$K95,FALSE)*$S95*((1+'Inputs &amp; Summary'!$D$7)^Z$29))),IF($M95=Lists!$H$3,IF($K95&lt;1,((($R95*(1-$E95)+$Q95*(1-$F95))/$K95)*((1+'Inputs &amp; Summary'!$D$7)^Z$29)),((INT(Z$29/$K95)-INT((Z$29-1)/$K95))*($R95*(1-$E95)+$Q95*(1-$F95))*((1+'Inputs &amp; Summary'!$D$7)^Z$29))),((_xlfn.WEIBULL.DIST(Z$29,$L95,$K95,FALSE)*($R95*(1-$E95)+$Q95*(1-$F95))*((1+'Inputs &amp; Summary'!$D$7)^Z$29))))))</f>
        <v>0</v>
      </c>
      <c r="AA95" s="114">
        <f>$D95*IF(AA$29&gt;'Inputs &amp; Summary'!$D$5,0,IF(AA$29&gt;VLOOKUP($G95,Lists!$J$17:$K$21,2),IF($M95=Lists!$H$3,IF($K95&lt;1,(($S95/$K95)*((1+'Inputs &amp; Summary'!$D$7)^AA$29)),((INT(AA$29/$K95)-INT((AA$29-1)/$K95))*$S95*((1+'Inputs &amp; Summary'!$D$7)^AA$29))),(_xlfn.WEIBULL.DIST(AA$29,$L95,$K95,FALSE)*$S95*((1+'Inputs &amp; Summary'!$D$7)^AA$29))),IF($M95=Lists!$H$3,IF($K95&lt;1,((($R95*(1-$E95)+$Q95*(1-$F95))/$K95)*((1+'Inputs &amp; Summary'!$D$7)^AA$29)),((INT(AA$29/$K95)-INT((AA$29-1)/$K95))*($R95*(1-$E95)+$Q95*(1-$F95))*((1+'Inputs &amp; Summary'!$D$7)^AA$29))),((_xlfn.WEIBULL.DIST(AA$29,$L95,$K95,FALSE)*($R95*(1-$E95)+$Q95*(1-$F95))*((1+'Inputs &amp; Summary'!$D$7)^AA$29))))))</f>
        <v>0</v>
      </c>
      <c r="AB95" s="114">
        <f>$D95*IF(AB$29&gt;'Inputs &amp; Summary'!$D$5,0,IF(AB$29&gt;VLOOKUP($G95,Lists!$J$17:$K$21,2),IF($M95=Lists!$H$3,IF($K95&lt;1,(($S95/$K95)*((1+'Inputs &amp; Summary'!$D$7)^AB$29)),((INT(AB$29/$K95)-INT((AB$29-1)/$K95))*$S95*((1+'Inputs &amp; Summary'!$D$7)^AB$29))),(_xlfn.WEIBULL.DIST(AB$29,$L95,$K95,FALSE)*$S95*((1+'Inputs &amp; Summary'!$D$7)^AB$29))),IF($M95=Lists!$H$3,IF($K95&lt;1,((($R95*(1-$E95)+$Q95*(1-$F95))/$K95)*((1+'Inputs &amp; Summary'!$D$7)^AB$29)),((INT(AB$29/$K95)-INT((AB$29-1)/$K95))*($R95*(1-$E95)+$Q95*(1-$F95))*((1+'Inputs &amp; Summary'!$D$7)^AB$29))),((_xlfn.WEIBULL.DIST(AB$29,$L95,$K95,FALSE)*($R95*(1-$E95)+$Q95*(1-$F95))*((1+'Inputs &amp; Summary'!$D$7)^AB$29))))))</f>
        <v>0</v>
      </c>
      <c r="AC95" s="114">
        <f>$D95*IF(AC$29&gt;'Inputs &amp; Summary'!$D$5,0,IF(AC$29&gt;VLOOKUP($G95,Lists!$J$17:$K$21,2),IF($M95=Lists!$H$3,IF($K95&lt;1,(($S95/$K95)*((1+'Inputs &amp; Summary'!$D$7)^AC$29)),((INT(AC$29/$K95)-INT((AC$29-1)/$K95))*$S95*((1+'Inputs &amp; Summary'!$D$7)^AC$29))),(_xlfn.WEIBULL.DIST(AC$29,$L95,$K95,FALSE)*$S95*((1+'Inputs &amp; Summary'!$D$7)^AC$29))),IF($M95=Lists!$H$3,IF($K95&lt;1,((($R95*(1-$E95)+$Q95*(1-$F95))/$K95)*((1+'Inputs &amp; Summary'!$D$7)^AC$29)),((INT(AC$29/$K95)-INT((AC$29-1)/$K95))*($R95*(1-$E95)+$Q95*(1-$F95))*((1+'Inputs &amp; Summary'!$D$7)^AC$29))),((_xlfn.WEIBULL.DIST(AC$29,$L95,$K95,FALSE)*($R95*(1-$E95)+$Q95*(1-$F95))*((1+'Inputs &amp; Summary'!$D$7)^AC$29))))))</f>
        <v>0</v>
      </c>
      <c r="AD95" s="114">
        <f>$D95*IF(AD$29&gt;'Inputs &amp; Summary'!$D$5,0,IF(AD$29&gt;VLOOKUP($G95,Lists!$J$17:$K$21,2),IF($M95=Lists!$H$3,IF($K95&lt;1,(($S95/$K95)*((1+'Inputs &amp; Summary'!$D$7)^AD$29)),((INT(AD$29/$K95)-INT((AD$29-1)/$K95))*$S95*((1+'Inputs &amp; Summary'!$D$7)^AD$29))),(_xlfn.WEIBULL.DIST(AD$29,$L95,$K95,FALSE)*$S95*((1+'Inputs &amp; Summary'!$D$7)^AD$29))),IF($M95=Lists!$H$3,IF($K95&lt;1,((($R95*(1-$E95)+$Q95*(1-$F95))/$K95)*((1+'Inputs &amp; Summary'!$D$7)^AD$29)),((INT(AD$29/$K95)-INT((AD$29-1)/$K95))*($R95*(1-$E95)+$Q95*(1-$F95))*((1+'Inputs &amp; Summary'!$D$7)^AD$29))),((_xlfn.WEIBULL.DIST(AD$29,$L95,$K95,FALSE)*($R95*(1-$E95)+$Q95*(1-$F95))*((1+'Inputs &amp; Summary'!$D$7)^AD$29))))))</f>
        <v>0</v>
      </c>
      <c r="AE95" s="114">
        <f>$D95*IF(AE$29&gt;'Inputs &amp; Summary'!$D$5,0,IF(AE$29&gt;VLOOKUP($G95,Lists!$J$17:$K$21,2),IF($M95=Lists!$H$3,IF($K95&lt;1,(($S95/$K95)*((1+'Inputs &amp; Summary'!$D$7)^AE$29)),((INT(AE$29/$K95)-INT((AE$29-1)/$K95))*$S95*((1+'Inputs &amp; Summary'!$D$7)^AE$29))),(_xlfn.WEIBULL.DIST(AE$29,$L95,$K95,FALSE)*$S95*((1+'Inputs &amp; Summary'!$D$7)^AE$29))),IF($M95=Lists!$H$3,IF($K95&lt;1,((($R95*(1-$E95)+$Q95*(1-$F95))/$K95)*((1+'Inputs &amp; Summary'!$D$7)^AE$29)),((INT(AE$29/$K95)-INT((AE$29-1)/$K95))*($R95*(1-$E95)+$Q95*(1-$F95))*((1+'Inputs &amp; Summary'!$D$7)^AE$29))),((_xlfn.WEIBULL.DIST(AE$29,$L95,$K95,FALSE)*($R95*(1-$E95)+$Q95*(1-$F95))*((1+'Inputs &amp; Summary'!$D$7)^AE$29))))))</f>
        <v>0</v>
      </c>
      <c r="AF95" s="114">
        <f>$D95*IF(AF$29&gt;'Inputs &amp; Summary'!$D$5,0,IF(AF$29&gt;VLOOKUP($G95,Lists!$J$17:$K$21,2),IF($M95=Lists!$H$3,IF($K95&lt;1,(($S95/$K95)*((1+'Inputs &amp; Summary'!$D$7)^AF$29)),((INT(AF$29/$K95)-INT((AF$29-1)/$K95))*$S95*((1+'Inputs &amp; Summary'!$D$7)^AF$29))),(_xlfn.WEIBULL.DIST(AF$29,$L95,$K95,FALSE)*$S95*((1+'Inputs &amp; Summary'!$D$7)^AF$29))),IF($M95=Lists!$H$3,IF($K95&lt;1,((($R95*(1-$E95)+$Q95*(1-$F95))/$K95)*((1+'Inputs &amp; Summary'!$D$7)^AF$29)),((INT(AF$29/$K95)-INT((AF$29-1)/$K95))*($R95*(1-$E95)+$Q95*(1-$F95))*((1+'Inputs &amp; Summary'!$D$7)^AF$29))),((_xlfn.WEIBULL.DIST(AF$29,$L95,$K95,FALSE)*($R95*(1-$E95)+$Q95*(1-$F95))*((1+'Inputs &amp; Summary'!$D$7)^AF$29))))))</f>
        <v>0</v>
      </c>
      <c r="AG95" s="114">
        <f>$D95*IF(AG$29&gt;'Inputs &amp; Summary'!$D$5,0,IF(AG$29&gt;VLOOKUP($G95,Lists!$J$17:$K$21,2),IF($M95=Lists!$H$3,IF($K95&lt;1,(($S95/$K95)*((1+'Inputs &amp; Summary'!$D$7)^AG$29)),((INT(AG$29/$K95)-INT((AG$29-1)/$K95))*$S95*((1+'Inputs &amp; Summary'!$D$7)^AG$29))),(_xlfn.WEIBULL.DIST(AG$29,$L95,$K95,FALSE)*$S95*((1+'Inputs &amp; Summary'!$D$7)^AG$29))),IF($M95=Lists!$H$3,IF($K95&lt;1,((($R95*(1-$E95)+$Q95*(1-$F95))/$K95)*((1+'Inputs &amp; Summary'!$D$7)^AG$29)),((INT(AG$29/$K95)-INT((AG$29-1)/$K95))*($R95*(1-$E95)+$Q95*(1-$F95))*((1+'Inputs &amp; Summary'!$D$7)^AG$29))),((_xlfn.WEIBULL.DIST(AG$29,$L95,$K95,FALSE)*($R95*(1-$E95)+$Q95*(1-$F95))*((1+'Inputs &amp; Summary'!$D$7)^AG$29))))))</f>
        <v>0</v>
      </c>
      <c r="AH95" s="114">
        <f>$D95*IF(AH$29&gt;'Inputs &amp; Summary'!$D$5,0,IF(AH$29&gt;VLOOKUP($G95,Lists!$J$17:$K$21,2),IF($M95=Lists!$H$3,IF($K95&lt;1,(($S95/$K95)*((1+'Inputs &amp; Summary'!$D$7)^AH$29)),((INT(AH$29/$K95)-INT((AH$29-1)/$K95))*$S95*((1+'Inputs &amp; Summary'!$D$7)^AH$29))),(_xlfn.WEIBULL.DIST(AH$29,$L95,$K95,FALSE)*$S95*((1+'Inputs &amp; Summary'!$D$7)^AH$29))),IF($M95=Lists!$H$3,IF($K95&lt;1,((($R95*(1-$E95)+$Q95*(1-$F95))/$K95)*((1+'Inputs &amp; Summary'!$D$7)^AH$29)),((INT(AH$29/$K95)-INT((AH$29-1)/$K95))*($R95*(1-$E95)+$Q95*(1-$F95))*((1+'Inputs &amp; Summary'!$D$7)^AH$29))),((_xlfn.WEIBULL.DIST(AH$29,$L95,$K95,FALSE)*($R95*(1-$E95)+$Q95*(1-$F95))*((1+'Inputs &amp; Summary'!$D$7)^AH$29))))))</f>
        <v>0</v>
      </c>
      <c r="AI95" s="114">
        <f>$D95*IF(AI$29&gt;'Inputs &amp; Summary'!$D$5,0,IF(AI$29&gt;VLOOKUP($G95,Lists!$J$17:$K$21,2),IF($M95=Lists!$H$3,IF($K95&lt;1,(($S95/$K95)*((1+'Inputs &amp; Summary'!$D$7)^AI$29)),((INT(AI$29/$K95)-INT((AI$29-1)/$K95))*$S95*((1+'Inputs &amp; Summary'!$D$7)^AI$29))),(_xlfn.WEIBULL.DIST(AI$29,$L95,$K95,FALSE)*$S95*((1+'Inputs &amp; Summary'!$D$7)^AI$29))),IF($M95=Lists!$H$3,IF($K95&lt;1,((($R95*(1-$E95)+$Q95*(1-$F95))/$K95)*((1+'Inputs &amp; Summary'!$D$7)^AI$29)),((INT(AI$29/$K95)-INT((AI$29-1)/$K95))*($R95*(1-$E95)+$Q95*(1-$F95))*((1+'Inputs &amp; Summary'!$D$7)^AI$29))),((_xlfn.WEIBULL.DIST(AI$29,$L95,$K95,FALSE)*($R95*(1-$E95)+$Q95*(1-$F95))*((1+'Inputs &amp; Summary'!$D$7)^AI$29))))))</f>
        <v>0</v>
      </c>
      <c r="AJ95" s="114">
        <f>$D95*IF(AJ$29&gt;'Inputs &amp; Summary'!$D$5,0,IF(AJ$29&gt;VLOOKUP($G95,Lists!$J$17:$K$21,2),IF($M95=Lists!$H$3,IF($K95&lt;1,(($S95/$K95)*((1+'Inputs &amp; Summary'!$D$7)^AJ$29)),((INT(AJ$29/$K95)-INT((AJ$29-1)/$K95))*$S95*((1+'Inputs &amp; Summary'!$D$7)^AJ$29))),(_xlfn.WEIBULL.DIST(AJ$29,$L95,$K95,FALSE)*$S95*((1+'Inputs &amp; Summary'!$D$7)^AJ$29))),IF($M95=Lists!$H$3,IF($K95&lt;1,((($R95*(1-$E95)+$Q95*(1-$F95))/$K95)*((1+'Inputs &amp; Summary'!$D$7)^AJ$29)),((INT(AJ$29/$K95)-INT((AJ$29-1)/$K95))*($R95*(1-$E95)+$Q95*(1-$F95))*((1+'Inputs &amp; Summary'!$D$7)^AJ$29))),((_xlfn.WEIBULL.DIST(AJ$29,$L95,$K95,FALSE)*($R95*(1-$E95)+$Q95*(1-$F95))*((1+'Inputs &amp; Summary'!$D$7)^AJ$29))))))</f>
        <v>0</v>
      </c>
      <c r="AK95" s="114">
        <f>$D95*IF(AK$29&gt;'Inputs &amp; Summary'!$D$5,0,IF(AK$29&gt;VLOOKUP($G95,Lists!$J$17:$K$21,2),IF($M95=Lists!$H$3,IF($K95&lt;1,(($S95/$K95)*((1+'Inputs &amp; Summary'!$D$7)^AK$29)),((INT(AK$29/$K95)-INT((AK$29-1)/$K95))*$S95*((1+'Inputs &amp; Summary'!$D$7)^AK$29))),(_xlfn.WEIBULL.DIST(AK$29,$L95,$K95,FALSE)*$S95*((1+'Inputs &amp; Summary'!$D$7)^AK$29))),IF($M95=Lists!$H$3,IF($K95&lt;1,((($R95*(1-$E95)+$Q95*(1-$F95))/$K95)*((1+'Inputs &amp; Summary'!$D$7)^AK$29)),((INT(AK$29/$K95)-INT((AK$29-1)/$K95))*($R95*(1-$E95)+$Q95*(1-$F95))*((1+'Inputs &amp; Summary'!$D$7)^AK$29))),((_xlfn.WEIBULL.DIST(AK$29,$L95,$K95,FALSE)*($R95*(1-$E95)+$Q95*(1-$F95))*((1+'Inputs &amp; Summary'!$D$7)^AK$29))))))</f>
        <v>0</v>
      </c>
      <c r="AL95" s="114">
        <f>$D95*IF(AL$29&gt;'Inputs &amp; Summary'!$D$5,0,IF(AL$29&gt;VLOOKUP($G95,Lists!$J$17:$K$21,2),IF($M95=Lists!$H$3,IF($K95&lt;1,(($S95/$K95)*((1+'Inputs &amp; Summary'!$D$7)^AL$29)),((INT(AL$29/$K95)-INT((AL$29-1)/$K95))*$S95*((1+'Inputs &amp; Summary'!$D$7)^AL$29))),(_xlfn.WEIBULL.DIST(AL$29,$L95,$K95,FALSE)*$S95*((1+'Inputs &amp; Summary'!$D$7)^AL$29))),IF($M95=Lists!$H$3,IF($K95&lt;1,((($R95*(1-$E95)+$Q95*(1-$F95))/$K95)*((1+'Inputs &amp; Summary'!$D$7)^AL$29)),((INT(AL$29/$K95)-INT((AL$29-1)/$K95))*($R95*(1-$E95)+$Q95*(1-$F95))*((1+'Inputs &amp; Summary'!$D$7)^AL$29))),((_xlfn.WEIBULL.DIST(AL$29,$L95,$K95,FALSE)*($R95*(1-$E95)+$Q95*(1-$F95))*((1+'Inputs &amp; Summary'!$D$7)^AL$29))))))</f>
        <v>0</v>
      </c>
      <c r="AM95" s="114">
        <f>$D95*IF(AM$29&gt;'Inputs &amp; Summary'!$D$5,0,IF(AM$29&gt;VLOOKUP($G95,Lists!$J$17:$K$21,2),IF($M95=Lists!$H$3,IF($K95&lt;1,(($S95/$K95)*((1+'Inputs &amp; Summary'!$D$7)^AM$29)),((INT(AM$29/$K95)-INT((AM$29-1)/$K95))*$S95*((1+'Inputs &amp; Summary'!$D$7)^AM$29))),(_xlfn.WEIBULL.DIST(AM$29,$L95,$K95,FALSE)*$S95*((1+'Inputs &amp; Summary'!$D$7)^AM$29))),IF($M95=Lists!$H$3,IF($K95&lt;1,((($R95*(1-$E95)+$Q95*(1-$F95))/$K95)*((1+'Inputs &amp; Summary'!$D$7)^AM$29)),((INT(AM$29/$K95)-INT((AM$29-1)/$K95))*($R95*(1-$E95)+$Q95*(1-$F95))*((1+'Inputs &amp; Summary'!$D$7)^AM$29))),((_xlfn.WEIBULL.DIST(AM$29,$L95,$K95,FALSE)*($R95*(1-$E95)+$Q95*(1-$F95))*((1+'Inputs &amp; Summary'!$D$7)^AM$29))))))</f>
        <v>0</v>
      </c>
      <c r="AN95" s="114">
        <f>$D95*IF(AN$29&gt;'Inputs &amp; Summary'!$D$5,0,IF(AN$29&gt;VLOOKUP($G95,Lists!$J$17:$K$21,2),IF($M95=Lists!$H$3,IF($K95&lt;1,(($S95/$K95)*((1+'Inputs &amp; Summary'!$D$7)^AN$29)),((INT(AN$29/$K95)-INT((AN$29-1)/$K95))*$S95*((1+'Inputs &amp; Summary'!$D$7)^AN$29))),(_xlfn.WEIBULL.DIST(AN$29,$L95,$K95,FALSE)*$S95*((1+'Inputs &amp; Summary'!$D$7)^AN$29))),IF($M95=Lists!$H$3,IF($K95&lt;1,((($R95*(1-$E95)+$Q95*(1-$F95))/$K95)*((1+'Inputs &amp; Summary'!$D$7)^AN$29)),((INT(AN$29/$K95)-INT((AN$29-1)/$K95))*($R95*(1-$E95)+$Q95*(1-$F95))*((1+'Inputs &amp; Summary'!$D$7)^AN$29))),((_xlfn.WEIBULL.DIST(AN$29,$L95,$K95,FALSE)*($R95*(1-$E95)+$Q95*(1-$F95))*((1+'Inputs &amp; Summary'!$D$7)^AN$29))))))</f>
        <v>0</v>
      </c>
      <c r="AO95" s="114">
        <f>$D95*IF(AO$29&gt;'Inputs &amp; Summary'!$D$5,0,IF(AO$29&gt;VLOOKUP($G95,Lists!$J$17:$K$21,2),IF($M95=Lists!$H$3,IF($K95&lt;1,(($S95/$K95)*((1+'Inputs &amp; Summary'!$D$7)^AO$29)),((INT(AO$29/$K95)-INT((AO$29-1)/$K95))*$S95*((1+'Inputs &amp; Summary'!$D$7)^AO$29))),(_xlfn.WEIBULL.DIST(AO$29,$L95,$K95,FALSE)*$S95*((1+'Inputs &amp; Summary'!$D$7)^AO$29))),IF($M95=Lists!$H$3,IF($K95&lt;1,((($R95*(1-$E95)+$Q95*(1-$F95))/$K95)*((1+'Inputs &amp; Summary'!$D$7)^AO$29)),((INT(AO$29/$K95)-INT((AO$29-1)/$K95))*($R95*(1-$E95)+$Q95*(1-$F95))*((1+'Inputs &amp; Summary'!$D$7)^AO$29))),((_xlfn.WEIBULL.DIST(AO$29,$L95,$K95,FALSE)*($R95*(1-$E95)+$Q95*(1-$F95))*((1+'Inputs &amp; Summary'!$D$7)^AO$29))))))</f>
        <v>0</v>
      </c>
      <c r="AP95" s="114">
        <f>$D95*IF(AP$29&gt;'Inputs &amp; Summary'!$D$5,0,IF(AP$29&gt;VLOOKUP($G95,Lists!$J$17:$K$21,2),IF($M95=Lists!$H$3,IF($K95&lt;1,(($S95/$K95)*((1+'Inputs &amp; Summary'!$D$7)^AP$29)),((INT(AP$29/$K95)-INT((AP$29-1)/$K95))*$S95*((1+'Inputs &amp; Summary'!$D$7)^AP$29))),(_xlfn.WEIBULL.DIST(AP$29,$L95,$K95,FALSE)*$S95*((1+'Inputs &amp; Summary'!$D$7)^AP$29))),IF($M95=Lists!$H$3,IF($K95&lt;1,((($R95*(1-$E95)+$Q95*(1-$F95))/$K95)*((1+'Inputs &amp; Summary'!$D$7)^AP$29)),((INT(AP$29/$K95)-INT((AP$29-1)/$K95))*($R95*(1-$E95)+$Q95*(1-$F95))*((1+'Inputs &amp; Summary'!$D$7)^AP$29))),((_xlfn.WEIBULL.DIST(AP$29,$L95,$K95,FALSE)*($R95*(1-$E95)+$Q95*(1-$F95))*((1+'Inputs &amp; Summary'!$D$7)^AP$29))))))</f>
        <v>0</v>
      </c>
      <c r="AQ95" s="114">
        <f>$D95*IF(AQ$29&gt;'Inputs &amp; Summary'!$D$5,0,IF(AQ$29&gt;VLOOKUP($G95,Lists!$J$17:$K$21,2),IF($M95=Lists!$H$3,IF($K95&lt;1,(($S95/$K95)*((1+'Inputs &amp; Summary'!$D$7)^AQ$29)),((INT(AQ$29/$K95)-INT((AQ$29-1)/$K95))*$S95*((1+'Inputs &amp; Summary'!$D$7)^AQ$29))),(_xlfn.WEIBULL.DIST(AQ$29,$L95,$K95,FALSE)*$S95*((1+'Inputs &amp; Summary'!$D$7)^AQ$29))),IF($M95=Lists!$H$3,IF($K95&lt;1,((($R95*(1-$E95)+$Q95*(1-$F95))/$K95)*((1+'Inputs &amp; Summary'!$D$7)^AQ$29)),((INT(AQ$29/$K95)-INT((AQ$29-1)/$K95))*($R95*(1-$E95)+$Q95*(1-$F95))*((1+'Inputs &amp; Summary'!$D$7)^AQ$29))),((_xlfn.WEIBULL.DIST(AQ$29,$L95,$K95,FALSE)*($R95*(1-$E95)+$Q95*(1-$F95))*((1+'Inputs &amp; Summary'!$D$7)^AQ$29))))))</f>
        <v>0</v>
      </c>
      <c r="AR95" s="114">
        <f>$D95*IF(AR$29&gt;'Inputs &amp; Summary'!$D$5,0,IF(AR$29&gt;VLOOKUP($G95,Lists!$J$17:$K$21,2),IF($M95=Lists!$H$3,IF($K95&lt;1,(($S95/$K95)*((1+'Inputs &amp; Summary'!$D$7)^AR$29)),((INT(AR$29/$K95)-INT((AR$29-1)/$K95))*$S95*((1+'Inputs &amp; Summary'!$D$7)^AR$29))),(_xlfn.WEIBULL.DIST(AR$29,$L95,$K95,FALSE)*$S95*((1+'Inputs &amp; Summary'!$D$7)^AR$29))),IF($M95=Lists!$H$3,IF($K95&lt;1,((($R95*(1-$E95)+$Q95*(1-$F95))/$K95)*((1+'Inputs &amp; Summary'!$D$7)^AR$29)),((INT(AR$29/$K95)-INT((AR$29-1)/$K95))*($R95*(1-$E95)+$Q95*(1-$F95))*((1+'Inputs &amp; Summary'!$D$7)^AR$29))),((_xlfn.WEIBULL.DIST(AR$29,$L95,$K95,FALSE)*($R95*(1-$E95)+$Q95*(1-$F95))*((1+'Inputs &amp; Summary'!$D$7)^AR$29))))))</f>
        <v>0</v>
      </c>
      <c r="AS95" s="114">
        <f>$D95*IF(AS$29&gt;'Inputs &amp; Summary'!$D$5,0,IF(AS$29&gt;VLOOKUP($G95,Lists!$J$17:$K$21,2),IF($M95=Lists!$H$3,IF($K95&lt;1,(($S95/$K95)*((1+'Inputs &amp; Summary'!$D$7)^AS$29)),((INT(AS$29/$K95)-INT((AS$29-1)/$K95))*$S95*((1+'Inputs &amp; Summary'!$D$7)^AS$29))),(_xlfn.WEIBULL.DIST(AS$29,$L95,$K95,FALSE)*$S95*((1+'Inputs &amp; Summary'!$D$7)^AS$29))),IF($M95=Lists!$H$3,IF($K95&lt;1,((($R95*(1-$E95)+$Q95*(1-$F95))/$K95)*((1+'Inputs &amp; Summary'!$D$7)^AS$29)),((INT(AS$29/$K95)-INT((AS$29-1)/$K95))*($R95*(1-$E95)+$Q95*(1-$F95))*((1+'Inputs &amp; Summary'!$D$7)^AS$29))),((_xlfn.WEIBULL.DIST(AS$29,$L95,$K95,FALSE)*($R95*(1-$E95)+$Q95*(1-$F95))*((1+'Inputs &amp; Summary'!$D$7)^AS$29))))))</f>
        <v>0</v>
      </c>
      <c r="AT95" s="114">
        <f>$D95*IF(AT$29&gt;'Inputs &amp; Summary'!$D$5,0,IF(AT$29&gt;VLOOKUP($G95,Lists!$J$17:$K$21,2),IF($M95=Lists!$H$3,IF($K95&lt;1,(($S95/$K95)*((1+'Inputs &amp; Summary'!$D$7)^AT$29)),((INT(AT$29/$K95)-INT((AT$29-1)/$K95))*$S95*((1+'Inputs &amp; Summary'!$D$7)^AT$29))),(_xlfn.WEIBULL.DIST(AT$29,$L95,$K95,FALSE)*$S95*((1+'Inputs &amp; Summary'!$D$7)^AT$29))),IF($M95=Lists!$H$3,IF($K95&lt;1,((($R95*(1-$E95)+$Q95*(1-$F95))/$K95)*((1+'Inputs &amp; Summary'!$D$7)^AT$29)),((INT(AT$29/$K95)-INT((AT$29-1)/$K95))*($R95*(1-$E95)+$Q95*(1-$F95))*((1+'Inputs &amp; Summary'!$D$7)^AT$29))),((_xlfn.WEIBULL.DIST(AT$29,$L95,$K95,FALSE)*($R95*(1-$E95)+$Q95*(1-$F95))*((1+'Inputs &amp; Summary'!$D$7)^AT$29))))))</f>
        <v>0</v>
      </c>
      <c r="AU95" s="114">
        <f>$D95*IF(AU$29&gt;'Inputs &amp; Summary'!$D$5,0,IF(AU$29&gt;VLOOKUP($G95,Lists!$J$17:$K$21,2),IF($M95=Lists!$H$3,IF($K95&lt;1,(($S95/$K95)*((1+'Inputs &amp; Summary'!$D$7)^AU$29)),((INT(AU$29/$K95)-INT((AU$29-1)/$K95))*$S95*((1+'Inputs &amp; Summary'!$D$7)^AU$29))),(_xlfn.WEIBULL.DIST(AU$29,$L95,$K95,FALSE)*$S95*((1+'Inputs &amp; Summary'!$D$7)^AU$29))),IF($M95=Lists!$H$3,IF($K95&lt;1,((($R95*(1-$E95)+$Q95*(1-$F95))/$K95)*((1+'Inputs &amp; Summary'!$D$7)^AU$29)),((INT(AU$29/$K95)-INT((AU$29-1)/$K95))*($R95*(1-$E95)+$Q95*(1-$F95))*((1+'Inputs &amp; Summary'!$D$7)^AU$29))),((_xlfn.WEIBULL.DIST(AU$29,$L95,$K95,FALSE)*($R95*(1-$E95)+$Q95*(1-$F95))*((1+'Inputs &amp; Summary'!$D$7)^AU$29))))))</f>
        <v>0</v>
      </c>
      <c r="AV95" s="114">
        <f>$D95*IF(AV$29&gt;'Inputs &amp; Summary'!$D$5,0,IF(AV$29&gt;VLOOKUP($G95,Lists!$J$17:$K$21,2),IF($M95=Lists!$H$3,IF($K95&lt;1,(($S95/$K95)*((1+'Inputs &amp; Summary'!$D$7)^AV$29)),((INT(AV$29/$K95)-INT((AV$29-1)/$K95))*$S95*((1+'Inputs &amp; Summary'!$D$7)^AV$29))),(_xlfn.WEIBULL.DIST(AV$29,$L95,$K95,FALSE)*$S95*((1+'Inputs &amp; Summary'!$D$7)^AV$29))),IF($M95=Lists!$H$3,IF($K95&lt;1,((($R95*(1-$E95)+$Q95*(1-$F95))/$K95)*((1+'Inputs &amp; Summary'!$D$7)^AV$29)),((INT(AV$29/$K95)-INT((AV$29-1)/$K95))*($R95*(1-$E95)+$Q95*(1-$F95))*((1+'Inputs &amp; Summary'!$D$7)^AV$29))),((_xlfn.WEIBULL.DIST(AV$29,$L95,$K95,FALSE)*($R95*(1-$E95)+$Q95*(1-$F95))*((1+'Inputs &amp; Summary'!$D$7)^AV$29))))))</f>
        <v>0</v>
      </c>
      <c r="AW95" s="114">
        <f>$D95*IF(AW$29&gt;'Inputs &amp; Summary'!$D$5,0,IF(AW$29&gt;VLOOKUP($G95,Lists!$J$17:$K$21,2),IF($M95=Lists!$H$3,IF($K95&lt;1,(($S95/$K95)*((1+'Inputs &amp; Summary'!$D$7)^AW$29)),((INT(AW$29/$K95)-INT((AW$29-1)/$K95))*$S95*((1+'Inputs &amp; Summary'!$D$7)^AW$29))),(_xlfn.WEIBULL.DIST(AW$29,$L95,$K95,FALSE)*$S95*((1+'Inputs &amp; Summary'!$D$7)^AW$29))),IF($M95=Lists!$H$3,IF($K95&lt;1,((($R95*(1-$E95)+$Q95*(1-$F95))/$K95)*((1+'Inputs &amp; Summary'!$D$7)^AW$29)),((INT(AW$29/$K95)-INT((AW$29-1)/$K95))*($R95*(1-$E95)+$Q95*(1-$F95))*((1+'Inputs &amp; Summary'!$D$7)^AW$29))),((_xlfn.WEIBULL.DIST(AW$29,$L95,$K95,FALSE)*($R95*(1-$E95)+$Q95*(1-$F95))*((1+'Inputs &amp; Summary'!$D$7)^AW$29))))))</f>
        <v>0</v>
      </c>
      <c r="AX95" s="114">
        <f>$D95*IF(AX$29&gt;'Inputs &amp; Summary'!$D$5,0,IF(AX$29&gt;VLOOKUP($G95,Lists!$J$17:$K$21,2),IF($M95=Lists!$H$3,IF($K95&lt;1,(($S95/$K95)*((1+'Inputs &amp; Summary'!$D$7)^AX$29)),((INT(AX$29/$K95)-INT((AX$29-1)/$K95))*$S95*((1+'Inputs &amp; Summary'!$D$7)^AX$29))),(_xlfn.WEIBULL.DIST(AX$29,$L95,$K95,FALSE)*$S95*((1+'Inputs &amp; Summary'!$D$7)^AX$29))),IF($M95=Lists!$H$3,IF($K95&lt;1,((($R95*(1-$E95)+$Q95*(1-$F95))/$K95)*((1+'Inputs &amp; Summary'!$D$7)^AX$29)),((INT(AX$29/$K95)-INT((AX$29-1)/$K95))*($R95*(1-$E95)+$Q95*(1-$F95))*((1+'Inputs &amp; Summary'!$D$7)^AX$29))),((_xlfn.WEIBULL.DIST(AX$29,$L95,$K95,FALSE)*($R95*(1-$E95)+$Q95*(1-$F95))*((1+'Inputs &amp; Summary'!$D$7)^AX$29))))))</f>
        <v>0</v>
      </c>
      <c r="AY95" s="114">
        <f>$D95*IF(AY$29&gt;'Inputs &amp; Summary'!$D$5,0,IF(AY$29&gt;VLOOKUP($G95,Lists!$J$17:$K$21,2),IF($M95=Lists!$H$3,IF($K95&lt;1,(($S95/$K95)*((1+'Inputs &amp; Summary'!$D$7)^AY$29)),((INT(AY$29/$K95)-INT((AY$29-1)/$K95))*$S95*((1+'Inputs &amp; Summary'!$D$7)^AY$29))),(_xlfn.WEIBULL.DIST(AY$29,$L95,$K95,FALSE)*$S95*((1+'Inputs &amp; Summary'!$D$7)^AY$29))),IF($M95=Lists!$H$3,IF($K95&lt;1,((($R95*(1-$E95)+$Q95*(1-$F95))/$K95)*((1+'Inputs &amp; Summary'!$D$7)^AY$29)),((INT(AY$29/$K95)-INT((AY$29-1)/$K95))*($R95*(1-$E95)+$Q95*(1-$F95))*((1+'Inputs &amp; Summary'!$D$7)^AY$29))),((_xlfn.WEIBULL.DIST(AY$29,$L95,$K95,FALSE)*($R95*(1-$E95)+$Q95*(1-$F95))*((1+'Inputs &amp; Summary'!$D$7)^AY$29))))))</f>
        <v>0</v>
      </c>
      <c r="AZ95" s="114">
        <f>$D95*IF(AZ$29&gt;'Inputs &amp; Summary'!$D$5,0,IF(AZ$29&gt;VLOOKUP($G95,Lists!$J$17:$K$21,2),IF($M95=Lists!$H$3,IF($K95&lt;1,(($S95/$K95)*((1+'Inputs &amp; Summary'!$D$7)^AZ$29)),((INT(AZ$29/$K95)-INT((AZ$29-1)/$K95))*$S95*((1+'Inputs &amp; Summary'!$D$7)^AZ$29))),(_xlfn.WEIBULL.DIST(AZ$29,$L95,$K95,FALSE)*$S95*((1+'Inputs &amp; Summary'!$D$7)^AZ$29))),IF($M95=Lists!$H$3,IF($K95&lt;1,((($R95*(1-$E95)+$Q95*(1-$F95))/$K95)*((1+'Inputs &amp; Summary'!$D$7)^AZ$29)),((INT(AZ$29/$K95)-INT((AZ$29-1)/$K95))*($R95*(1-$E95)+$Q95*(1-$F95))*((1+'Inputs &amp; Summary'!$D$7)^AZ$29))),((_xlfn.WEIBULL.DIST(AZ$29,$L95,$K95,FALSE)*($R95*(1-$E95)+$Q95*(1-$F95))*((1+'Inputs &amp; Summary'!$D$7)^AZ$29))))))</f>
        <v>0</v>
      </c>
      <c r="BA95" s="114">
        <f>$D95*IF(BA$29&gt;'Inputs &amp; Summary'!$D$5,0,IF(BA$29&gt;VLOOKUP($G95,Lists!$J$17:$K$21,2),IF($M95=Lists!$H$3,IF($K95&lt;1,(($S95/$K95)*((1+'Inputs &amp; Summary'!$D$7)^BA$29)),((INT(BA$29/$K95)-INT((BA$29-1)/$K95))*$S95*((1+'Inputs &amp; Summary'!$D$7)^BA$29))),(_xlfn.WEIBULL.DIST(BA$29,$L95,$K95,FALSE)*$S95*((1+'Inputs &amp; Summary'!$D$7)^BA$29))),IF($M95=Lists!$H$3,IF($K95&lt;1,((($R95*(1-$E95)+$Q95*(1-$F95))/$K95)*((1+'Inputs &amp; Summary'!$D$7)^BA$29)),((INT(BA$29/$K95)-INT((BA$29-1)/$K95))*($R95*(1-$E95)+$Q95*(1-$F95))*((1+'Inputs &amp; Summary'!$D$7)^BA$29))),((_xlfn.WEIBULL.DIST(BA$29,$L95,$K95,FALSE)*($R95*(1-$E95)+$Q95*(1-$F95))*((1+'Inputs &amp; Summary'!$D$7)^BA$29))))))</f>
        <v>0</v>
      </c>
      <c r="BB95" s="114">
        <f>$D95*IF(BB$29&gt;'Inputs &amp; Summary'!$D$5,0,IF(BB$29&gt;VLOOKUP($G95,Lists!$J$17:$K$21,2),IF($M95=Lists!$H$3,IF($K95&lt;1,(($S95/$K95)*((1+'Inputs &amp; Summary'!$D$7)^BB$29)),((INT(BB$29/$K95)-INT((BB$29-1)/$K95))*$S95*((1+'Inputs &amp; Summary'!$D$7)^BB$29))),(_xlfn.WEIBULL.DIST(BB$29,$L95,$K95,FALSE)*$S95*((1+'Inputs &amp; Summary'!$D$7)^BB$29))),IF($M95=Lists!$H$3,IF($K95&lt;1,((($R95*(1-$E95)+$Q95*(1-$F95))/$K95)*((1+'Inputs &amp; Summary'!$D$7)^BB$29)),((INT(BB$29/$K95)-INT((BB$29-1)/$K95))*($R95*(1-$E95)+$Q95*(1-$F95))*((1+'Inputs &amp; Summary'!$D$7)^BB$29))),((_xlfn.WEIBULL.DIST(BB$29,$L95,$K95,FALSE)*($R95*(1-$E95)+$Q95*(1-$F95))*((1+'Inputs &amp; Summary'!$D$7)^BB$29))))))</f>
        <v>0</v>
      </c>
      <c r="BC95" s="114">
        <f>$D95*IF(BC$29&gt;'Inputs &amp; Summary'!$D$5,0,IF(BC$29&gt;VLOOKUP($G95,Lists!$J$17:$K$21,2),IF($M95=Lists!$H$3,IF($K95&lt;1,(($S95/$K95)*((1+'Inputs &amp; Summary'!$D$7)^BC$29)),((INT(BC$29/$K95)-INT((BC$29-1)/$K95))*$S95*((1+'Inputs &amp; Summary'!$D$7)^BC$29))),(_xlfn.WEIBULL.DIST(BC$29,$L95,$K95,FALSE)*$S95*((1+'Inputs &amp; Summary'!$D$7)^BC$29))),IF($M95=Lists!$H$3,IF($K95&lt;1,((($R95*(1-$E95)+$Q95*(1-$F95))/$K95)*((1+'Inputs &amp; Summary'!$D$7)^BC$29)),((INT(BC$29/$K95)-INT((BC$29-1)/$K95))*($R95*(1-$E95)+$Q95*(1-$F95))*((1+'Inputs &amp; Summary'!$D$7)^BC$29))),((_xlfn.WEIBULL.DIST(BC$29,$L95,$K95,FALSE)*($R95*(1-$E95)+$Q95*(1-$F95))*((1+'Inputs &amp; Summary'!$D$7)^BC$29))))))</f>
        <v>0</v>
      </c>
      <c r="BD95" s="114">
        <f>$D95*IF(BD$29&gt;'Inputs &amp; Summary'!$D$5,0,IF(BD$29&gt;VLOOKUP($G95,Lists!$J$17:$K$21,2),IF($M95=Lists!$H$3,IF($K95&lt;1,(($S95/$K95)*((1+'Inputs &amp; Summary'!$D$7)^BD$29)),((INT(BD$29/$K95)-INT((BD$29-1)/$K95))*$S95*((1+'Inputs &amp; Summary'!$D$7)^BD$29))),(_xlfn.WEIBULL.DIST(BD$29,$L95,$K95,FALSE)*$S95*((1+'Inputs &amp; Summary'!$D$7)^BD$29))),IF($M95=Lists!$H$3,IF($K95&lt;1,((($R95*(1-$E95)+$Q95*(1-$F95))/$K95)*((1+'Inputs &amp; Summary'!$D$7)^BD$29)),((INT(BD$29/$K95)-INT((BD$29-1)/$K95))*($R95*(1-$E95)+$Q95*(1-$F95))*((1+'Inputs &amp; Summary'!$D$7)^BD$29))),((_xlfn.WEIBULL.DIST(BD$29,$L95,$K95,FALSE)*($R95*(1-$E95)+$Q95*(1-$F95))*((1+'Inputs &amp; Summary'!$D$7)^BD$29))))))</f>
        <v>0</v>
      </c>
      <c r="BE95" s="114">
        <f>$D95*IF(BE$29&gt;'Inputs &amp; Summary'!$D$5,0,IF(BE$29&gt;VLOOKUP($G95,Lists!$J$17:$K$21,2),IF($M95=Lists!$H$3,IF($K95&lt;1,(($S95/$K95)*((1+'Inputs &amp; Summary'!$D$7)^BE$29)),((INT(BE$29/$K95)-INT((BE$29-1)/$K95))*$S95*((1+'Inputs &amp; Summary'!$D$7)^BE$29))),(_xlfn.WEIBULL.DIST(BE$29,$L95,$K95,FALSE)*$S95*((1+'Inputs &amp; Summary'!$D$7)^BE$29))),IF($M95=Lists!$H$3,IF($K95&lt;1,((($R95*(1-$E95)+$Q95*(1-$F95))/$K95)*((1+'Inputs &amp; Summary'!$D$7)^BE$29)),((INT(BE$29/$K95)-INT((BE$29-1)/$K95))*($R95*(1-$E95)+$Q95*(1-$F95))*((1+'Inputs &amp; Summary'!$D$7)^BE$29))),((_xlfn.WEIBULL.DIST(BE$29,$L95,$K95,FALSE)*($R95*(1-$E95)+$Q95*(1-$F95))*((1+'Inputs &amp; Summary'!$D$7)^BE$29))))))</f>
        <v>0</v>
      </c>
      <c r="BF95" s="114">
        <f>$D95*IF(BF$29&gt;'Inputs &amp; Summary'!$D$5,0,IF(BF$29&gt;VLOOKUP($G95,Lists!$J$17:$K$21,2),IF($M95=Lists!$H$3,IF($K95&lt;1,(($S95/$K95)*((1+'Inputs &amp; Summary'!$D$7)^BF$29)),((INT(BF$29/$K95)-INT((BF$29-1)/$K95))*$S95*((1+'Inputs &amp; Summary'!$D$7)^BF$29))),(_xlfn.WEIBULL.DIST(BF$29,$L95,$K95,FALSE)*$S95*((1+'Inputs &amp; Summary'!$D$7)^BF$29))),IF($M95=Lists!$H$3,IF($K95&lt;1,((($R95*(1-$E95)+$Q95*(1-$F95))/$K95)*((1+'Inputs &amp; Summary'!$D$7)^BF$29)),((INT(BF$29/$K95)-INT((BF$29-1)/$K95))*($R95*(1-$E95)+$Q95*(1-$F95))*((1+'Inputs &amp; Summary'!$D$7)^BF$29))),((_xlfn.WEIBULL.DIST(BF$29,$L95,$K95,FALSE)*($R95*(1-$E95)+$Q95*(1-$F95))*((1+'Inputs &amp; Summary'!$D$7)^BF$29))))))</f>
        <v>0</v>
      </c>
      <c r="BG95" s="114">
        <f>$D95*IF(BG$29&gt;'Inputs &amp; Summary'!$D$5,0,IF(BG$29&gt;VLOOKUP($G95,Lists!$J$17:$K$21,2),IF($M95=Lists!$H$3,IF($K95&lt;1,(($S95/$K95)*((1+'Inputs &amp; Summary'!$D$7)^BG$29)),((INT(BG$29/$K95)-INT((BG$29-1)/$K95))*$S95*((1+'Inputs &amp; Summary'!$D$7)^BG$29))),(_xlfn.WEIBULL.DIST(BG$29,$L95,$K95,FALSE)*$S95*((1+'Inputs &amp; Summary'!$D$7)^BG$29))),IF($M95=Lists!$H$3,IF($K95&lt;1,((($R95*(1-$E95)+$Q95*(1-$F95))/$K95)*((1+'Inputs &amp; Summary'!$D$7)^BG$29)),((INT(BG$29/$K95)-INT((BG$29-1)/$K95))*($R95*(1-$E95)+$Q95*(1-$F95))*((1+'Inputs &amp; Summary'!$D$7)^BG$29))),((_xlfn.WEIBULL.DIST(BG$29,$L95,$K95,FALSE)*($R95*(1-$E95)+$Q95*(1-$F95))*((1+'Inputs &amp; Summary'!$D$7)^BG$29))))))</f>
        <v>0</v>
      </c>
      <c r="BH95" s="114">
        <f>$D95*IF(BH$29&gt;'Inputs &amp; Summary'!$D$5,0,IF(BH$29&gt;VLOOKUP($G95,Lists!$J$17:$K$21,2),IF($M95=Lists!$H$3,IF($K95&lt;1,(($S95/$K95)*((1+'Inputs &amp; Summary'!$D$7)^BH$29)),((INT(BH$29/$K95)-INT((BH$29-1)/$K95))*$S95*((1+'Inputs &amp; Summary'!$D$7)^BH$29))),(_xlfn.WEIBULL.DIST(BH$29,$L95,$K95,FALSE)*$S95*((1+'Inputs &amp; Summary'!$D$7)^BH$29))),IF($M95=Lists!$H$3,IF($K95&lt;1,((($R95*(1-$E95)+$Q95*(1-$F95))/$K95)*((1+'Inputs &amp; Summary'!$D$7)^BH$29)),((INT(BH$29/$K95)-INT((BH$29-1)/$K95))*($R95*(1-$E95)+$Q95*(1-$F95))*((1+'Inputs &amp; Summary'!$D$7)^BH$29))),((_xlfn.WEIBULL.DIST(BH$29,$L95,$K95,FALSE)*($R95*(1-$E95)+$Q95*(1-$F95))*((1+'Inputs &amp; Summary'!$D$7)^BH$29))))))</f>
        <v>0</v>
      </c>
      <c r="BI95" s="114">
        <f>$D95*IF(BI$29&gt;'Inputs &amp; Summary'!$D$5,0,IF(BI$29&gt;VLOOKUP($G95,Lists!$J$17:$K$21,2),IF($M95=Lists!$H$3,IF($K95&lt;1,(($S95/$K95)*((1+'Inputs &amp; Summary'!$D$7)^BI$29)),((INT(BI$29/$K95)-INT((BI$29-1)/$K95))*$S95*((1+'Inputs &amp; Summary'!$D$7)^BI$29))),(_xlfn.WEIBULL.DIST(BI$29,$L95,$K95,FALSE)*$S95*((1+'Inputs &amp; Summary'!$D$7)^BI$29))),IF($M95=Lists!$H$3,IF($K95&lt;1,((($R95*(1-$E95)+$Q95*(1-$F95))/$K95)*((1+'Inputs &amp; Summary'!$D$7)^BI$29)),((INT(BI$29/$K95)-INT((BI$29-1)/$K95))*($R95*(1-$E95)+$Q95*(1-$F95))*((1+'Inputs &amp; Summary'!$D$7)^BI$29))),((_xlfn.WEIBULL.DIST(BI$29,$L95,$K95,FALSE)*($R95*(1-$E95)+$Q95*(1-$F95))*((1+'Inputs &amp; Summary'!$D$7)^BI$29))))))</f>
        <v>0</v>
      </c>
      <c r="BJ95" s="114">
        <f>$D95*IF(BJ$29&gt;'Inputs &amp; Summary'!$D$5,0,IF(BJ$29&gt;VLOOKUP($G95,Lists!$J$17:$K$21,2),IF($M95=Lists!$H$3,IF($K95&lt;1,(($S95/$K95)*((1+'Inputs &amp; Summary'!$D$7)^BJ$29)),((INT(BJ$29/$K95)-INT((BJ$29-1)/$K95))*$S95*((1+'Inputs &amp; Summary'!$D$7)^BJ$29))),(_xlfn.WEIBULL.DIST(BJ$29,$L95,$K95,FALSE)*$S95*((1+'Inputs &amp; Summary'!$D$7)^BJ$29))),IF($M95=Lists!$H$3,IF($K95&lt;1,((($R95*(1-$E95)+$Q95*(1-$F95))/$K95)*((1+'Inputs &amp; Summary'!$D$7)^BJ$29)),((INT(BJ$29/$K95)-INT((BJ$29-1)/$K95))*($R95*(1-$E95)+$Q95*(1-$F95))*((1+'Inputs &amp; Summary'!$D$7)^BJ$29))),((_xlfn.WEIBULL.DIST(BJ$29,$L95,$K95,FALSE)*($R95*(1-$E95)+$Q95*(1-$F95))*((1+'Inputs &amp; Summary'!$D$7)^BJ$29))))))</f>
        <v>0</v>
      </c>
      <c r="BK95" s="114">
        <f>$D95*IF(BK$29&gt;'Inputs &amp; Summary'!$D$5,0,IF(BK$29&gt;VLOOKUP($G95,Lists!$J$17:$K$21,2),IF($M95=Lists!$H$3,IF($K95&lt;1,(($S95/$K95)*((1+'Inputs &amp; Summary'!$D$7)^BK$29)),((INT(BK$29/$K95)-INT((BK$29-1)/$K95))*$S95*((1+'Inputs &amp; Summary'!$D$7)^BK$29))),(_xlfn.WEIBULL.DIST(BK$29,$L95,$K95,FALSE)*$S95*((1+'Inputs &amp; Summary'!$D$7)^BK$29))),IF($M95=Lists!$H$3,IF($K95&lt;1,((($R95*(1-$E95)+$Q95*(1-$F95))/$K95)*((1+'Inputs &amp; Summary'!$D$7)^BK$29)),((INT(BK$29/$K95)-INT((BK$29-1)/$K95))*($R95*(1-$E95)+$Q95*(1-$F95))*((1+'Inputs &amp; Summary'!$D$7)^BK$29))),((_xlfn.WEIBULL.DIST(BK$29,$L95,$K95,FALSE)*($R95*(1-$E95)+$Q95*(1-$F95))*((1+'Inputs &amp; Summary'!$D$7)^BK$29))))))</f>
        <v>0</v>
      </c>
      <c r="BL95" s="114">
        <f>$D95*IF(BL$29&gt;'Inputs &amp; Summary'!$D$5,0,IF(BL$29&gt;VLOOKUP($G95,Lists!$J$17:$K$21,2),IF($M95=Lists!$H$3,IF($K95&lt;1,(($S95/$K95)*((1+'Inputs &amp; Summary'!$D$7)^BL$29)),((INT(BL$29/$K95)-INT((BL$29-1)/$K95))*$S95*((1+'Inputs &amp; Summary'!$D$7)^BL$29))),(_xlfn.WEIBULL.DIST(BL$29,$L95,$K95,FALSE)*$S95*((1+'Inputs &amp; Summary'!$D$7)^BL$29))),IF($M95=Lists!$H$3,IF($K95&lt;1,((($R95*(1-$E95)+$Q95*(1-$F95))/$K95)*((1+'Inputs &amp; Summary'!$D$7)^BL$29)),((INT(BL$29/$K95)-INT((BL$29-1)/$K95))*($R95*(1-$E95)+$Q95*(1-$F95))*((1+'Inputs &amp; Summary'!$D$7)^BL$29))),((_xlfn.WEIBULL.DIST(BL$29,$L95,$K95,FALSE)*($R95*(1-$E95)+$Q95*(1-$F95))*((1+'Inputs &amp; Summary'!$D$7)^BL$29))))))</f>
        <v>0</v>
      </c>
    </row>
    <row r="96" spans="1:64" s="1" customFormat="1" x14ac:dyDescent="0.3">
      <c r="A96" s="79" t="s">
        <v>14</v>
      </c>
      <c r="B96" s="33" t="s">
        <v>307</v>
      </c>
      <c r="C96" s="33" t="s">
        <v>39</v>
      </c>
      <c r="D96" s="115">
        <v>0</v>
      </c>
      <c r="E96" s="68"/>
      <c r="F96" s="68"/>
      <c r="G96" s="213" t="s">
        <v>433</v>
      </c>
      <c r="H96" s="34" t="s">
        <v>294</v>
      </c>
      <c r="I96" s="34" t="s">
        <v>94</v>
      </c>
      <c r="J96" s="33">
        <f>VLOOKUP(I96,'Labor Rates'!$A$1:$B$16,2)</f>
        <v>21.23076923076923</v>
      </c>
      <c r="K96" s="35">
        <v>0.5</v>
      </c>
      <c r="L96" s="35">
        <v>1</v>
      </c>
      <c r="M96" s="33" t="s">
        <v>259</v>
      </c>
      <c r="N96" s="84">
        <f>'Inputs &amp; Summary'!$D$44</f>
        <v>103.04449648711943</v>
      </c>
      <c r="O96" s="35">
        <v>0.25</v>
      </c>
      <c r="P96" s="5">
        <v>0</v>
      </c>
      <c r="Q96" s="73">
        <f t="shared" si="16"/>
        <v>546.92848135471081</v>
      </c>
      <c r="R96" s="73">
        <f t="shared" si="17"/>
        <v>0</v>
      </c>
      <c r="S96" s="74">
        <f t="shared" si="18"/>
        <v>0</v>
      </c>
      <c r="T96" s="88"/>
      <c r="U96" s="80"/>
      <c r="V96" s="87">
        <f t="shared" si="19"/>
        <v>0</v>
      </c>
      <c r="W96" s="87">
        <f>NPV('Inputs &amp; Summary'!$D$6,Y96:BL96)</f>
        <v>0</v>
      </c>
      <c r="X96" s="90">
        <f t="shared" si="20"/>
        <v>0</v>
      </c>
      <c r="Y96" s="114">
        <f>$D96*IF(Y$29&gt;'Inputs &amp; Summary'!$D$5,0,IF(Y$29&gt;VLOOKUP($G96,Lists!$J$17:$K$21,2),IF($M96=Lists!$H$3,IF($K96&lt;1,(($S96/$K96)*((1+'Inputs &amp; Summary'!$D$7)^Y$29)),((INT(Y$29/$K96)-INT((Y$29-1)/$K96))*$S96*((1+'Inputs &amp; Summary'!$D$7)^Y$29))),(_xlfn.WEIBULL.DIST(Y$29,$L96,$K96,FALSE)*$S96*((1+'Inputs &amp; Summary'!$D$7)^Y$29))),IF($M96=Lists!$H$3,IF($K96&lt;1,((($R96*(1-$E96)+$Q96*(1-$F96))/$K96)*((1+'Inputs &amp; Summary'!$D$7)^Y$29)),((INT(Y$29/$K96)-INT((Y$29-1)/$K96))*($R96*(1-$E96)+$Q96*(1-$F96))*((1+'Inputs &amp; Summary'!$D$7)^Y$29))),((_xlfn.WEIBULL.DIST(Y$29,$L96,$K96,FALSE)*($R96*(1-$E96)+$Q96*(1-$F96))*((1+'Inputs &amp; Summary'!$D$7)^Y$29))))))</f>
        <v>0</v>
      </c>
      <c r="Z96" s="114">
        <f>$D96*IF(Z$29&gt;'Inputs &amp; Summary'!$D$5,0,IF(Z$29&gt;VLOOKUP($G96,Lists!$J$17:$K$21,2),IF($M96=Lists!$H$3,IF($K96&lt;1,(($S96/$K96)*((1+'Inputs &amp; Summary'!$D$7)^Z$29)),((INT(Z$29/$K96)-INT((Z$29-1)/$K96))*$S96*((1+'Inputs &amp; Summary'!$D$7)^Z$29))),(_xlfn.WEIBULL.DIST(Z$29,$L96,$K96,FALSE)*$S96*((1+'Inputs &amp; Summary'!$D$7)^Z$29))),IF($M96=Lists!$H$3,IF($K96&lt;1,((($R96*(1-$E96)+$Q96*(1-$F96))/$K96)*((1+'Inputs &amp; Summary'!$D$7)^Z$29)),((INT(Z$29/$K96)-INT((Z$29-1)/$K96))*($R96*(1-$E96)+$Q96*(1-$F96))*((1+'Inputs &amp; Summary'!$D$7)^Z$29))),((_xlfn.WEIBULL.DIST(Z$29,$L96,$K96,FALSE)*($R96*(1-$E96)+$Q96*(1-$F96))*((1+'Inputs &amp; Summary'!$D$7)^Z$29))))))</f>
        <v>0</v>
      </c>
      <c r="AA96" s="114">
        <f>$D96*IF(AA$29&gt;'Inputs &amp; Summary'!$D$5,0,IF(AA$29&gt;VLOOKUP($G96,Lists!$J$17:$K$21,2),IF($M96=Lists!$H$3,IF($K96&lt;1,(($S96/$K96)*((1+'Inputs &amp; Summary'!$D$7)^AA$29)),((INT(AA$29/$K96)-INT((AA$29-1)/$K96))*$S96*((1+'Inputs &amp; Summary'!$D$7)^AA$29))),(_xlfn.WEIBULL.DIST(AA$29,$L96,$K96,FALSE)*$S96*((1+'Inputs &amp; Summary'!$D$7)^AA$29))),IF($M96=Lists!$H$3,IF($K96&lt;1,((($R96*(1-$E96)+$Q96*(1-$F96))/$K96)*((1+'Inputs &amp; Summary'!$D$7)^AA$29)),((INT(AA$29/$K96)-INT((AA$29-1)/$K96))*($R96*(1-$E96)+$Q96*(1-$F96))*((1+'Inputs &amp; Summary'!$D$7)^AA$29))),((_xlfn.WEIBULL.DIST(AA$29,$L96,$K96,FALSE)*($R96*(1-$E96)+$Q96*(1-$F96))*((1+'Inputs &amp; Summary'!$D$7)^AA$29))))))</f>
        <v>0</v>
      </c>
      <c r="AB96" s="114">
        <f>$D96*IF(AB$29&gt;'Inputs &amp; Summary'!$D$5,0,IF(AB$29&gt;VLOOKUP($G96,Lists!$J$17:$K$21,2),IF($M96=Lists!$H$3,IF($K96&lt;1,(($S96/$K96)*((1+'Inputs &amp; Summary'!$D$7)^AB$29)),((INT(AB$29/$K96)-INT((AB$29-1)/$K96))*$S96*((1+'Inputs &amp; Summary'!$D$7)^AB$29))),(_xlfn.WEIBULL.DIST(AB$29,$L96,$K96,FALSE)*$S96*((1+'Inputs &amp; Summary'!$D$7)^AB$29))),IF($M96=Lists!$H$3,IF($K96&lt;1,((($R96*(1-$E96)+$Q96*(1-$F96))/$K96)*((1+'Inputs &amp; Summary'!$D$7)^AB$29)),((INT(AB$29/$K96)-INT((AB$29-1)/$K96))*($R96*(1-$E96)+$Q96*(1-$F96))*((1+'Inputs &amp; Summary'!$D$7)^AB$29))),((_xlfn.WEIBULL.DIST(AB$29,$L96,$K96,FALSE)*($R96*(1-$E96)+$Q96*(1-$F96))*((1+'Inputs &amp; Summary'!$D$7)^AB$29))))))</f>
        <v>0</v>
      </c>
      <c r="AC96" s="114">
        <f>$D96*IF(AC$29&gt;'Inputs &amp; Summary'!$D$5,0,IF(AC$29&gt;VLOOKUP($G96,Lists!$J$17:$K$21,2),IF($M96=Lists!$H$3,IF($K96&lt;1,(($S96/$K96)*((1+'Inputs &amp; Summary'!$D$7)^AC$29)),((INT(AC$29/$K96)-INT((AC$29-1)/$K96))*$S96*((1+'Inputs &amp; Summary'!$D$7)^AC$29))),(_xlfn.WEIBULL.DIST(AC$29,$L96,$K96,FALSE)*$S96*((1+'Inputs &amp; Summary'!$D$7)^AC$29))),IF($M96=Lists!$H$3,IF($K96&lt;1,((($R96*(1-$E96)+$Q96*(1-$F96))/$K96)*((1+'Inputs &amp; Summary'!$D$7)^AC$29)),((INT(AC$29/$K96)-INT((AC$29-1)/$K96))*($R96*(1-$E96)+$Q96*(1-$F96))*((1+'Inputs &amp; Summary'!$D$7)^AC$29))),((_xlfn.WEIBULL.DIST(AC$29,$L96,$K96,FALSE)*($R96*(1-$E96)+$Q96*(1-$F96))*((1+'Inputs &amp; Summary'!$D$7)^AC$29))))))</f>
        <v>0</v>
      </c>
      <c r="AD96" s="114">
        <f>$D96*IF(AD$29&gt;'Inputs &amp; Summary'!$D$5,0,IF(AD$29&gt;VLOOKUP($G96,Lists!$J$17:$K$21,2),IF($M96=Lists!$H$3,IF($K96&lt;1,(($S96/$K96)*((1+'Inputs &amp; Summary'!$D$7)^AD$29)),((INT(AD$29/$K96)-INT((AD$29-1)/$K96))*$S96*((1+'Inputs &amp; Summary'!$D$7)^AD$29))),(_xlfn.WEIBULL.DIST(AD$29,$L96,$K96,FALSE)*$S96*((1+'Inputs &amp; Summary'!$D$7)^AD$29))),IF($M96=Lists!$H$3,IF($K96&lt;1,((($R96*(1-$E96)+$Q96*(1-$F96))/$K96)*((1+'Inputs &amp; Summary'!$D$7)^AD$29)),((INT(AD$29/$K96)-INT((AD$29-1)/$K96))*($R96*(1-$E96)+$Q96*(1-$F96))*((1+'Inputs &amp; Summary'!$D$7)^AD$29))),((_xlfn.WEIBULL.DIST(AD$29,$L96,$K96,FALSE)*($R96*(1-$E96)+$Q96*(1-$F96))*((1+'Inputs &amp; Summary'!$D$7)^AD$29))))))</f>
        <v>0</v>
      </c>
      <c r="AE96" s="114">
        <f>$D96*IF(AE$29&gt;'Inputs &amp; Summary'!$D$5,0,IF(AE$29&gt;VLOOKUP($G96,Lists!$J$17:$K$21,2),IF($M96=Lists!$H$3,IF($K96&lt;1,(($S96/$K96)*((1+'Inputs &amp; Summary'!$D$7)^AE$29)),((INT(AE$29/$K96)-INT((AE$29-1)/$K96))*$S96*((1+'Inputs &amp; Summary'!$D$7)^AE$29))),(_xlfn.WEIBULL.DIST(AE$29,$L96,$K96,FALSE)*$S96*((1+'Inputs &amp; Summary'!$D$7)^AE$29))),IF($M96=Lists!$H$3,IF($K96&lt;1,((($R96*(1-$E96)+$Q96*(1-$F96))/$K96)*((1+'Inputs &amp; Summary'!$D$7)^AE$29)),((INT(AE$29/$K96)-INT((AE$29-1)/$K96))*($R96*(1-$E96)+$Q96*(1-$F96))*((1+'Inputs &amp; Summary'!$D$7)^AE$29))),((_xlfn.WEIBULL.DIST(AE$29,$L96,$K96,FALSE)*($R96*(1-$E96)+$Q96*(1-$F96))*((1+'Inputs &amp; Summary'!$D$7)^AE$29))))))</f>
        <v>0</v>
      </c>
      <c r="AF96" s="114">
        <f>$D96*IF(AF$29&gt;'Inputs &amp; Summary'!$D$5,0,IF(AF$29&gt;VLOOKUP($G96,Lists!$J$17:$K$21,2),IF($M96=Lists!$H$3,IF($K96&lt;1,(($S96/$K96)*((1+'Inputs &amp; Summary'!$D$7)^AF$29)),((INT(AF$29/$K96)-INT((AF$29-1)/$K96))*$S96*((1+'Inputs &amp; Summary'!$D$7)^AF$29))),(_xlfn.WEIBULL.DIST(AF$29,$L96,$K96,FALSE)*$S96*((1+'Inputs &amp; Summary'!$D$7)^AF$29))),IF($M96=Lists!$H$3,IF($K96&lt;1,((($R96*(1-$E96)+$Q96*(1-$F96))/$K96)*((1+'Inputs &amp; Summary'!$D$7)^AF$29)),((INT(AF$29/$K96)-INT((AF$29-1)/$K96))*($R96*(1-$E96)+$Q96*(1-$F96))*((1+'Inputs &amp; Summary'!$D$7)^AF$29))),((_xlfn.WEIBULL.DIST(AF$29,$L96,$K96,FALSE)*($R96*(1-$E96)+$Q96*(1-$F96))*((1+'Inputs &amp; Summary'!$D$7)^AF$29))))))</f>
        <v>0</v>
      </c>
      <c r="AG96" s="114">
        <f>$D96*IF(AG$29&gt;'Inputs &amp; Summary'!$D$5,0,IF(AG$29&gt;VLOOKUP($G96,Lists!$J$17:$K$21,2),IF($M96=Lists!$H$3,IF($K96&lt;1,(($S96/$K96)*((1+'Inputs &amp; Summary'!$D$7)^AG$29)),((INT(AG$29/$K96)-INT((AG$29-1)/$K96))*$S96*((1+'Inputs &amp; Summary'!$D$7)^AG$29))),(_xlfn.WEIBULL.DIST(AG$29,$L96,$K96,FALSE)*$S96*((1+'Inputs &amp; Summary'!$D$7)^AG$29))),IF($M96=Lists!$H$3,IF($K96&lt;1,((($R96*(1-$E96)+$Q96*(1-$F96))/$K96)*((1+'Inputs &amp; Summary'!$D$7)^AG$29)),((INT(AG$29/$K96)-INT((AG$29-1)/$K96))*($R96*(1-$E96)+$Q96*(1-$F96))*((1+'Inputs &amp; Summary'!$D$7)^AG$29))),((_xlfn.WEIBULL.DIST(AG$29,$L96,$K96,FALSE)*($R96*(1-$E96)+$Q96*(1-$F96))*((1+'Inputs &amp; Summary'!$D$7)^AG$29))))))</f>
        <v>0</v>
      </c>
      <c r="AH96" s="114">
        <f>$D96*IF(AH$29&gt;'Inputs &amp; Summary'!$D$5,0,IF(AH$29&gt;VLOOKUP($G96,Lists!$J$17:$K$21,2),IF($M96=Lists!$H$3,IF($K96&lt;1,(($S96/$K96)*((1+'Inputs &amp; Summary'!$D$7)^AH$29)),((INT(AH$29/$K96)-INT((AH$29-1)/$K96))*$S96*((1+'Inputs &amp; Summary'!$D$7)^AH$29))),(_xlfn.WEIBULL.DIST(AH$29,$L96,$K96,FALSE)*$S96*((1+'Inputs &amp; Summary'!$D$7)^AH$29))),IF($M96=Lists!$H$3,IF($K96&lt;1,((($R96*(1-$E96)+$Q96*(1-$F96))/$K96)*((1+'Inputs &amp; Summary'!$D$7)^AH$29)),((INT(AH$29/$K96)-INT((AH$29-1)/$K96))*($R96*(1-$E96)+$Q96*(1-$F96))*((1+'Inputs &amp; Summary'!$D$7)^AH$29))),((_xlfn.WEIBULL.DIST(AH$29,$L96,$K96,FALSE)*($R96*(1-$E96)+$Q96*(1-$F96))*((1+'Inputs &amp; Summary'!$D$7)^AH$29))))))</f>
        <v>0</v>
      </c>
      <c r="AI96" s="114">
        <f>$D96*IF(AI$29&gt;'Inputs &amp; Summary'!$D$5,0,IF(AI$29&gt;VLOOKUP($G96,Lists!$J$17:$K$21,2),IF($M96=Lists!$H$3,IF($K96&lt;1,(($S96/$K96)*((1+'Inputs &amp; Summary'!$D$7)^AI$29)),((INT(AI$29/$K96)-INT((AI$29-1)/$K96))*$S96*((1+'Inputs &amp; Summary'!$D$7)^AI$29))),(_xlfn.WEIBULL.DIST(AI$29,$L96,$K96,FALSE)*$S96*((1+'Inputs &amp; Summary'!$D$7)^AI$29))),IF($M96=Lists!$H$3,IF($K96&lt;1,((($R96*(1-$E96)+$Q96*(1-$F96))/$K96)*((1+'Inputs &amp; Summary'!$D$7)^AI$29)),((INT(AI$29/$K96)-INT((AI$29-1)/$K96))*($R96*(1-$E96)+$Q96*(1-$F96))*((1+'Inputs &amp; Summary'!$D$7)^AI$29))),((_xlfn.WEIBULL.DIST(AI$29,$L96,$K96,FALSE)*($R96*(1-$E96)+$Q96*(1-$F96))*((1+'Inputs &amp; Summary'!$D$7)^AI$29))))))</f>
        <v>0</v>
      </c>
      <c r="AJ96" s="114">
        <f>$D96*IF(AJ$29&gt;'Inputs &amp; Summary'!$D$5,0,IF(AJ$29&gt;VLOOKUP($G96,Lists!$J$17:$K$21,2),IF($M96=Lists!$H$3,IF($K96&lt;1,(($S96/$K96)*((1+'Inputs &amp; Summary'!$D$7)^AJ$29)),((INT(AJ$29/$K96)-INT((AJ$29-1)/$K96))*$S96*((1+'Inputs &amp; Summary'!$D$7)^AJ$29))),(_xlfn.WEIBULL.DIST(AJ$29,$L96,$K96,FALSE)*$S96*((1+'Inputs &amp; Summary'!$D$7)^AJ$29))),IF($M96=Lists!$H$3,IF($K96&lt;1,((($R96*(1-$E96)+$Q96*(1-$F96))/$K96)*((1+'Inputs &amp; Summary'!$D$7)^AJ$29)),((INT(AJ$29/$K96)-INT((AJ$29-1)/$K96))*($R96*(1-$E96)+$Q96*(1-$F96))*((1+'Inputs &amp; Summary'!$D$7)^AJ$29))),((_xlfn.WEIBULL.DIST(AJ$29,$L96,$K96,FALSE)*($R96*(1-$E96)+$Q96*(1-$F96))*((1+'Inputs &amp; Summary'!$D$7)^AJ$29))))))</f>
        <v>0</v>
      </c>
      <c r="AK96" s="114">
        <f>$D96*IF(AK$29&gt;'Inputs &amp; Summary'!$D$5,0,IF(AK$29&gt;VLOOKUP($G96,Lists!$J$17:$K$21,2),IF($M96=Lists!$H$3,IF($K96&lt;1,(($S96/$K96)*((1+'Inputs &amp; Summary'!$D$7)^AK$29)),((INT(AK$29/$K96)-INT((AK$29-1)/$K96))*$S96*((1+'Inputs &amp; Summary'!$D$7)^AK$29))),(_xlfn.WEIBULL.DIST(AK$29,$L96,$K96,FALSE)*$S96*((1+'Inputs &amp; Summary'!$D$7)^AK$29))),IF($M96=Lists!$H$3,IF($K96&lt;1,((($R96*(1-$E96)+$Q96*(1-$F96))/$K96)*((1+'Inputs &amp; Summary'!$D$7)^AK$29)),((INT(AK$29/$K96)-INT((AK$29-1)/$K96))*($R96*(1-$E96)+$Q96*(1-$F96))*((1+'Inputs &amp; Summary'!$D$7)^AK$29))),((_xlfn.WEIBULL.DIST(AK$29,$L96,$K96,FALSE)*($R96*(1-$E96)+$Q96*(1-$F96))*((1+'Inputs &amp; Summary'!$D$7)^AK$29))))))</f>
        <v>0</v>
      </c>
      <c r="AL96" s="114">
        <f>$D96*IF(AL$29&gt;'Inputs &amp; Summary'!$D$5,0,IF(AL$29&gt;VLOOKUP($G96,Lists!$J$17:$K$21,2),IF($M96=Lists!$H$3,IF($K96&lt;1,(($S96/$K96)*((1+'Inputs &amp; Summary'!$D$7)^AL$29)),((INT(AL$29/$K96)-INT((AL$29-1)/$K96))*$S96*((1+'Inputs &amp; Summary'!$D$7)^AL$29))),(_xlfn.WEIBULL.DIST(AL$29,$L96,$K96,FALSE)*$S96*((1+'Inputs &amp; Summary'!$D$7)^AL$29))),IF($M96=Lists!$H$3,IF($K96&lt;1,((($R96*(1-$E96)+$Q96*(1-$F96))/$K96)*((1+'Inputs &amp; Summary'!$D$7)^AL$29)),((INT(AL$29/$K96)-INT((AL$29-1)/$K96))*($R96*(1-$E96)+$Q96*(1-$F96))*((1+'Inputs &amp; Summary'!$D$7)^AL$29))),((_xlfn.WEIBULL.DIST(AL$29,$L96,$K96,FALSE)*($R96*(1-$E96)+$Q96*(1-$F96))*((1+'Inputs &amp; Summary'!$D$7)^AL$29))))))</f>
        <v>0</v>
      </c>
      <c r="AM96" s="114">
        <f>$D96*IF(AM$29&gt;'Inputs &amp; Summary'!$D$5,0,IF(AM$29&gt;VLOOKUP($G96,Lists!$J$17:$K$21,2),IF($M96=Lists!$H$3,IF($K96&lt;1,(($S96/$K96)*((1+'Inputs &amp; Summary'!$D$7)^AM$29)),((INT(AM$29/$K96)-INT((AM$29-1)/$K96))*$S96*((1+'Inputs &amp; Summary'!$D$7)^AM$29))),(_xlfn.WEIBULL.DIST(AM$29,$L96,$K96,FALSE)*$S96*((1+'Inputs &amp; Summary'!$D$7)^AM$29))),IF($M96=Lists!$H$3,IF($K96&lt;1,((($R96*(1-$E96)+$Q96*(1-$F96))/$K96)*((1+'Inputs &amp; Summary'!$D$7)^AM$29)),((INT(AM$29/$K96)-INT((AM$29-1)/$K96))*($R96*(1-$E96)+$Q96*(1-$F96))*((1+'Inputs &amp; Summary'!$D$7)^AM$29))),((_xlfn.WEIBULL.DIST(AM$29,$L96,$K96,FALSE)*($R96*(1-$E96)+$Q96*(1-$F96))*((1+'Inputs &amp; Summary'!$D$7)^AM$29))))))</f>
        <v>0</v>
      </c>
      <c r="AN96" s="114">
        <f>$D96*IF(AN$29&gt;'Inputs &amp; Summary'!$D$5,0,IF(AN$29&gt;VLOOKUP($G96,Lists!$J$17:$K$21,2),IF($M96=Lists!$H$3,IF($K96&lt;1,(($S96/$K96)*((1+'Inputs &amp; Summary'!$D$7)^AN$29)),((INT(AN$29/$K96)-INT((AN$29-1)/$K96))*$S96*((1+'Inputs &amp; Summary'!$D$7)^AN$29))),(_xlfn.WEIBULL.DIST(AN$29,$L96,$K96,FALSE)*$S96*((1+'Inputs &amp; Summary'!$D$7)^AN$29))),IF($M96=Lists!$H$3,IF($K96&lt;1,((($R96*(1-$E96)+$Q96*(1-$F96))/$K96)*((1+'Inputs &amp; Summary'!$D$7)^AN$29)),((INT(AN$29/$K96)-INT((AN$29-1)/$K96))*($R96*(1-$E96)+$Q96*(1-$F96))*((1+'Inputs &amp; Summary'!$D$7)^AN$29))),((_xlfn.WEIBULL.DIST(AN$29,$L96,$K96,FALSE)*($R96*(1-$E96)+$Q96*(1-$F96))*((1+'Inputs &amp; Summary'!$D$7)^AN$29))))))</f>
        <v>0</v>
      </c>
      <c r="AO96" s="114">
        <f>$D96*IF(AO$29&gt;'Inputs &amp; Summary'!$D$5,0,IF(AO$29&gt;VLOOKUP($G96,Lists!$J$17:$K$21,2),IF($M96=Lists!$H$3,IF($K96&lt;1,(($S96/$K96)*((1+'Inputs &amp; Summary'!$D$7)^AO$29)),((INT(AO$29/$K96)-INT((AO$29-1)/$K96))*$S96*((1+'Inputs &amp; Summary'!$D$7)^AO$29))),(_xlfn.WEIBULL.DIST(AO$29,$L96,$K96,FALSE)*$S96*((1+'Inputs &amp; Summary'!$D$7)^AO$29))),IF($M96=Lists!$H$3,IF($K96&lt;1,((($R96*(1-$E96)+$Q96*(1-$F96))/$K96)*((1+'Inputs &amp; Summary'!$D$7)^AO$29)),((INT(AO$29/$K96)-INT((AO$29-1)/$K96))*($R96*(1-$E96)+$Q96*(1-$F96))*((1+'Inputs &amp; Summary'!$D$7)^AO$29))),((_xlfn.WEIBULL.DIST(AO$29,$L96,$K96,FALSE)*($R96*(1-$E96)+$Q96*(1-$F96))*((1+'Inputs &amp; Summary'!$D$7)^AO$29))))))</f>
        <v>0</v>
      </c>
      <c r="AP96" s="114">
        <f>$D96*IF(AP$29&gt;'Inputs &amp; Summary'!$D$5,0,IF(AP$29&gt;VLOOKUP($G96,Lists!$J$17:$K$21,2),IF($M96=Lists!$H$3,IF($K96&lt;1,(($S96/$K96)*((1+'Inputs &amp; Summary'!$D$7)^AP$29)),((INT(AP$29/$K96)-INT((AP$29-1)/$K96))*$S96*((1+'Inputs &amp; Summary'!$D$7)^AP$29))),(_xlfn.WEIBULL.DIST(AP$29,$L96,$K96,FALSE)*$S96*((1+'Inputs &amp; Summary'!$D$7)^AP$29))),IF($M96=Lists!$H$3,IF($K96&lt;1,((($R96*(1-$E96)+$Q96*(1-$F96))/$K96)*((1+'Inputs &amp; Summary'!$D$7)^AP$29)),((INT(AP$29/$K96)-INT((AP$29-1)/$K96))*($R96*(1-$E96)+$Q96*(1-$F96))*((1+'Inputs &amp; Summary'!$D$7)^AP$29))),((_xlfn.WEIBULL.DIST(AP$29,$L96,$K96,FALSE)*($R96*(1-$E96)+$Q96*(1-$F96))*((1+'Inputs &amp; Summary'!$D$7)^AP$29))))))</f>
        <v>0</v>
      </c>
      <c r="AQ96" s="114">
        <f>$D96*IF(AQ$29&gt;'Inputs &amp; Summary'!$D$5,0,IF(AQ$29&gt;VLOOKUP($G96,Lists!$J$17:$K$21,2),IF($M96=Lists!$H$3,IF($K96&lt;1,(($S96/$K96)*((1+'Inputs &amp; Summary'!$D$7)^AQ$29)),((INT(AQ$29/$K96)-INT((AQ$29-1)/$K96))*$S96*((1+'Inputs &amp; Summary'!$D$7)^AQ$29))),(_xlfn.WEIBULL.DIST(AQ$29,$L96,$K96,FALSE)*$S96*((1+'Inputs &amp; Summary'!$D$7)^AQ$29))),IF($M96=Lists!$H$3,IF($K96&lt;1,((($R96*(1-$E96)+$Q96*(1-$F96))/$K96)*((1+'Inputs &amp; Summary'!$D$7)^AQ$29)),((INT(AQ$29/$K96)-INT((AQ$29-1)/$K96))*($R96*(1-$E96)+$Q96*(1-$F96))*((1+'Inputs &amp; Summary'!$D$7)^AQ$29))),((_xlfn.WEIBULL.DIST(AQ$29,$L96,$K96,FALSE)*($R96*(1-$E96)+$Q96*(1-$F96))*((1+'Inputs &amp; Summary'!$D$7)^AQ$29))))))</f>
        <v>0</v>
      </c>
      <c r="AR96" s="114">
        <f>$D96*IF(AR$29&gt;'Inputs &amp; Summary'!$D$5,0,IF(AR$29&gt;VLOOKUP($G96,Lists!$J$17:$K$21,2),IF($M96=Lists!$H$3,IF($K96&lt;1,(($S96/$K96)*((1+'Inputs &amp; Summary'!$D$7)^AR$29)),((INT(AR$29/$K96)-INT((AR$29-1)/$K96))*$S96*((1+'Inputs &amp; Summary'!$D$7)^AR$29))),(_xlfn.WEIBULL.DIST(AR$29,$L96,$K96,FALSE)*$S96*((1+'Inputs &amp; Summary'!$D$7)^AR$29))),IF($M96=Lists!$H$3,IF($K96&lt;1,((($R96*(1-$E96)+$Q96*(1-$F96))/$K96)*((1+'Inputs &amp; Summary'!$D$7)^AR$29)),((INT(AR$29/$K96)-INT((AR$29-1)/$K96))*($R96*(1-$E96)+$Q96*(1-$F96))*((1+'Inputs &amp; Summary'!$D$7)^AR$29))),((_xlfn.WEIBULL.DIST(AR$29,$L96,$K96,FALSE)*($R96*(1-$E96)+$Q96*(1-$F96))*((1+'Inputs &amp; Summary'!$D$7)^AR$29))))))</f>
        <v>0</v>
      </c>
      <c r="AS96" s="114">
        <f>$D96*IF(AS$29&gt;'Inputs &amp; Summary'!$D$5,0,IF(AS$29&gt;VLOOKUP($G96,Lists!$J$17:$K$21,2),IF($M96=Lists!$H$3,IF($K96&lt;1,(($S96/$K96)*((1+'Inputs &amp; Summary'!$D$7)^AS$29)),((INT(AS$29/$K96)-INT((AS$29-1)/$K96))*$S96*((1+'Inputs &amp; Summary'!$D$7)^AS$29))),(_xlfn.WEIBULL.DIST(AS$29,$L96,$K96,FALSE)*$S96*((1+'Inputs &amp; Summary'!$D$7)^AS$29))),IF($M96=Lists!$H$3,IF($K96&lt;1,((($R96*(1-$E96)+$Q96*(1-$F96))/$K96)*((1+'Inputs &amp; Summary'!$D$7)^AS$29)),((INT(AS$29/$K96)-INT((AS$29-1)/$K96))*($R96*(1-$E96)+$Q96*(1-$F96))*((1+'Inputs &amp; Summary'!$D$7)^AS$29))),((_xlfn.WEIBULL.DIST(AS$29,$L96,$K96,FALSE)*($R96*(1-$E96)+$Q96*(1-$F96))*((1+'Inputs &amp; Summary'!$D$7)^AS$29))))))</f>
        <v>0</v>
      </c>
      <c r="AT96" s="114">
        <f>$D96*IF(AT$29&gt;'Inputs &amp; Summary'!$D$5,0,IF(AT$29&gt;VLOOKUP($G96,Lists!$J$17:$K$21,2),IF($M96=Lists!$H$3,IF($K96&lt;1,(($S96/$K96)*((1+'Inputs &amp; Summary'!$D$7)^AT$29)),((INT(AT$29/$K96)-INT((AT$29-1)/$K96))*$S96*((1+'Inputs &amp; Summary'!$D$7)^AT$29))),(_xlfn.WEIBULL.DIST(AT$29,$L96,$K96,FALSE)*$S96*((1+'Inputs &amp; Summary'!$D$7)^AT$29))),IF($M96=Lists!$H$3,IF($K96&lt;1,((($R96*(1-$E96)+$Q96*(1-$F96))/$K96)*((1+'Inputs &amp; Summary'!$D$7)^AT$29)),((INT(AT$29/$K96)-INT((AT$29-1)/$K96))*($R96*(1-$E96)+$Q96*(1-$F96))*((1+'Inputs &amp; Summary'!$D$7)^AT$29))),((_xlfn.WEIBULL.DIST(AT$29,$L96,$K96,FALSE)*($R96*(1-$E96)+$Q96*(1-$F96))*((1+'Inputs &amp; Summary'!$D$7)^AT$29))))))</f>
        <v>0</v>
      </c>
      <c r="AU96" s="114">
        <f>$D96*IF(AU$29&gt;'Inputs &amp; Summary'!$D$5,0,IF(AU$29&gt;VLOOKUP($G96,Lists!$J$17:$K$21,2),IF($M96=Lists!$H$3,IF($K96&lt;1,(($S96/$K96)*((1+'Inputs &amp; Summary'!$D$7)^AU$29)),((INT(AU$29/$K96)-INT((AU$29-1)/$K96))*$S96*((1+'Inputs &amp; Summary'!$D$7)^AU$29))),(_xlfn.WEIBULL.DIST(AU$29,$L96,$K96,FALSE)*$S96*((1+'Inputs &amp; Summary'!$D$7)^AU$29))),IF($M96=Lists!$H$3,IF($K96&lt;1,((($R96*(1-$E96)+$Q96*(1-$F96))/$K96)*((1+'Inputs &amp; Summary'!$D$7)^AU$29)),((INT(AU$29/$K96)-INT((AU$29-1)/$K96))*($R96*(1-$E96)+$Q96*(1-$F96))*((1+'Inputs &amp; Summary'!$D$7)^AU$29))),((_xlfn.WEIBULL.DIST(AU$29,$L96,$K96,FALSE)*($R96*(1-$E96)+$Q96*(1-$F96))*((1+'Inputs &amp; Summary'!$D$7)^AU$29))))))</f>
        <v>0</v>
      </c>
      <c r="AV96" s="114">
        <f>$D96*IF(AV$29&gt;'Inputs &amp; Summary'!$D$5,0,IF(AV$29&gt;VLOOKUP($G96,Lists!$J$17:$K$21,2),IF($M96=Lists!$H$3,IF($K96&lt;1,(($S96/$K96)*((1+'Inputs &amp; Summary'!$D$7)^AV$29)),((INT(AV$29/$K96)-INT((AV$29-1)/$K96))*$S96*((1+'Inputs &amp; Summary'!$D$7)^AV$29))),(_xlfn.WEIBULL.DIST(AV$29,$L96,$K96,FALSE)*$S96*((1+'Inputs &amp; Summary'!$D$7)^AV$29))),IF($M96=Lists!$H$3,IF($K96&lt;1,((($R96*(1-$E96)+$Q96*(1-$F96))/$K96)*((1+'Inputs &amp; Summary'!$D$7)^AV$29)),((INT(AV$29/$K96)-INT((AV$29-1)/$K96))*($R96*(1-$E96)+$Q96*(1-$F96))*((1+'Inputs &amp; Summary'!$D$7)^AV$29))),((_xlfn.WEIBULL.DIST(AV$29,$L96,$K96,FALSE)*($R96*(1-$E96)+$Q96*(1-$F96))*((1+'Inputs &amp; Summary'!$D$7)^AV$29))))))</f>
        <v>0</v>
      </c>
      <c r="AW96" s="114">
        <f>$D96*IF(AW$29&gt;'Inputs &amp; Summary'!$D$5,0,IF(AW$29&gt;VLOOKUP($G96,Lists!$J$17:$K$21,2),IF($M96=Lists!$H$3,IF($K96&lt;1,(($S96/$K96)*((1+'Inputs &amp; Summary'!$D$7)^AW$29)),((INT(AW$29/$K96)-INT((AW$29-1)/$K96))*$S96*((1+'Inputs &amp; Summary'!$D$7)^AW$29))),(_xlfn.WEIBULL.DIST(AW$29,$L96,$K96,FALSE)*$S96*((1+'Inputs &amp; Summary'!$D$7)^AW$29))),IF($M96=Lists!$H$3,IF($K96&lt;1,((($R96*(1-$E96)+$Q96*(1-$F96))/$K96)*((1+'Inputs &amp; Summary'!$D$7)^AW$29)),((INT(AW$29/$K96)-INT((AW$29-1)/$K96))*($R96*(1-$E96)+$Q96*(1-$F96))*((1+'Inputs &amp; Summary'!$D$7)^AW$29))),((_xlfn.WEIBULL.DIST(AW$29,$L96,$K96,FALSE)*($R96*(1-$E96)+$Q96*(1-$F96))*((1+'Inputs &amp; Summary'!$D$7)^AW$29))))))</f>
        <v>0</v>
      </c>
      <c r="AX96" s="114">
        <f>$D96*IF(AX$29&gt;'Inputs &amp; Summary'!$D$5,0,IF(AX$29&gt;VLOOKUP($G96,Lists!$J$17:$K$21,2),IF($M96=Lists!$H$3,IF($K96&lt;1,(($S96/$K96)*((1+'Inputs &amp; Summary'!$D$7)^AX$29)),((INT(AX$29/$K96)-INT((AX$29-1)/$K96))*$S96*((1+'Inputs &amp; Summary'!$D$7)^AX$29))),(_xlfn.WEIBULL.DIST(AX$29,$L96,$K96,FALSE)*$S96*((1+'Inputs &amp; Summary'!$D$7)^AX$29))),IF($M96=Lists!$H$3,IF($K96&lt;1,((($R96*(1-$E96)+$Q96*(1-$F96))/$K96)*((1+'Inputs &amp; Summary'!$D$7)^AX$29)),((INT(AX$29/$K96)-INT((AX$29-1)/$K96))*($R96*(1-$E96)+$Q96*(1-$F96))*((1+'Inputs &amp; Summary'!$D$7)^AX$29))),((_xlfn.WEIBULL.DIST(AX$29,$L96,$K96,FALSE)*($R96*(1-$E96)+$Q96*(1-$F96))*((1+'Inputs &amp; Summary'!$D$7)^AX$29))))))</f>
        <v>0</v>
      </c>
      <c r="AY96" s="114">
        <f>$D96*IF(AY$29&gt;'Inputs &amp; Summary'!$D$5,0,IF(AY$29&gt;VLOOKUP($G96,Lists!$J$17:$K$21,2),IF($M96=Lists!$H$3,IF($K96&lt;1,(($S96/$K96)*((1+'Inputs &amp; Summary'!$D$7)^AY$29)),((INT(AY$29/$K96)-INT((AY$29-1)/$K96))*$S96*((1+'Inputs &amp; Summary'!$D$7)^AY$29))),(_xlfn.WEIBULL.DIST(AY$29,$L96,$K96,FALSE)*$S96*((1+'Inputs &amp; Summary'!$D$7)^AY$29))),IF($M96=Lists!$H$3,IF($K96&lt;1,((($R96*(1-$E96)+$Q96*(1-$F96))/$K96)*((1+'Inputs &amp; Summary'!$D$7)^AY$29)),((INT(AY$29/$K96)-INT((AY$29-1)/$K96))*($R96*(1-$E96)+$Q96*(1-$F96))*((1+'Inputs &amp; Summary'!$D$7)^AY$29))),((_xlfn.WEIBULL.DIST(AY$29,$L96,$K96,FALSE)*($R96*(1-$E96)+$Q96*(1-$F96))*((1+'Inputs &amp; Summary'!$D$7)^AY$29))))))</f>
        <v>0</v>
      </c>
      <c r="AZ96" s="114">
        <f>$D96*IF(AZ$29&gt;'Inputs &amp; Summary'!$D$5,0,IF(AZ$29&gt;VLOOKUP($G96,Lists!$J$17:$K$21,2),IF($M96=Lists!$H$3,IF($K96&lt;1,(($S96/$K96)*((1+'Inputs &amp; Summary'!$D$7)^AZ$29)),((INT(AZ$29/$K96)-INT((AZ$29-1)/$K96))*$S96*((1+'Inputs &amp; Summary'!$D$7)^AZ$29))),(_xlfn.WEIBULL.DIST(AZ$29,$L96,$K96,FALSE)*$S96*((1+'Inputs &amp; Summary'!$D$7)^AZ$29))),IF($M96=Lists!$H$3,IF($K96&lt;1,((($R96*(1-$E96)+$Q96*(1-$F96))/$K96)*((1+'Inputs &amp; Summary'!$D$7)^AZ$29)),((INT(AZ$29/$K96)-INT((AZ$29-1)/$K96))*($R96*(1-$E96)+$Q96*(1-$F96))*((1+'Inputs &amp; Summary'!$D$7)^AZ$29))),((_xlfn.WEIBULL.DIST(AZ$29,$L96,$K96,FALSE)*($R96*(1-$E96)+$Q96*(1-$F96))*((1+'Inputs &amp; Summary'!$D$7)^AZ$29))))))</f>
        <v>0</v>
      </c>
      <c r="BA96" s="114">
        <f>$D96*IF(BA$29&gt;'Inputs &amp; Summary'!$D$5,0,IF(BA$29&gt;VLOOKUP($G96,Lists!$J$17:$K$21,2),IF($M96=Lists!$H$3,IF($K96&lt;1,(($S96/$K96)*((1+'Inputs &amp; Summary'!$D$7)^BA$29)),((INT(BA$29/$K96)-INT((BA$29-1)/$K96))*$S96*((1+'Inputs &amp; Summary'!$D$7)^BA$29))),(_xlfn.WEIBULL.DIST(BA$29,$L96,$K96,FALSE)*$S96*((1+'Inputs &amp; Summary'!$D$7)^BA$29))),IF($M96=Lists!$H$3,IF($K96&lt;1,((($R96*(1-$E96)+$Q96*(1-$F96))/$K96)*((1+'Inputs &amp; Summary'!$D$7)^BA$29)),((INT(BA$29/$K96)-INT((BA$29-1)/$K96))*($R96*(1-$E96)+$Q96*(1-$F96))*((1+'Inputs &amp; Summary'!$D$7)^BA$29))),((_xlfn.WEIBULL.DIST(BA$29,$L96,$K96,FALSE)*($R96*(1-$E96)+$Q96*(1-$F96))*((1+'Inputs &amp; Summary'!$D$7)^BA$29))))))</f>
        <v>0</v>
      </c>
      <c r="BB96" s="114">
        <f>$D96*IF(BB$29&gt;'Inputs &amp; Summary'!$D$5,0,IF(BB$29&gt;VLOOKUP($G96,Lists!$J$17:$K$21,2),IF($M96=Lists!$H$3,IF($K96&lt;1,(($S96/$K96)*((1+'Inputs &amp; Summary'!$D$7)^BB$29)),((INT(BB$29/$K96)-INT((BB$29-1)/$K96))*$S96*((1+'Inputs &amp; Summary'!$D$7)^BB$29))),(_xlfn.WEIBULL.DIST(BB$29,$L96,$K96,FALSE)*$S96*((1+'Inputs &amp; Summary'!$D$7)^BB$29))),IF($M96=Lists!$H$3,IF($K96&lt;1,((($R96*(1-$E96)+$Q96*(1-$F96))/$K96)*((1+'Inputs &amp; Summary'!$D$7)^BB$29)),((INT(BB$29/$K96)-INT((BB$29-1)/$K96))*($R96*(1-$E96)+$Q96*(1-$F96))*((1+'Inputs &amp; Summary'!$D$7)^BB$29))),((_xlfn.WEIBULL.DIST(BB$29,$L96,$K96,FALSE)*($R96*(1-$E96)+$Q96*(1-$F96))*((1+'Inputs &amp; Summary'!$D$7)^BB$29))))))</f>
        <v>0</v>
      </c>
      <c r="BC96" s="114">
        <f>$D96*IF(BC$29&gt;'Inputs &amp; Summary'!$D$5,0,IF(BC$29&gt;VLOOKUP($G96,Lists!$J$17:$K$21,2),IF($M96=Lists!$H$3,IF($K96&lt;1,(($S96/$K96)*((1+'Inputs &amp; Summary'!$D$7)^BC$29)),((INT(BC$29/$K96)-INT((BC$29-1)/$K96))*$S96*((1+'Inputs &amp; Summary'!$D$7)^BC$29))),(_xlfn.WEIBULL.DIST(BC$29,$L96,$K96,FALSE)*$S96*((1+'Inputs &amp; Summary'!$D$7)^BC$29))),IF($M96=Lists!$H$3,IF($K96&lt;1,((($R96*(1-$E96)+$Q96*(1-$F96))/$K96)*((1+'Inputs &amp; Summary'!$D$7)^BC$29)),((INT(BC$29/$K96)-INT((BC$29-1)/$K96))*($R96*(1-$E96)+$Q96*(1-$F96))*((1+'Inputs &amp; Summary'!$D$7)^BC$29))),((_xlfn.WEIBULL.DIST(BC$29,$L96,$K96,FALSE)*($R96*(1-$E96)+$Q96*(1-$F96))*((1+'Inputs &amp; Summary'!$D$7)^BC$29))))))</f>
        <v>0</v>
      </c>
      <c r="BD96" s="114">
        <f>$D96*IF(BD$29&gt;'Inputs &amp; Summary'!$D$5,0,IF(BD$29&gt;VLOOKUP($G96,Lists!$J$17:$K$21,2),IF($M96=Lists!$H$3,IF($K96&lt;1,(($S96/$K96)*((1+'Inputs &amp; Summary'!$D$7)^BD$29)),((INT(BD$29/$K96)-INT((BD$29-1)/$K96))*$S96*((1+'Inputs &amp; Summary'!$D$7)^BD$29))),(_xlfn.WEIBULL.DIST(BD$29,$L96,$K96,FALSE)*$S96*((1+'Inputs &amp; Summary'!$D$7)^BD$29))),IF($M96=Lists!$H$3,IF($K96&lt;1,((($R96*(1-$E96)+$Q96*(1-$F96))/$K96)*((1+'Inputs &amp; Summary'!$D$7)^BD$29)),((INT(BD$29/$K96)-INT((BD$29-1)/$K96))*($R96*(1-$E96)+$Q96*(1-$F96))*((1+'Inputs &amp; Summary'!$D$7)^BD$29))),((_xlfn.WEIBULL.DIST(BD$29,$L96,$K96,FALSE)*($R96*(1-$E96)+$Q96*(1-$F96))*((1+'Inputs &amp; Summary'!$D$7)^BD$29))))))</f>
        <v>0</v>
      </c>
      <c r="BE96" s="114">
        <f>$D96*IF(BE$29&gt;'Inputs &amp; Summary'!$D$5,0,IF(BE$29&gt;VLOOKUP($G96,Lists!$J$17:$K$21,2),IF($M96=Lists!$H$3,IF($K96&lt;1,(($S96/$K96)*((1+'Inputs &amp; Summary'!$D$7)^BE$29)),((INT(BE$29/$K96)-INT((BE$29-1)/$K96))*$S96*((1+'Inputs &amp; Summary'!$D$7)^BE$29))),(_xlfn.WEIBULL.DIST(BE$29,$L96,$K96,FALSE)*$S96*((1+'Inputs &amp; Summary'!$D$7)^BE$29))),IF($M96=Lists!$H$3,IF($K96&lt;1,((($R96*(1-$E96)+$Q96*(1-$F96))/$K96)*((1+'Inputs &amp; Summary'!$D$7)^BE$29)),((INT(BE$29/$K96)-INT((BE$29-1)/$K96))*($R96*(1-$E96)+$Q96*(1-$F96))*((1+'Inputs &amp; Summary'!$D$7)^BE$29))),((_xlfn.WEIBULL.DIST(BE$29,$L96,$K96,FALSE)*($R96*(1-$E96)+$Q96*(1-$F96))*((1+'Inputs &amp; Summary'!$D$7)^BE$29))))))</f>
        <v>0</v>
      </c>
      <c r="BF96" s="114">
        <f>$D96*IF(BF$29&gt;'Inputs &amp; Summary'!$D$5,0,IF(BF$29&gt;VLOOKUP($G96,Lists!$J$17:$K$21,2),IF($M96=Lists!$H$3,IF($K96&lt;1,(($S96/$K96)*((1+'Inputs &amp; Summary'!$D$7)^BF$29)),((INT(BF$29/$K96)-INT((BF$29-1)/$K96))*$S96*((1+'Inputs &amp; Summary'!$D$7)^BF$29))),(_xlfn.WEIBULL.DIST(BF$29,$L96,$K96,FALSE)*$S96*((1+'Inputs &amp; Summary'!$D$7)^BF$29))),IF($M96=Lists!$H$3,IF($K96&lt;1,((($R96*(1-$E96)+$Q96*(1-$F96))/$K96)*((1+'Inputs &amp; Summary'!$D$7)^BF$29)),((INT(BF$29/$K96)-INT((BF$29-1)/$K96))*($R96*(1-$E96)+$Q96*(1-$F96))*((1+'Inputs &amp; Summary'!$D$7)^BF$29))),((_xlfn.WEIBULL.DIST(BF$29,$L96,$K96,FALSE)*($R96*(1-$E96)+$Q96*(1-$F96))*((1+'Inputs &amp; Summary'!$D$7)^BF$29))))))</f>
        <v>0</v>
      </c>
      <c r="BG96" s="114">
        <f>$D96*IF(BG$29&gt;'Inputs &amp; Summary'!$D$5,0,IF(BG$29&gt;VLOOKUP($G96,Lists!$J$17:$K$21,2),IF($M96=Lists!$H$3,IF($K96&lt;1,(($S96/$K96)*((1+'Inputs &amp; Summary'!$D$7)^BG$29)),((INT(BG$29/$K96)-INT((BG$29-1)/$K96))*$S96*((1+'Inputs &amp; Summary'!$D$7)^BG$29))),(_xlfn.WEIBULL.DIST(BG$29,$L96,$K96,FALSE)*$S96*((1+'Inputs &amp; Summary'!$D$7)^BG$29))),IF($M96=Lists!$H$3,IF($K96&lt;1,((($R96*(1-$E96)+$Q96*(1-$F96))/$K96)*((1+'Inputs &amp; Summary'!$D$7)^BG$29)),((INT(BG$29/$K96)-INT((BG$29-1)/$K96))*($R96*(1-$E96)+$Q96*(1-$F96))*((1+'Inputs &amp; Summary'!$D$7)^BG$29))),((_xlfn.WEIBULL.DIST(BG$29,$L96,$K96,FALSE)*($R96*(1-$E96)+$Q96*(1-$F96))*((1+'Inputs &amp; Summary'!$D$7)^BG$29))))))</f>
        <v>0</v>
      </c>
      <c r="BH96" s="114">
        <f>$D96*IF(BH$29&gt;'Inputs &amp; Summary'!$D$5,0,IF(BH$29&gt;VLOOKUP($G96,Lists!$J$17:$K$21,2),IF($M96=Lists!$H$3,IF($K96&lt;1,(($S96/$K96)*((1+'Inputs &amp; Summary'!$D$7)^BH$29)),((INT(BH$29/$K96)-INT((BH$29-1)/$K96))*$S96*((1+'Inputs &amp; Summary'!$D$7)^BH$29))),(_xlfn.WEIBULL.DIST(BH$29,$L96,$K96,FALSE)*$S96*((1+'Inputs &amp; Summary'!$D$7)^BH$29))),IF($M96=Lists!$H$3,IF($K96&lt;1,((($R96*(1-$E96)+$Q96*(1-$F96))/$K96)*((1+'Inputs &amp; Summary'!$D$7)^BH$29)),((INT(BH$29/$K96)-INT((BH$29-1)/$K96))*($R96*(1-$E96)+$Q96*(1-$F96))*((1+'Inputs &amp; Summary'!$D$7)^BH$29))),((_xlfn.WEIBULL.DIST(BH$29,$L96,$K96,FALSE)*($R96*(1-$E96)+$Q96*(1-$F96))*((1+'Inputs &amp; Summary'!$D$7)^BH$29))))))</f>
        <v>0</v>
      </c>
      <c r="BI96" s="114">
        <f>$D96*IF(BI$29&gt;'Inputs &amp; Summary'!$D$5,0,IF(BI$29&gt;VLOOKUP($G96,Lists!$J$17:$K$21,2),IF($M96=Lists!$H$3,IF($K96&lt;1,(($S96/$K96)*((1+'Inputs &amp; Summary'!$D$7)^BI$29)),((INT(BI$29/$K96)-INT((BI$29-1)/$K96))*$S96*((1+'Inputs &amp; Summary'!$D$7)^BI$29))),(_xlfn.WEIBULL.DIST(BI$29,$L96,$K96,FALSE)*$S96*((1+'Inputs &amp; Summary'!$D$7)^BI$29))),IF($M96=Lists!$H$3,IF($K96&lt;1,((($R96*(1-$E96)+$Q96*(1-$F96))/$K96)*((1+'Inputs &amp; Summary'!$D$7)^BI$29)),((INT(BI$29/$K96)-INT((BI$29-1)/$K96))*($R96*(1-$E96)+$Q96*(1-$F96))*((1+'Inputs &amp; Summary'!$D$7)^BI$29))),((_xlfn.WEIBULL.DIST(BI$29,$L96,$K96,FALSE)*($R96*(1-$E96)+$Q96*(1-$F96))*((1+'Inputs &amp; Summary'!$D$7)^BI$29))))))</f>
        <v>0</v>
      </c>
      <c r="BJ96" s="114">
        <f>$D96*IF(BJ$29&gt;'Inputs &amp; Summary'!$D$5,0,IF(BJ$29&gt;VLOOKUP($G96,Lists!$J$17:$K$21,2),IF($M96=Lists!$H$3,IF($K96&lt;1,(($S96/$K96)*((1+'Inputs &amp; Summary'!$D$7)^BJ$29)),((INT(BJ$29/$K96)-INT((BJ$29-1)/$K96))*$S96*((1+'Inputs &amp; Summary'!$D$7)^BJ$29))),(_xlfn.WEIBULL.DIST(BJ$29,$L96,$K96,FALSE)*$S96*((1+'Inputs &amp; Summary'!$D$7)^BJ$29))),IF($M96=Lists!$H$3,IF($K96&lt;1,((($R96*(1-$E96)+$Q96*(1-$F96))/$K96)*((1+'Inputs &amp; Summary'!$D$7)^BJ$29)),((INT(BJ$29/$K96)-INT((BJ$29-1)/$K96))*($R96*(1-$E96)+$Q96*(1-$F96))*((1+'Inputs &amp; Summary'!$D$7)^BJ$29))),((_xlfn.WEIBULL.DIST(BJ$29,$L96,$K96,FALSE)*($R96*(1-$E96)+$Q96*(1-$F96))*((1+'Inputs &amp; Summary'!$D$7)^BJ$29))))))</f>
        <v>0</v>
      </c>
      <c r="BK96" s="114">
        <f>$D96*IF(BK$29&gt;'Inputs &amp; Summary'!$D$5,0,IF(BK$29&gt;VLOOKUP($G96,Lists!$J$17:$K$21,2),IF($M96=Lists!$H$3,IF($K96&lt;1,(($S96/$K96)*((1+'Inputs &amp; Summary'!$D$7)^BK$29)),((INT(BK$29/$K96)-INT((BK$29-1)/$K96))*$S96*((1+'Inputs &amp; Summary'!$D$7)^BK$29))),(_xlfn.WEIBULL.DIST(BK$29,$L96,$K96,FALSE)*$S96*((1+'Inputs &amp; Summary'!$D$7)^BK$29))),IF($M96=Lists!$H$3,IF($K96&lt;1,((($R96*(1-$E96)+$Q96*(1-$F96))/$K96)*((1+'Inputs &amp; Summary'!$D$7)^BK$29)),((INT(BK$29/$K96)-INT((BK$29-1)/$K96))*($R96*(1-$E96)+$Q96*(1-$F96))*((1+'Inputs &amp; Summary'!$D$7)^BK$29))),((_xlfn.WEIBULL.DIST(BK$29,$L96,$K96,FALSE)*($R96*(1-$E96)+$Q96*(1-$F96))*((1+'Inputs &amp; Summary'!$D$7)^BK$29))))))</f>
        <v>0</v>
      </c>
      <c r="BL96" s="114">
        <f>$D96*IF(BL$29&gt;'Inputs &amp; Summary'!$D$5,0,IF(BL$29&gt;VLOOKUP($G96,Lists!$J$17:$K$21,2),IF($M96=Lists!$H$3,IF($K96&lt;1,(($S96/$K96)*((1+'Inputs &amp; Summary'!$D$7)^BL$29)),((INT(BL$29/$K96)-INT((BL$29-1)/$K96))*$S96*((1+'Inputs &amp; Summary'!$D$7)^BL$29))),(_xlfn.WEIBULL.DIST(BL$29,$L96,$K96,FALSE)*$S96*((1+'Inputs &amp; Summary'!$D$7)^BL$29))),IF($M96=Lists!$H$3,IF($K96&lt;1,((($R96*(1-$E96)+$Q96*(1-$F96))/$K96)*((1+'Inputs &amp; Summary'!$D$7)^BL$29)),((INT(BL$29/$K96)-INT((BL$29-1)/$K96))*($R96*(1-$E96)+$Q96*(1-$F96))*((1+'Inputs &amp; Summary'!$D$7)^BL$29))),((_xlfn.WEIBULL.DIST(BL$29,$L96,$K96,FALSE)*($R96*(1-$E96)+$Q96*(1-$F96))*((1+'Inputs &amp; Summary'!$D$7)^BL$29))))))</f>
        <v>0</v>
      </c>
    </row>
    <row r="97" spans="1:64" s="1" customFormat="1" x14ac:dyDescent="0.3">
      <c r="A97" s="79" t="s">
        <v>40</v>
      </c>
      <c r="B97" s="33" t="s">
        <v>307</v>
      </c>
      <c r="C97" s="33" t="s">
        <v>39</v>
      </c>
      <c r="D97" s="115">
        <v>0</v>
      </c>
      <c r="E97" s="68"/>
      <c r="F97" s="68"/>
      <c r="G97" s="213" t="s">
        <v>433</v>
      </c>
      <c r="H97" s="34"/>
      <c r="I97" s="34" t="s">
        <v>270</v>
      </c>
      <c r="J97" s="33">
        <f>VLOOKUP(I97,'Labor Rates'!$A$1:$B$16,2)</f>
        <v>25.173076923076923</v>
      </c>
      <c r="K97" s="35">
        <v>1</v>
      </c>
      <c r="L97" s="35">
        <v>1</v>
      </c>
      <c r="M97" s="33" t="s">
        <v>259</v>
      </c>
      <c r="N97" s="84">
        <v>1</v>
      </c>
      <c r="O97" s="35">
        <v>0.1</v>
      </c>
      <c r="P97" s="5">
        <v>0</v>
      </c>
      <c r="Q97" s="73">
        <f t="shared" si="16"/>
        <v>2.5173076923076927</v>
      </c>
      <c r="R97" s="73">
        <f t="shared" si="17"/>
        <v>0</v>
      </c>
      <c r="S97" s="74">
        <f t="shared" si="18"/>
        <v>0</v>
      </c>
      <c r="T97" s="88"/>
      <c r="U97" s="80"/>
      <c r="V97" s="87">
        <f t="shared" si="19"/>
        <v>0</v>
      </c>
      <c r="W97" s="87">
        <f>NPV('Inputs &amp; Summary'!$D$6,Y97:BL97)</f>
        <v>0</v>
      </c>
      <c r="X97" s="90">
        <f t="shared" si="20"/>
        <v>0</v>
      </c>
      <c r="Y97" s="114">
        <f>$D97*IF(Y$29&gt;'Inputs &amp; Summary'!$D$5,0,IF(Y$29&gt;VLOOKUP($G97,Lists!$J$17:$K$21,2),IF($M97=Lists!$H$3,IF($K97&lt;1,(($S97/$K97)*((1+'Inputs &amp; Summary'!$D$7)^Y$29)),((INT(Y$29/$K97)-INT((Y$29-1)/$K97))*$S97*((1+'Inputs &amp; Summary'!$D$7)^Y$29))),(_xlfn.WEIBULL.DIST(Y$29,$L97,$K97,FALSE)*$S97*((1+'Inputs &amp; Summary'!$D$7)^Y$29))),IF($M97=Lists!$H$3,IF($K97&lt;1,((($R97*(1-$E97)+$Q97*(1-$F97))/$K97)*((1+'Inputs &amp; Summary'!$D$7)^Y$29)),((INT(Y$29/$K97)-INT((Y$29-1)/$K97))*($R97*(1-$E97)+$Q97*(1-$F97))*((1+'Inputs &amp; Summary'!$D$7)^Y$29))),((_xlfn.WEIBULL.DIST(Y$29,$L97,$K97,FALSE)*($R97*(1-$E97)+$Q97*(1-$F97))*((1+'Inputs &amp; Summary'!$D$7)^Y$29))))))</f>
        <v>0</v>
      </c>
      <c r="Z97" s="114">
        <f>$D97*IF(Z$29&gt;'Inputs &amp; Summary'!$D$5,0,IF(Z$29&gt;VLOOKUP($G97,Lists!$J$17:$K$21,2),IF($M97=Lists!$H$3,IF($K97&lt;1,(($S97/$K97)*((1+'Inputs &amp; Summary'!$D$7)^Z$29)),((INT(Z$29/$K97)-INT((Z$29-1)/$K97))*$S97*((1+'Inputs &amp; Summary'!$D$7)^Z$29))),(_xlfn.WEIBULL.DIST(Z$29,$L97,$K97,FALSE)*$S97*((1+'Inputs &amp; Summary'!$D$7)^Z$29))),IF($M97=Lists!$H$3,IF($K97&lt;1,((($R97*(1-$E97)+$Q97*(1-$F97))/$K97)*((1+'Inputs &amp; Summary'!$D$7)^Z$29)),((INT(Z$29/$K97)-INT((Z$29-1)/$K97))*($R97*(1-$E97)+$Q97*(1-$F97))*((1+'Inputs &amp; Summary'!$D$7)^Z$29))),((_xlfn.WEIBULL.DIST(Z$29,$L97,$K97,FALSE)*($R97*(1-$E97)+$Q97*(1-$F97))*((1+'Inputs &amp; Summary'!$D$7)^Z$29))))))</f>
        <v>0</v>
      </c>
      <c r="AA97" s="114">
        <f>$D97*IF(AA$29&gt;'Inputs &amp; Summary'!$D$5,0,IF(AA$29&gt;VLOOKUP($G97,Lists!$J$17:$K$21,2),IF($M97=Lists!$H$3,IF($K97&lt;1,(($S97/$K97)*((1+'Inputs &amp; Summary'!$D$7)^AA$29)),((INT(AA$29/$K97)-INT((AA$29-1)/$K97))*$S97*((1+'Inputs &amp; Summary'!$D$7)^AA$29))),(_xlfn.WEIBULL.DIST(AA$29,$L97,$K97,FALSE)*$S97*((1+'Inputs &amp; Summary'!$D$7)^AA$29))),IF($M97=Lists!$H$3,IF($K97&lt;1,((($R97*(1-$E97)+$Q97*(1-$F97))/$K97)*((1+'Inputs &amp; Summary'!$D$7)^AA$29)),((INT(AA$29/$K97)-INT((AA$29-1)/$K97))*($R97*(1-$E97)+$Q97*(1-$F97))*((1+'Inputs &amp; Summary'!$D$7)^AA$29))),((_xlfn.WEIBULL.DIST(AA$29,$L97,$K97,FALSE)*($R97*(1-$E97)+$Q97*(1-$F97))*((1+'Inputs &amp; Summary'!$D$7)^AA$29))))))</f>
        <v>0</v>
      </c>
      <c r="AB97" s="114">
        <f>$D97*IF(AB$29&gt;'Inputs &amp; Summary'!$D$5,0,IF(AB$29&gt;VLOOKUP($G97,Lists!$J$17:$K$21,2),IF($M97=Lists!$H$3,IF($K97&lt;1,(($S97/$K97)*((1+'Inputs &amp; Summary'!$D$7)^AB$29)),((INT(AB$29/$K97)-INT((AB$29-1)/$K97))*$S97*((1+'Inputs &amp; Summary'!$D$7)^AB$29))),(_xlfn.WEIBULL.DIST(AB$29,$L97,$K97,FALSE)*$S97*((1+'Inputs &amp; Summary'!$D$7)^AB$29))),IF($M97=Lists!$H$3,IF($K97&lt;1,((($R97*(1-$E97)+$Q97*(1-$F97))/$K97)*((1+'Inputs &amp; Summary'!$D$7)^AB$29)),((INT(AB$29/$K97)-INT((AB$29-1)/$K97))*($R97*(1-$E97)+$Q97*(1-$F97))*((1+'Inputs &amp; Summary'!$D$7)^AB$29))),((_xlfn.WEIBULL.DIST(AB$29,$L97,$K97,FALSE)*($R97*(1-$E97)+$Q97*(1-$F97))*((1+'Inputs &amp; Summary'!$D$7)^AB$29))))))</f>
        <v>0</v>
      </c>
      <c r="AC97" s="114">
        <f>$D97*IF(AC$29&gt;'Inputs &amp; Summary'!$D$5,0,IF(AC$29&gt;VLOOKUP($G97,Lists!$J$17:$K$21,2),IF($M97=Lists!$H$3,IF($K97&lt;1,(($S97/$K97)*((1+'Inputs &amp; Summary'!$D$7)^AC$29)),((INT(AC$29/$K97)-INT((AC$29-1)/$K97))*$S97*((1+'Inputs &amp; Summary'!$D$7)^AC$29))),(_xlfn.WEIBULL.DIST(AC$29,$L97,$K97,FALSE)*$S97*((1+'Inputs &amp; Summary'!$D$7)^AC$29))),IF($M97=Lists!$H$3,IF($K97&lt;1,((($R97*(1-$E97)+$Q97*(1-$F97))/$K97)*((1+'Inputs &amp; Summary'!$D$7)^AC$29)),((INT(AC$29/$K97)-INT((AC$29-1)/$K97))*($R97*(1-$E97)+$Q97*(1-$F97))*((1+'Inputs &amp; Summary'!$D$7)^AC$29))),((_xlfn.WEIBULL.DIST(AC$29,$L97,$K97,FALSE)*($R97*(1-$E97)+$Q97*(1-$F97))*((1+'Inputs &amp; Summary'!$D$7)^AC$29))))))</f>
        <v>0</v>
      </c>
      <c r="AD97" s="114">
        <f>$D97*IF(AD$29&gt;'Inputs &amp; Summary'!$D$5,0,IF(AD$29&gt;VLOOKUP($G97,Lists!$J$17:$K$21,2),IF($M97=Lists!$H$3,IF($K97&lt;1,(($S97/$K97)*((1+'Inputs &amp; Summary'!$D$7)^AD$29)),((INT(AD$29/$K97)-INT((AD$29-1)/$K97))*$S97*((1+'Inputs &amp; Summary'!$D$7)^AD$29))),(_xlfn.WEIBULL.DIST(AD$29,$L97,$K97,FALSE)*$S97*((1+'Inputs &amp; Summary'!$D$7)^AD$29))),IF($M97=Lists!$H$3,IF($K97&lt;1,((($R97*(1-$E97)+$Q97*(1-$F97))/$K97)*((1+'Inputs &amp; Summary'!$D$7)^AD$29)),((INT(AD$29/$K97)-INT((AD$29-1)/$K97))*($R97*(1-$E97)+$Q97*(1-$F97))*((1+'Inputs &amp; Summary'!$D$7)^AD$29))),((_xlfn.WEIBULL.DIST(AD$29,$L97,$K97,FALSE)*($R97*(1-$E97)+$Q97*(1-$F97))*((1+'Inputs &amp; Summary'!$D$7)^AD$29))))))</f>
        <v>0</v>
      </c>
      <c r="AE97" s="114">
        <f>$D97*IF(AE$29&gt;'Inputs &amp; Summary'!$D$5,0,IF(AE$29&gt;VLOOKUP($G97,Lists!$J$17:$K$21,2),IF($M97=Lists!$H$3,IF($K97&lt;1,(($S97/$K97)*((1+'Inputs &amp; Summary'!$D$7)^AE$29)),((INT(AE$29/$K97)-INT((AE$29-1)/$K97))*$S97*((1+'Inputs &amp; Summary'!$D$7)^AE$29))),(_xlfn.WEIBULL.DIST(AE$29,$L97,$K97,FALSE)*$S97*((1+'Inputs &amp; Summary'!$D$7)^AE$29))),IF($M97=Lists!$H$3,IF($K97&lt;1,((($R97*(1-$E97)+$Q97*(1-$F97))/$K97)*((1+'Inputs &amp; Summary'!$D$7)^AE$29)),((INT(AE$29/$K97)-INT((AE$29-1)/$K97))*($R97*(1-$E97)+$Q97*(1-$F97))*((1+'Inputs &amp; Summary'!$D$7)^AE$29))),((_xlfn.WEIBULL.DIST(AE$29,$L97,$K97,FALSE)*($R97*(1-$E97)+$Q97*(1-$F97))*((1+'Inputs &amp; Summary'!$D$7)^AE$29))))))</f>
        <v>0</v>
      </c>
      <c r="AF97" s="114">
        <f>$D97*IF(AF$29&gt;'Inputs &amp; Summary'!$D$5,0,IF(AF$29&gt;VLOOKUP($G97,Lists!$J$17:$K$21,2),IF($M97=Lists!$H$3,IF($K97&lt;1,(($S97/$K97)*((1+'Inputs &amp; Summary'!$D$7)^AF$29)),((INT(AF$29/$K97)-INT((AF$29-1)/$K97))*$S97*((1+'Inputs &amp; Summary'!$D$7)^AF$29))),(_xlfn.WEIBULL.DIST(AF$29,$L97,$K97,FALSE)*$S97*((1+'Inputs &amp; Summary'!$D$7)^AF$29))),IF($M97=Lists!$H$3,IF($K97&lt;1,((($R97*(1-$E97)+$Q97*(1-$F97))/$K97)*((1+'Inputs &amp; Summary'!$D$7)^AF$29)),((INT(AF$29/$K97)-INT((AF$29-1)/$K97))*($R97*(1-$E97)+$Q97*(1-$F97))*((1+'Inputs &amp; Summary'!$D$7)^AF$29))),((_xlfn.WEIBULL.DIST(AF$29,$L97,$K97,FALSE)*($R97*(1-$E97)+$Q97*(1-$F97))*((1+'Inputs &amp; Summary'!$D$7)^AF$29))))))</f>
        <v>0</v>
      </c>
      <c r="AG97" s="114">
        <f>$D97*IF(AG$29&gt;'Inputs &amp; Summary'!$D$5,0,IF(AG$29&gt;VLOOKUP($G97,Lists!$J$17:$K$21,2),IF($M97=Lists!$H$3,IF($K97&lt;1,(($S97/$K97)*((1+'Inputs &amp; Summary'!$D$7)^AG$29)),((INT(AG$29/$K97)-INT((AG$29-1)/$K97))*$S97*((1+'Inputs &amp; Summary'!$D$7)^AG$29))),(_xlfn.WEIBULL.DIST(AG$29,$L97,$K97,FALSE)*$S97*((1+'Inputs &amp; Summary'!$D$7)^AG$29))),IF($M97=Lists!$H$3,IF($K97&lt;1,((($R97*(1-$E97)+$Q97*(1-$F97))/$K97)*((1+'Inputs &amp; Summary'!$D$7)^AG$29)),((INT(AG$29/$K97)-INT((AG$29-1)/$K97))*($R97*(1-$E97)+$Q97*(1-$F97))*((1+'Inputs &amp; Summary'!$D$7)^AG$29))),((_xlfn.WEIBULL.DIST(AG$29,$L97,$K97,FALSE)*($R97*(1-$E97)+$Q97*(1-$F97))*((1+'Inputs &amp; Summary'!$D$7)^AG$29))))))</f>
        <v>0</v>
      </c>
      <c r="AH97" s="114">
        <f>$D97*IF(AH$29&gt;'Inputs &amp; Summary'!$D$5,0,IF(AH$29&gt;VLOOKUP($G97,Lists!$J$17:$K$21,2),IF($M97=Lists!$H$3,IF($K97&lt;1,(($S97/$K97)*((1+'Inputs &amp; Summary'!$D$7)^AH$29)),((INT(AH$29/$K97)-INT((AH$29-1)/$K97))*$S97*((1+'Inputs &amp; Summary'!$D$7)^AH$29))),(_xlfn.WEIBULL.DIST(AH$29,$L97,$K97,FALSE)*$S97*((1+'Inputs &amp; Summary'!$D$7)^AH$29))),IF($M97=Lists!$H$3,IF($K97&lt;1,((($R97*(1-$E97)+$Q97*(1-$F97))/$K97)*((1+'Inputs &amp; Summary'!$D$7)^AH$29)),((INT(AH$29/$K97)-INT((AH$29-1)/$K97))*($R97*(1-$E97)+$Q97*(1-$F97))*((1+'Inputs &amp; Summary'!$D$7)^AH$29))),((_xlfn.WEIBULL.DIST(AH$29,$L97,$K97,FALSE)*($R97*(1-$E97)+$Q97*(1-$F97))*((1+'Inputs &amp; Summary'!$D$7)^AH$29))))))</f>
        <v>0</v>
      </c>
      <c r="AI97" s="114">
        <f>$D97*IF(AI$29&gt;'Inputs &amp; Summary'!$D$5,0,IF(AI$29&gt;VLOOKUP($G97,Lists!$J$17:$K$21,2),IF($M97=Lists!$H$3,IF($K97&lt;1,(($S97/$K97)*((1+'Inputs &amp; Summary'!$D$7)^AI$29)),((INT(AI$29/$K97)-INT((AI$29-1)/$K97))*$S97*((1+'Inputs &amp; Summary'!$D$7)^AI$29))),(_xlfn.WEIBULL.DIST(AI$29,$L97,$K97,FALSE)*$S97*((1+'Inputs &amp; Summary'!$D$7)^AI$29))),IF($M97=Lists!$H$3,IF($K97&lt;1,((($R97*(1-$E97)+$Q97*(1-$F97))/$K97)*((1+'Inputs &amp; Summary'!$D$7)^AI$29)),((INT(AI$29/$K97)-INT((AI$29-1)/$K97))*($R97*(1-$E97)+$Q97*(1-$F97))*((1+'Inputs &amp; Summary'!$D$7)^AI$29))),((_xlfn.WEIBULL.DIST(AI$29,$L97,$K97,FALSE)*($R97*(1-$E97)+$Q97*(1-$F97))*((1+'Inputs &amp; Summary'!$D$7)^AI$29))))))</f>
        <v>0</v>
      </c>
      <c r="AJ97" s="114">
        <f>$D97*IF(AJ$29&gt;'Inputs &amp; Summary'!$D$5,0,IF(AJ$29&gt;VLOOKUP($G97,Lists!$J$17:$K$21,2),IF($M97=Lists!$H$3,IF($K97&lt;1,(($S97/$K97)*((1+'Inputs &amp; Summary'!$D$7)^AJ$29)),((INT(AJ$29/$K97)-INT((AJ$29-1)/$K97))*$S97*((1+'Inputs &amp; Summary'!$D$7)^AJ$29))),(_xlfn.WEIBULL.DIST(AJ$29,$L97,$K97,FALSE)*$S97*((1+'Inputs &amp; Summary'!$D$7)^AJ$29))),IF($M97=Lists!$H$3,IF($K97&lt;1,((($R97*(1-$E97)+$Q97*(1-$F97))/$K97)*((1+'Inputs &amp; Summary'!$D$7)^AJ$29)),((INT(AJ$29/$K97)-INT((AJ$29-1)/$K97))*($R97*(1-$E97)+$Q97*(1-$F97))*((1+'Inputs &amp; Summary'!$D$7)^AJ$29))),((_xlfn.WEIBULL.DIST(AJ$29,$L97,$K97,FALSE)*($R97*(1-$E97)+$Q97*(1-$F97))*((1+'Inputs &amp; Summary'!$D$7)^AJ$29))))))</f>
        <v>0</v>
      </c>
      <c r="AK97" s="114">
        <f>$D97*IF(AK$29&gt;'Inputs &amp; Summary'!$D$5,0,IF(AK$29&gt;VLOOKUP($G97,Lists!$J$17:$K$21,2),IF($M97=Lists!$H$3,IF($K97&lt;1,(($S97/$K97)*((1+'Inputs &amp; Summary'!$D$7)^AK$29)),((INT(AK$29/$K97)-INT((AK$29-1)/$K97))*$S97*((1+'Inputs &amp; Summary'!$D$7)^AK$29))),(_xlfn.WEIBULL.DIST(AK$29,$L97,$K97,FALSE)*$S97*((1+'Inputs &amp; Summary'!$D$7)^AK$29))),IF($M97=Lists!$H$3,IF($K97&lt;1,((($R97*(1-$E97)+$Q97*(1-$F97))/$K97)*((1+'Inputs &amp; Summary'!$D$7)^AK$29)),((INT(AK$29/$K97)-INT((AK$29-1)/$K97))*($R97*(1-$E97)+$Q97*(1-$F97))*((1+'Inputs &amp; Summary'!$D$7)^AK$29))),((_xlfn.WEIBULL.DIST(AK$29,$L97,$K97,FALSE)*($R97*(1-$E97)+$Q97*(1-$F97))*((1+'Inputs &amp; Summary'!$D$7)^AK$29))))))</f>
        <v>0</v>
      </c>
      <c r="AL97" s="114">
        <f>$D97*IF(AL$29&gt;'Inputs &amp; Summary'!$D$5,0,IF(AL$29&gt;VLOOKUP($G97,Lists!$J$17:$K$21,2),IF($M97=Lists!$H$3,IF($K97&lt;1,(($S97/$K97)*((1+'Inputs &amp; Summary'!$D$7)^AL$29)),((INT(AL$29/$K97)-INT((AL$29-1)/$K97))*$S97*((1+'Inputs &amp; Summary'!$D$7)^AL$29))),(_xlfn.WEIBULL.DIST(AL$29,$L97,$K97,FALSE)*$S97*((1+'Inputs &amp; Summary'!$D$7)^AL$29))),IF($M97=Lists!$H$3,IF($K97&lt;1,((($R97*(1-$E97)+$Q97*(1-$F97))/$K97)*((1+'Inputs &amp; Summary'!$D$7)^AL$29)),((INT(AL$29/$K97)-INT((AL$29-1)/$K97))*($R97*(1-$E97)+$Q97*(1-$F97))*((1+'Inputs &amp; Summary'!$D$7)^AL$29))),((_xlfn.WEIBULL.DIST(AL$29,$L97,$K97,FALSE)*($R97*(1-$E97)+$Q97*(1-$F97))*((1+'Inputs &amp; Summary'!$D$7)^AL$29))))))</f>
        <v>0</v>
      </c>
      <c r="AM97" s="114">
        <f>$D97*IF(AM$29&gt;'Inputs &amp; Summary'!$D$5,0,IF(AM$29&gt;VLOOKUP($G97,Lists!$J$17:$K$21,2),IF($M97=Lists!$H$3,IF($K97&lt;1,(($S97/$K97)*((1+'Inputs &amp; Summary'!$D$7)^AM$29)),((INT(AM$29/$K97)-INT((AM$29-1)/$K97))*$S97*((1+'Inputs &amp; Summary'!$D$7)^AM$29))),(_xlfn.WEIBULL.DIST(AM$29,$L97,$K97,FALSE)*$S97*((1+'Inputs &amp; Summary'!$D$7)^AM$29))),IF($M97=Lists!$H$3,IF($K97&lt;1,((($R97*(1-$E97)+$Q97*(1-$F97))/$K97)*((1+'Inputs &amp; Summary'!$D$7)^AM$29)),((INT(AM$29/$K97)-INT((AM$29-1)/$K97))*($R97*(1-$E97)+$Q97*(1-$F97))*((1+'Inputs &amp; Summary'!$D$7)^AM$29))),((_xlfn.WEIBULL.DIST(AM$29,$L97,$K97,FALSE)*($R97*(1-$E97)+$Q97*(1-$F97))*((1+'Inputs &amp; Summary'!$D$7)^AM$29))))))</f>
        <v>0</v>
      </c>
      <c r="AN97" s="114">
        <f>$D97*IF(AN$29&gt;'Inputs &amp; Summary'!$D$5,0,IF(AN$29&gt;VLOOKUP($G97,Lists!$J$17:$K$21,2),IF($M97=Lists!$H$3,IF($K97&lt;1,(($S97/$K97)*((1+'Inputs &amp; Summary'!$D$7)^AN$29)),((INT(AN$29/$K97)-INT((AN$29-1)/$K97))*$S97*((1+'Inputs &amp; Summary'!$D$7)^AN$29))),(_xlfn.WEIBULL.DIST(AN$29,$L97,$K97,FALSE)*$S97*((1+'Inputs &amp; Summary'!$D$7)^AN$29))),IF($M97=Lists!$H$3,IF($K97&lt;1,((($R97*(1-$E97)+$Q97*(1-$F97))/$K97)*((1+'Inputs &amp; Summary'!$D$7)^AN$29)),((INT(AN$29/$K97)-INT((AN$29-1)/$K97))*($R97*(1-$E97)+$Q97*(1-$F97))*((1+'Inputs &amp; Summary'!$D$7)^AN$29))),((_xlfn.WEIBULL.DIST(AN$29,$L97,$K97,FALSE)*($R97*(1-$E97)+$Q97*(1-$F97))*((1+'Inputs &amp; Summary'!$D$7)^AN$29))))))</f>
        <v>0</v>
      </c>
      <c r="AO97" s="114">
        <f>$D97*IF(AO$29&gt;'Inputs &amp; Summary'!$D$5,0,IF(AO$29&gt;VLOOKUP($G97,Lists!$J$17:$K$21,2),IF($M97=Lists!$H$3,IF($K97&lt;1,(($S97/$K97)*((1+'Inputs &amp; Summary'!$D$7)^AO$29)),((INT(AO$29/$K97)-INT((AO$29-1)/$K97))*$S97*((1+'Inputs &amp; Summary'!$D$7)^AO$29))),(_xlfn.WEIBULL.DIST(AO$29,$L97,$K97,FALSE)*$S97*((1+'Inputs &amp; Summary'!$D$7)^AO$29))),IF($M97=Lists!$H$3,IF($K97&lt;1,((($R97*(1-$E97)+$Q97*(1-$F97))/$K97)*((1+'Inputs &amp; Summary'!$D$7)^AO$29)),((INT(AO$29/$K97)-INT((AO$29-1)/$K97))*($R97*(1-$E97)+$Q97*(1-$F97))*((1+'Inputs &amp; Summary'!$D$7)^AO$29))),((_xlfn.WEIBULL.DIST(AO$29,$L97,$K97,FALSE)*($R97*(1-$E97)+$Q97*(1-$F97))*((1+'Inputs &amp; Summary'!$D$7)^AO$29))))))</f>
        <v>0</v>
      </c>
      <c r="AP97" s="114">
        <f>$D97*IF(AP$29&gt;'Inputs &amp; Summary'!$D$5,0,IF(AP$29&gt;VLOOKUP($G97,Lists!$J$17:$K$21,2),IF($M97=Lists!$H$3,IF($K97&lt;1,(($S97/$K97)*((1+'Inputs &amp; Summary'!$D$7)^AP$29)),((INT(AP$29/$K97)-INT((AP$29-1)/$K97))*$S97*((1+'Inputs &amp; Summary'!$D$7)^AP$29))),(_xlfn.WEIBULL.DIST(AP$29,$L97,$K97,FALSE)*$S97*((1+'Inputs &amp; Summary'!$D$7)^AP$29))),IF($M97=Lists!$H$3,IF($K97&lt;1,((($R97*(1-$E97)+$Q97*(1-$F97))/$K97)*((1+'Inputs &amp; Summary'!$D$7)^AP$29)),((INT(AP$29/$K97)-INT((AP$29-1)/$K97))*($R97*(1-$E97)+$Q97*(1-$F97))*((1+'Inputs &amp; Summary'!$D$7)^AP$29))),((_xlfn.WEIBULL.DIST(AP$29,$L97,$K97,FALSE)*($R97*(1-$E97)+$Q97*(1-$F97))*((1+'Inputs &amp; Summary'!$D$7)^AP$29))))))</f>
        <v>0</v>
      </c>
      <c r="AQ97" s="114">
        <f>$D97*IF(AQ$29&gt;'Inputs &amp; Summary'!$D$5,0,IF(AQ$29&gt;VLOOKUP($G97,Lists!$J$17:$K$21,2),IF($M97=Lists!$H$3,IF($K97&lt;1,(($S97/$K97)*((1+'Inputs &amp; Summary'!$D$7)^AQ$29)),((INT(AQ$29/$K97)-INT((AQ$29-1)/$K97))*$S97*((1+'Inputs &amp; Summary'!$D$7)^AQ$29))),(_xlfn.WEIBULL.DIST(AQ$29,$L97,$K97,FALSE)*$S97*((1+'Inputs &amp; Summary'!$D$7)^AQ$29))),IF($M97=Lists!$H$3,IF($K97&lt;1,((($R97*(1-$E97)+$Q97*(1-$F97))/$K97)*((1+'Inputs &amp; Summary'!$D$7)^AQ$29)),((INT(AQ$29/$K97)-INT((AQ$29-1)/$K97))*($R97*(1-$E97)+$Q97*(1-$F97))*((1+'Inputs &amp; Summary'!$D$7)^AQ$29))),((_xlfn.WEIBULL.DIST(AQ$29,$L97,$K97,FALSE)*($R97*(1-$E97)+$Q97*(1-$F97))*((1+'Inputs &amp; Summary'!$D$7)^AQ$29))))))</f>
        <v>0</v>
      </c>
      <c r="AR97" s="114">
        <f>$D97*IF(AR$29&gt;'Inputs &amp; Summary'!$D$5,0,IF(AR$29&gt;VLOOKUP($G97,Lists!$J$17:$K$21,2),IF($M97=Lists!$H$3,IF($K97&lt;1,(($S97/$K97)*((1+'Inputs &amp; Summary'!$D$7)^AR$29)),((INT(AR$29/$K97)-INT((AR$29-1)/$K97))*$S97*((1+'Inputs &amp; Summary'!$D$7)^AR$29))),(_xlfn.WEIBULL.DIST(AR$29,$L97,$K97,FALSE)*$S97*((1+'Inputs &amp; Summary'!$D$7)^AR$29))),IF($M97=Lists!$H$3,IF($K97&lt;1,((($R97*(1-$E97)+$Q97*(1-$F97))/$K97)*((1+'Inputs &amp; Summary'!$D$7)^AR$29)),((INT(AR$29/$K97)-INT((AR$29-1)/$K97))*($R97*(1-$E97)+$Q97*(1-$F97))*((1+'Inputs &amp; Summary'!$D$7)^AR$29))),((_xlfn.WEIBULL.DIST(AR$29,$L97,$K97,FALSE)*($R97*(1-$E97)+$Q97*(1-$F97))*((1+'Inputs &amp; Summary'!$D$7)^AR$29))))))</f>
        <v>0</v>
      </c>
      <c r="AS97" s="114">
        <f>$D97*IF(AS$29&gt;'Inputs &amp; Summary'!$D$5,0,IF(AS$29&gt;VLOOKUP($G97,Lists!$J$17:$K$21,2),IF($M97=Lists!$H$3,IF($K97&lt;1,(($S97/$K97)*((1+'Inputs &amp; Summary'!$D$7)^AS$29)),((INT(AS$29/$K97)-INT((AS$29-1)/$K97))*$S97*((1+'Inputs &amp; Summary'!$D$7)^AS$29))),(_xlfn.WEIBULL.DIST(AS$29,$L97,$K97,FALSE)*$S97*((1+'Inputs &amp; Summary'!$D$7)^AS$29))),IF($M97=Lists!$H$3,IF($K97&lt;1,((($R97*(1-$E97)+$Q97*(1-$F97))/$K97)*((1+'Inputs &amp; Summary'!$D$7)^AS$29)),((INT(AS$29/$K97)-INT((AS$29-1)/$K97))*($R97*(1-$E97)+$Q97*(1-$F97))*((1+'Inputs &amp; Summary'!$D$7)^AS$29))),((_xlfn.WEIBULL.DIST(AS$29,$L97,$K97,FALSE)*($R97*(1-$E97)+$Q97*(1-$F97))*((1+'Inputs &amp; Summary'!$D$7)^AS$29))))))</f>
        <v>0</v>
      </c>
      <c r="AT97" s="114">
        <f>$D97*IF(AT$29&gt;'Inputs &amp; Summary'!$D$5,0,IF(AT$29&gt;VLOOKUP($G97,Lists!$J$17:$K$21,2),IF($M97=Lists!$H$3,IF($K97&lt;1,(($S97/$K97)*((1+'Inputs &amp; Summary'!$D$7)^AT$29)),((INT(AT$29/$K97)-INT((AT$29-1)/$K97))*$S97*((1+'Inputs &amp; Summary'!$D$7)^AT$29))),(_xlfn.WEIBULL.DIST(AT$29,$L97,$K97,FALSE)*$S97*((1+'Inputs &amp; Summary'!$D$7)^AT$29))),IF($M97=Lists!$H$3,IF($K97&lt;1,((($R97*(1-$E97)+$Q97*(1-$F97))/$K97)*((1+'Inputs &amp; Summary'!$D$7)^AT$29)),((INT(AT$29/$K97)-INT((AT$29-1)/$K97))*($R97*(1-$E97)+$Q97*(1-$F97))*((1+'Inputs &amp; Summary'!$D$7)^AT$29))),((_xlfn.WEIBULL.DIST(AT$29,$L97,$K97,FALSE)*($R97*(1-$E97)+$Q97*(1-$F97))*((1+'Inputs &amp; Summary'!$D$7)^AT$29))))))</f>
        <v>0</v>
      </c>
      <c r="AU97" s="114">
        <f>$D97*IF(AU$29&gt;'Inputs &amp; Summary'!$D$5,0,IF(AU$29&gt;VLOOKUP($G97,Lists!$J$17:$K$21,2),IF($M97=Lists!$H$3,IF($K97&lt;1,(($S97/$K97)*((1+'Inputs &amp; Summary'!$D$7)^AU$29)),((INT(AU$29/$K97)-INT((AU$29-1)/$K97))*$S97*((1+'Inputs &amp; Summary'!$D$7)^AU$29))),(_xlfn.WEIBULL.DIST(AU$29,$L97,$K97,FALSE)*$S97*((1+'Inputs &amp; Summary'!$D$7)^AU$29))),IF($M97=Lists!$H$3,IF($K97&lt;1,((($R97*(1-$E97)+$Q97*(1-$F97))/$K97)*((1+'Inputs &amp; Summary'!$D$7)^AU$29)),((INT(AU$29/$K97)-INT((AU$29-1)/$K97))*($R97*(1-$E97)+$Q97*(1-$F97))*((1+'Inputs &amp; Summary'!$D$7)^AU$29))),((_xlfn.WEIBULL.DIST(AU$29,$L97,$K97,FALSE)*($R97*(1-$E97)+$Q97*(1-$F97))*((1+'Inputs &amp; Summary'!$D$7)^AU$29))))))</f>
        <v>0</v>
      </c>
      <c r="AV97" s="114">
        <f>$D97*IF(AV$29&gt;'Inputs &amp; Summary'!$D$5,0,IF(AV$29&gt;VLOOKUP($G97,Lists!$J$17:$K$21,2),IF($M97=Lists!$H$3,IF($K97&lt;1,(($S97/$K97)*((1+'Inputs &amp; Summary'!$D$7)^AV$29)),((INT(AV$29/$K97)-INT((AV$29-1)/$K97))*$S97*((1+'Inputs &amp; Summary'!$D$7)^AV$29))),(_xlfn.WEIBULL.DIST(AV$29,$L97,$K97,FALSE)*$S97*((1+'Inputs &amp; Summary'!$D$7)^AV$29))),IF($M97=Lists!$H$3,IF($K97&lt;1,((($R97*(1-$E97)+$Q97*(1-$F97))/$K97)*((1+'Inputs &amp; Summary'!$D$7)^AV$29)),((INT(AV$29/$K97)-INT((AV$29-1)/$K97))*($R97*(1-$E97)+$Q97*(1-$F97))*((1+'Inputs &amp; Summary'!$D$7)^AV$29))),((_xlfn.WEIBULL.DIST(AV$29,$L97,$K97,FALSE)*($R97*(1-$E97)+$Q97*(1-$F97))*((1+'Inputs &amp; Summary'!$D$7)^AV$29))))))</f>
        <v>0</v>
      </c>
      <c r="AW97" s="114">
        <f>$D97*IF(AW$29&gt;'Inputs &amp; Summary'!$D$5,0,IF(AW$29&gt;VLOOKUP($G97,Lists!$J$17:$K$21,2),IF($M97=Lists!$H$3,IF($K97&lt;1,(($S97/$K97)*((1+'Inputs &amp; Summary'!$D$7)^AW$29)),((INT(AW$29/$K97)-INT((AW$29-1)/$K97))*$S97*((1+'Inputs &amp; Summary'!$D$7)^AW$29))),(_xlfn.WEIBULL.DIST(AW$29,$L97,$K97,FALSE)*$S97*((1+'Inputs &amp; Summary'!$D$7)^AW$29))),IF($M97=Lists!$H$3,IF($K97&lt;1,((($R97*(1-$E97)+$Q97*(1-$F97))/$K97)*((1+'Inputs &amp; Summary'!$D$7)^AW$29)),((INT(AW$29/$K97)-INT((AW$29-1)/$K97))*($R97*(1-$E97)+$Q97*(1-$F97))*((1+'Inputs &amp; Summary'!$D$7)^AW$29))),((_xlfn.WEIBULL.DIST(AW$29,$L97,$K97,FALSE)*($R97*(1-$E97)+$Q97*(1-$F97))*((1+'Inputs &amp; Summary'!$D$7)^AW$29))))))</f>
        <v>0</v>
      </c>
      <c r="AX97" s="114">
        <f>$D97*IF(AX$29&gt;'Inputs &amp; Summary'!$D$5,0,IF(AX$29&gt;VLOOKUP($G97,Lists!$J$17:$K$21,2),IF($M97=Lists!$H$3,IF($K97&lt;1,(($S97/$K97)*((1+'Inputs &amp; Summary'!$D$7)^AX$29)),((INT(AX$29/$K97)-INT((AX$29-1)/$K97))*$S97*((1+'Inputs &amp; Summary'!$D$7)^AX$29))),(_xlfn.WEIBULL.DIST(AX$29,$L97,$K97,FALSE)*$S97*((1+'Inputs &amp; Summary'!$D$7)^AX$29))),IF($M97=Lists!$H$3,IF($K97&lt;1,((($R97*(1-$E97)+$Q97*(1-$F97))/$K97)*((1+'Inputs &amp; Summary'!$D$7)^AX$29)),((INT(AX$29/$K97)-INT((AX$29-1)/$K97))*($R97*(1-$E97)+$Q97*(1-$F97))*((1+'Inputs &amp; Summary'!$D$7)^AX$29))),((_xlfn.WEIBULL.DIST(AX$29,$L97,$K97,FALSE)*($R97*(1-$E97)+$Q97*(1-$F97))*((1+'Inputs &amp; Summary'!$D$7)^AX$29))))))</f>
        <v>0</v>
      </c>
      <c r="AY97" s="114">
        <f>$D97*IF(AY$29&gt;'Inputs &amp; Summary'!$D$5,0,IF(AY$29&gt;VLOOKUP($G97,Lists!$J$17:$K$21,2),IF($M97=Lists!$H$3,IF($K97&lt;1,(($S97/$K97)*((1+'Inputs &amp; Summary'!$D$7)^AY$29)),((INT(AY$29/$K97)-INT((AY$29-1)/$K97))*$S97*((1+'Inputs &amp; Summary'!$D$7)^AY$29))),(_xlfn.WEIBULL.DIST(AY$29,$L97,$K97,FALSE)*$S97*((1+'Inputs &amp; Summary'!$D$7)^AY$29))),IF($M97=Lists!$H$3,IF($K97&lt;1,((($R97*(1-$E97)+$Q97*(1-$F97))/$K97)*((1+'Inputs &amp; Summary'!$D$7)^AY$29)),((INT(AY$29/$K97)-INT((AY$29-1)/$K97))*($R97*(1-$E97)+$Q97*(1-$F97))*((1+'Inputs &amp; Summary'!$D$7)^AY$29))),((_xlfn.WEIBULL.DIST(AY$29,$L97,$K97,FALSE)*($R97*(1-$E97)+$Q97*(1-$F97))*((1+'Inputs &amp; Summary'!$D$7)^AY$29))))))</f>
        <v>0</v>
      </c>
      <c r="AZ97" s="114">
        <f>$D97*IF(AZ$29&gt;'Inputs &amp; Summary'!$D$5,0,IF(AZ$29&gt;VLOOKUP($G97,Lists!$J$17:$K$21,2),IF($M97=Lists!$H$3,IF($K97&lt;1,(($S97/$K97)*((1+'Inputs &amp; Summary'!$D$7)^AZ$29)),((INT(AZ$29/$K97)-INT((AZ$29-1)/$K97))*$S97*((1+'Inputs &amp; Summary'!$D$7)^AZ$29))),(_xlfn.WEIBULL.DIST(AZ$29,$L97,$K97,FALSE)*$S97*((1+'Inputs &amp; Summary'!$D$7)^AZ$29))),IF($M97=Lists!$H$3,IF($K97&lt;1,((($R97*(1-$E97)+$Q97*(1-$F97))/$K97)*((1+'Inputs &amp; Summary'!$D$7)^AZ$29)),((INT(AZ$29/$K97)-INT((AZ$29-1)/$K97))*($R97*(1-$E97)+$Q97*(1-$F97))*((1+'Inputs &amp; Summary'!$D$7)^AZ$29))),((_xlfn.WEIBULL.DIST(AZ$29,$L97,$K97,FALSE)*($R97*(1-$E97)+$Q97*(1-$F97))*((1+'Inputs &amp; Summary'!$D$7)^AZ$29))))))</f>
        <v>0</v>
      </c>
      <c r="BA97" s="114">
        <f>$D97*IF(BA$29&gt;'Inputs &amp; Summary'!$D$5,0,IF(BA$29&gt;VLOOKUP($G97,Lists!$J$17:$K$21,2),IF($M97=Lists!$H$3,IF($K97&lt;1,(($S97/$K97)*((1+'Inputs &amp; Summary'!$D$7)^BA$29)),((INT(BA$29/$K97)-INT((BA$29-1)/$K97))*$S97*((1+'Inputs &amp; Summary'!$D$7)^BA$29))),(_xlfn.WEIBULL.DIST(BA$29,$L97,$K97,FALSE)*$S97*((1+'Inputs &amp; Summary'!$D$7)^BA$29))),IF($M97=Lists!$H$3,IF($K97&lt;1,((($R97*(1-$E97)+$Q97*(1-$F97))/$K97)*((1+'Inputs &amp; Summary'!$D$7)^BA$29)),((INT(BA$29/$K97)-INT((BA$29-1)/$K97))*($R97*(1-$E97)+$Q97*(1-$F97))*((1+'Inputs &amp; Summary'!$D$7)^BA$29))),((_xlfn.WEIBULL.DIST(BA$29,$L97,$K97,FALSE)*($R97*(1-$E97)+$Q97*(1-$F97))*((1+'Inputs &amp; Summary'!$D$7)^BA$29))))))</f>
        <v>0</v>
      </c>
      <c r="BB97" s="114">
        <f>$D97*IF(BB$29&gt;'Inputs &amp; Summary'!$D$5,0,IF(BB$29&gt;VLOOKUP($G97,Lists!$J$17:$K$21,2),IF($M97=Lists!$H$3,IF($K97&lt;1,(($S97/$K97)*((1+'Inputs &amp; Summary'!$D$7)^BB$29)),((INT(BB$29/$K97)-INT((BB$29-1)/$K97))*$S97*((1+'Inputs &amp; Summary'!$D$7)^BB$29))),(_xlfn.WEIBULL.DIST(BB$29,$L97,$K97,FALSE)*$S97*((1+'Inputs &amp; Summary'!$D$7)^BB$29))),IF($M97=Lists!$H$3,IF($K97&lt;1,((($R97*(1-$E97)+$Q97*(1-$F97))/$K97)*((1+'Inputs &amp; Summary'!$D$7)^BB$29)),((INT(BB$29/$K97)-INT((BB$29-1)/$K97))*($R97*(1-$E97)+$Q97*(1-$F97))*((1+'Inputs &amp; Summary'!$D$7)^BB$29))),((_xlfn.WEIBULL.DIST(BB$29,$L97,$K97,FALSE)*($R97*(1-$E97)+$Q97*(1-$F97))*((1+'Inputs &amp; Summary'!$D$7)^BB$29))))))</f>
        <v>0</v>
      </c>
      <c r="BC97" s="114">
        <f>$D97*IF(BC$29&gt;'Inputs &amp; Summary'!$D$5,0,IF(BC$29&gt;VLOOKUP($G97,Lists!$J$17:$K$21,2),IF($M97=Lists!$H$3,IF($K97&lt;1,(($S97/$K97)*((1+'Inputs &amp; Summary'!$D$7)^BC$29)),((INT(BC$29/$K97)-INT((BC$29-1)/$K97))*$S97*((1+'Inputs &amp; Summary'!$D$7)^BC$29))),(_xlfn.WEIBULL.DIST(BC$29,$L97,$K97,FALSE)*$S97*((1+'Inputs &amp; Summary'!$D$7)^BC$29))),IF($M97=Lists!$H$3,IF($K97&lt;1,((($R97*(1-$E97)+$Q97*(1-$F97))/$K97)*((1+'Inputs &amp; Summary'!$D$7)^BC$29)),((INT(BC$29/$K97)-INT((BC$29-1)/$K97))*($R97*(1-$E97)+$Q97*(1-$F97))*((1+'Inputs &amp; Summary'!$D$7)^BC$29))),((_xlfn.WEIBULL.DIST(BC$29,$L97,$K97,FALSE)*($R97*(1-$E97)+$Q97*(1-$F97))*((1+'Inputs &amp; Summary'!$D$7)^BC$29))))))</f>
        <v>0</v>
      </c>
      <c r="BD97" s="114">
        <f>$D97*IF(BD$29&gt;'Inputs &amp; Summary'!$D$5,0,IF(BD$29&gt;VLOOKUP($G97,Lists!$J$17:$K$21,2),IF($M97=Lists!$H$3,IF($K97&lt;1,(($S97/$K97)*((1+'Inputs &amp; Summary'!$D$7)^BD$29)),((INT(BD$29/$K97)-INT((BD$29-1)/$K97))*$S97*((1+'Inputs &amp; Summary'!$D$7)^BD$29))),(_xlfn.WEIBULL.DIST(BD$29,$L97,$K97,FALSE)*$S97*((1+'Inputs &amp; Summary'!$D$7)^BD$29))),IF($M97=Lists!$H$3,IF($K97&lt;1,((($R97*(1-$E97)+$Q97*(1-$F97))/$K97)*((1+'Inputs &amp; Summary'!$D$7)^BD$29)),((INT(BD$29/$K97)-INT((BD$29-1)/$K97))*($R97*(1-$E97)+$Q97*(1-$F97))*((1+'Inputs &amp; Summary'!$D$7)^BD$29))),((_xlfn.WEIBULL.DIST(BD$29,$L97,$K97,FALSE)*($R97*(1-$E97)+$Q97*(1-$F97))*((1+'Inputs &amp; Summary'!$D$7)^BD$29))))))</f>
        <v>0</v>
      </c>
      <c r="BE97" s="114">
        <f>$D97*IF(BE$29&gt;'Inputs &amp; Summary'!$D$5,0,IF(BE$29&gt;VLOOKUP($G97,Lists!$J$17:$K$21,2),IF($M97=Lists!$H$3,IF($K97&lt;1,(($S97/$K97)*((1+'Inputs &amp; Summary'!$D$7)^BE$29)),((INT(BE$29/$K97)-INT((BE$29-1)/$K97))*$S97*((1+'Inputs &amp; Summary'!$D$7)^BE$29))),(_xlfn.WEIBULL.DIST(BE$29,$L97,$K97,FALSE)*$S97*((1+'Inputs &amp; Summary'!$D$7)^BE$29))),IF($M97=Lists!$H$3,IF($K97&lt;1,((($R97*(1-$E97)+$Q97*(1-$F97))/$K97)*((1+'Inputs &amp; Summary'!$D$7)^BE$29)),((INT(BE$29/$K97)-INT((BE$29-1)/$K97))*($R97*(1-$E97)+$Q97*(1-$F97))*((1+'Inputs &amp; Summary'!$D$7)^BE$29))),((_xlfn.WEIBULL.DIST(BE$29,$L97,$K97,FALSE)*($R97*(1-$E97)+$Q97*(1-$F97))*((1+'Inputs &amp; Summary'!$D$7)^BE$29))))))</f>
        <v>0</v>
      </c>
      <c r="BF97" s="114">
        <f>$D97*IF(BF$29&gt;'Inputs &amp; Summary'!$D$5,0,IF(BF$29&gt;VLOOKUP($G97,Lists!$J$17:$K$21,2),IF($M97=Lists!$H$3,IF($K97&lt;1,(($S97/$K97)*((1+'Inputs &amp; Summary'!$D$7)^BF$29)),((INT(BF$29/$K97)-INT((BF$29-1)/$K97))*$S97*((1+'Inputs &amp; Summary'!$D$7)^BF$29))),(_xlfn.WEIBULL.DIST(BF$29,$L97,$K97,FALSE)*$S97*((1+'Inputs &amp; Summary'!$D$7)^BF$29))),IF($M97=Lists!$H$3,IF($K97&lt;1,((($R97*(1-$E97)+$Q97*(1-$F97))/$K97)*((1+'Inputs &amp; Summary'!$D$7)^BF$29)),((INT(BF$29/$K97)-INT((BF$29-1)/$K97))*($R97*(1-$E97)+$Q97*(1-$F97))*((1+'Inputs &amp; Summary'!$D$7)^BF$29))),((_xlfn.WEIBULL.DIST(BF$29,$L97,$K97,FALSE)*($R97*(1-$E97)+$Q97*(1-$F97))*((1+'Inputs &amp; Summary'!$D$7)^BF$29))))))</f>
        <v>0</v>
      </c>
      <c r="BG97" s="114">
        <f>$D97*IF(BG$29&gt;'Inputs &amp; Summary'!$D$5,0,IF(BG$29&gt;VLOOKUP($G97,Lists!$J$17:$K$21,2),IF($M97=Lists!$H$3,IF($K97&lt;1,(($S97/$K97)*((1+'Inputs &amp; Summary'!$D$7)^BG$29)),((INT(BG$29/$K97)-INT((BG$29-1)/$K97))*$S97*((1+'Inputs &amp; Summary'!$D$7)^BG$29))),(_xlfn.WEIBULL.DIST(BG$29,$L97,$K97,FALSE)*$S97*((1+'Inputs &amp; Summary'!$D$7)^BG$29))),IF($M97=Lists!$H$3,IF($K97&lt;1,((($R97*(1-$E97)+$Q97*(1-$F97))/$K97)*((1+'Inputs &amp; Summary'!$D$7)^BG$29)),((INT(BG$29/$K97)-INT((BG$29-1)/$K97))*($R97*(1-$E97)+$Q97*(1-$F97))*((1+'Inputs &amp; Summary'!$D$7)^BG$29))),((_xlfn.WEIBULL.DIST(BG$29,$L97,$K97,FALSE)*($R97*(1-$E97)+$Q97*(1-$F97))*((1+'Inputs &amp; Summary'!$D$7)^BG$29))))))</f>
        <v>0</v>
      </c>
      <c r="BH97" s="114">
        <f>$D97*IF(BH$29&gt;'Inputs &amp; Summary'!$D$5,0,IF(BH$29&gt;VLOOKUP($G97,Lists!$J$17:$K$21,2),IF($M97=Lists!$H$3,IF($K97&lt;1,(($S97/$K97)*((1+'Inputs &amp; Summary'!$D$7)^BH$29)),((INT(BH$29/$K97)-INT((BH$29-1)/$K97))*$S97*((1+'Inputs &amp; Summary'!$D$7)^BH$29))),(_xlfn.WEIBULL.DIST(BH$29,$L97,$K97,FALSE)*$S97*((1+'Inputs &amp; Summary'!$D$7)^BH$29))),IF($M97=Lists!$H$3,IF($K97&lt;1,((($R97*(1-$E97)+$Q97*(1-$F97))/$K97)*((1+'Inputs &amp; Summary'!$D$7)^BH$29)),((INT(BH$29/$K97)-INT((BH$29-1)/$K97))*($R97*(1-$E97)+$Q97*(1-$F97))*((1+'Inputs &amp; Summary'!$D$7)^BH$29))),((_xlfn.WEIBULL.DIST(BH$29,$L97,$K97,FALSE)*($R97*(1-$E97)+$Q97*(1-$F97))*((1+'Inputs &amp; Summary'!$D$7)^BH$29))))))</f>
        <v>0</v>
      </c>
      <c r="BI97" s="114">
        <f>$D97*IF(BI$29&gt;'Inputs &amp; Summary'!$D$5,0,IF(BI$29&gt;VLOOKUP($G97,Lists!$J$17:$K$21,2),IF($M97=Lists!$H$3,IF($K97&lt;1,(($S97/$K97)*((1+'Inputs &amp; Summary'!$D$7)^BI$29)),((INT(BI$29/$K97)-INT((BI$29-1)/$K97))*$S97*((1+'Inputs &amp; Summary'!$D$7)^BI$29))),(_xlfn.WEIBULL.DIST(BI$29,$L97,$K97,FALSE)*$S97*((1+'Inputs &amp; Summary'!$D$7)^BI$29))),IF($M97=Lists!$H$3,IF($K97&lt;1,((($R97*(1-$E97)+$Q97*(1-$F97))/$K97)*((1+'Inputs &amp; Summary'!$D$7)^BI$29)),((INT(BI$29/$K97)-INT((BI$29-1)/$K97))*($R97*(1-$E97)+$Q97*(1-$F97))*((1+'Inputs &amp; Summary'!$D$7)^BI$29))),((_xlfn.WEIBULL.DIST(BI$29,$L97,$K97,FALSE)*($R97*(1-$E97)+$Q97*(1-$F97))*((1+'Inputs &amp; Summary'!$D$7)^BI$29))))))</f>
        <v>0</v>
      </c>
      <c r="BJ97" s="114">
        <f>$D97*IF(BJ$29&gt;'Inputs &amp; Summary'!$D$5,0,IF(BJ$29&gt;VLOOKUP($G97,Lists!$J$17:$K$21,2),IF($M97=Lists!$H$3,IF($K97&lt;1,(($S97/$K97)*((1+'Inputs &amp; Summary'!$D$7)^BJ$29)),((INT(BJ$29/$K97)-INT((BJ$29-1)/$K97))*$S97*((1+'Inputs &amp; Summary'!$D$7)^BJ$29))),(_xlfn.WEIBULL.DIST(BJ$29,$L97,$K97,FALSE)*$S97*((1+'Inputs &amp; Summary'!$D$7)^BJ$29))),IF($M97=Lists!$H$3,IF($K97&lt;1,((($R97*(1-$E97)+$Q97*(1-$F97))/$K97)*((1+'Inputs &amp; Summary'!$D$7)^BJ$29)),((INT(BJ$29/$K97)-INT((BJ$29-1)/$K97))*($R97*(1-$E97)+$Q97*(1-$F97))*((1+'Inputs &amp; Summary'!$D$7)^BJ$29))),((_xlfn.WEIBULL.DIST(BJ$29,$L97,$K97,FALSE)*($R97*(1-$E97)+$Q97*(1-$F97))*((1+'Inputs &amp; Summary'!$D$7)^BJ$29))))))</f>
        <v>0</v>
      </c>
      <c r="BK97" s="114">
        <f>$D97*IF(BK$29&gt;'Inputs &amp; Summary'!$D$5,0,IF(BK$29&gt;VLOOKUP($G97,Lists!$J$17:$K$21,2),IF($M97=Lists!$H$3,IF($K97&lt;1,(($S97/$K97)*((1+'Inputs &amp; Summary'!$D$7)^BK$29)),((INT(BK$29/$K97)-INT((BK$29-1)/$K97))*$S97*((1+'Inputs &amp; Summary'!$D$7)^BK$29))),(_xlfn.WEIBULL.DIST(BK$29,$L97,$K97,FALSE)*$S97*((1+'Inputs &amp; Summary'!$D$7)^BK$29))),IF($M97=Lists!$H$3,IF($K97&lt;1,((($R97*(1-$E97)+$Q97*(1-$F97))/$K97)*((1+'Inputs &amp; Summary'!$D$7)^BK$29)),((INT(BK$29/$K97)-INT((BK$29-1)/$K97))*($R97*(1-$E97)+$Q97*(1-$F97))*((1+'Inputs &amp; Summary'!$D$7)^BK$29))),((_xlfn.WEIBULL.DIST(BK$29,$L97,$K97,FALSE)*($R97*(1-$E97)+$Q97*(1-$F97))*((1+'Inputs &amp; Summary'!$D$7)^BK$29))))))</f>
        <v>0</v>
      </c>
      <c r="BL97" s="114">
        <f>$D97*IF(BL$29&gt;'Inputs &amp; Summary'!$D$5,0,IF(BL$29&gt;VLOOKUP($G97,Lists!$J$17:$K$21,2),IF($M97=Lists!$H$3,IF($K97&lt;1,(($S97/$K97)*((1+'Inputs &amp; Summary'!$D$7)^BL$29)),((INT(BL$29/$K97)-INT((BL$29-1)/$K97))*$S97*((1+'Inputs &amp; Summary'!$D$7)^BL$29))),(_xlfn.WEIBULL.DIST(BL$29,$L97,$K97,FALSE)*$S97*((1+'Inputs &amp; Summary'!$D$7)^BL$29))),IF($M97=Lists!$H$3,IF($K97&lt;1,((($R97*(1-$E97)+$Q97*(1-$F97))/$K97)*((1+'Inputs &amp; Summary'!$D$7)^BL$29)),((INT(BL$29/$K97)-INT((BL$29-1)/$K97))*($R97*(1-$E97)+$Q97*(1-$F97))*((1+'Inputs &amp; Summary'!$D$7)^BL$29))),((_xlfn.WEIBULL.DIST(BL$29,$L97,$K97,FALSE)*($R97*(1-$E97)+$Q97*(1-$F97))*((1+'Inputs &amp; Summary'!$D$7)^BL$29))))))</f>
        <v>0</v>
      </c>
    </row>
    <row r="98" spans="1:64" s="1" customFormat="1" x14ac:dyDescent="0.3">
      <c r="A98" s="79" t="s">
        <v>42</v>
      </c>
      <c r="B98" s="33" t="s">
        <v>307</v>
      </c>
      <c r="C98" s="33" t="s">
        <v>39</v>
      </c>
      <c r="D98" s="115">
        <v>0</v>
      </c>
      <c r="E98" s="68"/>
      <c r="F98" s="68"/>
      <c r="G98" s="213" t="s">
        <v>433</v>
      </c>
      <c r="H98" s="34" t="s">
        <v>294</v>
      </c>
      <c r="I98" s="34" t="s">
        <v>270</v>
      </c>
      <c r="J98" s="33">
        <f>VLOOKUP(I98,'Labor Rates'!$A$1:$B$16,2)</f>
        <v>25.173076923076923</v>
      </c>
      <c r="K98" s="35">
        <v>1</v>
      </c>
      <c r="L98" s="35">
        <v>1</v>
      </c>
      <c r="M98" s="33" t="s">
        <v>259</v>
      </c>
      <c r="N98" s="84">
        <f>'Inputs &amp; Summary'!$D$44</f>
        <v>103.04449648711943</v>
      </c>
      <c r="O98" s="35">
        <v>0.1</v>
      </c>
      <c r="P98" s="5">
        <v>0</v>
      </c>
      <c r="Q98" s="73">
        <f t="shared" si="16"/>
        <v>259.39470365699879</v>
      </c>
      <c r="R98" s="73">
        <f t="shared" si="17"/>
        <v>0</v>
      </c>
      <c r="S98" s="74">
        <f t="shared" si="18"/>
        <v>0</v>
      </c>
      <c r="T98" s="88"/>
      <c r="U98" s="80"/>
      <c r="V98" s="87">
        <f t="shared" si="19"/>
        <v>0</v>
      </c>
      <c r="W98" s="87">
        <f>NPV('Inputs &amp; Summary'!$D$6,Y98:BL98)</f>
        <v>0</v>
      </c>
      <c r="X98" s="90">
        <f t="shared" si="20"/>
        <v>0</v>
      </c>
      <c r="Y98" s="114">
        <f>$D98*IF(Y$29&gt;'Inputs &amp; Summary'!$D$5,0,IF(Y$29&gt;VLOOKUP($G98,Lists!$J$17:$K$21,2),IF($M98=Lists!$H$3,IF($K98&lt;1,(($S98/$K98)*((1+'Inputs &amp; Summary'!$D$7)^Y$29)),((INT(Y$29/$K98)-INT((Y$29-1)/$K98))*$S98*((1+'Inputs &amp; Summary'!$D$7)^Y$29))),(_xlfn.WEIBULL.DIST(Y$29,$L98,$K98,FALSE)*$S98*((1+'Inputs &amp; Summary'!$D$7)^Y$29))),IF($M98=Lists!$H$3,IF($K98&lt;1,((($R98*(1-$E98)+$Q98*(1-$F98))/$K98)*((1+'Inputs &amp; Summary'!$D$7)^Y$29)),((INT(Y$29/$K98)-INT((Y$29-1)/$K98))*($R98*(1-$E98)+$Q98*(1-$F98))*((1+'Inputs &amp; Summary'!$D$7)^Y$29))),((_xlfn.WEIBULL.DIST(Y$29,$L98,$K98,FALSE)*($R98*(1-$E98)+$Q98*(1-$F98))*((1+'Inputs &amp; Summary'!$D$7)^Y$29))))))</f>
        <v>0</v>
      </c>
      <c r="Z98" s="114">
        <f>$D98*IF(Z$29&gt;'Inputs &amp; Summary'!$D$5,0,IF(Z$29&gt;VLOOKUP($G98,Lists!$J$17:$K$21,2),IF($M98=Lists!$H$3,IF($K98&lt;1,(($S98/$K98)*((1+'Inputs &amp; Summary'!$D$7)^Z$29)),((INT(Z$29/$K98)-INT((Z$29-1)/$K98))*$S98*((1+'Inputs &amp; Summary'!$D$7)^Z$29))),(_xlfn.WEIBULL.DIST(Z$29,$L98,$K98,FALSE)*$S98*((1+'Inputs &amp; Summary'!$D$7)^Z$29))),IF($M98=Lists!$H$3,IF($K98&lt;1,((($R98*(1-$E98)+$Q98*(1-$F98))/$K98)*((1+'Inputs &amp; Summary'!$D$7)^Z$29)),((INT(Z$29/$K98)-INT((Z$29-1)/$K98))*($R98*(1-$E98)+$Q98*(1-$F98))*((1+'Inputs &amp; Summary'!$D$7)^Z$29))),((_xlfn.WEIBULL.DIST(Z$29,$L98,$K98,FALSE)*($R98*(1-$E98)+$Q98*(1-$F98))*((1+'Inputs &amp; Summary'!$D$7)^Z$29))))))</f>
        <v>0</v>
      </c>
      <c r="AA98" s="114">
        <f>$D98*IF(AA$29&gt;'Inputs &amp; Summary'!$D$5,0,IF(AA$29&gt;VLOOKUP($G98,Lists!$J$17:$K$21,2),IF($M98=Lists!$H$3,IF($K98&lt;1,(($S98/$K98)*((1+'Inputs &amp; Summary'!$D$7)^AA$29)),((INT(AA$29/$K98)-INT((AA$29-1)/$K98))*$S98*((1+'Inputs &amp; Summary'!$D$7)^AA$29))),(_xlfn.WEIBULL.DIST(AA$29,$L98,$K98,FALSE)*$S98*((1+'Inputs &amp; Summary'!$D$7)^AA$29))),IF($M98=Lists!$H$3,IF($K98&lt;1,((($R98*(1-$E98)+$Q98*(1-$F98))/$K98)*((1+'Inputs &amp; Summary'!$D$7)^AA$29)),((INT(AA$29/$K98)-INT((AA$29-1)/$K98))*($R98*(1-$E98)+$Q98*(1-$F98))*((1+'Inputs &amp; Summary'!$D$7)^AA$29))),((_xlfn.WEIBULL.DIST(AA$29,$L98,$K98,FALSE)*($R98*(1-$E98)+$Q98*(1-$F98))*((1+'Inputs &amp; Summary'!$D$7)^AA$29))))))</f>
        <v>0</v>
      </c>
      <c r="AB98" s="114">
        <f>$D98*IF(AB$29&gt;'Inputs &amp; Summary'!$D$5,0,IF(AB$29&gt;VLOOKUP($G98,Lists!$J$17:$K$21,2),IF($M98=Lists!$H$3,IF($K98&lt;1,(($S98/$K98)*((1+'Inputs &amp; Summary'!$D$7)^AB$29)),((INT(AB$29/$K98)-INT((AB$29-1)/$K98))*$S98*((1+'Inputs &amp; Summary'!$D$7)^AB$29))),(_xlfn.WEIBULL.DIST(AB$29,$L98,$K98,FALSE)*$S98*((1+'Inputs &amp; Summary'!$D$7)^AB$29))),IF($M98=Lists!$H$3,IF($K98&lt;1,((($R98*(1-$E98)+$Q98*(1-$F98))/$K98)*((1+'Inputs &amp; Summary'!$D$7)^AB$29)),((INT(AB$29/$K98)-INT((AB$29-1)/$K98))*($R98*(1-$E98)+$Q98*(1-$F98))*((1+'Inputs &amp; Summary'!$D$7)^AB$29))),((_xlfn.WEIBULL.DIST(AB$29,$L98,$K98,FALSE)*($R98*(1-$E98)+$Q98*(1-$F98))*((1+'Inputs &amp; Summary'!$D$7)^AB$29))))))</f>
        <v>0</v>
      </c>
      <c r="AC98" s="114">
        <f>$D98*IF(AC$29&gt;'Inputs &amp; Summary'!$D$5,0,IF(AC$29&gt;VLOOKUP($G98,Lists!$J$17:$K$21,2),IF($M98=Lists!$H$3,IF($K98&lt;1,(($S98/$K98)*((1+'Inputs &amp; Summary'!$D$7)^AC$29)),((INT(AC$29/$K98)-INT((AC$29-1)/$K98))*$S98*((1+'Inputs &amp; Summary'!$D$7)^AC$29))),(_xlfn.WEIBULL.DIST(AC$29,$L98,$K98,FALSE)*$S98*((1+'Inputs &amp; Summary'!$D$7)^AC$29))),IF($M98=Lists!$H$3,IF($K98&lt;1,((($R98*(1-$E98)+$Q98*(1-$F98))/$K98)*((1+'Inputs &amp; Summary'!$D$7)^AC$29)),((INT(AC$29/$K98)-INT((AC$29-1)/$K98))*($R98*(1-$E98)+$Q98*(1-$F98))*((1+'Inputs &amp; Summary'!$D$7)^AC$29))),((_xlfn.WEIBULL.DIST(AC$29,$L98,$K98,FALSE)*($R98*(1-$E98)+$Q98*(1-$F98))*((1+'Inputs &amp; Summary'!$D$7)^AC$29))))))</f>
        <v>0</v>
      </c>
      <c r="AD98" s="114">
        <f>$D98*IF(AD$29&gt;'Inputs &amp; Summary'!$D$5,0,IF(AD$29&gt;VLOOKUP($G98,Lists!$J$17:$K$21,2),IF($M98=Lists!$H$3,IF($K98&lt;1,(($S98/$K98)*((1+'Inputs &amp; Summary'!$D$7)^AD$29)),((INT(AD$29/$K98)-INT((AD$29-1)/$K98))*$S98*((1+'Inputs &amp; Summary'!$D$7)^AD$29))),(_xlfn.WEIBULL.DIST(AD$29,$L98,$K98,FALSE)*$S98*((1+'Inputs &amp; Summary'!$D$7)^AD$29))),IF($M98=Lists!$H$3,IF($K98&lt;1,((($R98*(1-$E98)+$Q98*(1-$F98))/$K98)*((1+'Inputs &amp; Summary'!$D$7)^AD$29)),((INT(AD$29/$K98)-INT((AD$29-1)/$K98))*($R98*(1-$E98)+$Q98*(1-$F98))*((1+'Inputs &amp; Summary'!$D$7)^AD$29))),((_xlfn.WEIBULL.DIST(AD$29,$L98,$K98,FALSE)*($R98*(1-$E98)+$Q98*(1-$F98))*((1+'Inputs &amp; Summary'!$D$7)^AD$29))))))</f>
        <v>0</v>
      </c>
      <c r="AE98" s="114">
        <f>$D98*IF(AE$29&gt;'Inputs &amp; Summary'!$D$5,0,IF(AE$29&gt;VLOOKUP($G98,Lists!$J$17:$K$21,2),IF($M98=Lists!$H$3,IF($K98&lt;1,(($S98/$K98)*((1+'Inputs &amp; Summary'!$D$7)^AE$29)),((INT(AE$29/$K98)-INT((AE$29-1)/$K98))*$S98*((1+'Inputs &amp; Summary'!$D$7)^AE$29))),(_xlfn.WEIBULL.DIST(AE$29,$L98,$K98,FALSE)*$S98*((1+'Inputs &amp; Summary'!$D$7)^AE$29))),IF($M98=Lists!$H$3,IF($K98&lt;1,((($R98*(1-$E98)+$Q98*(1-$F98))/$K98)*((1+'Inputs &amp; Summary'!$D$7)^AE$29)),((INT(AE$29/$K98)-INT((AE$29-1)/$K98))*($R98*(1-$E98)+$Q98*(1-$F98))*((1+'Inputs &amp; Summary'!$D$7)^AE$29))),((_xlfn.WEIBULL.DIST(AE$29,$L98,$K98,FALSE)*($R98*(1-$E98)+$Q98*(1-$F98))*((1+'Inputs &amp; Summary'!$D$7)^AE$29))))))</f>
        <v>0</v>
      </c>
      <c r="AF98" s="114">
        <f>$D98*IF(AF$29&gt;'Inputs &amp; Summary'!$D$5,0,IF(AF$29&gt;VLOOKUP($G98,Lists!$J$17:$K$21,2),IF($M98=Lists!$H$3,IF($K98&lt;1,(($S98/$K98)*((1+'Inputs &amp; Summary'!$D$7)^AF$29)),((INT(AF$29/$K98)-INT((AF$29-1)/$K98))*$S98*((1+'Inputs &amp; Summary'!$D$7)^AF$29))),(_xlfn.WEIBULL.DIST(AF$29,$L98,$K98,FALSE)*$S98*((1+'Inputs &amp; Summary'!$D$7)^AF$29))),IF($M98=Lists!$H$3,IF($K98&lt;1,((($R98*(1-$E98)+$Q98*(1-$F98))/$K98)*((1+'Inputs &amp; Summary'!$D$7)^AF$29)),((INT(AF$29/$K98)-INT((AF$29-1)/$K98))*($R98*(1-$E98)+$Q98*(1-$F98))*((1+'Inputs &amp; Summary'!$D$7)^AF$29))),((_xlfn.WEIBULL.DIST(AF$29,$L98,$K98,FALSE)*($R98*(1-$E98)+$Q98*(1-$F98))*((1+'Inputs &amp; Summary'!$D$7)^AF$29))))))</f>
        <v>0</v>
      </c>
      <c r="AG98" s="114">
        <f>$D98*IF(AG$29&gt;'Inputs &amp; Summary'!$D$5,0,IF(AG$29&gt;VLOOKUP($G98,Lists!$J$17:$K$21,2),IF($M98=Lists!$H$3,IF($K98&lt;1,(($S98/$K98)*((1+'Inputs &amp; Summary'!$D$7)^AG$29)),((INT(AG$29/$K98)-INT((AG$29-1)/$K98))*$S98*((1+'Inputs &amp; Summary'!$D$7)^AG$29))),(_xlfn.WEIBULL.DIST(AG$29,$L98,$K98,FALSE)*$S98*((1+'Inputs &amp; Summary'!$D$7)^AG$29))),IF($M98=Lists!$H$3,IF($K98&lt;1,((($R98*(1-$E98)+$Q98*(1-$F98))/$K98)*((1+'Inputs &amp; Summary'!$D$7)^AG$29)),((INT(AG$29/$K98)-INT((AG$29-1)/$K98))*($R98*(1-$E98)+$Q98*(1-$F98))*((1+'Inputs &amp; Summary'!$D$7)^AG$29))),((_xlfn.WEIBULL.DIST(AG$29,$L98,$K98,FALSE)*($R98*(1-$E98)+$Q98*(1-$F98))*((1+'Inputs &amp; Summary'!$D$7)^AG$29))))))</f>
        <v>0</v>
      </c>
      <c r="AH98" s="114">
        <f>$D98*IF(AH$29&gt;'Inputs &amp; Summary'!$D$5,0,IF(AH$29&gt;VLOOKUP($G98,Lists!$J$17:$K$21,2),IF($M98=Lists!$H$3,IF($K98&lt;1,(($S98/$K98)*((1+'Inputs &amp; Summary'!$D$7)^AH$29)),((INT(AH$29/$K98)-INT((AH$29-1)/$K98))*$S98*((1+'Inputs &amp; Summary'!$D$7)^AH$29))),(_xlfn.WEIBULL.DIST(AH$29,$L98,$K98,FALSE)*$S98*((1+'Inputs &amp; Summary'!$D$7)^AH$29))),IF($M98=Lists!$H$3,IF($K98&lt;1,((($R98*(1-$E98)+$Q98*(1-$F98))/$K98)*((1+'Inputs &amp; Summary'!$D$7)^AH$29)),((INT(AH$29/$K98)-INT((AH$29-1)/$K98))*($R98*(1-$E98)+$Q98*(1-$F98))*((1+'Inputs &amp; Summary'!$D$7)^AH$29))),((_xlfn.WEIBULL.DIST(AH$29,$L98,$K98,FALSE)*($R98*(1-$E98)+$Q98*(1-$F98))*((1+'Inputs &amp; Summary'!$D$7)^AH$29))))))</f>
        <v>0</v>
      </c>
      <c r="AI98" s="114">
        <f>$D98*IF(AI$29&gt;'Inputs &amp; Summary'!$D$5,0,IF(AI$29&gt;VLOOKUP($G98,Lists!$J$17:$K$21,2),IF($M98=Lists!$H$3,IF($K98&lt;1,(($S98/$K98)*((1+'Inputs &amp; Summary'!$D$7)^AI$29)),((INT(AI$29/$K98)-INT((AI$29-1)/$K98))*$S98*((1+'Inputs &amp; Summary'!$D$7)^AI$29))),(_xlfn.WEIBULL.DIST(AI$29,$L98,$K98,FALSE)*$S98*((1+'Inputs &amp; Summary'!$D$7)^AI$29))),IF($M98=Lists!$H$3,IF($K98&lt;1,((($R98*(1-$E98)+$Q98*(1-$F98))/$K98)*((1+'Inputs &amp; Summary'!$D$7)^AI$29)),((INT(AI$29/$K98)-INT((AI$29-1)/$K98))*($R98*(1-$E98)+$Q98*(1-$F98))*((1+'Inputs &amp; Summary'!$D$7)^AI$29))),((_xlfn.WEIBULL.DIST(AI$29,$L98,$K98,FALSE)*($R98*(1-$E98)+$Q98*(1-$F98))*((1+'Inputs &amp; Summary'!$D$7)^AI$29))))))</f>
        <v>0</v>
      </c>
      <c r="AJ98" s="114">
        <f>$D98*IF(AJ$29&gt;'Inputs &amp; Summary'!$D$5,0,IF(AJ$29&gt;VLOOKUP($G98,Lists!$J$17:$K$21,2),IF($M98=Lists!$H$3,IF($K98&lt;1,(($S98/$K98)*((1+'Inputs &amp; Summary'!$D$7)^AJ$29)),((INT(AJ$29/$K98)-INT((AJ$29-1)/$K98))*$S98*((1+'Inputs &amp; Summary'!$D$7)^AJ$29))),(_xlfn.WEIBULL.DIST(AJ$29,$L98,$K98,FALSE)*$S98*((1+'Inputs &amp; Summary'!$D$7)^AJ$29))),IF($M98=Lists!$H$3,IF($K98&lt;1,((($R98*(1-$E98)+$Q98*(1-$F98))/$K98)*((1+'Inputs &amp; Summary'!$D$7)^AJ$29)),((INT(AJ$29/$K98)-INT((AJ$29-1)/$K98))*($R98*(1-$E98)+$Q98*(1-$F98))*((1+'Inputs &amp; Summary'!$D$7)^AJ$29))),((_xlfn.WEIBULL.DIST(AJ$29,$L98,$K98,FALSE)*($R98*(1-$E98)+$Q98*(1-$F98))*((1+'Inputs &amp; Summary'!$D$7)^AJ$29))))))</f>
        <v>0</v>
      </c>
      <c r="AK98" s="114">
        <f>$D98*IF(AK$29&gt;'Inputs &amp; Summary'!$D$5,0,IF(AK$29&gt;VLOOKUP($G98,Lists!$J$17:$K$21,2),IF($M98=Lists!$H$3,IF($K98&lt;1,(($S98/$K98)*((1+'Inputs &amp; Summary'!$D$7)^AK$29)),((INT(AK$29/$K98)-INT((AK$29-1)/$K98))*$S98*((1+'Inputs &amp; Summary'!$D$7)^AK$29))),(_xlfn.WEIBULL.DIST(AK$29,$L98,$K98,FALSE)*$S98*((1+'Inputs &amp; Summary'!$D$7)^AK$29))),IF($M98=Lists!$H$3,IF($K98&lt;1,((($R98*(1-$E98)+$Q98*(1-$F98))/$K98)*((1+'Inputs &amp; Summary'!$D$7)^AK$29)),((INT(AK$29/$K98)-INT((AK$29-1)/$K98))*($R98*(1-$E98)+$Q98*(1-$F98))*((1+'Inputs &amp; Summary'!$D$7)^AK$29))),((_xlfn.WEIBULL.DIST(AK$29,$L98,$K98,FALSE)*($R98*(1-$E98)+$Q98*(1-$F98))*((1+'Inputs &amp; Summary'!$D$7)^AK$29))))))</f>
        <v>0</v>
      </c>
      <c r="AL98" s="114">
        <f>$D98*IF(AL$29&gt;'Inputs &amp; Summary'!$D$5,0,IF(AL$29&gt;VLOOKUP($G98,Lists!$J$17:$K$21,2),IF($M98=Lists!$H$3,IF($K98&lt;1,(($S98/$K98)*((1+'Inputs &amp; Summary'!$D$7)^AL$29)),((INT(AL$29/$K98)-INT((AL$29-1)/$K98))*$S98*((1+'Inputs &amp; Summary'!$D$7)^AL$29))),(_xlfn.WEIBULL.DIST(AL$29,$L98,$K98,FALSE)*$S98*((1+'Inputs &amp; Summary'!$D$7)^AL$29))),IF($M98=Lists!$H$3,IF($K98&lt;1,((($R98*(1-$E98)+$Q98*(1-$F98))/$K98)*((1+'Inputs &amp; Summary'!$D$7)^AL$29)),((INT(AL$29/$K98)-INT((AL$29-1)/$K98))*($R98*(1-$E98)+$Q98*(1-$F98))*((1+'Inputs &amp; Summary'!$D$7)^AL$29))),((_xlfn.WEIBULL.DIST(AL$29,$L98,$K98,FALSE)*($R98*(1-$E98)+$Q98*(1-$F98))*((1+'Inputs &amp; Summary'!$D$7)^AL$29))))))</f>
        <v>0</v>
      </c>
      <c r="AM98" s="114">
        <f>$D98*IF(AM$29&gt;'Inputs &amp; Summary'!$D$5,0,IF(AM$29&gt;VLOOKUP($G98,Lists!$J$17:$K$21,2),IF($M98=Lists!$H$3,IF($K98&lt;1,(($S98/$K98)*((1+'Inputs &amp; Summary'!$D$7)^AM$29)),((INT(AM$29/$K98)-INT((AM$29-1)/$K98))*$S98*((1+'Inputs &amp; Summary'!$D$7)^AM$29))),(_xlfn.WEIBULL.DIST(AM$29,$L98,$K98,FALSE)*$S98*((1+'Inputs &amp; Summary'!$D$7)^AM$29))),IF($M98=Lists!$H$3,IF($K98&lt;1,((($R98*(1-$E98)+$Q98*(1-$F98))/$K98)*((1+'Inputs &amp; Summary'!$D$7)^AM$29)),((INT(AM$29/$K98)-INT((AM$29-1)/$K98))*($R98*(1-$E98)+$Q98*(1-$F98))*((1+'Inputs &amp; Summary'!$D$7)^AM$29))),((_xlfn.WEIBULL.DIST(AM$29,$L98,$K98,FALSE)*($R98*(1-$E98)+$Q98*(1-$F98))*((1+'Inputs &amp; Summary'!$D$7)^AM$29))))))</f>
        <v>0</v>
      </c>
      <c r="AN98" s="114">
        <f>$D98*IF(AN$29&gt;'Inputs &amp; Summary'!$D$5,0,IF(AN$29&gt;VLOOKUP($G98,Lists!$J$17:$K$21,2),IF($M98=Lists!$H$3,IF($K98&lt;1,(($S98/$K98)*((1+'Inputs &amp; Summary'!$D$7)^AN$29)),((INT(AN$29/$K98)-INT((AN$29-1)/$K98))*$S98*((1+'Inputs &amp; Summary'!$D$7)^AN$29))),(_xlfn.WEIBULL.DIST(AN$29,$L98,$K98,FALSE)*$S98*((1+'Inputs &amp; Summary'!$D$7)^AN$29))),IF($M98=Lists!$H$3,IF($K98&lt;1,((($R98*(1-$E98)+$Q98*(1-$F98))/$K98)*((1+'Inputs &amp; Summary'!$D$7)^AN$29)),((INT(AN$29/$K98)-INT((AN$29-1)/$K98))*($R98*(1-$E98)+$Q98*(1-$F98))*((1+'Inputs &amp; Summary'!$D$7)^AN$29))),((_xlfn.WEIBULL.DIST(AN$29,$L98,$K98,FALSE)*($R98*(1-$E98)+$Q98*(1-$F98))*((1+'Inputs &amp; Summary'!$D$7)^AN$29))))))</f>
        <v>0</v>
      </c>
      <c r="AO98" s="114">
        <f>$D98*IF(AO$29&gt;'Inputs &amp; Summary'!$D$5,0,IF(AO$29&gt;VLOOKUP($G98,Lists!$J$17:$K$21,2),IF($M98=Lists!$H$3,IF($K98&lt;1,(($S98/$K98)*((1+'Inputs &amp; Summary'!$D$7)^AO$29)),((INT(AO$29/$K98)-INT((AO$29-1)/$K98))*$S98*((1+'Inputs &amp; Summary'!$D$7)^AO$29))),(_xlfn.WEIBULL.DIST(AO$29,$L98,$K98,FALSE)*$S98*((1+'Inputs &amp; Summary'!$D$7)^AO$29))),IF($M98=Lists!$H$3,IF($K98&lt;1,((($R98*(1-$E98)+$Q98*(1-$F98))/$K98)*((1+'Inputs &amp; Summary'!$D$7)^AO$29)),((INT(AO$29/$K98)-INT((AO$29-1)/$K98))*($R98*(1-$E98)+$Q98*(1-$F98))*((1+'Inputs &amp; Summary'!$D$7)^AO$29))),((_xlfn.WEIBULL.DIST(AO$29,$L98,$K98,FALSE)*($R98*(1-$E98)+$Q98*(1-$F98))*((1+'Inputs &amp; Summary'!$D$7)^AO$29))))))</f>
        <v>0</v>
      </c>
      <c r="AP98" s="114">
        <f>$D98*IF(AP$29&gt;'Inputs &amp; Summary'!$D$5,0,IF(AP$29&gt;VLOOKUP($G98,Lists!$J$17:$K$21,2),IF($M98=Lists!$H$3,IF($K98&lt;1,(($S98/$K98)*((1+'Inputs &amp; Summary'!$D$7)^AP$29)),((INT(AP$29/$K98)-INT((AP$29-1)/$K98))*$S98*((1+'Inputs &amp; Summary'!$D$7)^AP$29))),(_xlfn.WEIBULL.DIST(AP$29,$L98,$K98,FALSE)*$S98*((1+'Inputs &amp; Summary'!$D$7)^AP$29))),IF($M98=Lists!$H$3,IF($K98&lt;1,((($R98*(1-$E98)+$Q98*(1-$F98))/$K98)*((1+'Inputs &amp; Summary'!$D$7)^AP$29)),((INT(AP$29/$K98)-INT((AP$29-1)/$K98))*($R98*(1-$E98)+$Q98*(1-$F98))*((1+'Inputs &amp; Summary'!$D$7)^AP$29))),((_xlfn.WEIBULL.DIST(AP$29,$L98,$K98,FALSE)*($R98*(1-$E98)+$Q98*(1-$F98))*((1+'Inputs &amp; Summary'!$D$7)^AP$29))))))</f>
        <v>0</v>
      </c>
      <c r="AQ98" s="114">
        <f>$D98*IF(AQ$29&gt;'Inputs &amp; Summary'!$D$5,0,IF(AQ$29&gt;VLOOKUP($G98,Lists!$J$17:$K$21,2),IF($M98=Lists!$H$3,IF($K98&lt;1,(($S98/$K98)*((1+'Inputs &amp; Summary'!$D$7)^AQ$29)),((INT(AQ$29/$K98)-INT((AQ$29-1)/$K98))*$S98*((1+'Inputs &amp; Summary'!$D$7)^AQ$29))),(_xlfn.WEIBULL.DIST(AQ$29,$L98,$K98,FALSE)*$S98*((1+'Inputs &amp; Summary'!$D$7)^AQ$29))),IF($M98=Lists!$H$3,IF($K98&lt;1,((($R98*(1-$E98)+$Q98*(1-$F98))/$K98)*((1+'Inputs &amp; Summary'!$D$7)^AQ$29)),((INT(AQ$29/$K98)-INT((AQ$29-1)/$K98))*($R98*(1-$E98)+$Q98*(1-$F98))*((1+'Inputs &amp; Summary'!$D$7)^AQ$29))),((_xlfn.WEIBULL.DIST(AQ$29,$L98,$K98,FALSE)*($R98*(1-$E98)+$Q98*(1-$F98))*((1+'Inputs &amp; Summary'!$D$7)^AQ$29))))))</f>
        <v>0</v>
      </c>
      <c r="AR98" s="114">
        <f>$D98*IF(AR$29&gt;'Inputs &amp; Summary'!$D$5,0,IF(AR$29&gt;VLOOKUP($G98,Lists!$J$17:$K$21,2),IF($M98=Lists!$H$3,IF($K98&lt;1,(($S98/$K98)*((1+'Inputs &amp; Summary'!$D$7)^AR$29)),((INT(AR$29/$K98)-INT((AR$29-1)/$K98))*$S98*((1+'Inputs &amp; Summary'!$D$7)^AR$29))),(_xlfn.WEIBULL.DIST(AR$29,$L98,$K98,FALSE)*$S98*((1+'Inputs &amp; Summary'!$D$7)^AR$29))),IF($M98=Lists!$H$3,IF($K98&lt;1,((($R98*(1-$E98)+$Q98*(1-$F98))/$K98)*((1+'Inputs &amp; Summary'!$D$7)^AR$29)),((INT(AR$29/$K98)-INT((AR$29-1)/$K98))*($R98*(1-$E98)+$Q98*(1-$F98))*((1+'Inputs &amp; Summary'!$D$7)^AR$29))),((_xlfn.WEIBULL.DIST(AR$29,$L98,$K98,FALSE)*($R98*(1-$E98)+$Q98*(1-$F98))*((1+'Inputs &amp; Summary'!$D$7)^AR$29))))))</f>
        <v>0</v>
      </c>
      <c r="AS98" s="114">
        <f>$D98*IF(AS$29&gt;'Inputs &amp; Summary'!$D$5,0,IF(AS$29&gt;VLOOKUP($G98,Lists!$J$17:$K$21,2),IF($M98=Lists!$H$3,IF($K98&lt;1,(($S98/$K98)*((1+'Inputs &amp; Summary'!$D$7)^AS$29)),((INT(AS$29/$K98)-INT((AS$29-1)/$K98))*$S98*((1+'Inputs &amp; Summary'!$D$7)^AS$29))),(_xlfn.WEIBULL.DIST(AS$29,$L98,$K98,FALSE)*$S98*((1+'Inputs &amp; Summary'!$D$7)^AS$29))),IF($M98=Lists!$H$3,IF($K98&lt;1,((($R98*(1-$E98)+$Q98*(1-$F98))/$K98)*((1+'Inputs &amp; Summary'!$D$7)^AS$29)),((INT(AS$29/$K98)-INT((AS$29-1)/$K98))*($R98*(1-$E98)+$Q98*(1-$F98))*((1+'Inputs &amp; Summary'!$D$7)^AS$29))),((_xlfn.WEIBULL.DIST(AS$29,$L98,$K98,FALSE)*($R98*(1-$E98)+$Q98*(1-$F98))*((1+'Inputs &amp; Summary'!$D$7)^AS$29))))))</f>
        <v>0</v>
      </c>
      <c r="AT98" s="114">
        <f>$D98*IF(AT$29&gt;'Inputs &amp; Summary'!$D$5,0,IF(AT$29&gt;VLOOKUP($G98,Lists!$J$17:$K$21,2),IF($M98=Lists!$H$3,IF($K98&lt;1,(($S98/$K98)*((1+'Inputs &amp; Summary'!$D$7)^AT$29)),((INT(AT$29/$K98)-INT((AT$29-1)/$K98))*$S98*((1+'Inputs &amp; Summary'!$D$7)^AT$29))),(_xlfn.WEIBULL.DIST(AT$29,$L98,$K98,FALSE)*$S98*((1+'Inputs &amp; Summary'!$D$7)^AT$29))),IF($M98=Lists!$H$3,IF($K98&lt;1,((($R98*(1-$E98)+$Q98*(1-$F98))/$K98)*((1+'Inputs &amp; Summary'!$D$7)^AT$29)),((INT(AT$29/$K98)-INT((AT$29-1)/$K98))*($R98*(1-$E98)+$Q98*(1-$F98))*((1+'Inputs &amp; Summary'!$D$7)^AT$29))),((_xlfn.WEIBULL.DIST(AT$29,$L98,$K98,FALSE)*($R98*(1-$E98)+$Q98*(1-$F98))*((1+'Inputs &amp; Summary'!$D$7)^AT$29))))))</f>
        <v>0</v>
      </c>
      <c r="AU98" s="114">
        <f>$D98*IF(AU$29&gt;'Inputs &amp; Summary'!$D$5,0,IF(AU$29&gt;VLOOKUP($G98,Lists!$J$17:$K$21,2),IF($M98=Lists!$H$3,IF($K98&lt;1,(($S98/$K98)*((1+'Inputs &amp; Summary'!$D$7)^AU$29)),((INT(AU$29/$K98)-INT((AU$29-1)/$K98))*$S98*((1+'Inputs &amp; Summary'!$D$7)^AU$29))),(_xlfn.WEIBULL.DIST(AU$29,$L98,$K98,FALSE)*$S98*((1+'Inputs &amp; Summary'!$D$7)^AU$29))),IF($M98=Lists!$H$3,IF($K98&lt;1,((($R98*(1-$E98)+$Q98*(1-$F98))/$K98)*((1+'Inputs &amp; Summary'!$D$7)^AU$29)),((INT(AU$29/$K98)-INT((AU$29-1)/$K98))*($R98*(1-$E98)+$Q98*(1-$F98))*((1+'Inputs &amp; Summary'!$D$7)^AU$29))),((_xlfn.WEIBULL.DIST(AU$29,$L98,$K98,FALSE)*($R98*(1-$E98)+$Q98*(1-$F98))*((1+'Inputs &amp; Summary'!$D$7)^AU$29))))))</f>
        <v>0</v>
      </c>
      <c r="AV98" s="114">
        <f>$D98*IF(AV$29&gt;'Inputs &amp; Summary'!$D$5,0,IF(AV$29&gt;VLOOKUP($G98,Lists!$J$17:$K$21,2),IF($M98=Lists!$H$3,IF($K98&lt;1,(($S98/$K98)*((1+'Inputs &amp; Summary'!$D$7)^AV$29)),((INT(AV$29/$K98)-INT((AV$29-1)/$K98))*$S98*((1+'Inputs &amp; Summary'!$D$7)^AV$29))),(_xlfn.WEIBULL.DIST(AV$29,$L98,$K98,FALSE)*$S98*((1+'Inputs &amp; Summary'!$D$7)^AV$29))),IF($M98=Lists!$H$3,IF($K98&lt;1,((($R98*(1-$E98)+$Q98*(1-$F98))/$K98)*((1+'Inputs &amp; Summary'!$D$7)^AV$29)),((INT(AV$29/$K98)-INT((AV$29-1)/$K98))*($R98*(1-$E98)+$Q98*(1-$F98))*((1+'Inputs &amp; Summary'!$D$7)^AV$29))),((_xlfn.WEIBULL.DIST(AV$29,$L98,$K98,FALSE)*($R98*(1-$E98)+$Q98*(1-$F98))*((1+'Inputs &amp; Summary'!$D$7)^AV$29))))))</f>
        <v>0</v>
      </c>
      <c r="AW98" s="114">
        <f>$D98*IF(AW$29&gt;'Inputs &amp; Summary'!$D$5,0,IF(AW$29&gt;VLOOKUP($G98,Lists!$J$17:$K$21,2),IF($M98=Lists!$H$3,IF($K98&lt;1,(($S98/$K98)*((1+'Inputs &amp; Summary'!$D$7)^AW$29)),((INT(AW$29/$K98)-INT((AW$29-1)/$K98))*$S98*((1+'Inputs &amp; Summary'!$D$7)^AW$29))),(_xlfn.WEIBULL.DIST(AW$29,$L98,$K98,FALSE)*$S98*((1+'Inputs &amp; Summary'!$D$7)^AW$29))),IF($M98=Lists!$H$3,IF($K98&lt;1,((($R98*(1-$E98)+$Q98*(1-$F98))/$K98)*((1+'Inputs &amp; Summary'!$D$7)^AW$29)),((INT(AW$29/$K98)-INT((AW$29-1)/$K98))*($R98*(1-$E98)+$Q98*(1-$F98))*((1+'Inputs &amp; Summary'!$D$7)^AW$29))),((_xlfn.WEIBULL.DIST(AW$29,$L98,$K98,FALSE)*($R98*(1-$E98)+$Q98*(1-$F98))*((1+'Inputs &amp; Summary'!$D$7)^AW$29))))))</f>
        <v>0</v>
      </c>
      <c r="AX98" s="114">
        <f>$D98*IF(AX$29&gt;'Inputs &amp; Summary'!$D$5,0,IF(AX$29&gt;VLOOKUP($G98,Lists!$J$17:$K$21,2),IF($M98=Lists!$H$3,IF($K98&lt;1,(($S98/$K98)*((1+'Inputs &amp; Summary'!$D$7)^AX$29)),((INT(AX$29/$K98)-INT((AX$29-1)/$K98))*$S98*((1+'Inputs &amp; Summary'!$D$7)^AX$29))),(_xlfn.WEIBULL.DIST(AX$29,$L98,$K98,FALSE)*$S98*((1+'Inputs &amp; Summary'!$D$7)^AX$29))),IF($M98=Lists!$H$3,IF($K98&lt;1,((($R98*(1-$E98)+$Q98*(1-$F98))/$K98)*((1+'Inputs &amp; Summary'!$D$7)^AX$29)),((INT(AX$29/$K98)-INT((AX$29-1)/$K98))*($R98*(1-$E98)+$Q98*(1-$F98))*((1+'Inputs &amp; Summary'!$D$7)^AX$29))),((_xlfn.WEIBULL.DIST(AX$29,$L98,$K98,FALSE)*($R98*(1-$E98)+$Q98*(1-$F98))*((1+'Inputs &amp; Summary'!$D$7)^AX$29))))))</f>
        <v>0</v>
      </c>
      <c r="AY98" s="114">
        <f>$D98*IF(AY$29&gt;'Inputs &amp; Summary'!$D$5,0,IF(AY$29&gt;VLOOKUP($G98,Lists!$J$17:$K$21,2),IF($M98=Lists!$H$3,IF($K98&lt;1,(($S98/$K98)*((1+'Inputs &amp; Summary'!$D$7)^AY$29)),((INT(AY$29/$K98)-INT((AY$29-1)/$K98))*$S98*((1+'Inputs &amp; Summary'!$D$7)^AY$29))),(_xlfn.WEIBULL.DIST(AY$29,$L98,$K98,FALSE)*$S98*((1+'Inputs &amp; Summary'!$D$7)^AY$29))),IF($M98=Lists!$H$3,IF($K98&lt;1,((($R98*(1-$E98)+$Q98*(1-$F98))/$K98)*((1+'Inputs &amp; Summary'!$D$7)^AY$29)),((INT(AY$29/$K98)-INT((AY$29-1)/$K98))*($R98*(1-$E98)+$Q98*(1-$F98))*((1+'Inputs &amp; Summary'!$D$7)^AY$29))),((_xlfn.WEIBULL.DIST(AY$29,$L98,$K98,FALSE)*($R98*(1-$E98)+$Q98*(1-$F98))*((1+'Inputs &amp; Summary'!$D$7)^AY$29))))))</f>
        <v>0</v>
      </c>
      <c r="AZ98" s="114">
        <f>$D98*IF(AZ$29&gt;'Inputs &amp; Summary'!$D$5,0,IF(AZ$29&gt;VLOOKUP($G98,Lists!$J$17:$K$21,2),IF($M98=Lists!$H$3,IF($K98&lt;1,(($S98/$K98)*((1+'Inputs &amp; Summary'!$D$7)^AZ$29)),((INT(AZ$29/$K98)-INT((AZ$29-1)/$K98))*$S98*((1+'Inputs &amp; Summary'!$D$7)^AZ$29))),(_xlfn.WEIBULL.DIST(AZ$29,$L98,$K98,FALSE)*$S98*((1+'Inputs &amp; Summary'!$D$7)^AZ$29))),IF($M98=Lists!$H$3,IF($K98&lt;1,((($R98*(1-$E98)+$Q98*(1-$F98))/$K98)*((1+'Inputs &amp; Summary'!$D$7)^AZ$29)),((INT(AZ$29/$K98)-INT((AZ$29-1)/$K98))*($R98*(1-$E98)+$Q98*(1-$F98))*((1+'Inputs &amp; Summary'!$D$7)^AZ$29))),((_xlfn.WEIBULL.DIST(AZ$29,$L98,$K98,FALSE)*($R98*(1-$E98)+$Q98*(1-$F98))*((1+'Inputs &amp; Summary'!$D$7)^AZ$29))))))</f>
        <v>0</v>
      </c>
      <c r="BA98" s="114">
        <f>$D98*IF(BA$29&gt;'Inputs &amp; Summary'!$D$5,0,IF(BA$29&gt;VLOOKUP($G98,Lists!$J$17:$K$21,2),IF($M98=Lists!$H$3,IF($K98&lt;1,(($S98/$K98)*((1+'Inputs &amp; Summary'!$D$7)^BA$29)),((INT(BA$29/$K98)-INT((BA$29-1)/$K98))*$S98*((1+'Inputs &amp; Summary'!$D$7)^BA$29))),(_xlfn.WEIBULL.DIST(BA$29,$L98,$K98,FALSE)*$S98*((1+'Inputs &amp; Summary'!$D$7)^BA$29))),IF($M98=Lists!$H$3,IF($K98&lt;1,((($R98*(1-$E98)+$Q98*(1-$F98))/$K98)*((1+'Inputs &amp; Summary'!$D$7)^BA$29)),((INT(BA$29/$K98)-INT((BA$29-1)/$K98))*($R98*(1-$E98)+$Q98*(1-$F98))*((1+'Inputs &amp; Summary'!$D$7)^BA$29))),((_xlfn.WEIBULL.DIST(BA$29,$L98,$K98,FALSE)*($R98*(1-$E98)+$Q98*(1-$F98))*((1+'Inputs &amp; Summary'!$D$7)^BA$29))))))</f>
        <v>0</v>
      </c>
      <c r="BB98" s="114">
        <f>$D98*IF(BB$29&gt;'Inputs &amp; Summary'!$D$5,0,IF(BB$29&gt;VLOOKUP($G98,Lists!$J$17:$K$21,2),IF($M98=Lists!$H$3,IF($K98&lt;1,(($S98/$K98)*((1+'Inputs &amp; Summary'!$D$7)^BB$29)),((INT(BB$29/$K98)-INT((BB$29-1)/$K98))*$S98*((1+'Inputs &amp; Summary'!$D$7)^BB$29))),(_xlfn.WEIBULL.DIST(BB$29,$L98,$K98,FALSE)*$S98*((1+'Inputs &amp; Summary'!$D$7)^BB$29))),IF($M98=Lists!$H$3,IF($K98&lt;1,((($R98*(1-$E98)+$Q98*(1-$F98))/$K98)*((1+'Inputs &amp; Summary'!$D$7)^BB$29)),((INT(BB$29/$K98)-INT((BB$29-1)/$K98))*($R98*(1-$E98)+$Q98*(1-$F98))*((1+'Inputs &amp; Summary'!$D$7)^BB$29))),((_xlfn.WEIBULL.DIST(BB$29,$L98,$K98,FALSE)*($R98*(1-$E98)+$Q98*(1-$F98))*((1+'Inputs &amp; Summary'!$D$7)^BB$29))))))</f>
        <v>0</v>
      </c>
      <c r="BC98" s="114">
        <f>$D98*IF(BC$29&gt;'Inputs &amp; Summary'!$D$5,0,IF(BC$29&gt;VLOOKUP($G98,Lists!$J$17:$K$21,2),IF($M98=Lists!$H$3,IF($K98&lt;1,(($S98/$K98)*((1+'Inputs &amp; Summary'!$D$7)^BC$29)),((INT(BC$29/$K98)-INT((BC$29-1)/$K98))*$S98*((1+'Inputs &amp; Summary'!$D$7)^BC$29))),(_xlfn.WEIBULL.DIST(BC$29,$L98,$K98,FALSE)*$S98*((1+'Inputs &amp; Summary'!$D$7)^BC$29))),IF($M98=Lists!$H$3,IF($K98&lt;1,((($R98*(1-$E98)+$Q98*(1-$F98))/$K98)*((1+'Inputs &amp; Summary'!$D$7)^BC$29)),((INT(BC$29/$K98)-INT((BC$29-1)/$K98))*($R98*(1-$E98)+$Q98*(1-$F98))*((1+'Inputs &amp; Summary'!$D$7)^BC$29))),((_xlfn.WEIBULL.DIST(BC$29,$L98,$K98,FALSE)*($R98*(1-$E98)+$Q98*(1-$F98))*((1+'Inputs &amp; Summary'!$D$7)^BC$29))))))</f>
        <v>0</v>
      </c>
      <c r="BD98" s="114">
        <f>$D98*IF(BD$29&gt;'Inputs &amp; Summary'!$D$5,0,IF(BD$29&gt;VLOOKUP($G98,Lists!$J$17:$K$21,2),IF($M98=Lists!$H$3,IF($K98&lt;1,(($S98/$K98)*((1+'Inputs &amp; Summary'!$D$7)^BD$29)),((INT(BD$29/$K98)-INT((BD$29-1)/$K98))*$S98*((1+'Inputs &amp; Summary'!$D$7)^BD$29))),(_xlfn.WEIBULL.DIST(BD$29,$L98,$K98,FALSE)*$S98*((1+'Inputs &amp; Summary'!$D$7)^BD$29))),IF($M98=Lists!$H$3,IF($K98&lt;1,((($R98*(1-$E98)+$Q98*(1-$F98))/$K98)*((1+'Inputs &amp; Summary'!$D$7)^BD$29)),((INT(BD$29/$K98)-INT((BD$29-1)/$K98))*($R98*(1-$E98)+$Q98*(1-$F98))*((1+'Inputs &amp; Summary'!$D$7)^BD$29))),((_xlfn.WEIBULL.DIST(BD$29,$L98,$K98,FALSE)*($R98*(1-$E98)+$Q98*(1-$F98))*((1+'Inputs &amp; Summary'!$D$7)^BD$29))))))</f>
        <v>0</v>
      </c>
      <c r="BE98" s="114">
        <f>$D98*IF(BE$29&gt;'Inputs &amp; Summary'!$D$5,0,IF(BE$29&gt;VLOOKUP($G98,Lists!$J$17:$K$21,2),IF($M98=Lists!$H$3,IF($K98&lt;1,(($S98/$K98)*((1+'Inputs &amp; Summary'!$D$7)^BE$29)),((INT(BE$29/$K98)-INT((BE$29-1)/$K98))*$S98*((1+'Inputs &amp; Summary'!$D$7)^BE$29))),(_xlfn.WEIBULL.DIST(BE$29,$L98,$K98,FALSE)*$S98*((1+'Inputs &amp; Summary'!$D$7)^BE$29))),IF($M98=Lists!$H$3,IF($K98&lt;1,((($R98*(1-$E98)+$Q98*(1-$F98))/$K98)*((1+'Inputs &amp; Summary'!$D$7)^BE$29)),((INT(BE$29/$K98)-INT((BE$29-1)/$K98))*($R98*(1-$E98)+$Q98*(1-$F98))*((1+'Inputs &amp; Summary'!$D$7)^BE$29))),((_xlfn.WEIBULL.DIST(BE$29,$L98,$K98,FALSE)*($R98*(1-$E98)+$Q98*(1-$F98))*((1+'Inputs &amp; Summary'!$D$7)^BE$29))))))</f>
        <v>0</v>
      </c>
      <c r="BF98" s="114">
        <f>$D98*IF(BF$29&gt;'Inputs &amp; Summary'!$D$5,0,IF(BF$29&gt;VLOOKUP($G98,Lists!$J$17:$K$21,2),IF($M98=Lists!$H$3,IF($K98&lt;1,(($S98/$K98)*((1+'Inputs &amp; Summary'!$D$7)^BF$29)),((INT(BF$29/$K98)-INT((BF$29-1)/$K98))*$S98*((1+'Inputs &amp; Summary'!$D$7)^BF$29))),(_xlfn.WEIBULL.DIST(BF$29,$L98,$K98,FALSE)*$S98*((1+'Inputs &amp; Summary'!$D$7)^BF$29))),IF($M98=Lists!$H$3,IF($K98&lt;1,((($R98*(1-$E98)+$Q98*(1-$F98))/$K98)*((1+'Inputs &amp; Summary'!$D$7)^BF$29)),((INT(BF$29/$K98)-INT((BF$29-1)/$K98))*($R98*(1-$E98)+$Q98*(1-$F98))*((1+'Inputs &amp; Summary'!$D$7)^BF$29))),((_xlfn.WEIBULL.DIST(BF$29,$L98,$K98,FALSE)*($R98*(1-$E98)+$Q98*(1-$F98))*((1+'Inputs &amp; Summary'!$D$7)^BF$29))))))</f>
        <v>0</v>
      </c>
      <c r="BG98" s="114">
        <f>$D98*IF(BG$29&gt;'Inputs &amp; Summary'!$D$5,0,IF(BG$29&gt;VLOOKUP($G98,Lists!$J$17:$K$21,2),IF($M98=Lists!$H$3,IF($K98&lt;1,(($S98/$K98)*((1+'Inputs &amp; Summary'!$D$7)^BG$29)),((INT(BG$29/$K98)-INT((BG$29-1)/$K98))*$S98*((1+'Inputs &amp; Summary'!$D$7)^BG$29))),(_xlfn.WEIBULL.DIST(BG$29,$L98,$K98,FALSE)*$S98*((1+'Inputs &amp; Summary'!$D$7)^BG$29))),IF($M98=Lists!$H$3,IF($K98&lt;1,((($R98*(1-$E98)+$Q98*(1-$F98))/$K98)*((1+'Inputs &amp; Summary'!$D$7)^BG$29)),((INT(BG$29/$K98)-INT((BG$29-1)/$K98))*($R98*(1-$E98)+$Q98*(1-$F98))*((1+'Inputs &amp; Summary'!$D$7)^BG$29))),((_xlfn.WEIBULL.DIST(BG$29,$L98,$K98,FALSE)*($R98*(1-$E98)+$Q98*(1-$F98))*((1+'Inputs &amp; Summary'!$D$7)^BG$29))))))</f>
        <v>0</v>
      </c>
      <c r="BH98" s="114">
        <f>$D98*IF(BH$29&gt;'Inputs &amp; Summary'!$D$5,0,IF(BH$29&gt;VLOOKUP($G98,Lists!$J$17:$K$21,2),IF($M98=Lists!$H$3,IF($K98&lt;1,(($S98/$K98)*((1+'Inputs &amp; Summary'!$D$7)^BH$29)),((INT(BH$29/$K98)-INT((BH$29-1)/$K98))*$S98*((1+'Inputs &amp; Summary'!$D$7)^BH$29))),(_xlfn.WEIBULL.DIST(BH$29,$L98,$K98,FALSE)*$S98*((1+'Inputs &amp; Summary'!$D$7)^BH$29))),IF($M98=Lists!$H$3,IF($K98&lt;1,((($R98*(1-$E98)+$Q98*(1-$F98))/$K98)*((1+'Inputs &amp; Summary'!$D$7)^BH$29)),((INT(BH$29/$K98)-INT((BH$29-1)/$K98))*($R98*(1-$E98)+$Q98*(1-$F98))*((1+'Inputs &amp; Summary'!$D$7)^BH$29))),((_xlfn.WEIBULL.DIST(BH$29,$L98,$K98,FALSE)*($R98*(1-$E98)+$Q98*(1-$F98))*((1+'Inputs &amp; Summary'!$D$7)^BH$29))))))</f>
        <v>0</v>
      </c>
      <c r="BI98" s="114">
        <f>$D98*IF(BI$29&gt;'Inputs &amp; Summary'!$D$5,0,IF(BI$29&gt;VLOOKUP($G98,Lists!$J$17:$K$21,2),IF($M98=Lists!$H$3,IF($K98&lt;1,(($S98/$K98)*((1+'Inputs &amp; Summary'!$D$7)^BI$29)),((INT(BI$29/$K98)-INT((BI$29-1)/$K98))*$S98*((1+'Inputs &amp; Summary'!$D$7)^BI$29))),(_xlfn.WEIBULL.DIST(BI$29,$L98,$K98,FALSE)*$S98*((1+'Inputs &amp; Summary'!$D$7)^BI$29))),IF($M98=Lists!$H$3,IF($K98&lt;1,((($R98*(1-$E98)+$Q98*(1-$F98))/$K98)*((1+'Inputs &amp; Summary'!$D$7)^BI$29)),((INT(BI$29/$K98)-INT((BI$29-1)/$K98))*($R98*(1-$E98)+$Q98*(1-$F98))*((1+'Inputs &amp; Summary'!$D$7)^BI$29))),((_xlfn.WEIBULL.DIST(BI$29,$L98,$K98,FALSE)*($R98*(1-$E98)+$Q98*(1-$F98))*((1+'Inputs &amp; Summary'!$D$7)^BI$29))))))</f>
        <v>0</v>
      </c>
      <c r="BJ98" s="114">
        <f>$D98*IF(BJ$29&gt;'Inputs &amp; Summary'!$D$5,0,IF(BJ$29&gt;VLOOKUP($G98,Lists!$J$17:$K$21,2),IF($M98=Lists!$H$3,IF($K98&lt;1,(($S98/$K98)*((1+'Inputs &amp; Summary'!$D$7)^BJ$29)),((INT(BJ$29/$K98)-INT((BJ$29-1)/$K98))*$S98*((1+'Inputs &amp; Summary'!$D$7)^BJ$29))),(_xlfn.WEIBULL.DIST(BJ$29,$L98,$K98,FALSE)*$S98*((1+'Inputs &amp; Summary'!$D$7)^BJ$29))),IF($M98=Lists!$H$3,IF($K98&lt;1,((($R98*(1-$E98)+$Q98*(1-$F98))/$K98)*((1+'Inputs &amp; Summary'!$D$7)^BJ$29)),((INT(BJ$29/$K98)-INT((BJ$29-1)/$K98))*($R98*(1-$E98)+$Q98*(1-$F98))*((1+'Inputs &amp; Summary'!$D$7)^BJ$29))),((_xlfn.WEIBULL.DIST(BJ$29,$L98,$K98,FALSE)*($R98*(1-$E98)+$Q98*(1-$F98))*((1+'Inputs &amp; Summary'!$D$7)^BJ$29))))))</f>
        <v>0</v>
      </c>
      <c r="BK98" s="114">
        <f>$D98*IF(BK$29&gt;'Inputs &amp; Summary'!$D$5,0,IF(BK$29&gt;VLOOKUP($G98,Lists!$J$17:$K$21,2),IF($M98=Lists!$H$3,IF($K98&lt;1,(($S98/$K98)*((1+'Inputs &amp; Summary'!$D$7)^BK$29)),((INT(BK$29/$K98)-INT((BK$29-1)/$K98))*$S98*((1+'Inputs &amp; Summary'!$D$7)^BK$29))),(_xlfn.WEIBULL.DIST(BK$29,$L98,$K98,FALSE)*$S98*((1+'Inputs &amp; Summary'!$D$7)^BK$29))),IF($M98=Lists!$H$3,IF($K98&lt;1,((($R98*(1-$E98)+$Q98*(1-$F98))/$K98)*((1+'Inputs &amp; Summary'!$D$7)^BK$29)),((INT(BK$29/$K98)-INT((BK$29-1)/$K98))*($R98*(1-$E98)+$Q98*(1-$F98))*((1+'Inputs &amp; Summary'!$D$7)^BK$29))),((_xlfn.WEIBULL.DIST(BK$29,$L98,$K98,FALSE)*($R98*(1-$E98)+$Q98*(1-$F98))*((1+'Inputs &amp; Summary'!$D$7)^BK$29))))))</f>
        <v>0</v>
      </c>
      <c r="BL98" s="114">
        <f>$D98*IF(BL$29&gt;'Inputs &amp; Summary'!$D$5,0,IF(BL$29&gt;VLOOKUP($G98,Lists!$J$17:$K$21,2),IF($M98=Lists!$H$3,IF($K98&lt;1,(($S98/$K98)*((1+'Inputs &amp; Summary'!$D$7)^BL$29)),((INT(BL$29/$K98)-INT((BL$29-1)/$K98))*$S98*((1+'Inputs &amp; Summary'!$D$7)^BL$29))),(_xlfn.WEIBULL.DIST(BL$29,$L98,$K98,FALSE)*$S98*((1+'Inputs &amp; Summary'!$D$7)^BL$29))),IF($M98=Lists!$H$3,IF($K98&lt;1,((($R98*(1-$E98)+$Q98*(1-$F98))/$K98)*((1+'Inputs &amp; Summary'!$D$7)^BL$29)),((INT(BL$29/$K98)-INT((BL$29-1)/$K98))*($R98*(1-$E98)+$Q98*(1-$F98))*((1+'Inputs &amp; Summary'!$D$7)^BL$29))),((_xlfn.WEIBULL.DIST(BL$29,$L98,$K98,FALSE)*($R98*(1-$E98)+$Q98*(1-$F98))*((1+'Inputs &amp; Summary'!$D$7)^BL$29))))))</f>
        <v>0</v>
      </c>
    </row>
    <row r="99" spans="1:64" s="1" customFormat="1" x14ac:dyDescent="0.3">
      <c r="A99" s="79" t="s">
        <v>46</v>
      </c>
      <c r="B99" s="33" t="s">
        <v>307</v>
      </c>
      <c r="C99" s="33" t="s">
        <v>39</v>
      </c>
      <c r="D99" s="115">
        <v>0</v>
      </c>
      <c r="E99" s="68"/>
      <c r="F99" s="68"/>
      <c r="G99" s="213" t="s">
        <v>433</v>
      </c>
      <c r="H99" s="34" t="s">
        <v>293</v>
      </c>
      <c r="I99" s="34" t="s">
        <v>270</v>
      </c>
      <c r="J99" s="33">
        <f>VLOOKUP(I99,'Labor Rates'!$A$1:$B$16,2)</f>
        <v>25.173076923076923</v>
      </c>
      <c r="K99" s="35">
        <v>1</v>
      </c>
      <c r="L99" s="35">
        <v>1</v>
      </c>
      <c r="M99" s="33" t="s">
        <v>259</v>
      </c>
      <c r="N99" s="84">
        <f>'Inputs &amp; Summary'!$D$45*'Inputs &amp; Summary'!$D$42</f>
        <v>103.04449648711943</v>
      </c>
      <c r="O99" s="35">
        <v>0.1</v>
      </c>
      <c r="P99" s="5">
        <v>0</v>
      </c>
      <c r="Q99" s="73">
        <f t="shared" si="16"/>
        <v>259.39470365699879</v>
      </c>
      <c r="R99" s="73">
        <f t="shared" si="17"/>
        <v>0</v>
      </c>
      <c r="S99" s="74">
        <f t="shared" si="18"/>
        <v>0</v>
      </c>
      <c r="T99" s="88"/>
      <c r="U99" s="80"/>
      <c r="V99" s="87">
        <f t="shared" si="19"/>
        <v>0</v>
      </c>
      <c r="W99" s="87">
        <f>NPV('Inputs &amp; Summary'!$D$6,Y99:BL99)</f>
        <v>0</v>
      </c>
      <c r="X99" s="90">
        <f t="shared" si="20"/>
        <v>0</v>
      </c>
      <c r="Y99" s="114">
        <f>$D99*IF(Y$29&gt;'Inputs &amp; Summary'!$D$5,0,IF(Y$29&gt;VLOOKUP($G99,Lists!$J$17:$K$21,2),IF($M99=Lists!$H$3,IF($K99&lt;1,(($S99/$K99)*((1+'Inputs &amp; Summary'!$D$7)^Y$29)),((INT(Y$29/$K99)-INT((Y$29-1)/$K99))*$S99*((1+'Inputs &amp; Summary'!$D$7)^Y$29))),(_xlfn.WEIBULL.DIST(Y$29,$L99,$K99,FALSE)*$S99*((1+'Inputs &amp; Summary'!$D$7)^Y$29))),IF($M99=Lists!$H$3,IF($K99&lt;1,((($R99*(1-$E99)+$Q99*(1-$F99))/$K99)*((1+'Inputs &amp; Summary'!$D$7)^Y$29)),((INT(Y$29/$K99)-INT((Y$29-1)/$K99))*($R99*(1-$E99)+$Q99*(1-$F99))*((1+'Inputs &amp; Summary'!$D$7)^Y$29))),((_xlfn.WEIBULL.DIST(Y$29,$L99,$K99,FALSE)*($R99*(1-$E99)+$Q99*(1-$F99))*((1+'Inputs &amp; Summary'!$D$7)^Y$29))))))</f>
        <v>0</v>
      </c>
      <c r="Z99" s="114">
        <f>$D99*IF(Z$29&gt;'Inputs &amp; Summary'!$D$5,0,IF(Z$29&gt;VLOOKUP($G99,Lists!$J$17:$K$21,2),IF($M99=Lists!$H$3,IF($K99&lt;1,(($S99/$K99)*((1+'Inputs &amp; Summary'!$D$7)^Z$29)),((INT(Z$29/$K99)-INT((Z$29-1)/$K99))*$S99*((1+'Inputs &amp; Summary'!$D$7)^Z$29))),(_xlfn.WEIBULL.DIST(Z$29,$L99,$K99,FALSE)*$S99*((1+'Inputs &amp; Summary'!$D$7)^Z$29))),IF($M99=Lists!$H$3,IF($K99&lt;1,((($R99*(1-$E99)+$Q99*(1-$F99))/$K99)*((1+'Inputs &amp; Summary'!$D$7)^Z$29)),((INT(Z$29/$K99)-INT((Z$29-1)/$K99))*($R99*(1-$E99)+$Q99*(1-$F99))*((1+'Inputs &amp; Summary'!$D$7)^Z$29))),((_xlfn.WEIBULL.DIST(Z$29,$L99,$K99,FALSE)*($R99*(1-$E99)+$Q99*(1-$F99))*((1+'Inputs &amp; Summary'!$D$7)^Z$29))))))</f>
        <v>0</v>
      </c>
      <c r="AA99" s="114">
        <f>$D99*IF(AA$29&gt;'Inputs &amp; Summary'!$D$5,0,IF(AA$29&gt;VLOOKUP($G99,Lists!$J$17:$K$21,2),IF($M99=Lists!$H$3,IF($K99&lt;1,(($S99/$K99)*((1+'Inputs &amp; Summary'!$D$7)^AA$29)),((INT(AA$29/$K99)-INT((AA$29-1)/$K99))*$S99*((1+'Inputs &amp; Summary'!$D$7)^AA$29))),(_xlfn.WEIBULL.DIST(AA$29,$L99,$K99,FALSE)*$S99*((1+'Inputs &amp; Summary'!$D$7)^AA$29))),IF($M99=Lists!$H$3,IF($K99&lt;1,((($R99*(1-$E99)+$Q99*(1-$F99))/$K99)*((1+'Inputs &amp; Summary'!$D$7)^AA$29)),((INT(AA$29/$K99)-INT((AA$29-1)/$K99))*($R99*(1-$E99)+$Q99*(1-$F99))*((1+'Inputs &amp; Summary'!$D$7)^AA$29))),((_xlfn.WEIBULL.DIST(AA$29,$L99,$K99,FALSE)*($R99*(1-$E99)+$Q99*(1-$F99))*((1+'Inputs &amp; Summary'!$D$7)^AA$29))))))</f>
        <v>0</v>
      </c>
      <c r="AB99" s="114">
        <f>$D99*IF(AB$29&gt;'Inputs &amp; Summary'!$D$5,0,IF(AB$29&gt;VLOOKUP($G99,Lists!$J$17:$K$21,2),IF($M99=Lists!$H$3,IF($K99&lt;1,(($S99/$K99)*((1+'Inputs &amp; Summary'!$D$7)^AB$29)),((INT(AB$29/$K99)-INT((AB$29-1)/$K99))*$S99*((1+'Inputs &amp; Summary'!$D$7)^AB$29))),(_xlfn.WEIBULL.DIST(AB$29,$L99,$K99,FALSE)*$S99*((1+'Inputs &amp; Summary'!$D$7)^AB$29))),IF($M99=Lists!$H$3,IF($K99&lt;1,((($R99*(1-$E99)+$Q99*(1-$F99))/$K99)*((1+'Inputs &amp; Summary'!$D$7)^AB$29)),((INT(AB$29/$K99)-INT((AB$29-1)/$K99))*($R99*(1-$E99)+$Q99*(1-$F99))*((1+'Inputs &amp; Summary'!$D$7)^AB$29))),((_xlfn.WEIBULL.DIST(AB$29,$L99,$K99,FALSE)*($R99*(1-$E99)+$Q99*(1-$F99))*((1+'Inputs &amp; Summary'!$D$7)^AB$29))))))</f>
        <v>0</v>
      </c>
      <c r="AC99" s="114">
        <f>$D99*IF(AC$29&gt;'Inputs &amp; Summary'!$D$5,0,IF(AC$29&gt;VLOOKUP($G99,Lists!$J$17:$K$21,2),IF($M99=Lists!$H$3,IF($K99&lt;1,(($S99/$K99)*((1+'Inputs &amp; Summary'!$D$7)^AC$29)),((INT(AC$29/$K99)-INT((AC$29-1)/$K99))*$S99*((1+'Inputs &amp; Summary'!$D$7)^AC$29))),(_xlfn.WEIBULL.DIST(AC$29,$L99,$K99,FALSE)*$S99*((1+'Inputs &amp; Summary'!$D$7)^AC$29))),IF($M99=Lists!$H$3,IF($K99&lt;1,((($R99*(1-$E99)+$Q99*(1-$F99))/$K99)*((1+'Inputs &amp; Summary'!$D$7)^AC$29)),((INT(AC$29/$K99)-INT((AC$29-1)/$K99))*($R99*(1-$E99)+$Q99*(1-$F99))*((1+'Inputs &amp; Summary'!$D$7)^AC$29))),((_xlfn.WEIBULL.DIST(AC$29,$L99,$K99,FALSE)*($R99*(1-$E99)+$Q99*(1-$F99))*((1+'Inputs &amp; Summary'!$D$7)^AC$29))))))</f>
        <v>0</v>
      </c>
      <c r="AD99" s="114">
        <f>$D99*IF(AD$29&gt;'Inputs &amp; Summary'!$D$5,0,IF(AD$29&gt;VLOOKUP($G99,Lists!$J$17:$K$21,2),IF($M99=Lists!$H$3,IF($K99&lt;1,(($S99/$K99)*((1+'Inputs &amp; Summary'!$D$7)^AD$29)),((INT(AD$29/$K99)-INT((AD$29-1)/$K99))*$S99*((1+'Inputs &amp; Summary'!$D$7)^AD$29))),(_xlfn.WEIBULL.DIST(AD$29,$L99,$K99,FALSE)*$S99*((1+'Inputs &amp; Summary'!$D$7)^AD$29))),IF($M99=Lists!$H$3,IF($K99&lt;1,((($R99*(1-$E99)+$Q99*(1-$F99))/$K99)*((1+'Inputs &amp; Summary'!$D$7)^AD$29)),((INT(AD$29/$K99)-INT((AD$29-1)/$K99))*($R99*(1-$E99)+$Q99*(1-$F99))*((1+'Inputs &amp; Summary'!$D$7)^AD$29))),((_xlfn.WEIBULL.DIST(AD$29,$L99,$K99,FALSE)*($R99*(1-$E99)+$Q99*(1-$F99))*((1+'Inputs &amp; Summary'!$D$7)^AD$29))))))</f>
        <v>0</v>
      </c>
      <c r="AE99" s="114">
        <f>$D99*IF(AE$29&gt;'Inputs &amp; Summary'!$D$5,0,IF(AE$29&gt;VLOOKUP($G99,Lists!$J$17:$K$21,2),IF($M99=Lists!$H$3,IF($K99&lt;1,(($S99/$K99)*((1+'Inputs &amp; Summary'!$D$7)^AE$29)),((INT(AE$29/$K99)-INT((AE$29-1)/$K99))*$S99*((1+'Inputs &amp; Summary'!$D$7)^AE$29))),(_xlfn.WEIBULL.DIST(AE$29,$L99,$K99,FALSE)*$S99*((1+'Inputs &amp; Summary'!$D$7)^AE$29))),IF($M99=Lists!$H$3,IF($K99&lt;1,((($R99*(1-$E99)+$Q99*(1-$F99))/$K99)*((1+'Inputs &amp; Summary'!$D$7)^AE$29)),((INT(AE$29/$K99)-INT((AE$29-1)/$K99))*($R99*(1-$E99)+$Q99*(1-$F99))*((1+'Inputs &amp; Summary'!$D$7)^AE$29))),((_xlfn.WEIBULL.DIST(AE$29,$L99,$K99,FALSE)*($R99*(1-$E99)+$Q99*(1-$F99))*((1+'Inputs &amp; Summary'!$D$7)^AE$29))))))</f>
        <v>0</v>
      </c>
      <c r="AF99" s="114">
        <f>$D99*IF(AF$29&gt;'Inputs &amp; Summary'!$D$5,0,IF(AF$29&gt;VLOOKUP($G99,Lists!$J$17:$K$21,2),IF($M99=Lists!$H$3,IF($K99&lt;1,(($S99/$K99)*((1+'Inputs &amp; Summary'!$D$7)^AF$29)),((INT(AF$29/$K99)-INT((AF$29-1)/$K99))*$S99*((1+'Inputs &amp; Summary'!$D$7)^AF$29))),(_xlfn.WEIBULL.DIST(AF$29,$L99,$K99,FALSE)*$S99*((1+'Inputs &amp; Summary'!$D$7)^AF$29))),IF($M99=Lists!$H$3,IF($K99&lt;1,((($R99*(1-$E99)+$Q99*(1-$F99))/$K99)*((1+'Inputs &amp; Summary'!$D$7)^AF$29)),((INT(AF$29/$K99)-INT((AF$29-1)/$K99))*($R99*(1-$E99)+$Q99*(1-$F99))*((1+'Inputs &amp; Summary'!$D$7)^AF$29))),((_xlfn.WEIBULL.DIST(AF$29,$L99,$K99,FALSE)*($R99*(1-$E99)+$Q99*(1-$F99))*((1+'Inputs &amp; Summary'!$D$7)^AF$29))))))</f>
        <v>0</v>
      </c>
      <c r="AG99" s="114">
        <f>$D99*IF(AG$29&gt;'Inputs &amp; Summary'!$D$5,0,IF(AG$29&gt;VLOOKUP($G99,Lists!$J$17:$K$21,2),IF($M99=Lists!$H$3,IF($K99&lt;1,(($S99/$K99)*((1+'Inputs &amp; Summary'!$D$7)^AG$29)),((INT(AG$29/$K99)-INT((AG$29-1)/$K99))*$S99*((1+'Inputs &amp; Summary'!$D$7)^AG$29))),(_xlfn.WEIBULL.DIST(AG$29,$L99,$K99,FALSE)*$S99*((1+'Inputs &amp; Summary'!$D$7)^AG$29))),IF($M99=Lists!$H$3,IF($K99&lt;1,((($R99*(1-$E99)+$Q99*(1-$F99))/$K99)*((1+'Inputs &amp; Summary'!$D$7)^AG$29)),((INT(AG$29/$K99)-INT((AG$29-1)/$K99))*($R99*(1-$E99)+$Q99*(1-$F99))*((1+'Inputs &amp; Summary'!$D$7)^AG$29))),((_xlfn.WEIBULL.DIST(AG$29,$L99,$K99,FALSE)*($R99*(1-$E99)+$Q99*(1-$F99))*((1+'Inputs &amp; Summary'!$D$7)^AG$29))))))</f>
        <v>0</v>
      </c>
      <c r="AH99" s="114">
        <f>$D99*IF(AH$29&gt;'Inputs &amp; Summary'!$D$5,0,IF(AH$29&gt;VLOOKUP($G99,Lists!$J$17:$K$21,2),IF($M99=Lists!$H$3,IF($K99&lt;1,(($S99/$K99)*((1+'Inputs &amp; Summary'!$D$7)^AH$29)),((INT(AH$29/$K99)-INT((AH$29-1)/$K99))*$S99*((1+'Inputs &amp; Summary'!$D$7)^AH$29))),(_xlfn.WEIBULL.DIST(AH$29,$L99,$K99,FALSE)*$S99*((1+'Inputs &amp; Summary'!$D$7)^AH$29))),IF($M99=Lists!$H$3,IF($K99&lt;1,((($R99*(1-$E99)+$Q99*(1-$F99))/$K99)*((1+'Inputs &amp; Summary'!$D$7)^AH$29)),((INT(AH$29/$K99)-INT((AH$29-1)/$K99))*($R99*(1-$E99)+$Q99*(1-$F99))*((1+'Inputs &amp; Summary'!$D$7)^AH$29))),((_xlfn.WEIBULL.DIST(AH$29,$L99,$K99,FALSE)*($R99*(1-$E99)+$Q99*(1-$F99))*((1+'Inputs &amp; Summary'!$D$7)^AH$29))))))</f>
        <v>0</v>
      </c>
      <c r="AI99" s="114">
        <f>$D99*IF(AI$29&gt;'Inputs &amp; Summary'!$D$5,0,IF(AI$29&gt;VLOOKUP($G99,Lists!$J$17:$K$21,2),IF($M99=Lists!$H$3,IF($K99&lt;1,(($S99/$K99)*((1+'Inputs &amp; Summary'!$D$7)^AI$29)),((INT(AI$29/$K99)-INT((AI$29-1)/$K99))*$S99*((1+'Inputs &amp; Summary'!$D$7)^AI$29))),(_xlfn.WEIBULL.DIST(AI$29,$L99,$K99,FALSE)*$S99*((1+'Inputs &amp; Summary'!$D$7)^AI$29))),IF($M99=Lists!$H$3,IF($K99&lt;1,((($R99*(1-$E99)+$Q99*(1-$F99))/$K99)*((1+'Inputs &amp; Summary'!$D$7)^AI$29)),((INT(AI$29/$K99)-INT((AI$29-1)/$K99))*($R99*(1-$E99)+$Q99*(1-$F99))*((1+'Inputs &amp; Summary'!$D$7)^AI$29))),((_xlfn.WEIBULL.DIST(AI$29,$L99,$K99,FALSE)*($R99*(1-$E99)+$Q99*(1-$F99))*((1+'Inputs &amp; Summary'!$D$7)^AI$29))))))</f>
        <v>0</v>
      </c>
      <c r="AJ99" s="114">
        <f>$D99*IF(AJ$29&gt;'Inputs &amp; Summary'!$D$5,0,IF(AJ$29&gt;VLOOKUP($G99,Lists!$J$17:$K$21,2),IF($M99=Lists!$H$3,IF($K99&lt;1,(($S99/$K99)*((1+'Inputs &amp; Summary'!$D$7)^AJ$29)),((INT(AJ$29/$K99)-INT((AJ$29-1)/$K99))*$S99*((1+'Inputs &amp; Summary'!$D$7)^AJ$29))),(_xlfn.WEIBULL.DIST(AJ$29,$L99,$K99,FALSE)*$S99*((1+'Inputs &amp; Summary'!$D$7)^AJ$29))),IF($M99=Lists!$H$3,IF($K99&lt;1,((($R99*(1-$E99)+$Q99*(1-$F99))/$K99)*((1+'Inputs &amp; Summary'!$D$7)^AJ$29)),((INT(AJ$29/$K99)-INT((AJ$29-1)/$K99))*($R99*(1-$E99)+$Q99*(1-$F99))*((1+'Inputs &amp; Summary'!$D$7)^AJ$29))),((_xlfn.WEIBULL.DIST(AJ$29,$L99,$K99,FALSE)*($R99*(1-$E99)+$Q99*(1-$F99))*((1+'Inputs &amp; Summary'!$D$7)^AJ$29))))))</f>
        <v>0</v>
      </c>
      <c r="AK99" s="114">
        <f>$D99*IF(AK$29&gt;'Inputs &amp; Summary'!$D$5,0,IF(AK$29&gt;VLOOKUP($G99,Lists!$J$17:$K$21,2),IF($M99=Lists!$H$3,IF($K99&lt;1,(($S99/$K99)*((1+'Inputs &amp; Summary'!$D$7)^AK$29)),((INT(AK$29/$K99)-INT((AK$29-1)/$K99))*$S99*((1+'Inputs &amp; Summary'!$D$7)^AK$29))),(_xlfn.WEIBULL.DIST(AK$29,$L99,$K99,FALSE)*$S99*((1+'Inputs &amp; Summary'!$D$7)^AK$29))),IF($M99=Lists!$H$3,IF($K99&lt;1,((($R99*(1-$E99)+$Q99*(1-$F99))/$K99)*((1+'Inputs &amp; Summary'!$D$7)^AK$29)),((INT(AK$29/$K99)-INT((AK$29-1)/$K99))*($R99*(1-$E99)+$Q99*(1-$F99))*((1+'Inputs &amp; Summary'!$D$7)^AK$29))),((_xlfn.WEIBULL.DIST(AK$29,$L99,$K99,FALSE)*($R99*(1-$E99)+$Q99*(1-$F99))*((1+'Inputs &amp; Summary'!$D$7)^AK$29))))))</f>
        <v>0</v>
      </c>
      <c r="AL99" s="114">
        <f>$D99*IF(AL$29&gt;'Inputs &amp; Summary'!$D$5,0,IF(AL$29&gt;VLOOKUP($G99,Lists!$J$17:$K$21,2),IF($M99=Lists!$H$3,IF($K99&lt;1,(($S99/$K99)*((1+'Inputs &amp; Summary'!$D$7)^AL$29)),((INT(AL$29/$K99)-INT((AL$29-1)/$K99))*$S99*((1+'Inputs &amp; Summary'!$D$7)^AL$29))),(_xlfn.WEIBULL.DIST(AL$29,$L99,$K99,FALSE)*$S99*((1+'Inputs &amp; Summary'!$D$7)^AL$29))),IF($M99=Lists!$H$3,IF($K99&lt;1,((($R99*(1-$E99)+$Q99*(1-$F99))/$K99)*((1+'Inputs &amp; Summary'!$D$7)^AL$29)),((INT(AL$29/$K99)-INT((AL$29-1)/$K99))*($R99*(1-$E99)+$Q99*(1-$F99))*((1+'Inputs &amp; Summary'!$D$7)^AL$29))),((_xlfn.WEIBULL.DIST(AL$29,$L99,$K99,FALSE)*($R99*(1-$E99)+$Q99*(1-$F99))*((1+'Inputs &amp; Summary'!$D$7)^AL$29))))))</f>
        <v>0</v>
      </c>
      <c r="AM99" s="114">
        <f>$D99*IF(AM$29&gt;'Inputs &amp; Summary'!$D$5,0,IF(AM$29&gt;VLOOKUP($G99,Lists!$J$17:$K$21,2),IF($M99=Lists!$H$3,IF($K99&lt;1,(($S99/$K99)*((1+'Inputs &amp; Summary'!$D$7)^AM$29)),((INT(AM$29/$K99)-INT((AM$29-1)/$K99))*$S99*((1+'Inputs &amp; Summary'!$D$7)^AM$29))),(_xlfn.WEIBULL.DIST(AM$29,$L99,$K99,FALSE)*$S99*((1+'Inputs &amp; Summary'!$D$7)^AM$29))),IF($M99=Lists!$H$3,IF($K99&lt;1,((($R99*(1-$E99)+$Q99*(1-$F99))/$K99)*((1+'Inputs &amp; Summary'!$D$7)^AM$29)),((INT(AM$29/$K99)-INT((AM$29-1)/$K99))*($R99*(1-$E99)+$Q99*(1-$F99))*((1+'Inputs &amp; Summary'!$D$7)^AM$29))),((_xlfn.WEIBULL.DIST(AM$29,$L99,$K99,FALSE)*($R99*(1-$E99)+$Q99*(1-$F99))*((1+'Inputs &amp; Summary'!$D$7)^AM$29))))))</f>
        <v>0</v>
      </c>
      <c r="AN99" s="114">
        <f>$D99*IF(AN$29&gt;'Inputs &amp; Summary'!$D$5,0,IF(AN$29&gt;VLOOKUP($G99,Lists!$J$17:$K$21,2),IF($M99=Lists!$H$3,IF($K99&lt;1,(($S99/$K99)*((1+'Inputs &amp; Summary'!$D$7)^AN$29)),((INT(AN$29/$K99)-INT((AN$29-1)/$K99))*$S99*((1+'Inputs &amp; Summary'!$D$7)^AN$29))),(_xlfn.WEIBULL.DIST(AN$29,$L99,$K99,FALSE)*$S99*((1+'Inputs &amp; Summary'!$D$7)^AN$29))),IF($M99=Lists!$H$3,IF($K99&lt;1,((($R99*(1-$E99)+$Q99*(1-$F99))/$K99)*((1+'Inputs &amp; Summary'!$D$7)^AN$29)),((INT(AN$29/$K99)-INT((AN$29-1)/$K99))*($R99*(1-$E99)+$Q99*(1-$F99))*((1+'Inputs &amp; Summary'!$D$7)^AN$29))),((_xlfn.WEIBULL.DIST(AN$29,$L99,$K99,FALSE)*($R99*(1-$E99)+$Q99*(1-$F99))*((1+'Inputs &amp; Summary'!$D$7)^AN$29))))))</f>
        <v>0</v>
      </c>
      <c r="AO99" s="114">
        <f>$D99*IF(AO$29&gt;'Inputs &amp; Summary'!$D$5,0,IF(AO$29&gt;VLOOKUP($G99,Lists!$J$17:$K$21,2),IF($M99=Lists!$H$3,IF($K99&lt;1,(($S99/$K99)*((1+'Inputs &amp; Summary'!$D$7)^AO$29)),((INT(AO$29/$K99)-INT((AO$29-1)/$K99))*$S99*((1+'Inputs &amp; Summary'!$D$7)^AO$29))),(_xlfn.WEIBULL.DIST(AO$29,$L99,$K99,FALSE)*$S99*((1+'Inputs &amp; Summary'!$D$7)^AO$29))),IF($M99=Lists!$H$3,IF($K99&lt;1,((($R99*(1-$E99)+$Q99*(1-$F99))/$K99)*((1+'Inputs &amp; Summary'!$D$7)^AO$29)),((INT(AO$29/$K99)-INT((AO$29-1)/$K99))*($R99*(1-$E99)+$Q99*(1-$F99))*((1+'Inputs &amp; Summary'!$D$7)^AO$29))),((_xlfn.WEIBULL.DIST(AO$29,$L99,$K99,FALSE)*($R99*(1-$E99)+$Q99*(1-$F99))*((1+'Inputs &amp; Summary'!$D$7)^AO$29))))))</f>
        <v>0</v>
      </c>
      <c r="AP99" s="114">
        <f>$D99*IF(AP$29&gt;'Inputs &amp; Summary'!$D$5,0,IF(AP$29&gt;VLOOKUP($G99,Lists!$J$17:$K$21,2),IF($M99=Lists!$H$3,IF($K99&lt;1,(($S99/$K99)*((1+'Inputs &amp; Summary'!$D$7)^AP$29)),((INT(AP$29/$K99)-INT((AP$29-1)/$K99))*$S99*((1+'Inputs &amp; Summary'!$D$7)^AP$29))),(_xlfn.WEIBULL.DIST(AP$29,$L99,$K99,FALSE)*$S99*((1+'Inputs &amp; Summary'!$D$7)^AP$29))),IF($M99=Lists!$H$3,IF($K99&lt;1,((($R99*(1-$E99)+$Q99*(1-$F99))/$K99)*((1+'Inputs &amp; Summary'!$D$7)^AP$29)),((INT(AP$29/$K99)-INT((AP$29-1)/$K99))*($R99*(1-$E99)+$Q99*(1-$F99))*((1+'Inputs &amp; Summary'!$D$7)^AP$29))),((_xlfn.WEIBULL.DIST(AP$29,$L99,$K99,FALSE)*($R99*(1-$E99)+$Q99*(1-$F99))*((1+'Inputs &amp; Summary'!$D$7)^AP$29))))))</f>
        <v>0</v>
      </c>
      <c r="AQ99" s="114">
        <f>$D99*IF(AQ$29&gt;'Inputs &amp; Summary'!$D$5,0,IF(AQ$29&gt;VLOOKUP($G99,Lists!$J$17:$K$21,2),IF($M99=Lists!$H$3,IF($K99&lt;1,(($S99/$K99)*((1+'Inputs &amp; Summary'!$D$7)^AQ$29)),((INT(AQ$29/$K99)-INT((AQ$29-1)/$K99))*$S99*((1+'Inputs &amp; Summary'!$D$7)^AQ$29))),(_xlfn.WEIBULL.DIST(AQ$29,$L99,$K99,FALSE)*$S99*((1+'Inputs &amp; Summary'!$D$7)^AQ$29))),IF($M99=Lists!$H$3,IF($K99&lt;1,((($R99*(1-$E99)+$Q99*(1-$F99))/$K99)*((1+'Inputs &amp; Summary'!$D$7)^AQ$29)),((INT(AQ$29/$K99)-INT((AQ$29-1)/$K99))*($R99*(1-$E99)+$Q99*(1-$F99))*((1+'Inputs &amp; Summary'!$D$7)^AQ$29))),((_xlfn.WEIBULL.DIST(AQ$29,$L99,$K99,FALSE)*($R99*(1-$E99)+$Q99*(1-$F99))*((1+'Inputs &amp; Summary'!$D$7)^AQ$29))))))</f>
        <v>0</v>
      </c>
      <c r="AR99" s="114">
        <f>$D99*IF(AR$29&gt;'Inputs &amp; Summary'!$D$5,0,IF(AR$29&gt;VLOOKUP($G99,Lists!$J$17:$K$21,2),IF($M99=Lists!$H$3,IF($K99&lt;1,(($S99/$K99)*((1+'Inputs &amp; Summary'!$D$7)^AR$29)),((INT(AR$29/$K99)-INT((AR$29-1)/$K99))*$S99*((1+'Inputs &amp; Summary'!$D$7)^AR$29))),(_xlfn.WEIBULL.DIST(AR$29,$L99,$K99,FALSE)*$S99*((1+'Inputs &amp; Summary'!$D$7)^AR$29))),IF($M99=Lists!$H$3,IF($K99&lt;1,((($R99*(1-$E99)+$Q99*(1-$F99))/$K99)*((1+'Inputs &amp; Summary'!$D$7)^AR$29)),((INT(AR$29/$K99)-INT((AR$29-1)/$K99))*($R99*(1-$E99)+$Q99*(1-$F99))*((1+'Inputs &amp; Summary'!$D$7)^AR$29))),((_xlfn.WEIBULL.DIST(AR$29,$L99,$K99,FALSE)*($R99*(1-$E99)+$Q99*(1-$F99))*((1+'Inputs &amp; Summary'!$D$7)^AR$29))))))</f>
        <v>0</v>
      </c>
      <c r="AS99" s="114">
        <f>$D99*IF(AS$29&gt;'Inputs &amp; Summary'!$D$5,0,IF(AS$29&gt;VLOOKUP($G99,Lists!$J$17:$K$21,2),IF($M99=Lists!$H$3,IF($K99&lt;1,(($S99/$K99)*((1+'Inputs &amp; Summary'!$D$7)^AS$29)),((INT(AS$29/$K99)-INT((AS$29-1)/$K99))*$S99*((1+'Inputs &amp; Summary'!$D$7)^AS$29))),(_xlfn.WEIBULL.DIST(AS$29,$L99,$K99,FALSE)*$S99*((1+'Inputs &amp; Summary'!$D$7)^AS$29))),IF($M99=Lists!$H$3,IF($K99&lt;1,((($R99*(1-$E99)+$Q99*(1-$F99))/$K99)*((1+'Inputs &amp; Summary'!$D$7)^AS$29)),((INT(AS$29/$K99)-INT((AS$29-1)/$K99))*($R99*(1-$E99)+$Q99*(1-$F99))*((1+'Inputs &amp; Summary'!$D$7)^AS$29))),((_xlfn.WEIBULL.DIST(AS$29,$L99,$K99,FALSE)*($R99*(1-$E99)+$Q99*(1-$F99))*((1+'Inputs &amp; Summary'!$D$7)^AS$29))))))</f>
        <v>0</v>
      </c>
      <c r="AT99" s="114">
        <f>$D99*IF(AT$29&gt;'Inputs &amp; Summary'!$D$5,0,IF(AT$29&gt;VLOOKUP($G99,Lists!$J$17:$K$21,2),IF($M99=Lists!$H$3,IF($K99&lt;1,(($S99/$K99)*((1+'Inputs &amp; Summary'!$D$7)^AT$29)),((INT(AT$29/$K99)-INT((AT$29-1)/$K99))*$S99*((1+'Inputs &amp; Summary'!$D$7)^AT$29))),(_xlfn.WEIBULL.DIST(AT$29,$L99,$K99,FALSE)*$S99*((1+'Inputs &amp; Summary'!$D$7)^AT$29))),IF($M99=Lists!$H$3,IF($K99&lt;1,((($R99*(1-$E99)+$Q99*(1-$F99))/$K99)*((1+'Inputs &amp; Summary'!$D$7)^AT$29)),((INT(AT$29/$K99)-INT((AT$29-1)/$K99))*($R99*(1-$E99)+$Q99*(1-$F99))*((1+'Inputs &amp; Summary'!$D$7)^AT$29))),((_xlfn.WEIBULL.DIST(AT$29,$L99,$K99,FALSE)*($R99*(1-$E99)+$Q99*(1-$F99))*((1+'Inputs &amp; Summary'!$D$7)^AT$29))))))</f>
        <v>0</v>
      </c>
      <c r="AU99" s="114">
        <f>$D99*IF(AU$29&gt;'Inputs &amp; Summary'!$D$5,0,IF(AU$29&gt;VLOOKUP($G99,Lists!$J$17:$K$21,2),IF($M99=Lists!$H$3,IF($K99&lt;1,(($S99/$K99)*((1+'Inputs &amp; Summary'!$D$7)^AU$29)),((INT(AU$29/$K99)-INT((AU$29-1)/$K99))*$S99*((1+'Inputs &amp; Summary'!$D$7)^AU$29))),(_xlfn.WEIBULL.DIST(AU$29,$L99,$K99,FALSE)*$S99*((1+'Inputs &amp; Summary'!$D$7)^AU$29))),IF($M99=Lists!$H$3,IF($K99&lt;1,((($R99*(1-$E99)+$Q99*(1-$F99))/$K99)*((1+'Inputs &amp; Summary'!$D$7)^AU$29)),((INT(AU$29/$K99)-INT((AU$29-1)/$K99))*($R99*(1-$E99)+$Q99*(1-$F99))*((1+'Inputs &amp; Summary'!$D$7)^AU$29))),((_xlfn.WEIBULL.DIST(AU$29,$L99,$K99,FALSE)*($R99*(1-$E99)+$Q99*(1-$F99))*((1+'Inputs &amp; Summary'!$D$7)^AU$29))))))</f>
        <v>0</v>
      </c>
      <c r="AV99" s="114">
        <f>$D99*IF(AV$29&gt;'Inputs &amp; Summary'!$D$5,0,IF(AV$29&gt;VLOOKUP($G99,Lists!$J$17:$K$21,2),IF($M99=Lists!$H$3,IF($K99&lt;1,(($S99/$K99)*((1+'Inputs &amp; Summary'!$D$7)^AV$29)),((INT(AV$29/$K99)-INT((AV$29-1)/$K99))*$S99*((1+'Inputs &amp; Summary'!$D$7)^AV$29))),(_xlfn.WEIBULL.DIST(AV$29,$L99,$K99,FALSE)*$S99*((1+'Inputs &amp; Summary'!$D$7)^AV$29))),IF($M99=Lists!$H$3,IF($K99&lt;1,((($R99*(1-$E99)+$Q99*(1-$F99))/$K99)*((1+'Inputs &amp; Summary'!$D$7)^AV$29)),((INT(AV$29/$K99)-INT((AV$29-1)/$K99))*($R99*(1-$E99)+$Q99*(1-$F99))*((1+'Inputs &amp; Summary'!$D$7)^AV$29))),((_xlfn.WEIBULL.DIST(AV$29,$L99,$K99,FALSE)*($R99*(1-$E99)+$Q99*(1-$F99))*((1+'Inputs &amp; Summary'!$D$7)^AV$29))))))</f>
        <v>0</v>
      </c>
      <c r="AW99" s="114">
        <f>$D99*IF(AW$29&gt;'Inputs &amp; Summary'!$D$5,0,IF(AW$29&gt;VLOOKUP($G99,Lists!$J$17:$K$21,2),IF($M99=Lists!$H$3,IF($K99&lt;1,(($S99/$K99)*((1+'Inputs &amp; Summary'!$D$7)^AW$29)),((INT(AW$29/$K99)-INT((AW$29-1)/$K99))*$S99*((1+'Inputs &amp; Summary'!$D$7)^AW$29))),(_xlfn.WEIBULL.DIST(AW$29,$L99,$K99,FALSE)*$S99*((1+'Inputs &amp; Summary'!$D$7)^AW$29))),IF($M99=Lists!$H$3,IF($K99&lt;1,((($R99*(1-$E99)+$Q99*(1-$F99))/$K99)*((1+'Inputs &amp; Summary'!$D$7)^AW$29)),((INT(AW$29/$K99)-INT((AW$29-1)/$K99))*($R99*(1-$E99)+$Q99*(1-$F99))*((1+'Inputs &amp; Summary'!$D$7)^AW$29))),((_xlfn.WEIBULL.DIST(AW$29,$L99,$K99,FALSE)*($R99*(1-$E99)+$Q99*(1-$F99))*((1+'Inputs &amp; Summary'!$D$7)^AW$29))))))</f>
        <v>0</v>
      </c>
      <c r="AX99" s="114">
        <f>$D99*IF(AX$29&gt;'Inputs &amp; Summary'!$D$5,0,IF(AX$29&gt;VLOOKUP($G99,Lists!$J$17:$K$21,2),IF($M99=Lists!$H$3,IF($K99&lt;1,(($S99/$K99)*((1+'Inputs &amp; Summary'!$D$7)^AX$29)),((INT(AX$29/$K99)-INT((AX$29-1)/$K99))*$S99*((1+'Inputs &amp; Summary'!$D$7)^AX$29))),(_xlfn.WEIBULL.DIST(AX$29,$L99,$K99,FALSE)*$S99*((1+'Inputs &amp; Summary'!$D$7)^AX$29))),IF($M99=Lists!$H$3,IF($K99&lt;1,((($R99*(1-$E99)+$Q99*(1-$F99))/$K99)*((1+'Inputs &amp; Summary'!$D$7)^AX$29)),((INT(AX$29/$K99)-INT((AX$29-1)/$K99))*($R99*(1-$E99)+$Q99*(1-$F99))*((1+'Inputs &amp; Summary'!$D$7)^AX$29))),((_xlfn.WEIBULL.DIST(AX$29,$L99,$K99,FALSE)*($R99*(1-$E99)+$Q99*(1-$F99))*((1+'Inputs &amp; Summary'!$D$7)^AX$29))))))</f>
        <v>0</v>
      </c>
      <c r="AY99" s="114">
        <f>$D99*IF(AY$29&gt;'Inputs &amp; Summary'!$D$5,0,IF(AY$29&gt;VLOOKUP($G99,Lists!$J$17:$K$21,2),IF($M99=Lists!$H$3,IF($K99&lt;1,(($S99/$K99)*((1+'Inputs &amp; Summary'!$D$7)^AY$29)),((INT(AY$29/$K99)-INT((AY$29-1)/$K99))*$S99*((1+'Inputs &amp; Summary'!$D$7)^AY$29))),(_xlfn.WEIBULL.DIST(AY$29,$L99,$K99,FALSE)*$S99*((1+'Inputs &amp; Summary'!$D$7)^AY$29))),IF($M99=Lists!$H$3,IF($K99&lt;1,((($R99*(1-$E99)+$Q99*(1-$F99))/$K99)*((1+'Inputs &amp; Summary'!$D$7)^AY$29)),((INT(AY$29/$K99)-INT((AY$29-1)/$K99))*($R99*(1-$E99)+$Q99*(1-$F99))*((1+'Inputs &amp; Summary'!$D$7)^AY$29))),((_xlfn.WEIBULL.DIST(AY$29,$L99,$K99,FALSE)*($R99*(1-$E99)+$Q99*(1-$F99))*((1+'Inputs &amp; Summary'!$D$7)^AY$29))))))</f>
        <v>0</v>
      </c>
      <c r="AZ99" s="114">
        <f>$D99*IF(AZ$29&gt;'Inputs &amp; Summary'!$D$5,0,IF(AZ$29&gt;VLOOKUP($G99,Lists!$J$17:$K$21,2),IF($M99=Lists!$H$3,IF($K99&lt;1,(($S99/$K99)*((1+'Inputs &amp; Summary'!$D$7)^AZ$29)),((INT(AZ$29/$K99)-INT((AZ$29-1)/$K99))*$S99*((1+'Inputs &amp; Summary'!$D$7)^AZ$29))),(_xlfn.WEIBULL.DIST(AZ$29,$L99,$K99,FALSE)*$S99*((1+'Inputs &amp; Summary'!$D$7)^AZ$29))),IF($M99=Lists!$H$3,IF($K99&lt;1,((($R99*(1-$E99)+$Q99*(1-$F99))/$K99)*((1+'Inputs &amp; Summary'!$D$7)^AZ$29)),((INT(AZ$29/$K99)-INT((AZ$29-1)/$K99))*($R99*(1-$E99)+$Q99*(1-$F99))*((1+'Inputs &amp; Summary'!$D$7)^AZ$29))),((_xlfn.WEIBULL.DIST(AZ$29,$L99,$K99,FALSE)*($R99*(1-$E99)+$Q99*(1-$F99))*((1+'Inputs &amp; Summary'!$D$7)^AZ$29))))))</f>
        <v>0</v>
      </c>
      <c r="BA99" s="114">
        <f>$D99*IF(BA$29&gt;'Inputs &amp; Summary'!$D$5,0,IF(BA$29&gt;VLOOKUP($G99,Lists!$J$17:$K$21,2),IF($M99=Lists!$H$3,IF($K99&lt;1,(($S99/$K99)*((1+'Inputs &amp; Summary'!$D$7)^BA$29)),((INT(BA$29/$K99)-INT((BA$29-1)/$K99))*$S99*((1+'Inputs &amp; Summary'!$D$7)^BA$29))),(_xlfn.WEIBULL.DIST(BA$29,$L99,$K99,FALSE)*$S99*((1+'Inputs &amp; Summary'!$D$7)^BA$29))),IF($M99=Lists!$H$3,IF($K99&lt;1,((($R99*(1-$E99)+$Q99*(1-$F99))/$K99)*((1+'Inputs &amp; Summary'!$D$7)^BA$29)),((INT(BA$29/$K99)-INT((BA$29-1)/$K99))*($R99*(1-$E99)+$Q99*(1-$F99))*((1+'Inputs &amp; Summary'!$D$7)^BA$29))),((_xlfn.WEIBULL.DIST(BA$29,$L99,$K99,FALSE)*($R99*(1-$E99)+$Q99*(1-$F99))*((1+'Inputs &amp; Summary'!$D$7)^BA$29))))))</f>
        <v>0</v>
      </c>
      <c r="BB99" s="114">
        <f>$D99*IF(BB$29&gt;'Inputs &amp; Summary'!$D$5,0,IF(BB$29&gt;VLOOKUP($G99,Lists!$J$17:$K$21,2),IF($M99=Lists!$H$3,IF($K99&lt;1,(($S99/$K99)*((1+'Inputs &amp; Summary'!$D$7)^BB$29)),((INT(BB$29/$K99)-INT((BB$29-1)/$K99))*$S99*((1+'Inputs &amp; Summary'!$D$7)^BB$29))),(_xlfn.WEIBULL.DIST(BB$29,$L99,$K99,FALSE)*$S99*((1+'Inputs &amp; Summary'!$D$7)^BB$29))),IF($M99=Lists!$H$3,IF($K99&lt;1,((($R99*(1-$E99)+$Q99*(1-$F99))/$K99)*((1+'Inputs &amp; Summary'!$D$7)^BB$29)),((INT(BB$29/$K99)-INT((BB$29-1)/$K99))*($R99*(1-$E99)+$Q99*(1-$F99))*((1+'Inputs &amp; Summary'!$D$7)^BB$29))),((_xlfn.WEIBULL.DIST(BB$29,$L99,$K99,FALSE)*($R99*(1-$E99)+$Q99*(1-$F99))*((1+'Inputs &amp; Summary'!$D$7)^BB$29))))))</f>
        <v>0</v>
      </c>
      <c r="BC99" s="114">
        <f>$D99*IF(BC$29&gt;'Inputs &amp; Summary'!$D$5,0,IF(BC$29&gt;VLOOKUP($G99,Lists!$J$17:$K$21,2),IF($M99=Lists!$H$3,IF($K99&lt;1,(($S99/$K99)*((1+'Inputs &amp; Summary'!$D$7)^BC$29)),((INT(BC$29/$K99)-INT((BC$29-1)/$K99))*$S99*((1+'Inputs &amp; Summary'!$D$7)^BC$29))),(_xlfn.WEIBULL.DIST(BC$29,$L99,$K99,FALSE)*$S99*((1+'Inputs &amp; Summary'!$D$7)^BC$29))),IF($M99=Lists!$H$3,IF($K99&lt;1,((($R99*(1-$E99)+$Q99*(1-$F99))/$K99)*((1+'Inputs &amp; Summary'!$D$7)^BC$29)),((INT(BC$29/$K99)-INT((BC$29-1)/$K99))*($R99*(1-$E99)+$Q99*(1-$F99))*((1+'Inputs &amp; Summary'!$D$7)^BC$29))),((_xlfn.WEIBULL.DIST(BC$29,$L99,$K99,FALSE)*($R99*(1-$E99)+$Q99*(1-$F99))*((1+'Inputs &amp; Summary'!$D$7)^BC$29))))))</f>
        <v>0</v>
      </c>
      <c r="BD99" s="114">
        <f>$D99*IF(BD$29&gt;'Inputs &amp; Summary'!$D$5,0,IF(BD$29&gt;VLOOKUP($G99,Lists!$J$17:$K$21,2),IF($M99=Lists!$H$3,IF($K99&lt;1,(($S99/$K99)*((1+'Inputs &amp; Summary'!$D$7)^BD$29)),((INT(BD$29/$K99)-INT((BD$29-1)/$K99))*$S99*((1+'Inputs &amp; Summary'!$D$7)^BD$29))),(_xlfn.WEIBULL.DIST(BD$29,$L99,$K99,FALSE)*$S99*((1+'Inputs &amp; Summary'!$D$7)^BD$29))),IF($M99=Lists!$H$3,IF($K99&lt;1,((($R99*(1-$E99)+$Q99*(1-$F99))/$K99)*((1+'Inputs &amp; Summary'!$D$7)^BD$29)),((INT(BD$29/$K99)-INT((BD$29-1)/$K99))*($R99*(1-$E99)+$Q99*(1-$F99))*((1+'Inputs &amp; Summary'!$D$7)^BD$29))),((_xlfn.WEIBULL.DIST(BD$29,$L99,$K99,FALSE)*($R99*(1-$E99)+$Q99*(1-$F99))*((1+'Inputs &amp; Summary'!$D$7)^BD$29))))))</f>
        <v>0</v>
      </c>
      <c r="BE99" s="114">
        <f>$D99*IF(BE$29&gt;'Inputs &amp; Summary'!$D$5,0,IF(BE$29&gt;VLOOKUP($G99,Lists!$J$17:$K$21,2),IF($M99=Lists!$H$3,IF($K99&lt;1,(($S99/$K99)*((1+'Inputs &amp; Summary'!$D$7)^BE$29)),((INT(BE$29/$K99)-INT((BE$29-1)/$K99))*$S99*((1+'Inputs &amp; Summary'!$D$7)^BE$29))),(_xlfn.WEIBULL.DIST(BE$29,$L99,$K99,FALSE)*$S99*((1+'Inputs &amp; Summary'!$D$7)^BE$29))),IF($M99=Lists!$H$3,IF($K99&lt;1,((($R99*(1-$E99)+$Q99*(1-$F99))/$K99)*((1+'Inputs &amp; Summary'!$D$7)^BE$29)),((INT(BE$29/$K99)-INT((BE$29-1)/$K99))*($R99*(1-$E99)+$Q99*(1-$F99))*((1+'Inputs &amp; Summary'!$D$7)^BE$29))),((_xlfn.WEIBULL.DIST(BE$29,$L99,$K99,FALSE)*($R99*(1-$E99)+$Q99*(1-$F99))*((1+'Inputs &amp; Summary'!$D$7)^BE$29))))))</f>
        <v>0</v>
      </c>
      <c r="BF99" s="114">
        <f>$D99*IF(BF$29&gt;'Inputs &amp; Summary'!$D$5,0,IF(BF$29&gt;VLOOKUP($G99,Lists!$J$17:$K$21,2),IF($M99=Lists!$H$3,IF($K99&lt;1,(($S99/$K99)*((1+'Inputs &amp; Summary'!$D$7)^BF$29)),((INT(BF$29/$K99)-INT((BF$29-1)/$K99))*$S99*((1+'Inputs &amp; Summary'!$D$7)^BF$29))),(_xlfn.WEIBULL.DIST(BF$29,$L99,$K99,FALSE)*$S99*((1+'Inputs &amp; Summary'!$D$7)^BF$29))),IF($M99=Lists!$H$3,IF($K99&lt;1,((($R99*(1-$E99)+$Q99*(1-$F99))/$K99)*((1+'Inputs &amp; Summary'!$D$7)^BF$29)),((INT(BF$29/$K99)-INT((BF$29-1)/$K99))*($R99*(1-$E99)+$Q99*(1-$F99))*((1+'Inputs &amp; Summary'!$D$7)^BF$29))),((_xlfn.WEIBULL.DIST(BF$29,$L99,$K99,FALSE)*($R99*(1-$E99)+$Q99*(1-$F99))*((1+'Inputs &amp; Summary'!$D$7)^BF$29))))))</f>
        <v>0</v>
      </c>
      <c r="BG99" s="114">
        <f>$D99*IF(BG$29&gt;'Inputs &amp; Summary'!$D$5,0,IF(BG$29&gt;VLOOKUP($G99,Lists!$J$17:$K$21,2),IF($M99=Lists!$H$3,IF($K99&lt;1,(($S99/$K99)*((1+'Inputs &amp; Summary'!$D$7)^BG$29)),((INT(BG$29/$K99)-INT((BG$29-1)/$K99))*$S99*((1+'Inputs &amp; Summary'!$D$7)^BG$29))),(_xlfn.WEIBULL.DIST(BG$29,$L99,$K99,FALSE)*$S99*((1+'Inputs &amp; Summary'!$D$7)^BG$29))),IF($M99=Lists!$H$3,IF($K99&lt;1,((($R99*(1-$E99)+$Q99*(1-$F99))/$K99)*((1+'Inputs &amp; Summary'!$D$7)^BG$29)),((INT(BG$29/$K99)-INT((BG$29-1)/$K99))*($R99*(1-$E99)+$Q99*(1-$F99))*((1+'Inputs &amp; Summary'!$D$7)^BG$29))),((_xlfn.WEIBULL.DIST(BG$29,$L99,$K99,FALSE)*($R99*(1-$E99)+$Q99*(1-$F99))*((1+'Inputs &amp; Summary'!$D$7)^BG$29))))))</f>
        <v>0</v>
      </c>
      <c r="BH99" s="114">
        <f>$D99*IF(BH$29&gt;'Inputs &amp; Summary'!$D$5,0,IF(BH$29&gt;VLOOKUP($G99,Lists!$J$17:$K$21,2),IF($M99=Lists!$H$3,IF($K99&lt;1,(($S99/$K99)*((1+'Inputs &amp; Summary'!$D$7)^BH$29)),((INT(BH$29/$K99)-INT((BH$29-1)/$K99))*$S99*((1+'Inputs &amp; Summary'!$D$7)^BH$29))),(_xlfn.WEIBULL.DIST(BH$29,$L99,$K99,FALSE)*$S99*((1+'Inputs &amp; Summary'!$D$7)^BH$29))),IF($M99=Lists!$H$3,IF($K99&lt;1,((($R99*(1-$E99)+$Q99*(1-$F99))/$K99)*((1+'Inputs &amp; Summary'!$D$7)^BH$29)),((INT(BH$29/$K99)-INT((BH$29-1)/$K99))*($R99*(1-$E99)+$Q99*(1-$F99))*((1+'Inputs &amp; Summary'!$D$7)^BH$29))),((_xlfn.WEIBULL.DIST(BH$29,$L99,$K99,FALSE)*($R99*(1-$E99)+$Q99*(1-$F99))*((1+'Inputs &amp; Summary'!$D$7)^BH$29))))))</f>
        <v>0</v>
      </c>
      <c r="BI99" s="114">
        <f>$D99*IF(BI$29&gt;'Inputs &amp; Summary'!$D$5,0,IF(BI$29&gt;VLOOKUP($G99,Lists!$J$17:$K$21,2),IF($M99=Lists!$H$3,IF($K99&lt;1,(($S99/$K99)*((1+'Inputs &amp; Summary'!$D$7)^BI$29)),((INT(BI$29/$K99)-INT((BI$29-1)/$K99))*$S99*((1+'Inputs &amp; Summary'!$D$7)^BI$29))),(_xlfn.WEIBULL.DIST(BI$29,$L99,$K99,FALSE)*$S99*((1+'Inputs &amp; Summary'!$D$7)^BI$29))),IF($M99=Lists!$H$3,IF($K99&lt;1,((($R99*(1-$E99)+$Q99*(1-$F99))/$K99)*((1+'Inputs &amp; Summary'!$D$7)^BI$29)),((INT(BI$29/$K99)-INT((BI$29-1)/$K99))*($R99*(1-$E99)+$Q99*(1-$F99))*((1+'Inputs &amp; Summary'!$D$7)^BI$29))),((_xlfn.WEIBULL.DIST(BI$29,$L99,$K99,FALSE)*($R99*(1-$E99)+$Q99*(1-$F99))*((1+'Inputs &amp; Summary'!$D$7)^BI$29))))))</f>
        <v>0</v>
      </c>
      <c r="BJ99" s="114">
        <f>$D99*IF(BJ$29&gt;'Inputs &amp; Summary'!$D$5,0,IF(BJ$29&gt;VLOOKUP($G99,Lists!$J$17:$K$21,2),IF($M99=Lists!$H$3,IF($K99&lt;1,(($S99/$K99)*((1+'Inputs &amp; Summary'!$D$7)^BJ$29)),((INT(BJ$29/$K99)-INT((BJ$29-1)/$K99))*$S99*((1+'Inputs &amp; Summary'!$D$7)^BJ$29))),(_xlfn.WEIBULL.DIST(BJ$29,$L99,$K99,FALSE)*$S99*((1+'Inputs &amp; Summary'!$D$7)^BJ$29))),IF($M99=Lists!$H$3,IF($K99&lt;1,((($R99*(1-$E99)+$Q99*(1-$F99))/$K99)*((1+'Inputs &amp; Summary'!$D$7)^BJ$29)),((INT(BJ$29/$K99)-INT((BJ$29-1)/$K99))*($R99*(1-$E99)+$Q99*(1-$F99))*((1+'Inputs &amp; Summary'!$D$7)^BJ$29))),((_xlfn.WEIBULL.DIST(BJ$29,$L99,$K99,FALSE)*($R99*(1-$E99)+$Q99*(1-$F99))*((1+'Inputs &amp; Summary'!$D$7)^BJ$29))))))</f>
        <v>0</v>
      </c>
      <c r="BK99" s="114">
        <f>$D99*IF(BK$29&gt;'Inputs &amp; Summary'!$D$5,0,IF(BK$29&gt;VLOOKUP($G99,Lists!$J$17:$K$21,2),IF($M99=Lists!$H$3,IF($K99&lt;1,(($S99/$K99)*((1+'Inputs &amp; Summary'!$D$7)^BK$29)),((INT(BK$29/$K99)-INT((BK$29-1)/$K99))*$S99*((1+'Inputs &amp; Summary'!$D$7)^BK$29))),(_xlfn.WEIBULL.DIST(BK$29,$L99,$K99,FALSE)*$S99*((1+'Inputs &amp; Summary'!$D$7)^BK$29))),IF($M99=Lists!$H$3,IF($K99&lt;1,((($R99*(1-$E99)+$Q99*(1-$F99))/$K99)*((1+'Inputs &amp; Summary'!$D$7)^BK$29)),((INT(BK$29/$K99)-INT((BK$29-1)/$K99))*($R99*(1-$E99)+$Q99*(1-$F99))*((1+'Inputs &amp; Summary'!$D$7)^BK$29))),((_xlfn.WEIBULL.DIST(BK$29,$L99,$K99,FALSE)*($R99*(1-$E99)+$Q99*(1-$F99))*((1+'Inputs &amp; Summary'!$D$7)^BK$29))))))</f>
        <v>0</v>
      </c>
      <c r="BL99" s="114">
        <f>$D99*IF(BL$29&gt;'Inputs &amp; Summary'!$D$5,0,IF(BL$29&gt;VLOOKUP($G99,Lists!$J$17:$K$21,2),IF($M99=Lists!$H$3,IF($K99&lt;1,(($S99/$K99)*((1+'Inputs &amp; Summary'!$D$7)^BL$29)),((INT(BL$29/$K99)-INT((BL$29-1)/$K99))*$S99*((1+'Inputs &amp; Summary'!$D$7)^BL$29))),(_xlfn.WEIBULL.DIST(BL$29,$L99,$K99,FALSE)*$S99*((1+'Inputs &amp; Summary'!$D$7)^BL$29))),IF($M99=Lists!$H$3,IF($K99&lt;1,((($R99*(1-$E99)+$Q99*(1-$F99))/$K99)*((1+'Inputs &amp; Summary'!$D$7)^BL$29)),((INT(BL$29/$K99)-INT((BL$29-1)/$K99))*($R99*(1-$E99)+$Q99*(1-$F99))*((1+'Inputs &amp; Summary'!$D$7)^BL$29))),((_xlfn.WEIBULL.DIST(BL$29,$L99,$K99,FALSE)*($R99*(1-$E99)+$Q99*(1-$F99))*((1+'Inputs &amp; Summary'!$D$7)^BL$29))))))</f>
        <v>0</v>
      </c>
    </row>
    <row r="100" spans="1:64" s="1" customFormat="1" x14ac:dyDescent="0.3">
      <c r="A100" s="79" t="s">
        <v>44</v>
      </c>
      <c r="B100" s="33" t="s">
        <v>307</v>
      </c>
      <c r="C100" s="33" t="s">
        <v>39</v>
      </c>
      <c r="D100" s="115">
        <v>0</v>
      </c>
      <c r="E100" s="68"/>
      <c r="F100" s="68"/>
      <c r="G100" s="213" t="s">
        <v>433</v>
      </c>
      <c r="H100" s="34" t="s">
        <v>294</v>
      </c>
      <c r="I100" s="34" t="s">
        <v>94</v>
      </c>
      <c r="J100" s="33">
        <f>VLOOKUP(I100,'Labor Rates'!$A$1:$B$16,2)</f>
        <v>21.23076923076923</v>
      </c>
      <c r="K100" s="35">
        <v>0.5</v>
      </c>
      <c r="L100" s="35">
        <v>1</v>
      </c>
      <c r="M100" s="33" t="s">
        <v>259</v>
      </c>
      <c r="N100" s="84">
        <f>'Inputs &amp; Summary'!$D$44</f>
        <v>103.04449648711943</v>
      </c>
      <c r="O100" s="35">
        <v>0.25</v>
      </c>
      <c r="P100" s="5">
        <v>0</v>
      </c>
      <c r="Q100" s="73">
        <f t="shared" si="16"/>
        <v>546.92848135471081</v>
      </c>
      <c r="R100" s="73">
        <f t="shared" si="17"/>
        <v>0</v>
      </c>
      <c r="S100" s="74">
        <f t="shared" si="18"/>
        <v>0</v>
      </c>
      <c r="T100" s="88"/>
      <c r="U100" s="80"/>
      <c r="V100" s="87">
        <f t="shared" si="19"/>
        <v>0</v>
      </c>
      <c r="W100" s="87">
        <f>NPV('Inputs &amp; Summary'!$D$6,Y100:BL100)</f>
        <v>0</v>
      </c>
      <c r="X100" s="90">
        <f t="shared" si="20"/>
        <v>0</v>
      </c>
      <c r="Y100" s="114">
        <f>$D100*IF(Y$29&gt;'Inputs &amp; Summary'!$D$5,0,IF(Y$29&gt;VLOOKUP($G100,Lists!$J$17:$K$21,2),IF($M100=Lists!$H$3,IF($K100&lt;1,(($S100/$K100)*((1+'Inputs &amp; Summary'!$D$7)^Y$29)),((INT(Y$29/$K100)-INT((Y$29-1)/$K100))*$S100*((1+'Inputs &amp; Summary'!$D$7)^Y$29))),(_xlfn.WEIBULL.DIST(Y$29,$L100,$K100,FALSE)*$S100*((1+'Inputs &amp; Summary'!$D$7)^Y$29))),IF($M100=Lists!$H$3,IF($K100&lt;1,((($R100*(1-$E100)+$Q100*(1-$F100))/$K100)*((1+'Inputs &amp; Summary'!$D$7)^Y$29)),((INT(Y$29/$K100)-INT((Y$29-1)/$K100))*($R100*(1-$E100)+$Q100*(1-$F100))*((1+'Inputs &amp; Summary'!$D$7)^Y$29))),((_xlfn.WEIBULL.DIST(Y$29,$L100,$K100,FALSE)*($R100*(1-$E100)+$Q100*(1-$F100))*((1+'Inputs &amp; Summary'!$D$7)^Y$29))))))</f>
        <v>0</v>
      </c>
      <c r="Z100" s="114">
        <f>$D100*IF(Z$29&gt;'Inputs &amp; Summary'!$D$5,0,IF(Z$29&gt;VLOOKUP($G100,Lists!$J$17:$K$21,2),IF($M100=Lists!$H$3,IF($K100&lt;1,(($S100/$K100)*((1+'Inputs &amp; Summary'!$D$7)^Z$29)),((INT(Z$29/$K100)-INT((Z$29-1)/$K100))*$S100*((1+'Inputs &amp; Summary'!$D$7)^Z$29))),(_xlfn.WEIBULL.DIST(Z$29,$L100,$K100,FALSE)*$S100*((1+'Inputs &amp; Summary'!$D$7)^Z$29))),IF($M100=Lists!$H$3,IF($K100&lt;1,((($R100*(1-$E100)+$Q100*(1-$F100))/$K100)*((1+'Inputs &amp; Summary'!$D$7)^Z$29)),((INT(Z$29/$K100)-INT((Z$29-1)/$K100))*($R100*(1-$E100)+$Q100*(1-$F100))*((1+'Inputs &amp; Summary'!$D$7)^Z$29))),((_xlfn.WEIBULL.DIST(Z$29,$L100,$K100,FALSE)*($R100*(1-$E100)+$Q100*(1-$F100))*((1+'Inputs &amp; Summary'!$D$7)^Z$29))))))</f>
        <v>0</v>
      </c>
      <c r="AA100" s="114">
        <f>$D100*IF(AA$29&gt;'Inputs &amp; Summary'!$D$5,0,IF(AA$29&gt;VLOOKUP($G100,Lists!$J$17:$K$21,2),IF($M100=Lists!$H$3,IF($K100&lt;1,(($S100/$K100)*((1+'Inputs &amp; Summary'!$D$7)^AA$29)),((INT(AA$29/$K100)-INT((AA$29-1)/$K100))*$S100*((1+'Inputs &amp; Summary'!$D$7)^AA$29))),(_xlfn.WEIBULL.DIST(AA$29,$L100,$K100,FALSE)*$S100*((1+'Inputs &amp; Summary'!$D$7)^AA$29))),IF($M100=Lists!$H$3,IF($K100&lt;1,((($R100*(1-$E100)+$Q100*(1-$F100))/$K100)*((1+'Inputs &amp; Summary'!$D$7)^AA$29)),((INT(AA$29/$K100)-INT((AA$29-1)/$K100))*($R100*(1-$E100)+$Q100*(1-$F100))*((1+'Inputs &amp; Summary'!$D$7)^AA$29))),((_xlfn.WEIBULL.DIST(AA$29,$L100,$K100,FALSE)*($R100*(1-$E100)+$Q100*(1-$F100))*((1+'Inputs &amp; Summary'!$D$7)^AA$29))))))</f>
        <v>0</v>
      </c>
      <c r="AB100" s="114">
        <f>$D100*IF(AB$29&gt;'Inputs &amp; Summary'!$D$5,0,IF(AB$29&gt;VLOOKUP($G100,Lists!$J$17:$K$21,2),IF($M100=Lists!$H$3,IF($K100&lt;1,(($S100/$K100)*((1+'Inputs &amp; Summary'!$D$7)^AB$29)),((INT(AB$29/$K100)-INT((AB$29-1)/$K100))*$S100*((1+'Inputs &amp; Summary'!$D$7)^AB$29))),(_xlfn.WEIBULL.DIST(AB$29,$L100,$K100,FALSE)*$S100*((1+'Inputs &amp; Summary'!$D$7)^AB$29))),IF($M100=Lists!$H$3,IF($K100&lt;1,((($R100*(1-$E100)+$Q100*(1-$F100))/$K100)*((1+'Inputs &amp; Summary'!$D$7)^AB$29)),((INT(AB$29/$K100)-INT((AB$29-1)/$K100))*($R100*(1-$E100)+$Q100*(1-$F100))*((1+'Inputs &amp; Summary'!$D$7)^AB$29))),((_xlfn.WEIBULL.DIST(AB$29,$L100,$K100,FALSE)*($R100*(1-$E100)+$Q100*(1-$F100))*((1+'Inputs &amp; Summary'!$D$7)^AB$29))))))</f>
        <v>0</v>
      </c>
      <c r="AC100" s="114">
        <f>$D100*IF(AC$29&gt;'Inputs &amp; Summary'!$D$5,0,IF(AC$29&gt;VLOOKUP($G100,Lists!$J$17:$K$21,2),IF($M100=Lists!$H$3,IF($K100&lt;1,(($S100/$K100)*((1+'Inputs &amp; Summary'!$D$7)^AC$29)),((INT(AC$29/$K100)-INT((AC$29-1)/$K100))*$S100*((1+'Inputs &amp; Summary'!$D$7)^AC$29))),(_xlfn.WEIBULL.DIST(AC$29,$L100,$K100,FALSE)*$S100*((1+'Inputs &amp; Summary'!$D$7)^AC$29))),IF($M100=Lists!$H$3,IF($K100&lt;1,((($R100*(1-$E100)+$Q100*(1-$F100))/$K100)*((1+'Inputs &amp; Summary'!$D$7)^AC$29)),((INT(AC$29/$K100)-INT((AC$29-1)/$K100))*($R100*(1-$E100)+$Q100*(1-$F100))*((1+'Inputs &amp; Summary'!$D$7)^AC$29))),((_xlfn.WEIBULL.DIST(AC$29,$L100,$K100,FALSE)*($R100*(1-$E100)+$Q100*(1-$F100))*((1+'Inputs &amp; Summary'!$D$7)^AC$29))))))</f>
        <v>0</v>
      </c>
      <c r="AD100" s="114">
        <f>$D100*IF(AD$29&gt;'Inputs &amp; Summary'!$D$5,0,IF(AD$29&gt;VLOOKUP($G100,Lists!$J$17:$K$21,2),IF($M100=Lists!$H$3,IF($K100&lt;1,(($S100/$K100)*((1+'Inputs &amp; Summary'!$D$7)^AD$29)),((INT(AD$29/$K100)-INT((AD$29-1)/$K100))*$S100*((1+'Inputs &amp; Summary'!$D$7)^AD$29))),(_xlfn.WEIBULL.DIST(AD$29,$L100,$K100,FALSE)*$S100*((1+'Inputs &amp; Summary'!$D$7)^AD$29))),IF($M100=Lists!$H$3,IF($K100&lt;1,((($R100*(1-$E100)+$Q100*(1-$F100))/$K100)*((1+'Inputs &amp; Summary'!$D$7)^AD$29)),((INT(AD$29/$K100)-INT((AD$29-1)/$K100))*($R100*(1-$E100)+$Q100*(1-$F100))*((1+'Inputs &amp; Summary'!$D$7)^AD$29))),((_xlfn.WEIBULL.DIST(AD$29,$L100,$K100,FALSE)*($R100*(1-$E100)+$Q100*(1-$F100))*((1+'Inputs &amp; Summary'!$D$7)^AD$29))))))</f>
        <v>0</v>
      </c>
      <c r="AE100" s="114">
        <f>$D100*IF(AE$29&gt;'Inputs &amp; Summary'!$D$5,0,IF(AE$29&gt;VLOOKUP($G100,Lists!$J$17:$K$21,2),IF($M100=Lists!$H$3,IF($K100&lt;1,(($S100/$K100)*((1+'Inputs &amp; Summary'!$D$7)^AE$29)),((INT(AE$29/$K100)-INT((AE$29-1)/$K100))*$S100*((1+'Inputs &amp; Summary'!$D$7)^AE$29))),(_xlfn.WEIBULL.DIST(AE$29,$L100,$K100,FALSE)*$S100*((1+'Inputs &amp; Summary'!$D$7)^AE$29))),IF($M100=Lists!$H$3,IF($K100&lt;1,((($R100*(1-$E100)+$Q100*(1-$F100))/$K100)*((1+'Inputs &amp; Summary'!$D$7)^AE$29)),((INT(AE$29/$K100)-INT((AE$29-1)/$K100))*($R100*(1-$E100)+$Q100*(1-$F100))*((1+'Inputs &amp; Summary'!$D$7)^AE$29))),((_xlfn.WEIBULL.DIST(AE$29,$L100,$K100,FALSE)*($R100*(1-$E100)+$Q100*(1-$F100))*((1+'Inputs &amp; Summary'!$D$7)^AE$29))))))</f>
        <v>0</v>
      </c>
      <c r="AF100" s="114">
        <f>$D100*IF(AF$29&gt;'Inputs &amp; Summary'!$D$5,0,IF(AF$29&gt;VLOOKUP($G100,Lists!$J$17:$K$21,2),IF($M100=Lists!$H$3,IF($K100&lt;1,(($S100/$K100)*((1+'Inputs &amp; Summary'!$D$7)^AF$29)),((INT(AF$29/$K100)-INT((AF$29-1)/$K100))*$S100*((1+'Inputs &amp; Summary'!$D$7)^AF$29))),(_xlfn.WEIBULL.DIST(AF$29,$L100,$K100,FALSE)*$S100*((1+'Inputs &amp; Summary'!$D$7)^AF$29))),IF($M100=Lists!$H$3,IF($K100&lt;1,((($R100*(1-$E100)+$Q100*(1-$F100))/$K100)*((1+'Inputs &amp; Summary'!$D$7)^AF$29)),((INT(AF$29/$K100)-INT((AF$29-1)/$K100))*($R100*(1-$E100)+$Q100*(1-$F100))*((1+'Inputs &amp; Summary'!$D$7)^AF$29))),((_xlfn.WEIBULL.DIST(AF$29,$L100,$K100,FALSE)*($R100*(1-$E100)+$Q100*(1-$F100))*((1+'Inputs &amp; Summary'!$D$7)^AF$29))))))</f>
        <v>0</v>
      </c>
      <c r="AG100" s="114">
        <f>$D100*IF(AG$29&gt;'Inputs &amp; Summary'!$D$5,0,IF(AG$29&gt;VLOOKUP($G100,Lists!$J$17:$K$21,2),IF($M100=Lists!$H$3,IF($K100&lt;1,(($S100/$K100)*((1+'Inputs &amp; Summary'!$D$7)^AG$29)),((INT(AG$29/$K100)-INT((AG$29-1)/$K100))*$S100*((1+'Inputs &amp; Summary'!$D$7)^AG$29))),(_xlfn.WEIBULL.DIST(AG$29,$L100,$K100,FALSE)*$S100*((1+'Inputs &amp; Summary'!$D$7)^AG$29))),IF($M100=Lists!$H$3,IF($K100&lt;1,((($R100*(1-$E100)+$Q100*(1-$F100))/$K100)*((1+'Inputs &amp; Summary'!$D$7)^AG$29)),((INT(AG$29/$K100)-INT((AG$29-1)/$K100))*($R100*(1-$E100)+$Q100*(1-$F100))*((1+'Inputs &amp; Summary'!$D$7)^AG$29))),((_xlfn.WEIBULL.DIST(AG$29,$L100,$K100,FALSE)*($R100*(1-$E100)+$Q100*(1-$F100))*((1+'Inputs &amp; Summary'!$D$7)^AG$29))))))</f>
        <v>0</v>
      </c>
      <c r="AH100" s="114">
        <f>$D100*IF(AH$29&gt;'Inputs &amp; Summary'!$D$5,0,IF(AH$29&gt;VLOOKUP($G100,Lists!$J$17:$K$21,2),IF($M100=Lists!$H$3,IF($K100&lt;1,(($S100/$K100)*((1+'Inputs &amp; Summary'!$D$7)^AH$29)),((INT(AH$29/$K100)-INT((AH$29-1)/$K100))*$S100*((1+'Inputs &amp; Summary'!$D$7)^AH$29))),(_xlfn.WEIBULL.DIST(AH$29,$L100,$K100,FALSE)*$S100*((1+'Inputs &amp; Summary'!$D$7)^AH$29))),IF($M100=Lists!$H$3,IF($K100&lt;1,((($R100*(1-$E100)+$Q100*(1-$F100))/$K100)*((1+'Inputs &amp; Summary'!$D$7)^AH$29)),((INT(AH$29/$K100)-INT((AH$29-1)/$K100))*($R100*(1-$E100)+$Q100*(1-$F100))*((1+'Inputs &amp; Summary'!$D$7)^AH$29))),((_xlfn.WEIBULL.DIST(AH$29,$L100,$K100,FALSE)*($R100*(1-$E100)+$Q100*(1-$F100))*((1+'Inputs &amp; Summary'!$D$7)^AH$29))))))</f>
        <v>0</v>
      </c>
      <c r="AI100" s="114">
        <f>$D100*IF(AI$29&gt;'Inputs &amp; Summary'!$D$5,0,IF(AI$29&gt;VLOOKUP($G100,Lists!$J$17:$K$21,2),IF($M100=Lists!$H$3,IF($K100&lt;1,(($S100/$K100)*((1+'Inputs &amp; Summary'!$D$7)^AI$29)),((INT(AI$29/$K100)-INT((AI$29-1)/$K100))*$S100*((1+'Inputs &amp; Summary'!$D$7)^AI$29))),(_xlfn.WEIBULL.DIST(AI$29,$L100,$K100,FALSE)*$S100*((1+'Inputs &amp; Summary'!$D$7)^AI$29))),IF($M100=Lists!$H$3,IF($K100&lt;1,((($R100*(1-$E100)+$Q100*(1-$F100))/$K100)*((1+'Inputs &amp; Summary'!$D$7)^AI$29)),((INT(AI$29/$K100)-INT((AI$29-1)/$K100))*($R100*(1-$E100)+$Q100*(1-$F100))*((1+'Inputs &amp; Summary'!$D$7)^AI$29))),((_xlfn.WEIBULL.DIST(AI$29,$L100,$K100,FALSE)*($R100*(1-$E100)+$Q100*(1-$F100))*((1+'Inputs &amp; Summary'!$D$7)^AI$29))))))</f>
        <v>0</v>
      </c>
      <c r="AJ100" s="114">
        <f>$D100*IF(AJ$29&gt;'Inputs &amp; Summary'!$D$5,0,IF(AJ$29&gt;VLOOKUP($G100,Lists!$J$17:$K$21,2),IF($M100=Lists!$H$3,IF($K100&lt;1,(($S100/$K100)*((1+'Inputs &amp; Summary'!$D$7)^AJ$29)),((INT(AJ$29/$K100)-INT((AJ$29-1)/$K100))*$S100*((1+'Inputs &amp; Summary'!$D$7)^AJ$29))),(_xlfn.WEIBULL.DIST(AJ$29,$L100,$K100,FALSE)*$S100*((1+'Inputs &amp; Summary'!$D$7)^AJ$29))),IF($M100=Lists!$H$3,IF($K100&lt;1,((($R100*(1-$E100)+$Q100*(1-$F100))/$K100)*((1+'Inputs &amp; Summary'!$D$7)^AJ$29)),((INT(AJ$29/$K100)-INT((AJ$29-1)/$K100))*($R100*(1-$E100)+$Q100*(1-$F100))*((1+'Inputs &amp; Summary'!$D$7)^AJ$29))),((_xlfn.WEIBULL.DIST(AJ$29,$L100,$K100,FALSE)*($R100*(1-$E100)+$Q100*(1-$F100))*((1+'Inputs &amp; Summary'!$D$7)^AJ$29))))))</f>
        <v>0</v>
      </c>
      <c r="AK100" s="114">
        <f>$D100*IF(AK$29&gt;'Inputs &amp; Summary'!$D$5,0,IF(AK$29&gt;VLOOKUP($G100,Lists!$J$17:$K$21,2),IF($M100=Lists!$H$3,IF($K100&lt;1,(($S100/$K100)*((1+'Inputs &amp; Summary'!$D$7)^AK$29)),((INT(AK$29/$K100)-INT((AK$29-1)/$K100))*$S100*((1+'Inputs &amp; Summary'!$D$7)^AK$29))),(_xlfn.WEIBULL.DIST(AK$29,$L100,$K100,FALSE)*$S100*((1+'Inputs &amp; Summary'!$D$7)^AK$29))),IF($M100=Lists!$H$3,IF($K100&lt;1,((($R100*(1-$E100)+$Q100*(1-$F100))/$K100)*((1+'Inputs &amp; Summary'!$D$7)^AK$29)),((INT(AK$29/$K100)-INT((AK$29-1)/$K100))*($R100*(1-$E100)+$Q100*(1-$F100))*((1+'Inputs &amp; Summary'!$D$7)^AK$29))),((_xlfn.WEIBULL.DIST(AK$29,$L100,$K100,FALSE)*($R100*(1-$E100)+$Q100*(1-$F100))*((1+'Inputs &amp; Summary'!$D$7)^AK$29))))))</f>
        <v>0</v>
      </c>
      <c r="AL100" s="114">
        <f>$D100*IF(AL$29&gt;'Inputs &amp; Summary'!$D$5,0,IF(AL$29&gt;VLOOKUP($G100,Lists!$J$17:$K$21,2),IF($M100=Lists!$H$3,IF($K100&lt;1,(($S100/$K100)*((1+'Inputs &amp; Summary'!$D$7)^AL$29)),((INT(AL$29/$K100)-INT((AL$29-1)/$K100))*$S100*((1+'Inputs &amp; Summary'!$D$7)^AL$29))),(_xlfn.WEIBULL.DIST(AL$29,$L100,$K100,FALSE)*$S100*((1+'Inputs &amp; Summary'!$D$7)^AL$29))),IF($M100=Lists!$H$3,IF($K100&lt;1,((($R100*(1-$E100)+$Q100*(1-$F100))/$K100)*((1+'Inputs &amp; Summary'!$D$7)^AL$29)),((INT(AL$29/$K100)-INT((AL$29-1)/$K100))*($R100*(1-$E100)+$Q100*(1-$F100))*((1+'Inputs &amp; Summary'!$D$7)^AL$29))),((_xlfn.WEIBULL.DIST(AL$29,$L100,$K100,FALSE)*($R100*(1-$E100)+$Q100*(1-$F100))*((1+'Inputs &amp; Summary'!$D$7)^AL$29))))))</f>
        <v>0</v>
      </c>
      <c r="AM100" s="114">
        <f>$D100*IF(AM$29&gt;'Inputs &amp; Summary'!$D$5,0,IF(AM$29&gt;VLOOKUP($G100,Lists!$J$17:$K$21,2),IF($M100=Lists!$H$3,IF($K100&lt;1,(($S100/$K100)*((1+'Inputs &amp; Summary'!$D$7)^AM$29)),((INT(AM$29/$K100)-INT((AM$29-1)/$K100))*$S100*((1+'Inputs &amp; Summary'!$D$7)^AM$29))),(_xlfn.WEIBULL.DIST(AM$29,$L100,$K100,FALSE)*$S100*((1+'Inputs &amp; Summary'!$D$7)^AM$29))),IF($M100=Lists!$H$3,IF($K100&lt;1,((($R100*(1-$E100)+$Q100*(1-$F100))/$K100)*((1+'Inputs &amp; Summary'!$D$7)^AM$29)),((INT(AM$29/$K100)-INT((AM$29-1)/$K100))*($R100*(1-$E100)+$Q100*(1-$F100))*((1+'Inputs &amp; Summary'!$D$7)^AM$29))),((_xlfn.WEIBULL.DIST(AM$29,$L100,$K100,FALSE)*($R100*(1-$E100)+$Q100*(1-$F100))*((1+'Inputs &amp; Summary'!$D$7)^AM$29))))))</f>
        <v>0</v>
      </c>
      <c r="AN100" s="114">
        <f>$D100*IF(AN$29&gt;'Inputs &amp; Summary'!$D$5,0,IF(AN$29&gt;VLOOKUP($G100,Lists!$J$17:$K$21,2),IF($M100=Lists!$H$3,IF($K100&lt;1,(($S100/$K100)*((1+'Inputs &amp; Summary'!$D$7)^AN$29)),((INT(AN$29/$K100)-INT((AN$29-1)/$K100))*$S100*((1+'Inputs &amp; Summary'!$D$7)^AN$29))),(_xlfn.WEIBULL.DIST(AN$29,$L100,$K100,FALSE)*$S100*((1+'Inputs &amp; Summary'!$D$7)^AN$29))),IF($M100=Lists!$H$3,IF($K100&lt;1,((($R100*(1-$E100)+$Q100*(1-$F100))/$K100)*((1+'Inputs &amp; Summary'!$D$7)^AN$29)),((INT(AN$29/$K100)-INT((AN$29-1)/$K100))*($R100*(1-$E100)+$Q100*(1-$F100))*((1+'Inputs &amp; Summary'!$D$7)^AN$29))),((_xlfn.WEIBULL.DIST(AN$29,$L100,$K100,FALSE)*($R100*(1-$E100)+$Q100*(1-$F100))*((1+'Inputs &amp; Summary'!$D$7)^AN$29))))))</f>
        <v>0</v>
      </c>
      <c r="AO100" s="114">
        <f>$D100*IF(AO$29&gt;'Inputs &amp; Summary'!$D$5,0,IF(AO$29&gt;VLOOKUP($G100,Lists!$J$17:$K$21,2),IF($M100=Lists!$H$3,IF($K100&lt;1,(($S100/$K100)*((1+'Inputs &amp; Summary'!$D$7)^AO$29)),((INT(AO$29/$K100)-INT((AO$29-1)/$K100))*$S100*((1+'Inputs &amp; Summary'!$D$7)^AO$29))),(_xlfn.WEIBULL.DIST(AO$29,$L100,$K100,FALSE)*$S100*((1+'Inputs &amp; Summary'!$D$7)^AO$29))),IF($M100=Lists!$H$3,IF($K100&lt;1,((($R100*(1-$E100)+$Q100*(1-$F100))/$K100)*((1+'Inputs &amp; Summary'!$D$7)^AO$29)),((INT(AO$29/$K100)-INT((AO$29-1)/$K100))*($R100*(1-$E100)+$Q100*(1-$F100))*((1+'Inputs &amp; Summary'!$D$7)^AO$29))),((_xlfn.WEIBULL.DIST(AO$29,$L100,$K100,FALSE)*($R100*(1-$E100)+$Q100*(1-$F100))*((1+'Inputs &amp; Summary'!$D$7)^AO$29))))))</f>
        <v>0</v>
      </c>
      <c r="AP100" s="114">
        <f>$D100*IF(AP$29&gt;'Inputs &amp; Summary'!$D$5,0,IF(AP$29&gt;VLOOKUP($G100,Lists!$J$17:$K$21,2),IF($M100=Lists!$H$3,IF($K100&lt;1,(($S100/$K100)*((1+'Inputs &amp; Summary'!$D$7)^AP$29)),((INT(AP$29/$K100)-INT((AP$29-1)/$K100))*$S100*((1+'Inputs &amp; Summary'!$D$7)^AP$29))),(_xlfn.WEIBULL.DIST(AP$29,$L100,$K100,FALSE)*$S100*((1+'Inputs &amp; Summary'!$D$7)^AP$29))),IF($M100=Lists!$H$3,IF($K100&lt;1,((($R100*(1-$E100)+$Q100*(1-$F100))/$K100)*((1+'Inputs &amp; Summary'!$D$7)^AP$29)),((INT(AP$29/$K100)-INT((AP$29-1)/$K100))*($R100*(1-$E100)+$Q100*(1-$F100))*((1+'Inputs &amp; Summary'!$D$7)^AP$29))),((_xlfn.WEIBULL.DIST(AP$29,$L100,$K100,FALSE)*($R100*(1-$E100)+$Q100*(1-$F100))*((1+'Inputs &amp; Summary'!$D$7)^AP$29))))))</f>
        <v>0</v>
      </c>
      <c r="AQ100" s="114">
        <f>$D100*IF(AQ$29&gt;'Inputs &amp; Summary'!$D$5,0,IF(AQ$29&gt;VLOOKUP($G100,Lists!$J$17:$K$21,2),IF($M100=Lists!$H$3,IF($K100&lt;1,(($S100/$K100)*((1+'Inputs &amp; Summary'!$D$7)^AQ$29)),((INT(AQ$29/$K100)-INT((AQ$29-1)/$K100))*$S100*((1+'Inputs &amp; Summary'!$D$7)^AQ$29))),(_xlfn.WEIBULL.DIST(AQ$29,$L100,$K100,FALSE)*$S100*((1+'Inputs &amp; Summary'!$D$7)^AQ$29))),IF($M100=Lists!$H$3,IF($K100&lt;1,((($R100*(1-$E100)+$Q100*(1-$F100))/$K100)*((1+'Inputs &amp; Summary'!$D$7)^AQ$29)),((INT(AQ$29/$K100)-INT((AQ$29-1)/$K100))*($R100*(1-$E100)+$Q100*(1-$F100))*((1+'Inputs &amp; Summary'!$D$7)^AQ$29))),((_xlfn.WEIBULL.DIST(AQ$29,$L100,$K100,FALSE)*($R100*(1-$E100)+$Q100*(1-$F100))*((1+'Inputs &amp; Summary'!$D$7)^AQ$29))))))</f>
        <v>0</v>
      </c>
      <c r="AR100" s="114">
        <f>$D100*IF(AR$29&gt;'Inputs &amp; Summary'!$D$5,0,IF(AR$29&gt;VLOOKUP($G100,Lists!$J$17:$K$21,2),IF($M100=Lists!$H$3,IF($K100&lt;1,(($S100/$K100)*((1+'Inputs &amp; Summary'!$D$7)^AR$29)),((INT(AR$29/$K100)-INT((AR$29-1)/$K100))*$S100*((1+'Inputs &amp; Summary'!$D$7)^AR$29))),(_xlfn.WEIBULL.DIST(AR$29,$L100,$K100,FALSE)*$S100*((1+'Inputs &amp; Summary'!$D$7)^AR$29))),IF($M100=Lists!$H$3,IF($K100&lt;1,((($R100*(1-$E100)+$Q100*(1-$F100))/$K100)*((1+'Inputs &amp; Summary'!$D$7)^AR$29)),((INT(AR$29/$K100)-INT((AR$29-1)/$K100))*($R100*(1-$E100)+$Q100*(1-$F100))*((1+'Inputs &amp; Summary'!$D$7)^AR$29))),((_xlfn.WEIBULL.DIST(AR$29,$L100,$K100,FALSE)*($R100*(1-$E100)+$Q100*(1-$F100))*((1+'Inputs &amp; Summary'!$D$7)^AR$29))))))</f>
        <v>0</v>
      </c>
      <c r="AS100" s="114">
        <f>$D100*IF(AS$29&gt;'Inputs &amp; Summary'!$D$5,0,IF(AS$29&gt;VLOOKUP($G100,Lists!$J$17:$K$21,2),IF($M100=Lists!$H$3,IF($K100&lt;1,(($S100/$K100)*((1+'Inputs &amp; Summary'!$D$7)^AS$29)),((INT(AS$29/$K100)-INT((AS$29-1)/$K100))*$S100*((1+'Inputs &amp; Summary'!$D$7)^AS$29))),(_xlfn.WEIBULL.DIST(AS$29,$L100,$K100,FALSE)*$S100*((1+'Inputs &amp; Summary'!$D$7)^AS$29))),IF($M100=Lists!$H$3,IF($K100&lt;1,((($R100*(1-$E100)+$Q100*(1-$F100))/$K100)*((1+'Inputs &amp; Summary'!$D$7)^AS$29)),((INT(AS$29/$K100)-INT((AS$29-1)/$K100))*($R100*(1-$E100)+$Q100*(1-$F100))*((1+'Inputs &amp; Summary'!$D$7)^AS$29))),((_xlfn.WEIBULL.DIST(AS$29,$L100,$K100,FALSE)*($R100*(1-$E100)+$Q100*(1-$F100))*((1+'Inputs &amp; Summary'!$D$7)^AS$29))))))</f>
        <v>0</v>
      </c>
      <c r="AT100" s="114">
        <f>$D100*IF(AT$29&gt;'Inputs &amp; Summary'!$D$5,0,IF(AT$29&gt;VLOOKUP($G100,Lists!$J$17:$K$21,2),IF($M100=Lists!$H$3,IF($K100&lt;1,(($S100/$K100)*((1+'Inputs &amp; Summary'!$D$7)^AT$29)),((INT(AT$29/$K100)-INT((AT$29-1)/$K100))*$S100*((1+'Inputs &amp; Summary'!$D$7)^AT$29))),(_xlfn.WEIBULL.DIST(AT$29,$L100,$K100,FALSE)*$S100*((1+'Inputs &amp; Summary'!$D$7)^AT$29))),IF($M100=Lists!$H$3,IF($K100&lt;1,((($R100*(1-$E100)+$Q100*(1-$F100))/$K100)*((1+'Inputs &amp; Summary'!$D$7)^AT$29)),((INT(AT$29/$K100)-INT((AT$29-1)/$K100))*($R100*(1-$E100)+$Q100*(1-$F100))*((1+'Inputs &amp; Summary'!$D$7)^AT$29))),((_xlfn.WEIBULL.DIST(AT$29,$L100,$K100,FALSE)*($R100*(1-$E100)+$Q100*(1-$F100))*((1+'Inputs &amp; Summary'!$D$7)^AT$29))))))</f>
        <v>0</v>
      </c>
      <c r="AU100" s="114">
        <f>$D100*IF(AU$29&gt;'Inputs &amp; Summary'!$D$5,0,IF(AU$29&gt;VLOOKUP($G100,Lists!$J$17:$K$21,2),IF($M100=Lists!$H$3,IF($K100&lt;1,(($S100/$K100)*((1+'Inputs &amp; Summary'!$D$7)^AU$29)),((INT(AU$29/$K100)-INT((AU$29-1)/$K100))*$S100*((1+'Inputs &amp; Summary'!$D$7)^AU$29))),(_xlfn.WEIBULL.DIST(AU$29,$L100,$K100,FALSE)*$S100*((1+'Inputs &amp; Summary'!$D$7)^AU$29))),IF($M100=Lists!$H$3,IF($K100&lt;1,((($R100*(1-$E100)+$Q100*(1-$F100))/$K100)*((1+'Inputs &amp; Summary'!$D$7)^AU$29)),((INT(AU$29/$K100)-INT((AU$29-1)/$K100))*($R100*(1-$E100)+$Q100*(1-$F100))*((1+'Inputs &amp; Summary'!$D$7)^AU$29))),((_xlfn.WEIBULL.DIST(AU$29,$L100,$K100,FALSE)*($R100*(1-$E100)+$Q100*(1-$F100))*((1+'Inputs &amp; Summary'!$D$7)^AU$29))))))</f>
        <v>0</v>
      </c>
      <c r="AV100" s="114">
        <f>$D100*IF(AV$29&gt;'Inputs &amp; Summary'!$D$5,0,IF(AV$29&gt;VLOOKUP($G100,Lists!$J$17:$K$21,2),IF($M100=Lists!$H$3,IF($K100&lt;1,(($S100/$K100)*((1+'Inputs &amp; Summary'!$D$7)^AV$29)),((INT(AV$29/$K100)-INT((AV$29-1)/$K100))*$S100*((1+'Inputs &amp; Summary'!$D$7)^AV$29))),(_xlfn.WEIBULL.DIST(AV$29,$L100,$K100,FALSE)*$S100*((1+'Inputs &amp; Summary'!$D$7)^AV$29))),IF($M100=Lists!$H$3,IF($K100&lt;1,((($R100*(1-$E100)+$Q100*(1-$F100))/$K100)*((1+'Inputs &amp; Summary'!$D$7)^AV$29)),((INT(AV$29/$K100)-INT((AV$29-1)/$K100))*($R100*(1-$E100)+$Q100*(1-$F100))*((1+'Inputs &amp; Summary'!$D$7)^AV$29))),((_xlfn.WEIBULL.DIST(AV$29,$L100,$K100,FALSE)*($R100*(1-$E100)+$Q100*(1-$F100))*((1+'Inputs &amp; Summary'!$D$7)^AV$29))))))</f>
        <v>0</v>
      </c>
      <c r="AW100" s="114">
        <f>$D100*IF(AW$29&gt;'Inputs &amp; Summary'!$D$5,0,IF(AW$29&gt;VLOOKUP($G100,Lists!$J$17:$K$21,2),IF($M100=Lists!$H$3,IF($K100&lt;1,(($S100/$K100)*((1+'Inputs &amp; Summary'!$D$7)^AW$29)),((INT(AW$29/$K100)-INT((AW$29-1)/$K100))*$S100*((1+'Inputs &amp; Summary'!$D$7)^AW$29))),(_xlfn.WEIBULL.DIST(AW$29,$L100,$K100,FALSE)*$S100*((1+'Inputs &amp; Summary'!$D$7)^AW$29))),IF($M100=Lists!$H$3,IF($K100&lt;1,((($R100*(1-$E100)+$Q100*(1-$F100))/$K100)*((1+'Inputs &amp; Summary'!$D$7)^AW$29)),((INT(AW$29/$K100)-INT((AW$29-1)/$K100))*($R100*(1-$E100)+$Q100*(1-$F100))*((1+'Inputs &amp; Summary'!$D$7)^AW$29))),((_xlfn.WEIBULL.DIST(AW$29,$L100,$K100,FALSE)*($R100*(1-$E100)+$Q100*(1-$F100))*((1+'Inputs &amp; Summary'!$D$7)^AW$29))))))</f>
        <v>0</v>
      </c>
      <c r="AX100" s="114">
        <f>$D100*IF(AX$29&gt;'Inputs &amp; Summary'!$D$5,0,IF(AX$29&gt;VLOOKUP($G100,Lists!$J$17:$K$21,2),IF($M100=Lists!$H$3,IF($K100&lt;1,(($S100/$K100)*((1+'Inputs &amp; Summary'!$D$7)^AX$29)),((INT(AX$29/$K100)-INT((AX$29-1)/$K100))*$S100*((1+'Inputs &amp; Summary'!$D$7)^AX$29))),(_xlfn.WEIBULL.DIST(AX$29,$L100,$K100,FALSE)*$S100*((1+'Inputs &amp; Summary'!$D$7)^AX$29))),IF($M100=Lists!$H$3,IF($K100&lt;1,((($R100*(1-$E100)+$Q100*(1-$F100))/$K100)*((1+'Inputs &amp; Summary'!$D$7)^AX$29)),((INT(AX$29/$K100)-INT((AX$29-1)/$K100))*($R100*(1-$E100)+$Q100*(1-$F100))*((1+'Inputs &amp; Summary'!$D$7)^AX$29))),((_xlfn.WEIBULL.DIST(AX$29,$L100,$K100,FALSE)*($R100*(1-$E100)+$Q100*(1-$F100))*((1+'Inputs &amp; Summary'!$D$7)^AX$29))))))</f>
        <v>0</v>
      </c>
      <c r="AY100" s="114">
        <f>$D100*IF(AY$29&gt;'Inputs &amp; Summary'!$D$5,0,IF(AY$29&gt;VLOOKUP($G100,Lists!$J$17:$K$21,2),IF($M100=Lists!$H$3,IF($K100&lt;1,(($S100/$K100)*((1+'Inputs &amp; Summary'!$D$7)^AY$29)),((INT(AY$29/$K100)-INT((AY$29-1)/$K100))*$S100*((1+'Inputs &amp; Summary'!$D$7)^AY$29))),(_xlfn.WEIBULL.DIST(AY$29,$L100,$K100,FALSE)*$S100*((1+'Inputs &amp; Summary'!$D$7)^AY$29))),IF($M100=Lists!$H$3,IF($K100&lt;1,((($R100*(1-$E100)+$Q100*(1-$F100))/$K100)*((1+'Inputs &amp; Summary'!$D$7)^AY$29)),((INT(AY$29/$K100)-INT((AY$29-1)/$K100))*($R100*(1-$E100)+$Q100*(1-$F100))*((1+'Inputs &amp; Summary'!$D$7)^AY$29))),((_xlfn.WEIBULL.DIST(AY$29,$L100,$K100,FALSE)*($R100*(1-$E100)+$Q100*(1-$F100))*((1+'Inputs &amp; Summary'!$D$7)^AY$29))))))</f>
        <v>0</v>
      </c>
      <c r="AZ100" s="114">
        <f>$D100*IF(AZ$29&gt;'Inputs &amp; Summary'!$D$5,0,IF(AZ$29&gt;VLOOKUP($G100,Lists!$J$17:$K$21,2),IF($M100=Lists!$H$3,IF($K100&lt;1,(($S100/$K100)*((1+'Inputs &amp; Summary'!$D$7)^AZ$29)),((INT(AZ$29/$K100)-INT((AZ$29-1)/$K100))*$S100*((1+'Inputs &amp; Summary'!$D$7)^AZ$29))),(_xlfn.WEIBULL.DIST(AZ$29,$L100,$K100,FALSE)*$S100*((1+'Inputs &amp; Summary'!$D$7)^AZ$29))),IF($M100=Lists!$H$3,IF($K100&lt;1,((($R100*(1-$E100)+$Q100*(1-$F100))/$K100)*((1+'Inputs &amp; Summary'!$D$7)^AZ$29)),((INT(AZ$29/$K100)-INT((AZ$29-1)/$K100))*($R100*(1-$E100)+$Q100*(1-$F100))*((1+'Inputs &amp; Summary'!$D$7)^AZ$29))),((_xlfn.WEIBULL.DIST(AZ$29,$L100,$K100,FALSE)*($R100*(1-$E100)+$Q100*(1-$F100))*((1+'Inputs &amp; Summary'!$D$7)^AZ$29))))))</f>
        <v>0</v>
      </c>
      <c r="BA100" s="114">
        <f>$D100*IF(BA$29&gt;'Inputs &amp; Summary'!$D$5,0,IF(BA$29&gt;VLOOKUP($G100,Lists!$J$17:$K$21,2),IF($M100=Lists!$H$3,IF($K100&lt;1,(($S100/$K100)*((1+'Inputs &amp; Summary'!$D$7)^BA$29)),((INT(BA$29/$K100)-INT((BA$29-1)/$K100))*$S100*((1+'Inputs &amp; Summary'!$D$7)^BA$29))),(_xlfn.WEIBULL.DIST(BA$29,$L100,$K100,FALSE)*$S100*((1+'Inputs &amp; Summary'!$D$7)^BA$29))),IF($M100=Lists!$H$3,IF($K100&lt;1,((($R100*(1-$E100)+$Q100*(1-$F100))/$K100)*((1+'Inputs &amp; Summary'!$D$7)^BA$29)),((INT(BA$29/$K100)-INT((BA$29-1)/$K100))*($R100*(1-$E100)+$Q100*(1-$F100))*((1+'Inputs &amp; Summary'!$D$7)^BA$29))),((_xlfn.WEIBULL.DIST(BA$29,$L100,$K100,FALSE)*($R100*(1-$E100)+$Q100*(1-$F100))*((1+'Inputs &amp; Summary'!$D$7)^BA$29))))))</f>
        <v>0</v>
      </c>
      <c r="BB100" s="114">
        <f>$D100*IF(BB$29&gt;'Inputs &amp; Summary'!$D$5,0,IF(BB$29&gt;VLOOKUP($G100,Lists!$J$17:$K$21,2),IF($M100=Lists!$H$3,IF($K100&lt;1,(($S100/$K100)*((1+'Inputs &amp; Summary'!$D$7)^BB$29)),((INT(BB$29/$K100)-INT((BB$29-1)/$K100))*$S100*((1+'Inputs &amp; Summary'!$D$7)^BB$29))),(_xlfn.WEIBULL.DIST(BB$29,$L100,$K100,FALSE)*$S100*((1+'Inputs &amp; Summary'!$D$7)^BB$29))),IF($M100=Lists!$H$3,IF($K100&lt;1,((($R100*(1-$E100)+$Q100*(1-$F100))/$K100)*((1+'Inputs &amp; Summary'!$D$7)^BB$29)),((INT(BB$29/$K100)-INT((BB$29-1)/$K100))*($R100*(1-$E100)+$Q100*(1-$F100))*((1+'Inputs &amp; Summary'!$D$7)^BB$29))),((_xlfn.WEIBULL.DIST(BB$29,$L100,$K100,FALSE)*($R100*(1-$E100)+$Q100*(1-$F100))*((1+'Inputs &amp; Summary'!$D$7)^BB$29))))))</f>
        <v>0</v>
      </c>
      <c r="BC100" s="114">
        <f>$D100*IF(BC$29&gt;'Inputs &amp; Summary'!$D$5,0,IF(BC$29&gt;VLOOKUP($G100,Lists!$J$17:$K$21,2),IF($M100=Lists!$H$3,IF($K100&lt;1,(($S100/$K100)*((1+'Inputs &amp; Summary'!$D$7)^BC$29)),((INT(BC$29/$K100)-INT((BC$29-1)/$K100))*$S100*((1+'Inputs &amp; Summary'!$D$7)^BC$29))),(_xlfn.WEIBULL.DIST(BC$29,$L100,$K100,FALSE)*$S100*((1+'Inputs &amp; Summary'!$D$7)^BC$29))),IF($M100=Lists!$H$3,IF($K100&lt;1,((($R100*(1-$E100)+$Q100*(1-$F100))/$K100)*((1+'Inputs &amp; Summary'!$D$7)^BC$29)),((INT(BC$29/$K100)-INT((BC$29-1)/$K100))*($R100*(1-$E100)+$Q100*(1-$F100))*((1+'Inputs &amp; Summary'!$D$7)^BC$29))),((_xlfn.WEIBULL.DIST(BC$29,$L100,$K100,FALSE)*($R100*(1-$E100)+$Q100*(1-$F100))*((1+'Inputs &amp; Summary'!$D$7)^BC$29))))))</f>
        <v>0</v>
      </c>
      <c r="BD100" s="114">
        <f>$D100*IF(BD$29&gt;'Inputs &amp; Summary'!$D$5,0,IF(BD$29&gt;VLOOKUP($G100,Lists!$J$17:$K$21,2),IF($M100=Lists!$H$3,IF($K100&lt;1,(($S100/$K100)*((1+'Inputs &amp; Summary'!$D$7)^BD$29)),((INT(BD$29/$K100)-INT((BD$29-1)/$K100))*$S100*((1+'Inputs &amp; Summary'!$D$7)^BD$29))),(_xlfn.WEIBULL.DIST(BD$29,$L100,$K100,FALSE)*$S100*((1+'Inputs &amp; Summary'!$D$7)^BD$29))),IF($M100=Lists!$H$3,IF($K100&lt;1,((($R100*(1-$E100)+$Q100*(1-$F100))/$K100)*((1+'Inputs &amp; Summary'!$D$7)^BD$29)),((INT(BD$29/$K100)-INT((BD$29-1)/$K100))*($R100*(1-$E100)+$Q100*(1-$F100))*((1+'Inputs &amp; Summary'!$D$7)^BD$29))),((_xlfn.WEIBULL.DIST(BD$29,$L100,$K100,FALSE)*($R100*(1-$E100)+$Q100*(1-$F100))*((1+'Inputs &amp; Summary'!$D$7)^BD$29))))))</f>
        <v>0</v>
      </c>
      <c r="BE100" s="114">
        <f>$D100*IF(BE$29&gt;'Inputs &amp; Summary'!$D$5,0,IF(BE$29&gt;VLOOKUP($G100,Lists!$J$17:$K$21,2),IF($M100=Lists!$H$3,IF($K100&lt;1,(($S100/$K100)*((1+'Inputs &amp; Summary'!$D$7)^BE$29)),((INT(BE$29/$K100)-INT((BE$29-1)/$K100))*$S100*((1+'Inputs &amp; Summary'!$D$7)^BE$29))),(_xlfn.WEIBULL.DIST(BE$29,$L100,$K100,FALSE)*$S100*((1+'Inputs &amp; Summary'!$D$7)^BE$29))),IF($M100=Lists!$H$3,IF($K100&lt;1,((($R100*(1-$E100)+$Q100*(1-$F100))/$K100)*((1+'Inputs &amp; Summary'!$D$7)^BE$29)),((INT(BE$29/$K100)-INT((BE$29-1)/$K100))*($R100*(1-$E100)+$Q100*(1-$F100))*((1+'Inputs &amp; Summary'!$D$7)^BE$29))),((_xlfn.WEIBULL.DIST(BE$29,$L100,$K100,FALSE)*($R100*(1-$E100)+$Q100*(1-$F100))*((1+'Inputs &amp; Summary'!$D$7)^BE$29))))))</f>
        <v>0</v>
      </c>
      <c r="BF100" s="114">
        <f>$D100*IF(BF$29&gt;'Inputs &amp; Summary'!$D$5,0,IF(BF$29&gt;VLOOKUP($G100,Lists!$J$17:$K$21,2),IF($M100=Lists!$H$3,IF($K100&lt;1,(($S100/$K100)*((1+'Inputs &amp; Summary'!$D$7)^BF$29)),((INT(BF$29/$K100)-INT((BF$29-1)/$K100))*$S100*((1+'Inputs &amp; Summary'!$D$7)^BF$29))),(_xlfn.WEIBULL.DIST(BF$29,$L100,$K100,FALSE)*$S100*((1+'Inputs &amp; Summary'!$D$7)^BF$29))),IF($M100=Lists!$H$3,IF($K100&lt;1,((($R100*(1-$E100)+$Q100*(1-$F100))/$K100)*((1+'Inputs &amp; Summary'!$D$7)^BF$29)),((INT(BF$29/$K100)-INT((BF$29-1)/$K100))*($R100*(1-$E100)+$Q100*(1-$F100))*((1+'Inputs &amp; Summary'!$D$7)^BF$29))),((_xlfn.WEIBULL.DIST(BF$29,$L100,$K100,FALSE)*($R100*(1-$E100)+$Q100*(1-$F100))*((1+'Inputs &amp; Summary'!$D$7)^BF$29))))))</f>
        <v>0</v>
      </c>
      <c r="BG100" s="114">
        <f>$D100*IF(BG$29&gt;'Inputs &amp; Summary'!$D$5,0,IF(BG$29&gt;VLOOKUP($G100,Lists!$J$17:$K$21,2),IF($M100=Lists!$H$3,IF($K100&lt;1,(($S100/$K100)*((1+'Inputs &amp; Summary'!$D$7)^BG$29)),((INT(BG$29/$K100)-INT((BG$29-1)/$K100))*$S100*((1+'Inputs &amp; Summary'!$D$7)^BG$29))),(_xlfn.WEIBULL.DIST(BG$29,$L100,$K100,FALSE)*$S100*((1+'Inputs &amp; Summary'!$D$7)^BG$29))),IF($M100=Lists!$H$3,IF($K100&lt;1,((($R100*(1-$E100)+$Q100*(1-$F100))/$K100)*((1+'Inputs &amp; Summary'!$D$7)^BG$29)),((INT(BG$29/$K100)-INT((BG$29-1)/$K100))*($R100*(1-$E100)+$Q100*(1-$F100))*((1+'Inputs &amp; Summary'!$D$7)^BG$29))),((_xlfn.WEIBULL.DIST(BG$29,$L100,$K100,FALSE)*($R100*(1-$E100)+$Q100*(1-$F100))*((1+'Inputs &amp; Summary'!$D$7)^BG$29))))))</f>
        <v>0</v>
      </c>
      <c r="BH100" s="114">
        <f>$D100*IF(BH$29&gt;'Inputs &amp; Summary'!$D$5,0,IF(BH$29&gt;VLOOKUP($G100,Lists!$J$17:$K$21,2),IF($M100=Lists!$H$3,IF($K100&lt;1,(($S100/$K100)*((1+'Inputs &amp; Summary'!$D$7)^BH$29)),((INT(BH$29/$K100)-INT((BH$29-1)/$K100))*$S100*((1+'Inputs &amp; Summary'!$D$7)^BH$29))),(_xlfn.WEIBULL.DIST(BH$29,$L100,$K100,FALSE)*$S100*((1+'Inputs &amp; Summary'!$D$7)^BH$29))),IF($M100=Lists!$H$3,IF($K100&lt;1,((($R100*(1-$E100)+$Q100*(1-$F100))/$K100)*((1+'Inputs &amp; Summary'!$D$7)^BH$29)),((INT(BH$29/$K100)-INT((BH$29-1)/$K100))*($R100*(1-$E100)+$Q100*(1-$F100))*((1+'Inputs &amp; Summary'!$D$7)^BH$29))),((_xlfn.WEIBULL.DIST(BH$29,$L100,$K100,FALSE)*($R100*(1-$E100)+$Q100*(1-$F100))*((1+'Inputs &amp; Summary'!$D$7)^BH$29))))))</f>
        <v>0</v>
      </c>
      <c r="BI100" s="114">
        <f>$D100*IF(BI$29&gt;'Inputs &amp; Summary'!$D$5,0,IF(BI$29&gt;VLOOKUP($G100,Lists!$J$17:$K$21,2),IF($M100=Lists!$H$3,IF($K100&lt;1,(($S100/$K100)*((1+'Inputs &amp; Summary'!$D$7)^BI$29)),((INT(BI$29/$K100)-INT((BI$29-1)/$K100))*$S100*((1+'Inputs &amp; Summary'!$D$7)^BI$29))),(_xlfn.WEIBULL.DIST(BI$29,$L100,$K100,FALSE)*$S100*((1+'Inputs &amp; Summary'!$D$7)^BI$29))),IF($M100=Lists!$H$3,IF($K100&lt;1,((($R100*(1-$E100)+$Q100*(1-$F100))/$K100)*((1+'Inputs &amp; Summary'!$D$7)^BI$29)),((INT(BI$29/$K100)-INT((BI$29-1)/$K100))*($R100*(1-$E100)+$Q100*(1-$F100))*((1+'Inputs &amp; Summary'!$D$7)^BI$29))),((_xlfn.WEIBULL.DIST(BI$29,$L100,$K100,FALSE)*($R100*(1-$E100)+$Q100*(1-$F100))*((1+'Inputs &amp; Summary'!$D$7)^BI$29))))))</f>
        <v>0</v>
      </c>
      <c r="BJ100" s="114">
        <f>$D100*IF(BJ$29&gt;'Inputs &amp; Summary'!$D$5,0,IF(BJ$29&gt;VLOOKUP($G100,Lists!$J$17:$K$21,2),IF($M100=Lists!$H$3,IF($K100&lt;1,(($S100/$K100)*((1+'Inputs &amp; Summary'!$D$7)^BJ$29)),((INT(BJ$29/$K100)-INT((BJ$29-1)/$K100))*$S100*((1+'Inputs &amp; Summary'!$D$7)^BJ$29))),(_xlfn.WEIBULL.DIST(BJ$29,$L100,$K100,FALSE)*$S100*((1+'Inputs &amp; Summary'!$D$7)^BJ$29))),IF($M100=Lists!$H$3,IF($K100&lt;1,((($R100*(1-$E100)+$Q100*(1-$F100))/$K100)*((1+'Inputs &amp; Summary'!$D$7)^BJ$29)),((INT(BJ$29/$K100)-INT((BJ$29-1)/$K100))*($R100*(1-$E100)+$Q100*(1-$F100))*((1+'Inputs &amp; Summary'!$D$7)^BJ$29))),((_xlfn.WEIBULL.DIST(BJ$29,$L100,$K100,FALSE)*($R100*(1-$E100)+$Q100*(1-$F100))*((1+'Inputs &amp; Summary'!$D$7)^BJ$29))))))</f>
        <v>0</v>
      </c>
      <c r="BK100" s="114">
        <f>$D100*IF(BK$29&gt;'Inputs &amp; Summary'!$D$5,0,IF(BK$29&gt;VLOOKUP($G100,Lists!$J$17:$K$21,2),IF($M100=Lists!$H$3,IF($K100&lt;1,(($S100/$K100)*((1+'Inputs &amp; Summary'!$D$7)^BK$29)),((INT(BK$29/$K100)-INT((BK$29-1)/$K100))*$S100*((1+'Inputs &amp; Summary'!$D$7)^BK$29))),(_xlfn.WEIBULL.DIST(BK$29,$L100,$K100,FALSE)*$S100*((1+'Inputs &amp; Summary'!$D$7)^BK$29))),IF($M100=Lists!$H$3,IF($K100&lt;1,((($R100*(1-$E100)+$Q100*(1-$F100))/$K100)*((1+'Inputs &amp; Summary'!$D$7)^BK$29)),((INT(BK$29/$K100)-INT((BK$29-1)/$K100))*($R100*(1-$E100)+$Q100*(1-$F100))*((1+'Inputs &amp; Summary'!$D$7)^BK$29))),((_xlfn.WEIBULL.DIST(BK$29,$L100,$K100,FALSE)*($R100*(1-$E100)+$Q100*(1-$F100))*((1+'Inputs &amp; Summary'!$D$7)^BK$29))))))</f>
        <v>0</v>
      </c>
      <c r="BL100" s="114">
        <f>$D100*IF(BL$29&gt;'Inputs &amp; Summary'!$D$5,0,IF(BL$29&gt;VLOOKUP($G100,Lists!$J$17:$K$21,2),IF($M100=Lists!$H$3,IF($K100&lt;1,(($S100/$K100)*((1+'Inputs &amp; Summary'!$D$7)^BL$29)),((INT(BL$29/$K100)-INT((BL$29-1)/$K100))*$S100*((1+'Inputs &amp; Summary'!$D$7)^BL$29))),(_xlfn.WEIBULL.DIST(BL$29,$L100,$K100,FALSE)*$S100*((1+'Inputs &amp; Summary'!$D$7)^BL$29))),IF($M100=Lists!$H$3,IF($K100&lt;1,((($R100*(1-$E100)+$Q100*(1-$F100))/$K100)*((1+'Inputs &amp; Summary'!$D$7)^BL$29)),((INT(BL$29/$K100)-INT((BL$29-1)/$K100))*($R100*(1-$E100)+$Q100*(1-$F100))*((1+'Inputs &amp; Summary'!$D$7)^BL$29))),((_xlfn.WEIBULL.DIST(BL$29,$L100,$K100,FALSE)*($R100*(1-$E100)+$Q100*(1-$F100))*((1+'Inputs &amp; Summary'!$D$7)^BL$29))))))</f>
        <v>0</v>
      </c>
    </row>
    <row r="101" spans="1:64" s="1" customFormat="1" x14ac:dyDescent="0.3">
      <c r="A101" s="79" t="s">
        <v>43</v>
      </c>
      <c r="B101" s="33" t="s">
        <v>307</v>
      </c>
      <c r="C101" s="33" t="s">
        <v>39</v>
      </c>
      <c r="D101" s="68">
        <v>0</v>
      </c>
      <c r="E101" s="68"/>
      <c r="F101" s="68"/>
      <c r="G101" s="213" t="s">
        <v>433</v>
      </c>
      <c r="H101" s="34" t="s">
        <v>294</v>
      </c>
      <c r="I101" s="34" t="s">
        <v>270</v>
      </c>
      <c r="J101" s="33">
        <f>VLOOKUP(I101,'Labor Rates'!$A$1:$B$16,2)</f>
        <v>25.173076923076923</v>
      </c>
      <c r="K101" s="35">
        <v>0.5</v>
      </c>
      <c r="L101" s="35">
        <v>1</v>
      </c>
      <c r="M101" s="33" t="s">
        <v>259</v>
      </c>
      <c r="N101" s="84">
        <f>'Inputs &amp; Summary'!$D$44</f>
        <v>103.04449648711943</v>
      </c>
      <c r="O101" s="35">
        <v>0.1</v>
      </c>
      <c r="P101" s="5">
        <v>0</v>
      </c>
      <c r="Q101" s="73">
        <f t="shared" si="16"/>
        <v>259.39470365699879</v>
      </c>
      <c r="R101" s="73">
        <f t="shared" si="17"/>
        <v>0</v>
      </c>
      <c r="S101" s="74">
        <f t="shared" si="18"/>
        <v>0</v>
      </c>
      <c r="T101" s="88"/>
      <c r="U101" s="80"/>
      <c r="V101" s="87">
        <f t="shared" si="19"/>
        <v>0</v>
      </c>
      <c r="W101" s="87">
        <f>NPV('Inputs &amp; Summary'!$D$6,Y101:BL101)</f>
        <v>0</v>
      </c>
      <c r="X101" s="90">
        <f t="shared" si="20"/>
        <v>0</v>
      </c>
      <c r="Y101" s="114">
        <f>$D101*IF(Y$29&gt;'Inputs &amp; Summary'!$D$5,0,IF(Y$29&gt;VLOOKUP($G101,Lists!$J$17:$K$21,2),IF($M101=Lists!$H$3,IF($K101&lt;1,(($S101/$K101)*((1+'Inputs &amp; Summary'!$D$7)^Y$29)),((INT(Y$29/$K101)-INT((Y$29-1)/$K101))*$S101*((1+'Inputs &amp; Summary'!$D$7)^Y$29))),(_xlfn.WEIBULL.DIST(Y$29,$L101,$K101,FALSE)*$S101*((1+'Inputs &amp; Summary'!$D$7)^Y$29))),IF($M101=Lists!$H$3,IF($K101&lt;1,((($R101*(1-$E101)+$Q101*(1-$F101))/$K101)*((1+'Inputs &amp; Summary'!$D$7)^Y$29)),((INT(Y$29/$K101)-INT((Y$29-1)/$K101))*($R101*(1-$E101)+$Q101*(1-$F101))*((1+'Inputs &amp; Summary'!$D$7)^Y$29))),((_xlfn.WEIBULL.DIST(Y$29,$L101,$K101,FALSE)*($R101*(1-$E101)+$Q101*(1-$F101))*((1+'Inputs &amp; Summary'!$D$7)^Y$29))))))</f>
        <v>0</v>
      </c>
      <c r="Z101" s="114">
        <f>$D101*IF(Z$29&gt;'Inputs &amp; Summary'!$D$5,0,IF(Z$29&gt;VLOOKUP($G101,Lists!$J$17:$K$21,2),IF($M101=Lists!$H$3,IF($K101&lt;1,(($S101/$K101)*((1+'Inputs &amp; Summary'!$D$7)^Z$29)),((INT(Z$29/$K101)-INT((Z$29-1)/$K101))*$S101*((1+'Inputs &amp; Summary'!$D$7)^Z$29))),(_xlfn.WEIBULL.DIST(Z$29,$L101,$K101,FALSE)*$S101*((1+'Inputs &amp; Summary'!$D$7)^Z$29))),IF($M101=Lists!$H$3,IF($K101&lt;1,((($R101*(1-$E101)+$Q101*(1-$F101))/$K101)*((1+'Inputs &amp; Summary'!$D$7)^Z$29)),((INT(Z$29/$K101)-INT((Z$29-1)/$K101))*($R101*(1-$E101)+$Q101*(1-$F101))*((1+'Inputs &amp; Summary'!$D$7)^Z$29))),((_xlfn.WEIBULL.DIST(Z$29,$L101,$K101,FALSE)*($R101*(1-$E101)+$Q101*(1-$F101))*((1+'Inputs &amp; Summary'!$D$7)^Z$29))))))</f>
        <v>0</v>
      </c>
      <c r="AA101" s="114">
        <f>$D101*IF(AA$29&gt;'Inputs &amp; Summary'!$D$5,0,IF(AA$29&gt;VLOOKUP($G101,Lists!$J$17:$K$21,2),IF($M101=Lists!$H$3,IF($K101&lt;1,(($S101/$K101)*((1+'Inputs &amp; Summary'!$D$7)^AA$29)),((INT(AA$29/$K101)-INT((AA$29-1)/$K101))*$S101*((1+'Inputs &amp; Summary'!$D$7)^AA$29))),(_xlfn.WEIBULL.DIST(AA$29,$L101,$K101,FALSE)*$S101*((1+'Inputs &amp; Summary'!$D$7)^AA$29))),IF($M101=Lists!$H$3,IF($K101&lt;1,((($R101*(1-$E101)+$Q101*(1-$F101))/$K101)*((1+'Inputs &amp; Summary'!$D$7)^AA$29)),((INT(AA$29/$K101)-INT((AA$29-1)/$K101))*($R101*(1-$E101)+$Q101*(1-$F101))*((1+'Inputs &amp; Summary'!$D$7)^AA$29))),((_xlfn.WEIBULL.DIST(AA$29,$L101,$K101,FALSE)*($R101*(1-$E101)+$Q101*(1-$F101))*((1+'Inputs &amp; Summary'!$D$7)^AA$29))))))</f>
        <v>0</v>
      </c>
      <c r="AB101" s="114">
        <f>$D101*IF(AB$29&gt;'Inputs &amp; Summary'!$D$5,0,IF(AB$29&gt;VLOOKUP($G101,Lists!$J$17:$K$21,2),IF($M101=Lists!$H$3,IF($K101&lt;1,(($S101/$K101)*((1+'Inputs &amp; Summary'!$D$7)^AB$29)),((INT(AB$29/$K101)-INT((AB$29-1)/$K101))*$S101*((1+'Inputs &amp; Summary'!$D$7)^AB$29))),(_xlfn.WEIBULL.DIST(AB$29,$L101,$K101,FALSE)*$S101*((1+'Inputs &amp; Summary'!$D$7)^AB$29))),IF($M101=Lists!$H$3,IF($K101&lt;1,((($R101*(1-$E101)+$Q101*(1-$F101))/$K101)*((1+'Inputs &amp; Summary'!$D$7)^AB$29)),((INT(AB$29/$K101)-INT((AB$29-1)/$K101))*($R101*(1-$E101)+$Q101*(1-$F101))*((1+'Inputs &amp; Summary'!$D$7)^AB$29))),((_xlfn.WEIBULL.DIST(AB$29,$L101,$K101,FALSE)*($R101*(1-$E101)+$Q101*(1-$F101))*((1+'Inputs &amp; Summary'!$D$7)^AB$29))))))</f>
        <v>0</v>
      </c>
      <c r="AC101" s="114">
        <f>$D101*IF(AC$29&gt;'Inputs &amp; Summary'!$D$5,0,IF(AC$29&gt;VLOOKUP($G101,Lists!$J$17:$K$21,2),IF($M101=Lists!$H$3,IF($K101&lt;1,(($S101/$K101)*((1+'Inputs &amp; Summary'!$D$7)^AC$29)),((INT(AC$29/$K101)-INT((AC$29-1)/$K101))*$S101*((1+'Inputs &amp; Summary'!$D$7)^AC$29))),(_xlfn.WEIBULL.DIST(AC$29,$L101,$K101,FALSE)*$S101*((1+'Inputs &amp; Summary'!$D$7)^AC$29))),IF($M101=Lists!$H$3,IF($K101&lt;1,((($R101*(1-$E101)+$Q101*(1-$F101))/$K101)*((1+'Inputs &amp; Summary'!$D$7)^AC$29)),((INT(AC$29/$K101)-INT((AC$29-1)/$K101))*($R101*(1-$E101)+$Q101*(1-$F101))*((1+'Inputs &amp; Summary'!$D$7)^AC$29))),((_xlfn.WEIBULL.DIST(AC$29,$L101,$K101,FALSE)*($R101*(1-$E101)+$Q101*(1-$F101))*((1+'Inputs &amp; Summary'!$D$7)^AC$29))))))</f>
        <v>0</v>
      </c>
      <c r="AD101" s="114">
        <f>$D101*IF(AD$29&gt;'Inputs &amp; Summary'!$D$5,0,IF(AD$29&gt;VLOOKUP($G101,Lists!$J$17:$K$21,2),IF($M101=Lists!$H$3,IF($K101&lt;1,(($S101/$K101)*((1+'Inputs &amp; Summary'!$D$7)^AD$29)),((INT(AD$29/$K101)-INT((AD$29-1)/$K101))*$S101*((1+'Inputs &amp; Summary'!$D$7)^AD$29))),(_xlfn.WEIBULL.DIST(AD$29,$L101,$K101,FALSE)*$S101*((1+'Inputs &amp; Summary'!$D$7)^AD$29))),IF($M101=Lists!$H$3,IF($K101&lt;1,((($R101*(1-$E101)+$Q101*(1-$F101))/$K101)*((1+'Inputs &amp; Summary'!$D$7)^AD$29)),((INT(AD$29/$K101)-INT((AD$29-1)/$K101))*($R101*(1-$E101)+$Q101*(1-$F101))*((1+'Inputs &amp; Summary'!$D$7)^AD$29))),((_xlfn.WEIBULL.DIST(AD$29,$L101,$K101,FALSE)*($R101*(1-$E101)+$Q101*(1-$F101))*((1+'Inputs &amp; Summary'!$D$7)^AD$29))))))</f>
        <v>0</v>
      </c>
      <c r="AE101" s="114">
        <f>$D101*IF(AE$29&gt;'Inputs &amp; Summary'!$D$5,0,IF(AE$29&gt;VLOOKUP($G101,Lists!$J$17:$K$21,2),IF($M101=Lists!$H$3,IF($K101&lt;1,(($S101/$K101)*((1+'Inputs &amp; Summary'!$D$7)^AE$29)),((INT(AE$29/$K101)-INT((AE$29-1)/$K101))*$S101*((1+'Inputs &amp; Summary'!$D$7)^AE$29))),(_xlfn.WEIBULL.DIST(AE$29,$L101,$K101,FALSE)*$S101*((1+'Inputs &amp; Summary'!$D$7)^AE$29))),IF($M101=Lists!$H$3,IF($K101&lt;1,((($R101*(1-$E101)+$Q101*(1-$F101))/$K101)*((1+'Inputs &amp; Summary'!$D$7)^AE$29)),((INT(AE$29/$K101)-INT((AE$29-1)/$K101))*($R101*(1-$E101)+$Q101*(1-$F101))*((1+'Inputs &amp; Summary'!$D$7)^AE$29))),((_xlfn.WEIBULL.DIST(AE$29,$L101,$K101,FALSE)*($R101*(1-$E101)+$Q101*(1-$F101))*((1+'Inputs &amp; Summary'!$D$7)^AE$29))))))</f>
        <v>0</v>
      </c>
      <c r="AF101" s="114">
        <f>$D101*IF(AF$29&gt;'Inputs &amp; Summary'!$D$5,0,IF(AF$29&gt;VLOOKUP($G101,Lists!$J$17:$K$21,2),IF($M101=Lists!$H$3,IF($K101&lt;1,(($S101/$K101)*((1+'Inputs &amp; Summary'!$D$7)^AF$29)),((INT(AF$29/$K101)-INT((AF$29-1)/$K101))*$S101*((1+'Inputs &amp; Summary'!$D$7)^AF$29))),(_xlfn.WEIBULL.DIST(AF$29,$L101,$K101,FALSE)*$S101*((1+'Inputs &amp; Summary'!$D$7)^AF$29))),IF($M101=Lists!$H$3,IF($K101&lt;1,((($R101*(1-$E101)+$Q101*(1-$F101))/$K101)*((1+'Inputs &amp; Summary'!$D$7)^AF$29)),((INT(AF$29/$K101)-INT((AF$29-1)/$K101))*($R101*(1-$E101)+$Q101*(1-$F101))*((1+'Inputs &amp; Summary'!$D$7)^AF$29))),((_xlfn.WEIBULL.DIST(AF$29,$L101,$K101,FALSE)*($R101*(1-$E101)+$Q101*(1-$F101))*((1+'Inputs &amp; Summary'!$D$7)^AF$29))))))</f>
        <v>0</v>
      </c>
      <c r="AG101" s="114">
        <f>$D101*IF(AG$29&gt;'Inputs &amp; Summary'!$D$5,0,IF(AG$29&gt;VLOOKUP($G101,Lists!$J$17:$K$21,2),IF($M101=Lists!$H$3,IF($K101&lt;1,(($S101/$K101)*((1+'Inputs &amp; Summary'!$D$7)^AG$29)),((INT(AG$29/$K101)-INT((AG$29-1)/$K101))*$S101*((1+'Inputs &amp; Summary'!$D$7)^AG$29))),(_xlfn.WEIBULL.DIST(AG$29,$L101,$K101,FALSE)*$S101*((1+'Inputs &amp; Summary'!$D$7)^AG$29))),IF($M101=Lists!$H$3,IF($K101&lt;1,((($R101*(1-$E101)+$Q101*(1-$F101))/$K101)*((1+'Inputs &amp; Summary'!$D$7)^AG$29)),((INT(AG$29/$K101)-INT((AG$29-1)/$K101))*($R101*(1-$E101)+$Q101*(1-$F101))*((1+'Inputs &amp; Summary'!$D$7)^AG$29))),((_xlfn.WEIBULL.DIST(AG$29,$L101,$K101,FALSE)*($R101*(1-$E101)+$Q101*(1-$F101))*((1+'Inputs &amp; Summary'!$D$7)^AG$29))))))</f>
        <v>0</v>
      </c>
      <c r="AH101" s="114">
        <f>$D101*IF(AH$29&gt;'Inputs &amp; Summary'!$D$5,0,IF(AH$29&gt;VLOOKUP($G101,Lists!$J$17:$K$21,2),IF($M101=Lists!$H$3,IF($K101&lt;1,(($S101/$K101)*((1+'Inputs &amp; Summary'!$D$7)^AH$29)),((INT(AH$29/$K101)-INT((AH$29-1)/$K101))*$S101*((1+'Inputs &amp; Summary'!$D$7)^AH$29))),(_xlfn.WEIBULL.DIST(AH$29,$L101,$K101,FALSE)*$S101*((1+'Inputs &amp; Summary'!$D$7)^AH$29))),IF($M101=Lists!$H$3,IF($K101&lt;1,((($R101*(1-$E101)+$Q101*(1-$F101))/$K101)*((1+'Inputs &amp; Summary'!$D$7)^AH$29)),((INT(AH$29/$K101)-INT((AH$29-1)/$K101))*($R101*(1-$E101)+$Q101*(1-$F101))*((1+'Inputs &amp; Summary'!$D$7)^AH$29))),((_xlfn.WEIBULL.DIST(AH$29,$L101,$K101,FALSE)*($R101*(1-$E101)+$Q101*(1-$F101))*((1+'Inputs &amp; Summary'!$D$7)^AH$29))))))</f>
        <v>0</v>
      </c>
      <c r="AI101" s="114">
        <f>$D101*IF(AI$29&gt;'Inputs &amp; Summary'!$D$5,0,IF(AI$29&gt;VLOOKUP($G101,Lists!$J$17:$K$21,2),IF($M101=Lists!$H$3,IF($K101&lt;1,(($S101/$K101)*((1+'Inputs &amp; Summary'!$D$7)^AI$29)),((INT(AI$29/$K101)-INT((AI$29-1)/$K101))*$S101*((1+'Inputs &amp; Summary'!$D$7)^AI$29))),(_xlfn.WEIBULL.DIST(AI$29,$L101,$K101,FALSE)*$S101*((1+'Inputs &amp; Summary'!$D$7)^AI$29))),IF($M101=Lists!$H$3,IF($K101&lt;1,((($R101*(1-$E101)+$Q101*(1-$F101))/$K101)*((1+'Inputs &amp; Summary'!$D$7)^AI$29)),((INT(AI$29/$K101)-INT((AI$29-1)/$K101))*($R101*(1-$E101)+$Q101*(1-$F101))*((1+'Inputs &amp; Summary'!$D$7)^AI$29))),((_xlfn.WEIBULL.DIST(AI$29,$L101,$K101,FALSE)*($R101*(1-$E101)+$Q101*(1-$F101))*((1+'Inputs &amp; Summary'!$D$7)^AI$29))))))</f>
        <v>0</v>
      </c>
      <c r="AJ101" s="114">
        <f>$D101*IF(AJ$29&gt;'Inputs &amp; Summary'!$D$5,0,IF(AJ$29&gt;VLOOKUP($G101,Lists!$J$17:$K$21,2),IF($M101=Lists!$H$3,IF($K101&lt;1,(($S101/$K101)*((1+'Inputs &amp; Summary'!$D$7)^AJ$29)),((INT(AJ$29/$K101)-INT((AJ$29-1)/$K101))*$S101*((1+'Inputs &amp; Summary'!$D$7)^AJ$29))),(_xlfn.WEIBULL.DIST(AJ$29,$L101,$K101,FALSE)*$S101*((1+'Inputs &amp; Summary'!$D$7)^AJ$29))),IF($M101=Lists!$H$3,IF($K101&lt;1,((($R101*(1-$E101)+$Q101*(1-$F101))/$K101)*((1+'Inputs &amp; Summary'!$D$7)^AJ$29)),((INT(AJ$29/$K101)-INT((AJ$29-1)/$K101))*($R101*(1-$E101)+$Q101*(1-$F101))*((1+'Inputs &amp; Summary'!$D$7)^AJ$29))),((_xlfn.WEIBULL.DIST(AJ$29,$L101,$K101,FALSE)*($R101*(1-$E101)+$Q101*(1-$F101))*((1+'Inputs &amp; Summary'!$D$7)^AJ$29))))))</f>
        <v>0</v>
      </c>
      <c r="AK101" s="114">
        <f>$D101*IF(AK$29&gt;'Inputs &amp; Summary'!$D$5,0,IF(AK$29&gt;VLOOKUP($G101,Lists!$J$17:$K$21,2),IF($M101=Lists!$H$3,IF($K101&lt;1,(($S101/$K101)*((1+'Inputs &amp; Summary'!$D$7)^AK$29)),((INT(AK$29/$K101)-INT((AK$29-1)/$K101))*$S101*((1+'Inputs &amp; Summary'!$D$7)^AK$29))),(_xlfn.WEIBULL.DIST(AK$29,$L101,$K101,FALSE)*$S101*((1+'Inputs &amp; Summary'!$D$7)^AK$29))),IF($M101=Lists!$H$3,IF($K101&lt;1,((($R101*(1-$E101)+$Q101*(1-$F101))/$K101)*((1+'Inputs &amp; Summary'!$D$7)^AK$29)),((INT(AK$29/$K101)-INT((AK$29-1)/$K101))*($R101*(1-$E101)+$Q101*(1-$F101))*((1+'Inputs &amp; Summary'!$D$7)^AK$29))),((_xlfn.WEIBULL.DIST(AK$29,$L101,$K101,FALSE)*($R101*(1-$E101)+$Q101*(1-$F101))*((1+'Inputs &amp; Summary'!$D$7)^AK$29))))))</f>
        <v>0</v>
      </c>
      <c r="AL101" s="114">
        <f>$D101*IF(AL$29&gt;'Inputs &amp; Summary'!$D$5,0,IF(AL$29&gt;VLOOKUP($G101,Lists!$J$17:$K$21,2),IF($M101=Lists!$H$3,IF($K101&lt;1,(($S101/$K101)*((1+'Inputs &amp; Summary'!$D$7)^AL$29)),((INT(AL$29/$K101)-INT((AL$29-1)/$K101))*$S101*((1+'Inputs &amp; Summary'!$D$7)^AL$29))),(_xlfn.WEIBULL.DIST(AL$29,$L101,$K101,FALSE)*$S101*((1+'Inputs &amp; Summary'!$D$7)^AL$29))),IF($M101=Lists!$H$3,IF($K101&lt;1,((($R101*(1-$E101)+$Q101*(1-$F101))/$K101)*((1+'Inputs &amp; Summary'!$D$7)^AL$29)),((INT(AL$29/$K101)-INT((AL$29-1)/$K101))*($R101*(1-$E101)+$Q101*(1-$F101))*((1+'Inputs &amp; Summary'!$D$7)^AL$29))),((_xlfn.WEIBULL.DIST(AL$29,$L101,$K101,FALSE)*($R101*(1-$E101)+$Q101*(1-$F101))*((1+'Inputs &amp; Summary'!$D$7)^AL$29))))))</f>
        <v>0</v>
      </c>
      <c r="AM101" s="114">
        <f>$D101*IF(AM$29&gt;'Inputs &amp; Summary'!$D$5,0,IF(AM$29&gt;VLOOKUP($G101,Lists!$J$17:$K$21,2),IF($M101=Lists!$H$3,IF($K101&lt;1,(($S101/$K101)*((1+'Inputs &amp; Summary'!$D$7)^AM$29)),((INT(AM$29/$K101)-INT((AM$29-1)/$K101))*$S101*((1+'Inputs &amp; Summary'!$D$7)^AM$29))),(_xlfn.WEIBULL.DIST(AM$29,$L101,$K101,FALSE)*$S101*((1+'Inputs &amp; Summary'!$D$7)^AM$29))),IF($M101=Lists!$H$3,IF($K101&lt;1,((($R101*(1-$E101)+$Q101*(1-$F101))/$K101)*((1+'Inputs &amp; Summary'!$D$7)^AM$29)),((INT(AM$29/$K101)-INT((AM$29-1)/$K101))*($R101*(1-$E101)+$Q101*(1-$F101))*((1+'Inputs &amp; Summary'!$D$7)^AM$29))),((_xlfn.WEIBULL.DIST(AM$29,$L101,$K101,FALSE)*($R101*(1-$E101)+$Q101*(1-$F101))*((1+'Inputs &amp; Summary'!$D$7)^AM$29))))))</f>
        <v>0</v>
      </c>
      <c r="AN101" s="114">
        <f>$D101*IF(AN$29&gt;'Inputs &amp; Summary'!$D$5,0,IF(AN$29&gt;VLOOKUP($G101,Lists!$J$17:$K$21,2),IF($M101=Lists!$H$3,IF($K101&lt;1,(($S101/$K101)*((1+'Inputs &amp; Summary'!$D$7)^AN$29)),((INT(AN$29/$K101)-INT((AN$29-1)/$K101))*$S101*((1+'Inputs &amp; Summary'!$D$7)^AN$29))),(_xlfn.WEIBULL.DIST(AN$29,$L101,$K101,FALSE)*$S101*((1+'Inputs &amp; Summary'!$D$7)^AN$29))),IF($M101=Lists!$H$3,IF($K101&lt;1,((($R101*(1-$E101)+$Q101*(1-$F101))/$K101)*((1+'Inputs &amp; Summary'!$D$7)^AN$29)),((INT(AN$29/$K101)-INT((AN$29-1)/$K101))*($R101*(1-$E101)+$Q101*(1-$F101))*((1+'Inputs &amp; Summary'!$D$7)^AN$29))),((_xlfn.WEIBULL.DIST(AN$29,$L101,$K101,FALSE)*($R101*(1-$E101)+$Q101*(1-$F101))*((1+'Inputs &amp; Summary'!$D$7)^AN$29))))))</f>
        <v>0</v>
      </c>
      <c r="AO101" s="114">
        <f>$D101*IF(AO$29&gt;'Inputs &amp; Summary'!$D$5,0,IF(AO$29&gt;VLOOKUP($G101,Lists!$J$17:$K$21,2),IF($M101=Lists!$H$3,IF($K101&lt;1,(($S101/$K101)*((1+'Inputs &amp; Summary'!$D$7)^AO$29)),((INT(AO$29/$K101)-INT((AO$29-1)/$K101))*$S101*((1+'Inputs &amp; Summary'!$D$7)^AO$29))),(_xlfn.WEIBULL.DIST(AO$29,$L101,$K101,FALSE)*$S101*((1+'Inputs &amp; Summary'!$D$7)^AO$29))),IF($M101=Lists!$H$3,IF($K101&lt;1,((($R101*(1-$E101)+$Q101*(1-$F101))/$K101)*((1+'Inputs &amp; Summary'!$D$7)^AO$29)),((INT(AO$29/$K101)-INT((AO$29-1)/$K101))*($R101*(1-$E101)+$Q101*(1-$F101))*((1+'Inputs &amp; Summary'!$D$7)^AO$29))),((_xlfn.WEIBULL.DIST(AO$29,$L101,$K101,FALSE)*($R101*(1-$E101)+$Q101*(1-$F101))*((1+'Inputs &amp; Summary'!$D$7)^AO$29))))))</f>
        <v>0</v>
      </c>
      <c r="AP101" s="114">
        <f>$D101*IF(AP$29&gt;'Inputs &amp; Summary'!$D$5,0,IF(AP$29&gt;VLOOKUP($G101,Lists!$J$17:$K$21,2),IF($M101=Lists!$H$3,IF($K101&lt;1,(($S101/$K101)*((1+'Inputs &amp; Summary'!$D$7)^AP$29)),((INT(AP$29/$K101)-INT((AP$29-1)/$K101))*$S101*((1+'Inputs &amp; Summary'!$D$7)^AP$29))),(_xlfn.WEIBULL.DIST(AP$29,$L101,$K101,FALSE)*$S101*((1+'Inputs &amp; Summary'!$D$7)^AP$29))),IF($M101=Lists!$H$3,IF($K101&lt;1,((($R101*(1-$E101)+$Q101*(1-$F101))/$K101)*((1+'Inputs &amp; Summary'!$D$7)^AP$29)),((INT(AP$29/$K101)-INT((AP$29-1)/$K101))*($R101*(1-$E101)+$Q101*(1-$F101))*((1+'Inputs &amp; Summary'!$D$7)^AP$29))),((_xlfn.WEIBULL.DIST(AP$29,$L101,$K101,FALSE)*($R101*(1-$E101)+$Q101*(1-$F101))*((1+'Inputs &amp; Summary'!$D$7)^AP$29))))))</f>
        <v>0</v>
      </c>
      <c r="AQ101" s="114">
        <f>$D101*IF(AQ$29&gt;'Inputs &amp; Summary'!$D$5,0,IF(AQ$29&gt;VLOOKUP($G101,Lists!$J$17:$K$21,2),IF($M101=Lists!$H$3,IF($K101&lt;1,(($S101/$K101)*((1+'Inputs &amp; Summary'!$D$7)^AQ$29)),((INT(AQ$29/$K101)-INT((AQ$29-1)/$K101))*$S101*((1+'Inputs &amp; Summary'!$D$7)^AQ$29))),(_xlfn.WEIBULL.DIST(AQ$29,$L101,$K101,FALSE)*$S101*((1+'Inputs &amp; Summary'!$D$7)^AQ$29))),IF($M101=Lists!$H$3,IF($K101&lt;1,((($R101*(1-$E101)+$Q101*(1-$F101))/$K101)*((1+'Inputs &amp; Summary'!$D$7)^AQ$29)),((INT(AQ$29/$K101)-INT((AQ$29-1)/$K101))*($R101*(1-$E101)+$Q101*(1-$F101))*((1+'Inputs &amp; Summary'!$D$7)^AQ$29))),((_xlfn.WEIBULL.DIST(AQ$29,$L101,$K101,FALSE)*($R101*(1-$E101)+$Q101*(1-$F101))*((1+'Inputs &amp; Summary'!$D$7)^AQ$29))))))</f>
        <v>0</v>
      </c>
      <c r="AR101" s="114">
        <f>$D101*IF(AR$29&gt;'Inputs &amp; Summary'!$D$5,0,IF(AR$29&gt;VLOOKUP($G101,Lists!$J$17:$K$21,2),IF($M101=Lists!$H$3,IF($K101&lt;1,(($S101/$K101)*((1+'Inputs &amp; Summary'!$D$7)^AR$29)),((INT(AR$29/$K101)-INT((AR$29-1)/$K101))*$S101*((1+'Inputs &amp; Summary'!$D$7)^AR$29))),(_xlfn.WEIBULL.DIST(AR$29,$L101,$K101,FALSE)*$S101*((1+'Inputs &amp; Summary'!$D$7)^AR$29))),IF($M101=Lists!$H$3,IF($K101&lt;1,((($R101*(1-$E101)+$Q101*(1-$F101))/$K101)*((1+'Inputs &amp; Summary'!$D$7)^AR$29)),((INT(AR$29/$K101)-INT((AR$29-1)/$K101))*($R101*(1-$E101)+$Q101*(1-$F101))*((1+'Inputs &amp; Summary'!$D$7)^AR$29))),((_xlfn.WEIBULL.DIST(AR$29,$L101,$K101,FALSE)*($R101*(1-$E101)+$Q101*(1-$F101))*((1+'Inputs &amp; Summary'!$D$7)^AR$29))))))</f>
        <v>0</v>
      </c>
      <c r="AS101" s="114">
        <f>$D101*IF(AS$29&gt;'Inputs &amp; Summary'!$D$5,0,IF(AS$29&gt;VLOOKUP($G101,Lists!$J$17:$K$21,2),IF($M101=Lists!$H$3,IF($K101&lt;1,(($S101/$K101)*((1+'Inputs &amp; Summary'!$D$7)^AS$29)),((INT(AS$29/$K101)-INT((AS$29-1)/$K101))*$S101*((1+'Inputs &amp; Summary'!$D$7)^AS$29))),(_xlfn.WEIBULL.DIST(AS$29,$L101,$K101,FALSE)*$S101*((1+'Inputs &amp; Summary'!$D$7)^AS$29))),IF($M101=Lists!$H$3,IF($K101&lt;1,((($R101*(1-$E101)+$Q101*(1-$F101))/$K101)*((1+'Inputs &amp; Summary'!$D$7)^AS$29)),((INT(AS$29/$K101)-INT((AS$29-1)/$K101))*($R101*(1-$E101)+$Q101*(1-$F101))*((1+'Inputs &amp; Summary'!$D$7)^AS$29))),((_xlfn.WEIBULL.DIST(AS$29,$L101,$K101,FALSE)*($R101*(1-$E101)+$Q101*(1-$F101))*((1+'Inputs &amp; Summary'!$D$7)^AS$29))))))</f>
        <v>0</v>
      </c>
      <c r="AT101" s="114">
        <f>$D101*IF(AT$29&gt;'Inputs &amp; Summary'!$D$5,0,IF(AT$29&gt;VLOOKUP($G101,Lists!$J$17:$K$21,2),IF($M101=Lists!$H$3,IF($K101&lt;1,(($S101/$K101)*((1+'Inputs &amp; Summary'!$D$7)^AT$29)),((INT(AT$29/$K101)-INT((AT$29-1)/$K101))*$S101*((1+'Inputs &amp; Summary'!$D$7)^AT$29))),(_xlfn.WEIBULL.DIST(AT$29,$L101,$K101,FALSE)*$S101*((1+'Inputs &amp; Summary'!$D$7)^AT$29))),IF($M101=Lists!$H$3,IF($K101&lt;1,((($R101*(1-$E101)+$Q101*(1-$F101))/$K101)*((1+'Inputs &amp; Summary'!$D$7)^AT$29)),((INT(AT$29/$K101)-INT((AT$29-1)/$K101))*($R101*(1-$E101)+$Q101*(1-$F101))*((1+'Inputs &amp; Summary'!$D$7)^AT$29))),((_xlfn.WEIBULL.DIST(AT$29,$L101,$K101,FALSE)*($R101*(1-$E101)+$Q101*(1-$F101))*((1+'Inputs &amp; Summary'!$D$7)^AT$29))))))</f>
        <v>0</v>
      </c>
      <c r="AU101" s="114">
        <f>$D101*IF(AU$29&gt;'Inputs &amp; Summary'!$D$5,0,IF(AU$29&gt;VLOOKUP($G101,Lists!$J$17:$K$21,2),IF($M101=Lists!$H$3,IF($K101&lt;1,(($S101/$K101)*((1+'Inputs &amp; Summary'!$D$7)^AU$29)),((INT(AU$29/$K101)-INT((AU$29-1)/$K101))*$S101*((1+'Inputs &amp; Summary'!$D$7)^AU$29))),(_xlfn.WEIBULL.DIST(AU$29,$L101,$K101,FALSE)*$S101*((1+'Inputs &amp; Summary'!$D$7)^AU$29))),IF($M101=Lists!$H$3,IF($K101&lt;1,((($R101*(1-$E101)+$Q101*(1-$F101))/$K101)*((1+'Inputs &amp; Summary'!$D$7)^AU$29)),((INT(AU$29/$K101)-INT((AU$29-1)/$K101))*($R101*(1-$E101)+$Q101*(1-$F101))*((1+'Inputs &amp; Summary'!$D$7)^AU$29))),((_xlfn.WEIBULL.DIST(AU$29,$L101,$K101,FALSE)*($R101*(1-$E101)+$Q101*(1-$F101))*((1+'Inputs &amp; Summary'!$D$7)^AU$29))))))</f>
        <v>0</v>
      </c>
      <c r="AV101" s="114">
        <f>$D101*IF(AV$29&gt;'Inputs &amp; Summary'!$D$5,0,IF(AV$29&gt;VLOOKUP($G101,Lists!$J$17:$K$21,2),IF($M101=Lists!$H$3,IF($K101&lt;1,(($S101/$K101)*((1+'Inputs &amp; Summary'!$D$7)^AV$29)),((INT(AV$29/$K101)-INT((AV$29-1)/$K101))*$S101*((1+'Inputs &amp; Summary'!$D$7)^AV$29))),(_xlfn.WEIBULL.DIST(AV$29,$L101,$K101,FALSE)*$S101*((1+'Inputs &amp; Summary'!$D$7)^AV$29))),IF($M101=Lists!$H$3,IF($K101&lt;1,((($R101*(1-$E101)+$Q101*(1-$F101))/$K101)*((1+'Inputs &amp; Summary'!$D$7)^AV$29)),((INT(AV$29/$K101)-INT((AV$29-1)/$K101))*($R101*(1-$E101)+$Q101*(1-$F101))*((1+'Inputs &amp; Summary'!$D$7)^AV$29))),((_xlfn.WEIBULL.DIST(AV$29,$L101,$K101,FALSE)*($R101*(1-$E101)+$Q101*(1-$F101))*((1+'Inputs &amp; Summary'!$D$7)^AV$29))))))</f>
        <v>0</v>
      </c>
      <c r="AW101" s="114">
        <f>$D101*IF(AW$29&gt;'Inputs &amp; Summary'!$D$5,0,IF(AW$29&gt;VLOOKUP($G101,Lists!$J$17:$K$21,2),IF($M101=Lists!$H$3,IF($K101&lt;1,(($S101/$K101)*((1+'Inputs &amp; Summary'!$D$7)^AW$29)),((INT(AW$29/$K101)-INT((AW$29-1)/$K101))*$S101*((1+'Inputs &amp; Summary'!$D$7)^AW$29))),(_xlfn.WEIBULL.DIST(AW$29,$L101,$K101,FALSE)*$S101*((1+'Inputs &amp; Summary'!$D$7)^AW$29))),IF($M101=Lists!$H$3,IF($K101&lt;1,((($R101*(1-$E101)+$Q101*(1-$F101))/$K101)*((1+'Inputs &amp; Summary'!$D$7)^AW$29)),((INT(AW$29/$K101)-INT((AW$29-1)/$K101))*($R101*(1-$E101)+$Q101*(1-$F101))*((1+'Inputs &amp; Summary'!$D$7)^AW$29))),((_xlfn.WEIBULL.DIST(AW$29,$L101,$K101,FALSE)*($R101*(1-$E101)+$Q101*(1-$F101))*((1+'Inputs &amp; Summary'!$D$7)^AW$29))))))</f>
        <v>0</v>
      </c>
      <c r="AX101" s="114">
        <f>$D101*IF(AX$29&gt;'Inputs &amp; Summary'!$D$5,0,IF(AX$29&gt;VLOOKUP($G101,Lists!$J$17:$K$21,2),IF($M101=Lists!$H$3,IF($K101&lt;1,(($S101/$K101)*((1+'Inputs &amp; Summary'!$D$7)^AX$29)),((INT(AX$29/$K101)-INT((AX$29-1)/$K101))*$S101*((1+'Inputs &amp; Summary'!$D$7)^AX$29))),(_xlfn.WEIBULL.DIST(AX$29,$L101,$K101,FALSE)*$S101*((1+'Inputs &amp; Summary'!$D$7)^AX$29))),IF($M101=Lists!$H$3,IF($K101&lt;1,((($R101*(1-$E101)+$Q101*(1-$F101))/$K101)*((1+'Inputs &amp; Summary'!$D$7)^AX$29)),((INT(AX$29/$K101)-INT((AX$29-1)/$K101))*($R101*(1-$E101)+$Q101*(1-$F101))*((1+'Inputs &amp; Summary'!$D$7)^AX$29))),((_xlfn.WEIBULL.DIST(AX$29,$L101,$K101,FALSE)*($R101*(1-$E101)+$Q101*(1-$F101))*((1+'Inputs &amp; Summary'!$D$7)^AX$29))))))</f>
        <v>0</v>
      </c>
      <c r="AY101" s="114">
        <f>$D101*IF(AY$29&gt;'Inputs &amp; Summary'!$D$5,0,IF(AY$29&gt;VLOOKUP($G101,Lists!$J$17:$K$21,2),IF($M101=Lists!$H$3,IF($K101&lt;1,(($S101/$K101)*((1+'Inputs &amp; Summary'!$D$7)^AY$29)),((INT(AY$29/$K101)-INT((AY$29-1)/$K101))*$S101*((1+'Inputs &amp; Summary'!$D$7)^AY$29))),(_xlfn.WEIBULL.DIST(AY$29,$L101,$K101,FALSE)*$S101*((1+'Inputs &amp; Summary'!$D$7)^AY$29))),IF($M101=Lists!$H$3,IF($K101&lt;1,((($R101*(1-$E101)+$Q101*(1-$F101))/$K101)*((1+'Inputs &amp; Summary'!$D$7)^AY$29)),((INT(AY$29/$K101)-INT((AY$29-1)/$K101))*($R101*(1-$E101)+$Q101*(1-$F101))*((1+'Inputs &amp; Summary'!$D$7)^AY$29))),((_xlfn.WEIBULL.DIST(AY$29,$L101,$K101,FALSE)*($R101*(1-$E101)+$Q101*(1-$F101))*((1+'Inputs &amp; Summary'!$D$7)^AY$29))))))</f>
        <v>0</v>
      </c>
      <c r="AZ101" s="114">
        <f>$D101*IF(AZ$29&gt;'Inputs &amp; Summary'!$D$5,0,IF(AZ$29&gt;VLOOKUP($G101,Lists!$J$17:$K$21,2),IF($M101=Lists!$H$3,IF($K101&lt;1,(($S101/$K101)*((1+'Inputs &amp; Summary'!$D$7)^AZ$29)),((INT(AZ$29/$K101)-INT((AZ$29-1)/$K101))*$S101*((1+'Inputs &amp; Summary'!$D$7)^AZ$29))),(_xlfn.WEIBULL.DIST(AZ$29,$L101,$K101,FALSE)*$S101*((1+'Inputs &amp; Summary'!$D$7)^AZ$29))),IF($M101=Lists!$H$3,IF($K101&lt;1,((($R101*(1-$E101)+$Q101*(1-$F101))/$K101)*((1+'Inputs &amp; Summary'!$D$7)^AZ$29)),((INT(AZ$29/$K101)-INT((AZ$29-1)/$K101))*($R101*(1-$E101)+$Q101*(1-$F101))*((1+'Inputs &amp; Summary'!$D$7)^AZ$29))),((_xlfn.WEIBULL.DIST(AZ$29,$L101,$K101,FALSE)*($R101*(1-$E101)+$Q101*(1-$F101))*((1+'Inputs &amp; Summary'!$D$7)^AZ$29))))))</f>
        <v>0</v>
      </c>
      <c r="BA101" s="114">
        <f>$D101*IF(BA$29&gt;'Inputs &amp; Summary'!$D$5,0,IF(BA$29&gt;VLOOKUP($G101,Lists!$J$17:$K$21,2),IF($M101=Lists!$H$3,IF($K101&lt;1,(($S101/$K101)*((1+'Inputs &amp; Summary'!$D$7)^BA$29)),((INT(BA$29/$K101)-INT((BA$29-1)/$K101))*$S101*((1+'Inputs &amp; Summary'!$D$7)^BA$29))),(_xlfn.WEIBULL.DIST(BA$29,$L101,$K101,FALSE)*$S101*((1+'Inputs &amp; Summary'!$D$7)^BA$29))),IF($M101=Lists!$H$3,IF($K101&lt;1,((($R101*(1-$E101)+$Q101*(1-$F101))/$K101)*((1+'Inputs &amp; Summary'!$D$7)^BA$29)),((INT(BA$29/$K101)-INT((BA$29-1)/$K101))*($R101*(1-$E101)+$Q101*(1-$F101))*((1+'Inputs &amp; Summary'!$D$7)^BA$29))),((_xlfn.WEIBULL.DIST(BA$29,$L101,$K101,FALSE)*($R101*(1-$E101)+$Q101*(1-$F101))*((1+'Inputs &amp; Summary'!$D$7)^BA$29))))))</f>
        <v>0</v>
      </c>
      <c r="BB101" s="114">
        <f>$D101*IF(BB$29&gt;'Inputs &amp; Summary'!$D$5,0,IF(BB$29&gt;VLOOKUP($G101,Lists!$J$17:$K$21,2),IF($M101=Lists!$H$3,IF($K101&lt;1,(($S101/$K101)*((1+'Inputs &amp; Summary'!$D$7)^BB$29)),((INT(BB$29/$K101)-INT((BB$29-1)/$K101))*$S101*((1+'Inputs &amp; Summary'!$D$7)^BB$29))),(_xlfn.WEIBULL.DIST(BB$29,$L101,$K101,FALSE)*$S101*((1+'Inputs &amp; Summary'!$D$7)^BB$29))),IF($M101=Lists!$H$3,IF($K101&lt;1,((($R101*(1-$E101)+$Q101*(1-$F101))/$K101)*((1+'Inputs &amp; Summary'!$D$7)^BB$29)),((INT(BB$29/$K101)-INT((BB$29-1)/$K101))*($R101*(1-$E101)+$Q101*(1-$F101))*((1+'Inputs &amp; Summary'!$D$7)^BB$29))),((_xlfn.WEIBULL.DIST(BB$29,$L101,$K101,FALSE)*($R101*(1-$E101)+$Q101*(1-$F101))*((1+'Inputs &amp; Summary'!$D$7)^BB$29))))))</f>
        <v>0</v>
      </c>
      <c r="BC101" s="114">
        <f>$D101*IF(BC$29&gt;'Inputs &amp; Summary'!$D$5,0,IF(BC$29&gt;VLOOKUP($G101,Lists!$J$17:$K$21,2),IF($M101=Lists!$H$3,IF($K101&lt;1,(($S101/$K101)*((1+'Inputs &amp; Summary'!$D$7)^BC$29)),((INT(BC$29/$K101)-INT((BC$29-1)/$K101))*$S101*((1+'Inputs &amp; Summary'!$D$7)^BC$29))),(_xlfn.WEIBULL.DIST(BC$29,$L101,$K101,FALSE)*$S101*((1+'Inputs &amp; Summary'!$D$7)^BC$29))),IF($M101=Lists!$H$3,IF($K101&lt;1,((($R101*(1-$E101)+$Q101*(1-$F101))/$K101)*((1+'Inputs &amp; Summary'!$D$7)^BC$29)),((INT(BC$29/$K101)-INT((BC$29-1)/$K101))*($R101*(1-$E101)+$Q101*(1-$F101))*((1+'Inputs &amp; Summary'!$D$7)^BC$29))),((_xlfn.WEIBULL.DIST(BC$29,$L101,$K101,FALSE)*($R101*(1-$E101)+$Q101*(1-$F101))*((1+'Inputs &amp; Summary'!$D$7)^BC$29))))))</f>
        <v>0</v>
      </c>
      <c r="BD101" s="114">
        <f>$D101*IF(BD$29&gt;'Inputs &amp; Summary'!$D$5,0,IF(BD$29&gt;VLOOKUP($G101,Lists!$J$17:$K$21,2),IF($M101=Lists!$H$3,IF($K101&lt;1,(($S101/$K101)*((1+'Inputs &amp; Summary'!$D$7)^BD$29)),((INT(BD$29/$K101)-INT((BD$29-1)/$K101))*$S101*((1+'Inputs &amp; Summary'!$D$7)^BD$29))),(_xlfn.WEIBULL.DIST(BD$29,$L101,$K101,FALSE)*$S101*((1+'Inputs &amp; Summary'!$D$7)^BD$29))),IF($M101=Lists!$H$3,IF($K101&lt;1,((($R101*(1-$E101)+$Q101*(1-$F101))/$K101)*((1+'Inputs &amp; Summary'!$D$7)^BD$29)),((INT(BD$29/$K101)-INT((BD$29-1)/$K101))*($R101*(1-$E101)+$Q101*(1-$F101))*((1+'Inputs &amp; Summary'!$D$7)^BD$29))),((_xlfn.WEIBULL.DIST(BD$29,$L101,$K101,FALSE)*($R101*(1-$E101)+$Q101*(1-$F101))*((1+'Inputs &amp; Summary'!$D$7)^BD$29))))))</f>
        <v>0</v>
      </c>
      <c r="BE101" s="114">
        <f>$D101*IF(BE$29&gt;'Inputs &amp; Summary'!$D$5,0,IF(BE$29&gt;VLOOKUP($G101,Lists!$J$17:$K$21,2),IF($M101=Lists!$H$3,IF($K101&lt;1,(($S101/$K101)*((1+'Inputs &amp; Summary'!$D$7)^BE$29)),((INT(BE$29/$K101)-INT((BE$29-1)/$K101))*$S101*((1+'Inputs &amp; Summary'!$D$7)^BE$29))),(_xlfn.WEIBULL.DIST(BE$29,$L101,$K101,FALSE)*$S101*((1+'Inputs &amp; Summary'!$D$7)^BE$29))),IF($M101=Lists!$H$3,IF($K101&lt;1,((($R101*(1-$E101)+$Q101*(1-$F101))/$K101)*((1+'Inputs &amp; Summary'!$D$7)^BE$29)),((INT(BE$29/$K101)-INT((BE$29-1)/$K101))*($R101*(1-$E101)+$Q101*(1-$F101))*((1+'Inputs &amp; Summary'!$D$7)^BE$29))),((_xlfn.WEIBULL.DIST(BE$29,$L101,$K101,FALSE)*($R101*(1-$E101)+$Q101*(1-$F101))*((1+'Inputs &amp; Summary'!$D$7)^BE$29))))))</f>
        <v>0</v>
      </c>
      <c r="BF101" s="114">
        <f>$D101*IF(BF$29&gt;'Inputs &amp; Summary'!$D$5,0,IF(BF$29&gt;VLOOKUP($G101,Lists!$J$17:$K$21,2),IF($M101=Lists!$H$3,IF($K101&lt;1,(($S101/$K101)*((1+'Inputs &amp; Summary'!$D$7)^BF$29)),((INT(BF$29/$K101)-INT((BF$29-1)/$K101))*$S101*((1+'Inputs &amp; Summary'!$D$7)^BF$29))),(_xlfn.WEIBULL.DIST(BF$29,$L101,$K101,FALSE)*$S101*((1+'Inputs &amp; Summary'!$D$7)^BF$29))),IF($M101=Lists!$H$3,IF($K101&lt;1,((($R101*(1-$E101)+$Q101*(1-$F101))/$K101)*((1+'Inputs &amp; Summary'!$D$7)^BF$29)),((INT(BF$29/$K101)-INT((BF$29-1)/$K101))*($R101*(1-$E101)+$Q101*(1-$F101))*((1+'Inputs &amp; Summary'!$D$7)^BF$29))),((_xlfn.WEIBULL.DIST(BF$29,$L101,$K101,FALSE)*($R101*(1-$E101)+$Q101*(1-$F101))*((1+'Inputs &amp; Summary'!$D$7)^BF$29))))))</f>
        <v>0</v>
      </c>
      <c r="BG101" s="114">
        <f>$D101*IF(BG$29&gt;'Inputs &amp; Summary'!$D$5,0,IF(BG$29&gt;VLOOKUP($G101,Lists!$J$17:$K$21,2),IF($M101=Lists!$H$3,IF($K101&lt;1,(($S101/$K101)*((1+'Inputs &amp; Summary'!$D$7)^BG$29)),((INT(BG$29/$K101)-INT((BG$29-1)/$K101))*$S101*((1+'Inputs &amp; Summary'!$D$7)^BG$29))),(_xlfn.WEIBULL.DIST(BG$29,$L101,$K101,FALSE)*$S101*((1+'Inputs &amp; Summary'!$D$7)^BG$29))),IF($M101=Lists!$H$3,IF($K101&lt;1,((($R101*(1-$E101)+$Q101*(1-$F101))/$K101)*((1+'Inputs &amp; Summary'!$D$7)^BG$29)),((INT(BG$29/$K101)-INT((BG$29-1)/$K101))*($R101*(1-$E101)+$Q101*(1-$F101))*((1+'Inputs &amp; Summary'!$D$7)^BG$29))),((_xlfn.WEIBULL.DIST(BG$29,$L101,$K101,FALSE)*($R101*(1-$E101)+$Q101*(1-$F101))*((1+'Inputs &amp; Summary'!$D$7)^BG$29))))))</f>
        <v>0</v>
      </c>
      <c r="BH101" s="114">
        <f>$D101*IF(BH$29&gt;'Inputs &amp; Summary'!$D$5,0,IF(BH$29&gt;VLOOKUP($G101,Lists!$J$17:$K$21,2),IF($M101=Lists!$H$3,IF($K101&lt;1,(($S101/$K101)*((1+'Inputs &amp; Summary'!$D$7)^BH$29)),((INT(BH$29/$K101)-INT((BH$29-1)/$K101))*$S101*((1+'Inputs &amp; Summary'!$D$7)^BH$29))),(_xlfn.WEIBULL.DIST(BH$29,$L101,$K101,FALSE)*$S101*((1+'Inputs &amp; Summary'!$D$7)^BH$29))),IF($M101=Lists!$H$3,IF($K101&lt;1,((($R101*(1-$E101)+$Q101*(1-$F101))/$K101)*((1+'Inputs &amp; Summary'!$D$7)^BH$29)),((INT(BH$29/$K101)-INT((BH$29-1)/$K101))*($R101*(1-$E101)+$Q101*(1-$F101))*((1+'Inputs &amp; Summary'!$D$7)^BH$29))),((_xlfn.WEIBULL.DIST(BH$29,$L101,$K101,FALSE)*($R101*(1-$E101)+$Q101*(1-$F101))*((1+'Inputs &amp; Summary'!$D$7)^BH$29))))))</f>
        <v>0</v>
      </c>
      <c r="BI101" s="114">
        <f>$D101*IF(BI$29&gt;'Inputs &amp; Summary'!$D$5,0,IF(BI$29&gt;VLOOKUP($G101,Lists!$J$17:$K$21,2),IF($M101=Lists!$H$3,IF($K101&lt;1,(($S101/$K101)*((1+'Inputs &amp; Summary'!$D$7)^BI$29)),((INT(BI$29/$K101)-INT((BI$29-1)/$K101))*$S101*((1+'Inputs &amp; Summary'!$D$7)^BI$29))),(_xlfn.WEIBULL.DIST(BI$29,$L101,$K101,FALSE)*$S101*((1+'Inputs &amp; Summary'!$D$7)^BI$29))),IF($M101=Lists!$H$3,IF($K101&lt;1,((($R101*(1-$E101)+$Q101*(1-$F101))/$K101)*((1+'Inputs &amp; Summary'!$D$7)^BI$29)),((INT(BI$29/$K101)-INT((BI$29-1)/$K101))*($R101*(1-$E101)+$Q101*(1-$F101))*((1+'Inputs &amp; Summary'!$D$7)^BI$29))),((_xlfn.WEIBULL.DIST(BI$29,$L101,$K101,FALSE)*($R101*(1-$E101)+$Q101*(1-$F101))*((1+'Inputs &amp; Summary'!$D$7)^BI$29))))))</f>
        <v>0</v>
      </c>
      <c r="BJ101" s="114">
        <f>$D101*IF(BJ$29&gt;'Inputs &amp; Summary'!$D$5,0,IF(BJ$29&gt;VLOOKUP($G101,Lists!$J$17:$K$21,2),IF($M101=Lists!$H$3,IF($K101&lt;1,(($S101/$K101)*((1+'Inputs &amp; Summary'!$D$7)^BJ$29)),((INT(BJ$29/$K101)-INT((BJ$29-1)/$K101))*$S101*((1+'Inputs &amp; Summary'!$D$7)^BJ$29))),(_xlfn.WEIBULL.DIST(BJ$29,$L101,$K101,FALSE)*$S101*((1+'Inputs &amp; Summary'!$D$7)^BJ$29))),IF($M101=Lists!$H$3,IF($K101&lt;1,((($R101*(1-$E101)+$Q101*(1-$F101))/$K101)*((1+'Inputs &amp; Summary'!$D$7)^BJ$29)),((INT(BJ$29/$K101)-INT((BJ$29-1)/$K101))*($R101*(1-$E101)+$Q101*(1-$F101))*((1+'Inputs &amp; Summary'!$D$7)^BJ$29))),((_xlfn.WEIBULL.DIST(BJ$29,$L101,$K101,FALSE)*($R101*(1-$E101)+$Q101*(1-$F101))*((1+'Inputs &amp; Summary'!$D$7)^BJ$29))))))</f>
        <v>0</v>
      </c>
      <c r="BK101" s="114">
        <f>$D101*IF(BK$29&gt;'Inputs &amp; Summary'!$D$5,0,IF(BK$29&gt;VLOOKUP($G101,Lists!$J$17:$K$21,2),IF($M101=Lists!$H$3,IF($K101&lt;1,(($S101/$K101)*((1+'Inputs &amp; Summary'!$D$7)^BK$29)),((INT(BK$29/$K101)-INT((BK$29-1)/$K101))*$S101*((1+'Inputs &amp; Summary'!$D$7)^BK$29))),(_xlfn.WEIBULL.DIST(BK$29,$L101,$K101,FALSE)*$S101*((1+'Inputs &amp; Summary'!$D$7)^BK$29))),IF($M101=Lists!$H$3,IF($K101&lt;1,((($R101*(1-$E101)+$Q101*(1-$F101))/$K101)*((1+'Inputs &amp; Summary'!$D$7)^BK$29)),((INT(BK$29/$K101)-INT((BK$29-1)/$K101))*($R101*(1-$E101)+$Q101*(1-$F101))*((1+'Inputs &amp; Summary'!$D$7)^BK$29))),((_xlfn.WEIBULL.DIST(BK$29,$L101,$K101,FALSE)*($R101*(1-$E101)+$Q101*(1-$F101))*((1+'Inputs &amp; Summary'!$D$7)^BK$29))))))</f>
        <v>0</v>
      </c>
      <c r="BL101" s="114">
        <f>$D101*IF(BL$29&gt;'Inputs &amp; Summary'!$D$5,0,IF(BL$29&gt;VLOOKUP($G101,Lists!$J$17:$K$21,2),IF($M101=Lists!$H$3,IF($K101&lt;1,(($S101/$K101)*((1+'Inputs &amp; Summary'!$D$7)^BL$29)),((INT(BL$29/$K101)-INT((BL$29-1)/$K101))*$S101*((1+'Inputs &amp; Summary'!$D$7)^BL$29))),(_xlfn.WEIBULL.DIST(BL$29,$L101,$K101,FALSE)*$S101*((1+'Inputs &amp; Summary'!$D$7)^BL$29))),IF($M101=Lists!$H$3,IF($K101&lt;1,((($R101*(1-$E101)+$Q101*(1-$F101))/$K101)*((1+'Inputs &amp; Summary'!$D$7)^BL$29)),((INT(BL$29/$K101)-INT((BL$29-1)/$K101))*($R101*(1-$E101)+$Q101*(1-$F101))*((1+'Inputs &amp; Summary'!$D$7)^BL$29))),((_xlfn.WEIBULL.DIST(BL$29,$L101,$K101,FALSE)*($R101*(1-$E101)+$Q101*(1-$F101))*((1+'Inputs &amp; Summary'!$D$7)^BL$29))))))</f>
        <v>0</v>
      </c>
    </row>
    <row r="102" spans="1:64" s="1" customFormat="1" x14ac:dyDescent="0.3">
      <c r="A102" s="79" t="s">
        <v>54</v>
      </c>
      <c r="B102" s="33" t="s">
        <v>307</v>
      </c>
      <c r="C102" s="33" t="s">
        <v>39</v>
      </c>
      <c r="D102" s="115">
        <v>0</v>
      </c>
      <c r="E102" s="68"/>
      <c r="F102" s="68"/>
      <c r="G102" s="213" t="s">
        <v>433</v>
      </c>
      <c r="H102" s="34" t="s">
        <v>25</v>
      </c>
      <c r="I102" s="34" t="s">
        <v>94</v>
      </c>
      <c r="J102" s="33">
        <f>VLOOKUP(I102,'Labor Rates'!$A$1:$B$16,2)</f>
        <v>21.23076923076923</v>
      </c>
      <c r="K102" s="35">
        <v>3</v>
      </c>
      <c r="L102" s="35">
        <v>1</v>
      </c>
      <c r="M102" s="33" t="s">
        <v>259</v>
      </c>
      <c r="N102" s="84">
        <v>0</v>
      </c>
      <c r="O102" s="35">
        <v>0.25</v>
      </c>
      <c r="P102" s="5">
        <v>1</v>
      </c>
      <c r="Q102" s="73">
        <f t="shared" si="16"/>
        <v>0</v>
      </c>
      <c r="R102" s="73">
        <f t="shared" si="17"/>
        <v>0</v>
      </c>
      <c r="S102" s="74">
        <f t="shared" si="18"/>
        <v>0</v>
      </c>
      <c r="T102" s="88"/>
      <c r="U102" s="80"/>
      <c r="V102" s="87">
        <f t="shared" si="19"/>
        <v>0</v>
      </c>
      <c r="W102" s="87">
        <f>NPV('Inputs &amp; Summary'!$D$6,Y102:BL102)</f>
        <v>0</v>
      </c>
      <c r="X102" s="90">
        <f t="shared" si="20"/>
        <v>0</v>
      </c>
      <c r="Y102" s="114">
        <f>$D102*IF(Y$29&gt;'Inputs &amp; Summary'!$D$5,0,IF(Y$29&gt;VLOOKUP($G102,Lists!$J$17:$K$21,2),IF($M102=Lists!$H$3,IF($K102&lt;1,(($S102/$K102)*((1+'Inputs &amp; Summary'!$D$7)^Y$29)),((INT(Y$29/$K102)-INT((Y$29-1)/$K102))*$S102*((1+'Inputs &amp; Summary'!$D$7)^Y$29))),(_xlfn.WEIBULL.DIST(Y$29,$L102,$K102,FALSE)*$S102*((1+'Inputs &amp; Summary'!$D$7)^Y$29))),IF($M102=Lists!$H$3,IF($K102&lt;1,((($R102*(1-$E102)+$Q102*(1-$F102))/$K102)*((1+'Inputs &amp; Summary'!$D$7)^Y$29)),((INT(Y$29/$K102)-INT((Y$29-1)/$K102))*($R102*(1-$E102)+$Q102*(1-$F102))*((1+'Inputs &amp; Summary'!$D$7)^Y$29))),((_xlfn.WEIBULL.DIST(Y$29,$L102,$K102,FALSE)*($R102*(1-$E102)+$Q102*(1-$F102))*((1+'Inputs &amp; Summary'!$D$7)^Y$29))))))</f>
        <v>0</v>
      </c>
      <c r="Z102" s="114">
        <f>$D102*IF(Z$29&gt;'Inputs &amp; Summary'!$D$5,0,IF(Z$29&gt;VLOOKUP($G102,Lists!$J$17:$K$21,2),IF($M102=Lists!$H$3,IF($K102&lt;1,(($S102/$K102)*((1+'Inputs &amp; Summary'!$D$7)^Z$29)),((INT(Z$29/$K102)-INT((Z$29-1)/$K102))*$S102*((1+'Inputs &amp; Summary'!$D$7)^Z$29))),(_xlfn.WEIBULL.DIST(Z$29,$L102,$K102,FALSE)*$S102*((1+'Inputs &amp; Summary'!$D$7)^Z$29))),IF($M102=Lists!$H$3,IF($K102&lt;1,((($R102*(1-$E102)+$Q102*(1-$F102))/$K102)*((1+'Inputs &amp; Summary'!$D$7)^Z$29)),((INT(Z$29/$K102)-INT((Z$29-1)/$K102))*($R102*(1-$E102)+$Q102*(1-$F102))*((1+'Inputs &amp; Summary'!$D$7)^Z$29))),((_xlfn.WEIBULL.DIST(Z$29,$L102,$K102,FALSE)*($R102*(1-$E102)+$Q102*(1-$F102))*((1+'Inputs &amp; Summary'!$D$7)^Z$29))))))</f>
        <v>0</v>
      </c>
      <c r="AA102" s="114">
        <f>$D102*IF(AA$29&gt;'Inputs &amp; Summary'!$D$5,0,IF(AA$29&gt;VLOOKUP($G102,Lists!$J$17:$K$21,2),IF($M102=Lists!$H$3,IF($K102&lt;1,(($S102/$K102)*((1+'Inputs &amp; Summary'!$D$7)^AA$29)),((INT(AA$29/$K102)-INT((AA$29-1)/$K102))*$S102*((1+'Inputs &amp; Summary'!$D$7)^AA$29))),(_xlfn.WEIBULL.DIST(AA$29,$L102,$K102,FALSE)*$S102*((1+'Inputs &amp; Summary'!$D$7)^AA$29))),IF($M102=Lists!$H$3,IF($K102&lt;1,((($R102*(1-$E102)+$Q102*(1-$F102))/$K102)*((1+'Inputs &amp; Summary'!$D$7)^AA$29)),((INT(AA$29/$K102)-INT((AA$29-1)/$K102))*($R102*(1-$E102)+$Q102*(1-$F102))*((1+'Inputs &amp; Summary'!$D$7)^AA$29))),((_xlfn.WEIBULL.DIST(AA$29,$L102,$K102,FALSE)*($R102*(1-$E102)+$Q102*(1-$F102))*((1+'Inputs &amp; Summary'!$D$7)^AA$29))))))</f>
        <v>0</v>
      </c>
      <c r="AB102" s="114">
        <f>$D102*IF(AB$29&gt;'Inputs &amp; Summary'!$D$5,0,IF(AB$29&gt;VLOOKUP($G102,Lists!$J$17:$K$21,2),IF($M102=Lists!$H$3,IF($K102&lt;1,(($S102/$K102)*((1+'Inputs &amp; Summary'!$D$7)^AB$29)),((INT(AB$29/$K102)-INT((AB$29-1)/$K102))*$S102*((1+'Inputs &amp; Summary'!$D$7)^AB$29))),(_xlfn.WEIBULL.DIST(AB$29,$L102,$K102,FALSE)*$S102*((1+'Inputs &amp; Summary'!$D$7)^AB$29))),IF($M102=Lists!$H$3,IF($K102&lt;1,((($R102*(1-$E102)+$Q102*(1-$F102))/$K102)*((1+'Inputs &amp; Summary'!$D$7)^AB$29)),((INT(AB$29/$K102)-INT((AB$29-1)/$K102))*($R102*(1-$E102)+$Q102*(1-$F102))*((1+'Inputs &amp; Summary'!$D$7)^AB$29))),((_xlfn.WEIBULL.DIST(AB$29,$L102,$K102,FALSE)*($R102*(1-$E102)+$Q102*(1-$F102))*((1+'Inputs &amp; Summary'!$D$7)^AB$29))))))</f>
        <v>0</v>
      </c>
      <c r="AC102" s="114">
        <f>$D102*IF(AC$29&gt;'Inputs &amp; Summary'!$D$5,0,IF(AC$29&gt;VLOOKUP($G102,Lists!$J$17:$K$21,2),IF($M102=Lists!$H$3,IF($K102&lt;1,(($S102/$K102)*((1+'Inputs &amp; Summary'!$D$7)^AC$29)),((INT(AC$29/$K102)-INT((AC$29-1)/$K102))*$S102*((1+'Inputs &amp; Summary'!$D$7)^AC$29))),(_xlfn.WEIBULL.DIST(AC$29,$L102,$K102,FALSE)*$S102*((1+'Inputs &amp; Summary'!$D$7)^AC$29))),IF($M102=Lists!$H$3,IF($K102&lt;1,((($R102*(1-$E102)+$Q102*(1-$F102))/$K102)*((1+'Inputs &amp; Summary'!$D$7)^AC$29)),((INT(AC$29/$K102)-INT((AC$29-1)/$K102))*($R102*(1-$E102)+$Q102*(1-$F102))*((1+'Inputs &amp; Summary'!$D$7)^AC$29))),((_xlfn.WEIBULL.DIST(AC$29,$L102,$K102,FALSE)*($R102*(1-$E102)+$Q102*(1-$F102))*((1+'Inputs &amp; Summary'!$D$7)^AC$29))))))</f>
        <v>0</v>
      </c>
      <c r="AD102" s="114">
        <f>$D102*IF(AD$29&gt;'Inputs &amp; Summary'!$D$5,0,IF(AD$29&gt;VLOOKUP($G102,Lists!$J$17:$K$21,2),IF($M102=Lists!$H$3,IF($K102&lt;1,(($S102/$K102)*((1+'Inputs &amp; Summary'!$D$7)^AD$29)),((INT(AD$29/$K102)-INT((AD$29-1)/$K102))*$S102*((1+'Inputs &amp; Summary'!$D$7)^AD$29))),(_xlfn.WEIBULL.DIST(AD$29,$L102,$K102,FALSE)*$S102*((1+'Inputs &amp; Summary'!$D$7)^AD$29))),IF($M102=Lists!$H$3,IF($K102&lt;1,((($R102*(1-$E102)+$Q102*(1-$F102))/$K102)*((1+'Inputs &amp; Summary'!$D$7)^AD$29)),((INT(AD$29/$K102)-INT((AD$29-1)/$K102))*($R102*(1-$E102)+$Q102*(1-$F102))*((1+'Inputs &amp; Summary'!$D$7)^AD$29))),((_xlfn.WEIBULL.DIST(AD$29,$L102,$K102,FALSE)*($R102*(1-$E102)+$Q102*(1-$F102))*((1+'Inputs &amp; Summary'!$D$7)^AD$29))))))</f>
        <v>0</v>
      </c>
      <c r="AE102" s="114">
        <f>$D102*IF(AE$29&gt;'Inputs &amp; Summary'!$D$5,0,IF(AE$29&gt;VLOOKUP($G102,Lists!$J$17:$K$21,2),IF($M102=Lists!$H$3,IF($K102&lt;1,(($S102/$K102)*((1+'Inputs &amp; Summary'!$D$7)^AE$29)),((INT(AE$29/$K102)-INT((AE$29-1)/$K102))*$S102*((1+'Inputs &amp; Summary'!$D$7)^AE$29))),(_xlfn.WEIBULL.DIST(AE$29,$L102,$K102,FALSE)*$S102*((1+'Inputs &amp; Summary'!$D$7)^AE$29))),IF($M102=Lists!$H$3,IF($K102&lt;1,((($R102*(1-$E102)+$Q102*(1-$F102))/$K102)*((1+'Inputs &amp; Summary'!$D$7)^AE$29)),((INT(AE$29/$K102)-INT((AE$29-1)/$K102))*($R102*(1-$E102)+$Q102*(1-$F102))*((1+'Inputs &amp; Summary'!$D$7)^AE$29))),((_xlfn.WEIBULL.DIST(AE$29,$L102,$K102,FALSE)*($R102*(1-$E102)+$Q102*(1-$F102))*((1+'Inputs &amp; Summary'!$D$7)^AE$29))))))</f>
        <v>0</v>
      </c>
      <c r="AF102" s="114">
        <f>$D102*IF(AF$29&gt;'Inputs &amp; Summary'!$D$5,0,IF(AF$29&gt;VLOOKUP($G102,Lists!$J$17:$K$21,2),IF($M102=Lists!$H$3,IF($K102&lt;1,(($S102/$K102)*((1+'Inputs &amp; Summary'!$D$7)^AF$29)),((INT(AF$29/$K102)-INT((AF$29-1)/$K102))*$S102*((1+'Inputs &amp; Summary'!$D$7)^AF$29))),(_xlfn.WEIBULL.DIST(AF$29,$L102,$K102,FALSE)*$S102*((1+'Inputs &amp; Summary'!$D$7)^AF$29))),IF($M102=Lists!$H$3,IF($K102&lt;1,((($R102*(1-$E102)+$Q102*(1-$F102))/$K102)*((1+'Inputs &amp; Summary'!$D$7)^AF$29)),((INT(AF$29/$K102)-INT((AF$29-1)/$K102))*($R102*(1-$E102)+$Q102*(1-$F102))*((1+'Inputs &amp; Summary'!$D$7)^AF$29))),((_xlfn.WEIBULL.DIST(AF$29,$L102,$K102,FALSE)*($R102*(1-$E102)+$Q102*(1-$F102))*((1+'Inputs &amp; Summary'!$D$7)^AF$29))))))</f>
        <v>0</v>
      </c>
      <c r="AG102" s="114">
        <f>$D102*IF(AG$29&gt;'Inputs &amp; Summary'!$D$5,0,IF(AG$29&gt;VLOOKUP($G102,Lists!$J$17:$K$21,2),IF($M102=Lists!$H$3,IF($K102&lt;1,(($S102/$K102)*((1+'Inputs &amp; Summary'!$D$7)^AG$29)),((INT(AG$29/$K102)-INT((AG$29-1)/$K102))*$S102*((1+'Inputs &amp; Summary'!$D$7)^AG$29))),(_xlfn.WEIBULL.DIST(AG$29,$L102,$K102,FALSE)*$S102*((1+'Inputs &amp; Summary'!$D$7)^AG$29))),IF($M102=Lists!$H$3,IF($K102&lt;1,((($R102*(1-$E102)+$Q102*(1-$F102))/$K102)*((1+'Inputs &amp; Summary'!$D$7)^AG$29)),((INT(AG$29/$K102)-INT((AG$29-1)/$K102))*($R102*(1-$E102)+$Q102*(1-$F102))*((1+'Inputs &amp; Summary'!$D$7)^AG$29))),((_xlfn.WEIBULL.DIST(AG$29,$L102,$K102,FALSE)*($R102*(1-$E102)+$Q102*(1-$F102))*((1+'Inputs &amp; Summary'!$D$7)^AG$29))))))</f>
        <v>0</v>
      </c>
      <c r="AH102" s="114">
        <f>$D102*IF(AH$29&gt;'Inputs &amp; Summary'!$D$5,0,IF(AH$29&gt;VLOOKUP($G102,Lists!$J$17:$K$21,2),IF($M102=Lists!$H$3,IF($K102&lt;1,(($S102/$K102)*((1+'Inputs &amp; Summary'!$D$7)^AH$29)),((INT(AH$29/$K102)-INT((AH$29-1)/$K102))*$S102*((1+'Inputs &amp; Summary'!$D$7)^AH$29))),(_xlfn.WEIBULL.DIST(AH$29,$L102,$K102,FALSE)*$S102*((1+'Inputs &amp; Summary'!$D$7)^AH$29))),IF($M102=Lists!$H$3,IF($K102&lt;1,((($R102*(1-$E102)+$Q102*(1-$F102))/$K102)*((1+'Inputs &amp; Summary'!$D$7)^AH$29)),((INT(AH$29/$K102)-INT((AH$29-1)/$K102))*($R102*(1-$E102)+$Q102*(1-$F102))*((1+'Inputs &amp; Summary'!$D$7)^AH$29))),((_xlfn.WEIBULL.DIST(AH$29,$L102,$K102,FALSE)*($R102*(1-$E102)+$Q102*(1-$F102))*((1+'Inputs &amp; Summary'!$D$7)^AH$29))))))</f>
        <v>0</v>
      </c>
      <c r="AI102" s="114">
        <f>$D102*IF(AI$29&gt;'Inputs &amp; Summary'!$D$5,0,IF(AI$29&gt;VLOOKUP($G102,Lists!$J$17:$K$21,2),IF($M102=Lists!$H$3,IF($K102&lt;1,(($S102/$K102)*((1+'Inputs &amp; Summary'!$D$7)^AI$29)),((INT(AI$29/$K102)-INT((AI$29-1)/$K102))*$S102*((1+'Inputs &amp; Summary'!$D$7)^AI$29))),(_xlfn.WEIBULL.DIST(AI$29,$L102,$K102,FALSE)*$S102*((1+'Inputs &amp; Summary'!$D$7)^AI$29))),IF($M102=Lists!$H$3,IF($K102&lt;1,((($R102*(1-$E102)+$Q102*(1-$F102))/$K102)*((1+'Inputs &amp; Summary'!$D$7)^AI$29)),((INT(AI$29/$K102)-INT((AI$29-1)/$K102))*($R102*(1-$E102)+$Q102*(1-$F102))*((1+'Inputs &amp; Summary'!$D$7)^AI$29))),((_xlfn.WEIBULL.DIST(AI$29,$L102,$K102,FALSE)*($R102*(1-$E102)+$Q102*(1-$F102))*((1+'Inputs &amp; Summary'!$D$7)^AI$29))))))</f>
        <v>0</v>
      </c>
      <c r="AJ102" s="114">
        <f>$D102*IF(AJ$29&gt;'Inputs &amp; Summary'!$D$5,0,IF(AJ$29&gt;VLOOKUP($G102,Lists!$J$17:$K$21,2),IF($M102=Lists!$H$3,IF($K102&lt;1,(($S102/$K102)*((1+'Inputs &amp; Summary'!$D$7)^AJ$29)),((INT(AJ$29/$K102)-INT((AJ$29-1)/$K102))*$S102*((1+'Inputs &amp; Summary'!$D$7)^AJ$29))),(_xlfn.WEIBULL.DIST(AJ$29,$L102,$K102,FALSE)*$S102*((1+'Inputs &amp; Summary'!$D$7)^AJ$29))),IF($M102=Lists!$H$3,IF($K102&lt;1,((($R102*(1-$E102)+$Q102*(1-$F102))/$K102)*((1+'Inputs &amp; Summary'!$D$7)^AJ$29)),((INT(AJ$29/$K102)-INT((AJ$29-1)/$K102))*($R102*(1-$E102)+$Q102*(1-$F102))*((1+'Inputs &amp; Summary'!$D$7)^AJ$29))),((_xlfn.WEIBULL.DIST(AJ$29,$L102,$K102,FALSE)*($R102*(1-$E102)+$Q102*(1-$F102))*((1+'Inputs &amp; Summary'!$D$7)^AJ$29))))))</f>
        <v>0</v>
      </c>
      <c r="AK102" s="114">
        <f>$D102*IF(AK$29&gt;'Inputs &amp; Summary'!$D$5,0,IF(AK$29&gt;VLOOKUP($G102,Lists!$J$17:$K$21,2),IF($M102=Lists!$H$3,IF($K102&lt;1,(($S102/$K102)*((1+'Inputs &amp; Summary'!$D$7)^AK$29)),((INT(AK$29/$K102)-INT((AK$29-1)/$K102))*$S102*((1+'Inputs &amp; Summary'!$D$7)^AK$29))),(_xlfn.WEIBULL.DIST(AK$29,$L102,$K102,FALSE)*$S102*((1+'Inputs &amp; Summary'!$D$7)^AK$29))),IF($M102=Lists!$H$3,IF($K102&lt;1,((($R102*(1-$E102)+$Q102*(1-$F102))/$K102)*((1+'Inputs &amp; Summary'!$D$7)^AK$29)),((INT(AK$29/$K102)-INT((AK$29-1)/$K102))*($R102*(1-$E102)+$Q102*(1-$F102))*((1+'Inputs &amp; Summary'!$D$7)^AK$29))),((_xlfn.WEIBULL.DIST(AK$29,$L102,$K102,FALSE)*($R102*(1-$E102)+$Q102*(1-$F102))*((1+'Inputs &amp; Summary'!$D$7)^AK$29))))))</f>
        <v>0</v>
      </c>
      <c r="AL102" s="114">
        <f>$D102*IF(AL$29&gt;'Inputs &amp; Summary'!$D$5,0,IF(AL$29&gt;VLOOKUP($G102,Lists!$J$17:$K$21,2),IF($M102=Lists!$H$3,IF($K102&lt;1,(($S102/$K102)*((1+'Inputs &amp; Summary'!$D$7)^AL$29)),((INT(AL$29/$K102)-INT((AL$29-1)/$K102))*$S102*((1+'Inputs &amp; Summary'!$D$7)^AL$29))),(_xlfn.WEIBULL.DIST(AL$29,$L102,$K102,FALSE)*$S102*((1+'Inputs &amp; Summary'!$D$7)^AL$29))),IF($M102=Lists!$H$3,IF($K102&lt;1,((($R102*(1-$E102)+$Q102*(1-$F102))/$K102)*((1+'Inputs &amp; Summary'!$D$7)^AL$29)),((INT(AL$29/$K102)-INT((AL$29-1)/$K102))*($R102*(1-$E102)+$Q102*(1-$F102))*((1+'Inputs &amp; Summary'!$D$7)^AL$29))),((_xlfn.WEIBULL.DIST(AL$29,$L102,$K102,FALSE)*($R102*(1-$E102)+$Q102*(1-$F102))*((1+'Inputs &amp; Summary'!$D$7)^AL$29))))))</f>
        <v>0</v>
      </c>
      <c r="AM102" s="114">
        <f>$D102*IF(AM$29&gt;'Inputs &amp; Summary'!$D$5,0,IF(AM$29&gt;VLOOKUP($G102,Lists!$J$17:$K$21,2),IF($M102=Lists!$H$3,IF($K102&lt;1,(($S102/$K102)*((1+'Inputs &amp; Summary'!$D$7)^AM$29)),((INT(AM$29/$K102)-INT((AM$29-1)/$K102))*$S102*((1+'Inputs &amp; Summary'!$D$7)^AM$29))),(_xlfn.WEIBULL.DIST(AM$29,$L102,$K102,FALSE)*$S102*((1+'Inputs &amp; Summary'!$D$7)^AM$29))),IF($M102=Lists!$H$3,IF($K102&lt;1,((($R102*(1-$E102)+$Q102*(1-$F102))/$K102)*((1+'Inputs &amp; Summary'!$D$7)^AM$29)),((INT(AM$29/$K102)-INT((AM$29-1)/$K102))*($R102*(1-$E102)+$Q102*(1-$F102))*((1+'Inputs &amp; Summary'!$D$7)^AM$29))),((_xlfn.WEIBULL.DIST(AM$29,$L102,$K102,FALSE)*($R102*(1-$E102)+$Q102*(1-$F102))*((1+'Inputs &amp; Summary'!$D$7)^AM$29))))))</f>
        <v>0</v>
      </c>
      <c r="AN102" s="114">
        <f>$D102*IF(AN$29&gt;'Inputs &amp; Summary'!$D$5,0,IF(AN$29&gt;VLOOKUP($G102,Lists!$J$17:$K$21,2),IF($M102=Lists!$H$3,IF($K102&lt;1,(($S102/$K102)*((1+'Inputs &amp; Summary'!$D$7)^AN$29)),((INT(AN$29/$K102)-INT((AN$29-1)/$K102))*$S102*((1+'Inputs &amp; Summary'!$D$7)^AN$29))),(_xlfn.WEIBULL.DIST(AN$29,$L102,$K102,FALSE)*$S102*((1+'Inputs &amp; Summary'!$D$7)^AN$29))),IF($M102=Lists!$H$3,IF($K102&lt;1,((($R102*(1-$E102)+$Q102*(1-$F102))/$K102)*((1+'Inputs &amp; Summary'!$D$7)^AN$29)),((INT(AN$29/$K102)-INT((AN$29-1)/$K102))*($R102*(1-$E102)+$Q102*(1-$F102))*((1+'Inputs &amp; Summary'!$D$7)^AN$29))),((_xlfn.WEIBULL.DIST(AN$29,$L102,$K102,FALSE)*($R102*(1-$E102)+$Q102*(1-$F102))*((1+'Inputs &amp; Summary'!$D$7)^AN$29))))))</f>
        <v>0</v>
      </c>
      <c r="AO102" s="114">
        <f>$D102*IF(AO$29&gt;'Inputs &amp; Summary'!$D$5,0,IF(AO$29&gt;VLOOKUP($G102,Lists!$J$17:$K$21,2),IF($M102=Lists!$H$3,IF($K102&lt;1,(($S102/$K102)*((1+'Inputs &amp; Summary'!$D$7)^AO$29)),((INT(AO$29/$K102)-INT((AO$29-1)/$K102))*$S102*((1+'Inputs &amp; Summary'!$D$7)^AO$29))),(_xlfn.WEIBULL.DIST(AO$29,$L102,$K102,FALSE)*$S102*((1+'Inputs &amp; Summary'!$D$7)^AO$29))),IF($M102=Lists!$H$3,IF($K102&lt;1,((($R102*(1-$E102)+$Q102*(1-$F102))/$K102)*((1+'Inputs &amp; Summary'!$D$7)^AO$29)),((INT(AO$29/$K102)-INT((AO$29-1)/$K102))*($R102*(1-$E102)+$Q102*(1-$F102))*((1+'Inputs &amp; Summary'!$D$7)^AO$29))),((_xlfn.WEIBULL.DIST(AO$29,$L102,$K102,FALSE)*($R102*(1-$E102)+$Q102*(1-$F102))*((1+'Inputs &amp; Summary'!$D$7)^AO$29))))))</f>
        <v>0</v>
      </c>
      <c r="AP102" s="114">
        <f>$D102*IF(AP$29&gt;'Inputs &amp; Summary'!$D$5,0,IF(AP$29&gt;VLOOKUP($G102,Lists!$J$17:$K$21,2),IF($M102=Lists!$H$3,IF($K102&lt;1,(($S102/$K102)*((1+'Inputs &amp; Summary'!$D$7)^AP$29)),((INT(AP$29/$K102)-INT((AP$29-1)/$K102))*$S102*((1+'Inputs &amp; Summary'!$D$7)^AP$29))),(_xlfn.WEIBULL.DIST(AP$29,$L102,$K102,FALSE)*$S102*((1+'Inputs &amp; Summary'!$D$7)^AP$29))),IF($M102=Lists!$H$3,IF($K102&lt;1,((($R102*(1-$E102)+$Q102*(1-$F102))/$K102)*((1+'Inputs &amp; Summary'!$D$7)^AP$29)),((INT(AP$29/$K102)-INT((AP$29-1)/$K102))*($R102*(1-$E102)+$Q102*(1-$F102))*((1+'Inputs &amp; Summary'!$D$7)^AP$29))),((_xlfn.WEIBULL.DIST(AP$29,$L102,$K102,FALSE)*($R102*(1-$E102)+$Q102*(1-$F102))*((1+'Inputs &amp; Summary'!$D$7)^AP$29))))))</f>
        <v>0</v>
      </c>
      <c r="AQ102" s="114">
        <f>$D102*IF(AQ$29&gt;'Inputs &amp; Summary'!$D$5,0,IF(AQ$29&gt;VLOOKUP($G102,Lists!$J$17:$K$21,2),IF($M102=Lists!$H$3,IF($K102&lt;1,(($S102/$K102)*((1+'Inputs &amp; Summary'!$D$7)^AQ$29)),((INT(AQ$29/$K102)-INT((AQ$29-1)/$K102))*$S102*((1+'Inputs &amp; Summary'!$D$7)^AQ$29))),(_xlfn.WEIBULL.DIST(AQ$29,$L102,$K102,FALSE)*$S102*((1+'Inputs &amp; Summary'!$D$7)^AQ$29))),IF($M102=Lists!$H$3,IF($K102&lt;1,((($R102*(1-$E102)+$Q102*(1-$F102))/$K102)*((1+'Inputs &amp; Summary'!$D$7)^AQ$29)),((INT(AQ$29/$K102)-INT((AQ$29-1)/$K102))*($R102*(1-$E102)+$Q102*(1-$F102))*((1+'Inputs &amp; Summary'!$D$7)^AQ$29))),((_xlfn.WEIBULL.DIST(AQ$29,$L102,$K102,FALSE)*($R102*(1-$E102)+$Q102*(1-$F102))*((1+'Inputs &amp; Summary'!$D$7)^AQ$29))))))</f>
        <v>0</v>
      </c>
      <c r="AR102" s="114">
        <f>$D102*IF(AR$29&gt;'Inputs &amp; Summary'!$D$5,0,IF(AR$29&gt;VLOOKUP($G102,Lists!$J$17:$K$21,2),IF($M102=Lists!$H$3,IF($K102&lt;1,(($S102/$K102)*((1+'Inputs &amp; Summary'!$D$7)^AR$29)),((INT(AR$29/$K102)-INT((AR$29-1)/$K102))*$S102*((1+'Inputs &amp; Summary'!$D$7)^AR$29))),(_xlfn.WEIBULL.DIST(AR$29,$L102,$K102,FALSE)*$S102*((1+'Inputs &amp; Summary'!$D$7)^AR$29))),IF($M102=Lists!$H$3,IF($K102&lt;1,((($R102*(1-$E102)+$Q102*(1-$F102))/$K102)*((1+'Inputs &amp; Summary'!$D$7)^AR$29)),((INT(AR$29/$K102)-INT((AR$29-1)/$K102))*($R102*(1-$E102)+$Q102*(1-$F102))*((1+'Inputs &amp; Summary'!$D$7)^AR$29))),((_xlfn.WEIBULL.DIST(AR$29,$L102,$K102,FALSE)*($R102*(1-$E102)+$Q102*(1-$F102))*((1+'Inputs &amp; Summary'!$D$7)^AR$29))))))</f>
        <v>0</v>
      </c>
      <c r="AS102" s="114">
        <f>$D102*IF(AS$29&gt;'Inputs &amp; Summary'!$D$5,0,IF(AS$29&gt;VLOOKUP($G102,Lists!$J$17:$K$21,2),IF($M102=Lists!$H$3,IF($K102&lt;1,(($S102/$K102)*((1+'Inputs &amp; Summary'!$D$7)^AS$29)),((INT(AS$29/$K102)-INT((AS$29-1)/$K102))*$S102*((1+'Inputs &amp; Summary'!$D$7)^AS$29))),(_xlfn.WEIBULL.DIST(AS$29,$L102,$K102,FALSE)*$S102*((1+'Inputs &amp; Summary'!$D$7)^AS$29))),IF($M102=Lists!$H$3,IF($K102&lt;1,((($R102*(1-$E102)+$Q102*(1-$F102))/$K102)*((1+'Inputs &amp; Summary'!$D$7)^AS$29)),((INT(AS$29/$K102)-INT((AS$29-1)/$K102))*($R102*(1-$E102)+$Q102*(1-$F102))*((1+'Inputs &amp; Summary'!$D$7)^AS$29))),((_xlfn.WEIBULL.DIST(AS$29,$L102,$K102,FALSE)*($R102*(1-$E102)+$Q102*(1-$F102))*((1+'Inputs &amp; Summary'!$D$7)^AS$29))))))</f>
        <v>0</v>
      </c>
      <c r="AT102" s="114">
        <f>$D102*IF(AT$29&gt;'Inputs &amp; Summary'!$D$5,0,IF(AT$29&gt;VLOOKUP($G102,Lists!$J$17:$K$21,2),IF($M102=Lists!$H$3,IF($K102&lt;1,(($S102/$K102)*((1+'Inputs &amp; Summary'!$D$7)^AT$29)),((INT(AT$29/$K102)-INT((AT$29-1)/$K102))*$S102*((1+'Inputs &amp; Summary'!$D$7)^AT$29))),(_xlfn.WEIBULL.DIST(AT$29,$L102,$K102,FALSE)*$S102*((1+'Inputs &amp; Summary'!$D$7)^AT$29))),IF($M102=Lists!$H$3,IF($K102&lt;1,((($R102*(1-$E102)+$Q102*(1-$F102))/$K102)*((1+'Inputs &amp; Summary'!$D$7)^AT$29)),((INT(AT$29/$K102)-INT((AT$29-1)/$K102))*($R102*(1-$E102)+$Q102*(1-$F102))*((1+'Inputs &amp; Summary'!$D$7)^AT$29))),((_xlfn.WEIBULL.DIST(AT$29,$L102,$K102,FALSE)*($R102*(1-$E102)+$Q102*(1-$F102))*((1+'Inputs &amp; Summary'!$D$7)^AT$29))))))</f>
        <v>0</v>
      </c>
      <c r="AU102" s="114">
        <f>$D102*IF(AU$29&gt;'Inputs &amp; Summary'!$D$5,0,IF(AU$29&gt;VLOOKUP($G102,Lists!$J$17:$K$21,2),IF($M102=Lists!$H$3,IF($K102&lt;1,(($S102/$K102)*((1+'Inputs &amp; Summary'!$D$7)^AU$29)),((INT(AU$29/$K102)-INT((AU$29-1)/$K102))*$S102*((1+'Inputs &amp; Summary'!$D$7)^AU$29))),(_xlfn.WEIBULL.DIST(AU$29,$L102,$K102,FALSE)*$S102*((1+'Inputs &amp; Summary'!$D$7)^AU$29))),IF($M102=Lists!$H$3,IF($K102&lt;1,((($R102*(1-$E102)+$Q102*(1-$F102))/$K102)*((1+'Inputs &amp; Summary'!$D$7)^AU$29)),((INT(AU$29/$K102)-INT((AU$29-1)/$K102))*($R102*(1-$E102)+$Q102*(1-$F102))*((1+'Inputs &amp; Summary'!$D$7)^AU$29))),((_xlfn.WEIBULL.DIST(AU$29,$L102,$K102,FALSE)*($R102*(1-$E102)+$Q102*(1-$F102))*((1+'Inputs &amp; Summary'!$D$7)^AU$29))))))</f>
        <v>0</v>
      </c>
      <c r="AV102" s="114">
        <f>$D102*IF(AV$29&gt;'Inputs &amp; Summary'!$D$5,0,IF(AV$29&gt;VLOOKUP($G102,Lists!$J$17:$K$21,2),IF($M102=Lists!$H$3,IF($K102&lt;1,(($S102/$K102)*((1+'Inputs &amp; Summary'!$D$7)^AV$29)),((INT(AV$29/$K102)-INT((AV$29-1)/$K102))*$S102*((1+'Inputs &amp; Summary'!$D$7)^AV$29))),(_xlfn.WEIBULL.DIST(AV$29,$L102,$K102,FALSE)*$S102*((1+'Inputs &amp; Summary'!$D$7)^AV$29))),IF($M102=Lists!$H$3,IF($K102&lt;1,((($R102*(1-$E102)+$Q102*(1-$F102))/$K102)*((1+'Inputs &amp; Summary'!$D$7)^AV$29)),((INT(AV$29/$K102)-INT((AV$29-1)/$K102))*($R102*(1-$E102)+$Q102*(1-$F102))*((1+'Inputs &amp; Summary'!$D$7)^AV$29))),((_xlfn.WEIBULL.DIST(AV$29,$L102,$K102,FALSE)*($R102*(1-$E102)+$Q102*(1-$F102))*((1+'Inputs &amp; Summary'!$D$7)^AV$29))))))</f>
        <v>0</v>
      </c>
      <c r="AW102" s="114">
        <f>$D102*IF(AW$29&gt;'Inputs &amp; Summary'!$D$5,0,IF(AW$29&gt;VLOOKUP($G102,Lists!$J$17:$K$21,2),IF($M102=Lists!$H$3,IF($K102&lt;1,(($S102/$K102)*((1+'Inputs &amp; Summary'!$D$7)^AW$29)),((INT(AW$29/$K102)-INT((AW$29-1)/$K102))*$S102*((1+'Inputs &amp; Summary'!$D$7)^AW$29))),(_xlfn.WEIBULL.DIST(AW$29,$L102,$K102,FALSE)*$S102*((1+'Inputs &amp; Summary'!$D$7)^AW$29))),IF($M102=Lists!$H$3,IF($K102&lt;1,((($R102*(1-$E102)+$Q102*(1-$F102))/$K102)*((1+'Inputs &amp; Summary'!$D$7)^AW$29)),((INT(AW$29/$K102)-INT((AW$29-1)/$K102))*($R102*(1-$E102)+$Q102*(1-$F102))*((1+'Inputs &amp; Summary'!$D$7)^AW$29))),((_xlfn.WEIBULL.DIST(AW$29,$L102,$K102,FALSE)*($R102*(1-$E102)+$Q102*(1-$F102))*((1+'Inputs &amp; Summary'!$D$7)^AW$29))))))</f>
        <v>0</v>
      </c>
      <c r="AX102" s="114">
        <f>$D102*IF(AX$29&gt;'Inputs &amp; Summary'!$D$5,0,IF(AX$29&gt;VLOOKUP($G102,Lists!$J$17:$K$21,2),IF($M102=Lists!$H$3,IF($K102&lt;1,(($S102/$K102)*((1+'Inputs &amp; Summary'!$D$7)^AX$29)),((INT(AX$29/$K102)-INT((AX$29-1)/$K102))*$S102*((1+'Inputs &amp; Summary'!$D$7)^AX$29))),(_xlfn.WEIBULL.DIST(AX$29,$L102,$K102,FALSE)*$S102*((1+'Inputs &amp; Summary'!$D$7)^AX$29))),IF($M102=Lists!$H$3,IF($K102&lt;1,((($R102*(1-$E102)+$Q102*(1-$F102))/$K102)*((1+'Inputs &amp; Summary'!$D$7)^AX$29)),((INT(AX$29/$K102)-INT((AX$29-1)/$K102))*($R102*(1-$E102)+$Q102*(1-$F102))*((1+'Inputs &amp; Summary'!$D$7)^AX$29))),((_xlfn.WEIBULL.DIST(AX$29,$L102,$K102,FALSE)*($R102*(1-$E102)+$Q102*(1-$F102))*((1+'Inputs &amp; Summary'!$D$7)^AX$29))))))</f>
        <v>0</v>
      </c>
      <c r="AY102" s="114">
        <f>$D102*IF(AY$29&gt;'Inputs &amp; Summary'!$D$5,0,IF(AY$29&gt;VLOOKUP($G102,Lists!$J$17:$K$21,2),IF($M102=Lists!$H$3,IF($K102&lt;1,(($S102/$K102)*((1+'Inputs &amp; Summary'!$D$7)^AY$29)),((INT(AY$29/$K102)-INT((AY$29-1)/$K102))*$S102*((1+'Inputs &amp; Summary'!$D$7)^AY$29))),(_xlfn.WEIBULL.DIST(AY$29,$L102,$K102,FALSE)*$S102*((1+'Inputs &amp; Summary'!$D$7)^AY$29))),IF($M102=Lists!$H$3,IF($K102&lt;1,((($R102*(1-$E102)+$Q102*(1-$F102))/$K102)*((1+'Inputs &amp; Summary'!$D$7)^AY$29)),((INT(AY$29/$K102)-INT((AY$29-1)/$K102))*($R102*(1-$E102)+$Q102*(1-$F102))*((1+'Inputs &amp; Summary'!$D$7)^AY$29))),((_xlfn.WEIBULL.DIST(AY$29,$L102,$K102,FALSE)*($R102*(1-$E102)+$Q102*(1-$F102))*((1+'Inputs &amp; Summary'!$D$7)^AY$29))))))</f>
        <v>0</v>
      </c>
      <c r="AZ102" s="114">
        <f>$D102*IF(AZ$29&gt;'Inputs &amp; Summary'!$D$5,0,IF(AZ$29&gt;VLOOKUP($G102,Lists!$J$17:$K$21,2),IF($M102=Lists!$H$3,IF($K102&lt;1,(($S102/$K102)*((1+'Inputs &amp; Summary'!$D$7)^AZ$29)),((INT(AZ$29/$K102)-INT((AZ$29-1)/$K102))*$S102*((1+'Inputs &amp; Summary'!$D$7)^AZ$29))),(_xlfn.WEIBULL.DIST(AZ$29,$L102,$K102,FALSE)*$S102*((1+'Inputs &amp; Summary'!$D$7)^AZ$29))),IF($M102=Lists!$H$3,IF($K102&lt;1,((($R102*(1-$E102)+$Q102*(1-$F102))/$K102)*((1+'Inputs &amp; Summary'!$D$7)^AZ$29)),((INT(AZ$29/$K102)-INT((AZ$29-1)/$K102))*($R102*(1-$E102)+$Q102*(1-$F102))*((1+'Inputs &amp; Summary'!$D$7)^AZ$29))),((_xlfn.WEIBULL.DIST(AZ$29,$L102,$K102,FALSE)*($R102*(1-$E102)+$Q102*(1-$F102))*((1+'Inputs &amp; Summary'!$D$7)^AZ$29))))))</f>
        <v>0</v>
      </c>
      <c r="BA102" s="114">
        <f>$D102*IF(BA$29&gt;'Inputs &amp; Summary'!$D$5,0,IF(BA$29&gt;VLOOKUP($G102,Lists!$J$17:$K$21,2),IF($M102=Lists!$H$3,IF($K102&lt;1,(($S102/$K102)*((1+'Inputs &amp; Summary'!$D$7)^BA$29)),((INT(BA$29/$K102)-INT((BA$29-1)/$K102))*$S102*((1+'Inputs &amp; Summary'!$D$7)^BA$29))),(_xlfn.WEIBULL.DIST(BA$29,$L102,$K102,FALSE)*$S102*((1+'Inputs &amp; Summary'!$D$7)^BA$29))),IF($M102=Lists!$H$3,IF($K102&lt;1,((($R102*(1-$E102)+$Q102*(1-$F102))/$K102)*((1+'Inputs &amp; Summary'!$D$7)^BA$29)),((INT(BA$29/$K102)-INT((BA$29-1)/$K102))*($R102*(1-$E102)+$Q102*(1-$F102))*((1+'Inputs &amp; Summary'!$D$7)^BA$29))),((_xlfn.WEIBULL.DIST(BA$29,$L102,$K102,FALSE)*($R102*(1-$E102)+$Q102*(1-$F102))*((1+'Inputs &amp; Summary'!$D$7)^BA$29))))))</f>
        <v>0</v>
      </c>
      <c r="BB102" s="114">
        <f>$D102*IF(BB$29&gt;'Inputs &amp; Summary'!$D$5,0,IF(BB$29&gt;VLOOKUP($G102,Lists!$J$17:$K$21,2),IF($M102=Lists!$H$3,IF($K102&lt;1,(($S102/$K102)*((1+'Inputs &amp; Summary'!$D$7)^BB$29)),((INT(BB$29/$K102)-INT((BB$29-1)/$K102))*$S102*((1+'Inputs &amp; Summary'!$D$7)^BB$29))),(_xlfn.WEIBULL.DIST(BB$29,$L102,$K102,FALSE)*$S102*((1+'Inputs &amp; Summary'!$D$7)^BB$29))),IF($M102=Lists!$H$3,IF($K102&lt;1,((($R102*(1-$E102)+$Q102*(1-$F102))/$K102)*((1+'Inputs &amp; Summary'!$D$7)^BB$29)),((INT(BB$29/$K102)-INT((BB$29-1)/$K102))*($R102*(1-$E102)+$Q102*(1-$F102))*((1+'Inputs &amp; Summary'!$D$7)^BB$29))),((_xlfn.WEIBULL.DIST(BB$29,$L102,$K102,FALSE)*($R102*(1-$E102)+$Q102*(1-$F102))*((1+'Inputs &amp; Summary'!$D$7)^BB$29))))))</f>
        <v>0</v>
      </c>
      <c r="BC102" s="114">
        <f>$D102*IF(BC$29&gt;'Inputs &amp; Summary'!$D$5,0,IF(BC$29&gt;VLOOKUP($G102,Lists!$J$17:$K$21,2),IF($M102=Lists!$H$3,IF($K102&lt;1,(($S102/$K102)*((1+'Inputs &amp; Summary'!$D$7)^BC$29)),((INT(BC$29/$K102)-INT((BC$29-1)/$K102))*$S102*((1+'Inputs &amp; Summary'!$D$7)^BC$29))),(_xlfn.WEIBULL.DIST(BC$29,$L102,$K102,FALSE)*$S102*((1+'Inputs &amp; Summary'!$D$7)^BC$29))),IF($M102=Lists!$H$3,IF($K102&lt;1,((($R102*(1-$E102)+$Q102*(1-$F102))/$K102)*((1+'Inputs &amp; Summary'!$D$7)^BC$29)),((INT(BC$29/$K102)-INT((BC$29-1)/$K102))*($R102*(1-$E102)+$Q102*(1-$F102))*((1+'Inputs &amp; Summary'!$D$7)^BC$29))),((_xlfn.WEIBULL.DIST(BC$29,$L102,$K102,FALSE)*($R102*(1-$E102)+$Q102*(1-$F102))*((1+'Inputs &amp; Summary'!$D$7)^BC$29))))))</f>
        <v>0</v>
      </c>
      <c r="BD102" s="114">
        <f>$D102*IF(BD$29&gt;'Inputs &amp; Summary'!$D$5,0,IF(BD$29&gt;VLOOKUP($G102,Lists!$J$17:$K$21,2),IF($M102=Lists!$H$3,IF($K102&lt;1,(($S102/$K102)*((1+'Inputs &amp; Summary'!$D$7)^BD$29)),((INT(BD$29/$K102)-INT((BD$29-1)/$K102))*$S102*((1+'Inputs &amp; Summary'!$D$7)^BD$29))),(_xlfn.WEIBULL.DIST(BD$29,$L102,$K102,FALSE)*$S102*((1+'Inputs &amp; Summary'!$D$7)^BD$29))),IF($M102=Lists!$H$3,IF($K102&lt;1,((($R102*(1-$E102)+$Q102*(1-$F102))/$K102)*((1+'Inputs &amp; Summary'!$D$7)^BD$29)),((INT(BD$29/$K102)-INT((BD$29-1)/$K102))*($R102*(1-$E102)+$Q102*(1-$F102))*((1+'Inputs &amp; Summary'!$D$7)^BD$29))),((_xlfn.WEIBULL.DIST(BD$29,$L102,$K102,FALSE)*($R102*(1-$E102)+$Q102*(1-$F102))*((1+'Inputs &amp; Summary'!$D$7)^BD$29))))))</f>
        <v>0</v>
      </c>
      <c r="BE102" s="114">
        <f>$D102*IF(BE$29&gt;'Inputs &amp; Summary'!$D$5,0,IF(BE$29&gt;VLOOKUP($G102,Lists!$J$17:$K$21,2),IF($M102=Lists!$H$3,IF($K102&lt;1,(($S102/$K102)*((1+'Inputs &amp; Summary'!$D$7)^BE$29)),((INT(BE$29/$K102)-INT((BE$29-1)/$K102))*$S102*((1+'Inputs &amp; Summary'!$D$7)^BE$29))),(_xlfn.WEIBULL.DIST(BE$29,$L102,$K102,FALSE)*$S102*((1+'Inputs &amp; Summary'!$D$7)^BE$29))),IF($M102=Lists!$H$3,IF($K102&lt;1,((($R102*(1-$E102)+$Q102*(1-$F102))/$K102)*((1+'Inputs &amp; Summary'!$D$7)^BE$29)),((INT(BE$29/$K102)-INT((BE$29-1)/$K102))*($R102*(1-$E102)+$Q102*(1-$F102))*((1+'Inputs &amp; Summary'!$D$7)^BE$29))),((_xlfn.WEIBULL.DIST(BE$29,$L102,$K102,FALSE)*($R102*(1-$E102)+$Q102*(1-$F102))*((1+'Inputs &amp; Summary'!$D$7)^BE$29))))))</f>
        <v>0</v>
      </c>
      <c r="BF102" s="114">
        <f>$D102*IF(BF$29&gt;'Inputs &amp; Summary'!$D$5,0,IF(BF$29&gt;VLOOKUP($G102,Lists!$J$17:$K$21,2),IF($M102=Lists!$H$3,IF($K102&lt;1,(($S102/$K102)*((1+'Inputs &amp; Summary'!$D$7)^BF$29)),((INT(BF$29/$K102)-INT((BF$29-1)/$K102))*$S102*((1+'Inputs &amp; Summary'!$D$7)^BF$29))),(_xlfn.WEIBULL.DIST(BF$29,$L102,$K102,FALSE)*$S102*((1+'Inputs &amp; Summary'!$D$7)^BF$29))),IF($M102=Lists!$H$3,IF($K102&lt;1,((($R102*(1-$E102)+$Q102*(1-$F102))/$K102)*((1+'Inputs &amp; Summary'!$D$7)^BF$29)),((INT(BF$29/$K102)-INT((BF$29-1)/$K102))*($R102*(1-$E102)+$Q102*(1-$F102))*((1+'Inputs &amp; Summary'!$D$7)^BF$29))),((_xlfn.WEIBULL.DIST(BF$29,$L102,$K102,FALSE)*($R102*(1-$E102)+$Q102*(1-$F102))*((1+'Inputs &amp; Summary'!$D$7)^BF$29))))))</f>
        <v>0</v>
      </c>
      <c r="BG102" s="114">
        <f>$D102*IF(BG$29&gt;'Inputs &amp; Summary'!$D$5,0,IF(BG$29&gt;VLOOKUP($G102,Lists!$J$17:$K$21,2),IF($M102=Lists!$H$3,IF($K102&lt;1,(($S102/$K102)*((1+'Inputs &amp; Summary'!$D$7)^BG$29)),((INT(BG$29/$K102)-INT((BG$29-1)/$K102))*$S102*((1+'Inputs &amp; Summary'!$D$7)^BG$29))),(_xlfn.WEIBULL.DIST(BG$29,$L102,$K102,FALSE)*$S102*((1+'Inputs &amp; Summary'!$D$7)^BG$29))),IF($M102=Lists!$H$3,IF($K102&lt;1,((($R102*(1-$E102)+$Q102*(1-$F102))/$K102)*((1+'Inputs &amp; Summary'!$D$7)^BG$29)),((INT(BG$29/$K102)-INT((BG$29-1)/$K102))*($R102*(1-$E102)+$Q102*(1-$F102))*((1+'Inputs &amp; Summary'!$D$7)^BG$29))),((_xlfn.WEIBULL.DIST(BG$29,$L102,$K102,FALSE)*($R102*(1-$E102)+$Q102*(1-$F102))*((1+'Inputs &amp; Summary'!$D$7)^BG$29))))))</f>
        <v>0</v>
      </c>
      <c r="BH102" s="114">
        <f>$D102*IF(BH$29&gt;'Inputs &amp; Summary'!$D$5,0,IF(BH$29&gt;VLOOKUP($G102,Lists!$J$17:$K$21,2),IF($M102=Lists!$H$3,IF($K102&lt;1,(($S102/$K102)*((1+'Inputs &amp; Summary'!$D$7)^BH$29)),((INT(BH$29/$K102)-INT((BH$29-1)/$K102))*$S102*((1+'Inputs &amp; Summary'!$D$7)^BH$29))),(_xlfn.WEIBULL.DIST(BH$29,$L102,$K102,FALSE)*$S102*((1+'Inputs &amp; Summary'!$D$7)^BH$29))),IF($M102=Lists!$H$3,IF($K102&lt;1,((($R102*(1-$E102)+$Q102*(1-$F102))/$K102)*((1+'Inputs &amp; Summary'!$D$7)^BH$29)),((INT(BH$29/$K102)-INT((BH$29-1)/$K102))*($R102*(1-$E102)+$Q102*(1-$F102))*((1+'Inputs &amp; Summary'!$D$7)^BH$29))),((_xlfn.WEIBULL.DIST(BH$29,$L102,$K102,FALSE)*($R102*(1-$E102)+$Q102*(1-$F102))*((1+'Inputs &amp; Summary'!$D$7)^BH$29))))))</f>
        <v>0</v>
      </c>
      <c r="BI102" s="114">
        <f>$D102*IF(BI$29&gt;'Inputs &amp; Summary'!$D$5,0,IF(BI$29&gt;VLOOKUP($G102,Lists!$J$17:$K$21,2),IF($M102=Lists!$H$3,IF($K102&lt;1,(($S102/$K102)*((1+'Inputs &amp; Summary'!$D$7)^BI$29)),((INT(BI$29/$K102)-INT((BI$29-1)/$K102))*$S102*((1+'Inputs &amp; Summary'!$D$7)^BI$29))),(_xlfn.WEIBULL.DIST(BI$29,$L102,$K102,FALSE)*$S102*((1+'Inputs &amp; Summary'!$D$7)^BI$29))),IF($M102=Lists!$H$3,IF($K102&lt;1,((($R102*(1-$E102)+$Q102*(1-$F102))/$K102)*((1+'Inputs &amp; Summary'!$D$7)^BI$29)),((INT(BI$29/$K102)-INT((BI$29-1)/$K102))*($R102*(1-$E102)+$Q102*(1-$F102))*((1+'Inputs &amp; Summary'!$D$7)^BI$29))),((_xlfn.WEIBULL.DIST(BI$29,$L102,$K102,FALSE)*($R102*(1-$E102)+$Q102*(1-$F102))*((1+'Inputs &amp; Summary'!$D$7)^BI$29))))))</f>
        <v>0</v>
      </c>
      <c r="BJ102" s="114">
        <f>$D102*IF(BJ$29&gt;'Inputs &amp; Summary'!$D$5,0,IF(BJ$29&gt;VLOOKUP($G102,Lists!$J$17:$K$21,2),IF($M102=Lists!$H$3,IF($K102&lt;1,(($S102/$K102)*((1+'Inputs &amp; Summary'!$D$7)^BJ$29)),((INT(BJ$29/$K102)-INT((BJ$29-1)/$K102))*$S102*((1+'Inputs &amp; Summary'!$D$7)^BJ$29))),(_xlfn.WEIBULL.DIST(BJ$29,$L102,$K102,FALSE)*$S102*((1+'Inputs &amp; Summary'!$D$7)^BJ$29))),IF($M102=Lists!$H$3,IF($K102&lt;1,((($R102*(1-$E102)+$Q102*(1-$F102))/$K102)*((1+'Inputs &amp; Summary'!$D$7)^BJ$29)),((INT(BJ$29/$K102)-INT((BJ$29-1)/$K102))*($R102*(1-$E102)+$Q102*(1-$F102))*((1+'Inputs &amp; Summary'!$D$7)^BJ$29))),((_xlfn.WEIBULL.DIST(BJ$29,$L102,$K102,FALSE)*($R102*(1-$E102)+$Q102*(1-$F102))*((1+'Inputs &amp; Summary'!$D$7)^BJ$29))))))</f>
        <v>0</v>
      </c>
      <c r="BK102" s="114">
        <f>$D102*IF(BK$29&gt;'Inputs &amp; Summary'!$D$5,0,IF(BK$29&gt;VLOOKUP($G102,Lists!$J$17:$K$21,2),IF($M102=Lists!$H$3,IF($K102&lt;1,(($S102/$K102)*((1+'Inputs &amp; Summary'!$D$7)^BK$29)),((INT(BK$29/$K102)-INT((BK$29-1)/$K102))*$S102*((1+'Inputs &amp; Summary'!$D$7)^BK$29))),(_xlfn.WEIBULL.DIST(BK$29,$L102,$K102,FALSE)*$S102*((1+'Inputs &amp; Summary'!$D$7)^BK$29))),IF($M102=Lists!$H$3,IF($K102&lt;1,((($R102*(1-$E102)+$Q102*(1-$F102))/$K102)*((1+'Inputs &amp; Summary'!$D$7)^BK$29)),((INT(BK$29/$K102)-INT((BK$29-1)/$K102))*($R102*(1-$E102)+$Q102*(1-$F102))*((1+'Inputs &amp; Summary'!$D$7)^BK$29))),((_xlfn.WEIBULL.DIST(BK$29,$L102,$K102,FALSE)*($R102*(1-$E102)+$Q102*(1-$F102))*((1+'Inputs &amp; Summary'!$D$7)^BK$29))))))</f>
        <v>0</v>
      </c>
      <c r="BL102" s="114">
        <f>$D102*IF(BL$29&gt;'Inputs &amp; Summary'!$D$5,0,IF(BL$29&gt;VLOOKUP($G102,Lists!$J$17:$K$21,2),IF($M102=Lists!$H$3,IF($K102&lt;1,(($S102/$K102)*((1+'Inputs &amp; Summary'!$D$7)^BL$29)),((INT(BL$29/$K102)-INT((BL$29-1)/$K102))*$S102*((1+'Inputs &amp; Summary'!$D$7)^BL$29))),(_xlfn.WEIBULL.DIST(BL$29,$L102,$K102,FALSE)*$S102*((1+'Inputs &amp; Summary'!$D$7)^BL$29))),IF($M102=Lists!$H$3,IF($K102&lt;1,((($R102*(1-$E102)+$Q102*(1-$F102))/$K102)*((1+'Inputs &amp; Summary'!$D$7)^BL$29)),((INT(BL$29/$K102)-INT((BL$29-1)/$K102))*($R102*(1-$E102)+$Q102*(1-$F102))*((1+'Inputs &amp; Summary'!$D$7)^BL$29))),((_xlfn.WEIBULL.DIST(BL$29,$L102,$K102,FALSE)*($R102*(1-$E102)+$Q102*(1-$F102))*((1+'Inputs &amp; Summary'!$D$7)^BL$29))))))</f>
        <v>0</v>
      </c>
    </row>
    <row r="103" spans="1:64" s="1" customFormat="1" x14ac:dyDescent="0.3">
      <c r="A103" s="79" t="s">
        <v>13</v>
      </c>
      <c r="B103" s="33" t="s">
        <v>307</v>
      </c>
      <c r="C103" s="33" t="s">
        <v>39</v>
      </c>
      <c r="D103" s="115">
        <v>0</v>
      </c>
      <c r="E103" s="68"/>
      <c r="F103" s="68"/>
      <c r="G103" s="213" t="s">
        <v>433</v>
      </c>
      <c r="H103" s="34" t="s">
        <v>25</v>
      </c>
      <c r="I103" s="34" t="s">
        <v>270</v>
      </c>
      <c r="J103" s="33">
        <f>VLOOKUP(I103,'Labor Rates'!$A$1:$B$16,2)</f>
        <v>25.173076923076923</v>
      </c>
      <c r="K103" s="35">
        <v>1</v>
      </c>
      <c r="L103" s="35">
        <v>1</v>
      </c>
      <c r="M103" s="33" t="s">
        <v>259</v>
      </c>
      <c r="N103" s="84">
        <f>'Inputs &amp; Summary'!$D$42</f>
        <v>103.04449648711943</v>
      </c>
      <c r="O103" s="35">
        <f>1/60</f>
        <v>1.6666666666666666E-2</v>
      </c>
      <c r="P103" s="5">
        <v>0</v>
      </c>
      <c r="Q103" s="73">
        <f t="shared" si="16"/>
        <v>43.232450609499786</v>
      </c>
      <c r="R103" s="73">
        <f t="shared" si="17"/>
        <v>0</v>
      </c>
      <c r="S103" s="74">
        <f t="shared" si="18"/>
        <v>0</v>
      </c>
      <c r="T103" s="88"/>
      <c r="U103" s="80"/>
      <c r="V103" s="87">
        <f t="shared" si="19"/>
        <v>0</v>
      </c>
      <c r="W103" s="87">
        <f>NPV('Inputs &amp; Summary'!$D$6,Y103:BL103)</f>
        <v>0</v>
      </c>
      <c r="X103" s="90">
        <f t="shared" si="20"/>
        <v>0</v>
      </c>
      <c r="Y103" s="114">
        <f>$D103*IF(Y$29&gt;'Inputs &amp; Summary'!$D$5,0,IF(Y$29&gt;VLOOKUP($G103,Lists!$J$17:$K$21,2),IF($M103=Lists!$H$3,IF($K103&lt;1,(($S103/$K103)*((1+'Inputs &amp; Summary'!$D$7)^Y$29)),((INT(Y$29/$K103)-INT((Y$29-1)/$K103))*$S103*((1+'Inputs &amp; Summary'!$D$7)^Y$29))),(_xlfn.WEIBULL.DIST(Y$29,$L103,$K103,FALSE)*$S103*((1+'Inputs &amp; Summary'!$D$7)^Y$29))),IF($M103=Lists!$H$3,IF($K103&lt;1,((($R103*(1-$E103)+$Q103*(1-$F103))/$K103)*((1+'Inputs &amp; Summary'!$D$7)^Y$29)),((INT(Y$29/$K103)-INT((Y$29-1)/$K103))*($R103*(1-$E103)+$Q103*(1-$F103))*((1+'Inputs &amp; Summary'!$D$7)^Y$29))),((_xlfn.WEIBULL.DIST(Y$29,$L103,$K103,FALSE)*($R103*(1-$E103)+$Q103*(1-$F103))*((1+'Inputs &amp; Summary'!$D$7)^Y$29))))))</f>
        <v>0</v>
      </c>
      <c r="Z103" s="114">
        <f>$D103*IF(Z$29&gt;'Inputs &amp; Summary'!$D$5,0,IF(Z$29&gt;VLOOKUP($G103,Lists!$J$17:$K$21,2),IF($M103=Lists!$H$3,IF($K103&lt;1,(($S103/$K103)*((1+'Inputs &amp; Summary'!$D$7)^Z$29)),((INT(Z$29/$K103)-INT((Z$29-1)/$K103))*$S103*((1+'Inputs &amp; Summary'!$D$7)^Z$29))),(_xlfn.WEIBULL.DIST(Z$29,$L103,$K103,FALSE)*$S103*((1+'Inputs &amp; Summary'!$D$7)^Z$29))),IF($M103=Lists!$H$3,IF($K103&lt;1,((($R103*(1-$E103)+$Q103*(1-$F103))/$K103)*((1+'Inputs &amp; Summary'!$D$7)^Z$29)),((INT(Z$29/$K103)-INT((Z$29-1)/$K103))*($R103*(1-$E103)+$Q103*(1-$F103))*((1+'Inputs &amp; Summary'!$D$7)^Z$29))),((_xlfn.WEIBULL.DIST(Z$29,$L103,$K103,FALSE)*($R103*(1-$E103)+$Q103*(1-$F103))*((1+'Inputs &amp; Summary'!$D$7)^Z$29))))))</f>
        <v>0</v>
      </c>
      <c r="AA103" s="114">
        <f>$D103*IF(AA$29&gt;'Inputs &amp; Summary'!$D$5,0,IF(AA$29&gt;VLOOKUP($G103,Lists!$J$17:$K$21,2),IF($M103=Lists!$H$3,IF($K103&lt;1,(($S103/$K103)*((1+'Inputs &amp; Summary'!$D$7)^AA$29)),((INT(AA$29/$K103)-INT((AA$29-1)/$K103))*$S103*((1+'Inputs &amp; Summary'!$D$7)^AA$29))),(_xlfn.WEIBULL.DIST(AA$29,$L103,$K103,FALSE)*$S103*((1+'Inputs &amp; Summary'!$D$7)^AA$29))),IF($M103=Lists!$H$3,IF($K103&lt;1,((($R103*(1-$E103)+$Q103*(1-$F103))/$K103)*((1+'Inputs &amp; Summary'!$D$7)^AA$29)),((INT(AA$29/$K103)-INT((AA$29-1)/$K103))*($R103*(1-$E103)+$Q103*(1-$F103))*((1+'Inputs &amp; Summary'!$D$7)^AA$29))),((_xlfn.WEIBULL.DIST(AA$29,$L103,$K103,FALSE)*($R103*(1-$E103)+$Q103*(1-$F103))*((1+'Inputs &amp; Summary'!$D$7)^AA$29))))))</f>
        <v>0</v>
      </c>
      <c r="AB103" s="114">
        <f>$D103*IF(AB$29&gt;'Inputs &amp; Summary'!$D$5,0,IF(AB$29&gt;VLOOKUP($G103,Lists!$J$17:$K$21,2),IF($M103=Lists!$H$3,IF($K103&lt;1,(($S103/$K103)*((1+'Inputs &amp; Summary'!$D$7)^AB$29)),((INT(AB$29/$K103)-INT((AB$29-1)/$K103))*$S103*((1+'Inputs &amp; Summary'!$D$7)^AB$29))),(_xlfn.WEIBULL.DIST(AB$29,$L103,$K103,FALSE)*$S103*((1+'Inputs &amp; Summary'!$D$7)^AB$29))),IF($M103=Lists!$H$3,IF($K103&lt;1,((($R103*(1-$E103)+$Q103*(1-$F103))/$K103)*((1+'Inputs &amp; Summary'!$D$7)^AB$29)),((INT(AB$29/$K103)-INT((AB$29-1)/$K103))*($R103*(1-$E103)+$Q103*(1-$F103))*((1+'Inputs &amp; Summary'!$D$7)^AB$29))),((_xlfn.WEIBULL.DIST(AB$29,$L103,$K103,FALSE)*($R103*(1-$E103)+$Q103*(1-$F103))*((1+'Inputs &amp; Summary'!$D$7)^AB$29))))))</f>
        <v>0</v>
      </c>
      <c r="AC103" s="114">
        <f>$D103*IF(AC$29&gt;'Inputs &amp; Summary'!$D$5,0,IF(AC$29&gt;VLOOKUP($G103,Lists!$J$17:$K$21,2),IF($M103=Lists!$H$3,IF($K103&lt;1,(($S103/$K103)*((1+'Inputs &amp; Summary'!$D$7)^AC$29)),((INT(AC$29/$K103)-INT((AC$29-1)/$K103))*$S103*((1+'Inputs &amp; Summary'!$D$7)^AC$29))),(_xlfn.WEIBULL.DIST(AC$29,$L103,$K103,FALSE)*$S103*((1+'Inputs &amp; Summary'!$D$7)^AC$29))),IF($M103=Lists!$H$3,IF($K103&lt;1,((($R103*(1-$E103)+$Q103*(1-$F103))/$K103)*((1+'Inputs &amp; Summary'!$D$7)^AC$29)),((INT(AC$29/$K103)-INT((AC$29-1)/$K103))*($R103*(1-$E103)+$Q103*(1-$F103))*((1+'Inputs &amp; Summary'!$D$7)^AC$29))),((_xlfn.WEIBULL.DIST(AC$29,$L103,$K103,FALSE)*($R103*(1-$E103)+$Q103*(1-$F103))*((1+'Inputs &amp; Summary'!$D$7)^AC$29))))))</f>
        <v>0</v>
      </c>
      <c r="AD103" s="114">
        <f>$D103*IF(AD$29&gt;'Inputs &amp; Summary'!$D$5,0,IF(AD$29&gt;VLOOKUP($G103,Lists!$J$17:$K$21,2),IF($M103=Lists!$H$3,IF($K103&lt;1,(($S103/$K103)*((1+'Inputs &amp; Summary'!$D$7)^AD$29)),((INT(AD$29/$K103)-INT((AD$29-1)/$K103))*$S103*((1+'Inputs &amp; Summary'!$D$7)^AD$29))),(_xlfn.WEIBULL.DIST(AD$29,$L103,$K103,FALSE)*$S103*((1+'Inputs &amp; Summary'!$D$7)^AD$29))),IF($M103=Lists!$H$3,IF($K103&lt;1,((($R103*(1-$E103)+$Q103*(1-$F103))/$K103)*((1+'Inputs &amp; Summary'!$D$7)^AD$29)),((INT(AD$29/$K103)-INT((AD$29-1)/$K103))*($R103*(1-$E103)+$Q103*(1-$F103))*((1+'Inputs &amp; Summary'!$D$7)^AD$29))),((_xlfn.WEIBULL.DIST(AD$29,$L103,$K103,FALSE)*($R103*(1-$E103)+$Q103*(1-$F103))*((1+'Inputs &amp; Summary'!$D$7)^AD$29))))))</f>
        <v>0</v>
      </c>
      <c r="AE103" s="114">
        <f>$D103*IF(AE$29&gt;'Inputs &amp; Summary'!$D$5,0,IF(AE$29&gt;VLOOKUP($G103,Lists!$J$17:$K$21,2),IF($M103=Lists!$H$3,IF($K103&lt;1,(($S103/$K103)*((1+'Inputs &amp; Summary'!$D$7)^AE$29)),((INT(AE$29/$K103)-INT((AE$29-1)/$K103))*$S103*((1+'Inputs &amp; Summary'!$D$7)^AE$29))),(_xlfn.WEIBULL.DIST(AE$29,$L103,$K103,FALSE)*$S103*((1+'Inputs &amp; Summary'!$D$7)^AE$29))),IF($M103=Lists!$H$3,IF($K103&lt;1,((($R103*(1-$E103)+$Q103*(1-$F103))/$K103)*((1+'Inputs &amp; Summary'!$D$7)^AE$29)),((INT(AE$29/$K103)-INT((AE$29-1)/$K103))*($R103*(1-$E103)+$Q103*(1-$F103))*((1+'Inputs &amp; Summary'!$D$7)^AE$29))),((_xlfn.WEIBULL.DIST(AE$29,$L103,$K103,FALSE)*($R103*(1-$E103)+$Q103*(1-$F103))*((1+'Inputs &amp; Summary'!$D$7)^AE$29))))))</f>
        <v>0</v>
      </c>
      <c r="AF103" s="114">
        <f>$D103*IF(AF$29&gt;'Inputs &amp; Summary'!$D$5,0,IF(AF$29&gt;VLOOKUP($G103,Lists!$J$17:$K$21,2),IF($M103=Lists!$H$3,IF($K103&lt;1,(($S103/$K103)*((1+'Inputs &amp; Summary'!$D$7)^AF$29)),((INT(AF$29/$K103)-INT((AF$29-1)/$K103))*$S103*((1+'Inputs &amp; Summary'!$D$7)^AF$29))),(_xlfn.WEIBULL.DIST(AF$29,$L103,$K103,FALSE)*$S103*((1+'Inputs &amp; Summary'!$D$7)^AF$29))),IF($M103=Lists!$H$3,IF($K103&lt;1,((($R103*(1-$E103)+$Q103*(1-$F103))/$K103)*((1+'Inputs &amp; Summary'!$D$7)^AF$29)),((INT(AF$29/$K103)-INT((AF$29-1)/$K103))*($R103*(1-$E103)+$Q103*(1-$F103))*((1+'Inputs &amp; Summary'!$D$7)^AF$29))),((_xlfn.WEIBULL.DIST(AF$29,$L103,$K103,FALSE)*($R103*(1-$E103)+$Q103*(1-$F103))*((1+'Inputs &amp; Summary'!$D$7)^AF$29))))))</f>
        <v>0</v>
      </c>
      <c r="AG103" s="114">
        <f>$D103*IF(AG$29&gt;'Inputs &amp; Summary'!$D$5,0,IF(AG$29&gt;VLOOKUP($G103,Lists!$J$17:$K$21,2),IF($M103=Lists!$H$3,IF($K103&lt;1,(($S103/$K103)*((1+'Inputs &amp; Summary'!$D$7)^AG$29)),((INT(AG$29/$K103)-INT((AG$29-1)/$K103))*$S103*((1+'Inputs &amp; Summary'!$D$7)^AG$29))),(_xlfn.WEIBULL.DIST(AG$29,$L103,$K103,FALSE)*$S103*((1+'Inputs &amp; Summary'!$D$7)^AG$29))),IF($M103=Lists!$H$3,IF($K103&lt;1,((($R103*(1-$E103)+$Q103*(1-$F103))/$K103)*((1+'Inputs &amp; Summary'!$D$7)^AG$29)),((INT(AG$29/$K103)-INT((AG$29-1)/$K103))*($R103*(1-$E103)+$Q103*(1-$F103))*((1+'Inputs &amp; Summary'!$D$7)^AG$29))),((_xlfn.WEIBULL.DIST(AG$29,$L103,$K103,FALSE)*($R103*(1-$E103)+$Q103*(1-$F103))*((1+'Inputs &amp; Summary'!$D$7)^AG$29))))))</f>
        <v>0</v>
      </c>
      <c r="AH103" s="114">
        <f>$D103*IF(AH$29&gt;'Inputs &amp; Summary'!$D$5,0,IF(AH$29&gt;VLOOKUP($G103,Lists!$J$17:$K$21,2),IF($M103=Lists!$H$3,IF($K103&lt;1,(($S103/$K103)*((1+'Inputs &amp; Summary'!$D$7)^AH$29)),((INT(AH$29/$K103)-INT((AH$29-1)/$K103))*$S103*((1+'Inputs &amp; Summary'!$D$7)^AH$29))),(_xlfn.WEIBULL.DIST(AH$29,$L103,$K103,FALSE)*$S103*((1+'Inputs &amp; Summary'!$D$7)^AH$29))),IF($M103=Lists!$H$3,IF($K103&lt;1,((($R103*(1-$E103)+$Q103*(1-$F103))/$K103)*((1+'Inputs &amp; Summary'!$D$7)^AH$29)),((INT(AH$29/$K103)-INT((AH$29-1)/$K103))*($R103*(1-$E103)+$Q103*(1-$F103))*((1+'Inputs &amp; Summary'!$D$7)^AH$29))),((_xlfn.WEIBULL.DIST(AH$29,$L103,$K103,FALSE)*($R103*(1-$E103)+$Q103*(1-$F103))*((1+'Inputs &amp; Summary'!$D$7)^AH$29))))))</f>
        <v>0</v>
      </c>
      <c r="AI103" s="114">
        <f>$D103*IF(AI$29&gt;'Inputs &amp; Summary'!$D$5,0,IF(AI$29&gt;VLOOKUP($G103,Lists!$J$17:$K$21,2),IF($M103=Lists!$H$3,IF($K103&lt;1,(($S103/$K103)*((1+'Inputs &amp; Summary'!$D$7)^AI$29)),((INT(AI$29/$K103)-INT((AI$29-1)/$K103))*$S103*((1+'Inputs &amp; Summary'!$D$7)^AI$29))),(_xlfn.WEIBULL.DIST(AI$29,$L103,$K103,FALSE)*$S103*((1+'Inputs &amp; Summary'!$D$7)^AI$29))),IF($M103=Lists!$H$3,IF($K103&lt;1,((($R103*(1-$E103)+$Q103*(1-$F103))/$K103)*((1+'Inputs &amp; Summary'!$D$7)^AI$29)),((INT(AI$29/$K103)-INT((AI$29-1)/$K103))*($R103*(1-$E103)+$Q103*(1-$F103))*((1+'Inputs &amp; Summary'!$D$7)^AI$29))),((_xlfn.WEIBULL.DIST(AI$29,$L103,$K103,FALSE)*($R103*(1-$E103)+$Q103*(1-$F103))*((1+'Inputs &amp; Summary'!$D$7)^AI$29))))))</f>
        <v>0</v>
      </c>
      <c r="AJ103" s="114">
        <f>$D103*IF(AJ$29&gt;'Inputs &amp; Summary'!$D$5,0,IF(AJ$29&gt;VLOOKUP($G103,Lists!$J$17:$K$21,2),IF($M103=Lists!$H$3,IF($K103&lt;1,(($S103/$K103)*((1+'Inputs &amp; Summary'!$D$7)^AJ$29)),((INT(AJ$29/$K103)-INT((AJ$29-1)/$K103))*$S103*((1+'Inputs &amp; Summary'!$D$7)^AJ$29))),(_xlfn.WEIBULL.DIST(AJ$29,$L103,$K103,FALSE)*$S103*((1+'Inputs &amp; Summary'!$D$7)^AJ$29))),IF($M103=Lists!$H$3,IF($K103&lt;1,((($R103*(1-$E103)+$Q103*(1-$F103))/$K103)*((1+'Inputs &amp; Summary'!$D$7)^AJ$29)),((INT(AJ$29/$K103)-INT((AJ$29-1)/$K103))*($R103*(1-$E103)+$Q103*(1-$F103))*((1+'Inputs &amp; Summary'!$D$7)^AJ$29))),((_xlfn.WEIBULL.DIST(AJ$29,$L103,$K103,FALSE)*($R103*(1-$E103)+$Q103*(1-$F103))*((1+'Inputs &amp; Summary'!$D$7)^AJ$29))))))</f>
        <v>0</v>
      </c>
      <c r="AK103" s="114">
        <f>$D103*IF(AK$29&gt;'Inputs &amp; Summary'!$D$5,0,IF(AK$29&gt;VLOOKUP($G103,Lists!$J$17:$K$21,2),IF($M103=Lists!$H$3,IF($K103&lt;1,(($S103/$K103)*((1+'Inputs &amp; Summary'!$D$7)^AK$29)),((INT(AK$29/$K103)-INT((AK$29-1)/$K103))*$S103*((1+'Inputs &amp; Summary'!$D$7)^AK$29))),(_xlfn.WEIBULL.DIST(AK$29,$L103,$K103,FALSE)*$S103*((1+'Inputs &amp; Summary'!$D$7)^AK$29))),IF($M103=Lists!$H$3,IF($K103&lt;1,((($R103*(1-$E103)+$Q103*(1-$F103))/$K103)*((1+'Inputs &amp; Summary'!$D$7)^AK$29)),((INT(AK$29/$K103)-INT((AK$29-1)/$K103))*($R103*(1-$E103)+$Q103*(1-$F103))*((1+'Inputs &amp; Summary'!$D$7)^AK$29))),((_xlfn.WEIBULL.DIST(AK$29,$L103,$K103,FALSE)*($R103*(1-$E103)+$Q103*(1-$F103))*((1+'Inputs &amp; Summary'!$D$7)^AK$29))))))</f>
        <v>0</v>
      </c>
      <c r="AL103" s="114">
        <f>$D103*IF(AL$29&gt;'Inputs &amp; Summary'!$D$5,0,IF(AL$29&gt;VLOOKUP($G103,Lists!$J$17:$K$21,2),IF($M103=Lists!$H$3,IF($K103&lt;1,(($S103/$K103)*((1+'Inputs &amp; Summary'!$D$7)^AL$29)),((INT(AL$29/$K103)-INT((AL$29-1)/$K103))*$S103*((1+'Inputs &amp; Summary'!$D$7)^AL$29))),(_xlfn.WEIBULL.DIST(AL$29,$L103,$K103,FALSE)*$S103*((1+'Inputs &amp; Summary'!$D$7)^AL$29))),IF($M103=Lists!$H$3,IF($K103&lt;1,((($R103*(1-$E103)+$Q103*(1-$F103))/$K103)*((1+'Inputs &amp; Summary'!$D$7)^AL$29)),((INT(AL$29/$K103)-INT((AL$29-1)/$K103))*($R103*(1-$E103)+$Q103*(1-$F103))*((1+'Inputs &amp; Summary'!$D$7)^AL$29))),((_xlfn.WEIBULL.DIST(AL$29,$L103,$K103,FALSE)*($R103*(1-$E103)+$Q103*(1-$F103))*((1+'Inputs &amp; Summary'!$D$7)^AL$29))))))</f>
        <v>0</v>
      </c>
      <c r="AM103" s="114">
        <f>$D103*IF(AM$29&gt;'Inputs &amp; Summary'!$D$5,0,IF(AM$29&gt;VLOOKUP($G103,Lists!$J$17:$K$21,2),IF($M103=Lists!$H$3,IF($K103&lt;1,(($S103/$K103)*((1+'Inputs &amp; Summary'!$D$7)^AM$29)),((INT(AM$29/$K103)-INT((AM$29-1)/$K103))*$S103*((1+'Inputs &amp; Summary'!$D$7)^AM$29))),(_xlfn.WEIBULL.DIST(AM$29,$L103,$K103,FALSE)*$S103*((1+'Inputs &amp; Summary'!$D$7)^AM$29))),IF($M103=Lists!$H$3,IF($K103&lt;1,((($R103*(1-$E103)+$Q103*(1-$F103))/$K103)*((1+'Inputs &amp; Summary'!$D$7)^AM$29)),((INT(AM$29/$K103)-INT((AM$29-1)/$K103))*($R103*(1-$E103)+$Q103*(1-$F103))*((1+'Inputs &amp; Summary'!$D$7)^AM$29))),((_xlfn.WEIBULL.DIST(AM$29,$L103,$K103,FALSE)*($R103*(1-$E103)+$Q103*(1-$F103))*((1+'Inputs &amp; Summary'!$D$7)^AM$29))))))</f>
        <v>0</v>
      </c>
      <c r="AN103" s="114">
        <f>$D103*IF(AN$29&gt;'Inputs &amp; Summary'!$D$5,0,IF(AN$29&gt;VLOOKUP($G103,Lists!$J$17:$K$21,2),IF($M103=Lists!$H$3,IF($K103&lt;1,(($S103/$K103)*((1+'Inputs &amp; Summary'!$D$7)^AN$29)),((INT(AN$29/$K103)-INT((AN$29-1)/$K103))*$S103*((1+'Inputs &amp; Summary'!$D$7)^AN$29))),(_xlfn.WEIBULL.DIST(AN$29,$L103,$K103,FALSE)*$S103*((1+'Inputs &amp; Summary'!$D$7)^AN$29))),IF($M103=Lists!$H$3,IF($K103&lt;1,((($R103*(1-$E103)+$Q103*(1-$F103))/$K103)*((1+'Inputs &amp; Summary'!$D$7)^AN$29)),((INT(AN$29/$K103)-INT((AN$29-1)/$K103))*($R103*(1-$E103)+$Q103*(1-$F103))*((1+'Inputs &amp; Summary'!$D$7)^AN$29))),((_xlfn.WEIBULL.DIST(AN$29,$L103,$K103,FALSE)*($R103*(1-$E103)+$Q103*(1-$F103))*((1+'Inputs &amp; Summary'!$D$7)^AN$29))))))</f>
        <v>0</v>
      </c>
      <c r="AO103" s="114">
        <f>$D103*IF(AO$29&gt;'Inputs &amp; Summary'!$D$5,0,IF(AO$29&gt;VLOOKUP($G103,Lists!$J$17:$K$21,2),IF($M103=Lists!$H$3,IF($K103&lt;1,(($S103/$K103)*((1+'Inputs &amp; Summary'!$D$7)^AO$29)),((INT(AO$29/$K103)-INT((AO$29-1)/$K103))*$S103*((1+'Inputs &amp; Summary'!$D$7)^AO$29))),(_xlfn.WEIBULL.DIST(AO$29,$L103,$K103,FALSE)*$S103*((1+'Inputs &amp; Summary'!$D$7)^AO$29))),IF($M103=Lists!$H$3,IF($K103&lt;1,((($R103*(1-$E103)+$Q103*(1-$F103))/$K103)*((1+'Inputs &amp; Summary'!$D$7)^AO$29)),((INT(AO$29/$K103)-INT((AO$29-1)/$K103))*($R103*(1-$E103)+$Q103*(1-$F103))*((1+'Inputs &amp; Summary'!$D$7)^AO$29))),((_xlfn.WEIBULL.DIST(AO$29,$L103,$K103,FALSE)*($R103*(1-$E103)+$Q103*(1-$F103))*((1+'Inputs &amp; Summary'!$D$7)^AO$29))))))</f>
        <v>0</v>
      </c>
      <c r="AP103" s="114">
        <f>$D103*IF(AP$29&gt;'Inputs &amp; Summary'!$D$5,0,IF(AP$29&gt;VLOOKUP($G103,Lists!$J$17:$K$21,2),IF($M103=Lists!$H$3,IF($K103&lt;1,(($S103/$K103)*((1+'Inputs &amp; Summary'!$D$7)^AP$29)),((INT(AP$29/$K103)-INT((AP$29-1)/$K103))*$S103*((1+'Inputs &amp; Summary'!$D$7)^AP$29))),(_xlfn.WEIBULL.DIST(AP$29,$L103,$K103,FALSE)*$S103*((1+'Inputs &amp; Summary'!$D$7)^AP$29))),IF($M103=Lists!$H$3,IF($K103&lt;1,((($R103*(1-$E103)+$Q103*(1-$F103))/$K103)*((1+'Inputs &amp; Summary'!$D$7)^AP$29)),((INT(AP$29/$K103)-INT((AP$29-1)/$K103))*($R103*(1-$E103)+$Q103*(1-$F103))*((1+'Inputs &amp; Summary'!$D$7)^AP$29))),((_xlfn.WEIBULL.DIST(AP$29,$L103,$K103,FALSE)*($R103*(1-$E103)+$Q103*(1-$F103))*((1+'Inputs &amp; Summary'!$D$7)^AP$29))))))</f>
        <v>0</v>
      </c>
      <c r="AQ103" s="114">
        <f>$D103*IF(AQ$29&gt;'Inputs &amp; Summary'!$D$5,0,IF(AQ$29&gt;VLOOKUP($G103,Lists!$J$17:$K$21,2),IF($M103=Lists!$H$3,IF($K103&lt;1,(($S103/$K103)*((1+'Inputs &amp; Summary'!$D$7)^AQ$29)),((INT(AQ$29/$K103)-INT((AQ$29-1)/$K103))*$S103*((1+'Inputs &amp; Summary'!$D$7)^AQ$29))),(_xlfn.WEIBULL.DIST(AQ$29,$L103,$K103,FALSE)*$S103*((1+'Inputs &amp; Summary'!$D$7)^AQ$29))),IF($M103=Lists!$H$3,IF($K103&lt;1,((($R103*(1-$E103)+$Q103*(1-$F103))/$K103)*((1+'Inputs &amp; Summary'!$D$7)^AQ$29)),((INT(AQ$29/$K103)-INT((AQ$29-1)/$K103))*($R103*(1-$E103)+$Q103*(1-$F103))*((1+'Inputs &amp; Summary'!$D$7)^AQ$29))),((_xlfn.WEIBULL.DIST(AQ$29,$L103,$K103,FALSE)*($R103*(1-$E103)+$Q103*(1-$F103))*((1+'Inputs &amp; Summary'!$D$7)^AQ$29))))))</f>
        <v>0</v>
      </c>
      <c r="AR103" s="114">
        <f>$D103*IF(AR$29&gt;'Inputs &amp; Summary'!$D$5,0,IF(AR$29&gt;VLOOKUP($G103,Lists!$J$17:$K$21,2),IF($M103=Lists!$H$3,IF($K103&lt;1,(($S103/$K103)*((1+'Inputs &amp; Summary'!$D$7)^AR$29)),((INT(AR$29/$K103)-INT((AR$29-1)/$K103))*$S103*((1+'Inputs &amp; Summary'!$D$7)^AR$29))),(_xlfn.WEIBULL.DIST(AR$29,$L103,$K103,FALSE)*$S103*((1+'Inputs &amp; Summary'!$D$7)^AR$29))),IF($M103=Lists!$H$3,IF($K103&lt;1,((($R103*(1-$E103)+$Q103*(1-$F103))/$K103)*((1+'Inputs &amp; Summary'!$D$7)^AR$29)),((INT(AR$29/$K103)-INT((AR$29-1)/$K103))*($R103*(1-$E103)+$Q103*(1-$F103))*((1+'Inputs &amp; Summary'!$D$7)^AR$29))),((_xlfn.WEIBULL.DIST(AR$29,$L103,$K103,FALSE)*($R103*(1-$E103)+$Q103*(1-$F103))*((1+'Inputs &amp; Summary'!$D$7)^AR$29))))))</f>
        <v>0</v>
      </c>
      <c r="AS103" s="114">
        <f>$D103*IF(AS$29&gt;'Inputs &amp; Summary'!$D$5,0,IF(AS$29&gt;VLOOKUP($G103,Lists!$J$17:$K$21,2),IF($M103=Lists!$H$3,IF($K103&lt;1,(($S103/$K103)*((1+'Inputs &amp; Summary'!$D$7)^AS$29)),((INT(AS$29/$K103)-INT((AS$29-1)/$K103))*$S103*((1+'Inputs &amp; Summary'!$D$7)^AS$29))),(_xlfn.WEIBULL.DIST(AS$29,$L103,$K103,FALSE)*$S103*((1+'Inputs &amp; Summary'!$D$7)^AS$29))),IF($M103=Lists!$H$3,IF($K103&lt;1,((($R103*(1-$E103)+$Q103*(1-$F103))/$K103)*((1+'Inputs &amp; Summary'!$D$7)^AS$29)),((INT(AS$29/$K103)-INT((AS$29-1)/$K103))*($R103*(1-$E103)+$Q103*(1-$F103))*((1+'Inputs &amp; Summary'!$D$7)^AS$29))),((_xlfn.WEIBULL.DIST(AS$29,$L103,$K103,FALSE)*($R103*(1-$E103)+$Q103*(1-$F103))*((1+'Inputs &amp; Summary'!$D$7)^AS$29))))))</f>
        <v>0</v>
      </c>
      <c r="AT103" s="114">
        <f>$D103*IF(AT$29&gt;'Inputs &amp; Summary'!$D$5,0,IF(AT$29&gt;VLOOKUP($G103,Lists!$J$17:$K$21,2),IF($M103=Lists!$H$3,IF($K103&lt;1,(($S103/$K103)*((1+'Inputs &amp; Summary'!$D$7)^AT$29)),((INT(AT$29/$K103)-INT((AT$29-1)/$K103))*$S103*((1+'Inputs &amp; Summary'!$D$7)^AT$29))),(_xlfn.WEIBULL.DIST(AT$29,$L103,$K103,FALSE)*$S103*((1+'Inputs &amp; Summary'!$D$7)^AT$29))),IF($M103=Lists!$H$3,IF($K103&lt;1,((($R103*(1-$E103)+$Q103*(1-$F103))/$K103)*((1+'Inputs &amp; Summary'!$D$7)^AT$29)),((INT(AT$29/$K103)-INT((AT$29-1)/$K103))*($R103*(1-$E103)+$Q103*(1-$F103))*((1+'Inputs &amp; Summary'!$D$7)^AT$29))),((_xlfn.WEIBULL.DIST(AT$29,$L103,$K103,FALSE)*($R103*(1-$E103)+$Q103*(1-$F103))*((1+'Inputs &amp; Summary'!$D$7)^AT$29))))))</f>
        <v>0</v>
      </c>
      <c r="AU103" s="114">
        <f>$D103*IF(AU$29&gt;'Inputs &amp; Summary'!$D$5,0,IF(AU$29&gt;VLOOKUP($G103,Lists!$J$17:$K$21,2),IF($M103=Lists!$H$3,IF($K103&lt;1,(($S103/$K103)*((1+'Inputs &amp; Summary'!$D$7)^AU$29)),((INT(AU$29/$K103)-INT((AU$29-1)/$K103))*$S103*((1+'Inputs &amp; Summary'!$D$7)^AU$29))),(_xlfn.WEIBULL.DIST(AU$29,$L103,$K103,FALSE)*$S103*((1+'Inputs &amp; Summary'!$D$7)^AU$29))),IF($M103=Lists!$H$3,IF($K103&lt;1,((($R103*(1-$E103)+$Q103*(1-$F103))/$K103)*((1+'Inputs &amp; Summary'!$D$7)^AU$29)),((INT(AU$29/$K103)-INT((AU$29-1)/$K103))*($R103*(1-$E103)+$Q103*(1-$F103))*((1+'Inputs &amp; Summary'!$D$7)^AU$29))),((_xlfn.WEIBULL.DIST(AU$29,$L103,$K103,FALSE)*($R103*(1-$E103)+$Q103*(1-$F103))*((1+'Inputs &amp; Summary'!$D$7)^AU$29))))))</f>
        <v>0</v>
      </c>
      <c r="AV103" s="114">
        <f>$D103*IF(AV$29&gt;'Inputs &amp; Summary'!$D$5,0,IF(AV$29&gt;VLOOKUP($G103,Lists!$J$17:$K$21,2),IF($M103=Lists!$H$3,IF($K103&lt;1,(($S103/$K103)*((1+'Inputs &amp; Summary'!$D$7)^AV$29)),((INT(AV$29/$K103)-INT((AV$29-1)/$K103))*$S103*((1+'Inputs &amp; Summary'!$D$7)^AV$29))),(_xlfn.WEIBULL.DIST(AV$29,$L103,$K103,FALSE)*$S103*((1+'Inputs &amp; Summary'!$D$7)^AV$29))),IF($M103=Lists!$H$3,IF($K103&lt;1,((($R103*(1-$E103)+$Q103*(1-$F103))/$K103)*((1+'Inputs &amp; Summary'!$D$7)^AV$29)),((INT(AV$29/$K103)-INT((AV$29-1)/$K103))*($R103*(1-$E103)+$Q103*(1-$F103))*((1+'Inputs &amp; Summary'!$D$7)^AV$29))),((_xlfn.WEIBULL.DIST(AV$29,$L103,$K103,FALSE)*($R103*(1-$E103)+$Q103*(1-$F103))*((1+'Inputs &amp; Summary'!$D$7)^AV$29))))))</f>
        <v>0</v>
      </c>
      <c r="AW103" s="114">
        <f>$D103*IF(AW$29&gt;'Inputs &amp; Summary'!$D$5,0,IF(AW$29&gt;VLOOKUP($G103,Lists!$J$17:$K$21,2),IF($M103=Lists!$H$3,IF($K103&lt;1,(($S103/$K103)*((1+'Inputs &amp; Summary'!$D$7)^AW$29)),((INT(AW$29/$K103)-INT((AW$29-1)/$K103))*$S103*((1+'Inputs &amp; Summary'!$D$7)^AW$29))),(_xlfn.WEIBULL.DIST(AW$29,$L103,$K103,FALSE)*$S103*((1+'Inputs &amp; Summary'!$D$7)^AW$29))),IF($M103=Lists!$H$3,IF($K103&lt;1,((($R103*(1-$E103)+$Q103*(1-$F103))/$K103)*((1+'Inputs &amp; Summary'!$D$7)^AW$29)),((INT(AW$29/$K103)-INT((AW$29-1)/$K103))*($R103*(1-$E103)+$Q103*(1-$F103))*((1+'Inputs &amp; Summary'!$D$7)^AW$29))),((_xlfn.WEIBULL.DIST(AW$29,$L103,$K103,FALSE)*($R103*(1-$E103)+$Q103*(1-$F103))*((1+'Inputs &amp; Summary'!$D$7)^AW$29))))))</f>
        <v>0</v>
      </c>
      <c r="AX103" s="114">
        <f>$D103*IF(AX$29&gt;'Inputs &amp; Summary'!$D$5,0,IF(AX$29&gt;VLOOKUP($G103,Lists!$J$17:$K$21,2),IF($M103=Lists!$H$3,IF($K103&lt;1,(($S103/$K103)*((1+'Inputs &amp; Summary'!$D$7)^AX$29)),((INT(AX$29/$K103)-INT((AX$29-1)/$K103))*$S103*((1+'Inputs &amp; Summary'!$D$7)^AX$29))),(_xlfn.WEIBULL.DIST(AX$29,$L103,$K103,FALSE)*$S103*((1+'Inputs &amp; Summary'!$D$7)^AX$29))),IF($M103=Lists!$H$3,IF($K103&lt;1,((($R103*(1-$E103)+$Q103*(1-$F103))/$K103)*((1+'Inputs &amp; Summary'!$D$7)^AX$29)),((INT(AX$29/$K103)-INT((AX$29-1)/$K103))*($R103*(1-$E103)+$Q103*(1-$F103))*((1+'Inputs &amp; Summary'!$D$7)^AX$29))),((_xlfn.WEIBULL.DIST(AX$29,$L103,$K103,FALSE)*($R103*(1-$E103)+$Q103*(1-$F103))*((1+'Inputs &amp; Summary'!$D$7)^AX$29))))))</f>
        <v>0</v>
      </c>
      <c r="AY103" s="114">
        <f>$D103*IF(AY$29&gt;'Inputs &amp; Summary'!$D$5,0,IF(AY$29&gt;VLOOKUP($G103,Lists!$J$17:$K$21,2),IF($M103=Lists!$H$3,IF($K103&lt;1,(($S103/$K103)*((1+'Inputs &amp; Summary'!$D$7)^AY$29)),((INT(AY$29/$K103)-INT((AY$29-1)/$K103))*$S103*((1+'Inputs &amp; Summary'!$D$7)^AY$29))),(_xlfn.WEIBULL.DIST(AY$29,$L103,$K103,FALSE)*$S103*((1+'Inputs &amp; Summary'!$D$7)^AY$29))),IF($M103=Lists!$H$3,IF($K103&lt;1,((($R103*(1-$E103)+$Q103*(1-$F103))/$K103)*((1+'Inputs &amp; Summary'!$D$7)^AY$29)),((INT(AY$29/$K103)-INT((AY$29-1)/$K103))*($R103*(1-$E103)+$Q103*(1-$F103))*((1+'Inputs &amp; Summary'!$D$7)^AY$29))),((_xlfn.WEIBULL.DIST(AY$29,$L103,$K103,FALSE)*($R103*(1-$E103)+$Q103*(1-$F103))*((1+'Inputs &amp; Summary'!$D$7)^AY$29))))))</f>
        <v>0</v>
      </c>
      <c r="AZ103" s="114">
        <f>$D103*IF(AZ$29&gt;'Inputs &amp; Summary'!$D$5,0,IF(AZ$29&gt;VLOOKUP($G103,Lists!$J$17:$K$21,2),IF($M103=Lists!$H$3,IF($K103&lt;1,(($S103/$K103)*((1+'Inputs &amp; Summary'!$D$7)^AZ$29)),((INT(AZ$29/$K103)-INT((AZ$29-1)/$K103))*$S103*((1+'Inputs &amp; Summary'!$D$7)^AZ$29))),(_xlfn.WEIBULL.DIST(AZ$29,$L103,$K103,FALSE)*$S103*((1+'Inputs &amp; Summary'!$D$7)^AZ$29))),IF($M103=Lists!$H$3,IF($K103&lt;1,((($R103*(1-$E103)+$Q103*(1-$F103))/$K103)*((1+'Inputs &amp; Summary'!$D$7)^AZ$29)),((INT(AZ$29/$K103)-INT((AZ$29-1)/$K103))*($R103*(1-$E103)+$Q103*(1-$F103))*((1+'Inputs &amp; Summary'!$D$7)^AZ$29))),((_xlfn.WEIBULL.DIST(AZ$29,$L103,$K103,FALSE)*($R103*(1-$E103)+$Q103*(1-$F103))*((1+'Inputs &amp; Summary'!$D$7)^AZ$29))))))</f>
        <v>0</v>
      </c>
      <c r="BA103" s="114">
        <f>$D103*IF(BA$29&gt;'Inputs &amp; Summary'!$D$5,0,IF(BA$29&gt;VLOOKUP($G103,Lists!$J$17:$K$21,2),IF($M103=Lists!$H$3,IF($K103&lt;1,(($S103/$K103)*((1+'Inputs &amp; Summary'!$D$7)^BA$29)),((INT(BA$29/$K103)-INT((BA$29-1)/$K103))*$S103*((1+'Inputs &amp; Summary'!$D$7)^BA$29))),(_xlfn.WEIBULL.DIST(BA$29,$L103,$K103,FALSE)*$S103*((1+'Inputs &amp; Summary'!$D$7)^BA$29))),IF($M103=Lists!$H$3,IF($K103&lt;1,((($R103*(1-$E103)+$Q103*(1-$F103))/$K103)*((1+'Inputs &amp; Summary'!$D$7)^BA$29)),((INT(BA$29/$K103)-INT((BA$29-1)/$K103))*($R103*(1-$E103)+$Q103*(1-$F103))*((1+'Inputs &amp; Summary'!$D$7)^BA$29))),((_xlfn.WEIBULL.DIST(BA$29,$L103,$K103,FALSE)*($R103*(1-$E103)+$Q103*(1-$F103))*((1+'Inputs &amp; Summary'!$D$7)^BA$29))))))</f>
        <v>0</v>
      </c>
      <c r="BB103" s="114">
        <f>$D103*IF(BB$29&gt;'Inputs &amp; Summary'!$D$5,0,IF(BB$29&gt;VLOOKUP($G103,Lists!$J$17:$K$21,2),IF($M103=Lists!$H$3,IF($K103&lt;1,(($S103/$K103)*((1+'Inputs &amp; Summary'!$D$7)^BB$29)),((INT(BB$29/$K103)-INT((BB$29-1)/$K103))*$S103*((1+'Inputs &amp; Summary'!$D$7)^BB$29))),(_xlfn.WEIBULL.DIST(BB$29,$L103,$K103,FALSE)*$S103*((1+'Inputs &amp; Summary'!$D$7)^BB$29))),IF($M103=Lists!$H$3,IF($K103&lt;1,((($R103*(1-$E103)+$Q103*(1-$F103))/$K103)*((1+'Inputs &amp; Summary'!$D$7)^BB$29)),((INT(BB$29/$K103)-INT((BB$29-1)/$K103))*($R103*(1-$E103)+$Q103*(1-$F103))*((1+'Inputs &amp; Summary'!$D$7)^BB$29))),((_xlfn.WEIBULL.DIST(BB$29,$L103,$K103,FALSE)*($R103*(1-$E103)+$Q103*(1-$F103))*((1+'Inputs &amp; Summary'!$D$7)^BB$29))))))</f>
        <v>0</v>
      </c>
      <c r="BC103" s="114">
        <f>$D103*IF(BC$29&gt;'Inputs &amp; Summary'!$D$5,0,IF(BC$29&gt;VLOOKUP($G103,Lists!$J$17:$K$21,2),IF($M103=Lists!$H$3,IF($K103&lt;1,(($S103/$K103)*((1+'Inputs &amp; Summary'!$D$7)^BC$29)),((INT(BC$29/$K103)-INT((BC$29-1)/$K103))*$S103*((1+'Inputs &amp; Summary'!$D$7)^BC$29))),(_xlfn.WEIBULL.DIST(BC$29,$L103,$K103,FALSE)*$S103*((1+'Inputs &amp; Summary'!$D$7)^BC$29))),IF($M103=Lists!$H$3,IF($K103&lt;1,((($R103*(1-$E103)+$Q103*(1-$F103))/$K103)*((1+'Inputs &amp; Summary'!$D$7)^BC$29)),((INT(BC$29/$K103)-INT((BC$29-1)/$K103))*($R103*(1-$E103)+$Q103*(1-$F103))*((1+'Inputs &amp; Summary'!$D$7)^BC$29))),((_xlfn.WEIBULL.DIST(BC$29,$L103,$K103,FALSE)*($R103*(1-$E103)+$Q103*(1-$F103))*((1+'Inputs &amp; Summary'!$D$7)^BC$29))))))</f>
        <v>0</v>
      </c>
      <c r="BD103" s="114">
        <f>$D103*IF(BD$29&gt;'Inputs &amp; Summary'!$D$5,0,IF(BD$29&gt;VLOOKUP($G103,Lists!$J$17:$K$21,2),IF($M103=Lists!$H$3,IF($K103&lt;1,(($S103/$K103)*((1+'Inputs &amp; Summary'!$D$7)^BD$29)),((INT(BD$29/$K103)-INT((BD$29-1)/$K103))*$S103*((1+'Inputs &amp; Summary'!$D$7)^BD$29))),(_xlfn.WEIBULL.DIST(BD$29,$L103,$K103,FALSE)*$S103*((1+'Inputs &amp; Summary'!$D$7)^BD$29))),IF($M103=Lists!$H$3,IF($K103&lt;1,((($R103*(1-$E103)+$Q103*(1-$F103))/$K103)*((1+'Inputs &amp; Summary'!$D$7)^BD$29)),((INT(BD$29/$K103)-INT((BD$29-1)/$K103))*($R103*(1-$E103)+$Q103*(1-$F103))*((1+'Inputs &amp; Summary'!$D$7)^BD$29))),((_xlfn.WEIBULL.DIST(BD$29,$L103,$K103,FALSE)*($R103*(1-$E103)+$Q103*(1-$F103))*((1+'Inputs &amp; Summary'!$D$7)^BD$29))))))</f>
        <v>0</v>
      </c>
      <c r="BE103" s="114">
        <f>$D103*IF(BE$29&gt;'Inputs &amp; Summary'!$D$5,0,IF(BE$29&gt;VLOOKUP($G103,Lists!$J$17:$K$21,2),IF($M103=Lists!$H$3,IF($K103&lt;1,(($S103/$K103)*((1+'Inputs &amp; Summary'!$D$7)^BE$29)),((INT(BE$29/$K103)-INT((BE$29-1)/$K103))*$S103*((1+'Inputs &amp; Summary'!$D$7)^BE$29))),(_xlfn.WEIBULL.DIST(BE$29,$L103,$K103,FALSE)*$S103*((1+'Inputs &amp; Summary'!$D$7)^BE$29))),IF($M103=Lists!$H$3,IF($K103&lt;1,((($R103*(1-$E103)+$Q103*(1-$F103))/$K103)*((1+'Inputs &amp; Summary'!$D$7)^BE$29)),((INT(BE$29/$K103)-INT((BE$29-1)/$K103))*($R103*(1-$E103)+$Q103*(1-$F103))*((1+'Inputs &amp; Summary'!$D$7)^BE$29))),((_xlfn.WEIBULL.DIST(BE$29,$L103,$K103,FALSE)*($R103*(1-$E103)+$Q103*(1-$F103))*((1+'Inputs &amp; Summary'!$D$7)^BE$29))))))</f>
        <v>0</v>
      </c>
      <c r="BF103" s="114">
        <f>$D103*IF(BF$29&gt;'Inputs &amp; Summary'!$D$5,0,IF(BF$29&gt;VLOOKUP($G103,Lists!$J$17:$K$21,2),IF($M103=Lists!$H$3,IF($K103&lt;1,(($S103/$K103)*((1+'Inputs &amp; Summary'!$D$7)^BF$29)),((INT(BF$29/$K103)-INT((BF$29-1)/$K103))*$S103*((1+'Inputs &amp; Summary'!$D$7)^BF$29))),(_xlfn.WEIBULL.DIST(BF$29,$L103,$K103,FALSE)*$S103*((1+'Inputs &amp; Summary'!$D$7)^BF$29))),IF($M103=Lists!$H$3,IF($K103&lt;1,((($R103*(1-$E103)+$Q103*(1-$F103))/$K103)*((1+'Inputs &amp; Summary'!$D$7)^BF$29)),((INT(BF$29/$K103)-INT((BF$29-1)/$K103))*($R103*(1-$E103)+$Q103*(1-$F103))*((1+'Inputs &amp; Summary'!$D$7)^BF$29))),((_xlfn.WEIBULL.DIST(BF$29,$L103,$K103,FALSE)*($R103*(1-$E103)+$Q103*(1-$F103))*((1+'Inputs &amp; Summary'!$D$7)^BF$29))))))</f>
        <v>0</v>
      </c>
      <c r="BG103" s="114">
        <f>$D103*IF(BG$29&gt;'Inputs &amp; Summary'!$D$5,0,IF(BG$29&gt;VLOOKUP($G103,Lists!$J$17:$K$21,2),IF($M103=Lists!$H$3,IF($K103&lt;1,(($S103/$K103)*((1+'Inputs &amp; Summary'!$D$7)^BG$29)),((INT(BG$29/$K103)-INT((BG$29-1)/$K103))*$S103*((1+'Inputs &amp; Summary'!$D$7)^BG$29))),(_xlfn.WEIBULL.DIST(BG$29,$L103,$K103,FALSE)*$S103*((1+'Inputs &amp; Summary'!$D$7)^BG$29))),IF($M103=Lists!$H$3,IF($K103&lt;1,((($R103*(1-$E103)+$Q103*(1-$F103))/$K103)*((1+'Inputs &amp; Summary'!$D$7)^BG$29)),((INT(BG$29/$K103)-INT((BG$29-1)/$K103))*($R103*(1-$E103)+$Q103*(1-$F103))*((1+'Inputs &amp; Summary'!$D$7)^BG$29))),((_xlfn.WEIBULL.DIST(BG$29,$L103,$K103,FALSE)*($R103*(1-$E103)+$Q103*(1-$F103))*((1+'Inputs &amp; Summary'!$D$7)^BG$29))))))</f>
        <v>0</v>
      </c>
      <c r="BH103" s="114">
        <f>$D103*IF(BH$29&gt;'Inputs &amp; Summary'!$D$5,0,IF(BH$29&gt;VLOOKUP($G103,Lists!$J$17:$K$21,2),IF($M103=Lists!$H$3,IF($K103&lt;1,(($S103/$K103)*((1+'Inputs &amp; Summary'!$D$7)^BH$29)),((INT(BH$29/$K103)-INT((BH$29-1)/$K103))*$S103*((1+'Inputs &amp; Summary'!$D$7)^BH$29))),(_xlfn.WEIBULL.DIST(BH$29,$L103,$K103,FALSE)*$S103*((1+'Inputs &amp; Summary'!$D$7)^BH$29))),IF($M103=Lists!$H$3,IF($K103&lt;1,((($R103*(1-$E103)+$Q103*(1-$F103))/$K103)*((1+'Inputs &amp; Summary'!$D$7)^BH$29)),((INT(BH$29/$K103)-INT((BH$29-1)/$K103))*($R103*(1-$E103)+$Q103*(1-$F103))*((1+'Inputs &amp; Summary'!$D$7)^BH$29))),((_xlfn.WEIBULL.DIST(BH$29,$L103,$K103,FALSE)*($R103*(1-$E103)+$Q103*(1-$F103))*((1+'Inputs &amp; Summary'!$D$7)^BH$29))))))</f>
        <v>0</v>
      </c>
      <c r="BI103" s="114">
        <f>$D103*IF(BI$29&gt;'Inputs &amp; Summary'!$D$5,0,IF(BI$29&gt;VLOOKUP($G103,Lists!$J$17:$K$21,2),IF($M103=Lists!$H$3,IF($K103&lt;1,(($S103/$K103)*((1+'Inputs &amp; Summary'!$D$7)^BI$29)),((INT(BI$29/$K103)-INT((BI$29-1)/$K103))*$S103*((1+'Inputs &amp; Summary'!$D$7)^BI$29))),(_xlfn.WEIBULL.DIST(BI$29,$L103,$K103,FALSE)*$S103*((1+'Inputs &amp; Summary'!$D$7)^BI$29))),IF($M103=Lists!$H$3,IF($K103&lt;1,((($R103*(1-$E103)+$Q103*(1-$F103))/$K103)*((1+'Inputs &amp; Summary'!$D$7)^BI$29)),((INT(BI$29/$K103)-INT((BI$29-1)/$K103))*($R103*(1-$E103)+$Q103*(1-$F103))*((1+'Inputs &amp; Summary'!$D$7)^BI$29))),((_xlfn.WEIBULL.DIST(BI$29,$L103,$K103,FALSE)*($R103*(1-$E103)+$Q103*(1-$F103))*((1+'Inputs &amp; Summary'!$D$7)^BI$29))))))</f>
        <v>0</v>
      </c>
      <c r="BJ103" s="114">
        <f>$D103*IF(BJ$29&gt;'Inputs &amp; Summary'!$D$5,0,IF(BJ$29&gt;VLOOKUP($G103,Lists!$J$17:$K$21,2),IF($M103=Lists!$H$3,IF($K103&lt;1,(($S103/$K103)*((1+'Inputs &amp; Summary'!$D$7)^BJ$29)),((INT(BJ$29/$K103)-INT((BJ$29-1)/$K103))*$S103*((1+'Inputs &amp; Summary'!$D$7)^BJ$29))),(_xlfn.WEIBULL.DIST(BJ$29,$L103,$K103,FALSE)*$S103*((1+'Inputs &amp; Summary'!$D$7)^BJ$29))),IF($M103=Lists!$H$3,IF($K103&lt;1,((($R103*(1-$E103)+$Q103*(1-$F103))/$K103)*((1+'Inputs &amp; Summary'!$D$7)^BJ$29)),((INT(BJ$29/$K103)-INT((BJ$29-1)/$K103))*($R103*(1-$E103)+$Q103*(1-$F103))*((1+'Inputs &amp; Summary'!$D$7)^BJ$29))),((_xlfn.WEIBULL.DIST(BJ$29,$L103,$K103,FALSE)*($R103*(1-$E103)+$Q103*(1-$F103))*((1+'Inputs &amp; Summary'!$D$7)^BJ$29))))))</f>
        <v>0</v>
      </c>
      <c r="BK103" s="114">
        <f>$D103*IF(BK$29&gt;'Inputs &amp; Summary'!$D$5,0,IF(BK$29&gt;VLOOKUP($G103,Lists!$J$17:$K$21,2),IF($M103=Lists!$H$3,IF($K103&lt;1,(($S103/$K103)*((1+'Inputs &amp; Summary'!$D$7)^BK$29)),((INT(BK$29/$K103)-INT((BK$29-1)/$K103))*$S103*((1+'Inputs &amp; Summary'!$D$7)^BK$29))),(_xlfn.WEIBULL.DIST(BK$29,$L103,$K103,FALSE)*$S103*((1+'Inputs &amp; Summary'!$D$7)^BK$29))),IF($M103=Lists!$H$3,IF($K103&lt;1,((($R103*(1-$E103)+$Q103*(1-$F103))/$K103)*((1+'Inputs &amp; Summary'!$D$7)^BK$29)),((INT(BK$29/$K103)-INT((BK$29-1)/$K103))*($R103*(1-$E103)+$Q103*(1-$F103))*((1+'Inputs &amp; Summary'!$D$7)^BK$29))),((_xlfn.WEIBULL.DIST(BK$29,$L103,$K103,FALSE)*($R103*(1-$E103)+$Q103*(1-$F103))*((1+'Inputs &amp; Summary'!$D$7)^BK$29))))))</f>
        <v>0</v>
      </c>
      <c r="BL103" s="114">
        <f>$D103*IF(BL$29&gt;'Inputs &amp; Summary'!$D$5,0,IF(BL$29&gt;VLOOKUP($G103,Lists!$J$17:$K$21,2),IF($M103=Lists!$H$3,IF($K103&lt;1,(($S103/$K103)*((1+'Inputs &amp; Summary'!$D$7)^BL$29)),((INT(BL$29/$K103)-INT((BL$29-1)/$K103))*$S103*((1+'Inputs &amp; Summary'!$D$7)^BL$29))),(_xlfn.WEIBULL.DIST(BL$29,$L103,$K103,FALSE)*$S103*((1+'Inputs &amp; Summary'!$D$7)^BL$29))),IF($M103=Lists!$H$3,IF($K103&lt;1,((($R103*(1-$E103)+$Q103*(1-$F103))/$K103)*((1+'Inputs &amp; Summary'!$D$7)^BL$29)),((INT(BL$29/$K103)-INT((BL$29-1)/$K103))*($R103*(1-$E103)+$Q103*(1-$F103))*((1+'Inputs &amp; Summary'!$D$7)^BL$29))),((_xlfn.WEIBULL.DIST(BL$29,$L103,$K103,FALSE)*($R103*(1-$E103)+$Q103*(1-$F103))*((1+'Inputs &amp; Summary'!$D$7)^BL$29))))))</f>
        <v>0</v>
      </c>
    </row>
    <row r="104" spans="1:64" s="1" customFormat="1" x14ac:dyDescent="0.3">
      <c r="A104" s="79" t="s">
        <v>45</v>
      </c>
      <c r="B104" s="33" t="s">
        <v>307</v>
      </c>
      <c r="C104" s="33" t="s">
        <v>37</v>
      </c>
      <c r="D104" s="115">
        <v>0</v>
      </c>
      <c r="E104" s="68"/>
      <c r="F104" s="68"/>
      <c r="G104" s="213" t="s">
        <v>433</v>
      </c>
      <c r="H104" s="34" t="s">
        <v>294</v>
      </c>
      <c r="I104" s="34" t="s">
        <v>270</v>
      </c>
      <c r="J104" s="33">
        <f>VLOOKUP(I104,'Labor Rates'!$A$1:$B$16,2)</f>
        <v>25.173076923076923</v>
      </c>
      <c r="K104" s="35">
        <v>1</v>
      </c>
      <c r="L104" s="35">
        <v>1</v>
      </c>
      <c r="M104" s="33" t="s">
        <v>259</v>
      </c>
      <c r="N104" s="84">
        <f>'Inputs &amp; Summary'!$D$44</f>
        <v>103.04449648711943</v>
      </c>
      <c r="O104" s="35">
        <v>0.1</v>
      </c>
      <c r="P104" s="5">
        <v>0</v>
      </c>
      <c r="Q104" s="73">
        <f t="shared" si="16"/>
        <v>259.39470365699879</v>
      </c>
      <c r="R104" s="73">
        <f t="shared" si="17"/>
        <v>0</v>
      </c>
      <c r="S104" s="74">
        <f t="shared" si="18"/>
        <v>0</v>
      </c>
      <c r="T104" s="88"/>
      <c r="U104" s="80"/>
      <c r="V104" s="87">
        <f t="shared" si="19"/>
        <v>0</v>
      </c>
      <c r="W104" s="87">
        <f>NPV('Inputs &amp; Summary'!$D$6,Y104:BL104)</f>
        <v>0</v>
      </c>
      <c r="X104" s="90">
        <f t="shared" si="20"/>
        <v>0</v>
      </c>
      <c r="Y104" s="114">
        <f>$D104*IF(Y$29&gt;'Inputs &amp; Summary'!$D$5,0,IF(Y$29&gt;VLOOKUP($G104,Lists!$J$17:$K$21,2),IF($M104=Lists!$H$3,IF($K104&lt;1,(($S104/$K104)*((1+'Inputs &amp; Summary'!$D$7)^Y$29)),((INT(Y$29/$K104)-INT((Y$29-1)/$K104))*$S104*((1+'Inputs &amp; Summary'!$D$7)^Y$29))),(_xlfn.WEIBULL.DIST(Y$29,$L104,$K104,FALSE)*$S104*((1+'Inputs &amp; Summary'!$D$7)^Y$29))),IF($M104=Lists!$H$3,IF($K104&lt;1,((($R104*(1-$E104)+$Q104*(1-$F104))/$K104)*((1+'Inputs &amp; Summary'!$D$7)^Y$29)),((INT(Y$29/$K104)-INT((Y$29-1)/$K104))*($R104*(1-$E104)+$Q104*(1-$F104))*((1+'Inputs &amp; Summary'!$D$7)^Y$29))),((_xlfn.WEIBULL.DIST(Y$29,$L104,$K104,FALSE)*($R104*(1-$E104)+$Q104*(1-$F104))*((1+'Inputs &amp; Summary'!$D$7)^Y$29))))))</f>
        <v>0</v>
      </c>
      <c r="Z104" s="114">
        <f>$D104*IF(Z$29&gt;'Inputs &amp; Summary'!$D$5,0,IF(Z$29&gt;VLOOKUP($G104,Lists!$J$17:$K$21,2),IF($M104=Lists!$H$3,IF($K104&lt;1,(($S104/$K104)*((1+'Inputs &amp; Summary'!$D$7)^Z$29)),((INT(Z$29/$K104)-INT((Z$29-1)/$K104))*$S104*((1+'Inputs &amp; Summary'!$D$7)^Z$29))),(_xlfn.WEIBULL.DIST(Z$29,$L104,$K104,FALSE)*$S104*((1+'Inputs &amp; Summary'!$D$7)^Z$29))),IF($M104=Lists!$H$3,IF($K104&lt;1,((($R104*(1-$E104)+$Q104*(1-$F104))/$K104)*((1+'Inputs &amp; Summary'!$D$7)^Z$29)),((INT(Z$29/$K104)-INT((Z$29-1)/$K104))*($R104*(1-$E104)+$Q104*(1-$F104))*((1+'Inputs &amp; Summary'!$D$7)^Z$29))),((_xlfn.WEIBULL.DIST(Z$29,$L104,$K104,FALSE)*($R104*(1-$E104)+$Q104*(1-$F104))*((1+'Inputs &amp; Summary'!$D$7)^Z$29))))))</f>
        <v>0</v>
      </c>
      <c r="AA104" s="114">
        <f>$D104*IF(AA$29&gt;'Inputs &amp; Summary'!$D$5,0,IF(AA$29&gt;VLOOKUP($G104,Lists!$J$17:$K$21,2),IF($M104=Lists!$H$3,IF($K104&lt;1,(($S104/$K104)*((1+'Inputs &amp; Summary'!$D$7)^AA$29)),((INT(AA$29/$K104)-INT((AA$29-1)/$K104))*$S104*((1+'Inputs &amp; Summary'!$D$7)^AA$29))),(_xlfn.WEIBULL.DIST(AA$29,$L104,$K104,FALSE)*$S104*((1+'Inputs &amp; Summary'!$D$7)^AA$29))),IF($M104=Lists!$H$3,IF($K104&lt;1,((($R104*(1-$E104)+$Q104*(1-$F104))/$K104)*((1+'Inputs &amp; Summary'!$D$7)^AA$29)),((INT(AA$29/$K104)-INT((AA$29-1)/$K104))*($R104*(1-$E104)+$Q104*(1-$F104))*((1+'Inputs &amp; Summary'!$D$7)^AA$29))),((_xlfn.WEIBULL.DIST(AA$29,$L104,$K104,FALSE)*($R104*(1-$E104)+$Q104*(1-$F104))*((1+'Inputs &amp; Summary'!$D$7)^AA$29))))))</f>
        <v>0</v>
      </c>
      <c r="AB104" s="114">
        <f>$D104*IF(AB$29&gt;'Inputs &amp; Summary'!$D$5,0,IF(AB$29&gt;VLOOKUP($G104,Lists!$J$17:$K$21,2),IF($M104=Lists!$H$3,IF($K104&lt;1,(($S104/$K104)*((1+'Inputs &amp; Summary'!$D$7)^AB$29)),((INT(AB$29/$K104)-INT((AB$29-1)/$K104))*$S104*((1+'Inputs &amp; Summary'!$D$7)^AB$29))),(_xlfn.WEIBULL.DIST(AB$29,$L104,$K104,FALSE)*$S104*((1+'Inputs &amp; Summary'!$D$7)^AB$29))),IF($M104=Lists!$H$3,IF($K104&lt;1,((($R104*(1-$E104)+$Q104*(1-$F104))/$K104)*((1+'Inputs &amp; Summary'!$D$7)^AB$29)),((INT(AB$29/$K104)-INT((AB$29-1)/$K104))*($R104*(1-$E104)+$Q104*(1-$F104))*((1+'Inputs &amp; Summary'!$D$7)^AB$29))),((_xlfn.WEIBULL.DIST(AB$29,$L104,$K104,FALSE)*($R104*(1-$E104)+$Q104*(1-$F104))*((1+'Inputs &amp; Summary'!$D$7)^AB$29))))))</f>
        <v>0</v>
      </c>
      <c r="AC104" s="114">
        <f>$D104*IF(AC$29&gt;'Inputs &amp; Summary'!$D$5,0,IF(AC$29&gt;VLOOKUP($G104,Lists!$J$17:$K$21,2),IF($M104=Lists!$H$3,IF($K104&lt;1,(($S104/$K104)*((1+'Inputs &amp; Summary'!$D$7)^AC$29)),((INT(AC$29/$K104)-INT((AC$29-1)/$K104))*$S104*((1+'Inputs &amp; Summary'!$D$7)^AC$29))),(_xlfn.WEIBULL.DIST(AC$29,$L104,$K104,FALSE)*$S104*((1+'Inputs &amp; Summary'!$D$7)^AC$29))),IF($M104=Lists!$H$3,IF($K104&lt;1,((($R104*(1-$E104)+$Q104*(1-$F104))/$K104)*((1+'Inputs &amp; Summary'!$D$7)^AC$29)),((INT(AC$29/$K104)-INT((AC$29-1)/$K104))*($R104*(1-$E104)+$Q104*(1-$F104))*((1+'Inputs &amp; Summary'!$D$7)^AC$29))),((_xlfn.WEIBULL.DIST(AC$29,$L104,$K104,FALSE)*($R104*(1-$E104)+$Q104*(1-$F104))*((1+'Inputs &amp; Summary'!$D$7)^AC$29))))))</f>
        <v>0</v>
      </c>
      <c r="AD104" s="114">
        <f>$D104*IF(AD$29&gt;'Inputs &amp; Summary'!$D$5,0,IF(AD$29&gt;VLOOKUP($G104,Lists!$J$17:$K$21,2),IF($M104=Lists!$H$3,IF($K104&lt;1,(($S104/$K104)*((1+'Inputs &amp; Summary'!$D$7)^AD$29)),((INT(AD$29/$K104)-INT((AD$29-1)/$K104))*$S104*((1+'Inputs &amp; Summary'!$D$7)^AD$29))),(_xlfn.WEIBULL.DIST(AD$29,$L104,$K104,FALSE)*$S104*((1+'Inputs &amp; Summary'!$D$7)^AD$29))),IF($M104=Lists!$H$3,IF($K104&lt;1,((($R104*(1-$E104)+$Q104*(1-$F104))/$K104)*((1+'Inputs &amp; Summary'!$D$7)^AD$29)),((INT(AD$29/$K104)-INT((AD$29-1)/$K104))*($R104*(1-$E104)+$Q104*(1-$F104))*((1+'Inputs &amp; Summary'!$D$7)^AD$29))),((_xlfn.WEIBULL.DIST(AD$29,$L104,$K104,FALSE)*($R104*(1-$E104)+$Q104*(1-$F104))*((1+'Inputs &amp; Summary'!$D$7)^AD$29))))))</f>
        <v>0</v>
      </c>
      <c r="AE104" s="114">
        <f>$D104*IF(AE$29&gt;'Inputs &amp; Summary'!$D$5,0,IF(AE$29&gt;VLOOKUP($G104,Lists!$J$17:$K$21,2),IF($M104=Lists!$H$3,IF($K104&lt;1,(($S104/$K104)*((1+'Inputs &amp; Summary'!$D$7)^AE$29)),((INT(AE$29/$K104)-INT((AE$29-1)/$K104))*$S104*((1+'Inputs &amp; Summary'!$D$7)^AE$29))),(_xlfn.WEIBULL.DIST(AE$29,$L104,$K104,FALSE)*$S104*((1+'Inputs &amp; Summary'!$D$7)^AE$29))),IF($M104=Lists!$H$3,IF($K104&lt;1,((($R104*(1-$E104)+$Q104*(1-$F104))/$K104)*((1+'Inputs &amp; Summary'!$D$7)^AE$29)),((INT(AE$29/$K104)-INT((AE$29-1)/$K104))*($R104*(1-$E104)+$Q104*(1-$F104))*((1+'Inputs &amp; Summary'!$D$7)^AE$29))),((_xlfn.WEIBULL.DIST(AE$29,$L104,$K104,FALSE)*($R104*(1-$E104)+$Q104*(1-$F104))*((1+'Inputs &amp; Summary'!$D$7)^AE$29))))))</f>
        <v>0</v>
      </c>
      <c r="AF104" s="114">
        <f>$D104*IF(AF$29&gt;'Inputs &amp; Summary'!$D$5,0,IF(AF$29&gt;VLOOKUP($G104,Lists!$J$17:$K$21,2),IF($M104=Lists!$H$3,IF($K104&lt;1,(($S104/$K104)*((1+'Inputs &amp; Summary'!$D$7)^AF$29)),((INT(AF$29/$K104)-INT((AF$29-1)/$K104))*$S104*((1+'Inputs &amp; Summary'!$D$7)^AF$29))),(_xlfn.WEIBULL.DIST(AF$29,$L104,$K104,FALSE)*$S104*((1+'Inputs &amp; Summary'!$D$7)^AF$29))),IF($M104=Lists!$H$3,IF($K104&lt;1,((($R104*(1-$E104)+$Q104*(1-$F104))/$K104)*((1+'Inputs &amp; Summary'!$D$7)^AF$29)),((INT(AF$29/$K104)-INT((AF$29-1)/$K104))*($R104*(1-$E104)+$Q104*(1-$F104))*((1+'Inputs &amp; Summary'!$D$7)^AF$29))),((_xlfn.WEIBULL.DIST(AF$29,$L104,$K104,FALSE)*($R104*(1-$E104)+$Q104*(1-$F104))*((1+'Inputs &amp; Summary'!$D$7)^AF$29))))))</f>
        <v>0</v>
      </c>
      <c r="AG104" s="114">
        <f>$D104*IF(AG$29&gt;'Inputs &amp; Summary'!$D$5,0,IF(AG$29&gt;VLOOKUP($G104,Lists!$J$17:$K$21,2),IF($M104=Lists!$H$3,IF($K104&lt;1,(($S104/$K104)*((1+'Inputs &amp; Summary'!$D$7)^AG$29)),((INT(AG$29/$K104)-INT((AG$29-1)/$K104))*$S104*((1+'Inputs &amp; Summary'!$D$7)^AG$29))),(_xlfn.WEIBULL.DIST(AG$29,$L104,$K104,FALSE)*$S104*((1+'Inputs &amp; Summary'!$D$7)^AG$29))),IF($M104=Lists!$H$3,IF($K104&lt;1,((($R104*(1-$E104)+$Q104*(1-$F104))/$K104)*((1+'Inputs &amp; Summary'!$D$7)^AG$29)),((INT(AG$29/$K104)-INT((AG$29-1)/$K104))*($R104*(1-$E104)+$Q104*(1-$F104))*((1+'Inputs &amp; Summary'!$D$7)^AG$29))),((_xlfn.WEIBULL.DIST(AG$29,$L104,$K104,FALSE)*($R104*(1-$E104)+$Q104*(1-$F104))*((1+'Inputs &amp; Summary'!$D$7)^AG$29))))))</f>
        <v>0</v>
      </c>
      <c r="AH104" s="114">
        <f>$D104*IF(AH$29&gt;'Inputs &amp; Summary'!$D$5,0,IF(AH$29&gt;VLOOKUP($G104,Lists!$J$17:$K$21,2),IF($M104=Lists!$H$3,IF($K104&lt;1,(($S104/$K104)*((1+'Inputs &amp; Summary'!$D$7)^AH$29)),((INT(AH$29/$K104)-INT((AH$29-1)/$K104))*$S104*((1+'Inputs &amp; Summary'!$D$7)^AH$29))),(_xlfn.WEIBULL.DIST(AH$29,$L104,$K104,FALSE)*$S104*((1+'Inputs &amp; Summary'!$D$7)^AH$29))),IF($M104=Lists!$H$3,IF($K104&lt;1,((($R104*(1-$E104)+$Q104*(1-$F104))/$K104)*((1+'Inputs &amp; Summary'!$D$7)^AH$29)),((INT(AH$29/$K104)-INT((AH$29-1)/$K104))*($R104*(1-$E104)+$Q104*(1-$F104))*((1+'Inputs &amp; Summary'!$D$7)^AH$29))),((_xlfn.WEIBULL.DIST(AH$29,$L104,$K104,FALSE)*($R104*(1-$E104)+$Q104*(1-$F104))*((1+'Inputs &amp; Summary'!$D$7)^AH$29))))))</f>
        <v>0</v>
      </c>
      <c r="AI104" s="114">
        <f>$D104*IF(AI$29&gt;'Inputs &amp; Summary'!$D$5,0,IF(AI$29&gt;VLOOKUP($G104,Lists!$J$17:$K$21,2),IF($M104=Lists!$H$3,IF($K104&lt;1,(($S104/$K104)*((1+'Inputs &amp; Summary'!$D$7)^AI$29)),((INT(AI$29/$K104)-INT((AI$29-1)/$K104))*$S104*((1+'Inputs &amp; Summary'!$D$7)^AI$29))),(_xlfn.WEIBULL.DIST(AI$29,$L104,$K104,FALSE)*$S104*((1+'Inputs &amp; Summary'!$D$7)^AI$29))),IF($M104=Lists!$H$3,IF($K104&lt;1,((($R104*(1-$E104)+$Q104*(1-$F104))/$K104)*((1+'Inputs &amp; Summary'!$D$7)^AI$29)),((INT(AI$29/$K104)-INT((AI$29-1)/$K104))*($R104*(1-$E104)+$Q104*(1-$F104))*((1+'Inputs &amp; Summary'!$D$7)^AI$29))),((_xlfn.WEIBULL.DIST(AI$29,$L104,$K104,FALSE)*($R104*(1-$E104)+$Q104*(1-$F104))*((1+'Inputs &amp; Summary'!$D$7)^AI$29))))))</f>
        <v>0</v>
      </c>
      <c r="AJ104" s="114">
        <f>$D104*IF(AJ$29&gt;'Inputs &amp; Summary'!$D$5,0,IF(AJ$29&gt;VLOOKUP($G104,Lists!$J$17:$K$21,2),IF($M104=Lists!$H$3,IF($K104&lt;1,(($S104/$K104)*((1+'Inputs &amp; Summary'!$D$7)^AJ$29)),((INT(AJ$29/$K104)-INT((AJ$29-1)/$K104))*$S104*((1+'Inputs &amp; Summary'!$D$7)^AJ$29))),(_xlfn.WEIBULL.DIST(AJ$29,$L104,$K104,FALSE)*$S104*((1+'Inputs &amp; Summary'!$D$7)^AJ$29))),IF($M104=Lists!$H$3,IF($K104&lt;1,((($R104*(1-$E104)+$Q104*(1-$F104))/$K104)*((1+'Inputs &amp; Summary'!$D$7)^AJ$29)),((INT(AJ$29/$K104)-INT((AJ$29-1)/$K104))*($R104*(1-$E104)+$Q104*(1-$F104))*((1+'Inputs &amp; Summary'!$D$7)^AJ$29))),((_xlfn.WEIBULL.DIST(AJ$29,$L104,$K104,FALSE)*($R104*(1-$E104)+$Q104*(1-$F104))*((1+'Inputs &amp; Summary'!$D$7)^AJ$29))))))</f>
        <v>0</v>
      </c>
      <c r="AK104" s="114">
        <f>$D104*IF(AK$29&gt;'Inputs &amp; Summary'!$D$5,0,IF(AK$29&gt;VLOOKUP($G104,Lists!$J$17:$K$21,2),IF($M104=Lists!$H$3,IF($K104&lt;1,(($S104/$K104)*((1+'Inputs &amp; Summary'!$D$7)^AK$29)),((INT(AK$29/$K104)-INT((AK$29-1)/$K104))*$S104*((1+'Inputs &amp; Summary'!$D$7)^AK$29))),(_xlfn.WEIBULL.DIST(AK$29,$L104,$K104,FALSE)*$S104*((1+'Inputs &amp; Summary'!$D$7)^AK$29))),IF($M104=Lists!$H$3,IF($K104&lt;1,((($R104*(1-$E104)+$Q104*(1-$F104))/$K104)*((1+'Inputs &amp; Summary'!$D$7)^AK$29)),((INT(AK$29/$K104)-INT((AK$29-1)/$K104))*($R104*(1-$E104)+$Q104*(1-$F104))*((1+'Inputs &amp; Summary'!$D$7)^AK$29))),((_xlfn.WEIBULL.DIST(AK$29,$L104,$K104,FALSE)*($R104*(1-$E104)+$Q104*(1-$F104))*((1+'Inputs &amp; Summary'!$D$7)^AK$29))))))</f>
        <v>0</v>
      </c>
      <c r="AL104" s="114">
        <f>$D104*IF(AL$29&gt;'Inputs &amp; Summary'!$D$5,0,IF(AL$29&gt;VLOOKUP($G104,Lists!$J$17:$K$21,2),IF($M104=Lists!$H$3,IF($K104&lt;1,(($S104/$K104)*((1+'Inputs &amp; Summary'!$D$7)^AL$29)),((INT(AL$29/$K104)-INT((AL$29-1)/$K104))*$S104*((1+'Inputs &amp; Summary'!$D$7)^AL$29))),(_xlfn.WEIBULL.DIST(AL$29,$L104,$K104,FALSE)*$S104*((1+'Inputs &amp; Summary'!$D$7)^AL$29))),IF($M104=Lists!$H$3,IF($K104&lt;1,((($R104*(1-$E104)+$Q104*(1-$F104))/$K104)*((1+'Inputs &amp; Summary'!$D$7)^AL$29)),((INT(AL$29/$K104)-INT((AL$29-1)/$K104))*($R104*(1-$E104)+$Q104*(1-$F104))*((1+'Inputs &amp; Summary'!$D$7)^AL$29))),((_xlfn.WEIBULL.DIST(AL$29,$L104,$K104,FALSE)*($R104*(1-$E104)+$Q104*(1-$F104))*((1+'Inputs &amp; Summary'!$D$7)^AL$29))))))</f>
        <v>0</v>
      </c>
      <c r="AM104" s="114">
        <f>$D104*IF(AM$29&gt;'Inputs &amp; Summary'!$D$5,0,IF(AM$29&gt;VLOOKUP($G104,Lists!$J$17:$K$21,2),IF($M104=Lists!$H$3,IF($K104&lt;1,(($S104/$K104)*((1+'Inputs &amp; Summary'!$D$7)^AM$29)),((INT(AM$29/$K104)-INT((AM$29-1)/$K104))*$S104*((1+'Inputs &amp; Summary'!$D$7)^AM$29))),(_xlfn.WEIBULL.DIST(AM$29,$L104,$K104,FALSE)*$S104*((1+'Inputs &amp; Summary'!$D$7)^AM$29))),IF($M104=Lists!$H$3,IF($K104&lt;1,((($R104*(1-$E104)+$Q104*(1-$F104))/$K104)*((1+'Inputs &amp; Summary'!$D$7)^AM$29)),((INT(AM$29/$K104)-INT((AM$29-1)/$K104))*($R104*(1-$E104)+$Q104*(1-$F104))*((1+'Inputs &amp; Summary'!$D$7)^AM$29))),((_xlfn.WEIBULL.DIST(AM$29,$L104,$K104,FALSE)*($R104*(1-$E104)+$Q104*(1-$F104))*((1+'Inputs &amp; Summary'!$D$7)^AM$29))))))</f>
        <v>0</v>
      </c>
      <c r="AN104" s="114">
        <f>$D104*IF(AN$29&gt;'Inputs &amp; Summary'!$D$5,0,IF(AN$29&gt;VLOOKUP($G104,Lists!$J$17:$K$21,2),IF($M104=Lists!$H$3,IF($K104&lt;1,(($S104/$K104)*((1+'Inputs &amp; Summary'!$D$7)^AN$29)),((INT(AN$29/$K104)-INT((AN$29-1)/$K104))*$S104*((1+'Inputs &amp; Summary'!$D$7)^AN$29))),(_xlfn.WEIBULL.DIST(AN$29,$L104,$K104,FALSE)*$S104*((1+'Inputs &amp; Summary'!$D$7)^AN$29))),IF($M104=Lists!$H$3,IF($K104&lt;1,((($R104*(1-$E104)+$Q104*(1-$F104))/$K104)*((1+'Inputs &amp; Summary'!$D$7)^AN$29)),((INT(AN$29/$K104)-INT((AN$29-1)/$K104))*($R104*(1-$E104)+$Q104*(1-$F104))*((1+'Inputs &amp; Summary'!$D$7)^AN$29))),((_xlfn.WEIBULL.DIST(AN$29,$L104,$K104,FALSE)*($R104*(1-$E104)+$Q104*(1-$F104))*((1+'Inputs &amp; Summary'!$D$7)^AN$29))))))</f>
        <v>0</v>
      </c>
      <c r="AO104" s="114">
        <f>$D104*IF(AO$29&gt;'Inputs &amp; Summary'!$D$5,0,IF(AO$29&gt;VLOOKUP($G104,Lists!$J$17:$K$21,2),IF($M104=Lists!$H$3,IF($K104&lt;1,(($S104/$K104)*((1+'Inputs &amp; Summary'!$D$7)^AO$29)),((INT(AO$29/$K104)-INT((AO$29-1)/$K104))*$S104*((1+'Inputs &amp; Summary'!$D$7)^AO$29))),(_xlfn.WEIBULL.DIST(AO$29,$L104,$K104,FALSE)*$S104*((1+'Inputs &amp; Summary'!$D$7)^AO$29))),IF($M104=Lists!$H$3,IF($K104&lt;1,((($R104*(1-$E104)+$Q104*(1-$F104))/$K104)*((1+'Inputs &amp; Summary'!$D$7)^AO$29)),((INT(AO$29/$K104)-INT((AO$29-1)/$K104))*($R104*(1-$E104)+$Q104*(1-$F104))*((1+'Inputs &amp; Summary'!$D$7)^AO$29))),((_xlfn.WEIBULL.DIST(AO$29,$L104,$K104,FALSE)*($R104*(1-$E104)+$Q104*(1-$F104))*((1+'Inputs &amp; Summary'!$D$7)^AO$29))))))</f>
        <v>0</v>
      </c>
      <c r="AP104" s="114">
        <f>$D104*IF(AP$29&gt;'Inputs &amp; Summary'!$D$5,0,IF(AP$29&gt;VLOOKUP($G104,Lists!$J$17:$K$21,2),IF($M104=Lists!$H$3,IF($K104&lt;1,(($S104/$K104)*((1+'Inputs &amp; Summary'!$D$7)^AP$29)),((INT(AP$29/$K104)-INT((AP$29-1)/$K104))*$S104*((1+'Inputs &amp; Summary'!$D$7)^AP$29))),(_xlfn.WEIBULL.DIST(AP$29,$L104,$K104,FALSE)*$S104*((1+'Inputs &amp; Summary'!$D$7)^AP$29))),IF($M104=Lists!$H$3,IF($K104&lt;1,((($R104*(1-$E104)+$Q104*(1-$F104))/$K104)*((1+'Inputs &amp; Summary'!$D$7)^AP$29)),((INT(AP$29/$K104)-INT((AP$29-1)/$K104))*($R104*(1-$E104)+$Q104*(1-$F104))*((1+'Inputs &amp; Summary'!$D$7)^AP$29))),((_xlfn.WEIBULL.DIST(AP$29,$L104,$K104,FALSE)*($R104*(1-$E104)+$Q104*(1-$F104))*((1+'Inputs &amp; Summary'!$D$7)^AP$29))))))</f>
        <v>0</v>
      </c>
      <c r="AQ104" s="114">
        <f>$D104*IF(AQ$29&gt;'Inputs &amp; Summary'!$D$5,0,IF(AQ$29&gt;VLOOKUP($G104,Lists!$J$17:$K$21,2),IF($M104=Lists!$H$3,IF($K104&lt;1,(($S104/$K104)*((1+'Inputs &amp; Summary'!$D$7)^AQ$29)),((INT(AQ$29/$K104)-INT((AQ$29-1)/$K104))*$S104*((1+'Inputs &amp; Summary'!$D$7)^AQ$29))),(_xlfn.WEIBULL.DIST(AQ$29,$L104,$K104,FALSE)*$S104*((1+'Inputs &amp; Summary'!$D$7)^AQ$29))),IF($M104=Lists!$H$3,IF($K104&lt;1,((($R104*(1-$E104)+$Q104*(1-$F104))/$K104)*((1+'Inputs &amp; Summary'!$D$7)^AQ$29)),((INT(AQ$29/$K104)-INT((AQ$29-1)/$K104))*($R104*(1-$E104)+$Q104*(1-$F104))*((1+'Inputs &amp; Summary'!$D$7)^AQ$29))),((_xlfn.WEIBULL.DIST(AQ$29,$L104,$K104,FALSE)*($R104*(1-$E104)+$Q104*(1-$F104))*((1+'Inputs &amp; Summary'!$D$7)^AQ$29))))))</f>
        <v>0</v>
      </c>
      <c r="AR104" s="114">
        <f>$D104*IF(AR$29&gt;'Inputs &amp; Summary'!$D$5,0,IF(AR$29&gt;VLOOKUP($G104,Lists!$J$17:$K$21,2),IF($M104=Lists!$H$3,IF($K104&lt;1,(($S104/$K104)*((1+'Inputs &amp; Summary'!$D$7)^AR$29)),((INT(AR$29/$K104)-INT((AR$29-1)/$K104))*$S104*((1+'Inputs &amp; Summary'!$D$7)^AR$29))),(_xlfn.WEIBULL.DIST(AR$29,$L104,$K104,FALSE)*$S104*((1+'Inputs &amp; Summary'!$D$7)^AR$29))),IF($M104=Lists!$H$3,IF($K104&lt;1,((($R104*(1-$E104)+$Q104*(1-$F104))/$K104)*((1+'Inputs &amp; Summary'!$D$7)^AR$29)),((INT(AR$29/$K104)-INT((AR$29-1)/$K104))*($R104*(1-$E104)+$Q104*(1-$F104))*((1+'Inputs &amp; Summary'!$D$7)^AR$29))),((_xlfn.WEIBULL.DIST(AR$29,$L104,$K104,FALSE)*($R104*(1-$E104)+$Q104*(1-$F104))*((1+'Inputs &amp; Summary'!$D$7)^AR$29))))))</f>
        <v>0</v>
      </c>
      <c r="AS104" s="114">
        <f>$D104*IF(AS$29&gt;'Inputs &amp; Summary'!$D$5,0,IF(AS$29&gt;VLOOKUP($G104,Lists!$J$17:$K$21,2),IF($M104=Lists!$H$3,IF($K104&lt;1,(($S104/$K104)*((1+'Inputs &amp; Summary'!$D$7)^AS$29)),((INT(AS$29/$K104)-INT((AS$29-1)/$K104))*$S104*((1+'Inputs &amp; Summary'!$D$7)^AS$29))),(_xlfn.WEIBULL.DIST(AS$29,$L104,$K104,FALSE)*$S104*((1+'Inputs &amp; Summary'!$D$7)^AS$29))),IF($M104=Lists!$H$3,IF($K104&lt;1,((($R104*(1-$E104)+$Q104*(1-$F104))/$K104)*((1+'Inputs &amp; Summary'!$D$7)^AS$29)),((INT(AS$29/$K104)-INT((AS$29-1)/$K104))*($R104*(1-$E104)+$Q104*(1-$F104))*((1+'Inputs &amp; Summary'!$D$7)^AS$29))),((_xlfn.WEIBULL.DIST(AS$29,$L104,$K104,FALSE)*($R104*(1-$E104)+$Q104*(1-$F104))*((1+'Inputs &amp; Summary'!$D$7)^AS$29))))))</f>
        <v>0</v>
      </c>
      <c r="AT104" s="114">
        <f>$D104*IF(AT$29&gt;'Inputs &amp; Summary'!$D$5,0,IF(AT$29&gt;VLOOKUP($G104,Lists!$J$17:$K$21,2),IF($M104=Lists!$H$3,IF($K104&lt;1,(($S104/$K104)*((1+'Inputs &amp; Summary'!$D$7)^AT$29)),((INT(AT$29/$K104)-INT((AT$29-1)/$K104))*$S104*((1+'Inputs &amp; Summary'!$D$7)^AT$29))),(_xlfn.WEIBULL.DIST(AT$29,$L104,$K104,FALSE)*$S104*((1+'Inputs &amp; Summary'!$D$7)^AT$29))),IF($M104=Lists!$H$3,IF($K104&lt;1,((($R104*(1-$E104)+$Q104*(1-$F104))/$K104)*((1+'Inputs &amp; Summary'!$D$7)^AT$29)),((INT(AT$29/$K104)-INT((AT$29-1)/$K104))*($R104*(1-$E104)+$Q104*(1-$F104))*((1+'Inputs &amp; Summary'!$D$7)^AT$29))),((_xlfn.WEIBULL.DIST(AT$29,$L104,$K104,FALSE)*($R104*(1-$E104)+$Q104*(1-$F104))*((1+'Inputs &amp; Summary'!$D$7)^AT$29))))))</f>
        <v>0</v>
      </c>
      <c r="AU104" s="114">
        <f>$D104*IF(AU$29&gt;'Inputs &amp; Summary'!$D$5,0,IF(AU$29&gt;VLOOKUP($G104,Lists!$J$17:$K$21,2),IF($M104=Lists!$H$3,IF($K104&lt;1,(($S104/$K104)*((1+'Inputs &amp; Summary'!$D$7)^AU$29)),((INT(AU$29/$K104)-INT((AU$29-1)/$K104))*$S104*((1+'Inputs &amp; Summary'!$D$7)^AU$29))),(_xlfn.WEIBULL.DIST(AU$29,$L104,$K104,FALSE)*$S104*((1+'Inputs &amp; Summary'!$D$7)^AU$29))),IF($M104=Lists!$H$3,IF($K104&lt;1,((($R104*(1-$E104)+$Q104*(1-$F104))/$K104)*((1+'Inputs &amp; Summary'!$D$7)^AU$29)),((INT(AU$29/$K104)-INT((AU$29-1)/$K104))*($R104*(1-$E104)+$Q104*(1-$F104))*((1+'Inputs &amp; Summary'!$D$7)^AU$29))),((_xlfn.WEIBULL.DIST(AU$29,$L104,$K104,FALSE)*($R104*(1-$E104)+$Q104*(1-$F104))*((1+'Inputs &amp; Summary'!$D$7)^AU$29))))))</f>
        <v>0</v>
      </c>
      <c r="AV104" s="114">
        <f>$D104*IF(AV$29&gt;'Inputs &amp; Summary'!$D$5,0,IF(AV$29&gt;VLOOKUP($G104,Lists!$J$17:$K$21,2),IF($M104=Lists!$H$3,IF($K104&lt;1,(($S104/$K104)*((1+'Inputs &amp; Summary'!$D$7)^AV$29)),((INT(AV$29/$K104)-INT((AV$29-1)/$K104))*$S104*((1+'Inputs &amp; Summary'!$D$7)^AV$29))),(_xlfn.WEIBULL.DIST(AV$29,$L104,$K104,FALSE)*$S104*((1+'Inputs &amp; Summary'!$D$7)^AV$29))),IF($M104=Lists!$H$3,IF($K104&lt;1,((($R104*(1-$E104)+$Q104*(1-$F104))/$K104)*((1+'Inputs &amp; Summary'!$D$7)^AV$29)),((INT(AV$29/$K104)-INT((AV$29-1)/$K104))*($R104*(1-$E104)+$Q104*(1-$F104))*((1+'Inputs &amp; Summary'!$D$7)^AV$29))),((_xlfn.WEIBULL.DIST(AV$29,$L104,$K104,FALSE)*($R104*(1-$E104)+$Q104*(1-$F104))*((1+'Inputs &amp; Summary'!$D$7)^AV$29))))))</f>
        <v>0</v>
      </c>
      <c r="AW104" s="114">
        <f>$D104*IF(AW$29&gt;'Inputs &amp; Summary'!$D$5,0,IF(AW$29&gt;VLOOKUP($G104,Lists!$J$17:$K$21,2),IF($M104=Lists!$H$3,IF($K104&lt;1,(($S104/$K104)*((1+'Inputs &amp; Summary'!$D$7)^AW$29)),((INT(AW$29/$K104)-INT((AW$29-1)/$K104))*$S104*((1+'Inputs &amp; Summary'!$D$7)^AW$29))),(_xlfn.WEIBULL.DIST(AW$29,$L104,$K104,FALSE)*$S104*((1+'Inputs &amp; Summary'!$D$7)^AW$29))),IF($M104=Lists!$H$3,IF($K104&lt;1,((($R104*(1-$E104)+$Q104*(1-$F104))/$K104)*((1+'Inputs &amp; Summary'!$D$7)^AW$29)),((INT(AW$29/$K104)-INT((AW$29-1)/$K104))*($R104*(1-$E104)+$Q104*(1-$F104))*((1+'Inputs &amp; Summary'!$D$7)^AW$29))),((_xlfn.WEIBULL.DIST(AW$29,$L104,$K104,FALSE)*($R104*(1-$E104)+$Q104*(1-$F104))*((1+'Inputs &amp; Summary'!$D$7)^AW$29))))))</f>
        <v>0</v>
      </c>
      <c r="AX104" s="114">
        <f>$D104*IF(AX$29&gt;'Inputs &amp; Summary'!$D$5,0,IF(AX$29&gt;VLOOKUP($G104,Lists!$J$17:$K$21,2),IF($M104=Lists!$H$3,IF($K104&lt;1,(($S104/$K104)*((1+'Inputs &amp; Summary'!$D$7)^AX$29)),((INT(AX$29/$K104)-INT((AX$29-1)/$K104))*$S104*((1+'Inputs &amp; Summary'!$D$7)^AX$29))),(_xlfn.WEIBULL.DIST(AX$29,$L104,$K104,FALSE)*$S104*((1+'Inputs &amp; Summary'!$D$7)^AX$29))),IF($M104=Lists!$H$3,IF($K104&lt;1,((($R104*(1-$E104)+$Q104*(1-$F104))/$K104)*((1+'Inputs &amp; Summary'!$D$7)^AX$29)),((INT(AX$29/$K104)-INT((AX$29-1)/$K104))*($R104*(1-$E104)+$Q104*(1-$F104))*((1+'Inputs &amp; Summary'!$D$7)^AX$29))),((_xlfn.WEIBULL.DIST(AX$29,$L104,$K104,FALSE)*($R104*(1-$E104)+$Q104*(1-$F104))*((1+'Inputs &amp; Summary'!$D$7)^AX$29))))))</f>
        <v>0</v>
      </c>
      <c r="AY104" s="114">
        <f>$D104*IF(AY$29&gt;'Inputs &amp; Summary'!$D$5,0,IF(AY$29&gt;VLOOKUP($G104,Lists!$J$17:$K$21,2),IF($M104=Lists!$H$3,IF($K104&lt;1,(($S104/$K104)*((1+'Inputs &amp; Summary'!$D$7)^AY$29)),((INT(AY$29/$K104)-INT((AY$29-1)/$K104))*$S104*((1+'Inputs &amp; Summary'!$D$7)^AY$29))),(_xlfn.WEIBULL.DIST(AY$29,$L104,$K104,FALSE)*$S104*((1+'Inputs &amp; Summary'!$D$7)^AY$29))),IF($M104=Lists!$H$3,IF($K104&lt;1,((($R104*(1-$E104)+$Q104*(1-$F104))/$K104)*((1+'Inputs &amp; Summary'!$D$7)^AY$29)),((INT(AY$29/$K104)-INT((AY$29-1)/$K104))*($R104*(1-$E104)+$Q104*(1-$F104))*((1+'Inputs &amp; Summary'!$D$7)^AY$29))),((_xlfn.WEIBULL.DIST(AY$29,$L104,$K104,FALSE)*($R104*(1-$E104)+$Q104*(1-$F104))*((1+'Inputs &amp; Summary'!$D$7)^AY$29))))))</f>
        <v>0</v>
      </c>
      <c r="AZ104" s="114">
        <f>$D104*IF(AZ$29&gt;'Inputs &amp; Summary'!$D$5,0,IF(AZ$29&gt;VLOOKUP($G104,Lists!$J$17:$K$21,2),IF($M104=Lists!$H$3,IF($K104&lt;1,(($S104/$K104)*((1+'Inputs &amp; Summary'!$D$7)^AZ$29)),((INT(AZ$29/$K104)-INT((AZ$29-1)/$K104))*$S104*((1+'Inputs &amp; Summary'!$D$7)^AZ$29))),(_xlfn.WEIBULL.DIST(AZ$29,$L104,$K104,FALSE)*$S104*((1+'Inputs &amp; Summary'!$D$7)^AZ$29))),IF($M104=Lists!$H$3,IF($K104&lt;1,((($R104*(1-$E104)+$Q104*(1-$F104))/$K104)*((1+'Inputs &amp; Summary'!$D$7)^AZ$29)),((INT(AZ$29/$K104)-INT((AZ$29-1)/$K104))*($R104*(1-$E104)+$Q104*(1-$F104))*((1+'Inputs &amp; Summary'!$D$7)^AZ$29))),((_xlfn.WEIBULL.DIST(AZ$29,$L104,$K104,FALSE)*($R104*(1-$E104)+$Q104*(1-$F104))*((1+'Inputs &amp; Summary'!$D$7)^AZ$29))))))</f>
        <v>0</v>
      </c>
      <c r="BA104" s="114">
        <f>$D104*IF(BA$29&gt;'Inputs &amp; Summary'!$D$5,0,IF(BA$29&gt;VLOOKUP($G104,Lists!$J$17:$K$21,2),IF($M104=Lists!$H$3,IF($K104&lt;1,(($S104/$K104)*((1+'Inputs &amp; Summary'!$D$7)^BA$29)),((INT(BA$29/$K104)-INT((BA$29-1)/$K104))*$S104*((1+'Inputs &amp; Summary'!$D$7)^BA$29))),(_xlfn.WEIBULL.DIST(BA$29,$L104,$K104,FALSE)*$S104*((1+'Inputs &amp; Summary'!$D$7)^BA$29))),IF($M104=Lists!$H$3,IF($K104&lt;1,((($R104*(1-$E104)+$Q104*(1-$F104))/$K104)*((1+'Inputs &amp; Summary'!$D$7)^BA$29)),((INT(BA$29/$K104)-INT((BA$29-1)/$K104))*($R104*(1-$E104)+$Q104*(1-$F104))*((1+'Inputs &amp; Summary'!$D$7)^BA$29))),((_xlfn.WEIBULL.DIST(BA$29,$L104,$K104,FALSE)*($R104*(1-$E104)+$Q104*(1-$F104))*((1+'Inputs &amp; Summary'!$D$7)^BA$29))))))</f>
        <v>0</v>
      </c>
      <c r="BB104" s="114">
        <f>$D104*IF(BB$29&gt;'Inputs &amp; Summary'!$D$5,0,IF(BB$29&gt;VLOOKUP($G104,Lists!$J$17:$K$21,2),IF($M104=Lists!$H$3,IF($K104&lt;1,(($S104/$K104)*((1+'Inputs &amp; Summary'!$D$7)^BB$29)),((INT(BB$29/$K104)-INT((BB$29-1)/$K104))*$S104*((1+'Inputs &amp; Summary'!$D$7)^BB$29))),(_xlfn.WEIBULL.DIST(BB$29,$L104,$K104,FALSE)*$S104*((1+'Inputs &amp; Summary'!$D$7)^BB$29))),IF($M104=Lists!$H$3,IF($K104&lt;1,((($R104*(1-$E104)+$Q104*(1-$F104))/$K104)*((1+'Inputs &amp; Summary'!$D$7)^BB$29)),((INT(BB$29/$K104)-INT((BB$29-1)/$K104))*($R104*(1-$E104)+$Q104*(1-$F104))*((1+'Inputs &amp; Summary'!$D$7)^BB$29))),((_xlfn.WEIBULL.DIST(BB$29,$L104,$K104,FALSE)*($R104*(1-$E104)+$Q104*(1-$F104))*((1+'Inputs &amp; Summary'!$D$7)^BB$29))))))</f>
        <v>0</v>
      </c>
      <c r="BC104" s="114">
        <f>$D104*IF(BC$29&gt;'Inputs &amp; Summary'!$D$5,0,IF(BC$29&gt;VLOOKUP($G104,Lists!$J$17:$K$21,2),IF($M104=Lists!$H$3,IF($K104&lt;1,(($S104/$K104)*((1+'Inputs &amp; Summary'!$D$7)^BC$29)),((INT(BC$29/$K104)-INT((BC$29-1)/$K104))*$S104*((1+'Inputs &amp; Summary'!$D$7)^BC$29))),(_xlfn.WEIBULL.DIST(BC$29,$L104,$K104,FALSE)*$S104*((1+'Inputs &amp; Summary'!$D$7)^BC$29))),IF($M104=Lists!$H$3,IF($K104&lt;1,((($R104*(1-$E104)+$Q104*(1-$F104))/$K104)*((1+'Inputs &amp; Summary'!$D$7)^BC$29)),((INT(BC$29/$K104)-INT((BC$29-1)/$K104))*($R104*(1-$E104)+$Q104*(1-$F104))*((1+'Inputs &amp; Summary'!$D$7)^BC$29))),((_xlfn.WEIBULL.DIST(BC$29,$L104,$K104,FALSE)*($R104*(1-$E104)+$Q104*(1-$F104))*((1+'Inputs &amp; Summary'!$D$7)^BC$29))))))</f>
        <v>0</v>
      </c>
      <c r="BD104" s="114">
        <f>$D104*IF(BD$29&gt;'Inputs &amp; Summary'!$D$5,0,IF(BD$29&gt;VLOOKUP($G104,Lists!$J$17:$K$21,2),IF($M104=Lists!$H$3,IF($K104&lt;1,(($S104/$K104)*((1+'Inputs &amp; Summary'!$D$7)^BD$29)),((INT(BD$29/$K104)-INT((BD$29-1)/$K104))*$S104*((1+'Inputs &amp; Summary'!$D$7)^BD$29))),(_xlfn.WEIBULL.DIST(BD$29,$L104,$K104,FALSE)*$S104*((1+'Inputs &amp; Summary'!$D$7)^BD$29))),IF($M104=Lists!$H$3,IF($K104&lt;1,((($R104*(1-$E104)+$Q104*(1-$F104))/$K104)*((1+'Inputs &amp; Summary'!$D$7)^BD$29)),((INT(BD$29/$K104)-INT((BD$29-1)/$K104))*($R104*(1-$E104)+$Q104*(1-$F104))*((1+'Inputs &amp; Summary'!$D$7)^BD$29))),((_xlfn.WEIBULL.DIST(BD$29,$L104,$K104,FALSE)*($R104*(1-$E104)+$Q104*(1-$F104))*((1+'Inputs &amp; Summary'!$D$7)^BD$29))))))</f>
        <v>0</v>
      </c>
      <c r="BE104" s="114">
        <f>$D104*IF(BE$29&gt;'Inputs &amp; Summary'!$D$5,0,IF(BE$29&gt;VLOOKUP($G104,Lists!$J$17:$K$21,2),IF($M104=Lists!$H$3,IF($K104&lt;1,(($S104/$K104)*((1+'Inputs &amp; Summary'!$D$7)^BE$29)),((INT(BE$29/$K104)-INT((BE$29-1)/$K104))*$S104*((1+'Inputs &amp; Summary'!$D$7)^BE$29))),(_xlfn.WEIBULL.DIST(BE$29,$L104,$K104,FALSE)*$S104*((1+'Inputs &amp; Summary'!$D$7)^BE$29))),IF($M104=Lists!$H$3,IF($K104&lt;1,((($R104*(1-$E104)+$Q104*(1-$F104))/$K104)*((1+'Inputs &amp; Summary'!$D$7)^BE$29)),((INT(BE$29/$K104)-INT((BE$29-1)/$K104))*($R104*(1-$E104)+$Q104*(1-$F104))*((1+'Inputs &amp; Summary'!$D$7)^BE$29))),((_xlfn.WEIBULL.DIST(BE$29,$L104,$K104,FALSE)*($R104*(1-$E104)+$Q104*(1-$F104))*((1+'Inputs &amp; Summary'!$D$7)^BE$29))))))</f>
        <v>0</v>
      </c>
      <c r="BF104" s="114">
        <f>$D104*IF(BF$29&gt;'Inputs &amp; Summary'!$D$5,0,IF(BF$29&gt;VLOOKUP($G104,Lists!$J$17:$K$21,2),IF($M104=Lists!$H$3,IF($K104&lt;1,(($S104/$K104)*((1+'Inputs &amp; Summary'!$D$7)^BF$29)),((INT(BF$29/$K104)-INT((BF$29-1)/$K104))*$S104*((1+'Inputs &amp; Summary'!$D$7)^BF$29))),(_xlfn.WEIBULL.DIST(BF$29,$L104,$K104,FALSE)*$S104*((1+'Inputs &amp; Summary'!$D$7)^BF$29))),IF($M104=Lists!$H$3,IF($K104&lt;1,((($R104*(1-$E104)+$Q104*(1-$F104))/$K104)*((1+'Inputs &amp; Summary'!$D$7)^BF$29)),((INT(BF$29/$K104)-INT((BF$29-1)/$K104))*($R104*(1-$E104)+$Q104*(1-$F104))*((1+'Inputs &amp; Summary'!$D$7)^BF$29))),((_xlfn.WEIBULL.DIST(BF$29,$L104,$K104,FALSE)*($R104*(1-$E104)+$Q104*(1-$F104))*((1+'Inputs &amp; Summary'!$D$7)^BF$29))))))</f>
        <v>0</v>
      </c>
      <c r="BG104" s="114">
        <f>$D104*IF(BG$29&gt;'Inputs &amp; Summary'!$D$5,0,IF(BG$29&gt;VLOOKUP($G104,Lists!$J$17:$K$21,2),IF($M104=Lists!$H$3,IF($K104&lt;1,(($S104/$K104)*((1+'Inputs &amp; Summary'!$D$7)^BG$29)),((INT(BG$29/$K104)-INT((BG$29-1)/$K104))*$S104*((1+'Inputs &amp; Summary'!$D$7)^BG$29))),(_xlfn.WEIBULL.DIST(BG$29,$L104,$K104,FALSE)*$S104*((1+'Inputs &amp; Summary'!$D$7)^BG$29))),IF($M104=Lists!$H$3,IF($K104&lt;1,((($R104*(1-$E104)+$Q104*(1-$F104))/$K104)*((1+'Inputs &amp; Summary'!$D$7)^BG$29)),((INT(BG$29/$K104)-INT((BG$29-1)/$K104))*($R104*(1-$E104)+$Q104*(1-$F104))*((1+'Inputs &amp; Summary'!$D$7)^BG$29))),((_xlfn.WEIBULL.DIST(BG$29,$L104,$K104,FALSE)*($R104*(1-$E104)+$Q104*(1-$F104))*((1+'Inputs &amp; Summary'!$D$7)^BG$29))))))</f>
        <v>0</v>
      </c>
      <c r="BH104" s="114">
        <f>$D104*IF(BH$29&gt;'Inputs &amp; Summary'!$D$5,0,IF(BH$29&gt;VLOOKUP($G104,Lists!$J$17:$K$21,2),IF($M104=Lists!$H$3,IF($K104&lt;1,(($S104/$K104)*((1+'Inputs &amp; Summary'!$D$7)^BH$29)),((INT(BH$29/$K104)-INT((BH$29-1)/$K104))*$S104*((1+'Inputs &amp; Summary'!$D$7)^BH$29))),(_xlfn.WEIBULL.DIST(BH$29,$L104,$K104,FALSE)*$S104*((1+'Inputs &amp; Summary'!$D$7)^BH$29))),IF($M104=Lists!$H$3,IF($K104&lt;1,((($R104*(1-$E104)+$Q104*(1-$F104))/$K104)*((1+'Inputs &amp; Summary'!$D$7)^BH$29)),((INT(BH$29/$K104)-INT((BH$29-1)/$K104))*($R104*(1-$E104)+$Q104*(1-$F104))*((1+'Inputs &amp; Summary'!$D$7)^BH$29))),((_xlfn.WEIBULL.DIST(BH$29,$L104,$K104,FALSE)*($R104*(1-$E104)+$Q104*(1-$F104))*((1+'Inputs &amp; Summary'!$D$7)^BH$29))))))</f>
        <v>0</v>
      </c>
      <c r="BI104" s="114">
        <f>$D104*IF(BI$29&gt;'Inputs &amp; Summary'!$D$5,0,IF(BI$29&gt;VLOOKUP($G104,Lists!$J$17:$K$21,2),IF($M104=Lists!$H$3,IF($K104&lt;1,(($S104/$K104)*((1+'Inputs &amp; Summary'!$D$7)^BI$29)),((INT(BI$29/$K104)-INT((BI$29-1)/$K104))*$S104*((1+'Inputs &amp; Summary'!$D$7)^BI$29))),(_xlfn.WEIBULL.DIST(BI$29,$L104,$K104,FALSE)*$S104*((1+'Inputs &amp; Summary'!$D$7)^BI$29))),IF($M104=Lists!$H$3,IF($K104&lt;1,((($R104*(1-$E104)+$Q104*(1-$F104))/$K104)*((1+'Inputs &amp; Summary'!$D$7)^BI$29)),((INT(BI$29/$K104)-INT((BI$29-1)/$K104))*($R104*(1-$E104)+$Q104*(1-$F104))*((1+'Inputs &amp; Summary'!$D$7)^BI$29))),((_xlfn.WEIBULL.DIST(BI$29,$L104,$K104,FALSE)*($R104*(1-$E104)+$Q104*(1-$F104))*((1+'Inputs &amp; Summary'!$D$7)^BI$29))))))</f>
        <v>0</v>
      </c>
      <c r="BJ104" s="114">
        <f>$D104*IF(BJ$29&gt;'Inputs &amp; Summary'!$D$5,0,IF(BJ$29&gt;VLOOKUP($G104,Lists!$J$17:$K$21,2),IF($M104=Lists!$H$3,IF($K104&lt;1,(($S104/$K104)*((1+'Inputs &amp; Summary'!$D$7)^BJ$29)),((INT(BJ$29/$K104)-INT((BJ$29-1)/$K104))*$S104*((1+'Inputs &amp; Summary'!$D$7)^BJ$29))),(_xlfn.WEIBULL.DIST(BJ$29,$L104,$K104,FALSE)*$S104*((1+'Inputs &amp; Summary'!$D$7)^BJ$29))),IF($M104=Lists!$H$3,IF($K104&lt;1,((($R104*(1-$E104)+$Q104*(1-$F104))/$K104)*((1+'Inputs &amp; Summary'!$D$7)^BJ$29)),((INT(BJ$29/$K104)-INT((BJ$29-1)/$K104))*($R104*(1-$E104)+$Q104*(1-$F104))*((1+'Inputs &amp; Summary'!$D$7)^BJ$29))),((_xlfn.WEIBULL.DIST(BJ$29,$L104,$K104,FALSE)*($R104*(1-$E104)+$Q104*(1-$F104))*((1+'Inputs &amp; Summary'!$D$7)^BJ$29))))))</f>
        <v>0</v>
      </c>
      <c r="BK104" s="114">
        <f>$D104*IF(BK$29&gt;'Inputs &amp; Summary'!$D$5,0,IF(BK$29&gt;VLOOKUP($G104,Lists!$J$17:$K$21,2),IF($M104=Lists!$H$3,IF($K104&lt;1,(($S104/$K104)*((1+'Inputs &amp; Summary'!$D$7)^BK$29)),((INT(BK$29/$K104)-INT((BK$29-1)/$K104))*$S104*((1+'Inputs &amp; Summary'!$D$7)^BK$29))),(_xlfn.WEIBULL.DIST(BK$29,$L104,$K104,FALSE)*$S104*((1+'Inputs &amp; Summary'!$D$7)^BK$29))),IF($M104=Lists!$H$3,IF($K104&lt;1,((($R104*(1-$E104)+$Q104*(1-$F104))/$K104)*((1+'Inputs &amp; Summary'!$D$7)^BK$29)),((INT(BK$29/$K104)-INT((BK$29-1)/$K104))*($R104*(1-$E104)+$Q104*(1-$F104))*((1+'Inputs &amp; Summary'!$D$7)^BK$29))),((_xlfn.WEIBULL.DIST(BK$29,$L104,$K104,FALSE)*($R104*(1-$E104)+$Q104*(1-$F104))*((1+'Inputs &amp; Summary'!$D$7)^BK$29))))))</f>
        <v>0</v>
      </c>
      <c r="BL104" s="114">
        <f>$D104*IF(BL$29&gt;'Inputs &amp; Summary'!$D$5,0,IF(BL$29&gt;VLOOKUP($G104,Lists!$J$17:$K$21,2),IF($M104=Lists!$H$3,IF($K104&lt;1,(($S104/$K104)*((1+'Inputs &amp; Summary'!$D$7)^BL$29)),((INT(BL$29/$K104)-INT((BL$29-1)/$K104))*$S104*((1+'Inputs &amp; Summary'!$D$7)^BL$29))),(_xlfn.WEIBULL.DIST(BL$29,$L104,$K104,FALSE)*$S104*((1+'Inputs &amp; Summary'!$D$7)^BL$29))),IF($M104=Lists!$H$3,IF($K104&lt;1,((($R104*(1-$E104)+$Q104*(1-$F104))/$K104)*((1+'Inputs &amp; Summary'!$D$7)^BL$29)),((INT(BL$29/$K104)-INT((BL$29-1)/$K104))*($R104*(1-$E104)+$Q104*(1-$F104))*((1+'Inputs &amp; Summary'!$D$7)^BL$29))),((_xlfn.WEIBULL.DIST(BL$29,$L104,$K104,FALSE)*($R104*(1-$E104)+$Q104*(1-$F104))*((1+'Inputs &amp; Summary'!$D$7)^BL$29))))))</f>
        <v>0</v>
      </c>
    </row>
    <row r="105" spans="1:64" s="1" customFormat="1" x14ac:dyDescent="0.3">
      <c r="A105" s="79" t="s">
        <v>275</v>
      </c>
      <c r="B105" s="33" t="s">
        <v>307</v>
      </c>
      <c r="C105" s="33" t="s">
        <v>39</v>
      </c>
      <c r="D105" s="68">
        <v>0</v>
      </c>
      <c r="E105" s="68"/>
      <c r="F105" s="68"/>
      <c r="G105" s="213" t="s">
        <v>433</v>
      </c>
      <c r="H105" s="34"/>
      <c r="I105" s="34" t="s">
        <v>270</v>
      </c>
      <c r="J105" s="33">
        <f>VLOOKUP(I105,'Labor Rates'!$A$1:$B$16,2)</f>
        <v>25.173076923076923</v>
      </c>
      <c r="K105" s="35">
        <v>1</v>
      </c>
      <c r="L105" s="35">
        <v>1</v>
      </c>
      <c r="M105" s="33" t="s">
        <v>259</v>
      </c>
      <c r="N105" s="84">
        <f>'Inputs &amp; Summary'!$D$44</f>
        <v>103.04449648711943</v>
      </c>
      <c r="O105" s="35">
        <v>0.1</v>
      </c>
      <c r="P105" s="5">
        <v>0</v>
      </c>
      <c r="Q105" s="73">
        <f t="shared" si="16"/>
        <v>259.39470365699879</v>
      </c>
      <c r="R105" s="73">
        <f t="shared" si="17"/>
        <v>0</v>
      </c>
      <c r="S105" s="74">
        <f t="shared" si="18"/>
        <v>0</v>
      </c>
      <c r="T105" s="88"/>
      <c r="U105" s="80"/>
      <c r="V105" s="87">
        <f t="shared" si="19"/>
        <v>0</v>
      </c>
      <c r="W105" s="87">
        <f>NPV('Inputs &amp; Summary'!$D$6,Y105:BL105)</f>
        <v>0</v>
      </c>
      <c r="X105" s="90">
        <f t="shared" si="20"/>
        <v>0</v>
      </c>
      <c r="Y105" s="114">
        <f>$D105*IF(Y$29&gt;'Inputs &amp; Summary'!$D$5,0,IF(Y$29&gt;VLOOKUP($G105,Lists!$J$17:$K$21,2),IF($M105=Lists!$H$3,IF($K105&lt;1,(($S105/$K105)*((1+'Inputs &amp; Summary'!$D$7)^Y$29)),((INT(Y$29/$K105)-INT((Y$29-1)/$K105))*$S105*((1+'Inputs &amp; Summary'!$D$7)^Y$29))),(_xlfn.WEIBULL.DIST(Y$29,$L105,$K105,FALSE)*$S105*((1+'Inputs &amp; Summary'!$D$7)^Y$29))),IF($M105=Lists!$H$3,IF($K105&lt;1,((($R105*(1-$E105)+$Q105*(1-$F105))/$K105)*((1+'Inputs &amp; Summary'!$D$7)^Y$29)),((INT(Y$29/$K105)-INT((Y$29-1)/$K105))*($R105*(1-$E105)+$Q105*(1-$F105))*((1+'Inputs &amp; Summary'!$D$7)^Y$29))),((_xlfn.WEIBULL.DIST(Y$29,$L105,$K105,FALSE)*($R105*(1-$E105)+$Q105*(1-$F105))*((1+'Inputs &amp; Summary'!$D$7)^Y$29))))))</f>
        <v>0</v>
      </c>
      <c r="Z105" s="114">
        <f>$D105*IF(Z$29&gt;'Inputs &amp; Summary'!$D$5,0,IF(Z$29&gt;VLOOKUP($G105,Lists!$J$17:$K$21,2),IF($M105=Lists!$H$3,IF($K105&lt;1,(($S105/$K105)*((1+'Inputs &amp; Summary'!$D$7)^Z$29)),((INT(Z$29/$K105)-INT((Z$29-1)/$K105))*$S105*((1+'Inputs &amp; Summary'!$D$7)^Z$29))),(_xlfn.WEIBULL.DIST(Z$29,$L105,$K105,FALSE)*$S105*((1+'Inputs &amp; Summary'!$D$7)^Z$29))),IF($M105=Lists!$H$3,IF($K105&lt;1,((($R105*(1-$E105)+$Q105*(1-$F105))/$K105)*((1+'Inputs &amp; Summary'!$D$7)^Z$29)),((INT(Z$29/$K105)-INT((Z$29-1)/$K105))*($R105*(1-$E105)+$Q105*(1-$F105))*((1+'Inputs &amp; Summary'!$D$7)^Z$29))),((_xlfn.WEIBULL.DIST(Z$29,$L105,$K105,FALSE)*($R105*(1-$E105)+$Q105*(1-$F105))*((1+'Inputs &amp; Summary'!$D$7)^Z$29))))))</f>
        <v>0</v>
      </c>
      <c r="AA105" s="114">
        <f>$D105*IF(AA$29&gt;'Inputs &amp; Summary'!$D$5,0,IF(AA$29&gt;VLOOKUP($G105,Lists!$J$17:$K$21,2),IF($M105=Lists!$H$3,IF($K105&lt;1,(($S105/$K105)*((1+'Inputs &amp; Summary'!$D$7)^AA$29)),((INT(AA$29/$K105)-INT((AA$29-1)/$K105))*$S105*((1+'Inputs &amp; Summary'!$D$7)^AA$29))),(_xlfn.WEIBULL.DIST(AA$29,$L105,$K105,FALSE)*$S105*((1+'Inputs &amp; Summary'!$D$7)^AA$29))),IF($M105=Lists!$H$3,IF($K105&lt;1,((($R105*(1-$E105)+$Q105*(1-$F105))/$K105)*((1+'Inputs &amp; Summary'!$D$7)^AA$29)),((INT(AA$29/$K105)-INT((AA$29-1)/$K105))*($R105*(1-$E105)+$Q105*(1-$F105))*((1+'Inputs &amp; Summary'!$D$7)^AA$29))),((_xlfn.WEIBULL.DIST(AA$29,$L105,$K105,FALSE)*($R105*(1-$E105)+$Q105*(1-$F105))*((1+'Inputs &amp; Summary'!$D$7)^AA$29))))))</f>
        <v>0</v>
      </c>
      <c r="AB105" s="114">
        <f>$D105*IF(AB$29&gt;'Inputs &amp; Summary'!$D$5,0,IF(AB$29&gt;VLOOKUP($G105,Lists!$J$17:$K$21,2),IF($M105=Lists!$H$3,IF($K105&lt;1,(($S105/$K105)*((1+'Inputs &amp; Summary'!$D$7)^AB$29)),((INT(AB$29/$K105)-INT((AB$29-1)/$K105))*$S105*((1+'Inputs &amp; Summary'!$D$7)^AB$29))),(_xlfn.WEIBULL.DIST(AB$29,$L105,$K105,FALSE)*$S105*((1+'Inputs &amp; Summary'!$D$7)^AB$29))),IF($M105=Lists!$H$3,IF($K105&lt;1,((($R105*(1-$E105)+$Q105*(1-$F105))/$K105)*((1+'Inputs &amp; Summary'!$D$7)^AB$29)),((INT(AB$29/$K105)-INT((AB$29-1)/$K105))*($R105*(1-$E105)+$Q105*(1-$F105))*((1+'Inputs &amp; Summary'!$D$7)^AB$29))),((_xlfn.WEIBULL.DIST(AB$29,$L105,$K105,FALSE)*($R105*(1-$E105)+$Q105*(1-$F105))*((1+'Inputs &amp; Summary'!$D$7)^AB$29))))))</f>
        <v>0</v>
      </c>
      <c r="AC105" s="114">
        <f>$D105*IF(AC$29&gt;'Inputs &amp; Summary'!$D$5,0,IF(AC$29&gt;VLOOKUP($G105,Lists!$J$17:$K$21,2),IF($M105=Lists!$H$3,IF($K105&lt;1,(($S105/$K105)*((1+'Inputs &amp; Summary'!$D$7)^AC$29)),((INT(AC$29/$K105)-INT((AC$29-1)/$K105))*$S105*((1+'Inputs &amp; Summary'!$D$7)^AC$29))),(_xlfn.WEIBULL.DIST(AC$29,$L105,$K105,FALSE)*$S105*((1+'Inputs &amp; Summary'!$D$7)^AC$29))),IF($M105=Lists!$H$3,IF($K105&lt;1,((($R105*(1-$E105)+$Q105*(1-$F105))/$K105)*((1+'Inputs &amp; Summary'!$D$7)^AC$29)),((INT(AC$29/$K105)-INT((AC$29-1)/$K105))*($R105*(1-$E105)+$Q105*(1-$F105))*((1+'Inputs &amp; Summary'!$D$7)^AC$29))),((_xlfn.WEIBULL.DIST(AC$29,$L105,$K105,FALSE)*($R105*(1-$E105)+$Q105*(1-$F105))*((1+'Inputs &amp; Summary'!$D$7)^AC$29))))))</f>
        <v>0</v>
      </c>
      <c r="AD105" s="114">
        <f>$D105*IF(AD$29&gt;'Inputs &amp; Summary'!$D$5,0,IF(AD$29&gt;VLOOKUP($G105,Lists!$J$17:$K$21,2),IF($M105=Lists!$H$3,IF($K105&lt;1,(($S105/$K105)*((1+'Inputs &amp; Summary'!$D$7)^AD$29)),((INT(AD$29/$K105)-INT((AD$29-1)/$K105))*$S105*((1+'Inputs &amp; Summary'!$D$7)^AD$29))),(_xlfn.WEIBULL.DIST(AD$29,$L105,$K105,FALSE)*$S105*((1+'Inputs &amp; Summary'!$D$7)^AD$29))),IF($M105=Lists!$H$3,IF($K105&lt;1,((($R105*(1-$E105)+$Q105*(1-$F105))/$K105)*((1+'Inputs &amp; Summary'!$D$7)^AD$29)),((INT(AD$29/$K105)-INT((AD$29-1)/$K105))*($R105*(1-$E105)+$Q105*(1-$F105))*((1+'Inputs &amp; Summary'!$D$7)^AD$29))),((_xlfn.WEIBULL.DIST(AD$29,$L105,$K105,FALSE)*($R105*(1-$E105)+$Q105*(1-$F105))*((1+'Inputs &amp; Summary'!$D$7)^AD$29))))))</f>
        <v>0</v>
      </c>
      <c r="AE105" s="114">
        <f>$D105*IF(AE$29&gt;'Inputs &amp; Summary'!$D$5,0,IF(AE$29&gt;VLOOKUP($G105,Lists!$J$17:$K$21,2),IF($M105=Lists!$H$3,IF($K105&lt;1,(($S105/$K105)*((1+'Inputs &amp; Summary'!$D$7)^AE$29)),((INT(AE$29/$K105)-INT((AE$29-1)/$K105))*$S105*((1+'Inputs &amp; Summary'!$D$7)^AE$29))),(_xlfn.WEIBULL.DIST(AE$29,$L105,$K105,FALSE)*$S105*((1+'Inputs &amp; Summary'!$D$7)^AE$29))),IF($M105=Lists!$H$3,IF($K105&lt;1,((($R105*(1-$E105)+$Q105*(1-$F105))/$K105)*((1+'Inputs &amp; Summary'!$D$7)^AE$29)),((INT(AE$29/$K105)-INT((AE$29-1)/$K105))*($R105*(1-$E105)+$Q105*(1-$F105))*((1+'Inputs &amp; Summary'!$D$7)^AE$29))),((_xlfn.WEIBULL.DIST(AE$29,$L105,$K105,FALSE)*($R105*(1-$E105)+$Q105*(1-$F105))*((1+'Inputs &amp; Summary'!$D$7)^AE$29))))))</f>
        <v>0</v>
      </c>
      <c r="AF105" s="114">
        <f>$D105*IF(AF$29&gt;'Inputs &amp; Summary'!$D$5,0,IF(AF$29&gt;VLOOKUP($G105,Lists!$J$17:$K$21,2),IF($M105=Lists!$H$3,IF($K105&lt;1,(($S105/$K105)*((1+'Inputs &amp; Summary'!$D$7)^AF$29)),((INT(AF$29/$K105)-INT((AF$29-1)/$K105))*$S105*((1+'Inputs &amp; Summary'!$D$7)^AF$29))),(_xlfn.WEIBULL.DIST(AF$29,$L105,$K105,FALSE)*$S105*((1+'Inputs &amp; Summary'!$D$7)^AF$29))),IF($M105=Lists!$H$3,IF($K105&lt;1,((($R105*(1-$E105)+$Q105*(1-$F105))/$K105)*((1+'Inputs &amp; Summary'!$D$7)^AF$29)),((INT(AF$29/$K105)-INT((AF$29-1)/$K105))*($R105*(1-$E105)+$Q105*(1-$F105))*((1+'Inputs &amp; Summary'!$D$7)^AF$29))),((_xlfn.WEIBULL.DIST(AF$29,$L105,$K105,FALSE)*($R105*(1-$E105)+$Q105*(1-$F105))*((1+'Inputs &amp; Summary'!$D$7)^AF$29))))))</f>
        <v>0</v>
      </c>
      <c r="AG105" s="114">
        <f>$D105*IF(AG$29&gt;'Inputs &amp; Summary'!$D$5,0,IF(AG$29&gt;VLOOKUP($G105,Lists!$J$17:$K$21,2),IF($M105=Lists!$H$3,IF($K105&lt;1,(($S105/$K105)*((1+'Inputs &amp; Summary'!$D$7)^AG$29)),((INT(AG$29/$K105)-INT((AG$29-1)/$K105))*$S105*((1+'Inputs &amp; Summary'!$D$7)^AG$29))),(_xlfn.WEIBULL.DIST(AG$29,$L105,$K105,FALSE)*$S105*((1+'Inputs &amp; Summary'!$D$7)^AG$29))),IF($M105=Lists!$H$3,IF($K105&lt;1,((($R105*(1-$E105)+$Q105*(1-$F105))/$K105)*((1+'Inputs &amp; Summary'!$D$7)^AG$29)),((INT(AG$29/$K105)-INT((AG$29-1)/$K105))*($R105*(1-$E105)+$Q105*(1-$F105))*((1+'Inputs &amp; Summary'!$D$7)^AG$29))),((_xlfn.WEIBULL.DIST(AG$29,$L105,$K105,FALSE)*($R105*(1-$E105)+$Q105*(1-$F105))*((1+'Inputs &amp; Summary'!$D$7)^AG$29))))))</f>
        <v>0</v>
      </c>
      <c r="AH105" s="114">
        <f>$D105*IF(AH$29&gt;'Inputs &amp; Summary'!$D$5,0,IF(AH$29&gt;VLOOKUP($G105,Lists!$J$17:$K$21,2),IF($M105=Lists!$H$3,IF($K105&lt;1,(($S105/$K105)*((1+'Inputs &amp; Summary'!$D$7)^AH$29)),((INT(AH$29/$K105)-INT((AH$29-1)/$K105))*$S105*((1+'Inputs &amp; Summary'!$D$7)^AH$29))),(_xlfn.WEIBULL.DIST(AH$29,$L105,$K105,FALSE)*$S105*((1+'Inputs &amp; Summary'!$D$7)^AH$29))),IF($M105=Lists!$H$3,IF($K105&lt;1,((($R105*(1-$E105)+$Q105*(1-$F105))/$K105)*((1+'Inputs &amp; Summary'!$D$7)^AH$29)),((INT(AH$29/$K105)-INT((AH$29-1)/$K105))*($R105*(1-$E105)+$Q105*(1-$F105))*((1+'Inputs &amp; Summary'!$D$7)^AH$29))),((_xlfn.WEIBULL.DIST(AH$29,$L105,$K105,FALSE)*($R105*(1-$E105)+$Q105*(1-$F105))*((1+'Inputs &amp; Summary'!$D$7)^AH$29))))))</f>
        <v>0</v>
      </c>
      <c r="AI105" s="114">
        <f>$D105*IF(AI$29&gt;'Inputs &amp; Summary'!$D$5,0,IF(AI$29&gt;VLOOKUP($G105,Lists!$J$17:$K$21,2),IF($M105=Lists!$H$3,IF($K105&lt;1,(($S105/$K105)*((1+'Inputs &amp; Summary'!$D$7)^AI$29)),((INT(AI$29/$K105)-INT((AI$29-1)/$K105))*$S105*((1+'Inputs &amp; Summary'!$D$7)^AI$29))),(_xlfn.WEIBULL.DIST(AI$29,$L105,$K105,FALSE)*$S105*((1+'Inputs &amp; Summary'!$D$7)^AI$29))),IF($M105=Lists!$H$3,IF($K105&lt;1,((($R105*(1-$E105)+$Q105*(1-$F105))/$K105)*((1+'Inputs &amp; Summary'!$D$7)^AI$29)),((INT(AI$29/$K105)-INT((AI$29-1)/$K105))*($R105*(1-$E105)+$Q105*(1-$F105))*((1+'Inputs &amp; Summary'!$D$7)^AI$29))),((_xlfn.WEIBULL.DIST(AI$29,$L105,$K105,FALSE)*($R105*(1-$E105)+$Q105*(1-$F105))*((1+'Inputs &amp; Summary'!$D$7)^AI$29))))))</f>
        <v>0</v>
      </c>
      <c r="AJ105" s="114">
        <f>$D105*IF(AJ$29&gt;'Inputs &amp; Summary'!$D$5,0,IF(AJ$29&gt;VLOOKUP($G105,Lists!$J$17:$K$21,2),IF($M105=Lists!$H$3,IF($K105&lt;1,(($S105/$K105)*((1+'Inputs &amp; Summary'!$D$7)^AJ$29)),((INT(AJ$29/$K105)-INT((AJ$29-1)/$K105))*$S105*((1+'Inputs &amp; Summary'!$D$7)^AJ$29))),(_xlfn.WEIBULL.DIST(AJ$29,$L105,$K105,FALSE)*$S105*((1+'Inputs &amp; Summary'!$D$7)^AJ$29))),IF($M105=Lists!$H$3,IF($K105&lt;1,((($R105*(1-$E105)+$Q105*(1-$F105))/$K105)*((1+'Inputs &amp; Summary'!$D$7)^AJ$29)),((INT(AJ$29/$K105)-INT((AJ$29-1)/$K105))*($R105*(1-$E105)+$Q105*(1-$F105))*((1+'Inputs &amp; Summary'!$D$7)^AJ$29))),((_xlfn.WEIBULL.DIST(AJ$29,$L105,$K105,FALSE)*($R105*(1-$E105)+$Q105*(1-$F105))*((1+'Inputs &amp; Summary'!$D$7)^AJ$29))))))</f>
        <v>0</v>
      </c>
      <c r="AK105" s="114">
        <f>$D105*IF(AK$29&gt;'Inputs &amp; Summary'!$D$5,0,IF(AK$29&gt;VLOOKUP($G105,Lists!$J$17:$K$21,2),IF($M105=Lists!$H$3,IF($K105&lt;1,(($S105/$K105)*((1+'Inputs &amp; Summary'!$D$7)^AK$29)),((INT(AK$29/$K105)-INT((AK$29-1)/$K105))*$S105*((1+'Inputs &amp; Summary'!$D$7)^AK$29))),(_xlfn.WEIBULL.DIST(AK$29,$L105,$K105,FALSE)*$S105*((1+'Inputs &amp; Summary'!$D$7)^AK$29))),IF($M105=Lists!$H$3,IF($K105&lt;1,((($R105*(1-$E105)+$Q105*(1-$F105))/$K105)*((1+'Inputs &amp; Summary'!$D$7)^AK$29)),((INT(AK$29/$K105)-INT((AK$29-1)/$K105))*($R105*(1-$E105)+$Q105*(1-$F105))*((1+'Inputs &amp; Summary'!$D$7)^AK$29))),((_xlfn.WEIBULL.DIST(AK$29,$L105,$K105,FALSE)*($R105*(1-$E105)+$Q105*(1-$F105))*((1+'Inputs &amp; Summary'!$D$7)^AK$29))))))</f>
        <v>0</v>
      </c>
      <c r="AL105" s="114">
        <f>$D105*IF(AL$29&gt;'Inputs &amp; Summary'!$D$5,0,IF(AL$29&gt;VLOOKUP($G105,Lists!$J$17:$K$21,2),IF($M105=Lists!$H$3,IF($K105&lt;1,(($S105/$K105)*((1+'Inputs &amp; Summary'!$D$7)^AL$29)),((INT(AL$29/$K105)-INT((AL$29-1)/$K105))*$S105*((1+'Inputs &amp; Summary'!$D$7)^AL$29))),(_xlfn.WEIBULL.DIST(AL$29,$L105,$K105,FALSE)*$S105*((1+'Inputs &amp; Summary'!$D$7)^AL$29))),IF($M105=Lists!$H$3,IF($K105&lt;1,((($R105*(1-$E105)+$Q105*(1-$F105))/$K105)*((1+'Inputs &amp; Summary'!$D$7)^AL$29)),((INT(AL$29/$K105)-INT((AL$29-1)/$K105))*($R105*(1-$E105)+$Q105*(1-$F105))*((1+'Inputs &amp; Summary'!$D$7)^AL$29))),((_xlfn.WEIBULL.DIST(AL$29,$L105,$K105,FALSE)*($R105*(1-$E105)+$Q105*(1-$F105))*((1+'Inputs &amp; Summary'!$D$7)^AL$29))))))</f>
        <v>0</v>
      </c>
      <c r="AM105" s="114">
        <f>$D105*IF(AM$29&gt;'Inputs &amp; Summary'!$D$5,0,IF(AM$29&gt;VLOOKUP($G105,Lists!$J$17:$K$21,2),IF($M105=Lists!$H$3,IF($K105&lt;1,(($S105/$K105)*((1+'Inputs &amp; Summary'!$D$7)^AM$29)),((INT(AM$29/$K105)-INT((AM$29-1)/$K105))*$S105*((1+'Inputs &amp; Summary'!$D$7)^AM$29))),(_xlfn.WEIBULL.DIST(AM$29,$L105,$K105,FALSE)*$S105*((1+'Inputs &amp; Summary'!$D$7)^AM$29))),IF($M105=Lists!$H$3,IF($K105&lt;1,((($R105*(1-$E105)+$Q105*(1-$F105))/$K105)*((1+'Inputs &amp; Summary'!$D$7)^AM$29)),((INT(AM$29/$K105)-INT((AM$29-1)/$K105))*($R105*(1-$E105)+$Q105*(1-$F105))*((1+'Inputs &amp; Summary'!$D$7)^AM$29))),((_xlfn.WEIBULL.DIST(AM$29,$L105,$K105,FALSE)*($R105*(1-$E105)+$Q105*(1-$F105))*((1+'Inputs &amp; Summary'!$D$7)^AM$29))))))</f>
        <v>0</v>
      </c>
      <c r="AN105" s="114">
        <f>$D105*IF(AN$29&gt;'Inputs &amp; Summary'!$D$5,0,IF(AN$29&gt;VLOOKUP($G105,Lists!$J$17:$K$21,2),IF($M105=Lists!$H$3,IF($K105&lt;1,(($S105/$K105)*((1+'Inputs &amp; Summary'!$D$7)^AN$29)),((INT(AN$29/$K105)-INT((AN$29-1)/$K105))*$S105*((1+'Inputs &amp; Summary'!$D$7)^AN$29))),(_xlfn.WEIBULL.DIST(AN$29,$L105,$K105,FALSE)*$S105*((1+'Inputs &amp; Summary'!$D$7)^AN$29))),IF($M105=Lists!$H$3,IF($K105&lt;1,((($R105*(1-$E105)+$Q105*(1-$F105))/$K105)*((1+'Inputs &amp; Summary'!$D$7)^AN$29)),((INT(AN$29/$K105)-INT((AN$29-1)/$K105))*($R105*(1-$E105)+$Q105*(1-$F105))*((1+'Inputs &amp; Summary'!$D$7)^AN$29))),((_xlfn.WEIBULL.DIST(AN$29,$L105,$K105,FALSE)*($R105*(1-$E105)+$Q105*(1-$F105))*((1+'Inputs &amp; Summary'!$D$7)^AN$29))))))</f>
        <v>0</v>
      </c>
      <c r="AO105" s="114">
        <f>$D105*IF(AO$29&gt;'Inputs &amp; Summary'!$D$5,0,IF(AO$29&gt;VLOOKUP($G105,Lists!$J$17:$K$21,2),IF($M105=Lists!$H$3,IF($K105&lt;1,(($S105/$K105)*((1+'Inputs &amp; Summary'!$D$7)^AO$29)),((INT(AO$29/$K105)-INT((AO$29-1)/$K105))*$S105*((1+'Inputs &amp; Summary'!$D$7)^AO$29))),(_xlfn.WEIBULL.DIST(AO$29,$L105,$K105,FALSE)*$S105*((1+'Inputs &amp; Summary'!$D$7)^AO$29))),IF($M105=Lists!$H$3,IF($K105&lt;1,((($R105*(1-$E105)+$Q105*(1-$F105))/$K105)*((1+'Inputs &amp; Summary'!$D$7)^AO$29)),((INT(AO$29/$K105)-INT((AO$29-1)/$K105))*($R105*(1-$E105)+$Q105*(1-$F105))*((1+'Inputs &amp; Summary'!$D$7)^AO$29))),((_xlfn.WEIBULL.DIST(AO$29,$L105,$K105,FALSE)*($R105*(1-$E105)+$Q105*(1-$F105))*((1+'Inputs &amp; Summary'!$D$7)^AO$29))))))</f>
        <v>0</v>
      </c>
      <c r="AP105" s="114">
        <f>$D105*IF(AP$29&gt;'Inputs &amp; Summary'!$D$5,0,IF(AP$29&gt;VLOOKUP($G105,Lists!$J$17:$K$21,2),IF($M105=Lists!$H$3,IF($K105&lt;1,(($S105/$K105)*((1+'Inputs &amp; Summary'!$D$7)^AP$29)),((INT(AP$29/$K105)-INT((AP$29-1)/$K105))*$S105*((1+'Inputs &amp; Summary'!$D$7)^AP$29))),(_xlfn.WEIBULL.DIST(AP$29,$L105,$K105,FALSE)*$S105*((1+'Inputs &amp; Summary'!$D$7)^AP$29))),IF($M105=Lists!$H$3,IF($K105&lt;1,((($R105*(1-$E105)+$Q105*(1-$F105))/$K105)*((1+'Inputs &amp; Summary'!$D$7)^AP$29)),((INT(AP$29/$K105)-INT((AP$29-1)/$K105))*($R105*(1-$E105)+$Q105*(1-$F105))*((1+'Inputs &amp; Summary'!$D$7)^AP$29))),((_xlfn.WEIBULL.DIST(AP$29,$L105,$K105,FALSE)*($R105*(1-$E105)+$Q105*(1-$F105))*((1+'Inputs &amp; Summary'!$D$7)^AP$29))))))</f>
        <v>0</v>
      </c>
      <c r="AQ105" s="114">
        <f>$D105*IF(AQ$29&gt;'Inputs &amp; Summary'!$D$5,0,IF(AQ$29&gt;VLOOKUP($G105,Lists!$J$17:$K$21,2),IF($M105=Lists!$H$3,IF($K105&lt;1,(($S105/$K105)*((1+'Inputs &amp; Summary'!$D$7)^AQ$29)),((INT(AQ$29/$K105)-INT((AQ$29-1)/$K105))*$S105*((1+'Inputs &amp; Summary'!$D$7)^AQ$29))),(_xlfn.WEIBULL.DIST(AQ$29,$L105,$K105,FALSE)*$S105*((1+'Inputs &amp; Summary'!$D$7)^AQ$29))),IF($M105=Lists!$H$3,IF($K105&lt;1,((($R105*(1-$E105)+$Q105*(1-$F105))/$K105)*((1+'Inputs &amp; Summary'!$D$7)^AQ$29)),((INT(AQ$29/$K105)-INT((AQ$29-1)/$K105))*($R105*(1-$E105)+$Q105*(1-$F105))*((1+'Inputs &amp; Summary'!$D$7)^AQ$29))),((_xlfn.WEIBULL.DIST(AQ$29,$L105,$K105,FALSE)*($R105*(1-$E105)+$Q105*(1-$F105))*((1+'Inputs &amp; Summary'!$D$7)^AQ$29))))))</f>
        <v>0</v>
      </c>
      <c r="AR105" s="114">
        <f>$D105*IF(AR$29&gt;'Inputs &amp; Summary'!$D$5,0,IF(AR$29&gt;VLOOKUP($G105,Lists!$J$17:$K$21,2),IF($M105=Lists!$H$3,IF($K105&lt;1,(($S105/$K105)*((1+'Inputs &amp; Summary'!$D$7)^AR$29)),((INT(AR$29/$K105)-INT((AR$29-1)/$K105))*$S105*((1+'Inputs &amp; Summary'!$D$7)^AR$29))),(_xlfn.WEIBULL.DIST(AR$29,$L105,$K105,FALSE)*$S105*((1+'Inputs &amp; Summary'!$D$7)^AR$29))),IF($M105=Lists!$H$3,IF($K105&lt;1,((($R105*(1-$E105)+$Q105*(1-$F105))/$K105)*((1+'Inputs &amp; Summary'!$D$7)^AR$29)),((INT(AR$29/$K105)-INT((AR$29-1)/$K105))*($R105*(1-$E105)+$Q105*(1-$F105))*((1+'Inputs &amp; Summary'!$D$7)^AR$29))),((_xlfn.WEIBULL.DIST(AR$29,$L105,$K105,FALSE)*($R105*(1-$E105)+$Q105*(1-$F105))*((1+'Inputs &amp; Summary'!$D$7)^AR$29))))))</f>
        <v>0</v>
      </c>
      <c r="AS105" s="114">
        <f>$D105*IF(AS$29&gt;'Inputs &amp; Summary'!$D$5,0,IF(AS$29&gt;VLOOKUP($G105,Lists!$J$17:$K$21,2),IF($M105=Lists!$H$3,IF($K105&lt;1,(($S105/$K105)*((1+'Inputs &amp; Summary'!$D$7)^AS$29)),((INT(AS$29/$K105)-INT((AS$29-1)/$K105))*$S105*((1+'Inputs &amp; Summary'!$D$7)^AS$29))),(_xlfn.WEIBULL.DIST(AS$29,$L105,$K105,FALSE)*$S105*((1+'Inputs &amp; Summary'!$D$7)^AS$29))),IF($M105=Lists!$H$3,IF($K105&lt;1,((($R105*(1-$E105)+$Q105*(1-$F105))/$K105)*((1+'Inputs &amp; Summary'!$D$7)^AS$29)),((INT(AS$29/$K105)-INT((AS$29-1)/$K105))*($R105*(1-$E105)+$Q105*(1-$F105))*((1+'Inputs &amp; Summary'!$D$7)^AS$29))),((_xlfn.WEIBULL.DIST(AS$29,$L105,$K105,FALSE)*($R105*(1-$E105)+$Q105*(1-$F105))*((1+'Inputs &amp; Summary'!$D$7)^AS$29))))))</f>
        <v>0</v>
      </c>
      <c r="AT105" s="114">
        <f>$D105*IF(AT$29&gt;'Inputs &amp; Summary'!$D$5,0,IF(AT$29&gt;VLOOKUP($G105,Lists!$J$17:$K$21,2),IF($M105=Lists!$H$3,IF($K105&lt;1,(($S105/$K105)*((1+'Inputs &amp; Summary'!$D$7)^AT$29)),((INT(AT$29/$K105)-INT((AT$29-1)/$K105))*$S105*((1+'Inputs &amp; Summary'!$D$7)^AT$29))),(_xlfn.WEIBULL.DIST(AT$29,$L105,$K105,FALSE)*$S105*((1+'Inputs &amp; Summary'!$D$7)^AT$29))),IF($M105=Lists!$H$3,IF($K105&lt;1,((($R105*(1-$E105)+$Q105*(1-$F105))/$K105)*((1+'Inputs &amp; Summary'!$D$7)^AT$29)),((INT(AT$29/$K105)-INT((AT$29-1)/$K105))*($R105*(1-$E105)+$Q105*(1-$F105))*((1+'Inputs &amp; Summary'!$D$7)^AT$29))),((_xlfn.WEIBULL.DIST(AT$29,$L105,$K105,FALSE)*($R105*(1-$E105)+$Q105*(1-$F105))*((1+'Inputs &amp; Summary'!$D$7)^AT$29))))))</f>
        <v>0</v>
      </c>
      <c r="AU105" s="114">
        <f>$D105*IF(AU$29&gt;'Inputs &amp; Summary'!$D$5,0,IF(AU$29&gt;VLOOKUP($G105,Lists!$J$17:$K$21,2),IF($M105=Lists!$H$3,IF($K105&lt;1,(($S105/$K105)*((1+'Inputs &amp; Summary'!$D$7)^AU$29)),((INT(AU$29/$K105)-INT((AU$29-1)/$K105))*$S105*((1+'Inputs &amp; Summary'!$D$7)^AU$29))),(_xlfn.WEIBULL.DIST(AU$29,$L105,$K105,FALSE)*$S105*((1+'Inputs &amp; Summary'!$D$7)^AU$29))),IF($M105=Lists!$H$3,IF($K105&lt;1,((($R105*(1-$E105)+$Q105*(1-$F105))/$K105)*((1+'Inputs &amp; Summary'!$D$7)^AU$29)),((INT(AU$29/$K105)-INT((AU$29-1)/$K105))*($R105*(1-$E105)+$Q105*(1-$F105))*((1+'Inputs &amp; Summary'!$D$7)^AU$29))),((_xlfn.WEIBULL.DIST(AU$29,$L105,$K105,FALSE)*($R105*(1-$E105)+$Q105*(1-$F105))*((1+'Inputs &amp; Summary'!$D$7)^AU$29))))))</f>
        <v>0</v>
      </c>
      <c r="AV105" s="114">
        <f>$D105*IF(AV$29&gt;'Inputs &amp; Summary'!$D$5,0,IF(AV$29&gt;VLOOKUP($G105,Lists!$J$17:$K$21,2),IF($M105=Lists!$H$3,IF($K105&lt;1,(($S105/$K105)*((1+'Inputs &amp; Summary'!$D$7)^AV$29)),((INT(AV$29/$K105)-INT((AV$29-1)/$K105))*$S105*((1+'Inputs &amp; Summary'!$D$7)^AV$29))),(_xlfn.WEIBULL.DIST(AV$29,$L105,$K105,FALSE)*$S105*((1+'Inputs &amp; Summary'!$D$7)^AV$29))),IF($M105=Lists!$H$3,IF($K105&lt;1,((($R105*(1-$E105)+$Q105*(1-$F105))/$K105)*((1+'Inputs &amp; Summary'!$D$7)^AV$29)),((INT(AV$29/$K105)-INT((AV$29-1)/$K105))*($R105*(1-$E105)+$Q105*(1-$F105))*((1+'Inputs &amp; Summary'!$D$7)^AV$29))),((_xlfn.WEIBULL.DIST(AV$29,$L105,$K105,FALSE)*($R105*(1-$E105)+$Q105*(1-$F105))*((1+'Inputs &amp; Summary'!$D$7)^AV$29))))))</f>
        <v>0</v>
      </c>
      <c r="AW105" s="114">
        <f>$D105*IF(AW$29&gt;'Inputs &amp; Summary'!$D$5,0,IF(AW$29&gt;VLOOKUP($G105,Lists!$J$17:$K$21,2),IF($M105=Lists!$H$3,IF($K105&lt;1,(($S105/$K105)*((1+'Inputs &amp; Summary'!$D$7)^AW$29)),((INT(AW$29/$K105)-INT((AW$29-1)/$K105))*$S105*((1+'Inputs &amp; Summary'!$D$7)^AW$29))),(_xlfn.WEIBULL.DIST(AW$29,$L105,$K105,FALSE)*$S105*((1+'Inputs &amp; Summary'!$D$7)^AW$29))),IF($M105=Lists!$H$3,IF($K105&lt;1,((($R105*(1-$E105)+$Q105*(1-$F105))/$K105)*((1+'Inputs &amp; Summary'!$D$7)^AW$29)),((INT(AW$29/$K105)-INT((AW$29-1)/$K105))*($R105*(1-$E105)+$Q105*(1-$F105))*((1+'Inputs &amp; Summary'!$D$7)^AW$29))),((_xlfn.WEIBULL.DIST(AW$29,$L105,$K105,FALSE)*($R105*(1-$E105)+$Q105*(1-$F105))*((1+'Inputs &amp; Summary'!$D$7)^AW$29))))))</f>
        <v>0</v>
      </c>
      <c r="AX105" s="114">
        <f>$D105*IF(AX$29&gt;'Inputs &amp; Summary'!$D$5,0,IF(AX$29&gt;VLOOKUP($G105,Lists!$J$17:$K$21,2),IF($M105=Lists!$H$3,IF($K105&lt;1,(($S105/$K105)*((1+'Inputs &amp; Summary'!$D$7)^AX$29)),((INT(AX$29/$K105)-INT((AX$29-1)/$K105))*$S105*((1+'Inputs &amp; Summary'!$D$7)^AX$29))),(_xlfn.WEIBULL.DIST(AX$29,$L105,$K105,FALSE)*$S105*((1+'Inputs &amp; Summary'!$D$7)^AX$29))),IF($M105=Lists!$H$3,IF($K105&lt;1,((($R105*(1-$E105)+$Q105*(1-$F105))/$K105)*((1+'Inputs &amp; Summary'!$D$7)^AX$29)),((INT(AX$29/$K105)-INT((AX$29-1)/$K105))*($R105*(1-$E105)+$Q105*(1-$F105))*((1+'Inputs &amp; Summary'!$D$7)^AX$29))),((_xlfn.WEIBULL.DIST(AX$29,$L105,$K105,FALSE)*($R105*(1-$E105)+$Q105*(1-$F105))*((1+'Inputs &amp; Summary'!$D$7)^AX$29))))))</f>
        <v>0</v>
      </c>
      <c r="AY105" s="114">
        <f>$D105*IF(AY$29&gt;'Inputs &amp; Summary'!$D$5,0,IF(AY$29&gt;VLOOKUP($G105,Lists!$J$17:$K$21,2),IF($M105=Lists!$H$3,IF($K105&lt;1,(($S105/$K105)*((1+'Inputs &amp; Summary'!$D$7)^AY$29)),((INT(AY$29/$K105)-INT((AY$29-1)/$K105))*$S105*((1+'Inputs &amp; Summary'!$D$7)^AY$29))),(_xlfn.WEIBULL.DIST(AY$29,$L105,$K105,FALSE)*$S105*((1+'Inputs &amp; Summary'!$D$7)^AY$29))),IF($M105=Lists!$H$3,IF($K105&lt;1,((($R105*(1-$E105)+$Q105*(1-$F105))/$K105)*((1+'Inputs &amp; Summary'!$D$7)^AY$29)),((INT(AY$29/$K105)-INT((AY$29-1)/$K105))*($R105*(1-$E105)+$Q105*(1-$F105))*((1+'Inputs &amp; Summary'!$D$7)^AY$29))),((_xlfn.WEIBULL.DIST(AY$29,$L105,$K105,FALSE)*($R105*(1-$E105)+$Q105*(1-$F105))*((1+'Inputs &amp; Summary'!$D$7)^AY$29))))))</f>
        <v>0</v>
      </c>
      <c r="AZ105" s="114">
        <f>$D105*IF(AZ$29&gt;'Inputs &amp; Summary'!$D$5,0,IF(AZ$29&gt;VLOOKUP($G105,Lists!$J$17:$K$21,2),IF($M105=Lists!$H$3,IF($K105&lt;1,(($S105/$K105)*((1+'Inputs &amp; Summary'!$D$7)^AZ$29)),((INT(AZ$29/$K105)-INT((AZ$29-1)/$K105))*$S105*((1+'Inputs &amp; Summary'!$D$7)^AZ$29))),(_xlfn.WEIBULL.DIST(AZ$29,$L105,$K105,FALSE)*$S105*((1+'Inputs &amp; Summary'!$D$7)^AZ$29))),IF($M105=Lists!$H$3,IF($K105&lt;1,((($R105*(1-$E105)+$Q105*(1-$F105))/$K105)*((1+'Inputs &amp; Summary'!$D$7)^AZ$29)),((INT(AZ$29/$K105)-INT((AZ$29-1)/$K105))*($R105*(1-$E105)+$Q105*(1-$F105))*((1+'Inputs &amp; Summary'!$D$7)^AZ$29))),((_xlfn.WEIBULL.DIST(AZ$29,$L105,$K105,FALSE)*($R105*(1-$E105)+$Q105*(1-$F105))*((1+'Inputs &amp; Summary'!$D$7)^AZ$29))))))</f>
        <v>0</v>
      </c>
      <c r="BA105" s="114">
        <f>$D105*IF(BA$29&gt;'Inputs &amp; Summary'!$D$5,0,IF(BA$29&gt;VLOOKUP($G105,Lists!$J$17:$K$21,2),IF($M105=Lists!$H$3,IF($K105&lt;1,(($S105/$K105)*((1+'Inputs &amp; Summary'!$D$7)^BA$29)),((INT(BA$29/$K105)-INT((BA$29-1)/$K105))*$S105*((1+'Inputs &amp; Summary'!$D$7)^BA$29))),(_xlfn.WEIBULL.DIST(BA$29,$L105,$K105,FALSE)*$S105*((1+'Inputs &amp; Summary'!$D$7)^BA$29))),IF($M105=Lists!$H$3,IF($K105&lt;1,((($R105*(1-$E105)+$Q105*(1-$F105))/$K105)*((1+'Inputs &amp; Summary'!$D$7)^BA$29)),((INT(BA$29/$K105)-INT((BA$29-1)/$K105))*($R105*(1-$E105)+$Q105*(1-$F105))*((1+'Inputs &amp; Summary'!$D$7)^BA$29))),((_xlfn.WEIBULL.DIST(BA$29,$L105,$K105,FALSE)*($R105*(1-$E105)+$Q105*(1-$F105))*((1+'Inputs &amp; Summary'!$D$7)^BA$29))))))</f>
        <v>0</v>
      </c>
      <c r="BB105" s="114">
        <f>$D105*IF(BB$29&gt;'Inputs &amp; Summary'!$D$5,0,IF(BB$29&gt;VLOOKUP($G105,Lists!$J$17:$K$21,2),IF($M105=Lists!$H$3,IF($K105&lt;1,(($S105/$K105)*((1+'Inputs &amp; Summary'!$D$7)^BB$29)),((INT(BB$29/$K105)-INT((BB$29-1)/$K105))*$S105*((1+'Inputs &amp; Summary'!$D$7)^BB$29))),(_xlfn.WEIBULL.DIST(BB$29,$L105,$K105,FALSE)*$S105*((1+'Inputs &amp; Summary'!$D$7)^BB$29))),IF($M105=Lists!$H$3,IF($K105&lt;1,((($R105*(1-$E105)+$Q105*(1-$F105))/$K105)*((1+'Inputs &amp; Summary'!$D$7)^BB$29)),((INT(BB$29/$K105)-INT((BB$29-1)/$K105))*($R105*(1-$E105)+$Q105*(1-$F105))*((1+'Inputs &amp; Summary'!$D$7)^BB$29))),((_xlfn.WEIBULL.DIST(BB$29,$L105,$K105,FALSE)*($R105*(1-$E105)+$Q105*(1-$F105))*((1+'Inputs &amp; Summary'!$D$7)^BB$29))))))</f>
        <v>0</v>
      </c>
      <c r="BC105" s="114">
        <f>$D105*IF(BC$29&gt;'Inputs &amp; Summary'!$D$5,0,IF(BC$29&gt;VLOOKUP($G105,Lists!$J$17:$K$21,2),IF($M105=Lists!$H$3,IF($K105&lt;1,(($S105/$K105)*((1+'Inputs &amp; Summary'!$D$7)^BC$29)),((INT(BC$29/$K105)-INT((BC$29-1)/$K105))*$S105*((1+'Inputs &amp; Summary'!$D$7)^BC$29))),(_xlfn.WEIBULL.DIST(BC$29,$L105,$K105,FALSE)*$S105*((1+'Inputs &amp; Summary'!$D$7)^BC$29))),IF($M105=Lists!$H$3,IF($K105&lt;1,((($R105*(1-$E105)+$Q105*(1-$F105))/$K105)*((1+'Inputs &amp; Summary'!$D$7)^BC$29)),((INT(BC$29/$K105)-INT((BC$29-1)/$K105))*($R105*(1-$E105)+$Q105*(1-$F105))*((1+'Inputs &amp; Summary'!$D$7)^BC$29))),((_xlfn.WEIBULL.DIST(BC$29,$L105,$K105,FALSE)*($R105*(1-$E105)+$Q105*(1-$F105))*((1+'Inputs &amp; Summary'!$D$7)^BC$29))))))</f>
        <v>0</v>
      </c>
      <c r="BD105" s="114">
        <f>$D105*IF(BD$29&gt;'Inputs &amp; Summary'!$D$5,0,IF(BD$29&gt;VLOOKUP($G105,Lists!$J$17:$K$21,2),IF($M105=Lists!$H$3,IF($K105&lt;1,(($S105/$K105)*((1+'Inputs &amp; Summary'!$D$7)^BD$29)),((INT(BD$29/$K105)-INT((BD$29-1)/$K105))*$S105*((1+'Inputs &amp; Summary'!$D$7)^BD$29))),(_xlfn.WEIBULL.DIST(BD$29,$L105,$K105,FALSE)*$S105*((1+'Inputs &amp; Summary'!$D$7)^BD$29))),IF($M105=Lists!$H$3,IF($K105&lt;1,((($R105*(1-$E105)+$Q105*(1-$F105))/$K105)*((1+'Inputs &amp; Summary'!$D$7)^BD$29)),((INT(BD$29/$K105)-INT((BD$29-1)/$K105))*($R105*(1-$E105)+$Q105*(1-$F105))*((1+'Inputs &amp; Summary'!$D$7)^BD$29))),((_xlfn.WEIBULL.DIST(BD$29,$L105,$K105,FALSE)*($R105*(1-$E105)+$Q105*(1-$F105))*((1+'Inputs &amp; Summary'!$D$7)^BD$29))))))</f>
        <v>0</v>
      </c>
      <c r="BE105" s="114">
        <f>$D105*IF(BE$29&gt;'Inputs &amp; Summary'!$D$5,0,IF(BE$29&gt;VLOOKUP($G105,Lists!$J$17:$K$21,2),IF($M105=Lists!$H$3,IF($K105&lt;1,(($S105/$K105)*((1+'Inputs &amp; Summary'!$D$7)^BE$29)),((INT(BE$29/$K105)-INT((BE$29-1)/$K105))*$S105*((1+'Inputs &amp; Summary'!$D$7)^BE$29))),(_xlfn.WEIBULL.DIST(BE$29,$L105,$K105,FALSE)*$S105*((1+'Inputs &amp; Summary'!$D$7)^BE$29))),IF($M105=Lists!$H$3,IF($K105&lt;1,((($R105*(1-$E105)+$Q105*(1-$F105))/$K105)*((1+'Inputs &amp; Summary'!$D$7)^BE$29)),((INT(BE$29/$K105)-INT((BE$29-1)/$K105))*($R105*(1-$E105)+$Q105*(1-$F105))*((1+'Inputs &amp; Summary'!$D$7)^BE$29))),((_xlfn.WEIBULL.DIST(BE$29,$L105,$K105,FALSE)*($R105*(1-$E105)+$Q105*(1-$F105))*((1+'Inputs &amp; Summary'!$D$7)^BE$29))))))</f>
        <v>0</v>
      </c>
      <c r="BF105" s="114">
        <f>$D105*IF(BF$29&gt;'Inputs &amp; Summary'!$D$5,0,IF(BF$29&gt;VLOOKUP($G105,Lists!$J$17:$K$21,2),IF($M105=Lists!$H$3,IF($K105&lt;1,(($S105/$K105)*((1+'Inputs &amp; Summary'!$D$7)^BF$29)),((INT(BF$29/$K105)-INT((BF$29-1)/$K105))*$S105*((1+'Inputs &amp; Summary'!$D$7)^BF$29))),(_xlfn.WEIBULL.DIST(BF$29,$L105,$K105,FALSE)*$S105*((1+'Inputs &amp; Summary'!$D$7)^BF$29))),IF($M105=Lists!$H$3,IF($K105&lt;1,((($R105*(1-$E105)+$Q105*(1-$F105))/$K105)*((1+'Inputs &amp; Summary'!$D$7)^BF$29)),((INT(BF$29/$K105)-INT((BF$29-1)/$K105))*($R105*(1-$E105)+$Q105*(1-$F105))*((1+'Inputs &amp; Summary'!$D$7)^BF$29))),((_xlfn.WEIBULL.DIST(BF$29,$L105,$K105,FALSE)*($R105*(1-$E105)+$Q105*(1-$F105))*((1+'Inputs &amp; Summary'!$D$7)^BF$29))))))</f>
        <v>0</v>
      </c>
      <c r="BG105" s="114">
        <f>$D105*IF(BG$29&gt;'Inputs &amp; Summary'!$D$5,0,IF(BG$29&gt;VLOOKUP($G105,Lists!$J$17:$K$21,2),IF($M105=Lists!$H$3,IF($K105&lt;1,(($S105/$K105)*((1+'Inputs &amp; Summary'!$D$7)^BG$29)),((INT(BG$29/$K105)-INT((BG$29-1)/$K105))*$S105*((1+'Inputs &amp; Summary'!$D$7)^BG$29))),(_xlfn.WEIBULL.DIST(BG$29,$L105,$K105,FALSE)*$S105*((1+'Inputs &amp; Summary'!$D$7)^BG$29))),IF($M105=Lists!$H$3,IF($K105&lt;1,((($R105*(1-$E105)+$Q105*(1-$F105))/$K105)*((1+'Inputs &amp; Summary'!$D$7)^BG$29)),((INT(BG$29/$K105)-INT((BG$29-1)/$K105))*($R105*(1-$E105)+$Q105*(1-$F105))*((1+'Inputs &amp; Summary'!$D$7)^BG$29))),((_xlfn.WEIBULL.DIST(BG$29,$L105,$K105,FALSE)*($R105*(1-$E105)+$Q105*(1-$F105))*((1+'Inputs &amp; Summary'!$D$7)^BG$29))))))</f>
        <v>0</v>
      </c>
      <c r="BH105" s="114">
        <f>$D105*IF(BH$29&gt;'Inputs &amp; Summary'!$D$5,0,IF(BH$29&gt;VLOOKUP($G105,Lists!$J$17:$K$21,2),IF($M105=Lists!$H$3,IF($K105&lt;1,(($S105/$K105)*((1+'Inputs &amp; Summary'!$D$7)^BH$29)),((INT(BH$29/$K105)-INT((BH$29-1)/$K105))*$S105*((1+'Inputs &amp; Summary'!$D$7)^BH$29))),(_xlfn.WEIBULL.DIST(BH$29,$L105,$K105,FALSE)*$S105*((1+'Inputs &amp; Summary'!$D$7)^BH$29))),IF($M105=Lists!$H$3,IF($K105&lt;1,((($R105*(1-$E105)+$Q105*(1-$F105))/$K105)*((1+'Inputs &amp; Summary'!$D$7)^BH$29)),((INT(BH$29/$K105)-INT((BH$29-1)/$K105))*($R105*(1-$E105)+$Q105*(1-$F105))*((1+'Inputs &amp; Summary'!$D$7)^BH$29))),((_xlfn.WEIBULL.DIST(BH$29,$L105,$K105,FALSE)*($R105*(1-$E105)+$Q105*(1-$F105))*((1+'Inputs &amp; Summary'!$D$7)^BH$29))))))</f>
        <v>0</v>
      </c>
      <c r="BI105" s="114">
        <f>$D105*IF(BI$29&gt;'Inputs &amp; Summary'!$D$5,0,IF(BI$29&gt;VLOOKUP($G105,Lists!$J$17:$K$21,2),IF($M105=Lists!$H$3,IF($K105&lt;1,(($S105/$K105)*((1+'Inputs &amp; Summary'!$D$7)^BI$29)),((INT(BI$29/$K105)-INT((BI$29-1)/$K105))*$S105*((1+'Inputs &amp; Summary'!$D$7)^BI$29))),(_xlfn.WEIBULL.DIST(BI$29,$L105,$K105,FALSE)*$S105*((1+'Inputs &amp; Summary'!$D$7)^BI$29))),IF($M105=Lists!$H$3,IF($K105&lt;1,((($R105*(1-$E105)+$Q105*(1-$F105))/$K105)*((1+'Inputs &amp; Summary'!$D$7)^BI$29)),((INT(BI$29/$K105)-INT((BI$29-1)/$K105))*($R105*(1-$E105)+$Q105*(1-$F105))*((1+'Inputs &amp; Summary'!$D$7)^BI$29))),((_xlfn.WEIBULL.DIST(BI$29,$L105,$K105,FALSE)*($R105*(1-$E105)+$Q105*(1-$F105))*((1+'Inputs &amp; Summary'!$D$7)^BI$29))))))</f>
        <v>0</v>
      </c>
      <c r="BJ105" s="114">
        <f>$D105*IF(BJ$29&gt;'Inputs &amp; Summary'!$D$5,0,IF(BJ$29&gt;VLOOKUP($G105,Lists!$J$17:$K$21,2),IF($M105=Lists!$H$3,IF($K105&lt;1,(($S105/$K105)*((1+'Inputs &amp; Summary'!$D$7)^BJ$29)),((INT(BJ$29/$K105)-INT((BJ$29-1)/$K105))*$S105*((1+'Inputs &amp; Summary'!$D$7)^BJ$29))),(_xlfn.WEIBULL.DIST(BJ$29,$L105,$K105,FALSE)*$S105*((1+'Inputs &amp; Summary'!$D$7)^BJ$29))),IF($M105=Lists!$H$3,IF($K105&lt;1,((($R105*(1-$E105)+$Q105*(1-$F105))/$K105)*((1+'Inputs &amp; Summary'!$D$7)^BJ$29)),((INT(BJ$29/$K105)-INT((BJ$29-1)/$K105))*($R105*(1-$E105)+$Q105*(1-$F105))*((1+'Inputs &amp; Summary'!$D$7)^BJ$29))),((_xlfn.WEIBULL.DIST(BJ$29,$L105,$K105,FALSE)*($R105*(1-$E105)+$Q105*(1-$F105))*((1+'Inputs &amp; Summary'!$D$7)^BJ$29))))))</f>
        <v>0</v>
      </c>
      <c r="BK105" s="114">
        <f>$D105*IF(BK$29&gt;'Inputs &amp; Summary'!$D$5,0,IF(BK$29&gt;VLOOKUP($G105,Lists!$J$17:$K$21,2),IF($M105=Lists!$H$3,IF($K105&lt;1,(($S105/$K105)*((1+'Inputs &amp; Summary'!$D$7)^BK$29)),((INT(BK$29/$K105)-INT((BK$29-1)/$K105))*$S105*((1+'Inputs &amp; Summary'!$D$7)^BK$29))),(_xlfn.WEIBULL.DIST(BK$29,$L105,$K105,FALSE)*$S105*((1+'Inputs &amp; Summary'!$D$7)^BK$29))),IF($M105=Lists!$H$3,IF($K105&lt;1,((($R105*(1-$E105)+$Q105*(1-$F105))/$K105)*((1+'Inputs &amp; Summary'!$D$7)^BK$29)),((INT(BK$29/$K105)-INT((BK$29-1)/$K105))*($R105*(1-$E105)+$Q105*(1-$F105))*((1+'Inputs &amp; Summary'!$D$7)^BK$29))),((_xlfn.WEIBULL.DIST(BK$29,$L105,$K105,FALSE)*($R105*(1-$E105)+$Q105*(1-$F105))*((1+'Inputs &amp; Summary'!$D$7)^BK$29))))))</f>
        <v>0</v>
      </c>
      <c r="BL105" s="114">
        <f>$D105*IF(BL$29&gt;'Inputs &amp; Summary'!$D$5,0,IF(BL$29&gt;VLOOKUP($G105,Lists!$J$17:$K$21,2),IF($M105=Lists!$H$3,IF($K105&lt;1,(($S105/$K105)*((1+'Inputs &amp; Summary'!$D$7)^BL$29)),((INT(BL$29/$K105)-INT((BL$29-1)/$K105))*$S105*((1+'Inputs &amp; Summary'!$D$7)^BL$29))),(_xlfn.WEIBULL.DIST(BL$29,$L105,$K105,FALSE)*$S105*((1+'Inputs &amp; Summary'!$D$7)^BL$29))),IF($M105=Lists!$H$3,IF($K105&lt;1,((($R105*(1-$E105)+$Q105*(1-$F105))/$K105)*((1+'Inputs &amp; Summary'!$D$7)^BL$29)),((INT(BL$29/$K105)-INT((BL$29-1)/$K105))*($R105*(1-$E105)+$Q105*(1-$F105))*((1+'Inputs &amp; Summary'!$D$7)^BL$29))),((_xlfn.WEIBULL.DIST(BL$29,$L105,$K105,FALSE)*($R105*(1-$E105)+$Q105*(1-$F105))*((1+'Inputs &amp; Summary'!$D$7)^BL$29))))))</f>
        <v>0</v>
      </c>
    </row>
    <row r="106" spans="1:64" s="1" customFormat="1" x14ac:dyDescent="0.3">
      <c r="A106" s="79" t="s">
        <v>28</v>
      </c>
      <c r="B106" s="33" t="s">
        <v>307</v>
      </c>
      <c r="C106" s="33" t="s">
        <v>39</v>
      </c>
      <c r="D106" s="115">
        <v>0</v>
      </c>
      <c r="E106" s="68"/>
      <c r="F106" s="68"/>
      <c r="G106" s="213" t="s">
        <v>433</v>
      </c>
      <c r="H106" s="34" t="s">
        <v>30</v>
      </c>
      <c r="I106" s="34" t="s">
        <v>94</v>
      </c>
      <c r="J106" s="33">
        <f>VLOOKUP(I106,'Labor Rates'!$A$1:$B$16,2)</f>
        <v>21.23076923076923</v>
      </c>
      <c r="K106" s="35">
        <v>0.5</v>
      </c>
      <c r="L106" s="35">
        <v>1</v>
      </c>
      <c r="M106" s="33" t="s">
        <v>259</v>
      </c>
      <c r="N106" s="84">
        <v>0</v>
      </c>
      <c r="O106" s="35">
        <f>10/60</f>
        <v>0.16666666666666666</v>
      </c>
      <c r="P106" s="5">
        <v>1</v>
      </c>
      <c r="Q106" s="73">
        <f t="shared" si="16"/>
        <v>0</v>
      </c>
      <c r="R106" s="73">
        <f t="shared" si="17"/>
        <v>0</v>
      </c>
      <c r="S106" s="74">
        <f t="shared" si="18"/>
        <v>0</v>
      </c>
      <c r="T106" s="88"/>
      <c r="U106" s="80"/>
      <c r="V106" s="87">
        <f t="shared" si="19"/>
        <v>0</v>
      </c>
      <c r="W106" s="87">
        <f>NPV('Inputs &amp; Summary'!$D$6,Y106:BL106)</f>
        <v>0</v>
      </c>
      <c r="X106" s="90">
        <f t="shared" si="20"/>
        <v>0</v>
      </c>
      <c r="Y106" s="114">
        <f>$D106*IF(Y$29&gt;'Inputs &amp; Summary'!$D$5,0,IF(Y$29&gt;VLOOKUP($G106,Lists!$J$17:$K$21,2),IF($M106=Lists!$H$3,IF($K106&lt;1,(($S106/$K106)*((1+'Inputs &amp; Summary'!$D$7)^Y$29)),((INT(Y$29/$K106)-INT((Y$29-1)/$K106))*$S106*((1+'Inputs &amp; Summary'!$D$7)^Y$29))),(_xlfn.WEIBULL.DIST(Y$29,$L106,$K106,FALSE)*$S106*((1+'Inputs &amp; Summary'!$D$7)^Y$29))),IF($M106=Lists!$H$3,IF($K106&lt;1,((($R106*(1-$E106)+$Q106*(1-$F106))/$K106)*((1+'Inputs &amp; Summary'!$D$7)^Y$29)),((INT(Y$29/$K106)-INT((Y$29-1)/$K106))*($R106*(1-$E106)+$Q106*(1-$F106))*((1+'Inputs &amp; Summary'!$D$7)^Y$29))),((_xlfn.WEIBULL.DIST(Y$29,$L106,$K106,FALSE)*($R106*(1-$E106)+$Q106*(1-$F106))*((1+'Inputs &amp; Summary'!$D$7)^Y$29))))))</f>
        <v>0</v>
      </c>
      <c r="Z106" s="114">
        <f>$D106*IF(Z$29&gt;'Inputs &amp; Summary'!$D$5,0,IF(Z$29&gt;VLOOKUP($G106,Lists!$J$17:$K$21,2),IF($M106=Lists!$H$3,IF($K106&lt;1,(($S106/$K106)*((1+'Inputs &amp; Summary'!$D$7)^Z$29)),((INT(Z$29/$K106)-INT((Z$29-1)/$K106))*$S106*((1+'Inputs &amp; Summary'!$D$7)^Z$29))),(_xlfn.WEIBULL.DIST(Z$29,$L106,$K106,FALSE)*$S106*((1+'Inputs &amp; Summary'!$D$7)^Z$29))),IF($M106=Lists!$H$3,IF($K106&lt;1,((($R106*(1-$E106)+$Q106*(1-$F106))/$K106)*((1+'Inputs &amp; Summary'!$D$7)^Z$29)),((INT(Z$29/$K106)-INT((Z$29-1)/$K106))*($R106*(1-$E106)+$Q106*(1-$F106))*((1+'Inputs &amp; Summary'!$D$7)^Z$29))),((_xlfn.WEIBULL.DIST(Z$29,$L106,$K106,FALSE)*($R106*(1-$E106)+$Q106*(1-$F106))*((1+'Inputs &amp; Summary'!$D$7)^Z$29))))))</f>
        <v>0</v>
      </c>
      <c r="AA106" s="114">
        <f>$D106*IF(AA$29&gt;'Inputs &amp; Summary'!$D$5,0,IF(AA$29&gt;VLOOKUP($G106,Lists!$J$17:$K$21,2),IF($M106=Lists!$H$3,IF($K106&lt;1,(($S106/$K106)*((1+'Inputs &amp; Summary'!$D$7)^AA$29)),((INT(AA$29/$K106)-INT((AA$29-1)/$K106))*$S106*((1+'Inputs &amp; Summary'!$D$7)^AA$29))),(_xlfn.WEIBULL.DIST(AA$29,$L106,$K106,FALSE)*$S106*((1+'Inputs &amp; Summary'!$D$7)^AA$29))),IF($M106=Lists!$H$3,IF($K106&lt;1,((($R106*(1-$E106)+$Q106*(1-$F106))/$K106)*((1+'Inputs &amp; Summary'!$D$7)^AA$29)),((INT(AA$29/$K106)-INT((AA$29-1)/$K106))*($R106*(1-$E106)+$Q106*(1-$F106))*((1+'Inputs &amp; Summary'!$D$7)^AA$29))),((_xlfn.WEIBULL.DIST(AA$29,$L106,$K106,FALSE)*($R106*(1-$E106)+$Q106*(1-$F106))*((1+'Inputs &amp; Summary'!$D$7)^AA$29))))))</f>
        <v>0</v>
      </c>
      <c r="AB106" s="114">
        <f>$D106*IF(AB$29&gt;'Inputs &amp; Summary'!$D$5,0,IF(AB$29&gt;VLOOKUP($G106,Lists!$J$17:$K$21,2),IF($M106=Lists!$H$3,IF($K106&lt;1,(($S106/$K106)*((1+'Inputs &amp; Summary'!$D$7)^AB$29)),((INT(AB$29/$K106)-INT((AB$29-1)/$K106))*$S106*((1+'Inputs &amp; Summary'!$D$7)^AB$29))),(_xlfn.WEIBULL.DIST(AB$29,$L106,$K106,FALSE)*$S106*((1+'Inputs &amp; Summary'!$D$7)^AB$29))),IF($M106=Lists!$H$3,IF($K106&lt;1,((($R106*(1-$E106)+$Q106*(1-$F106))/$K106)*((1+'Inputs &amp; Summary'!$D$7)^AB$29)),((INT(AB$29/$K106)-INT((AB$29-1)/$K106))*($R106*(1-$E106)+$Q106*(1-$F106))*((1+'Inputs &amp; Summary'!$D$7)^AB$29))),((_xlfn.WEIBULL.DIST(AB$29,$L106,$K106,FALSE)*($R106*(1-$E106)+$Q106*(1-$F106))*((1+'Inputs &amp; Summary'!$D$7)^AB$29))))))</f>
        <v>0</v>
      </c>
      <c r="AC106" s="114">
        <f>$D106*IF(AC$29&gt;'Inputs &amp; Summary'!$D$5,0,IF(AC$29&gt;VLOOKUP($G106,Lists!$J$17:$K$21,2),IF($M106=Lists!$H$3,IF($K106&lt;1,(($S106/$K106)*((1+'Inputs &amp; Summary'!$D$7)^AC$29)),((INT(AC$29/$K106)-INT((AC$29-1)/$K106))*$S106*((1+'Inputs &amp; Summary'!$D$7)^AC$29))),(_xlfn.WEIBULL.DIST(AC$29,$L106,$K106,FALSE)*$S106*((1+'Inputs &amp; Summary'!$D$7)^AC$29))),IF($M106=Lists!$H$3,IF($K106&lt;1,((($R106*(1-$E106)+$Q106*(1-$F106))/$K106)*((1+'Inputs &amp; Summary'!$D$7)^AC$29)),((INT(AC$29/$K106)-INT((AC$29-1)/$K106))*($R106*(1-$E106)+$Q106*(1-$F106))*((1+'Inputs &amp; Summary'!$D$7)^AC$29))),((_xlfn.WEIBULL.DIST(AC$29,$L106,$K106,FALSE)*($R106*(1-$E106)+$Q106*(1-$F106))*((1+'Inputs &amp; Summary'!$D$7)^AC$29))))))</f>
        <v>0</v>
      </c>
      <c r="AD106" s="114">
        <f>$D106*IF(AD$29&gt;'Inputs &amp; Summary'!$D$5,0,IF(AD$29&gt;VLOOKUP($G106,Lists!$J$17:$K$21,2),IF($M106=Lists!$H$3,IF($K106&lt;1,(($S106/$K106)*((1+'Inputs &amp; Summary'!$D$7)^AD$29)),((INT(AD$29/$K106)-INT((AD$29-1)/$K106))*$S106*((1+'Inputs &amp; Summary'!$D$7)^AD$29))),(_xlfn.WEIBULL.DIST(AD$29,$L106,$K106,FALSE)*$S106*((1+'Inputs &amp; Summary'!$D$7)^AD$29))),IF($M106=Lists!$H$3,IF($K106&lt;1,((($R106*(1-$E106)+$Q106*(1-$F106))/$K106)*((1+'Inputs &amp; Summary'!$D$7)^AD$29)),((INT(AD$29/$K106)-INT((AD$29-1)/$K106))*($R106*(1-$E106)+$Q106*(1-$F106))*((1+'Inputs &amp; Summary'!$D$7)^AD$29))),((_xlfn.WEIBULL.DIST(AD$29,$L106,$K106,FALSE)*($R106*(1-$E106)+$Q106*(1-$F106))*((1+'Inputs &amp; Summary'!$D$7)^AD$29))))))</f>
        <v>0</v>
      </c>
      <c r="AE106" s="114">
        <f>$D106*IF(AE$29&gt;'Inputs &amp; Summary'!$D$5,0,IF(AE$29&gt;VLOOKUP($G106,Lists!$J$17:$K$21,2),IF($M106=Lists!$H$3,IF($K106&lt;1,(($S106/$K106)*((1+'Inputs &amp; Summary'!$D$7)^AE$29)),((INT(AE$29/$K106)-INT((AE$29-1)/$K106))*$S106*((1+'Inputs &amp; Summary'!$D$7)^AE$29))),(_xlfn.WEIBULL.DIST(AE$29,$L106,$K106,FALSE)*$S106*((1+'Inputs &amp; Summary'!$D$7)^AE$29))),IF($M106=Lists!$H$3,IF($K106&lt;1,((($R106*(1-$E106)+$Q106*(1-$F106))/$K106)*((1+'Inputs &amp; Summary'!$D$7)^AE$29)),((INT(AE$29/$K106)-INT((AE$29-1)/$K106))*($R106*(1-$E106)+$Q106*(1-$F106))*((1+'Inputs &amp; Summary'!$D$7)^AE$29))),((_xlfn.WEIBULL.DIST(AE$29,$L106,$K106,FALSE)*($R106*(1-$E106)+$Q106*(1-$F106))*((1+'Inputs &amp; Summary'!$D$7)^AE$29))))))</f>
        <v>0</v>
      </c>
      <c r="AF106" s="114">
        <f>$D106*IF(AF$29&gt;'Inputs &amp; Summary'!$D$5,0,IF(AF$29&gt;VLOOKUP($G106,Lists!$J$17:$K$21,2),IF($M106=Lists!$H$3,IF($K106&lt;1,(($S106/$K106)*((1+'Inputs &amp; Summary'!$D$7)^AF$29)),((INT(AF$29/$K106)-INT((AF$29-1)/$K106))*$S106*((1+'Inputs &amp; Summary'!$D$7)^AF$29))),(_xlfn.WEIBULL.DIST(AF$29,$L106,$K106,FALSE)*$S106*((1+'Inputs &amp; Summary'!$D$7)^AF$29))),IF($M106=Lists!$H$3,IF($K106&lt;1,((($R106*(1-$E106)+$Q106*(1-$F106))/$K106)*((1+'Inputs &amp; Summary'!$D$7)^AF$29)),((INT(AF$29/$K106)-INT((AF$29-1)/$K106))*($R106*(1-$E106)+$Q106*(1-$F106))*((1+'Inputs &amp; Summary'!$D$7)^AF$29))),((_xlfn.WEIBULL.DIST(AF$29,$L106,$K106,FALSE)*($R106*(1-$E106)+$Q106*(1-$F106))*((1+'Inputs &amp; Summary'!$D$7)^AF$29))))))</f>
        <v>0</v>
      </c>
      <c r="AG106" s="114">
        <f>$D106*IF(AG$29&gt;'Inputs &amp; Summary'!$D$5,0,IF(AG$29&gt;VLOOKUP($G106,Lists!$J$17:$K$21,2),IF($M106=Lists!$H$3,IF($K106&lt;1,(($S106/$K106)*((1+'Inputs &amp; Summary'!$D$7)^AG$29)),((INT(AG$29/$K106)-INT((AG$29-1)/$K106))*$S106*((1+'Inputs &amp; Summary'!$D$7)^AG$29))),(_xlfn.WEIBULL.DIST(AG$29,$L106,$K106,FALSE)*$S106*((1+'Inputs &amp; Summary'!$D$7)^AG$29))),IF($M106=Lists!$H$3,IF($K106&lt;1,((($R106*(1-$E106)+$Q106*(1-$F106))/$K106)*((1+'Inputs &amp; Summary'!$D$7)^AG$29)),((INT(AG$29/$K106)-INT((AG$29-1)/$K106))*($R106*(1-$E106)+$Q106*(1-$F106))*((1+'Inputs &amp; Summary'!$D$7)^AG$29))),((_xlfn.WEIBULL.DIST(AG$29,$L106,$K106,FALSE)*($R106*(1-$E106)+$Q106*(1-$F106))*((1+'Inputs &amp; Summary'!$D$7)^AG$29))))))</f>
        <v>0</v>
      </c>
      <c r="AH106" s="114">
        <f>$D106*IF(AH$29&gt;'Inputs &amp; Summary'!$D$5,0,IF(AH$29&gt;VLOOKUP($G106,Lists!$J$17:$K$21,2),IF($M106=Lists!$H$3,IF($K106&lt;1,(($S106/$K106)*((1+'Inputs &amp; Summary'!$D$7)^AH$29)),((INT(AH$29/$K106)-INT((AH$29-1)/$K106))*$S106*((1+'Inputs &amp; Summary'!$D$7)^AH$29))),(_xlfn.WEIBULL.DIST(AH$29,$L106,$K106,FALSE)*$S106*((1+'Inputs &amp; Summary'!$D$7)^AH$29))),IF($M106=Lists!$H$3,IF($K106&lt;1,((($R106*(1-$E106)+$Q106*(1-$F106))/$K106)*((1+'Inputs &amp; Summary'!$D$7)^AH$29)),((INT(AH$29/$K106)-INT((AH$29-1)/$K106))*($R106*(1-$E106)+$Q106*(1-$F106))*((1+'Inputs &amp; Summary'!$D$7)^AH$29))),((_xlfn.WEIBULL.DIST(AH$29,$L106,$K106,FALSE)*($R106*(1-$E106)+$Q106*(1-$F106))*((1+'Inputs &amp; Summary'!$D$7)^AH$29))))))</f>
        <v>0</v>
      </c>
      <c r="AI106" s="114">
        <f>$D106*IF(AI$29&gt;'Inputs &amp; Summary'!$D$5,0,IF(AI$29&gt;VLOOKUP($G106,Lists!$J$17:$K$21,2),IF($M106=Lists!$H$3,IF($K106&lt;1,(($S106/$K106)*((1+'Inputs &amp; Summary'!$D$7)^AI$29)),((INT(AI$29/$K106)-INT((AI$29-1)/$K106))*$S106*((1+'Inputs &amp; Summary'!$D$7)^AI$29))),(_xlfn.WEIBULL.DIST(AI$29,$L106,$K106,FALSE)*$S106*((1+'Inputs &amp; Summary'!$D$7)^AI$29))),IF($M106=Lists!$H$3,IF($K106&lt;1,((($R106*(1-$E106)+$Q106*(1-$F106))/$K106)*((1+'Inputs &amp; Summary'!$D$7)^AI$29)),((INT(AI$29/$K106)-INT((AI$29-1)/$K106))*($R106*(1-$E106)+$Q106*(1-$F106))*((1+'Inputs &amp; Summary'!$D$7)^AI$29))),((_xlfn.WEIBULL.DIST(AI$29,$L106,$K106,FALSE)*($R106*(1-$E106)+$Q106*(1-$F106))*((1+'Inputs &amp; Summary'!$D$7)^AI$29))))))</f>
        <v>0</v>
      </c>
      <c r="AJ106" s="114">
        <f>$D106*IF(AJ$29&gt;'Inputs &amp; Summary'!$D$5,0,IF(AJ$29&gt;VLOOKUP($G106,Lists!$J$17:$K$21,2),IF($M106=Lists!$H$3,IF($K106&lt;1,(($S106/$K106)*((1+'Inputs &amp; Summary'!$D$7)^AJ$29)),((INT(AJ$29/$K106)-INT((AJ$29-1)/$K106))*$S106*((1+'Inputs &amp; Summary'!$D$7)^AJ$29))),(_xlfn.WEIBULL.DIST(AJ$29,$L106,$K106,FALSE)*$S106*((1+'Inputs &amp; Summary'!$D$7)^AJ$29))),IF($M106=Lists!$H$3,IF($K106&lt;1,((($R106*(1-$E106)+$Q106*(1-$F106))/$K106)*((1+'Inputs &amp; Summary'!$D$7)^AJ$29)),((INT(AJ$29/$K106)-INT((AJ$29-1)/$K106))*($R106*(1-$E106)+$Q106*(1-$F106))*((1+'Inputs &amp; Summary'!$D$7)^AJ$29))),((_xlfn.WEIBULL.DIST(AJ$29,$L106,$K106,FALSE)*($R106*(1-$E106)+$Q106*(1-$F106))*((1+'Inputs &amp; Summary'!$D$7)^AJ$29))))))</f>
        <v>0</v>
      </c>
      <c r="AK106" s="114">
        <f>$D106*IF(AK$29&gt;'Inputs &amp; Summary'!$D$5,0,IF(AK$29&gt;VLOOKUP($G106,Lists!$J$17:$K$21,2),IF($M106=Lists!$H$3,IF($K106&lt;1,(($S106/$K106)*((1+'Inputs &amp; Summary'!$D$7)^AK$29)),((INT(AK$29/$K106)-INT((AK$29-1)/$K106))*$S106*((1+'Inputs &amp; Summary'!$D$7)^AK$29))),(_xlfn.WEIBULL.DIST(AK$29,$L106,$K106,FALSE)*$S106*((1+'Inputs &amp; Summary'!$D$7)^AK$29))),IF($M106=Lists!$H$3,IF($K106&lt;1,((($R106*(1-$E106)+$Q106*(1-$F106))/$K106)*((1+'Inputs &amp; Summary'!$D$7)^AK$29)),((INT(AK$29/$K106)-INT((AK$29-1)/$K106))*($R106*(1-$E106)+$Q106*(1-$F106))*((1+'Inputs &amp; Summary'!$D$7)^AK$29))),((_xlfn.WEIBULL.DIST(AK$29,$L106,$K106,FALSE)*($R106*(1-$E106)+$Q106*(1-$F106))*((1+'Inputs &amp; Summary'!$D$7)^AK$29))))))</f>
        <v>0</v>
      </c>
      <c r="AL106" s="114">
        <f>$D106*IF(AL$29&gt;'Inputs &amp; Summary'!$D$5,0,IF(AL$29&gt;VLOOKUP($G106,Lists!$J$17:$K$21,2),IF($M106=Lists!$H$3,IF($K106&lt;1,(($S106/$K106)*((1+'Inputs &amp; Summary'!$D$7)^AL$29)),((INT(AL$29/$K106)-INT((AL$29-1)/$K106))*$S106*((1+'Inputs &amp; Summary'!$D$7)^AL$29))),(_xlfn.WEIBULL.DIST(AL$29,$L106,$K106,FALSE)*$S106*((1+'Inputs &amp; Summary'!$D$7)^AL$29))),IF($M106=Lists!$H$3,IF($K106&lt;1,((($R106*(1-$E106)+$Q106*(1-$F106))/$K106)*((1+'Inputs &amp; Summary'!$D$7)^AL$29)),((INT(AL$29/$K106)-INT((AL$29-1)/$K106))*($R106*(1-$E106)+$Q106*(1-$F106))*((1+'Inputs &amp; Summary'!$D$7)^AL$29))),((_xlfn.WEIBULL.DIST(AL$29,$L106,$K106,FALSE)*($R106*(1-$E106)+$Q106*(1-$F106))*((1+'Inputs &amp; Summary'!$D$7)^AL$29))))))</f>
        <v>0</v>
      </c>
      <c r="AM106" s="114">
        <f>$D106*IF(AM$29&gt;'Inputs &amp; Summary'!$D$5,0,IF(AM$29&gt;VLOOKUP($G106,Lists!$J$17:$K$21,2),IF($M106=Lists!$H$3,IF($K106&lt;1,(($S106/$K106)*((1+'Inputs &amp; Summary'!$D$7)^AM$29)),((INT(AM$29/$K106)-INT((AM$29-1)/$K106))*$S106*((1+'Inputs &amp; Summary'!$D$7)^AM$29))),(_xlfn.WEIBULL.DIST(AM$29,$L106,$K106,FALSE)*$S106*((1+'Inputs &amp; Summary'!$D$7)^AM$29))),IF($M106=Lists!$H$3,IF($K106&lt;1,((($R106*(1-$E106)+$Q106*(1-$F106))/$K106)*((1+'Inputs &amp; Summary'!$D$7)^AM$29)),((INT(AM$29/$K106)-INT((AM$29-1)/$K106))*($R106*(1-$E106)+$Q106*(1-$F106))*((1+'Inputs &amp; Summary'!$D$7)^AM$29))),((_xlfn.WEIBULL.DIST(AM$29,$L106,$K106,FALSE)*($R106*(1-$E106)+$Q106*(1-$F106))*((1+'Inputs &amp; Summary'!$D$7)^AM$29))))))</f>
        <v>0</v>
      </c>
      <c r="AN106" s="114">
        <f>$D106*IF(AN$29&gt;'Inputs &amp; Summary'!$D$5,0,IF(AN$29&gt;VLOOKUP($G106,Lists!$J$17:$K$21,2),IF($M106=Lists!$H$3,IF($K106&lt;1,(($S106/$K106)*((1+'Inputs &amp; Summary'!$D$7)^AN$29)),((INT(AN$29/$K106)-INT((AN$29-1)/$K106))*$S106*((1+'Inputs &amp; Summary'!$D$7)^AN$29))),(_xlfn.WEIBULL.DIST(AN$29,$L106,$K106,FALSE)*$S106*((1+'Inputs &amp; Summary'!$D$7)^AN$29))),IF($M106=Lists!$H$3,IF($K106&lt;1,((($R106*(1-$E106)+$Q106*(1-$F106))/$K106)*((1+'Inputs &amp; Summary'!$D$7)^AN$29)),((INT(AN$29/$K106)-INT((AN$29-1)/$K106))*($R106*(1-$E106)+$Q106*(1-$F106))*((1+'Inputs &amp; Summary'!$D$7)^AN$29))),((_xlfn.WEIBULL.DIST(AN$29,$L106,$K106,FALSE)*($R106*(1-$E106)+$Q106*(1-$F106))*((1+'Inputs &amp; Summary'!$D$7)^AN$29))))))</f>
        <v>0</v>
      </c>
      <c r="AO106" s="114">
        <f>$D106*IF(AO$29&gt;'Inputs &amp; Summary'!$D$5,0,IF(AO$29&gt;VLOOKUP($G106,Lists!$J$17:$K$21,2),IF($M106=Lists!$H$3,IF($K106&lt;1,(($S106/$K106)*((1+'Inputs &amp; Summary'!$D$7)^AO$29)),((INT(AO$29/$K106)-INT((AO$29-1)/$K106))*$S106*((1+'Inputs &amp; Summary'!$D$7)^AO$29))),(_xlfn.WEIBULL.DIST(AO$29,$L106,$K106,FALSE)*$S106*((1+'Inputs &amp; Summary'!$D$7)^AO$29))),IF($M106=Lists!$H$3,IF($K106&lt;1,((($R106*(1-$E106)+$Q106*(1-$F106))/$K106)*((1+'Inputs &amp; Summary'!$D$7)^AO$29)),((INT(AO$29/$K106)-INT((AO$29-1)/$K106))*($R106*(1-$E106)+$Q106*(1-$F106))*((1+'Inputs &amp; Summary'!$D$7)^AO$29))),((_xlfn.WEIBULL.DIST(AO$29,$L106,$K106,FALSE)*($R106*(1-$E106)+$Q106*(1-$F106))*((1+'Inputs &amp; Summary'!$D$7)^AO$29))))))</f>
        <v>0</v>
      </c>
      <c r="AP106" s="114">
        <f>$D106*IF(AP$29&gt;'Inputs &amp; Summary'!$D$5,0,IF(AP$29&gt;VLOOKUP($G106,Lists!$J$17:$K$21,2),IF($M106=Lists!$H$3,IF($K106&lt;1,(($S106/$K106)*((1+'Inputs &amp; Summary'!$D$7)^AP$29)),((INT(AP$29/$K106)-INT((AP$29-1)/$K106))*$S106*((1+'Inputs &amp; Summary'!$D$7)^AP$29))),(_xlfn.WEIBULL.DIST(AP$29,$L106,$K106,FALSE)*$S106*((1+'Inputs &amp; Summary'!$D$7)^AP$29))),IF($M106=Lists!$H$3,IF($K106&lt;1,((($R106*(1-$E106)+$Q106*(1-$F106))/$K106)*((1+'Inputs &amp; Summary'!$D$7)^AP$29)),((INT(AP$29/$K106)-INT((AP$29-1)/$K106))*($R106*(1-$E106)+$Q106*(1-$F106))*((1+'Inputs &amp; Summary'!$D$7)^AP$29))),((_xlfn.WEIBULL.DIST(AP$29,$L106,$K106,FALSE)*($R106*(1-$E106)+$Q106*(1-$F106))*((1+'Inputs &amp; Summary'!$D$7)^AP$29))))))</f>
        <v>0</v>
      </c>
      <c r="AQ106" s="114">
        <f>$D106*IF(AQ$29&gt;'Inputs &amp; Summary'!$D$5,0,IF(AQ$29&gt;VLOOKUP($G106,Lists!$J$17:$K$21,2),IF($M106=Lists!$H$3,IF($K106&lt;1,(($S106/$K106)*((1+'Inputs &amp; Summary'!$D$7)^AQ$29)),((INT(AQ$29/$K106)-INT((AQ$29-1)/$K106))*$S106*((1+'Inputs &amp; Summary'!$D$7)^AQ$29))),(_xlfn.WEIBULL.DIST(AQ$29,$L106,$K106,FALSE)*$S106*((1+'Inputs &amp; Summary'!$D$7)^AQ$29))),IF($M106=Lists!$H$3,IF($K106&lt;1,((($R106*(1-$E106)+$Q106*(1-$F106))/$K106)*((1+'Inputs &amp; Summary'!$D$7)^AQ$29)),((INT(AQ$29/$K106)-INT((AQ$29-1)/$K106))*($R106*(1-$E106)+$Q106*(1-$F106))*((1+'Inputs &amp; Summary'!$D$7)^AQ$29))),((_xlfn.WEIBULL.DIST(AQ$29,$L106,$K106,FALSE)*($R106*(1-$E106)+$Q106*(1-$F106))*((1+'Inputs &amp; Summary'!$D$7)^AQ$29))))))</f>
        <v>0</v>
      </c>
      <c r="AR106" s="114">
        <f>$D106*IF(AR$29&gt;'Inputs &amp; Summary'!$D$5,0,IF(AR$29&gt;VLOOKUP($G106,Lists!$J$17:$K$21,2),IF($M106=Lists!$H$3,IF($K106&lt;1,(($S106/$K106)*((1+'Inputs &amp; Summary'!$D$7)^AR$29)),((INT(AR$29/$K106)-INT((AR$29-1)/$K106))*$S106*((1+'Inputs &amp; Summary'!$D$7)^AR$29))),(_xlfn.WEIBULL.DIST(AR$29,$L106,$K106,FALSE)*$S106*((1+'Inputs &amp; Summary'!$D$7)^AR$29))),IF($M106=Lists!$H$3,IF($K106&lt;1,((($R106*(1-$E106)+$Q106*(1-$F106))/$K106)*((1+'Inputs &amp; Summary'!$D$7)^AR$29)),((INT(AR$29/$K106)-INT((AR$29-1)/$K106))*($R106*(1-$E106)+$Q106*(1-$F106))*((1+'Inputs &amp; Summary'!$D$7)^AR$29))),((_xlfn.WEIBULL.DIST(AR$29,$L106,$K106,FALSE)*($R106*(1-$E106)+$Q106*(1-$F106))*((1+'Inputs &amp; Summary'!$D$7)^AR$29))))))</f>
        <v>0</v>
      </c>
      <c r="AS106" s="114">
        <f>$D106*IF(AS$29&gt;'Inputs &amp; Summary'!$D$5,0,IF(AS$29&gt;VLOOKUP($G106,Lists!$J$17:$K$21,2),IF($M106=Lists!$H$3,IF($K106&lt;1,(($S106/$K106)*((1+'Inputs &amp; Summary'!$D$7)^AS$29)),((INT(AS$29/$K106)-INT((AS$29-1)/$K106))*$S106*((1+'Inputs &amp; Summary'!$D$7)^AS$29))),(_xlfn.WEIBULL.DIST(AS$29,$L106,$K106,FALSE)*$S106*((1+'Inputs &amp; Summary'!$D$7)^AS$29))),IF($M106=Lists!$H$3,IF($K106&lt;1,((($R106*(1-$E106)+$Q106*(1-$F106))/$K106)*((1+'Inputs &amp; Summary'!$D$7)^AS$29)),((INT(AS$29/$K106)-INT((AS$29-1)/$K106))*($R106*(1-$E106)+$Q106*(1-$F106))*((1+'Inputs &amp; Summary'!$D$7)^AS$29))),((_xlfn.WEIBULL.DIST(AS$29,$L106,$K106,FALSE)*($R106*(1-$E106)+$Q106*(1-$F106))*((1+'Inputs &amp; Summary'!$D$7)^AS$29))))))</f>
        <v>0</v>
      </c>
      <c r="AT106" s="114">
        <f>$D106*IF(AT$29&gt;'Inputs &amp; Summary'!$D$5,0,IF(AT$29&gt;VLOOKUP($G106,Lists!$J$17:$K$21,2),IF($M106=Lists!$H$3,IF($K106&lt;1,(($S106/$K106)*((1+'Inputs &amp; Summary'!$D$7)^AT$29)),((INT(AT$29/$K106)-INT((AT$29-1)/$K106))*$S106*((1+'Inputs &amp; Summary'!$D$7)^AT$29))),(_xlfn.WEIBULL.DIST(AT$29,$L106,$K106,FALSE)*$S106*((1+'Inputs &amp; Summary'!$D$7)^AT$29))),IF($M106=Lists!$H$3,IF($K106&lt;1,((($R106*(1-$E106)+$Q106*(1-$F106))/$K106)*((1+'Inputs &amp; Summary'!$D$7)^AT$29)),((INT(AT$29/$K106)-INT((AT$29-1)/$K106))*($R106*(1-$E106)+$Q106*(1-$F106))*((1+'Inputs &amp; Summary'!$D$7)^AT$29))),((_xlfn.WEIBULL.DIST(AT$29,$L106,$K106,FALSE)*($R106*(1-$E106)+$Q106*(1-$F106))*((1+'Inputs &amp; Summary'!$D$7)^AT$29))))))</f>
        <v>0</v>
      </c>
      <c r="AU106" s="114">
        <f>$D106*IF(AU$29&gt;'Inputs &amp; Summary'!$D$5,0,IF(AU$29&gt;VLOOKUP($G106,Lists!$J$17:$K$21,2),IF($M106=Lists!$H$3,IF($K106&lt;1,(($S106/$K106)*((1+'Inputs &amp; Summary'!$D$7)^AU$29)),((INT(AU$29/$K106)-INT((AU$29-1)/$K106))*$S106*((1+'Inputs &amp; Summary'!$D$7)^AU$29))),(_xlfn.WEIBULL.DIST(AU$29,$L106,$K106,FALSE)*$S106*((1+'Inputs &amp; Summary'!$D$7)^AU$29))),IF($M106=Lists!$H$3,IF($K106&lt;1,((($R106*(1-$E106)+$Q106*(1-$F106))/$K106)*((1+'Inputs &amp; Summary'!$D$7)^AU$29)),((INT(AU$29/$K106)-INT((AU$29-1)/$K106))*($R106*(1-$E106)+$Q106*(1-$F106))*((1+'Inputs &amp; Summary'!$D$7)^AU$29))),((_xlfn.WEIBULL.DIST(AU$29,$L106,$K106,FALSE)*($R106*(1-$E106)+$Q106*(1-$F106))*((1+'Inputs &amp; Summary'!$D$7)^AU$29))))))</f>
        <v>0</v>
      </c>
      <c r="AV106" s="114">
        <f>$D106*IF(AV$29&gt;'Inputs &amp; Summary'!$D$5,0,IF(AV$29&gt;VLOOKUP($G106,Lists!$J$17:$K$21,2),IF($M106=Lists!$H$3,IF($K106&lt;1,(($S106/$K106)*((1+'Inputs &amp; Summary'!$D$7)^AV$29)),((INT(AV$29/$K106)-INT((AV$29-1)/$K106))*$S106*((1+'Inputs &amp; Summary'!$D$7)^AV$29))),(_xlfn.WEIBULL.DIST(AV$29,$L106,$K106,FALSE)*$S106*((1+'Inputs &amp; Summary'!$D$7)^AV$29))),IF($M106=Lists!$H$3,IF($K106&lt;1,((($R106*(1-$E106)+$Q106*(1-$F106))/$K106)*((1+'Inputs &amp; Summary'!$D$7)^AV$29)),((INT(AV$29/$K106)-INT((AV$29-1)/$K106))*($R106*(1-$E106)+$Q106*(1-$F106))*((1+'Inputs &amp; Summary'!$D$7)^AV$29))),((_xlfn.WEIBULL.DIST(AV$29,$L106,$K106,FALSE)*($R106*(1-$E106)+$Q106*(1-$F106))*((1+'Inputs &amp; Summary'!$D$7)^AV$29))))))</f>
        <v>0</v>
      </c>
      <c r="AW106" s="114">
        <f>$D106*IF(AW$29&gt;'Inputs &amp; Summary'!$D$5,0,IF(AW$29&gt;VLOOKUP($G106,Lists!$J$17:$K$21,2),IF($M106=Lists!$H$3,IF($K106&lt;1,(($S106/$K106)*((1+'Inputs &amp; Summary'!$D$7)^AW$29)),((INT(AW$29/$K106)-INT((AW$29-1)/$K106))*$S106*((1+'Inputs &amp; Summary'!$D$7)^AW$29))),(_xlfn.WEIBULL.DIST(AW$29,$L106,$K106,FALSE)*$S106*((1+'Inputs &amp; Summary'!$D$7)^AW$29))),IF($M106=Lists!$H$3,IF($K106&lt;1,((($R106*(1-$E106)+$Q106*(1-$F106))/$K106)*((1+'Inputs &amp; Summary'!$D$7)^AW$29)),((INT(AW$29/$K106)-INT((AW$29-1)/$K106))*($R106*(1-$E106)+$Q106*(1-$F106))*((1+'Inputs &amp; Summary'!$D$7)^AW$29))),((_xlfn.WEIBULL.DIST(AW$29,$L106,$K106,FALSE)*($R106*(1-$E106)+$Q106*(1-$F106))*((1+'Inputs &amp; Summary'!$D$7)^AW$29))))))</f>
        <v>0</v>
      </c>
      <c r="AX106" s="114">
        <f>$D106*IF(AX$29&gt;'Inputs &amp; Summary'!$D$5,0,IF(AX$29&gt;VLOOKUP($G106,Lists!$J$17:$K$21,2),IF($M106=Lists!$H$3,IF($K106&lt;1,(($S106/$K106)*((1+'Inputs &amp; Summary'!$D$7)^AX$29)),((INT(AX$29/$K106)-INT((AX$29-1)/$K106))*$S106*((1+'Inputs &amp; Summary'!$D$7)^AX$29))),(_xlfn.WEIBULL.DIST(AX$29,$L106,$K106,FALSE)*$S106*((1+'Inputs &amp; Summary'!$D$7)^AX$29))),IF($M106=Lists!$H$3,IF($K106&lt;1,((($R106*(1-$E106)+$Q106*(1-$F106))/$K106)*((1+'Inputs &amp; Summary'!$D$7)^AX$29)),((INT(AX$29/$K106)-INT((AX$29-1)/$K106))*($R106*(1-$E106)+$Q106*(1-$F106))*((1+'Inputs &amp; Summary'!$D$7)^AX$29))),((_xlfn.WEIBULL.DIST(AX$29,$L106,$K106,FALSE)*($R106*(1-$E106)+$Q106*(1-$F106))*((1+'Inputs &amp; Summary'!$D$7)^AX$29))))))</f>
        <v>0</v>
      </c>
      <c r="AY106" s="114">
        <f>$D106*IF(AY$29&gt;'Inputs &amp; Summary'!$D$5,0,IF(AY$29&gt;VLOOKUP($G106,Lists!$J$17:$K$21,2),IF($M106=Lists!$H$3,IF($K106&lt;1,(($S106/$K106)*((1+'Inputs &amp; Summary'!$D$7)^AY$29)),((INT(AY$29/$K106)-INT((AY$29-1)/$K106))*$S106*((1+'Inputs &amp; Summary'!$D$7)^AY$29))),(_xlfn.WEIBULL.DIST(AY$29,$L106,$K106,FALSE)*$S106*((1+'Inputs &amp; Summary'!$D$7)^AY$29))),IF($M106=Lists!$H$3,IF($K106&lt;1,((($R106*(1-$E106)+$Q106*(1-$F106))/$K106)*((1+'Inputs &amp; Summary'!$D$7)^AY$29)),((INT(AY$29/$K106)-INT((AY$29-1)/$K106))*($R106*(1-$E106)+$Q106*(1-$F106))*((1+'Inputs &amp; Summary'!$D$7)^AY$29))),((_xlfn.WEIBULL.DIST(AY$29,$L106,$K106,FALSE)*($R106*(1-$E106)+$Q106*(1-$F106))*((1+'Inputs &amp; Summary'!$D$7)^AY$29))))))</f>
        <v>0</v>
      </c>
      <c r="AZ106" s="114">
        <f>$D106*IF(AZ$29&gt;'Inputs &amp; Summary'!$D$5,0,IF(AZ$29&gt;VLOOKUP($G106,Lists!$J$17:$K$21,2),IF($M106=Lists!$H$3,IF($K106&lt;1,(($S106/$K106)*((1+'Inputs &amp; Summary'!$D$7)^AZ$29)),((INT(AZ$29/$K106)-INT((AZ$29-1)/$K106))*$S106*((1+'Inputs &amp; Summary'!$D$7)^AZ$29))),(_xlfn.WEIBULL.DIST(AZ$29,$L106,$K106,FALSE)*$S106*((1+'Inputs &amp; Summary'!$D$7)^AZ$29))),IF($M106=Lists!$H$3,IF($K106&lt;1,((($R106*(1-$E106)+$Q106*(1-$F106))/$K106)*((1+'Inputs &amp; Summary'!$D$7)^AZ$29)),((INT(AZ$29/$K106)-INT((AZ$29-1)/$K106))*($R106*(1-$E106)+$Q106*(1-$F106))*((1+'Inputs &amp; Summary'!$D$7)^AZ$29))),((_xlfn.WEIBULL.DIST(AZ$29,$L106,$K106,FALSE)*($R106*(1-$E106)+$Q106*(1-$F106))*((1+'Inputs &amp; Summary'!$D$7)^AZ$29))))))</f>
        <v>0</v>
      </c>
      <c r="BA106" s="114">
        <f>$D106*IF(BA$29&gt;'Inputs &amp; Summary'!$D$5,0,IF(BA$29&gt;VLOOKUP($G106,Lists!$J$17:$K$21,2),IF($M106=Lists!$H$3,IF($K106&lt;1,(($S106/$K106)*((1+'Inputs &amp; Summary'!$D$7)^BA$29)),((INT(BA$29/$K106)-INT((BA$29-1)/$K106))*$S106*((1+'Inputs &amp; Summary'!$D$7)^BA$29))),(_xlfn.WEIBULL.DIST(BA$29,$L106,$K106,FALSE)*$S106*((1+'Inputs &amp; Summary'!$D$7)^BA$29))),IF($M106=Lists!$H$3,IF($K106&lt;1,((($R106*(1-$E106)+$Q106*(1-$F106))/$K106)*((1+'Inputs &amp; Summary'!$D$7)^BA$29)),((INT(BA$29/$K106)-INT((BA$29-1)/$K106))*($R106*(1-$E106)+$Q106*(1-$F106))*((1+'Inputs &amp; Summary'!$D$7)^BA$29))),((_xlfn.WEIBULL.DIST(BA$29,$L106,$K106,FALSE)*($R106*(1-$E106)+$Q106*(1-$F106))*((1+'Inputs &amp; Summary'!$D$7)^BA$29))))))</f>
        <v>0</v>
      </c>
      <c r="BB106" s="114">
        <f>$D106*IF(BB$29&gt;'Inputs &amp; Summary'!$D$5,0,IF(BB$29&gt;VLOOKUP($G106,Lists!$J$17:$K$21,2),IF($M106=Lists!$H$3,IF($K106&lt;1,(($S106/$K106)*((1+'Inputs &amp; Summary'!$D$7)^BB$29)),((INT(BB$29/$K106)-INT((BB$29-1)/$K106))*$S106*((1+'Inputs &amp; Summary'!$D$7)^BB$29))),(_xlfn.WEIBULL.DIST(BB$29,$L106,$K106,FALSE)*$S106*((1+'Inputs &amp; Summary'!$D$7)^BB$29))),IF($M106=Lists!$H$3,IF($K106&lt;1,((($R106*(1-$E106)+$Q106*(1-$F106))/$K106)*((1+'Inputs &amp; Summary'!$D$7)^BB$29)),((INT(BB$29/$K106)-INT((BB$29-1)/$K106))*($R106*(1-$E106)+$Q106*(1-$F106))*((1+'Inputs &amp; Summary'!$D$7)^BB$29))),((_xlfn.WEIBULL.DIST(BB$29,$L106,$K106,FALSE)*($R106*(1-$E106)+$Q106*(1-$F106))*((1+'Inputs &amp; Summary'!$D$7)^BB$29))))))</f>
        <v>0</v>
      </c>
      <c r="BC106" s="114">
        <f>$D106*IF(BC$29&gt;'Inputs &amp; Summary'!$D$5,0,IF(BC$29&gt;VLOOKUP($G106,Lists!$J$17:$K$21,2),IF($M106=Lists!$H$3,IF($K106&lt;1,(($S106/$K106)*((1+'Inputs &amp; Summary'!$D$7)^BC$29)),((INT(BC$29/$K106)-INT((BC$29-1)/$K106))*$S106*((1+'Inputs &amp; Summary'!$D$7)^BC$29))),(_xlfn.WEIBULL.DIST(BC$29,$L106,$K106,FALSE)*$S106*((1+'Inputs &amp; Summary'!$D$7)^BC$29))),IF($M106=Lists!$H$3,IF($K106&lt;1,((($R106*(1-$E106)+$Q106*(1-$F106))/$K106)*((1+'Inputs &amp; Summary'!$D$7)^BC$29)),((INT(BC$29/$K106)-INT((BC$29-1)/$K106))*($R106*(1-$E106)+$Q106*(1-$F106))*((1+'Inputs &amp; Summary'!$D$7)^BC$29))),((_xlfn.WEIBULL.DIST(BC$29,$L106,$K106,FALSE)*($R106*(1-$E106)+$Q106*(1-$F106))*((1+'Inputs &amp; Summary'!$D$7)^BC$29))))))</f>
        <v>0</v>
      </c>
      <c r="BD106" s="114">
        <f>$D106*IF(BD$29&gt;'Inputs &amp; Summary'!$D$5,0,IF(BD$29&gt;VLOOKUP($G106,Lists!$J$17:$K$21,2),IF($M106=Lists!$H$3,IF($K106&lt;1,(($S106/$K106)*((1+'Inputs &amp; Summary'!$D$7)^BD$29)),((INT(BD$29/$K106)-INT((BD$29-1)/$K106))*$S106*((1+'Inputs &amp; Summary'!$D$7)^BD$29))),(_xlfn.WEIBULL.DIST(BD$29,$L106,$K106,FALSE)*$S106*((1+'Inputs &amp; Summary'!$D$7)^BD$29))),IF($M106=Lists!$H$3,IF($K106&lt;1,((($R106*(1-$E106)+$Q106*(1-$F106))/$K106)*((1+'Inputs &amp; Summary'!$D$7)^BD$29)),((INT(BD$29/$K106)-INT((BD$29-1)/$K106))*($R106*(1-$E106)+$Q106*(1-$F106))*((1+'Inputs &amp; Summary'!$D$7)^BD$29))),((_xlfn.WEIBULL.DIST(BD$29,$L106,$K106,FALSE)*($R106*(1-$E106)+$Q106*(1-$F106))*((1+'Inputs &amp; Summary'!$D$7)^BD$29))))))</f>
        <v>0</v>
      </c>
      <c r="BE106" s="114">
        <f>$D106*IF(BE$29&gt;'Inputs &amp; Summary'!$D$5,0,IF(BE$29&gt;VLOOKUP($G106,Lists!$J$17:$K$21,2),IF($M106=Lists!$H$3,IF($K106&lt;1,(($S106/$K106)*((1+'Inputs &amp; Summary'!$D$7)^BE$29)),((INT(BE$29/$K106)-INT((BE$29-1)/$K106))*$S106*((1+'Inputs &amp; Summary'!$D$7)^BE$29))),(_xlfn.WEIBULL.DIST(BE$29,$L106,$K106,FALSE)*$S106*((1+'Inputs &amp; Summary'!$D$7)^BE$29))),IF($M106=Lists!$H$3,IF($K106&lt;1,((($R106*(1-$E106)+$Q106*(1-$F106))/$K106)*((1+'Inputs &amp; Summary'!$D$7)^BE$29)),((INT(BE$29/$K106)-INT((BE$29-1)/$K106))*($R106*(1-$E106)+$Q106*(1-$F106))*((1+'Inputs &amp; Summary'!$D$7)^BE$29))),((_xlfn.WEIBULL.DIST(BE$29,$L106,$K106,FALSE)*($R106*(1-$E106)+$Q106*(1-$F106))*((1+'Inputs &amp; Summary'!$D$7)^BE$29))))))</f>
        <v>0</v>
      </c>
      <c r="BF106" s="114">
        <f>$D106*IF(BF$29&gt;'Inputs &amp; Summary'!$D$5,0,IF(BF$29&gt;VLOOKUP($G106,Lists!$J$17:$K$21,2),IF($M106=Lists!$H$3,IF($K106&lt;1,(($S106/$K106)*((1+'Inputs &amp; Summary'!$D$7)^BF$29)),((INT(BF$29/$K106)-INT((BF$29-1)/$K106))*$S106*((1+'Inputs &amp; Summary'!$D$7)^BF$29))),(_xlfn.WEIBULL.DIST(BF$29,$L106,$K106,FALSE)*$S106*((1+'Inputs &amp; Summary'!$D$7)^BF$29))),IF($M106=Lists!$H$3,IF($K106&lt;1,((($R106*(1-$E106)+$Q106*(1-$F106))/$K106)*((1+'Inputs &amp; Summary'!$D$7)^BF$29)),((INT(BF$29/$K106)-INT((BF$29-1)/$K106))*($R106*(1-$E106)+$Q106*(1-$F106))*((1+'Inputs &amp; Summary'!$D$7)^BF$29))),((_xlfn.WEIBULL.DIST(BF$29,$L106,$K106,FALSE)*($R106*(1-$E106)+$Q106*(1-$F106))*((1+'Inputs &amp; Summary'!$D$7)^BF$29))))))</f>
        <v>0</v>
      </c>
      <c r="BG106" s="114">
        <f>$D106*IF(BG$29&gt;'Inputs &amp; Summary'!$D$5,0,IF(BG$29&gt;VLOOKUP($G106,Lists!$J$17:$K$21,2),IF($M106=Lists!$H$3,IF($K106&lt;1,(($S106/$K106)*((1+'Inputs &amp; Summary'!$D$7)^BG$29)),((INT(BG$29/$K106)-INT((BG$29-1)/$K106))*$S106*((1+'Inputs &amp; Summary'!$D$7)^BG$29))),(_xlfn.WEIBULL.DIST(BG$29,$L106,$K106,FALSE)*$S106*((1+'Inputs &amp; Summary'!$D$7)^BG$29))),IF($M106=Lists!$H$3,IF($K106&lt;1,((($R106*(1-$E106)+$Q106*(1-$F106))/$K106)*((1+'Inputs &amp; Summary'!$D$7)^BG$29)),((INT(BG$29/$K106)-INT((BG$29-1)/$K106))*($R106*(1-$E106)+$Q106*(1-$F106))*((1+'Inputs &amp; Summary'!$D$7)^BG$29))),((_xlfn.WEIBULL.DIST(BG$29,$L106,$K106,FALSE)*($R106*(1-$E106)+$Q106*(1-$F106))*((1+'Inputs &amp; Summary'!$D$7)^BG$29))))))</f>
        <v>0</v>
      </c>
      <c r="BH106" s="114">
        <f>$D106*IF(BH$29&gt;'Inputs &amp; Summary'!$D$5,0,IF(BH$29&gt;VLOOKUP($G106,Lists!$J$17:$K$21,2),IF($M106=Lists!$H$3,IF($K106&lt;1,(($S106/$K106)*((1+'Inputs &amp; Summary'!$D$7)^BH$29)),((INT(BH$29/$K106)-INT((BH$29-1)/$K106))*$S106*((1+'Inputs &amp; Summary'!$D$7)^BH$29))),(_xlfn.WEIBULL.DIST(BH$29,$L106,$K106,FALSE)*$S106*((1+'Inputs &amp; Summary'!$D$7)^BH$29))),IF($M106=Lists!$H$3,IF($K106&lt;1,((($R106*(1-$E106)+$Q106*(1-$F106))/$K106)*((1+'Inputs &amp; Summary'!$D$7)^BH$29)),((INT(BH$29/$K106)-INT((BH$29-1)/$K106))*($R106*(1-$E106)+$Q106*(1-$F106))*((1+'Inputs &amp; Summary'!$D$7)^BH$29))),((_xlfn.WEIBULL.DIST(BH$29,$L106,$K106,FALSE)*($R106*(1-$E106)+$Q106*(1-$F106))*((1+'Inputs &amp; Summary'!$D$7)^BH$29))))))</f>
        <v>0</v>
      </c>
      <c r="BI106" s="114">
        <f>$D106*IF(BI$29&gt;'Inputs &amp; Summary'!$D$5,0,IF(BI$29&gt;VLOOKUP($G106,Lists!$J$17:$K$21,2),IF($M106=Lists!$H$3,IF($K106&lt;1,(($S106/$K106)*((1+'Inputs &amp; Summary'!$D$7)^BI$29)),((INT(BI$29/$K106)-INT((BI$29-1)/$K106))*$S106*((1+'Inputs &amp; Summary'!$D$7)^BI$29))),(_xlfn.WEIBULL.DIST(BI$29,$L106,$K106,FALSE)*$S106*((1+'Inputs &amp; Summary'!$D$7)^BI$29))),IF($M106=Lists!$H$3,IF($K106&lt;1,((($R106*(1-$E106)+$Q106*(1-$F106))/$K106)*((1+'Inputs &amp; Summary'!$D$7)^BI$29)),((INT(BI$29/$K106)-INT((BI$29-1)/$K106))*($R106*(1-$E106)+$Q106*(1-$F106))*((1+'Inputs &amp; Summary'!$D$7)^BI$29))),((_xlfn.WEIBULL.DIST(BI$29,$L106,$K106,FALSE)*($R106*(1-$E106)+$Q106*(1-$F106))*((1+'Inputs &amp; Summary'!$D$7)^BI$29))))))</f>
        <v>0</v>
      </c>
      <c r="BJ106" s="114">
        <f>$D106*IF(BJ$29&gt;'Inputs &amp; Summary'!$D$5,0,IF(BJ$29&gt;VLOOKUP($G106,Lists!$J$17:$K$21,2),IF($M106=Lists!$H$3,IF($K106&lt;1,(($S106/$K106)*((1+'Inputs &amp; Summary'!$D$7)^BJ$29)),((INT(BJ$29/$K106)-INT((BJ$29-1)/$K106))*$S106*((1+'Inputs &amp; Summary'!$D$7)^BJ$29))),(_xlfn.WEIBULL.DIST(BJ$29,$L106,$K106,FALSE)*$S106*((1+'Inputs &amp; Summary'!$D$7)^BJ$29))),IF($M106=Lists!$H$3,IF($K106&lt;1,((($R106*(1-$E106)+$Q106*(1-$F106))/$K106)*((1+'Inputs &amp; Summary'!$D$7)^BJ$29)),((INT(BJ$29/$K106)-INT((BJ$29-1)/$K106))*($R106*(1-$E106)+$Q106*(1-$F106))*((1+'Inputs &amp; Summary'!$D$7)^BJ$29))),((_xlfn.WEIBULL.DIST(BJ$29,$L106,$K106,FALSE)*($R106*(1-$E106)+$Q106*(1-$F106))*((1+'Inputs &amp; Summary'!$D$7)^BJ$29))))))</f>
        <v>0</v>
      </c>
      <c r="BK106" s="114">
        <f>$D106*IF(BK$29&gt;'Inputs &amp; Summary'!$D$5,0,IF(BK$29&gt;VLOOKUP($G106,Lists!$J$17:$K$21,2),IF($M106=Lists!$H$3,IF($K106&lt;1,(($S106/$K106)*((1+'Inputs &amp; Summary'!$D$7)^BK$29)),((INT(BK$29/$K106)-INT((BK$29-1)/$K106))*$S106*((1+'Inputs &amp; Summary'!$D$7)^BK$29))),(_xlfn.WEIBULL.DIST(BK$29,$L106,$K106,FALSE)*$S106*((1+'Inputs &amp; Summary'!$D$7)^BK$29))),IF($M106=Lists!$H$3,IF($K106&lt;1,((($R106*(1-$E106)+$Q106*(1-$F106))/$K106)*((1+'Inputs &amp; Summary'!$D$7)^BK$29)),((INT(BK$29/$K106)-INT((BK$29-1)/$K106))*($R106*(1-$E106)+$Q106*(1-$F106))*((1+'Inputs &amp; Summary'!$D$7)^BK$29))),((_xlfn.WEIBULL.DIST(BK$29,$L106,$K106,FALSE)*($R106*(1-$E106)+$Q106*(1-$F106))*((1+'Inputs &amp; Summary'!$D$7)^BK$29))))))</f>
        <v>0</v>
      </c>
      <c r="BL106" s="114">
        <f>$D106*IF(BL$29&gt;'Inputs &amp; Summary'!$D$5,0,IF(BL$29&gt;VLOOKUP($G106,Lists!$J$17:$K$21,2),IF($M106=Lists!$H$3,IF($K106&lt;1,(($S106/$K106)*((1+'Inputs &amp; Summary'!$D$7)^BL$29)),((INT(BL$29/$K106)-INT((BL$29-1)/$K106))*$S106*((1+'Inputs &amp; Summary'!$D$7)^BL$29))),(_xlfn.WEIBULL.DIST(BL$29,$L106,$K106,FALSE)*$S106*((1+'Inputs &amp; Summary'!$D$7)^BL$29))),IF($M106=Lists!$H$3,IF($K106&lt;1,((($R106*(1-$E106)+$Q106*(1-$F106))/$K106)*((1+'Inputs &amp; Summary'!$D$7)^BL$29)),((INT(BL$29/$K106)-INT((BL$29-1)/$K106))*($R106*(1-$E106)+$Q106*(1-$F106))*((1+'Inputs &amp; Summary'!$D$7)^BL$29))),((_xlfn.WEIBULL.DIST(BL$29,$L106,$K106,FALSE)*($R106*(1-$E106)+$Q106*(1-$F106))*((1+'Inputs &amp; Summary'!$D$7)^BL$29))))))</f>
        <v>0</v>
      </c>
    </row>
    <row r="107" spans="1:64" s="1" customFormat="1" x14ac:dyDescent="0.3">
      <c r="A107" s="79" t="s">
        <v>27</v>
      </c>
      <c r="B107" s="33" t="s">
        <v>307</v>
      </c>
      <c r="C107" s="33" t="s">
        <v>39</v>
      </c>
      <c r="D107" s="115">
        <v>0</v>
      </c>
      <c r="E107" s="68"/>
      <c r="F107" s="68"/>
      <c r="G107" s="213" t="s">
        <v>433</v>
      </c>
      <c r="H107" s="34" t="s">
        <v>30</v>
      </c>
      <c r="I107" s="34" t="s">
        <v>270</v>
      </c>
      <c r="J107" s="33">
        <f>VLOOKUP(I107,'Labor Rates'!$A$1:$B$16,2)</f>
        <v>25.173076923076923</v>
      </c>
      <c r="K107" s="35">
        <v>1</v>
      </c>
      <c r="L107" s="35">
        <v>1</v>
      </c>
      <c r="M107" s="33" t="s">
        <v>259</v>
      </c>
      <c r="N107" s="84">
        <v>0</v>
      </c>
      <c r="O107" s="35">
        <f>0.5/60</f>
        <v>8.3333333333333332E-3</v>
      </c>
      <c r="P107" s="5">
        <v>0</v>
      </c>
      <c r="Q107" s="73">
        <f t="shared" si="16"/>
        <v>0</v>
      </c>
      <c r="R107" s="73">
        <f t="shared" si="17"/>
        <v>0</v>
      </c>
      <c r="S107" s="74">
        <f t="shared" si="18"/>
        <v>0</v>
      </c>
      <c r="T107" s="88"/>
      <c r="U107" s="80"/>
      <c r="V107" s="87">
        <f t="shared" si="19"/>
        <v>0</v>
      </c>
      <c r="W107" s="87">
        <f>NPV('Inputs &amp; Summary'!$D$6,Y107:BL107)</f>
        <v>0</v>
      </c>
      <c r="X107" s="90">
        <f t="shared" si="20"/>
        <v>0</v>
      </c>
      <c r="Y107" s="114">
        <f>$D107*IF(Y$29&gt;'Inputs &amp; Summary'!$D$5,0,IF(Y$29&gt;VLOOKUP($G107,Lists!$J$17:$K$21,2),IF($M107=Lists!$H$3,IF($K107&lt;1,(($S107/$K107)*((1+'Inputs &amp; Summary'!$D$7)^Y$29)),((INT(Y$29/$K107)-INT((Y$29-1)/$K107))*$S107*((1+'Inputs &amp; Summary'!$D$7)^Y$29))),(_xlfn.WEIBULL.DIST(Y$29,$L107,$K107,FALSE)*$S107*((1+'Inputs &amp; Summary'!$D$7)^Y$29))),IF($M107=Lists!$H$3,IF($K107&lt;1,((($R107*(1-$E107)+$Q107*(1-$F107))/$K107)*((1+'Inputs &amp; Summary'!$D$7)^Y$29)),((INT(Y$29/$K107)-INT((Y$29-1)/$K107))*($R107*(1-$E107)+$Q107*(1-$F107))*((1+'Inputs &amp; Summary'!$D$7)^Y$29))),((_xlfn.WEIBULL.DIST(Y$29,$L107,$K107,FALSE)*($R107*(1-$E107)+$Q107*(1-$F107))*((1+'Inputs &amp; Summary'!$D$7)^Y$29))))))</f>
        <v>0</v>
      </c>
      <c r="Z107" s="114">
        <f>$D107*IF(Z$29&gt;'Inputs &amp; Summary'!$D$5,0,IF(Z$29&gt;VLOOKUP($G107,Lists!$J$17:$K$21,2),IF($M107=Lists!$H$3,IF($K107&lt;1,(($S107/$K107)*((1+'Inputs &amp; Summary'!$D$7)^Z$29)),((INT(Z$29/$K107)-INT((Z$29-1)/$K107))*$S107*((1+'Inputs &amp; Summary'!$D$7)^Z$29))),(_xlfn.WEIBULL.DIST(Z$29,$L107,$K107,FALSE)*$S107*((1+'Inputs &amp; Summary'!$D$7)^Z$29))),IF($M107=Lists!$H$3,IF($K107&lt;1,((($R107*(1-$E107)+$Q107*(1-$F107))/$K107)*((1+'Inputs &amp; Summary'!$D$7)^Z$29)),((INT(Z$29/$K107)-INT((Z$29-1)/$K107))*($R107*(1-$E107)+$Q107*(1-$F107))*((1+'Inputs &amp; Summary'!$D$7)^Z$29))),((_xlfn.WEIBULL.DIST(Z$29,$L107,$K107,FALSE)*($R107*(1-$E107)+$Q107*(1-$F107))*((1+'Inputs &amp; Summary'!$D$7)^Z$29))))))</f>
        <v>0</v>
      </c>
      <c r="AA107" s="114">
        <f>$D107*IF(AA$29&gt;'Inputs &amp; Summary'!$D$5,0,IF(AA$29&gt;VLOOKUP($G107,Lists!$J$17:$K$21,2),IF($M107=Lists!$H$3,IF($K107&lt;1,(($S107/$K107)*((1+'Inputs &amp; Summary'!$D$7)^AA$29)),((INT(AA$29/$K107)-INT((AA$29-1)/$K107))*$S107*((1+'Inputs &amp; Summary'!$D$7)^AA$29))),(_xlfn.WEIBULL.DIST(AA$29,$L107,$K107,FALSE)*$S107*((1+'Inputs &amp; Summary'!$D$7)^AA$29))),IF($M107=Lists!$H$3,IF($K107&lt;1,((($R107*(1-$E107)+$Q107*(1-$F107))/$K107)*((1+'Inputs &amp; Summary'!$D$7)^AA$29)),((INT(AA$29/$K107)-INT((AA$29-1)/$K107))*($R107*(1-$E107)+$Q107*(1-$F107))*((1+'Inputs &amp; Summary'!$D$7)^AA$29))),((_xlfn.WEIBULL.DIST(AA$29,$L107,$K107,FALSE)*($R107*(1-$E107)+$Q107*(1-$F107))*((1+'Inputs &amp; Summary'!$D$7)^AA$29))))))</f>
        <v>0</v>
      </c>
      <c r="AB107" s="114">
        <f>$D107*IF(AB$29&gt;'Inputs &amp; Summary'!$D$5,0,IF(AB$29&gt;VLOOKUP($G107,Lists!$J$17:$K$21,2),IF($M107=Lists!$H$3,IF($K107&lt;1,(($S107/$K107)*((1+'Inputs &amp; Summary'!$D$7)^AB$29)),((INT(AB$29/$K107)-INT((AB$29-1)/$K107))*$S107*((1+'Inputs &amp; Summary'!$D$7)^AB$29))),(_xlfn.WEIBULL.DIST(AB$29,$L107,$K107,FALSE)*$S107*((1+'Inputs &amp; Summary'!$D$7)^AB$29))),IF($M107=Lists!$H$3,IF($K107&lt;1,((($R107*(1-$E107)+$Q107*(1-$F107))/$K107)*((1+'Inputs &amp; Summary'!$D$7)^AB$29)),((INT(AB$29/$K107)-INT((AB$29-1)/$K107))*($R107*(1-$E107)+$Q107*(1-$F107))*((1+'Inputs &amp; Summary'!$D$7)^AB$29))),((_xlfn.WEIBULL.DIST(AB$29,$L107,$K107,FALSE)*($R107*(1-$E107)+$Q107*(1-$F107))*((1+'Inputs &amp; Summary'!$D$7)^AB$29))))))</f>
        <v>0</v>
      </c>
      <c r="AC107" s="114">
        <f>$D107*IF(AC$29&gt;'Inputs &amp; Summary'!$D$5,0,IF(AC$29&gt;VLOOKUP($G107,Lists!$J$17:$K$21,2),IF($M107=Lists!$H$3,IF($K107&lt;1,(($S107/$K107)*((1+'Inputs &amp; Summary'!$D$7)^AC$29)),((INT(AC$29/$K107)-INT((AC$29-1)/$K107))*$S107*((1+'Inputs &amp; Summary'!$D$7)^AC$29))),(_xlfn.WEIBULL.DIST(AC$29,$L107,$K107,FALSE)*$S107*((1+'Inputs &amp; Summary'!$D$7)^AC$29))),IF($M107=Lists!$H$3,IF($K107&lt;1,((($R107*(1-$E107)+$Q107*(1-$F107))/$K107)*((1+'Inputs &amp; Summary'!$D$7)^AC$29)),((INT(AC$29/$K107)-INT((AC$29-1)/$K107))*($R107*(1-$E107)+$Q107*(1-$F107))*((1+'Inputs &amp; Summary'!$D$7)^AC$29))),((_xlfn.WEIBULL.DIST(AC$29,$L107,$K107,FALSE)*($R107*(1-$E107)+$Q107*(1-$F107))*((1+'Inputs &amp; Summary'!$D$7)^AC$29))))))</f>
        <v>0</v>
      </c>
      <c r="AD107" s="114">
        <f>$D107*IF(AD$29&gt;'Inputs &amp; Summary'!$D$5,0,IF(AD$29&gt;VLOOKUP($G107,Lists!$J$17:$K$21,2),IF($M107=Lists!$H$3,IF($K107&lt;1,(($S107/$K107)*((1+'Inputs &amp; Summary'!$D$7)^AD$29)),((INT(AD$29/$K107)-INT((AD$29-1)/$K107))*$S107*((1+'Inputs &amp; Summary'!$D$7)^AD$29))),(_xlfn.WEIBULL.DIST(AD$29,$L107,$K107,FALSE)*$S107*((1+'Inputs &amp; Summary'!$D$7)^AD$29))),IF($M107=Lists!$H$3,IF($K107&lt;1,((($R107*(1-$E107)+$Q107*(1-$F107))/$K107)*((1+'Inputs &amp; Summary'!$D$7)^AD$29)),((INT(AD$29/$K107)-INT((AD$29-1)/$K107))*($R107*(1-$E107)+$Q107*(1-$F107))*((1+'Inputs &amp; Summary'!$D$7)^AD$29))),((_xlfn.WEIBULL.DIST(AD$29,$L107,$K107,FALSE)*($R107*(1-$E107)+$Q107*(1-$F107))*((1+'Inputs &amp; Summary'!$D$7)^AD$29))))))</f>
        <v>0</v>
      </c>
      <c r="AE107" s="114">
        <f>$D107*IF(AE$29&gt;'Inputs &amp; Summary'!$D$5,0,IF(AE$29&gt;VLOOKUP($G107,Lists!$J$17:$K$21,2),IF($M107=Lists!$H$3,IF($K107&lt;1,(($S107/$K107)*((1+'Inputs &amp; Summary'!$D$7)^AE$29)),((INT(AE$29/$K107)-INT((AE$29-1)/$K107))*$S107*((1+'Inputs &amp; Summary'!$D$7)^AE$29))),(_xlfn.WEIBULL.DIST(AE$29,$L107,$K107,FALSE)*$S107*((1+'Inputs &amp; Summary'!$D$7)^AE$29))),IF($M107=Lists!$H$3,IF($K107&lt;1,((($R107*(1-$E107)+$Q107*(1-$F107))/$K107)*((1+'Inputs &amp; Summary'!$D$7)^AE$29)),((INT(AE$29/$K107)-INT((AE$29-1)/$K107))*($R107*(1-$E107)+$Q107*(1-$F107))*((1+'Inputs &amp; Summary'!$D$7)^AE$29))),((_xlfn.WEIBULL.DIST(AE$29,$L107,$K107,FALSE)*($R107*(1-$E107)+$Q107*(1-$F107))*((1+'Inputs &amp; Summary'!$D$7)^AE$29))))))</f>
        <v>0</v>
      </c>
      <c r="AF107" s="114">
        <f>$D107*IF(AF$29&gt;'Inputs &amp; Summary'!$D$5,0,IF(AF$29&gt;VLOOKUP($G107,Lists!$J$17:$K$21,2),IF($M107=Lists!$H$3,IF($K107&lt;1,(($S107/$K107)*((1+'Inputs &amp; Summary'!$D$7)^AF$29)),((INT(AF$29/$K107)-INT((AF$29-1)/$K107))*$S107*((1+'Inputs &amp; Summary'!$D$7)^AF$29))),(_xlfn.WEIBULL.DIST(AF$29,$L107,$K107,FALSE)*$S107*((1+'Inputs &amp; Summary'!$D$7)^AF$29))),IF($M107=Lists!$H$3,IF($K107&lt;1,((($R107*(1-$E107)+$Q107*(1-$F107))/$K107)*((1+'Inputs &amp; Summary'!$D$7)^AF$29)),((INT(AF$29/$K107)-INT((AF$29-1)/$K107))*($R107*(1-$E107)+$Q107*(1-$F107))*((1+'Inputs &amp; Summary'!$D$7)^AF$29))),((_xlfn.WEIBULL.DIST(AF$29,$L107,$K107,FALSE)*($R107*(1-$E107)+$Q107*(1-$F107))*((1+'Inputs &amp; Summary'!$D$7)^AF$29))))))</f>
        <v>0</v>
      </c>
      <c r="AG107" s="114">
        <f>$D107*IF(AG$29&gt;'Inputs &amp; Summary'!$D$5,0,IF(AG$29&gt;VLOOKUP($G107,Lists!$J$17:$K$21,2),IF($M107=Lists!$H$3,IF($K107&lt;1,(($S107/$K107)*((1+'Inputs &amp; Summary'!$D$7)^AG$29)),((INT(AG$29/$K107)-INT((AG$29-1)/$K107))*$S107*((1+'Inputs &amp; Summary'!$D$7)^AG$29))),(_xlfn.WEIBULL.DIST(AG$29,$L107,$K107,FALSE)*$S107*((1+'Inputs &amp; Summary'!$D$7)^AG$29))),IF($M107=Lists!$H$3,IF($K107&lt;1,((($R107*(1-$E107)+$Q107*(1-$F107))/$K107)*((1+'Inputs &amp; Summary'!$D$7)^AG$29)),((INT(AG$29/$K107)-INT((AG$29-1)/$K107))*($R107*(1-$E107)+$Q107*(1-$F107))*((1+'Inputs &amp; Summary'!$D$7)^AG$29))),((_xlfn.WEIBULL.DIST(AG$29,$L107,$K107,FALSE)*($R107*(1-$E107)+$Q107*(1-$F107))*((1+'Inputs &amp; Summary'!$D$7)^AG$29))))))</f>
        <v>0</v>
      </c>
      <c r="AH107" s="114">
        <f>$D107*IF(AH$29&gt;'Inputs &amp; Summary'!$D$5,0,IF(AH$29&gt;VLOOKUP($G107,Lists!$J$17:$K$21,2),IF($M107=Lists!$H$3,IF($K107&lt;1,(($S107/$K107)*((1+'Inputs &amp; Summary'!$D$7)^AH$29)),((INT(AH$29/$K107)-INT((AH$29-1)/$K107))*$S107*((1+'Inputs &amp; Summary'!$D$7)^AH$29))),(_xlfn.WEIBULL.DIST(AH$29,$L107,$K107,FALSE)*$S107*((1+'Inputs &amp; Summary'!$D$7)^AH$29))),IF($M107=Lists!$H$3,IF($K107&lt;1,((($R107*(1-$E107)+$Q107*(1-$F107))/$K107)*((1+'Inputs &amp; Summary'!$D$7)^AH$29)),((INT(AH$29/$K107)-INT((AH$29-1)/$K107))*($R107*(1-$E107)+$Q107*(1-$F107))*((1+'Inputs &amp; Summary'!$D$7)^AH$29))),((_xlfn.WEIBULL.DIST(AH$29,$L107,$K107,FALSE)*($R107*(1-$E107)+$Q107*(1-$F107))*((1+'Inputs &amp; Summary'!$D$7)^AH$29))))))</f>
        <v>0</v>
      </c>
      <c r="AI107" s="114">
        <f>$D107*IF(AI$29&gt;'Inputs &amp; Summary'!$D$5,0,IF(AI$29&gt;VLOOKUP($G107,Lists!$J$17:$K$21,2),IF($M107=Lists!$H$3,IF($K107&lt;1,(($S107/$K107)*((1+'Inputs &amp; Summary'!$D$7)^AI$29)),((INT(AI$29/$K107)-INT((AI$29-1)/$K107))*$S107*((1+'Inputs &amp; Summary'!$D$7)^AI$29))),(_xlfn.WEIBULL.DIST(AI$29,$L107,$K107,FALSE)*$S107*((1+'Inputs &amp; Summary'!$D$7)^AI$29))),IF($M107=Lists!$H$3,IF($K107&lt;1,((($R107*(1-$E107)+$Q107*(1-$F107))/$K107)*((1+'Inputs &amp; Summary'!$D$7)^AI$29)),((INT(AI$29/$K107)-INT((AI$29-1)/$K107))*($R107*(1-$E107)+$Q107*(1-$F107))*((1+'Inputs &amp; Summary'!$D$7)^AI$29))),((_xlfn.WEIBULL.DIST(AI$29,$L107,$K107,FALSE)*($R107*(1-$E107)+$Q107*(1-$F107))*((1+'Inputs &amp; Summary'!$D$7)^AI$29))))))</f>
        <v>0</v>
      </c>
      <c r="AJ107" s="114">
        <f>$D107*IF(AJ$29&gt;'Inputs &amp; Summary'!$D$5,0,IF(AJ$29&gt;VLOOKUP($G107,Lists!$J$17:$K$21,2),IF($M107=Lists!$H$3,IF($K107&lt;1,(($S107/$K107)*((1+'Inputs &amp; Summary'!$D$7)^AJ$29)),((INT(AJ$29/$K107)-INT((AJ$29-1)/$K107))*$S107*((1+'Inputs &amp; Summary'!$D$7)^AJ$29))),(_xlfn.WEIBULL.DIST(AJ$29,$L107,$K107,FALSE)*$S107*((1+'Inputs &amp; Summary'!$D$7)^AJ$29))),IF($M107=Lists!$H$3,IF($K107&lt;1,((($R107*(1-$E107)+$Q107*(1-$F107))/$K107)*((1+'Inputs &amp; Summary'!$D$7)^AJ$29)),((INT(AJ$29/$K107)-INT((AJ$29-1)/$K107))*($R107*(1-$E107)+$Q107*(1-$F107))*((1+'Inputs &amp; Summary'!$D$7)^AJ$29))),((_xlfn.WEIBULL.DIST(AJ$29,$L107,$K107,FALSE)*($R107*(1-$E107)+$Q107*(1-$F107))*((1+'Inputs &amp; Summary'!$D$7)^AJ$29))))))</f>
        <v>0</v>
      </c>
      <c r="AK107" s="114">
        <f>$D107*IF(AK$29&gt;'Inputs &amp; Summary'!$D$5,0,IF(AK$29&gt;VLOOKUP($G107,Lists!$J$17:$K$21,2),IF($M107=Lists!$H$3,IF($K107&lt;1,(($S107/$K107)*((1+'Inputs &amp; Summary'!$D$7)^AK$29)),((INT(AK$29/$K107)-INT((AK$29-1)/$K107))*$S107*((1+'Inputs &amp; Summary'!$D$7)^AK$29))),(_xlfn.WEIBULL.DIST(AK$29,$L107,$K107,FALSE)*$S107*((1+'Inputs &amp; Summary'!$D$7)^AK$29))),IF($M107=Lists!$H$3,IF($K107&lt;1,((($R107*(1-$E107)+$Q107*(1-$F107))/$K107)*((1+'Inputs &amp; Summary'!$D$7)^AK$29)),((INT(AK$29/$K107)-INT((AK$29-1)/$K107))*($R107*(1-$E107)+$Q107*(1-$F107))*((1+'Inputs &amp; Summary'!$D$7)^AK$29))),((_xlfn.WEIBULL.DIST(AK$29,$L107,$K107,FALSE)*($R107*(1-$E107)+$Q107*(1-$F107))*((1+'Inputs &amp; Summary'!$D$7)^AK$29))))))</f>
        <v>0</v>
      </c>
      <c r="AL107" s="114">
        <f>$D107*IF(AL$29&gt;'Inputs &amp; Summary'!$D$5,0,IF(AL$29&gt;VLOOKUP($G107,Lists!$J$17:$K$21,2),IF($M107=Lists!$H$3,IF($K107&lt;1,(($S107/$K107)*((1+'Inputs &amp; Summary'!$D$7)^AL$29)),((INT(AL$29/$K107)-INT((AL$29-1)/$K107))*$S107*((1+'Inputs &amp; Summary'!$D$7)^AL$29))),(_xlfn.WEIBULL.DIST(AL$29,$L107,$K107,FALSE)*$S107*((1+'Inputs &amp; Summary'!$D$7)^AL$29))),IF($M107=Lists!$H$3,IF($K107&lt;1,((($R107*(1-$E107)+$Q107*(1-$F107))/$K107)*((1+'Inputs &amp; Summary'!$D$7)^AL$29)),((INT(AL$29/$K107)-INT((AL$29-1)/$K107))*($R107*(1-$E107)+$Q107*(1-$F107))*((1+'Inputs &amp; Summary'!$D$7)^AL$29))),((_xlfn.WEIBULL.DIST(AL$29,$L107,$K107,FALSE)*($R107*(1-$E107)+$Q107*(1-$F107))*((1+'Inputs &amp; Summary'!$D$7)^AL$29))))))</f>
        <v>0</v>
      </c>
      <c r="AM107" s="114">
        <f>$D107*IF(AM$29&gt;'Inputs &amp; Summary'!$D$5,0,IF(AM$29&gt;VLOOKUP($G107,Lists!$J$17:$K$21,2),IF($M107=Lists!$H$3,IF($K107&lt;1,(($S107/$K107)*((1+'Inputs &amp; Summary'!$D$7)^AM$29)),((INT(AM$29/$K107)-INT((AM$29-1)/$K107))*$S107*((1+'Inputs &amp; Summary'!$D$7)^AM$29))),(_xlfn.WEIBULL.DIST(AM$29,$L107,$K107,FALSE)*$S107*((1+'Inputs &amp; Summary'!$D$7)^AM$29))),IF($M107=Lists!$H$3,IF($K107&lt;1,((($R107*(1-$E107)+$Q107*(1-$F107))/$K107)*((1+'Inputs &amp; Summary'!$D$7)^AM$29)),((INT(AM$29/$K107)-INT((AM$29-1)/$K107))*($R107*(1-$E107)+$Q107*(1-$F107))*((1+'Inputs &amp; Summary'!$D$7)^AM$29))),((_xlfn.WEIBULL.DIST(AM$29,$L107,$K107,FALSE)*($R107*(1-$E107)+$Q107*(1-$F107))*((1+'Inputs &amp; Summary'!$D$7)^AM$29))))))</f>
        <v>0</v>
      </c>
      <c r="AN107" s="114">
        <f>$D107*IF(AN$29&gt;'Inputs &amp; Summary'!$D$5,0,IF(AN$29&gt;VLOOKUP($G107,Lists!$J$17:$K$21,2),IF($M107=Lists!$H$3,IF($K107&lt;1,(($S107/$K107)*((1+'Inputs &amp; Summary'!$D$7)^AN$29)),((INT(AN$29/$K107)-INT((AN$29-1)/$K107))*$S107*((1+'Inputs &amp; Summary'!$D$7)^AN$29))),(_xlfn.WEIBULL.DIST(AN$29,$L107,$K107,FALSE)*$S107*((1+'Inputs &amp; Summary'!$D$7)^AN$29))),IF($M107=Lists!$H$3,IF($K107&lt;1,((($R107*(1-$E107)+$Q107*(1-$F107))/$K107)*((1+'Inputs &amp; Summary'!$D$7)^AN$29)),((INT(AN$29/$K107)-INT((AN$29-1)/$K107))*($R107*(1-$E107)+$Q107*(1-$F107))*((1+'Inputs &amp; Summary'!$D$7)^AN$29))),((_xlfn.WEIBULL.DIST(AN$29,$L107,$K107,FALSE)*($R107*(1-$E107)+$Q107*(1-$F107))*((1+'Inputs &amp; Summary'!$D$7)^AN$29))))))</f>
        <v>0</v>
      </c>
      <c r="AO107" s="114">
        <f>$D107*IF(AO$29&gt;'Inputs &amp; Summary'!$D$5,0,IF(AO$29&gt;VLOOKUP($G107,Lists!$J$17:$K$21,2),IF($M107=Lists!$H$3,IF($K107&lt;1,(($S107/$K107)*((1+'Inputs &amp; Summary'!$D$7)^AO$29)),((INT(AO$29/$K107)-INT((AO$29-1)/$K107))*$S107*((1+'Inputs &amp; Summary'!$D$7)^AO$29))),(_xlfn.WEIBULL.DIST(AO$29,$L107,$K107,FALSE)*$S107*((1+'Inputs &amp; Summary'!$D$7)^AO$29))),IF($M107=Lists!$H$3,IF($K107&lt;1,((($R107*(1-$E107)+$Q107*(1-$F107))/$K107)*((1+'Inputs &amp; Summary'!$D$7)^AO$29)),((INT(AO$29/$K107)-INT((AO$29-1)/$K107))*($R107*(1-$E107)+$Q107*(1-$F107))*((1+'Inputs &amp; Summary'!$D$7)^AO$29))),((_xlfn.WEIBULL.DIST(AO$29,$L107,$K107,FALSE)*($R107*(1-$E107)+$Q107*(1-$F107))*((1+'Inputs &amp; Summary'!$D$7)^AO$29))))))</f>
        <v>0</v>
      </c>
      <c r="AP107" s="114">
        <f>$D107*IF(AP$29&gt;'Inputs &amp; Summary'!$D$5,0,IF(AP$29&gt;VLOOKUP($G107,Lists!$J$17:$K$21,2),IF($M107=Lists!$H$3,IF($K107&lt;1,(($S107/$K107)*((1+'Inputs &amp; Summary'!$D$7)^AP$29)),((INT(AP$29/$K107)-INT((AP$29-1)/$K107))*$S107*((1+'Inputs &amp; Summary'!$D$7)^AP$29))),(_xlfn.WEIBULL.DIST(AP$29,$L107,$K107,FALSE)*$S107*((1+'Inputs &amp; Summary'!$D$7)^AP$29))),IF($M107=Lists!$H$3,IF($K107&lt;1,((($R107*(1-$E107)+$Q107*(1-$F107))/$K107)*((1+'Inputs &amp; Summary'!$D$7)^AP$29)),((INT(AP$29/$K107)-INT((AP$29-1)/$K107))*($R107*(1-$E107)+$Q107*(1-$F107))*((1+'Inputs &amp; Summary'!$D$7)^AP$29))),((_xlfn.WEIBULL.DIST(AP$29,$L107,$K107,FALSE)*($R107*(1-$E107)+$Q107*(1-$F107))*((1+'Inputs &amp; Summary'!$D$7)^AP$29))))))</f>
        <v>0</v>
      </c>
      <c r="AQ107" s="114">
        <f>$D107*IF(AQ$29&gt;'Inputs &amp; Summary'!$D$5,0,IF(AQ$29&gt;VLOOKUP($G107,Lists!$J$17:$K$21,2),IF($M107=Lists!$H$3,IF($K107&lt;1,(($S107/$K107)*((1+'Inputs &amp; Summary'!$D$7)^AQ$29)),((INT(AQ$29/$K107)-INT((AQ$29-1)/$K107))*$S107*((1+'Inputs &amp; Summary'!$D$7)^AQ$29))),(_xlfn.WEIBULL.DIST(AQ$29,$L107,$K107,FALSE)*$S107*((1+'Inputs &amp; Summary'!$D$7)^AQ$29))),IF($M107=Lists!$H$3,IF($K107&lt;1,((($R107*(1-$E107)+$Q107*(1-$F107))/$K107)*((1+'Inputs &amp; Summary'!$D$7)^AQ$29)),((INT(AQ$29/$K107)-INT((AQ$29-1)/$K107))*($R107*(1-$E107)+$Q107*(1-$F107))*((1+'Inputs &amp; Summary'!$D$7)^AQ$29))),((_xlfn.WEIBULL.DIST(AQ$29,$L107,$K107,FALSE)*($R107*(1-$E107)+$Q107*(1-$F107))*((1+'Inputs &amp; Summary'!$D$7)^AQ$29))))))</f>
        <v>0</v>
      </c>
      <c r="AR107" s="114">
        <f>$D107*IF(AR$29&gt;'Inputs &amp; Summary'!$D$5,0,IF(AR$29&gt;VLOOKUP($G107,Lists!$J$17:$K$21,2),IF($M107=Lists!$H$3,IF($K107&lt;1,(($S107/$K107)*((1+'Inputs &amp; Summary'!$D$7)^AR$29)),((INT(AR$29/$K107)-INT((AR$29-1)/$K107))*$S107*((1+'Inputs &amp; Summary'!$D$7)^AR$29))),(_xlfn.WEIBULL.DIST(AR$29,$L107,$K107,FALSE)*$S107*((1+'Inputs &amp; Summary'!$D$7)^AR$29))),IF($M107=Lists!$H$3,IF($K107&lt;1,((($R107*(1-$E107)+$Q107*(1-$F107))/$K107)*((1+'Inputs &amp; Summary'!$D$7)^AR$29)),((INT(AR$29/$K107)-INT((AR$29-1)/$K107))*($R107*(1-$E107)+$Q107*(1-$F107))*((1+'Inputs &amp; Summary'!$D$7)^AR$29))),((_xlfn.WEIBULL.DIST(AR$29,$L107,$K107,FALSE)*($R107*(1-$E107)+$Q107*(1-$F107))*((1+'Inputs &amp; Summary'!$D$7)^AR$29))))))</f>
        <v>0</v>
      </c>
      <c r="AS107" s="114">
        <f>$D107*IF(AS$29&gt;'Inputs &amp; Summary'!$D$5,0,IF(AS$29&gt;VLOOKUP($G107,Lists!$J$17:$K$21,2),IF($M107=Lists!$H$3,IF($K107&lt;1,(($S107/$K107)*((1+'Inputs &amp; Summary'!$D$7)^AS$29)),((INT(AS$29/$K107)-INT((AS$29-1)/$K107))*$S107*((1+'Inputs &amp; Summary'!$D$7)^AS$29))),(_xlfn.WEIBULL.DIST(AS$29,$L107,$K107,FALSE)*$S107*((1+'Inputs &amp; Summary'!$D$7)^AS$29))),IF($M107=Lists!$H$3,IF($K107&lt;1,((($R107*(1-$E107)+$Q107*(1-$F107))/$K107)*((1+'Inputs &amp; Summary'!$D$7)^AS$29)),((INT(AS$29/$K107)-INT((AS$29-1)/$K107))*($R107*(1-$E107)+$Q107*(1-$F107))*((1+'Inputs &amp; Summary'!$D$7)^AS$29))),((_xlfn.WEIBULL.DIST(AS$29,$L107,$K107,FALSE)*($R107*(1-$E107)+$Q107*(1-$F107))*((1+'Inputs &amp; Summary'!$D$7)^AS$29))))))</f>
        <v>0</v>
      </c>
      <c r="AT107" s="114">
        <f>$D107*IF(AT$29&gt;'Inputs &amp; Summary'!$D$5,0,IF(AT$29&gt;VLOOKUP($G107,Lists!$J$17:$K$21,2),IF($M107=Lists!$H$3,IF($K107&lt;1,(($S107/$K107)*((1+'Inputs &amp; Summary'!$D$7)^AT$29)),((INT(AT$29/$K107)-INT((AT$29-1)/$K107))*$S107*((1+'Inputs &amp; Summary'!$D$7)^AT$29))),(_xlfn.WEIBULL.DIST(AT$29,$L107,$K107,FALSE)*$S107*((1+'Inputs &amp; Summary'!$D$7)^AT$29))),IF($M107=Lists!$H$3,IF($K107&lt;1,((($R107*(1-$E107)+$Q107*(1-$F107))/$K107)*((1+'Inputs &amp; Summary'!$D$7)^AT$29)),((INT(AT$29/$K107)-INT((AT$29-1)/$K107))*($R107*(1-$E107)+$Q107*(1-$F107))*((1+'Inputs &amp; Summary'!$D$7)^AT$29))),((_xlfn.WEIBULL.DIST(AT$29,$L107,$K107,FALSE)*($R107*(1-$E107)+$Q107*(1-$F107))*((1+'Inputs &amp; Summary'!$D$7)^AT$29))))))</f>
        <v>0</v>
      </c>
      <c r="AU107" s="114">
        <f>$D107*IF(AU$29&gt;'Inputs &amp; Summary'!$D$5,0,IF(AU$29&gt;VLOOKUP($G107,Lists!$J$17:$K$21,2),IF($M107=Lists!$H$3,IF($K107&lt;1,(($S107/$K107)*((1+'Inputs &amp; Summary'!$D$7)^AU$29)),((INT(AU$29/$K107)-INT((AU$29-1)/$K107))*$S107*((1+'Inputs &amp; Summary'!$D$7)^AU$29))),(_xlfn.WEIBULL.DIST(AU$29,$L107,$K107,FALSE)*$S107*((1+'Inputs &amp; Summary'!$D$7)^AU$29))),IF($M107=Lists!$H$3,IF($K107&lt;1,((($R107*(1-$E107)+$Q107*(1-$F107))/$K107)*((1+'Inputs &amp; Summary'!$D$7)^AU$29)),((INT(AU$29/$K107)-INT((AU$29-1)/$K107))*($R107*(1-$E107)+$Q107*(1-$F107))*((1+'Inputs &amp; Summary'!$D$7)^AU$29))),((_xlfn.WEIBULL.DIST(AU$29,$L107,$K107,FALSE)*($R107*(1-$E107)+$Q107*(1-$F107))*((1+'Inputs &amp; Summary'!$D$7)^AU$29))))))</f>
        <v>0</v>
      </c>
      <c r="AV107" s="114">
        <f>$D107*IF(AV$29&gt;'Inputs &amp; Summary'!$D$5,0,IF(AV$29&gt;VLOOKUP($G107,Lists!$J$17:$K$21,2),IF($M107=Lists!$H$3,IF($K107&lt;1,(($S107/$K107)*((1+'Inputs &amp; Summary'!$D$7)^AV$29)),((INT(AV$29/$K107)-INT((AV$29-1)/$K107))*$S107*((1+'Inputs &amp; Summary'!$D$7)^AV$29))),(_xlfn.WEIBULL.DIST(AV$29,$L107,$K107,FALSE)*$S107*((1+'Inputs &amp; Summary'!$D$7)^AV$29))),IF($M107=Lists!$H$3,IF($K107&lt;1,((($R107*(1-$E107)+$Q107*(1-$F107))/$K107)*((1+'Inputs &amp; Summary'!$D$7)^AV$29)),((INT(AV$29/$K107)-INT((AV$29-1)/$K107))*($R107*(1-$E107)+$Q107*(1-$F107))*((1+'Inputs &amp; Summary'!$D$7)^AV$29))),((_xlfn.WEIBULL.DIST(AV$29,$L107,$K107,FALSE)*($R107*(1-$E107)+$Q107*(1-$F107))*((1+'Inputs &amp; Summary'!$D$7)^AV$29))))))</f>
        <v>0</v>
      </c>
      <c r="AW107" s="114">
        <f>$D107*IF(AW$29&gt;'Inputs &amp; Summary'!$D$5,0,IF(AW$29&gt;VLOOKUP($G107,Lists!$J$17:$K$21,2),IF($M107=Lists!$H$3,IF($K107&lt;1,(($S107/$K107)*((1+'Inputs &amp; Summary'!$D$7)^AW$29)),((INT(AW$29/$K107)-INT((AW$29-1)/$K107))*$S107*((1+'Inputs &amp; Summary'!$D$7)^AW$29))),(_xlfn.WEIBULL.DIST(AW$29,$L107,$K107,FALSE)*$S107*((1+'Inputs &amp; Summary'!$D$7)^AW$29))),IF($M107=Lists!$H$3,IF($K107&lt;1,((($R107*(1-$E107)+$Q107*(1-$F107))/$K107)*((1+'Inputs &amp; Summary'!$D$7)^AW$29)),((INT(AW$29/$K107)-INT((AW$29-1)/$K107))*($R107*(1-$E107)+$Q107*(1-$F107))*((1+'Inputs &amp; Summary'!$D$7)^AW$29))),((_xlfn.WEIBULL.DIST(AW$29,$L107,$K107,FALSE)*($R107*(1-$E107)+$Q107*(1-$F107))*((1+'Inputs &amp; Summary'!$D$7)^AW$29))))))</f>
        <v>0</v>
      </c>
      <c r="AX107" s="114">
        <f>$D107*IF(AX$29&gt;'Inputs &amp; Summary'!$D$5,0,IF(AX$29&gt;VLOOKUP($G107,Lists!$J$17:$K$21,2),IF($M107=Lists!$H$3,IF($K107&lt;1,(($S107/$K107)*((1+'Inputs &amp; Summary'!$D$7)^AX$29)),((INT(AX$29/$K107)-INT((AX$29-1)/$K107))*$S107*((1+'Inputs &amp; Summary'!$D$7)^AX$29))),(_xlfn.WEIBULL.DIST(AX$29,$L107,$K107,FALSE)*$S107*((1+'Inputs &amp; Summary'!$D$7)^AX$29))),IF($M107=Lists!$H$3,IF($K107&lt;1,((($R107*(1-$E107)+$Q107*(1-$F107))/$K107)*((1+'Inputs &amp; Summary'!$D$7)^AX$29)),((INT(AX$29/$K107)-INT((AX$29-1)/$K107))*($R107*(1-$E107)+$Q107*(1-$F107))*((1+'Inputs &amp; Summary'!$D$7)^AX$29))),((_xlfn.WEIBULL.DIST(AX$29,$L107,$K107,FALSE)*($R107*(1-$E107)+$Q107*(1-$F107))*((1+'Inputs &amp; Summary'!$D$7)^AX$29))))))</f>
        <v>0</v>
      </c>
      <c r="AY107" s="114">
        <f>$D107*IF(AY$29&gt;'Inputs &amp; Summary'!$D$5,0,IF(AY$29&gt;VLOOKUP($G107,Lists!$J$17:$K$21,2),IF($M107=Lists!$H$3,IF($K107&lt;1,(($S107/$K107)*((1+'Inputs &amp; Summary'!$D$7)^AY$29)),((INT(AY$29/$K107)-INT((AY$29-1)/$K107))*$S107*((1+'Inputs &amp; Summary'!$D$7)^AY$29))),(_xlfn.WEIBULL.DIST(AY$29,$L107,$K107,FALSE)*$S107*((1+'Inputs &amp; Summary'!$D$7)^AY$29))),IF($M107=Lists!$H$3,IF($K107&lt;1,((($R107*(1-$E107)+$Q107*(1-$F107))/$K107)*((1+'Inputs &amp; Summary'!$D$7)^AY$29)),((INT(AY$29/$K107)-INT((AY$29-1)/$K107))*($R107*(1-$E107)+$Q107*(1-$F107))*((1+'Inputs &amp; Summary'!$D$7)^AY$29))),((_xlfn.WEIBULL.DIST(AY$29,$L107,$K107,FALSE)*($R107*(1-$E107)+$Q107*(1-$F107))*((1+'Inputs &amp; Summary'!$D$7)^AY$29))))))</f>
        <v>0</v>
      </c>
      <c r="AZ107" s="114">
        <f>$D107*IF(AZ$29&gt;'Inputs &amp; Summary'!$D$5,0,IF(AZ$29&gt;VLOOKUP($G107,Lists!$J$17:$K$21,2),IF($M107=Lists!$H$3,IF($K107&lt;1,(($S107/$K107)*((1+'Inputs &amp; Summary'!$D$7)^AZ$29)),((INT(AZ$29/$K107)-INT((AZ$29-1)/$K107))*$S107*((1+'Inputs &amp; Summary'!$D$7)^AZ$29))),(_xlfn.WEIBULL.DIST(AZ$29,$L107,$K107,FALSE)*$S107*((1+'Inputs &amp; Summary'!$D$7)^AZ$29))),IF($M107=Lists!$H$3,IF($K107&lt;1,((($R107*(1-$E107)+$Q107*(1-$F107))/$K107)*((1+'Inputs &amp; Summary'!$D$7)^AZ$29)),((INT(AZ$29/$K107)-INT((AZ$29-1)/$K107))*($R107*(1-$E107)+$Q107*(1-$F107))*((1+'Inputs &amp; Summary'!$D$7)^AZ$29))),((_xlfn.WEIBULL.DIST(AZ$29,$L107,$K107,FALSE)*($R107*(1-$E107)+$Q107*(1-$F107))*((1+'Inputs &amp; Summary'!$D$7)^AZ$29))))))</f>
        <v>0</v>
      </c>
      <c r="BA107" s="114">
        <f>$D107*IF(BA$29&gt;'Inputs &amp; Summary'!$D$5,0,IF(BA$29&gt;VLOOKUP($G107,Lists!$J$17:$K$21,2),IF($M107=Lists!$H$3,IF($K107&lt;1,(($S107/$K107)*((1+'Inputs &amp; Summary'!$D$7)^BA$29)),((INT(BA$29/$K107)-INT((BA$29-1)/$K107))*$S107*((1+'Inputs &amp; Summary'!$D$7)^BA$29))),(_xlfn.WEIBULL.DIST(BA$29,$L107,$K107,FALSE)*$S107*((1+'Inputs &amp; Summary'!$D$7)^BA$29))),IF($M107=Lists!$H$3,IF($K107&lt;1,((($R107*(1-$E107)+$Q107*(1-$F107))/$K107)*((1+'Inputs &amp; Summary'!$D$7)^BA$29)),((INT(BA$29/$K107)-INT((BA$29-1)/$K107))*($R107*(1-$E107)+$Q107*(1-$F107))*((1+'Inputs &amp; Summary'!$D$7)^BA$29))),((_xlfn.WEIBULL.DIST(BA$29,$L107,$K107,FALSE)*($R107*(1-$E107)+$Q107*(1-$F107))*((1+'Inputs &amp; Summary'!$D$7)^BA$29))))))</f>
        <v>0</v>
      </c>
      <c r="BB107" s="114">
        <f>$D107*IF(BB$29&gt;'Inputs &amp; Summary'!$D$5,0,IF(BB$29&gt;VLOOKUP($G107,Lists!$J$17:$K$21,2),IF($M107=Lists!$H$3,IF($K107&lt;1,(($S107/$K107)*((1+'Inputs &amp; Summary'!$D$7)^BB$29)),((INT(BB$29/$K107)-INT((BB$29-1)/$K107))*$S107*((1+'Inputs &amp; Summary'!$D$7)^BB$29))),(_xlfn.WEIBULL.DIST(BB$29,$L107,$K107,FALSE)*$S107*((1+'Inputs &amp; Summary'!$D$7)^BB$29))),IF($M107=Lists!$H$3,IF($K107&lt;1,((($R107*(1-$E107)+$Q107*(1-$F107))/$K107)*((1+'Inputs &amp; Summary'!$D$7)^BB$29)),((INT(BB$29/$K107)-INT((BB$29-1)/$K107))*($R107*(1-$E107)+$Q107*(1-$F107))*((1+'Inputs &amp; Summary'!$D$7)^BB$29))),((_xlfn.WEIBULL.DIST(BB$29,$L107,$K107,FALSE)*($R107*(1-$E107)+$Q107*(1-$F107))*((1+'Inputs &amp; Summary'!$D$7)^BB$29))))))</f>
        <v>0</v>
      </c>
      <c r="BC107" s="114">
        <f>$D107*IF(BC$29&gt;'Inputs &amp; Summary'!$D$5,0,IF(BC$29&gt;VLOOKUP($G107,Lists!$J$17:$K$21,2),IF($M107=Lists!$H$3,IF($K107&lt;1,(($S107/$K107)*((1+'Inputs &amp; Summary'!$D$7)^BC$29)),((INT(BC$29/$K107)-INT((BC$29-1)/$K107))*$S107*((1+'Inputs &amp; Summary'!$D$7)^BC$29))),(_xlfn.WEIBULL.DIST(BC$29,$L107,$K107,FALSE)*$S107*((1+'Inputs &amp; Summary'!$D$7)^BC$29))),IF($M107=Lists!$H$3,IF($K107&lt;1,((($R107*(1-$E107)+$Q107*(1-$F107))/$K107)*((1+'Inputs &amp; Summary'!$D$7)^BC$29)),((INT(BC$29/$K107)-INT((BC$29-1)/$K107))*($R107*(1-$E107)+$Q107*(1-$F107))*((1+'Inputs &amp; Summary'!$D$7)^BC$29))),((_xlfn.WEIBULL.DIST(BC$29,$L107,$K107,FALSE)*($R107*(1-$E107)+$Q107*(1-$F107))*((1+'Inputs &amp; Summary'!$D$7)^BC$29))))))</f>
        <v>0</v>
      </c>
      <c r="BD107" s="114">
        <f>$D107*IF(BD$29&gt;'Inputs &amp; Summary'!$D$5,0,IF(BD$29&gt;VLOOKUP($G107,Lists!$J$17:$K$21,2),IF($M107=Lists!$H$3,IF($K107&lt;1,(($S107/$K107)*((1+'Inputs &amp; Summary'!$D$7)^BD$29)),((INT(BD$29/$K107)-INT((BD$29-1)/$K107))*$S107*((1+'Inputs &amp; Summary'!$D$7)^BD$29))),(_xlfn.WEIBULL.DIST(BD$29,$L107,$K107,FALSE)*$S107*((1+'Inputs &amp; Summary'!$D$7)^BD$29))),IF($M107=Lists!$H$3,IF($K107&lt;1,((($R107*(1-$E107)+$Q107*(1-$F107))/$K107)*((1+'Inputs &amp; Summary'!$D$7)^BD$29)),((INT(BD$29/$K107)-INT((BD$29-1)/$K107))*($R107*(1-$E107)+$Q107*(1-$F107))*((1+'Inputs &amp; Summary'!$D$7)^BD$29))),((_xlfn.WEIBULL.DIST(BD$29,$L107,$K107,FALSE)*($R107*(1-$E107)+$Q107*(1-$F107))*((1+'Inputs &amp; Summary'!$D$7)^BD$29))))))</f>
        <v>0</v>
      </c>
      <c r="BE107" s="114">
        <f>$D107*IF(BE$29&gt;'Inputs &amp; Summary'!$D$5,0,IF(BE$29&gt;VLOOKUP($G107,Lists!$J$17:$K$21,2),IF($M107=Lists!$H$3,IF($K107&lt;1,(($S107/$K107)*((1+'Inputs &amp; Summary'!$D$7)^BE$29)),((INT(BE$29/$K107)-INT((BE$29-1)/$K107))*$S107*((1+'Inputs &amp; Summary'!$D$7)^BE$29))),(_xlfn.WEIBULL.DIST(BE$29,$L107,$K107,FALSE)*$S107*((1+'Inputs &amp; Summary'!$D$7)^BE$29))),IF($M107=Lists!$H$3,IF($K107&lt;1,((($R107*(1-$E107)+$Q107*(1-$F107))/$K107)*((1+'Inputs &amp; Summary'!$D$7)^BE$29)),((INT(BE$29/$K107)-INT((BE$29-1)/$K107))*($R107*(1-$E107)+$Q107*(1-$F107))*((1+'Inputs &amp; Summary'!$D$7)^BE$29))),((_xlfn.WEIBULL.DIST(BE$29,$L107,$K107,FALSE)*($R107*(1-$E107)+$Q107*(1-$F107))*((1+'Inputs &amp; Summary'!$D$7)^BE$29))))))</f>
        <v>0</v>
      </c>
      <c r="BF107" s="114">
        <f>$D107*IF(BF$29&gt;'Inputs &amp; Summary'!$D$5,0,IF(BF$29&gt;VLOOKUP($G107,Lists!$J$17:$K$21,2),IF($M107=Lists!$H$3,IF($K107&lt;1,(($S107/$K107)*((1+'Inputs &amp; Summary'!$D$7)^BF$29)),((INT(BF$29/$K107)-INT((BF$29-1)/$K107))*$S107*((1+'Inputs &amp; Summary'!$D$7)^BF$29))),(_xlfn.WEIBULL.DIST(BF$29,$L107,$K107,FALSE)*$S107*((1+'Inputs &amp; Summary'!$D$7)^BF$29))),IF($M107=Lists!$H$3,IF($K107&lt;1,((($R107*(1-$E107)+$Q107*(1-$F107))/$K107)*((1+'Inputs &amp; Summary'!$D$7)^BF$29)),((INT(BF$29/$K107)-INT((BF$29-1)/$K107))*($R107*(1-$E107)+$Q107*(1-$F107))*((1+'Inputs &amp; Summary'!$D$7)^BF$29))),((_xlfn.WEIBULL.DIST(BF$29,$L107,$K107,FALSE)*($R107*(1-$E107)+$Q107*(1-$F107))*((1+'Inputs &amp; Summary'!$D$7)^BF$29))))))</f>
        <v>0</v>
      </c>
      <c r="BG107" s="114">
        <f>$D107*IF(BG$29&gt;'Inputs &amp; Summary'!$D$5,0,IF(BG$29&gt;VLOOKUP($G107,Lists!$J$17:$K$21,2),IF($M107=Lists!$H$3,IF($K107&lt;1,(($S107/$K107)*((1+'Inputs &amp; Summary'!$D$7)^BG$29)),((INT(BG$29/$K107)-INT((BG$29-1)/$K107))*$S107*((1+'Inputs &amp; Summary'!$D$7)^BG$29))),(_xlfn.WEIBULL.DIST(BG$29,$L107,$K107,FALSE)*$S107*((1+'Inputs &amp; Summary'!$D$7)^BG$29))),IF($M107=Lists!$H$3,IF($K107&lt;1,((($R107*(1-$E107)+$Q107*(1-$F107))/$K107)*((1+'Inputs &amp; Summary'!$D$7)^BG$29)),((INT(BG$29/$K107)-INT((BG$29-1)/$K107))*($R107*(1-$E107)+$Q107*(1-$F107))*((1+'Inputs &amp; Summary'!$D$7)^BG$29))),((_xlfn.WEIBULL.DIST(BG$29,$L107,$K107,FALSE)*($R107*(1-$E107)+$Q107*(1-$F107))*((1+'Inputs &amp; Summary'!$D$7)^BG$29))))))</f>
        <v>0</v>
      </c>
      <c r="BH107" s="114">
        <f>$D107*IF(BH$29&gt;'Inputs &amp; Summary'!$D$5,0,IF(BH$29&gt;VLOOKUP($G107,Lists!$J$17:$K$21,2),IF($M107=Lists!$H$3,IF($K107&lt;1,(($S107/$K107)*((1+'Inputs &amp; Summary'!$D$7)^BH$29)),((INT(BH$29/$K107)-INT((BH$29-1)/$K107))*$S107*((1+'Inputs &amp; Summary'!$D$7)^BH$29))),(_xlfn.WEIBULL.DIST(BH$29,$L107,$K107,FALSE)*$S107*((1+'Inputs &amp; Summary'!$D$7)^BH$29))),IF($M107=Lists!$H$3,IF($K107&lt;1,((($R107*(1-$E107)+$Q107*(1-$F107))/$K107)*((1+'Inputs &amp; Summary'!$D$7)^BH$29)),((INT(BH$29/$K107)-INT((BH$29-1)/$K107))*($R107*(1-$E107)+$Q107*(1-$F107))*((1+'Inputs &amp; Summary'!$D$7)^BH$29))),((_xlfn.WEIBULL.DIST(BH$29,$L107,$K107,FALSE)*($R107*(1-$E107)+$Q107*(1-$F107))*((1+'Inputs &amp; Summary'!$D$7)^BH$29))))))</f>
        <v>0</v>
      </c>
      <c r="BI107" s="114">
        <f>$D107*IF(BI$29&gt;'Inputs &amp; Summary'!$D$5,0,IF(BI$29&gt;VLOOKUP($G107,Lists!$J$17:$K$21,2),IF($M107=Lists!$H$3,IF($K107&lt;1,(($S107/$K107)*((1+'Inputs &amp; Summary'!$D$7)^BI$29)),((INT(BI$29/$K107)-INT((BI$29-1)/$K107))*$S107*((1+'Inputs &amp; Summary'!$D$7)^BI$29))),(_xlfn.WEIBULL.DIST(BI$29,$L107,$K107,FALSE)*$S107*((1+'Inputs &amp; Summary'!$D$7)^BI$29))),IF($M107=Lists!$H$3,IF($K107&lt;1,((($R107*(1-$E107)+$Q107*(1-$F107))/$K107)*((1+'Inputs &amp; Summary'!$D$7)^BI$29)),((INT(BI$29/$K107)-INT((BI$29-1)/$K107))*($R107*(1-$E107)+$Q107*(1-$F107))*((1+'Inputs &amp; Summary'!$D$7)^BI$29))),((_xlfn.WEIBULL.DIST(BI$29,$L107,$K107,FALSE)*($R107*(1-$E107)+$Q107*(1-$F107))*((1+'Inputs &amp; Summary'!$D$7)^BI$29))))))</f>
        <v>0</v>
      </c>
      <c r="BJ107" s="114">
        <f>$D107*IF(BJ$29&gt;'Inputs &amp; Summary'!$D$5,0,IF(BJ$29&gt;VLOOKUP($G107,Lists!$J$17:$K$21,2),IF($M107=Lists!$H$3,IF($K107&lt;1,(($S107/$K107)*((1+'Inputs &amp; Summary'!$D$7)^BJ$29)),((INT(BJ$29/$K107)-INT((BJ$29-1)/$K107))*$S107*((1+'Inputs &amp; Summary'!$D$7)^BJ$29))),(_xlfn.WEIBULL.DIST(BJ$29,$L107,$K107,FALSE)*$S107*((1+'Inputs &amp; Summary'!$D$7)^BJ$29))),IF($M107=Lists!$H$3,IF($K107&lt;1,((($R107*(1-$E107)+$Q107*(1-$F107))/$K107)*((1+'Inputs &amp; Summary'!$D$7)^BJ$29)),((INT(BJ$29/$K107)-INT((BJ$29-1)/$K107))*($R107*(1-$E107)+$Q107*(1-$F107))*((1+'Inputs &amp; Summary'!$D$7)^BJ$29))),((_xlfn.WEIBULL.DIST(BJ$29,$L107,$K107,FALSE)*($R107*(1-$E107)+$Q107*(1-$F107))*((1+'Inputs &amp; Summary'!$D$7)^BJ$29))))))</f>
        <v>0</v>
      </c>
      <c r="BK107" s="114">
        <f>$D107*IF(BK$29&gt;'Inputs &amp; Summary'!$D$5,0,IF(BK$29&gt;VLOOKUP($G107,Lists!$J$17:$K$21,2),IF($M107=Lists!$H$3,IF($K107&lt;1,(($S107/$K107)*((1+'Inputs &amp; Summary'!$D$7)^BK$29)),((INT(BK$29/$K107)-INT((BK$29-1)/$K107))*$S107*((1+'Inputs &amp; Summary'!$D$7)^BK$29))),(_xlfn.WEIBULL.DIST(BK$29,$L107,$K107,FALSE)*$S107*((1+'Inputs &amp; Summary'!$D$7)^BK$29))),IF($M107=Lists!$H$3,IF($K107&lt;1,((($R107*(1-$E107)+$Q107*(1-$F107))/$K107)*((1+'Inputs &amp; Summary'!$D$7)^BK$29)),((INT(BK$29/$K107)-INT((BK$29-1)/$K107))*($R107*(1-$E107)+$Q107*(1-$F107))*((1+'Inputs &amp; Summary'!$D$7)^BK$29))),((_xlfn.WEIBULL.DIST(BK$29,$L107,$K107,FALSE)*($R107*(1-$E107)+$Q107*(1-$F107))*((1+'Inputs &amp; Summary'!$D$7)^BK$29))))))</f>
        <v>0</v>
      </c>
      <c r="BL107" s="114">
        <f>$D107*IF(BL$29&gt;'Inputs &amp; Summary'!$D$5,0,IF(BL$29&gt;VLOOKUP($G107,Lists!$J$17:$K$21,2),IF($M107=Lists!$H$3,IF($K107&lt;1,(($S107/$K107)*((1+'Inputs &amp; Summary'!$D$7)^BL$29)),((INT(BL$29/$K107)-INT((BL$29-1)/$K107))*$S107*((1+'Inputs &amp; Summary'!$D$7)^BL$29))),(_xlfn.WEIBULL.DIST(BL$29,$L107,$K107,FALSE)*$S107*((1+'Inputs &amp; Summary'!$D$7)^BL$29))),IF($M107=Lists!$H$3,IF($K107&lt;1,((($R107*(1-$E107)+$Q107*(1-$F107))/$K107)*((1+'Inputs &amp; Summary'!$D$7)^BL$29)),((INT(BL$29/$K107)-INT((BL$29-1)/$K107))*($R107*(1-$E107)+$Q107*(1-$F107))*((1+'Inputs &amp; Summary'!$D$7)^BL$29))),((_xlfn.WEIBULL.DIST(BL$29,$L107,$K107,FALSE)*($R107*(1-$E107)+$Q107*(1-$F107))*((1+'Inputs &amp; Summary'!$D$7)^BL$29))))))</f>
        <v>0</v>
      </c>
    </row>
    <row r="108" spans="1:64" s="1" customFormat="1" ht="43.2" x14ac:dyDescent="0.3">
      <c r="A108" s="79" t="s">
        <v>162</v>
      </c>
      <c r="B108" s="33" t="s">
        <v>307</v>
      </c>
      <c r="C108" s="33" t="s">
        <v>187</v>
      </c>
      <c r="D108" s="68">
        <v>0</v>
      </c>
      <c r="E108" s="68"/>
      <c r="F108" s="68"/>
      <c r="G108" s="213" t="s">
        <v>433</v>
      </c>
      <c r="H108" s="34"/>
      <c r="I108" s="34" t="s">
        <v>270</v>
      </c>
      <c r="J108" s="33">
        <f>VLOOKUP(I108,'Labor Rates'!$A$1:$B$16,2)</f>
        <v>25.173076923076923</v>
      </c>
      <c r="K108" s="35">
        <v>1</v>
      </c>
      <c r="L108" s="35">
        <v>1</v>
      </c>
      <c r="M108" s="33" t="s">
        <v>259</v>
      </c>
      <c r="N108" s="84">
        <v>1</v>
      </c>
      <c r="O108" s="35">
        <v>1</v>
      </c>
      <c r="P108" s="5">
        <v>0</v>
      </c>
      <c r="Q108" s="73">
        <f t="shared" si="16"/>
        <v>25.173076923076923</v>
      </c>
      <c r="R108" s="73">
        <f t="shared" si="17"/>
        <v>0</v>
      </c>
      <c r="S108" s="74">
        <f t="shared" si="18"/>
        <v>0</v>
      </c>
      <c r="T108" s="88"/>
      <c r="U108" s="80"/>
      <c r="V108" s="87">
        <f t="shared" si="19"/>
        <v>0</v>
      </c>
      <c r="W108" s="87">
        <f>NPV('Inputs &amp; Summary'!$D$6,Y108:BL108)</f>
        <v>0</v>
      </c>
      <c r="X108" s="90">
        <f t="shared" si="20"/>
        <v>0</v>
      </c>
      <c r="Y108" s="114">
        <f>$D108*IF(Y$29&gt;'Inputs &amp; Summary'!$D$5,0,IF(Y$29&gt;VLOOKUP($G108,Lists!$J$17:$K$21,2),IF($M108=Lists!$H$3,IF($K108&lt;1,(($S108/$K108)*((1+'Inputs &amp; Summary'!$D$7)^Y$29)),((INT(Y$29/$K108)-INT((Y$29-1)/$K108))*$S108*((1+'Inputs &amp; Summary'!$D$7)^Y$29))),(_xlfn.WEIBULL.DIST(Y$29,$L108,$K108,FALSE)*$S108*((1+'Inputs &amp; Summary'!$D$7)^Y$29))),IF($M108=Lists!$H$3,IF($K108&lt;1,((($R108*(1-$E108)+$Q108*(1-$F108))/$K108)*((1+'Inputs &amp; Summary'!$D$7)^Y$29)),((INT(Y$29/$K108)-INT((Y$29-1)/$K108))*($R108*(1-$E108)+$Q108*(1-$F108))*((1+'Inputs &amp; Summary'!$D$7)^Y$29))),((_xlfn.WEIBULL.DIST(Y$29,$L108,$K108,FALSE)*($R108*(1-$E108)+$Q108*(1-$F108))*((1+'Inputs &amp; Summary'!$D$7)^Y$29))))))</f>
        <v>0</v>
      </c>
      <c r="Z108" s="114">
        <f>$D108*IF(Z$29&gt;'Inputs &amp; Summary'!$D$5,0,IF(Z$29&gt;VLOOKUP($G108,Lists!$J$17:$K$21,2),IF($M108=Lists!$H$3,IF($K108&lt;1,(($S108/$K108)*((1+'Inputs &amp; Summary'!$D$7)^Z$29)),((INT(Z$29/$K108)-INT((Z$29-1)/$K108))*$S108*((1+'Inputs &amp; Summary'!$D$7)^Z$29))),(_xlfn.WEIBULL.DIST(Z$29,$L108,$K108,FALSE)*$S108*((1+'Inputs &amp; Summary'!$D$7)^Z$29))),IF($M108=Lists!$H$3,IF($K108&lt;1,((($R108*(1-$E108)+$Q108*(1-$F108))/$K108)*((1+'Inputs &amp; Summary'!$D$7)^Z$29)),((INT(Z$29/$K108)-INT((Z$29-1)/$K108))*($R108*(1-$E108)+$Q108*(1-$F108))*((1+'Inputs &amp; Summary'!$D$7)^Z$29))),((_xlfn.WEIBULL.DIST(Z$29,$L108,$K108,FALSE)*($R108*(1-$E108)+$Q108*(1-$F108))*((1+'Inputs &amp; Summary'!$D$7)^Z$29))))))</f>
        <v>0</v>
      </c>
      <c r="AA108" s="114">
        <f>$D108*IF(AA$29&gt;'Inputs &amp; Summary'!$D$5,0,IF(AA$29&gt;VLOOKUP($G108,Lists!$J$17:$K$21,2),IF($M108=Lists!$H$3,IF($K108&lt;1,(($S108/$K108)*((1+'Inputs &amp; Summary'!$D$7)^AA$29)),((INT(AA$29/$K108)-INT((AA$29-1)/$K108))*$S108*((1+'Inputs &amp; Summary'!$D$7)^AA$29))),(_xlfn.WEIBULL.DIST(AA$29,$L108,$K108,FALSE)*$S108*((1+'Inputs &amp; Summary'!$D$7)^AA$29))),IF($M108=Lists!$H$3,IF($K108&lt;1,((($R108*(1-$E108)+$Q108*(1-$F108))/$K108)*((1+'Inputs &amp; Summary'!$D$7)^AA$29)),((INT(AA$29/$K108)-INT((AA$29-1)/$K108))*($R108*(1-$E108)+$Q108*(1-$F108))*((1+'Inputs &amp; Summary'!$D$7)^AA$29))),((_xlfn.WEIBULL.DIST(AA$29,$L108,$K108,FALSE)*($R108*(1-$E108)+$Q108*(1-$F108))*((1+'Inputs &amp; Summary'!$D$7)^AA$29))))))</f>
        <v>0</v>
      </c>
      <c r="AB108" s="114">
        <f>$D108*IF(AB$29&gt;'Inputs &amp; Summary'!$D$5,0,IF(AB$29&gt;VLOOKUP($G108,Lists!$J$17:$K$21,2),IF($M108=Lists!$H$3,IF($K108&lt;1,(($S108/$K108)*((1+'Inputs &amp; Summary'!$D$7)^AB$29)),((INT(AB$29/$K108)-INT((AB$29-1)/$K108))*$S108*((1+'Inputs &amp; Summary'!$D$7)^AB$29))),(_xlfn.WEIBULL.DIST(AB$29,$L108,$K108,FALSE)*$S108*((1+'Inputs &amp; Summary'!$D$7)^AB$29))),IF($M108=Lists!$H$3,IF($K108&lt;1,((($R108*(1-$E108)+$Q108*(1-$F108))/$K108)*((1+'Inputs &amp; Summary'!$D$7)^AB$29)),((INT(AB$29/$K108)-INT((AB$29-1)/$K108))*($R108*(1-$E108)+$Q108*(1-$F108))*((1+'Inputs &amp; Summary'!$D$7)^AB$29))),((_xlfn.WEIBULL.DIST(AB$29,$L108,$K108,FALSE)*($R108*(1-$E108)+$Q108*(1-$F108))*((1+'Inputs &amp; Summary'!$D$7)^AB$29))))))</f>
        <v>0</v>
      </c>
      <c r="AC108" s="114">
        <f>$D108*IF(AC$29&gt;'Inputs &amp; Summary'!$D$5,0,IF(AC$29&gt;VLOOKUP($G108,Lists!$J$17:$K$21,2),IF($M108=Lists!$H$3,IF($K108&lt;1,(($S108/$K108)*((1+'Inputs &amp; Summary'!$D$7)^AC$29)),((INT(AC$29/$K108)-INT((AC$29-1)/$K108))*$S108*((1+'Inputs &amp; Summary'!$D$7)^AC$29))),(_xlfn.WEIBULL.DIST(AC$29,$L108,$K108,FALSE)*$S108*((1+'Inputs &amp; Summary'!$D$7)^AC$29))),IF($M108=Lists!$H$3,IF($K108&lt;1,((($R108*(1-$E108)+$Q108*(1-$F108))/$K108)*((1+'Inputs &amp; Summary'!$D$7)^AC$29)),((INT(AC$29/$K108)-INT((AC$29-1)/$K108))*($R108*(1-$E108)+$Q108*(1-$F108))*((1+'Inputs &amp; Summary'!$D$7)^AC$29))),((_xlfn.WEIBULL.DIST(AC$29,$L108,$K108,FALSE)*($R108*(1-$E108)+$Q108*(1-$F108))*((1+'Inputs &amp; Summary'!$D$7)^AC$29))))))</f>
        <v>0</v>
      </c>
      <c r="AD108" s="114">
        <f>$D108*IF(AD$29&gt;'Inputs &amp; Summary'!$D$5,0,IF(AD$29&gt;VLOOKUP($G108,Lists!$J$17:$K$21,2),IF($M108=Lists!$H$3,IF($K108&lt;1,(($S108/$K108)*((1+'Inputs &amp; Summary'!$D$7)^AD$29)),((INT(AD$29/$K108)-INT((AD$29-1)/$K108))*$S108*((1+'Inputs &amp; Summary'!$D$7)^AD$29))),(_xlfn.WEIBULL.DIST(AD$29,$L108,$K108,FALSE)*$S108*((1+'Inputs &amp; Summary'!$D$7)^AD$29))),IF($M108=Lists!$H$3,IF($K108&lt;1,((($R108*(1-$E108)+$Q108*(1-$F108))/$K108)*((1+'Inputs &amp; Summary'!$D$7)^AD$29)),((INT(AD$29/$K108)-INT((AD$29-1)/$K108))*($R108*(1-$E108)+$Q108*(1-$F108))*((1+'Inputs &amp; Summary'!$D$7)^AD$29))),((_xlfn.WEIBULL.DIST(AD$29,$L108,$K108,FALSE)*($R108*(1-$E108)+$Q108*(1-$F108))*((1+'Inputs &amp; Summary'!$D$7)^AD$29))))))</f>
        <v>0</v>
      </c>
      <c r="AE108" s="114">
        <f>$D108*IF(AE$29&gt;'Inputs &amp; Summary'!$D$5,0,IF(AE$29&gt;VLOOKUP($G108,Lists!$J$17:$K$21,2),IF($M108=Lists!$H$3,IF($K108&lt;1,(($S108/$K108)*((1+'Inputs &amp; Summary'!$D$7)^AE$29)),((INT(AE$29/$K108)-INT((AE$29-1)/$K108))*$S108*((1+'Inputs &amp; Summary'!$D$7)^AE$29))),(_xlfn.WEIBULL.DIST(AE$29,$L108,$K108,FALSE)*$S108*((1+'Inputs &amp; Summary'!$D$7)^AE$29))),IF($M108=Lists!$H$3,IF($K108&lt;1,((($R108*(1-$E108)+$Q108*(1-$F108))/$K108)*((1+'Inputs &amp; Summary'!$D$7)^AE$29)),((INT(AE$29/$K108)-INT((AE$29-1)/$K108))*($R108*(1-$E108)+$Q108*(1-$F108))*((1+'Inputs &amp; Summary'!$D$7)^AE$29))),((_xlfn.WEIBULL.DIST(AE$29,$L108,$K108,FALSE)*($R108*(1-$E108)+$Q108*(1-$F108))*((1+'Inputs &amp; Summary'!$D$7)^AE$29))))))</f>
        <v>0</v>
      </c>
      <c r="AF108" s="114">
        <f>$D108*IF(AF$29&gt;'Inputs &amp; Summary'!$D$5,0,IF(AF$29&gt;VLOOKUP($G108,Lists!$J$17:$K$21,2),IF($M108=Lists!$H$3,IF($K108&lt;1,(($S108/$K108)*((1+'Inputs &amp; Summary'!$D$7)^AF$29)),((INT(AF$29/$K108)-INT((AF$29-1)/$K108))*$S108*((1+'Inputs &amp; Summary'!$D$7)^AF$29))),(_xlfn.WEIBULL.DIST(AF$29,$L108,$K108,FALSE)*$S108*((1+'Inputs &amp; Summary'!$D$7)^AF$29))),IF($M108=Lists!$H$3,IF($K108&lt;1,((($R108*(1-$E108)+$Q108*(1-$F108))/$K108)*((1+'Inputs &amp; Summary'!$D$7)^AF$29)),((INT(AF$29/$K108)-INT((AF$29-1)/$K108))*($R108*(1-$E108)+$Q108*(1-$F108))*((1+'Inputs &amp; Summary'!$D$7)^AF$29))),((_xlfn.WEIBULL.DIST(AF$29,$L108,$K108,FALSE)*($R108*(1-$E108)+$Q108*(1-$F108))*((1+'Inputs &amp; Summary'!$D$7)^AF$29))))))</f>
        <v>0</v>
      </c>
      <c r="AG108" s="114">
        <f>$D108*IF(AG$29&gt;'Inputs &amp; Summary'!$D$5,0,IF(AG$29&gt;VLOOKUP($G108,Lists!$J$17:$K$21,2),IF($M108=Lists!$H$3,IF($K108&lt;1,(($S108/$K108)*((1+'Inputs &amp; Summary'!$D$7)^AG$29)),((INT(AG$29/$K108)-INT((AG$29-1)/$K108))*$S108*((1+'Inputs &amp; Summary'!$D$7)^AG$29))),(_xlfn.WEIBULL.DIST(AG$29,$L108,$K108,FALSE)*$S108*((1+'Inputs &amp; Summary'!$D$7)^AG$29))),IF($M108=Lists!$H$3,IF($K108&lt;1,((($R108*(1-$E108)+$Q108*(1-$F108))/$K108)*((1+'Inputs &amp; Summary'!$D$7)^AG$29)),((INT(AG$29/$K108)-INT((AG$29-1)/$K108))*($R108*(1-$E108)+$Q108*(1-$F108))*((1+'Inputs &amp; Summary'!$D$7)^AG$29))),((_xlfn.WEIBULL.DIST(AG$29,$L108,$K108,FALSE)*($R108*(1-$E108)+$Q108*(1-$F108))*((1+'Inputs &amp; Summary'!$D$7)^AG$29))))))</f>
        <v>0</v>
      </c>
      <c r="AH108" s="114">
        <f>$D108*IF(AH$29&gt;'Inputs &amp; Summary'!$D$5,0,IF(AH$29&gt;VLOOKUP($G108,Lists!$J$17:$K$21,2),IF($M108=Lists!$H$3,IF($K108&lt;1,(($S108/$K108)*((1+'Inputs &amp; Summary'!$D$7)^AH$29)),((INT(AH$29/$K108)-INT((AH$29-1)/$K108))*$S108*((1+'Inputs &amp; Summary'!$D$7)^AH$29))),(_xlfn.WEIBULL.DIST(AH$29,$L108,$K108,FALSE)*$S108*((1+'Inputs &amp; Summary'!$D$7)^AH$29))),IF($M108=Lists!$H$3,IF($K108&lt;1,((($R108*(1-$E108)+$Q108*(1-$F108))/$K108)*((1+'Inputs &amp; Summary'!$D$7)^AH$29)),((INT(AH$29/$K108)-INT((AH$29-1)/$K108))*($R108*(1-$E108)+$Q108*(1-$F108))*((1+'Inputs &amp; Summary'!$D$7)^AH$29))),((_xlfn.WEIBULL.DIST(AH$29,$L108,$K108,FALSE)*($R108*(1-$E108)+$Q108*(1-$F108))*((1+'Inputs &amp; Summary'!$D$7)^AH$29))))))</f>
        <v>0</v>
      </c>
      <c r="AI108" s="114">
        <f>$D108*IF(AI$29&gt;'Inputs &amp; Summary'!$D$5,0,IF(AI$29&gt;VLOOKUP($G108,Lists!$J$17:$K$21,2),IF($M108=Lists!$H$3,IF($K108&lt;1,(($S108/$K108)*((1+'Inputs &amp; Summary'!$D$7)^AI$29)),((INT(AI$29/$K108)-INT((AI$29-1)/$K108))*$S108*((1+'Inputs &amp; Summary'!$D$7)^AI$29))),(_xlfn.WEIBULL.DIST(AI$29,$L108,$K108,FALSE)*$S108*((1+'Inputs &amp; Summary'!$D$7)^AI$29))),IF($M108=Lists!$H$3,IF($K108&lt;1,((($R108*(1-$E108)+$Q108*(1-$F108))/$K108)*((1+'Inputs &amp; Summary'!$D$7)^AI$29)),((INT(AI$29/$K108)-INT((AI$29-1)/$K108))*($R108*(1-$E108)+$Q108*(1-$F108))*((1+'Inputs &amp; Summary'!$D$7)^AI$29))),((_xlfn.WEIBULL.DIST(AI$29,$L108,$K108,FALSE)*($R108*(1-$E108)+$Q108*(1-$F108))*((1+'Inputs &amp; Summary'!$D$7)^AI$29))))))</f>
        <v>0</v>
      </c>
      <c r="AJ108" s="114">
        <f>$D108*IF(AJ$29&gt;'Inputs &amp; Summary'!$D$5,0,IF(AJ$29&gt;VLOOKUP($G108,Lists!$J$17:$K$21,2),IF($M108=Lists!$H$3,IF($K108&lt;1,(($S108/$K108)*((1+'Inputs &amp; Summary'!$D$7)^AJ$29)),((INT(AJ$29/$K108)-INT((AJ$29-1)/$K108))*$S108*((1+'Inputs &amp; Summary'!$D$7)^AJ$29))),(_xlfn.WEIBULL.DIST(AJ$29,$L108,$K108,FALSE)*$S108*((1+'Inputs &amp; Summary'!$D$7)^AJ$29))),IF($M108=Lists!$H$3,IF($K108&lt;1,((($R108*(1-$E108)+$Q108*(1-$F108))/$K108)*((1+'Inputs &amp; Summary'!$D$7)^AJ$29)),((INT(AJ$29/$K108)-INT((AJ$29-1)/$K108))*($R108*(1-$E108)+$Q108*(1-$F108))*((1+'Inputs &amp; Summary'!$D$7)^AJ$29))),((_xlfn.WEIBULL.DIST(AJ$29,$L108,$K108,FALSE)*($R108*(1-$E108)+$Q108*(1-$F108))*((1+'Inputs &amp; Summary'!$D$7)^AJ$29))))))</f>
        <v>0</v>
      </c>
      <c r="AK108" s="114">
        <f>$D108*IF(AK$29&gt;'Inputs &amp; Summary'!$D$5,0,IF(AK$29&gt;VLOOKUP($G108,Lists!$J$17:$K$21,2),IF($M108=Lists!$H$3,IF($K108&lt;1,(($S108/$K108)*((1+'Inputs &amp; Summary'!$D$7)^AK$29)),((INT(AK$29/$K108)-INT((AK$29-1)/$K108))*$S108*((1+'Inputs &amp; Summary'!$D$7)^AK$29))),(_xlfn.WEIBULL.DIST(AK$29,$L108,$K108,FALSE)*$S108*((1+'Inputs &amp; Summary'!$D$7)^AK$29))),IF($M108=Lists!$H$3,IF($K108&lt;1,((($R108*(1-$E108)+$Q108*(1-$F108))/$K108)*((1+'Inputs &amp; Summary'!$D$7)^AK$29)),((INT(AK$29/$K108)-INT((AK$29-1)/$K108))*($R108*(1-$E108)+$Q108*(1-$F108))*((1+'Inputs &amp; Summary'!$D$7)^AK$29))),((_xlfn.WEIBULL.DIST(AK$29,$L108,$K108,FALSE)*($R108*(1-$E108)+$Q108*(1-$F108))*((1+'Inputs &amp; Summary'!$D$7)^AK$29))))))</f>
        <v>0</v>
      </c>
      <c r="AL108" s="114">
        <f>$D108*IF(AL$29&gt;'Inputs &amp; Summary'!$D$5,0,IF(AL$29&gt;VLOOKUP($G108,Lists!$J$17:$K$21,2),IF($M108=Lists!$H$3,IF($K108&lt;1,(($S108/$K108)*((1+'Inputs &amp; Summary'!$D$7)^AL$29)),((INT(AL$29/$K108)-INT((AL$29-1)/$K108))*$S108*((1+'Inputs &amp; Summary'!$D$7)^AL$29))),(_xlfn.WEIBULL.DIST(AL$29,$L108,$K108,FALSE)*$S108*((1+'Inputs &amp; Summary'!$D$7)^AL$29))),IF($M108=Lists!$H$3,IF($K108&lt;1,((($R108*(1-$E108)+$Q108*(1-$F108))/$K108)*((1+'Inputs &amp; Summary'!$D$7)^AL$29)),((INT(AL$29/$K108)-INT((AL$29-1)/$K108))*($R108*(1-$E108)+$Q108*(1-$F108))*((1+'Inputs &amp; Summary'!$D$7)^AL$29))),((_xlfn.WEIBULL.DIST(AL$29,$L108,$K108,FALSE)*($R108*(1-$E108)+$Q108*(1-$F108))*((1+'Inputs &amp; Summary'!$D$7)^AL$29))))))</f>
        <v>0</v>
      </c>
      <c r="AM108" s="114">
        <f>$D108*IF(AM$29&gt;'Inputs &amp; Summary'!$D$5,0,IF(AM$29&gt;VLOOKUP($G108,Lists!$J$17:$K$21,2),IF($M108=Lists!$H$3,IF($K108&lt;1,(($S108/$K108)*((1+'Inputs &amp; Summary'!$D$7)^AM$29)),((INT(AM$29/$K108)-INT((AM$29-1)/$K108))*$S108*((1+'Inputs &amp; Summary'!$D$7)^AM$29))),(_xlfn.WEIBULL.DIST(AM$29,$L108,$K108,FALSE)*$S108*((1+'Inputs &amp; Summary'!$D$7)^AM$29))),IF($M108=Lists!$H$3,IF($K108&lt;1,((($R108*(1-$E108)+$Q108*(1-$F108))/$K108)*((1+'Inputs &amp; Summary'!$D$7)^AM$29)),((INT(AM$29/$K108)-INT((AM$29-1)/$K108))*($R108*(1-$E108)+$Q108*(1-$F108))*((1+'Inputs &amp; Summary'!$D$7)^AM$29))),((_xlfn.WEIBULL.DIST(AM$29,$L108,$K108,FALSE)*($R108*(1-$E108)+$Q108*(1-$F108))*((1+'Inputs &amp; Summary'!$D$7)^AM$29))))))</f>
        <v>0</v>
      </c>
      <c r="AN108" s="114">
        <f>$D108*IF(AN$29&gt;'Inputs &amp; Summary'!$D$5,0,IF(AN$29&gt;VLOOKUP($G108,Lists!$J$17:$K$21,2),IF($M108=Lists!$H$3,IF($K108&lt;1,(($S108/$K108)*((1+'Inputs &amp; Summary'!$D$7)^AN$29)),((INT(AN$29/$K108)-INT((AN$29-1)/$K108))*$S108*((1+'Inputs &amp; Summary'!$D$7)^AN$29))),(_xlfn.WEIBULL.DIST(AN$29,$L108,$K108,FALSE)*$S108*((1+'Inputs &amp; Summary'!$D$7)^AN$29))),IF($M108=Lists!$H$3,IF($K108&lt;1,((($R108*(1-$E108)+$Q108*(1-$F108))/$K108)*((1+'Inputs &amp; Summary'!$D$7)^AN$29)),((INT(AN$29/$K108)-INT((AN$29-1)/$K108))*($R108*(1-$E108)+$Q108*(1-$F108))*((1+'Inputs &amp; Summary'!$D$7)^AN$29))),((_xlfn.WEIBULL.DIST(AN$29,$L108,$K108,FALSE)*($R108*(1-$E108)+$Q108*(1-$F108))*((1+'Inputs &amp; Summary'!$D$7)^AN$29))))))</f>
        <v>0</v>
      </c>
      <c r="AO108" s="114">
        <f>$D108*IF(AO$29&gt;'Inputs &amp; Summary'!$D$5,0,IF(AO$29&gt;VLOOKUP($G108,Lists!$J$17:$K$21,2),IF($M108=Lists!$H$3,IF($K108&lt;1,(($S108/$K108)*((1+'Inputs &amp; Summary'!$D$7)^AO$29)),((INT(AO$29/$K108)-INT((AO$29-1)/$K108))*$S108*((1+'Inputs &amp; Summary'!$D$7)^AO$29))),(_xlfn.WEIBULL.DIST(AO$29,$L108,$K108,FALSE)*$S108*((1+'Inputs &amp; Summary'!$D$7)^AO$29))),IF($M108=Lists!$H$3,IF($K108&lt;1,((($R108*(1-$E108)+$Q108*(1-$F108))/$K108)*((1+'Inputs &amp; Summary'!$D$7)^AO$29)),((INT(AO$29/$K108)-INT((AO$29-1)/$K108))*($R108*(1-$E108)+$Q108*(1-$F108))*((1+'Inputs &amp; Summary'!$D$7)^AO$29))),((_xlfn.WEIBULL.DIST(AO$29,$L108,$K108,FALSE)*($R108*(1-$E108)+$Q108*(1-$F108))*((1+'Inputs &amp; Summary'!$D$7)^AO$29))))))</f>
        <v>0</v>
      </c>
      <c r="AP108" s="114">
        <f>$D108*IF(AP$29&gt;'Inputs &amp; Summary'!$D$5,0,IF(AP$29&gt;VLOOKUP($G108,Lists!$J$17:$K$21,2),IF($M108=Lists!$H$3,IF($K108&lt;1,(($S108/$K108)*((1+'Inputs &amp; Summary'!$D$7)^AP$29)),((INT(AP$29/$K108)-INT((AP$29-1)/$K108))*$S108*((1+'Inputs &amp; Summary'!$D$7)^AP$29))),(_xlfn.WEIBULL.DIST(AP$29,$L108,$K108,FALSE)*$S108*((1+'Inputs &amp; Summary'!$D$7)^AP$29))),IF($M108=Lists!$H$3,IF($K108&lt;1,((($R108*(1-$E108)+$Q108*(1-$F108))/$K108)*((1+'Inputs &amp; Summary'!$D$7)^AP$29)),((INT(AP$29/$K108)-INT((AP$29-1)/$K108))*($R108*(1-$E108)+$Q108*(1-$F108))*((1+'Inputs &amp; Summary'!$D$7)^AP$29))),((_xlfn.WEIBULL.DIST(AP$29,$L108,$K108,FALSE)*($R108*(1-$E108)+$Q108*(1-$F108))*((1+'Inputs &amp; Summary'!$D$7)^AP$29))))))</f>
        <v>0</v>
      </c>
      <c r="AQ108" s="114">
        <f>$D108*IF(AQ$29&gt;'Inputs &amp; Summary'!$D$5,0,IF(AQ$29&gt;VLOOKUP($G108,Lists!$J$17:$K$21,2),IF($M108=Lists!$H$3,IF($K108&lt;1,(($S108/$K108)*((1+'Inputs &amp; Summary'!$D$7)^AQ$29)),((INT(AQ$29/$K108)-INT((AQ$29-1)/$K108))*$S108*((1+'Inputs &amp; Summary'!$D$7)^AQ$29))),(_xlfn.WEIBULL.DIST(AQ$29,$L108,$K108,FALSE)*$S108*((1+'Inputs &amp; Summary'!$D$7)^AQ$29))),IF($M108=Lists!$H$3,IF($K108&lt;1,((($R108*(1-$E108)+$Q108*(1-$F108))/$K108)*((1+'Inputs &amp; Summary'!$D$7)^AQ$29)),((INT(AQ$29/$K108)-INT((AQ$29-1)/$K108))*($R108*(1-$E108)+$Q108*(1-$F108))*((1+'Inputs &amp; Summary'!$D$7)^AQ$29))),((_xlfn.WEIBULL.DIST(AQ$29,$L108,$K108,FALSE)*($R108*(1-$E108)+$Q108*(1-$F108))*((1+'Inputs &amp; Summary'!$D$7)^AQ$29))))))</f>
        <v>0</v>
      </c>
      <c r="AR108" s="114">
        <f>$D108*IF(AR$29&gt;'Inputs &amp; Summary'!$D$5,0,IF(AR$29&gt;VLOOKUP($G108,Lists!$J$17:$K$21,2),IF($M108=Lists!$H$3,IF($K108&lt;1,(($S108/$K108)*((1+'Inputs &amp; Summary'!$D$7)^AR$29)),((INT(AR$29/$K108)-INT((AR$29-1)/$K108))*$S108*((1+'Inputs &amp; Summary'!$D$7)^AR$29))),(_xlfn.WEIBULL.DIST(AR$29,$L108,$K108,FALSE)*$S108*((1+'Inputs &amp; Summary'!$D$7)^AR$29))),IF($M108=Lists!$H$3,IF($K108&lt;1,((($R108*(1-$E108)+$Q108*(1-$F108))/$K108)*((1+'Inputs &amp; Summary'!$D$7)^AR$29)),((INT(AR$29/$K108)-INT((AR$29-1)/$K108))*($R108*(1-$E108)+$Q108*(1-$F108))*((1+'Inputs &amp; Summary'!$D$7)^AR$29))),((_xlfn.WEIBULL.DIST(AR$29,$L108,$K108,FALSE)*($R108*(1-$E108)+$Q108*(1-$F108))*((1+'Inputs &amp; Summary'!$D$7)^AR$29))))))</f>
        <v>0</v>
      </c>
      <c r="AS108" s="114">
        <f>$D108*IF(AS$29&gt;'Inputs &amp; Summary'!$D$5,0,IF(AS$29&gt;VLOOKUP($G108,Lists!$J$17:$K$21,2),IF($M108=Lists!$H$3,IF($K108&lt;1,(($S108/$K108)*((1+'Inputs &amp; Summary'!$D$7)^AS$29)),((INT(AS$29/$K108)-INT((AS$29-1)/$K108))*$S108*((1+'Inputs &amp; Summary'!$D$7)^AS$29))),(_xlfn.WEIBULL.DIST(AS$29,$L108,$K108,FALSE)*$S108*((1+'Inputs &amp; Summary'!$D$7)^AS$29))),IF($M108=Lists!$H$3,IF($K108&lt;1,((($R108*(1-$E108)+$Q108*(1-$F108))/$K108)*((1+'Inputs &amp; Summary'!$D$7)^AS$29)),((INT(AS$29/$K108)-INT((AS$29-1)/$K108))*($R108*(1-$E108)+$Q108*(1-$F108))*((1+'Inputs &amp; Summary'!$D$7)^AS$29))),((_xlfn.WEIBULL.DIST(AS$29,$L108,$K108,FALSE)*($R108*(1-$E108)+$Q108*(1-$F108))*((1+'Inputs &amp; Summary'!$D$7)^AS$29))))))</f>
        <v>0</v>
      </c>
      <c r="AT108" s="114">
        <f>$D108*IF(AT$29&gt;'Inputs &amp; Summary'!$D$5,0,IF(AT$29&gt;VLOOKUP($G108,Lists!$J$17:$K$21,2),IF($M108=Lists!$H$3,IF($K108&lt;1,(($S108/$K108)*((1+'Inputs &amp; Summary'!$D$7)^AT$29)),((INT(AT$29/$K108)-INT((AT$29-1)/$K108))*$S108*((1+'Inputs &amp; Summary'!$D$7)^AT$29))),(_xlfn.WEIBULL.DIST(AT$29,$L108,$K108,FALSE)*$S108*((1+'Inputs &amp; Summary'!$D$7)^AT$29))),IF($M108=Lists!$H$3,IF($K108&lt;1,((($R108*(1-$E108)+$Q108*(1-$F108))/$K108)*((1+'Inputs &amp; Summary'!$D$7)^AT$29)),((INT(AT$29/$K108)-INT((AT$29-1)/$K108))*($R108*(1-$E108)+$Q108*(1-$F108))*((1+'Inputs &amp; Summary'!$D$7)^AT$29))),((_xlfn.WEIBULL.DIST(AT$29,$L108,$K108,FALSE)*($R108*(1-$E108)+$Q108*(1-$F108))*((1+'Inputs &amp; Summary'!$D$7)^AT$29))))))</f>
        <v>0</v>
      </c>
      <c r="AU108" s="114">
        <f>$D108*IF(AU$29&gt;'Inputs &amp; Summary'!$D$5,0,IF(AU$29&gt;VLOOKUP($G108,Lists!$J$17:$K$21,2),IF($M108=Lists!$H$3,IF($K108&lt;1,(($S108/$K108)*((1+'Inputs &amp; Summary'!$D$7)^AU$29)),((INT(AU$29/$K108)-INT((AU$29-1)/$K108))*$S108*((1+'Inputs &amp; Summary'!$D$7)^AU$29))),(_xlfn.WEIBULL.DIST(AU$29,$L108,$K108,FALSE)*$S108*((1+'Inputs &amp; Summary'!$D$7)^AU$29))),IF($M108=Lists!$H$3,IF($K108&lt;1,((($R108*(1-$E108)+$Q108*(1-$F108))/$K108)*((1+'Inputs &amp; Summary'!$D$7)^AU$29)),((INT(AU$29/$K108)-INT((AU$29-1)/$K108))*($R108*(1-$E108)+$Q108*(1-$F108))*((1+'Inputs &amp; Summary'!$D$7)^AU$29))),((_xlfn.WEIBULL.DIST(AU$29,$L108,$K108,FALSE)*($R108*(1-$E108)+$Q108*(1-$F108))*((1+'Inputs &amp; Summary'!$D$7)^AU$29))))))</f>
        <v>0</v>
      </c>
      <c r="AV108" s="114">
        <f>$D108*IF(AV$29&gt;'Inputs &amp; Summary'!$D$5,0,IF(AV$29&gt;VLOOKUP($G108,Lists!$J$17:$K$21,2),IF($M108=Lists!$H$3,IF($K108&lt;1,(($S108/$K108)*((1+'Inputs &amp; Summary'!$D$7)^AV$29)),((INT(AV$29/$K108)-INT((AV$29-1)/$K108))*$S108*((1+'Inputs &amp; Summary'!$D$7)^AV$29))),(_xlfn.WEIBULL.DIST(AV$29,$L108,$K108,FALSE)*$S108*((1+'Inputs &amp; Summary'!$D$7)^AV$29))),IF($M108=Lists!$H$3,IF($K108&lt;1,((($R108*(1-$E108)+$Q108*(1-$F108))/$K108)*((1+'Inputs &amp; Summary'!$D$7)^AV$29)),((INT(AV$29/$K108)-INT((AV$29-1)/$K108))*($R108*(1-$E108)+$Q108*(1-$F108))*((1+'Inputs &amp; Summary'!$D$7)^AV$29))),((_xlfn.WEIBULL.DIST(AV$29,$L108,$K108,FALSE)*($R108*(1-$E108)+$Q108*(1-$F108))*((1+'Inputs &amp; Summary'!$D$7)^AV$29))))))</f>
        <v>0</v>
      </c>
      <c r="AW108" s="114">
        <f>$D108*IF(AW$29&gt;'Inputs &amp; Summary'!$D$5,0,IF(AW$29&gt;VLOOKUP($G108,Lists!$J$17:$K$21,2),IF($M108=Lists!$H$3,IF($K108&lt;1,(($S108/$K108)*((1+'Inputs &amp; Summary'!$D$7)^AW$29)),((INT(AW$29/$K108)-INT((AW$29-1)/$K108))*$S108*((1+'Inputs &amp; Summary'!$D$7)^AW$29))),(_xlfn.WEIBULL.DIST(AW$29,$L108,$K108,FALSE)*$S108*((1+'Inputs &amp; Summary'!$D$7)^AW$29))),IF($M108=Lists!$H$3,IF($K108&lt;1,((($R108*(1-$E108)+$Q108*(1-$F108))/$K108)*((1+'Inputs &amp; Summary'!$D$7)^AW$29)),((INT(AW$29/$K108)-INT((AW$29-1)/$K108))*($R108*(1-$E108)+$Q108*(1-$F108))*((1+'Inputs &amp; Summary'!$D$7)^AW$29))),((_xlfn.WEIBULL.DIST(AW$29,$L108,$K108,FALSE)*($R108*(1-$E108)+$Q108*(1-$F108))*((1+'Inputs &amp; Summary'!$D$7)^AW$29))))))</f>
        <v>0</v>
      </c>
      <c r="AX108" s="114">
        <f>$D108*IF(AX$29&gt;'Inputs &amp; Summary'!$D$5,0,IF(AX$29&gt;VLOOKUP($G108,Lists!$J$17:$K$21,2),IF($M108=Lists!$H$3,IF($K108&lt;1,(($S108/$K108)*((1+'Inputs &amp; Summary'!$D$7)^AX$29)),((INT(AX$29/$K108)-INT((AX$29-1)/$K108))*$S108*((1+'Inputs &amp; Summary'!$D$7)^AX$29))),(_xlfn.WEIBULL.DIST(AX$29,$L108,$K108,FALSE)*$S108*((1+'Inputs &amp; Summary'!$D$7)^AX$29))),IF($M108=Lists!$H$3,IF($K108&lt;1,((($R108*(1-$E108)+$Q108*(1-$F108))/$K108)*((1+'Inputs &amp; Summary'!$D$7)^AX$29)),((INT(AX$29/$K108)-INT((AX$29-1)/$K108))*($R108*(1-$E108)+$Q108*(1-$F108))*((1+'Inputs &amp; Summary'!$D$7)^AX$29))),((_xlfn.WEIBULL.DIST(AX$29,$L108,$K108,FALSE)*($R108*(1-$E108)+$Q108*(1-$F108))*((1+'Inputs &amp; Summary'!$D$7)^AX$29))))))</f>
        <v>0</v>
      </c>
      <c r="AY108" s="114">
        <f>$D108*IF(AY$29&gt;'Inputs &amp; Summary'!$D$5,0,IF(AY$29&gt;VLOOKUP($G108,Lists!$J$17:$K$21,2),IF($M108=Lists!$H$3,IF($K108&lt;1,(($S108/$K108)*((1+'Inputs &amp; Summary'!$D$7)^AY$29)),((INT(AY$29/$K108)-INT((AY$29-1)/$K108))*$S108*((1+'Inputs &amp; Summary'!$D$7)^AY$29))),(_xlfn.WEIBULL.DIST(AY$29,$L108,$K108,FALSE)*$S108*((1+'Inputs &amp; Summary'!$D$7)^AY$29))),IF($M108=Lists!$H$3,IF($K108&lt;1,((($R108*(1-$E108)+$Q108*(1-$F108))/$K108)*((1+'Inputs &amp; Summary'!$D$7)^AY$29)),((INT(AY$29/$K108)-INT((AY$29-1)/$K108))*($R108*(1-$E108)+$Q108*(1-$F108))*((1+'Inputs &amp; Summary'!$D$7)^AY$29))),((_xlfn.WEIBULL.DIST(AY$29,$L108,$K108,FALSE)*($R108*(1-$E108)+$Q108*(1-$F108))*((1+'Inputs &amp; Summary'!$D$7)^AY$29))))))</f>
        <v>0</v>
      </c>
      <c r="AZ108" s="114">
        <f>$D108*IF(AZ$29&gt;'Inputs &amp; Summary'!$D$5,0,IF(AZ$29&gt;VLOOKUP($G108,Lists!$J$17:$K$21,2),IF($M108=Lists!$H$3,IF($K108&lt;1,(($S108/$K108)*((1+'Inputs &amp; Summary'!$D$7)^AZ$29)),((INT(AZ$29/$K108)-INT((AZ$29-1)/$K108))*$S108*((1+'Inputs &amp; Summary'!$D$7)^AZ$29))),(_xlfn.WEIBULL.DIST(AZ$29,$L108,$K108,FALSE)*$S108*((1+'Inputs &amp; Summary'!$D$7)^AZ$29))),IF($M108=Lists!$H$3,IF($K108&lt;1,((($R108*(1-$E108)+$Q108*(1-$F108))/$K108)*((1+'Inputs &amp; Summary'!$D$7)^AZ$29)),((INT(AZ$29/$K108)-INT((AZ$29-1)/$K108))*($R108*(1-$E108)+$Q108*(1-$F108))*((1+'Inputs &amp; Summary'!$D$7)^AZ$29))),((_xlfn.WEIBULL.DIST(AZ$29,$L108,$K108,FALSE)*($R108*(1-$E108)+$Q108*(1-$F108))*((1+'Inputs &amp; Summary'!$D$7)^AZ$29))))))</f>
        <v>0</v>
      </c>
      <c r="BA108" s="114">
        <f>$D108*IF(BA$29&gt;'Inputs &amp; Summary'!$D$5,0,IF(BA$29&gt;VLOOKUP($G108,Lists!$J$17:$K$21,2),IF($M108=Lists!$H$3,IF($K108&lt;1,(($S108/$K108)*((1+'Inputs &amp; Summary'!$D$7)^BA$29)),((INT(BA$29/$K108)-INT((BA$29-1)/$K108))*$S108*((1+'Inputs &amp; Summary'!$D$7)^BA$29))),(_xlfn.WEIBULL.DIST(BA$29,$L108,$K108,FALSE)*$S108*((1+'Inputs &amp; Summary'!$D$7)^BA$29))),IF($M108=Lists!$H$3,IF($K108&lt;1,((($R108*(1-$E108)+$Q108*(1-$F108))/$K108)*((1+'Inputs &amp; Summary'!$D$7)^BA$29)),((INT(BA$29/$K108)-INT((BA$29-1)/$K108))*($R108*(1-$E108)+$Q108*(1-$F108))*((1+'Inputs &amp; Summary'!$D$7)^BA$29))),((_xlfn.WEIBULL.DIST(BA$29,$L108,$K108,FALSE)*($R108*(1-$E108)+$Q108*(1-$F108))*((1+'Inputs &amp; Summary'!$D$7)^BA$29))))))</f>
        <v>0</v>
      </c>
      <c r="BB108" s="114">
        <f>$D108*IF(BB$29&gt;'Inputs &amp; Summary'!$D$5,0,IF(BB$29&gt;VLOOKUP($G108,Lists!$J$17:$K$21,2),IF($M108=Lists!$H$3,IF($K108&lt;1,(($S108/$K108)*((1+'Inputs &amp; Summary'!$D$7)^BB$29)),((INT(BB$29/$K108)-INT((BB$29-1)/$K108))*$S108*((1+'Inputs &amp; Summary'!$D$7)^BB$29))),(_xlfn.WEIBULL.DIST(BB$29,$L108,$K108,FALSE)*$S108*((1+'Inputs &amp; Summary'!$D$7)^BB$29))),IF($M108=Lists!$H$3,IF($K108&lt;1,((($R108*(1-$E108)+$Q108*(1-$F108))/$K108)*((1+'Inputs &amp; Summary'!$D$7)^BB$29)),((INT(BB$29/$K108)-INT((BB$29-1)/$K108))*($R108*(1-$E108)+$Q108*(1-$F108))*((1+'Inputs &amp; Summary'!$D$7)^BB$29))),((_xlfn.WEIBULL.DIST(BB$29,$L108,$K108,FALSE)*($R108*(1-$E108)+$Q108*(1-$F108))*((1+'Inputs &amp; Summary'!$D$7)^BB$29))))))</f>
        <v>0</v>
      </c>
      <c r="BC108" s="114">
        <f>$D108*IF(BC$29&gt;'Inputs &amp; Summary'!$D$5,0,IF(BC$29&gt;VLOOKUP($G108,Lists!$J$17:$K$21,2),IF($M108=Lists!$H$3,IF($K108&lt;1,(($S108/$K108)*((1+'Inputs &amp; Summary'!$D$7)^BC$29)),((INT(BC$29/$K108)-INT((BC$29-1)/$K108))*$S108*((1+'Inputs &amp; Summary'!$D$7)^BC$29))),(_xlfn.WEIBULL.DIST(BC$29,$L108,$K108,FALSE)*$S108*((1+'Inputs &amp; Summary'!$D$7)^BC$29))),IF($M108=Lists!$H$3,IF($K108&lt;1,((($R108*(1-$E108)+$Q108*(1-$F108))/$K108)*((1+'Inputs &amp; Summary'!$D$7)^BC$29)),((INT(BC$29/$K108)-INT((BC$29-1)/$K108))*($R108*(1-$E108)+$Q108*(1-$F108))*((1+'Inputs &amp; Summary'!$D$7)^BC$29))),((_xlfn.WEIBULL.DIST(BC$29,$L108,$K108,FALSE)*($R108*(1-$E108)+$Q108*(1-$F108))*((1+'Inputs &amp; Summary'!$D$7)^BC$29))))))</f>
        <v>0</v>
      </c>
      <c r="BD108" s="114">
        <f>$D108*IF(BD$29&gt;'Inputs &amp; Summary'!$D$5,0,IF(BD$29&gt;VLOOKUP($G108,Lists!$J$17:$K$21,2),IF($M108=Lists!$H$3,IF($K108&lt;1,(($S108/$K108)*((1+'Inputs &amp; Summary'!$D$7)^BD$29)),((INT(BD$29/$K108)-INT((BD$29-1)/$K108))*$S108*((1+'Inputs &amp; Summary'!$D$7)^BD$29))),(_xlfn.WEIBULL.DIST(BD$29,$L108,$K108,FALSE)*$S108*((1+'Inputs &amp; Summary'!$D$7)^BD$29))),IF($M108=Lists!$H$3,IF($K108&lt;1,((($R108*(1-$E108)+$Q108*(1-$F108))/$K108)*((1+'Inputs &amp; Summary'!$D$7)^BD$29)),((INT(BD$29/$K108)-INT((BD$29-1)/$K108))*($R108*(1-$E108)+$Q108*(1-$F108))*((1+'Inputs &amp; Summary'!$D$7)^BD$29))),((_xlfn.WEIBULL.DIST(BD$29,$L108,$K108,FALSE)*($R108*(1-$E108)+$Q108*(1-$F108))*((1+'Inputs &amp; Summary'!$D$7)^BD$29))))))</f>
        <v>0</v>
      </c>
      <c r="BE108" s="114">
        <f>$D108*IF(BE$29&gt;'Inputs &amp; Summary'!$D$5,0,IF(BE$29&gt;VLOOKUP($G108,Lists!$J$17:$K$21,2),IF($M108=Lists!$H$3,IF($K108&lt;1,(($S108/$K108)*((1+'Inputs &amp; Summary'!$D$7)^BE$29)),((INT(BE$29/$K108)-INT((BE$29-1)/$K108))*$S108*((1+'Inputs &amp; Summary'!$D$7)^BE$29))),(_xlfn.WEIBULL.DIST(BE$29,$L108,$K108,FALSE)*$S108*((1+'Inputs &amp; Summary'!$D$7)^BE$29))),IF($M108=Lists!$H$3,IF($K108&lt;1,((($R108*(1-$E108)+$Q108*(1-$F108))/$K108)*((1+'Inputs &amp; Summary'!$D$7)^BE$29)),((INT(BE$29/$K108)-INT((BE$29-1)/$K108))*($R108*(1-$E108)+$Q108*(1-$F108))*((1+'Inputs &amp; Summary'!$D$7)^BE$29))),((_xlfn.WEIBULL.DIST(BE$29,$L108,$K108,FALSE)*($R108*(1-$E108)+$Q108*(1-$F108))*((1+'Inputs &amp; Summary'!$D$7)^BE$29))))))</f>
        <v>0</v>
      </c>
      <c r="BF108" s="114">
        <f>$D108*IF(BF$29&gt;'Inputs &amp; Summary'!$D$5,0,IF(BF$29&gt;VLOOKUP($G108,Lists!$J$17:$K$21,2),IF($M108=Lists!$H$3,IF($K108&lt;1,(($S108/$K108)*((1+'Inputs &amp; Summary'!$D$7)^BF$29)),((INT(BF$29/$K108)-INT((BF$29-1)/$K108))*$S108*((1+'Inputs &amp; Summary'!$D$7)^BF$29))),(_xlfn.WEIBULL.DIST(BF$29,$L108,$K108,FALSE)*$S108*((1+'Inputs &amp; Summary'!$D$7)^BF$29))),IF($M108=Lists!$H$3,IF($K108&lt;1,((($R108*(1-$E108)+$Q108*(1-$F108))/$K108)*((1+'Inputs &amp; Summary'!$D$7)^BF$29)),((INT(BF$29/$K108)-INT((BF$29-1)/$K108))*($R108*(1-$E108)+$Q108*(1-$F108))*((1+'Inputs &amp; Summary'!$D$7)^BF$29))),((_xlfn.WEIBULL.DIST(BF$29,$L108,$K108,FALSE)*($R108*(1-$E108)+$Q108*(1-$F108))*((1+'Inputs &amp; Summary'!$D$7)^BF$29))))))</f>
        <v>0</v>
      </c>
      <c r="BG108" s="114">
        <f>$D108*IF(BG$29&gt;'Inputs &amp; Summary'!$D$5,0,IF(BG$29&gt;VLOOKUP($G108,Lists!$J$17:$K$21,2),IF($M108=Lists!$H$3,IF($K108&lt;1,(($S108/$K108)*((1+'Inputs &amp; Summary'!$D$7)^BG$29)),((INT(BG$29/$K108)-INT((BG$29-1)/$K108))*$S108*((1+'Inputs &amp; Summary'!$D$7)^BG$29))),(_xlfn.WEIBULL.DIST(BG$29,$L108,$K108,FALSE)*$S108*((1+'Inputs &amp; Summary'!$D$7)^BG$29))),IF($M108=Lists!$H$3,IF($K108&lt;1,((($R108*(1-$E108)+$Q108*(1-$F108))/$K108)*((1+'Inputs &amp; Summary'!$D$7)^BG$29)),((INT(BG$29/$K108)-INT((BG$29-1)/$K108))*($R108*(1-$E108)+$Q108*(1-$F108))*((1+'Inputs &amp; Summary'!$D$7)^BG$29))),((_xlfn.WEIBULL.DIST(BG$29,$L108,$K108,FALSE)*($R108*(1-$E108)+$Q108*(1-$F108))*((1+'Inputs &amp; Summary'!$D$7)^BG$29))))))</f>
        <v>0</v>
      </c>
      <c r="BH108" s="114">
        <f>$D108*IF(BH$29&gt;'Inputs &amp; Summary'!$D$5,0,IF(BH$29&gt;VLOOKUP($G108,Lists!$J$17:$K$21,2),IF($M108=Lists!$H$3,IF($K108&lt;1,(($S108/$K108)*((1+'Inputs &amp; Summary'!$D$7)^BH$29)),((INT(BH$29/$K108)-INT((BH$29-1)/$K108))*$S108*((1+'Inputs &amp; Summary'!$D$7)^BH$29))),(_xlfn.WEIBULL.DIST(BH$29,$L108,$K108,FALSE)*$S108*((1+'Inputs &amp; Summary'!$D$7)^BH$29))),IF($M108=Lists!$H$3,IF($K108&lt;1,((($R108*(1-$E108)+$Q108*(1-$F108))/$K108)*((1+'Inputs &amp; Summary'!$D$7)^BH$29)),((INT(BH$29/$K108)-INT((BH$29-1)/$K108))*($R108*(1-$E108)+$Q108*(1-$F108))*((1+'Inputs &amp; Summary'!$D$7)^BH$29))),((_xlfn.WEIBULL.DIST(BH$29,$L108,$K108,FALSE)*($R108*(1-$E108)+$Q108*(1-$F108))*((1+'Inputs &amp; Summary'!$D$7)^BH$29))))))</f>
        <v>0</v>
      </c>
      <c r="BI108" s="114">
        <f>$D108*IF(BI$29&gt;'Inputs &amp; Summary'!$D$5,0,IF(BI$29&gt;VLOOKUP($G108,Lists!$J$17:$K$21,2),IF($M108=Lists!$H$3,IF($K108&lt;1,(($S108/$K108)*((1+'Inputs &amp; Summary'!$D$7)^BI$29)),((INT(BI$29/$K108)-INT((BI$29-1)/$K108))*$S108*((1+'Inputs &amp; Summary'!$D$7)^BI$29))),(_xlfn.WEIBULL.DIST(BI$29,$L108,$K108,FALSE)*$S108*((1+'Inputs &amp; Summary'!$D$7)^BI$29))),IF($M108=Lists!$H$3,IF($K108&lt;1,((($R108*(1-$E108)+$Q108*(1-$F108))/$K108)*((1+'Inputs &amp; Summary'!$D$7)^BI$29)),((INT(BI$29/$K108)-INT((BI$29-1)/$K108))*($R108*(1-$E108)+$Q108*(1-$F108))*((1+'Inputs &amp; Summary'!$D$7)^BI$29))),((_xlfn.WEIBULL.DIST(BI$29,$L108,$K108,FALSE)*($R108*(1-$E108)+$Q108*(1-$F108))*((1+'Inputs &amp; Summary'!$D$7)^BI$29))))))</f>
        <v>0</v>
      </c>
      <c r="BJ108" s="114">
        <f>$D108*IF(BJ$29&gt;'Inputs &amp; Summary'!$D$5,0,IF(BJ$29&gt;VLOOKUP($G108,Lists!$J$17:$K$21,2),IF($M108=Lists!$H$3,IF($K108&lt;1,(($S108/$K108)*((1+'Inputs &amp; Summary'!$D$7)^BJ$29)),((INT(BJ$29/$K108)-INT((BJ$29-1)/$K108))*$S108*((1+'Inputs &amp; Summary'!$D$7)^BJ$29))),(_xlfn.WEIBULL.DIST(BJ$29,$L108,$K108,FALSE)*$S108*((1+'Inputs &amp; Summary'!$D$7)^BJ$29))),IF($M108=Lists!$H$3,IF($K108&lt;1,((($R108*(1-$E108)+$Q108*(1-$F108))/$K108)*((1+'Inputs &amp; Summary'!$D$7)^BJ$29)),((INT(BJ$29/$K108)-INT((BJ$29-1)/$K108))*($R108*(1-$E108)+$Q108*(1-$F108))*((1+'Inputs &amp; Summary'!$D$7)^BJ$29))),((_xlfn.WEIBULL.DIST(BJ$29,$L108,$K108,FALSE)*($R108*(1-$E108)+$Q108*(1-$F108))*((1+'Inputs &amp; Summary'!$D$7)^BJ$29))))))</f>
        <v>0</v>
      </c>
      <c r="BK108" s="114">
        <f>$D108*IF(BK$29&gt;'Inputs &amp; Summary'!$D$5,0,IF(BK$29&gt;VLOOKUP($G108,Lists!$J$17:$K$21,2),IF($M108=Lists!$H$3,IF($K108&lt;1,(($S108/$K108)*((1+'Inputs &amp; Summary'!$D$7)^BK$29)),((INT(BK$29/$K108)-INT((BK$29-1)/$K108))*$S108*((1+'Inputs &amp; Summary'!$D$7)^BK$29))),(_xlfn.WEIBULL.DIST(BK$29,$L108,$K108,FALSE)*$S108*((1+'Inputs &amp; Summary'!$D$7)^BK$29))),IF($M108=Lists!$H$3,IF($K108&lt;1,((($R108*(1-$E108)+$Q108*(1-$F108))/$K108)*((1+'Inputs &amp; Summary'!$D$7)^BK$29)),((INT(BK$29/$K108)-INT((BK$29-1)/$K108))*($R108*(1-$E108)+$Q108*(1-$F108))*((1+'Inputs &amp; Summary'!$D$7)^BK$29))),((_xlfn.WEIBULL.DIST(BK$29,$L108,$K108,FALSE)*($R108*(1-$E108)+$Q108*(1-$F108))*((1+'Inputs &amp; Summary'!$D$7)^BK$29))))))</f>
        <v>0</v>
      </c>
      <c r="BL108" s="114">
        <f>$D108*IF(BL$29&gt;'Inputs &amp; Summary'!$D$5,0,IF(BL$29&gt;VLOOKUP($G108,Lists!$J$17:$K$21,2),IF($M108=Lists!$H$3,IF($K108&lt;1,(($S108/$K108)*((1+'Inputs &amp; Summary'!$D$7)^BL$29)),((INT(BL$29/$K108)-INT((BL$29-1)/$K108))*$S108*((1+'Inputs &amp; Summary'!$D$7)^BL$29))),(_xlfn.WEIBULL.DIST(BL$29,$L108,$K108,FALSE)*$S108*((1+'Inputs &amp; Summary'!$D$7)^BL$29))),IF($M108=Lists!$H$3,IF($K108&lt;1,((($R108*(1-$E108)+$Q108*(1-$F108))/$K108)*((1+'Inputs &amp; Summary'!$D$7)^BL$29)),((INT(BL$29/$K108)-INT((BL$29-1)/$K108))*($R108*(1-$E108)+$Q108*(1-$F108))*((1+'Inputs &amp; Summary'!$D$7)^BL$29))),((_xlfn.WEIBULL.DIST(BL$29,$L108,$K108,FALSE)*($R108*(1-$E108)+$Q108*(1-$F108))*((1+'Inputs &amp; Summary'!$D$7)^BL$29))))))</f>
        <v>0</v>
      </c>
    </row>
    <row r="109" spans="1:64" s="1" customFormat="1" ht="28.8" x14ac:dyDescent="0.3">
      <c r="A109" s="79" t="s">
        <v>164</v>
      </c>
      <c r="B109" s="33" t="s">
        <v>307</v>
      </c>
      <c r="C109" s="33" t="s">
        <v>143</v>
      </c>
      <c r="D109" s="68">
        <v>0</v>
      </c>
      <c r="E109" s="68"/>
      <c r="F109" s="68"/>
      <c r="G109" s="213" t="s">
        <v>433</v>
      </c>
      <c r="H109" s="34" t="s">
        <v>292</v>
      </c>
      <c r="I109" s="34" t="s">
        <v>270</v>
      </c>
      <c r="J109" s="33">
        <f>VLOOKUP(I109,'Labor Rates'!$A$1:$B$16,2)</f>
        <v>25.173076923076923</v>
      </c>
      <c r="K109" s="35">
        <v>1</v>
      </c>
      <c r="L109" s="35">
        <v>1</v>
      </c>
      <c r="M109" s="33" t="s">
        <v>259</v>
      </c>
      <c r="N109" s="84">
        <f>'Inputs &amp; Summary'!$D$42</f>
        <v>103.04449648711943</v>
      </c>
      <c r="O109" s="35">
        <v>0.08</v>
      </c>
      <c r="P109" s="5">
        <v>0</v>
      </c>
      <c r="Q109" s="73">
        <f t="shared" si="16"/>
        <v>207.51576292559901</v>
      </c>
      <c r="R109" s="73">
        <f t="shared" si="17"/>
        <v>0</v>
      </c>
      <c r="S109" s="74">
        <f t="shared" si="18"/>
        <v>0</v>
      </c>
      <c r="T109" s="88"/>
      <c r="U109" s="80"/>
      <c r="V109" s="87">
        <f t="shared" si="19"/>
        <v>0</v>
      </c>
      <c r="W109" s="87">
        <f>NPV('Inputs &amp; Summary'!$D$6,Y109:BL109)</f>
        <v>0</v>
      </c>
      <c r="X109" s="90">
        <f t="shared" si="20"/>
        <v>0</v>
      </c>
      <c r="Y109" s="114">
        <f>$D109*IF(Y$29&gt;'Inputs &amp; Summary'!$D$5,0,IF(Y$29&gt;VLOOKUP($G109,Lists!$J$17:$K$21,2),IF($M109=Lists!$H$3,IF($K109&lt;1,(($S109/$K109)*((1+'Inputs &amp; Summary'!$D$7)^Y$29)),((INT(Y$29/$K109)-INT((Y$29-1)/$K109))*$S109*((1+'Inputs &amp; Summary'!$D$7)^Y$29))),(_xlfn.WEIBULL.DIST(Y$29,$L109,$K109,FALSE)*$S109*((1+'Inputs &amp; Summary'!$D$7)^Y$29))),IF($M109=Lists!$H$3,IF($K109&lt;1,((($R109*(1-$E109)+$Q109*(1-$F109))/$K109)*((1+'Inputs &amp; Summary'!$D$7)^Y$29)),((INT(Y$29/$K109)-INT((Y$29-1)/$K109))*($R109*(1-$E109)+$Q109*(1-$F109))*((1+'Inputs &amp; Summary'!$D$7)^Y$29))),((_xlfn.WEIBULL.DIST(Y$29,$L109,$K109,FALSE)*($R109*(1-$E109)+$Q109*(1-$F109))*((1+'Inputs &amp; Summary'!$D$7)^Y$29))))))</f>
        <v>0</v>
      </c>
      <c r="Z109" s="114">
        <f>$D109*IF(Z$29&gt;'Inputs &amp; Summary'!$D$5,0,IF(Z$29&gt;VLOOKUP($G109,Lists!$J$17:$K$21,2),IF($M109=Lists!$H$3,IF($K109&lt;1,(($S109/$K109)*((1+'Inputs &amp; Summary'!$D$7)^Z$29)),((INT(Z$29/$K109)-INT((Z$29-1)/$K109))*$S109*((1+'Inputs &amp; Summary'!$D$7)^Z$29))),(_xlfn.WEIBULL.DIST(Z$29,$L109,$K109,FALSE)*$S109*((1+'Inputs &amp; Summary'!$D$7)^Z$29))),IF($M109=Lists!$H$3,IF($K109&lt;1,((($R109*(1-$E109)+$Q109*(1-$F109))/$K109)*((1+'Inputs &amp; Summary'!$D$7)^Z$29)),((INT(Z$29/$K109)-INT((Z$29-1)/$K109))*($R109*(1-$E109)+$Q109*(1-$F109))*((1+'Inputs &amp; Summary'!$D$7)^Z$29))),((_xlfn.WEIBULL.DIST(Z$29,$L109,$K109,FALSE)*($R109*(1-$E109)+$Q109*(1-$F109))*((1+'Inputs &amp; Summary'!$D$7)^Z$29))))))</f>
        <v>0</v>
      </c>
      <c r="AA109" s="114">
        <f>$D109*IF(AA$29&gt;'Inputs &amp; Summary'!$D$5,0,IF(AA$29&gt;VLOOKUP($G109,Lists!$J$17:$K$21,2),IF($M109=Lists!$H$3,IF($K109&lt;1,(($S109/$K109)*((1+'Inputs &amp; Summary'!$D$7)^AA$29)),((INT(AA$29/$K109)-INT((AA$29-1)/$K109))*$S109*((1+'Inputs &amp; Summary'!$D$7)^AA$29))),(_xlfn.WEIBULL.DIST(AA$29,$L109,$K109,FALSE)*$S109*((1+'Inputs &amp; Summary'!$D$7)^AA$29))),IF($M109=Lists!$H$3,IF($K109&lt;1,((($R109*(1-$E109)+$Q109*(1-$F109))/$K109)*((1+'Inputs &amp; Summary'!$D$7)^AA$29)),((INT(AA$29/$K109)-INT((AA$29-1)/$K109))*($R109*(1-$E109)+$Q109*(1-$F109))*((1+'Inputs &amp; Summary'!$D$7)^AA$29))),((_xlfn.WEIBULL.DIST(AA$29,$L109,$K109,FALSE)*($R109*(1-$E109)+$Q109*(1-$F109))*((1+'Inputs &amp; Summary'!$D$7)^AA$29))))))</f>
        <v>0</v>
      </c>
      <c r="AB109" s="114">
        <f>$D109*IF(AB$29&gt;'Inputs &amp; Summary'!$D$5,0,IF(AB$29&gt;VLOOKUP($G109,Lists!$J$17:$K$21,2),IF($M109=Lists!$H$3,IF($K109&lt;1,(($S109/$K109)*((1+'Inputs &amp; Summary'!$D$7)^AB$29)),((INT(AB$29/$K109)-INT((AB$29-1)/$K109))*$S109*((1+'Inputs &amp; Summary'!$D$7)^AB$29))),(_xlfn.WEIBULL.DIST(AB$29,$L109,$K109,FALSE)*$S109*((1+'Inputs &amp; Summary'!$D$7)^AB$29))),IF($M109=Lists!$H$3,IF($K109&lt;1,((($R109*(1-$E109)+$Q109*(1-$F109))/$K109)*((1+'Inputs &amp; Summary'!$D$7)^AB$29)),((INT(AB$29/$K109)-INT((AB$29-1)/$K109))*($R109*(1-$E109)+$Q109*(1-$F109))*((1+'Inputs &amp; Summary'!$D$7)^AB$29))),((_xlfn.WEIBULL.DIST(AB$29,$L109,$K109,FALSE)*($R109*(1-$E109)+$Q109*(1-$F109))*((1+'Inputs &amp; Summary'!$D$7)^AB$29))))))</f>
        <v>0</v>
      </c>
      <c r="AC109" s="114">
        <f>$D109*IF(AC$29&gt;'Inputs &amp; Summary'!$D$5,0,IF(AC$29&gt;VLOOKUP($G109,Lists!$J$17:$K$21,2),IF($M109=Lists!$H$3,IF($K109&lt;1,(($S109/$K109)*((1+'Inputs &amp; Summary'!$D$7)^AC$29)),((INT(AC$29/$K109)-INT((AC$29-1)/$K109))*$S109*((1+'Inputs &amp; Summary'!$D$7)^AC$29))),(_xlfn.WEIBULL.DIST(AC$29,$L109,$K109,FALSE)*$S109*((1+'Inputs &amp; Summary'!$D$7)^AC$29))),IF($M109=Lists!$H$3,IF($K109&lt;1,((($R109*(1-$E109)+$Q109*(1-$F109))/$K109)*((1+'Inputs &amp; Summary'!$D$7)^AC$29)),((INT(AC$29/$K109)-INT((AC$29-1)/$K109))*($R109*(1-$E109)+$Q109*(1-$F109))*((1+'Inputs &amp; Summary'!$D$7)^AC$29))),((_xlfn.WEIBULL.DIST(AC$29,$L109,$K109,FALSE)*($R109*(1-$E109)+$Q109*(1-$F109))*((1+'Inputs &amp; Summary'!$D$7)^AC$29))))))</f>
        <v>0</v>
      </c>
      <c r="AD109" s="114">
        <f>$D109*IF(AD$29&gt;'Inputs &amp; Summary'!$D$5,0,IF(AD$29&gt;VLOOKUP($G109,Lists!$J$17:$K$21,2),IF($M109=Lists!$H$3,IF($K109&lt;1,(($S109/$K109)*((1+'Inputs &amp; Summary'!$D$7)^AD$29)),((INT(AD$29/$K109)-INT((AD$29-1)/$K109))*$S109*((1+'Inputs &amp; Summary'!$D$7)^AD$29))),(_xlfn.WEIBULL.DIST(AD$29,$L109,$K109,FALSE)*$S109*((1+'Inputs &amp; Summary'!$D$7)^AD$29))),IF($M109=Lists!$H$3,IF($K109&lt;1,((($R109*(1-$E109)+$Q109*(1-$F109))/$K109)*((1+'Inputs &amp; Summary'!$D$7)^AD$29)),((INT(AD$29/$K109)-INT((AD$29-1)/$K109))*($R109*(1-$E109)+$Q109*(1-$F109))*((1+'Inputs &amp; Summary'!$D$7)^AD$29))),((_xlfn.WEIBULL.DIST(AD$29,$L109,$K109,FALSE)*($R109*(1-$E109)+$Q109*(1-$F109))*((1+'Inputs &amp; Summary'!$D$7)^AD$29))))))</f>
        <v>0</v>
      </c>
      <c r="AE109" s="114">
        <f>$D109*IF(AE$29&gt;'Inputs &amp; Summary'!$D$5,0,IF(AE$29&gt;VLOOKUP($G109,Lists!$J$17:$K$21,2),IF($M109=Lists!$H$3,IF($K109&lt;1,(($S109/$K109)*((1+'Inputs &amp; Summary'!$D$7)^AE$29)),((INT(AE$29/$K109)-INT((AE$29-1)/$K109))*$S109*((1+'Inputs &amp; Summary'!$D$7)^AE$29))),(_xlfn.WEIBULL.DIST(AE$29,$L109,$K109,FALSE)*$S109*((1+'Inputs &amp; Summary'!$D$7)^AE$29))),IF($M109=Lists!$H$3,IF($K109&lt;1,((($R109*(1-$E109)+$Q109*(1-$F109))/$K109)*((1+'Inputs &amp; Summary'!$D$7)^AE$29)),((INT(AE$29/$K109)-INT((AE$29-1)/$K109))*($R109*(1-$E109)+$Q109*(1-$F109))*((1+'Inputs &amp; Summary'!$D$7)^AE$29))),((_xlfn.WEIBULL.DIST(AE$29,$L109,$K109,FALSE)*($R109*(1-$E109)+$Q109*(1-$F109))*((1+'Inputs &amp; Summary'!$D$7)^AE$29))))))</f>
        <v>0</v>
      </c>
      <c r="AF109" s="114">
        <f>$D109*IF(AF$29&gt;'Inputs &amp; Summary'!$D$5,0,IF(AF$29&gt;VLOOKUP($G109,Lists!$J$17:$K$21,2),IF($M109=Lists!$H$3,IF($K109&lt;1,(($S109/$K109)*((1+'Inputs &amp; Summary'!$D$7)^AF$29)),((INT(AF$29/$K109)-INT((AF$29-1)/$K109))*$S109*((1+'Inputs &amp; Summary'!$D$7)^AF$29))),(_xlfn.WEIBULL.DIST(AF$29,$L109,$K109,FALSE)*$S109*((1+'Inputs &amp; Summary'!$D$7)^AF$29))),IF($M109=Lists!$H$3,IF($K109&lt;1,((($R109*(1-$E109)+$Q109*(1-$F109))/$K109)*((1+'Inputs &amp; Summary'!$D$7)^AF$29)),((INT(AF$29/$K109)-INT((AF$29-1)/$K109))*($R109*(1-$E109)+$Q109*(1-$F109))*((1+'Inputs &amp; Summary'!$D$7)^AF$29))),((_xlfn.WEIBULL.DIST(AF$29,$L109,$K109,FALSE)*($R109*(1-$E109)+$Q109*(1-$F109))*((1+'Inputs &amp; Summary'!$D$7)^AF$29))))))</f>
        <v>0</v>
      </c>
      <c r="AG109" s="114">
        <f>$D109*IF(AG$29&gt;'Inputs &amp; Summary'!$D$5,0,IF(AG$29&gt;VLOOKUP($G109,Lists!$J$17:$K$21,2),IF($M109=Lists!$H$3,IF($K109&lt;1,(($S109/$K109)*((1+'Inputs &amp; Summary'!$D$7)^AG$29)),((INT(AG$29/$K109)-INT((AG$29-1)/$K109))*$S109*((1+'Inputs &amp; Summary'!$D$7)^AG$29))),(_xlfn.WEIBULL.DIST(AG$29,$L109,$K109,FALSE)*$S109*((1+'Inputs &amp; Summary'!$D$7)^AG$29))),IF($M109=Lists!$H$3,IF($K109&lt;1,((($R109*(1-$E109)+$Q109*(1-$F109))/$K109)*((1+'Inputs &amp; Summary'!$D$7)^AG$29)),((INT(AG$29/$K109)-INT((AG$29-1)/$K109))*($R109*(1-$E109)+$Q109*(1-$F109))*((1+'Inputs &amp; Summary'!$D$7)^AG$29))),((_xlfn.WEIBULL.DIST(AG$29,$L109,$K109,FALSE)*($R109*(1-$E109)+$Q109*(1-$F109))*((1+'Inputs &amp; Summary'!$D$7)^AG$29))))))</f>
        <v>0</v>
      </c>
      <c r="AH109" s="114">
        <f>$D109*IF(AH$29&gt;'Inputs &amp; Summary'!$D$5,0,IF(AH$29&gt;VLOOKUP($G109,Lists!$J$17:$K$21,2),IF($M109=Lists!$H$3,IF($K109&lt;1,(($S109/$K109)*((1+'Inputs &amp; Summary'!$D$7)^AH$29)),((INT(AH$29/$K109)-INT((AH$29-1)/$K109))*$S109*((1+'Inputs &amp; Summary'!$D$7)^AH$29))),(_xlfn.WEIBULL.DIST(AH$29,$L109,$K109,FALSE)*$S109*((1+'Inputs &amp; Summary'!$D$7)^AH$29))),IF($M109=Lists!$H$3,IF($K109&lt;1,((($R109*(1-$E109)+$Q109*(1-$F109))/$K109)*((1+'Inputs &amp; Summary'!$D$7)^AH$29)),((INT(AH$29/$K109)-INT((AH$29-1)/$K109))*($R109*(1-$E109)+$Q109*(1-$F109))*((1+'Inputs &amp; Summary'!$D$7)^AH$29))),((_xlfn.WEIBULL.DIST(AH$29,$L109,$K109,FALSE)*($R109*(1-$E109)+$Q109*(1-$F109))*((1+'Inputs &amp; Summary'!$D$7)^AH$29))))))</f>
        <v>0</v>
      </c>
      <c r="AI109" s="114">
        <f>$D109*IF(AI$29&gt;'Inputs &amp; Summary'!$D$5,0,IF(AI$29&gt;VLOOKUP($G109,Lists!$J$17:$K$21,2),IF($M109=Lists!$H$3,IF($K109&lt;1,(($S109/$K109)*((1+'Inputs &amp; Summary'!$D$7)^AI$29)),((INT(AI$29/$K109)-INT((AI$29-1)/$K109))*$S109*((1+'Inputs &amp; Summary'!$D$7)^AI$29))),(_xlfn.WEIBULL.DIST(AI$29,$L109,$K109,FALSE)*$S109*((1+'Inputs &amp; Summary'!$D$7)^AI$29))),IF($M109=Lists!$H$3,IF($K109&lt;1,((($R109*(1-$E109)+$Q109*(1-$F109))/$K109)*((1+'Inputs &amp; Summary'!$D$7)^AI$29)),((INT(AI$29/$K109)-INT((AI$29-1)/$K109))*($R109*(1-$E109)+$Q109*(1-$F109))*((1+'Inputs &amp; Summary'!$D$7)^AI$29))),((_xlfn.WEIBULL.DIST(AI$29,$L109,$K109,FALSE)*($R109*(1-$E109)+$Q109*(1-$F109))*((1+'Inputs &amp; Summary'!$D$7)^AI$29))))))</f>
        <v>0</v>
      </c>
      <c r="AJ109" s="114">
        <f>$D109*IF(AJ$29&gt;'Inputs &amp; Summary'!$D$5,0,IF(AJ$29&gt;VLOOKUP($G109,Lists!$J$17:$K$21,2),IF($M109=Lists!$H$3,IF($K109&lt;1,(($S109/$K109)*((1+'Inputs &amp; Summary'!$D$7)^AJ$29)),((INT(AJ$29/$K109)-INT((AJ$29-1)/$K109))*$S109*((1+'Inputs &amp; Summary'!$D$7)^AJ$29))),(_xlfn.WEIBULL.DIST(AJ$29,$L109,$K109,FALSE)*$S109*((1+'Inputs &amp; Summary'!$D$7)^AJ$29))),IF($M109=Lists!$H$3,IF($K109&lt;1,((($R109*(1-$E109)+$Q109*(1-$F109))/$K109)*((1+'Inputs &amp; Summary'!$D$7)^AJ$29)),((INT(AJ$29/$K109)-INT((AJ$29-1)/$K109))*($R109*(1-$E109)+$Q109*(1-$F109))*((1+'Inputs &amp; Summary'!$D$7)^AJ$29))),((_xlfn.WEIBULL.DIST(AJ$29,$L109,$K109,FALSE)*($R109*(1-$E109)+$Q109*(1-$F109))*((1+'Inputs &amp; Summary'!$D$7)^AJ$29))))))</f>
        <v>0</v>
      </c>
      <c r="AK109" s="114">
        <f>$D109*IF(AK$29&gt;'Inputs &amp; Summary'!$D$5,0,IF(AK$29&gt;VLOOKUP($G109,Lists!$J$17:$K$21,2),IF($M109=Lists!$H$3,IF($K109&lt;1,(($S109/$K109)*((1+'Inputs &amp; Summary'!$D$7)^AK$29)),((INT(AK$29/$K109)-INT((AK$29-1)/$K109))*$S109*((1+'Inputs &amp; Summary'!$D$7)^AK$29))),(_xlfn.WEIBULL.DIST(AK$29,$L109,$K109,FALSE)*$S109*((1+'Inputs &amp; Summary'!$D$7)^AK$29))),IF($M109=Lists!$H$3,IF($K109&lt;1,((($R109*(1-$E109)+$Q109*(1-$F109))/$K109)*((1+'Inputs &amp; Summary'!$D$7)^AK$29)),((INT(AK$29/$K109)-INT((AK$29-1)/$K109))*($R109*(1-$E109)+$Q109*(1-$F109))*((1+'Inputs &amp; Summary'!$D$7)^AK$29))),((_xlfn.WEIBULL.DIST(AK$29,$L109,$K109,FALSE)*($R109*(1-$E109)+$Q109*(1-$F109))*((1+'Inputs &amp; Summary'!$D$7)^AK$29))))))</f>
        <v>0</v>
      </c>
      <c r="AL109" s="114">
        <f>$D109*IF(AL$29&gt;'Inputs &amp; Summary'!$D$5,0,IF(AL$29&gt;VLOOKUP($G109,Lists!$J$17:$K$21,2),IF($M109=Lists!$H$3,IF($K109&lt;1,(($S109/$K109)*((1+'Inputs &amp; Summary'!$D$7)^AL$29)),((INT(AL$29/$K109)-INT((AL$29-1)/$K109))*$S109*((1+'Inputs &amp; Summary'!$D$7)^AL$29))),(_xlfn.WEIBULL.DIST(AL$29,$L109,$K109,FALSE)*$S109*((1+'Inputs &amp; Summary'!$D$7)^AL$29))),IF($M109=Lists!$H$3,IF($K109&lt;1,((($R109*(1-$E109)+$Q109*(1-$F109))/$K109)*((1+'Inputs &amp; Summary'!$D$7)^AL$29)),((INT(AL$29/$K109)-INT((AL$29-1)/$K109))*($R109*(1-$E109)+$Q109*(1-$F109))*((1+'Inputs &amp; Summary'!$D$7)^AL$29))),((_xlfn.WEIBULL.DIST(AL$29,$L109,$K109,FALSE)*($R109*(1-$E109)+$Q109*(1-$F109))*((1+'Inputs &amp; Summary'!$D$7)^AL$29))))))</f>
        <v>0</v>
      </c>
      <c r="AM109" s="114">
        <f>$D109*IF(AM$29&gt;'Inputs &amp; Summary'!$D$5,0,IF(AM$29&gt;VLOOKUP($G109,Lists!$J$17:$K$21,2),IF($M109=Lists!$H$3,IF($K109&lt;1,(($S109/$K109)*((1+'Inputs &amp; Summary'!$D$7)^AM$29)),((INT(AM$29/$K109)-INT((AM$29-1)/$K109))*$S109*((1+'Inputs &amp; Summary'!$D$7)^AM$29))),(_xlfn.WEIBULL.DIST(AM$29,$L109,$K109,FALSE)*$S109*((1+'Inputs &amp; Summary'!$D$7)^AM$29))),IF($M109=Lists!$H$3,IF($K109&lt;1,((($R109*(1-$E109)+$Q109*(1-$F109))/$K109)*((1+'Inputs &amp; Summary'!$D$7)^AM$29)),((INT(AM$29/$K109)-INT((AM$29-1)/$K109))*($R109*(1-$E109)+$Q109*(1-$F109))*((1+'Inputs &amp; Summary'!$D$7)^AM$29))),((_xlfn.WEIBULL.DIST(AM$29,$L109,$K109,FALSE)*($R109*(1-$E109)+$Q109*(1-$F109))*((1+'Inputs &amp; Summary'!$D$7)^AM$29))))))</f>
        <v>0</v>
      </c>
      <c r="AN109" s="114">
        <f>$D109*IF(AN$29&gt;'Inputs &amp; Summary'!$D$5,0,IF(AN$29&gt;VLOOKUP($G109,Lists!$J$17:$K$21,2),IF($M109=Lists!$H$3,IF($K109&lt;1,(($S109/$K109)*((1+'Inputs &amp; Summary'!$D$7)^AN$29)),((INT(AN$29/$K109)-INT((AN$29-1)/$K109))*$S109*((1+'Inputs &amp; Summary'!$D$7)^AN$29))),(_xlfn.WEIBULL.DIST(AN$29,$L109,$K109,FALSE)*$S109*((1+'Inputs &amp; Summary'!$D$7)^AN$29))),IF($M109=Lists!$H$3,IF($K109&lt;1,((($R109*(1-$E109)+$Q109*(1-$F109))/$K109)*((1+'Inputs &amp; Summary'!$D$7)^AN$29)),((INT(AN$29/$K109)-INT((AN$29-1)/$K109))*($R109*(1-$E109)+$Q109*(1-$F109))*((1+'Inputs &amp; Summary'!$D$7)^AN$29))),((_xlfn.WEIBULL.DIST(AN$29,$L109,$K109,FALSE)*($R109*(1-$E109)+$Q109*(1-$F109))*((1+'Inputs &amp; Summary'!$D$7)^AN$29))))))</f>
        <v>0</v>
      </c>
      <c r="AO109" s="114">
        <f>$D109*IF(AO$29&gt;'Inputs &amp; Summary'!$D$5,0,IF(AO$29&gt;VLOOKUP($G109,Lists!$J$17:$K$21,2),IF($M109=Lists!$H$3,IF($K109&lt;1,(($S109/$K109)*((1+'Inputs &amp; Summary'!$D$7)^AO$29)),((INT(AO$29/$K109)-INT((AO$29-1)/$K109))*$S109*((1+'Inputs &amp; Summary'!$D$7)^AO$29))),(_xlfn.WEIBULL.DIST(AO$29,$L109,$K109,FALSE)*$S109*((1+'Inputs &amp; Summary'!$D$7)^AO$29))),IF($M109=Lists!$H$3,IF($K109&lt;1,((($R109*(1-$E109)+$Q109*(1-$F109))/$K109)*((1+'Inputs &amp; Summary'!$D$7)^AO$29)),((INT(AO$29/$K109)-INT((AO$29-1)/$K109))*($R109*(1-$E109)+$Q109*(1-$F109))*((1+'Inputs &amp; Summary'!$D$7)^AO$29))),((_xlfn.WEIBULL.DIST(AO$29,$L109,$K109,FALSE)*($R109*(1-$E109)+$Q109*(1-$F109))*((1+'Inputs &amp; Summary'!$D$7)^AO$29))))))</f>
        <v>0</v>
      </c>
      <c r="AP109" s="114">
        <f>$D109*IF(AP$29&gt;'Inputs &amp; Summary'!$D$5,0,IF(AP$29&gt;VLOOKUP($G109,Lists!$J$17:$K$21,2),IF($M109=Lists!$H$3,IF($K109&lt;1,(($S109/$K109)*((1+'Inputs &amp; Summary'!$D$7)^AP$29)),((INT(AP$29/$K109)-INT((AP$29-1)/$K109))*$S109*((1+'Inputs &amp; Summary'!$D$7)^AP$29))),(_xlfn.WEIBULL.DIST(AP$29,$L109,$K109,FALSE)*$S109*((1+'Inputs &amp; Summary'!$D$7)^AP$29))),IF($M109=Lists!$H$3,IF($K109&lt;1,((($R109*(1-$E109)+$Q109*(1-$F109))/$K109)*((1+'Inputs &amp; Summary'!$D$7)^AP$29)),((INT(AP$29/$K109)-INT((AP$29-1)/$K109))*($R109*(1-$E109)+$Q109*(1-$F109))*((1+'Inputs &amp; Summary'!$D$7)^AP$29))),((_xlfn.WEIBULL.DIST(AP$29,$L109,$K109,FALSE)*($R109*(1-$E109)+$Q109*(1-$F109))*((1+'Inputs &amp; Summary'!$D$7)^AP$29))))))</f>
        <v>0</v>
      </c>
      <c r="AQ109" s="114">
        <f>$D109*IF(AQ$29&gt;'Inputs &amp; Summary'!$D$5,0,IF(AQ$29&gt;VLOOKUP($G109,Lists!$J$17:$K$21,2),IF($M109=Lists!$H$3,IF($K109&lt;1,(($S109/$K109)*((1+'Inputs &amp; Summary'!$D$7)^AQ$29)),((INT(AQ$29/$K109)-INT((AQ$29-1)/$K109))*$S109*((1+'Inputs &amp; Summary'!$D$7)^AQ$29))),(_xlfn.WEIBULL.DIST(AQ$29,$L109,$K109,FALSE)*$S109*((1+'Inputs &amp; Summary'!$D$7)^AQ$29))),IF($M109=Lists!$H$3,IF($K109&lt;1,((($R109*(1-$E109)+$Q109*(1-$F109))/$K109)*((1+'Inputs &amp; Summary'!$D$7)^AQ$29)),((INT(AQ$29/$K109)-INT((AQ$29-1)/$K109))*($R109*(1-$E109)+$Q109*(1-$F109))*((1+'Inputs &amp; Summary'!$D$7)^AQ$29))),((_xlfn.WEIBULL.DIST(AQ$29,$L109,$K109,FALSE)*($R109*(1-$E109)+$Q109*(1-$F109))*((1+'Inputs &amp; Summary'!$D$7)^AQ$29))))))</f>
        <v>0</v>
      </c>
      <c r="AR109" s="114">
        <f>$D109*IF(AR$29&gt;'Inputs &amp; Summary'!$D$5,0,IF(AR$29&gt;VLOOKUP($G109,Lists!$J$17:$K$21,2),IF($M109=Lists!$H$3,IF($K109&lt;1,(($S109/$K109)*((1+'Inputs &amp; Summary'!$D$7)^AR$29)),((INT(AR$29/$K109)-INT((AR$29-1)/$K109))*$S109*((1+'Inputs &amp; Summary'!$D$7)^AR$29))),(_xlfn.WEIBULL.DIST(AR$29,$L109,$K109,FALSE)*$S109*((1+'Inputs &amp; Summary'!$D$7)^AR$29))),IF($M109=Lists!$H$3,IF($K109&lt;1,((($R109*(1-$E109)+$Q109*(1-$F109))/$K109)*((1+'Inputs &amp; Summary'!$D$7)^AR$29)),((INT(AR$29/$K109)-INT((AR$29-1)/$K109))*($R109*(1-$E109)+$Q109*(1-$F109))*((1+'Inputs &amp; Summary'!$D$7)^AR$29))),((_xlfn.WEIBULL.DIST(AR$29,$L109,$K109,FALSE)*($R109*(1-$E109)+$Q109*(1-$F109))*((1+'Inputs &amp; Summary'!$D$7)^AR$29))))))</f>
        <v>0</v>
      </c>
      <c r="AS109" s="114">
        <f>$D109*IF(AS$29&gt;'Inputs &amp; Summary'!$D$5,0,IF(AS$29&gt;VLOOKUP($G109,Lists!$J$17:$K$21,2),IF($M109=Lists!$H$3,IF($K109&lt;1,(($S109/$K109)*((1+'Inputs &amp; Summary'!$D$7)^AS$29)),((INT(AS$29/$K109)-INT((AS$29-1)/$K109))*$S109*((1+'Inputs &amp; Summary'!$D$7)^AS$29))),(_xlfn.WEIBULL.DIST(AS$29,$L109,$K109,FALSE)*$S109*((1+'Inputs &amp; Summary'!$D$7)^AS$29))),IF($M109=Lists!$H$3,IF($K109&lt;1,((($R109*(1-$E109)+$Q109*(1-$F109))/$K109)*((1+'Inputs &amp; Summary'!$D$7)^AS$29)),((INT(AS$29/$K109)-INT((AS$29-1)/$K109))*($R109*(1-$E109)+$Q109*(1-$F109))*((1+'Inputs &amp; Summary'!$D$7)^AS$29))),((_xlfn.WEIBULL.DIST(AS$29,$L109,$K109,FALSE)*($R109*(1-$E109)+$Q109*(1-$F109))*((1+'Inputs &amp; Summary'!$D$7)^AS$29))))))</f>
        <v>0</v>
      </c>
      <c r="AT109" s="114">
        <f>$D109*IF(AT$29&gt;'Inputs &amp; Summary'!$D$5,0,IF(AT$29&gt;VLOOKUP($G109,Lists!$J$17:$K$21,2),IF($M109=Lists!$H$3,IF($K109&lt;1,(($S109/$K109)*((1+'Inputs &amp; Summary'!$D$7)^AT$29)),((INT(AT$29/$K109)-INT((AT$29-1)/$K109))*$S109*((1+'Inputs &amp; Summary'!$D$7)^AT$29))),(_xlfn.WEIBULL.DIST(AT$29,$L109,$K109,FALSE)*$S109*((1+'Inputs &amp; Summary'!$D$7)^AT$29))),IF($M109=Lists!$H$3,IF($K109&lt;1,((($R109*(1-$E109)+$Q109*(1-$F109))/$K109)*((1+'Inputs &amp; Summary'!$D$7)^AT$29)),((INT(AT$29/$K109)-INT((AT$29-1)/$K109))*($R109*(1-$E109)+$Q109*(1-$F109))*((1+'Inputs &amp; Summary'!$D$7)^AT$29))),((_xlfn.WEIBULL.DIST(AT$29,$L109,$K109,FALSE)*($R109*(1-$E109)+$Q109*(1-$F109))*((1+'Inputs &amp; Summary'!$D$7)^AT$29))))))</f>
        <v>0</v>
      </c>
      <c r="AU109" s="114">
        <f>$D109*IF(AU$29&gt;'Inputs &amp; Summary'!$D$5,0,IF(AU$29&gt;VLOOKUP($G109,Lists!$J$17:$K$21,2),IF($M109=Lists!$H$3,IF($K109&lt;1,(($S109/$K109)*((1+'Inputs &amp; Summary'!$D$7)^AU$29)),((INT(AU$29/$K109)-INT((AU$29-1)/$K109))*$S109*((1+'Inputs &amp; Summary'!$D$7)^AU$29))),(_xlfn.WEIBULL.DIST(AU$29,$L109,$K109,FALSE)*$S109*((1+'Inputs &amp; Summary'!$D$7)^AU$29))),IF($M109=Lists!$H$3,IF($K109&lt;1,((($R109*(1-$E109)+$Q109*(1-$F109))/$K109)*((1+'Inputs &amp; Summary'!$D$7)^AU$29)),((INT(AU$29/$K109)-INT((AU$29-1)/$K109))*($R109*(1-$E109)+$Q109*(1-$F109))*((1+'Inputs &amp; Summary'!$D$7)^AU$29))),((_xlfn.WEIBULL.DIST(AU$29,$L109,$K109,FALSE)*($R109*(1-$E109)+$Q109*(1-$F109))*((1+'Inputs &amp; Summary'!$D$7)^AU$29))))))</f>
        <v>0</v>
      </c>
      <c r="AV109" s="114">
        <f>$D109*IF(AV$29&gt;'Inputs &amp; Summary'!$D$5,0,IF(AV$29&gt;VLOOKUP($G109,Lists!$J$17:$K$21,2),IF($M109=Lists!$H$3,IF($K109&lt;1,(($S109/$K109)*((1+'Inputs &amp; Summary'!$D$7)^AV$29)),((INT(AV$29/$K109)-INT((AV$29-1)/$K109))*$S109*((1+'Inputs &amp; Summary'!$D$7)^AV$29))),(_xlfn.WEIBULL.DIST(AV$29,$L109,$K109,FALSE)*$S109*((1+'Inputs &amp; Summary'!$D$7)^AV$29))),IF($M109=Lists!$H$3,IF($K109&lt;1,((($R109*(1-$E109)+$Q109*(1-$F109))/$K109)*((1+'Inputs &amp; Summary'!$D$7)^AV$29)),((INT(AV$29/$K109)-INT((AV$29-1)/$K109))*($R109*(1-$E109)+$Q109*(1-$F109))*((1+'Inputs &amp; Summary'!$D$7)^AV$29))),((_xlfn.WEIBULL.DIST(AV$29,$L109,$K109,FALSE)*($R109*(1-$E109)+$Q109*(1-$F109))*((1+'Inputs &amp; Summary'!$D$7)^AV$29))))))</f>
        <v>0</v>
      </c>
      <c r="AW109" s="114">
        <f>$D109*IF(AW$29&gt;'Inputs &amp; Summary'!$D$5,0,IF(AW$29&gt;VLOOKUP($G109,Lists!$J$17:$K$21,2),IF($M109=Lists!$H$3,IF($K109&lt;1,(($S109/$K109)*((1+'Inputs &amp; Summary'!$D$7)^AW$29)),((INT(AW$29/$K109)-INT((AW$29-1)/$K109))*$S109*((1+'Inputs &amp; Summary'!$D$7)^AW$29))),(_xlfn.WEIBULL.DIST(AW$29,$L109,$K109,FALSE)*$S109*((1+'Inputs &amp; Summary'!$D$7)^AW$29))),IF($M109=Lists!$H$3,IF($K109&lt;1,((($R109*(1-$E109)+$Q109*(1-$F109))/$K109)*((1+'Inputs &amp; Summary'!$D$7)^AW$29)),((INT(AW$29/$K109)-INT((AW$29-1)/$K109))*($R109*(1-$E109)+$Q109*(1-$F109))*((1+'Inputs &amp; Summary'!$D$7)^AW$29))),((_xlfn.WEIBULL.DIST(AW$29,$L109,$K109,FALSE)*($R109*(1-$E109)+$Q109*(1-$F109))*((1+'Inputs &amp; Summary'!$D$7)^AW$29))))))</f>
        <v>0</v>
      </c>
      <c r="AX109" s="114">
        <f>$D109*IF(AX$29&gt;'Inputs &amp; Summary'!$D$5,0,IF(AX$29&gt;VLOOKUP($G109,Lists!$J$17:$K$21,2),IF($M109=Lists!$H$3,IF($K109&lt;1,(($S109/$K109)*((1+'Inputs &amp; Summary'!$D$7)^AX$29)),((INT(AX$29/$K109)-INT((AX$29-1)/$K109))*$S109*((1+'Inputs &amp; Summary'!$D$7)^AX$29))),(_xlfn.WEIBULL.DIST(AX$29,$L109,$K109,FALSE)*$S109*((1+'Inputs &amp; Summary'!$D$7)^AX$29))),IF($M109=Lists!$H$3,IF($K109&lt;1,((($R109*(1-$E109)+$Q109*(1-$F109))/$K109)*((1+'Inputs &amp; Summary'!$D$7)^AX$29)),((INT(AX$29/$K109)-INT((AX$29-1)/$K109))*($R109*(1-$E109)+$Q109*(1-$F109))*((1+'Inputs &amp; Summary'!$D$7)^AX$29))),((_xlfn.WEIBULL.DIST(AX$29,$L109,$K109,FALSE)*($R109*(1-$E109)+$Q109*(1-$F109))*((1+'Inputs &amp; Summary'!$D$7)^AX$29))))))</f>
        <v>0</v>
      </c>
      <c r="AY109" s="114">
        <f>$D109*IF(AY$29&gt;'Inputs &amp; Summary'!$D$5,0,IF(AY$29&gt;VLOOKUP($G109,Lists!$J$17:$K$21,2),IF($M109=Lists!$H$3,IF($K109&lt;1,(($S109/$K109)*((1+'Inputs &amp; Summary'!$D$7)^AY$29)),((INT(AY$29/$K109)-INT((AY$29-1)/$K109))*$S109*((1+'Inputs &amp; Summary'!$D$7)^AY$29))),(_xlfn.WEIBULL.DIST(AY$29,$L109,$K109,FALSE)*$S109*((1+'Inputs &amp; Summary'!$D$7)^AY$29))),IF($M109=Lists!$H$3,IF($K109&lt;1,((($R109*(1-$E109)+$Q109*(1-$F109))/$K109)*((1+'Inputs &amp; Summary'!$D$7)^AY$29)),((INT(AY$29/$K109)-INT((AY$29-1)/$K109))*($R109*(1-$E109)+$Q109*(1-$F109))*((1+'Inputs &amp; Summary'!$D$7)^AY$29))),((_xlfn.WEIBULL.DIST(AY$29,$L109,$K109,FALSE)*($R109*(1-$E109)+$Q109*(1-$F109))*((1+'Inputs &amp; Summary'!$D$7)^AY$29))))))</f>
        <v>0</v>
      </c>
      <c r="AZ109" s="114">
        <f>$D109*IF(AZ$29&gt;'Inputs &amp; Summary'!$D$5,0,IF(AZ$29&gt;VLOOKUP($G109,Lists!$J$17:$K$21,2),IF($M109=Lists!$H$3,IF($K109&lt;1,(($S109/$K109)*((1+'Inputs &amp; Summary'!$D$7)^AZ$29)),((INT(AZ$29/$K109)-INT((AZ$29-1)/$K109))*$S109*((1+'Inputs &amp; Summary'!$D$7)^AZ$29))),(_xlfn.WEIBULL.DIST(AZ$29,$L109,$K109,FALSE)*$S109*((1+'Inputs &amp; Summary'!$D$7)^AZ$29))),IF($M109=Lists!$H$3,IF($K109&lt;1,((($R109*(1-$E109)+$Q109*(1-$F109))/$K109)*((1+'Inputs &amp; Summary'!$D$7)^AZ$29)),((INT(AZ$29/$K109)-INT((AZ$29-1)/$K109))*($R109*(1-$E109)+$Q109*(1-$F109))*((1+'Inputs &amp; Summary'!$D$7)^AZ$29))),((_xlfn.WEIBULL.DIST(AZ$29,$L109,$K109,FALSE)*($R109*(1-$E109)+$Q109*(1-$F109))*((1+'Inputs &amp; Summary'!$D$7)^AZ$29))))))</f>
        <v>0</v>
      </c>
      <c r="BA109" s="114">
        <f>$D109*IF(BA$29&gt;'Inputs &amp; Summary'!$D$5,0,IF(BA$29&gt;VLOOKUP($G109,Lists!$J$17:$K$21,2),IF($M109=Lists!$H$3,IF($K109&lt;1,(($S109/$K109)*((1+'Inputs &amp; Summary'!$D$7)^BA$29)),((INT(BA$29/$K109)-INT((BA$29-1)/$K109))*$S109*((1+'Inputs &amp; Summary'!$D$7)^BA$29))),(_xlfn.WEIBULL.DIST(BA$29,$L109,$K109,FALSE)*$S109*((1+'Inputs &amp; Summary'!$D$7)^BA$29))),IF($M109=Lists!$H$3,IF($K109&lt;1,((($R109*(1-$E109)+$Q109*(1-$F109))/$K109)*((1+'Inputs &amp; Summary'!$D$7)^BA$29)),((INT(BA$29/$K109)-INT((BA$29-1)/$K109))*($R109*(1-$E109)+$Q109*(1-$F109))*((1+'Inputs &amp; Summary'!$D$7)^BA$29))),((_xlfn.WEIBULL.DIST(BA$29,$L109,$K109,FALSE)*($R109*(1-$E109)+$Q109*(1-$F109))*((1+'Inputs &amp; Summary'!$D$7)^BA$29))))))</f>
        <v>0</v>
      </c>
      <c r="BB109" s="114">
        <f>$D109*IF(BB$29&gt;'Inputs &amp; Summary'!$D$5,0,IF(BB$29&gt;VLOOKUP($G109,Lists!$J$17:$K$21,2),IF($M109=Lists!$H$3,IF($K109&lt;1,(($S109/$K109)*((1+'Inputs &amp; Summary'!$D$7)^BB$29)),((INT(BB$29/$K109)-INT((BB$29-1)/$K109))*$S109*((1+'Inputs &amp; Summary'!$D$7)^BB$29))),(_xlfn.WEIBULL.DIST(BB$29,$L109,$K109,FALSE)*$S109*((1+'Inputs &amp; Summary'!$D$7)^BB$29))),IF($M109=Lists!$H$3,IF($K109&lt;1,((($R109*(1-$E109)+$Q109*(1-$F109))/$K109)*((1+'Inputs &amp; Summary'!$D$7)^BB$29)),((INT(BB$29/$K109)-INT((BB$29-1)/$K109))*($R109*(1-$E109)+$Q109*(1-$F109))*((1+'Inputs &amp; Summary'!$D$7)^BB$29))),((_xlfn.WEIBULL.DIST(BB$29,$L109,$K109,FALSE)*($R109*(1-$E109)+$Q109*(1-$F109))*((1+'Inputs &amp; Summary'!$D$7)^BB$29))))))</f>
        <v>0</v>
      </c>
      <c r="BC109" s="114">
        <f>$D109*IF(BC$29&gt;'Inputs &amp; Summary'!$D$5,0,IF(BC$29&gt;VLOOKUP($G109,Lists!$J$17:$K$21,2),IF($M109=Lists!$H$3,IF($K109&lt;1,(($S109/$K109)*((1+'Inputs &amp; Summary'!$D$7)^BC$29)),((INT(BC$29/$K109)-INT((BC$29-1)/$K109))*$S109*((1+'Inputs &amp; Summary'!$D$7)^BC$29))),(_xlfn.WEIBULL.DIST(BC$29,$L109,$K109,FALSE)*$S109*((1+'Inputs &amp; Summary'!$D$7)^BC$29))),IF($M109=Lists!$H$3,IF($K109&lt;1,((($R109*(1-$E109)+$Q109*(1-$F109))/$K109)*((1+'Inputs &amp; Summary'!$D$7)^BC$29)),((INT(BC$29/$K109)-INT((BC$29-1)/$K109))*($R109*(1-$E109)+$Q109*(1-$F109))*((1+'Inputs &amp; Summary'!$D$7)^BC$29))),((_xlfn.WEIBULL.DIST(BC$29,$L109,$K109,FALSE)*($R109*(1-$E109)+$Q109*(1-$F109))*((1+'Inputs &amp; Summary'!$D$7)^BC$29))))))</f>
        <v>0</v>
      </c>
      <c r="BD109" s="114">
        <f>$D109*IF(BD$29&gt;'Inputs &amp; Summary'!$D$5,0,IF(BD$29&gt;VLOOKUP($G109,Lists!$J$17:$K$21,2),IF($M109=Lists!$H$3,IF($K109&lt;1,(($S109/$K109)*((1+'Inputs &amp; Summary'!$D$7)^BD$29)),((INT(BD$29/$K109)-INT((BD$29-1)/$K109))*$S109*((1+'Inputs &amp; Summary'!$D$7)^BD$29))),(_xlfn.WEIBULL.DIST(BD$29,$L109,$K109,FALSE)*$S109*((1+'Inputs &amp; Summary'!$D$7)^BD$29))),IF($M109=Lists!$H$3,IF($K109&lt;1,((($R109*(1-$E109)+$Q109*(1-$F109))/$K109)*((1+'Inputs &amp; Summary'!$D$7)^BD$29)),((INT(BD$29/$K109)-INT((BD$29-1)/$K109))*($R109*(1-$E109)+$Q109*(1-$F109))*((1+'Inputs &amp; Summary'!$D$7)^BD$29))),((_xlfn.WEIBULL.DIST(BD$29,$L109,$K109,FALSE)*($R109*(1-$E109)+$Q109*(1-$F109))*((1+'Inputs &amp; Summary'!$D$7)^BD$29))))))</f>
        <v>0</v>
      </c>
      <c r="BE109" s="114">
        <f>$D109*IF(BE$29&gt;'Inputs &amp; Summary'!$D$5,0,IF(BE$29&gt;VLOOKUP($G109,Lists!$J$17:$K$21,2),IF($M109=Lists!$H$3,IF($K109&lt;1,(($S109/$K109)*((1+'Inputs &amp; Summary'!$D$7)^BE$29)),((INT(BE$29/$K109)-INT((BE$29-1)/$K109))*$S109*((1+'Inputs &amp; Summary'!$D$7)^BE$29))),(_xlfn.WEIBULL.DIST(BE$29,$L109,$K109,FALSE)*$S109*((1+'Inputs &amp; Summary'!$D$7)^BE$29))),IF($M109=Lists!$H$3,IF($K109&lt;1,((($R109*(1-$E109)+$Q109*(1-$F109))/$K109)*((1+'Inputs &amp; Summary'!$D$7)^BE$29)),((INT(BE$29/$K109)-INT((BE$29-1)/$K109))*($R109*(1-$E109)+$Q109*(1-$F109))*((1+'Inputs &amp; Summary'!$D$7)^BE$29))),((_xlfn.WEIBULL.DIST(BE$29,$L109,$K109,FALSE)*($R109*(1-$E109)+$Q109*(1-$F109))*((1+'Inputs &amp; Summary'!$D$7)^BE$29))))))</f>
        <v>0</v>
      </c>
      <c r="BF109" s="114">
        <f>$D109*IF(BF$29&gt;'Inputs &amp; Summary'!$D$5,0,IF(BF$29&gt;VLOOKUP($G109,Lists!$J$17:$K$21,2),IF($M109=Lists!$H$3,IF($K109&lt;1,(($S109/$K109)*((1+'Inputs &amp; Summary'!$D$7)^BF$29)),((INT(BF$29/$K109)-INT((BF$29-1)/$K109))*$S109*((1+'Inputs &amp; Summary'!$D$7)^BF$29))),(_xlfn.WEIBULL.DIST(BF$29,$L109,$K109,FALSE)*$S109*((1+'Inputs &amp; Summary'!$D$7)^BF$29))),IF($M109=Lists!$H$3,IF($K109&lt;1,((($R109*(1-$E109)+$Q109*(1-$F109))/$K109)*((1+'Inputs &amp; Summary'!$D$7)^BF$29)),((INT(BF$29/$K109)-INT((BF$29-1)/$K109))*($R109*(1-$E109)+$Q109*(1-$F109))*((1+'Inputs &amp; Summary'!$D$7)^BF$29))),((_xlfn.WEIBULL.DIST(BF$29,$L109,$K109,FALSE)*($R109*(1-$E109)+$Q109*(1-$F109))*((1+'Inputs &amp; Summary'!$D$7)^BF$29))))))</f>
        <v>0</v>
      </c>
      <c r="BG109" s="114">
        <f>$D109*IF(BG$29&gt;'Inputs &amp; Summary'!$D$5,0,IF(BG$29&gt;VLOOKUP($G109,Lists!$J$17:$K$21,2),IF($M109=Lists!$H$3,IF($K109&lt;1,(($S109/$K109)*((1+'Inputs &amp; Summary'!$D$7)^BG$29)),((INT(BG$29/$K109)-INT((BG$29-1)/$K109))*$S109*((1+'Inputs &amp; Summary'!$D$7)^BG$29))),(_xlfn.WEIBULL.DIST(BG$29,$L109,$K109,FALSE)*$S109*((1+'Inputs &amp; Summary'!$D$7)^BG$29))),IF($M109=Lists!$H$3,IF($K109&lt;1,((($R109*(1-$E109)+$Q109*(1-$F109))/$K109)*((1+'Inputs &amp; Summary'!$D$7)^BG$29)),((INT(BG$29/$K109)-INT((BG$29-1)/$K109))*($R109*(1-$E109)+$Q109*(1-$F109))*((1+'Inputs &amp; Summary'!$D$7)^BG$29))),((_xlfn.WEIBULL.DIST(BG$29,$L109,$K109,FALSE)*($R109*(1-$E109)+$Q109*(1-$F109))*((1+'Inputs &amp; Summary'!$D$7)^BG$29))))))</f>
        <v>0</v>
      </c>
      <c r="BH109" s="114">
        <f>$D109*IF(BH$29&gt;'Inputs &amp; Summary'!$D$5,0,IF(BH$29&gt;VLOOKUP($G109,Lists!$J$17:$K$21,2),IF($M109=Lists!$H$3,IF($K109&lt;1,(($S109/$K109)*((1+'Inputs &amp; Summary'!$D$7)^BH$29)),((INT(BH$29/$K109)-INT((BH$29-1)/$K109))*$S109*((1+'Inputs &amp; Summary'!$D$7)^BH$29))),(_xlfn.WEIBULL.DIST(BH$29,$L109,$K109,FALSE)*$S109*((1+'Inputs &amp; Summary'!$D$7)^BH$29))),IF($M109=Lists!$H$3,IF($K109&lt;1,((($R109*(1-$E109)+$Q109*(1-$F109))/$K109)*((1+'Inputs &amp; Summary'!$D$7)^BH$29)),((INT(BH$29/$K109)-INT((BH$29-1)/$K109))*($R109*(1-$E109)+$Q109*(1-$F109))*((1+'Inputs &amp; Summary'!$D$7)^BH$29))),((_xlfn.WEIBULL.DIST(BH$29,$L109,$K109,FALSE)*($R109*(1-$E109)+$Q109*(1-$F109))*((1+'Inputs &amp; Summary'!$D$7)^BH$29))))))</f>
        <v>0</v>
      </c>
      <c r="BI109" s="114">
        <f>$D109*IF(BI$29&gt;'Inputs &amp; Summary'!$D$5,0,IF(BI$29&gt;VLOOKUP($G109,Lists!$J$17:$K$21,2),IF($M109=Lists!$H$3,IF($K109&lt;1,(($S109/$K109)*((1+'Inputs &amp; Summary'!$D$7)^BI$29)),((INT(BI$29/$K109)-INT((BI$29-1)/$K109))*$S109*((1+'Inputs &amp; Summary'!$D$7)^BI$29))),(_xlfn.WEIBULL.DIST(BI$29,$L109,$K109,FALSE)*$S109*((1+'Inputs &amp; Summary'!$D$7)^BI$29))),IF($M109=Lists!$H$3,IF($K109&lt;1,((($R109*(1-$E109)+$Q109*(1-$F109))/$K109)*((1+'Inputs &amp; Summary'!$D$7)^BI$29)),((INT(BI$29/$K109)-INT((BI$29-1)/$K109))*($R109*(1-$E109)+$Q109*(1-$F109))*((1+'Inputs &amp; Summary'!$D$7)^BI$29))),((_xlfn.WEIBULL.DIST(BI$29,$L109,$K109,FALSE)*($R109*(1-$E109)+$Q109*(1-$F109))*((1+'Inputs &amp; Summary'!$D$7)^BI$29))))))</f>
        <v>0</v>
      </c>
      <c r="BJ109" s="114">
        <f>$D109*IF(BJ$29&gt;'Inputs &amp; Summary'!$D$5,0,IF(BJ$29&gt;VLOOKUP($G109,Lists!$J$17:$K$21,2),IF($M109=Lists!$H$3,IF($K109&lt;1,(($S109/$K109)*((1+'Inputs &amp; Summary'!$D$7)^BJ$29)),((INT(BJ$29/$K109)-INT((BJ$29-1)/$K109))*$S109*((1+'Inputs &amp; Summary'!$D$7)^BJ$29))),(_xlfn.WEIBULL.DIST(BJ$29,$L109,$K109,FALSE)*$S109*((1+'Inputs &amp; Summary'!$D$7)^BJ$29))),IF($M109=Lists!$H$3,IF($K109&lt;1,((($R109*(1-$E109)+$Q109*(1-$F109))/$K109)*((1+'Inputs &amp; Summary'!$D$7)^BJ$29)),((INT(BJ$29/$K109)-INT((BJ$29-1)/$K109))*($R109*(1-$E109)+$Q109*(1-$F109))*((1+'Inputs &amp; Summary'!$D$7)^BJ$29))),((_xlfn.WEIBULL.DIST(BJ$29,$L109,$K109,FALSE)*($R109*(1-$E109)+$Q109*(1-$F109))*((1+'Inputs &amp; Summary'!$D$7)^BJ$29))))))</f>
        <v>0</v>
      </c>
      <c r="BK109" s="114">
        <f>$D109*IF(BK$29&gt;'Inputs &amp; Summary'!$D$5,0,IF(BK$29&gt;VLOOKUP($G109,Lists!$J$17:$K$21,2),IF($M109=Lists!$H$3,IF($K109&lt;1,(($S109/$K109)*((1+'Inputs &amp; Summary'!$D$7)^BK$29)),((INT(BK$29/$K109)-INT((BK$29-1)/$K109))*$S109*((1+'Inputs &amp; Summary'!$D$7)^BK$29))),(_xlfn.WEIBULL.DIST(BK$29,$L109,$K109,FALSE)*$S109*((1+'Inputs &amp; Summary'!$D$7)^BK$29))),IF($M109=Lists!$H$3,IF($K109&lt;1,((($R109*(1-$E109)+$Q109*(1-$F109))/$K109)*((1+'Inputs &amp; Summary'!$D$7)^BK$29)),((INT(BK$29/$K109)-INT((BK$29-1)/$K109))*($R109*(1-$E109)+$Q109*(1-$F109))*((1+'Inputs &amp; Summary'!$D$7)^BK$29))),((_xlfn.WEIBULL.DIST(BK$29,$L109,$K109,FALSE)*($R109*(1-$E109)+$Q109*(1-$F109))*((1+'Inputs &amp; Summary'!$D$7)^BK$29))))))</f>
        <v>0</v>
      </c>
      <c r="BL109" s="114">
        <f>$D109*IF(BL$29&gt;'Inputs &amp; Summary'!$D$5,0,IF(BL$29&gt;VLOOKUP($G109,Lists!$J$17:$K$21,2),IF($M109=Lists!$H$3,IF($K109&lt;1,(($S109/$K109)*((1+'Inputs &amp; Summary'!$D$7)^BL$29)),((INT(BL$29/$K109)-INT((BL$29-1)/$K109))*$S109*((1+'Inputs &amp; Summary'!$D$7)^BL$29))),(_xlfn.WEIBULL.DIST(BL$29,$L109,$K109,FALSE)*$S109*((1+'Inputs &amp; Summary'!$D$7)^BL$29))),IF($M109=Lists!$H$3,IF($K109&lt;1,((($R109*(1-$E109)+$Q109*(1-$F109))/$K109)*((1+'Inputs &amp; Summary'!$D$7)^BL$29)),((INT(BL$29/$K109)-INT((BL$29-1)/$K109))*($R109*(1-$E109)+$Q109*(1-$F109))*((1+'Inputs &amp; Summary'!$D$7)^BL$29))),((_xlfn.WEIBULL.DIST(BL$29,$L109,$K109,FALSE)*($R109*(1-$E109)+$Q109*(1-$F109))*((1+'Inputs &amp; Summary'!$D$7)^BL$29))))))</f>
        <v>0</v>
      </c>
    </row>
    <row r="110" spans="1:64" s="1" customFormat="1" x14ac:dyDescent="0.3">
      <c r="A110" s="79" t="s">
        <v>181</v>
      </c>
      <c r="B110" s="33" t="s">
        <v>307</v>
      </c>
      <c r="C110" s="33" t="s">
        <v>143</v>
      </c>
      <c r="D110" s="68">
        <v>0</v>
      </c>
      <c r="E110" s="68"/>
      <c r="F110" s="68"/>
      <c r="G110" s="213" t="s">
        <v>433</v>
      </c>
      <c r="H110" s="34" t="s">
        <v>286</v>
      </c>
      <c r="I110" s="34" t="s">
        <v>91</v>
      </c>
      <c r="J110" s="33">
        <f>VLOOKUP(I110,'Labor Rates'!$A$1:$B$16,2)</f>
        <v>14.586538461538462</v>
      </c>
      <c r="K110" s="35">
        <v>1</v>
      </c>
      <c r="L110" s="35">
        <v>1</v>
      </c>
      <c r="M110" s="33" t="s">
        <v>259</v>
      </c>
      <c r="N110" s="84">
        <f>'Inputs &amp; Summary'!$D$39</f>
        <v>2.3152786885245904</v>
      </c>
      <c r="O110" s="35">
        <v>4</v>
      </c>
      <c r="P110" s="5">
        <v>0</v>
      </c>
      <c r="Q110" s="73">
        <f t="shared" si="16"/>
        <v>135.08760655737706</v>
      </c>
      <c r="R110" s="73">
        <f t="shared" si="17"/>
        <v>0</v>
      </c>
      <c r="S110" s="74">
        <f t="shared" si="18"/>
        <v>0</v>
      </c>
      <c r="T110" s="88"/>
      <c r="U110" s="80"/>
      <c r="V110" s="87">
        <f t="shared" si="19"/>
        <v>0</v>
      </c>
      <c r="W110" s="87">
        <f>NPV('Inputs &amp; Summary'!$D$6,Y110:BL110)</f>
        <v>0</v>
      </c>
      <c r="X110" s="90">
        <f t="shared" si="20"/>
        <v>0</v>
      </c>
      <c r="Y110" s="114">
        <f>$D110*IF(Y$29&gt;'Inputs &amp; Summary'!$D$5,0,IF(Y$29&gt;VLOOKUP($G110,Lists!$J$17:$K$21,2),IF($M110=Lists!$H$3,IF($K110&lt;1,(($S110/$K110)*((1+'Inputs &amp; Summary'!$D$7)^Y$29)),((INT(Y$29/$K110)-INT((Y$29-1)/$K110))*$S110*((1+'Inputs &amp; Summary'!$D$7)^Y$29))),(_xlfn.WEIBULL.DIST(Y$29,$L110,$K110,FALSE)*$S110*((1+'Inputs &amp; Summary'!$D$7)^Y$29))),IF($M110=Lists!$H$3,IF($K110&lt;1,((($R110*(1-$E110)+$Q110*(1-$F110))/$K110)*((1+'Inputs &amp; Summary'!$D$7)^Y$29)),((INT(Y$29/$K110)-INT((Y$29-1)/$K110))*($R110*(1-$E110)+$Q110*(1-$F110))*((1+'Inputs &amp; Summary'!$D$7)^Y$29))),((_xlfn.WEIBULL.DIST(Y$29,$L110,$K110,FALSE)*($R110*(1-$E110)+$Q110*(1-$F110))*((1+'Inputs &amp; Summary'!$D$7)^Y$29))))))</f>
        <v>0</v>
      </c>
      <c r="Z110" s="114">
        <f>$D110*IF(Z$29&gt;'Inputs &amp; Summary'!$D$5,0,IF(Z$29&gt;VLOOKUP($G110,Lists!$J$17:$K$21,2),IF($M110=Lists!$H$3,IF($K110&lt;1,(($S110/$K110)*((1+'Inputs &amp; Summary'!$D$7)^Z$29)),((INT(Z$29/$K110)-INT((Z$29-1)/$K110))*$S110*((1+'Inputs &amp; Summary'!$D$7)^Z$29))),(_xlfn.WEIBULL.DIST(Z$29,$L110,$K110,FALSE)*$S110*((1+'Inputs &amp; Summary'!$D$7)^Z$29))),IF($M110=Lists!$H$3,IF($K110&lt;1,((($R110*(1-$E110)+$Q110*(1-$F110))/$K110)*((1+'Inputs &amp; Summary'!$D$7)^Z$29)),((INT(Z$29/$K110)-INT((Z$29-1)/$K110))*($R110*(1-$E110)+$Q110*(1-$F110))*((1+'Inputs &amp; Summary'!$D$7)^Z$29))),((_xlfn.WEIBULL.DIST(Z$29,$L110,$K110,FALSE)*($R110*(1-$E110)+$Q110*(1-$F110))*((1+'Inputs &amp; Summary'!$D$7)^Z$29))))))</f>
        <v>0</v>
      </c>
      <c r="AA110" s="114">
        <f>$D110*IF(AA$29&gt;'Inputs &amp; Summary'!$D$5,0,IF(AA$29&gt;VLOOKUP($G110,Lists!$J$17:$K$21,2),IF($M110=Lists!$H$3,IF($K110&lt;1,(($S110/$K110)*((1+'Inputs &amp; Summary'!$D$7)^AA$29)),((INT(AA$29/$K110)-INT((AA$29-1)/$K110))*$S110*((1+'Inputs &amp; Summary'!$D$7)^AA$29))),(_xlfn.WEIBULL.DIST(AA$29,$L110,$K110,FALSE)*$S110*((1+'Inputs &amp; Summary'!$D$7)^AA$29))),IF($M110=Lists!$H$3,IF($K110&lt;1,((($R110*(1-$E110)+$Q110*(1-$F110))/$K110)*((1+'Inputs &amp; Summary'!$D$7)^AA$29)),((INT(AA$29/$K110)-INT((AA$29-1)/$K110))*($R110*(1-$E110)+$Q110*(1-$F110))*((1+'Inputs &amp; Summary'!$D$7)^AA$29))),((_xlfn.WEIBULL.DIST(AA$29,$L110,$K110,FALSE)*($R110*(1-$E110)+$Q110*(1-$F110))*((1+'Inputs &amp; Summary'!$D$7)^AA$29))))))</f>
        <v>0</v>
      </c>
      <c r="AB110" s="114">
        <f>$D110*IF(AB$29&gt;'Inputs &amp; Summary'!$D$5,0,IF(AB$29&gt;VLOOKUP($G110,Lists!$J$17:$K$21,2),IF($M110=Lists!$H$3,IF($K110&lt;1,(($S110/$K110)*((1+'Inputs &amp; Summary'!$D$7)^AB$29)),((INT(AB$29/$K110)-INT((AB$29-1)/$K110))*$S110*((1+'Inputs &amp; Summary'!$D$7)^AB$29))),(_xlfn.WEIBULL.DIST(AB$29,$L110,$K110,FALSE)*$S110*((1+'Inputs &amp; Summary'!$D$7)^AB$29))),IF($M110=Lists!$H$3,IF($K110&lt;1,((($R110*(1-$E110)+$Q110*(1-$F110))/$K110)*((1+'Inputs &amp; Summary'!$D$7)^AB$29)),((INT(AB$29/$K110)-INT((AB$29-1)/$K110))*($R110*(1-$E110)+$Q110*(1-$F110))*((1+'Inputs &amp; Summary'!$D$7)^AB$29))),((_xlfn.WEIBULL.DIST(AB$29,$L110,$K110,FALSE)*($R110*(1-$E110)+$Q110*(1-$F110))*((1+'Inputs &amp; Summary'!$D$7)^AB$29))))))</f>
        <v>0</v>
      </c>
      <c r="AC110" s="114">
        <f>$D110*IF(AC$29&gt;'Inputs &amp; Summary'!$D$5,0,IF(AC$29&gt;VLOOKUP($G110,Lists!$J$17:$K$21,2),IF($M110=Lists!$H$3,IF($K110&lt;1,(($S110/$K110)*((1+'Inputs &amp; Summary'!$D$7)^AC$29)),((INT(AC$29/$K110)-INT((AC$29-1)/$K110))*$S110*((1+'Inputs &amp; Summary'!$D$7)^AC$29))),(_xlfn.WEIBULL.DIST(AC$29,$L110,$K110,FALSE)*$S110*((1+'Inputs &amp; Summary'!$D$7)^AC$29))),IF($M110=Lists!$H$3,IF($K110&lt;1,((($R110*(1-$E110)+$Q110*(1-$F110))/$K110)*((1+'Inputs &amp; Summary'!$D$7)^AC$29)),((INT(AC$29/$K110)-INT((AC$29-1)/$K110))*($R110*(1-$E110)+$Q110*(1-$F110))*((1+'Inputs &amp; Summary'!$D$7)^AC$29))),((_xlfn.WEIBULL.DIST(AC$29,$L110,$K110,FALSE)*($R110*(1-$E110)+$Q110*(1-$F110))*((1+'Inputs &amp; Summary'!$D$7)^AC$29))))))</f>
        <v>0</v>
      </c>
      <c r="AD110" s="114">
        <f>$D110*IF(AD$29&gt;'Inputs &amp; Summary'!$D$5,0,IF(AD$29&gt;VLOOKUP($G110,Lists!$J$17:$K$21,2),IF($M110=Lists!$H$3,IF($K110&lt;1,(($S110/$K110)*((1+'Inputs &amp; Summary'!$D$7)^AD$29)),((INT(AD$29/$K110)-INT((AD$29-1)/$K110))*$S110*((1+'Inputs &amp; Summary'!$D$7)^AD$29))),(_xlfn.WEIBULL.DIST(AD$29,$L110,$K110,FALSE)*$S110*((1+'Inputs &amp; Summary'!$D$7)^AD$29))),IF($M110=Lists!$H$3,IF($K110&lt;1,((($R110*(1-$E110)+$Q110*(1-$F110))/$K110)*((1+'Inputs &amp; Summary'!$D$7)^AD$29)),((INT(AD$29/$K110)-INT((AD$29-1)/$K110))*($R110*(1-$E110)+$Q110*(1-$F110))*((1+'Inputs &amp; Summary'!$D$7)^AD$29))),((_xlfn.WEIBULL.DIST(AD$29,$L110,$K110,FALSE)*($R110*(1-$E110)+$Q110*(1-$F110))*((1+'Inputs &amp; Summary'!$D$7)^AD$29))))))</f>
        <v>0</v>
      </c>
      <c r="AE110" s="114">
        <f>$D110*IF(AE$29&gt;'Inputs &amp; Summary'!$D$5,0,IF(AE$29&gt;VLOOKUP($G110,Lists!$J$17:$K$21,2),IF($M110=Lists!$H$3,IF($K110&lt;1,(($S110/$K110)*((1+'Inputs &amp; Summary'!$D$7)^AE$29)),((INT(AE$29/$K110)-INT((AE$29-1)/$K110))*$S110*((1+'Inputs &amp; Summary'!$D$7)^AE$29))),(_xlfn.WEIBULL.DIST(AE$29,$L110,$K110,FALSE)*$S110*((1+'Inputs &amp; Summary'!$D$7)^AE$29))),IF($M110=Lists!$H$3,IF($K110&lt;1,((($R110*(1-$E110)+$Q110*(1-$F110))/$K110)*((1+'Inputs &amp; Summary'!$D$7)^AE$29)),((INT(AE$29/$K110)-INT((AE$29-1)/$K110))*($R110*(1-$E110)+$Q110*(1-$F110))*((1+'Inputs &amp; Summary'!$D$7)^AE$29))),((_xlfn.WEIBULL.DIST(AE$29,$L110,$K110,FALSE)*($R110*(1-$E110)+$Q110*(1-$F110))*((1+'Inputs &amp; Summary'!$D$7)^AE$29))))))</f>
        <v>0</v>
      </c>
      <c r="AF110" s="114">
        <f>$D110*IF(AF$29&gt;'Inputs &amp; Summary'!$D$5,0,IF(AF$29&gt;VLOOKUP($G110,Lists!$J$17:$K$21,2),IF($M110=Lists!$H$3,IF($K110&lt;1,(($S110/$K110)*((1+'Inputs &amp; Summary'!$D$7)^AF$29)),((INT(AF$29/$K110)-INT((AF$29-1)/$K110))*$S110*((1+'Inputs &amp; Summary'!$D$7)^AF$29))),(_xlfn.WEIBULL.DIST(AF$29,$L110,$K110,FALSE)*$S110*((1+'Inputs &amp; Summary'!$D$7)^AF$29))),IF($M110=Lists!$H$3,IF($K110&lt;1,((($R110*(1-$E110)+$Q110*(1-$F110))/$K110)*((1+'Inputs &amp; Summary'!$D$7)^AF$29)),((INT(AF$29/$K110)-INT((AF$29-1)/$K110))*($R110*(1-$E110)+$Q110*(1-$F110))*((1+'Inputs &amp; Summary'!$D$7)^AF$29))),((_xlfn.WEIBULL.DIST(AF$29,$L110,$K110,FALSE)*($R110*(1-$E110)+$Q110*(1-$F110))*((1+'Inputs &amp; Summary'!$D$7)^AF$29))))))</f>
        <v>0</v>
      </c>
      <c r="AG110" s="114">
        <f>$D110*IF(AG$29&gt;'Inputs &amp; Summary'!$D$5,0,IF(AG$29&gt;VLOOKUP($G110,Lists!$J$17:$K$21,2),IF($M110=Lists!$H$3,IF($K110&lt;1,(($S110/$K110)*((1+'Inputs &amp; Summary'!$D$7)^AG$29)),((INT(AG$29/$K110)-INT((AG$29-1)/$K110))*$S110*((1+'Inputs &amp; Summary'!$D$7)^AG$29))),(_xlfn.WEIBULL.DIST(AG$29,$L110,$K110,FALSE)*$S110*((1+'Inputs &amp; Summary'!$D$7)^AG$29))),IF($M110=Lists!$H$3,IF($K110&lt;1,((($R110*(1-$E110)+$Q110*(1-$F110))/$K110)*((1+'Inputs &amp; Summary'!$D$7)^AG$29)),((INT(AG$29/$K110)-INT((AG$29-1)/$K110))*($R110*(1-$E110)+$Q110*(1-$F110))*((1+'Inputs &amp; Summary'!$D$7)^AG$29))),((_xlfn.WEIBULL.DIST(AG$29,$L110,$K110,FALSE)*($R110*(1-$E110)+$Q110*(1-$F110))*((1+'Inputs &amp; Summary'!$D$7)^AG$29))))))</f>
        <v>0</v>
      </c>
      <c r="AH110" s="114">
        <f>$D110*IF(AH$29&gt;'Inputs &amp; Summary'!$D$5,0,IF(AH$29&gt;VLOOKUP($G110,Lists!$J$17:$K$21,2),IF($M110=Lists!$H$3,IF($K110&lt;1,(($S110/$K110)*((1+'Inputs &amp; Summary'!$D$7)^AH$29)),((INT(AH$29/$K110)-INT((AH$29-1)/$K110))*$S110*((1+'Inputs &amp; Summary'!$D$7)^AH$29))),(_xlfn.WEIBULL.DIST(AH$29,$L110,$K110,FALSE)*$S110*((1+'Inputs &amp; Summary'!$D$7)^AH$29))),IF($M110=Lists!$H$3,IF($K110&lt;1,((($R110*(1-$E110)+$Q110*(1-$F110))/$K110)*((1+'Inputs &amp; Summary'!$D$7)^AH$29)),((INT(AH$29/$K110)-INT((AH$29-1)/$K110))*($R110*(1-$E110)+$Q110*(1-$F110))*((1+'Inputs &amp; Summary'!$D$7)^AH$29))),((_xlfn.WEIBULL.DIST(AH$29,$L110,$K110,FALSE)*($R110*(1-$E110)+$Q110*(1-$F110))*((1+'Inputs &amp; Summary'!$D$7)^AH$29))))))</f>
        <v>0</v>
      </c>
      <c r="AI110" s="114">
        <f>$D110*IF(AI$29&gt;'Inputs &amp; Summary'!$D$5,0,IF(AI$29&gt;VLOOKUP($G110,Lists!$J$17:$K$21,2),IF($M110=Lists!$H$3,IF($K110&lt;1,(($S110/$K110)*((1+'Inputs &amp; Summary'!$D$7)^AI$29)),((INT(AI$29/$K110)-INT((AI$29-1)/$K110))*$S110*((1+'Inputs &amp; Summary'!$D$7)^AI$29))),(_xlfn.WEIBULL.DIST(AI$29,$L110,$K110,FALSE)*$S110*((1+'Inputs &amp; Summary'!$D$7)^AI$29))),IF($M110=Lists!$H$3,IF($K110&lt;1,((($R110*(1-$E110)+$Q110*(1-$F110))/$K110)*((1+'Inputs &amp; Summary'!$D$7)^AI$29)),((INT(AI$29/$K110)-INT((AI$29-1)/$K110))*($R110*(1-$E110)+$Q110*(1-$F110))*((1+'Inputs &amp; Summary'!$D$7)^AI$29))),((_xlfn.WEIBULL.DIST(AI$29,$L110,$K110,FALSE)*($R110*(1-$E110)+$Q110*(1-$F110))*((1+'Inputs &amp; Summary'!$D$7)^AI$29))))))</f>
        <v>0</v>
      </c>
      <c r="AJ110" s="114">
        <f>$D110*IF(AJ$29&gt;'Inputs &amp; Summary'!$D$5,0,IF(AJ$29&gt;VLOOKUP($G110,Lists!$J$17:$K$21,2),IF($M110=Lists!$H$3,IF($K110&lt;1,(($S110/$K110)*((1+'Inputs &amp; Summary'!$D$7)^AJ$29)),((INT(AJ$29/$K110)-INT((AJ$29-1)/$K110))*$S110*((1+'Inputs &amp; Summary'!$D$7)^AJ$29))),(_xlfn.WEIBULL.DIST(AJ$29,$L110,$K110,FALSE)*$S110*((1+'Inputs &amp; Summary'!$D$7)^AJ$29))),IF($M110=Lists!$H$3,IF($K110&lt;1,((($R110*(1-$E110)+$Q110*(1-$F110))/$K110)*((1+'Inputs &amp; Summary'!$D$7)^AJ$29)),((INT(AJ$29/$K110)-INT((AJ$29-1)/$K110))*($R110*(1-$E110)+$Q110*(1-$F110))*((1+'Inputs &amp; Summary'!$D$7)^AJ$29))),((_xlfn.WEIBULL.DIST(AJ$29,$L110,$K110,FALSE)*($R110*(1-$E110)+$Q110*(1-$F110))*((1+'Inputs &amp; Summary'!$D$7)^AJ$29))))))</f>
        <v>0</v>
      </c>
      <c r="AK110" s="114">
        <f>$D110*IF(AK$29&gt;'Inputs &amp; Summary'!$D$5,0,IF(AK$29&gt;VLOOKUP($G110,Lists!$J$17:$K$21,2),IF($M110=Lists!$H$3,IF($K110&lt;1,(($S110/$K110)*((1+'Inputs &amp; Summary'!$D$7)^AK$29)),((INT(AK$29/$K110)-INT((AK$29-1)/$K110))*$S110*((1+'Inputs &amp; Summary'!$D$7)^AK$29))),(_xlfn.WEIBULL.DIST(AK$29,$L110,$K110,FALSE)*$S110*((1+'Inputs &amp; Summary'!$D$7)^AK$29))),IF($M110=Lists!$H$3,IF($K110&lt;1,((($R110*(1-$E110)+$Q110*(1-$F110))/$K110)*((1+'Inputs &amp; Summary'!$D$7)^AK$29)),((INT(AK$29/$K110)-INT((AK$29-1)/$K110))*($R110*(1-$E110)+$Q110*(1-$F110))*((1+'Inputs &amp; Summary'!$D$7)^AK$29))),((_xlfn.WEIBULL.DIST(AK$29,$L110,$K110,FALSE)*($R110*(1-$E110)+$Q110*(1-$F110))*((1+'Inputs &amp; Summary'!$D$7)^AK$29))))))</f>
        <v>0</v>
      </c>
      <c r="AL110" s="114">
        <f>$D110*IF(AL$29&gt;'Inputs &amp; Summary'!$D$5,0,IF(AL$29&gt;VLOOKUP($G110,Lists!$J$17:$K$21,2),IF($M110=Lists!$H$3,IF($K110&lt;1,(($S110/$K110)*((1+'Inputs &amp; Summary'!$D$7)^AL$29)),((INT(AL$29/$K110)-INT((AL$29-1)/$K110))*$S110*((1+'Inputs &amp; Summary'!$D$7)^AL$29))),(_xlfn.WEIBULL.DIST(AL$29,$L110,$K110,FALSE)*$S110*((1+'Inputs &amp; Summary'!$D$7)^AL$29))),IF($M110=Lists!$H$3,IF($K110&lt;1,((($R110*(1-$E110)+$Q110*(1-$F110))/$K110)*((1+'Inputs &amp; Summary'!$D$7)^AL$29)),((INT(AL$29/$K110)-INT((AL$29-1)/$K110))*($R110*(1-$E110)+$Q110*(1-$F110))*((1+'Inputs &amp; Summary'!$D$7)^AL$29))),((_xlfn.WEIBULL.DIST(AL$29,$L110,$K110,FALSE)*($R110*(1-$E110)+$Q110*(1-$F110))*((1+'Inputs &amp; Summary'!$D$7)^AL$29))))))</f>
        <v>0</v>
      </c>
      <c r="AM110" s="114">
        <f>$D110*IF(AM$29&gt;'Inputs &amp; Summary'!$D$5,0,IF(AM$29&gt;VLOOKUP($G110,Lists!$J$17:$K$21,2),IF($M110=Lists!$H$3,IF($K110&lt;1,(($S110/$K110)*((1+'Inputs &amp; Summary'!$D$7)^AM$29)),((INT(AM$29/$K110)-INT((AM$29-1)/$K110))*$S110*((1+'Inputs &amp; Summary'!$D$7)^AM$29))),(_xlfn.WEIBULL.DIST(AM$29,$L110,$K110,FALSE)*$S110*((1+'Inputs &amp; Summary'!$D$7)^AM$29))),IF($M110=Lists!$H$3,IF($K110&lt;1,((($R110*(1-$E110)+$Q110*(1-$F110))/$K110)*((1+'Inputs &amp; Summary'!$D$7)^AM$29)),((INT(AM$29/$K110)-INT((AM$29-1)/$K110))*($R110*(1-$E110)+$Q110*(1-$F110))*((1+'Inputs &amp; Summary'!$D$7)^AM$29))),((_xlfn.WEIBULL.DIST(AM$29,$L110,$K110,FALSE)*($R110*(1-$E110)+$Q110*(1-$F110))*((1+'Inputs &amp; Summary'!$D$7)^AM$29))))))</f>
        <v>0</v>
      </c>
      <c r="AN110" s="114">
        <f>$D110*IF(AN$29&gt;'Inputs &amp; Summary'!$D$5,0,IF(AN$29&gt;VLOOKUP($G110,Lists!$J$17:$K$21,2),IF($M110=Lists!$H$3,IF($K110&lt;1,(($S110/$K110)*((1+'Inputs &amp; Summary'!$D$7)^AN$29)),((INT(AN$29/$K110)-INT((AN$29-1)/$K110))*$S110*((1+'Inputs &amp; Summary'!$D$7)^AN$29))),(_xlfn.WEIBULL.DIST(AN$29,$L110,$K110,FALSE)*$S110*((1+'Inputs &amp; Summary'!$D$7)^AN$29))),IF($M110=Lists!$H$3,IF($K110&lt;1,((($R110*(1-$E110)+$Q110*(1-$F110))/$K110)*((1+'Inputs &amp; Summary'!$D$7)^AN$29)),((INT(AN$29/$K110)-INT((AN$29-1)/$K110))*($R110*(1-$E110)+$Q110*(1-$F110))*((1+'Inputs &amp; Summary'!$D$7)^AN$29))),((_xlfn.WEIBULL.DIST(AN$29,$L110,$K110,FALSE)*($R110*(1-$E110)+$Q110*(1-$F110))*((1+'Inputs &amp; Summary'!$D$7)^AN$29))))))</f>
        <v>0</v>
      </c>
      <c r="AO110" s="114">
        <f>$D110*IF(AO$29&gt;'Inputs &amp; Summary'!$D$5,0,IF(AO$29&gt;VLOOKUP($G110,Lists!$J$17:$K$21,2),IF($M110=Lists!$H$3,IF($K110&lt;1,(($S110/$K110)*((1+'Inputs &amp; Summary'!$D$7)^AO$29)),((INT(AO$29/$K110)-INT((AO$29-1)/$K110))*$S110*((1+'Inputs &amp; Summary'!$D$7)^AO$29))),(_xlfn.WEIBULL.DIST(AO$29,$L110,$K110,FALSE)*$S110*((1+'Inputs &amp; Summary'!$D$7)^AO$29))),IF($M110=Lists!$H$3,IF($K110&lt;1,((($R110*(1-$E110)+$Q110*(1-$F110))/$K110)*((1+'Inputs &amp; Summary'!$D$7)^AO$29)),((INT(AO$29/$K110)-INT((AO$29-1)/$K110))*($R110*(1-$E110)+$Q110*(1-$F110))*((1+'Inputs &amp; Summary'!$D$7)^AO$29))),((_xlfn.WEIBULL.DIST(AO$29,$L110,$K110,FALSE)*($R110*(1-$E110)+$Q110*(1-$F110))*((1+'Inputs &amp; Summary'!$D$7)^AO$29))))))</f>
        <v>0</v>
      </c>
      <c r="AP110" s="114">
        <f>$D110*IF(AP$29&gt;'Inputs &amp; Summary'!$D$5,0,IF(AP$29&gt;VLOOKUP($G110,Lists!$J$17:$K$21,2),IF($M110=Lists!$H$3,IF($K110&lt;1,(($S110/$K110)*((1+'Inputs &amp; Summary'!$D$7)^AP$29)),((INT(AP$29/$K110)-INT((AP$29-1)/$K110))*$S110*((1+'Inputs &amp; Summary'!$D$7)^AP$29))),(_xlfn.WEIBULL.DIST(AP$29,$L110,$K110,FALSE)*$S110*((1+'Inputs &amp; Summary'!$D$7)^AP$29))),IF($M110=Lists!$H$3,IF($K110&lt;1,((($R110*(1-$E110)+$Q110*(1-$F110))/$K110)*((1+'Inputs &amp; Summary'!$D$7)^AP$29)),((INT(AP$29/$K110)-INT((AP$29-1)/$K110))*($R110*(1-$E110)+$Q110*(1-$F110))*((1+'Inputs &amp; Summary'!$D$7)^AP$29))),((_xlfn.WEIBULL.DIST(AP$29,$L110,$K110,FALSE)*($R110*(1-$E110)+$Q110*(1-$F110))*((1+'Inputs &amp; Summary'!$D$7)^AP$29))))))</f>
        <v>0</v>
      </c>
      <c r="AQ110" s="114">
        <f>$D110*IF(AQ$29&gt;'Inputs &amp; Summary'!$D$5,0,IF(AQ$29&gt;VLOOKUP($G110,Lists!$J$17:$K$21,2),IF($M110=Lists!$H$3,IF($K110&lt;1,(($S110/$K110)*((1+'Inputs &amp; Summary'!$D$7)^AQ$29)),((INT(AQ$29/$K110)-INT((AQ$29-1)/$K110))*$S110*((1+'Inputs &amp; Summary'!$D$7)^AQ$29))),(_xlfn.WEIBULL.DIST(AQ$29,$L110,$K110,FALSE)*$S110*((1+'Inputs &amp; Summary'!$D$7)^AQ$29))),IF($M110=Lists!$H$3,IF($K110&lt;1,((($R110*(1-$E110)+$Q110*(1-$F110))/$K110)*((1+'Inputs &amp; Summary'!$D$7)^AQ$29)),((INT(AQ$29/$K110)-INT((AQ$29-1)/$K110))*($R110*(1-$E110)+$Q110*(1-$F110))*((1+'Inputs &amp; Summary'!$D$7)^AQ$29))),((_xlfn.WEIBULL.DIST(AQ$29,$L110,$K110,FALSE)*($R110*(1-$E110)+$Q110*(1-$F110))*((1+'Inputs &amp; Summary'!$D$7)^AQ$29))))))</f>
        <v>0</v>
      </c>
      <c r="AR110" s="114">
        <f>$D110*IF(AR$29&gt;'Inputs &amp; Summary'!$D$5,0,IF(AR$29&gt;VLOOKUP($G110,Lists!$J$17:$K$21,2),IF($M110=Lists!$H$3,IF($K110&lt;1,(($S110/$K110)*((1+'Inputs &amp; Summary'!$D$7)^AR$29)),((INT(AR$29/$K110)-INT((AR$29-1)/$K110))*$S110*((1+'Inputs &amp; Summary'!$D$7)^AR$29))),(_xlfn.WEIBULL.DIST(AR$29,$L110,$K110,FALSE)*$S110*((1+'Inputs &amp; Summary'!$D$7)^AR$29))),IF($M110=Lists!$H$3,IF($K110&lt;1,((($R110*(1-$E110)+$Q110*(1-$F110))/$K110)*((1+'Inputs &amp; Summary'!$D$7)^AR$29)),((INT(AR$29/$K110)-INT((AR$29-1)/$K110))*($R110*(1-$E110)+$Q110*(1-$F110))*((1+'Inputs &amp; Summary'!$D$7)^AR$29))),((_xlfn.WEIBULL.DIST(AR$29,$L110,$K110,FALSE)*($R110*(1-$E110)+$Q110*(1-$F110))*((1+'Inputs &amp; Summary'!$D$7)^AR$29))))))</f>
        <v>0</v>
      </c>
      <c r="AS110" s="114">
        <f>$D110*IF(AS$29&gt;'Inputs &amp; Summary'!$D$5,0,IF(AS$29&gt;VLOOKUP($G110,Lists!$J$17:$K$21,2),IF($M110=Lists!$H$3,IF($K110&lt;1,(($S110/$K110)*((1+'Inputs &amp; Summary'!$D$7)^AS$29)),((INT(AS$29/$K110)-INT((AS$29-1)/$K110))*$S110*((1+'Inputs &amp; Summary'!$D$7)^AS$29))),(_xlfn.WEIBULL.DIST(AS$29,$L110,$K110,FALSE)*$S110*((1+'Inputs &amp; Summary'!$D$7)^AS$29))),IF($M110=Lists!$H$3,IF($K110&lt;1,((($R110*(1-$E110)+$Q110*(1-$F110))/$K110)*((1+'Inputs &amp; Summary'!$D$7)^AS$29)),((INT(AS$29/$K110)-INT((AS$29-1)/$K110))*($R110*(1-$E110)+$Q110*(1-$F110))*((1+'Inputs &amp; Summary'!$D$7)^AS$29))),((_xlfn.WEIBULL.DIST(AS$29,$L110,$K110,FALSE)*($R110*(1-$E110)+$Q110*(1-$F110))*((1+'Inputs &amp; Summary'!$D$7)^AS$29))))))</f>
        <v>0</v>
      </c>
      <c r="AT110" s="114">
        <f>$D110*IF(AT$29&gt;'Inputs &amp; Summary'!$D$5,0,IF(AT$29&gt;VLOOKUP($G110,Lists!$J$17:$K$21,2),IF($M110=Lists!$H$3,IF($K110&lt;1,(($S110/$K110)*((1+'Inputs &amp; Summary'!$D$7)^AT$29)),((INT(AT$29/$K110)-INT((AT$29-1)/$K110))*$S110*((1+'Inputs &amp; Summary'!$D$7)^AT$29))),(_xlfn.WEIBULL.DIST(AT$29,$L110,$K110,FALSE)*$S110*((1+'Inputs &amp; Summary'!$D$7)^AT$29))),IF($M110=Lists!$H$3,IF($K110&lt;1,((($R110*(1-$E110)+$Q110*(1-$F110))/$K110)*((1+'Inputs &amp; Summary'!$D$7)^AT$29)),((INT(AT$29/$K110)-INT((AT$29-1)/$K110))*($R110*(1-$E110)+$Q110*(1-$F110))*((1+'Inputs &amp; Summary'!$D$7)^AT$29))),((_xlfn.WEIBULL.DIST(AT$29,$L110,$K110,FALSE)*($R110*(1-$E110)+$Q110*(1-$F110))*((1+'Inputs &amp; Summary'!$D$7)^AT$29))))))</f>
        <v>0</v>
      </c>
      <c r="AU110" s="114">
        <f>$D110*IF(AU$29&gt;'Inputs &amp; Summary'!$D$5,0,IF(AU$29&gt;VLOOKUP($G110,Lists!$J$17:$K$21,2),IF($M110=Lists!$H$3,IF($K110&lt;1,(($S110/$K110)*((1+'Inputs &amp; Summary'!$D$7)^AU$29)),((INT(AU$29/$K110)-INT((AU$29-1)/$K110))*$S110*((1+'Inputs &amp; Summary'!$D$7)^AU$29))),(_xlfn.WEIBULL.DIST(AU$29,$L110,$K110,FALSE)*$S110*((1+'Inputs &amp; Summary'!$D$7)^AU$29))),IF($M110=Lists!$H$3,IF($K110&lt;1,((($R110*(1-$E110)+$Q110*(1-$F110))/$K110)*((1+'Inputs &amp; Summary'!$D$7)^AU$29)),((INT(AU$29/$K110)-INT((AU$29-1)/$K110))*($R110*(1-$E110)+$Q110*(1-$F110))*((1+'Inputs &amp; Summary'!$D$7)^AU$29))),((_xlfn.WEIBULL.DIST(AU$29,$L110,$K110,FALSE)*($R110*(1-$E110)+$Q110*(1-$F110))*((1+'Inputs &amp; Summary'!$D$7)^AU$29))))))</f>
        <v>0</v>
      </c>
      <c r="AV110" s="114">
        <f>$D110*IF(AV$29&gt;'Inputs &amp; Summary'!$D$5,0,IF(AV$29&gt;VLOOKUP($G110,Lists!$J$17:$K$21,2),IF($M110=Lists!$H$3,IF($K110&lt;1,(($S110/$K110)*((1+'Inputs &amp; Summary'!$D$7)^AV$29)),((INT(AV$29/$K110)-INT((AV$29-1)/$K110))*$S110*((1+'Inputs &amp; Summary'!$D$7)^AV$29))),(_xlfn.WEIBULL.DIST(AV$29,$L110,$K110,FALSE)*$S110*((1+'Inputs &amp; Summary'!$D$7)^AV$29))),IF($M110=Lists!$H$3,IF($K110&lt;1,((($R110*(1-$E110)+$Q110*(1-$F110))/$K110)*((1+'Inputs &amp; Summary'!$D$7)^AV$29)),((INT(AV$29/$K110)-INT((AV$29-1)/$K110))*($R110*(1-$E110)+$Q110*(1-$F110))*((1+'Inputs &amp; Summary'!$D$7)^AV$29))),((_xlfn.WEIBULL.DIST(AV$29,$L110,$K110,FALSE)*($R110*(1-$E110)+$Q110*(1-$F110))*((1+'Inputs &amp; Summary'!$D$7)^AV$29))))))</f>
        <v>0</v>
      </c>
      <c r="AW110" s="114">
        <f>$D110*IF(AW$29&gt;'Inputs &amp; Summary'!$D$5,0,IF(AW$29&gt;VLOOKUP($G110,Lists!$J$17:$K$21,2),IF($M110=Lists!$H$3,IF($K110&lt;1,(($S110/$K110)*((1+'Inputs &amp; Summary'!$D$7)^AW$29)),((INT(AW$29/$K110)-INT((AW$29-1)/$K110))*$S110*((1+'Inputs &amp; Summary'!$D$7)^AW$29))),(_xlfn.WEIBULL.DIST(AW$29,$L110,$K110,FALSE)*$S110*((1+'Inputs &amp; Summary'!$D$7)^AW$29))),IF($M110=Lists!$H$3,IF($K110&lt;1,((($R110*(1-$E110)+$Q110*(1-$F110))/$K110)*((1+'Inputs &amp; Summary'!$D$7)^AW$29)),((INT(AW$29/$K110)-INT((AW$29-1)/$K110))*($R110*(1-$E110)+$Q110*(1-$F110))*((1+'Inputs &amp; Summary'!$D$7)^AW$29))),((_xlfn.WEIBULL.DIST(AW$29,$L110,$K110,FALSE)*($R110*(1-$E110)+$Q110*(1-$F110))*((1+'Inputs &amp; Summary'!$D$7)^AW$29))))))</f>
        <v>0</v>
      </c>
      <c r="AX110" s="114">
        <f>$D110*IF(AX$29&gt;'Inputs &amp; Summary'!$D$5,0,IF(AX$29&gt;VLOOKUP($G110,Lists!$J$17:$K$21,2),IF($M110=Lists!$H$3,IF($K110&lt;1,(($S110/$K110)*((1+'Inputs &amp; Summary'!$D$7)^AX$29)),((INT(AX$29/$K110)-INT((AX$29-1)/$K110))*$S110*((1+'Inputs &amp; Summary'!$D$7)^AX$29))),(_xlfn.WEIBULL.DIST(AX$29,$L110,$K110,FALSE)*$S110*((1+'Inputs &amp; Summary'!$D$7)^AX$29))),IF($M110=Lists!$H$3,IF($K110&lt;1,((($R110*(1-$E110)+$Q110*(1-$F110))/$K110)*((1+'Inputs &amp; Summary'!$D$7)^AX$29)),((INT(AX$29/$K110)-INT((AX$29-1)/$K110))*($R110*(1-$E110)+$Q110*(1-$F110))*((1+'Inputs &amp; Summary'!$D$7)^AX$29))),((_xlfn.WEIBULL.DIST(AX$29,$L110,$K110,FALSE)*($R110*(1-$E110)+$Q110*(1-$F110))*((1+'Inputs &amp; Summary'!$D$7)^AX$29))))))</f>
        <v>0</v>
      </c>
      <c r="AY110" s="114">
        <f>$D110*IF(AY$29&gt;'Inputs &amp; Summary'!$D$5,0,IF(AY$29&gt;VLOOKUP($G110,Lists!$J$17:$K$21,2),IF($M110=Lists!$H$3,IF($K110&lt;1,(($S110/$K110)*((1+'Inputs &amp; Summary'!$D$7)^AY$29)),((INT(AY$29/$K110)-INT((AY$29-1)/$K110))*$S110*((1+'Inputs &amp; Summary'!$D$7)^AY$29))),(_xlfn.WEIBULL.DIST(AY$29,$L110,$K110,FALSE)*$S110*((1+'Inputs &amp; Summary'!$D$7)^AY$29))),IF($M110=Lists!$H$3,IF($K110&lt;1,((($R110*(1-$E110)+$Q110*(1-$F110))/$K110)*((1+'Inputs &amp; Summary'!$D$7)^AY$29)),((INT(AY$29/$K110)-INT((AY$29-1)/$K110))*($R110*(1-$E110)+$Q110*(1-$F110))*((1+'Inputs &amp; Summary'!$D$7)^AY$29))),((_xlfn.WEIBULL.DIST(AY$29,$L110,$K110,FALSE)*($R110*(1-$E110)+$Q110*(1-$F110))*((1+'Inputs &amp; Summary'!$D$7)^AY$29))))))</f>
        <v>0</v>
      </c>
      <c r="AZ110" s="114">
        <f>$D110*IF(AZ$29&gt;'Inputs &amp; Summary'!$D$5,0,IF(AZ$29&gt;VLOOKUP($G110,Lists!$J$17:$K$21,2),IF($M110=Lists!$H$3,IF($K110&lt;1,(($S110/$K110)*((1+'Inputs &amp; Summary'!$D$7)^AZ$29)),((INT(AZ$29/$K110)-INT((AZ$29-1)/$K110))*$S110*((1+'Inputs &amp; Summary'!$D$7)^AZ$29))),(_xlfn.WEIBULL.DIST(AZ$29,$L110,$K110,FALSE)*$S110*((1+'Inputs &amp; Summary'!$D$7)^AZ$29))),IF($M110=Lists!$H$3,IF($K110&lt;1,((($R110*(1-$E110)+$Q110*(1-$F110))/$K110)*((1+'Inputs &amp; Summary'!$D$7)^AZ$29)),((INT(AZ$29/$K110)-INT((AZ$29-1)/$K110))*($R110*(1-$E110)+$Q110*(1-$F110))*((1+'Inputs &amp; Summary'!$D$7)^AZ$29))),((_xlfn.WEIBULL.DIST(AZ$29,$L110,$K110,FALSE)*($R110*(1-$E110)+$Q110*(1-$F110))*((1+'Inputs &amp; Summary'!$D$7)^AZ$29))))))</f>
        <v>0</v>
      </c>
      <c r="BA110" s="114">
        <f>$D110*IF(BA$29&gt;'Inputs &amp; Summary'!$D$5,0,IF(BA$29&gt;VLOOKUP($G110,Lists!$J$17:$K$21,2),IF($M110=Lists!$H$3,IF($K110&lt;1,(($S110/$K110)*((1+'Inputs &amp; Summary'!$D$7)^BA$29)),((INT(BA$29/$K110)-INT((BA$29-1)/$K110))*$S110*((1+'Inputs &amp; Summary'!$D$7)^BA$29))),(_xlfn.WEIBULL.DIST(BA$29,$L110,$K110,FALSE)*$S110*((1+'Inputs &amp; Summary'!$D$7)^BA$29))),IF($M110=Lists!$H$3,IF($K110&lt;1,((($R110*(1-$E110)+$Q110*(1-$F110))/$K110)*((1+'Inputs &amp; Summary'!$D$7)^BA$29)),((INT(BA$29/$K110)-INT((BA$29-1)/$K110))*($R110*(1-$E110)+$Q110*(1-$F110))*((1+'Inputs &amp; Summary'!$D$7)^BA$29))),((_xlfn.WEIBULL.DIST(BA$29,$L110,$K110,FALSE)*($R110*(1-$E110)+$Q110*(1-$F110))*((1+'Inputs &amp; Summary'!$D$7)^BA$29))))))</f>
        <v>0</v>
      </c>
      <c r="BB110" s="114">
        <f>$D110*IF(BB$29&gt;'Inputs &amp; Summary'!$D$5,0,IF(BB$29&gt;VLOOKUP($G110,Lists!$J$17:$K$21,2),IF($M110=Lists!$H$3,IF($K110&lt;1,(($S110/$K110)*((1+'Inputs &amp; Summary'!$D$7)^BB$29)),((INT(BB$29/$K110)-INT((BB$29-1)/$K110))*$S110*((1+'Inputs &amp; Summary'!$D$7)^BB$29))),(_xlfn.WEIBULL.DIST(BB$29,$L110,$K110,FALSE)*$S110*((1+'Inputs &amp; Summary'!$D$7)^BB$29))),IF($M110=Lists!$H$3,IF($K110&lt;1,((($R110*(1-$E110)+$Q110*(1-$F110))/$K110)*((1+'Inputs &amp; Summary'!$D$7)^BB$29)),((INT(BB$29/$K110)-INT((BB$29-1)/$K110))*($R110*(1-$E110)+$Q110*(1-$F110))*((1+'Inputs &amp; Summary'!$D$7)^BB$29))),((_xlfn.WEIBULL.DIST(BB$29,$L110,$K110,FALSE)*($R110*(1-$E110)+$Q110*(1-$F110))*((1+'Inputs &amp; Summary'!$D$7)^BB$29))))))</f>
        <v>0</v>
      </c>
      <c r="BC110" s="114">
        <f>$D110*IF(BC$29&gt;'Inputs &amp; Summary'!$D$5,0,IF(BC$29&gt;VLOOKUP($G110,Lists!$J$17:$K$21,2),IF($M110=Lists!$H$3,IF($K110&lt;1,(($S110/$K110)*((1+'Inputs &amp; Summary'!$D$7)^BC$29)),((INT(BC$29/$K110)-INT((BC$29-1)/$K110))*$S110*((1+'Inputs &amp; Summary'!$D$7)^BC$29))),(_xlfn.WEIBULL.DIST(BC$29,$L110,$K110,FALSE)*$S110*((1+'Inputs &amp; Summary'!$D$7)^BC$29))),IF($M110=Lists!$H$3,IF($K110&lt;1,((($R110*(1-$E110)+$Q110*(1-$F110))/$K110)*((1+'Inputs &amp; Summary'!$D$7)^BC$29)),((INT(BC$29/$K110)-INT((BC$29-1)/$K110))*($R110*(1-$E110)+$Q110*(1-$F110))*((1+'Inputs &amp; Summary'!$D$7)^BC$29))),((_xlfn.WEIBULL.DIST(BC$29,$L110,$K110,FALSE)*($R110*(1-$E110)+$Q110*(1-$F110))*((1+'Inputs &amp; Summary'!$D$7)^BC$29))))))</f>
        <v>0</v>
      </c>
      <c r="BD110" s="114">
        <f>$D110*IF(BD$29&gt;'Inputs &amp; Summary'!$D$5,0,IF(BD$29&gt;VLOOKUP($G110,Lists!$J$17:$K$21,2),IF($M110=Lists!$H$3,IF($K110&lt;1,(($S110/$K110)*((1+'Inputs &amp; Summary'!$D$7)^BD$29)),((INT(BD$29/$K110)-INT((BD$29-1)/$K110))*$S110*((1+'Inputs &amp; Summary'!$D$7)^BD$29))),(_xlfn.WEIBULL.DIST(BD$29,$L110,$K110,FALSE)*$S110*((1+'Inputs &amp; Summary'!$D$7)^BD$29))),IF($M110=Lists!$H$3,IF($K110&lt;1,((($R110*(1-$E110)+$Q110*(1-$F110))/$K110)*((1+'Inputs &amp; Summary'!$D$7)^BD$29)),((INT(BD$29/$K110)-INT((BD$29-1)/$K110))*($R110*(1-$E110)+$Q110*(1-$F110))*((1+'Inputs &amp; Summary'!$D$7)^BD$29))),((_xlfn.WEIBULL.DIST(BD$29,$L110,$K110,FALSE)*($R110*(1-$E110)+$Q110*(1-$F110))*((1+'Inputs &amp; Summary'!$D$7)^BD$29))))))</f>
        <v>0</v>
      </c>
      <c r="BE110" s="114">
        <f>$D110*IF(BE$29&gt;'Inputs &amp; Summary'!$D$5,0,IF(BE$29&gt;VLOOKUP($G110,Lists!$J$17:$K$21,2),IF($M110=Lists!$H$3,IF($K110&lt;1,(($S110/$K110)*((1+'Inputs &amp; Summary'!$D$7)^BE$29)),((INT(BE$29/$K110)-INT((BE$29-1)/$K110))*$S110*((1+'Inputs &amp; Summary'!$D$7)^BE$29))),(_xlfn.WEIBULL.DIST(BE$29,$L110,$K110,FALSE)*$S110*((1+'Inputs &amp; Summary'!$D$7)^BE$29))),IF($M110=Lists!$H$3,IF($K110&lt;1,((($R110*(1-$E110)+$Q110*(1-$F110))/$K110)*((1+'Inputs &amp; Summary'!$D$7)^BE$29)),((INT(BE$29/$K110)-INT((BE$29-1)/$K110))*($R110*(1-$E110)+$Q110*(1-$F110))*((1+'Inputs &amp; Summary'!$D$7)^BE$29))),((_xlfn.WEIBULL.DIST(BE$29,$L110,$K110,FALSE)*($R110*(1-$E110)+$Q110*(1-$F110))*((1+'Inputs &amp; Summary'!$D$7)^BE$29))))))</f>
        <v>0</v>
      </c>
      <c r="BF110" s="114">
        <f>$D110*IF(BF$29&gt;'Inputs &amp; Summary'!$D$5,0,IF(BF$29&gt;VLOOKUP($G110,Lists!$J$17:$K$21,2),IF($M110=Lists!$H$3,IF($K110&lt;1,(($S110/$K110)*((1+'Inputs &amp; Summary'!$D$7)^BF$29)),((INT(BF$29/$K110)-INT((BF$29-1)/$K110))*$S110*((1+'Inputs &amp; Summary'!$D$7)^BF$29))),(_xlfn.WEIBULL.DIST(BF$29,$L110,$K110,FALSE)*$S110*((1+'Inputs &amp; Summary'!$D$7)^BF$29))),IF($M110=Lists!$H$3,IF($K110&lt;1,((($R110*(1-$E110)+$Q110*(1-$F110))/$K110)*((1+'Inputs &amp; Summary'!$D$7)^BF$29)),((INT(BF$29/$K110)-INT((BF$29-1)/$K110))*($R110*(1-$E110)+$Q110*(1-$F110))*((1+'Inputs &amp; Summary'!$D$7)^BF$29))),((_xlfn.WEIBULL.DIST(BF$29,$L110,$K110,FALSE)*($R110*(1-$E110)+$Q110*(1-$F110))*((1+'Inputs &amp; Summary'!$D$7)^BF$29))))))</f>
        <v>0</v>
      </c>
      <c r="BG110" s="114">
        <f>$D110*IF(BG$29&gt;'Inputs &amp; Summary'!$D$5,0,IF(BG$29&gt;VLOOKUP($G110,Lists!$J$17:$K$21,2),IF($M110=Lists!$H$3,IF($K110&lt;1,(($S110/$K110)*((1+'Inputs &amp; Summary'!$D$7)^BG$29)),((INT(BG$29/$K110)-INT((BG$29-1)/$K110))*$S110*((1+'Inputs &amp; Summary'!$D$7)^BG$29))),(_xlfn.WEIBULL.DIST(BG$29,$L110,$K110,FALSE)*$S110*((1+'Inputs &amp; Summary'!$D$7)^BG$29))),IF($M110=Lists!$H$3,IF($K110&lt;1,((($R110*(1-$E110)+$Q110*(1-$F110))/$K110)*((1+'Inputs &amp; Summary'!$D$7)^BG$29)),((INT(BG$29/$K110)-INT((BG$29-1)/$K110))*($R110*(1-$E110)+$Q110*(1-$F110))*((1+'Inputs &amp; Summary'!$D$7)^BG$29))),((_xlfn.WEIBULL.DIST(BG$29,$L110,$K110,FALSE)*($R110*(1-$E110)+$Q110*(1-$F110))*((1+'Inputs &amp; Summary'!$D$7)^BG$29))))))</f>
        <v>0</v>
      </c>
      <c r="BH110" s="114">
        <f>$D110*IF(BH$29&gt;'Inputs &amp; Summary'!$D$5,0,IF(BH$29&gt;VLOOKUP($G110,Lists!$J$17:$K$21,2),IF($M110=Lists!$H$3,IF($K110&lt;1,(($S110/$K110)*((1+'Inputs &amp; Summary'!$D$7)^BH$29)),((INT(BH$29/$K110)-INT((BH$29-1)/$K110))*$S110*((1+'Inputs &amp; Summary'!$D$7)^BH$29))),(_xlfn.WEIBULL.DIST(BH$29,$L110,$K110,FALSE)*$S110*((1+'Inputs &amp; Summary'!$D$7)^BH$29))),IF($M110=Lists!$H$3,IF($K110&lt;1,((($R110*(1-$E110)+$Q110*(1-$F110))/$K110)*((1+'Inputs &amp; Summary'!$D$7)^BH$29)),((INT(BH$29/$K110)-INT((BH$29-1)/$K110))*($R110*(1-$E110)+$Q110*(1-$F110))*((1+'Inputs &amp; Summary'!$D$7)^BH$29))),((_xlfn.WEIBULL.DIST(BH$29,$L110,$K110,FALSE)*($R110*(1-$E110)+$Q110*(1-$F110))*((1+'Inputs &amp; Summary'!$D$7)^BH$29))))))</f>
        <v>0</v>
      </c>
      <c r="BI110" s="114">
        <f>$D110*IF(BI$29&gt;'Inputs &amp; Summary'!$D$5,0,IF(BI$29&gt;VLOOKUP($G110,Lists!$J$17:$K$21,2),IF($M110=Lists!$H$3,IF($K110&lt;1,(($S110/$K110)*((1+'Inputs &amp; Summary'!$D$7)^BI$29)),((INT(BI$29/$K110)-INT((BI$29-1)/$K110))*$S110*((1+'Inputs &amp; Summary'!$D$7)^BI$29))),(_xlfn.WEIBULL.DIST(BI$29,$L110,$K110,FALSE)*$S110*((1+'Inputs &amp; Summary'!$D$7)^BI$29))),IF($M110=Lists!$H$3,IF($K110&lt;1,((($R110*(1-$E110)+$Q110*(1-$F110))/$K110)*((1+'Inputs &amp; Summary'!$D$7)^BI$29)),((INT(BI$29/$K110)-INT((BI$29-1)/$K110))*($R110*(1-$E110)+$Q110*(1-$F110))*((1+'Inputs &amp; Summary'!$D$7)^BI$29))),((_xlfn.WEIBULL.DIST(BI$29,$L110,$K110,FALSE)*($R110*(1-$E110)+$Q110*(1-$F110))*((1+'Inputs &amp; Summary'!$D$7)^BI$29))))))</f>
        <v>0</v>
      </c>
      <c r="BJ110" s="114">
        <f>$D110*IF(BJ$29&gt;'Inputs &amp; Summary'!$D$5,0,IF(BJ$29&gt;VLOOKUP($G110,Lists!$J$17:$K$21,2),IF($M110=Lists!$H$3,IF($K110&lt;1,(($S110/$K110)*((1+'Inputs &amp; Summary'!$D$7)^BJ$29)),((INT(BJ$29/$K110)-INT((BJ$29-1)/$K110))*$S110*((1+'Inputs &amp; Summary'!$D$7)^BJ$29))),(_xlfn.WEIBULL.DIST(BJ$29,$L110,$K110,FALSE)*$S110*((1+'Inputs &amp; Summary'!$D$7)^BJ$29))),IF($M110=Lists!$H$3,IF($K110&lt;1,((($R110*(1-$E110)+$Q110*(1-$F110))/$K110)*((1+'Inputs &amp; Summary'!$D$7)^BJ$29)),((INT(BJ$29/$K110)-INT((BJ$29-1)/$K110))*($R110*(1-$E110)+$Q110*(1-$F110))*((1+'Inputs &amp; Summary'!$D$7)^BJ$29))),((_xlfn.WEIBULL.DIST(BJ$29,$L110,$K110,FALSE)*($R110*(1-$E110)+$Q110*(1-$F110))*((1+'Inputs &amp; Summary'!$D$7)^BJ$29))))))</f>
        <v>0</v>
      </c>
      <c r="BK110" s="114">
        <f>$D110*IF(BK$29&gt;'Inputs &amp; Summary'!$D$5,0,IF(BK$29&gt;VLOOKUP($G110,Lists!$J$17:$K$21,2),IF($M110=Lists!$H$3,IF($K110&lt;1,(($S110/$K110)*((1+'Inputs &amp; Summary'!$D$7)^BK$29)),((INT(BK$29/$K110)-INT((BK$29-1)/$K110))*$S110*((1+'Inputs &amp; Summary'!$D$7)^BK$29))),(_xlfn.WEIBULL.DIST(BK$29,$L110,$K110,FALSE)*$S110*((1+'Inputs &amp; Summary'!$D$7)^BK$29))),IF($M110=Lists!$H$3,IF($K110&lt;1,((($R110*(1-$E110)+$Q110*(1-$F110))/$K110)*((1+'Inputs &amp; Summary'!$D$7)^BK$29)),((INT(BK$29/$K110)-INT((BK$29-1)/$K110))*($R110*(1-$E110)+$Q110*(1-$F110))*((1+'Inputs &amp; Summary'!$D$7)^BK$29))),((_xlfn.WEIBULL.DIST(BK$29,$L110,$K110,FALSE)*($R110*(1-$E110)+$Q110*(1-$F110))*((1+'Inputs &amp; Summary'!$D$7)^BK$29))))))</f>
        <v>0</v>
      </c>
      <c r="BL110" s="114">
        <f>$D110*IF(BL$29&gt;'Inputs &amp; Summary'!$D$5,0,IF(BL$29&gt;VLOOKUP($G110,Lists!$J$17:$K$21,2),IF($M110=Lists!$H$3,IF($K110&lt;1,(($S110/$K110)*((1+'Inputs &amp; Summary'!$D$7)^BL$29)),((INT(BL$29/$K110)-INT((BL$29-1)/$K110))*$S110*((1+'Inputs &amp; Summary'!$D$7)^BL$29))),(_xlfn.WEIBULL.DIST(BL$29,$L110,$K110,FALSE)*$S110*((1+'Inputs &amp; Summary'!$D$7)^BL$29))),IF($M110=Lists!$H$3,IF($K110&lt;1,((($R110*(1-$E110)+$Q110*(1-$F110))/$K110)*((1+'Inputs &amp; Summary'!$D$7)^BL$29)),((INT(BL$29/$K110)-INT((BL$29-1)/$K110))*($R110*(1-$E110)+$Q110*(1-$F110))*((1+'Inputs &amp; Summary'!$D$7)^BL$29))),((_xlfn.WEIBULL.DIST(BL$29,$L110,$K110,FALSE)*($R110*(1-$E110)+$Q110*(1-$F110))*((1+'Inputs &amp; Summary'!$D$7)^BL$29))))))</f>
        <v>0</v>
      </c>
    </row>
    <row r="111" spans="1:64" s="1" customFormat="1" ht="72" x14ac:dyDescent="0.3">
      <c r="A111" s="79" t="s">
        <v>163</v>
      </c>
      <c r="B111" s="33" t="s">
        <v>307</v>
      </c>
      <c r="C111" s="33" t="s">
        <v>143</v>
      </c>
      <c r="D111" s="68">
        <v>0</v>
      </c>
      <c r="E111" s="68"/>
      <c r="F111" s="68"/>
      <c r="G111" s="213" t="s">
        <v>433</v>
      </c>
      <c r="H111" s="34" t="s">
        <v>286</v>
      </c>
      <c r="I111" s="34" t="s">
        <v>270</v>
      </c>
      <c r="J111" s="33">
        <f>VLOOKUP(I111,'Labor Rates'!$A$1:$B$16,2)</f>
        <v>25.173076923076923</v>
      </c>
      <c r="K111" s="35">
        <v>1</v>
      </c>
      <c r="L111" s="35">
        <v>1</v>
      </c>
      <c r="M111" s="33" t="s">
        <v>259</v>
      </c>
      <c r="N111" s="84">
        <f>'Inputs &amp; Summary'!$D$39</f>
        <v>2.3152786885245904</v>
      </c>
      <c r="O111" s="35">
        <v>0.5</v>
      </c>
      <c r="P111" s="5">
        <v>0</v>
      </c>
      <c r="Q111" s="73">
        <f t="shared" si="16"/>
        <v>29.141344262295085</v>
      </c>
      <c r="R111" s="73">
        <f t="shared" si="17"/>
        <v>0</v>
      </c>
      <c r="S111" s="74">
        <f t="shared" si="18"/>
        <v>0</v>
      </c>
      <c r="T111" s="88"/>
      <c r="U111" s="80"/>
      <c r="V111" s="87">
        <f t="shared" si="19"/>
        <v>0</v>
      </c>
      <c r="W111" s="87">
        <f>NPV('Inputs &amp; Summary'!$D$6,Y111:BL111)</f>
        <v>0</v>
      </c>
      <c r="X111" s="90">
        <f t="shared" si="20"/>
        <v>0</v>
      </c>
      <c r="Y111" s="114">
        <f>$D111*IF(Y$29&gt;'Inputs &amp; Summary'!$D$5,0,IF(Y$29&gt;VLOOKUP($G111,Lists!$J$17:$K$21,2),IF($M111=Lists!$H$3,IF($K111&lt;1,(($S111/$K111)*((1+'Inputs &amp; Summary'!$D$7)^Y$29)),((INT(Y$29/$K111)-INT((Y$29-1)/$K111))*$S111*((1+'Inputs &amp; Summary'!$D$7)^Y$29))),(_xlfn.WEIBULL.DIST(Y$29,$L111,$K111,FALSE)*$S111*((1+'Inputs &amp; Summary'!$D$7)^Y$29))),IF($M111=Lists!$H$3,IF($K111&lt;1,((($R111*(1-$E111)+$Q111*(1-$F111))/$K111)*((1+'Inputs &amp; Summary'!$D$7)^Y$29)),((INT(Y$29/$K111)-INT((Y$29-1)/$K111))*($R111*(1-$E111)+$Q111*(1-$F111))*((1+'Inputs &amp; Summary'!$D$7)^Y$29))),((_xlfn.WEIBULL.DIST(Y$29,$L111,$K111,FALSE)*($R111*(1-$E111)+$Q111*(1-$F111))*((1+'Inputs &amp; Summary'!$D$7)^Y$29))))))</f>
        <v>0</v>
      </c>
      <c r="Z111" s="114">
        <f>$D111*IF(Z$29&gt;'Inputs &amp; Summary'!$D$5,0,IF(Z$29&gt;VLOOKUP($G111,Lists!$J$17:$K$21,2),IF($M111=Lists!$H$3,IF($K111&lt;1,(($S111/$K111)*((1+'Inputs &amp; Summary'!$D$7)^Z$29)),((INT(Z$29/$K111)-INT((Z$29-1)/$K111))*$S111*((1+'Inputs &amp; Summary'!$D$7)^Z$29))),(_xlfn.WEIBULL.DIST(Z$29,$L111,$K111,FALSE)*$S111*((1+'Inputs &amp; Summary'!$D$7)^Z$29))),IF($M111=Lists!$H$3,IF($K111&lt;1,((($R111*(1-$E111)+$Q111*(1-$F111))/$K111)*((1+'Inputs &amp; Summary'!$D$7)^Z$29)),((INT(Z$29/$K111)-INT((Z$29-1)/$K111))*($R111*(1-$E111)+$Q111*(1-$F111))*((1+'Inputs &amp; Summary'!$D$7)^Z$29))),((_xlfn.WEIBULL.DIST(Z$29,$L111,$K111,FALSE)*($R111*(1-$E111)+$Q111*(1-$F111))*((1+'Inputs &amp; Summary'!$D$7)^Z$29))))))</f>
        <v>0</v>
      </c>
      <c r="AA111" s="114">
        <f>$D111*IF(AA$29&gt;'Inputs &amp; Summary'!$D$5,0,IF(AA$29&gt;VLOOKUP($G111,Lists!$J$17:$K$21,2),IF($M111=Lists!$H$3,IF($K111&lt;1,(($S111/$K111)*((1+'Inputs &amp; Summary'!$D$7)^AA$29)),((INT(AA$29/$K111)-INT((AA$29-1)/$K111))*$S111*((1+'Inputs &amp; Summary'!$D$7)^AA$29))),(_xlfn.WEIBULL.DIST(AA$29,$L111,$K111,FALSE)*$S111*((1+'Inputs &amp; Summary'!$D$7)^AA$29))),IF($M111=Lists!$H$3,IF($K111&lt;1,((($R111*(1-$E111)+$Q111*(1-$F111))/$K111)*((1+'Inputs &amp; Summary'!$D$7)^AA$29)),((INT(AA$29/$K111)-INT((AA$29-1)/$K111))*($R111*(1-$E111)+$Q111*(1-$F111))*((1+'Inputs &amp; Summary'!$D$7)^AA$29))),((_xlfn.WEIBULL.DIST(AA$29,$L111,$K111,FALSE)*($R111*(1-$E111)+$Q111*(1-$F111))*((1+'Inputs &amp; Summary'!$D$7)^AA$29))))))</f>
        <v>0</v>
      </c>
      <c r="AB111" s="114">
        <f>$D111*IF(AB$29&gt;'Inputs &amp; Summary'!$D$5,0,IF(AB$29&gt;VLOOKUP($G111,Lists!$J$17:$K$21,2),IF($M111=Lists!$H$3,IF($K111&lt;1,(($S111/$K111)*((1+'Inputs &amp; Summary'!$D$7)^AB$29)),((INT(AB$29/$K111)-INT((AB$29-1)/$K111))*$S111*((1+'Inputs &amp; Summary'!$D$7)^AB$29))),(_xlfn.WEIBULL.DIST(AB$29,$L111,$K111,FALSE)*$S111*((1+'Inputs &amp; Summary'!$D$7)^AB$29))),IF($M111=Lists!$H$3,IF($K111&lt;1,((($R111*(1-$E111)+$Q111*(1-$F111))/$K111)*((1+'Inputs &amp; Summary'!$D$7)^AB$29)),((INT(AB$29/$K111)-INT((AB$29-1)/$K111))*($R111*(1-$E111)+$Q111*(1-$F111))*((1+'Inputs &amp; Summary'!$D$7)^AB$29))),((_xlfn.WEIBULL.DIST(AB$29,$L111,$K111,FALSE)*($R111*(1-$E111)+$Q111*(1-$F111))*((1+'Inputs &amp; Summary'!$D$7)^AB$29))))))</f>
        <v>0</v>
      </c>
      <c r="AC111" s="114">
        <f>$D111*IF(AC$29&gt;'Inputs &amp; Summary'!$D$5,0,IF(AC$29&gt;VLOOKUP($G111,Lists!$J$17:$K$21,2),IF($M111=Lists!$H$3,IF($K111&lt;1,(($S111/$K111)*((1+'Inputs &amp; Summary'!$D$7)^AC$29)),((INT(AC$29/$K111)-INT((AC$29-1)/$K111))*$S111*((1+'Inputs &amp; Summary'!$D$7)^AC$29))),(_xlfn.WEIBULL.DIST(AC$29,$L111,$K111,FALSE)*$S111*((1+'Inputs &amp; Summary'!$D$7)^AC$29))),IF($M111=Lists!$H$3,IF($K111&lt;1,((($R111*(1-$E111)+$Q111*(1-$F111))/$K111)*((1+'Inputs &amp; Summary'!$D$7)^AC$29)),((INT(AC$29/$K111)-INT((AC$29-1)/$K111))*($R111*(1-$E111)+$Q111*(1-$F111))*((1+'Inputs &amp; Summary'!$D$7)^AC$29))),((_xlfn.WEIBULL.DIST(AC$29,$L111,$K111,FALSE)*($R111*(1-$E111)+$Q111*(1-$F111))*((1+'Inputs &amp; Summary'!$D$7)^AC$29))))))</f>
        <v>0</v>
      </c>
      <c r="AD111" s="114">
        <f>$D111*IF(AD$29&gt;'Inputs &amp; Summary'!$D$5,0,IF(AD$29&gt;VLOOKUP($G111,Lists!$J$17:$K$21,2),IF($M111=Lists!$H$3,IF($K111&lt;1,(($S111/$K111)*((1+'Inputs &amp; Summary'!$D$7)^AD$29)),((INT(AD$29/$K111)-INT((AD$29-1)/$K111))*$S111*((1+'Inputs &amp; Summary'!$D$7)^AD$29))),(_xlfn.WEIBULL.DIST(AD$29,$L111,$K111,FALSE)*$S111*((1+'Inputs &amp; Summary'!$D$7)^AD$29))),IF($M111=Lists!$H$3,IF($K111&lt;1,((($R111*(1-$E111)+$Q111*(1-$F111))/$K111)*((1+'Inputs &amp; Summary'!$D$7)^AD$29)),((INT(AD$29/$K111)-INT((AD$29-1)/$K111))*($R111*(1-$E111)+$Q111*(1-$F111))*((1+'Inputs &amp; Summary'!$D$7)^AD$29))),((_xlfn.WEIBULL.DIST(AD$29,$L111,$K111,FALSE)*($R111*(1-$E111)+$Q111*(1-$F111))*((1+'Inputs &amp; Summary'!$D$7)^AD$29))))))</f>
        <v>0</v>
      </c>
      <c r="AE111" s="114">
        <f>$D111*IF(AE$29&gt;'Inputs &amp; Summary'!$D$5,0,IF(AE$29&gt;VLOOKUP($G111,Lists!$J$17:$K$21,2),IF($M111=Lists!$H$3,IF($K111&lt;1,(($S111/$K111)*((1+'Inputs &amp; Summary'!$D$7)^AE$29)),((INT(AE$29/$K111)-INT((AE$29-1)/$K111))*$S111*((1+'Inputs &amp; Summary'!$D$7)^AE$29))),(_xlfn.WEIBULL.DIST(AE$29,$L111,$K111,FALSE)*$S111*((1+'Inputs &amp; Summary'!$D$7)^AE$29))),IF($M111=Lists!$H$3,IF($K111&lt;1,((($R111*(1-$E111)+$Q111*(1-$F111))/$K111)*((1+'Inputs &amp; Summary'!$D$7)^AE$29)),((INT(AE$29/$K111)-INT((AE$29-1)/$K111))*($R111*(1-$E111)+$Q111*(1-$F111))*((1+'Inputs &amp; Summary'!$D$7)^AE$29))),((_xlfn.WEIBULL.DIST(AE$29,$L111,$K111,FALSE)*($R111*(1-$E111)+$Q111*(1-$F111))*((1+'Inputs &amp; Summary'!$D$7)^AE$29))))))</f>
        <v>0</v>
      </c>
      <c r="AF111" s="114">
        <f>$D111*IF(AF$29&gt;'Inputs &amp; Summary'!$D$5,0,IF(AF$29&gt;VLOOKUP($G111,Lists!$J$17:$K$21,2),IF($M111=Lists!$H$3,IF($K111&lt;1,(($S111/$K111)*((1+'Inputs &amp; Summary'!$D$7)^AF$29)),((INT(AF$29/$K111)-INT((AF$29-1)/$K111))*$S111*((1+'Inputs &amp; Summary'!$D$7)^AF$29))),(_xlfn.WEIBULL.DIST(AF$29,$L111,$K111,FALSE)*$S111*((1+'Inputs &amp; Summary'!$D$7)^AF$29))),IF($M111=Lists!$H$3,IF($K111&lt;1,((($R111*(1-$E111)+$Q111*(1-$F111))/$K111)*((1+'Inputs &amp; Summary'!$D$7)^AF$29)),((INT(AF$29/$K111)-INT((AF$29-1)/$K111))*($R111*(1-$E111)+$Q111*(1-$F111))*((1+'Inputs &amp; Summary'!$D$7)^AF$29))),((_xlfn.WEIBULL.DIST(AF$29,$L111,$K111,FALSE)*($R111*(1-$E111)+$Q111*(1-$F111))*((1+'Inputs &amp; Summary'!$D$7)^AF$29))))))</f>
        <v>0</v>
      </c>
      <c r="AG111" s="114">
        <f>$D111*IF(AG$29&gt;'Inputs &amp; Summary'!$D$5,0,IF(AG$29&gt;VLOOKUP($G111,Lists!$J$17:$K$21,2),IF($M111=Lists!$H$3,IF($K111&lt;1,(($S111/$K111)*((1+'Inputs &amp; Summary'!$D$7)^AG$29)),((INT(AG$29/$K111)-INT((AG$29-1)/$K111))*$S111*((1+'Inputs &amp; Summary'!$D$7)^AG$29))),(_xlfn.WEIBULL.DIST(AG$29,$L111,$K111,FALSE)*$S111*((1+'Inputs &amp; Summary'!$D$7)^AG$29))),IF($M111=Lists!$H$3,IF($K111&lt;1,((($R111*(1-$E111)+$Q111*(1-$F111))/$K111)*((1+'Inputs &amp; Summary'!$D$7)^AG$29)),((INT(AG$29/$K111)-INT((AG$29-1)/$K111))*($R111*(1-$E111)+$Q111*(1-$F111))*((1+'Inputs &amp; Summary'!$D$7)^AG$29))),((_xlfn.WEIBULL.DIST(AG$29,$L111,$K111,FALSE)*($R111*(1-$E111)+$Q111*(1-$F111))*((1+'Inputs &amp; Summary'!$D$7)^AG$29))))))</f>
        <v>0</v>
      </c>
      <c r="AH111" s="114">
        <f>$D111*IF(AH$29&gt;'Inputs &amp; Summary'!$D$5,0,IF(AH$29&gt;VLOOKUP($G111,Lists!$J$17:$K$21,2),IF($M111=Lists!$H$3,IF($K111&lt;1,(($S111/$K111)*((1+'Inputs &amp; Summary'!$D$7)^AH$29)),((INT(AH$29/$K111)-INT((AH$29-1)/$K111))*$S111*((1+'Inputs &amp; Summary'!$D$7)^AH$29))),(_xlfn.WEIBULL.DIST(AH$29,$L111,$K111,FALSE)*$S111*((1+'Inputs &amp; Summary'!$D$7)^AH$29))),IF($M111=Lists!$H$3,IF($K111&lt;1,((($R111*(1-$E111)+$Q111*(1-$F111))/$K111)*((1+'Inputs &amp; Summary'!$D$7)^AH$29)),((INT(AH$29/$K111)-INT((AH$29-1)/$K111))*($R111*(1-$E111)+$Q111*(1-$F111))*((1+'Inputs &amp; Summary'!$D$7)^AH$29))),((_xlfn.WEIBULL.DIST(AH$29,$L111,$K111,FALSE)*($R111*(1-$E111)+$Q111*(1-$F111))*((1+'Inputs &amp; Summary'!$D$7)^AH$29))))))</f>
        <v>0</v>
      </c>
      <c r="AI111" s="114">
        <f>$D111*IF(AI$29&gt;'Inputs &amp; Summary'!$D$5,0,IF(AI$29&gt;VLOOKUP($G111,Lists!$J$17:$K$21,2),IF($M111=Lists!$H$3,IF($K111&lt;1,(($S111/$K111)*((1+'Inputs &amp; Summary'!$D$7)^AI$29)),((INT(AI$29/$K111)-INT((AI$29-1)/$K111))*$S111*((1+'Inputs &amp; Summary'!$D$7)^AI$29))),(_xlfn.WEIBULL.DIST(AI$29,$L111,$K111,FALSE)*$S111*((1+'Inputs &amp; Summary'!$D$7)^AI$29))),IF($M111=Lists!$H$3,IF($K111&lt;1,((($R111*(1-$E111)+$Q111*(1-$F111))/$K111)*((1+'Inputs &amp; Summary'!$D$7)^AI$29)),((INT(AI$29/$K111)-INT((AI$29-1)/$K111))*($R111*(1-$E111)+$Q111*(1-$F111))*((1+'Inputs &amp; Summary'!$D$7)^AI$29))),((_xlfn.WEIBULL.DIST(AI$29,$L111,$K111,FALSE)*($R111*(1-$E111)+$Q111*(1-$F111))*((1+'Inputs &amp; Summary'!$D$7)^AI$29))))))</f>
        <v>0</v>
      </c>
      <c r="AJ111" s="114">
        <f>$D111*IF(AJ$29&gt;'Inputs &amp; Summary'!$D$5,0,IF(AJ$29&gt;VLOOKUP($G111,Lists!$J$17:$K$21,2),IF($M111=Lists!$H$3,IF($K111&lt;1,(($S111/$K111)*((1+'Inputs &amp; Summary'!$D$7)^AJ$29)),((INT(AJ$29/$K111)-INT((AJ$29-1)/$K111))*$S111*((1+'Inputs &amp; Summary'!$D$7)^AJ$29))),(_xlfn.WEIBULL.DIST(AJ$29,$L111,$K111,FALSE)*$S111*((1+'Inputs &amp; Summary'!$D$7)^AJ$29))),IF($M111=Lists!$H$3,IF($K111&lt;1,((($R111*(1-$E111)+$Q111*(1-$F111))/$K111)*((1+'Inputs &amp; Summary'!$D$7)^AJ$29)),((INT(AJ$29/$K111)-INT((AJ$29-1)/$K111))*($R111*(1-$E111)+$Q111*(1-$F111))*((1+'Inputs &amp; Summary'!$D$7)^AJ$29))),((_xlfn.WEIBULL.DIST(AJ$29,$L111,$K111,FALSE)*($R111*(1-$E111)+$Q111*(1-$F111))*((1+'Inputs &amp; Summary'!$D$7)^AJ$29))))))</f>
        <v>0</v>
      </c>
      <c r="AK111" s="114">
        <f>$D111*IF(AK$29&gt;'Inputs &amp; Summary'!$D$5,0,IF(AK$29&gt;VLOOKUP($G111,Lists!$J$17:$K$21,2),IF($M111=Lists!$H$3,IF($K111&lt;1,(($S111/$K111)*((1+'Inputs &amp; Summary'!$D$7)^AK$29)),((INT(AK$29/$K111)-INT((AK$29-1)/$K111))*$S111*((1+'Inputs &amp; Summary'!$D$7)^AK$29))),(_xlfn.WEIBULL.DIST(AK$29,$L111,$K111,FALSE)*$S111*((1+'Inputs &amp; Summary'!$D$7)^AK$29))),IF($M111=Lists!$H$3,IF($K111&lt;1,((($R111*(1-$E111)+$Q111*(1-$F111))/$K111)*((1+'Inputs &amp; Summary'!$D$7)^AK$29)),((INT(AK$29/$K111)-INT((AK$29-1)/$K111))*($R111*(1-$E111)+$Q111*(1-$F111))*((1+'Inputs &amp; Summary'!$D$7)^AK$29))),((_xlfn.WEIBULL.DIST(AK$29,$L111,$K111,FALSE)*($R111*(1-$E111)+$Q111*(1-$F111))*((1+'Inputs &amp; Summary'!$D$7)^AK$29))))))</f>
        <v>0</v>
      </c>
      <c r="AL111" s="114">
        <f>$D111*IF(AL$29&gt;'Inputs &amp; Summary'!$D$5,0,IF(AL$29&gt;VLOOKUP($G111,Lists!$J$17:$K$21,2),IF($M111=Lists!$H$3,IF($K111&lt;1,(($S111/$K111)*((1+'Inputs &amp; Summary'!$D$7)^AL$29)),((INT(AL$29/$K111)-INT((AL$29-1)/$K111))*$S111*((1+'Inputs &amp; Summary'!$D$7)^AL$29))),(_xlfn.WEIBULL.DIST(AL$29,$L111,$K111,FALSE)*$S111*((1+'Inputs &amp; Summary'!$D$7)^AL$29))),IF($M111=Lists!$H$3,IF($K111&lt;1,((($R111*(1-$E111)+$Q111*(1-$F111))/$K111)*((1+'Inputs &amp; Summary'!$D$7)^AL$29)),((INT(AL$29/$K111)-INT((AL$29-1)/$K111))*($R111*(1-$E111)+$Q111*(1-$F111))*((1+'Inputs &amp; Summary'!$D$7)^AL$29))),((_xlfn.WEIBULL.DIST(AL$29,$L111,$K111,FALSE)*($R111*(1-$E111)+$Q111*(1-$F111))*((1+'Inputs &amp; Summary'!$D$7)^AL$29))))))</f>
        <v>0</v>
      </c>
      <c r="AM111" s="114">
        <f>$D111*IF(AM$29&gt;'Inputs &amp; Summary'!$D$5,0,IF(AM$29&gt;VLOOKUP($G111,Lists!$J$17:$K$21,2),IF($M111=Lists!$H$3,IF($K111&lt;1,(($S111/$K111)*((1+'Inputs &amp; Summary'!$D$7)^AM$29)),((INT(AM$29/$K111)-INT((AM$29-1)/$K111))*$S111*((1+'Inputs &amp; Summary'!$D$7)^AM$29))),(_xlfn.WEIBULL.DIST(AM$29,$L111,$K111,FALSE)*$S111*((1+'Inputs &amp; Summary'!$D$7)^AM$29))),IF($M111=Lists!$H$3,IF($K111&lt;1,((($R111*(1-$E111)+$Q111*(1-$F111))/$K111)*((1+'Inputs &amp; Summary'!$D$7)^AM$29)),((INT(AM$29/$K111)-INT((AM$29-1)/$K111))*($R111*(1-$E111)+$Q111*(1-$F111))*((1+'Inputs &amp; Summary'!$D$7)^AM$29))),((_xlfn.WEIBULL.DIST(AM$29,$L111,$K111,FALSE)*($R111*(1-$E111)+$Q111*(1-$F111))*((1+'Inputs &amp; Summary'!$D$7)^AM$29))))))</f>
        <v>0</v>
      </c>
      <c r="AN111" s="114">
        <f>$D111*IF(AN$29&gt;'Inputs &amp; Summary'!$D$5,0,IF(AN$29&gt;VLOOKUP($G111,Lists!$J$17:$K$21,2),IF($M111=Lists!$H$3,IF($K111&lt;1,(($S111/$K111)*((1+'Inputs &amp; Summary'!$D$7)^AN$29)),((INT(AN$29/$K111)-INT((AN$29-1)/$K111))*$S111*((1+'Inputs &amp; Summary'!$D$7)^AN$29))),(_xlfn.WEIBULL.DIST(AN$29,$L111,$K111,FALSE)*$S111*((1+'Inputs &amp; Summary'!$D$7)^AN$29))),IF($M111=Lists!$H$3,IF($K111&lt;1,((($R111*(1-$E111)+$Q111*(1-$F111))/$K111)*((1+'Inputs &amp; Summary'!$D$7)^AN$29)),((INT(AN$29/$K111)-INT((AN$29-1)/$K111))*($R111*(1-$E111)+$Q111*(1-$F111))*((1+'Inputs &amp; Summary'!$D$7)^AN$29))),((_xlfn.WEIBULL.DIST(AN$29,$L111,$K111,FALSE)*($R111*(1-$E111)+$Q111*(1-$F111))*((1+'Inputs &amp; Summary'!$D$7)^AN$29))))))</f>
        <v>0</v>
      </c>
      <c r="AO111" s="114">
        <f>$D111*IF(AO$29&gt;'Inputs &amp; Summary'!$D$5,0,IF(AO$29&gt;VLOOKUP($G111,Lists!$J$17:$K$21,2),IF($M111=Lists!$H$3,IF($K111&lt;1,(($S111/$K111)*((1+'Inputs &amp; Summary'!$D$7)^AO$29)),((INT(AO$29/$K111)-INT((AO$29-1)/$K111))*$S111*((1+'Inputs &amp; Summary'!$D$7)^AO$29))),(_xlfn.WEIBULL.DIST(AO$29,$L111,$K111,FALSE)*$S111*((1+'Inputs &amp; Summary'!$D$7)^AO$29))),IF($M111=Lists!$H$3,IF($K111&lt;1,((($R111*(1-$E111)+$Q111*(1-$F111))/$K111)*((1+'Inputs &amp; Summary'!$D$7)^AO$29)),((INT(AO$29/$K111)-INT((AO$29-1)/$K111))*($R111*(1-$E111)+$Q111*(1-$F111))*((1+'Inputs &amp; Summary'!$D$7)^AO$29))),((_xlfn.WEIBULL.DIST(AO$29,$L111,$K111,FALSE)*($R111*(1-$E111)+$Q111*(1-$F111))*((1+'Inputs &amp; Summary'!$D$7)^AO$29))))))</f>
        <v>0</v>
      </c>
      <c r="AP111" s="114">
        <f>$D111*IF(AP$29&gt;'Inputs &amp; Summary'!$D$5,0,IF(AP$29&gt;VLOOKUP($G111,Lists!$J$17:$K$21,2),IF($M111=Lists!$H$3,IF($K111&lt;1,(($S111/$K111)*((1+'Inputs &amp; Summary'!$D$7)^AP$29)),((INT(AP$29/$K111)-INT((AP$29-1)/$K111))*$S111*((1+'Inputs &amp; Summary'!$D$7)^AP$29))),(_xlfn.WEIBULL.DIST(AP$29,$L111,$K111,FALSE)*$S111*((1+'Inputs &amp; Summary'!$D$7)^AP$29))),IF($M111=Lists!$H$3,IF($K111&lt;1,((($R111*(1-$E111)+$Q111*(1-$F111))/$K111)*((1+'Inputs &amp; Summary'!$D$7)^AP$29)),((INT(AP$29/$K111)-INT((AP$29-1)/$K111))*($R111*(1-$E111)+$Q111*(1-$F111))*((1+'Inputs &amp; Summary'!$D$7)^AP$29))),((_xlfn.WEIBULL.DIST(AP$29,$L111,$K111,FALSE)*($R111*(1-$E111)+$Q111*(1-$F111))*((1+'Inputs &amp; Summary'!$D$7)^AP$29))))))</f>
        <v>0</v>
      </c>
      <c r="AQ111" s="114">
        <f>$D111*IF(AQ$29&gt;'Inputs &amp; Summary'!$D$5,0,IF(AQ$29&gt;VLOOKUP($G111,Lists!$J$17:$K$21,2),IF($M111=Lists!$H$3,IF($K111&lt;1,(($S111/$K111)*((1+'Inputs &amp; Summary'!$D$7)^AQ$29)),((INT(AQ$29/$K111)-INT((AQ$29-1)/$K111))*$S111*((1+'Inputs &amp; Summary'!$D$7)^AQ$29))),(_xlfn.WEIBULL.DIST(AQ$29,$L111,$K111,FALSE)*$S111*((1+'Inputs &amp; Summary'!$D$7)^AQ$29))),IF($M111=Lists!$H$3,IF($K111&lt;1,((($R111*(1-$E111)+$Q111*(1-$F111))/$K111)*((1+'Inputs &amp; Summary'!$D$7)^AQ$29)),((INT(AQ$29/$K111)-INT((AQ$29-1)/$K111))*($R111*(1-$E111)+$Q111*(1-$F111))*((1+'Inputs &amp; Summary'!$D$7)^AQ$29))),((_xlfn.WEIBULL.DIST(AQ$29,$L111,$K111,FALSE)*($R111*(1-$E111)+$Q111*(1-$F111))*((1+'Inputs &amp; Summary'!$D$7)^AQ$29))))))</f>
        <v>0</v>
      </c>
      <c r="AR111" s="114">
        <f>$D111*IF(AR$29&gt;'Inputs &amp; Summary'!$D$5,0,IF(AR$29&gt;VLOOKUP($G111,Lists!$J$17:$K$21,2),IF($M111=Lists!$H$3,IF($K111&lt;1,(($S111/$K111)*((1+'Inputs &amp; Summary'!$D$7)^AR$29)),((INT(AR$29/$K111)-INT((AR$29-1)/$K111))*$S111*((1+'Inputs &amp; Summary'!$D$7)^AR$29))),(_xlfn.WEIBULL.DIST(AR$29,$L111,$K111,FALSE)*$S111*((1+'Inputs &amp; Summary'!$D$7)^AR$29))),IF($M111=Lists!$H$3,IF($K111&lt;1,((($R111*(1-$E111)+$Q111*(1-$F111))/$K111)*((1+'Inputs &amp; Summary'!$D$7)^AR$29)),((INT(AR$29/$K111)-INT((AR$29-1)/$K111))*($R111*(1-$E111)+$Q111*(1-$F111))*((1+'Inputs &amp; Summary'!$D$7)^AR$29))),((_xlfn.WEIBULL.DIST(AR$29,$L111,$K111,FALSE)*($R111*(1-$E111)+$Q111*(1-$F111))*((1+'Inputs &amp; Summary'!$D$7)^AR$29))))))</f>
        <v>0</v>
      </c>
      <c r="AS111" s="114">
        <f>$D111*IF(AS$29&gt;'Inputs &amp; Summary'!$D$5,0,IF(AS$29&gt;VLOOKUP($G111,Lists!$J$17:$K$21,2),IF($M111=Lists!$H$3,IF($K111&lt;1,(($S111/$K111)*((1+'Inputs &amp; Summary'!$D$7)^AS$29)),((INT(AS$29/$K111)-INT((AS$29-1)/$K111))*$S111*((1+'Inputs &amp; Summary'!$D$7)^AS$29))),(_xlfn.WEIBULL.DIST(AS$29,$L111,$K111,FALSE)*$S111*((1+'Inputs &amp; Summary'!$D$7)^AS$29))),IF($M111=Lists!$H$3,IF($K111&lt;1,((($R111*(1-$E111)+$Q111*(1-$F111))/$K111)*((1+'Inputs &amp; Summary'!$D$7)^AS$29)),((INT(AS$29/$K111)-INT((AS$29-1)/$K111))*($R111*(1-$E111)+$Q111*(1-$F111))*((1+'Inputs &amp; Summary'!$D$7)^AS$29))),((_xlfn.WEIBULL.DIST(AS$29,$L111,$K111,FALSE)*($R111*(1-$E111)+$Q111*(1-$F111))*((1+'Inputs &amp; Summary'!$D$7)^AS$29))))))</f>
        <v>0</v>
      </c>
      <c r="AT111" s="114">
        <f>$D111*IF(AT$29&gt;'Inputs &amp; Summary'!$D$5,0,IF(AT$29&gt;VLOOKUP($G111,Lists!$J$17:$K$21,2),IF($M111=Lists!$H$3,IF($K111&lt;1,(($S111/$K111)*((1+'Inputs &amp; Summary'!$D$7)^AT$29)),((INT(AT$29/$K111)-INT((AT$29-1)/$K111))*$S111*((1+'Inputs &amp; Summary'!$D$7)^AT$29))),(_xlfn.WEIBULL.DIST(AT$29,$L111,$K111,FALSE)*$S111*((1+'Inputs &amp; Summary'!$D$7)^AT$29))),IF($M111=Lists!$H$3,IF($K111&lt;1,((($R111*(1-$E111)+$Q111*(1-$F111))/$K111)*((1+'Inputs &amp; Summary'!$D$7)^AT$29)),((INT(AT$29/$K111)-INT((AT$29-1)/$K111))*($R111*(1-$E111)+$Q111*(1-$F111))*((1+'Inputs &amp; Summary'!$D$7)^AT$29))),((_xlfn.WEIBULL.DIST(AT$29,$L111,$K111,FALSE)*($R111*(1-$E111)+$Q111*(1-$F111))*((1+'Inputs &amp; Summary'!$D$7)^AT$29))))))</f>
        <v>0</v>
      </c>
      <c r="AU111" s="114">
        <f>$D111*IF(AU$29&gt;'Inputs &amp; Summary'!$D$5,0,IF(AU$29&gt;VLOOKUP($G111,Lists!$J$17:$K$21,2),IF($M111=Lists!$H$3,IF($K111&lt;1,(($S111/$K111)*((1+'Inputs &amp; Summary'!$D$7)^AU$29)),((INT(AU$29/$K111)-INT((AU$29-1)/$K111))*$S111*((1+'Inputs &amp; Summary'!$D$7)^AU$29))),(_xlfn.WEIBULL.DIST(AU$29,$L111,$K111,FALSE)*$S111*((1+'Inputs &amp; Summary'!$D$7)^AU$29))),IF($M111=Lists!$H$3,IF($K111&lt;1,((($R111*(1-$E111)+$Q111*(1-$F111))/$K111)*((1+'Inputs &amp; Summary'!$D$7)^AU$29)),((INT(AU$29/$K111)-INT((AU$29-1)/$K111))*($R111*(1-$E111)+$Q111*(1-$F111))*((1+'Inputs &amp; Summary'!$D$7)^AU$29))),((_xlfn.WEIBULL.DIST(AU$29,$L111,$K111,FALSE)*($R111*(1-$E111)+$Q111*(1-$F111))*((1+'Inputs &amp; Summary'!$D$7)^AU$29))))))</f>
        <v>0</v>
      </c>
      <c r="AV111" s="114">
        <f>$D111*IF(AV$29&gt;'Inputs &amp; Summary'!$D$5,0,IF(AV$29&gt;VLOOKUP($G111,Lists!$J$17:$K$21,2),IF($M111=Lists!$H$3,IF($K111&lt;1,(($S111/$K111)*((1+'Inputs &amp; Summary'!$D$7)^AV$29)),((INT(AV$29/$K111)-INT((AV$29-1)/$K111))*$S111*((1+'Inputs &amp; Summary'!$D$7)^AV$29))),(_xlfn.WEIBULL.DIST(AV$29,$L111,$K111,FALSE)*$S111*((1+'Inputs &amp; Summary'!$D$7)^AV$29))),IF($M111=Lists!$H$3,IF($K111&lt;1,((($R111*(1-$E111)+$Q111*(1-$F111))/$K111)*((1+'Inputs &amp; Summary'!$D$7)^AV$29)),((INT(AV$29/$K111)-INT((AV$29-1)/$K111))*($R111*(1-$E111)+$Q111*(1-$F111))*((1+'Inputs &amp; Summary'!$D$7)^AV$29))),((_xlfn.WEIBULL.DIST(AV$29,$L111,$K111,FALSE)*($R111*(1-$E111)+$Q111*(1-$F111))*((1+'Inputs &amp; Summary'!$D$7)^AV$29))))))</f>
        <v>0</v>
      </c>
      <c r="AW111" s="114">
        <f>$D111*IF(AW$29&gt;'Inputs &amp; Summary'!$D$5,0,IF(AW$29&gt;VLOOKUP($G111,Lists!$J$17:$K$21,2),IF($M111=Lists!$H$3,IF($K111&lt;1,(($S111/$K111)*((1+'Inputs &amp; Summary'!$D$7)^AW$29)),((INT(AW$29/$K111)-INT((AW$29-1)/$K111))*$S111*((1+'Inputs &amp; Summary'!$D$7)^AW$29))),(_xlfn.WEIBULL.DIST(AW$29,$L111,$K111,FALSE)*$S111*((1+'Inputs &amp; Summary'!$D$7)^AW$29))),IF($M111=Lists!$H$3,IF($K111&lt;1,((($R111*(1-$E111)+$Q111*(1-$F111))/$K111)*((1+'Inputs &amp; Summary'!$D$7)^AW$29)),((INT(AW$29/$K111)-INT((AW$29-1)/$K111))*($R111*(1-$E111)+$Q111*(1-$F111))*((1+'Inputs &amp; Summary'!$D$7)^AW$29))),((_xlfn.WEIBULL.DIST(AW$29,$L111,$K111,FALSE)*($R111*(1-$E111)+$Q111*(1-$F111))*((1+'Inputs &amp; Summary'!$D$7)^AW$29))))))</f>
        <v>0</v>
      </c>
      <c r="AX111" s="114">
        <f>$D111*IF(AX$29&gt;'Inputs &amp; Summary'!$D$5,0,IF(AX$29&gt;VLOOKUP($G111,Lists!$J$17:$K$21,2),IF($M111=Lists!$H$3,IF($K111&lt;1,(($S111/$K111)*((1+'Inputs &amp; Summary'!$D$7)^AX$29)),((INT(AX$29/$K111)-INT((AX$29-1)/$K111))*$S111*((1+'Inputs &amp; Summary'!$D$7)^AX$29))),(_xlfn.WEIBULL.DIST(AX$29,$L111,$K111,FALSE)*$S111*((1+'Inputs &amp; Summary'!$D$7)^AX$29))),IF($M111=Lists!$H$3,IF($K111&lt;1,((($R111*(1-$E111)+$Q111*(1-$F111))/$K111)*((1+'Inputs &amp; Summary'!$D$7)^AX$29)),((INT(AX$29/$K111)-INT((AX$29-1)/$K111))*($R111*(1-$E111)+$Q111*(1-$F111))*((1+'Inputs &amp; Summary'!$D$7)^AX$29))),((_xlfn.WEIBULL.DIST(AX$29,$L111,$K111,FALSE)*($R111*(1-$E111)+$Q111*(1-$F111))*((1+'Inputs &amp; Summary'!$D$7)^AX$29))))))</f>
        <v>0</v>
      </c>
      <c r="AY111" s="114">
        <f>$D111*IF(AY$29&gt;'Inputs &amp; Summary'!$D$5,0,IF(AY$29&gt;VLOOKUP($G111,Lists!$J$17:$K$21,2),IF($M111=Lists!$H$3,IF($K111&lt;1,(($S111/$K111)*((1+'Inputs &amp; Summary'!$D$7)^AY$29)),((INT(AY$29/$K111)-INT((AY$29-1)/$K111))*$S111*((1+'Inputs &amp; Summary'!$D$7)^AY$29))),(_xlfn.WEIBULL.DIST(AY$29,$L111,$K111,FALSE)*$S111*((1+'Inputs &amp; Summary'!$D$7)^AY$29))),IF($M111=Lists!$H$3,IF($K111&lt;1,((($R111*(1-$E111)+$Q111*(1-$F111))/$K111)*((1+'Inputs &amp; Summary'!$D$7)^AY$29)),((INT(AY$29/$K111)-INT((AY$29-1)/$K111))*($R111*(1-$E111)+$Q111*(1-$F111))*((1+'Inputs &amp; Summary'!$D$7)^AY$29))),((_xlfn.WEIBULL.DIST(AY$29,$L111,$K111,FALSE)*($R111*(1-$E111)+$Q111*(1-$F111))*((1+'Inputs &amp; Summary'!$D$7)^AY$29))))))</f>
        <v>0</v>
      </c>
      <c r="AZ111" s="114">
        <f>$D111*IF(AZ$29&gt;'Inputs &amp; Summary'!$D$5,0,IF(AZ$29&gt;VLOOKUP($G111,Lists!$J$17:$K$21,2),IF($M111=Lists!$H$3,IF($K111&lt;1,(($S111/$K111)*((1+'Inputs &amp; Summary'!$D$7)^AZ$29)),((INT(AZ$29/$K111)-INT((AZ$29-1)/$K111))*$S111*((1+'Inputs &amp; Summary'!$D$7)^AZ$29))),(_xlfn.WEIBULL.DIST(AZ$29,$L111,$K111,FALSE)*$S111*((1+'Inputs &amp; Summary'!$D$7)^AZ$29))),IF($M111=Lists!$H$3,IF($K111&lt;1,((($R111*(1-$E111)+$Q111*(1-$F111))/$K111)*((1+'Inputs &amp; Summary'!$D$7)^AZ$29)),((INT(AZ$29/$K111)-INT((AZ$29-1)/$K111))*($R111*(1-$E111)+$Q111*(1-$F111))*((1+'Inputs &amp; Summary'!$D$7)^AZ$29))),((_xlfn.WEIBULL.DIST(AZ$29,$L111,$K111,FALSE)*($R111*(1-$E111)+$Q111*(1-$F111))*((1+'Inputs &amp; Summary'!$D$7)^AZ$29))))))</f>
        <v>0</v>
      </c>
      <c r="BA111" s="114">
        <f>$D111*IF(BA$29&gt;'Inputs &amp; Summary'!$D$5,0,IF(BA$29&gt;VLOOKUP($G111,Lists!$J$17:$K$21,2),IF($M111=Lists!$H$3,IF($K111&lt;1,(($S111/$K111)*((1+'Inputs &amp; Summary'!$D$7)^BA$29)),((INT(BA$29/$K111)-INT((BA$29-1)/$K111))*$S111*((1+'Inputs &amp; Summary'!$D$7)^BA$29))),(_xlfn.WEIBULL.DIST(BA$29,$L111,$K111,FALSE)*$S111*((1+'Inputs &amp; Summary'!$D$7)^BA$29))),IF($M111=Lists!$H$3,IF($K111&lt;1,((($R111*(1-$E111)+$Q111*(1-$F111))/$K111)*((1+'Inputs &amp; Summary'!$D$7)^BA$29)),((INT(BA$29/$K111)-INT((BA$29-1)/$K111))*($R111*(1-$E111)+$Q111*(1-$F111))*((1+'Inputs &amp; Summary'!$D$7)^BA$29))),((_xlfn.WEIBULL.DIST(BA$29,$L111,$K111,FALSE)*($R111*(1-$E111)+$Q111*(1-$F111))*((1+'Inputs &amp; Summary'!$D$7)^BA$29))))))</f>
        <v>0</v>
      </c>
      <c r="BB111" s="114">
        <f>$D111*IF(BB$29&gt;'Inputs &amp; Summary'!$D$5,0,IF(BB$29&gt;VLOOKUP($G111,Lists!$J$17:$K$21,2),IF($M111=Lists!$H$3,IF($K111&lt;1,(($S111/$K111)*((1+'Inputs &amp; Summary'!$D$7)^BB$29)),((INT(BB$29/$K111)-INT((BB$29-1)/$K111))*$S111*((1+'Inputs &amp; Summary'!$D$7)^BB$29))),(_xlfn.WEIBULL.DIST(BB$29,$L111,$K111,FALSE)*$S111*((1+'Inputs &amp; Summary'!$D$7)^BB$29))),IF($M111=Lists!$H$3,IF($K111&lt;1,((($R111*(1-$E111)+$Q111*(1-$F111))/$K111)*((1+'Inputs &amp; Summary'!$D$7)^BB$29)),((INT(BB$29/$K111)-INT((BB$29-1)/$K111))*($R111*(1-$E111)+$Q111*(1-$F111))*((1+'Inputs &amp; Summary'!$D$7)^BB$29))),((_xlfn.WEIBULL.DIST(BB$29,$L111,$K111,FALSE)*($R111*(1-$E111)+$Q111*(1-$F111))*((1+'Inputs &amp; Summary'!$D$7)^BB$29))))))</f>
        <v>0</v>
      </c>
      <c r="BC111" s="114">
        <f>$D111*IF(BC$29&gt;'Inputs &amp; Summary'!$D$5,0,IF(BC$29&gt;VLOOKUP($G111,Lists!$J$17:$K$21,2),IF($M111=Lists!$H$3,IF($K111&lt;1,(($S111/$K111)*((1+'Inputs &amp; Summary'!$D$7)^BC$29)),((INT(BC$29/$K111)-INT((BC$29-1)/$K111))*$S111*((1+'Inputs &amp; Summary'!$D$7)^BC$29))),(_xlfn.WEIBULL.DIST(BC$29,$L111,$K111,FALSE)*$S111*((1+'Inputs &amp; Summary'!$D$7)^BC$29))),IF($M111=Lists!$H$3,IF($K111&lt;1,((($R111*(1-$E111)+$Q111*(1-$F111))/$K111)*((1+'Inputs &amp; Summary'!$D$7)^BC$29)),((INT(BC$29/$K111)-INT((BC$29-1)/$K111))*($R111*(1-$E111)+$Q111*(1-$F111))*((1+'Inputs &amp; Summary'!$D$7)^BC$29))),((_xlfn.WEIBULL.DIST(BC$29,$L111,$K111,FALSE)*($R111*(1-$E111)+$Q111*(1-$F111))*((1+'Inputs &amp; Summary'!$D$7)^BC$29))))))</f>
        <v>0</v>
      </c>
      <c r="BD111" s="114">
        <f>$D111*IF(BD$29&gt;'Inputs &amp; Summary'!$D$5,0,IF(BD$29&gt;VLOOKUP($G111,Lists!$J$17:$K$21,2),IF($M111=Lists!$H$3,IF($K111&lt;1,(($S111/$K111)*((1+'Inputs &amp; Summary'!$D$7)^BD$29)),((INT(BD$29/$K111)-INT((BD$29-1)/$K111))*$S111*((1+'Inputs &amp; Summary'!$D$7)^BD$29))),(_xlfn.WEIBULL.DIST(BD$29,$L111,$K111,FALSE)*$S111*((1+'Inputs &amp; Summary'!$D$7)^BD$29))),IF($M111=Lists!$H$3,IF($K111&lt;1,((($R111*(1-$E111)+$Q111*(1-$F111))/$K111)*((1+'Inputs &amp; Summary'!$D$7)^BD$29)),((INT(BD$29/$K111)-INT((BD$29-1)/$K111))*($R111*(1-$E111)+$Q111*(1-$F111))*((1+'Inputs &amp; Summary'!$D$7)^BD$29))),((_xlfn.WEIBULL.DIST(BD$29,$L111,$K111,FALSE)*($R111*(1-$E111)+$Q111*(1-$F111))*((1+'Inputs &amp; Summary'!$D$7)^BD$29))))))</f>
        <v>0</v>
      </c>
      <c r="BE111" s="114">
        <f>$D111*IF(BE$29&gt;'Inputs &amp; Summary'!$D$5,0,IF(BE$29&gt;VLOOKUP($G111,Lists!$J$17:$K$21,2),IF($M111=Lists!$H$3,IF($K111&lt;1,(($S111/$K111)*((1+'Inputs &amp; Summary'!$D$7)^BE$29)),((INT(BE$29/$K111)-INT((BE$29-1)/$K111))*$S111*((1+'Inputs &amp; Summary'!$D$7)^BE$29))),(_xlfn.WEIBULL.DIST(BE$29,$L111,$K111,FALSE)*$S111*((1+'Inputs &amp; Summary'!$D$7)^BE$29))),IF($M111=Lists!$H$3,IF($K111&lt;1,((($R111*(1-$E111)+$Q111*(1-$F111))/$K111)*((1+'Inputs &amp; Summary'!$D$7)^BE$29)),((INT(BE$29/$K111)-INT((BE$29-1)/$K111))*($R111*(1-$E111)+$Q111*(1-$F111))*((1+'Inputs &amp; Summary'!$D$7)^BE$29))),((_xlfn.WEIBULL.DIST(BE$29,$L111,$K111,FALSE)*($R111*(1-$E111)+$Q111*(1-$F111))*((1+'Inputs &amp; Summary'!$D$7)^BE$29))))))</f>
        <v>0</v>
      </c>
      <c r="BF111" s="114">
        <f>$D111*IF(BF$29&gt;'Inputs &amp; Summary'!$D$5,0,IF(BF$29&gt;VLOOKUP($G111,Lists!$J$17:$K$21,2),IF($M111=Lists!$H$3,IF($K111&lt;1,(($S111/$K111)*((1+'Inputs &amp; Summary'!$D$7)^BF$29)),((INT(BF$29/$K111)-INT((BF$29-1)/$K111))*$S111*((1+'Inputs &amp; Summary'!$D$7)^BF$29))),(_xlfn.WEIBULL.DIST(BF$29,$L111,$K111,FALSE)*$S111*((1+'Inputs &amp; Summary'!$D$7)^BF$29))),IF($M111=Lists!$H$3,IF($K111&lt;1,((($R111*(1-$E111)+$Q111*(1-$F111))/$K111)*((1+'Inputs &amp; Summary'!$D$7)^BF$29)),((INT(BF$29/$K111)-INT((BF$29-1)/$K111))*($R111*(1-$E111)+$Q111*(1-$F111))*((1+'Inputs &amp; Summary'!$D$7)^BF$29))),((_xlfn.WEIBULL.DIST(BF$29,$L111,$K111,FALSE)*($R111*(1-$E111)+$Q111*(1-$F111))*((1+'Inputs &amp; Summary'!$D$7)^BF$29))))))</f>
        <v>0</v>
      </c>
      <c r="BG111" s="114">
        <f>$D111*IF(BG$29&gt;'Inputs &amp; Summary'!$D$5,0,IF(BG$29&gt;VLOOKUP($G111,Lists!$J$17:$K$21,2),IF($M111=Lists!$H$3,IF($K111&lt;1,(($S111/$K111)*((1+'Inputs &amp; Summary'!$D$7)^BG$29)),((INT(BG$29/$K111)-INT((BG$29-1)/$K111))*$S111*((1+'Inputs &amp; Summary'!$D$7)^BG$29))),(_xlfn.WEIBULL.DIST(BG$29,$L111,$K111,FALSE)*$S111*((1+'Inputs &amp; Summary'!$D$7)^BG$29))),IF($M111=Lists!$H$3,IF($K111&lt;1,((($R111*(1-$E111)+$Q111*(1-$F111))/$K111)*((1+'Inputs &amp; Summary'!$D$7)^BG$29)),((INT(BG$29/$K111)-INT((BG$29-1)/$K111))*($R111*(1-$E111)+$Q111*(1-$F111))*((1+'Inputs &amp; Summary'!$D$7)^BG$29))),((_xlfn.WEIBULL.DIST(BG$29,$L111,$K111,FALSE)*($R111*(1-$E111)+$Q111*(1-$F111))*((1+'Inputs &amp; Summary'!$D$7)^BG$29))))))</f>
        <v>0</v>
      </c>
      <c r="BH111" s="114">
        <f>$D111*IF(BH$29&gt;'Inputs &amp; Summary'!$D$5,0,IF(BH$29&gt;VLOOKUP($G111,Lists!$J$17:$K$21,2),IF($M111=Lists!$H$3,IF($K111&lt;1,(($S111/$K111)*((1+'Inputs &amp; Summary'!$D$7)^BH$29)),((INT(BH$29/$K111)-INT((BH$29-1)/$K111))*$S111*((1+'Inputs &amp; Summary'!$D$7)^BH$29))),(_xlfn.WEIBULL.DIST(BH$29,$L111,$K111,FALSE)*$S111*((1+'Inputs &amp; Summary'!$D$7)^BH$29))),IF($M111=Lists!$H$3,IF($K111&lt;1,((($R111*(1-$E111)+$Q111*(1-$F111))/$K111)*((1+'Inputs &amp; Summary'!$D$7)^BH$29)),((INT(BH$29/$K111)-INT((BH$29-1)/$K111))*($R111*(1-$E111)+$Q111*(1-$F111))*((1+'Inputs &amp; Summary'!$D$7)^BH$29))),((_xlfn.WEIBULL.DIST(BH$29,$L111,$K111,FALSE)*($R111*(1-$E111)+$Q111*(1-$F111))*((1+'Inputs &amp; Summary'!$D$7)^BH$29))))))</f>
        <v>0</v>
      </c>
      <c r="BI111" s="114">
        <f>$D111*IF(BI$29&gt;'Inputs &amp; Summary'!$D$5,0,IF(BI$29&gt;VLOOKUP($G111,Lists!$J$17:$K$21,2),IF($M111=Lists!$H$3,IF($K111&lt;1,(($S111/$K111)*((1+'Inputs &amp; Summary'!$D$7)^BI$29)),((INT(BI$29/$K111)-INT((BI$29-1)/$K111))*$S111*((1+'Inputs &amp; Summary'!$D$7)^BI$29))),(_xlfn.WEIBULL.DIST(BI$29,$L111,$K111,FALSE)*$S111*((1+'Inputs &amp; Summary'!$D$7)^BI$29))),IF($M111=Lists!$H$3,IF($K111&lt;1,((($R111*(1-$E111)+$Q111*(1-$F111))/$K111)*((1+'Inputs &amp; Summary'!$D$7)^BI$29)),((INT(BI$29/$K111)-INT((BI$29-1)/$K111))*($R111*(1-$E111)+$Q111*(1-$F111))*((1+'Inputs &amp; Summary'!$D$7)^BI$29))),((_xlfn.WEIBULL.DIST(BI$29,$L111,$K111,FALSE)*($R111*(1-$E111)+$Q111*(1-$F111))*((1+'Inputs &amp; Summary'!$D$7)^BI$29))))))</f>
        <v>0</v>
      </c>
      <c r="BJ111" s="114">
        <f>$D111*IF(BJ$29&gt;'Inputs &amp; Summary'!$D$5,0,IF(BJ$29&gt;VLOOKUP($G111,Lists!$J$17:$K$21,2),IF($M111=Lists!$H$3,IF($K111&lt;1,(($S111/$K111)*((1+'Inputs &amp; Summary'!$D$7)^BJ$29)),((INT(BJ$29/$K111)-INT((BJ$29-1)/$K111))*$S111*((1+'Inputs &amp; Summary'!$D$7)^BJ$29))),(_xlfn.WEIBULL.DIST(BJ$29,$L111,$K111,FALSE)*$S111*((1+'Inputs &amp; Summary'!$D$7)^BJ$29))),IF($M111=Lists!$H$3,IF($K111&lt;1,((($R111*(1-$E111)+$Q111*(1-$F111))/$K111)*((1+'Inputs &amp; Summary'!$D$7)^BJ$29)),((INT(BJ$29/$K111)-INT((BJ$29-1)/$K111))*($R111*(1-$E111)+$Q111*(1-$F111))*((1+'Inputs &amp; Summary'!$D$7)^BJ$29))),((_xlfn.WEIBULL.DIST(BJ$29,$L111,$K111,FALSE)*($R111*(1-$E111)+$Q111*(1-$F111))*((1+'Inputs &amp; Summary'!$D$7)^BJ$29))))))</f>
        <v>0</v>
      </c>
      <c r="BK111" s="114">
        <f>$D111*IF(BK$29&gt;'Inputs &amp; Summary'!$D$5,0,IF(BK$29&gt;VLOOKUP($G111,Lists!$J$17:$K$21,2),IF($M111=Lists!$H$3,IF($K111&lt;1,(($S111/$K111)*((1+'Inputs &amp; Summary'!$D$7)^BK$29)),((INT(BK$29/$K111)-INT((BK$29-1)/$K111))*$S111*((1+'Inputs &amp; Summary'!$D$7)^BK$29))),(_xlfn.WEIBULL.DIST(BK$29,$L111,$K111,FALSE)*$S111*((1+'Inputs &amp; Summary'!$D$7)^BK$29))),IF($M111=Lists!$H$3,IF($K111&lt;1,((($R111*(1-$E111)+$Q111*(1-$F111))/$K111)*((1+'Inputs &amp; Summary'!$D$7)^BK$29)),((INT(BK$29/$K111)-INT((BK$29-1)/$K111))*($R111*(1-$E111)+$Q111*(1-$F111))*((1+'Inputs &amp; Summary'!$D$7)^BK$29))),((_xlfn.WEIBULL.DIST(BK$29,$L111,$K111,FALSE)*($R111*(1-$E111)+$Q111*(1-$F111))*((1+'Inputs &amp; Summary'!$D$7)^BK$29))))))</f>
        <v>0</v>
      </c>
      <c r="BL111" s="114">
        <f>$D111*IF(BL$29&gt;'Inputs &amp; Summary'!$D$5,0,IF(BL$29&gt;VLOOKUP($G111,Lists!$J$17:$K$21,2),IF($M111=Lists!$H$3,IF($K111&lt;1,(($S111/$K111)*((1+'Inputs &amp; Summary'!$D$7)^BL$29)),((INT(BL$29/$K111)-INT((BL$29-1)/$K111))*$S111*((1+'Inputs &amp; Summary'!$D$7)^BL$29))),(_xlfn.WEIBULL.DIST(BL$29,$L111,$K111,FALSE)*$S111*((1+'Inputs &amp; Summary'!$D$7)^BL$29))),IF($M111=Lists!$H$3,IF($K111&lt;1,((($R111*(1-$E111)+$Q111*(1-$F111))/$K111)*((1+'Inputs &amp; Summary'!$D$7)^BL$29)),((INT(BL$29/$K111)-INT((BL$29-1)/$K111))*($R111*(1-$E111)+$Q111*(1-$F111))*((1+'Inputs &amp; Summary'!$D$7)^BL$29))),((_xlfn.WEIBULL.DIST(BL$29,$L111,$K111,FALSE)*($R111*(1-$E111)+$Q111*(1-$F111))*((1+'Inputs &amp; Summary'!$D$7)^BL$29))))))</f>
        <v>0</v>
      </c>
    </row>
    <row r="112" spans="1:64" s="1" customFormat="1" x14ac:dyDescent="0.3">
      <c r="A112" s="79" t="s">
        <v>182</v>
      </c>
      <c r="B112" s="33" t="s">
        <v>307</v>
      </c>
      <c r="C112" s="33" t="s">
        <v>39</v>
      </c>
      <c r="D112" s="115">
        <v>0</v>
      </c>
      <c r="E112" s="68"/>
      <c r="F112" s="68"/>
      <c r="G112" s="213" t="s">
        <v>433</v>
      </c>
      <c r="H112" s="34"/>
      <c r="I112" s="34" t="s">
        <v>94</v>
      </c>
      <c r="J112" s="33">
        <f>VLOOKUP(I112,'Labor Rates'!$A$1:$B$16,2)</f>
        <v>21.23076923076923</v>
      </c>
      <c r="K112" s="35">
        <v>1</v>
      </c>
      <c r="L112" s="35">
        <v>1</v>
      </c>
      <c r="M112" s="33" t="s">
        <v>259</v>
      </c>
      <c r="N112" s="84">
        <f>'Inputs &amp; Summary'!$D$42/'Inputs &amp; Summary'!$D$45</f>
        <v>103.04449648711943</v>
      </c>
      <c r="O112" s="35">
        <v>0.15</v>
      </c>
      <c r="P112" s="5">
        <v>1</v>
      </c>
      <c r="Q112" s="73">
        <f t="shared" si="16"/>
        <v>328.15708881282643</v>
      </c>
      <c r="R112" s="73">
        <f t="shared" si="17"/>
        <v>103.04449648711943</v>
      </c>
      <c r="S112" s="74">
        <f t="shared" si="18"/>
        <v>0</v>
      </c>
      <c r="T112" s="88"/>
      <c r="U112" s="80"/>
      <c r="V112" s="87">
        <f t="shared" si="19"/>
        <v>0</v>
      </c>
      <c r="W112" s="87">
        <f>NPV('Inputs &amp; Summary'!$D$6,Y112:BL112)</f>
        <v>0</v>
      </c>
      <c r="X112" s="90">
        <f t="shared" si="20"/>
        <v>0</v>
      </c>
      <c r="Y112" s="114">
        <f>$D112*IF(Y$29&gt;'Inputs &amp; Summary'!$D$5,0,IF(Y$29&gt;VLOOKUP($G112,Lists!$J$17:$K$21,2),IF($M112=Lists!$H$3,IF($K112&lt;1,(($S112/$K112)*((1+'Inputs &amp; Summary'!$D$7)^Y$29)),((INT(Y$29/$K112)-INT((Y$29-1)/$K112))*$S112*((1+'Inputs &amp; Summary'!$D$7)^Y$29))),(_xlfn.WEIBULL.DIST(Y$29,$L112,$K112,FALSE)*$S112*((1+'Inputs &amp; Summary'!$D$7)^Y$29))),IF($M112=Lists!$H$3,IF($K112&lt;1,((($R112*(1-$E112)+$Q112*(1-$F112))/$K112)*((1+'Inputs &amp; Summary'!$D$7)^Y$29)),((INT(Y$29/$K112)-INT((Y$29-1)/$K112))*($R112*(1-$E112)+$Q112*(1-$F112))*((1+'Inputs &amp; Summary'!$D$7)^Y$29))),((_xlfn.WEIBULL.DIST(Y$29,$L112,$K112,FALSE)*($R112*(1-$E112)+$Q112*(1-$F112))*((1+'Inputs &amp; Summary'!$D$7)^Y$29))))))</f>
        <v>0</v>
      </c>
      <c r="Z112" s="114">
        <f>$D112*IF(Z$29&gt;'Inputs &amp; Summary'!$D$5,0,IF(Z$29&gt;VLOOKUP($G112,Lists!$J$17:$K$21,2),IF($M112=Lists!$H$3,IF($K112&lt;1,(($S112/$K112)*((1+'Inputs &amp; Summary'!$D$7)^Z$29)),((INT(Z$29/$K112)-INT((Z$29-1)/$K112))*$S112*((1+'Inputs &amp; Summary'!$D$7)^Z$29))),(_xlfn.WEIBULL.DIST(Z$29,$L112,$K112,FALSE)*$S112*((1+'Inputs &amp; Summary'!$D$7)^Z$29))),IF($M112=Lists!$H$3,IF($K112&lt;1,((($R112*(1-$E112)+$Q112*(1-$F112))/$K112)*((1+'Inputs &amp; Summary'!$D$7)^Z$29)),((INT(Z$29/$K112)-INT((Z$29-1)/$K112))*($R112*(1-$E112)+$Q112*(1-$F112))*((1+'Inputs &amp; Summary'!$D$7)^Z$29))),((_xlfn.WEIBULL.DIST(Z$29,$L112,$K112,FALSE)*($R112*(1-$E112)+$Q112*(1-$F112))*((1+'Inputs &amp; Summary'!$D$7)^Z$29))))))</f>
        <v>0</v>
      </c>
      <c r="AA112" s="114">
        <f>$D112*IF(AA$29&gt;'Inputs &amp; Summary'!$D$5,0,IF(AA$29&gt;VLOOKUP($G112,Lists!$J$17:$K$21,2),IF($M112=Lists!$H$3,IF($K112&lt;1,(($S112/$K112)*((1+'Inputs &amp; Summary'!$D$7)^AA$29)),((INT(AA$29/$K112)-INT((AA$29-1)/$K112))*$S112*((1+'Inputs &amp; Summary'!$D$7)^AA$29))),(_xlfn.WEIBULL.DIST(AA$29,$L112,$K112,FALSE)*$S112*((1+'Inputs &amp; Summary'!$D$7)^AA$29))),IF($M112=Lists!$H$3,IF($K112&lt;1,((($R112*(1-$E112)+$Q112*(1-$F112))/$K112)*((1+'Inputs &amp; Summary'!$D$7)^AA$29)),((INT(AA$29/$K112)-INT((AA$29-1)/$K112))*($R112*(1-$E112)+$Q112*(1-$F112))*((1+'Inputs &amp; Summary'!$D$7)^AA$29))),((_xlfn.WEIBULL.DIST(AA$29,$L112,$K112,FALSE)*($R112*(1-$E112)+$Q112*(1-$F112))*((1+'Inputs &amp; Summary'!$D$7)^AA$29))))))</f>
        <v>0</v>
      </c>
      <c r="AB112" s="114">
        <f>$D112*IF(AB$29&gt;'Inputs &amp; Summary'!$D$5,0,IF(AB$29&gt;VLOOKUP($G112,Lists!$J$17:$K$21,2),IF($M112=Lists!$H$3,IF($K112&lt;1,(($S112/$K112)*((1+'Inputs &amp; Summary'!$D$7)^AB$29)),((INT(AB$29/$K112)-INT((AB$29-1)/$K112))*$S112*((1+'Inputs &amp; Summary'!$D$7)^AB$29))),(_xlfn.WEIBULL.DIST(AB$29,$L112,$K112,FALSE)*$S112*((1+'Inputs &amp; Summary'!$D$7)^AB$29))),IF($M112=Lists!$H$3,IF($K112&lt;1,((($R112*(1-$E112)+$Q112*(1-$F112))/$K112)*((1+'Inputs &amp; Summary'!$D$7)^AB$29)),((INT(AB$29/$K112)-INT((AB$29-1)/$K112))*($R112*(1-$E112)+$Q112*(1-$F112))*((1+'Inputs &amp; Summary'!$D$7)^AB$29))),((_xlfn.WEIBULL.DIST(AB$29,$L112,$K112,FALSE)*($R112*(1-$E112)+$Q112*(1-$F112))*((1+'Inputs &amp; Summary'!$D$7)^AB$29))))))</f>
        <v>0</v>
      </c>
      <c r="AC112" s="114">
        <f>$D112*IF(AC$29&gt;'Inputs &amp; Summary'!$D$5,0,IF(AC$29&gt;VLOOKUP($G112,Lists!$J$17:$K$21,2),IF($M112=Lists!$H$3,IF($K112&lt;1,(($S112/$K112)*((1+'Inputs &amp; Summary'!$D$7)^AC$29)),((INT(AC$29/$K112)-INT((AC$29-1)/$K112))*$S112*((1+'Inputs &amp; Summary'!$D$7)^AC$29))),(_xlfn.WEIBULL.DIST(AC$29,$L112,$K112,FALSE)*$S112*((1+'Inputs &amp; Summary'!$D$7)^AC$29))),IF($M112=Lists!$H$3,IF($K112&lt;1,((($R112*(1-$E112)+$Q112*(1-$F112))/$K112)*((1+'Inputs &amp; Summary'!$D$7)^AC$29)),((INT(AC$29/$K112)-INT((AC$29-1)/$K112))*($R112*(1-$E112)+$Q112*(1-$F112))*((1+'Inputs &amp; Summary'!$D$7)^AC$29))),((_xlfn.WEIBULL.DIST(AC$29,$L112,$K112,FALSE)*($R112*(1-$E112)+$Q112*(1-$F112))*((1+'Inputs &amp; Summary'!$D$7)^AC$29))))))</f>
        <v>0</v>
      </c>
      <c r="AD112" s="114">
        <f>$D112*IF(AD$29&gt;'Inputs &amp; Summary'!$D$5,0,IF(AD$29&gt;VLOOKUP($G112,Lists!$J$17:$K$21,2),IF($M112=Lists!$H$3,IF($K112&lt;1,(($S112/$K112)*((1+'Inputs &amp; Summary'!$D$7)^AD$29)),((INT(AD$29/$K112)-INT((AD$29-1)/$K112))*$S112*((1+'Inputs &amp; Summary'!$D$7)^AD$29))),(_xlfn.WEIBULL.DIST(AD$29,$L112,$K112,FALSE)*$S112*((1+'Inputs &amp; Summary'!$D$7)^AD$29))),IF($M112=Lists!$H$3,IF($K112&lt;1,((($R112*(1-$E112)+$Q112*(1-$F112))/$K112)*((1+'Inputs &amp; Summary'!$D$7)^AD$29)),((INT(AD$29/$K112)-INT((AD$29-1)/$K112))*($R112*(1-$E112)+$Q112*(1-$F112))*((1+'Inputs &amp; Summary'!$D$7)^AD$29))),((_xlfn.WEIBULL.DIST(AD$29,$L112,$K112,FALSE)*($R112*(1-$E112)+$Q112*(1-$F112))*((1+'Inputs &amp; Summary'!$D$7)^AD$29))))))</f>
        <v>0</v>
      </c>
      <c r="AE112" s="114">
        <f>$D112*IF(AE$29&gt;'Inputs &amp; Summary'!$D$5,0,IF(AE$29&gt;VLOOKUP($G112,Lists!$J$17:$K$21,2),IF($M112=Lists!$H$3,IF($K112&lt;1,(($S112/$K112)*((1+'Inputs &amp; Summary'!$D$7)^AE$29)),((INT(AE$29/$K112)-INT((AE$29-1)/$K112))*$S112*((1+'Inputs &amp; Summary'!$D$7)^AE$29))),(_xlfn.WEIBULL.DIST(AE$29,$L112,$K112,FALSE)*$S112*((1+'Inputs &amp; Summary'!$D$7)^AE$29))),IF($M112=Lists!$H$3,IF($K112&lt;1,((($R112*(1-$E112)+$Q112*(1-$F112))/$K112)*((1+'Inputs &amp; Summary'!$D$7)^AE$29)),((INT(AE$29/$K112)-INT((AE$29-1)/$K112))*($R112*(1-$E112)+$Q112*(1-$F112))*((1+'Inputs &amp; Summary'!$D$7)^AE$29))),((_xlfn.WEIBULL.DIST(AE$29,$L112,$K112,FALSE)*($R112*(1-$E112)+$Q112*(1-$F112))*((1+'Inputs &amp; Summary'!$D$7)^AE$29))))))</f>
        <v>0</v>
      </c>
      <c r="AF112" s="114">
        <f>$D112*IF(AF$29&gt;'Inputs &amp; Summary'!$D$5,0,IF(AF$29&gt;VLOOKUP($G112,Lists!$J$17:$K$21,2),IF($M112=Lists!$H$3,IF($K112&lt;1,(($S112/$K112)*((1+'Inputs &amp; Summary'!$D$7)^AF$29)),((INT(AF$29/$K112)-INT((AF$29-1)/$K112))*$S112*((1+'Inputs &amp; Summary'!$D$7)^AF$29))),(_xlfn.WEIBULL.DIST(AF$29,$L112,$K112,FALSE)*$S112*((1+'Inputs &amp; Summary'!$D$7)^AF$29))),IF($M112=Lists!$H$3,IF($K112&lt;1,((($R112*(1-$E112)+$Q112*(1-$F112))/$K112)*((1+'Inputs &amp; Summary'!$D$7)^AF$29)),((INT(AF$29/$K112)-INT((AF$29-1)/$K112))*($R112*(1-$E112)+$Q112*(1-$F112))*((1+'Inputs &amp; Summary'!$D$7)^AF$29))),((_xlfn.WEIBULL.DIST(AF$29,$L112,$K112,FALSE)*($R112*(1-$E112)+$Q112*(1-$F112))*((1+'Inputs &amp; Summary'!$D$7)^AF$29))))))</f>
        <v>0</v>
      </c>
      <c r="AG112" s="114">
        <f>$D112*IF(AG$29&gt;'Inputs &amp; Summary'!$D$5,0,IF(AG$29&gt;VLOOKUP($G112,Lists!$J$17:$K$21,2),IF($M112=Lists!$H$3,IF($K112&lt;1,(($S112/$K112)*((1+'Inputs &amp; Summary'!$D$7)^AG$29)),((INT(AG$29/$K112)-INT((AG$29-1)/$K112))*$S112*((1+'Inputs &amp; Summary'!$D$7)^AG$29))),(_xlfn.WEIBULL.DIST(AG$29,$L112,$K112,FALSE)*$S112*((1+'Inputs &amp; Summary'!$D$7)^AG$29))),IF($M112=Lists!$H$3,IF($K112&lt;1,((($R112*(1-$E112)+$Q112*(1-$F112))/$K112)*((1+'Inputs &amp; Summary'!$D$7)^AG$29)),((INT(AG$29/$K112)-INT((AG$29-1)/$K112))*($R112*(1-$E112)+$Q112*(1-$F112))*((1+'Inputs &amp; Summary'!$D$7)^AG$29))),((_xlfn.WEIBULL.DIST(AG$29,$L112,$K112,FALSE)*($R112*(1-$E112)+$Q112*(1-$F112))*((1+'Inputs &amp; Summary'!$D$7)^AG$29))))))</f>
        <v>0</v>
      </c>
      <c r="AH112" s="114">
        <f>$D112*IF(AH$29&gt;'Inputs &amp; Summary'!$D$5,0,IF(AH$29&gt;VLOOKUP($G112,Lists!$J$17:$K$21,2),IF($M112=Lists!$H$3,IF($K112&lt;1,(($S112/$K112)*((1+'Inputs &amp; Summary'!$D$7)^AH$29)),((INT(AH$29/$K112)-INT((AH$29-1)/$K112))*$S112*((1+'Inputs &amp; Summary'!$D$7)^AH$29))),(_xlfn.WEIBULL.DIST(AH$29,$L112,$K112,FALSE)*$S112*((1+'Inputs &amp; Summary'!$D$7)^AH$29))),IF($M112=Lists!$H$3,IF($K112&lt;1,((($R112*(1-$E112)+$Q112*(1-$F112))/$K112)*((1+'Inputs &amp; Summary'!$D$7)^AH$29)),((INT(AH$29/$K112)-INT((AH$29-1)/$K112))*($R112*(1-$E112)+$Q112*(1-$F112))*((1+'Inputs &amp; Summary'!$D$7)^AH$29))),((_xlfn.WEIBULL.DIST(AH$29,$L112,$K112,FALSE)*($R112*(1-$E112)+$Q112*(1-$F112))*((1+'Inputs &amp; Summary'!$D$7)^AH$29))))))</f>
        <v>0</v>
      </c>
      <c r="AI112" s="114">
        <f>$D112*IF(AI$29&gt;'Inputs &amp; Summary'!$D$5,0,IF(AI$29&gt;VLOOKUP($G112,Lists!$J$17:$K$21,2),IF($M112=Lists!$H$3,IF($K112&lt;1,(($S112/$K112)*((1+'Inputs &amp; Summary'!$D$7)^AI$29)),((INT(AI$29/$K112)-INT((AI$29-1)/$K112))*$S112*((1+'Inputs &amp; Summary'!$D$7)^AI$29))),(_xlfn.WEIBULL.DIST(AI$29,$L112,$K112,FALSE)*$S112*((1+'Inputs &amp; Summary'!$D$7)^AI$29))),IF($M112=Lists!$H$3,IF($K112&lt;1,((($R112*(1-$E112)+$Q112*(1-$F112))/$K112)*((1+'Inputs &amp; Summary'!$D$7)^AI$29)),((INT(AI$29/$K112)-INT((AI$29-1)/$K112))*($R112*(1-$E112)+$Q112*(1-$F112))*((1+'Inputs &amp; Summary'!$D$7)^AI$29))),((_xlfn.WEIBULL.DIST(AI$29,$L112,$K112,FALSE)*($R112*(1-$E112)+$Q112*(1-$F112))*((1+'Inputs &amp; Summary'!$D$7)^AI$29))))))</f>
        <v>0</v>
      </c>
      <c r="AJ112" s="114">
        <f>$D112*IF(AJ$29&gt;'Inputs &amp; Summary'!$D$5,0,IF(AJ$29&gt;VLOOKUP($G112,Lists!$J$17:$K$21,2),IF($M112=Lists!$H$3,IF($K112&lt;1,(($S112/$K112)*((1+'Inputs &amp; Summary'!$D$7)^AJ$29)),((INT(AJ$29/$K112)-INT((AJ$29-1)/$K112))*$S112*((1+'Inputs &amp; Summary'!$D$7)^AJ$29))),(_xlfn.WEIBULL.DIST(AJ$29,$L112,$K112,FALSE)*$S112*((1+'Inputs &amp; Summary'!$D$7)^AJ$29))),IF($M112=Lists!$H$3,IF($K112&lt;1,((($R112*(1-$E112)+$Q112*(1-$F112))/$K112)*((1+'Inputs &amp; Summary'!$D$7)^AJ$29)),((INT(AJ$29/$K112)-INT((AJ$29-1)/$K112))*($R112*(1-$E112)+$Q112*(1-$F112))*((1+'Inputs &amp; Summary'!$D$7)^AJ$29))),((_xlfn.WEIBULL.DIST(AJ$29,$L112,$K112,FALSE)*($R112*(1-$E112)+$Q112*(1-$F112))*((1+'Inputs &amp; Summary'!$D$7)^AJ$29))))))</f>
        <v>0</v>
      </c>
      <c r="AK112" s="114">
        <f>$D112*IF(AK$29&gt;'Inputs &amp; Summary'!$D$5,0,IF(AK$29&gt;VLOOKUP($G112,Lists!$J$17:$K$21,2),IF($M112=Lists!$H$3,IF($K112&lt;1,(($S112/$K112)*((1+'Inputs &amp; Summary'!$D$7)^AK$29)),((INT(AK$29/$K112)-INT((AK$29-1)/$K112))*$S112*((1+'Inputs &amp; Summary'!$D$7)^AK$29))),(_xlfn.WEIBULL.DIST(AK$29,$L112,$K112,FALSE)*$S112*((1+'Inputs &amp; Summary'!$D$7)^AK$29))),IF($M112=Lists!$H$3,IF($K112&lt;1,((($R112*(1-$E112)+$Q112*(1-$F112))/$K112)*((1+'Inputs &amp; Summary'!$D$7)^AK$29)),((INT(AK$29/$K112)-INT((AK$29-1)/$K112))*($R112*(1-$E112)+$Q112*(1-$F112))*((1+'Inputs &amp; Summary'!$D$7)^AK$29))),((_xlfn.WEIBULL.DIST(AK$29,$L112,$K112,FALSE)*($R112*(1-$E112)+$Q112*(1-$F112))*((1+'Inputs &amp; Summary'!$D$7)^AK$29))))))</f>
        <v>0</v>
      </c>
      <c r="AL112" s="114">
        <f>$D112*IF(AL$29&gt;'Inputs &amp; Summary'!$D$5,0,IF(AL$29&gt;VLOOKUP($G112,Lists!$J$17:$K$21,2),IF($M112=Lists!$H$3,IF($K112&lt;1,(($S112/$K112)*((1+'Inputs &amp; Summary'!$D$7)^AL$29)),((INT(AL$29/$K112)-INT((AL$29-1)/$K112))*$S112*((1+'Inputs &amp; Summary'!$D$7)^AL$29))),(_xlfn.WEIBULL.DIST(AL$29,$L112,$K112,FALSE)*$S112*((1+'Inputs &amp; Summary'!$D$7)^AL$29))),IF($M112=Lists!$H$3,IF($K112&lt;1,((($R112*(1-$E112)+$Q112*(1-$F112))/$K112)*((1+'Inputs &amp; Summary'!$D$7)^AL$29)),((INT(AL$29/$K112)-INT((AL$29-1)/$K112))*($R112*(1-$E112)+$Q112*(1-$F112))*((1+'Inputs &amp; Summary'!$D$7)^AL$29))),((_xlfn.WEIBULL.DIST(AL$29,$L112,$K112,FALSE)*($R112*(1-$E112)+$Q112*(1-$F112))*((1+'Inputs &amp; Summary'!$D$7)^AL$29))))))</f>
        <v>0</v>
      </c>
      <c r="AM112" s="114">
        <f>$D112*IF(AM$29&gt;'Inputs &amp; Summary'!$D$5,0,IF(AM$29&gt;VLOOKUP($G112,Lists!$J$17:$K$21,2),IF($M112=Lists!$H$3,IF($K112&lt;1,(($S112/$K112)*((1+'Inputs &amp; Summary'!$D$7)^AM$29)),((INT(AM$29/$K112)-INT((AM$29-1)/$K112))*$S112*((1+'Inputs &amp; Summary'!$D$7)^AM$29))),(_xlfn.WEIBULL.DIST(AM$29,$L112,$K112,FALSE)*$S112*((1+'Inputs &amp; Summary'!$D$7)^AM$29))),IF($M112=Lists!$H$3,IF($K112&lt;1,((($R112*(1-$E112)+$Q112*(1-$F112))/$K112)*((1+'Inputs &amp; Summary'!$D$7)^AM$29)),((INT(AM$29/$K112)-INT((AM$29-1)/$K112))*($R112*(1-$E112)+$Q112*(1-$F112))*((1+'Inputs &amp; Summary'!$D$7)^AM$29))),((_xlfn.WEIBULL.DIST(AM$29,$L112,$K112,FALSE)*($R112*(1-$E112)+$Q112*(1-$F112))*((1+'Inputs &amp; Summary'!$D$7)^AM$29))))))</f>
        <v>0</v>
      </c>
      <c r="AN112" s="114">
        <f>$D112*IF(AN$29&gt;'Inputs &amp; Summary'!$D$5,0,IF(AN$29&gt;VLOOKUP($G112,Lists!$J$17:$K$21,2),IF($M112=Lists!$H$3,IF($K112&lt;1,(($S112/$K112)*((1+'Inputs &amp; Summary'!$D$7)^AN$29)),((INT(AN$29/$K112)-INT((AN$29-1)/$K112))*$S112*((1+'Inputs &amp; Summary'!$D$7)^AN$29))),(_xlfn.WEIBULL.DIST(AN$29,$L112,$K112,FALSE)*$S112*((1+'Inputs &amp; Summary'!$D$7)^AN$29))),IF($M112=Lists!$H$3,IF($K112&lt;1,((($R112*(1-$E112)+$Q112*(1-$F112))/$K112)*((1+'Inputs &amp; Summary'!$D$7)^AN$29)),((INT(AN$29/$K112)-INT((AN$29-1)/$K112))*($R112*(1-$E112)+$Q112*(1-$F112))*((1+'Inputs &amp; Summary'!$D$7)^AN$29))),((_xlfn.WEIBULL.DIST(AN$29,$L112,$K112,FALSE)*($R112*(1-$E112)+$Q112*(1-$F112))*((1+'Inputs &amp; Summary'!$D$7)^AN$29))))))</f>
        <v>0</v>
      </c>
      <c r="AO112" s="114">
        <f>$D112*IF(AO$29&gt;'Inputs &amp; Summary'!$D$5,0,IF(AO$29&gt;VLOOKUP($G112,Lists!$J$17:$K$21,2),IF($M112=Lists!$H$3,IF($K112&lt;1,(($S112/$K112)*((1+'Inputs &amp; Summary'!$D$7)^AO$29)),((INT(AO$29/$K112)-INT((AO$29-1)/$K112))*$S112*((1+'Inputs &amp; Summary'!$D$7)^AO$29))),(_xlfn.WEIBULL.DIST(AO$29,$L112,$K112,FALSE)*$S112*((1+'Inputs &amp; Summary'!$D$7)^AO$29))),IF($M112=Lists!$H$3,IF($K112&lt;1,((($R112*(1-$E112)+$Q112*(1-$F112))/$K112)*((1+'Inputs &amp; Summary'!$D$7)^AO$29)),((INT(AO$29/$K112)-INT((AO$29-1)/$K112))*($R112*(1-$E112)+$Q112*(1-$F112))*((1+'Inputs &amp; Summary'!$D$7)^AO$29))),((_xlfn.WEIBULL.DIST(AO$29,$L112,$K112,FALSE)*($R112*(1-$E112)+$Q112*(1-$F112))*((1+'Inputs &amp; Summary'!$D$7)^AO$29))))))</f>
        <v>0</v>
      </c>
      <c r="AP112" s="114">
        <f>$D112*IF(AP$29&gt;'Inputs &amp; Summary'!$D$5,0,IF(AP$29&gt;VLOOKUP($G112,Lists!$J$17:$K$21,2),IF($M112=Lists!$H$3,IF($K112&lt;1,(($S112/$K112)*((1+'Inputs &amp; Summary'!$D$7)^AP$29)),((INT(AP$29/$K112)-INT((AP$29-1)/$K112))*$S112*((1+'Inputs &amp; Summary'!$D$7)^AP$29))),(_xlfn.WEIBULL.DIST(AP$29,$L112,$K112,FALSE)*$S112*((1+'Inputs &amp; Summary'!$D$7)^AP$29))),IF($M112=Lists!$H$3,IF($K112&lt;1,((($R112*(1-$E112)+$Q112*(1-$F112))/$K112)*((1+'Inputs &amp; Summary'!$D$7)^AP$29)),((INT(AP$29/$K112)-INT((AP$29-1)/$K112))*($R112*(1-$E112)+$Q112*(1-$F112))*((1+'Inputs &amp; Summary'!$D$7)^AP$29))),((_xlfn.WEIBULL.DIST(AP$29,$L112,$K112,FALSE)*($R112*(1-$E112)+$Q112*(1-$F112))*((1+'Inputs &amp; Summary'!$D$7)^AP$29))))))</f>
        <v>0</v>
      </c>
      <c r="AQ112" s="114">
        <f>$D112*IF(AQ$29&gt;'Inputs &amp; Summary'!$D$5,0,IF(AQ$29&gt;VLOOKUP($G112,Lists!$J$17:$K$21,2),IF($M112=Lists!$H$3,IF($K112&lt;1,(($S112/$K112)*((1+'Inputs &amp; Summary'!$D$7)^AQ$29)),((INT(AQ$29/$K112)-INT((AQ$29-1)/$K112))*$S112*((1+'Inputs &amp; Summary'!$D$7)^AQ$29))),(_xlfn.WEIBULL.DIST(AQ$29,$L112,$K112,FALSE)*$S112*((1+'Inputs &amp; Summary'!$D$7)^AQ$29))),IF($M112=Lists!$H$3,IF($K112&lt;1,((($R112*(1-$E112)+$Q112*(1-$F112))/$K112)*((1+'Inputs &amp; Summary'!$D$7)^AQ$29)),((INT(AQ$29/$K112)-INT((AQ$29-1)/$K112))*($R112*(1-$E112)+$Q112*(1-$F112))*((1+'Inputs &amp; Summary'!$D$7)^AQ$29))),((_xlfn.WEIBULL.DIST(AQ$29,$L112,$K112,FALSE)*($R112*(1-$E112)+$Q112*(1-$F112))*((1+'Inputs &amp; Summary'!$D$7)^AQ$29))))))</f>
        <v>0</v>
      </c>
      <c r="AR112" s="114">
        <f>$D112*IF(AR$29&gt;'Inputs &amp; Summary'!$D$5,0,IF(AR$29&gt;VLOOKUP($G112,Lists!$J$17:$K$21,2),IF($M112=Lists!$H$3,IF($K112&lt;1,(($S112/$K112)*((1+'Inputs &amp; Summary'!$D$7)^AR$29)),((INT(AR$29/$K112)-INT((AR$29-1)/$K112))*$S112*((1+'Inputs &amp; Summary'!$D$7)^AR$29))),(_xlfn.WEIBULL.DIST(AR$29,$L112,$K112,FALSE)*$S112*((1+'Inputs &amp; Summary'!$D$7)^AR$29))),IF($M112=Lists!$H$3,IF($K112&lt;1,((($R112*(1-$E112)+$Q112*(1-$F112))/$K112)*((1+'Inputs &amp; Summary'!$D$7)^AR$29)),((INT(AR$29/$K112)-INT((AR$29-1)/$K112))*($R112*(1-$E112)+$Q112*(1-$F112))*((1+'Inputs &amp; Summary'!$D$7)^AR$29))),((_xlfn.WEIBULL.DIST(AR$29,$L112,$K112,FALSE)*($R112*(1-$E112)+$Q112*(1-$F112))*((1+'Inputs &amp; Summary'!$D$7)^AR$29))))))</f>
        <v>0</v>
      </c>
      <c r="AS112" s="114">
        <f>$D112*IF(AS$29&gt;'Inputs &amp; Summary'!$D$5,0,IF(AS$29&gt;VLOOKUP($G112,Lists!$J$17:$K$21,2),IF($M112=Lists!$H$3,IF($K112&lt;1,(($S112/$K112)*((1+'Inputs &amp; Summary'!$D$7)^AS$29)),((INT(AS$29/$K112)-INT((AS$29-1)/$K112))*$S112*((1+'Inputs &amp; Summary'!$D$7)^AS$29))),(_xlfn.WEIBULL.DIST(AS$29,$L112,$K112,FALSE)*$S112*((1+'Inputs &amp; Summary'!$D$7)^AS$29))),IF($M112=Lists!$H$3,IF($K112&lt;1,((($R112*(1-$E112)+$Q112*(1-$F112))/$K112)*((1+'Inputs &amp; Summary'!$D$7)^AS$29)),((INT(AS$29/$K112)-INT((AS$29-1)/$K112))*($R112*(1-$E112)+$Q112*(1-$F112))*((1+'Inputs &amp; Summary'!$D$7)^AS$29))),((_xlfn.WEIBULL.DIST(AS$29,$L112,$K112,FALSE)*($R112*(1-$E112)+$Q112*(1-$F112))*((1+'Inputs &amp; Summary'!$D$7)^AS$29))))))</f>
        <v>0</v>
      </c>
      <c r="AT112" s="114">
        <f>$D112*IF(AT$29&gt;'Inputs &amp; Summary'!$D$5,0,IF(AT$29&gt;VLOOKUP($G112,Lists!$J$17:$K$21,2),IF($M112=Lists!$H$3,IF($K112&lt;1,(($S112/$K112)*((1+'Inputs &amp; Summary'!$D$7)^AT$29)),((INT(AT$29/$K112)-INT((AT$29-1)/$K112))*$S112*((1+'Inputs &amp; Summary'!$D$7)^AT$29))),(_xlfn.WEIBULL.DIST(AT$29,$L112,$K112,FALSE)*$S112*((1+'Inputs &amp; Summary'!$D$7)^AT$29))),IF($M112=Lists!$H$3,IF($K112&lt;1,((($R112*(1-$E112)+$Q112*(1-$F112))/$K112)*((1+'Inputs &amp; Summary'!$D$7)^AT$29)),((INT(AT$29/$K112)-INT((AT$29-1)/$K112))*($R112*(1-$E112)+$Q112*(1-$F112))*((1+'Inputs &amp; Summary'!$D$7)^AT$29))),((_xlfn.WEIBULL.DIST(AT$29,$L112,$K112,FALSE)*($R112*(1-$E112)+$Q112*(1-$F112))*((1+'Inputs &amp; Summary'!$D$7)^AT$29))))))</f>
        <v>0</v>
      </c>
      <c r="AU112" s="114">
        <f>$D112*IF(AU$29&gt;'Inputs &amp; Summary'!$D$5,0,IF(AU$29&gt;VLOOKUP($G112,Lists!$J$17:$K$21,2),IF($M112=Lists!$H$3,IF($K112&lt;1,(($S112/$K112)*((1+'Inputs &amp; Summary'!$D$7)^AU$29)),((INT(AU$29/$K112)-INT((AU$29-1)/$K112))*$S112*((1+'Inputs &amp; Summary'!$D$7)^AU$29))),(_xlfn.WEIBULL.DIST(AU$29,$L112,$K112,FALSE)*$S112*((1+'Inputs &amp; Summary'!$D$7)^AU$29))),IF($M112=Lists!$H$3,IF($K112&lt;1,((($R112*(1-$E112)+$Q112*(1-$F112))/$K112)*((1+'Inputs &amp; Summary'!$D$7)^AU$29)),((INT(AU$29/$K112)-INT((AU$29-1)/$K112))*($R112*(1-$E112)+$Q112*(1-$F112))*((1+'Inputs &amp; Summary'!$D$7)^AU$29))),((_xlfn.WEIBULL.DIST(AU$29,$L112,$K112,FALSE)*($R112*(1-$E112)+$Q112*(1-$F112))*((1+'Inputs &amp; Summary'!$D$7)^AU$29))))))</f>
        <v>0</v>
      </c>
      <c r="AV112" s="114">
        <f>$D112*IF(AV$29&gt;'Inputs &amp; Summary'!$D$5,0,IF(AV$29&gt;VLOOKUP($G112,Lists!$J$17:$K$21,2),IF($M112=Lists!$H$3,IF($K112&lt;1,(($S112/$K112)*((1+'Inputs &amp; Summary'!$D$7)^AV$29)),((INT(AV$29/$K112)-INT((AV$29-1)/$K112))*$S112*((1+'Inputs &amp; Summary'!$D$7)^AV$29))),(_xlfn.WEIBULL.DIST(AV$29,$L112,$K112,FALSE)*$S112*((1+'Inputs &amp; Summary'!$D$7)^AV$29))),IF($M112=Lists!$H$3,IF($K112&lt;1,((($R112*(1-$E112)+$Q112*(1-$F112))/$K112)*((1+'Inputs &amp; Summary'!$D$7)^AV$29)),((INT(AV$29/$K112)-INT((AV$29-1)/$K112))*($R112*(1-$E112)+$Q112*(1-$F112))*((1+'Inputs &amp; Summary'!$D$7)^AV$29))),((_xlfn.WEIBULL.DIST(AV$29,$L112,$K112,FALSE)*($R112*(1-$E112)+$Q112*(1-$F112))*((1+'Inputs &amp; Summary'!$D$7)^AV$29))))))</f>
        <v>0</v>
      </c>
      <c r="AW112" s="114">
        <f>$D112*IF(AW$29&gt;'Inputs &amp; Summary'!$D$5,0,IF(AW$29&gt;VLOOKUP($G112,Lists!$J$17:$K$21,2),IF($M112=Lists!$H$3,IF($K112&lt;1,(($S112/$K112)*((1+'Inputs &amp; Summary'!$D$7)^AW$29)),((INT(AW$29/$K112)-INT((AW$29-1)/$K112))*$S112*((1+'Inputs &amp; Summary'!$D$7)^AW$29))),(_xlfn.WEIBULL.DIST(AW$29,$L112,$K112,FALSE)*$S112*((1+'Inputs &amp; Summary'!$D$7)^AW$29))),IF($M112=Lists!$H$3,IF($K112&lt;1,((($R112*(1-$E112)+$Q112*(1-$F112))/$K112)*((1+'Inputs &amp; Summary'!$D$7)^AW$29)),((INT(AW$29/$K112)-INT((AW$29-1)/$K112))*($R112*(1-$E112)+$Q112*(1-$F112))*((1+'Inputs &amp; Summary'!$D$7)^AW$29))),((_xlfn.WEIBULL.DIST(AW$29,$L112,$K112,FALSE)*($R112*(1-$E112)+$Q112*(1-$F112))*((1+'Inputs &amp; Summary'!$D$7)^AW$29))))))</f>
        <v>0</v>
      </c>
      <c r="AX112" s="114">
        <f>$D112*IF(AX$29&gt;'Inputs &amp; Summary'!$D$5,0,IF(AX$29&gt;VLOOKUP($G112,Lists!$J$17:$K$21,2),IF($M112=Lists!$H$3,IF($K112&lt;1,(($S112/$K112)*((1+'Inputs &amp; Summary'!$D$7)^AX$29)),((INT(AX$29/$K112)-INT((AX$29-1)/$K112))*$S112*((1+'Inputs &amp; Summary'!$D$7)^AX$29))),(_xlfn.WEIBULL.DIST(AX$29,$L112,$K112,FALSE)*$S112*((1+'Inputs &amp; Summary'!$D$7)^AX$29))),IF($M112=Lists!$H$3,IF($K112&lt;1,((($R112*(1-$E112)+$Q112*(1-$F112))/$K112)*((1+'Inputs &amp; Summary'!$D$7)^AX$29)),((INT(AX$29/$K112)-INT((AX$29-1)/$K112))*($R112*(1-$E112)+$Q112*(1-$F112))*((1+'Inputs &amp; Summary'!$D$7)^AX$29))),((_xlfn.WEIBULL.DIST(AX$29,$L112,$K112,FALSE)*($R112*(1-$E112)+$Q112*(1-$F112))*((1+'Inputs &amp; Summary'!$D$7)^AX$29))))))</f>
        <v>0</v>
      </c>
      <c r="AY112" s="114">
        <f>$D112*IF(AY$29&gt;'Inputs &amp; Summary'!$D$5,0,IF(AY$29&gt;VLOOKUP($G112,Lists!$J$17:$K$21,2),IF($M112=Lists!$H$3,IF($K112&lt;1,(($S112/$K112)*((1+'Inputs &amp; Summary'!$D$7)^AY$29)),((INT(AY$29/$K112)-INT((AY$29-1)/$K112))*$S112*((1+'Inputs &amp; Summary'!$D$7)^AY$29))),(_xlfn.WEIBULL.DIST(AY$29,$L112,$K112,FALSE)*$S112*((1+'Inputs &amp; Summary'!$D$7)^AY$29))),IF($M112=Lists!$H$3,IF($K112&lt;1,((($R112*(1-$E112)+$Q112*(1-$F112))/$K112)*((1+'Inputs &amp; Summary'!$D$7)^AY$29)),((INT(AY$29/$K112)-INT((AY$29-1)/$K112))*($R112*(1-$E112)+$Q112*(1-$F112))*((1+'Inputs &amp; Summary'!$D$7)^AY$29))),((_xlfn.WEIBULL.DIST(AY$29,$L112,$K112,FALSE)*($R112*(1-$E112)+$Q112*(1-$F112))*((1+'Inputs &amp; Summary'!$D$7)^AY$29))))))</f>
        <v>0</v>
      </c>
      <c r="AZ112" s="114">
        <f>$D112*IF(AZ$29&gt;'Inputs &amp; Summary'!$D$5,0,IF(AZ$29&gt;VLOOKUP($G112,Lists!$J$17:$K$21,2),IF($M112=Lists!$H$3,IF($K112&lt;1,(($S112/$K112)*((1+'Inputs &amp; Summary'!$D$7)^AZ$29)),((INT(AZ$29/$K112)-INT((AZ$29-1)/$K112))*$S112*((1+'Inputs &amp; Summary'!$D$7)^AZ$29))),(_xlfn.WEIBULL.DIST(AZ$29,$L112,$K112,FALSE)*$S112*((1+'Inputs &amp; Summary'!$D$7)^AZ$29))),IF($M112=Lists!$H$3,IF($K112&lt;1,((($R112*(1-$E112)+$Q112*(1-$F112))/$K112)*((1+'Inputs &amp; Summary'!$D$7)^AZ$29)),((INT(AZ$29/$K112)-INT((AZ$29-1)/$K112))*($R112*(1-$E112)+$Q112*(1-$F112))*((1+'Inputs &amp; Summary'!$D$7)^AZ$29))),((_xlfn.WEIBULL.DIST(AZ$29,$L112,$K112,FALSE)*($R112*(1-$E112)+$Q112*(1-$F112))*((1+'Inputs &amp; Summary'!$D$7)^AZ$29))))))</f>
        <v>0</v>
      </c>
      <c r="BA112" s="114">
        <f>$D112*IF(BA$29&gt;'Inputs &amp; Summary'!$D$5,0,IF(BA$29&gt;VLOOKUP($G112,Lists!$J$17:$K$21,2),IF($M112=Lists!$H$3,IF($K112&lt;1,(($S112/$K112)*((1+'Inputs &amp; Summary'!$D$7)^BA$29)),((INT(BA$29/$K112)-INT((BA$29-1)/$K112))*$S112*((1+'Inputs &amp; Summary'!$D$7)^BA$29))),(_xlfn.WEIBULL.DIST(BA$29,$L112,$K112,FALSE)*$S112*((1+'Inputs &amp; Summary'!$D$7)^BA$29))),IF($M112=Lists!$H$3,IF($K112&lt;1,((($R112*(1-$E112)+$Q112*(1-$F112))/$K112)*((1+'Inputs &amp; Summary'!$D$7)^BA$29)),((INT(BA$29/$K112)-INT((BA$29-1)/$K112))*($R112*(1-$E112)+$Q112*(1-$F112))*((1+'Inputs &amp; Summary'!$D$7)^BA$29))),((_xlfn.WEIBULL.DIST(BA$29,$L112,$K112,FALSE)*($R112*(1-$E112)+$Q112*(1-$F112))*((1+'Inputs &amp; Summary'!$D$7)^BA$29))))))</f>
        <v>0</v>
      </c>
      <c r="BB112" s="114">
        <f>$D112*IF(BB$29&gt;'Inputs &amp; Summary'!$D$5,0,IF(BB$29&gt;VLOOKUP($G112,Lists!$J$17:$K$21,2),IF($M112=Lists!$H$3,IF($K112&lt;1,(($S112/$K112)*((1+'Inputs &amp; Summary'!$D$7)^BB$29)),((INT(BB$29/$K112)-INT((BB$29-1)/$K112))*$S112*((1+'Inputs &amp; Summary'!$D$7)^BB$29))),(_xlfn.WEIBULL.DIST(BB$29,$L112,$K112,FALSE)*$S112*((1+'Inputs &amp; Summary'!$D$7)^BB$29))),IF($M112=Lists!$H$3,IF($K112&lt;1,((($R112*(1-$E112)+$Q112*(1-$F112))/$K112)*((1+'Inputs &amp; Summary'!$D$7)^BB$29)),((INT(BB$29/$K112)-INT((BB$29-1)/$K112))*($R112*(1-$E112)+$Q112*(1-$F112))*((1+'Inputs &amp; Summary'!$D$7)^BB$29))),((_xlfn.WEIBULL.DIST(BB$29,$L112,$K112,FALSE)*($R112*(1-$E112)+$Q112*(1-$F112))*((1+'Inputs &amp; Summary'!$D$7)^BB$29))))))</f>
        <v>0</v>
      </c>
      <c r="BC112" s="114">
        <f>$D112*IF(BC$29&gt;'Inputs &amp; Summary'!$D$5,0,IF(BC$29&gt;VLOOKUP($G112,Lists!$J$17:$K$21,2),IF($M112=Lists!$H$3,IF($K112&lt;1,(($S112/$K112)*((1+'Inputs &amp; Summary'!$D$7)^BC$29)),((INT(BC$29/$K112)-INT((BC$29-1)/$K112))*$S112*((1+'Inputs &amp; Summary'!$D$7)^BC$29))),(_xlfn.WEIBULL.DIST(BC$29,$L112,$K112,FALSE)*$S112*((1+'Inputs &amp; Summary'!$D$7)^BC$29))),IF($M112=Lists!$H$3,IF($K112&lt;1,((($R112*(1-$E112)+$Q112*(1-$F112))/$K112)*((1+'Inputs &amp; Summary'!$D$7)^BC$29)),((INT(BC$29/$K112)-INT((BC$29-1)/$K112))*($R112*(1-$E112)+$Q112*(1-$F112))*((1+'Inputs &amp; Summary'!$D$7)^BC$29))),((_xlfn.WEIBULL.DIST(BC$29,$L112,$K112,FALSE)*($R112*(1-$E112)+$Q112*(1-$F112))*((1+'Inputs &amp; Summary'!$D$7)^BC$29))))))</f>
        <v>0</v>
      </c>
      <c r="BD112" s="114">
        <f>$D112*IF(BD$29&gt;'Inputs &amp; Summary'!$D$5,0,IF(BD$29&gt;VLOOKUP($G112,Lists!$J$17:$K$21,2),IF($M112=Lists!$H$3,IF($K112&lt;1,(($S112/$K112)*((1+'Inputs &amp; Summary'!$D$7)^BD$29)),((INT(BD$29/$K112)-INT((BD$29-1)/$K112))*$S112*((1+'Inputs &amp; Summary'!$D$7)^BD$29))),(_xlfn.WEIBULL.DIST(BD$29,$L112,$K112,FALSE)*$S112*((1+'Inputs &amp; Summary'!$D$7)^BD$29))),IF($M112=Lists!$H$3,IF($K112&lt;1,((($R112*(1-$E112)+$Q112*(1-$F112))/$K112)*((1+'Inputs &amp; Summary'!$D$7)^BD$29)),((INT(BD$29/$K112)-INT((BD$29-1)/$K112))*($R112*(1-$E112)+$Q112*(1-$F112))*((1+'Inputs &amp; Summary'!$D$7)^BD$29))),((_xlfn.WEIBULL.DIST(BD$29,$L112,$K112,FALSE)*($R112*(1-$E112)+$Q112*(1-$F112))*((1+'Inputs &amp; Summary'!$D$7)^BD$29))))))</f>
        <v>0</v>
      </c>
      <c r="BE112" s="114">
        <f>$D112*IF(BE$29&gt;'Inputs &amp; Summary'!$D$5,0,IF(BE$29&gt;VLOOKUP($G112,Lists!$J$17:$K$21,2),IF($M112=Lists!$H$3,IF($K112&lt;1,(($S112/$K112)*((1+'Inputs &amp; Summary'!$D$7)^BE$29)),((INT(BE$29/$K112)-INT((BE$29-1)/$K112))*$S112*((1+'Inputs &amp; Summary'!$D$7)^BE$29))),(_xlfn.WEIBULL.DIST(BE$29,$L112,$K112,FALSE)*$S112*((1+'Inputs &amp; Summary'!$D$7)^BE$29))),IF($M112=Lists!$H$3,IF($K112&lt;1,((($R112*(1-$E112)+$Q112*(1-$F112))/$K112)*((1+'Inputs &amp; Summary'!$D$7)^BE$29)),((INT(BE$29/$K112)-INT((BE$29-1)/$K112))*($R112*(1-$E112)+$Q112*(1-$F112))*((1+'Inputs &amp; Summary'!$D$7)^BE$29))),((_xlfn.WEIBULL.DIST(BE$29,$L112,$K112,FALSE)*($R112*(1-$E112)+$Q112*(1-$F112))*((1+'Inputs &amp; Summary'!$D$7)^BE$29))))))</f>
        <v>0</v>
      </c>
      <c r="BF112" s="114">
        <f>$D112*IF(BF$29&gt;'Inputs &amp; Summary'!$D$5,0,IF(BF$29&gt;VLOOKUP($G112,Lists!$J$17:$K$21,2),IF($M112=Lists!$H$3,IF($K112&lt;1,(($S112/$K112)*((1+'Inputs &amp; Summary'!$D$7)^BF$29)),((INT(BF$29/$K112)-INT((BF$29-1)/$K112))*$S112*((1+'Inputs &amp; Summary'!$D$7)^BF$29))),(_xlfn.WEIBULL.DIST(BF$29,$L112,$K112,FALSE)*$S112*((1+'Inputs &amp; Summary'!$D$7)^BF$29))),IF($M112=Lists!$H$3,IF($K112&lt;1,((($R112*(1-$E112)+$Q112*(1-$F112))/$K112)*((1+'Inputs &amp; Summary'!$D$7)^BF$29)),((INT(BF$29/$K112)-INT((BF$29-1)/$K112))*($R112*(1-$E112)+$Q112*(1-$F112))*((1+'Inputs &amp; Summary'!$D$7)^BF$29))),((_xlfn.WEIBULL.DIST(BF$29,$L112,$K112,FALSE)*($R112*(1-$E112)+$Q112*(1-$F112))*((1+'Inputs &amp; Summary'!$D$7)^BF$29))))))</f>
        <v>0</v>
      </c>
      <c r="BG112" s="114">
        <f>$D112*IF(BG$29&gt;'Inputs &amp; Summary'!$D$5,0,IF(BG$29&gt;VLOOKUP($G112,Lists!$J$17:$K$21,2),IF($M112=Lists!$H$3,IF($K112&lt;1,(($S112/$K112)*((1+'Inputs &amp; Summary'!$D$7)^BG$29)),((INT(BG$29/$K112)-INT((BG$29-1)/$K112))*$S112*((1+'Inputs &amp; Summary'!$D$7)^BG$29))),(_xlfn.WEIBULL.DIST(BG$29,$L112,$K112,FALSE)*$S112*((1+'Inputs &amp; Summary'!$D$7)^BG$29))),IF($M112=Lists!$H$3,IF($K112&lt;1,((($R112*(1-$E112)+$Q112*(1-$F112))/$K112)*((1+'Inputs &amp; Summary'!$D$7)^BG$29)),((INT(BG$29/$K112)-INT((BG$29-1)/$K112))*($R112*(1-$E112)+$Q112*(1-$F112))*((1+'Inputs &amp; Summary'!$D$7)^BG$29))),((_xlfn.WEIBULL.DIST(BG$29,$L112,$K112,FALSE)*($R112*(1-$E112)+$Q112*(1-$F112))*((1+'Inputs &amp; Summary'!$D$7)^BG$29))))))</f>
        <v>0</v>
      </c>
      <c r="BH112" s="114">
        <f>$D112*IF(BH$29&gt;'Inputs &amp; Summary'!$D$5,0,IF(BH$29&gt;VLOOKUP($G112,Lists!$J$17:$K$21,2),IF($M112=Lists!$H$3,IF($K112&lt;1,(($S112/$K112)*((1+'Inputs &amp; Summary'!$D$7)^BH$29)),((INT(BH$29/$K112)-INT((BH$29-1)/$K112))*$S112*((1+'Inputs &amp; Summary'!$D$7)^BH$29))),(_xlfn.WEIBULL.DIST(BH$29,$L112,$K112,FALSE)*$S112*((1+'Inputs &amp; Summary'!$D$7)^BH$29))),IF($M112=Lists!$H$3,IF($K112&lt;1,((($R112*(1-$E112)+$Q112*(1-$F112))/$K112)*((1+'Inputs &amp; Summary'!$D$7)^BH$29)),((INT(BH$29/$K112)-INT((BH$29-1)/$K112))*($R112*(1-$E112)+$Q112*(1-$F112))*((1+'Inputs &amp; Summary'!$D$7)^BH$29))),((_xlfn.WEIBULL.DIST(BH$29,$L112,$K112,FALSE)*($R112*(1-$E112)+$Q112*(1-$F112))*((1+'Inputs &amp; Summary'!$D$7)^BH$29))))))</f>
        <v>0</v>
      </c>
      <c r="BI112" s="114">
        <f>$D112*IF(BI$29&gt;'Inputs &amp; Summary'!$D$5,0,IF(BI$29&gt;VLOOKUP($G112,Lists!$J$17:$K$21,2),IF($M112=Lists!$H$3,IF($K112&lt;1,(($S112/$K112)*((1+'Inputs &amp; Summary'!$D$7)^BI$29)),((INT(BI$29/$K112)-INT((BI$29-1)/$K112))*$S112*((1+'Inputs &amp; Summary'!$D$7)^BI$29))),(_xlfn.WEIBULL.DIST(BI$29,$L112,$K112,FALSE)*$S112*((1+'Inputs &amp; Summary'!$D$7)^BI$29))),IF($M112=Lists!$H$3,IF($K112&lt;1,((($R112*(1-$E112)+$Q112*(1-$F112))/$K112)*((1+'Inputs &amp; Summary'!$D$7)^BI$29)),((INT(BI$29/$K112)-INT((BI$29-1)/$K112))*($R112*(1-$E112)+$Q112*(1-$F112))*((1+'Inputs &amp; Summary'!$D$7)^BI$29))),((_xlfn.WEIBULL.DIST(BI$29,$L112,$K112,FALSE)*($R112*(1-$E112)+$Q112*(1-$F112))*((1+'Inputs &amp; Summary'!$D$7)^BI$29))))))</f>
        <v>0</v>
      </c>
      <c r="BJ112" s="114">
        <f>$D112*IF(BJ$29&gt;'Inputs &amp; Summary'!$D$5,0,IF(BJ$29&gt;VLOOKUP($G112,Lists!$J$17:$K$21,2),IF($M112=Lists!$H$3,IF($K112&lt;1,(($S112/$K112)*((1+'Inputs &amp; Summary'!$D$7)^BJ$29)),((INT(BJ$29/$K112)-INT((BJ$29-1)/$K112))*$S112*((1+'Inputs &amp; Summary'!$D$7)^BJ$29))),(_xlfn.WEIBULL.DIST(BJ$29,$L112,$K112,FALSE)*$S112*((1+'Inputs &amp; Summary'!$D$7)^BJ$29))),IF($M112=Lists!$H$3,IF($K112&lt;1,((($R112*(1-$E112)+$Q112*(1-$F112))/$K112)*((1+'Inputs &amp; Summary'!$D$7)^BJ$29)),((INT(BJ$29/$K112)-INT((BJ$29-1)/$K112))*($R112*(1-$E112)+$Q112*(1-$F112))*((1+'Inputs &amp; Summary'!$D$7)^BJ$29))),((_xlfn.WEIBULL.DIST(BJ$29,$L112,$K112,FALSE)*($R112*(1-$E112)+$Q112*(1-$F112))*((1+'Inputs &amp; Summary'!$D$7)^BJ$29))))))</f>
        <v>0</v>
      </c>
      <c r="BK112" s="114">
        <f>$D112*IF(BK$29&gt;'Inputs &amp; Summary'!$D$5,0,IF(BK$29&gt;VLOOKUP($G112,Lists!$J$17:$K$21,2),IF($M112=Lists!$H$3,IF($K112&lt;1,(($S112/$K112)*((1+'Inputs &amp; Summary'!$D$7)^BK$29)),((INT(BK$29/$K112)-INT((BK$29-1)/$K112))*$S112*((1+'Inputs &amp; Summary'!$D$7)^BK$29))),(_xlfn.WEIBULL.DIST(BK$29,$L112,$K112,FALSE)*$S112*((1+'Inputs &amp; Summary'!$D$7)^BK$29))),IF($M112=Lists!$H$3,IF($K112&lt;1,((($R112*(1-$E112)+$Q112*(1-$F112))/$K112)*((1+'Inputs &amp; Summary'!$D$7)^BK$29)),((INT(BK$29/$K112)-INT((BK$29-1)/$K112))*($R112*(1-$E112)+$Q112*(1-$F112))*((1+'Inputs &amp; Summary'!$D$7)^BK$29))),((_xlfn.WEIBULL.DIST(BK$29,$L112,$K112,FALSE)*($R112*(1-$E112)+$Q112*(1-$F112))*((1+'Inputs &amp; Summary'!$D$7)^BK$29))))))</f>
        <v>0</v>
      </c>
      <c r="BL112" s="114">
        <f>$D112*IF(BL$29&gt;'Inputs &amp; Summary'!$D$5,0,IF(BL$29&gt;VLOOKUP($G112,Lists!$J$17:$K$21,2),IF($M112=Lists!$H$3,IF($K112&lt;1,(($S112/$K112)*((1+'Inputs &amp; Summary'!$D$7)^BL$29)),((INT(BL$29/$K112)-INT((BL$29-1)/$K112))*$S112*((1+'Inputs &amp; Summary'!$D$7)^BL$29))),(_xlfn.WEIBULL.DIST(BL$29,$L112,$K112,FALSE)*$S112*((1+'Inputs &amp; Summary'!$D$7)^BL$29))),IF($M112=Lists!$H$3,IF($K112&lt;1,((($R112*(1-$E112)+$Q112*(1-$F112))/$K112)*((1+'Inputs &amp; Summary'!$D$7)^BL$29)),((INT(BL$29/$K112)-INT((BL$29-1)/$K112))*($R112*(1-$E112)+$Q112*(1-$F112))*((1+'Inputs &amp; Summary'!$D$7)^BL$29))),((_xlfn.WEIBULL.DIST(BL$29,$L112,$K112,FALSE)*($R112*(1-$E112)+$Q112*(1-$F112))*((1+'Inputs &amp; Summary'!$D$7)^BL$29))))))</f>
        <v>0</v>
      </c>
    </row>
    <row r="113" spans="1:64" s="1" customFormat="1" ht="28.8" x14ac:dyDescent="0.3">
      <c r="A113" s="79" t="s">
        <v>166</v>
      </c>
      <c r="B113" s="33" t="s">
        <v>307</v>
      </c>
      <c r="C113" s="33" t="s">
        <v>18</v>
      </c>
      <c r="D113" s="68">
        <v>0</v>
      </c>
      <c r="E113" s="68"/>
      <c r="F113" s="68"/>
      <c r="G113" s="213" t="s">
        <v>433</v>
      </c>
      <c r="H113" s="34"/>
      <c r="I113" s="34" t="s">
        <v>95</v>
      </c>
      <c r="J113" s="33">
        <f>VLOOKUP(I113,'Labor Rates'!$A$1:$B$16,2)</f>
        <v>23.197115384615383</v>
      </c>
      <c r="K113" s="35">
        <v>1</v>
      </c>
      <c r="L113" s="35">
        <v>1</v>
      </c>
      <c r="M113" s="33" t="s">
        <v>259</v>
      </c>
      <c r="N113" s="84">
        <f>'Inputs &amp; Summary'!$D$32</f>
        <v>1</v>
      </c>
      <c r="O113" s="35">
        <v>0.25</v>
      </c>
      <c r="P113" s="5">
        <v>0</v>
      </c>
      <c r="Q113" s="73">
        <f t="shared" si="16"/>
        <v>5.7992788461538458</v>
      </c>
      <c r="R113" s="73">
        <f t="shared" si="17"/>
        <v>0</v>
      </c>
      <c r="S113" s="74">
        <f t="shared" si="18"/>
        <v>0</v>
      </c>
      <c r="T113" s="88"/>
      <c r="U113" s="80"/>
      <c r="V113" s="87">
        <f t="shared" si="19"/>
        <v>0</v>
      </c>
      <c r="W113" s="87">
        <f>NPV('Inputs &amp; Summary'!$D$6,Y113:BL113)</f>
        <v>0</v>
      </c>
      <c r="X113" s="90">
        <f t="shared" si="20"/>
        <v>0</v>
      </c>
      <c r="Y113" s="114">
        <f>$D113*IF(Y$29&gt;'Inputs &amp; Summary'!$D$5,0,IF(Y$29&gt;VLOOKUP($G113,Lists!$J$17:$K$21,2),IF($M113=Lists!$H$3,IF($K113&lt;1,(($S113/$K113)*((1+'Inputs &amp; Summary'!$D$7)^Y$29)),((INT(Y$29/$K113)-INT((Y$29-1)/$K113))*$S113*((1+'Inputs &amp; Summary'!$D$7)^Y$29))),(_xlfn.WEIBULL.DIST(Y$29,$L113,$K113,FALSE)*$S113*((1+'Inputs &amp; Summary'!$D$7)^Y$29))),IF($M113=Lists!$H$3,IF($K113&lt;1,((($R113*(1-$E113)+$Q113*(1-$F113))/$K113)*((1+'Inputs &amp; Summary'!$D$7)^Y$29)),((INT(Y$29/$K113)-INT((Y$29-1)/$K113))*($R113*(1-$E113)+$Q113*(1-$F113))*((1+'Inputs &amp; Summary'!$D$7)^Y$29))),((_xlfn.WEIBULL.DIST(Y$29,$L113,$K113,FALSE)*($R113*(1-$E113)+$Q113*(1-$F113))*((1+'Inputs &amp; Summary'!$D$7)^Y$29))))))</f>
        <v>0</v>
      </c>
      <c r="Z113" s="114">
        <f>$D113*IF(Z$29&gt;'Inputs &amp; Summary'!$D$5,0,IF(Z$29&gt;VLOOKUP($G113,Lists!$J$17:$K$21,2),IF($M113=Lists!$H$3,IF($K113&lt;1,(($S113/$K113)*((1+'Inputs &amp; Summary'!$D$7)^Z$29)),((INT(Z$29/$K113)-INT((Z$29-1)/$K113))*$S113*((1+'Inputs &amp; Summary'!$D$7)^Z$29))),(_xlfn.WEIBULL.DIST(Z$29,$L113,$K113,FALSE)*$S113*((1+'Inputs &amp; Summary'!$D$7)^Z$29))),IF($M113=Lists!$H$3,IF($K113&lt;1,((($R113*(1-$E113)+$Q113*(1-$F113))/$K113)*((1+'Inputs &amp; Summary'!$D$7)^Z$29)),((INT(Z$29/$K113)-INT((Z$29-1)/$K113))*($R113*(1-$E113)+$Q113*(1-$F113))*((1+'Inputs &amp; Summary'!$D$7)^Z$29))),((_xlfn.WEIBULL.DIST(Z$29,$L113,$K113,FALSE)*($R113*(1-$E113)+$Q113*(1-$F113))*((1+'Inputs &amp; Summary'!$D$7)^Z$29))))))</f>
        <v>0</v>
      </c>
      <c r="AA113" s="114">
        <f>$D113*IF(AA$29&gt;'Inputs &amp; Summary'!$D$5,0,IF(AA$29&gt;VLOOKUP($G113,Lists!$J$17:$K$21,2),IF($M113=Lists!$H$3,IF($K113&lt;1,(($S113/$K113)*((1+'Inputs &amp; Summary'!$D$7)^AA$29)),((INT(AA$29/$K113)-INT((AA$29-1)/$K113))*$S113*((1+'Inputs &amp; Summary'!$D$7)^AA$29))),(_xlfn.WEIBULL.DIST(AA$29,$L113,$K113,FALSE)*$S113*((1+'Inputs &amp; Summary'!$D$7)^AA$29))),IF($M113=Lists!$H$3,IF($K113&lt;1,((($R113*(1-$E113)+$Q113*(1-$F113))/$K113)*((1+'Inputs &amp; Summary'!$D$7)^AA$29)),((INT(AA$29/$K113)-INT((AA$29-1)/$K113))*($R113*(1-$E113)+$Q113*(1-$F113))*((1+'Inputs &amp; Summary'!$D$7)^AA$29))),((_xlfn.WEIBULL.DIST(AA$29,$L113,$K113,FALSE)*($R113*(1-$E113)+$Q113*(1-$F113))*((1+'Inputs &amp; Summary'!$D$7)^AA$29))))))</f>
        <v>0</v>
      </c>
      <c r="AB113" s="114">
        <f>$D113*IF(AB$29&gt;'Inputs &amp; Summary'!$D$5,0,IF(AB$29&gt;VLOOKUP($G113,Lists!$J$17:$K$21,2),IF($M113=Lists!$H$3,IF($K113&lt;1,(($S113/$K113)*((1+'Inputs &amp; Summary'!$D$7)^AB$29)),((INT(AB$29/$K113)-INT((AB$29-1)/$K113))*$S113*((1+'Inputs &amp; Summary'!$D$7)^AB$29))),(_xlfn.WEIBULL.DIST(AB$29,$L113,$K113,FALSE)*$S113*((1+'Inputs &amp; Summary'!$D$7)^AB$29))),IF($M113=Lists!$H$3,IF($K113&lt;1,((($R113*(1-$E113)+$Q113*(1-$F113))/$K113)*((1+'Inputs &amp; Summary'!$D$7)^AB$29)),((INT(AB$29/$K113)-INT((AB$29-1)/$K113))*($R113*(1-$E113)+$Q113*(1-$F113))*((1+'Inputs &amp; Summary'!$D$7)^AB$29))),((_xlfn.WEIBULL.DIST(AB$29,$L113,$K113,FALSE)*($R113*(1-$E113)+$Q113*(1-$F113))*((1+'Inputs &amp; Summary'!$D$7)^AB$29))))))</f>
        <v>0</v>
      </c>
      <c r="AC113" s="114">
        <f>$D113*IF(AC$29&gt;'Inputs &amp; Summary'!$D$5,0,IF(AC$29&gt;VLOOKUP($G113,Lists!$J$17:$K$21,2),IF($M113=Lists!$H$3,IF($K113&lt;1,(($S113/$K113)*((1+'Inputs &amp; Summary'!$D$7)^AC$29)),((INT(AC$29/$K113)-INT((AC$29-1)/$K113))*$S113*((1+'Inputs &amp; Summary'!$D$7)^AC$29))),(_xlfn.WEIBULL.DIST(AC$29,$L113,$K113,FALSE)*$S113*((1+'Inputs &amp; Summary'!$D$7)^AC$29))),IF($M113=Lists!$H$3,IF($K113&lt;1,((($R113*(1-$E113)+$Q113*(1-$F113))/$K113)*((1+'Inputs &amp; Summary'!$D$7)^AC$29)),((INT(AC$29/$K113)-INT((AC$29-1)/$K113))*($R113*(1-$E113)+$Q113*(1-$F113))*((1+'Inputs &amp; Summary'!$D$7)^AC$29))),((_xlfn.WEIBULL.DIST(AC$29,$L113,$K113,FALSE)*($R113*(1-$E113)+$Q113*(1-$F113))*((1+'Inputs &amp; Summary'!$D$7)^AC$29))))))</f>
        <v>0</v>
      </c>
      <c r="AD113" s="114">
        <f>$D113*IF(AD$29&gt;'Inputs &amp; Summary'!$D$5,0,IF(AD$29&gt;VLOOKUP($G113,Lists!$J$17:$K$21,2),IF($M113=Lists!$H$3,IF($K113&lt;1,(($S113/$K113)*((1+'Inputs &amp; Summary'!$D$7)^AD$29)),((INT(AD$29/$K113)-INT((AD$29-1)/$K113))*$S113*((1+'Inputs &amp; Summary'!$D$7)^AD$29))),(_xlfn.WEIBULL.DIST(AD$29,$L113,$K113,FALSE)*$S113*((1+'Inputs &amp; Summary'!$D$7)^AD$29))),IF($M113=Lists!$H$3,IF($K113&lt;1,((($R113*(1-$E113)+$Q113*(1-$F113))/$K113)*((1+'Inputs &amp; Summary'!$D$7)^AD$29)),((INT(AD$29/$K113)-INT((AD$29-1)/$K113))*($R113*(1-$E113)+$Q113*(1-$F113))*((1+'Inputs &amp; Summary'!$D$7)^AD$29))),((_xlfn.WEIBULL.DIST(AD$29,$L113,$K113,FALSE)*($R113*(1-$E113)+$Q113*(1-$F113))*((1+'Inputs &amp; Summary'!$D$7)^AD$29))))))</f>
        <v>0</v>
      </c>
      <c r="AE113" s="114">
        <f>$D113*IF(AE$29&gt;'Inputs &amp; Summary'!$D$5,0,IF(AE$29&gt;VLOOKUP($G113,Lists!$J$17:$K$21,2),IF($M113=Lists!$H$3,IF($K113&lt;1,(($S113/$K113)*((1+'Inputs &amp; Summary'!$D$7)^AE$29)),((INT(AE$29/$K113)-INT((AE$29-1)/$K113))*$S113*((1+'Inputs &amp; Summary'!$D$7)^AE$29))),(_xlfn.WEIBULL.DIST(AE$29,$L113,$K113,FALSE)*$S113*((1+'Inputs &amp; Summary'!$D$7)^AE$29))),IF($M113=Lists!$H$3,IF($K113&lt;1,((($R113*(1-$E113)+$Q113*(1-$F113))/$K113)*((1+'Inputs &amp; Summary'!$D$7)^AE$29)),((INT(AE$29/$K113)-INT((AE$29-1)/$K113))*($R113*(1-$E113)+$Q113*(1-$F113))*((1+'Inputs &amp; Summary'!$D$7)^AE$29))),((_xlfn.WEIBULL.DIST(AE$29,$L113,$K113,FALSE)*($R113*(1-$E113)+$Q113*(1-$F113))*((1+'Inputs &amp; Summary'!$D$7)^AE$29))))))</f>
        <v>0</v>
      </c>
      <c r="AF113" s="114">
        <f>$D113*IF(AF$29&gt;'Inputs &amp; Summary'!$D$5,0,IF(AF$29&gt;VLOOKUP($G113,Lists!$J$17:$K$21,2),IF($M113=Lists!$H$3,IF($K113&lt;1,(($S113/$K113)*((1+'Inputs &amp; Summary'!$D$7)^AF$29)),((INT(AF$29/$K113)-INT((AF$29-1)/$K113))*$S113*((1+'Inputs &amp; Summary'!$D$7)^AF$29))),(_xlfn.WEIBULL.DIST(AF$29,$L113,$K113,FALSE)*$S113*((1+'Inputs &amp; Summary'!$D$7)^AF$29))),IF($M113=Lists!$H$3,IF($K113&lt;1,((($R113*(1-$E113)+$Q113*(1-$F113))/$K113)*((1+'Inputs &amp; Summary'!$D$7)^AF$29)),((INT(AF$29/$K113)-INT((AF$29-1)/$K113))*($R113*(1-$E113)+$Q113*(1-$F113))*((1+'Inputs &amp; Summary'!$D$7)^AF$29))),((_xlfn.WEIBULL.DIST(AF$29,$L113,$K113,FALSE)*($R113*(1-$E113)+$Q113*(1-$F113))*((1+'Inputs &amp; Summary'!$D$7)^AF$29))))))</f>
        <v>0</v>
      </c>
      <c r="AG113" s="114">
        <f>$D113*IF(AG$29&gt;'Inputs &amp; Summary'!$D$5,0,IF(AG$29&gt;VLOOKUP($G113,Lists!$J$17:$K$21,2),IF($M113=Lists!$H$3,IF($K113&lt;1,(($S113/$K113)*((1+'Inputs &amp; Summary'!$D$7)^AG$29)),((INT(AG$29/$K113)-INT((AG$29-1)/$K113))*$S113*((1+'Inputs &amp; Summary'!$D$7)^AG$29))),(_xlfn.WEIBULL.DIST(AG$29,$L113,$K113,FALSE)*$S113*((1+'Inputs &amp; Summary'!$D$7)^AG$29))),IF($M113=Lists!$H$3,IF($K113&lt;1,((($R113*(1-$E113)+$Q113*(1-$F113))/$K113)*((1+'Inputs &amp; Summary'!$D$7)^AG$29)),((INT(AG$29/$K113)-INT((AG$29-1)/$K113))*($R113*(1-$E113)+$Q113*(1-$F113))*((1+'Inputs &amp; Summary'!$D$7)^AG$29))),((_xlfn.WEIBULL.DIST(AG$29,$L113,$K113,FALSE)*($R113*(1-$E113)+$Q113*(1-$F113))*((1+'Inputs &amp; Summary'!$D$7)^AG$29))))))</f>
        <v>0</v>
      </c>
      <c r="AH113" s="114">
        <f>$D113*IF(AH$29&gt;'Inputs &amp; Summary'!$D$5,0,IF(AH$29&gt;VLOOKUP($G113,Lists!$J$17:$K$21,2),IF($M113=Lists!$H$3,IF($K113&lt;1,(($S113/$K113)*((1+'Inputs &amp; Summary'!$D$7)^AH$29)),((INT(AH$29/$K113)-INT((AH$29-1)/$K113))*$S113*((1+'Inputs &amp; Summary'!$D$7)^AH$29))),(_xlfn.WEIBULL.DIST(AH$29,$L113,$K113,FALSE)*$S113*((1+'Inputs &amp; Summary'!$D$7)^AH$29))),IF($M113=Lists!$H$3,IF($K113&lt;1,((($R113*(1-$E113)+$Q113*(1-$F113))/$K113)*((1+'Inputs &amp; Summary'!$D$7)^AH$29)),((INT(AH$29/$K113)-INT((AH$29-1)/$K113))*($R113*(1-$E113)+$Q113*(1-$F113))*((1+'Inputs &amp; Summary'!$D$7)^AH$29))),((_xlfn.WEIBULL.DIST(AH$29,$L113,$K113,FALSE)*($R113*(1-$E113)+$Q113*(1-$F113))*((1+'Inputs &amp; Summary'!$D$7)^AH$29))))))</f>
        <v>0</v>
      </c>
      <c r="AI113" s="114">
        <f>$D113*IF(AI$29&gt;'Inputs &amp; Summary'!$D$5,0,IF(AI$29&gt;VLOOKUP($G113,Lists!$J$17:$K$21,2),IF($M113=Lists!$H$3,IF($K113&lt;1,(($S113/$K113)*((1+'Inputs &amp; Summary'!$D$7)^AI$29)),((INT(AI$29/$K113)-INT((AI$29-1)/$K113))*$S113*((1+'Inputs &amp; Summary'!$D$7)^AI$29))),(_xlfn.WEIBULL.DIST(AI$29,$L113,$K113,FALSE)*$S113*((1+'Inputs &amp; Summary'!$D$7)^AI$29))),IF($M113=Lists!$H$3,IF($K113&lt;1,((($R113*(1-$E113)+$Q113*(1-$F113))/$K113)*((1+'Inputs &amp; Summary'!$D$7)^AI$29)),((INT(AI$29/$K113)-INT((AI$29-1)/$K113))*($R113*(1-$E113)+$Q113*(1-$F113))*((1+'Inputs &amp; Summary'!$D$7)^AI$29))),((_xlfn.WEIBULL.DIST(AI$29,$L113,$K113,FALSE)*($R113*(1-$E113)+$Q113*(1-$F113))*((1+'Inputs &amp; Summary'!$D$7)^AI$29))))))</f>
        <v>0</v>
      </c>
      <c r="AJ113" s="114">
        <f>$D113*IF(AJ$29&gt;'Inputs &amp; Summary'!$D$5,0,IF(AJ$29&gt;VLOOKUP($G113,Lists!$J$17:$K$21,2),IF($M113=Lists!$H$3,IF($K113&lt;1,(($S113/$K113)*((1+'Inputs &amp; Summary'!$D$7)^AJ$29)),((INT(AJ$29/$K113)-INT((AJ$29-1)/$K113))*$S113*((1+'Inputs &amp; Summary'!$D$7)^AJ$29))),(_xlfn.WEIBULL.DIST(AJ$29,$L113,$K113,FALSE)*$S113*((1+'Inputs &amp; Summary'!$D$7)^AJ$29))),IF($M113=Lists!$H$3,IF($K113&lt;1,((($R113*(1-$E113)+$Q113*(1-$F113))/$K113)*((1+'Inputs &amp; Summary'!$D$7)^AJ$29)),((INT(AJ$29/$K113)-INT((AJ$29-1)/$K113))*($R113*(1-$E113)+$Q113*(1-$F113))*((1+'Inputs &amp; Summary'!$D$7)^AJ$29))),((_xlfn.WEIBULL.DIST(AJ$29,$L113,$K113,FALSE)*($R113*(1-$E113)+$Q113*(1-$F113))*((1+'Inputs &amp; Summary'!$D$7)^AJ$29))))))</f>
        <v>0</v>
      </c>
      <c r="AK113" s="114">
        <f>$D113*IF(AK$29&gt;'Inputs &amp; Summary'!$D$5,0,IF(AK$29&gt;VLOOKUP($G113,Lists!$J$17:$K$21,2),IF($M113=Lists!$H$3,IF($K113&lt;1,(($S113/$K113)*((1+'Inputs &amp; Summary'!$D$7)^AK$29)),((INT(AK$29/$K113)-INT((AK$29-1)/$K113))*$S113*((1+'Inputs &amp; Summary'!$D$7)^AK$29))),(_xlfn.WEIBULL.DIST(AK$29,$L113,$K113,FALSE)*$S113*((1+'Inputs &amp; Summary'!$D$7)^AK$29))),IF($M113=Lists!$H$3,IF($K113&lt;1,((($R113*(1-$E113)+$Q113*(1-$F113))/$K113)*((1+'Inputs &amp; Summary'!$D$7)^AK$29)),((INT(AK$29/$K113)-INT((AK$29-1)/$K113))*($R113*(1-$E113)+$Q113*(1-$F113))*((1+'Inputs &amp; Summary'!$D$7)^AK$29))),((_xlfn.WEIBULL.DIST(AK$29,$L113,$K113,FALSE)*($R113*(1-$E113)+$Q113*(1-$F113))*((1+'Inputs &amp; Summary'!$D$7)^AK$29))))))</f>
        <v>0</v>
      </c>
      <c r="AL113" s="114">
        <f>$D113*IF(AL$29&gt;'Inputs &amp; Summary'!$D$5,0,IF(AL$29&gt;VLOOKUP($G113,Lists!$J$17:$K$21,2),IF($M113=Lists!$H$3,IF($K113&lt;1,(($S113/$K113)*((1+'Inputs &amp; Summary'!$D$7)^AL$29)),((INT(AL$29/$K113)-INT((AL$29-1)/$K113))*$S113*((1+'Inputs &amp; Summary'!$D$7)^AL$29))),(_xlfn.WEIBULL.DIST(AL$29,$L113,$K113,FALSE)*$S113*((1+'Inputs &amp; Summary'!$D$7)^AL$29))),IF($M113=Lists!$H$3,IF($K113&lt;1,((($R113*(1-$E113)+$Q113*(1-$F113))/$K113)*((1+'Inputs &amp; Summary'!$D$7)^AL$29)),((INT(AL$29/$K113)-INT((AL$29-1)/$K113))*($R113*(1-$E113)+$Q113*(1-$F113))*((1+'Inputs &amp; Summary'!$D$7)^AL$29))),((_xlfn.WEIBULL.DIST(AL$29,$L113,$K113,FALSE)*($R113*(1-$E113)+$Q113*(1-$F113))*((1+'Inputs &amp; Summary'!$D$7)^AL$29))))))</f>
        <v>0</v>
      </c>
      <c r="AM113" s="114">
        <f>$D113*IF(AM$29&gt;'Inputs &amp; Summary'!$D$5,0,IF(AM$29&gt;VLOOKUP($G113,Lists!$J$17:$K$21,2),IF($M113=Lists!$H$3,IF($K113&lt;1,(($S113/$K113)*((1+'Inputs &amp; Summary'!$D$7)^AM$29)),((INT(AM$29/$K113)-INT((AM$29-1)/$K113))*$S113*((1+'Inputs &amp; Summary'!$D$7)^AM$29))),(_xlfn.WEIBULL.DIST(AM$29,$L113,$K113,FALSE)*$S113*((1+'Inputs &amp; Summary'!$D$7)^AM$29))),IF($M113=Lists!$H$3,IF($K113&lt;1,((($R113*(1-$E113)+$Q113*(1-$F113))/$K113)*((1+'Inputs &amp; Summary'!$D$7)^AM$29)),((INT(AM$29/$K113)-INT((AM$29-1)/$K113))*($R113*(1-$E113)+$Q113*(1-$F113))*((1+'Inputs &amp; Summary'!$D$7)^AM$29))),((_xlfn.WEIBULL.DIST(AM$29,$L113,$K113,FALSE)*($R113*(1-$E113)+$Q113*(1-$F113))*((1+'Inputs &amp; Summary'!$D$7)^AM$29))))))</f>
        <v>0</v>
      </c>
      <c r="AN113" s="114">
        <f>$D113*IF(AN$29&gt;'Inputs &amp; Summary'!$D$5,0,IF(AN$29&gt;VLOOKUP($G113,Lists!$J$17:$K$21,2),IF($M113=Lists!$H$3,IF($K113&lt;1,(($S113/$K113)*((1+'Inputs &amp; Summary'!$D$7)^AN$29)),((INT(AN$29/$K113)-INT((AN$29-1)/$K113))*$S113*((1+'Inputs &amp; Summary'!$D$7)^AN$29))),(_xlfn.WEIBULL.DIST(AN$29,$L113,$K113,FALSE)*$S113*((1+'Inputs &amp; Summary'!$D$7)^AN$29))),IF($M113=Lists!$H$3,IF($K113&lt;1,((($R113*(1-$E113)+$Q113*(1-$F113))/$K113)*((1+'Inputs &amp; Summary'!$D$7)^AN$29)),((INT(AN$29/$K113)-INT((AN$29-1)/$K113))*($R113*(1-$E113)+$Q113*(1-$F113))*((1+'Inputs &amp; Summary'!$D$7)^AN$29))),((_xlfn.WEIBULL.DIST(AN$29,$L113,$K113,FALSE)*($R113*(1-$E113)+$Q113*(1-$F113))*((1+'Inputs &amp; Summary'!$D$7)^AN$29))))))</f>
        <v>0</v>
      </c>
      <c r="AO113" s="114">
        <f>$D113*IF(AO$29&gt;'Inputs &amp; Summary'!$D$5,0,IF(AO$29&gt;VLOOKUP($G113,Lists!$J$17:$K$21,2),IF($M113=Lists!$H$3,IF($K113&lt;1,(($S113/$K113)*((1+'Inputs &amp; Summary'!$D$7)^AO$29)),((INT(AO$29/$K113)-INT((AO$29-1)/$K113))*$S113*((1+'Inputs &amp; Summary'!$D$7)^AO$29))),(_xlfn.WEIBULL.DIST(AO$29,$L113,$K113,FALSE)*$S113*((1+'Inputs &amp; Summary'!$D$7)^AO$29))),IF($M113=Lists!$H$3,IF($K113&lt;1,((($R113*(1-$E113)+$Q113*(1-$F113))/$K113)*((1+'Inputs &amp; Summary'!$D$7)^AO$29)),((INT(AO$29/$K113)-INT((AO$29-1)/$K113))*($R113*(1-$E113)+$Q113*(1-$F113))*((1+'Inputs &amp; Summary'!$D$7)^AO$29))),((_xlfn.WEIBULL.DIST(AO$29,$L113,$K113,FALSE)*($R113*(1-$E113)+$Q113*(1-$F113))*((1+'Inputs &amp; Summary'!$D$7)^AO$29))))))</f>
        <v>0</v>
      </c>
      <c r="AP113" s="114">
        <f>$D113*IF(AP$29&gt;'Inputs &amp; Summary'!$D$5,0,IF(AP$29&gt;VLOOKUP($G113,Lists!$J$17:$K$21,2),IF($M113=Lists!$H$3,IF($K113&lt;1,(($S113/$K113)*((1+'Inputs &amp; Summary'!$D$7)^AP$29)),((INT(AP$29/$K113)-INT((AP$29-1)/$K113))*$S113*((1+'Inputs &amp; Summary'!$D$7)^AP$29))),(_xlfn.WEIBULL.DIST(AP$29,$L113,$K113,FALSE)*$S113*((1+'Inputs &amp; Summary'!$D$7)^AP$29))),IF($M113=Lists!$H$3,IF($K113&lt;1,((($R113*(1-$E113)+$Q113*(1-$F113))/$K113)*((1+'Inputs &amp; Summary'!$D$7)^AP$29)),((INT(AP$29/$K113)-INT((AP$29-1)/$K113))*($R113*(1-$E113)+$Q113*(1-$F113))*((1+'Inputs &amp; Summary'!$D$7)^AP$29))),((_xlfn.WEIBULL.DIST(AP$29,$L113,$K113,FALSE)*($R113*(1-$E113)+$Q113*(1-$F113))*((1+'Inputs &amp; Summary'!$D$7)^AP$29))))))</f>
        <v>0</v>
      </c>
      <c r="AQ113" s="114">
        <f>$D113*IF(AQ$29&gt;'Inputs &amp; Summary'!$D$5,0,IF(AQ$29&gt;VLOOKUP($G113,Lists!$J$17:$K$21,2),IF($M113=Lists!$H$3,IF($K113&lt;1,(($S113/$K113)*((1+'Inputs &amp; Summary'!$D$7)^AQ$29)),((INT(AQ$29/$K113)-INT((AQ$29-1)/$K113))*$S113*((1+'Inputs &amp; Summary'!$D$7)^AQ$29))),(_xlfn.WEIBULL.DIST(AQ$29,$L113,$K113,FALSE)*$S113*((1+'Inputs &amp; Summary'!$D$7)^AQ$29))),IF($M113=Lists!$H$3,IF($K113&lt;1,((($R113*(1-$E113)+$Q113*(1-$F113))/$K113)*((1+'Inputs &amp; Summary'!$D$7)^AQ$29)),((INT(AQ$29/$K113)-INT((AQ$29-1)/$K113))*($R113*(1-$E113)+$Q113*(1-$F113))*((1+'Inputs &amp; Summary'!$D$7)^AQ$29))),((_xlfn.WEIBULL.DIST(AQ$29,$L113,$K113,FALSE)*($R113*(1-$E113)+$Q113*(1-$F113))*((1+'Inputs &amp; Summary'!$D$7)^AQ$29))))))</f>
        <v>0</v>
      </c>
      <c r="AR113" s="114">
        <f>$D113*IF(AR$29&gt;'Inputs &amp; Summary'!$D$5,0,IF(AR$29&gt;VLOOKUP($G113,Lists!$J$17:$K$21,2),IF($M113=Lists!$H$3,IF($K113&lt;1,(($S113/$K113)*((1+'Inputs &amp; Summary'!$D$7)^AR$29)),((INT(AR$29/$K113)-INT((AR$29-1)/$K113))*$S113*((1+'Inputs &amp; Summary'!$D$7)^AR$29))),(_xlfn.WEIBULL.DIST(AR$29,$L113,$K113,FALSE)*$S113*((1+'Inputs &amp; Summary'!$D$7)^AR$29))),IF($M113=Lists!$H$3,IF($K113&lt;1,((($R113*(1-$E113)+$Q113*(1-$F113))/$K113)*((1+'Inputs &amp; Summary'!$D$7)^AR$29)),((INT(AR$29/$K113)-INT((AR$29-1)/$K113))*($R113*(1-$E113)+$Q113*(1-$F113))*((1+'Inputs &amp; Summary'!$D$7)^AR$29))),((_xlfn.WEIBULL.DIST(AR$29,$L113,$K113,FALSE)*($R113*(1-$E113)+$Q113*(1-$F113))*((1+'Inputs &amp; Summary'!$D$7)^AR$29))))))</f>
        <v>0</v>
      </c>
      <c r="AS113" s="114">
        <f>$D113*IF(AS$29&gt;'Inputs &amp; Summary'!$D$5,0,IF(AS$29&gt;VLOOKUP($G113,Lists!$J$17:$K$21,2),IF($M113=Lists!$H$3,IF($K113&lt;1,(($S113/$K113)*((1+'Inputs &amp; Summary'!$D$7)^AS$29)),((INT(AS$29/$K113)-INT((AS$29-1)/$K113))*$S113*((1+'Inputs &amp; Summary'!$D$7)^AS$29))),(_xlfn.WEIBULL.DIST(AS$29,$L113,$K113,FALSE)*$S113*((1+'Inputs &amp; Summary'!$D$7)^AS$29))),IF($M113=Lists!$H$3,IF($K113&lt;1,((($R113*(1-$E113)+$Q113*(1-$F113))/$K113)*((1+'Inputs &amp; Summary'!$D$7)^AS$29)),((INT(AS$29/$K113)-INT((AS$29-1)/$K113))*($R113*(1-$E113)+$Q113*(1-$F113))*((1+'Inputs &amp; Summary'!$D$7)^AS$29))),((_xlfn.WEIBULL.DIST(AS$29,$L113,$K113,FALSE)*($R113*(1-$E113)+$Q113*(1-$F113))*((1+'Inputs &amp; Summary'!$D$7)^AS$29))))))</f>
        <v>0</v>
      </c>
      <c r="AT113" s="114">
        <f>$D113*IF(AT$29&gt;'Inputs &amp; Summary'!$D$5,0,IF(AT$29&gt;VLOOKUP($G113,Lists!$J$17:$K$21,2),IF($M113=Lists!$H$3,IF($K113&lt;1,(($S113/$K113)*((1+'Inputs &amp; Summary'!$D$7)^AT$29)),((INT(AT$29/$K113)-INT((AT$29-1)/$K113))*$S113*((1+'Inputs &amp; Summary'!$D$7)^AT$29))),(_xlfn.WEIBULL.DIST(AT$29,$L113,$K113,FALSE)*$S113*((1+'Inputs &amp; Summary'!$D$7)^AT$29))),IF($M113=Lists!$H$3,IF($K113&lt;1,((($R113*(1-$E113)+$Q113*(1-$F113))/$K113)*((1+'Inputs &amp; Summary'!$D$7)^AT$29)),((INT(AT$29/$K113)-INT((AT$29-1)/$K113))*($R113*(1-$E113)+$Q113*(1-$F113))*((1+'Inputs &amp; Summary'!$D$7)^AT$29))),((_xlfn.WEIBULL.DIST(AT$29,$L113,$K113,FALSE)*($R113*(1-$E113)+$Q113*(1-$F113))*((1+'Inputs &amp; Summary'!$D$7)^AT$29))))))</f>
        <v>0</v>
      </c>
      <c r="AU113" s="114">
        <f>$D113*IF(AU$29&gt;'Inputs &amp; Summary'!$D$5,0,IF(AU$29&gt;VLOOKUP($G113,Lists!$J$17:$K$21,2),IF($M113=Lists!$H$3,IF($K113&lt;1,(($S113/$K113)*((1+'Inputs &amp; Summary'!$D$7)^AU$29)),((INT(AU$29/$K113)-INT((AU$29-1)/$K113))*$S113*((1+'Inputs &amp; Summary'!$D$7)^AU$29))),(_xlfn.WEIBULL.DIST(AU$29,$L113,$K113,FALSE)*$S113*((1+'Inputs &amp; Summary'!$D$7)^AU$29))),IF($M113=Lists!$H$3,IF($K113&lt;1,((($R113*(1-$E113)+$Q113*(1-$F113))/$K113)*((1+'Inputs &amp; Summary'!$D$7)^AU$29)),((INT(AU$29/$K113)-INT((AU$29-1)/$K113))*($R113*(1-$E113)+$Q113*(1-$F113))*((1+'Inputs &amp; Summary'!$D$7)^AU$29))),((_xlfn.WEIBULL.DIST(AU$29,$L113,$K113,FALSE)*($R113*(1-$E113)+$Q113*(1-$F113))*((1+'Inputs &amp; Summary'!$D$7)^AU$29))))))</f>
        <v>0</v>
      </c>
      <c r="AV113" s="114">
        <f>$D113*IF(AV$29&gt;'Inputs &amp; Summary'!$D$5,0,IF(AV$29&gt;VLOOKUP($G113,Lists!$J$17:$K$21,2),IF($M113=Lists!$H$3,IF($K113&lt;1,(($S113/$K113)*((1+'Inputs &amp; Summary'!$D$7)^AV$29)),((INT(AV$29/$K113)-INT((AV$29-1)/$K113))*$S113*((1+'Inputs &amp; Summary'!$D$7)^AV$29))),(_xlfn.WEIBULL.DIST(AV$29,$L113,$K113,FALSE)*$S113*((1+'Inputs &amp; Summary'!$D$7)^AV$29))),IF($M113=Lists!$H$3,IF($K113&lt;1,((($R113*(1-$E113)+$Q113*(1-$F113))/$K113)*((1+'Inputs &amp; Summary'!$D$7)^AV$29)),((INT(AV$29/$K113)-INT((AV$29-1)/$K113))*($R113*(1-$E113)+$Q113*(1-$F113))*((1+'Inputs &amp; Summary'!$D$7)^AV$29))),((_xlfn.WEIBULL.DIST(AV$29,$L113,$K113,FALSE)*($R113*(1-$E113)+$Q113*(1-$F113))*((1+'Inputs &amp; Summary'!$D$7)^AV$29))))))</f>
        <v>0</v>
      </c>
      <c r="AW113" s="114">
        <f>$D113*IF(AW$29&gt;'Inputs &amp; Summary'!$D$5,0,IF(AW$29&gt;VLOOKUP($G113,Lists!$J$17:$K$21,2),IF($M113=Lists!$H$3,IF($K113&lt;1,(($S113/$K113)*((1+'Inputs &amp; Summary'!$D$7)^AW$29)),((INT(AW$29/$K113)-INT((AW$29-1)/$K113))*$S113*((1+'Inputs &amp; Summary'!$D$7)^AW$29))),(_xlfn.WEIBULL.DIST(AW$29,$L113,$K113,FALSE)*$S113*((1+'Inputs &amp; Summary'!$D$7)^AW$29))),IF($M113=Lists!$H$3,IF($K113&lt;1,((($R113*(1-$E113)+$Q113*(1-$F113))/$K113)*((1+'Inputs &amp; Summary'!$D$7)^AW$29)),((INT(AW$29/$K113)-INT((AW$29-1)/$K113))*($R113*(1-$E113)+$Q113*(1-$F113))*((1+'Inputs &amp; Summary'!$D$7)^AW$29))),((_xlfn.WEIBULL.DIST(AW$29,$L113,$K113,FALSE)*($R113*(1-$E113)+$Q113*(1-$F113))*((1+'Inputs &amp; Summary'!$D$7)^AW$29))))))</f>
        <v>0</v>
      </c>
      <c r="AX113" s="114">
        <f>$D113*IF(AX$29&gt;'Inputs &amp; Summary'!$D$5,0,IF(AX$29&gt;VLOOKUP($G113,Lists!$J$17:$K$21,2),IF($M113=Lists!$H$3,IF($K113&lt;1,(($S113/$K113)*((1+'Inputs &amp; Summary'!$D$7)^AX$29)),((INT(AX$29/$K113)-INT((AX$29-1)/$K113))*$S113*((1+'Inputs &amp; Summary'!$D$7)^AX$29))),(_xlfn.WEIBULL.DIST(AX$29,$L113,$K113,FALSE)*$S113*((1+'Inputs &amp; Summary'!$D$7)^AX$29))),IF($M113=Lists!$H$3,IF($K113&lt;1,((($R113*(1-$E113)+$Q113*(1-$F113))/$K113)*((1+'Inputs &amp; Summary'!$D$7)^AX$29)),((INT(AX$29/$K113)-INT((AX$29-1)/$K113))*($R113*(1-$E113)+$Q113*(1-$F113))*((1+'Inputs &amp; Summary'!$D$7)^AX$29))),((_xlfn.WEIBULL.DIST(AX$29,$L113,$K113,FALSE)*($R113*(1-$E113)+$Q113*(1-$F113))*((1+'Inputs &amp; Summary'!$D$7)^AX$29))))))</f>
        <v>0</v>
      </c>
      <c r="AY113" s="114">
        <f>$D113*IF(AY$29&gt;'Inputs &amp; Summary'!$D$5,0,IF(AY$29&gt;VLOOKUP($G113,Lists!$J$17:$K$21,2),IF($M113=Lists!$H$3,IF($K113&lt;1,(($S113/$K113)*((1+'Inputs &amp; Summary'!$D$7)^AY$29)),((INT(AY$29/$K113)-INT((AY$29-1)/$K113))*$S113*((1+'Inputs &amp; Summary'!$D$7)^AY$29))),(_xlfn.WEIBULL.DIST(AY$29,$L113,$K113,FALSE)*$S113*((1+'Inputs &amp; Summary'!$D$7)^AY$29))),IF($M113=Lists!$H$3,IF($K113&lt;1,((($R113*(1-$E113)+$Q113*(1-$F113))/$K113)*((1+'Inputs &amp; Summary'!$D$7)^AY$29)),((INT(AY$29/$K113)-INT((AY$29-1)/$K113))*($R113*(1-$E113)+$Q113*(1-$F113))*((1+'Inputs &amp; Summary'!$D$7)^AY$29))),((_xlfn.WEIBULL.DIST(AY$29,$L113,$K113,FALSE)*($R113*(1-$E113)+$Q113*(1-$F113))*((1+'Inputs &amp; Summary'!$D$7)^AY$29))))))</f>
        <v>0</v>
      </c>
      <c r="AZ113" s="114">
        <f>$D113*IF(AZ$29&gt;'Inputs &amp; Summary'!$D$5,0,IF(AZ$29&gt;VLOOKUP($G113,Lists!$J$17:$K$21,2),IF($M113=Lists!$H$3,IF($K113&lt;1,(($S113/$K113)*((1+'Inputs &amp; Summary'!$D$7)^AZ$29)),((INT(AZ$29/$K113)-INT((AZ$29-1)/$K113))*$S113*((1+'Inputs &amp; Summary'!$D$7)^AZ$29))),(_xlfn.WEIBULL.DIST(AZ$29,$L113,$K113,FALSE)*$S113*((1+'Inputs &amp; Summary'!$D$7)^AZ$29))),IF($M113=Lists!$H$3,IF($K113&lt;1,((($R113*(1-$E113)+$Q113*(1-$F113))/$K113)*((1+'Inputs &amp; Summary'!$D$7)^AZ$29)),((INT(AZ$29/$K113)-INT((AZ$29-1)/$K113))*($R113*(1-$E113)+$Q113*(1-$F113))*((1+'Inputs &amp; Summary'!$D$7)^AZ$29))),((_xlfn.WEIBULL.DIST(AZ$29,$L113,$K113,FALSE)*($R113*(1-$E113)+$Q113*(1-$F113))*((1+'Inputs &amp; Summary'!$D$7)^AZ$29))))))</f>
        <v>0</v>
      </c>
      <c r="BA113" s="114">
        <f>$D113*IF(BA$29&gt;'Inputs &amp; Summary'!$D$5,0,IF(BA$29&gt;VLOOKUP($G113,Lists!$J$17:$K$21,2),IF($M113=Lists!$H$3,IF($K113&lt;1,(($S113/$K113)*((1+'Inputs &amp; Summary'!$D$7)^BA$29)),((INT(BA$29/$K113)-INT((BA$29-1)/$K113))*$S113*((1+'Inputs &amp; Summary'!$D$7)^BA$29))),(_xlfn.WEIBULL.DIST(BA$29,$L113,$K113,FALSE)*$S113*((1+'Inputs &amp; Summary'!$D$7)^BA$29))),IF($M113=Lists!$H$3,IF($K113&lt;1,((($R113*(1-$E113)+$Q113*(1-$F113))/$K113)*((1+'Inputs &amp; Summary'!$D$7)^BA$29)),((INT(BA$29/$K113)-INT((BA$29-1)/$K113))*($R113*(1-$E113)+$Q113*(1-$F113))*((1+'Inputs &amp; Summary'!$D$7)^BA$29))),((_xlfn.WEIBULL.DIST(BA$29,$L113,$K113,FALSE)*($R113*(1-$E113)+$Q113*(1-$F113))*((1+'Inputs &amp; Summary'!$D$7)^BA$29))))))</f>
        <v>0</v>
      </c>
      <c r="BB113" s="114">
        <f>$D113*IF(BB$29&gt;'Inputs &amp; Summary'!$D$5,0,IF(BB$29&gt;VLOOKUP($G113,Lists!$J$17:$K$21,2),IF($M113=Lists!$H$3,IF($K113&lt;1,(($S113/$K113)*((1+'Inputs &amp; Summary'!$D$7)^BB$29)),((INT(BB$29/$K113)-INT((BB$29-1)/$K113))*$S113*((1+'Inputs &amp; Summary'!$D$7)^BB$29))),(_xlfn.WEIBULL.DIST(BB$29,$L113,$K113,FALSE)*$S113*((1+'Inputs &amp; Summary'!$D$7)^BB$29))),IF($M113=Lists!$H$3,IF($K113&lt;1,((($R113*(1-$E113)+$Q113*(1-$F113))/$K113)*((1+'Inputs &amp; Summary'!$D$7)^BB$29)),((INT(BB$29/$K113)-INT((BB$29-1)/$K113))*($R113*(1-$E113)+$Q113*(1-$F113))*((1+'Inputs &amp; Summary'!$D$7)^BB$29))),((_xlfn.WEIBULL.DIST(BB$29,$L113,$K113,FALSE)*($R113*(1-$E113)+$Q113*(1-$F113))*((1+'Inputs &amp; Summary'!$D$7)^BB$29))))))</f>
        <v>0</v>
      </c>
      <c r="BC113" s="114">
        <f>$D113*IF(BC$29&gt;'Inputs &amp; Summary'!$D$5,0,IF(BC$29&gt;VLOOKUP($G113,Lists!$J$17:$K$21,2),IF($M113=Lists!$H$3,IF($K113&lt;1,(($S113/$K113)*((1+'Inputs &amp; Summary'!$D$7)^BC$29)),((INT(BC$29/$K113)-INT((BC$29-1)/$K113))*$S113*((1+'Inputs &amp; Summary'!$D$7)^BC$29))),(_xlfn.WEIBULL.DIST(BC$29,$L113,$K113,FALSE)*$S113*((1+'Inputs &amp; Summary'!$D$7)^BC$29))),IF($M113=Lists!$H$3,IF($K113&lt;1,((($R113*(1-$E113)+$Q113*(1-$F113))/$K113)*((1+'Inputs &amp; Summary'!$D$7)^BC$29)),((INT(BC$29/$K113)-INT((BC$29-1)/$K113))*($R113*(1-$E113)+$Q113*(1-$F113))*((1+'Inputs &amp; Summary'!$D$7)^BC$29))),((_xlfn.WEIBULL.DIST(BC$29,$L113,$K113,FALSE)*($R113*(1-$E113)+$Q113*(1-$F113))*((1+'Inputs &amp; Summary'!$D$7)^BC$29))))))</f>
        <v>0</v>
      </c>
      <c r="BD113" s="114">
        <f>$D113*IF(BD$29&gt;'Inputs &amp; Summary'!$D$5,0,IF(BD$29&gt;VLOOKUP($G113,Lists!$J$17:$K$21,2),IF($M113=Lists!$H$3,IF($K113&lt;1,(($S113/$K113)*((1+'Inputs &amp; Summary'!$D$7)^BD$29)),((INT(BD$29/$K113)-INT((BD$29-1)/$K113))*$S113*((1+'Inputs &amp; Summary'!$D$7)^BD$29))),(_xlfn.WEIBULL.DIST(BD$29,$L113,$K113,FALSE)*$S113*((1+'Inputs &amp; Summary'!$D$7)^BD$29))),IF($M113=Lists!$H$3,IF($K113&lt;1,((($R113*(1-$E113)+$Q113*(1-$F113))/$K113)*((1+'Inputs &amp; Summary'!$D$7)^BD$29)),((INT(BD$29/$K113)-INT((BD$29-1)/$K113))*($R113*(1-$E113)+$Q113*(1-$F113))*((1+'Inputs &amp; Summary'!$D$7)^BD$29))),((_xlfn.WEIBULL.DIST(BD$29,$L113,$K113,FALSE)*($R113*(1-$E113)+$Q113*(1-$F113))*((1+'Inputs &amp; Summary'!$D$7)^BD$29))))))</f>
        <v>0</v>
      </c>
      <c r="BE113" s="114">
        <f>$D113*IF(BE$29&gt;'Inputs &amp; Summary'!$D$5,0,IF(BE$29&gt;VLOOKUP($G113,Lists!$J$17:$K$21,2),IF($M113=Lists!$H$3,IF($K113&lt;1,(($S113/$K113)*((1+'Inputs &amp; Summary'!$D$7)^BE$29)),((INT(BE$29/$K113)-INT((BE$29-1)/$K113))*$S113*((1+'Inputs &amp; Summary'!$D$7)^BE$29))),(_xlfn.WEIBULL.DIST(BE$29,$L113,$K113,FALSE)*$S113*((1+'Inputs &amp; Summary'!$D$7)^BE$29))),IF($M113=Lists!$H$3,IF($K113&lt;1,((($R113*(1-$E113)+$Q113*(1-$F113))/$K113)*((1+'Inputs &amp; Summary'!$D$7)^BE$29)),((INT(BE$29/$K113)-INT((BE$29-1)/$K113))*($R113*(1-$E113)+$Q113*(1-$F113))*((1+'Inputs &amp; Summary'!$D$7)^BE$29))),((_xlfn.WEIBULL.DIST(BE$29,$L113,$K113,FALSE)*($R113*(1-$E113)+$Q113*(1-$F113))*((1+'Inputs &amp; Summary'!$D$7)^BE$29))))))</f>
        <v>0</v>
      </c>
      <c r="BF113" s="114">
        <f>$D113*IF(BF$29&gt;'Inputs &amp; Summary'!$D$5,0,IF(BF$29&gt;VLOOKUP($G113,Lists!$J$17:$K$21,2),IF($M113=Lists!$H$3,IF($K113&lt;1,(($S113/$K113)*((1+'Inputs &amp; Summary'!$D$7)^BF$29)),((INT(BF$29/$K113)-INT((BF$29-1)/$K113))*$S113*((1+'Inputs &amp; Summary'!$D$7)^BF$29))),(_xlfn.WEIBULL.DIST(BF$29,$L113,$K113,FALSE)*$S113*((1+'Inputs &amp; Summary'!$D$7)^BF$29))),IF($M113=Lists!$H$3,IF($K113&lt;1,((($R113*(1-$E113)+$Q113*(1-$F113))/$K113)*((1+'Inputs &amp; Summary'!$D$7)^BF$29)),((INT(BF$29/$K113)-INT((BF$29-1)/$K113))*($R113*(1-$E113)+$Q113*(1-$F113))*((1+'Inputs &amp; Summary'!$D$7)^BF$29))),((_xlfn.WEIBULL.DIST(BF$29,$L113,$K113,FALSE)*($R113*(1-$E113)+$Q113*(1-$F113))*((1+'Inputs &amp; Summary'!$D$7)^BF$29))))))</f>
        <v>0</v>
      </c>
      <c r="BG113" s="114">
        <f>$D113*IF(BG$29&gt;'Inputs &amp; Summary'!$D$5,0,IF(BG$29&gt;VLOOKUP($G113,Lists!$J$17:$K$21,2),IF($M113=Lists!$H$3,IF($K113&lt;1,(($S113/$K113)*((1+'Inputs &amp; Summary'!$D$7)^BG$29)),((INT(BG$29/$K113)-INT((BG$29-1)/$K113))*$S113*((1+'Inputs &amp; Summary'!$D$7)^BG$29))),(_xlfn.WEIBULL.DIST(BG$29,$L113,$K113,FALSE)*$S113*((1+'Inputs &amp; Summary'!$D$7)^BG$29))),IF($M113=Lists!$H$3,IF($K113&lt;1,((($R113*(1-$E113)+$Q113*(1-$F113))/$K113)*((1+'Inputs &amp; Summary'!$D$7)^BG$29)),((INT(BG$29/$K113)-INT((BG$29-1)/$K113))*($R113*(1-$E113)+$Q113*(1-$F113))*((1+'Inputs &amp; Summary'!$D$7)^BG$29))),((_xlfn.WEIBULL.DIST(BG$29,$L113,$K113,FALSE)*($R113*(1-$E113)+$Q113*(1-$F113))*((1+'Inputs &amp; Summary'!$D$7)^BG$29))))))</f>
        <v>0</v>
      </c>
      <c r="BH113" s="114">
        <f>$D113*IF(BH$29&gt;'Inputs &amp; Summary'!$D$5,0,IF(BH$29&gt;VLOOKUP($G113,Lists!$J$17:$K$21,2),IF($M113=Lists!$H$3,IF($K113&lt;1,(($S113/$K113)*((1+'Inputs &amp; Summary'!$D$7)^BH$29)),((INT(BH$29/$K113)-INT((BH$29-1)/$K113))*$S113*((1+'Inputs &amp; Summary'!$D$7)^BH$29))),(_xlfn.WEIBULL.DIST(BH$29,$L113,$K113,FALSE)*$S113*((1+'Inputs &amp; Summary'!$D$7)^BH$29))),IF($M113=Lists!$H$3,IF($K113&lt;1,((($R113*(1-$E113)+$Q113*(1-$F113))/$K113)*((1+'Inputs &amp; Summary'!$D$7)^BH$29)),((INT(BH$29/$K113)-INT((BH$29-1)/$K113))*($R113*(1-$E113)+$Q113*(1-$F113))*((1+'Inputs &amp; Summary'!$D$7)^BH$29))),((_xlfn.WEIBULL.DIST(BH$29,$L113,$K113,FALSE)*($R113*(1-$E113)+$Q113*(1-$F113))*((1+'Inputs &amp; Summary'!$D$7)^BH$29))))))</f>
        <v>0</v>
      </c>
      <c r="BI113" s="114">
        <f>$D113*IF(BI$29&gt;'Inputs &amp; Summary'!$D$5,0,IF(BI$29&gt;VLOOKUP($G113,Lists!$J$17:$K$21,2),IF($M113=Lists!$H$3,IF($K113&lt;1,(($S113/$K113)*((1+'Inputs &amp; Summary'!$D$7)^BI$29)),((INT(BI$29/$K113)-INT((BI$29-1)/$K113))*$S113*((1+'Inputs &amp; Summary'!$D$7)^BI$29))),(_xlfn.WEIBULL.DIST(BI$29,$L113,$K113,FALSE)*$S113*((1+'Inputs &amp; Summary'!$D$7)^BI$29))),IF($M113=Lists!$H$3,IF($K113&lt;1,((($R113*(1-$E113)+$Q113*(1-$F113))/$K113)*((1+'Inputs &amp; Summary'!$D$7)^BI$29)),((INT(BI$29/$K113)-INT((BI$29-1)/$K113))*($R113*(1-$E113)+$Q113*(1-$F113))*((1+'Inputs &amp; Summary'!$D$7)^BI$29))),((_xlfn.WEIBULL.DIST(BI$29,$L113,$K113,FALSE)*($R113*(1-$E113)+$Q113*(1-$F113))*((1+'Inputs &amp; Summary'!$D$7)^BI$29))))))</f>
        <v>0</v>
      </c>
      <c r="BJ113" s="114">
        <f>$D113*IF(BJ$29&gt;'Inputs &amp; Summary'!$D$5,0,IF(BJ$29&gt;VLOOKUP($G113,Lists!$J$17:$K$21,2),IF($M113=Lists!$H$3,IF($K113&lt;1,(($S113/$K113)*((1+'Inputs &amp; Summary'!$D$7)^BJ$29)),((INT(BJ$29/$K113)-INT((BJ$29-1)/$K113))*$S113*((1+'Inputs &amp; Summary'!$D$7)^BJ$29))),(_xlfn.WEIBULL.DIST(BJ$29,$L113,$K113,FALSE)*$S113*((1+'Inputs &amp; Summary'!$D$7)^BJ$29))),IF($M113=Lists!$H$3,IF($K113&lt;1,((($R113*(1-$E113)+$Q113*(1-$F113))/$K113)*((1+'Inputs &amp; Summary'!$D$7)^BJ$29)),((INT(BJ$29/$K113)-INT((BJ$29-1)/$K113))*($R113*(1-$E113)+$Q113*(1-$F113))*((1+'Inputs &amp; Summary'!$D$7)^BJ$29))),((_xlfn.WEIBULL.DIST(BJ$29,$L113,$K113,FALSE)*($R113*(1-$E113)+$Q113*(1-$F113))*((1+'Inputs &amp; Summary'!$D$7)^BJ$29))))))</f>
        <v>0</v>
      </c>
      <c r="BK113" s="114">
        <f>$D113*IF(BK$29&gt;'Inputs &amp; Summary'!$D$5,0,IF(BK$29&gt;VLOOKUP($G113,Lists!$J$17:$K$21,2),IF($M113=Lists!$H$3,IF($K113&lt;1,(($S113/$K113)*((1+'Inputs &amp; Summary'!$D$7)^BK$29)),((INT(BK$29/$K113)-INT((BK$29-1)/$K113))*$S113*((1+'Inputs &amp; Summary'!$D$7)^BK$29))),(_xlfn.WEIBULL.DIST(BK$29,$L113,$K113,FALSE)*$S113*((1+'Inputs &amp; Summary'!$D$7)^BK$29))),IF($M113=Lists!$H$3,IF($K113&lt;1,((($R113*(1-$E113)+$Q113*(1-$F113))/$K113)*((1+'Inputs &amp; Summary'!$D$7)^BK$29)),((INT(BK$29/$K113)-INT((BK$29-1)/$K113))*($R113*(1-$E113)+$Q113*(1-$F113))*((1+'Inputs &amp; Summary'!$D$7)^BK$29))),((_xlfn.WEIBULL.DIST(BK$29,$L113,$K113,FALSE)*($R113*(1-$E113)+$Q113*(1-$F113))*((1+'Inputs &amp; Summary'!$D$7)^BK$29))))))</f>
        <v>0</v>
      </c>
      <c r="BL113" s="114">
        <f>$D113*IF(BL$29&gt;'Inputs &amp; Summary'!$D$5,0,IF(BL$29&gt;VLOOKUP($G113,Lists!$J$17:$K$21,2),IF($M113=Lists!$H$3,IF($K113&lt;1,(($S113/$K113)*((1+'Inputs &amp; Summary'!$D$7)^BL$29)),((INT(BL$29/$K113)-INT((BL$29-1)/$K113))*$S113*((1+'Inputs &amp; Summary'!$D$7)^BL$29))),(_xlfn.WEIBULL.DIST(BL$29,$L113,$K113,FALSE)*$S113*((1+'Inputs &amp; Summary'!$D$7)^BL$29))),IF($M113=Lists!$H$3,IF($K113&lt;1,((($R113*(1-$E113)+$Q113*(1-$F113))/$K113)*((1+'Inputs &amp; Summary'!$D$7)^BL$29)),((INT(BL$29/$K113)-INT((BL$29-1)/$K113))*($R113*(1-$E113)+$Q113*(1-$F113))*((1+'Inputs &amp; Summary'!$D$7)^BL$29))),((_xlfn.WEIBULL.DIST(BL$29,$L113,$K113,FALSE)*($R113*(1-$E113)+$Q113*(1-$F113))*((1+'Inputs &amp; Summary'!$D$7)^BL$29))))))</f>
        <v>0</v>
      </c>
    </row>
    <row r="114" spans="1:64" s="1" customFormat="1" ht="28.8" x14ac:dyDescent="0.3">
      <c r="A114" s="79" t="s">
        <v>240</v>
      </c>
      <c r="B114" s="33" t="s">
        <v>152</v>
      </c>
      <c r="C114" s="33" t="s">
        <v>139</v>
      </c>
      <c r="D114" s="68">
        <v>0</v>
      </c>
      <c r="E114" s="68"/>
      <c r="F114" s="68"/>
      <c r="G114" s="213" t="s">
        <v>440</v>
      </c>
      <c r="H114" s="34" t="s">
        <v>291</v>
      </c>
      <c r="I114" s="34" t="s">
        <v>96</v>
      </c>
      <c r="J114" s="33">
        <f>VLOOKUP(I114,'Labor Rates'!$A$1:$B$16,2)</f>
        <v>14.423076923076923</v>
      </c>
      <c r="K114" s="35">
        <v>25</v>
      </c>
      <c r="L114" s="35">
        <v>1</v>
      </c>
      <c r="M114" s="36" t="s">
        <v>249</v>
      </c>
      <c r="N114" s="84">
        <f>'Inputs &amp; Summary'!$D$19</f>
        <v>1443</v>
      </c>
      <c r="O114" s="35">
        <v>0.25</v>
      </c>
      <c r="P114" s="5">
        <v>10</v>
      </c>
      <c r="Q114" s="73">
        <f t="shared" si="16"/>
        <v>5203.125</v>
      </c>
      <c r="R114" s="73">
        <f t="shared" si="17"/>
        <v>14430</v>
      </c>
      <c r="S114" s="74">
        <f t="shared" si="18"/>
        <v>0</v>
      </c>
      <c r="T114" s="88"/>
      <c r="U114" s="80"/>
      <c r="V114" s="87">
        <f t="shared" si="19"/>
        <v>0</v>
      </c>
      <c r="W114" s="87">
        <f>NPV('Inputs &amp; Summary'!$D$6,Y114:BL114)</f>
        <v>0</v>
      </c>
      <c r="X114" s="90">
        <f t="shared" si="20"/>
        <v>0</v>
      </c>
      <c r="Y114" s="114">
        <f>$D114*IF(Y$29&gt;'Inputs &amp; Summary'!$D$5,0,IF(Y$29&gt;VLOOKUP($G114,Lists!$J$17:$K$21,2),IF($M114=Lists!$H$3,IF($K114&lt;1,(($S114/$K114)*((1+'Inputs &amp; Summary'!$D$7)^Y$29)),((INT(Y$29/$K114)-INT((Y$29-1)/$K114))*$S114*((1+'Inputs &amp; Summary'!$D$7)^Y$29))),(_xlfn.WEIBULL.DIST(Y$29,$L114,$K114,FALSE)*$S114*((1+'Inputs &amp; Summary'!$D$7)^Y$29))),IF($M114=Lists!$H$3,IF($K114&lt;1,((($R114*(1-$E114)+$Q114*(1-$F114))/$K114)*((1+'Inputs &amp; Summary'!$D$7)^Y$29)),((INT(Y$29/$K114)-INT((Y$29-1)/$K114))*($R114*(1-$E114)+$Q114*(1-$F114))*((1+'Inputs &amp; Summary'!$D$7)^Y$29))),((_xlfn.WEIBULL.DIST(Y$29,$L114,$K114,FALSE)*($R114*(1-$E114)+$Q114*(1-$F114))*((1+'Inputs &amp; Summary'!$D$7)^Y$29))))))</f>
        <v>0</v>
      </c>
      <c r="Z114" s="114">
        <f>$D114*IF(Z$29&gt;'Inputs &amp; Summary'!$D$5,0,IF(Z$29&gt;VLOOKUP($G114,Lists!$J$17:$K$21,2),IF($M114=Lists!$H$3,IF($K114&lt;1,(($S114/$K114)*((1+'Inputs &amp; Summary'!$D$7)^Z$29)),((INT(Z$29/$K114)-INT((Z$29-1)/$K114))*$S114*((1+'Inputs &amp; Summary'!$D$7)^Z$29))),(_xlfn.WEIBULL.DIST(Z$29,$L114,$K114,FALSE)*$S114*((1+'Inputs &amp; Summary'!$D$7)^Z$29))),IF($M114=Lists!$H$3,IF($K114&lt;1,((($R114*(1-$E114)+$Q114*(1-$F114))/$K114)*((1+'Inputs &amp; Summary'!$D$7)^Z$29)),((INT(Z$29/$K114)-INT((Z$29-1)/$K114))*($R114*(1-$E114)+$Q114*(1-$F114))*((1+'Inputs &amp; Summary'!$D$7)^Z$29))),((_xlfn.WEIBULL.DIST(Z$29,$L114,$K114,FALSE)*($R114*(1-$E114)+$Q114*(1-$F114))*((1+'Inputs &amp; Summary'!$D$7)^Z$29))))))</f>
        <v>0</v>
      </c>
      <c r="AA114" s="114">
        <f>$D114*IF(AA$29&gt;'Inputs &amp; Summary'!$D$5,0,IF(AA$29&gt;VLOOKUP($G114,Lists!$J$17:$K$21,2),IF($M114=Lists!$H$3,IF($K114&lt;1,(($S114/$K114)*((1+'Inputs &amp; Summary'!$D$7)^AA$29)),((INT(AA$29/$K114)-INT((AA$29-1)/$K114))*$S114*((1+'Inputs &amp; Summary'!$D$7)^AA$29))),(_xlfn.WEIBULL.DIST(AA$29,$L114,$K114,FALSE)*$S114*((1+'Inputs &amp; Summary'!$D$7)^AA$29))),IF($M114=Lists!$H$3,IF($K114&lt;1,((($R114*(1-$E114)+$Q114*(1-$F114))/$K114)*((1+'Inputs &amp; Summary'!$D$7)^AA$29)),((INT(AA$29/$K114)-INT((AA$29-1)/$K114))*($R114*(1-$E114)+$Q114*(1-$F114))*((1+'Inputs &amp; Summary'!$D$7)^AA$29))),((_xlfn.WEIBULL.DIST(AA$29,$L114,$K114,FALSE)*($R114*(1-$E114)+$Q114*(1-$F114))*((1+'Inputs &amp; Summary'!$D$7)^AA$29))))))</f>
        <v>0</v>
      </c>
      <c r="AB114" s="114">
        <f>$D114*IF(AB$29&gt;'Inputs &amp; Summary'!$D$5,0,IF(AB$29&gt;VLOOKUP($G114,Lists!$J$17:$K$21,2),IF($M114=Lists!$H$3,IF($K114&lt;1,(($S114/$K114)*((1+'Inputs &amp; Summary'!$D$7)^AB$29)),((INT(AB$29/$K114)-INT((AB$29-1)/$K114))*$S114*((1+'Inputs &amp; Summary'!$D$7)^AB$29))),(_xlfn.WEIBULL.DIST(AB$29,$L114,$K114,FALSE)*$S114*((1+'Inputs &amp; Summary'!$D$7)^AB$29))),IF($M114=Lists!$H$3,IF($K114&lt;1,((($R114*(1-$E114)+$Q114*(1-$F114))/$K114)*((1+'Inputs &amp; Summary'!$D$7)^AB$29)),((INT(AB$29/$K114)-INT((AB$29-1)/$K114))*($R114*(1-$E114)+$Q114*(1-$F114))*((1+'Inputs &amp; Summary'!$D$7)^AB$29))),((_xlfn.WEIBULL.DIST(AB$29,$L114,$K114,FALSE)*($R114*(1-$E114)+$Q114*(1-$F114))*((1+'Inputs &amp; Summary'!$D$7)^AB$29))))))</f>
        <v>0</v>
      </c>
      <c r="AC114" s="114">
        <f>$D114*IF(AC$29&gt;'Inputs &amp; Summary'!$D$5,0,IF(AC$29&gt;VLOOKUP($G114,Lists!$J$17:$K$21,2),IF($M114=Lists!$H$3,IF($K114&lt;1,(($S114/$K114)*((1+'Inputs &amp; Summary'!$D$7)^AC$29)),((INT(AC$29/$K114)-INT((AC$29-1)/$K114))*$S114*((1+'Inputs &amp; Summary'!$D$7)^AC$29))),(_xlfn.WEIBULL.DIST(AC$29,$L114,$K114,FALSE)*$S114*((1+'Inputs &amp; Summary'!$D$7)^AC$29))),IF($M114=Lists!$H$3,IF($K114&lt;1,((($R114*(1-$E114)+$Q114*(1-$F114))/$K114)*((1+'Inputs &amp; Summary'!$D$7)^AC$29)),((INT(AC$29/$K114)-INT((AC$29-1)/$K114))*($R114*(1-$E114)+$Q114*(1-$F114))*((1+'Inputs &amp; Summary'!$D$7)^AC$29))),((_xlfn.WEIBULL.DIST(AC$29,$L114,$K114,FALSE)*($R114*(1-$E114)+$Q114*(1-$F114))*((1+'Inputs &amp; Summary'!$D$7)^AC$29))))))</f>
        <v>0</v>
      </c>
      <c r="AD114" s="114">
        <f>$D114*IF(AD$29&gt;'Inputs &amp; Summary'!$D$5,0,IF(AD$29&gt;VLOOKUP($G114,Lists!$J$17:$K$21,2),IF($M114=Lists!$H$3,IF($K114&lt;1,(($S114/$K114)*((1+'Inputs &amp; Summary'!$D$7)^AD$29)),((INT(AD$29/$K114)-INT((AD$29-1)/$K114))*$S114*((1+'Inputs &amp; Summary'!$D$7)^AD$29))),(_xlfn.WEIBULL.DIST(AD$29,$L114,$K114,FALSE)*$S114*((1+'Inputs &amp; Summary'!$D$7)^AD$29))),IF($M114=Lists!$H$3,IF($K114&lt;1,((($R114*(1-$E114)+$Q114*(1-$F114))/$K114)*((1+'Inputs &amp; Summary'!$D$7)^AD$29)),((INT(AD$29/$K114)-INT((AD$29-1)/$K114))*($R114*(1-$E114)+$Q114*(1-$F114))*((1+'Inputs &amp; Summary'!$D$7)^AD$29))),((_xlfn.WEIBULL.DIST(AD$29,$L114,$K114,FALSE)*($R114*(1-$E114)+$Q114*(1-$F114))*((1+'Inputs &amp; Summary'!$D$7)^AD$29))))))</f>
        <v>0</v>
      </c>
      <c r="AE114" s="114">
        <f>$D114*IF(AE$29&gt;'Inputs &amp; Summary'!$D$5,0,IF(AE$29&gt;VLOOKUP($G114,Lists!$J$17:$K$21,2),IF($M114=Lists!$H$3,IF($K114&lt;1,(($S114/$K114)*((1+'Inputs &amp; Summary'!$D$7)^AE$29)),((INT(AE$29/$K114)-INT((AE$29-1)/$K114))*$S114*((1+'Inputs &amp; Summary'!$D$7)^AE$29))),(_xlfn.WEIBULL.DIST(AE$29,$L114,$K114,FALSE)*$S114*((1+'Inputs &amp; Summary'!$D$7)^AE$29))),IF($M114=Lists!$H$3,IF($K114&lt;1,((($R114*(1-$E114)+$Q114*(1-$F114))/$K114)*((1+'Inputs &amp; Summary'!$D$7)^AE$29)),((INT(AE$29/$K114)-INT((AE$29-1)/$K114))*($R114*(1-$E114)+$Q114*(1-$F114))*((1+'Inputs &amp; Summary'!$D$7)^AE$29))),((_xlfn.WEIBULL.DIST(AE$29,$L114,$K114,FALSE)*($R114*(1-$E114)+$Q114*(1-$F114))*((1+'Inputs &amp; Summary'!$D$7)^AE$29))))))</f>
        <v>0</v>
      </c>
      <c r="AF114" s="114">
        <f>$D114*IF(AF$29&gt;'Inputs &amp; Summary'!$D$5,0,IF(AF$29&gt;VLOOKUP($G114,Lists!$J$17:$K$21,2),IF($M114=Lists!$H$3,IF($K114&lt;1,(($S114/$K114)*((1+'Inputs &amp; Summary'!$D$7)^AF$29)),((INT(AF$29/$K114)-INT((AF$29-1)/$K114))*$S114*((1+'Inputs &amp; Summary'!$D$7)^AF$29))),(_xlfn.WEIBULL.DIST(AF$29,$L114,$K114,FALSE)*$S114*((1+'Inputs &amp; Summary'!$D$7)^AF$29))),IF($M114=Lists!$H$3,IF($K114&lt;1,((($R114*(1-$E114)+$Q114*(1-$F114))/$K114)*((1+'Inputs &amp; Summary'!$D$7)^AF$29)),((INT(AF$29/$K114)-INT((AF$29-1)/$K114))*($R114*(1-$E114)+$Q114*(1-$F114))*((1+'Inputs &amp; Summary'!$D$7)^AF$29))),((_xlfn.WEIBULL.DIST(AF$29,$L114,$K114,FALSE)*($R114*(1-$E114)+$Q114*(1-$F114))*((1+'Inputs &amp; Summary'!$D$7)^AF$29))))))</f>
        <v>0</v>
      </c>
      <c r="AG114" s="114">
        <f>$D114*IF(AG$29&gt;'Inputs &amp; Summary'!$D$5,0,IF(AG$29&gt;VLOOKUP($G114,Lists!$J$17:$K$21,2),IF($M114=Lists!$H$3,IF($K114&lt;1,(($S114/$K114)*((1+'Inputs &amp; Summary'!$D$7)^AG$29)),((INT(AG$29/$K114)-INT((AG$29-1)/$K114))*$S114*((1+'Inputs &amp; Summary'!$D$7)^AG$29))),(_xlfn.WEIBULL.DIST(AG$29,$L114,$K114,FALSE)*$S114*((1+'Inputs &amp; Summary'!$D$7)^AG$29))),IF($M114=Lists!$H$3,IF($K114&lt;1,((($R114*(1-$E114)+$Q114*(1-$F114))/$K114)*((1+'Inputs &amp; Summary'!$D$7)^AG$29)),((INT(AG$29/$K114)-INT((AG$29-1)/$K114))*($R114*(1-$E114)+$Q114*(1-$F114))*((1+'Inputs &amp; Summary'!$D$7)^AG$29))),((_xlfn.WEIBULL.DIST(AG$29,$L114,$K114,FALSE)*($R114*(1-$E114)+$Q114*(1-$F114))*((1+'Inputs &amp; Summary'!$D$7)^AG$29))))))</f>
        <v>0</v>
      </c>
      <c r="AH114" s="114">
        <f>$D114*IF(AH$29&gt;'Inputs &amp; Summary'!$D$5,0,IF(AH$29&gt;VLOOKUP($G114,Lists!$J$17:$K$21,2),IF($M114=Lists!$H$3,IF($K114&lt;1,(($S114/$K114)*((1+'Inputs &amp; Summary'!$D$7)^AH$29)),((INT(AH$29/$K114)-INT((AH$29-1)/$K114))*$S114*((1+'Inputs &amp; Summary'!$D$7)^AH$29))),(_xlfn.WEIBULL.DIST(AH$29,$L114,$K114,FALSE)*$S114*((1+'Inputs &amp; Summary'!$D$7)^AH$29))),IF($M114=Lists!$H$3,IF($K114&lt;1,((($R114*(1-$E114)+$Q114*(1-$F114))/$K114)*((1+'Inputs &amp; Summary'!$D$7)^AH$29)),((INT(AH$29/$K114)-INT((AH$29-1)/$K114))*($R114*(1-$E114)+$Q114*(1-$F114))*((1+'Inputs &amp; Summary'!$D$7)^AH$29))),((_xlfn.WEIBULL.DIST(AH$29,$L114,$K114,FALSE)*($R114*(1-$E114)+$Q114*(1-$F114))*((1+'Inputs &amp; Summary'!$D$7)^AH$29))))))</f>
        <v>0</v>
      </c>
      <c r="AI114" s="114">
        <f>$D114*IF(AI$29&gt;'Inputs &amp; Summary'!$D$5,0,IF(AI$29&gt;VLOOKUP($G114,Lists!$J$17:$K$21,2),IF($M114=Lists!$H$3,IF($K114&lt;1,(($S114/$K114)*((1+'Inputs &amp; Summary'!$D$7)^AI$29)),((INT(AI$29/$K114)-INT((AI$29-1)/$K114))*$S114*((1+'Inputs &amp; Summary'!$D$7)^AI$29))),(_xlfn.WEIBULL.DIST(AI$29,$L114,$K114,FALSE)*$S114*((1+'Inputs &amp; Summary'!$D$7)^AI$29))),IF($M114=Lists!$H$3,IF($K114&lt;1,((($R114*(1-$E114)+$Q114*(1-$F114))/$K114)*((1+'Inputs &amp; Summary'!$D$7)^AI$29)),((INT(AI$29/$K114)-INT((AI$29-1)/$K114))*($R114*(1-$E114)+$Q114*(1-$F114))*((1+'Inputs &amp; Summary'!$D$7)^AI$29))),((_xlfn.WEIBULL.DIST(AI$29,$L114,$K114,FALSE)*($R114*(1-$E114)+$Q114*(1-$F114))*((1+'Inputs &amp; Summary'!$D$7)^AI$29))))))</f>
        <v>0</v>
      </c>
      <c r="AJ114" s="114">
        <f>$D114*IF(AJ$29&gt;'Inputs &amp; Summary'!$D$5,0,IF(AJ$29&gt;VLOOKUP($G114,Lists!$J$17:$K$21,2),IF($M114=Lists!$H$3,IF($K114&lt;1,(($S114/$K114)*((1+'Inputs &amp; Summary'!$D$7)^AJ$29)),((INT(AJ$29/$K114)-INT((AJ$29-1)/$K114))*$S114*((1+'Inputs &amp; Summary'!$D$7)^AJ$29))),(_xlfn.WEIBULL.DIST(AJ$29,$L114,$K114,FALSE)*$S114*((1+'Inputs &amp; Summary'!$D$7)^AJ$29))),IF($M114=Lists!$H$3,IF($K114&lt;1,((($R114*(1-$E114)+$Q114*(1-$F114))/$K114)*((1+'Inputs &amp; Summary'!$D$7)^AJ$29)),((INT(AJ$29/$K114)-INT((AJ$29-1)/$K114))*($R114*(1-$E114)+$Q114*(1-$F114))*((1+'Inputs &amp; Summary'!$D$7)^AJ$29))),((_xlfn.WEIBULL.DIST(AJ$29,$L114,$K114,FALSE)*($R114*(1-$E114)+$Q114*(1-$F114))*((1+'Inputs &amp; Summary'!$D$7)^AJ$29))))))</f>
        <v>0</v>
      </c>
      <c r="AK114" s="114">
        <f>$D114*IF(AK$29&gt;'Inputs &amp; Summary'!$D$5,0,IF(AK$29&gt;VLOOKUP($G114,Lists!$J$17:$K$21,2),IF($M114=Lists!$H$3,IF($K114&lt;1,(($S114/$K114)*((1+'Inputs &amp; Summary'!$D$7)^AK$29)),((INT(AK$29/$K114)-INT((AK$29-1)/$K114))*$S114*((1+'Inputs &amp; Summary'!$D$7)^AK$29))),(_xlfn.WEIBULL.DIST(AK$29,$L114,$K114,FALSE)*$S114*((1+'Inputs &amp; Summary'!$D$7)^AK$29))),IF($M114=Lists!$H$3,IF($K114&lt;1,((($R114*(1-$E114)+$Q114*(1-$F114))/$K114)*((1+'Inputs &amp; Summary'!$D$7)^AK$29)),((INT(AK$29/$K114)-INT((AK$29-1)/$K114))*($R114*(1-$E114)+$Q114*(1-$F114))*((1+'Inputs &amp; Summary'!$D$7)^AK$29))),((_xlfn.WEIBULL.DIST(AK$29,$L114,$K114,FALSE)*($R114*(1-$E114)+$Q114*(1-$F114))*((1+'Inputs &amp; Summary'!$D$7)^AK$29))))))</f>
        <v>0</v>
      </c>
      <c r="AL114" s="114">
        <f>$D114*IF(AL$29&gt;'Inputs &amp; Summary'!$D$5,0,IF(AL$29&gt;VLOOKUP($G114,Lists!$J$17:$K$21,2),IF($M114=Lists!$H$3,IF($K114&lt;1,(($S114/$K114)*((1+'Inputs &amp; Summary'!$D$7)^AL$29)),((INT(AL$29/$K114)-INT((AL$29-1)/$K114))*$S114*((1+'Inputs &amp; Summary'!$D$7)^AL$29))),(_xlfn.WEIBULL.DIST(AL$29,$L114,$K114,FALSE)*$S114*((1+'Inputs &amp; Summary'!$D$7)^AL$29))),IF($M114=Lists!$H$3,IF($K114&lt;1,((($R114*(1-$E114)+$Q114*(1-$F114))/$K114)*((1+'Inputs &amp; Summary'!$D$7)^AL$29)),((INT(AL$29/$K114)-INT((AL$29-1)/$K114))*($R114*(1-$E114)+$Q114*(1-$F114))*((1+'Inputs &amp; Summary'!$D$7)^AL$29))),((_xlfn.WEIBULL.DIST(AL$29,$L114,$K114,FALSE)*($R114*(1-$E114)+$Q114*(1-$F114))*((1+'Inputs &amp; Summary'!$D$7)^AL$29))))))</f>
        <v>0</v>
      </c>
      <c r="AM114" s="114">
        <f>$D114*IF(AM$29&gt;'Inputs &amp; Summary'!$D$5,0,IF(AM$29&gt;VLOOKUP($G114,Lists!$J$17:$K$21,2),IF($M114=Lists!$H$3,IF($K114&lt;1,(($S114/$K114)*((1+'Inputs &amp; Summary'!$D$7)^AM$29)),((INT(AM$29/$K114)-INT((AM$29-1)/$K114))*$S114*((1+'Inputs &amp; Summary'!$D$7)^AM$29))),(_xlfn.WEIBULL.DIST(AM$29,$L114,$K114,FALSE)*$S114*((1+'Inputs &amp; Summary'!$D$7)^AM$29))),IF($M114=Lists!$H$3,IF($K114&lt;1,((($R114*(1-$E114)+$Q114*(1-$F114))/$K114)*((1+'Inputs &amp; Summary'!$D$7)^AM$29)),((INT(AM$29/$K114)-INT((AM$29-1)/$K114))*($R114*(1-$E114)+$Q114*(1-$F114))*((1+'Inputs &amp; Summary'!$D$7)^AM$29))),((_xlfn.WEIBULL.DIST(AM$29,$L114,$K114,FALSE)*($R114*(1-$E114)+$Q114*(1-$F114))*((1+'Inputs &amp; Summary'!$D$7)^AM$29))))))</f>
        <v>0</v>
      </c>
      <c r="AN114" s="114">
        <f>$D114*IF(AN$29&gt;'Inputs &amp; Summary'!$D$5,0,IF(AN$29&gt;VLOOKUP($G114,Lists!$J$17:$K$21,2),IF($M114=Lists!$H$3,IF($K114&lt;1,(($S114/$K114)*((1+'Inputs &amp; Summary'!$D$7)^AN$29)),((INT(AN$29/$K114)-INT((AN$29-1)/$K114))*$S114*((1+'Inputs &amp; Summary'!$D$7)^AN$29))),(_xlfn.WEIBULL.DIST(AN$29,$L114,$K114,FALSE)*$S114*((1+'Inputs &amp; Summary'!$D$7)^AN$29))),IF($M114=Lists!$H$3,IF($K114&lt;1,((($R114*(1-$E114)+$Q114*(1-$F114))/$K114)*((1+'Inputs &amp; Summary'!$D$7)^AN$29)),((INT(AN$29/$K114)-INT((AN$29-1)/$K114))*($R114*(1-$E114)+$Q114*(1-$F114))*((1+'Inputs &amp; Summary'!$D$7)^AN$29))),((_xlfn.WEIBULL.DIST(AN$29,$L114,$K114,FALSE)*($R114*(1-$E114)+$Q114*(1-$F114))*((1+'Inputs &amp; Summary'!$D$7)^AN$29))))))</f>
        <v>0</v>
      </c>
      <c r="AO114" s="114">
        <f>$D114*IF(AO$29&gt;'Inputs &amp; Summary'!$D$5,0,IF(AO$29&gt;VLOOKUP($G114,Lists!$J$17:$K$21,2),IF($M114=Lists!$H$3,IF($K114&lt;1,(($S114/$K114)*((1+'Inputs &amp; Summary'!$D$7)^AO$29)),((INT(AO$29/$K114)-INT((AO$29-1)/$K114))*$S114*((1+'Inputs &amp; Summary'!$D$7)^AO$29))),(_xlfn.WEIBULL.DIST(AO$29,$L114,$K114,FALSE)*$S114*((1+'Inputs &amp; Summary'!$D$7)^AO$29))),IF($M114=Lists!$H$3,IF($K114&lt;1,((($R114*(1-$E114)+$Q114*(1-$F114))/$K114)*((1+'Inputs &amp; Summary'!$D$7)^AO$29)),((INT(AO$29/$K114)-INT((AO$29-1)/$K114))*($R114*(1-$E114)+$Q114*(1-$F114))*((1+'Inputs &amp; Summary'!$D$7)^AO$29))),((_xlfn.WEIBULL.DIST(AO$29,$L114,$K114,FALSE)*($R114*(1-$E114)+$Q114*(1-$F114))*((1+'Inputs &amp; Summary'!$D$7)^AO$29))))))</f>
        <v>0</v>
      </c>
      <c r="AP114" s="114">
        <f>$D114*IF(AP$29&gt;'Inputs &amp; Summary'!$D$5,0,IF(AP$29&gt;VLOOKUP($G114,Lists!$J$17:$K$21,2),IF($M114=Lists!$H$3,IF($K114&lt;1,(($S114/$K114)*((1+'Inputs &amp; Summary'!$D$7)^AP$29)),((INT(AP$29/$K114)-INT((AP$29-1)/$K114))*$S114*((1+'Inputs &amp; Summary'!$D$7)^AP$29))),(_xlfn.WEIBULL.DIST(AP$29,$L114,$K114,FALSE)*$S114*((1+'Inputs &amp; Summary'!$D$7)^AP$29))),IF($M114=Lists!$H$3,IF($K114&lt;1,((($R114*(1-$E114)+$Q114*(1-$F114))/$K114)*((1+'Inputs &amp; Summary'!$D$7)^AP$29)),((INT(AP$29/$K114)-INT((AP$29-1)/$K114))*($R114*(1-$E114)+$Q114*(1-$F114))*((1+'Inputs &amp; Summary'!$D$7)^AP$29))),((_xlfn.WEIBULL.DIST(AP$29,$L114,$K114,FALSE)*($R114*(1-$E114)+$Q114*(1-$F114))*((1+'Inputs &amp; Summary'!$D$7)^AP$29))))))</f>
        <v>0</v>
      </c>
      <c r="AQ114" s="114">
        <f>$D114*IF(AQ$29&gt;'Inputs &amp; Summary'!$D$5,0,IF(AQ$29&gt;VLOOKUP($G114,Lists!$J$17:$K$21,2),IF($M114=Lists!$H$3,IF($K114&lt;1,(($S114/$K114)*((1+'Inputs &amp; Summary'!$D$7)^AQ$29)),((INT(AQ$29/$K114)-INT((AQ$29-1)/$K114))*$S114*((1+'Inputs &amp; Summary'!$D$7)^AQ$29))),(_xlfn.WEIBULL.DIST(AQ$29,$L114,$K114,FALSE)*$S114*((1+'Inputs &amp; Summary'!$D$7)^AQ$29))),IF($M114=Lists!$H$3,IF($K114&lt;1,((($R114*(1-$E114)+$Q114*(1-$F114))/$K114)*((1+'Inputs &amp; Summary'!$D$7)^AQ$29)),((INT(AQ$29/$K114)-INT((AQ$29-1)/$K114))*($R114*(1-$E114)+$Q114*(1-$F114))*((1+'Inputs &amp; Summary'!$D$7)^AQ$29))),((_xlfn.WEIBULL.DIST(AQ$29,$L114,$K114,FALSE)*($R114*(1-$E114)+$Q114*(1-$F114))*((1+'Inputs &amp; Summary'!$D$7)^AQ$29))))))</f>
        <v>0</v>
      </c>
      <c r="AR114" s="114">
        <f>$D114*IF(AR$29&gt;'Inputs &amp; Summary'!$D$5,0,IF(AR$29&gt;VLOOKUP($G114,Lists!$J$17:$K$21,2),IF($M114=Lists!$H$3,IF($K114&lt;1,(($S114/$K114)*((1+'Inputs &amp; Summary'!$D$7)^AR$29)),((INT(AR$29/$K114)-INT((AR$29-1)/$K114))*$S114*((1+'Inputs &amp; Summary'!$D$7)^AR$29))),(_xlfn.WEIBULL.DIST(AR$29,$L114,$K114,FALSE)*$S114*((1+'Inputs &amp; Summary'!$D$7)^AR$29))),IF($M114=Lists!$H$3,IF($K114&lt;1,((($R114*(1-$E114)+$Q114*(1-$F114))/$K114)*((1+'Inputs &amp; Summary'!$D$7)^AR$29)),((INT(AR$29/$K114)-INT((AR$29-1)/$K114))*($R114*(1-$E114)+$Q114*(1-$F114))*((1+'Inputs &amp; Summary'!$D$7)^AR$29))),((_xlfn.WEIBULL.DIST(AR$29,$L114,$K114,FALSE)*($R114*(1-$E114)+$Q114*(1-$F114))*((1+'Inputs &amp; Summary'!$D$7)^AR$29))))))</f>
        <v>0</v>
      </c>
      <c r="AS114" s="114">
        <f>$D114*IF(AS$29&gt;'Inputs &amp; Summary'!$D$5,0,IF(AS$29&gt;VLOOKUP($G114,Lists!$J$17:$K$21,2),IF($M114=Lists!$H$3,IF($K114&lt;1,(($S114/$K114)*((1+'Inputs &amp; Summary'!$D$7)^AS$29)),((INT(AS$29/$K114)-INT((AS$29-1)/$K114))*$S114*((1+'Inputs &amp; Summary'!$D$7)^AS$29))),(_xlfn.WEIBULL.DIST(AS$29,$L114,$K114,FALSE)*$S114*((1+'Inputs &amp; Summary'!$D$7)^AS$29))),IF($M114=Lists!$H$3,IF($K114&lt;1,((($R114*(1-$E114)+$Q114*(1-$F114))/$K114)*((1+'Inputs &amp; Summary'!$D$7)^AS$29)),((INT(AS$29/$K114)-INT((AS$29-1)/$K114))*($R114*(1-$E114)+$Q114*(1-$F114))*((1+'Inputs &amp; Summary'!$D$7)^AS$29))),((_xlfn.WEIBULL.DIST(AS$29,$L114,$K114,FALSE)*($R114*(1-$E114)+$Q114*(1-$F114))*((1+'Inputs &amp; Summary'!$D$7)^AS$29))))))</f>
        <v>0</v>
      </c>
      <c r="AT114" s="114">
        <f>$D114*IF(AT$29&gt;'Inputs &amp; Summary'!$D$5,0,IF(AT$29&gt;VLOOKUP($G114,Lists!$J$17:$K$21,2),IF($M114=Lists!$H$3,IF($K114&lt;1,(($S114/$K114)*((1+'Inputs &amp; Summary'!$D$7)^AT$29)),((INT(AT$29/$K114)-INT((AT$29-1)/$K114))*$S114*((1+'Inputs &amp; Summary'!$D$7)^AT$29))),(_xlfn.WEIBULL.DIST(AT$29,$L114,$K114,FALSE)*$S114*((1+'Inputs &amp; Summary'!$D$7)^AT$29))),IF($M114=Lists!$H$3,IF($K114&lt;1,((($R114*(1-$E114)+$Q114*(1-$F114))/$K114)*((1+'Inputs &amp; Summary'!$D$7)^AT$29)),((INT(AT$29/$K114)-INT((AT$29-1)/$K114))*($R114*(1-$E114)+$Q114*(1-$F114))*((1+'Inputs &amp; Summary'!$D$7)^AT$29))),((_xlfn.WEIBULL.DIST(AT$29,$L114,$K114,FALSE)*($R114*(1-$E114)+$Q114*(1-$F114))*((1+'Inputs &amp; Summary'!$D$7)^AT$29))))))</f>
        <v>0</v>
      </c>
      <c r="AU114" s="114">
        <f>$D114*IF(AU$29&gt;'Inputs &amp; Summary'!$D$5,0,IF(AU$29&gt;VLOOKUP($G114,Lists!$J$17:$K$21,2),IF($M114=Lists!$H$3,IF($K114&lt;1,(($S114/$K114)*((1+'Inputs &amp; Summary'!$D$7)^AU$29)),((INT(AU$29/$K114)-INT((AU$29-1)/$K114))*$S114*((1+'Inputs &amp; Summary'!$D$7)^AU$29))),(_xlfn.WEIBULL.DIST(AU$29,$L114,$K114,FALSE)*$S114*((1+'Inputs &amp; Summary'!$D$7)^AU$29))),IF($M114=Lists!$H$3,IF($K114&lt;1,((($R114*(1-$E114)+$Q114*(1-$F114))/$K114)*((1+'Inputs &amp; Summary'!$D$7)^AU$29)),((INT(AU$29/$K114)-INT((AU$29-1)/$K114))*($R114*(1-$E114)+$Q114*(1-$F114))*((1+'Inputs &amp; Summary'!$D$7)^AU$29))),((_xlfn.WEIBULL.DIST(AU$29,$L114,$K114,FALSE)*($R114*(1-$E114)+$Q114*(1-$F114))*((1+'Inputs &amp; Summary'!$D$7)^AU$29))))))</f>
        <v>0</v>
      </c>
      <c r="AV114" s="114">
        <f>$D114*IF(AV$29&gt;'Inputs &amp; Summary'!$D$5,0,IF(AV$29&gt;VLOOKUP($G114,Lists!$J$17:$K$21,2),IF($M114=Lists!$H$3,IF($K114&lt;1,(($S114/$K114)*((1+'Inputs &amp; Summary'!$D$7)^AV$29)),((INT(AV$29/$K114)-INT((AV$29-1)/$K114))*$S114*((1+'Inputs &amp; Summary'!$D$7)^AV$29))),(_xlfn.WEIBULL.DIST(AV$29,$L114,$K114,FALSE)*$S114*((1+'Inputs &amp; Summary'!$D$7)^AV$29))),IF($M114=Lists!$H$3,IF($K114&lt;1,((($R114*(1-$E114)+$Q114*(1-$F114))/$K114)*((1+'Inputs &amp; Summary'!$D$7)^AV$29)),((INT(AV$29/$K114)-INT((AV$29-1)/$K114))*($R114*(1-$E114)+$Q114*(1-$F114))*((1+'Inputs &amp; Summary'!$D$7)^AV$29))),((_xlfn.WEIBULL.DIST(AV$29,$L114,$K114,FALSE)*($R114*(1-$E114)+$Q114*(1-$F114))*((1+'Inputs &amp; Summary'!$D$7)^AV$29))))))</f>
        <v>0</v>
      </c>
      <c r="AW114" s="114">
        <f>$D114*IF(AW$29&gt;'Inputs &amp; Summary'!$D$5,0,IF(AW$29&gt;VLOOKUP($G114,Lists!$J$17:$K$21,2),IF($M114=Lists!$H$3,IF($K114&lt;1,(($S114/$K114)*((1+'Inputs &amp; Summary'!$D$7)^AW$29)),((INT(AW$29/$K114)-INT((AW$29-1)/$K114))*$S114*((1+'Inputs &amp; Summary'!$D$7)^AW$29))),(_xlfn.WEIBULL.DIST(AW$29,$L114,$K114,FALSE)*$S114*((1+'Inputs &amp; Summary'!$D$7)^AW$29))),IF($M114=Lists!$H$3,IF($K114&lt;1,((($R114*(1-$E114)+$Q114*(1-$F114))/$K114)*((1+'Inputs &amp; Summary'!$D$7)^AW$29)),((INT(AW$29/$K114)-INT((AW$29-1)/$K114))*($R114*(1-$E114)+$Q114*(1-$F114))*((1+'Inputs &amp; Summary'!$D$7)^AW$29))),((_xlfn.WEIBULL.DIST(AW$29,$L114,$K114,FALSE)*($R114*(1-$E114)+$Q114*(1-$F114))*((1+'Inputs &amp; Summary'!$D$7)^AW$29))))))</f>
        <v>0</v>
      </c>
      <c r="AX114" s="114">
        <f>$D114*IF(AX$29&gt;'Inputs &amp; Summary'!$D$5,0,IF(AX$29&gt;VLOOKUP($G114,Lists!$J$17:$K$21,2),IF($M114=Lists!$H$3,IF($K114&lt;1,(($S114/$K114)*((1+'Inputs &amp; Summary'!$D$7)^AX$29)),((INT(AX$29/$K114)-INT((AX$29-1)/$K114))*$S114*((1+'Inputs &amp; Summary'!$D$7)^AX$29))),(_xlfn.WEIBULL.DIST(AX$29,$L114,$K114,FALSE)*$S114*((1+'Inputs &amp; Summary'!$D$7)^AX$29))),IF($M114=Lists!$H$3,IF($K114&lt;1,((($R114*(1-$E114)+$Q114*(1-$F114))/$K114)*((1+'Inputs &amp; Summary'!$D$7)^AX$29)),((INT(AX$29/$K114)-INT((AX$29-1)/$K114))*($R114*(1-$E114)+$Q114*(1-$F114))*((1+'Inputs &amp; Summary'!$D$7)^AX$29))),((_xlfn.WEIBULL.DIST(AX$29,$L114,$K114,FALSE)*($R114*(1-$E114)+$Q114*(1-$F114))*((1+'Inputs &amp; Summary'!$D$7)^AX$29))))))</f>
        <v>0</v>
      </c>
      <c r="AY114" s="114">
        <f>$D114*IF(AY$29&gt;'Inputs &amp; Summary'!$D$5,0,IF(AY$29&gt;VLOOKUP($G114,Lists!$J$17:$K$21,2),IF($M114=Lists!$H$3,IF($K114&lt;1,(($S114/$K114)*((1+'Inputs &amp; Summary'!$D$7)^AY$29)),((INT(AY$29/$K114)-INT((AY$29-1)/$K114))*$S114*((1+'Inputs &amp; Summary'!$D$7)^AY$29))),(_xlfn.WEIBULL.DIST(AY$29,$L114,$K114,FALSE)*$S114*((1+'Inputs &amp; Summary'!$D$7)^AY$29))),IF($M114=Lists!$H$3,IF($K114&lt;1,((($R114*(1-$E114)+$Q114*(1-$F114))/$K114)*((1+'Inputs &amp; Summary'!$D$7)^AY$29)),((INT(AY$29/$K114)-INT((AY$29-1)/$K114))*($R114*(1-$E114)+$Q114*(1-$F114))*((1+'Inputs &amp; Summary'!$D$7)^AY$29))),((_xlfn.WEIBULL.DIST(AY$29,$L114,$K114,FALSE)*($R114*(1-$E114)+$Q114*(1-$F114))*((1+'Inputs &amp; Summary'!$D$7)^AY$29))))))</f>
        <v>0</v>
      </c>
      <c r="AZ114" s="114">
        <f>$D114*IF(AZ$29&gt;'Inputs &amp; Summary'!$D$5,0,IF(AZ$29&gt;VLOOKUP($G114,Lists!$J$17:$K$21,2),IF($M114=Lists!$H$3,IF($K114&lt;1,(($S114/$K114)*((1+'Inputs &amp; Summary'!$D$7)^AZ$29)),((INT(AZ$29/$K114)-INT((AZ$29-1)/$K114))*$S114*((1+'Inputs &amp; Summary'!$D$7)^AZ$29))),(_xlfn.WEIBULL.DIST(AZ$29,$L114,$K114,FALSE)*$S114*((1+'Inputs &amp; Summary'!$D$7)^AZ$29))),IF($M114=Lists!$H$3,IF($K114&lt;1,((($R114*(1-$E114)+$Q114*(1-$F114))/$K114)*((1+'Inputs &amp; Summary'!$D$7)^AZ$29)),((INT(AZ$29/$K114)-INT((AZ$29-1)/$K114))*($R114*(1-$E114)+$Q114*(1-$F114))*((1+'Inputs &amp; Summary'!$D$7)^AZ$29))),((_xlfn.WEIBULL.DIST(AZ$29,$L114,$K114,FALSE)*($R114*(1-$E114)+$Q114*(1-$F114))*((1+'Inputs &amp; Summary'!$D$7)^AZ$29))))))</f>
        <v>0</v>
      </c>
      <c r="BA114" s="114">
        <f>$D114*IF(BA$29&gt;'Inputs &amp; Summary'!$D$5,0,IF(BA$29&gt;VLOOKUP($G114,Lists!$J$17:$K$21,2),IF($M114=Lists!$H$3,IF($K114&lt;1,(($S114/$K114)*((1+'Inputs &amp; Summary'!$D$7)^BA$29)),((INT(BA$29/$K114)-INT((BA$29-1)/$K114))*$S114*((1+'Inputs &amp; Summary'!$D$7)^BA$29))),(_xlfn.WEIBULL.DIST(BA$29,$L114,$K114,FALSE)*$S114*((1+'Inputs &amp; Summary'!$D$7)^BA$29))),IF($M114=Lists!$H$3,IF($K114&lt;1,((($R114*(1-$E114)+$Q114*(1-$F114))/$K114)*((1+'Inputs &amp; Summary'!$D$7)^BA$29)),((INT(BA$29/$K114)-INT((BA$29-1)/$K114))*($R114*(1-$E114)+$Q114*(1-$F114))*((1+'Inputs &amp; Summary'!$D$7)^BA$29))),((_xlfn.WEIBULL.DIST(BA$29,$L114,$K114,FALSE)*($R114*(1-$E114)+$Q114*(1-$F114))*((1+'Inputs &amp; Summary'!$D$7)^BA$29))))))</f>
        <v>0</v>
      </c>
      <c r="BB114" s="114">
        <f>$D114*IF(BB$29&gt;'Inputs &amp; Summary'!$D$5,0,IF(BB$29&gt;VLOOKUP($G114,Lists!$J$17:$K$21,2),IF($M114=Lists!$H$3,IF($K114&lt;1,(($S114/$K114)*((1+'Inputs &amp; Summary'!$D$7)^BB$29)),((INT(BB$29/$K114)-INT((BB$29-1)/$K114))*$S114*((1+'Inputs &amp; Summary'!$D$7)^BB$29))),(_xlfn.WEIBULL.DIST(BB$29,$L114,$K114,FALSE)*$S114*((1+'Inputs &amp; Summary'!$D$7)^BB$29))),IF($M114=Lists!$H$3,IF($K114&lt;1,((($R114*(1-$E114)+$Q114*(1-$F114))/$K114)*((1+'Inputs &amp; Summary'!$D$7)^BB$29)),((INT(BB$29/$K114)-INT((BB$29-1)/$K114))*($R114*(1-$E114)+$Q114*(1-$F114))*((1+'Inputs &amp; Summary'!$D$7)^BB$29))),((_xlfn.WEIBULL.DIST(BB$29,$L114,$K114,FALSE)*($R114*(1-$E114)+$Q114*(1-$F114))*((1+'Inputs &amp; Summary'!$D$7)^BB$29))))))</f>
        <v>0</v>
      </c>
      <c r="BC114" s="114">
        <f>$D114*IF(BC$29&gt;'Inputs &amp; Summary'!$D$5,0,IF(BC$29&gt;VLOOKUP($G114,Lists!$J$17:$K$21,2),IF($M114=Lists!$H$3,IF($K114&lt;1,(($S114/$K114)*((1+'Inputs &amp; Summary'!$D$7)^BC$29)),((INT(BC$29/$K114)-INT((BC$29-1)/$K114))*$S114*((1+'Inputs &amp; Summary'!$D$7)^BC$29))),(_xlfn.WEIBULL.DIST(BC$29,$L114,$K114,FALSE)*$S114*((1+'Inputs &amp; Summary'!$D$7)^BC$29))),IF($M114=Lists!$H$3,IF($K114&lt;1,((($R114*(1-$E114)+$Q114*(1-$F114))/$K114)*((1+'Inputs &amp; Summary'!$D$7)^BC$29)),((INT(BC$29/$K114)-INT((BC$29-1)/$K114))*($R114*(1-$E114)+$Q114*(1-$F114))*((1+'Inputs &amp; Summary'!$D$7)^BC$29))),((_xlfn.WEIBULL.DIST(BC$29,$L114,$K114,FALSE)*($R114*(1-$E114)+$Q114*(1-$F114))*((1+'Inputs &amp; Summary'!$D$7)^BC$29))))))</f>
        <v>0</v>
      </c>
      <c r="BD114" s="114">
        <f>$D114*IF(BD$29&gt;'Inputs &amp; Summary'!$D$5,0,IF(BD$29&gt;VLOOKUP($G114,Lists!$J$17:$K$21,2),IF($M114=Lists!$H$3,IF($K114&lt;1,(($S114/$K114)*((1+'Inputs &amp; Summary'!$D$7)^BD$29)),((INT(BD$29/$K114)-INT((BD$29-1)/$K114))*$S114*((1+'Inputs &amp; Summary'!$D$7)^BD$29))),(_xlfn.WEIBULL.DIST(BD$29,$L114,$K114,FALSE)*$S114*((1+'Inputs &amp; Summary'!$D$7)^BD$29))),IF($M114=Lists!$H$3,IF($K114&lt;1,((($R114*(1-$E114)+$Q114*(1-$F114))/$K114)*((1+'Inputs &amp; Summary'!$D$7)^BD$29)),((INT(BD$29/$K114)-INT((BD$29-1)/$K114))*($R114*(1-$E114)+$Q114*(1-$F114))*((1+'Inputs &amp; Summary'!$D$7)^BD$29))),((_xlfn.WEIBULL.DIST(BD$29,$L114,$K114,FALSE)*($R114*(1-$E114)+$Q114*(1-$F114))*((1+'Inputs &amp; Summary'!$D$7)^BD$29))))))</f>
        <v>0</v>
      </c>
      <c r="BE114" s="114">
        <f>$D114*IF(BE$29&gt;'Inputs &amp; Summary'!$D$5,0,IF(BE$29&gt;VLOOKUP($G114,Lists!$J$17:$K$21,2),IF($M114=Lists!$H$3,IF($K114&lt;1,(($S114/$K114)*((1+'Inputs &amp; Summary'!$D$7)^BE$29)),((INT(BE$29/$K114)-INT((BE$29-1)/$K114))*$S114*((1+'Inputs &amp; Summary'!$D$7)^BE$29))),(_xlfn.WEIBULL.DIST(BE$29,$L114,$K114,FALSE)*$S114*((1+'Inputs &amp; Summary'!$D$7)^BE$29))),IF($M114=Lists!$H$3,IF($K114&lt;1,((($R114*(1-$E114)+$Q114*(1-$F114))/$K114)*((1+'Inputs &amp; Summary'!$D$7)^BE$29)),((INT(BE$29/$K114)-INT((BE$29-1)/$K114))*($R114*(1-$E114)+$Q114*(1-$F114))*((1+'Inputs &amp; Summary'!$D$7)^BE$29))),((_xlfn.WEIBULL.DIST(BE$29,$L114,$K114,FALSE)*($R114*(1-$E114)+$Q114*(1-$F114))*((1+'Inputs &amp; Summary'!$D$7)^BE$29))))))</f>
        <v>0</v>
      </c>
      <c r="BF114" s="114">
        <f>$D114*IF(BF$29&gt;'Inputs &amp; Summary'!$D$5,0,IF(BF$29&gt;VLOOKUP($G114,Lists!$J$17:$K$21,2),IF($M114=Lists!$H$3,IF($K114&lt;1,(($S114/$K114)*((1+'Inputs &amp; Summary'!$D$7)^BF$29)),((INT(BF$29/$K114)-INT((BF$29-1)/$K114))*$S114*((1+'Inputs &amp; Summary'!$D$7)^BF$29))),(_xlfn.WEIBULL.DIST(BF$29,$L114,$K114,FALSE)*$S114*((1+'Inputs &amp; Summary'!$D$7)^BF$29))),IF($M114=Lists!$H$3,IF($K114&lt;1,((($R114*(1-$E114)+$Q114*(1-$F114))/$K114)*((1+'Inputs &amp; Summary'!$D$7)^BF$29)),((INT(BF$29/$K114)-INT((BF$29-1)/$K114))*($R114*(1-$E114)+$Q114*(1-$F114))*((1+'Inputs &amp; Summary'!$D$7)^BF$29))),((_xlfn.WEIBULL.DIST(BF$29,$L114,$K114,FALSE)*($R114*(1-$E114)+$Q114*(1-$F114))*((1+'Inputs &amp; Summary'!$D$7)^BF$29))))))</f>
        <v>0</v>
      </c>
      <c r="BG114" s="114">
        <f>$D114*IF(BG$29&gt;'Inputs &amp; Summary'!$D$5,0,IF(BG$29&gt;VLOOKUP($G114,Lists!$J$17:$K$21,2),IF($M114=Lists!$H$3,IF($K114&lt;1,(($S114/$K114)*((1+'Inputs &amp; Summary'!$D$7)^BG$29)),((INT(BG$29/$K114)-INT((BG$29-1)/$K114))*$S114*((1+'Inputs &amp; Summary'!$D$7)^BG$29))),(_xlfn.WEIBULL.DIST(BG$29,$L114,$K114,FALSE)*$S114*((1+'Inputs &amp; Summary'!$D$7)^BG$29))),IF($M114=Lists!$H$3,IF($K114&lt;1,((($R114*(1-$E114)+$Q114*(1-$F114))/$K114)*((1+'Inputs &amp; Summary'!$D$7)^BG$29)),((INT(BG$29/$K114)-INT((BG$29-1)/$K114))*($R114*(1-$E114)+$Q114*(1-$F114))*((1+'Inputs &amp; Summary'!$D$7)^BG$29))),((_xlfn.WEIBULL.DIST(BG$29,$L114,$K114,FALSE)*($R114*(1-$E114)+$Q114*(1-$F114))*((1+'Inputs &amp; Summary'!$D$7)^BG$29))))))</f>
        <v>0</v>
      </c>
      <c r="BH114" s="114">
        <f>$D114*IF(BH$29&gt;'Inputs &amp; Summary'!$D$5,0,IF(BH$29&gt;VLOOKUP($G114,Lists!$J$17:$K$21,2),IF($M114=Lists!$H$3,IF($K114&lt;1,(($S114/$K114)*((1+'Inputs &amp; Summary'!$D$7)^BH$29)),((INT(BH$29/$K114)-INT((BH$29-1)/$K114))*$S114*((1+'Inputs &amp; Summary'!$D$7)^BH$29))),(_xlfn.WEIBULL.DIST(BH$29,$L114,$K114,FALSE)*$S114*((1+'Inputs &amp; Summary'!$D$7)^BH$29))),IF($M114=Lists!$H$3,IF($K114&lt;1,((($R114*(1-$E114)+$Q114*(1-$F114))/$K114)*((1+'Inputs &amp; Summary'!$D$7)^BH$29)),((INT(BH$29/$K114)-INT((BH$29-1)/$K114))*($R114*(1-$E114)+$Q114*(1-$F114))*((1+'Inputs &amp; Summary'!$D$7)^BH$29))),((_xlfn.WEIBULL.DIST(BH$29,$L114,$K114,FALSE)*($R114*(1-$E114)+$Q114*(1-$F114))*((1+'Inputs &amp; Summary'!$D$7)^BH$29))))))</f>
        <v>0</v>
      </c>
      <c r="BI114" s="114">
        <f>$D114*IF(BI$29&gt;'Inputs &amp; Summary'!$D$5,0,IF(BI$29&gt;VLOOKUP($G114,Lists!$J$17:$K$21,2),IF($M114=Lists!$H$3,IF($K114&lt;1,(($S114/$K114)*((1+'Inputs &amp; Summary'!$D$7)^BI$29)),((INT(BI$29/$K114)-INT((BI$29-1)/$K114))*$S114*((1+'Inputs &amp; Summary'!$D$7)^BI$29))),(_xlfn.WEIBULL.DIST(BI$29,$L114,$K114,FALSE)*$S114*((1+'Inputs &amp; Summary'!$D$7)^BI$29))),IF($M114=Lists!$H$3,IF($K114&lt;1,((($R114*(1-$E114)+$Q114*(1-$F114))/$K114)*((1+'Inputs &amp; Summary'!$D$7)^BI$29)),((INT(BI$29/$K114)-INT((BI$29-1)/$K114))*($R114*(1-$E114)+$Q114*(1-$F114))*((1+'Inputs &amp; Summary'!$D$7)^BI$29))),((_xlfn.WEIBULL.DIST(BI$29,$L114,$K114,FALSE)*($R114*(1-$E114)+$Q114*(1-$F114))*((1+'Inputs &amp; Summary'!$D$7)^BI$29))))))</f>
        <v>0</v>
      </c>
      <c r="BJ114" s="114">
        <f>$D114*IF(BJ$29&gt;'Inputs &amp; Summary'!$D$5,0,IF(BJ$29&gt;VLOOKUP($G114,Lists!$J$17:$K$21,2),IF($M114=Lists!$H$3,IF($K114&lt;1,(($S114/$K114)*((1+'Inputs &amp; Summary'!$D$7)^BJ$29)),((INT(BJ$29/$K114)-INT((BJ$29-1)/$K114))*$S114*((1+'Inputs &amp; Summary'!$D$7)^BJ$29))),(_xlfn.WEIBULL.DIST(BJ$29,$L114,$K114,FALSE)*$S114*((1+'Inputs &amp; Summary'!$D$7)^BJ$29))),IF($M114=Lists!$H$3,IF($K114&lt;1,((($R114*(1-$E114)+$Q114*(1-$F114))/$K114)*((1+'Inputs &amp; Summary'!$D$7)^BJ$29)),((INT(BJ$29/$K114)-INT((BJ$29-1)/$K114))*($R114*(1-$E114)+$Q114*(1-$F114))*((1+'Inputs &amp; Summary'!$D$7)^BJ$29))),((_xlfn.WEIBULL.DIST(BJ$29,$L114,$K114,FALSE)*($R114*(1-$E114)+$Q114*(1-$F114))*((1+'Inputs &amp; Summary'!$D$7)^BJ$29))))))</f>
        <v>0</v>
      </c>
      <c r="BK114" s="114">
        <f>$D114*IF(BK$29&gt;'Inputs &amp; Summary'!$D$5,0,IF(BK$29&gt;VLOOKUP($G114,Lists!$J$17:$K$21,2),IF($M114=Lists!$H$3,IF($K114&lt;1,(($S114/$K114)*((1+'Inputs &amp; Summary'!$D$7)^BK$29)),((INT(BK$29/$K114)-INT((BK$29-1)/$K114))*$S114*((1+'Inputs &amp; Summary'!$D$7)^BK$29))),(_xlfn.WEIBULL.DIST(BK$29,$L114,$K114,FALSE)*$S114*((1+'Inputs &amp; Summary'!$D$7)^BK$29))),IF($M114=Lists!$H$3,IF($K114&lt;1,((($R114*(1-$E114)+$Q114*(1-$F114))/$K114)*((1+'Inputs &amp; Summary'!$D$7)^BK$29)),((INT(BK$29/$K114)-INT((BK$29-1)/$K114))*($R114*(1-$E114)+$Q114*(1-$F114))*((1+'Inputs &amp; Summary'!$D$7)^BK$29))),((_xlfn.WEIBULL.DIST(BK$29,$L114,$K114,FALSE)*($R114*(1-$E114)+$Q114*(1-$F114))*((1+'Inputs &amp; Summary'!$D$7)^BK$29))))))</f>
        <v>0</v>
      </c>
      <c r="BL114" s="114">
        <f>$D114*IF(BL$29&gt;'Inputs &amp; Summary'!$D$5,0,IF(BL$29&gt;VLOOKUP($G114,Lists!$J$17:$K$21,2),IF($M114=Lists!$H$3,IF($K114&lt;1,(($S114/$K114)*((1+'Inputs &amp; Summary'!$D$7)^BL$29)),((INT(BL$29/$K114)-INT((BL$29-1)/$K114))*$S114*((1+'Inputs &amp; Summary'!$D$7)^BL$29))),(_xlfn.WEIBULL.DIST(BL$29,$L114,$K114,FALSE)*$S114*((1+'Inputs &amp; Summary'!$D$7)^BL$29))),IF($M114=Lists!$H$3,IF($K114&lt;1,((($R114*(1-$E114)+$Q114*(1-$F114))/$K114)*((1+'Inputs &amp; Summary'!$D$7)^BL$29)),((INT(BL$29/$K114)-INT((BL$29-1)/$K114))*($R114*(1-$E114)+$Q114*(1-$F114))*((1+'Inputs &amp; Summary'!$D$7)^BL$29))),((_xlfn.WEIBULL.DIST(BL$29,$L114,$K114,FALSE)*($R114*(1-$E114)+$Q114*(1-$F114))*((1+'Inputs &amp; Summary'!$D$7)^BL$29))))))</f>
        <v>0</v>
      </c>
    </row>
    <row r="115" spans="1:64" s="1" customFormat="1" x14ac:dyDescent="0.3">
      <c r="A115" s="79" t="s">
        <v>229</v>
      </c>
      <c r="B115" s="33" t="s">
        <v>152</v>
      </c>
      <c r="C115" s="33" t="s">
        <v>138</v>
      </c>
      <c r="D115" s="68">
        <v>0</v>
      </c>
      <c r="E115" s="68"/>
      <c r="F115" s="68"/>
      <c r="G115" s="213" t="s">
        <v>432</v>
      </c>
      <c r="H115" s="34"/>
      <c r="I115" s="34" t="s">
        <v>95</v>
      </c>
      <c r="J115" s="33">
        <f>VLOOKUP(I115,'Labor Rates'!$A$1:$B$16,2)</f>
        <v>23.197115384615383</v>
      </c>
      <c r="K115" s="35">
        <v>25</v>
      </c>
      <c r="L115" s="35">
        <v>1</v>
      </c>
      <c r="M115" s="36" t="s">
        <v>249</v>
      </c>
      <c r="N115" s="84">
        <v>1</v>
      </c>
      <c r="O115" s="35">
        <v>1</v>
      </c>
      <c r="P115" s="5">
        <v>0</v>
      </c>
      <c r="Q115" s="73">
        <f t="shared" si="16"/>
        <v>23.197115384615383</v>
      </c>
      <c r="R115" s="73">
        <f t="shared" si="17"/>
        <v>0</v>
      </c>
      <c r="S115" s="74">
        <f t="shared" si="18"/>
        <v>0</v>
      </c>
      <c r="T115" s="88"/>
      <c r="U115" s="80"/>
      <c r="V115" s="87">
        <f t="shared" si="19"/>
        <v>0</v>
      </c>
      <c r="W115" s="87">
        <f>NPV('Inputs &amp; Summary'!$D$6,Y115:BL115)</f>
        <v>0</v>
      </c>
      <c r="X115" s="90">
        <f t="shared" si="20"/>
        <v>0</v>
      </c>
      <c r="Y115" s="114">
        <f>$D115*IF(Y$29&gt;'Inputs &amp; Summary'!$D$5,0,IF(Y$29&gt;VLOOKUP($G115,Lists!$J$17:$K$21,2),IF($M115=Lists!$H$3,IF($K115&lt;1,(($S115/$K115)*((1+'Inputs &amp; Summary'!$D$7)^Y$29)),((INT(Y$29/$K115)-INT((Y$29-1)/$K115))*$S115*((1+'Inputs &amp; Summary'!$D$7)^Y$29))),(_xlfn.WEIBULL.DIST(Y$29,$L115,$K115,FALSE)*$S115*((1+'Inputs &amp; Summary'!$D$7)^Y$29))),IF($M115=Lists!$H$3,IF($K115&lt;1,((($R115*(1-$E115)+$Q115*(1-$F115))/$K115)*((1+'Inputs &amp; Summary'!$D$7)^Y$29)),((INT(Y$29/$K115)-INT((Y$29-1)/$K115))*($R115*(1-$E115)+$Q115*(1-$F115))*((1+'Inputs &amp; Summary'!$D$7)^Y$29))),((_xlfn.WEIBULL.DIST(Y$29,$L115,$K115,FALSE)*($R115*(1-$E115)+$Q115*(1-$F115))*((1+'Inputs &amp; Summary'!$D$7)^Y$29))))))</f>
        <v>0</v>
      </c>
      <c r="Z115" s="114">
        <f>$D115*IF(Z$29&gt;'Inputs &amp; Summary'!$D$5,0,IF(Z$29&gt;VLOOKUP($G115,Lists!$J$17:$K$21,2),IF($M115=Lists!$H$3,IF($K115&lt;1,(($S115/$K115)*((1+'Inputs &amp; Summary'!$D$7)^Z$29)),((INT(Z$29/$K115)-INT((Z$29-1)/$K115))*$S115*((1+'Inputs &amp; Summary'!$D$7)^Z$29))),(_xlfn.WEIBULL.DIST(Z$29,$L115,$K115,FALSE)*$S115*((1+'Inputs &amp; Summary'!$D$7)^Z$29))),IF($M115=Lists!$H$3,IF($K115&lt;1,((($R115*(1-$E115)+$Q115*(1-$F115))/$K115)*((1+'Inputs &amp; Summary'!$D$7)^Z$29)),((INT(Z$29/$K115)-INT((Z$29-1)/$K115))*($R115*(1-$E115)+$Q115*(1-$F115))*((1+'Inputs &amp; Summary'!$D$7)^Z$29))),((_xlfn.WEIBULL.DIST(Z$29,$L115,$K115,FALSE)*($R115*(1-$E115)+$Q115*(1-$F115))*((1+'Inputs &amp; Summary'!$D$7)^Z$29))))))</f>
        <v>0</v>
      </c>
      <c r="AA115" s="114">
        <f>$D115*IF(AA$29&gt;'Inputs &amp; Summary'!$D$5,0,IF(AA$29&gt;VLOOKUP($G115,Lists!$J$17:$K$21,2),IF($M115=Lists!$H$3,IF($K115&lt;1,(($S115/$K115)*((1+'Inputs &amp; Summary'!$D$7)^AA$29)),((INT(AA$29/$K115)-INT((AA$29-1)/$K115))*$S115*((1+'Inputs &amp; Summary'!$D$7)^AA$29))),(_xlfn.WEIBULL.DIST(AA$29,$L115,$K115,FALSE)*$S115*((1+'Inputs &amp; Summary'!$D$7)^AA$29))),IF($M115=Lists!$H$3,IF($K115&lt;1,((($R115*(1-$E115)+$Q115*(1-$F115))/$K115)*((1+'Inputs &amp; Summary'!$D$7)^AA$29)),((INT(AA$29/$K115)-INT((AA$29-1)/$K115))*($R115*(1-$E115)+$Q115*(1-$F115))*((1+'Inputs &amp; Summary'!$D$7)^AA$29))),((_xlfn.WEIBULL.DIST(AA$29,$L115,$K115,FALSE)*($R115*(1-$E115)+$Q115*(1-$F115))*((1+'Inputs &amp; Summary'!$D$7)^AA$29))))))</f>
        <v>0</v>
      </c>
      <c r="AB115" s="114">
        <f>$D115*IF(AB$29&gt;'Inputs &amp; Summary'!$D$5,0,IF(AB$29&gt;VLOOKUP($G115,Lists!$J$17:$K$21,2),IF($M115=Lists!$H$3,IF($K115&lt;1,(($S115/$K115)*((1+'Inputs &amp; Summary'!$D$7)^AB$29)),((INT(AB$29/$K115)-INT((AB$29-1)/$K115))*$S115*((1+'Inputs &amp; Summary'!$D$7)^AB$29))),(_xlfn.WEIBULL.DIST(AB$29,$L115,$K115,FALSE)*$S115*((1+'Inputs &amp; Summary'!$D$7)^AB$29))),IF($M115=Lists!$H$3,IF($K115&lt;1,((($R115*(1-$E115)+$Q115*(1-$F115))/$K115)*((1+'Inputs &amp; Summary'!$D$7)^AB$29)),((INT(AB$29/$K115)-INT((AB$29-1)/$K115))*($R115*(1-$E115)+$Q115*(1-$F115))*((1+'Inputs &amp; Summary'!$D$7)^AB$29))),((_xlfn.WEIBULL.DIST(AB$29,$L115,$K115,FALSE)*($R115*(1-$E115)+$Q115*(1-$F115))*((1+'Inputs &amp; Summary'!$D$7)^AB$29))))))</f>
        <v>0</v>
      </c>
      <c r="AC115" s="114">
        <f>$D115*IF(AC$29&gt;'Inputs &amp; Summary'!$D$5,0,IF(AC$29&gt;VLOOKUP($G115,Lists!$J$17:$K$21,2),IF($M115=Lists!$H$3,IF($K115&lt;1,(($S115/$K115)*((1+'Inputs &amp; Summary'!$D$7)^AC$29)),((INT(AC$29/$K115)-INT((AC$29-1)/$K115))*$S115*((1+'Inputs &amp; Summary'!$D$7)^AC$29))),(_xlfn.WEIBULL.DIST(AC$29,$L115,$K115,FALSE)*$S115*((1+'Inputs &amp; Summary'!$D$7)^AC$29))),IF($M115=Lists!$H$3,IF($K115&lt;1,((($R115*(1-$E115)+$Q115*(1-$F115))/$K115)*((1+'Inputs &amp; Summary'!$D$7)^AC$29)),((INT(AC$29/$K115)-INT((AC$29-1)/$K115))*($R115*(1-$E115)+$Q115*(1-$F115))*((1+'Inputs &amp; Summary'!$D$7)^AC$29))),((_xlfn.WEIBULL.DIST(AC$29,$L115,$K115,FALSE)*($R115*(1-$E115)+$Q115*(1-$F115))*((1+'Inputs &amp; Summary'!$D$7)^AC$29))))))</f>
        <v>0</v>
      </c>
      <c r="AD115" s="114">
        <f>$D115*IF(AD$29&gt;'Inputs &amp; Summary'!$D$5,0,IF(AD$29&gt;VLOOKUP($G115,Lists!$J$17:$K$21,2),IF($M115=Lists!$H$3,IF($K115&lt;1,(($S115/$K115)*((1+'Inputs &amp; Summary'!$D$7)^AD$29)),((INT(AD$29/$K115)-INT((AD$29-1)/$K115))*$S115*((1+'Inputs &amp; Summary'!$D$7)^AD$29))),(_xlfn.WEIBULL.DIST(AD$29,$L115,$K115,FALSE)*$S115*((1+'Inputs &amp; Summary'!$D$7)^AD$29))),IF($M115=Lists!$H$3,IF($K115&lt;1,((($R115*(1-$E115)+$Q115*(1-$F115))/$K115)*((1+'Inputs &amp; Summary'!$D$7)^AD$29)),((INT(AD$29/$K115)-INT((AD$29-1)/$K115))*($R115*(1-$E115)+$Q115*(1-$F115))*((1+'Inputs &amp; Summary'!$D$7)^AD$29))),((_xlfn.WEIBULL.DIST(AD$29,$L115,$K115,FALSE)*($R115*(1-$E115)+$Q115*(1-$F115))*((1+'Inputs &amp; Summary'!$D$7)^AD$29))))))</f>
        <v>0</v>
      </c>
      <c r="AE115" s="114">
        <f>$D115*IF(AE$29&gt;'Inputs &amp; Summary'!$D$5,0,IF(AE$29&gt;VLOOKUP($G115,Lists!$J$17:$K$21,2),IF($M115=Lists!$H$3,IF($K115&lt;1,(($S115/$K115)*((1+'Inputs &amp; Summary'!$D$7)^AE$29)),((INT(AE$29/$K115)-INT((AE$29-1)/$K115))*$S115*((1+'Inputs &amp; Summary'!$D$7)^AE$29))),(_xlfn.WEIBULL.DIST(AE$29,$L115,$K115,FALSE)*$S115*((1+'Inputs &amp; Summary'!$D$7)^AE$29))),IF($M115=Lists!$H$3,IF($K115&lt;1,((($R115*(1-$E115)+$Q115*(1-$F115))/$K115)*((1+'Inputs &amp; Summary'!$D$7)^AE$29)),((INT(AE$29/$K115)-INT((AE$29-1)/$K115))*($R115*(1-$E115)+$Q115*(1-$F115))*((1+'Inputs &amp; Summary'!$D$7)^AE$29))),((_xlfn.WEIBULL.DIST(AE$29,$L115,$K115,FALSE)*($R115*(1-$E115)+$Q115*(1-$F115))*((1+'Inputs &amp; Summary'!$D$7)^AE$29))))))</f>
        <v>0</v>
      </c>
      <c r="AF115" s="114">
        <f>$D115*IF(AF$29&gt;'Inputs &amp; Summary'!$D$5,0,IF(AF$29&gt;VLOOKUP($G115,Lists!$J$17:$K$21,2),IF($M115=Lists!$H$3,IF($K115&lt;1,(($S115/$K115)*((1+'Inputs &amp; Summary'!$D$7)^AF$29)),((INT(AF$29/$K115)-INT((AF$29-1)/$K115))*$S115*((1+'Inputs &amp; Summary'!$D$7)^AF$29))),(_xlfn.WEIBULL.DIST(AF$29,$L115,$K115,FALSE)*$S115*((1+'Inputs &amp; Summary'!$D$7)^AF$29))),IF($M115=Lists!$H$3,IF($K115&lt;1,((($R115*(1-$E115)+$Q115*(1-$F115))/$K115)*((1+'Inputs &amp; Summary'!$D$7)^AF$29)),((INT(AF$29/$K115)-INT((AF$29-1)/$K115))*($R115*(1-$E115)+$Q115*(1-$F115))*((1+'Inputs &amp; Summary'!$D$7)^AF$29))),((_xlfn.WEIBULL.DIST(AF$29,$L115,$K115,FALSE)*($R115*(1-$E115)+$Q115*(1-$F115))*((1+'Inputs &amp; Summary'!$D$7)^AF$29))))))</f>
        <v>0</v>
      </c>
      <c r="AG115" s="114">
        <f>$D115*IF(AG$29&gt;'Inputs &amp; Summary'!$D$5,0,IF(AG$29&gt;VLOOKUP($G115,Lists!$J$17:$K$21,2),IF($M115=Lists!$H$3,IF($K115&lt;1,(($S115/$K115)*((1+'Inputs &amp; Summary'!$D$7)^AG$29)),((INT(AG$29/$K115)-INT((AG$29-1)/$K115))*$S115*((1+'Inputs &amp; Summary'!$D$7)^AG$29))),(_xlfn.WEIBULL.DIST(AG$29,$L115,$K115,FALSE)*$S115*((1+'Inputs &amp; Summary'!$D$7)^AG$29))),IF($M115=Lists!$H$3,IF($K115&lt;1,((($R115*(1-$E115)+$Q115*(1-$F115))/$K115)*((1+'Inputs &amp; Summary'!$D$7)^AG$29)),((INT(AG$29/$K115)-INT((AG$29-1)/$K115))*($R115*(1-$E115)+$Q115*(1-$F115))*((1+'Inputs &amp; Summary'!$D$7)^AG$29))),((_xlfn.WEIBULL.DIST(AG$29,$L115,$K115,FALSE)*($R115*(1-$E115)+$Q115*(1-$F115))*((1+'Inputs &amp; Summary'!$D$7)^AG$29))))))</f>
        <v>0</v>
      </c>
      <c r="AH115" s="114">
        <f>$D115*IF(AH$29&gt;'Inputs &amp; Summary'!$D$5,0,IF(AH$29&gt;VLOOKUP($G115,Lists!$J$17:$K$21,2),IF($M115=Lists!$H$3,IF($K115&lt;1,(($S115/$K115)*((1+'Inputs &amp; Summary'!$D$7)^AH$29)),((INT(AH$29/$K115)-INT((AH$29-1)/$K115))*$S115*((1+'Inputs &amp; Summary'!$D$7)^AH$29))),(_xlfn.WEIBULL.DIST(AH$29,$L115,$K115,FALSE)*$S115*((1+'Inputs &amp; Summary'!$D$7)^AH$29))),IF($M115=Lists!$H$3,IF($K115&lt;1,((($R115*(1-$E115)+$Q115*(1-$F115))/$K115)*((1+'Inputs &amp; Summary'!$D$7)^AH$29)),((INT(AH$29/$K115)-INT((AH$29-1)/$K115))*($R115*(1-$E115)+$Q115*(1-$F115))*((1+'Inputs &amp; Summary'!$D$7)^AH$29))),((_xlfn.WEIBULL.DIST(AH$29,$L115,$K115,FALSE)*($R115*(1-$E115)+$Q115*(1-$F115))*((1+'Inputs &amp; Summary'!$D$7)^AH$29))))))</f>
        <v>0</v>
      </c>
      <c r="AI115" s="114">
        <f>$D115*IF(AI$29&gt;'Inputs &amp; Summary'!$D$5,0,IF(AI$29&gt;VLOOKUP($G115,Lists!$J$17:$K$21,2),IF($M115=Lists!$H$3,IF($K115&lt;1,(($S115/$K115)*((1+'Inputs &amp; Summary'!$D$7)^AI$29)),((INT(AI$29/$K115)-INT((AI$29-1)/$K115))*$S115*((1+'Inputs &amp; Summary'!$D$7)^AI$29))),(_xlfn.WEIBULL.DIST(AI$29,$L115,$K115,FALSE)*$S115*((1+'Inputs &amp; Summary'!$D$7)^AI$29))),IF($M115=Lists!$H$3,IF($K115&lt;1,((($R115*(1-$E115)+$Q115*(1-$F115))/$K115)*((1+'Inputs &amp; Summary'!$D$7)^AI$29)),((INT(AI$29/$K115)-INT((AI$29-1)/$K115))*($R115*(1-$E115)+$Q115*(1-$F115))*((1+'Inputs &amp; Summary'!$D$7)^AI$29))),((_xlfn.WEIBULL.DIST(AI$29,$L115,$K115,FALSE)*($R115*(1-$E115)+$Q115*(1-$F115))*((1+'Inputs &amp; Summary'!$D$7)^AI$29))))))</f>
        <v>0</v>
      </c>
      <c r="AJ115" s="114">
        <f>$D115*IF(AJ$29&gt;'Inputs &amp; Summary'!$D$5,0,IF(AJ$29&gt;VLOOKUP($G115,Lists!$J$17:$K$21,2),IF($M115=Lists!$H$3,IF($K115&lt;1,(($S115/$K115)*((1+'Inputs &amp; Summary'!$D$7)^AJ$29)),((INT(AJ$29/$K115)-INT((AJ$29-1)/$K115))*$S115*((1+'Inputs &amp; Summary'!$D$7)^AJ$29))),(_xlfn.WEIBULL.DIST(AJ$29,$L115,$K115,FALSE)*$S115*((1+'Inputs &amp; Summary'!$D$7)^AJ$29))),IF($M115=Lists!$H$3,IF($K115&lt;1,((($R115*(1-$E115)+$Q115*(1-$F115))/$K115)*((1+'Inputs &amp; Summary'!$D$7)^AJ$29)),((INT(AJ$29/$K115)-INT((AJ$29-1)/$K115))*($R115*(1-$E115)+$Q115*(1-$F115))*((1+'Inputs &amp; Summary'!$D$7)^AJ$29))),((_xlfn.WEIBULL.DIST(AJ$29,$L115,$K115,FALSE)*($R115*(1-$E115)+$Q115*(1-$F115))*((1+'Inputs &amp; Summary'!$D$7)^AJ$29))))))</f>
        <v>0</v>
      </c>
      <c r="AK115" s="114">
        <f>$D115*IF(AK$29&gt;'Inputs &amp; Summary'!$D$5,0,IF(AK$29&gt;VLOOKUP($G115,Lists!$J$17:$K$21,2),IF($M115=Lists!$H$3,IF($K115&lt;1,(($S115/$K115)*((1+'Inputs &amp; Summary'!$D$7)^AK$29)),((INT(AK$29/$K115)-INT((AK$29-1)/$K115))*$S115*((1+'Inputs &amp; Summary'!$D$7)^AK$29))),(_xlfn.WEIBULL.DIST(AK$29,$L115,$K115,FALSE)*$S115*((1+'Inputs &amp; Summary'!$D$7)^AK$29))),IF($M115=Lists!$H$3,IF($K115&lt;1,((($R115*(1-$E115)+$Q115*(1-$F115))/$K115)*((1+'Inputs &amp; Summary'!$D$7)^AK$29)),((INT(AK$29/$K115)-INT((AK$29-1)/$K115))*($R115*(1-$E115)+$Q115*(1-$F115))*((1+'Inputs &amp; Summary'!$D$7)^AK$29))),((_xlfn.WEIBULL.DIST(AK$29,$L115,$K115,FALSE)*($R115*(1-$E115)+$Q115*(1-$F115))*((1+'Inputs &amp; Summary'!$D$7)^AK$29))))))</f>
        <v>0</v>
      </c>
      <c r="AL115" s="114">
        <f>$D115*IF(AL$29&gt;'Inputs &amp; Summary'!$D$5,0,IF(AL$29&gt;VLOOKUP($G115,Lists!$J$17:$K$21,2),IF($M115=Lists!$H$3,IF($K115&lt;1,(($S115/$K115)*((1+'Inputs &amp; Summary'!$D$7)^AL$29)),((INT(AL$29/$K115)-INT((AL$29-1)/$K115))*$S115*((1+'Inputs &amp; Summary'!$D$7)^AL$29))),(_xlfn.WEIBULL.DIST(AL$29,$L115,$K115,FALSE)*$S115*((1+'Inputs &amp; Summary'!$D$7)^AL$29))),IF($M115=Lists!$H$3,IF($K115&lt;1,((($R115*(1-$E115)+$Q115*(1-$F115))/$K115)*((1+'Inputs &amp; Summary'!$D$7)^AL$29)),((INT(AL$29/$K115)-INT((AL$29-1)/$K115))*($R115*(1-$E115)+$Q115*(1-$F115))*((1+'Inputs &amp; Summary'!$D$7)^AL$29))),((_xlfn.WEIBULL.DIST(AL$29,$L115,$K115,FALSE)*($R115*(1-$E115)+$Q115*(1-$F115))*((1+'Inputs &amp; Summary'!$D$7)^AL$29))))))</f>
        <v>0</v>
      </c>
      <c r="AM115" s="114">
        <f>$D115*IF(AM$29&gt;'Inputs &amp; Summary'!$D$5,0,IF(AM$29&gt;VLOOKUP($G115,Lists!$J$17:$K$21,2),IF($M115=Lists!$H$3,IF($K115&lt;1,(($S115/$K115)*((1+'Inputs &amp; Summary'!$D$7)^AM$29)),((INT(AM$29/$K115)-INT((AM$29-1)/$K115))*$S115*((1+'Inputs &amp; Summary'!$D$7)^AM$29))),(_xlfn.WEIBULL.DIST(AM$29,$L115,$K115,FALSE)*$S115*((1+'Inputs &amp; Summary'!$D$7)^AM$29))),IF($M115=Lists!$H$3,IF($K115&lt;1,((($R115*(1-$E115)+$Q115*(1-$F115))/$K115)*((1+'Inputs &amp; Summary'!$D$7)^AM$29)),((INT(AM$29/$K115)-INT((AM$29-1)/$K115))*($R115*(1-$E115)+$Q115*(1-$F115))*((1+'Inputs &amp; Summary'!$D$7)^AM$29))),((_xlfn.WEIBULL.DIST(AM$29,$L115,$K115,FALSE)*($R115*(1-$E115)+$Q115*(1-$F115))*((1+'Inputs &amp; Summary'!$D$7)^AM$29))))))</f>
        <v>0</v>
      </c>
      <c r="AN115" s="114">
        <f>$D115*IF(AN$29&gt;'Inputs &amp; Summary'!$D$5,0,IF(AN$29&gt;VLOOKUP($G115,Lists!$J$17:$K$21,2),IF($M115=Lists!$H$3,IF($K115&lt;1,(($S115/$K115)*((1+'Inputs &amp; Summary'!$D$7)^AN$29)),((INT(AN$29/$K115)-INT((AN$29-1)/$K115))*$S115*((1+'Inputs &amp; Summary'!$D$7)^AN$29))),(_xlfn.WEIBULL.DIST(AN$29,$L115,$K115,FALSE)*$S115*((1+'Inputs &amp; Summary'!$D$7)^AN$29))),IF($M115=Lists!$H$3,IF($K115&lt;1,((($R115*(1-$E115)+$Q115*(1-$F115))/$K115)*((1+'Inputs &amp; Summary'!$D$7)^AN$29)),((INT(AN$29/$K115)-INT((AN$29-1)/$K115))*($R115*(1-$E115)+$Q115*(1-$F115))*((1+'Inputs &amp; Summary'!$D$7)^AN$29))),((_xlfn.WEIBULL.DIST(AN$29,$L115,$K115,FALSE)*($R115*(1-$E115)+$Q115*(1-$F115))*((1+'Inputs &amp; Summary'!$D$7)^AN$29))))))</f>
        <v>0</v>
      </c>
      <c r="AO115" s="114">
        <f>$D115*IF(AO$29&gt;'Inputs &amp; Summary'!$D$5,0,IF(AO$29&gt;VLOOKUP($G115,Lists!$J$17:$K$21,2),IF($M115=Lists!$H$3,IF($K115&lt;1,(($S115/$K115)*((1+'Inputs &amp; Summary'!$D$7)^AO$29)),((INT(AO$29/$K115)-INT((AO$29-1)/$K115))*$S115*((1+'Inputs &amp; Summary'!$D$7)^AO$29))),(_xlfn.WEIBULL.DIST(AO$29,$L115,$K115,FALSE)*$S115*((1+'Inputs &amp; Summary'!$D$7)^AO$29))),IF($M115=Lists!$H$3,IF($K115&lt;1,((($R115*(1-$E115)+$Q115*(1-$F115))/$K115)*((1+'Inputs &amp; Summary'!$D$7)^AO$29)),((INT(AO$29/$K115)-INT((AO$29-1)/$K115))*($R115*(1-$E115)+$Q115*(1-$F115))*((1+'Inputs &amp; Summary'!$D$7)^AO$29))),((_xlfn.WEIBULL.DIST(AO$29,$L115,$K115,FALSE)*($R115*(1-$E115)+$Q115*(1-$F115))*((1+'Inputs &amp; Summary'!$D$7)^AO$29))))))</f>
        <v>0</v>
      </c>
      <c r="AP115" s="114">
        <f>$D115*IF(AP$29&gt;'Inputs &amp; Summary'!$D$5,0,IF(AP$29&gt;VLOOKUP($G115,Lists!$J$17:$K$21,2),IF($M115=Lists!$H$3,IF($K115&lt;1,(($S115/$K115)*((1+'Inputs &amp; Summary'!$D$7)^AP$29)),((INT(AP$29/$K115)-INT((AP$29-1)/$K115))*$S115*((1+'Inputs &amp; Summary'!$D$7)^AP$29))),(_xlfn.WEIBULL.DIST(AP$29,$L115,$K115,FALSE)*$S115*((1+'Inputs &amp; Summary'!$D$7)^AP$29))),IF($M115=Lists!$H$3,IF($K115&lt;1,((($R115*(1-$E115)+$Q115*(1-$F115))/$K115)*((1+'Inputs &amp; Summary'!$D$7)^AP$29)),((INT(AP$29/$K115)-INT((AP$29-1)/$K115))*($R115*(1-$E115)+$Q115*(1-$F115))*((1+'Inputs &amp; Summary'!$D$7)^AP$29))),((_xlfn.WEIBULL.DIST(AP$29,$L115,$K115,FALSE)*($R115*(1-$E115)+$Q115*(1-$F115))*((1+'Inputs &amp; Summary'!$D$7)^AP$29))))))</f>
        <v>0</v>
      </c>
      <c r="AQ115" s="114">
        <f>$D115*IF(AQ$29&gt;'Inputs &amp; Summary'!$D$5,0,IF(AQ$29&gt;VLOOKUP($G115,Lists!$J$17:$K$21,2),IF($M115=Lists!$H$3,IF($K115&lt;1,(($S115/$K115)*((1+'Inputs &amp; Summary'!$D$7)^AQ$29)),((INT(AQ$29/$K115)-INT((AQ$29-1)/$K115))*$S115*((1+'Inputs &amp; Summary'!$D$7)^AQ$29))),(_xlfn.WEIBULL.DIST(AQ$29,$L115,$K115,FALSE)*$S115*((1+'Inputs &amp; Summary'!$D$7)^AQ$29))),IF($M115=Lists!$H$3,IF($K115&lt;1,((($R115*(1-$E115)+$Q115*(1-$F115))/$K115)*((1+'Inputs &amp; Summary'!$D$7)^AQ$29)),((INT(AQ$29/$K115)-INT((AQ$29-1)/$K115))*($R115*(1-$E115)+$Q115*(1-$F115))*((1+'Inputs &amp; Summary'!$D$7)^AQ$29))),((_xlfn.WEIBULL.DIST(AQ$29,$L115,$K115,FALSE)*($R115*(1-$E115)+$Q115*(1-$F115))*((1+'Inputs &amp; Summary'!$D$7)^AQ$29))))))</f>
        <v>0</v>
      </c>
      <c r="AR115" s="114">
        <f>$D115*IF(AR$29&gt;'Inputs &amp; Summary'!$D$5,0,IF(AR$29&gt;VLOOKUP($G115,Lists!$J$17:$K$21,2),IF($M115=Lists!$H$3,IF($K115&lt;1,(($S115/$K115)*((1+'Inputs &amp; Summary'!$D$7)^AR$29)),((INT(AR$29/$K115)-INT((AR$29-1)/$K115))*$S115*((1+'Inputs &amp; Summary'!$D$7)^AR$29))),(_xlfn.WEIBULL.DIST(AR$29,$L115,$K115,FALSE)*$S115*((1+'Inputs &amp; Summary'!$D$7)^AR$29))),IF($M115=Lists!$H$3,IF($K115&lt;1,((($R115*(1-$E115)+$Q115*(1-$F115))/$K115)*((1+'Inputs &amp; Summary'!$D$7)^AR$29)),((INT(AR$29/$K115)-INT((AR$29-1)/$K115))*($R115*(1-$E115)+$Q115*(1-$F115))*((1+'Inputs &amp; Summary'!$D$7)^AR$29))),((_xlfn.WEIBULL.DIST(AR$29,$L115,$K115,FALSE)*($R115*(1-$E115)+$Q115*(1-$F115))*((1+'Inputs &amp; Summary'!$D$7)^AR$29))))))</f>
        <v>0</v>
      </c>
      <c r="AS115" s="114">
        <f>$D115*IF(AS$29&gt;'Inputs &amp; Summary'!$D$5,0,IF(AS$29&gt;VLOOKUP($G115,Lists!$J$17:$K$21,2),IF($M115=Lists!$H$3,IF($K115&lt;1,(($S115/$K115)*((1+'Inputs &amp; Summary'!$D$7)^AS$29)),((INT(AS$29/$K115)-INT((AS$29-1)/$K115))*$S115*((1+'Inputs &amp; Summary'!$D$7)^AS$29))),(_xlfn.WEIBULL.DIST(AS$29,$L115,$K115,FALSE)*$S115*((1+'Inputs &amp; Summary'!$D$7)^AS$29))),IF($M115=Lists!$H$3,IF($K115&lt;1,((($R115*(1-$E115)+$Q115*(1-$F115))/$K115)*((1+'Inputs &amp; Summary'!$D$7)^AS$29)),((INT(AS$29/$K115)-INT((AS$29-1)/$K115))*($R115*(1-$E115)+$Q115*(1-$F115))*((1+'Inputs &amp; Summary'!$D$7)^AS$29))),((_xlfn.WEIBULL.DIST(AS$29,$L115,$K115,FALSE)*($R115*(1-$E115)+$Q115*(1-$F115))*((1+'Inputs &amp; Summary'!$D$7)^AS$29))))))</f>
        <v>0</v>
      </c>
      <c r="AT115" s="114">
        <f>$D115*IF(AT$29&gt;'Inputs &amp; Summary'!$D$5,0,IF(AT$29&gt;VLOOKUP($G115,Lists!$J$17:$K$21,2),IF($M115=Lists!$H$3,IF($K115&lt;1,(($S115/$K115)*((1+'Inputs &amp; Summary'!$D$7)^AT$29)),((INT(AT$29/$K115)-INT((AT$29-1)/$K115))*$S115*((1+'Inputs &amp; Summary'!$D$7)^AT$29))),(_xlfn.WEIBULL.DIST(AT$29,$L115,$K115,FALSE)*$S115*((1+'Inputs &amp; Summary'!$D$7)^AT$29))),IF($M115=Lists!$H$3,IF($K115&lt;1,((($R115*(1-$E115)+$Q115*(1-$F115))/$K115)*((1+'Inputs &amp; Summary'!$D$7)^AT$29)),((INT(AT$29/$K115)-INT((AT$29-1)/$K115))*($R115*(1-$E115)+$Q115*(1-$F115))*((1+'Inputs &amp; Summary'!$D$7)^AT$29))),((_xlfn.WEIBULL.DIST(AT$29,$L115,$K115,FALSE)*($R115*(1-$E115)+$Q115*(1-$F115))*((1+'Inputs &amp; Summary'!$D$7)^AT$29))))))</f>
        <v>0</v>
      </c>
      <c r="AU115" s="114">
        <f>$D115*IF(AU$29&gt;'Inputs &amp; Summary'!$D$5,0,IF(AU$29&gt;VLOOKUP($G115,Lists!$J$17:$K$21,2),IF($M115=Lists!$H$3,IF($K115&lt;1,(($S115/$K115)*((1+'Inputs &amp; Summary'!$D$7)^AU$29)),((INT(AU$29/$K115)-INT((AU$29-1)/$K115))*$S115*((1+'Inputs &amp; Summary'!$D$7)^AU$29))),(_xlfn.WEIBULL.DIST(AU$29,$L115,$K115,FALSE)*$S115*((1+'Inputs &amp; Summary'!$D$7)^AU$29))),IF($M115=Lists!$H$3,IF($K115&lt;1,((($R115*(1-$E115)+$Q115*(1-$F115))/$K115)*((1+'Inputs &amp; Summary'!$D$7)^AU$29)),((INT(AU$29/$K115)-INT((AU$29-1)/$K115))*($R115*(1-$E115)+$Q115*(1-$F115))*((1+'Inputs &amp; Summary'!$D$7)^AU$29))),((_xlfn.WEIBULL.DIST(AU$29,$L115,$K115,FALSE)*($R115*(1-$E115)+$Q115*(1-$F115))*((1+'Inputs &amp; Summary'!$D$7)^AU$29))))))</f>
        <v>0</v>
      </c>
      <c r="AV115" s="114">
        <f>$D115*IF(AV$29&gt;'Inputs &amp; Summary'!$D$5,0,IF(AV$29&gt;VLOOKUP($G115,Lists!$J$17:$K$21,2),IF($M115=Lists!$H$3,IF($K115&lt;1,(($S115/$K115)*((1+'Inputs &amp; Summary'!$D$7)^AV$29)),((INT(AV$29/$K115)-INT((AV$29-1)/$K115))*$S115*((1+'Inputs &amp; Summary'!$D$7)^AV$29))),(_xlfn.WEIBULL.DIST(AV$29,$L115,$K115,FALSE)*$S115*((1+'Inputs &amp; Summary'!$D$7)^AV$29))),IF($M115=Lists!$H$3,IF($K115&lt;1,((($R115*(1-$E115)+$Q115*(1-$F115))/$K115)*((1+'Inputs &amp; Summary'!$D$7)^AV$29)),((INT(AV$29/$K115)-INT((AV$29-1)/$K115))*($R115*(1-$E115)+$Q115*(1-$F115))*((1+'Inputs &amp; Summary'!$D$7)^AV$29))),((_xlfn.WEIBULL.DIST(AV$29,$L115,$K115,FALSE)*($R115*(1-$E115)+$Q115*(1-$F115))*((1+'Inputs &amp; Summary'!$D$7)^AV$29))))))</f>
        <v>0</v>
      </c>
      <c r="AW115" s="114">
        <f>$D115*IF(AW$29&gt;'Inputs &amp; Summary'!$D$5,0,IF(AW$29&gt;VLOOKUP($G115,Lists!$J$17:$K$21,2),IF($M115=Lists!$H$3,IF($K115&lt;1,(($S115/$K115)*((1+'Inputs &amp; Summary'!$D$7)^AW$29)),((INT(AW$29/$K115)-INT((AW$29-1)/$K115))*$S115*((1+'Inputs &amp; Summary'!$D$7)^AW$29))),(_xlfn.WEIBULL.DIST(AW$29,$L115,$K115,FALSE)*$S115*((1+'Inputs &amp; Summary'!$D$7)^AW$29))),IF($M115=Lists!$H$3,IF($K115&lt;1,((($R115*(1-$E115)+$Q115*(1-$F115))/$K115)*((1+'Inputs &amp; Summary'!$D$7)^AW$29)),((INT(AW$29/$K115)-INT((AW$29-1)/$K115))*($R115*(1-$E115)+$Q115*(1-$F115))*((1+'Inputs &amp; Summary'!$D$7)^AW$29))),((_xlfn.WEIBULL.DIST(AW$29,$L115,$K115,FALSE)*($R115*(1-$E115)+$Q115*(1-$F115))*((1+'Inputs &amp; Summary'!$D$7)^AW$29))))))</f>
        <v>0</v>
      </c>
      <c r="AX115" s="114">
        <f>$D115*IF(AX$29&gt;'Inputs &amp; Summary'!$D$5,0,IF(AX$29&gt;VLOOKUP($G115,Lists!$J$17:$K$21,2),IF($M115=Lists!$H$3,IF($K115&lt;1,(($S115/$K115)*((1+'Inputs &amp; Summary'!$D$7)^AX$29)),((INT(AX$29/$K115)-INT((AX$29-1)/$K115))*$S115*((1+'Inputs &amp; Summary'!$D$7)^AX$29))),(_xlfn.WEIBULL.DIST(AX$29,$L115,$K115,FALSE)*$S115*((1+'Inputs &amp; Summary'!$D$7)^AX$29))),IF($M115=Lists!$H$3,IF($K115&lt;1,((($R115*(1-$E115)+$Q115*(1-$F115))/$K115)*((1+'Inputs &amp; Summary'!$D$7)^AX$29)),((INT(AX$29/$K115)-INT((AX$29-1)/$K115))*($R115*(1-$E115)+$Q115*(1-$F115))*((1+'Inputs &amp; Summary'!$D$7)^AX$29))),((_xlfn.WEIBULL.DIST(AX$29,$L115,$K115,FALSE)*($R115*(1-$E115)+$Q115*(1-$F115))*((1+'Inputs &amp; Summary'!$D$7)^AX$29))))))</f>
        <v>0</v>
      </c>
      <c r="AY115" s="114">
        <f>$D115*IF(AY$29&gt;'Inputs &amp; Summary'!$D$5,0,IF(AY$29&gt;VLOOKUP($G115,Lists!$J$17:$K$21,2),IF($M115=Lists!$H$3,IF($K115&lt;1,(($S115/$K115)*((1+'Inputs &amp; Summary'!$D$7)^AY$29)),((INT(AY$29/$K115)-INT((AY$29-1)/$K115))*$S115*((1+'Inputs &amp; Summary'!$D$7)^AY$29))),(_xlfn.WEIBULL.DIST(AY$29,$L115,$K115,FALSE)*$S115*((1+'Inputs &amp; Summary'!$D$7)^AY$29))),IF($M115=Lists!$H$3,IF($K115&lt;1,((($R115*(1-$E115)+$Q115*(1-$F115))/$K115)*((1+'Inputs &amp; Summary'!$D$7)^AY$29)),((INT(AY$29/$K115)-INT((AY$29-1)/$K115))*($R115*(1-$E115)+$Q115*(1-$F115))*((1+'Inputs &amp; Summary'!$D$7)^AY$29))),((_xlfn.WEIBULL.DIST(AY$29,$L115,$K115,FALSE)*($R115*(1-$E115)+$Q115*(1-$F115))*((1+'Inputs &amp; Summary'!$D$7)^AY$29))))))</f>
        <v>0</v>
      </c>
      <c r="AZ115" s="114">
        <f>$D115*IF(AZ$29&gt;'Inputs &amp; Summary'!$D$5,0,IF(AZ$29&gt;VLOOKUP($G115,Lists!$J$17:$K$21,2),IF($M115=Lists!$H$3,IF($K115&lt;1,(($S115/$K115)*((1+'Inputs &amp; Summary'!$D$7)^AZ$29)),((INT(AZ$29/$K115)-INT((AZ$29-1)/$K115))*$S115*((1+'Inputs &amp; Summary'!$D$7)^AZ$29))),(_xlfn.WEIBULL.DIST(AZ$29,$L115,$K115,FALSE)*$S115*((1+'Inputs &amp; Summary'!$D$7)^AZ$29))),IF($M115=Lists!$H$3,IF($K115&lt;1,((($R115*(1-$E115)+$Q115*(1-$F115))/$K115)*((1+'Inputs &amp; Summary'!$D$7)^AZ$29)),((INT(AZ$29/$K115)-INT((AZ$29-1)/$K115))*($R115*(1-$E115)+$Q115*(1-$F115))*((1+'Inputs &amp; Summary'!$D$7)^AZ$29))),((_xlfn.WEIBULL.DIST(AZ$29,$L115,$K115,FALSE)*($R115*(1-$E115)+$Q115*(1-$F115))*((1+'Inputs &amp; Summary'!$D$7)^AZ$29))))))</f>
        <v>0</v>
      </c>
      <c r="BA115" s="114">
        <f>$D115*IF(BA$29&gt;'Inputs &amp; Summary'!$D$5,0,IF(BA$29&gt;VLOOKUP($G115,Lists!$J$17:$K$21,2),IF($M115=Lists!$H$3,IF($K115&lt;1,(($S115/$K115)*((1+'Inputs &amp; Summary'!$D$7)^BA$29)),((INT(BA$29/$K115)-INT((BA$29-1)/$K115))*$S115*((1+'Inputs &amp; Summary'!$D$7)^BA$29))),(_xlfn.WEIBULL.DIST(BA$29,$L115,$K115,FALSE)*$S115*((1+'Inputs &amp; Summary'!$D$7)^BA$29))),IF($M115=Lists!$H$3,IF($K115&lt;1,((($R115*(1-$E115)+$Q115*(1-$F115))/$K115)*((1+'Inputs &amp; Summary'!$D$7)^BA$29)),((INT(BA$29/$K115)-INT((BA$29-1)/$K115))*($R115*(1-$E115)+$Q115*(1-$F115))*((1+'Inputs &amp; Summary'!$D$7)^BA$29))),((_xlfn.WEIBULL.DIST(BA$29,$L115,$K115,FALSE)*($R115*(1-$E115)+$Q115*(1-$F115))*((1+'Inputs &amp; Summary'!$D$7)^BA$29))))))</f>
        <v>0</v>
      </c>
      <c r="BB115" s="114">
        <f>$D115*IF(BB$29&gt;'Inputs &amp; Summary'!$D$5,0,IF(BB$29&gt;VLOOKUP($G115,Lists!$J$17:$K$21,2),IF($M115=Lists!$H$3,IF($K115&lt;1,(($S115/$K115)*((1+'Inputs &amp; Summary'!$D$7)^BB$29)),((INT(BB$29/$K115)-INT((BB$29-1)/$K115))*$S115*((1+'Inputs &amp; Summary'!$D$7)^BB$29))),(_xlfn.WEIBULL.DIST(BB$29,$L115,$K115,FALSE)*$S115*((1+'Inputs &amp; Summary'!$D$7)^BB$29))),IF($M115=Lists!$H$3,IF($K115&lt;1,((($R115*(1-$E115)+$Q115*(1-$F115))/$K115)*((1+'Inputs &amp; Summary'!$D$7)^BB$29)),((INT(BB$29/$K115)-INT((BB$29-1)/$K115))*($R115*(1-$E115)+$Q115*(1-$F115))*((1+'Inputs &amp; Summary'!$D$7)^BB$29))),((_xlfn.WEIBULL.DIST(BB$29,$L115,$K115,FALSE)*($R115*(1-$E115)+$Q115*(1-$F115))*((1+'Inputs &amp; Summary'!$D$7)^BB$29))))))</f>
        <v>0</v>
      </c>
      <c r="BC115" s="114">
        <f>$D115*IF(BC$29&gt;'Inputs &amp; Summary'!$D$5,0,IF(BC$29&gt;VLOOKUP($G115,Lists!$J$17:$K$21,2),IF($M115=Lists!$H$3,IF($K115&lt;1,(($S115/$K115)*((1+'Inputs &amp; Summary'!$D$7)^BC$29)),((INT(BC$29/$K115)-INT((BC$29-1)/$K115))*$S115*((1+'Inputs &amp; Summary'!$D$7)^BC$29))),(_xlfn.WEIBULL.DIST(BC$29,$L115,$K115,FALSE)*$S115*((1+'Inputs &amp; Summary'!$D$7)^BC$29))),IF($M115=Lists!$H$3,IF($K115&lt;1,((($R115*(1-$E115)+$Q115*(1-$F115))/$K115)*((1+'Inputs &amp; Summary'!$D$7)^BC$29)),((INT(BC$29/$K115)-INT((BC$29-1)/$K115))*($R115*(1-$E115)+$Q115*(1-$F115))*((1+'Inputs &amp; Summary'!$D$7)^BC$29))),((_xlfn.WEIBULL.DIST(BC$29,$L115,$K115,FALSE)*($R115*(1-$E115)+$Q115*(1-$F115))*((1+'Inputs &amp; Summary'!$D$7)^BC$29))))))</f>
        <v>0</v>
      </c>
      <c r="BD115" s="114">
        <f>$D115*IF(BD$29&gt;'Inputs &amp; Summary'!$D$5,0,IF(BD$29&gt;VLOOKUP($G115,Lists!$J$17:$K$21,2),IF($M115=Lists!$H$3,IF($K115&lt;1,(($S115/$K115)*((1+'Inputs &amp; Summary'!$D$7)^BD$29)),((INT(BD$29/$K115)-INT((BD$29-1)/$K115))*$S115*((1+'Inputs &amp; Summary'!$D$7)^BD$29))),(_xlfn.WEIBULL.DIST(BD$29,$L115,$K115,FALSE)*$S115*((1+'Inputs &amp; Summary'!$D$7)^BD$29))),IF($M115=Lists!$H$3,IF($K115&lt;1,((($R115*(1-$E115)+$Q115*(1-$F115))/$K115)*((1+'Inputs &amp; Summary'!$D$7)^BD$29)),((INT(BD$29/$K115)-INT((BD$29-1)/$K115))*($R115*(1-$E115)+$Q115*(1-$F115))*((1+'Inputs &amp; Summary'!$D$7)^BD$29))),((_xlfn.WEIBULL.DIST(BD$29,$L115,$K115,FALSE)*($R115*(1-$E115)+$Q115*(1-$F115))*((1+'Inputs &amp; Summary'!$D$7)^BD$29))))))</f>
        <v>0</v>
      </c>
      <c r="BE115" s="114">
        <f>$D115*IF(BE$29&gt;'Inputs &amp; Summary'!$D$5,0,IF(BE$29&gt;VLOOKUP($G115,Lists!$J$17:$K$21,2),IF($M115=Lists!$H$3,IF($K115&lt;1,(($S115/$K115)*((1+'Inputs &amp; Summary'!$D$7)^BE$29)),((INT(BE$29/$K115)-INT((BE$29-1)/$K115))*$S115*((1+'Inputs &amp; Summary'!$D$7)^BE$29))),(_xlfn.WEIBULL.DIST(BE$29,$L115,$K115,FALSE)*$S115*((1+'Inputs &amp; Summary'!$D$7)^BE$29))),IF($M115=Lists!$H$3,IF($K115&lt;1,((($R115*(1-$E115)+$Q115*(1-$F115))/$K115)*((1+'Inputs &amp; Summary'!$D$7)^BE$29)),((INT(BE$29/$K115)-INT((BE$29-1)/$K115))*($R115*(1-$E115)+$Q115*(1-$F115))*((1+'Inputs &amp; Summary'!$D$7)^BE$29))),((_xlfn.WEIBULL.DIST(BE$29,$L115,$K115,FALSE)*($R115*(1-$E115)+$Q115*(1-$F115))*((1+'Inputs &amp; Summary'!$D$7)^BE$29))))))</f>
        <v>0</v>
      </c>
      <c r="BF115" s="114">
        <f>$D115*IF(BF$29&gt;'Inputs &amp; Summary'!$D$5,0,IF(BF$29&gt;VLOOKUP($G115,Lists!$J$17:$K$21,2),IF($M115=Lists!$H$3,IF($K115&lt;1,(($S115/$K115)*((1+'Inputs &amp; Summary'!$D$7)^BF$29)),((INT(BF$29/$K115)-INT((BF$29-1)/$K115))*$S115*((1+'Inputs &amp; Summary'!$D$7)^BF$29))),(_xlfn.WEIBULL.DIST(BF$29,$L115,$K115,FALSE)*$S115*((1+'Inputs &amp; Summary'!$D$7)^BF$29))),IF($M115=Lists!$H$3,IF($K115&lt;1,((($R115*(1-$E115)+$Q115*(1-$F115))/$K115)*((1+'Inputs &amp; Summary'!$D$7)^BF$29)),((INT(BF$29/$K115)-INT((BF$29-1)/$K115))*($R115*(1-$E115)+$Q115*(1-$F115))*((1+'Inputs &amp; Summary'!$D$7)^BF$29))),((_xlfn.WEIBULL.DIST(BF$29,$L115,$K115,FALSE)*($R115*(1-$E115)+$Q115*(1-$F115))*((1+'Inputs &amp; Summary'!$D$7)^BF$29))))))</f>
        <v>0</v>
      </c>
      <c r="BG115" s="114">
        <f>$D115*IF(BG$29&gt;'Inputs &amp; Summary'!$D$5,0,IF(BG$29&gt;VLOOKUP($G115,Lists!$J$17:$K$21,2),IF($M115=Lists!$H$3,IF($K115&lt;1,(($S115/$K115)*((1+'Inputs &amp; Summary'!$D$7)^BG$29)),((INT(BG$29/$K115)-INT((BG$29-1)/$K115))*$S115*((1+'Inputs &amp; Summary'!$D$7)^BG$29))),(_xlfn.WEIBULL.DIST(BG$29,$L115,$K115,FALSE)*$S115*((1+'Inputs &amp; Summary'!$D$7)^BG$29))),IF($M115=Lists!$H$3,IF($K115&lt;1,((($R115*(1-$E115)+$Q115*(1-$F115))/$K115)*((1+'Inputs &amp; Summary'!$D$7)^BG$29)),((INT(BG$29/$K115)-INT((BG$29-1)/$K115))*($R115*(1-$E115)+$Q115*(1-$F115))*((1+'Inputs &amp; Summary'!$D$7)^BG$29))),((_xlfn.WEIBULL.DIST(BG$29,$L115,$K115,FALSE)*($R115*(1-$E115)+$Q115*(1-$F115))*((1+'Inputs &amp; Summary'!$D$7)^BG$29))))))</f>
        <v>0</v>
      </c>
      <c r="BH115" s="114">
        <f>$D115*IF(BH$29&gt;'Inputs &amp; Summary'!$D$5,0,IF(BH$29&gt;VLOOKUP($G115,Lists!$J$17:$K$21,2),IF($M115=Lists!$H$3,IF($K115&lt;1,(($S115/$K115)*((1+'Inputs &amp; Summary'!$D$7)^BH$29)),((INT(BH$29/$K115)-INT((BH$29-1)/$K115))*$S115*((1+'Inputs &amp; Summary'!$D$7)^BH$29))),(_xlfn.WEIBULL.DIST(BH$29,$L115,$K115,FALSE)*$S115*((1+'Inputs &amp; Summary'!$D$7)^BH$29))),IF($M115=Lists!$H$3,IF($K115&lt;1,((($R115*(1-$E115)+$Q115*(1-$F115))/$K115)*((1+'Inputs &amp; Summary'!$D$7)^BH$29)),((INT(BH$29/$K115)-INT((BH$29-1)/$K115))*($R115*(1-$E115)+$Q115*(1-$F115))*((1+'Inputs &amp; Summary'!$D$7)^BH$29))),((_xlfn.WEIBULL.DIST(BH$29,$L115,$K115,FALSE)*($R115*(1-$E115)+$Q115*(1-$F115))*((1+'Inputs &amp; Summary'!$D$7)^BH$29))))))</f>
        <v>0</v>
      </c>
      <c r="BI115" s="114">
        <f>$D115*IF(BI$29&gt;'Inputs &amp; Summary'!$D$5,0,IF(BI$29&gt;VLOOKUP($G115,Lists!$J$17:$K$21,2),IF($M115=Lists!$H$3,IF($K115&lt;1,(($S115/$K115)*((1+'Inputs &amp; Summary'!$D$7)^BI$29)),((INT(BI$29/$K115)-INT((BI$29-1)/$K115))*$S115*((1+'Inputs &amp; Summary'!$D$7)^BI$29))),(_xlfn.WEIBULL.DIST(BI$29,$L115,$K115,FALSE)*$S115*((1+'Inputs &amp; Summary'!$D$7)^BI$29))),IF($M115=Lists!$H$3,IF($K115&lt;1,((($R115*(1-$E115)+$Q115*(1-$F115))/$K115)*((1+'Inputs &amp; Summary'!$D$7)^BI$29)),((INT(BI$29/$K115)-INT((BI$29-1)/$K115))*($R115*(1-$E115)+$Q115*(1-$F115))*((1+'Inputs &amp; Summary'!$D$7)^BI$29))),((_xlfn.WEIBULL.DIST(BI$29,$L115,$K115,FALSE)*($R115*(1-$E115)+$Q115*(1-$F115))*((1+'Inputs &amp; Summary'!$D$7)^BI$29))))))</f>
        <v>0</v>
      </c>
      <c r="BJ115" s="114">
        <f>$D115*IF(BJ$29&gt;'Inputs &amp; Summary'!$D$5,0,IF(BJ$29&gt;VLOOKUP($G115,Lists!$J$17:$K$21,2),IF($M115=Lists!$H$3,IF($K115&lt;1,(($S115/$K115)*((1+'Inputs &amp; Summary'!$D$7)^BJ$29)),((INT(BJ$29/$K115)-INT((BJ$29-1)/$K115))*$S115*((1+'Inputs &amp; Summary'!$D$7)^BJ$29))),(_xlfn.WEIBULL.DIST(BJ$29,$L115,$K115,FALSE)*$S115*((1+'Inputs &amp; Summary'!$D$7)^BJ$29))),IF($M115=Lists!$H$3,IF($K115&lt;1,((($R115*(1-$E115)+$Q115*(1-$F115))/$K115)*((1+'Inputs &amp; Summary'!$D$7)^BJ$29)),((INT(BJ$29/$K115)-INT((BJ$29-1)/$K115))*($R115*(1-$E115)+$Q115*(1-$F115))*((1+'Inputs &amp; Summary'!$D$7)^BJ$29))),((_xlfn.WEIBULL.DIST(BJ$29,$L115,$K115,FALSE)*($R115*(1-$E115)+$Q115*(1-$F115))*((1+'Inputs &amp; Summary'!$D$7)^BJ$29))))))</f>
        <v>0</v>
      </c>
      <c r="BK115" s="114">
        <f>$D115*IF(BK$29&gt;'Inputs &amp; Summary'!$D$5,0,IF(BK$29&gt;VLOOKUP($G115,Lists!$J$17:$K$21,2),IF($M115=Lists!$H$3,IF($K115&lt;1,(($S115/$K115)*((1+'Inputs &amp; Summary'!$D$7)^BK$29)),((INT(BK$29/$K115)-INT((BK$29-1)/$K115))*$S115*((1+'Inputs &amp; Summary'!$D$7)^BK$29))),(_xlfn.WEIBULL.DIST(BK$29,$L115,$K115,FALSE)*$S115*((1+'Inputs &amp; Summary'!$D$7)^BK$29))),IF($M115=Lists!$H$3,IF($K115&lt;1,((($R115*(1-$E115)+$Q115*(1-$F115))/$K115)*((1+'Inputs &amp; Summary'!$D$7)^BK$29)),((INT(BK$29/$K115)-INT((BK$29-1)/$K115))*($R115*(1-$E115)+$Q115*(1-$F115))*((1+'Inputs &amp; Summary'!$D$7)^BK$29))),((_xlfn.WEIBULL.DIST(BK$29,$L115,$K115,FALSE)*($R115*(1-$E115)+$Q115*(1-$F115))*((1+'Inputs &amp; Summary'!$D$7)^BK$29))))))</f>
        <v>0</v>
      </c>
      <c r="BL115" s="114">
        <f>$D115*IF(BL$29&gt;'Inputs &amp; Summary'!$D$5,0,IF(BL$29&gt;VLOOKUP($G115,Lists!$J$17:$K$21,2),IF($M115=Lists!$H$3,IF($K115&lt;1,(($S115/$K115)*((1+'Inputs &amp; Summary'!$D$7)^BL$29)),((INT(BL$29/$K115)-INT((BL$29-1)/$K115))*$S115*((1+'Inputs &amp; Summary'!$D$7)^BL$29))),(_xlfn.WEIBULL.DIST(BL$29,$L115,$K115,FALSE)*$S115*((1+'Inputs &amp; Summary'!$D$7)^BL$29))),IF($M115=Lists!$H$3,IF($K115&lt;1,((($R115*(1-$E115)+$Q115*(1-$F115))/$K115)*((1+'Inputs &amp; Summary'!$D$7)^BL$29)),((INT(BL$29/$K115)-INT((BL$29-1)/$K115))*($R115*(1-$E115)+$Q115*(1-$F115))*((1+'Inputs &amp; Summary'!$D$7)^BL$29))),((_xlfn.WEIBULL.DIST(BL$29,$L115,$K115,FALSE)*($R115*(1-$E115)+$Q115*(1-$F115))*((1+'Inputs &amp; Summary'!$D$7)^BL$29))))))</f>
        <v>0</v>
      </c>
    </row>
    <row r="116" spans="1:64" s="1" customFormat="1" x14ac:dyDescent="0.3">
      <c r="A116" s="79" t="s">
        <v>189</v>
      </c>
      <c r="B116" s="33" t="s">
        <v>152</v>
      </c>
      <c r="C116" s="33" t="s">
        <v>235</v>
      </c>
      <c r="D116" s="68">
        <v>0</v>
      </c>
      <c r="E116" s="68"/>
      <c r="F116" s="68"/>
      <c r="G116" s="213" t="s">
        <v>433</v>
      </c>
      <c r="H116" s="34"/>
      <c r="I116" s="34" t="s">
        <v>101</v>
      </c>
      <c r="J116" s="33">
        <f>VLOOKUP(I116,'Labor Rates'!$A$1:$B$16,2)</f>
        <v>18.514423076923077</v>
      </c>
      <c r="K116" s="35">
        <v>25</v>
      </c>
      <c r="L116" s="35">
        <v>3</v>
      </c>
      <c r="M116" s="36" t="s">
        <v>249</v>
      </c>
      <c r="N116" s="84">
        <v>1</v>
      </c>
      <c r="O116" s="35">
        <v>4</v>
      </c>
      <c r="P116" s="5">
        <v>0</v>
      </c>
      <c r="Q116" s="73">
        <f t="shared" si="16"/>
        <v>74.057692307692307</v>
      </c>
      <c r="R116" s="73">
        <f t="shared" si="17"/>
        <v>0</v>
      </c>
      <c r="S116" s="74">
        <f t="shared" si="18"/>
        <v>0</v>
      </c>
      <c r="T116" s="88"/>
      <c r="U116" s="80"/>
      <c r="V116" s="87">
        <f t="shared" si="19"/>
        <v>0</v>
      </c>
      <c r="W116" s="87">
        <f>NPV('Inputs &amp; Summary'!$D$6,Y116:BL116)</f>
        <v>0</v>
      </c>
      <c r="X116" s="90">
        <f t="shared" si="20"/>
        <v>0</v>
      </c>
      <c r="Y116" s="114">
        <f>$D116*IF(Y$29&gt;'Inputs &amp; Summary'!$D$5,0,IF(Y$29&gt;VLOOKUP($G116,Lists!$J$17:$K$21,2),IF($M116=Lists!$H$3,IF($K116&lt;1,(($S116/$K116)*((1+'Inputs &amp; Summary'!$D$7)^Y$29)),((INT(Y$29/$K116)-INT((Y$29-1)/$K116))*$S116*((1+'Inputs &amp; Summary'!$D$7)^Y$29))),(_xlfn.WEIBULL.DIST(Y$29,$L116,$K116,FALSE)*$S116*((1+'Inputs &amp; Summary'!$D$7)^Y$29))),IF($M116=Lists!$H$3,IF($K116&lt;1,((($R116*(1-$E116)+$Q116*(1-$F116))/$K116)*((1+'Inputs &amp; Summary'!$D$7)^Y$29)),((INT(Y$29/$K116)-INT((Y$29-1)/$K116))*($R116*(1-$E116)+$Q116*(1-$F116))*((1+'Inputs &amp; Summary'!$D$7)^Y$29))),((_xlfn.WEIBULL.DIST(Y$29,$L116,$K116,FALSE)*($R116*(1-$E116)+$Q116*(1-$F116))*((1+'Inputs &amp; Summary'!$D$7)^Y$29))))))</f>
        <v>0</v>
      </c>
      <c r="Z116" s="114">
        <f>$D116*IF(Z$29&gt;'Inputs &amp; Summary'!$D$5,0,IF(Z$29&gt;VLOOKUP($G116,Lists!$J$17:$K$21,2),IF($M116=Lists!$H$3,IF($K116&lt;1,(($S116/$K116)*((1+'Inputs &amp; Summary'!$D$7)^Z$29)),((INT(Z$29/$K116)-INT((Z$29-1)/$K116))*$S116*((1+'Inputs &amp; Summary'!$D$7)^Z$29))),(_xlfn.WEIBULL.DIST(Z$29,$L116,$K116,FALSE)*$S116*((1+'Inputs &amp; Summary'!$D$7)^Z$29))),IF($M116=Lists!$H$3,IF($K116&lt;1,((($R116*(1-$E116)+$Q116*(1-$F116))/$K116)*((1+'Inputs &amp; Summary'!$D$7)^Z$29)),((INT(Z$29/$K116)-INT((Z$29-1)/$K116))*($R116*(1-$E116)+$Q116*(1-$F116))*((1+'Inputs &amp; Summary'!$D$7)^Z$29))),((_xlfn.WEIBULL.DIST(Z$29,$L116,$K116,FALSE)*($R116*(1-$E116)+$Q116*(1-$F116))*((1+'Inputs &amp; Summary'!$D$7)^Z$29))))))</f>
        <v>0</v>
      </c>
      <c r="AA116" s="114">
        <f>$D116*IF(AA$29&gt;'Inputs &amp; Summary'!$D$5,0,IF(AA$29&gt;VLOOKUP($G116,Lists!$J$17:$K$21,2),IF($M116=Lists!$H$3,IF($K116&lt;1,(($S116/$K116)*((1+'Inputs &amp; Summary'!$D$7)^AA$29)),((INT(AA$29/$K116)-INT((AA$29-1)/$K116))*$S116*((1+'Inputs &amp; Summary'!$D$7)^AA$29))),(_xlfn.WEIBULL.DIST(AA$29,$L116,$K116,FALSE)*$S116*((1+'Inputs &amp; Summary'!$D$7)^AA$29))),IF($M116=Lists!$H$3,IF($K116&lt;1,((($R116*(1-$E116)+$Q116*(1-$F116))/$K116)*((1+'Inputs &amp; Summary'!$D$7)^AA$29)),((INT(AA$29/$K116)-INT((AA$29-1)/$K116))*($R116*(1-$E116)+$Q116*(1-$F116))*((1+'Inputs &amp; Summary'!$D$7)^AA$29))),((_xlfn.WEIBULL.DIST(AA$29,$L116,$K116,FALSE)*($R116*(1-$E116)+$Q116*(1-$F116))*((1+'Inputs &amp; Summary'!$D$7)^AA$29))))))</f>
        <v>0</v>
      </c>
      <c r="AB116" s="114">
        <f>$D116*IF(AB$29&gt;'Inputs &amp; Summary'!$D$5,0,IF(AB$29&gt;VLOOKUP($G116,Lists!$J$17:$K$21,2),IF($M116=Lists!$H$3,IF($K116&lt;1,(($S116/$K116)*((1+'Inputs &amp; Summary'!$D$7)^AB$29)),((INT(AB$29/$K116)-INT((AB$29-1)/$K116))*$S116*((1+'Inputs &amp; Summary'!$D$7)^AB$29))),(_xlfn.WEIBULL.DIST(AB$29,$L116,$K116,FALSE)*$S116*((1+'Inputs &amp; Summary'!$D$7)^AB$29))),IF($M116=Lists!$H$3,IF($K116&lt;1,((($R116*(1-$E116)+$Q116*(1-$F116))/$K116)*((1+'Inputs &amp; Summary'!$D$7)^AB$29)),((INT(AB$29/$K116)-INT((AB$29-1)/$K116))*($R116*(1-$E116)+$Q116*(1-$F116))*((1+'Inputs &amp; Summary'!$D$7)^AB$29))),((_xlfn.WEIBULL.DIST(AB$29,$L116,$K116,FALSE)*($R116*(1-$E116)+$Q116*(1-$F116))*((1+'Inputs &amp; Summary'!$D$7)^AB$29))))))</f>
        <v>0</v>
      </c>
      <c r="AC116" s="114">
        <f>$D116*IF(AC$29&gt;'Inputs &amp; Summary'!$D$5,0,IF(AC$29&gt;VLOOKUP($G116,Lists!$J$17:$K$21,2),IF($M116=Lists!$H$3,IF($K116&lt;1,(($S116/$K116)*((1+'Inputs &amp; Summary'!$D$7)^AC$29)),((INT(AC$29/$K116)-INT((AC$29-1)/$K116))*$S116*((1+'Inputs &amp; Summary'!$D$7)^AC$29))),(_xlfn.WEIBULL.DIST(AC$29,$L116,$K116,FALSE)*$S116*((1+'Inputs &amp; Summary'!$D$7)^AC$29))),IF($M116=Lists!$H$3,IF($K116&lt;1,((($R116*(1-$E116)+$Q116*(1-$F116))/$K116)*((1+'Inputs &amp; Summary'!$D$7)^AC$29)),((INT(AC$29/$K116)-INT((AC$29-1)/$K116))*($R116*(1-$E116)+$Q116*(1-$F116))*((1+'Inputs &amp; Summary'!$D$7)^AC$29))),((_xlfn.WEIBULL.DIST(AC$29,$L116,$K116,FALSE)*($R116*(1-$E116)+$Q116*(1-$F116))*((1+'Inputs &amp; Summary'!$D$7)^AC$29))))))</f>
        <v>0</v>
      </c>
      <c r="AD116" s="114">
        <f>$D116*IF(AD$29&gt;'Inputs &amp; Summary'!$D$5,0,IF(AD$29&gt;VLOOKUP($G116,Lists!$J$17:$K$21,2),IF($M116=Lists!$H$3,IF($K116&lt;1,(($S116/$K116)*((1+'Inputs &amp; Summary'!$D$7)^AD$29)),((INT(AD$29/$K116)-INT((AD$29-1)/$K116))*$S116*((1+'Inputs &amp; Summary'!$D$7)^AD$29))),(_xlfn.WEIBULL.DIST(AD$29,$L116,$K116,FALSE)*$S116*((1+'Inputs &amp; Summary'!$D$7)^AD$29))),IF($M116=Lists!$H$3,IF($K116&lt;1,((($R116*(1-$E116)+$Q116*(1-$F116))/$K116)*((1+'Inputs &amp; Summary'!$D$7)^AD$29)),((INT(AD$29/$K116)-INT((AD$29-1)/$K116))*($R116*(1-$E116)+$Q116*(1-$F116))*((1+'Inputs &amp; Summary'!$D$7)^AD$29))),((_xlfn.WEIBULL.DIST(AD$29,$L116,$K116,FALSE)*($R116*(1-$E116)+$Q116*(1-$F116))*((1+'Inputs &amp; Summary'!$D$7)^AD$29))))))</f>
        <v>0</v>
      </c>
      <c r="AE116" s="114">
        <f>$D116*IF(AE$29&gt;'Inputs &amp; Summary'!$D$5,0,IF(AE$29&gt;VLOOKUP($G116,Lists!$J$17:$K$21,2),IF($M116=Lists!$H$3,IF($K116&lt;1,(($S116/$K116)*((1+'Inputs &amp; Summary'!$D$7)^AE$29)),((INT(AE$29/$K116)-INT((AE$29-1)/$K116))*$S116*((1+'Inputs &amp; Summary'!$D$7)^AE$29))),(_xlfn.WEIBULL.DIST(AE$29,$L116,$K116,FALSE)*$S116*((1+'Inputs &amp; Summary'!$D$7)^AE$29))),IF($M116=Lists!$H$3,IF($K116&lt;1,((($R116*(1-$E116)+$Q116*(1-$F116))/$K116)*((1+'Inputs &amp; Summary'!$D$7)^AE$29)),((INT(AE$29/$K116)-INT((AE$29-1)/$K116))*($R116*(1-$E116)+$Q116*(1-$F116))*((1+'Inputs &amp; Summary'!$D$7)^AE$29))),((_xlfn.WEIBULL.DIST(AE$29,$L116,$K116,FALSE)*($R116*(1-$E116)+$Q116*(1-$F116))*((1+'Inputs &amp; Summary'!$D$7)^AE$29))))))</f>
        <v>0</v>
      </c>
      <c r="AF116" s="114">
        <f>$D116*IF(AF$29&gt;'Inputs &amp; Summary'!$D$5,0,IF(AF$29&gt;VLOOKUP($G116,Lists!$J$17:$K$21,2),IF($M116=Lists!$H$3,IF($K116&lt;1,(($S116/$K116)*((1+'Inputs &amp; Summary'!$D$7)^AF$29)),((INT(AF$29/$K116)-INT((AF$29-1)/$K116))*$S116*((1+'Inputs &amp; Summary'!$D$7)^AF$29))),(_xlfn.WEIBULL.DIST(AF$29,$L116,$K116,FALSE)*$S116*((1+'Inputs &amp; Summary'!$D$7)^AF$29))),IF($M116=Lists!$H$3,IF($K116&lt;1,((($R116*(1-$E116)+$Q116*(1-$F116))/$K116)*((1+'Inputs &amp; Summary'!$D$7)^AF$29)),((INT(AF$29/$K116)-INT((AF$29-1)/$K116))*($R116*(1-$E116)+$Q116*(1-$F116))*((1+'Inputs &amp; Summary'!$D$7)^AF$29))),((_xlfn.WEIBULL.DIST(AF$29,$L116,$K116,FALSE)*($R116*(1-$E116)+$Q116*(1-$F116))*((1+'Inputs &amp; Summary'!$D$7)^AF$29))))))</f>
        <v>0</v>
      </c>
      <c r="AG116" s="114">
        <f>$D116*IF(AG$29&gt;'Inputs &amp; Summary'!$D$5,0,IF(AG$29&gt;VLOOKUP($G116,Lists!$J$17:$K$21,2),IF($M116=Lists!$H$3,IF($K116&lt;1,(($S116/$K116)*((1+'Inputs &amp; Summary'!$D$7)^AG$29)),((INT(AG$29/$K116)-INT((AG$29-1)/$K116))*$S116*((1+'Inputs &amp; Summary'!$D$7)^AG$29))),(_xlfn.WEIBULL.DIST(AG$29,$L116,$K116,FALSE)*$S116*((1+'Inputs &amp; Summary'!$D$7)^AG$29))),IF($M116=Lists!$H$3,IF($K116&lt;1,((($R116*(1-$E116)+$Q116*(1-$F116))/$K116)*((1+'Inputs &amp; Summary'!$D$7)^AG$29)),((INT(AG$29/$K116)-INT((AG$29-1)/$K116))*($R116*(1-$E116)+$Q116*(1-$F116))*((1+'Inputs &amp; Summary'!$D$7)^AG$29))),((_xlfn.WEIBULL.DIST(AG$29,$L116,$K116,FALSE)*($R116*(1-$E116)+$Q116*(1-$F116))*((1+'Inputs &amp; Summary'!$D$7)^AG$29))))))</f>
        <v>0</v>
      </c>
      <c r="AH116" s="114">
        <f>$D116*IF(AH$29&gt;'Inputs &amp; Summary'!$D$5,0,IF(AH$29&gt;VLOOKUP($G116,Lists!$J$17:$K$21,2),IF($M116=Lists!$H$3,IF($K116&lt;1,(($S116/$K116)*((1+'Inputs &amp; Summary'!$D$7)^AH$29)),((INT(AH$29/$K116)-INT((AH$29-1)/$K116))*$S116*((1+'Inputs &amp; Summary'!$D$7)^AH$29))),(_xlfn.WEIBULL.DIST(AH$29,$L116,$K116,FALSE)*$S116*((1+'Inputs &amp; Summary'!$D$7)^AH$29))),IF($M116=Lists!$H$3,IF($K116&lt;1,((($R116*(1-$E116)+$Q116*(1-$F116))/$K116)*((1+'Inputs &amp; Summary'!$D$7)^AH$29)),((INT(AH$29/$K116)-INT((AH$29-1)/$K116))*($R116*(1-$E116)+$Q116*(1-$F116))*((1+'Inputs &amp; Summary'!$D$7)^AH$29))),((_xlfn.WEIBULL.DIST(AH$29,$L116,$K116,FALSE)*($R116*(1-$E116)+$Q116*(1-$F116))*((1+'Inputs &amp; Summary'!$D$7)^AH$29))))))</f>
        <v>0</v>
      </c>
      <c r="AI116" s="114">
        <f>$D116*IF(AI$29&gt;'Inputs &amp; Summary'!$D$5,0,IF(AI$29&gt;VLOOKUP($G116,Lists!$J$17:$K$21,2),IF($M116=Lists!$H$3,IF($K116&lt;1,(($S116/$K116)*((1+'Inputs &amp; Summary'!$D$7)^AI$29)),((INT(AI$29/$K116)-INT((AI$29-1)/$K116))*$S116*((1+'Inputs &amp; Summary'!$D$7)^AI$29))),(_xlfn.WEIBULL.DIST(AI$29,$L116,$K116,FALSE)*$S116*((1+'Inputs &amp; Summary'!$D$7)^AI$29))),IF($M116=Lists!$H$3,IF($K116&lt;1,((($R116*(1-$E116)+$Q116*(1-$F116))/$K116)*((1+'Inputs &amp; Summary'!$D$7)^AI$29)),((INT(AI$29/$K116)-INT((AI$29-1)/$K116))*($R116*(1-$E116)+$Q116*(1-$F116))*((1+'Inputs &amp; Summary'!$D$7)^AI$29))),((_xlfn.WEIBULL.DIST(AI$29,$L116,$K116,FALSE)*($R116*(1-$E116)+$Q116*(1-$F116))*((1+'Inputs &amp; Summary'!$D$7)^AI$29))))))</f>
        <v>0</v>
      </c>
      <c r="AJ116" s="114">
        <f>$D116*IF(AJ$29&gt;'Inputs &amp; Summary'!$D$5,0,IF(AJ$29&gt;VLOOKUP($G116,Lists!$J$17:$K$21,2),IF($M116=Lists!$H$3,IF($K116&lt;1,(($S116/$K116)*((1+'Inputs &amp; Summary'!$D$7)^AJ$29)),((INT(AJ$29/$K116)-INT((AJ$29-1)/$K116))*$S116*((1+'Inputs &amp; Summary'!$D$7)^AJ$29))),(_xlfn.WEIBULL.DIST(AJ$29,$L116,$K116,FALSE)*$S116*((1+'Inputs &amp; Summary'!$D$7)^AJ$29))),IF($M116=Lists!$H$3,IF($K116&lt;1,((($R116*(1-$E116)+$Q116*(1-$F116))/$K116)*((1+'Inputs &amp; Summary'!$D$7)^AJ$29)),((INT(AJ$29/$K116)-INT((AJ$29-1)/$K116))*($R116*(1-$E116)+$Q116*(1-$F116))*((1+'Inputs &amp; Summary'!$D$7)^AJ$29))),((_xlfn.WEIBULL.DIST(AJ$29,$L116,$K116,FALSE)*($R116*(1-$E116)+$Q116*(1-$F116))*((1+'Inputs &amp; Summary'!$D$7)^AJ$29))))))</f>
        <v>0</v>
      </c>
      <c r="AK116" s="114">
        <f>$D116*IF(AK$29&gt;'Inputs &amp; Summary'!$D$5,0,IF(AK$29&gt;VLOOKUP($G116,Lists!$J$17:$K$21,2),IF($M116=Lists!$H$3,IF($K116&lt;1,(($S116/$K116)*((1+'Inputs &amp; Summary'!$D$7)^AK$29)),((INT(AK$29/$K116)-INT((AK$29-1)/$K116))*$S116*((1+'Inputs &amp; Summary'!$D$7)^AK$29))),(_xlfn.WEIBULL.DIST(AK$29,$L116,$K116,FALSE)*$S116*((1+'Inputs &amp; Summary'!$D$7)^AK$29))),IF($M116=Lists!$H$3,IF($K116&lt;1,((($R116*(1-$E116)+$Q116*(1-$F116))/$K116)*((1+'Inputs &amp; Summary'!$D$7)^AK$29)),((INT(AK$29/$K116)-INT((AK$29-1)/$K116))*($R116*(1-$E116)+$Q116*(1-$F116))*((1+'Inputs &amp; Summary'!$D$7)^AK$29))),((_xlfn.WEIBULL.DIST(AK$29,$L116,$K116,FALSE)*($R116*(1-$E116)+$Q116*(1-$F116))*((1+'Inputs &amp; Summary'!$D$7)^AK$29))))))</f>
        <v>0</v>
      </c>
      <c r="AL116" s="114">
        <f>$D116*IF(AL$29&gt;'Inputs &amp; Summary'!$D$5,0,IF(AL$29&gt;VLOOKUP($G116,Lists!$J$17:$K$21,2),IF($M116=Lists!$H$3,IF($K116&lt;1,(($S116/$K116)*((1+'Inputs &amp; Summary'!$D$7)^AL$29)),((INT(AL$29/$K116)-INT((AL$29-1)/$K116))*$S116*((1+'Inputs &amp; Summary'!$D$7)^AL$29))),(_xlfn.WEIBULL.DIST(AL$29,$L116,$K116,FALSE)*$S116*((1+'Inputs &amp; Summary'!$D$7)^AL$29))),IF($M116=Lists!$H$3,IF($K116&lt;1,((($R116*(1-$E116)+$Q116*(1-$F116))/$K116)*((1+'Inputs &amp; Summary'!$D$7)^AL$29)),((INT(AL$29/$K116)-INT((AL$29-1)/$K116))*($R116*(1-$E116)+$Q116*(1-$F116))*((1+'Inputs &amp; Summary'!$D$7)^AL$29))),((_xlfn.WEIBULL.DIST(AL$29,$L116,$K116,FALSE)*($R116*(1-$E116)+$Q116*(1-$F116))*((1+'Inputs &amp; Summary'!$D$7)^AL$29))))))</f>
        <v>0</v>
      </c>
      <c r="AM116" s="114">
        <f>$D116*IF(AM$29&gt;'Inputs &amp; Summary'!$D$5,0,IF(AM$29&gt;VLOOKUP($G116,Lists!$J$17:$K$21,2),IF($M116=Lists!$H$3,IF($K116&lt;1,(($S116/$K116)*((1+'Inputs &amp; Summary'!$D$7)^AM$29)),((INT(AM$29/$K116)-INT((AM$29-1)/$K116))*$S116*((1+'Inputs &amp; Summary'!$D$7)^AM$29))),(_xlfn.WEIBULL.DIST(AM$29,$L116,$K116,FALSE)*$S116*((1+'Inputs &amp; Summary'!$D$7)^AM$29))),IF($M116=Lists!$H$3,IF($K116&lt;1,((($R116*(1-$E116)+$Q116*(1-$F116))/$K116)*((1+'Inputs &amp; Summary'!$D$7)^AM$29)),((INT(AM$29/$K116)-INT((AM$29-1)/$K116))*($R116*(1-$E116)+$Q116*(1-$F116))*((1+'Inputs &amp; Summary'!$D$7)^AM$29))),((_xlfn.WEIBULL.DIST(AM$29,$L116,$K116,FALSE)*($R116*(1-$E116)+$Q116*(1-$F116))*((1+'Inputs &amp; Summary'!$D$7)^AM$29))))))</f>
        <v>0</v>
      </c>
      <c r="AN116" s="114">
        <f>$D116*IF(AN$29&gt;'Inputs &amp; Summary'!$D$5,0,IF(AN$29&gt;VLOOKUP($G116,Lists!$J$17:$K$21,2),IF($M116=Lists!$H$3,IF($K116&lt;1,(($S116/$K116)*((1+'Inputs &amp; Summary'!$D$7)^AN$29)),((INT(AN$29/$K116)-INT((AN$29-1)/$K116))*$S116*((1+'Inputs &amp; Summary'!$D$7)^AN$29))),(_xlfn.WEIBULL.DIST(AN$29,$L116,$K116,FALSE)*$S116*((1+'Inputs &amp; Summary'!$D$7)^AN$29))),IF($M116=Lists!$H$3,IF($K116&lt;1,((($R116*(1-$E116)+$Q116*(1-$F116))/$K116)*((1+'Inputs &amp; Summary'!$D$7)^AN$29)),((INT(AN$29/$K116)-INT((AN$29-1)/$K116))*($R116*(1-$E116)+$Q116*(1-$F116))*((1+'Inputs &amp; Summary'!$D$7)^AN$29))),((_xlfn.WEIBULL.DIST(AN$29,$L116,$K116,FALSE)*($R116*(1-$E116)+$Q116*(1-$F116))*((1+'Inputs &amp; Summary'!$D$7)^AN$29))))))</f>
        <v>0</v>
      </c>
      <c r="AO116" s="114">
        <f>$D116*IF(AO$29&gt;'Inputs &amp; Summary'!$D$5,0,IF(AO$29&gt;VLOOKUP($G116,Lists!$J$17:$K$21,2),IF($M116=Lists!$H$3,IF($K116&lt;1,(($S116/$K116)*((1+'Inputs &amp; Summary'!$D$7)^AO$29)),((INT(AO$29/$K116)-INT((AO$29-1)/$K116))*$S116*((1+'Inputs &amp; Summary'!$D$7)^AO$29))),(_xlfn.WEIBULL.DIST(AO$29,$L116,$K116,FALSE)*$S116*((1+'Inputs &amp; Summary'!$D$7)^AO$29))),IF($M116=Lists!$H$3,IF($K116&lt;1,((($R116*(1-$E116)+$Q116*(1-$F116))/$K116)*((1+'Inputs &amp; Summary'!$D$7)^AO$29)),((INT(AO$29/$K116)-INT((AO$29-1)/$K116))*($R116*(1-$E116)+$Q116*(1-$F116))*((1+'Inputs &amp; Summary'!$D$7)^AO$29))),((_xlfn.WEIBULL.DIST(AO$29,$L116,$K116,FALSE)*($R116*(1-$E116)+$Q116*(1-$F116))*((1+'Inputs &amp; Summary'!$D$7)^AO$29))))))</f>
        <v>0</v>
      </c>
      <c r="AP116" s="114">
        <f>$D116*IF(AP$29&gt;'Inputs &amp; Summary'!$D$5,0,IF(AP$29&gt;VLOOKUP($G116,Lists!$J$17:$K$21,2),IF($M116=Lists!$H$3,IF($K116&lt;1,(($S116/$K116)*((1+'Inputs &amp; Summary'!$D$7)^AP$29)),((INT(AP$29/$K116)-INT((AP$29-1)/$K116))*$S116*((1+'Inputs &amp; Summary'!$D$7)^AP$29))),(_xlfn.WEIBULL.DIST(AP$29,$L116,$K116,FALSE)*$S116*((1+'Inputs &amp; Summary'!$D$7)^AP$29))),IF($M116=Lists!$H$3,IF($K116&lt;1,((($R116*(1-$E116)+$Q116*(1-$F116))/$K116)*((1+'Inputs &amp; Summary'!$D$7)^AP$29)),((INT(AP$29/$K116)-INT((AP$29-1)/$K116))*($R116*(1-$E116)+$Q116*(1-$F116))*((1+'Inputs &amp; Summary'!$D$7)^AP$29))),((_xlfn.WEIBULL.DIST(AP$29,$L116,$K116,FALSE)*($R116*(1-$E116)+$Q116*(1-$F116))*((1+'Inputs &amp; Summary'!$D$7)^AP$29))))))</f>
        <v>0</v>
      </c>
      <c r="AQ116" s="114">
        <f>$D116*IF(AQ$29&gt;'Inputs &amp; Summary'!$D$5,0,IF(AQ$29&gt;VLOOKUP($G116,Lists!$J$17:$K$21,2),IF($M116=Lists!$H$3,IF($K116&lt;1,(($S116/$K116)*((1+'Inputs &amp; Summary'!$D$7)^AQ$29)),((INT(AQ$29/$K116)-INT((AQ$29-1)/$K116))*$S116*((1+'Inputs &amp; Summary'!$D$7)^AQ$29))),(_xlfn.WEIBULL.DIST(AQ$29,$L116,$K116,FALSE)*$S116*((1+'Inputs &amp; Summary'!$D$7)^AQ$29))),IF($M116=Lists!$H$3,IF($K116&lt;1,((($R116*(1-$E116)+$Q116*(1-$F116))/$K116)*((1+'Inputs &amp; Summary'!$D$7)^AQ$29)),((INT(AQ$29/$K116)-INT((AQ$29-1)/$K116))*($R116*(1-$E116)+$Q116*(1-$F116))*((1+'Inputs &amp; Summary'!$D$7)^AQ$29))),((_xlfn.WEIBULL.DIST(AQ$29,$L116,$K116,FALSE)*($R116*(1-$E116)+$Q116*(1-$F116))*((1+'Inputs &amp; Summary'!$D$7)^AQ$29))))))</f>
        <v>0</v>
      </c>
      <c r="AR116" s="114">
        <f>$D116*IF(AR$29&gt;'Inputs &amp; Summary'!$D$5,0,IF(AR$29&gt;VLOOKUP($G116,Lists!$J$17:$K$21,2),IF($M116=Lists!$H$3,IF($K116&lt;1,(($S116/$K116)*((1+'Inputs &amp; Summary'!$D$7)^AR$29)),((INT(AR$29/$K116)-INT((AR$29-1)/$K116))*$S116*((1+'Inputs &amp; Summary'!$D$7)^AR$29))),(_xlfn.WEIBULL.DIST(AR$29,$L116,$K116,FALSE)*$S116*((1+'Inputs &amp; Summary'!$D$7)^AR$29))),IF($M116=Lists!$H$3,IF($K116&lt;1,((($R116*(1-$E116)+$Q116*(1-$F116))/$K116)*((1+'Inputs &amp; Summary'!$D$7)^AR$29)),((INT(AR$29/$K116)-INT((AR$29-1)/$K116))*($R116*(1-$E116)+$Q116*(1-$F116))*((1+'Inputs &amp; Summary'!$D$7)^AR$29))),((_xlfn.WEIBULL.DIST(AR$29,$L116,$K116,FALSE)*($R116*(1-$E116)+$Q116*(1-$F116))*((1+'Inputs &amp; Summary'!$D$7)^AR$29))))))</f>
        <v>0</v>
      </c>
      <c r="AS116" s="114">
        <f>$D116*IF(AS$29&gt;'Inputs &amp; Summary'!$D$5,0,IF(AS$29&gt;VLOOKUP($G116,Lists!$J$17:$K$21,2),IF($M116=Lists!$H$3,IF($K116&lt;1,(($S116/$K116)*((1+'Inputs &amp; Summary'!$D$7)^AS$29)),((INT(AS$29/$K116)-INT((AS$29-1)/$K116))*$S116*((1+'Inputs &amp; Summary'!$D$7)^AS$29))),(_xlfn.WEIBULL.DIST(AS$29,$L116,$K116,FALSE)*$S116*((1+'Inputs &amp; Summary'!$D$7)^AS$29))),IF($M116=Lists!$H$3,IF($K116&lt;1,((($R116*(1-$E116)+$Q116*(1-$F116))/$K116)*((1+'Inputs &amp; Summary'!$D$7)^AS$29)),((INT(AS$29/$K116)-INT((AS$29-1)/$K116))*($R116*(1-$E116)+$Q116*(1-$F116))*((1+'Inputs &amp; Summary'!$D$7)^AS$29))),((_xlfn.WEIBULL.DIST(AS$29,$L116,$K116,FALSE)*($R116*(1-$E116)+$Q116*(1-$F116))*((1+'Inputs &amp; Summary'!$D$7)^AS$29))))))</f>
        <v>0</v>
      </c>
      <c r="AT116" s="114">
        <f>$D116*IF(AT$29&gt;'Inputs &amp; Summary'!$D$5,0,IF(AT$29&gt;VLOOKUP($G116,Lists!$J$17:$K$21,2),IF($M116=Lists!$H$3,IF($K116&lt;1,(($S116/$K116)*((1+'Inputs &amp; Summary'!$D$7)^AT$29)),((INT(AT$29/$K116)-INT((AT$29-1)/$K116))*$S116*((1+'Inputs &amp; Summary'!$D$7)^AT$29))),(_xlfn.WEIBULL.DIST(AT$29,$L116,$K116,FALSE)*$S116*((1+'Inputs &amp; Summary'!$D$7)^AT$29))),IF($M116=Lists!$H$3,IF($K116&lt;1,((($R116*(1-$E116)+$Q116*(1-$F116))/$K116)*((1+'Inputs &amp; Summary'!$D$7)^AT$29)),((INT(AT$29/$K116)-INT((AT$29-1)/$K116))*($R116*(1-$E116)+$Q116*(1-$F116))*((1+'Inputs &amp; Summary'!$D$7)^AT$29))),((_xlfn.WEIBULL.DIST(AT$29,$L116,$K116,FALSE)*($R116*(1-$E116)+$Q116*(1-$F116))*((1+'Inputs &amp; Summary'!$D$7)^AT$29))))))</f>
        <v>0</v>
      </c>
      <c r="AU116" s="114">
        <f>$D116*IF(AU$29&gt;'Inputs &amp; Summary'!$D$5,0,IF(AU$29&gt;VLOOKUP($G116,Lists!$J$17:$K$21,2),IF($M116=Lists!$H$3,IF($K116&lt;1,(($S116/$K116)*((1+'Inputs &amp; Summary'!$D$7)^AU$29)),((INT(AU$29/$K116)-INT((AU$29-1)/$K116))*$S116*((1+'Inputs &amp; Summary'!$D$7)^AU$29))),(_xlfn.WEIBULL.DIST(AU$29,$L116,$K116,FALSE)*$S116*((1+'Inputs &amp; Summary'!$D$7)^AU$29))),IF($M116=Lists!$H$3,IF($K116&lt;1,((($R116*(1-$E116)+$Q116*(1-$F116))/$K116)*((1+'Inputs &amp; Summary'!$D$7)^AU$29)),((INT(AU$29/$K116)-INT((AU$29-1)/$K116))*($R116*(1-$E116)+$Q116*(1-$F116))*((1+'Inputs &amp; Summary'!$D$7)^AU$29))),((_xlfn.WEIBULL.DIST(AU$29,$L116,$K116,FALSE)*($R116*(1-$E116)+$Q116*(1-$F116))*((1+'Inputs &amp; Summary'!$D$7)^AU$29))))))</f>
        <v>0</v>
      </c>
      <c r="AV116" s="114">
        <f>$D116*IF(AV$29&gt;'Inputs &amp; Summary'!$D$5,0,IF(AV$29&gt;VLOOKUP($G116,Lists!$J$17:$K$21,2),IF($M116=Lists!$H$3,IF($K116&lt;1,(($S116/$K116)*((1+'Inputs &amp; Summary'!$D$7)^AV$29)),((INT(AV$29/$K116)-INT((AV$29-1)/$K116))*$S116*((1+'Inputs &amp; Summary'!$D$7)^AV$29))),(_xlfn.WEIBULL.DIST(AV$29,$L116,$K116,FALSE)*$S116*((1+'Inputs &amp; Summary'!$D$7)^AV$29))),IF($M116=Lists!$H$3,IF($K116&lt;1,((($R116*(1-$E116)+$Q116*(1-$F116))/$K116)*((1+'Inputs &amp; Summary'!$D$7)^AV$29)),((INT(AV$29/$K116)-INT((AV$29-1)/$K116))*($R116*(1-$E116)+$Q116*(1-$F116))*((1+'Inputs &amp; Summary'!$D$7)^AV$29))),((_xlfn.WEIBULL.DIST(AV$29,$L116,$K116,FALSE)*($R116*(1-$E116)+$Q116*(1-$F116))*((1+'Inputs &amp; Summary'!$D$7)^AV$29))))))</f>
        <v>0</v>
      </c>
      <c r="AW116" s="114">
        <f>$D116*IF(AW$29&gt;'Inputs &amp; Summary'!$D$5,0,IF(AW$29&gt;VLOOKUP($G116,Lists!$J$17:$K$21,2),IF($M116=Lists!$H$3,IF($K116&lt;1,(($S116/$K116)*((1+'Inputs &amp; Summary'!$D$7)^AW$29)),((INT(AW$29/$K116)-INT((AW$29-1)/$K116))*$S116*((1+'Inputs &amp; Summary'!$D$7)^AW$29))),(_xlfn.WEIBULL.DIST(AW$29,$L116,$K116,FALSE)*$S116*((1+'Inputs &amp; Summary'!$D$7)^AW$29))),IF($M116=Lists!$H$3,IF($K116&lt;1,((($R116*(1-$E116)+$Q116*(1-$F116))/$K116)*((1+'Inputs &amp; Summary'!$D$7)^AW$29)),((INT(AW$29/$K116)-INT((AW$29-1)/$K116))*($R116*(1-$E116)+$Q116*(1-$F116))*((1+'Inputs &amp; Summary'!$D$7)^AW$29))),((_xlfn.WEIBULL.DIST(AW$29,$L116,$K116,FALSE)*($R116*(1-$E116)+$Q116*(1-$F116))*((1+'Inputs &amp; Summary'!$D$7)^AW$29))))))</f>
        <v>0</v>
      </c>
      <c r="AX116" s="114">
        <f>$D116*IF(AX$29&gt;'Inputs &amp; Summary'!$D$5,0,IF(AX$29&gt;VLOOKUP($G116,Lists!$J$17:$K$21,2),IF($M116=Lists!$H$3,IF($K116&lt;1,(($S116/$K116)*((1+'Inputs &amp; Summary'!$D$7)^AX$29)),((INT(AX$29/$K116)-INT((AX$29-1)/$K116))*$S116*((1+'Inputs &amp; Summary'!$D$7)^AX$29))),(_xlfn.WEIBULL.DIST(AX$29,$L116,$K116,FALSE)*$S116*((1+'Inputs &amp; Summary'!$D$7)^AX$29))),IF($M116=Lists!$H$3,IF($K116&lt;1,((($R116*(1-$E116)+$Q116*(1-$F116))/$K116)*((1+'Inputs &amp; Summary'!$D$7)^AX$29)),((INT(AX$29/$K116)-INT((AX$29-1)/$K116))*($R116*(1-$E116)+$Q116*(1-$F116))*((1+'Inputs &amp; Summary'!$D$7)^AX$29))),((_xlfn.WEIBULL.DIST(AX$29,$L116,$K116,FALSE)*($R116*(1-$E116)+$Q116*(1-$F116))*((1+'Inputs &amp; Summary'!$D$7)^AX$29))))))</f>
        <v>0</v>
      </c>
      <c r="AY116" s="114">
        <f>$D116*IF(AY$29&gt;'Inputs &amp; Summary'!$D$5,0,IF(AY$29&gt;VLOOKUP($G116,Lists!$J$17:$K$21,2),IF($M116=Lists!$H$3,IF($K116&lt;1,(($S116/$K116)*((1+'Inputs &amp; Summary'!$D$7)^AY$29)),((INT(AY$29/$K116)-INT((AY$29-1)/$K116))*$S116*((1+'Inputs &amp; Summary'!$D$7)^AY$29))),(_xlfn.WEIBULL.DIST(AY$29,$L116,$K116,FALSE)*$S116*((1+'Inputs &amp; Summary'!$D$7)^AY$29))),IF($M116=Lists!$H$3,IF($K116&lt;1,((($R116*(1-$E116)+$Q116*(1-$F116))/$K116)*((1+'Inputs &amp; Summary'!$D$7)^AY$29)),((INT(AY$29/$K116)-INT((AY$29-1)/$K116))*($R116*(1-$E116)+$Q116*(1-$F116))*((1+'Inputs &amp; Summary'!$D$7)^AY$29))),((_xlfn.WEIBULL.DIST(AY$29,$L116,$K116,FALSE)*($R116*(1-$E116)+$Q116*(1-$F116))*((1+'Inputs &amp; Summary'!$D$7)^AY$29))))))</f>
        <v>0</v>
      </c>
      <c r="AZ116" s="114">
        <f>$D116*IF(AZ$29&gt;'Inputs &amp; Summary'!$D$5,0,IF(AZ$29&gt;VLOOKUP($G116,Lists!$J$17:$K$21,2),IF($M116=Lists!$H$3,IF($K116&lt;1,(($S116/$K116)*((1+'Inputs &amp; Summary'!$D$7)^AZ$29)),((INT(AZ$29/$K116)-INT((AZ$29-1)/$K116))*$S116*((1+'Inputs &amp; Summary'!$D$7)^AZ$29))),(_xlfn.WEIBULL.DIST(AZ$29,$L116,$K116,FALSE)*$S116*((1+'Inputs &amp; Summary'!$D$7)^AZ$29))),IF($M116=Lists!$H$3,IF($K116&lt;1,((($R116*(1-$E116)+$Q116*(1-$F116))/$K116)*((1+'Inputs &amp; Summary'!$D$7)^AZ$29)),((INT(AZ$29/$K116)-INT((AZ$29-1)/$K116))*($R116*(1-$E116)+$Q116*(1-$F116))*((1+'Inputs &amp; Summary'!$D$7)^AZ$29))),((_xlfn.WEIBULL.DIST(AZ$29,$L116,$K116,FALSE)*($R116*(1-$E116)+$Q116*(1-$F116))*((1+'Inputs &amp; Summary'!$D$7)^AZ$29))))))</f>
        <v>0</v>
      </c>
      <c r="BA116" s="114">
        <f>$D116*IF(BA$29&gt;'Inputs &amp; Summary'!$D$5,0,IF(BA$29&gt;VLOOKUP($G116,Lists!$J$17:$K$21,2),IF($M116=Lists!$H$3,IF($K116&lt;1,(($S116/$K116)*((1+'Inputs &amp; Summary'!$D$7)^BA$29)),((INT(BA$29/$K116)-INT((BA$29-1)/$K116))*$S116*((1+'Inputs &amp; Summary'!$D$7)^BA$29))),(_xlfn.WEIBULL.DIST(BA$29,$L116,$K116,FALSE)*$S116*((1+'Inputs &amp; Summary'!$D$7)^BA$29))),IF($M116=Lists!$H$3,IF($K116&lt;1,((($R116*(1-$E116)+$Q116*(1-$F116))/$K116)*((1+'Inputs &amp; Summary'!$D$7)^BA$29)),((INT(BA$29/$K116)-INT((BA$29-1)/$K116))*($R116*(1-$E116)+$Q116*(1-$F116))*((1+'Inputs &amp; Summary'!$D$7)^BA$29))),((_xlfn.WEIBULL.DIST(BA$29,$L116,$K116,FALSE)*($R116*(1-$E116)+$Q116*(1-$F116))*((1+'Inputs &amp; Summary'!$D$7)^BA$29))))))</f>
        <v>0</v>
      </c>
      <c r="BB116" s="114">
        <f>$D116*IF(BB$29&gt;'Inputs &amp; Summary'!$D$5,0,IF(BB$29&gt;VLOOKUP($G116,Lists!$J$17:$K$21,2),IF($M116=Lists!$H$3,IF($K116&lt;1,(($S116/$K116)*((1+'Inputs &amp; Summary'!$D$7)^BB$29)),((INT(BB$29/$K116)-INT((BB$29-1)/$K116))*$S116*((1+'Inputs &amp; Summary'!$D$7)^BB$29))),(_xlfn.WEIBULL.DIST(BB$29,$L116,$K116,FALSE)*$S116*((1+'Inputs &amp; Summary'!$D$7)^BB$29))),IF($M116=Lists!$H$3,IF($K116&lt;1,((($R116*(1-$E116)+$Q116*(1-$F116))/$K116)*((1+'Inputs &amp; Summary'!$D$7)^BB$29)),((INT(BB$29/$K116)-INT((BB$29-1)/$K116))*($R116*(1-$E116)+$Q116*(1-$F116))*((1+'Inputs &amp; Summary'!$D$7)^BB$29))),((_xlfn.WEIBULL.DIST(BB$29,$L116,$K116,FALSE)*($R116*(1-$E116)+$Q116*(1-$F116))*((1+'Inputs &amp; Summary'!$D$7)^BB$29))))))</f>
        <v>0</v>
      </c>
      <c r="BC116" s="114">
        <f>$D116*IF(BC$29&gt;'Inputs &amp; Summary'!$D$5,0,IF(BC$29&gt;VLOOKUP($G116,Lists!$J$17:$K$21,2),IF($M116=Lists!$H$3,IF($K116&lt;1,(($S116/$K116)*((1+'Inputs &amp; Summary'!$D$7)^BC$29)),((INT(BC$29/$K116)-INT((BC$29-1)/$K116))*$S116*((1+'Inputs &amp; Summary'!$D$7)^BC$29))),(_xlfn.WEIBULL.DIST(BC$29,$L116,$K116,FALSE)*$S116*((1+'Inputs &amp; Summary'!$D$7)^BC$29))),IF($M116=Lists!$H$3,IF($K116&lt;1,((($R116*(1-$E116)+$Q116*(1-$F116))/$K116)*((1+'Inputs &amp; Summary'!$D$7)^BC$29)),((INT(BC$29/$K116)-INT((BC$29-1)/$K116))*($R116*(1-$E116)+$Q116*(1-$F116))*((1+'Inputs &amp; Summary'!$D$7)^BC$29))),((_xlfn.WEIBULL.DIST(BC$29,$L116,$K116,FALSE)*($R116*(1-$E116)+$Q116*(1-$F116))*((1+'Inputs &amp; Summary'!$D$7)^BC$29))))))</f>
        <v>0</v>
      </c>
      <c r="BD116" s="114">
        <f>$D116*IF(BD$29&gt;'Inputs &amp; Summary'!$D$5,0,IF(BD$29&gt;VLOOKUP($G116,Lists!$J$17:$K$21,2),IF($M116=Lists!$H$3,IF($K116&lt;1,(($S116/$K116)*((1+'Inputs &amp; Summary'!$D$7)^BD$29)),((INT(BD$29/$K116)-INT((BD$29-1)/$K116))*$S116*((1+'Inputs &amp; Summary'!$D$7)^BD$29))),(_xlfn.WEIBULL.DIST(BD$29,$L116,$K116,FALSE)*$S116*((1+'Inputs &amp; Summary'!$D$7)^BD$29))),IF($M116=Lists!$H$3,IF($K116&lt;1,((($R116*(1-$E116)+$Q116*(1-$F116))/$K116)*((1+'Inputs &amp; Summary'!$D$7)^BD$29)),((INT(BD$29/$K116)-INT((BD$29-1)/$K116))*($R116*(1-$E116)+$Q116*(1-$F116))*((1+'Inputs &amp; Summary'!$D$7)^BD$29))),((_xlfn.WEIBULL.DIST(BD$29,$L116,$K116,FALSE)*($R116*(1-$E116)+$Q116*(1-$F116))*((1+'Inputs &amp; Summary'!$D$7)^BD$29))))))</f>
        <v>0</v>
      </c>
      <c r="BE116" s="114">
        <f>$D116*IF(BE$29&gt;'Inputs &amp; Summary'!$D$5,0,IF(BE$29&gt;VLOOKUP($G116,Lists!$J$17:$K$21,2),IF($M116=Lists!$H$3,IF($K116&lt;1,(($S116/$K116)*((1+'Inputs &amp; Summary'!$D$7)^BE$29)),((INT(BE$29/$K116)-INT((BE$29-1)/$K116))*$S116*((1+'Inputs &amp; Summary'!$D$7)^BE$29))),(_xlfn.WEIBULL.DIST(BE$29,$L116,$K116,FALSE)*$S116*((1+'Inputs &amp; Summary'!$D$7)^BE$29))),IF($M116=Lists!$H$3,IF($K116&lt;1,((($R116*(1-$E116)+$Q116*(1-$F116))/$K116)*((1+'Inputs &amp; Summary'!$D$7)^BE$29)),((INT(BE$29/$K116)-INT((BE$29-1)/$K116))*($R116*(1-$E116)+$Q116*(1-$F116))*((1+'Inputs &amp; Summary'!$D$7)^BE$29))),((_xlfn.WEIBULL.DIST(BE$29,$L116,$K116,FALSE)*($R116*(1-$E116)+$Q116*(1-$F116))*((1+'Inputs &amp; Summary'!$D$7)^BE$29))))))</f>
        <v>0</v>
      </c>
      <c r="BF116" s="114">
        <f>$D116*IF(BF$29&gt;'Inputs &amp; Summary'!$D$5,0,IF(BF$29&gt;VLOOKUP($G116,Lists!$J$17:$K$21,2),IF($M116=Lists!$H$3,IF($K116&lt;1,(($S116/$K116)*((1+'Inputs &amp; Summary'!$D$7)^BF$29)),((INT(BF$29/$K116)-INT((BF$29-1)/$K116))*$S116*((1+'Inputs &amp; Summary'!$D$7)^BF$29))),(_xlfn.WEIBULL.DIST(BF$29,$L116,$K116,FALSE)*$S116*((1+'Inputs &amp; Summary'!$D$7)^BF$29))),IF($M116=Lists!$H$3,IF($K116&lt;1,((($R116*(1-$E116)+$Q116*(1-$F116))/$K116)*((1+'Inputs &amp; Summary'!$D$7)^BF$29)),((INT(BF$29/$K116)-INT((BF$29-1)/$K116))*($R116*(1-$E116)+$Q116*(1-$F116))*((1+'Inputs &amp; Summary'!$D$7)^BF$29))),((_xlfn.WEIBULL.DIST(BF$29,$L116,$K116,FALSE)*($R116*(1-$E116)+$Q116*(1-$F116))*((1+'Inputs &amp; Summary'!$D$7)^BF$29))))))</f>
        <v>0</v>
      </c>
      <c r="BG116" s="114">
        <f>$D116*IF(BG$29&gt;'Inputs &amp; Summary'!$D$5,0,IF(BG$29&gt;VLOOKUP($G116,Lists!$J$17:$K$21,2),IF($M116=Lists!$H$3,IF($K116&lt;1,(($S116/$K116)*((1+'Inputs &amp; Summary'!$D$7)^BG$29)),((INT(BG$29/$K116)-INT((BG$29-1)/$K116))*$S116*((1+'Inputs &amp; Summary'!$D$7)^BG$29))),(_xlfn.WEIBULL.DIST(BG$29,$L116,$K116,FALSE)*$S116*((1+'Inputs &amp; Summary'!$D$7)^BG$29))),IF($M116=Lists!$H$3,IF($K116&lt;1,((($R116*(1-$E116)+$Q116*(1-$F116))/$K116)*((1+'Inputs &amp; Summary'!$D$7)^BG$29)),((INT(BG$29/$K116)-INT((BG$29-1)/$K116))*($R116*(1-$E116)+$Q116*(1-$F116))*((1+'Inputs &amp; Summary'!$D$7)^BG$29))),((_xlfn.WEIBULL.DIST(BG$29,$L116,$K116,FALSE)*($R116*(1-$E116)+$Q116*(1-$F116))*((1+'Inputs &amp; Summary'!$D$7)^BG$29))))))</f>
        <v>0</v>
      </c>
      <c r="BH116" s="114">
        <f>$D116*IF(BH$29&gt;'Inputs &amp; Summary'!$D$5,0,IF(BH$29&gt;VLOOKUP($G116,Lists!$J$17:$K$21,2),IF($M116=Lists!$H$3,IF($K116&lt;1,(($S116/$K116)*((1+'Inputs &amp; Summary'!$D$7)^BH$29)),((INT(BH$29/$K116)-INT((BH$29-1)/$K116))*$S116*((1+'Inputs &amp; Summary'!$D$7)^BH$29))),(_xlfn.WEIBULL.DIST(BH$29,$L116,$K116,FALSE)*$S116*((1+'Inputs &amp; Summary'!$D$7)^BH$29))),IF($M116=Lists!$H$3,IF($K116&lt;1,((($R116*(1-$E116)+$Q116*(1-$F116))/$K116)*((1+'Inputs &amp; Summary'!$D$7)^BH$29)),((INT(BH$29/$K116)-INT((BH$29-1)/$K116))*($R116*(1-$E116)+$Q116*(1-$F116))*((1+'Inputs &amp; Summary'!$D$7)^BH$29))),((_xlfn.WEIBULL.DIST(BH$29,$L116,$K116,FALSE)*($R116*(1-$E116)+$Q116*(1-$F116))*((1+'Inputs &amp; Summary'!$D$7)^BH$29))))))</f>
        <v>0</v>
      </c>
      <c r="BI116" s="114">
        <f>$D116*IF(BI$29&gt;'Inputs &amp; Summary'!$D$5,0,IF(BI$29&gt;VLOOKUP($G116,Lists!$J$17:$K$21,2),IF($M116=Lists!$H$3,IF($K116&lt;1,(($S116/$K116)*((1+'Inputs &amp; Summary'!$D$7)^BI$29)),((INT(BI$29/$K116)-INT((BI$29-1)/$K116))*$S116*((1+'Inputs &amp; Summary'!$D$7)^BI$29))),(_xlfn.WEIBULL.DIST(BI$29,$L116,$K116,FALSE)*$S116*((1+'Inputs &amp; Summary'!$D$7)^BI$29))),IF($M116=Lists!$H$3,IF($K116&lt;1,((($R116*(1-$E116)+$Q116*(1-$F116))/$K116)*((1+'Inputs &amp; Summary'!$D$7)^BI$29)),((INT(BI$29/$K116)-INT((BI$29-1)/$K116))*($R116*(1-$E116)+$Q116*(1-$F116))*((1+'Inputs &amp; Summary'!$D$7)^BI$29))),((_xlfn.WEIBULL.DIST(BI$29,$L116,$K116,FALSE)*($R116*(1-$E116)+$Q116*(1-$F116))*((1+'Inputs &amp; Summary'!$D$7)^BI$29))))))</f>
        <v>0</v>
      </c>
      <c r="BJ116" s="114">
        <f>$D116*IF(BJ$29&gt;'Inputs &amp; Summary'!$D$5,0,IF(BJ$29&gt;VLOOKUP($G116,Lists!$J$17:$K$21,2),IF($M116=Lists!$H$3,IF($K116&lt;1,(($S116/$K116)*((1+'Inputs &amp; Summary'!$D$7)^BJ$29)),((INT(BJ$29/$K116)-INT((BJ$29-1)/$K116))*$S116*((1+'Inputs &amp; Summary'!$D$7)^BJ$29))),(_xlfn.WEIBULL.DIST(BJ$29,$L116,$K116,FALSE)*$S116*((1+'Inputs &amp; Summary'!$D$7)^BJ$29))),IF($M116=Lists!$H$3,IF($K116&lt;1,((($R116*(1-$E116)+$Q116*(1-$F116))/$K116)*((1+'Inputs &amp; Summary'!$D$7)^BJ$29)),((INT(BJ$29/$K116)-INT((BJ$29-1)/$K116))*($R116*(1-$E116)+$Q116*(1-$F116))*((1+'Inputs &amp; Summary'!$D$7)^BJ$29))),((_xlfn.WEIBULL.DIST(BJ$29,$L116,$K116,FALSE)*($R116*(1-$E116)+$Q116*(1-$F116))*((1+'Inputs &amp; Summary'!$D$7)^BJ$29))))))</f>
        <v>0</v>
      </c>
      <c r="BK116" s="114">
        <f>$D116*IF(BK$29&gt;'Inputs &amp; Summary'!$D$5,0,IF(BK$29&gt;VLOOKUP($G116,Lists!$J$17:$K$21,2),IF($M116=Lists!$H$3,IF($K116&lt;1,(($S116/$K116)*((1+'Inputs &amp; Summary'!$D$7)^BK$29)),((INT(BK$29/$K116)-INT((BK$29-1)/$K116))*$S116*((1+'Inputs &amp; Summary'!$D$7)^BK$29))),(_xlfn.WEIBULL.DIST(BK$29,$L116,$K116,FALSE)*$S116*((1+'Inputs &amp; Summary'!$D$7)^BK$29))),IF($M116=Lists!$H$3,IF($K116&lt;1,((($R116*(1-$E116)+$Q116*(1-$F116))/$K116)*((1+'Inputs &amp; Summary'!$D$7)^BK$29)),((INT(BK$29/$K116)-INT((BK$29-1)/$K116))*($R116*(1-$E116)+$Q116*(1-$F116))*((1+'Inputs &amp; Summary'!$D$7)^BK$29))),((_xlfn.WEIBULL.DIST(BK$29,$L116,$K116,FALSE)*($R116*(1-$E116)+$Q116*(1-$F116))*((1+'Inputs &amp; Summary'!$D$7)^BK$29))))))</f>
        <v>0</v>
      </c>
      <c r="BL116" s="114">
        <f>$D116*IF(BL$29&gt;'Inputs &amp; Summary'!$D$5,0,IF(BL$29&gt;VLOOKUP($G116,Lists!$J$17:$K$21,2),IF($M116=Lists!$H$3,IF($K116&lt;1,(($S116/$K116)*((1+'Inputs &amp; Summary'!$D$7)^BL$29)),((INT(BL$29/$K116)-INT((BL$29-1)/$K116))*$S116*((1+'Inputs &amp; Summary'!$D$7)^BL$29))),(_xlfn.WEIBULL.DIST(BL$29,$L116,$K116,FALSE)*$S116*((1+'Inputs &amp; Summary'!$D$7)^BL$29))),IF($M116=Lists!$H$3,IF($K116&lt;1,((($R116*(1-$E116)+$Q116*(1-$F116))/$K116)*((1+'Inputs &amp; Summary'!$D$7)^BL$29)),((INT(BL$29/$K116)-INT((BL$29-1)/$K116))*($R116*(1-$E116)+$Q116*(1-$F116))*((1+'Inputs &amp; Summary'!$D$7)^BL$29))),((_xlfn.WEIBULL.DIST(BL$29,$L116,$K116,FALSE)*($R116*(1-$E116)+$Q116*(1-$F116))*((1+'Inputs &amp; Summary'!$D$7)^BL$29))))))</f>
        <v>0</v>
      </c>
    </row>
    <row r="117" spans="1:64" s="1" customFormat="1" x14ac:dyDescent="0.3">
      <c r="A117" s="79" t="s">
        <v>230</v>
      </c>
      <c r="B117" s="33" t="s">
        <v>152</v>
      </c>
      <c r="C117" s="33" t="s">
        <v>138</v>
      </c>
      <c r="D117" s="68">
        <v>0</v>
      </c>
      <c r="E117" s="68"/>
      <c r="F117" s="68"/>
      <c r="G117" s="213" t="s">
        <v>433</v>
      </c>
      <c r="H117" s="34"/>
      <c r="I117" s="34" t="s">
        <v>95</v>
      </c>
      <c r="J117" s="33">
        <f>VLOOKUP(I117,'Labor Rates'!$A$1:$B$16,2)</f>
        <v>23.197115384615383</v>
      </c>
      <c r="K117" s="35">
        <v>25</v>
      </c>
      <c r="L117" s="35">
        <v>1</v>
      </c>
      <c r="M117" s="36" t="s">
        <v>249</v>
      </c>
      <c r="N117" s="84">
        <v>1</v>
      </c>
      <c r="O117" s="35">
        <v>1</v>
      </c>
      <c r="P117" s="5">
        <v>20</v>
      </c>
      <c r="Q117" s="73">
        <f t="shared" si="16"/>
        <v>23.197115384615383</v>
      </c>
      <c r="R117" s="73">
        <f t="shared" si="17"/>
        <v>20</v>
      </c>
      <c r="S117" s="74">
        <f t="shared" si="18"/>
        <v>0</v>
      </c>
      <c r="T117" s="88"/>
      <c r="U117" s="80"/>
      <c r="V117" s="87">
        <f t="shared" si="19"/>
        <v>0</v>
      </c>
      <c r="W117" s="87">
        <f>NPV('Inputs &amp; Summary'!$D$6,Y117:BL117)</f>
        <v>0</v>
      </c>
      <c r="X117" s="90">
        <f t="shared" si="20"/>
        <v>0</v>
      </c>
      <c r="Y117" s="114">
        <f>$D117*IF(Y$29&gt;'Inputs &amp; Summary'!$D$5,0,IF(Y$29&gt;VLOOKUP($G117,Lists!$J$17:$K$21,2),IF($M117=Lists!$H$3,IF($K117&lt;1,(($S117/$K117)*((1+'Inputs &amp; Summary'!$D$7)^Y$29)),((INT(Y$29/$K117)-INT((Y$29-1)/$K117))*$S117*((1+'Inputs &amp; Summary'!$D$7)^Y$29))),(_xlfn.WEIBULL.DIST(Y$29,$L117,$K117,FALSE)*$S117*((1+'Inputs &amp; Summary'!$D$7)^Y$29))),IF($M117=Lists!$H$3,IF($K117&lt;1,((($R117*(1-$E117)+$Q117*(1-$F117))/$K117)*((1+'Inputs &amp; Summary'!$D$7)^Y$29)),((INT(Y$29/$K117)-INT((Y$29-1)/$K117))*($R117*(1-$E117)+$Q117*(1-$F117))*((1+'Inputs &amp; Summary'!$D$7)^Y$29))),((_xlfn.WEIBULL.DIST(Y$29,$L117,$K117,FALSE)*($R117*(1-$E117)+$Q117*(1-$F117))*((1+'Inputs &amp; Summary'!$D$7)^Y$29))))))</f>
        <v>0</v>
      </c>
      <c r="Z117" s="114">
        <f>$D117*IF(Z$29&gt;'Inputs &amp; Summary'!$D$5,0,IF(Z$29&gt;VLOOKUP($G117,Lists!$J$17:$K$21,2),IF($M117=Lists!$H$3,IF($K117&lt;1,(($S117/$K117)*((1+'Inputs &amp; Summary'!$D$7)^Z$29)),((INT(Z$29/$K117)-INT((Z$29-1)/$K117))*$S117*((1+'Inputs &amp; Summary'!$D$7)^Z$29))),(_xlfn.WEIBULL.DIST(Z$29,$L117,$K117,FALSE)*$S117*((1+'Inputs &amp; Summary'!$D$7)^Z$29))),IF($M117=Lists!$H$3,IF($K117&lt;1,((($R117*(1-$E117)+$Q117*(1-$F117))/$K117)*((1+'Inputs &amp; Summary'!$D$7)^Z$29)),((INT(Z$29/$K117)-INT((Z$29-1)/$K117))*($R117*(1-$E117)+$Q117*(1-$F117))*((1+'Inputs &amp; Summary'!$D$7)^Z$29))),((_xlfn.WEIBULL.DIST(Z$29,$L117,$K117,FALSE)*($R117*(1-$E117)+$Q117*(1-$F117))*((1+'Inputs &amp; Summary'!$D$7)^Z$29))))))</f>
        <v>0</v>
      </c>
      <c r="AA117" s="114">
        <f>$D117*IF(AA$29&gt;'Inputs &amp; Summary'!$D$5,0,IF(AA$29&gt;VLOOKUP($G117,Lists!$J$17:$K$21,2),IF($M117=Lists!$H$3,IF($K117&lt;1,(($S117/$K117)*((1+'Inputs &amp; Summary'!$D$7)^AA$29)),((INT(AA$29/$K117)-INT((AA$29-1)/$K117))*$S117*((1+'Inputs &amp; Summary'!$D$7)^AA$29))),(_xlfn.WEIBULL.DIST(AA$29,$L117,$K117,FALSE)*$S117*((1+'Inputs &amp; Summary'!$D$7)^AA$29))),IF($M117=Lists!$H$3,IF($K117&lt;1,((($R117*(1-$E117)+$Q117*(1-$F117))/$K117)*((1+'Inputs &amp; Summary'!$D$7)^AA$29)),((INT(AA$29/$K117)-INT((AA$29-1)/$K117))*($R117*(1-$E117)+$Q117*(1-$F117))*((1+'Inputs &amp; Summary'!$D$7)^AA$29))),((_xlfn.WEIBULL.DIST(AA$29,$L117,$K117,FALSE)*($R117*(1-$E117)+$Q117*(1-$F117))*((1+'Inputs &amp; Summary'!$D$7)^AA$29))))))</f>
        <v>0</v>
      </c>
      <c r="AB117" s="114">
        <f>$D117*IF(AB$29&gt;'Inputs &amp; Summary'!$D$5,0,IF(AB$29&gt;VLOOKUP($G117,Lists!$J$17:$K$21,2),IF($M117=Lists!$H$3,IF($K117&lt;1,(($S117/$K117)*((1+'Inputs &amp; Summary'!$D$7)^AB$29)),((INT(AB$29/$K117)-INT((AB$29-1)/$K117))*$S117*((1+'Inputs &amp; Summary'!$D$7)^AB$29))),(_xlfn.WEIBULL.DIST(AB$29,$L117,$K117,FALSE)*$S117*((1+'Inputs &amp; Summary'!$D$7)^AB$29))),IF($M117=Lists!$H$3,IF($K117&lt;1,((($R117*(1-$E117)+$Q117*(1-$F117))/$K117)*((1+'Inputs &amp; Summary'!$D$7)^AB$29)),((INT(AB$29/$K117)-INT((AB$29-1)/$K117))*($R117*(1-$E117)+$Q117*(1-$F117))*((1+'Inputs &amp; Summary'!$D$7)^AB$29))),((_xlfn.WEIBULL.DIST(AB$29,$L117,$K117,FALSE)*($R117*(1-$E117)+$Q117*(1-$F117))*((1+'Inputs &amp; Summary'!$D$7)^AB$29))))))</f>
        <v>0</v>
      </c>
      <c r="AC117" s="114">
        <f>$D117*IF(AC$29&gt;'Inputs &amp; Summary'!$D$5,0,IF(AC$29&gt;VLOOKUP($G117,Lists!$J$17:$K$21,2),IF($M117=Lists!$H$3,IF($K117&lt;1,(($S117/$K117)*((1+'Inputs &amp; Summary'!$D$7)^AC$29)),((INT(AC$29/$K117)-INT((AC$29-1)/$K117))*$S117*((1+'Inputs &amp; Summary'!$D$7)^AC$29))),(_xlfn.WEIBULL.DIST(AC$29,$L117,$K117,FALSE)*$S117*((1+'Inputs &amp; Summary'!$D$7)^AC$29))),IF($M117=Lists!$H$3,IF($K117&lt;1,((($R117*(1-$E117)+$Q117*(1-$F117))/$K117)*((1+'Inputs &amp; Summary'!$D$7)^AC$29)),((INT(AC$29/$K117)-INT((AC$29-1)/$K117))*($R117*(1-$E117)+$Q117*(1-$F117))*((1+'Inputs &amp; Summary'!$D$7)^AC$29))),((_xlfn.WEIBULL.DIST(AC$29,$L117,$K117,FALSE)*($R117*(1-$E117)+$Q117*(1-$F117))*((1+'Inputs &amp; Summary'!$D$7)^AC$29))))))</f>
        <v>0</v>
      </c>
      <c r="AD117" s="114">
        <f>$D117*IF(AD$29&gt;'Inputs &amp; Summary'!$D$5,0,IF(AD$29&gt;VLOOKUP($G117,Lists!$J$17:$K$21,2),IF($M117=Lists!$H$3,IF($K117&lt;1,(($S117/$K117)*((1+'Inputs &amp; Summary'!$D$7)^AD$29)),((INT(AD$29/$K117)-INT((AD$29-1)/$K117))*$S117*((1+'Inputs &amp; Summary'!$D$7)^AD$29))),(_xlfn.WEIBULL.DIST(AD$29,$L117,$K117,FALSE)*$S117*((1+'Inputs &amp; Summary'!$D$7)^AD$29))),IF($M117=Lists!$H$3,IF($K117&lt;1,((($R117*(1-$E117)+$Q117*(1-$F117))/$K117)*((1+'Inputs &amp; Summary'!$D$7)^AD$29)),((INT(AD$29/$K117)-INT((AD$29-1)/$K117))*($R117*(1-$E117)+$Q117*(1-$F117))*((1+'Inputs &amp; Summary'!$D$7)^AD$29))),((_xlfn.WEIBULL.DIST(AD$29,$L117,$K117,FALSE)*($R117*(1-$E117)+$Q117*(1-$F117))*((1+'Inputs &amp; Summary'!$D$7)^AD$29))))))</f>
        <v>0</v>
      </c>
      <c r="AE117" s="114">
        <f>$D117*IF(AE$29&gt;'Inputs &amp; Summary'!$D$5,0,IF(AE$29&gt;VLOOKUP($G117,Lists!$J$17:$K$21,2),IF($M117=Lists!$H$3,IF($K117&lt;1,(($S117/$K117)*((1+'Inputs &amp; Summary'!$D$7)^AE$29)),((INT(AE$29/$K117)-INT((AE$29-1)/$K117))*$S117*((1+'Inputs &amp; Summary'!$D$7)^AE$29))),(_xlfn.WEIBULL.DIST(AE$29,$L117,$K117,FALSE)*$S117*((1+'Inputs &amp; Summary'!$D$7)^AE$29))),IF($M117=Lists!$H$3,IF($K117&lt;1,((($R117*(1-$E117)+$Q117*(1-$F117))/$K117)*((1+'Inputs &amp; Summary'!$D$7)^AE$29)),((INT(AE$29/$K117)-INT((AE$29-1)/$K117))*($R117*(1-$E117)+$Q117*(1-$F117))*((1+'Inputs &amp; Summary'!$D$7)^AE$29))),((_xlfn.WEIBULL.DIST(AE$29,$L117,$K117,FALSE)*($R117*(1-$E117)+$Q117*(1-$F117))*((1+'Inputs &amp; Summary'!$D$7)^AE$29))))))</f>
        <v>0</v>
      </c>
      <c r="AF117" s="114">
        <f>$D117*IF(AF$29&gt;'Inputs &amp; Summary'!$D$5,0,IF(AF$29&gt;VLOOKUP($G117,Lists!$J$17:$K$21,2),IF($M117=Lists!$H$3,IF($K117&lt;1,(($S117/$K117)*((1+'Inputs &amp; Summary'!$D$7)^AF$29)),((INT(AF$29/$K117)-INT((AF$29-1)/$K117))*$S117*((1+'Inputs &amp; Summary'!$D$7)^AF$29))),(_xlfn.WEIBULL.DIST(AF$29,$L117,$K117,FALSE)*$S117*((1+'Inputs &amp; Summary'!$D$7)^AF$29))),IF($M117=Lists!$H$3,IF($K117&lt;1,((($R117*(1-$E117)+$Q117*(1-$F117))/$K117)*((1+'Inputs &amp; Summary'!$D$7)^AF$29)),((INT(AF$29/$K117)-INT((AF$29-1)/$K117))*($R117*(1-$E117)+$Q117*(1-$F117))*((1+'Inputs &amp; Summary'!$D$7)^AF$29))),((_xlfn.WEIBULL.DIST(AF$29,$L117,$K117,FALSE)*($R117*(1-$E117)+$Q117*(1-$F117))*((1+'Inputs &amp; Summary'!$D$7)^AF$29))))))</f>
        <v>0</v>
      </c>
      <c r="AG117" s="114">
        <f>$D117*IF(AG$29&gt;'Inputs &amp; Summary'!$D$5,0,IF(AG$29&gt;VLOOKUP($G117,Lists!$J$17:$K$21,2),IF($M117=Lists!$H$3,IF($K117&lt;1,(($S117/$K117)*((1+'Inputs &amp; Summary'!$D$7)^AG$29)),((INT(AG$29/$K117)-INT((AG$29-1)/$K117))*$S117*((1+'Inputs &amp; Summary'!$D$7)^AG$29))),(_xlfn.WEIBULL.DIST(AG$29,$L117,$K117,FALSE)*$S117*((1+'Inputs &amp; Summary'!$D$7)^AG$29))),IF($M117=Lists!$H$3,IF($K117&lt;1,((($R117*(1-$E117)+$Q117*(1-$F117))/$K117)*((1+'Inputs &amp; Summary'!$D$7)^AG$29)),((INT(AG$29/$K117)-INT((AG$29-1)/$K117))*($R117*(1-$E117)+$Q117*(1-$F117))*((1+'Inputs &amp; Summary'!$D$7)^AG$29))),((_xlfn.WEIBULL.DIST(AG$29,$L117,$K117,FALSE)*($R117*(1-$E117)+$Q117*(1-$F117))*((1+'Inputs &amp; Summary'!$D$7)^AG$29))))))</f>
        <v>0</v>
      </c>
      <c r="AH117" s="114">
        <f>$D117*IF(AH$29&gt;'Inputs &amp; Summary'!$D$5,0,IF(AH$29&gt;VLOOKUP($G117,Lists!$J$17:$K$21,2),IF($M117=Lists!$H$3,IF($K117&lt;1,(($S117/$K117)*((1+'Inputs &amp; Summary'!$D$7)^AH$29)),((INT(AH$29/$K117)-INT((AH$29-1)/$K117))*$S117*((1+'Inputs &amp; Summary'!$D$7)^AH$29))),(_xlfn.WEIBULL.DIST(AH$29,$L117,$K117,FALSE)*$S117*((1+'Inputs &amp; Summary'!$D$7)^AH$29))),IF($M117=Lists!$H$3,IF($K117&lt;1,((($R117*(1-$E117)+$Q117*(1-$F117))/$K117)*((1+'Inputs &amp; Summary'!$D$7)^AH$29)),((INT(AH$29/$K117)-INT((AH$29-1)/$K117))*($R117*(1-$E117)+$Q117*(1-$F117))*((1+'Inputs &amp; Summary'!$D$7)^AH$29))),((_xlfn.WEIBULL.DIST(AH$29,$L117,$K117,FALSE)*($R117*(1-$E117)+$Q117*(1-$F117))*((1+'Inputs &amp; Summary'!$D$7)^AH$29))))))</f>
        <v>0</v>
      </c>
      <c r="AI117" s="114">
        <f>$D117*IF(AI$29&gt;'Inputs &amp; Summary'!$D$5,0,IF(AI$29&gt;VLOOKUP($G117,Lists!$J$17:$K$21,2),IF($M117=Lists!$H$3,IF($K117&lt;1,(($S117/$K117)*((1+'Inputs &amp; Summary'!$D$7)^AI$29)),((INT(AI$29/$K117)-INT((AI$29-1)/$K117))*$S117*((1+'Inputs &amp; Summary'!$D$7)^AI$29))),(_xlfn.WEIBULL.DIST(AI$29,$L117,$K117,FALSE)*$S117*((1+'Inputs &amp; Summary'!$D$7)^AI$29))),IF($M117=Lists!$H$3,IF($K117&lt;1,((($R117*(1-$E117)+$Q117*(1-$F117))/$K117)*((1+'Inputs &amp; Summary'!$D$7)^AI$29)),((INT(AI$29/$K117)-INT((AI$29-1)/$K117))*($R117*(1-$E117)+$Q117*(1-$F117))*((1+'Inputs &amp; Summary'!$D$7)^AI$29))),((_xlfn.WEIBULL.DIST(AI$29,$L117,$K117,FALSE)*($R117*(1-$E117)+$Q117*(1-$F117))*((1+'Inputs &amp; Summary'!$D$7)^AI$29))))))</f>
        <v>0</v>
      </c>
      <c r="AJ117" s="114">
        <f>$D117*IF(AJ$29&gt;'Inputs &amp; Summary'!$D$5,0,IF(AJ$29&gt;VLOOKUP($G117,Lists!$J$17:$K$21,2),IF($M117=Lists!$H$3,IF($K117&lt;1,(($S117/$K117)*((1+'Inputs &amp; Summary'!$D$7)^AJ$29)),((INT(AJ$29/$K117)-INT((AJ$29-1)/$K117))*$S117*((1+'Inputs &amp; Summary'!$D$7)^AJ$29))),(_xlfn.WEIBULL.DIST(AJ$29,$L117,$K117,FALSE)*$S117*((1+'Inputs &amp; Summary'!$D$7)^AJ$29))),IF($M117=Lists!$H$3,IF($K117&lt;1,((($R117*(1-$E117)+$Q117*(1-$F117))/$K117)*((1+'Inputs &amp; Summary'!$D$7)^AJ$29)),((INT(AJ$29/$K117)-INT((AJ$29-1)/$K117))*($R117*(1-$E117)+$Q117*(1-$F117))*((1+'Inputs &amp; Summary'!$D$7)^AJ$29))),((_xlfn.WEIBULL.DIST(AJ$29,$L117,$K117,FALSE)*($R117*(1-$E117)+$Q117*(1-$F117))*((1+'Inputs &amp; Summary'!$D$7)^AJ$29))))))</f>
        <v>0</v>
      </c>
      <c r="AK117" s="114">
        <f>$D117*IF(AK$29&gt;'Inputs &amp; Summary'!$D$5,0,IF(AK$29&gt;VLOOKUP($G117,Lists!$J$17:$K$21,2),IF($M117=Lists!$H$3,IF($K117&lt;1,(($S117/$K117)*((1+'Inputs &amp; Summary'!$D$7)^AK$29)),((INT(AK$29/$K117)-INT((AK$29-1)/$K117))*$S117*((1+'Inputs &amp; Summary'!$D$7)^AK$29))),(_xlfn.WEIBULL.DIST(AK$29,$L117,$K117,FALSE)*$S117*((1+'Inputs &amp; Summary'!$D$7)^AK$29))),IF($M117=Lists!$H$3,IF($K117&lt;1,((($R117*(1-$E117)+$Q117*(1-$F117))/$K117)*((1+'Inputs &amp; Summary'!$D$7)^AK$29)),((INT(AK$29/$K117)-INT((AK$29-1)/$K117))*($R117*(1-$E117)+$Q117*(1-$F117))*((1+'Inputs &amp; Summary'!$D$7)^AK$29))),((_xlfn.WEIBULL.DIST(AK$29,$L117,$K117,FALSE)*($R117*(1-$E117)+$Q117*(1-$F117))*((1+'Inputs &amp; Summary'!$D$7)^AK$29))))))</f>
        <v>0</v>
      </c>
      <c r="AL117" s="114">
        <f>$D117*IF(AL$29&gt;'Inputs &amp; Summary'!$D$5,0,IF(AL$29&gt;VLOOKUP($G117,Lists!$J$17:$K$21,2),IF($M117=Lists!$H$3,IF($K117&lt;1,(($S117/$K117)*((1+'Inputs &amp; Summary'!$D$7)^AL$29)),((INT(AL$29/$K117)-INT((AL$29-1)/$K117))*$S117*((1+'Inputs &amp; Summary'!$D$7)^AL$29))),(_xlfn.WEIBULL.DIST(AL$29,$L117,$K117,FALSE)*$S117*((1+'Inputs &amp; Summary'!$D$7)^AL$29))),IF($M117=Lists!$H$3,IF($K117&lt;1,((($R117*(1-$E117)+$Q117*(1-$F117))/$K117)*((1+'Inputs &amp; Summary'!$D$7)^AL$29)),((INT(AL$29/$K117)-INT((AL$29-1)/$K117))*($R117*(1-$E117)+$Q117*(1-$F117))*((1+'Inputs &amp; Summary'!$D$7)^AL$29))),((_xlfn.WEIBULL.DIST(AL$29,$L117,$K117,FALSE)*($R117*(1-$E117)+$Q117*(1-$F117))*((1+'Inputs &amp; Summary'!$D$7)^AL$29))))))</f>
        <v>0</v>
      </c>
      <c r="AM117" s="114">
        <f>$D117*IF(AM$29&gt;'Inputs &amp; Summary'!$D$5,0,IF(AM$29&gt;VLOOKUP($G117,Lists!$J$17:$K$21,2),IF($M117=Lists!$H$3,IF($K117&lt;1,(($S117/$K117)*((1+'Inputs &amp; Summary'!$D$7)^AM$29)),((INT(AM$29/$K117)-INT((AM$29-1)/$K117))*$S117*((1+'Inputs &amp; Summary'!$D$7)^AM$29))),(_xlfn.WEIBULL.DIST(AM$29,$L117,$K117,FALSE)*$S117*((1+'Inputs &amp; Summary'!$D$7)^AM$29))),IF($M117=Lists!$H$3,IF($K117&lt;1,((($R117*(1-$E117)+$Q117*(1-$F117))/$K117)*((1+'Inputs &amp; Summary'!$D$7)^AM$29)),((INT(AM$29/$K117)-INT((AM$29-1)/$K117))*($R117*(1-$E117)+$Q117*(1-$F117))*((1+'Inputs &amp; Summary'!$D$7)^AM$29))),((_xlfn.WEIBULL.DIST(AM$29,$L117,$K117,FALSE)*($R117*(1-$E117)+$Q117*(1-$F117))*((1+'Inputs &amp; Summary'!$D$7)^AM$29))))))</f>
        <v>0</v>
      </c>
      <c r="AN117" s="114">
        <f>$D117*IF(AN$29&gt;'Inputs &amp; Summary'!$D$5,0,IF(AN$29&gt;VLOOKUP($G117,Lists!$J$17:$K$21,2),IF($M117=Lists!$H$3,IF($K117&lt;1,(($S117/$K117)*((1+'Inputs &amp; Summary'!$D$7)^AN$29)),((INT(AN$29/$K117)-INT((AN$29-1)/$K117))*$S117*((1+'Inputs &amp; Summary'!$D$7)^AN$29))),(_xlfn.WEIBULL.DIST(AN$29,$L117,$K117,FALSE)*$S117*((1+'Inputs &amp; Summary'!$D$7)^AN$29))),IF($M117=Lists!$H$3,IF($K117&lt;1,((($R117*(1-$E117)+$Q117*(1-$F117))/$K117)*((1+'Inputs &amp; Summary'!$D$7)^AN$29)),((INT(AN$29/$K117)-INT((AN$29-1)/$K117))*($R117*(1-$E117)+$Q117*(1-$F117))*((1+'Inputs &amp; Summary'!$D$7)^AN$29))),((_xlfn.WEIBULL.DIST(AN$29,$L117,$K117,FALSE)*($R117*(1-$E117)+$Q117*(1-$F117))*((1+'Inputs &amp; Summary'!$D$7)^AN$29))))))</f>
        <v>0</v>
      </c>
      <c r="AO117" s="114">
        <f>$D117*IF(AO$29&gt;'Inputs &amp; Summary'!$D$5,0,IF(AO$29&gt;VLOOKUP($G117,Lists!$J$17:$K$21,2),IF($M117=Lists!$H$3,IF($K117&lt;1,(($S117/$K117)*((1+'Inputs &amp; Summary'!$D$7)^AO$29)),((INT(AO$29/$K117)-INT((AO$29-1)/$K117))*$S117*((1+'Inputs &amp; Summary'!$D$7)^AO$29))),(_xlfn.WEIBULL.DIST(AO$29,$L117,$K117,FALSE)*$S117*((1+'Inputs &amp; Summary'!$D$7)^AO$29))),IF($M117=Lists!$H$3,IF($K117&lt;1,((($R117*(1-$E117)+$Q117*(1-$F117))/$K117)*((1+'Inputs &amp; Summary'!$D$7)^AO$29)),((INT(AO$29/$K117)-INT((AO$29-1)/$K117))*($R117*(1-$E117)+$Q117*(1-$F117))*((1+'Inputs &amp; Summary'!$D$7)^AO$29))),((_xlfn.WEIBULL.DIST(AO$29,$L117,$K117,FALSE)*($R117*(1-$E117)+$Q117*(1-$F117))*((1+'Inputs &amp; Summary'!$D$7)^AO$29))))))</f>
        <v>0</v>
      </c>
      <c r="AP117" s="114">
        <f>$D117*IF(AP$29&gt;'Inputs &amp; Summary'!$D$5,0,IF(AP$29&gt;VLOOKUP($G117,Lists!$J$17:$K$21,2),IF($M117=Lists!$H$3,IF($K117&lt;1,(($S117/$K117)*((1+'Inputs &amp; Summary'!$D$7)^AP$29)),((INT(AP$29/$K117)-INT((AP$29-1)/$K117))*$S117*((1+'Inputs &amp; Summary'!$D$7)^AP$29))),(_xlfn.WEIBULL.DIST(AP$29,$L117,$K117,FALSE)*$S117*((1+'Inputs &amp; Summary'!$D$7)^AP$29))),IF($M117=Lists!$H$3,IF($K117&lt;1,((($R117*(1-$E117)+$Q117*(1-$F117))/$K117)*((1+'Inputs &amp; Summary'!$D$7)^AP$29)),((INT(AP$29/$K117)-INT((AP$29-1)/$K117))*($R117*(1-$E117)+$Q117*(1-$F117))*((1+'Inputs &amp; Summary'!$D$7)^AP$29))),((_xlfn.WEIBULL.DIST(AP$29,$L117,$K117,FALSE)*($R117*(1-$E117)+$Q117*(1-$F117))*((1+'Inputs &amp; Summary'!$D$7)^AP$29))))))</f>
        <v>0</v>
      </c>
      <c r="AQ117" s="114">
        <f>$D117*IF(AQ$29&gt;'Inputs &amp; Summary'!$D$5,0,IF(AQ$29&gt;VLOOKUP($G117,Lists!$J$17:$K$21,2),IF($M117=Lists!$H$3,IF($K117&lt;1,(($S117/$K117)*((1+'Inputs &amp; Summary'!$D$7)^AQ$29)),((INT(AQ$29/$K117)-INT((AQ$29-1)/$K117))*$S117*((1+'Inputs &amp; Summary'!$D$7)^AQ$29))),(_xlfn.WEIBULL.DIST(AQ$29,$L117,$K117,FALSE)*$S117*((1+'Inputs &amp; Summary'!$D$7)^AQ$29))),IF($M117=Lists!$H$3,IF($K117&lt;1,((($R117*(1-$E117)+$Q117*(1-$F117))/$K117)*((1+'Inputs &amp; Summary'!$D$7)^AQ$29)),((INT(AQ$29/$K117)-INT((AQ$29-1)/$K117))*($R117*(1-$E117)+$Q117*(1-$F117))*((1+'Inputs &amp; Summary'!$D$7)^AQ$29))),((_xlfn.WEIBULL.DIST(AQ$29,$L117,$K117,FALSE)*($R117*(1-$E117)+$Q117*(1-$F117))*((1+'Inputs &amp; Summary'!$D$7)^AQ$29))))))</f>
        <v>0</v>
      </c>
      <c r="AR117" s="114">
        <f>$D117*IF(AR$29&gt;'Inputs &amp; Summary'!$D$5,0,IF(AR$29&gt;VLOOKUP($G117,Lists!$J$17:$K$21,2),IF($M117=Lists!$H$3,IF($K117&lt;1,(($S117/$K117)*((1+'Inputs &amp; Summary'!$D$7)^AR$29)),((INT(AR$29/$K117)-INT((AR$29-1)/$K117))*$S117*((1+'Inputs &amp; Summary'!$D$7)^AR$29))),(_xlfn.WEIBULL.DIST(AR$29,$L117,$K117,FALSE)*$S117*((1+'Inputs &amp; Summary'!$D$7)^AR$29))),IF($M117=Lists!$H$3,IF($K117&lt;1,((($R117*(1-$E117)+$Q117*(1-$F117))/$K117)*((1+'Inputs &amp; Summary'!$D$7)^AR$29)),((INT(AR$29/$K117)-INT((AR$29-1)/$K117))*($R117*(1-$E117)+$Q117*(1-$F117))*((1+'Inputs &amp; Summary'!$D$7)^AR$29))),((_xlfn.WEIBULL.DIST(AR$29,$L117,$K117,FALSE)*($R117*(1-$E117)+$Q117*(1-$F117))*((1+'Inputs &amp; Summary'!$D$7)^AR$29))))))</f>
        <v>0</v>
      </c>
      <c r="AS117" s="114">
        <f>$D117*IF(AS$29&gt;'Inputs &amp; Summary'!$D$5,0,IF(AS$29&gt;VLOOKUP($G117,Lists!$J$17:$K$21,2),IF($M117=Lists!$H$3,IF($K117&lt;1,(($S117/$K117)*((1+'Inputs &amp; Summary'!$D$7)^AS$29)),((INT(AS$29/$K117)-INT((AS$29-1)/$K117))*$S117*((1+'Inputs &amp; Summary'!$D$7)^AS$29))),(_xlfn.WEIBULL.DIST(AS$29,$L117,$K117,FALSE)*$S117*((1+'Inputs &amp; Summary'!$D$7)^AS$29))),IF($M117=Lists!$H$3,IF($K117&lt;1,((($R117*(1-$E117)+$Q117*(1-$F117))/$K117)*((1+'Inputs &amp; Summary'!$D$7)^AS$29)),((INT(AS$29/$K117)-INT((AS$29-1)/$K117))*($R117*(1-$E117)+$Q117*(1-$F117))*((1+'Inputs &amp; Summary'!$D$7)^AS$29))),((_xlfn.WEIBULL.DIST(AS$29,$L117,$K117,FALSE)*($R117*(1-$E117)+$Q117*(1-$F117))*((1+'Inputs &amp; Summary'!$D$7)^AS$29))))))</f>
        <v>0</v>
      </c>
      <c r="AT117" s="114">
        <f>$D117*IF(AT$29&gt;'Inputs &amp; Summary'!$D$5,0,IF(AT$29&gt;VLOOKUP($G117,Lists!$J$17:$K$21,2),IF($M117=Lists!$H$3,IF($K117&lt;1,(($S117/$K117)*((1+'Inputs &amp; Summary'!$D$7)^AT$29)),((INT(AT$29/$K117)-INT((AT$29-1)/$K117))*$S117*((1+'Inputs &amp; Summary'!$D$7)^AT$29))),(_xlfn.WEIBULL.DIST(AT$29,$L117,$K117,FALSE)*$S117*((1+'Inputs &amp; Summary'!$D$7)^AT$29))),IF($M117=Lists!$H$3,IF($K117&lt;1,((($R117*(1-$E117)+$Q117*(1-$F117))/$K117)*((1+'Inputs &amp; Summary'!$D$7)^AT$29)),((INT(AT$29/$K117)-INT((AT$29-1)/$K117))*($R117*(1-$E117)+$Q117*(1-$F117))*((1+'Inputs &amp; Summary'!$D$7)^AT$29))),((_xlfn.WEIBULL.DIST(AT$29,$L117,$K117,FALSE)*($R117*(1-$E117)+$Q117*(1-$F117))*((1+'Inputs &amp; Summary'!$D$7)^AT$29))))))</f>
        <v>0</v>
      </c>
      <c r="AU117" s="114">
        <f>$D117*IF(AU$29&gt;'Inputs &amp; Summary'!$D$5,0,IF(AU$29&gt;VLOOKUP($G117,Lists!$J$17:$K$21,2),IF($M117=Lists!$H$3,IF($K117&lt;1,(($S117/$K117)*((1+'Inputs &amp; Summary'!$D$7)^AU$29)),((INT(AU$29/$K117)-INT((AU$29-1)/$K117))*$S117*((1+'Inputs &amp; Summary'!$D$7)^AU$29))),(_xlfn.WEIBULL.DIST(AU$29,$L117,$K117,FALSE)*$S117*((1+'Inputs &amp; Summary'!$D$7)^AU$29))),IF($M117=Lists!$H$3,IF($K117&lt;1,((($R117*(1-$E117)+$Q117*(1-$F117))/$K117)*((1+'Inputs &amp; Summary'!$D$7)^AU$29)),((INT(AU$29/$K117)-INT((AU$29-1)/$K117))*($R117*(1-$E117)+$Q117*(1-$F117))*((1+'Inputs &amp; Summary'!$D$7)^AU$29))),((_xlfn.WEIBULL.DIST(AU$29,$L117,$K117,FALSE)*($R117*(1-$E117)+$Q117*(1-$F117))*((1+'Inputs &amp; Summary'!$D$7)^AU$29))))))</f>
        <v>0</v>
      </c>
      <c r="AV117" s="114">
        <f>$D117*IF(AV$29&gt;'Inputs &amp; Summary'!$D$5,0,IF(AV$29&gt;VLOOKUP($G117,Lists!$J$17:$K$21,2),IF($M117=Lists!$H$3,IF($K117&lt;1,(($S117/$K117)*((1+'Inputs &amp; Summary'!$D$7)^AV$29)),((INT(AV$29/$K117)-INT((AV$29-1)/$K117))*$S117*((1+'Inputs &amp; Summary'!$D$7)^AV$29))),(_xlfn.WEIBULL.DIST(AV$29,$L117,$K117,FALSE)*$S117*((1+'Inputs &amp; Summary'!$D$7)^AV$29))),IF($M117=Lists!$H$3,IF($K117&lt;1,((($R117*(1-$E117)+$Q117*(1-$F117))/$K117)*((1+'Inputs &amp; Summary'!$D$7)^AV$29)),((INT(AV$29/$K117)-INT((AV$29-1)/$K117))*($R117*(1-$E117)+$Q117*(1-$F117))*((1+'Inputs &amp; Summary'!$D$7)^AV$29))),((_xlfn.WEIBULL.DIST(AV$29,$L117,$K117,FALSE)*($R117*(1-$E117)+$Q117*(1-$F117))*((1+'Inputs &amp; Summary'!$D$7)^AV$29))))))</f>
        <v>0</v>
      </c>
      <c r="AW117" s="114">
        <f>$D117*IF(AW$29&gt;'Inputs &amp; Summary'!$D$5,0,IF(AW$29&gt;VLOOKUP($G117,Lists!$J$17:$K$21,2),IF($M117=Lists!$H$3,IF($K117&lt;1,(($S117/$K117)*((1+'Inputs &amp; Summary'!$D$7)^AW$29)),((INT(AW$29/$K117)-INT((AW$29-1)/$K117))*$S117*((1+'Inputs &amp; Summary'!$D$7)^AW$29))),(_xlfn.WEIBULL.DIST(AW$29,$L117,$K117,FALSE)*$S117*((1+'Inputs &amp; Summary'!$D$7)^AW$29))),IF($M117=Lists!$H$3,IF($K117&lt;1,((($R117*(1-$E117)+$Q117*(1-$F117))/$K117)*((1+'Inputs &amp; Summary'!$D$7)^AW$29)),((INT(AW$29/$K117)-INT((AW$29-1)/$K117))*($R117*(1-$E117)+$Q117*(1-$F117))*((1+'Inputs &amp; Summary'!$D$7)^AW$29))),((_xlfn.WEIBULL.DIST(AW$29,$L117,$K117,FALSE)*($R117*(1-$E117)+$Q117*(1-$F117))*((1+'Inputs &amp; Summary'!$D$7)^AW$29))))))</f>
        <v>0</v>
      </c>
      <c r="AX117" s="114">
        <f>$D117*IF(AX$29&gt;'Inputs &amp; Summary'!$D$5,0,IF(AX$29&gt;VLOOKUP($G117,Lists!$J$17:$K$21,2),IF($M117=Lists!$H$3,IF($K117&lt;1,(($S117/$K117)*((1+'Inputs &amp; Summary'!$D$7)^AX$29)),((INT(AX$29/$K117)-INT((AX$29-1)/$K117))*$S117*((1+'Inputs &amp; Summary'!$D$7)^AX$29))),(_xlfn.WEIBULL.DIST(AX$29,$L117,$K117,FALSE)*$S117*((1+'Inputs &amp; Summary'!$D$7)^AX$29))),IF($M117=Lists!$H$3,IF($K117&lt;1,((($R117*(1-$E117)+$Q117*(1-$F117))/$K117)*((1+'Inputs &amp; Summary'!$D$7)^AX$29)),((INT(AX$29/$K117)-INT((AX$29-1)/$K117))*($R117*(1-$E117)+$Q117*(1-$F117))*((1+'Inputs &amp; Summary'!$D$7)^AX$29))),((_xlfn.WEIBULL.DIST(AX$29,$L117,$K117,FALSE)*($R117*(1-$E117)+$Q117*(1-$F117))*((1+'Inputs &amp; Summary'!$D$7)^AX$29))))))</f>
        <v>0</v>
      </c>
      <c r="AY117" s="114">
        <f>$D117*IF(AY$29&gt;'Inputs &amp; Summary'!$D$5,0,IF(AY$29&gt;VLOOKUP($G117,Lists!$J$17:$K$21,2),IF($M117=Lists!$H$3,IF($K117&lt;1,(($S117/$K117)*((1+'Inputs &amp; Summary'!$D$7)^AY$29)),((INT(AY$29/$K117)-INT((AY$29-1)/$K117))*$S117*((1+'Inputs &amp; Summary'!$D$7)^AY$29))),(_xlfn.WEIBULL.DIST(AY$29,$L117,$K117,FALSE)*$S117*((1+'Inputs &amp; Summary'!$D$7)^AY$29))),IF($M117=Lists!$H$3,IF($K117&lt;1,((($R117*(1-$E117)+$Q117*(1-$F117))/$K117)*((1+'Inputs &amp; Summary'!$D$7)^AY$29)),((INT(AY$29/$K117)-INT((AY$29-1)/$K117))*($R117*(1-$E117)+$Q117*(1-$F117))*((1+'Inputs &amp; Summary'!$D$7)^AY$29))),((_xlfn.WEIBULL.DIST(AY$29,$L117,$K117,FALSE)*($R117*(1-$E117)+$Q117*(1-$F117))*((1+'Inputs &amp; Summary'!$D$7)^AY$29))))))</f>
        <v>0</v>
      </c>
      <c r="AZ117" s="114">
        <f>$D117*IF(AZ$29&gt;'Inputs &amp; Summary'!$D$5,0,IF(AZ$29&gt;VLOOKUP($G117,Lists!$J$17:$K$21,2),IF($M117=Lists!$H$3,IF($K117&lt;1,(($S117/$K117)*((1+'Inputs &amp; Summary'!$D$7)^AZ$29)),((INT(AZ$29/$K117)-INT((AZ$29-1)/$K117))*$S117*((1+'Inputs &amp; Summary'!$D$7)^AZ$29))),(_xlfn.WEIBULL.DIST(AZ$29,$L117,$K117,FALSE)*$S117*((1+'Inputs &amp; Summary'!$D$7)^AZ$29))),IF($M117=Lists!$H$3,IF($K117&lt;1,((($R117*(1-$E117)+$Q117*(1-$F117))/$K117)*((1+'Inputs &amp; Summary'!$D$7)^AZ$29)),((INT(AZ$29/$K117)-INT((AZ$29-1)/$K117))*($R117*(1-$E117)+$Q117*(1-$F117))*((1+'Inputs &amp; Summary'!$D$7)^AZ$29))),((_xlfn.WEIBULL.DIST(AZ$29,$L117,$K117,FALSE)*($R117*(1-$E117)+$Q117*(1-$F117))*((1+'Inputs &amp; Summary'!$D$7)^AZ$29))))))</f>
        <v>0</v>
      </c>
      <c r="BA117" s="114">
        <f>$D117*IF(BA$29&gt;'Inputs &amp; Summary'!$D$5,0,IF(BA$29&gt;VLOOKUP($G117,Lists!$J$17:$K$21,2),IF($M117=Lists!$H$3,IF($K117&lt;1,(($S117/$K117)*((1+'Inputs &amp; Summary'!$D$7)^BA$29)),((INT(BA$29/$K117)-INT((BA$29-1)/$K117))*$S117*((1+'Inputs &amp; Summary'!$D$7)^BA$29))),(_xlfn.WEIBULL.DIST(BA$29,$L117,$K117,FALSE)*$S117*((1+'Inputs &amp; Summary'!$D$7)^BA$29))),IF($M117=Lists!$H$3,IF($K117&lt;1,((($R117*(1-$E117)+$Q117*(1-$F117))/$K117)*((1+'Inputs &amp; Summary'!$D$7)^BA$29)),((INT(BA$29/$K117)-INT((BA$29-1)/$K117))*($R117*(1-$E117)+$Q117*(1-$F117))*((1+'Inputs &amp; Summary'!$D$7)^BA$29))),((_xlfn.WEIBULL.DIST(BA$29,$L117,$K117,FALSE)*($R117*(1-$E117)+$Q117*(1-$F117))*((1+'Inputs &amp; Summary'!$D$7)^BA$29))))))</f>
        <v>0</v>
      </c>
      <c r="BB117" s="114">
        <f>$D117*IF(BB$29&gt;'Inputs &amp; Summary'!$D$5,0,IF(BB$29&gt;VLOOKUP($G117,Lists!$J$17:$K$21,2),IF($M117=Lists!$H$3,IF($K117&lt;1,(($S117/$K117)*((1+'Inputs &amp; Summary'!$D$7)^BB$29)),((INT(BB$29/$K117)-INT((BB$29-1)/$K117))*$S117*((1+'Inputs &amp; Summary'!$D$7)^BB$29))),(_xlfn.WEIBULL.DIST(BB$29,$L117,$K117,FALSE)*$S117*((1+'Inputs &amp; Summary'!$D$7)^BB$29))),IF($M117=Lists!$H$3,IF($K117&lt;1,((($R117*(1-$E117)+$Q117*(1-$F117))/$K117)*((1+'Inputs &amp; Summary'!$D$7)^BB$29)),((INT(BB$29/$K117)-INT((BB$29-1)/$K117))*($R117*(1-$E117)+$Q117*(1-$F117))*((1+'Inputs &amp; Summary'!$D$7)^BB$29))),((_xlfn.WEIBULL.DIST(BB$29,$L117,$K117,FALSE)*($R117*(1-$E117)+$Q117*(1-$F117))*((1+'Inputs &amp; Summary'!$D$7)^BB$29))))))</f>
        <v>0</v>
      </c>
      <c r="BC117" s="114">
        <f>$D117*IF(BC$29&gt;'Inputs &amp; Summary'!$D$5,0,IF(BC$29&gt;VLOOKUP($G117,Lists!$J$17:$K$21,2),IF($M117=Lists!$H$3,IF($K117&lt;1,(($S117/$K117)*((1+'Inputs &amp; Summary'!$D$7)^BC$29)),((INT(BC$29/$K117)-INT((BC$29-1)/$K117))*$S117*((1+'Inputs &amp; Summary'!$D$7)^BC$29))),(_xlfn.WEIBULL.DIST(BC$29,$L117,$K117,FALSE)*$S117*((1+'Inputs &amp; Summary'!$D$7)^BC$29))),IF($M117=Lists!$H$3,IF($K117&lt;1,((($R117*(1-$E117)+$Q117*(1-$F117))/$K117)*((1+'Inputs &amp; Summary'!$D$7)^BC$29)),((INT(BC$29/$K117)-INT((BC$29-1)/$K117))*($R117*(1-$E117)+$Q117*(1-$F117))*((1+'Inputs &amp; Summary'!$D$7)^BC$29))),((_xlfn.WEIBULL.DIST(BC$29,$L117,$K117,FALSE)*($R117*(1-$E117)+$Q117*(1-$F117))*((1+'Inputs &amp; Summary'!$D$7)^BC$29))))))</f>
        <v>0</v>
      </c>
      <c r="BD117" s="114">
        <f>$D117*IF(BD$29&gt;'Inputs &amp; Summary'!$D$5,0,IF(BD$29&gt;VLOOKUP($G117,Lists!$J$17:$K$21,2),IF($M117=Lists!$H$3,IF($K117&lt;1,(($S117/$K117)*((1+'Inputs &amp; Summary'!$D$7)^BD$29)),((INT(BD$29/$K117)-INT((BD$29-1)/$K117))*$S117*((1+'Inputs &amp; Summary'!$D$7)^BD$29))),(_xlfn.WEIBULL.DIST(BD$29,$L117,$K117,FALSE)*$S117*((1+'Inputs &amp; Summary'!$D$7)^BD$29))),IF($M117=Lists!$H$3,IF($K117&lt;1,((($R117*(1-$E117)+$Q117*(1-$F117))/$K117)*((1+'Inputs &amp; Summary'!$D$7)^BD$29)),((INT(BD$29/$K117)-INT((BD$29-1)/$K117))*($R117*(1-$E117)+$Q117*(1-$F117))*((1+'Inputs &amp; Summary'!$D$7)^BD$29))),((_xlfn.WEIBULL.DIST(BD$29,$L117,$K117,FALSE)*($R117*(1-$E117)+$Q117*(1-$F117))*((1+'Inputs &amp; Summary'!$D$7)^BD$29))))))</f>
        <v>0</v>
      </c>
      <c r="BE117" s="114">
        <f>$D117*IF(BE$29&gt;'Inputs &amp; Summary'!$D$5,0,IF(BE$29&gt;VLOOKUP($G117,Lists!$J$17:$K$21,2),IF($M117=Lists!$H$3,IF($K117&lt;1,(($S117/$K117)*((1+'Inputs &amp; Summary'!$D$7)^BE$29)),((INT(BE$29/$K117)-INT((BE$29-1)/$K117))*$S117*((1+'Inputs &amp; Summary'!$D$7)^BE$29))),(_xlfn.WEIBULL.DIST(BE$29,$L117,$K117,FALSE)*$S117*((1+'Inputs &amp; Summary'!$D$7)^BE$29))),IF($M117=Lists!$H$3,IF($K117&lt;1,((($R117*(1-$E117)+$Q117*(1-$F117))/$K117)*((1+'Inputs &amp; Summary'!$D$7)^BE$29)),((INT(BE$29/$K117)-INT((BE$29-1)/$K117))*($R117*(1-$E117)+$Q117*(1-$F117))*((1+'Inputs &amp; Summary'!$D$7)^BE$29))),((_xlfn.WEIBULL.DIST(BE$29,$L117,$K117,FALSE)*($R117*(1-$E117)+$Q117*(1-$F117))*((1+'Inputs &amp; Summary'!$D$7)^BE$29))))))</f>
        <v>0</v>
      </c>
      <c r="BF117" s="114">
        <f>$D117*IF(BF$29&gt;'Inputs &amp; Summary'!$D$5,0,IF(BF$29&gt;VLOOKUP($G117,Lists!$J$17:$K$21,2),IF($M117=Lists!$H$3,IF($K117&lt;1,(($S117/$K117)*((1+'Inputs &amp; Summary'!$D$7)^BF$29)),((INT(BF$29/$K117)-INT((BF$29-1)/$K117))*$S117*((1+'Inputs &amp; Summary'!$D$7)^BF$29))),(_xlfn.WEIBULL.DIST(BF$29,$L117,$K117,FALSE)*$S117*((1+'Inputs &amp; Summary'!$D$7)^BF$29))),IF($M117=Lists!$H$3,IF($K117&lt;1,((($R117*(1-$E117)+$Q117*(1-$F117))/$K117)*((1+'Inputs &amp; Summary'!$D$7)^BF$29)),((INT(BF$29/$K117)-INT((BF$29-1)/$K117))*($R117*(1-$E117)+$Q117*(1-$F117))*((1+'Inputs &amp; Summary'!$D$7)^BF$29))),((_xlfn.WEIBULL.DIST(BF$29,$L117,$K117,FALSE)*($R117*(1-$E117)+$Q117*(1-$F117))*((1+'Inputs &amp; Summary'!$D$7)^BF$29))))))</f>
        <v>0</v>
      </c>
      <c r="BG117" s="114">
        <f>$D117*IF(BG$29&gt;'Inputs &amp; Summary'!$D$5,0,IF(BG$29&gt;VLOOKUP($G117,Lists!$J$17:$K$21,2),IF($M117=Lists!$H$3,IF($K117&lt;1,(($S117/$K117)*((1+'Inputs &amp; Summary'!$D$7)^BG$29)),((INT(BG$29/$K117)-INT((BG$29-1)/$K117))*$S117*((1+'Inputs &amp; Summary'!$D$7)^BG$29))),(_xlfn.WEIBULL.DIST(BG$29,$L117,$K117,FALSE)*$S117*((1+'Inputs &amp; Summary'!$D$7)^BG$29))),IF($M117=Lists!$H$3,IF($K117&lt;1,((($R117*(1-$E117)+$Q117*(1-$F117))/$K117)*((1+'Inputs &amp; Summary'!$D$7)^BG$29)),((INT(BG$29/$K117)-INT((BG$29-1)/$K117))*($R117*(1-$E117)+$Q117*(1-$F117))*((1+'Inputs &amp; Summary'!$D$7)^BG$29))),((_xlfn.WEIBULL.DIST(BG$29,$L117,$K117,FALSE)*($R117*(1-$E117)+$Q117*(1-$F117))*((1+'Inputs &amp; Summary'!$D$7)^BG$29))))))</f>
        <v>0</v>
      </c>
      <c r="BH117" s="114">
        <f>$D117*IF(BH$29&gt;'Inputs &amp; Summary'!$D$5,0,IF(BH$29&gt;VLOOKUP($G117,Lists!$J$17:$K$21,2),IF($M117=Lists!$H$3,IF($K117&lt;1,(($S117/$K117)*((1+'Inputs &amp; Summary'!$D$7)^BH$29)),((INT(BH$29/$K117)-INT((BH$29-1)/$K117))*$S117*((1+'Inputs &amp; Summary'!$D$7)^BH$29))),(_xlfn.WEIBULL.DIST(BH$29,$L117,$K117,FALSE)*$S117*((1+'Inputs &amp; Summary'!$D$7)^BH$29))),IF($M117=Lists!$H$3,IF($K117&lt;1,((($R117*(1-$E117)+$Q117*(1-$F117))/$K117)*((1+'Inputs &amp; Summary'!$D$7)^BH$29)),((INT(BH$29/$K117)-INT((BH$29-1)/$K117))*($R117*(1-$E117)+$Q117*(1-$F117))*((1+'Inputs &amp; Summary'!$D$7)^BH$29))),((_xlfn.WEIBULL.DIST(BH$29,$L117,$K117,FALSE)*($R117*(1-$E117)+$Q117*(1-$F117))*((1+'Inputs &amp; Summary'!$D$7)^BH$29))))))</f>
        <v>0</v>
      </c>
      <c r="BI117" s="114">
        <f>$D117*IF(BI$29&gt;'Inputs &amp; Summary'!$D$5,0,IF(BI$29&gt;VLOOKUP($G117,Lists!$J$17:$K$21,2),IF($M117=Lists!$H$3,IF($K117&lt;1,(($S117/$K117)*((1+'Inputs &amp; Summary'!$D$7)^BI$29)),((INT(BI$29/$K117)-INT((BI$29-1)/$K117))*$S117*((1+'Inputs &amp; Summary'!$D$7)^BI$29))),(_xlfn.WEIBULL.DIST(BI$29,$L117,$K117,FALSE)*$S117*((1+'Inputs &amp; Summary'!$D$7)^BI$29))),IF($M117=Lists!$H$3,IF($K117&lt;1,((($R117*(1-$E117)+$Q117*(1-$F117))/$K117)*((1+'Inputs &amp; Summary'!$D$7)^BI$29)),((INT(BI$29/$K117)-INT((BI$29-1)/$K117))*($R117*(1-$E117)+$Q117*(1-$F117))*((1+'Inputs &amp; Summary'!$D$7)^BI$29))),((_xlfn.WEIBULL.DIST(BI$29,$L117,$K117,FALSE)*($R117*(1-$E117)+$Q117*(1-$F117))*((1+'Inputs &amp; Summary'!$D$7)^BI$29))))))</f>
        <v>0</v>
      </c>
      <c r="BJ117" s="114">
        <f>$D117*IF(BJ$29&gt;'Inputs &amp; Summary'!$D$5,0,IF(BJ$29&gt;VLOOKUP($G117,Lists!$J$17:$K$21,2),IF($M117=Lists!$H$3,IF($K117&lt;1,(($S117/$K117)*((1+'Inputs &amp; Summary'!$D$7)^BJ$29)),((INT(BJ$29/$K117)-INT((BJ$29-1)/$K117))*$S117*((1+'Inputs &amp; Summary'!$D$7)^BJ$29))),(_xlfn.WEIBULL.DIST(BJ$29,$L117,$K117,FALSE)*$S117*((1+'Inputs &amp; Summary'!$D$7)^BJ$29))),IF($M117=Lists!$H$3,IF($K117&lt;1,((($R117*(1-$E117)+$Q117*(1-$F117))/$K117)*((1+'Inputs &amp; Summary'!$D$7)^BJ$29)),((INT(BJ$29/$K117)-INT((BJ$29-1)/$K117))*($R117*(1-$E117)+$Q117*(1-$F117))*((1+'Inputs &amp; Summary'!$D$7)^BJ$29))),((_xlfn.WEIBULL.DIST(BJ$29,$L117,$K117,FALSE)*($R117*(1-$E117)+$Q117*(1-$F117))*((1+'Inputs &amp; Summary'!$D$7)^BJ$29))))))</f>
        <v>0</v>
      </c>
      <c r="BK117" s="114">
        <f>$D117*IF(BK$29&gt;'Inputs &amp; Summary'!$D$5,0,IF(BK$29&gt;VLOOKUP($G117,Lists!$J$17:$K$21,2),IF($M117=Lists!$H$3,IF($K117&lt;1,(($S117/$K117)*((1+'Inputs &amp; Summary'!$D$7)^BK$29)),((INT(BK$29/$K117)-INT((BK$29-1)/$K117))*$S117*((1+'Inputs &amp; Summary'!$D$7)^BK$29))),(_xlfn.WEIBULL.DIST(BK$29,$L117,$K117,FALSE)*$S117*((1+'Inputs &amp; Summary'!$D$7)^BK$29))),IF($M117=Lists!$H$3,IF($K117&lt;1,((($R117*(1-$E117)+$Q117*(1-$F117))/$K117)*((1+'Inputs &amp; Summary'!$D$7)^BK$29)),((INT(BK$29/$K117)-INT((BK$29-1)/$K117))*($R117*(1-$E117)+$Q117*(1-$F117))*((1+'Inputs &amp; Summary'!$D$7)^BK$29))),((_xlfn.WEIBULL.DIST(BK$29,$L117,$K117,FALSE)*($R117*(1-$E117)+$Q117*(1-$F117))*((1+'Inputs &amp; Summary'!$D$7)^BK$29))))))</f>
        <v>0</v>
      </c>
      <c r="BL117" s="114">
        <f>$D117*IF(BL$29&gt;'Inputs &amp; Summary'!$D$5,0,IF(BL$29&gt;VLOOKUP($G117,Lists!$J$17:$K$21,2),IF($M117=Lists!$H$3,IF($K117&lt;1,(($S117/$K117)*((1+'Inputs &amp; Summary'!$D$7)^BL$29)),((INT(BL$29/$K117)-INT((BL$29-1)/$K117))*$S117*((1+'Inputs &amp; Summary'!$D$7)^BL$29))),(_xlfn.WEIBULL.DIST(BL$29,$L117,$K117,FALSE)*$S117*((1+'Inputs &amp; Summary'!$D$7)^BL$29))),IF($M117=Lists!$H$3,IF($K117&lt;1,((($R117*(1-$E117)+$Q117*(1-$F117))/$K117)*((1+'Inputs &amp; Summary'!$D$7)^BL$29)),((INT(BL$29/$K117)-INT((BL$29-1)/$K117))*($R117*(1-$E117)+$Q117*(1-$F117))*((1+'Inputs &amp; Summary'!$D$7)^BL$29))),((_xlfn.WEIBULL.DIST(BL$29,$L117,$K117,FALSE)*($R117*(1-$E117)+$Q117*(1-$F117))*((1+'Inputs &amp; Summary'!$D$7)^BL$29))))))</f>
        <v>0</v>
      </c>
    </row>
    <row r="118" spans="1:64" s="1" customFormat="1" ht="28.8" x14ac:dyDescent="0.3">
      <c r="A118" s="79" t="s">
        <v>231</v>
      </c>
      <c r="B118" s="33" t="s">
        <v>152</v>
      </c>
      <c r="C118" s="33" t="s">
        <v>235</v>
      </c>
      <c r="D118" s="68">
        <v>0</v>
      </c>
      <c r="E118" s="68"/>
      <c r="F118" s="68"/>
      <c r="G118" s="213" t="s">
        <v>433</v>
      </c>
      <c r="H118" s="34" t="s">
        <v>287</v>
      </c>
      <c r="I118" s="34" t="s">
        <v>96</v>
      </c>
      <c r="J118" s="33">
        <f>VLOOKUP(I118,'Labor Rates'!$A$1:$B$16,2)</f>
        <v>14.423076923076923</v>
      </c>
      <c r="K118" s="35">
        <v>25</v>
      </c>
      <c r="L118" s="35">
        <v>1</v>
      </c>
      <c r="M118" s="36" t="s">
        <v>249</v>
      </c>
      <c r="N118" s="84">
        <f>'Inputs &amp; Summary'!$D$23</f>
        <v>103.04449648711943</v>
      </c>
      <c r="O118" s="35">
        <v>0.25</v>
      </c>
      <c r="P118" s="5">
        <v>10</v>
      </c>
      <c r="Q118" s="73">
        <f t="shared" si="16"/>
        <v>371.55467483336332</v>
      </c>
      <c r="R118" s="73">
        <f t="shared" si="17"/>
        <v>1030.4449648711943</v>
      </c>
      <c r="S118" s="74">
        <f t="shared" si="18"/>
        <v>0</v>
      </c>
      <c r="T118" s="88"/>
      <c r="U118" s="80"/>
      <c r="V118" s="87">
        <f t="shared" si="19"/>
        <v>0</v>
      </c>
      <c r="W118" s="87">
        <f>NPV('Inputs &amp; Summary'!$D$6,Y118:BL118)</f>
        <v>0</v>
      </c>
      <c r="X118" s="90">
        <f t="shared" si="20"/>
        <v>0</v>
      </c>
      <c r="Y118" s="114">
        <f>$D118*IF(Y$29&gt;'Inputs &amp; Summary'!$D$5,0,IF(Y$29&gt;VLOOKUP($G118,Lists!$J$17:$K$21,2),IF($M118=Lists!$H$3,IF($K118&lt;1,(($S118/$K118)*((1+'Inputs &amp; Summary'!$D$7)^Y$29)),((INT(Y$29/$K118)-INT((Y$29-1)/$K118))*$S118*((1+'Inputs &amp; Summary'!$D$7)^Y$29))),(_xlfn.WEIBULL.DIST(Y$29,$L118,$K118,FALSE)*$S118*((1+'Inputs &amp; Summary'!$D$7)^Y$29))),IF($M118=Lists!$H$3,IF($K118&lt;1,((($R118*(1-$E118)+$Q118*(1-$F118))/$K118)*((1+'Inputs &amp; Summary'!$D$7)^Y$29)),((INT(Y$29/$K118)-INT((Y$29-1)/$K118))*($R118*(1-$E118)+$Q118*(1-$F118))*((1+'Inputs &amp; Summary'!$D$7)^Y$29))),((_xlfn.WEIBULL.DIST(Y$29,$L118,$K118,FALSE)*($R118*(1-$E118)+$Q118*(1-$F118))*((1+'Inputs &amp; Summary'!$D$7)^Y$29))))))</f>
        <v>0</v>
      </c>
      <c r="Z118" s="114">
        <f>$D118*IF(Z$29&gt;'Inputs &amp; Summary'!$D$5,0,IF(Z$29&gt;VLOOKUP($G118,Lists!$J$17:$K$21,2),IF($M118=Lists!$H$3,IF($K118&lt;1,(($S118/$K118)*((1+'Inputs &amp; Summary'!$D$7)^Z$29)),((INT(Z$29/$K118)-INT((Z$29-1)/$K118))*$S118*((1+'Inputs &amp; Summary'!$D$7)^Z$29))),(_xlfn.WEIBULL.DIST(Z$29,$L118,$K118,FALSE)*$S118*((1+'Inputs &amp; Summary'!$D$7)^Z$29))),IF($M118=Lists!$H$3,IF($K118&lt;1,((($R118*(1-$E118)+$Q118*(1-$F118))/$K118)*((1+'Inputs &amp; Summary'!$D$7)^Z$29)),((INT(Z$29/$K118)-INT((Z$29-1)/$K118))*($R118*(1-$E118)+$Q118*(1-$F118))*((1+'Inputs &amp; Summary'!$D$7)^Z$29))),((_xlfn.WEIBULL.DIST(Z$29,$L118,$K118,FALSE)*($R118*(1-$E118)+$Q118*(1-$F118))*((1+'Inputs &amp; Summary'!$D$7)^Z$29))))))</f>
        <v>0</v>
      </c>
      <c r="AA118" s="114">
        <f>$D118*IF(AA$29&gt;'Inputs &amp; Summary'!$D$5,0,IF(AA$29&gt;VLOOKUP($G118,Lists!$J$17:$K$21,2),IF($M118=Lists!$H$3,IF($K118&lt;1,(($S118/$K118)*((1+'Inputs &amp; Summary'!$D$7)^AA$29)),((INT(AA$29/$K118)-INT((AA$29-1)/$K118))*$S118*((1+'Inputs &amp; Summary'!$D$7)^AA$29))),(_xlfn.WEIBULL.DIST(AA$29,$L118,$K118,FALSE)*$S118*((1+'Inputs &amp; Summary'!$D$7)^AA$29))),IF($M118=Lists!$H$3,IF($K118&lt;1,((($R118*(1-$E118)+$Q118*(1-$F118))/$K118)*((1+'Inputs &amp; Summary'!$D$7)^AA$29)),((INT(AA$29/$K118)-INT((AA$29-1)/$K118))*($R118*(1-$E118)+$Q118*(1-$F118))*((1+'Inputs &amp; Summary'!$D$7)^AA$29))),((_xlfn.WEIBULL.DIST(AA$29,$L118,$K118,FALSE)*($R118*(1-$E118)+$Q118*(1-$F118))*((1+'Inputs &amp; Summary'!$D$7)^AA$29))))))</f>
        <v>0</v>
      </c>
      <c r="AB118" s="114">
        <f>$D118*IF(AB$29&gt;'Inputs &amp; Summary'!$D$5,0,IF(AB$29&gt;VLOOKUP($G118,Lists!$J$17:$K$21,2),IF($M118=Lists!$H$3,IF($K118&lt;1,(($S118/$K118)*((1+'Inputs &amp; Summary'!$D$7)^AB$29)),((INT(AB$29/$K118)-INT((AB$29-1)/$K118))*$S118*((1+'Inputs &amp; Summary'!$D$7)^AB$29))),(_xlfn.WEIBULL.DIST(AB$29,$L118,$K118,FALSE)*$S118*((1+'Inputs &amp; Summary'!$D$7)^AB$29))),IF($M118=Lists!$H$3,IF($K118&lt;1,((($R118*(1-$E118)+$Q118*(1-$F118))/$K118)*((1+'Inputs &amp; Summary'!$D$7)^AB$29)),((INT(AB$29/$K118)-INT((AB$29-1)/$K118))*($R118*(1-$E118)+$Q118*(1-$F118))*((1+'Inputs &amp; Summary'!$D$7)^AB$29))),((_xlfn.WEIBULL.DIST(AB$29,$L118,$K118,FALSE)*($R118*(1-$E118)+$Q118*(1-$F118))*((1+'Inputs &amp; Summary'!$D$7)^AB$29))))))</f>
        <v>0</v>
      </c>
      <c r="AC118" s="114">
        <f>$D118*IF(AC$29&gt;'Inputs &amp; Summary'!$D$5,0,IF(AC$29&gt;VLOOKUP($G118,Lists!$J$17:$K$21,2),IF($M118=Lists!$H$3,IF($K118&lt;1,(($S118/$K118)*((1+'Inputs &amp; Summary'!$D$7)^AC$29)),((INT(AC$29/$K118)-INT((AC$29-1)/$K118))*$S118*((1+'Inputs &amp; Summary'!$D$7)^AC$29))),(_xlfn.WEIBULL.DIST(AC$29,$L118,$K118,FALSE)*$S118*((1+'Inputs &amp; Summary'!$D$7)^AC$29))),IF($M118=Lists!$H$3,IF($K118&lt;1,((($R118*(1-$E118)+$Q118*(1-$F118))/$K118)*((1+'Inputs &amp; Summary'!$D$7)^AC$29)),((INT(AC$29/$K118)-INT((AC$29-1)/$K118))*($R118*(1-$E118)+$Q118*(1-$F118))*((1+'Inputs &amp; Summary'!$D$7)^AC$29))),((_xlfn.WEIBULL.DIST(AC$29,$L118,$K118,FALSE)*($R118*(1-$E118)+$Q118*(1-$F118))*((1+'Inputs &amp; Summary'!$D$7)^AC$29))))))</f>
        <v>0</v>
      </c>
      <c r="AD118" s="114">
        <f>$D118*IF(AD$29&gt;'Inputs &amp; Summary'!$D$5,0,IF(AD$29&gt;VLOOKUP($G118,Lists!$J$17:$K$21,2),IF($M118=Lists!$H$3,IF($K118&lt;1,(($S118/$K118)*((1+'Inputs &amp; Summary'!$D$7)^AD$29)),((INT(AD$29/$K118)-INT((AD$29-1)/$K118))*$S118*((1+'Inputs &amp; Summary'!$D$7)^AD$29))),(_xlfn.WEIBULL.DIST(AD$29,$L118,$K118,FALSE)*$S118*((1+'Inputs &amp; Summary'!$D$7)^AD$29))),IF($M118=Lists!$H$3,IF($K118&lt;1,((($R118*(1-$E118)+$Q118*(1-$F118))/$K118)*((1+'Inputs &amp; Summary'!$D$7)^AD$29)),((INT(AD$29/$K118)-INT((AD$29-1)/$K118))*($R118*(1-$E118)+$Q118*(1-$F118))*((1+'Inputs &amp; Summary'!$D$7)^AD$29))),((_xlfn.WEIBULL.DIST(AD$29,$L118,$K118,FALSE)*($R118*(1-$E118)+$Q118*(1-$F118))*((1+'Inputs &amp; Summary'!$D$7)^AD$29))))))</f>
        <v>0</v>
      </c>
      <c r="AE118" s="114">
        <f>$D118*IF(AE$29&gt;'Inputs &amp; Summary'!$D$5,0,IF(AE$29&gt;VLOOKUP($G118,Lists!$J$17:$K$21,2),IF($M118=Lists!$H$3,IF($K118&lt;1,(($S118/$K118)*((1+'Inputs &amp; Summary'!$D$7)^AE$29)),((INT(AE$29/$K118)-INT((AE$29-1)/$K118))*$S118*((1+'Inputs &amp; Summary'!$D$7)^AE$29))),(_xlfn.WEIBULL.DIST(AE$29,$L118,$K118,FALSE)*$S118*((1+'Inputs &amp; Summary'!$D$7)^AE$29))),IF($M118=Lists!$H$3,IF($K118&lt;1,((($R118*(1-$E118)+$Q118*(1-$F118))/$K118)*((1+'Inputs &amp; Summary'!$D$7)^AE$29)),((INT(AE$29/$K118)-INT((AE$29-1)/$K118))*($R118*(1-$E118)+$Q118*(1-$F118))*((1+'Inputs &amp; Summary'!$D$7)^AE$29))),((_xlfn.WEIBULL.DIST(AE$29,$L118,$K118,FALSE)*($R118*(1-$E118)+$Q118*(1-$F118))*((1+'Inputs &amp; Summary'!$D$7)^AE$29))))))</f>
        <v>0</v>
      </c>
      <c r="AF118" s="114">
        <f>$D118*IF(AF$29&gt;'Inputs &amp; Summary'!$D$5,0,IF(AF$29&gt;VLOOKUP($G118,Lists!$J$17:$K$21,2),IF($M118=Lists!$H$3,IF($K118&lt;1,(($S118/$K118)*((1+'Inputs &amp; Summary'!$D$7)^AF$29)),((INT(AF$29/$K118)-INT((AF$29-1)/$K118))*$S118*((1+'Inputs &amp; Summary'!$D$7)^AF$29))),(_xlfn.WEIBULL.DIST(AF$29,$L118,$K118,FALSE)*$S118*((1+'Inputs &amp; Summary'!$D$7)^AF$29))),IF($M118=Lists!$H$3,IF($K118&lt;1,((($R118*(1-$E118)+$Q118*(1-$F118))/$K118)*((1+'Inputs &amp; Summary'!$D$7)^AF$29)),((INT(AF$29/$K118)-INT((AF$29-1)/$K118))*($R118*(1-$E118)+$Q118*(1-$F118))*((1+'Inputs &amp; Summary'!$D$7)^AF$29))),((_xlfn.WEIBULL.DIST(AF$29,$L118,$K118,FALSE)*($R118*(1-$E118)+$Q118*(1-$F118))*((1+'Inputs &amp; Summary'!$D$7)^AF$29))))))</f>
        <v>0</v>
      </c>
      <c r="AG118" s="114">
        <f>$D118*IF(AG$29&gt;'Inputs &amp; Summary'!$D$5,0,IF(AG$29&gt;VLOOKUP($G118,Lists!$J$17:$K$21,2),IF($M118=Lists!$H$3,IF($K118&lt;1,(($S118/$K118)*((1+'Inputs &amp; Summary'!$D$7)^AG$29)),((INT(AG$29/$K118)-INT((AG$29-1)/$K118))*$S118*((1+'Inputs &amp; Summary'!$D$7)^AG$29))),(_xlfn.WEIBULL.DIST(AG$29,$L118,$K118,FALSE)*$S118*((1+'Inputs &amp; Summary'!$D$7)^AG$29))),IF($M118=Lists!$H$3,IF($K118&lt;1,((($R118*(1-$E118)+$Q118*(1-$F118))/$K118)*((1+'Inputs &amp; Summary'!$D$7)^AG$29)),((INT(AG$29/$K118)-INT((AG$29-1)/$K118))*($R118*(1-$E118)+$Q118*(1-$F118))*((1+'Inputs &amp; Summary'!$D$7)^AG$29))),((_xlfn.WEIBULL.DIST(AG$29,$L118,$K118,FALSE)*($R118*(1-$E118)+$Q118*(1-$F118))*((1+'Inputs &amp; Summary'!$D$7)^AG$29))))))</f>
        <v>0</v>
      </c>
      <c r="AH118" s="114">
        <f>$D118*IF(AH$29&gt;'Inputs &amp; Summary'!$D$5,0,IF(AH$29&gt;VLOOKUP($G118,Lists!$J$17:$K$21,2),IF($M118=Lists!$H$3,IF($K118&lt;1,(($S118/$K118)*((1+'Inputs &amp; Summary'!$D$7)^AH$29)),((INT(AH$29/$K118)-INT((AH$29-1)/$K118))*$S118*((1+'Inputs &amp; Summary'!$D$7)^AH$29))),(_xlfn.WEIBULL.DIST(AH$29,$L118,$K118,FALSE)*$S118*((1+'Inputs &amp; Summary'!$D$7)^AH$29))),IF($M118=Lists!$H$3,IF($K118&lt;1,((($R118*(1-$E118)+$Q118*(1-$F118))/$K118)*((1+'Inputs &amp; Summary'!$D$7)^AH$29)),((INT(AH$29/$K118)-INT((AH$29-1)/$K118))*($R118*(1-$E118)+$Q118*(1-$F118))*((1+'Inputs &amp; Summary'!$D$7)^AH$29))),((_xlfn.WEIBULL.DIST(AH$29,$L118,$K118,FALSE)*($R118*(1-$E118)+$Q118*(1-$F118))*((1+'Inputs &amp; Summary'!$D$7)^AH$29))))))</f>
        <v>0</v>
      </c>
      <c r="AI118" s="114">
        <f>$D118*IF(AI$29&gt;'Inputs &amp; Summary'!$D$5,0,IF(AI$29&gt;VLOOKUP($G118,Lists!$J$17:$K$21,2),IF($M118=Lists!$H$3,IF($K118&lt;1,(($S118/$K118)*((1+'Inputs &amp; Summary'!$D$7)^AI$29)),((INT(AI$29/$K118)-INT((AI$29-1)/$K118))*$S118*((1+'Inputs &amp; Summary'!$D$7)^AI$29))),(_xlfn.WEIBULL.DIST(AI$29,$L118,$K118,FALSE)*$S118*((1+'Inputs &amp; Summary'!$D$7)^AI$29))),IF($M118=Lists!$H$3,IF($K118&lt;1,((($R118*(1-$E118)+$Q118*(1-$F118))/$K118)*((1+'Inputs &amp; Summary'!$D$7)^AI$29)),((INT(AI$29/$K118)-INT((AI$29-1)/$K118))*($R118*(1-$E118)+$Q118*(1-$F118))*((1+'Inputs &amp; Summary'!$D$7)^AI$29))),((_xlfn.WEIBULL.DIST(AI$29,$L118,$K118,FALSE)*($R118*(1-$E118)+$Q118*(1-$F118))*((1+'Inputs &amp; Summary'!$D$7)^AI$29))))))</f>
        <v>0</v>
      </c>
      <c r="AJ118" s="114">
        <f>$D118*IF(AJ$29&gt;'Inputs &amp; Summary'!$D$5,0,IF(AJ$29&gt;VLOOKUP($G118,Lists!$J$17:$K$21,2),IF($M118=Lists!$H$3,IF($K118&lt;1,(($S118/$K118)*((1+'Inputs &amp; Summary'!$D$7)^AJ$29)),((INT(AJ$29/$K118)-INT((AJ$29-1)/$K118))*$S118*((1+'Inputs &amp; Summary'!$D$7)^AJ$29))),(_xlfn.WEIBULL.DIST(AJ$29,$L118,$K118,FALSE)*$S118*((1+'Inputs &amp; Summary'!$D$7)^AJ$29))),IF($M118=Lists!$H$3,IF($K118&lt;1,((($R118*(1-$E118)+$Q118*(1-$F118))/$K118)*((1+'Inputs &amp; Summary'!$D$7)^AJ$29)),((INT(AJ$29/$K118)-INT((AJ$29-1)/$K118))*($R118*(1-$E118)+$Q118*(1-$F118))*((1+'Inputs &amp; Summary'!$D$7)^AJ$29))),((_xlfn.WEIBULL.DIST(AJ$29,$L118,$K118,FALSE)*($R118*(1-$E118)+$Q118*(1-$F118))*((1+'Inputs &amp; Summary'!$D$7)^AJ$29))))))</f>
        <v>0</v>
      </c>
      <c r="AK118" s="114">
        <f>$D118*IF(AK$29&gt;'Inputs &amp; Summary'!$D$5,0,IF(AK$29&gt;VLOOKUP($G118,Lists!$J$17:$K$21,2),IF($M118=Lists!$H$3,IF($K118&lt;1,(($S118/$K118)*((1+'Inputs &amp; Summary'!$D$7)^AK$29)),((INT(AK$29/$K118)-INT((AK$29-1)/$K118))*$S118*((1+'Inputs &amp; Summary'!$D$7)^AK$29))),(_xlfn.WEIBULL.DIST(AK$29,$L118,$K118,FALSE)*$S118*((1+'Inputs &amp; Summary'!$D$7)^AK$29))),IF($M118=Lists!$H$3,IF($K118&lt;1,((($R118*(1-$E118)+$Q118*(1-$F118))/$K118)*((1+'Inputs &amp; Summary'!$D$7)^AK$29)),((INT(AK$29/$K118)-INT((AK$29-1)/$K118))*($R118*(1-$E118)+$Q118*(1-$F118))*((1+'Inputs &amp; Summary'!$D$7)^AK$29))),((_xlfn.WEIBULL.DIST(AK$29,$L118,$K118,FALSE)*($R118*(1-$E118)+$Q118*(1-$F118))*((1+'Inputs &amp; Summary'!$D$7)^AK$29))))))</f>
        <v>0</v>
      </c>
      <c r="AL118" s="114">
        <f>$D118*IF(AL$29&gt;'Inputs &amp; Summary'!$D$5,0,IF(AL$29&gt;VLOOKUP($G118,Lists!$J$17:$K$21,2),IF($M118=Lists!$H$3,IF($K118&lt;1,(($S118/$K118)*((1+'Inputs &amp; Summary'!$D$7)^AL$29)),((INT(AL$29/$K118)-INT((AL$29-1)/$K118))*$S118*((1+'Inputs &amp; Summary'!$D$7)^AL$29))),(_xlfn.WEIBULL.DIST(AL$29,$L118,$K118,FALSE)*$S118*((1+'Inputs &amp; Summary'!$D$7)^AL$29))),IF($M118=Lists!$H$3,IF($K118&lt;1,((($R118*(1-$E118)+$Q118*(1-$F118))/$K118)*((1+'Inputs &amp; Summary'!$D$7)^AL$29)),((INT(AL$29/$K118)-INT((AL$29-1)/$K118))*($R118*(1-$E118)+$Q118*(1-$F118))*((1+'Inputs &amp; Summary'!$D$7)^AL$29))),((_xlfn.WEIBULL.DIST(AL$29,$L118,$K118,FALSE)*($R118*(1-$E118)+$Q118*(1-$F118))*((1+'Inputs &amp; Summary'!$D$7)^AL$29))))))</f>
        <v>0</v>
      </c>
      <c r="AM118" s="114">
        <f>$D118*IF(AM$29&gt;'Inputs &amp; Summary'!$D$5,0,IF(AM$29&gt;VLOOKUP($G118,Lists!$J$17:$K$21,2),IF($M118=Lists!$H$3,IF($K118&lt;1,(($S118/$K118)*((1+'Inputs &amp; Summary'!$D$7)^AM$29)),((INT(AM$29/$K118)-INT((AM$29-1)/$K118))*$S118*((1+'Inputs &amp; Summary'!$D$7)^AM$29))),(_xlfn.WEIBULL.DIST(AM$29,$L118,$K118,FALSE)*$S118*((1+'Inputs &amp; Summary'!$D$7)^AM$29))),IF($M118=Lists!$H$3,IF($K118&lt;1,((($R118*(1-$E118)+$Q118*(1-$F118))/$K118)*((1+'Inputs &amp; Summary'!$D$7)^AM$29)),((INT(AM$29/$K118)-INT((AM$29-1)/$K118))*($R118*(1-$E118)+$Q118*(1-$F118))*((1+'Inputs &amp; Summary'!$D$7)^AM$29))),((_xlfn.WEIBULL.DIST(AM$29,$L118,$K118,FALSE)*($R118*(1-$E118)+$Q118*(1-$F118))*((1+'Inputs &amp; Summary'!$D$7)^AM$29))))))</f>
        <v>0</v>
      </c>
      <c r="AN118" s="114">
        <f>$D118*IF(AN$29&gt;'Inputs &amp; Summary'!$D$5,0,IF(AN$29&gt;VLOOKUP($G118,Lists!$J$17:$K$21,2),IF($M118=Lists!$H$3,IF($K118&lt;1,(($S118/$K118)*((1+'Inputs &amp; Summary'!$D$7)^AN$29)),((INT(AN$29/$K118)-INT((AN$29-1)/$K118))*$S118*((1+'Inputs &amp; Summary'!$D$7)^AN$29))),(_xlfn.WEIBULL.DIST(AN$29,$L118,$K118,FALSE)*$S118*((1+'Inputs &amp; Summary'!$D$7)^AN$29))),IF($M118=Lists!$H$3,IF($K118&lt;1,((($R118*(1-$E118)+$Q118*(1-$F118))/$K118)*((1+'Inputs &amp; Summary'!$D$7)^AN$29)),((INT(AN$29/$K118)-INT((AN$29-1)/$K118))*($R118*(1-$E118)+$Q118*(1-$F118))*((1+'Inputs &amp; Summary'!$D$7)^AN$29))),((_xlfn.WEIBULL.DIST(AN$29,$L118,$K118,FALSE)*($R118*(1-$E118)+$Q118*(1-$F118))*((1+'Inputs &amp; Summary'!$D$7)^AN$29))))))</f>
        <v>0</v>
      </c>
      <c r="AO118" s="114">
        <f>$D118*IF(AO$29&gt;'Inputs &amp; Summary'!$D$5,0,IF(AO$29&gt;VLOOKUP($G118,Lists!$J$17:$K$21,2),IF($M118=Lists!$H$3,IF($K118&lt;1,(($S118/$K118)*((1+'Inputs &amp; Summary'!$D$7)^AO$29)),((INT(AO$29/$K118)-INT((AO$29-1)/$K118))*$S118*((1+'Inputs &amp; Summary'!$D$7)^AO$29))),(_xlfn.WEIBULL.DIST(AO$29,$L118,$K118,FALSE)*$S118*((1+'Inputs &amp; Summary'!$D$7)^AO$29))),IF($M118=Lists!$H$3,IF($K118&lt;1,((($R118*(1-$E118)+$Q118*(1-$F118))/$K118)*((1+'Inputs &amp; Summary'!$D$7)^AO$29)),((INT(AO$29/$K118)-INT((AO$29-1)/$K118))*($R118*(1-$E118)+$Q118*(1-$F118))*((1+'Inputs &amp; Summary'!$D$7)^AO$29))),((_xlfn.WEIBULL.DIST(AO$29,$L118,$K118,FALSE)*($R118*(1-$E118)+$Q118*(1-$F118))*((1+'Inputs &amp; Summary'!$D$7)^AO$29))))))</f>
        <v>0</v>
      </c>
      <c r="AP118" s="114">
        <f>$D118*IF(AP$29&gt;'Inputs &amp; Summary'!$D$5,0,IF(AP$29&gt;VLOOKUP($G118,Lists!$J$17:$K$21,2),IF($M118=Lists!$H$3,IF($K118&lt;1,(($S118/$K118)*((1+'Inputs &amp; Summary'!$D$7)^AP$29)),((INT(AP$29/$K118)-INT((AP$29-1)/$K118))*$S118*((1+'Inputs &amp; Summary'!$D$7)^AP$29))),(_xlfn.WEIBULL.DIST(AP$29,$L118,$K118,FALSE)*$S118*((1+'Inputs &amp; Summary'!$D$7)^AP$29))),IF($M118=Lists!$H$3,IF($K118&lt;1,((($R118*(1-$E118)+$Q118*(1-$F118))/$K118)*((1+'Inputs &amp; Summary'!$D$7)^AP$29)),((INT(AP$29/$K118)-INT((AP$29-1)/$K118))*($R118*(1-$E118)+$Q118*(1-$F118))*((1+'Inputs &amp; Summary'!$D$7)^AP$29))),((_xlfn.WEIBULL.DIST(AP$29,$L118,$K118,FALSE)*($R118*(1-$E118)+$Q118*(1-$F118))*((1+'Inputs &amp; Summary'!$D$7)^AP$29))))))</f>
        <v>0</v>
      </c>
      <c r="AQ118" s="114">
        <f>$D118*IF(AQ$29&gt;'Inputs &amp; Summary'!$D$5,0,IF(AQ$29&gt;VLOOKUP($G118,Lists!$J$17:$K$21,2),IF($M118=Lists!$H$3,IF($K118&lt;1,(($S118/$K118)*((1+'Inputs &amp; Summary'!$D$7)^AQ$29)),((INT(AQ$29/$K118)-INT((AQ$29-1)/$K118))*$S118*((1+'Inputs &amp; Summary'!$D$7)^AQ$29))),(_xlfn.WEIBULL.DIST(AQ$29,$L118,$K118,FALSE)*$S118*((1+'Inputs &amp; Summary'!$D$7)^AQ$29))),IF($M118=Lists!$H$3,IF($K118&lt;1,((($R118*(1-$E118)+$Q118*(1-$F118))/$K118)*((1+'Inputs &amp; Summary'!$D$7)^AQ$29)),((INT(AQ$29/$K118)-INT((AQ$29-1)/$K118))*($R118*(1-$E118)+$Q118*(1-$F118))*((1+'Inputs &amp; Summary'!$D$7)^AQ$29))),((_xlfn.WEIBULL.DIST(AQ$29,$L118,$K118,FALSE)*($R118*(1-$E118)+$Q118*(1-$F118))*((1+'Inputs &amp; Summary'!$D$7)^AQ$29))))))</f>
        <v>0</v>
      </c>
      <c r="AR118" s="114">
        <f>$D118*IF(AR$29&gt;'Inputs &amp; Summary'!$D$5,0,IF(AR$29&gt;VLOOKUP($G118,Lists!$J$17:$K$21,2),IF($M118=Lists!$H$3,IF($K118&lt;1,(($S118/$K118)*((1+'Inputs &amp; Summary'!$D$7)^AR$29)),((INT(AR$29/$K118)-INT((AR$29-1)/$K118))*$S118*((1+'Inputs &amp; Summary'!$D$7)^AR$29))),(_xlfn.WEIBULL.DIST(AR$29,$L118,$K118,FALSE)*$S118*((1+'Inputs &amp; Summary'!$D$7)^AR$29))),IF($M118=Lists!$H$3,IF($K118&lt;1,((($R118*(1-$E118)+$Q118*(1-$F118))/$K118)*((1+'Inputs &amp; Summary'!$D$7)^AR$29)),((INT(AR$29/$K118)-INT((AR$29-1)/$K118))*($R118*(1-$E118)+$Q118*(1-$F118))*((1+'Inputs &amp; Summary'!$D$7)^AR$29))),((_xlfn.WEIBULL.DIST(AR$29,$L118,$K118,FALSE)*($R118*(1-$E118)+$Q118*(1-$F118))*((1+'Inputs &amp; Summary'!$D$7)^AR$29))))))</f>
        <v>0</v>
      </c>
      <c r="AS118" s="114">
        <f>$D118*IF(AS$29&gt;'Inputs &amp; Summary'!$D$5,0,IF(AS$29&gt;VLOOKUP($G118,Lists!$J$17:$K$21,2),IF($M118=Lists!$H$3,IF($K118&lt;1,(($S118/$K118)*((1+'Inputs &amp; Summary'!$D$7)^AS$29)),((INT(AS$29/$K118)-INT((AS$29-1)/$K118))*$S118*((1+'Inputs &amp; Summary'!$D$7)^AS$29))),(_xlfn.WEIBULL.DIST(AS$29,$L118,$K118,FALSE)*$S118*((1+'Inputs &amp; Summary'!$D$7)^AS$29))),IF($M118=Lists!$H$3,IF($K118&lt;1,((($R118*(1-$E118)+$Q118*(1-$F118))/$K118)*((1+'Inputs &amp; Summary'!$D$7)^AS$29)),((INT(AS$29/$K118)-INT((AS$29-1)/$K118))*($R118*(1-$E118)+$Q118*(1-$F118))*((1+'Inputs &amp; Summary'!$D$7)^AS$29))),((_xlfn.WEIBULL.DIST(AS$29,$L118,$K118,FALSE)*($R118*(1-$E118)+$Q118*(1-$F118))*((1+'Inputs &amp; Summary'!$D$7)^AS$29))))))</f>
        <v>0</v>
      </c>
      <c r="AT118" s="114">
        <f>$D118*IF(AT$29&gt;'Inputs &amp; Summary'!$D$5,0,IF(AT$29&gt;VLOOKUP($G118,Lists!$J$17:$K$21,2),IF($M118=Lists!$H$3,IF($K118&lt;1,(($S118/$K118)*((1+'Inputs &amp; Summary'!$D$7)^AT$29)),((INT(AT$29/$K118)-INT((AT$29-1)/$K118))*$S118*((1+'Inputs &amp; Summary'!$D$7)^AT$29))),(_xlfn.WEIBULL.DIST(AT$29,$L118,$K118,FALSE)*$S118*((1+'Inputs &amp; Summary'!$D$7)^AT$29))),IF($M118=Lists!$H$3,IF($K118&lt;1,((($R118*(1-$E118)+$Q118*(1-$F118))/$K118)*((1+'Inputs &amp; Summary'!$D$7)^AT$29)),((INT(AT$29/$K118)-INT((AT$29-1)/$K118))*($R118*(1-$E118)+$Q118*(1-$F118))*((1+'Inputs &amp; Summary'!$D$7)^AT$29))),((_xlfn.WEIBULL.DIST(AT$29,$L118,$K118,FALSE)*($R118*(1-$E118)+$Q118*(1-$F118))*((1+'Inputs &amp; Summary'!$D$7)^AT$29))))))</f>
        <v>0</v>
      </c>
      <c r="AU118" s="114">
        <f>$D118*IF(AU$29&gt;'Inputs &amp; Summary'!$D$5,0,IF(AU$29&gt;VLOOKUP($G118,Lists!$J$17:$K$21,2),IF($M118=Lists!$H$3,IF($K118&lt;1,(($S118/$K118)*((1+'Inputs &amp; Summary'!$D$7)^AU$29)),((INT(AU$29/$K118)-INT((AU$29-1)/$K118))*$S118*((1+'Inputs &amp; Summary'!$D$7)^AU$29))),(_xlfn.WEIBULL.DIST(AU$29,$L118,$K118,FALSE)*$S118*((1+'Inputs &amp; Summary'!$D$7)^AU$29))),IF($M118=Lists!$H$3,IF($K118&lt;1,((($R118*(1-$E118)+$Q118*(1-$F118))/$K118)*((1+'Inputs &amp; Summary'!$D$7)^AU$29)),((INT(AU$29/$K118)-INT((AU$29-1)/$K118))*($R118*(1-$E118)+$Q118*(1-$F118))*((1+'Inputs &amp; Summary'!$D$7)^AU$29))),((_xlfn.WEIBULL.DIST(AU$29,$L118,$K118,FALSE)*($R118*(1-$E118)+$Q118*(1-$F118))*((1+'Inputs &amp; Summary'!$D$7)^AU$29))))))</f>
        <v>0</v>
      </c>
      <c r="AV118" s="114">
        <f>$D118*IF(AV$29&gt;'Inputs &amp; Summary'!$D$5,0,IF(AV$29&gt;VLOOKUP($G118,Lists!$J$17:$K$21,2),IF($M118=Lists!$H$3,IF($K118&lt;1,(($S118/$K118)*((1+'Inputs &amp; Summary'!$D$7)^AV$29)),((INT(AV$29/$K118)-INT((AV$29-1)/$K118))*$S118*((1+'Inputs &amp; Summary'!$D$7)^AV$29))),(_xlfn.WEIBULL.DIST(AV$29,$L118,$K118,FALSE)*$S118*((1+'Inputs &amp; Summary'!$D$7)^AV$29))),IF($M118=Lists!$H$3,IF($K118&lt;1,((($R118*(1-$E118)+$Q118*(1-$F118))/$K118)*((1+'Inputs &amp; Summary'!$D$7)^AV$29)),((INT(AV$29/$K118)-INT((AV$29-1)/$K118))*($R118*(1-$E118)+$Q118*(1-$F118))*((1+'Inputs &amp; Summary'!$D$7)^AV$29))),((_xlfn.WEIBULL.DIST(AV$29,$L118,$K118,FALSE)*($R118*(1-$E118)+$Q118*(1-$F118))*((1+'Inputs &amp; Summary'!$D$7)^AV$29))))))</f>
        <v>0</v>
      </c>
      <c r="AW118" s="114">
        <f>$D118*IF(AW$29&gt;'Inputs &amp; Summary'!$D$5,0,IF(AW$29&gt;VLOOKUP($G118,Lists!$J$17:$K$21,2),IF($M118=Lists!$H$3,IF($K118&lt;1,(($S118/$K118)*((1+'Inputs &amp; Summary'!$D$7)^AW$29)),((INT(AW$29/$K118)-INT((AW$29-1)/$K118))*$S118*((1+'Inputs &amp; Summary'!$D$7)^AW$29))),(_xlfn.WEIBULL.DIST(AW$29,$L118,$K118,FALSE)*$S118*((1+'Inputs &amp; Summary'!$D$7)^AW$29))),IF($M118=Lists!$H$3,IF($K118&lt;1,((($R118*(1-$E118)+$Q118*(1-$F118))/$K118)*((1+'Inputs &amp; Summary'!$D$7)^AW$29)),((INT(AW$29/$K118)-INT((AW$29-1)/$K118))*($R118*(1-$E118)+$Q118*(1-$F118))*((1+'Inputs &amp; Summary'!$D$7)^AW$29))),((_xlfn.WEIBULL.DIST(AW$29,$L118,$K118,FALSE)*($R118*(1-$E118)+$Q118*(1-$F118))*((1+'Inputs &amp; Summary'!$D$7)^AW$29))))))</f>
        <v>0</v>
      </c>
      <c r="AX118" s="114">
        <f>$D118*IF(AX$29&gt;'Inputs &amp; Summary'!$D$5,0,IF(AX$29&gt;VLOOKUP($G118,Lists!$J$17:$K$21,2),IF($M118=Lists!$H$3,IF($K118&lt;1,(($S118/$K118)*((1+'Inputs &amp; Summary'!$D$7)^AX$29)),((INT(AX$29/$K118)-INT((AX$29-1)/$K118))*$S118*((1+'Inputs &amp; Summary'!$D$7)^AX$29))),(_xlfn.WEIBULL.DIST(AX$29,$L118,$K118,FALSE)*$S118*((1+'Inputs &amp; Summary'!$D$7)^AX$29))),IF($M118=Lists!$H$3,IF($K118&lt;1,((($R118*(1-$E118)+$Q118*(1-$F118))/$K118)*((1+'Inputs &amp; Summary'!$D$7)^AX$29)),((INT(AX$29/$K118)-INT((AX$29-1)/$K118))*($R118*(1-$E118)+$Q118*(1-$F118))*((1+'Inputs &amp; Summary'!$D$7)^AX$29))),((_xlfn.WEIBULL.DIST(AX$29,$L118,$K118,FALSE)*($R118*(1-$E118)+$Q118*(1-$F118))*((1+'Inputs &amp; Summary'!$D$7)^AX$29))))))</f>
        <v>0</v>
      </c>
      <c r="AY118" s="114">
        <f>$D118*IF(AY$29&gt;'Inputs &amp; Summary'!$D$5,0,IF(AY$29&gt;VLOOKUP($G118,Lists!$J$17:$K$21,2),IF($M118=Lists!$H$3,IF($K118&lt;1,(($S118/$K118)*((1+'Inputs &amp; Summary'!$D$7)^AY$29)),((INT(AY$29/$K118)-INT((AY$29-1)/$K118))*$S118*((1+'Inputs &amp; Summary'!$D$7)^AY$29))),(_xlfn.WEIBULL.DIST(AY$29,$L118,$K118,FALSE)*$S118*((1+'Inputs &amp; Summary'!$D$7)^AY$29))),IF($M118=Lists!$H$3,IF($K118&lt;1,((($R118*(1-$E118)+$Q118*(1-$F118))/$K118)*((1+'Inputs &amp; Summary'!$D$7)^AY$29)),((INT(AY$29/$K118)-INT((AY$29-1)/$K118))*($R118*(1-$E118)+$Q118*(1-$F118))*((1+'Inputs &amp; Summary'!$D$7)^AY$29))),((_xlfn.WEIBULL.DIST(AY$29,$L118,$K118,FALSE)*($R118*(1-$E118)+$Q118*(1-$F118))*((1+'Inputs &amp; Summary'!$D$7)^AY$29))))))</f>
        <v>0</v>
      </c>
      <c r="AZ118" s="114">
        <f>$D118*IF(AZ$29&gt;'Inputs &amp; Summary'!$D$5,0,IF(AZ$29&gt;VLOOKUP($G118,Lists!$J$17:$K$21,2),IF($M118=Lists!$H$3,IF($K118&lt;1,(($S118/$K118)*((1+'Inputs &amp; Summary'!$D$7)^AZ$29)),((INT(AZ$29/$K118)-INT((AZ$29-1)/$K118))*$S118*((1+'Inputs &amp; Summary'!$D$7)^AZ$29))),(_xlfn.WEIBULL.DIST(AZ$29,$L118,$K118,FALSE)*$S118*((1+'Inputs &amp; Summary'!$D$7)^AZ$29))),IF($M118=Lists!$H$3,IF($K118&lt;1,((($R118*(1-$E118)+$Q118*(1-$F118))/$K118)*((1+'Inputs &amp; Summary'!$D$7)^AZ$29)),((INT(AZ$29/$K118)-INT((AZ$29-1)/$K118))*($R118*(1-$E118)+$Q118*(1-$F118))*((1+'Inputs &amp; Summary'!$D$7)^AZ$29))),((_xlfn.WEIBULL.DIST(AZ$29,$L118,$K118,FALSE)*($R118*(1-$E118)+$Q118*(1-$F118))*((1+'Inputs &amp; Summary'!$D$7)^AZ$29))))))</f>
        <v>0</v>
      </c>
      <c r="BA118" s="114">
        <f>$D118*IF(BA$29&gt;'Inputs &amp; Summary'!$D$5,0,IF(BA$29&gt;VLOOKUP($G118,Lists!$J$17:$K$21,2),IF($M118=Lists!$H$3,IF($K118&lt;1,(($S118/$K118)*((1+'Inputs &amp; Summary'!$D$7)^BA$29)),((INT(BA$29/$K118)-INT((BA$29-1)/$K118))*$S118*((1+'Inputs &amp; Summary'!$D$7)^BA$29))),(_xlfn.WEIBULL.DIST(BA$29,$L118,$K118,FALSE)*$S118*((1+'Inputs &amp; Summary'!$D$7)^BA$29))),IF($M118=Lists!$H$3,IF($K118&lt;1,((($R118*(1-$E118)+$Q118*(1-$F118))/$K118)*((1+'Inputs &amp; Summary'!$D$7)^BA$29)),((INT(BA$29/$K118)-INT((BA$29-1)/$K118))*($R118*(1-$E118)+$Q118*(1-$F118))*((1+'Inputs &amp; Summary'!$D$7)^BA$29))),((_xlfn.WEIBULL.DIST(BA$29,$L118,$K118,FALSE)*($R118*(1-$E118)+$Q118*(1-$F118))*((1+'Inputs &amp; Summary'!$D$7)^BA$29))))))</f>
        <v>0</v>
      </c>
      <c r="BB118" s="114">
        <f>$D118*IF(BB$29&gt;'Inputs &amp; Summary'!$D$5,0,IF(BB$29&gt;VLOOKUP($G118,Lists!$J$17:$K$21,2),IF($M118=Lists!$H$3,IF($K118&lt;1,(($S118/$K118)*((1+'Inputs &amp; Summary'!$D$7)^BB$29)),((INT(BB$29/$K118)-INT((BB$29-1)/$K118))*$S118*((1+'Inputs &amp; Summary'!$D$7)^BB$29))),(_xlfn.WEIBULL.DIST(BB$29,$L118,$K118,FALSE)*$S118*((1+'Inputs &amp; Summary'!$D$7)^BB$29))),IF($M118=Lists!$H$3,IF($K118&lt;1,((($R118*(1-$E118)+$Q118*(1-$F118))/$K118)*((1+'Inputs &amp; Summary'!$D$7)^BB$29)),((INT(BB$29/$K118)-INT((BB$29-1)/$K118))*($R118*(1-$E118)+$Q118*(1-$F118))*((1+'Inputs &amp; Summary'!$D$7)^BB$29))),((_xlfn.WEIBULL.DIST(BB$29,$L118,$K118,FALSE)*($R118*(1-$E118)+$Q118*(1-$F118))*((1+'Inputs &amp; Summary'!$D$7)^BB$29))))))</f>
        <v>0</v>
      </c>
      <c r="BC118" s="114">
        <f>$D118*IF(BC$29&gt;'Inputs &amp; Summary'!$D$5,0,IF(BC$29&gt;VLOOKUP($G118,Lists!$J$17:$K$21,2),IF($M118=Lists!$H$3,IF($K118&lt;1,(($S118/$K118)*((1+'Inputs &amp; Summary'!$D$7)^BC$29)),((INT(BC$29/$K118)-INT((BC$29-1)/$K118))*$S118*((1+'Inputs &amp; Summary'!$D$7)^BC$29))),(_xlfn.WEIBULL.DIST(BC$29,$L118,$K118,FALSE)*$S118*((1+'Inputs &amp; Summary'!$D$7)^BC$29))),IF($M118=Lists!$H$3,IF($K118&lt;1,((($R118*(1-$E118)+$Q118*(1-$F118))/$K118)*((1+'Inputs &amp; Summary'!$D$7)^BC$29)),((INT(BC$29/$K118)-INT((BC$29-1)/$K118))*($R118*(1-$E118)+$Q118*(1-$F118))*((1+'Inputs &amp; Summary'!$D$7)^BC$29))),((_xlfn.WEIBULL.DIST(BC$29,$L118,$K118,FALSE)*($R118*(1-$E118)+$Q118*(1-$F118))*((1+'Inputs &amp; Summary'!$D$7)^BC$29))))))</f>
        <v>0</v>
      </c>
      <c r="BD118" s="114">
        <f>$D118*IF(BD$29&gt;'Inputs &amp; Summary'!$D$5,0,IF(BD$29&gt;VLOOKUP($G118,Lists!$J$17:$K$21,2),IF($M118=Lists!$H$3,IF($K118&lt;1,(($S118/$K118)*((1+'Inputs &amp; Summary'!$D$7)^BD$29)),((INT(BD$29/$K118)-INT((BD$29-1)/$K118))*$S118*((1+'Inputs &amp; Summary'!$D$7)^BD$29))),(_xlfn.WEIBULL.DIST(BD$29,$L118,$K118,FALSE)*$S118*((1+'Inputs &amp; Summary'!$D$7)^BD$29))),IF($M118=Lists!$H$3,IF($K118&lt;1,((($R118*(1-$E118)+$Q118*(1-$F118))/$K118)*((1+'Inputs &amp; Summary'!$D$7)^BD$29)),((INT(BD$29/$K118)-INT((BD$29-1)/$K118))*($R118*(1-$E118)+$Q118*(1-$F118))*((1+'Inputs &amp; Summary'!$D$7)^BD$29))),((_xlfn.WEIBULL.DIST(BD$29,$L118,$K118,FALSE)*($R118*(1-$E118)+$Q118*(1-$F118))*((1+'Inputs &amp; Summary'!$D$7)^BD$29))))))</f>
        <v>0</v>
      </c>
      <c r="BE118" s="114">
        <f>$D118*IF(BE$29&gt;'Inputs &amp; Summary'!$D$5,0,IF(BE$29&gt;VLOOKUP($G118,Lists!$J$17:$K$21,2),IF($M118=Lists!$H$3,IF($K118&lt;1,(($S118/$K118)*((1+'Inputs &amp; Summary'!$D$7)^BE$29)),((INT(BE$29/$K118)-INT((BE$29-1)/$K118))*$S118*((1+'Inputs &amp; Summary'!$D$7)^BE$29))),(_xlfn.WEIBULL.DIST(BE$29,$L118,$K118,FALSE)*$S118*((1+'Inputs &amp; Summary'!$D$7)^BE$29))),IF($M118=Lists!$H$3,IF($K118&lt;1,((($R118*(1-$E118)+$Q118*(1-$F118))/$K118)*((1+'Inputs &amp; Summary'!$D$7)^BE$29)),((INT(BE$29/$K118)-INT((BE$29-1)/$K118))*($R118*(1-$E118)+$Q118*(1-$F118))*((1+'Inputs &amp; Summary'!$D$7)^BE$29))),((_xlfn.WEIBULL.DIST(BE$29,$L118,$K118,FALSE)*($R118*(1-$E118)+$Q118*(1-$F118))*((1+'Inputs &amp; Summary'!$D$7)^BE$29))))))</f>
        <v>0</v>
      </c>
      <c r="BF118" s="114">
        <f>$D118*IF(BF$29&gt;'Inputs &amp; Summary'!$D$5,0,IF(BF$29&gt;VLOOKUP($G118,Lists!$J$17:$K$21,2),IF($M118=Lists!$H$3,IF($K118&lt;1,(($S118/$K118)*((1+'Inputs &amp; Summary'!$D$7)^BF$29)),((INT(BF$29/$K118)-INT((BF$29-1)/$K118))*$S118*((1+'Inputs &amp; Summary'!$D$7)^BF$29))),(_xlfn.WEIBULL.DIST(BF$29,$L118,$K118,FALSE)*$S118*((1+'Inputs &amp; Summary'!$D$7)^BF$29))),IF($M118=Lists!$H$3,IF($K118&lt;1,((($R118*(1-$E118)+$Q118*(1-$F118))/$K118)*((1+'Inputs &amp; Summary'!$D$7)^BF$29)),((INT(BF$29/$K118)-INT((BF$29-1)/$K118))*($R118*(1-$E118)+$Q118*(1-$F118))*((1+'Inputs &amp; Summary'!$D$7)^BF$29))),((_xlfn.WEIBULL.DIST(BF$29,$L118,$K118,FALSE)*($R118*(1-$E118)+$Q118*(1-$F118))*((1+'Inputs &amp; Summary'!$D$7)^BF$29))))))</f>
        <v>0</v>
      </c>
      <c r="BG118" s="114">
        <f>$D118*IF(BG$29&gt;'Inputs &amp; Summary'!$D$5,0,IF(BG$29&gt;VLOOKUP($G118,Lists!$J$17:$K$21,2),IF($M118=Lists!$H$3,IF($K118&lt;1,(($S118/$K118)*((1+'Inputs &amp; Summary'!$D$7)^BG$29)),((INT(BG$29/$K118)-INT((BG$29-1)/$K118))*$S118*((1+'Inputs &amp; Summary'!$D$7)^BG$29))),(_xlfn.WEIBULL.DIST(BG$29,$L118,$K118,FALSE)*$S118*((1+'Inputs &amp; Summary'!$D$7)^BG$29))),IF($M118=Lists!$H$3,IF($K118&lt;1,((($R118*(1-$E118)+$Q118*(1-$F118))/$K118)*((1+'Inputs &amp; Summary'!$D$7)^BG$29)),((INT(BG$29/$K118)-INT((BG$29-1)/$K118))*($R118*(1-$E118)+$Q118*(1-$F118))*((1+'Inputs &amp; Summary'!$D$7)^BG$29))),((_xlfn.WEIBULL.DIST(BG$29,$L118,$K118,FALSE)*($R118*(1-$E118)+$Q118*(1-$F118))*((1+'Inputs &amp; Summary'!$D$7)^BG$29))))))</f>
        <v>0</v>
      </c>
      <c r="BH118" s="114">
        <f>$D118*IF(BH$29&gt;'Inputs &amp; Summary'!$D$5,0,IF(BH$29&gt;VLOOKUP($G118,Lists!$J$17:$K$21,2),IF($M118=Lists!$H$3,IF($K118&lt;1,(($S118/$K118)*((1+'Inputs &amp; Summary'!$D$7)^BH$29)),((INT(BH$29/$K118)-INT((BH$29-1)/$K118))*$S118*((1+'Inputs &amp; Summary'!$D$7)^BH$29))),(_xlfn.WEIBULL.DIST(BH$29,$L118,$K118,FALSE)*$S118*((1+'Inputs &amp; Summary'!$D$7)^BH$29))),IF($M118=Lists!$H$3,IF($K118&lt;1,((($R118*(1-$E118)+$Q118*(1-$F118))/$K118)*((1+'Inputs &amp; Summary'!$D$7)^BH$29)),((INT(BH$29/$K118)-INT((BH$29-1)/$K118))*($R118*(1-$E118)+$Q118*(1-$F118))*((1+'Inputs &amp; Summary'!$D$7)^BH$29))),((_xlfn.WEIBULL.DIST(BH$29,$L118,$K118,FALSE)*($R118*(1-$E118)+$Q118*(1-$F118))*((1+'Inputs &amp; Summary'!$D$7)^BH$29))))))</f>
        <v>0</v>
      </c>
      <c r="BI118" s="114">
        <f>$D118*IF(BI$29&gt;'Inputs &amp; Summary'!$D$5,0,IF(BI$29&gt;VLOOKUP($G118,Lists!$J$17:$K$21,2),IF($M118=Lists!$H$3,IF($K118&lt;1,(($S118/$K118)*((1+'Inputs &amp; Summary'!$D$7)^BI$29)),((INT(BI$29/$K118)-INT((BI$29-1)/$K118))*$S118*((1+'Inputs &amp; Summary'!$D$7)^BI$29))),(_xlfn.WEIBULL.DIST(BI$29,$L118,$K118,FALSE)*$S118*((1+'Inputs &amp; Summary'!$D$7)^BI$29))),IF($M118=Lists!$H$3,IF($K118&lt;1,((($R118*(1-$E118)+$Q118*(1-$F118))/$K118)*((1+'Inputs &amp; Summary'!$D$7)^BI$29)),((INT(BI$29/$K118)-INT((BI$29-1)/$K118))*($R118*(1-$E118)+$Q118*(1-$F118))*((1+'Inputs &amp; Summary'!$D$7)^BI$29))),((_xlfn.WEIBULL.DIST(BI$29,$L118,$K118,FALSE)*($R118*(1-$E118)+$Q118*(1-$F118))*((1+'Inputs &amp; Summary'!$D$7)^BI$29))))))</f>
        <v>0</v>
      </c>
      <c r="BJ118" s="114">
        <f>$D118*IF(BJ$29&gt;'Inputs &amp; Summary'!$D$5,0,IF(BJ$29&gt;VLOOKUP($G118,Lists!$J$17:$K$21,2),IF($M118=Lists!$H$3,IF($K118&lt;1,(($S118/$K118)*((1+'Inputs &amp; Summary'!$D$7)^BJ$29)),((INT(BJ$29/$K118)-INT((BJ$29-1)/$K118))*$S118*((1+'Inputs &amp; Summary'!$D$7)^BJ$29))),(_xlfn.WEIBULL.DIST(BJ$29,$L118,$K118,FALSE)*$S118*((1+'Inputs &amp; Summary'!$D$7)^BJ$29))),IF($M118=Lists!$H$3,IF($K118&lt;1,((($R118*(1-$E118)+$Q118*(1-$F118))/$K118)*((1+'Inputs &amp; Summary'!$D$7)^BJ$29)),((INT(BJ$29/$K118)-INT((BJ$29-1)/$K118))*($R118*(1-$E118)+$Q118*(1-$F118))*((1+'Inputs &amp; Summary'!$D$7)^BJ$29))),((_xlfn.WEIBULL.DIST(BJ$29,$L118,$K118,FALSE)*($R118*(1-$E118)+$Q118*(1-$F118))*((1+'Inputs &amp; Summary'!$D$7)^BJ$29))))))</f>
        <v>0</v>
      </c>
      <c r="BK118" s="114">
        <f>$D118*IF(BK$29&gt;'Inputs &amp; Summary'!$D$5,0,IF(BK$29&gt;VLOOKUP($G118,Lists!$J$17:$K$21,2),IF($M118=Lists!$H$3,IF($K118&lt;1,(($S118/$K118)*((1+'Inputs &amp; Summary'!$D$7)^BK$29)),((INT(BK$29/$K118)-INT((BK$29-1)/$K118))*$S118*((1+'Inputs &amp; Summary'!$D$7)^BK$29))),(_xlfn.WEIBULL.DIST(BK$29,$L118,$K118,FALSE)*$S118*((1+'Inputs &amp; Summary'!$D$7)^BK$29))),IF($M118=Lists!$H$3,IF($K118&lt;1,((($R118*(1-$E118)+$Q118*(1-$F118))/$K118)*((1+'Inputs &amp; Summary'!$D$7)^BK$29)),((INT(BK$29/$K118)-INT((BK$29-1)/$K118))*($R118*(1-$E118)+$Q118*(1-$F118))*((1+'Inputs &amp; Summary'!$D$7)^BK$29))),((_xlfn.WEIBULL.DIST(BK$29,$L118,$K118,FALSE)*($R118*(1-$E118)+$Q118*(1-$F118))*((1+'Inputs &amp; Summary'!$D$7)^BK$29))))))</f>
        <v>0</v>
      </c>
      <c r="BL118" s="114">
        <f>$D118*IF(BL$29&gt;'Inputs &amp; Summary'!$D$5,0,IF(BL$29&gt;VLOOKUP($G118,Lists!$J$17:$K$21,2),IF($M118=Lists!$H$3,IF($K118&lt;1,(($S118/$K118)*((1+'Inputs &amp; Summary'!$D$7)^BL$29)),((INT(BL$29/$K118)-INT((BL$29-1)/$K118))*$S118*((1+'Inputs &amp; Summary'!$D$7)^BL$29))),(_xlfn.WEIBULL.DIST(BL$29,$L118,$K118,FALSE)*$S118*((1+'Inputs &amp; Summary'!$D$7)^BL$29))),IF($M118=Lists!$H$3,IF($K118&lt;1,((($R118*(1-$E118)+$Q118*(1-$F118))/$K118)*((1+'Inputs &amp; Summary'!$D$7)^BL$29)),((INT(BL$29/$K118)-INT((BL$29-1)/$K118))*($R118*(1-$E118)+$Q118*(1-$F118))*((1+'Inputs &amp; Summary'!$D$7)^BL$29))),((_xlfn.WEIBULL.DIST(BL$29,$L118,$K118,FALSE)*($R118*(1-$E118)+$Q118*(1-$F118))*((1+'Inputs &amp; Summary'!$D$7)^BL$29))))))</f>
        <v>0</v>
      </c>
    </row>
    <row r="119" spans="1:64" s="1" customFormat="1" x14ac:dyDescent="0.3">
      <c r="A119" s="79" t="s">
        <v>222</v>
      </c>
      <c r="B119" s="33" t="s">
        <v>152</v>
      </c>
      <c r="C119" s="33" t="s">
        <v>236</v>
      </c>
      <c r="D119" s="68">
        <v>0</v>
      </c>
      <c r="E119" s="68"/>
      <c r="F119" s="68"/>
      <c r="G119" s="213" t="s">
        <v>433</v>
      </c>
      <c r="H119" s="34"/>
      <c r="I119" s="34" t="s">
        <v>101</v>
      </c>
      <c r="J119" s="33">
        <f>VLOOKUP(I119,'Labor Rates'!$A$1:$B$16,2)</f>
        <v>18.514423076923077</v>
      </c>
      <c r="K119" s="35">
        <v>25</v>
      </c>
      <c r="L119" s="35">
        <v>1</v>
      </c>
      <c r="M119" s="36" t="s">
        <v>249</v>
      </c>
      <c r="N119" s="84">
        <v>1</v>
      </c>
      <c r="O119" s="35">
        <v>2</v>
      </c>
      <c r="P119" s="5">
        <v>0</v>
      </c>
      <c r="Q119" s="73">
        <f t="shared" si="16"/>
        <v>37.028846153846153</v>
      </c>
      <c r="R119" s="73">
        <f t="shared" si="17"/>
        <v>0</v>
      </c>
      <c r="S119" s="74">
        <f t="shared" si="18"/>
        <v>0</v>
      </c>
      <c r="T119" s="88"/>
      <c r="U119" s="80"/>
      <c r="V119" s="87">
        <f t="shared" si="19"/>
        <v>0</v>
      </c>
      <c r="W119" s="87">
        <f>NPV('Inputs &amp; Summary'!$D$6,Y119:BL119)</f>
        <v>0</v>
      </c>
      <c r="X119" s="90">
        <f t="shared" si="20"/>
        <v>0</v>
      </c>
      <c r="Y119" s="114">
        <f>$D119*IF(Y$29&gt;'Inputs &amp; Summary'!$D$5,0,IF(Y$29&gt;VLOOKUP($G119,Lists!$J$17:$K$21,2),IF($M119=Lists!$H$3,IF($K119&lt;1,(($S119/$K119)*((1+'Inputs &amp; Summary'!$D$7)^Y$29)),((INT(Y$29/$K119)-INT((Y$29-1)/$K119))*$S119*((1+'Inputs &amp; Summary'!$D$7)^Y$29))),(_xlfn.WEIBULL.DIST(Y$29,$L119,$K119,FALSE)*$S119*((1+'Inputs &amp; Summary'!$D$7)^Y$29))),IF($M119=Lists!$H$3,IF($K119&lt;1,((($R119*(1-$E119)+$Q119*(1-$F119))/$K119)*((1+'Inputs &amp; Summary'!$D$7)^Y$29)),((INT(Y$29/$K119)-INT((Y$29-1)/$K119))*($R119*(1-$E119)+$Q119*(1-$F119))*((1+'Inputs &amp; Summary'!$D$7)^Y$29))),((_xlfn.WEIBULL.DIST(Y$29,$L119,$K119,FALSE)*($R119*(1-$E119)+$Q119*(1-$F119))*((1+'Inputs &amp; Summary'!$D$7)^Y$29))))))</f>
        <v>0</v>
      </c>
      <c r="Z119" s="114">
        <f>$D119*IF(Z$29&gt;'Inputs &amp; Summary'!$D$5,0,IF(Z$29&gt;VLOOKUP($G119,Lists!$J$17:$K$21,2),IF($M119=Lists!$H$3,IF($K119&lt;1,(($S119/$K119)*((1+'Inputs &amp; Summary'!$D$7)^Z$29)),((INT(Z$29/$K119)-INT((Z$29-1)/$K119))*$S119*((1+'Inputs &amp; Summary'!$D$7)^Z$29))),(_xlfn.WEIBULL.DIST(Z$29,$L119,$K119,FALSE)*$S119*((1+'Inputs &amp; Summary'!$D$7)^Z$29))),IF($M119=Lists!$H$3,IF($K119&lt;1,((($R119*(1-$E119)+$Q119*(1-$F119))/$K119)*((1+'Inputs &amp; Summary'!$D$7)^Z$29)),((INT(Z$29/$K119)-INT((Z$29-1)/$K119))*($R119*(1-$E119)+$Q119*(1-$F119))*((1+'Inputs &amp; Summary'!$D$7)^Z$29))),((_xlfn.WEIBULL.DIST(Z$29,$L119,$K119,FALSE)*($R119*(1-$E119)+$Q119*(1-$F119))*((1+'Inputs &amp; Summary'!$D$7)^Z$29))))))</f>
        <v>0</v>
      </c>
      <c r="AA119" s="114">
        <f>$D119*IF(AA$29&gt;'Inputs &amp; Summary'!$D$5,0,IF(AA$29&gt;VLOOKUP($G119,Lists!$J$17:$K$21,2),IF($M119=Lists!$H$3,IF($K119&lt;1,(($S119/$K119)*((1+'Inputs &amp; Summary'!$D$7)^AA$29)),((INT(AA$29/$K119)-INT((AA$29-1)/$K119))*$S119*((1+'Inputs &amp; Summary'!$D$7)^AA$29))),(_xlfn.WEIBULL.DIST(AA$29,$L119,$K119,FALSE)*$S119*((1+'Inputs &amp; Summary'!$D$7)^AA$29))),IF($M119=Lists!$H$3,IF($K119&lt;1,((($R119*(1-$E119)+$Q119*(1-$F119))/$K119)*((1+'Inputs &amp; Summary'!$D$7)^AA$29)),((INT(AA$29/$K119)-INT((AA$29-1)/$K119))*($R119*(1-$E119)+$Q119*(1-$F119))*((1+'Inputs &amp; Summary'!$D$7)^AA$29))),((_xlfn.WEIBULL.DIST(AA$29,$L119,$K119,FALSE)*($R119*(1-$E119)+$Q119*(1-$F119))*((1+'Inputs &amp; Summary'!$D$7)^AA$29))))))</f>
        <v>0</v>
      </c>
      <c r="AB119" s="114">
        <f>$D119*IF(AB$29&gt;'Inputs &amp; Summary'!$D$5,0,IF(AB$29&gt;VLOOKUP($G119,Lists!$J$17:$K$21,2),IF($M119=Lists!$H$3,IF($K119&lt;1,(($S119/$K119)*((1+'Inputs &amp; Summary'!$D$7)^AB$29)),((INT(AB$29/$K119)-INT((AB$29-1)/$K119))*$S119*((1+'Inputs &amp; Summary'!$D$7)^AB$29))),(_xlfn.WEIBULL.DIST(AB$29,$L119,$K119,FALSE)*$S119*((1+'Inputs &amp; Summary'!$D$7)^AB$29))),IF($M119=Lists!$H$3,IF($K119&lt;1,((($R119*(1-$E119)+$Q119*(1-$F119))/$K119)*((1+'Inputs &amp; Summary'!$D$7)^AB$29)),((INT(AB$29/$K119)-INT((AB$29-1)/$K119))*($R119*(1-$E119)+$Q119*(1-$F119))*((1+'Inputs &amp; Summary'!$D$7)^AB$29))),((_xlfn.WEIBULL.DIST(AB$29,$L119,$K119,FALSE)*($R119*(1-$E119)+$Q119*(1-$F119))*((1+'Inputs &amp; Summary'!$D$7)^AB$29))))))</f>
        <v>0</v>
      </c>
      <c r="AC119" s="114">
        <f>$D119*IF(AC$29&gt;'Inputs &amp; Summary'!$D$5,0,IF(AC$29&gt;VLOOKUP($G119,Lists!$J$17:$K$21,2),IF($M119=Lists!$H$3,IF($K119&lt;1,(($S119/$K119)*((1+'Inputs &amp; Summary'!$D$7)^AC$29)),((INT(AC$29/$K119)-INT((AC$29-1)/$K119))*$S119*((1+'Inputs &amp; Summary'!$D$7)^AC$29))),(_xlfn.WEIBULL.DIST(AC$29,$L119,$K119,FALSE)*$S119*((1+'Inputs &amp; Summary'!$D$7)^AC$29))),IF($M119=Lists!$H$3,IF($K119&lt;1,((($R119*(1-$E119)+$Q119*(1-$F119))/$K119)*((1+'Inputs &amp; Summary'!$D$7)^AC$29)),((INT(AC$29/$K119)-INT((AC$29-1)/$K119))*($R119*(1-$E119)+$Q119*(1-$F119))*((1+'Inputs &amp; Summary'!$D$7)^AC$29))),((_xlfn.WEIBULL.DIST(AC$29,$L119,$K119,FALSE)*($R119*(1-$E119)+$Q119*(1-$F119))*((1+'Inputs &amp; Summary'!$D$7)^AC$29))))))</f>
        <v>0</v>
      </c>
      <c r="AD119" s="114">
        <f>$D119*IF(AD$29&gt;'Inputs &amp; Summary'!$D$5,0,IF(AD$29&gt;VLOOKUP($G119,Lists!$J$17:$K$21,2),IF($M119=Lists!$H$3,IF($K119&lt;1,(($S119/$K119)*((1+'Inputs &amp; Summary'!$D$7)^AD$29)),((INT(AD$29/$K119)-INT((AD$29-1)/$K119))*$S119*((1+'Inputs &amp; Summary'!$D$7)^AD$29))),(_xlfn.WEIBULL.DIST(AD$29,$L119,$K119,FALSE)*$S119*((1+'Inputs &amp; Summary'!$D$7)^AD$29))),IF($M119=Lists!$H$3,IF($K119&lt;1,((($R119*(1-$E119)+$Q119*(1-$F119))/$K119)*((1+'Inputs &amp; Summary'!$D$7)^AD$29)),((INT(AD$29/$K119)-INT((AD$29-1)/$K119))*($R119*(1-$E119)+$Q119*(1-$F119))*((1+'Inputs &amp; Summary'!$D$7)^AD$29))),((_xlfn.WEIBULL.DIST(AD$29,$L119,$K119,FALSE)*($R119*(1-$E119)+$Q119*(1-$F119))*((1+'Inputs &amp; Summary'!$D$7)^AD$29))))))</f>
        <v>0</v>
      </c>
      <c r="AE119" s="114">
        <f>$D119*IF(AE$29&gt;'Inputs &amp; Summary'!$D$5,0,IF(AE$29&gt;VLOOKUP($G119,Lists!$J$17:$K$21,2),IF($M119=Lists!$H$3,IF($K119&lt;1,(($S119/$K119)*((1+'Inputs &amp; Summary'!$D$7)^AE$29)),((INT(AE$29/$K119)-INT((AE$29-1)/$K119))*$S119*((1+'Inputs &amp; Summary'!$D$7)^AE$29))),(_xlfn.WEIBULL.DIST(AE$29,$L119,$K119,FALSE)*$S119*((1+'Inputs &amp; Summary'!$D$7)^AE$29))),IF($M119=Lists!$H$3,IF($K119&lt;1,((($R119*(1-$E119)+$Q119*(1-$F119))/$K119)*((1+'Inputs &amp; Summary'!$D$7)^AE$29)),((INT(AE$29/$K119)-INT((AE$29-1)/$K119))*($R119*(1-$E119)+$Q119*(1-$F119))*((1+'Inputs &amp; Summary'!$D$7)^AE$29))),((_xlfn.WEIBULL.DIST(AE$29,$L119,$K119,FALSE)*($R119*(1-$E119)+$Q119*(1-$F119))*((1+'Inputs &amp; Summary'!$D$7)^AE$29))))))</f>
        <v>0</v>
      </c>
      <c r="AF119" s="114">
        <f>$D119*IF(AF$29&gt;'Inputs &amp; Summary'!$D$5,0,IF(AF$29&gt;VLOOKUP($G119,Lists!$J$17:$K$21,2),IF($M119=Lists!$H$3,IF($K119&lt;1,(($S119/$K119)*((1+'Inputs &amp; Summary'!$D$7)^AF$29)),((INT(AF$29/$K119)-INT((AF$29-1)/$K119))*$S119*((1+'Inputs &amp; Summary'!$D$7)^AF$29))),(_xlfn.WEIBULL.DIST(AF$29,$L119,$K119,FALSE)*$S119*((1+'Inputs &amp; Summary'!$D$7)^AF$29))),IF($M119=Lists!$H$3,IF($K119&lt;1,((($R119*(1-$E119)+$Q119*(1-$F119))/$K119)*((1+'Inputs &amp; Summary'!$D$7)^AF$29)),((INT(AF$29/$K119)-INT((AF$29-1)/$K119))*($R119*(1-$E119)+$Q119*(1-$F119))*((1+'Inputs &amp; Summary'!$D$7)^AF$29))),((_xlfn.WEIBULL.DIST(AF$29,$L119,$K119,FALSE)*($R119*(1-$E119)+$Q119*(1-$F119))*((1+'Inputs &amp; Summary'!$D$7)^AF$29))))))</f>
        <v>0</v>
      </c>
      <c r="AG119" s="114">
        <f>$D119*IF(AG$29&gt;'Inputs &amp; Summary'!$D$5,0,IF(AG$29&gt;VLOOKUP($G119,Lists!$J$17:$K$21,2),IF($M119=Lists!$H$3,IF($K119&lt;1,(($S119/$K119)*((1+'Inputs &amp; Summary'!$D$7)^AG$29)),((INT(AG$29/$K119)-INT((AG$29-1)/$K119))*$S119*((1+'Inputs &amp; Summary'!$D$7)^AG$29))),(_xlfn.WEIBULL.DIST(AG$29,$L119,$K119,FALSE)*$S119*((1+'Inputs &amp; Summary'!$D$7)^AG$29))),IF($M119=Lists!$H$3,IF($K119&lt;1,((($R119*(1-$E119)+$Q119*(1-$F119))/$K119)*((1+'Inputs &amp; Summary'!$D$7)^AG$29)),((INT(AG$29/$K119)-INT((AG$29-1)/$K119))*($R119*(1-$E119)+$Q119*(1-$F119))*((1+'Inputs &amp; Summary'!$D$7)^AG$29))),((_xlfn.WEIBULL.DIST(AG$29,$L119,$K119,FALSE)*($R119*(1-$E119)+$Q119*(1-$F119))*((1+'Inputs &amp; Summary'!$D$7)^AG$29))))))</f>
        <v>0</v>
      </c>
      <c r="AH119" s="114">
        <f>$D119*IF(AH$29&gt;'Inputs &amp; Summary'!$D$5,0,IF(AH$29&gt;VLOOKUP($G119,Lists!$J$17:$K$21,2),IF($M119=Lists!$H$3,IF($K119&lt;1,(($S119/$K119)*((1+'Inputs &amp; Summary'!$D$7)^AH$29)),((INT(AH$29/$K119)-INT((AH$29-1)/$K119))*$S119*((1+'Inputs &amp; Summary'!$D$7)^AH$29))),(_xlfn.WEIBULL.DIST(AH$29,$L119,$K119,FALSE)*$S119*((1+'Inputs &amp; Summary'!$D$7)^AH$29))),IF($M119=Lists!$H$3,IF($K119&lt;1,((($R119*(1-$E119)+$Q119*(1-$F119))/$K119)*((1+'Inputs &amp; Summary'!$D$7)^AH$29)),((INT(AH$29/$K119)-INT((AH$29-1)/$K119))*($R119*(1-$E119)+$Q119*(1-$F119))*((1+'Inputs &amp; Summary'!$D$7)^AH$29))),((_xlfn.WEIBULL.DIST(AH$29,$L119,$K119,FALSE)*($R119*(1-$E119)+$Q119*(1-$F119))*((1+'Inputs &amp; Summary'!$D$7)^AH$29))))))</f>
        <v>0</v>
      </c>
      <c r="AI119" s="114">
        <f>$D119*IF(AI$29&gt;'Inputs &amp; Summary'!$D$5,0,IF(AI$29&gt;VLOOKUP($G119,Lists!$J$17:$K$21,2),IF($M119=Lists!$H$3,IF($K119&lt;1,(($S119/$K119)*((1+'Inputs &amp; Summary'!$D$7)^AI$29)),((INT(AI$29/$K119)-INT((AI$29-1)/$K119))*$S119*((1+'Inputs &amp; Summary'!$D$7)^AI$29))),(_xlfn.WEIBULL.DIST(AI$29,$L119,$K119,FALSE)*$S119*((1+'Inputs &amp; Summary'!$D$7)^AI$29))),IF($M119=Lists!$H$3,IF($K119&lt;1,((($R119*(1-$E119)+$Q119*(1-$F119))/$K119)*((1+'Inputs &amp; Summary'!$D$7)^AI$29)),((INT(AI$29/$K119)-INT((AI$29-1)/$K119))*($R119*(1-$E119)+$Q119*(1-$F119))*((1+'Inputs &amp; Summary'!$D$7)^AI$29))),((_xlfn.WEIBULL.DIST(AI$29,$L119,$K119,FALSE)*($R119*(1-$E119)+$Q119*(1-$F119))*((1+'Inputs &amp; Summary'!$D$7)^AI$29))))))</f>
        <v>0</v>
      </c>
      <c r="AJ119" s="114">
        <f>$D119*IF(AJ$29&gt;'Inputs &amp; Summary'!$D$5,0,IF(AJ$29&gt;VLOOKUP($G119,Lists!$J$17:$K$21,2),IF($M119=Lists!$H$3,IF($K119&lt;1,(($S119/$K119)*((1+'Inputs &amp; Summary'!$D$7)^AJ$29)),((INT(AJ$29/$K119)-INT((AJ$29-1)/$K119))*$S119*((1+'Inputs &amp; Summary'!$D$7)^AJ$29))),(_xlfn.WEIBULL.DIST(AJ$29,$L119,$K119,FALSE)*$S119*((1+'Inputs &amp; Summary'!$D$7)^AJ$29))),IF($M119=Lists!$H$3,IF($K119&lt;1,((($R119*(1-$E119)+$Q119*(1-$F119))/$K119)*((1+'Inputs &amp; Summary'!$D$7)^AJ$29)),((INT(AJ$29/$K119)-INT((AJ$29-1)/$K119))*($R119*(1-$E119)+$Q119*(1-$F119))*((1+'Inputs &amp; Summary'!$D$7)^AJ$29))),((_xlfn.WEIBULL.DIST(AJ$29,$L119,$K119,FALSE)*($R119*(1-$E119)+$Q119*(1-$F119))*((1+'Inputs &amp; Summary'!$D$7)^AJ$29))))))</f>
        <v>0</v>
      </c>
      <c r="AK119" s="114">
        <f>$D119*IF(AK$29&gt;'Inputs &amp; Summary'!$D$5,0,IF(AK$29&gt;VLOOKUP($G119,Lists!$J$17:$K$21,2),IF($M119=Lists!$H$3,IF($K119&lt;1,(($S119/$K119)*((1+'Inputs &amp; Summary'!$D$7)^AK$29)),((INT(AK$29/$K119)-INT((AK$29-1)/$K119))*$S119*((1+'Inputs &amp; Summary'!$D$7)^AK$29))),(_xlfn.WEIBULL.DIST(AK$29,$L119,$K119,FALSE)*$S119*((1+'Inputs &amp; Summary'!$D$7)^AK$29))),IF($M119=Lists!$H$3,IF($K119&lt;1,((($R119*(1-$E119)+$Q119*(1-$F119))/$K119)*((1+'Inputs &amp; Summary'!$D$7)^AK$29)),((INT(AK$29/$K119)-INT((AK$29-1)/$K119))*($R119*(1-$E119)+$Q119*(1-$F119))*((1+'Inputs &amp; Summary'!$D$7)^AK$29))),((_xlfn.WEIBULL.DIST(AK$29,$L119,$K119,FALSE)*($R119*(1-$E119)+$Q119*(1-$F119))*((1+'Inputs &amp; Summary'!$D$7)^AK$29))))))</f>
        <v>0</v>
      </c>
      <c r="AL119" s="114">
        <f>$D119*IF(AL$29&gt;'Inputs &amp; Summary'!$D$5,0,IF(AL$29&gt;VLOOKUP($G119,Lists!$J$17:$K$21,2),IF($M119=Lists!$H$3,IF($K119&lt;1,(($S119/$K119)*((1+'Inputs &amp; Summary'!$D$7)^AL$29)),((INT(AL$29/$K119)-INT((AL$29-1)/$K119))*$S119*((1+'Inputs &amp; Summary'!$D$7)^AL$29))),(_xlfn.WEIBULL.DIST(AL$29,$L119,$K119,FALSE)*$S119*((1+'Inputs &amp; Summary'!$D$7)^AL$29))),IF($M119=Lists!$H$3,IF($K119&lt;1,((($R119*(1-$E119)+$Q119*(1-$F119))/$K119)*((1+'Inputs &amp; Summary'!$D$7)^AL$29)),((INT(AL$29/$K119)-INT((AL$29-1)/$K119))*($R119*(1-$E119)+$Q119*(1-$F119))*((1+'Inputs &amp; Summary'!$D$7)^AL$29))),((_xlfn.WEIBULL.DIST(AL$29,$L119,$K119,FALSE)*($R119*(1-$E119)+$Q119*(1-$F119))*((1+'Inputs &amp; Summary'!$D$7)^AL$29))))))</f>
        <v>0</v>
      </c>
      <c r="AM119" s="114">
        <f>$D119*IF(AM$29&gt;'Inputs &amp; Summary'!$D$5,0,IF(AM$29&gt;VLOOKUP($G119,Lists!$J$17:$K$21,2),IF($M119=Lists!$H$3,IF($K119&lt;1,(($S119/$K119)*((1+'Inputs &amp; Summary'!$D$7)^AM$29)),((INT(AM$29/$K119)-INT((AM$29-1)/$K119))*$S119*((1+'Inputs &amp; Summary'!$D$7)^AM$29))),(_xlfn.WEIBULL.DIST(AM$29,$L119,$K119,FALSE)*$S119*((1+'Inputs &amp; Summary'!$D$7)^AM$29))),IF($M119=Lists!$H$3,IF($K119&lt;1,((($R119*(1-$E119)+$Q119*(1-$F119))/$K119)*((1+'Inputs &amp; Summary'!$D$7)^AM$29)),((INT(AM$29/$K119)-INT((AM$29-1)/$K119))*($R119*(1-$E119)+$Q119*(1-$F119))*((1+'Inputs &amp; Summary'!$D$7)^AM$29))),((_xlfn.WEIBULL.DIST(AM$29,$L119,$K119,FALSE)*($R119*(1-$E119)+$Q119*(1-$F119))*((1+'Inputs &amp; Summary'!$D$7)^AM$29))))))</f>
        <v>0</v>
      </c>
      <c r="AN119" s="114">
        <f>$D119*IF(AN$29&gt;'Inputs &amp; Summary'!$D$5,0,IF(AN$29&gt;VLOOKUP($G119,Lists!$J$17:$K$21,2),IF($M119=Lists!$H$3,IF($K119&lt;1,(($S119/$K119)*((1+'Inputs &amp; Summary'!$D$7)^AN$29)),((INT(AN$29/$K119)-INT((AN$29-1)/$K119))*$S119*((1+'Inputs &amp; Summary'!$D$7)^AN$29))),(_xlfn.WEIBULL.DIST(AN$29,$L119,$K119,FALSE)*$S119*((1+'Inputs &amp; Summary'!$D$7)^AN$29))),IF($M119=Lists!$H$3,IF($K119&lt;1,((($R119*(1-$E119)+$Q119*(1-$F119))/$K119)*((1+'Inputs &amp; Summary'!$D$7)^AN$29)),((INT(AN$29/$K119)-INT((AN$29-1)/$K119))*($R119*(1-$E119)+$Q119*(1-$F119))*((1+'Inputs &amp; Summary'!$D$7)^AN$29))),((_xlfn.WEIBULL.DIST(AN$29,$L119,$K119,FALSE)*($R119*(1-$E119)+$Q119*(1-$F119))*((1+'Inputs &amp; Summary'!$D$7)^AN$29))))))</f>
        <v>0</v>
      </c>
      <c r="AO119" s="114">
        <f>$D119*IF(AO$29&gt;'Inputs &amp; Summary'!$D$5,0,IF(AO$29&gt;VLOOKUP($G119,Lists!$J$17:$K$21,2),IF($M119=Lists!$H$3,IF($K119&lt;1,(($S119/$K119)*((1+'Inputs &amp; Summary'!$D$7)^AO$29)),((INT(AO$29/$K119)-INT((AO$29-1)/$K119))*$S119*((1+'Inputs &amp; Summary'!$D$7)^AO$29))),(_xlfn.WEIBULL.DIST(AO$29,$L119,$K119,FALSE)*$S119*((1+'Inputs &amp; Summary'!$D$7)^AO$29))),IF($M119=Lists!$H$3,IF($K119&lt;1,((($R119*(1-$E119)+$Q119*(1-$F119))/$K119)*((1+'Inputs &amp; Summary'!$D$7)^AO$29)),((INT(AO$29/$K119)-INT((AO$29-1)/$K119))*($R119*(1-$E119)+$Q119*(1-$F119))*((1+'Inputs &amp; Summary'!$D$7)^AO$29))),((_xlfn.WEIBULL.DIST(AO$29,$L119,$K119,FALSE)*($R119*(1-$E119)+$Q119*(1-$F119))*((1+'Inputs &amp; Summary'!$D$7)^AO$29))))))</f>
        <v>0</v>
      </c>
      <c r="AP119" s="114">
        <f>$D119*IF(AP$29&gt;'Inputs &amp; Summary'!$D$5,0,IF(AP$29&gt;VLOOKUP($G119,Lists!$J$17:$K$21,2),IF($M119=Lists!$H$3,IF($K119&lt;1,(($S119/$K119)*((1+'Inputs &amp; Summary'!$D$7)^AP$29)),((INT(AP$29/$K119)-INT((AP$29-1)/$K119))*$S119*((1+'Inputs &amp; Summary'!$D$7)^AP$29))),(_xlfn.WEIBULL.DIST(AP$29,$L119,$K119,FALSE)*$S119*((1+'Inputs &amp; Summary'!$D$7)^AP$29))),IF($M119=Lists!$H$3,IF($K119&lt;1,((($R119*(1-$E119)+$Q119*(1-$F119))/$K119)*((1+'Inputs &amp; Summary'!$D$7)^AP$29)),((INT(AP$29/$K119)-INT((AP$29-1)/$K119))*($R119*(1-$E119)+$Q119*(1-$F119))*((1+'Inputs &amp; Summary'!$D$7)^AP$29))),((_xlfn.WEIBULL.DIST(AP$29,$L119,$K119,FALSE)*($R119*(1-$E119)+$Q119*(1-$F119))*((1+'Inputs &amp; Summary'!$D$7)^AP$29))))))</f>
        <v>0</v>
      </c>
      <c r="AQ119" s="114">
        <f>$D119*IF(AQ$29&gt;'Inputs &amp; Summary'!$D$5,0,IF(AQ$29&gt;VLOOKUP($G119,Lists!$J$17:$K$21,2),IF($M119=Lists!$H$3,IF($K119&lt;1,(($S119/$K119)*((1+'Inputs &amp; Summary'!$D$7)^AQ$29)),((INT(AQ$29/$K119)-INT((AQ$29-1)/$K119))*$S119*((1+'Inputs &amp; Summary'!$D$7)^AQ$29))),(_xlfn.WEIBULL.DIST(AQ$29,$L119,$K119,FALSE)*$S119*((1+'Inputs &amp; Summary'!$D$7)^AQ$29))),IF($M119=Lists!$H$3,IF($K119&lt;1,((($R119*(1-$E119)+$Q119*(1-$F119))/$K119)*((1+'Inputs &amp; Summary'!$D$7)^AQ$29)),((INT(AQ$29/$K119)-INT((AQ$29-1)/$K119))*($R119*(1-$E119)+$Q119*(1-$F119))*((1+'Inputs &amp; Summary'!$D$7)^AQ$29))),((_xlfn.WEIBULL.DIST(AQ$29,$L119,$K119,FALSE)*($R119*(1-$E119)+$Q119*(1-$F119))*((1+'Inputs &amp; Summary'!$D$7)^AQ$29))))))</f>
        <v>0</v>
      </c>
      <c r="AR119" s="114">
        <f>$D119*IF(AR$29&gt;'Inputs &amp; Summary'!$D$5,0,IF(AR$29&gt;VLOOKUP($G119,Lists!$J$17:$K$21,2),IF($M119=Lists!$H$3,IF($K119&lt;1,(($S119/$K119)*((1+'Inputs &amp; Summary'!$D$7)^AR$29)),((INT(AR$29/$K119)-INT((AR$29-1)/$K119))*$S119*((1+'Inputs &amp; Summary'!$D$7)^AR$29))),(_xlfn.WEIBULL.DIST(AR$29,$L119,$K119,FALSE)*$S119*((1+'Inputs &amp; Summary'!$D$7)^AR$29))),IF($M119=Lists!$H$3,IF($K119&lt;1,((($R119*(1-$E119)+$Q119*(1-$F119))/$K119)*((1+'Inputs &amp; Summary'!$D$7)^AR$29)),((INT(AR$29/$K119)-INT((AR$29-1)/$K119))*($R119*(1-$E119)+$Q119*(1-$F119))*((1+'Inputs &amp; Summary'!$D$7)^AR$29))),((_xlfn.WEIBULL.DIST(AR$29,$L119,$K119,FALSE)*($R119*(1-$E119)+$Q119*(1-$F119))*((1+'Inputs &amp; Summary'!$D$7)^AR$29))))))</f>
        <v>0</v>
      </c>
      <c r="AS119" s="114">
        <f>$D119*IF(AS$29&gt;'Inputs &amp; Summary'!$D$5,0,IF(AS$29&gt;VLOOKUP($G119,Lists!$J$17:$K$21,2),IF($M119=Lists!$H$3,IF($K119&lt;1,(($S119/$K119)*((1+'Inputs &amp; Summary'!$D$7)^AS$29)),((INT(AS$29/$K119)-INT((AS$29-1)/$K119))*$S119*((1+'Inputs &amp; Summary'!$D$7)^AS$29))),(_xlfn.WEIBULL.DIST(AS$29,$L119,$K119,FALSE)*$S119*((1+'Inputs &amp; Summary'!$D$7)^AS$29))),IF($M119=Lists!$H$3,IF($K119&lt;1,((($R119*(1-$E119)+$Q119*(1-$F119))/$K119)*((1+'Inputs &amp; Summary'!$D$7)^AS$29)),((INT(AS$29/$K119)-INT((AS$29-1)/$K119))*($R119*(1-$E119)+$Q119*(1-$F119))*((1+'Inputs &amp; Summary'!$D$7)^AS$29))),((_xlfn.WEIBULL.DIST(AS$29,$L119,$K119,FALSE)*($R119*(1-$E119)+$Q119*(1-$F119))*((1+'Inputs &amp; Summary'!$D$7)^AS$29))))))</f>
        <v>0</v>
      </c>
      <c r="AT119" s="114">
        <f>$D119*IF(AT$29&gt;'Inputs &amp; Summary'!$D$5,0,IF(AT$29&gt;VLOOKUP($G119,Lists!$J$17:$K$21,2),IF($M119=Lists!$H$3,IF($K119&lt;1,(($S119/$K119)*((1+'Inputs &amp; Summary'!$D$7)^AT$29)),((INT(AT$29/$K119)-INT((AT$29-1)/$K119))*$S119*((1+'Inputs &amp; Summary'!$D$7)^AT$29))),(_xlfn.WEIBULL.DIST(AT$29,$L119,$K119,FALSE)*$S119*((1+'Inputs &amp; Summary'!$D$7)^AT$29))),IF($M119=Lists!$H$3,IF($K119&lt;1,((($R119*(1-$E119)+$Q119*(1-$F119))/$K119)*((1+'Inputs &amp; Summary'!$D$7)^AT$29)),((INT(AT$29/$K119)-INT((AT$29-1)/$K119))*($R119*(1-$E119)+$Q119*(1-$F119))*((1+'Inputs &amp; Summary'!$D$7)^AT$29))),((_xlfn.WEIBULL.DIST(AT$29,$L119,$K119,FALSE)*($R119*(1-$E119)+$Q119*(1-$F119))*((1+'Inputs &amp; Summary'!$D$7)^AT$29))))))</f>
        <v>0</v>
      </c>
      <c r="AU119" s="114">
        <f>$D119*IF(AU$29&gt;'Inputs &amp; Summary'!$D$5,0,IF(AU$29&gt;VLOOKUP($G119,Lists!$J$17:$K$21,2),IF($M119=Lists!$H$3,IF($K119&lt;1,(($S119/$K119)*((1+'Inputs &amp; Summary'!$D$7)^AU$29)),((INT(AU$29/$K119)-INT((AU$29-1)/$K119))*$S119*((1+'Inputs &amp; Summary'!$D$7)^AU$29))),(_xlfn.WEIBULL.DIST(AU$29,$L119,$K119,FALSE)*$S119*((1+'Inputs &amp; Summary'!$D$7)^AU$29))),IF($M119=Lists!$H$3,IF($K119&lt;1,((($R119*(1-$E119)+$Q119*(1-$F119))/$K119)*((1+'Inputs &amp; Summary'!$D$7)^AU$29)),((INT(AU$29/$K119)-INT((AU$29-1)/$K119))*($R119*(1-$E119)+$Q119*(1-$F119))*((1+'Inputs &amp; Summary'!$D$7)^AU$29))),((_xlfn.WEIBULL.DIST(AU$29,$L119,$K119,FALSE)*($R119*(1-$E119)+$Q119*(1-$F119))*((1+'Inputs &amp; Summary'!$D$7)^AU$29))))))</f>
        <v>0</v>
      </c>
      <c r="AV119" s="114">
        <f>$D119*IF(AV$29&gt;'Inputs &amp; Summary'!$D$5,0,IF(AV$29&gt;VLOOKUP($G119,Lists!$J$17:$K$21,2),IF($M119=Lists!$H$3,IF($K119&lt;1,(($S119/$K119)*((1+'Inputs &amp; Summary'!$D$7)^AV$29)),((INT(AV$29/$K119)-INT((AV$29-1)/$K119))*$S119*((1+'Inputs &amp; Summary'!$D$7)^AV$29))),(_xlfn.WEIBULL.DIST(AV$29,$L119,$K119,FALSE)*$S119*((1+'Inputs &amp; Summary'!$D$7)^AV$29))),IF($M119=Lists!$H$3,IF($K119&lt;1,((($R119*(1-$E119)+$Q119*(1-$F119))/$K119)*((1+'Inputs &amp; Summary'!$D$7)^AV$29)),((INT(AV$29/$K119)-INT((AV$29-1)/$K119))*($R119*(1-$E119)+$Q119*(1-$F119))*((1+'Inputs &amp; Summary'!$D$7)^AV$29))),((_xlfn.WEIBULL.DIST(AV$29,$L119,$K119,FALSE)*($R119*(1-$E119)+$Q119*(1-$F119))*((1+'Inputs &amp; Summary'!$D$7)^AV$29))))))</f>
        <v>0</v>
      </c>
      <c r="AW119" s="114">
        <f>$D119*IF(AW$29&gt;'Inputs &amp; Summary'!$D$5,0,IF(AW$29&gt;VLOOKUP($G119,Lists!$J$17:$K$21,2),IF($M119=Lists!$H$3,IF($K119&lt;1,(($S119/$K119)*((1+'Inputs &amp; Summary'!$D$7)^AW$29)),((INT(AW$29/$K119)-INT((AW$29-1)/$K119))*$S119*((1+'Inputs &amp; Summary'!$D$7)^AW$29))),(_xlfn.WEIBULL.DIST(AW$29,$L119,$K119,FALSE)*$S119*((1+'Inputs &amp; Summary'!$D$7)^AW$29))),IF($M119=Lists!$H$3,IF($K119&lt;1,((($R119*(1-$E119)+$Q119*(1-$F119))/$K119)*((1+'Inputs &amp; Summary'!$D$7)^AW$29)),((INT(AW$29/$K119)-INT((AW$29-1)/$K119))*($R119*(1-$E119)+$Q119*(1-$F119))*((1+'Inputs &amp; Summary'!$D$7)^AW$29))),((_xlfn.WEIBULL.DIST(AW$29,$L119,$K119,FALSE)*($R119*(1-$E119)+$Q119*(1-$F119))*((1+'Inputs &amp; Summary'!$D$7)^AW$29))))))</f>
        <v>0</v>
      </c>
      <c r="AX119" s="114">
        <f>$D119*IF(AX$29&gt;'Inputs &amp; Summary'!$D$5,0,IF(AX$29&gt;VLOOKUP($G119,Lists!$J$17:$K$21,2),IF($M119=Lists!$H$3,IF($K119&lt;1,(($S119/$K119)*((1+'Inputs &amp; Summary'!$D$7)^AX$29)),((INT(AX$29/$K119)-INT((AX$29-1)/$K119))*$S119*((1+'Inputs &amp; Summary'!$D$7)^AX$29))),(_xlfn.WEIBULL.DIST(AX$29,$L119,$K119,FALSE)*$S119*((1+'Inputs &amp; Summary'!$D$7)^AX$29))),IF($M119=Lists!$H$3,IF($K119&lt;1,((($R119*(1-$E119)+$Q119*(1-$F119))/$K119)*((1+'Inputs &amp; Summary'!$D$7)^AX$29)),((INT(AX$29/$K119)-INT((AX$29-1)/$K119))*($R119*(1-$E119)+$Q119*(1-$F119))*((1+'Inputs &amp; Summary'!$D$7)^AX$29))),((_xlfn.WEIBULL.DIST(AX$29,$L119,$K119,FALSE)*($R119*(1-$E119)+$Q119*(1-$F119))*((1+'Inputs &amp; Summary'!$D$7)^AX$29))))))</f>
        <v>0</v>
      </c>
      <c r="AY119" s="114">
        <f>$D119*IF(AY$29&gt;'Inputs &amp; Summary'!$D$5,0,IF(AY$29&gt;VLOOKUP($G119,Lists!$J$17:$K$21,2),IF($M119=Lists!$H$3,IF($K119&lt;1,(($S119/$K119)*((1+'Inputs &amp; Summary'!$D$7)^AY$29)),((INT(AY$29/$K119)-INT((AY$29-1)/$K119))*$S119*((1+'Inputs &amp; Summary'!$D$7)^AY$29))),(_xlfn.WEIBULL.DIST(AY$29,$L119,$K119,FALSE)*$S119*((1+'Inputs &amp; Summary'!$D$7)^AY$29))),IF($M119=Lists!$H$3,IF($K119&lt;1,((($R119*(1-$E119)+$Q119*(1-$F119))/$K119)*((1+'Inputs &amp; Summary'!$D$7)^AY$29)),((INT(AY$29/$K119)-INT((AY$29-1)/$K119))*($R119*(1-$E119)+$Q119*(1-$F119))*((1+'Inputs &amp; Summary'!$D$7)^AY$29))),((_xlfn.WEIBULL.DIST(AY$29,$L119,$K119,FALSE)*($R119*(1-$E119)+$Q119*(1-$F119))*((1+'Inputs &amp; Summary'!$D$7)^AY$29))))))</f>
        <v>0</v>
      </c>
      <c r="AZ119" s="114">
        <f>$D119*IF(AZ$29&gt;'Inputs &amp; Summary'!$D$5,0,IF(AZ$29&gt;VLOOKUP($G119,Lists!$J$17:$K$21,2),IF($M119=Lists!$H$3,IF($K119&lt;1,(($S119/$K119)*((1+'Inputs &amp; Summary'!$D$7)^AZ$29)),((INT(AZ$29/$K119)-INT((AZ$29-1)/$K119))*$S119*((1+'Inputs &amp; Summary'!$D$7)^AZ$29))),(_xlfn.WEIBULL.DIST(AZ$29,$L119,$K119,FALSE)*$S119*((1+'Inputs &amp; Summary'!$D$7)^AZ$29))),IF($M119=Lists!$H$3,IF($K119&lt;1,((($R119*(1-$E119)+$Q119*(1-$F119))/$K119)*((1+'Inputs &amp; Summary'!$D$7)^AZ$29)),((INT(AZ$29/$K119)-INT((AZ$29-1)/$K119))*($R119*(1-$E119)+$Q119*(1-$F119))*((1+'Inputs &amp; Summary'!$D$7)^AZ$29))),((_xlfn.WEIBULL.DIST(AZ$29,$L119,$K119,FALSE)*($R119*(1-$E119)+$Q119*(1-$F119))*((1+'Inputs &amp; Summary'!$D$7)^AZ$29))))))</f>
        <v>0</v>
      </c>
      <c r="BA119" s="114">
        <f>$D119*IF(BA$29&gt;'Inputs &amp; Summary'!$D$5,0,IF(BA$29&gt;VLOOKUP($G119,Lists!$J$17:$K$21,2),IF($M119=Lists!$H$3,IF($K119&lt;1,(($S119/$K119)*((1+'Inputs &amp; Summary'!$D$7)^BA$29)),((INT(BA$29/$K119)-INT((BA$29-1)/$K119))*$S119*((1+'Inputs &amp; Summary'!$D$7)^BA$29))),(_xlfn.WEIBULL.DIST(BA$29,$L119,$K119,FALSE)*$S119*((1+'Inputs &amp; Summary'!$D$7)^BA$29))),IF($M119=Lists!$H$3,IF($K119&lt;1,((($R119*(1-$E119)+$Q119*(1-$F119))/$K119)*((1+'Inputs &amp; Summary'!$D$7)^BA$29)),((INT(BA$29/$K119)-INT((BA$29-1)/$K119))*($R119*(1-$E119)+$Q119*(1-$F119))*((1+'Inputs &amp; Summary'!$D$7)^BA$29))),((_xlfn.WEIBULL.DIST(BA$29,$L119,$K119,FALSE)*($R119*(1-$E119)+$Q119*(1-$F119))*((1+'Inputs &amp; Summary'!$D$7)^BA$29))))))</f>
        <v>0</v>
      </c>
      <c r="BB119" s="114">
        <f>$D119*IF(BB$29&gt;'Inputs &amp; Summary'!$D$5,0,IF(BB$29&gt;VLOOKUP($G119,Lists!$J$17:$K$21,2),IF($M119=Lists!$H$3,IF($K119&lt;1,(($S119/$K119)*((1+'Inputs &amp; Summary'!$D$7)^BB$29)),((INT(BB$29/$K119)-INT((BB$29-1)/$K119))*$S119*((1+'Inputs &amp; Summary'!$D$7)^BB$29))),(_xlfn.WEIBULL.DIST(BB$29,$L119,$K119,FALSE)*$S119*((1+'Inputs &amp; Summary'!$D$7)^BB$29))),IF($M119=Lists!$H$3,IF($K119&lt;1,((($R119*(1-$E119)+$Q119*(1-$F119))/$K119)*((1+'Inputs &amp; Summary'!$D$7)^BB$29)),((INT(BB$29/$K119)-INT((BB$29-1)/$K119))*($R119*(1-$E119)+$Q119*(1-$F119))*((1+'Inputs &amp; Summary'!$D$7)^BB$29))),((_xlfn.WEIBULL.DIST(BB$29,$L119,$K119,FALSE)*($R119*(1-$E119)+$Q119*(1-$F119))*((1+'Inputs &amp; Summary'!$D$7)^BB$29))))))</f>
        <v>0</v>
      </c>
      <c r="BC119" s="114">
        <f>$D119*IF(BC$29&gt;'Inputs &amp; Summary'!$D$5,0,IF(BC$29&gt;VLOOKUP($G119,Lists!$J$17:$K$21,2),IF($M119=Lists!$H$3,IF($K119&lt;1,(($S119/$K119)*((1+'Inputs &amp; Summary'!$D$7)^BC$29)),((INT(BC$29/$K119)-INT((BC$29-1)/$K119))*$S119*((1+'Inputs &amp; Summary'!$D$7)^BC$29))),(_xlfn.WEIBULL.DIST(BC$29,$L119,$K119,FALSE)*$S119*((1+'Inputs &amp; Summary'!$D$7)^BC$29))),IF($M119=Lists!$H$3,IF($K119&lt;1,((($R119*(1-$E119)+$Q119*(1-$F119))/$K119)*((1+'Inputs &amp; Summary'!$D$7)^BC$29)),((INT(BC$29/$K119)-INT((BC$29-1)/$K119))*($R119*(1-$E119)+$Q119*(1-$F119))*((1+'Inputs &amp; Summary'!$D$7)^BC$29))),((_xlfn.WEIBULL.DIST(BC$29,$L119,$K119,FALSE)*($R119*(1-$E119)+$Q119*(1-$F119))*((1+'Inputs &amp; Summary'!$D$7)^BC$29))))))</f>
        <v>0</v>
      </c>
      <c r="BD119" s="114">
        <f>$D119*IF(BD$29&gt;'Inputs &amp; Summary'!$D$5,0,IF(BD$29&gt;VLOOKUP($G119,Lists!$J$17:$K$21,2),IF($M119=Lists!$H$3,IF($K119&lt;1,(($S119/$K119)*((1+'Inputs &amp; Summary'!$D$7)^BD$29)),((INT(BD$29/$K119)-INT((BD$29-1)/$K119))*$S119*((1+'Inputs &amp; Summary'!$D$7)^BD$29))),(_xlfn.WEIBULL.DIST(BD$29,$L119,$K119,FALSE)*$S119*((1+'Inputs &amp; Summary'!$D$7)^BD$29))),IF($M119=Lists!$H$3,IF($K119&lt;1,((($R119*(1-$E119)+$Q119*(1-$F119))/$K119)*((1+'Inputs &amp; Summary'!$D$7)^BD$29)),((INT(BD$29/$K119)-INT((BD$29-1)/$K119))*($R119*(1-$E119)+$Q119*(1-$F119))*((1+'Inputs &amp; Summary'!$D$7)^BD$29))),((_xlfn.WEIBULL.DIST(BD$29,$L119,$K119,FALSE)*($R119*(1-$E119)+$Q119*(1-$F119))*((1+'Inputs &amp; Summary'!$D$7)^BD$29))))))</f>
        <v>0</v>
      </c>
      <c r="BE119" s="114">
        <f>$D119*IF(BE$29&gt;'Inputs &amp; Summary'!$D$5,0,IF(BE$29&gt;VLOOKUP($G119,Lists!$J$17:$K$21,2),IF($M119=Lists!$H$3,IF($K119&lt;1,(($S119/$K119)*((1+'Inputs &amp; Summary'!$D$7)^BE$29)),((INT(BE$29/$K119)-INT((BE$29-1)/$K119))*$S119*((1+'Inputs &amp; Summary'!$D$7)^BE$29))),(_xlfn.WEIBULL.DIST(BE$29,$L119,$K119,FALSE)*$S119*((1+'Inputs &amp; Summary'!$D$7)^BE$29))),IF($M119=Lists!$H$3,IF($K119&lt;1,((($R119*(1-$E119)+$Q119*(1-$F119))/$K119)*((1+'Inputs &amp; Summary'!$D$7)^BE$29)),((INT(BE$29/$K119)-INT((BE$29-1)/$K119))*($R119*(1-$E119)+$Q119*(1-$F119))*((1+'Inputs &amp; Summary'!$D$7)^BE$29))),((_xlfn.WEIBULL.DIST(BE$29,$L119,$K119,FALSE)*($R119*(1-$E119)+$Q119*(1-$F119))*((1+'Inputs &amp; Summary'!$D$7)^BE$29))))))</f>
        <v>0</v>
      </c>
      <c r="BF119" s="114">
        <f>$D119*IF(BF$29&gt;'Inputs &amp; Summary'!$D$5,0,IF(BF$29&gt;VLOOKUP($G119,Lists!$J$17:$K$21,2),IF($M119=Lists!$H$3,IF($K119&lt;1,(($S119/$K119)*((1+'Inputs &amp; Summary'!$D$7)^BF$29)),((INT(BF$29/$K119)-INT((BF$29-1)/$K119))*$S119*((1+'Inputs &amp; Summary'!$D$7)^BF$29))),(_xlfn.WEIBULL.DIST(BF$29,$L119,$K119,FALSE)*$S119*((1+'Inputs &amp; Summary'!$D$7)^BF$29))),IF($M119=Lists!$H$3,IF($K119&lt;1,((($R119*(1-$E119)+$Q119*(1-$F119))/$K119)*((1+'Inputs &amp; Summary'!$D$7)^BF$29)),((INT(BF$29/$K119)-INT((BF$29-1)/$K119))*($R119*(1-$E119)+$Q119*(1-$F119))*((1+'Inputs &amp; Summary'!$D$7)^BF$29))),((_xlfn.WEIBULL.DIST(BF$29,$L119,$K119,FALSE)*($R119*(1-$E119)+$Q119*(1-$F119))*((1+'Inputs &amp; Summary'!$D$7)^BF$29))))))</f>
        <v>0</v>
      </c>
      <c r="BG119" s="114">
        <f>$D119*IF(BG$29&gt;'Inputs &amp; Summary'!$D$5,0,IF(BG$29&gt;VLOOKUP($G119,Lists!$J$17:$K$21,2),IF($M119=Lists!$H$3,IF($K119&lt;1,(($S119/$K119)*((1+'Inputs &amp; Summary'!$D$7)^BG$29)),((INT(BG$29/$K119)-INT((BG$29-1)/$K119))*$S119*((1+'Inputs &amp; Summary'!$D$7)^BG$29))),(_xlfn.WEIBULL.DIST(BG$29,$L119,$K119,FALSE)*$S119*((1+'Inputs &amp; Summary'!$D$7)^BG$29))),IF($M119=Lists!$H$3,IF($K119&lt;1,((($R119*(1-$E119)+$Q119*(1-$F119))/$K119)*((1+'Inputs &amp; Summary'!$D$7)^BG$29)),((INT(BG$29/$K119)-INT((BG$29-1)/$K119))*($R119*(1-$E119)+$Q119*(1-$F119))*((1+'Inputs &amp; Summary'!$D$7)^BG$29))),((_xlfn.WEIBULL.DIST(BG$29,$L119,$K119,FALSE)*($R119*(1-$E119)+$Q119*(1-$F119))*((1+'Inputs &amp; Summary'!$D$7)^BG$29))))))</f>
        <v>0</v>
      </c>
      <c r="BH119" s="114">
        <f>$D119*IF(BH$29&gt;'Inputs &amp; Summary'!$D$5,0,IF(BH$29&gt;VLOOKUP($G119,Lists!$J$17:$K$21,2),IF($M119=Lists!$H$3,IF($K119&lt;1,(($S119/$K119)*((1+'Inputs &amp; Summary'!$D$7)^BH$29)),((INT(BH$29/$K119)-INT((BH$29-1)/$K119))*$S119*((1+'Inputs &amp; Summary'!$D$7)^BH$29))),(_xlfn.WEIBULL.DIST(BH$29,$L119,$K119,FALSE)*$S119*((1+'Inputs &amp; Summary'!$D$7)^BH$29))),IF($M119=Lists!$H$3,IF($K119&lt;1,((($R119*(1-$E119)+$Q119*(1-$F119))/$K119)*((1+'Inputs &amp; Summary'!$D$7)^BH$29)),((INT(BH$29/$K119)-INT((BH$29-1)/$K119))*($R119*(1-$E119)+$Q119*(1-$F119))*((1+'Inputs &amp; Summary'!$D$7)^BH$29))),((_xlfn.WEIBULL.DIST(BH$29,$L119,$K119,FALSE)*($R119*(1-$E119)+$Q119*(1-$F119))*((1+'Inputs &amp; Summary'!$D$7)^BH$29))))))</f>
        <v>0</v>
      </c>
      <c r="BI119" s="114">
        <f>$D119*IF(BI$29&gt;'Inputs &amp; Summary'!$D$5,0,IF(BI$29&gt;VLOOKUP($G119,Lists!$J$17:$K$21,2),IF($M119=Lists!$H$3,IF($K119&lt;1,(($S119/$K119)*((1+'Inputs &amp; Summary'!$D$7)^BI$29)),((INT(BI$29/$K119)-INT((BI$29-1)/$K119))*$S119*((1+'Inputs &amp; Summary'!$D$7)^BI$29))),(_xlfn.WEIBULL.DIST(BI$29,$L119,$K119,FALSE)*$S119*((1+'Inputs &amp; Summary'!$D$7)^BI$29))),IF($M119=Lists!$H$3,IF($K119&lt;1,((($R119*(1-$E119)+$Q119*(1-$F119))/$K119)*((1+'Inputs &amp; Summary'!$D$7)^BI$29)),((INT(BI$29/$K119)-INT((BI$29-1)/$K119))*($R119*(1-$E119)+$Q119*(1-$F119))*((1+'Inputs &amp; Summary'!$D$7)^BI$29))),((_xlfn.WEIBULL.DIST(BI$29,$L119,$K119,FALSE)*($R119*(1-$E119)+$Q119*(1-$F119))*((1+'Inputs &amp; Summary'!$D$7)^BI$29))))))</f>
        <v>0</v>
      </c>
      <c r="BJ119" s="114">
        <f>$D119*IF(BJ$29&gt;'Inputs &amp; Summary'!$D$5,0,IF(BJ$29&gt;VLOOKUP($G119,Lists!$J$17:$K$21,2),IF($M119=Lists!$H$3,IF($K119&lt;1,(($S119/$K119)*((1+'Inputs &amp; Summary'!$D$7)^BJ$29)),((INT(BJ$29/$K119)-INT((BJ$29-1)/$K119))*$S119*((1+'Inputs &amp; Summary'!$D$7)^BJ$29))),(_xlfn.WEIBULL.DIST(BJ$29,$L119,$K119,FALSE)*$S119*((1+'Inputs &amp; Summary'!$D$7)^BJ$29))),IF($M119=Lists!$H$3,IF($K119&lt;1,((($R119*(1-$E119)+$Q119*(1-$F119))/$K119)*((1+'Inputs &amp; Summary'!$D$7)^BJ$29)),((INT(BJ$29/$K119)-INT((BJ$29-1)/$K119))*($R119*(1-$E119)+$Q119*(1-$F119))*((1+'Inputs &amp; Summary'!$D$7)^BJ$29))),((_xlfn.WEIBULL.DIST(BJ$29,$L119,$K119,FALSE)*($R119*(1-$E119)+$Q119*(1-$F119))*((1+'Inputs &amp; Summary'!$D$7)^BJ$29))))))</f>
        <v>0</v>
      </c>
      <c r="BK119" s="114">
        <f>$D119*IF(BK$29&gt;'Inputs &amp; Summary'!$D$5,0,IF(BK$29&gt;VLOOKUP($G119,Lists!$J$17:$K$21,2),IF($M119=Lists!$H$3,IF($K119&lt;1,(($S119/$K119)*((1+'Inputs &amp; Summary'!$D$7)^BK$29)),((INT(BK$29/$K119)-INT((BK$29-1)/$K119))*$S119*((1+'Inputs &amp; Summary'!$D$7)^BK$29))),(_xlfn.WEIBULL.DIST(BK$29,$L119,$K119,FALSE)*$S119*((1+'Inputs &amp; Summary'!$D$7)^BK$29))),IF($M119=Lists!$H$3,IF($K119&lt;1,((($R119*(1-$E119)+$Q119*(1-$F119))/$K119)*((1+'Inputs &amp; Summary'!$D$7)^BK$29)),((INT(BK$29/$K119)-INT((BK$29-1)/$K119))*($R119*(1-$E119)+$Q119*(1-$F119))*((1+'Inputs &amp; Summary'!$D$7)^BK$29))),((_xlfn.WEIBULL.DIST(BK$29,$L119,$K119,FALSE)*($R119*(1-$E119)+$Q119*(1-$F119))*((1+'Inputs &amp; Summary'!$D$7)^BK$29))))))</f>
        <v>0</v>
      </c>
      <c r="BL119" s="114">
        <f>$D119*IF(BL$29&gt;'Inputs &amp; Summary'!$D$5,0,IF(BL$29&gt;VLOOKUP($G119,Lists!$J$17:$K$21,2),IF($M119=Lists!$H$3,IF($K119&lt;1,(($S119/$K119)*((1+'Inputs &amp; Summary'!$D$7)^BL$29)),((INT(BL$29/$K119)-INT((BL$29-1)/$K119))*$S119*((1+'Inputs &amp; Summary'!$D$7)^BL$29))),(_xlfn.WEIBULL.DIST(BL$29,$L119,$K119,FALSE)*$S119*((1+'Inputs &amp; Summary'!$D$7)^BL$29))),IF($M119=Lists!$H$3,IF($K119&lt;1,((($R119*(1-$E119)+$Q119*(1-$F119))/$K119)*((1+'Inputs &amp; Summary'!$D$7)^BL$29)),((INT(BL$29/$K119)-INT((BL$29-1)/$K119))*($R119*(1-$E119)+$Q119*(1-$F119))*((1+'Inputs &amp; Summary'!$D$7)^BL$29))),((_xlfn.WEIBULL.DIST(BL$29,$L119,$K119,FALSE)*($R119*(1-$E119)+$Q119*(1-$F119))*((1+'Inputs &amp; Summary'!$D$7)^BL$29))))))</f>
        <v>0</v>
      </c>
    </row>
    <row r="120" spans="1:64" s="1" customFormat="1" ht="28.8" x14ac:dyDescent="0.3">
      <c r="A120" s="79" t="s">
        <v>242</v>
      </c>
      <c r="B120" s="33" t="s">
        <v>152</v>
      </c>
      <c r="C120" s="33" t="s">
        <v>236</v>
      </c>
      <c r="D120" s="68">
        <v>0</v>
      </c>
      <c r="E120" s="68"/>
      <c r="F120" s="68"/>
      <c r="G120" s="213" t="s">
        <v>433</v>
      </c>
      <c r="H120" s="34"/>
      <c r="I120" s="34" t="s">
        <v>96</v>
      </c>
      <c r="J120" s="33">
        <f>VLOOKUP(I120,'Labor Rates'!$A$1:$B$16,2)</f>
        <v>14.423076923076923</v>
      </c>
      <c r="K120" s="35">
        <v>25</v>
      </c>
      <c r="L120" s="35">
        <v>1</v>
      </c>
      <c r="M120" s="36" t="s">
        <v>249</v>
      </c>
      <c r="N120" s="84">
        <v>1</v>
      </c>
      <c r="O120" s="35">
        <v>4</v>
      </c>
      <c r="P120" s="5">
        <v>100</v>
      </c>
      <c r="Q120" s="73">
        <f t="shared" si="16"/>
        <v>57.692307692307693</v>
      </c>
      <c r="R120" s="73">
        <f t="shared" si="17"/>
        <v>100</v>
      </c>
      <c r="S120" s="74">
        <f t="shared" si="18"/>
        <v>0</v>
      </c>
      <c r="T120" s="88"/>
      <c r="U120" s="80"/>
      <c r="V120" s="87">
        <f t="shared" si="19"/>
        <v>0</v>
      </c>
      <c r="W120" s="87">
        <f>NPV('Inputs &amp; Summary'!$D$6,Y120:BL120)</f>
        <v>0</v>
      </c>
      <c r="X120" s="90">
        <f t="shared" si="20"/>
        <v>0</v>
      </c>
      <c r="Y120" s="114">
        <f>$D120*IF(Y$29&gt;'Inputs &amp; Summary'!$D$5,0,IF(Y$29&gt;VLOOKUP($G120,Lists!$J$17:$K$21,2),IF($M120=Lists!$H$3,IF($K120&lt;1,(($S120/$K120)*((1+'Inputs &amp; Summary'!$D$7)^Y$29)),((INT(Y$29/$K120)-INT((Y$29-1)/$K120))*$S120*((1+'Inputs &amp; Summary'!$D$7)^Y$29))),(_xlfn.WEIBULL.DIST(Y$29,$L120,$K120,FALSE)*$S120*((1+'Inputs &amp; Summary'!$D$7)^Y$29))),IF($M120=Lists!$H$3,IF($K120&lt;1,((($R120*(1-$E120)+$Q120*(1-$F120))/$K120)*((1+'Inputs &amp; Summary'!$D$7)^Y$29)),((INT(Y$29/$K120)-INT((Y$29-1)/$K120))*($R120*(1-$E120)+$Q120*(1-$F120))*((1+'Inputs &amp; Summary'!$D$7)^Y$29))),((_xlfn.WEIBULL.DIST(Y$29,$L120,$K120,FALSE)*($R120*(1-$E120)+$Q120*(1-$F120))*((1+'Inputs &amp; Summary'!$D$7)^Y$29))))))</f>
        <v>0</v>
      </c>
      <c r="Z120" s="114">
        <f>$D120*IF(Z$29&gt;'Inputs &amp; Summary'!$D$5,0,IF(Z$29&gt;VLOOKUP($G120,Lists!$J$17:$K$21,2),IF($M120=Lists!$H$3,IF($K120&lt;1,(($S120/$K120)*((1+'Inputs &amp; Summary'!$D$7)^Z$29)),((INT(Z$29/$K120)-INT((Z$29-1)/$K120))*$S120*((1+'Inputs &amp; Summary'!$D$7)^Z$29))),(_xlfn.WEIBULL.DIST(Z$29,$L120,$K120,FALSE)*$S120*((1+'Inputs &amp; Summary'!$D$7)^Z$29))),IF($M120=Lists!$H$3,IF($K120&lt;1,((($R120*(1-$E120)+$Q120*(1-$F120))/$K120)*((1+'Inputs &amp; Summary'!$D$7)^Z$29)),((INT(Z$29/$K120)-INT((Z$29-1)/$K120))*($R120*(1-$E120)+$Q120*(1-$F120))*((1+'Inputs &amp; Summary'!$D$7)^Z$29))),((_xlfn.WEIBULL.DIST(Z$29,$L120,$K120,FALSE)*($R120*(1-$E120)+$Q120*(1-$F120))*((1+'Inputs &amp; Summary'!$D$7)^Z$29))))))</f>
        <v>0</v>
      </c>
      <c r="AA120" s="114">
        <f>$D120*IF(AA$29&gt;'Inputs &amp; Summary'!$D$5,0,IF(AA$29&gt;VLOOKUP($G120,Lists!$J$17:$K$21,2),IF($M120=Lists!$H$3,IF($K120&lt;1,(($S120/$K120)*((1+'Inputs &amp; Summary'!$D$7)^AA$29)),((INT(AA$29/$K120)-INT((AA$29-1)/$K120))*$S120*((1+'Inputs &amp; Summary'!$D$7)^AA$29))),(_xlfn.WEIBULL.DIST(AA$29,$L120,$K120,FALSE)*$S120*((1+'Inputs &amp; Summary'!$D$7)^AA$29))),IF($M120=Lists!$H$3,IF($K120&lt;1,((($R120*(1-$E120)+$Q120*(1-$F120))/$K120)*((1+'Inputs &amp; Summary'!$D$7)^AA$29)),((INT(AA$29/$K120)-INT((AA$29-1)/$K120))*($R120*(1-$E120)+$Q120*(1-$F120))*((1+'Inputs &amp; Summary'!$D$7)^AA$29))),((_xlfn.WEIBULL.DIST(AA$29,$L120,$K120,FALSE)*($R120*(1-$E120)+$Q120*(1-$F120))*((1+'Inputs &amp; Summary'!$D$7)^AA$29))))))</f>
        <v>0</v>
      </c>
      <c r="AB120" s="114">
        <f>$D120*IF(AB$29&gt;'Inputs &amp; Summary'!$D$5,0,IF(AB$29&gt;VLOOKUP($G120,Lists!$J$17:$K$21,2),IF($M120=Lists!$H$3,IF($K120&lt;1,(($S120/$K120)*((1+'Inputs &amp; Summary'!$D$7)^AB$29)),((INT(AB$29/$K120)-INT((AB$29-1)/$K120))*$S120*((1+'Inputs &amp; Summary'!$D$7)^AB$29))),(_xlfn.WEIBULL.DIST(AB$29,$L120,$K120,FALSE)*$S120*((1+'Inputs &amp; Summary'!$D$7)^AB$29))),IF($M120=Lists!$H$3,IF($K120&lt;1,((($R120*(1-$E120)+$Q120*(1-$F120))/$K120)*((1+'Inputs &amp; Summary'!$D$7)^AB$29)),((INT(AB$29/$K120)-INT((AB$29-1)/$K120))*($R120*(1-$E120)+$Q120*(1-$F120))*((1+'Inputs &amp; Summary'!$D$7)^AB$29))),((_xlfn.WEIBULL.DIST(AB$29,$L120,$K120,FALSE)*($R120*(1-$E120)+$Q120*(1-$F120))*((1+'Inputs &amp; Summary'!$D$7)^AB$29))))))</f>
        <v>0</v>
      </c>
      <c r="AC120" s="114">
        <f>$D120*IF(AC$29&gt;'Inputs &amp; Summary'!$D$5,0,IF(AC$29&gt;VLOOKUP($G120,Lists!$J$17:$K$21,2),IF($M120=Lists!$H$3,IF($K120&lt;1,(($S120/$K120)*((1+'Inputs &amp; Summary'!$D$7)^AC$29)),((INT(AC$29/$K120)-INT((AC$29-1)/$K120))*$S120*((1+'Inputs &amp; Summary'!$D$7)^AC$29))),(_xlfn.WEIBULL.DIST(AC$29,$L120,$K120,FALSE)*$S120*((1+'Inputs &amp; Summary'!$D$7)^AC$29))),IF($M120=Lists!$H$3,IF($K120&lt;1,((($R120*(1-$E120)+$Q120*(1-$F120))/$K120)*((1+'Inputs &amp; Summary'!$D$7)^AC$29)),((INT(AC$29/$K120)-INT((AC$29-1)/$K120))*($R120*(1-$E120)+$Q120*(1-$F120))*((1+'Inputs &amp; Summary'!$D$7)^AC$29))),((_xlfn.WEIBULL.DIST(AC$29,$L120,$K120,FALSE)*($R120*(1-$E120)+$Q120*(1-$F120))*((1+'Inputs &amp; Summary'!$D$7)^AC$29))))))</f>
        <v>0</v>
      </c>
      <c r="AD120" s="114">
        <f>$D120*IF(AD$29&gt;'Inputs &amp; Summary'!$D$5,0,IF(AD$29&gt;VLOOKUP($G120,Lists!$J$17:$K$21,2),IF($M120=Lists!$H$3,IF($K120&lt;1,(($S120/$K120)*((1+'Inputs &amp; Summary'!$D$7)^AD$29)),((INT(AD$29/$K120)-INT((AD$29-1)/$K120))*$S120*((1+'Inputs &amp; Summary'!$D$7)^AD$29))),(_xlfn.WEIBULL.DIST(AD$29,$L120,$K120,FALSE)*$S120*((1+'Inputs &amp; Summary'!$D$7)^AD$29))),IF($M120=Lists!$H$3,IF($K120&lt;1,((($R120*(1-$E120)+$Q120*(1-$F120))/$K120)*((1+'Inputs &amp; Summary'!$D$7)^AD$29)),((INT(AD$29/$K120)-INT((AD$29-1)/$K120))*($R120*(1-$E120)+$Q120*(1-$F120))*((1+'Inputs &amp; Summary'!$D$7)^AD$29))),((_xlfn.WEIBULL.DIST(AD$29,$L120,$K120,FALSE)*($R120*(1-$E120)+$Q120*(1-$F120))*((1+'Inputs &amp; Summary'!$D$7)^AD$29))))))</f>
        <v>0</v>
      </c>
      <c r="AE120" s="114">
        <f>$D120*IF(AE$29&gt;'Inputs &amp; Summary'!$D$5,0,IF(AE$29&gt;VLOOKUP($G120,Lists!$J$17:$K$21,2),IF($M120=Lists!$H$3,IF($K120&lt;1,(($S120/$K120)*((1+'Inputs &amp; Summary'!$D$7)^AE$29)),((INT(AE$29/$K120)-INT((AE$29-1)/$K120))*$S120*((1+'Inputs &amp; Summary'!$D$7)^AE$29))),(_xlfn.WEIBULL.DIST(AE$29,$L120,$K120,FALSE)*$S120*((1+'Inputs &amp; Summary'!$D$7)^AE$29))),IF($M120=Lists!$H$3,IF($K120&lt;1,((($R120*(1-$E120)+$Q120*(1-$F120))/$K120)*((1+'Inputs &amp; Summary'!$D$7)^AE$29)),((INT(AE$29/$K120)-INT((AE$29-1)/$K120))*($R120*(1-$E120)+$Q120*(1-$F120))*((1+'Inputs &amp; Summary'!$D$7)^AE$29))),((_xlfn.WEIBULL.DIST(AE$29,$L120,$K120,FALSE)*($R120*(1-$E120)+$Q120*(1-$F120))*((1+'Inputs &amp; Summary'!$D$7)^AE$29))))))</f>
        <v>0</v>
      </c>
      <c r="AF120" s="114">
        <f>$D120*IF(AF$29&gt;'Inputs &amp; Summary'!$D$5,0,IF(AF$29&gt;VLOOKUP($G120,Lists!$J$17:$K$21,2),IF($M120=Lists!$H$3,IF($K120&lt;1,(($S120/$K120)*((1+'Inputs &amp; Summary'!$D$7)^AF$29)),((INT(AF$29/$K120)-INT((AF$29-1)/$K120))*$S120*((1+'Inputs &amp; Summary'!$D$7)^AF$29))),(_xlfn.WEIBULL.DIST(AF$29,$L120,$K120,FALSE)*$S120*((1+'Inputs &amp; Summary'!$D$7)^AF$29))),IF($M120=Lists!$H$3,IF($K120&lt;1,((($R120*(1-$E120)+$Q120*(1-$F120))/$K120)*((1+'Inputs &amp; Summary'!$D$7)^AF$29)),((INT(AF$29/$K120)-INT((AF$29-1)/$K120))*($R120*(1-$E120)+$Q120*(1-$F120))*((1+'Inputs &amp; Summary'!$D$7)^AF$29))),((_xlfn.WEIBULL.DIST(AF$29,$L120,$K120,FALSE)*($R120*(1-$E120)+$Q120*(1-$F120))*((1+'Inputs &amp; Summary'!$D$7)^AF$29))))))</f>
        <v>0</v>
      </c>
      <c r="AG120" s="114">
        <f>$D120*IF(AG$29&gt;'Inputs &amp; Summary'!$D$5,0,IF(AG$29&gt;VLOOKUP($G120,Lists!$J$17:$K$21,2),IF($M120=Lists!$H$3,IF($K120&lt;1,(($S120/$K120)*((1+'Inputs &amp; Summary'!$D$7)^AG$29)),((INT(AG$29/$K120)-INT((AG$29-1)/$K120))*$S120*((1+'Inputs &amp; Summary'!$D$7)^AG$29))),(_xlfn.WEIBULL.DIST(AG$29,$L120,$K120,FALSE)*$S120*((1+'Inputs &amp; Summary'!$D$7)^AG$29))),IF($M120=Lists!$H$3,IF($K120&lt;1,((($R120*(1-$E120)+$Q120*(1-$F120))/$K120)*((1+'Inputs &amp; Summary'!$D$7)^AG$29)),((INT(AG$29/$K120)-INT((AG$29-1)/$K120))*($R120*(1-$E120)+$Q120*(1-$F120))*((1+'Inputs &amp; Summary'!$D$7)^AG$29))),((_xlfn.WEIBULL.DIST(AG$29,$L120,$K120,FALSE)*($R120*(1-$E120)+$Q120*(1-$F120))*((1+'Inputs &amp; Summary'!$D$7)^AG$29))))))</f>
        <v>0</v>
      </c>
      <c r="AH120" s="114">
        <f>$D120*IF(AH$29&gt;'Inputs &amp; Summary'!$D$5,0,IF(AH$29&gt;VLOOKUP($G120,Lists!$J$17:$K$21,2),IF($M120=Lists!$H$3,IF($K120&lt;1,(($S120/$K120)*((1+'Inputs &amp; Summary'!$D$7)^AH$29)),((INT(AH$29/$K120)-INT((AH$29-1)/$K120))*$S120*((1+'Inputs &amp; Summary'!$D$7)^AH$29))),(_xlfn.WEIBULL.DIST(AH$29,$L120,$K120,FALSE)*$S120*((1+'Inputs &amp; Summary'!$D$7)^AH$29))),IF($M120=Lists!$H$3,IF($K120&lt;1,((($R120*(1-$E120)+$Q120*(1-$F120))/$K120)*((1+'Inputs &amp; Summary'!$D$7)^AH$29)),((INT(AH$29/$K120)-INT((AH$29-1)/$K120))*($R120*(1-$E120)+$Q120*(1-$F120))*((1+'Inputs &amp; Summary'!$D$7)^AH$29))),((_xlfn.WEIBULL.DIST(AH$29,$L120,$K120,FALSE)*($R120*(1-$E120)+$Q120*(1-$F120))*((1+'Inputs &amp; Summary'!$D$7)^AH$29))))))</f>
        <v>0</v>
      </c>
      <c r="AI120" s="114">
        <f>$D120*IF(AI$29&gt;'Inputs &amp; Summary'!$D$5,0,IF(AI$29&gt;VLOOKUP($G120,Lists!$J$17:$K$21,2),IF($M120=Lists!$H$3,IF($K120&lt;1,(($S120/$K120)*((1+'Inputs &amp; Summary'!$D$7)^AI$29)),((INT(AI$29/$K120)-INT((AI$29-1)/$K120))*$S120*((1+'Inputs &amp; Summary'!$D$7)^AI$29))),(_xlfn.WEIBULL.DIST(AI$29,$L120,$K120,FALSE)*$S120*((1+'Inputs &amp; Summary'!$D$7)^AI$29))),IF($M120=Lists!$H$3,IF($K120&lt;1,((($R120*(1-$E120)+$Q120*(1-$F120))/$K120)*((1+'Inputs &amp; Summary'!$D$7)^AI$29)),((INT(AI$29/$K120)-INT((AI$29-1)/$K120))*($R120*(1-$E120)+$Q120*(1-$F120))*((1+'Inputs &amp; Summary'!$D$7)^AI$29))),((_xlfn.WEIBULL.DIST(AI$29,$L120,$K120,FALSE)*($R120*(1-$E120)+$Q120*(1-$F120))*((1+'Inputs &amp; Summary'!$D$7)^AI$29))))))</f>
        <v>0</v>
      </c>
      <c r="AJ120" s="114">
        <f>$D120*IF(AJ$29&gt;'Inputs &amp; Summary'!$D$5,0,IF(AJ$29&gt;VLOOKUP($G120,Lists!$J$17:$K$21,2),IF($M120=Lists!$H$3,IF($K120&lt;1,(($S120/$K120)*((1+'Inputs &amp; Summary'!$D$7)^AJ$29)),((INT(AJ$29/$K120)-INT((AJ$29-1)/$K120))*$S120*((1+'Inputs &amp; Summary'!$D$7)^AJ$29))),(_xlfn.WEIBULL.DIST(AJ$29,$L120,$K120,FALSE)*$S120*((1+'Inputs &amp; Summary'!$D$7)^AJ$29))),IF($M120=Lists!$H$3,IF($K120&lt;1,((($R120*(1-$E120)+$Q120*(1-$F120))/$K120)*((1+'Inputs &amp; Summary'!$D$7)^AJ$29)),((INT(AJ$29/$K120)-INT((AJ$29-1)/$K120))*($R120*(1-$E120)+$Q120*(1-$F120))*((1+'Inputs &amp; Summary'!$D$7)^AJ$29))),((_xlfn.WEIBULL.DIST(AJ$29,$L120,$K120,FALSE)*($R120*(1-$E120)+$Q120*(1-$F120))*((1+'Inputs &amp; Summary'!$D$7)^AJ$29))))))</f>
        <v>0</v>
      </c>
      <c r="AK120" s="114">
        <f>$D120*IF(AK$29&gt;'Inputs &amp; Summary'!$D$5,0,IF(AK$29&gt;VLOOKUP($G120,Lists!$J$17:$K$21,2),IF($M120=Lists!$H$3,IF($K120&lt;1,(($S120/$K120)*((1+'Inputs &amp; Summary'!$D$7)^AK$29)),((INT(AK$29/$K120)-INT((AK$29-1)/$K120))*$S120*((1+'Inputs &amp; Summary'!$D$7)^AK$29))),(_xlfn.WEIBULL.DIST(AK$29,$L120,$K120,FALSE)*$S120*((1+'Inputs &amp; Summary'!$D$7)^AK$29))),IF($M120=Lists!$H$3,IF($K120&lt;1,((($R120*(1-$E120)+$Q120*(1-$F120))/$K120)*((1+'Inputs &amp; Summary'!$D$7)^AK$29)),((INT(AK$29/$K120)-INT((AK$29-1)/$K120))*($R120*(1-$E120)+$Q120*(1-$F120))*((1+'Inputs &amp; Summary'!$D$7)^AK$29))),((_xlfn.WEIBULL.DIST(AK$29,$L120,$K120,FALSE)*($R120*(1-$E120)+$Q120*(1-$F120))*((1+'Inputs &amp; Summary'!$D$7)^AK$29))))))</f>
        <v>0</v>
      </c>
      <c r="AL120" s="114">
        <f>$D120*IF(AL$29&gt;'Inputs &amp; Summary'!$D$5,0,IF(AL$29&gt;VLOOKUP($G120,Lists!$J$17:$K$21,2),IF($M120=Lists!$H$3,IF($K120&lt;1,(($S120/$K120)*((1+'Inputs &amp; Summary'!$D$7)^AL$29)),((INT(AL$29/$K120)-INT((AL$29-1)/$K120))*$S120*((1+'Inputs &amp; Summary'!$D$7)^AL$29))),(_xlfn.WEIBULL.DIST(AL$29,$L120,$K120,FALSE)*$S120*((1+'Inputs &amp; Summary'!$D$7)^AL$29))),IF($M120=Lists!$H$3,IF($K120&lt;1,((($R120*(1-$E120)+$Q120*(1-$F120))/$K120)*((1+'Inputs &amp; Summary'!$D$7)^AL$29)),((INT(AL$29/$K120)-INT((AL$29-1)/$K120))*($R120*(1-$E120)+$Q120*(1-$F120))*((1+'Inputs &amp; Summary'!$D$7)^AL$29))),((_xlfn.WEIBULL.DIST(AL$29,$L120,$K120,FALSE)*($R120*(1-$E120)+$Q120*(1-$F120))*((1+'Inputs &amp; Summary'!$D$7)^AL$29))))))</f>
        <v>0</v>
      </c>
      <c r="AM120" s="114">
        <f>$D120*IF(AM$29&gt;'Inputs &amp; Summary'!$D$5,0,IF(AM$29&gt;VLOOKUP($G120,Lists!$J$17:$K$21,2),IF($M120=Lists!$H$3,IF($K120&lt;1,(($S120/$K120)*((1+'Inputs &amp; Summary'!$D$7)^AM$29)),((INT(AM$29/$K120)-INT((AM$29-1)/$K120))*$S120*((1+'Inputs &amp; Summary'!$D$7)^AM$29))),(_xlfn.WEIBULL.DIST(AM$29,$L120,$K120,FALSE)*$S120*((1+'Inputs &amp; Summary'!$D$7)^AM$29))),IF($M120=Lists!$H$3,IF($K120&lt;1,((($R120*(1-$E120)+$Q120*(1-$F120))/$K120)*((1+'Inputs &amp; Summary'!$D$7)^AM$29)),((INT(AM$29/$K120)-INT((AM$29-1)/$K120))*($R120*(1-$E120)+$Q120*(1-$F120))*((1+'Inputs &amp; Summary'!$D$7)^AM$29))),((_xlfn.WEIBULL.DIST(AM$29,$L120,$K120,FALSE)*($R120*(1-$E120)+$Q120*(1-$F120))*((1+'Inputs &amp; Summary'!$D$7)^AM$29))))))</f>
        <v>0</v>
      </c>
      <c r="AN120" s="114">
        <f>$D120*IF(AN$29&gt;'Inputs &amp; Summary'!$D$5,0,IF(AN$29&gt;VLOOKUP($G120,Lists!$J$17:$K$21,2),IF($M120=Lists!$H$3,IF($K120&lt;1,(($S120/$K120)*((1+'Inputs &amp; Summary'!$D$7)^AN$29)),((INT(AN$29/$K120)-INT((AN$29-1)/$K120))*$S120*((1+'Inputs &amp; Summary'!$D$7)^AN$29))),(_xlfn.WEIBULL.DIST(AN$29,$L120,$K120,FALSE)*$S120*((1+'Inputs &amp; Summary'!$D$7)^AN$29))),IF($M120=Lists!$H$3,IF($K120&lt;1,((($R120*(1-$E120)+$Q120*(1-$F120))/$K120)*((1+'Inputs &amp; Summary'!$D$7)^AN$29)),((INT(AN$29/$K120)-INT((AN$29-1)/$K120))*($R120*(1-$E120)+$Q120*(1-$F120))*((1+'Inputs &amp; Summary'!$D$7)^AN$29))),((_xlfn.WEIBULL.DIST(AN$29,$L120,$K120,FALSE)*($R120*(1-$E120)+$Q120*(1-$F120))*((1+'Inputs &amp; Summary'!$D$7)^AN$29))))))</f>
        <v>0</v>
      </c>
      <c r="AO120" s="114">
        <f>$D120*IF(AO$29&gt;'Inputs &amp; Summary'!$D$5,0,IF(AO$29&gt;VLOOKUP($G120,Lists!$J$17:$K$21,2),IF($M120=Lists!$H$3,IF($K120&lt;1,(($S120/$K120)*((1+'Inputs &amp; Summary'!$D$7)^AO$29)),((INT(AO$29/$K120)-INT((AO$29-1)/$K120))*$S120*((1+'Inputs &amp; Summary'!$D$7)^AO$29))),(_xlfn.WEIBULL.DIST(AO$29,$L120,$K120,FALSE)*$S120*((1+'Inputs &amp; Summary'!$D$7)^AO$29))),IF($M120=Lists!$H$3,IF($K120&lt;1,((($R120*(1-$E120)+$Q120*(1-$F120))/$K120)*((1+'Inputs &amp; Summary'!$D$7)^AO$29)),((INT(AO$29/$K120)-INT((AO$29-1)/$K120))*($R120*(1-$E120)+$Q120*(1-$F120))*((1+'Inputs &amp; Summary'!$D$7)^AO$29))),((_xlfn.WEIBULL.DIST(AO$29,$L120,$K120,FALSE)*($R120*(1-$E120)+$Q120*(1-$F120))*((1+'Inputs &amp; Summary'!$D$7)^AO$29))))))</f>
        <v>0</v>
      </c>
      <c r="AP120" s="114">
        <f>$D120*IF(AP$29&gt;'Inputs &amp; Summary'!$D$5,0,IF(AP$29&gt;VLOOKUP($G120,Lists!$J$17:$K$21,2),IF($M120=Lists!$H$3,IF($K120&lt;1,(($S120/$K120)*((1+'Inputs &amp; Summary'!$D$7)^AP$29)),((INT(AP$29/$K120)-INT((AP$29-1)/$K120))*$S120*((1+'Inputs &amp; Summary'!$D$7)^AP$29))),(_xlfn.WEIBULL.DIST(AP$29,$L120,$K120,FALSE)*$S120*((1+'Inputs &amp; Summary'!$D$7)^AP$29))),IF($M120=Lists!$H$3,IF($K120&lt;1,((($R120*(1-$E120)+$Q120*(1-$F120))/$K120)*((1+'Inputs &amp; Summary'!$D$7)^AP$29)),((INT(AP$29/$K120)-INT((AP$29-1)/$K120))*($R120*(1-$E120)+$Q120*(1-$F120))*((1+'Inputs &amp; Summary'!$D$7)^AP$29))),((_xlfn.WEIBULL.DIST(AP$29,$L120,$K120,FALSE)*($R120*(1-$E120)+$Q120*(1-$F120))*((1+'Inputs &amp; Summary'!$D$7)^AP$29))))))</f>
        <v>0</v>
      </c>
      <c r="AQ120" s="114">
        <f>$D120*IF(AQ$29&gt;'Inputs &amp; Summary'!$D$5,0,IF(AQ$29&gt;VLOOKUP($G120,Lists!$J$17:$K$21,2),IF($M120=Lists!$H$3,IF($K120&lt;1,(($S120/$K120)*((1+'Inputs &amp; Summary'!$D$7)^AQ$29)),((INT(AQ$29/$K120)-INT((AQ$29-1)/$K120))*$S120*((1+'Inputs &amp; Summary'!$D$7)^AQ$29))),(_xlfn.WEIBULL.DIST(AQ$29,$L120,$K120,FALSE)*$S120*((1+'Inputs &amp; Summary'!$D$7)^AQ$29))),IF($M120=Lists!$H$3,IF($K120&lt;1,((($R120*(1-$E120)+$Q120*(1-$F120))/$K120)*((1+'Inputs &amp; Summary'!$D$7)^AQ$29)),((INT(AQ$29/$K120)-INT((AQ$29-1)/$K120))*($R120*(1-$E120)+$Q120*(1-$F120))*((1+'Inputs &amp; Summary'!$D$7)^AQ$29))),((_xlfn.WEIBULL.DIST(AQ$29,$L120,$K120,FALSE)*($R120*(1-$E120)+$Q120*(1-$F120))*((1+'Inputs &amp; Summary'!$D$7)^AQ$29))))))</f>
        <v>0</v>
      </c>
      <c r="AR120" s="114">
        <f>$D120*IF(AR$29&gt;'Inputs &amp; Summary'!$D$5,0,IF(AR$29&gt;VLOOKUP($G120,Lists!$J$17:$K$21,2),IF($M120=Lists!$H$3,IF($K120&lt;1,(($S120/$K120)*((1+'Inputs &amp; Summary'!$D$7)^AR$29)),((INT(AR$29/$K120)-INT((AR$29-1)/$K120))*$S120*((1+'Inputs &amp; Summary'!$D$7)^AR$29))),(_xlfn.WEIBULL.DIST(AR$29,$L120,$K120,FALSE)*$S120*((1+'Inputs &amp; Summary'!$D$7)^AR$29))),IF($M120=Lists!$H$3,IF($K120&lt;1,((($R120*(1-$E120)+$Q120*(1-$F120))/$K120)*((1+'Inputs &amp; Summary'!$D$7)^AR$29)),((INT(AR$29/$K120)-INT((AR$29-1)/$K120))*($R120*(1-$E120)+$Q120*(1-$F120))*((1+'Inputs &amp; Summary'!$D$7)^AR$29))),((_xlfn.WEIBULL.DIST(AR$29,$L120,$K120,FALSE)*($R120*(1-$E120)+$Q120*(1-$F120))*((1+'Inputs &amp; Summary'!$D$7)^AR$29))))))</f>
        <v>0</v>
      </c>
      <c r="AS120" s="114">
        <f>$D120*IF(AS$29&gt;'Inputs &amp; Summary'!$D$5,0,IF(AS$29&gt;VLOOKUP($G120,Lists!$J$17:$K$21,2),IF($M120=Lists!$H$3,IF($K120&lt;1,(($S120/$K120)*((1+'Inputs &amp; Summary'!$D$7)^AS$29)),((INT(AS$29/$K120)-INT((AS$29-1)/$K120))*$S120*((1+'Inputs &amp; Summary'!$D$7)^AS$29))),(_xlfn.WEIBULL.DIST(AS$29,$L120,$K120,FALSE)*$S120*((1+'Inputs &amp; Summary'!$D$7)^AS$29))),IF($M120=Lists!$H$3,IF($K120&lt;1,((($R120*(1-$E120)+$Q120*(1-$F120))/$K120)*((1+'Inputs &amp; Summary'!$D$7)^AS$29)),((INT(AS$29/$K120)-INT((AS$29-1)/$K120))*($R120*(1-$E120)+$Q120*(1-$F120))*((1+'Inputs &amp; Summary'!$D$7)^AS$29))),((_xlfn.WEIBULL.DIST(AS$29,$L120,$K120,FALSE)*($R120*(1-$E120)+$Q120*(1-$F120))*((1+'Inputs &amp; Summary'!$D$7)^AS$29))))))</f>
        <v>0</v>
      </c>
      <c r="AT120" s="114">
        <f>$D120*IF(AT$29&gt;'Inputs &amp; Summary'!$D$5,0,IF(AT$29&gt;VLOOKUP($G120,Lists!$J$17:$K$21,2),IF($M120=Lists!$H$3,IF($K120&lt;1,(($S120/$K120)*((1+'Inputs &amp; Summary'!$D$7)^AT$29)),((INT(AT$29/$K120)-INT((AT$29-1)/$K120))*$S120*((1+'Inputs &amp; Summary'!$D$7)^AT$29))),(_xlfn.WEIBULL.DIST(AT$29,$L120,$K120,FALSE)*$S120*((1+'Inputs &amp; Summary'!$D$7)^AT$29))),IF($M120=Lists!$H$3,IF($K120&lt;1,((($R120*(1-$E120)+$Q120*(1-$F120))/$K120)*((1+'Inputs &amp; Summary'!$D$7)^AT$29)),((INT(AT$29/$K120)-INT((AT$29-1)/$K120))*($R120*(1-$E120)+$Q120*(1-$F120))*((1+'Inputs &amp; Summary'!$D$7)^AT$29))),((_xlfn.WEIBULL.DIST(AT$29,$L120,$K120,FALSE)*($R120*(1-$E120)+$Q120*(1-$F120))*((1+'Inputs &amp; Summary'!$D$7)^AT$29))))))</f>
        <v>0</v>
      </c>
      <c r="AU120" s="114">
        <f>$D120*IF(AU$29&gt;'Inputs &amp; Summary'!$D$5,0,IF(AU$29&gt;VLOOKUP($G120,Lists!$J$17:$K$21,2),IF($M120=Lists!$H$3,IF($K120&lt;1,(($S120/$K120)*((1+'Inputs &amp; Summary'!$D$7)^AU$29)),((INT(AU$29/$K120)-INT((AU$29-1)/$K120))*$S120*((1+'Inputs &amp; Summary'!$D$7)^AU$29))),(_xlfn.WEIBULL.DIST(AU$29,$L120,$K120,FALSE)*$S120*((1+'Inputs &amp; Summary'!$D$7)^AU$29))),IF($M120=Lists!$H$3,IF($K120&lt;1,((($R120*(1-$E120)+$Q120*(1-$F120))/$K120)*((1+'Inputs &amp; Summary'!$D$7)^AU$29)),((INT(AU$29/$K120)-INT((AU$29-1)/$K120))*($R120*(1-$E120)+$Q120*(1-$F120))*((1+'Inputs &amp; Summary'!$D$7)^AU$29))),((_xlfn.WEIBULL.DIST(AU$29,$L120,$K120,FALSE)*($R120*(1-$E120)+$Q120*(1-$F120))*((1+'Inputs &amp; Summary'!$D$7)^AU$29))))))</f>
        <v>0</v>
      </c>
      <c r="AV120" s="114">
        <f>$D120*IF(AV$29&gt;'Inputs &amp; Summary'!$D$5,0,IF(AV$29&gt;VLOOKUP($G120,Lists!$J$17:$K$21,2),IF($M120=Lists!$H$3,IF($K120&lt;1,(($S120/$K120)*((1+'Inputs &amp; Summary'!$D$7)^AV$29)),((INT(AV$29/$K120)-INT((AV$29-1)/$K120))*$S120*((1+'Inputs &amp; Summary'!$D$7)^AV$29))),(_xlfn.WEIBULL.DIST(AV$29,$L120,$K120,FALSE)*$S120*((1+'Inputs &amp; Summary'!$D$7)^AV$29))),IF($M120=Lists!$H$3,IF($K120&lt;1,((($R120*(1-$E120)+$Q120*(1-$F120))/$K120)*((1+'Inputs &amp; Summary'!$D$7)^AV$29)),((INT(AV$29/$K120)-INT((AV$29-1)/$K120))*($R120*(1-$E120)+$Q120*(1-$F120))*((1+'Inputs &amp; Summary'!$D$7)^AV$29))),((_xlfn.WEIBULL.DIST(AV$29,$L120,$K120,FALSE)*($R120*(1-$E120)+$Q120*(1-$F120))*((1+'Inputs &amp; Summary'!$D$7)^AV$29))))))</f>
        <v>0</v>
      </c>
      <c r="AW120" s="114">
        <f>$D120*IF(AW$29&gt;'Inputs &amp; Summary'!$D$5,0,IF(AW$29&gt;VLOOKUP($G120,Lists!$J$17:$K$21,2),IF($M120=Lists!$H$3,IF($K120&lt;1,(($S120/$K120)*((1+'Inputs &amp; Summary'!$D$7)^AW$29)),((INT(AW$29/$K120)-INT((AW$29-1)/$K120))*$S120*((1+'Inputs &amp; Summary'!$D$7)^AW$29))),(_xlfn.WEIBULL.DIST(AW$29,$L120,$K120,FALSE)*$S120*((1+'Inputs &amp; Summary'!$D$7)^AW$29))),IF($M120=Lists!$H$3,IF($K120&lt;1,((($R120*(1-$E120)+$Q120*(1-$F120))/$K120)*((1+'Inputs &amp; Summary'!$D$7)^AW$29)),((INT(AW$29/$K120)-INT((AW$29-1)/$K120))*($R120*(1-$E120)+$Q120*(1-$F120))*((1+'Inputs &amp; Summary'!$D$7)^AW$29))),((_xlfn.WEIBULL.DIST(AW$29,$L120,$K120,FALSE)*($R120*(1-$E120)+$Q120*(1-$F120))*((1+'Inputs &amp; Summary'!$D$7)^AW$29))))))</f>
        <v>0</v>
      </c>
      <c r="AX120" s="114">
        <f>$D120*IF(AX$29&gt;'Inputs &amp; Summary'!$D$5,0,IF(AX$29&gt;VLOOKUP($G120,Lists!$J$17:$K$21,2),IF($M120=Lists!$H$3,IF($K120&lt;1,(($S120/$K120)*((1+'Inputs &amp; Summary'!$D$7)^AX$29)),((INT(AX$29/$K120)-INT((AX$29-1)/$K120))*$S120*((1+'Inputs &amp; Summary'!$D$7)^AX$29))),(_xlfn.WEIBULL.DIST(AX$29,$L120,$K120,FALSE)*$S120*((1+'Inputs &amp; Summary'!$D$7)^AX$29))),IF($M120=Lists!$H$3,IF($K120&lt;1,((($R120*(1-$E120)+$Q120*(1-$F120))/$K120)*((1+'Inputs &amp; Summary'!$D$7)^AX$29)),((INT(AX$29/$K120)-INT((AX$29-1)/$K120))*($R120*(1-$E120)+$Q120*(1-$F120))*((1+'Inputs &amp; Summary'!$D$7)^AX$29))),((_xlfn.WEIBULL.DIST(AX$29,$L120,$K120,FALSE)*($R120*(1-$E120)+$Q120*(1-$F120))*((1+'Inputs &amp; Summary'!$D$7)^AX$29))))))</f>
        <v>0</v>
      </c>
      <c r="AY120" s="114">
        <f>$D120*IF(AY$29&gt;'Inputs &amp; Summary'!$D$5,0,IF(AY$29&gt;VLOOKUP($G120,Lists!$J$17:$K$21,2),IF($M120=Lists!$H$3,IF($K120&lt;1,(($S120/$K120)*((1+'Inputs &amp; Summary'!$D$7)^AY$29)),((INT(AY$29/$K120)-INT((AY$29-1)/$K120))*$S120*((1+'Inputs &amp; Summary'!$D$7)^AY$29))),(_xlfn.WEIBULL.DIST(AY$29,$L120,$K120,FALSE)*$S120*((1+'Inputs &amp; Summary'!$D$7)^AY$29))),IF($M120=Lists!$H$3,IF($K120&lt;1,((($R120*(1-$E120)+$Q120*(1-$F120))/$K120)*((1+'Inputs &amp; Summary'!$D$7)^AY$29)),((INT(AY$29/$K120)-INT((AY$29-1)/$K120))*($R120*(1-$E120)+$Q120*(1-$F120))*((1+'Inputs &amp; Summary'!$D$7)^AY$29))),((_xlfn.WEIBULL.DIST(AY$29,$L120,$K120,FALSE)*($R120*(1-$E120)+$Q120*(1-$F120))*((1+'Inputs &amp; Summary'!$D$7)^AY$29))))))</f>
        <v>0</v>
      </c>
      <c r="AZ120" s="114">
        <f>$D120*IF(AZ$29&gt;'Inputs &amp; Summary'!$D$5,0,IF(AZ$29&gt;VLOOKUP($G120,Lists!$J$17:$K$21,2),IF($M120=Lists!$H$3,IF($K120&lt;1,(($S120/$K120)*((1+'Inputs &amp; Summary'!$D$7)^AZ$29)),((INT(AZ$29/$K120)-INT((AZ$29-1)/$K120))*$S120*((1+'Inputs &amp; Summary'!$D$7)^AZ$29))),(_xlfn.WEIBULL.DIST(AZ$29,$L120,$K120,FALSE)*$S120*((1+'Inputs &amp; Summary'!$D$7)^AZ$29))),IF($M120=Lists!$H$3,IF($K120&lt;1,((($R120*(1-$E120)+$Q120*(1-$F120))/$K120)*((1+'Inputs &amp; Summary'!$D$7)^AZ$29)),((INT(AZ$29/$K120)-INT((AZ$29-1)/$K120))*($R120*(1-$E120)+$Q120*(1-$F120))*((1+'Inputs &amp; Summary'!$D$7)^AZ$29))),((_xlfn.WEIBULL.DIST(AZ$29,$L120,$K120,FALSE)*($R120*(1-$E120)+$Q120*(1-$F120))*((1+'Inputs &amp; Summary'!$D$7)^AZ$29))))))</f>
        <v>0</v>
      </c>
      <c r="BA120" s="114">
        <f>$D120*IF(BA$29&gt;'Inputs &amp; Summary'!$D$5,0,IF(BA$29&gt;VLOOKUP($G120,Lists!$J$17:$K$21,2),IF($M120=Lists!$H$3,IF($K120&lt;1,(($S120/$K120)*((1+'Inputs &amp; Summary'!$D$7)^BA$29)),((INT(BA$29/$K120)-INT((BA$29-1)/$K120))*$S120*((1+'Inputs &amp; Summary'!$D$7)^BA$29))),(_xlfn.WEIBULL.DIST(BA$29,$L120,$K120,FALSE)*$S120*((1+'Inputs &amp; Summary'!$D$7)^BA$29))),IF($M120=Lists!$H$3,IF($K120&lt;1,((($R120*(1-$E120)+$Q120*(1-$F120))/$K120)*((1+'Inputs &amp; Summary'!$D$7)^BA$29)),((INT(BA$29/$K120)-INT((BA$29-1)/$K120))*($R120*(1-$E120)+$Q120*(1-$F120))*((1+'Inputs &amp; Summary'!$D$7)^BA$29))),((_xlfn.WEIBULL.DIST(BA$29,$L120,$K120,FALSE)*($R120*(1-$E120)+$Q120*(1-$F120))*((1+'Inputs &amp; Summary'!$D$7)^BA$29))))))</f>
        <v>0</v>
      </c>
      <c r="BB120" s="114">
        <f>$D120*IF(BB$29&gt;'Inputs &amp; Summary'!$D$5,0,IF(BB$29&gt;VLOOKUP($G120,Lists!$J$17:$K$21,2),IF($M120=Lists!$H$3,IF($K120&lt;1,(($S120/$K120)*((1+'Inputs &amp; Summary'!$D$7)^BB$29)),((INT(BB$29/$K120)-INT((BB$29-1)/$K120))*$S120*((1+'Inputs &amp; Summary'!$D$7)^BB$29))),(_xlfn.WEIBULL.DIST(BB$29,$L120,$K120,FALSE)*$S120*((1+'Inputs &amp; Summary'!$D$7)^BB$29))),IF($M120=Lists!$H$3,IF($K120&lt;1,((($R120*(1-$E120)+$Q120*(1-$F120))/$K120)*((1+'Inputs &amp; Summary'!$D$7)^BB$29)),((INT(BB$29/$K120)-INT((BB$29-1)/$K120))*($R120*(1-$E120)+$Q120*(1-$F120))*((1+'Inputs &amp; Summary'!$D$7)^BB$29))),((_xlfn.WEIBULL.DIST(BB$29,$L120,$K120,FALSE)*($R120*(1-$E120)+$Q120*(1-$F120))*((1+'Inputs &amp; Summary'!$D$7)^BB$29))))))</f>
        <v>0</v>
      </c>
      <c r="BC120" s="114">
        <f>$D120*IF(BC$29&gt;'Inputs &amp; Summary'!$D$5,0,IF(BC$29&gt;VLOOKUP($G120,Lists!$J$17:$K$21,2),IF($M120=Lists!$H$3,IF($K120&lt;1,(($S120/$K120)*((1+'Inputs &amp; Summary'!$D$7)^BC$29)),((INT(BC$29/$K120)-INT((BC$29-1)/$K120))*$S120*((1+'Inputs &amp; Summary'!$D$7)^BC$29))),(_xlfn.WEIBULL.DIST(BC$29,$L120,$K120,FALSE)*$S120*((1+'Inputs &amp; Summary'!$D$7)^BC$29))),IF($M120=Lists!$H$3,IF($K120&lt;1,((($R120*(1-$E120)+$Q120*(1-$F120))/$K120)*((1+'Inputs &amp; Summary'!$D$7)^BC$29)),((INT(BC$29/$K120)-INT((BC$29-1)/$K120))*($R120*(1-$E120)+$Q120*(1-$F120))*((1+'Inputs &amp; Summary'!$D$7)^BC$29))),((_xlfn.WEIBULL.DIST(BC$29,$L120,$K120,FALSE)*($R120*(1-$E120)+$Q120*(1-$F120))*((1+'Inputs &amp; Summary'!$D$7)^BC$29))))))</f>
        <v>0</v>
      </c>
      <c r="BD120" s="114">
        <f>$D120*IF(BD$29&gt;'Inputs &amp; Summary'!$D$5,0,IF(BD$29&gt;VLOOKUP($G120,Lists!$J$17:$K$21,2),IF($M120=Lists!$H$3,IF($K120&lt;1,(($S120/$K120)*((1+'Inputs &amp; Summary'!$D$7)^BD$29)),((INT(BD$29/$K120)-INT((BD$29-1)/$K120))*$S120*((1+'Inputs &amp; Summary'!$D$7)^BD$29))),(_xlfn.WEIBULL.DIST(BD$29,$L120,$K120,FALSE)*$S120*((1+'Inputs &amp; Summary'!$D$7)^BD$29))),IF($M120=Lists!$H$3,IF($K120&lt;1,((($R120*(1-$E120)+$Q120*(1-$F120))/$K120)*((1+'Inputs &amp; Summary'!$D$7)^BD$29)),((INT(BD$29/$K120)-INT((BD$29-1)/$K120))*($R120*(1-$E120)+$Q120*(1-$F120))*((1+'Inputs &amp; Summary'!$D$7)^BD$29))),((_xlfn.WEIBULL.DIST(BD$29,$L120,$K120,FALSE)*($R120*(1-$E120)+$Q120*(1-$F120))*((1+'Inputs &amp; Summary'!$D$7)^BD$29))))))</f>
        <v>0</v>
      </c>
      <c r="BE120" s="114">
        <f>$D120*IF(BE$29&gt;'Inputs &amp; Summary'!$D$5,0,IF(BE$29&gt;VLOOKUP($G120,Lists!$J$17:$K$21,2),IF($M120=Lists!$H$3,IF($K120&lt;1,(($S120/$K120)*((1+'Inputs &amp; Summary'!$D$7)^BE$29)),((INT(BE$29/$K120)-INT((BE$29-1)/$K120))*$S120*((1+'Inputs &amp; Summary'!$D$7)^BE$29))),(_xlfn.WEIBULL.DIST(BE$29,$L120,$K120,FALSE)*$S120*((1+'Inputs &amp; Summary'!$D$7)^BE$29))),IF($M120=Lists!$H$3,IF($K120&lt;1,((($R120*(1-$E120)+$Q120*(1-$F120))/$K120)*((1+'Inputs &amp; Summary'!$D$7)^BE$29)),((INT(BE$29/$K120)-INT((BE$29-1)/$K120))*($R120*(1-$E120)+$Q120*(1-$F120))*((1+'Inputs &amp; Summary'!$D$7)^BE$29))),((_xlfn.WEIBULL.DIST(BE$29,$L120,$K120,FALSE)*($R120*(1-$E120)+$Q120*(1-$F120))*((1+'Inputs &amp; Summary'!$D$7)^BE$29))))))</f>
        <v>0</v>
      </c>
      <c r="BF120" s="114">
        <f>$D120*IF(BF$29&gt;'Inputs &amp; Summary'!$D$5,0,IF(BF$29&gt;VLOOKUP($G120,Lists!$J$17:$K$21,2),IF($M120=Lists!$H$3,IF($K120&lt;1,(($S120/$K120)*((1+'Inputs &amp; Summary'!$D$7)^BF$29)),((INT(BF$29/$K120)-INT((BF$29-1)/$K120))*$S120*((1+'Inputs &amp; Summary'!$D$7)^BF$29))),(_xlfn.WEIBULL.DIST(BF$29,$L120,$K120,FALSE)*$S120*((1+'Inputs &amp; Summary'!$D$7)^BF$29))),IF($M120=Lists!$H$3,IF($K120&lt;1,((($R120*(1-$E120)+$Q120*(1-$F120))/$K120)*((1+'Inputs &amp; Summary'!$D$7)^BF$29)),((INT(BF$29/$K120)-INT((BF$29-1)/$K120))*($R120*(1-$E120)+$Q120*(1-$F120))*((1+'Inputs &amp; Summary'!$D$7)^BF$29))),((_xlfn.WEIBULL.DIST(BF$29,$L120,$K120,FALSE)*($R120*(1-$E120)+$Q120*(1-$F120))*((1+'Inputs &amp; Summary'!$D$7)^BF$29))))))</f>
        <v>0</v>
      </c>
      <c r="BG120" s="114">
        <f>$D120*IF(BG$29&gt;'Inputs &amp; Summary'!$D$5,0,IF(BG$29&gt;VLOOKUP($G120,Lists!$J$17:$K$21,2),IF($M120=Lists!$H$3,IF($K120&lt;1,(($S120/$K120)*((1+'Inputs &amp; Summary'!$D$7)^BG$29)),((INT(BG$29/$K120)-INT((BG$29-1)/$K120))*$S120*((1+'Inputs &amp; Summary'!$D$7)^BG$29))),(_xlfn.WEIBULL.DIST(BG$29,$L120,$K120,FALSE)*$S120*((1+'Inputs &amp; Summary'!$D$7)^BG$29))),IF($M120=Lists!$H$3,IF($K120&lt;1,((($R120*(1-$E120)+$Q120*(1-$F120))/$K120)*((1+'Inputs &amp; Summary'!$D$7)^BG$29)),((INT(BG$29/$K120)-INT((BG$29-1)/$K120))*($R120*(1-$E120)+$Q120*(1-$F120))*((1+'Inputs &amp; Summary'!$D$7)^BG$29))),((_xlfn.WEIBULL.DIST(BG$29,$L120,$K120,FALSE)*($R120*(1-$E120)+$Q120*(1-$F120))*((1+'Inputs &amp; Summary'!$D$7)^BG$29))))))</f>
        <v>0</v>
      </c>
      <c r="BH120" s="114">
        <f>$D120*IF(BH$29&gt;'Inputs &amp; Summary'!$D$5,0,IF(BH$29&gt;VLOOKUP($G120,Lists!$J$17:$K$21,2),IF($M120=Lists!$H$3,IF($K120&lt;1,(($S120/$K120)*((1+'Inputs &amp; Summary'!$D$7)^BH$29)),((INT(BH$29/$K120)-INT((BH$29-1)/$K120))*$S120*((1+'Inputs &amp; Summary'!$D$7)^BH$29))),(_xlfn.WEIBULL.DIST(BH$29,$L120,$K120,FALSE)*$S120*((1+'Inputs &amp; Summary'!$D$7)^BH$29))),IF($M120=Lists!$H$3,IF($K120&lt;1,((($R120*(1-$E120)+$Q120*(1-$F120))/$K120)*((1+'Inputs &amp; Summary'!$D$7)^BH$29)),((INT(BH$29/$K120)-INT((BH$29-1)/$K120))*($R120*(1-$E120)+$Q120*(1-$F120))*((1+'Inputs &amp; Summary'!$D$7)^BH$29))),((_xlfn.WEIBULL.DIST(BH$29,$L120,$K120,FALSE)*($R120*(1-$E120)+$Q120*(1-$F120))*((1+'Inputs &amp; Summary'!$D$7)^BH$29))))))</f>
        <v>0</v>
      </c>
      <c r="BI120" s="114">
        <f>$D120*IF(BI$29&gt;'Inputs &amp; Summary'!$D$5,0,IF(BI$29&gt;VLOOKUP($G120,Lists!$J$17:$K$21,2),IF($M120=Lists!$H$3,IF($K120&lt;1,(($S120/$K120)*((1+'Inputs &amp; Summary'!$D$7)^BI$29)),((INT(BI$29/$K120)-INT((BI$29-1)/$K120))*$S120*((1+'Inputs &amp; Summary'!$D$7)^BI$29))),(_xlfn.WEIBULL.DIST(BI$29,$L120,$K120,FALSE)*$S120*((1+'Inputs &amp; Summary'!$D$7)^BI$29))),IF($M120=Lists!$H$3,IF($K120&lt;1,((($R120*(1-$E120)+$Q120*(1-$F120))/$K120)*((1+'Inputs &amp; Summary'!$D$7)^BI$29)),((INT(BI$29/$K120)-INT((BI$29-1)/$K120))*($R120*(1-$E120)+$Q120*(1-$F120))*((1+'Inputs &amp; Summary'!$D$7)^BI$29))),((_xlfn.WEIBULL.DIST(BI$29,$L120,$K120,FALSE)*($R120*(1-$E120)+$Q120*(1-$F120))*((1+'Inputs &amp; Summary'!$D$7)^BI$29))))))</f>
        <v>0</v>
      </c>
      <c r="BJ120" s="114">
        <f>$D120*IF(BJ$29&gt;'Inputs &amp; Summary'!$D$5,0,IF(BJ$29&gt;VLOOKUP($G120,Lists!$J$17:$K$21,2),IF($M120=Lists!$H$3,IF($K120&lt;1,(($S120/$K120)*((1+'Inputs &amp; Summary'!$D$7)^BJ$29)),((INT(BJ$29/$K120)-INT((BJ$29-1)/$K120))*$S120*((1+'Inputs &amp; Summary'!$D$7)^BJ$29))),(_xlfn.WEIBULL.DIST(BJ$29,$L120,$K120,FALSE)*$S120*((1+'Inputs &amp; Summary'!$D$7)^BJ$29))),IF($M120=Lists!$H$3,IF($K120&lt;1,((($R120*(1-$E120)+$Q120*(1-$F120))/$K120)*((1+'Inputs &amp; Summary'!$D$7)^BJ$29)),((INT(BJ$29/$K120)-INT((BJ$29-1)/$K120))*($R120*(1-$E120)+$Q120*(1-$F120))*((1+'Inputs &amp; Summary'!$D$7)^BJ$29))),((_xlfn.WEIBULL.DIST(BJ$29,$L120,$K120,FALSE)*($R120*(1-$E120)+$Q120*(1-$F120))*((1+'Inputs &amp; Summary'!$D$7)^BJ$29))))))</f>
        <v>0</v>
      </c>
      <c r="BK120" s="114">
        <f>$D120*IF(BK$29&gt;'Inputs &amp; Summary'!$D$5,0,IF(BK$29&gt;VLOOKUP($G120,Lists!$J$17:$K$21,2),IF($M120=Lists!$H$3,IF($K120&lt;1,(($S120/$K120)*((1+'Inputs &amp; Summary'!$D$7)^BK$29)),((INT(BK$29/$K120)-INT((BK$29-1)/$K120))*$S120*((1+'Inputs &amp; Summary'!$D$7)^BK$29))),(_xlfn.WEIBULL.DIST(BK$29,$L120,$K120,FALSE)*$S120*((1+'Inputs &amp; Summary'!$D$7)^BK$29))),IF($M120=Lists!$H$3,IF($K120&lt;1,((($R120*(1-$E120)+$Q120*(1-$F120))/$K120)*((1+'Inputs &amp; Summary'!$D$7)^BK$29)),((INT(BK$29/$K120)-INT((BK$29-1)/$K120))*($R120*(1-$E120)+$Q120*(1-$F120))*((1+'Inputs &amp; Summary'!$D$7)^BK$29))),((_xlfn.WEIBULL.DIST(BK$29,$L120,$K120,FALSE)*($R120*(1-$E120)+$Q120*(1-$F120))*((1+'Inputs &amp; Summary'!$D$7)^BK$29))))))</f>
        <v>0</v>
      </c>
      <c r="BL120" s="114">
        <f>$D120*IF(BL$29&gt;'Inputs &amp; Summary'!$D$5,0,IF(BL$29&gt;VLOOKUP($G120,Lists!$J$17:$K$21,2),IF($M120=Lists!$H$3,IF($K120&lt;1,(($S120/$K120)*((1+'Inputs &amp; Summary'!$D$7)^BL$29)),((INT(BL$29/$K120)-INT((BL$29-1)/$K120))*$S120*((1+'Inputs &amp; Summary'!$D$7)^BL$29))),(_xlfn.WEIBULL.DIST(BL$29,$L120,$K120,FALSE)*$S120*((1+'Inputs &amp; Summary'!$D$7)^BL$29))),IF($M120=Lists!$H$3,IF($K120&lt;1,((($R120*(1-$E120)+$Q120*(1-$F120))/$K120)*((1+'Inputs &amp; Summary'!$D$7)^BL$29)),((INT(BL$29/$K120)-INT((BL$29-1)/$K120))*($R120*(1-$E120)+$Q120*(1-$F120))*((1+'Inputs &amp; Summary'!$D$7)^BL$29))),((_xlfn.WEIBULL.DIST(BL$29,$L120,$K120,FALSE)*($R120*(1-$E120)+$Q120*(1-$F120))*((1+'Inputs &amp; Summary'!$D$7)^BL$29))))))</f>
        <v>0</v>
      </c>
    </row>
    <row r="121" spans="1:64" s="1" customFormat="1" x14ac:dyDescent="0.3">
      <c r="A121" s="79" t="s">
        <v>241</v>
      </c>
      <c r="B121" s="33" t="s">
        <v>152</v>
      </c>
      <c r="C121" s="33" t="s">
        <v>236</v>
      </c>
      <c r="D121" s="68">
        <v>0</v>
      </c>
      <c r="E121" s="68"/>
      <c r="F121" s="68"/>
      <c r="G121" s="213" t="s">
        <v>433</v>
      </c>
      <c r="H121" s="34" t="s">
        <v>287</v>
      </c>
      <c r="I121" s="34" t="s">
        <v>96</v>
      </c>
      <c r="J121" s="33">
        <f>VLOOKUP(I121,'Labor Rates'!$A$1:$B$16,2)</f>
        <v>14.423076923076923</v>
      </c>
      <c r="K121" s="35">
        <v>25</v>
      </c>
      <c r="L121" s="35">
        <v>1</v>
      </c>
      <c r="M121" s="36" t="s">
        <v>249</v>
      </c>
      <c r="N121" s="84">
        <f>'Inputs &amp; Summary'!$D$23</f>
        <v>103.04449648711943</v>
      </c>
      <c r="O121" s="35">
        <v>0.08</v>
      </c>
      <c r="P121" s="5">
        <v>1</v>
      </c>
      <c r="Q121" s="73">
        <f t="shared" si="16"/>
        <v>118.89749594667629</v>
      </c>
      <c r="R121" s="73">
        <f t="shared" si="17"/>
        <v>103.04449648711943</v>
      </c>
      <c r="S121" s="74">
        <f t="shared" si="18"/>
        <v>0</v>
      </c>
      <c r="T121" s="88"/>
      <c r="U121" s="80"/>
      <c r="V121" s="87">
        <f t="shared" si="19"/>
        <v>0</v>
      </c>
      <c r="W121" s="87">
        <f>NPV('Inputs &amp; Summary'!$D$6,Y121:BL121)</f>
        <v>0</v>
      </c>
      <c r="X121" s="90">
        <f t="shared" si="20"/>
        <v>0</v>
      </c>
      <c r="Y121" s="114">
        <f>$D121*IF(Y$29&gt;'Inputs &amp; Summary'!$D$5,0,IF(Y$29&gt;VLOOKUP($G121,Lists!$J$17:$K$21,2),IF($M121=Lists!$H$3,IF($K121&lt;1,(($S121/$K121)*((1+'Inputs &amp; Summary'!$D$7)^Y$29)),((INT(Y$29/$K121)-INT((Y$29-1)/$K121))*$S121*((1+'Inputs &amp; Summary'!$D$7)^Y$29))),(_xlfn.WEIBULL.DIST(Y$29,$L121,$K121,FALSE)*$S121*((1+'Inputs &amp; Summary'!$D$7)^Y$29))),IF($M121=Lists!$H$3,IF($K121&lt;1,((($R121*(1-$E121)+$Q121*(1-$F121))/$K121)*((1+'Inputs &amp; Summary'!$D$7)^Y$29)),((INT(Y$29/$K121)-INT((Y$29-1)/$K121))*($R121*(1-$E121)+$Q121*(1-$F121))*((1+'Inputs &amp; Summary'!$D$7)^Y$29))),((_xlfn.WEIBULL.DIST(Y$29,$L121,$K121,FALSE)*($R121*(1-$E121)+$Q121*(1-$F121))*((1+'Inputs &amp; Summary'!$D$7)^Y$29))))))</f>
        <v>0</v>
      </c>
      <c r="Z121" s="114">
        <f>$D121*IF(Z$29&gt;'Inputs &amp; Summary'!$D$5,0,IF(Z$29&gt;VLOOKUP($G121,Lists!$J$17:$K$21,2),IF($M121=Lists!$H$3,IF($K121&lt;1,(($S121/$K121)*((1+'Inputs &amp; Summary'!$D$7)^Z$29)),((INT(Z$29/$K121)-INT((Z$29-1)/$K121))*$S121*((1+'Inputs &amp; Summary'!$D$7)^Z$29))),(_xlfn.WEIBULL.DIST(Z$29,$L121,$K121,FALSE)*$S121*((1+'Inputs &amp; Summary'!$D$7)^Z$29))),IF($M121=Lists!$H$3,IF($K121&lt;1,((($R121*(1-$E121)+$Q121*(1-$F121))/$K121)*((1+'Inputs &amp; Summary'!$D$7)^Z$29)),((INT(Z$29/$K121)-INT((Z$29-1)/$K121))*($R121*(1-$E121)+$Q121*(1-$F121))*((1+'Inputs &amp; Summary'!$D$7)^Z$29))),((_xlfn.WEIBULL.DIST(Z$29,$L121,$K121,FALSE)*($R121*(1-$E121)+$Q121*(1-$F121))*((1+'Inputs &amp; Summary'!$D$7)^Z$29))))))</f>
        <v>0</v>
      </c>
      <c r="AA121" s="114">
        <f>$D121*IF(AA$29&gt;'Inputs &amp; Summary'!$D$5,0,IF(AA$29&gt;VLOOKUP($G121,Lists!$J$17:$K$21,2),IF($M121=Lists!$H$3,IF($K121&lt;1,(($S121/$K121)*((1+'Inputs &amp; Summary'!$D$7)^AA$29)),((INT(AA$29/$K121)-INT((AA$29-1)/$K121))*$S121*((1+'Inputs &amp; Summary'!$D$7)^AA$29))),(_xlfn.WEIBULL.DIST(AA$29,$L121,$K121,FALSE)*$S121*((1+'Inputs &amp; Summary'!$D$7)^AA$29))),IF($M121=Lists!$H$3,IF($K121&lt;1,((($R121*(1-$E121)+$Q121*(1-$F121))/$K121)*((1+'Inputs &amp; Summary'!$D$7)^AA$29)),((INT(AA$29/$K121)-INT((AA$29-1)/$K121))*($R121*(1-$E121)+$Q121*(1-$F121))*((1+'Inputs &amp; Summary'!$D$7)^AA$29))),((_xlfn.WEIBULL.DIST(AA$29,$L121,$K121,FALSE)*($R121*(1-$E121)+$Q121*(1-$F121))*((1+'Inputs &amp; Summary'!$D$7)^AA$29))))))</f>
        <v>0</v>
      </c>
      <c r="AB121" s="114">
        <f>$D121*IF(AB$29&gt;'Inputs &amp; Summary'!$D$5,0,IF(AB$29&gt;VLOOKUP($G121,Lists!$J$17:$K$21,2),IF($M121=Lists!$H$3,IF($K121&lt;1,(($S121/$K121)*((1+'Inputs &amp; Summary'!$D$7)^AB$29)),((INT(AB$29/$K121)-INT((AB$29-1)/$K121))*$S121*((1+'Inputs &amp; Summary'!$D$7)^AB$29))),(_xlfn.WEIBULL.DIST(AB$29,$L121,$K121,FALSE)*$S121*((1+'Inputs &amp; Summary'!$D$7)^AB$29))),IF($M121=Lists!$H$3,IF($K121&lt;1,((($R121*(1-$E121)+$Q121*(1-$F121))/$K121)*((1+'Inputs &amp; Summary'!$D$7)^AB$29)),((INT(AB$29/$K121)-INT((AB$29-1)/$K121))*($R121*(1-$E121)+$Q121*(1-$F121))*((1+'Inputs &amp; Summary'!$D$7)^AB$29))),((_xlfn.WEIBULL.DIST(AB$29,$L121,$K121,FALSE)*($R121*(1-$E121)+$Q121*(1-$F121))*((1+'Inputs &amp; Summary'!$D$7)^AB$29))))))</f>
        <v>0</v>
      </c>
      <c r="AC121" s="114">
        <f>$D121*IF(AC$29&gt;'Inputs &amp; Summary'!$D$5,0,IF(AC$29&gt;VLOOKUP($G121,Lists!$J$17:$K$21,2),IF($M121=Lists!$H$3,IF($K121&lt;1,(($S121/$K121)*((1+'Inputs &amp; Summary'!$D$7)^AC$29)),((INT(AC$29/$K121)-INT((AC$29-1)/$K121))*$S121*((1+'Inputs &amp; Summary'!$D$7)^AC$29))),(_xlfn.WEIBULL.DIST(AC$29,$L121,$K121,FALSE)*$S121*((1+'Inputs &amp; Summary'!$D$7)^AC$29))),IF($M121=Lists!$H$3,IF($K121&lt;1,((($R121*(1-$E121)+$Q121*(1-$F121))/$K121)*((1+'Inputs &amp; Summary'!$D$7)^AC$29)),((INT(AC$29/$K121)-INT((AC$29-1)/$K121))*($R121*(1-$E121)+$Q121*(1-$F121))*((1+'Inputs &amp; Summary'!$D$7)^AC$29))),((_xlfn.WEIBULL.DIST(AC$29,$L121,$K121,FALSE)*($R121*(1-$E121)+$Q121*(1-$F121))*((1+'Inputs &amp; Summary'!$D$7)^AC$29))))))</f>
        <v>0</v>
      </c>
      <c r="AD121" s="114">
        <f>$D121*IF(AD$29&gt;'Inputs &amp; Summary'!$D$5,0,IF(AD$29&gt;VLOOKUP($G121,Lists!$J$17:$K$21,2),IF($M121=Lists!$H$3,IF($K121&lt;1,(($S121/$K121)*((1+'Inputs &amp; Summary'!$D$7)^AD$29)),((INT(AD$29/$K121)-INT((AD$29-1)/$K121))*$S121*((1+'Inputs &amp; Summary'!$D$7)^AD$29))),(_xlfn.WEIBULL.DIST(AD$29,$L121,$K121,FALSE)*$S121*((1+'Inputs &amp; Summary'!$D$7)^AD$29))),IF($M121=Lists!$H$3,IF($K121&lt;1,((($R121*(1-$E121)+$Q121*(1-$F121))/$K121)*((1+'Inputs &amp; Summary'!$D$7)^AD$29)),((INT(AD$29/$K121)-INT((AD$29-1)/$K121))*($R121*(1-$E121)+$Q121*(1-$F121))*((1+'Inputs &amp; Summary'!$D$7)^AD$29))),((_xlfn.WEIBULL.DIST(AD$29,$L121,$K121,FALSE)*($R121*(1-$E121)+$Q121*(1-$F121))*((1+'Inputs &amp; Summary'!$D$7)^AD$29))))))</f>
        <v>0</v>
      </c>
      <c r="AE121" s="114">
        <f>$D121*IF(AE$29&gt;'Inputs &amp; Summary'!$D$5,0,IF(AE$29&gt;VLOOKUP($G121,Lists!$J$17:$K$21,2),IF($M121=Lists!$H$3,IF($K121&lt;1,(($S121/$K121)*((1+'Inputs &amp; Summary'!$D$7)^AE$29)),((INT(AE$29/$K121)-INT((AE$29-1)/$K121))*$S121*((1+'Inputs &amp; Summary'!$D$7)^AE$29))),(_xlfn.WEIBULL.DIST(AE$29,$L121,$K121,FALSE)*$S121*((1+'Inputs &amp; Summary'!$D$7)^AE$29))),IF($M121=Lists!$H$3,IF($K121&lt;1,((($R121*(1-$E121)+$Q121*(1-$F121))/$K121)*((1+'Inputs &amp; Summary'!$D$7)^AE$29)),((INT(AE$29/$K121)-INT((AE$29-1)/$K121))*($R121*(1-$E121)+$Q121*(1-$F121))*((1+'Inputs &amp; Summary'!$D$7)^AE$29))),((_xlfn.WEIBULL.DIST(AE$29,$L121,$K121,FALSE)*($R121*(1-$E121)+$Q121*(1-$F121))*((1+'Inputs &amp; Summary'!$D$7)^AE$29))))))</f>
        <v>0</v>
      </c>
      <c r="AF121" s="114">
        <f>$D121*IF(AF$29&gt;'Inputs &amp; Summary'!$D$5,0,IF(AF$29&gt;VLOOKUP($G121,Lists!$J$17:$K$21,2),IF($M121=Lists!$H$3,IF($K121&lt;1,(($S121/$K121)*((1+'Inputs &amp; Summary'!$D$7)^AF$29)),((INT(AF$29/$K121)-INT((AF$29-1)/$K121))*$S121*((1+'Inputs &amp; Summary'!$D$7)^AF$29))),(_xlfn.WEIBULL.DIST(AF$29,$L121,$K121,FALSE)*$S121*((1+'Inputs &amp; Summary'!$D$7)^AF$29))),IF($M121=Lists!$H$3,IF($K121&lt;1,((($R121*(1-$E121)+$Q121*(1-$F121))/$K121)*((1+'Inputs &amp; Summary'!$D$7)^AF$29)),((INT(AF$29/$K121)-INT((AF$29-1)/$K121))*($R121*(1-$E121)+$Q121*(1-$F121))*((1+'Inputs &amp; Summary'!$D$7)^AF$29))),((_xlfn.WEIBULL.DIST(AF$29,$L121,$K121,FALSE)*($R121*(1-$E121)+$Q121*(1-$F121))*((1+'Inputs &amp; Summary'!$D$7)^AF$29))))))</f>
        <v>0</v>
      </c>
      <c r="AG121" s="114">
        <f>$D121*IF(AG$29&gt;'Inputs &amp; Summary'!$D$5,0,IF(AG$29&gt;VLOOKUP($G121,Lists!$J$17:$K$21,2),IF($M121=Lists!$H$3,IF($K121&lt;1,(($S121/$K121)*((1+'Inputs &amp; Summary'!$D$7)^AG$29)),((INT(AG$29/$K121)-INT((AG$29-1)/$K121))*$S121*((1+'Inputs &amp; Summary'!$D$7)^AG$29))),(_xlfn.WEIBULL.DIST(AG$29,$L121,$K121,FALSE)*$S121*((1+'Inputs &amp; Summary'!$D$7)^AG$29))),IF($M121=Lists!$H$3,IF($K121&lt;1,((($R121*(1-$E121)+$Q121*(1-$F121))/$K121)*((1+'Inputs &amp; Summary'!$D$7)^AG$29)),((INT(AG$29/$K121)-INT((AG$29-1)/$K121))*($R121*(1-$E121)+$Q121*(1-$F121))*((1+'Inputs &amp; Summary'!$D$7)^AG$29))),((_xlfn.WEIBULL.DIST(AG$29,$L121,$K121,FALSE)*($R121*(1-$E121)+$Q121*(1-$F121))*((1+'Inputs &amp; Summary'!$D$7)^AG$29))))))</f>
        <v>0</v>
      </c>
      <c r="AH121" s="114">
        <f>$D121*IF(AH$29&gt;'Inputs &amp; Summary'!$D$5,0,IF(AH$29&gt;VLOOKUP($G121,Lists!$J$17:$K$21,2),IF($M121=Lists!$H$3,IF($K121&lt;1,(($S121/$K121)*((1+'Inputs &amp; Summary'!$D$7)^AH$29)),((INT(AH$29/$K121)-INT((AH$29-1)/$K121))*$S121*((1+'Inputs &amp; Summary'!$D$7)^AH$29))),(_xlfn.WEIBULL.DIST(AH$29,$L121,$K121,FALSE)*$S121*((1+'Inputs &amp; Summary'!$D$7)^AH$29))),IF($M121=Lists!$H$3,IF($K121&lt;1,((($R121*(1-$E121)+$Q121*(1-$F121))/$K121)*((1+'Inputs &amp; Summary'!$D$7)^AH$29)),((INT(AH$29/$K121)-INT((AH$29-1)/$K121))*($R121*(1-$E121)+$Q121*(1-$F121))*((1+'Inputs &amp; Summary'!$D$7)^AH$29))),((_xlfn.WEIBULL.DIST(AH$29,$L121,$K121,FALSE)*($R121*(1-$E121)+$Q121*(1-$F121))*((1+'Inputs &amp; Summary'!$D$7)^AH$29))))))</f>
        <v>0</v>
      </c>
      <c r="AI121" s="114">
        <f>$D121*IF(AI$29&gt;'Inputs &amp; Summary'!$D$5,0,IF(AI$29&gt;VLOOKUP($G121,Lists!$J$17:$K$21,2),IF($M121=Lists!$H$3,IF($K121&lt;1,(($S121/$K121)*((1+'Inputs &amp; Summary'!$D$7)^AI$29)),((INT(AI$29/$K121)-INT((AI$29-1)/$K121))*$S121*((1+'Inputs &amp; Summary'!$D$7)^AI$29))),(_xlfn.WEIBULL.DIST(AI$29,$L121,$K121,FALSE)*$S121*((1+'Inputs &amp; Summary'!$D$7)^AI$29))),IF($M121=Lists!$H$3,IF($K121&lt;1,((($R121*(1-$E121)+$Q121*(1-$F121))/$K121)*((1+'Inputs &amp; Summary'!$D$7)^AI$29)),((INT(AI$29/$K121)-INT((AI$29-1)/$K121))*($R121*(1-$E121)+$Q121*(1-$F121))*((1+'Inputs &amp; Summary'!$D$7)^AI$29))),((_xlfn.WEIBULL.DIST(AI$29,$L121,$K121,FALSE)*($R121*(1-$E121)+$Q121*(1-$F121))*((1+'Inputs &amp; Summary'!$D$7)^AI$29))))))</f>
        <v>0</v>
      </c>
      <c r="AJ121" s="114">
        <f>$D121*IF(AJ$29&gt;'Inputs &amp; Summary'!$D$5,0,IF(AJ$29&gt;VLOOKUP($G121,Lists!$J$17:$K$21,2),IF($M121=Lists!$H$3,IF($K121&lt;1,(($S121/$K121)*((1+'Inputs &amp; Summary'!$D$7)^AJ$29)),((INT(AJ$29/$K121)-INT((AJ$29-1)/$K121))*$S121*((1+'Inputs &amp; Summary'!$D$7)^AJ$29))),(_xlfn.WEIBULL.DIST(AJ$29,$L121,$K121,FALSE)*$S121*((1+'Inputs &amp; Summary'!$D$7)^AJ$29))),IF($M121=Lists!$H$3,IF($K121&lt;1,((($R121*(1-$E121)+$Q121*(1-$F121))/$K121)*((1+'Inputs &amp; Summary'!$D$7)^AJ$29)),((INT(AJ$29/$K121)-INT((AJ$29-1)/$K121))*($R121*(1-$E121)+$Q121*(1-$F121))*((1+'Inputs &amp; Summary'!$D$7)^AJ$29))),((_xlfn.WEIBULL.DIST(AJ$29,$L121,$K121,FALSE)*($R121*(1-$E121)+$Q121*(1-$F121))*((1+'Inputs &amp; Summary'!$D$7)^AJ$29))))))</f>
        <v>0</v>
      </c>
      <c r="AK121" s="114">
        <f>$D121*IF(AK$29&gt;'Inputs &amp; Summary'!$D$5,0,IF(AK$29&gt;VLOOKUP($G121,Lists!$J$17:$K$21,2),IF($M121=Lists!$H$3,IF($K121&lt;1,(($S121/$K121)*((1+'Inputs &amp; Summary'!$D$7)^AK$29)),((INT(AK$29/$K121)-INT((AK$29-1)/$K121))*$S121*((1+'Inputs &amp; Summary'!$D$7)^AK$29))),(_xlfn.WEIBULL.DIST(AK$29,$L121,$K121,FALSE)*$S121*((1+'Inputs &amp; Summary'!$D$7)^AK$29))),IF($M121=Lists!$H$3,IF($K121&lt;1,((($R121*(1-$E121)+$Q121*(1-$F121))/$K121)*((1+'Inputs &amp; Summary'!$D$7)^AK$29)),((INT(AK$29/$K121)-INT((AK$29-1)/$K121))*($R121*(1-$E121)+$Q121*(1-$F121))*((1+'Inputs &amp; Summary'!$D$7)^AK$29))),((_xlfn.WEIBULL.DIST(AK$29,$L121,$K121,FALSE)*($R121*(1-$E121)+$Q121*(1-$F121))*((1+'Inputs &amp; Summary'!$D$7)^AK$29))))))</f>
        <v>0</v>
      </c>
      <c r="AL121" s="114">
        <f>$D121*IF(AL$29&gt;'Inputs &amp; Summary'!$D$5,0,IF(AL$29&gt;VLOOKUP($G121,Lists!$J$17:$K$21,2),IF($M121=Lists!$H$3,IF($K121&lt;1,(($S121/$K121)*((1+'Inputs &amp; Summary'!$D$7)^AL$29)),((INT(AL$29/$K121)-INT((AL$29-1)/$K121))*$S121*((1+'Inputs &amp; Summary'!$D$7)^AL$29))),(_xlfn.WEIBULL.DIST(AL$29,$L121,$K121,FALSE)*$S121*((1+'Inputs &amp; Summary'!$D$7)^AL$29))),IF($M121=Lists!$H$3,IF($K121&lt;1,((($R121*(1-$E121)+$Q121*(1-$F121))/$K121)*((1+'Inputs &amp; Summary'!$D$7)^AL$29)),((INT(AL$29/$K121)-INT((AL$29-1)/$K121))*($R121*(1-$E121)+$Q121*(1-$F121))*((1+'Inputs &amp; Summary'!$D$7)^AL$29))),((_xlfn.WEIBULL.DIST(AL$29,$L121,$K121,FALSE)*($R121*(1-$E121)+$Q121*(1-$F121))*((1+'Inputs &amp; Summary'!$D$7)^AL$29))))))</f>
        <v>0</v>
      </c>
      <c r="AM121" s="114">
        <f>$D121*IF(AM$29&gt;'Inputs &amp; Summary'!$D$5,0,IF(AM$29&gt;VLOOKUP($G121,Lists!$J$17:$K$21,2),IF($M121=Lists!$H$3,IF($K121&lt;1,(($S121/$K121)*((1+'Inputs &amp; Summary'!$D$7)^AM$29)),((INT(AM$29/$K121)-INT((AM$29-1)/$K121))*$S121*((1+'Inputs &amp; Summary'!$D$7)^AM$29))),(_xlfn.WEIBULL.DIST(AM$29,$L121,$K121,FALSE)*$S121*((1+'Inputs &amp; Summary'!$D$7)^AM$29))),IF($M121=Lists!$H$3,IF($K121&lt;1,((($R121*(1-$E121)+$Q121*(1-$F121))/$K121)*((1+'Inputs &amp; Summary'!$D$7)^AM$29)),((INT(AM$29/$K121)-INT((AM$29-1)/$K121))*($R121*(1-$E121)+$Q121*(1-$F121))*((1+'Inputs &amp; Summary'!$D$7)^AM$29))),((_xlfn.WEIBULL.DIST(AM$29,$L121,$K121,FALSE)*($R121*(1-$E121)+$Q121*(1-$F121))*((1+'Inputs &amp; Summary'!$D$7)^AM$29))))))</f>
        <v>0</v>
      </c>
      <c r="AN121" s="114">
        <f>$D121*IF(AN$29&gt;'Inputs &amp; Summary'!$D$5,0,IF(AN$29&gt;VLOOKUP($G121,Lists!$J$17:$K$21,2),IF($M121=Lists!$H$3,IF($K121&lt;1,(($S121/$K121)*((1+'Inputs &amp; Summary'!$D$7)^AN$29)),((INT(AN$29/$K121)-INT((AN$29-1)/$K121))*$S121*((1+'Inputs &amp; Summary'!$D$7)^AN$29))),(_xlfn.WEIBULL.DIST(AN$29,$L121,$K121,FALSE)*$S121*((1+'Inputs &amp; Summary'!$D$7)^AN$29))),IF($M121=Lists!$H$3,IF($K121&lt;1,((($R121*(1-$E121)+$Q121*(1-$F121))/$K121)*((1+'Inputs &amp; Summary'!$D$7)^AN$29)),((INT(AN$29/$K121)-INT((AN$29-1)/$K121))*($R121*(1-$E121)+$Q121*(1-$F121))*((1+'Inputs &amp; Summary'!$D$7)^AN$29))),((_xlfn.WEIBULL.DIST(AN$29,$L121,$K121,FALSE)*($R121*(1-$E121)+$Q121*(1-$F121))*((1+'Inputs &amp; Summary'!$D$7)^AN$29))))))</f>
        <v>0</v>
      </c>
      <c r="AO121" s="114">
        <f>$D121*IF(AO$29&gt;'Inputs &amp; Summary'!$D$5,0,IF(AO$29&gt;VLOOKUP($G121,Lists!$J$17:$K$21,2),IF($M121=Lists!$H$3,IF($K121&lt;1,(($S121/$K121)*((1+'Inputs &amp; Summary'!$D$7)^AO$29)),((INT(AO$29/$K121)-INT((AO$29-1)/$K121))*$S121*((1+'Inputs &amp; Summary'!$D$7)^AO$29))),(_xlfn.WEIBULL.DIST(AO$29,$L121,$K121,FALSE)*$S121*((1+'Inputs &amp; Summary'!$D$7)^AO$29))),IF($M121=Lists!$H$3,IF($K121&lt;1,((($R121*(1-$E121)+$Q121*(1-$F121))/$K121)*((1+'Inputs &amp; Summary'!$D$7)^AO$29)),((INT(AO$29/$K121)-INT((AO$29-1)/$K121))*($R121*(1-$E121)+$Q121*(1-$F121))*((1+'Inputs &amp; Summary'!$D$7)^AO$29))),((_xlfn.WEIBULL.DIST(AO$29,$L121,$K121,FALSE)*($R121*(1-$E121)+$Q121*(1-$F121))*((1+'Inputs &amp; Summary'!$D$7)^AO$29))))))</f>
        <v>0</v>
      </c>
      <c r="AP121" s="114">
        <f>$D121*IF(AP$29&gt;'Inputs &amp; Summary'!$D$5,0,IF(AP$29&gt;VLOOKUP($G121,Lists!$J$17:$K$21,2),IF($M121=Lists!$H$3,IF($K121&lt;1,(($S121/$K121)*((1+'Inputs &amp; Summary'!$D$7)^AP$29)),((INT(AP$29/$K121)-INT((AP$29-1)/$K121))*$S121*((1+'Inputs &amp; Summary'!$D$7)^AP$29))),(_xlfn.WEIBULL.DIST(AP$29,$L121,$K121,FALSE)*$S121*((1+'Inputs &amp; Summary'!$D$7)^AP$29))),IF($M121=Lists!$H$3,IF($K121&lt;1,((($R121*(1-$E121)+$Q121*(1-$F121))/$K121)*((1+'Inputs &amp; Summary'!$D$7)^AP$29)),((INT(AP$29/$K121)-INT((AP$29-1)/$K121))*($R121*(1-$E121)+$Q121*(1-$F121))*((1+'Inputs &amp; Summary'!$D$7)^AP$29))),((_xlfn.WEIBULL.DIST(AP$29,$L121,$K121,FALSE)*($R121*(1-$E121)+$Q121*(1-$F121))*((1+'Inputs &amp; Summary'!$D$7)^AP$29))))))</f>
        <v>0</v>
      </c>
      <c r="AQ121" s="114">
        <f>$D121*IF(AQ$29&gt;'Inputs &amp; Summary'!$D$5,0,IF(AQ$29&gt;VLOOKUP($G121,Lists!$J$17:$K$21,2),IF($M121=Lists!$H$3,IF($K121&lt;1,(($S121/$K121)*((1+'Inputs &amp; Summary'!$D$7)^AQ$29)),((INT(AQ$29/$K121)-INT((AQ$29-1)/$K121))*$S121*((1+'Inputs &amp; Summary'!$D$7)^AQ$29))),(_xlfn.WEIBULL.DIST(AQ$29,$L121,$K121,FALSE)*$S121*((1+'Inputs &amp; Summary'!$D$7)^AQ$29))),IF($M121=Lists!$H$3,IF($K121&lt;1,((($R121*(1-$E121)+$Q121*(1-$F121))/$K121)*((1+'Inputs &amp; Summary'!$D$7)^AQ$29)),((INT(AQ$29/$K121)-INT((AQ$29-1)/$K121))*($R121*(1-$E121)+$Q121*(1-$F121))*((1+'Inputs &amp; Summary'!$D$7)^AQ$29))),((_xlfn.WEIBULL.DIST(AQ$29,$L121,$K121,FALSE)*($R121*(1-$E121)+$Q121*(1-$F121))*((1+'Inputs &amp; Summary'!$D$7)^AQ$29))))))</f>
        <v>0</v>
      </c>
      <c r="AR121" s="114">
        <f>$D121*IF(AR$29&gt;'Inputs &amp; Summary'!$D$5,0,IF(AR$29&gt;VLOOKUP($G121,Lists!$J$17:$K$21,2),IF($M121=Lists!$H$3,IF($K121&lt;1,(($S121/$K121)*((1+'Inputs &amp; Summary'!$D$7)^AR$29)),((INT(AR$29/$K121)-INT((AR$29-1)/$K121))*$S121*((1+'Inputs &amp; Summary'!$D$7)^AR$29))),(_xlfn.WEIBULL.DIST(AR$29,$L121,$K121,FALSE)*$S121*((1+'Inputs &amp; Summary'!$D$7)^AR$29))),IF($M121=Lists!$H$3,IF($K121&lt;1,((($R121*(1-$E121)+$Q121*(1-$F121))/$K121)*((1+'Inputs &amp; Summary'!$D$7)^AR$29)),((INT(AR$29/$K121)-INT((AR$29-1)/$K121))*($R121*(1-$E121)+$Q121*(1-$F121))*((1+'Inputs &amp; Summary'!$D$7)^AR$29))),((_xlfn.WEIBULL.DIST(AR$29,$L121,$K121,FALSE)*($R121*(1-$E121)+$Q121*(1-$F121))*((1+'Inputs &amp; Summary'!$D$7)^AR$29))))))</f>
        <v>0</v>
      </c>
      <c r="AS121" s="114">
        <f>$D121*IF(AS$29&gt;'Inputs &amp; Summary'!$D$5,0,IF(AS$29&gt;VLOOKUP($G121,Lists!$J$17:$K$21,2),IF($M121=Lists!$H$3,IF($K121&lt;1,(($S121/$K121)*((1+'Inputs &amp; Summary'!$D$7)^AS$29)),((INT(AS$29/$K121)-INT((AS$29-1)/$K121))*$S121*((1+'Inputs &amp; Summary'!$D$7)^AS$29))),(_xlfn.WEIBULL.DIST(AS$29,$L121,$K121,FALSE)*$S121*((1+'Inputs &amp; Summary'!$D$7)^AS$29))),IF($M121=Lists!$H$3,IF($K121&lt;1,((($R121*(1-$E121)+$Q121*(1-$F121))/$K121)*((1+'Inputs &amp; Summary'!$D$7)^AS$29)),((INT(AS$29/$K121)-INT((AS$29-1)/$K121))*($R121*(1-$E121)+$Q121*(1-$F121))*((1+'Inputs &amp; Summary'!$D$7)^AS$29))),((_xlfn.WEIBULL.DIST(AS$29,$L121,$K121,FALSE)*($R121*(1-$E121)+$Q121*(1-$F121))*((1+'Inputs &amp; Summary'!$D$7)^AS$29))))))</f>
        <v>0</v>
      </c>
      <c r="AT121" s="114">
        <f>$D121*IF(AT$29&gt;'Inputs &amp; Summary'!$D$5,0,IF(AT$29&gt;VLOOKUP($G121,Lists!$J$17:$K$21,2),IF($M121=Lists!$H$3,IF($K121&lt;1,(($S121/$K121)*((1+'Inputs &amp; Summary'!$D$7)^AT$29)),((INT(AT$29/$K121)-INT((AT$29-1)/$K121))*$S121*((1+'Inputs &amp; Summary'!$D$7)^AT$29))),(_xlfn.WEIBULL.DIST(AT$29,$L121,$K121,FALSE)*$S121*((1+'Inputs &amp; Summary'!$D$7)^AT$29))),IF($M121=Lists!$H$3,IF($K121&lt;1,((($R121*(1-$E121)+$Q121*(1-$F121))/$K121)*((1+'Inputs &amp; Summary'!$D$7)^AT$29)),((INT(AT$29/$K121)-INT((AT$29-1)/$K121))*($R121*(1-$E121)+$Q121*(1-$F121))*((1+'Inputs &amp; Summary'!$D$7)^AT$29))),((_xlfn.WEIBULL.DIST(AT$29,$L121,$K121,FALSE)*($R121*(1-$E121)+$Q121*(1-$F121))*((1+'Inputs &amp; Summary'!$D$7)^AT$29))))))</f>
        <v>0</v>
      </c>
      <c r="AU121" s="114">
        <f>$D121*IF(AU$29&gt;'Inputs &amp; Summary'!$D$5,0,IF(AU$29&gt;VLOOKUP($G121,Lists!$J$17:$K$21,2),IF($M121=Lists!$H$3,IF($K121&lt;1,(($S121/$K121)*((1+'Inputs &amp; Summary'!$D$7)^AU$29)),((INT(AU$29/$K121)-INT((AU$29-1)/$K121))*$S121*((1+'Inputs &amp; Summary'!$D$7)^AU$29))),(_xlfn.WEIBULL.DIST(AU$29,$L121,$K121,FALSE)*$S121*((1+'Inputs &amp; Summary'!$D$7)^AU$29))),IF($M121=Lists!$H$3,IF($K121&lt;1,((($R121*(1-$E121)+$Q121*(1-$F121))/$K121)*((1+'Inputs &amp; Summary'!$D$7)^AU$29)),((INT(AU$29/$K121)-INT((AU$29-1)/$K121))*($R121*(1-$E121)+$Q121*(1-$F121))*((1+'Inputs &amp; Summary'!$D$7)^AU$29))),((_xlfn.WEIBULL.DIST(AU$29,$L121,$K121,FALSE)*($R121*(1-$E121)+$Q121*(1-$F121))*((1+'Inputs &amp; Summary'!$D$7)^AU$29))))))</f>
        <v>0</v>
      </c>
      <c r="AV121" s="114">
        <f>$D121*IF(AV$29&gt;'Inputs &amp; Summary'!$D$5,0,IF(AV$29&gt;VLOOKUP($G121,Lists!$J$17:$K$21,2),IF($M121=Lists!$H$3,IF($K121&lt;1,(($S121/$K121)*((1+'Inputs &amp; Summary'!$D$7)^AV$29)),((INT(AV$29/$K121)-INT((AV$29-1)/$K121))*$S121*((1+'Inputs &amp; Summary'!$D$7)^AV$29))),(_xlfn.WEIBULL.DIST(AV$29,$L121,$K121,FALSE)*$S121*((1+'Inputs &amp; Summary'!$D$7)^AV$29))),IF($M121=Lists!$H$3,IF($K121&lt;1,((($R121*(1-$E121)+$Q121*(1-$F121))/$K121)*((1+'Inputs &amp; Summary'!$D$7)^AV$29)),((INT(AV$29/$K121)-INT((AV$29-1)/$K121))*($R121*(1-$E121)+$Q121*(1-$F121))*((1+'Inputs &amp; Summary'!$D$7)^AV$29))),((_xlfn.WEIBULL.DIST(AV$29,$L121,$K121,FALSE)*($R121*(1-$E121)+$Q121*(1-$F121))*((1+'Inputs &amp; Summary'!$D$7)^AV$29))))))</f>
        <v>0</v>
      </c>
      <c r="AW121" s="114">
        <f>$D121*IF(AW$29&gt;'Inputs &amp; Summary'!$D$5,0,IF(AW$29&gt;VLOOKUP($G121,Lists!$J$17:$K$21,2),IF($M121=Lists!$H$3,IF($K121&lt;1,(($S121/$K121)*((1+'Inputs &amp; Summary'!$D$7)^AW$29)),((INT(AW$29/$K121)-INT((AW$29-1)/$K121))*$S121*((1+'Inputs &amp; Summary'!$D$7)^AW$29))),(_xlfn.WEIBULL.DIST(AW$29,$L121,$K121,FALSE)*$S121*((1+'Inputs &amp; Summary'!$D$7)^AW$29))),IF($M121=Lists!$H$3,IF($K121&lt;1,((($R121*(1-$E121)+$Q121*(1-$F121))/$K121)*((1+'Inputs &amp; Summary'!$D$7)^AW$29)),((INT(AW$29/$K121)-INT((AW$29-1)/$K121))*($R121*(1-$E121)+$Q121*(1-$F121))*((1+'Inputs &amp; Summary'!$D$7)^AW$29))),((_xlfn.WEIBULL.DIST(AW$29,$L121,$K121,FALSE)*($R121*(1-$E121)+$Q121*(1-$F121))*((1+'Inputs &amp; Summary'!$D$7)^AW$29))))))</f>
        <v>0</v>
      </c>
      <c r="AX121" s="114">
        <f>$D121*IF(AX$29&gt;'Inputs &amp; Summary'!$D$5,0,IF(AX$29&gt;VLOOKUP($G121,Lists!$J$17:$K$21,2),IF($M121=Lists!$H$3,IF($K121&lt;1,(($S121/$K121)*((1+'Inputs &amp; Summary'!$D$7)^AX$29)),((INT(AX$29/$K121)-INT((AX$29-1)/$K121))*$S121*((1+'Inputs &amp; Summary'!$D$7)^AX$29))),(_xlfn.WEIBULL.DIST(AX$29,$L121,$K121,FALSE)*$S121*((1+'Inputs &amp; Summary'!$D$7)^AX$29))),IF($M121=Lists!$H$3,IF($K121&lt;1,((($R121*(1-$E121)+$Q121*(1-$F121))/$K121)*((1+'Inputs &amp; Summary'!$D$7)^AX$29)),((INT(AX$29/$K121)-INT((AX$29-1)/$K121))*($R121*(1-$E121)+$Q121*(1-$F121))*((1+'Inputs &amp; Summary'!$D$7)^AX$29))),((_xlfn.WEIBULL.DIST(AX$29,$L121,$K121,FALSE)*($R121*(1-$E121)+$Q121*(1-$F121))*((1+'Inputs &amp; Summary'!$D$7)^AX$29))))))</f>
        <v>0</v>
      </c>
      <c r="AY121" s="114">
        <f>$D121*IF(AY$29&gt;'Inputs &amp; Summary'!$D$5,0,IF(AY$29&gt;VLOOKUP($G121,Lists!$J$17:$K$21,2),IF($M121=Lists!$H$3,IF($K121&lt;1,(($S121/$K121)*((1+'Inputs &amp; Summary'!$D$7)^AY$29)),((INT(AY$29/$K121)-INT((AY$29-1)/$K121))*$S121*((1+'Inputs &amp; Summary'!$D$7)^AY$29))),(_xlfn.WEIBULL.DIST(AY$29,$L121,$K121,FALSE)*$S121*((1+'Inputs &amp; Summary'!$D$7)^AY$29))),IF($M121=Lists!$H$3,IF($K121&lt;1,((($R121*(1-$E121)+$Q121*(1-$F121))/$K121)*((1+'Inputs &amp; Summary'!$D$7)^AY$29)),((INT(AY$29/$K121)-INT((AY$29-1)/$K121))*($R121*(1-$E121)+$Q121*(1-$F121))*((1+'Inputs &amp; Summary'!$D$7)^AY$29))),((_xlfn.WEIBULL.DIST(AY$29,$L121,$K121,FALSE)*($R121*(1-$E121)+$Q121*(1-$F121))*((1+'Inputs &amp; Summary'!$D$7)^AY$29))))))</f>
        <v>0</v>
      </c>
      <c r="AZ121" s="114">
        <f>$D121*IF(AZ$29&gt;'Inputs &amp; Summary'!$D$5,0,IF(AZ$29&gt;VLOOKUP($G121,Lists!$J$17:$K$21,2),IF($M121=Lists!$H$3,IF($K121&lt;1,(($S121/$K121)*((1+'Inputs &amp; Summary'!$D$7)^AZ$29)),((INT(AZ$29/$K121)-INT((AZ$29-1)/$K121))*$S121*((1+'Inputs &amp; Summary'!$D$7)^AZ$29))),(_xlfn.WEIBULL.DIST(AZ$29,$L121,$K121,FALSE)*$S121*((1+'Inputs &amp; Summary'!$D$7)^AZ$29))),IF($M121=Lists!$H$3,IF($K121&lt;1,((($R121*(1-$E121)+$Q121*(1-$F121))/$K121)*((1+'Inputs &amp; Summary'!$D$7)^AZ$29)),((INT(AZ$29/$K121)-INT((AZ$29-1)/$K121))*($R121*(1-$E121)+$Q121*(1-$F121))*((1+'Inputs &amp; Summary'!$D$7)^AZ$29))),((_xlfn.WEIBULL.DIST(AZ$29,$L121,$K121,FALSE)*($R121*(1-$E121)+$Q121*(1-$F121))*((1+'Inputs &amp; Summary'!$D$7)^AZ$29))))))</f>
        <v>0</v>
      </c>
      <c r="BA121" s="114">
        <f>$D121*IF(BA$29&gt;'Inputs &amp; Summary'!$D$5,0,IF(BA$29&gt;VLOOKUP($G121,Lists!$J$17:$K$21,2),IF($M121=Lists!$H$3,IF($K121&lt;1,(($S121/$K121)*((1+'Inputs &amp; Summary'!$D$7)^BA$29)),((INT(BA$29/$K121)-INT((BA$29-1)/$K121))*$S121*((1+'Inputs &amp; Summary'!$D$7)^BA$29))),(_xlfn.WEIBULL.DIST(BA$29,$L121,$K121,FALSE)*$S121*((1+'Inputs &amp; Summary'!$D$7)^BA$29))),IF($M121=Lists!$H$3,IF($K121&lt;1,((($R121*(1-$E121)+$Q121*(1-$F121))/$K121)*((1+'Inputs &amp; Summary'!$D$7)^BA$29)),((INT(BA$29/$K121)-INT((BA$29-1)/$K121))*($R121*(1-$E121)+$Q121*(1-$F121))*((1+'Inputs &amp; Summary'!$D$7)^BA$29))),((_xlfn.WEIBULL.DIST(BA$29,$L121,$K121,FALSE)*($R121*(1-$E121)+$Q121*(1-$F121))*((1+'Inputs &amp; Summary'!$D$7)^BA$29))))))</f>
        <v>0</v>
      </c>
      <c r="BB121" s="114">
        <f>$D121*IF(BB$29&gt;'Inputs &amp; Summary'!$D$5,0,IF(BB$29&gt;VLOOKUP($G121,Lists!$J$17:$K$21,2),IF($M121=Lists!$H$3,IF($K121&lt;1,(($S121/$K121)*((1+'Inputs &amp; Summary'!$D$7)^BB$29)),((INT(BB$29/$K121)-INT((BB$29-1)/$K121))*$S121*((1+'Inputs &amp; Summary'!$D$7)^BB$29))),(_xlfn.WEIBULL.DIST(BB$29,$L121,$K121,FALSE)*$S121*((1+'Inputs &amp; Summary'!$D$7)^BB$29))),IF($M121=Lists!$H$3,IF($K121&lt;1,((($R121*(1-$E121)+$Q121*(1-$F121))/$K121)*((1+'Inputs &amp; Summary'!$D$7)^BB$29)),((INT(BB$29/$K121)-INT((BB$29-1)/$K121))*($R121*(1-$E121)+$Q121*(1-$F121))*((1+'Inputs &amp; Summary'!$D$7)^BB$29))),((_xlfn.WEIBULL.DIST(BB$29,$L121,$K121,FALSE)*($R121*(1-$E121)+$Q121*(1-$F121))*((1+'Inputs &amp; Summary'!$D$7)^BB$29))))))</f>
        <v>0</v>
      </c>
      <c r="BC121" s="114">
        <f>$D121*IF(BC$29&gt;'Inputs &amp; Summary'!$D$5,0,IF(BC$29&gt;VLOOKUP($G121,Lists!$J$17:$K$21,2),IF($M121=Lists!$H$3,IF($K121&lt;1,(($S121/$K121)*((1+'Inputs &amp; Summary'!$D$7)^BC$29)),((INT(BC$29/$K121)-INT((BC$29-1)/$K121))*$S121*((1+'Inputs &amp; Summary'!$D$7)^BC$29))),(_xlfn.WEIBULL.DIST(BC$29,$L121,$K121,FALSE)*$S121*((1+'Inputs &amp; Summary'!$D$7)^BC$29))),IF($M121=Lists!$H$3,IF($K121&lt;1,((($R121*(1-$E121)+$Q121*(1-$F121))/$K121)*((1+'Inputs &amp; Summary'!$D$7)^BC$29)),((INT(BC$29/$K121)-INT((BC$29-1)/$K121))*($R121*(1-$E121)+$Q121*(1-$F121))*((1+'Inputs &amp; Summary'!$D$7)^BC$29))),((_xlfn.WEIBULL.DIST(BC$29,$L121,$K121,FALSE)*($R121*(1-$E121)+$Q121*(1-$F121))*((1+'Inputs &amp; Summary'!$D$7)^BC$29))))))</f>
        <v>0</v>
      </c>
      <c r="BD121" s="114">
        <f>$D121*IF(BD$29&gt;'Inputs &amp; Summary'!$D$5,0,IF(BD$29&gt;VLOOKUP($G121,Lists!$J$17:$K$21,2),IF($M121=Lists!$H$3,IF($K121&lt;1,(($S121/$K121)*((1+'Inputs &amp; Summary'!$D$7)^BD$29)),((INT(BD$29/$K121)-INT((BD$29-1)/$K121))*$S121*((1+'Inputs &amp; Summary'!$D$7)^BD$29))),(_xlfn.WEIBULL.DIST(BD$29,$L121,$K121,FALSE)*$S121*((1+'Inputs &amp; Summary'!$D$7)^BD$29))),IF($M121=Lists!$H$3,IF($K121&lt;1,((($R121*(1-$E121)+$Q121*(1-$F121))/$K121)*((1+'Inputs &amp; Summary'!$D$7)^BD$29)),((INT(BD$29/$K121)-INT((BD$29-1)/$K121))*($R121*(1-$E121)+$Q121*(1-$F121))*((1+'Inputs &amp; Summary'!$D$7)^BD$29))),((_xlfn.WEIBULL.DIST(BD$29,$L121,$K121,FALSE)*($R121*(1-$E121)+$Q121*(1-$F121))*((1+'Inputs &amp; Summary'!$D$7)^BD$29))))))</f>
        <v>0</v>
      </c>
      <c r="BE121" s="114">
        <f>$D121*IF(BE$29&gt;'Inputs &amp; Summary'!$D$5,0,IF(BE$29&gt;VLOOKUP($G121,Lists!$J$17:$K$21,2),IF($M121=Lists!$H$3,IF($K121&lt;1,(($S121/$K121)*((1+'Inputs &amp; Summary'!$D$7)^BE$29)),((INT(BE$29/$K121)-INT((BE$29-1)/$K121))*$S121*((1+'Inputs &amp; Summary'!$D$7)^BE$29))),(_xlfn.WEIBULL.DIST(BE$29,$L121,$K121,FALSE)*$S121*((1+'Inputs &amp; Summary'!$D$7)^BE$29))),IF($M121=Lists!$H$3,IF($K121&lt;1,((($R121*(1-$E121)+$Q121*(1-$F121))/$K121)*((1+'Inputs &amp; Summary'!$D$7)^BE$29)),((INT(BE$29/$K121)-INT((BE$29-1)/$K121))*($R121*(1-$E121)+$Q121*(1-$F121))*((1+'Inputs &amp; Summary'!$D$7)^BE$29))),((_xlfn.WEIBULL.DIST(BE$29,$L121,$K121,FALSE)*($R121*(1-$E121)+$Q121*(1-$F121))*((1+'Inputs &amp; Summary'!$D$7)^BE$29))))))</f>
        <v>0</v>
      </c>
      <c r="BF121" s="114">
        <f>$D121*IF(BF$29&gt;'Inputs &amp; Summary'!$D$5,0,IF(BF$29&gt;VLOOKUP($G121,Lists!$J$17:$K$21,2),IF($M121=Lists!$H$3,IF($K121&lt;1,(($S121/$K121)*((1+'Inputs &amp; Summary'!$D$7)^BF$29)),((INT(BF$29/$K121)-INT((BF$29-1)/$K121))*$S121*((1+'Inputs &amp; Summary'!$D$7)^BF$29))),(_xlfn.WEIBULL.DIST(BF$29,$L121,$K121,FALSE)*$S121*((1+'Inputs &amp; Summary'!$D$7)^BF$29))),IF($M121=Lists!$H$3,IF($K121&lt;1,((($R121*(1-$E121)+$Q121*(1-$F121))/$K121)*((1+'Inputs &amp; Summary'!$D$7)^BF$29)),((INT(BF$29/$K121)-INT((BF$29-1)/$K121))*($R121*(1-$E121)+$Q121*(1-$F121))*((1+'Inputs &amp; Summary'!$D$7)^BF$29))),((_xlfn.WEIBULL.DIST(BF$29,$L121,$K121,FALSE)*($R121*(1-$E121)+$Q121*(1-$F121))*((1+'Inputs &amp; Summary'!$D$7)^BF$29))))))</f>
        <v>0</v>
      </c>
      <c r="BG121" s="114">
        <f>$D121*IF(BG$29&gt;'Inputs &amp; Summary'!$D$5,0,IF(BG$29&gt;VLOOKUP($G121,Lists!$J$17:$K$21,2),IF($M121=Lists!$H$3,IF($K121&lt;1,(($S121/$K121)*((1+'Inputs &amp; Summary'!$D$7)^BG$29)),((INT(BG$29/$K121)-INT((BG$29-1)/$K121))*$S121*((1+'Inputs &amp; Summary'!$D$7)^BG$29))),(_xlfn.WEIBULL.DIST(BG$29,$L121,$K121,FALSE)*$S121*((1+'Inputs &amp; Summary'!$D$7)^BG$29))),IF($M121=Lists!$H$3,IF($K121&lt;1,((($R121*(1-$E121)+$Q121*(1-$F121))/$K121)*((1+'Inputs &amp; Summary'!$D$7)^BG$29)),((INT(BG$29/$K121)-INT((BG$29-1)/$K121))*($R121*(1-$E121)+$Q121*(1-$F121))*((1+'Inputs &amp; Summary'!$D$7)^BG$29))),((_xlfn.WEIBULL.DIST(BG$29,$L121,$K121,FALSE)*($R121*(1-$E121)+$Q121*(1-$F121))*((1+'Inputs &amp; Summary'!$D$7)^BG$29))))))</f>
        <v>0</v>
      </c>
      <c r="BH121" s="114">
        <f>$D121*IF(BH$29&gt;'Inputs &amp; Summary'!$D$5,0,IF(BH$29&gt;VLOOKUP($G121,Lists!$J$17:$K$21,2),IF($M121=Lists!$H$3,IF($K121&lt;1,(($S121/$K121)*((1+'Inputs &amp; Summary'!$D$7)^BH$29)),((INT(BH$29/$K121)-INT((BH$29-1)/$K121))*$S121*((1+'Inputs &amp; Summary'!$D$7)^BH$29))),(_xlfn.WEIBULL.DIST(BH$29,$L121,$K121,FALSE)*$S121*((1+'Inputs &amp; Summary'!$D$7)^BH$29))),IF($M121=Lists!$H$3,IF($K121&lt;1,((($R121*(1-$E121)+$Q121*(1-$F121))/$K121)*((1+'Inputs &amp; Summary'!$D$7)^BH$29)),((INT(BH$29/$K121)-INT((BH$29-1)/$K121))*($R121*(1-$E121)+$Q121*(1-$F121))*((1+'Inputs &amp; Summary'!$D$7)^BH$29))),((_xlfn.WEIBULL.DIST(BH$29,$L121,$K121,FALSE)*($R121*(1-$E121)+$Q121*(1-$F121))*((1+'Inputs &amp; Summary'!$D$7)^BH$29))))))</f>
        <v>0</v>
      </c>
      <c r="BI121" s="114">
        <f>$D121*IF(BI$29&gt;'Inputs &amp; Summary'!$D$5,0,IF(BI$29&gt;VLOOKUP($G121,Lists!$J$17:$K$21,2),IF($M121=Lists!$H$3,IF($K121&lt;1,(($S121/$K121)*((1+'Inputs &amp; Summary'!$D$7)^BI$29)),((INT(BI$29/$K121)-INT((BI$29-1)/$K121))*$S121*((1+'Inputs &amp; Summary'!$D$7)^BI$29))),(_xlfn.WEIBULL.DIST(BI$29,$L121,$K121,FALSE)*$S121*((1+'Inputs &amp; Summary'!$D$7)^BI$29))),IF($M121=Lists!$H$3,IF($K121&lt;1,((($R121*(1-$E121)+$Q121*(1-$F121))/$K121)*((1+'Inputs &amp; Summary'!$D$7)^BI$29)),((INT(BI$29/$K121)-INT((BI$29-1)/$K121))*($R121*(1-$E121)+$Q121*(1-$F121))*((1+'Inputs &amp; Summary'!$D$7)^BI$29))),((_xlfn.WEIBULL.DIST(BI$29,$L121,$K121,FALSE)*($R121*(1-$E121)+$Q121*(1-$F121))*((1+'Inputs &amp; Summary'!$D$7)^BI$29))))))</f>
        <v>0</v>
      </c>
      <c r="BJ121" s="114">
        <f>$D121*IF(BJ$29&gt;'Inputs &amp; Summary'!$D$5,0,IF(BJ$29&gt;VLOOKUP($G121,Lists!$J$17:$K$21,2),IF($M121=Lists!$H$3,IF($K121&lt;1,(($S121/$K121)*((1+'Inputs &amp; Summary'!$D$7)^BJ$29)),((INT(BJ$29/$K121)-INT((BJ$29-1)/$K121))*$S121*((1+'Inputs &amp; Summary'!$D$7)^BJ$29))),(_xlfn.WEIBULL.DIST(BJ$29,$L121,$K121,FALSE)*$S121*((1+'Inputs &amp; Summary'!$D$7)^BJ$29))),IF($M121=Lists!$H$3,IF($K121&lt;1,((($R121*(1-$E121)+$Q121*(1-$F121))/$K121)*((1+'Inputs &amp; Summary'!$D$7)^BJ$29)),((INT(BJ$29/$K121)-INT((BJ$29-1)/$K121))*($R121*(1-$E121)+$Q121*(1-$F121))*((1+'Inputs &amp; Summary'!$D$7)^BJ$29))),((_xlfn.WEIBULL.DIST(BJ$29,$L121,$K121,FALSE)*($R121*(1-$E121)+$Q121*(1-$F121))*((1+'Inputs &amp; Summary'!$D$7)^BJ$29))))))</f>
        <v>0</v>
      </c>
      <c r="BK121" s="114">
        <f>$D121*IF(BK$29&gt;'Inputs &amp; Summary'!$D$5,0,IF(BK$29&gt;VLOOKUP($G121,Lists!$J$17:$K$21,2),IF($M121=Lists!$H$3,IF($K121&lt;1,(($S121/$K121)*((1+'Inputs &amp; Summary'!$D$7)^BK$29)),((INT(BK$29/$K121)-INT((BK$29-1)/$K121))*$S121*((1+'Inputs &amp; Summary'!$D$7)^BK$29))),(_xlfn.WEIBULL.DIST(BK$29,$L121,$K121,FALSE)*$S121*((1+'Inputs &amp; Summary'!$D$7)^BK$29))),IF($M121=Lists!$H$3,IF($K121&lt;1,((($R121*(1-$E121)+$Q121*(1-$F121))/$K121)*((1+'Inputs &amp; Summary'!$D$7)^BK$29)),((INT(BK$29/$K121)-INT((BK$29-1)/$K121))*($R121*(1-$E121)+$Q121*(1-$F121))*((1+'Inputs &amp; Summary'!$D$7)^BK$29))),((_xlfn.WEIBULL.DIST(BK$29,$L121,$K121,FALSE)*($R121*(1-$E121)+$Q121*(1-$F121))*((1+'Inputs &amp; Summary'!$D$7)^BK$29))))))</f>
        <v>0</v>
      </c>
      <c r="BL121" s="114">
        <f>$D121*IF(BL$29&gt;'Inputs &amp; Summary'!$D$5,0,IF(BL$29&gt;VLOOKUP($G121,Lists!$J$17:$K$21,2),IF($M121=Lists!$H$3,IF($K121&lt;1,(($S121/$K121)*((1+'Inputs &amp; Summary'!$D$7)^BL$29)),((INT(BL$29/$K121)-INT((BL$29-1)/$K121))*$S121*((1+'Inputs &amp; Summary'!$D$7)^BL$29))),(_xlfn.WEIBULL.DIST(BL$29,$L121,$K121,FALSE)*$S121*((1+'Inputs &amp; Summary'!$D$7)^BL$29))),IF($M121=Lists!$H$3,IF($K121&lt;1,((($R121*(1-$E121)+$Q121*(1-$F121))/$K121)*((1+'Inputs &amp; Summary'!$D$7)^BL$29)),((INT(BL$29/$K121)-INT((BL$29-1)/$K121))*($R121*(1-$E121)+$Q121*(1-$F121))*((1+'Inputs &amp; Summary'!$D$7)^BL$29))),((_xlfn.WEIBULL.DIST(BL$29,$L121,$K121,FALSE)*($R121*(1-$E121)+$Q121*(1-$F121))*((1+'Inputs &amp; Summary'!$D$7)^BL$29))))))</f>
        <v>0</v>
      </c>
    </row>
    <row r="122" spans="1:64" s="1" customFormat="1" x14ac:dyDescent="0.3">
      <c r="A122" s="79" t="s">
        <v>225</v>
      </c>
      <c r="B122" s="33" t="s">
        <v>152</v>
      </c>
      <c r="C122" s="33" t="s">
        <v>236</v>
      </c>
      <c r="D122" s="68">
        <v>0</v>
      </c>
      <c r="E122" s="68"/>
      <c r="F122" s="68"/>
      <c r="G122" s="213" t="s">
        <v>433</v>
      </c>
      <c r="H122" s="34"/>
      <c r="I122" s="34" t="s">
        <v>96</v>
      </c>
      <c r="J122" s="33">
        <f>VLOOKUP(I122,'Labor Rates'!$A$1:$B$16,2)</f>
        <v>14.423076923076923</v>
      </c>
      <c r="K122" s="35">
        <v>25</v>
      </c>
      <c r="L122" s="35">
        <v>1</v>
      </c>
      <c r="M122" s="36" t="s">
        <v>249</v>
      </c>
      <c r="N122" s="84">
        <v>1</v>
      </c>
      <c r="O122" s="35">
        <v>4</v>
      </c>
      <c r="P122" s="5">
        <v>100</v>
      </c>
      <c r="Q122" s="73">
        <f t="shared" si="16"/>
        <v>57.692307692307693</v>
      </c>
      <c r="R122" s="73">
        <f t="shared" si="17"/>
        <v>100</v>
      </c>
      <c r="S122" s="74">
        <f t="shared" si="18"/>
        <v>0</v>
      </c>
      <c r="T122" s="88"/>
      <c r="U122" s="80"/>
      <c r="V122" s="87">
        <f t="shared" si="19"/>
        <v>0</v>
      </c>
      <c r="W122" s="87">
        <f>NPV('Inputs &amp; Summary'!$D$6,Y122:BL122)</f>
        <v>0</v>
      </c>
      <c r="X122" s="90">
        <f t="shared" si="20"/>
        <v>0</v>
      </c>
      <c r="Y122" s="114">
        <f>$D122*IF(Y$29&gt;'Inputs &amp; Summary'!$D$5,0,IF(Y$29&gt;VLOOKUP($G122,Lists!$J$17:$K$21,2),IF($M122=Lists!$H$3,IF($K122&lt;1,(($S122/$K122)*((1+'Inputs &amp; Summary'!$D$7)^Y$29)),((INT(Y$29/$K122)-INT((Y$29-1)/$K122))*$S122*((1+'Inputs &amp; Summary'!$D$7)^Y$29))),(_xlfn.WEIBULL.DIST(Y$29,$L122,$K122,FALSE)*$S122*((1+'Inputs &amp; Summary'!$D$7)^Y$29))),IF($M122=Lists!$H$3,IF($K122&lt;1,((($R122*(1-$E122)+$Q122*(1-$F122))/$K122)*((1+'Inputs &amp; Summary'!$D$7)^Y$29)),((INT(Y$29/$K122)-INT((Y$29-1)/$K122))*($R122*(1-$E122)+$Q122*(1-$F122))*((1+'Inputs &amp; Summary'!$D$7)^Y$29))),((_xlfn.WEIBULL.DIST(Y$29,$L122,$K122,FALSE)*($R122*(1-$E122)+$Q122*(1-$F122))*((1+'Inputs &amp; Summary'!$D$7)^Y$29))))))</f>
        <v>0</v>
      </c>
      <c r="Z122" s="114">
        <f>$D122*IF(Z$29&gt;'Inputs &amp; Summary'!$D$5,0,IF(Z$29&gt;VLOOKUP($G122,Lists!$J$17:$K$21,2),IF($M122=Lists!$H$3,IF($K122&lt;1,(($S122/$K122)*((1+'Inputs &amp; Summary'!$D$7)^Z$29)),((INT(Z$29/$K122)-INT((Z$29-1)/$K122))*$S122*((1+'Inputs &amp; Summary'!$D$7)^Z$29))),(_xlfn.WEIBULL.DIST(Z$29,$L122,$K122,FALSE)*$S122*((1+'Inputs &amp; Summary'!$D$7)^Z$29))),IF($M122=Lists!$H$3,IF($K122&lt;1,((($R122*(1-$E122)+$Q122*(1-$F122))/$K122)*((1+'Inputs &amp; Summary'!$D$7)^Z$29)),((INT(Z$29/$K122)-INT((Z$29-1)/$K122))*($R122*(1-$E122)+$Q122*(1-$F122))*((1+'Inputs &amp; Summary'!$D$7)^Z$29))),((_xlfn.WEIBULL.DIST(Z$29,$L122,$K122,FALSE)*($R122*(1-$E122)+$Q122*(1-$F122))*((1+'Inputs &amp; Summary'!$D$7)^Z$29))))))</f>
        <v>0</v>
      </c>
      <c r="AA122" s="114">
        <f>$D122*IF(AA$29&gt;'Inputs &amp; Summary'!$D$5,0,IF(AA$29&gt;VLOOKUP($G122,Lists!$J$17:$K$21,2),IF($M122=Lists!$H$3,IF($K122&lt;1,(($S122/$K122)*((1+'Inputs &amp; Summary'!$D$7)^AA$29)),((INT(AA$29/$K122)-INT((AA$29-1)/$K122))*$S122*((1+'Inputs &amp; Summary'!$D$7)^AA$29))),(_xlfn.WEIBULL.DIST(AA$29,$L122,$K122,FALSE)*$S122*((1+'Inputs &amp; Summary'!$D$7)^AA$29))),IF($M122=Lists!$H$3,IF($K122&lt;1,((($R122*(1-$E122)+$Q122*(1-$F122))/$K122)*((1+'Inputs &amp; Summary'!$D$7)^AA$29)),((INT(AA$29/$K122)-INT((AA$29-1)/$K122))*($R122*(1-$E122)+$Q122*(1-$F122))*((1+'Inputs &amp; Summary'!$D$7)^AA$29))),((_xlfn.WEIBULL.DIST(AA$29,$L122,$K122,FALSE)*($R122*(1-$E122)+$Q122*(1-$F122))*((1+'Inputs &amp; Summary'!$D$7)^AA$29))))))</f>
        <v>0</v>
      </c>
      <c r="AB122" s="114">
        <f>$D122*IF(AB$29&gt;'Inputs &amp; Summary'!$D$5,0,IF(AB$29&gt;VLOOKUP($G122,Lists!$J$17:$K$21,2),IF($M122=Lists!$H$3,IF($K122&lt;1,(($S122/$K122)*((1+'Inputs &amp; Summary'!$D$7)^AB$29)),((INT(AB$29/$K122)-INT((AB$29-1)/$K122))*$S122*((1+'Inputs &amp; Summary'!$D$7)^AB$29))),(_xlfn.WEIBULL.DIST(AB$29,$L122,$K122,FALSE)*$S122*((1+'Inputs &amp; Summary'!$D$7)^AB$29))),IF($M122=Lists!$H$3,IF($K122&lt;1,((($R122*(1-$E122)+$Q122*(1-$F122))/$K122)*((1+'Inputs &amp; Summary'!$D$7)^AB$29)),((INT(AB$29/$K122)-INT((AB$29-1)/$K122))*($R122*(1-$E122)+$Q122*(1-$F122))*((1+'Inputs &amp; Summary'!$D$7)^AB$29))),((_xlfn.WEIBULL.DIST(AB$29,$L122,$K122,FALSE)*($R122*(1-$E122)+$Q122*(1-$F122))*((1+'Inputs &amp; Summary'!$D$7)^AB$29))))))</f>
        <v>0</v>
      </c>
      <c r="AC122" s="114">
        <f>$D122*IF(AC$29&gt;'Inputs &amp; Summary'!$D$5,0,IF(AC$29&gt;VLOOKUP($G122,Lists!$J$17:$K$21,2),IF($M122=Lists!$H$3,IF($K122&lt;1,(($S122/$K122)*((1+'Inputs &amp; Summary'!$D$7)^AC$29)),((INT(AC$29/$K122)-INT((AC$29-1)/$K122))*$S122*((1+'Inputs &amp; Summary'!$D$7)^AC$29))),(_xlfn.WEIBULL.DIST(AC$29,$L122,$K122,FALSE)*$S122*((1+'Inputs &amp; Summary'!$D$7)^AC$29))),IF($M122=Lists!$H$3,IF($K122&lt;1,((($R122*(1-$E122)+$Q122*(1-$F122))/$K122)*((1+'Inputs &amp; Summary'!$D$7)^AC$29)),((INT(AC$29/$K122)-INT((AC$29-1)/$K122))*($R122*(1-$E122)+$Q122*(1-$F122))*((1+'Inputs &amp; Summary'!$D$7)^AC$29))),((_xlfn.WEIBULL.DIST(AC$29,$L122,$K122,FALSE)*($R122*(1-$E122)+$Q122*(1-$F122))*((1+'Inputs &amp; Summary'!$D$7)^AC$29))))))</f>
        <v>0</v>
      </c>
      <c r="AD122" s="114">
        <f>$D122*IF(AD$29&gt;'Inputs &amp; Summary'!$D$5,0,IF(AD$29&gt;VLOOKUP($G122,Lists!$J$17:$K$21,2),IF($M122=Lists!$H$3,IF($K122&lt;1,(($S122/$K122)*((1+'Inputs &amp; Summary'!$D$7)^AD$29)),((INT(AD$29/$K122)-INT((AD$29-1)/$K122))*$S122*((1+'Inputs &amp; Summary'!$D$7)^AD$29))),(_xlfn.WEIBULL.DIST(AD$29,$L122,$K122,FALSE)*$S122*((1+'Inputs &amp; Summary'!$D$7)^AD$29))),IF($M122=Lists!$H$3,IF($K122&lt;1,((($R122*(1-$E122)+$Q122*(1-$F122))/$K122)*((1+'Inputs &amp; Summary'!$D$7)^AD$29)),((INT(AD$29/$K122)-INT((AD$29-1)/$K122))*($R122*(1-$E122)+$Q122*(1-$F122))*((1+'Inputs &amp; Summary'!$D$7)^AD$29))),((_xlfn.WEIBULL.DIST(AD$29,$L122,$K122,FALSE)*($R122*(1-$E122)+$Q122*(1-$F122))*((1+'Inputs &amp; Summary'!$D$7)^AD$29))))))</f>
        <v>0</v>
      </c>
      <c r="AE122" s="114">
        <f>$D122*IF(AE$29&gt;'Inputs &amp; Summary'!$D$5,0,IF(AE$29&gt;VLOOKUP($G122,Lists!$J$17:$K$21,2),IF($M122=Lists!$H$3,IF($K122&lt;1,(($S122/$K122)*((1+'Inputs &amp; Summary'!$D$7)^AE$29)),((INT(AE$29/$K122)-INT((AE$29-1)/$K122))*$S122*((1+'Inputs &amp; Summary'!$D$7)^AE$29))),(_xlfn.WEIBULL.DIST(AE$29,$L122,$K122,FALSE)*$S122*((1+'Inputs &amp; Summary'!$D$7)^AE$29))),IF($M122=Lists!$H$3,IF($K122&lt;1,((($R122*(1-$E122)+$Q122*(1-$F122))/$K122)*((1+'Inputs &amp; Summary'!$D$7)^AE$29)),((INT(AE$29/$K122)-INT((AE$29-1)/$K122))*($R122*(1-$E122)+$Q122*(1-$F122))*((1+'Inputs &amp; Summary'!$D$7)^AE$29))),((_xlfn.WEIBULL.DIST(AE$29,$L122,$K122,FALSE)*($R122*(1-$E122)+$Q122*(1-$F122))*((1+'Inputs &amp; Summary'!$D$7)^AE$29))))))</f>
        <v>0</v>
      </c>
      <c r="AF122" s="114">
        <f>$D122*IF(AF$29&gt;'Inputs &amp; Summary'!$D$5,0,IF(AF$29&gt;VLOOKUP($G122,Lists!$J$17:$K$21,2),IF($M122=Lists!$H$3,IF($K122&lt;1,(($S122/$K122)*((1+'Inputs &amp; Summary'!$D$7)^AF$29)),((INT(AF$29/$K122)-INT((AF$29-1)/$K122))*$S122*((1+'Inputs &amp; Summary'!$D$7)^AF$29))),(_xlfn.WEIBULL.DIST(AF$29,$L122,$K122,FALSE)*$S122*((1+'Inputs &amp; Summary'!$D$7)^AF$29))),IF($M122=Lists!$H$3,IF($K122&lt;1,((($R122*(1-$E122)+$Q122*(1-$F122))/$K122)*((1+'Inputs &amp; Summary'!$D$7)^AF$29)),((INT(AF$29/$K122)-INT((AF$29-1)/$K122))*($R122*(1-$E122)+$Q122*(1-$F122))*((1+'Inputs &amp; Summary'!$D$7)^AF$29))),((_xlfn.WEIBULL.DIST(AF$29,$L122,$K122,FALSE)*($R122*(1-$E122)+$Q122*(1-$F122))*((1+'Inputs &amp; Summary'!$D$7)^AF$29))))))</f>
        <v>0</v>
      </c>
      <c r="AG122" s="114">
        <f>$D122*IF(AG$29&gt;'Inputs &amp; Summary'!$D$5,0,IF(AG$29&gt;VLOOKUP($G122,Lists!$J$17:$K$21,2),IF($M122=Lists!$H$3,IF($K122&lt;1,(($S122/$K122)*((1+'Inputs &amp; Summary'!$D$7)^AG$29)),((INT(AG$29/$K122)-INT((AG$29-1)/$K122))*$S122*((1+'Inputs &amp; Summary'!$D$7)^AG$29))),(_xlfn.WEIBULL.DIST(AG$29,$L122,$K122,FALSE)*$S122*((1+'Inputs &amp; Summary'!$D$7)^AG$29))),IF($M122=Lists!$H$3,IF($K122&lt;1,((($R122*(1-$E122)+$Q122*(1-$F122))/$K122)*((1+'Inputs &amp; Summary'!$D$7)^AG$29)),((INT(AG$29/$K122)-INT((AG$29-1)/$K122))*($R122*(1-$E122)+$Q122*(1-$F122))*((1+'Inputs &amp; Summary'!$D$7)^AG$29))),((_xlfn.WEIBULL.DIST(AG$29,$L122,$K122,FALSE)*($R122*(1-$E122)+$Q122*(1-$F122))*((1+'Inputs &amp; Summary'!$D$7)^AG$29))))))</f>
        <v>0</v>
      </c>
      <c r="AH122" s="114">
        <f>$D122*IF(AH$29&gt;'Inputs &amp; Summary'!$D$5,0,IF(AH$29&gt;VLOOKUP($G122,Lists!$J$17:$K$21,2),IF($M122=Lists!$H$3,IF($K122&lt;1,(($S122/$K122)*((1+'Inputs &amp; Summary'!$D$7)^AH$29)),((INT(AH$29/$K122)-INT((AH$29-1)/$K122))*$S122*((1+'Inputs &amp; Summary'!$D$7)^AH$29))),(_xlfn.WEIBULL.DIST(AH$29,$L122,$K122,FALSE)*$S122*((1+'Inputs &amp; Summary'!$D$7)^AH$29))),IF($M122=Lists!$H$3,IF($K122&lt;1,((($R122*(1-$E122)+$Q122*(1-$F122))/$K122)*((1+'Inputs &amp; Summary'!$D$7)^AH$29)),((INT(AH$29/$K122)-INT((AH$29-1)/$K122))*($R122*(1-$E122)+$Q122*(1-$F122))*((1+'Inputs &amp; Summary'!$D$7)^AH$29))),((_xlfn.WEIBULL.DIST(AH$29,$L122,$K122,FALSE)*($R122*(1-$E122)+$Q122*(1-$F122))*((1+'Inputs &amp; Summary'!$D$7)^AH$29))))))</f>
        <v>0</v>
      </c>
      <c r="AI122" s="114">
        <f>$D122*IF(AI$29&gt;'Inputs &amp; Summary'!$D$5,0,IF(AI$29&gt;VLOOKUP($G122,Lists!$J$17:$K$21,2),IF($M122=Lists!$H$3,IF($K122&lt;1,(($S122/$K122)*((1+'Inputs &amp; Summary'!$D$7)^AI$29)),((INT(AI$29/$K122)-INT((AI$29-1)/$K122))*$S122*((1+'Inputs &amp; Summary'!$D$7)^AI$29))),(_xlfn.WEIBULL.DIST(AI$29,$L122,$K122,FALSE)*$S122*((1+'Inputs &amp; Summary'!$D$7)^AI$29))),IF($M122=Lists!$H$3,IF($K122&lt;1,((($R122*(1-$E122)+$Q122*(1-$F122))/$K122)*((1+'Inputs &amp; Summary'!$D$7)^AI$29)),((INT(AI$29/$K122)-INT((AI$29-1)/$K122))*($R122*(1-$E122)+$Q122*(1-$F122))*((1+'Inputs &amp; Summary'!$D$7)^AI$29))),((_xlfn.WEIBULL.DIST(AI$29,$L122,$K122,FALSE)*($R122*(1-$E122)+$Q122*(1-$F122))*((1+'Inputs &amp; Summary'!$D$7)^AI$29))))))</f>
        <v>0</v>
      </c>
      <c r="AJ122" s="114">
        <f>$D122*IF(AJ$29&gt;'Inputs &amp; Summary'!$D$5,0,IF(AJ$29&gt;VLOOKUP($G122,Lists!$J$17:$K$21,2),IF($M122=Lists!$H$3,IF($K122&lt;1,(($S122/$K122)*((1+'Inputs &amp; Summary'!$D$7)^AJ$29)),((INT(AJ$29/$K122)-INT((AJ$29-1)/$K122))*$S122*((1+'Inputs &amp; Summary'!$D$7)^AJ$29))),(_xlfn.WEIBULL.DIST(AJ$29,$L122,$K122,FALSE)*$S122*((1+'Inputs &amp; Summary'!$D$7)^AJ$29))),IF($M122=Lists!$H$3,IF($K122&lt;1,((($R122*(1-$E122)+$Q122*(1-$F122))/$K122)*((1+'Inputs &amp; Summary'!$D$7)^AJ$29)),((INT(AJ$29/$K122)-INT((AJ$29-1)/$K122))*($R122*(1-$E122)+$Q122*(1-$F122))*((1+'Inputs &amp; Summary'!$D$7)^AJ$29))),((_xlfn.WEIBULL.DIST(AJ$29,$L122,$K122,FALSE)*($R122*(1-$E122)+$Q122*(1-$F122))*((1+'Inputs &amp; Summary'!$D$7)^AJ$29))))))</f>
        <v>0</v>
      </c>
      <c r="AK122" s="114">
        <f>$D122*IF(AK$29&gt;'Inputs &amp; Summary'!$D$5,0,IF(AK$29&gt;VLOOKUP($G122,Lists!$J$17:$K$21,2),IF($M122=Lists!$H$3,IF($K122&lt;1,(($S122/$K122)*((1+'Inputs &amp; Summary'!$D$7)^AK$29)),((INT(AK$29/$K122)-INT((AK$29-1)/$K122))*$S122*((1+'Inputs &amp; Summary'!$D$7)^AK$29))),(_xlfn.WEIBULL.DIST(AK$29,$L122,$K122,FALSE)*$S122*((1+'Inputs &amp; Summary'!$D$7)^AK$29))),IF($M122=Lists!$H$3,IF($K122&lt;1,((($R122*(1-$E122)+$Q122*(1-$F122))/$K122)*((1+'Inputs &amp; Summary'!$D$7)^AK$29)),((INT(AK$29/$K122)-INT((AK$29-1)/$K122))*($R122*(1-$E122)+$Q122*(1-$F122))*((1+'Inputs &amp; Summary'!$D$7)^AK$29))),((_xlfn.WEIBULL.DIST(AK$29,$L122,$K122,FALSE)*($R122*(1-$E122)+$Q122*(1-$F122))*((1+'Inputs &amp; Summary'!$D$7)^AK$29))))))</f>
        <v>0</v>
      </c>
      <c r="AL122" s="114">
        <f>$D122*IF(AL$29&gt;'Inputs &amp; Summary'!$D$5,0,IF(AL$29&gt;VLOOKUP($G122,Lists!$J$17:$K$21,2),IF($M122=Lists!$H$3,IF($K122&lt;1,(($S122/$K122)*((1+'Inputs &amp; Summary'!$D$7)^AL$29)),((INT(AL$29/$K122)-INT((AL$29-1)/$K122))*$S122*((1+'Inputs &amp; Summary'!$D$7)^AL$29))),(_xlfn.WEIBULL.DIST(AL$29,$L122,$K122,FALSE)*$S122*((1+'Inputs &amp; Summary'!$D$7)^AL$29))),IF($M122=Lists!$H$3,IF($K122&lt;1,((($R122*(1-$E122)+$Q122*(1-$F122))/$K122)*((1+'Inputs &amp; Summary'!$D$7)^AL$29)),((INT(AL$29/$K122)-INT((AL$29-1)/$K122))*($R122*(1-$E122)+$Q122*(1-$F122))*((1+'Inputs &amp; Summary'!$D$7)^AL$29))),((_xlfn.WEIBULL.DIST(AL$29,$L122,$K122,FALSE)*($R122*(1-$E122)+$Q122*(1-$F122))*((1+'Inputs &amp; Summary'!$D$7)^AL$29))))))</f>
        <v>0</v>
      </c>
      <c r="AM122" s="114">
        <f>$D122*IF(AM$29&gt;'Inputs &amp; Summary'!$D$5,0,IF(AM$29&gt;VLOOKUP($G122,Lists!$J$17:$K$21,2),IF($M122=Lists!$H$3,IF($K122&lt;1,(($S122/$K122)*((1+'Inputs &amp; Summary'!$D$7)^AM$29)),((INT(AM$29/$K122)-INT((AM$29-1)/$K122))*$S122*((1+'Inputs &amp; Summary'!$D$7)^AM$29))),(_xlfn.WEIBULL.DIST(AM$29,$L122,$K122,FALSE)*$S122*((1+'Inputs &amp; Summary'!$D$7)^AM$29))),IF($M122=Lists!$H$3,IF($K122&lt;1,((($R122*(1-$E122)+$Q122*(1-$F122))/$K122)*((1+'Inputs &amp; Summary'!$D$7)^AM$29)),((INT(AM$29/$K122)-INT((AM$29-1)/$K122))*($R122*(1-$E122)+$Q122*(1-$F122))*((1+'Inputs &amp; Summary'!$D$7)^AM$29))),((_xlfn.WEIBULL.DIST(AM$29,$L122,$K122,FALSE)*($R122*(1-$E122)+$Q122*(1-$F122))*((1+'Inputs &amp; Summary'!$D$7)^AM$29))))))</f>
        <v>0</v>
      </c>
      <c r="AN122" s="114">
        <f>$D122*IF(AN$29&gt;'Inputs &amp; Summary'!$D$5,0,IF(AN$29&gt;VLOOKUP($G122,Lists!$J$17:$K$21,2),IF($M122=Lists!$H$3,IF($K122&lt;1,(($S122/$K122)*((1+'Inputs &amp; Summary'!$D$7)^AN$29)),((INT(AN$29/$K122)-INT((AN$29-1)/$K122))*$S122*((1+'Inputs &amp; Summary'!$D$7)^AN$29))),(_xlfn.WEIBULL.DIST(AN$29,$L122,$K122,FALSE)*$S122*((1+'Inputs &amp; Summary'!$D$7)^AN$29))),IF($M122=Lists!$H$3,IF($K122&lt;1,((($R122*(1-$E122)+$Q122*(1-$F122))/$K122)*((1+'Inputs &amp; Summary'!$D$7)^AN$29)),((INT(AN$29/$K122)-INT((AN$29-1)/$K122))*($R122*(1-$E122)+$Q122*(1-$F122))*((1+'Inputs &amp; Summary'!$D$7)^AN$29))),((_xlfn.WEIBULL.DIST(AN$29,$L122,$K122,FALSE)*($R122*(1-$E122)+$Q122*(1-$F122))*((1+'Inputs &amp; Summary'!$D$7)^AN$29))))))</f>
        <v>0</v>
      </c>
      <c r="AO122" s="114">
        <f>$D122*IF(AO$29&gt;'Inputs &amp; Summary'!$D$5,0,IF(AO$29&gt;VLOOKUP($G122,Lists!$J$17:$K$21,2),IF($M122=Lists!$H$3,IF($K122&lt;1,(($S122/$K122)*((1+'Inputs &amp; Summary'!$D$7)^AO$29)),((INT(AO$29/$K122)-INT((AO$29-1)/$K122))*$S122*((1+'Inputs &amp; Summary'!$D$7)^AO$29))),(_xlfn.WEIBULL.DIST(AO$29,$L122,$K122,FALSE)*$S122*((1+'Inputs &amp; Summary'!$D$7)^AO$29))),IF($M122=Lists!$H$3,IF($K122&lt;1,((($R122*(1-$E122)+$Q122*(1-$F122))/$K122)*((1+'Inputs &amp; Summary'!$D$7)^AO$29)),((INT(AO$29/$K122)-INT((AO$29-1)/$K122))*($R122*(1-$E122)+$Q122*(1-$F122))*((1+'Inputs &amp; Summary'!$D$7)^AO$29))),((_xlfn.WEIBULL.DIST(AO$29,$L122,$K122,FALSE)*($R122*(1-$E122)+$Q122*(1-$F122))*((1+'Inputs &amp; Summary'!$D$7)^AO$29))))))</f>
        <v>0</v>
      </c>
      <c r="AP122" s="114">
        <f>$D122*IF(AP$29&gt;'Inputs &amp; Summary'!$D$5,0,IF(AP$29&gt;VLOOKUP($G122,Lists!$J$17:$K$21,2),IF($M122=Lists!$H$3,IF($K122&lt;1,(($S122/$K122)*((1+'Inputs &amp; Summary'!$D$7)^AP$29)),((INT(AP$29/$K122)-INT((AP$29-1)/$K122))*$S122*((1+'Inputs &amp; Summary'!$D$7)^AP$29))),(_xlfn.WEIBULL.DIST(AP$29,$L122,$K122,FALSE)*$S122*((1+'Inputs &amp; Summary'!$D$7)^AP$29))),IF($M122=Lists!$H$3,IF($K122&lt;1,((($R122*(1-$E122)+$Q122*(1-$F122))/$K122)*((1+'Inputs &amp; Summary'!$D$7)^AP$29)),((INT(AP$29/$K122)-INT((AP$29-1)/$K122))*($R122*(1-$E122)+$Q122*(1-$F122))*((1+'Inputs &amp; Summary'!$D$7)^AP$29))),((_xlfn.WEIBULL.DIST(AP$29,$L122,$K122,FALSE)*($R122*(1-$E122)+$Q122*(1-$F122))*((1+'Inputs &amp; Summary'!$D$7)^AP$29))))))</f>
        <v>0</v>
      </c>
      <c r="AQ122" s="114">
        <f>$D122*IF(AQ$29&gt;'Inputs &amp; Summary'!$D$5,0,IF(AQ$29&gt;VLOOKUP($G122,Lists!$J$17:$K$21,2),IF($M122=Lists!$H$3,IF($K122&lt;1,(($S122/$K122)*((1+'Inputs &amp; Summary'!$D$7)^AQ$29)),((INT(AQ$29/$K122)-INT((AQ$29-1)/$K122))*$S122*((1+'Inputs &amp; Summary'!$D$7)^AQ$29))),(_xlfn.WEIBULL.DIST(AQ$29,$L122,$K122,FALSE)*$S122*((1+'Inputs &amp; Summary'!$D$7)^AQ$29))),IF($M122=Lists!$H$3,IF($K122&lt;1,((($R122*(1-$E122)+$Q122*(1-$F122))/$K122)*((1+'Inputs &amp; Summary'!$D$7)^AQ$29)),((INT(AQ$29/$K122)-INT((AQ$29-1)/$K122))*($R122*(1-$E122)+$Q122*(1-$F122))*((1+'Inputs &amp; Summary'!$D$7)^AQ$29))),((_xlfn.WEIBULL.DIST(AQ$29,$L122,$K122,FALSE)*($R122*(1-$E122)+$Q122*(1-$F122))*((1+'Inputs &amp; Summary'!$D$7)^AQ$29))))))</f>
        <v>0</v>
      </c>
      <c r="AR122" s="114">
        <f>$D122*IF(AR$29&gt;'Inputs &amp; Summary'!$D$5,0,IF(AR$29&gt;VLOOKUP($G122,Lists!$J$17:$K$21,2),IF($M122=Lists!$H$3,IF($K122&lt;1,(($S122/$K122)*((1+'Inputs &amp; Summary'!$D$7)^AR$29)),((INT(AR$29/$K122)-INT((AR$29-1)/$K122))*$S122*((1+'Inputs &amp; Summary'!$D$7)^AR$29))),(_xlfn.WEIBULL.DIST(AR$29,$L122,$K122,FALSE)*$S122*((1+'Inputs &amp; Summary'!$D$7)^AR$29))),IF($M122=Lists!$H$3,IF($K122&lt;1,((($R122*(1-$E122)+$Q122*(1-$F122))/$K122)*((1+'Inputs &amp; Summary'!$D$7)^AR$29)),((INT(AR$29/$K122)-INT((AR$29-1)/$K122))*($R122*(1-$E122)+$Q122*(1-$F122))*((1+'Inputs &amp; Summary'!$D$7)^AR$29))),((_xlfn.WEIBULL.DIST(AR$29,$L122,$K122,FALSE)*($R122*(1-$E122)+$Q122*(1-$F122))*((1+'Inputs &amp; Summary'!$D$7)^AR$29))))))</f>
        <v>0</v>
      </c>
      <c r="AS122" s="114">
        <f>$D122*IF(AS$29&gt;'Inputs &amp; Summary'!$D$5,0,IF(AS$29&gt;VLOOKUP($G122,Lists!$J$17:$K$21,2),IF($M122=Lists!$H$3,IF($K122&lt;1,(($S122/$K122)*((1+'Inputs &amp; Summary'!$D$7)^AS$29)),((INT(AS$29/$K122)-INT((AS$29-1)/$K122))*$S122*((1+'Inputs &amp; Summary'!$D$7)^AS$29))),(_xlfn.WEIBULL.DIST(AS$29,$L122,$K122,FALSE)*$S122*((1+'Inputs &amp; Summary'!$D$7)^AS$29))),IF($M122=Lists!$H$3,IF($K122&lt;1,((($R122*(1-$E122)+$Q122*(1-$F122))/$K122)*((1+'Inputs &amp; Summary'!$D$7)^AS$29)),((INT(AS$29/$K122)-INT((AS$29-1)/$K122))*($R122*(1-$E122)+$Q122*(1-$F122))*((1+'Inputs &amp; Summary'!$D$7)^AS$29))),((_xlfn.WEIBULL.DIST(AS$29,$L122,$K122,FALSE)*($R122*(1-$E122)+$Q122*(1-$F122))*((1+'Inputs &amp; Summary'!$D$7)^AS$29))))))</f>
        <v>0</v>
      </c>
      <c r="AT122" s="114">
        <f>$D122*IF(AT$29&gt;'Inputs &amp; Summary'!$D$5,0,IF(AT$29&gt;VLOOKUP($G122,Lists!$J$17:$K$21,2),IF($M122=Lists!$H$3,IF($K122&lt;1,(($S122/$K122)*((1+'Inputs &amp; Summary'!$D$7)^AT$29)),((INT(AT$29/$K122)-INT((AT$29-1)/$K122))*$S122*((1+'Inputs &amp; Summary'!$D$7)^AT$29))),(_xlfn.WEIBULL.DIST(AT$29,$L122,$K122,FALSE)*$S122*((1+'Inputs &amp; Summary'!$D$7)^AT$29))),IF($M122=Lists!$H$3,IF($K122&lt;1,((($R122*(1-$E122)+$Q122*(1-$F122))/$K122)*((1+'Inputs &amp; Summary'!$D$7)^AT$29)),((INT(AT$29/$K122)-INT((AT$29-1)/$K122))*($R122*(1-$E122)+$Q122*(1-$F122))*((1+'Inputs &amp; Summary'!$D$7)^AT$29))),((_xlfn.WEIBULL.DIST(AT$29,$L122,$K122,FALSE)*($R122*(1-$E122)+$Q122*(1-$F122))*((1+'Inputs &amp; Summary'!$D$7)^AT$29))))))</f>
        <v>0</v>
      </c>
      <c r="AU122" s="114">
        <f>$D122*IF(AU$29&gt;'Inputs &amp; Summary'!$D$5,0,IF(AU$29&gt;VLOOKUP($G122,Lists!$J$17:$K$21,2),IF($M122=Lists!$H$3,IF($K122&lt;1,(($S122/$K122)*((1+'Inputs &amp; Summary'!$D$7)^AU$29)),((INT(AU$29/$K122)-INT((AU$29-1)/$K122))*$S122*((1+'Inputs &amp; Summary'!$D$7)^AU$29))),(_xlfn.WEIBULL.DIST(AU$29,$L122,$K122,FALSE)*$S122*((1+'Inputs &amp; Summary'!$D$7)^AU$29))),IF($M122=Lists!$H$3,IF($K122&lt;1,((($R122*(1-$E122)+$Q122*(1-$F122))/$K122)*((1+'Inputs &amp; Summary'!$D$7)^AU$29)),((INT(AU$29/$K122)-INT((AU$29-1)/$K122))*($R122*(1-$E122)+$Q122*(1-$F122))*((1+'Inputs &amp; Summary'!$D$7)^AU$29))),((_xlfn.WEIBULL.DIST(AU$29,$L122,$K122,FALSE)*($R122*(1-$E122)+$Q122*(1-$F122))*((1+'Inputs &amp; Summary'!$D$7)^AU$29))))))</f>
        <v>0</v>
      </c>
      <c r="AV122" s="114">
        <f>$D122*IF(AV$29&gt;'Inputs &amp; Summary'!$D$5,0,IF(AV$29&gt;VLOOKUP($G122,Lists!$J$17:$K$21,2),IF($M122=Lists!$H$3,IF($K122&lt;1,(($S122/$K122)*((1+'Inputs &amp; Summary'!$D$7)^AV$29)),((INT(AV$29/$K122)-INT((AV$29-1)/$K122))*$S122*((1+'Inputs &amp; Summary'!$D$7)^AV$29))),(_xlfn.WEIBULL.DIST(AV$29,$L122,$K122,FALSE)*$S122*((1+'Inputs &amp; Summary'!$D$7)^AV$29))),IF($M122=Lists!$H$3,IF($K122&lt;1,((($R122*(1-$E122)+$Q122*(1-$F122))/$K122)*((1+'Inputs &amp; Summary'!$D$7)^AV$29)),((INT(AV$29/$K122)-INT((AV$29-1)/$K122))*($R122*(1-$E122)+$Q122*(1-$F122))*((1+'Inputs &amp; Summary'!$D$7)^AV$29))),((_xlfn.WEIBULL.DIST(AV$29,$L122,$K122,FALSE)*($R122*(1-$E122)+$Q122*(1-$F122))*((1+'Inputs &amp; Summary'!$D$7)^AV$29))))))</f>
        <v>0</v>
      </c>
      <c r="AW122" s="114">
        <f>$D122*IF(AW$29&gt;'Inputs &amp; Summary'!$D$5,0,IF(AW$29&gt;VLOOKUP($G122,Lists!$J$17:$K$21,2),IF($M122=Lists!$H$3,IF($K122&lt;1,(($S122/$K122)*((1+'Inputs &amp; Summary'!$D$7)^AW$29)),((INT(AW$29/$K122)-INT((AW$29-1)/$K122))*$S122*((1+'Inputs &amp; Summary'!$D$7)^AW$29))),(_xlfn.WEIBULL.DIST(AW$29,$L122,$K122,FALSE)*$S122*((1+'Inputs &amp; Summary'!$D$7)^AW$29))),IF($M122=Lists!$H$3,IF($K122&lt;1,((($R122*(1-$E122)+$Q122*(1-$F122))/$K122)*((1+'Inputs &amp; Summary'!$D$7)^AW$29)),((INT(AW$29/$K122)-INT((AW$29-1)/$K122))*($R122*(1-$E122)+$Q122*(1-$F122))*((1+'Inputs &amp; Summary'!$D$7)^AW$29))),((_xlfn.WEIBULL.DIST(AW$29,$L122,$K122,FALSE)*($R122*(1-$E122)+$Q122*(1-$F122))*((1+'Inputs &amp; Summary'!$D$7)^AW$29))))))</f>
        <v>0</v>
      </c>
      <c r="AX122" s="114">
        <f>$D122*IF(AX$29&gt;'Inputs &amp; Summary'!$D$5,0,IF(AX$29&gt;VLOOKUP($G122,Lists!$J$17:$K$21,2),IF($M122=Lists!$H$3,IF($K122&lt;1,(($S122/$K122)*((1+'Inputs &amp; Summary'!$D$7)^AX$29)),((INT(AX$29/$K122)-INT((AX$29-1)/$K122))*$S122*((1+'Inputs &amp; Summary'!$D$7)^AX$29))),(_xlfn.WEIBULL.DIST(AX$29,$L122,$K122,FALSE)*$S122*((1+'Inputs &amp; Summary'!$D$7)^AX$29))),IF($M122=Lists!$H$3,IF($K122&lt;1,((($R122*(1-$E122)+$Q122*(1-$F122))/$K122)*((1+'Inputs &amp; Summary'!$D$7)^AX$29)),((INT(AX$29/$K122)-INT((AX$29-1)/$K122))*($R122*(1-$E122)+$Q122*(1-$F122))*((1+'Inputs &amp; Summary'!$D$7)^AX$29))),((_xlfn.WEIBULL.DIST(AX$29,$L122,$K122,FALSE)*($R122*(1-$E122)+$Q122*(1-$F122))*((1+'Inputs &amp; Summary'!$D$7)^AX$29))))))</f>
        <v>0</v>
      </c>
      <c r="AY122" s="114">
        <f>$D122*IF(AY$29&gt;'Inputs &amp; Summary'!$D$5,0,IF(AY$29&gt;VLOOKUP($G122,Lists!$J$17:$K$21,2),IF($M122=Lists!$H$3,IF($K122&lt;1,(($S122/$K122)*((1+'Inputs &amp; Summary'!$D$7)^AY$29)),((INT(AY$29/$K122)-INT((AY$29-1)/$K122))*$S122*((1+'Inputs &amp; Summary'!$D$7)^AY$29))),(_xlfn.WEIBULL.DIST(AY$29,$L122,$K122,FALSE)*$S122*((1+'Inputs &amp; Summary'!$D$7)^AY$29))),IF($M122=Lists!$H$3,IF($K122&lt;1,((($R122*(1-$E122)+$Q122*(1-$F122))/$K122)*((1+'Inputs &amp; Summary'!$D$7)^AY$29)),((INT(AY$29/$K122)-INT((AY$29-1)/$K122))*($R122*(1-$E122)+$Q122*(1-$F122))*((1+'Inputs &amp; Summary'!$D$7)^AY$29))),((_xlfn.WEIBULL.DIST(AY$29,$L122,$K122,FALSE)*($R122*(1-$E122)+$Q122*(1-$F122))*((1+'Inputs &amp; Summary'!$D$7)^AY$29))))))</f>
        <v>0</v>
      </c>
      <c r="AZ122" s="114">
        <f>$D122*IF(AZ$29&gt;'Inputs &amp; Summary'!$D$5,0,IF(AZ$29&gt;VLOOKUP($G122,Lists!$J$17:$K$21,2),IF($M122=Lists!$H$3,IF($K122&lt;1,(($S122/$K122)*((1+'Inputs &amp; Summary'!$D$7)^AZ$29)),((INT(AZ$29/$K122)-INT((AZ$29-1)/$K122))*$S122*((1+'Inputs &amp; Summary'!$D$7)^AZ$29))),(_xlfn.WEIBULL.DIST(AZ$29,$L122,$K122,FALSE)*$S122*((1+'Inputs &amp; Summary'!$D$7)^AZ$29))),IF($M122=Lists!$H$3,IF($K122&lt;1,((($R122*(1-$E122)+$Q122*(1-$F122))/$K122)*((1+'Inputs &amp; Summary'!$D$7)^AZ$29)),((INT(AZ$29/$K122)-INT((AZ$29-1)/$K122))*($R122*(1-$E122)+$Q122*(1-$F122))*((1+'Inputs &amp; Summary'!$D$7)^AZ$29))),((_xlfn.WEIBULL.DIST(AZ$29,$L122,$K122,FALSE)*($R122*(1-$E122)+$Q122*(1-$F122))*((1+'Inputs &amp; Summary'!$D$7)^AZ$29))))))</f>
        <v>0</v>
      </c>
      <c r="BA122" s="114">
        <f>$D122*IF(BA$29&gt;'Inputs &amp; Summary'!$D$5,0,IF(BA$29&gt;VLOOKUP($G122,Lists!$J$17:$K$21,2),IF($M122=Lists!$H$3,IF($K122&lt;1,(($S122/$K122)*((1+'Inputs &amp; Summary'!$D$7)^BA$29)),((INT(BA$29/$K122)-INT((BA$29-1)/$K122))*$S122*((1+'Inputs &amp; Summary'!$D$7)^BA$29))),(_xlfn.WEIBULL.DIST(BA$29,$L122,$K122,FALSE)*$S122*((1+'Inputs &amp; Summary'!$D$7)^BA$29))),IF($M122=Lists!$H$3,IF($K122&lt;1,((($R122*(1-$E122)+$Q122*(1-$F122))/$K122)*((1+'Inputs &amp; Summary'!$D$7)^BA$29)),((INT(BA$29/$K122)-INT((BA$29-1)/$K122))*($R122*(1-$E122)+$Q122*(1-$F122))*((1+'Inputs &amp; Summary'!$D$7)^BA$29))),((_xlfn.WEIBULL.DIST(BA$29,$L122,$K122,FALSE)*($R122*(1-$E122)+$Q122*(1-$F122))*((1+'Inputs &amp; Summary'!$D$7)^BA$29))))))</f>
        <v>0</v>
      </c>
      <c r="BB122" s="114">
        <f>$D122*IF(BB$29&gt;'Inputs &amp; Summary'!$D$5,0,IF(BB$29&gt;VLOOKUP($G122,Lists!$J$17:$K$21,2),IF($M122=Lists!$H$3,IF($K122&lt;1,(($S122/$K122)*((1+'Inputs &amp; Summary'!$D$7)^BB$29)),((INT(BB$29/$K122)-INT((BB$29-1)/$K122))*$S122*((1+'Inputs &amp; Summary'!$D$7)^BB$29))),(_xlfn.WEIBULL.DIST(BB$29,$L122,$K122,FALSE)*$S122*((1+'Inputs &amp; Summary'!$D$7)^BB$29))),IF($M122=Lists!$H$3,IF($K122&lt;1,((($R122*(1-$E122)+$Q122*(1-$F122))/$K122)*((1+'Inputs &amp; Summary'!$D$7)^BB$29)),((INT(BB$29/$K122)-INT((BB$29-1)/$K122))*($R122*(1-$E122)+$Q122*(1-$F122))*((1+'Inputs &amp; Summary'!$D$7)^BB$29))),((_xlfn.WEIBULL.DIST(BB$29,$L122,$K122,FALSE)*($R122*(1-$E122)+$Q122*(1-$F122))*((1+'Inputs &amp; Summary'!$D$7)^BB$29))))))</f>
        <v>0</v>
      </c>
      <c r="BC122" s="114">
        <f>$D122*IF(BC$29&gt;'Inputs &amp; Summary'!$D$5,0,IF(BC$29&gt;VLOOKUP($G122,Lists!$J$17:$K$21,2),IF($M122=Lists!$H$3,IF($K122&lt;1,(($S122/$K122)*((1+'Inputs &amp; Summary'!$D$7)^BC$29)),((INT(BC$29/$K122)-INT((BC$29-1)/$K122))*$S122*((1+'Inputs &amp; Summary'!$D$7)^BC$29))),(_xlfn.WEIBULL.DIST(BC$29,$L122,$K122,FALSE)*$S122*((1+'Inputs &amp; Summary'!$D$7)^BC$29))),IF($M122=Lists!$H$3,IF($K122&lt;1,((($R122*(1-$E122)+$Q122*(1-$F122))/$K122)*((1+'Inputs &amp; Summary'!$D$7)^BC$29)),((INT(BC$29/$K122)-INT((BC$29-1)/$K122))*($R122*(1-$E122)+$Q122*(1-$F122))*((1+'Inputs &amp; Summary'!$D$7)^BC$29))),((_xlfn.WEIBULL.DIST(BC$29,$L122,$K122,FALSE)*($R122*(1-$E122)+$Q122*(1-$F122))*((1+'Inputs &amp; Summary'!$D$7)^BC$29))))))</f>
        <v>0</v>
      </c>
      <c r="BD122" s="114">
        <f>$D122*IF(BD$29&gt;'Inputs &amp; Summary'!$D$5,0,IF(BD$29&gt;VLOOKUP($G122,Lists!$J$17:$K$21,2),IF($M122=Lists!$H$3,IF($K122&lt;1,(($S122/$K122)*((1+'Inputs &amp; Summary'!$D$7)^BD$29)),((INT(BD$29/$K122)-INT((BD$29-1)/$K122))*$S122*((1+'Inputs &amp; Summary'!$D$7)^BD$29))),(_xlfn.WEIBULL.DIST(BD$29,$L122,$K122,FALSE)*$S122*((1+'Inputs &amp; Summary'!$D$7)^BD$29))),IF($M122=Lists!$H$3,IF($K122&lt;1,((($R122*(1-$E122)+$Q122*(1-$F122))/$K122)*((1+'Inputs &amp; Summary'!$D$7)^BD$29)),((INT(BD$29/$K122)-INT((BD$29-1)/$K122))*($R122*(1-$E122)+$Q122*(1-$F122))*((1+'Inputs &amp; Summary'!$D$7)^BD$29))),((_xlfn.WEIBULL.DIST(BD$29,$L122,$K122,FALSE)*($R122*(1-$E122)+$Q122*(1-$F122))*((1+'Inputs &amp; Summary'!$D$7)^BD$29))))))</f>
        <v>0</v>
      </c>
      <c r="BE122" s="114">
        <f>$D122*IF(BE$29&gt;'Inputs &amp; Summary'!$D$5,0,IF(BE$29&gt;VLOOKUP($G122,Lists!$J$17:$K$21,2),IF($M122=Lists!$H$3,IF($K122&lt;1,(($S122/$K122)*((1+'Inputs &amp; Summary'!$D$7)^BE$29)),((INT(BE$29/$K122)-INT((BE$29-1)/$K122))*$S122*((1+'Inputs &amp; Summary'!$D$7)^BE$29))),(_xlfn.WEIBULL.DIST(BE$29,$L122,$K122,FALSE)*$S122*((1+'Inputs &amp; Summary'!$D$7)^BE$29))),IF($M122=Lists!$H$3,IF($K122&lt;1,((($R122*(1-$E122)+$Q122*(1-$F122))/$K122)*((1+'Inputs &amp; Summary'!$D$7)^BE$29)),((INT(BE$29/$K122)-INT((BE$29-1)/$K122))*($R122*(1-$E122)+$Q122*(1-$F122))*((1+'Inputs &amp; Summary'!$D$7)^BE$29))),((_xlfn.WEIBULL.DIST(BE$29,$L122,$K122,FALSE)*($R122*(1-$E122)+$Q122*(1-$F122))*((1+'Inputs &amp; Summary'!$D$7)^BE$29))))))</f>
        <v>0</v>
      </c>
      <c r="BF122" s="114">
        <f>$D122*IF(BF$29&gt;'Inputs &amp; Summary'!$D$5,0,IF(BF$29&gt;VLOOKUP($G122,Lists!$J$17:$K$21,2),IF($M122=Lists!$H$3,IF($K122&lt;1,(($S122/$K122)*((1+'Inputs &amp; Summary'!$D$7)^BF$29)),((INT(BF$29/$K122)-INT((BF$29-1)/$K122))*$S122*((1+'Inputs &amp; Summary'!$D$7)^BF$29))),(_xlfn.WEIBULL.DIST(BF$29,$L122,$K122,FALSE)*$S122*((1+'Inputs &amp; Summary'!$D$7)^BF$29))),IF($M122=Lists!$H$3,IF($K122&lt;1,((($R122*(1-$E122)+$Q122*(1-$F122))/$K122)*((1+'Inputs &amp; Summary'!$D$7)^BF$29)),((INT(BF$29/$K122)-INT((BF$29-1)/$K122))*($R122*(1-$E122)+$Q122*(1-$F122))*((1+'Inputs &amp; Summary'!$D$7)^BF$29))),((_xlfn.WEIBULL.DIST(BF$29,$L122,$K122,FALSE)*($R122*(1-$E122)+$Q122*(1-$F122))*((1+'Inputs &amp; Summary'!$D$7)^BF$29))))))</f>
        <v>0</v>
      </c>
      <c r="BG122" s="114">
        <f>$D122*IF(BG$29&gt;'Inputs &amp; Summary'!$D$5,0,IF(BG$29&gt;VLOOKUP($G122,Lists!$J$17:$K$21,2),IF($M122=Lists!$H$3,IF($K122&lt;1,(($S122/$K122)*((1+'Inputs &amp; Summary'!$D$7)^BG$29)),((INT(BG$29/$K122)-INT((BG$29-1)/$K122))*$S122*((1+'Inputs &amp; Summary'!$D$7)^BG$29))),(_xlfn.WEIBULL.DIST(BG$29,$L122,$K122,FALSE)*$S122*((1+'Inputs &amp; Summary'!$D$7)^BG$29))),IF($M122=Lists!$H$3,IF($K122&lt;1,((($R122*(1-$E122)+$Q122*(1-$F122))/$K122)*((1+'Inputs &amp; Summary'!$D$7)^BG$29)),((INT(BG$29/$K122)-INT((BG$29-1)/$K122))*($R122*(1-$E122)+$Q122*(1-$F122))*((1+'Inputs &amp; Summary'!$D$7)^BG$29))),((_xlfn.WEIBULL.DIST(BG$29,$L122,$K122,FALSE)*($R122*(1-$E122)+$Q122*(1-$F122))*((1+'Inputs &amp; Summary'!$D$7)^BG$29))))))</f>
        <v>0</v>
      </c>
      <c r="BH122" s="114">
        <f>$D122*IF(BH$29&gt;'Inputs &amp; Summary'!$D$5,0,IF(BH$29&gt;VLOOKUP($G122,Lists!$J$17:$K$21,2),IF($M122=Lists!$H$3,IF($K122&lt;1,(($S122/$K122)*((1+'Inputs &amp; Summary'!$D$7)^BH$29)),((INT(BH$29/$K122)-INT((BH$29-1)/$K122))*$S122*((1+'Inputs &amp; Summary'!$D$7)^BH$29))),(_xlfn.WEIBULL.DIST(BH$29,$L122,$K122,FALSE)*$S122*((1+'Inputs &amp; Summary'!$D$7)^BH$29))),IF($M122=Lists!$H$3,IF($K122&lt;1,((($R122*(1-$E122)+$Q122*(1-$F122))/$K122)*((1+'Inputs &amp; Summary'!$D$7)^BH$29)),((INT(BH$29/$K122)-INT((BH$29-1)/$K122))*($R122*(1-$E122)+$Q122*(1-$F122))*((1+'Inputs &amp; Summary'!$D$7)^BH$29))),((_xlfn.WEIBULL.DIST(BH$29,$L122,$K122,FALSE)*($R122*(1-$E122)+$Q122*(1-$F122))*((1+'Inputs &amp; Summary'!$D$7)^BH$29))))))</f>
        <v>0</v>
      </c>
      <c r="BI122" s="114">
        <f>$D122*IF(BI$29&gt;'Inputs &amp; Summary'!$D$5,0,IF(BI$29&gt;VLOOKUP($G122,Lists!$J$17:$K$21,2),IF($M122=Lists!$H$3,IF($K122&lt;1,(($S122/$K122)*((1+'Inputs &amp; Summary'!$D$7)^BI$29)),((INT(BI$29/$K122)-INT((BI$29-1)/$K122))*$S122*((1+'Inputs &amp; Summary'!$D$7)^BI$29))),(_xlfn.WEIBULL.DIST(BI$29,$L122,$K122,FALSE)*$S122*((1+'Inputs &amp; Summary'!$D$7)^BI$29))),IF($M122=Lists!$H$3,IF($K122&lt;1,((($R122*(1-$E122)+$Q122*(1-$F122))/$K122)*((1+'Inputs &amp; Summary'!$D$7)^BI$29)),((INT(BI$29/$K122)-INT((BI$29-1)/$K122))*($R122*(1-$E122)+$Q122*(1-$F122))*((1+'Inputs &amp; Summary'!$D$7)^BI$29))),((_xlfn.WEIBULL.DIST(BI$29,$L122,$K122,FALSE)*($R122*(1-$E122)+$Q122*(1-$F122))*((1+'Inputs &amp; Summary'!$D$7)^BI$29))))))</f>
        <v>0</v>
      </c>
      <c r="BJ122" s="114">
        <f>$D122*IF(BJ$29&gt;'Inputs &amp; Summary'!$D$5,0,IF(BJ$29&gt;VLOOKUP($G122,Lists!$J$17:$K$21,2),IF($M122=Lists!$H$3,IF($K122&lt;1,(($S122/$K122)*((1+'Inputs &amp; Summary'!$D$7)^BJ$29)),((INT(BJ$29/$K122)-INT((BJ$29-1)/$K122))*$S122*((1+'Inputs &amp; Summary'!$D$7)^BJ$29))),(_xlfn.WEIBULL.DIST(BJ$29,$L122,$K122,FALSE)*$S122*((1+'Inputs &amp; Summary'!$D$7)^BJ$29))),IF($M122=Lists!$H$3,IF($K122&lt;1,((($R122*(1-$E122)+$Q122*(1-$F122))/$K122)*((1+'Inputs &amp; Summary'!$D$7)^BJ$29)),((INT(BJ$29/$K122)-INT((BJ$29-1)/$K122))*($R122*(1-$E122)+$Q122*(1-$F122))*((1+'Inputs &amp; Summary'!$D$7)^BJ$29))),((_xlfn.WEIBULL.DIST(BJ$29,$L122,$K122,FALSE)*($R122*(1-$E122)+$Q122*(1-$F122))*((1+'Inputs &amp; Summary'!$D$7)^BJ$29))))))</f>
        <v>0</v>
      </c>
      <c r="BK122" s="114">
        <f>$D122*IF(BK$29&gt;'Inputs &amp; Summary'!$D$5,0,IF(BK$29&gt;VLOOKUP($G122,Lists!$J$17:$K$21,2),IF($M122=Lists!$H$3,IF($K122&lt;1,(($S122/$K122)*((1+'Inputs &amp; Summary'!$D$7)^BK$29)),((INT(BK$29/$K122)-INT((BK$29-1)/$K122))*$S122*((1+'Inputs &amp; Summary'!$D$7)^BK$29))),(_xlfn.WEIBULL.DIST(BK$29,$L122,$K122,FALSE)*$S122*((1+'Inputs &amp; Summary'!$D$7)^BK$29))),IF($M122=Lists!$H$3,IF($K122&lt;1,((($R122*(1-$E122)+$Q122*(1-$F122))/$K122)*((1+'Inputs &amp; Summary'!$D$7)^BK$29)),((INT(BK$29/$K122)-INT((BK$29-1)/$K122))*($R122*(1-$E122)+$Q122*(1-$F122))*((1+'Inputs &amp; Summary'!$D$7)^BK$29))),((_xlfn.WEIBULL.DIST(BK$29,$L122,$K122,FALSE)*($R122*(1-$E122)+$Q122*(1-$F122))*((1+'Inputs &amp; Summary'!$D$7)^BK$29))))))</f>
        <v>0</v>
      </c>
      <c r="BL122" s="114">
        <f>$D122*IF(BL$29&gt;'Inputs &amp; Summary'!$D$5,0,IF(BL$29&gt;VLOOKUP($G122,Lists!$J$17:$K$21,2),IF($M122=Lists!$H$3,IF($K122&lt;1,(($S122/$K122)*((1+'Inputs &amp; Summary'!$D$7)^BL$29)),((INT(BL$29/$K122)-INT((BL$29-1)/$K122))*$S122*((1+'Inputs &amp; Summary'!$D$7)^BL$29))),(_xlfn.WEIBULL.DIST(BL$29,$L122,$K122,FALSE)*$S122*((1+'Inputs &amp; Summary'!$D$7)^BL$29))),IF($M122=Lists!$H$3,IF($K122&lt;1,((($R122*(1-$E122)+$Q122*(1-$F122))/$K122)*((1+'Inputs &amp; Summary'!$D$7)^BL$29)),((INT(BL$29/$K122)-INT((BL$29-1)/$K122))*($R122*(1-$E122)+$Q122*(1-$F122))*((1+'Inputs &amp; Summary'!$D$7)^BL$29))),((_xlfn.WEIBULL.DIST(BL$29,$L122,$K122,FALSE)*($R122*(1-$E122)+$Q122*(1-$F122))*((1+'Inputs &amp; Summary'!$D$7)^BL$29))))))</f>
        <v>0</v>
      </c>
    </row>
    <row r="123" spans="1:64" s="1" customFormat="1" x14ac:dyDescent="0.3">
      <c r="A123" s="79" t="s">
        <v>278</v>
      </c>
      <c r="B123" s="33" t="s">
        <v>152</v>
      </c>
      <c r="C123" s="33" t="s">
        <v>36</v>
      </c>
      <c r="D123" s="115">
        <v>0</v>
      </c>
      <c r="E123" s="68"/>
      <c r="F123" s="68"/>
      <c r="G123" s="213" t="s">
        <v>433</v>
      </c>
      <c r="H123" s="34" t="s">
        <v>20</v>
      </c>
      <c r="I123" s="34" t="s">
        <v>94</v>
      </c>
      <c r="J123" s="33">
        <f>VLOOKUP(I123,'Labor Rates'!$A$1:$B$16,2)</f>
        <v>21.23076923076923</v>
      </c>
      <c r="K123" s="35">
        <v>2</v>
      </c>
      <c r="L123" s="35">
        <v>1</v>
      </c>
      <c r="M123" s="33" t="s">
        <v>259</v>
      </c>
      <c r="N123" s="84">
        <f>$N$129</f>
        <v>1</v>
      </c>
      <c r="O123" s="35">
        <f>10/60</f>
        <v>0.16666666666666666</v>
      </c>
      <c r="P123" s="5">
        <v>25</v>
      </c>
      <c r="Q123" s="73">
        <f t="shared" si="16"/>
        <v>3.5384615384615383</v>
      </c>
      <c r="R123" s="73">
        <f t="shared" si="17"/>
        <v>25</v>
      </c>
      <c r="S123" s="74">
        <f t="shared" si="18"/>
        <v>0</v>
      </c>
      <c r="T123" s="88"/>
      <c r="U123" s="80"/>
      <c r="V123" s="87">
        <f t="shared" si="19"/>
        <v>0</v>
      </c>
      <c r="W123" s="87">
        <f>NPV('Inputs &amp; Summary'!$D$6,Y123:BL123)</f>
        <v>0</v>
      </c>
      <c r="X123" s="90">
        <f t="shared" si="20"/>
        <v>0</v>
      </c>
      <c r="Y123" s="114">
        <f>$D123*IF(Y$29&gt;'Inputs &amp; Summary'!$D$5,0,IF(Y$29&gt;VLOOKUP($G123,Lists!$J$17:$K$21,2),IF($M123=Lists!$H$3,IF($K123&lt;1,(($S123/$K123)*((1+'Inputs &amp; Summary'!$D$7)^Y$29)),((INT(Y$29/$K123)-INT((Y$29-1)/$K123))*$S123*((1+'Inputs &amp; Summary'!$D$7)^Y$29))),(_xlfn.WEIBULL.DIST(Y$29,$L123,$K123,FALSE)*$S123*((1+'Inputs &amp; Summary'!$D$7)^Y$29))),IF($M123=Lists!$H$3,IF($K123&lt;1,((($R123*(1-$E123)+$Q123*(1-$F123))/$K123)*((1+'Inputs &amp; Summary'!$D$7)^Y$29)),((INT(Y$29/$K123)-INT((Y$29-1)/$K123))*($R123*(1-$E123)+$Q123*(1-$F123))*((1+'Inputs &amp; Summary'!$D$7)^Y$29))),((_xlfn.WEIBULL.DIST(Y$29,$L123,$K123,FALSE)*($R123*(1-$E123)+$Q123*(1-$F123))*((1+'Inputs &amp; Summary'!$D$7)^Y$29))))))</f>
        <v>0</v>
      </c>
      <c r="Z123" s="114">
        <f>$D123*IF(Z$29&gt;'Inputs &amp; Summary'!$D$5,0,IF(Z$29&gt;VLOOKUP($G123,Lists!$J$17:$K$21,2),IF($M123=Lists!$H$3,IF($K123&lt;1,(($S123/$K123)*((1+'Inputs &amp; Summary'!$D$7)^Z$29)),((INT(Z$29/$K123)-INT((Z$29-1)/$K123))*$S123*((1+'Inputs &amp; Summary'!$D$7)^Z$29))),(_xlfn.WEIBULL.DIST(Z$29,$L123,$K123,FALSE)*$S123*((1+'Inputs &amp; Summary'!$D$7)^Z$29))),IF($M123=Lists!$H$3,IF($K123&lt;1,((($R123*(1-$E123)+$Q123*(1-$F123))/$K123)*((1+'Inputs &amp; Summary'!$D$7)^Z$29)),((INT(Z$29/$K123)-INT((Z$29-1)/$K123))*($R123*(1-$E123)+$Q123*(1-$F123))*((1+'Inputs &amp; Summary'!$D$7)^Z$29))),((_xlfn.WEIBULL.DIST(Z$29,$L123,$K123,FALSE)*($R123*(1-$E123)+$Q123*(1-$F123))*((1+'Inputs &amp; Summary'!$D$7)^Z$29))))))</f>
        <v>0</v>
      </c>
      <c r="AA123" s="114">
        <f>$D123*IF(AA$29&gt;'Inputs &amp; Summary'!$D$5,0,IF(AA$29&gt;VLOOKUP($G123,Lists!$J$17:$K$21,2),IF($M123=Lists!$H$3,IF($K123&lt;1,(($S123/$K123)*((1+'Inputs &amp; Summary'!$D$7)^AA$29)),((INT(AA$29/$K123)-INT((AA$29-1)/$K123))*$S123*((1+'Inputs &amp; Summary'!$D$7)^AA$29))),(_xlfn.WEIBULL.DIST(AA$29,$L123,$K123,FALSE)*$S123*((1+'Inputs &amp; Summary'!$D$7)^AA$29))),IF($M123=Lists!$H$3,IF($K123&lt;1,((($R123*(1-$E123)+$Q123*(1-$F123))/$K123)*((1+'Inputs &amp; Summary'!$D$7)^AA$29)),((INT(AA$29/$K123)-INT((AA$29-1)/$K123))*($R123*(1-$E123)+$Q123*(1-$F123))*((1+'Inputs &amp; Summary'!$D$7)^AA$29))),((_xlfn.WEIBULL.DIST(AA$29,$L123,$K123,FALSE)*($R123*(1-$E123)+$Q123*(1-$F123))*((1+'Inputs &amp; Summary'!$D$7)^AA$29))))))</f>
        <v>0</v>
      </c>
      <c r="AB123" s="114">
        <f>$D123*IF(AB$29&gt;'Inputs &amp; Summary'!$D$5,0,IF(AB$29&gt;VLOOKUP($G123,Lists!$J$17:$K$21,2),IF($M123=Lists!$H$3,IF($K123&lt;1,(($S123/$K123)*((1+'Inputs &amp; Summary'!$D$7)^AB$29)),((INT(AB$29/$K123)-INT((AB$29-1)/$K123))*$S123*((1+'Inputs &amp; Summary'!$D$7)^AB$29))),(_xlfn.WEIBULL.DIST(AB$29,$L123,$K123,FALSE)*$S123*((1+'Inputs &amp; Summary'!$D$7)^AB$29))),IF($M123=Lists!$H$3,IF($K123&lt;1,((($R123*(1-$E123)+$Q123*(1-$F123))/$K123)*((1+'Inputs &amp; Summary'!$D$7)^AB$29)),((INT(AB$29/$K123)-INT((AB$29-1)/$K123))*($R123*(1-$E123)+$Q123*(1-$F123))*((1+'Inputs &amp; Summary'!$D$7)^AB$29))),((_xlfn.WEIBULL.DIST(AB$29,$L123,$K123,FALSE)*($R123*(1-$E123)+$Q123*(1-$F123))*((1+'Inputs &amp; Summary'!$D$7)^AB$29))))))</f>
        <v>0</v>
      </c>
      <c r="AC123" s="114">
        <f>$D123*IF(AC$29&gt;'Inputs &amp; Summary'!$D$5,0,IF(AC$29&gt;VLOOKUP($G123,Lists!$J$17:$K$21,2),IF($M123=Lists!$H$3,IF($K123&lt;1,(($S123/$K123)*((1+'Inputs &amp; Summary'!$D$7)^AC$29)),((INT(AC$29/$K123)-INT((AC$29-1)/$K123))*$S123*((1+'Inputs &amp; Summary'!$D$7)^AC$29))),(_xlfn.WEIBULL.DIST(AC$29,$L123,$K123,FALSE)*$S123*((1+'Inputs &amp; Summary'!$D$7)^AC$29))),IF($M123=Lists!$H$3,IF($K123&lt;1,((($R123*(1-$E123)+$Q123*(1-$F123))/$K123)*((1+'Inputs &amp; Summary'!$D$7)^AC$29)),((INT(AC$29/$K123)-INT((AC$29-1)/$K123))*($R123*(1-$E123)+$Q123*(1-$F123))*((1+'Inputs &amp; Summary'!$D$7)^AC$29))),((_xlfn.WEIBULL.DIST(AC$29,$L123,$K123,FALSE)*($R123*(1-$E123)+$Q123*(1-$F123))*((1+'Inputs &amp; Summary'!$D$7)^AC$29))))))</f>
        <v>0</v>
      </c>
      <c r="AD123" s="114">
        <f>$D123*IF(AD$29&gt;'Inputs &amp; Summary'!$D$5,0,IF(AD$29&gt;VLOOKUP($G123,Lists!$J$17:$K$21,2),IF($M123=Lists!$H$3,IF($K123&lt;1,(($S123/$K123)*((1+'Inputs &amp; Summary'!$D$7)^AD$29)),((INT(AD$29/$K123)-INT((AD$29-1)/$K123))*$S123*((1+'Inputs &amp; Summary'!$D$7)^AD$29))),(_xlfn.WEIBULL.DIST(AD$29,$L123,$K123,FALSE)*$S123*((1+'Inputs &amp; Summary'!$D$7)^AD$29))),IF($M123=Lists!$H$3,IF($K123&lt;1,((($R123*(1-$E123)+$Q123*(1-$F123))/$K123)*((1+'Inputs &amp; Summary'!$D$7)^AD$29)),((INT(AD$29/$K123)-INT((AD$29-1)/$K123))*($R123*(1-$E123)+$Q123*(1-$F123))*((1+'Inputs &amp; Summary'!$D$7)^AD$29))),((_xlfn.WEIBULL.DIST(AD$29,$L123,$K123,FALSE)*($R123*(1-$E123)+$Q123*(1-$F123))*((1+'Inputs &amp; Summary'!$D$7)^AD$29))))))</f>
        <v>0</v>
      </c>
      <c r="AE123" s="114">
        <f>$D123*IF(AE$29&gt;'Inputs &amp; Summary'!$D$5,0,IF(AE$29&gt;VLOOKUP($G123,Lists!$J$17:$K$21,2),IF($M123=Lists!$H$3,IF($K123&lt;1,(($S123/$K123)*((1+'Inputs &amp; Summary'!$D$7)^AE$29)),((INT(AE$29/$K123)-INT((AE$29-1)/$K123))*$S123*((1+'Inputs &amp; Summary'!$D$7)^AE$29))),(_xlfn.WEIBULL.DIST(AE$29,$L123,$K123,FALSE)*$S123*((1+'Inputs &amp; Summary'!$D$7)^AE$29))),IF($M123=Lists!$H$3,IF($K123&lt;1,((($R123*(1-$E123)+$Q123*(1-$F123))/$K123)*((1+'Inputs &amp; Summary'!$D$7)^AE$29)),((INT(AE$29/$K123)-INT((AE$29-1)/$K123))*($R123*(1-$E123)+$Q123*(1-$F123))*((1+'Inputs &amp; Summary'!$D$7)^AE$29))),((_xlfn.WEIBULL.DIST(AE$29,$L123,$K123,FALSE)*($R123*(1-$E123)+$Q123*(1-$F123))*((1+'Inputs &amp; Summary'!$D$7)^AE$29))))))</f>
        <v>0</v>
      </c>
      <c r="AF123" s="114">
        <f>$D123*IF(AF$29&gt;'Inputs &amp; Summary'!$D$5,0,IF(AF$29&gt;VLOOKUP($G123,Lists!$J$17:$K$21,2),IF($M123=Lists!$H$3,IF($K123&lt;1,(($S123/$K123)*((1+'Inputs &amp; Summary'!$D$7)^AF$29)),((INT(AF$29/$K123)-INT((AF$29-1)/$K123))*$S123*((1+'Inputs &amp; Summary'!$D$7)^AF$29))),(_xlfn.WEIBULL.DIST(AF$29,$L123,$K123,FALSE)*$S123*((1+'Inputs &amp; Summary'!$D$7)^AF$29))),IF($M123=Lists!$H$3,IF($K123&lt;1,((($R123*(1-$E123)+$Q123*(1-$F123))/$K123)*((1+'Inputs &amp; Summary'!$D$7)^AF$29)),((INT(AF$29/$K123)-INT((AF$29-1)/$K123))*($R123*(1-$E123)+$Q123*(1-$F123))*((1+'Inputs &amp; Summary'!$D$7)^AF$29))),((_xlfn.WEIBULL.DIST(AF$29,$L123,$K123,FALSE)*($R123*(1-$E123)+$Q123*(1-$F123))*((1+'Inputs &amp; Summary'!$D$7)^AF$29))))))</f>
        <v>0</v>
      </c>
      <c r="AG123" s="114">
        <f>$D123*IF(AG$29&gt;'Inputs &amp; Summary'!$D$5,0,IF(AG$29&gt;VLOOKUP($G123,Lists!$J$17:$K$21,2),IF($M123=Lists!$H$3,IF($K123&lt;1,(($S123/$K123)*((1+'Inputs &amp; Summary'!$D$7)^AG$29)),((INT(AG$29/$K123)-INT((AG$29-1)/$K123))*$S123*((1+'Inputs &amp; Summary'!$D$7)^AG$29))),(_xlfn.WEIBULL.DIST(AG$29,$L123,$K123,FALSE)*$S123*((1+'Inputs &amp; Summary'!$D$7)^AG$29))),IF($M123=Lists!$H$3,IF($K123&lt;1,((($R123*(1-$E123)+$Q123*(1-$F123))/$K123)*((1+'Inputs &amp; Summary'!$D$7)^AG$29)),((INT(AG$29/$K123)-INT((AG$29-1)/$K123))*($R123*(1-$E123)+$Q123*(1-$F123))*((1+'Inputs &amp; Summary'!$D$7)^AG$29))),((_xlfn.WEIBULL.DIST(AG$29,$L123,$K123,FALSE)*($R123*(1-$E123)+$Q123*(1-$F123))*((1+'Inputs &amp; Summary'!$D$7)^AG$29))))))</f>
        <v>0</v>
      </c>
      <c r="AH123" s="114">
        <f>$D123*IF(AH$29&gt;'Inputs &amp; Summary'!$D$5,0,IF(AH$29&gt;VLOOKUP($G123,Lists!$J$17:$K$21,2),IF($M123=Lists!$H$3,IF($K123&lt;1,(($S123/$K123)*((1+'Inputs &amp; Summary'!$D$7)^AH$29)),((INT(AH$29/$K123)-INT((AH$29-1)/$K123))*$S123*((1+'Inputs &amp; Summary'!$D$7)^AH$29))),(_xlfn.WEIBULL.DIST(AH$29,$L123,$K123,FALSE)*$S123*((1+'Inputs &amp; Summary'!$D$7)^AH$29))),IF($M123=Lists!$H$3,IF($K123&lt;1,((($R123*(1-$E123)+$Q123*(1-$F123))/$K123)*((1+'Inputs &amp; Summary'!$D$7)^AH$29)),((INT(AH$29/$K123)-INT((AH$29-1)/$K123))*($R123*(1-$E123)+$Q123*(1-$F123))*((1+'Inputs &amp; Summary'!$D$7)^AH$29))),((_xlfn.WEIBULL.DIST(AH$29,$L123,$K123,FALSE)*($R123*(1-$E123)+$Q123*(1-$F123))*((1+'Inputs &amp; Summary'!$D$7)^AH$29))))))</f>
        <v>0</v>
      </c>
      <c r="AI123" s="114">
        <f>$D123*IF(AI$29&gt;'Inputs &amp; Summary'!$D$5,0,IF(AI$29&gt;VLOOKUP($G123,Lists!$J$17:$K$21,2),IF($M123=Lists!$H$3,IF($K123&lt;1,(($S123/$K123)*((1+'Inputs &amp; Summary'!$D$7)^AI$29)),((INT(AI$29/$K123)-INT((AI$29-1)/$K123))*$S123*((1+'Inputs &amp; Summary'!$D$7)^AI$29))),(_xlfn.WEIBULL.DIST(AI$29,$L123,$K123,FALSE)*$S123*((1+'Inputs &amp; Summary'!$D$7)^AI$29))),IF($M123=Lists!$H$3,IF($K123&lt;1,((($R123*(1-$E123)+$Q123*(1-$F123))/$K123)*((1+'Inputs &amp; Summary'!$D$7)^AI$29)),((INT(AI$29/$K123)-INT((AI$29-1)/$K123))*($R123*(1-$E123)+$Q123*(1-$F123))*((1+'Inputs &amp; Summary'!$D$7)^AI$29))),((_xlfn.WEIBULL.DIST(AI$29,$L123,$K123,FALSE)*($R123*(1-$E123)+$Q123*(1-$F123))*((1+'Inputs &amp; Summary'!$D$7)^AI$29))))))</f>
        <v>0</v>
      </c>
      <c r="AJ123" s="114">
        <f>$D123*IF(AJ$29&gt;'Inputs &amp; Summary'!$D$5,0,IF(AJ$29&gt;VLOOKUP($G123,Lists!$J$17:$K$21,2),IF($M123=Lists!$H$3,IF($K123&lt;1,(($S123/$K123)*((1+'Inputs &amp; Summary'!$D$7)^AJ$29)),((INT(AJ$29/$K123)-INT((AJ$29-1)/$K123))*$S123*((1+'Inputs &amp; Summary'!$D$7)^AJ$29))),(_xlfn.WEIBULL.DIST(AJ$29,$L123,$K123,FALSE)*$S123*((1+'Inputs &amp; Summary'!$D$7)^AJ$29))),IF($M123=Lists!$H$3,IF($K123&lt;1,((($R123*(1-$E123)+$Q123*(1-$F123))/$K123)*((1+'Inputs &amp; Summary'!$D$7)^AJ$29)),((INT(AJ$29/$K123)-INT((AJ$29-1)/$K123))*($R123*(1-$E123)+$Q123*(1-$F123))*((1+'Inputs &amp; Summary'!$D$7)^AJ$29))),((_xlfn.WEIBULL.DIST(AJ$29,$L123,$K123,FALSE)*($R123*(1-$E123)+$Q123*(1-$F123))*((1+'Inputs &amp; Summary'!$D$7)^AJ$29))))))</f>
        <v>0</v>
      </c>
      <c r="AK123" s="114">
        <f>$D123*IF(AK$29&gt;'Inputs &amp; Summary'!$D$5,0,IF(AK$29&gt;VLOOKUP($G123,Lists!$J$17:$K$21,2),IF($M123=Lists!$H$3,IF($K123&lt;1,(($S123/$K123)*((1+'Inputs &amp; Summary'!$D$7)^AK$29)),((INT(AK$29/$K123)-INT((AK$29-1)/$K123))*$S123*((1+'Inputs &amp; Summary'!$D$7)^AK$29))),(_xlfn.WEIBULL.DIST(AK$29,$L123,$K123,FALSE)*$S123*((1+'Inputs &amp; Summary'!$D$7)^AK$29))),IF($M123=Lists!$H$3,IF($K123&lt;1,((($R123*(1-$E123)+$Q123*(1-$F123))/$K123)*((1+'Inputs &amp; Summary'!$D$7)^AK$29)),((INT(AK$29/$K123)-INT((AK$29-1)/$K123))*($R123*(1-$E123)+$Q123*(1-$F123))*((1+'Inputs &amp; Summary'!$D$7)^AK$29))),((_xlfn.WEIBULL.DIST(AK$29,$L123,$K123,FALSE)*($R123*(1-$E123)+$Q123*(1-$F123))*((1+'Inputs &amp; Summary'!$D$7)^AK$29))))))</f>
        <v>0</v>
      </c>
      <c r="AL123" s="114">
        <f>$D123*IF(AL$29&gt;'Inputs &amp; Summary'!$D$5,0,IF(AL$29&gt;VLOOKUP($G123,Lists!$J$17:$K$21,2),IF($M123=Lists!$H$3,IF($K123&lt;1,(($S123/$K123)*((1+'Inputs &amp; Summary'!$D$7)^AL$29)),((INT(AL$29/$K123)-INT((AL$29-1)/$K123))*$S123*((1+'Inputs &amp; Summary'!$D$7)^AL$29))),(_xlfn.WEIBULL.DIST(AL$29,$L123,$K123,FALSE)*$S123*((1+'Inputs &amp; Summary'!$D$7)^AL$29))),IF($M123=Lists!$H$3,IF($K123&lt;1,((($R123*(1-$E123)+$Q123*(1-$F123))/$K123)*((1+'Inputs &amp; Summary'!$D$7)^AL$29)),((INT(AL$29/$K123)-INT((AL$29-1)/$K123))*($R123*(1-$E123)+$Q123*(1-$F123))*((1+'Inputs &amp; Summary'!$D$7)^AL$29))),((_xlfn.WEIBULL.DIST(AL$29,$L123,$K123,FALSE)*($R123*(1-$E123)+$Q123*(1-$F123))*((1+'Inputs &amp; Summary'!$D$7)^AL$29))))))</f>
        <v>0</v>
      </c>
      <c r="AM123" s="114">
        <f>$D123*IF(AM$29&gt;'Inputs &amp; Summary'!$D$5,0,IF(AM$29&gt;VLOOKUP($G123,Lists!$J$17:$K$21,2),IF($M123=Lists!$H$3,IF($K123&lt;1,(($S123/$K123)*((1+'Inputs &amp; Summary'!$D$7)^AM$29)),((INT(AM$29/$K123)-INT((AM$29-1)/$K123))*$S123*((1+'Inputs &amp; Summary'!$D$7)^AM$29))),(_xlfn.WEIBULL.DIST(AM$29,$L123,$K123,FALSE)*$S123*((1+'Inputs &amp; Summary'!$D$7)^AM$29))),IF($M123=Lists!$H$3,IF($K123&lt;1,((($R123*(1-$E123)+$Q123*(1-$F123))/$K123)*((1+'Inputs &amp; Summary'!$D$7)^AM$29)),((INT(AM$29/$K123)-INT((AM$29-1)/$K123))*($R123*(1-$E123)+$Q123*(1-$F123))*((1+'Inputs &amp; Summary'!$D$7)^AM$29))),((_xlfn.WEIBULL.DIST(AM$29,$L123,$K123,FALSE)*($R123*(1-$E123)+$Q123*(1-$F123))*((1+'Inputs &amp; Summary'!$D$7)^AM$29))))))</f>
        <v>0</v>
      </c>
      <c r="AN123" s="114">
        <f>$D123*IF(AN$29&gt;'Inputs &amp; Summary'!$D$5,0,IF(AN$29&gt;VLOOKUP($G123,Lists!$J$17:$K$21,2),IF($M123=Lists!$H$3,IF($K123&lt;1,(($S123/$K123)*((1+'Inputs &amp; Summary'!$D$7)^AN$29)),((INT(AN$29/$K123)-INT((AN$29-1)/$K123))*$S123*((1+'Inputs &amp; Summary'!$D$7)^AN$29))),(_xlfn.WEIBULL.DIST(AN$29,$L123,$K123,FALSE)*$S123*((1+'Inputs &amp; Summary'!$D$7)^AN$29))),IF($M123=Lists!$H$3,IF($K123&lt;1,((($R123*(1-$E123)+$Q123*(1-$F123))/$K123)*((1+'Inputs &amp; Summary'!$D$7)^AN$29)),((INT(AN$29/$K123)-INT((AN$29-1)/$K123))*($R123*(1-$E123)+$Q123*(1-$F123))*((1+'Inputs &amp; Summary'!$D$7)^AN$29))),((_xlfn.WEIBULL.DIST(AN$29,$L123,$K123,FALSE)*($R123*(1-$E123)+$Q123*(1-$F123))*((1+'Inputs &amp; Summary'!$D$7)^AN$29))))))</f>
        <v>0</v>
      </c>
      <c r="AO123" s="114">
        <f>$D123*IF(AO$29&gt;'Inputs &amp; Summary'!$D$5,0,IF(AO$29&gt;VLOOKUP($G123,Lists!$J$17:$K$21,2),IF($M123=Lists!$H$3,IF($K123&lt;1,(($S123/$K123)*((1+'Inputs &amp; Summary'!$D$7)^AO$29)),((INT(AO$29/$K123)-INT((AO$29-1)/$K123))*$S123*((1+'Inputs &amp; Summary'!$D$7)^AO$29))),(_xlfn.WEIBULL.DIST(AO$29,$L123,$K123,FALSE)*$S123*((1+'Inputs &amp; Summary'!$D$7)^AO$29))),IF($M123=Lists!$H$3,IF($K123&lt;1,((($R123*(1-$E123)+$Q123*(1-$F123))/$K123)*((1+'Inputs &amp; Summary'!$D$7)^AO$29)),((INT(AO$29/$K123)-INT((AO$29-1)/$K123))*($R123*(1-$E123)+$Q123*(1-$F123))*((1+'Inputs &amp; Summary'!$D$7)^AO$29))),((_xlfn.WEIBULL.DIST(AO$29,$L123,$K123,FALSE)*($R123*(1-$E123)+$Q123*(1-$F123))*((1+'Inputs &amp; Summary'!$D$7)^AO$29))))))</f>
        <v>0</v>
      </c>
      <c r="AP123" s="114">
        <f>$D123*IF(AP$29&gt;'Inputs &amp; Summary'!$D$5,0,IF(AP$29&gt;VLOOKUP($G123,Lists!$J$17:$K$21,2),IF($M123=Lists!$H$3,IF($K123&lt;1,(($S123/$K123)*((1+'Inputs &amp; Summary'!$D$7)^AP$29)),((INT(AP$29/$K123)-INT((AP$29-1)/$K123))*$S123*((1+'Inputs &amp; Summary'!$D$7)^AP$29))),(_xlfn.WEIBULL.DIST(AP$29,$L123,$K123,FALSE)*$S123*((1+'Inputs &amp; Summary'!$D$7)^AP$29))),IF($M123=Lists!$H$3,IF($K123&lt;1,((($R123*(1-$E123)+$Q123*(1-$F123))/$K123)*((1+'Inputs &amp; Summary'!$D$7)^AP$29)),((INT(AP$29/$K123)-INT((AP$29-1)/$K123))*($R123*(1-$E123)+$Q123*(1-$F123))*((1+'Inputs &amp; Summary'!$D$7)^AP$29))),((_xlfn.WEIBULL.DIST(AP$29,$L123,$K123,FALSE)*($R123*(1-$E123)+$Q123*(1-$F123))*((1+'Inputs &amp; Summary'!$D$7)^AP$29))))))</f>
        <v>0</v>
      </c>
      <c r="AQ123" s="114">
        <f>$D123*IF(AQ$29&gt;'Inputs &amp; Summary'!$D$5,0,IF(AQ$29&gt;VLOOKUP($G123,Lists!$J$17:$K$21,2),IF($M123=Lists!$H$3,IF($K123&lt;1,(($S123/$K123)*((1+'Inputs &amp; Summary'!$D$7)^AQ$29)),((INT(AQ$29/$K123)-INT((AQ$29-1)/$K123))*$S123*((1+'Inputs &amp; Summary'!$D$7)^AQ$29))),(_xlfn.WEIBULL.DIST(AQ$29,$L123,$K123,FALSE)*$S123*((1+'Inputs &amp; Summary'!$D$7)^AQ$29))),IF($M123=Lists!$H$3,IF($K123&lt;1,((($R123*(1-$E123)+$Q123*(1-$F123))/$K123)*((1+'Inputs &amp; Summary'!$D$7)^AQ$29)),((INT(AQ$29/$K123)-INT((AQ$29-1)/$K123))*($R123*(1-$E123)+$Q123*(1-$F123))*((1+'Inputs &amp; Summary'!$D$7)^AQ$29))),((_xlfn.WEIBULL.DIST(AQ$29,$L123,$K123,FALSE)*($R123*(1-$E123)+$Q123*(1-$F123))*((1+'Inputs &amp; Summary'!$D$7)^AQ$29))))))</f>
        <v>0</v>
      </c>
      <c r="AR123" s="114">
        <f>$D123*IF(AR$29&gt;'Inputs &amp; Summary'!$D$5,0,IF(AR$29&gt;VLOOKUP($G123,Lists!$J$17:$K$21,2),IF($M123=Lists!$H$3,IF($K123&lt;1,(($S123/$K123)*((1+'Inputs &amp; Summary'!$D$7)^AR$29)),((INT(AR$29/$K123)-INT((AR$29-1)/$K123))*$S123*((1+'Inputs &amp; Summary'!$D$7)^AR$29))),(_xlfn.WEIBULL.DIST(AR$29,$L123,$K123,FALSE)*$S123*((1+'Inputs &amp; Summary'!$D$7)^AR$29))),IF($M123=Lists!$H$3,IF($K123&lt;1,((($R123*(1-$E123)+$Q123*(1-$F123))/$K123)*((1+'Inputs &amp; Summary'!$D$7)^AR$29)),((INT(AR$29/$K123)-INT((AR$29-1)/$K123))*($R123*(1-$E123)+$Q123*(1-$F123))*((1+'Inputs &amp; Summary'!$D$7)^AR$29))),((_xlfn.WEIBULL.DIST(AR$29,$L123,$K123,FALSE)*($R123*(1-$E123)+$Q123*(1-$F123))*((1+'Inputs &amp; Summary'!$D$7)^AR$29))))))</f>
        <v>0</v>
      </c>
      <c r="AS123" s="114">
        <f>$D123*IF(AS$29&gt;'Inputs &amp; Summary'!$D$5,0,IF(AS$29&gt;VLOOKUP($G123,Lists!$J$17:$K$21,2),IF($M123=Lists!$H$3,IF($K123&lt;1,(($S123/$K123)*((1+'Inputs &amp; Summary'!$D$7)^AS$29)),((INT(AS$29/$K123)-INT((AS$29-1)/$K123))*$S123*((1+'Inputs &amp; Summary'!$D$7)^AS$29))),(_xlfn.WEIBULL.DIST(AS$29,$L123,$K123,FALSE)*$S123*((1+'Inputs &amp; Summary'!$D$7)^AS$29))),IF($M123=Lists!$H$3,IF($K123&lt;1,((($R123*(1-$E123)+$Q123*(1-$F123))/$K123)*((1+'Inputs &amp; Summary'!$D$7)^AS$29)),((INT(AS$29/$K123)-INT((AS$29-1)/$K123))*($R123*(1-$E123)+$Q123*(1-$F123))*((1+'Inputs &amp; Summary'!$D$7)^AS$29))),((_xlfn.WEIBULL.DIST(AS$29,$L123,$K123,FALSE)*($R123*(1-$E123)+$Q123*(1-$F123))*((1+'Inputs &amp; Summary'!$D$7)^AS$29))))))</f>
        <v>0</v>
      </c>
      <c r="AT123" s="114">
        <f>$D123*IF(AT$29&gt;'Inputs &amp; Summary'!$D$5,0,IF(AT$29&gt;VLOOKUP($G123,Lists!$J$17:$K$21,2),IF($M123=Lists!$H$3,IF($K123&lt;1,(($S123/$K123)*((1+'Inputs &amp; Summary'!$D$7)^AT$29)),((INT(AT$29/$K123)-INT((AT$29-1)/$K123))*$S123*((1+'Inputs &amp; Summary'!$D$7)^AT$29))),(_xlfn.WEIBULL.DIST(AT$29,$L123,$K123,FALSE)*$S123*((1+'Inputs &amp; Summary'!$D$7)^AT$29))),IF($M123=Lists!$H$3,IF($K123&lt;1,((($R123*(1-$E123)+$Q123*(1-$F123))/$K123)*((1+'Inputs &amp; Summary'!$D$7)^AT$29)),((INT(AT$29/$K123)-INT((AT$29-1)/$K123))*($R123*(1-$E123)+$Q123*(1-$F123))*((1+'Inputs &amp; Summary'!$D$7)^AT$29))),((_xlfn.WEIBULL.DIST(AT$29,$L123,$K123,FALSE)*($R123*(1-$E123)+$Q123*(1-$F123))*((1+'Inputs &amp; Summary'!$D$7)^AT$29))))))</f>
        <v>0</v>
      </c>
      <c r="AU123" s="114">
        <f>$D123*IF(AU$29&gt;'Inputs &amp; Summary'!$D$5,0,IF(AU$29&gt;VLOOKUP($G123,Lists!$J$17:$K$21,2),IF($M123=Lists!$H$3,IF($K123&lt;1,(($S123/$K123)*((1+'Inputs &amp; Summary'!$D$7)^AU$29)),((INT(AU$29/$K123)-INT((AU$29-1)/$K123))*$S123*((1+'Inputs &amp; Summary'!$D$7)^AU$29))),(_xlfn.WEIBULL.DIST(AU$29,$L123,$K123,FALSE)*$S123*((1+'Inputs &amp; Summary'!$D$7)^AU$29))),IF($M123=Lists!$H$3,IF($K123&lt;1,((($R123*(1-$E123)+$Q123*(1-$F123))/$K123)*((1+'Inputs &amp; Summary'!$D$7)^AU$29)),((INT(AU$29/$K123)-INT((AU$29-1)/$K123))*($R123*(1-$E123)+$Q123*(1-$F123))*((1+'Inputs &amp; Summary'!$D$7)^AU$29))),((_xlfn.WEIBULL.DIST(AU$29,$L123,$K123,FALSE)*($R123*(1-$E123)+$Q123*(1-$F123))*((1+'Inputs &amp; Summary'!$D$7)^AU$29))))))</f>
        <v>0</v>
      </c>
      <c r="AV123" s="114">
        <f>$D123*IF(AV$29&gt;'Inputs &amp; Summary'!$D$5,0,IF(AV$29&gt;VLOOKUP($G123,Lists!$J$17:$K$21,2),IF($M123=Lists!$H$3,IF($K123&lt;1,(($S123/$K123)*((1+'Inputs &amp; Summary'!$D$7)^AV$29)),((INT(AV$29/$K123)-INT((AV$29-1)/$K123))*$S123*((1+'Inputs &amp; Summary'!$D$7)^AV$29))),(_xlfn.WEIBULL.DIST(AV$29,$L123,$K123,FALSE)*$S123*((1+'Inputs &amp; Summary'!$D$7)^AV$29))),IF($M123=Lists!$H$3,IF($K123&lt;1,((($R123*(1-$E123)+$Q123*(1-$F123))/$K123)*((1+'Inputs &amp; Summary'!$D$7)^AV$29)),((INT(AV$29/$K123)-INT((AV$29-1)/$K123))*($R123*(1-$E123)+$Q123*(1-$F123))*((1+'Inputs &amp; Summary'!$D$7)^AV$29))),((_xlfn.WEIBULL.DIST(AV$29,$L123,$K123,FALSE)*($R123*(1-$E123)+$Q123*(1-$F123))*((1+'Inputs &amp; Summary'!$D$7)^AV$29))))))</f>
        <v>0</v>
      </c>
      <c r="AW123" s="114">
        <f>$D123*IF(AW$29&gt;'Inputs &amp; Summary'!$D$5,0,IF(AW$29&gt;VLOOKUP($G123,Lists!$J$17:$K$21,2),IF($M123=Lists!$H$3,IF($K123&lt;1,(($S123/$K123)*((1+'Inputs &amp; Summary'!$D$7)^AW$29)),((INT(AW$29/$K123)-INT((AW$29-1)/$K123))*$S123*((1+'Inputs &amp; Summary'!$D$7)^AW$29))),(_xlfn.WEIBULL.DIST(AW$29,$L123,$K123,FALSE)*$S123*((1+'Inputs &amp; Summary'!$D$7)^AW$29))),IF($M123=Lists!$H$3,IF($K123&lt;1,((($R123*(1-$E123)+$Q123*(1-$F123))/$K123)*((1+'Inputs &amp; Summary'!$D$7)^AW$29)),((INT(AW$29/$K123)-INT((AW$29-1)/$K123))*($R123*(1-$E123)+$Q123*(1-$F123))*((1+'Inputs &amp; Summary'!$D$7)^AW$29))),((_xlfn.WEIBULL.DIST(AW$29,$L123,$K123,FALSE)*($R123*(1-$E123)+$Q123*(1-$F123))*((1+'Inputs &amp; Summary'!$D$7)^AW$29))))))</f>
        <v>0</v>
      </c>
      <c r="AX123" s="114">
        <f>$D123*IF(AX$29&gt;'Inputs &amp; Summary'!$D$5,0,IF(AX$29&gt;VLOOKUP($G123,Lists!$J$17:$K$21,2),IF($M123=Lists!$H$3,IF($K123&lt;1,(($S123/$K123)*((1+'Inputs &amp; Summary'!$D$7)^AX$29)),((INT(AX$29/$K123)-INT((AX$29-1)/$K123))*$S123*((1+'Inputs &amp; Summary'!$D$7)^AX$29))),(_xlfn.WEIBULL.DIST(AX$29,$L123,$K123,FALSE)*$S123*((1+'Inputs &amp; Summary'!$D$7)^AX$29))),IF($M123=Lists!$H$3,IF($K123&lt;1,((($R123*(1-$E123)+$Q123*(1-$F123))/$K123)*((1+'Inputs &amp; Summary'!$D$7)^AX$29)),((INT(AX$29/$K123)-INT((AX$29-1)/$K123))*($R123*(1-$E123)+$Q123*(1-$F123))*((1+'Inputs &amp; Summary'!$D$7)^AX$29))),((_xlfn.WEIBULL.DIST(AX$29,$L123,$K123,FALSE)*($R123*(1-$E123)+$Q123*(1-$F123))*((1+'Inputs &amp; Summary'!$D$7)^AX$29))))))</f>
        <v>0</v>
      </c>
      <c r="AY123" s="114">
        <f>$D123*IF(AY$29&gt;'Inputs &amp; Summary'!$D$5,0,IF(AY$29&gt;VLOOKUP($G123,Lists!$J$17:$K$21,2),IF($M123=Lists!$H$3,IF($K123&lt;1,(($S123/$K123)*((1+'Inputs &amp; Summary'!$D$7)^AY$29)),((INT(AY$29/$K123)-INT((AY$29-1)/$K123))*$S123*((1+'Inputs &amp; Summary'!$D$7)^AY$29))),(_xlfn.WEIBULL.DIST(AY$29,$L123,$K123,FALSE)*$S123*((1+'Inputs &amp; Summary'!$D$7)^AY$29))),IF($M123=Lists!$H$3,IF($K123&lt;1,((($R123*(1-$E123)+$Q123*(1-$F123))/$K123)*((1+'Inputs &amp; Summary'!$D$7)^AY$29)),((INT(AY$29/$K123)-INT((AY$29-1)/$K123))*($R123*(1-$E123)+$Q123*(1-$F123))*((1+'Inputs &amp; Summary'!$D$7)^AY$29))),((_xlfn.WEIBULL.DIST(AY$29,$L123,$K123,FALSE)*($R123*(1-$E123)+$Q123*(1-$F123))*((1+'Inputs &amp; Summary'!$D$7)^AY$29))))))</f>
        <v>0</v>
      </c>
      <c r="AZ123" s="114">
        <f>$D123*IF(AZ$29&gt;'Inputs &amp; Summary'!$D$5,0,IF(AZ$29&gt;VLOOKUP($G123,Lists!$J$17:$K$21,2),IF($M123=Lists!$H$3,IF($K123&lt;1,(($S123/$K123)*((1+'Inputs &amp; Summary'!$D$7)^AZ$29)),((INT(AZ$29/$K123)-INT((AZ$29-1)/$K123))*$S123*((1+'Inputs &amp; Summary'!$D$7)^AZ$29))),(_xlfn.WEIBULL.DIST(AZ$29,$L123,$K123,FALSE)*$S123*((1+'Inputs &amp; Summary'!$D$7)^AZ$29))),IF($M123=Lists!$H$3,IF($K123&lt;1,((($R123*(1-$E123)+$Q123*(1-$F123))/$K123)*((1+'Inputs &amp; Summary'!$D$7)^AZ$29)),((INT(AZ$29/$K123)-INT((AZ$29-1)/$K123))*($R123*(1-$E123)+$Q123*(1-$F123))*((1+'Inputs &amp; Summary'!$D$7)^AZ$29))),((_xlfn.WEIBULL.DIST(AZ$29,$L123,$K123,FALSE)*($R123*(1-$E123)+$Q123*(1-$F123))*((1+'Inputs &amp; Summary'!$D$7)^AZ$29))))))</f>
        <v>0</v>
      </c>
      <c r="BA123" s="114">
        <f>$D123*IF(BA$29&gt;'Inputs &amp; Summary'!$D$5,0,IF(BA$29&gt;VLOOKUP($G123,Lists!$J$17:$K$21,2),IF($M123=Lists!$H$3,IF($K123&lt;1,(($S123/$K123)*((1+'Inputs &amp; Summary'!$D$7)^BA$29)),((INT(BA$29/$K123)-INT((BA$29-1)/$K123))*$S123*((1+'Inputs &amp; Summary'!$D$7)^BA$29))),(_xlfn.WEIBULL.DIST(BA$29,$L123,$K123,FALSE)*$S123*((1+'Inputs &amp; Summary'!$D$7)^BA$29))),IF($M123=Lists!$H$3,IF($K123&lt;1,((($R123*(1-$E123)+$Q123*(1-$F123))/$K123)*((1+'Inputs &amp; Summary'!$D$7)^BA$29)),((INT(BA$29/$K123)-INT((BA$29-1)/$K123))*($R123*(1-$E123)+$Q123*(1-$F123))*((1+'Inputs &amp; Summary'!$D$7)^BA$29))),((_xlfn.WEIBULL.DIST(BA$29,$L123,$K123,FALSE)*($R123*(1-$E123)+$Q123*(1-$F123))*((1+'Inputs &amp; Summary'!$D$7)^BA$29))))))</f>
        <v>0</v>
      </c>
      <c r="BB123" s="114">
        <f>$D123*IF(BB$29&gt;'Inputs &amp; Summary'!$D$5,0,IF(BB$29&gt;VLOOKUP($G123,Lists!$J$17:$K$21,2),IF($M123=Lists!$H$3,IF($K123&lt;1,(($S123/$K123)*((1+'Inputs &amp; Summary'!$D$7)^BB$29)),((INT(BB$29/$K123)-INT((BB$29-1)/$K123))*$S123*((1+'Inputs &amp; Summary'!$D$7)^BB$29))),(_xlfn.WEIBULL.DIST(BB$29,$L123,$K123,FALSE)*$S123*((1+'Inputs &amp; Summary'!$D$7)^BB$29))),IF($M123=Lists!$H$3,IF($K123&lt;1,((($R123*(1-$E123)+$Q123*(1-$F123))/$K123)*((1+'Inputs &amp; Summary'!$D$7)^BB$29)),((INT(BB$29/$K123)-INT((BB$29-1)/$K123))*($R123*(1-$E123)+$Q123*(1-$F123))*((1+'Inputs &amp; Summary'!$D$7)^BB$29))),((_xlfn.WEIBULL.DIST(BB$29,$L123,$K123,FALSE)*($R123*(1-$E123)+$Q123*(1-$F123))*((1+'Inputs &amp; Summary'!$D$7)^BB$29))))))</f>
        <v>0</v>
      </c>
      <c r="BC123" s="114">
        <f>$D123*IF(BC$29&gt;'Inputs &amp; Summary'!$D$5,0,IF(BC$29&gt;VLOOKUP($G123,Lists!$J$17:$K$21,2),IF($M123=Lists!$H$3,IF($K123&lt;1,(($S123/$K123)*((1+'Inputs &amp; Summary'!$D$7)^BC$29)),((INT(BC$29/$K123)-INT((BC$29-1)/$K123))*$S123*((1+'Inputs &amp; Summary'!$D$7)^BC$29))),(_xlfn.WEIBULL.DIST(BC$29,$L123,$K123,FALSE)*$S123*((1+'Inputs &amp; Summary'!$D$7)^BC$29))),IF($M123=Lists!$H$3,IF($K123&lt;1,((($R123*(1-$E123)+$Q123*(1-$F123))/$K123)*((1+'Inputs &amp; Summary'!$D$7)^BC$29)),((INT(BC$29/$K123)-INT((BC$29-1)/$K123))*($R123*(1-$E123)+$Q123*(1-$F123))*((1+'Inputs &amp; Summary'!$D$7)^BC$29))),((_xlfn.WEIBULL.DIST(BC$29,$L123,$K123,FALSE)*($R123*(1-$E123)+$Q123*(1-$F123))*((1+'Inputs &amp; Summary'!$D$7)^BC$29))))))</f>
        <v>0</v>
      </c>
      <c r="BD123" s="114">
        <f>$D123*IF(BD$29&gt;'Inputs &amp; Summary'!$D$5,0,IF(BD$29&gt;VLOOKUP($G123,Lists!$J$17:$K$21,2),IF($M123=Lists!$H$3,IF($K123&lt;1,(($S123/$K123)*((1+'Inputs &amp; Summary'!$D$7)^BD$29)),((INT(BD$29/$K123)-INT((BD$29-1)/$K123))*$S123*((1+'Inputs &amp; Summary'!$D$7)^BD$29))),(_xlfn.WEIBULL.DIST(BD$29,$L123,$K123,FALSE)*$S123*((1+'Inputs &amp; Summary'!$D$7)^BD$29))),IF($M123=Lists!$H$3,IF($K123&lt;1,((($R123*(1-$E123)+$Q123*(1-$F123))/$K123)*((1+'Inputs &amp; Summary'!$D$7)^BD$29)),((INT(BD$29/$K123)-INT((BD$29-1)/$K123))*($R123*(1-$E123)+$Q123*(1-$F123))*((1+'Inputs &amp; Summary'!$D$7)^BD$29))),((_xlfn.WEIBULL.DIST(BD$29,$L123,$K123,FALSE)*($R123*(1-$E123)+$Q123*(1-$F123))*((1+'Inputs &amp; Summary'!$D$7)^BD$29))))))</f>
        <v>0</v>
      </c>
      <c r="BE123" s="114">
        <f>$D123*IF(BE$29&gt;'Inputs &amp; Summary'!$D$5,0,IF(BE$29&gt;VLOOKUP($G123,Lists!$J$17:$K$21,2),IF($M123=Lists!$H$3,IF($K123&lt;1,(($S123/$K123)*((1+'Inputs &amp; Summary'!$D$7)^BE$29)),((INT(BE$29/$K123)-INT((BE$29-1)/$K123))*$S123*((1+'Inputs &amp; Summary'!$D$7)^BE$29))),(_xlfn.WEIBULL.DIST(BE$29,$L123,$K123,FALSE)*$S123*((1+'Inputs &amp; Summary'!$D$7)^BE$29))),IF($M123=Lists!$H$3,IF($K123&lt;1,((($R123*(1-$E123)+$Q123*(1-$F123))/$K123)*((1+'Inputs &amp; Summary'!$D$7)^BE$29)),((INT(BE$29/$K123)-INT((BE$29-1)/$K123))*($R123*(1-$E123)+$Q123*(1-$F123))*((1+'Inputs &amp; Summary'!$D$7)^BE$29))),((_xlfn.WEIBULL.DIST(BE$29,$L123,$K123,FALSE)*($R123*(1-$E123)+$Q123*(1-$F123))*((1+'Inputs &amp; Summary'!$D$7)^BE$29))))))</f>
        <v>0</v>
      </c>
      <c r="BF123" s="114">
        <f>$D123*IF(BF$29&gt;'Inputs &amp; Summary'!$D$5,0,IF(BF$29&gt;VLOOKUP($G123,Lists!$J$17:$K$21,2),IF($M123=Lists!$H$3,IF($K123&lt;1,(($S123/$K123)*((1+'Inputs &amp; Summary'!$D$7)^BF$29)),((INT(BF$29/$K123)-INT((BF$29-1)/$K123))*$S123*((1+'Inputs &amp; Summary'!$D$7)^BF$29))),(_xlfn.WEIBULL.DIST(BF$29,$L123,$K123,FALSE)*$S123*((1+'Inputs &amp; Summary'!$D$7)^BF$29))),IF($M123=Lists!$H$3,IF($K123&lt;1,((($R123*(1-$E123)+$Q123*(1-$F123))/$K123)*((1+'Inputs &amp; Summary'!$D$7)^BF$29)),((INT(BF$29/$K123)-INT((BF$29-1)/$K123))*($R123*(1-$E123)+$Q123*(1-$F123))*((1+'Inputs &amp; Summary'!$D$7)^BF$29))),((_xlfn.WEIBULL.DIST(BF$29,$L123,$K123,FALSE)*($R123*(1-$E123)+$Q123*(1-$F123))*((1+'Inputs &amp; Summary'!$D$7)^BF$29))))))</f>
        <v>0</v>
      </c>
      <c r="BG123" s="114">
        <f>$D123*IF(BG$29&gt;'Inputs &amp; Summary'!$D$5,0,IF(BG$29&gt;VLOOKUP($G123,Lists!$J$17:$K$21,2),IF($M123=Lists!$H$3,IF($K123&lt;1,(($S123/$K123)*((1+'Inputs &amp; Summary'!$D$7)^BG$29)),((INT(BG$29/$K123)-INT((BG$29-1)/$K123))*$S123*((1+'Inputs &amp; Summary'!$D$7)^BG$29))),(_xlfn.WEIBULL.DIST(BG$29,$L123,$K123,FALSE)*$S123*((1+'Inputs &amp; Summary'!$D$7)^BG$29))),IF($M123=Lists!$H$3,IF($K123&lt;1,((($R123*(1-$E123)+$Q123*(1-$F123))/$K123)*((1+'Inputs &amp; Summary'!$D$7)^BG$29)),((INT(BG$29/$K123)-INT((BG$29-1)/$K123))*($R123*(1-$E123)+$Q123*(1-$F123))*((1+'Inputs &amp; Summary'!$D$7)^BG$29))),((_xlfn.WEIBULL.DIST(BG$29,$L123,$K123,FALSE)*($R123*(1-$E123)+$Q123*(1-$F123))*((1+'Inputs &amp; Summary'!$D$7)^BG$29))))))</f>
        <v>0</v>
      </c>
      <c r="BH123" s="114">
        <f>$D123*IF(BH$29&gt;'Inputs &amp; Summary'!$D$5,0,IF(BH$29&gt;VLOOKUP($G123,Lists!$J$17:$K$21,2),IF($M123=Lists!$H$3,IF($K123&lt;1,(($S123/$K123)*((1+'Inputs &amp; Summary'!$D$7)^BH$29)),((INT(BH$29/$K123)-INT((BH$29-1)/$K123))*$S123*((1+'Inputs &amp; Summary'!$D$7)^BH$29))),(_xlfn.WEIBULL.DIST(BH$29,$L123,$K123,FALSE)*$S123*((1+'Inputs &amp; Summary'!$D$7)^BH$29))),IF($M123=Lists!$H$3,IF($K123&lt;1,((($R123*(1-$E123)+$Q123*(1-$F123))/$K123)*((1+'Inputs &amp; Summary'!$D$7)^BH$29)),((INT(BH$29/$K123)-INT((BH$29-1)/$K123))*($R123*(1-$E123)+$Q123*(1-$F123))*((1+'Inputs &amp; Summary'!$D$7)^BH$29))),((_xlfn.WEIBULL.DIST(BH$29,$L123,$K123,FALSE)*($R123*(1-$E123)+$Q123*(1-$F123))*((1+'Inputs &amp; Summary'!$D$7)^BH$29))))))</f>
        <v>0</v>
      </c>
      <c r="BI123" s="114">
        <f>$D123*IF(BI$29&gt;'Inputs &amp; Summary'!$D$5,0,IF(BI$29&gt;VLOOKUP($G123,Lists!$J$17:$K$21,2),IF($M123=Lists!$H$3,IF($K123&lt;1,(($S123/$K123)*((1+'Inputs &amp; Summary'!$D$7)^BI$29)),((INT(BI$29/$K123)-INT((BI$29-1)/$K123))*$S123*((1+'Inputs &amp; Summary'!$D$7)^BI$29))),(_xlfn.WEIBULL.DIST(BI$29,$L123,$K123,FALSE)*$S123*((1+'Inputs &amp; Summary'!$D$7)^BI$29))),IF($M123=Lists!$H$3,IF($K123&lt;1,((($R123*(1-$E123)+$Q123*(1-$F123))/$K123)*((1+'Inputs &amp; Summary'!$D$7)^BI$29)),((INT(BI$29/$K123)-INT((BI$29-1)/$K123))*($R123*(1-$E123)+$Q123*(1-$F123))*((1+'Inputs &amp; Summary'!$D$7)^BI$29))),((_xlfn.WEIBULL.DIST(BI$29,$L123,$K123,FALSE)*($R123*(1-$E123)+$Q123*(1-$F123))*((1+'Inputs &amp; Summary'!$D$7)^BI$29))))))</f>
        <v>0</v>
      </c>
      <c r="BJ123" s="114">
        <f>$D123*IF(BJ$29&gt;'Inputs &amp; Summary'!$D$5,0,IF(BJ$29&gt;VLOOKUP($G123,Lists!$J$17:$K$21,2),IF($M123=Lists!$H$3,IF($K123&lt;1,(($S123/$K123)*((1+'Inputs &amp; Summary'!$D$7)^BJ$29)),((INT(BJ$29/$K123)-INT((BJ$29-1)/$K123))*$S123*((1+'Inputs &amp; Summary'!$D$7)^BJ$29))),(_xlfn.WEIBULL.DIST(BJ$29,$L123,$K123,FALSE)*$S123*((1+'Inputs &amp; Summary'!$D$7)^BJ$29))),IF($M123=Lists!$H$3,IF($K123&lt;1,((($R123*(1-$E123)+$Q123*(1-$F123))/$K123)*((1+'Inputs &amp; Summary'!$D$7)^BJ$29)),((INT(BJ$29/$K123)-INT((BJ$29-1)/$K123))*($R123*(1-$E123)+$Q123*(1-$F123))*((1+'Inputs &amp; Summary'!$D$7)^BJ$29))),((_xlfn.WEIBULL.DIST(BJ$29,$L123,$K123,FALSE)*($R123*(1-$E123)+$Q123*(1-$F123))*((1+'Inputs &amp; Summary'!$D$7)^BJ$29))))))</f>
        <v>0</v>
      </c>
      <c r="BK123" s="114">
        <f>$D123*IF(BK$29&gt;'Inputs &amp; Summary'!$D$5,0,IF(BK$29&gt;VLOOKUP($G123,Lists!$J$17:$K$21,2),IF($M123=Lists!$H$3,IF($K123&lt;1,(($S123/$K123)*((1+'Inputs &amp; Summary'!$D$7)^BK$29)),((INT(BK$29/$K123)-INT((BK$29-1)/$K123))*$S123*((1+'Inputs &amp; Summary'!$D$7)^BK$29))),(_xlfn.WEIBULL.DIST(BK$29,$L123,$K123,FALSE)*$S123*((1+'Inputs &amp; Summary'!$D$7)^BK$29))),IF($M123=Lists!$H$3,IF($K123&lt;1,((($R123*(1-$E123)+$Q123*(1-$F123))/$K123)*((1+'Inputs &amp; Summary'!$D$7)^BK$29)),((INT(BK$29/$K123)-INT((BK$29-1)/$K123))*($R123*(1-$E123)+$Q123*(1-$F123))*((1+'Inputs &amp; Summary'!$D$7)^BK$29))),((_xlfn.WEIBULL.DIST(BK$29,$L123,$K123,FALSE)*($R123*(1-$E123)+$Q123*(1-$F123))*((1+'Inputs &amp; Summary'!$D$7)^BK$29))))))</f>
        <v>0</v>
      </c>
      <c r="BL123" s="114">
        <f>$D123*IF(BL$29&gt;'Inputs &amp; Summary'!$D$5,0,IF(BL$29&gt;VLOOKUP($G123,Lists!$J$17:$K$21,2),IF($M123=Lists!$H$3,IF($K123&lt;1,(($S123/$K123)*((1+'Inputs &amp; Summary'!$D$7)^BL$29)),((INT(BL$29/$K123)-INT((BL$29-1)/$K123))*$S123*((1+'Inputs &amp; Summary'!$D$7)^BL$29))),(_xlfn.WEIBULL.DIST(BL$29,$L123,$K123,FALSE)*$S123*((1+'Inputs &amp; Summary'!$D$7)^BL$29))),IF($M123=Lists!$H$3,IF($K123&lt;1,((($R123*(1-$E123)+$Q123*(1-$F123))/$K123)*((1+'Inputs &amp; Summary'!$D$7)^BL$29)),((INT(BL$29/$K123)-INT((BL$29-1)/$K123))*($R123*(1-$E123)+$Q123*(1-$F123))*((1+'Inputs &amp; Summary'!$D$7)^BL$29))),((_xlfn.WEIBULL.DIST(BL$29,$L123,$K123,FALSE)*($R123*(1-$E123)+$Q123*(1-$F123))*((1+'Inputs &amp; Summary'!$D$7)^BL$29))))))</f>
        <v>0</v>
      </c>
    </row>
    <row r="124" spans="1:64" s="1" customFormat="1" x14ac:dyDescent="0.3">
      <c r="A124" s="79" t="s">
        <v>205</v>
      </c>
      <c r="B124" s="33" t="s">
        <v>152</v>
      </c>
      <c r="C124" s="33" t="s">
        <v>17</v>
      </c>
      <c r="D124" s="68">
        <f>IF($B$21=Lists!$I$3,0,IF($B$21=Lists!$I$5,0,1))</f>
        <v>0</v>
      </c>
      <c r="E124" s="68">
        <v>0</v>
      </c>
      <c r="F124" s="68">
        <v>0</v>
      </c>
      <c r="G124" s="213" t="s">
        <v>432</v>
      </c>
      <c r="H124" s="34" t="s">
        <v>288</v>
      </c>
      <c r="I124" s="34" t="s">
        <v>99</v>
      </c>
      <c r="J124" s="33">
        <f>VLOOKUP(I124,'Labor Rates'!$A$1:$B$16,2)</f>
        <v>24.03846153846154</v>
      </c>
      <c r="K124" s="35">
        <v>20</v>
      </c>
      <c r="L124" s="35">
        <v>1</v>
      </c>
      <c r="M124" s="36" t="s">
        <v>249</v>
      </c>
      <c r="N124" s="84">
        <f>'Inputs &amp; Summary'!$D$30</f>
        <v>1</v>
      </c>
      <c r="O124" s="35">
        <v>1</v>
      </c>
      <c r="P124" s="5">
        <v>0</v>
      </c>
      <c r="Q124" s="73">
        <f t="shared" si="16"/>
        <v>24.03846153846154</v>
      </c>
      <c r="R124" s="73">
        <f t="shared" si="17"/>
        <v>0</v>
      </c>
      <c r="S124" s="74">
        <f t="shared" si="18"/>
        <v>0</v>
      </c>
      <c r="T124" s="88"/>
      <c r="U124" s="80"/>
      <c r="V124" s="87">
        <f t="shared" si="19"/>
        <v>0</v>
      </c>
      <c r="W124" s="87">
        <f>NPV('Inputs &amp; Summary'!$D$6,Y124:BL124)</f>
        <v>0</v>
      </c>
      <c r="X124" s="90">
        <f t="shared" si="20"/>
        <v>0</v>
      </c>
      <c r="Y124" s="114">
        <f>$D124*IF(Y$29&gt;'Inputs &amp; Summary'!$D$5,0,IF(Y$29&gt;VLOOKUP($G124,Lists!$J$17:$K$21,2),IF($M124=Lists!$H$3,IF($K124&lt;1,(($S124/$K124)*((1+'Inputs &amp; Summary'!$D$7)^Y$29)),((INT(Y$29/$K124)-INT((Y$29-1)/$K124))*$S124*((1+'Inputs &amp; Summary'!$D$7)^Y$29))),(_xlfn.WEIBULL.DIST(Y$29,$L124,$K124,FALSE)*$S124*((1+'Inputs &amp; Summary'!$D$7)^Y$29))),IF($M124=Lists!$H$3,IF($K124&lt;1,((($R124*(1-$E124)+$Q124*(1-$F124))/$K124)*((1+'Inputs &amp; Summary'!$D$7)^Y$29)),((INT(Y$29/$K124)-INT((Y$29-1)/$K124))*($R124*(1-$E124)+$Q124*(1-$F124))*((1+'Inputs &amp; Summary'!$D$7)^Y$29))),((_xlfn.WEIBULL.DIST(Y$29,$L124,$K124,FALSE)*($R124*(1-$E124)+$Q124*(1-$F124))*((1+'Inputs &amp; Summary'!$D$7)^Y$29))))))</f>
        <v>0</v>
      </c>
      <c r="Z124" s="114">
        <f>$D124*IF(Z$29&gt;'Inputs &amp; Summary'!$D$5,0,IF(Z$29&gt;VLOOKUP($G124,Lists!$J$17:$K$21,2),IF($M124=Lists!$H$3,IF($K124&lt;1,(($S124/$K124)*((1+'Inputs &amp; Summary'!$D$7)^Z$29)),((INT(Z$29/$K124)-INT((Z$29-1)/$K124))*$S124*((1+'Inputs &amp; Summary'!$D$7)^Z$29))),(_xlfn.WEIBULL.DIST(Z$29,$L124,$K124,FALSE)*$S124*((1+'Inputs &amp; Summary'!$D$7)^Z$29))),IF($M124=Lists!$H$3,IF($K124&lt;1,((($R124*(1-$E124)+$Q124*(1-$F124))/$K124)*((1+'Inputs &amp; Summary'!$D$7)^Z$29)),((INT(Z$29/$K124)-INT((Z$29-1)/$K124))*($R124*(1-$E124)+$Q124*(1-$F124))*((1+'Inputs &amp; Summary'!$D$7)^Z$29))),((_xlfn.WEIBULL.DIST(Z$29,$L124,$K124,FALSE)*($R124*(1-$E124)+$Q124*(1-$F124))*((1+'Inputs &amp; Summary'!$D$7)^Z$29))))))</f>
        <v>0</v>
      </c>
      <c r="AA124" s="114">
        <f>$D124*IF(AA$29&gt;'Inputs &amp; Summary'!$D$5,0,IF(AA$29&gt;VLOOKUP($G124,Lists!$J$17:$K$21,2),IF($M124=Lists!$H$3,IF($K124&lt;1,(($S124/$K124)*((1+'Inputs &amp; Summary'!$D$7)^AA$29)),((INT(AA$29/$K124)-INT((AA$29-1)/$K124))*$S124*((1+'Inputs &amp; Summary'!$D$7)^AA$29))),(_xlfn.WEIBULL.DIST(AA$29,$L124,$K124,FALSE)*$S124*((1+'Inputs &amp; Summary'!$D$7)^AA$29))),IF($M124=Lists!$H$3,IF($K124&lt;1,((($R124*(1-$E124)+$Q124*(1-$F124))/$K124)*((1+'Inputs &amp; Summary'!$D$7)^AA$29)),((INT(AA$29/$K124)-INT((AA$29-1)/$K124))*($R124*(1-$E124)+$Q124*(1-$F124))*((1+'Inputs &amp; Summary'!$D$7)^AA$29))),((_xlfn.WEIBULL.DIST(AA$29,$L124,$K124,FALSE)*($R124*(1-$E124)+$Q124*(1-$F124))*((1+'Inputs &amp; Summary'!$D$7)^AA$29))))))</f>
        <v>0</v>
      </c>
      <c r="AB124" s="114">
        <f>$D124*IF(AB$29&gt;'Inputs &amp; Summary'!$D$5,0,IF(AB$29&gt;VLOOKUP($G124,Lists!$J$17:$K$21,2),IF($M124=Lists!$H$3,IF($K124&lt;1,(($S124/$K124)*((1+'Inputs &amp; Summary'!$D$7)^AB$29)),((INT(AB$29/$K124)-INT((AB$29-1)/$K124))*$S124*((1+'Inputs &amp; Summary'!$D$7)^AB$29))),(_xlfn.WEIBULL.DIST(AB$29,$L124,$K124,FALSE)*$S124*((1+'Inputs &amp; Summary'!$D$7)^AB$29))),IF($M124=Lists!$H$3,IF($K124&lt;1,((($R124*(1-$E124)+$Q124*(1-$F124))/$K124)*((1+'Inputs &amp; Summary'!$D$7)^AB$29)),((INT(AB$29/$K124)-INT((AB$29-1)/$K124))*($R124*(1-$E124)+$Q124*(1-$F124))*((1+'Inputs &amp; Summary'!$D$7)^AB$29))),((_xlfn.WEIBULL.DIST(AB$29,$L124,$K124,FALSE)*($R124*(1-$E124)+$Q124*(1-$F124))*((1+'Inputs &amp; Summary'!$D$7)^AB$29))))))</f>
        <v>0</v>
      </c>
      <c r="AC124" s="114">
        <f>$D124*IF(AC$29&gt;'Inputs &amp; Summary'!$D$5,0,IF(AC$29&gt;VLOOKUP($G124,Lists!$J$17:$K$21,2),IF($M124=Lists!$H$3,IF($K124&lt;1,(($S124/$K124)*((1+'Inputs &amp; Summary'!$D$7)^AC$29)),((INT(AC$29/$K124)-INT((AC$29-1)/$K124))*$S124*((1+'Inputs &amp; Summary'!$D$7)^AC$29))),(_xlfn.WEIBULL.DIST(AC$29,$L124,$K124,FALSE)*$S124*((1+'Inputs &amp; Summary'!$D$7)^AC$29))),IF($M124=Lists!$H$3,IF($K124&lt;1,((($R124*(1-$E124)+$Q124*(1-$F124))/$K124)*((1+'Inputs &amp; Summary'!$D$7)^AC$29)),((INT(AC$29/$K124)-INT((AC$29-1)/$K124))*($R124*(1-$E124)+$Q124*(1-$F124))*((1+'Inputs &amp; Summary'!$D$7)^AC$29))),((_xlfn.WEIBULL.DIST(AC$29,$L124,$K124,FALSE)*($R124*(1-$E124)+$Q124*(1-$F124))*((1+'Inputs &amp; Summary'!$D$7)^AC$29))))))</f>
        <v>0</v>
      </c>
      <c r="AD124" s="114">
        <f>$D124*IF(AD$29&gt;'Inputs &amp; Summary'!$D$5,0,IF(AD$29&gt;VLOOKUP($G124,Lists!$J$17:$K$21,2),IF($M124=Lists!$H$3,IF($K124&lt;1,(($S124/$K124)*((1+'Inputs &amp; Summary'!$D$7)^AD$29)),((INT(AD$29/$K124)-INT((AD$29-1)/$K124))*$S124*((1+'Inputs &amp; Summary'!$D$7)^AD$29))),(_xlfn.WEIBULL.DIST(AD$29,$L124,$K124,FALSE)*$S124*((1+'Inputs &amp; Summary'!$D$7)^AD$29))),IF($M124=Lists!$H$3,IF($K124&lt;1,((($R124*(1-$E124)+$Q124*(1-$F124))/$K124)*((1+'Inputs &amp; Summary'!$D$7)^AD$29)),((INT(AD$29/$K124)-INT((AD$29-1)/$K124))*($R124*(1-$E124)+$Q124*(1-$F124))*((1+'Inputs &amp; Summary'!$D$7)^AD$29))),((_xlfn.WEIBULL.DIST(AD$29,$L124,$K124,FALSE)*($R124*(1-$E124)+$Q124*(1-$F124))*((1+'Inputs &amp; Summary'!$D$7)^AD$29))))))</f>
        <v>0</v>
      </c>
      <c r="AE124" s="114">
        <f>$D124*IF(AE$29&gt;'Inputs &amp; Summary'!$D$5,0,IF(AE$29&gt;VLOOKUP($G124,Lists!$J$17:$K$21,2),IF($M124=Lists!$H$3,IF($K124&lt;1,(($S124/$K124)*((1+'Inputs &amp; Summary'!$D$7)^AE$29)),((INT(AE$29/$K124)-INT((AE$29-1)/$K124))*$S124*((1+'Inputs &amp; Summary'!$D$7)^AE$29))),(_xlfn.WEIBULL.DIST(AE$29,$L124,$K124,FALSE)*$S124*((1+'Inputs &amp; Summary'!$D$7)^AE$29))),IF($M124=Lists!$H$3,IF($K124&lt;1,((($R124*(1-$E124)+$Q124*(1-$F124))/$K124)*((1+'Inputs &amp; Summary'!$D$7)^AE$29)),((INT(AE$29/$K124)-INT((AE$29-1)/$K124))*($R124*(1-$E124)+$Q124*(1-$F124))*((1+'Inputs &amp; Summary'!$D$7)^AE$29))),((_xlfn.WEIBULL.DIST(AE$29,$L124,$K124,FALSE)*($R124*(1-$E124)+$Q124*(1-$F124))*((1+'Inputs &amp; Summary'!$D$7)^AE$29))))))</f>
        <v>0</v>
      </c>
      <c r="AF124" s="114">
        <f>$D124*IF(AF$29&gt;'Inputs &amp; Summary'!$D$5,0,IF(AF$29&gt;VLOOKUP($G124,Lists!$J$17:$K$21,2),IF($M124=Lists!$H$3,IF($K124&lt;1,(($S124/$K124)*((1+'Inputs &amp; Summary'!$D$7)^AF$29)),((INT(AF$29/$K124)-INT((AF$29-1)/$K124))*$S124*((1+'Inputs &amp; Summary'!$D$7)^AF$29))),(_xlfn.WEIBULL.DIST(AF$29,$L124,$K124,FALSE)*$S124*((1+'Inputs &amp; Summary'!$D$7)^AF$29))),IF($M124=Lists!$H$3,IF($K124&lt;1,((($R124*(1-$E124)+$Q124*(1-$F124))/$K124)*((1+'Inputs &amp; Summary'!$D$7)^AF$29)),((INT(AF$29/$K124)-INT((AF$29-1)/$K124))*($R124*(1-$E124)+$Q124*(1-$F124))*((1+'Inputs &amp; Summary'!$D$7)^AF$29))),((_xlfn.WEIBULL.DIST(AF$29,$L124,$K124,FALSE)*($R124*(1-$E124)+$Q124*(1-$F124))*((1+'Inputs &amp; Summary'!$D$7)^AF$29))))))</f>
        <v>0</v>
      </c>
      <c r="AG124" s="114">
        <f>$D124*IF(AG$29&gt;'Inputs &amp; Summary'!$D$5,0,IF(AG$29&gt;VLOOKUP($G124,Lists!$J$17:$K$21,2),IF($M124=Lists!$H$3,IF($K124&lt;1,(($S124/$K124)*((1+'Inputs &amp; Summary'!$D$7)^AG$29)),((INT(AG$29/$K124)-INT((AG$29-1)/$K124))*$S124*((1+'Inputs &amp; Summary'!$D$7)^AG$29))),(_xlfn.WEIBULL.DIST(AG$29,$L124,$K124,FALSE)*$S124*((1+'Inputs &amp; Summary'!$D$7)^AG$29))),IF($M124=Lists!$H$3,IF($K124&lt;1,((($R124*(1-$E124)+$Q124*(1-$F124))/$K124)*((1+'Inputs &amp; Summary'!$D$7)^AG$29)),((INT(AG$29/$K124)-INT((AG$29-1)/$K124))*($R124*(1-$E124)+$Q124*(1-$F124))*((1+'Inputs &amp; Summary'!$D$7)^AG$29))),((_xlfn.WEIBULL.DIST(AG$29,$L124,$K124,FALSE)*($R124*(1-$E124)+$Q124*(1-$F124))*((1+'Inputs &amp; Summary'!$D$7)^AG$29))))))</f>
        <v>0</v>
      </c>
      <c r="AH124" s="114">
        <f>$D124*IF(AH$29&gt;'Inputs &amp; Summary'!$D$5,0,IF(AH$29&gt;VLOOKUP($G124,Lists!$J$17:$K$21,2),IF($M124=Lists!$H$3,IF($K124&lt;1,(($S124/$K124)*((1+'Inputs &amp; Summary'!$D$7)^AH$29)),((INT(AH$29/$K124)-INT((AH$29-1)/$K124))*$S124*((1+'Inputs &amp; Summary'!$D$7)^AH$29))),(_xlfn.WEIBULL.DIST(AH$29,$L124,$K124,FALSE)*$S124*((1+'Inputs &amp; Summary'!$D$7)^AH$29))),IF($M124=Lists!$H$3,IF($K124&lt;1,((($R124*(1-$E124)+$Q124*(1-$F124))/$K124)*((1+'Inputs &amp; Summary'!$D$7)^AH$29)),((INT(AH$29/$K124)-INT((AH$29-1)/$K124))*($R124*(1-$E124)+$Q124*(1-$F124))*((1+'Inputs &amp; Summary'!$D$7)^AH$29))),((_xlfn.WEIBULL.DIST(AH$29,$L124,$K124,FALSE)*($R124*(1-$E124)+$Q124*(1-$F124))*((1+'Inputs &amp; Summary'!$D$7)^AH$29))))))</f>
        <v>0</v>
      </c>
      <c r="AI124" s="114">
        <f>$D124*IF(AI$29&gt;'Inputs &amp; Summary'!$D$5,0,IF(AI$29&gt;VLOOKUP($G124,Lists!$J$17:$K$21,2),IF($M124=Lists!$H$3,IF($K124&lt;1,(($S124/$K124)*((1+'Inputs &amp; Summary'!$D$7)^AI$29)),((INT(AI$29/$K124)-INT((AI$29-1)/$K124))*$S124*((1+'Inputs &amp; Summary'!$D$7)^AI$29))),(_xlfn.WEIBULL.DIST(AI$29,$L124,$K124,FALSE)*$S124*((1+'Inputs &amp; Summary'!$D$7)^AI$29))),IF($M124=Lists!$H$3,IF($K124&lt;1,((($R124*(1-$E124)+$Q124*(1-$F124))/$K124)*((1+'Inputs &amp; Summary'!$D$7)^AI$29)),((INT(AI$29/$K124)-INT((AI$29-1)/$K124))*($R124*(1-$E124)+$Q124*(1-$F124))*((1+'Inputs &amp; Summary'!$D$7)^AI$29))),((_xlfn.WEIBULL.DIST(AI$29,$L124,$K124,FALSE)*($R124*(1-$E124)+$Q124*(1-$F124))*((1+'Inputs &amp; Summary'!$D$7)^AI$29))))))</f>
        <v>0</v>
      </c>
      <c r="AJ124" s="114">
        <f>$D124*IF(AJ$29&gt;'Inputs &amp; Summary'!$D$5,0,IF(AJ$29&gt;VLOOKUP($G124,Lists!$J$17:$K$21,2),IF($M124=Lists!$H$3,IF($K124&lt;1,(($S124/$K124)*((1+'Inputs &amp; Summary'!$D$7)^AJ$29)),((INT(AJ$29/$K124)-INT((AJ$29-1)/$K124))*$S124*((1+'Inputs &amp; Summary'!$D$7)^AJ$29))),(_xlfn.WEIBULL.DIST(AJ$29,$L124,$K124,FALSE)*$S124*((1+'Inputs &amp; Summary'!$D$7)^AJ$29))),IF($M124=Lists!$H$3,IF($K124&lt;1,((($R124*(1-$E124)+$Q124*(1-$F124))/$K124)*((1+'Inputs &amp; Summary'!$D$7)^AJ$29)),((INT(AJ$29/$K124)-INT((AJ$29-1)/$K124))*($R124*(1-$E124)+$Q124*(1-$F124))*((1+'Inputs &amp; Summary'!$D$7)^AJ$29))),((_xlfn.WEIBULL.DIST(AJ$29,$L124,$K124,FALSE)*($R124*(1-$E124)+$Q124*(1-$F124))*((1+'Inputs &amp; Summary'!$D$7)^AJ$29))))))</f>
        <v>0</v>
      </c>
      <c r="AK124" s="114">
        <f>$D124*IF(AK$29&gt;'Inputs &amp; Summary'!$D$5,0,IF(AK$29&gt;VLOOKUP($G124,Lists!$J$17:$K$21,2),IF($M124=Lists!$H$3,IF($K124&lt;1,(($S124/$K124)*((1+'Inputs &amp; Summary'!$D$7)^AK$29)),((INT(AK$29/$K124)-INT((AK$29-1)/$K124))*$S124*((1+'Inputs &amp; Summary'!$D$7)^AK$29))),(_xlfn.WEIBULL.DIST(AK$29,$L124,$K124,FALSE)*$S124*((1+'Inputs &amp; Summary'!$D$7)^AK$29))),IF($M124=Lists!$H$3,IF($K124&lt;1,((($R124*(1-$E124)+$Q124*(1-$F124))/$K124)*((1+'Inputs &amp; Summary'!$D$7)^AK$29)),((INT(AK$29/$K124)-INT((AK$29-1)/$K124))*($R124*(1-$E124)+$Q124*(1-$F124))*((1+'Inputs &amp; Summary'!$D$7)^AK$29))),((_xlfn.WEIBULL.DIST(AK$29,$L124,$K124,FALSE)*($R124*(1-$E124)+$Q124*(1-$F124))*((1+'Inputs &amp; Summary'!$D$7)^AK$29))))))</f>
        <v>0</v>
      </c>
      <c r="AL124" s="114">
        <f>$D124*IF(AL$29&gt;'Inputs &amp; Summary'!$D$5,0,IF(AL$29&gt;VLOOKUP($G124,Lists!$J$17:$K$21,2),IF($M124=Lists!$H$3,IF($K124&lt;1,(($S124/$K124)*((1+'Inputs &amp; Summary'!$D$7)^AL$29)),((INT(AL$29/$K124)-INT((AL$29-1)/$K124))*$S124*((1+'Inputs &amp; Summary'!$D$7)^AL$29))),(_xlfn.WEIBULL.DIST(AL$29,$L124,$K124,FALSE)*$S124*((1+'Inputs &amp; Summary'!$D$7)^AL$29))),IF($M124=Lists!$H$3,IF($K124&lt;1,((($R124*(1-$E124)+$Q124*(1-$F124))/$K124)*((1+'Inputs &amp; Summary'!$D$7)^AL$29)),((INT(AL$29/$K124)-INT((AL$29-1)/$K124))*($R124*(1-$E124)+$Q124*(1-$F124))*((1+'Inputs &amp; Summary'!$D$7)^AL$29))),((_xlfn.WEIBULL.DIST(AL$29,$L124,$K124,FALSE)*($R124*(1-$E124)+$Q124*(1-$F124))*((1+'Inputs &amp; Summary'!$D$7)^AL$29))))))</f>
        <v>0</v>
      </c>
      <c r="AM124" s="114">
        <f>$D124*IF(AM$29&gt;'Inputs &amp; Summary'!$D$5,0,IF(AM$29&gt;VLOOKUP($G124,Lists!$J$17:$K$21,2),IF($M124=Lists!$H$3,IF($K124&lt;1,(($S124/$K124)*((1+'Inputs &amp; Summary'!$D$7)^AM$29)),((INT(AM$29/$K124)-INT((AM$29-1)/$K124))*$S124*((1+'Inputs &amp; Summary'!$D$7)^AM$29))),(_xlfn.WEIBULL.DIST(AM$29,$L124,$K124,FALSE)*$S124*((1+'Inputs &amp; Summary'!$D$7)^AM$29))),IF($M124=Lists!$H$3,IF($K124&lt;1,((($R124*(1-$E124)+$Q124*(1-$F124))/$K124)*((1+'Inputs &amp; Summary'!$D$7)^AM$29)),((INT(AM$29/$K124)-INT((AM$29-1)/$K124))*($R124*(1-$E124)+$Q124*(1-$F124))*((1+'Inputs &amp; Summary'!$D$7)^AM$29))),((_xlfn.WEIBULL.DIST(AM$29,$L124,$K124,FALSE)*($R124*(1-$E124)+$Q124*(1-$F124))*((1+'Inputs &amp; Summary'!$D$7)^AM$29))))))</f>
        <v>0</v>
      </c>
      <c r="AN124" s="114">
        <f>$D124*IF(AN$29&gt;'Inputs &amp; Summary'!$D$5,0,IF(AN$29&gt;VLOOKUP($G124,Lists!$J$17:$K$21,2),IF($M124=Lists!$H$3,IF($K124&lt;1,(($S124/$K124)*((1+'Inputs &amp; Summary'!$D$7)^AN$29)),((INT(AN$29/$K124)-INT((AN$29-1)/$K124))*$S124*((1+'Inputs &amp; Summary'!$D$7)^AN$29))),(_xlfn.WEIBULL.DIST(AN$29,$L124,$K124,FALSE)*$S124*((1+'Inputs &amp; Summary'!$D$7)^AN$29))),IF($M124=Lists!$H$3,IF($K124&lt;1,((($R124*(1-$E124)+$Q124*(1-$F124))/$K124)*((1+'Inputs &amp; Summary'!$D$7)^AN$29)),((INT(AN$29/$K124)-INT((AN$29-1)/$K124))*($R124*(1-$E124)+$Q124*(1-$F124))*((1+'Inputs &amp; Summary'!$D$7)^AN$29))),((_xlfn.WEIBULL.DIST(AN$29,$L124,$K124,FALSE)*($R124*(1-$E124)+$Q124*(1-$F124))*((1+'Inputs &amp; Summary'!$D$7)^AN$29))))))</f>
        <v>0</v>
      </c>
      <c r="AO124" s="114">
        <f>$D124*IF(AO$29&gt;'Inputs &amp; Summary'!$D$5,0,IF(AO$29&gt;VLOOKUP($G124,Lists!$J$17:$K$21,2),IF($M124=Lists!$H$3,IF($K124&lt;1,(($S124/$K124)*((1+'Inputs &amp; Summary'!$D$7)^AO$29)),((INT(AO$29/$K124)-INT((AO$29-1)/$K124))*$S124*((1+'Inputs &amp; Summary'!$D$7)^AO$29))),(_xlfn.WEIBULL.DIST(AO$29,$L124,$K124,FALSE)*$S124*((1+'Inputs &amp; Summary'!$D$7)^AO$29))),IF($M124=Lists!$H$3,IF($K124&lt;1,((($R124*(1-$E124)+$Q124*(1-$F124))/$K124)*((1+'Inputs &amp; Summary'!$D$7)^AO$29)),((INT(AO$29/$K124)-INT((AO$29-1)/$K124))*($R124*(1-$E124)+$Q124*(1-$F124))*((1+'Inputs &amp; Summary'!$D$7)^AO$29))),((_xlfn.WEIBULL.DIST(AO$29,$L124,$K124,FALSE)*($R124*(1-$E124)+$Q124*(1-$F124))*((1+'Inputs &amp; Summary'!$D$7)^AO$29))))))</f>
        <v>0</v>
      </c>
      <c r="AP124" s="114">
        <f>$D124*IF(AP$29&gt;'Inputs &amp; Summary'!$D$5,0,IF(AP$29&gt;VLOOKUP($G124,Lists!$J$17:$K$21,2),IF($M124=Lists!$H$3,IF($K124&lt;1,(($S124/$K124)*((1+'Inputs &amp; Summary'!$D$7)^AP$29)),((INT(AP$29/$K124)-INT((AP$29-1)/$K124))*$S124*((1+'Inputs &amp; Summary'!$D$7)^AP$29))),(_xlfn.WEIBULL.DIST(AP$29,$L124,$K124,FALSE)*$S124*((1+'Inputs &amp; Summary'!$D$7)^AP$29))),IF($M124=Lists!$H$3,IF($K124&lt;1,((($R124*(1-$E124)+$Q124*(1-$F124))/$K124)*((1+'Inputs &amp; Summary'!$D$7)^AP$29)),((INT(AP$29/$K124)-INT((AP$29-1)/$K124))*($R124*(1-$E124)+$Q124*(1-$F124))*((1+'Inputs &amp; Summary'!$D$7)^AP$29))),((_xlfn.WEIBULL.DIST(AP$29,$L124,$K124,FALSE)*($R124*(1-$E124)+$Q124*(1-$F124))*((1+'Inputs &amp; Summary'!$D$7)^AP$29))))))</f>
        <v>0</v>
      </c>
      <c r="AQ124" s="114">
        <f>$D124*IF(AQ$29&gt;'Inputs &amp; Summary'!$D$5,0,IF(AQ$29&gt;VLOOKUP($G124,Lists!$J$17:$K$21,2),IF($M124=Lists!$H$3,IF($K124&lt;1,(($S124/$K124)*((1+'Inputs &amp; Summary'!$D$7)^AQ$29)),((INT(AQ$29/$K124)-INT((AQ$29-1)/$K124))*$S124*((1+'Inputs &amp; Summary'!$D$7)^AQ$29))),(_xlfn.WEIBULL.DIST(AQ$29,$L124,$K124,FALSE)*$S124*((1+'Inputs &amp; Summary'!$D$7)^AQ$29))),IF($M124=Lists!$H$3,IF($K124&lt;1,((($R124*(1-$E124)+$Q124*(1-$F124))/$K124)*((1+'Inputs &amp; Summary'!$D$7)^AQ$29)),((INT(AQ$29/$K124)-INT((AQ$29-1)/$K124))*($R124*(1-$E124)+$Q124*(1-$F124))*((1+'Inputs &amp; Summary'!$D$7)^AQ$29))),((_xlfn.WEIBULL.DIST(AQ$29,$L124,$K124,FALSE)*($R124*(1-$E124)+$Q124*(1-$F124))*((1+'Inputs &amp; Summary'!$D$7)^AQ$29))))))</f>
        <v>0</v>
      </c>
      <c r="AR124" s="114">
        <f>$D124*IF(AR$29&gt;'Inputs &amp; Summary'!$D$5,0,IF(AR$29&gt;VLOOKUP($G124,Lists!$J$17:$K$21,2),IF($M124=Lists!$H$3,IF($K124&lt;1,(($S124/$K124)*((1+'Inputs &amp; Summary'!$D$7)^AR$29)),((INT(AR$29/$K124)-INT((AR$29-1)/$K124))*$S124*((1+'Inputs &amp; Summary'!$D$7)^AR$29))),(_xlfn.WEIBULL.DIST(AR$29,$L124,$K124,FALSE)*$S124*((1+'Inputs &amp; Summary'!$D$7)^AR$29))),IF($M124=Lists!$H$3,IF($K124&lt;1,((($R124*(1-$E124)+$Q124*(1-$F124))/$K124)*((1+'Inputs &amp; Summary'!$D$7)^AR$29)),((INT(AR$29/$K124)-INT((AR$29-1)/$K124))*($R124*(1-$E124)+$Q124*(1-$F124))*((1+'Inputs &amp; Summary'!$D$7)^AR$29))),((_xlfn.WEIBULL.DIST(AR$29,$L124,$K124,FALSE)*($R124*(1-$E124)+$Q124*(1-$F124))*((1+'Inputs &amp; Summary'!$D$7)^AR$29))))))</f>
        <v>0</v>
      </c>
      <c r="AS124" s="114">
        <f>$D124*IF(AS$29&gt;'Inputs &amp; Summary'!$D$5,0,IF(AS$29&gt;VLOOKUP($G124,Lists!$J$17:$K$21,2),IF($M124=Lists!$H$3,IF($K124&lt;1,(($S124/$K124)*((1+'Inputs &amp; Summary'!$D$7)^AS$29)),((INT(AS$29/$K124)-INT((AS$29-1)/$K124))*$S124*((1+'Inputs &amp; Summary'!$D$7)^AS$29))),(_xlfn.WEIBULL.DIST(AS$29,$L124,$K124,FALSE)*$S124*((1+'Inputs &amp; Summary'!$D$7)^AS$29))),IF($M124=Lists!$H$3,IF($K124&lt;1,((($R124*(1-$E124)+$Q124*(1-$F124))/$K124)*((1+'Inputs &amp; Summary'!$D$7)^AS$29)),((INT(AS$29/$K124)-INT((AS$29-1)/$K124))*($R124*(1-$E124)+$Q124*(1-$F124))*((1+'Inputs &amp; Summary'!$D$7)^AS$29))),((_xlfn.WEIBULL.DIST(AS$29,$L124,$K124,FALSE)*($R124*(1-$E124)+$Q124*(1-$F124))*((1+'Inputs &amp; Summary'!$D$7)^AS$29))))))</f>
        <v>0</v>
      </c>
      <c r="AT124" s="114">
        <f>$D124*IF(AT$29&gt;'Inputs &amp; Summary'!$D$5,0,IF(AT$29&gt;VLOOKUP($G124,Lists!$J$17:$K$21,2),IF($M124=Lists!$H$3,IF($K124&lt;1,(($S124/$K124)*((1+'Inputs &amp; Summary'!$D$7)^AT$29)),((INT(AT$29/$K124)-INT((AT$29-1)/$K124))*$S124*((1+'Inputs &amp; Summary'!$D$7)^AT$29))),(_xlfn.WEIBULL.DIST(AT$29,$L124,$K124,FALSE)*$S124*((1+'Inputs &amp; Summary'!$D$7)^AT$29))),IF($M124=Lists!$H$3,IF($K124&lt;1,((($R124*(1-$E124)+$Q124*(1-$F124))/$K124)*((1+'Inputs &amp; Summary'!$D$7)^AT$29)),((INT(AT$29/$K124)-INT((AT$29-1)/$K124))*($R124*(1-$E124)+$Q124*(1-$F124))*((1+'Inputs &amp; Summary'!$D$7)^AT$29))),((_xlfn.WEIBULL.DIST(AT$29,$L124,$K124,FALSE)*($R124*(1-$E124)+$Q124*(1-$F124))*((1+'Inputs &amp; Summary'!$D$7)^AT$29))))))</f>
        <v>0</v>
      </c>
      <c r="AU124" s="114">
        <f>$D124*IF(AU$29&gt;'Inputs &amp; Summary'!$D$5,0,IF(AU$29&gt;VLOOKUP($G124,Lists!$J$17:$K$21,2),IF($M124=Lists!$H$3,IF($K124&lt;1,(($S124/$K124)*((1+'Inputs &amp; Summary'!$D$7)^AU$29)),((INT(AU$29/$K124)-INT((AU$29-1)/$K124))*$S124*((1+'Inputs &amp; Summary'!$D$7)^AU$29))),(_xlfn.WEIBULL.DIST(AU$29,$L124,$K124,FALSE)*$S124*((1+'Inputs &amp; Summary'!$D$7)^AU$29))),IF($M124=Lists!$H$3,IF($K124&lt;1,((($R124*(1-$E124)+$Q124*(1-$F124))/$K124)*((1+'Inputs &amp; Summary'!$D$7)^AU$29)),((INT(AU$29/$K124)-INT((AU$29-1)/$K124))*($R124*(1-$E124)+$Q124*(1-$F124))*((1+'Inputs &amp; Summary'!$D$7)^AU$29))),((_xlfn.WEIBULL.DIST(AU$29,$L124,$K124,FALSE)*($R124*(1-$E124)+$Q124*(1-$F124))*((1+'Inputs &amp; Summary'!$D$7)^AU$29))))))</f>
        <v>0</v>
      </c>
      <c r="AV124" s="114">
        <f>$D124*IF(AV$29&gt;'Inputs &amp; Summary'!$D$5,0,IF(AV$29&gt;VLOOKUP($G124,Lists!$J$17:$K$21,2),IF($M124=Lists!$H$3,IF($K124&lt;1,(($S124/$K124)*((1+'Inputs &amp; Summary'!$D$7)^AV$29)),((INT(AV$29/$K124)-INT((AV$29-1)/$K124))*$S124*((1+'Inputs &amp; Summary'!$D$7)^AV$29))),(_xlfn.WEIBULL.DIST(AV$29,$L124,$K124,FALSE)*$S124*((1+'Inputs &amp; Summary'!$D$7)^AV$29))),IF($M124=Lists!$H$3,IF($K124&lt;1,((($R124*(1-$E124)+$Q124*(1-$F124))/$K124)*((1+'Inputs &amp; Summary'!$D$7)^AV$29)),((INT(AV$29/$K124)-INT((AV$29-1)/$K124))*($R124*(1-$E124)+$Q124*(1-$F124))*((1+'Inputs &amp; Summary'!$D$7)^AV$29))),((_xlfn.WEIBULL.DIST(AV$29,$L124,$K124,FALSE)*($R124*(1-$E124)+$Q124*(1-$F124))*((1+'Inputs &amp; Summary'!$D$7)^AV$29))))))</f>
        <v>0</v>
      </c>
      <c r="AW124" s="114">
        <f>$D124*IF(AW$29&gt;'Inputs &amp; Summary'!$D$5,0,IF(AW$29&gt;VLOOKUP($G124,Lists!$J$17:$K$21,2),IF($M124=Lists!$H$3,IF($K124&lt;1,(($S124/$K124)*((1+'Inputs &amp; Summary'!$D$7)^AW$29)),((INT(AW$29/$K124)-INT((AW$29-1)/$K124))*$S124*((1+'Inputs &amp; Summary'!$D$7)^AW$29))),(_xlfn.WEIBULL.DIST(AW$29,$L124,$K124,FALSE)*$S124*((1+'Inputs &amp; Summary'!$D$7)^AW$29))),IF($M124=Lists!$H$3,IF($K124&lt;1,((($R124*(1-$E124)+$Q124*(1-$F124))/$K124)*((1+'Inputs &amp; Summary'!$D$7)^AW$29)),((INT(AW$29/$K124)-INT((AW$29-1)/$K124))*($R124*(1-$E124)+$Q124*(1-$F124))*((1+'Inputs &amp; Summary'!$D$7)^AW$29))),((_xlfn.WEIBULL.DIST(AW$29,$L124,$K124,FALSE)*($R124*(1-$E124)+$Q124*(1-$F124))*((1+'Inputs &amp; Summary'!$D$7)^AW$29))))))</f>
        <v>0</v>
      </c>
      <c r="AX124" s="114">
        <f>$D124*IF(AX$29&gt;'Inputs &amp; Summary'!$D$5,0,IF(AX$29&gt;VLOOKUP($G124,Lists!$J$17:$K$21,2),IF($M124=Lists!$H$3,IF($K124&lt;1,(($S124/$K124)*((1+'Inputs &amp; Summary'!$D$7)^AX$29)),((INT(AX$29/$K124)-INT((AX$29-1)/$K124))*$S124*((1+'Inputs &amp; Summary'!$D$7)^AX$29))),(_xlfn.WEIBULL.DIST(AX$29,$L124,$K124,FALSE)*$S124*((1+'Inputs &amp; Summary'!$D$7)^AX$29))),IF($M124=Lists!$H$3,IF($K124&lt;1,((($R124*(1-$E124)+$Q124*(1-$F124))/$K124)*((1+'Inputs &amp; Summary'!$D$7)^AX$29)),((INT(AX$29/$K124)-INT((AX$29-1)/$K124))*($R124*(1-$E124)+$Q124*(1-$F124))*((1+'Inputs &amp; Summary'!$D$7)^AX$29))),((_xlfn.WEIBULL.DIST(AX$29,$L124,$K124,FALSE)*($R124*(1-$E124)+$Q124*(1-$F124))*((1+'Inputs &amp; Summary'!$D$7)^AX$29))))))</f>
        <v>0</v>
      </c>
      <c r="AY124" s="114">
        <f>$D124*IF(AY$29&gt;'Inputs &amp; Summary'!$D$5,0,IF(AY$29&gt;VLOOKUP($G124,Lists!$J$17:$K$21,2),IF($M124=Lists!$H$3,IF($K124&lt;1,(($S124/$K124)*((1+'Inputs &amp; Summary'!$D$7)^AY$29)),((INT(AY$29/$K124)-INT((AY$29-1)/$K124))*$S124*((1+'Inputs &amp; Summary'!$D$7)^AY$29))),(_xlfn.WEIBULL.DIST(AY$29,$L124,$K124,FALSE)*$S124*((1+'Inputs &amp; Summary'!$D$7)^AY$29))),IF($M124=Lists!$H$3,IF($K124&lt;1,((($R124*(1-$E124)+$Q124*(1-$F124))/$K124)*((1+'Inputs &amp; Summary'!$D$7)^AY$29)),((INT(AY$29/$K124)-INT((AY$29-1)/$K124))*($R124*(1-$E124)+$Q124*(1-$F124))*((1+'Inputs &amp; Summary'!$D$7)^AY$29))),((_xlfn.WEIBULL.DIST(AY$29,$L124,$K124,FALSE)*($R124*(1-$E124)+$Q124*(1-$F124))*((1+'Inputs &amp; Summary'!$D$7)^AY$29))))))</f>
        <v>0</v>
      </c>
      <c r="AZ124" s="114">
        <f>$D124*IF(AZ$29&gt;'Inputs &amp; Summary'!$D$5,0,IF(AZ$29&gt;VLOOKUP($G124,Lists!$J$17:$K$21,2),IF($M124=Lists!$H$3,IF($K124&lt;1,(($S124/$K124)*((1+'Inputs &amp; Summary'!$D$7)^AZ$29)),((INT(AZ$29/$K124)-INT((AZ$29-1)/$K124))*$S124*((1+'Inputs &amp; Summary'!$D$7)^AZ$29))),(_xlfn.WEIBULL.DIST(AZ$29,$L124,$K124,FALSE)*$S124*((1+'Inputs &amp; Summary'!$D$7)^AZ$29))),IF($M124=Lists!$H$3,IF($K124&lt;1,((($R124*(1-$E124)+$Q124*(1-$F124))/$K124)*((1+'Inputs &amp; Summary'!$D$7)^AZ$29)),((INT(AZ$29/$K124)-INT((AZ$29-1)/$K124))*($R124*(1-$E124)+$Q124*(1-$F124))*((1+'Inputs &amp; Summary'!$D$7)^AZ$29))),((_xlfn.WEIBULL.DIST(AZ$29,$L124,$K124,FALSE)*($R124*(1-$E124)+$Q124*(1-$F124))*((1+'Inputs &amp; Summary'!$D$7)^AZ$29))))))</f>
        <v>0</v>
      </c>
      <c r="BA124" s="114">
        <f>$D124*IF(BA$29&gt;'Inputs &amp; Summary'!$D$5,0,IF(BA$29&gt;VLOOKUP($G124,Lists!$J$17:$K$21,2),IF($M124=Lists!$H$3,IF($K124&lt;1,(($S124/$K124)*((1+'Inputs &amp; Summary'!$D$7)^BA$29)),((INT(BA$29/$K124)-INT((BA$29-1)/$K124))*$S124*((1+'Inputs &amp; Summary'!$D$7)^BA$29))),(_xlfn.WEIBULL.DIST(BA$29,$L124,$K124,FALSE)*$S124*((1+'Inputs &amp; Summary'!$D$7)^BA$29))),IF($M124=Lists!$H$3,IF($K124&lt;1,((($R124*(1-$E124)+$Q124*(1-$F124))/$K124)*((1+'Inputs &amp; Summary'!$D$7)^BA$29)),((INT(BA$29/$K124)-INT((BA$29-1)/$K124))*($R124*(1-$E124)+$Q124*(1-$F124))*((1+'Inputs &amp; Summary'!$D$7)^BA$29))),((_xlfn.WEIBULL.DIST(BA$29,$L124,$K124,FALSE)*($R124*(1-$E124)+$Q124*(1-$F124))*((1+'Inputs &amp; Summary'!$D$7)^BA$29))))))</f>
        <v>0</v>
      </c>
      <c r="BB124" s="114">
        <f>$D124*IF(BB$29&gt;'Inputs &amp; Summary'!$D$5,0,IF(BB$29&gt;VLOOKUP($G124,Lists!$J$17:$K$21,2),IF($M124=Lists!$H$3,IF($K124&lt;1,(($S124/$K124)*((1+'Inputs &amp; Summary'!$D$7)^BB$29)),((INT(BB$29/$K124)-INT((BB$29-1)/$K124))*$S124*((1+'Inputs &amp; Summary'!$D$7)^BB$29))),(_xlfn.WEIBULL.DIST(BB$29,$L124,$K124,FALSE)*$S124*((1+'Inputs &amp; Summary'!$D$7)^BB$29))),IF($M124=Lists!$H$3,IF($K124&lt;1,((($R124*(1-$E124)+$Q124*(1-$F124))/$K124)*((1+'Inputs &amp; Summary'!$D$7)^BB$29)),((INT(BB$29/$K124)-INT((BB$29-1)/$K124))*($R124*(1-$E124)+$Q124*(1-$F124))*((1+'Inputs &amp; Summary'!$D$7)^BB$29))),((_xlfn.WEIBULL.DIST(BB$29,$L124,$K124,FALSE)*($R124*(1-$E124)+$Q124*(1-$F124))*((1+'Inputs &amp; Summary'!$D$7)^BB$29))))))</f>
        <v>0</v>
      </c>
      <c r="BC124" s="114">
        <f>$D124*IF(BC$29&gt;'Inputs &amp; Summary'!$D$5,0,IF(BC$29&gt;VLOOKUP($G124,Lists!$J$17:$K$21,2),IF($M124=Lists!$H$3,IF($K124&lt;1,(($S124/$K124)*((1+'Inputs &amp; Summary'!$D$7)^BC$29)),((INT(BC$29/$K124)-INT((BC$29-1)/$K124))*$S124*((1+'Inputs &amp; Summary'!$D$7)^BC$29))),(_xlfn.WEIBULL.DIST(BC$29,$L124,$K124,FALSE)*$S124*((1+'Inputs &amp; Summary'!$D$7)^BC$29))),IF($M124=Lists!$H$3,IF($K124&lt;1,((($R124*(1-$E124)+$Q124*(1-$F124))/$K124)*((1+'Inputs &amp; Summary'!$D$7)^BC$29)),((INT(BC$29/$K124)-INT((BC$29-1)/$K124))*($R124*(1-$E124)+$Q124*(1-$F124))*((1+'Inputs &amp; Summary'!$D$7)^BC$29))),((_xlfn.WEIBULL.DIST(BC$29,$L124,$K124,FALSE)*($R124*(1-$E124)+$Q124*(1-$F124))*((1+'Inputs &amp; Summary'!$D$7)^BC$29))))))</f>
        <v>0</v>
      </c>
      <c r="BD124" s="114">
        <f>$D124*IF(BD$29&gt;'Inputs &amp; Summary'!$D$5,0,IF(BD$29&gt;VLOOKUP($G124,Lists!$J$17:$K$21,2),IF($M124=Lists!$H$3,IF($K124&lt;1,(($S124/$K124)*((1+'Inputs &amp; Summary'!$D$7)^BD$29)),((INT(BD$29/$K124)-INT((BD$29-1)/$K124))*$S124*((1+'Inputs &amp; Summary'!$D$7)^BD$29))),(_xlfn.WEIBULL.DIST(BD$29,$L124,$K124,FALSE)*$S124*((1+'Inputs &amp; Summary'!$D$7)^BD$29))),IF($M124=Lists!$H$3,IF($K124&lt;1,((($R124*(1-$E124)+$Q124*(1-$F124))/$K124)*((1+'Inputs &amp; Summary'!$D$7)^BD$29)),((INT(BD$29/$K124)-INT((BD$29-1)/$K124))*($R124*(1-$E124)+$Q124*(1-$F124))*((1+'Inputs &amp; Summary'!$D$7)^BD$29))),((_xlfn.WEIBULL.DIST(BD$29,$L124,$K124,FALSE)*($R124*(1-$E124)+$Q124*(1-$F124))*((1+'Inputs &amp; Summary'!$D$7)^BD$29))))))</f>
        <v>0</v>
      </c>
      <c r="BE124" s="114">
        <f>$D124*IF(BE$29&gt;'Inputs &amp; Summary'!$D$5,0,IF(BE$29&gt;VLOOKUP($G124,Lists!$J$17:$K$21,2),IF($M124=Lists!$H$3,IF($K124&lt;1,(($S124/$K124)*((1+'Inputs &amp; Summary'!$D$7)^BE$29)),((INT(BE$29/$K124)-INT((BE$29-1)/$K124))*$S124*((1+'Inputs &amp; Summary'!$D$7)^BE$29))),(_xlfn.WEIBULL.DIST(BE$29,$L124,$K124,FALSE)*$S124*((1+'Inputs &amp; Summary'!$D$7)^BE$29))),IF($M124=Lists!$H$3,IF($K124&lt;1,((($R124*(1-$E124)+$Q124*(1-$F124))/$K124)*((1+'Inputs &amp; Summary'!$D$7)^BE$29)),((INT(BE$29/$K124)-INT((BE$29-1)/$K124))*($R124*(1-$E124)+$Q124*(1-$F124))*((1+'Inputs &amp; Summary'!$D$7)^BE$29))),((_xlfn.WEIBULL.DIST(BE$29,$L124,$K124,FALSE)*($R124*(1-$E124)+$Q124*(1-$F124))*((1+'Inputs &amp; Summary'!$D$7)^BE$29))))))</f>
        <v>0</v>
      </c>
      <c r="BF124" s="114">
        <f>$D124*IF(BF$29&gt;'Inputs &amp; Summary'!$D$5,0,IF(BF$29&gt;VLOOKUP($G124,Lists!$J$17:$K$21,2),IF($M124=Lists!$H$3,IF($K124&lt;1,(($S124/$K124)*((1+'Inputs &amp; Summary'!$D$7)^BF$29)),((INT(BF$29/$K124)-INT((BF$29-1)/$K124))*$S124*((1+'Inputs &amp; Summary'!$D$7)^BF$29))),(_xlfn.WEIBULL.DIST(BF$29,$L124,$K124,FALSE)*$S124*((1+'Inputs &amp; Summary'!$D$7)^BF$29))),IF($M124=Lists!$H$3,IF($K124&lt;1,((($R124*(1-$E124)+$Q124*(1-$F124))/$K124)*((1+'Inputs &amp; Summary'!$D$7)^BF$29)),((INT(BF$29/$K124)-INT((BF$29-1)/$K124))*($R124*(1-$E124)+$Q124*(1-$F124))*((1+'Inputs &amp; Summary'!$D$7)^BF$29))),((_xlfn.WEIBULL.DIST(BF$29,$L124,$K124,FALSE)*($R124*(1-$E124)+$Q124*(1-$F124))*((1+'Inputs &amp; Summary'!$D$7)^BF$29))))))</f>
        <v>0</v>
      </c>
      <c r="BG124" s="114">
        <f>$D124*IF(BG$29&gt;'Inputs &amp; Summary'!$D$5,0,IF(BG$29&gt;VLOOKUP($G124,Lists!$J$17:$K$21,2),IF($M124=Lists!$H$3,IF($K124&lt;1,(($S124/$K124)*((1+'Inputs &amp; Summary'!$D$7)^BG$29)),((INT(BG$29/$K124)-INT((BG$29-1)/$K124))*$S124*((1+'Inputs &amp; Summary'!$D$7)^BG$29))),(_xlfn.WEIBULL.DIST(BG$29,$L124,$K124,FALSE)*$S124*((1+'Inputs &amp; Summary'!$D$7)^BG$29))),IF($M124=Lists!$H$3,IF($K124&lt;1,((($R124*(1-$E124)+$Q124*(1-$F124))/$K124)*((1+'Inputs &amp; Summary'!$D$7)^BG$29)),((INT(BG$29/$K124)-INT((BG$29-1)/$K124))*($R124*(1-$E124)+$Q124*(1-$F124))*((1+'Inputs &amp; Summary'!$D$7)^BG$29))),((_xlfn.WEIBULL.DIST(BG$29,$L124,$K124,FALSE)*($R124*(1-$E124)+$Q124*(1-$F124))*((1+'Inputs &amp; Summary'!$D$7)^BG$29))))))</f>
        <v>0</v>
      </c>
      <c r="BH124" s="114">
        <f>$D124*IF(BH$29&gt;'Inputs &amp; Summary'!$D$5,0,IF(BH$29&gt;VLOOKUP($G124,Lists!$J$17:$K$21,2),IF($M124=Lists!$H$3,IF($K124&lt;1,(($S124/$K124)*((1+'Inputs &amp; Summary'!$D$7)^BH$29)),((INT(BH$29/$K124)-INT((BH$29-1)/$K124))*$S124*((1+'Inputs &amp; Summary'!$D$7)^BH$29))),(_xlfn.WEIBULL.DIST(BH$29,$L124,$K124,FALSE)*$S124*((1+'Inputs &amp; Summary'!$D$7)^BH$29))),IF($M124=Lists!$H$3,IF($K124&lt;1,((($R124*(1-$E124)+$Q124*(1-$F124))/$K124)*((1+'Inputs &amp; Summary'!$D$7)^BH$29)),((INT(BH$29/$K124)-INT((BH$29-1)/$K124))*($R124*(1-$E124)+$Q124*(1-$F124))*((1+'Inputs &amp; Summary'!$D$7)^BH$29))),((_xlfn.WEIBULL.DIST(BH$29,$L124,$K124,FALSE)*($R124*(1-$E124)+$Q124*(1-$F124))*((1+'Inputs &amp; Summary'!$D$7)^BH$29))))))</f>
        <v>0</v>
      </c>
      <c r="BI124" s="114">
        <f>$D124*IF(BI$29&gt;'Inputs &amp; Summary'!$D$5,0,IF(BI$29&gt;VLOOKUP($G124,Lists!$J$17:$K$21,2),IF($M124=Lists!$H$3,IF($K124&lt;1,(($S124/$K124)*((1+'Inputs &amp; Summary'!$D$7)^BI$29)),((INT(BI$29/$K124)-INT((BI$29-1)/$K124))*$S124*((1+'Inputs &amp; Summary'!$D$7)^BI$29))),(_xlfn.WEIBULL.DIST(BI$29,$L124,$K124,FALSE)*$S124*((1+'Inputs &amp; Summary'!$D$7)^BI$29))),IF($M124=Lists!$H$3,IF($K124&lt;1,((($R124*(1-$E124)+$Q124*(1-$F124))/$K124)*((1+'Inputs &amp; Summary'!$D$7)^BI$29)),((INT(BI$29/$K124)-INT((BI$29-1)/$K124))*($R124*(1-$E124)+$Q124*(1-$F124))*((1+'Inputs &amp; Summary'!$D$7)^BI$29))),((_xlfn.WEIBULL.DIST(BI$29,$L124,$K124,FALSE)*($R124*(1-$E124)+$Q124*(1-$F124))*((1+'Inputs &amp; Summary'!$D$7)^BI$29))))))</f>
        <v>0</v>
      </c>
      <c r="BJ124" s="114">
        <f>$D124*IF(BJ$29&gt;'Inputs &amp; Summary'!$D$5,0,IF(BJ$29&gt;VLOOKUP($G124,Lists!$J$17:$K$21,2),IF($M124=Lists!$H$3,IF($K124&lt;1,(($S124/$K124)*((1+'Inputs &amp; Summary'!$D$7)^BJ$29)),((INT(BJ$29/$K124)-INT((BJ$29-1)/$K124))*$S124*((1+'Inputs &amp; Summary'!$D$7)^BJ$29))),(_xlfn.WEIBULL.DIST(BJ$29,$L124,$K124,FALSE)*$S124*((1+'Inputs &amp; Summary'!$D$7)^BJ$29))),IF($M124=Lists!$H$3,IF($K124&lt;1,((($R124*(1-$E124)+$Q124*(1-$F124))/$K124)*((1+'Inputs &amp; Summary'!$D$7)^BJ$29)),((INT(BJ$29/$K124)-INT((BJ$29-1)/$K124))*($R124*(1-$E124)+$Q124*(1-$F124))*((1+'Inputs &amp; Summary'!$D$7)^BJ$29))),((_xlfn.WEIBULL.DIST(BJ$29,$L124,$K124,FALSE)*($R124*(1-$E124)+$Q124*(1-$F124))*((1+'Inputs &amp; Summary'!$D$7)^BJ$29))))))</f>
        <v>0</v>
      </c>
      <c r="BK124" s="114">
        <f>$D124*IF(BK$29&gt;'Inputs &amp; Summary'!$D$5,0,IF(BK$29&gt;VLOOKUP($G124,Lists!$J$17:$K$21,2),IF($M124=Lists!$H$3,IF($K124&lt;1,(($S124/$K124)*((1+'Inputs &amp; Summary'!$D$7)^BK$29)),((INT(BK$29/$K124)-INT((BK$29-1)/$K124))*$S124*((1+'Inputs &amp; Summary'!$D$7)^BK$29))),(_xlfn.WEIBULL.DIST(BK$29,$L124,$K124,FALSE)*$S124*((1+'Inputs &amp; Summary'!$D$7)^BK$29))),IF($M124=Lists!$H$3,IF($K124&lt;1,((($R124*(1-$E124)+$Q124*(1-$F124))/$K124)*((1+'Inputs &amp; Summary'!$D$7)^BK$29)),((INT(BK$29/$K124)-INT((BK$29-1)/$K124))*($R124*(1-$E124)+$Q124*(1-$F124))*((1+'Inputs &amp; Summary'!$D$7)^BK$29))),((_xlfn.WEIBULL.DIST(BK$29,$L124,$K124,FALSE)*($R124*(1-$E124)+$Q124*(1-$F124))*((1+'Inputs &amp; Summary'!$D$7)^BK$29))))))</f>
        <v>0</v>
      </c>
      <c r="BL124" s="114">
        <f>$D124*IF(BL$29&gt;'Inputs &amp; Summary'!$D$5,0,IF(BL$29&gt;VLOOKUP($G124,Lists!$J$17:$K$21,2),IF($M124=Lists!$H$3,IF($K124&lt;1,(($S124/$K124)*((1+'Inputs &amp; Summary'!$D$7)^BL$29)),((INT(BL$29/$K124)-INT((BL$29-1)/$K124))*$S124*((1+'Inputs &amp; Summary'!$D$7)^BL$29))),(_xlfn.WEIBULL.DIST(BL$29,$L124,$K124,FALSE)*$S124*((1+'Inputs &amp; Summary'!$D$7)^BL$29))),IF($M124=Lists!$H$3,IF($K124&lt;1,((($R124*(1-$E124)+$Q124*(1-$F124))/$K124)*((1+'Inputs &amp; Summary'!$D$7)^BL$29)),((INT(BL$29/$K124)-INT((BL$29-1)/$K124))*($R124*(1-$E124)+$Q124*(1-$F124))*((1+'Inputs &amp; Summary'!$D$7)^BL$29))),((_xlfn.WEIBULL.DIST(BL$29,$L124,$K124,FALSE)*($R124*(1-$E124)+$Q124*(1-$F124))*((1+'Inputs &amp; Summary'!$D$7)^BL$29))))))</f>
        <v>0</v>
      </c>
    </row>
    <row r="125" spans="1:64" s="1" customFormat="1" x14ac:dyDescent="0.3">
      <c r="A125" s="79" t="s">
        <v>213</v>
      </c>
      <c r="B125" s="33" t="s">
        <v>152</v>
      </c>
      <c r="C125" s="33" t="s">
        <v>17</v>
      </c>
      <c r="D125" s="68">
        <f>IF($B$21=Lists!$I$3,0,IF($B$21=Lists!$I$5,0,1))</f>
        <v>0</v>
      </c>
      <c r="E125" s="68">
        <v>1</v>
      </c>
      <c r="F125" s="68">
        <v>0</v>
      </c>
      <c r="G125" s="213" t="s">
        <v>432</v>
      </c>
      <c r="H125" s="34" t="s">
        <v>288</v>
      </c>
      <c r="I125" s="34" t="s">
        <v>99</v>
      </c>
      <c r="J125" s="33">
        <f>VLOOKUP(I125,'Labor Rates'!$A$1:$B$16,2)</f>
        <v>24.03846153846154</v>
      </c>
      <c r="K125" s="35">
        <v>20</v>
      </c>
      <c r="L125" s="35">
        <v>1</v>
      </c>
      <c r="M125" s="36" t="s">
        <v>249</v>
      </c>
      <c r="N125" s="84">
        <f>'Inputs &amp; Summary'!$D$30</f>
        <v>1</v>
      </c>
      <c r="O125" s="35">
        <v>1</v>
      </c>
      <c r="P125" s="5">
        <v>120</v>
      </c>
      <c r="Q125" s="73">
        <f t="shared" si="16"/>
        <v>24.03846153846154</v>
      </c>
      <c r="R125" s="73">
        <f t="shared" si="17"/>
        <v>120</v>
      </c>
      <c r="S125" s="74">
        <f t="shared" si="18"/>
        <v>0</v>
      </c>
      <c r="T125" s="88"/>
      <c r="U125" s="80"/>
      <c r="V125" s="87">
        <f t="shared" si="19"/>
        <v>0</v>
      </c>
      <c r="W125" s="87">
        <f>NPV('Inputs &amp; Summary'!$D$6,Y125:BL125)</f>
        <v>0</v>
      </c>
      <c r="X125" s="90">
        <f t="shared" si="20"/>
        <v>0</v>
      </c>
      <c r="Y125" s="114">
        <f>$D125*IF(Y$29&gt;'Inputs &amp; Summary'!$D$5,0,IF(Y$29&gt;VLOOKUP($G125,Lists!$J$17:$K$21,2),IF($M125=Lists!$H$3,IF($K125&lt;1,(($S125/$K125)*((1+'Inputs &amp; Summary'!$D$7)^Y$29)),((INT(Y$29/$K125)-INT((Y$29-1)/$K125))*$S125*((1+'Inputs &amp; Summary'!$D$7)^Y$29))),(_xlfn.WEIBULL.DIST(Y$29,$L125,$K125,FALSE)*$S125*((1+'Inputs &amp; Summary'!$D$7)^Y$29))),IF($M125=Lists!$H$3,IF($K125&lt;1,((($R125*(1-$E125)+$Q125*(1-$F125))/$K125)*((1+'Inputs &amp; Summary'!$D$7)^Y$29)),((INT(Y$29/$K125)-INT((Y$29-1)/$K125))*($R125*(1-$E125)+$Q125*(1-$F125))*((1+'Inputs &amp; Summary'!$D$7)^Y$29))),((_xlfn.WEIBULL.DIST(Y$29,$L125,$K125,FALSE)*($R125*(1-$E125)+$Q125*(1-$F125))*((1+'Inputs &amp; Summary'!$D$7)^Y$29))))))</f>
        <v>0</v>
      </c>
      <c r="Z125" s="114">
        <f>$D125*IF(Z$29&gt;'Inputs &amp; Summary'!$D$5,0,IF(Z$29&gt;VLOOKUP($G125,Lists!$J$17:$K$21,2),IF($M125=Lists!$H$3,IF($K125&lt;1,(($S125/$K125)*((1+'Inputs &amp; Summary'!$D$7)^Z$29)),((INT(Z$29/$K125)-INT((Z$29-1)/$K125))*$S125*((1+'Inputs &amp; Summary'!$D$7)^Z$29))),(_xlfn.WEIBULL.DIST(Z$29,$L125,$K125,FALSE)*$S125*((1+'Inputs &amp; Summary'!$D$7)^Z$29))),IF($M125=Lists!$H$3,IF($K125&lt;1,((($R125*(1-$E125)+$Q125*(1-$F125))/$K125)*((1+'Inputs &amp; Summary'!$D$7)^Z$29)),((INT(Z$29/$K125)-INT((Z$29-1)/$K125))*($R125*(1-$E125)+$Q125*(1-$F125))*((1+'Inputs &amp; Summary'!$D$7)^Z$29))),((_xlfn.WEIBULL.DIST(Z$29,$L125,$K125,FALSE)*($R125*(1-$E125)+$Q125*(1-$F125))*((1+'Inputs &amp; Summary'!$D$7)^Z$29))))))</f>
        <v>0</v>
      </c>
      <c r="AA125" s="114">
        <f>$D125*IF(AA$29&gt;'Inputs &amp; Summary'!$D$5,0,IF(AA$29&gt;VLOOKUP($G125,Lists!$J$17:$K$21,2),IF($M125=Lists!$H$3,IF($K125&lt;1,(($S125/$K125)*((1+'Inputs &amp; Summary'!$D$7)^AA$29)),((INT(AA$29/$K125)-INT((AA$29-1)/$K125))*$S125*((1+'Inputs &amp; Summary'!$D$7)^AA$29))),(_xlfn.WEIBULL.DIST(AA$29,$L125,$K125,FALSE)*$S125*((1+'Inputs &amp; Summary'!$D$7)^AA$29))),IF($M125=Lists!$H$3,IF($K125&lt;1,((($R125*(1-$E125)+$Q125*(1-$F125))/$K125)*((1+'Inputs &amp; Summary'!$D$7)^AA$29)),((INT(AA$29/$K125)-INT((AA$29-1)/$K125))*($R125*(1-$E125)+$Q125*(1-$F125))*((1+'Inputs &amp; Summary'!$D$7)^AA$29))),((_xlfn.WEIBULL.DIST(AA$29,$L125,$K125,FALSE)*($R125*(1-$E125)+$Q125*(1-$F125))*((1+'Inputs &amp; Summary'!$D$7)^AA$29))))))</f>
        <v>0</v>
      </c>
      <c r="AB125" s="114">
        <f>$D125*IF(AB$29&gt;'Inputs &amp; Summary'!$D$5,0,IF(AB$29&gt;VLOOKUP($G125,Lists!$J$17:$K$21,2),IF($M125=Lists!$H$3,IF($K125&lt;1,(($S125/$K125)*((1+'Inputs &amp; Summary'!$D$7)^AB$29)),((INT(AB$29/$K125)-INT((AB$29-1)/$K125))*$S125*((1+'Inputs &amp; Summary'!$D$7)^AB$29))),(_xlfn.WEIBULL.DIST(AB$29,$L125,$K125,FALSE)*$S125*((1+'Inputs &amp; Summary'!$D$7)^AB$29))),IF($M125=Lists!$H$3,IF($K125&lt;1,((($R125*(1-$E125)+$Q125*(1-$F125))/$K125)*((1+'Inputs &amp; Summary'!$D$7)^AB$29)),((INT(AB$29/$K125)-INT((AB$29-1)/$K125))*($R125*(1-$E125)+$Q125*(1-$F125))*((1+'Inputs &amp; Summary'!$D$7)^AB$29))),((_xlfn.WEIBULL.DIST(AB$29,$L125,$K125,FALSE)*($R125*(1-$E125)+$Q125*(1-$F125))*((1+'Inputs &amp; Summary'!$D$7)^AB$29))))))</f>
        <v>0</v>
      </c>
      <c r="AC125" s="114">
        <f>$D125*IF(AC$29&gt;'Inputs &amp; Summary'!$D$5,0,IF(AC$29&gt;VLOOKUP($G125,Lists!$J$17:$K$21,2),IF($M125=Lists!$H$3,IF($K125&lt;1,(($S125/$K125)*((1+'Inputs &amp; Summary'!$D$7)^AC$29)),((INT(AC$29/$K125)-INT((AC$29-1)/$K125))*$S125*((1+'Inputs &amp; Summary'!$D$7)^AC$29))),(_xlfn.WEIBULL.DIST(AC$29,$L125,$K125,FALSE)*$S125*((1+'Inputs &amp; Summary'!$D$7)^AC$29))),IF($M125=Lists!$H$3,IF($K125&lt;1,((($R125*(1-$E125)+$Q125*(1-$F125))/$K125)*((1+'Inputs &amp; Summary'!$D$7)^AC$29)),((INT(AC$29/$K125)-INT((AC$29-1)/$K125))*($R125*(1-$E125)+$Q125*(1-$F125))*((1+'Inputs &amp; Summary'!$D$7)^AC$29))),((_xlfn.WEIBULL.DIST(AC$29,$L125,$K125,FALSE)*($R125*(1-$E125)+$Q125*(1-$F125))*((1+'Inputs &amp; Summary'!$D$7)^AC$29))))))</f>
        <v>0</v>
      </c>
      <c r="AD125" s="114">
        <f>$D125*IF(AD$29&gt;'Inputs &amp; Summary'!$D$5,0,IF(AD$29&gt;VLOOKUP($G125,Lists!$J$17:$K$21,2),IF($M125=Lists!$H$3,IF($K125&lt;1,(($S125/$K125)*((1+'Inputs &amp; Summary'!$D$7)^AD$29)),((INT(AD$29/$K125)-INT((AD$29-1)/$K125))*$S125*((1+'Inputs &amp; Summary'!$D$7)^AD$29))),(_xlfn.WEIBULL.DIST(AD$29,$L125,$K125,FALSE)*$S125*((1+'Inputs &amp; Summary'!$D$7)^AD$29))),IF($M125=Lists!$H$3,IF($K125&lt;1,((($R125*(1-$E125)+$Q125*(1-$F125))/$K125)*((1+'Inputs &amp; Summary'!$D$7)^AD$29)),((INT(AD$29/$K125)-INT((AD$29-1)/$K125))*($R125*(1-$E125)+$Q125*(1-$F125))*((1+'Inputs &amp; Summary'!$D$7)^AD$29))),((_xlfn.WEIBULL.DIST(AD$29,$L125,$K125,FALSE)*($R125*(1-$E125)+$Q125*(1-$F125))*((1+'Inputs &amp; Summary'!$D$7)^AD$29))))))</f>
        <v>0</v>
      </c>
      <c r="AE125" s="114">
        <f>$D125*IF(AE$29&gt;'Inputs &amp; Summary'!$D$5,0,IF(AE$29&gt;VLOOKUP($G125,Lists!$J$17:$K$21,2),IF($M125=Lists!$H$3,IF($K125&lt;1,(($S125/$K125)*((1+'Inputs &amp; Summary'!$D$7)^AE$29)),((INT(AE$29/$K125)-INT((AE$29-1)/$K125))*$S125*((1+'Inputs &amp; Summary'!$D$7)^AE$29))),(_xlfn.WEIBULL.DIST(AE$29,$L125,$K125,FALSE)*$S125*((1+'Inputs &amp; Summary'!$D$7)^AE$29))),IF($M125=Lists!$H$3,IF($K125&lt;1,((($R125*(1-$E125)+$Q125*(1-$F125))/$K125)*((1+'Inputs &amp; Summary'!$D$7)^AE$29)),((INT(AE$29/$K125)-INT((AE$29-1)/$K125))*($R125*(1-$E125)+$Q125*(1-$F125))*((1+'Inputs &amp; Summary'!$D$7)^AE$29))),((_xlfn.WEIBULL.DIST(AE$29,$L125,$K125,FALSE)*($R125*(1-$E125)+$Q125*(1-$F125))*((1+'Inputs &amp; Summary'!$D$7)^AE$29))))))</f>
        <v>0</v>
      </c>
      <c r="AF125" s="114">
        <f>$D125*IF(AF$29&gt;'Inputs &amp; Summary'!$D$5,0,IF(AF$29&gt;VLOOKUP($G125,Lists!$J$17:$K$21,2),IF($M125=Lists!$H$3,IF($K125&lt;1,(($S125/$K125)*((1+'Inputs &amp; Summary'!$D$7)^AF$29)),((INT(AF$29/$K125)-INT((AF$29-1)/$K125))*$S125*((1+'Inputs &amp; Summary'!$D$7)^AF$29))),(_xlfn.WEIBULL.DIST(AF$29,$L125,$K125,FALSE)*$S125*((1+'Inputs &amp; Summary'!$D$7)^AF$29))),IF($M125=Lists!$H$3,IF($K125&lt;1,((($R125*(1-$E125)+$Q125*(1-$F125))/$K125)*((1+'Inputs &amp; Summary'!$D$7)^AF$29)),((INT(AF$29/$K125)-INT((AF$29-1)/$K125))*($R125*(1-$E125)+$Q125*(1-$F125))*((1+'Inputs &amp; Summary'!$D$7)^AF$29))),((_xlfn.WEIBULL.DIST(AF$29,$L125,$K125,FALSE)*($R125*(1-$E125)+$Q125*(1-$F125))*((1+'Inputs &amp; Summary'!$D$7)^AF$29))))))</f>
        <v>0</v>
      </c>
      <c r="AG125" s="114">
        <f>$D125*IF(AG$29&gt;'Inputs &amp; Summary'!$D$5,0,IF(AG$29&gt;VLOOKUP($G125,Lists!$J$17:$K$21,2),IF($M125=Lists!$H$3,IF($K125&lt;1,(($S125/$K125)*((1+'Inputs &amp; Summary'!$D$7)^AG$29)),((INT(AG$29/$K125)-INT((AG$29-1)/$K125))*$S125*((1+'Inputs &amp; Summary'!$D$7)^AG$29))),(_xlfn.WEIBULL.DIST(AG$29,$L125,$K125,FALSE)*$S125*((1+'Inputs &amp; Summary'!$D$7)^AG$29))),IF($M125=Lists!$H$3,IF($K125&lt;1,((($R125*(1-$E125)+$Q125*(1-$F125))/$K125)*((1+'Inputs &amp; Summary'!$D$7)^AG$29)),((INT(AG$29/$K125)-INT((AG$29-1)/$K125))*($R125*(1-$E125)+$Q125*(1-$F125))*((1+'Inputs &amp; Summary'!$D$7)^AG$29))),((_xlfn.WEIBULL.DIST(AG$29,$L125,$K125,FALSE)*($R125*(1-$E125)+$Q125*(1-$F125))*((1+'Inputs &amp; Summary'!$D$7)^AG$29))))))</f>
        <v>0</v>
      </c>
      <c r="AH125" s="114">
        <f>$D125*IF(AH$29&gt;'Inputs &amp; Summary'!$D$5,0,IF(AH$29&gt;VLOOKUP($G125,Lists!$J$17:$K$21,2),IF($M125=Lists!$H$3,IF($K125&lt;1,(($S125/$K125)*((1+'Inputs &amp; Summary'!$D$7)^AH$29)),((INT(AH$29/$K125)-INT((AH$29-1)/$K125))*$S125*((1+'Inputs &amp; Summary'!$D$7)^AH$29))),(_xlfn.WEIBULL.DIST(AH$29,$L125,$K125,FALSE)*$S125*((1+'Inputs &amp; Summary'!$D$7)^AH$29))),IF($M125=Lists!$H$3,IF($K125&lt;1,((($R125*(1-$E125)+$Q125*(1-$F125))/$K125)*((1+'Inputs &amp; Summary'!$D$7)^AH$29)),((INT(AH$29/$K125)-INT((AH$29-1)/$K125))*($R125*(1-$E125)+$Q125*(1-$F125))*((1+'Inputs &amp; Summary'!$D$7)^AH$29))),((_xlfn.WEIBULL.DIST(AH$29,$L125,$K125,FALSE)*($R125*(1-$E125)+$Q125*(1-$F125))*((1+'Inputs &amp; Summary'!$D$7)^AH$29))))))</f>
        <v>0</v>
      </c>
      <c r="AI125" s="114">
        <f>$D125*IF(AI$29&gt;'Inputs &amp; Summary'!$D$5,0,IF(AI$29&gt;VLOOKUP($G125,Lists!$J$17:$K$21,2),IF($M125=Lists!$H$3,IF($K125&lt;1,(($S125/$K125)*((1+'Inputs &amp; Summary'!$D$7)^AI$29)),((INT(AI$29/$K125)-INT((AI$29-1)/$K125))*$S125*((1+'Inputs &amp; Summary'!$D$7)^AI$29))),(_xlfn.WEIBULL.DIST(AI$29,$L125,$K125,FALSE)*$S125*((1+'Inputs &amp; Summary'!$D$7)^AI$29))),IF($M125=Lists!$H$3,IF($K125&lt;1,((($R125*(1-$E125)+$Q125*(1-$F125))/$K125)*((1+'Inputs &amp; Summary'!$D$7)^AI$29)),((INT(AI$29/$K125)-INT((AI$29-1)/$K125))*($R125*(1-$E125)+$Q125*(1-$F125))*((1+'Inputs &amp; Summary'!$D$7)^AI$29))),((_xlfn.WEIBULL.DIST(AI$29,$L125,$K125,FALSE)*($R125*(1-$E125)+$Q125*(1-$F125))*((1+'Inputs &amp; Summary'!$D$7)^AI$29))))))</f>
        <v>0</v>
      </c>
      <c r="AJ125" s="114">
        <f>$D125*IF(AJ$29&gt;'Inputs &amp; Summary'!$D$5,0,IF(AJ$29&gt;VLOOKUP($G125,Lists!$J$17:$K$21,2),IF($M125=Lists!$H$3,IF($K125&lt;1,(($S125/$K125)*((1+'Inputs &amp; Summary'!$D$7)^AJ$29)),((INT(AJ$29/$K125)-INT((AJ$29-1)/$K125))*$S125*((1+'Inputs &amp; Summary'!$D$7)^AJ$29))),(_xlfn.WEIBULL.DIST(AJ$29,$L125,$K125,FALSE)*$S125*((1+'Inputs &amp; Summary'!$D$7)^AJ$29))),IF($M125=Lists!$H$3,IF($K125&lt;1,((($R125*(1-$E125)+$Q125*(1-$F125))/$K125)*((1+'Inputs &amp; Summary'!$D$7)^AJ$29)),((INT(AJ$29/$K125)-INT((AJ$29-1)/$K125))*($R125*(1-$E125)+$Q125*(1-$F125))*((1+'Inputs &amp; Summary'!$D$7)^AJ$29))),((_xlfn.WEIBULL.DIST(AJ$29,$L125,$K125,FALSE)*($R125*(1-$E125)+$Q125*(1-$F125))*((1+'Inputs &amp; Summary'!$D$7)^AJ$29))))))</f>
        <v>0</v>
      </c>
      <c r="AK125" s="114">
        <f>$D125*IF(AK$29&gt;'Inputs &amp; Summary'!$D$5,0,IF(AK$29&gt;VLOOKUP($G125,Lists!$J$17:$K$21,2),IF($M125=Lists!$H$3,IF($K125&lt;1,(($S125/$K125)*((1+'Inputs &amp; Summary'!$D$7)^AK$29)),((INT(AK$29/$K125)-INT((AK$29-1)/$K125))*$S125*((1+'Inputs &amp; Summary'!$D$7)^AK$29))),(_xlfn.WEIBULL.DIST(AK$29,$L125,$K125,FALSE)*$S125*((1+'Inputs &amp; Summary'!$D$7)^AK$29))),IF($M125=Lists!$H$3,IF($K125&lt;1,((($R125*(1-$E125)+$Q125*(1-$F125))/$K125)*((1+'Inputs &amp; Summary'!$D$7)^AK$29)),((INT(AK$29/$K125)-INT((AK$29-1)/$K125))*($R125*(1-$E125)+$Q125*(1-$F125))*((1+'Inputs &amp; Summary'!$D$7)^AK$29))),((_xlfn.WEIBULL.DIST(AK$29,$L125,$K125,FALSE)*($R125*(1-$E125)+$Q125*(1-$F125))*((1+'Inputs &amp; Summary'!$D$7)^AK$29))))))</f>
        <v>0</v>
      </c>
      <c r="AL125" s="114">
        <f>$D125*IF(AL$29&gt;'Inputs &amp; Summary'!$D$5,0,IF(AL$29&gt;VLOOKUP($G125,Lists!$J$17:$K$21,2),IF($M125=Lists!$H$3,IF($K125&lt;1,(($S125/$K125)*((1+'Inputs &amp; Summary'!$D$7)^AL$29)),((INT(AL$29/$K125)-INT((AL$29-1)/$K125))*$S125*((1+'Inputs &amp; Summary'!$D$7)^AL$29))),(_xlfn.WEIBULL.DIST(AL$29,$L125,$K125,FALSE)*$S125*((1+'Inputs &amp; Summary'!$D$7)^AL$29))),IF($M125=Lists!$H$3,IF($K125&lt;1,((($R125*(1-$E125)+$Q125*(1-$F125))/$K125)*((1+'Inputs &amp; Summary'!$D$7)^AL$29)),((INT(AL$29/$K125)-INT((AL$29-1)/$K125))*($R125*(1-$E125)+$Q125*(1-$F125))*((1+'Inputs &amp; Summary'!$D$7)^AL$29))),((_xlfn.WEIBULL.DIST(AL$29,$L125,$K125,FALSE)*($R125*(1-$E125)+$Q125*(1-$F125))*((1+'Inputs &amp; Summary'!$D$7)^AL$29))))))</f>
        <v>0</v>
      </c>
      <c r="AM125" s="114">
        <f>$D125*IF(AM$29&gt;'Inputs &amp; Summary'!$D$5,0,IF(AM$29&gt;VLOOKUP($G125,Lists!$J$17:$K$21,2),IF($M125=Lists!$H$3,IF($K125&lt;1,(($S125/$K125)*((1+'Inputs &amp; Summary'!$D$7)^AM$29)),((INT(AM$29/$K125)-INT((AM$29-1)/$K125))*$S125*((1+'Inputs &amp; Summary'!$D$7)^AM$29))),(_xlfn.WEIBULL.DIST(AM$29,$L125,$K125,FALSE)*$S125*((1+'Inputs &amp; Summary'!$D$7)^AM$29))),IF($M125=Lists!$H$3,IF($K125&lt;1,((($R125*(1-$E125)+$Q125*(1-$F125))/$K125)*((1+'Inputs &amp; Summary'!$D$7)^AM$29)),((INT(AM$29/$K125)-INT((AM$29-1)/$K125))*($R125*(1-$E125)+$Q125*(1-$F125))*((1+'Inputs &amp; Summary'!$D$7)^AM$29))),((_xlfn.WEIBULL.DIST(AM$29,$L125,$K125,FALSE)*($R125*(1-$E125)+$Q125*(1-$F125))*((1+'Inputs &amp; Summary'!$D$7)^AM$29))))))</f>
        <v>0</v>
      </c>
      <c r="AN125" s="114">
        <f>$D125*IF(AN$29&gt;'Inputs &amp; Summary'!$D$5,0,IF(AN$29&gt;VLOOKUP($G125,Lists!$J$17:$K$21,2),IF($M125=Lists!$H$3,IF($K125&lt;1,(($S125/$K125)*((1+'Inputs &amp; Summary'!$D$7)^AN$29)),((INT(AN$29/$K125)-INT((AN$29-1)/$K125))*$S125*((1+'Inputs &amp; Summary'!$D$7)^AN$29))),(_xlfn.WEIBULL.DIST(AN$29,$L125,$K125,FALSE)*$S125*((1+'Inputs &amp; Summary'!$D$7)^AN$29))),IF($M125=Lists!$H$3,IF($K125&lt;1,((($R125*(1-$E125)+$Q125*(1-$F125))/$K125)*((1+'Inputs &amp; Summary'!$D$7)^AN$29)),((INT(AN$29/$K125)-INT((AN$29-1)/$K125))*($R125*(1-$E125)+$Q125*(1-$F125))*((1+'Inputs &amp; Summary'!$D$7)^AN$29))),((_xlfn.WEIBULL.DIST(AN$29,$L125,$K125,FALSE)*($R125*(1-$E125)+$Q125*(1-$F125))*((1+'Inputs &amp; Summary'!$D$7)^AN$29))))))</f>
        <v>0</v>
      </c>
      <c r="AO125" s="114">
        <f>$D125*IF(AO$29&gt;'Inputs &amp; Summary'!$D$5,0,IF(AO$29&gt;VLOOKUP($G125,Lists!$J$17:$K$21,2),IF($M125=Lists!$H$3,IF($K125&lt;1,(($S125/$K125)*((1+'Inputs &amp; Summary'!$D$7)^AO$29)),((INT(AO$29/$K125)-INT((AO$29-1)/$K125))*$S125*((1+'Inputs &amp; Summary'!$D$7)^AO$29))),(_xlfn.WEIBULL.DIST(AO$29,$L125,$K125,FALSE)*$S125*((1+'Inputs &amp; Summary'!$D$7)^AO$29))),IF($M125=Lists!$H$3,IF($K125&lt;1,((($R125*(1-$E125)+$Q125*(1-$F125))/$K125)*((1+'Inputs &amp; Summary'!$D$7)^AO$29)),((INT(AO$29/$K125)-INT((AO$29-1)/$K125))*($R125*(1-$E125)+$Q125*(1-$F125))*((1+'Inputs &amp; Summary'!$D$7)^AO$29))),((_xlfn.WEIBULL.DIST(AO$29,$L125,$K125,FALSE)*($R125*(1-$E125)+$Q125*(1-$F125))*((1+'Inputs &amp; Summary'!$D$7)^AO$29))))))</f>
        <v>0</v>
      </c>
      <c r="AP125" s="114">
        <f>$D125*IF(AP$29&gt;'Inputs &amp; Summary'!$D$5,0,IF(AP$29&gt;VLOOKUP($G125,Lists!$J$17:$K$21,2),IF($M125=Lists!$H$3,IF($K125&lt;1,(($S125/$K125)*((1+'Inputs &amp; Summary'!$D$7)^AP$29)),((INT(AP$29/$K125)-INT((AP$29-1)/$K125))*$S125*((1+'Inputs &amp; Summary'!$D$7)^AP$29))),(_xlfn.WEIBULL.DIST(AP$29,$L125,$K125,FALSE)*$S125*((1+'Inputs &amp; Summary'!$D$7)^AP$29))),IF($M125=Lists!$H$3,IF($K125&lt;1,((($R125*(1-$E125)+$Q125*(1-$F125))/$K125)*((1+'Inputs &amp; Summary'!$D$7)^AP$29)),((INT(AP$29/$K125)-INT((AP$29-1)/$K125))*($R125*(1-$E125)+$Q125*(1-$F125))*((1+'Inputs &amp; Summary'!$D$7)^AP$29))),((_xlfn.WEIBULL.DIST(AP$29,$L125,$K125,FALSE)*($R125*(1-$E125)+$Q125*(1-$F125))*((1+'Inputs &amp; Summary'!$D$7)^AP$29))))))</f>
        <v>0</v>
      </c>
      <c r="AQ125" s="114">
        <f>$D125*IF(AQ$29&gt;'Inputs &amp; Summary'!$D$5,0,IF(AQ$29&gt;VLOOKUP($G125,Lists!$J$17:$K$21,2),IF($M125=Lists!$H$3,IF($K125&lt;1,(($S125/$K125)*((1+'Inputs &amp; Summary'!$D$7)^AQ$29)),((INT(AQ$29/$K125)-INT((AQ$29-1)/$K125))*$S125*((1+'Inputs &amp; Summary'!$D$7)^AQ$29))),(_xlfn.WEIBULL.DIST(AQ$29,$L125,$K125,FALSE)*$S125*((1+'Inputs &amp; Summary'!$D$7)^AQ$29))),IF($M125=Lists!$H$3,IF($K125&lt;1,((($R125*(1-$E125)+$Q125*(1-$F125))/$K125)*((1+'Inputs &amp; Summary'!$D$7)^AQ$29)),((INT(AQ$29/$K125)-INT((AQ$29-1)/$K125))*($R125*(1-$E125)+$Q125*(1-$F125))*((1+'Inputs &amp; Summary'!$D$7)^AQ$29))),((_xlfn.WEIBULL.DIST(AQ$29,$L125,$K125,FALSE)*($R125*(1-$E125)+$Q125*(1-$F125))*((1+'Inputs &amp; Summary'!$D$7)^AQ$29))))))</f>
        <v>0</v>
      </c>
      <c r="AR125" s="114">
        <f>$D125*IF(AR$29&gt;'Inputs &amp; Summary'!$D$5,0,IF(AR$29&gt;VLOOKUP($G125,Lists!$J$17:$K$21,2),IF($M125=Lists!$H$3,IF($K125&lt;1,(($S125/$K125)*((1+'Inputs &amp; Summary'!$D$7)^AR$29)),((INT(AR$29/$K125)-INT((AR$29-1)/$K125))*$S125*((1+'Inputs &amp; Summary'!$D$7)^AR$29))),(_xlfn.WEIBULL.DIST(AR$29,$L125,$K125,FALSE)*$S125*((1+'Inputs &amp; Summary'!$D$7)^AR$29))),IF($M125=Lists!$H$3,IF($K125&lt;1,((($R125*(1-$E125)+$Q125*(1-$F125))/$K125)*((1+'Inputs &amp; Summary'!$D$7)^AR$29)),((INT(AR$29/$K125)-INT((AR$29-1)/$K125))*($R125*(1-$E125)+$Q125*(1-$F125))*((1+'Inputs &amp; Summary'!$D$7)^AR$29))),((_xlfn.WEIBULL.DIST(AR$29,$L125,$K125,FALSE)*($R125*(1-$E125)+$Q125*(1-$F125))*((1+'Inputs &amp; Summary'!$D$7)^AR$29))))))</f>
        <v>0</v>
      </c>
      <c r="AS125" s="114">
        <f>$D125*IF(AS$29&gt;'Inputs &amp; Summary'!$D$5,0,IF(AS$29&gt;VLOOKUP($G125,Lists!$J$17:$K$21,2),IF($M125=Lists!$H$3,IF($K125&lt;1,(($S125/$K125)*((1+'Inputs &amp; Summary'!$D$7)^AS$29)),((INT(AS$29/$K125)-INT((AS$29-1)/$K125))*$S125*((1+'Inputs &amp; Summary'!$D$7)^AS$29))),(_xlfn.WEIBULL.DIST(AS$29,$L125,$K125,FALSE)*$S125*((1+'Inputs &amp; Summary'!$D$7)^AS$29))),IF($M125=Lists!$H$3,IF($K125&lt;1,((($R125*(1-$E125)+$Q125*(1-$F125))/$K125)*((1+'Inputs &amp; Summary'!$D$7)^AS$29)),((INT(AS$29/$K125)-INT((AS$29-1)/$K125))*($R125*(1-$E125)+$Q125*(1-$F125))*((1+'Inputs &amp; Summary'!$D$7)^AS$29))),((_xlfn.WEIBULL.DIST(AS$29,$L125,$K125,FALSE)*($R125*(1-$E125)+$Q125*(1-$F125))*((1+'Inputs &amp; Summary'!$D$7)^AS$29))))))</f>
        <v>0</v>
      </c>
      <c r="AT125" s="114">
        <f>$D125*IF(AT$29&gt;'Inputs &amp; Summary'!$D$5,0,IF(AT$29&gt;VLOOKUP($G125,Lists!$J$17:$K$21,2),IF($M125=Lists!$H$3,IF($K125&lt;1,(($S125/$K125)*((1+'Inputs &amp; Summary'!$D$7)^AT$29)),((INT(AT$29/$K125)-INT((AT$29-1)/$K125))*$S125*((1+'Inputs &amp; Summary'!$D$7)^AT$29))),(_xlfn.WEIBULL.DIST(AT$29,$L125,$K125,FALSE)*$S125*((1+'Inputs &amp; Summary'!$D$7)^AT$29))),IF($M125=Lists!$H$3,IF($K125&lt;1,((($R125*(1-$E125)+$Q125*(1-$F125))/$K125)*((1+'Inputs &amp; Summary'!$D$7)^AT$29)),((INT(AT$29/$K125)-INT((AT$29-1)/$K125))*($R125*(1-$E125)+$Q125*(1-$F125))*((1+'Inputs &amp; Summary'!$D$7)^AT$29))),((_xlfn.WEIBULL.DIST(AT$29,$L125,$K125,FALSE)*($R125*(1-$E125)+$Q125*(1-$F125))*((1+'Inputs &amp; Summary'!$D$7)^AT$29))))))</f>
        <v>0</v>
      </c>
      <c r="AU125" s="114">
        <f>$D125*IF(AU$29&gt;'Inputs &amp; Summary'!$D$5,0,IF(AU$29&gt;VLOOKUP($G125,Lists!$J$17:$K$21,2),IF($M125=Lists!$H$3,IF($K125&lt;1,(($S125/$K125)*((1+'Inputs &amp; Summary'!$D$7)^AU$29)),((INT(AU$29/$K125)-INT((AU$29-1)/$K125))*$S125*((1+'Inputs &amp; Summary'!$D$7)^AU$29))),(_xlfn.WEIBULL.DIST(AU$29,$L125,$K125,FALSE)*$S125*((1+'Inputs &amp; Summary'!$D$7)^AU$29))),IF($M125=Lists!$H$3,IF($K125&lt;1,((($R125*(1-$E125)+$Q125*(1-$F125))/$K125)*((1+'Inputs &amp; Summary'!$D$7)^AU$29)),((INT(AU$29/$K125)-INT((AU$29-1)/$K125))*($R125*(1-$E125)+$Q125*(1-$F125))*((1+'Inputs &amp; Summary'!$D$7)^AU$29))),((_xlfn.WEIBULL.DIST(AU$29,$L125,$K125,FALSE)*($R125*(1-$E125)+$Q125*(1-$F125))*((1+'Inputs &amp; Summary'!$D$7)^AU$29))))))</f>
        <v>0</v>
      </c>
      <c r="AV125" s="114">
        <f>$D125*IF(AV$29&gt;'Inputs &amp; Summary'!$D$5,0,IF(AV$29&gt;VLOOKUP($G125,Lists!$J$17:$K$21,2),IF($M125=Lists!$H$3,IF($K125&lt;1,(($S125/$K125)*((1+'Inputs &amp; Summary'!$D$7)^AV$29)),((INT(AV$29/$K125)-INT((AV$29-1)/$K125))*$S125*((1+'Inputs &amp; Summary'!$D$7)^AV$29))),(_xlfn.WEIBULL.DIST(AV$29,$L125,$K125,FALSE)*$S125*((1+'Inputs &amp; Summary'!$D$7)^AV$29))),IF($M125=Lists!$H$3,IF($K125&lt;1,((($R125*(1-$E125)+$Q125*(1-$F125))/$K125)*((1+'Inputs &amp; Summary'!$D$7)^AV$29)),((INT(AV$29/$K125)-INT((AV$29-1)/$K125))*($R125*(1-$E125)+$Q125*(1-$F125))*((1+'Inputs &amp; Summary'!$D$7)^AV$29))),((_xlfn.WEIBULL.DIST(AV$29,$L125,$K125,FALSE)*($R125*(1-$E125)+$Q125*(1-$F125))*((1+'Inputs &amp; Summary'!$D$7)^AV$29))))))</f>
        <v>0</v>
      </c>
      <c r="AW125" s="114">
        <f>$D125*IF(AW$29&gt;'Inputs &amp; Summary'!$D$5,0,IF(AW$29&gt;VLOOKUP($G125,Lists!$J$17:$K$21,2),IF($M125=Lists!$H$3,IF($K125&lt;1,(($S125/$K125)*((1+'Inputs &amp; Summary'!$D$7)^AW$29)),((INT(AW$29/$K125)-INT((AW$29-1)/$K125))*$S125*((1+'Inputs &amp; Summary'!$D$7)^AW$29))),(_xlfn.WEIBULL.DIST(AW$29,$L125,$K125,FALSE)*$S125*((1+'Inputs &amp; Summary'!$D$7)^AW$29))),IF($M125=Lists!$H$3,IF($K125&lt;1,((($R125*(1-$E125)+$Q125*(1-$F125))/$K125)*((1+'Inputs &amp; Summary'!$D$7)^AW$29)),((INT(AW$29/$K125)-INT((AW$29-1)/$K125))*($R125*(1-$E125)+$Q125*(1-$F125))*((1+'Inputs &amp; Summary'!$D$7)^AW$29))),((_xlfn.WEIBULL.DIST(AW$29,$L125,$K125,FALSE)*($R125*(1-$E125)+$Q125*(1-$F125))*((1+'Inputs &amp; Summary'!$D$7)^AW$29))))))</f>
        <v>0</v>
      </c>
      <c r="AX125" s="114">
        <f>$D125*IF(AX$29&gt;'Inputs &amp; Summary'!$D$5,0,IF(AX$29&gt;VLOOKUP($G125,Lists!$J$17:$K$21,2),IF($M125=Lists!$H$3,IF($K125&lt;1,(($S125/$K125)*((1+'Inputs &amp; Summary'!$D$7)^AX$29)),((INT(AX$29/$K125)-INT((AX$29-1)/$K125))*$S125*((1+'Inputs &amp; Summary'!$D$7)^AX$29))),(_xlfn.WEIBULL.DIST(AX$29,$L125,$K125,FALSE)*$S125*((1+'Inputs &amp; Summary'!$D$7)^AX$29))),IF($M125=Lists!$H$3,IF($K125&lt;1,((($R125*(1-$E125)+$Q125*(1-$F125))/$K125)*((1+'Inputs &amp; Summary'!$D$7)^AX$29)),((INT(AX$29/$K125)-INT((AX$29-1)/$K125))*($R125*(1-$E125)+$Q125*(1-$F125))*((1+'Inputs &amp; Summary'!$D$7)^AX$29))),((_xlfn.WEIBULL.DIST(AX$29,$L125,$K125,FALSE)*($R125*(1-$E125)+$Q125*(1-$F125))*((1+'Inputs &amp; Summary'!$D$7)^AX$29))))))</f>
        <v>0</v>
      </c>
      <c r="AY125" s="114">
        <f>$D125*IF(AY$29&gt;'Inputs &amp; Summary'!$D$5,0,IF(AY$29&gt;VLOOKUP($G125,Lists!$J$17:$K$21,2),IF($M125=Lists!$H$3,IF($K125&lt;1,(($S125/$K125)*((1+'Inputs &amp; Summary'!$D$7)^AY$29)),((INT(AY$29/$K125)-INT((AY$29-1)/$K125))*$S125*((1+'Inputs &amp; Summary'!$D$7)^AY$29))),(_xlfn.WEIBULL.DIST(AY$29,$L125,$K125,FALSE)*$S125*((1+'Inputs &amp; Summary'!$D$7)^AY$29))),IF($M125=Lists!$H$3,IF($K125&lt;1,((($R125*(1-$E125)+$Q125*(1-$F125))/$K125)*((1+'Inputs &amp; Summary'!$D$7)^AY$29)),((INT(AY$29/$K125)-INT((AY$29-1)/$K125))*($R125*(1-$E125)+$Q125*(1-$F125))*((1+'Inputs &amp; Summary'!$D$7)^AY$29))),((_xlfn.WEIBULL.DIST(AY$29,$L125,$K125,FALSE)*($R125*(1-$E125)+$Q125*(1-$F125))*((1+'Inputs &amp; Summary'!$D$7)^AY$29))))))</f>
        <v>0</v>
      </c>
      <c r="AZ125" s="114">
        <f>$D125*IF(AZ$29&gt;'Inputs &amp; Summary'!$D$5,0,IF(AZ$29&gt;VLOOKUP($G125,Lists!$J$17:$K$21,2),IF($M125=Lists!$H$3,IF($K125&lt;1,(($S125/$K125)*((1+'Inputs &amp; Summary'!$D$7)^AZ$29)),((INT(AZ$29/$K125)-INT((AZ$29-1)/$K125))*$S125*((1+'Inputs &amp; Summary'!$D$7)^AZ$29))),(_xlfn.WEIBULL.DIST(AZ$29,$L125,$K125,FALSE)*$S125*((1+'Inputs &amp; Summary'!$D$7)^AZ$29))),IF($M125=Lists!$H$3,IF($K125&lt;1,((($R125*(1-$E125)+$Q125*(1-$F125))/$K125)*((1+'Inputs &amp; Summary'!$D$7)^AZ$29)),((INT(AZ$29/$K125)-INT((AZ$29-1)/$K125))*($R125*(1-$E125)+$Q125*(1-$F125))*((1+'Inputs &amp; Summary'!$D$7)^AZ$29))),((_xlfn.WEIBULL.DIST(AZ$29,$L125,$K125,FALSE)*($R125*(1-$E125)+$Q125*(1-$F125))*((1+'Inputs &amp; Summary'!$D$7)^AZ$29))))))</f>
        <v>0</v>
      </c>
      <c r="BA125" s="114">
        <f>$D125*IF(BA$29&gt;'Inputs &amp; Summary'!$D$5,0,IF(BA$29&gt;VLOOKUP($G125,Lists!$J$17:$K$21,2),IF($M125=Lists!$H$3,IF($K125&lt;1,(($S125/$K125)*((1+'Inputs &amp; Summary'!$D$7)^BA$29)),((INT(BA$29/$K125)-INT((BA$29-1)/$K125))*$S125*((1+'Inputs &amp; Summary'!$D$7)^BA$29))),(_xlfn.WEIBULL.DIST(BA$29,$L125,$K125,FALSE)*$S125*((1+'Inputs &amp; Summary'!$D$7)^BA$29))),IF($M125=Lists!$H$3,IF($K125&lt;1,((($R125*(1-$E125)+$Q125*(1-$F125))/$K125)*((1+'Inputs &amp; Summary'!$D$7)^BA$29)),((INT(BA$29/$K125)-INT((BA$29-1)/$K125))*($R125*(1-$E125)+$Q125*(1-$F125))*((1+'Inputs &amp; Summary'!$D$7)^BA$29))),((_xlfn.WEIBULL.DIST(BA$29,$L125,$K125,FALSE)*($R125*(1-$E125)+$Q125*(1-$F125))*((1+'Inputs &amp; Summary'!$D$7)^BA$29))))))</f>
        <v>0</v>
      </c>
      <c r="BB125" s="114">
        <f>$D125*IF(BB$29&gt;'Inputs &amp; Summary'!$D$5,0,IF(BB$29&gt;VLOOKUP($G125,Lists!$J$17:$K$21,2),IF($M125=Lists!$H$3,IF($K125&lt;1,(($S125/$K125)*((1+'Inputs &amp; Summary'!$D$7)^BB$29)),((INT(BB$29/$K125)-INT((BB$29-1)/$K125))*$S125*((1+'Inputs &amp; Summary'!$D$7)^BB$29))),(_xlfn.WEIBULL.DIST(BB$29,$L125,$K125,FALSE)*$S125*((1+'Inputs &amp; Summary'!$D$7)^BB$29))),IF($M125=Lists!$H$3,IF($K125&lt;1,((($R125*(1-$E125)+$Q125*(1-$F125))/$K125)*((1+'Inputs &amp; Summary'!$D$7)^BB$29)),((INT(BB$29/$K125)-INT((BB$29-1)/$K125))*($R125*(1-$E125)+$Q125*(1-$F125))*((1+'Inputs &amp; Summary'!$D$7)^BB$29))),((_xlfn.WEIBULL.DIST(BB$29,$L125,$K125,FALSE)*($R125*(1-$E125)+$Q125*(1-$F125))*((1+'Inputs &amp; Summary'!$D$7)^BB$29))))))</f>
        <v>0</v>
      </c>
      <c r="BC125" s="114">
        <f>$D125*IF(BC$29&gt;'Inputs &amp; Summary'!$D$5,0,IF(BC$29&gt;VLOOKUP($G125,Lists!$J$17:$K$21,2),IF($M125=Lists!$H$3,IF($K125&lt;1,(($S125/$K125)*((1+'Inputs &amp; Summary'!$D$7)^BC$29)),((INT(BC$29/$K125)-INT((BC$29-1)/$K125))*$S125*((1+'Inputs &amp; Summary'!$D$7)^BC$29))),(_xlfn.WEIBULL.DIST(BC$29,$L125,$K125,FALSE)*$S125*((1+'Inputs &amp; Summary'!$D$7)^BC$29))),IF($M125=Lists!$H$3,IF($K125&lt;1,((($R125*(1-$E125)+$Q125*(1-$F125))/$K125)*((1+'Inputs &amp; Summary'!$D$7)^BC$29)),((INT(BC$29/$K125)-INT((BC$29-1)/$K125))*($R125*(1-$E125)+$Q125*(1-$F125))*((1+'Inputs &amp; Summary'!$D$7)^BC$29))),((_xlfn.WEIBULL.DIST(BC$29,$L125,$K125,FALSE)*($R125*(1-$E125)+$Q125*(1-$F125))*((1+'Inputs &amp; Summary'!$D$7)^BC$29))))))</f>
        <v>0</v>
      </c>
      <c r="BD125" s="114">
        <f>$D125*IF(BD$29&gt;'Inputs &amp; Summary'!$D$5,0,IF(BD$29&gt;VLOOKUP($G125,Lists!$J$17:$K$21,2),IF($M125=Lists!$H$3,IF($K125&lt;1,(($S125/$K125)*((1+'Inputs &amp; Summary'!$D$7)^BD$29)),((INT(BD$29/$K125)-INT((BD$29-1)/$K125))*$S125*((1+'Inputs &amp; Summary'!$D$7)^BD$29))),(_xlfn.WEIBULL.DIST(BD$29,$L125,$K125,FALSE)*$S125*((1+'Inputs &amp; Summary'!$D$7)^BD$29))),IF($M125=Lists!$H$3,IF($K125&lt;1,((($R125*(1-$E125)+$Q125*(1-$F125))/$K125)*((1+'Inputs &amp; Summary'!$D$7)^BD$29)),((INT(BD$29/$K125)-INT((BD$29-1)/$K125))*($R125*(1-$E125)+$Q125*(1-$F125))*((1+'Inputs &amp; Summary'!$D$7)^BD$29))),((_xlfn.WEIBULL.DIST(BD$29,$L125,$K125,FALSE)*($R125*(1-$E125)+$Q125*(1-$F125))*((1+'Inputs &amp; Summary'!$D$7)^BD$29))))))</f>
        <v>0</v>
      </c>
      <c r="BE125" s="114">
        <f>$D125*IF(BE$29&gt;'Inputs &amp; Summary'!$D$5,0,IF(BE$29&gt;VLOOKUP($G125,Lists!$J$17:$K$21,2),IF($M125=Lists!$H$3,IF($K125&lt;1,(($S125/$K125)*((1+'Inputs &amp; Summary'!$D$7)^BE$29)),((INT(BE$29/$K125)-INT((BE$29-1)/$K125))*$S125*((1+'Inputs &amp; Summary'!$D$7)^BE$29))),(_xlfn.WEIBULL.DIST(BE$29,$L125,$K125,FALSE)*$S125*((1+'Inputs &amp; Summary'!$D$7)^BE$29))),IF($M125=Lists!$H$3,IF($K125&lt;1,((($R125*(1-$E125)+$Q125*(1-$F125))/$K125)*((1+'Inputs &amp; Summary'!$D$7)^BE$29)),((INT(BE$29/$K125)-INT((BE$29-1)/$K125))*($R125*(1-$E125)+$Q125*(1-$F125))*((1+'Inputs &amp; Summary'!$D$7)^BE$29))),((_xlfn.WEIBULL.DIST(BE$29,$L125,$K125,FALSE)*($R125*(1-$E125)+$Q125*(1-$F125))*((1+'Inputs &amp; Summary'!$D$7)^BE$29))))))</f>
        <v>0</v>
      </c>
      <c r="BF125" s="114">
        <f>$D125*IF(BF$29&gt;'Inputs &amp; Summary'!$D$5,0,IF(BF$29&gt;VLOOKUP($G125,Lists!$J$17:$K$21,2),IF($M125=Lists!$H$3,IF($K125&lt;1,(($S125/$K125)*((1+'Inputs &amp; Summary'!$D$7)^BF$29)),((INT(BF$29/$K125)-INT((BF$29-1)/$K125))*$S125*((1+'Inputs &amp; Summary'!$D$7)^BF$29))),(_xlfn.WEIBULL.DIST(BF$29,$L125,$K125,FALSE)*$S125*((1+'Inputs &amp; Summary'!$D$7)^BF$29))),IF($M125=Lists!$H$3,IF($K125&lt;1,((($R125*(1-$E125)+$Q125*(1-$F125))/$K125)*((1+'Inputs &amp; Summary'!$D$7)^BF$29)),((INT(BF$29/$K125)-INT((BF$29-1)/$K125))*($R125*(1-$E125)+$Q125*(1-$F125))*((1+'Inputs &amp; Summary'!$D$7)^BF$29))),((_xlfn.WEIBULL.DIST(BF$29,$L125,$K125,FALSE)*($R125*(1-$E125)+$Q125*(1-$F125))*((1+'Inputs &amp; Summary'!$D$7)^BF$29))))))</f>
        <v>0</v>
      </c>
      <c r="BG125" s="114">
        <f>$D125*IF(BG$29&gt;'Inputs &amp; Summary'!$D$5,0,IF(BG$29&gt;VLOOKUP($G125,Lists!$J$17:$K$21,2),IF($M125=Lists!$H$3,IF($K125&lt;1,(($S125/$K125)*((1+'Inputs &amp; Summary'!$D$7)^BG$29)),((INT(BG$29/$K125)-INT((BG$29-1)/$K125))*$S125*((1+'Inputs &amp; Summary'!$D$7)^BG$29))),(_xlfn.WEIBULL.DIST(BG$29,$L125,$K125,FALSE)*$S125*((1+'Inputs &amp; Summary'!$D$7)^BG$29))),IF($M125=Lists!$H$3,IF($K125&lt;1,((($R125*(1-$E125)+$Q125*(1-$F125))/$K125)*((1+'Inputs &amp; Summary'!$D$7)^BG$29)),((INT(BG$29/$K125)-INT((BG$29-1)/$K125))*($R125*(1-$E125)+$Q125*(1-$F125))*((1+'Inputs &amp; Summary'!$D$7)^BG$29))),((_xlfn.WEIBULL.DIST(BG$29,$L125,$K125,FALSE)*($R125*(1-$E125)+$Q125*(1-$F125))*((1+'Inputs &amp; Summary'!$D$7)^BG$29))))))</f>
        <v>0</v>
      </c>
      <c r="BH125" s="114">
        <f>$D125*IF(BH$29&gt;'Inputs &amp; Summary'!$D$5,0,IF(BH$29&gt;VLOOKUP($G125,Lists!$J$17:$K$21,2),IF($M125=Lists!$H$3,IF($K125&lt;1,(($S125/$K125)*((1+'Inputs &amp; Summary'!$D$7)^BH$29)),((INT(BH$29/$K125)-INT((BH$29-1)/$K125))*$S125*((1+'Inputs &amp; Summary'!$D$7)^BH$29))),(_xlfn.WEIBULL.DIST(BH$29,$L125,$K125,FALSE)*$S125*((1+'Inputs &amp; Summary'!$D$7)^BH$29))),IF($M125=Lists!$H$3,IF($K125&lt;1,((($R125*(1-$E125)+$Q125*(1-$F125))/$K125)*((1+'Inputs &amp; Summary'!$D$7)^BH$29)),((INT(BH$29/$K125)-INT((BH$29-1)/$K125))*($R125*(1-$E125)+$Q125*(1-$F125))*((1+'Inputs &amp; Summary'!$D$7)^BH$29))),((_xlfn.WEIBULL.DIST(BH$29,$L125,$K125,FALSE)*($R125*(1-$E125)+$Q125*(1-$F125))*((1+'Inputs &amp; Summary'!$D$7)^BH$29))))))</f>
        <v>0</v>
      </c>
      <c r="BI125" s="114">
        <f>$D125*IF(BI$29&gt;'Inputs &amp; Summary'!$D$5,0,IF(BI$29&gt;VLOOKUP($G125,Lists!$J$17:$K$21,2),IF($M125=Lists!$H$3,IF($K125&lt;1,(($S125/$K125)*((1+'Inputs &amp; Summary'!$D$7)^BI$29)),((INT(BI$29/$K125)-INT((BI$29-1)/$K125))*$S125*((1+'Inputs &amp; Summary'!$D$7)^BI$29))),(_xlfn.WEIBULL.DIST(BI$29,$L125,$K125,FALSE)*$S125*((1+'Inputs &amp; Summary'!$D$7)^BI$29))),IF($M125=Lists!$H$3,IF($K125&lt;1,((($R125*(1-$E125)+$Q125*(1-$F125))/$K125)*((1+'Inputs &amp; Summary'!$D$7)^BI$29)),((INT(BI$29/$K125)-INT((BI$29-1)/$K125))*($R125*(1-$E125)+$Q125*(1-$F125))*((1+'Inputs &amp; Summary'!$D$7)^BI$29))),((_xlfn.WEIBULL.DIST(BI$29,$L125,$K125,FALSE)*($R125*(1-$E125)+$Q125*(1-$F125))*((1+'Inputs &amp; Summary'!$D$7)^BI$29))))))</f>
        <v>0</v>
      </c>
      <c r="BJ125" s="114">
        <f>$D125*IF(BJ$29&gt;'Inputs &amp; Summary'!$D$5,0,IF(BJ$29&gt;VLOOKUP($G125,Lists!$J$17:$K$21,2),IF($M125=Lists!$H$3,IF($K125&lt;1,(($S125/$K125)*((1+'Inputs &amp; Summary'!$D$7)^BJ$29)),((INT(BJ$29/$K125)-INT((BJ$29-1)/$K125))*$S125*((1+'Inputs &amp; Summary'!$D$7)^BJ$29))),(_xlfn.WEIBULL.DIST(BJ$29,$L125,$K125,FALSE)*$S125*((1+'Inputs &amp; Summary'!$D$7)^BJ$29))),IF($M125=Lists!$H$3,IF($K125&lt;1,((($R125*(1-$E125)+$Q125*(1-$F125))/$K125)*((1+'Inputs &amp; Summary'!$D$7)^BJ$29)),((INT(BJ$29/$K125)-INT((BJ$29-1)/$K125))*($R125*(1-$E125)+$Q125*(1-$F125))*((1+'Inputs &amp; Summary'!$D$7)^BJ$29))),((_xlfn.WEIBULL.DIST(BJ$29,$L125,$K125,FALSE)*($R125*(1-$E125)+$Q125*(1-$F125))*((1+'Inputs &amp; Summary'!$D$7)^BJ$29))))))</f>
        <v>0</v>
      </c>
      <c r="BK125" s="114">
        <f>$D125*IF(BK$29&gt;'Inputs &amp; Summary'!$D$5,0,IF(BK$29&gt;VLOOKUP($G125,Lists!$J$17:$K$21,2),IF($M125=Lists!$H$3,IF($K125&lt;1,(($S125/$K125)*((1+'Inputs &amp; Summary'!$D$7)^BK$29)),((INT(BK$29/$K125)-INT((BK$29-1)/$K125))*$S125*((1+'Inputs &amp; Summary'!$D$7)^BK$29))),(_xlfn.WEIBULL.DIST(BK$29,$L125,$K125,FALSE)*$S125*((1+'Inputs &amp; Summary'!$D$7)^BK$29))),IF($M125=Lists!$H$3,IF($K125&lt;1,((($R125*(1-$E125)+$Q125*(1-$F125))/$K125)*((1+'Inputs &amp; Summary'!$D$7)^BK$29)),((INT(BK$29/$K125)-INT((BK$29-1)/$K125))*($R125*(1-$E125)+$Q125*(1-$F125))*((1+'Inputs &amp; Summary'!$D$7)^BK$29))),((_xlfn.WEIBULL.DIST(BK$29,$L125,$K125,FALSE)*($R125*(1-$E125)+$Q125*(1-$F125))*((1+'Inputs &amp; Summary'!$D$7)^BK$29))))))</f>
        <v>0</v>
      </c>
      <c r="BL125" s="114">
        <f>$D125*IF(BL$29&gt;'Inputs &amp; Summary'!$D$5,0,IF(BL$29&gt;VLOOKUP($G125,Lists!$J$17:$K$21,2),IF($M125=Lists!$H$3,IF($K125&lt;1,(($S125/$K125)*((1+'Inputs &amp; Summary'!$D$7)^BL$29)),((INT(BL$29/$K125)-INT((BL$29-1)/$K125))*$S125*((1+'Inputs &amp; Summary'!$D$7)^BL$29))),(_xlfn.WEIBULL.DIST(BL$29,$L125,$K125,FALSE)*$S125*((1+'Inputs &amp; Summary'!$D$7)^BL$29))),IF($M125=Lists!$H$3,IF($K125&lt;1,((($R125*(1-$E125)+$Q125*(1-$F125))/$K125)*((1+'Inputs &amp; Summary'!$D$7)^BL$29)),((INT(BL$29/$K125)-INT((BL$29-1)/$K125))*($R125*(1-$E125)+$Q125*(1-$F125))*((1+'Inputs &amp; Summary'!$D$7)^BL$29))),((_xlfn.WEIBULL.DIST(BL$29,$L125,$K125,FALSE)*($R125*(1-$E125)+$Q125*(1-$F125))*((1+'Inputs &amp; Summary'!$D$7)^BL$29))))))</f>
        <v>0</v>
      </c>
    </row>
    <row r="126" spans="1:64" s="1" customFormat="1" x14ac:dyDescent="0.3">
      <c r="A126" s="79" t="s">
        <v>215</v>
      </c>
      <c r="B126" s="33" t="s">
        <v>152</v>
      </c>
      <c r="C126" s="33" t="s">
        <v>17</v>
      </c>
      <c r="D126" s="68">
        <f>IF($B$21=Lists!$I$3,0,IF($B$21=Lists!$I$5,0,1))</f>
        <v>0</v>
      </c>
      <c r="E126" s="68">
        <v>1</v>
      </c>
      <c r="F126" s="68">
        <v>0</v>
      </c>
      <c r="G126" s="213" t="s">
        <v>17</v>
      </c>
      <c r="H126" s="34" t="s">
        <v>288</v>
      </c>
      <c r="I126" s="34" t="s">
        <v>99</v>
      </c>
      <c r="J126" s="33">
        <f>VLOOKUP(I126,'Labor Rates'!$A$1:$B$16,2)</f>
        <v>24.03846153846154</v>
      </c>
      <c r="K126" s="35">
        <v>20</v>
      </c>
      <c r="L126" s="35">
        <v>1</v>
      </c>
      <c r="M126" s="36" t="s">
        <v>249</v>
      </c>
      <c r="N126" s="84">
        <f>'Inputs &amp; Summary'!$D$30</f>
        <v>1</v>
      </c>
      <c r="O126" s="35">
        <v>2</v>
      </c>
      <c r="P126" s="5">
        <v>40</v>
      </c>
      <c r="Q126" s="73">
        <f t="shared" ref="Q126:Q158" si="21">O126*N126*J126</f>
        <v>48.07692307692308</v>
      </c>
      <c r="R126" s="73">
        <f t="shared" ref="R126:R158" si="22">P126*N126</f>
        <v>40</v>
      </c>
      <c r="S126" s="74">
        <f t="shared" ref="S126:S157" si="23">D126*(R126+Q126)</f>
        <v>0</v>
      </c>
      <c r="T126" s="88"/>
      <c r="U126" s="80"/>
      <c r="V126" s="87">
        <f t="shared" ref="V126:V158" si="24">AVERAGE(Y126:AR126)</f>
        <v>0</v>
      </c>
      <c r="W126" s="87">
        <f>NPV('Inputs &amp; Summary'!$D$6,Y126:BL126)</f>
        <v>0</v>
      </c>
      <c r="X126" s="90">
        <f t="shared" ref="X126:X157" si="25">W126/SUM($W$30:$W$158)</f>
        <v>0</v>
      </c>
      <c r="Y126" s="114">
        <f>$D126*IF(Y$29&gt;'Inputs &amp; Summary'!$D$5,0,IF(Y$29&gt;VLOOKUP($G126,Lists!$J$17:$K$21,2),IF($M126=Lists!$H$3,IF($K126&lt;1,(($S126/$K126)*((1+'Inputs &amp; Summary'!$D$7)^Y$29)),((INT(Y$29/$K126)-INT((Y$29-1)/$K126))*$S126*((1+'Inputs &amp; Summary'!$D$7)^Y$29))),(_xlfn.WEIBULL.DIST(Y$29,$L126,$K126,FALSE)*$S126*((1+'Inputs &amp; Summary'!$D$7)^Y$29))),IF($M126=Lists!$H$3,IF($K126&lt;1,((($R126*(1-$E126)+$Q126*(1-$F126))/$K126)*((1+'Inputs &amp; Summary'!$D$7)^Y$29)),((INT(Y$29/$K126)-INT((Y$29-1)/$K126))*($R126*(1-$E126)+$Q126*(1-$F126))*((1+'Inputs &amp; Summary'!$D$7)^Y$29))),((_xlfn.WEIBULL.DIST(Y$29,$L126,$K126,FALSE)*($R126*(1-$E126)+$Q126*(1-$F126))*((1+'Inputs &amp; Summary'!$D$7)^Y$29))))))</f>
        <v>0</v>
      </c>
      <c r="Z126" s="114">
        <f>$D126*IF(Z$29&gt;'Inputs &amp; Summary'!$D$5,0,IF(Z$29&gt;VLOOKUP($G126,Lists!$J$17:$K$21,2),IF($M126=Lists!$H$3,IF($K126&lt;1,(($S126/$K126)*((1+'Inputs &amp; Summary'!$D$7)^Z$29)),((INT(Z$29/$K126)-INT((Z$29-1)/$K126))*$S126*((1+'Inputs &amp; Summary'!$D$7)^Z$29))),(_xlfn.WEIBULL.DIST(Z$29,$L126,$K126,FALSE)*$S126*((1+'Inputs &amp; Summary'!$D$7)^Z$29))),IF($M126=Lists!$H$3,IF($K126&lt;1,((($R126*(1-$E126)+$Q126*(1-$F126))/$K126)*((1+'Inputs &amp; Summary'!$D$7)^Z$29)),((INT(Z$29/$K126)-INT((Z$29-1)/$K126))*($R126*(1-$E126)+$Q126*(1-$F126))*((1+'Inputs &amp; Summary'!$D$7)^Z$29))),((_xlfn.WEIBULL.DIST(Z$29,$L126,$K126,FALSE)*($R126*(1-$E126)+$Q126*(1-$F126))*((1+'Inputs &amp; Summary'!$D$7)^Z$29))))))</f>
        <v>0</v>
      </c>
      <c r="AA126" s="114">
        <f>$D126*IF(AA$29&gt;'Inputs &amp; Summary'!$D$5,0,IF(AA$29&gt;VLOOKUP($G126,Lists!$J$17:$K$21,2),IF($M126=Lists!$H$3,IF($K126&lt;1,(($S126/$K126)*((1+'Inputs &amp; Summary'!$D$7)^AA$29)),((INT(AA$29/$K126)-INT((AA$29-1)/$K126))*$S126*((1+'Inputs &amp; Summary'!$D$7)^AA$29))),(_xlfn.WEIBULL.DIST(AA$29,$L126,$K126,FALSE)*$S126*((1+'Inputs &amp; Summary'!$D$7)^AA$29))),IF($M126=Lists!$H$3,IF($K126&lt;1,((($R126*(1-$E126)+$Q126*(1-$F126))/$K126)*((1+'Inputs &amp; Summary'!$D$7)^AA$29)),((INT(AA$29/$K126)-INT((AA$29-1)/$K126))*($R126*(1-$E126)+$Q126*(1-$F126))*((1+'Inputs &amp; Summary'!$D$7)^AA$29))),((_xlfn.WEIBULL.DIST(AA$29,$L126,$K126,FALSE)*($R126*(1-$E126)+$Q126*(1-$F126))*((1+'Inputs &amp; Summary'!$D$7)^AA$29))))))</f>
        <v>0</v>
      </c>
      <c r="AB126" s="114">
        <f>$D126*IF(AB$29&gt;'Inputs &amp; Summary'!$D$5,0,IF(AB$29&gt;VLOOKUP($G126,Lists!$J$17:$K$21,2),IF($M126=Lists!$H$3,IF($K126&lt;1,(($S126/$K126)*((1+'Inputs &amp; Summary'!$D$7)^AB$29)),((INT(AB$29/$K126)-INT((AB$29-1)/$K126))*$S126*((1+'Inputs &amp; Summary'!$D$7)^AB$29))),(_xlfn.WEIBULL.DIST(AB$29,$L126,$K126,FALSE)*$S126*((1+'Inputs &amp; Summary'!$D$7)^AB$29))),IF($M126=Lists!$H$3,IF($K126&lt;1,((($R126*(1-$E126)+$Q126*(1-$F126))/$K126)*((1+'Inputs &amp; Summary'!$D$7)^AB$29)),((INT(AB$29/$K126)-INT((AB$29-1)/$K126))*($R126*(1-$E126)+$Q126*(1-$F126))*((1+'Inputs &amp; Summary'!$D$7)^AB$29))),((_xlfn.WEIBULL.DIST(AB$29,$L126,$K126,FALSE)*($R126*(1-$E126)+$Q126*(1-$F126))*((1+'Inputs &amp; Summary'!$D$7)^AB$29))))))</f>
        <v>0</v>
      </c>
      <c r="AC126" s="114">
        <f>$D126*IF(AC$29&gt;'Inputs &amp; Summary'!$D$5,0,IF(AC$29&gt;VLOOKUP($G126,Lists!$J$17:$K$21,2),IF($M126=Lists!$H$3,IF($K126&lt;1,(($S126/$K126)*((1+'Inputs &amp; Summary'!$D$7)^AC$29)),((INT(AC$29/$K126)-INT((AC$29-1)/$K126))*$S126*((1+'Inputs &amp; Summary'!$D$7)^AC$29))),(_xlfn.WEIBULL.DIST(AC$29,$L126,$K126,FALSE)*$S126*((1+'Inputs &amp; Summary'!$D$7)^AC$29))),IF($M126=Lists!$H$3,IF($K126&lt;1,((($R126*(1-$E126)+$Q126*(1-$F126))/$K126)*((1+'Inputs &amp; Summary'!$D$7)^AC$29)),((INT(AC$29/$K126)-INT((AC$29-1)/$K126))*($R126*(1-$E126)+$Q126*(1-$F126))*((1+'Inputs &amp; Summary'!$D$7)^AC$29))),((_xlfn.WEIBULL.DIST(AC$29,$L126,$K126,FALSE)*($R126*(1-$E126)+$Q126*(1-$F126))*((1+'Inputs &amp; Summary'!$D$7)^AC$29))))))</f>
        <v>0</v>
      </c>
      <c r="AD126" s="114">
        <f>$D126*IF(AD$29&gt;'Inputs &amp; Summary'!$D$5,0,IF(AD$29&gt;VLOOKUP($G126,Lists!$J$17:$K$21,2),IF($M126=Lists!$H$3,IF($K126&lt;1,(($S126/$K126)*((1+'Inputs &amp; Summary'!$D$7)^AD$29)),((INT(AD$29/$K126)-INT((AD$29-1)/$K126))*$S126*((1+'Inputs &amp; Summary'!$D$7)^AD$29))),(_xlfn.WEIBULL.DIST(AD$29,$L126,$K126,FALSE)*$S126*((1+'Inputs &amp; Summary'!$D$7)^AD$29))),IF($M126=Lists!$H$3,IF($K126&lt;1,((($R126*(1-$E126)+$Q126*(1-$F126))/$K126)*((1+'Inputs &amp; Summary'!$D$7)^AD$29)),((INT(AD$29/$K126)-INT((AD$29-1)/$K126))*($R126*(1-$E126)+$Q126*(1-$F126))*((1+'Inputs &amp; Summary'!$D$7)^AD$29))),((_xlfn.WEIBULL.DIST(AD$29,$L126,$K126,FALSE)*($R126*(1-$E126)+$Q126*(1-$F126))*((1+'Inputs &amp; Summary'!$D$7)^AD$29))))))</f>
        <v>0</v>
      </c>
      <c r="AE126" s="114">
        <f>$D126*IF(AE$29&gt;'Inputs &amp; Summary'!$D$5,0,IF(AE$29&gt;VLOOKUP($G126,Lists!$J$17:$K$21,2),IF($M126=Lists!$H$3,IF($K126&lt;1,(($S126/$K126)*((1+'Inputs &amp; Summary'!$D$7)^AE$29)),((INT(AE$29/$K126)-INT((AE$29-1)/$K126))*$S126*((1+'Inputs &amp; Summary'!$D$7)^AE$29))),(_xlfn.WEIBULL.DIST(AE$29,$L126,$K126,FALSE)*$S126*((1+'Inputs &amp; Summary'!$D$7)^AE$29))),IF($M126=Lists!$H$3,IF($K126&lt;1,((($R126*(1-$E126)+$Q126*(1-$F126))/$K126)*((1+'Inputs &amp; Summary'!$D$7)^AE$29)),((INT(AE$29/$K126)-INT((AE$29-1)/$K126))*($R126*(1-$E126)+$Q126*(1-$F126))*((1+'Inputs &amp; Summary'!$D$7)^AE$29))),((_xlfn.WEIBULL.DIST(AE$29,$L126,$K126,FALSE)*($R126*(1-$E126)+$Q126*(1-$F126))*((1+'Inputs &amp; Summary'!$D$7)^AE$29))))))</f>
        <v>0</v>
      </c>
      <c r="AF126" s="114">
        <f>$D126*IF(AF$29&gt;'Inputs &amp; Summary'!$D$5,0,IF(AF$29&gt;VLOOKUP($G126,Lists!$J$17:$K$21,2),IF($M126=Lists!$H$3,IF($K126&lt;1,(($S126/$K126)*((1+'Inputs &amp; Summary'!$D$7)^AF$29)),((INT(AF$29/$K126)-INT((AF$29-1)/$K126))*$S126*((1+'Inputs &amp; Summary'!$D$7)^AF$29))),(_xlfn.WEIBULL.DIST(AF$29,$L126,$K126,FALSE)*$S126*((1+'Inputs &amp; Summary'!$D$7)^AF$29))),IF($M126=Lists!$H$3,IF($K126&lt;1,((($R126*(1-$E126)+$Q126*(1-$F126))/$K126)*((1+'Inputs &amp; Summary'!$D$7)^AF$29)),((INT(AF$29/$K126)-INT((AF$29-1)/$K126))*($R126*(1-$E126)+$Q126*(1-$F126))*((1+'Inputs &amp; Summary'!$D$7)^AF$29))),((_xlfn.WEIBULL.DIST(AF$29,$L126,$K126,FALSE)*($R126*(1-$E126)+$Q126*(1-$F126))*((1+'Inputs &amp; Summary'!$D$7)^AF$29))))))</f>
        <v>0</v>
      </c>
      <c r="AG126" s="114">
        <f>$D126*IF(AG$29&gt;'Inputs &amp; Summary'!$D$5,0,IF(AG$29&gt;VLOOKUP($G126,Lists!$J$17:$K$21,2),IF($M126=Lists!$H$3,IF($K126&lt;1,(($S126/$K126)*((1+'Inputs &amp; Summary'!$D$7)^AG$29)),((INT(AG$29/$K126)-INT((AG$29-1)/$K126))*$S126*((1+'Inputs &amp; Summary'!$D$7)^AG$29))),(_xlfn.WEIBULL.DIST(AG$29,$L126,$K126,FALSE)*$S126*((1+'Inputs &amp; Summary'!$D$7)^AG$29))),IF($M126=Lists!$H$3,IF($K126&lt;1,((($R126*(1-$E126)+$Q126*(1-$F126))/$K126)*((1+'Inputs &amp; Summary'!$D$7)^AG$29)),((INT(AG$29/$K126)-INT((AG$29-1)/$K126))*($R126*(1-$E126)+$Q126*(1-$F126))*((1+'Inputs &amp; Summary'!$D$7)^AG$29))),((_xlfn.WEIBULL.DIST(AG$29,$L126,$K126,FALSE)*($R126*(1-$E126)+$Q126*(1-$F126))*((1+'Inputs &amp; Summary'!$D$7)^AG$29))))))</f>
        <v>0</v>
      </c>
      <c r="AH126" s="114">
        <f>$D126*IF(AH$29&gt;'Inputs &amp; Summary'!$D$5,0,IF(AH$29&gt;VLOOKUP($G126,Lists!$J$17:$K$21,2),IF($M126=Lists!$H$3,IF($K126&lt;1,(($S126/$K126)*((1+'Inputs &amp; Summary'!$D$7)^AH$29)),((INT(AH$29/$K126)-INT((AH$29-1)/$K126))*$S126*((1+'Inputs &amp; Summary'!$D$7)^AH$29))),(_xlfn.WEIBULL.DIST(AH$29,$L126,$K126,FALSE)*$S126*((1+'Inputs &amp; Summary'!$D$7)^AH$29))),IF($M126=Lists!$H$3,IF($K126&lt;1,((($R126*(1-$E126)+$Q126*(1-$F126))/$K126)*((1+'Inputs &amp; Summary'!$D$7)^AH$29)),((INT(AH$29/$K126)-INT((AH$29-1)/$K126))*($R126*(1-$E126)+$Q126*(1-$F126))*((1+'Inputs &amp; Summary'!$D$7)^AH$29))),((_xlfn.WEIBULL.DIST(AH$29,$L126,$K126,FALSE)*($R126*(1-$E126)+$Q126*(1-$F126))*((1+'Inputs &amp; Summary'!$D$7)^AH$29))))))</f>
        <v>0</v>
      </c>
      <c r="AI126" s="114">
        <f>$D126*IF(AI$29&gt;'Inputs &amp; Summary'!$D$5,0,IF(AI$29&gt;VLOOKUP($G126,Lists!$J$17:$K$21,2),IF($M126=Lists!$H$3,IF($K126&lt;1,(($S126/$K126)*((1+'Inputs &amp; Summary'!$D$7)^AI$29)),((INT(AI$29/$K126)-INT((AI$29-1)/$K126))*$S126*((1+'Inputs &amp; Summary'!$D$7)^AI$29))),(_xlfn.WEIBULL.DIST(AI$29,$L126,$K126,FALSE)*$S126*((1+'Inputs &amp; Summary'!$D$7)^AI$29))),IF($M126=Lists!$H$3,IF($K126&lt;1,((($R126*(1-$E126)+$Q126*(1-$F126))/$K126)*((1+'Inputs &amp; Summary'!$D$7)^AI$29)),((INT(AI$29/$K126)-INT((AI$29-1)/$K126))*($R126*(1-$E126)+$Q126*(1-$F126))*((1+'Inputs &amp; Summary'!$D$7)^AI$29))),((_xlfn.WEIBULL.DIST(AI$29,$L126,$K126,FALSE)*($R126*(1-$E126)+$Q126*(1-$F126))*((1+'Inputs &amp; Summary'!$D$7)^AI$29))))))</f>
        <v>0</v>
      </c>
      <c r="AJ126" s="114">
        <f>$D126*IF(AJ$29&gt;'Inputs &amp; Summary'!$D$5,0,IF(AJ$29&gt;VLOOKUP($G126,Lists!$J$17:$K$21,2),IF($M126=Lists!$H$3,IF($K126&lt;1,(($S126/$K126)*((1+'Inputs &amp; Summary'!$D$7)^AJ$29)),((INT(AJ$29/$K126)-INT((AJ$29-1)/$K126))*$S126*((1+'Inputs &amp; Summary'!$D$7)^AJ$29))),(_xlfn.WEIBULL.DIST(AJ$29,$L126,$K126,FALSE)*$S126*((1+'Inputs &amp; Summary'!$D$7)^AJ$29))),IF($M126=Lists!$H$3,IF($K126&lt;1,((($R126*(1-$E126)+$Q126*(1-$F126))/$K126)*((1+'Inputs &amp; Summary'!$D$7)^AJ$29)),((INT(AJ$29/$K126)-INT((AJ$29-1)/$K126))*($R126*(1-$E126)+$Q126*(1-$F126))*((1+'Inputs &amp; Summary'!$D$7)^AJ$29))),((_xlfn.WEIBULL.DIST(AJ$29,$L126,$K126,FALSE)*($R126*(1-$E126)+$Q126*(1-$F126))*((1+'Inputs &amp; Summary'!$D$7)^AJ$29))))))</f>
        <v>0</v>
      </c>
      <c r="AK126" s="114">
        <f>$D126*IF(AK$29&gt;'Inputs &amp; Summary'!$D$5,0,IF(AK$29&gt;VLOOKUP($G126,Lists!$J$17:$K$21,2),IF($M126=Lists!$H$3,IF($K126&lt;1,(($S126/$K126)*((1+'Inputs &amp; Summary'!$D$7)^AK$29)),((INT(AK$29/$K126)-INT((AK$29-1)/$K126))*$S126*((1+'Inputs &amp; Summary'!$D$7)^AK$29))),(_xlfn.WEIBULL.DIST(AK$29,$L126,$K126,FALSE)*$S126*((1+'Inputs &amp; Summary'!$D$7)^AK$29))),IF($M126=Lists!$H$3,IF($K126&lt;1,((($R126*(1-$E126)+$Q126*(1-$F126))/$K126)*((1+'Inputs &amp; Summary'!$D$7)^AK$29)),((INT(AK$29/$K126)-INT((AK$29-1)/$K126))*($R126*(1-$E126)+$Q126*(1-$F126))*((1+'Inputs &amp; Summary'!$D$7)^AK$29))),((_xlfn.WEIBULL.DIST(AK$29,$L126,$K126,FALSE)*($R126*(1-$E126)+$Q126*(1-$F126))*((1+'Inputs &amp; Summary'!$D$7)^AK$29))))))</f>
        <v>0</v>
      </c>
      <c r="AL126" s="114">
        <f>$D126*IF(AL$29&gt;'Inputs &amp; Summary'!$D$5,0,IF(AL$29&gt;VLOOKUP($G126,Lists!$J$17:$K$21,2),IF($M126=Lists!$H$3,IF($K126&lt;1,(($S126/$K126)*((1+'Inputs &amp; Summary'!$D$7)^AL$29)),((INT(AL$29/$K126)-INT((AL$29-1)/$K126))*$S126*((1+'Inputs &amp; Summary'!$D$7)^AL$29))),(_xlfn.WEIBULL.DIST(AL$29,$L126,$K126,FALSE)*$S126*((1+'Inputs &amp; Summary'!$D$7)^AL$29))),IF($M126=Lists!$H$3,IF($K126&lt;1,((($R126*(1-$E126)+$Q126*(1-$F126))/$K126)*((1+'Inputs &amp; Summary'!$D$7)^AL$29)),((INT(AL$29/$K126)-INT((AL$29-1)/$K126))*($R126*(1-$E126)+$Q126*(1-$F126))*((1+'Inputs &amp; Summary'!$D$7)^AL$29))),((_xlfn.WEIBULL.DIST(AL$29,$L126,$K126,FALSE)*($R126*(1-$E126)+$Q126*(1-$F126))*((1+'Inputs &amp; Summary'!$D$7)^AL$29))))))</f>
        <v>0</v>
      </c>
      <c r="AM126" s="114">
        <f>$D126*IF(AM$29&gt;'Inputs &amp; Summary'!$D$5,0,IF(AM$29&gt;VLOOKUP($G126,Lists!$J$17:$K$21,2),IF($M126=Lists!$H$3,IF($K126&lt;1,(($S126/$K126)*((1+'Inputs &amp; Summary'!$D$7)^AM$29)),((INT(AM$29/$K126)-INT((AM$29-1)/$K126))*$S126*((1+'Inputs &amp; Summary'!$D$7)^AM$29))),(_xlfn.WEIBULL.DIST(AM$29,$L126,$K126,FALSE)*$S126*((1+'Inputs &amp; Summary'!$D$7)^AM$29))),IF($M126=Lists!$H$3,IF($K126&lt;1,((($R126*(1-$E126)+$Q126*(1-$F126))/$K126)*((1+'Inputs &amp; Summary'!$D$7)^AM$29)),((INT(AM$29/$K126)-INT((AM$29-1)/$K126))*($R126*(1-$E126)+$Q126*(1-$F126))*((1+'Inputs &amp; Summary'!$D$7)^AM$29))),((_xlfn.WEIBULL.DIST(AM$29,$L126,$K126,FALSE)*($R126*(1-$E126)+$Q126*(1-$F126))*((1+'Inputs &amp; Summary'!$D$7)^AM$29))))))</f>
        <v>0</v>
      </c>
      <c r="AN126" s="114">
        <f>$D126*IF(AN$29&gt;'Inputs &amp; Summary'!$D$5,0,IF(AN$29&gt;VLOOKUP($G126,Lists!$J$17:$K$21,2),IF($M126=Lists!$H$3,IF($K126&lt;1,(($S126/$K126)*((1+'Inputs &amp; Summary'!$D$7)^AN$29)),((INT(AN$29/$K126)-INT((AN$29-1)/$K126))*$S126*((1+'Inputs &amp; Summary'!$D$7)^AN$29))),(_xlfn.WEIBULL.DIST(AN$29,$L126,$K126,FALSE)*$S126*((1+'Inputs &amp; Summary'!$D$7)^AN$29))),IF($M126=Lists!$H$3,IF($K126&lt;1,((($R126*(1-$E126)+$Q126*(1-$F126))/$K126)*((1+'Inputs &amp; Summary'!$D$7)^AN$29)),((INT(AN$29/$K126)-INT((AN$29-1)/$K126))*($R126*(1-$E126)+$Q126*(1-$F126))*((1+'Inputs &amp; Summary'!$D$7)^AN$29))),((_xlfn.WEIBULL.DIST(AN$29,$L126,$K126,FALSE)*($R126*(1-$E126)+$Q126*(1-$F126))*((1+'Inputs &amp; Summary'!$D$7)^AN$29))))))</f>
        <v>0</v>
      </c>
      <c r="AO126" s="114">
        <f>$D126*IF(AO$29&gt;'Inputs &amp; Summary'!$D$5,0,IF(AO$29&gt;VLOOKUP($G126,Lists!$J$17:$K$21,2),IF($M126=Lists!$H$3,IF($K126&lt;1,(($S126/$K126)*((1+'Inputs &amp; Summary'!$D$7)^AO$29)),((INT(AO$29/$K126)-INT((AO$29-1)/$K126))*$S126*((1+'Inputs &amp; Summary'!$D$7)^AO$29))),(_xlfn.WEIBULL.DIST(AO$29,$L126,$K126,FALSE)*$S126*((1+'Inputs &amp; Summary'!$D$7)^AO$29))),IF($M126=Lists!$H$3,IF($K126&lt;1,((($R126*(1-$E126)+$Q126*(1-$F126))/$K126)*((1+'Inputs &amp; Summary'!$D$7)^AO$29)),((INT(AO$29/$K126)-INT((AO$29-1)/$K126))*($R126*(1-$E126)+$Q126*(1-$F126))*((1+'Inputs &amp; Summary'!$D$7)^AO$29))),((_xlfn.WEIBULL.DIST(AO$29,$L126,$K126,FALSE)*($R126*(1-$E126)+$Q126*(1-$F126))*((1+'Inputs &amp; Summary'!$D$7)^AO$29))))))</f>
        <v>0</v>
      </c>
      <c r="AP126" s="114">
        <f>$D126*IF(AP$29&gt;'Inputs &amp; Summary'!$D$5,0,IF(AP$29&gt;VLOOKUP($G126,Lists!$J$17:$K$21,2),IF($M126=Lists!$H$3,IF($K126&lt;1,(($S126/$K126)*((1+'Inputs &amp; Summary'!$D$7)^AP$29)),((INT(AP$29/$K126)-INT((AP$29-1)/$K126))*$S126*((1+'Inputs &amp; Summary'!$D$7)^AP$29))),(_xlfn.WEIBULL.DIST(AP$29,$L126,$K126,FALSE)*$S126*((1+'Inputs &amp; Summary'!$D$7)^AP$29))),IF($M126=Lists!$H$3,IF($K126&lt;1,((($R126*(1-$E126)+$Q126*(1-$F126))/$K126)*((1+'Inputs &amp; Summary'!$D$7)^AP$29)),((INT(AP$29/$K126)-INT((AP$29-1)/$K126))*($R126*(1-$E126)+$Q126*(1-$F126))*((1+'Inputs &amp; Summary'!$D$7)^AP$29))),((_xlfn.WEIBULL.DIST(AP$29,$L126,$K126,FALSE)*($R126*(1-$E126)+$Q126*(1-$F126))*((1+'Inputs &amp; Summary'!$D$7)^AP$29))))))</f>
        <v>0</v>
      </c>
      <c r="AQ126" s="114">
        <f>$D126*IF(AQ$29&gt;'Inputs &amp; Summary'!$D$5,0,IF(AQ$29&gt;VLOOKUP($G126,Lists!$J$17:$K$21,2),IF($M126=Lists!$H$3,IF($K126&lt;1,(($S126/$K126)*((1+'Inputs &amp; Summary'!$D$7)^AQ$29)),((INT(AQ$29/$K126)-INT((AQ$29-1)/$K126))*$S126*((1+'Inputs &amp; Summary'!$D$7)^AQ$29))),(_xlfn.WEIBULL.DIST(AQ$29,$L126,$K126,FALSE)*$S126*((1+'Inputs &amp; Summary'!$D$7)^AQ$29))),IF($M126=Lists!$H$3,IF($K126&lt;1,((($R126*(1-$E126)+$Q126*(1-$F126))/$K126)*((1+'Inputs &amp; Summary'!$D$7)^AQ$29)),((INT(AQ$29/$K126)-INT((AQ$29-1)/$K126))*($R126*(1-$E126)+$Q126*(1-$F126))*((1+'Inputs &amp; Summary'!$D$7)^AQ$29))),((_xlfn.WEIBULL.DIST(AQ$29,$L126,$K126,FALSE)*($R126*(1-$E126)+$Q126*(1-$F126))*((1+'Inputs &amp; Summary'!$D$7)^AQ$29))))))</f>
        <v>0</v>
      </c>
      <c r="AR126" s="114">
        <f>$D126*IF(AR$29&gt;'Inputs &amp; Summary'!$D$5,0,IF(AR$29&gt;VLOOKUP($G126,Lists!$J$17:$K$21,2),IF($M126=Lists!$H$3,IF($K126&lt;1,(($S126/$K126)*((1+'Inputs &amp; Summary'!$D$7)^AR$29)),((INT(AR$29/$K126)-INT((AR$29-1)/$K126))*$S126*((1+'Inputs &amp; Summary'!$D$7)^AR$29))),(_xlfn.WEIBULL.DIST(AR$29,$L126,$K126,FALSE)*$S126*((1+'Inputs &amp; Summary'!$D$7)^AR$29))),IF($M126=Lists!$H$3,IF($K126&lt;1,((($R126*(1-$E126)+$Q126*(1-$F126))/$K126)*((1+'Inputs &amp; Summary'!$D$7)^AR$29)),((INT(AR$29/$K126)-INT((AR$29-1)/$K126))*($R126*(1-$E126)+$Q126*(1-$F126))*((1+'Inputs &amp; Summary'!$D$7)^AR$29))),((_xlfn.WEIBULL.DIST(AR$29,$L126,$K126,FALSE)*($R126*(1-$E126)+$Q126*(1-$F126))*((1+'Inputs &amp; Summary'!$D$7)^AR$29))))))</f>
        <v>0</v>
      </c>
      <c r="AS126" s="114">
        <f>$D126*IF(AS$29&gt;'Inputs &amp; Summary'!$D$5,0,IF(AS$29&gt;VLOOKUP($G126,Lists!$J$17:$K$21,2),IF($M126=Lists!$H$3,IF($K126&lt;1,(($S126/$K126)*((1+'Inputs &amp; Summary'!$D$7)^AS$29)),((INT(AS$29/$K126)-INT((AS$29-1)/$K126))*$S126*((1+'Inputs &amp; Summary'!$D$7)^AS$29))),(_xlfn.WEIBULL.DIST(AS$29,$L126,$K126,FALSE)*$S126*((1+'Inputs &amp; Summary'!$D$7)^AS$29))),IF($M126=Lists!$H$3,IF($K126&lt;1,((($R126*(1-$E126)+$Q126*(1-$F126))/$K126)*((1+'Inputs &amp; Summary'!$D$7)^AS$29)),((INT(AS$29/$K126)-INT((AS$29-1)/$K126))*($R126*(1-$E126)+$Q126*(1-$F126))*((1+'Inputs &amp; Summary'!$D$7)^AS$29))),((_xlfn.WEIBULL.DIST(AS$29,$L126,$K126,FALSE)*($R126*(1-$E126)+$Q126*(1-$F126))*((1+'Inputs &amp; Summary'!$D$7)^AS$29))))))</f>
        <v>0</v>
      </c>
      <c r="AT126" s="114">
        <f>$D126*IF(AT$29&gt;'Inputs &amp; Summary'!$D$5,0,IF(AT$29&gt;VLOOKUP($G126,Lists!$J$17:$K$21,2),IF($M126=Lists!$H$3,IF($K126&lt;1,(($S126/$K126)*((1+'Inputs &amp; Summary'!$D$7)^AT$29)),((INT(AT$29/$K126)-INT((AT$29-1)/$K126))*$S126*((1+'Inputs &amp; Summary'!$D$7)^AT$29))),(_xlfn.WEIBULL.DIST(AT$29,$L126,$K126,FALSE)*$S126*((1+'Inputs &amp; Summary'!$D$7)^AT$29))),IF($M126=Lists!$H$3,IF($K126&lt;1,((($R126*(1-$E126)+$Q126*(1-$F126))/$K126)*((1+'Inputs &amp; Summary'!$D$7)^AT$29)),((INT(AT$29/$K126)-INT((AT$29-1)/$K126))*($R126*(1-$E126)+$Q126*(1-$F126))*((1+'Inputs &amp; Summary'!$D$7)^AT$29))),((_xlfn.WEIBULL.DIST(AT$29,$L126,$K126,FALSE)*($R126*(1-$E126)+$Q126*(1-$F126))*((1+'Inputs &amp; Summary'!$D$7)^AT$29))))))</f>
        <v>0</v>
      </c>
      <c r="AU126" s="114">
        <f>$D126*IF(AU$29&gt;'Inputs &amp; Summary'!$D$5,0,IF(AU$29&gt;VLOOKUP($G126,Lists!$J$17:$K$21,2),IF($M126=Lists!$H$3,IF($K126&lt;1,(($S126/$K126)*((1+'Inputs &amp; Summary'!$D$7)^AU$29)),((INT(AU$29/$K126)-INT((AU$29-1)/$K126))*$S126*((1+'Inputs &amp; Summary'!$D$7)^AU$29))),(_xlfn.WEIBULL.DIST(AU$29,$L126,$K126,FALSE)*$S126*((1+'Inputs &amp; Summary'!$D$7)^AU$29))),IF($M126=Lists!$H$3,IF($K126&lt;1,((($R126*(1-$E126)+$Q126*(1-$F126))/$K126)*((1+'Inputs &amp; Summary'!$D$7)^AU$29)),((INT(AU$29/$K126)-INT((AU$29-1)/$K126))*($R126*(1-$E126)+$Q126*(1-$F126))*((1+'Inputs &amp; Summary'!$D$7)^AU$29))),((_xlfn.WEIBULL.DIST(AU$29,$L126,$K126,FALSE)*($R126*(1-$E126)+$Q126*(1-$F126))*((1+'Inputs &amp; Summary'!$D$7)^AU$29))))))</f>
        <v>0</v>
      </c>
      <c r="AV126" s="114">
        <f>$D126*IF(AV$29&gt;'Inputs &amp; Summary'!$D$5,0,IF(AV$29&gt;VLOOKUP($G126,Lists!$J$17:$K$21,2),IF($M126=Lists!$H$3,IF($K126&lt;1,(($S126/$K126)*((1+'Inputs &amp; Summary'!$D$7)^AV$29)),((INT(AV$29/$K126)-INT((AV$29-1)/$K126))*$S126*((1+'Inputs &amp; Summary'!$D$7)^AV$29))),(_xlfn.WEIBULL.DIST(AV$29,$L126,$K126,FALSE)*$S126*((1+'Inputs &amp; Summary'!$D$7)^AV$29))),IF($M126=Lists!$H$3,IF($K126&lt;1,((($R126*(1-$E126)+$Q126*(1-$F126))/$K126)*((1+'Inputs &amp; Summary'!$D$7)^AV$29)),((INT(AV$29/$K126)-INT((AV$29-1)/$K126))*($R126*(1-$E126)+$Q126*(1-$F126))*((1+'Inputs &amp; Summary'!$D$7)^AV$29))),((_xlfn.WEIBULL.DIST(AV$29,$L126,$K126,FALSE)*($R126*(1-$E126)+$Q126*(1-$F126))*((1+'Inputs &amp; Summary'!$D$7)^AV$29))))))</f>
        <v>0</v>
      </c>
      <c r="AW126" s="114">
        <f>$D126*IF(AW$29&gt;'Inputs &amp; Summary'!$D$5,0,IF(AW$29&gt;VLOOKUP($G126,Lists!$J$17:$K$21,2),IF($M126=Lists!$H$3,IF($K126&lt;1,(($S126/$K126)*((1+'Inputs &amp; Summary'!$D$7)^AW$29)),((INT(AW$29/$K126)-INT((AW$29-1)/$K126))*$S126*((1+'Inputs &amp; Summary'!$D$7)^AW$29))),(_xlfn.WEIBULL.DIST(AW$29,$L126,$K126,FALSE)*$S126*((1+'Inputs &amp; Summary'!$D$7)^AW$29))),IF($M126=Lists!$H$3,IF($K126&lt;1,((($R126*(1-$E126)+$Q126*(1-$F126))/$K126)*((1+'Inputs &amp; Summary'!$D$7)^AW$29)),((INT(AW$29/$K126)-INT((AW$29-1)/$K126))*($R126*(1-$E126)+$Q126*(1-$F126))*((1+'Inputs &amp; Summary'!$D$7)^AW$29))),((_xlfn.WEIBULL.DIST(AW$29,$L126,$K126,FALSE)*($R126*(1-$E126)+$Q126*(1-$F126))*((1+'Inputs &amp; Summary'!$D$7)^AW$29))))))</f>
        <v>0</v>
      </c>
      <c r="AX126" s="114">
        <f>$D126*IF(AX$29&gt;'Inputs &amp; Summary'!$D$5,0,IF(AX$29&gt;VLOOKUP($G126,Lists!$J$17:$K$21,2),IF($M126=Lists!$H$3,IF($K126&lt;1,(($S126/$K126)*((1+'Inputs &amp; Summary'!$D$7)^AX$29)),((INT(AX$29/$K126)-INT((AX$29-1)/$K126))*$S126*((1+'Inputs &amp; Summary'!$D$7)^AX$29))),(_xlfn.WEIBULL.DIST(AX$29,$L126,$K126,FALSE)*$S126*((1+'Inputs &amp; Summary'!$D$7)^AX$29))),IF($M126=Lists!$H$3,IF($K126&lt;1,((($R126*(1-$E126)+$Q126*(1-$F126))/$K126)*((1+'Inputs &amp; Summary'!$D$7)^AX$29)),((INT(AX$29/$K126)-INT((AX$29-1)/$K126))*($R126*(1-$E126)+$Q126*(1-$F126))*((1+'Inputs &amp; Summary'!$D$7)^AX$29))),((_xlfn.WEIBULL.DIST(AX$29,$L126,$K126,FALSE)*($R126*(1-$E126)+$Q126*(1-$F126))*((1+'Inputs &amp; Summary'!$D$7)^AX$29))))))</f>
        <v>0</v>
      </c>
      <c r="AY126" s="114">
        <f>$D126*IF(AY$29&gt;'Inputs &amp; Summary'!$D$5,0,IF(AY$29&gt;VLOOKUP($G126,Lists!$J$17:$K$21,2),IF($M126=Lists!$H$3,IF($K126&lt;1,(($S126/$K126)*((1+'Inputs &amp; Summary'!$D$7)^AY$29)),((INT(AY$29/$K126)-INT((AY$29-1)/$K126))*$S126*((1+'Inputs &amp; Summary'!$D$7)^AY$29))),(_xlfn.WEIBULL.DIST(AY$29,$L126,$K126,FALSE)*$S126*((1+'Inputs &amp; Summary'!$D$7)^AY$29))),IF($M126=Lists!$H$3,IF($K126&lt;1,((($R126*(1-$E126)+$Q126*(1-$F126))/$K126)*((1+'Inputs &amp; Summary'!$D$7)^AY$29)),((INT(AY$29/$K126)-INT((AY$29-1)/$K126))*($R126*(1-$E126)+$Q126*(1-$F126))*((1+'Inputs &amp; Summary'!$D$7)^AY$29))),((_xlfn.WEIBULL.DIST(AY$29,$L126,$K126,FALSE)*($R126*(1-$E126)+$Q126*(1-$F126))*((1+'Inputs &amp; Summary'!$D$7)^AY$29))))))</f>
        <v>0</v>
      </c>
      <c r="AZ126" s="114">
        <f>$D126*IF(AZ$29&gt;'Inputs &amp; Summary'!$D$5,0,IF(AZ$29&gt;VLOOKUP($G126,Lists!$J$17:$K$21,2),IF($M126=Lists!$H$3,IF($K126&lt;1,(($S126/$K126)*((1+'Inputs &amp; Summary'!$D$7)^AZ$29)),((INT(AZ$29/$K126)-INT((AZ$29-1)/$K126))*$S126*((1+'Inputs &amp; Summary'!$D$7)^AZ$29))),(_xlfn.WEIBULL.DIST(AZ$29,$L126,$K126,FALSE)*$S126*((1+'Inputs &amp; Summary'!$D$7)^AZ$29))),IF($M126=Lists!$H$3,IF($K126&lt;1,((($R126*(1-$E126)+$Q126*(1-$F126))/$K126)*((1+'Inputs &amp; Summary'!$D$7)^AZ$29)),((INT(AZ$29/$K126)-INT((AZ$29-1)/$K126))*($R126*(1-$E126)+$Q126*(1-$F126))*((1+'Inputs &amp; Summary'!$D$7)^AZ$29))),((_xlfn.WEIBULL.DIST(AZ$29,$L126,$K126,FALSE)*($R126*(1-$E126)+$Q126*(1-$F126))*((1+'Inputs &amp; Summary'!$D$7)^AZ$29))))))</f>
        <v>0</v>
      </c>
      <c r="BA126" s="114">
        <f>$D126*IF(BA$29&gt;'Inputs &amp; Summary'!$D$5,0,IF(BA$29&gt;VLOOKUP($G126,Lists!$J$17:$K$21,2),IF($M126=Lists!$H$3,IF($K126&lt;1,(($S126/$K126)*((1+'Inputs &amp; Summary'!$D$7)^BA$29)),((INT(BA$29/$K126)-INT((BA$29-1)/$K126))*$S126*((1+'Inputs &amp; Summary'!$D$7)^BA$29))),(_xlfn.WEIBULL.DIST(BA$29,$L126,$K126,FALSE)*$S126*((1+'Inputs &amp; Summary'!$D$7)^BA$29))),IF($M126=Lists!$H$3,IF($K126&lt;1,((($R126*(1-$E126)+$Q126*(1-$F126))/$K126)*((1+'Inputs &amp; Summary'!$D$7)^BA$29)),((INT(BA$29/$K126)-INT((BA$29-1)/$K126))*($R126*(1-$E126)+$Q126*(1-$F126))*((1+'Inputs &amp; Summary'!$D$7)^BA$29))),((_xlfn.WEIBULL.DIST(BA$29,$L126,$K126,FALSE)*($R126*(1-$E126)+$Q126*(1-$F126))*((1+'Inputs &amp; Summary'!$D$7)^BA$29))))))</f>
        <v>0</v>
      </c>
      <c r="BB126" s="114">
        <f>$D126*IF(BB$29&gt;'Inputs &amp; Summary'!$D$5,0,IF(BB$29&gt;VLOOKUP($G126,Lists!$J$17:$K$21,2),IF($M126=Lists!$H$3,IF($K126&lt;1,(($S126/$K126)*((1+'Inputs &amp; Summary'!$D$7)^BB$29)),((INT(BB$29/$K126)-INT((BB$29-1)/$K126))*$S126*((1+'Inputs &amp; Summary'!$D$7)^BB$29))),(_xlfn.WEIBULL.DIST(BB$29,$L126,$K126,FALSE)*$S126*((1+'Inputs &amp; Summary'!$D$7)^BB$29))),IF($M126=Lists!$H$3,IF($K126&lt;1,((($R126*(1-$E126)+$Q126*(1-$F126))/$K126)*((1+'Inputs &amp; Summary'!$D$7)^BB$29)),((INT(BB$29/$K126)-INT((BB$29-1)/$K126))*($R126*(1-$E126)+$Q126*(1-$F126))*((1+'Inputs &amp; Summary'!$D$7)^BB$29))),((_xlfn.WEIBULL.DIST(BB$29,$L126,$K126,FALSE)*($R126*(1-$E126)+$Q126*(1-$F126))*((1+'Inputs &amp; Summary'!$D$7)^BB$29))))))</f>
        <v>0</v>
      </c>
      <c r="BC126" s="114">
        <f>$D126*IF(BC$29&gt;'Inputs &amp; Summary'!$D$5,0,IF(BC$29&gt;VLOOKUP($G126,Lists!$J$17:$K$21,2),IF($M126=Lists!$H$3,IF($K126&lt;1,(($S126/$K126)*((1+'Inputs &amp; Summary'!$D$7)^BC$29)),((INT(BC$29/$K126)-INT((BC$29-1)/$K126))*$S126*((1+'Inputs &amp; Summary'!$D$7)^BC$29))),(_xlfn.WEIBULL.DIST(BC$29,$L126,$K126,FALSE)*$S126*((1+'Inputs &amp; Summary'!$D$7)^BC$29))),IF($M126=Lists!$H$3,IF($K126&lt;1,((($R126*(1-$E126)+$Q126*(1-$F126))/$K126)*((1+'Inputs &amp; Summary'!$D$7)^BC$29)),((INT(BC$29/$K126)-INT((BC$29-1)/$K126))*($R126*(1-$E126)+$Q126*(1-$F126))*((1+'Inputs &amp; Summary'!$D$7)^BC$29))),((_xlfn.WEIBULL.DIST(BC$29,$L126,$K126,FALSE)*($R126*(1-$E126)+$Q126*(1-$F126))*((1+'Inputs &amp; Summary'!$D$7)^BC$29))))))</f>
        <v>0</v>
      </c>
      <c r="BD126" s="114">
        <f>$D126*IF(BD$29&gt;'Inputs &amp; Summary'!$D$5,0,IF(BD$29&gt;VLOOKUP($G126,Lists!$J$17:$K$21,2),IF($M126=Lists!$H$3,IF($K126&lt;1,(($S126/$K126)*((1+'Inputs &amp; Summary'!$D$7)^BD$29)),((INT(BD$29/$K126)-INT((BD$29-1)/$K126))*$S126*((1+'Inputs &amp; Summary'!$D$7)^BD$29))),(_xlfn.WEIBULL.DIST(BD$29,$L126,$K126,FALSE)*$S126*((1+'Inputs &amp; Summary'!$D$7)^BD$29))),IF($M126=Lists!$H$3,IF($K126&lt;1,((($R126*(1-$E126)+$Q126*(1-$F126))/$K126)*((1+'Inputs &amp; Summary'!$D$7)^BD$29)),((INT(BD$29/$K126)-INT((BD$29-1)/$K126))*($R126*(1-$E126)+$Q126*(1-$F126))*((1+'Inputs &amp; Summary'!$D$7)^BD$29))),((_xlfn.WEIBULL.DIST(BD$29,$L126,$K126,FALSE)*($R126*(1-$E126)+$Q126*(1-$F126))*((1+'Inputs &amp; Summary'!$D$7)^BD$29))))))</f>
        <v>0</v>
      </c>
      <c r="BE126" s="114">
        <f>$D126*IF(BE$29&gt;'Inputs &amp; Summary'!$D$5,0,IF(BE$29&gt;VLOOKUP($G126,Lists!$J$17:$K$21,2),IF($M126=Lists!$H$3,IF($K126&lt;1,(($S126/$K126)*((1+'Inputs &amp; Summary'!$D$7)^BE$29)),((INT(BE$29/$K126)-INT((BE$29-1)/$K126))*$S126*((1+'Inputs &amp; Summary'!$D$7)^BE$29))),(_xlfn.WEIBULL.DIST(BE$29,$L126,$K126,FALSE)*$S126*((1+'Inputs &amp; Summary'!$D$7)^BE$29))),IF($M126=Lists!$H$3,IF($K126&lt;1,((($R126*(1-$E126)+$Q126*(1-$F126))/$K126)*((1+'Inputs &amp; Summary'!$D$7)^BE$29)),((INT(BE$29/$K126)-INT((BE$29-1)/$K126))*($R126*(1-$E126)+$Q126*(1-$F126))*((1+'Inputs &amp; Summary'!$D$7)^BE$29))),((_xlfn.WEIBULL.DIST(BE$29,$L126,$K126,FALSE)*($R126*(1-$E126)+$Q126*(1-$F126))*((1+'Inputs &amp; Summary'!$D$7)^BE$29))))))</f>
        <v>0</v>
      </c>
      <c r="BF126" s="114">
        <f>$D126*IF(BF$29&gt;'Inputs &amp; Summary'!$D$5,0,IF(BF$29&gt;VLOOKUP($G126,Lists!$J$17:$K$21,2),IF($M126=Lists!$H$3,IF($K126&lt;1,(($S126/$K126)*((1+'Inputs &amp; Summary'!$D$7)^BF$29)),((INT(BF$29/$K126)-INT((BF$29-1)/$K126))*$S126*((1+'Inputs &amp; Summary'!$D$7)^BF$29))),(_xlfn.WEIBULL.DIST(BF$29,$L126,$K126,FALSE)*$S126*((1+'Inputs &amp; Summary'!$D$7)^BF$29))),IF($M126=Lists!$H$3,IF($K126&lt;1,((($R126*(1-$E126)+$Q126*(1-$F126))/$K126)*((1+'Inputs &amp; Summary'!$D$7)^BF$29)),((INT(BF$29/$K126)-INT((BF$29-1)/$K126))*($R126*(1-$E126)+$Q126*(1-$F126))*((1+'Inputs &amp; Summary'!$D$7)^BF$29))),((_xlfn.WEIBULL.DIST(BF$29,$L126,$K126,FALSE)*($R126*(1-$E126)+$Q126*(1-$F126))*((1+'Inputs &amp; Summary'!$D$7)^BF$29))))))</f>
        <v>0</v>
      </c>
      <c r="BG126" s="114">
        <f>$D126*IF(BG$29&gt;'Inputs &amp; Summary'!$D$5,0,IF(BG$29&gt;VLOOKUP($G126,Lists!$J$17:$K$21,2),IF($M126=Lists!$H$3,IF($K126&lt;1,(($S126/$K126)*((1+'Inputs &amp; Summary'!$D$7)^BG$29)),((INT(BG$29/$K126)-INT((BG$29-1)/$K126))*$S126*((1+'Inputs &amp; Summary'!$D$7)^BG$29))),(_xlfn.WEIBULL.DIST(BG$29,$L126,$K126,FALSE)*$S126*((1+'Inputs &amp; Summary'!$D$7)^BG$29))),IF($M126=Lists!$H$3,IF($K126&lt;1,((($R126*(1-$E126)+$Q126*(1-$F126))/$K126)*((1+'Inputs &amp; Summary'!$D$7)^BG$29)),((INT(BG$29/$K126)-INT((BG$29-1)/$K126))*($R126*(1-$E126)+$Q126*(1-$F126))*((1+'Inputs &amp; Summary'!$D$7)^BG$29))),((_xlfn.WEIBULL.DIST(BG$29,$L126,$K126,FALSE)*($R126*(1-$E126)+$Q126*(1-$F126))*((1+'Inputs &amp; Summary'!$D$7)^BG$29))))))</f>
        <v>0</v>
      </c>
      <c r="BH126" s="114">
        <f>$D126*IF(BH$29&gt;'Inputs &amp; Summary'!$D$5,0,IF(BH$29&gt;VLOOKUP($G126,Lists!$J$17:$K$21,2),IF($M126=Lists!$H$3,IF($K126&lt;1,(($S126/$K126)*((1+'Inputs &amp; Summary'!$D$7)^BH$29)),((INT(BH$29/$K126)-INT((BH$29-1)/$K126))*$S126*((1+'Inputs &amp; Summary'!$D$7)^BH$29))),(_xlfn.WEIBULL.DIST(BH$29,$L126,$K126,FALSE)*$S126*((1+'Inputs &amp; Summary'!$D$7)^BH$29))),IF($M126=Lists!$H$3,IF($K126&lt;1,((($R126*(1-$E126)+$Q126*(1-$F126))/$K126)*((1+'Inputs &amp; Summary'!$D$7)^BH$29)),((INT(BH$29/$K126)-INT((BH$29-1)/$K126))*($R126*(1-$E126)+$Q126*(1-$F126))*((1+'Inputs &amp; Summary'!$D$7)^BH$29))),((_xlfn.WEIBULL.DIST(BH$29,$L126,$K126,FALSE)*($R126*(1-$E126)+$Q126*(1-$F126))*((1+'Inputs &amp; Summary'!$D$7)^BH$29))))))</f>
        <v>0</v>
      </c>
      <c r="BI126" s="114">
        <f>$D126*IF(BI$29&gt;'Inputs &amp; Summary'!$D$5,0,IF(BI$29&gt;VLOOKUP($G126,Lists!$J$17:$K$21,2),IF($M126=Lists!$H$3,IF($K126&lt;1,(($S126/$K126)*((1+'Inputs &amp; Summary'!$D$7)^BI$29)),((INT(BI$29/$K126)-INT((BI$29-1)/$K126))*$S126*((1+'Inputs &amp; Summary'!$D$7)^BI$29))),(_xlfn.WEIBULL.DIST(BI$29,$L126,$K126,FALSE)*$S126*((1+'Inputs &amp; Summary'!$D$7)^BI$29))),IF($M126=Lists!$H$3,IF($K126&lt;1,((($R126*(1-$E126)+$Q126*(1-$F126))/$K126)*((1+'Inputs &amp; Summary'!$D$7)^BI$29)),((INT(BI$29/$K126)-INT((BI$29-1)/$K126))*($R126*(1-$E126)+$Q126*(1-$F126))*((1+'Inputs &amp; Summary'!$D$7)^BI$29))),((_xlfn.WEIBULL.DIST(BI$29,$L126,$K126,FALSE)*($R126*(1-$E126)+$Q126*(1-$F126))*((1+'Inputs &amp; Summary'!$D$7)^BI$29))))))</f>
        <v>0</v>
      </c>
      <c r="BJ126" s="114">
        <f>$D126*IF(BJ$29&gt;'Inputs &amp; Summary'!$D$5,0,IF(BJ$29&gt;VLOOKUP($G126,Lists!$J$17:$K$21,2),IF($M126=Lists!$H$3,IF($K126&lt;1,(($S126/$K126)*((1+'Inputs &amp; Summary'!$D$7)^BJ$29)),((INT(BJ$29/$K126)-INT((BJ$29-1)/$K126))*$S126*((1+'Inputs &amp; Summary'!$D$7)^BJ$29))),(_xlfn.WEIBULL.DIST(BJ$29,$L126,$K126,FALSE)*$S126*((1+'Inputs &amp; Summary'!$D$7)^BJ$29))),IF($M126=Lists!$H$3,IF($K126&lt;1,((($R126*(1-$E126)+$Q126*(1-$F126))/$K126)*((1+'Inputs &amp; Summary'!$D$7)^BJ$29)),((INT(BJ$29/$K126)-INT((BJ$29-1)/$K126))*($R126*(1-$E126)+$Q126*(1-$F126))*((1+'Inputs &amp; Summary'!$D$7)^BJ$29))),((_xlfn.WEIBULL.DIST(BJ$29,$L126,$K126,FALSE)*($R126*(1-$E126)+$Q126*(1-$F126))*((1+'Inputs &amp; Summary'!$D$7)^BJ$29))))))</f>
        <v>0</v>
      </c>
      <c r="BK126" s="114">
        <f>$D126*IF(BK$29&gt;'Inputs &amp; Summary'!$D$5,0,IF(BK$29&gt;VLOOKUP($G126,Lists!$J$17:$K$21,2),IF($M126=Lists!$H$3,IF($K126&lt;1,(($S126/$K126)*((1+'Inputs &amp; Summary'!$D$7)^BK$29)),((INT(BK$29/$K126)-INT((BK$29-1)/$K126))*$S126*((1+'Inputs &amp; Summary'!$D$7)^BK$29))),(_xlfn.WEIBULL.DIST(BK$29,$L126,$K126,FALSE)*$S126*((1+'Inputs &amp; Summary'!$D$7)^BK$29))),IF($M126=Lists!$H$3,IF($K126&lt;1,((($R126*(1-$E126)+$Q126*(1-$F126))/$K126)*((1+'Inputs &amp; Summary'!$D$7)^BK$29)),((INT(BK$29/$K126)-INT((BK$29-1)/$K126))*($R126*(1-$E126)+$Q126*(1-$F126))*((1+'Inputs &amp; Summary'!$D$7)^BK$29))),((_xlfn.WEIBULL.DIST(BK$29,$L126,$K126,FALSE)*($R126*(1-$E126)+$Q126*(1-$F126))*((1+'Inputs &amp; Summary'!$D$7)^BK$29))))))</f>
        <v>0</v>
      </c>
      <c r="BL126" s="114">
        <f>$D126*IF(BL$29&gt;'Inputs &amp; Summary'!$D$5,0,IF(BL$29&gt;VLOOKUP($G126,Lists!$J$17:$K$21,2),IF($M126=Lists!$H$3,IF($K126&lt;1,(($S126/$K126)*((1+'Inputs &amp; Summary'!$D$7)^BL$29)),((INT(BL$29/$K126)-INT((BL$29-1)/$K126))*$S126*((1+'Inputs &amp; Summary'!$D$7)^BL$29))),(_xlfn.WEIBULL.DIST(BL$29,$L126,$K126,FALSE)*$S126*((1+'Inputs &amp; Summary'!$D$7)^BL$29))),IF($M126=Lists!$H$3,IF($K126&lt;1,((($R126*(1-$E126)+$Q126*(1-$F126))/$K126)*((1+'Inputs &amp; Summary'!$D$7)^BL$29)),((INT(BL$29/$K126)-INT((BL$29-1)/$K126))*($R126*(1-$E126)+$Q126*(1-$F126))*((1+'Inputs &amp; Summary'!$D$7)^BL$29))),((_xlfn.WEIBULL.DIST(BL$29,$L126,$K126,FALSE)*($R126*(1-$E126)+$Q126*(1-$F126))*((1+'Inputs &amp; Summary'!$D$7)^BL$29))))))</f>
        <v>0</v>
      </c>
    </row>
    <row r="127" spans="1:64" s="1" customFormat="1" x14ac:dyDescent="0.3">
      <c r="A127" s="79" t="s">
        <v>210</v>
      </c>
      <c r="B127" s="33" t="s">
        <v>152</v>
      </c>
      <c r="C127" s="33" t="s">
        <v>17</v>
      </c>
      <c r="D127" s="68">
        <f>IF($B$21=Lists!$I$3,0,IF($B$21=Lists!$I$5,0,1))</f>
        <v>0</v>
      </c>
      <c r="E127" s="68">
        <v>1</v>
      </c>
      <c r="F127" s="68">
        <v>0</v>
      </c>
      <c r="G127" s="213" t="s">
        <v>17</v>
      </c>
      <c r="H127" s="34" t="s">
        <v>288</v>
      </c>
      <c r="I127" s="34" t="s">
        <v>99</v>
      </c>
      <c r="J127" s="33">
        <f>VLOOKUP(I127,'Labor Rates'!$A$1:$B$16,2)</f>
        <v>24.03846153846154</v>
      </c>
      <c r="K127" s="35">
        <v>20</v>
      </c>
      <c r="L127" s="35">
        <v>1</v>
      </c>
      <c r="M127" s="36" t="s">
        <v>249</v>
      </c>
      <c r="N127" s="84">
        <f>'Inputs &amp; Summary'!$D$30</f>
        <v>1</v>
      </c>
      <c r="O127" s="35">
        <v>2</v>
      </c>
      <c r="P127" s="5">
        <f>0.05*'Inputs &amp; Summary'!$D$31*1000</f>
        <v>20000</v>
      </c>
      <c r="Q127" s="73">
        <f t="shared" si="21"/>
        <v>48.07692307692308</v>
      </c>
      <c r="R127" s="73">
        <f t="shared" si="22"/>
        <v>20000</v>
      </c>
      <c r="S127" s="74">
        <f t="shared" si="23"/>
        <v>0</v>
      </c>
      <c r="T127" s="88"/>
      <c r="U127" s="80"/>
      <c r="V127" s="87">
        <f t="shared" si="24"/>
        <v>0</v>
      </c>
      <c r="W127" s="87">
        <f>NPV('Inputs &amp; Summary'!$D$6,Y127:BL127)</f>
        <v>0</v>
      </c>
      <c r="X127" s="90">
        <f t="shared" si="25"/>
        <v>0</v>
      </c>
      <c r="Y127" s="114">
        <f>$D127*IF(Y$29&gt;'Inputs &amp; Summary'!$D$5,0,IF(Y$29&gt;VLOOKUP($G127,Lists!$J$17:$K$21,2),IF($M127=Lists!$H$3,IF($K127&lt;1,(($S127/$K127)*((1+'Inputs &amp; Summary'!$D$7)^Y$29)),((INT(Y$29/$K127)-INT((Y$29-1)/$K127))*$S127*((1+'Inputs &amp; Summary'!$D$7)^Y$29))),(_xlfn.WEIBULL.DIST(Y$29,$L127,$K127,FALSE)*$S127*((1+'Inputs &amp; Summary'!$D$7)^Y$29))),IF($M127=Lists!$H$3,IF($K127&lt;1,((($R127*(1-$E127)+$Q127*(1-$F127))/$K127)*((1+'Inputs &amp; Summary'!$D$7)^Y$29)),((INT(Y$29/$K127)-INT((Y$29-1)/$K127))*($R127*(1-$E127)+$Q127*(1-$F127))*((1+'Inputs &amp; Summary'!$D$7)^Y$29))),((_xlfn.WEIBULL.DIST(Y$29,$L127,$K127,FALSE)*($R127*(1-$E127)+$Q127*(1-$F127))*((1+'Inputs &amp; Summary'!$D$7)^Y$29))))))</f>
        <v>0</v>
      </c>
      <c r="Z127" s="114">
        <f>$D127*IF(Z$29&gt;'Inputs &amp; Summary'!$D$5,0,IF(Z$29&gt;VLOOKUP($G127,Lists!$J$17:$K$21,2),IF($M127=Lists!$H$3,IF($K127&lt;1,(($S127/$K127)*((1+'Inputs &amp; Summary'!$D$7)^Z$29)),((INT(Z$29/$K127)-INT((Z$29-1)/$K127))*$S127*((1+'Inputs &amp; Summary'!$D$7)^Z$29))),(_xlfn.WEIBULL.DIST(Z$29,$L127,$K127,FALSE)*$S127*((1+'Inputs &amp; Summary'!$D$7)^Z$29))),IF($M127=Lists!$H$3,IF($K127&lt;1,((($R127*(1-$E127)+$Q127*(1-$F127))/$K127)*((1+'Inputs &amp; Summary'!$D$7)^Z$29)),((INT(Z$29/$K127)-INT((Z$29-1)/$K127))*($R127*(1-$E127)+$Q127*(1-$F127))*((1+'Inputs &amp; Summary'!$D$7)^Z$29))),((_xlfn.WEIBULL.DIST(Z$29,$L127,$K127,FALSE)*($R127*(1-$E127)+$Q127*(1-$F127))*((1+'Inputs &amp; Summary'!$D$7)^Z$29))))))</f>
        <v>0</v>
      </c>
      <c r="AA127" s="114">
        <f>$D127*IF(AA$29&gt;'Inputs &amp; Summary'!$D$5,0,IF(AA$29&gt;VLOOKUP($G127,Lists!$J$17:$K$21,2),IF($M127=Lists!$H$3,IF($K127&lt;1,(($S127/$K127)*((1+'Inputs &amp; Summary'!$D$7)^AA$29)),((INT(AA$29/$K127)-INT((AA$29-1)/$K127))*$S127*((1+'Inputs &amp; Summary'!$D$7)^AA$29))),(_xlfn.WEIBULL.DIST(AA$29,$L127,$K127,FALSE)*$S127*((1+'Inputs &amp; Summary'!$D$7)^AA$29))),IF($M127=Lists!$H$3,IF($K127&lt;1,((($R127*(1-$E127)+$Q127*(1-$F127))/$K127)*((1+'Inputs &amp; Summary'!$D$7)^AA$29)),((INT(AA$29/$K127)-INT((AA$29-1)/$K127))*($R127*(1-$E127)+$Q127*(1-$F127))*((1+'Inputs &amp; Summary'!$D$7)^AA$29))),((_xlfn.WEIBULL.DIST(AA$29,$L127,$K127,FALSE)*($R127*(1-$E127)+$Q127*(1-$F127))*((1+'Inputs &amp; Summary'!$D$7)^AA$29))))))</f>
        <v>0</v>
      </c>
      <c r="AB127" s="114">
        <f>$D127*IF(AB$29&gt;'Inputs &amp; Summary'!$D$5,0,IF(AB$29&gt;VLOOKUP($G127,Lists!$J$17:$K$21,2),IF($M127=Lists!$H$3,IF($K127&lt;1,(($S127/$K127)*((1+'Inputs &amp; Summary'!$D$7)^AB$29)),((INT(AB$29/$K127)-INT((AB$29-1)/$K127))*$S127*((1+'Inputs &amp; Summary'!$D$7)^AB$29))),(_xlfn.WEIBULL.DIST(AB$29,$L127,$K127,FALSE)*$S127*((1+'Inputs &amp; Summary'!$D$7)^AB$29))),IF($M127=Lists!$H$3,IF($K127&lt;1,((($R127*(1-$E127)+$Q127*(1-$F127))/$K127)*((1+'Inputs &amp; Summary'!$D$7)^AB$29)),((INT(AB$29/$K127)-INT((AB$29-1)/$K127))*($R127*(1-$E127)+$Q127*(1-$F127))*((1+'Inputs &amp; Summary'!$D$7)^AB$29))),((_xlfn.WEIBULL.DIST(AB$29,$L127,$K127,FALSE)*($R127*(1-$E127)+$Q127*(1-$F127))*((1+'Inputs &amp; Summary'!$D$7)^AB$29))))))</f>
        <v>0</v>
      </c>
      <c r="AC127" s="114">
        <f>$D127*IF(AC$29&gt;'Inputs &amp; Summary'!$D$5,0,IF(AC$29&gt;VLOOKUP($G127,Lists!$J$17:$K$21,2),IF($M127=Lists!$H$3,IF($K127&lt;1,(($S127/$K127)*((1+'Inputs &amp; Summary'!$D$7)^AC$29)),((INT(AC$29/$K127)-INT((AC$29-1)/$K127))*$S127*((1+'Inputs &amp; Summary'!$D$7)^AC$29))),(_xlfn.WEIBULL.DIST(AC$29,$L127,$K127,FALSE)*$S127*((1+'Inputs &amp; Summary'!$D$7)^AC$29))),IF($M127=Lists!$H$3,IF($K127&lt;1,((($R127*(1-$E127)+$Q127*(1-$F127))/$K127)*((1+'Inputs &amp; Summary'!$D$7)^AC$29)),((INT(AC$29/$K127)-INT((AC$29-1)/$K127))*($R127*(1-$E127)+$Q127*(1-$F127))*((1+'Inputs &amp; Summary'!$D$7)^AC$29))),((_xlfn.WEIBULL.DIST(AC$29,$L127,$K127,FALSE)*($R127*(1-$E127)+$Q127*(1-$F127))*((1+'Inputs &amp; Summary'!$D$7)^AC$29))))))</f>
        <v>0</v>
      </c>
      <c r="AD127" s="114">
        <f>$D127*IF(AD$29&gt;'Inputs &amp; Summary'!$D$5,0,IF(AD$29&gt;VLOOKUP($G127,Lists!$J$17:$K$21,2),IF($M127=Lists!$H$3,IF($K127&lt;1,(($S127/$K127)*((1+'Inputs &amp; Summary'!$D$7)^AD$29)),((INT(AD$29/$K127)-INT((AD$29-1)/$K127))*$S127*((1+'Inputs &amp; Summary'!$D$7)^AD$29))),(_xlfn.WEIBULL.DIST(AD$29,$L127,$K127,FALSE)*$S127*((1+'Inputs &amp; Summary'!$D$7)^AD$29))),IF($M127=Lists!$H$3,IF($K127&lt;1,((($R127*(1-$E127)+$Q127*(1-$F127))/$K127)*((1+'Inputs &amp; Summary'!$D$7)^AD$29)),((INT(AD$29/$K127)-INT((AD$29-1)/$K127))*($R127*(1-$E127)+$Q127*(1-$F127))*((1+'Inputs &amp; Summary'!$D$7)^AD$29))),((_xlfn.WEIBULL.DIST(AD$29,$L127,$K127,FALSE)*($R127*(1-$E127)+$Q127*(1-$F127))*((1+'Inputs &amp; Summary'!$D$7)^AD$29))))))</f>
        <v>0</v>
      </c>
      <c r="AE127" s="114">
        <f>$D127*IF(AE$29&gt;'Inputs &amp; Summary'!$D$5,0,IF(AE$29&gt;VLOOKUP($G127,Lists!$J$17:$K$21,2),IF($M127=Lists!$H$3,IF($K127&lt;1,(($S127/$K127)*((1+'Inputs &amp; Summary'!$D$7)^AE$29)),((INT(AE$29/$K127)-INT((AE$29-1)/$K127))*$S127*((1+'Inputs &amp; Summary'!$D$7)^AE$29))),(_xlfn.WEIBULL.DIST(AE$29,$L127,$K127,FALSE)*$S127*((1+'Inputs &amp; Summary'!$D$7)^AE$29))),IF($M127=Lists!$H$3,IF($K127&lt;1,((($R127*(1-$E127)+$Q127*(1-$F127))/$K127)*((1+'Inputs &amp; Summary'!$D$7)^AE$29)),((INT(AE$29/$K127)-INT((AE$29-1)/$K127))*($R127*(1-$E127)+$Q127*(1-$F127))*((1+'Inputs &amp; Summary'!$D$7)^AE$29))),((_xlfn.WEIBULL.DIST(AE$29,$L127,$K127,FALSE)*($R127*(1-$E127)+$Q127*(1-$F127))*((1+'Inputs &amp; Summary'!$D$7)^AE$29))))))</f>
        <v>0</v>
      </c>
      <c r="AF127" s="114">
        <f>$D127*IF(AF$29&gt;'Inputs &amp; Summary'!$D$5,0,IF(AF$29&gt;VLOOKUP($G127,Lists!$J$17:$K$21,2),IF($M127=Lists!$H$3,IF($K127&lt;1,(($S127/$K127)*((1+'Inputs &amp; Summary'!$D$7)^AF$29)),((INT(AF$29/$K127)-INT((AF$29-1)/$K127))*$S127*((1+'Inputs &amp; Summary'!$D$7)^AF$29))),(_xlfn.WEIBULL.DIST(AF$29,$L127,$K127,FALSE)*$S127*((1+'Inputs &amp; Summary'!$D$7)^AF$29))),IF($M127=Lists!$H$3,IF($K127&lt;1,((($R127*(1-$E127)+$Q127*(1-$F127))/$K127)*((1+'Inputs &amp; Summary'!$D$7)^AF$29)),((INT(AF$29/$K127)-INT((AF$29-1)/$K127))*($R127*(1-$E127)+$Q127*(1-$F127))*((1+'Inputs &amp; Summary'!$D$7)^AF$29))),((_xlfn.WEIBULL.DIST(AF$29,$L127,$K127,FALSE)*($R127*(1-$E127)+$Q127*(1-$F127))*((1+'Inputs &amp; Summary'!$D$7)^AF$29))))))</f>
        <v>0</v>
      </c>
      <c r="AG127" s="114">
        <f>$D127*IF(AG$29&gt;'Inputs &amp; Summary'!$D$5,0,IF(AG$29&gt;VLOOKUP($G127,Lists!$J$17:$K$21,2),IF($M127=Lists!$H$3,IF($K127&lt;1,(($S127/$K127)*((1+'Inputs &amp; Summary'!$D$7)^AG$29)),((INT(AG$29/$K127)-INT((AG$29-1)/$K127))*$S127*((1+'Inputs &amp; Summary'!$D$7)^AG$29))),(_xlfn.WEIBULL.DIST(AG$29,$L127,$K127,FALSE)*$S127*((1+'Inputs &amp; Summary'!$D$7)^AG$29))),IF($M127=Lists!$H$3,IF($K127&lt;1,((($R127*(1-$E127)+$Q127*(1-$F127))/$K127)*((1+'Inputs &amp; Summary'!$D$7)^AG$29)),((INT(AG$29/$K127)-INT((AG$29-1)/$K127))*($R127*(1-$E127)+$Q127*(1-$F127))*((1+'Inputs &amp; Summary'!$D$7)^AG$29))),((_xlfn.WEIBULL.DIST(AG$29,$L127,$K127,FALSE)*($R127*(1-$E127)+$Q127*(1-$F127))*((1+'Inputs &amp; Summary'!$D$7)^AG$29))))))</f>
        <v>0</v>
      </c>
      <c r="AH127" s="114">
        <f>$D127*IF(AH$29&gt;'Inputs &amp; Summary'!$D$5,0,IF(AH$29&gt;VLOOKUP($G127,Lists!$J$17:$K$21,2),IF($M127=Lists!$H$3,IF($K127&lt;1,(($S127/$K127)*((1+'Inputs &amp; Summary'!$D$7)^AH$29)),((INT(AH$29/$K127)-INT((AH$29-1)/$K127))*$S127*((1+'Inputs &amp; Summary'!$D$7)^AH$29))),(_xlfn.WEIBULL.DIST(AH$29,$L127,$K127,FALSE)*$S127*((1+'Inputs &amp; Summary'!$D$7)^AH$29))),IF($M127=Lists!$H$3,IF($K127&lt;1,((($R127*(1-$E127)+$Q127*(1-$F127))/$K127)*((1+'Inputs &amp; Summary'!$D$7)^AH$29)),((INT(AH$29/$K127)-INT((AH$29-1)/$K127))*($R127*(1-$E127)+$Q127*(1-$F127))*((1+'Inputs &amp; Summary'!$D$7)^AH$29))),((_xlfn.WEIBULL.DIST(AH$29,$L127,$K127,FALSE)*($R127*(1-$E127)+$Q127*(1-$F127))*((1+'Inputs &amp; Summary'!$D$7)^AH$29))))))</f>
        <v>0</v>
      </c>
      <c r="AI127" s="114">
        <f>$D127*IF(AI$29&gt;'Inputs &amp; Summary'!$D$5,0,IF(AI$29&gt;VLOOKUP($G127,Lists!$J$17:$K$21,2),IF($M127=Lists!$H$3,IF($K127&lt;1,(($S127/$K127)*((1+'Inputs &amp; Summary'!$D$7)^AI$29)),((INT(AI$29/$K127)-INT((AI$29-1)/$K127))*$S127*((1+'Inputs &amp; Summary'!$D$7)^AI$29))),(_xlfn.WEIBULL.DIST(AI$29,$L127,$K127,FALSE)*$S127*((1+'Inputs &amp; Summary'!$D$7)^AI$29))),IF($M127=Lists!$H$3,IF($K127&lt;1,((($R127*(1-$E127)+$Q127*(1-$F127))/$K127)*((1+'Inputs &amp; Summary'!$D$7)^AI$29)),((INT(AI$29/$K127)-INT((AI$29-1)/$K127))*($R127*(1-$E127)+$Q127*(1-$F127))*((1+'Inputs &amp; Summary'!$D$7)^AI$29))),((_xlfn.WEIBULL.DIST(AI$29,$L127,$K127,FALSE)*($R127*(1-$E127)+$Q127*(1-$F127))*((1+'Inputs &amp; Summary'!$D$7)^AI$29))))))</f>
        <v>0</v>
      </c>
      <c r="AJ127" s="114">
        <f>$D127*IF(AJ$29&gt;'Inputs &amp; Summary'!$D$5,0,IF(AJ$29&gt;VLOOKUP($G127,Lists!$J$17:$K$21,2),IF($M127=Lists!$H$3,IF($K127&lt;1,(($S127/$K127)*((1+'Inputs &amp; Summary'!$D$7)^AJ$29)),((INT(AJ$29/$K127)-INT((AJ$29-1)/$K127))*$S127*((1+'Inputs &amp; Summary'!$D$7)^AJ$29))),(_xlfn.WEIBULL.DIST(AJ$29,$L127,$K127,FALSE)*$S127*((1+'Inputs &amp; Summary'!$D$7)^AJ$29))),IF($M127=Lists!$H$3,IF($K127&lt;1,((($R127*(1-$E127)+$Q127*(1-$F127))/$K127)*((1+'Inputs &amp; Summary'!$D$7)^AJ$29)),((INT(AJ$29/$K127)-INT((AJ$29-1)/$K127))*($R127*(1-$E127)+$Q127*(1-$F127))*((1+'Inputs &amp; Summary'!$D$7)^AJ$29))),((_xlfn.WEIBULL.DIST(AJ$29,$L127,$K127,FALSE)*($R127*(1-$E127)+$Q127*(1-$F127))*((1+'Inputs &amp; Summary'!$D$7)^AJ$29))))))</f>
        <v>0</v>
      </c>
      <c r="AK127" s="114">
        <f>$D127*IF(AK$29&gt;'Inputs &amp; Summary'!$D$5,0,IF(AK$29&gt;VLOOKUP($G127,Lists!$J$17:$K$21,2),IF($M127=Lists!$H$3,IF($K127&lt;1,(($S127/$K127)*((1+'Inputs &amp; Summary'!$D$7)^AK$29)),((INT(AK$29/$K127)-INT((AK$29-1)/$K127))*$S127*((1+'Inputs &amp; Summary'!$D$7)^AK$29))),(_xlfn.WEIBULL.DIST(AK$29,$L127,$K127,FALSE)*$S127*((1+'Inputs &amp; Summary'!$D$7)^AK$29))),IF($M127=Lists!$H$3,IF($K127&lt;1,((($R127*(1-$E127)+$Q127*(1-$F127))/$K127)*((1+'Inputs &amp; Summary'!$D$7)^AK$29)),((INT(AK$29/$K127)-INT((AK$29-1)/$K127))*($R127*(1-$E127)+$Q127*(1-$F127))*((1+'Inputs &amp; Summary'!$D$7)^AK$29))),((_xlfn.WEIBULL.DIST(AK$29,$L127,$K127,FALSE)*($R127*(1-$E127)+$Q127*(1-$F127))*((1+'Inputs &amp; Summary'!$D$7)^AK$29))))))</f>
        <v>0</v>
      </c>
      <c r="AL127" s="114">
        <f>$D127*IF(AL$29&gt;'Inputs &amp; Summary'!$D$5,0,IF(AL$29&gt;VLOOKUP($G127,Lists!$J$17:$K$21,2),IF($M127=Lists!$H$3,IF($K127&lt;1,(($S127/$K127)*((1+'Inputs &amp; Summary'!$D$7)^AL$29)),((INT(AL$29/$K127)-INT((AL$29-1)/$K127))*$S127*((1+'Inputs &amp; Summary'!$D$7)^AL$29))),(_xlfn.WEIBULL.DIST(AL$29,$L127,$K127,FALSE)*$S127*((1+'Inputs &amp; Summary'!$D$7)^AL$29))),IF($M127=Lists!$H$3,IF($K127&lt;1,((($R127*(1-$E127)+$Q127*(1-$F127))/$K127)*((1+'Inputs &amp; Summary'!$D$7)^AL$29)),((INT(AL$29/$K127)-INT((AL$29-1)/$K127))*($R127*(1-$E127)+$Q127*(1-$F127))*((1+'Inputs &amp; Summary'!$D$7)^AL$29))),((_xlfn.WEIBULL.DIST(AL$29,$L127,$K127,FALSE)*($R127*(1-$E127)+$Q127*(1-$F127))*((1+'Inputs &amp; Summary'!$D$7)^AL$29))))))</f>
        <v>0</v>
      </c>
      <c r="AM127" s="114">
        <f>$D127*IF(AM$29&gt;'Inputs &amp; Summary'!$D$5,0,IF(AM$29&gt;VLOOKUP($G127,Lists!$J$17:$K$21,2),IF($M127=Lists!$H$3,IF($K127&lt;1,(($S127/$K127)*((1+'Inputs &amp; Summary'!$D$7)^AM$29)),((INT(AM$29/$K127)-INT((AM$29-1)/$K127))*$S127*((1+'Inputs &amp; Summary'!$D$7)^AM$29))),(_xlfn.WEIBULL.DIST(AM$29,$L127,$K127,FALSE)*$S127*((1+'Inputs &amp; Summary'!$D$7)^AM$29))),IF($M127=Lists!$H$3,IF($K127&lt;1,((($R127*(1-$E127)+$Q127*(1-$F127))/$K127)*((1+'Inputs &amp; Summary'!$D$7)^AM$29)),((INT(AM$29/$K127)-INT((AM$29-1)/$K127))*($R127*(1-$E127)+$Q127*(1-$F127))*((1+'Inputs &amp; Summary'!$D$7)^AM$29))),((_xlfn.WEIBULL.DIST(AM$29,$L127,$K127,FALSE)*($R127*(1-$E127)+$Q127*(1-$F127))*((1+'Inputs &amp; Summary'!$D$7)^AM$29))))))</f>
        <v>0</v>
      </c>
      <c r="AN127" s="114">
        <f>$D127*IF(AN$29&gt;'Inputs &amp; Summary'!$D$5,0,IF(AN$29&gt;VLOOKUP($G127,Lists!$J$17:$K$21,2),IF($M127=Lists!$H$3,IF($K127&lt;1,(($S127/$K127)*((1+'Inputs &amp; Summary'!$D$7)^AN$29)),((INT(AN$29/$K127)-INT((AN$29-1)/$K127))*$S127*((1+'Inputs &amp; Summary'!$D$7)^AN$29))),(_xlfn.WEIBULL.DIST(AN$29,$L127,$K127,FALSE)*$S127*((1+'Inputs &amp; Summary'!$D$7)^AN$29))),IF($M127=Lists!$H$3,IF($K127&lt;1,((($R127*(1-$E127)+$Q127*(1-$F127))/$K127)*((1+'Inputs &amp; Summary'!$D$7)^AN$29)),((INT(AN$29/$K127)-INT((AN$29-1)/$K127))*($R127*(1-$E127)+$Q127*(1-$F127))*((1+'Inputs &amp; Summary'!$D$7)^AN$29))),((_xlfn.WEIBULL.DIST(AN$29,$L127,$K127,FALSE)*($R127*(1-$E127)+$Q127*(1-$F127))*((1+'Inputs &amp; Summary'!$D$7)^AN$29))))))</f>
        <v>0</v>
      </c>
      <c r="AO127" s="114">
        <f>$D127*IF(AO$29&gt;'Inputs &amp; Summary'!$D$5,0,IF(AO$29&gt;VLOOKUP($G127,Lists!$J$17:$K$21,2),IF($M127=Lists!$H$3,IF($K127&lt;1,(($S127/$K127)*((1+'Inputs &amp; Summary'!$D$7)^AO$29)),((INT(AO$29/$K127)-INT((AO$29-1)/$K127))*$S127*((1+'Inputs &amp; Summary'!$D$7)^AO$29))),(_xlfn.WEIBULL.DIST(AO$29,$L127,$K127,FALSE)*$S127*((1+'Inputs &amp; Summary'!$D$7)^AO$29))),IF($M127=Lists!$H$3,IF($K127&lt;1,((($R127*(1-$E127)+$Q127*(1-$F127))/$K127)*((1+'Inputs &amp; Summary'!$D$7)^AO$29)),((INT(AO$29/$K127)-INT((AO$29-1)/$K127))*($R127*(1-$E127)+$Q127*(1-$F127))*((1+'Inputs &amp; Summary'!$D$7)^AO$29))),((_xlfn.WEIBULL.DIST(AO$29,$L127,$K127,FALSE)*($R127*(1-$E127)+$Q127*(1-$F127))*((1+'Inputs &amp; Summary'!$D$7)^AO$29))))))</f>
        <v>0</v>
      </c>
      <c r="AP127" s="114">
        <f>$D127*IF(AP$29&gt;'Inputs &amp; Summary'!$D$5,0,IF(AP$29&gt;VLOOKUP($G127,Lists!$J$17:$K$21,2),IF($M127=Lists!$H$3,IF($K127&lt;1,(($S127/$K127)*((1+'Inputs &amp; Summary'!$D$7)^AP$29)),((INT(AP$29/$K127)-INT((AP$29-1)/$K127))*$S127*((1+'Inputs &amp; Summary'!$D$7)^AP$29))),(_xlfn.WEIBULL.DIST(AP$29,$L127,$K127,FALSE)*$S127*((1+'Inputs &amp; Summary'!$D$7)^AP$29))),IF($M127=Lists!$H$3,IF($K127&lt;1,((($R127*(1-$E127)+$Q127*(1-$F127))/$K127)*((1+'Inputs &amp; Summary'!$D$7)^AP$29)),((INT(AP$29/$K127)-INT((AP$29-1)/$K127))*($R127*(1-$E127)+$Q127*(1-$F127))*((1+'Inputs &amp; Summary'!$D$7)^AP$29))),((_xlfn.WEIBULL.DIST(AP$29,$L127,$K127,FALSE)*($R127*(1-$E127)+$Q127*(1-$F127))*((1+'Inputs &amp; Summary'!$D$7)^AP$29))))))</f>
        <v>0</v>
      </c>
      <c r="AQ127" s="114">
        <f>$D127*IF(AQ$29&gt;'Inputs &amp; Summary'!$D$5,0,IF(AQ$29&gt;VLOOKUP($G127,Lists!$J$17:$K$21,2),IF($M127=Lists!$H$3,IF($K127&lt;1,(($S127/$K127)*((1+'Inputs &amp; Summary'!$D$7)^AQ$29)),((INT(AQ$29/$K127)-INT((AQ$29-1)/$K127))*$S127*((1+'Inputs &amp; Summary'!$D$7)^AQ$29))),(_xlfn.WEIBULL.DIST(AQ$29,$L127,$K127,FALSE)*$S127*((1+'Inputs &amp; Summary'!$D$7)^AQ$29))),IF($M127=Lists!$H$3,IF($K127&lt;1,((($R127*(1-$E127)+$Q127*(1-$F127))/$K127)*((1+'Inputs &amp; Summary'!$D$7)^AQ$29)),((INT(AQ$29/$K127)-INT((AQ$29-1)/$K127))*($R127*(1-$E127)+$Q127*(1-$F127))*((1+'Inputs &amp; Summary'!$D$7)^AQ$29))),((_xlfn.WEIBULL.DIST(AQ$29,$L127,$K127,FALSE)*($R127*(1-$E127)+$Q127*(1-$F127))*((1+'Inputs &amp; Summary'!$D$7)^AQ$29))))))</f>
        <v>0</v>
      </c>
      <c r="AR127" s="114">
        <f>$D127*IF(AR$29&gt;'Inputs &amp; Summary'!$D$5,0,IF(AR$29&gt;VLOOKUP($G127,Lists!$J$17:$K$21,2),IF($M127=Lists!$H$3,IF($K127&lt;1,(($S127/$K127)*((1+'Inputs &amp; Summary'!$D$7)^AR$29)),((INT(AR$29/$K127)-INT((AR$29-1)/$K127))*$S127*((1+'Inputs &amp; Summary'!$D$7)^AR$29))),(_xlfn.WEIBULL.DIST(AR$29,$L127,$K127,FALSE)*$S127*((1+'Inputs &amp; Summary'!$D$7)^AR$29))),IF($M127=Lists!$H$3,IF($K127&lt;1,((($R127*(1-$E127)+$Q127*(1-$F127))/$K127)*((1+'Inputs &amp; Summary'!$D$7)^AR$29)),((INT(AR$29/$K127)-INT((AR$29-1)/$K127))*($R127*(1-$E127)+$Q127*(1-$F127))*((1+'Inputs &amp; Summary'!$D$7)^AR$29))),((_xlfn.WEIBULL.DIST(AR$29,$L127,$K127,FALSE)*($R127*(1-$E127)+$Q127*(1-$F127))*((1+'Inputs &amp; Summary'!$D$7)^AR$29))))))</f>
        <v>0</v>
      </c>
      <c r="AS127" s="114">
        <f>$D127*IF(AS$29&gt;'Inputs &amp; Summary'!$D$5,0,IF(AS$29&gt;VLOOKUP($G127,Lists!$J$17:$K$21,2),IF($M127=Lists!$H$3,IF($K127&lt;1,(($S127/$K127)*((1+'Inputs &amp; Summary'!$D$7)^AS$29)),((INT(AS$29/$K127)-INT((AS$29-1)/$K127))*$S127*((1+'Inputs &amp; Summary'!$D$7)^AS$29))),(_xlfn.WEIBULL.DIST(AS$29,$L127,$K127,FALSE)*$S127*((1+'Inputs &amp; Summary'!$D$7)^AS$29))),IF($M127=Lists!$H$3,IF($K127&lt;1,((($R127*(1-$E127)+$Q127*(1-$F127))/$K127)*((1+'Inputs &amp; Summary'!$D$7)^AS$29)),((INT(AS$29/$K127)-INT((AS$29-1)/$K127))*($R127*(1-$E127)+$Q127*(1-$F127))*((1+'Inputs &amp; Summary'!$D$7)^AS$29))),((_xlfn.WEIBULL.DIST(AS$29,$L127,$K127,FALSE)*($R127*(1-$E127)+$Q127*(1-$F127))*((1+'Inputs &amp; Summary'!$D$7)^AS$29))))))</f>
        <v>0</v>
      </c>
      <c r="AT127" s="114">
        <f>$D127*IF(AT$29&gt;'Inputs &amp; Summary'!$D$5,0,IF(AT$29&gt;VLOOKUP($G127,Lists!$J$17:$K$21,2),IF($M127=Lists!$H$3,IF($K127&lt;1,(($S127/$K127)*((1+'Inputs &amp; Summary'!$D$7)^AT$29)),((INT(AT$29/$K127)-INT((AT$29-1)/$K127))*$S127*((1+'Inputs &amp; Summary'!$D$7)^AT$29))),(_xlfn.WEIBULL.DIST(AT$29,$L127,$K127,FALSE)*$S127*((1+'Inputs &amp; Summary'!$D$7)^AT$29))),IF($M127=Lists!$H$3,IF($K127&lt;1,((($R127*(1-$E127)+$Q127*(1-$F127))/$K127)*((1+'Inputs &amp; Summary'!$D$7)^AT$29)),((INT(AT$29/$K127)-INT((AT$29-1)/$K127))*($R127*(1-$E127)+$Q127*(1-$F127))*((1+'Inputs &amp; Summary'!$D$7)^AT$29))),((_xlfn.WEIBULL.DIST(AT$29,$L127,$K127,FALSE)*($R127*(1-$E127)+$Q127*(1-$F127))*((1+'Inputs &amp; Summary'!$D$7)^AT$29))))))</f>
        <v>0</v>
      </c>
      <c r="AU127" s="114">
        <f>$D127*IF(AU$29&gt;'Inputs &amp; Summary'!$D$5,0,IF(AU$29&gt;VLOOKUP($G127,Lists!$J$17:$K$21,2),IF($M127=Lists!$H$3,IF($K127&lt;1,(($S127/$K127)*((1+'Inputs &amp; Summary'!$D$7)^AU$29)),((INT(AU$29/$K127)-INT((AU$29-1)/$K127))*$S127*((1+'Inputs &amp; Summary'!$D$7)^AU$29))),(_xlfn.WEIBULL.DIST(AU$29,$L127,$K127,FALSE)*$S127*((1+'Inputs &amp; Summary'!$D$7)^AU$29))),IF($M127=Lists!$H$3,IF($K127&lt;1,((($R127*(1-$E127)+$Q127*(1-$F127))/$K127)*((1+'Inputs &amp; Summary'!$D$7)^AU$29)),((INT(AU$29/$K127)-INT((AU$29-1)/$K127))*($R127*(1-$E127)+$Q127*(1-$F127))*((1+'Inputs &amp; Summary'!$D$7)^AU$29))),((_xlfn.WEIBULL.DIST(AU$29,$L127,$K127,FALSE)*($R127*(1-$E127)+$Q127*(1-$F127))*((1+'Inputs &amp; Summary'!$D$7)^AU$29))))))</f>
        <v>0</v>
      </c>
      <c r="AV127" s="114">
        <f>$D127*IF(AV$29&gt;'Inputs &amp; Summary'!$D$5,0,IF(AV$29&gt;VLOOKUP($G127,Lists!$J$17:$K$21,2),IF($M127=Lists!$H$3,IF($K127&lt;1,(($S127/$K127)*((1+'Inputs &amp; Summary'!$D$7)^AV$29)),((INT(AV$29/$K127)-INT((AV$29-1)/$K127))*$S127*((1+'Inputs &amp; Summary'!$D$7)^AV$29))),(_xlfn.WEIBULL.DIST(AV$29,$L127,$K127,FALSE)*$S127*((1+'Inputs &amp; Summary'!$D$7)^AV$29))),IF($M127=Lists!$H$3,IF($K127&lt;1,((($R127*(1-$E127)+$Q127*(1-$F127))/$K127)*((1+'Inputs &amp; Summary'!$D$7)^AV$29)),((INT(AV$29/$K127)-INT((AV$29-1)/$K127))*($R127*(1-$E127)+$Q127*(1-$F127))*((1+'Inputs &amp; Summary'!$D$7)^AV$29))),((_xlfn.WEIBULL.DIST(AV$29,$L127,$K127,FALSE)*($R127*(1-$E127)+$Q127*(1-$F127))*((1+'Inputs &amp; Summary'!$D$7)^AV$29))))))</f>
        <v>0</v>
      </c>
      <c r="AW127" s="114">
        <f>$D127*IF(AW$29&gt;'Inputs &amp; Summary'!$D$5,0,IF(AW$29&gt;VLOOKUP($G127,Lists!$J$17:$K$21,2),IF($M127=Lists!$H$3,IF($K127&lt;1,(($S127/$K127)*((1+'Inputs &amp; Summary'!$D$7)^AW$29)),((INT(AW$29/$K127)-INT((AW$29-1)/$K127))*$S127*((1+'Inputs &amp; Summary'!$D$7)^AW$29))),(_xlfn.WEIBULL.DIST(AW$29,$L127,$K127,FALSE)*$S127*((1+'Inputs &amp; Summary'!$D$7)^AW$29))),IF($M127=Lists!$H$3,IF($K127&lt;1,((($R127*(1-$E127)+$Q127*(1-$F127))/$K127)*((1+'Inputs &amp; Summary'!$D$7)^AW$29)),((INT(AW$29/$K127)-INT((AW$29-1)/$K127))*($R127*(1-$E127)+$Q127*(1-$F127))*((1+'Inputs &amp; Summary'!$D$7)^AW$29))),((_xlfn.WEIBULL.DIST(AW$29,$L127,$K127,FALSE)*($R127*(1-$E127)+$Q127*(1-$F127))*((1+'Inputs &amp; Summary'!$D$7)^AW$29))))))</f>
        <v>0</v>
      </c>
      <c r="AX127" s="114">
        <f>$D127*IF(AX$29&gt;'Inputs &amp; Summary'!$D$5,0,IF(AX$29&gt;VLOOKUP($G127,Lists!$J$17:$K$21,2),IF($M127=Lists!$H$3,IF($K127&lt;1,(($S127/$K127)*((1+'Inputs &amp; Summary'!$D$7)^AX$29)),((INT(AX$29/$K127)-INT((AX$29-1)/$K127))*$S127*((1+'Inputs &amp; Summary'!$D$7)^AX$29))),(_xlfn.WEIBULL.DIST(AX$29,$L127,$K127,FALSE)*$S127*((1+'Inputs &amp; Summary'!$D$7)^AX$29))),IF($M127=Lists!$H$3,IF($K127&lt;1,((($R127*(1-$E127)+$Q127*(1-$F127))/$K127)*((1+'Inputs &amp; Summary'!$D$7)^AX$29)),((INT(AX$29/$K127)-INT((AX$29-1)/$K127))*($R127*(1-$E127)+$Q127*(1-$F127))*((1+'Inputs &amp; Summary'!$D$7)^AX$29))),((_xlfn.WEIBULL.DIST(AX$29,$L127,$K127,FALSE)*($R127*(1-$E127)+$Q127*(1-$F127))*((1+'Inputs &amp; Summary'!$D$7)^AX$29))))))</f>
        <v>0</v>
      </c>
      <c r="AY127" s="114">
        <f>$D127*IF(AY$29&gt;'Inputs &amp; Summary'!$D$5,0,IF(AY$29&gt;VLOOKUP($G127,Lists!$J$17:$K$21,2),IF($M127=Lists!$H$3,IF($K127&lt;1,(($S127/$K127)*((1+'Inputs &amp; Summary'!$D$7)^AY$29)),((INT(AY$29/$K127)-INT((AY$29-1)/$K127))*$S127*((1+'Inputs &amp; Summary'!$D$7)^AY$29))),(_xlfn.WEIBULL.DIST(AY$29,$L127,$K127,FALSE)*$S127*((1+'Inputs &amp; Summary'!$D$7)^AY$29))),IF($M127=Lists!$H$3,IF($K127&lt;1,((($R127*(1-$E127)+$Q127*(1-$F127))/$K127)*((1+'Inputs &amp; Summary'!$D$7)^AY$29)),((INT(AY$29/$K127)-INT((AY$29-1)/$K127))*($R127*(1-$E127)+$Q127*(1-$F127))*((1+'Inputs &amp; Summary'!$D$7)^AY$29))),((_xlfn.WEIBULL.DIST(AY$29,$L127,$K127,FALSE)*($R127*(1-$E127)+$Q127*(1-$F127))*((1+'Inputs &amp; Summary'!$D$7)^AY$29))))))</f>
        <v>0</v>
      </c>
      <c r="AZ127" s="114">
        <f>$D127*IF(AZ$29&gt;'Inputs &amp; Summary'!$D$5,0,IF(AZ$29&gt;VLOOKUP($G127,Lists!$J$17:$K$21,2),IF($M127=Lists!$H$3,IF($K127&lt;1,(($S127/$K127)*((1+'Inputs &amp; Summary'!$D$7)^AZ$29)),((INT(AZ$29/$K127)-INT((AZ$29-1)/$K127))*$S127*((1+'Inputs &amp; Summary'!$D$7)^AZ$29))),(_xlfn.WEIBULL.DIST(AZ$29,$L127,$K127,FALSE)*$S127*((1+'Inputs &amp; Summary'!$D$7)^AZ$29))),IF($M127=Lists!$H$3,IF($K127&lt;1,((($R127*(1-$E127)+$Q127*(1-$F127))/$K127)*((1+'Inputs &amp; Summary'!$D$7)^AZ$29)),((INT(AZ$29/$K127)-INT((AZ$29-1)/$K127))*($R127*(1-$E127)+$Q127*(1-$F127))*((1+'Inputs &amp; Summary'!$D$7)^AZ$29))),((_xlfn.WEIBULL.DIST(AZ$29,$L127,$K127,FALSE)*($R127*(1-$E127)+$Q127*(1-$F127))*((1+'Inputs &amp; Summary'!$D$7)^AZ$29))))))</f>
        <v>0</v>
      </c>
      <c r="BA127" s="114">
        <f>$D127*IF(BA$29&gt;'Inputs &amp; Summary'!$D$5,0,IF(BA$29&gt;VLOOKUP($G127,Lists!$J$17:$K$21,2),IF($M127=Lists!$H$3,IF($K127&lt;1,(($S127/$K127)*((1+'Inputs &amp; Summary'!$D$7)^BA$29)),((INT(BA$29/$K127)-INT((BA$29-1)/$K127))*$S127*((1+'Inputs &amp; Summary'!$D$7)^BA$29))),(_xlfn.WEIBULL.DIST(BA$29,$L127,$K127,FALSE)*$S127*((1+'Inputs &amp; Summary'!$D$7)^BA$29))),IF($M127=Lists!$H$3,IF($K127&lt;1,((($R127*(1-$E127)+$Q127*(1-$F127))/$K127)*((1+'Inputs &amp; Summary'!$D$7)^BA$29)),((INT(BA$29/$K127)-INT((BA$29-1)/$K127))*($R127*(1-$E127)+$Q127*(1-$F127))*((1+'Inputs &amp; Summary'!$D$7)^BA$29))),((_xlfn.WEIBULL.DIST(BA$29,$L127,$K127,FALSE)*($R127*(1-$E127)+$Q127*(1-$F127))*((1+'Inputs &amp; Summary'!$D$7)^BA$29))))))</f>
        <v>0</v>
      </c>
      <c r="BB127" s="114">
        <f>$D127*IF(BB$29&gt;'Inputs &amp; Summary'!$D$5,0,IF(BB$29&gt;VLOOKUP($G127,Lists!$J$17:$K$21,2),IF($M127=Lists!$H$3,IF($K127&lt;1,(($S127/$K127)*((1+'Inputs &amp; Summary'!$D$7)^BB$29)),((INT(BB$29/$K127)-INT((BB$29-1)/$K127))*$S127*((1+'Inputs &amp; Summary'!$D$7)^BB$29))),(_xlfn.WEIBULL.DIST(BB$29,$L127,$K127,FALSE)*$S127*((1+'Inputs &amp; Summary'!$D$7)^BB$29))),IF($M127=Lists!$H$3,IF($K127&lt;1,((($R127*(1-$E127)+$Q127*(1-$F127))/$K127)*((1+'Inputs &amp; Summary'!$D$7)^BB$29)),((INT(BB$29/$K127)-INT((BB$29-1)/$K127))*($R127*(1-$E127)+$Q127*(1-$F127))*((1+'Inputs &amp; Summary'!$D$7)^BB$29))),((_xlfn.WEIBULL.DIST(BB$29,$L127,$K127,FALSE)*($R127*(1-$E127)+$Q127*(1-$F127))*((1+'Inputs &amp; Summary'!$D$7)^BB$29))))))</f>
        <v>0</v>
      </c>
      <c r="BC127" s="114">
        <f>$D127*IF(BC$29&gt;'Inputs &amp; Summary'!$D$5,0,IF(BC$29&gt;VLOOKUP($G127,Lists!$J$17:$K$21,2),IF($M127=Lists!$H$3,IF($K127&lt;1,(($S127/$K127)*((1+'Inputs &amp; Summary'!$D$7)^BC$29)),((INT(BC$29/$K127)-INT((BC$29-1)/$K127))*$S127*((1+'Inputs &amp; Summary'!$D$7)^BC$29))),(_xlfn.WEIBULL.DIST(BC$29,$L127,$K127,FALSE)*$S127*((1+'Inputs &amp; Summary'!$D$7)^BC$29))),IF($M127=Lists!$H$3,IF($K127&lt;1,((($R127*(1-$E127)+$Q127*(1-$F127))/$K127)*((1+'Inputs &amp; Summary'!$D$7)^BC$29)),((INT(BC$29/$K127)-INT((BC$29-1)/$K127))*($R127*(1-$E127)+$Q127*(1-$F127))*((1+'Inputs &amp; Summary'!$D$7)^BC$29))),((_xlfn.WEIBULL.DIST(BC$29,$L127,$K127,FALSE)*($R127*(1-$E127)+$Q127*(1-$F127))*((1+'Inputs &amp; Summary'!$D$7)^BC$29))))))</f>
        <v>0</v>
      </c>
      <c r="BD127" s="114">
        <f>$D127*IF(BD$29&gt;'Inputs &amp; Summary'!$D$5,0,IF(BD$29&gt;VLOOKUP($G127,Lists!$J$17:$K$21,2),IF($M127=Lists!$H$3,IF($K127&lt;1,(($S127/$K127)*((1+'Inputs &amp; Summary'!$D$7)^BD$29)),((INT(BD$29/$K127)-INT((BD$29-1)/$K127))*$S127*((1+'Inputs &amp; Summary'!$D$7)^BD$29))),(_xlfn.WEIBULL.DIST(BD$29,$L127,$K127,FALSE)*$S127*((1+'Inputs &amp; Summary'!$D$7)^BD$29))),IF($M127=Lists!$H$3,IF($K127&lt;1,((($R127*(1-$E127)+$Q127*(1-$F127))/$K127)*((1+'Inputs &amp; Summary'!$D$7)^BD$29)),((INT(BD$29/$K127)-INT((BD$29-1)/$K127))*($R127*(1-$E127)+$Q127*(1-$F127))*((1+'Inputs &amp; Summary'!$D$7)^BD$29))),((_xlfn.WEIBULL.DIST(BD$29,$L127,$K127,FALSE)*($R127*(1-$E127)+$Q127*(1-$F127))*((1+'Inputs &amp; Summary'!$D$7)^BD$29))))))</f>
        <v>0</v>
      </c>
      <c r="BE127" s="114">
        <f>$D127*IF(BE$29&gt;'Inputs &amp; Summary'!$D$5,0,IF(BE$29&gt;VLOOKUP($G127,Lists!$J$17:$K$21,2),IF($M127=Lists!$H$3,IF($K127&lt;1,(($S127/$K127)*((1+'Inputs &amp; Summary'!$D$7)^BE$29)),((INT(BE$29/$K127)-INT((BE$29-1)/$K127))*$S127*((1+'Inputs &amp; Summary'!$D$7)^BE$29))),(_xlfn.WEIBULL.DIST(BE$29,$L127,$K127,FALSE)*$S127*((1+'Inputs &amp; Summary'!$D$7)^BE$29))),IF($M127=Lists!$H$3,IF($K127&lt;1,((($R127*(1-$E127)+$Q127*(1-$F127))/$K127)*((1+'Inputs &amp; Summary'!$D$7)^BE$29)),((INT(BE$29/$K127)-INT((BE$29-1)/$K127))*($R127*(1-$E127)+$Q127*(1-$F127))*((1+'Inputs &amp; Summary'!$D$7)^BE$29))),((_xlfn.WEIBULL.DIST(BE$29,$L127,$K127,FALSE)*($R127*(1-$E127)+$Q127*(1-$F127))*((1+'Inputs &amp; Summary'!$D$7)^BE$29))))))</f>
        <v>0</v>
      </c>
      <c r="BF127" s="114">
        <f>$D127*IF(BF$29&gt;'Inputs &amp; Summary'!$D$5,0,IF(BF$29&gt;VLOOKUP($G127,Lists!$J$17:$K$21,2),IF($M127=Lists!$H$3,IF($K127&lt;1,(($S127/$K127)*((1+'Inputs &amp; Summary'!$D$7)^BF$29)),((INT(BF$29/$K127)-INT((BF$29-1)/$K127))*$S127*((1+'Inputs &amp; Summary'!$D$7)^BF$29))),(_xlfn.WEIBULL.DIST(BF$29,$L127,$K127,FALSE)*$S127*((1+'Inputs &amp; Summary'!$D$7)^BF$29))),IF($M127=Lists!$H$3,IF($K127&lt;1,((($R127*(1-$E127)+$Q127*(1-$F127))/$K127)*((1+'Inputs &amp; Summary'!$D$7)^BF$29)),((INT(BF$29/$K127)-INT((BF$29-1)/$K127))*($R127*(1-$E127)+$Q127*(1-$F127))*((1+'Inputs &amp; Summary'!$D$7)^BF$29))),((_xlfn.WEIBULL.DIST(BF$29,$L127,$K127,FALSE)*($R127*(1-$E127)+$Q127*(1-$F127))*((1+'Inputs &amp; Summary'!$D$7)^BF$29))))))</f>
        <v>0</v>
      </c>
      <c r="BG127" s="114">
        <f>$D127*IF(BG$29&gt;'Inputs &amp; Summary'!$D$5,0,IF(BG$29&gt;VLOOKUP($G127,Lists!$J$17:$K$21,2),IF($M127=Lists!$H$3,IF($K127&lt;1,(($S127/$K127)*((1+'Inputs &amp; Summary'!$D$7)^BG$29)),((INT(BG$29/$K127)-INT((BG$29-1)/$K127))*$S127*((1+'Inputs &amp; Summary'!$D$7)^BG$29))),(_xlfn.WEIBULL.DIST(BG$29,$L127,$K127,FALSE)*$S127*((1+'Inputs &amp; Summary'!$D$7)^BG$29))),IF($M127=Lists!$H$3,IF($K127&lt;1,((($R127*(1-$E127)+$Q127*(1-$F127))/$K127)*((1+'Inputs &amp; Summary'!$D$7)^BG$29)),((INT(BG$29/$K127)-INT((BG$29-1)/$K127))*($R127*(1-$E127)+$Q127*(1-$F127))*((1+'Inputs &amp; Summary'!$D$7)^BG$29))),((_xlfn.WEIBULL.DIST(BG$29,$L127,$K127,FALSE)*($R127*(1-$E127)+$Q127*(1-$F127))*((1+'Inputs &amp; Summary'!$D$7)^BG$29))))))</f>
        <v>0</v>
      </c>
      <c r="BH127" s="114">
        <f>$D127*IF(BH$29&gt;'Inputs &amp; Summary'!$D$5,0,IF(BH$29&gt;VLOOKUP($G127,Lists!$J$17:$K$21,2),IF($M127=Lists!$H$3,IF($K127&lt;1,(($S127/$K127)*((1+'Inputs &amp; Summary'!$D$7)^BH$29)),((INT(BH$29/$K127)-INT((BH$29-1)/$K127))*$S127*((1+'Inputs &amp; Summary'!$D$7)^BH$29))),(_xlfn.WEIBULL.DIST(BH$29,$L127,$K127,FALSE)*$S127*((1+'Inputs &amp; Summary'!$D$7)^BH$29))),IF($M127=Lists!$H$3,IF($K127&lt;1,((($R127*(1-$E127)+$Q127*(1-$F127))/$K127)*((1+'Inputs &amp; Summary'!$D$7)^BH$29)),((INT(BH$29/$K127)-INT((BH$29-1)/$K127))*($R127*(1-$E127)+$Q127*(1-$F127))*((1+'Inputs &amp; Summary'!$D$7)^BH$29))),((_xlfn.WEIBULL.DIST(BH$29,$L127,$K127,FALSE)*($R127*(1-$E127)+$Q127*(1-$F127))*((1+'Inputs &amp; Summary'!$D$7)^BH$29))))))</f>
        <v>0</v>
      </c>
      <c r="BI127" s="114">
        <f>$D127*IF(BI$29&gt;'Inputs &amp; Summary'!$D$5,0,IF(BI$29&gt;VLOOKUP($G127,Lists!$J$17:$K$21,2),IF($M127=Lists!$H$3,IF($K127&lt;1,(($S127/$K127)*((1+'Inputs &amp; Summary'!$D$7)^BI$29)),((INT(BI$29/$K127)-INT((BI$29-1)/$K127))*$S127*((1+'Inputs &amp; Summary'!$D$7)^BI$29))),(_xlfn.WEIBULL.DIST(BI$29,$L127,$K127,FALSE)*$S127*((1+'Inputs &amp; Summary'!$D$7)^BI$29))),IF($M127=Lists!$H$3,IF($K127&lt;1,((($R127*(1-$E127)+$Q127*(1-$F127))/$K127)*((1+'Inputs &amp; Summary'!$D$7)^BI$29)),((INT(BI$29/$K127)-INT((BI$29-1)/$K127))*($R127*(1-$E127)+$Q127*(1-$F127))*((1+'Inputs &amp; Summary'!$D$7)^BI$29))),((_xlfn.WEIBULL.DIST(BI$29,$L127,$K127,FALSE)*($R127*(1-$E127)+$Q127*(1-$F127))*((1+'Inputs &amp; Summary'!$D$7)^BI$29))))))</f>
        <v>0</v>
      </c>
      <c r="BJ127" s="114">
        <f>$D127*IF(BJ$29&gt;'Inputs &amp; Summary'!$D$5,0,IF(BJ$29&gt;VLOOKUP($G127,Lists!$J$17:$K$21,2),IF($M127=Lists!$H$3,IF($K127&lt;1,(($S127/$K127)*((1+'Inputs &amp; Summary'!$D$7)^BJ$29)),((INT(BJ$29/$K127)-INT((BJ$29-1)/$K127))*$S127*((1+'Inputs &amp; Summary'!$D$7)^BJ$29))),(_xlfn.WEIBULL.DIST(BJ$29,$L127,$K127,FALSE)*$S127*((1+'Inputs &amp; Summary'!$D$7)^BJ$29))),IF($M127=Lists!$H$3,IF($K127&lt;1,((($R127*(1-$E127)+$Q127*(1-$F127))/$K127)*((1+'Inputs &amp; Summary'!$D$7)^BJ$29)),((INT(BJ$29/$K127)-INT((BJ$29-1)/$K127))*($R127*(1-$E127)+$Q127*(1-$F127))*((1+'Inputs &amp; Summary'!$D$7)^BJ$29))),((_xlfn.WEIBULL.DIST(BJ$29,$L127,$K127,FALSE)*($R127*(1-$E127)+$Q127*(1-$F127))*((1+'Inputs &amp; Summary'!$D$7)^BJ$29))))))</f>
        <v>0</v>
      </c>
      <c r="BK127" s="114">
        <f>$D127*IF(BK$29&gt;'Inputs &amp; Summary'!$D$5,0,IF(BK$29&gt;VLOOKUP($G127,Lists!$J$17:$K$21,2),IF($M127=Lists!$H$3,IF($K127&lt;1,(($S127/$K127)*((1+'Inputs &amp; Summary'!$D$7)^BK$29)),((INT(BK$29/$K127)-INT((BK$29-1)/$K127))*$S127*((1+'Inputs &amp; Summary'!$D$7)^BK$29))),(_xlfn.WEIBULL.DIST(BK$29,$L127,$K127,FALSE)*$S127*((1+'Inputs &amp; Summary'!$D$7)^BK$29))),IF($M127=Lists!$H$3,IF($K127&lt;1,((($R127*(1-$E127)+$Q127*(1-$F127))/$K127)*((1+'Inputs &amp; Summary'!$D$7)^BK$29)),((INT(BK$29/$K127)-INT((BK$29-1)/$K127))*($R127*(1-$E127)+$Q127*(1-$F127))*((1+'Inputs &amp; Summary'!$D$7)^BK$29))),((_xlfn.WEIBULL.DIST(BK$29,$L127,$K127,FALSE)*($R127*(1-$E127)+$Q127*(1-$F127))*((1+'Inputs &amp; Summary'!$D$7)^BK$29))))))</f>
        <v>0</v>
      </c>
      <c r="BL127" s="114">
        <f>$D127*IF(BL$29&gt;'Inputs &amp; Summary'!$D$5,0,IF(BL$29&gt;VLOOKUP($G127,Lists!$J$17:$K$21,2),IF($M127=Lists!$H$3,IF($K127&lt;1,(($S127/$K127)*((1+'Inputs &amp; Summary'!$D$7)^BL$29)),((INT(BL$29/$K127)-INT((BL$29-1)/$K127))*$S127*((1+'Inputs &amp; Summary'!$D$7)^BL$29))),(_xlfn.WEIBULL.DIST(BL$29,$L127,$K127,FALSE)*$S127*((1+'Inputs &amp; Summary'!$D$7)^BL$29))),IF($M127=Lists!$H$3,IF($K127&lt;1,((($R127*(1-$E127)+$Q127*(1-$F127))/$K127)*((1+'Inputs &amp; Summary'!$D$7)^BL$29)),((INT(BL$29/$K127)-INT((BL$29-1)/$K127))*($R127*(1-$E127)+$Q127*(1-$F127))*((1+'Inputs &amp; Summary'!$D$7)^BL$29))),((_xlfn.WEIBULL.DIST(BL$29,$L127,$K127,FALSE)*($R127*(1-$E127)+$Q127*(1-$F127))*((1+'Inputs &amp; Summary'!$D$7)^BL$29))))))</f>
        <v>0</v>
      </c>
    </row>
    <row r="128" spans="1:64" s="1" customFormat="1" x14ac:dyDescent="0.3">
      <c r="A128" s="79" t="s">
        <v>212</v>
      </c>
      <c r="B128" s="33" t="s">
        <v>152</v>
      </c>
      <c r="C128" s="33" t="s">
        <v>17</v>
      </c>
      <c r="D128" s="68">
        <f>IF($B$21=Lists!$I$3,0,IF($B$21=Lists!$I$5,0,1))</f>
        <v>0</v>
      </c>
      <c r="E128" s="68">
        <v>1</v>
      </c>
      <c r="F128" s="68">
        <v>0</v>
      </c>
      <c r="G128" s="213" t="s">
        <v>17</v>
      </c>
      <c r="H128" s="34" t="s">
        <v>288</v>
      </c>
      <c r="I128" s="34" t="s">
        <v>99</v>
      </c>
      <c r="J128" s="33">
        <f>VLOOKUP(I128,'Labor Rates'!$A$1:$B$16,2)</f>
        <v>24.03846153846154</v>
      </c>
      <c r="K128" s="35">
        <v>20</v>
      </c>
      <c r="L128" s="35">
        <v>1</v>
      </c>
      <c r="M128" s="36" t="s">
        <v>249</v>
      </c>
      <c r="N128" s="84">
        <f>'Inputs &amp; Summary'!$D$30</f>
        <v>1</v>
      </c>
      <c r="O128" s="35">
        <v>2</v>
      </c>
      <c r="P128" s="5">
        <v>40</v>
      </c>
      <c r="Q128" s="73">
        <f t="shared" si="21"/>
        <v>48.07692307692308</v>
      </c>
      <c r="R128" s="73">
        <f t="shared" si="22"/>
        <v>40</v>
      </c>
      <c r="S128" s="74">
        <f t="shared" si="23"/>
        <v>0</v>
      </c>
      <c r="T128" s="88"/>
      <c r="U128" s="80"/>
      <c r="V128" s="87">
        <f t="shared" si="24"/>
        <v>0</v>
      </c>
      <c r="W128" s="87">
        <f>NPV('Inputs &amp; Summary'!$D$6,Y128:BL128)</f>
        <v>0</v>
      </c>
      <c r="X128" s="90">
        <f t="shared" si="25"/>
        <v>0</v>
      </c>
      <c r="Y128" s="114">
        <f>$D128*IF(Y$29&gt;'Inputs &amp; Summary'!$D$5,0,IF(Y$29&gt;VLOOKUP($G128,Lists!$J$17:$K$21,2),IF($M128=Lists!$H$3,IF($K128&lt;1,(($S128/$K128)*((1+'Inputs &amp; Summary'!$D$7)^Y$29)),((INT(Y$29/$K128)-INT((Y$29-1)/$K128))*$S128*((1+'Inputs &amp; Summary'!$D$7)^Y$29))),(_xlfn.WEIBULL.DIST(Y$29,$L128,$K128,FALSE)*$S128*((1+'Inputs &amp; Summary'!$D$7)^Y$29))),IF($M128=Lists!$H$3,IF($K128&lt;1,((($R128*(1-$E128)+$Q128*(1-$F128))/$K128)*((1+'Inputs &amp; Summary'!$D$7)^Y$29)),((INT(Y$29/$K128)-INT((Y$29-1)/$K128))*($R128*(1-$E128)+$Q128*(1-$F128))*((1+'Inputs &amp; Summary'!$D$7)^Y$29))),((_xlfn.WEIBULL.DIST(Y$29,$L128,$K128,FALSE)*($R128*(1-$E128)+$Q128*(1-$F128))*((1+'Inputs &amp; Summary'!$D$7)^Y$29))))))</f>
        <v>0</v>
      </c>
      <c r="Z128" s="114">
        <f>$D128*IF(Z$29&gt;'Inputs &amp; Summary'!$D$5,0,IF(Z$29&gt;VLOOKUP($G128,Lists!$J$17:$K$21,2),IF($M128=Lists!$H$3,IF($K128&lt;1,(($S128/$K128)*((1+'Inputs &amp; Summary'!$D$7)^Z$29)),((INT(Z$29/$K128)-INT((Z$29-1)/$K128))*$S128*((1+'Inputs &amp; Summary'!$D$7)^Z$29))),(_xlfn.WEIBULL.DIST(Z$29,$L128,$K128,FALSE)*$S128*((1+'Inputs &amp; Summary'!$D$7)^Z$29))),IF($M128=Lists!$H$3,IF($K128&lt;1,((($R128*(1-$E128)+$Q128*(1-$F128))/$K128)*((1+'Inputs &amp; Summary'!$D$7)^Z$29)),((INT(Z$29/$K128)-INT((Z$29-1)/$K128))*($R128*(1-$E128)+$Q128*(1-$F128))*((1+'Inputs &amp; Summary'!$D$7)^Z$29))),((_xlfn.WEIBULL.DIST(Z$29,$L128,$K128,FALSE)*($R128*(1-$E128)+$Q128*(1-$F128))*((1+'Inputs &amp; Summary'!$D$7)^Z$29))))))</f>
        <v>0</v>
      </c>
      <c r="AA128" s="114">
        <f>$D128*IF(AA$29&gt;'Inputs &amp; Summary'!$D$5,0,IF(AA$29&gt;VLOOKUP($G128,Lists!$J$17:$K$21,2),IF($M128=Lists!$H$3,IF($K128&lt;1,(($S128/$K128)*((1+'Inputs &amp; Summary'!$D$7)^AA$29)),((INT(AA$29/$K128)-INT((AA$29-1)/$K128))*$S128*((1+'Inputs &amp; Summary'!$D$7)^AA$29))),(_xlfn.WEIBULL.DIST(AA$29,$L128,$K128,FALSE)*$S128*((1+'Inputs &amp; Summary'!$D$7)^AA$29))),IF($M128=Lists!$H$3,IF($K128&lt;1,((($R128*(1-$E128)+$Q128*(1-$F128))/$K128)*((1+'Inputs &amp; Summary'!$D$7)^AA$29)),((INT(AA$29/$K128)-INT((AA$29-1)/$K128))*($R128*(1-$E128)+$Q128*(1-$F128))*((1+'Inputs &amp; Summary'!$D$7)^AA$29))),((_xlfn.WEIBULL.DIST(AA$29,$L128,$K128,FALSE)*($R128*(1-$E128)+$Q128*(1-$F128))*((1+'Inputs &amp; Summary'!$D$7)^AA$29))))))</f>
        <v>0</v>
      </c>
      <c r="AB128" s="114">
        <f>$D128*IF(AB$29&gt;'Inputs &amp; Summary'!$D$5,0,IF(AB$29&gt;VLOOKUP($G128,Lists!$J$17:$K$21,2),IF($M128=Lists!$H$3,IF($K128&lt;1,(($S128/$K128)*((1+'Inputs &amp; Summary'!$D$7)^AB$29)),((INT(AB$29/$K128)-INT((AB$29-1)/$K128))*$S128*((1+'Inputs &amp; Summary'!$D$7)^AB$29))),(_xlfn.WEIBULL.DIST(AB$29,$L128,$K128,FALSE)*$S128*((1+'Inputs &amp; Summary'!$D$7)^AB$29))),IF($M128=Lists!$H$3,IF($K128&lt;1,((($R128*(1-$E128)+$Q128*(1-$F128))/$K128)*((1+'Inputs &amp; Summary'!$D$7)^AB$29)),((INT(AB$29/$K128)-INT((AB$29-1)/$K128))*($R128*(1-$E128)+$Q128*(1-$F128))*((1+'Inputs &amp; Summary'!$D$7)^AB$29))),((_xlfn.WEIBULL.DIST(AB$29,$L128,$K128,FALSE)*($R128*(1-$E128)+$Q128*(1-$F128))*((1+'Inputs &amp; Summary'!$D$7)^AB$29))))))</f>
        <v>0</v>
      </c>
      <c r="AC128" s="114">
        <f>$D128*IF(AC$29&gt;'Inputs &amp; Summary'!$D$5,0,IF(AC$29&gt;VLOOKUP($G128,Lists!$J$17:$K$21,2),IF($M128=Lists!$H$3,IF($K128&lt;1,(($S128/$K128)*((1+'Inputs &amp; Summary'!$D$7)^AC$29)),((INT(AC$29/$K128)-INT((AC$29-1)/$K128))*$S128*((1+'Inputs &amp; Summary'!$D$7)^AC$29))),(_xlfn.WEIBULL.DIST(AC$29,$L128,$K128,FALSE)*$S128*((1+'Inputs &amp; Summary'!$D$7)^AC$29))),IF($M128=Lists!$H$3,IF($K128&lt;1,((($R128*(1-$E128)+$Q128*(1-$F128))/$K128)*((1+'Inputs &amp; Summary'!$D$7)^AC$29)),((INT(AC$29/$K128)-INT((AC$29-1)/$K128))*($R128*(1-$E128)+$Q128*(1-$F128))*((1+'Inputs &amp; Summary'!$D$7)^AC$29))),((_xlfn.WEIBULL.DIST(AC$29,$L128,$K128,FALSE)*($R128*(1-$E128)+$Q128*(1-$F128))*((1+'Inputs &amp; Summary'!$D$7)^AC$29))))))</f>
        <v>0</v>
      </c>
      <c r="AD128" s="114">
        <f>$D128*IF(AD$29&gt;'Inputs &amp; Summary'!$D$5,0,IF(AD$29&gt;VLOOKUP($G128,Lists!$J$17:$K$21,2),IF($M128=Lists!$H$3,IF($K128&lt;1,(($S128/$K128)*((1+'Inputs &amp; Summary'!$D$7)^AD$29)),((INT(AD$29/$K128)-INT((AD$29-1)/$K128))*$S128*((1+'Inputs &amp; Summary'!$D$7)^AD$29))),(_xlfn.WEIBULL.DIST(AD$29,$L128,$K128,FALSE)*$S128*((1+'Inputs &amp; Summary'!$D$7)^AD$29))),IF($M128=Lists!$H$3,IF($K128&lt;1,((($R128*(1-$E128)+$Q128*(1-$F128))/$K128)*((1+'Inputs &amp; Summary'!$D$7)^AD$29)),((INT(AD$29/$K128)-INT((AD$29-1)/$K128))*($R128*(1-$E128)+$Q128*(1-$F128))*((1+'Inputs &amp; Summary'!$D$7)^AD$29))),((_xlfn.WEIBULL.DIST(AD$29,$L128,$K128,FALSE)*($R128*(1-$E128)+$Q128*(1-$F128))*((1+'Inputs &amp; Summary'!$D$7)^AD$29))))))</f>
        <v>0</v>
      </c>
      <c r="AE128" s="114">
        <f>$D128*IF(AE$29&gt;'Inputs &amp; Summary'!$D$5,0,IF(AE$29&gt;VLOOKUP($G128,Lists!$J$17:$K$21,2),IF($M128=Lists!$H$3,IF($K128&lt;1,(($S128/$K128)*((1+'Inputs &amp; Summary'!$D$7)^AE$29)),((INT(AE$29/$K128)-INT((AE$29-1)/$K128))*$S128*((1+'Inputs &amp; Summary'!$D$7)^AE$29))),(_xlfn.WEIBULL.DIST(AE$29,$L128,$K128,FALSE)*$S128*((1+'Inputs &amp; Summary'!$D$7)^AE$29))),IF($M128=Lists!$H$3,IF($K128&lt;1,((($R128*(1-$E128)+$Q128*(1-$F128))/$K128)*((1+'Inputs &amp; Summary'!$D$7)^AE$29)),((INT(AE$29/$K128)-INT((AE$29-1)/$K128))*($R128*(1-$E128)+$Q128*(1-$F128))*((1+'Inputs &amp; Summary'!$D$7)^AE$29))),((_xlfn.WEIBULL.DIST(AE$29,$L128,$K128,FALSE)*($R128*(1-$E128)+$Q128*(1-$F128))*((1+'Inputs &amp; Summary'!$D$7)^AE$29))))))</f>
        <v>0</v>
      </c>
      <c r="AF128" s="114">
        <f>$D128*IF(AF$29&gt;'Inputs &amp; Summary'!$D$5,0,IF(AF$29&gt;VLOOKUP($G128,Lists!$J$17:$K$21,2),IF($M128=Lists!$H$3,IF($K128&lt;1,(($S128/$K128)*((1+'Inputs &amp; Summary'!$D$7)^AF$29)),((INT(AF$29/$K128)-INT((AF$29-1)/$K128))*$S128*((1+'Inputs &amp; Summary'!$D$7)^AF$29))),(_xlfn.WEIBULL.DIST(AF$29,$L128,$K128,FALSE)*$S128*((1+'Inputs &amp; Summary'!$D$7)^AF$29))),IF($M128=Lists!$H$3,IF($K128&lt;1,((($R128*(1-$E128)+$Q128*(1-$F128))/$K128)*((1+'Inputs &amp; Summary'!$D$7)^AF$29)),((INT(AF$29/$K128)-INT((AF$29-1)/$K128))*($R128*(1-$E128)+$Q128*(1-$F128))*((1+'Inputs &amp; Summary'!$D$7)^AF$29))),((_xlfn.WEIBULL.DIST(AF$29,$L128,$K128,FALSE)*($R128*(1-$E128)+$Q128*(1-$F128))*((1+'Inputs &amp; Summary'!$D$7)^AF$29))))))</f>
        <v>0</v>
      </c>
      <c r="AG128" s="114">
        <f>$D128*IF(AG$29&gt;'Inputs &amp; Summary'!$D$5,0,IF(AG$29&gt;VLOOKUP($G128,Lists!$J$17:$K$21,2),IF($M128=Lists!$H$3,IF($K128&lt;1,(($S128/$K128)*((1+'Inputs &amp; Summary'!$D$7)^AG$29)),((INT(AG$29/$K128)-INT((AG$29-1)/$K128))*$S128*((1+'Inputs &amp; Summary'!$D$7)^AG$29))),(_xlfn.WEIBULL.DIST(AG$29,$L128,$K128,FALSE)*$S128*((1+'Inputs &amp; Summary'!$D$7)^AG$29))),IF($M128=Lists!$H$3,IF($K128&lt;1,((($R128*(1-$E128)+$Q128*(1-$F128))/$K128)*((1+'Inputs &amp; Summary'!$D$7)^AG$29)),((INT(AG$29/$K128)-INT((AG$29-1)/$K128))*($R128*(1-$E128)+$Q128*(1-$F128))*((1+'Inputs &amp; Summary'!$D$7)^AG$29))),((_xlfn.WEIBULL.DIST(AG$29,$L128,$K128,FALSE)*($R128*(1-$E128)+$Q128*(1-$F128))*((1+'Inputs &amp; Summary'!$D$7)^AG$29))))))</f>
        <v>0</v>
      </c>
      <c r="AH128" s="114">
        <f>$D128*IF(AH$29&gt;'Inputs &amp; Summary'!$D$5,0,IF(AH$29&gt;VLOOKUP($G128,Lists!$J$17:$K$21,2),IF($M128=Lists!$H$3,IF($K128&lt;1,(($S128/$K128)*((1+'Inputs &amp; Summary'!$D$7)^AH$29)),((INT(AH$29/$K128)-INT((AH$29-1)/$K128))*$S128*((1+'Inputs &amp; Summary'!$D$7)^AH$29))),(_xlfn.WEIBULL.DIST(AH$29,$L128,$K128,FALSE)*$S128*((1+'Inputs &amp; Summary'!$D$7)^AH$29))),IF($M128=Lists!$H$3,IF($K128&lt;1,((($R128*(1-$E128)+$Q128*(1-$F128))/$K128)*((1+'Inputs &amp; Summary'!$D$7)^AH$29)),((INT(AH$29/$K128)-INT((AH$29-1)/$K128))*($R128*(1-$E128)+$Q128*(1-$F128))*((1+'Inputs &amp; Summary'!$D$7)^AH$29))),((_xlfn.WEIBULL.DIST(AH$29,$L128,$K128,FALSE)*($R128*(1-$E128)+$Q128*(1-$F128))*((1+'Inputs &amp; Summary'!$D$7)^AH$29))))))</f>
        <v>0</v>
      </c>
      <c r="AI128" s="114">
        <f>$D128*IF(AI$29&gt;'Inputs &amp; Summary'!$D$5,0,IF(AI$29&gt;VLOOKUP($G128,Lists!$J$17:$K$21,2),IF($M128=Lists!$H$3,IF($K128&lt;1,(($S128/$K128)*((1+'Inputs &amp; Summary'!$D$7)^AI$29)),((INT(AI$29/$K128)-INT((AI$29-1)/$K128))*$S128*((1+'Inputs &amp; Summary'!$D$7)^AI$29))),(_xlfn.WEIBULL.DIST(AI$29,$L128,$K128,FALSE)*$S128*((1+'Inputs &amp; Summary'!$D$7)^AI$29))),IF($M128=Lists!$H$3,IF($K128&lt;1,((($R128*(1-$E128)+$Q128*(1-$F128))/$K128)*((1+'Inputs &amp; Summary'!$D$7)^AI$29)),((INT(AI$29/$K128)-INT((AI$29-1)/$K128))*($R128*(1-$E128)+$Q128*(1-$F128))*((1+'Inputs &amp; Summary'!$D$7)^AI$29))),((_xlfn.WEIBULL.DIST(AI$29,$L128,$K128,FALSE)*($R128*(1-$E128)+$Q128*(1-$F128))*((1+'Inputs &amp; Summary'!$D$7)^AI$29))))))</f>
        <v>0</v>
      </c>
      <c r="AJ128" s="114">
        <f>$D128*IF(AJ$29&gt;'Inputs &amp; Summary'!$D$5,0,IF(AJ$29&gt;VLOOKUP($G128,Lists!$J$17:$K$21,2),IF($M128=Lists!$H$3,IF($K128&lt;1,(($S128/$K128)*((1+'Inputs &amp; Summary'!$D$7)^AJ$29)),((INT(AJ$29/$K128)-INT((AJ$29-1)/$K128))*$S128*((1+'Inputs &amp; Summary'!$D$7)^AJ$29))),(_xlfn.WEIBULL.DIST(AJ$29,$L128,$K128,FALSE)*$S128*((1+'Inputs &amp; Summary'!$D$7)^AJ$29))),IF($M128=Lists!$H$3,IF($K128&lt;1,((($R128*(1-$E128)+$Q128*(1-$F128))/$K128)*((1+'Inputs &amp; Summary'!$D$7)^AJ$29)),((INT(AJ$29/$K128)-INT((AJ$29-1)/$K128))*($R128*(1-$E128)+$Q128*(1-$F128))*((1+'Inputs &amp; Summary'!$D$7)^AJ$29))),((_xlfn.WEIBULL.DIST(AJ$29,$L128,$K128,FALSE)*($R128*(1-$E128)+$Q128*(1-$F128))*((1+'Inputs &amp; Summary'!$D$7)^AJ$29))))))</f>
        <v>0</v>
      </c>
      <c r="AK128" s="114">
        <f>$D128*IF(AK$29&gt;'Inputs &amp; Summary'!$D$5,0,IF(AK$29&gt;VLOOKUP($G128,Lists!$J$17:$K$21,2),IF($M128=Lists!$H$3,IF($K128&lt;1,(($S128/$K128)*((1+'Inputs &amp; Summary'!$D$7)^AK$29)),((INT(AK$29/$K128)-INT((AK$29-1)/$K128))*$S128*((1+'Inputs &amp; Summary'!$D$7)^AK$29))),(_xlfn.WEIBULL.DIST(AK$29,$L128,$K128,FALSE)*$S128*((1+'Inputs &amp; Summary'!$D$7)^AK$29))),IF($M128=Lists!$H$3,IF($K128&lt;1,((($R128*(1-$E128)+$Q128*(1-$F128))/$K128)*((1+'Inputs &amp; Summary'!$D$7)^AK$29)),((INT(AK$29/$K128)-INT((AK$29-1)/$K128))*($R128*(1-$E128)+$Q128*(1-$F128))*((1+'Inputs &amp; Summary'!$D$7)^AK$29))),((_xlfn.WEIBULL.DIST(AK$29,$L128,$K128,FALSE)*($R128*(1-$E128)+$Q128*(1-$F128))*((1+'Inputs &amp; Summary'!$D$7)^AK$29))))))</f>
        <v>0</v>
      </c>
      <c r="AL128" s="114">
        <f>$D128*IF(AL$29&gt;'Inputs &amp; Summary'!$D$5,0,IF(AL$29&gt;VLOOKUP($G128,Lists!$J$17:$K$21,2),IF($M128=Lists!$H$3,IF($K128&lt;1,(($S128/$K128)*((1+'Inputs &amp; Summary'!$D$7)^AL$29)),((INT(AL$29/$K128)-INT((AL$29-1)/$K128))*$S128*((1+'Inputs &amp; Summary'!$D$7)^AL$29))),(_xlfn.WEIBULL.DIST(AL$29,$L128,$K128,FALSE)*$S128*((1+'Inputs &amp; Summary'!$D$7)^AL$29))),IF($M128=Lists!$H$3,IF($K128&lt;1,((($R128*(1-$E128)+$Q128*(1-$F128))/$K128)*((1+'Inputs &amp; Summary'!$D$7)^AL$29)),((INT(AL$29/$K128)-INT((AL$29-1)/$K128))*($R128*(1-$E128)+$Q128*(1-$F128))*((1+'Inputs &amp; Summary'!$D$7)^AL$29))),((_xlfn.WEIBULL.DIST(AL$29,$L128,$K128,FALSE)*($R128*(1-$E128)+$Q128*(1-$F128))*((1+'Inputs &amp; Summary'!$D$7)^AL$29))))))</f>
        <v>0</v>
      </c>
      <c r="AM128" s="114">
        <f>$D128*IF(AM$29&gt;'Inputs &amp; Summary'!$D$5,0,IF(AM$29&gt;VLOOKUP($G128,Lists!$J$17:$K$21,2),IF($M128=Lists!$H$3,IF($K128&lt;1,(($S128/$K128)*((1+'Inputs &amp; Summary'!$D$7)^AM$29)),((INT(AM$29/$K128)-INT((AM$29-1)/$K128))*$S128*((1+'Inputs &amp; Summary'!$D$7)^AM$29))),(_xlfn.WEIBULL.DIST(AM$29,$L128,$K128,FALSE)*$S128*((1+'Inputs &amp; Summary'!$D$7)^AM$29))),IF($M128=Lists!$H$3,IF($K128&lt;1,((($R128*(1-$E128)+$Q128*(1-$F128))/$K128)*((1+'Inputs &amp; Summary'!$D$7)^AM$29)),((INT(AM$29/$K128)-INT((AM$29-1)/$K128))*($R128*(1-$E128)+$Q128*(1-$F128))*((1+'Inputs &amp; Summary'!$D$7)^AM$29))),((_xlfn.WEIBULL.DIST(AM$29,$L128,$K128,FALSE)*($R128*(1-$E128)+$Q128*(1-$F128))*((1+'Inputs &amp; Summary'!$D$7)^AM$29))))))</f>
        <v>0</v>
      </c>
      <c r="AN128" s="114">
        <f>$D128*IF(AN$29&gt;'Inputs &amp; Summary'!$D$5,0,IF(AN$29&gt;VLOOKUP($G128,Lists!$J$17:$K$21,2),IF($M128=Lists!$H$3,IF($K128&lt;1,(($S128/$K128)*((1+'Inputs &amp; Summary'!$D$7)^AN$29)),((INT(AN$29/$K128)-INT((AN$29-1)/$K128))*$S128*((1+'Inputs &amp; Summary'!$D$7)^AN$29))),(_xlfn.WEIBULL.DIST(AN$29,$L128,$K128,FALSE)*$S128*((1+'Inputs &amp; Summary'!$D$7)^AN$29))),IF($M128=Lists!$H$3,IF($K128&lt;1,((($R128*(1-$E128)+$Q128*(1-$F128))/$K128)*((1+'Inputs &amp; Summary'!$D$7)^AN$29)),((INT(AN$29/$K128)-INT((AN$29-1)/$K128))*($R128*(1-$E128)+$Q128*(1-$F128))*((1+'Inputs &amp; Summary'!$D$7)^AN$29))),((_xlfn.WEIBULL.DIST(AN$29,$L128,$K128,FALSE)*($R128*(1-$E128)+$Q128*(1-$F128))*((1+'Inputs &amp; Summary'!$D$7)^AN$29))))))</f>
        <v>0</v>
      </c>
      <c r="AO128" s="114">
        <f>$D128*IF(AO$29&gt;'Inputs &amp; Summary'!$D$5,0,IF(AO$29&gt;VLOOKUP($G128,Lists!$J$17:$K$21,2),IF($M128=Lists!$H$3,IF($K128&lt;1,(($S128/$K128)*((1+'Inputs &amp; Summary'!$D$7)^AO$29)),((INT(AO$29/$K128)-INT((AO$29-1)/$K128))*$S128*((1+'Inputs &amp; Summary'!$D$7)^AO$29))),(_xlfn.WEIBULL.DIST(AO$29,$L128,$K128,FALSE)*$S128*((1+'Inputs &amp; Summary'!$D$7)^AO$29))),IF($M128=Lists!$H$3,IF($K128&lt;1,((($R128*(1-$E128)+$Q128*(1-$F128))/$K128)*((1+'Inputs &amp; Summary'!$D$7)^AO$29)),((INT(AO$29/$K128)-INT((AO$29-1)/$K128))*($R128*(1-$E128)+$Q128*(1-$F128))*((1+'Inputs &amp; Summary'!$D$7)^AO$29))),((_xlfn.WEIBULL.DIST(AO$29,$L128,$K128,FALSE)*($R128*(1-$E128)+$Q128*(1-$F128))*((1+'Inputs &amp; Summary'!$D$7)^AO$29))))))</f>
        <v>0</v>
      </c>
      <c r="AP128" s="114">
        <f>$D128*IF(AP$29&gt;'Inputs &amp; Summary'!$D$5,0,IF(AP$29&gt;VLOOKUP($G128,Lists!$J$17:$K$21,2),IF($M128=Lists!$H$3,IF($K128&lt;1,(($S128/$K128)*((1+'Inputs &amp; Summary'!$D$7)^AP$29)),((INT(AP$29/$K128)-INT((AP$29-1)/$K128))*$S128*((1+'Inputs &amp; Summary'!$D$7)^AP$29))),(_xlfn.WEIBULL.DIST(AP$29,$L128,$K128,FALSE)*$S128*((1+'Inputs &amp; Summary'!$D$7)^AP$29))),IF($M128=Lists!$H$3,IF($K128&lt;1,((($R128*(1-$E128)+$Q128*(1-$F128))/$K128)*((1+'Inputs &amp; Summary'!$D$7)^AP$29)),((INT(AP$29/$K128)-INT((AP$29-1)/$K128))*($R128*(1-$E128)+$Q128*(1-$F128))*((1+'Inputs &amp; Summary'!$D$7)^AP$29))),((_xlfn.WEIBULL.DIST(AP$29,$L128,$K128,FALSE)*($R128*(1-$E128)+$Q128*(1-$F128))*((1+'Inputs &amp; Summary'!$D$7)^AP$29))))))</f>
        <v>0</v>
      </c>
      <c r="AQ128" s="114">
        <f>$D128*IF(AQ$29&gt;'Inputs &amp; Summary'!$D$5,0,IF(AQ$29&gt;VLOOKUP($G128,Lists!$J$17:$K$21,2),IF($M128=Lists!$H$3,IF($K128&lt;1,(($S128/$K128)*((1+'Inputs &amp; Summary'!$D$7)^AQ$29)),((INT(AQ$29/$K128)-INT((AQ$29-1)/$K128))*$S128*((1+'Inputs &amp; Summary'!$D$7)^AQ$29))),(_xlfn.WEIBULL.DIST(AQ$29,$L128,$K128,FALSE)*$S128*((1+'Inputs &amp; Summary'!$D$7)^AQ$29))),IF($M128=Lists!$H$3,IF($K128&lt;1,((($R128*(1-$E128)+$Q128*(1-$F128))/$K128)*((1+'Inputs &amp; Summary'!$D$7)^AQ$29)),((INT(AQ$29/$K128)-INT((AQ$29-1)/$K128))*($R128*(1-$E128)+$Q128*(1-$F128))*((1+'Inputs &amp; Summary'!$D$7)^AQ$29))),((_xlfn.WEIBULL.DIST(AQ$29,$L128,$K128,FALSE)*($R128*(1-$E128)+$Q128*(1-$F128))*((1+'Inputs &amp; Summary'!$D$7)^AQ$29))))))</f>
        <v>0</v>
      </c>
      <c r="AR128" s="114">
        <f>$D128*IF(AR$29&gt;'Inputs &amp; Summary'!$D$5,0,IF(AR$29&gt;VLOOKUP($G128,Lists!$J$17:$K$21,2),IF($M128=Lists!$H$3,IF($K128&lt;1,(($S128/$K128)*((1+'Inputs &amp; Summary'!$D$7)^AR$29)),((INT(AR$29/$K128)-INT((AR$29-1)/$K128))*$S128*((1+'Inputs &amp; Summary'!$D$7)^AR$29))),(_xlfn.WEIBULL.DIST(AR$29,$L128,$K128,FALSE)*$S128*((1+'Inputs &amp; Summary'!$D$7)^AR$29))),IF($M128=Lists!$H$3,IF($K128&lt;1,((($R128*(1-$E128)+$Q128*(1-$F128))/$K128)*((1+'Inputs &amp; Summary'!$D$7)^AR$29)),((INT(AR$29/$K128)-INT((AR$29-1)/$K128))*($R128*(1-$E128)+$Q128*(1-$F128))*((1+'Inputs &amp; Summary'!$D$7)^AR$29))),((_xlfn.WEIBULL.DIST(AR$29,$L128,$K128,FALSE)*($R128*(1-$E128)+$Q128*(1-$F128))*((1+'Inputs &amp; Summary'!$D$7)^AR$29))))))</f>
        <v>0</v>
      </c>
      <c r="AS128" s="114">
        <f>$D128*IF(AS$29&gt;'Inputs &amp; Summary'!$D$5,0,IF(AS$29&gt;VLOOKUP($G128,Lists!$J$17:$K$21,2),IF($M128=Lists!$H$3,IF($K128&lt;1,(($S128/$K128)*((1+'Inputs &amp; Summary'!$D$7)^AS$29)),((INT(AS$29/$K128)-INT((AS$29-1)/$K128))*$S128*((1+'Inputs &amp; Summary'!$D$7)^AS$29))),(_xlfn.WEIBULL.DIST(AS$29,$L128,$K128,FALSE)*$S128*((1+'Inputs &amp; Summary'!$D$7)^AS$29))),IF($M128=Lists!$H$3,IF($K128&lt;1,((($R128*(1-$E128)+$Q128*(1-$F128))/$K128)*((1+'Inputs &amp; Summary'!$D$7)^AS$29)),((INT(AS$29/$K128)-INT((AS$29-1)/$K128))*($R128*(1-$E128)+$Q128*(1-$F128))*((1+'Inputs &amp; Summary'!$D$7)^AS$29))),((_xlfn.WEIBULL.DIST(AS$29,$L128,$K128,FALSE)*($R128*(1-$E128)+$Q128*(1-$F128))*((1+'Inputs &amp; Summary'!$D$7)^AS$29))))))</f>
        <v>0</v>
      </c>
      <c r="AT128" s="114">
        <f>$D128*IF(AT$29&gt;'Inputs &amp; Summary'!$D$5,0,IF(AT$29&gt;VLOOKUP($G128,Lists!$J$17:$K$21,2),IF($M128=Lists!$H$3,IF($K128&lt;1,(($S128/$K128)*((1+'Inputs &amp; Summary'!$D$7)^AT$29)),((INT(AT$29/$K128)-INT((AT$29-1)/$K128))*$S128*((1+'Inputs &amp; Summary'!$D$7)^AT$29))),(_xlfn.WEIBULL.DIST(AT$29,$L128,$K128,FALSE)*$S128*((1+'Inputs &amp; Summary'!$D$7)^AT$29))),IF($M128=Lists!$H$3,IF($K128&lt;1,((($R128*(1-$E128)+$Q128*(1-$F128))/$K128)*((1+'Inputs &amp; Summary'!$D$7)^AT$29)),((INT(AT$29/$K128)-INT((AT$29-1)/$K128))*($R128*(1-$E128)+$Q128*(1-$F128))*((1+'Inputs &amp; Summary'!$D$7)^AT$29))),((_xlfn.WEIBULL.DIST(AT$29,$L128,$K128,FALSE)*($R128*(1-$E128)+$Q128*(1-$F128))*((1+'Inputs &amp; Summary'!$D$7)^AT$29))))))</f>
        <v>0</v>
      </c>
      <c r="AU128" s="114">
        <f>$D128*IF(AU$29&gt;'Inputs &amp; Summary'!$D$5,0,IF(AU$29&gt;VLOOKUP($G128,Lists!$J$17:$K$21,2),IF($M128=Lists!$H$3,IF($K128&lt;1,(($S128/$K128)*((1+'Inputs &amp; Summary'!$D$7)^AU$29)),((INT(AU$29/$K128)-INT((AU$29-1)/$K128))*$S128*((1+'Inputs &amp; Summary'!$D$7)^AU$29))),(_xlfn.WEIBULL.DIST(AU$29,$L128,$K128,FALSE)*$S128*((1+'Inputs &amp; Summary'!$D$7)^AU$29))),IF($M128=Lists!$H$3,IF($K128&lt;1,((($R128*(1-$E128)+$Q128*(1-$F128))/$K128)*((1+'Inputs &amp; Summary'!$D$7)^AU$29)),((INT(AU$29/$K128)-INT((AU$29-1)/$K128))*($R128*(1-$E128)+$Q128*(1-$F128))*((1+'Inputs &amp; Summary'!$D$7)^AU$29))),((_xlfn.WEIBULL.DIST(AU$29,$L128,$K128,FALSE)*($R128*(1-$E128)+$Q128*(1-$F128))*((1+'Inputs &amp; Summary'!$D$7)^AU$29))))))</f>
        <v>0</v>
      </c>
      <c r="AV128" s="114">
        <f>$D128*IF(AV$29&gt;'Inputs &amp; Summary'!$D$5,0,IF(AV$29&gt;VLOOKUP($G128,Lists!$J$17:$K$21,2),IF($M128=Lists!$H$3,IF($K128&lt;1,(($S128/$K128)*((1+'Inputs &amp; Summary'!$D$7)^AV$29)),((INT(AV$29/$K128)-INT((AV$29-1)/$K128))*$S128*((1+'Inputs &amp; Summary'!$D$7)^AV$29))),(_xlfn.WEIBULL.DIST(AV$29,$L128,$K128,FALSE)*$S128*((1+'Inputs &amp; Summary'!$D$7)^AV$29))),IF($M128=Lists!$H$3,IF($K128&lt;1,((($R128*(1-$E128)+$Q128*(1-$F128))/$K128)*((1+'Inputs &amp; Summary'!$D$7)^AV$29)),((INT(AV$29/$K128)-INT((AV$29-1)/$K128))*($R128*(1-$E128)+$Q128*(1-$F128))*((1+'Inputs &amp; Summary'!$D$7)^AV$29))),((_xlfn.WEIBULL.DIST(AV$29,$L128,$K128,FALSE)*($R128*(1-$E128)+$Q128*(1-$F128))*((1+'Inputs &amp; Summary'!$D$7)^AV$29))))))</f>
        <v>0</v>
      </c>
      <c r="AW128" s="114">
        <f>$D128*IF(AW$29&gt;'Inputs &amp; Summary'!$D$5,0,IF(AW$29&gt;VLOOKUP($G128,Lists!$J$17:$K$21,2),IF($M128=Lists!$H$3,IF($K128&lt;1,(($S128/$K128)*((1+'Inputs &amp; Summary'!$D$7)^AW$29)),((INT(AW$29/$K128)-INT((AW$29-1)/$K128))*$S128*((1+'Inputs &amp; Summary'!$D$7)^AW$29))),(_xlfn.WEIBULL.DIST(AW$29,$L128,$K128,FALSE)*$S128*((1+'Inputs &amp; Summary'!$D$7)^AW$29))),IF($M128=Lists!$H$3,IF($K128&lt;1,((($R128*(1-$E128)+$Q128*(1-$F128))/$K128)*((1+'Inputs &amp; Summary'!$D$7)^AW$29)),((INT(AW$29/$K128)-INT((AW$29-1)/$K128))*($R128*(1-$E128)+$Q128*(1-$F128))*((1+'Inputs &amp; Summary'!$D$7)^AW$29))),((_xlfn.WEIBULL.DIST(AW$29,$L128,$K128,FALSE)*($R128*(1-$E128)+$Q128*(1-$F128))*((1+'Inputs &amp; Summary'!$D$7)^AW$29))))))</f>
        <v>0</v>
      </c>
      <c r="AX128" s="114">
        <f>$D128*IF(AX$29&gt;'Inputs &amp; Summary'!$D$5,0,IF(AX$29&gt;VLOOKUP($G128,Lists!$J$17:$K$21,2),IF($M128=Lists!$H$3,IF($K128&lt;1,(($S128/$K128)*((1+'Inputs &amp; Summary'!$D$7)^AX$29)),((INT(AX$29/$K128)-INT((AX$29-1)/$K128))*$S128*((1+'Inputs &amp; Summary'!$D$7)^AX$29))),(_xlfn.WEIBULL.DIST(AX$29,$L128,$K128,FALSE)*$S128*((1+'Inputs &amp; Summary'!$D$7)^AX$29))),IF($M128=Lists!$H$3,IF($K128&lt;1,((($R128*(1-$E128)+$Q128*(1-$F128))/$K128)*((1+'Inputs &amp; Summary'!$D$7)^AX$29)),((INT(AX$29/$K128)-INT((AX$29-1)/$K128))*($R128*(1-$E128)+$Q128*(1-$F128))*((1+'Inputs &amp; Summary'!$D$7)^AX$29))),((_xlfn.WEIBULL.DIST(AX$29,$L128,$K128,FALSE)*($R128*(1-$E128)+$Q128*(1-$F128))*((1+'Inputs &amp; Summary'!$D$7)^AX$29))))))</f>
        <v>0</v>
      </c>
      <c r="AY128" s="114">
        <f>$D128*IF(AY$29&gt;'Inputs &amp; Summary'!$D$5,0,IF(AY$29&gt;VLOOKUP($G128,Lists!$J$17:$K$21,2),IF($M128=Lists!$H$3,IF($K128&lt;1,(($S128/$K128)*((1+'Inputs &amp; Summary'!$D$7)^AY$29)),((INT(AY$29/$K128)-INT((AY$29-1)/$K128))*$S128*((1+'Inputs &amp; Summary'!$D$7)^AY$29))),(_xlfn.WEIBULL.DIST(AY$29,$L128,$K128,FALSE)*$S128*((1+'Inputs &amp; Summary'!$D$7)^AY$29))),IF($M128=Lists!$H$3,IF($K128&lt;1,((($R128*(1-$E128)+$Q128*(1-$F128))/$K128)*((1+'Inputs &amp; Summary'!$D$7)^AY$29)),((INT(AY$29/$K128)-INT((AY$29-1)/$K128))*($R128*(1-$E128)+$Q128*(1-$F128))*((1+'Inputs &amp; Summary'!$D$7)^AY$29))),((_xlfn.WEIBULL.DIST(AY$29,$L128,$K128,FALSE)*($R128*(1-$E128)+$Q128*(1-$F128))*((1+'Inputs &amp; Summary'!$D$7)^AY$29))))))</f>
        <v>0</v>
      </c>
      <c r="AZ128" s="114">
        <f>$D128*IF(AZ$29&gt;'Inputs &amp; Summary'!$D$5,0,IF(AZ$29&gt;VLOOKUP($G128,Lists!$J$17:$K$21,2),IF($M128=Lists!$H$3,IF($K128&lt;1,(($S128/$K128)*((1+'Inputs &amp; Summary'!$D$7)^AZ$29)),((INT(AZ$29/$K128)-INT((AZ$29-1)/$K128))*$S128*((1+'Inputs &amp; Summary'!$D$7)^AZ$29))),(_xlfn.WEIBULL.DIST(AZ$29,$L128,$K128,FALSE)*$S128*((1+'Inputs &amp; Summary'!$D$7)^AZ$29))),IF($M128=Lists!$H$3,IF($K128&lt;1,((($R128*(1-$E128)+$Q128*(1-$F128))/$K128)*((1+'Inputs &amp; Summary'!$D$7)^AZ$29)),((INT(AZ$29/$K128)-INT((AZ$29-1)/$K128))*($R128*(1-$E128)+$Q128*(1-$F128))*((1+'Inputs &amp; Summary'!$D$7)^AZ$29))),((_xlfn.WEIBULL.DIST(AZ$29,$L128,$K128,FALSE)*($R128*(1-$E128)+$Q128*(1-$F128))*((1+'Inputs &amp; Summary'!$D$7)^AZ$29))))))</f>
        <v>0</v>
      </c>
      <c r="BA128" s="114">
        <f>$D128*IF(BA$29&gt;'Inputs &amp; Summary'!$D$5,0,IF(BA$29&gt;VLOOKUP($G128,Lists!$J$17:$K$21,2),IF($M128=Lists!$H$3,IF($K128&lt;1,(($S128/$K128)*((1+'Inputs &amp; Summary'!$D$7)^BA$29)),((INT(BA$29/$K128)-INT((BA$29-1)/$K128))*$S128*((1+'Inputs &amp; Summary'!$D$7)^BA$29))),(_xlfn.WEIBULL.DIST(BA$29,$L128,$K128,FALSE)*$S128*((1+'Inputs &amp; Summary'!$D$7)^BA$29))),IF($M128=Lists!$H$3,IF($K128&lt;1,((($R128*(1-$E128)+$Q128*(1-$F128))/$K128)*((1+'Inputs &amp; Summary'!$D$7)^BA$29)),((INT(BA$29/$K128)-INT((BA$29-1)/$K128))*($R128*(1-$E128)+$Q128*(1-$F128))*((1+'Inputs &amp; Summary'!$D$7)^BA$29))),((_xlfn.WEIBULL.DIST(BA$29,$L128,$K128,FALSE)*($R128*(1-$E128)+$Q128*(1-$F128))*((1+'Inputs &amp; Summary'!$D$7)^BA$29))))))</f>
        <v>0</v>
      </c>
      <c r="BB128" s="114">
        <f>$D128*IF(BB$29&gt;'Inputs &amp; Summary'!$D$5,0,IF(BB$29&gt;VLOOKUP($G128,Lists!$J$17:$K$21,2),IF($M128=Lists!$H$3,IF($K128&lt;1,(($S128/$K128)*((1+'Inputs &amp; Summary'!$D$7)^BB$29)),((INT(BB$29/$K128)-INT((BB$29-1)/$K128))*$S128*((1+'Inputs &amp; Summary'!$D$7)^BB$29))),(_xlfn.WEIBULL.DIST(BB$29,$L128,$K128,FALSE)*$S128*((1+'Inputs &amp; Summary'!$D$7)^BB$29))),IF($M128=Lists!$H$3,IF($K128&lt;1,((($R128*(1-$E128)+$Q128*(1-$F128))/$K128)*((1+'Inputs &amp; Summary'!$D$7)^BB$29)),((INT(BB$29/$K128)-INT((BB$29-1)/$K128))*($R128*(1-$E128)+$Q128*(1-$F128))*((1+'Inputs &amp; Summary'!$D$7)^BB$29))),((_xlfn.WEIBULL.DIST(BB$29,$L128,$K128,FALSE)*($R128*(1-$E128)+$Q128*(1-$F128))*((1+'Inputs &amp; Summary'!$D$7)^BB$29))))))</f>
        <v>0</v>
      </c>
      <c r="BC128" s="114">
        <f>$D128*IF(BC$29&gt;'Inputs &amp; Summary'!$D$5,0,IF(BC$29&gt;VLOOKUP($G128,Lists!$J$17:$K$21,2),IF($M128=Lists!$H$3,IF($K128&lt;1,(($S128/$K128)*((1+'Inputs &amp; Summary'!$D$7)^BC$29)),((INT(BC$29/$K128)-INT((BC$29-1)/$K128))*$S128*((1+'Inputs &amp; Summary'!$D$7)^BC$29))),(_xlfn.WEIBULL.DIST(BC$29,$L128,$K128,FALSE)*$S128*((1+'Inputs &amp; Summary'!$D$7)^BC$29))),IF($M128=Lists!$H$3,IF($K128&lt;1,((($R128*(1-$E128)+$Q128*(1-$F128))/$K128)*((1+'Inputs &amp; Summary'!$D$7)^BC$29)),((INT(BC$29/$K128)-INT((BC$29-1)/$K128))*($R128*(1-$E128)+$Q128*(1-$F128))*((1+'Inputs &amp; Summary'!$D$7)^BC$29))),((_xlfn.WEIBULL.DIST(BC$29,$L128,$K128,FALSE)*($R128*(1-$E128)+$Q128*(1-$F128))*((1+'Inputs &amp; Summary'!$D$7)^BC$29))))))</f>
        <v>0</v>
      </c>
      <c r="BD128" s="114">
        <f>$D128*IF(BD$29&gt;'Inputs &amp; Summary'!$D$5,0,IF(BD$29&gt;VLOOKUP($G128,Lists!$J$17:$K$21,2),IF($M128=Lists!$H$3,IF($K128&lt;1,(($S128/$K128)*((1+'Inputs &amp; Summary'!$D$7)^BD$29)),((INT(BD$29/$K128)-INT((BD$29-1)/$K128))*$S128*((1+'Inputs &amp; Summary'!$D$7)^BD$29))),(_xlfn.WEIBULL.DIST(BD$29,$L128,$K128,FALSE)*$S128*((1+'Inputs &amp; Summary'!$D$7)^BD$29))),IF($M128=Lists!$H$3,IF($K128&lt;1,((($R128*(1-$E128)+$Q128*(1-$F128))/$K128)*((1+'Inputs &amp; Summary'!$D$7)^BD$29)),((INT(BD$29/$K128)-INT((BD$29-1)/$K128))*($R128*(1-$E128)+$Q128*(1-$F128))*((1+'Inputs &amp; Summary'!$D$7)^BD$29))),((_xlfn.WEIBULL.DIST(BD$29,$L128,$K128,FALSE)*($R128*(1-$E128)+$Q128*(1-$F128))*((1+'Inputs &amp; Summary'!$D$7)^BD$29))))))</f>
        <v>0</v>
      </c>
      <c r="BE128" s="114">
        <f>$D128*IF(BE$29&gt;'Inputs &amp; Summary'!$D$5,0,IF(BE$29&gt;VLOOKUP($G128,Lists!$J$17:$K$21,2),IF($M128=Lists!$H$3,IF($K128&lt;1,(($S128/$K128)*((1+'Inputs &amp; Summary'!$D$7)^BE$29)),((INT(BE$29/$K128)-INT((BE$29-1)/$K128))*$S128*((1+'Inputs &amp; Summary'!$D$7)^BE$29))),(_xlfn.WEIBULL.DIST(BE$29,$L128,$K128,FALSE)*$S128*((1+'Inputs &amp; Summary'!$D$7)^BE$29))),IF($M128=Lists!$H$3,IF($K128&lt;1,((($R128*(1-$E128)+$Q128*(1-$F128))/$K128)*((1+'Inputs &amp; Summary'!$D$7)^BE$29)),((INT(BE$29/$K128)-INT((BE$29-1)/$K128))*($R128*(1-$E128)+$Q128*(1-$F128))*((1+'Inputs &amp; Summary'!$D$7)^BE$29))),((_xlfn.WEIBULL.DIST(BE$29,$L128,$K128,FALSE)*($R128*(1-$E128)+$Q128*(1-$F128))*((1+'Inputs &amp; Summary'!$D$7)^BE$29))))))</f>
        <v>0</v>
      </c>
      <c r="BF128" s="114">
        <f>$D128*IF(BF$29&gt;'Inputs &amp; Summary'!$D$5,0,IF(BF$29&gt;VLOOKUP($G128,Lists!$J$17:$K$21,2),IF($M128=Lists!$H$3,IF($K128&lt;1,(($S128/$K128)*((1+'Inputs &amp; Summary'!$D$7)^BF$29)),((INT(BF$29/$K128)-INT((BF$29-1)/$K128))*$S128*((1+'Inputs &amp; Summary'!$D$7)^BF$29))),(_xlfn.WEIBULL.DIST(BF$29,$L128,$K128,FALSE)*$S128*((1+'Inputs &amp; Summary'!$D$7)^BF$29))),IF($M128=Lists!$H$3,IF($K128&lt;1,((($R128*(1-$E128)+$Q128*(1-$F128))/$K128)*((1+'Inputs &amp; Summary'!$D$7)^BF$29)),((INT(BF$29/$K128)-INT((BF$29-1)/$K128))*($R128*(1-$E128)+$Q128*(1-$F128))*((1+'Inputs &amp; Summary'!$D$7)^BF$29))),((_xlfn.WEIBULL.DIST(BF$29,$L128,$K128,FALSE)*($R128*(1-$E128)+$Q128*(1-$F128))*((1+'Inputs &amp; Summary'!$D$7)^BF$29))))))</f>
        <v>0</v>
      </c>
      <c r="BG128" s="114">
        <f>$D128*IF(BG$29&gt;'Inputs &amp; Summary'!$D$5,0,IF(BG$29&gt;VLOOKUP($G128,Lists!$J$17:$K$21,2),IF($M128=Lists!$H$3,IF($K128&lt;1,(($S128/$K128)*((1+'Inputs &amp; Summary'!$D$7)^BG$29)),((INT(BG$29/$K128)-INT((BG$29-1)/$K128))*$S128*((1+'Inputs &amp; Summary'!$D$7)^BG$29))),(_xlfn.WEIBULL.DIST(BG$29,$L128,$K128,FALSE)*$S128*((1+'Inputs &amp; Summary'!$D$7)^BG$29))),IF($M128=Lists!$H$3,IF($K128&lt;1,((($R128*(1-$E128)+$Q128*(1-$F128))/$K128)*((1+'Inputs &amp; Summary'!$D$7)^BG$29)),((INT(BG$29/$K128)-INT((BG$29-1)/$K128))*($R128*(1-$E128)+$Q128*(1-$F128))*((1+'Inputs &amp; Summary'!$D$7)^BG$29))),((_xlfn.WEIBULL.DIST(BG$29,$L128,$K128,FALSE)*($R128*(1-$E128)+$Q128*(1-$F128))*((1+'Inputs &amp; Summary'!$D$7)^BG$29))))))</f>
        <v>0</v>
      </c>
      <c r="BH128" s="114">
        <f>$D128*IF(BH$29&gt;'Inputs &amp; Summary'!$D$5,0,IF(BH$29&gt;VLOOKUP($G128,Lists!$J$17:$K$21,2),IF($M128=Lists!$H$3,IF($K128&lt;1,(($S128/$K128)*((1+'Inputs &amp; Summary'!$D$7)^BH$29)),((INT(BH$29/$K128)-INT((BH$29-1)/$K128))*$S128*((1+'Inputs &amp; Summary'!$D$7)^BH$29))),(_xlfn.WEIBULL.DIST(BH$29,$L128,$K128,FALSE)*$S128*((1+'Inputs &amp; Summary'!$D$7)^BH$29))),IF($M128=Lists!$H$3,IF($K128&lt;1,((($R128*(1-$E128)+$Q128*(1-$F128))/$K128)*((1+'Inputs &amp; Summary'!$D$7)^BH$29)),((INT(BH$29/$K128)-INT((BH$29-1)/$K128))*($R128*(1-$E128)+$Q128*(1-$F128))*((1+'Inputs &amp; Summary'!$D$7)^BH$29))),((_xlfn.WEIBULL.DIST(BH$29,$L128,$K128,FALSE)*($R128*(1-$E128)+$Q128*(1-$F128))*((1+'Inputs &amp; Summary'!$D$7)^BH$29))))))</f>
        <v>0</v>
      </c>
      <c r="BI128" s="114">
        <f>$D128*IF(BI$29&gt;'Inputs &amp; Summary'!$D$5,0,IF(BI$29&gt;VLOOKUP($G128,Lists!$J$17:$K$21,2),IF($M128=Lists!$H$3,IF($K128&lt;1,(($S128/$K128)*((1+'Inputs &amp; Summary'!$D$7)^BI$29)),((INT(BI$29/$K128)-INT((BI$29-1)/$K128))*$S128*((1+'Inputs &amp; Summary'!$D$7)^BI$29))),(_xlfn.WEIBULL.DIST(BI$29,$L128,$K128,FALSE)*$S128*((1+'Inputs &amp; Summary'!$D$7)^BI$29))),IF($M128=Lists!$H$3,IF($K128&lt;1,((($R128*(1-$E128)+$Q128*(1-$F128))/$K128)*((1+'Inputs &amp; Summary'!$D$7)^BI$29)),((INT(BI$29/$K128)-INT((BI$29-1)/$K128))*($R128*(1-$E128)+$Q128*(1-$F128))*((1+'Inputs &amp; Summary'!$D$7)^BI$29))),((_xlfn.WEIBULL.DIST(BI$29,$L128,$K128,FALSE)*($R128*(1-$E128)+$Q128*(1-$F128))*((1+'Inputs &amp; Summary'!$D$7)^BI$29))))))</f>
        <v>0</v>
      </c>
      <c r="BJ128" s="114">
        <f>$D128*IF(BJ$29&gt;'Inputs &amp; Summary'!$D$5,0,IF(BJ$29&gt;VLOOKUP($G128,Lists!$J$17:$K$21,2),IF($M128=Lists!$H$3,IF($K128&lt;1,(($S128/$K128)*((1+'Inputs &amp; Summary'!$D$7)^BJ$29)),((INT(BJ$29/$K128)-INT((BJ$29-1)/$K128))*$S128*((1+'Inputs &amp; Summary'!$D$7)^BJ$29))),(_xlfn.WEIBULL.DIST(BJ$29,$L128,$K128,FALSE)*$S128*((1+'Inputs &amp; Summary'!$D$7)^BJ$29))),IF($M128=Lists!$H$3,IF($K128&lt;1,((($R128*(1-$E128)+$Q128*(1-$F128))/$K128)*((1+'Inputs &amp; Summary'!$D$7)^BJ$29)),((INT(BJ$29/$K128)-INT((BJ$29-1)/$K128))*($R128*(1-$E128)+$Q128*(1-$F128))*((1+'Inputs &amp; Summary'!$D$7)^BJ$29))),((_xlfn.WEIBULL.DIST(BJ$29,$L128,$K128,FALSE)*($R128*(1-$E128)+$Q128*(1-$F128))*((1+'Inputs &amp; Summary'!$D$7)^BJ$29))))))</f>
        <v>0</v>
      </c>
      <c r="BK128" s="114">
        <f>$D128*IF(BK$29&gt;'Inputs &amp; Summary'!$D$5,0,IF(BK$29&gt;VLOOKUP($G128,Lists!$J$17:$K$21,2),IF($M128=Lists!$H$3,IF($K128&lt;1,(($S128/$K128)*((1+'Inputs &amp; Summary'!$D$7)^BK$29)),((INT(BK$29/$K128)-INT((BK$29-1)/$K128))*$S128*((1+'Inputs &amp; Summary'!$D$7)^BK$29))),(_xlfn.WEIBULL.DIST(BK$29,$L128,$K128,FALSE)*$S128*((1+'Inputs &amp; Summary'!$D$7)^BK$29))),IF($M128=Lists!$H$3,IF($K128&lt;1,((($R128*(1-$E128)+$Q128*(1-$F128))/$K128)*((1+'Inputs &amp; Summary'!$D$7)^BK$29)),((INT(BK$29/$K128)-INT((BK$29-1)/$K128))*($R128*(1-$E128)+$Q128*(1-$F128))*((1+'Inputs &amp; Summary'!$D$7)^BK$29))),((_xlfn.WEIBULL.DIST(BK$29,$L128,$K128,FALSE)*($R128*(1-$E128)+$Q128*(1-$F128))*((1+'Inputs &amp; Summary'!$D$7)^BK$29))))))</f>
        <v>0</v>
      </c>
      <c r="BL128" s="114">
        <f>$D128*IF(BL$29&gt;'Inputs &amp; Summary'!$D$5,0,IF(BL$29&gt;VLOOKUP($G128,Lists!$J$17:$K$21,2),IF($M128=Lists!$H$3,IF($K128&lt;1,(($S128/$K128)*((1+'Inputs &amp; Summary'!$D$7)^BL$29)),((INT(BL$29/$K128)-INT((BL$29-1)/$K128))*$S128*((1+'Inputs &amp; Summary'!$D$7)^BL$29))),(_xlfn.WEIBULL.DIST(BL$29,$L128,$K128,FALSE)*$S128*((1+'Inputs &amp; Summary'!$D$7)^BL$29))),IF($M128=Lists!$H$3,IF($K128&lt;1,((($R128*(1-$E128)+$Q128*(1-$F128))/$K128)*((1+'Inputs &amp; Summary'!$D$7)^BL$29)),((INT(BL$29/$K128)-INT((BL$29-1)/$K128))*($R128*(1-$E128)+$Q128*(1-$F128))*((1+'Inputs &amp; Summary'!$D$7)^BL$29))),((_xlfn.WEIBULL.DIST(BL$29,$L128,$K128,FALSE)*($R128*(1-$E128)+$Q128*(1-$F128))*((1+'Inputs &amp; Summary'!$D$7)^BL$29))))))</f>
        <v>0</v>
      </c>
    </row>
    <row r="129" spans="1:64" s="1" customFormat="1" x14ac:dyDescent="0.3">
      <c r="A129" s="79" t="s">
        <v>208</v>
      </c>
      <c r="B129" s="33" t="s">
        <v>152</v>
      </c>
      <c r="C129" s="33" t="s">
        <v>17</v>
      </c>
      <c r="D129" s="68">
        <f>IF($B$21=Lists!$I$3,0,IF($B$21=Lists!$I$5,0,1))</f>
        <v>0</v>
      </c>
      <c r="E129" s="68">
        <v>0</v>
      </c>
      <c r="F129" s="68">
        <v>0</v>
      </c>
      <c r="G129" s="213" t="s">
        <v>17</v>
      </c>
      <c r="H129" s="34" t="s">
        <v>288</v>
      </c>
      <c r="I129" s="34" t="s">
        <v>99</v>
      </c>
      <c r="J129" s="33">
        <f>VLOOKUP(I129,'Labor Rates'!$A$1:$B$16,2)</f>
        <v>24.03846153846154</v>
      </c>
      <c r="K129" s="35">
        <v>20</v>
      </c>
      <c r="L129" s="35">
        <v>1</v>
      </c>
      <c r="M129" s="36" t="s">
        <v>249</v>
      </c>
      <c r="N129" s="84">
        <f>'Inputs &amp; Summary'!$D$30</f>
        <v>1</v>
      </c>
      <c r="O129" s="35">
        <v>0.25</v>
      </c>
      <c r="P129" s="5">
        <v>25</v>
      </c>
      <c r="Q129" s="73">
        <f t="shared" si="21"/>
        <v>6.009615384615385</v>
      </c>
      <c r="R129" s="73">
        <f t="shared" si="22"/>
        <v>25</v>
      </c>
      <c r="S129" s="74">
        <f t="shared" si="23"/>
        <v>0</v>
      </c>
      <c r="T129" s="88"/>
      <c r="U129" s="80"/>
      <c r="V129" s="87">
        <f t="shared" si="24"/>
        <v>0</v>
      </c>
      <c r="W129" s="87">
        <f>NPV('Inputs &amp; Summary'!$D$6,Y129:BL129)</f>
        <v>0</v>
      </c>
      <c r="X129" s="90">
        <f t="shared" si="25"/>
        <v>0</v>
      </c>
      <c r="Y129" s="114">
        <f>$D129*IF(Y$29&gt;'Inputs &amp; Summary'!$D$5,0,IF(Y$29&gt;VLOOKUP($G129,Lists!$J$17:$K$21,2),IF($M129=Lists!$H$3,IF($K129&lt;1,(($S129/$K129)*((1+'Inputs &amp; Summary'!$D$7)^Y$29)),((INT(Y$29/$K129)-INT((Y$29-1)/$K129))*$S129*((1+'Inputs &amp; Summary'!$D$7)^Y$29))),(_xlfn.WEIBULL.DIST(Y$29,$L129,$K129,FALSE)*$S129*((1+'Inputs &amp; Summary'!$D$7)^Y$29))),IF($M129=Lists!$H$3,IF($K129&lt;1,((($R129*(1-$E129)+$Q129*(1-$F129))/$K129)*((1+'Inputs &amp; Summary'!$D$7)^Y$29)),((INT(Y$29/$K129)-INT((Y$29-1)/$K129))*($R129*(1-$E129)+$Q129*(1-$F129))*((1+'Inputs &amp; Summary'!$D$7)^Y$29))),((_xlfn.WEIBULL.DIST(Y$29,$L129,$K129,FALSE)*($R129*(1-$E129)+$Q129*(1-$F129))*((1+'Inputs &amp; Summary'!$D$7)^Y$29))))))</f>
        <v>0</v>
      </c>
      <c r="Z129" s="114">
        <f>$D129*IF(Z$29&gt;'Inputs &amp; Summary'!$D$5,0,IF(Z$29&gt;VLOOKUP($G129,Lists!$J$17:$K$21,2),IF($M129=Lists!$H$3,IF($K129&lt;1,(($S129/$K129)*((1+'Inputs &amp; Summary'!$D$7)^Z$29)),((INT(Z$29/$K129)-INT((Z$29-1)/$K129))*$S129*((1+'Inputs &amp; Summary'!$D$7)^Z$29))),(_xlfn.WEIBULL.DIST(Z$29,$L129,$K129,FALSE)*$S129*((1+'Inputs &amp; Summary'!$D$7)^Z$29))),IF($M129=Lists!$H$3,IF($K129&lt;1,((($R129*(1-$E129)+$Q129*(1-$F129))/$K129)*((1+'Inputs &amp; Summary'!$D$7)^Z$29)),((INT(Z$29/$K129)-INT((Z$29-1)/$K129))*($R129*(1-$E129)+$Q129*(1-$F129))*((1+'Inputs &amp; Summary'!$D$7)^Z$29))),((_xlfn.WEIBULL.DIST(Z$29,$L129,$K129,FALSE)*($R129*(1-$E129)+$Q129*(1-$F129))*((1+'Inputs &amp; Summary'!$D$7)^Z$29))))))</f>
        <v>0</v>
      </c>
      <c r="AA129" s="114">
        <f>$D129*IF(AA$29&gt;'Inputs &amp; Summary'!$D$5,0,IF(AA$29&gt;VLOOKUP($G129,Lists!$J$17:$K$21,2),IF($M129=Lists!$H$3,IF($K129&lt;1,(($S129/$K129)*((1+'Inputs &amp; Summary'!$D$7)^AA$29)),((INT(AA$29/$K129)-INT((AA$29-1)/$K129))*$S129*((1+'Inputs &amp; Summary'!$D$7)^AA$29))),(_xlfn.WEIBULL.DIST(AA$29,$L129,$K129,FALSE)*$S129*((1+'Inputs &amp; Summary'!$D$7)^AA$29))),IF($M129=Lists!$H$3,IF($K129&lt;1,((($R129*(1-$E129)+$Q129*(1-$F129))/$K129)*((1+'Inputs &amp; Summary'!$D$7)^AA$29)),((INT(AA$29/$K129)-INT((AA$29-1)/$K129))*($R129*(1-$E129)+$Q129*(1-$F129))*((1+'Inputs &amp; Summary'!$D$7)^AA$29))),((_xlfn.WEIBULL.DIST(AA$29,$L129,$K129,FALSE)*($R129*(1-$E129)+$Q129*(1-$F129))*((1+'Inputs &amp; Summary'!$D$7)^AA$29))))))</f>
        <v>0</v>
      </c>
      <c r="AB129" s="114">
        <f>$D129*IF(AB$29&gt;'Inputs &amp; Summary'!$D$5,0,IF(AB$29&gt;VLOOKUP($G129,Lists!$J$17:$K$21,2),IF($M129=Lists!$H$3,IF($K129&lt;1,(($S129/$K129)*((1+'Inputs &amp; Summary'!$D$7)^AB$29)),((INT(AB$29/$K129)-INT((AB$29-1)/$K129))*$S129*((1+'Inputs &amp; Summary'!$D$7)^AB$29))),(_xlfn.WEIBULL.DIST(AB$29,$L129,$K129,FALSE)*$S129*((1+'Inputs &amp; Summary'!$D$7)^AB$29))),IF($M129=Lists!$H$3,IF($K129&lt;1,((($R129*(1-$E129)+$Q129*(1-$F129))/$K129)*((1+'Inputs &amp; Summary'!$D$7)^AB$29)),((INT(AB$29/$K129)-INT((AB$29-1)/$K129))*($R129*(1-$E129)+$Q129*(1-$F129))*((1+'Inputs &amp; Summary'!$D$7)^AB$29))),((_xlfn.WEIBULL.DIST(AB$29,$L129,$K129,FALSE)*($R129*(1-$E129)+$Q129*(1-$F129))*((1+'Inputs &amp; Summary'!$D$7)^AB$29))))))</f>
        <v>0</v>
      </c>
      <c r="AC129" s="114">
        <f>$D129*IF(AC$29&gt;'Inputs &amp; Summary'!$D$5,0,IF(AC$29&gt;VLOOKUP($G129,Lists!$J$17:$K$21,2),IF($M129=Lists!$H$3,IF($K129&lt;1,(($S129/$K129)*((1+'Inputs &amp; Summary'!$D$7)^AC$29)),((INT(AC$29/$K129)-INT((AC$29-1)/$K129))*$S129*((1+'Inputs &amp; Summary'!$D$7)^AC$29))),(_xlfn.WEIBULL.DIST(AC$29,$L129,$K129,FALSE)*$S129*((1+'Inputs &amp; Summary'!$D$7)^AC$29))),IF($M129=Lists!$H$3,IF($K129&lt;1,((($R129*(1-$E129)+$Q129*(1-$F129))/$K129)*((1+'Inputs &amp; Summary'!$D$7)^AC$29)),((INT(AC$29/$K129)-INT((AC$29-1)/$K129))*($R129*(1-$E129)+$Q129*(1-$F129))*((1+'Inputs &amp; Summary'!$D$7)^AC$29))),((_xlfn.WEIBULL.DIST(AC$29,$L129,$K129,FALSE)*($R129*(1-$E129)+$Q129*(1-$F129))*((1+'Inputs &amp; Summary'!$D$7)^AC$29))))))</f>
        <v>0</v>
      </c>
      <c r="AD129" s="114">
        <f>$D129*IF(AD$29&gt;'Inputs &amp; Summary'!$D$5,0,IF(AD$29&gt;VLOOKUP($G129,Lists!$J$17:$K$21,2),IF($M129=Lists!$H$3,IF($K129&lt;1,(($S129/$K129)*((1+'Inputs &amp; Summary'!$D$7)^AD$29)),((INT(AD$29/$K129)-INT((AD$29-1)/$K129))*$S129*((1+'Inputs &amp; Summary'!$D$7)^AD$29))),(_xlfn.WEIBULL.DIST(AD$29,$L129,$K129,FALSE)*$S129*((1+'Inputs &amp; Summary'!$D$7)^AD$29))),IF($M129=Lists!$H$3,IF($K129&lt;1,((($R129*(1-$E129)+$Q129*(1-$F129))/$K129)*((1+'Inputs &amp; Summary'!$D$7)^AD$29)),((INT(AD$29/$K129)-INT((AD$29-1)/$K129))*($R129*(1-$E129)+$Q129*(1-$F129))*((1+'Inputs &amp; Summary'!$D$7)^AD$29))),((_xlfn.WEIBULL.DIST(AD$29,$L129,$K129,FALSE)*($R129*(1-$E129)+$Q129*(1-$F129))*((1+'Inputs &amp; Summary'!$D$7)^AD$29))))))</f>
        <v>0</v>
      </c>
      <c r="AE129" s="114">
        <f>$D129*IF(AE$29&gt;'Inputs &amp; Summary'!$D$5,0,IF(AE$29&gt;VLOOKUP($G129,Lists!$J$17:$K$21,2),IF($M129=Lists!$H$3,IF($K129&lt;1,(($S129/$K129)*((1+'Inputs &amp; Summary'!$D$7)^AE$29)),((INT(AE$29/$K129)-INT((AE$29-1)/$K129))*$S129*((1+'Inputs &amp; Summary'!$D$7)^AE$29))),(_xlfn.WEIBULL.DIST(AE$29,$L129,$K129,FALSE)*$S129*((1+'Inputs &amp; Summary'!$D$7)^AE$29))),IF($M129=Lists!$H$3,IF($K129&lt;1,((($R129*(1-$E129)+$Q129*(1-$F129))/$K129)*((1+'Inputs &amp; Summary'!$D$7)^AE$29)),((INT(AE$29/$K129)-INT((AE$29-1)/$K129))*($R129*(1-$E129)+$Q129*(1-$F129))*((1+'Inputs &amp; Summary'!$D$7)^AE$29))),((_xlfn.WEIBULL.DIST(AE$29,$L129,$K129,FALSE)*($R129*(1-$E129)+$Q129*(1-$F129))*((1+'Inputs &amp; Summary'!$D$7)^AE$29))))))</f>
        <v>0</v>
      </c>
      <c r="AF129" s="114">
        <f>$D129*IF(AF$29&gt;'Inputs &amp; Summary'!$D$5,0,IF(AF$29&gt;VLOOKUP($G129,Lists!$J$17:$K$21,2),IF($M129=Lists!$H$3,IF($K129&lt;1,(($S129/$K129)*((1+'Inputs &amp; Summary'!$D$7)^AF$29)),((INT(AF$29/$K129)-INT((AF$29-1)/$K129))*$S129*((1+'Inputs &amp; Summary'!$D$7)^AF$29))),(_xlfn.WEIBULL.DIST(AF$29,$L129,$K129,FALSE)*$S129*((1+'Inputs &amp; Summary'!$D$7)^AF$29))),IF($M129=Lists!$H$3,IF($K129&lt;1,((($R129*(1-$E129)+$Q129*(1-$F129))/$K129)*((1+'Inputs &amp; Summary'!$D$7)^AF$29)),((INT(AF$29/$K129)-INT((AF$29-1)/$K129))*($R129*(1-$E129)+$Q129*(1-$F129))*((1+'Inputs &amp; Summary'!$D$7)^AF$29))),((_xlfn.WEIBULL.DIST(AF$29,$L129,$K129,FALSE)*($R129*(1-$E129)+$Q129*(1-$F129))*((1+'Inputs &amp; Summary'!$D$7)^AF$29))))))</f>
        <v>0</v>
      </c>
      <c r="AG129" s="114">
        <f>$D129*IF(AG$29&gt;'Inputs &amp; Summary'!$D$5,0,IF(AG$29&gt;VLOOKUP($G129,Lists!$J$17:$K$21,2),IF($M129=Lists!$H$3,IF($K129&lt;1,(($S129/$K129)*((1+'Inputs &amp; Summary'!$D$7)^AG$29)),((INT(AG$29/$K129)-INT((AG$29-1)/$K129))*$S129*((1+'Inputs &amp; Summary'!$D$7)^AG$29))),(_xlfn.WEIBULL.DIST(AG$29,$L129,$K129,FALSE)*$S129*((1+'Inputs &amp; Summary'!$D$7)^AG$29))),IF($M129=Lists!$H$3,IF($K129&lt;1,((($R129*(1-$E129)+$Q129*(1-$F129))/$K129)*((1+'Inputs &amp; Summary'!$D$7)^AG$29)),((INT(AG$29/$K129)-INT((AG$29-1)/$K129))*($R129*(1-$E129)+$Q129*(1-$F129))*((1+'Inputs &amp; Summary'!$D$7)^AG$29))),((_xlfn.WEIBULL.DIST(AG$29,$L129,$K129,FALSE)*($R129*(1-$E129)+$Q129*(1-$F129))*((1+'Inputs &amp; Summary'!$D$7)^AG$29))))))</f>
        <v>0</v>
      </c>
      <c r="AH129" s="114">
        <f>$D129*IF(AH$29&gt;'Inputs &amp; Summary'!$D$5,0,IF(AH$29&gt;VLOOKUP($G129,Lists!$J$17:$K$21,2),IF($M129=Lists!$H$3,IF($K129&lt;1,(($S129/$K129)*((1+'Inputs &amp; Summary'!$D$7)^AH$29)),((INT(AH$29/$K129)-INT((AH$29-1)/$K129))*$S129*((1+'Inputs &amp; Summary'!$D$7)^AH$29))),(_xlfn.WEIBULL.DIST(AH$29,$L129,$K129,FALSE)*$S129*((1+'Inputs &amp; Summary'!$D$7)^AH$29))),IF($M129=Lists!$H$3,IF($K129&lt;1,((($R129*(1-$E129)+$Q129*(1-$F129))/$K129)*((1+'Inputs &amp; Summary'!$D$7)^AH$29)),((INT(AH$29/$K129)-INT((AH$29-1)/$K129))*($R129*(1-$E129)+$Q129*(1-$F129))*((1+'Inputs &amp; Summary'!$D$7)^AH$29))),((_xlfn.WEIBULL.DIST(AH$29,$L129,$K129,FALSE)*($R129*(1-$E129)+$Q129*(1-$F129))*((1+'Inputs &amp; Summary'!$D$7)^AH$29))))))</f>
        <v>0</v>
      </c>
      <c r="AI129" s="114">
        <f>$D129*IF(AI$29&gt;'Inputs &amp; Summary'!$D$5,0,IF(AI$29&gt;VLOOKUP($G129,Lists!$J$17:$K$21,2),IF($M129=Lists!$H$3,IF($K129&lt;1,(($S129/$K129)*((1+'Inputs &amp; Summary'!$D$7)^AI$29)),((INT(AI$29/$K129)-INT((AI$29-1)/$K129))*$S129*((1+'Inputs &amp; Summary'!$D$7)^AI$29))),(_xlfn.WEIBULL.DIST(AI$29,$L129,$K129,FALSE)*$S129*((1+'Inputs &amp; Summary'!$D$7)^AI$29))),IF($M129=Lists!$H$3,IF($K129&lt;1,((($R129*(1-$E129)+$Q129*(1-$F129))/$K129)*((1+'Inputs &amp; Summary'!$D$7)^AI$29)),((INT(AI$29/$K129)-INT((AI$29-1)/$K129))*($R129*(1-$E129)+$Q129*(1-$F129))*((1+'Inputs &amp; Summary'!$D$7)^AI$29))),((_xlfn.WEIBULL.DIST(AI$29,$L129,$K129,FALSE)*($R129*(1-$E129)+$Q129*(1-$F129))*((1+'Inputs &amp; Summary'!$D$7)^AI$29))))))</f>
        <v>0</v>
      </c>
      <c r="AJ129" s="114">
        <f>$D129*IF(AJ$29&gt;'Inputs &amp; Summary'!$D$5,0,IF(AJ$29&gt;VLOOKUP($G129,Lists!$J$17:$K$21,2),IF($M129=Lists!$H$3,IF($K129&lt;1,(($S129/$K129)*((1+'Inputs &amp; Summary'!$D$7)^AJ$29)),((INT(AJ$29/$K129)-INT((AJ$29-1)/$K129))*$S129*((1+'Inputs &amp; Summary'!$D$7)^AJ$29))),(_xlfn.WEIBULL.DIST(AJ$29,$L129,$K129,FALSE)*$S129*((1+'Inputs &amp; Summary'!$D$7)^AJ$29))),IF($M129=Lists!$H$3,IF($K129&lt;1,((($R129*(1-$E129)+$Q129*(1-$F129))/$K129)*((1+'Inputs &amp; Summary'!$D$7)^AJ$29)),((INT(AJ$29/$K129)-INT((AJ$29-1)/$K129))*($R129*(1-$E129)+$Q129*(1-$F129))*((1+'Inputs &amp; Summary'!$D$7)^AJ$29))),((_xlfn.WEIBULL.DIST(AJ$29,$L129,$K129,FALSE)*($R129*(1-$E129)+$Q129*(1-$F129))*((1+'Inputs &amp; Summary'!$D$7)^AJ$29))))))</f>
        <v>0</v>
      </c>
      <c r="AK129" s="114">
        <f>$D129*IF(AK$29&gt;'Inputs &amp; Summary'!$D$5,0,IF(AK$29&gt;VLOOKUP($G129,Lists!$J$17:$K$21,2),IF($M129=Lists!$H$3,IF($K129&lt;1,(($S129/$K129)*((1+'Inputs &amp; Summary'!$D$7)^AK$29)),((INT(AK$29/$K129)-INT((AK$29-1)/$K129))*$S129*((1+'Inputs &amp; Summary'!$D$7)^AK$29))),(_xlfn.WEIBULL.DIST(AK$29,$L129,$K129,FALSE)*$S129*((1+'Inputs &amp; Summary'!$D$7)^AK$29))),IF($M129=Lists!$H$3,IF($K129&lt;1,((($R129*(1-$E129)+$Q129*(1-$F129))/$K129)*((1+'Inputs &amp; Summary'!$D$7)^AK$29)),((INT(AK$29/$K129)-INT((AK$29-1)/$K129))*($R129*(1-$E129)+$Q129*(1-$F129))*((1+'Inputs &amp; Summary'!$D$7)^AK$29))),((_xlfn.WEIBULL.DIST(AK$29,$L129,$K129,FALSE)*($R129*(1-$E129)+$Q129*(1-$F129))*((1+'Inputs &amp; Summary'!$D$7)^AK$29))))))</f>
        <v>0</v>
      </c>
      <c r="AL129" s="114">
        <f>$D129*IF(AL$29&gt;'Inputs &amp; Summary'!$D$5,0,IF(AL$29&gt;VLOOKUP($G129,Lists!$J$17:$K$21,2),IF($M129=Lists!$H$3,IF($K129&lt;1,(($S129/$K129)*((1+'Inputs &amp; Summary'!$D$7)^AL$29)),((INT(AL$29/$K129)-INT((AL$29-1)/$K129))*$S129*((1+'Inputs &amp; Summary'!$D$7)^AL$29))),(_xlfn.WEIBULL.DIST(AL$29,$L129,$K129,FALSE)*$S129*((1+'Inputs &amp; Summary'!$D$7)^AL$29))),IF($M129=Lists!$H$3,IF($K129&lt;1,((($R129*(1-$E129)+$Q129*(1-$F129))/$K129)*((1+'Inputs &amp; Summary'!$D$7)^AL$29)),((INT(AL$29/$K129)-INT((AL$29-1)/$K129))*($R129*(1-$E129)+$Q129*(1-$F129))*((1+'Inputs &amp; Summary'!$D$7)^AL$29))),((_xlfn.WEIBULL.DIST(AL$29,$L129,$K129,FALSE)*($R129*(1-$E129)+$Q129*(1-$F129))*((1+'Inputs &amp; Summary'!$D$7)^AL$29))))))</f>
        <v>0</v>
      </c>
      <c r="AM129" s="114">
        <f>$D129*IF(AM$29&gt;'Inputs &amp; Summary'!$D$5,0,IF(AM$29&gt;VLOOKUP($G129,Lists!$J$17:$K$21,2),IF($M129=Lists!$H$3,IF($K129&lt;1,(($S129/$K129)*((1+'Inputs &amp; Summary'!$D$7)^AM$29)),((INT(AM$29/$K129)-INT((AM$29-1)/$K129))*$S129*((1+'Inputs &amp; Summary'!$D$7)^AM$29))),(_xlfn.WEIBULL.DIST(AM$29,$L129,$K129,FALSE)*$S129*((1+'Inputs &amp; Summary'!$D$7)^AM$29))),IF($M129=Lists!$H$3,IF($K129&lt;1,((($R129*(1-$E129)+$Q129*(1-$F129))/$K129)*((1+'Inputs &amp; Summary'!$D$7)^AM$29)),((INT(AM$29/$K129)-INT((AM$29-1)/$K129))*($R129*(1-$E129)+$Q129*(1-$F129))*((1+'Inputs &amp; Summary'!$D$7)^AM$29))),((_xlfn.WEIBULL.DIST(AM$29,$L129,$K129,FALSE)*($R129*(1-$E129)+$Q129*(1-$F129))*((1+'Inputs &amp; Summary'!$D$7)^AM$29))))))</f>
        <v>0</v>
      </c>
      <c r="AN129" s="114">
        <f>$D129*IF(AN$29&gt;'Inputs &amp; Summary'!$D$5,0,IF(AN$29&gt;VLOOKUP($G129,Lists!$J$17:$K$21,2),IF($M129=Lists!$H$3,IF($K129&lt;1,(($S129/$K129)*((1+'Inputs &amp; Summary'!$D$7)^AN$29)),((INT(AN$29/$K129)-INT((AN$29-1)/$K129))*$S129*((1+'Inputs &amp; Summary'!$D$7)^AN$29))),(_xlfn.WEIBULL.DIST(AN$29,$L129,$K129,FALSE)*$S129*((1+'Inputs &amp; Summary'!$D$7)^AN$29))),IF($M129=Lists!$H$3,IF($K129&lt;1,((($R129*(1-$E129)+$Q129*(1-$F129))/$K129)*((1+'Inputs &amp; Summary'!$D$7)^AN$29)),((INT(AN$29/$K129)-INT((AN$29-1)/$K129))*($R129*(1-$E129)+$Q129*(1-$F129))*((1+'Inputs &amp; Summary'!$D$7)^AN$29))),((_xlfn.WEIBULL.DIST(AN$29,$L129,$K129,FALSE)*($R129*(1-$E129)+$Q129*(1-$F129))*((1+'Inputs &amp; Summary'!$D$7)^AN$29))))))</f>
        <v>0</v>
      </c>
      <c r="AO129" s="114">
        <f>$D129*IF(AO$29&gt;'Inputs &amp; Summary'!$D$5,0,IF(AO$29&gt;VLOOKUP($G129,Lists!$J$17:$K$21,2),IF($M129=Lists!$H$3,IF($K129&lt;1,(($S129/$K129)*((1+'Inputs &amp; Summary'!$D$7)^AO$29)),((INT(AO$29/$K129)-INT((AO$29-1)/$K129))*$S129*((1+'Inputs &amp; Summary'!$D$7)^AO$29))),(_xlfn.WEIBULL.DIST(AO$29,$L129,$K129,FALSE)*$S129*((1+'Inputs &amp; Summary'!$D$7)^AO$29))),IF($M129=Lists!$H$3,IF($K129&lt;1,((($R129*(1-$E129)+$Q129*(1-$F129))/$K129)*((1+'Inputs &amp; Summary'!$D$7)^AO$29)),((INT(AO$29/$K129)-INT((AO$29-1)/$K129))*($R129*(1-$E129)+$Q129*(1-$F129))*((1+'Inputs &amp; Summary'!$D$7)^AO$29))),((_xlfn.WEIBULL.DIST(AO$29,$L129,$K129,FALSE)*($R129*(1-$E129)+$Q129*(1-$F129))*((1+'Inputs &amp; Summary'!$D$7)^AO$29))))))</f>
        <v>0</v>
      </c>
      <c r="AP129" s="114">
        <f>$D129*IF(AP$29&gt;'Inputs &amp; Summary'!$D$5,0,IF(AP$29&gt;VLOOKUP($G129,Lists!$J$17:$K$21,2),IF($M129=Lists!$H$3,IF($K129&lt;1,(($S129/$K129)*((1+'Inputs &amp; Summary'!$D$7)^AP$29)),((INT(AP$29/$K129)-INT((AP$29-1)/$K129))*$S129*((1+'Inputs &amp; Summary'!$D$7)^AP$29))),(_xlfn.WEIBULL.DIST(AP$29,$L129,$K129,FALSE)*$S129*((1+'Inputs &amp; Summary'!$D$7)^AP$29))),IF($M129=Lists!$H$3,IF($K129&lt;1,((($R129*(1-$E129)+$Q129*(1-$F129))/$K129)*((1+'Inputs &amp; Summary'!$D$7)^AP$29)),((INT(AP$29/$K129)-INT((AP$29-1)/$K129))*($R129*(1-$E129)+$Q129*(1-$F129))*((1+'Inputs &amp; Summary'!$D$7)^AP$29))),((_xlfn.WEIBULL.DIST(AP$29,$L129,$K129,FALSE)*($R129*(1-$E129)+$Q129*(1-$F129))*((1+'Inputs &amp; Summary'!$D$7)^AP$29))))))</f>
        <v>0</v>
      </c>
      <c r="AQ129" s="114">
        <f>$D129*IF(AQ$29&gt;'Inputs &amp; Summary'!$D$5,0,IF(AQ$29&gt;VLOOKUP($G129,Lists!$J$17:$K$21,2),IF($M129=Lists!$H$3,IF($K129&lt;1,(($S129/$K129)*((1+'Inputs &amp; Summary'!$D$7)^AQ$29)),((INT(AQ$29/$K129)-INT((AQ$29-1)/$K129))*$S129*((1+'Inputs &amp; Summary'!$D$7)^AQ$29))),(_xlfn.WEIBULL.DIST(AQ$29,$L129,$K129,FALSE)*$S129*((1+'Inputs &amp; Summary'!$D$7)^AQ$29))),IF($M129=Lists!$H$3,IF($K129&lt;1,((($R129*(1-$E129)+$Q129*(1-$F129))/$K129)*((1+'Inputs &amp; Summary'!$D$7)^AQ$29)),((INT(AQ$29/$K129)-INT((AQ$29-1)/$K129))*($R129*(1-$E129)+$Q129*(1-$F129))*((1+'Inputs &amp; Summary'!$D$7)^AQ$29))),((_xlfn.WEIBULL.DIST(AQ$29,$L129,$K129,FALSE)*($R129*(1-$E129)+$Q129*(1-$F129))*((1+'Inputs &amp; Summary'!$D$7)^AQ$29))))))</f>
        <v>0</v>
      </c>
      <c r="AR129" s="114">
        <f>$D129*IF(AR$29&gt;'Inputs &amp; Summary'!$D$5,0,IF(AR$29&gt;VLOOKUP($G129,Lists!$J$17:$K$21,2),IF($M129=Lists!$H$3,IF($K129&lt;1,(($S129/$K129)*((1+'Inputs &amp; Summary'!$D$7)^AR$29)),((INT(AR$29/$K129)-INT((AR$29-1)/$K129))*$S129*((1+'Inputs &amp; Summary'!$D$7)^AR$29))),(_xlfn.WEIBULL.DIST(AR$29,$L129,$K129,FALSE)*$S129*((1+'Inputs &amp; Summary'!$D$7)^AR$29))),IF($M129=Lists!$H$3,IF($K129&lt;1,((($R129*(1-$E129)+$Q129*(1-$F129))/$K129)*((1+'Inputs &amp; Summary'!$D$7)^AR$29)),((INT(AR$29/$K129)-INT((AR$29-1)/$K129))*($R129*(1-$E129)+$Q129*(1-$F129))*((1+'Inputs &amp; Summary'!$D$7)^AR$29))),((_xlfn.WEIBULL.DIST(AR$29,$L129,$K129,FALSE)*($R129*(1-$E129)+$Q129*(1-$F129))*((1+'Inputs &amp; Summary'!$D$7)^AR$29))))))</f>
        <v>0</v>
      </c>
      <c r="AS129" s="114">
        <f>$D129*IF(AS$29&gt;'Inputs &amp; Summary'!$D$5,0,IF(AS$29&gt;VLOOKUP($G129,Lists!$J$17:$K$21,2),IF($M129=Lists!$H$3,IF($K129&lt;1,(($S129/$K129)*((1+'Inputs &amp; Summary'!$D$7)^AS$29)),((INT(AS$29/$K129)-INT((AS$29-1)/$K129))*$S129*((1+'Inputs &amp; Summary'!$D$7)^AS$29))),(_xlfn.WEIBULL.DIST(AS$29,$L129,$K129,FALSE)*$S129*((1+'Inputs &amp; Summary'!$D$7)^AS$29))),IF($M129=Lists!$H$3,IF($K129&lt;1,((($R129*(1-$E129)+$Q129*(1-$F129))/$K129)*((1+'Inputs &amp; Summary'!$D$7)^AS$29)),((INT(AS$29/$K129)-INT((AS$29-1)/$K129))*($R129*(1-$E129)+$Q129*(1-$F129))*((1+'Inputs &amp; Summary'!$D$7)^AS$29))),((_xlfn.WEIBULL.DIST(AS$29,$L129,$K129,FALSE)*($R129*(1-$E129)+$Q129*(1-$F129))*((1+'Inputs &amp; Summary'!$D$7)^AS$29))))))</f>
        <v>0</v>
      </c>
      <c r="AT129" s="114">
        <f>$D129*IF(AT$29&gt;'Inputs &amp; Summary'!$D$5,0,IF(AT$29&gt;VLOOKUP($G129,Lists!$J$17:$K$21,2),IF($M129=Lists!$H$3,IF($K129&lt;1,(($S129/$K129)*((1+'Inputs &amp; Summary'!$D$7)^AT$29)),((INT(AT$29/$K129)-INT((AT$29-1)/$K129))*$S129*((1+'Inputs &amp; Summary'!$D$7)^AT$29))),(_xlfn.WEIBULL.DIST(AT$29,$L129,$K129,FALSE)*$S129*((1+'Inputs &amp; Summary'!$D$7)^AT$29))),IF($M129=Lists!$H$3,IF($K129&lt;1,((($R129*(1-$E129)+$Q129*(1-$F129))/$K129)*((1+'Inputs &amp; Summary'!$D$7)^AT$29)),((INT(AT$29/$K129)-INT((AT$29-1)/$K129))*($R129*(1-$E129)+$Q129*(1-$F129))*((1+'Inputs &amp; Summary'!$D$7)^AT$29))),((_xlfn.WEIBULL.DIST(AT$29,$L129,$K129,FALSE)*($R129*(1-$E129)+$Q129*(1-$F129))*((1+'Inputs &amp; Summary'!$D$7)^AT$29))))))</f>
        <v>0</v>
      </c>
      <c r="AU129" s="114">
        <f>$D129*IF(AU$29&gt;'Inputs &amp; Summary'!$D$5,0,IF(AU$29&gt;VLOOKUP($G129,Lists!$J$17:$K$21,2),IF($M129=Lists!$H$3,IF($K129&lt;1,(($S129/$K129)*((1+'Inputs &amp; Summary'!$D$7)^AU$29)),((INT(AU$29/$K129)-INT((AU$29-1)/$K129))*$S129*((1+'Inputs &amp; Summary'!$D$7)^AU$29))),(_xlfn.WEIBULL.DIST(AU$29,$L129,$K129,FALSE)*$S129*((1+'Inputs &amp; Summary'!$D$7)^AU$29))),IF($M129=Lists!$H$3,IF($K129&lt;1,((($R129*(1-$E129)+$Q129*(1-$F129))/$K129)*((1+'Inputs &amp; Summary'!$D$7)^AU$29)),((INT(AU$29/$K129)-INT((AU$29-1)/$K129))*($R129*(1-$E129)+$Q129*(1-$F129))*((1+'Inputs &amp; Summary'!$D$7)^AU$29))),((_xlfn.WEIBULL.DIST(AU$29,$L129,$K129,FALSE)*($R129*(1-$E129)+$Q129*(1-$F129))*((1+'Inputs &amp; Summary'!$D$7)^AU$29))))))</f>
        <v>0</v>
      </c>
      <c r="AV129" s="114">
        <f>$D129*IF(AV$29&gt;'Inputs &amp; Summary'!$D$5,0,IF(AV$29&gt;VLOOKUP($G129,Lists!$J$17:$K$21,2),IF($M129=Lists!$H$3,IF($K129&lt;1,(($S129/$K129)*((1+'Inputs &amp; Summary'!$D$7)^AV$29)),((INT(AV$29/$K129)-INT((AV$29-1)/$K129))*$S129*((1+'Inputs &amp; Summary'!$D$7)^AV$29))),(_xlfn.WEIBULL.DIST(AV$29,$L129,$K129,FALSE)*$S129*((1+'Inputs &amp; Summary'!$D$7)^AV$29))),IF($M129=Lists!$H$3,IF($K129&lt;1,((($R129*(1-$E129)+$Q129*(1-$F129))/$K129)*((1+'Inputs &amp; Summary'!$D$7)^AV$29)),((INT(AV$29/$K129)-INT((AV$29-1)/$K129))*($R129*(1-$E129)+$Q129*(1-$F129))*((1+'Inputs &amp; Summary'!$D$7)^AV$29))),((_xlfn.WEIBULL.DIST(AV$29,$L129,$K129,FALSE)*($R129*(1-$E129)+$Q129*(1-$F129))*((1+'Inputs &amp; Summary'!$D$7)^AV$29))))))</f>
        <v>0</v>
      </c>
      <c r="AW129" s="114">
        <f>$D129*IF(AW$29&gt;'Inputs &amp; Summary'!$D$5,0,IF(AW$29&gt;VLOOKUP($G129,Lists!$J$17:$K$21,2),IF($M129=Lists!$H$3,IF($K129&lt;1,(($S129/$K129)*((1+'Inputs &amp; Summary'!$D$7)^AW$29)),((INT(AW$29/$K129)-INT((AW$29-1)/$K129))*$S129*((1+'Inputs &amp; Summary'!$D$7)^AW$29))),(_xlfn.WEIBULL.DIST(AW$29,$L129,$K129,FALSE)*$S129*((1+'Inputs &amp; Summary'!$D$7)^AW$29))),IF($M129=Lists!$H$3,IF($K129&lt;1,((($R129*(1-$E129)+$Q129*(1-$F129))/$K129)*((1+'Inputs &amp; Summary'!$D$7)^AW$29)),((INT(AW$29/$K129)-INT((AW$29-1)/$K129))*($R129*(1-$E129)+$Q129*(1-$F129))*((1+'Inputs &amp; Summary'!$D$7)^AW$29))),((_xlfn.WEIBULL.DIST(AW$29,$L129,$K129,FALSE)*($R129*(1-$E129)+$Q129*(1-$F129))*((1+'Inputs &amp; Summary'!$D$7)^AW$29))))))</f>
        <v>0</v>
      </c>
      <c r="AX129" s="114">
        <f>$D129*IF(AX$29&gt;'Inputs &amp; Summary'!$D$5,0,IF(AX$29&gt;VLOOKUP($G129,Lists!$J$17:$K$21,2),IF($M129=Lists!$H$3,IF($K129&lt;1,(($S129/$K129)*((1+'Inputs &amp; Summary'!$D$7)^AX$29)),((INT(AX$29/$K129)-INT((AX$29-1)/$K129))*$S129*((1+'Inputs &amp; Summary'!$D$7)^AX$29))),(_xlfn.WEIBULL.DIST(AX$29,$L129,$K129,FALSE)*$S129*((1+'Inputs &amp; Summary'!$D$7)^AX$29))),IF($M129=Lists!$H$3,IF($K129&lt;1,((($R129*(1-$E129)+$Q129*(1-$F129))/$K129)*((1+'Inputs &amp; Summary'!$D$7)^AX$29)),((INT(AX$29/$K129)-INT((AX$29-1)/$K129))*($R129*(1-$E129)+$Q129*(1-$F129))*((1+'Inputs &amp; Summary'!$D$7)^AX$29))),((_xlfn.WEIBULL.DIST(AX$29,$L129,$K129,FALSE)*($R129*(1-$E129)+$Q129*(1-$F129))*((1+'Inputs &amp; Summary'!$D$7)^AX$29))))))</f>
        <v>0</v>
      </c>
      <c r="AY129" s="114">
        <f>$D129*IF(AY$29&gt;'Inputs &amp; Summary'!$D$5,0,IF(AY$29&gt;VLOOKUP($G129,Lists!$J$17:$K$21,2),IF($M129=Lists!$H$3,IF($K129&lt;1,(($S129/$K129)*((1+'Inputs &amp; Summary'!$D$7)^AY$29)),((INT(AY$29/$K129)-INT((AY$29-1)/$K129))*$S129*((1+'Inputs &amp; Summary'!$D$7)^AY$29))),(_xlfn.WEIBULL.DIST(AY$29,$L129,$K129,FALSE)*$S129*((1+'Inputs &amp; Summary'!$D$7)^AY$29))),IF($M129=Lists!$H$3,IF($K129&lt;1,((($R129*(1-$E129)+$Q129*(1-$F129))/$K129)*((1+'Inputs &amp; Summary'!$D$7)^AY$29)),((INT(AY$29/$K129)-INT((AY$29-1)/$K129))*($R129*(1-$E129)+$Q129*(1-$F129))*((1+'Inputs &amp; Summary'!$D$7)^AY$29))),((_xlfn.WEIBULL.DIST(AY$29,$L129,$K129,FALSE)*($R129*(1-$E129)+$Q129*(1-$F129))*((1+'Inputs &amp; Summary'!$D$7)^AY$29))))))</f>
        <v>0</v>
      </c>
      <c r="AZ129" s="114">
        <f>$D129*IF(AZ$29&gt;'Inputs &amp; Summary'!$D$5,0,IF(AZ$29&gt;VLOOKUP($G129,Lists!$J$17:$K$21,2),IF($M129=Lists!$H$3,IF($K129&lt;1,(($S129/$K129)*((1+'Inputs &amp; Summary'!$D$7)^AZ$29)),((INT(AZ$29/$K129)-INT((AZ$29-1)/$K129))*$S129*((1+'Inputs &amp; Summary'!$D$7)^AZ$29))),(_xlfn.WEIBULL.DIST(AZ$29,$L129,$K129,FALSE)*$S129*((1+'Inputs &amp; Summary'!$D$7)^AZ$29))),IF($M129=Lists!$H$3,IF($K129&lt;1,((($R129*(1-$E129)+$Q129*(1-$F129))/$K129)*((1+'Inputs &amp; Summary'!$D$7)^AZ$29)),((INT(AZ$29/$K129)-INT((AZ$29-1)/$K129))*($R129*(1-$E129)+$Q129*(1-$F129))*((1+'Inputs &amp; Summary'!$D$7)^AZ$29))),((_xlfn.WEIBULL.DIST(AZ$29,$L129,$K129,FALSE)*($R129*(1-$E129)+$Q129*(1-$F129))*((1+'Inputs &amp; Summary'!$D$7)^AZ$29))))))</f>
        <v>0</v>
      </c>
      <c r="BA129" s="114">
        <f>$D129*IF(BA$29&gt;'Inputs &amp; Summary'!$D$5,0,IF(BA$29&gt;VLOOKUP($G129,Lists!$J$17:$K$21,2),IF($M129=Lists!$H$3,IF($K129&lt;1,(($S129/$K129)*((1+'Inputs &amp; Summary'!$D$7)^BA$29)),((INT(BA$29/$K129)-INT((BA$29-1)/$K129))*$S129*((1+'Inputs &amp; Summary'!$D$7)^BA$29))),(_xlfn.WEIBULL.DIST(BA$29,$L129,$K129,FALSE)*$S129*((1+'Inputs &amp; Summary'!$D$7)^BA$29))),IF($M129=Lists!$H$3,IF($K129&lt;1,((($R129*(1-$E129)+$Q129*(1-$F129))/$K129)*((1+'Inputs &amp; Summary'!$D$7)^BA$29)),((INT(BA$29/$K129)-INT((BA$29-1)/$K129))*($R129*(1-$E129)+$Q129*(1-$F129))*((1+'Inputs &amp; Summary'!$D$7)^BA$29))),((_xlfn.WEIBULL.DIST(BA$29,$L129,$K129,FALSE)*($R129*(1-$E129)+$Q129*(1-$F129))*((1+'Inputs &amp; Summary'!$D$7)^BA$29))))))</f>
        <v>0</v>
      </c>
      <c r="BB129" s="114">
        <f>$D129*IF(BB$29&gt;'Inputs &amp; Summary'!$D$5,0,IF(BB$29&gt;VLOOKUP($G129,Lists!$J$17:$K$21,2),IF($M129=Lists!$H$3,IF($K129&lt;1,(($S129/$K129)*((1+'Inputs &amp; Summary'!$D$7)^BB$29)),((INT(BB$29/$K129)-INT((BB$29-1)/$K129))*$S129*((1+'Inputs &amp; Summary'!$D$7)^BB$29))),(_xlfn.WEIBULL.DIST(BB$29,$L129,$K129,FALSE)*$S129*((1+'Inputs &amp; Summary'!$D$7)^BB$29))),IF($M129=Lists!$H$3,IF($K129&lt;1,((($R129*(1-$E129)+$Q129*(1-$F129))/$K129)*((1+'Inputs &amp; Summary'!$D$7)^BB$29)),((INT(BB$29/$K129)-INT((BB$29-1)/$K129))*($R129*(1-$E129)+$Q129*(1-$F129))*((1+'Inputs &amp; Summary'!$D$7)^BB$29))),((_xlfn.WEIBULL.DIST(BB$29,$L129,$K129,FALSE)*($R129*(1-$E129)+$Q129*(1-$F129))*((1+'Inputs &amp; Summary'!$D$7)^BB$29))))))</f>
        <v>0</v>
      </c>
      <c r="BC129" s="114">
        <f>$D129*IF(BC$29&gt;'Inputs &amp; Summary'!$D$5,0,IF(BC$29&gt;VLOOKUP($G129,Lists!$J$17:$K$21,2),IF($M129=Lists!$H$3,IF($K129&lt;1,(($S129/$K129)*((1+'Inputs &amp; Summary'!$D$7)^BC$29)),((INT(BC$29/$K129)-INT((BC$29-1)/$K129))*$S129*((1+'Inputs &amp; Summary'!$D$7)^BC$29))),(_xlfn.WEIBULL.DIST(BC$29,$L129,$K129,FALSE)*$S129*((1+'Inputs &amp; Summary'!$D$7)^BC$29))),IF($M129=Lists!$H$3,IF($K129&lt;1,((($R129*(1-$E129)+$Q129*(1-$F129))/$K129)*((1+'Inputs &amp; Summary'!$D$7)^BC$29)),((INT(BC$29/$K129)-INT((BC$29-1)/$K129))*($R129*(1-$E129)+$Q129*(1-$F129))*((1+'Inputs &amp; Summary'!$D$7)^BC$29))),((_xlfn.WEIBULL.DIST(BC$29,$L129,$K129,FALSE)*($R129*(1-$E129)+$Q129*(1-$F129))*((1+'Inputs &amp; Summary'!$D$7)^BC$29))))))</f>
        <v>0</v>
      </c>
      <c r="BD129" s="114">
        <f>$D129*IF(BD$29&gt;'Inputs &amp; Summary'!$D$5,0,IF(BD$29&gt;VLOOKUP($G129,Lists!$J$17:$K$21,2),IF($M129=Lists!$H$3,IF($K129&lt;1,(($S129/$K129)*((1+'Inputs &amp; Summary'!$D$7)^BD$29)),((INT(BD$29/$K129)-INT((BD$29-1)/$K129))*$S129*((1+'Inputs &amp; Summary'!$D$7)^BD$29))),(_xlfn.WEIBULL.DIST(BD$29,$L129,$K129,FALSE)*$S129*((1+'Inputs &amp; Summary'!$D$7)^BD$29))),IF($M129=Lists!$H$3,IF($K129&lt;1,((($R129*(1-$E129)+$Q129*(1-$F129))/$K129)*((1+'Inputs &amp; Summary'!$D$7)^BD$29)),((INT(BD$29/$K129)-INT((BD$29-1)/$K129))*($R129*(1-$E129)+$Q129*(1-$F129))*((1+'Inputs &amp; Summary'!$D$7)^BD$29))),((_xlfn.WEIBULL.DIST(BD$29,$L129,$K129,FALSE)*($R129*(1-$E129)+$Q129*(1-$F129))*((1+'Inputs &amp; Summary'!$D$7)^BD$29))))))</f>
        <v>0</v>
      </c>
      <c r="BE129" s="114">
        <f>$D129*IF(BE$29&gt;'Inputs &amp; Summary'!$D$5,0,IF(BE$29&gt;VLOOKUP($G129,Lists!$J$17:$K$21,2),IF($M129=Lists!$H$3,IF($K129&lt;1,(($S129/$K129)*((1+'Inputs &amp; Summary'!$D$7)^BE$29)),((INT(BE$29/$K129)-INT((BE$29-1)/$K129))*$S129*((1+'Inputs &amp; Summary'!$D$7)^BE$29))),(_xlfn.WEIBULL.DIST(BE$29,$L129,$K129,FALSE)*$S129*((1+'Inputs &amp; Summary'!$D$7)^BE$29))),IF($M129=Lists!$H$3,IF($K129&lt;1,((($R129*(1-$E129)+$Q129*(1-$F129))/$K129)*((1+'Inputs &amp; Summary'!$D$7)^BE$29)),((INT(BE$29/$K129)-INT((BE$29-1)/$K129))*($R129*(1-$E129)+$Q129*(1-$F129))*((1+'Inputs &amp; Summary'!$D$7)^BE$29))),((_xlfn.WEIBULL.DIST(BE$29,$L129,$K129,FALSE)*($R129*(1-$E129)+$Q129*(1-$F129))*((1+'Inputs &amp; Summary'!$D$7)^BE$29))))))</f>
        <v>0</v>
      </c>
      <c r="BF129" s="114">
        <f>$D129*IF(BF$29&gt;'Inputs &amp; Summary'!$D$5,0,IF(BF$29&gt;VLOOKUP($G129,Lists!$J$17:$K$21,2),IF($M129=Lists!$H$3,IF($K129&lt;1,(($S129/$K129)*((1+'Inputs &amp; Summary'!$D$7)^BF$29)),((INT(BF$29/$K129)-INT((BF$29-1)/$K129))*$S129*((1+'Inputs &amp; Summary'!$D$7)^BF$29))),(_xlfn.WEIBULL.DIST(BF$29,$L129,$K129,FALSE)*$S129*((1+'Inputs &amp; Summary'!$D$7)^BF$29))),IF($M129=Lists!$H$3,IF($K129&lt;1,((($R129*(1-$E129)+$Q129*(1-$F129))/$K129)*((1+'Inputs &amp; Summary'!$D$7)^BF$29)),((INT(BF$29/$K129)-INT((BF$29-1)/$K129))*($R129*(1-$E129)+$Q129*(1-$F129))*((1+'Inputs &amp; Summary'!$D$7)^BF$29))),((_xlfn.WEIBULL.DIST(BF$29,$L129,$K129,FALSE)*($R129*(1-$E129)+$Q129*(1-$F129))*((1+'Inputs &amp; Summary'!$D$7)^BF$29))))))</f>
        <v>0</v>
      </c>
      <c r="BG129" s="114">
        <f>$D129*IF(BG$29&gt;'Inputs &amp; Summary'!$D$5,0,IF(BG$29&gt;VLOOKUP($G129,Lists!$J$17:$K$21,2),IF($M129=Lists!$H$3,IF($K129&lt;1,(($S129/$K129)*((1+'Inputs &amp; Summary'!$D$7)^BG$29)),((INT(BG$29/$K129)-INT((BG$29-1)/$K129))*$S129*((1+'Inputs &amp; Summary'!$D$7)^BG$29))),(_xlfn.WEIBULL.DIST(BG$29,$L129,$K129,FALSE)*$S129*((1+'Inputs &amp; Summary'!$D$7)^BG$29))),IF($M129=Lists!$H$3,IF($K129&lt;1,((($R129*(1-$E129)+$Q129*(1-$F129))/$K129)*((1+'Inputs &amp; Summary'!$D$7)^BG$29)),((INT(BG$29/$K129)-INT((BG$29-1)/$K129))*($R129*(1-$E129)+$Q129*(1-$F129))*((1+'Inputs &amp; Summary'!$D$7)^BG$29))),((_xlfn.WEIBULL.DIST(BG$29,$L129,$K129,FALSE)*($R129*(1-$E129)+$Q129*(1-$F129))*((1+'Inputs &amp; Summary'!$D$7)^BG$29))))))</f>
        <v>0</v>
      </c>
      <c r="BH129" s="114">
        <f>$D129*IF(BH$29&gt;'Inputs &amp; Summary'!$D$5,0,IF(BH$29&gt;VLOOKUP($G129,Lists!$J$17:$K$21,2),IF($M129=Lists!$H$3,IF($K129&lt;1,(($S129/$K129)*((1+'Inputs &amp; Summary'!$D$7)^BH$29)),((INT(BH$29/$K129)-INT((BH$29-1)/$K129))*$S129*((1+'Inputs &amp; Summary'!$D$7)^BH$29))),(_xlfn.WEIBULL.DIST(BH$29,$L129,$K129,FALSE)*$S129*((1+'Inputs &amp; Summary'!$D$7)^BH$29))),IF($M129=Lists!$H$3,IF($K129&lt;1,((($R129*(1-$E129)+$Q129*(1-$F129))/$K129)*((1+'Inputs &amp; Summary'!$D$7)^BH$29)),((INT(BH$29/$K129)-INT((BH$29-1)/$K129))*($R129*(1-$E129)+$Q129*(1-$F129))*((1+'Inputs &amp; Summary'!$D$7)^BH$29))),((_xlfn.WEIBULL.DIST(BH$29,$L129,$K129,FALSE)*($R129*(1-$E129)+$Q129*(1-$F129))*((1+'Inputs &amp; Summary'!$D$7)^BH$29))))))</f>
        <v>0</v>
      </c>
      <c r="BI129" s="114">
        <f>$D129*IF(BI$29&gt;'Inputs &amp; Summary'!$D$5,0,IF(BI$29&gt;VLOOKUP($G129,Lists!$J$17:$K$21,2),IF($M129=Lists!$H$3,IF($K129&lt;1,(($S129/$K129)*((1+'Inputs &amp; Summary'!$D$7)^BI$29)),((INT(BI$29/$K129)-INT((BI$29-1)/$K129))*$S129*((1+'Inputs &amp; Summary'!$D$7)^BI$29))),(_xlfn.WEIBULL.DIST(BI$29,$L129,$K129,FALSE)*$S129*((1+'Inputs &amp; Summary'!$D$7)^BI$29))),IF($M129=Lists!$H$3,IF($K129&lt;1,((($R129*(1-$E129)+$Q129*(1-$F129))/$K129)*((1+'Inputs &amp; Summary'!$D$7)^BI$29)),((INT(BI$29/$K129)-INT((BI$29-1)/$K129))*($R129*(1-$E129)+$Q129*(1-$F129))*((1+'Inputs &amp; Summary'!$D$7)^BI$29))),((_xlfn.WEIBULL.DIST(BI$29,$L129,$K129,FALSE)*($R129*(1-$E129)+$Q129*(1-$F129))*((1+'Inputs &amp; Summary'!$D$7)^BI$29))))))</f>
        <v>0</v>
      </c>
      <c r="BJ129" s="114">
        <f>$D129*IF(BJ$29&gt;'Inputs &amp; Summary'!$D$5,0,IF(BJ$29&gt;VLOOKUP($G129,Lists!$J$17:$K$21,2),IF($M129=Lists!$H$3,IF($K129&lt;1,(($S129/$K129)*((1+'Inputs &amp; Summary'!$D$7)^BJ$29)),((INT(BJ$29/$K129)-INT((BJ$29-1)/$K129))*$S129*((1+'Inputs &amp; Summary'!$D$7)^BJ$29))),(_xlfn.WEIBULL.DIST(BJ$29,$L129,$K129,FALSE)*$S129*((1+'Inputs &amp; Summary'!$D$7)^BJ$29))),IF($M129=Lists!$H$3,IF($K129&lt;1,((($R129*(1-$E129)+$Q129*(1-$F129))/$K129)*((1+'Inputs &amp; Summary'!$D$7)^BJ$29)),((INT(BJ$29/$K129)-INT((BJ$29-1)/$K129))*($R129*(1-$E129)+$Q129*(1-$F129))*((1+'Inputs &amp; Summary'!$D$7)^BJ$29))),((_xlfn.WEIBULL.DIST(BJ$29,$L129,$K129,FALSE)*($R129*(1-$E129)+$Q129*(1-$F129))*((1+'Inputs &amp; Summary'!$D$7)^BJ$29))))))</f>
        <v>0</v>
      </c>
      <c r="BK129" s="114">
        <f>$D129*IF(BK$29&gt;'Inputs &amp; Summary'!$D$5,0,IF(BK$29&gt;VLOOKUP($G129,Lists!$J$17:$K$21,2),IF($M129=Lists!$H$3,IF($K129&lt;1,(($S129/$K129)*((1+'Inputs &amp; Summary'!$D$7)^BK$29)),((INT(BK$29/$K129)-INT((BK$29-1)/$K129))*$S129*((1+'Inputs &amp; Summary'!$D$7)^BK$29))),(_xlfn.WEIBULL.DIST(BK$29,$L129,$K129,FALSE)*$S129*((1+'Inputs &amp; Summary'!$D$7)^BK$29))),IF($M129=Lists!$H$3,IF($K129&lt;1,((($R129*(1-$E129)+$Q129*(1-$F129))/$K129)*((1+'Inputs &amp; Summary'!$D$7)^BK$29)),((INT(BK$29/$K129)-INT((BK$29-1)/$K129))*($R129*(1-$E129)+$Q129*(1-$F129))*((1+'Inputs &amp; Summary'!$D$7)^BK$29))),((_xlfn.WEIBULL.DIST(BK$29,$L129,$K129,FALSE)*($R129*(1-$E129)+$Q129*(1-$F129))*((1+'Inputs &amp; Summary'!$D$7)^BK$29))))))</f>
        <v>0</v>
      </c>
      <c r="BL129" s="114">
        <f>$D129*IF(BL$29&gt;'Inputs &amp; Summary'!$D$5,0,IF(BL$29&gt;VLOOKUP($G129,Lists!$J$17:$K$21,2),IF($M129=Lists!$H$3,IF($K129&lt;1,(($S129/$K129)*((1+'Inputs &amp; Summary'!$D$7)^BL$29)),((INT(BL$29/$K129)-INT((BL$29-1)/$K129))*$S129*((1+'Inputs &amp; Summary'!$D$7)^BL$29))),(_xlfn.WEIBULL.DIST(BL$29,$L129,$K129,FALSE)*$S129*((1+'Inputs &amp; Summary'!$D$7)^BL$29))),IF($M129=Lists!$H$3,IF($K129&lt;1,((($R129*(1-$E129)+$Q129*(1-$F129))/$K129)*((1+'Inputs &amp; Summary'!$D$7)^BL$29)),((INT(BL$29/$K129)-INT((BL$29-1)/$K129))*($R129*(1-$E129)+$Q129*(1-$F129))*((1+'Inputs &amp; Summary'!$D$7)^BL$29))),((_xlfn.WEIBULL.DIST(BL$29,$L129,$K129,FALSE)*($R129*(1-$E129)+$Q129*(1-$F129))*((1+'Inputs &amp; Summary'!$D$7)^BL$29))))))</f>
        <v>0</v>
      </c>
    </row>
    <row r="130" spans="1:64" x14ac:dyDescent="0.3">
      <c r="A130" s="79" t="s">
        <v>211</v>
      </c>
      <c r="B130" s="33" t="s">
        <v>152</v>
      </c>
      <c r="C130" s="33" t="s">
        <v>17</v>
      </c>
      <c r="D130" s="68">
        <f>IF($B$21=Lists!$I$3,0,IF($B$21=Lists!$I$5,0,1))</f>
        <v>0</v>
      </c>
      <c r="E130" s="68">
        <v>1</v>
      </c>
      <c r="F130" s="68">
        <v>0</v>
      </c>
      <c r="G130" s="213" t="s">
        <v>17</v>
      </c>
      <c r="H130" s="34" t="s">
        <v>288</v>
      </c>
      <c r="I130" s="34" t="s">
        <v>99</v>
      </c>
      <c r="J130" s="33">
        <f>VLOOKUP(I130,'Labor Rates'!$A$1:$B$16,2)</f>
        <v>24.03846153846154</v>
      </c>
      <c r="K130" s="35">
        <v>20</v>
      </c>
      <c r="L130" s="35">
        <v>1</v>
      </c>
      <c r="M130" s="36" t="s">
        <v>249</v>
      </c>
      <c r="N130" s="84">
        <f>'Inputs &amp; Summary'!$D$30</f>
        <v>1</v>
      </c>
      <c r="O130" s="35">
        <v>1</v>
      </c>
      <c r="P130" s="5">
        <v>120</v>
      </c>
      <c r="Q130" s="73">
        <f t="shared" si="21"/>
        <v>24.03846153846154</v>
      </c>
      <c r="R130" s="73">
        <f t="shared" si="22"/>
        <v>120</v>
      </c>
      <c r="S130" s="74">
        <f t="shared" si="23"/>
        <v>0</v>
      </c>
      <c r="T130" s="88"/>
      <c r="U130" s="80"/>
      <c r="V130" s="87">
        <f t="shared" si="24"/>
        <v>0</v>
      </c>
      <c r="W130" s="87">
        <f>NPV('Inputs &amp; Summary'!$D$6,Y130:BL130)</f>
        <v>0</v>
      </c>
      <c r="X130" s="90">
        <f t="shared" si="25"/>
        <v>0</v>
      </c>
      <c r="Y130" s="114">
        <f>$D130*IF(Y$29&gt;'Inputs &amp; Summary'!$D$5,0,IF(Y$29&gt;VLOOKUP($G130,Lists!$J$17:$K$21,2),IF($M130=Lists!$H$3,IF($K130&lt;1,(($S130/$K130)*((1+'Inputs &amp; Summary'!$D$7)^Y$29)),((INT(Y$29/$K130)-INT((Y$29-1)/$K130))*$S130*((1+'Inputs &amp; Summary'!$D$7)^Y$29))),(_xlfn.WEIBULL.DIST(Y$29,$L130,$K130,FALSE)*$S130*((1+'Inputs &amp; Summary'!$D$7)^Y$29))),IF($M130=Lists!$H$3,IF($K130&lt;1,((($R130*(1-$E130)+$Q130*(1-$F130))/$K130)*((1+'Inputs &amp; Summary'!$D$7)^Y$29)),((INT(Y$29/$K130)-INT((Y$29-1)/$K130))*($R130*(1-$E130)+$Q130*(1-$F130))*((1+'Inputs &amp; Summary'!$D$7)^Y$29))),((_xlfn.WEIBULL.DIST(Y$29,$L130,$K130,FALSE)*($R130*(1-$E130)+$Q130*(1-$F130))*((1+'Inputs &amp; Summary'!$D$7)^Y$29))))))</f>
        <v>0</v>
      </c>
      <c r="Z130" s="114">
        <f>$D130*IF(Z$29&gt;'Inputs &amp; Summary'!$D$5,0,IF(Z$29&gt;VLOOKUP($G130,Lists!$J$17:$K$21,2),IF($M130=Lists!$H$3,IF($K130&lt;1,(($S130/$K130)*((1+'Inputs &amp; Summary'!$D$7)^Z$29)),((INT(Z$29/$K130)-INT((Z$29-1)/$K130))*$S130*((1+'Inputs &amp; Summary'!$D$7)^Z$29))),(_xlfn.WEIBULL.DIST(Z$29,$L130,$K130,FALSE)*$S130*((1+'Inputs &amp; Summary'!$D$7)^Z$29))),IF($M130=Lists!$H$3,IF($K130&lt;1,((($R130*(1-$E130)+$Q130*(1-$F130))/$K130)*((1+'Inputs &amp; Summary'!$D$7)^Z$29)),((INT(Z$29/$K130)-INT((Z$29-1)/$K130))*($R130*(1-$E130)+$Q130*(1-$F130))*((1+'Inputs &amp; Summary'!$D$7)^Z$29))),((_xlfn.WEIBULL.DIST(Z$29,$L130,$K130,FALSE)*($R130*(1-$E130)+$Q130*(1-$F130))*((1+'Inputs &amp; Summary'!$D$7)^Z$29))))))</f>
        <v>0</v>
      </c>
      <c r="AA130" s="114">
        <f>$D130*IF(AA$29&gt;'Inputs &amp; Summary'!$D$5,0,IF(AA$29&gt;VLOOKUP($G130,Lists!$J$17:$K$21,2),IF($M130=Lists!$H$3,IF($K130&lt;1,(($S130/$K130)*((1+'Inputs &amp; Summary'!$D$7)^AA$29)),((INT(AA$29/$K130)-INT((AA$29-1)/$K130))*$S130*((1+'Inputs &amp; Summary'!$D$7)^AA$29))),(_xlfn.WEIBULL.DIST(AA$29,$L130,$K130,FALSE)*$S130*((1+'Inputs &amp; Summary'!$D$7)^AA$29))),IF($M130=Lists!$H$3,IF($K130&lt;1,((($R130*(1-$E130)+$Q130*(1-$F130))/$K130)*((1+'Inputs &amp; Summary'!$D$7)^AA$29)),((INT(AA$29/$K130)-INT((AA$29-1)/$K130))*($R130*(1-$E130)+$Q130*(1-$F130))*((1+'Inputs &amp; Summary'!$D$7)^AA$29))),((_xlfn.WEIBULL.DIST(AA$29,$L130,$K130,FALSE)*($R130*(1-$E130)+$Q130*(1-$F130))*((1+'Inputs &amp; Summary'!$D$7)^AA$29))))))</f>
        <v>0</v>
      </c>
      <c r="AB130" s="114">
        <f>$D130*IF(AB$29&gt;'Inputs &amp; Summary'!$D$5,0,IF(AB$29&gt;VLOOKUP($G130,Lists!$J$17:$K$21,2),IF($M130=Lists!$H$3,IF($K130&lt;1,(($S130/$K130)*((1+'Inputs &amp; Summary'!$D$7)^AB$29)),((INT(AB$29/$K130)-INT((AB$29-1)/$K130))*$S130*((1+'Inputs &amp; Summary'!$D$7)^AB$29))),(_xlfn.WEIBULL.DIST(AB$29,$L130,$K130,FALSE)*$S130*((1+'Inputs &amp; Summary'!$D$7)^AB$29))),IF($M130=Lists!$H$3,IF($K130&lt;1,((($R130*(1-$E130)+$Q130*(1-$F130))/$K130)*((1+'Inputs &amp; Summary'!$D$7)^AB$29)),((INT(AB$29/$K130)-INT((AB$29-1)/$K130))*($R130*(1-$E130)+$Q130*(1-$F130))*((1+'Inputs &amp; Summary'!$D$7)^AB$29))),((_xlfn.WEIBULL.DIST(AB$29,$L130,$K130,FALSE)*($R130*(1-$E130)+$Q130*(1-$F130))*((1+'Inputs &amp; Summary'!$D$7)^AB$29))))))</f>
        <v>0</v>
      </c>
      <c r="AC130" s="114">
        <f>$D130*IF(AC$29&gt;'Inputs &amp; Summary'!$D$5,0,IF(AC$29&gt;VLOOKUP($G130,Lists!$J$17:$K$21,2),IF($M130=Lists!$H$3,IF($K130&lt;1,(($S130/$K130)*((1+'Inputs &amp; Summary'!$D$7)^AC$29)),((INT(AC$29/$K130)-INT((AC$29-1)/$K130))*$S130*((1+'Inputs &amp; Summary'!$D$7)^AC$29))),(_xlfn.WEIBULL.DIST(AC$29,$L130,$K130,FALSE)*$S130*((1+'Inputs &amp; Summary'!$D$7)^AC$29))),IF($M130=Lists!$H$3,IF($K130&lt;1,((($R130*(1-$E130)+$Q130*(1-$F130))/$K130)*((1+'Inputs &amp; Summary'!$D$7)^AC$29)),((INT(AC$29/$K130)-INT((AC$29-1)/$K130))*($R130*(1-$E130)+$Q130*(1-$F130))*((1+'Inputs &amp; Summary'!$D$7)^AC$29))),((_xlfn.WEIBULL.DIST(AC$29,$L130,$K130,FALSE)*($R130*(1-$E130)+$Q130*(1-$F130))*((1+'Inputs &amp; Summary'!$D$7)^AC$29))))))</f>
        <v>0</v>
      </c>
      <c r="AD130" s="114">
        <f>$D130*IF(AD$29&gt;'Inputs &amp; Summary'!$D$5,0,IF(AD$29&gt;VLOOKUP($G130,Lists!$J$17:$K$21,2),IF($M130=Lists!$H$3,IF($K130&lt;1,(($S130/$K130)*((1+'Inputs &amp; Summary'!$D$7)^AD$29)),((INT(AD$29/$K130)-INT((AD$29-1)/$K130))*$S130*((1+'Inputs &amp; Summary'!$D$7)^AD$29))),(_xlfn.WEIBULL.DIST(AD$29,$L130,$K130,FALSE)*$S130*((1+'Inputs &amp; Summary'!$D$7)^AD$29))),IF($M130=Lists!$H$3,IF($K130&lt;1,((($R130*(1-$E130)+$Q130*(1-$F130))/$K130)*((1+'Inputs &amp; Summary'!$D$7)^AD$29)),((INT(AD$29/$K130)-INT((AD$29-1)/$K130))*($R130*(1-$E130)+$Q130*(1-$F130))*((1+'Inputs &amp; Summary'!$D$7)^AD$29))),((_xlfn.WEIBULL.DIST(AD$29,$L130,$K130,FALSE)*($R130*(1-$E130)+$Q130*(1-$F130))*((1+'Inputs &amp; Summary'!$D$7)^AD$29))))))</f>
        <v>0</v>
      </c>
      <c r="AE130" s="114">
        <f>$D130*IF(AE$29&gt;'Inputs &amp; Summary'!$D$5,0,IF(AE$29&gt;VLOOKUP($G130,Lists!$J$17:$K$21,2),IF($M130=Lists!$H$3,IF($K130&lt;1,(($S130/$K130)*((1+'Inputs &amp; Summary'!$D$7)^AE$29)),((INT(AE$29/$K130)-INT((AE$29-1)/$K130))*$S130*((1+'Inputs &amp; Summary'!$D$7)^AE$29))),(_xlfn.WEIBULL.DIST(AE$29,$L130,$K130,FALSE)*$S130*((1+'Inputs &amp; Summary'!$D$7)^AE$29))),IF($M130=Lists!$H$3,IF($K130&lt;1,((($R130*(1-$E130)+$Q130*(1-$F130))/$K130)*((1+'Inputs &amp; Summary'!$D$7)^AE$29)),((INT(AE$29/$K130)-INT((AE$29-1)/$K130))*($R130*(1-$E130)+$Q130*(1-$F130))*((1+'Inputs &amp; Summary'!$D$7)^AE$29))),((_xlfn.WEIBULL.DIST(AE$29,$L130,$K130,FALSE)*($R130*(1-$E130)+$Q130*(1-$F130))*((1+'Inputs &amp; Summary'!$D$7)^AE$29))))))</f>
        <v>0</v>
      </c>
      <c r="AF130" s="114">
        <f>$D130*IF(AF$29&gt;'Inputs &amp; Summary'!$D$5,0,IF(AF$29&gt;VLOOKUP($G130,Lists!$J$17:$K$21,2),IF($M130=Lists!$H$3,IF($K130&lt;1,(($S130/$K130)*((1+'Inputs &amp; Summary'!$D$7)^AF$29)),((INT(AF$29/$K130)-INT((AF$29-1)/$K130))*$S130*((1+'Inputs &amp; Summary'!$D$7)^AF$29))),(_xlfn.WEIBULL.DIST(AF$29,$L130,$K130,FALSE)*$S130*((1+'Inputs &amp; Summary'!$D$7)^AF$29))),IF($M130=Lists!$H$3,IF($K130&lt;1,((($R130*(1-$E130)+$Q130*(1-$F130))/$K130)*((1+'Inputs &amp; Summary'!$D$7)^AF$29)),((INT(AF$29/$K130)-INT((AF$29-1)/$K130))*($R130*(1-$E130)+$Q130*(1-$F130))*((1+'Inputs &amp; Summary'!$D$7)^AF$29))),((_xlfn.WEIBULL.DIST(AF$29,$L130,$K130,FALSE)*($R130*(1-$E130)+$Q130*(1-$F130))*((1+'Inputs &amp; Summary'!$D$7)^AF$29))))))</f>
        <v>0</v>
      </c>
      <c r="AG130" s="114">
        <f>$D130*IF(AG$29&gt;'Inputs &amp; Summary'!$D$5,0,IF(AG$29&gt;VLOOKUP($G130,Lists!$J$17:$K$21,2),IF($M130=Lists!$H$3,IF($K130&lt;1,(($S130/$K130)*((1+'Inputs &amp; Summary'!$D$7)^AG$29)),((INT(AG$29/$K130)-INT((AG$29-1)/$K130))*$S130*((1+'Inputs &amp; Summary'!$D$7)^AG$29))),(_xlfn.WEIBULL.DIST(AG$29,$L130,$K130,FALSE)*$S130*((1+'Inputs &amp; Summary'!$D$7)^AG$29))),IF($M130=Lists!$H$3,IF($K130&lt;1,((($R130*(1-$E130)+$Q130*(1-$F130))/$K130)*((1+'Inputs &amp; Summary'!$D$7)^AG$29)),((INT(AG$29/$K130)-INT((AG$29-1)/$K130))*($R130*(1-$E130)+$Q130*(1-$F130))*((1+'Inputs &amp; Summary'!$D$7)^AG$29))),((_xlfn.WEIBULL.DIST(AG$29,$L130,$K130,FALSE)*($R130*(1-$E130)+$Q130*(1-$F130))*((1+'Inputs &amp; Summary'!$D$7)^AG$29))))))</f>
        <v>0</v>
      </c>
      <c r="AH130" s="114">
        <f>$D130*IF(AH$29&gt;'Inputs &amp; Summary'!$D$5,0,IF(AH$29&gt;VLOOKUP($G130,Lists!$J$17:$K$21,2),IF($M130=Lists!$H$3,IF($K130&lt;1,(($S130/$K130)*((1+'Inputs &amp; Summary'!$D$7)^AH$29)),((INT(AH$29/$K130)-INT((AH$29-1)/$K130))*$S130*((1+'Inputs &amp; Summary'!$D$7)^AH$29))),(_xlfn.WEIBULL.DIST(AH$29,$L130,$K130,FALSE)*$S130*((1+'Inputs &amp; Summary'!$D$7)^AH$29))),IF($M130=Lists!$H$3,IF($K130&lt;1,((($R130*(1-$E130)+$Q130*(1-$F130))/$K130)*((1+'Inputs &amp; Summary'!$D$7)^AH$29)),((INT(AH$29/$K130)-INT((AH$29-1)/$K130))*($R130*(1-$E130)+$Q130*(1-$F130))*((1+'Inputs &amp; Summary'!$D$7)^AH$29))),((_xlfn.WEIBULL.DIST(AH$29,$L130,$K130,FALSE)*($R130*(1-$E130)+$Q130*(1-$F130))*((1+'Inputs &amp; Summary'!$D$7)^AH$29))))))</f>
        <v>0</v>
      </c>
      <c r="AI130" s="114">
        <f>$D130*IF(AI$29&gt;'Inputs &amp; Summary'!$D$5,0,IF(AI$29&gt;VLOOKUP($G130,Lists!$J$17:$K$21,2),IF($M130=Lists!$H$3,IF($K130&lt;1,(($S130/$K130)*((1+'Inputs &amp; Summary'!$D$7)^AI$29)),((INT(AI$29/$K130)-INT((AI$29-1)/$K130))*$S130*((1+'Inputs &amp; Summary'!$D$7)^AI$29))),(_xlfn.WEIBULL.DIST(AI$29,$L130,$K130,FALSE)*$S130*((1+'Inputs &amp; Summary'!$D$7)^AI$29))),IF($M130=Lists!$H$3,IF($K130&lt;1,((($R130*(1-$E130)+$Q130*(1-$F130))/$K130)*((1+'Inputs &amp; Summary'!$D$7)^AI$29)),((INT(AI$29/$K130)-INT((AI$29-1)/$K130))*($R130*(1-$E130)+$Q130*(1-$F130))*((1+'Inputs &amp; Summary'!$D$7)^AI$29))),((_xlfn.WEIBULL.DIST(AI$29,$L130,$K130,FALSE)*($R130*(1-$E130)+$Q130*(1-$F130))*((1+'Inputs &amp; Summary'!$D$7)^AI$29))))))</f>
        <v>0</v>
      </c>
      <c r="AJ130" s="114">
        <f>$D130*IF(AJ$29&gt;'Inputs &amp; Summary'!$D$5,0,IF(AJ$29&gt;VLOOKUP($G130,Lists!$J$17:$K$21,2),IF($M130=Lists!$H$3,IF($K130&lt;1,(($S130/$K130)*((1+'Inputs &amp; Summary'!$D$7)^AJ$29)),((INT(AJ$29/$K130)-INT((AJ$29-1)/$K130))*$S130*((1+'Inputs &amp; Summary'!$D$7)^AJ$29))),(_xlfn.WEIBULL.DIST(AJ$29,$L130,$K130,FALSE)*$S130*((1+'Inputs &amp; Summary'!$D$7)^AJ$29))),IF($M130=Lists!$H$3,IF($K130&lt;1,((($R130*(1-$E130)+$Q130*(1-$F130))/$K130)*((1+'Inputs &amp; Summary'!$D$7)^AJ$29)),((INT(AJ$29/$K130)-INT((AJ$29-1)/$K130))*($R130*(1-$E130)+$Q130*(1-$F130))*((1+'Inputs &amp; Summary'!$D$7)^AJ$29))),((_xlfn.WEIBULL.DIST(AJ$29,$L130,$K130,FALSE)*($R130*(1-$E130)+$Q130*(1-$F130))*((1+'Inputs &amp; Summary'!$D$7)^AJ$29))))))</f>
        <v>0</v>
      </c>
      <c r="AK130" s="114">
        <f>$D130*IF(AK$29&gt;'Inputs &amp; Summary'!$D$5,0,IF(AK$29&gt;VLOOKUP($G130,Lists!$J$17:$K$21,2),IF($M130=Lists!$H$3,IF($K130&lt;1,(($S130/$K130)*((1+'Inputs &amp; Summary'!$D$7)^AK$29)),((INT(AK$29/$K130)-INT((AK$29-1)/$K130))*$S130*((1+'Inputs &amp; Summary'!$D$7)^AK$29))),(_xlfn.WEIBULL.DIST(AK$29,$L130,$K130,FALSE)*$S130*((1+'Inputs &amp; Summary'!$D$7)^AK$29))),IF($M130=Lists!$H$3,IF($K130&lt;1,((($R130*(1-$E130)+$Q130*(1-$F130))/$K130)*((1+'Inputs &amp; Summary'!$D$7)^AK$29)),((INT(AK$29/$K130)-INT((AK$29-1)/$K130))*($R130*(1-$E130)+$Q130*(1-$F130))*((1+'Inputs &amp; Summary'!$D$7)^AK$29))),((_xlfn.WEIBULL.DIST(AK$29,$L130,$K130,FALSE)*($R130*(1-$E130)+$Q130*(1-$F130))*((1+'Inputs &amp; Summary'!$D$7)^AK$29))))))</f>
        <v>0</v>
      </c>
      <c r="AL130" s="114">
        <f>$D130*IF(AL$29&gt;'Inputs &amp; Summary'!$D$5,0,IF(AL$29&gt;VLOOKUP($G130,Lists!$J$17:$K$21,2),IF($M130=Lists!$H$3,IF($K130&lt;1,(($S130/$K130)*((1+'Inputs &amp; Summary'!$D$7)^AL$29)),((INT(AL$29/$K130)-INT((AL$29-1)/$K130))*$S130*((1+'Inputs &amp; Summary'!$D$7)^AL$29))),(_xlfn.WEIBULL.DIST(AL$29,$L130,$K130,FALSE)*$S130*((1+'Inputs &amp; Summary'!$D$7)^AL$29))),IF($M130=Lists!$H$3,IF($K130&lt;1,((($R130*(1-$E130)+$Q130*(1-$F130))/$K130)*((1+'Inputs &amp; Summary'!$D$7)^AL$29)),((INT(AL$29/$K130)-INT((AL$29-1)/$K130))*($R130*(1-$E130)+$Q130*(1-$F130))*((1+'Inputs &amp; Summary'!$D$7)^AL$29))),((_xlfn.WEIBULL.DIST(AL$29,$L130,$K130,FALSE)*($R130*(1-$E130)+$Q130*(1-$F130))*((1+'Inputs &amp; Summary'!$D$7)^AL$29))))))</f>
        <v>0</v>
      </c>
      <c r="AM130" s="114">
        <f>$D130*IF(AM$29&gt;'Inputs &amp; Summary'!$D$5,0,IF(AM$29&gt;VLOOKUP($G130,Lists!$J$17:$K$21,2),IF($M130=Lists!$H$3,IF($K130&lt;1,(($S130/$K130)*((1+'Inputs &amp; Summary'!$D$7)^AM$29)),((INT(AM$29/$K130)-INT((AM$29-1)/$K130))*$S130*((1+'Inputs &amp; Summary'!$D$7)^AM$29))),(_xlfn.WEIBULL.DIST(AM$29,$L130,$K130,FALSE)*$S130*((1+'Inputs &amp; Summary'!$D$7)^AM$29))),IF($M130=Lists!$H$3,IF($K130&lt;1,((($R130*(1-$E130)+$Q130*(1-$F130))/$K130)*((1+'Inputs &amp; Summary'!$D$7)^AM$29)),((INT(AM$29/$K130)-INT((AM$29-1)/$K130))*($R130*(1-$E130)+$Q130*(1-$F130))*((1+'Inputs &amp; Summary'!$D$7)^AM$29))),((_xlfn.WEIBULL.DIST(AM$29,$L130,$K130,FALSE)*($R130*(1-$E130)+$Q130*(1-$F130))*((1+'Inputs &amp; Summary'!$D$7)^AM$29))))))</f>
        <v>0</v>
      </c>
      <c r="AN130" s="114">
        <f>$D130*IF(AN$29&gt;'Inputs &amp; Summary'!$D$5,0,IF(AN$29&gt;VLOOKUP($G130,Lists!$J$17:$K$21,2),IF($M130=Lists!$H$3,IF($K130&lt;1,(($S130/$K130)*((1+'Inputs &amp; Summary'!$D$7)^AN$29)),((INT(AN$29/$K130)-INT((AN$29-1)/$K130))*$S130*((1+'Inputs &amp; Summary'!$D$7)^AN$29))),(_xlfn.WEIBULL.DIST(AN$29,$L130,$K130,FALSE)*$S130*((1+'Inputs &amp; Summary'!$D$7)^AN$29))),IF($M130=Lists!$H$3,IF($K130&lt;1,((($R130*(1-$E130)+$Q130*(1-$F130))/$K130)*((1+'Inputs &amp; Summary'!$D$7)^AN$29)),((INT(AN$29/$K130)-INT((AN$29-1)/$K130))*($R130*(1-$E130)+$Q130*(1-$F130))*((1+'Inputs &amp; Summary'!$D$7)^AN$29))),((_xlfn.WEIBULL.DIST(AN$29,$L130,$K130,FALSE)*($R130*(1-$E130)+$Q130*(1-$F130))*((1+'Inputs &amp; Summary'!$D$7)^AN$29))))))</f>
        <v>0</v>
      </c>
      <c r="AO130" s="114">
        <f>$D130*IF(AO$29&gt;'Inputs &amp; Summary'!$D$5,0,IF(AO$29&gt;VLOOKUP($G130,Lists!$J$17:$K$21,2),IF($M130=Lists!$H$3,IF($K130&lt;1,(($S130/$K130)*((1+'Inputs &amp; Summary'!$D$7)^AO$29)),((INT(AO$29/$K130)-INT((AO$29-1)/$K130))*$S130*((1+'Inputs &amp; Summary'!$D$7)^AO$29))),(_xlfn.WEIBULL.DIST(AO$29,$L130,$K130,FALSE)*$S130*((1+'Inputs &amp; Summary'!$D$7)^AO$29))),IF($M130=Lists!$H$3,IF($K130&lt;1,((($R130*(1-$E130)+$Q130*(1-$F130))/$K130)*((1+'Inputs &amp; Summary'!$D$7)^AO$29)),((INT(AO$29/$K130)-INT((AO$29-1)/$K130))*($R130*(1-$E130)+$Q130*(1-$F130))*((1+'Inputs &amp; Summary'!$D$7)^AO$29))),((_xlfn.WEIBULL.DIST(AO$29,$L130,$K130,FALSE)*($R130*(1-$E130)+$Q130*(1-$F130))*((1+'Inputs &amp; Summary'!$D$7)^AO$29))))))</f>
        <v>0</v>
      </c>
      <c r="AP130" s="114">
        <f>$D130*IF(AP$29&gt;'Inputs &amp; Summary'!$D$5,0,IF(AP$29&gt;VLOOKUP($G130,Lists!$J$17:$K$21,2),IF($M130=Lists!$H$3,IF($K130&lt;1,(($S130/$K130)*((1+'Inputs &amp; Summary'!$D$7)^AP$29)),((INT(AP$29/$K130)-INT((AP$29-1)/$K130))*$S130*((1+'Inputs &amp; Summary'!$D$7)^AP$29))),(_xlfn.WEIBULL.DIST(AP$29,$L130,$K130,FALSE)*$S130*((1+'Inputs &amp; Summary'!$D$7)^AP$29))),IF($M130=Lists!$H$3,IF($K130&lt;1,((($R130*(1-$E130)+$Q130*(1-$F130))/$K130)*((1+'Inputs &amp; Summary'!$D$7)^AP$29)),((INT(AP$29/$K130)-INT((AP$29-1)/$K130))*($R130*(1-$E130)+$Q130*(1-$F130))*((1+'Inputs &amp; Summary'!$D$7)^AP$29))),((_xlfn.WEIBULL.DIST(AP$29,$L130,$K130,FALSE)*($R130*(1-$E130)+$Q130*(1-$F130))*((1+'Inputs &amp; Summary'!$D$7)^AP$29))))))</f>
        <v>0</v>
      </c>
      <c r="AQ130" s="114">
        <f>$D130*IF(AQ$29&gt;'Inputs &amp; Summary'!$D$5,0,IF(AQ$29&gt;VLOOKUP($G130,Lists!$J$17:$K$21,2),IF($M130=Lists!$H$3,IF($K130&lt;1,(($S130/$K130)*((1+'Inputs &amp; Summary'!$D$7)^AQ$29)),((INT(AQ$29/$K130)-INT((AQ$29-1)/$K130))*$S130*((1+'Inputs &amp; Summary'!$D$7)^AQ$29))),(_xlfn.WEIBULL.DIST(AQ$29,$L130,$K130,FALSE)*$S130*((1+'Inputs &amp; Summary'!$D$7)^AQ$29))),IF($M130=Lists!$H$3,IF($K130&lt;1,((($R130*(1-$E130)+$Q130*(1-$F130))/$K130)*((1+'Inputs &amp; Summary'!$D$7)^AQ$29)),((INT(AQ$29/$K130)-INT((AQ$29-1)/$K130))*($R130*(1-$E130)+$Q130*(1-$F130))*((1+'Inputs &amp; Summary'!$D$7)^AQ$29))),((_xlfn.WEIBULL.DIST(AQ$29,$L130,$K130,FALSE)*($R130*(1-$E130)+$Q130*(1-$F130))*((1+'Inputs &amp; Summary'!$D$7)^AQ$29))))))</f>
        <v>0</v>
      </c>
      <c r="AR130" s="114">
        <f>$D130*IF(AR$29&gt;'Inputs &amp; Summary'!$D$5,0,IF(AR$29&gt;VLOOKUP($G130,Lists!$J$17:$K$21,2),IF($M130=Lists!$H$3,IF($K130&lt;1,(($S130/$K130)*((1+'Inputs &amp; Summary'!$D$7)^AR$29)),((INT(AR$29/$K130)-INT((AR$29-1)/$K130))*$S130*((1+'Inputs &amp; Summary'!$D$7)^AR$29))),(_xlfn.WEIBULL.DIST(AR$29,$L130,$K130,FALSE)*$S130*((1+'Inputs &amp; Summary'!$D$7)^AR$29))),IF($M130=Lists!$H$3,IF($K130&lt;1,((($R130*(1-$E130)+$Q130*(1-$F130))/$K130)*((1+'Inputs &amp; Summary'!$D$7)^AR$29)),((INT(AR$29/$K130)-INT((AR$29-1)/$K130))*($R130*(1-$E130)+$Q130*(1-$F130))*((1+'Inputs &amp; Summary'!$D$7)^AR$29))),((_xlfn.WEIBULL.DIST(AR$29,$L130,$K130,FALSE)*($R130*(1-$E130)+$Q130*(1-$F130))*((1+'Inputs &amp; Summary'!$D$7)^AR$29))))))</f>
        <v>0</v>
      </c>
      <c r="AS130" s="114">
        <f>$D130*IF(AS$29&gt;'Inputs &amp; Summary'!$D$5,0,IF(AS$29&gt;VLOOKUP($G130,Lists!$J$17:$K$21,2),IF($M130=Lists!$H$3,IF($K130&lt;1,(($S130/$K130)*((1+'Inputs &amp; Summary'!$D$7)^AS$29)),((INT(AS$29/$K130)-INT((AS$29-1)/$K130))*$S130*((1+'Inputs &amp; Summary'!$D$7)^AS$29))),(_xlfn.WEIBULL.DIST(AS$29,$L130,$K130,FALSE)*$S130*((1+'Inputs &amp; Summary'!$D$7)^AS$29))),IF($M130=Lists!$H$3,IF($K130&lt;1,((($R130*(1-$E130)+$Q130*(1-$F130))/$K130)*((1+'Inputs &amp; Summary'!$D$7)^AS$29)),((INT(AS$29/$K130)-INT((AS$29-1)/$K130))*($R130*(1-$E130)+$Q130*(1-$F130))*((1+'Inputs &amp; Summary'!$D$7)^AS$29))),((_xlfn.WEIBULL.DIST(AS$29,$L130,$K130,FALSE)*($R130*(1-$E130)+$Q130*(1-$F130))*((1+'Inputs &amp; Summary'!$D$7)^AS$29))))))</f>
        <v>0</v>
      </c>
      <c r="AT130" s="114">
        <f>$D130*IF(AT$29&gt;'Inputs &amp; Summary'!$D$5,0,IF(AT$29&gt;VLOOKUP($G130,Lists!$J$17:$K$21,2),IF($M130=Lists!$H$3,IF($K130&lt;1,(($S130/$K130)*((1+'Inputs &amp; Summary'!$D$7)^AT$29)),((INT(AT$29/$K130)-INT((AT$29-1)/$K130))*$S130*((1+'Inputs &amp; Summary'!$D$7)^AT$29))),(_xlfn.WEIBULL.DIST(AT$29,$L130,$K130,FALSE)*$S130*((1+'Inputs &amp; Summary'!$D$7)^AT$29))),IF($M130=Lists!$H$3,IF($K130&lt;1,((($R130*(1-$E130)+$Q130*(1-$F130))/$K130)*((1+'Inputs &amp; Summary'!$D$7)^AT$29)),((INT(AT$29/$K130)-INT((AT$29-1)/$K130))*($R130*(1-$E130)+$Q130*(1-$F130))*((1+'Inputs &amp; Summary'!$D$7)^AT$29))),((_xlfn.WEIBULL.DIST(AT$29,$L130,$K130,FALSE)*($R130*(1-$E130)+$Q130*(1-$F130))*((1+'Inputs &amp; Summary'!$D$7)^AT$29))))))</f>
        <v>0</v>
      </c>
      <c r="AU130" s="114">
        <f>$D130*IF(AU$29&gt;'Inputs &amp; Summary'!$D$5,0,IF(AU$29&gt;VLOOKUP($G130,Lists!$J$17:$K$21,2),IF($M130=Lists!$H$3,IF($K130&lt;1,(($S130/$K130)*((1+'Inputs &amp; Summary'!$D$7)^AU$29)),((INT(AU$29/$K130)-INT((AU$29-1)/$K130))*$S130*((1+'Inputs &amp; Summary'!$D$7)^AU$29))),(_xlfn.WEIBULL.DIST(AU$29,$L130,$K130,FALSE)*$S130*((1+'Inputs &amp; Summary'!$D$7)^AU$29))),IF($M130=Lists!$H$3,IF($K130&lt;1,((($R130*(1-$E130)+$Q130*(1-$F130))/$K130)*((1+'Inputs &amp; Summary'!$D$7)^AU$29)),((INT(AU$29/$K130)-INT((AU$29-1)/$K130))*($R130*(1-$E130)+$Q130*(1-$F130))*((1+'Inputs &amp; Summary'!$D$7)^AU$29))),((_xlfn.WEIBULL.DIST(AU$29,$L130,$K130,FALSE)*($R130*(1-$E130)+$Q130*(1-$F130))*((1+'Inputs &amp; Summary'!$D$7)^AU$29))))))</f>
        <v>0</v>
      </c>
      <c r="AV130" s="114">
        <f>$D130*IF(AV$29&gt;'Inputs &amp; Summary'!$D$5,0,IF(AV$29&gt;VLOOKUP($G130,Lists!$J$17:$K$21,2),IF($M130=Lists!$H$3,IF($K130&lt;1,(($S130/$K130)*((1+'Inputs &amp; Summary'!$D$7)^AV$29)),((INT(AV$29/$K130)-INT((AV$29-1)/$K130))*$S130*((1+'Inputs &amp; Summary'!$D$7)^AV$29))),(_xlfn.WEIBULL.DIST(AV$29,$L130,$K130,FALSE)*$S130*((1+'Inputs &amp; Summary'!$D$7)^AV$29))),IF($M130=Lists!$H$3,IF($K130&lt;1,((($R130*(1-$E130)+$Q130*(1-$F130))/$K130)*((1+'Inputs &amp; Summary'!$D$7)^AV$29)),((INT(AV$29/$K130)-INT((AV$29-1)/$K130))*($R130*(1-$E130)+$Q130*(1-$F130))*((1+'Inputs &amp; Summary'!$D$7)^AV$29))),((_xlfn.WEIBULL.DIST(AV$29,$L130,$K130,FALSE)*($R130*(1-$E130)+$Q130*(1-$F130))*((1+'Inputs &amp; Summary'!$D$7)^AV$29))))))</f>
        <v>0</v>
      </c>
      <c r="AW130" s="114">
        <f>$D130*IF(AW$29&gt;'Inputs &amp; Summary'!$D$5,0,IF(AW$29&gt;VLOOKUP($G130,Lists!$J$17:$K$21,2),IF($M130=Lists!$H$3,IF($K130&lt;1,(($S130/$K130)*((1+'Inputs &amp; Summary'!$D$7)^AW$29)),((INT(AW$29/$K130)-INT((AW$29-1)/$K130))*$S130*((1+'Inputs &amp; Summary'!$D$7)^AW$29))),(_xlfn.WEIBULL.DIST(AW$29,$L130,$K130,FALSE)*$S130*((1+'Inputs &amp; Summary'!$D$7)^AW$29))),IF($M130=Lists!$H$3,IF($K130&lt;1,((($R130*(1-$E130)+$Q130*(1-$F130))/$K130)*((1+'Inputs &amp; Summary'!$D$7)^AW$29)),((INT(AW$29/$K130)-INT((AW$29-1)/$K130))*($R130*(1-$E130)+$Q130*(1-$F130))*((1+'Inputs &amp; Summary'!$D$7)^AW$29))),((_xlfn.WEIBULL.DIST(AW$29,$L130,$K130,FALSE)*($R130*(1-$E130)+$Q130*(1-$F130))*((1+'Inputs &amp; Summary'!$D$7)^AW$29))))))</f>
        <v>0</v>
      </c>
      <c r="AX130" s="114">
        <f>$D130*IF(AX$29&gt;'Inputs &amp; Summary'!$D$5,0,IF(AX$29&gt;VLOOKUP($G130,Lists!$J$17:$K$21,2),IF($M130=Lists!$H$3,IF($K130&lt;1,(($S130/$K130)*((1+'Inputs &amp; Summary'!$D$7)^AX$29)),((INT(AX$29/$K130)-INT((AX$29-1)/$K130))*$S130*((1+'Inputs &amp; Summary'!$D$7)^AX$29))),(_xlfn.WEIBULL.DIST(AX$29,$L130,$K130,FALSE)*$S130*((1+'Inputs &amp; Summary'!$D$7)^AX$29))),IF($M130=Lists!$H$3,IF($K130&lt;1,((($R130*(1-$E130)+$Q130*(1-$F130))/$K130)*((1+'Inputs &amp; Summary'!$D$7)^AX$29)),((INT(AX$29/$K130)-INT((AX$29-1)/$K130))*($R130*(1-$E130)+$Q130*(1-$F130))*((1+'Inputs &amp; Summary'!$D$7)^AX$29))),((_xlfn.WEIBULL.DIST(AX$29,$L130,$K130,FALSE)*($R130*(1-$E130)+$Q130*(1-$F130))*((1+'Inputs &amp; Summary'!$D$7)^AX$29))))))</f>
        <v>0</v>
      </c>
      <c r="AY130" s="114">
        <f>$D130*IF(AY$29&gt;'Inputs &amp; Summary'!$D$5,0,IF(AY$29&gt;VLOOKUP($G130,Lists!$J$17:$K$21,2),IF($M130=Lists!$H$3,IF($K130&lt;1,(($S130/$K130)*((1+'Inputs &amp; Summary'!$D$7)^AY$29)),((INT(AY$29/$K130)-INT((AY$29-1)/$K130))*$S130*((1+'Inputs &amp; Summary'!$D$7)^AY$29))),(_xlfn.WEIBULL.DIST(AY$29,$L130,$K130,FALSE)*$S130*((1+'Inputs &amp; Summary'!$D$7)^AY$29))),IF($M130=Lists!$H$3,IF($K130&lt;1,((($R130*(1-$E130)+$Q130*(1-$F130))/$K130)*((1+'Inputs &amp; Summary'!$D$7)^AY$29)),((INT(AY$29/$K130)-INT((AY$29-1)/$K130))*($R130*(1-$E130)+$Q130*(1-$F130))*((1+'Inputs &amp; Summary'!$D$7)^AY$29))),((_xlfn.WEIBULL.DIST(AY$29,$L130,$K130,FALSE)*($R130*(1-$E130)+$Q130*(1-$F130))*((1+'Inputs &amp; Summary'!$D$7)^AY$29))))))</f>
        <v>0</v>
      </c>
      <c r="AZ130" s="114">
        <f>$D130*IF(AZ$29&gt;'Inputs &amp; Summary'!$D$5,0,IF(AZ$29&gt;VLOOKUP($G130,Lists!$J$17:$K$21,2),IF($M130=Lists!$H$3,IF($K130&lt;1,(($S130/$K130)*((1+'Inputs &amp; Summary'!$D$7)^AZ$29)),((INT(AZ$29/$K130)-INT((AZ$29-1)/$K130))*$S130*((1+'Inputs &amp; Summary'!$D$7)^AZ$29))),(_xlfn.WEIBULL.DIST(AZ$29,$L130,$K130,FALSE)*$S130*((1+'Inputs &amp; Summary'!$D$7)^AZ$29))),IF($M130=Lists!$H$3,IF($K130&lt;1,((($R130*(1-$E130)+$Q130*(1-$F130))/$K130)*((1+'Inputs &amp; Summary'!$D$7)^AZ$29)),((INT(AZ$29/$K130)-INT((AZ$29-1)/$K130))*($R130*(1-$E130)+$Q130*(1-$F130))*((1+'Inputs &amp; Summary'!$D$7)^AZ$29))),((_xlfn.WEIBULL.DIST(AZ$29,$L130,$K130,FALSE)*($R130*(1-$E130)+$Q130*(1-$F130))*((1+'Inputs &amp; Summary'!$D$7)^AZ$29))))))</f>
        <v>0</v>
      </c>
      <c r="BA130" s="114">
        <f>$D130*IF(BA$29&gt;'Inputs &amp; Summary'!$D$5,0,IF(BA$29&gt;VLOOKUP($G130,Lists!$J$17:$K$21,2),IF($M130=Lists!$H$3,IF($K130&lt;1,(($S130/$K130)*((1+'Inputs &amp; Summary'!$D$7)^BA$29)),((INT(BA$29/$K130)-INT((BA$29-1)/$K130))*$S130*((1+'Inputs &amp; Summary'!$D$7)^BA$29))),(_xlfn.WEIBULL.DIST(BA$29,$L130,$K130,FALSE)*$S130*((1+'Inputs &amp; Summary'!$D$7)^BA$29))),IF($M130=Lists!$H$3,IF($K130&lt;1,((($R130*(1-$E130)+$Q130*(1-$F130))/$K130)*((1+'Inputs &amp; Summary'!$D$7)^BA$29)),((INT(BA$29/$K130)-INT((BA$29-1)/$K130))*($R130*(1-$E130)+$Q130*(1-$F130))*((1+'Inputs &amp; Summary'!$D$7)^BA$29))),((_xlfn.WEIBULL.DIST(BA$29,$L130,$K130,FALSE)*($R130*(1-$E130)+$Q130*(1-$F130))*((1+'Inputs &amp; Summary'!$D$7)^BA$29))))))</f>
        <v>0</v>
      </c>
      <c r="BB130" s="114">
        <f>$D130*IF(BB$29&gt;'Inputs &amp; Summary'!$D$5,0,IF(BB$29&gt;VLOOKUP($G130,Lists!$J$17:$K$21,2),IF($M130=Lists!$H$3,IF($K130&lt;1,(($S130/$K130)*((1+'Inputs &amp; Summary'!$D$7)^BB$29)),((INT(BB$29/$K130)-INT((BB$29-1)/$K130))*$S130*((1+'Inputs &amp; Summary'!$D$7)^BB$29))),(_xlfn.WEIBULL.DIST(BB$29,$L130,$K130,FALSE)*$S130*((1+'Inputs &amp; Summary'!$D$7)^BB$29))),IF($M130=Lists!$H$3,IF($K130&lt;1,((($R130*(1-$E130)+$Q130*(1-$F130))/$K130)*((1+'Inputs &amp; Summary'!$D$7)^BB$29)),((INT(BB$29/$K130)-INT((BB$29-1)/$K130))*($R130*(1-$E130)+$Q130*(1-$F130))*((1+'Inputs &amp; Summary'!$D$7)^BB$29))),((_xlfn.WEIBULL.DIST(BB$29,$L130,$K130,FALSE)*($R130*(1-$E130)+$Q130*(1-$F130))*((1+'Inputs &amp; Summary'!$D$7)^BB$29))))))</f>
        <v>0</v>
      </c>
      <c r="BC130" s="114">
        <f>$D130*IF(BC$29&gt;'Inputs &amp; Summary'!$D$5,0,IF(BC$29&gt;VLOOKUP($G130,Lists!$J$17:$K$21,2),IF($M130=Lists!$H$3,IF($K130&lt;1,(($S130/$K130)*((1+'Inputs &amp; Summary'!$D$7)^BC$29)),((INT(BC$29/$K130)-INT((BC$29-1)/$K130))*$S130*((1+'Inputs &amp; Summary'!$D$7)^BC$29))),(_xlfn.WEIBULL.DIST(BC$29,$L130,$K130,FALSE)*$S130*((1+'Inputs &amp; Summary'!$D$7)^BC$29))),IF($M130=Lists!$H$3,IF($K130&lt;1,((($R130*(1-$E130)+$Q130*(1-$F130))/$K130)*((1+'Inputs &amp; Summary'!$D$7)^BC$29)),((INT(BC$29/$K130)-INT((BC$29-1)/$K130))*($R130*(1-$E130)+$Q130*(1-$F130))*((1+'Inputs &amp; Summary'!$D$7)^BC$29))),((_xlfn.WEIBULL.DIST(BC$29,$L130,$K130,FALSE)*($R130*(1-$E130)+$Q130*(1-$F130))*((1+'Inputs &amp; Summary'!$D$7)^BC$29))))))</f>
        <v>0</v>
      </c>
      <c r="BD130" s="114">
        <f>$D130*IF(BD$29&gt;'Inputs &amp; Summary'!$D$5,0,IF(BD$29&gt;VLOOKUP($G130,Lists!$J$17:$K$21,2),IF($M130=Lists!$H$3,IF($K130&lt;1,(($S130/$K130)*((1+'Inputs &amp; Summary'!$D$7)^BD$29)),((INT(BD$29/$K130)-INT((BD$29-1)/$K130))*$S130*((1+'Inputs &amp; Summary'!$D$7)^BD$29))),(_xlfn.WEIBULL.DIST(BD$29,$L130,$K130,FALSE)*$S130*((1+'Inputs &amp; Summary'!$D$7)^BD$29))),IF($M130=Lists!$H$3,IF($K130&lt;1,((($R130*(1-$E130)+$Q130*(1-$F130))/$K130)*((1+'Inputs &amp; Summary'!$D$7)^BD$29)),((INT(BD$29/$K130)-INT((BD$29-1)/$K130))*($R130*(1-$E130)+$Q130*(1-$F130))*((1+'Inputs &amp; Summary'!$D$7)^BD$29))),((_xlfn.WEIBULL.DIST(BD$29,$L130,$K130,FALSE)*($R130*(1-$E130)+$Q130*(1-$F130))*((1+'Inputs &amp; Summary'!$D$7)^BD$29))))))</f>
        <v>0</v>
      </c>
      <c r="BE130" s="114">
        <f>$D130*IF(BE$29&gt;'Inputs &amp; Summary'!$D$5,0,IF(BE$29&gt;VLOOKUP($G130,Lists!$J$17:$K$21,2),IF($M130=Lists!$H$3,IF($K130&lt;1,(($S130/$K130)*((1+'Inputs &amp; Summary'!$D$7)^BE$29)),((INT(BE$29/$K130)-INT((BE$29-1)/$K130))*$S130*((1+'Inputs &amp; Summary'!$D$7)^BE$29))),(_xlfn.WEIBULL.DIST(BE$29,$L130,$K130,FALSE)*$S130*((1+'Inputs &amp; Summary'!$D$7)^BE$29))),IF($M130=Lists!$H$3,IF($K130&lt;1,((($R130*(1-$E130)+$Q130*(1-$F130))/$K130)*((1+'Inputs &amp; Summary'!$D$7)^BE$29)),((INT(BE$29/$K130)-INT((BE$29-1)/$K130))*($R130*(1-$E130)+$Q130*(1-$F130))*((1+'Inputs &amp; Summary'!$D$7)^BE$29))),((_xlfn.WEIBULL.DIST(BE$29,$L130,$K130,FALSE)*($R130*(1-$E130)+$Q130*(1-$F130))*((1+'Inputs &amp; Summary'!$D$7)^BE$29))))))</f>
        <v>0</v>
      </c>
      <c r="BF130" s="114">
        <f>$D130*IF(BF$29&gt;'Inputs &amp; Summary'!$D$5,0,IF(BF$29&gt;VLOOKUP($G130,Lists!$J$17:$K$21,2),IF($M130=Lists!$H$3,IF($K130&lt;1,(($S130/$K130)*((1+'Inputs &amp; Summary'!$D$7)^BF$29)),((INT(BF$29/$K130)-INT((BF$29-1)/$K130))*$S130*((1+'Inputs &amp; Summary'!$D$7)^BF$29))),(_xlfn.WEIBULL.DIST(BF$29,$L130,$K130,FALSE)*$S130*((1+'Inputs &amp; Summary'!$D$7)^BF$29))),IF($M130=Lists!$H$3,IF($K130&lt;1,((($R130*(1-$E130)+$Q130*(1-$F130))/$K130)*((1+'Inputs &amp; Summary'!$D$7)^BF$29)),((INT(BF$29/$K130)-INT((BF$29-1)/$K130))*($R130*(1-$E130)+$Q130*(1-$F130))*((1+'Inputs &amp; Summary'!$D$7)^BF$29))),((_xlfn.WEIBULL.DIST(BF$29,$L130,$K130,FALSE)*($R130*(1-$E130)+$Q130*(1-$F130))*((1+'Inputs &amp; Summary'!$D$7)^BF$29))))))</f>
        <v>0</v>
      </c>
      <c r="BG130" s="114">
        <f>$D130*IF(BG$29&gt;'Inputs &amp; Summary'!$D$5,0,IF(BG$29&gt;VLOOKUP($G130,Lists!$J$17:$K$21,2),IF($M130=Lists!$H$3,IF($K130&lt;1,(($S130/$K130)*((1+'Inputs &amp; Summary'!$D$7)^BG$29)),((INT(BG$29/$K130)-INT((BG$29-1)/$K130))*$S130*((1+'Inputs &amp; Summary'!$D$7)^BG$29))),(_xlfn.WEIBULL.DIST(BG$29,$L130,$K130,FALSE)*$S130*((1+'Inputs &amp; Summary'!$D$7)^BG$29))),IF($M130=Lists!$H$3,IF($K130&lt;1,((($R130*(1-$E130)+$Q130*(1-$F130))/$K130)*((1+'Inputs &amp; Summary'!$D$7)^BG$29)),((INT(BG$29/$K130)-INT((BG$29-1)/$K130))*($R130*(1-$E130)+$Q130*(1-$F130))*((1+'Inputs &amp; Summary'!$D$7)^BG$29))),((_xlfn.WEIBULL.DIST(BG$29,$L130,$K130,FALSE)*($R130*(1-$E130)+$Q130*(1-$F130))*((1+'Inputs &amp; Summary'!$D$7)^BG$29))))))</f>
        <v>0</v>
      </c>
      <c r="BH130" s="114">
        <f>$D130*IF(BH$29&gt;'Inputs &amp; Summary'!$D$5,0,IF(BH$29&gt;VLOOKUP($G130,Lists!$J$17:$K$21,2),IF($M130=Lists!$H$3,IF($K130&lt;1,(($S130/$K130)*((1+'Inputs &amp; Summary'!$D$7)^BH$29)),((INT(BH$29/$K130)-INT((BH$29-1)/$K130))*$S130*((1+'Inputs &amp; Summary'!$D$7)^BH$29))),(_xlfn.WEIBULL.DIST(BH$29,$L130,$K130,FALSE)*$S130*((1+'Inputs &amp; Summary'!$D$7)^BH$29))),IF($M130=Lists!$H$3,IF($K130&lt;1,((($R130*(1-$E130)+$Q130*(1-$F130))/$K130)*((1+'Inputs &amp; Summary'!$D$7)^BH$29)),((INT(BH$29/$K130)-INT((BH$29-1)/$K130))*($R130*(1-$E130)+$Q130*(1-$F130))*((1+'Inputs &amp; Summary'!$D$7)^BH$29))),((_xlfn.WEIBULL.DIST(BH$29,$L130,$K130,FALSE)*($R130*(1-$E130)+$Q130*(1-$F130))*((1+'Inputs &amp; Summary'!$D$7)^BH$29))))))</f>
        <v>0</v>
      </c>
      <c r="BI130" s="114">
        <f>$D130*IF(BI$29&gt;'Inputs &amp; Summary'!$D$5,0,IF(BI$29&gt;VLOOKUP($G130,Lists!$J$17:$K$21,2),IF($M130=Lists!$H$3,IF($K130&lt;1,(($S130/$K130)*((1+'Inputs &amp; Summary'!$D$7)^BI$29)),((INT(BI$29/$K130)-INT((BI$29-1)/$K130))*$S130*((1+'Inputs &amp; Summary'!$D$7)^BI$29))),(_xlfn.WEIBULL.DIST(BI$29,$L130,$K130,FALSE)*$S130*((1+'Inputs &amp; Summary'!$D$7)^BI$29))),IF($M130=Lists!$H$3,IF($K130&lt;1,((($R130*(1-$E130)+$Q130*(1-$F130))/$K130)*((1+'Inputs &amp; Summary'!$D$7)^BI$29)),((INT(BI$29/$K130)-INT((BI$29-1)/$K130))*($R130*(1-$E130)+$Q130*(1-$F130))*((1+'Inputs &amp; Summary'!$D$7)^BI$29))),((_xlfn.WEIBULL.DIST(BI$29,$L130,$K130,FALSE)*($R130*(1-$E130)+$Q130*(1-$F130))*((1+'Inputs &amp; Summary'!$D$7)^BI$29))))))</f>
        <v>0</v>
      </c>
      <c r="BJ130" s="114">
        <f>$D130*IF(BJ$29&gt;'Inputs &amp; Summary'!$D$5,0,IF(BJ$29&gt;VLOOKUP($G130,Lists!$J$17:$K$21,2),IF($M130=Lists!$H$3,IF($K130&lt;1,(($S130/$K130)*((1+'Inputs &amp; Summary'!$D$7)^BJ$29)),((INT(BJ$29/$K130)-INT((BJ$29-1)/$K130))*$S130*((1+'Inputs &amp; Summary'!$D$7)^BJ$29))),(_xlfn.WEIBULL.DIST(BJ$29,$L130,$K130,FALSE)*$S130*((1+'Inputs &amp; Summary'!$D$7)^BJ$29))),IF($M130=Lists!$H$3,IF($K130&lt;1,((($R130*(1-$E130)+$Q130*(1-$F130))/$K130)*((1+'Inputs &amp; Summary'!$D$7)^BJ$29)),((INT(BJ$29/$K130)-INT((BJ$29-1)/$K130))*($R130*(1-$E130)+$Q130*(1-$F130))*((1+'Inputs &amp; Summary'!$D$7)^BJ$29))),((_xlfn.WEIBULL.DIST(BJ$29,$L130,$K130,FALSE)*($R130*(1-$E130)+$Q130*(1-$F130))*((1+'Inputs &amp; Summary'!$D$7)^BJ$29))))))</f>
        <v>0</v>
      </c>
      <c r="BK130" s="114">
        <f>$D130*IF(BK$29&gt;'Inputs &amp; Summary'!$D$5,0,IF(BK$29&gt;VLOOKUP($G130,Lists!$J$17:$K$21,2),IF($M130=Lists!$H$3,IF($K130&lt;1,(($S130/$K130)*((1+'Inputs &amp; Summary'!$D$7)^BK$29)),((INT(BK$29/$K130)-INT((BK$29-1)/$K130))*$S130*((1+'Inputs &amp; Summary'!$D$7)^BK$29))),(_xlfn.WEIBULL.DIST(BK$29,$L130,$K130,FALSE)*$S130*((1+'Inputs &amp; Summary'!$D$7)^BK$29))),IF($M130=Lists!$H$3,IF($K130&lt;1,((($R130*(1-$E130)+$Q130*(1-$F130))/$K130)*((1+'Inputs &amp; Summary'!$D$7)^BK$29)),((INT(BK$29/$K130)-INT((BK$29-1)/$K130))*($R130*(1-$E130)+$Q130*(1-$F130))*((1+'Inputs &amp; Summary'!$D$7)^BK$29))),((_xlfn.WEIBULL.DIST(BK$29,$L130,$K130,FALSE)*($R130*(1-$E130)+$Q130*(1-$F130))*((1+'Inputs &amp; Summary'!$D$7)^BK$29))))))</f>
        <v>0</v>
      </c>
      <c r="BL130" s="114">
        <f>$D130*IF(BL$29&gt;'Inputs &amp; Summary'!$D$5,0,IF(BL$29&gt;VLOOKUP($G130,Lists!$J$17:$K$21,2),IF($M130=Lists!$H$3,IF($K130&lt;1,(($S130/$K130)*((1+'Inputs &amp; Summary'!$D$7)^BL$29)),((INT(BL$29/$K130)-INT((BL$29-1)/$K130))*$S130*((1+'Inputs &amp; Summary'!$D$7)^BL$29))),(_xlfn.WEIBULL.DIST(BL$29,$L130,$K130,FALSE)*$S130*((1+'Inputs &amp; Summary'!$D$7)^BL$29))),IF($M130=Lists!$H$3,IF($K130&lt;1,((($R130*(1-$E130)+$Q130*(1-$F130))/$K130)*((1+'Inputs &amp; Summary'!$D$7)^BL$29)),((INT(BL$29/$K130)-INT((BL$29-1)/$K130))*($R130*(1-$E130)+$Q130*(1-$F130))*((1+'Inputs &amp; Summary'!$D$7)^BL$29))),((_xlfn.WEIBULL.DIST(BL$29,$L130,$K130,FALSE)*($R130*(1-$E130)+$Q130*(1-$F130))*((1+'Inputs &amp; Summary'!$D$7)^BL$29))))))</f>
        <v>0</v>
      </c>
    </row>
    <row r="131" spans="1:64" ht="28.8" x14ac:dyDescent="0.3">
      <c r="A131" s="79" t="s">
        <v>217</v>
      </c>
      <c r="B131" s="33" t="s">
        <v>152</v>
      </c>
      <c r="C131" s="33" t="s">
        <v>17</v>
      </c>
      <c r="D131" s="68">
        <f>IF($B$21=Lists!$I$3,0,IF($B$21=Lists!$I$5,0,1))</f>
        <v>0</v>
      </c>
      <c r="E131" s="68">
        <v>1</v>
      </c>
      <c r="F131" s="68">
        <v>0</v>
      </c>
      <c r="G131" s="213" t="s">
        <v>17</v>
      </c>
      <c r="H131" s="34" t="s">
        <v>288</v>
      </c>
      <c r="I131" s="34" t="s">
        <v>99</v>
      </c>
      <c r="J131" s="33">
        <f>VLOOKUP(I131,'Labor Rates'!$A$1:$B$16,2)</f>
        <v>24.03846153846154</v>
      </c>
      <c r="K131" s="35">
        <v>20</v>
      </c>
      <c r="L131" s="35">
        <v>1</v>
      </c>
      <c r="M131" s="36" t="s">
        <v>249</v>
      </c>
      <c r="N131" s="84">
        <f>'Inputs &amp; Summary'!$D$30</f>
        <v>1</v>
      </c>
      <c r="O131" s="35">
        <v>2</v>
      </c>
      <c r="P131" s="5">
        <v>1000</v>
      </c>
      <c r="Q131" s="73">
        <f t="shared" si="21"/>
        <v>48.07692307692308</v>
      </c>
      <c r="R131" s="73">
        <f t="shared" si="22"/>
        <v>1000</v>
      </c>
      <c r="S131" s="74">
        <f t="shared" si="23"/>
        <v>0</v>
      </c>
      <c r="T131" s="88"/>
      <c r="U131" s="80"/>
      <c r="V131" s="87">
        <f t="shared" si="24"/>
        <v>0</v>
      </c>
      <c r="W131" s="87">
        <f>NPV('Inputs &amp; Summary'!$D$6,Y131:BL131)</f>
        <v>0</v>
      </c>
      <c r="X131" s="90">
        <f t="shared" si="25"/>
        <v>0</v>
      </c>
      <c r="Y131" s="114">
        <f>$D131*IF(Y$29&gt;'Inputs &amp; Summary'!$D$5,0,IF(Y$29&gt;VLOOKUP($G131,Lists!$J$17:$K$21,2),IF($M131=Lists!$H$3,IF($K131&lt;1,(($S131/$K131)*((1+'Inputs &amp; Summary'!$D$7)^Y$29)),((INT(Y$29/$K131)-INT((Y$29-1)/$K131))*$S131*((1+'Inputs &amp; Summary'!$D$7)^Y$29))),(_xlfn.WEIBULL.DIST(Y$29,$L131,$K131,FALSE)*$S131*((1+'Inputs &amp; Summary'!$D$7)^Y$29))),IF($M131=Lists!$H$3,IF($K131&lt;1,((($R131*(1-$E131)+$Q131*(1-$F131))/$K131)*((1+'Inputs &amp; Summary'!$D$7)^Y$29)),((INT(Y$29/$K131)-INT((Y$29-1)/$K131))*($R131*(1-$E131)+$Q131*(1-$F131))*((1+'Inputs &amp; Summary'!$D$7)^Y$29))),((_xlfn.WEIBULL.DIST(Y$29,$L131,$K131,FALSE)*($R131*(1-$E131)+$Q131*(1-$F131))*((1+'Inputs &amp; Summary'!$D$7)^Y$29))))))</f>
        <v>0</v>
      </c>
      <c r="Z131" s="114">
        <f>$D131*IF(Z$29&gt;'Inputs &amp; Summary'!$D$5,0,IF(Z$29&gt;VLOOKUP($G131,Lists!$J$17:$K$21,2),IF($M131=Lists!$H$3,IF($K131&lt;1,(($S131/$K131)*((1+'Inputs &amp; Summary'!$D$7)^Z$29)),((INT(Z$29/$K131)-INT((Z$29-1)/$K131))*$S131*((1+'Inputs &amp; Summary'!$D$7)^Z$29))),(_xlfn.WEIBULL.DIST(Z$29,$L131,$K131,FALSE)*$S131*((1+'Inputs &amp; Summary'!$D$7)^Z$29))),IF($M131=Lists!$H$3,IF($K131&lt;1,((($R131*(1-$E131)+$Q131*(1-$F131))/$K131)*((1+'Inputs &amp; Summary'!$D$7)^Z$29)),((INT(Z$29/$K131)-INT((Z$29-1)/$K131))*($R131*(1-$E131)+$Q131*(1-$F131))*((1+'Inputs &amp; Summary'!$D$7)^Z$29))),((_xlfn.WEIBULL.DIST(Z$29,$L131,$K131,FALSE)*($R131*(1-$E131)+$Q131*(1-$F131))*((1+'Inputs &amp; Summary'!$D$7)^Z$29))))))</f>
        <v>0</v>
      </c>
      <c r="AA131" s="114">
        <f>$D131*IF(AA$29&gt;'Inputs &amp; Summary'!$D$5,0,IF(AA$29&gt;VLOOKUP($G131,Lists!$J$17:$K$21,2),IF($M131=Lists!$H$3,IF($K131&lt;1,(($S131/$K131)*((1+'Inputs &amp; Summary'!$D$7)^AA$29)),((INT(AA$29/$K131)-INT((AA$29-1)/$K131))*$S131*((1+'Inputs &amp; Summary'!$D$7)^AA$29))),(_xlfn.WEIBULL.DIST(AA$29,$L131,$K131,FALSE)*$S131*((1+'Inputs &amp; Summary'!$D$7)^AA$29))),IF($M131=Lists!$H$3,IF($K131&lt;1,((($R131*(1-$E131)+$Q131*(1-$F131))/$K131)*((1+'Inputs &amp; Summary'!$D$7)^AA$29)),((INT(AA$29/$K131)-INT((AA$29-1)/$K131))*($R131*(1-$E131)+$Q131*(1-$F131))*((1+'Inputs &amp; Summary'!$D$7)^AA$29))),((_xlfn.WEIBULL.DIST(AA$29,$L131,$K131,FALSE)*($R131*(1-$E131)+$Q131*(1-$F131))*((1+'Inputs &amp; Summary'!$D$7)^AA$29))))))</f>
        <v>0</v>
      </c>
      <c r="AB131" s="114">
        <f>$D131*IF(AB$29&gt;'Inputs &amp; Summary'!$D$5,0,IF(AB$29&gt;VLOOKUP($G131,Lists!$J$17:$K$21,2),IF($M131=Lists!$H$3,IF($K131&lt;1,(($S131/$K131)*((1+'Inputs &amp; Summary'!$D$7)^AB$29)),((INT(AB$29/$K131)-INT((AB$29-1)/$K131))*$S131*((1+'Inputs &amp; Summary'!$D$7)^AB$29))),(_xlfn.WEIBULL.DIST(AB$29,$L131,$K131,FALSE)*$S131*((1+'Inputs &amp; Summary'!$D$7)^AB$29))),IF($M131=Lists!$H$3,IF($K131&lt;1,((($R131*(1-$E131)+$Q131*(1-$F131))/$K131)*((1+'Inputs &amp; Summary'!$D$7)^AB$29)),((INT(AB$29/$K131)-INT((AB$29-1)/$K131))*($R131*(1-$E131)+$Q131*(1-$F131))*((1+'Inputs &amp; Summary'!$D$7)^AB$29))),((_xlfn.WEIBULL.DIST(AB$29,$L131,$K131,FALSE)*($R131*(1-$E131)+$Q131*(1-$F131))*((1+'Inputs &amp; Summary'!$D$7)^AB$29))))))</f>
        <v>0</v>
      </c>
      <c r="AC131" s="114">
        <f>$D131*IF(AC$29&gt;'Inputs &amp; Summary'!$D$5,0,IF(AC$29&gt;VLOOKUP($G131,Lists!$J$17:$K$21,2),IF($M131=Lists!$H$3,IF($K131&lt;1,(($S131/$K131)*((1+'Inputs &amp; Summary'!$D$7)^AC$29)),((INT(AC$29/$K131)-INT((AC$29-1)/$K131))*$S131*((1+'Inputs &amp; Summary'!$D$7)^AC$29))),(_xlfn.WEIBULL.DIST(AC$29,$L131,$K131,FALSE)*$S131*((1+'Inputs &amp; Summary'!$D$7)^AC$29))),IF($M131=Lists!$H$3,IF($K131&lt;1,((($R131*(1-$E131)+$Q131*(1-$F131))/$K131)*((1+'Inputs &amp; Summary'!$D$7)^AC$29)),((INT(AC$29/$K131)-INT((AC$29-1)/$K131))*($R131*(1-$E131)+$Q131*(1-$F131))*((1+'Inputs &amp; Summary'!$D$7)^AC$29))),((_xlfn.WEIBULL.DIST(AC$29,$L131,$K131,FALSE)*($R131*(1-$E131)+$Q131*(1-$F131))*((1+'Inputs &amp; Summary'!$D$7)^AC$29))))))</f>
        <v>0</v>
      </c>
      <c r="AD131" s="114">
        <f>$D131*IF(AD$29&gt;'Inputs &amp; Summary'!$D$5,0,IF(AD$29&gt;VLOOKUP($G131,Lists!$J$17:$K$21,2),IF($M131=Lists!$H$3,IF($K131&lt;1,(($S131/$K131)*((1+'Inputs &amp; Summary'!$D$7)^AD$29)),((INT(AD$29/$K131)-INT((AD$29-1)/$K131))*$S131*((1+'Inputs &amp; Summary'!$D$7)^AD$29))),(_xlfn.WEIBULL.DIST(AD$29,$L131,$K131,FALSE)*$S131*((1+'Inputs &amp; Summary'!$D$7)^AD$29))),IF($M131=Lists!$H$3,IF($K131&lt;1,((($R131*(1-$E131)+$Q131*(1-$F131))/$K131)*((1+'Inputs &amp; Summary'!$D$7)^AD$29)),((INT(AD$29/$K131)-INT((AD$29-1)/$K131))*($R131*(1-$E131)+$Q131*(1-$F131))*((1+'Inputs &amp; Summary'!$D$7)^AD$29))),((_xlfn.WEIBULL.DIST(AD$29,$L131,$K131,FALSE)*($R131*(1-$E131)+$Q131*(1-$F131))*((1+'Inputs &amp; Summary'!$D$7)^AD$29))))))</f>
        <v>0</v>
      </c>
      <c r="AE131" s="114">
        <f>$D131*IF(AE$29&gt;'Inputs &amp; Summary'!$D$5,0,IF(AE$29&gt;VLOOKUP($G131,Lists!$J$17:$K$21,2),IF($M131=Lists!$H$3,IF($K131&lt;1,(($S131/$K131)*((1+'Inputs &amp; Summary'!$D$7)^AE$29)),((INT(AE$29/$K131)-INT((AE$29-1)/$K131))*$S131*((1+'Inputs &amp; Summary'!$D$7)^AE$29))),(_xlfn.WEIBULL.DIST(AE$29,$L131,$K131,FALSE)*$S131*((1+'Inputs &amp; Summary'!$D$7)^AE$29))),IF($M131=Lists!$H$3,IF($K131&lt;1,((($R131*(1-$E131)+$Q131*(1-$F131))/$K131)*((1+'Inputs &amp; Summary'!$D$7)^AE$29)),((INT(AE$29/$K131)-INT((AE$29-1)/$K131))*($R131*(1-$E131)+$Q131*(1-$F131))*((1+'Inputs &amp; Summary'!$D$7)^AE$29))),((_xlfn.WEIBULL.DIST(AE$29,$L131,$K131,FALSE)*($R131*(1-$E131)+$Q131*(1-$F131))*((1+'Inputs &amp; Summary'!$D$7)^AE$29))))))</f>
        <v>0</v>
      </c>
      <c r="AF131" s="114">
        <f>$D131*IF(AF$29&gt;'Inputs &amp; Summary'!$D$5,0,IF(AF$29&gt;VLOOKUP($G131,Lists!$J$17:$K$21,2),IF($M131=Lists!$H$3,IF($K131&lt;1,(($S131/$K131)*((1+'Inputs &amp; Summary'!$D$7)^AF$29)),((INT(AF$29/$K131)-INT((AF$29-1)/$K131))*$S131*((1+'Inputs &amp; Summary'!$D$7)^AF$29))),(_xlfn.WEIBULL.DIST(AF$29,$L131,$K131,FALSE)*$S131*((1+'Inputs &amp; Summary'!$D$7)^AF$29))),IF($M131=Lists!$H$3,IF($K131&lt;1,((($R131*(1-$E131)+$Q131*(1-$F131))/$K131)*((1+'Inputs &amp; Summary'!$D$7)^AF$29)),((INT(AF$29/$K131)-INT((AF$29-1)/$K131))*($R131*(1-$E131)+$Q131*(1-$F131))*((1+'Inputs &amp; Summary'!$D$7)^AF$29))),((_xlfn.WEIBULL.DIST(AF$29,$L131,$K131,FALSE)*($R131*(1-$E131)+$Q131*(1-$F131))*((1+'Inputs &amp; Summary'!$D$7)^AF$29))))))</f>
        <v>0</v>
      </c>
      <c r="AG131" s="114">
        <f>$D131*IF(AG$29&gt;'Inputs &amp; Summary'!$D$5,0,IF(AG$29&gt;VLOOKUP($G131,Lists!$J$17:$K$21,2),IF($M131=Lists!$H$3,IF($K131&lt;1,(($S131/$K131)*((1+'Inputs &amp; Summary'!$D$7)^AG$29)),((INT(AG$29/$K131)-INT((AG$29-1)/$K131))*$S131*((1+'Inputs &amp; Summary'!$D$7)^AG$29))),(_xlfn.WEIBULL.DIST(AG$29,$L131,$K131,FALSE)*$S131*((1+'Inputs &amp; Summary'!$D$7)^AG$29))),IF($M131=Lists!$H$3,IF($K131&lt;1,((($R131*(1-$E131)+$Q131*(1-$F131))/$K131)*((1+'Inputs &amp; Summary'!$D$7)^AG$29)),((INT(AG$29/$K131)-INT((AG$29-1)/$K131))*($R131*(1-$E131)+$Q131*(1-$F131))*((1+'Inputs &amp; Summary'!$D$7)^AG$29))),((_xlfn.WEIBULL.DIST(AG$29,$L131,$K131,FALSE)*($R131*(1-$E131)+$Q131*(1-$F131))*((1+'Inputs &amp; Summary'!$D$7)^AG$29))))))</f>
        <v>0</v>
      </c>
      <c r="AH131" s="114">
        <f>$D131*IF(AH$29&gt;'Inputs &amp; Summary'!$D$5,0,IF(AH$29&gt;VLOOKUP($G131,Lists!$J$17:$K$21,2),IF($M131=Lists!$H$3,IF($K131&lt;1,(($S131/$K131)*((1+'Inputs &amp; Summary'!$D$7)^AH$29)),((INT(AH$29/$K131)-INT((AH$29-1)/$K131))*$S131*((1+'Inputs &amp; Summary'!$D$7)^AH$29))),(_xlfn.WEIBULL.DIST(AH$29,$L131,$K131,FALSE)*$S131*((1+'Inputs &amp; Summary'!$D$7)^AH$29))),IF($M131=Lists!$H$3,IF($K131&lt;1,((($R131*(1-$E131)+$Q131*(1-$F131))/$K131)*((1+'Inputs &amp; Summary'!$D$7)^AH$29)),((INT(AH$29/$K131)-INT((AH$29-1)/$K131))*($R131*(1-$E131)+$Q131*(1-$F131))*((1+'Inputs &amp; Summary'!$D$7)^AH$29))),((_xlfn.WEIBULL.DIST(AH$29,$L131,$K131,FALSE)*($R131*(1-$E131)+$Q131*(1-$F131))*((1+'Inputs &amp; Summary'!$D$7)^AH$29))))))</f>
        <v>0</v>
      </c>
      <c r="AI131" s="114">
        <f>$D131*IF(AI$29&gt;'Inputs &amp; Summary'!$D$5,0,IF(AI$29&gt;VLOOKUP($G131,Lists!$J$17:$K$21,2),IF($M131=Lists!$H$3,IF($K131&lt;1,(($S131/$K131)*((1+'Inputs &amp; Summary'!$D$7)^AI$29)),((INT(AI$29/$K131)-INT((AI$29-1)/$K131))*$S131*((1+'Inputs &amp; Summary'!$D$7)^AI$29))),(_xlfn.WEIBULL.DIST(AI$29,$L131,$K131,FALSE)*$S131*((1+'Inputs &amp; Summary'!$D$7)^AI$29))),IF($M131=Lists!$H$3,IF($K131&lt;1,((($R131*(1-$E131)+$Q131*(1-$F131))/$K131)*((1+'Inputs &amp; Summary'!$D$7)^AI$29)),((INT(AI$29/$K131)-INT((AI$29-1)/$K131))*($R131*(1-$E131)+$Q131*(1-$F131))*((1+'Inputs &amp; Summary'!$D$7)^AI$29))),((_xlfn.WEIBULL.DIST(AI$29,$L131,$K131,FALSE)*($R131*(1-$E131)+$Q131*(1-$F131))*((1+'Inputs &amp; Summary'!$D$7)^AI$29))))))</f>
        <v>0</v>
      </c>
      <c r="AJ131" s="114">
        <f>$D131*IF(AJ$29&gt;'Inputs &amp; Summary'!$D$5,0,IF(AJ$29&gt;VLOOKUP($G131,Lists!$J$17:$K$21,2),IF($M131=Lists!$H$3,IF($K131&lt;1,(($S131/$K131)*((1+'Inputs &amp; Summary'!$D$7)^AJ$29)),((INT(AJ$29/$K131)-INT((AJ$29-1)/$K131))*$S131*((1+'Inputs &amp; Summary'!$D$7)^AJ$29))),(_xlfn.WEIBULL.DIST(AJ$29,$L131,$K131,FALSE)*$S131*((1+'Inputs &amp; Summary'!$D$7)^AJ$29))),IF($M131=Lists!$H$3,IF($K131&lt;1,((($R131*(1-$E131)+$Q131*(1-$F131))/$K131)*((1+'Inputs &amp; Summary'!$D$7)^AJ$29)),((INT(AJ$29/$K131)-INT((AJ$29-1)/$K131))*($R131*(1-$E131)+$Q131*(1-$F131))*((1+'Inputs &amp; Summary'!$D$7)^AJ$29))),((_xlfn.WEIBULL.DIST(AJ$29,$L131,$K131,FALSE)*($R131*(1-$E131)+$Q131*(1-$F131))*((1+'Inputs &amp; Summary'!$D$7)^AJ$29))))))</f>
        <v>0</v>
      </c>
      <c r="AK131" s="114">
        <f>$D131*IF(AK$29&gt;'Inputs &amp; Summary'!$D$5,0,IF(AK$29&gt;VLOOKUP($G131,Lists!$J$17:$K$21,2),IF($M131=Lists!$H$3,IF($K131&lt;1,(($S131/$K131)*((1+'Inputs &amp; Summary'!$D$7)^AK$29)),((INT(AK$29/$K131)-INT((AK$29-1)/$K131))*$S131*((1+'Inputs &amp; Summary'!$D$7)^AK$29))),(_xlfn.WEIBULL.DIST(AK$29,$L131,$K131,FALSE)*$S131*((1+'Inputs &amp; Summary'!$D$7)^AK$29))),IF($M131=Lists!$H$3,IF($K131&lt;1,((($R131*(1-$E131)+$Q131*(1-$F131))/$K131)*((1+'Inputs &amp; Summary'!$D$7)^AK$29)),((INT(AK$29/$K131)-INT((AK$29-1)/$K131))*($R131*(1-$E131)+$Q131*(1-$F131))*((1+'Inputs &amp; Summary'!$D$7)^AK$29))),((_xlfn.WEIBULL.DIST(AK$29,$L131,$K131,FALSE)*($R131*(1-$E131)+$Q131*(1-$F131))*((1+'Inputs &amp; Summary'!$D$7)^AK$29))))))</f>
        <v>0</v>
      </c>
      <c r="AL131" s="114">
        <f>$D131*IF(AL$29&gt;'Inputs &amp; Summary'!$D$5,0,IF(AL$29&gt;VLOOKUP($G131,Lists!$J$17:$K$21,2),IF($M131=Lists!$H$3,IF($K131&lt;1,(($S131/$K131)*((1+'Inputs &amp; Summary'!$D$7)^AL$29)),((INT(AL$29/$K131)-INT((AL$29-1)/$K131))*$S131*((1+'Inputs &amp; Summary'!$D$7)^AL$29))),(_xlfn.WEIBULL.DIST(AL$29,$L131,$K131,FALSE)*$S131*((1+'Inputs &amp; Summary'!$D$7)^AL$29))),IF($M131=Lists!$H$3,IF($K131&lt;1,((($R131*(1-$E131)+$Q131*(1-$F131))/$K131)*((1+'Inputs &amp; Summary'!$D$7)^AL$29)),((INT(AL$29/$K131)-INT((AL$29-1)/$K131))*($R131*(1-$E131)+$Q131*(1-$F131))*((1+'Inputs &amp; Summary'!$D$7)^AL$29))),((_xlfn.WEIBULL.DIST(AL$29,$L131,$K131,FALSE)*($R131*(1-$E131)+$Q131*(1-$F131))*((1+'Inputs &amp; Summary'!$D$7)^AL$29))))))</f>
        <v>0</v>
      </c>
      <c r="AM131" s="114">
        <f>$D131*IF(AM$29&gt;'Inputs &amp; Summary'!$D$5,0,IF(AM$29&gt;VLOOKUP($G131,Lists!$J$17:$K$21,2),IF($M131=Lists!$H$3,IF($K131&lt;1,(($S131/$K131)*((1+'Inputs &amp; Summary'!$D$7)^AM$29)),((INT(AM$29/$K131)-INT((AM$29-1)/$K131))*$S131*((1+'Inputs &amp; Summary'!$D$7)^AM$29))),(_xlfn.WEIBULL.DIST(AM$29,$L131,$K131,FALSE)*$S131*((1+'Inputs &amp; Summary'!$D$7)^AM$29))),IF($M131=Lists!$H$3,IF($K131&lt;1,((($R131*(1-$E131)+$Q131*(1-$F131))/$K131)*((1+'Inputs &amp; Summary'!$D$7)^AM$29)),((INT(AM$29/$K131)-INT((AM$29-1)/$K131))*($R131*(1-$E131)+$Q131*(1-$F131))*((1+'Inputs &amp; Summary'!$D$7)^AM$29))),((_xlfn.WEIBULL.DIST(AM$29,$L131,$K131,FALSE)*($R131*(1-$E131)+$Q131*(1-$F131))*((1+'Inputs &amp; Summary'!$D$7)^AM$29))))))</f>
        <v>0</v>
      </c>
      <c r="AN131" s="114">
        <f>$D131*IF(AN$29&gt;'Inputs &amp; Summary'!$D$5,0,IF(AN$29&gt;VLOOKUP($G131,Lists!$J$17:$K$21,2),IF($M131=Lists!$H$3,IF($K131&lt;1,(($S131/$K131)*((1+'Inputs &amp; Summary'!$D$7)^AN$29)),((INT(AN$29/$K131)-INT((AN$29-1)/$K131))*$S131*((1+'Inputs &amp; Summary'!$D$7)^AN$29))),(_xlfn.WEIBULL.DIST(AN$29,$L131,$K131,FALSE)*$S131*((1+'Inputs &amp; Summary'!$D$7)^AN$29))),IF($M131=Lists!$H$3,IF($K131&lt;1,((($R131*(1-$E131)+$Q131*(1-$F131))/$K131)*((1+'Inputs &amp; Summary'!$D$7)^AN$29)),((INT(AN$29/$K131)-INT((AN$29-1)/$K131))*($R131*(1-$E131)+$Q131*(1-$F131))*((1+'Inputs &amp; Summary'!$D$7)^AN$29))),((_xlfn.WEIBULL.DIST(AN$29,$L131,$K131,FALSE)*($R131*(1-$E131)+$Q131*(1-$F131))*((1+'Inputs &amp; Summary'!$D$7)^AN$29))))))</f>
        <v>0</v>
      </c>
      <c r="AO131" s="114">
        <f>$D131*IF(AO$29&gt;'Inputs &amp; Summary'!$D$5,0,IF(AO$29&gt;VLOOKUP($G131,Lists!$J$17:$K$21,2),IF($M131=Lists!$H$3,IF($K131&lt;1,(($S131/$K131)*((1+'Inputs &amp; Summary'!$D$7)^AO$29)),((INT(AO$29/$K131)-INT((AO$29-1)/$K131))*$S131*((1+'Inputs &amp; Summary'!$D$7)^AO$29))),(_xlfn.WEIBULL.DIST(AO$29,$L131,$K131,FALSE)*$S131*((1+'Inputs &amp; Summary'!$D$7)^AO$29))),IF($M131=Lists!$H$3,IF($K131&lt;1,((($R131*(1-$E131)+$Q131*(1-$F131))/$K131)*((1+'Inputs &amp; Summary'!$D$7)^AO$29)),((INT(AO$29/$K131)-INT((AO$29-1)/$K131))*($R131*(1-$E131)+$Q131*(1-$F131))*((1+'Inputs &amp; Summary'!$D$7)^AO$29))),((_xlfn.WEIBULL.DIST(AO$29,$L131,$K131,FALSE)*($R131*(1-$E131)+$Q131*(1-$F131))*((1+'Inputs &amp; Summary'!$D$7)^AO$29))))))</f>
        <v>0</v>
      </c>
      <c r="AP131" s="114">
        <f>$D131*IF(AP$29&gt;'Inputs &amp; Summary'!$D$5,0,IF(AP$29&gt;VLOOKUP($G131,Lists!$J$17:$K$21,2),IF($M131=Lists!$H$3,IF($K131&lt;1,(($S131/$K131)*((1+'Inputs &amp; Summary'!$D$7)^AP$29)),((INT(AP$29/$K131)-INT((AP$29-1)/$K131))*$S131*((1+'Inputs &amp; Summary'!$D$7)^AP$29))),(_xlfn.WEIBULL.DIST(AP$29,$L131,$K131,FALSE)*$S131*((1+'Inputs &amp; Summary'!$D$7)^AP$29))),IF($M131=Lists!$H$3,IF($K131&lt;1,((($R131*(1-$E131)+$Q131*(1-$F131))/$K131)*((1+'Inputs &amp; Summary'!$D$7)^AP$29)),((INT(AP$29/$K131)-INT((AP$29-1)/$K131))*($R131*(1-$E131)+$Q131*(1-$F131))*((1+'Inputs &amp; Summary'!$D$7)^AP$29))),((_xlfn.WEIBULL.DIST(AP$29,$L131,$K131,FALSE)*($R131*(1-$E131)+$Q131*(1-$F131))*((1+'Inputs &amp; Summary'!$D$7)^AP$29))))))</f>
        <v>0</v>
      </c>
      <c r="AQ131" s="114">
        <f>$D131*IF(AQ$29&gt;'Inputs &amp; Summary'!$D$5,0,IF(AQ$29&gt;VLOOKUP($G131,Lists!$J$17:$K$21,2),IF($M131=Lists!$H$3,IF($K131&lt;1,(($S131/$K131)*((1+'Inputs &amp; Summary'!$D$7)^AQ$29)),((INT(AQ$29/$K131)-INT((AQ$29-1)/$K131))*$S131*((1+'Inputs &amp; Summary'!$D$7)^AQ$29))),(_xlfn.WEIBULL.DIST(AQ$29,$L131,$K131,FALSE)*$S131*((1+'Inputs &amp; Summary'!$D$7)^AQ$29))),IF($M131=Lists!$H$3,IF($K131&lt;1,((($R131*(1-$E131)+$Q131*(1-$F131))/$K131)*((1+'Inputs &amp; Summary'!$D$7)^AQ$29)),((INT(AQ$29/$K131)-INT((AQ$29-1)/$K131))*($R131*(1-$E131)+$Q131*(1-$F131))*((1+'Inputs &amp; Summary'!$D$7)^AQ$29))),((_xlfn.WEIBULL.DIST(AQ$29,$L131,$K131,FALSE)*($R131*(1-$E131)+$Q131*(1-$F131))*((1+'Inputs &amp; Summary'!$D$7)^AQ$29))))))</f>
        <v>0</v>
      </c>
      <c r="AR131" s="114">
        <f>$D131*IF(AR$29&gt;'Inputs &amp; Summary'!$D$5,0,IF(AR$29&gt;VLOOKUP($G131,Lists!$J$17:$K$21,2),IF($M131=Lists!$H$3,IF($K131&lt;1,(($S131/$K131)*((1+'Inputs &amp; Summary'!$D$7)^AR$29)),((INT(AR$29/$K131)-INT((AR$29-1)/$K131))*$S131*((1+'Inputs &amp; Summary'!$D$7)^AR$29))),(_xlfn.WEIBULL.DIST(AR$29,$L131,$K131,FALSE)*$S131*((1+'Inputs &amp; Summary'!$D$7)^AR$29))),IF($M131=Lists!$H$3,IF($K131&lt;1,((($R131*(1-$E131)+$Q131*(1-$F131))/$K131)*((1+'Inputs &amp; Summary'!$D$7)^AR$29)),((INT(AR$29/$K131)-INT((AR$29-1)/$K131))*($R131*(1-$E131)+$Q131*(1-$F131))*((1+'Inputs &amp; Summary'!$D$7)^AR$29))),((_xlfn.WEIBULL.DIST(AR$29,$L131,$K131,FALSE)*($R131*(1-$E131)+$Q131*(1-$F131))*((1+'Inputs &amp; Summary'!$D$7)^AR$29))))))</f>
        <v>0</v>
      </c>
      <c r="AS131" s="114">
        <f>$D131*IF(AS$29&gt;'Inputs &amp; Summary'!$D$5,0,IF(AS$29&gt;VLOOKUP($G131,Lists!$J$17:$K$21,2),IF($M131=Lists!$H$3,IF($K131&lt;1,(($S131/$K131)*((1+'Inputs &amp; Summary'!$D$7)^AS$29)),((INT(AS$29/$K131)-INT((AS$29-1)/$K131))*$S131*((1+'Inputs &amp; Summary'!$D$7)^AS$29))),(_xlfn.WEIBULL.DIST(AS$29,$L131,$K131,FALSE)*$S131*((1+'Inputs &amp; Summary'!$D$7)^AS$29))),IF($M131=Lists!$H$3,IF($K131&lt;1,((($R131*(1-$E131)+$Q131*(1-$F131))/$K131)*((1+'Inputs &amp; Summary'!$D$7)^AS$29)),((INT(AS$29/$K131)-INT((AS$29-1)/$K131))*($R131*(1-$E131)+$Q131*(1-$F131))*((1+'Inputs &amp; Summary'!$D$7)^AS$29))),((_xlfn.WEIBULL.DIST(AS$29,$L131,$K131,FALSE)*($R131*(1-$E131)+$Q131*(1-$F131))*((1+'Inputs &amp; Summary'!$D$7)^AS$29))))))</f>
        <v>0</v>
      </c>
      <c r="AT131" s="114">
        <f>$D131*IF(AT$29&gt;'Inputs &amp; Summary'!$D$5,0,IF(AT$29&gt;VLOOKUP($G131,Lists!$J$17:$K$21,2),IF($M131=Lists!$H$3,IF($K131&lt;1,(($S131/$K131)*((1+'Inputs &amp; Summary'!$D$7)^AT$29)),((INT(AT$29/$K131)-INT((AT$29-1)/$K131))*$S131*((1+'Inputs &amp; Summary'!$D$7)^AT$29))),(_xlfn.WEIBULL.DIST(AT$29,$L131,$K131,FALSE)*$S131*((1+'Inputs &amp; Summary'!$D$7)^AT$29))),IF($M131=Lists!$H$3,IF($K131&lt;1,((($R131*(1-$E131)+$Q131*(1-$F131))/$K131)*((1+'Inputs &amp; Summary'!$D$7)^AT$29)),((INT(AT$29/$K131)-INT((AT$29-1)/$K131))*($R131*(1-$E131)+$Q131*(1-$F131))*((1+'Inputs &amp; Summary'!$D$7)^AT$29))),((_xlfn.WEIBULL.DIST(AT$29,$L131,$K131,FALSE)*($R131*(1-$E131)+$Q131*(1-$F131))*((1+'Inputs &amp; Summary'!$D$7)^AT$29))))))</f>
        <v>0</v>
      </c>
      <c r="AU131" s="114">
        <f>$D131*IF(AU$29&gt;'Inputs &amp; Summary'!$D$5,0,IF(AU$29&gt;VLOOKUP($G131,Lists!$J$17:$K$21,2),IF($M131=Lists!$H$3,IF($K131&lt;1,(($S131/$K131)*((1+'Inputs &amp; Summary'!$D$7)^AU$29)),((INT(AU$29/$K131)-INT((AU$29-1)/$K131))*$S131*((1+'Inputs &amp; Summary'!$D$7)^AU$29))),(_xlfn.WEIBULL.DIST(AU$29,$L131,$K131,FALSE)*$S131*((1+'Inputs &amp; Summary'!$D$7)^AU$29))),IF($M131=Lists!$H$3,IF($K131&lt;1,((($R131*(1-$E131)+$Q131*(1-$F131))/$K131)*((1+'Inputs &amp; Summary'!$D$7)^AU$29)),((INT(AU$29/$K131)-INT((AU$29-1)/$K131))*($R131*(1-$E131)+$Q131*(1-$F131))*((1+'Inputs &amp; Summary'!$D$7)^AU$29))),((_xlfn.WEIBULL.DIST(AU$29,$L131,$K131,FALSE)*($R131*(1-$E131)+$Q131*(1-$F131))*((1+'Inputs &amp; Summary'!$D$7)^AU$29))))))</f>
        <v>0</v>
      </c>
      <c r="AV131" s="114">
        <f>$D131*IF(AV$29&gt;'Inputs &amp; Summary'!$D$5,0,IF(AV$29&gt;VLOOKUP($G131,Lists!$J$17:$K$21,2),IF($M131=Lists!$H$3,IF($K131&lt;1,(($S131/$K131)*((1+'Inputs &amp; Summary'!$D$7)^AV$29)),((INT(AV$29/$K131)-INT((AV$29-1)/$K131))*$S131*((1+'Inputs &amp; Summary'!$D$7)^AV$29))),(_xlfn.WEIBULL.DIST(AV$29,$L131,$K131,FALSE)*$S131*((1+'Inputs &amp; Summary'!$D$7)^AV$29))),IF($M131=Lists!$H$3,IF($K131&lt;1,((($R131*(1-$E131)+$Q131*(1-$F131))/$K131)*((1+'Inputs &amp; Summary'!$D$7)^AV$29)),((INT(AV$29/$K131)-INT((AV$29-1)/$K131))*($R131*(1-$E131)+$Q131*(1-$F131))*((1+'Inputs &amp; Summary'!$D$7)^AV$29))),((_xlfn.WEIBULL.DIST(AV$29,$L131,$K131,FALSE)*($R131*(1-$E131)+$Q131*(1-$F131))*((1+'Inputs &amp; Summary'!$D$7)^AV$29))))))</f>
        <v>0</v>
      </c>
      <c r="AW131" s="114">
        <f>$D131*IF(AW$29&gt;'Inputs &amp; Summary'!$D$5,0,IF(AW$29&gt;VLOOKUP($G131,Lists!$J$17:$K$21,2),IF($M131=Lists!$H$3,IF($K131&lt;1,(($S131/$K131)*((1+'Inputs &amp; Summary'!$D$7)^AW$29)),((INT(AW$29/$K131)-INT((AW$29-1)/$K131))*$S131*((1+'Inputs &amp; Summary'!$D$7)^AW$29))),(_xlfn.WEIBULL.DIST(AW$29,$L131,$K131,FALSE)*$S131*((1+'Inputs &amp; Summary'!$D$7)^AW$29))),IF($M131=Lists!$H$3,IF($K131&lt;1,((($R131*(1-$E131)+$Q131*(1-$F131))/$K131)*((1+'Inputs &amp; Summary'!$D$7)^AW$29)),((INT(AW$29/$K131)-INT((AW$29-1)/$K131))*($R131*(1-$E131)+$Q131*(1-$F131))*((1+'Inputs &amp; Summary'!$D$7)^AW$29))),((_xlfn.WEIBULL.DIST(AW$29,$L131,$K131,FALSE)*($R131*(1-$E131)+$Q131*(1-$F131))*((1+'Inputs &amp; Summary'!$D$7)^AW$29))))))</f>
        <v>0</v>
      </c>
      <c r="AX131" s="114">
        <f>$D131*IF(AX$29&gt;'Inputs &amp; Summary'!$D$5,0,IF(AX$29&gt;VLOOKUP($G131,Lists!$J$17:$K$21,2),IF($M131=Lists!$H$3,IF($K131&lt;1,(($S131/$K131)*((1+'Inputs &amp; Summary'!$D$7)^AX$29)),((INT(AX$29/$K131)-INT((AX$29-1)/$K131))*$S131*((1+'Inputs &amp; Summary'!$D$7)^AX$29))),(_xlfn.WEIBULL.DIST(AX$29,$L131,$K131,FALSE)*$S131*((1+'Inputs &amp; Summary'!$D$7)^AX$29))),IF($M131=Lists!$H$3,IF($K131&lt;1,((($R131*(1-$E131)+$Q131*(1-$F131))/$K131)*((1+'Inputs &amp; Summary'!$D$7)^AX$29)),((INT(AX$29/$K131)-INT((AX$29-1)/$K131))*($R131*(1-$E131)+$Q131*(1-$F131))*((1+'Inputs &amp; Summary'!$D$7)^AX$29))),((_xlfn.WEIBULL.DIST(AX$29,$L131,$K131,FALSE)*($R131*(1-$E131)+$Q131*(1-$F131))*((1+'Inputs &amp; Summary'!$D$7)^AX$29))))))</f>
        <v>0</v>
      </c>
      <c r="AY131" s="114">
        <f>$D131*IF(AY$29&gt;'Inputs &amp; Summary'!$D$5,0,IF(AY$29&gt;VLOOKUP($G131,Lists!$J$17:$K$21,2),IF($M131=Lists!$H$3,IF($K131&lt;1,(($S131/$K131)*((1+'Inputs &amp; Summary'!$D$7)^AY$29)),((INT(AY$29/$K131)-INT((AY$29-1)/$K131))*$S131*((1+'Inputs &amp; Summary'!$D$7)^AY$29))),(_xlfn.WEIBULL.DIST(AY$29,$L131,$K131,FALSE)*$S131*((1+'Inputs &amp; Summary'!$D$7)^AY$29))),IF($M131=Lists!$H$3,IF($K131&lt;1,((($R131*(1-$E131)+$Q131*(1-$F131))/$K131)*((1+'Inputs &amp; Summary'!$D$7)^AY$29)),((INT(AY$29/$K131)-INT((AY$29-1)/$K131))*($R131*(1-$E131)+$Q131*(1-$F131))*((1+'Inputs &amp; Summary'!$D$7)^AY$29))),((_xlfn.WEIBULL.DIST(AY$29,$L131,$K131,FALSE)*($R131*(1-$E131)+$Q131*(1-$F131))*((1+'Inputs &amp; Summary'!$D$7)^AY$29))))))</f>
        <v>0</v>
      </c>
      <c r="AZ131" s="114">
        <f>$D131*IF(AZ$29&gt;'Inputs &amp; Summary'!$D$5,0,IF(AZ$29&gt;VLOOKUP($G131,Lists!$J$17:$K$21,2),IF($M131=Lists!$H$3,IF($K131&lt;1,(($S131/$K131)*((1+'Inputs &amp; Summary'!$D$7)^AZ$29)),((INT(AZ$29/$K131)-INT((AZ$29-1)/$K131))*$S131*((1+'Inputs &amp; Summary'!$D$7)^AZ$29))),(_xlfn.WEIBULL.DIST(AZ$29,$L131,$K131,FALSE)*$S131*((1+'Inputs &amp; Summary'!$D$7)^AZ$29))),IF($M131=Lists!$H$3,IF($K131&lt;1,((($R131*(1-$E131)+$Q131*(1-$F131))/$K131)*((1+'Inputs &amp; Summary'!$D$7)^AZ$29)),((INT(AZ$29/$K131)-INT((AZ$29-1)/$K131))*($R131*(1-$E131)+$Q131*(1-$F131))*((1+'Inputs &amp; Summary'!$D$7)^AZ$29))),((_xlfn.WEIBULL.DIST(AZ$29,$L131,$K131,FALSE)*($R131*(1-$E131)+$Q131*(1-$F131))*((1+'Inputs &amp; Summary'!$D$7)^AZ$29))))))</f>
        <v>0</v>
      </c>
      <c r="BA131" s="114">
        <f>$D131*IF(BA$29&gt;'Inputs &amp; Summary'!$D$5,0,IF(BA$29&gt;VLOOKUP($G131,Lists!$J$17:$K$21,2),IF($M131=Lists!$H$3,IF($K131&lt;1,(($S131/$K131)*((1+'Inputs &amp; Summary'!$D$7)^BA$29)),((INT(BA$29/$K131)-INT((BA$29-1)/$K131))*$S131*((1+'Inputs &amp; Summary'!$D$7)^BA$29))),(_xlfn.WEIBULL.DIST(BA$29,$L131,$K131,FALSE)*$S131*((1+'Inputs &amp; Summary'!$D$7)^BA$29))),IF($M131=Lists!$H$3,IF($K131&lt;1,((($R131*(1-$E131)+$Q131*(1-$F131))/$K131)*((1+'Inputs &amp; Summary'!$D$7)^BA$29)),((INT(BA$29/$K131)-INT((BA$29-1)/$K131))*($R131*(1-$E131)+$Q131*(1-$F131))*((1+'Inputs &amp; Summary'!$D$7)^BA$29))),((_xlfn.WEIBULL.DIST(BA$29,$L131,$K131,FALSE)*($R131*(1-$E131)+$Q131*(1-$F131))*((1+'Inputs &amp; Summary'!$D$7)^BA$29))))))</f>
        <v>0</v>
      </c>
      <c r="BB131" s="114">
        <f>$D131*IF(BB$29&gt;'Inputs &amp; Summary'!$D$5,0,IF(BB$29&gt;VLOOKUP($G131,Lists!$J$17:$K$21,2),IF($M131=Lists!$H$3,IF($K131&lt;1,(($S131/$K131)*((1+'Inputs &amp; Summary'!$D$7)^BB$29)),((INT(BB$29/$K131)-INT((BB$29-1)/$K131))*$S131*((1+'Inputs &amp; Summary'!$D$7)^BB$29))),(_xlfn.WEIBULL.DIST(BB$29,$L131,$K131,FALSE)*$S131*((1+'Inputs &amp; Summary'!$D$7)^BB$29))),IF($M131=Lists!$H$3,IF($K131&lt;1,((($R131*(1-$E131)+$Q131*(1-$F131))/$K131)*((1+'Inputs &amp; Summary'!$D$7)^BB$29)),((INT(BB$29/$K131)-INT((BB$29-1)/$K131))*($R131*(1-$E131)+$Q131*(1-$F131))*((1+'Inputs &amp; Summary'!$D$7)^BB$29))),((_xlfn.WEIBULL.DIST(BB$29,$L131,$K131,FALSE)*($R131*(1-$E131)+$Q131*(1-$F131))*((1+'Inputs &amp; Summary'!$D$7)^BB$29))))))</f>
        <v>0</v>
      </c>
      <c r="BC131" s="114">
        <f>$D131*IF(BC$29&gt;'Inputs &amp; Summary'!$D$5,0,IF(BC$29&gt;VLOOKUP($G131,Lists!$J$17:$K$21,2),IF($M131=Lists!$H$3,IF($K131&lt;1,(($S131/$K131)*((1+'Inputs &amp; Summary'!$D$7)^BC$29)),((INT(BC$29/$K131)-INT((BC$29-1)/$K131))*$S131*((1+'Inputs &amp; Summary'!$D$7)^BC$29))),(_xlfn.WEIBULL.DIST(BC$29,$L131,$K131,FALSE)*$S131*((1+'Inputs &amp; Summary'!$D$7)^BC$29))),IF($M131=Lists!$H$3,IF($K131&lt;1,((($R131*(1-$E131)+$Q131*(1-$F131))/$K131)*((1+'Inputs &amp; Summary'!$D$7)^BC$29)),((INT(BC$29/$K131)-INT((BC$29-1)/$K131))*($R131*(1-$E131)+$Q131*(1-$F131))*((1+'Inputs &amp; Summary'!$D$7)^BC$29))),((_xlfn.WEIBULL.DIST(BC$29,$L131,$K131,FALSE)*($R131*(1-$E131)+$Q131*(1-$F131))*((1+'Inputs &amp; Summary'!$D$7)^BC$29))))))</f>
        <v>0</v>
      </c>
      <c r="BD131" s="114">
        <f>$D131*IF(BD$29&gt;'Inputs &amp; Summary'!$D$5,0,IF(BD$29&gt;VLOOKUP($G131,Lists!$J$17:$K$21,2),IF($M131=Lists!$H$3,IF($K131&lt;1,(($S131/$K131)*((1+'Inputs &amp; Summary'!$D$7)^BD$29)),((INT(BD$29/$K131)-INT((BD$29-1)/$K131))*$S131*((1+'Inputs &amp; Summary'!$D$7)^BD$29))),(_xlfn.WEIBULL.DIST(BD$29,$L131,$K131,FALSE)*$S131*((1+'Inputs &amp; Summary'!$D$7)^BD$29))),IF($M131=Lists!$H$3,IF($K131&lt;1,((($R131*(1-$E131)+$Q131*(1-$F131))/$K131)*((1+'Inputs &amp; Summary'!$D$7)^BD$29)),((INT(BD$29/$K131)-INT((BD$29-1)/$K131))*($R131*(1-$E131)+$Q131*(1-$F131))*((1+'Inputs &amp; Summary'!$D$7)^BD$29))),((_xlfn.WEIBULL.DIST(BD$29,$L131,$K131,FALSE)*($R131*(1-$E131)+$Q131*(1-$F131))*((1+'Inputs &amp; Summary'!$D$7)^BD$29))))))</f>
        <v>0</v>
      </c>
      <c r="BE131" s="114">
        <f>$D131*IF(BE$29&gt;'Inputs &amp; Summary'!$D$5,0,IF(BE$29&gt;VLOOKUP($G131,Lists!$J$17:$K$21,2),IF($M131=Lists!$H$3,IF($K131&lt;1,(($S131/$K131)*((1+'Inputs &amp; Summary'!$D$7)^BE$29)),((INT(BE$29/$K131)-INT((BE$29-1)/$K131))*$S131*((1+'Inputs &amp; Summary'!$D$7)^BE$29))),(_xlfn.WEIBULL.DIST(BE$29,$L131,$K131,FALSE)*$S131*((1+'Inputs &amp; Summary'!$D$7)^BE$29))),IF($M131=Lists!$H$3,IF($K131&lt;1,((($R131*(1-$E131)+$Q131*(1-$F131))/$K131)*((1+'Inputs &amp; Summary'!$D$7)^BE$29)),((INT(BE$29/$K131)-INT((BE$29-1)/$K131))*($R131*(1-$E131)+$Q131*(1-$F131))*((1+'Inputs &amp; Summary'!$D$7)^BE$29))),((_xlfn.WEIBULL.DIST(BE$29,$L131,$K131,FALSE)*($R131*(1-$E131)+$Q131*(1-$F131))*((1+'Inputs &amp; Summary'!$D$7)^BE$29))))))</f>
        <v>0</v>
      </c>
      <c r="BF131" s="114">
        <f>$D131*IF(BF$29&gt;'Inputs &amp; Summary'!$D$5,0,IF(BF$29&gt;VLOOKUP($G131,Lists!$J$17:$K$21,2),IF($M131=Lists!$H$3,IF($K131&lt;1,(($S131/$K131)*((1+'Inputs &amp; Summary'!$D$7)^BF$29)),((INT(BF$29/$K131)-INT((BF$29-1)/$K131))*$S131*((1+'Inputs &amp; Summary'!$D$7)^BF$29))),(_xlfn.WEIBULL.DIST(BF$29,$L131,$K131,FALSE)*$S131*((1+'Inputs &amp; Summary'!$D$7)^BF$29))),IF($M131=Lists!$H$3,IF($K131&lt;1,((($R131*(1-$E131)+$Q131*(1-$F131))/$K131)*((1+'Inputs &amp; Summary'!$D$7)^BF$29)),((INT(BF$29/$K131)-INT((BF$29-1)/$K131))*($R131*(1-$E131)+$Q131*(1-$F131))*((1+'Inputs &amp; Summary'!$D$7)^BF$29))),((_xlfn.WEIBULL.DIST(BF$29,$L131,$K131,FALSE)*($R131*(1-$E131)+$Q131*(1-$F131))*((1+'Inputs &amp; Summary'!$D$7)^BF$29))))))</f>
        <v>0</v>
      </c>
      <c r="BG131" s="114">
        <f>$D131*IF(BG$29&gt;'Inputs &amp; Summary'!$D$5,0,IF(BG$29&gt;VLOOKUP($G131,Lists!$J$17:$K$21,2),IF($M131=Lists!$H$3,IF($K131&lt;1,(($S131/$K131)*((1+'Inputs &amp; Summary'!$D$7)^BG$29)),((INT(BG$29/$K131)-INT((BG$29-1)/$K131))*$S131*((1+'Inputs &amp; Summary'!$D$7)^BG$29))),(_xlfn.WEIBULL.DIST(BG$29,$L131,$K131,FALSE)*$S131*((1+'Inputs &amp; Summary'!$D$7)^BG$29))),IF($M131=Lists!$H$3,IF($K131&lt;1,((($R131*(1-$E131)+$Q131*(1-$F131))/$K131)*((1+'Inputs &amp; Summary'!$D$7)^BG$29)),((INT(BG$29/$K131)-INT((BG$29-1)/$K131))*($R131*(1-$E131)+$Q131*(1-$F131))*((1+'Inputs &amp; Summary'!$D$7)^BG$29))),((_xlfn.WEIBULL.DIST(BG$29,$L131,$K131,FALSE)*($R131*(1-$E131)+$Q131*(1-$F131))*((1+'Inputs &amp; Summary'!$D$7)^BG$29))))))</f>
        <v>0</v>
      </c>
      <c r="BH131" s="114">
        <f>$D131*IF(BH$29&gt;'Inputs &amp; Summary'!$D$5,0,IF(BH$29&gt;VLOOKUP($G131,Lists!$J$17:$K$21,2),IF($M131=Lists!$H$3,IF($K131&lt;1,(($S131/$K131)*((1+'Inputs &amp; Summary'!$D$7)^BH$29)),((INT(BH$29/$K131)-INT((BH$29-1)/$K131))*$S131*((1+'Inputs &amp; Summary'!$D$7)^BH$29))),(_xlfn.WEIBULL.DIST(BH$29,$L131,$K131,FALSE)*$S131*((1+'Inputs &amp; Summary'!$D$7)^BH$29))),IF($M131=Lists!$H$3,IF($K131&lt;1,((($R131*(1-$E131)+$Q131*(1-$F131))/$K131)*((1+'Inputs &amp; Summary'!$D$7)^BH$29)),((INT(BH$29/$K131)-INT((BH$29-1)/$K131))*($R131*(1-$E131)+$Q131*(1-$F131))*((1+'Inputs &amp; Summary'!$D$7)^BH$29))),((_xlfn.WEIBULL.DIST(BH$29,$L131,$K131,FALSE)*($R131*(1-$E131)+$Q131*(1-$F131))*((1+'Inputs &amp; Summary'!$D$7)^BH$29))))))</f>
        <v>0</v>
      </c>
      <c r="BI131" s="114">
        <f>$D131*IF(BI$29&gt;'Inputs &amp; Summary'!$D$5,0,IF(BI$29&gt;VLOOKUP($G131,Lists!$J$17:$K$21,2),IF($M131=Lists!$H$3,IF($K131&lt;1,(($S131/$K131)*((1+'Inputs &amp; Summary'!$D$7)^BI$29)),((INT(BI$29/$K131)-INT((BI$29-1)/$K131))*$S131*((1+'Inputs &amp; Summary'!$D$7)^BI$29))),(_xlfn.WEIBULL.DIST(BI$29,$L131,$K131,FALSE)*$S131*((1+'Inputs &amp; Summary'!$D$7)^BI$29))),IF($M131=Lists!$H$3,IF($K131&lt;1,((($R131*(1-$E131)+$Q131*(1-$F131))/$K131)*((1+'Inputs &amp; Summary'!$D$7)^BI$29)),((INT(BI$29/$K131)-INT((BI$29-1)/$K131))*($R131*(1-$E131)+$Q131*(1-$F131))*((1+'Inputs &amp; Summary'!$D$7)^BI$29))),((_xlfn.WEIBULL.DIST(BI$29,$L131,$K131,FALSE)*($R131*(1-$E131)+$Q131*(1-$F131))*((1+'Inputs &amp; Summary'!$D$7)^BI$29))))))</f>
        <v>0</v>
      </c>
      <c r="BJ131" s="114">
        <f>$D131*IF(BJ$29&gt;'Inputs &amp; Summary'!$D$5,0,IF(BJ$29&gt;VLOOKUP($G131,Lists!$J$17:$K$21,2),IF($M131=Lists!$H$3,IF($K131&lt;1,(($S131/$K131)*((1+'Inputs &amp; Summary'!$D$7)^BJ$29)),((INT(BJ$29/$K131)-INT((BJ$29-1)/$K131))*$S131*((1+'Inputs &amp; Summary'!$D$7)^BJ$29))),(_xlfn.WEIBULL.DIST(BJ$29,$L131,$K131,FALSE)*$S131*((1+'Inputs &amp; Summary'!$D$7)^BJ$29))),IF($M131=Lists!$H$3,IF($K131&lt;1,((($R131*(1-$E131)+$Q131*(1-$F131))/$K131)*((1+'Inputs &amp; Summary'!$D$7)^BJ$29)),((INT(BJ$29/$K131)-INT((BJ$29-1)/$K131))*($R131*(1-$E131)+$Q131*(1-$F131))*((1+'Inputs &amp; Summary'!$D$7)^BJ$29))),((_xlfn.WEIBULL.DIST(BJ$29,$L131,$K131,FALSE)*($R131*(1-$E131)+$Q131*(1-$F131))*((1+'Inputs &amp; Summary'!$D$7)^BJ$29))))))</f>
        <v>0</v>
      </c>
      <c r="BK131" s="114">
        <f>$D131*IF(BK$29&gt;'Inputs &amp; Summary'!$D$5,0,IF(BK$29&gt;VLOOKUP($G131,Lists!$J$17:$K$21,2),IF($M131=Lists!$H$3,IF($K131&lt;1,(($S131/$K131)*((1+'Inputs &amp; Summary'!$D$7)^BK$29)),((INT(BK$29/$K131)-INT((BK$29-1)/$K131))*$S131*((1+'Inputs &amp; Summary'!$D$7)^BK$29))),(_xlfn.WEIBULL.DIST(BK$29,$L131,$K131,FALSE)*$S131*((1+'Inputs &amp; Summary'!$D$7)^BK$29))),IF($M131=Lists!$H$3,IF($K131&lt;1,((($R131*(1-$E131)+$Q131*(1-$F131))/$K131)*((1+'Inputs &amp; Summary'!$D$7)^BK$29)),((INT(BK$29/$K131)-INT((BK$29-1)/$K131))*($R131*(1-$E131)+$Q131*(1-$F131))*((1+'Inputs &amp; Summary'!$D$7)^BK$29))),((_xlfn.WEIBULL.DIST(BK$29,$L131,$K131,FALSE)*($R131*(1-$E131)+$Q131*(1-$F131))*((1+'Inputs &amp; Summary'!$D$7)^BK$29))))))</f>
        <v>0</v>
      </c>
      <c r="BL131" s="114">
        <f>$D131*IF(BL$29&gt;'Inputs &amp; Summary'!$D$5,0,IF(BL$29&gt;VLOOKUP($G131,Lists!$J$17:$K$21,2),IF($M131=Lists!$H$3,IF($K131&lt;1,(($S131/$K131)*((1+'Inputs &amp; Summary'!$D$7)^BL$29)),((INT(BL$29/$K131)-INT((BL$29-1)/$K131))*$S131*((1+'Inputs &amp; Summary'!$D$7)^BL$29))),(_xlfn.WEIBULL.DIST(BL$29,$L131,$K131,FALSE)*$S131*((1+'Inputs &amp; Summary'!$D$7)^BL$29))),IF($M131=Lists!$H$3,IF($K131&lt;1,((($R131*(1-$E131)+$Q131*(1-$F131))/$K131)*((1+'Inputs &amp; Summary'!$D$7)^BL$29)),((INT(BL$29/$K131)-INT((BL$29-1)/$K131))*($R131*(1-$E131)+$Q131*(1-$F131))*((1+'Inputs &amp; Summary'!$D$7)^BL$29))),((_xlfn.WEIBULL.DIST(BL$29,$L131,$K131,FALSE)*($R131*(1-$E131)+$Q131*(1-$F131))*((1+'Inputs &amp; Summary'!$D$7)^BL$29))))))</f>
        <v>0</v>
      </c>
    </row>
    <row r="132" spans="1:64" x14ac:dyDescent="0.3">
      <c r="A132" s="79" t="s">
        <v>214</v>
      </c>
      <c r="B132" s="33" t="s">
        <v>152</v>
      </c>
      <c r="C132" s="33" t="s">
        <v>17</v>
      </c>
      <c r="D132" s="68">
        <f>IF($B$21=Lists!$I$3,0,IF($B$21=Lists!$I$5,0,1))</f>
        <v>0</v>
      </c>
      <c r="E132" s="68">
        <v>1</v>
      </c>
      <c r="F132" s="68">
        <v>0</v>
      </c>
      <c r="G132" s="213" t="s">
        <v>17</v>
      </c>
      <c r="H132" s="34" t="s">
        <v>288</v>
      </c>
      <c r="I132" s="34" t="s">
        <v>99</v>
      </c>
      <c r="J132" s="33">
        <f>VLOOKUP(I132,'Labor Rates'!$A$1:$B$16,2)</f>
        <v>24.03846153846154</v>
      </c>
      <c r="K132" s="35">
        <v>20</v>
      </c>
      <c r="L132" s="35">
        <v>1</v>
      </c>
      <c r="M132" s="36" t="s">
        <v>249</v>
      </c>
      <c r="N132" s="84">
        <f>'Inputs &amp; Summary'!$D$30</f>
        <v>1</v>
      </c>
      <c r="O132" s="35">
        <v>4</v>
      </c>
      <c r="P132" s="5">
        <f>0.2*'Inputs &amp; Summary'!$D$31*1000</f>
        <v>80000</v>
      </c>
      <c r="Q132" s="73">
        <f t="shared" si="21"/>
        <v>96.15384615384616</v>
      </c>
      <c r="R132" s="73">
        <f t="shared" si="22"/>
        <v>80000</v>
      </c>
      <c r="S132" s="74">
        <f t="shared" si="23"/>
        <v>0</v>
      </c>
      <c r="T132" s="88"/>
      <c r="U132" s="80"/>
      <c r="V132" s="87">
        <f t="shared" si="24"/>
        <v>0</v>
      </c>
      <c r="W132" s="87">
        <f>NPV('Inputs &amp; Summary'!$D$6,Y132:BL132)</f>
        <v>0</v>
      </c>
      <c r="X132" s="90">
        <f t="shared" si="25"/>
        <v>0</v>
      </c>
      <c r="Y132" s="114">
        <f>$D132*IF(Y$29&gt;'Inputs &amp; Summary'!$D$5,0,IF(Y$29&gt;VLOOKUP($G132,Lists!$J$17:$K$21,2),IF($M132=Lists!$H$3,IF($K132&lt;1,(($S132/$K132)*((1+'Inputs &amp; Summary'!$D$7)^Y$29)),((INT(Y$29/$K132)-INT((Y$29-1)/$K132))*$S132*((1+'Inputs &amp; Summary'!$D$7)^Y$29))),(_xlfn.WEIBULL.DIST(Y$29,$L132,$K132,FALSE)*$S132*((1+'Inputs &amp; Summary'!$D$7)^Y$29))),IF($M132=Lists!$H$3,IF($K132&lt;1,((($R132*(1-$E132)+$Q132*(1-$F132))/$K132)*((1+'Inputs &amp; Summary'!$D$7)^Y$29)),((INT(Y$29/$K132)-INT((Y$29-1)/$K132))*($R132*(1-$E132)+$Q132*(1-$F132))*((1+'Inputs &amp; Summary'!$D$7)^Y$29))),((_xlfn.WEIBULL.DIST(Y$29,$L132,$K132,FALSE)*($R132*(1-$E132)+$Q132*(1-$F132))*((1+'Inputs &amp; Summary'!$D$7)^Y$29))))))</f>
        <v>0</v>
      </c>
      <c r="Z132" s="114">
        <f>$D132*IF(Z$29&gt;'Inputs &amp; Summary'!$D$5,0,IF(Z$29&gt;VLOOKUP($G132,Lists!$J$17:$K$21,2),IF($M132=Lists!$H$3,IF($K132&lt;1,(($S132/$K132)*((1+'Inputs &amp; Summary'!$D$7)^Z$29)),((INT(Z$29/$K132)-INT((Z$29-1)/$K132))*$S132*((1+'Inputs &amp; Summary'!$D$7)^Z$29))),(_xlfn.WEIBULL.DIST(Z$29,$L132,$K132,FALSE)*$S132*((1+'Inputs &amp; Summary'!$D$7)^Z$29))),IF($M132=Lists!$H$3,IF($K132&lt;1,((($R132*(1-$E132)+$Q132*(1-$F132))/$K132)*((1+'Inputs &amp; Summary'!$D$7)^Z$29)),((INT(Z$29/$K132)-INT((Z$29-1)/$K132))*($R132*(1-$E132)+$Q132*(1-$F132))*((1+'Inputs &amp; Summary'!$D$7)^Z$29))),((_xlfn.WEIBULL.DIST(Z$29,$L132,$K132,FALSE)*($R132*(1-$E132)+$Q132*(1-$F132))*((1+'Inputs &amp; Summary'!$D$7)^Z$29))))))</f>
        <v>0</v>
      </c>
      <c r="AA132" s="114">
        <f>$D132*IF(AA$29&gt;'Inputs &amp; Summary'!$D$5,0,IF(AA$29&gt;VLOOKUP($G132,Lists!$J$17:$K$21,2),IF($M132=Lists!$H$3,IF($K132&lt;1,(($S132/$K132)*((1+'Inputs &amp; Summary'!$D$7)^AA$29)),((INT(AA$29/$K132)-INT((AA$29-1)/$K132))*$S132*((1+'Inputs &amp; Summary'!$D$7)^AA$29))),(_xlfn.WEIBULL.DIST(AA$29,$L132,$K132,FALSE)*$S132*((1+'Inputs &amp; Summary'!$D$7)^AA$29))),IF($M132=Lists!$H$3,IF($K132&lt;1,((($R132*(1-$E132)+$Q132*(1-$F132))/$K132)*((1+'Inputs &amp; Summary'!$D$7)^AA$29)),((INT(AA$29/$K132)-INT((AA$29-1)/$K132))*($R132*(1-$E132)+$Q132*(1-$F132))*((1+'Inputs &amp; Summary'!$D$7)^AA$29))),((_xlfn.WEIBULL.DIST(AA$29,$L132,$K132,FALSE)*($R132*(1-$E132)+$Q132*(1-$F132))*((1+'Inputs &amp; Summary'!$D$7)^AA$29))))))</f>
        <v>0</v>
      </c>
      <c r="AB132" s="114">
        <f>$D132*IF(AB$29&gt;'Inputs &amp; Summary'!$D$5,0,IF(AB$29&gt;VLOOKUP($G132,Lists!$J$17:$K$21,2),IF($M132=Lists!$H$3,IF($K132&lt;1,(($S132/$K132)*((1+'Inputs &amp; Summary'!$D$7)^AB$29)),((INT(AB$29/$K132)-INT((AB$29-1)/$K132))*$S132*((1+'Inputs &amp; Summary'!$D$7)^AB$29))),(_xlfn.WEIBULL.DIST(AB$29,$L132,$K132,FALSE)*$S132*((1+'Inputs &amp; Summary'!$D$7)^AB$29))),IF($M132=Lists!$H$3,IF($K132&lt;1,((($R132*(1-$E132)+$Q132*(1-$F132))/$K132)*((1+'Inputs &amp; Summary'!$D$7)^AB$29)),((INT(AB$29/$K132)-INT((AB$29-1)/$K132))*($R132*(1-$E132)+$Q132*(1-$F132))*((1+'Inputs &amp; Summary'!$D$7)^AB$29))),((_xlfn.WEIBULL.DIST(AB$29,$L132,$K132,FALSE)*($R132*(1-$E132)+$Q132*(1-$F132))*((1+'Inputs &amp; Summary'!$D$7)^AB$29))))))</f>
        <v>0</v>
      </c>
      <c r="AC132" s="114">
        <f>$D132*IF(AC$29&gt;'Inputs &amp; Summary'!$D$5,0,IF(AC$29&gt;VLOOKUP($G132,Lists!$J$17:$K$21,2),IF($M132=Lists!$H$3,IF($K132&lt;1,(($S132/$K132)*((1+'Inputs &amp; Summary'!$D$7)^AC$29)),((INT(AC$29/$K132)-INT((AC$29-1)/$K132))*$S132*((1+'Inputs &amp; Summary'!$D$7)^AC$29))),(_xlfn.WEIBULL.DIST(AC$29,$L132,$K132,FALSE)*$S132*((1+'Inputs &amp; Summary'!$D$7)^AC$29))),IF($M132=Lists!$H$3,IF($K132&lt;1,((($R132*(1-$E132)+$Q132*(1-$F132))/$K132)*((1+'Inputs &amp; Summary'!$D$7)^AC$29)),((INT(AC$29/$K132)-INT((AC$29-1)/$K132))*($R132*(1-$E132)+$Q132*(1-$F132))*((1+'Inputs &amp; Summary'!$D$7)^AC$29))),((_xlfn.WEIBULL.DIST(AC$29,$L132,$K132,FALSE)*($R132*(1-$E132)+$Q132*(1-$F132))*((1+'Inputs &amp; Summary'!$D$7)^AC$29))))))</f>
        <v>0</v>
      </c>
      <c r="AD132" s="114">
        <f>$D132*IF(AD$29&gt;'Inputs &amp; Summary'!$D$5,0,IF(AD$29&gt;VLOOKUP($G132,Lists!$J$17:$K$21,2),IF($M132=Lists!$H$3,IF($K132&lt;1,(($S132/$K132)*((1+'Inputs &amp; Summary'!$D$7)^AD$29)),((INT(AD$29/$K132)-INT((AD$29-1)/$K132))*$S132*((1+'Inputs &amp; Summary'!$D$7)^AD$29))),(_xlfn.WEIBULL.DIST(AD$29,$L132,$K132,FALSE)*$S132*((1+'Inputs &amp; Summary'!$D$7)^AD$29))),IF($M132=Lists!$H$3,IF($K132&lt;1,((($R132*(1-$E132)+$Q132*(1-$F132))/$K132)*((1+'Inputs &amp; Summary'!$D$7)^AD$29)),((INT(AD$29/$K132)-INT((AD$29-1)/$K132))*($R132*(1-$E132)+$Q132*(1-$F132))*((1+'Inputs &amp; Summary'!$D$7)^AD$29))),((_xlfn.WEIBULL.DIST(AD$29,$L132,$K132,FALSE)*($R132*(1-$E132)+$Q132*(1-$F132))*((1+'Inputs &amp; Summary'!$D$7)^AD$29))))))</f>
        <v>0</v>
      </c>
      <c r="AE132" s="114">
        <f>$D132*IF(AE$29&gt;'Inputs &amp; Summary'!$D$5,0,IF(AE$29&gt;VLOOKUP($G132,Lists!$J$17:$K$21,2),IF($M132=Lists!$H$3,IF($K132&lt;1,(($S132/$K132)*((1+'Inputs &amp; Summary'!$D$7)^AE$29)),((INT(AE$29/$K132)-INT((AE$29-1)/$K132))*$S132*((1+'Inputs &amp; Summary'!$D$7)^AE$29))),(_xlfn.WEIBULL.DIST(AE$29,$L132,$K132,FALSE)*$S132*((1+'Inputs &amp; Summary'!$D$7)^AE$29))),IF($M132=Lists!$H$3,IF($K132&lt;1,((($R132*(1-$E132)+$Q132*(1-$F132))/$K132)*((1+'Inputs &amp; Summary'!$D$7)^AE$29)),((INT(AE$29/$K132)-INT((AE$29-1)/$K132))*($R132*(1-$E132)+$Q132*(1-$F132))*((1+'Inputs &amp; Summary'!$D$7)^AE$29))),((_xlfn.WEIBULL.DIST(AE$29,$L132,$K132,FALSE)*($R132*(1-$E132)+$Q132*(1-$F132))*((1+'Inputs &amp; Summary'!$D$7)^AE$29))))))</f>
        <v>0</v>
      </c>
      <c r="AF132" s="114">
        <f>$D132*IF(AF$29&gt;'Inputs &amp; Summary'!$D$5,0,IF(AF$29&gt;VLOOKUP($G132,Lists!$J$17:$K$21,2),IF($M132=Lists!$H$3,IF($K132&lt;1,(($S132/$K132)*((1+'Inputs &amp; Summary'!$D$7)^AF$29)),((INT(AF$29/$K132)-INT((AF$29-1)/$K132))*$S132*((1+'Inputs &amp; Summary'!$D$7)^AF$29))),(_xlfn.WEIBULL.DIST(AF$29,$L132,$K132,FALSE)*$S132*((1+'Inputs &amp; Summary'!$D$7)^AF$29))),IF($M132=Lists!$H$3,IF($K132&lt;1,((($R132*(1-$E132)+$Q132*(1-$F132))/$K132)*((1+'Inputs &amp; Summary'!$D$7)^AF$29)),((INT(AF$29/$K132)-INT((AF$29-1)/$K132))*($R132*(1-$E132)+$Q132*(1-$F132))*((1+'Inputs &amp; Summary'!$D$7)^AF$29))),((_xlfn.WEIBULL.DIST(AF$29,$L132,$K132,FALSE)*($R132*(1-$E132)+$Q132*(1-$F132))*((1+'Inputs &amp; Summary'!$D$7)^AF$29))))))</f>
        <v>0</v>
      </c>
      <c r="AG132" s="114">
        <f>$D132*IF(AG$29&gt;'Inputs &amp; Summary'!$D$5,0,IF(AG$29&gt;VLOOKUP($G132,Lists!$J$17:$K$21,2),IF($M132=Lists!$H$3,IF($K132&lt;1,(($S132/$K132)*((1+'Inputs &amp; Summary'!$D$7)^AG$29)),((INT(AG$29/$K132)-INT((AG$29-1)/$K132))*$S132*((1+'Inputs &amp; Summary'!$D$7)^AG$29))),(_xlfn.WEIBULL.DIST(AG$29,$L132,$K132,FALSE)*$S132*((1+'Inputs &amp; Summary'!$D$7)^AG$29))),IF($M132=Lists!$H$3,IF($K132&lt;1,((($R132*(1-$E132)+$Q132*(1-$F132))/$K132)*((1+'Inputs &amp; Summary'!$D$7)^AG$29)),((INT(AG$29/$K132)-INT((AG$29-1)/$K132))*($R132*(1-$E132)+$Q132*(1-$F132))*((1+'Inputs &amp; Summary'!$D$7)^AG$29))),((_xlfn.WEIBULL.DIST(AG$29,$L132,$K132,FALSE)*($R132*(1-$E132)+$Q132*(1-$F132))*((1+'Inputs &amp; Summary'!$D$7)^AG$29))))))</f>
        <v>0</v>
      </c>
      <c r="AH132" s="114">
        <f>$D132*IF(AH$29&gt;'Inputs &amp; Summary'!$D$5,0,IF(AH$29&gt;VLOOKUP($G132,Lists!$J$17:$K$21,2),IF($M132=Lists!$H$3,IF($K132&lt;1,(($S132/$K132)*((1+'Inputs &amp; Summary'!$D$7)^AH$29)),((INT(AH$29/$K132)-INT((AH$29-1)/$K132))*$S132*((1+'Inputs &amp; Summary'!$D$7)^AH$29))),(_xlfn.WEIBULL.DIST(AH$29,$L132,$K132,FALSE)*$S132*((1+'Inputs &amp; Summary'!$D$7)^AH$29))),IF($M132=Lists!$H$3,IF($K132&lt;1,((($R132*(1-$E132)+$Q132*(1-$F132))/$K132)*((1+'Inputs &amp; Summary'!$D$7)^AH$29)),((INT(AH$29/$K132)-INT((AH$29-1)/$K132))*($R132*(1-$E132)+$Q132*(1-$F132))*((1+'Inputs &amp; Summary'!$D$7)^AH$29))),((_xlfn.WEIBULL.DIST(AH$29,$L132,$K132,FALSE)*($R132*(1-$E132)+$Q132*(1-$F132))*((1+'Inputs &amp; Summary'!$D$7)^AH$29))))))</f>
        <v>0</v>
      </c>
      <c r="AI132" s="114">
        <f>$D132*IF(AI$29&gt;'Inputs &amp; Summary'!$D$5,0,IF(AI$29&gt;VLOOKUP($G132,Lists!$J$17:$K$21,2),IF($M132=Lists!$H$3,IF($K132&lt;1,(($S132/$K132)*((1+'Inputs &amp; Summary'!$D$7)^AI$29)),((INT(AI$29/$K132)-INT((AI$29-1)/$K132))*$S132*((1+'Inputs &amp; Summary'!$D$7)^AI$29))),(_xlfn.WEIBULL.DIST(AI$29,$L132,$K132,FALSE)*$S132*((1+'Inputs &amp; Summary'!$D$7)^AI$29))),IF($M132=Lists!$H$3,IF($K132&lt;1,((($R132*(1-$E132)+$Q132*(1-$F132))/$K132)*((1+'Inputs &amp; Summary'!$D$7)^AI$29)),((INT(AI$29/$K132)-INT((AI$29-1)/$K132))*($R132*(1-$E132)+$Q132*(1-$F132))*((1+'Inputs &amp; Summary'!$D$7)^AI$29))),((_xlfn.WEIBULL.DIST(AI$29,$L132,$K132,FALSE)*($R132*(1-$E132)+$Q132*(1-$F132))*((1+'Inputs &amp; Summary'!$D$7)^AI$29))))))</f>
        <v>0</v>
      </c>
      <c r="AJ132" s="114">
        <f>$D132*IF(AJ$29&gt;'Inputs &amp; Summary'!$D$5,0,IF(AJ$29&gt;VLOOKUP($G132,Lists!$J$17:$K$21,2),IF($M132=Lists!$H$3,IF($K132&lt;1,(($S132/$K132)*((1+'Inputs &amp; Summary'!$D$7)^AJ$29)),((INT(AJ$29/$K132)-INT((AJ$29-1)/$K132))*$S132*((1+'Inputs &amp; Summary'!$D$7)^AJ$29))),(_xlfn.WEIBULL.DIST(AJ$29,$L132,$K132,FALSE)*$S132*((1+'Inputs &amp; Summary'!$D$7)^AJ$29))),IF($M132=Lists!$H$3,IF($K132&lt;1,((($R132*(1-$E132)+$Q132*(1-$F132))/$K132)*((1+'Inputs &amp; Summary'!$D$7)^AJ$29)),((INT(AJ$29/$K132)-INT((AJ$29-1)/$K132))*($R132*(1-$E132)+$Q132*(1-$F132))*((1+'Inputs &amp; Summary'!$D$7)^AJ$29))),((_xlfn.WEIBULL.DIST(AJ$29,$L132,$K132,FALSE)*($R132*(1-$E132)+$Q132*(1-$F132))*((1+'Inputs &amp; Summary'!$D$7)^AJ$29))))))</f>
        <v>0</v>
      </c>
      <c r="AK132" s="114">
        <f>$D132*IF(AK$29&gt;'Inputs &amp; Summary'!$D$5,0,IF(AK$29&gt;VLOOKUP($G132,Lists!$J$17:$K$21,2),IF($M132=Lists!$H$3,IF($K132&lt;1,(($S132/$K132)*((1+'Inputs &amp; Summary'!$D$7)^AK$29)),((INT(AK$29/$K132)-INT((AK$29-1)/$K132))*$S132*((1+'Inputs &amp; Summary'!$D$7)^AK$29))),(_xlfn.WEIBULL.DIST(AK$29,$L132,$K132,FALSE)*$S132*((1+'Inputs &amp; Summary'!$D$7)^AK$29))),IF($M132=Lists!$H$3,IF($K132&lt;1,((($R132*(1-$E132)+$Q132*(1-$F132))/$K132)*((1+'Inputs &amp; Summary'!$D$7)^AK$29)),((INT(AK$29/$K132)-INT((AK$29-1)/$K132))*($R132*(1-$E132)+$Q132*(1-$F132))*((1+'Inputs &amp; Summary'!$D$7)^AK$29))),((_xlfn.WEIBULL.DIST(AK$29,$L132,$K132,FALSE)*($R132*(1-$E132)+$Q132*(1-$F132))*((1+'Inputs &amp; Summary'!$D$7)^AK$29))))))</f>
        <v>0</v>
      </c>
      <c r="AL132" s="114">
        <f>$D132*IF(AL$29&gt;'Inputs &amp; Summary'!$D$5,0,IF(AL$29&gt;VLOOKUP($G132,Lists!$J$17:$K$21,2),IF($M132=Lists!$H$3,IF($K132&lt;1,(($S132/$K132)*((1+'Inputs &amp; Summary'!$D$7)^AL$29)),((INT(AL$29/$K132)-INT((AL$29-1)/$K132))*$S132*((1+'Inputs &amp; Summary'!$D$7)^AL$29))),(_xlfn.WEIBULL.DIST(AL$29,$L132,$K132,FALSE)*$S132*((1+'Inputs &amp; Summary'!$D$7)^AL$29))),IF($M132=Lists!$H$3,IF($K132&lt;1,((($R132*(1-$E132)+$Q132*(1-$F132))/$K132)*((1+'Inputs &amp; Summary'!$D$7)^AL$29)),((INT(AL$29/$K132)-INT((AL$29-1)/$K132))*($R132*(1-$E132)+$Q132*(1-$F132))*((1+'Inputs &amp; Summary'!$D$7)^AL$29))),((_xlfn.WEIBULL.DIST(AL$29,$L132,$K132,FALSE)*($R132*(1-$E132)+$Q132*(1-$F132))*((1+'Inputs &amp; Summary'!$D$7)^AL$29))))))</f>
        <v>0</v>
      </c>
      <c r="AM132" s="114">
        <f>$D132*IF(AM$29&gt;'Inputs &amp; Summary'!$D$5,0,IF(AM$29&gt;VLOOKUP($G132,Lists!$J$17:$K$21,2),IF($M132=Lists!$H$3,IF($K132&lt;1,(($S132/$K132)*((1+'Inputs &amp; Summary'!$D$7)^AM$29)),((INT(AM$29/$K132)-INT((AM$29-1)/$K132))*$S132*((1+'Inputs &amp; Summary'!$D$7)^AM$29))),(_xlfn.WEIBULL.DIST(AM$29,$L132,$K132,FALSE)*$S132*((1+'Inputs &amp; Summary'!$D$7)^AM$29))),IF($M132=Lists!$H$3,IF($K132&lt;1,((($R132*(1-$E132)+$Q132*(1-$F132))/$K132)*((1+'Inputs &amp; Summary'!$D$7)^AM$29)),((INT(AM$29/$K132)-INT((AM$29-1)/$K132))*($R132*(1-$E132)+$Q132*(1-$F132))*((1+'Inputs &amp; Summary'!$D$7)^AM$29))),((_xlfn.WEIBULL.DIST(AM$29,$L132,$K132,FALSE)*($R132*(1-$E132)+$Q132*(1-$F132))*((1+'Inputs &amp; Summary'!$D$7)^AM$29))))))</f>
        <v>0</v>
      </c>
      <c r="AN132" s="114">
        <f>$D132*IF(AN$29&gt;'Inputs &amp; Summary'!$D$5,0,IF(AN$29&gt;VLOOKUP($G132,Lists!$J$17:$K$21,2),IF($M132=Lists!$H$3,IF($K132&lt;1,(($S132/$K132)*((1+'Inputs &amp; Summary'!$D$7)^AN$29)),((INT(AN$29/$K132)-INT((AN$29-1)/$K132))*$S132*((1+'Inputs &amp; Summary'!$D$7)^AN$29))),(_xlfn.WEIBULL.DIST(AN$29,$L132,$K132,FALSE)*$S132*((1+'Inputs &amp; Summary'!$D$7)^AN$29))),IF($M132=Lists!$H$3,IF($K132&lt;1,((($R132*(1-$E132)+$Q132*(1-$F132))/$K132)*((1+'Inputs &amp; Summary'!$D$7)^AN$29)),((INT(AN$29/$K132)-INT((AN$29-1)/$K132))*($R132*(1-$E132)+$Q132*(1-$F132))*((1+'Inputs &amp; Summary'!$D$7)^AN$29))),((_xlfn.WEIBULL.DIST(AN$29,$L132,$K132,FALSE)*($R132*(1-$E132)+$Q132*(1-$F132))*((1+'Inputs &amp; Summary'!$D$7)^AN$29))))))</f>
        <v>0</v>
      </c>
      <c r="AO132" s="114">
        <f>$D132*IF(AO$29&gt;'Inputs &amp; Summary'!$D$5,0,IF(AO$29&gt;VLOOKUP($G132,Lists!$J$17:$K$21,2),IF($M132=Lists!$H$3,IF($K132&lt;1,(($S132/$K132)*((1+'Inputs &amp; Summary'!$D$7)^AO$29)),((INT(AO$29/$K132)-INT((AO$29-1)/$K132))*$S132*((1+'Inputs &amp; Summary'!$D$7)^AO$29))),(_xlfn.WEIBULL.DIST(AO$29,$L132,$K132,FALSE)*$S132*((1+'Inputs &amp; Summary'!$D$7)^AO$29))),IF($M132=Lists!$H$3,IF($K132&lt;1,((($R132*(1-$E132)+$Q132*(1-$F132))/$K132)*((1+'Inputs &amp; Summary'!$D$7)^AO$29)),((INT(AO$29/$K132)-INT((AO$29-1)/$K132))*($R132*(1-$E132)+$Q132*(1-$F132))*((1+'Inputs &amp; Summary'!$D$7)^AO$29))),((_xlfn.WEIBULL.DIST(AO$29,$L132,$K132,FALSE)*($R132*(1-$E132)+$Q132*(1-$F132))*((1+'Inputs &amp; Summary'!$D$7)^AO$29))))))</f>
        <v>0</v>
      </c>
      <c r="AP132" s="114">
        <f>$D132*IF(AP$29&gt;'Inputs &amp; Summary'!$D$5,0,IF(AP$29&gt;VLOOKUP($G132,Lists!$J$17:$K$21,2),IF($M132=Lists!$H$3,IF($K132&lt;1,(($S132/$K132)*((1+'Inputs &amp; Summary'!$D$7)^AP$29)),((INT(AP$29/$K132)-INT((AP$29-1)/$K132))*$S132*((1+'Inputs &amp; Summary'!$D$7)^AP$29))),(_xlfn.WEIBULL.DIST(AP$29,$L132,$K132,FALSE)*$S132*((1+'Inputs &amp; Summary'!$D$7)^AP$29))),IF($M132=Lists!$H$3,IF($K132&lt;1,((($R132*(1-$E132)+$Q132*(1-$F132))/$K132)*((1+'Inputs &amp; Summary'!$D$7)^AP$29)),((INT(AP$29/$K132)-INT((AP$29-1)/$K132))*($R132*(1-$E132)+$Q132*(1-$F132))*((1+'Inputs &amp; Summary'!$D$7)^AP$29))),((_xlfn.WEIBULL.DIST(AP$29,$L132,$K132,FALSE)*($R132*(1-$E132)+$Q132*(1-$F132))*((1+'Inputs &amp; Summary'!$D$7)^AP$29))))))</f>
        <v>0</v>
      </c>
      <c r="AQ132" s="114">
        <f>$D132*IF(AQ$29&gt;'Inputs &amp; Summary'!$D$5,0,IF(AQ$29&gt;VLOOKUP($G132,Lists!$J$17:$K$21,2),IF($M132=Lists!$H$3,IF($K132&lt;1,(($S132/$K132)*((1+'Inputs &amp; Summary'!$D$7)^AQ$29)),((INT(AQ$29/$K132)-INT((AQ$29-1)/$K132))*$S132*((1+'Inputs &amp; Summary'!$D$7)^AQ$29))),(_xlfn.WEIBULL.DIST(AQ$29,$L132,$K132,FALSE)*$S132*((1+'Inputs &amp; Summary'!$D$7)^AQ$29))),IF($M132=Lists!$H$3,IF($K132&lt;1,((($R132*(1-$E132)+$Q132*(1-$F132))/$K132)*((1+'Inputs &amp; Summary'!$D$7)^AQ$29)),((INT(AQ$29/$K132)-INT((AQ$29-1)/$K132))*($R132*(1-$E132)+$Q132*(1-$F132))*((1+'Inputs &amp; Summary'!$D$7)^AQ$29))),((_xlfn.WEIBULL.DIST(AQ$29,$L132,$K132,FALSE)*($R132*(1-$E132)+$Q132*(1-$F132))*((1+'Inputs &amp; Summary'!$D$7)^AQ$29))))))</f>
        <v>0</v>
      </c>
      <c r="AR132" s="114">
        <f>$D132*IF(AR$29&gt;'Inputs &amp; Summary'!$D$5,0,IF(AR$29&gt;VLOOKUP($G132,Lists!$J$17:$K$21,2),IF($M132=Lists!$H$3,IF($K132&lt;1,(($S132/$K132)*((1+'Inputs &amp; Summary'!$D$7)^AR$29)),((INT(AR$29/$K132)-INT((AR$29-1)/$K132))*$S132*((1+'Inputs &amp; Summary'!$D$7)^AR$29))),(_xlfn.WEIBULL.DIST(AR$29,$L132,$K132,FALSE)*$S132*((1+'Inputs &amp; Summary'!$D$7)^AR$29))),IF($M132=Lists!$H$3,IF($K132&lt;1,((($R132*(1-$E132)+$Q132*(1-$F132))/$K132)*((1+'Inputs &amp; Summary'!$D$7)^AR$29)),((INT(AR$29/$K132)-INT((AR$29-1)/$K132))*($R132*(1-$E132)+$Q132*(1-$F132))*((1+'Inputs &amp; Summary'!$D$7)^AR$29))),((_xlfn.WEIBULL.DIST(AR$29,$L132,$K132,FALSE)*($R132*(1-$E132)+$Q132*(1-$F132))*((1+'Inputs &amp; Summary'!$D$7)^AR$29))))))</f>
        <v>0</v>
      </c>
      <c r="AS132" s="114">
        <f>$D132*IF(AS$29&gt;'Inputs &amp; Summary'!$D$5,0,IF(AS$29&gt;VLOOKUP($G132,Lists!$J$17:$K$21,2),IF($M132=Lists!$H$3,IF($K132&lt;1,(($S132/$K132)*((1+'Inputs &amp; Summary'!$D$7)^AS$29)),((INT(AS$29/$K132)-INT((AS$29-1)/$K132))*$S132*((1+'Inputs &amp; Summary'!$D$7)^AS$29))),(_xlfn.WEIBULL.DIST(AS$29,$L132,$K132,FALSE)*$S132*((1+'Inputs &amp; Summary'!$D$7)^AS$29))),IF($M132=Lists!$H$3,IF($K132&lt;1,((($R132*(1-$E132)+$Q132*(1-$F132))/$K132)*((1+'Inputs &amp; Summary'!$D$7)^AS$29)),((INT(AS$29/$K132)-INT((AS$29-1)/$K132))*($R132*(1-$E132)+$Q132*(1-$F132))*((1+'Inputs &amp; Summary'!$D$7)^AS$29))),((_xlfn.WEIBULL.DIST(AS$29,$L132,$K132,FALSE)*($R132*(1-$E132)+$Q132*(1-$F132))*((1+'Inputs &amp; Summary'!$D$7)^AS$29))))))</f>
        <v>0</v>
      </c>
      <c r="AT132" s="114">
        <f>$D132*IF(AT$29&gt;'Inputs &amp; Summary'!$D$5,0,IF(AT$29&gt;VLOOKUP($G132,Lists!$J$17:$K$21,2),IF($M132=Lists!$H$3,IF($K132&lt;1,(($S132/$K132)*((1+'Inputs &amp; Summary'!$D$7)^AT$29)),((INT(AT$29/$K132)-INT((AT$29-1)/$K132))*$S132*((1+'Inputs &amp; Summary'!$D$7)^AT$29))),(_xlfn.WEIBULL.DIST(AT$29,$L132,$K132,FALSE)*$S132*((1+'Inputs &amp; Summary'!$D$7)^AT$29))),IF($M132=Lists!$H$3,IF($K132&lt;1,((($R132*(1-$E132)+$Q132*(1-$F132))/$K132)*((1+'Inputs &amp; Summary'!$D$7)^AT$29)),((INT(AT$29/$K132)-INT((AT$29-1)/$K132))*($R132*(1-$E132)+$Q132*(1-$F132))*((1+'Inputs &amp; Summary'!$D$7)^AT$29))),((_xlfn.WEIBULL.DIST(AT$29,$L132,$K132,FALSE)*($R132*(1-$E132)+$Q132*(1-$F132))*((1+'Inputs &amp; Summary'!$D$7)^AT$29))))))</f>
        <v>0</v>
      </c>
      <c r="AU132" s="114">
        <f>$D132*IF(AU$29&gt;'Inputs &amp; Summary'!$D$5,0,IF(AU$29&gt;VLOOKUP($G132,Lists!$J$17:$K$21,2),IF($M132=Lists!$H$3,IF($K132&lt;1,(($S132/$K132)*((1+'Inputs &amp; Summary'!$D$7)^AU$29)),((INT(AU$29/$K132)-INT((AU$29-1)/$K132))*$S132*((1+'Inputs &amp; Summary'!$D$7)^AU$29))),(_xlfn.WEIBULL.DIST(AU$29,$L132,$K132,FALSE)*$S132*((1+'Inputs &amp; Summary'!$D$7)^AU$29))),IF($M132=Lists!$H$3,IF($K132&lt;1,((($R132*(1-$E132)+$Q132*(1-$F132))/$K132)*((1+'Inputs &amp; Summary'!$D$7)^AU$29)),((INT(AU$29/$K132)-INT((AU$29-1)/$K132))*($R132*(1-$E132)+$Q132*(1-$F132))*((1+'Inputs &amp; Summary'!$D$7)^AU$29))),((_xlfn.WEIBULL.DIST(AU$29,$L132,$K132,FALSE)*($R132*(1-$E132)+$Q132*(1-$F132))*((1+'Inputs &amp; Summary'!$D$7)^AU$29))))))</f>
        <v>0</v>
      </c>
      <c r="AV132" s="114">
        <f>$D132*IF(AV$29&gt;'Inputs &amp; Summary'!$D$5,0,IF(AV$29&gt;VLOOKUP($G132,Lists!$J$17:$K$21,2),IF($M132=Lists!$H$3,IF($K132&lt;1,(($S132/$K132)*((1+'Inputs &amp; Summary'!$D$7)^AV$29)),((INT(AV$29/$K132)-INT((AV$29-1)/$K132))*$S132*((1+'Inputs &amp; Summary'!$D$7)^AV$29))),(_xlfn.WEIBULL.DIST(AV$29,$L132,$K132,FALSE)*$S132*((1+'Inputs &amp; Summary'!$D$7)^AV$29))),IF($M132=Lists!$H$3,IF($K132&lt;1,((($R132*(1-$E132)+$Q132*(1-$F132))/$K132)*((1+'Inputs &amp; Summary'!$D$7)^AV$29)),((INT(AV$29/$K132)-INT((AV$29-1)/$K132))*($R132*(1-$E132)+$Q132*(1-$F132))*((1+'Inputs &amp; Summary'!$D$7)^AV$29))),((_xlfn.WEIBULL.DIST(AV$29,$L132,$K132,FALSE)*($R132*(1-$E132)+$Q132*(1-$F132))*((1+'Inputs &amp; Summary'!$D$7)^AV$29))))))</f>
        <v>0</v>
      </c>
      <c r="AW132" s="114">
        <f>$D132*IF(AW$29&gt;'Inputs &amp; Summary'!$D$5,0,IF(AW$29&gt;VLOOKUP($G132,Lists!$J$17:$K$21,2),IF($M132=Lists!$H$3,IF($K132&lt;1,(($S132/$K132)*((1+'Inputs &amp; Summary'!$D$7)^AW$29)),((INT(AW$29/$K132)-INT((AW$29-1)/$K132))*$S132*((1+'Inputs &amp; Summary'!$D$7)^AW$29))),(_xlfn.WEIBULL.DIST(AW$29,$L132,$K132,FALSE)*$S132*((1+'Inputs &amp; Summary'!$D$7)^AW$29))),IF($M132=Lists!$H$3,IF($K132&lt;1,((($R132*(1-$E132)+$Q132*(1-$F132))/$K132)*((1+'Inputs &amp; Summary'!$D$7)^AW$29)),((INT(AW$29/$K132)-INT((AW$29-1)/$K132))*($R132*(1-$E132)+$Q132*(1-$F132))*((1+'Inputs &amp; Summary'!$D$7)^AW$29))),((_xlfn.WEIBULL.DIST(AW$29,$L132,$K132,FALSE)*($R132*(1-$E132)+$Q132*(1-$F132))*((1+'Inputs &amp; Summary'!$D$7)^AW$29))))))</f>
        <v>0</v>
      </c>
      <c r="AX132" s="114">
        <f>$D132*IF(AX$29&gt;'Inputs &amp; Summary'!$D$5,0,IF(AX$29&gt;VLOOKUP($G132,Lists!$J$17:$K$21,2),IF($M132=Lists!$H$3,IF($K132&lt;1,(($S132/$K132)*((1+'Inputs &amp; Summary'!$D$7)^AX$29)),((INT(AX$29/$K132)-INT((AX$29-1)/$K132))*$S132*((1+'Inputs &amp; Summary'!$D$7)^AX$29))),(_xlfn.WEIBULL.DIST(AX$29,$L132,$K132,FALSE)*$S132*((1+'Inputs &amp; Summary'!$D$7)^AX$29))),IF($M132=Lists!$H$3,IF($K132&lt;1,((($R132*(1-$E132)+$Q132*(1-$F132))/$K132)*((1+'Inputs &amp; Summary'!$D$7)^AX$29)),((INT(AX$29/$K132)-INT((AX$29-1)/$K132))*($R132*(1-$E132)+$Q132*(1-$F132))*((1+'Inputs &amp; Summary'!$D$7)^AX$29))),((_xlfn.WEIBULL.DIST(AX$29,$L132,$K132,FALSE)*($R132*(1-$E132)+$Q132*(1-$F132))*((1+'Inputs &amp; Summary'!$D$7)^AX$29))))))</f>
        <v>0</v>
      </c>
      <c r="AY132" s="114">
        <f>$D132*IF(AY$29&gt;'Inputs &amp; Summary'!$D$5,0,IF(AY$29&gt;VLOOKUP($G132,Lists!$J$17:$K$21,2),IF($M132=Lists!$H$3,IF($K132&lt;1,(($S132/$K132)*((1+'Inputs &amp; Summary'!$D$7)^AY$29)),((INT(AY$29/$K132)-INT((AY$29-1)/$K132))*$S132*((1+'Inputs &amp; Summary'!$D$7)^AY$29))),(_xlfn.WEIBULL.DIST(AY$29,$L132,$K132,FALSE)*$S132*((1+'Inputs &amp; Summary'!$D$7)^AY$29))),IF($M132=Lists!$H$3,IF($K132&lt;1,((($R132*(1-$E132)+$Q132*(1-$F132))/$K132)*((1+'Inputs &amp; Summary'!$D$7)^AY$29)),((INT(AY$29/$K132)-INT((AY$29-1)/$K132))*($R132*(1-$E132)+$Q132*(1-$F132))*((1+'Inputs &amp; Summary'!$D$7)^AY$29))),((_xlfn.WEIBULL.DIST(AY$29,$L132,$K132,FALSE)*($R132*(1-$E132)+$Q132*(1-$F132))*((1+'Inputs &amp; Summary'!$D$7)^AY$29))))))</f>
        <v>0</v>
      </c>
      <c r="AZ132" s="114">
        <f>$D132*IF(AZ$29&gt;'Inputs &amp; Summary'!$D$5,0,IF(AZ$29&gt;VLOOKUP($G132,Lists!$J$17:$K$21,2),IF($M132=Lists!$H$3,IF($K132&lt;1,(($S132/$K132)*((1+'Inputs &amp; Summary'!$D$7)^AZ$29)),((INT(AZ$29/$K132)-INT((AZ$29-1)/$K132))*$S132*((1+'Inputs &amp; Summary'!$D$7)^AZ$29))),(_xlfn.WEIBULL.DIST(AZ$29,$L132,$K132,FALSE)*$S132*((1+'Inputs &amp; Summary'!$D$7)^AZ$29))),IF($M132=Lists!$H$3,IF($K132&lt;1,((($R132*(1-$E132)+$Q132*(1-$F132))/$K132)*((1+'Inputs &amp; Summary'!$D$7)^AZ$29)),((INT(AZ$29/$K132)-INT((AZ$29-1)/$K132))*($R132*(1-$E132)+$Q132*(1-$F132))*((1+'Inputs &amp; Summary'!$D$7)^AZ$29))),((_xlfn.WEIBULL.DIST(AZ$29,$L132,$K132,FALSE)*($R132*(1-$E132)+$Q132*(1-$F132))*((1+'Inputs &amp; Summary'!$D$7)^AZ$29))))))</f>
        <v>0</v>
      </c>
      <c r="BA132" s="114">
        <f>$D132*IF(BA$29&gt;'Inputs &amp; Summary'!$D$5,0,IF(BA$29&gt;VLOOKUP($G132,Lists!$J$17:$K$21,2),IF($M132=Lists!$H$3,IF($K132&lt;1,(($S132/$K132)*((1+'Inputs &amp; Summary'!$D$7)^BA$29)),((INT(BA$29/$K132)-INT((BA$29-1)/$K132))*$S132*((1+'Inputs &amp; Summary'!$D$7)^BA$29))),(_xlfn.WEIBULL.DIST(BA$29,$L132,$K132,FALSE)*$S132*((1+'Inputs &amp; Summary'!$D$7)^BA$29))),IF($M132=Lists!$H$3,IF($K132&lt;1,((($R132*(1-$E132)+$Q132*(1-$F132))/$K132)*((1+'Inputs &amp; Summary'!$D$7)^BA$29)),((INT(BA$29/$K132)-INT((BA$29-1)/$K132))*($R132*(1-$E132)+$Q132*(1-$F132))*((1+'Inputs &amp; Summary'!$D$7)^BA$29))),((_xlfn.WEIBULL.DIST(BA$29,$L132,$K132,FALSE)*($R132*(1-$E132)+$Q132*(1-$F132))*((1+'Inputs &amp; Summary'!$D$7)^BA$29))))))</f>
        <v>0</v>
      </c>
      <c r="BB132" s="114">
        <f>$D132*IF(BB$29&gt;'Inputs &amp; Summary'!$D$5,0,IF(BB$29&gt;VLOOKUP($G132,Lists!$J$17:$K$21,2),IF($M132=Lists!$H$3,IF($K132&lt;1,(($S132/$K132)*((1+'Inputs &amp; Summary'!$D$7)^BB$29)),((INT(BB$29/$K132)-INT((BB$29-1)/$K132))*$S132*((1+'Inputs &amp; Summary'!$D$7)^BB$29))),(_xlfn.WEIBULL.DIST(BB$29,$L132,$K132,FALSE)*$S132*((1+'Inputs &amp; Summary'!$D$7)^BB$29))),IF($M132=Lists!$H$3,IF($K132&lt;1,((($R132*(1-$E132)+$Q132*(1-$F132))/$K132)*((1+'Inputs &amp; Summary'!$D$7)^BB$29)),((INT(BB$29/$K132)-INT((BB$29-1)/$K132))*($R132*(1-$E132)+$Q132*(1-$F132))*((1+'Inputs &amp; Summary'!$D$7)^BB$29))),((_xlfn.WEIBULL.DIST(BB$29,$L132,$K132,FALSE)*($R132*(1-$E132)+$Q132*(1-$F132))*((1+'Inputs &amp; Summary'!$D$7)^BB$29))))))</f>
        <v>0</v>
      </c>
      <c r="BC132" s="114">
        <f>$D132*IF(BC$29&gt;'Inputs &amp; Summary'!$D$5,0,IF(BC$29&gt;VLOOKUP($G132,Lists!$J$17:$K$21,2),IF($M132=Lists!$H$3,IF($K132&lt;1,(($S132/$K132)*((1+'Inputs &amp; Summary'!$D$7)^BC$29)),((INT(BC$29/$K132)-INT((BC$29-1)/$K132))*$S132*((1+'Inputs &amp; Summary'!$D$7)^BC$29))),(_xlfn.WEIBULL.DIST(BC$29,$L132,$K132,FALSE)*$S132*((1+'Inputs &amp; Summary'!$D$7)^BC$29))),IF($M132=Lists!$H$3,IF($K132&lt;1,((($R132*(1-$E132)+$Q132*(1-$F132))/$K132)*((1+'Inputs &amp; Summary'!$D$7)^BC$29)),((INT(BC$29/$K132)-INT((BC$29-1)/$K132))*($R132*(1-$E132)+$Q132*(1-$F132))*((1+'Inputs &amp; Summary'!$D$7)^BC$29))),((_xlfn.WEIBULL.DIST(BC$29,$L132,$K132,FALSE)*($R132*(1-$E132)+$Q132*(1-$F132))*((1+'Inputs &amp; Summary'!$D$7)^BC$29))))))</f>
        <v>0</v>
      </c>
      <c r="BD132" s="114">
        <f>$D132*IF(BD$29&gt;'Inputs &amp; Summary'!$D$5,0,IF(BD$29&gt;VLOOKUP($G132,Lists!$J$17:$K$21,2),IF($M132=Lists!$H$3,IF($K132&lt;1,(($S132/$K132)*((1+'Inputs &amp; Summary'!$D$7)^BD$29)),((INT(BD$29/$K132)-INT((BD$29-1)/$K132))*$S132*((1+'Inputs &amp; Summary'!$D$7)^BD$29))),(_xlfn.WEIBULL.DIST(BD$29,$L132,$K132,FALSE)*$S132*((1+'Inputs &amp; Summary'!$D$7)^BD$29))),IF($M132=Lists!$H$3,IF($K132&lt;1,((($R132*(1-$E132)+$Q132*(1-$F132))/$K132)*((1+'Inputs &amp; Summary'!$D$7)^BD$29)),((INT(BD$29/$K132)-INT((BD$29-1)/$K132))*($R132*(1-$E132)+$Q132*(1-$F132))*((1+'Inputs &amp; Summary'!$D$7)^BD$29))),((_xlfn.WEIBULL.DIST(BD$29,$L132,$K132,FALSE)*($R132*(1-$E132)+$Q132*(1-$F132))*((1+'Inputs &amp; Summary'!$D$7)^BD$29))))))</f>
        <v>0</v>
      </c>
      <c r="BE132" s="114">
        <f>$D132*IF(BE$29&gt;'Inputs &amp; Summary'!$D$5,0,IF(BE$29&gt;VLOOKUP($G132,Lists!$J$17:$K$21,2),IF($M132=Lists!$H$3,IF($K132&lt;1,(($S132/$K132)*((1+'Inputs &amp; Summary'!$D$7)^BE$29)),((INT(BE$29/$K132)-INT((BE$29-1)/$K132))*$S132*((1+'Inputs &amp; Summary'!$D$7)^BE$29))),(_xlfn.WEIBULL.DIST(BE$29,$L132,$K132,FALSE)*$S132*((1+'Inputs &amp; Summary'!$D$7)^BE$29))),IF($M132=Lists!$H$3,IF($K132&lt;1,((($R132*(1-$E132)+$Q132*(1-$F132))/$K132)*((1+'Inputs &amp; Summary'!$D$7)^BE$29)),((INT(BE$29/$K132)-INT((BE$29-1)/$K132))*($R132*(1-$E132)+$Q132*(1-$F132))*((1+'Inputs &amp; Summary'!$D$7)^BE$29))),((_xlfn.WEIBULL.DIST(BE$29,$L132,$K132,FALSE)*($R132*(1-$E132)+$Q132*(1-$F132))*((1+'Inputs &amp; Summary'!$D$7)^BE$29))))))</f>
        <v>0</v>
      </c>
      <c r="BF132" s="114">
        <f>$D132*IF(BF$29&gt;'Inputs &amp; Summary'!$D$5,0,IF(BF$29&gt;VLOOKUP($G132,Lists!$J$17:$K$21,2),IF($M132=Lists!$H$3,IF($K132&lt;1,(($S132/$K132)*((1+'Inputs &amp; Summary'!$D$7)^BF$29)),((INT(BF$29/$K132)-INT((BF$29-1)/$K132))*$S132*((1+'Inputs &amp; Summary'!$D$7)^BF$29))),(_xlfn.WEIBULL.DIST(BF$29,$L132,$K132,FALSE)*$S132*((1+'Inputs &amp; Summary'!$D$7)^BF$29))),IF($M132=Lists!$H$3,IF($K132&lt;1,((($R132*(1-$E132)+$Q132*(1-$F132))/$K132)*((1+'Inputs &amp; Summary'!$D$7)^BF$29)),((INT(BF$29/$K132)-INT((BF$29-1)/$K132))*($R132*(1-$E132)+$Q132*(1-$F132))*((1+'Inputs &amp; Summary'!$D$7)^BF$29))),((_xlfn.WEIBULL.DIST(BF$29,$L132,$K132,FALSE)*($R132*(1-$E132)+$Q132*(1-$F132))*((1+'Inputs &amp; Summary'!$D$7)^BF$29))))))</f>
        <v>0</v>
      </c>
      <c r="BG132" s="114">
        <f>$D132*IF(BG$29&gt;'Inputs &amp; Summary'!$D$5,0,IF(BG$29&gt;VLOOKUP($G132,Lists!$J$17:$K$21,2),IF($M132=Lists!$H$3,IF($K132&lt;1,(($S132/$K132)*((1+'Inputs &amp; Summary'!$D$7)^BG$29)),((INT(BG$29/$K132)-INT((BG$29-1)/$K132))*$S132*((1+'Inputs &amp; Summary'!$D$7)^BG$29))),(_xlfn.WEIBULL.DIST(BG$29,$L132,$K132,FALSE)*$S132*((1+'Inputs &amp; Summary'!$D$7)^BG$29))),IF($M132=Lists!$H$3,IF($K132&lt;1,((($R132*(1-$E132)+$Q132*(1-$F132))/$K132)*((1+'Inputs &amp; Summary'!$D$7)^BG$29)),((INT(BG$29/$K132)-INT((BG$29-1)/$K132))*($R132*(1-$E132)+$Q132*(1-$F132))*((1+'Inputs &amp; Summary'!$D$7)^BG$29))),((_xlfn.WEIBULL.DIST(BG$29,$L132,$K132,FALSE)*($R132*(1-$E132)+$Q132*(1-$F132))*((1+'Inputs &amp; Summary'!$D$7)^BG$29))))))</f>
        <v>0</v>
      </c>
      <c r="BH132" s="114">
        <f>$D132*IF(BH$29&gt;'Inputs &amp; Summary'!$D$5,0,IF(BH$29&gt;VLOOKUP($G132,Lists!$J$17:$K$21,2),IF($M132=Lists!$H$3,IF($K132&lt;1,(($S132/$K132)*((1+'Inputs &amp; Summary'!$D$7)^BH$29)),((INT(BH$29/$K132)-INT((BH$29-1)/$K132))*$S132*((1+'Inputs &amp; Summary'!$D$7)^BH$29))),(_xlfn.WEIBULL.DIST(BH$29,$L132,$K132,FALSE)*$S132*((1+'Inputs &amp; Summary'!$D$7)^BH$29))),IF($M132=Lists!$H$3,IF($K132&lt;1,((($R132*(1-$E132)+$Q132*(1-$F132))/$K132)*((1+'Inputs &amp; Summary'!$D$7)^BH$29)),((INT(BH$29/$K132)-INT((BH$29-1)/$K132))*($R132*(1-$E132)+$Q132*(1-$F132))*((1+'Inputs &amp; Summary'!$D$7)^BH$29))),((_xlfn.WEIBULL.DIST(BH$29,$L132,$K132,FALSE)*($R132*(1-$E132)+$Q132*(1-$F132))*((1+'Inputs &amp; Summary'!$D$7)^BH$29))))))</f>
        <v>0</v>
      </c>
      <c r="BI132" s="114">
        <f>$D132*IF(BI$29&gt;'Inputs &amp; Summary'!$D$5,0,IF(BI$29&gt;VLOOKUP($G132,Lists!$J$17:$K$21,2),IF($M132=Lists!$H$3,IF($K132&lt;1,(($S132/$K132)*((1+'Inputs &amp; Summary'!$D$7)^BI$29)),((INT(BI$29/$K132)-INT((BI$29-1)/$K132))*$S132*((1+'Inputs &amp; Summary'!$D$7)^BI$29))),(_xlfn.WEIBULL.DIST(BI$29,$L132,$K132,FALSE)*$S132*((1+'Inputs &amp; Summary'!$D$7)^BI$29))),IF($M132=Lists!$H$3,IF($K132&lt;1,((($R132*(1-$E132)+$Q132*(1-$F132))/$K132)*((1+'Inputs &amp; Summary'!$D$7)^BI$29)),((INT(BI$29/$K132)-INT((BI$29-1)/$K132))*($R132*(1-$E132)+$Q132*(1-$F132))*((1+'Inputs &amp; Summary'!$D$7)^BI$29))),((_xlfn.WEIBULL.DIST(BI$29,$L132,$K132,FALSE)*($R132*(1-$E132)+$Q132*(1-$F132))*((1+'Inputs &amp; Summary'!$D$7)^BI$29))))))</f>
        <v>0</v>
      </c>
      <c r="BJ132" s="114">
        <f>$D132*IF(BJ$29&gt;'Inputs &amp; Summary'!$D$5,0,IF(BJ$29&gt;VLOOKUP($G132,Lists!$J$17:$K$21,2),IF($M132=Lists!$H$3,IF($K132&lt;1,(($S132/$K132)*((1+'Inputs &amp; Summary'!$D$7)^BJ$29)),((INT(BJ$29/$K132)-INT((BJ$29-1)/$K132))*$S132*((1+'Inputs &amp; Summary'!$D$7)^BJ$29))),(_xlfn.WEIBULL.DIST(BJ$29,$L132,$K132,FALSE)*$S132*((1+'Inputs &amp; Summary'!$D$7)^BJ$29))),IF($M132=Lists!$H$3,IF($K132&lt;1,((($R132*(1-$E132)+$Q132*(1-$F132))/$K132)*((1+'Inputs &amp; Summary'!$D$7)^BJ$29)),((INT(BJ$29/$K132)-INT((BJ$29-1)/$K132))*($R132*(1-$E132)+$Q132*(1-$F132))*((1+'Inputs &amp; Summary'!$D$7)^BJ$29))),((_xlfn.WEIBULL.DIST(BJ$29,$L132,$K132,FALSE)*($R132*(1-$E132)+$Q132*(1-$F132))*((1+'Inputs &amp; Summary'!$D$7)^BJ$29))))))</f>
        <v>0</v>
      </c>
      <c r="BK132" s="114">
        <f>$D132*IF(BK$29&gt;'Inputs &amp; Summary'!$D$5,0,IF(BK$29&gt;VLOOKUP($G132,Lists!$J$17:$K$21,2),IF($M132=Lists!$H$3,IF($K132&lt;1,(($S132/$K132)*((1+'Inputs &amp; Summary'!$D$7)^BK$29)),((INT(BK$29/$K132)-INT((BK$29-1)/$K132))*$S132*((1+'Inputs &amp; Summary'!$D$7)^BK$29))),(_xlfn.WEIBULL.DIST(BK$29,$L132,$K132,FALSE)*$S132*((1+'Inputs &amp; Summary'!$D$7)^BK$29))),IF($M132=Lists!$H$3,IF($K132&lt;1,((($R132*(1-$E132)+$Q132*(1-$F132))/$K132)*((1+'Inputs &amp; Summary'!$D$7)^BK$29)),((INT(BK$29/$K132)-INT((BK$29-1)/$K132))*($R132*(1-$E132)+$Q132*(1-$F132))*((1+'Inputs &amp; Summary'!$D$7)^BK$29))),((_xlfn.WEIBULL.DIST(BK$29,$L132,$K132,FALSE)*($R132*(1-$E132)+$Q132*(1-$F132))*((1+'Inputs &amp; Summary'!$D$7)^BK$29))))))</f>
        <v>0</v>
      </c>
      <c r="BL132" s="114">
        <f>$D132*IF(BL$29&gt;'Inputs &amp; Summary'!$D$5,0,IF(BL$29&gt;VLOOKUP($G132,Lists!$J$17:$K$21,2),IF($M132=Lists!$H$3,IF($K132&lt;1,(($S132/$K132)*((1+'Inputs &amp; Summary'!$D$7)^BL$29)),((INT(BL$29/$K132)-INT((BL$29-1)/$K132))*$S132*((1+'Inputs &amp; Summary'!$D$7)^BL$29))),(_xlfn.WEIBULL.DIST(BL$29,$L132,$K132,FALSE)*$S132*((1+'Inputs &amp; Summary'!$D$7)^BL$29))),IF($M132=Lists!$H$3,IF($K132&lt;1,((($R132*(1-$E132)+$Q132*(1-$F132))/$K132)*((1+'Inputs &amp; Summary'!$D$7)^BL$29)),((INT(BL$29/$K132)-INT((BL$29-1)/$K132))*($R132*(1-$E132)+$Q132*(1-$F132))*((1+'Inputs &amp; Summary'!$D$7)^BL$29))),((_xlfn.WEIBULL.DIST(BL$29,$L132,$K132,FALSE)*($R132*(1-$E132)+$Q132*(1-$F132))*((1+'Inputs &amp; Summary'!$D$7)^BL$29))))))</f>
        <v>0</v>
      </c>
    </row>
    <row r="133" spans="1:64" x14ac:dyDescent="0.3">
      <c r="A133" s="79" t="s">
        <v>209</v>
      </c>
      <c r="B133" s="33" t="s">
        <v>152</v>
      </c>
      <c r="C133" s="33" t="s">
        <v>17</v>
      </c>
      <c r="D133" s="68">
        <f>IF($B$21=Lists!$I$3,0,IF($B$21=Lists!$I$5,0,1))</f>
        <v>0</v>
      </c>
      <c r="E133" s="68">
        <v>1</v>
      </c>
      <c r="F133" s="68">
        <v>0</v>
      </c>
      <c r="G133" s="213" t="s">
        <v>17</v>
      </c>
      <c r="H133" s="34" t="s">
        <v>288</v>
      </c>
      <c r="I133" s="34" t="s">
        <v>99</v>
      </c>
      <c r="J133" s="33">
        <f>VLOOKUP(I133,'Labor Rates'!$A$1:$B$16,2)</f>
        <v>24.03846153846154</v>
      </c>
      <c r="K133" s="35">
        <v>20</v>
      </c>
      <c r="L133" s="35">
        <v>1</v>
      </c>
      <c r="M133" s="36" t="s">
        <v>249</v>
      </c>
      <c r="N133" s="84">
        <f>'Inputs &amp; Summary'!$D$30</f>
        <v>1</v>
      </c>
      <c r="O133" s="35">
        <v>4</v>
      </c>
      <c r="P133" s="5">
        <f>0.05*'Inputs &amp; Summary'!$D$31*1000</f>
        <v>20000</v>
      </c>
      <c r="Q133" s="73">
        <f t="shared" si="21"/>
        <v>96.15384615384616</v>
      </c>
      <c r="R133" s="73">
        <f t="shared" si="22"/>
        <v>20000</v>
      </c>
      <c r="S133" s="74">
        <f t="shared" si="23"/>
        <v>0</v>
      </c>
      <c r="T133" s="88"/>
      <c r="U133" s="80"/>
      <c r="V133" s="87">
        <f t="shared" si="24"/>
        <v>0</v>
      </c>
      <c r="W133" s="87">
        <f>NPV('Inputs &amp; Summary'!$D$6,Y133:BL133)</f>
        <v>0</v>
      </c>
      <c r="X133" s="90">
        <f t="shared" si="25"/>
        <v>0</v>
      </c>
      <c r="Y133" s="114">
        <f>$D133*IF(Y$29&gt;'Inputs &amp; Summary'!$D$5,0,IF(Y$29&gt;VLOOKUP($G133,Lists!$J$17:$K$21,2),IF($M133=Lists!$H$3,IF($K133&lt;1,(($S133/$K133)*((1+'Inputs &amp; Summary'!$D$7)^Y$29)),((INT(Y$29/$K133)-INT((Y$29-1)/$K133))*$S133*((1+'Inputs &amp; Summary'!$D$7)^Y$29))),(_xlfn.WEIBULL.DIST(Y$29,$L133,$K133,FALSE)*$S133*((1+'Inputs &amp; Summary'!$D$7)^Y$29))),IF($M133=Lists!$H$3,IF($K133&lt;1,((($R133*(1-$E133)+$Q133*(1-$F133))/$K133)*((1+'Inputs &amp; Summary'!$D$7)^Y$29)),((INT(Y$29/$K133)-INT((Y$29-1)/$K133))*($R133*(1-$E133)+$Q133*(1-$F133))*((1+'Inputs &amp; Summary'!$D$7)^Y$29))),((_xlfn.WEIBULL.DIST(Y$29,$L133,$K133,FALSE)*($R133*(1-$E133)+$Q133*(1-$F133))*((1+'Inputs &amp; Summary'!$D$7)^Y$29))))))</f>
        <v>0</v>
      </c>
      <c r="Z133" s="114">
        <f>$D133*IF(Z$29&gt;'Inputs &amp; Summary'!$D$5,0,IF(Z$29&gt;VLOOKUP($G133,Lists!$J$17:$K$21,2),IF($M133=Lists!$H$3,IF($K133&lt;1,(($S133/$K133)*((1+'Inputs &amp; Summary'!$D$7)^Z$29)),((INT(Z$29/$K133)-INT((Z$29-1)/$K133))*$S133*((1+'Inputs &amp; Summary'!$D$7)^Z$29))),(_xlfn.WEIBULL.DIST(Z$29,$L133,$K133,FALSE)*$S133*((1+'Inputs &amp; Summary'!$D$7)^Z$29))),IF($M133=Lists!$H$3,IF($K133&lt;1,((($R133*(1-$E133)+$Q133*(1-$F133))/$K133)*((1+'Inputs &amp; Summary'!$D$7)^Z$29)),((INT(Z$29/$K133)-INT((Z$29-1)/$K133))*($R133*(1-$E133)+$Q133*(1-$F133))*((1+'Inputs &amp; Summary'!$D$7)^Z$29))),((_xlfn.WEIBULL.DIST(Z$29,$L133,$K133,FALSE)*($R133*(1-$E133)+$Q133*(1-$F133))*((1+'Inputs &amp; Summary'!$D$7)^Z$29))))))</f>
        <v>0</v>
      </c>
      <c r="AA133" s="114">
        <f>$D133*IF(AA$29&gt;'Inputs &amp; Summary'!$D$5,0,IF(AA$29&gt;VLOOKUP($G133,Lists!$J$17:$K$21,2),IF($M133=Lists!$H$3,IF($K133&lt;1,(($S133/$K133)*((1+'Inputs &amp; Summary'!$D$7)^AA$29)),((INT(AA$29/$K133)-INT((AA$29-1)/$K133))*$S133*((1+'Inputs &amp; Summary'!$D$7)^AA$29))),(_xlfn.WEIBULL.DIST(AA$29,$L133,$K133,FALSE)*$S133*((1+'Inputs &amp; Summary'!$D$7)^AA$29))),IF($M133=Lists!$H$3,IF($K133&lt;1,((($R133*(1-$E133)+$Q133*(1-$F133))/$K133)*((1+'Inputs &amp; Summary'!$D$7)^AA$29)),((INT(AA$29/$K133)-INT((AA$29-1)/$K133))*($R133*(1-$E133)+$Q133*(1-$F133))*((1+'Inputs &amp; Summary'!$D$7)^AA$29))),((_xlfn.WEIBULL.DIST(AA$29,$L133,$K133,FALSE)*($R133*(1-$E133)+$Q133*(1-$F133))*((1+'Inputs &amp; Summary'!$D$7)^AA$29))))))</f>
        <v>0</v>
      </c>
      <c r="AB133" s="114">
        <f>$D133*IF(AB$29&gt;'Inputs &amp; Summary'!$D$5,0,IF(AB$29&gt;VLOOKUP($G133,Lists!$J$17:$K$21,2),IF($M133=Lists!$H$3,IF($K133&lt;1,(($S133/$K133)*((1+'Inputs &amp; Summary'!$D$7)^AB$29)),((INT(AB$29/$K133)-INT((AB$29-1)/$K133))*$S133*((1+'Inputs &amp; Summary'!$D$7)^AB$29))),(_xlfn.WEIBULL.DIST(AB$29,$L133,$K133,FALSE)*$S133*((1+'Inputs &amp; Summary'!$D$7)^AB$29))),IF($M133=Lists!$H$3,IF($K133&lt;1,((($R133*(1-$E133)+$Q133*(1-$F133))/$K133)*((1+'Inputs &amp; Summary'!$D$7)^AB$29)),((INT(AB$29/$K133)-INT((AB$29-1)/$K133))*($R133*(1-$E133)+$Q133*(1-$F133))*((1+'Inputs &amp; Summary'!$D$7)^AB$29))),((_xlfn.WEIBULL.DIST(AB$29,$L133,$K133,FALSE)*($R133*(1-$E133)+$Q133*(1-$F133))*((1+'Inputs &amp; Summary'!$D$7)^AB$29))))))</f>
        <v>0</v>
      </c>
      <c r="AC133" s="114">
        <f>$D133*IF(AC$29&gt;'Inputs &amp; Summary'!$D$5,0,IF(AC$29&gt;VLOOKUP($G133,Lists!$J$17:$K$21,2),IF($M133=Lists!$H$3,IF($K133&lt;1,(($S133/$K133)*((1+'Inputs &amp; Summary'!$D$7)^AC$29)),((INT(AC$29/$K133)-INT((AC$29-1)/$K133))*$S133*((1+'Inputs &amp; Summary'!$D$7)^AC$29))),(_xlfn.WEIBULL.DIST(AC$29,$L133,$K133,FALSE)*$S133*((1+'Inputs &amp; Summary'!$D$7)^AC$29))),IF($M133=Lists!$H$3,IF($K133&lt;1,((($R133*(1-$E133)+$Q133*(1-$F133))/$K133)*((1+'Inputs &amp; Summary'!$D$7)^AC$29)),((INT(AC$29/$K133)-INT((AC$29-1)/$K133))*($R133*(1-$E133)+$Q133*(1-$F133))*((1+'Inputs &amp; Summary'!$D$7)^AC$29))),((_xlfn.WEIBULL.DIST(AC$29,$L133,$K133,FALSE)*($R133*(1-$E133)+$Q133*(1-$F133))*((1+'Inputs &amp; Summary'!$D$7)^AC$29))))))</f>
        <v>0</v>
      </c>
      <c r="AD133" s="114">
        <f>$D133*IF(AD$29&gt;'Inputs &amp; Summary'!$D$5,0,IF(AD$29&gt;VLOOKUP($G133,Lists!$J$17:$K$21,2),IF($M133=Lists!$H$3,IF($K133&lt;1,(($S133/$K133)*((1+'Inputs &amp; Summary'!$D$7)^AD$29)),((INT(AD$29/$K133)-INT((AD$29-1)/$K133))*$S133*((1+'Inputs &amp; Summary'!$D$7)^AD$29))),(_xlfn.WEIBULL.DIST(AD$29,$L133,$K133,FALSE)*$S133*((1+'Inputs &amp; Summary'!$D$7)^AD$29))),IF($M133=Lists!$H$3,IF($K133&lt;1,((($R133*(1-$E133)+$Q133*(1-$F133))/$K133)*((1+'Inputs &amp; Summary'!$D$7)^AD$29)),((INT(AD$29/$K133)-INT((AD$29-1)/$K133))*($R133*(1-$E133)+$Q133*(1-$F133))*((1+'Inputs &amp; Summary'!$D$7)^AD$29))),((_xlfn.WEIBULL.DIST(AD$29,$L133,$K133,FALSE)*($R133*(1-$E133)+$Q133*(1-$F133))*((1+'Inputs &amp; Summary'!$D$7)^AD$29))))))</f>
        <v>0</v>
      </c>
      <c r="AE133" s="114">
        <f>$D133*IF(AE$29&gt;'Inputs &amp; Summary'!$D$5,0,IF(AE$29&gt;VLOOKUP($G133,Lists!$J$17:$K$21,2),IF($M133=Lists!$H$3,IF($K133&lt;1,(($S133/$K133)*((1+'Inputs &amp; Summary'!$D$7)^AE$29)),((INT(AE$29/$K133)-INT((AE$29-1)/$K133))*$S133*((1+'Inputs &amp; Summary'!$D$7)^AE$29))),(_xlfn.WEIBULL.DIST(AE$29,$L133,$K133,FALSE)*$S133*((1+'Inputs &amp; Summary'!$D$7)^AE$29))),IF($M133=Lists!$H$3,IF($K133&lt;1,((($R133*(1-$E133)+$Q133*(1-$F133))/$K133)*((1+'Inputs &amp; Summary'!$D$7)^AE$29)),((INT(AE$29/$K133)-INT((AE$29-1)/$K133))*($R133*(1-$E133)+$Q133*(1-$F133))*((1+'Inputs &amp; Summary'!$D$7)^AE$29))),((_xlfn.WEIBULL.DIST(AE$29,$L133,$K133,FALSE)*($R133*(1-$E133)+$Q133*(1-$F133))*((1+'Inputs &amp; Summary'!$D$7)^AE$29))))))</f>
        <v>0</v>
      </c>
      <c r="AF133" s="114">
        <f>$D133*IF(AF$29&gt;'Inputs &amp; Summary'!$D$5,0,IF(AF$29&gt;VLOOKUP($G133,Lists!$J$17:$K$21,2),IF($M133=Lists!$H$3,IF($K133&lt;1,(($S133/$K133)*((1+'Inputs &amp; Summary'!$D$7)^AF$29)),((INT(AF$29/$K133)-INT((AF$29-1)/$K133))*$S133*((1+'Inputs &amp; Summary'!$D$7)^AF$29))),(_xlfn.WEIBULL.DIST(AF$29,$L133,$K133,FALSE)*$S133*((1+'Inputs &amp; Summary'!$D$7)^AF$29))),IF($M133=Lists!$H$3,IF($K133&lt;1,((($R133*(1-$E133)+$Q133*(1-$F133))/$K133)*((1+'Inputs &amp; Summary'!$D$7)^AF$29)),((INT(AF$29/$K133)-INT((AF$29-1)/$K133))*($R133*(1-$E133)+$Q133*(1-$F133))*((1+'Inputs &amp; Summary'!$D$7)^AF$29))),((_xlfn.WEIBULL.DIST(AF$29,$L133,$K133,FALSE)*($R133*(1-$E133)+$Q133*(1-$F133))*((1+'Inputs &amp; Summary'!$D$7)^AF$29))))))</f>
        <v>0</v>
      </c>
      <c r="AG133" s="114">
        <f>$D133*IF(AG$29&gt;'Inputs &amp; Summary'!$D$5,0,IF(AG$29&gt;VLOOKUP($G133,Lists!$J$17:$K$21,2),IF($M133=Lists!$H$3,IF($K133&lt;1,(($S133/$K133)*((1+'Inputs &amp; Summary'!$D$7)^AG$29)),((INT(AG$29/$K133)-INT((AG$29-1)/$K133))*$S133*((1+'Inputs &amp; Summary'!$D$7)^AG$29))),(_xlfn.WEIBULL.DIST(AG$29,$L133,$K133,FALSE)*$S133*((1+'Inputs &amp; Summary'!$D$7)^AG$29))),IF($M133=Lists!$H$3,IF($K133&lt;1,((($R133*(1-$E133)+$Q133*(1-$F133))/$K133)*((1+'Inputs &amp; Summary'!$D$7)^AG$29)),((INT(AG$29/$K133)-INT((AG$29-1)/$K133))*($R133*(1-$E133)+$Q133*(1-$F133))*((1+'Inputs &amp; Summary'!$D$7)^AG$29))),((_xlfn.WEIBULL.DIST(AG$29,$L133,$K133,FALSE)*($R133*(1-$E133)+$Q133*(1-$F133))*((1+'Inputs &amp; Summary'!$D$7)^AG$29))))))</f>
        <v>0</v>
      </c>
      <c r="AH133" s="114">
        <f>$D133*IF(AH$29&gt;'Inputs &amp; Summary'!$D$5,0,IF(AH$29&gt;VLOOKUP($G133,Lists!$J$17:$K$21,2),IF($M133=Lists!$H$3,IF($K133&lt;1,(($S133/$K133)*((1+'Inputs &amp; Summary'!$D$7)^AH$29)),((INT(AH$29/$K133)-INT((AH$29-1)/$K133))*$S133*((1+'Inputs &amp; Summary'!$D$7)^AH$29))),(_xlfn.WEIBULL.DIST(AH$29,$L133,$K133,FALSE)*$S133*((1+'Inputs &amp; Summary'!$D$7)^AH$29))),IF($M133=Lists!$H$3,IF($K133&lt;1,((($R133*(1-$E133)+$Q133*(1-$F133))/$K133)*((1+'Inputs &amp; Summary'!$D$7)^AH$29)),((INT(AH$29/$K133)-INT((AH$29-1)/$K133))*($R133*(1-$E133)+$Q133*(1-$F133))*((1+'Inputs &amp; Summary'!$D$7)^AH$29))),((_xlfn.WEIBULL.DIST(AH$29,$L133,$K133,FALSE)*($R133*(1-$E133)+$Q133*(1-$F133))*((1+'Inputs &amp; Summary'!$D$7)^AH$29))))))</f>
        <v>0</v>
      </c>
      <c r="AI133" s="114">
        <f>$D133*IF(AI$29&gt;'Inputs &amp; Summary'!$D$5,0,IF(AI$29&gt;VLOOKUP($G133,Lists!$J$17:$K$21,2),IF($M133=Lists!$H$3,IF($K133&lt;1,(($S133/$K133)*((1+'Inputs &amp; Summary'!$D$7)^AI$29)),((INT(AI$29/$K133)-INT((AI$29-1)/$K133))*$S133*((1+'Inputs &amp; Summary'!$D$7)^AI$29))),(_xlfn.WEIBULL.DIST(AI$29,$L133,$K133,FALSE)*$S133*((1+'Inputs &amp; Summary'!$D$7)^AI$29))),IF($M133=Lists!$H$3,IF($K133&lt;1,((($R133*(1-$E133)+$Q133*(1-$F133))/$K133)*((1+'Inputs &amp; Summary'!$D$7)^AI$29)),((INT(AI$29/$K133)-INT((AI$29-1)/$K133))*($R133*(1-$E133)+$Q133*(1-$F133))*((1+'Inputs &amp; Summary'!$D$7)^AI$29))),((_xlfn.WEIBULL.DIST(AI$29,$L133,$K133,FALSE)*($R133*(1-$E133)+$Q133*(1-$F133))*((1+'Inputs &amp; Summary'!$D$7)^AI$29))))))</f>
        <v>0</v>
      </c>
      <c r="AJ133" s="114">
        <f>$D133*IF(AJ$29&gt;'Inputs &amp; Summary'!$D$5,0,IF(AJ$29&gt;VLOOKUP($G133,Lists!$J$17:$K$21,2),IF($M133=Lists!$H$3,IF($K133&lt;1,(($S133/$K133)*((1+'Inputs &amp; Summary'!$D$7)^AJ$29)),((INT(AJ$29/$K133)-INT((AJ$29-1)/$K133))*$S133*((1+'Inputs &amp; Summary'!$D$7)^AJ$29))),(_xlfn.WEIBULL.DIST(AJ$29,$L133,$K133,FALSE)*$S133*((1+'Inputs &amp; Summary'!$D$7)^AJ$29))),IF($M133=Lists!$H$3,IF($K133&lt;1,((($R133*(1-$E133)+$Q133*(1-$F133))/$K133)*((1+'Inputs &amp; Summary'!$D$7)^AJ$29)),((INT(AJ$29/$K133)-INT((AJ$29-1)/$K133))*($R133*(1-$E133)+$Q133*(1-$F133))*((1+'Inputs &amp; Summary'!$D$7)^AJ$29))),((_xlfn.WEIBULL.DIST(AJ$29,$L133,$K133,FALSE)*($R133*(1-$E133)+$Q133*(1-$F133))*((1+'Inputs &amp; Summary'!$D$7)^AJ$29))))))</f>
        <v>0</v>
      </c>
      <c r="AK133" s="114">
        <f>$D133*IF(AK$29&gt;'Inputs &amp; Summary'!$D$5,0,IF(AK$29&gt;VLOOKUP($G133,Lists!$J$17:$K$21,2),IF($M133=Lists!$H$3,IF($K133&lt;1,(($S133/$K133)*((1+'Inputs &amp; Summary'!$D$7)^AK$29)),((INT(AK$29/$K133)-INT((AK$29-1)/$K133))*$S133*((1+'Inputs &amp; Summary'!$D$7)^AK$29))),(_xlfn.WEIBULL.DIST(AK$29,$L133,$K133,FALSE)*$S133*((1+'Inputs &amp; Summary'!$D$7)^AK$29))),IF($M133=Lists!$H$3,IF($K133&lt;1,((($R133*(1-$E133)+$Q133*(1-$F133))/$K133)*((1+'Inputs &amp; Summary'!$D$7)^AK$29)),((INT(AK$29/$K133)-INT((AK$29-1)/$K133))*($R133*(1-$E133)+$Q133*(1-$F133))*((1+'Inputs &amp; Summary'!$D$7)^AK$29))),((_xlfn.WEIBULL.DIST(AK$29,$L133,$K133,FALSE)*($R133*(1-$E133)+$Q133*(1-$F133))*((1+'Inputs &amp; Summary'!$D$7)^AK$29))))))</f>
        <v>0</v>
      </c>
      <c r="AL133" s="114">
        <f>$D133*IF(AL$29&gt;'Inputs &amp; Summary'!$D$5,0,IF(AL$29&gt;VLOOKUP($G133,Lists!$J$17:$K$21,2),IF($M133=Lists!$H$3,IF($K133&lt;1,(($S133/$K133)*((1+'Inputs &amp; Summary'!$D$7)^AL$29)),((INT(AL$29/$K133)-INT((AL$29-1)/$K133))*$S133*((1+'Inputs &amp; Summary'!$D$7)^AL$29))),(_xlfn.WEIBULL.DIST(AL$29,$L133,$K133,FALSE)*$S133*((1+'Inputs &amp; Summary'!$D$7)^AL$29))),IF($M133=Lists!$H$3,IF($K133&lt;1,((($R133*(1-$E133)+$Q133*(1-$F133))/$K133)*((1+'Inputs &amp; Summary'!$D$7)^AL$29)),((INT(AL$29/$K133)-INT((AL$29-1)/$K133))*($R133*(1-$E133)+$Q133*(1-$F133))*((1+'Inputs &amp; Summary'!$D$7)^AL$29))),((_xlfn.WEIBULL.DIST(AL$29,$L133,$K133,FALSE)*($R133*(1-$E133)+$Q133*(1-$F133))*((1+'Inputs &amp; Summary'!$D$7)^AL$29))))))</f>
        <v>0</v>
      </c>
      <c r="AM133" s="114">
        <f>$D133*IF(AM$29&gt;'Inputs &amp; Summary'!$D$5,0,IF(AM$29&gt;VLOOKUP($G133,Lists!$J$17:$K$21,2),IF($M133=Lists!$H$3,IF($K133&lt;1,(($S133/$K133)*((1+'Inputs &amp; Summary'!$D$7)^AM$29)),((INT(AM$29/$K133)-INT((AM$29-1)/$K133))*$S133*((1+'Inputs &amp; Summary'!$D$7)^AM$29))),(_xlfn.WEIBULL.DIST(AM$29,$L133,$K133,FALSE)*$S133*((1+'Inputs &amp; Summary'!$D$7)^AM$29))),IF($M133=Lists!$H$3,IF($K133&lt;1,((($R133*(1-$E133)+$Q133*(1-$F133))/$K133)*((1+'Inputs &amp; Summary'!$D$7)^AM$29)),((INT(AM$29/$K133)-INT((AM$29-1)/$K133))*($R133*(1-$E133)+$Q133*(1-$F133))*((1+'Inputs &amp; Summary'!$D$7)^AM$29))),((_xlfn.WEIBULL.DIST(AM$29,$L133,$K133,FALSE)*($R133*(1-$E133)+$Q133*(1-$F133))*((1+'Inputs &amp; Summary'!$D$7)^AM$29))))))</f>
        <v>0</v>
      </c>
      <c r="AN133" s="114">
        <f>$D133*IF(AN$29&gt;'Inputs &amp; Summary'!$D$5,0,IF(AN$29&gt;VLOOKUP($G133,Lists!$J$17:$K$21,2),IF($M133=Lists!$H$3,IF($K133&lt;1,(($S133/$K133)*((1+'Inputs &amp; Summary'!$D$7)^AN$29)),((INT(AN$29/$K133)-INT((AN$29-1)/$K133))*$S133*((1+'Inputs &amp; Summary'!$D$7)^AN$29))),(_xlfn.WEIBULL.DIST(AN$29,$L133,$K133,FALSE)*$S133*((1+'Inputs &amp; Summary'!$D$7)^AN$29))),IF($M133=Lists!$H$3,IF($K133&lt;1,((($R133*(1-$E133)+$Q133*(1-$F133))/$K133)*((1+'Inputs &amp; Summary'!$D$7)^AN$29)),((INT(AN$29/$K133)-INT((AN$29-1)/$K133))*($R133*(1-$E133)+$Q133*(1-$F133))*((1+'Inputs &amp; Summary'!$D$7)^AN$29))),((_xlfn.WEIBULL.DIST(AN$29,$L133,$K133,FALSE)*($R133*(1-$E133)+$Q133*(1-$F133))*((1+'Inputs &amp; Summary'!$D$7)^AN$29))))))</f>
        <v>0</v>
      </c>
      <c r="AO133" s="114">
        <f>$D133*IF(AO$29&gt;'Inputs &amp; Summary'!$D$5,0,IF(AO$29&gt;VLOOKUP($G133,Lists!$J$17:$K$21,2),IF($M133=Lists!$H$3,IF($K133&lt;1,(($S133/$K133)*((1+'Inputs &amp; Summary'!$D$7)^AO$29)),((INT(AO$29/$K133)-INT((AO$29-1)/$K133))*$S133*((1+'Inputs &amp; Summary'!$D$7)^AO$29))),(_xlfn.WEIBULL.DIST(AO$29,$L133,$K133,FALSE)*$S133*((1+'Inputs &amp; Summary'!$D$7)^AO$29))),IF($M133=Lists!$H$3,IF($K133&lt;1,((($R133*(1-$E133)+$Q133*(1-$F133))/$K133)*((1+'Inputs &amp; Summary'!$D$7)^AO$29)),((INT(AO$29/$K133)-INT((AO$29-1)/$K133))*($R133*(1-$E133)+$Q133*(1-$F133))*((1+'Inputs &amp; Summary'!$D$7)^AO$29))),((_xlfn.WEIBULL.DIST(AO$29,$L133,$K133,FALSE)*($R133*(1-$E133)+$Q133*(1-$F133))*((1+'Inputs &amp; Summary'!$D$7)^AO$29))))))</f>
        <v>0</v>
      </c>
      <c r="AP133" s="114">
        <f>$D133*IF(AP$29&gt;'Inputs &amp; Summary'!$D$5,0,IF(AP$29&gt;VLOOKUP($G133,Lists!$J$17:$K$21,2),IF($M133=Lists!$H$3,IF($K133&lt;1,(($S133/$K133)*((1+'Inputs &amp; Summary'!$D$7)^AP$29)),((INT(AP$29/$K133)-INT((AP$29-1)/$K133))*$S133*((1+'Inputs &amp; Summary'!$D$7)^AP$29))),(_xlfn.WEIBULL.DIST(AP$29,$L133,$K133,FALSE)*$S133*((1+'Inputs &amp; Summary'!$D$7)^AP$29))),IF($M133=Lists!$H$3,IF($K133&lt;1,((($R133*(1-$E133)+$Q133*(1-$F133))/$K133)*((1+'Inputs &amp; Summary'!$D$7)^AP$29)),((INT(AP$29/$K133)-INT((AP$29-1)/$K133))*($R133*(1-$E133)+$Q133*(1-$F133))*((1+'Inputs &amp; Summary'!$D$7)^AP$29))),((_xlfn.WEIBULL.DIST(AP$29,$L133,$K133,FALSE)*($R133*(1-$E133)+$Q133*(1-$F133))*((1+'Inputs &amp; Summary'!$D$7)^AP$29))))))</f>
        <v>0</v>
      </c>
      <c r="AQ133" s="114">
        <f>$D133*IF(AQ$29&gt;'Inputs &amp; Summary'!$D$5,0,IF(AQ$29&gt;VLOOKUP($G133,Lists!$J$17:$K$21,2),IF($M133=Lists!$H$3,IF($K133&lt;1,(($S133/$K133)*((1+'Inputs &amp; Summary'!$D$7)^AQ$29)),((INT(AQ$29/$K133)-INT((AQ$29-1)/$K133))*$S133*((1+'Inputs &amp; Summary'!$D$7)^AQ$29))),(_xlfn.WEIBULL.DIST(AQ$29,$L133,$K133,FALSE)*$S133*((1+'Inputs &amp; Summary'!$D$7)^AQ$29))),IF($M133=Lists!$H$3,IF($K133&lt;1,((($R133*(1-$E133)+$Q133*(1-$F133))/$K133)*((1+'Inputs &amp; Summary'!$D$7)^AQ$29)),((INT(AQ$29/$K133)-INT((AQ$29-1)/$K133))*($R133*(1-$E133)+$Q133*(1-$F133))*((1+'Inputs &amp; Summary'!$D$7)^AQ$29))),((_xlfn.WEIBULL.DIST(AQ$29,$L133,$K133,FALSE)*($R133*(1-$E133)+$Q133*(1-$F133))*((1+'Inputs &amp; Summary'!$D$7)^AQ$29))))))</f>
        <v>0</v>
      </c>
      <c r="AR133" s="114">
        <f>$D133*IF(AR$29&gt;'Inputs &amp; Summary'!$D$5,0,IF(AR$29&gt;VLOOKUP($G133,Lists!$J$17:$K$21,2),IF($M133=Lists!$H$3,IF($K133&lt;1,(($S133/$K133)*((1+'Inputs &amp; Summary'!$D$7)^AR$29)),((INT(AR$29/$K133)-INT((AR$29-1)/$K133))*$S133*((1+'Inputs &amp; Summary'!$D$7)^AR$29))),(_xlfn.WEIBULL.DIST(AR$29,$L133,$K133,FALSE)*$S133*((1+'Inputs &amp; Summary'!$D$7)^AR$29))),IF($M133=Lists!$H$3,IF($K133&lt;1,((($R133*(1-$E133)+$Q133*(1-$F133))/$K133)*((1+'Inputs &amp; Summary'!$D$7)^AR$29)),((INT(AR$29/$K133)-INT((AR$29-1)/$K133))*($R133*(1-$E133)+$Q133*(1-$F133))*((1+'Inputs &amp; Summary'!$D$7)^AR$29))),((_xlfn.WEIBULL.DIST(AR$29,$L133,$K133,FALSE)*($R133*(1-$E133)+$Q133*(1-$F133))*((1+'Inputs &amp; Summary'!$D$7)^AR$29))))))</f>
        <v>0</v>
      </c>
      <c r="AS133" s="114">
        <f>$D133*IF(AS$29&gt;'Inputs &amp; Summary'!$D$5,0,IF(AS$29&gt;VLOOKUP($G133,Lists!$J$17:$K$21,2),IF($M133=Lists!$H$3,IF($K133&lt;1,(($S133/$K133)*((1+'Inputs &amp; Summary'!$D$7)^AS$29)),((INT(AS$29/$K133)-INT((AS$29-1)/$K133))*$S133*((1+'Inputs &amp; Summary'!$D$7)^AS$29))),(_xlfn.WEIBULL.DIST(AS$29,$L133,$K133,FALSE)*$S133*((1+'Inputs &amp; Summary'!$D$7)^AS$29))),IF($M133=Lists!$H$3,IF($K133&lt;1,((($R133*(1-$E133)+$Q133*(1-$F133))/$K133)*((1+'Inputs &amp; Summary'!$D$7)^AS$29)),((INT(AS$29/$K133)-INT((AS$29-1)/$K133))*($R133*(1-$E133)+$Q133*(1-$F133))*((1+'Inputs &amp; Summary'!$D$7)^AS$29))),((_xlfn.WEIBULL.DIST(AS$29,$L133,$K133,FALSE)*($R133*(1-$E133)+$Q133*(1-$F133))*((1+'Inputs &amp; Summary'!$D$7)^AS$29))))))</f>
        <v>0</v>
      </c>
      <c r="AT133" s="114">
        <f>$D133*IF(AT$29&gt;'Inputs &amp; Summary'!$D$5,0,IF(AT$29&gt;VLOOKUP($G133,Lists!$J$17:$K$21,2),IF($M133=Lists!$H$3,IF($K133&lt;1,(($S133/$K133)*((1+'Inputs &amp; Summary'!$D$7)^AT$29)),((INT(AT$29/$K133)-INT((AT$29-1)/$K133))*$S133*((1+'Inputs &amp; Summary'!$D$7)^AT$29))),(_xlfn.WEIBULL.DIST(AT$29,$L133,$K133,FALSE)*$S133*((1+'Inputs &amp; Summary'!$D$7)^AT$29))),IF($M133=Lists!$H$3,IF($K133&lt;1,((($R133*(1-$E133)+$Q133*(1-$F133))/$K133)*((1+'Inputs &amp; Summary'!$D$7)^AT$29)),((INT(AT$29/$K133)-INT((AT$29-1)/$K133))*($R133*(1-$E133)+$Q133*(1-$F133))*((1+'Inputs &amp; Summary'!$D$7)^AT$29))),((_xlfn.WEIBULL.DIST(AT$29,$L133,$K133,FALSE)*($R133*(1-$E133)+$Q133*(1-$F133))*((1+'Inputs &amp; Summary'!$D$7)^AT$29))))))</f>
        <v>0</v>
      </c>
      <c r="AU133" s="114">
        <f>$D133*IF(AU$29&gt;'Inputs &amp; Summary'!$D$5,0,IF(AU$29&gt;VLOOKUP($G133,Lists!$J$17:$K$21,2),IF($M133=Lists!$H$3,IF($K133&lt;1,(($S133/$K133)*((1+'Inputs &amp; Summary'!$D$7)^AU$29)),((INT(AU$29/$K133)-INT((AU$29-1)/$K133))*$S133*((1+'Inputs &amp; Summary'!$D$7)^AU$29))),(_xlfn.WEIBULL.DIST(AU$29,$L133,$K133,FALSE)*$S133*((1+'Inputs &amp; Summary'!$D$7)^AU$29))),IF($M133=Lists!$H$3,IF($K133&lt;1,((($R133*(1-$E133)+$Q133*(1-$F133))/$K133)*((1+'Inputs &amp; Summary'!$D$7)^AU$29)),((INT(AU$29/$K133)-INT((AU$29-1)/$K133))*($R133*(1-$E133)+$Q133*(1-$F133))*((1+'Inputs &amp; Summary'!$D$7)^AU$29))),((_xlfn.WEIBULL.DIST(AU$29,$L133,$K133,FALSE)*($R133*(1-$E133)+$Q133*(1-$F133))*((1+'Inputs &amp; Summary'!$D$7)^AU$29))))))</f>
        <v>0</v>
      </c>
      <c r="AV133" s="114">
        <f>$D133*IF(AV$29&gt;'Inputs &amp; Summary'!$D$5,0,IF(AV$29&gt;VLOOKUP($G133,Lists!$J$17:$K$21,2),IF($M133=Lists!$H$3,IF($K133&lt;1,(($S133/$K133)*((1+'Inputs &amp; Summary'!$D$7)^AV$29)),((INT(AV$29/$K133)-INT((AV$29-1)/$K133))*$S133*((1+'Inputs &amp; Summary'!$D$7)^AV$29))),(_xlfn.WEIBULL.DIST(AV$29,$L133,$K133,FALSE)*$S133*((1+'Inputs &amp; Summary'!$D$7)^AV$29))),IF($M133=Lists!$H$3,IF($K133&lt;1,((($R133*(1-$E133)+$Q133*(1-$F133))/$K133)*((1+'Inputs &amp; Summary'!$D$7)^AV$29)),((INT(AV$29/$K133)-INT((AV$29-1)/$K133))*($R133*(1-$E133)+$Q133*(1-$F133))*((1+'Inputs &amp; Summary'!$D$7)^AV$29))),((_xlfn.WEIBULL.DIST(AV$29,$L133,$K133,FALSE)*($R133*(1-$E133)+$Q133*(1-$F133))*((1+'Inputs &amp; Summary'!$D$7)^AV$29))))))</f>
        <v>0</v>
      </c>
      <c r="AW133" s="114">
        <f>$D133*IF(AW$29&gt;'Inputs &amp; Summary'!$D$5,0,IF(AW$29&gt;VLOOKUP($G133,Lists!$J$17:$K$21,2),IF($M133=Lists!$H$3,IF($K133&lt;1,(($S133/$K133)*((1+'Inputs &amp; Summary'!$D$7)^AW$29)),((INT(AW$29/$K133)-INT((AW$29-1)/$K133))*$S133*((1+'Inputs &amp; Summary'!$D$7)^AW$29))),(_xlfn.WEIBULL.DIST(AW$29,$L133,$K133,FALSE)*$S133*((1+'Inputs &amp; Summary'!$D$7)^AW$29))),IF($M133=Lists!$H$3,IF($K133&lt;1,((($R133*(1-$E133)+$Q133*(1-$F133))/$K133)*((1+'Inputs &amp; Summary'!$D$7)^AW$29)),((INT(AW$29/$K133)-INT((AW$29-1)/$K133))*($R133*(1-$E133)+$Q133*(1-$F133))*((1+'Inputs &amp; Summary'!$D$7)^AW$29))),((_xlfn.WEIBULL.DIST(AW$29,$L133,$K133,FALSE)*($R133*(1-$E133)+$Q133*(1-$F133))*((1+'Inputs &amp; Summary'!$D$7)^AW$29))))))</f>
        <v>0</v>
      </c>
      <c r="AX133" s="114">
        <f>$D133*IF(AX$29&gt;'Inputs &amp; Summary'!$D$5,0,IF(AX$29&gt;VLOOKUP($G133,Lists!$J$17:$K$21,2),IF($M133=Lists!$H$3,IF($K133&lt;1,(($S133/$K133)*((1+'Inputs &amp; Summary'!$D$7)^AX$29)),((INT(AX$29/$K133)-INT((AX$29-1)/$K133))*$S133*((1+'Inputs &amp; Summary'!$D$7)^AX$29))),(_xlfn.WEIBULL.DIST(AX$29,$L133,$K133,FALSE)*$S133*((1+'Inputs &amp; Summary'!$D$7)^AX$29))),IF($M133=Lists!$H$3,IF($K133&lt;1,((($R133*(1-$E133)+$Q133*(1-$F133))/$K133)*((1+'Inputs &amp; Summary'!$D$7)^AX$29)),((INT(AX$29/$K133)-INT((AX$29-1)/$K133))*($R133*(1-$E133)+$Q133*(1-$F133))*((1+'Inputs &amp; Summary'!$D$7)^AX$29))),((_xlfn.WEIBULL.DIST(AX$29,$L133,$K133,FALSE)*($R133*(1-$E133)+$Q133*(1-$F133))*((1+'Inputs &amp; Summary'!$D$7)^AX$29))))))</f>
        <v>0</v>
      </c>
      <c r="AY133" s="114">
        <f>$D133*IF(AY$29&gt;'Inputs &amp; Summary'!$D$5,0,IF(AY$29&gt;VLOOKUP($G133,Lists!$J$17:$K$21,2),IF($M133=Lists!$H$3,IF($K133&lt;1,(($S133/$K133)*((1+'Inputs &amp; Summary'!$D$7)^AY$29)),((INT(AY$29/$K133)-INT((AY$29-1)/$K133))*$S133*((1+'Inputs &amp; Summary'!$D$7)^AY$29))),(_xlfn.WEIBULL.DIST(AY$29,$L133,$K133,FALSE)*$S133*((1+'Inputs &amp; Summary'!$D$7)^AY$29))),IF($M133=Lists!$H$3,IF($K133&lt;1,((($R133*(1-$E133)+$Q133*(1-$F133))/$K133)*((1+'Inputs &amp; Summary'!$D$7)^AY$29)),((INT(AY$29/$K133)-INT((AY$29-1)/$K133))*($R133*(1-$E133)+$Q133*(1-$F133))*((1+'Inputs &amp; Summary'!$D$7)^AY$29))),((_xlfn.WEIBULL.DIST(AY$29,$L133,$K133,FALSE)*($R133*(1-$E133)+$Q133*(1-$F133))*((1+'Inputs &amp; Summary'!$D$7)^AY$29))))))</f>
        <v>0</v>
      </c>
      <c r="AZ133" s="114">
        <f>$D133*IF(AZ$29&gt;'Inputs &amp; Summary'!$D$5,0,IF(AZ$29&gt;VLOOKUP($G133,Lists!$J$17:$K$21,2),IF($M133=Lists!$H$3,IF($K133&lt;1,(($S133/$K133)*((1+'Inputs &amp; Summary'!$D$7)^AZ$29)),((INT(AZ$29/$K133)-INT((AZ$29-1)/$K133))*$S133*((1+'Inputs &amp; Summary'!$D$7)^AZ$29))),(_xlfn.WEIBULL.DIST(AZ$29,$L133,$K133,FALSE)*$S133*((1+'Inputs &amp; Summary'!$D$7)^AZ$29))),IF($M133=Lists!$H$3,IF($K133&lt;1,((($R133*(1-$E133)+$Q133*(1-$F133))/$K133)*((1+'Inputs &amp; Summary'!$D$7)^AZ$29)),((INT(AZ$29/$K133)-INT((AZ$29-1)/$K133))*($R133*(1-$E133)+$Q133*(1-$F133))*((1+'Inputs &amp; Summary'!$D$7)^AZ$29))),((_xlfn.WEIBULL.DIST(AZ$29,$L133,$K133,FALSE)*($R133*(1-$E133)+$Q133*(1-$F133))*((1+'Inputs &amp; Summary'!$D$7)^AZ$29))))))</f>
        <v>0</v>
      </c>
      <c r="BA133" s="114">
        <f>$D133*IF(BA$29&gt;'Inputs &amp; Summary'!$D$5,0,IF(BA$29&gt;VLOOKUP($G133,Lists!$J$17:$K$21,2),IF($M133=Lists!$H$3,IF($K133&lt;1,(($S133/$K133)*((1+'Inputs &amp; Summary'!$D$7)^BA$29)),((INT(BA$29/$K133)-INT((BA$29-1)/$K133))*$S133*((1+'Inputs &amp; Summary'!$D$7)^BA$29))),(_xlfn.WEIBULL.DIST(BA$29,$L133,$K133,FALSE)*$S133*((1+'Inputs &amp; Summary'!$D$7)^BA$29))),IF($M133=Lists!$H$3,IF($K133&lt;1,((($R133*(1-$E133)+$Q133*(1-$F133))/$K133)*((1+'Inputs &amp; Summary'!$D$7)^BA$29)),((INT(BA$29/$K133)-INT((BA$29-1)/$K133))*($R133*(1-$E133)+$Q133*(1-$F133))*((1+'Inputs &amp; Summary'!$D$7)^BA$29))),((_xlfn.WEIBULL.DIST(BA$29,$L133,$K133,FALSE)*($R133*(1-$E133)+$Q133*(1-$F133))*((1+'Inputs &amp; Summary'!$D$7)^BA$29))))))</f>
        <v>0</v>
      </c>
      <c r="BB133" s="114">
        <f>$D133*IF(BB$29&gt;'Inputs &amp; Summary'!$D$5,0,IF(BB$29&gt;VLOOKUP($G133,Lists!$J$17:$K$21,2),IF($M133=Lists!$H$3,IF($K133&lt;1,(($S133/$K133)*((1+'Inputs &amp; Summary'!$D$7)^BB$29)),((INT(BB$29/$K133)-INT((BB$29-1)/$K133))*$S133*((1+'Inputs &amp; Summary'!$D$7)^BB$29))),(_xlfn.WEIBULL.DIST(BB$29,$L133,$K133,FALSE)*$S133*((1+'Inputs &amp; Summary'!$D$7)^BB$29))),IF($M133=Lists!$H$3,IF($K133&lt;1,((($R133*(1-$E133)+$Q133*(1-$F133))/$K133)*((1+'Inputs &amp; Summary'!$D$7)^BB$29)),((INT(BB$29/$K133)-INT((BB$29-1)/$K133))*($R133*(1-$E133)+$Q133*(1-$F133))*((1+'Inputs &amp; Summary'!$D$7)^BB$29))),((_xlfn.WEIBULL.DIST(BB$29,$L133,$K133,FALSE)*($R133*(1-$E133)+$Q133*(1-$F133))*((1+'Inputs &amp; Summary'!$D$7)^BB$29))))))</f>
        <v>0</v>
      </c>
      <c r="BC133" s="114">
        <f>$D133*IF(BC$29&gt;'Inputs &amp; Summary'!$D$5,0,IF(BC$29&gt;VLOOKUP($G133,Lists!$J$17:$K$21,2),IF($M133=Lists!$H$3,IF($K133&lt;1,(($S133/$K133)*((1+'Inputs &amp; Summary'!$D$7)^BC$29)),((INT(BC$29/$K133)-INT((BC$29-1)/$K133))*$S133*((1+'Inputs &amp; Summary'!$D$7)^BC$29))),(_xlfn.WEIBULL.DIST(BC$29,$L133,$K133,FALSE)*$S133*((1+'Inputs &amp; Summary'!$D$7)^BC$29))),IF($M133=Lists!$H$3,IF($K133&lt;1,((($R133*(1-$E133)+$Q133*(1-$F133))/$K133)*((1+'Inputs &amp; Summary'!$D$7)^BC$29)),((INT(BC$29/$K133)-INT((BC$29-1)/$K133))*($R133*(1-$E133)+$Q133*(1-$F133))*((1+'Inputs &amp; Summary'!$D$7)^BC$29))),((_xlfn.WEIBULL.DIST(BC$29,$L133,$K133,FALSE)*($R133*(1-$E133)+$Q133*(1-$F133))*((1+'Inputs &amp; Summary'!$D$7)^BC$29))))))</f>
        <v>0</v>
      </c>
      <c r="BD133" s="114">
        <f>$D133*IF(BD$29&gt;'Inputs &amp; Summary'!$D$5,0,IF(BD$29&gt;VLOOKUP($G133,Lists!$J$17:$K$21,2),IF($M133=Lists!$H$3,IF($K133&lt;1,(($S133/$K133)*((1+'Inputs &amp; Summary'!$D$7)^BD$29)),((INT(BD$29/$K133)-INT((BD$29-1)/$K133))*$S133*((1+'Inputs &amp; Summary'!$D$7)^BD$29))),(_xlfn.WEIBULL.DIST(BD$29,$L133,$K133,FALSE)*$S133*((1+'Inputs &amp; Summary'!$D$7)^BD$29))),IF($M133=Lists!$H$3,IF($K133&lt;1,((($R133*(1-$E133)+$Q133*(1-$F133))/$K133)*((1+'Inputs &amp; Summary'!$D$7)^BD$29)),((INT(BD$29/$K133)-INT((BD$29-1)/$K133))*($R133*(1-$E133)+$Q133*(1-$F133))*((1+'Inputs &amp; Summary'!$D$7)^BD$29))),((_xlfn.WEIBULL.DIST(BD$29,$L133,$K133,FALSE)*($R133*(1-$E133)+$Q133*(1-$F133))*((1+'Inputs &amp; Summary'!$D$7)^BD$29))))))</f>
        <v>0</v>
      </c>
      <c r="BE133" s="114">
        <f>$D133*IF(BE$29&gt;'Inputs &amp; Summary'!$D$5,0,IF(BE$29&gt;VLOOKUP($G133,Lists!$J$17:$K$21,2),IF($M133=Lists!$H$3,IF($K133&lt;1,(($S133/$K133)*((1+'Inputs &amp; Summary'!$D$7)^BE$29)),((INT(BE$29/$K133)-INT((BE$29-1)/$K133))*$S133*((1+'Inputs &amp; Summary'!$D$7)^BE$29))),(_xlfn.WEIBULL.DIST(BE$29,$L133,$K133,FALSE)*$S133*((1+'Inputs &amp; Summary'!$D$7)^BE$29))),IF($M133=Lists!$H$3,IF($K133&lt;1,((($R133*(1-$E133)+$Q133*(1-$F133))/$K133)*((1+'Inputs &amp; Summary'!$D$7)^BE$29)),((INT(BE$29/$K133)-INT((BE$29-1)/$K133))*($R133*(1-$E133)+$Q133*(1-$F133))*((1+'Inputs &amp; Summary'!$D$7)^BE$29))),((_xlfn.WEIBULL.DIST(BE$29,$L133,$K133,FALSE)*($R133*(1-$E133)+$Q133*(1-$F133))*((1+'Inputs &amp; Summary'!$D$7)^BE$29))))))</f>
        <v>0</v>
      </c>
      <c r="BF133" s="114">
        <f>$D133*IF(BF$29&gt;'Inputs &amp; Summary'!$D$5,0,IF(BF$29&gt;VLOOKUP($G133,Lists!$J$17:$K$21,2),IF($M133=Lists!$H$3,IF($K133&lt;1,(($S133/$K133)*((1+'Inputs &amp; Summary'!$D$7)^BF$29)),((INT(BF$29/$K133)-INT((BF$29-1)/$K133))*$S133*((1+'Inputs &amp; Summary'!$D$7)^BF$29))),(_xlfn.WEIBULL.DIST(BF$29,$L133,$K133,FALSE)*$S133*((1+'Inputs &amp; Summary'!$D$7)^BF$29))),IF($M133=Lists!$H$3,IF($K133&lt;1,((($R133*(1-$E133)+$Q133*(1-$F133))/$K133)*((1+'Inputs &amp; Summary'!$D$7)^BF$29)),((INT(BF$29/$K133)-INT((BF$29-1)/$K133))*($R133*(1-$E133)+$Q133*(1-$F133))*((1+'Inputs &amp; Summary'!$D$7)^BF$29))),((_xlfn.WEIBULL.DIST(BF$29,$L133,$K133,FALSE)*($R133*(1-$E133)+$Q133*(1-$F133))*((1+'Inputs &amp; Summary'!$D$7)^BF$29))))))</f>
        <v>0</v>
      </c>
      <c r="BG133" s="114">
        <f>$D133*IF(BG$29&gt;'Inputs &amp; Summary'!$D$5,0,IF(BG$29&gt;VLOOKUP($G133,Lists!$J$17:$K$21,2),IF($M133=Lists!$H$3,IF($K133&lt;1,(($S133/$K133)*((1+'Inputs &amp; Summary'!$D$7)^BG$29)),((INT(BG$29/$K133)-INT((BG$29-1)/$K133))*$S133*((1+'Inputs &amp; Summary'!$D$7)^BG$29))),(_xlfn.WEIBULL.DIST(BG$29,$L133,$K133,FALSE)*$S133*((1+'Inputs &amp; Summary'!$D$7)^BG$29))),IF($M133=Lists!$H$3,IF($K133&lt;1,((($R133*(1-$E133)+$Q133*(1-$F133))/$K133)*((1+'Inputs &amp; Summary'!$D$7)^BG$29)),((INT(BG$29/$K133)-INT((BG$29-1)/$K133))*($R133*(1-$E133)+$Q133*(1-$F133))*((1+'Inputs &amp; Summary'!$D$7)^BG$29))),((_xlfn.WEIBULL.DIST(BG$29,$L133,$K133,FALSE)*($R133*(1-$E133)+$Q133*(1-$F133))*((1+'Inputs &amp; Summary'!$D$7)^BG$29))))))</f>
        <v>0</v>
      </c>
      <c r="BH133" s="114">
        <f>$D133*IF(BH$29&gt;'Inputs &amp; Summary'!$D$5,0,IF(BH$29&gt;VLOOKUP($G133,Lists!$J$17:$K$21,2),IF($M133=Lists!$H$3,IF($K133&lt;1,(($S133/$K133)*((1+'Inputs &amp; Summary'!$D$7)^BH$29)),((INT(BH$29/$K133)-INT((BH$29-1)/$K133))*$S133*((1+'Inputs &amp; Summary'!$D$7)^BH$29))),(_xlfn.WEIBULL.DIST(BH$29,$L133,$K133,FALSE)*$S133*((1+'Inputs &amp; Summary'!$D$7)^BH$29))),IF($M133=Lists!$H$3,IF($K133&lt;1,((($R133*(1-$E133)+$Q133*(1-$F133))/$K133)*((1+'Inputs &amp; Summary'!$D$7)^BH$29)),((INT(BH$29/$K133)-INT((BH$29-1)/$K133))*($R133*(1-$E133)+$Q133*(1-$F133))*((1+'Inputs &amp; Summary'!$D$7)^BH$29))),((_xlfn.WEIBULL.DIST(BH$29,$L133,$K133,FALSE)*($R133*(1-$E133)+$Q133*(1-$F133))*((1+'Inputs &amp; Summary'!$D$7)^BH$29))))))</f>
        <v>0</v>
      </c>
      <c r="BI133" s="114">
        <f>$D133*IF(BI$29&gt;'Inputs &amp; Summary'!$D$5,0,IF(BI$29&gt;VLOOKUP($G133,Lists!$J$17:$K$21,2),IF($M133=Lists!$H$3,IF($K133&lt;1,(($S133/$K133)*((1+'Inputs &amp; Summary'!$D$7)^BI$29)),((INT(BI$29/$K133)-INT((BI$29-1)/$K133))*$S133*((1+'Inputs &amp; Summary'!$D$7)^BI$29))),(_xlfn.WEIBULL.DIST(BI$29,$L133,$K133,FALSE)*$S133*((1+'Inputs &amp; Summary'!$D$7)^BI$29))),IF($M133=Lists!$H$3,IF($K133&lt;1,((($R133*(1-$E133)+$Q133*(1-$F133))/$K133)*((1+'Inputs &amp; Summary'!$D$7)^BI$29)),((INT(BI$29/$K133)-INT((BI$29-1)/$K133))*($R133*(1-$E133)+$Q133*(1-$F133))*((1+'Inputs &amp; Summary'!$D$7)^BI$29))),((_xlfn.WEIBULL.DIST(BI$29,$L133,$K133,FALSE)*($R133*(1-$E133)+$Q133*(1-$F133))*((1+'Inputs &amp; Summary'!$D$7)^BI$29))))))</f>
        <v>0</v>
      </c>
      <c r="BJ133" s="114">
        <f>$D133*IF(BJ$29&gt;'Inputs &amp; Summary'!$D$5,0,IF(BJ$29&gt;VLOOKUP($G133,Lists!$J$17:$K$21,2),IF($M133=Lists!$H$3,IF($K133&lt;1,(($S133/$K133)*((1+'Inputs &amp; Summary'!$D$7)^BJ$29)),((INT(BJ$29/$K133)-INT((BJ$29-1)/$K133))*$S133*((1+'Inputs &amp; Summary'!$D$7)^BJ$29))),(_xlfn.WEIBULL.DIST(BJ$29,$L133,$K133,FALSE)*$S133*((1+'Inputs &amp; Summary'!$D$7)^BJ$29))),IF($M133=Lists!$H$3,IF($K133&lt;1,((($R133*(1-$E133)+$Q133*(1-$F133))/$K133)*((1+'Inputs &amp; Summary'!$D$7)^BJ$29)),((INT(BJ$29/$K133)-INT((BJ$29-1)/$K133))*($R133*(1-$E133)+$Q133*(1-$F133))*((1+'Inputs &amp; Summary'!$D$7)^BJ$29))),((_xlfn.WEIBULL.DIST(BJ$29,$L133,$K133,FALSE)*($R133*(1-$E133)+$Q133*(1-$F133))*((1+'Inputs &amp; Summary'!$D$7)^BJ$29))))))</f>
        <v>0</v>
      </c>
      <c r="BK133" s="114">
        <f>$D133*IF(BK$29&gt;'Inputs &amp; Summary'!$D$5,0,IF(BK$29&gt;VLOOKUP($G133,Lists!$J$17:$K$21,2),IF($M133=Lists!$H$3,IF($K133&lt;1,(($S133/$K133)*((1+'Inputs &amp; Summary'!$D$7)^BK$29)),((INT(BK$29/$K133)-INT((BK$29-1)/$K133))*$S133*((1+'Inputs &amp; Summary'!$D$7)^BK$29))),(_xlfn.WEIBULL.DIST(BK$29,$L133,$K133,FALSE)*$S133*((1+'Inputs &amp; Summary'!$D$7)^BK$29))),IF($M133=Lists!$H$3,IF($K133&lt;1,((($R133*(1-$E133)+$Q133*(1-$F133))/$K133)*((1+'Inputs &amp; Summary'!$D$7)^BK$29)),((INT(BK$29/$K133)-INT((BK$29-1)/$K133))*($R133*(1-$E133)+$Q133*(1-$F133))*((1+'Inputs &amp; Summary'!$D$7)^BK$29))),((_xlfn.WEIBULL.DIST(BK$29,$L133,$K133,FALSE)*($R133*(1-$E133)+$Q133*(1-$F133))*((1+'Inputs &amp; Summary'!$D$7)^BK$29))))))</f>
        <v>0</v>
      </c>
      <c r="BL133" s="114">
        <f>$D133*IF(BL$29&gt;'Inputs &amp; Summary'!$D$5,0,IF(BL$29&gt;VLOOKUP($G133,Lists!$J$17:$K$21,2),IF($M133=Lists!$H$3,IF($K133&lt;1,(($S133/$K133)*((1+'Inputs &amp; Summary'!$D$7)^BL$29)),((INT(BL$29/$K133)-INT((BL$29-1)/$K133))*$S133*((1+'Inputs &amp; Summary'!$D$7)^BL$29))),(_xlfn.WEIBULL.DIST(BL$29,$L133,$K133,FALSE)*$S133*((1+'Inputs &amp; Summary'!$D$7)^BL$29))),IF($M133=Lists!$H$3,IF($K133&lt;1,((($R133*(1-$E133)+$Q133*(1-$F133))/$K133)*((1+'Inputs &amp; Summary'!$D$7)^BL$29)),((INT(BL$29/$K133)-INT((BL$29-1)/$K133))*($R133*(1-$E133)+$Q133*(1-$F133))*((1+'Inputs &amp; Summary'!$D$7)^BL$29))),((_xlfn.WEIBULL.DIST(BL$29,$L133,$K133,FALSE)*($R133*(1-$E133)+$Q133*(1-$F133))*((1+'Inputs &amp; Summary'!$D$7)^BL$29))))))</f>
        <v>0</v>
      </c>
    </row>
    <row r="134" spans="1:64" ht="43.2" x14ac:dyDescent="0.3">
      <c r="A134" s="79" t="s">
        <v>218</v>
      </c>
      <c r="B134" s="33" t="s">
        <v>152</v>
      </c>
      <c r="C134" s="33" t="s">
        <v>17</v>
      </c>
      <c r="D134" s="68">
        <f>IF($B$21=Lists!$I$3,0,IF($B$21=Lists!$I$5,0,1))</f>
        <v>0</v>
      </c>
      <c r="E134" s="68">
        <v>1</v>
      </c>
      <c r="F134" s="68">
        <v>0</v>
      </c>
      <c r="G134" s="213" t="s">
        <v>17</v>
      </c>
      <c r="H134" s="34" t="s">
        <v>288</v>
      </c>
      <c r="I134" s="34" t="s">
        <v>99</v>
      </c>
      <c r="J134" s="33">
        <f>VLOOKUP(I134,'Labor Rates'!$A$1:$B$16,2)</f>
        <v>24.03846153846154</v>
      </c>
      <c r="K134" s="35">
        <v>20</v>
      </c>
      <c r="L134" s="35">
        <v>1</v>
      </c>
      <c r="M134" s="36" t="s">
        <v>249</v>
      </c>
      <c r="N134" s="84">
        <f>'Inputs &amp; Summary'!$D$30</f>
        <v>1</v>
      </c>
      <c r="O134" s="35">
        <v>1</v>
      </c>
      <c r="P134" s="5">
        <v>1000</v>
      </c>
      <c r="Q134" s="73">
        <f t="shared" si="21"/>
        <v>24.03846153846154</v>
      </c>
      <c r="R134" s="73">
        <f t="shared" si="22"/>
        <v>1000</v>
      </c>
      <c r="S134" s="74">
        <f t="shared" si="23"/>
        <v>0</v>
      </c>
      <c r="T134" s="88"/>
      <c r="U134" s="80"/>
      <c r="V134" s="87">
        <f t="shared" si="24"/>
        <v>0</v>
      </c>
      <c r="W134" s="87">
        <f>NPV('Inputs &amp; Summary'!$D$6,Y134:BL134)</f>
        <v>0</v>
      </c>
      <c r="X134" s="90">
        <f t="shared" si="25"/>
        <v>0</v>
      </c>
      <c r="Y134" s="114">
        <f>$D134*IF(Y$29&gt;'Inputs &amp; Summary'!$D$5,0,IF(Y$29&gt;VLOOKUP($G134,Lists!$J$17:$K$21,2),IF($M134=Lists!$H$3,IF($K134&lt;1,(($S134/$K134)*((1+'Inputs &amp; Summary'!$D$7)^Y$29)),((INT(Y$29/$K134)-INT((Y$29-1)/$K134))*$S134*((1+'Inputs &amp; Summary'!$D$7)^Y$29))),(_xlfn.WEIBULL.DIST(Y$29,$L134,$K134,FALSE)*$S134*((1+'Inputs &amp; Summary'!$D$7)^Y$29))),IF($M134=Lists!$H$3,IF($K134&lt;1,((($R134*(1-$E134)+$Q134*(1-$F134))/$K134)*((1+'Inputs &amp; Summary'!$D$7)^Y$29)),((INT(Y$29/$K134)-INT((Y$29-1)/$K134))*($R134*(1-$E134)+$Q134*(1-$F134))*((1+'Inputs &amp; Summary'!$D$7)^Y$29))),((_xlfn.WEIBULL.DIST(Y$29,$L134,$K134,FALSE)*($R134*(1-$E134)+$Q134*(1-$F134))*((1+'Inputs &amp; Summary'!$D$7)^Y$29))))))</f>
        <v>0</v>
      </c>
      <c r="Z134" s="114">
        <f>$D134*IF(Z$29&gt;'Inputs &amp; Summary'!$D$5,0,IF(Z$29&gt;VLOOKUP($G134,Lists!$J$17:$K$21,2),IF($M134=Lists!$H$3,IF($K134&lt;1,(($S134/$K134)*((1+'Inputs &amp; Summary'!$D$7)^Z$29)),((INT(Z$29/$K134)-INT((Z$29-1)/$K134))*$S134*((1+'Inputs &amp; Summary'!$D$7)^Z$29))),(_xlfn.WEIBULL.DIST(Z$29,$L134,$K134,FALSE)*$S134*((1+'Inputs &amp; Summary'!$D$7)^Z$29))),IF($M134=Lists!$H$3,IF($K134&lt;1,((($R134*(1-$E134)+$Q134*(1-$F134))/$K134)*((1+'Inputs &amp; Summary'!$D$7)^Z$29)),((INT(Z$29/$K134)-INT((Z$29-1)/$K134))*($R134*(1-$E134)+$Q134*(1-$F134))*((1+'Inputs &amp; Summary'!$D$7)^Z$29))),((_xlfn.WEIBULL.DIST(Z$29,$L134,$K134,FALSE)*($R134*(1-$E134)+$Q134*(1-$F134))*((1+'Inputs &amp; Summary'!$D$7)^Z$29))))))</f>
        <v>0</v>
      </c>
      <c r="AA134" s="114">
        <f>$D134*IF(AA$29&gt;'Inputs &amp; Summary'!$D$5,0,IF(AA$29&gt;VLOOKUP($G134,Lists!$J$17:$K$21,2),IF($M134=Lists!$H$3,IF($K134&lt;1,(($S134/$K134)*((1+'Inputs &amp; Summary'!$D$7)^AA$29)),((INT(AA$29/$K134)-INT((AA$29-1)/$K134))*$S134*((1+'Inputs &amp; Summary'!$D$7)^AA$29))),(_xlfn.WEIBULL.DIST(AA$29,$L134,$K134,FALSE)*$S134*((1+'Inputs &amp; Summary'!$D$7)^AA$29))),IF($M134=Lists!$H$3,IF($K134&lt;1,((($R134*(1-$E134)+$Q134*(1-$F134))/$K134)*((1+'Inputs &amp; Summary'!$D$7)^AA$29)),((INT(AA$29/$K134)-INT((AA$29-1)/$K134))*($R134*(1-$E134)+$Q134*(1-$F134))*((1+'Inputs &amp; Summary'!$D$7)^AA$29))),((_xlfn.WEIBULL.DIST(AA$29,$L134,$K134,FALSE)*($R134*(1-$E134)+$Q134*(1-$F134))*((1+'Inputs &amp; Summary'!$D$7)^AA$29))))))</f>
        <v>0</v>
      </c>
      <c r="AB134" s="114">
        <f>$D134*IF(AB$29&gt;'Inputs &amp; Summary'!$D$5,0,IF(AB$29&gt;VLOOKUP($G134,Lists!$J$17:$K$21,2),IF($M134=Lists!$H$3,IF($K134&lt;1,(($S134/$K134)*((1+'Inputs &amp; Summary'!$D$7)^AB$29)),((INT(AB$29/$K134)-INT((AB$29-1)/$K134))*$S134*((1+'Inputs &amp; Summary'!$D$7)^AB$29))),(_xlfn.WEIBULL.DIST(AB$29,$L134,$K134,FALSE)*$S134*((1+'Inputs &amp; Summary'!$D$7)^AB$29))),IF($M134=Lists!$H$3,IF($K134&lt;1,((($R134*(1-$E134)+$Q134*(1-$F134))/$K134)*((1+'Inputs &amp; Summary'!$D$7)^AB$29)),((INT(AB$29/$K134)-INT((AB$29-1)/$K134))*($R134*(1-$E134)+$Q134*(1-$F134))*((1+'Inputs &amp; Summary'!$D$7)^AB$29))),((_xlfn.WEIBULL.DIST(AB$29,$L134,$K134,FALSE)*($R134*(1-$E134)+$Q134*(1-$F134))*((1+'Inputs &amp; Summary'!$D$7)^AB$29))))))</f>
        <v>0</v>
      </c>
      <c r="AC134" s="114">
        <f>$D134*IF(AC$29&gt;'Inputs &amp; Summary'!$D$5,0,IF(AC$29&gt;VLOOKUP($G134,Lists!$J$17:$K$21,2),IF($M134=Lists!$H$3,IF($K134&lt;1,(($S134/$K134)*((1+'Inputs &amp; Summary'!$D$7)^AC$29)),((INT(AC$29/$K134)-INT((AC$29-1)/$K134))*$S134*((1+'Inputs &amp; Summary'!$D$7)^AC$29))),(_xlfn.WEIBULL.DIST(AC$29,$L134,$K134,FALSE)*$S134*((1+'Inputs &amp; Summary'!$D$7)^AC$29))),IF($M134=Lists!$H$3,IF($K134&lt;1,((($R134*(1-$E134)+$Q134*(1-$F134))/$K134)*((1+'Inputs &amp; Summary'!$D$7)^AC$29)),((INT(AC$29/$K134)-INT((AC$29-1)/$K134))*($R134*(1-$E134)+$Q134*(1-$F134))*((1+'Inputs &amp; Summary'!$D$7)^AC$29))),((_xlfn.WEIBULL.DIST(AC$29,$L134,$K134,FALSE)*($R134*(1-$E134)+$Q134*(1-$F134))*((1+'Inputs &amp; Summary'!$D$7)^AC$29))))))</f>
        <v>0</v>
      </c>
      <c r="AD134" s="114">
        <f>$D134*IF(AD$29&gt;'Inputs &amp; Summary'!$D$5,0,IF(AD$29&gt;VLOOKUP($G134,Lists!$J$17:$K$21,2),IF($M134=Lists!$H$3,IF($K134&lt;1,(($S134/$K134)*((1+'Inputs &amp; Summary'!$D$7)^AD$29)),((INT(AD$29/$K134)-INT((AD$29-1)/$K134))*$S134*((1+'Inputs &amp; Summary'!$D$7)^AD$29))),(_xlfn.WEIBULL.DIST(AD$29,$L134,$K134,FALSE)*$S134*((1+'Inputs &amp; Summary'!$D$7)^AD$29))),IF($M134=Lists!$H$3,IF($K134&lt;1,((($R134*(1-$E134)+$Q134*(1-$F134))/$K134)*((1+'Inputs &amp; Summary'!$D$7)^AD$29)),((INT(AD$29/$K134)-INT((AD$29-1)/$K134))*($R134*(1-$E134)+$Q134*(1-$F134))*((1+'Inputs &amp; Summary'!$D$7)^AD$29))),((_xlfn.WEIBULL.DIST(AD$29,$L134,$K134,FALSE)*($R134*(1-$E134)+$Q134*(1-$F134))*((1+'Inputs &amp; Summary'!$D$7)^AD$29))))))</f>
        <v>0</v>
      </c>
      <c r="AE134" s="114">
        <f>$D134*IF(AE$29&gt;'Inputs &amp; Summary'!$D$5,0,IF(AE$29&gt;VLOOKUP($G134,Lists!$J$17:$K$21,2),IF($M134=Lists!$H$3,IF($K134&lt;1,(($S134/$K134)*((1+'Inputs &amp; Summary'!$D$7)^AE$29)),((INT(AE$29/$K134)-INT((AE$29-1)/$K134))*$S134*((1+'Inputs &amp; Summary'!$D$7)^AE$29))),(_xlfn.WEIBULL.DIST(AE$29,$L134,$K134,FALSE)*$S134*((1+'Inputs &amp; Summary'!$D$7)^AE$29))),IF($M134=Lists!$H$3,IF($K134&lt;1,((($R134*(1-$E134)+$Q134*(1-$F134))/$K134)*((1+'Inputs &amp; Summary'!$D$7)^AE$29)),((INT(AE$29/$K134)-INT((AE$29-1)/$K134))*($R134*(1-$E134)+$Q134*(1-$F134))*((1+'Inputs &amp; Summary'!$D$7)^AE$29))),((_xlfn.WEIBULL.DIST(AE$29,$L134,$K134,FALSE)*($R134*(1-$E134)+$Q134*(1-$F134))*((1+'Inputs &amp; Summary'!$D$7)^AE$29))))))</f>
        <v>0</v>
      </c>
      <c r="AF134" s="114">
        <f>$D134*IF(AF$29&gt;'Inputs &amp; Summary'!$D$5,0,IF(AF$29&gt;VLOOKUP($G134,Lists!$J$17:$K$21,2),IF($M134=Lists!$H$3,IF($K134&lt;1,(($S134/$K134)*((1+'Inputs &amp; Summary'!$D$7)^AF$29)),((INT(AF$29/$K134)-INT((AF$29-1)/$K134))*$S134*((1+'Inputs &amp; Summary'!$D$7)^AF$29))),(_xlfn.WEIBULL.DIST(AF$29,$L134,$K134,FALSE)*$S134*((1+'Inputs &amp; Summary'!$D$7)^AF$29))),IF($M134=Lists!$H$3,IF($K134&lt;1,((($R134*(1-$E134)+$Q134*(1-$F134))/$K134)*((1+'Inputs &amp; Summary'!$D$7)^AF$29)),((INT(AF$29/$K134)-INT((AF$29-1)/$K134))*($R134*(1-$E134)+$Q134*(1-$F134))*((1+'Inputs &amp; Summary'!$D$7)^AF$29))),((_xlfn.WEIBULL.DIST(AF$29,$L134,$K134,FALSE)*($R134*(1-$E134)+$Q134*(1-$F134))*((1+'Inputs &amp; Summary'!$D$7)^AF$29))))))</f>
        <v>0</v>
      </c>
      <c r="AG134" s="114">
        <f>$D134*IF(AG$29&gt;'Inputs &amp; Summary'!$D$5,0,IF(AG$29&gt;VLOOKUP($G134,Lists!$J$17:$K$21,2),IF($M134=Lists!$H$3,IF($K134&lt;1,(($S134/$K134)*((1+'Inputs &amp; Summary'!$D$7)^AG$29)),((INT(AG$29/$K134)-INT((AG$29-1)/$K134))*$S134*((1+'Inputs &amp; Summary'!$D$7)^AG$29))),(_xlfn.WEIBULL.DIST(AG$29,$L134,$K134,FALSE)*$S134*((1+'Inputs &amp; Summary'!$D$7)^AG$29))),IF($M134=Lists!$H$3,IF($K134&lt;1,((($R134*(1-$E134)+$Q134*(1-$F134))/$K134)*((1+'Inputs &amp; Summary'!$D$7)^AG$29)),((INT(AG$29/$K134)-INT((AG$29-1)/$K134))*($R134*(1-$E134)+$Q134*(1-$F134))*((1+'Inputs &amp; Summary'!$D$7)^AG$29))),((_xlfn.WEIBULL.DIST(AG$29,$L134,$K134,FALSE)*($R134*(1-$E134)+$Q134*(1-$F134))*((1+'Inputs &amp; Summary'!$D$7)^AG$29))))))</f>
        <v>0</v>
      </c>
      <c r="AH134" s="114">
        <f>$D134*IF(AH$29&gt;'Inputs &amp; Summary'!$D$5,0,IF(AH$29&gt;VLOOKUP($G134,Lists!$J$17:$K$21,2),IF($M134=Lists!$H$3,IF($K134&lt;1,(($S134/$K134)*((1+'Inputs &amp; Summary'!$D$7)^AH$29)),((INT(AH$29/$K134)-INT((AH$29-1)/$K134))*$S134*((1+'Inputs &amp; Summary'!$D$7)^AH$29))),(_xlfn.WEIBULL.DIST(AH$29,$L134,$K134,FALSE)*$S134*((1+'Inputs &amp; Summary'!$D$7)^AH$29))),IF($M134=Lists!$H$3,IF($K134&lt;1,((($R134*(1-$E134)+$Q134*(1-$F134))/$K134)*((1+'Inputs &amp; Summary'!$D$7)^AH$29)),((INT(AH$29/$K134)-INT((AH$29-1)/$K134))*($R134*(1-$E134)+$Q134*(1-$F134))*((1+'Inputs &amp; Summary'!$D$7)^AH$29))),((_xlfn.WEIBULL.DIST(AH$29,$L134,$K134,FALSE)*($R134*(1-$E134)+$Q134*(1-$F134))*((1+'Inputs &amp; Summary'!$D$7)^AH$29))))))</f>
        <v>0</v>
      </c>
      <c r="AI134" s="114">
        <f>$D134*IF(AI$29&gt;'Inputs &amp; Summary'!$D$5,0,IF(AI$29&gt;VLOOKUP($G134,Lists!$J$17:$K$21,2),IF($M134=Lists!$H$3,IF($K134&lt;1,(($S134/$K134)*((1+'Inputs &amp; Summary'!$D$7)^AI$29)),((INT(AI$29/$K134)-INT((AI$29-1)/$K134))*$S134*((1+'Inputs &amp; Summary'!$D$7)^AI$29))),(_xlfn.WEIBULL.DIST(AI$29,$L134,$K134,FALSE)*$S134*((1+'Inputs &amp; Summary'!$D$7)^AI$29))),IF($M134=Lists!$H$3,IF($K134&lt;1,((($R134*(1-$E134)+$Q134*(1-$F134))/$K134)*((1+'Inputs &amp; Summary'!$D$7)^AI$29)),((INT(AI$29/$K134)-INT((AI$29-1)/$K134))*($R134*(1-$E134)+$Q134*(1-$F134))*((1+'Inputs &amp; Summary'!$D$7)^AI$29))),((_xlfn.WEIBULL.DIST(AI$29,$L134,$K134,FALSE)*($R134*(1-$E134)+$Q134*(1-$F134))*((1+'Inputs &amp; Summary'!$D$7)^AI$29))))))</f>
        <v>0</v>
      </c>
      <c r="AJ134" s="114">
        <f>$D134*IF(AJ$29&gt;'Inputs &amp; Summary'!$D$5,0,IF(AJ$29&gt;VLOOKUP($G134,Lists!$J$17:$K$21,2),IF($M134=Lists!$H$3,IF($K134&lt;1,(($S134/$K134)*((1+'Inputs &amp; Summary'!$D$7)^AJ$29)),((INT(AJ$29/$K134)-INT((AJ$29-1)/$K134))*$S134*((1+'Inputs &amp; Summary'!$D$7)^AJ$29))),(_xlfn.WEIBULL.DIST(AJ$29,$L134,$K134,FALSE)*$S134*((1+'Inputs &amp; Summary'!$D$7)^AJ$29))),IF($M134=Lists!$H$3,IF($K134&lt;1,((($R134*(1-$E134)+$Q134*(1-$F134))/$K134)*((1+'Inputs &amp; Summary'!$D$7)^AJ$29)),((INT(AJ$29/$K134)-INT((AJ$29-1)/$K134))*($R134*(1-$E134)+$Q134*(1-$F134))*((1+'Inputs &amp; Summary'!$D$7)^AJ$29))),((_xlfn.WEIBULL.DIST(AJ$29,$L134,$K134,FALSE)*($R134*(1-$E134)+$Q134*(1-$F134))*((1+'Inputs &amp; Summary'!$D$7)^AJ$29))))))</f>
        <v>0</v>
      </c>
      <c r="AK134" s="114">
        <f>$D134*IF(AK$29&gt;'Inputs &amp; Summary'!$D$5,0,IF(AK$29&gt;VLOOKUP($G134,Lists!$J$17:$K$21,2),IF($M134=Lists!$H$3,IF($K134&lt;1,(($S134/$K134)*((1+'Inputs &amp; Summary'!$D$7)^AK$29)),((INT(AK$29/$K134)-INT((AK$29-1)/$K134))*$S134*((1+'Inputs &amp; Summary'!$D$7)^AK$29))),(_xlfn.WEIBULL.DIST(AK$29,$L134,$K134,FALSE)*$S134*((1+'Inputs &amp; Summary'!$D$7)^AK$29))),IF($M134=Lists!$H$3,IF($K134&lt;1,((($R134*(1-$E134)+$Q134*(1-$F134))/$K134)*((1+'Inputs &amp; Summary'!$D$7)^AK$29)),((INT(AK$29/$K134)-INT((AK$29-1)/$K134))*($R134*(1-$E134)+$Q134*(1-$F134))*((1+'Inputs &amp; Summary'!$D$7)^AK$29))),((_xlfn.WEIBULL.DIST(AK$29,$L134,$K134,FALSE)*($R134*(1-$E134)+$Q134*(1-$F134))*((1+'Inputs &amp; Summary'!$D$7)^AK$29))))))</f>
        <v>0</v>
      </c>
      <c r="AL134" s="114">
        <f>$D134*IF(AL$29&gt;'Inputs &amp; Summary'!$D$5,0,IF(AL$29&gt;VLOOKUP($G134,Lists!$J$17:$K$21,2),IF($M134=Lists!$H$3,IF($K134&lt;1,(($S134/$K134)*((1+'Inputs &amp; Summary'!$D$7)^AL$29)),((INT(AL$29/$K134)-INT((AL$29-1)/$K134))*$S134*((1+'Inputs &amp; Summary'!$D$7)^AL$29))),(_xlfn.WEIBULL.DIST(AL$29,$L134,$K134,FALSE)*$S134*((1+'Inputs &amp; Summary'!$D$7)^AL$29))),IF($M134=Lists!$H$3,IF($K134&lt;1,((($R134*(1-$E134)+$Q134*(1-$F134))/$K134)*((1+'Inputs &amp; Summary'!$D$7)^AL$29)),((INT(AL$29/$K134)-INT((AL$29-1)/$K134))*($R134*(1-$E134)+$Q134*(1-$F134))*((1+'Inputs &amp; Summary'!$D$7)^AL$29))),((_xlfn.WEIBULL.DIST(AL$29,$L134,$K134,FALSE)*($R134*(1-$E134)+$Q134*(1-$F134))*((1+'Inputs &amp; Summary'!$D$7)^AL$29))))))</f>
        <v>0</v>
      </c>
      <c r="AM134" s="114">
        <f>$D134*IF(AM$29&gt;'Inputs &amp; Summary'!$D$5,0,IF(AM$29&gt;VLOOKUP($G134,Lists!$J$17:$K$21,2),IF($M134=Lists!$H$3,IF($K134&lt;1,(($S134/$K134)*((1+'Inputs &amp; Summary'!$D$7)^AM$29)),((INT(AM$29/$K134)-INT((AM$29-1)/$K134))*$S134*((1+'Inputs &amp; Summary'!$D$7)^AM$29))),(_xlfn.WEIBULL.DIST(AM$29,$L134,$K134,FALSE)*$S134*((1+'Inputs &amp; Summary'!$D$7)^AM$29))),IF($M134=Lists!$H$3,IF($K134&lt;1,((($R134*(1-$E134)+$Q134*(1-$F134))/$K134)*((1+'Inputs &amp; Summary'!$D$7)^AM$29)),((INT(AM$29/$K134)-INT((AM$29-1)/$K134))*($R134*(1-$E134)+$Q134*(1-$F134))*((1+'Inputs &amp; Summary'!$D$7)^AM$29))),((_xlfn.WEIBULL.DIST(AM$29,$L134,$K134,FALSE)*($R134*(1-$E134)+$Q134*(1-$F134))*((1+'Inputs &amp; Summary'!$D$7)^AM$29))))))</f>
        <v>0</v>
      </c>
      <c r="AN134" s="114">
        <f>$D134*IF(AN$29&gt;'Inputs &amp; Summary'!$D$5,0,IF(AN$29&gt;VLOOKUP($G134,Lists!$J$17:$K$21,2),IF($M134=Lists!$H$3,IF($K134&lt;1,(($S134/$K134)*((1+'Inputs &amp; Summary'!$D$7)^AN$29)),((INT(AN$29/$K134)-INT((AN$29-1)/$K134))*$S134*((1+'Inputs &amp; Summary'!$D$7)^AN$29))),(_xlfn.WEIBULL.DIST(AN$29,$L134,$K134,FALSE)*$S134*((1+'Inputs &amp; Summary'!$D$7)^AN$29))),IF($M134=Lists!$H$3,IF($K134&lt;1,((($R134*(1-$E134)+$Q134*(1-$F134))/$K134)*((1+'Inputs &amp; Summary'!$D$7)^AN$29)),((INT(AN$29/$K134)-INT((AN$29-1)/$K134))*($R134*(1-$E134)+$Q134*(1-$F134))*((1+'Inputs &amp; Summary'!$D$7)^AN$29))),((_xlfn.WEIBULL.DIST(AN$29,$L134,$K134,FALSE)*($R134*(1-$E134)+$Q134*(1-$F134))*((1+'Inputs &amp; Summary'!$D$7)^AN$29))))))</f>
        <v>0</v>
      </c>
      <c r="AO134" s="114">
        <f>$D134*IF(AO$29&gt;'Inputs &amp; Summary'!$D$5,0,IF(AO$29&gt;VLOOKUP($G134,Lists!$J$17:$K$21,2),IF($M134=Lists!$H$3,IF($K134&lt;1,(($S134/$K134)*((1+'Inputs &amp; Summary'!$D$7)^AO$29)),((INT(AO$29/$K134)-INT((AO$29-1)/$K134))*$S134*((1+'Inputs &amp; Summary'!$D$7)^AO$29))),(_xlfn.WEIBULL.DIST(AO$29,$L134,$K134,FALSE)*$S134*((1+'Inputs &amp; Summary'!$D$7)^AO$29))),IF($M134=Lists!$H$3,IF($K134&lt;1,((($R134*(1-$E134)+$Q134*(1-$F134))/$K134)*((1+'Inputs &amp; Summary'!$D$7)^AO$29)),((INT(AO$29/$K134)-INT((AO$29-1)/$K134))*($R134*(1-$E134)+$Q134*(1-$F134))*((1+'Inputs &amp; Summary'!$D$7)^AO$29))),((_xlfn.WEIBULL.DIST(AO$29,$L134,$K134,FALSE)*($R134*(1-$E134)+$Q134*(1-$F134))*((1+'Inputs &amp; Summary'!$D$7)^AO$29))))))</f>
        <v>0</v>
      </c>
      <c r="AP134" s="114">
        <f>$D134*IF(AP$29&gt;'Inputs &amp; Summary'!$D$5,0,IF(AP$29&gt;VLOOKUP($G134,Lists!$J$17:$K$21,2),IF($M134=Lists!$H$3,IF($K134&lt;1,(($S134/$K134)*((1+'Inputs &amp; Summary'!$D$7)^AP$29)),((INT(AP$29/$K134)-INT((AP$29-1)/$K134))*$S134*((1+'Inputs &amp; Summary'!$D$7)^AP$29))),(_xlfn.WEIBULL.DIST(AP$29,$L134,$K134,FALSE)*$S134*((1+'Inputs &amp; Summary'!$D$7)^AP$29))),IF($M134=Lists!$H$3,IF($K134&lt;1,((($R134*(1-$E134)+$Q134*(1-$F134))/$K134)*((1+'Inputs &amp; Summary'!$D$7)^AP$29)),((INT(AP$29/$K134)-INT((AP$29-1)/$K134))*($R134*(1-$E134)+$Q134*(1-$F134))*((1+'Inputs &amp; Summary'!$D$7)^AP$29))),((_xlfn.WEIBULL.DIST(AP$29,$L134,$K134,FALSE)*($R134*(1-$E134)+$Q134*(1-$F134))*((1+'Inputs &amp; Summary'!$D$7)^AP$29))))))</f>
        <v>0</v>
      </c>
      <c r="AQ134" s="114">
        <f>$D134*IF(AQ$29&gt;'Inputs &amp; Summary'!$D$5,0,IF(AQ$29&gt;VLOOKUP($G134,Lists!$J$17:$K$21,2),IF($M134=Lists!$H$3,IF($K134&lt;1,(($S134/$K134)*((1+'Inputs &amp; Summary'!$D$7)^AQ$29)),((INT(AQ$29/$K134)-INT((AQ$29-1)/$K134))*$S134*((1+'Inputs &amp; Summary'!$D$7)^AQ$29))),(_xlfn.WEIBULL.DIST(AQ$29,$L134,$K134,FALSE)*$S134*((1+'Inputs &amp; Summary'!$D$7)^AQ$29))),IF($M134=Lists!$H$3,IF($K134&lt;1,((($R134*(1-$E134)+$Q134*(1-$F134))/$K134)*((1+'Inputs &amp; Summary'!$D$7)^AQ$29)),((INT(AQ$29/$K134)-INT((AQ$29-1)/$K134))*($R134*(1-$E134)+$Q134*(1-$F134))*((1+'Inputs &amp; Summary'!$D$7)^AQ$29))),((_xlfn.WEIBULL.DIST(AQ$29,$L134,$K134,FALSE)*($R134*(1-$E134)+$Q134*(1-$F134))*((1+'Inputs &amp; Summary'!$D$7)^AQ$29))))))</f>
        <v>0</v>
      </c>
      <c r="AR134" s="114">
        <f>$D134*IF(AR$29&gt;'Inputs &amp; Summary'!$D$5,0,IF(AR$29&gt;VLOOKUP($G134,Lists!$J$17:$K$21,2),IF($M134=Lists!$H$3,IF($K134&lt;1,(($S134/$K134)*((1+'Inputs &amp; Summary'!$D$7)^AR$29)),((INT(AR$29/$K134)-INT((AR$29-1)/$K134))*$S134*((1+'Inputs &amp; Summary'!$D$7)^AR$29))),(_xlfn.WEIBULL.DIST(AR$29,$L134,$K134,FALSE)*$S134*((1+'Inputs &amp; Summary'!$D$7)^AR$29))),IF($M134=Lists!$H$3,IF($K134&lt;1,((($R134*(1-$E134)+$Q134*(1-$F134))/$K134)*((1+'Inputs &amp; Summary'!$D$7)^AR$29)),((INT(AR$29/$K134)-INT((AR$29-1)/$K134))*($R134*(1-$E134)+$Q134*(1-$F134))*((1+'Inputs &amp; Summary'!$D$7)^AR$29))),((_xlfn.WEIBULL.DIST(AR$29,$L134,$K134,FALSE)*($R134*(1-$E134)+$Q134*(1-$F134))*((1+'Inputs &amp; Summary'!$D$7)^AR$29))))))</f>
        <v>0</v>
      </c>
      <c r="AS134" s="114">
        <f>$D134*IF(AS$29&gt;'Inputs &amp; Summary'!$D$5,0,IF(AS$29&gt;VLOOKUP($G134,Lists!$J$17:$K$21,2),IF($M134=Lists!$H$3,IF($K134&lt;1,(($S134/$K134)*((1+'Inputs &amp; Summary'!$D$7)^AS$29)),((INT(AS$29/$K134)-INT((AS$29-1)/$K134))*$S134*((1+'Inputs &amp; Summary'!$D$7)^AS$29))),(_xlfn.WEIBULL.DIST(AS$29,$L134,$K134,FALSE)*$S134*((1+'Inputs &amp; Summary'!$D$7)^AS$29))),IF($M134=Lists!$H$3,IF($K134&lt;1,((($R134*(1-$E134)+$Q134*(1-$F134))/$K134)*((1+'Inputs &amp; Summary'!$D$7)^AS$29)),((INT(AS$29/$K134)-INT((AS$29-1)/$K134))*($R134*(1-$E134)+$Q134*(1-$F134))*((1+'Inputs &amp; Summary'!$D$7)^AS$29))),((_xlfn.WEIBULL.DIST(AS$29,$L134,$K134,FALSE)*($R134*(1-$E134)+$Q134*(1-$F134))*((1+'Inputs &amp; Summary'!$D$7)^AS$29))))))</f>
        <v>0</v>
      </c>
      <c r="AT134" s="114">
        <f>$D134*IF(AT$29&gt;'Inputs &amp; Summary'!$D$5,0,IF(AT$29&gt;VLOOKUP($G134,Lists!$J$17:$K$21,2),IF($M134=Lists!$H$3,IF($K134&lt;1,(($S134/$K134)*((1+'Inputs &amp; Summary'!$D$7)^AT$29)),((INT(AT$29/$K134)-INT((AT$29-1)/$K134))*$S134*((1+'Inputs &amp; Summary'!$D$7)^AT$29))),(_xlfn.WEIBULL.DIST(AT$29,$L134,$K134,FALSE)*$S134*((1+'Inputs &amp; Summary'!$D$7)^AT$29))),IF($M134=Lists!$H$3,IF($K134&lt;1,((($R134*(1-$E134)+$Q134*(1-$F134))/$K134)*((1+'Inputs &amp; Summary'!$D$7)^AT$29)),((INT(AT$29/$K134)-INT((AT$29-1)/$K134))*($R134*(1-$E134)+$Q134*(1-$F134))*((1+'Inputs &amp; Summary'!$D$7)^AT$29))),((_xlfn.WEIBULL.DIST(AT$29,$L134,$K134,FALSE)*($R134*(1-$E134)+$Q134*(1-$F134))*((1+'Inputs &amp; Summary'!$D$7)^AT$29))))))</f>
        <v>0</v>
      </c>
      <c r="AU134" s="114">
        <f>$D134*IF(AU$29&gt;'Inputs &amp; Summary'!$D$5,0,IF(AU$29&gt;VLOOKUP($G134,Lists!$J$17:$K$21,2),IF($M134=Lists!$H$3,IF($K134&lt;1,(($S134/$K134)*((1+'Inputs &amp; Summary'!$D$7)^AU$29)),((INT(AU$29/$K134)-INT((AU$29-1)/$K134))*$S134*((1+'Inputs &amp; Summary'!$D$7)^AU$29))),(_xlfn.WEIBULL.DIST(AU$29,$L134,$K134,FALSE)*$S134*((1+'Inputs &amp; Summary'!$D$7)^AU$29))),IF($M134=Lists!$H$3,IF($K134&lt;1,((($R134*(1-$E134)+$Q134*(1-$F134))/$K134)*((1+'Inputs &amp; Summary'!$D$7)^AU$29)),((INT(AU$29/$K134)-INT((AU$29-1)/$K134))*($R134*(1-$E134)+$Q134*(1-$F134))*((1+'Inputs &amp; Summary'!$D$7)^AU$29))),((_xlfn.WEIBULL.DIST(AU$29,$L134,$K134,FALSE)*($R134*(1-$E134)+$Q134*(1-$F134))*((1+'Inputs &amp; Summary'!$D$7)^AU$29))))))</f>
        <v>0</v>
      </c>
      <c r="AV134" s="114">
        <f>$D134*IF(AV$29&gt;'Inputs &amp; Summary'!$D$5,0,IF(AV$29&gt;VLOOKUP($G134,Lists!$J$17:$K$21,2),IF($M134=Lists!$H$3,IF($K134&lt;1,(($S134/$K134)*((1+'Inputs &amp; Summary'!$D$7)^AV$29)),((INT(AV$29/$K134)-INT((AV$29-1)/$K134))*$S134*((1+'Inputs &amp; Summary'!$D$7)^AV$29))),(_xlfn.WEIBULL.DIST(AV$29,$L134,$K134,FALSE)*$S134*((1+'Inputs &amp; Summary'!$D$7)^AV$29))),IF($M134=Lists!$H$3,IF($K134&lt;1,((($R134*(1-$E134)+$Q134*(1-$F134))/$K134)*((1+'Inputs &amp; Summary'!$D$7)^AV$29)),((INT(AV$29/$K134)-INT((AV$29-1)/$K134))*($R134*(1-$E134)+$Q134*(1-$F134))*((1+'Inputs &amp; Summary'!$D$7)^AV$29))),((_xlfn.WEIBULL.DIST(AV$29,$L134,$K134,FALSE)*($R134*(1-$E134)+$Q134*(1-$F134))*((1+'Inputs &amp; Summary'!$D$7)^AV$29))))))</f>
        <v>0</v>
      </c>
      <c r="AW134" s="114">
        <f>$D134*IF(AW$29&gt;'Inputs &amp; Summary'!$D$5,0,IF(AW$29&gt;VLOOKUP($G134,Lists!$J$17:$K$21,2),IF($M134=Lists!$H$3,IF($K134&lt;1,(($S134/$K134)*((1+'Inputs &amp; Summary'!$D$7)^AW$29)),((INT(AW$29/$K134)-INT((AW$29-1)/$K134))*$S134*((1+'Inputs &amp; Summary'!$D$7)^AW$29))),(_xlfn.WEIBULL.DIST(AW$29,$L134,$K134,FALSE)*$S134*((1+'Inputs &amp; Summary'!$D$7)^AW$29))),IF($M134=Lists!$H$3,IF($K134&lt;1,((($R134*(1-$E134)+$Q134*(1-$F134))/$K134)*((1+'Inputs &amp; Summary'!$D$7)^AW$29)),((INT(AW$29/$K134)-INT((AW$29-1)/$K134))*($R134*(1-$E134)+$Q134*(1-$F134))*((1+'Inputs &amp; Summary'!$D$7)^AW$29))),((_xlfn.WEIBULL.DIST(AW$29,$L134,$K134,FALSE)*($R134*(1-$E134)+$Q134*(1-$F134))*((1+'Inputs &amp; Summary'!$D$7)^AW$29))))))</f>
        <v>0</v>
      </c>
      <c r="AX134" s="114">
        <f>$D134*IF(AX$29&gt;'Inputs &amp; Summary'!$D$5,0,IF(AX$29&gt;VLOOKUP($G134,Lists!$J$17:$K$21,2),IF($M134=Lists!$H$3,IF($K134&lt;1,(($S134/$K134)*((1+'Inputs &amp; Summary'!$D$7)^AX$29)),((INT(AX$29/$K134)-INT((AX$29-1)/$K134))*$S134*((1+'Inputs &amp; Summary'!$D$7)^AX$29))),(_xlfn.WEIBULL.DIST(AX$29,$L134,$K134,FALSE)*$S134*((1+'Inputs &amp; Summary'!$D$7)^AX$29))),IF($M134=Lists!$H$3,IF($K134&lt;1,((($R134*(1-$E134)+$Q134*(1-$F134))/$K134)*((1+'Inputs &amp; Summary'!$D$7)^AX$29)),((INT(AX$29/$K134)-INT((AX$29-1)/$K134))*($R134*(1-$E134)+$Q134*(1-$F134))*((1+'Inputs &amp; Summary'!$D$7)^AX$29))),((_xlfn.WEIBULL.DIST(AX$29,$L134,$K134,FALSE)*($R134*(1-$E134)+$Q134*(1-$F134))*((1+'Inputs &amp; Summary'!$D$7)^AX$29))))))</f>
        <v>0</v>
      </c>
      <c r="AY134" s="114">
        <f>$D134*IF(AY$29&gt;'Inputs &amp; Summary'!$D$5,0,IF(AY$29&gt;VLOOKUP($G134,Lists!$J$17:$K$21,2),IF($M134=Lists!$H$3,IF($K134&lt;1,(($S134/$K134)*((1+'Inputs &amp; Summary'!$D$7)^AY$29)),((INT(AY$29/$K134)-INT((AY$29-1)/$K134))*$S134*((1+'Inputs &amp; Summary'!$D$7)^AY$29))),(_xlfn.WEIBULL.DIST(AY$29,$L134,$K134,FALSE)*$S134*((1+'Inputs &amp; Summary'!$D$7)^AY$29))),IF($M134=Lists!$H$3,IF($K134&lt;1,((($R134*(1-$E134)+$Q134*(1-$F134))/$K134)*((1+'Inputs &amp; Summary'!$D$7)^AY$29)),((INT(AY$29/$K134)-INT((AY$29-1)/$K134))*($R134*(1-$E134)+$Q134*(1-$F134))*((1+'Inputs &amp; Summary'!$D$7)^AY$29))),((_xlfn.WEIBULL.DIST(AY$29,$L134,$K134,FALSE)*($R134*(1-$E134)+$Q134*(1-$F134))*((1+'Inputs &amp; Summary'!$D$7)^AY$29))))))</f>
        <v>0</v>
      </c>
      <c r="AZ134" s="114">
        <f>$D134*IF(AZ$29&gt;'Inputs &amp; Summary'!$D$5,0,IF(AZ$29&gt;VLOOKUP($G134,Lists!$J$17:$K$21,2),IF($M134=Lists!$H$3,IF($K134&lt;1,(($S134/$K134)*((1+'Inputs &amp; Summary'!$D$7)^AZ$29)),((INT(AZ$29/$K134)-INT((AZ$29-1)/$K134))*$S134*((1+'Inputs &amp; Summary'!$D$7)^AZ$29))),(_xlfn.WEIBULL.DIST(AZ$29,$L134,$K134,FALSE)*$S134*((1+'Inputs &amp; Summary'!$D$7)^AZ$29))),IF($M134=Lists!$H$3,IF($K134&lt;1,((($R134*(1-$E134)+$Q134*(1-$F134))/$K134)*((1+'Inputs &amp; Summary'!$D$7)^AZ$29)),((INT(AZ$29/$K134)-INT((AZ$29-1)/$K134))*($R134*(1-$E134)+$Q134*(1-$F134))*((1+'Inputs &amp; Summary'!$D$7)^AZ$29))),((_xlfn.WEIBULL.DIST(AZ$29,$L134,$K134,FALSE)*($R134*(1-$E134)+$Q134*(1-$F134))*((1+'Inputs &amp; Summary'!$D$7)^AZ$29))))))</f>
        <v>0</v>
      </c>
      <c r="BA134" s="114">
        <f>$D134*IF(BA$29&gt;'Inputs &amp; Summary'!$D$5,0,IF(BA$29&gt;VLOOKUP($G134,Lists!$J$17:$K$21,2),IF($M134=Lists!$H$3,IF($K134&lt;1,(($S134/$K134)*((1+'Inputs &amp; Summary'!$D$7)^BA$29)),((INT(BA$29/$K134)-INT((BA$29-1)/$K134))*$S134*((1+'Inputs &amp; Summary'!$D$7)^BA$29))),(_xlfn.WEIBULL.DIST(BA$29,$L134,$K134,FALSE)*$S134*((1+'Inputs &amp; Summary'!$D$7)^BA$29))),IF($M134=Lists!$H$3,IF($K134&lt;1,((($R134*(1-$E134)+$Q134*(1-$F134))/$K134)*((1+'Inputs &amp; Summary'!$D$7)^BA$29)),((INT(BA$29/$K134)-INT((BA$29-1)/$K134))*($R134*(1-$E134)+$Q134*(1-$F134))*((1+'Inputs &amp; Summary'!$D$7)^BA$29))),((_xlfn.WEIBULL.DIST(BA$29,$L134,$K134,FALSE)*($R134*(1-$E134)+$Q134*(1-$F134))*((1+'Inputs &amp; Summary'!$D$7)^BA$29))))))</f>
        <v>0</v>
      </c>
      <c r="BB134" s="114">
        <f>$D134*IF(BB$29&gt;'Inputs &amp; Summary'!$D$5,0,IF(BB$29&gt;VLOOKUP($G134,Lists!$J$17:$K$21,2),IF($M134=Lists!$H$3,IF($K134&lt;1,(($S134/$K134)*((1+'Inputs &amp; Summary'!$D$7)^BB$29)),((INT(BB$29/$K134)-INT((BB$29-1)/$K134))*$S134*((1+'Inputs &amp; Summary'!$D$7)^BB$29))),(_xlfn.WEIBULL.DIST(BB$29,$L134,$K134,FALSE)*$S134*((1+'Inputs &amp; Summary'!$D$7)^BB$29))),IF($M134=Lists!$H$3,IF($K134&lt;1,((($R134*(1-$E134)+$Q134*(1-$F134))/$K134)*((1+'Inputs &amp; Summary'!$D$7)^BB$29)),((INT(BB$29/$K134)-INT((BB$29-1)/$K134))*($R134*(1-$E134)+$Q134*(1-$F134))*((1+'Inputs &amp; Summary'!$D$7)^BB$29))),((_xlfn.WEIBULL.DIST(BB$29,$L134,$K134,FALSE)*($R134*(1-$E134)+$Q134*(1-$F134))*((1+'Inputs &amp; Summary'!$D$7)^BB$29))))))</f>
        <v>0</v>
      </c>
      <c r="BC134" s="114">
        <f>$D134*IF(BC$29&gt;'Inputs &amp; Summary'!$D$5,0,IF(BC$29&gt;VLOOKUP($G134,Lists!$J$17:$K$21,2),IF($M134=Lists!$H$3,IF($K134&lt;1,(($S134/$K134)*((1+'Inputs &amp; Summary'!$D$7)^BC$29)),((INT(BC$29/$K134)-INT((BC$29-1)/$K134))*$S134*((1+'Inputs &amp; Summary'!$D$7)^BC$29))),(_xlfn.WEIBULL.DIST(BC$29,$L134,$K134,FALSE)*$S134*((1+'Inputs &amp; Summary'!$D$7)^BC$29))),IF($M134=Lists!$H$3,IF($K134&lt;1,((($R134*(1-$E134)+$Q134*(1-$F134))/$K134)*((1+'Inputs &amp; Summary'!$D$7)^BC$29)),((INT(BC$29/$K134)-INT((BC$29-1)/$K134))*($R134*(1-$E134)+$Q134*(1-$F134))*((1+'Inputs &amp; Summary'!$D$7)^BC$29))),((_xlfn.WEIBULL.DIST(BC$29,$L134,$K134,FALSE)*($R134*(1-$E134)+$Q134*(1-$F134))*((1+'Inputs &amp; Summary'!$D$7)^BC$29))))))</f>
        <v>0</v>
      </c>
      <c r="BD134" s="114">
        <f>$D134*IF(BD$29&gt;'Inputs &amp; Summary'!$D$5,0,IF(BD$29&gt;VLOOKUP($G134,Lists!$J$17:$K$21,2),IF($M134=Lists!$H$3,IF($K134&lt;1,(($S134/$K134)*((1+'Inputs &amp; Summary'!$D$7)^BD$29)),((INT(BD$29/$K134)-INT((BD$29-1)/$K134))*$S134*((1+'Inputs &amp; Summary'!$D$7)^BD$29))),(_xlfn.WEIBULL.DIST(BD$29,$L134,$K134,FALSE)*$S134*((1+'Inputs &amp; Summary'!$D$7)^BD$29))),IF($M134=Lists!$H$3,IF($K134&lt;1,((($R134*(1-$E134)+$Q134*(1-$F134))/$K134)*((1+'Inputs &amp; Summary'!$D$7)^BD$29)),((INT(BD$29/$K134)-INT((BD$29-1)/$K134))*($R134*(1-$E134)+$Q134*(1-$F134))*((1+'Inputs &amp; Summary'!$D$7)^BD$29))),((_xlfn.WEIBULL.DIST(BD$29,$L134,$K134,FALSE)*($R134*(1-$E134)+$Q134*(1-$F134))*((1+'Inputs &amp; Summary'!$D$7)^BD$29))))))</f>
        <v>0</v>
      </c>
      <c r="BE134" s="114">
        <f>$D134*IF(BE$29&gt;'Inputs &amp; Summary'!$D$5,0,IF(BE$29&gt;VLOOKUP($G134,Lists!$J$17:$K$21,2),IF($M134=Lists!$H$3,IF($K134&lt;1,(($S134/$K134)*((1+'Inputs &amp; Summary'!$D$7)^BE$29)),((INT(BE$29/$K134)-INT((BE$29-1)/$K134))*$S134*((1+'Inputs &amp; Summary'!$D$7)^BE$29))),(_xlfn.WEIBULL.DIST(BE$29,$L134,$K134,FALSE)*$S134*((1+'Inputs &amp; Summary'!$D$7)^BE$29))),IF($M134=Lists!$H$3,IF($K134&lt;1,((($R134*(1-$E134)+$Q134*(1-$F134))/$K134)*((1+'Inputs &amp; Summary'!$D$7)^BE$29)),((INT(BE$29/$K134)-INT((BE$29-1)/$K134))*($R134*(1-$E134)+$Q134*(1-$F134))*((1+'Inputs &amp; Summary'!$D$7)^BE$29))),((_xlfn.WEIBULL.DIST(BE$29,$L134,$K134,FALSE)*($R134*(1-$E134)+$Q134*(1-$F134))*((1+'Inputs &amp; Summary'!$D$7)^BE$29))))))</f>
        <v>0</v>
      </c>
      <c r="BF134" s="114">
        <f>$D134*IF(BF$29&gt;'Inputs &amp; Summary'!$D$5,0,IF(BF$29&gt;VLOOKUP($G134,Lists!$J$17:$K$21,2),IF($M134=Lists!$H$3,IF($K134&lt;1,(($S134/$K134)*((1+'Inputs &amp; Summary'!$D$7)^BF$29)),((INT(BF$29/$K134)-INT((BF$29-1)/$K134))*$S134*((1+'Inputs &amp; Summary'!$D$7)^BF$29))),(_xlfn.WEIBULL.DIST(BF$29,$L134,$K134,FALSE)*$S134*((1+'Inputs &amp; Summary'!$D$7)^BF$29))),IF($M134=Lists!$H$3,IF($K134&lt;1,((($R134*(1-$E134)+$Q134*(1-$F134))/$K134)*((1+'Inputs &amp; Summary'!$D$7)^BF$29)),((INT(BF$29/$K134)-INT((BF$29-1)/$K134))*($R134*(1-$E134)+$Q134*(1-$F134))*((1+'Inputs &amp; Summary'!$D$7)^BF$29))),((_xlfn.WEIBULL.DIST(BF$29,$L134,$K134,FALSE)*($R134*(1-$E134)+$Q134*(1-$F134))*((1+'Inputs &amp; Summary'!$D$7)^BF$29))))))</f>
        <v>0</v>
      </c>
      <c r="BG134" s="114">
        <f>$D134*IF(BG$29&gt;'Inputs &amp; Summary'!$D$5,0,IF(BG$29&gt;VLOOKUP($G134,Lists!$J$17:$K$21,2),IF($M134=Lists!$H$3,IF($K134&lt;1,(($S134/$K134)*((1+'Inputs &amp; Summary'!$D$7)^BG$29)),((INT(BG$29/$K134)-INT((BG$29-1)/$K134))*$S134*((1+'Inputs &amp; Summary'!$D$7)^BG$29))),(_xlfn.WEIBULL.DIST(BG$29,$L134,$K134,FALSE)*$S134*((1+'Inputs &amp; Summary'!$D$7)^BG$29))),IF($M134=Lists!$H$3,IF($K134&lt;1,((($R134*(1-$E134)+$Q134*(1-$F134))/$K134)*((1+'Inputs &amp; Summary'!$D$7)^BG$29)),((INT(BG$29/$K134)-INT((BG$29-1)/$K134))*($R134*(1-$E134)+$Q134*(1-$F134))*((1+'Inputs &amp; Summary'!$D$7)^BG$29))),((_xlfn.WEIBULL.DIST(BG$29,$L134,$K134,FALSE)*($R134*(1-$E134)+$Q134*(1-$F134))*((1+'Inputs &amp; Summary'!$D$7)^BG$29))))))</f>
        <v>0</v>
      </c>
      <c r="BH134" s="114">
        <f>$D134*IF(BH$29&gt;'Inputs &amp; Summary'!$D$5,0,IF(BH$29&gt;VLOOKUP($G134,Lists!$J$17:$K$21,2),IF($M134=Lists!$H$3,IF($K134&lt;1,(($S134/$K134)*((1+'Inputs &amp; Summary'!$D$7)^BH$29)),((INT(BH$29/$K134)-INT((BH$29-1)/$K134))*$S134*((1+'Inputs &amp; Summary'!$D$7)^BH$29))),(_xlfn.WEIBULL.DIST(BH$29,$L134,$K134,FALSE)*$S134*((1+'Inputs &amp; Summary'!$D$7)^BH$29))),IF($M134=Lists!$H$3,IF($K134&lt;1,((($R134*(1-$E134)+$Q134*(1-$F134))/$K134)*((1+'Inputs &amp; Summary'!$D$7)^BH$29)),((INT(BH$29/$K134)-INT((BH$29-1)/$K134))*($R134*(1-$E134)+$Q134*(1-$F134))*((1+'Inputs &amp; Summary'!$D$7)^BH$29))),((_xlfn.WEIBULL.DIST(BH$29,$L134,$K134,FALSE)*($R134*(1-$E134)+$Q134*(1-$F134))*((1+'Inputs &amp; Summary'!$D$7)^BH$29))))))</f>
        <v>0</v>
      </c>
      <c r="BI134" s="114">
        <f>$D134*IF(BI$29&gt;'Inputs &amp; Summary'!$D$5,0,IF(BI$29&gt;VLOOKUP($G134,Lists!$J$17:$K$21,2),IF($M134=Lists!$H$3,IF($K134&lt;1,(($S134/$K134)*((1+'Inputs &amp; Summary'!$D$7)^BI$29)),((INT(BI$29/$K134)-INT((BI$29-1)/$K134))*$S134*((1+'Inputs &amp; Summary'!$D$7)^BI$29))),(_xlfn.WEIBULL.DIST(BI$29,$L134,$K134,FALSE)*$S134*((1+'Inputs &amp; Summary'!$D$7)^BI$29))),IF($M134=Lists!$H$3,IF($K134&lt;1,((($R134*(1-$E134)+$Q134*(1-$F134))/$K134)*((1+'Inputs &amp; Summary'!$D$7)^BI$29)),((INT(BI$29/$K134)-INT((BI$29-1)/$K134))*($R134*(1-$E134)+$Q134*(1-$F134))*((1+'Inputs &amp; Summary'!$D$7)^BI$29))),((_xlfn.WEIBULL.DIST(BI$29,$L134,$K134,FALSE)*($R134*(1-$E134)+$Q134*(1-$F134))*((1+'Inputs &amp; Summary'!$D$7)^BI$29))))))</f>
        <v>0</v>
      </c>
      <c r="BJ134" s="114">
        <f>$D134*IF(BJ$29&gt;'Inputs &amp; Summary'!$D$5,0,IF(BJ$29&gt;VLOOKUP($G134,Lists!$J$17:$K$21,2),IF($M134=Lists!$H$3,IF($K134&lt;1,(($S134/$K134)*((1+'Inputs &amp; Summary'!$D$7)^BJ$29)),((INT(BJ$29/$K134)-INT((BJ$29-1)/$K134))*$S134*((1+'Inputs &amp; Summary'!$D$7)^BJ$29))),(_xlfn.WEIBULL.DIST(BJ$29,$L134,$K134,FALSE)*$S134*((1+'Inputs &amp; Summary'!$D$7)^BJ$29))),IF($M134=Lists!$H$3,IF($K134&lt;1,((($R134*(1-$E134)+$Q134*(1-$F134))/$K134)*((1+'Inputs &amp; Summary'!$D$7)^BJ$29)),((INT(BJ$29/$K134)-INT((BJ$29-1)/$K134))*($R134*(1-$E134)+$Q134*(1-$F134))*((1+'Inputs &amp; Summary'!$D$7)^BJ$29))),((_xlfn.WEIBULL.DIST(BJ$29,$L134,$K134,FALSE)*($R134*(1-$E134)+$Q134*(1-$F134))*((1+'Inputs &amp; Summary'!$D$7)^BJ$29))))))</f>
        <v>0</v>
      </c>
      <c r="BK134" s="114">
        <f>$D134*IF(BK$29&gt;'Inputs &amp; Summary'!$D$5,0,IF(BK$29&gt;VLOOKUP($G134,Lists!$J$17:$K$21,2),IF($M134=Lists!$H$3,IF($K134&lt;1,(($S134/$K134)*((1+'Inputs &amp; Summary'!$D$7)^BK$29)),((INT(BK$29/$K134)-INT((BK$29-1)/$K134))*$S134*((1+'Inputs &amp; Summary'!$D$7)^BK$29))),(_xlfn.WEIBULL.DIST(BK$29,$L134,$K134,FALSE)*$S134*((1+'Inputs &amp; Summary'!$D$7)^BK$29))),IF($M134=Lists!$H$3,IF($K134&lt;1,((($R134*(1-$E134)+$Q134*(1-$F134))/$K134)*((1+'Inputs &amp; Summary'!$D$7)^BK$29)),((INT(BK$29/$K134)-INT((BK$29-1)/$K134))*($R134*(1-$E134)+$Q134*(1-$F134))*((1+'Inputs &amp; Summary'!$D$7)^BK$29))),((_xlfn.WEIBULL.DIST(BK$29,$L134,$K134,FALSE)*($R134*(1-$E134)+$Q134*(1-$F134))*((1+'Inputs &amp; Summary'!$D$7)^BK$29))))))</f>
        <v>0</v>
      </c>
      <c r="BL134" s="114">
        <f>$D134*IF(BL$29&gt;'Inputs &amp; Summary'!$D$5,0,IF(BL$29&gt;VLOOKUP($G134,Lists!$J$17:$K$21,2),IF($M134=Lists!$H$3,IF($K134&lt;1,(($S134/$K134)*((1+'Inputs &amp; Summary'!$D$7)^BL$29)),((INT(BL$29/$K134)-INT((BL$29-1)/$K134))*$S134*((1+'Inputs &amp; Summary'!$D$7)^BL$29))),(_xlfn.WEIBULL.DIST(BL$29,$L134,$K134,FALSE)*$S134*((1+'Inputs &amp; Summary'!$D$7)^BL$29))),IF($M134=Lists!$H$3,IF($K134&lt;1,((($R134*(1-$E134)+$Q134*(1-$F134))/$K134)*((1+'Inputs &amp; Summary'!$D$7)^BL$29)),((INT(BL$29/$K134)-INT((BL$29-1)/$K134))*($R134*(1-$E134)+$Q134*(1-$F134))*((1+'Inputs &amp; Summary'!$D$7)^BL$29))),((_xlfn.WEIBULL.DIST(BL$29,$L134,$K134,FALSE)*($R134*(1-$E134)+$Q134*(1-$F134))*((1+'Inputs &amp; Summary'!$D$7)^BL$29))))))</f>
        <v>0</v>
      </c>
    </row>
    <row r="135" spans="1:64" ht="43.2" x14ac:dyDescent="0.3">
      <c r="A135" s="79" t="s">
        <v>219</v>
      </c>
      <c r="B135" s="33" t="s">
        <v>152</v>
      </c>
      <c r="C135" s="33" t="s">
        <v>17</v>
      </c>
      <c r="D135" s="68">
        <f>IF($B$21=Lists!$I$3,0,IF($B$21=Lists!$I$5,0,1))</f>
        <v>0</v>
      </c>
      <c r="E135" s="68">
        <v>1</v>
      </c>
      <c r="F135" s="68">
        <v>0</v>
      </c>
      <c r="G135" s="213" t="s">
        <v>17</v>
      </c>
      <c r="H135" s="34" t="s">
        <v>288</v>
      </c>
      <c r="I135" s="34" t="s">
        <v>99</v>
      </c>
      <c r="J135" s="33">
        <f>VLOOKUP(I135,'Labor Rates'!$A$1:$B$16,2)</f>
        <v>24.03846153846154</v>
      </c>
      <c r="K135" s="35">
        <v>20</v>
      </c>
      <c r="L135" s="35">
        <v>1</v>
      </c>
      <c r="M135" s="36" t="s">
        <v>249</v>
      </c>
      <c r="N135" s="84">
        <f>'Inputs &amp; Summary'!$D$30</f>
        <v>1</v>
      </c>
      <c r="O135" s="35">
        <v>1</v>
      </c>
      <c r="P135" s="5">
        <v>1000</v>
      </c>
      <c r="Q135" s="73">
        <f t="shared" si="21"/>
        <v>24.03846153846154</v>
      </c>
      <c r="R135" s="73">
        <f t="shared" si="22"/>
        <v>1000</v>
      </c>
      <c r="S135" s="74">
        <f t="shared" si="23"/>
        <v>0</v>
      </c>
      <c r="T135" s="88"/>
      <c r="U135" s="80"/>
      <c r="V135" s="87">
        <f t="shared" si="24"/>
        <v>0</v>
      </c>
      <c r="W135" s="87">
        <f>NPV('Inputs &amp; Summary'!$D$6,Y135:BL135)</f>
        <v>0</v>
      </c>
      <c r="X135" s="90">
        <f t="shared" si="25"/>
        <v>0</v>
      </c>
      <c r="Y135" s="114">
        <f>$D135*IF(Y$29&gt;'Inputs &amp; Summary'!$D$5,0,IF(Y$29&gt;VLOOKUP($G135,Lists!$J$17:$K$21,2),IF($M135=Lists!$H$3,IF($K135&lt;1,(($S135/$K135)*((1+'Inputs &amp; Summary'!$D$7)^Y$29)),((INT(Y$29/$K135)-INT((Y$29-1)/$K135))*$S135*((1+'Inputs &amp; Summary'!$D$7)^Y$29))),(_xlfn.WEIBULL.DIST(Y$29,$L135,$K135,FALSE)*$S135*((1+'Inputs &amp; Summary'!$D$7)^Y$29))),IF($M135=Lists!$H$3,IF($K135&lt;1,((($R135*(1-$E135)+$Q135*(1-$F135))/$K135)*((1+'Inputs &amp; Summary'!$D$7)^Y$29)),((INT(Y$29/$K135)-INT((Y$29-1)/$K135))*($R135*(1-$E135)+$Q135*(1-$F135))*((1+'Inputs &amp; Summary'!$D$7)^Y$29))),((_xlfn.WEIBULL.DIST(Y$29,$L135,$K135,FALSE)*($R135*(1-$E135)+$Q135*(1-$F135))*((1+'Inputs &amp; Summary'!$D$7)^Y$29))))))</f>
        <v>0</v>
      </c>
      <c r="Z135" s="114">
        <f>$D135*IF(Z$29&gt;'Inputs &amp; Summary'!$D$5,0,IF(Z$29&gt;VLOOKUP($G135,Lists!$J$17:$K$21,2),IF($M135=Lists!$H$3,IF($K135&lt;1,(($S135/$K135)*((1+'Inputs &amp; Summary'!$D$7)^Z$29)),((INT(Z$29/$K135)-INT((Z$29-1)/$K135))*$S135*((1+'Inputs &amp; Summary'!$D$7)^Z$29))),(_xlfn.WEIBULL.DIST(Z$29,$L135,$K135,FALSE)*$S135*((1+'Inputs &amp; Summary'!$D$7)^Z$29))),IF($M135=Lists!$H$3,IF($K135&lt;1,((($R135*(1-$E135)+$Q135*(1-$F135))/$K135)*((1+'Inputs &amp; Summary'!$D$7)^Z$29)),((INT(Z$29/$K135)-INT((Z$29-1)/$K135))*($R135*(1-$E135)+$Q135*(1-$F135))*((1+'Inputs &amp; Summary'!$D$7)^Z$29))),((_xlfn.WEIBULL.DIST(Z$29,$L135,$K135,FALSE)*($R135*(1-$E135)+$Q135*(1-$F135))*((1+'Inputs &amp; Summary'!$D$7)^Z$29))))))</f>
        <v>0</v>
      </c>
      <c r="AA135" s="114">
        <f>$D135*IF(AA$29&gt;'Inputs &amp; Summary'!$D$5,0,IF(AA$29&gt;VLOOKUP($G135,Lists!$J$17:$K$21,2),IF($M135=Lists!$H$3,IF($K135&lt;1,(($S135/$K135)*((1+'Inputs &amp; Summary'!$D$7)^AA$29)),((INT(AA$29/$K135)-INT((AA$29-1)/$K135))*$S135*((1+'Inputs &amp; Summary'!$D$7)^AA$29))),(_xlfn.WEIBULL.DIST(AA$29,$L135,$K135,FALSE)*$S135*((1+'Inputs &amp; Summary'!$D$7)^AA$29))),IF($M135=Lists!$H$3,IF($K135&lt;1,((($R135*(1-$E135)+$Q135*(1-$F135))/$K135)*((1+'Inputs &amp; Summary'!$D$7)^AA$29)),((INT(AA$29/$K135)-INT((AA$29-1)/$K135))*($R135*(1-$E135)+$Q135*(1-$F135))*((1+'Inputs &amp; Summary'!$D$7)^AA$29))),((_xlfn.WEIBULL.DIST(AA$29,$L135,$K135,FALSE)*($R135*(1-$E135)+$Q135*(1-$F135))*((1+'Inputs &amp; Summary'!$D$7)^AA$29))))))</f>
        <v>0</v>
      </c>
      <c r="AB135" s="114">
        <f>$D135*IF(AB$29&gt;'Inputs &amp; Summary'!$D$5,0,IF(AB$29&gt;VLOOKUP($G135,Lists!$J$17:$K$21,2),IF($M135=Lists!$H$3,IF($K135&lt;1,(($S135/$K135)*((1+'Inputs &amp; Summary'!$D$7)^AB$29)),((INT(AB$29/$K135)-INT((AB$29-1)/$K135))*$S135*((1+'Inputs &amp; Summary'!$D$7)^AB$29))),(_xlfn.WEIBULL.DIST(AB$29,$L135,$K135,FALSE)*$S135*((1+'Inputs &amp; Summary'!$D$7)^AB$29))),IF($M135=Lists!$H$3,IF($K135&lt;1,((($R135*(1-$E135)+$Q135*(1-$F135))/$K135)*((1+'Inputs &amp; Summary'!$D$7)^AB$29)),((INT(AB$29/$K135)-INT((AB$29-1)/$K135))*($R135*(1-$E135)+$Q135*(1-$F135))*((1+'Inputs &amp; Summary'!$D$7)^AB$29))),((_xlfn.WEIBULL.DIST(AB$29,$L135,$K135,FALSE)*($R135*(1-$E135)+$Q135*(1-$F135))*((1+'Inputs &amp; Summary'!$D$7)^AB$29))))))</f>
        <v>0</v>
      </c>
      <c r="AC135" s="114">
        <f>$D135*IF(AC$29&gt;'Inputs &amp; Summary'!$D$5,0,IF(AC$29&gt;VLOOKUP($G135,Lists!$J$17:$K$21,2),IF($M135=Lists!$H$3,IF($K135&lt;1,(($S135/$K135)*((1+'Inputs &amp; Summary'!$D$7)^AC$29)),((INT(AC$29/$K135)-INT((AC$29-1)/$K135))*$S135*((1+'Inputs &amp; Summary'!$D$7)^AC$29))),(_xlfn.WEIBULL.DIST(AC$29,$L135,$K135,FALSE)*$S135*((1+'Inputs &amp; Summary'!$D$7)^AC$29))),IF($M135=Lists!$H$3,IF($K135&lt;1,((($R135*(1-$E135)+$Q135*(1-$F135))/$K135)*((1+'Inputs &amp; Summary'!$D$7)^AC$29)),((INT(AC$29/$K135)-INT((AC$29-1)/$K135))*($R135*(1-$E135)+$Q135*(1-$F135))*((1+'Inputs &amp; Summary'!$D$7)^AC$29))),((_xlfn.WEIBULL.DIST(AC$29,$L135,$K135,FALSE)*($R135*(1-$E135)+$Q135*(1-$F135))*((1+'Inputs &amp; Summary'!$D$7)^AC$29))))))</f>
        <v>0</v>
      </c>
      <c r="AD135" s="114">
        <f>$D135*IF(AD$29&gt;'Inputs &amp; Summary'!$D$5,0,IF(AD$29&gt;VLOOKUP($G135,Lists!$J$17:$K$21,2),IF($M135=Lists!$H$3,IF($K135&lt;1,(($S135/$K135)*((1+'Inputs &amp; Summary'!$D$7)^AD$29)),((INT(AD$29/$K135)-INT((AD$29-1)/$K135))*$S135*((1+'Inputs &amp; Summary'!$D$7)^AD$29))),(_xlfn.WEIBULL.DIST(AD$29,$L135,$K135,FALSE)*$S135*((1+'Inputs &amp; Summary'!$D$7)^AD$29))),IF($M135=Lists!$H$3,IF($K135&lt;1,((($R135*(1-$E135)+$Q135*(1-$F135))/$K135)*((1+'Inputs &amp; Summary'!$D$7)^AD$29)),((INT(AD$29/$K135)-INT((AD$29-1)/$K135))*($R135*(1-$E135)+$Q135*(1-$F135))*((1+'Inputs &amp; Summary'!$D$7)^AD$29))),((_xlfn.WEIBULL.DIST(AD$29,$L135,$K135,FALSE)*($R135*(1-$E135)+$Q135*(1-$F135))*((1+'Inputs &amp; Summary'!$D$7)^AD$29))))))</f>
        <v>0</v>
      </c>
      <c r="AE135" s="114">
        <f>$D135*IF(AE$29&gt;'Inputs &amp; Summary'!$D$5,0,IF(AE$29&gt;VLOOKUP($G135,Lists!$J$17:$K$21,2),IF($M135=Lists!$H$3,IF($K135&lt;1,(($S135/$K135)*((1+'Inputs &amp; Summary'!$D$7)^AE$29)),((INT(AE$29/$K135)-INT((AE$29-1)/$K135))*$S135*((1+'Inputs &amp; Summary'!$D$7)^AE$29))),(_xlfn.WEIBULL.DIST(AE$29,$L135,$K135,FALSE)*$S135*((1+'Inputs &amp; Summary'!$D$7)^AE$29))),IF($M135=Lists!$H$3,IF($K135&lt;1,((($R135*(1-$E135)+$Q135*(1-$F135))/$K135)*((1+'Inputs &amp; Summary'!$D$7)^AE$29)),((INT(AE$29/$K135)-INT((AE$29-1)/$K135))*($R135*(1-$E135)+$Q135*(1-$F135))*((1+'Inputs &amp; Summary'!$D$7)^AE$29))),((_xlfn.WEIBULL.DIST(AE$29,$L135,$K135,FALSE)*($R135*(1-$E135)+$Q135*(1-$F135))*((1+'Inputs &amp; Summary'!$D$7)^AE$29))))))</f>
        <v>0</v>
      </c>
      <c r="AF135" s="114">
        <f>$D135*IF(AF$29&gt;'Inputs &amp; Summary'!$D$5,0,IF(AF$29&gt;VLOOKUP($G135,Lists!$J$17:$K$21,2),IF($M135=Lists!$H$3,IF($K135&lt;1,(($S135/$K135)*((1+'Inputs &amp; Summary'!$D$7)^AF$29)),((INT(AF$29/$K135)-INT((AF$29-1)/$K135))*$S135*((1+'Inputs &amp; Summary'!$D$7)^AF$29))),(_xlfn.WEIBULL.DIST(AF$29,$L135,$K135,FALSE)*$S135*((1+'Inputs &amp; Summary'!$D$7)^AF$29))),IF($M135=Lists!$H$3,IF($K135&lt;1,((($R135*(1-$E135)+$Q135*(1-$F135))/$K135)*((1+'Inputs &amp; Summary'!$D$7)^AF$29)),((INT(AF$29/$K135)-INT((AF$29-1)/$K135))*($R135*(1-$E135)+$Q135*(1-$F135))*((1+'Inputs &amp; Summary'!$D$7)^AF$29))),((_xlfn.WEIBULL.DIST(AF$29,$L135,$K135,FALSE)*($R135*(1-$E135)+$Q135*(1-$F135))*((1+'Inputs &amp; Summary'!$D$7)^AF$29))))))</f>
        <v>0</v>
      </c>
      <c r="AG135" s="114">
        <f>$D135*IF(AG$29&gt;'Inputs &amp; Summary'!$D$5,0,IF(AG$29&gt;VLOOKUP($G135,Lists!$J$17:$K$21,2),IF($M135=Lists!$H$3,IF($K135&lt;1,(($S135/$K135)*((1+'Inputs &amp; Summary'!$D$7)^AG$29)),((INT(AG$29/$K135)-INT((AG$29-1)/$K135))*$S135*((1+'Inputs &amp; Summary'!$D$7)^AG$29))),(_xlfn.WEIBULL.DIST(AG$29,$L135,$K135,FALSE)*$S135*((1+'Inputs &amp; Summary'!$D$7)^AG$29))),IF($M135=Lists!$H$3,IF($K135&lt;1,((($R135*(1-$E135)+$Q135*(1-$F135))/$K135)*((1+'Inputs &amp; Summary'!$D$7)^AG$29)),((INT(AG$29/$K135)-INT((AG$29-1)/$K135))*($R135*(1-$E135)+$Q135*(1-$F135))*((1+'Inputs &amp; Summary'!$D$7)^AG$29))),((_xlfn.WEIBULL.DIST(AG$29,$L135,$K135,FALSE)*($R135*(1-$E135)+$Q135*(1-$F135))*((1+'Inputs &amp; Summary'!$D$7)^AG$29))))))</f>
        <v>0</v>
      </c>
      <c r="AH135" s="114">
        <f>$D135*IF(AH$29&gt;'Inputs &amp; Summary'!$D$5,0,IF(AH$29&gt;VLOOKUP($G135,Lists!$J$17:$K$21,2),IF($M135=Lists!$H$3,IF($K135&lt;1,(($S135/$K135)*((1+'Inputs &amp; Summary'!$D$7)^AH$29)),((INT(AH$29/$K135)-INT((AH$29-1)/$K135))*$S135*((1+'Inputs &amp; Summary'!$D$7)^AH$29))),(_xlfn.WEIBULL.DIST(AH$29,$L135,$K135,FALSE)*$S135*((1+'Inputs &amp; Summary'!$D$7)^AH$29))),IF($M135=Lists!$H$3,IF($K135&lt;1,((($R135*(1-$E135)+$Q135*(1-$F135))/$K135)*((1+'Inputs &amp; Summary'!$D$7)^AH$29)),((INT(AH$29/$K135)-INT((AH$29-1)/$K135))*($R135*(1-$E135)+$Q135*(1-$F135))*((1+'Inputs &amp; Summary'!$D$7)^AH$29))),((_xlfn.WEIBULL.DIST(AH$29,$L135,$K135,FALSE)*($R135*(1-$E135)+$Q135*(1-$F135))*((1+'Inputs &amp; Summary'!$D$7)^AH$29))))))</f>
        <v>0</v>
      </c>
      <c r="AI135" s="114">
        <f>$D135*IF(AI$29&gt;'Inputs &amp; Summary'!$D$5,0,IF(AI$29&gt;VLOOKUP($G135,Lists!$J$17:$K$21,2),IF($M135=Lists!$H$3,IF($K135&lt;1,(($S135/$K135)*((1+'Inputs &amp; Summary'!$D$7)^AI$29)),((INT(AI$29/$K135)-INT((AI$29-1)/$K135))*$S135*((1+'Inputs &amp; Summary'!$D$7)^AI$29))),(_xlfn.WEIBULL.DIST(AI$29,$L135,$K135,FALSE)*$S135*((1+'Inputs &amp; Summary'!$D$7)^AI$29))),IF($M135=Lists!$H$3,IF($K135&lt;1,((($R135*(1-$E135)+$Q135*(1-$F135))/$K135)*((1+'Inputs &amp; Summary'!$D$7)^AI$29)),((INT(AI$29/$K135)-INT((AI$29-1)/$K135))*($R135*(1-$E135)+$Q135*(1-$F135))*((1+'Inputs &amp; Summary'!$D$7)^AI$29))),((_xlfn.WEIBULL.DIST(AI$29,$L135,$K135,FALSE)*($R135*(1-$E135)+$Q135*(1-$F135))*((1+'Inputs &amp; Summary'!$D$7)^AI$29))))))</f>
        <v>0</v>
      </c>
      <c r="AJ135" s="114">
        <f>$D135*IF(AJ$29&gt;'Inputs &amp; Summary'!$D$5,0,IF(AJ$29&gt;VLOOKUP($G135,Lists!$J$17:$K$21,2),IF($M135=Lists!$H$3,IF($K135&lt;1,(($S135/$K135)*((1+'Inputs &amp; Summary'!$D$7)^AJ$29)),((INT(AJ$29/$K135)-INT((AJ$29-1)/$K135))*$S135*((1+'Inputs &amp; Summary'!$D$7)^AJ$29))),(_xlfn.WEIBULL.DIST(AJ$29,$L135,$K135,FALSE)*$S135*((1+'Inputs &amp; Summary'!$D$7)^AJ$29))),IF($M135=Lists!$H$3,IF($K135&lt;1,((($R135*(1-$E135)+$Q135*(1-$F135))/$K135)*((1+'Inputs &amp; Summary'!$D$7)^AJ$29)),((INT(AJ$29/$K135)-INT((AJ$29-1)/$K135))*($R135*(1-$E135)+$Q135*(1-$F135))*((1+'Inputs &amp; Summary'!$D$7)^AJ$29))),((_xlfn.WEIBULL.DIST(AJ$29,$L135,$K135,FALSE)*($R135*(1-$E135)+$Q135*(1-$F135))*((1+'Inputs &amp; Summary'!$D$7)^AJ$29))))))</f>
        <v>0</v>
      </c>
      <c r="AK135" s="114">
        <f>$D135*IF(AK$29&gt;'Inputs &amp; Summary'!$D$5,0,IF(AK$29&gt;VLOOKUP($G135,Lists!$J$17:$K$21,2),IF($M135=Lists!$H$3,IF($K135&lt;1,(($S135/$K135)*((1+'Inputs &amp; Summary'!$D$7)^AK$29)),((INT(AK$29/$K135)-INT((AK$29-1)/$K135))*$S135*((1+'Inputs &amp; Summary'!$D$7)^AK$29))),(_xlfn.WEIBULL.DIST(AK$29,$L135,$K135,FALSE)*$S135*((1+'Inputs &amp; Summary'!$D$7)^AK$29))),IF($M135=Lists!$H$3,IF($K135&lt;1,((($R135*(1-$E135)+$Q135*(1-$F135))/$K135)*((1+'Inputs &amp; Summary'!$D$7)^AK$29)),((INT(AK$29/$K135)-INT((AK$29-1)/$K135))*($R135*(1-$E135)+$Q135*(1-$F135))*((1+'Inputs &amp; Summary'!$D$7)^AK$29))),((_xlfn.WEIBULL.DIST(AK$29,$L135,$K135,FALSE)*($R135*(1-$E135)+$Q135*(1-$F135))*((1+'Inputs &amp; Summary'!$D$7)^AK$29))))))</f>
        <v>0</v>
      </c>
      <c r="AL135" s="114">
        <f>$D135*IF(AL$29&gt;'Inputs &amp; Summary'!$D$5,0,IF(AL$29&gt;VLOOKUP($G135,Lists!$J$17:$K$21,2),IF($M135=Lists!$H$3,IF($K135&lt;1,(($S135/$K135)*((1+'Inputs &amp; Summary'!$D$7)^AL$29)),((INT(AL$29/$K135)-INT((AL$29-1)/$K135))*$S135*((1+'Inputs &amp; Summary'!$D$7)^AL$29))),(_xlfn.WEIBULL.DIST(AL$29,$L135,$K135,FALSE)*$S135*((1+'Inputs &amp; Summary'!$D$7)^AL$29))),IF($M135=Lists!$H$3,IF($K135&lt;1,((($R135*(1-$E135)+$Q135*(1-$F135))/$K135)*((1+'Inputs &amp; Summary'!$D$7)^AL$29)),((INT(AL$29/$K135)-INT((AL$29-1)/$K135))*($R135*(1-$E135)+$Q135*(1-$F135))*((1+'Inputs &amp; Summary'!$D$7)^AL$29))),((_xlfn.WEIBULL.DIST(AL$29,$L135,$K135,FALSE)*($R135*(1-$E135)+$Q135*(1-$F135))*((1+'Inputs &amp; Summary'!$D$7)^AL$29))))))</f>
        <v>0</v>
      </c>
      <c r="AM135" s="114">
        <f>$D135*IF(AM$29&gt;'Inputs &amp; Summary'!$D$5,0,IF(AM$29&gt;VLOOKUP($G135,Lists!$J$17:$K$21,2),IF($M135=Lists!$H$3,IF($K135&lt;1,(($S135/$K135)*((1+'Inputs &amp; Summary'!$D$7)^AM$29)),((INT(AM$29/$K135)-INT((AM$29-1)/$K135))*$S135*((1+'Inputs &amp; Summary'!$D$7)^AM$29))),(_xlfn.WEIBULL.DIST(AM$29,$L135,$K135,FALSE)*$S135*((1+'Inputs &amp; Summary'!$D$7)^AM$29))),IF($M135=Lists!$H$3,IF($K135&lt;1,((($R135*(1-$E135)+$Q135*(1-$F135))/$K135)*((1+'Inputs &amp; Summary'!$D$7)^AM$29)),((INT(AM$29/$K135)-INT((AM$29-1)/$K135))*($R135*(1-$E135)+$Q135*(1-$F135))*((1+'Inputs &amp; Summary'!$D$7)^AM$29))),((_xlfn.WEIBULL.DIST(AM$29,$L135,$K135,FALSE)*($R135*(1-$E135)+$Q135*(1-$F135))*((1+'Inputs &amp; Summary'!$D$7)^AM$29))))))</f>
        <v>0</v>
      </c>
      <c r="AN135" s="114">
        <f>$D135*IF(AN$29&gt;'Inputs &amp; Summary'!$D$5,0,IF(AN$29&gt;VLOOKUP($G135,Lists!$J$17:$K$21,2),IF($M135=Lists!$H$3,IF($K135&lt;1,(($S135/$K135)*((1+'Inputs &amp; Summary'!$D$7)^AN$29)),((INT(AN$29/$K135)-INT((AN$29-1)/$K135))*$S135*((1+'Inputs &amp; Summary'!$D$7)^AN$29))),(_xlfn.WEIBULL.DIST(AN$29,$L135,$K135,FALSE)*$S135*((1+'Inputs &amp; Summary'!$D$7)^AN$29))),IF($M135=Lists!$H$3,IF($K135&lt;1,((($R135*(1-$E135)+$Q135*(1-$F135))/$K135)*((1+'Inputs &amp; Summary'!$D$7)^AN$29)),((INT(AN$29/$K135)-INT((AN$29-1)/$K135))*($R135*(1-$E135)+$Q135*(1-$F135))*((1+'Inputs &amp; Summary'!$D$7)^AN$29))),((_xlfn.WEIBULL.DIST(AN$29,$L135,$K135,FALSE)*($R135*(1-$E135)+$Q135*(1-$F135))*((1+'Inputs &amp; Summary'!$D$7)^AN$29))))))</f>
        <v>0</v>
      </c>
      <c r="AO135" s="114">
        <f>$D135*IF(AO$29&gt;'Inputs &amp; Summary'!$D$5,0,IF(AO$29&gt;VLOOKUP($G135,Lists!$J$17:$K$21,2),IF($M135=Lists!$H$3,IF($K135&lt;1,(($S135/$K135)*((1+'Inputs &amp; Summary'!$D$7)^AO$29)),((INT(AO$29/$K135)-INT((AO$29-1)/$K135))*$S135*((1+'Inputs &amp; Summary'!$D$7)^AO$29))),(_xlfn.WEIBULL.DIST(AO$29,$L135,$K135,FALSE)*$S135*((1+'Inputs &amp; Summary'!$D$7)^AO$29))),IF($M135=Lists!$H$3,IF($K135&lt;1,((($R135*(1-$E135)+$Q135*(1-$F135))/$K135)*((1+'Inputs &amp; Summary'!$D$7)^AO$29)),((INT(AO$29/$K135)-INT((AO$29-1)/$K135))*($R135*(1-$E135)+$Q135*(1-$F135))*((1+'Inputs &amp; Summary'!$D$7)^AO$29))),((_xlfn.WEIBULL.DIST(AO$29,$L135,$K135,FALSE)*($R135*(1-$E135)+$Q135*(1-$F135))*((1+'Inputs &amp; Summary'!$D$7)^AO$29))))))</f>
        <v>0</v>
      </c>
      <c r="AP135" s="114">
        <f>$D135*IF(AP$29&gt;'Inputs &amp; Summary'!$D$5,0,IF(AP$29&gt;VLOOKUP($G135,Lists!$J$17:$K$21,2),IF($M135=Lists!$H$3,IF($K135&lt;1,(($S135/$K135)*((1+'Inputs &amp; Summary'!$D$7)^AP$29)),((INT(AP$29/$K135)-INT((AP$29-1)/$K135))*$S135*((1+'Inputs &amp; Summary'!$D$7)^AP$29))),(_xlfn.WEIBULL.DIST(AP$29,$L135,$K135,FALSE)*$S135*((1+'Inputs &amp; Summary'!$D$7)^AP$29))),IF($M135=Lists!$H$3,IF($K135&lt;1,((($R135*(1-$E135)+$Q135*(1-$F135))/$K135)*((1+'Inputs &amp; Summary'!$D$7)^AP$29)),((INT(AP$29/$K135)-INT((AP$29-1)/$K135))*($R135*(1-$E135)+$Q135*(1-$F135))*((1+'Inputs &amp; Summary'!$D$7)^AP$29))),((_xlfn.WEIBULL.DIST(AP$29,$L135,$K135,FALSE)*($R135*(1-$E135)+$Q135*(1-$F135))*((1+'Inputs &amp; Summary'!$D$7)^AP$29))))))</f>
        <v>0</v>
      </c>
      <c r="AQ135" s="114">
        <f>$D135*IF(AQ$29&gt;'Inputs &amp; Summary'!$D$5,0,IF(AQ$29&gt;VLOOKUP($G135,Lists!$J$17:$K$21,2),IF($M135=Lists!$H$3,IF($K135&lt;1,(($S135/$K135)*((1+'Inputs &amp; Summary'!$D$7)^AQ$29)),((INT(AQ$29/$K135)-INT((AQ$29-1)/$K135))*$S135*((1+'Inputs &amp; Summary'!$D$7)^AQ$29))),(_xlfn.WEIBULL.DIST(AQ$29,$L135,$K135,FALSE)*$S135*((1+'Inputs &amp; Summary'!$D$7)^AQ$29))),IF($M135=Lists!$H$3,IF($K135&lt;1,((($R135*(1-$E135)+$Q135*(1-$F135))/$K135)*((1+'Inputs &amp; Summary'!$D$7)^AQ$29)),((INT(AQ$29/$K135)-INT((AQ$29-1)/$K135))*($R135*(1-$E135)+$Q135*(1-$F135))*((1+'Inputs &amp; Summary'!$D$7)^AQ$29))),((_xlfn.WEIBULL.DIST(AQ$29,$L135,$K135,FALSE)*($R135*(1-$E135)+$Q135*(1-$F135))*((1+'Inputs &amp; Summary'!$D$7)^AQ$29))))))</f>
        <v>0</v>
      </c>
      <c r="AR135" s="114">
        <f>$D135*IF(AR$29&gt;'Inputs &amp; Summary'!$D$5,0,IF(AR$29&gt;VLOOKUP($G135,Lists!$J$17:$K$21,2),IF($M135=Lists!$H$3,IF($K135&lt;1,(($S135/$K135)*((1+'Inputs &amp; Summary'!$D$7)^AR$29)),((INT(AR$29/$K135)-INT((AR$29-1)/$K135))*$S135*((1+'Inputs &amp; Summary'!$D$7)^AR$29))),(_xlfn.WEIBULL.DIST(AR$29,$L135,$K135,FALSE)*$S135*((1+'Inputs &amp; Summary'!$D$7)^AR$29))),IF($M135=Lists!$H$3,IF($K135&lt;1,((($R135*(1-$E135)+$Q135*(1-$F135))/$K135)*((1+'Inputs &amp; Summary'!$D$7)^AR$29)),((INT(AR$29/$K135)-INT((AR$29-1)/$K135))*($R135*(1-$E135)+$Q135*(1-$F135))*((1+'Inputs &amp; Summary'!$D$7)^AR$29))),((_xlfn.WEIBULL.DIST(AR$29,$L135,$K135,FALSE)*($R135*(1-$E135)+$Q135*(1-$F135))*((1+'Inputs &amp; Summary'!$D$7)^AR$29))))))</f>
        <v>0</v>
      </c>
      <c r="AS135" s="114">
        <f>$D135*IF(AS$29&gt;'Inputs &amp; Summary'!$D$5,0,IF(AS$29&gt;VLOOKUP($G135,Lists!$J$17:$K$21,2),IF($M135=Lists!$H$3,IF($K135&lt;1,(($S135/$K135)*((1+'Inputs &amp; Summary'!$D$7)^AS$29)),((INT(AS$29/$K135)-INT((AS$29-1)/$K135))*$S135*((1+'Inputs &amp; Summary'!$D$7)^AS$29))),(_xlfn.WEIBULL.DIST(AS$29,$L135,$K135,FALSE)*$S135*((1+'Inputs &amp; Summary'!$D$7)^AS$29))),IF($M135=Lists!$H$3,IF($K135&lt;1,((($R135*(1-$E135)+$Q135*(1-$F135))/$K135)*((1+'Inputs &amp; Summary'!$D$7)^AS$29)),((INT(AS$29/$K135)-INT((AS$29-1)/$K135))*($R135*(1-$E135)+$Q135*(1-$F135))*((1+'Inputs &amp; Summary'!$D$7)^AS$29))),((_xlfn.WEIBULL.DIST(AS$29,$L135,$K135,FALSE)*($R135*(1-$E135)+$Q135*(1-$F135))*((1+'Inputs &amp; Summary'!$D$7)^AS$29))))))</f>
        <v>0</v>
      </c>
      <c r="AT135" s="114">
        <f>$D135*IF(AT$29&gt;'Inputs &amp; Summary'!$D$5,0,IF(AT$29&gt;VLOOKUP($G135,Lists!$J$17:$K$21,2),IF($M135=Lists!$H$3,IF($K135&lt;1,(($S135/$K135)*((1+'Inputs &amp; Summary'!$D$7)^AT$29)),((INT(AT$29/$K135)-INT((AT$29-1)/$K135))*$S135*((1+'Inputs &amp; Summary'!$D$7)^AT$29))),(_xlfn.WEIBULL.DIST(AT$29,$L135,$K135,FALSE)*$S135*((1+'Inputs &amp; Summary'!$D$7)^AT$29))),IF($M135=Lists!$H$3,IF($K135&lt;1,((($R135*(1-$E135)+$Q135*(1-$F135))/$K135)*((1+'Inputs &amp; Summary'!$D$7)^AT$29)),((INT(AT$29/$K135)-INT((AT$29-1)/$K135))*($R135*(1-$E135)+$Q135*(1-$F135))*((1+'Inputs &amp; Summary'!$D$7)^AT$29))),((_xlfn.WEIBULL.DIST(AT$29,$L135,$K135,FALSE)*($R135*(1-$E135)+$Q135*(1-$F135))*((1+'Inputs &amp; Summary'!$D$7)^AT$29))))))</f>
        <v>0</v>
      </c>
      <c r="AU135" s="114">
        <f>$D135*IF(AU$29&gt;'Inputs &amp; Summary'!$D$5,0,IF(AU$29&gt;VLOOKUP($G135,Lists!$J$17:$K$21,2),IF($M135=Lists!$H$3,IF($K135&lt;1,(($S135/$K135)*((1+'Inputs &amp; Summary'!$D$7)^AU$29)),((INT(AU$29/$K135)-INT((AU$29-1)/$K135))*$S135*((1+'Inputs &amp; Summary'!$D$7)^AU$29))),(_xlfn.WEIBULL.DIST(AU$29,$L135,$K135,FALSE)*$S135*((1+'Inputs &amp; Summary'!$D$7)^AU$29))),IF($M135=Lists!$H$3,IF($K135&lt;1,((($R135*(1-$E135)+$Q135*(1-$F135))/$K135)*((1+'Inputs &amp; Summary'!$D$7)^AU$29)),((INT(AU$29/$K135)-INT((AU$29-1)/$K135))*($R135*(1-$E135)+$Q135*(1-$F135))*((1+'Inputs &amp; Summary'!$D$7)^AU$29))),((_xlfn.WEIBULL.DIST(AU$29,$L135,$K135,FALSE)*($R135*(1-$E135)+$Q135*(1-$F135))*((1+'Inputs &amp; Summary'!$D$7)^AU$29))))))</f>
        <v>0</v>
      </c>
      <c r="AV135" s="114">
        <f>$D135*IF(AV$29&gt;'Inputs &amp; Summary'!$D$5,0,IF(AV$29&gt;VLOOKUP($G135,Lists!$J$17:$K$21,2),IF($M135=Lists!$H$3,IF($K135&lt;1,(($S135/$K135)*((1+'Inputs &amp; Summary'!$D$7)^AV$29)),((INT(AV$29/$K135)-INT((AV$29-1)/$K135))*$S135*((1+'Inputs &amp; Summary'!$D$7)^AV$29))),(_xlfn.WEIBULL.DIST(AV$29,$L135,$K135,FALSE)*$S135*((1+'Inputs &amp; Summary'!$D$7)^AV$29))),IF($M135=Lists!$H$3,IF($K135&lt;1,((($R135*(1-$E135)+$Q135*(1-$F135))/$K135)*((1+'Inputs &amp; Summary'!$D$7)^AV$29)),((INT(AV$29/$K135)-INT((AV$29-1)/$K135))*($R135*(1-$E135)+$Q135*(1-$F135))*((1+'Inputs &amp; Summary'!$D$7)^AV$29))),((_xlfn.WEIBULL.DIST(AV$29,$L135,$K135,FALSE)*($R135*(1-$E135)+$Q135*(1-$F135))*((1+'Inputs &amp; Summary'!$D$7)^AV$29))))))</f>
        <v>0</v>
      </c>
      <c r="AW135" s="114">
        <f>$D135*IF(AW$29&gt;'Inputs &amp; Summary'!$D$5,0,IF(AW$29&gt;VLOOKUP($G135,Lists!$J$17:$K$21,2),IF($M135=Lists!$H$3,IF($K135&lt;1,(($S135/$K135)*((1+'Inputs &amp; Summary'!$D$7)^AW$29)),((INT(AW$29/$K135)-INT((AW$29-1)/$K135))*$S135*((1+'Inputs &amp; Summary'!$D$7)^AW$29))),(_xlfn.WEIBULL.DIST(AW$29,$L135,$K135,FALSE)*$S135*((1+'Inputs &amp; Summary'!$D$7)^AW$29))),IF($M135=Lists!$H$3,IF($K135&lt;1,((($R135*(1-$E135)+$Q135*(1-$F135))/$K135)*((1+'Inputs &amp; Summary'!$D$7)^AW$29)),((INT(AW$29/$K135)-INT((AW$29-1)/$K135))*($R135*(1-$E135)+$Q135*(1-$F135))*((1+'Inputs &amp; Summary'!$D$7)^AW$29))),((_xlfn.WEIBULL.DIST(AW$29,$L135,$K135,FALSE)*($R135*(1-$E135)+$Q135*(1-$F135))*((1+'Inputs &amp; Summary'!$D$7)^AW$29))))))</f>
        <v>0</v>
      </c>
      <c r="AX135" s="114">
        <f>$D135*IF(AX$29&gt;'Inputs &amp; Summary'!$D$5,0,IF(AX$29&gt;VLOOKUP($G135,Lists!$J$17:$K$21,2),IF($M135=Lists!$H$3,IF($K135&lt;1,(($S135/$K135)*((1+'Inputs &amp; Summary'!$D$7)^AX$29)),((INT(AX$29/$K135)-INT((AX$29-1)/$K135))*$S135*((1+'Inputs &amp; Summary'!$D$7)^AX$29))),(_xlfn.WEIBULL.DIST(AX$29,$L135,$K135,FALSE)*$S135*((1+'Inputs &amp; Summary'!$D$7)^AX$29))),IF($M135=Lists!$H$3,IF($K135&lt;1,((($R135*(1-$E135)+$Q135*(1-$F135))/$K135)*((1+'Inputs &amp; Summary'!$D$7)^AX$29)),((INT(AX$29/$K135)-INT((AX$29-1)/$K135))*($R135*(1-$E135)+$Q135*(1-$F135))*((1+'Inputs &amp; Summary'!$D$7)^AX$29))),((_xlfn.WEIBULL.DIST(AX$29,$L135,$K135,FALSE)*($R135*(1-$E135)+$Q135*(1-$F135))*((1+'Inputs &amp; Summary'!$D$7)^AX$29))))))</f>
        <v>0</v>
      </c>
      <c r="AY135" s="114">
        <f>$D135*IF(AY$29&gt;'Inputs &amp; Summary'!$D$5,0,IF(AY$29&gt;VLOOKUP($G135,Lists!$J$17:$K$21,2),IF($M135=Lists!$H$3,IF($K135&lt;1,(($S135/$K135)*((1+'Inputs &amp; Summary'!$D$7)^AY$29)),((INT(AY$29/$K135)-INT((AY$29-1)/$K135))*$S135*((1+'Inputs &amp; Summary'!$D$7)^AY$29))),(_xlfn.WEIBULL.DIST(AY$29,$L135,$K135,FALSE)*$S135*((1+'Inputs &amp; Summary'!$D$7)^AY$29))),IF($M135=Lists!$H$3,IF($K135&lt;1,((($R135*(1-$E135)+$Q135*(1-$F135))/$K135)*((1+'Inputs &amp; Summary'!$D$7)^AY$29)),((INT(AY$29/$K135)-INT((AY$29-1)/$K135))*($R135*(1-$E135)+$Q135*(1-$F135))*((1+'Inputs &amp; Summary'!$D$7)^AY$29))),((_xlfn.WEIBULL.DIST(AY$29,$L135,$K135,FALSE)*($R135*(1-$E135)+$Q135*(1-$F135))*((1+'Inputs &amp; Summary'!$D$7)^AY$29))))))</f>
        <v>0</v>
      </c>
      <c r="AZ135" s="114">
        <f>$D135*IF(AZ$29&gt;'Inputs &amp; Summary'!$D$5,0,IF(AZ$29&gt;VLOOKUP($G135,Lists!$J$17:$K$21,2),IF($M135=Lists!$H$3,IF($K135&lt;1,(($S135/$K135)*((1+'Inputs &amp; Summary'!$D$7)^AZ$29)),((INT(AZ$29/$K135)-INT((AZ$29-1)/$K135))*$S135*((1+'Inputs &amp; Summary'!$D$7)^AZ$29))),(_xlfn.WEIBULL.DIST(AZ$29,$L135,$K135,FALSE)*$S135*((1+'Inputs &amp; Summary'!$D$7)^AZ$29))),IF($M135=Lists!$H$3,IF($K135&lt;1,((($R135*(1-$E135)+$Q135*(1-$F135))/$K135)*((1+'Inputs &amp; Summary'!$D$7)^AZ$29)),((INT(AZ$29/$K135)-INT((AZ$29-1)/$K135))*($R135*(1-$E135)+$Q135*(1-$F135))*((1+'Inputs &amp; Summary'!$D$7)^AZ$29))),((_xlfn.WEIBULL.DIST(AZ$29,$L135,$K135,FALSE)*($R135*(1-$E135)+$Q135*(1-$F135))*((1+'Inputs &amp; Summary'!$D$7)^AZ$29))))))</f>
        <v>0</v>
      </c>
      <c r="BA135" s="114">
        <f>$D135*IF(BA$29&gt;'Inputs &amp; Summary'!$D$5,0,IF(BA$29&gt;VLOOKUP($G135,Lists!$J$17:$K$21,2),IF($M135=Lists!$H$3,IF($K135&lt;1,(($S135/$K135)*((1+'Inputs &amp; Summary'!$D$7)^BA$29)),((INT(BA$29/$K135)-INT((BA$29-1)/$K135))*$S135*((1+'Inputs &amp; Summary'!$D$7)^BA$29))),(_xlfn.WEIBULL.DIST(BA$29,$L135,$K135,FALSE)*$S135*((1+'Inputs &amp; Summary'!$D$7)^BA$29))),IF($M135=Lists!$H$3,IF($K135&lt;1,((($R135*(1-$E135)+$Q135*(1-$F135))/$K135)*((1+'Inputs &amp; Summary'!$D$7)^BA$29)),((INT(BA$29/$K135)-INT((BA$29-1)/$K135))*($R135*(1-$E135)+$Q135*(1-$F135))*((1+'Inputs &amp; Summary'!$D$7)^BA$29))),((_xlfn.WEIBULL.DIST(BA$29,$L135,$K135,FALSE)*($R135*(1-$E135)+$Q135*(1-$F135))*((1+'Inputs &amp; Summary'!$D$7)^BA$29))))))</f>
        <v>0</v>
      </c>
      <c r="BB135" s="114">
        <f>$D135*IF(BB$29&gt;'Inputs &amp; Summary'!$D$5,0,IF(BB$29&gt;VLOOKUP($G135,Lists!$J$17:$K$21,2),IF($M135=Lists!$H$3,IF($K135&lt;1,(($S135/$K135)*((1+'Inputs &amp; Summary'!$D$7)^BB$29)),((INT(BB$29/$K135)-INT((BB$29-1)/$K135))*$S135*((1+'Inputs &amp; Summary'!$D$7)^BB$29))),(_xlfn.WEIBULL.DIST(BB$29,$L135,$K135,FALSE)*$S135*((1+'Inputs &amp; Summary'!$D$7)^BB$29))),IF($M135=Lists!$H$3,IF($K135&lt;1,((($R135*(1-$E135)+$Q135*(1-$F135))/$K135)*((1+'Inputs &amp; Summary'!$D$7)^BB$29)),((INT(BB$29/$K135)-INT((BB$29-1)/$K135))*($R135*(1-$E135)+$Q135*(1-$F135))*((1+'Inputs &amp; Summary'!$D$7)^BB$29))),((_xlfn.WEIBULL.DIST(BB$29,$L135,$K135,FALSE)*($R135*(1-$E135)+$Q135*(1-$F135))*((1+'Inputs &amp; Summary'!$D$7)^BB$29))))))</f>
        <v>0</v>
      </c>
      <c r="BC135" s="114">
        <f>$D135*IF(BC$29&gt;'Inputs &amp; Summary'!$D$5,0,IF(BC$29&gt;VLOOKUP($G135,Lists!$J$17:$K$21,2),IF($M135=Lists!$H$3,IF($K135&lt;1,(($S135/$K135)*((1+'Inputs &amp; Summary'!$D$7)^BC$29)),((INT(BC$29/$K135)-INT((BC$29-1)/$K135))*$S135*((1+'Inputs &amp; Summary'!$D$7)^BC$29))),(_xlfn.WEIBULL.DIST(BC$29,$L135,$K135,FALSE)*$S135*((1+'Inputs &amp; Summary'!$D$7)^BC$29))),IF($M135=Lists!$H$3,IF($K135&lt;1,((($R135*(1-$E135)+$Q135*(1-$F135))/$K135)*((1+'Inputs &amp; Summary'!$D$7)^BC$29)),((INT(BC$29/$K135)-INT((BC$29-1)/$K135))*($R135*(1-$E135)+$Q135*(1-$F135))*((1+'Inputs &amp; Summary'!$D$7)^BC$29))),((_xlfn.WEIBULL.DIST(BC$29,$L135,$K135,FALSE)*($R135*(1-$E135)+$Q135*(1-$F135))*((1+'Inputs &amp; Summary'!$D$7)^BC$29))))))</f>
        <v>0</v>
      </c>
      <c r="BD135" s="114">
        <f>$D135*IF(BD$29&gt;'Inputs &amp; Summary'!$D$5,0,IF(BD$29&gt;VLOOKUP($G135,Lists!$J$17:$K$21,2),IF($M135=Lists!$H$3,IF($K135&lt;1,(($S135/$K135)*((1+'Inputs &amp; Summary'!$D$7)^BD$29)),((INT(BD$29/$K135)-INT((BD$29-1)/$K135))*$S135*((1+'Inputs &amp; Summary'!$D$7)^BD$29))),(_xlfn.WEIBULL.DIST(BD$29,$L135,$K135,FALSE)*$S135*((1+'Inputs &amp; Summary'!$D$7)^BD$29))),IF($M135=Lists!$H$3,IF($K135&lt;1,((($R135*(1-$E135)+$Q135*(1-$F135))/$K135)*((1+'Inputs &amp; Summary'!$D$7)^BD$29)),((INT(BD$29/$K135)-INT((BD$29-1)/$K135))*($R135*(1-$E135)+$Q135*(1-$F135))*((1+'Inputs &amp; Summary'!$D$7)^BD$29))),((_xlfn.WEIBULL.DIST(BD$29,$L135,$K135,FALSE)*($R135*(1-$E135)+$Q135*(1-$F135))*((1+'Inputs &amp; Summary'!$D$7)^BD$29))))))</f>
        <v>0</v>
      </c>
      <c r="BE135" s="114">
        <f>$D135*IF(BE$29&gt;'Inputs &amp; Summary'!$D$5,0,IF(BE$29&gt;VLOOKUP($G135,Lists!$J$17:$K$21,2),IF($M135=Lists!$H$3,IF($K135&lt;1,(($S135/$K135)*((1+'Inputs &amp; Summary'!$D$7)^BE$29)),((INT(BE$29/$K135)-INT((BE$29-1)/$K135))*$S135*((1+'Inputs &amp; Summary'!$D$7)^BE$29))),(_xlfn.WEIBULL.DIST(BE$29,$L135,$K135,FALSE)*$S135*((1+'Inputs &amp; Summary'!$D$7)^BE$29))),IF($M135=Lists!$H$3,IF($K135&lt;1,((($R135*(1-$E135)+$Q135*(1-$F135))/$K135)*((1+'Inputs &amp; Summary'!$D$7)^BE$29)),((INT(BE$29/$K135)-INT((BE$29-1)/$K135))*($R135*(1-$E135)+$Q135*(1-$F135))*((1+'Inputs &amp; Summary'!$D$7)^BE$29))),((_xlfn.WEIBULL.DIST(BE$29,$L135,$K135,FALSE)*($R135*(1-$E135)+$Q135*(1-$F135))*((1+'Inputs &amp; Summary'!$D$7)^BE$29))))))</f>
        <v>0</v>
      </c>
      <c r="BF135" s="114">
        <f>$D135*IF(BF$29&gt;'Inputs &amp; Summary'!$D$5,0,IF(BF$29&gt;VLOOKUP($G135,Lists!$J$17:$K$21,2),IF($M135=Lists!$H$3,IF($K135&lt;1,(($S135/$K135)*((1+'Inputs &amp; Summary'!$D$7)^BF$29)),((INT(BF$29/$K135)-INT((BF$29-1)/$K135))*$S135*((1+'Inputs &amp; Summary'!$D$7)^BF$29))),(_xlfn.WEIBULL.DIST(BF$29,$L135,$K135,FALSE)*$S135*((1+'Inputs &amp; Summary'!$D$7)^BF$29))),IF($M135=Lists!$H$3,IF($K135&lt;1,((($R135*(1-$E135)+$Q135*(1-$F135))/$K135)*((1+'Inputs &amp; Summary'!$D$7)^BF$29)),((INT(BF$29/$K135)-INT((BF$29-1)/$K135))*($R135*(1-$E135)+$Q135*(1-$F135))*((1+'Inputs &amp; Summary'!$D$7)^BF$29))),((_xlfn.WEIBULL.DIST(BF$29,$L135,$K135,FALSE)*($R135*(1-$E135)+$Q135*(1-$F135))*((1+'Inputs &amp; Summary'!$D$7)^BF$29))))))</f>
        <v>0</v>
      </c>
      <c r="BG135" s="114">
        <f>$D135*IF(BG$29&gt;'Inputs &amp; Summary'!$D$5,0,IF(BG$29&gt;VLOOKUP($G135,Lists!$J$17:$K$21,2),IF($M135=Lists!$H$3,IF($K135&lt;1,(($S135/$K135)*((1+'Inputs &amp; Summary'!$D$7)^BG$29)),((INT(BG$29/$K135)-INT((BG$29-1)/$K135))*$S135*((1+'Inputs &amp; Summary'!$D$7)^BG$29))),(_xlfn.WEIBULL.DIST(BG$29,$L135,$K135,FALSE)*$S135*((1+'Inputs &amp; Summary'!$D$7)^BG$29))),IF($M135=Lists!$H$3,IF($K135&lt;1,((($R135*(1-$E135)+$Q135*(1-$F135))/$K135)*((1+'Inputs &amp; Summary'!$D$7)^BG$29)),((INT(BG$29/$K135)-INT((BG$29-1)/$K135))*($R135*(1-$E135)+$Q135*(1-$F135))*((1+'Inputs &amp; Summary'!$D$7)^BG$29))),((_xlfn.WEIBULL.DIST(BG$29,$L135,$K135,FALSE)*($R135*(1-$E135)+$Q135*(1-$F135))*((1+'Inputs &amp; Summary'!$D$7)^BG$29))))))</f>
        <v>0</v>
      </c>
      <c r="BH135" s="114">
        <f>$D135*IF(BH$29&gt;'Inputs &amp; Summary'!$D$5,0,IF(BH$29&gt;VLOOKUP($G135,Lists!$J$17:$K$21,2),IF($M135=Lists!$H$3,IF($K135&lt;1,(($S135/$K135)*((1+'Inputs &amp; Summary'!$D$7)^BH$29)),((INT(BH$29/$K135)-INT((BH$29-1)/$K135))*$S135*((1+'Inputs &amp; Summary'!$D$7)^BH$29))),(_xlfn.WEIBULL.DIST(BH$29,$L135,$K135,FALSE)*$S135*((1+'Inputs &amp; Summary'!$D$7)^BH$29))),IF($M135=Lists!$H$3,IF($K135&lt;1,((($R135*(1-$E135)+$Q135*(1-$F135))/$K135)*((1+'Inputs &amp; Summary'!$D$7)^BH$29)),((INT(BH$29/$K135)-INT((BH$29-1)/$K135))*($R135*(1-$E135)+$Q135*(1-$F135))*((1+'Inputs &amp; Summary'!$D$7)^BH$29))),((_xlfn.WEIBULL.DIST(BH$29,$L135,$K135,FALSE)*($R135*(1-$E135)+$Q135*(1-$F135))*((1+'Inputs &amp; Summary'!$D$7)^BH$29))))))</f>
        <v>0</v>
      </c>
      <c r="BI135" s="114">
        <f>$D135*IF(BI$29&gt;'Inputs &amp; Summary'!$D$5,0,IF(BI$29&gt;VLOOKUP($G135,Lists!$J$17:$K$21,2),IF($M135=Lists!$H$3,IF($K135&lt;1,(($S135/$K135)*((1+'Inputs &amp; Summary'!$D$7)^BI$29)),((INT(BI$29/$K135)-INT((BI$29-1)/$K135))*$S135*((1+'Inputs &amp; Summary'!$D$7)^BI$29))),(_xlfn.WEIBULL.DIST(BI$29,$L135,$K135,FALSE)*$S135*((1+'Inputs &amp; Summary'!$D$7)^BI$29))),IF($M135=Lists!$H$3,IF($K135&lt;1,((($R135*(1-$E135)+$Q135*(1-$F135))/$K135)*((1+'Inputs &amp; Summary'!$D$7)^BI$29)),((INT(BI$29/$K135)-INT((BI$29-1)/$K135))*($R135*(1-$E135)+$Q135*(1-$F135))*((1+'Inputs &amp; Summary'!$D$7)^BI$29))),((_xlfn.WEIBULL.DIST(BI$29,$L135,$K135,FALSE)*($R135*(1-$E135)+$Q135*(1-$F135))*((1+'Inputs &amp; Summary'!$D$7)^BI$29))))))</f>
        <v>0</v>
      </c>
      <c r="BJ135" s="114">
        <f>$D135*IF(BJ$29&gt;'Inputs &amp; Summary'!$D$5,0,IF(BJ$29&gt;VLOOKUP($G135,Lists!$J$17:$K$21,2),IF($M135=Lists!$H$3,IF($K135&lt;1,(($S135/$K135)*((1+'Inputs &amp; Summary'!$D$7)^BJ$29)),((INT(BJ$29/$K135)-INT((BJ$29-1)/$K135))*$S135*((1+'Inputs &amp; Summary'!$D$7)^BJ$29))),(_xlfn.WEIBULL.DIST(BJ$29,$L135,$K135,FALSE)*$S135*((1+'Inputs &amp; Summary'!$D$7)^BJ$29))),IF($M135=Lists!$H$3,IF($K135&lt;1,((($R135*(1-$E135)+$Q135*(1-$F135))/$K135)*((1+'Inputs &amp; Summary'!$D$7)^BJ$29)),((INT(BJ$29/$K135)-INT((BJ$29-1)/$K135))*($R135*(1-$E135)+$Q135*(1-$F135))*((1+'Inputs &amp; Summary'!$D$7)^BJ$29))),((_xlfn.WEIBULL.DIST(BJ$29,$L135,$K135,FALSE)*($R135*(1-$E135)+$Q135*(1-$F135))*((1+'Inputs &amp; Summary'!$D$7)^BJ$29))))))</f>
        <v>0</v>
      </c>
      <c r="BK135" s="114">
        <f>$D135*IF(BK$29&gt;'Inputs &amp; Summary'!$D$5,0,IF(BK$29&gt;VLOOKUP($G135,Lists!$J$17:$K$21,2),IF($M135=Lists!$H$3,IF($K135&lt;1,(($S135/$K135)*((1+'Inputs &amp; Summary'!$D$7)^BK$29)),((INT(BK$29/$K135)-INT((BK$29-1)/$K135))*$S135*((1+'Inputs &amp; Summary'!$D$7)^BK$29))),(_xlfn.WEIBULL.DIST(BK$29,$L135,$K135,FALSE)*$S135*((1+'Inputs &amp; Summary'!$D$7)^BK$29))),IF($M135=Lists!$H$3,IF($K135&lt;1,((($R135*(1-$E135)+$Q135*(1-$F135))/$K135)*((1+'Inputs &amp; Summary'!$D$7)^BK$29)),((INT(BK$29/$K135)-INT((BK$29-1)/$K135))*($R135*(1-$E135)+$Q135*(1-$F135))*((1+'Inputs &amp; Summary'!$D$7)^BK$29))),((_xlfn.WEIBULL.DIST(BK$29,$L135,$K135,FALSE)*($R135*(1-$E135)+$Q135*(1-$F135))*((1+'Inputs &amp; Summary'!$D$7)^BK$29))))))</f>
        <v>0</v>
      </c>
      <c r="BL135" s="114">
        <f>$D135*IF(BL$29&gt;'Inputs &amp; Summary'!$D$5,0,IF(BL$29&gt;VLOOKUP($G135,Lists!$J$17:$K$21,2),IF($M135=Lists!$H$3,IF($K135&lt;1,(($S135/$K135)*((1+'Inputs &amp; Summary'!$D$7)^BL$29)),((INT(BL$29/$K135)-INT((BL$29-1)/$K135))*$S135*((1+'Inputs &amp; Summary'!$D$7)^BL$29))),(_xlfn.WEIBULL.DIST(BL$29,$L135,$K135,FALSE)*$S135*((1+'Inputs &amp; Summary'!$D$7)^BL$29))),IF($M135=Lists!$H$3,IF($K135&lt;1,((($R135*(1-$E135)+$Q135*(1-$F135))/$K135)*((1+'Inputs &amp; Summary'!$D$7)^BL$29)),((INT(BL$29/$K135)-INT((BL$29-1)/$K135))*($R135*(1-$E135)+$Q135*(1-$F135))*((1+'Inputs &amp; Summary'!$D$7)^BL$29))),((_xlfn.WEIBULL.DIST(BL$29,$L135,$K135,FALSE)*($R135*(1-$E135)+$Q135*(1-$F135))*((1+'Inputs &amp; Summary'!$D$7)^BL$29))))))</f>
        <v>0</v>
      </c>
    </row>
    <row r="136" spans="1:64" x14ac:dyDescent="0.3">
      <c r="A136" s="79" t="s">
        <v>207</v>
      </c>
      <c r="B136" s="33" t="s">
        <v>152</v>
      </c>
      <c r="C136" s="33" t="s">
        <v>17</v>
      </c>
      <c r="D136" s="68">
        <f>IF($B$21=Lists!$I$3,0,IF($B$21=Lists!$I$5,0,1))</f>
        <v>0</v>
      </c>
      <c r="E136" s="68">
        <v>1</v>
      </c>
      <c r="F136" s="68">
        <v>0</v>
      </c>
      <c r="G136" s="213" t="s">
        <v>17</v>
      </c>
      <c r="H136" s="34" t="s">
        <v>288</v>
      </c>
      <c r="I136" s="34" t="s">
        <v>99</v>
      </c>
      <c r="J136" s="33">
        <f>VLOOKUP(I136,'Labor Rates'!$A$1:$B$16,2)</f>
        <v>24.03846153846154</v>
      </c>
      <c r="K136" s="35">
        <v>20</v>
      </c>
      <c r="L136" s="35">
        <v>1</v>
      </c>
      <c r="M136" s="36" t="s">
        <v>249</v>
      </c>
      <c r="N136" s="84">
        <f>'Inputs &amp; Summary'!$D$30</f>
        <v>1</v>
      </c>
      <c r="O136" s="35">
        <v>1</v>
      </c>
      <c r="P136" s="5">
        <v>55</v>
      </c>
      <c r="Q136" s="73">
        <f t="shared" si="21"/>
        <v>24.03846153846154</v>
      </c>
      <c r="R136" s="73">
        <f t="shared" si="22"/>
        <v>55</v>
      </c>
      <c r="S136" s="74">
        <f t="shared" si="23"/>
        <v>0</v>
      </c>
      <c r="T136" s="88"/>
      <c r="U136" s="80"/>
      <c r="V136" s="87">
        <f t="shared" si="24"/>
        <v>0</v>
      </c>
      <c r="W136" s="87">
        <f>NPV('Inputs &amp; Summary'!$D$6,Y136:BL136)</f>
        <v>0</v>
      </c>
      <c r="X136" s="90">
        <f t="shared" si="25"/>
        <v>0</v>
      </c>
      <c r="Y136" s="114">
        <f>$D136*IF(Y$29&gt;'Inputs &amp; Summary'!$D$5,0,IF(Y$29&gt;VLOOKUP($G136,Lists!$J$17:$K$21,2),IF($M136=Lists!$H$3,IF($K136&lt;1,(($S136/$K136)*((1+'Inputs &amp; Summary'!$D$7)^Y$29)),((INT(Y$29/$K136)-INT((Y$29-1)/$K136))*$S136*((1+'Inputs &amp; Summary'!$D$7)^Y$29))),(_xlfn.WEIBULL.DIST(Y$29,$L136,$K136,FALSE)*$S136*((1+'Inputs &amp; Summary'!$D$7)^Y$29))),IF($M136=Lists!$H$3,IF($K136&lt;1,((($R136*(1-$E136)+$Q136*(1-$F136))/$K136)*((1+'Inputs &amp; Summary'!$D$7)^Y$29)),((INT(Y$29/$K136)-INT((Y$29-1)/$K136))*($R136*(1-$E136)+$Q136*(1-$F136))*((1+'Inputs &amp; Summary'!$D$7)^Y$29))),((_xlfn.WEIBULL.DIST(Y$29,$L136,$K136,FALSE)*($R136*(1-$E136)+$Q136*(1-$F136))*((1+'Inputs &amp; Summary'!$D$7)^Y$29))))))</f>
        <v>0</v>
      </c>
      <c r="Z136" s="114">
        <f>$D136*IF(Z$29&gt;'Inputs &amp; Summary'!$D$5,0,IF(Z$29&gt;VLOOKUP($G136,Lists!$J$17:$K$21,2),IF($M136=Lists!$H$3,IF($K136&lt;1,(($S136/$K136)*((1+'Inputs &amp; Summary'!$D$7)^Z$29)),((INT(Z$29/$K136)-INT((Z$29-1)/$K136))*$S136*((1+'Inputs &amp; Summary'!$D$7)^Z$29))),(_xlfn.WEIBULL.DIST(Z$29,$L136,$K136,FALSE)*$S136*((1+'Inputs &amp; Summary'!$D$7)^Z$29))),IF($M136=Lists!$H$3,IF($K136&lt;1,((($R136*(1-$E136)+$Q136*(1-$F136))/$K136)*((1+'Inputs &amp; Summary'!$D$7)^Z$29)),((INT(Z$29/$K136)-INT((Z$29-1)/$K136))*($R136*(1-$E136)+$Q136*(1-$F136))*((1+'Inputs &amp; Summary'!$D$7)^Z$29))),((_xlfn.WEIBULL.DIST(Z$29,$L136,$K136,FALSE)*($R136*(1-$E136)+$Q136*(1-$F136))*((1+'Inputs &amp; Summary'!$D$7)^Z$29))))))</f>
        <v>0</v>
      </c>
      <c r="AA136" s="114">
        <f>$D136*IF(AA$29&gt;'Inputs &amp; Summary'!$D$5,0,IF(AA$29&gt;VLOOKUP($G136,Lists!$J$17:$K$21,2),IF($M136=Lists!$H$3,IF($K136&lt;1,(($S136/$K136)*((1+'Inputs &amp; Summary'!$D$7)^AA$29)),((INT(AA$29/$K136)-INT((AA$29-1)/$K136))*$S136*((1+'Inputs &amp; Summary'!$D$7)^AA$29))),(_xlfn.WEIBULL.DIST(AA$29,$L136,$K136,FALSE)*$S136*((1+'Inputs &amp; Summary'!$D$7)^AA$29))),IF($M136=Lists!$H$3,IF($K136&lt;1,((($R136*(1-$E136)+$Q136*(1-$F136))/$K136)*((1+'Inputs &amp; Summary'!$D$7)^AA$29)),((INT(AA$29/$K136)-INT((AA$29-1)/$K136))*($R136*(1-$E136)+$Q136*(1-$F136))*((1+'Inputs &amp; Summary'!$D$7)^AA$29))),((_xlfn.WEIBULL.DIST(AA$29,$L136,$K136,FALSE)*($R136*(1-$E136)+$Q136*(1-$F136))*((1+'Inputs &amp; Summary'!$D$7)^AA$29))))))</f>
        <v>0</v>
      </c>
      <c r="AB136" s="114">
        <f>$D136*IF(AB$29&gt;'Inputs &amp; Summary'!$D$5,0,IF(AB$29&gt;VLOOKUP($G136,Lists!$J$17:$K$21,2),IF($M136=Lists!$H$3,IF($K136&lt;1,(($S136/$K136)*((1+'Inputs &amp; Summary'!$D$7)^AB$29)),((INT(AB$29/$K136)-INT((AB$29-1)/$K136))*$S136*((1+'Inputs &amp; Summary'!$D$7)^AB$29))),(_xlfn.WEIBULL.DIST(AB$29,$L136,$K136,FALSE)*$S136*((1+'Inputs &amp; Summary'!$D$7)^AB$29))),IF($M136=Lists!$H$3,IF($K136&lt;1,((($R136*(1-$E136)+$Q136*(1-$F136))/$K136)*((1+'Inputs &amp; Summary'!$D$7)^AB$29)),((INT(AB$29/$K136)-INT((AB$29-1)/$K136))*($R136*(1-$E136)+$Q136*(1-$F136))*((1+'Inputs &amp; Summary'!$D$7)^AB$29))),((_xlfn.WEIBULL.DIST(AB$29,$L136,$K136,FALSE)*($R136*(1-$E136)+$Q136*(1-$F136))*((1+'Inputs &amp; Summary'!$D$7)^AB$29))))))</f>
        <v>0</v>
      </c>
      <c r="AC136" s="114">
        <f>$D136*IF(AC$29&gt;'Inputs &amp; Summary'!$D$5,0,IF(AC$29&gt;VLOOKUP($G136,Lists!$J$17:$K$21,2),IF($M136=Lists!$H$3,IF($K136&lt;1,(($S136/$K136)*((1+'Inputs &amp; Summary'!$D$7)^AC$29)),((INT(AC$29/$K136)-INT((AC$29-1)/$K136))*$S136*((1+'Inputs &amp; Summary'!$D$7)^AC$29))),(_xlfn.WEIBULL.DIST(AC$29,$L136,$K136,FALSE)*$S136*((1+'Inputs &amp; Summary'!$D$7)^AC$29))),IF($M136=Lists!$H$3,IF($K136&lt;1,((($R136*(1-$E136)+$Q136*(1-$F136))/$K136)*((1+'Inputs &amp; Summary'!$D$7)^AC$29)),((INT(AC$29/$K136)-INT((AC$29-1)/$K136))*($R136*(1-$E136)+$Q136*(1-$F136))*((1+'Inputs &amp; Summary'!$D$7)^AC$29))),((_xlfn.WEIBULL.DIST(AC$29,$L136,$K136,FALSE)*($R136*(1-$E136)+$Q136*(1-$F136))*((1+'Inputs &amp; Summary'!$D$7)^AC$29))))))</f>
        <v>0</v>
      </c>
      <c r="AD136" s="114">
        <f>$D136*IF(AD$29&gt;'Inputs &amp; Summary'!$D$5,0,IF(AD$29&gt;VLOOKUP($G136,Lists!$J$17:$K$21,2),IF($M136=Lists!$H$3,IF($K136&lt;1,(($S136/$K136)*((1+'Inputs &amp; Summary'!$D$7)^AD$29)),((INT(AD$29/$K136)-INT((AD$29-1)/$K136))*$S136*((1+'Inputs &amp; Summary'!$D$7)^AD$29))),(_xlfn.WEIBULL.DIST(AD$29,$L136,$K136,FALSE)*$S136*((1+'Inputs &amp; Summary'!$D$7)^AD$29))),IF($M136=Lists!$H$3,IF($K136&lt;1,((($R136*(1-$E136)+$Q136*(1-$F136))/$K136)*((1+'Inputs &amp; Summary'!$D$7)^AD$29)),((INT(AD$29/$K136)-INT((AD$29-1)/$K136))*($R136*(1-$E136)+$Q136*(1-$F136))*((1+'Inputs &amp; Summary'!$D$7)^AD$29))),((_xlfn.WEIBULL.DIST(AD$29,$L136,$K136,FALSE)*($R136*(1-$E136)+$Q136*(1-$F136))*((1+'Inputs &amp; Summary'!$D$7)^AD$29))))))</f>
        <v>0</v>
      </c>
      <c r="AE136" s="114">
        <f>$D136*IF(AE$29&gt;'Inputs &amp; Summary'!$D$5,0,IF(AE$29&gt;VLOOKUP($G136,Lists!$J$17:$K$21,2),IF($M136=Lists!$H$3,IF($K136&lt;1,(($S136/$K136)*((1+'Inputs &amp; Summary'!$D$7)^AE$29)),((INT(AE$29/$K136)-INT((AE$29-1)/$K136))*$S136*((1+'Inputs &amp; Summary'!$D$7)^AE$29))),(_xlfn.WEIBULL.DIST(AE$29,$L136,$K136,FALSE)*$S136*((1+'Inputs &amp; Summary'!$D$7)^AE$29))),IF($M136=Lists!$H$3,IF($K136&lt;1,((($R136*(1-$E136)+$Q136*(1-$F136))/$K136)*((1+'Inputs &amp; Summary'!$D$7)^AE$29)),((INT(AE$29/$K136)-INT((AE$29-1)/$K136))*($R136*(1-$E136)+$Q136*(1-$F136))*((1+'Inputs &amp; Summary'!$D$7)^AE$29))),((_xlfn.WEIBULL.DIST(AE$29,$L136,$K136,FALSE)*($R136*(1-$E136)+$Q136*(1-$F136))*((1+'Inputs &amp; Summary'!$D$7)^AE$29))))))</f>
        <v>0</v>
      </c>
      <c r="AF136" s="114">
        <f>$D136*IF(AF$29&gt;'Inputs &amp; Summary'!$D$5,0,IF(AF$29&gt;VLOOKUP($G136,Lists!$J$17:$K$21,2),IF($M136=Lists!$H$3,IF($K136&lt;1,(($S136/$K136)*((1+'Inputs &amp; Summary'!$D$7)^AF$29)),((INT(AF$29/$K136)-INT((AF$29-1)/$K136))*$S136*((1+'Inputs &amp; Summary'!$D$7)^AF$29))),(_xlfn.WEIBULL.DIST(AF$29,$L136,$K136,FALSE)*$S136*((1+'Inputs &amp; Summary'!$D$7)^AF$29))),IF($M136=Lists!$H$3,IF($K136&lt;1,((($R136*(1-$E136)+$Q136*(1-$F136))/$K136)*((1+'Inputs &amp; Summary'!$D$7)^AF$29)),((INT(AF$29/$K136)-INT((AF$29-1)/$K136))*($R136*(1-$E136)+$Q136*(1-$F136))*((1+'Inputs &amp; Summary'!$D$7)^AF$29))),((_xlfn.WEIBULL.DIST(AF$29,$L136,$K136,FALSE)*($R136*(1-$E136)+$Q136*(1-$F136))*((1+'Inputs &amp; Summary'!$D$7)^AF$29))))))</f>
        <v>0</v>
      </c>
      <c r="AG136" s="114">
        <f>$D136*IF(AG$29&gt;'Inputs &amp; Summary'!$D$5,0,IF(AG$29&gt;VLOOKUP($G136,Lists!$J$17:$K$21,2),IF($M136=Lists!$H$3,IF($K136&lt;1,(($S136/$K136)*((1+'Inputs &amp; Summary'!$D$7)^AG$29)),((INT(AG$29/$K136)-INT((AG$29-1)/$K136))*$S136*((1+'Inputs &amp; Summary'!$D$7)^AG$29))),(_xlfn.WEIBULL.DIST(AG$29,$L136,$K136,FALSE)*$S136*((1+'Inputs &amp; Summary'!$D$7)^AG$29))),IF($M136=Lists!$H$3,IF($K136&lt;1,((($R136*(1-$E136)+$Q136*(1-$F136))/$K136)*((1+'Inputs &amp; Summary'!$D$7)^AG$29)),((INT(AG$29/$K136)-INT((AG$29-1)/$K136))*($R136*(1-$E136)+$Q136*(1-$F136))*((1+'Inputs &amp; Summary'!$D$7)^AG$29))),((_xlfn.WEIBULL.DIST(AG$29,$L136,$K136,FALSE)*($R136*(1-$E136)+$Q136*(1-$F136))*((1+'Inputs &amp; Summary'!$D$7)^AG$29))))))</f>
        <v>0</v>
      </c>
      <c r="AH136" s="114">
        <f>$D136*IF(AH$29&gt;'Inputs &amp; Summary'!$D$5,0,IF(AH$29&gt;VLOOKUP($G136,Lists!$J$17:$K$21,2),IF($M136=Lists!$H$3,IF($K136&lt;1,(($S136/$K136)*((1+'Inputs &amp; Summary'!$D$7)^AH$29)),((INT(AH$29/$K136)-INT((AH$29-1)/$K136))*$S136*((1+'Inputs &amp; Summary'!$D$7)^AH$29))),(_xlfn.WEIBULL.DIST(AH$29,$L136,$K136,FALSE)*$S136*((1+'Inputs &amp; Summary'!$D$7)^AH$29))),IF($M136=Lists!$H$3,IF($K136&lt;1,((($R136*(1-$E136)+$Q136*(1-$F136))/$K136)*((1+'Inputs &amp; Summary'!$D$7)^AH$29)),((INT(AH$29/$K136)-INT((AH$29-1)/$K136))*($R136*(1-$E136)+$Q136*(1-$F136))*((1+'Inputs &amp; Summary'!$D$7)^AH$29))),((_xlfn.WEIBULL.DIST(AH$29,$L136,$K136,FALSE)*($R136*(1-$E136)+$Q136*(1-$F136))*((1+'Inputs &amp; Summary'!$D$7)^AH$29))))))</f>
        <v>0</v>
      </c>
      <c r="AI136" s="114">
        <f>$D136*IF(AI$29&gt;'Inputs &amp; Summary'!$D$5,0,IF(AI$29&gt;VLOOKUP($G136,Lists!$J$17:$K$21,2),IF($M136=Lists!$H$3,IF($K136&lt;1,(($S136/$K136)*((1+'Inputs &amp; Summary'!$D$7)^AI$29)),((INT(AI$29/$K136)-INT((AI$29-1)/$K136))*$S136*((1+'Inputs &amp; Summary'!$D$7)^AI$29))),(_xlfn.WEIBULL.DIST(AI$29,$L136,$K136,FALSE)*$S136*((1+'Inputs &amp; Summary'!$D$7)^AI$29))),IF($M136=Lists!$H$3,IF($K136&lt;1,((($R136*(1-$E136)+$Q136*(1-$F136))/$K136)*((1+'Inputs &amp; Summary'!$D$7)^AI$29)),((INT(AI$29/$K136)-INT((AI$29-1)/$K136))*($R136*(1-$E136)+$Q136*(1-$F136))*((1+'Inputs &amp; Summary'!$D$7)^AI$29))),((_xlfn.WEIBULL.DIST(AI$29,$L136,$K136,FALSE)*($R136*(1-$E136)+$Q136*(1-$F136))*((1+'Inputs &amp; Summary'!$D$7)^AI$29))))))</f>
        <v>0</v>
      </c>
      <c r="AJ136" s="114">
        <f>$D136*IF(AJ$29&gt;'Inputs &amp; Summary'!$D$5,0,IF(AJ$29&gt;VLOOKUP($G136,Lists!$J$17:$K$21,2),IF($M136=Lists!$H$3,IF($K136&lt;1,(($S136/$K136)*((1+'Inputs &amp; Summary'!$D$7)^AJ$29)),((INT(AJ$29/$K136)-INT((AJ$29-1)/$K136))*$S136*((1+'Inputs &amp; Summary'!$D$7)^AJ$29))),(_xlfn.WEIBULL.DIST(AJ$29,$L136,$K136,FALSE)*$S136*((1+'Inputs &amp; Summary'!$D$7)^AJ$29))),IF($M136=Lists!$H$3,IF($K136&lt;1,((($R136*(1-$E136)+$Q136*(1-$F136))/$K136)*((1+'Inputs &amp; Summary'!$D$7)^AJ$29)),((INT(AJ$29/$K136)-INT((AJ$29-1)/$K136))*($R136*(1-$E136)+$Q136*(1-$F136))*((1+'Inputs &amp; Summary'!$D$7)^AJ$29))),((_xlfn.WEIBULL.DIST(AJ$29,$L136,$K136,FALSE)*($R136*(1-$E136)+$Q136*(1-$F136))*((1+'Inputs &amp; Summary'!$D$7)^AJ$29))))))</f>
        <v>0</v>
      </c>
      <c r="AK136" s="114">
        <f>$D136*IF(AK$29&gt;'Inputs &amp; Summary'!$D$5,0,IF(AK$29&gt;VLOOKUP($G136,Lists!$J$17:$K$21,2),IF($M136=Lists!$H$3,IF($K136&lt;1,(($S136/$K136)*((1+'Inputs &amp; Summary'!$D$7)^AK$29)),((INT(AK$29/$K136)-INT((AK$29-1)/$K136))*$S136*((1+'Inputs &amp; Summary'!$D$7)^AK$29))),(_xlfn.WEIBULL.DIST(AK$29,$L136,$K136,FALSE)*$S136*((1+'Inputs &amp; Summary'!$D$7)^AK$29))),IF($M136=Lists!$H$3,IF($K136&lt;1,((($R136*(1-$E136)+$Q136*(1-$F136))/$K136)*((1+'Inputs &amp; Summary'!$D$7)^AK$29)),((INT(AK$29/$K136)-INT((AK$29-1)/$K136))*($R136*(1-$E136)+$Q136*(1-$F136))*((1+'Inputs &amp; Summary'!$D$7)^AK$29))),((_xlfn.WEIBULL.DIST(AK$29,$L136,$K136,FALSE)*($R136*(1-$E136)+$Q136*(1-$F136))*((1+'Inputs &amp; Summary'!$D$7)^AK$29))))))</f>
        <v>0</v>
      </c>
      <c r="AL136" s="114">
        <f>$D136*IF(AL$29&gt;'Inputs &amp; Summary'!$D$5,0,IF(AL$29&gt;VLOOKUP($G136,Lists!$J$17:$K$21,2),IF($M136=Lists!$H$3,IF($K136&lt;1,(($S136/$K136)*((1+'Inputs &amp; Summary'!$D$7)^AL$29)),((INT(AL$29/$K136)-INT((AL$29-1)/$K136))*$S136*((1+'Inputs &amp; Summary'!$D$7)^AL$29))),(_xlfn.WEIBULL.DIST(AL$29,$L136,$K136,FALSE)*$S136*((1+'Inputs &amp; Summary'!$D$7)^AL$29))),IF($M136=Lists!$H$3,IF($K136&lt;1,((($R136*(1-$E136)+$Q136*(1-$F136))/$K136)*((1+'Inputs &amp; Summary'!$D$7)^AL$29)),((INT(AL$29/$K136)-INT((AL$29-1)/$K136))*($R136*(1-$E136)+$Q136*(1-$F136))*((1+'Inputs &amp; Summary'!$D$7)^AL$29))),((_xlfn.WEIBULL.DIST(AL$29,$L136,$K136,FALSE)*($R136*(1-$E136)+$Q136*(1-$F136))*((1+'Inputs &amp; Summary'!$D$7)^AL$29))))))</f>
        <v>0</v>
      </c>
      <c r="AM136" s="114">
        <f>$D136*IF(AM$29&gt;'Inputs &amp; Summary'!$D$5,0,IF(AM$29&gt;VLOOKUP($G136,Lists!$J$17:$K$21,2),IF($M136=Lists!$H$3,IF($K136&lt;1,(($S136/$K136)*((1+'Inputs &amp; Summary'!$D$7)^AM$29)),((INT(AM$29/$K136)-INT((AM$29-1)/$K136))*$S136*((1+'Inputs &amp; Summary'!$D$7)^AM$29))),(_xlfn.WEIBULL.DIST(AM$29,$L136,$K136,FALSE)*$S136*((1+'Inputs &amp; Summary'!$D$7)^AM$29))),IF($M136=Lists!$H$3,IF($K136&lt;1,((($R136*(1-$E136)+$Q136*(1-$F136))/$K136)*((1+'Inputs &amp; Summary'!$D$7)^AM$29)),((INT(AM$29/$K136)-INT((AM$29-1)/$K136))*($R136*(1-$E136)+$Q136*(1-$F136))*((1+'Inputs &amp; Summary'!$D$7)^AM$29))),((_xlfn.WEIBULL.DIST(AM$29,$L136,$K136,FALSE)*($R136*(1-$E136)+$Q136*(1-$F136))*((1+'Inputs &amp; Summary'!$D$7)^AM$29))))))</f>
        <v>0</v>
      </c>
      <c r="AN136" s="114">
        <f>$D136*IF(AN$29&gt;'Inputs &amp; Summary'!$D$5,0,IF(AN$29&gt;VLOOKUP($G136,Lists!$J$17:$K$21,2),IF($M136=Lists!$H$3,IF($K136&lt;1,(($S136/$K136)*((1+'Inputs &amp; Summary'!$D$7)^AN$29)),((INT(AN$29/$K136)-INT((AN$29-1)/$K136))*$S136*((1+'Inputs &amp; Summary'!$D$7)^AN$29))),(_xlfn.WEIBULL.DIST(AN$29,$L136,$K136,FALSE)*$S136*((1+'Inputs &amp; Summary'!$D$7)^AN$29))),IF($M136=Lists!$H$3,IF($K136&lt;1,((($R136*(1-$E136)+$Q136*(1-$F136))/$K136)*((1+'Inputs &amp; Summary'!$D$7)^AN$29)),((INT(AN$29/$K136)-INT((AN$29-1)/$K136))*($R136*(1-$E136)+$Q136*(1-$F136))*((1+'Inputs &amp; Summary'!$D$7)^AN$29))),((_xlfn.WEIBULL.DIST(AN$29,$L136,$K136,FALSE)*($R136*(1-$E136)+$Q136*(1-$F136))*((1+'Inputs &amp; Summary'!$D$7)^AN$29))))))</f>
        <v>0</v>
      </c>
      <c r="AO136" s="114">
        <f>$D136*IF(AO$29&gt;'Inputs &amp; Summary'!$D$5,0,IF(AO$29&gt;VLOOKUP($G136,Lists!$J$17:$K$21,2),IF($M136=Lists!$H$3,IF($K136&lt;1,(($S136/$K136)*((1+'Inputs &amp; Summary'!$D$7)^AO$29)),((INT(AO$29/$K136)-INT((AO$29-1)/$K136))*$S136*((1+'Inputs &amp; Summary'!$D$7)^AO$29))),(_xlfn.WEIBULL.DIST(AO$29,$L136,$K136,FALSE)*$S136*((1+'Inputs &amp; Summary'!$D$7)^AO$29))),IF($M136=Lists!$H$3,IF($K136&lt;1,((($R136*(1-$E136)+$Q136*(1-$F136))/$K136)*((1+'Inputs &amp; Summary'!$D$7)^AO$29)),((INT(AO$29/$K136)-INT((AO$29-1)/$K136))*($R136*(1-$E136)+$Q136*(1-$F136))*((1+'Inputs &amp; Summary'!$D$7)^AO$29))),((_xlfn.WEIBULL.DIST(AO$29,$L136,$K136,FALSE)*($R136*(1-$E136)+$Q136*(1-$F136))*((1+'Inputs &amp; Summary'!$D$7)^AO$29))))))</f>
        <v>0</v>
      </c>
      <c r="AP136" s="114">
        <f>$D136*IF(AP$29&gt;'Inputs &amp; Summary'!$D$5,0,IF(AP$29&gt;VLOOKUP($G136,Lists!$J$17:$K$21,2),IF($M136=Lists!$H$3,IF($K136&lt;1,(($S136/$K136)*((1+'Inputs &amp; Summary'!$D$7)^AP$29)),((INT(AP$29/$K136)-INT((AP$29-1)/$K136))*$S136*((1+'Inputs &amp; Summary'!$D$7)^AP$29))),(_xlfn.WEIBULL.DIST(AP$29,$L136,$K136,FALSE)*$S136*((1+'Inputs &amp; Summary'!$D$7)^AP$29))),IF($M136=Lists!$H$3,IF($K136&lt;1,((($R136*(1-$E136)+$Q136*(1-$F136))/$K136)*((1+'Inputs &amp; Summary'!$D$7)^AP$29)),((INT(AP$29/$K136)-INT((AP$29-1)/$K136))*($R136*(1-$E136)+$Q136*(1-$F136))*((1+'Inputs &amp; Summary'!$D$7)^AP$29))),((_xlfn.WEIBULL.DIST(AP$29,$L136,$K136,FALSE)*($R136*(1-$E136)+$Q136*(1-$F136))*((1+'Inputs &amp; Summary'!$D$7)^AP$29))))))</f>
        <v>0</v>
      </c>
      <c r="AQ136" s="114">
        <f>$D136*IF(AQ$29&gt;'Inputs &amp; Summary'!$D$5,0,IF(AQ$29&gt;VLOOKUP($G136,Lists!$J$17:$K$21,2),IF($M136=Lists!$H$3,IF($K136&lt;1,(($S136/$K136)*((1+'Inputs &amp; Summary'!$D$7)^AQ$29)),((INT(AQ$29/$K136)-INT((AQ$29-1)/$K136))*$S136*((1+'Inputs &amp; Summary'!$D$7)^AQ$29))),(_xlfn.WEIBULL.DIST(AQ$29,$L136,$K136,FALSE)*$S136*((1+'Inputs &amp; Summary'!$D$7)^AQ$29))),IF($M136=Lists!$H$3,IF($K136&lt;1,((($R136*(1-$E136)+$Q136*(1-$F136))/$K136)*((1+'Inputs &amp; Summary'!$D$7)^AQ$29)),((INT(AQ$29/$K136)-INT((AQ$29-1)/$K136))*($R136*(1-$E136)+$Q136*(1-$F136))*((1+'Inputs &amp; Summary'!$D$7)^AQ$29))),((_xlfn.WEIBULL.DIST(AQ$29,$L136,$K136,FALSE)*($R136*(1-$E136)+$Q136*(1-$F136))*((1+'Inputs &amp; Summary'!$D$7)^AQ$29))))))</f>
        <v>0</v>
      </c>
      <c r="AR136" s="114">
        <f>$D136*IF(AR$29&gt;'Inputs &amp; Summary'!$D$5,0,IF(AR$29&gt;VLOOKUP($G136,Lists!$J$17:$K$21,2),IF($M136=Lists!$H$3,IF($K136&lt;1,(($S136/$K136)*((1+'Inputs &amp; Summary'!$D$7)^AR$29)),((INT(AR$29/$K136)-INT((AR$29-1)/$K136))*$S136*((1+'Inputs &amp; Summary'!$D$7)^AR$29))),(_xlfn.WEIBULL.DIST(AR$29,$L136,$K136,FALSE)*$S136*((1+'Inputs &amp; Summary'!$D$7)^AR$29))),IF($M136=Lists!$H$3,IF($K136&lt;1,((($R136*(1-$E136)+$Q136*(1-$F136))/$K136)*((1+'Inputs &amp; Summary'!$D$7)^AR$29)),((INT(AR$29/$K136)-INT((AR$29-1)/$K136))*($R136*(1-$E136)+$Q136*(1-$F136))*((1+'Inputs &amp; Summary'!$D$7)^AR$29))),((_xlfn.WEIBULL.DIST(AR$29,$L136,$K136,FALSE)*($R136*(1-$E136)+$Q136*(1-$F136))*((1+'Inputs &amp; Summary'!$D$7)^AR$29))))))</f>
        <v>0</v>
      </c>
      <c r="AS136" s="114">
        <f>$D136*IF(AS$29&gt;'Inputs &amp; Summary'!$D$5,0,IF(AS$29&gt;VLOOKUP($G136,Lists!$J$17:$K$21,2),IF($M136=Lists!$H$3,IF($K136&lt;1,(($S136/$K136)*((1+'Inputs &amp; Summary'!$D$7)^AS$29)),((INT(AS$29/$K136)-INT((AS$29-1)/$K136))*$S136*((1+'Inputs &amp; Summary'!$D$7)^AS$29))),(_xlfn.WEIBULL.DIST(AS$29,$L136,$K136,FALSE)*$S136*((1+'Inputs &amp; Summary'!$D$7)^AS$29))),IF($M136=Lists!$H$3,IF($K136&lt;1,((($R136*(1-$E136)+$Q136*(1-$F136))/$K136)*((1+'Inputs &amp; Summary'!$D$7)^AS$29)),((INT(AS$29/$K136)-INT((AS$29-1)/$K136))*($R136*(1-$E136)+$Q136*(1-$F136))*((1+'Inputs &amp; Summary'!$D$7)^AS$29))),((_xlfn.WEIBULL.DIST(AS$29,$L136,$K136,FALSE)*($R136*(1-$E136)+$Q136*(1-$F136))*((1+'Inputs &amp; Summary'!$D$7)^AS$29))))))</f>
        <v>0</v>
      </c>
      <c r="AT136" s="114">
        <f>$D136*IF(AT$29&gt;'Inputs &amp; Summary'!$D$5,0,IF(AT$29&gt;VLOOKUP($G136,Lists!$J$17:$K$21,2),IF($M136=Lists!$H$3,IF($K136&lt;1,(($S136/$K136)*((1+'Inputs &amp; Summary'!$D$7)^AT$29)),((INT(AT$29/$K136)-INT((AT$29-1)/$K136))*$S136*((1+'Inputs &amp; Summary'!$D$7)^AT$29))),(_xlfn.WEIBULL.DIST(AT$29,$L136,$K136,FALSE)*$S136*((1+'Inputs &amp; Summary'!$D$7)^AT$29))),IF($M136=Lists!$H$3,IF($K136&lt;1,((($R136*(1-$E136)+$Q136*(1-$F136))/$K136)*((1+'Inputs &amp; Summary'!$D$7)^AT$29)),((INT(AT$29/$K136)-INT((AT$29-1)/$K136))*($R136*(1-$E136)+$Q136*(1-$F136))*((1+'Inputs &amp; Summary'!$D$7)^AT$29))),((_xlfn.WEIBULL.DIST(AT$29,$L136,$K136,FALSE)*($R136*(1-$E136)+$Q136*(1-$F136))*((1+'Inputs &amp; Summary'!$D$7)^AT$29))))))</f>
        <v>0</v>
      </c>
      <c r="AU136" s="114">
        <f>$D136*IF(AU$29&gt;'Inputs &amp; Summary'!$D$5,0,IF(AU$29&gt;VLOOKUP($G136,Lists!$J$17:$K$21,2),IF($M136=Lists!$H$3,IF($K136&lt;1,(($S136/$K136)*((1+'Inputs &amp; Summary'!$D$7)^AU$29)),((INT(AU$29/$K136)-INT((AU$29-1)/$K136))*$S136*((1+'Inputs &amp; Summary'!$D$7)^AU$29))),(_xlfn.WEIBULL.DIST(AU$29,$L136,$K136,FALSE)*$S136*((1+'Inputs &amp; Summary'!$D$7)^AU$29))),IF($M136=Lists!$H$3,IF($K136&lt;1,((($R136*(1-$E136)+$Q136*(1-$F136))/$K136)*((1+'Inputs &amp; Summary'!$D$7)^AU$29)),((INT(AU$29/$K136)-INT((AU$29-1)/$K136))*($R136*(1-$E136)+$Q136*(1-$F136))*((1+'Inputs &amp; Summary'!$D$7)^AU$29))),((_xlfn.WEIBULL.DIST(AU$29,$L136,$K136,FALSE)*($R136*(1-$E136)+$Q136*(1-$F136))*((1+'Inputs &amp; Summary'!$D$7)^AU$29))))))</f>
        <v>0</v>
      </c>
      <c r="AV136" s="114">
        <f>$D136*IF(AV$29&gt;'Inputs &amp; Summary'!$D$5,0,IF(AV$29&gt;VLOOKUP($G136,Lists!$J$17:$K$21,2),IF($M136=Lists!$H$3,IF($K136&lt;1,(($S136/$K136)*((1+'Inputs &amp; Summary'!$D$7)^AV$29)),((INT(AV$29/$K136)-INT((AV$29-1)/$K136))*$S136*((1+'Inputs &amp; Summary'!$D$7)^AV$29))),(_xlfn.WEIBULL.DIST(AV$29,$L136,$K136,FALSE)*$S136*((1+'Inputs &amp; Summary'!$D$7)^AV$29))),IF($M136=Lists!$H$3,IF($K136&lt;1,((($R136*(1-$E136)+$Q136*(1-$F136))/$K136)*((1+'Inputs &amp; Summary'!$D$7)^AV$29)),((INT(AV$29/$K136)-INT((AV$29-1)/$K136))*($R136*(1-$E136)+$Q136*(1-$F136))*((1+'Inputs &amp; Summary'!$D$7)^AV$29))),((_xlfn.WEIBULL.DIST(AV$29,$L136,$K136,FALSE)*($R136*(1-$E136)+$Q136*(1-$F136))*((1+'Inputs &amp; Summary'!$D$7)^AV$29))))))</f>
        <v>0</v>
      </c>
      <c r="AW136" s="114">
        <f>$D136*IF(AW$29&gt;'Inputs &amp; Summary'!$D$5,0,IF(AW$29&gt;VLOOKUP($G136,Lists!$J$17:$K$21,2),IF($M136=Lists!$H$3,IF($K136&lt;1,(($S136/$K136)*((1+'Inputs &amp; Summary'!$D$7)^AW$29)),((INT(AW$29/$K136)-INT((AW$29-1)/$K136))*$S136*((1+'Inputs &amp; Summary'!$D$7)^AW$29))),(_xlfn.WEIBULL.DIST(AW$29,$L136,$K136,FALSE)*$S136*((1+'Inputs &amp; Summary'!$D$7)^AW$29))),IF($M136=Lists!$H$3,IF($K136&lt;1,((($R136*(1-$E136)+$Q136*(1-$F136))/$K136)*((1+'Inputs &amp; Summary'!$D$7)^AW$29)),((INT(AW$29/$K136)-INT((AW$29-1)/$K136))*($R136*(1-$E136)+$Q136*(1-$F136))*((1+'Inputs &amp; Summary'!$D$7)^AW$29))),((_xlfn.WEIBULL.DIST(AW$29,$L136,$K136,FALSE)*($R136*(1-$E136)+$Q136*(1-$F136))*((1+'Inputs &amp; Summary'!$D$7)^AW$29))))))</f>
        <v>0</v>
      </c>
      <c r="AX136" s="114">
        <f>$D136*IF(AX$29&gt;'Inputs &amp; Summary'!$D$5,0,IF(AX$29&gt;VLOOKUP($G136,Lists!$J$17:$K$21,2),IF($M136=Lists!$H$3,IF($K136&lt;1,(($S136/$K136)*((1+'Inputs &amp; Summary'!$D$7)^AX$29)),((INT(AX$29/$K136)-INT((AX$29-1)/$K136))*$S136*((1+'Inputs &amp; Summary'!$D$7)^AX$29))),(_xlfn.WEIBULL.DIST(AX$29,$L136,$K136,FALSE)*$S136*((1+'Inputs &amp; Summary'!$D$7)^AX$29))),IF($M136=Lists!$H$3,IF($K136&lt;1,((($R136*(1-$E136)+$Q136*(1-$F136))/$K136)*((1+'Inputs &amp; Summary'!$D$7)^AX$29)),((INT(AX$29/$K136)-INT((AX$29-1)/$K136))*($R136*(1-$E136)+$Q136*(1-$F136))*((1+'Inputs &amp; Summary'!$D$7)^AX$29))),((_xlfn.WEIBULL.DIST(AX$29,$L136,$K136,FALSE)*($R136*(1-$E136)+$Q136*(1-$F136))*((1+'Inputs &amp; Summary'!$D$7)^AX$29))))))</f>
        <v>0</v>
      </c>
      <c r="AY136" s="114">
        <f>$D136*IF(AY$29&gt;'Inputs &amp; Summary'!$D$5,0,IF(AY$29&gt;VLOOKUP($G136,Lists!$J$17:$K$21,2),IF($M136=Lists!$H$3,IF($K136&lt;1,(($S136/$K136)*((1+'Inputs &amp; Summary'!$D$7)^AY$29)),((INT(AY$29/$K136)-INT((AY$29-1)/$K136))*$S136*((1+'Inputs &amp; Summary'!$D$7)^AY$29))),(_xlfn.WEIBULL.DIST(AY$29,$L136,$K136,FALSE)*$S136*((1+'Inputs &amp; Summary'!$D$7)^AY$29))),IF($M136=Lists!$H$3,IF($K136&lt;1,((($R136*(1-$E136)+$Q136*(1-$F136))/$K136)*((1+'Inputs &amp; Summary'!$D$7)^AY$29)),((INT(AY$29/$K136)-INT((AY$29-1)/$K136))*($R136*(1-$E136)+$Q136*(1-$F136))*((1+'Inputs &amp; Summary'!$D$7)^AY$29))),((_xlfn.WEIBULL.DIST(AY$29,$L136,$K136,FALSE)*($R136*(1-$E136)+$Q136*(1-$F136))*((1+'Inputs &amp; Summary'!$D$7)^AY$29))))))</f>
        <v>0</v>
      </c>
      <c r="AZ136" s="114">
        <f>$D136*IF(AZ$29&gt;'Inputs &amp; Summary'!$D$5,0,IF(AZ$29&gt;VLOOKUP($G136,Lists!$J$17:$K$21,2),IF($M136=Lists!$H$3,IF($K136&lt;1,(($S136/$K136)*((1+'Inputs &amp; Summary'!$D$7)^AZ$29)),((INT(AZ$29/$K136)-INT((AZ$29-1)/$K136))*$S136*((1+'Inputs &amp; Summary'!$D$7)^AZ$29))),(_xlfn.WEIBULL.DIST(AZ$29,$L136,$K136,FALSE)*$S136*((1+'Inputs &amp; Summary'!$D$7)^AZ$29))),IF($M136=Lists!$H$3,IF($K136&lt;1,((($R136*(1-$E136)+$Q136*(1-$F136))/$K136)*((1+'Inputs &amp; Summary'!$D$7)^AZ$29)),((INT(AZ$29/$K136)-INT((AZ$29-1)/$K136))*($R136*(1-$E136)+$Q136*(1-$F136))*((1+'Inputs &amp; Summary'!$D$7)^AZ$29))),((_xlfn.WEIBULL.DIST(AZ$29,$L136,$K136,FALSE)*($R136*(1-$E136)+$Q136*(1-$F136))*((1+'Inputs &amp; Summary'!$D$7)^AZ$29))))))</f>
        <v>0</v>
      </c>
      <c r="BA136" s="114">
        <f>$D136*IF(BA$29&gt;'Inputs &amp; Summary'!$D$5,0,IF(BA$29&gt;VLOOKUP($G136,Lists!$J$17:$K$21,2),IF($M136=Lists!$H$3,IF($K136&lt;1,(($S136/$K136)*((1+'Inputs &amp; Summary'!$D$7)^BA$29)),((INT(BA$29/$K136)-INT((BA$29-1)/$K136))*$S136*((1+'Inputs &amp; Summary'!$D$7)^BA$29))),(_xlfn.WEIBULL.DIST(BA$29,$L136,$K136,FALSE)*$S136*((1+'Inputs &amp; Summary'!$D$7)^BA$29))),IF($M136=Lists!$H$3,IF($K136&lt;1,((($R136*(1-$E136)+$Q136*(1-$F136))/$K136)*((1+'Inputs &amp; Summary'!$D$7)^BA$29)),((INT(BA$29/$K136)-INT((BA$29-1)/$K136))*($R136*(1-$E136)+$Q136*(1-$F136))*((1+'Inputs &amp; Summary'!$D$7)^BA$29))),((_xlfn.WEIBULL.DIST(BA$29,$L136,$K136,FALSE)*($R136*(1-$E136)+$Q136*(1-$F136))*((1+'Inputs &amp; Summary'!$D$7)^BA$29))))))</f>
        <v>0</v>
      </c>
      <c r="BB136" s="114">
        <f>$D136*IF(BB$29&gt;'Inputs &amp; Summary'!$D$5,0,IF(BB$29&gt;VLOOKUP($G136,Lists!$J$17:$K$21,2),IF($M136=Lists!$H$3,IF($K136&lt;1,(($S136/$K136)*((1+'Inputs &amp; Summary'!$D$7)^BB$29)),((INT(BB$29/$K136)-INT((BB$29-1)/$K136))*$S136*((1+'Inputs &amp; Summary'!$D$7)^BB$29))),(_xlfn.WEIBULL.DIST(BB$29,$L136,$K136,FALSE)*$S136*((1+'Inputs &amp; Summary'!$D$7)^BB$29))),IF($M136=Lists!$H$3,IF($K136&lt;1,((($R136*(1-$E136)+$Q136*(1-$F136))/$K136)*((1+'Inputs &amp; Summary'!$D$7)^BB$29)),((INT(BB$29/$K136)-INT((BB$29-1)/$K136))*($R136*(1-$E136)+$Q136*(1-$F136))*((1+'Inputs &amp; Summary'!$D$7)^BB$29))),((_xlfn.WEIBULL.DIST(BB$29,$L136,$K136,FALSE)*($R136*(1-$E136)+$Q136*(1-$F136))*((1+'Inputs &amp; Summary'!$D$7)^BB$29))))))</f>
        <v>0</v>
      </c>
      <c r="BC136" s="114">
        <f>$D136*IF(BC$29&gt;'Inputs &amp; Summary'!$D$5,0,IF(BC$29&gt;VLOOKUP($G136,Lists!$J$17:$K$21,2),IF($M136=Lists!$H$3,IF($K136&lt;1,(($S136/$K136)*((1+'Inputs &amp; Summary'!$D$7)^BC$29)),((INT(BC$29/$K136)-INT((BC$29-1)/$K136))*$S136*((1+'Inputs &amp; Summary'!$D$7)^BC$29))),(_xlfn.WEIBULL.DIST(BC$29,$L136,$K136,FALSE)*$S136*((1+'Inputs &amp; Summary'!$D$7)^BC$29))),IF($M136=Lists!$H$3,IF($K136&lt;1,((($R136*(1-$E136)+$Q136*(1-$F136))/$K136)*((1+'Inputs &amp; Summary'!$D$7)^BC$29)),((INT(BC$29/$K136)-INT((BC$29-1)/$K136))*($R136*(1-$E136)+$Q136*(1-$F136))*((1+'Inputs &amp; Summary'!$D$7)^BC$29))),((_xlfn.WEIBULL.DIST(BC$29,$L136,$K136,FALSE)*($R136*(1-$E136)+$Q136*(1-$F136))*((1+'Inputs &amp; Summary'!$D$7)^BC$29))))))</f>
        <v>0</v>
      </c>
      <c r="BD136" s="114">
        <f>$D136*IF(BD$29&gt;'Inputs &amp; Summary'!$D$5,0,IF(BD$29&gt;VLOOKUP($G136,Lists!$J$17:$K$21,2),IF($M136=Lists!$H$3,IF($K136&lt;1,(($S136/$K136)*((1+'Inputs &amp; Summary'!$D$7)^BD$29)),((INT(BD$29/$K136)-INT((BD$29-1)/$K136))*$S136*((1+'Inputs &amp; Summary'!$D$7)^BD$29))),(_xlfn.WEIBULL.DIST(BD$29,$L136,$K136,FALSE)*$S136*((1+'Inputs &amp; Summary'!$D$7)^BD$29))),IF($M136=Lists!$H$3,IF($K136&lt;1,((($R136*(1-$E136)+$Q136*(1-$F136))/$K136)*((1+'Inputs &amp; Summary'!$D$7)^BD$29)),((INT(BD$29/$K136)-INT((BD$29-1)/$K136))*($R136*(1-$E136)+$Q136*(1-$F136))*((1+'Inputs &amp; Summary'!$D$7)^BD$29))),((_xlfn.WEIBULL.DIST(BD$29,$L136,$K136,FALSE)*($R136*(1-$E136)+$Q136*(1-$F136))*((1+'Inputs &amp; Summary'!$D$7)^BD$29))))))</f>
        <v>0</v>
      </c>
      <c r="BE136" s="114">
        <f>$D136*IF(BE$29&gt;'Inputs &amp; Summary'!$D$5,0,IF(BE$29&gt;VLOOKUP($G136,Lists!$J$17:$K$21,2),IF($M136=Lists!$H$3,IF($K136&lt;1,(($S136/$K136)*((1+'Inputs &amp; Summary'!$D$7)^BE$29)),((INT(BE$29/$K136)-INT((BE$29-1)/$K136))*$S136*((1+'Inputs &amp; Summary'!$D$7)^BE$29))),(_xlfn.WEIBULL.DIST(BE$29,$L136,$K136,FALSE)*$S136*((1+'Inputs &amp; Summary'!$D$7)^BE$29))),IF($M136=Lists!$H$3,IF($K136&lt;1,((($R136*(1-$E136)+$Q136*(1-$F136))/$K136)*((1+'Inputs &amp; Summary'!$D$7)^BE$29)),((INT(BE$29/$K136)-INT((BE$29-1)/$K136))*($R136*(1-$E136)+$Q136*(1-$F136))*((1+'Inputs &amp; Summary'!$D$7)^BE$29))),((_xlfn.WEIBULL.DIST(BE$29,$L136,$K136,FALSE)*($R136*(1-$E136)+$Q136*(1-$F136))*((1+'Inputs &amp; Summary'!$D$7)^BE$29))))))</f>
        <v>0</v>
      </c>
      <c r="BF136" s="114">
        <f>$D136*IF(BF$29&gt;'Inputs &amp; Summary'!$D$5,0,IF(BF$29&gt;VLOOKUP($G136,Lists!$J$17:$K$21,2),IF($M136=Lists!$H$3,IF($K136&lt;1,(($S136/$K136)*((1+'Inputs &amp; Summary'!$D$7)^BF$29)),((INT(BF$29/$K136)-INT((BF$29-1)/$K136))*$S136*((1+'Inputs &amp; Summary'!$D$7)^BF$29))),(_xlfn.WEIBULL.DIST(BF$29,$L136,$K136,FALSE)*$S136*((1+'Inputs &amp; Summary'!$D$7)^BF$29))),IF($M136=Lists!$H$3,IF($K136&lt;1,((($R136*(1-$E136)+$Q136*(1-$F136))/$K136)*((1+'Inputs &amp; Summary'!$D$7)^BF$29)),((INT(BF$29/$K136)-INT((BF$29-1)/$K136))*($R136*(1-$E136)+$Q136*(1-$F136))*((1+'Inputs &amp; Summary'!$D$7)^BF$29))),((_xlfn.WEIBULL.DIST(BF$29,$L136,$K136,FALSE)*($R136*(1-$E136)+$Q136*(1-$F136))*((1+'Inputs &amp; Summary'!$D$7)^BF$29))))))</f>
        <v>0</v>
      </c>
      <c r="BG136" s="114">
        <f>$D136*IF(BG$29&gt;'Inputs &amp; Summary'!$D$5,0,IF(BG$29&gt;VLOOKUP($G136,Lists!$J$17:$K$21,2),IF($M136=Lists!$H$3,IF($K136&lt;1,(($S136/$K136)*((1+'Inputs &amp; Summary'!$D$7)^BG$29)),((INT(BG$29/$K136)-INT((BG$29-1)/$K136))*$S136*((1+'Inputs &amp; Summary'!$D$7)^BG$29))),(_xlfn.WEIBULL.DIST(BG$29,$L136,$K136,FALSE)*$S136*((1+'Inputs &amp; Summary'!$D$7)^BG$29))),IF($M136=Lists!$H$3,IF($K136&lt;1,((($R136*(1-$E136)+$Q136*(1-$F136))/$K136)*((1+'Inputs &amp; Summary'!$D$7)^BG$29)),((INT(BG$29/$K136)-INT((BG$29-1)/$K136))*($R136*(1-$E136)+$Q136*(1-$F136))*((1+'Inputs &amp; Summary'!$D$7)^BG$29))),((_xlfn.WEIBULL.DIST(BG$29,$L136,$K136,FALSE)*($R136*(1-$E136)+$Q136*(1-$F136))*((1+'Inputs &amp; Summary'!$D$7)^BG$29))))))</f>
        <v>0</v>
      </c>
      <c r="BH136" s="114">
        <f>$D136*IF(BH$29&gt;'Inputs &amp; Summary'!$D$5,0,IF(BH$29&gt;VLOOKUP($G136,Lists!$J$17:$K$21,2),IF($M136=Lists!$H$3,IF($K136&lt;1,(($S136/$K136)*((1+'Inputs &amp; Summary'!$D$7)^BH$29)),((INT(BH$29/$K136)-INT((BH$29-1)/$K136))*$S136*((1+'Inputs &amp; Summary'!$D$7)^BH$29))),(_xlfn.WEIBULL.DIST(BH$29,$L136,$K136,FALSE)*$S136*((1+'Inputs &amp; Summary'!$D$7)^BH$29))),IF($M136=Lists!$H$3,IF($K136&lt;1,((($R136*(1-$E136)+$Q136*(1-$F136))/$K136)*((1+'Inputs &amp; Summary'!$D$7)^BH$29)),((INT(BH$29/$K136)-INT((BH$29-1)/$K136))*($R136*(1-$E136)+$Q136*(1-$F136))*((1+'Inputs &amp; Summary'!$D$7)^BH$29))),((_xlfn.WEIBULL.DIST(BH$29,$L136,$K136,FALSE)*($R136*(1-$E136)+$Q136*(1-$F136))*((1+'Inputs &amp; Summary'!$D$7)^BH$29))))))</f>
        <v>0</v>
      </c>
      <c r="BI136" s="114">
        <f>$D136*IF(BI$29&gt;'Inputs &amp; Summary'!$D$5,0,IF(BI$29&gt;VLOOKUP($G136,Lists!$J$17:$K$21,2),IF($M136=Lists!$H$3,IF($K136&lt;1,(($S136/$K136)*((1+'Inputs &amp; Summary'!$D$7)^BI$29)),((INT(BI$29/$K136)-INT((BI$29-1)/$K136))*$S136*((1+'Inputs &amp; Summary'!$D$7)^BI$29))),(_xlfn.WEIBULL.DIST(BI$29,$L136,$K136,FALSE)*$S136*((1+'Inputs &amp; Summary'!$D$7)^BI$29))),IF($M136=Lists!$H$3,IF($K136&lt;1,((($R136*(1-$E136)+$Q136*(1-$F136))/$K136)*((1+'Inputs &amp; Summary'!$D$7)^BI$29)),((INT(BI$29/$K136)-INT((BI$29-1)/$K136))*($R136*(1-$E136)+$Q136*(1-$F136))*((1+'Inputs &amp; Summary'!$D$7)^BI$29))),((_xlfn.WEIBULL.DIST(BI$29,$L136,$K136,FALSE)*($R136*(1-$E136)+$Q136*(1-$F136))*((1+'Inputs &amp; Summary'!$D$7)^BI$29))))))</f>
        <v>0</v>
      </c>
      <c r="BJ136" s="114">
        <f>$D136*IF(BJ$29&gt;'Inputs &amp; Summary'!$D$5,0,IF(BJ$29&gt;VLOOKUP($G136,Lists!$J$17:$K$21,2),IF($M136=Lists!$H$3,IF($K136&lt;1,(($S136/$K136)*((1+'Inputs &amp; Summary'!$D$7)^BJ$29)),((INT(BJ$29/$K136)-INT((BJ$29-1)/$K136))*$S136*((1+'Inputs &amp; Summary'!$D$7)^BJ$29))),(_xlfn.WEIBULL.DIST(BJ$29,$L136,$K136,FALSE)*$S136*((1+'Inputs &amp; Summary'!$D$7)^BJ$29))),IF($M136=Lists!$H$3,IF($K136&lt;1,((($R136*(1-$E136)+$Q136*(1-$F136))/$K136)*((1+'Inputs &amp; Summary'!$D$7)^BJ$29)),((INT(BJ$29/$K136)-INT((BJ$29-1)/$K136))*($R136*(1-$E136)+$Q136*(1-$F136))*((1+'Inputs &amp; Summary'!$D$7)^BJ$29))),((_xlfn.WEIBULL.DIST(BJ$29,$L136,$K136,FALSE)*($R136*(1-$E136)+$Q136*(1-$F136))*((1+'Inputs &amp; Summary'!$D$7)^BJ$29))))))</f>
        <v>0</v>
      </c>
      <c r="BK136" s="114">
        <f>$D136*IF(BK$29&gt;'Inputs &amp; Summary'!$D$5,0,IF(BK$29&gt;VLOOKUP($G136,Lists!$J$17:$K$21,2),IF($M136=Lists!$H$3,IF($K136&lt;1,(($S136/$K136)*((1+'Inputs &amp; Summary'!$D$7)^BK$29)),((INT(BK$29/$K136)-INT((BK$29-1)/$K136))*$S136*((1+'Inputs &amp; Summary'!$D$7)^BK$29))),(_xlfn.WEIBULL.DIST(BK$29,$L136,$K136,FALSE)*$S136*((1+'Inputs &amp; Summary'!$D$7)^BK$29))),IF($M136=Lists!$H$3,IF($K136&lt;1,((($R136*(1-$E136)+$Q136*(1-$F136))/$K136)*((1+'Inputs &amp; Summary'!$D$7)^BK$29)),((INT(BK$29/$K136)-INT((BK$29-1)/$K136))*($R136*(1-$E136)+$Q136*(1-$F136))*((1+'Inputs &amp; Summary'!$D$7)^BK$29))),((_xlfn.WEIBULL.DIST(BK$29,$L136,$K136,FALSE)*($R136*(1-$E136)+$Q136*(1-$F136))*((1+'Inputs &amp; Summary'!$D$7)^BK$29))))))</f>
        <v>0</v>
      </c>
      <c r="BL136" s="114">
        <f>$D136*IF(BL$29&gt;'Inputs &amp; Summary'!$D$5,0,IF(BL$29&gt;VLOOKUP($G136,Lists!$J$17:$K$21,2),IF($M136=Lists!$H$3,IF($K136&lt;1,(($S136/$K136)*((1+'Inputs &amp; Summary'!$D$7)^BL$29)),((INT(BL$29/$K136)-INT((BL$29-1)/$K136))*$S136*((1+'Inputs &amp; Summary'!$D$7)^BL$29))),(_xlfn.WEIBULL.DIST(BL$29,$L136,$K136,FALSE)*$S136*((1+'Inputs &amp; Summary'!$D$7)^BL$29))),IF($M136=Lists!$H$3,IF($K136&lt;1,((($R136*(1-$E136)+$Q136*(1-$F136))/$K136)*((1+'Inputs &amp; Summary'!$D$7)^BL$29)),((INT(BL$29/$K136)-INT((BL$29-1)/$K136))*($R136*(1-$E136)+$Q136*(1-$F136))*((1+'Inputs &amp; Summary'!$D$7)^BL$29))),((_xlfn.WEIBULL.DIST(BL$29,$L136,$K136,FALSE)*($R136*(1-$E136)+$Q136*(1-$F136))*((1+'Inputs &amp; Summary'!$D$7)^BL$29))))))</f>
        <v>0</v>
      </c>
    </row>
    <row r="137" spans="1:64" ht="28.8" x14ac:dyDescent="0.3">
      <c r="A137" s="79" t="s">
        <v>216</v>
      </c>
      <c r="B137" s="33" t="s">
        <v>152</v>
      </c>
      <c r="C137" s="33" t="s">
        <v>17</v>
      </c>
      <c r="D137" s="68">
        <f>IF($B$21=Lists!$I$3,0,IF($B$21=Lists!$I$5,0,1))</f>
        <v>0</v>
      </c>
      <c r="E137" s="68">
        <v>1</v>
      </c>
      <c r="F137" s="68">
        <v>0</v>
      </c>
      <c r="G137" s="213" t="s">
        <v>17</v>
      </c>
      <c r="H137" s="34" t="s">
        <v>288</v>
      </c>
      <c r="I137" s="34" t="s">
        <v>99</v>
      </c>
      <c r="J137" s="33">
        <f>VLOOKUP(I137,'Labor Rates'!$A$1:$B$16,2)</f>
        <v>24.03846153846154</v>
      </c>
      <c r="K137" s="35">
        <v>20</v>
      </c>
      <c r="L137" s="35">
        <v>1</v>
      </c>
      <c r="M137" s="36" t="s">
        <v>249</v>
      </c>
      <c r="N137" s="84">
        <f>'Inputs &amp; Summary'!$D$30</f>
        <v>1</v>
      </c>
      <c r="O137" s="35">
        <v>1</v>
      </c>
      <c r="P137" s="5">
        <v>1000</v>
      </c>
      <c r="Q137" s="73">
        <f t="shared" si="21"/>
        <v>24.03846153846154</v>
      </c>
      <c r="R137" s="73">
        <f t="shared" si="22"/>
        <v>1000</v>
      </c>
      <c r="S137" s="74">
        <f t="shared" si="23"/>
        <v>0</v>
      </c>
      <c r="T137" s="88"/>
      <c r="U137" s="80"/>
      <c r="V137" s="87">
        <f t="shared" si="24"/>
        <v>0</v>
      </c>
      <c r="W137" s="87">
        <f>NPV('Inputs &amp; Summary'!$D$6,Y137:BL137)</f>
        <v>0</v>
      </c>
      <c r="X137" s="90">
        <f t="shared" si="25"/>
        <v>0</v>
      </c>
      <c r="Y137" s="114">
        <f>$D137*IF(Y$29&gt;'Inputs &amp; Summary'!$D$5,0,IF(Y$29&gt;VLOOKUP($G137,Lists!$J$17:$K$21,2),IF($M137=Lists!$H$3,IF($K137&lt;1,(($S137/$K137)*((1+'Inputs &amp; Summary'!$D$7)^Y$29)),((INT(Y$29/$K137)-INT((Y$29-1)/$K137))*$S137*((1+'Inputs &amp; Summary'!$D$7)^Y$29))),(_xlfn.WEIBULL.DIST(Y$29,$L137,$K137,FALSE)*$S137*((1+'Inputs &amp; Summary'!$D$7)^Y$29))),IF($M137=Lists!$H$3,IF($K137&lt;1,((($R137*(1-$E137)+$Q137*(1-$F137))/$K137)*((1+'Inputs &amp; Summary'!$D$7)^Y$29)),((INT(Y$29/$K137)-INT((Y$29-1)/$K137))*($R137*(1-$E137)+$Q137*(1-$F137))*((1+'Inputs &amp; Summary'!$D$7)^Y$29))),((_xlfn.WEIBULL.DIST(Y$29,$L137,$K137,FALSE)*($R137*(1-$E137)+$Q137*(1-$F137))*((1+'Inputs &amp; Summary'!$D$7)^Y$29))))))</f>
        <v>0</v>
      </c>
      <c r="Z137" s="114">
        <f>$D137*IF(Z$29&gt;'Inputs &amp; Summary'!$D$5,0,IF(Z$29&gt;VLOOKUP($G137,Lists!$J$17:$K$21,2),IF($M137=Lists!$H$3,IF($K137&lt;1,(($S137/$K137)*((1+'Inputs &amp; Summary'!$D$7)^Z$29)),((INT(Z$29/$K137)-INT((Z$29-1)/$K137))*$S137*((1+'Inputs &amp; Summary'!$D$7)^Z$29))),(_xlfn.WEIBULL.DIST(Z$29,$L137,$K137,FALSE)*$S137*((1+'Inputs &amp; Summary'!$D$7)^Z$29))),IF($M137=Lists!$H$3,IF($K137&lt;1,((($R137*(1-$E137)+$Q137*(1-$F137))/$K137)*((1+'Inputs &amp; Summary'!$D$7)^Z$29)),((INT(Z$29/$K137)-INT((Z$29-1)/$K137))*($R137*(1-$E137)+$Q137*(1-$F137))*((1+'Inputs &amp; Summary'!$D$7)^Z$29))),((_xlfn.WEIBULL.DIST(Z$29,$L137,$K137,FALSE)*($R137*(1-$E137)+$Q137*(1-$F137))*((1+'Inputs &amp; Summary'!$D$7)^Z$29))))))</f>
        <v>0</v>
      </c>
      <c r="AA137" s="114">
        <f>$D137*IF(AA$29&gt;'Inputs &amp; Summary'!$D$5,0,IF(AA$29&gt;VLOOKUP($G137,Lists!$J$17:$K$21,2),IF($M137=Lists!$H$3,IF($K137&lt;1,(($S137/$K137)*((1+'Inputs &amp; Summary'!$D$7)^AA$29)),((INT(AA$29/$K137)-INT((AA$29-1)/$K137))*$S137*((1+'Inputs &amp; Summary'!$D$7)^AA$29))),(_xlfn.WEIBULL.DIST(AA$29,$L137,$K137,FALSE)*$S137*((1+'Inputs &amp; Summary'!$D$7)^AA$29))),IF($M137=Lists!$H$3,IF($K137&lt;1,((($R137*(1-$E137)+$Q137*(1-$F137))/$K137)*((1+'Inputs &amp; Summary'!$D$7)^AA$29)),((INT(AA$29/$K137)-INT((AA$29-1)/$K137))*($R137*(1-$E137)+$Q137*(1-$F137))*((1+'Inputs &amp; Summary'!$D$7)^AA$29))),((_xlfn.WEIBULL.DIST(AA$29,$L137,$K137,FALSE)*($R137*(1-$E137)+$Q137*(1-$F137))*((1+'Inputs &amp; Summary'!$D$7)^AA$29))))))</f>
        <v>0</v>
      </c>
      <c r="AB137" s="114">
        <f>$D137*IF(AB$29&gt;'Inputs &amp; Summary'!$D$5,0,IF(AB$29&gt;VLOOKUP($G137,Lists!$J$17:$K$21,2),IF($M137=Lists!$H$3,IF($K137&lt;1,(($S137/$K137)*((1+'Inputs &amp; Summary'!$D$7)^AB$29)),((INT(AB$29/$K137)-INT((AB$29-1)/$K137))*$S137*((1+'Inputs &amp; Summary'!$D$7)^AB$29))),(_xlfn.WEIBULL.DIST(AB$29,$L137,$K137,FALSE)*$S137*((1+'Inputs &amp; Summary'!$D$7)^AB$29))),IF($M137=Lists!$H$3,IF($K137&lt;1,((($R137*(1-$E137)+$Q137*(1-$F137))/$K137)*((1+'Inputs &amp; Summary'!$D$7)^AB$29)),((INT(AB$29/$K137)-INT((AB$29-1)/$K137))*($R137*(1-$E137)+$Q137*(1-$F137))*((1+'Inputs &amp; Summary'!$D$7)^AB$29))),((_xlfn.WEIBULL.DIST(AB$29,$L137,$K137,FALSE)*($R137*(1-$E137)+$Q137*(1-$F137))*((1+'Inputs &amp; Summary'!$D$7)^AB$29))))))</f>
        <v>0</v>
      </c>
      <c r="AC137" s="114">
        <f>$D137*IF(AC$29&gt;'Inputs &amp; Summary'!$D$5,0,IF(AC$29&gt;VLOOKUP($G137,Lists!$J$17:$K$21,2),IF($M137=Lists!$H$3,IF($K137&lt;1,(($S137/$K137)*((1+'Inputs &amp; Summary'!$D$7)^AC$29)),((INT(AC$29/$K137)-INT((AC$29-1)/$K137))*$S137*((1+'Inputs &amp; Summary'!$D$7)^AC$29))),(_xlfn.WEIBULL.DIST(AC$29,$L137,$K137,FALSE)*$S137*((1+'Inputs &amp; Summary'!$D$7)^AC$29))),IF($M137=Lists!$H$3,IF($K137&lt;1,((($R137*(1-$E137)+$Q137*(1-$F137))/$K137)*((1+'Inputs &amp; Summary'!$D$7)^AC$29)),((INT(AC$29/$K137)-INT((AC$29-1)/$K137))*($R137*(1-$E137)+$Q137*(1-$F137))*((1+'Inputs &amp; Summary'!$D$7)^AC$29))),((_xlfn.WEIBULL.DIST(AC$29,$L137,$K137,FALSE)*($R137*(1-$E137)+$Q137*(1-$F137))*((1+'Inputs &amp; Summary'!$D$7)^AC$29))))))</f>
        <v>0</v>
      </c>
      <c r="AD137" s="114">
        <f>$D137*IF(AD$29&gt;'Inputs &amp; Summary'!$D$5,0,IF(AD$29&gt;VLOOKUP($G137,Lists!$J$17:$K$21,2),IF($M137=Lists!$H$3,IF($K137&lt;1,(($S137/$K137)*((1+'Inputs &amp; Summary'!$D$7)^AD$29)),((INT(AD$29/$K137)-INT((AD$29-1)/$K137))*$S137*((1+'Inputs &amp; Summary'!$D$7)^AD$29))),(_xlfn.WEIBULL.DIST(AD$29,$L137,$K137,FALSE)*$S137*((1+'Inputs &amp; Summary'!$D$7)^AD$29))),IF($M137=Lists!$H$3,IF($K137&lt;1,((($R137*(1-$E137)+$Q137*(1-$F137))/$K137)*((1+'Inputs &amp; Summary'!$D$7)^AD$29)),((INT(AD$29/$K137)-INT((AD$29-1)/$K137))*($R137*(1-$E137)+$Q137*(1-$F137))*((1+'Inputs &amp; Summary'!$D$7)^AD$29))),((_xlfn.WEIBULL.DIST(AD$29,$L137,$K137,FALSE)*($R137*(1-$E137)+$Q137*(1-$F137))*((1+'Inputs &amp; Summary'!$D$7)^AD$29))))))</f>
        <v>0</v>
      </c>
      <c r="AE137" s="114">
        <f>$D137*IF(AE$29&gt;'Inputs &amp; Summary'!$D$5,0,IF(AE$29&gt;VLOOKUP($G137,Lists!$J$17:$K$21,2),IF($M137=Lists!$H$3,IF($K137&lt;1,(($S137/$K137)*((1+'Inputs &amp; Summary'!$D$7)^AE$29)),((INT(AE$29/$K137)-INT((AE$29-1)/$K137))*$S137*((1+'Inputs &amp; Summary'!$D$7)^AE$29))),(_xlfn.WEIBULL.DIST(AE$29,$L137,$K137,FALSE)*$S137*((1+'Inputs &amp; Summary'!$D$7)^AE$29))),IF($M137=Lists!$H$3,IF($K137&lt;1,((($R137*(1-$E137)+$Q137*(1-$F137))/$K137)*((1+'Inputs &amp; Summary'!$D$7)^AE$29)),((INT(AE$29/$K137)-INT((AE$29-1)/$K137))*($R137*(1-$E137)+$Q137*(1-$F137))*((1+'Inputs &amp; Summary'!$D$7)^AE$29))),((_xlfn.WEIBULL.DIST(AE$29,$L137,$K137,FALSE)*($R137*(1-$E137)+$Q137*(1-$F137))*((1+'Inputs &amp; Summary'!$D$7)^AE$29))))))</f>
        <v>0</v>
      </c>
      <c r="AF137" s="114">
        <f>$D137*IF(AF$29&gt;'Inputs &amp; Summary'!$D$5,0,IF(AF$29&gt;VLOOKUP($G137,Lists!$J$17:$K$21,2),IF($M137=Lists!$H$3,IF($K137&lt;1,(($S137/$K137)*((1+'Inputs &amp; Summary'!$D$7)^AF$29)),((INT(AF$29/$K137)-INT((AF$29-1)/$K137))*$S137*((1+'Inputs &amp; Summary'!$D$7)^AF$29))),(_xlfn.WEIBULL.DIST(AF$29,$L137,$K137,FALSE)*$S137*((1+'Inputs &amp; Summary'!$D$7)^AF$29))),IF($M137=Lists!$H$3,IF($K137&lt;1,((($R137*(1-$E137)+$Q137*(1-$F137))/$K137)*((1+'Inputs &amp; Summary'!$D$7)^AF$29)),((INT(AF$29/$K137)-INT((AF$29-1)/$K137))*($R137*(1-$E137)+$Q137*(1-$F137))*((1+'Inputs &amp; Summary'!$D$7)^AF$29))),((_xlfn.WEIBULL.DIST(AF$29,$L137,$K137,FALSE)*($R137*(1-$E137)+$Q137*(1-$F137))*((1+'Inputs &amp; Summary'!$D$7)^AF$29))))))</f>
        <v>0</v>
      </c>
      <c r="AG137" s="114">
        <f>$D137*IF(AG$29&gt;'Inputs &amp; Summary'!$D$5,0,IF(AG$29&gt;VLOOKUP($G137,Lists!$J$17:$K$21,2),IF($M137=Lists!$H$3,IF($K137&lt;1,(($S137/$K137)*((1+'Inputs &amp; Summary'!$D$7)^AG$29)),((INT(AG$29/$K137)-INT((AG$29-1)/$K137))*$S137*((1+'Inputs &amp; Summary'!$D$7)^AG$29))),(_xlfn.WEIBULL.DIST(AG$29,$L137,$K137,FALSE)*$S137*((1+'Inputs &amp; Summary'!$D$7)^AG$29))),IF($M137=Lists!$H$3,IF($K137&lt;1,((($R137*(1-$E137)+$Q137*(1-$F137))/$K137)*((1+'Inputs &amp; Summary'!$D$7)^AG$29)),((INT(AG$29/$K137)-INT((AG$29-1)/$K137))*($R137*(1-$E137)+$Q137*(1-$F137))*((1+'Inputs &amp; Summary'!$D$7)^AG$29))),((_xlfn.WEIBULL.DIST(AG$29,$L137,$K137,FALSE)*($R137*(1-$E137)+$Q137*(1-$F137))*((1+'Inputs &amp; Summary'!$D$7)^AG$29))))))</f>
        <v>0</v>
      </c>
      <c r="AH137" s="114">
        <f>$D137*IF(AH$29&gt;'Inputs &amp; Summary'!$D$5,0,IF(AH$29&gt;VLOOKUP($G137,Lists!$J$17:$K$21,2),IF($M137=Lists!$H$3,IF($K137&lt;1,(($S137/$K137)*((1+'Inputs &amp; Summary'!$D$7)^AH$29)),((INT(AH$29/$K137)-INT((AH$29-1)/$K137))*$S137*((1+'Inputs &amp; Summary'!$D$7)^AH$29))),(_xlfn.WEIBULL.DIST(AH$29,$L137,$K137,FALSE)*$S137*((1+'Inputs &amp; Summary'!$D$7)^AH$29))),IF($M137=Lists!$H$3,IF($K137&lt;1,((($R137*(1-$E137)+$Q137*(1-$F137))/$K137)*((1+'Inputs &amp; Summary'!$D$7)^AH$29)),((INT(AH$29/$K137)-INT((AH$29-1)/$K137))*($R137*(1-$E137)+$Q137*(1-$F137))*((1+'Inputs &amp; Summary'!$D$7)^AH$29))),((_xlfn.WEIBULL.DIST(AH$29,$L137,$K137,FALSE)*($R137*(1-$E137)+$Q137*(1-$F137))*((1+'Inputs &amp; Summary'!$D$7)^AH$29))))))</f>
        <v>0</v>
      </c>
      <c r="AI137" s="114">
        <f>$D137*IF(AI$29&gt;'Inputs &amp; Summary'!$D$5,0,IF(AI$29&gt;VLOOKUP($G137,Lists!$J$17:$K$21,2),IF($M137=Lists!$H$3,IF($K137&lt;1,(($S137/$K137)*((1+'Inputs &amp; Summary'!$D$7)^AI$29)),((INT(AI$29/$K137)-INT((AI$29-1)/$K137))*$S137*((1+'Inputs &amp; Summary'!$D$7)^AI$29))),(_xlfn.WEIBULL.DIST(AI$29,$L137,$K137,FALSE)*$S137*((1+'Inputs &amp; Summary'!$D$7)^AI$29))),IF($M137=Lists!$H$3,IF($K137&lt;1,((($R137*(1-$E137)+$Q137*(1-$F137))/$K137)*((1+'Inputs &amp; Summary'!$D$7)^AI$29)),((INT(AI$29/$K137)-INT((AI$29-1)/$K137))*($R137*(1-$E137)+$Q137*(1-$F137))*((1+'Inputs &amp; Summary'!$D$7)^AI$29))),((_xlfn.WEIBULL.DIST(AI$29,$L137,$K137,FALSE)*($R137*(1-$E137)+$Q137*(1-$F137))*((1+'Inputs &amp; Summary'!$D$7)^AI$29))))))</f>
        <v>0</v>
      </c>
      <c r="AJ137" s="114">
        <f>$D137*IF(AJ$29&gt;'Inputs &amp; Summary'!$D$5,0,IF(AJ$29&gt;VLOOKUP($G137,Lists!$J$17:$K$21,2),IF($M137=Lists!$H$3,IF($K137&lt;1,(($S137/$K137)*((1+'Inputs &amp; Summary'!$D$7)^AJ$29)),((INT(AJ$29/$K137)-INT((AJ$29-1)/$K137))*$S137*((1+'Inputs &amp; Summary'!$D$7)^AJ$29))),(_xlfn.WEIBULL.DIST(AJ$29,$L137,$K137,FALSE)*$S137*((1+'Inputs &amp; Summary'!$D$7)^AJ$29))),IF($M137=Lists!$H$3,IF($K137&lt;1,((($R137*(1-$E137)+$Q137*(1-$F137))/$K137)*((1+'Inputs &amp; Summary'!$D$7)^AJ$29)),((INT(AJ$29/$K137)-INT((AJ$29-1)/$K137))*($R137*(1-$E137)+$Q137*(1-$F137))*((1+'Inputs &amp; Summary'!$D$7)^AJ$29))),((_xlfn.WEIBULL.DIST(AJ$29,$L137,$K137,FALSE)*($R137*(1-$E137)+$Q137*(1-$F137))*((1+'Inputs &amp; Summary'!$D$7)^AJ$29))))))</f>
        <v>0</v>
      </c>
      <c r="AK137" s="114">
        <f>$D137*IF(AK$29&gt;'Inputs &amp; Summary'!$D$5,0,IF(AK$29&gt;VLOOKUP($G137,Lists!$J$17:$K$21,2),IF($M137=Lists!$H$3,IF($K137&lt;1,(($S137/$K137)*((1+'Inputs &amp; Summary'!$D$7)^AK$29)),((INT(AK$29/$K137)-INT((AK$29-1)/$K137))*$S137*((1+'Inputs &amp; Summary'!$D$7)^AK$29))),(_xlfn.WEIBULL.DIST(AK$29,$L137,$K137,FALSE)*$S137*((1+'Inputs &amp; Summary'!$D$7)^AK$29))),IF($M137=Lists!$H$3,IF($K137&lt;1,((($R137*(1-$E137)+$Q137*(1-$F137))/$K137)*((1+'Inputs &amp; Summary'!$D$7)^AK$29)),((INT(AK$29/$K137)-INT((AK$29-1)/$K137))*($R137*(1-$E137)+$Q137*(1-$F137))*((1+'Inputs &amp; Summary'!$D$7)^AK$29))),((_xlfn.WEIBULL.DIST(AK$29,$L137,$K137,FALSE)*($R137*(1-$E137)+$Q137*(1-$F137))*((1+'Inputs &amp; Summary'!$D$7)^AK$29))))))</f>
        <v>0</v>
      </c>
      <c r="AL137" s="114">
        <f>$D137*IF(AL$29&gt;'Inputs &amp; Summary'!$D$5,0,IF(AL$29&gt;VLOOKUP($G137,Lists!$J$17:$K$21,2),IF($M137=Lists!$H$3,IF($K137&lt;1,(($S137/$K137)*((1+'Inputs &amp; Summary'!$D$7)^AL$29)),((INT(AL$29/$K137)-INT((AL$29-1)/$K137))*$S137*((1+'Inputs &amp; Summary'!$D$7)^AL$29))),(_xlfn.WEIBULL.DIST(AL$29,$L137,$K137,FALSE)*$S137*((1+'Inputs &amp; Summary'!$D$7)^AL$29))),IF($M137=Lists!$H$3,IF($K137&lt;1,((($R137*(1-$E137)+$Q137*(1-$F137))/$K137)*((1+'Inputs &amp; Summary'!$D$7)^AL$29)),((INT(AL$29/$K137)-INT((AL$29-1)/$K137))*($R137*(1-$E137)+$Q137*(1-$F137))*((1+'Inputs &amp; Summary'!$D$7)^AL$29))),((_xlfn.WEIBULL.DIST(AL$29,$L137,$K137,FALSE)*($R137*(1-$E137)+$Q137*(1-$F137))*((1+'Inputs &amp; Summary'!$D$7)^AL$29))))))</f>
        <v>0</v>
      </c>
      <c r="AM137" s="114">
        <f>$D137*IF(AM$29&gt;'Inputs &amp; Summary'!$D$5,0,IF(AM$29&gt;VLOOKUP($G137,Lists!$J$17:$K$21,2),IF($M137=Lists!$H$3,IF($K137&lt;1,(($S137/$K137)*((1+'Inputs &amp; Summary'!$D$7)^AM$29)),((INT(AM$29/$K137)-INT((AM$29-1)/$K137))*$S137*((1+'Inputs &amp; Summary'!$D$7)^AM$29))),(_xlfn.WEIBULL.DIST(AM$29,$L137,$K137,FALSE)*$S137*((1+'Inputs &amp; Summary'!$D$7)^AM$29))),IF($M137=Lists!$H$3,IF($K137&lt;1,((($R137*(1-$E137)+$Q137*(1-$F137))/$K137)*((1+'Inputs &amp; Summary'!$D$7)^AM$29)),((INT(AM$29/$K137)-INT((AM$29-1)/$K137))*($R137*(1-$E137)+$Q137*(1-$F137))*((1+'Inputs &amp; Summary'!$D$7)^AM$29))),((_xlfn.WEIBULL.DIST(AM$29,$L137,$K137,FALSE)*($R137*(1-$E137)+$Q137*(1-$F137))*((1+'Inputs &amp; Summary'!$D$7)^AM$29))))))</f>
        <v>0</v>
      </c>
      <c r="AN137" s="114">
        <f>$D137*IF(AN$29&gt;'Inputs &amp; Summary'!$D$5,0,IF(AN$29&gt;VLOOKUP($G137,Lists!$J$17:$K$21,2),IF($M137=Lists!$H$3,IF($K137&lt;1,(($S137/$K137)*((1+'Inputs &amp; Summary'!$D$7)^AN$29)),((INT(AN$29/$K137)-INT((AN$29-1)/$K137))*$S137*((1+'Inputs &amp; Summary'!$D$7)^AN$29))),(_xlfn.WEIBULL.DIST(AN$29,$L137,$K137,FALSE)*$S137*((1+'Inputs &amp; Summary'!$D$7)^AN$29))),IF($M137=Lists!$H$3,IF($K137&lt;1,((($R137*(1-$E137)+$Q137*(1-$F137))/$K137)*((1+'Inputs &amp; Summary'!$D$7)^AN$29)),((INT(AN$29/$K137)-INT((AN$29-1)/$K137))*($R137*(1-$E137)+$Q137*(1-$F137))*((1+'Inputs &amp; Summary'!$D$7)^AN$29))),((_xlfn.WEIBULL.DIST(AN$29,$L137,$K137,FALSE)*($R137*(1-$E137)+$Q137*(1-$F137))*((1+'Inputs &amp; Summary'!$D$7)^AN$29))))))</f>
        <v>0</v>
      </c>
      <c r="AO137" s="114">
        <f>$D137*IF(AO$29&gt;'Inputs &amp; Summary'!$D$5,0,IF(AO$29&gt;VLOOKUP($G137,Lists!$J$17:$K$21,2),IF($M137=Lists!$H$3,IF($K137&lt;1,(($S137/$K137)*((1+'Inputs &amp; Summary'!$D$7)^AO$29)),((INT(AO$29/$K137)-INT((AO$29-1)/$K137))*$S137*((1+'Inputs &amp; Summary'!$D$7)^AO$29))),(_xlfn.WEIBULL.DIST(AO$29,$L137,$K137,FALSE)*$S137*((1+'Inputs &amp; Summary'!$D$7)^AO$29))),IF($M137=Lists!$H$3,IF($K137&lt;1,((($R137*(1-$E137)+$Q137*(1-$F137))/$K137)*((1+'Inputs &amp; Summary'!$D$7)^AO$29)),((INT(AO$29/$K137)-INT((AO$29-1)/$K137))*($R137*(1-$E137)+$Q137*(1-$F137))*((1+'Inputs &amp; Summary'!$D$7)^AO$29))),((_xlfn.WEIBULL.DIST(AO$29,$L137,$K137,FALSE)*($R137*(1-$E137)+$Q137*(1-$F137))*((1+'Inputs &amp; Summary'!$D$7)^AO$29))))))</f>
        <v>0</v>
      </c>
      <c r="AP137" s="114">
        <f>$D137*IF(AP$29&gt;'Inputs &amp; Summary'!$D$5,0,IF(AP$29&gt;VLOOKUP($G137,Lists!$J$17:$K$21,2),IF($M137=Lists!$H$3,IF($K137&lt;1,(($S137/$K137)*((1+'Inputs &amp; Summary'!$D$7)^AP$29)),((INT(AP$29/$K137)-INT((AP$29-1)/$K137))*$S137*((1+'Inputs &amp; Summary'!$D$7)^AP$29))),(_xlfn.WEIBULL.DIST(AP$29,$L137,$K137,FALSE)*$S137*((1+'Inputs &amp; Summary'!$D$7)^AP$29))),IF($M137=Lists!$H$3,IF($K137&lt;1,((($R137*(1-$E137)+$Q137*(1-$F137))/$K137)*((1+'Inputs &amp; Summary'!$D$7)^AP$29)),((INT(AP$29/$K137)-INT((AP$29-1)/$K137))*($R137*(1-$E137)+$Q137*(1-$F137))*((1+'Inputs &amp; Summary'!$D$7)^AP$29))),((_xlfn.WEIBULL.DIST(AP$29,$L137,$K137,FALSE)*($R137*(1-$E137)+$Q137*(1-$F137))*((1+'Inputs &amp; Summary'!$D$7)^AP$29))))))</f>
        <v>0</v>
      </c>
      <c r="AQ137" s="114">
        <f>$D137*IF(AQ$29&gt;'Inputs &amp; Summary'!$D$5,0,IF(AQ$29&gt;VLOOKUP($G137,Lists!$J$17:$K$21,2),IF($M137=Lists!$H$3,IF($K137&lt;1,(($S137/$K137)*((1+'Inputs &amp; Summary'!$D$7)^AQ$29)),((INT(AQ$29/$K137)-INT((AQ$29-1)/$K137))*$S137*((1+'Inputs &amp; Summary'!$D$7)^AQ$29))),(_xlfn.WEIBULL.DIST(AQ$29,$L137,$K137,FALSE)*$S137*((1+'Inputs &amp; Summary'!$D$7)^AQ$29))),IF($M137=Lists!$H$3,IF($K137&lt;1,((($R137*(1-$E137)+$Q137*(1-$F137))/$K137)*((1+'Inputs &amp; Summary'!$D$7)^AQ$29)),((INT(AQ$29/$K137)-INT((AQ$29-1)/$K137))*($R137*(1-$E137)+$Q137*(1-$F137))*((1+'Inputs &amp; Summary'!$D$7)^AQ$29))),((_xlfn.WEIBULL.DIST(AQ$29,$L137,$K137,FALSE)*($R137*(1-$E137)+$Q137*(1-$F137))*((1+'Inputs &amp; Summary'!$D$7)^AQ$29))))))</f>
        <v>0</v>
      </c>
      <c r="AR137" s="114">
        <f>$D137*IF(AR$29&gt;'Inputs &amp; Summary'!$D$5,0,IF(AR$29&gt;VLOOKUP($G137,Lists!$J$17:$K$21,2),IF($M137=Lists!$H$3,IF($K137&lt;1,(($S137/$K137)*((1+'Inputs &amp; Summary'!$D$7)^AR$29)),((INT(AR$29/$K137)-INT((AR$29-1)/$K137))*$S137*((1+'Inputs &amp; Summary'!$D$7)^AR$29))),(_xlfn.WEIBULL.DIST(AR$29,$L137,$K137,FALSE)*$S137*((1+'Inputs &amp; Summary'!$D$7)^AR$29))),IF($M137=Lists!$H$3,IF($K137&lt;1,((($R137*(1-$E137)+$Q137*(1-$F137))/$K137)*((1+'Inputs &amp; Summary'!$D$7)^AR$29)),((INT(AR$29/$K137)-INT((AR$29-1)/$K137))*($R137*(1-$E137)+$Q137*(1-$F137))*((1+'Inputs &amp; Summary'!$D$7)^AR$29))),((_xlfn.WEIBULL.DIST(AR$29,$L137,$K137,FALSE)*($R137*(1-$E137)+$Q137*(1-$F137))*((1+'Inputs &amp; Summary'!$D$7)^AR$29))))))</f>
        <v>0</v>
      </c>
      <c r="AS137" s="114">
        <f>$D137*IF(AS$29&gt;'Inputs &amp; Summary'!$D$5,0,IF(AS$29&gt;VLOOKUP($G137,Lists!$J$17:$K$21,2),IF($M137=Lists!$H$3,IF($K137&lt;1,(($S137/$K137)*((1+'Inputs &amp; Summary'!$D$7)^AS$29)),((INT(AS$29/$K137)-INT((AS$29-1)/$K137))*$S137*((1+'Inputs &amp; Summary'!$D$7)^AS$29))),(_xlfn.WEIBULL.DIST(AS$29,$L137,$K137,FALSE)*$S137*((1+'Inputs &amp; Summary'!$D$7)^AS$29))),IF($M137=Lists!$H$3,IF($K137&lt;1,((($R137*(1-$E137)+$Q137*(1-$F137))/$K137)*((1+'Inputs &amp; Summary'!$D$7)^AS$29)),((INT(AS$29/$K137)-INT((AS$29-1)/$K137))*($R137*(1-$E137)+$Q137*(1-$F137))*((1+'Inputs &amp; Summary'!$D$7)^AS$29))),((_xlfn.WEIBULL.DIST(AS$29,$L137,$K137,FALSE)*($R137*(1-$E137)+$Q137*(1-$F137))*((1+'Inputs &amp; Summary'!$D$7)^AS$29))))))</f>
        <v>0</v>
      </c>
      <c r="AT137" s="114">
        <f>$D137*IF(AT$29&gt;'Inputs &amp; Summary'!$D$5,0,IF(AT$29&gt;VLOOKUP($G137,Lists!$J$17:$K$21,2),IF($M137=Lists!$H$3,IF($K137&lt;1,(($S137/$K137)*((1+'Inputs &amp; Summary'!$D$7)^AT$29)),((INT(AT$29/$K137)-INT((AT$29-1)/$K137))*$S137*((1+'Inputs &amp; Summary'!$D$7)^AT$29))),(_xlfn.WEIBULL.DIST(AT$29,$L137,$K137,FALSE)*$S137*((1+'Inputs &amp; Summary'!$D$7)^AT$29))),IF($M137=Lists!$H$3,IF($K137&lt;1,((($R137*(1-$E137)+$Q137*(1-$F137))/$K137)*((1+'Inputs &amp; Summary'!$D$7)^AT$29)),((INT(AT$29/$K137)-INT((AT$29-1)/$K137))*($R137*(1-$E137)+$Q137*(1-$F137))*((1+'Inputs &amp; Summary'!$D$7)^AT$29))),((_xlfn.WEIBULL.DIST(AT$29,$L137,$K137,FALSE)*($R137*(1-$E137)+$Q137*(1-$F137))*((1+'Inputs &amp; Summary'!$D$7)^AT$29))))))</f>
        <v>0</v>
      </c>
      <c r="AU137" s="114">
        <f>$D137*IF(AU$29&gt;'Inputs &amp; Summary'!$D$5,0,IF(AU$29&gt;VLOOKUP($G137,Lists!$J$17:$K$21,2),IF($M137=Lists!$H$3,IF($K137&lt;1,(($S137/$K137)*((1+'Inputs &amp; Summary'!$D$7)^AU$29)),((INT(AU$29/$K137)-INT((AU$29-1)/$K137))*$S137*((1+'Inputs &amp; Summary'!$D$7)^AU$29))),(_xlfn.WEIBULL.DIST(AU$29,$L137,$K137,FALSE)*$S137*((1+'Inputs &amp; Summary'!$D$7)^AU$29))),IF($M137=Lists!$H$3,IF($K137&lt;1,((($R137*(1-$E137)+$Q137*(1-$F137))/$K137)*((1+'Inputs &amp; Summary'!$D$7)^AU$29)),((INT(AU$29/$K137)-INT((AU$29-1)/$K137))*($R137*(1-$E137)+$Q137*(1-$F137))*((1+'Inputs &amp; Summary'!$D$7)^AU$29))),((_xlfn.WEIBULL.DIST(AU$29,$L137,$K137,FALSE)*($R137*(1-$E137)+$Q137*(1-$F137))*((1+'Inputs &amp; Summary'!$D$7)^AU$29))))))</f>
        <v>0</v>
      </c>
      <c r="AV137" s="114">
        <f>$D137*IF(AV$29&gt;'Inputs &amp; Summary'!$D$5,0,IF(AV$29&gt;VLOOKUP($G137,Lists!$J$17:$K$21,2),IF($M137=Lists!$H$3,IF($K137&lt;1,(($S137/$K137)*((1+'Inputs &amp; Summary'!$D$7)^AV$29)),((INT(AV$29/$K137)-INT((AV$29-1)/$K137))*$S137*((1+'Inputs &amp; Summary'!$D$7)^AV$29))),(_xlfn.WEIBULL.DIST(AV$29,$L137,$K137,FALSE)*$S137*((1+'Inputs &amp; Summary'!$D$7)^AV$29))),IF($M137=Lists!$H$3,IF($K137&lt;1,((($R137*(1-$E137)+$Q137*(1-$F137))/$K137)*((1+'Inputs &amp; Summary'!$D$7)^AV$29)),((INT(AV$29/$K137)-INT((AV$29-1)/$K137))*($R137*(1-$E137)+$Q137*(1-$F137))*((1+'Inputs &amp; Summary'!$D$7)^AV$29))),((_xlfn.WEIBULL.DIST(AV$29,$L137,$K137,FALSE)*($R137*(1-$E137)+$Q137*(1-$F137))*((1+'Inputs &amp; Summary'!$D$7)^AV$29))))))</f>
        <v>0</v>
      </c>
      <c r="AW137" s="114">
        <f>$D137*IF(AW$29&gt;'Inputs &amp; Summary'!$D$5,0,IF(AW$29&gt;VLOOKUP($G137,Lists!$J$17:$K$21,2),IF($M137=Lists!$H$3,IF($K137&lt;1,(($S137/$K137)*((1+'Inputs &amp; Summary'!$D$7)^AW$29)),((INT(AW$29/$K137)-INT((AW$29-1)/$K137))*$S137*((1+'Inputs &amp; Summary'!$D$7)^AW$29))),(_xlfn.WEIBULL.DIST(AW$29,$L137,$K137,FALSE)*$S137*((1+'Inputs &amp; Summary'!$D$7)^AW$29))),IF($M137=Lists!$H$3,IF($K137&lt;1,((($R137*(1-$E137)+$Q137*(1-$F137))/$K137)*((1+'Inputs &amp; Summary'!$D$7)^AW$29)),((INT(AW$29/$K137)-INT((AW$29-1)/$K137))*($R137*(1-$E137)+$Q137*(1-$F137))*((1+'Inputs &amp; Summary'!$D$7)^AW$29))),((_xlfn.WEIBULL.DIST(AW$29,$L137,$K137,FALSE)*($R137*(1-$E137)+$Q137*(1-$F137))*((1+'Inputs &amp; Summary'!$D$7)^AW$29))))))</f>
        <v>0</v>
      </c>
      <c r="AX137" s="114">
        <f>$D137*IF(AX$29&gt;'Inputs &amp; Summary'!$D$5,0,IF(AX$29&gt;VLOOKUP($G137,Lists!$J$17:$K$21,2),IF($M137=Lists!$H$3,IF($K137&lt;1,(($S137/$K137)*((1+'Inputs &amp; Summary'!$D$7)^AX$29)),((INT(AX$29/$K137)-INT((AX$29-1)/$K137))*$S137*((1+'Inputs &amp; Summary'!$D$7)^AX$29))),(_xlfn.WEIBULL.DIST(AX$29,$L137,$K137,FALSE)*$S137*((1+'Inputs &amp; Summary'!$D$7)^AX$29))),IF($M137=Lists!$H$3,IF($K137&lt;1,((($R137*(1-$E137)+$Q137*(1-$F137))/$K137)*((1+'Inputs &amp; Summary'!$D$7)^AX$29)),((INT(AX$29/$K137)-INT((AX$29-1)/$K137))*($R137*(1-$E137)+$Q137*(1-$F137))*((1+'Inputs &amp; Summary'!$D$7)^AX$29))),((_xlfn.WEIBULL.DIST(AX$29,$L137,$K137,FALSE)*($R137*(1-$E137)+$Q137*(1-$F137))*((1+'Inputs &amp; Summary'!$D$7)^AX$29))))))</f>
        <v>0</v>
      </c>
      <c r="AY137" s="114">
        <f>$D137*IF(AY$29&gt;'Inputs &amp; Summary'!$D$5,0,IF(AY$29&gt;VLOOKUP($G137,Lists!$J$17:$K$21,2),IF($M137=Lists!$H$3,IF($K137&lt;1,(($S137/$K137)*((1+'Inputs &amp; Summary'!$D$7)^AY$29)),((INT(AY$29/$K137)-INT((AY$29-1)/$K137))*$S137*((1+'Inputs &amp; Summary'!$D$7)^AY$29))),(_xlfn.WEIBULL.DIST(AY$29,$L137,$K137,FALSE)*$S137*((1+'Inputs &amp; Summary'!$D$7)^AY$29))),IF($M137=Lists!$H$3,IF($K137&lt;1,((($R137*(1-$E137)+$Q137*(1-$F137))/$K137)*((1+'Inputs &amp; Summary'!$D$7)^AY$29)),((INT(AY$29/$K137)-INT((AY$29-1)/$K137))*($R137*(1-$E137)+$Q137*(1-$F137))*((1+'Inputs &amp; Summary'!$D$7)^AY$29))),((_xlfn.WEIBULL.DIST(AY$29,$L137,$K137,FALSE)*($R137*(1-$E137)+$Q137*(1-$F137))*((1+'Inputs &amp; Summary'!$D$7)^AY$29))))))</f>
        <v>0</v>
      </c>
      <c r="AZ137" s="114">
        <f>$D137*IF(AZ$29&gt;'Inputs &amp; Summary'!$D$5,0,IF(AZ$29&gt;VLOOKUP($G137,Lists!$J$17:$K$21,2),IF($M137=Lists!$H$3,IF($K137&lt;1,(($S137/$K137)*((1+'Inputs &amp; Summary'!$D$7)^AZ$29)),((INT(AZ$29/$K137)-INT((AZ$29-1)/$K137))*$S137*((1+'Inputs &amp; Summary'!$D$7)^AZ$29))),(_xlfn.WEIBULL.DIST(AZ$29,$L137,$K137,FALSE)*$S137*((1+'Inputs &amp; Summary'!$D$7)^AZ$29))),IF($M137=Lists!$H$3,IF($K137&lt;1,((($R137*(1-$E137)+$Q137*(1-$F137))/$K137)*((1+'Inputs &amp; Summary'!$D$7)^AZ$29)),((INT(AZ$29/$K137)-INT((AZ$29-1)/$K137))*($R137*(1-$E137)+$Q137*(1-$F137))*((1+'Inputs &amp; Summary'!$D$7)^AZ$29))),((_xlfn.WEIBULL.DIST(AZ$29,$L137,$K137,FALSE)*($R137*(1-$E137)+$Q137*(1-$F137))*((1+'Inputs &amp; Summary'!$D$7)^AZ$29))))))</f>
        <v>0</v>
      </c>
      <c r="BA137" s="114">
        <f>$D137*IF(BA$29&gt;'Inputs &amp; Summary'!$D$5,0,IF(BA$29&gt;VLOOKUP($G137,Lists!$J$17:$K$21,2),IF($M137=Lists!$H$3,IF($K137&lt;1,(($S137/$K137)*((1+'Inputs &amp; Summary'!$D$7)^BA$29)),((INT(BA$29/$K137)-INT((BA$29-1)/$K137))*$S137*((1+'Inputs &amp; Summary'!$D$7)^BA$29))),(_xlfn.WEIBULL.DIST(BA$29,$L137,$K137,FALSE)*$S137*((1+'Inputs &amp; Summary'!$D$7)^BA$29))),IF($M137=Lists!$H$3,IF($K137&lt;1,((($R137*(1-$E137)+$Q137*(1-$F137))/$K137)*((1+'Inputs &amp; Summary'!$D$7)^BA$29)),((INT(BA$29/$K137)-INT((BA$29-1)/$K137))*($R137*(1-$E137)+$Q137*(1-$F137))*((1+'Inputs &amp; Summary'!$D$7)^BA$29))),((_xlfn.WEIBULL.DIST(BA$29,$L137,$K137,FALSE)*($R137*(1-$E137)+$Q137*(1-$F137))*((1+'Inputs &amp; Summary'!$D$7)^BA$29))))))</f>
        <v>0</v>
      </c>
      <c r="BB137" s="114">
        <f>$D137*IF(BB$29&gt;'Inputs &amp; Summary'!$D$5,0,IF(BB$29&gt;VLOOKUP($G137,Lists!$J$17:$K$21,2),IF($M137=Lists!$H$3,IF($K137&lt;1,(($S137/$K137)*((1+'Inputs &amp; Summary'!$D$7)^BB$29)),((INT(BB$29/$K137)-INT((BB$29-1)/$K137))*$S137*((1+'Inputs &amp; Summary'!$D$7)^BB$29))),(_xlfn.WEIBULL.DIST(BB$29,$L137,$K137,FALSE)*$S137*((1+'Inputs &amp; Summary'!$D$7)^BB$29))),IF($M137=Lists!$H$3,IF($K137&lt;1,((($R137*(1-$E137)+$Q137*(1-$F137))/$K137)*((1+'Inputs &amp; Summary'!$D$7)^BB$29)),((INT(BB$29/$K137)-INT((BB$29-1)/$K137))*($R137*(1-$E137)+$Q137*(1-$F137))*((1+'Inputs &amp; Summary'!$D$7)^BB$29))),((_xlfn.WEIBULL.DIST(BB$29,$L137,$K137,FALSE)*($R137*(1-$E137)+$Q137*(1-$F137))*((1+'Inputs &amp; Summary'!$D$7)^BB$29))))))</f>
        <v>0</v>
      </c>
      <c r="BC137" s="114">
        <f>$D137*IF(BC$29&gt;'Inputs &amp; Summary'!$D$5,0,IF(BC$29&gt;VLOOKUP($G137,Lists!$J$17:$K$21,2),IF($M137=Lists!$H$3,IF($K137&lt;1,(($S137/$K137)*((1+'Inputs &amp; Summary'!$D$7)^BC$29)),((INT(BC$29/$K137)-INT((BC$29-1)/$K137))*$S137*((1+'Inputs &amp; Summary'!$D$7)^BC$29))),(_xlfn.WEIBULL.DIST(BC$29,$L137,$K137,FALSE)*$S137*((1+'Inputs &amp; Summary'!$D$7)^BC$29))),IF($M137=Lists!$H$3,IF($K137&lt;1,((($R137*(1-$E137)+$Q137*(1-$F137))/$K137)*((1+'Inputs &amp; Summary'!$D$7)^BC$29)),((INT(BC$29/$K137)-INT((BC$29-1)/$K137))*($R137*(1-$E137)+$Q137*(1-$F137))*((1+'Inputs &amp; Summary'!$D$7)^BC$29))),((_xlfn.WEIBULL.DIST(BC$29,$L137,$K137,FALSE)*($R137*(1-$E137)+$Q137*(1-$F137))*((1+'Inputs &amp; Summary'!$D$7)^BC$29))))))</f>
        <v>0</v>
      </c>
      <c r="BD137" s="114">
        <f>$D137*IF(BD$29&gt;'Inputs &amp; Summary'!$D$5,0,IF(BD$29&gt;VLOOKUP($G137,Lists!$J$17:$K$21,2),IF($M137=Lists!$H$3,IF($K137&lt;1,(($S137/$K137)*((1+'Inputs &amp; Summary'!$D$7)^BD$29)),((INT(BD$29/$K137)-INT((BD$29-1)/$K137))*$S137*((1+'Inputs &amp; Summary'!$D$7)^BD$29))),(_xlfn.WEIBULL.DIST(BD$29,$L137,$K137,FALSE)*$S137*((1+'Inputs &amp; Summary'!$D$7)^BD$29))),IF($M137=Lists!$H$3,IF($K137&lt;1,((($R137*(1-$E137)+$Q137*(1-$F137))/$K137)*((1+'Inputs &amp; Summary'!$D$7)^BD$29)),((INT(BD$29/$K137)-INT((BD$29-1)/$K137))*($R137*(1-$E137)+$Q137*(1-$F137))*((1+'Inputs &amp; Summary'!$D$7)^BD$29))),((_xlfn.WEIBULL.DIST(BD$29,$L137,$K137,FALSE)*($R137*(1-$E137)+$Q137*(1-$F137))*((1+'Inputs &amp; Summary'!$D$7)^BD$29))))))</f>
        <v>0</v>
      </c>
      <c r="BE137" s="114">
        <f>$D137*IF(BE$29&gt;'Inputs &amp; Summary'!$D$5,0,IF(BE$29&gt;VLOOKUP($G137,Lists!$J$17:$K$21,2),IF($M137=Lists!$H$3,IF($K137&lt;1,(($S137/$K137)*((1+'Inputs &amp; Summary'!$D$7)^BE$29)),((INT(BE$29/$K137)-INT((BE$29-1)/$K137))*$S137*((1+'Inputs &amp; Summary'!$D$7)^BE$29))),(_xlfn.WEIBULL.DIST(BE$29,$L137,$K137,FALSE)*$S137*((1+'Inputs &amp; Summary'!$D$7)^BE$29))),IF($M137=Lists!$H$3,IF($K137&lt;1,((($R137*(1-$E137)+$Q137*(1-$F137))/$K137)*((1+'Inputs &amp; Summary'!$D$7)^BE$29)),((INT(BE$29/$K137)-INT((BE$29-1)/$K137))*($R137*(1-$E137)+$Q137*(1-$F137))*((1+'Inputs &amp; Summary'!$D$7)^BE$29))),((_xlfn.WEIBULL.DIST(BE$29,$L137,$K137,FALSE)*($R137*(1-$E137)+$Q137*(1-$F137))*((1+'Inputs &amp; Summary'!$D$7)^BE$29))))))</f>
        <v>0</v>
      </c>
      <c r="BF137" s="114">
        <f>$D137*IF(BF$29&gt;'Inputs &amp; Summary'!$D$5,0,IF(BF$29&gt;VLOOKUP($G137,Lists!$J$17:$K$21,2),IF($M137=Lists!$H$3,IF($K137&lt;1,(($S137/$K137)*((1+'Inputs &amp; Summary'!$D$7)^BF$29)),((INT(BF$29/$K137)-INT((BF$29-1)/$K137))*$S137*((1+'Inputs &amp; Summary'!$D$7)^BF$29))),(_xlfn.WEIBULL.DIST(BF$29,$L137,$K137,FALSE)*$S137*((1+'Inputs &amp; Summary'!$D$7)^BF$29))),IF($M137=Lists!$H$3,IF($K137&lt;1,((($R137*(1-$E137)+$Q137*(1-$F137))/$K137)*((1+'Inputs &amp; Summary'!$D$7)^BF$29)),((INT(BF$29/$K137)-INT((BF$29-1)/$K137))*($R137*(1-$E137)+$Q137*(1-$F137))*((1+'Inputs &amp; Summary'!$D$7)^BF$29))),((_xlfn.WEIBULL.DIST(BF$29,$L137,$K137,FALSE)*($R137*(1-$E137)+$Q137*(1-$F137))*((1+'Inputs &amp; Summary'!$D$7)^BF$29))))))</f>
        <v>0</v>
      </c>
      <c r="BG137" s="114">
        <f>$D137*IF(BG$29&gt;'Inputs &amp; Summary'!$D$5,0,IF(BG$29&gt;VLOOKUP($G137,Lists!$J$17:$K$21,2),IF($M137=Lists!$H$3,IF($K137&lt;1,(($S137/$K137)*((1+'Inputs &amp; Summary'!$D$7)^BG$29)),((INT(BG$29/$K137)-INT((BG$29-1)/$K137))*$S137*((1+'Inputs &amp; Summary'!$D$7)^BG$29))),(_xlfn.WEIBULL.DIST(BG$29,$L137,$K137,FALSE)*$S137*((1+'Inputs &amp; Summary'!$D$7)^BG$29))),IF($M137=Lists!$H$3,IF($K137&lt;1,((($R137*(1-$E137)+$Q137*(1-$F137))/$K137)*((1+'Inputs &amp; Summary'!$D$7)^BG$29)),((INT(BG$29/$K137)-INT((BG$29-1)/$K137))*($R137*(1-$E137)+$Q137*(1-$F137))*((1+'Inputs &amp; Summary'!$D$7)^BG$29))),((_xlfn.WEIBULL.DIST(BG$29,$L137,$K137,FALSE)*($R137*(1-$E137)+$Q137*(1-$F137))*((1+'Inputs &amp; Summary'!$D$7)^BG$29))))))</f>
        <v>0</v>
      </c>
      <c r="BH137" s="114">
        <f>$D137*IF(BH$29&gt;'Inputs &amp; Summary'!$D$5,0,IF(BH$29&gt;VLOOKUP($G137,Lists!$J$17:$K$21,2),IF($M137=Lists!$H$3,IF($K137&lt;1,(($S137/$K137)*((1+'Inputs &amp; Summary'!$D$7)^BH$29)),((INT(BH$29/$K137)-INT((BH$29-1)/$K137))*$S137*((1+'Inputs &amp; Summary'!$D$7)^BH$29))),(_xlfn.WEIBULL.DIST(BH$29,$L137,$K137,FALSE)*$S137*((1+'Inputs &amp; Summary'!$D$7)^BH$29))),IF($M137=Lists!$H$3,IF($K137&lt;1,((($R137*(1-$E137)+$Q137*(1-$F137))/$K137)*((1+'Inputs &amp; Summary'!$D$7)^BH$29)),((INT(BH$29/$K137)-INT((BH$29-1)/$K137))*($R137*(1-$E137)+$Q137*(1-$F137))*((1+'Inputs &amp; Summary'!$D$7)^BH$29))),((_xlfn.WEIBULL.DIST(BH$29,$L137,$K137,FALSE)*($R137*(1-$E137)+$Q137*(1-$F137))*((1+'Inputs &amp; Summary'!$D$7)^BH$29))))))</f>
        <v>0</v>
      </c>
      <c r="BI137" s="114">
        <f>$D137*IF(BI$29&gt;'Inputs &amp; Summary'!$D$5,0,IF(BI$29&gt;VLOOKUP($G137,Lists!$J$17:$K$21,2),IF($M137=Lists!$H$3,IF($K137&lt;1,(($S137/$K137)*((1+'Inputs &amp; Summary'!$D$7)^BI$29)),((INT(BI$29/$K137)-INT((BI$29-1)/$K137))*$S137*((1+'Inputs &amp; Summary'!$D$7)^BI$29))),(_xlfn.WEIBULL.DIST(BI$29,$L137,$K137,FALSE)*$S137*((1+'Inputs &amp; Summary'!$D$7)^BI$29))),IF($M137=Lists!$H$3,IF($K137&lt;1,((($R137*(1-$E137)+$Q137*(1-$F137))/$K137)*((1+'Inputs &amp; Summary'!$D$7)^BI$29)),((INT(BI$29/$K137)-INT((BI$29-1)/$K137))*($R137*(1-$E137)+$Q137*(1-$F137))*((1+'Inputs &amp; Summary'!$D$7)^BI$29))),((_xlfn.WEIBULL.DIST(BI$29,$L137,$K137,FALSE)*($R137*(1-$E137)+$Q137*(1-$F137))*((1+'Inputs &amp; Summary'!$D$7)^BI$29))))))</f>
        <v>0</v>
      </c>
      <c r="BJ137" s="114">
        <f>$D137*IF(BJ$29&gt;'Inputs &amp; Summary'!$D$5,0,IF(BJ$29&gt;VLOOKUP($G137,Lists!$J$17:$K$21,2),IF($M137=Lists!$H$3,IF($K137&lt;1,(($S137/$K137)*((1+'Inputs &amp; Summary'!$D$7)^BJ$29)),((INT(BJ$29/$K137)-INT((BJ$29-1)/$K137))*$S137*((1+'Inputs &amp; Summary'!$D$7)^BJ$29))),(_xlfn.WEIBULL.DIST(BJ$29,$L137,$K137,FALSE)*$S137*((1+'Inputs &amp; Summary'!$D$7)^BJ$29))),IF($M137=Lists!$H$3,IF($K137&lt;1,((($R137*(1-$E137)+$Q137*(1-$F137))/$K137)*((1+'Inputs &amp; Summary'!$D$7)^BJ$29)),((INT(BJ$29/$K137)-INT((BJ$29-1)/$K137))*($R137*(1-$E137)+$Q137*(1-$F137))*((1+'Inputs &amp; Summary'!$D$7)^BJ$29))),((_xlfn.WEIBULL.DIST(BJ$29,$L137,$K137,FALSE)*($R137*(1-$E137)+$Q137*(1-$F137))*((1+'Inputs &amp; Summary'!$D$7)^BJ$29))))))</f>
        <v>0</v>
      </c>
      <c r="BK137" s="114">
        <f>$D137*IF(BK$29&gt;'Inputs &amp; Summary'!$D$5,0,IF(BK$29&gt;VLOOKUP($G137,Lists!$J$17:$K$21,2),IF($M137=Lists!$H$3,IF($K137&lt;1,(($S137/$K137)*((1+'Inputs &amp; Summary'!$D$7)^BK$29)),((INT(BK$29/$K137)-INT((BK$29-1)/$K137))*$S137*((1+'Inputs &amp; Summary'!$D$7)^BK$29))),(_xlfn.WEIBULL.DIST(BK$29,$L137,$K137,FALSE)*$S137*((1+'Inputs &amp; Summary'!$D$7)^BK$29))),IF($M137=Lists!$H$3,IF($K137&lt;1,((($R137*(1-$E137)+$Q137*(1-$F137))/$K137)*((1+'Inputs &amp; Summary'!$D$7)^BK$29)),((INT(BK$29/$K137)-INT((BK$29-1)/$K137))*($R137*(1-$E137)+$Q137*(1-$F137))*((1+'Inputs &amp; Summary'!$D$7)^BK$29))),((_xlfn.WEIBULL.DIST(BK$29,$L137,$K137,FALSE)*($R137*(1-$E137)+$Q137*(1-$F137))*((1+'Inputs &amp; Summary'!$D$7)^BK$29))))))</f>
        <v>0</v>
      </c>
      <c r="BL137" s="114">
        <f>$D137*IF(BL$29&gt;'Inputs &amp; Summary'!$D$5,0,IF(BL$29&gt;VLOOKUP($G137,Lists!$J$17:$K$21,2),IF($M137=Lists!$H$3,IF($K137&lt;1,(($S137/$K137)*((1+'Inputs &amp; Summary'!$D$7)^BL$29)),((INT(BL$29/$K137)-INT((BL$29-1)/$K137))*$S137*((1+'Inputs &amp; Summary'!$D$7)^BL$29))),(_xlfn.WEIBULL.DIST(BL$29,$L137,$K137,FALSE)*$S137*((1+'Inputs &amp; Summary'!$D$7)^BL$29))),IF($M137=Lists!$H$3,IF($K137&lt;1,((($R137*(1-$E137)+$Q137*(1-$F137))/$K137)*((1+'Inputs &amp; Summary'!$D$7)^BL$29)),((INT(BL$29/$K137)-INT((BL$29-1)/$K137))*($R137*(1-$E137)+$Q137*(1-$F137))*((1+'Inputs &amp; Summary'!$D$7)^BL$29))),((_xlfn.WEIBULL.DIST(BL$29,$L137,$K137,FALSE)*($R137*(1-$E137)+$Q137*(1-$F137))*((1+'Inputs &amp; Summary'!$D$7)^BL$29))))))</f>
        <v>0</v>
      </c>
    </row>
    <row r="138" spans="1:64" x14ac:dyDescent="0.3">
      <c r="A138" s="79" t="s">
        <v>206</v>
      </c>
      <c r="B138" s="33" t="s">
        <v>152</v>
      </c>
      <c r="C138" s="33" t="s">
        <v>17</v>
      </c>
      <c r="D138" s="68">
        <f>IF($B$21=Lists!$I$3,0,IF($B$21=Lists!$I$5,0,1))</f>
        <v>0</v>
      </c>
      <c r="E138" s="68">
        <v>1</v>
      </c>
      <c r="F138" s="68">
        <v>0</v>
      </c>
      <c r="G138" s="213" t="s">
        <v>17</v>
      </c>
      <c r="H138" s="34" t="s">
        <v>288</v>
      </c>
      <c r="I138" s="34" t="s">
        <v>99</v>
      </c>
      <c r="J138" s="33">
        <f>VLOOKUP(I138,'Labor Rates'!$A$1:$B$16,2)</f>
        <v>24.03846153846154</v>
      </c>
      <c r="K138" s="35">
        <v>20</v>
      </c>
      <c r="L138" s="35">
        <v>1</v>
      </c>
      <c r="M138" s="36" t="s">
        <v>249</v>
      </c>
      <c r="N138" s="84">
        <f>'Inputs &amp; Summary'!$D$30</f>
        <v>1</v>
      </c>
      <c r="O138" s="35">
        <v>1</v>
      </c>
      <c r="P138" s="5">
        <v>25</v>
      </c>
      <c r="Q138" s="73">
        <f t="shared" si="21"/>
        <v>24.03846153846154</v>
      </c>
      <c r="R138" s="73">
        <f t="shared" si="22"/>
        <v>25</v>
      </c>
      <c r="S138" s="74">
        <f t="shared" si="23"/>
        <v>0</v>
      </c>
      <c r="T138" s="88"/>
      <c r="U138" s="80"/>
      <c r="V138" s="87">
        <f t="shared" si="24"/>
        <v>0</v>
      </c>
      <c r="W138" s="87">
        <f>NPV('Inputs &amp; Summary'!$D$6,Y138:BL138)</f>
        <v>0</v>
      </c>
      <c r="X138" s="90">
        <f t="shared" si="25"/>
        <v>0</v>
      </c>
      <c r="Y138" s="114">
        <f>$D138*IF(Y$29&gt;'Inputs &amp; Summary'!$D$5,0,IF(Y$29&gt;VLOOKUP($G138,Lists!$J$17:$K$21,2),IF($M138=Lists!$H$3,IF($K138&lt;1,(($S138/$K138)*((1+'Inputs &amp; Summary'!$D$7)^Y$29)),((INT(Y$29/$K138)-INT((Y$29-1)/$K138))*$S138*((1+'Inputs &amp; Summary'!$D$7)^Y$29))),(_xlfn.WEIBULL.DIST(Y$29,$L138,$K138,FALSE)*$S138*((1+'Inputs &amp; Summary'!$D$7)^Y$29))),IF($M138=Lists!$H$3,IF($K138&lt;1,((($R138*(1-$E138)+$Q138*(1-$F138))/$K138)*((1+'Inputs &amp; Summary'!$D$7)^Y$29)),((INT(Y$29/$K138)-INT((Y$29-1)/$K138))*($R138*(1-$E138)+$Q138*(1-$F138))*((1+'Inputs &amp; Summary'!$D$7)^Y$29))),((_xlfn.WEIBULL.DIST(Y$29,$L138,$K138,FALSE)*($R138*(1-$E138)+$Q138*(1-$F138))*((1+'Inputs &amp; Summary'!$D$7)^Y$29))))))</f>
        <v>0</v>
      </c>
      <c r="Z138" s="114">
        <f>$D138*IF(Z$29&gt;'Inputs &amp; Summary'!$D$5,0,IF(Z$29&gt;VLOOKUP($G138,Lists!$J$17:$K$21,2),IF($M138=Lists!$H$3,IF($K138&lt;1,(($S138/$K138)*((1+'Inputs &amp; Summary'!$D$7)^Z$29)),((INT(Z$29/$K138)-INT((Z$29-1)/$K138))*$S138*((1+'Inputs &amp; Summary'!$D$7)^Z$29))),(_xlfn.WEIBULL.DIST(Z$29,$L138,$K138,FALSE)*$S138*((1+'Inputs &amp; Summary'!$D$7)^Z$29))),IF($M138=Lists!$H$3,IF($K138&lt;1,((($R138*(1-$E138)+$Q138*(1-$F138))/$K138)*((1+'Inputs &amp; Summary'!$D$7)^Z$29)),((INT(Z$29/$K138)-INT((Z$29-1)/$K138))*($R138*(1-$E138)+$Q138*(1-$F138))*((1+'Inputs &amp; Summary'!$D$7)^Z$29))),((_xlfn.WEIBULL.DIST(Z$29,$L138,$K138,FALSE)*($R138*(1-$E138)+$Q138*(1-$F138))*((1+'Inputs &amp; Summary'!$D$7)^Z$29))))))</f>
        <v>0</v>
      </c>
      <c r="AA138" s="114">
        <f>$D138*IF(AA$29&gt;'Inputs &amp; Summary'!$D$5,0,IF(AA$29&gt;VLOOKUP($G138,Lists!$J$17:$K$21,2),IF($M138=Lists!$H$3,IF($K138&lt;1,(($S138/$K138)*((1+'Inputs &amp; Summary'!$D$7)^AA$29)),((INT(AA$29/$K138)-INT((AA$29-1)/$K138))*$S138*((1+'Inputs &amp; Summary'!$D$7)^AA$29))),(_xlfn.WEIBULL.DIST(AA$29,$L138,$K138,FALSE)*$S138*((1+'Inputs &amp; Summary'!$D$7)^AA$29))),IF($M138=Lists!$H$3,IF($K138&lt;1,((($R138*(1-$E138)+$Q138*(1-$F138))/$K138)*((1+'Inputs &amp; Summary'!$D$7)^AA$29)),((INT(AA$29/$K138)-INT((AA$29-1)/$K138))*($R138*(1-$E138)+$Q138*(1-$F138))*((1+'Inputs &amp; Summary'!$D$7)^AA$29))),((_xlfn.WEIBULL.DIST(AA$29,$L138,$K138,FALSE)*($R138*(1-$E138)+$Q138*(1-$F138))*((1+'Inputs &amp; Summary'!$D$7)^AA$29))))))</f>
        <v>0</v>
      </c>
      <c r="AB138" s="114">
        <f>$D138*IF(AB$29&gt;'Inputs &amp; Summary'!$D$5,0,IF(AB$29&gt;VLOOKUP($G138,Lists!$J$17:$K$21,2),IF($M138=Lists!$H$3,IF($K138&lt;1,(($S138/$K138)*((1+'Inputs &amp; Summary'!$D$7)^AB$29)),((INT(AB$29/$K138)-INT((AB$29-1)/$K138))*$S138*((1+'Inputs &amp; Summary'!$D$7)^AB$29))),(_xlfn.WEIBULL.DIST(AB$29,$L138,$K138,FALSE)*$S138*((1+'Inputs &amp; Summary'!$D$7)^AB$29))),IF($M138=Lists!$H$3,IF($K138&lt;1,((($R138*(1-$E138)+$Q138*(1-$F138))/$K138)*((1+'Inputs &amp; Summary'!$D$7)^AB$29)),((INT(AB$29/$K138)-INT((AB$29-1)/$K138))*($R138*(1-$E138)+$Q138*(1-$F138))*((1+'Inputs &amp; Summary'!$D$7)^AB$29))),((_xlfn.WEIBULL.DIST(AB$29,$L138,$K138,FALSE)*($R138*(1-$E138)+$Q138*(1-$F138))*((1+'Inputs &amp; Summary'!$D$7)^AB$29))))))</f>
        <v>0</v>
      </c>
      <c r="AC138" s="114">
        <f>$D138*IF(AC$29&gt;'Inputs &amp; Summary'!$D$5,0,IF(AC$29&gt;VLOOKUP($G138,Lists!$J$17:$K$21,2),IF($M138=Lists!$H$3,IF($K138&lt;1,(($S138/$K138)*((1+'Inputs &amp; Summary'!$D$7)^AC$29)),((INT(AC$29/$K138)-INT((AC$29-1)/$K138))*$S138*((1+'Inputs &amp; Summary'!$D$7)^AC$29))),(_xlfn.WEIBULL.DIST(AC$29,$L138,$K138,FALSE)*$S138*((1+'Inputs &amp; Summary'!$D$7)^AC$29))),IF($M138=Lists!$H$3,IF($K138&lt;1,((($R138*(1-$E138)+$Q138*(1-$F138))/$K138)*((1+'Inputs &amp; Summary'!$D$7)^AC$29)),((INT(AC$29/$K138)-INT((AC$29-1)/$K138))*($R138*(1-$E138)+$Q138*(1-$F138))*((1+'Inputs &amp; Summary'!$D$7)^AC$29))),((_xlfn.WEIBULL.DIST(AC$29,$L138,$K138,FALSE)*($R138*(1-$E138)+$Q138*(1-$F138))*((1+'Inputs &amp; Summary'!$D$7)^AC$29))))))</f>
        <v>0</v>
      </c>
      <c r="AD138" s="114">
        <f>$D138*IF(AD$29&gt;'Inputs &amp; Summary'!$D$5,0,IF(AD$29&gt;VLOOKUP($G138,Lists!$J$17:$K$21,2),IF($M138=Lists!$H$3,IF($K138&lt;1,(($S138/$K138)*((1+'Inputs &amp; Summary'!$D$7)^AD$29)),((INT(AD$29/$K138)-INT((AD$29-1)/$K138))*$S138*((1+'Inputs &amp; Summary'!$D$7)^AD$29))),(_xlfn.WEIBULL.DIST(AD$29,$L138,$K138,FALSE)*$S138*((1+'Inputs &amp; Summary'!$D$7)^AD$29))),IF($M138=Lists!$H$3,IF($K138&lt;1,((($R138*(1-$E138)+$Q138*(1-$F138))/$K138)*((1+'Inputs &amp; Summary'!$D$7)^AD$29)),((INT(AD$29/$K138)-INT((AD$29-1)/$K138))*($R138*(1-$E138)+$Q138*(1-$F138))*((1+'Inputs &amp; Summary'!$D$7)^AD$29))),((_xlfn.WEIBULL.DIST(AD$29,$L138,$K138,FALSE)*($R138*(1-$E138)+$Q138*(1-$F138))*((1+'Inputs &amp; Summary'!$D$7)^AD$29))))))</f>
        <v>0</v>
      </c>
      <c r="AE138" s="114">
        <f>$D138*IF(AE$29&gt;'Inputs &amp; Summary'!$D$5,0,IF(AE$29&gt;VLOOKUP($G138,Lists!$J$17:$K$21,2),IF($M138=Lists!$H$3,IF($K138&lt;1,(($S138/$K138)*((1+'Inputs &amp; Summary'!$D$7)^AE$29)),((INT(AE$29/$K138)-INT((AE$29-1)/$K138))*$S138*((1+'Inputs &amp; Summary'!$D$7)^AE$29))),(_xlfn.WEIBULL.DIST(AE$29,$L138,$K138,FALSE)*$S138*((1+'Inputs &amp; Summary'!$D$7)^AE$29))),IF($M138=Lists!$H$3,IF($K138&lt;1,((($R138*(1-$E138)+$Q138*(1-$F138))/$K138)*((1+'Inputs &amp; Summary'!$D$7)^AE$29)),((INT(AE$29/$K138)-INT((AE$29-1)/$K138))*($R138*(1-$E138)+$Q138*(1-$F138))*((1+'Inputs &amp; Summary'!$D$7)^AE$29))),((_xlfn.WEIBULL.DIST(AE$29,$L138,$K138,FALSE)*($R138*(1-$E138)+$Q138*(1-$F138))*((1+'Inputs &amp; Summary'!$D$7)^AE$29))))))</f>
        <v>0</v>
      </c>
      <c r="AF138" s="114">
        <f>$D138*IF(AF$29&gt;'Inputs &amp; Summary'!$D$5,0,IF(AF$29&gt;VLOOKUP($G138,Lists!$J$17:$K$21,2),IF($M138=Lists!$H$3,IF($K138&lt;1,(($S138/$K138)*((1+'Inputs &amp; Summary'!$D$7)^AF$29)),((INT(AF$29/$K138)-INT((AF$29-1)/$K138))*$S138*((1+'Inputs &amp; Summary'!$D$7)^AF$29))),(_xlfn.WEIBULL.DIST(AF$29,$L138,$K138,FALSE)*$S138*((1+'Inputs &amp; Summary'!$D$7)^AF$29))),IF($M138=Lists!$H$3,IF($K138&lt;1,((($R138*(1-$E138)+$Q138*(1-$F138))/$K138)*((1+'Inputs &amp; Summary'!$D$7)^AF$29)),((INT(AF$29/$K138)-INT((AF$29-1)/$K138))*($R138*(1-$E138)+$Q138*(1-$F138))*((1+'Inputs &amp; Summary'!$D$7)^AF$29))),((_xlfn.WEIBULL.DIST(AF$29,$L138,$K138,FALSE)*($R138*(1-$E138)+$Q138*(1-$F138))*((1+'Inputs &amp; Summary'!$D$7)^AF$29))))))</f>
        <v>0</v>
      </c>
      <c r="AG138" s="114">
        <f>$D138*IF(AG$29&gt;'Inputs &amp; Summary'!$D$5,0,IF(AG$29&gt;VLOOKUP($G138,Lists!$J$17:$K$21,2),IF($M138=Lists!$H$3,IF($K138&lt;1,(($S138/$K138)*((1+'Inputs &amp; Summary'!$D$7)^AG$29)),((INT(AG$29/$K138)-INT((AG$29-1)/$K138))*$S138*((1+'Inputs &amp; Summary'!$D$7)^AG$29))),(_xlfn.WEIBULL.DIST(AG$29,$L138,$K138,FALSE)*$S138*((1+'Inputs &amp; Summary'!$D$7)^AG$29))),IF($M138=Lists!$H$3,IF($K138&lt;1,((($R138*(1-$E138)+$Q138*(1-$F138))/$K138)*((1+'Inputs &amp; Summary'!$D$7)^AG$29)),((INT(AG$29/$K138)-INT((AG$29-1)/$K138))*($R138*(1-$E138)+$Q138*(1-$F138))*((1+'Inputs &amp; Summary'!$D$7)^AG$29))),((_xlfn.WEIBULL.DIST(AG$29,$L138,$K138,FALSE)*($R138*(1-$E138)+$Q138*(1-$F138))*((1+'Inputs &amp; Summary'!$D$7)^AG$29))))))</f>
        <v>0</v>
      </c>
      <c r="AH138" s="114">
        <f>$D138*IF(AH$29&gt;'Inputs &amp; Summary'!$D$5,0,IF(AH$29&gt;VLOOKUP($G138,Lists!$J$17:$K$21,2),IF($M138=Lists!$H$3,IF($K138&lt;1,(($S138/$K138)*((1+'Inputs &amp; Summary'!$D$7)^AH$29)),((INT(AH$29/$K138)-INT((AH$29-1)/$K138))*$S138*((1+'Inputs &amp; Summary'!$D$7)^AH$29))),(_xlfn.WEIBULL.DIST(AH$29,$L138,$K138,FALSE)*$S138*((1+'Inputs &amp; Summary'!$D$7)^AH$29))),IF($M138=Lists!$H$3,IF($K138&lt;1,((($R138*(1-$E138)+$Q138*(1-$F138))/$K138)*((1+'Inputs &amp; Summary'!$D$7)^AH$29)),((INT(AH$29/$K138)-INT((AH$29-1)/$K138))*($R138*(1-$E138)+$Q138*(1-$F138))*((1+'Inputs &amp; Summary'!$D$7)^AH$29))),((_xlfn.WEIBULL.DIST(AH$29,$L138,$K138,FALSE)*($R138*(1-$E138)+$Q138*(1-$F138))*((1+'Inputs &amp; Summary'!$D$7)^AH$29))))))</f>
        <v>0</v>
      </c>
      <c r="AI138" s="114">
        <f>$D138*IF(AI$29&gt;'Inputs &amp; Summary'!$D$5,0,IF(AI$29&gt;VLOOKUP($G138,Lists!$J$17:$K$21,2),IF($M138=Lists!$H$3,IF($K138&lt;1,(($S138/$K138)*((1+'Inputs &amp; Summary'!$D$7)^AI$29)),((INT(AI$29/$K138)-INT((AI$29-1)/$K138))*$S138*((1+'Inputs &amp; Summary'!$D$7)^AI$29))),(_xlfn.WEIBULL.DIST(AI$29,$L138,$K138,FALSE)*$S138*((1+'Inputs &amp; Summary'!$D$7)^AI$29))),IF($M138=Lists!$H$3,IF($K138&lt;1,((($R138*(1-$E138)+$Q138*(1-$F138))/$K138)*((1+'Inputs &amp; Summary'!$D$7)^AI$29)),((INT(AI$29/$K138)-INT((AI$29-1)/$K138))*($R138*(1-$E138)+$Q138*(1-$F138))*((1+'Inputs &amp; Summary'!$D$7)^AI$29))),((_xlfn.WEIBULL.DIST(AI$29,$L138,$K138,FALSE)*($R138*(1-$E138)+$Q138*(1-$F138))*((1+'Inputs &amp; Summary'!$D$7)^AI$29))))))</f>
        <v>0</v>
      </c>
      <c r="AJ138" s="114">
        <f>$D138*IF(AJ$29&gt;'Inputs &amp; Summary'!$D$5,0,IF(AJ$29&gt;VLOOKUP($G138,Lists!$J$17:$K$21,2),IF($M138=Lists!$H$3,IF($K138&lt;1,(($S138/$K138)*((1+'Inputs &amp; Summary'!$D$7)^AJ$29)),((INT(AJ$29/$K138)-INT((AJ$29-1)/$K138))*$S138*((1+'Inputs &amp; Summary'!$D$7)^AJ$29))),(_xlfn.WEIBULL.DIST(AJ$29,$L138,$K138,FALSE)*$S138*((1+'Inputs &amp; Summary'!$D$7)^AJ$29))),IF($M138=Lists!$H$3,IF($K138&lt;1,((($R138*(1-$E138)+$Q138*(1-$F138))/$K138)*((1+'Inputs &amp; Summary'!$D$7)^AJ$29)),((INT(AJ$29/$K138)-INT((AJ$29-1)/$K138))*($R138*(1-$E138)+$Q138*(1-$F138))*((1+'Inputs &amp; Summary'!$D$7)^AJ$29))),((_xlfn.WEIBULL.DIST(AJ$29,$L138,$K138,FALSE)*($R138*(1-$E138)+$Q138*(1-$F138))*((1+'Inputs &amp; Summary'!$D$7)^AJ$29))))))</f>
        <v>0</v>
      </c>
      <c r="AK138" s="114">
        <f>$D138*IF(AK$29&gt;'Inputs &amp; Summary'!$D$5,0,IF(AK$29&gt;VLOOKUP($G138,Lists!$J$17:$K$21,2),IF($M138=Lists!$H$3,IF($K138&lt;1,(($S138/$K138)*((1+'Inputs &amp; Summary'!$D$7)^AK$29)),((INT(AK$29/$K138)-INT((AK$29-1)/$K138))*$S138*((1+'Inputs &amp; Summary'!$D$7)^AK$29))),(_xlfn.WEIBULL.DIST(AK$29,$L138,$K138,FALSE)*$S138*((1+'Inputs &amp; Summary'!$D$7)^AK$29))),IF($M138=Lists!$H$3,IF($K138&lt;1,((($R138*(1-$E138)+$Q138*(1-$F138))/$K138)*((1+'Inputs &amp; Summary'!$D$7)^AK$29)),((INT(AK$29/$K138)-INT((AK$29-1)/$K138))*($R138*(1-$E138)+$Q138*(1-$F138))*((1+'Inputs &amp; Summary'!$D$7)^AK$29))),((_xlfn.WEIBULL.DIST(AK$29,$L138,$K138,FALSE)*($R138*(1-$E138)+$Q138*(1-$F138))*((1+'Inputs &amp; Summary'!$D$7)^AK$29))))))</f>
        <v>0</v>
      </c>
      <c r="AL138" s="114">
        <f>$D138*IF(AL$29&gt;'Inputs &amp; Summary'!$D$5,0,IF(AL$29&gt;VLOOKUP($G138,Lists!$J$17:$K$21,2),IF($M138=Lists!$H$3,IF($K138&lt;1,(($S138/$K138)*((1+'Inputs &amp; Summary'!$D$7)^AL$29)),((INT(AL$29/$K138)-INT((AL$29-1)/$K138))*$S138*((1+'Inputs &amp; Summary'!$D$7)^AL$29))),(_xlfn.WEIBULL.DIST(AL$29,$L138,$K138,FALSE)*$S138*((1+'Inputs &amp; Summary'!$D$7)^AL$29))),IF($M138=Lists!$H$3,IF($K138&lt;1,((($R138*(1-$E138)+$Q138*(1-$F138))/$K138)*((1+'Inputs &amp; Summary'!$D$7)^AL$29)),((INT(AL$29/$K138)-INT((AL$29-1)/$K138))*($R138*(1-$E138)+$Q138*(1-$F138))*((1+'Inputs &amp; Summary'!$D$7)^AL$29))),((_xlfn.WEIBULL.DIST(AL$29,$L138,$K138,FALSE)*($R138*(1-$E138)+$Q138*(1-$F138))*((1+'Inputs &amp; Summary'!$D$7)^AL$29))))))</f>
        <v>0</v>
      </c>
      <c r="AM138" s="114">
        <f>$D138*IF(AM$29&gt;'Inputs &amp; Summary'!$D$5,0,IF(AM$29&gt;VLOOKUP($G138,Lists!$J$17:$K$21,2),IF($M138=Lists!$H$3,IF($K138&lt;1,(($S138/$K138)*((1+'Inputs &amp; Summary'!$D$7)^AM$29)),((INT(AM$29/$K138)-INT((AM$29-1)/$K138))*$S138*((1+'Inputs &amp; Summary'!$D$7)^AM$29))),(_xlfn.WEIBULL.DIST(AM$29,$L138,$K138,FALSE)*$S138*((1+'Inputs &amp; Summary'!$D$7)^AM$29))),IF($M138=Lists!$H$3,IF($K138&lt;1,((($R138*(1-$E138)+$Q138*(1-$F138))/$K138)*((1+'Inputs &amp; Summary'!$D$7)^AM$29)),((INT(AM$29/$K138)-INT((AM$29-1)/$K138))*($R138*(1-$E138)+$Q138*(1-$F138))*((1+'Inputs &amp; Summary'!$D$7)^AM$29))),((_xlfn.WEIBULL.DIST(AM$29,$L138,$K138,FALSE)*($R138*(1-$E138)+$Q138*(1-$F138))*((1+'Inputs &amp; Summary'!$D$7)^AM$29))))))</f>
        <v>0</v>
      </c>
      <c r="AN138" s="114">
        <f>$D138*IF(AN$29&gt;'Inputs &amp; Summary'!$D$5,0,IF(AN$29&gt;VLOOKUP($G138,Lists!$J$17:$K$21,2),IF($M138=Lists!$H$3,IF($K138&lt;1,(($S138/$K138)*((1+'Inputs &amp; Summary'!$D$7)^AN$29)),((INT(AN$29/$K138)-INT((AN$29-1)/$K138))*$S138*((1+'Inputs &amp; Summary'!$D$7)^AN$29))),(_xlfn.WEIBULL.DIST(AN$29,$L138,$K138,FALSE)*$S138*((1+'Inputs &amp; Summary'!$D$7)^AN$29))),IF($M138=Lists!$H$3,IF($K138&lt;1,((($R138*(1-$E138)+$Q138*(1-$F138))/$K138)*((1+'Inputs &amp; Summary'!$D$7)^AN$29)),((INT(AN$29/$K138)-INT((AN$29-1)/$K138))*($R138*(1-$E138)+$Q138*(1-$F138))*((1+'Inputs &amp; Summary'!$D$7)^AN$29))),((_xlfn.WEIBULL.DIST(AN$29,$L138,$K138,FALSE)*($R138*(1-$E138)+$Q138*(1-$F138))*((1+'Inputs &amp; Summary'!$D$7)^AN$29))))))</f>
        <v>0</v>
      </c>
      <c r="AO138" s="114">
        <f>$D138*IF(AO$29&gt;'Inputs &amp; Summary'!$D$5,0,IF(AO$29&gt;VLOOKUP($G138,Lists!$J$17:$K$21,2),IF($M138=Lists!$H$3,IF($K138&lt;1,(($S138/$K138)*((1+'Inputs &amp; Summary'!$D$7)^AO$29)),((INT(AO$29/$K138)-INT((AO$29-1)/$K138))*$S138*((1+'Inputs &amp; Summary'!$D$7)^AO$29))),(_xlfn.WEIBULL.DIST(AO$29,$L138,$K138,FALSE)*$S138*((1+'Inputs &amp; Summary'!$D$7)^AO$29))),IF($M138=Lists!$H$3,IF($K138&lt;1,((($R138*(1-$E138)+$Q138*(1-$F138))/$K138)*((1+'Inputs &amp; Summary'!$D$7)^AO$29)),((INT(AO$29/$K138)-INT((AO$29-1)/$K138))*($R138*(1-$E138)+$Q138*(1-$F138))*((1+'Inputs &amp; Summary'!$D$7)^AO$29))),((_xlfn.WEIBULL.DIST(AO$29,$L138,$K138,FALSE)*($R138*(1-$E138)+$Q138*(1-$F138))*((1+'Inputs &amp; Summary'!$D$7)^AO$29))))))</f>
        <v>0</v>
      </c>
      <c r="AP138" s="114">
        <f>$D138*IF(AP$29&gt;'Inputs &amp; Summary'!$D$5,0,IF(AP$29&gt;VLOOKUP($G138,Lists!$J$17:$K$21,2),IF($M138=Lists!$H$3,IF($K138&lt;1,(($S138/$K138)*((1+'Inputs &amp; Summary'!$D$7)^AP$29)),((INT(AP$29/$K138)-INT((AP$29-1)/$K138))*$S138*((1+'Inputs &amp; Summary'!$D$7)^AP$29))),(_xlfn.WEIBULL.DIST(AP$29,$L138,$K138,FALSE)*$S138*((1+'Inputs &amp; Summary'!$D$7)^AP$29))),IF($M138=Lists!$H$3,IF($K138&lt;1,((($R138*(1-$E138)+$Q138*(1-$F138))/$K138)*((1+'Inputs &amp; Summary'!$D$7)^AP$29)),((INT(AP$29/$K138)-INT((AP$29-1)/$K138))*($R138*(1-$E138)+$Q138*(1-$F138))*((1+'Inputs &amp; Summary'!$D$7)^AP$29))),((_xlfn.WEIBULL.DIST(AP$29,$L138,$K138,FALSE)*($R138*(1-$E138)+$Q138*(1-$F138))*((1+'Inputs &amp; Summary'!$D$7)^AP$29))))))</f>
        <v>0</v>
      </c>
      <c r="AQ138" s="114">
        <f>$D138*IF(AQ$29&gt;'Inputs &amp; Summary'!$D$5,0,IF(AQ$29&gt;VLOOKUP($G138,Lists!$J$17:$K$21,2),IF($M138=Lists!$H$3,IF($K138&lt;1,(($S138/$K138)*((1+'Inputs &amp; Summary'!$D$7)^AQ$29)),((INT(AQ$29/$K138)-INT((AQ$29-1)/$K138))*$S138*((1+'Inputs &amp; Summary'!$D$7)^AQ$29))),(_xlfn.WEIBULL.DIST(AQ$29,$L138,$K138,FALSE)*$S138*((1+'Inputs &amp; Summary'!$D$7)^AQ$29))),IF($M138=Lists!$H$3,IF($K138&lt;1,((($R138*(1-$E138)+$Q138*(1-$F138))/$K138)*((1+'Inputs &amp; Summary'!$D$7)^AQ$29)),((INT(AQ$29/$K138)-INT((AQ$29-1)/$K138))*($R138*(1-$E138)+$Q138*(1-$F138))*((1+'Inputs &amp; Summary'!$D$7)^AQ$29))),((_xlfn.WEIBULL.DIST(AQ$29,$L138,$K138,FALSE)*($R138*(1-$E138)+$Q138*(1-$F138))*((1+'Inputs &amp; Summary'!$D$7)^AQ$29))))))</f>
        <v>0</v>
      </c>
      <c r="AR138" s="114">
        <f>$D138*IF(AR$29&gt;'Inputs &amp; Summary'!$D$5,0,IF(AR$29&gt;VLOOKUP($G138,Lists!$J$17:$K$21,2),IF($M138=Lists!$H$3,IF($K138&lt;1,(($S138/$K138)*((1+'Inputs &amp; Summary'!$D$7)^AR$29)),((INT(AR$29/$K138)-INT((AR$29-1)/$K138))*$S138*((1+'Inputs &amp; Summary'!$D$7)^AR$29))),(_xlfn.WEIBULL.DIST(AR$29,$L138,$K138,FALSE)*$S138*((1+'Inputs &amp; Summary'!$D$7)^AR$29))),IF($M138=Lists!$H$3,IF($K138&lt;1,((($R138*(1-$E138)+$Q138*(1-$F138))/$K138)*((1+'Inputs &amp; Summary'!$D$7)^AR$29)),((INT(AR$29/$K138)-INT((AR$29-1)/$K138))*($R138*(1-$E138)+$Q138*(1-$F138))*((1+'Inputs &amp; Summary'!$D$7)^AR$29))),((_xlfn.WEIBULL.DIST(AR$29,$L138,$K138,FALSE)*($R138*(1-$E138)+$Q138*(1-$F138))*((1+'Inputs &amp; Summary'!$D$7)^AR$29))))))</f>
        <v>0</v>
      </c>
      <c r="AS138" s="114">
        <f>$D138*IF(AS$29&gt;'Inputs &amp; Summary'!$D$5,0,IF(AS$29&gt;VLOOKUP($G138,Lists!$J$17:$K$21,2),IF($M138=Lists!$H$3,IF($K138&lt;1,(($S138/$K138)*((1+'Inputs &amp; Summary'!$D$7)^AS$29)),((INT(AS$29/$K138)-INT((AS$29-1)/$K138))*$S138*((1+'Inputs &amp; Summary'!$D$7)^AS$29))),(_xlfn.WEIBULL.DIST(AS$29,$L138,$K138,FALSE)*$S138*((1+'Inputs &amp; Summary'!$D$7)^AS$29))),IF($M138=Lists!$H$3,IF($K138&lt;1,((($R138*(1-$E138)+$Q138*(1-$F138))/$K138)*((1+'Inputs &amp; Summary'!$D$7)^AS$29)),((INT(AS$29/$K138)-INT((AS$29-1)/$K138))*($R138*(1-$E138)+$Q138*(1-$F138))*((1+'Inputs &amp; Summary'!$D$7)^AS$29))),((_xlfn.WEIBULL.DIST(AS$29,$L138,$K138,FALSE)*($R138*(1-$E138)+$Q138*(1-$F138))*((1+'Inputs &amp; Summary'!$D$7)^AS$29))))))</f>
        <v>0</v>
      </c>
      <c r="AT138" s="114">
        <f>$D138*IF(AT$29&gt;'Inputs &amp; Summary'!$D$5,0,IF(AT$29&gt;VLOOKUP($G138,Lists!$J$17:$K$21,2),IF($M138=Lists!$H$3,IF($K138&lt;1,(($S138/$K138)*((1+'Inputs &amp; Summary'!$D$7)^AT$29)),((INT(AT$29/$K138)-INT((AT$29-1)/$K138))*$S138*((1+'Inputs &amp; Summary'!$D$7)^AT$29))),(_xlfn.WEIBULL.DIST(AT$29,$L138,$K138,FALSE)*$S138*((1+'Inputs &amp; Summary'!$D$7)^AT$29))),IF($M138=Lists!$H$3,IF($K138&lt;1,((($R138*(1-$E138)+$Q138*(1-$F138))/$K138)*((1+'Inputs &amp; Summary'!$D$7)^AT$29)),((INT(AT$29/$K138)-INT((AT$29-1)/$K138))*($R138*(1-$E138)+$Q138*(1-$F138))*((1+'Inputs &amp; Summary'!$D$7)^AT$29))),((_xlfn.WEIBULL.DIST(AT$29,$L138,$K138,FALSE)*($R138*(1-$E138)+$Q138*(1-$F138))*((1+'Inputs &amp; Summary'!$D$7)^AT$29))))))</f>
        <v>0</v>
      </c>
      <c r="AU138" s="114">
        <f>$D138*IF(AU$29&gt;'Inputs &amp; Summary'!$D$5,0,IF(AU$29&gt;VLOOKUP($G138,Lists!$J$17:$K$21,2),IF($M138=Lists!$H$3,IF($K138&lt;1,(($S138/$K138)*((1+'Inputs &amp; Summary'!$D$7)^AU$29)),((INT(AU$29/$K138)-INT((AU$29-1)/$K138))*$S138*((1+'Inputs &amp; Summary'!$D$7)^AU$29))),(_xlfn.WEIBULL.DIST(AU$29,$L138,$K138,FALSE)*$S138*((1+'Inputs &amp; Summary'!$D$7)^AU$29))),IF($M138=Lists!$H$3,IF($K138&lt;1,((($R138*(1-$E138)+$Q138*(1-$F138))/$K138)*((1+'Inputs &amp; Summary'!$D$7)^AU$29)),((INT(AU$29/$K138)-INT((AU$29-1)/$K138))*($R138*(1-$E138)+$Q138*(1-$F138))*((1+'Inputs &amp; Summary'!$D$7)^AU$29))),((_xlfn.WEIBULL.DIST(AU$29,$L138,$K138,FALSE)*($R138*(1-$E138)+$Q138*(1-$F138))*((1+'Inputs &amp; Summary'!$D$7)^AU$29))))))</f>
        <v>0</v>
      </c>
      <c r="AV138" s="114">
        <f>$D138*IF(AV$29&gt;'Inputs &amp; Summary'!$D$5,0,IF(AV$29&gt;VLOOKUP($G138,Lists!$J$17:$K$21,2),IF($M138=Lists!$H$3,IF($K138&lt;1,(($S138/$K138)*((1+'Inputs &amp; Summary'!$D$7)^AV$29)),((INT(AV$29/$K138)-INT((AV$29-1)/$K138))*$S138*((1+'Inputs &amp; Summary'!$D$7)^AV$29))),(_xlfn.WEIBULL.DIST(AV$29,$L138,$K138,FALSE)*$S138*((1+'Inputs &amp; Summary'!$D$7)^AV$29))),IF($M138=Lists!$H$3,IF($K138&lt;1,((($R138*(1-$E138)+$Q138*(1-$F138))/$K138)*((1+'Inputs &amp; Summary'!$D$7)^AV$29)),((INT(AV$29/$K138)-INT((AV$29-1)/$K138))*($R138*(1-$E138)+$Q138*(1-$F138))*((1+'Inputs &amp; Summary'!$D$7)^AV$29))),((_xlfn.WEIBULL.DIST(AV$29,$L138,$K138,FALSE)*($R138*(1-$E138)+$Q138*(1-$F138))*((1+'Inputs &amp; Summary'!$D$7)^AV$29))))))</f>
        <v>0</v>
      </c>
      <c r="AW138" s="114">
        <f>$D138*IF(AW$29&gt;'Inputs &amp; Summary'!$D$5,0,IF(AW$29&gt;VLOOKUP($G138,Lists!$J$17:$K$21,2),IF($M138=Lists!$H$3,IF($K138&lt;1,(($S138/$K138)*((1+'Inputs &amp; Summary'!$D$7)^AW$29)),((INT(AW$29/$K138)-INT((AW$29-1)/$K138))*$S138*((1+'Inputs &amp; Summary'!$D$7)^AW$29))),(_xlfn.WEIBULL.DIST(AW$29,$L138,$K138,FALSE)*$S138*((1+'Inputs &amp; Summary'!$D$7)^AW$29))),IF($M138=Lists!$H$3,IF($K138&lt;1,((($R138*(1-$E138)+$Q138*(1-$F138))/$K138)*((1+'Inputs &amp; Summary'!$D$7)^AW$29)),((INT(AW$29/$K138)-INT((AW$29-1)/$K138))*($R138*(1-$E138)+$Q138*(1-$F138))*((1+'Inputs &amp; Summary'!$D$7)^AW$29))),((_xlfn.WEIBULL.DIST(AW$29,$L138,$K138,FALSE)*($R138*(1-$E138)+$Q138*(1-$F138))*((1+'Inputs &amp; Summary'!$D$7)^AW$29))))))</f>
        <v>0</v>
      </c>
      <c r="AX138" s="114">
        <f>$D138*IF(AX$29&gt;'Inputs &amp; Summary'!$D$5,0,IF(AX$29&gt;VLOOKUP($G138,Lists!$J$17:$K$21,2),IF($M138=Lists!$H$3,IF($K138&lt;1,(($S138/$K138)*((1+'Inputs &amp; Summary'!$D$7)^AX$29)),((INT(AX$29/$K138)-INT((AX$29-1)/$K138))*$S138*((1+'Inputs &amp; Summary'!$D$7)^AX$29))),(_xlfn.WEIBULL.DIST(AX$29,$L138,$K138,FALSE)*$S138*((1+'Inputs &amp; Summary'!$D$7)^AX$29))),IF($M138=Lists!$H$3,IF($K138&lt;1,((($R138*(1-$E138)+$Q138*(1-$F138))/$K138)*((1+'Inputs &amp; Summary'!$D$7)^AX$29)),((INT(AX$29/$K138)-INT((AX$29-1)/$K138))*($R138*(1-$E138)+$Q138*(1-$F138))*((1+'Inputs &amp; Summary'!$D$7)^AX$29))),((_xlfn.WEIBULL.DIST(AX$29,$L138,$K138,FALSE)*($R138*(1-$E138)+$Q138*(1-$F138))*((1+'Inputs &amp; Summary'!$D$7)^AX$29))))))</f>
        <v>0</v>
      </c>
      <c r="AY138" s="114">
        <f>$D138*IF(AY$29&gt;'Inputs &amp; Summary'!$D$5,0,IF(AY$29&gt;VLOOKUP($G138,Lists!$J$17:$K$21,2),IF($M138=Lists!$H$3,IF($K138&lt;1,(($S138/$K138)*((1+'Inputs &amp; Summary'!$D$7)^AY$29)),((INT(AY$29/$K138)-INT((AY$29-1)/$K138))*$S138*((1+'Inputs &amp; Summary'!$D$7)^AY$29))),(_xlfn.WEIBULL.DIST(AY$29,$L138,$K138,FALSE)*$S138*((1+'Inputs &amp; Summary'!$D$7)^AY$29))),IF($M138=Lists!$H$3,IF($K138&lt;1,((($R138*(1-$E138)+$Q138*(1-$F138))/$K138)*((1+'Inputs &amp; Summary'!$D$7)^AY$29)),((INT(AY$29/$K138)-INT((AY$29-1)/$K138))*($R138*(1-$E138)+$Q138*(1-$F138))*((1+'Inputs &amp; Summary'!$D$7)^AY$29))),((_xlfn.WEIBULL.DIST(AY$29,$L138,$K138,FALSE)*($R138*(1-$E138)+$Q138*(1-$F138))*((1+'Inputs &amp; Summary'!$D$7)^AY$29))))))</f>
        <v>0</v>
      </c>
      <c r="AZ138" s="114">
        <f>$D138*IF(AZ$29&gt;'Inputs &amp; Summary'!$D$5,0,IF(AZ$29&gt;VLOOKUP($G138,Lists!$J$17:$K$21,2),IF($M138=Lists!$H$3,IF($K138&lt;1,(($S138/$K138)*((1+'Inputs &amp; Summary'!$D$7)^AZ$29)),((INT(AZ$29/$K138)-INT((AZ$29-1)/$K138))*$S138*((1+'Inputs &amp; Summary'!$D$7)^AZ$29))),(_xlfn.WEIBULL.DIST(AZ$29,$L138,$K138,FALSE)*$S138*((1+'Inputs &amp; Summary'!$D$7)^AZ$29))),IF($M138=Lists!$H$3,IF($K138&lt;1,((($R138*(1-$E138)+$Q138*(1-$F138))/$K138)*((1+'Inputs &amp; Summary'!$D$7)^AZ$29)),((INT(AZ$29/$K138)-INT((AZ$29-1)/$K138))*($R138*(1-$E138)+$Q138*(1-$F138))*((1+'Inputs &amp; Summary'!$D$7)^AZ$29))),((_xlfn.WEIBULL.DIST(AZ$29,$L138,$K138,FALSE)*($R138*(1-$E138)+$Q138*(1-$F138))*((1+'Inputs &amp; Summary'!$D$7)^AZ$29))))))</f>
        <v>0</v>
      </c>
      <c r="BA138" s="114">
        <f>$D138*IF(BA$29&gt;'Inputs &amp; Summary'!$D$5,0,IF(BA$29&gt;VLOOKUP($G138,Lists!$J$17:$K$21,2),IF($M138=Lists!$H$3,IF($K138&lt;1,(($S138/$K138)*((1+'Inputs &amp; Summary'!$D$7)^BA$29)),((INT(BA$29/$K138)-INT((BA$29-1)/$K138))*$S138*((1+'Inputs &amp; Summary'!$D$7)^BA$29))),(_xlfn.WEIBULL.DIST(BA$29,$L138,$K138,FALSE)*$S138*((1+'Inputs &amp; Summary'!$D$7)^BA$29))),IF($M138=Lists!$H$3,IF($K138&lt;1,((($R138*(1-$E138)+$Q138*(1-$F138))/$K138)*((1+'Inputs &amp; Summary'!$D$7)^BA$29)),((INT(BA$29/$K138)-INT((BA$29-1)/$K138))*($R138*(1-$E138)+$Q138*(1-$F138))*((1+'Inputs &amp; Summary'!$D$7)^BA$29))),((_xlfn.WEIBULL.DIST(BA$29,$L138,$K138,FALSE)*($R138*(1-$E138)+$Q138*(1-$F138))*((1+'Inputs &amp; Summary'!$D$7)^BA$29))))))</f>
        <v>0</v>
      </c>
      <c r="BB138" s="114">
        <f>$D138*IF(BB$29&gt;'Inputs &amp; Summary'!$D$5,0,IF(BB$29&gt;VLOOKUP($G138,Lists!$J$17:$K$21,2),IF($M138=Lists!$H$3,IF($K138&lt;1,(($S138/$K138)*((1+'Inputs &amp; Summary'!$D$7)^BB$29)),((INT(BB$29/$K138)-INT((BB$29-1)/$K138))*$S138*((1+'Inputs &amp; Summary'!$D$7)^BB$29))),(_xlfn.WEIBULL.DIST(BB$29,$L138,$K138,FALSE)*$S138*((1+'Inputs &amp; Summary'!$D$7)^BB$29))),IF($M138=Lists!$H$3,IF($K138&lt;1,((($R138*(1-$E138)+$Q138*(1-$F138))/$K138)*((1+'Inputs &amp; Summary'!$D$7)^BB$29)),((INT(BB$29/$K138)-INT((BB$29-1)/$K138))*($R138*(1-$E138)+$Q138*(1-$F138))*((1+'Inputs &amp; Summary'!$D$7)^BB$29))),((_xlfn.WEIBULL.DIST(BB$29,$L138,$K138,FALSE)*($R138*(1-$E138)+$Q138*(1-$F138))*((1+'Inputs &amp; Summary'!$D$7)^BB$29))))))</f>
        <v>0</v>
      </c>
      <c r="BC138" s="114">
        <f>$D138*IF(BC$29&gt;'Inputs &amp; Summary'!$D$5,0,IF(BC$29&gt;VLOOKUP($G138,Lists!$J$17:$K$21,2),IF($M138=Lists!$H$3,IF($K138&lt;1,(($S138/$K138)*((1+'Inputs &amp; Summary'!$D$7)^BC$29)),((INT(BC$29/$K138)-INT((BC$29-1)/$K138))*$S138*((1+'Inputs &amp; Summary'!$D$7)^BC$29))),(_xlfn.WEIBULL.DIST(BC$29,$L138,$K138,FALSE)*$S138*((1+'Inputs &amp; Summary'!$D$7)^BC$29))),IF($M138=Lists!$H$3,IF($K138&lt;1,((($R138*(1-$E138)+$Q138*(1-$F138))/$K138)*((1+'Inputs &amp; Summary'!$D$7)^BC$29)),((INT(BC$29/$K138)-INT((BC$29-1)/$K138))*($R138*(1-$E138)+$Q138*(1-$F138))*((1+'Inputs &amp; Summary'!$D$7)^BC$29))),((_xlfn.WEIBULL.DIST(BC$29,$L138,$K138,FALSE)*($R138*(1-$E138)+$Q138*(1-$F138))*((1+'Inputs &amp; Summary'!$D$7)^BC$29))))))</f>
        <v>0</v>
      </c>
      <c r="BD138" s="114">
        <f>$D138*IF(BD$29&gt;'Inputs &amp; Summary'!$D$5,0,IF(BD$29&gt;VLOOKUP($G138,Lists!$J$17:$K$21,2),IF($M138=Lists!$H$3,IF($K138&lt;1,(($S138/$K138)*((1+'Inputs &amp; Summary'!$D$7)^BD$29)),((INT(BD$29/$K138)-INT((BD$29-1)/$K138))*$S138*((1+'Inputs &amp; Summary'!$D$7)^BD$29))),(_xlfn.WEIBULL.DIST(BD$29,$L138,$K138,FALSE)*$S138*((1+'Inputs &amp; Summary'!$D$7)^BD$29))),IF($M138=Lists!$H$3,IF($K138&lt;1,((($R138*(1-$E138)+$Q138*(1-$F138))/$K138)*((1+'Inputs &amp; Summary'!$D$7)^BD$29)),((INT(BD$29/$K138)-INT((BD$29-1)/$K138))*($R138*(1-$E138)+$Q138*(1-$F138))*((1+'Inputs &amp; Summary'!$D$7)^BD$29))),((_xlfn.WEIBULL.DIST(BD$29,$L138,$K138,FALSE)*($R138*(1-$E138)+$Q138*(1-$F138))*((1+'Inputs &amp; Summary'!$D$7)^BD$29))))))</f>
        <v>0</v>
      </c>
      <c r="BE138" s="114">
        <f>$D138*IF(BE$29&gt;'Inputs &amp; Summary'!$D$5,0,IF(BE$29&gt;VLOOKUP($G138,Lists!$J$17:$K$21,2),IF($M138=Lists!$H$3,IF($K138&lt;1,(($S138/$K138)*((1+'Inputs &amp; Summary'!$D$7)^BE$29)),((INT(BE$29/$K138)-INT((BE$29-1)/$K138))*$S138*((1+'Inputs &amp; Summary'!$D$7)^BE$29))),(_xlfn.WEIBULL.DIST(BE$29,$L138,$K138,FALSE)*$S138*((1+'Inputs &amp; Summary'!$D$7)^BE$29))),IF($M138=Lists!$H$3,IF($K138&lt;1,((($R138*(1-$E138)+$Q138*(1-$F138))/$K138)*((1+'Inputs &amp; Summary'!$D$7)^BE$29)),((INT(BE$29/$K138)-INT((BE$29-1)/$K138))*($R138*(1-$E138)+$Q138*(1-$F138))*((1+'Inputs &amp; Summary'!$D$7)^BE$29))),((_xlfn.WEIBULL.DIST(BE$29,$L138,$K138,FALSE)*($R138*(1-$E138)+$Q138*(1-$F138))*((1+'Inputs &amp; Summary'!$D$7)^BE$29))))))</f>
        <v>0</v>
      </c>
      <c r="BF138" s="114">
        <f>$D138*IF(BF$29&gt;'Inputs &amp; Summary'!$D$5,0,IF(BF$29&gt;VLOOKUP($G138,Lists!$J$17:$K$21,2),IF($M138=Lists!$H$3,IF($K138&lt;1,(($S138/$K138)*((1+'Inputs &amp; Summary'!$D$7)^BF$29)),((INT(BF$29/$K138)-INT((BF$29-1)/$K138))*$S138*((1+'Inputs &amp; Summary'!$D$7)^BF$29))),(_xlfn.WEIBULL.DIST(BF$29,$L138,$K138,FALSE)*$S138*((1+'Inputs &amp; Summary'!$D$7)^BF$29))),IF($M138=Lists!$H$3,IF($K138&lt;1,((($R138*(1-$E138)+$Q138*(1-$F138))/$K138)*((1+'Inputs &amp; Summary'!$D$7)^BF$29)),((INT(BF$29/$K138)-INT((BF$29-1)/$K138))*($R138*(1-$E138)+$Q138*(1-$F138))*((1+'Inputs &amp; Summary'!$D$7)^BF$29))),((_xlfn.WEIBULL.DIST(BF$29,$L138,$K138,FALSE)*($R138*(1-$E138)+$Q138*(1-$F138))*((1+'Inputs &amp; Summary'!$D$7)^BF$29))))))</f>
        <v>0</v>
      </c>
      <c r="BG138" s="114">
        <f>$D138*IF(BG$29&gt;'Inputs &amp; Summary'!$D$5,0,IF(BG$29&gt;VLOOKUP($G138,Lists!$J$17:$K$21,2),IF($M138=Lists!$H$3,IF($K138&lt;1,(($S138/$K138)*((1+'Inputs &amp; Summary'!$D$7)^BG$29)),((INT(BG$29/$K138)-INT((BG$29-1)/$K138))*$S138*((1+'Inputs &amp; Summary'!$D$7)^BG$29))),(_xlfn.WEIBULL.DIST(BG$29,$L138,$K138,FALSE)*$S138*((1+'Inputs &amp; Summary'!$D$7)^BG$29))),IF($M138=Lists!$H$3,IF($K138&lt;1,((($R138*(1-$E138)+$Q138*(1-$F138))/$K138)*((1+'Inputs &amp; Summary'!$D$7)^BG$29)),((INT(BG$29/$K138)-INT((BG$29-1)/$K138))*($R138*(1-$E138)+$Q138*(1-$F138))*((1+'Inputs &amp; Summary'!$D$7)^BG$29))),((_xlfn.WEIBULL.DIST(BG$29,$L138,$K138,FALSE)*($R138*(1-$E138)+$Q138*(1-$F138))*((1+'Inputs &amp; Summary'!$D$7)^BG$29))))))</f>
        <v>0</v>
      </c>
      <c r="BH138" s="114">
        <f>$D138*IF(BH$29&gt;'Inputs &amp; Summary'!$D$5,0,IF(BH$29&gt;VLOOKUP($G138,Lists!$J$17:$K$21,2),IF($M138=Lists!$H$3,IF($K138&lt;1,(($S138/$K138)*((1+'Inputs &amp; Summary'!$D$7)^BH$29)),((INT(BH$29/$K138)-INT((BH$29-1)/$K138))*$S138*((1+'Inputs &amp; Summary'!$D$7)^BH$29))),(_xlfn.WEIBULL.DIST(BH$29,$L138,$K138,FALSE)*$S138*((1+'Inputs &amp; Summary'!$D$7)^BH$29))),IF($M138=Lists!$H$3,IF($K138&lt;1,((($R138*(1-$E138)+$Q138*(1-$F138))/$K138)*((1+'Inputs &amp; Summary'!$D$7)^BH$29)),((INT(BH$29/$K138)-INT((BH$29-1)/$K138))*($R138*(1-$E138)+$Q138*(1-$F138))*((1+'Inputs &amp; Summary'!$D$7)^BH$29))),((_xlfn.WEIBULL.DIST(BH$29,$L138,$K138,FALSE)*($R138*(1-$E138)+$Q138*(1-$F138))*((1+'Inputs &amp; Summary'!$D$7)^BH$29))))))</f>
        <v>0</v>
      </c>
      <c r="BI138" s="114">
        <f>$D138*IF(BI$29&gt;'Inputs &amp; Summary'!$D$5,0,IF(BI$29&gt;VLOOKUP($G138,Lists!$J$17:$K$21,2),IF($M138=Lists!$H$3,IF($K138&lt;1,(($S138/$K138)*((1+'Inputs &amp; Summary'!$D$7)^BI$29)),((INT(BI$29/$K138)-INT((BI$29-1)/$K138))*$S138*((1+'Inputs &amp; Summary'!$D$7)^BI$29))),(_xlfn.WEIBULL.DIST(BI$29,$L138,$K138,FALSE)*$S138*((1+'Inputs &amp; Summary'!$D$7)^BI$29))),IF($M138=Lists!$H$3,IF($K138&lt;1,((($R138*(1-$E138)+$Q138*(1-$F138))/$K138)*((1+'Inputs &amp; Summary'!$D$7)^BI$29)),((INT(BI$29/$K138)-INT((BI$29-1)/$K138))*($R138*(1-$E138)+$Q138*(1-$F138))*((1+'Inputs &amp; Summary'!$D$7)^BI$29))),((_xlfn.WEIBULL.DIST(BI$29,$L138,$K138,FALSE)*($R138*(1-$E138)+$Q138*(1-$F138))*((1+'Inputs &amp; Summary'!$D$7)^BI$29))))))</f>
        <v>0</v>
      </c>
      <c r="BJ138" s="114">
        <f>$D138*IF(BJ$29&gt;'Inputs &amp; Summary'!$D$5,0,IF(BJ$29&gt;VLOOKUP($G138,Lists!$J$17:$K$21,2),IF($M138=Lists!$H$3,IF($K138&lt;1,(($S138/$K138)*((1+'Inputs &amp; Summary'!$D$7)^BJ$29)),((INT(BJ$29/$K138)-INT((BJ$29-1)/$K138))*$S138*((1+'Inputs &amp; Summary'!$D$7)^BJ$29))),(_xlfn.WEIBULL.DIST(BJ$29,$L138,$K138,FALSE)*$S138*((1+'Inputs &amp; Summary'!$D$7)^BJ$29))),IF($M138=Lists!$H$3,IF($K138&lt;1,((($R138*(1-$E138)+$Q138*(1-$F138))/$K138)*((1+'Inputs &amp; Summary'!$D$7)^BJ$29)),((INT(BJ$29/$K138)-INT((BJ$29-1)/$K138))*($R138*(1-$E138)+$Q138*(1-$F138))*((1+'Inputs &amp; Summary'!$D$7)^BJ$29))),((_xlfn.WEIBULL.DIST(BJ$29,$L138,$K138,FALSE)*($R138*(1-$E138)+$Q138*(1-$F138))*((1+'Inputs &amp; Summary'!$D$7)^BJ$29))))))</f>
        <v>0</v>
      </c>
      <c r="BK138" s="114">
        <f>$D138*IF(BK$29&gt;'Inputs &amp; Summary'!$D$5,0,IF(BK$29&gt;VLOOKUP($G138,Lists!$J$17:$K$21,2),IF($M138=Lists!$H$3,IF($K138&lt;1,(($S138/$K138)*((1+'Inputs &amp; Summary'!$D$7)^BK$29)),((INT(BK$29/$K138)-INT((BK$29-1)/$K138))*$S138*((1+'Inputs &amp; Summary'!$D$7)^BK$29))),(_xlfn.WEIBULL.DIST(BK$29,$L138,$K138,FALSE)*$S138*((1+'Inputs &amp; Summary'!$D$7)^BK$29))),IF($M138=Lists!$H$3,IF($K138&lt;1,((($R138*(1-$E138)+$Q138*(1-$F138))/$K138)*((1+'Inputs &amp; Summary'!$D$7)^BK$29)),((INT(BK$29/$K138)-INT((BK$29-1)/$K138))*($R138*(1-$E138)+$Q138*(1-$F138))*((1+'Inputs &amp; Summary'!$D$7)^BK$29))),((_xlfn.WEIBULL.DIST(BK$29,$L138,$K138,FALSE)*($R138*(1-$E138)+$Q138*(1-$F138))*((1+'Inputs &amp; Summary'!$D$7)^BK$29))))))</f>
        <v>0</v>
      </c>
      <c r="BL138" s="114">
        <f>$D138*IF(BL$29&gt;'Inputs &amp; Summary'!$D$5,0,IF(BL$29&gt;VLOOKUP($G138,Lists!$J$17:$K$21,2),IF($M138=Lists!$H$3,IF($K138&lt;1,(($S138/$K138)*((1+'Inputs &amp; Summary'!$D$7)^BL$29)),((INT(BL$29/$K138)-INT((BL$29-1)/$K138))*$S138*((1+'Inputs &amp; Summary'!$D$7)^BL$29))),(_xlfn.WEIBULL.DIST(BL$29,$L138,$K138,FALSE)*$S138*((1+'Inputs &amp; Summary'!$D$7)^BL$29))),IF($M138=Lists!$H$3,IF($K138&lt;1,((($R138*(1-$E138)+$Q138*(1-$F138))/$K138)*((1+'Inputs &amp; Summary'!$D$7)^BL$29)),((INT(BL$29/$K138)-INT((BL$29-1)/$K138))*($R138*(1-$E138)+$Q138*(1-$F138))*((1+'Inputs &amp; Summary'!$D$7)^BL$29))),((_xlfn.WEIBULL.DIST(BL$29,$L138,$K138,FALSE)*($R138*(1-$E138)+$Q138*(1-$F138))*((1+'Inputs &amp; Summary'!$D$7)^BL$29))))))</f>
        <v>0</v>
      </c>
    </row>
    <row r="139" spans="1:64" x14ac:dyDescent="0.3">
      <c r="A139" s="79" t="s">
        <v>190</v>
      </c>
      <c r="B139" s="33" t="s">
        <v>152</v>
      </c>
      <c r="C139" s="33" t="s">
        <v>17</v>
      </c>
      <c r="D139" s="68">
        <f>IF($B$21=Lists!$I$3,0,IF($B$21=Lists!$I$5,0,1))</f>
        <v>0</v>
      </c>
      <c r="E139" s="68">
        <v>1</v>
      </c>
      <c r="F139" s="68"/>
      <c r="G139" s="213" t="s">
        <v>17</v>
      </c>
      <c r="H139" s="34" t="s">
        <v>16</v>
      </c>
      <c r="I139" s="34" t="s">
        <v>96</v>
      </c>
      <c r="J139" s="33">
        <f>VLOOKUP(I139,'Labor Rates'!$A$1:$B$16,2)</f>
        <v>14.423076923076923</v>
      </c>
      <c r="K139" s="35">
        <v>5</v>
      </c>
      <c r="L139" s="35">
        <v>3</v>
      </c>
      <c r="M139" s="36" t="s">
        <v>263</v>
      </c>
      <c r="N139" s="84">
        <f>'Inputs &amp; Summary'!$D$25</f>
        <v>18</v>
      </c>
      <c r="O139" s="35">
        <v>0.25</v>
      </c>
      <c r="P139" s="5">
        <v>10</v>
      </c>
      <c r="Q139" s="73">
        <f t="shared" si="21"/>
        <v>64.90384615384616</v>
      </c>
      <c r="R139" s="73">
        <f t="shared" si="22"/>
        <v>180</v>
      </c>
      <c r="S139" s="74">
        <f t="shared" si="23"/>
        <v>0</v>
      </c>
      <c r="T139" s="88"/>
      <c r="U139" s="80"/>
      <c r="V139" s="87">
        <f t="shared" si="24"/>
        <v>0</v>
      </c>
      <c r="W139" s="87">
        <f>NPV('Inputs &amp; Summary'!$D$6,Y139:BL139)</f>
        <v>0</v>
      </c>
      <c r="X139" s="90">
        <f t="shared" si="25"/>
        <v>0</v>
      </c>
      <c r="Y139" s="114">
        <f>$D139*IF(Y$29&gt;'Inputs &amp; Summary'!$D$5,0,IF(Y$29&gt;VLOOKUP($G139,Lists!$J$17:$K$21,2),IF($M139=Lists!$H$3,IF($K139&lt;1,(($S139/$K139)*((1+'Inputs &amp; Summary'!$D$7)^Y$29)),((INT(Y$29/$K139)-INT((Y$29-1)/$K139))*$S139*((1+'Inputs &amp; Summary'!$D$7)^Y$29))),(_xlfn.WEIBULL.DIST(Y$29,$L139,$K139,FALSE)*$S139*((1+'Inputs &amp; Summary'!$D$7)^Y$29))),IF($M139=Lists!$H$3,IF($K139&lt;1,((($R139*(1-$E139)+$Q139*(1-$F139))/$K139)*((1+'Inputs &amp; Summary'!$D$7)^Y$29)),((INT(Y$29/$K139)-INT((Y$29-1)/$K139))*($R139*(1-$E139)+$Q139*(1-$F139))*((1+'Inputs &amp; Summary'!$D$7)^Y$29))),((_xlfn.WEIBULL.DIST(Y$29,$L139,$K139,FALSE)*($R139*(1-$E139)+$Q139*(1-$F139))*((1+'Inputs &amp; Summary'!$D$7)^Y$29))))))</f>
        <v>0</v>
      </c>
      <c r="Z139" s="114">
        <f>$D139*IF(Z$29&gt;'Inputs &amp; Summary'!$D$5,0,IF(Z$29&gt;VLOOKUP($G139,Lists!$J$17:$K$21,2),IF($M139=Lists!$H$3,IF($K139&lt;1,(($S139/$K139)*((1+'Inputs &amp; Summary'!$D$7)^Z$29)),((INT(Z$29/$K139)-INT((Z$29-1)/$K139))*$S139*((1+'Inputs &amp; Summary'!$D$7)^Z$29))),(_xlfn.WEIBULL.DIST(Z$29,$L139,$K139,FALSE)*$S139*((1+'Inputs &amp; Summary'!$D$7)^Z$29))),IF($M139=Lists!$H$3,IF($K139&lt;1,((($R139*(1-$E139)+$Q139*(1-$F139))/$K139)*((1+'Inputs &amp; Summary'!$D$7)^Z$29)),((INT(Z$29/$K139)-INT((Z$29-1)/$K139))*($R139*(1-$E139)+$Q139*(1-$F139))*((1+'Inputs &amp; Summary'!$D$7)^Z$29))),((_xlfn.WEIBULL.DIST(Z$29,$L139,$K139,FALSE)*($R139*(1-$E139)+$Q139*(1-$F139))*((1+'Inputs &amp; Summary'!$D$7)^Z$29))))))</f>
        <v>0</v>
      </c>
      <c r="AA139" s="114">
        <f>$D139*IF(AA$29&gt;'Inputs &amp; Summary'!$D$5,0,IF(AA$29&gt;VLOOKUP($G139,Lists!$J$17:$K$21,2),IF($M139=Lists!$H$3,IF($K139&lt;1,(($S139/$K139)*((1+'Inputs &amp; Summary'!$D$7)^AA$29)),((INT(AA$29/$K139)-INT((AA$29-1)/$K139))*$S139*((1+'Inputs &amp; Summary'!$D$7)^AA$29))),(_xlfn.WEIBULL.DIST(AA$29,$L139,$K139,FALSE)*$S139*((1+'Inputs &amp; Summary'!$D$7)^AA$29))),IF($M139=Lists!$H$3,IF($K139&lt;1,((($R139*(1-$E139)+$Q139*(1-$F139))/$K139)*((1+'Inputs &amp; Summary'!$D$7)^AA$29)),((INT(AA$29/$K139)-INT((AA$29-1)/$K139))*($R139*(1-$E139)+$Q139*(1-$F139))*((1+'Inputs &amp; Summary'!$D$7)^AA$29))),((_xlfn.WEIBULL.DIST(AA$29,$L139,$K139,FALSE)*($R139*(1-$E139)+$Q139*(1-$F139))*((1+'Inputs &amp; Summary'!$D$7)^AA$29))))))</f>
        <v>0</v>
      </c>
      <c r="AB139" s="114">
        <f>$D139*IF(AB$29&gt;'Inputs &amp; Summary'!$D$5,0,IF(AB$29&gt;VLOOKUP($G139,Lists!$J$17:$K$21,2),IF($M139=Lists!$H$3,IF($K139&lt;1,(($S139/$K139)*((1+'Inputs &amp; Summary'!$D$7)^AB$29)),((INT(AB$29/$K139)-INT((AB$29-1)/$K139))*$S139*((1+'Inputs &amp; Summary'!$D$7)^AB$29))),(_xlfn.WEIBULL.DIST(AB$29,$L139,$K139,FALSE)*$S139*((1+'Inputs &amp; Summary'!$D$7)^AB$29))),IF($M139=Lists!$H$3,IF($K139&lt;1,((($R139*(1-$E139)+$Q139*(1-$F139))/$K139)*((1+'Inputs &amp; Summary'!$D$7)^AB$29)),((INT(AB$29/$K139)-INT((AB$29-1)/$K139))*($R139*(1-$E139)+$Q139*(1-$F139))*((1+'Inputs &amp; Summary'!$D$7)^AB$29))),((_xlfn.WEIBULL.DIST(AB$29,$L139,$K139,FALSE)*($R139*(1-$E139)+$Q139*(1-$F139))*((1+'Inputs &amp; Summary'!$D$7)^AB$29))))))</f>
        <v>0</v>
      </c>
      <c r="AC139" s="114">
        <f>$D139*IF(AC$29&gt;'Inputs &amp; Summary'!$D$5,0,IF(AC$29&gt;VLOOKUP($G139,Lists!$J$17:$K$21,2),IF($M139=Lists!$H$3,IF($K139&lt;1,(($S139/$K139)*((1+'Inputs &amp; Summary'!$D$7)^AC$29)),((INT(AC$29/$K139)-INT((AC$29-1)/$K139))*$S139*((1+'Inputs &amp; Summary'!$D$7)^AC$29))),(_xlfn.WEIBULL.DIST(AC$29,$L139,$K139,FALSE)*$S139*((1+'Inputs &amp; Summary'!$D$7)^AC$29))),IF($M139=Lists!$H$3,IF($K139&lt;1,((($R139*(1-$E139)+$Q139*(1-$F139))/$K139)*((1+'Inputs &amp; Summary'!$D$7)^AC$29)),((INT(AC$29/$K139)-INT((AC$29-1)/$K139))*($R139*(1-$E139)+$Q139*(1-$F139))*((1+'Inputs &amp; Summary'!$D$7)^AC$29))),((_xlfn.WEIBULL.DIST(AC$29,$L139,$K139,FALSE)*($R139*(1-$E139)+$Q139*(1-$F139))*((1+'Inputs &amp; Summary'!$D$7)^AC$29))))))</f>
        <v>0</v>
      </c>
      <c r="AD139" s="114">
        <f>$D139*IF(AD$29&gt;'Inputs &amp; Summary'!$D$5,0,IF(AD$29&gt;VLOOKUP($G139,Lists!$J$17:$K$21,2),IF($M139=Lists!$H$3,IF($K139&lt;1,(($S139/$K139)*((1+'Inputs &amp; Summary'!$D$7)^AD$29)),((INT(AD$29/$K139)-INT((AD$29-1)/$K139))*$S139*((1+'Inputs &amp; Summary'!$D$7)^AD$29))),(_xlfn.WEIBULL.DIST(AD$29,$L139,$K139,FALSE)*$S139*((1+'Inputs &amp; Summary'!$D$7)^AD$29))),IF($M139=Lists!$H$3,IF($K139&lt;1,((($R139*(1-$E139)+$Q139*(1-$F139))/$K139)*((1+'Inputs &amp; Summary'!$D$7)^AD$29)),((INT(AD$29/$K139)-INT((AD$29-1)/$K139))*($R139*(1-$E139)+$Q139*(1-$F139))*((1+'Inputs &amp; Summary'!$D$7)^AD$29))),((_xlfn.WEIBULL.DIST(AD$29,$L139,$K139,FALSE)*($R139*(1-$E139)+$Q139*(1-$F139))*((1+'Inputs &amp; Summary'!$D$7)^AD$29))))))</f>
        <v>0</v>
      </c>
      <c r="AE139" s="114">
        <f>$D139*IF(AE$29&gt;'Inputs &amp; Summary'!$D$5,0,IF(AE$29&gt;VLOOKUP($G139,Lists!$J$17:$K$21,2),IF($M139=Lists!$H$3,IF($K139&lt;1,(($S139/$K139)*((1+'Inputs &amp; Summary'!$D$7)^AE$29)),((INT(AE$29/$K139)-INT((AE$29-1)/$K139))*$S139*((1+'Inputs &amp; Summary'!$D$7)^AE$29))),(_xlfn.WEIBULL.DIST(AE$29,$L139,$K139,FALSE)*$S139*((1+'Inputs &amp; Summary'!$D$7)^AE$29))),IF($M139=Lists!$H$3,IF($K139&lt;1,((($R139*(1-$E139)+$Q139*(1-$F139))/$K139)*((1+'Inputs &amp; Summary'!$D$7)^AE$29)),((INT(AE$29/$K139)-INT((AE$29-1)/$K139))*($R139*(1-$E139)+$Q139*(1-$F139))*((1+'Inputs &amp; Summary'!$D$7)^AE$29))),((_xlfn.WEIBULL.DIST(AE$29,$L139,$K139,FALSE)*($R139*(1-$E139)+$Q139*(1-$F139))*((1+'Inputs &amp; Summary'!$D$7)^AE$29))))))</f>
        <v>0</v>
      </c>
      <c r="AF139" s="114">
        <f>$D139*IF(AF$29&gt;'Inputs &amp; Summary'!$D$5,0,IF(AF$29&gt;VLOOKUP($G139,Lists!$J$17:$K$21,2),IF($M139=Lists!$H$3,IF($K139&lt;1,(($S139/$K139)*((1+'Inputs &amp; Summary'!$D$7)^AF$29)),((INT(AF$29/$K139)-INT((AF$29-1)/$K139))*$S139*((1+'Inputs &amp; Summary'!$D$7)^AF$29))),(_xlfn.WEIBULL.DIST(AF$29,$L139,$K139,FALSE)*$S139*((1+'Inputs &amp; Summary'!$D$7)^AF$29))),IF($M139=Lists!$H$3,IF($K139&lt;1,((($R139*(1-$E139)+$Q139*(1-$F139))/$K139)*((1+'Inputs &amp; Summary'!$D$7)^AF$29)),((INT(AF$29/$K139)-INT((AF$29-1)/$K139))*($R139*(1-$E139)+$Q139*(1-$F139))*((1+'Inputs &amp; Summary'!$D$7)^AF$29))),((_xlfn.WEIBULL.DIST(AF$29,$L139,$K139,FALSE)*($R139*(1-$E139)+$Q139*(1-$F139))*((1+'Inputs &amp; Summary'!$D$7)^AF$29))))))</f>
        <v>0</v>
      </c>
      <c r="AG139" s="114">
        <f>$D139*IF(AG$29&gt;'Inputs &amp; Summary'!$D$5,0,IF(AG$29&gt;VLOOKUP($G139,Lists!$J$17:$K$21,2),IF($M139=Lists!$H$3,IF($K139&lt;1,(($S139/$K139)*((1+'Inputs &amp; Summary'!$D$7)^AG$29)),((INT(AG$29/$K139)-INT((AG$29-1)/$K139))*$S139*((1+'Inputs &amp; Summary'!$D$7)^AG$29))),(_xlfn.WEIBULL.DIST(AG$29,$L139,$K139,FALSE)*$S139*((1+'Inputs &amp; Summary'!$D$7)^AG$29))),IF($M139=Lists!$H$3,IF($K139&lt;1,((($R139*(1-$E139)+$Q139*(1-$F139))/$K139)*((1+'Inputs &amp; Summary'!$D$7)^AG$29)),((INT(AG$29/$K139)-INT((AG$29-1)/$K139))*($R139*(1-$E139)+$Q139*(1-$F139))*((1+'Inputs &amp; Summary'!$D$7)^AG$29))),((_xlfn.WEIBULL.DIST(AG$29,$L139,$K139,FALSE)*($R139*(1-$E139)+$Q139*(1-$F139))*((1+'Inputs &amp; Summary'!$D$7)^AG$29))))))</f>
        <v>0</v>
      </c>
      <c r="AH139" s="114">
        <f>$D139*IF(AH$29&gt;'Inputs &amp; Summary'!$D$5,0,IF(AH$29&gt;VLOOKUP($G139,Lists!$J$17:$K$21,2),IF($M139=Lists!$H$3,IF($K139&lt;1,(($S139/$K139)*((1+'Inputs &amp; Summary'!$D$7)^AH$29)),((INT(AH$29/$K139)-INT((AH$29-1)/$K139))*$S139*((1+'Inputs &amp; Summary'!$D$7)^AH$29))),(_xlfn.WEIBULL.DIST(AH$29,$L139,$K139,FALSE)*$S139*((1+'Inputs &amp; Summary'!$D$7)^AH$29))),IF($M139=Lists!$H$3,IF($K139&lt;1,((($R139*(1-$E139)+$Q139*(1-$F139))/$K139)*((1+'Inputs &amp; Summary'!$D$7)^AH$29)),((INT(AH$29/$K139)-INT((AH$29-1)/$K139))*($R139*(1-$E139)+$Q139*(1-$F139))*((1+'Inputs &amp; Summary'!$D$7)^AH$29))),((_xlfn.WEIBULL.DIST(AH$29,$L139,$K139,FALSE)*($R139*(1-$E139)+$Q139*(1-$F139))*((1+'Inputs &amp; Summary'!$D$7)^AH$29))))))</f>
        <v>0</v>
      </c>
      <c r="AI139" s="114">
        <f>$D139*IF(AI$29&gt;'Inputs &amp; Summary'!$D$5,0,IF(AI$29&gt;VLOOKUP($G139,Lists!$J$17:$K$21,2),IF($M139=Lists!$H$3,IF($K139&lt;1,(($S139/$K139)*((1+'Inputs &amp; Summary'!$D$7)^AI$29)),((INT(AI$29/$K139)-INT((AI$29-1)/$K139))*$S139*((1+'Inputs &amp; Summary'!$D$7)^AI$29))),(_xlfn.WEIBULL.DIST(AI$29,$L139,$K139,FALSE)*$S139*((1+'Inputs &amp; Summary'!$D$7)^AI$29))),IF($M139=Lists!$H$3,IF($K139&lt;1,((($R139*(1-$E139)+$Q139*(1-$F139))/$K139)*((1+'Inputs &amp; Summary'!$D$7)^AI$29)),((INT(AI$29/$K139)-INT((AI$29-1)/$K139))*($R139*(1-$E139)+$Q139*(1-$F139))*((1+'Inputs &amp; Summary'!$D$7)^AI$29))),((_xlfn.WEIBULL.DIST(AI$29,$L139,$K139,FALSE)*($R139*(1-$E139)+$Q139*(1-$F139))*((1+'Inputs &amp; Summary'!$D$7)^AI$29))))))</f>
        <v>0</v>
      </c>
      <c r="AJ139" s="114">
        <f>$D139*IF(AJ$29&gt;'Inputs &amp; Summary'!$D$5,0,IF(AJ$29&gt;VLOOKUP($G139,Lists!$J$17:$K$21,2),IF($M139=Lists!$H$3,IF($K139&lt;1,(($S139/$K139)*((1+'Inputs &amp; Summary'!$D$7)^AJ$29)),((INT(AJ$29/$K139)-INT((AJ$29-1)/$K139))*$S139*((1+'Inputs &amp; Summary'!$D$7)^AJ$29))),(_xlfn.WEIBULL.DIST(AJ$29,$L139,$K139,FALSE)*$S139*((1+'Inputs &amp; Summary'!$D$7)^AJ$29))),IF($M139=Lists!$H$3,IF($K139&lt;1,((($R139*(1-$E139)+$Q139*(1-$F139))/$K139)*((1+'Inputs &amp; Summary'!$D$7)^AJ$29)),((INT(AJ$29/$K139)-INT((AJ$29-1)/$K139))*($R139*(1-$E139)+$Q139*(1-$F139))*((1+'Inputs &amp; Summary'!$D$7)^AJ$29))),((_xlfn.WEIBULL.DIST(AJ$29,$L139,$K139,FALSE)*($R139*(1-$E139)+$Q139*(1-$F139))*((1+'Inputs &amp; Summary'!$D$7)^AJ$29))))))</f>
        <v>0</v>
      </c>
      <c r="AK139" s="114">
        <f>$D139*IF(AK$29&gt;'Inputs &amp; Summary'!$D$5,0,IF(AK$29&gt;VLOOKUP($G139,Lists!$J$17:$K$21,2),IF($M139=Lists!$H$3,IF($K139&lt;1,(($S139/$K139)*((1+'Inputs &amp; Summary'!$D$7)^AK$29)),((INT(AK$29/$K139)-INT((AK$29-1)/$K139))*$S139*((1+'Inputs &amp; Summary'!$D$7)^AK$29))),(_xlfn.WEIBULL.DIST(AK$29,$L139,$K139,FALSE)*$S139*((1+'Inputs &amp; Summary'!$D$7)^AK$29))),IF($M139=Lists!$H$3,IF($K139&lt;1,((($R139*(1-$E139)+$Q139*(1-$F139))/$K139)*((1+'Inputs &amp; Summary'!$D$7)^AK$29)),((INT(AK$29/$K139)-INT((AK$29-1)/$K139))*($R139*(1-$E139)+$Q139*(1-$F139))*((1+'Inputs &amp; Summary'!$D$7)^AK$29))),((_xlfn.WEIBULL.DIST(AK$29,$L139,$K139,FALSE)*($R139*(1-$E139)+$Q139*(1-$F139))*((1+'Inputs &amp; Summary'!$D$7)^AK$29))))))</f>
        <v>0</v>
      </c>
      <c r="AL139" s="114">
        <f>$D139*IF(AL$29&gt;'Inputs &amp; Summary'!$D$5,0,IF(AL$29&gt;VLOOKUP($G139,Lists!$J$17:$K$21,2),IF($M139=Lists!$H$3,IF($K139&lt;1,(($S139/$K139)*((1+'Inputs &amp; Summary'!$D$7)^AL$29)),((INT(AL$29/$K139)-INT((AL$29-1)/$K139))*$S139*((1+'Inputs &amp; Summary'!$D$7)^AL$29))),(_xlfn.WEIBULL.DIST(AL$29,$L139,$K139,FALSE)*$S139*((1+'Inputs &amp; Summary'!$D$7)^AL$29))),IF($M139=Lists!$H$3,IF($K139&lt;1,((($R139*(1-$E139)+$Q139*(1-$F139))/$K139)*((1+'Inputs &amp; Summary'!$D$7)^AL$29)),((INT(AL$29/$K139)-INT((AL$29-1)/$K139))*($R139*(1-$E139)+$Q139*(1-$F139))*((1+'Inputs &amp; Summary'!$D$7)^AL$29))),((_xlfn.WEIBULL.DIST(AL$29,$L139,$K139,FALSE)*($R139*(1-$E139)+$Q139*(1-$F139))*((1+'Inputs &amp; Summary'!$D$7)^AL$29))))))</f>
        <v>0</v>
      </c>
      <c r="AM139" s="114">
        <f>$D139*IF(AM$29&gt;'Inputs &amp; Summary'!$D$5,0,IF(AM$29&gt;VLOOKUP($G139,Lists!$J$17:$K$21,2),IF($M139=Lists!$H$3,IF($K139&lt;1,(($S139/$K139)*((1+'Inputs &amp; Summary'!$D$7)^AM$29)),((INT(AM$29/$K139)-INT((AM$29-1)/$K139))*$S139*((1+'Inputs &amp; Summary'!$D$7)^AM$29))),(_xlfn.WEIBULL.DIST(AM$29,$L139,$K139,FALSE)*$S139*((1+'Inputs &amp; Summary'!$D$7)^AM$29))),IF($M139=Lists!$H$3,IF($K139&lt;1,((($R139*(1-$E139)+$Q139*(1-$F139))/$K139)*((1+'Inputs &amp; Summary'!$D$7)^AM$29)),((INT(AM$29/$K139)-INT((AM$29-1)/$K139))*($R139*(1-$E139)+$Q139*(1-$F139))*((1+'Inputs &amp; Summary'!$D$7)^AM$29))),((_xlfn.WEIBULL.DIST(AM$29,$L139,$K139,FALSE)*($R139*(1-$E139)+$Q139*(1-$F139))*((1+'Inputs &amp; Summary'!$D$7)^AM$29))))))</f>
        <v>0</v>
      </c>
      <c r="AN139" s="114">
        <f>$D139*IF(AN$29&gt;'Inputs &amp; Summary'!$D$5,0,IF(AN$29&gt;VLOOKUP($G139,Lists!$J$17:$K$21,2),IF($M139=Lists!$H$3,IF($K139&lt;1,(($S139/$K139)*((1+'Inputs &amp; Summary'!$D$7)^AN$29)),((INT(AN$29/$K139)-INT((AN$29-1)/$K139))*$S139*((1+'Inputs &amp; Summary'!$D$7)^AN$29))),(_xlfn.WEIBULL.DIST(AN$29,$L139,$K139,FALSE)*$S139*((1+'Inputs &amp; Summary'!$D$7)^AN$29))),IF($M139=Lists!$H$3,IF($K139&lt;1,((($R139*(1-$E139)+$Q139*(1-$F139))/$K139)*((1+'Inputs &amp; Summary'!$D$7)^AN$29)),((INT(AN$29/$K139)-INT((AN$29-1)/$K139))*($R139*(1-$E139)+$Q139*(1-$F139))*((1+'Inputs &amp; Summary'!$D$7)^AN$29))),((_xlfn.WEIBULL.DIST(AN$29,$L139,$K139,FALSE)*($R139*(1-$E139)+$Q139*(1-$F139))*((1+'Inputs &amp; Summary'!$D$7)^AN$29))))))</f>
        <v>0</v>
      </c>
      <c r="AO139" s="114">
        <f>$D139*IF(AO$29&gt;'Inputs &amp; Summary'!$D$5,0,IF(AO$29&gt;VLOOKUP($G139,Lists!$J$17:$K$21,2),IF($M139=Lists!$H$3,IF($K139&lt;1,(($S139/$K139)*((1+'Inputs &amp; Summary'!$D$7)^AO$29)),((INT(AO$29/$K139)-INT((AO$29-1)/$K139))*$S139*((1+'Inputs &amp; Summary'!$D$7)^AO$29))),(_xlfn.WEIBULL.DIST(AO$29,$L139,$K139,FALSE)*$S139*((1+'Inputs &amp; Summary'!$D$7)^AO$29))),IF($M139=Lists!$H$3,IF($K139&lt;1,((($R139*(1-$E139)+$Q139*(1-$F139))/$K139)*((1+'Inputs &amp; Summary'!$D$7)^AO$29)),((INT(AO$29/$K139)-INT((AO$29-1)/$K139))*($R139*(1-$E139)+$Q139*(1-$F139))*((1+'Inputs &amp; Summary'!$D$7)^AO$29))),((_xlfn.WEIBULL.DIST(AO$29,$L139,$K139,FALSE)*($R139*(1-$E139)+$Q139*(1-$F139))*((1+'Inputs &amp; Summary'!$D$7)^AO$29))))))</f>
        <v>0</v>
      </c>
      <c r="AP139" s="114">
        <f>$D139*IF(AP$29&gt;'Inputs &amp; Summary'!$D$5,0,IF(AP$29&gt;VLOOKUP($G139,Lists!$J$17:$K$21,2),IF($M139=Lists!$H$3,IF($K139&lt;1,(($S139/$K139)*((1+'Inputs &amp; Summary'!$D$7)^AP$29)),((INT(AP$29/$K139)-INT((AP$29-1)/$K139))*$S139*((1+'Inputs &amp; Summary'!$D$7)^AP$29))),(_xlfn.WEIBULL.DIST(AP$29,$L139,$K139,FALSE)*$S139*((1+'Inputs &amp; Summary'!$D$7)^AP$29))),IF($M139=Lists!$H$3,IF($K139&lt;1,((($R139*(1-$E139)+$Q139*(1-$F139))/$K139)*((1+'Inputs &amp; Summary'!$D$7)^AP$29)),((INT(AP$29/$K139)-INT((AP$29-1)/$K139))*($R139*(1-$E139)+$Q139*(1-$F139))*((1+'Inputs &amp; Summary'!$D$7)^AP$29))),((_xlfn.WEIBULL.DIST(AP$29,$L139,$K139,FALSE)*($R139*(1-$E139)+$Q139*(1-$F139))*((1+'Inputs &amp; Summary'!$D$7)^AP$29))))))</f>
        <v>0</v>
      </c>
      <c r="AQ139" s="114">
        <f>$D139*IF(AQ$29&gt;'Inputs &amp; Summary'!$D$5,0,IF(AQ$29&gt;VLOOKUP($G139,Lists!$J$17:$K$21,2),IF($M139=Lists!$H$3,IF($K139&lt;1,(($S139/$K139)*((1+'Inputs &amp; Summary'!$D$7)^AQ$29)),((INT(AQ$29/$K139)-INT((AQ$29-1)/$K139))*$S139*((1+'Inputs &amp; Summary'!$D$7)^AQ$29))),(_xlfn.WEIBULL.DIST(AQ$29,$L139,$K139,FALSE)*$S139*((1+'Inputs &amp; Summary'!$D$7)^AQ$29))),IF($M139=Lists!$H$3,IF($K139&lt;1,((($R139*(1-$E139)+$Q139*(1-$F139))/$K139)*((1+'Inputs &amp; Summary'!$D$7)^AQ$29)),((INT(AQ$29/$K139)-INT((AQ$29-1)/$K139))*($R139*(1-$E139)+$Q139*(1-$F139))*((1+'Inputs &amp; Summary'!$D$7)^AQ$29))),((_xlfn.WEIBULL.DIST(AQ$29,$L139,$K139,FALSE)*($R139*(1-$E139)+$Q139*(1-$F139))*((1+'Inputs &amp; Summary'!$D$7)^AQ$29))))))</f>
        <v>0</v>
      </c>
      <c r="AR139" s="114">
        <f>$D139*IF(AR$29&gt;'Inputs &amp; Summary'!$D$5,0,IF(AR$29&gt;VLOOKUP($G139,Lists!$J$17:$K$21,2),IF($M139=Lists!$H$3,IF($K139&lt;1,(($S139/$K139)*((1+'Inputs &amp; Summary'!$D$7)^AR$29)),((INT(AR$29/$K139)-INT((AR$29-1)/$K139))*$S139*((1+'Inputs &amp; Summary'!$D$7)^AR$29))),(_xlfn.WEIBULL.DIST(AR$29,$L139,$K139,FALSE)*$S139*((1+'Inputs &amp; Summary'!$D$7)^AR$29))),IF($M139=Lists!$H$3,IF($K139&lt;1,((($R139*(1-$E139)+$Q139*(1-$F139))/$K139)*((1+'Inputs &amp; Summary'!$D$7)^AR$29)),((INT(AR$29/$K139)-INT((AR$29-1)/$K139))*($R139*(1-$E139)+$Q139*(1-$F139))*((1+'Inputs &amp; Summary'!$D$7)^AR$29))),((_xlfn.WEIBULL.DIST(AR$29,$L139,$K139,FALSE)*($R139*(1-$E139)+$Q139*(1-$F139))*((1+'Inputs &amp; Summary'!$D$7)^AR$29))))))</f>
        <v>0</v>
      </c>
      <c r="AS139" s="114">
        <f>$D139*IF(AS$29&gt;'Inputs &amp; Summary'!$D$5,0,IF(AS$29&gt;VLOOKUP($G139,Lists!$J$17:$K$21,2),IF($M139=Lists!$H$3,IF($K139&lt;1,(($S139/$K139)*((1+'Inputs &amp; Summary'!$D$7)^AS$29)),((INT(AS$29/$K139)-INT((AS$29-1)/$K139))*$S139*((1+'Inputs &amp; Summary'!$D$7)^AS$29))),(_xlfn.WEIBULL.DIST(AS$29,$L139,$K139,FALSE)*$S139*((1+'Inputs &amp; Summary'!$D$7)^AS$29))),IF($M139=Lists!$H$3,IF($K139&lt;1,((($R139*(1-$E139)+$Q139*(1-$F139))/$K139)*((1+'Inputs &amp; Summary'!$D$7)^AS$29)),((INT(AS$29/$K139)-INT((AS$29-1)/$K139))*($R139*(1-$E139)+$Q139*(1-$F139))*((1+'Inputs &amp; Summary'!$D$7)^AS$29))),((_xlfn.WEIBULL.DIST(AS$29,$L139,$K139,FALSE)*($R139*(1-$E139)+$Q139*(1-$F139))*((1+'Inputs &amp; Summary'!$D$7)^AS$29))))))</f>
        <v>0</v>
      </c>
      <c r="AT139" s="114">
        <f>$D139*IF(AT$29&gt;'Inputs &amp; Summary'!$D$5,0,IF(AT$29&gt;VLOOKUP($G139,Lists!$J$17:$K$21,2),IF($M139=Lists!$H$3,IF($K139&lt;1,(($S139/$K139)*((1+'Inputs &amp; Summary'!$D$7)^AT$29)),((INT(AT$29/$K139)-INT((AT$29-1)/$K139))*$S139*((1+'Inputs &amp; Summary'!$D$7)^AT$29))),(_xlfn.WEIBULL.DIST(AT$29,$L139,$K139,FALSE)*$S139*((1+'Inputs &amp; Summary'!$D$7)^AT$29))),IF($M139=Lists!$H$3,IF($K139&lt;1,((($R139*(1-$E139)+$Q139*(1-$F139))/$K139)*((1+'Inputs &amp; Summary'!$D$7)^AT$29)),((INT(AT$29/$K139)-INT((AT$29-1)/$K139))*($R139*(1-$E139)+$Q139*(1-$F139))*((1+'Inputs &amp; Summary'!$D$7)^AT$29))),((_xlfn.WEIBULL.DIST(AT$29,$L139,$K139,FALSE)*($R139*(1-$E139)+$Q139*(1-$F139))*((1+'Inputs &amp; Summary'!$D$7)^AT$29))))))</f>
        <v>0</v>
      </c>
      <c r="AU139" s="114">
        <f>$D139*IF(AU$29&gt;'Inputs &amp; Summary'!$D$5,0,IF(AU$29&gt;VLOOKUP($G139,Lists!$J$17:$K$21,2),IF($M139=Lists!$H$3,IF($K139&lt;1,(($S139/$K139)*((1+'Inputs &amp; Summary'!$D$7)^AU$29)),((INT(AU$29/$K139)-INT((AU$29-1)/$K139))*$S139*((1+'Inputs &amp; Summary'!$D$7)^AU$29))),(_xlfn.WEIBULL.DIST(AU$29,$L139,$K139,FALSE)*$S139*((1+'Inputs &amp; Summary'!$D$7)^AU$29))),IF($M139=Lists!$H$3,IF($K139&lt;1,((($R139*(1-$E139)+$Q139*(1-$F139))/$K139)*((1+'Inputs &amp; Summary'!$D$7)^AU$29)),((INT(AU$29/$K139)-INT((AU$29-1)/$K139))*($R139*(1-$E139)+$Q139*(1-$F139))*((1+'Inputs &amp; Summary'!$D$7)^AU$29))),((_xlfn.WEIBULL.DIST(AU$29,$L139,$K139,FALSE)*($R139*(1-$E139)+$Q139*(1-$F139))*((1+'Inputs &amp; Summary'!$D$7)^AU$29))))))</f>
        <v>0</v>
      </c>
      <c r="AV139" s="114">
        <f>$D139*IF(AV$29&gt;'Inputs &amp; Summary'!$D$5,0,IF(AV$29&gt;VLOOKUP($G139,Lists!$J$17:$K$21,2),IF($M139=Lists!$H$3,IF($K139&lt;1,(($S139/$K139)*((1+'Inputs &amp; Summary'!$D$7)^AV$29)),((INT(AV$29/$K139)-INT((AV$29-1)/$K139))*$S139*((1+'Inputs &amp; Summary'!$D$7)^AV$29))),(_xlfn.WEIBULL.DIST(AV$29,$L139,$K139,FALSE)*$S139*((1+'Inputs &amp; Summary'!$D$7)^AV$29))),IF($M139=Lists!$H$3,IF($K139&lt;1,((($R139*(1-$E139)+$Q139*(1-$F139))/$K139)*((1+'Inputs &amp; Summary'!$D$7)^AV$29)),((INT(AV$29/$K139)-INT((AV$29-1)/$K139))*($R139*(1-$E139)+$Q139*(1-$F139))*((1+'Inputs &amp; Summary'!$D$7)^AV$29))),((_xlfn.WEIBULL.DIST(AV$29,$L139,$K139,FALSE)*($R139*(1-$E139)+$Q139*(1-$F139))*((1+'Inputs &amp; Summary'!$D$7)^AV$29))))))</f>
        <v>0</v>
      </c>
      <c r="AW139" s="114">
        <f>$D139*IF(AW$29&gt;'Inputs &amp; Summary'!$D$5,0,IF(AW$29&gt;VLOOKUP($G139,Lists!$J$17:$K$21,2),IF($M139=Lists!$H$3,IF($K139&lt;1,(($S139/$K139)*((1+'Inputs &amp; Summary'!$D$7)^AW$29)),((INT(AW$29/$K139)-INT((AW$29-1)/$K139))*$S139*((1+'Inputs &amp; Summary'!$D$7)^AW$29))),(_xlfn.WEIBULL.DIST(AW$29,$L139,$K139,FALSE)*$S139*((1+'Inputs &amp; Summary'!$D$7)^AW$29))),IF($M139=Lists!$H$3,IF($K139&lt;1,((($R139*(1-$E139)+$Q139*(1-$F139))/$K139)*((1+'Inputs &amp; Summary'!$D$7)^AW$29)),((INT(AW$29/$K139)-INT((AW$29-1)/$K139))*($R139*(1-$E139)+$Q139*(1-$F139))*((1+'Inputs &amp; Summary'!$D$7)^AW$29))),((_xlfn.WEIBULL.DIST(AW$29,$L139,$K139,FALSE)*($R139*(1-$E139)+$Q139*(1-$F139))*((1+'Inputs &amp; Summary'!$D$7)^AW$29))))))</f>
        <v>0</v>
      </c>
      <c r="AX139" s="114">
        <f>$D139*IF(AX$29&gt;'Inputs &amp; Summary'!$D$5,0,IF(AX$29&gt;VLOOKUP($G139,Lists!$J$17:$K$21,2),IF($M139=Lists!$H$3,IF($K139&lt;1,(($S139/$K139)*((1+'Inputs &amp; Summary'!$D$7)^AX$29)),((INT(AX$29/$K139)-INT((AX$29-1)/$K139))*$S139*((1+'Inputs &amp; Summary'!$D$7)^AX$29))),(_xlfn.WEIBULL.DIST(AX$29,$L139,$K139,FALSE)*$S139*((1+'Inputs &amp; Summary'!$D$7)^AX$29))),IF($M139=Lists!$H$3,IF($K139&lt;1,((($R139*(1-$E139)+$Q139*(1-$F139))/$K139)*((1+'Inputs &amp; Summary'!$D$7)^AX$29)),((INT(AX$29/$K139)-INT((AX$29-1)/$K139))*($R139*(1-$E139)+$Q139*(1-$F139))*((1+'Inputs &amp; Summary'!$D$7)^AX$29))),((_xlfn.WEIBULL.DIST(AX$29,$L139,$K139,FALSE)*($R139*(1-$E139)+$Q139*(1-$F139))*((1+'Inputs &amp; Summary'!$D$7)^AX$29))))))</f>
        <v>0</v>
      </c>
      <c r="AY139" s="114">
        <f>$D139*IF(AY$29&gt;'Inputs &amp; Summary'!$D$5,0,IF(AY$29&gt;VLOOKUP($G139,Lists!$J$17:$K$21,2),IF($M139=Lists!$H$3,IF($K139&lt;1,(($S139/$K139)*((1+'Inputs &amp; Summary'!$D$7)^AY$29)),((INT(AY$29/$K139)-INT((AY$29-1)/$K139))*$S139*((1+'Inputs &amp; Summary'!$D$7)^AY$29))),(_xlfn.WEIBULL.DIST(AY$29,$L139,$K139,FALSE)*$S139*((1+'Inputs &amp; Summary'!$D$7)^AY$29))),IF($M139=Lists!$H$3,IF($K139&lt;1,((($R139*(1-$E139)+$Q139*(1-$F139))/$K139)*((1+'Inputs &amp; Summary'!$D$7)^AY$29)),((INT(AY$29/$K139)-INT((AY$29-1)/$K139))*($R139*(1-$E139)+$Q139*(1-$F139))*((1+'Inputs &amp; Summary'!$D$7)^AY$29))),((_xlfn.WEIBULL.DIST(AY$29,$L139,$K139,FALSE)*($R139*(1-$E139)+$Q139*(1-$F139))*((1+'Inputs &amp; Summary'!$D$7)^AY$29))))))</f>
        <v>0</v>
      </c>
      <c r="AZ139" s="114">
        <f>$D139*IF(AZ$29&gt;'Inputs &amp; Summary'!$D$5,0,IF(AZ$29&gt;VLOOKUP($G139,Lists!$J$17:$K$21,2),IF($M139=Lists!$H$3,IF($K139&lt;1,(($S139/$K139)*((1+'Inputs &amp; Summary'!$D$7)^AZ$29)),((INT(AZ$29/$K139)-INT((AZ$29-1)/$K139))*$S139*((1+'Inputs &amp; Summary'!$D$7)^AZ$29))),(_xlfn.WEIBULL.DIST(AZ$29,$L139,$K139,FALSE)*$S139*((1+'Inputs &amp; Summary'!$D$7)^AZ$29))),IF($M139=Lists!$H$3,IF($K139&lt;1,((($R139*(1-$E139)+$Q139*(1-$F139))/$K139)*((1+'Inputs &amp; Summary'!$D$7)^AZ$29)),((INT(AZ$29/$K139)-INT((AZ$29-1)/$K139))*($R139*(1-$E139)+$Q139*(1-$F139))*((1+'Inputs &amp; Summary'!$D$7)^AZ$29))),((_xlfn.WEIBULL.DIST(AZ$29,$L139,$K139,FALSE)*($R139*(1-$E139)+$Q139*(1-$F139))*((1+'Inputs &amp; Summary'!$D$7)^AZ$29))))))</f>
        <v>0</v>
      </c>
      <c r="BA139" s="114">
        <f>$D139*IF(BA$29&gt;'Inputs &amp; Summary'!$D$5,0,IF(BA$29&gt;VLOOKUP($G139,Lists!$J$17:$K$21,2),IF($M139=Lists!$H$3,IF($K139&lt;1,(($S139/$K139)*((1+'Inputs &amp; Summary'!$D$7)^BA$29)),((INT(BA$29/$K139)-INT((BA$29-1)/$K139))*$S139*((1+'Inputs &amp; Summary'!$D$7)^BA$29))),(_xlfn.WEIBULL.DIST(BA$29,$L139,$K139,FALSE)*$S139*((1+'Inputs &amp; Summary'!$D$7)^BA$29))),IF($M139=Lists!$H$3,IF($K139&lt;1,((($R139*(1-$E139)+$Q139*(1-$F139))/$K139)*((1+'Inputs &amp; Summary'!$D$7)^BA$29)),((INT(BA$29/$K139)-INT((BA$29-1)/$K139))*($R139*(1-$E139)+$Q139*(1-$F139))*((1+'Inputs &amp; Summary'!$D$7)^BA$29))),((_xlfn.WEIBULL.DIST(BA$29,$L139,$K139,FALSE)*($R139*(1-$E139)+$Q139*(1-$F139))*((1+'Inputs &amp; Summary'!$D$7)^BA$29))))))</f>
        <v>0</v>
      </c>
      <c r="BB139" s="114">
        <f>$D139*IF(BB$29&gt;'Inputs &amp; Summary'!$D$5,0,IF(BB$29&gt;VLOOKUP($G139,Lists!$J$17:$K$21,2),IF($M139=Lists!$H$3,IF($K139&lt;1,(($S139/$K139)*((1+'Inputs &amp; Summary'!$D$7)^BB$29)),((INT(BB$29/$K139)-INT((BB$29-1)/$K139))*$S139*((1+'Inputs &amp; Summary'!$D$7)^BB$29))),(_xlfn.WEIBULL.DIST(BB$29,$L139,$K139,FALSE)*$S139*((1+'Inputs &amp; Summary'!$D$7)^BB$29))),IF($M139=Lists!$H$3,IF($K139&lt;1,((($R139*(1-$E139)+$Q139*(1-$F139))/$K139)*((1+'Inputs &amp; Summary'!$D$7)^BB$29)),((INT(BB$29/$K139)-INT((BB$29-1)/$K139))*($R139*(1-$E139)+$Q139*(1-$F139))*((1+'Inputs &amp; Summary'!$D$7)^BB$29))),((_xlfn.WEIBULL.DIST(BB$29,$L139,$K139,FALSE)*($R139*(1-$E139)+$Q139*(1-$F139))*((1+'Inputs &amp; Summary'!$D$7)^BB$29))))))</f>
        <v>0</v>
      </c>
      <c r="BC139" s="114">
        <f>$D139*IF(BC$29&gt;'Inputs &amp; Summary'!$D$5,0,IF(BC$29&gt;VLOOKUP($G139,Lists!$J$17:$K$21,2),IF($M139=Lists!$H$3,IF($K139&lt;1,(($S139/$K139)*((1+'Inputs &amp; Summary'!$D$7)^BC$29)),((INT(BC$29/$K139)-INT((BC$29-1)/$K139))*$S139*((1+'Inputs &amp; Summary'!$D$7)^BC$29))),(_xlfn.WEIBULL.DIST(BC$29,$L139,$K139,FALSE)*$S139*((1+'Inputs &amp; Summary'!$D$7)^BC$29))),IF($M139=Lists!$H$3,IF($K139&lt;1,((($R139*(1-$E139)+$Q139*(1-$F139))/$K139)*((1+'Inputs &amp; Summary'!$D$7)^BC$29)),((INT(BC$29/$K139)-INT((BC$29-1)/$K139))*($R139*(1-$E139)+$Q139*(1-$F139))*((1+'Inputs &amp; Summary'!$D$7)^BC$29))),((_xlfn.WEIBULL.DIST(BC$29,$L139,$K139,FALSE)*($R139*(1-$E139)+$Q139*(1-$F139))*((1+'Inputs &amp; Summary'!$D$7)^BC$29))))))</f>
        <v>0</v>
      </c>
      <c r="BD139" s="114">
        <f>$D139*IF(BD$29&gt;'Inputs &amp; Summary'!$D$5,0,IF(BD$29&gt;VLOOKUP($G139,Lists!$J$17:$K$21,2),IF($M139=Lists!$H$3,IF($K139&lt;1,(($S139/$K139)*((1+'Inputs &amp; Summary'!$D$7)^BD$29)),((INT(BD$29/$K139)-INT((BD$29-1)/$K139))*$S139*((1+'Inputs &amp; Summary'!$D$7)^BD$29))),(_xlfn.WEIBULL.DIST(BD$29,$L139,$K139,FALSE)*$S139*((1+'Inputs &amp; Summary'!$D$7)^BD$29))),IF($M139=Lists!$H$3,IF($K139&lt;1,((($R139*(1-$E139)+$Q139*(1-$F139))/$K139)*((1+'Inputs &amp; Summary'!$D$7)^BD$29)),((INT(BD$29/$K139)-INT((BD$29-1)/$K139))*($R139*(1-$E139)+$Q139*(1-$F139))*((1+'Inputs &amp; Summary'!$D$7)^BD$29))),((_xlfn.WEIBULL.DIST(BD$29,$L139,$K139,FALSE)*($R139*(1-$E139)+$Q139*(1-$F139))*((1+'Inputs &amp; Summary'!$D$7)^BD$29))))))</f>
        <v>0</v>
      </c>
      <c r="BE139" s="114">
        <f>$D139*IF(BE$29&gt;'Inputs &amp; Summary'!$D$5,0,IF(BE$29&gt;VLOOKUP($G139,Lists!$J$17:$K$21,2),IF($M139=Lists!$H$3,IF($K139&lt;1,(($S139/$K139)*((1+'Inputs &amp; Summary'!$D$7)^BE$29)),((INT(BE$29/$K139)-INT((BE$29-1)/$K139))*$S139*((1+'Inputs &amp; Summary'!$D$7)^BE$29))),(_xlfn.WEIBULL.DIST(BE$29,$L139,$K139,FALSE)*$S139*((1+'Inputs &amp; Summary'!$D$7)^BE$29))),IF($M139=Lists!$H$3,IF($K139&lt;1,((($R139*(1-$E139)+$Q139*(1-$F139))/$K139)*((1+'Inputs &amp; Summary'!$D$7)^BE$29)),((INT(BE$29/$K139)-INT((BE$29-1)/$K139))*($R139*(1-$E139)+$Q139*(1-$F139))*((1+'Inputs &amp; Summary'!$D$7)^BE$29))),((_xlfn.WEIBULL.DIST(BE$29,$L139,$K139,FALSE)*($R139*(1-$E139)+$Q139*(1-$F139))*((1+'Inputs &amp; Summary'!$D$7)^BE$29))))))</f>
        <v>0</v>
      </c>
      <c r="BF139" s="114">
        <f>$D139*IF(BF$29&gt;'Inputs &amp; Summary'!$D$5,0,IF(BF$29&gt;VLOOKUP($G139,Lists!$J$17:$K$21,2),IF($M139=Lists!$H$3,IF($K139&lt;1,(($S139/$K139)*((1+'Inputs &amp; Summary'!$D$7)^BF$29)),((INT(BF$29/$K139)-INT((BF$29-1)/$K139))*$S139*((1+'Inputs &amp; Summary'!$D$7)^BF$29))),(_xlfn.WEIBULL.DIST(BF$29,$L139,$K139,FALSE)*$S139*((1+'Inputs &amp; Summary'!$D$7)^BF$29))),IF($M139=Lists!$H$3,IF($K139&lt;1,((($R139*(1-$E139)+$Q139*(1-$F139))/$K139)*((1+'Inputs &amp; Summary'!$D$7)^BF$29)),((INT(BF$29/$K139)-INT((BF$29-1)/$K139))*($R139*(1-$E139)+$Q139*(1-$F139))*((1+'Inputs &amp; Summary'!$D$7)^BF$29))),((_xlfn.WEIBULL.DIST(BF$29,$L139,$K139,FALSE)*($R139*(1-$E139)+$Q139*(1-$F139))*((1+'Inputs &amp; Summary'!$D$7)^BF$29))))))</f>
        <v>0</v>
      </c>
      <c r="BG139" s="114">
        <f>$D139*IF(BG$29&gt;'Inputs &amp; Summary'!$D$5,0,IF(BG$29&gt;VLOOKUP($G139,Lists!$J$17:$K$21,2),IF($M139=Lists!$H$3,IF($K139&lt;1,(($S139/$K139)*((1+'Inputs &amp; Summary'!$D$7)^BG$29)),((INT(BG$29/$K139)-INT((BG$29-1)/$K139))*$S139*((1+'Inputs &amp; Summary'!$D$7)^BG$29))),(_xlfn.WEIBULL.DIST(BG$29,$L139,$K139,FALSE)*$S139*((1+'Inputs &amp; Summary'!$D$7)^BG$29))),IF($M139=Lists!$H$3,IF($K139&lt;1,((($R139*(1-$E139)+$Q139*(1-$F139))/$K139)*((1+'Inputs &amp; Summary'!$D$7)^BG$29)),((INT(BG$29/$K139)-INT((BG$29-1)/$K139))*($R139*(1-$E139)+$Q139*(1-$F139))*((1+'Inputs &amp; Summary'!$D$7)^BG$29))),((_xlfn.WEIBULL.DIST(BG$29,$L139,$K139,FALSE)*($R139*(1-$E139)+$Q139*(1-$F139))*((1+'Inputs &amp; Summary'!$D$7)^BG$29))))))</f>
        <v>0</v>
      </c>
      <c r="BH139" s="114">
        <f>$D139*IF(BH$29&gt;'Inputs &amp; Summary'!$D$5,0,IF(BH$29&gt;VLOOKUP($G139,Lists!$J$17:$K$21,2),IF($M139=Lists!$H$3,IF($K139&lt;1,(($S139/$K139)*((1+'Inputs &amp; Summary'!$D$7)^BH$29)),((INT(BH$29/$K139)-INT((BH$29-1)/$K139))*$S139*((1+'Inputs &amp; Summary'!$D$7)^BH$29))),(_xlfn.WEIBULL.DIST(BH$29,$L139,$K139,FALSE)*$S139*((1+'Inputs &amp; Summary'!$D$7)^BH$29))),IF($M139=Lists!$H$3,IF($K139&lt;1,((($R139*(1-$E139)+$Q139*(1-$F139))/$K139)*((1+'Inputs &amp; Summary'!$D$7)^BH$29)),((INT(BH$29/$K139)-INT((BH$29-1)/$K139))*($R139*(1-$E139)+$Q139*(1-$F139))*((1+'Inputs &amp; Summary'!$D$7)^BH$29))),((_xlfn.WEIBULL.DIST(BH$29,$L139,$K139,FALSE)*($R139*(1-$E139)+$Q139*(1-$F139))*((1+'Inputs &amp; Summary'!$D$7)^BH$29))))))</f>
        <v>0</v>
      </c>
      <c r="BI139" s="114">
        <f>$D139*IF(BI$29&gt;'Inputs &amp; Summary'!$D$5,0,IF(BI$29&gt;VLOOKUP($G139,Lists!$J$17:$K$21,2),IF($M139=Lists!$H$3,IF($K139&lt;1,(($S139/$K139)*((1+'Inputs &amp; Summary'!$D$7)^BI$29)),((INT(BI$29/$K139)-INT((BI$29-1)/$K139))*$S139*((1+'Inputs &amp; Summary'!$D$7)^BI$29))),(_xlfn.WEIBULL.DIST(BI$29,$L139,$K139,FALSE)*$S139*((1+'Inputs &amp; Summary'!$D$7)^BI$29))),IF($M139=Lists!$H$3,IF($K139&lt;1,((($R139*(1-$E139)+$Q139*(1-$F139))/$K139)*((1+'Inputs &amp; Summary'!$D$7)^BI$29)),((INT(BI$29/$K139)-INT((BI$29-1)/$K139))*($R139*(1-$E139)+$Q139*(1-$F139))*((1+'Inputs &amp; Summary'!$D$7)^BI$29))),((_xlfn.WEIBULL.DIST(BI$29,$L139,$K139,FALSE)*($R139*(1-$E139)+$Q139*(1-$F139))*((1+'Inputs &amp; Summary'!$D$7)^BI$29))))))</f>
        <v>0</v>
      </c>
      <c r="BJ139" s="114">
        <f>$D139*IF(BJ$29&gt;'Inputs &amp; Summary'!$D$5,0,IF(BJ$29&gt;VLOOKUP($G139,Lists!$J$17:$K$21,2),IF($M139=Lists!$H$3,IF($K139&lt;1,(($S139/$K139)*((1+'Inputs &amp; Summary'!$D$7)^BJ$29)),((INT(BJ$29/$K139)-INT((BJ$29-1)/$K139))*$S139*((1+'Inputs &amp; Summary'!$D$7)^BJ$29))),(_xlfn.WEIBULL.DIST(BJ$29,$L139,$K139,FALSE)*$S139*((1+'Inputs &amp; Summary'!$D$7)^BJ$29))),IF($M139=Lists!$H$3,IF($K139&lt;1,((($R139*(1-$E139)+$Q139*(1-$F139))/$K139)*((1+'Inputs &amp; Summary'!$D$7)^BJ$29)),((INT(BJ$29/$K139)-INT((BJ$29-1)/$K139))*($R139*(1-$E139)+$Q139*(1-$F139))*((1+'Inputs &amp; Summary'!$D$7)^BJ$29))),((_xlfn.WEIBULL.DIST(BJ$29,$L139,$K139,FALSE)*($R139*(1-$E139)+$Q139*(1-$F139))*((1+'Inputs &amp; Summary'!$D$7)^BJ$29))))))</f>
        <v>0</v>
      </c>
      <c r="BK139" s="114">
        <f>$D139*IF(BK$29&gt;'Inputs &amp; Summary'!$D$5,0,IF(BK$29&gt;VLOOKUP($G139,Lists!$J$17:$K$21,2),IF($M139=Lists!$H$3,IF($K139&lt;1,(($S139/$K139)*((1+'Inputs &amp; Summary'!$D$7)^BK$29)),((INT(BK$29/$K139)-INT((BK$29-1)/$K139))*$S139*((1+'Inputs &amp; Summary'!$D$7)^BK$29))),(_xlfn.WEIBULL.DIST(BK$29,$L139,$K139,FALSE)*$S139*((1+'Inputs &amp; Summary'!$D$7)^BK$29))),IF($M139=Lists!$H$3,IF($K139&lt;1,((($R139*(1-$E139)+$Q139*(1-$F139))/$K139)*((1+'Inputs &amp; Summary'!$D$7)^BK$29)),((INT(BK$29/$K139)-INT((BK$29-1)/$K139))*($R139*(1-$E139)+$Q139*(1-$F139))*((1+'Inputs &amp; Summary'!$D$7)^BK$29))),((_xlfn.WEIBULL.DIST(BK$29,$L139,$K139,FALSE)*($R139*(1-$E139)+$Q139*(1-$F139))*((1+'Inputs &amp; Summary'!$D$7)^BK$29))))))</f>
        <v>0</v>
      </c>
      <c r="BL139" s="114">
        <f>$D139*IF(BL$29&gt;'Inputs &amp; Summary'!$D$5,0,IF(BL$29&gt;VLOOKUP($G139,Lists!$J$17:$K$21,2),IF($M139=Lists!$H$3,IF($K139&lt;1,(($S139/$K139)*((1+'Inputs &amp; Summary'!$D$7)^BL$29)),((INT(BL$29/$K139)-INT((BL$29-1)/$K139))*$S139*((1+'Inputs &amp; Summary'!$D$7)^BL$29))),(_xlfn.WEIBULL.DIST(BL$29,$L139,$K139,FALSE)*$S139*((1+'Inputs &amp; Summary'!$D$7)^BL$29))),IF($M139=Lists!$H$3,IF($K139&lt;1,((($R139*(1-$E139)+$Q139*(1-$F139))/$K139)*((1+'Inputs &amp; Summary'!$D$7)^BL$29)),((INT(BL$29/$K139)-INT((BL$29-1)/$K139))*($R139*(1-$E139)+$Q139*(1-$F139))*((1+'Inputs &amp; Summary'!$D$7)^BL$29))),((_xlfn.WEIBULL.DIST(BL$29,$L139,$K139,FALSE)*($R139*(1-$E139)+$Q139*(1-$F139))*((1+'Inputs &amp; Summary'!$D$7)^BL$29))))))</f>
        <v>0</v>
      </c>
    </row>
    <row r="140" spans="1:64" x14ac:dyDescent="0.3">
      <c r="A140" s="79" t="s">
        <v>204</v>
      </c>
      <c r="B140" s="33" t="s">
        <v>152</v>
      </c>
      <c r="C140" s="33" t="s">
        <v>187</v>
      </c>
      <c r="D140" s="68">
        <v>0</v>
      </c>
      <c r="E140" s="68">
        <v>0</v>
      </c>
      <c r="F140" s="68">
        <v>0</v>
      </c>
      <c r="G140" s="213" t="s">
        <v>433</v>
      </c>
      <c r="H140" s="34" t="s">
        <v>26</v>
      </c>
      <c r="I140" s="34" t="s">
        <v>97</v>
      </c>
      <c r="J140" s="33">
        <f>VLOOKUP(I140,'Labor Rates'!$A$1:$B$16,2)</f>
        <v>33.25</v>
      </c>
      <c r="K140" s="35">
        <v>20</v>
      </c>
      <c r="L140" s="35">
        <v>3</v>
      </c>
      <c r="M140" s="36" t="s">
        <v>263</v>
      </c>
      <c r="N140" s="84">
        <f>'Inputs &amp; Summary'!$D$30</f>
        <v>1</v>
      </c>
      <c r="O140" s="35">
        <v>1</v>
      </c>
      <c r="P140" s="5">
        <v>0</v>
      </c>
      <c r="Q140" s="73">
        <f t="shared" si="21"/>
        <v>33.25</v>
      </c>
      <c r="R140" s="73">
        <f t="shared" si="22"/>
        <v>0</v>
      </c>
      <c r="S140" s="74">
        <f t="shared" si="23"/>
        <v>0</v>
      </c>
      <c r="T140" s="88"/>
      <c r="U140" s="80"/>
      <c r="V140" s="87">
        <f t="shared" si="24"/>
        <v>0</v>
      </c>
      <c r="W140" s="87">
        <f>NPV('Inputs &amp; Summary'!$D$6,Y140:BL140)</f>
        <v>0</v>
      </c>
      <c r="X140" s="90">
        <f t="shared" si="25"/>
        <v>0</v>
      </c>
      <c r="Y140" s="114">
        <f>$D140*IF(Y$29&gt;'Inputs &amp; Summary'!$D$5,0,IF(Y$29&gt;VLOOKUP($G140,Lists!$J$17:$K$21,2),IF($M140=Lists!$H$3,IF($K140&lt;1,(($S140/$K140)*((1+'Inputs &amp; Summary'!$D$7)^Y$29)),((INT(Y$29/$K140)-INT((Y$29-1)/$K140))*$S140*((1+'Inputs &amp; Summary'!$D$7)^Y$29))),(_xlfn.WEIBULL.DIST(Y$29,$L140,$K140,FALSE)*$S140*((1+'Inputs &amp; Summary'!$D$7)^Y$29))),IF($M140=Lists!$H$3,IF($K140&lt;1,((($R140*(1-$E140)+$Q140*(1-$F140))/$K140)*((1+'Inputs &amp; Summary'!$D$7)^Y$29)),((INT(Y$29/$K140)-INT((Y$29-1)/$K140))*($R140*(1-$E140)+$Q140*(1-$F140))*((1+'Inputs &amp; Summary'!$D$7)^Y$29))),((_xlfn.WEIBULL.DIST(Y$29,$L140,$K140,FALSE)*($R140*(1-$E140)+$Q140*(1-$F140))*((1+'Inputs &amp; Summary'!$D$7)^Y$29))))))</f>
        <v>0</v>
      </c>
      <c r="Z140" s="114">
        <f>$D140*IF(Z$29&gt;'Inputs &amp; Summary'!$D$5,0,IF(Z$29&gt;VLOOKUP($G140,Lists!$J$17:$K$21,2),IF($M140=Lists!$H$3,IF($K140&lt;1,(($S140/$K140)*((1+'Inputs &amp; Summary'!$D$7)^Z$29)),((INT(Z$29/$K140)-INT((Z$29-1)/$K140))*$S140*((1+'Inputs &amp; Summary'!$D$7)^Z$29))),(_xlfn.WEIBULL.DIST(Z$29,$L140,$K140,FALSE)*$S140*((1+'Inputs &amp; Summary'!$D$7)^Z$29))),IF($M140=Lists!$H$3,IF($K140&lt;1,((($R140*(1-$E140)+$Q140*(1-$F140))/$K140)*((1+'Inputs &amp; Summary'!$D$7)^Z$29)),((INT(Z$29/$K140)-INT((Z$29-1)/$K140))*($R140*(1-$E140)+$Q140*(1-$F140))*((1+'Inputs &amp; Summary'!$D$7)^Z$29))),((_xlfn.WEIBULL.DIST(Z$29,$L140,$K140,FALSE)*($R140*(1-$E140)+$Q140*(1-$F140))*((1+'Inputs &amp; Summary'!$D$7)^Z$29))))))</f>
        <v>0</v>
      </c>
      <c r="AA140" s="114">
        <f>$D140*IF(AA$29&gt;'Inputs &amp; Summary'!$D$5,0,IF(AA$29&gt;VLOOKUP($G140,Lists!$J$17:$K$21,2),IF($M140=Lists!$H$3,IF($K140&lt;1,(($S140/$K140)*((1+'Inputs &amp; Summary'!$D$7)^AA$29)),((INT(AA$29/$K140)-INT((AA$29-1)/$K140))*$S140*((1+'Inputs &amp; Summary'!$D$7)^AA$29))),(_xlfn.WEIBULL.DIST(AA$29,$L140,$K140,FALSE)*$S140*((1+'Inputs &amp; Summary'!$D$7)^AA$29))),IF($M140=Lists!$H$3,IF($K140&lt;1,((($R140*(1-$E140)+$Q140*(1-$F140))/$K140)*((1+'Inputs &amp; Summary'!$D$7)^AA$29)),((INT(AA$29/$K140)-INT((AA$29-1)/$K140))*($R140*(1-$E140)+$Q140*(1-$F140))*((1+'Inputs &amp; Summary'!$D$7)^AA$29))),((_xlfn.WEIBULL.DIST(AA$29,$L140,$K140,FALSE)*($R140*(1-$E140)+$Q140*(1-$F140))*((1+'Inputs &amp; Summary'!$D$7)^AA$29))))))</f>
        <v>0</v>
      </c>
      <c r="AB140" s="114">
        <f>$D140*IF(AB$29&gt;'Inputs &amp; Summary'!$D$5,0,IF(AB$29&gt;VLOOKUP($G140,Lists!$J$17:$K$21,2),IF($M140=Lists!$H$3,IF($K140&lt;1,(($S140/$K140)*((1+'Inputs &amp; Summary'!$D$7)^AB$29)),((INT(AB$29/$K140)-INT((AB$29-1)/$K140))*$S140*((1+'Inputs &amp; Summary'!$D$7)^AB$29))),(_xlfn.WEIBULL.DIST(AB$29,$L140,$K140,FALSE)*$S140*((1+'Inputs &amp; Summary'!$D$7)^AB$29))),IF($M140=Lists!$H$3,IF($K140&lt;1,((($R140*(1-$E140)+$Q140*(1-$F140))/$K140)*((1+'Inputs &amp; Summary'!$D$7)^AB$29)),((INT(AB$29/$K140)-INT((AB$29-1)/$K140))*($R140*(1-$E140)+$Q140*(1-$F140))*((1+'Inputs &amp; Summary'!$D$7)^AB$29))),((_xlfn.WEIBULL.DIST(AB$29,$L140,$K140,FALSE)*($R140*(1-$E140)+$Q140*(1-$F140))*((1+'Inputs &amp; Summary'!$D$7)^AB$29))))))</f>
        <v>0</v>
      </c>
      <c r="AC140" s="114">
        <f>$D140*IF(AC$29&gt;'Inputs &amp; Summary'!$D$5,0,IF(AC$29&gt;VLOOKUP($G140,Lists!$J$17:$K$21,2),IF($M140=Lists!$H$3,IF($K140&lt;1,(($S140/$K140)*((1+'Inputs &amp; Summary'!$D$7)^AC$29)),((INT(AC$29/$K140)-INT((AC$29-1)/$K140))*$S140*((1+'Inputs &amp; Summary'!$D$7)^AC$29))),(_xlfn.WEIBULL.DIST(AC$29,$L140,$K140,FALSE)*$S140*((1+'Inputs &amp; Summary'!$D$7)^AC$29))),IF($M140=Lists!$H$3,IF($K140&lt;1,((($R140*(1-$E140)+$Q140*(1-$F140))/$K140)*((1+'Inputs &amp; Summary'!$D$7)^AC$29)),((INT(AC$29/$K140)-INT((AC$29-1)/$K140))*($R140*(1-$E140)+$Q140*(1-$F140))*((1+'Inputs &amp; Summary'!$D$7)^AC$29))),((_xlfn.WEIBULL.DIST(AC$29,$L140,$K140,FALSE)*($R140*(1-$E140)+$Q140*(1-$F140))*((1+'Inputs &amp; Summary'!$D$7)^AC$29))))))</f>
        <v>0</v>
      </c>
      <c r="AD140" s="114">
        <f>$D140*IF(AD$29&gt;'Inputs &amp; Summary'!$D$5,0,IF(AD$29&gt;VLOOKUP($G140,Lists!$J$17:$K$21,2),IF($M140=Lists!$H$3,IF($K140&lt;1,(($S140/$K140)*((1+'Inputs &amp; Summary'!$D$7)^AD$29)),((INT(AD$29/$K140)-INT((AD$29-1)/$K140))*$S140*((1+'Inputs &amp; Summary'!$D$7)^AD$29))),(_xlfn.WEIBULL.DIST(AD$29,$L140,$K140,FALSE)*$S140*((1+'Inputs &amp; Summary'!$D$7)^AD$29))),IF($M140=Lists!$H$3,IF($K140&lt;1,((($R140*(1-$E140)+$Q140*(1-$F140))/$K140)*((1+'Inputs &amp; Summary'!$D$7)^AD$29)),((INT(AD$29/$K140)-INT((AD$29-1)/$K140))*($R140*(1-$E140)+$Q140*(1-$F140))*((1+'Inputs &amp; Summary'!$D$7)^AD$29))),((_xlfn.WEIBULL.DIST(AD$29,$L140,$K140,FALSE)*($R140*(1-$E140)+$Q140*(1-$F140))*((1+'Inputs &amp; Summary'!$D$7)^AD$29))))))</f>
        <v>0</v>
      </c>
      <c r="AE140" s="114">
        <f>$D140*IF(AE$29&gt;'Inputs &amp; Summary'!$D$5,0,IF(AE$29&gt;VLOOKUP($G140,Lists!$J$17:$K$21,2),IF($M140=Lists!$H$3,IF($K140&lt;1,(($S140/$K140)*((1+'Inputs &amp; Summary'!$D$7)^AE$29)),((INT(AE$29/$K140)-INT((AE$29-1)/$K140))*$S140*((1+'Inputs &amp; Summary'!$D$7)^AE$29))),(_xlfn.WEIBULL.DIST(AE$29,$L140,$K140,FALSE)*$S140*((1+'Inputs &amp; Summary'!$D$7)^AE$29))),IF($M140=Lists!$H$3,IF($K140&lt;1,((($R140*(1-$E140)+$Q140*(1-$F140))/$K140)*((1+'Inputs &amp; Summary'!$D$7)^AE$29)),((INT(AE$29/$K140)-INT((AE$29-1)/$K140))*($R140*(1-$E140)+$Q140*(1-$F140))*((1+'Inputs &amp; Summary'!$D$7)^AE$29))),((_xlfn.WEIBULL.DIST(AE$29,$L140,$K140,FALSE)*($R140*(1-$E140)+$Q140*(1-$F140))*((1+'Inputs &amp; Summary'!$D$7)^AE$29))))))</f>
        <v>0</v>
      </c>
      <c r="AF140" s="114">
        <f>$D140*IF(AF$29&gt;'Inputs &amp; Summary'!$D$5,0,IF(AF$29&gt;VLOOKUP($G140,Lists!$J$17:$K$21,2),IF($M140=Lists!$H$3,IF($K140&lt;1,(($S140/$K140)*((1+'Inputs &amp; Summary'!$D$7)^AF$29)),((INT(AF$29/$K140)-INT((AF$29-1)/$K140))*$S140*((1+'Inputs &amp; Summary'!$D$7)^AF$29))),(_xlfn.WEIBULL.DIST(AF$29,$L140,$K140,FALSE)*$S140*((1+'Inputs &amp; Summary'!$D$7)^AF$29))),IF($M140=Lists!$H$3,IF($K140&lt;1,((($R140*(1-$E140)+$Q140*(1-$F140))/$K140)*((1+'Inputs &amp; Summary'!$D$7)^AF$29)),((INT(AF$29/$K140)-INT((AF$29-1)/$K140))*($R140*(1-$E140)+$Q140*(1-$F140))*((1+'Inputs &amp; Summary'!$D$7)^AF$29))),((_xlfn.WEIBULL.DIST(AF$29,$L140,$K140,FALSE)*($R140*(1-$E140)+$Q140*(1-$F140))*((1+'Inputs &amp; Summary'!$D$7)^AF$29))))))</f>
        <v>0</v>
      </c>
      <c r="AG140" s="114">
        <f>$D140*IF(AG$29&gt;'Inputs &amp; Summary'!$D$5,0,IF(AG$29&gt;VLOOKUP($G140,Lists!$J$17:$K$21,2),IF($M140=Lists!$H$3,IF($K140&lt;1,(($S140/$K140)*((1+'Inputs &amp; Summary'!$D$7)^AG$29)),((INT(AG$29/$K140)-INT((AG$29-1)/$K140))*$S140*((1+'Inputs &amp; Summary'!$D$7)^AG$29))),(_xlfn.WEIBULL.DIST(AG$29,$L140,$K140,FALSE)*$S140*((1+'Inputs &amp; Summary'!$D$7)^AG$29))),IF($M140=Lists!$H$3,IF($K140&lt;1,((($R140*(1-$E140)+$Q140*(1-$F140))/$K140)*((1+'Inputs &amp; Summary'!$D$7)^AG$29)),((INT(AG$29/$K140)-INT((AG$29-1)/$K140))*($R140*(1-$E140)+$Q140*(1-$F140))*((1+'Inputs &amp; Summary'!$D$7)^AG$29))),((_xlfn.WEIBULL.DIST(AG$29,$L140,$K140,FALSE)*($R140*(1-$E140)+$Q140*(1-$F140))*((1+'Inputs &amp; Summary'!$D$7)^AG$29))))))</f>
        <v>0</v>
      </c>
      <c r="AH140" s="114">
        <f>$D140*IF(AH$29&gt;'Inputs &amp; Summary'!$D$5,0,IF(AH$29&gt;VLOOKUP($G140,Lists!$J$17:$K$21,2),IF($M140=Lists!$H$3,IF($K140&lt;1,(($S140/$K140)*((1+'Inputs &amp; Summary'!$D$7)^AH$29)),((INT(AH$29/$K140)-INT((AH$29-1)/$K140))*$S140*((1+'Inputs &amp; Summary'!$D$7)^AH$29))),(_xlfn.WEIBULL.DIST(AH$29,$L140,$K140,FALSE)*$S140*((1+'Inputs &amp; Summary'!$D$7)^AH$29))),IF($M140=Lists!$H$3,IF($K140&lt;1,((($R140*(1-$E140)+$Q140*(1-$F140))/$K140)*((1+'Inputs &amp; Summary'!$D$7)^AH$29)),((INT(AH$29/$K140)-INT((AH$29-1)/$K140))*($R140*(1-$E140)+$Q140*(1-$F140))*((1+'Inputs &amp; Summary'!$D$7)^AH$29))),((_xlfn.WEIBULL.DIST(AH$29,$L140,$K140,FALSE)*($R140*(1-$E140)+$Q140*(1-$F140))*((1+'Inputs &amp; Summary'!$D$7)^AH$29))))))</f>
        <v>0</v>
      </c>
      <c r="AI140" s="114">
        <f>$D140*IF(AI$29&gt;'Inputs &amp; Summary'!$D$5,0,IF(AI$29&gt;VLOOKUP($G140,Lists!$J$17:$K$21,2),IF($M140=Lists!$H$3,IF($K140&lt;1,(($S140/$K140)*((1+'Inputs &amp; Summary'!$D$7)^AI$29)),((INT(AI$29/$K140)-INT((AI$29-1)/$K140))*$S140*((1+'Inputs &amp; Summary'!$D$7)^AI$29))),(_xlfn.WEIBULL.DIST(AI$29,$L140,$K140,FALSE)*$S140*((1+'Inputs &amp; Summary'!$D$7)^AI$29))),IF($M140=Lists!$H$3,IF($K140&lt;1,((($R140*(1-$E140)+$Q140*(1-$F140))/$K140)*((1+'Inputs &amp; Summary'!$D$7)^AI$29)),((INT(AI$29/$K140)-INT((AI$29-1)/$K140))*($R140*(1-$E140)+$Q140*(1-$F140))*((1+'Inputs &amp; Summary'!$D$7)^AI$29))),((_xlfn.WEIBULL.DIST(AI$29,$L140,$K140,FALSE)*($R140*(1-$E140)+$Q140*(1-$F140))*((1+'Inputs &amp; Summary'!$D$7)^AI$29))))))</f>
        <v>0</v>
      </c>
      <c r="AJ140" s="114">
        <f>$D140*IF(AJ$29&gt;'Inputs &amp; Summary'!$D$5,0,IF(AJ$29&gt;VLOOKUP($G140,Lists!$J$17:$K$21,2),IF($M140=Lists!$H$3,IF($K140&lt;1,(($S140/$K140)*((1+'Inputs &amp; Summary'!$D$7)^AJ$29)),((INT(AJ$29/$K140)-INT((AJ$29-1)/$K140))*$S140*((1+'Inputs &amp; Summary'!$D$7)^AJ$29))),(_xlfn.WEIBULL.DIST(AJ$29,$L140,$K140,FALSE)*$S140*((1+'Inputs &amp; Summary'!$D$7)^AJ$29))),IF($M140=Lists!$H$3,IF($K140&lt;1,((($R140*(1-$E140)+$Q140*(1-$F140))/$K140)*((1+'Inputs &amp; Summary'!$D$7)^AJ$29)),((INT(AJ$29/$K140)-INT((AJ$29-1)/$K140))*($R140*(1-$E140)+$Q140*(1-$F140))*((1+'Inputs &amp; Summary'!$D$7)^AJ$29))),((_xlfn.WEIBULL.DIST(AJ$29,$L140,$K140,FALSE)*($R140*(1-$E140)+$Q140*(1-$F140))*((1+'Inputs &amp; Summary'!$D$7)^AJ$29))))))</f>
        <v>0</v>
      </c>
      <c r="AK140" s="114">
        <f>$D140*IF(AK$29&gt;'Inputs &amp; Summary'!$D$5,0,IF(AK$29&gt;VLOOKUP($G140,Lists!$J$17:$K$21,2),IF($M140=Lists!$H$3,IF($K140&lt;1,(($S140/$K140)*((1+'Inputs &amp; Summary'!$D$7)^AK$29)),((INT(AK$29/$K140)-INT((AK$29-1)/$K140))*$S140*((1+'Inputs &amp; Summary'!$D$7)^AK$29))),(_xlfn.WEIBULL.DIST(AK$29,$L140,$K140,FALSE)*$S140*((1+'Inputs &amp; Summary'!$D$7)^AK$29))),IF($M140=Lists!$H$3,IF($K140&lt;1,((($R140*(1-$E140)+$Q140*(1-$F140))/$K140)*((1+'Inputs &amp; Summary'!$D$7)^AK$29)),((INT(AK$29/$K140)-INT((AK$29-1)/$K140))*($R140*(1-$E140)+$Q140*(1-$F140))*((1+'Inputs &amp; Summary'!$D$7)^AK$29))),((_xlfn.WEIBULL.DIST(AK$29,$L140,$K140,FALSE)*($R140*(1-$E140)+$Q140*(1-$F140))*((1+'Inputs &amp; Summary'!$D$7)^AK$29))))))</f>
        <v>0</v>
      </c>
      <c r="AL140" s="114">
        <f>$D140*IF(AL$29&gt;'Inputs &amp; Summary'!$D$5,0,IF(AL$29&gt;VLOOKUP($G140,Lists!$J$17:$K$21,2),IF($M140=Lists!$H$3,IF($K140&lt;1,(($S140/$K140)*((1+'Inputs &amp; Summary'!$D$7)^AL$29)),((INT(AL$29/$K140)-INT((AL$29-1)/$K140))*$S140*((1+'Inputs &amp; Summary'!$D$7)^AL$29))),(_xlfn.WEIBULL.DIST(AL$29,$L140,$K140,FALSE)*$S140*((1+'Inputs &amp; Summary'!$D$7)^AL$29))),IF($M140=Lists!$H$3,IF($K140&lt;1,((($R140*(1-$E140)+$Q140*(1-$F140))/$K140)*((1+'Inputs &amp; Summary'!$D$7)^AL$29)),((INT(AL$29/$K140)-INT((AL$29-1)/$K140))*($R140*(1-$E140)+$Q140*(1-$F140))*((1+'Inputs &amp; Summary'!$D$7)^AL$29))),((_xlfn.WEIBULL.DIST(AL$29,$L140,$K140,FALSE)*($R140*(1-$E140)+$Q140*(1-$F140))*((1+'Inputs &amp; Summary'!$D$7)^AL$29))))))</f>
        <v>0</v>
      </c>
      <c r="AM140" s="114">
        <f>$D140*IF(AM$29&gt;'Inputs &amp; Summary'!$D$5,0,IF(AM$29&gt;VLOOKUP($G140,Lists!$J$17:$K$21,2),IF($M140=Lists!$H$3,IF($K140&lt;1,(($S140/$K140)*((1+'Inputs &amp; Summary'!$D$7)^AM$29)),((INT(AM$29/$K140)-INT((AM$29-1)/$K140))*$S140*((1+'Inputs &amp; Summary'!$D$7)^AM$29))),(_xlfn.WEIBULL.DIST(AM$29,$L140,$K140,FALSE)*$S140*((1+'Inputs &amp; Summary'!$D$7)^AM$29))),IF($M140=Lists!$H$3,IF($K140&lt;1,((($R140*(1-$E140)+$Q140*(1-$F140))/$K140)*((1+'Inputs &amp; Summary'!$D$7)^AM$29)),((INT(AM$29/$K140)-INT((AM$29-1)/$K140))*($R140*(1-$E140)+$Q140*(1-$F140))*((1+'Inputs &amp; Summary'!$D$7)^AM$29))),((_xlfn.WEIBULL.DIST(AM$29,$L140,$K140,FALSE)*($R140*(1-$E140)+$Q140*(1-$F140))*((1+'Inputs &amp; Summary'!$D$7)^AM$29))))))</f>
        <v>0</v>
      </c>
      <c r="AN140" s="114">
        <f>$D140*IF(AN$29&gt;'Inputs &amp; Summary'!$D$5,0,IF(AN$29&gt;VLOOKUP($G140,Lists!$J$17:$K$21,2),IF($M140=Lists!$H$3,IF($K140&lt;1,(($S140/$K140)*((1+'Inputs &amp; Summary'!$D$7)^AN$29)),((INT(AN$29/$K140)-INT((AN$29-1)/$K140))*$S140*((1+'Inputs &amp; Summary'!$D$7)^AN$29))),(_xlfn.WEIBULL.DIST(AN$29,$L140,$K140,FALSE)*$S140*((1+'Inputs &amp; Summary'!$D$7)^AN$29))),IF($M140=Lists!$H$3,IF($K140&lt;1,((($R140*(1-$E140)+$Q140*(1-$F140))/$K140)*((1+'Inputs &amp; Summary'!$D$7)^AN$29)),((INT(AN$29/$K140)-INT((AN$29-1)/$K140))*($R140*(1-$E140)+$Q140*(1-$F140))*((1+'Inputs &amp; Summary'!$D$7)^AN$29))),((_xlfn.WEIBULL.DIST(AN$29,$L140,$K140,FALSE)*($R140*(1-$E140)+$Q140*(1-$F140))*((1+'Inputs &amp; Summary'!$D$7)^AN$29))))))</f>
        <v>0</v>
      </c>
      <c r="AO140" s="114">
        <f>$D140*IF(AO$29&gt;'Inputs &amp; Summary'!$D$5,0,IF(AO$29&gt;VLOOKUP($G140,Lists!$J$17:$K$21,2),IF($M140=Lists!$H$3,IF($K140&lt;1,(($S140/$K140)*((1+'Inputs &amp; Summary'!$D$7)^AO$29)),((INT(AO$29/$K140)-INT((AO$29-1)/$K140))*$S140*((1+'Inputs &amp; Summary'!$D$7)^AO$29))),(_xlfn.WEIBULL.DIST(AO$29,$L140,$K140,FALSE)*$S140*((1+'Inputs &amp; Summary'!$D$7)^AO$29))),IF($M140=Lists!$H$3,IF($K140&lt;1,((($R140*(1-$E140)+$Q140*(1-$F140))/$K140)*((1+'Inputs &amp; Summary'!$D$7)^AO$29)),((INT(AO$29/$K140)-INT((AO$29-1)/$K140))*($R140*(1-$E140)+$Q140*(1-$F140))*((1+'Inputs &amp; Summary'!$D$7)^AO$29))),((_xlfn.WEIBULL.DIST(AO$29,$L140,$K140,FALSE)*($R140*(1-$E140)+$Q140*(1-$F140))*((1+'Inputs &amp; Summary'!$D$7)^AO$29))))))</f>
        <v>0</v>
      </c>
      <c r="AP140" s="114">
        <f>$D140*IF(AP$29&gt;'Inputs &amp; Summary'!$D$5,0,IF(AP$29&gt;VLOOKUP($G140,Lists!$J$17:$K$21,2),IF($M140=Lists!$H$3,IF($K140&lt;1,(($S140/$K140)*((1+'Inputs &amp; Summary'!$D$7)^AP$29)),((INT(AP$29/$K140)-INT((AP$29-1)/$K140))*$S140*((1+'Inputs &amp; Summary'!$D$7)^AP$29))),(_xlfn.WEIBULL.DIST(AP$29,$L140,$K140,FALSE)*$S140*((1+'Inputs &amp; Summary'!$D$7)^AP$29))),IF($M140=Lists!$H$3,IF($K140&lt;1,((($R140*(1-$E140)+$Q140*(1-$F140))/$K140)*((1+'Inputs &amp; Summary'!$D$7)^AP$29)),((INT(AP$29/$K140)-INT((AP$29-1)/$K140))*($R140*(1-$E140)+$Q140*(1-$F140))*((1+'Inputs &amp; Summary'!$D$7)^AP$29))),((_xlfn.WEIBULL.DIST(AP$29,$L140,$K140,FALSE)*($R140*(1-$E140)+$Q140*(1-$F140))*((1+'Inputs &amp; Summary'!$D$7)^AP$29))))))</f>
        <v>0</v>
      </c>
      <c r="AQ140" s="114">
        <f>$D140*IF(AQ$29&gt;'Inputs &amp; Summary'!$D$5,0,IF(AQ$29&gt;VLOOKUP($G140,Lists!$J$17:$K$21,2),IF($M140=Lists!$H$3,IF($K140&lt;1,(($S140/$K140)*((1+'Inputs &amp; Summary'!$D$7)^AQ$29)),((INT(AQ$29/$K140)-INT((AQ$29-1)/$K140))*$S140*((1+'Inputs &amp; Summary'!$D$7)^AQ$29))),(_xlfn.WEIBULL.DIST(AQ$29,$L140,$K140,FALSE)*$S140*((1+'Inputs &amp; Summary'!$D$7)^AQ$29))),IF($M140=Lists!$H$3,IF($K140&lt;1,((($R140*(1-$E140)+$Q140*(1-$F140))/$K140)*((1+'Inputs &amp; Summary'!$D$7)^AQ$29)),((INT(AQ$29/$K140)-INT((AQ$29-1)/$K140))*($R140*(1-$E140)+$Q140*(1-$F140))*((1+'Inputs &amp; Summary'!$D$7)^AQ$29))),((_xlfn.WEIBULL.DIST(AQ$29,$L140,$K140,FALSE)*($R140*(1-$E140)+$Q140*(1-$F140))*((1+'Inputs &amp; Summary'!$D$7)^AQ$29))))))</f>
        <v>0</v>
      </c>
      <c r="AR140" s="114">
        <f>$D140*IF(AR$29&gt;'Inputs &amp; Summary'!$D$5,0,IF(AR$29&gt;VLOOKUP($G140,Lists!$J$17:$K$21,2),IF($M140=Lists!$H$3,IF($K140&lt;1,(($S140/$K140)*((1+'Inputs &amp; Summary'!$D$7)^AR$29)),((INT(AR$29/$K140)-INT((AR$29-1)/$K140))*$S140*((1+'Inputs &amp; Summary'!$D$7)^AR$29))),(_xlfn.WEIBULL.DIST(AR$29,$L140,$K140,FALSE)*$S140*((1+'Inputs &amp; Summary'!$D$7)^AR$29))),IF($M140=Lists!$H$3,IF($K140&lt;1,((($R140*(1-$E140)+$Q140*(1-$F140))/$K140)*((1+'Inputs &amp; Summary'!$D$7)^AR$29)),((INT(AR$29/$K140)-INT((AR$29-1)/$K140))*($R140*(1-$E140)+$Q140*(1-$F140))*((1+'Inputs &amp; Summary'!$D$7)^AR$29))),((_xlfn.WEIBULL.DIST(AR$29,$L140,$K140,FALSE)*($R140*(1-$E140)+$Q140*(1-$F140))*((1+'Inputs &amp; Summary'!$D$7)^AR$29))))))</f>
        <v>0</v>
      </c>
      <c r="AS140" s="114">
        <f>$D140*IF(AS$29&gt;'Inputs &amp; Summary'!$D$5,0,IF(AS$29&gt;VLOOKUP($G140,Lists!$J$17:$K$21,2),IF($M140=Lists!$H$3,IF($K140&lt;1,(($S140/$K140)*((1+'Inputs &amp; Summary'!$D$7)^AS$29)),((INT(AS$29/$K140)-INT((AS$29-1)/$K140))*$S140*((1+'Inputs &amp; Summary'!$D$7)^AS$29))),(_xlfn.WEIBULL.DIST(AS$29,$L140,$K140,FALSE)*$S140*((1+'Inputs &amp; Summary'!$D$7)^AS$29))),IF($M140=Lists!$H$3,IF($K140&lt;1,((($R140*(1-$E140)+$Q140*(1-$F140))/$K140)*((1+'Inputs &amp; Summary'!$D$7)^AS$29)),((INT(AS$29/$K140)-INT((AS$29-1)/$K140))*($R140*(1-$E140)+$Q140*(1-$F140))*((1+'Inputs &amp; Summary'!$D$7)^AS$29))),((_xlfn.WEIBULL.DIST(AS$29,$L140,$K140,FALSE)*($R140*(1-$E140)+$Q140*(1-$F140))*((1+'Inputs &amp; Summary'!$D$7)^AS$29))))))</f>
        <v>0</v>
      </c>
      <c r="AT140" s="114">
        <f>$D140*IF(AT$29&gt;'Inputs &amp; Summary'!$D$5,0,IF(AT$29&gt;VLOOKUP($G140,Lists!$J$17:$K$21,2),IF($M140=Lists!$H$3,IF($K140&lt;1,(($S140/$K140)*((1+'Inputs &amp; Summary'!$D$7)^AT$29)),((INT(AT$29/$K140)-INT((AT$29-1)/$K140))*$S140*((1+'Inputs &amp; Summary'!$D$7)^AT$29))),(_xlfn.WEIBULL.DIST(AT$29,$L140,$K140,FALSE)*$S140*((1+'Inputs &amp; Summary'!$D$7)^AT$29))),IF($M140=Lists!$H$3,IF($K140&lt;1,((($R140*(1-$E140)+$Q140*(1-$F140))/$K140)*((1+'Inputs &amp; Summary'!$D$7)^AT$29)),((INT(AT$29/$K140)-INT((AT$29-1)/$K140))*($R140*(1-$E140)+$Q140*(1-$F140))*((1+'Inputs &amp; Summary'!$D$7)^AT$29))),((_xlfn.WEIBULL.DIST(AT$29,$L140,$K140,FALSE)*($R140*(1-$E140)+$Q140*(1-$F140))*((1+'Inputs &amp; Summary'!$D$7)^AT$29))))))</f>
        <v>0</v>
      </c>
      <c r="AU140" s="114">
        <f>$D140*IF(AU$29&gt;'Inputs &amp; Summary'!$D$5,0,IF(AU$29&gt;VLOOKUP($G140,Lists!$J$17:$K$21,2),IF($M140=Lists!$H$3,IF($K140&lt;1,(($S140/$K140)*((1+'Inputs &amp; Summary'!$D$7)^AU$29)),((INT(AU$29/$K140)-INT((AU$29-1)/$K140))*$S140*((1+'Inputs &amp; Summary'!$D$7)^AU$29))),(_xlfn.WEIBULL.DIST(AU$29,$L140,$K140,FALSE)*$S140*((1+'Inputs &amp; Summary'!$D$7)^AU$29))),IF($M140=Lists!$H$3,IF($K140&lt;1,((($R140*(1-$E140)+$Q140*(1-$F140))/$K140)*((1+'Inputs &amp; Summary'!$D$7)^AU$29)),((INT(AU$29/$K140)-INT((AU$29-1)/$K140))*($R140*(1-$E140)+$Q140*(1-$F140))*((1+'Inputs &amp; Summary'!$D$7)^AU$29))),((_xlfn.WEIBULL.DIST(AU$29,$L140,$K140,FALSE)*($R140*(1-$E140)+$Q140*(1-$F140))*((1+'Inputs &amp; Summary'!$D$7)^AU$29))))))</f>
        <v>0</v>
      </c>
      <c r="AV140" s="114">
        <f>$D140*IF(AV$29&gt;'Inputs &amp; Summary'!$D$5,0,IF(AV$29&gt;VLOOKUP($G140,Lists!$J$17:$K$21,2),IF($M140=Lists!$H$3,IF($K140&lt;1,(($S140/$K140)*((1+'Inputs &amp; Summary'!$D$7)^AV$29)),((INT(AV$29/$K140)-INT((AV$29-1)/$K140))*$S140*((1+'Inputs &amp; Summary'!$D$7)^AV$29))),(_xlfn.WEIBULL.DIST(AV$29,$L140,$K140,FALSE)*$S140*((1+'Inputs &amp; Summary'!$D$7)^AV$29))),IF($M140=Lists!$H$3,IF($K140&lt;1,((($R140*(1-$E140)+$Q140*(1-$F140))/$K140)*((1+'Inputs &amp; Summary'!$D$7)^AV$29)),((INT(AV$29/$K140)-INT((AV$29-1)/$K140))*($R140*(1-$E140)+$Q140*(1-$F140))*((1+'Inputs &amp; Summary'!$D$7)^AV$29))),((_xlfn.WEIBULL.DIST(AV$29,$L140,$K140,FALSE)*($R140*(1-$E140)+$Q140*(1-$F140))*((1+'Inputs &amp; Summary'!$D$7)^AV$29))))))</f>
        <v>0</v>
      </c>
      <c r="AW140" s="114">
        <f>$D140*IF(AW$29&gt;'Inputs &amp; Summary'!$D$5,0,IF(AW$29&gt;VLOOKUP($G140,Lists!$J$17:$K$21,2),IF($M140=Lists!$H$3,IF($K140&lt;1,(($S140/$K140)*((1+'Inputs &amp; Summary'!$D$7)^AW$29)),((INT(AW$29/$K140)-INT((AW$29-1)/$K140))*$S140*((1+'Inputs &amp; Summary'!$D$7)^AW$29))),(_xlfn.WEIBULL.DIST(AW$29,$L140,$K140,FALSE)*$S140*((1+'Inputs &amp; Summary'!$D$7)^AW$29))),IF($M140=Lists!$H$3,IF($K140&lt;1,((($R140*(1-$E140)+$Q140*(1-$F140))/$K140)*((1+'Inputs &amp; Summary'!$D$7)^AW$29)),((INT(AW$29/$K140)-INT((AW$29-1)/$K140))*($R140*(1-$E140)+$Q140*(1-$F140))*((1+'Inputs &amp; Summary'!$D$7)^AW$29))),((_xlfn.WEIBULL.DIST(AW$29,$L140,$K140,FALSE)*($R140*(1-$E140)+$Q140*(1-$F140))*((1+'Inputs &amp; Summary'!$D$7)^AW$29))))))</f>
        <v>0</v>
      </c>
      <c r="AX140" s="114">
        <f>$D140*IF(AX$29&gt;'Inputs &amp; Summary'!$D$5,0,IF(AX$29&gt;VLOOKUP($G140,Lists!$J$17:$K$21,2),IF($M140=Lists!$H$3,IF($K140&lt;1,(($S140/$K140)*((1+'Inputs &amp; Summary'!$D$7)^AX$29)),((INT(AX$29/$K140)-INT((AX$29-1)/$K140))*$S140*((1+'Inputs &amp; Summary'!$D$7)^AX$29))),(_xlfn.WEIBULL.DIST(AX$29,$L140,$K140,FALSE)*$S140*((1+'Inputs &amp; Summary'!$D$7)^AX$29))),IF($M140=Lists!$H$3,IF($K140&lt;1,((($R140*(1-$E140)+$Q140*(1-$F140))/$K140)*((1+'Inputs &amp; Summary'!$D$7)^AX$29)),((INT(AX$29/$K140)-INT((AX$29-1)/$K140))*($R140*(1-$E140)+$Q140*(1-$F140))*((1+'Inputs &amp; Summary'!$D$7)^AX$29))),((_xlfn.WEIBULL.DIST(AX$29,$L140,$K140,FALSE)*($R140*(1-$E140)+$Q140*(1-$F140))*((1+'Inputs &amp; Summary'!$D$7)^AX$29))))))</f>
        <v>0</v>
      </c>
      <c r="AY140" s="114">
        <f>$D140*IF(AY$29&gt;'Inputs &amp; Summary'!$D$5,0,IF(AY$29&gt;VLOOKUP($G140,Lists!$J$17:$K$21,2),IF($M140=Lists!$H$3,IF($K140&lt;1,(($S140/$K140)*((1+'Inputs &amp; Summary'!$D$7)^AY$29)),((INT(AY$29/$K140)-INT((AY$29-1)/$K140))*$S140*((1+'Inputs &amp; Summary'!$D$7)^AY$29))),(_xlfn.WEIBULL.DIST(AY$29,$L140,$K140,FALSE)*$S140*((1+'Inputs &amp; Summary'!$D$7)^AY$29))),IF($M140=Lists!$H$3,IF($K140&lt;1,((($R140*(1-$E140)+$Q140*(1-$F140))/$K140)*((1+'Inputs &amp; Summary'!$D$7)^AY$29)),((INT(AY$29/$K140)-INT((AY$29-1)/$K140))*($R140*(1-$E140)+$Q140*(1-$F140))*((1+'Inputs &amp; Summary'!$D$7)^AY$29))),((_xlfn.WEIBULL.DIST(AY$29,$L140,$K140,FALSE)*($R140*(1-$E140)+$Q140*(1-$F140))*((1+'Inputs &amp; Summary'!$D$7)^AY$29))))))</f>
        <v>0</v>
      </c>
      <c r="AZ140" s="114">
        <f>$D140*IF(AZ$29&gt;'Inputs &amp; Summary'!$D$5,0,IF(AZ$29&gt;VLOOKUP($G140,Lists!$J$17:$K$21,2),IF($M140=Lists!$H$3,IF($K140&lt;1,(($S140/$K140)*((1+'Inputs &amp; Summary'!$D$7)^AZ$29)),((INT(AZ$29/$K140)-INT((AZ$29-1)/$K140))*$S140*((1+'Inputs &amp; Summary'!$D$7)^AZ$29))),(_xlfn.WEIBULL.DIST(AZ$29,$L140,$K140,FALSE)*$S140*((1+'Inputs &amp; Summary'!$D$7)^AZ$29))),IF($M140=Lists!$H$3,IF($K140&lt;1,((($R140*(1-$E140)+$Q140*(1-$F140))/$K140)*((1+'Inputs &amp; Summary'!$D$7)^AZ$29)),((INT(AZ$29/$K140)-INT((AZ$29-1)/$K140))*($R140*(1-$E140)+$Q140*(1-$F140))*((1+'Inputs &amp; Summary'!$D$7)^AZ$29))),((_xlfn.WEIBULL.DIST(AZ$29,$L140,$K140,FALSE)*($R140*(1-$E140)+$Q140*(1-$F140))*((1+'Inputs &amp; Summary'!$D$7)^AZ$29))))))</f>
        <v>0</v>
      </c>
      <c r="BA140" s="114">
        <f>$D140*IF(BA$29&gt;'Inputs &amp; Summary'!$D$5,0,IF(BA$29&gt;VLOOKUP($G140,Lists!$J$17:$K$21,2),IF($M140=Lists!$H$3,IF($K140&lt;1,(($S140/$K140)*((1+'Inputs &amp; Summary'!$D$7)^BA$29)),((INT(BA$29/$K140)-INT((BA$29-1)/$K140))*$S140*((1+'Inputs &amp; Summary'!$D$7)^BA$29))),(_xlfn.WEIBULL.DIST(BA$29,$L140,$K140,FALSE)*$S140*((1+'Inputs &amp; Summary'!$D$7)^BA$29))),IF($M140=Lists!$H$3,IF($K140&lt;1,((($R140*(1-$E140)+$Q140*(1-$F140))/$K140)*((1+'Inputs &amp; Summary'!$D$7)^BA$29)),((INT(BA$29/$K140)-INT((BA$29-1)/$K140))*($R140*(1-$E140)+$Q140*(1-$F140))*((1+'Inputs &amp; Summary'!$D$7)^BA$29))),((_xlfn.WEIBULL.DIST(BA$29,$L140,$K140,FALSE)*($R140*(1-$E140)+$Q140*(1-$F140))*((1+'Inputs &amp; Summary'!$D$7)^BA$29))))))</f>
        <v>0</v>
      </c>
      <c r="BB140" s="114">
        <f>$D140*IF(BB$29&gt;'Inputs &amp; Summary'!$D$5,0,IF(BB$29&gt;VLOOKUP($G140,Lists!$J$17:$K$21,2),IF($M140=Lists!$H$3,IF($K140&lt;1,(($S140/$K140)*((1+'Inputs &amp; Summary'!$D$7)^BB$29)),((INT(BB$29/$K140)-INT((BB$29-1)/$K140))*$S140*((1+'Inputs &amp; Summary'!$D$7)^BB$29))),(_xlfn.WEIBULL.DIST(BB$29,$L140,$K140,FALSE)*$S140*((1+'Inputs &amp; Summary'!$D$7)^BB$29))),IF($M140=Lists!$H$3,IF($K140&lt;1,((($R140*(1-$E140)+$Q140*(1-$F140))/$K140)*((1+'Inputs &amp; Summary'!$D$7)^BB$29)),((INT(BB$29/$K140)-INT((BB$29-1)/$K140))*($R140*(1-$E140)+$Q140*(1-$F140))*((1+'Inputs &amp; Summary'!$D$7)^BB$29))),((_xlfn.WEIBULL.DIST(BB$29,$L140,$K140,FALSE)*($R140*(1-$E140)+$Q140*(1-$F140))*((1+'Inputs &amp; Summary'!$D$7)^BB$29))))))</f>
        <v>0</v>
      </c>
      <c r="BC140" s="114">
        <f>$D140*IF(BC$29&gt;'Inputs &amp; Summary'!$D$5,0,IF(BC$29&gt;VLOOKUP($G140,Lists!$J$17:$K$21,2),IF($M140=Lists!$H$3,IF($K140&lt;1,(($S140/$K140)*((1+'Inputs &amp; Summary'!$D$7)^BC$29)),((INT(BC$29/$K140)-INT((BC$29-1)/$K140))*$S140*((1+'Inputs &amp; Summary'!$D$7)^BC$29))),(_xlfn.WEIBULL.DIST(BC$29,$L140,$K140,FALSE)*$S140*((1+'Inputs &amp; Summary'!$D$7)^BC$29))),IF($M140=Lists!$H$3,IF($K140&lt;1,((($R140*(1-$E140)+$Q140*(1-$F140))/$K140)*((1+'Inputs &amp; Summary'!$D$7)^BC$29)),((INT(BC$29/$K140)-INT((BC$29-1)/$K140))*($R140*(1-$E140)+$Q140*(1-$F140))*((1+'Inputs &amp; Summary'!$D$7)^BC$29))),((_xlfn.WEIBULL.DIST(BC$29,$L140,$K140,FALSE)*($R140*(1-$E140)+$Q140*(1-$F140))*((1+'Inputs &amp; Summary'!$D$7)^BC$29))))))</f>
        <v>0</v>
      </c>
      <c r="BD140" s="114">
        <f>$D140*IF(BD$29&gt;'Inputs &amp; Summary'!$D$5,0,IF(BD$29&gt;VLOOKUP($G140,Lists!$J$17:$K$21,2),IF($M140=Lists!$H$3,IF($K140&lt;1,(($S140/$K140)*((1+'Inputs &amp; Summary'!$D$7)^BD$29)),((INT(BD$29/$K140)-INT((BD$29-1)/$K140))*$S140*((1+'Inputs &amp; Summary'!$D$7)^BD$29))),(_xlfn.WEIBULL.DIST(BD$29,$L140,$K140,FALSE)*$S140*((1+'Inputs &amp; Summary'!$D$7)^BD$29))),IF($M140=Lists!$H$3,IF($K140&lt;1,((($R140*(1-$E140)+$Q140*(1-$F140))/$K140)*((1+'Inputs &amp; Summary'!$D$7)^BD$29)),((INT(BD$29/$K140)-INT((BD$29-1)/$K140))*($R140*(1-$E140)+$Q140*(1-$F140))*((1+'Inputs &amp; Summary'!$D$7)^BD$29))),((_xlfn.WEIBULL.DIST(BD$29,$L140,$K140,FALSE)*($R140*(1-$E140)+$Q140*(1-$F140))*((1+'Inputs &amp; Summary'!$D$7)^BD$29))))))</f>
        <v>0</v>
      </c>
      <c r="BE140" s="114">
        <f>$D140*IF(BE$29&gt;'Inputs &amp; Summary'!$D$5,0,IF(BE$29&gt;VLOOKUP($G140,Lists!$J$17:$K$21,2),IF($M140=Lists!$H$3,IF($K140&lt;1,(($S140/$K140)*((1+'Inputs &amp; Summary'!$D$7)^BE$29)),((INT(BE$29/$K140)-INT((BE$29-1)/$K140))*$S140*((1+'Inputs &amp; Summary'!$D$7)^BE$29))),(_xlfn.WEIBULL.DIST(BE$29,$L140,$K140,FALSE)*$S140*((1+'Inputs &amp; Summary'!$D$7)^BE$29))),IF($M140=Lists!$H$3,IF($K140&lt;1,((($R140*(1-$E140)+$Q140*(1-$F140))/$K140)*((1+'Inputs &amp; Summary'!$D$7)^BE$29)),((INT(BE$29/$K140)-INT((BE$29-1)/$K140))*($R140*(1-$E140)+$Q140*(1-$F140))*((1+'Inputs &amp; Summary'!$D$7)^BE$29))),((_xlfn.WEIBULL.DIST(BE$29,$L140,$K140,FALSE)*($R140*(1-$E140)+$Q140*(1-$F140))*((1+'Inputs &amp; Summary'!$D$7)^BE$29))))))</f>
        <v>0</v>
      </c>
      <c r="BF140" s="114">
        <f>$D140*IF(BF$29&gt;'Inputs &amp; Summary'!$D$5,0,IF(BF$29&gt;VLOOKUP($G140,Lists!$J$17:$K$21,2),IF($M140=Lists!$H$3,IF($K140&lt;1,(($S140/$K140)*((1+'Inputs &amp; Summary'!$D$7)^BF$29)),((INT(BF$29/$K140)-INT((BF$29-1)/$K140))*$S140*((1+'Inputs &amp; Summary'!$D$7)^BF$29))),(_xlfn.WEIBULL.DIST(BF$29,$L140,$K140,FALSE)*$S140*((1+'Inputs &amp; Summary'!$D$7)^BF$29))),IF($M140=Lists!$H$3,IF($K140&lt;1,((($R140*(1-$E140)+$Q140*(1-$F140))/$K140)*((1+'Inputs &amp; Summary'!$D$7)^BF$29)),((INT(BF$29/$K140)-INT((BF$29-1)/$K140))*($R140*(1-$E140)+$Q140*(1-$F140))*((1+'Inputs &amp; Summary'!$D$7)^BF$29))),((_xlfn.WEIBULL.DIST(BF$29,$L140,$K140,FALSE)*($R140*(1-$E140)+$Q140*(1-$F140))*((1+'Inputs &amp; Summary'!$D$7)^BF$29))))))</f>
        <v>0</v>
      </c>
      <c r="BG140" s="114">
        <f>$D140*IF(BG$29&gt;'Inputs &amp; Summary'!$D$5,0,IF(BG$29&gt;VLOOKUP($G140,Lists!$J$17:$K$21,2),IF($M140=Lists!$H$3,IF($K140&lt;1,(($S140/$K140)*((1+'Inputs &amp; Summary'!$D$7)^BG$29)),((INT(BG$29/$K140)-INT((BG$29-1)/$K140))*$S140*((1+'Inputs &amp; Summary'!$D$7)^BG$29))),(_xlfn.WEIBULL.DIST(BG$29,$L140,$K140,FALSE)*$S140*((1+'Inputs &amp; Summary'!$D$7)^BG$29))),IF($M140=Lists!$H$3,IF($K140&lt;1,((($R140*(1-$E140)+$Q140*(1-$F140))/$K140)*((1+'Inputs &amp; Summary'!$D$7)^BG$29)),((INT(BG$29/$K140)-INT((BG$29-1)/$K140))*($R140*(1-$E140)+$Q140*(1-$F140))*((1+'Inputs &amp; Summary'!$D$7)^BG$29))),((_xlfn.WEIBULL.DIST(BG$29,$L140,$K140,FALSE)*($R140*(1-$E140)+$Q140*(1-$F140))*((1+'Inputs &amp; Summary'!$D$7)^BG$29))))))</f>
        <v>0</v>
      </c>
      <c r="BH140" s="114">
        <f>$D140*IF(BH$29&gt;'Inputs &amp; Summary'!$D$5,0,IF(BH$29&gt;VLOOKUP($G140,Lists!$J$17:$K$21,2),IF($M140=Lists!$H$3,IF($K140&lt;1,(($S140/$K140)*((1+'Inputs &amp; Summary'!$D$7)^BH$29)),((INT(BH$29/$K140)-INT((BH$29-1)/$K140))*$S140*((1+'Inputs &amp; Summary'!$D$7)^BH$29))),(_xlfn.WEIBULL.DIST(BH$29,$L140,$K140,FALSE)*$S140*((1+'Inputs &amp; Summary'!$D$7)^BH$29))),IF($M140=Lists!$H$3,IF($K140&lt;1,((($R140*(1-$E140)+$Q140*(1-$F140))/$K140)*((1+'Inputs &amp; Summary'!$D$7)^BH$29)),((INT(BH$29/$K140)-INT((BH$29-1)/$K140))*($R140*(1-$E140)+$Q140*(1-$F140))*((1+'Inputs &amp; Summary'!$D$7)^BH$29))),((_xlfn.WEIBULL.DIST(BH$29,$L140,$K140,FALSE)*($R140*(1-$E140)+$Q140*(1-$F140))*((1+'Inputs &amp; Summary'!$D$7)^BH$29))))))</f>
        <v>0</v>
      </c>
      <c r="BI140" s="114">
        <f>$D140*IF(BI$29&gt;'Inputs &amp; Summary'!$D$5,0,IF(BI$29&gt;VLOOKUP($G140,Lists!$J$17:$K$21,2),IF($M140=Lists!$H$3,IF($K140&lt;1,(($S140/$K140)*((1+'Inputs &amp; Summary'!$D$7)^BI$29)),((INT(BI$29/$K140)-INT((BI$29-1)/$K140))*$S140*((1+'Inputs &amp; Summary'!$D$7)^BI$29))),(_xlfn.WEIBULL.DIST(BI$29,$L140,$K140,FALSE)*$S140*((1+'Inputs &amp; Summary'!$D$7)^BI$29))),IF($M140=Lists!$H$3,IF($K140&lt;1,((($R140*(1-$E140)+$Q140*(1-$F140))/$K140)*((1+'Inputs &amp; Summary'!$D$7)^BI$29)),((INT(BI$29/$K140)-INT((BI$29-1)/$K140))*($R140*(1-$E140)+$Q140*(1-$F140))*((1+'Inputs &amp; Summary'!$D$7)^BI$29))),((_xlfn.WEIBULL.DIST(BI$29,$L140,$K140,FALSE)*($R140*(1-$E140)+$Q140*(1-$F140))*((1+'Inputs &amp; Summary'!$D$7)^BI$29))))))</f>
        <v>0</v>
      </c>
      <c r="BJ140" s="114">
        <f>$D140*IF(BJ$29&gt;'Inputs &amp; Summary'!$D$5,0,IF(BJ$29&gt;VLOOKUP($G140,Lists!$J$17:$K$21,2),IF($M140=Lists!$H$3,IF($K140&lt;1,(($S140/$K140)*((1+'Inputs &amp; Summary'!$D$7)^BJ$29)),((INT(BJ$29/$K140)-INT((BJ$29-1)/$K140))*$S140*((1+'Inputs &amp; Summary'!$D$7)^BJ$29))),(_xlfn.WEIBULL.DIST(BJ$29,$L140,$K140,FALSE)*$S140*((1+'Inputs &amp; Summary'!$D$7)^BJ$29))),IF($M140=Lists!$H$3,IF($K140&lt;1,((($R140*(1-$E140)+$Q140*(1-$F140))/$K140)*((1+'Inputs &amp; Summary'!$D$7)^BJ$29)),((INT(BJ$29/$K140)-INT((BJ$29-1)/$K140))*($R140*(1-$E140)+$Q140*(1-$F140))*((1+'Inputs &amp; Summary'!$D$7)^BJ$29))),((_xlfn.WEIBULL.DIST(BJ$29,$L140,$K140,FALSE)*($R140*(1-$E140)+$Q140*(1-$F140))*((1+'Inputs &amp; Summary'!$D$7)^BJ$29))))))</f>
        <v>0</v>
      </c>
      <c r="BK140" s="114">
        <f>$D140*IF(BK$29&gt;'Inputs &amp; Summary'!$D$5,0,IF(BK$29&gt;VLOOKUP($G140,Lists!$J$17:$K$21,2),IF($M140=Lists!$H$3,IF($K140&lt;1,(($S140/$K140)*((1+'Inputs &amp; Summary'!$D$7)^BK$29)),((INT(BK$29/$K140)-INT((BK$29-1)/$K140))*$S140*((1+'Inputs &amp; Summary'!$D$7)^BK$29))),(_xlfn.WEIBULL.DIST(BK$29,$L140,$K140,FALSE)*$S140*((1+'Inputs &amp; Summary'!$D$7)^BK$29))),IF($M140=Lists!$H$3,IF($K140&lt;1,((($R140*(1-$E140)+$Q140*(1-$F140))/$K140)*((1+'Inputs &amp; Summary'!$D$7)^BK$29)),((INT(BK$29/$K140)-INT((BK$29-1)/$K140))*($R140*(1-$E140)+$Q140*(1-$F140))*((1+'Inputs &amp; Summary'!$D$7)^BK$29))),((_xlfn.WEIBULL.DIST(BK$29,$L140,$K140,FALSE)*($R140*(1-$E140)+$Q140*(1-$F140))*((1+'Inputs &amp; Summary'!$D$7)^BK$29))))))</f>
        <v>0</v>
      </c>
      <c r="BL140" s="114">
        <f>$D140*IF(BL$29&gt;'Inputs &amp; Summary'!$D$5,0,IF(BL$29&gt;VLOOKUP($G140,Lists!$J$17:$K$21,2),IF($M140=Lists!$H$3,IF($K140&lt;1,(($S140/$K140)*((1+'Inputs &amp; Summary'!$D$7)^BL$29)),((INT(BL$29/$K140)-INT((BL$29-1)/$K140))*$S140*((1+'Inputs &amp; Summary'!$D$7)^BL$29))),(_xlfn.WEIBULL.DIST(BL$29,$L140,$K140,FALSE)*$S140*((1+'Inputs &amp; Summary'!$D$7)^BL$29))),IF($M140=Lists!$H$3,IF($K140&lt;1,((($R140*(1-$E140)+$Q140*(1-$F140))/$K140)*((1+'Inputs &amp; Summary'!$D$7)^BL$29)),((INT(BL$29/$K140)-INT((BL$29-1)/$K140))*($R140*(1-$E140)+$Q140*(1-$F140))*((1+'Inputs &amp; Summary'!$D$7)^BL$29))),((_xlfn.WEIBULL.DIST(BL$29,$L140,$K140,FALSE)*($R140*(1-$E140)+$Q140*(1-$F140))*((1+'Inputs &amp; Summary'!$D$7)^BL$29))))))</f>
        <v>0</v>
      </c>
    </row>
    <row r="141" spans="1:64" x14ac:dyDescent="0.3">
      <c r="A141" s="79" t="s">
        <v>202</v>
      </c>
      <c r="B141" s="33" t="s">
        <v>152</v>
      </c>
      <c r="C141" s="33" t="s">
        <v>143</v>
      </c>
      <c r="D141" s="115">
        <v>0</v>
      </c>
      <c r="E141" s="68"/>
      <c r="F141" s="68"/>
      <c r="G141" s="213" t="s">
        <v>433</v>
      </c>
      <c r="H141" s="34"/>
      <c r="I141" s="34" t="s">
        <v>93</v>
      </c>
      <c r="J141" s="33">
        <f>VLOOKUP(I141,'Labor Rates'!$A$1:$B$16,2)</f>
        <v>40.45192307692308</v>
      </c>
      <c r="K141" s="35">
        <v>25</v>
      </c>
      <c r="L141" s="35">
        <v>3</v>
      </c>
      <c r="M141" s="36" t="s">
        <v>249</v>
      </c>
      <c r="N141" s="84">
        <f>'Inputs &amp; Summary'!$D$42/'Inputs &amp; Summary'!$D$45</f>
        <v>103.04449648711943</v>
      </c>
      <c r="O141" s="35">
        <v>4</v>
      </c>
      <c r="P141" s="5">
        <v>400</v>
      </c>
      <c r="Q141" s="73">
        <f t="shared" si="21"/>
        <v>16673.392181588904</v>
      </c>
      <c r="R141" s="73">
        <f t="shared" si="22"/>
        <v>41217.798594847773</v>
      </c>
      <c r="S141" s="74">
        <f t="shared" si="23"/>
        <v>0</v>
      </c>
      <c r="T141" s="88"/>
      <c r="U141" s="80"/>
      <c r="V141" s="87">
        <f t="shared" si="24"/>
        <v>0</v>
      </c>
      <c r="W141" s="87">
        <f>NPV('Inputs &amp; Summary'!$D$6,Y141:BL141)</f>
        <v>0</v>
      </c>
      <c r="X141" s="90">
        <f t="shared" si="25"/>
        <v>0</v>
      </c>
      <c r="Y141" s="114">
        <f>$D141*IF(Y$29&gt;'Inputs &amp; Summary'!$D$5,0,IF(Y$29&gt;VLOOKUP($G141,Lists!$J$17:$K$21,2),IF($M141=Lists!$H$3,IF($K141&lt;1,(($S141/$K141)*((1+'Inputs &amp; Summary'!$D$7)^Y$29)),((INT(Y$29/$K141)-INT((Y$29-1)/$K141))*$S141*((1+'Inputs &amp; Summary'!$D$7)^Y$29))),(_xlfn.WEIBULL.DIST(Y$29,$L141,$K141,FALSE)*$S141*((1+'Inputs &amp; Summary'!$D$7)^Y$29))),IF($M141=Lists!$H$3,IF($K141&lt;1,((($R141*(1-$E141)+$Q141*(1-$F141))/$K141)*((1+'Inputs &amp; Summary'!$D$7)^Y$29)),((INT(Y$29/$K141)-INT((Y$29-1)/$K141))*($R141*(1-$E141)+$Q141*(1-$F141))*((1+'Inputs &amp; Summary'!$D$7)^Y$29))),((_xlfn.WEIBULL.DIST(Y$29,$L141,$K141,FALSE)*($R141*(1-$E141)+$Q141*(1-$F141))*((1+'Inputs &amp; Summary'!$D$7)^Y$29))))))</f>
        <v>0</v>
      </c>
      <c r="Z141" s="114">
        <f>$D141*IF(Z$29&gt;'Inputs &amp; Summary'!$D$5,0,IF(Z$29&gt;VLOOKUP($G141,Lists!$J$17:$K$21,2),IF($M141=Lists!$H$3,IF($K141&lt;1,(($S141/$K141)*((1+'Inputs &amp; Summary'!$D$7)^Z$29)),((INT(Z$29/$K141)-INT((Z$29-1)/$K141))*$S141*((1+'Inputs &amp; Summary'!$D$7)^Z$29))),(_xlfn.WEIBULL.DIST(Z$29,$L141,$K141,FALSE)*$S141*((1+'Inputs &amp; Summary'!$D$7)^Z$29))),IF($M141=Lists!$H$3,IF($K141&lt;1,((($R141*(1-$E141)+$Q141*(1-$F141))/$K141)*((1+'Inputs &amp; Summary'!$D$7)^Z$29)),((INT(Z$29/$K141)-INT((Z$29-1)/$K141))*($R141*(1-$E141)+$Q141*(1-$F141))*((1+'Inputs &amp; Summary'!$D$7)^Z$29))),((_xlfn.WEIBULL.DIST(Z$29,$L141,$K141,FALSE)*($R141*(1-$E141)+$Q141*(1-$F141))*((1+'Inputs &amp; Summary'!$D$7)^Z$29))))))</f>
        <v>0</v>
      </c>
      <c r="AA141" s="114">
        <f>$D141*IF(AA$29&gt;'Inputs &amp; Summary'!$D$5,0,IF(AA$29&gt;VLOOKUP($G141,Lists!$J$17:$K$21,2),IF($M141=Lists!$H$3,IF($K141&lt;1,(($S141/$K141)*((1+'Inputs &amp; Summary'!$D$7)^AA$29)),((INT(AA$29/$K141)-INT((AA$29-1)/$K141))*$S141*((1+'Inputs &amp; Summary'!$D$7)^AA$29))),(_xlfn.WEIBULL.DIST(AA$29,$L141,$K141,FALSE)*$S141*((1+'Inputs &amp; Summary'!$D$7)^AA$29))),IF($M141=Lists!$H$3,IF($K141&lt;1,((($R141*(1-$E141)+$Q141*(1-$F141))/$K141)*((1+'Inputs &amp; Summary'!$D$7)^AA$29)),((INT(AA$29/$K141)-INT((AA$29-1)/$K141))*($R141*(1-$E141)+$Q141*(1-$F141))*((1+'Inputs &amp; Summary'!$D$7)^AA$29))),((_xlfn.WEIBULL.DIST(AA$29,$L141,$K141,FALSE)*($R141*(1-$E141)+$Q141*(1-$F141))*((1+'Inputs &amp; Summary'!$D$7)^AA$29))))))</f>
        <v>0</v>
      </c>
      <c r="AB141" s="114">
        <f>$D141*IF(AB$29&gt;'Inputs &amp; Summary'!$D$5,0,IF(AB$29&gt;VLOOKUP($G141,Lists!$J$17:$K$21,2),IF($M141=Lists!$H$3,IF($K141&lt;1,(($S141/$K141)*((1+'Inputs &amp; Summary'!$D$7)^AB$29)),((INT(AB$29/$K141)-INT((AB$29-1)/$K141))*$S141*((1+'Inputs &amp; Summary'!$D$7)^AB$29))),(_xlfn.WEIBULL.DIST(AB$29,$L141,$K141,FALSE)*$S141*((1+'Inputs &amp; Summary'!$D$7)^AB$29))),IF($M141=Lists!$H$3,IF($K141&lt;1,((($R141*(1-$E141)+$Q141*(1-$F141))/$K141)*((1+'Inputs &amp; Summary'!$D$7)^AB$29)),((INT(AB$29/$K141)-INT((AB$29-1)/$K141))*($R141*(1-$E141)+$Q141*(1-$F141))*((1+'Inputs &amp; Summary'!$D$7)^AB$29))),((_xlfn.WEIBULL.DIST(AB$29,$L141,$K141,FALSE)*($R141*(1-$E141)+$Q141*(1-$F141))*((1+'Inputs &amp; Summary'!$D$7)^AB$29))))))</f>
        <v>0</v>
      </c>
      <c r="AC141" s="114">
        <f>$D141*IF(AC$29&gt;'Inputs &amp; Summary'!$D$5,0,IF(AC$29&gt;VLOOKUP($G141,Lists!$J$17:$K$21,2),IF($M141=Lists!$H$3,IF($K141&lt;1,(($S141/$K141)*((1+'Inputs &amp; Summary'!$D$7)^AC$29)),((INT(AC$29/$K141)-INT((AC$29-1)/$K141))*$S141*((1+'Inputs &amp; Summary'!$D$7)^AC$29))),(_xlfn.WEIBULL.DIST(AC$29,$L141,$K141,FALSE)*$S141*((1+'Inputs &amp; Summary'!$D$7)^AC$29))),IF($M141=Lists!$H$3,IF($K141&lt;1,((($R141*(1-$E141)+$Q141*(1-$F141))/$K141)*((1+'Inputs &amp; Summary'!$D$7)^AC$29)),((INT(AC$29/$K141)-INT((AC$29-1)/$K141))*($R141*(1-$E141)+$Q141*(1-$F141))*((1+'Inputs &amp; Summary'!$D$7)^AC$29))),((_xlfn.WEIBULL.DIST(AC$29,$L141,$K141,FALSE)*($R141*(1-$E141)+$Q141*(1-$F141))*((1+'Inputs &amp; Summary'!$D$7)^AC$29))))))</f>
        <v>0</v>
      </c>
      <c r="AD141" s="114">
        <f>$D141*IF(AD$29&gt;'Inputs &amp; Summary'!$D$5,0,IF(AD$29&gt;VLOOKUP($G141,Lists!$J$17:$K$21,2),IF($M141=Lists!$H$3,IF($K141&lt;1,(($S141/$K141)*((1+'Inputs &amp; Summary'!$D$7)^AD$29)),((INT(AD$29/$K141)-INT((AD$29-1)/$K141))*$S141*((1+'Inputs &amp; Summary'!$D$7)^AD$29))),(_xlfn.WEIBULL.DIST(AD$29,$L141,$K141,FALSE)*$S141*((1+'Inputs &amp; Summary'!$D$7)^AD$29))),IF($M141=Lists!$H$3,IF($K141&lt;1,((($R141*(1-$E141)+$Q141*(1-$F141))/$K141)*((1+'Inputs &amp; Summary'!$D$7)^AD$29)),((INT(AD$29/$K141)-INT((AD$29-1)/$K141))*($R141*(1-$E141)+$Q141*(1-$F141))*((1+'Inputs &amp; Summary'!$D$7)^AD$29))),((_xlfn.WEIBULL.DIST(AD$29,$L141,$K141,FALSE)*($R141*(1-$E141)+$Q141*(1-$F141))*((1+'Inputs &amp; Summary'!$D$7)^AD$29))))))</f>
        <v>0</v>
      </c>
      <c r="AE141" s="114">
        <f>$D141*IF(AE$29&gt;'Inputs &amp; Summary'!$D$5,0,IF(AE$29&gt;VLOOKUP($G141,Lists!$J$17:$K$21,2),IF($M141=Lists!$H$3,IF($K141&lt;1,(($S141/$K141)*((1+'Inputs &amp; Summary'!$D$7)^AE$29)),((INT(AE$29/$K141)-INT((AE$29-1)/$K141))*$S141*((1+'Inputs &amp; Summary'!$D$7)^AE$29))),(_xlfn.WEIBULL.DIST(AE$29,$L141,$K141,FALSE)*$S141*((1+'Inputs &amp; Summary'!$D$7)^AE$29))),IF($M141=Lists!$H$3,IF($K141&lt;1,((($R141*(1-$E141)+$Q141*(1-$F141))/$K141)*((1+'Inputs &amp; Summary'!$D$7)^AE$29)),((INT(AE$29/$K141)-INT((AE$29-1)/$K141))*($R141*(1-$E141)+$Q141*(1-$F141))*((1+'Inputs &amp; Summary'!$D$7)^AE$29))),((_xlfn.WEIBULL.DIST(AE$29,$L141,$K141,FALSE)*($R141*(1-$E141)+$Q141*(1-$F141))*((1+'Inputs &amp; Summary'!$D$7)^AE$29))))))</f>
        <v>0</v>
      </c>
      <c r="AF141" s="114">
        <f>$D141*IF(AF$29&gt;'Inputs &amp; Summary'!$D$5,0,IF(AF$29&gt;VLOOKUP($G141,Lists!$J$17:$K$21,2),IF($M141=Lists!$H$3,IF($K141&lt;1,(($S141/$K141)*((1+'Inputs &amp; Summary'!$D$7)^AF$29)),((INT(AF$29/$K141)-INT((AF$29-1)/$K141))*$S141*((1+'Inputs &amp; Summary'!$D$7)^AF$29))),(_xlfn.WEIBULL.DIST(AF$29,$L141,$K141,FALSE)*$S141*((1+'Inputs &amp; Summary'!$D$7)^AF$29))),IF($M141=Lists!$H$3,IF($K141&lt;1,((($R141*(1-$E141)+$Q141*(1-$F141))/$K141)*((1+'Inputs &amp; Summary'!$D$7)^AF$29)),((INT(AF$29/$K141)-INT((AF$29-1)/$K141))*($R141*(1-$E141)+$Q141*(1-$F141))*((1+'Inputs &amp; Summary'!$D$7)^AF$29))),((_xlfn.WEIBULL.DIST(AF$29,$L141,$K141,FALSE)*($R141*(1-$E141)+$Q141*(1-$F141))*((1+'Inputs &amp; Summary'!$D$7)^AF$29))))))</f>
        <v>0</v>
      </c>
      <c r="AG141" s="114">
        <f>$D141*IF(AG$29&gt;'Inputs &amp; Summary'!$D$5,0,IF(AG$29&gt;VLOOKUP($G141,Lists!$J$17:$K$21,2),IF($M141=Lists!$H$3,IF($K141&lt;1,(($S141/$K141)*((1+'Inputs &amp; Summary'!$D$7)^AG$29)),((INT(AG$29/$K141)-INT((AG$29-1)/$K141))*$S141*((1+'Inputs &amp; Summary'!$D$7)^AG$29))),(_xlfn.WEIBULL.DIST(AG$29,$L141,$K141,FALSE)*$S141*((1+'Inputs &amp; Summary'!$D$7)^AG$29))),IF($M141=Lists!$H$3,IF($K141&lt;1,((($R141*(1-$E141)+$Q141*(1-$F141))/$K141)*((1+'Inputs &amp; Summary'!$D$7)^AG$29)),((INT(AG$29/$K141)-INT((AG$29-1)/$K141))*($R141*(1-$E141)+$Q141*(1-$F141))*((1+'Inputs &amp; Summary'!$D$7)^AG$29))),((_xlfn.WEIBULL.DIST(AG$29,$L141,$K141,FALSE)*($R141*(1-$E141)+$Q141*(1-$F141))*((1+'Inputs &amp; Summary'!$D$7)^AG$29))))))</f>
        <v>0</v>
      </c>
      <c r="AH141" s="114">
        <f>$D141*IF(AH$29&gt;'Inputs &amp; Summary'!$D$5,0,IF(AH$29&gt;VLOOKUP($G141,Lists!$J$17:$K$21,2),IF($M141=Lists!$H$3,IF($K141&lt;1,(($S141/$K141)*((1+'Inputs &amp; Summary'!$D$7)^AH$29)),((INT(AH$29/$K141)-INT((AH$29-1)/$K141))*$S141*((1+'Inputs &amp; Summary'!$D$7)^AH$29))),(_xlfn.WEIBULL.DIST(AH$29,$L141,$K141,FALSE)*$S141*((1+'Inputs &amp; Summary'!$D$7)^AH$29))),IF($M141=Lists!$H$3,IF($K141&lt;1,((($R141*(1-$E141)+$Q141*(1-$F141))/$K141)*((1+'Inputs &amp; Summary'!$D$7)^AH$29)),((INT(AH$29/$K141)-INT((AH$29-1)/$K141))*($R141*(1-$E141)+$Q141*(1-$F141))*((1+'Inputs &amp; Summary'!$D$7)^AH$29))),((_xlfn.WEIBULL.DIST(AH$29,$L141,$K141,FALSE)*($R141*(1-$E141)+$Q141*(1-$F141))*((1+'Inputs &amp; Summary'!$D$7)^AH$29))))))</f>
        <v>0</v>
      </c>
      <c r="AI141" s="114">
        <f>$D141*IF(AI$29&gt;'Inputs &amp; Summary'!$D$5,0,IF(AI$29&gt;VLOOKUP($G141,Lists!$J$17:$K$21,2),IF($M141=Lists!$H$3,IF($K141&lt;1,(($S141/$K141)*((1+'Inputs &amp; Summary'!$D$7)^AI$29)),((INT(AI$29/$K141)-INT((AI$29-1)/$K141))*$S141*((1+'Inputs &amp; Summary'!$D$7)^AI$29))),(_xlfn.WEIBULL.DIST(AI$29,$L141,$K141,FALSE)*$S141*((1+'Inputs &amp; Summary'!$D$7)^AI$29))),IF($M141=Lists!$H$3,IF($K141&lt;1,((($R141*(1-$E141)+$Q141*(1-$F141))/$K141)*((1+'Inputs &amp; Summary'!$D$7)^AI$29)),((INT(AI$29/$K141)-INT((AI$29-1)/$K141))*($R141*(1-$E141)+$Q141*(1-$F141))*((1+'Inputs &amp; Summary'!$D$7)^AI$29))),((_xlfn.WEIBULL.DIST(AI$29,$L141,$K141,FALSE)*($R141*(1-$E141)+$Q141*(1-$F141))*((1+'Inputs &amp; Summary'!$D$7)^AI$29))))))</f>
        <v>0</v>
      </c>
      <c r="AJ141" s="114">
        <f>$D141*IF(AJ$29&gt;'Inputs &amp; Summary'!$D$5,0,IF(AJ$29&gt;VLOOKUP($G141,Lists!$J$17:$K$21,2),IF($M141=Lists!$H$3,IF($K141&lt;1,(($S141/$K141)*((1+'Inputs &amp; Summary'!$D$7)^AJ$29)),((INT(AJ$29/$K141)-INT((AJ$29-1)/$K141))*$S141*((1+'Inputs &amp; Summary'!$D$7)^AJ$29))),(_xlfn.WEIBULL.DIST(AJ$29,$L141,$K141,FALSE)*$S141*((1+'Inputs &amp; Summary'!$D$7)^AJ$29))),IF($M141=Lists!$H$3,IF($K141&lt;1,((($R141*(1-$E141)+$Q141*(1-$F141))/$K141)*((1+'Inputs &amp; Summary'!$D$7)^AJ$29)),((INT(AJ$29/$K141)-INT((AJ$29-1)/$K141))*($R141*(1-$E141)+$Q141*(1-$F141))*((1+'Inputs &amp; Summary'!$D$7)^AJ$29))),((_xlfn.WEIBULL.DIST(AJ$29,$L141,$K141,FALSE)*($R141*(1-$E141)+$Q141*(1-$F141))*((1+'Inputs &amp; Summary'!$D$7)^AJ$29))))))</f>
        <v>0</v>
      </c>
      <c r="AK141" s="114">
        <f>$D141*IF(AK$29&gt;'Inputs &amp; Summary'!$D$5,0,IF(AK$29&gt;VLOOKUP($G141,Lists!$J$17:$K$21,2),IF($M141=Lists!$H$3,IF($K141&lt;1,(($S141/$K141)*((1+'Inputs &amp; Summary'!$D$7)^AK$29)),((INT(AK$29/$K141)-INT((AK$29-1)/$K141))*$S141*((1+'Inputs &amp; Summary'!$D$7)^AK$29))),(_xlfn.WEIBULL.DIST(AK$29,$L141,$K141,FALSE)*$S141*((1+'Inputs &amp; Summary'!$D$7)^AK$29))),IF($M141=Lists!$H$3,IF($K141&lt;1,((($R141*(1-$E141)+$Q141*(1-$F141))/$K141)*((1+'Inputs &amp; Summary'!$D$7)^AK$29)),((INT(AK$29/$K141)-INT((AK$29-1)/$K141))*($R141*(1-$E141)+$Q141*(1-$F141))*((1+'Inputs &amp; Summary'!$D$7)^AK$29))),((_xlfn.WEIBULL.DIST(AK$29,$L141,$K141,FALSE)*($R141*(1-$E141)+$Q141*(1-$F141))*((1+'Inputs &amp; Summary'!$D$7)^AK$29))))))</f>
        <v>0</v>
      </c>
      <c r="AL141" s="114">
        <f>$D141*IF(AL$29&gt;'Inputs &amp; Summary'!$D$5,0,IF(AL$29&gt;VLOOKUP($G141,Lists!$J$17:$K$21,2),IF($M141=Lists!$H$3,IF($K141&lt;1,(($S141/$K141)*((1+'Inputs &amp; Summary'!$D$7)^AL$29)),((INT(AL$29/$K141)-INT((AL$29-1)/$K141))*$S141*((1+'Inputs &amp; Summary'!$D$7)^AL$29))),(_xlfn.WEIBULL.DIST(AL$29,$L141,$K141,FALSE)*$S141*((1+'Inputs &amp; Summary'!$D$7)^AL$29))),IF($M141=Lists!$H$3,IF($K141&lt;1,((($R141*(1-$E141)+$Q141*(1-$F141))/$K141)*((1+'Inputs &amp; Summary'!$D$7)^AL$29)),((INT(AL$29/$K141)-INT((AL$29-1)/$K141))*($R141*(1-$E141)+$Q141*(1-$F141))*((1+'Inputs &amp; Summary'!$D$7)^AL$29))),((_xlfn.WEIBULL.DIST(AL$29,$L141,$K141,FALSE)*($R141*(1-$E141)+$Q141*(1-$F141))*((1+'Inputs &amp; Summary'!$D$7)^AL$29))))))</f>
        <v>0</v>
      </c>
      <c r="AM141" s="114">
        <f>$D141*IF(AM$29&gt;'Inputs &amp; Summary'!$D$5,0,IF(AM$29&gt;VLOOKUP($G141,Lists!$J$17:$K$21,2),IF($M141=Lists!$H$3,IF($K141&lt;1,(($S141/$K141)*((1+'Inputs &amp; Summary'!$D$7)^AM$29)),((INT(AM$29/$K141)-INT((AM$29-1)/$K141))*$S141*((1+'Inputs &amp; Summary'!$D$7)^AM$29))),(_xlfn.WEIBULL.DIST(AM$29,$L141,$K141,FALSE)*$S141*((1+'Inputs &amp; Summary'!$D$7)^AM$29))),IF($M141=Lists!$H$3,IF($K141&lt;1,((($R141*(1-$E141)+$Q141*(1-$F141))/$K141)*((1+'Inputs &amp; Summary'!$D$7)^AM$29)),((INT(AM$29/$K141)-INT((AM$29-1)/$K141))*($R141*(1-$E141)+$Q141*(1-$F141))*((1+'Inputs &amp; Summary'!$D$7)^AM$29))),((_xlfn.WEIBULL.DIST(AM$29,$L141,$K141,FALSE)*($R141*(1-$E141)+$Q141*(1-$F141))*((1+'Inputs &amp; Summary'!$D$7)^AM$29))))))</f>
        <v>0</v>
      </c>
      <c r="AN141" s="114">
        <f>$D141*IF(AN$29&gt;'Inputs &amp; Summary'!$D$5,0,IF(AN$29&gt;VLOOKUP($G141,Lists!$J$17:$K$21,2),IF($M141=Lists!$H$3,IF($K141&lt;1,(($S141/$K141)*((1+'Inputs &amp; Summary'!$D$7)^AN$29)),((INT(AN$29/$K141)-INT((AN$29-1)/$K141))*$S141*((1+'Inputs &amp; Summary'!$D$7)^AN$29))),(_xlfn.WEIBULL.DIST(AN$29,$L141,$K141,FALSE)*$S141*((1+'Inputs &amp; Summary'!$D$7)^AN$29))),IF($M141=Lists!$H$3,IF($K141&lt;1,((($R141*(1-$E141)+$Q141*(1-$F141))/$K141)*((1+'Inputs &amp; Summary'!$D$7)^AN$29)),((INT(AN$29/$K141)-INT((AN$29-1)/$K141))*($R141*(1-$E141)+$Q141*(1-$F141))*((1+'Inputs &amp; Summary'!$D$7)^AN$29))),((_xlfn.WEIBULL.DIST(AN$29,$L141,$K141,FALSE)*($R141*(1-$E141)+$Q141*(1-$F141))*((1+'Inputs &amp; Summary'!$D$7)^AN$29))))))</f>
        <v>0</v>
      </c>
      <c r="AO141" s="114">
        <f>$D141*IF(AO$29&gt;'Inputs &amp; Summary'!$D$5,0,IF(AO$29&gt;VLOOKUP($G141,Lists!$J$17:$K$21,2),IF($M141=Lists!$H$3,IF($K141&lt;1,(($S141/$K141)*((1+'Inputs &amp; Summary'!$D$7)^AO$29)),((INT(AO$29/$K141)-INT((AO$29-1)/$K141))*$S141*((1+'Inputs &amp; Summary'!$D$7)^AO$29))),(_xlfn.WEIBULL.DIST(AO$29,$L141,$K141,FALSE)*$S141*((1+'Inputs &amp; Summary'!$D$7)^AO$29))),IF($M141=Lists!$H$3,IF($K141&lt;1,((($R141*(1-$E141)+$Q141*(1-$F141))/$K141)*((1+'Inputs &amp; Summary'!$D$7)^AO$29)),((INT(AO$29/$K141)-INT((AO$29-1)/$K141))*($R141*(1-$E141)+$Q141*(1-$F141))*((1+'Inputs &amp; Summary'!$D$7)^AO$29))),((_xlfn.WEIBULL.DIST(AO$29,$L141,$K141,FALSE)*($R141*(1-$E141)+$Q141*(1-$F141))*((1+'Inputs &amp; Summary'!$D$7)^AO$29))))))</f>
        <v>0</v>
      </c>
      <c r="AP141" s="114">
        <f>$D141*IF(AP$29&gt;'Inputs &amp; Summary'!$D$5,0,IF(AP$29&gt;VLOOKUP($G141,Lists!$J$17:$K$21,2),IF($M141=Lists!$H$3,IF($K141&lt;1,(($S141/$K141)*((1+'Inputs &amp; Summary'!$D$7)^AP$29)),((INT(AP$29/$K141)-INT((AP$29-1)/$K141))*$S141*((1+'Inputs &amp; Summary'!$D$7)^AP$29))),(_xlfn.WEIBULL.DIST(AP$29,$L141,$K141,FALSE)*$S141*((1+'Inputs &amp; Summary'!$D$7)^AP$29))),IF($M141=Lists!$H$3,IF($K141&lt;1,((($R141*(1-$E141)+$Q141*(1-$F141))/$K141)*((1+'Inputs &amp; Summary'!$D$7)^AP$29)),((INT(AP$29/$K141)-INT((AP$29-1)/$K141))*($R141*(1-$E141)+$Q141*(1-$F141))*((1+'Inputs &amp; Summary'!$D$7)^AP$29))),((_xlfn.WEIBULL.DIST(AP$29,$L141,$K141,FALSE)*($R141*(1-$E141)+$Q141*(1-$F141))*((1+'Inputs &amp; Summary'!$D$7)^AP$29))))))</f>
        <v>0</v>
      </c>
      <c r="AQ141" s="114">
        <f>$D141*IF(AQ$29&gt;'Inputs &amp; Summary'!$D$5,0,IF(AQ$29&gt;VLOOKUP($G141,Lists!$J$17:$K$21,2),IF($M141=Lists!$H$3,IF($K141&lt;1,(($S141/$K141)*((1+'Inputs &amp; Summary'!$D$7)^AQ$29)),((INT(AQ$29/$K141)-INT((AQ$29-1)/$K141))*$S141*((1+'Inputs &amp; Summary'!$D$7)^AQ$29))),(_xlfn.WEIBULL.DIST(AQ$29,$L141,$K141,FALSE)*$S141*((1+'Inputs &amp; Summary'!$D$7)^AQ$29))),IF($M141=Lists!$H$3,IF($K141&lt;1,((($R141*(1-$E141)+$Q141*(1-$F141))/$K141)*((1+'Inputs &amp; Summary'!$D$7)^AQ$29)),((INT(AQ$29/$K141)-INT((AQ$29-1)/$K141))*($R141*(1-$E141)+$Q141*(1-$F141))*((1+'Inputs &amp; Summary'!$D$7)^AQ$29))),((_xlfn.WEIBULL.DIST(AQ$29,$L141,$K141,FALSE)*($R141*(1-$E141)+$Q141*(1-$F141))*((1+'Inputs &amp; Summary'!$D$7)^AQ$29))))))</f>
        <v>0</v>
      </c>
      <c r="AR141" s="114">
        <f>$D141*IF(AR$29&gt;'Inputs &amp; Summary'!$D$5,0,IF(AR$29&gt;VLOOKUP($G141,Lists!$J$17:$K$21,2),IF($M141=Lists!$H$3,IF($K141&lt;1,(($S141/$K141)*((1+'Inputs &amp; Summary'!$D$7)^AR$29)),((INT(AR$29/$K141)-INT((AR$29-1)/$K141))*$S141*((1+'Inputs &amp; Summary'!$D$7)^AR$29))),(_xlfn.WEIBULL.DIST(AR$29,$L141,$K141,FALSE)*$S141*((1+'Inputs &amp; Summary'!$D$7)^AR$29))),IF($M141=Lists!$H$3,IF($K141&lt;1,((($R141*(1-$E141)+$Q141*(1-$F141))/$K141)*((1+'Inputs &amp; Summary'!$D$7)^AR$29)),((INT(AR$29/$K141)-INT((AR$29-1)/$K141))*($R141*(1-$E141)+$Q141*(1-$F141))*((1+'Inputs &amp; Summary'!$D$7)^AR$29))),((_xlfn.WEIBULL.DIST(AR$29,$L141,$K141,FALSE)*($R141*(1-$E141)+$Q141*(1-$F141))*((1+'Inputs &amp; Summary'!$D$7)^AR$29))))))</f>
        <v>0</v>
      </c>
      <c r="AS141" s="114">
        <f>$D141*IF(AS$29&gt;'Inputs &amp; Summary'!$D$5,0,IF(AS$29&gt;VLOOKUP($G141,Lists!$J$17:$K$21,2),IF($M141=Lists!$H$3,IF($K141&lt;1,(($S141/$K141)*((1+'Inputs &amp; Summary'!$D$7)^AS$29)),((INT(AS$29/$K141)-INT((AS$29-1)/$K141))*$S141*((1+'Inputs &amp; Summary'!$D$7)^AS$29))),(_xlfn.WEIBULL.DIST(AS$29,$L141,$K141,FALSE)*$S141*((1+'Inputs &amp; Summary'!$D$7)^AS$29))),IF($M141=Lists!$H$3,IF($K141&lt;1,((($R141*(1-$E141)+$Q141*(1-$F141))/$K141)*((1+'Inputs &amp; Summary'!$D$7)^AS$29)),((INT(AS$29/$K141)-INT((AS$29-1)/$K141))*($R141*(1-$E141)+$Q141*(1-$F141))*((1+'Inputs &amp; Summary'!$D$7)^AS$29))),((_xlfn.WEIBULL.DIST(AS$29,$L141,$K141,FALSE)*($R141*(1-$E141)+$Q141*(1-$F141))*((1+'Inputs &amp; Summary'!$D$7)^AS$29))))))</f>
        <v>0</v>
      </c>
      <c r="AT141" s="114">
        <f>$D141*IF(AT$29&gt;'Inputs &amp; Summary'!$D$5,0,IF(AT$29&gt;VLOOKUP($G141,Lists!$J$17:$K$21,2),IF($M141=Lists!$H$3,IF($K141&lt;1,(($S141/$K141)*((1+'Inputs &amp; Summary'!$D$7)^AT$29)),((INT(AT$29/$K141)-INT((AT$29-1)/$K141))*$S141*((1+'Inputs &amp; Summary'!$D$7)^AT$29))),(_xlfn.WEIBULL.DIST(AT$29,$L141,$K141,FALSE)*$S141*((1+'Inputs &amp; Summary'!$D$7)^AT$29))),IF($M141=Lists!$H$3,IF($K141&lt;1,((($R141*(1-$E141)+$Q141*(1-$F141))/$K141)*((1+'Inputs &amp; Summary'!$D$7)^AT$29)),((INT(AT$29/$K141)-INT((AT$29-1)/$K141))*($R141*(1-$E141)+$Q141*(1-$F141))*((1+'Inputs &amp; Summary'!$D$7)^AT$29))),((_xlfn.WEIBULL.DIST(AT$29,$L141,$K141,FALSE)*($R141*(1-$E141)+$Q141*(1-$F141))*((1+'Inputs &amp; Summary'!$D$7)^AT$29))))))</f>
        <v>0</v>
      </c>
      <c r="AU141" s="114">
        <f>$D141*IF(AU$29&gt;'Inputs &amp; Summary'!$D$5,0,IF(AU$29&gt;VLOOKUP($G141,Lists!$J$17:$K$21,2),IF($M141=Lists!$H$3,IF($K141&lt;1,(($S141/$K141)*((1+'Inputs &amp; Summary'!$D$7)^AU$29)),((INT(AU$29/$K141)-INT((AU$29-1)/$K141))*$S141*((1+'Inputs &amp; Summary'!$D$7)^AU$29))),(_xlfn.WEIBULL.DIST(AU$29,$L141,$K141,FALSE)*$S141*((1+'Inputs &amp; Summary'!$D$7)^AU$29))),IF($M141=Lists!$H$3,IF($K141&lt;1,((($R141*(1-$E141)+$Q141*(1-$F141))/$K141)*((1+'Inputs &amp; Summary'!$D$7)^AU$29)),((INT(AU$29/$K141)-INT((AU$29-1)/$K141))*($R141*(1-$E141)+$Q141*(1-$F141))*((1+'Inputs &amp; Summary'!$D$7)^AU$29))),((_xlfn.WEIBULL.DIST(AU$29,$L141,$K141,FALSE)*($R141*(1-$E141)+$Q141*(1-$F141))*((1+'Inputs &amp; Summary'!$D$7)^AU$29))))))</f>
        <v>0</v>
      </c>
      <c r="AV141" s="114">
        <f>$D141*IF(AV$29&gt;'Inputs &amp; Summary'!$D$5,0,IF(AV$29&gt;VLOOKUP($G141,Lists!$J$17:$K$21,2),IF($M141=Lists!$H$3,IF($K141&lt;1,(($S141/$K141)*((1+'Inputs &amp; Summary'!$D$7)^AV$29)),((INT(AV$29/$K141)-INT((AV$29-1)/$K141))*$S141*((1+'Inputs &amp; Summary'!$D$7)^AV$29))),(_xlfn.WEIBULL.DIST(AV$29,$L141,$K141,FALSE)*$S141*((1+'Inputs &amp; Summary'!$D$7)^AV$29))),IF($M141=Lists!$H$3,IF($K141&lt;1,((($R141*(1-$E141)+$Q141*(1-$F141))/$K141)*((1+'Inputs &amp; Summary'!$D$7)^AV$29)),((INT(AV$29/$K141)-INT((AV$29-1)/$K141))*($R141*(1-$E141)+$Q141*(1-$F141))*((1+'Inputs &amp; Summary'!$D$7)^AV$29))),((_xlfn.WEIBULL.DIST(AV$29,$L141,$K141,FALSE)*($R141*(1-$E141)+$Q141*(1-$F141))*((1+'Inputs &amp; Summary'!$D$7)^AV$29))))))</f>
        <v>0</v>
      </c>
      <c r="AW141" s="114">
        <f>$D141*IF(AW$29&gt;'Inputs &amp; Summary'!$D$5,0,IF(AW$29&gt;VLOOKUP($G141,Lists!$J$17:$K$21,2),IF($M141=Lists!$H$3,IF($K141&lt;1,(($S141/$K141)*((1+'Inputs &amp; Summary'!$D$7)^AW$29)),((INT(AW$29/$K141)-INT((AW$29-1)/$K141))*$S141*((1+'Inputs &amp; Summary'!$D$7)^AW$29))),(_xlfn.WEIBULL.DIST(AW$29,$L141,$K141,FALSE)*$S141*((1+'Inputs &amp; Summary'!$D$7)^AW$29))),IF($M141=Lists!$H$3,IF($K141&lt;1,((($R141*(1-$E141)+$Q141*(1-$F141))/$K141)*((1+'Inputs &amp; Summary'!$D$7)^AW$29)),((INT(AW$29/$K141)-INT((AW$29-1)/$K141))*($R141*(1-$E141)+$Q141*(1-$F141))*((1+'Inputs &amp; Summary'!$D$7)^AW$29))),((_xlfn.WEIBULL.DIST(AW$29,$L141,$K141,FALSE)*($R141*(1-$E141)+$Q141*(1-$F141))*((1+'Inputs &amp; Summary'!$D$7)^AW$29))))))</f>
        <v>0</v>
      </c>
      <c r="AX141" s="114">
        <f>$D141*IF(AX$29&gt;'Inputs &amp; Summary'!$D$5,0,IF(AX$29&gt;VLOOKUP($G141,Lists!$J$17:$K$21,2),IF($M141=Lists!$H$3,IF($K141&lt;1,(($S141/$K141)*((1+'Inputs &amp; Summary'!$D$7)^AX$29)),((INT(AX$29/$K141)-INT((AX$29-1)/$K141))*$S141*((1+'Inputs &amp; Summary'!$D$7)^AX$29))),(_xlfn.WEIBULL.DIST(AX$29,$L141,$K141,FALSE)*$S141*((1+'Inputs &amp; Summary'!$D$7)^AX$29))),IF($M141=Lists!$H$3,IF($K141&lt;1,((($R141*(1-$E141)+$Q141*(1-$F141))/$K141)*((1+'Inputs &amp; Summary'!$D$7)^AX$29)),((INT(AX$29/$K141)-INT((AX$29-1)/$K141))*($R141*(1-$E141)+$Q141*(1-$F141))*((1+'Inputs &amp; Summary'!$D$7)^AX$29))),((_xlfn.WEIBULL.DIST(AX$29,$L141,$K141,FALSE)*($R141*(1-$E141)+$Q141*(1-$F141))*((1+'Inputs &amp; Summary'!$D$7)^AX$29))))))</f>
        <v>0</v>
      </c>
      <c r="AY141" s="114">
        <f>$D141*IF(AY$29&gt;'Inputs &amp; Summary'!$D$5,0,IF(AY$29&gt;VLOOKUP($G141,Lists!$J$17:$K$21,2),IF($M141=Lists!$H$3,IF($K141&lt;1,(($S141/$K141)*((1+'Inputs &amp; Summary'!$D$7)^AY$29)),((INT(AY$29/$K141)-INT((AY$29-1)/$K141))*$S141*((1+'Inputs &amp; Summary'!$D$7)^AY$29))),(_xlfn.WEIBULL.DIST(AY$29,$L141,$K141,FALSE)*$S141*((1+'Inputs &amp; Summary'!$D$7)^AY$29))),IF($M141=Lists!$H$3,IF($K141&lt;1,((($R141*(1-$E141)+$Q141*(1-$F141))/$K141)*((1+'Inputs &amp; Summary'!$D$7)^AY$29)),((INT(AY$29/$K141)-INT((AY$29-1)/$K141))*($R141*(1-$E141)+$Q141*(1-$F141))*((1+'Inputs &amp; Summary'!$D$7)^AY$29))),((_xlfn.WEIBULL.DIST(AY$29,$L141,$K141,FALSE)*($R141*(1-$E141)+$Q141*(1-$F141))*((1+'Inputs &amp; Summary'!$D$7)^AY$29))))))</f>
        <v>0</v>
      </c>
      <c r="AZ141" s="114">
        <f>$D141*IF(AZ$29&gt;'Inputs &amp; Summary'!$D$5,0,IF(AZ$29&gt;VLOOKUP($G141,Lists!$J$17:$K$21,2),IF($M141=Lists!$H$3,IF($K141&lt;1,(($S141/$K141)*((1+'Inputs &amp; Summary'!$D$7)^AZ$29)),((INT(AZ$29/$K141)-INT((AZ$29-1)/$K141))*$S141*((1+'Inputs &amp; Summary'!$D$7)^AZ$29))),(_xlfn.WEIBULL.DIST(AZ$29,$L141,$K141,FALSE)*$S141*((1+'Inputs &amp; Summary'!$D$7)^AZ$29))),IF($M141=Lists!$H$3,IF($K141&lt;1,((($R141*(1-$E141)+$Q141*(1-$F141))/$K141)*((1+'Inputs &amp; Summary'!$D$7)^AZ$29)),((INT(AZ$29/$K141)-INT((AZ$29-1)/$K141))*($R141*(1-$E141)+$Q141*(1-$F141))*((1+'Inputs &amp; Summary'!$D$7)^AZ$29))),((_xlfn.WEIBULL.DIST(AZ$29,$L141,$K141,FALSE)*($R141*(1-$E141)+$Q141*(1-$F141))*((1+'Inputs &amp; Summary'!$D$7)^AZ$29))))))</f>
        <v>0</v>
      </c>
      <c r="BA141" s="114">
        <f>$D141*IF(BA$29&gt;'Inputs &amp; Summary'!$D$5,0,IF(BA$29&gt;VLOOKUP($G141,Lists!$J$17:$K$21,2),IF($M141=Lists!$H$3,IF($K141&lt;1,(($S141/$K141)*((1+'Inputs &amp; Summary'!$D$7)^BA$29)),((INT(BA$29/$K141)-INT((BA$29-1)/$K141))*$S141*((1+'Inputs &amp; Summary'!$D$7)^BA$29))),(_xlfn.WEIBULL.DIST(BA$29,$L141,$K141,FALSE)*$S141*((1+'Inputs &amp; Summary'!$D$7)^BA$29))),IF($M141=Lists!$H$3,IF($K141&lt;1,((($R141*(1-$E141)+$Q141*(1-$F141))/$K141)*((1+'Inputs &amp; Summary'!$D$7)^BA$29)),((INT(BA$29/$K141)-INT((BA$29-1)/$K141))*($R141*(1-$E141)+$Q141*(1-$F141))*((1+'Inputs &amp; Summary'!$D$7)^BA$29))),((_xlfn.WEIBULL.DIST(BA$29,$L141,$K141,FALSE)*($R141*(1-$E141)+$Q141*(1-$F141))*((1+'Inputs &amp; Summary'!$D$7)^BA$29))))))</f>
        <v>0</v>
      </c>
      <c r="BB141" s="114">
        <f>$D141*IF(BB$29&gt;'Inputs &amp; Summary'!$D$5,0,IF(BB$29&gt;VLOOKUP($G141,Lists!$J$17:$K$21,2),IF($M141=Lists!$H$3,IF($K141&lt;1,(($S141/$K141)*((1+'Inputs &amp; Summary'!$D$7)^BB$29)),((INT(BB$29/$K141)-INT((BB$29-1)/$K141))*$S141*((1+'Inputs &amp; Summary'!$D$7)^BB$29))),(_xlfn.WEIBULL.DIST(BB$29,$L141,$K141,FALSE)*$S141*((1+'Inputs &amp; Summary'!$D$7)^BB$29))),IF($M141=Lists!$H$3,IF($K141&lt;1,((($R141*(1-$E141)+$Q141*(1-$F141))/$K141)*((1+'Inputs &amp; Summary'!$D$7)^BB$29)),((INT(BB$29/$K141)-INT((BB$29-1)/$K141))*($R141*(1-$E141)+$Q141*(1-$F141))*((1+'Inputs &amp; Summary'!$D$7)^BB$29))),((_xlfn.WEIBULL.DIST(BB$29,$L141,$K141,FALSE)*($R141*(1-$E141)+$Q141*(1-$F141))*((1+'Inputs &amp; Summary'!$D$7)^BB$29))))))</f>
        <v>0</v>
      </c>
      <c r="BC141" s="114">
        <f>$D141*IF(BC$29&gt;'Inputs &amp; Summary'!$D$5,0,IF(BC$29&gt;VLOOKUP($G141,Lists!$J$17:$K$21,2),IF($M141=Lists!$H$3,IF($K141&lt;1,(($S141/$K141)*((1+'Inputs &amp; Summary'!$D$7)^BC$29)),((INT(BC$29/$K141)-INT((BC$29-1)/$K141))*$S141*((1+'Inputs &amp; Summary'!$D$7)^BC$29))),(_xlfn.WEIBULL.DIST(BC$29,$L141,$K141,FALSE)*$S141*((1+'Inputs &amp; Summary'!$D$7)^BC$29))),IF($M141=Lists!$H$3,IF($K141&lt;1,((($R141*(1-$E141)+$Q141*(1-$F141))/$K141)*((1+'Inputs &amp; Summary'!$D$7)^BC$29)),((INT(BC$29/$K141)-INT((BC$29-1)/$K141))*($R141*(1-$E141)+$Q141*(1-$F141))*((1+'Inputs &amp; Summary'!$D$7)^BC$29))),((_xlfn.WEIBULL.DIST(BC$29,$L141,$K141,FALSE)*($R141*(1-$E141)+$Q141*(1-$F141))*((1+'Inputs &amp; Summary'!$D$7)^BC$29))))))</f>
        <v>0</v>
      </c>
      <c r="BD141" s="114">
        <f>$D141*IF(BD$29&gt;'Inputs &amp; Summary'!$D$5,0,IF(BD$29&gt;VLOOKUP($G141,Lists!$J$17:$K$21,2),IF($M141=Lists!$H$3,IF($K141&lt;1,(($S141/$K141)*((1+'Inputs &amp; Summary'!$D$7)^BD$29)),((INT(BD$29/$K141)-INT((BD$29-1)/$K141))*$S141*((1+'Inputs &amp; Summary'!$D$7)^BD$29))),(_xlfn.WEIBULL.DIST(BD$29,$L141,$K141,FALSE)*$S141*((1+'Inputs &amp; Summary'!$D$7)^BD$29))),IF($M141=Lists!$H$3,IF($K141&lt;1,((($R141*(1-$E141)+$Q141*(1-$F141))/$K141)*((1+'Inputs &amp; Summary'!$D$7)^BD$29)),((INT(BD$29/$K141)-INT((BD$29-1)/$K141))*($R141*(1-$E141)+$Q141*(1-$F141))*((1+'Inputs &amp; Summary'!$D$7)^BD$29))),((_xlfn.WEIBULL.DIST(BD$29,$L141,$K141,FALSE)*($R141*(1-$E141)+$Q141*(1-$F141))*((1+'Inputs &amp; Summary'!$D$7)^BD$29))))))</f>
        <v>0</v>
      </c>
      <c r="BE141" s="114">
        <f>$D141*IF(BE$29&gt;'Inputs &amp; Summary'!$D$5,0,IF(BE$29&gt;VLOOKUP($G141,Lists!$J$17:$K$21,2),IF($M141=Lists!$H$3,IF($K141&lt;1,(($S141/$K141)*((1+'Inputs &amp; Summary'!$D$7)^BE$29)),((INT(BE$29/$K141)-INT((BE$29-1)/$K141))*$S141*((1+'Inputs &amp; Summary'!$D$7)^BE$29))),(_xlfn.WEIBULL.DIST(BE$29,$L141,$K141,FALSE)*$S141*((1+'Inputs &amp; Summary'!$D$7)^BE$29))),IF($M141=Lists!$H$3,IF($K141&lt;1,((($R141*(1-$E141)+$Q141*(1-$F141))/$K141)*((1+'Inputs &amp; Summary'!$D$7)^BE$29)),((INT(BE$29/$K141)-INT((BE$29-1)/$K141))*($R141*(1-$E141)+$Q141*(1-$F141))*((1+'Inputs &amp; Summary'!$D$7)^BE$29))),((_xlfn.WEIBULL.DIST(BE$29,$L141,$K141,FALSE)*($R141*(1-$E141)+$Q141*(1-$F141))*((1+'Inputs &amp; Summary'!$D$7)^BE$29))))))</f>
        <v>0</v>
      </c>
      <c r="BF141" s="114">
        <f>$D141*IF(BF$29&gt;'Inputs &amp; Summary'!$D$5,0,IF(BF$29&gt;VLOOKUP($G141,Lists!$J$17:$K$21,2),IF($M141=Lists!$H$3,IF($K141&lt;1,(($S141/$K141)*((1+'Inputs &amp; Summary'!$D$7)^BF$29)),((INT(BF$29/$K141)-INT((BF$29-1)/$K141))*$S141*((1+'Inputs &amp; Summary'!$D$7)^BF$29))),(_xlfn.WEIBULL.DIST(BF$29,$L141,$K141,FALSE)*$S141*((1+'Inputs &amp; Summary'!$D$7)^BF$29))),IF($M141=Lists!$H$3,IF($K141&lt;1,((($R141*(1-$E141)+$Q141*(1-$F141))/$K141)*((1+'Inputs &amp; Summary'!$D$7)^BF$29)),((INT(BF$29/$K141)-INT((BF$29-1)/$K141))*($R141*(1-$E141)+$Q141*(1-$F141))*((1+'Inputs &amp; Summary'!$D$7)^BF$29))),((_xlfn.WEIBULL.DIST(BF$29,$L141,$K141,FALSE)*($R141*(1-$E141)+$Q141*(1-$F141))*((1+'Inputs &amp; Summary'!$D$7)^BF$29))))))</f>
        <v>0</v>
      </c>
      <c r="BG141" s="114">
        <f>$D141*IF(BG$29&gt;'Inputs &amp; Summary'!$D$5,0,IF(BG$29&gt;VLOOKUP($G141,Lists!$J$17:$K$21,2),IF($M141=Lists!$H$3,IF($K141&lt;1,(($S141/$K141)*((1+'Inputs &amp; Summary'!$D$7)^BG$29)),((INT(BG$29/$K141)-INT((BG$29-1)/$K141))*$S141*((1+'Inputs &amp; Summary'!$D$7)^BG$29))),(_xlfn.WEIBULL.DIST(BG$29,$L141,$K141,FALSE)*$S141*((1+'Inputs &amp; Summary'!$D$7)^BG$29))),IF($M141=Lists!$H$3,IF($K141&lt;1,((($R141*(1-$E141)+$Q141*(1-$F141))/$K141)*((1+'Inputs &amp; Summary'!$D$7)^BG$29)),((INT(BG$29/$K141)-INT((BG$29-1)/$K141))*($R141*(1-$E141)+$Q141*(1-$F141))*((1+'Inputs &amp; Summary'!$D$7)^BG$29))),((_xlfn.WEIBULL.DIST(BG$29,$L141,$K141,FALSE)*($R141*(1-$E141)+$Q141*(1-$F141))*((1+'Inputs &amp; Summary'!$D$7)^BG$29))))))</f>
        <v>0</v>
      </c>
      <c r="BH141" s="114">
        <f>$D141*IF(BH$29&gt;'Inputs &amp; Summary'!$D$5,0,IF(BH$29&gt;VLOOKUP($G141,Lists!$J$17:$K$21,2),IF($M141=Lists!$H$3,IF($K141&lt;1,(($S141/$K141)*((1+'Inputs &amp; Summary'!$D$7)^BH$29)),((INT(BH$29/$K141)-INT((BH$29-1)/$K141))*$S141*((1+'Inputs &amp; Summary'!$D$7)^BH$29))),(_xlfn.WEIBULL.DIST(BH$29,$L141,$K141,FALSE)*$S141*((1+'Inputs &amp; Summary'!$D$7)^BH$29))),IF($M141=Lists!$H$3,IF($K141&lt;1,((($R141*(1-$E141)+$Q141*(1-$F141))/$K141)*((1+'Inputs &amp; Summary'!$D$7)^BH$29)),((INT(BH$29/$K141)-INT((BH$29-1)/$K141))*($R141*(1-$E141)+$Q141*(1-$F141))*((1+'Inputs &amp; Summary'!$D$7)^BH$29))),((_xlfn.WEIBULL.DIST(BH$29,$L141,$K141,FALSE)*($R141*(1-$E141)+$Q141*(1-$F141))*((1+'Inputs &amp; Summary'!$D$7)^BH$29))))))</f>
        <v>0</v>
      </c>
      <c r="BI141" s="114">
        <f>$D141*IF(BI$29&gt;'Inputs &amp; Summary'!$D$5,0,IF(BI$29&gt;VLOOKUP($G141,Lists!$J$17:$K$21,2),IF($M141=Lists!$H$3,IF($K141&lt;1,(($S141/$K141)*((1+'Inputs &amp; Summary'!$D$7)^BI$29)),((INT(BI$29/$K141)-INT((BI$29-1)/$K141))*$S141*((1+'Inputs &amp; Summary'!$D$7)^BI$29))),(_xlfn.WEIBULL.DIST(BI$29,$L141,$K141,FALSE)*$S141*((1+'Inputs &amp; Summary'!$D$7)^BI$29))),IF($M141=Lists!$H$3,IF($K141&lt;1,((($R141*(1-$E141)+$Q141*(1-$F141))/$K141)*((1+'Inputs &amp; Summary'!$D$7)^BI$29)),((INT(BI$29/$K141)-INT((BI$29-1)/$K141))*($R141*(1-$E141)+$Q141*(1-$F141))*((1+'Inputs &amp; Summary'!$D$7)^BI$29))),((_xlfn.WEIBULL.DIST(BI$29,$L141,$K141,FALSE)*($R141*(1-$E141)+$Q141*(1-$F141))*((1+'Inputs &amp; Summary'!$D$7)^BI$29))))))</f>
        <v>0</v>
      </c>
      <c r="BJ141" s="114">
        <f>$D141*IF(BJ$29&gt;'Inputs &amp; Summary'!$D$5,0,IF(BJ$29&gt;VLOOKUP($G141,Lists!$J$17:$K$21,2),IF($M141=Lists!$H$3,IF($K141&lt;1,(($S141/$K141)*((1+'Inputs &amp; Summary'!$D$7)^BJ$29)),((INT(BJ$29/$K141)-INT((BJ$29-1)/$K141))*$S141*((1+'Inputs &amp; Summary'!$D$7)^BJ$29))),(_xlfn.WEIBULL.DIST(BJ$29,$L141,$K141,FALSE)*$S141*((1+'Inputs &amp; Summary'!$D$7)^BJ$29))),IF($M141=Lists!$H$3,IF($K141&lt;1,((($R141*(1-$E141)+$Q141*(1-$F141))/$K141)*((1+'Inputs &amp; Summary'!$D$7)^BJ$29)),((INT(BJ$29/$K141)-INT((BJ$29-1)/$K141))*($R141*(1-$E141)+$Q141*(1-$F141))*((1+'Inputs &amp; Summary'!$D$7)^BJ$29))),((_xlfn.WEIBULL.DIST(BJ$29,$L141,$K141,FALSE)*($R141*(1-$E141)+$Q141*(1-$F141))*((1+'Inputs &amp; Summary'!$D$7)^BJ$29))))))</f>
        <v>0</v>
      </c>
      <c r="BK141" s="114">
        <f>$D141*IF(BK$29&gt;'Inputs &amp; Summary'!$D$5,0,IF(BK$29&gt;VLOOKUP($G141,Lists!$J$17:$K$21,2),IF($M141=Lists!$H$3,IF($K141&lt;1,(($S141/$K141)*((1+'Inputs &amp; Summary'!$D$7)^BK$29)),((INT(BK$29/$K141)-INT((BK$29-1)/$K141))*$S141*((1+'Inputs &amp; Summary'!$D$7)^BK$29))),(_xlfn.WEIBULL.DIST(BK$29,$L141,$K141,FALSE)*$S141*((1+'Inputs &amp; Summary'!$D$7)^BK$29))),IF($M141=Lists!$H$3,IF($K141&lt;1,((($R141*(1-$E141)+$Q141*(1-$F141))/$K141)*((1+'Inputs &amp; Summary'!$D$7)^BK$29)),((INT(BK$29/$K141)-INT((BK$29-1)/$K141))*($R141*(1-$E141)+$Q141*(1-$F141))*((1+'Inputs &amp; Summary'!$D$7)^BK$29))),((_xlfn.WEIBULL.DIST(BK$29,$L141,$K141,FALSE)*($R141*(1-$E141)+$Q141*(1-$F141))*((1+'Inputs &amp; Summary'!$D$7)^BK$29))))))</f>
        <v>0</v>
      </c>
      <c r="BL141" s="114">
        <f>$D141*IF(BL$29&gt;'Inputs &amp; Summary'!$D$5,0,IF(BL$29&gt;VLOOKUP($G141,Lists!$J$17:$K$21,2),IF($M141=Lists!$H$3,IF($K141&lt;1,(($S141/$K141)*((1+'Inputs &amp; Summary'!$D$7)^BL$29)),((INT(BL$29/$K141)-INT((BL$29-1)/$K141))*$S141*((1+'Inputs &amp; Summary'!$D$7)^BL$29))),(_xlfn.WEIBULL.DIST(BL$29,$L141,$K141,FALSE)*$S141*((1+'Inputs &amp; Summary'!$D$7)^BL$29))),IF($M141=Lists!$H$3,IF($K141&lt;1,((($R141*(1-$E141)+$Q141*(1-$F141))/$K141)*((1+'Inputs &amp; Summary'!$D$7)^BL$29)),((INT(BL$29/$K141)-INT((BL$29-1)/$K141))*($R141*(1-$E141)+$Q141*(1-$F141))*((1+'Inputs &amp; Summary'!$D$7)^BL$29))),((_xlfn.WEIBULL.DIST(BL$29,$L141,$K141,FALSE)*($R141*(1-$E141)+$Q141*(1-$F141))*((1+'Inputs &amp; Summary'!$D$7)^BL$29))))))</f>
        <v>0</v>
      </c>
    </row>
    <row r="142" spans="1:64" x14ac:dyDescent="0.3">
      <c r="A142" s="79" t="s">
        <v>199</v>
      </c>
      <c r="B142" s="33" t="s">
        <v>152</v>
      </c>
      <c r="C142" s="33" t="s">
        <v>147</v>
      </c>
      <c r="D142" s="68">
        <v>0</v>
      </c>
      <c r="E142" s="68"/>
      <c r="F142" s="68"/>
      <c r="G142" s="213" t="s">
        <v>433</v>
      </c>
      <c r="H142" s="34" t="s">
        <v>290</v>
      </c>
      <c r="I142" s="34" t="s">
        <v>92</v>
      </c>
      <c r="J142" s="33">
        <f>VLOOKUP(I142,'Labor Rates'!$A$1:$B$16,2)</f>
        <v>16.451923076923077</v>
      </c>
      <c r="K142" s="35">
        <v>25</v>
      </c>
      <c r="L142" s="35">
        <v>1</v>
      </c>
      <c r="M142" s="36" t="s">
        <v>249</v>
      </c>
      <c r="N142" s="84">
        <f>'Inputs &amp; Summary'!$D$39</f>
        <v>2.3152786885245904</v>
      </c>
      <c r="O142" s="35">
        <v>8</v>
      </c>
      <c r="P142" s="5">
        <v>400</v>
      </c>
      <c r="Q142" s="73">
        <f t="shared" si="21"/>
        <v>304.72629508196724</v>
      </c>
      <c r="R142" s="73">
        <f t="shared" si="22"/>
        <v>926.1114754098362</v>
      </c>
      <c r="S142" s="74">
        <f t="shared" si="23"/>
        <v>0</v>
      </c>
      <c r="T142" s="88"/>
      <c r="U142" s="80"/>
      <c r="V142" s="87">
        <f t="shared" si="24"/>
        <v>0</v>
      </c>
      <c r="W142" s="87">
        <f>NPV('Inputs &amp; Summary'!$D$6,Y142:BL142)</f>
        <v>0</v>
      </c>
      <c r="X142" s="90">
        <f t="shared" si="25"/>
        <v>0</v>
      </c>
      <c r="Y142" s="114">
        <f>$D142*IF(Y$29&gt;'Inputs &amp; Summary'!$D$5,0,IF(Y$29&gt;VLOOKUP($G142,Lists!$J$17:$K$21,2),IF($M142=Lists!$H$3,IF($K142&lt;1,(($S142/$K142)*((1+'Inputs &amp; Summary'!$D$7)^Y$29)),((INT(Y$29/$K142)-INT((Y$29-1)/$K142))*$S142*((1+'Inputs &amp; Summary'!$D$7)^Y$29))),(_xlfn.WEIBULL.DIST(Y$29,$L142,$K142,FALSE)*$S142*((1+'Inputs &amp; Summary'!$D$7)^Y$29))),IF($M142=Lists!$H$3,IF($K142&lt;1,((($R142*(1-$E142)+$Q142*(1-$F142))/$K142)*((1+'Inputs &amp; Summary'!$D$7)^Y$29)),((INT(Y$29/$K142)-INT((Y$29-1)/$K142))*($R142*(1-$E142)+$Q142*(1-$F142))*((1+'Inputs &amp; Summary'!$D$7)^Y$29))),((_xlfn.WEIBULL.DIST(Y$29,$L142,$K142,FALSE)*($R142*(1-$E142)+$Q142*(1-$F142))*((1+'Inputs &amp; Summary'!$D$7)^Y$29))))))</f>
        <v>0</v>
      </c>
      <c r="Z142" s="114">
        <f>$D142*IF(Z$29&gt;'Inputs &amp; Summary'!$D$5,0,IF(Z$29&gt;VLOOKUP($G142,Lists!$J$17:$K$21,2),IF($M142=Lists!$H$3,IF($K142&lt;1,(($S142/$K142)*((1+'Inputs &amp; Summary'!$D$7)^Z$29)),((INT(Z$29/$K142)-INT((Z$29-1)/$K142))*$S142*((1+'Inputs &amp; Summary'!$D$7)^Z$29))),(_xlfn.WEIBULL.DIST(Z$29,$L142,$K142,FALSE)*$S142*((1+'Inputs &amp; Summary'!$D$7)^Z$29))),IF($M142=Lists!$H$3,IF($K142&lt;1,((($R142*(1-$E142)+$Q142*(1-$F142))/$K142)*((1+'Inputs &amp; Summary'!$D$7)^Z$29)),((INT(Z$29/$K142)-INT((Z$29-1)/$K142))*($R142*(1-$E142)+$Q142*(1-$F142))*((1+'Inputs &amp; Summary'!$D$7)^Z$29))),((_xlfn.WEIBULL.DIST(Z$29,$L142,$K142,FALSE)*($R142*(1-$E142)+$Q142*(1-$F142))*((1+'Inputs &amp; Summary'!$D$7)^Z$29))))))</f>
        <v>0</v>
      </c>
      <c r="AA142" s="114">
        <f>$D142*IF(AA$29&gt;'Inputs &amp; Summary'!$D$5,0,IF(AA$29&gt;VLOOKUP($G142,Lists!$J$17:$K$21,2),IF($M142=Lists!$H$3,IF($K142&lt;1,(($S142/$K142)*((1+'Inputs &amp; Summary'!$D$7)^AA$29)),((INT(AA$29/$K142)-INT((AA$29-1)/$K142))*$S142*((1+'Inputs &amp; Summary'!$D$7)^AA$29))),(_xlfn.WEIBULL.DIST(AA$29,$L142,$K142,FALSE)*$S142*((1+'Inputs &amp; Summary'!$D$7)^AA$29))),IF($M142=Lists!$H$3,IF($K142&lt;1,((($R142*(1-$E142)+$Q142*(1-$F142))/$K142)*((1+'Inputs &amp; Summary'!$D$7)^AA$29)),((INT(AA$29/$K142)-INT((AA$29-1)/$K142))*($R142*(1-$E142)+$Q142*(1-$F142))*((1+'Inputs &amp; Summary'!$D$7)^AA$29))),((_xlfn.WEIBULL.DIST(AA$29,$L142,$K142,FALSE)*($R142*(1-$E142)+$Q142*(1-$F142))*((1+'Inputs &amp; Summary'!$D$7)^AA$29))))))</f>
        <v>0</v>
      </c>
      <c r="AB142" s="114">
        <f>$D142*IF(AB$29&gt;'Inputs &amp; Summary'!$D$5,0,IF(AB$29&gt;VLOOKUP($G142,Lists!$J$17:$K$21,2),IF($M142=Lists!$H$3,IF($K142&lt;1,(($S142/$K142)*((1+'Inputs &amp; Summary'!$D$7)^AB$29)),((INT(AB$29/$K142)-INT((AB$29-1)/$K142))*$S142*((1+'Inputs &amp; Summary'!$D$7)^AB$29))),(_xlfn.WEIBULL.DIST(AB$29,$L142,$K142,FALSE)*$S142*((1+'Inputs &amp; Summary'!$D$7)^AB$29))),IF($M142=Lists!$H$3,IF($K142&lt;1,((($R142*(1-$E142)+$Q142*(1-$F142))/$K142)*((1+'Inputs &amp; Summary'!$D$7)^AB$29)),((INT(AB$29/$K142)-INT((AB$29-1)/$K142))*($R142*(1-$E142)+$Q142*(1-$F142))*((1+'Inputs &amp; Summary'!$D$7)^AB$29))),((_xlfn.WEIBULL.DIST(AB$29,$L142,$K142,FALSE)*($R142*(1-$E142)+$Q142*(1-$F142))*((1+'Inputs &amp; Summary'!$D$7)^AB$29))))))</f>
        <v>0</v>
      </c>
      <c r="AC142" s="114">
        <f>$D142*IF(AC$29&gt;'Inputs &amp; Summary'!$D$5,0,IF(AC$29&gt;VLOOKUP($G142,Lists!$J$17:$K$21,2),IF($M142=Lists!$H$3,IF($K142&lt;1,(($S142/$K142)*((1+'Inputs &amp; Summary'!$D$7)^AC$29)),((INT(AC$29/$K142)-INT((AC$29-1)/$K142))*$S142*((1+'Inputs &amp; Summary'!$D$7)^AC$29))),(_xlfn.WEIBULL.DIST(AC$29,$L142,$K142,FALSE)*$S142*((1+'Inputs &amp; Summary'!$D$7)^AC$29))),IF($M142=Lists!$H$3,IF($K142&lt;1,((($R142*(1-$E142)+$Q142*(1-$F142))/$K142)*((1+'Inputs &amp; Summary'!$D$7)^AC$29)),((INT(AC$29/$K142)-INT((AC$29-1)/$K142))*($R142*(1-$E142)+$Q142*(1-$F142))*((1+'Inputs &amp; Summary'!$D$7)^AC$29))),((_xlfn.WEIBULL.DIST(AC$29,$L142,$K142,FALSE)*($R142*(1-$E142)+$Q142*(1-$F142))*((1+'Inputs &amp; Summary'!$D$7)^AC$29))))))</f>
        <v>0</v>
      </c>
      <c r="AD142" s="114">
        <f>$D142*IF(AD$29&gt;'Inputs &amp; Summary'!$D$5,0,IF(AD$29&gt;VLOOKUP($G142,Lists!$J$17:$K$21,2),IF($M142=Lists!$H$3,IF($K142&lt;1,(($S142/$K142)*((1+'Inputs &amp; Summary'!$D$7)^AD$29)),((INT(AD$29/$K142)-INT((AD$29-1)/$K142))*$S142*((1+'Inputs &amp; Summary'!$D$7)^AD$29))),(_xlfn.WEIBULL.DIST(AD$29,$L142,$K142,FALSE)*$S142*((1+'Inputs &amp; Summary'!$D$7)^AD$29))),IF($M142=Lists!$H$3,IF($K142&lt;1,((($R142*(1-$E142)+$Q142*(1-$F142))/$K142)*((1+'Inputs &amp; Summary'!$D$7)^AD$29)),((INT(AD$29/$K142)-INT((AD$29-1)/$K142))*($R142*(1-$E142)+$Q142*(1-$F142))*((1+'Inputs &amp; Summary'!$D$7)^AD$29))),((_xlfn.WEIBULL.DIST(AD$29,$L142,$K142,FALSE)*($R142*(1-$E142)+$Q142*(1-$F142))*((1+'Inputs &amp; Summary'!$D$7)^AD$29))))))</f>
        <v>0</v>
      </c>
      <c r="AE142" s="114">
        <f>$D142*IF(AE$29&gt;'Inputs &amp; Summary'!$D$5,0,IF(AE$29&gt;VLOOKUP($G142,Lists!$J$17:$K$21,2),IF($M142=Lists!$H$3,IF($K142&lt;1,(($S142/$K142)*((1+'Inputs &amp; Summary'!$D$7)^AE$29)),((INT(AE$29/$K142)-INT((AE$29-1)/$K142))*$S142*((1+'Inputs &amp; Summary'!$D$7)^AE$29))),(_xlfn.WEIBULL.DIST(AE$29,$L142,$K142,FALSE)*$S142*((1+'Inputs &amp; Summary'!$D$7)^AE$29))),IF($M142=Lists!$H$3,IF($K142&lt;1,((($R142*(1-$E142)+$Q142*(1-$F142))/$K142)*((1+'Inputs &amp; Summary'!$D$7)^AE$29)),((INT(AE$29/$K142)-INT((AE$29-1)/$K142))*($R142*(1-$E142)+$Q142*(1-$F142))*((1+'Inputs &amp; Summary'!$D$7)^AE$29))),((_xlfn.WEIBULL.DIST(AE$29,$L142,$K142,FALSE)*($R142*(1-$E142)+$Q142*(1-$F142))*((1+'Inputs &amp; Summary'!$D$7)^AE$29))))))</f>
        <v>0</v>
      </c>
      <c r="AF142" s="114">
        <f>$D142*IF(AF$29&gt;'Inputs &amp; Summary'!$D$5,0,IF(AF$29&gt;VLOOKUP($G142,Lists!$J$17:$K$21,2),IF($M142=Lists!$H$3,IF($K142&lt;1,(($S142/$K142)*((1+'Inputs &amp; Summary'!$D$7)^AF$29)),((INT(AF$29/$K142)-INT((AF$29-1)/$K142))*$S142*((1+'Inputs &amp; Summary'!$D$7)^AF$29))),(_xlfn.WEIBULL.DIST(AF$29,$L142,$K142,FALSE)*$S142*((1+'Inputs &amp; Summary'!$D$7)^AF$29))),IF($M142=Lists!$H$3,IF($K142&lt;1,((($R142*(1-$E142)+$Q142*(1-$F142))/$K142)*((1+'Inputs &amp; Summary'!$D$7)^AF$29)),((INT(AF$29/$K142)-INT((AF$29-1)/$K142))*($R142*(1-$E142)+$Q142*(1-$F142))*((1+'Inputs &amp; Summary'!$D$7)^AF$29))),((_xlfn.WEIBULL.DIST(AF$29,$L142,$K142,FALSE)*($R142*(1-$E142)+$Q142*(1-$F142))*((1+'Inputs &amp; Summary'!$D$7)^AF$29))))))</f>
        <v>0</v>
      </c>
      <c r="AG142" s="114">
        <f>$D142*IF(AG$29&gt;'Inputs &amp; Summary'!$D$5,0,IF(AG$29&gt;VLOOKUP($G142,Lists!$J$17:$K$21,2),IF($M142=Lists!$H$3,IF($K142&lt;1,(($S142/$K142)*((1+'Inputs &amp; Summary'!$D$7)^AG$29)),((INT(AG$29/$K142)-INT((AG$29-1)/$K142))*$S142*((1+'Inputs &amp; Summary'!$D$7)^AG$29))),(_xlfn.WEIBULL.DIST(AG$29,$L142,$K142,FALSE)*$S142*((1+'Inputs &amp; Summary'!$D$7)^AG$29))),IF($M142=Lists!$H$3,IF($K142&lt;1,((($R142*(1-$E142)+$Q142*(1-$F142))/$K142)*((1+'Inputs &amp; Summary'!$D$7)^AG$29)),((INT(AG$29/$K142)-INT((AG$29-1)/$K142))*($R142*(1-$E142)+$Q142*(1-$F142))*((1+'Inputs &amp; Summary'!$D$7)^AG$29))),((_xlfn.WEIBULL.DIST(AG$29,$L142,$K142,FALSE)*($R142*(1-$E142)+$Q142*(1-$F142))*((1+'Inputs &amp; Summary'!$D$7)^AG$29))))))</f>
        <v>0</v>
      </c>
      <c r="AH142" s="114">
        <f>$D142*IF(AH$29&gt;'Inputs &amp; Summary'!$D$5,0,IF(AH$29&gt;VLOOKUP($G142,Lists!$J$17:$K$21,2),IF($M142=Lists!$H$3,IF($K142&lt;1,(($S142/$K142)*((1+'Inputs &amp; Summary'!$D$7)^AH$29)),((INT(AH$29/$K142)-INT((AH$29-1)/$K142))*$S142*((1+'Inputs &amp; Summary'!$D$7)^AH$29))),(_xlfn.WEIBULL.DIST(AH$29,$L142,$K142,FALSE)*$S142*((1+'Inputs &amp; Summary'!$D$7)^AH$29))),IF($M142=Lists!$H$3,IF($K142&lt;1,((($R142*(1-$E142)+$Q142*(1-$F142))/$K142)*((1+'Inputs &amp; Summary'!$D$7)^AH$29)),((INT(AH$29/$K142)-INT((AH$29-1)/$K142))*($R142*(1-$E142)+$Q142*(1-$F142))*((1+'Inputs &amp; Summary'!$D$7)^AH$29))),((_xlfn.WEIBULL.DIST(AH$29,$L142,$K142,FALSE)*($R142*(1-$E142)+$Q142*(1-$F142))*((1+'Inputs &amp; Summary'!$D$7)^AH$29))))))</f>
        <v>0</v>
      </c>
      <c r="AI142" s="114">
        <f>$D142*IF(AI$29&gt;'Inputs &amp; Summary'!$D$5,0,IF(AI$29&gt;VLOOKUP($G142,Lists!$J$17:$K$21,2),IF($M142=Lists!$H$3,IF($K142&lt;1,(($S142/$K142)*((1+'Inputs &amp; Summary'!$D$7)^AI$29)),((INT(AI$29/$K142)-INT((AI$29-1)/$K142))*$S142*((1+'Inputs &amp; Summary'!$D$7)^AI$29))),(_xlfn.WEIBULL.DIST(AI$29,$L142,$K142,FALSE)*$S142*((1+'Inputs &amp; Summary'!$D$7)^AI$29))),IF($M142=Lists!$H$3,IF($K142&lt;1,((($R142*(1-$E142)+$Q142*(1-$F142))/$K142)*((1+'Inputs &amp; Summary'!$D$7)^AI$29)),((INT(AI$29/$K142)-INT((AI$29-1)/$K142))*($R142*(1-$E142)+$Q142*(1-$F142))*((1+'Inputs &amp; Summary'!$D$7)^AI$29))),((_xlfn.WEIBULL.DIST(AI$29,$L142,$K142,FALSE)*($R142*(1-$E142)+$Q142*(1-$F142))*((1+'Inputs &amp; Summary'!$D$7)^AI$29))))))</f>
        <v>0</v>
      </c>
      <c r="AJ142" s="114">
        <f>$D142*IF(AJ$29&gt;'Inputs &amp; Summary'!$D$5,0,IF(AJ$29&gt;VLOOKUP($G142,Lists!$J$17:$K$21,2),IF($M142=Lists!$H$3,IF($K142&lt;1,(($S142/$K142)*((1+'Inputs &amp; Summary'!$D$7)^AJ$29)),((INT(AJ$29/$K142)-INT((AJ$29-1)/$K142))*$S142*((1+'Inputs &amp; Summary'!$D$7)^AJ$29))),(_xlfn.WEIBULL.DIST(AJ$29,$L142,$K142,FALSE)*$S142*((1+'Inputs &amp; Summary'!$D$7)^AJ$29))),IF($M142=Lists!$H$3,IF($K142&lt;1,((($R142*(1-$E142)+$Q142*(1-$F142))/$K142)*((1+'Inputs &amp; Summary'!$D$7)^AJ$29)),((INT(AJ$29/$K142)-INT((AJ$29-1)/$K142))*($R142*(1-$E142)+$Q142*(1-$F142))*((1+'Inputs &amp; Summary'!$D$7)^AJ$29))),((_xlfn.WEIBULL.DIST(AJ$29,$L142,$K142,FALSE)*($R142*(1-$E142)+$Q142*(1-$F142))*((1+'Inputs &amp; Summary'!$D$7)^AJ$29))))))</f>
        <v>0</v>
      </c>
      <c r="AK142" s="114">
        <f>$D142*IF(AK$29&gt;'Inputs &amp; Summary'!$D$5,0,IF(AK$29&gt;VLOOKUP($G142,Lists!$J$17:$K$21,2),IF($M142=Lists!$H$3,IF($K142&lt;1,(($S142/$K142)*((1+'Inputs &amp; Summary'!$D$7)^AK$29)),((INT(AK$29/$K142)-INT((AK$29-1)/$K142))*$S142*((1+'Inputs &amp; Summary'!$D$7)^AK$29))),(_xlfn.WEIBULL.DIST(AK$29,$L142,$K142,FALSE)*$S142*((1+'Inputs &amp; Summary'!$D$7)^AK$29))),IF($M142=Lists!$H$3,IF($K142&lt;1,((($R142*(1-$E142)+$Q142*(1-$F142))/$K142)*((1+'Inputs &amp; Summary'!$D$7)^AK$29)),((INT(AK$29/$K142)-INT((AK$29-1)/$K142))*($R142*(1-$E142)+$Q142*(1-$F142))*((1+'Inputs &amp; Summary'!$D$7)^AK$29))),((_xlfn.WEIBULL.DIST(AK$29,$L142,$K142,FALSE)*($R142*(1-$E142)+$Q142*(1-$F142))*((1+'Inputs &amp; Summary'!$D$7)^AK$29))))))</f>
        <v>0</v>
      </c>
      <c r="AL142" s="114">
        <f>$D142*IF(AL$29&gt;'Inputs &amp; Summary'!$D$5,0,IF(AL$29&gt;VLOOKUP($G142,Lists!$J$17:$K$21,2),IF($M142=Lists!$H$3,IF($K142&lt;1,(($S142/$K142)*((1+'Inputs &amp; Summary'!$D$7)^AL$29)),((INT(AL$29/$K142)-INT((AL$29-1)/$K142))*$S142*((1+'Inputs &amp; Summary'!$D$7)^AL$29))),(_xlfn.WEIBULL.DIST(AL$29,$L142,$K142,FALSE)*$S142*((1+'Inputs &amp; Summary'!$D$7)^AL$29))),IF($M142=Lists!$H$3,IF($K142&lt;1,((($R142*(1-$E142)+$Q142*(1-$F142))/$K142)*((1+'Inputs &amp; Summary'!$D$7)^AL$29)),((INT(AL$29/$K142)-INT((AL$29-1)/$K142))*($R142*(1-$E142)+$Q142*(1-$F142))*((1+'Inputs &amp; Summary'!$D$7)^AL$29))),((_xlfn.WEIBULL.DIST(AL$29,$L142,$K142,FALSE)*($R142*(1-$E142)+$Q142*(1-$F142))*((1+'Inputs &amp; Summary'!$D$7)^AL$29))))))</f>
        <v>0</v>
      </c>
      <c r="AM142" s="114">
        <f>$D142*IF(AM$29&gt;'Inputs &amp; Summary'!$D$5,0,IF(AM$29&gt;VLOOKUP($G142,Lists!$J$17:$K$21,2),IF($M142=Lists!$H$3,IF($K142&lt;1,(($S142/$K142)*((1+'Inputs &amp; Summary'!$D$7)^AM$29)),((INT(AM$29/$K142)-INT((AM$29-1)/$K142))*$S142*((1+'Inputs &amp; Summary'!$D$7)^AM$29))),(_xlfn.WEIBULL.DIST(AM$29,$L142,$K142,FALSE)*$S142*((1+'Inputs &amp; Summary'!$D$7)^AM$29))),IF($M142=Lists!$H$3,IF($K142&lt;1,((($R142*(1-$E142)+$Q142*(1-$F142))/$K142)*((1+'Inputs &amp; Summary'!$D$7)^AM$29)),((INT(AM$29/$K142)-INT((AM$29-1)/$K142))*($R142*(1-$E142)+$Q142*(1-$F142))*((1+'Inputs &amp; Summary'!$D$7)^AM$29))),((_xlfn.WEIBULL.DIST(AM$29,$L142,$K142,FALSE)*($R142*(1-$E142)+$Q142*(1-$F142))*((1+'Inputs &amp; Summary'!$D$7)^AM$29))))))</f>
        <v>0</v>
      </c>
      <c r="AN142" s="114">
        <f>$D142*IF(AN$29&gt;'Inputs &amp; Summary'!$D$5,0,IF(AN$29&gt;VLOOKUP($G142,Lists!$J$17:$K$21,2),IF($M142=Lists!$H$3,IF($K142&lt;1,(($S142/$K142)*((1+'Inputs &amp; Summary'!$D$7)^AN$29)),((INT(AN$29/$K142)-INT((AN$29-1)/$K142))*$S142*((1+'Inputs &amp; Summary'!$D$7)^AN$29))),(_xlfn.WEIBULL.DIST(AN$29,$L142,$K142,FALSE)*$S142*((1+'Inputs &amp; Summary'!$D$7)^AN$29))),IF($M142=Lists!$H$3,IF($K142&lt;1,((($R142*(1-$E142)+$Q142*(1-$F142))/$K142)*((1+'Inputs &amp; Summary'!$D$7)^AN$29)),((INT(AN$29/$K142)-INT((AN$29-1)/$K142))*($R142*(1-$E142)+$Q142*(1-$F142))*((1+'Inputs &amp; Summary'!$D$7)^AN$29))),((_xlfn.WEIBULL.DIST(AN$29,$L142,$K142,FALSE)*($R142*(1-$E142)+$Q142*(1-$F142))*((1+'Inputs &amp; Summary'!$D$7)^AN$29))))))</f>
        <v>0</v>
      </c>
      <c r="AO142" s="114">
        <f>$D142*IF(AO$29&gt;'Inputs &amp; Summary'!$D$5,0,IF(AO$29&gt;VLOOKUP($G142,Lists!$J$17:$K$21,2),IF($M142=Lists!$H$3,IF($K142&lt;1,(($S142/$K142)*((1+'Inputs &amp; Summary'!$D$7)^AO$29)),((INT(AO$29/$K142)-INT((AO$29-1)/$K142))*$S142*((1+'Inputs &amp; Summary'!$D$7)^AO$29))),(_xlfn.WEIBULL.DIST(AO$29,$L142,$K142,FALSE)*$S142*((1+'Inputs &amp; Summary'!$D$7)^AO$29))),IF($M142=Lists!$H$3,IF($K142&lt;1,((($R142*(1-$E142)+$Q142*(1-$F142))/$K142)*((1+'Inputs &amp; Summary'!$D$7)^AO$29)),((INT(AO$29/$K142)-INT((AO$29-1)/$K142))*($R142*(1-$E142)+$Q142*(1-$F142))*((1+'Inputs &amp; Summary'!$D$7)^AO$29))),((_xlfn.WEIBULL.DIST(AO$29,$L142,$K142,FALSE)*($R142*(1-$E142)+$Q142*(1-$F142))*((1+'Inputs &amp; Summary'!$D$7)^AO$29))))))</f>
        <v>0</v>
      </c>
      <c r="AP142" s="114">
        <f>$D142*IF(AP$29&gt;'Inputs &amp; Summary'!$D$5,0,IF(AP$29&gt;VLOOKUP($G142,Lists!$J$17:$K$21,2),IF($M142=Lists!$H$3,IF($K142&lt;1,(($S142/$K142)*((1+'Inputs &amp; Summary'!$D$7)^AP$29)),((INT(AP$29/$K142)-INT((AP$29-1)/$K142))*$S142*((1+'Inputs &amp; Summary'!$D$7)^AP$29))),(_xlfn.WEIBULL.DIST(AP$29,$L142,$K142,FALSE)*$S142*((1+'Inputs &amp; Summary'!$D$7)^AP$29))),IF($M142=Lists!$H$3,IF($K142&lt;1,((($R142*(1-$E142)+$Q142*(1-$F142))/$K142)*((1+'Inputs &amp; Summary'!$D$7)^AP$29)),((INT(AP$29/$K142)-INT((AP$29-1)/$K142))*($R142*(1-$E142)+$Q142*(1-$F142))*((1+'Inputs &amp; Summary'!$D$7)^AP$29))),((_xlfn.WEIBULL.DIST(AP$29,$L142,$K142,FALSE)*($R142*(1-$E142)+$Q142*(1-$F142))*((1+'Inputs &amp; Summary'!$D$7)^AP$29))))))</f>
        <v>0</v>
      </c>
      <c r="AQ142" s="114">
        <f>$D142*IF(AQ$29&gt;'Inputs &amp; Summary'!$D$5,0,IF(AQ$29&gt;VLOOKUP($G142,Lists!$J$17:$K$21,2),IF($M142=Lists!$H$3,IF($K142&lt;1,(($S142/$K142)*((1+'Inputs &amp; Summary'!$D$7)^AQ$29)),((INT(AQ$29/$K142)-INT((AQ$29-1)/$K142))*$S142*((1+'Inputs &amp; Summary'!$D$7)^AQ$29))),(_xlfn.WEIBULL.DIST(AQ$29,$L142,$K142,FALSE)*$S142*((1+'Inputs &amp; Summary'!$D$7)^AQ$29))),IF($M142=Lists!$H$3,IF($K142&lt;1,((($R142*(1-$E142)+$Q142*(1-$F142))/$K142)*((1+'Inputs &amp; Summary'!$D$7)^AQ$29)),((INT(AQ$29/$K142)-INT((AQ$29-1)/$K142))*($R142*(1-$E142)+$Q142*(1-$F142))*((1+'Inputs &amp; Summary'!$D$7)^AQ$29))),((_xlfn.WEIBULL.DIST(AQ$29,$L142,$K142,FALSE)*($R142*(1-$E142)+$Q142*(1-$F142))*((1+'Inputs &amp; Summary'!$D$7)^AQ$29))))))</f>
        <v>0</v>
      </c>
      <c r="AR142" s="114">
        <f>$D142*IF(AR$29&gt;'Inputs &amp; Summary'!$D$5,0,IF(AR$29&gt;VLOOKUP($G142,Lists!$J$17:$K$21,2),IF($M142=Lists!$H$3,IF($K142&lt;1,(($S142/$K142)*((1+'Inputs &amp; Summary'!$D$7)^AR$29)),((INT(AR$29/$K142)-INT((AR$29-1)/$K142))*$S142*((1+'Inputs &amp; Summary'!$D$7)^AR$29))),(_xlfn.WEIBULL.DIST(AR$29,$L142,$K142,FALSE)*$S142*((1+'Inputs &amp; Summary'!$D$7)^AR$29))),IF($M142=Lists!$H$3,IF($K142&lt;1,((($R142*(1-$E142)+$Q142*(1-$F142))/$K142)*((1+'Inputs &amp; Summary'!$D$7)^AR$29)),((INT(AR$29/$K142)-INT((AR$29-1)/$K142))*($R142*(1-$E142)+$Q142*(1-$F142))*((1+'Inputs &amp; Summary'!$D$7)^AR$29))),((_xlfn.WEIBULL.DIST(AR$29,$L142,$K142,FALSE)*($R142*(1-$E142)+$Q142*(1-$F142))*((1+'Inputs &amp; Summary'!$D$7)^AR$29))))))</f>
        <v>0</v>
      </c>
      <c r="AS142" s="114">
        <f>$D142*IF(AS$29&gt;'Inputs &amp; Summary'!$D$5,0,IF(AS$29&gt;VLOOKUP($G142,Lists!$J$17:$K$21,2),IF($M142=Lists!$H$3,IF($K142&lt;1,(($S142/$K142)*((1+'Inputs &amp; Summary'!$D$7)^AS$29)),((INT(AS$29/$K142)-INT((AS$29-1)/$K142))*$S142*((1+'Inputs &amp; Summary'!$D$7)^AS$29))),(_xlfn.WEIBULL.DIST(AS$29,$L142,$K142,FALSE)*$S142*((1+'Inputs &amp; Summary'!$D$7)^AS$29))),IF($M142=Lists!$H$3,IF($K142&lt;1,((($R142*(1-$E142)+$Q142*(1-$F142))/$K142)*((1+'Inputs &amp; Summary'!$D$7)^AS$29)),((INT(AS$29/$K142)-INT((AS$29-1)/$K142))*($R142*(1-$E142)+$Q142*(1-$F142))*((1+'Inputs &amp; Summary'!$D$7)^AS$29))),((_xlfn.WEIBULL.DIST(AS$29,$L142,$K142,FALSE)*($R142*(1-$E142)+$Q142*(1-$F142))*((1+'Inputs &amp; Summary'!$D$7)^AS$29))))))</f>
        <v>0</v>
      </c>
      <c r="AT142" s="114">
        <f>$D142*IF(AT$29&gt;'Inputs &amp; Summary'!$D$5,0,IF(AT$29&gt;VLOOKUP($G142,Lists!$J$17:$K$21,2),IF($M142=Lists!$H$3,IF($K142&lt;1,(($S142/$K142)*((1+'Inputs &amp; Summary'!$D$7)^AT$29)),((INT(AT$29/$K142)-INT((AT$29-1)/$K142))*$S142*((1+'Inputs &amp; Summary'!$D$7)^AT$29))),(_xlfn.WEIBULL.DIST(AT$29,$L142,$K142,FALSE)*$S142*((1+'Inputs &amp; Summary'!$D$7)^AT$29))),IF($M142=Lists!$H$3,IF($K142&lt;1,((($R142*(1-$E142)+$Q142*(1-$F142))/$K142)*((1+'Inputs &amp; Summary'!$D$7)^AT$29)),((INT(AT$29/$K142)-INT((AT$29-1)/$K142))*($R142*(1-$E142)+$Q142*(1-$F142))*((1+'Inputs &amp; Summary'!$D$7)^AT$29))),((_xlfn.WEIBULL.DIST(AT$29,$L142,$K142,FALSE)*($R142*(1-$E142)+$Q142*(1-$F142))*((1+'Inputs &amp; Summary'!$D$7)^AT$29))))))</f>
        <v>0</v>
      </c>
      <c r="AU142" s="114">
        <f>$D142*IF(AU$29&gt;'Inputs &amp; Summary'!$D$5,0,IF(AU$29&gt;VLOOKUP($G142,Lists!$J$17:$K$21,2),IF($M142=Lists!$H$3,IF($K142&lt;1,(($S142/$K142)*((1+'Inputs &amp; Summary'!$D$7)^AU$29)),((INT(AU$29/$K142)-INT((AU$29-1)/$K142))*$S142*((1+'Inputs &amp; Summary'!$D$7)^AU$29))),(_xlfn.WEIBULL.DIST(AU$29,$L142,$K142,FALSE)*$S142*((1+'Inputs &amp; Summary'!$D$7)^AU$29))),IF($M142=Lists!$H$3,IF($K142&lt;1,((($R142*(1-$E142)+$Q142*(1-$F142))/$K142)*((1+'Inputs &amp; Summary'!$D$7)^AU$29)),((INT(AU$29/$K142)-INT((AU$29-1)/$K142))*($R142*(1-$E142)+$Q142*(1-$F142))*((1+'Inputs &amp; Summary'!$D$7)^AU$29))),((_xlfn.WEIBULL.DIST(AU$29,$L142,$K142,FALSE)*($R142*(1-$E142)+$Q142*(1-$F142))*((1+'Inputs &amp; Summary'!$D$7)^AU$29))))))</f>
        <v>0</v>
      </c>
      <c r="AV142" s="114">
        <f>$D142*IF(AV$29&gt;'Inputs &amp; Summary'!$D$5,0,IF(AV$29&gt;VLOOKUP($G142,Lists!$J$17:$K$21,2),IF($M142=Lists!$H$3,IF($K142&lt;1,(($S142/$K142)*((1+'Inputs &amp; Summary'!$D$7)^AV$29)),((INT(AV$29/$K142)-INT((AV$29-1)/$K142))*$S142*((1+'Inputs &amp; Summary'!$D$7)^AV$29))),(_xlfn.WEIBULL.DIST(AV$29,$L142,$K142,FALSE)*$S142*((1+'Inputs &amp; Summary'!$D$7)^AV$29))),IF($M142=Lists!$H$3,IF($K142&lt;1,((($R142*(1-$E142)+$Q142*(1-$F142))/$K142)*((1+'Inputs &amp; Summary'!$D$7)^AV$29)),((INT(AV$29/$K142)-INT((AV$29-1)/$K142))*($R142*(1-$E142)+$Q142*(1-$F142))*((1+'Inputs &amp; Summary'!$D$7)^AV$29))),((_xlfn.WEIBULL.DIST(AV$29,$L142,$K142,FALSE)*($R142*(1-$E142)+$Q142*(1-$F142))*((1+'Inputs &amp; Summary'!$D$7)^AV$29))))))</f>
        <v>0</v>
      </c>
      <c r="AW142" s="114">
        <f>$D142*IF(AW$29&gt;'Inputs &amp; Summary'!$D$5,0,IF(AW$29&gt;VLOOKUP($G142,Lists!$J$17:$K$21,2),IF($M142=Lists!$H$3,IF($K142&lt;1,(($S142/$K142)*((1+'Inputs &amp; Summary'!$D$7)^AW$29)),((INT(AW$29/$K142)-INT((AW$29-1)/$K142))*$S142*((1+'Inputs &amp; Summary'!$D$7)^AW$29))),(_xlfn.WEIBULL.DIST(AW$29,$L142,$K142,FALSE)*$S142*((1+'Inputs &amp; Summary'!$D$7)^AW$29))),IF($M142=Lists!$H$3,IF($K142&lt;1,((($R142*(1-$E142)+$Q142*(1-$F142))/$K142)*((1+'Inputs &amp; Summary'!$D$7)^AW$29)),((INT(AW$29/$K142)-INT((AW$29-1)/$K142))*($R142*(1-$E142)+$Q142*(1-$F142))*((1+'Inputs &amp; Summary'!$D$7)^AW$29))),((_xlfn.WEIBULL.DIST(AW$29,$L142,$K142,FALSE)*($R142*(1-$E142)+$Q142*(1-$F142))*((1+'Inputs &amp; Summary'!$D$7)^AW$29))))))</f>
        <v>0</v>
      </c>
      <c r="AX142" s="114">
        <f>$D142*IF(AX$29&gt;'Inputs &amp; Summary'!$D$5,0,IF(AX$29&gt;VLOOKUP($G142,Lists!$J$17:$K$21,2),IF($M142=Lists!$H$3,IF($K142&lt;1,(($S142/$K142)*((1+'Inputs &amp; Summary'!$D$7)^AX$29)),((INT(AX$29/$K142)-INT((AX$29-1)/$K142))*$S142*((1+'Inputs &amp; Summary'!$D$7)^AX$29))),(_xlfn.WEIBULL.DIST(AX$29,$L142,$K142,FALSE)*$S142*((1+'Inputs &amp; Summary'!$D$7)^AX$29))),IF($M142=Lists!$H$3,IF($K142&lt;1,((($R142*(1-$E142)+$Q142*(1-$F142))/$K142)*((1+'Inputs &amp; Summary'!$D$7)^AX$29)),((INT(AX$29/$K142)-INT((AX$29-1)/$K142))*($R142*(1-$E142)+$Q142*(1-$F142))*((1+'Inputs &amp; Summary'!$D$7)^AX$29))),((_xlfn.WEIBULL.DIST(AX$29,$L142,$K142,FALSE)*($R142*(1-$E142)+$Q142*(1-$F142))*((1+'Inputs &amp; Summary'!$D$7)^AX$29))))))</f>
        <v>0</v>
      </c>
      <c r="AY142" s="114">
        <f>$D142*IF(AY$29&gt;'Inputs &amp; Summary'!$D$5,0,IF(AY$29&gt;VLOOKUP($G142,Lists!$J$17:$K$21,2),IF($M142=Lists!$H$3,IF($K142&lt;1,(($S142/$K142)*((1+'Inputs &amp; Summary'!$D$7)^AY$29)),((INT(AY$29/$K142)-INT((AY$29-1)/$K142))*$S142*((1+'Inputs &amp; Summary'!$D$7)^AY$29))),(_xlfn.WEIBULL.DIST(AY$29,$L142,$K142,FALSE)*$S142*((1+'Inputs &amp; Summary'!$D$7)^AY$29))),IF($M142=Lists!$H$3,IF($K142&lt;1,((($R142*(1-$E142)+$Q142*(1-$F142))/$K142)*((1+'Inputs &amp; Summary'!$D$7)^AY$29)),((INT(AY$29/$K142)-INT((AY$29-1)/$K142))*($R142*(1-$E142)+$Q142*(1-$F142))*((1+'Inputs &amp; Summary'!$D$7)^AY$29))),((_xlfn.WEIBULL.DIST(AY$29,$L142,$K142,FALSE)*($R142*(1-$E142)+$Q142*(1-$F142))*((1+'Inputs &amp; Summary'!$D$7)^AY$29))))))</f>
        <v>0</v>
      </c>
      <c r="AZ142" s="114">
        <f>$D142*IF(AZ$29&gt;'Inputs &amp; Summary'!$D$5,0,IF(AZ$29&gt;VLOOKUP($G142,Lists!$J$17:$K$21,2),IF($M142=Lists!$H$3,IF($K142&lt;1,(($S142/$K142)*((1+'Inputs &amp; Summary'!$D$7)^AZ$29)),((INT(AZ$29/$K142)-INT((AZ$29-1)/$K142))*$S142*((1+'Inputs &amp; Summary'!$D$7)^AZ$29))),(_xlfn.WEIBULL.DIST(AZ$29,$L142,$K142,FALSE)*$S142*((1+'Inputs &amp; Summary'!$D$7)^AZ$29))),IF($M142=Lists!$H$3,IF($K142&lt;1,((($R142*(1-$E142)+$Q142*(1-$F142))/$K142)*((1+'Inputs &amp; Summary'!$D$7)^AZ$29)),((INT(AZ$29/$K142)-INT((AZ$29-1)/$K142))*($R142*(1-$E142)+$Q142*(1-$F142))*((1+'Inputs &amp; Summary'!$D$7)^AZ$29))),((_xlfn.WEIBULL.DIST(AZ$29,$L142,$K142,FALSE)*($R142*(1-$E142)+$Q142*(1-$F142))*((1+'Inputs &amp; Summary'!$D$7)^AZ$29))))))</f>
        <v>0</v>
      </c>
      <c r="BA142" s="114">
        <f>$D142*IF(BA$29&gt;'Inputs &amp; Summary'!$D$5,0,IF(BA$29&gt;VLOOKUP($G142,Lists!$J$17:$K$21,2),IF($M142=Lists!$H$3,IF($K142&lt;1,(($S142/$K142)*((1+'Inputs &amp; Summary'!$D$7)^BA$29)),((INT(BA$29/$K142)-INT((BA$29-1)/$K142))*$S142*((1+'Inputs &amp; Summary'!$D$7)^BA$29))),(_xlfn.WEIBULL.DIST(BA$29,$L142,$K142,FALSE)*$S142*((1+'Inputs &amp; Summary'!$D$7)^BA$29))),IF($M142=Lists!$H$3,IF($K142&lt;1,((($R142*(1-$E142)+$Q142*(1-$F142))/$K142)*((1+'Inputs &amp; Summary'!$D$7)^BA$29)),((INT(BA$29/$K142)-INT((BA$29-1)/$K142))*($R142*(1-$E142)+$Q142*(1-$F142))*((1+'Inputs &amp; Summary'!$D$7)^BA$29))),((_xlfn.WEIBULL.DIST(BA$29,$L142,$K142,FALSE)*($R142*(1-$E142)+$Q142*(1-$F142))*((1+'Inputs &amp; Summary'!$D$7)^BA$29))))))</f>
        <v>0</v>
      </c>
      <c r="BB142" s="114">
        <f>$D142*IF(BB$29&gt;'Inputs &amp; Summary'!$D$5,0,IF(BB$29&gt;VLOOKUP($G142,Lists!$J$17:$K$21,2),IF($M142=Lists!$H$3,IF($K142&lt;1,(($S142/$K142)*((1+'Inputs &amp; Summary'!$D$7)^BB$29)),((INT(BB$29/$K142)-INT((BB$29-1)/$K142))*$S142*((1+'Inputs &amp; Summary'!$D$7)^BB$29))),(_xlfn.WEIBULL.DIST(BB$29,$L142,$K142,FALSE)*$S142*((1+'Inputs &amp; Summary'!$D$7)^BB$29))),IF($M142=Lists!$H$3,IF($K142&lt;1,((($R142*(1-$E142)+$Q142*(1-$F142))/$K142)*((1+'Inputs &amp; Summary'!$D$7)^BB$29)),((INT(BB$29/$K142)-INT((BB$29-1)/$K142))*($R142*(1-$E142)+$Q142*(1-$F142))*((1+'Inputs &amp; Summary'!$D$7)^BB$29))),((_xlfn.WEIBULL.DIST(BB$29,$L142,$K142,FALSE)*($R142*(1-$E142)+$Q142*(1-$F142))*((1+'Inputs &amp; Summary'!$D$7)^BB$29))))))</f>
        <v>0</v>
      </c>
      <c r="BC142" s="114">
        <f>$D142*IF(BC$29&gt;'Inputs &amp; Summary'!$D$5,0,IF(BC$29&gt;VLOOKUP($G142,Lists!$J$17:$K$21,2),IF($M142=Lists!$H$3,IF($K142&lt;1,(($S142/$K142)*((1+'Inputs &amp; Summary'!$D$7)^BC$29)),((INT(BC$29/$K142)-INT((BC$29-1)/$K142))*$S142*((1+'Inputs &amp; Summary'!$D$7)^BC$29))),(_xlfn.WEIBULL.DIST(BC$29,$L142,$K142,FALSE)*$S142*((1+'Inputs &amp; Summary'!$D$7)^BC$29))),IF($M142=Lists!$H$3,IF($K142&lt;1,((($R142*(1-$E142)+$Q142*(1-$F142))/$K142)*((1+'Inputs &amp; Summary'!$D$7)^BC$29)),((INT(BC$29/$K142)-INT((BC$29-1)/$K142))*($R142*(1-$E142)+$Q142*(1-$F142))*((1+'Inputs &amp; Summary'!$D$7)^BC$29))),((_xlfn.WEIBULL.DIST(BC$29,$L142,$K142,FALSE)*($R142*(1-$E142)+$Q142*(1-$F142))*((1+'Inputs &amp; Summary'!$D$7)^BC$29))))))</f>
        <v>0</v>
      </c>
      <c r="BD142" s="114">
        <f>$D142*IF(BD$29&gt;'Inputs &amp; Summary'!$D$5,0,IF(BD$29&gt;VLOOKUP($G142,Lists!$J$17:$K$21,2),IF($M142=Lists!$H$3,IF($K142&lt;1,(($S142/$K142)*((1+'Inputs &amp; Summary'!$D$7)^BD$29)),((INT(BD$29/$K142)-INT((BD$29-1)/$K142))*$S142*((1+'Inputs &amp; Summary'!$D$7)^BD$29))),(_xlfn.WEIBULL.DIST(BD$29,$L142,$K142,FALSE)*$S142*((1+'Inputs &amp; Summary'!$D$7)^BD$29))),IF($M142=Lists!$H$3,IF($K142&lt;1,((($R142*(1-$E142)+$Q142*(1-$F142))/$K142)*((1+'Inputs &amp; Summary'!$D$7)^BD$29)),((INT(BD$29/$K142)-INT((BD$29-1)/$K142))*($R142*(1-$E142)+$Q142*(1-$F142))*((1+'Inputs &amp; Summary'!$D$7)^BD$29))),((_xlfn.WEIBULL.DIST(BD$29,$L142,$K142,FALSE)*($R142*(1-$E142)+$Q142*(1-$F142))*((1+'Inputs &amp; Summary'!$D$7)^BD$29))))))</f>
        <v>0</v>
      </c>
      <c r="BE142" s="114">
        <f>$D142*IF(BE$29&gt;'Inputs &amp; Summary'!$D$5,0,IF(BE$29&gt;VLOOKUP($G142,Lists!$J$17:$K$21,2),IF($M142=Lists!$H$3,IF($K142&lt;1,(($S142/$K142)*((1+'Inputs &amp; Summary'!$D$7)^BE$29)),((INT(BE$29/$K142)-INT((BE$29-1)/$K142))*$S142*((1+'Inputs &amp; Summary'!$D$7)^BE$29))),(_xlfn.WEIBULL.DIST(BE$29,$L142,$K142,FALSE)*$S142*((1+'Inputs &amp; Summary'!$D$7)^BE$29))),IF($M142=Lists!$H$3,IF($K142&lt;1,((($R142*(1-$E142)+$Q142*(1-$F142))/$K142)*((1+'Inputs &amp; Summary'!$D$7)^BE$29)),((INT(BE$29/$K142)-INT((BE$29-1)/$K142))*($R142*(1-$E142)+$Q142*(1-$F142))*((1+'Inputs &amp; Summary'!$D$7)^BE$29))),((_xlfn.WEIBULL.DIST(BE$29,$L142,$K142,FALSE)*($R142*(1-$E142)+$Q142*(1-$F142))*((1+'Inputs &amp; Summary'!$D$7)^BE$29))))))</f>
        <v>0</v>
      </c>
      <c r="BF142" s="114">
        <f>$D142*IF(BF$29&gt;'Inputs &amp; Summary'!$D$5,0,IF(BF$29&gt;VLOOKUP($G142,Lists!$J$17:$K$21,2),IF($M142=Lists!$H$3,IF($K142&lt;1,(($S142/$K142)*((1+'Inputs &amp; Summary'!$D$7)^BF$29)),((INT(BF$29/$K142)-INT((BF$29-1)/$K142))*$S142*((1+'Inputs &amp; Summary'!$D$7)^BF$29))),(_xlfn.WEIBULL.DIST(BF$29,$L142,$K142,FALSE)*$S142*((1+'Inputs &amp; Summary'!$D$7)^BF$29))),IF($M142=Lists!$H$3,IF($K142&lt;1,((($R142*(1-$E142)+$Q142*(1-$F142))/$K142)*((1+'Inputs &amp; Summary'!$D$7)^BF$29)),((INT(BF$29/$K142)-INT((BF$29-1)/$K142))*($R142*(1-$E142)+$Q142*(1-$F142))*((1+'Inputs &amp; Summary'!$D$7)^BF$29))),((_xlfn.WEIBULL.DIST(BF$29,$L142,$K142,FALSE)*($R142*(1-$E142)+$Q142*(1-$F142))*((1+'Inputs &amp; Summary'!$D$7)^BF$29))))))</f>
        <v>0</v>
      </c>
      <c r="BG142" s="114">
        <f>$D142*IF(BG$29&gt;'Inputs &amp; Summary'!$D$5,0,IF(BG$29&gt;VLOOKUP($G142,Lists!$J$17:$K$21,2),IF($M142=Lists!$H$3,IF($K142&lt;1,(($S142/$K142)*((1+'Inputs &amp; Summary'!$D$7)^BG$29)),((INT(BG$29/$K142)-INT((BG$29-1)/$K142))*$S142*((1+'Inputs &amp; Summary'!$D$7)^BG$29))),(_xlfn.WEIBULL.DIST(BG$29,$L142,$K142,FALSE)*$S142*((1+'Inputs &amp; Summary'!$D$7)^BG$29))),IF($M142=Lists!$H$3,IF($K142&lt;1,((($R142*(1-$E142)+$Q142*(1-$F142))/$K142)*((1+'Inputs &amp; Summary'!$D$7)^BG$29)),((INT(BG$29/$K142)-INT((BG$29-1)/$K142))*($R142*(1-$E142)+$Q142*(1-$F142))*((1+'Inputs &amp; Summary'!$D$7)^BG$29))),((_xlfn.WEIBULL.DIST(BG$29,$L142,$K142,FALSE)*($R142*(1-$E142)+$Q142*(1-$F142))*((1+'Inputs &amp; Summary'!$D$7)^BG$29))))))</f>
        <v>0</v>
      </c>
      <c r="BH142" s="114">
        <f>$D142*IF(BH$29&gt;'Inputs &amp; Summary'!$D$5,0,IF(BH$29&gt;VLOOKUP($G142,Lists!$J$17:$K$21,2),IF($M142=Lists!$H$3,IF($K142&lt;1,(($S142/$K142)*((1+'Inputs &amp; Summary'!$D$7)^BH$29)),((INT(BH$29/$K142)-INT((BH$29-1)/$K142))*$S142*((1+'Inputs &amp; Summary'!$D$7)^BH$29))),(_xlfn.WEIBULL.DIST(BH$29,$L142,$K142,FALSE)*$S142*((1+'Inputs &amp; Summary'!$D$7)^BH$29))),IF($M142=Lists!$H$3,IF($K142&lt;1,((($R142*(1-$E142)+$Q142*(1-$F142))/$K142)*((1+'Inputs &amp; Summary'!$D$7)^BH$29)),((INT(BH$29/$K142)-INT((BH$29-1)/$K142))*($R142*(1-$E142)+$Q142*(1-$F142))*((1+'Inputs &amp; Summary'!$D$7)^BH$29))),((_xlfn.WEIBULL.DIST(BH$29,$L142,$K142,FALSE)*($R142*(1-$E142)+$Q142*(1-$F142))*((1+'Inputs &amp; Summary'!$D$7)^BH$29))))))</f>
        <v>0</v>
      </c>
      <c r="BI142" s="114">
        <f>$D142*IF(BI$29&gt;'Inputs &amp; Summary'!$D$5,0,IF(BI$29&gt;VLOOKUP($G142,Lists!$J$17:$K$21,2),IF($M142=Lists!$H$3,IF($K142&lt;1,(($S142/$K142)*((1+'Inputs &amp; Summary'!$D$7)^BI$29)),((INT(BI$29/$K142)-INT((BI$29-1)/$K142))*$S142*((1+'Inputs &amp; Summary'!$D$7)^BI$29))),(_xlfn.WEIBULL.DIST(BI$29,$L142,$K142,FALSE)*$S142*((1+'Inputs &amp; Summary'!$D$7)^BI$29))),IF($M142=Lists!$H$3,IF($K142&lt;1,((($R142*(1-$E142)+$Q142*(1-$F142))/$K142)*((1+'Inputs &amp; Summary'!$D$7)^BI$29)),((INT(BI$29/$K142)-INT((BI$29-1)/$K142))*($R142*(1-$E142)+$Q142*(1-$F142))*((1+'Inputs &amp; Summary'!$D$7)^BI$29))),((_xlfn.WEIBULL.DIST(BI$29,$L142,$K142,FALSE)*($R142*(1-$E142)+$Q142*(1-$F142))*((1+'Inputs &amp; Summary'!$D$7)^BI$29))))))</f>
        <v>0</v>
      </c>
      <c r="BJ142" s="114">
        <f>$D142*IF(BJ$29&gt;'Inputs &amp; Summary'!$D$5,0,IF(BJ$29&gt;VLOOKUP($G142,Lists!$J$17:$K$21,2),IF($M142=Lists!$H$3,IF($K142&lt;1,(($S142/$K142)*((1+'Inputs &amp; Summary'!$D$7)^BJ$29)),((INT(BJ$29/$K142)-INT((BJ$29-1)/$K142))*$S142*((1+'Inputs &amp; Summary'!$D$7)^BJ$29))),(_xlfn.WEIBULL.DIST(BJ$29,$L142,$K142,FALSE)*$S142*((1+'Inputs &amp; Summary'!$D$7)^BJ$29))),IF($M142=Lists!$H$3,IF($K142&lt;1,((($R142*(1-$E142)+$Q142*(1-$F142))/$K142)*((1+'Inputs &amp; Summary'!$D$7)^BJ$29)),((INT(BJ$29/$K142)-INT((BJ$29-1)/$K142))*($R142*(1-$E142)+$Q142*(1-$F142))*((1+'Inputs &amp; Summary'!$D$7)^BJ$29))),((_xlfn.WEIBULL.DIST(BJ$29,$L142,$K142,FALSE)*($R142*(1-$E142)+$Q142*(1-$F142))*((1+'Inputs &amp; Summary'!$D$7)^BJ$29))))))</f>
        <v>0</v>
      </c>
      <c r="BK142" s="114">
        <f>$D142*IF(BK$29&gt;'Inputs &amp; Summary'!$D$5,0,IF(BK$29&gt;VLOOKUP($G142,Lists!$J$17:$K$21,2),IF($M142=Lists!$H$3,IF($K142&lt;1,(($S142/$K142)*((1+'Inputs &amp; Summary'!$D$7)^BK$29)),((INT(BK$29/$K142)-INT((BK$29-1)/$K142))*$S142*((1+'Inputs &amp; Summary'!$D$7)^BK$29))),(_xlfn.WEIBULL.DIST(BK$29,$L142,$K142,FALSE)*$S142*((1+'Inputs &amp; Summary'!$D$7)^BK$29))),IF($M142=Lists!$H$3,IF($K142&lt;1,((($R142*(1-$E142)+$Q142*(1-$F142))/$K142)*((1+'Inputs &amp; Summary'!$D$7)^BK$29)),((INT(BK$29/$K142)-INT((BK$29-1)/$K142))*($R142*(1-$E142)+$Q142*(1-$F142))*((1+'Inputs &amp; Summary'!$D$7)^BK$29))),((_xlfn.WEIBULL.DIST(BK$29,$L142,$K142,FALSE)*($R142*(1-$E142)+$Q142*(1-$F142))*((1+'Inputs &amp; Summary'!$D$7)^BK$29))))))</f>
        <v>0</v>
      </c>
      <c r="BL142" s="114">
        <f>$D142*IF(BL$29&gt;'Inputs &amp; Summary'!$D$5,0,IF(BL$29&gt;VLOOKUP($G142,Lists!$J$17:$K$21,2),IF($M142=Lists!$H$3,IF($K142&lt;1,(($S142/$K142)*((1+'Inputs &amp; Summary'!$D$7)^BL$29)),((INT(BL$29/$K142)-INT((BL$29-1)/$K142))*$S142*((1+'Inputs &amp; Summary'!$D$7)^BL$29))),(_xlfn.WEIBULL.DIST(BL$29,$L142,$K142,FALSE)*$S142*((1+'Inputs &amp; Summary'!$D$7)^BL$29))),IF($M142=Lists!$H$3,IF($K142&lt;1,((($R142*(1-$E142)+$Q142*(1-$F142))/$K142)*((1+'Inputs &amp; Summary'!$D$7)^BL$29)),((INT(BL$29/$K142)-INT((BL$29-1)/$K142))*($R142*(1-$E142)+$Q142*(1-$F142))*((1+'Inputs &amp; Summary'!$D$7)^BL$29))),((_xlfn.WEIBULL.DIST(BL$29,$L142,$K142,FALSE)*($R142*(1-$E142)+$Q142*(1-$F142))*((1+'Inputs &amp; Summary'!$D$7)^BL$29))))))</f>
        <v>0</v>
      </c>
    </row>
    <row r="143" spans="1:64" x14ac:dyDescent="0.3">
      <c r="A143" s="79" t="s">
        <v>198</v>
      </c>
      <c r="B143" s="33" t="s">
        <v>152</v>
      </c>
      <c r="C143" s="33" t="s">
        <v>147</v>
      </c>
      <c r="D143" s="68">
        <v>0</v>
      </c>
      <c r="E143" s="68"/>
      <c r="F143" s="68"/>
      <c r="G143" s="213" t="s">
        <v>433</v>
      </c>
      <c r="H143" s="34" t="s">
        <v>290</v>
      </c>
      <c r="I143" s="34" t="s">
        <v>92</v>
      </c>
      <c r="J143" s="33">
        <f>VLOOKUP(I143,'Labor Rates'!$A$1:$B$16,2)</f>
        <v>16.451923076923077</v>
      </c>
      <c r="K143" s="35">
        <v>30</v>
      </c>
      <c r="L143" s="35">
        <v>4</v>
      </c>
      <c r="M143" s="36" t="s">
        <v>249</v>
      </c>
      <c r="N143" s="84">
        <f>'Inputs &amp; Summary'!$D$39</f>
        <v>2.3152786885245904</v>
      </c>
      <c r="O143" s="35">
        <v>24</v>
      </c>
      <c r="P143" s="5">
        <v>75000</v>
      </c>
      <c r="Q143" s="73">
        <f t="shared" si="21"/>
        <v>914.17888524590171</v>
      </c>
      <c r="R143" s="73">
        <f t="shared" si="22"/>
        <v>173645.90163934429</v>
      </c>
      <c r="S143" s="74">
        <f t="shared" si="23"/>
        <v>0</v>
      </c>
      <c r="T143" s="88"/>
      <c r="U143" s="80"/>
      <c r="V143" s="87">
        <f t="shared" si="24"/>
        <v>0</v>
      </c>
      <c r="W143" s="87">
        <f>NPV('Inputs &amp; Summary'!$D$6,Y143:BL143)</f>
        <v>0</v>
      </c>
      <c r="X143" s="90">
        <f t="shared" si="25"/>
        <v>0</v>
      </c>
      <c r="Y143" s="114">
        <f>$D143*IF(Y$29&gt;'Inputs &amp; Summary'!$D$5,0,IF(Y$29&gt;VLOOKUP($G143,Lists!$J$17:$K$21,2),IF($M143=Lists!$H$3,IF($K143&lt;1,(($S143/$K143)*((1+'Inputs &amp; Summary'!$D$7)^Y$29)),((INT(Y$29/$K143)-INT((Y$29-1)/$K143))*$S143*((1+'Inputs &amp; Summary'!$D$7)^Y$29))),(_xlfn.WEIBULL.DIST(Y$29,$L143,$K143,FALSE)*$S143*((1+'Inputs &amp; Summary'!$D$7)^Y$29))),IF($M143=Lists!$H$3,IF($K143&lt;1,((($R143*(1-$E143)+$Q143*(1-$F143))/$K143)*((1+'Inputs &amp; Summary'!$D$7)^Y$29)),((INT(Y$29/$K143)-INT((Y$29-1)/$K143))*($R143*(1-$E143)+$Q143*(1-$F143))*((1+'Inputs &amp; Summary'!$D$7)^Y$29))),((_xlfn.WEIBULL.DIST(Y$29,$L143,$K143,FALSE)*($R143*(1-$E143)+$Q143*(1-$F143))*((1+'Inputs &amp; Summary'!$D$7)^Y$29))))))</f>
        <v>0</v>
      </c>
      <c r="Z143" s="114">
        <f>$D143*IF(Z$29&gt;'Inputs &amp; Summary'!$D$5,0,IF(Z$29&gt;VLOOKUP($G143,Lists!$J$17:$K$21,2),IF($M143=Lists!$H$3,IF($K143&lt;1,(($S143/$K143)*((1+'Inputs &amp; Summary'!$D$7)^Z$29)),((INT(Z$29/$K143)-INT((Z$29-1)/$K143))*$S143*((1+'Inputs &amp; Summary'!$D$7)^Z$29))),(_xlfn.WEIBULL.DIST(Z$29,$L143,$K143,FALSE)*$S143*((1+'Inputs &amp; Summary'!$D$7)^Z$29))),IF($M143=Lists!$H$3,IF($K143&lt;1,((($R143*(1-$E143)+$Q143*(1-$F143))/$K143)*((1+'Inputs &amp; Summary'!$D$7)^Z$29)),((INT(Z$29/$K143)-INT((Z$29-1)/$K143))*($R143*(1-$E143)+$Q143*(1-$F143))*((1+'Inputs &amp; Summary'!$D$7)^Z$29))),((_xlfn.WEIBULL.DIST(Z$29,$L143,$K143,FALSE)*($R143*(1-$E143)+$Q143*(1-$F143))*((1+'Inputs &amp; Summary'!$D$7)^Z$29))))))</f>
        <v>0</v>
      </c>
      <c r="AA143" s="114">
        <f>$D143*IF(AA$29&gt;'Inputs &amp; Summary'!$D$5,0,IF(AA$29&gt;VLOOKUP($G143,Lists!$J$17:$K$21,2),IF($M143=Lists!$H$3,IF($K143&lt;1,(($S143/$K143)*((1+'Inputs &amp; Summary'!$D$7)^AA$29)),((INT(AA$29/$K143)-INT((AA$29-1)/$K143))*$S143*((1+'Inputs &amp; Summary'!$D$7)^AA$29))),(_xlfn.WEIBULL.DIST(AA$29,$L143,$K143,FALSE)*$S143*((1+'Inputs &amp; Summary'!$D$7)^AA$29))),IF($M143=Lists!$H$3,IF($K143&lt;1,((($R143*(1-$E143)+$Q143*(1-$F143))/$K143)*((1+'Inputs &amp; Summary'!$D$7)^AA$29)),((INT(AA$29/$K143)-INT((AA$29-1)/$K143))*($R143*(1-$E143)+$Q143*(1-$F143))*((1+'Inputs &amp; Summary'!$D$7)^AA$29))),((_xlfn.WEIBULL.DIST(AA$29,$L143,$K143,FALSE)*($R143*(1-$E143)+$Q143*(1-$F143))*((1+'Inputs &amp; Summary'!$D$7)^AA$29))))))</f>
        <v>0</v>
      </c>
      <c r="AB143" s="114">
        <f>$D143*IF(AB$29&gt;'Inputs &amp; Summary'!$D$5,0,IF(AB$29&gt;VLOOKUP($G143,Lists!$J$17:$K$21,2),IF($M143=Lists!$H$3,IF($K143&lt;1,(($S143/$K143)*((1+'Inputs &amp; Summary'!$D$7)^AB$29)),((INT(AB$29/$K143)-INT((AB$29-1)/$K143))*$S143*((1+'Inputs &amp; Summary'!$D$7)^AB$29))),(_xlfn.WEIBULL.DIST(AB$29,$L143,$K143,FALSE)*$S143*((1+'Inputs &amp; Summary'!$D$7)^AB$29))),IF($M143=Lists!$H$3,IF($K143&lt;1,((($R143*(1-$E143)+$Q143*(1-$F143))/$K143)*((1+'Inputs &amp; Summary'!$D$7)^AB$29)),((INT(AB$29/$K143)-INT((AB$29-1)/$K143))*($R143*(1-$E143)+$Q143*(1-$F143))*((1+'Inputs &amp; Summary'!$D$7)^AB$29))),((_xlfn.WEIBULL.DIST(AB$29,$L143,$K143,FALSE)*($R143*(1-$E143)+$Q143*(1-$F143))*((1+'Inputs &amp; Summary'!$D$7)^AB$29))))))</f>
        <v>0</v>
      </c>
      <c r="AC143" s="114">
        <f>$D143*IF(AC$29&gt;'Inputs &amp; Summary'!$D$5,0,IF(AC$29&gt;VLOOKUP($G143,Lists!$J$17:$K$21,2),IF($M143=Lists!$H$3,IF($K143&lt;1,(($S143/$K143)*((1+'Inputs &amp; Summary'!$D$7)^AC$29)),((INT(AC$29/$K143)-INT((AC$29-1)/$K143))*$S143*((1+'Inputs &amp; Summary'!$D$7)^AC$29))),(_xlfn.WEIBULL.DIST(AC$29,$L143,$K143,FALSE)*$S143*((1+'Inputs &amp; Summary'!$D$7)^AC$29))),IF($M143=Lists!$H$3,IF($K143&lt;1,((($R143*(1-$E143)+$Q143*(1-$F143))/$K143)*((1+'Inputs &amp; Summary'!$D$7)^AC$29)),((INT(AC$29/$K143)-INT((AC$29-1)/$K143))*($R143*(1-$E143)+$Q143*(1-$F143))*((1+'Inputs &amp; Summary'!$D$7)^AC$29))),((_xlfn.WEIBULL.DIST(AC$29,$L143,$K143,FALSE)*($R143*(1-$E143)+$Q143*(1-$F143))*((1+'Inputs &amp; Summary'!$D$7)^AC$29))))))</f>
        <v>0</v>
      </c>
      <c r="AD143" s="114">
        <f>$D143*IF(AD$29&gt;'Inputs &amp; Summary'!$D$5,0,IF(AD$29&gt;VLOOKUP($G143,Lists!$J$17:$K$21,2),IF($M143=Lists!$H$3,IF($K143&lt;1,(($S143/$K143)*((1+'Inputs &amp; Summary'!$D$7)^AD$29)),((INT(AD$29/$K143)-INT((AD$29-1)/$K143))*$S143*((1+'Inputs &amp; Summary'!$D$7)^AD$29))),(_xlfn.WEIBULL.DIST(AD$29,$L143,$K143,FALSE)*$S143*((1+'Inputs &amp; Summary'!$D$7)^AD$29))),IF($M143=Lists!$H$3,IF($K143&lt;1,((($R143*(1-$E143)+$Q143*(1-$F143))/$K143)*((1+'Inputs &amp; Summary'!$D$7)^AD$29)),((INT(AD$29/$K143)-INT((AD$29-1)/$K143))*($R143*(1-$E143)+$Q143*(1-$F143))*((1+'Inputs &amp; Summary'!$D$7)^AD$29))),((_xlfn.WEIBULL.DIST(AD$29,$L143,$K143,FALSE)*($R143*(1-$E143)+$Q143*(1-$F143))*((1+'Inputs &amp; Summary'!$D$7)^AD$29))))))</f>
        <v>0</v>
      </c>
      <c r="AE143" s="114">
        <f>$D143*IF(AE$29&gt;'Inputs &amp; Summary'!$D$5,0,IF(AE$29&gt;VLOOKUP($G143,Lists!$J$17:$K$21,2),IF($M143=Lists!$H$3,IF($K143&lt;1,(($S143/$K143)*((1+'Inputs &amp; Summary'!$D$7)^AE$29)),((INT(AE$29/$K143)-INT((AE$29-1)/$K143))*$S143*((1+'Inputs &amp; Summary'!$D$7)^AE$29))),(_xlfn.WEIBULL.DIST(AE$29,$L143,$K143,FALSE)*$S143*((1+'Inputs &amp; Summary'!$D$7)^AE$29))),IF($M143=Lists!$H$3,IF($K143&lt;1,((($R143*(1-$E143)+$Q143*(1-$F143))/$K143)*((1+'Inputs &amp; Summary'!$D$7)^AE$29)),((INT(AE$29/$K143)-INT((AE$29-1)/$K143))*($R143*(1-$E143)+$Q143*(1-$F143))*((1+'Inputs &amp; Summary'!$D$7)^AE$29))),((_xlfn.WEIBULL.DIST(AE$29,$L143,$K143,FALSE)*($R143*(1-$E143)+$Q143*(1-$F143))*((1+'Inputs &amp; Summary'!$D$7)^AE$29))))))</f>
        <v>0</v>
      </c>
      <c r="AF143" s="114">
        <f>$D143*IF(AF$29&gt;'Inputs &amp; Summary'!$D$5,0,IF(AF$29&gt;VLOOKUP($G143,Lists!$J$17:$K$21,2),IF($M143=Lists!$H$3,IF($K143&lt;1,(($S143/$K143)*((1+'Inputs &amp; Summary'!$D$7)^AF$29)),((INT(AF$29/$K143)-INT((AF$29-1)/$K143))*$S143*((1+'Inputs &amp; Summary'!$D$7)^AF$29))),(_xlfn.WEIBULL.DIST(AF$29,$L143,$K143,FALSE)*$S143*((1+'Inputs &amp; Summary'!$D$7)^AF$29))),IF($M143=Lists!$H$3,IF($K143&lt;1,((($R143*(1-$E143)+$Q143*(1-$F143))/$K143)*((1+'Inputs &amp; Summary'!$D$7)^AF$29)),((INT(AF$29/$K143)-INT((AF$29-1)/$K143))*($R143*(1-$E143)+$Q143*(1-$F143))*((1+'Inputs &amp; Summary'!$D$7)^AF$29))),((_xlfn.WEIBULL.DIST(AF$29,$L143,$K143,FALSE)*($R143*(1-$E143)+$Q143*(1-$F143))*((1+'Inputs &amp; Summary'!$D$7)^AF$29))))))</f>
        <v>0</v>
      </c>
      <c r="AG143" s="114">
        <f>$D143*IF(AG$29&gt;'Inputs &amp; Summary'!$D$5,0,IF(AG$29&gt;VLOOKUP($G143,Lists!$J$17:$K$21,2),IF($M143=Lists!$H$3,IF($K143&lt;1,(($S143/$K143)*((1+'Inputs &amp; Summary'!$D$7)^AG$29)),((INT(AG$29/$K143)-INT((AG$29-1)/$K143))*$S143*((1+'Inputs &amp; Summary'!$D$7)^AG$29))),(_xlfn.WEIBULL.DIST(AG$29,$L143,$K143,FALSE)*$S143*((1+'Inputs &amp; Summary'!$D$7)^AG$29))),IF($M143=Lists!$H$3,IF($K143&lt;1,((($R143*(1-$E143)+$Q143*(1-$F143))/$K143)*((1+'Inputs &amp; Summary'!$D$7)^AG$29)),((INT(AG$29/$K143)-INT((AG$29-1)/$K143))*($R143*(1-$E143)+$Q143*(1-$F143))*((1+'Inputs &amp; Summary'!$D$7)^AG$29))),((_xlfn.WEIBULL.DIST(AG$29,$L143,$K143,FALSE)*($R143*(1-$E143)+$Q143*(1-$F143))*((1+'Inputs &amp; Summary'!$D$7)^AG$29))))))</f>
        <v>0</v>
      </c>
      <c r="AH143" s="114">
        <f>$D143*IF(AH$29&gt;'Inputs &amp; Summary'!$D$5,0,IF(AH$29&gt;VLOOKUP($G143,Lists!$J$17:$K$21,2),IF($M143=Lists!$H$3,IF($K143&lt;1,(($S143/$K143)*((1+'Inputs &amp; Summary'!$D$7)^AH$29)),((INT(AH$29/$K143)-INT((AH$29-1)/$K143))*$S143*((1+'Inputs &amp; Summary'!$D$7)^AH$29))),(_xlfn.WEIBULL.DIST(AH$29,$L143,$K143,FALSE)*$S143*((1+'Inputs &amp; Summary'!$D$7)^AH$29))),IF($M143=Lists!$H$3,IF($K143&lt;1,((($R143*(1-$E143)+$Q143*(1-$F143))/$K143)*((1+'Inputs &amp; Summary'!$D$7)^AH$29)),((INT(AH$29/$K143)-INT((AH$29-1)/$K143))*($R143*(1-$E143)+$Q143*(1-$F143))*((1+'Inputs &amp; Summary'!$D$7)^AH$29))),((_xlfn.WEIBULL.DIST(AH$29,$L143,$K143,FALSE)*($R143*(1-$E143)+$Q143*(1-$F143))*((1+'Inputs &amp; Summary'!$D$7)^AH$29))))))</f>
        <v>0</v>
      </c>
      <c r="AI143" s="114">
        <f>$D143*IF(AI$29&gt;'Inputs &amp; Summary'!$D$5,0,IF(AI$29&gt;VLOOKUP($G143,Lists!$J$17:$K$21,2),IF($M143=Lists!$H$3,IF($K143&lt;1,(($S143/$K143)*((1+'Inputs &amp; Summary'!$D$7)^AI$29)),((INT(AI$29/$K143)-INT((AI$29-1)/$K143))*$S143*((1+'Inputs &amp; Summary'!$D$7)^AI$29))),(_xlfn.WEIBULL.DIST(AI$29,$L143,$K143,FALSE)*$S143*((1+'Inputs &amp; Summary'!$D$7)^AI$29))),IF($M143=Lists!$H$3,IF($K143&lt;1,((($R143*(1-$E143)+$Q143*(1-$F143))/$K143)*((1+'Inputs &amp; Summary'!$D$7)^AI$29)),((INT(AI$29/$K143)-INT((AI$29-1)/$K143))*($R143*(1-$E143)+$Q143*(1-$F143))*((1+'Inputs &amp; Summary'!$D$7)^AI$29))),((_xlfn.WEIBULL.DIST(AI$29,$L143,$K143,FALSE)*($R143*(1-$E143)+$Q143*(1-$F143))*((1+'Inputs &amp; Summary'!$D$7)^AI$29))))))</f>
        <v>0</v>
      </c>
      <c r="AJ143" s="114">
        <f>$D143*IF(AJ$29&gt;'Inputs &amp; Summary'!$D$5,0,IF(AJ$29&gt;VLOOKUP($G143,Lists!$J$17:$K$21,2),IF($M143=Lists!$H$3,IF($K143&lt;1,(($S143/$K143)*((1+'Inputs &amp; Summary'!$D$7)^AJ$29)),((INT(AJ$29/$K143)-INT((AJ$29-1)/$K143))*$S143*((1+'Inputs &amp; Summary'!$D$7)^AJ$29))),(_xlfn.WEIBULL.DIST(AJ$29,$L143,$K143,FALSE)*$S143*((1+'Inputs &amp; Summary'!$D$7)^AJ$29))),IF($M143=Lists!$H$3,IF($K143&lt;1,((($R143*(1-$E143)+$Q143*(1-$F143))/$K143)*((1+'Inputs &amp; Summary'!$D$7)^AJ$29)),((INT(AJ$29/$K143)-INT((AJ$29-1)/$K143))*($R143*(1-$E143)+$Q143*(1-$F143))*((1+'Inputs &amp; Summary'!$D$7)^AJ$29))),((_xlfn.WEIBULL.DIST(AJ$29,$L143,$K143,FALSE)*($R143*(1-$E143)+$Q143*(1-$F143))*((1+'Inputs &amp; Summary'!$D$7)^AJ$29))))))</f>
        <v>0</v>
      </c>
      <c r="AK143" s="114">
        <f>$D143*IF(AK$29&gt;'Inputs &amp; Summary'!$D$5,0,IF(AK$29&gt;VLOOKUP($G143,Lists!$J$17:$K$21,2),IF($M143=Lists!$H$3,IF($K143&lt;1,(($S143/$K143)*((1+'Inputs &amp; Summary'!$D$7)^AK$29)),((INT(AK$29/$K143)-INT((AK$29-1)/$K143))*$S143*((1+'Inputs &amp; Summary'!$D$7)^AK$29))),(_xlfn.WEIBULL.DIST(AK$29,$L143,$K143,FALSE)*$S143*((1+'Inputs &amp; Summary'!$D$7)^AK$29))),IF($M143=Lists!$H$3,IF($K143&lt;1,((($R143*(1-$E143)+$Q143*(1-$F143))/$K143)*((1+'Inputs &amp; Summary'!$D$7)^AK$29)),((INT(AK$29/$K143)-INT((AK$29-1)/$K143))*($R143*(1-$E143)+$Q143*(1-$F143))*((1+'Inputs &amp; Summary'!$D$7)^AK$29))),((_xlfn.WEIBULL.DIST(AK$29,$L143,$K143,FALSE)*($R143*(1-$E143)+$Q143*(1-$F143))*((1+'Inputs &amp; Summary'!$D$7)^AK$29))))))</f>
        <v>0</v>
      </c>
      <c r="AL143" s="114">
        <f>$D143*IF(AL$29&gt;'Inputs &amp; Summary'!$D$5,0,IF(AL$29&gt;VLOOKUP($G143,Lists!$J$17:$K$21,2),IF($M143=Lists!$H$3,IF($K143&lt;1,(($S143/$K143)*((1+'Inputs &amp; Summary'!$D$7)^AL$29)),((INT(AL$29/$K143)-INT((AL$29-1)/$K143))*$S143*((1+'Inputs &amp; Summary'!$D$7)^AL$29))),(_xlfn.WEIBULL.DIST(AL$29,$L143,$K143,FALSE)*$S143*((1+'Inputs &amp; Summary'!$D$7)^AL$29))),IF($M143=Lists!$H$3,IF($K143&lt;1,((($R143*(1-$E143)+$Q143*(1-$F143))/$K143)*((1+'Inputs &amp; Summary'!$D$7)^AL$29)),((INT(AL$29/$K143)-INT((AL$29-1)/$K143))*($R143*(1-$E143)+$Q143*(1-$F143))*((1+'Inputs &amp; Summary'!$D$7)^AL$29))),((_xlfn.WEIBULL.DIST(AL$29,$L143,$K143,FALSE)*($R143*(1-$E143)+$Q143*(1-$F143))*((1+'Inputs &amp; Summary'!$D$7)^AL$29))))))</f>
        <v>0</v>
      </c>
      <c r="AM143" s="114">
        <f>$D143*IF(AM$29&gt;'Inputs &amp; Summary'!$D$5,0,IF(AM$29&gt;VLOOKUP($G143,Lists!$J$17:$K$21,2),IF($M143=Lists!$H$3,IF($K143&lt;1,(($S143/$K143)*((1+'Inputs &amp; Summary'!$D$7)^AM$29)),((INT(AM$29/$K143)-INT((AM$29-1)/$K143))*$S143*((1+'Inputs &amp; Summary'!$D$7)^AM$29))),(_xlfn.WEIBULL.DIST(AM$29,$L143,$K143,FALSE)*$S143*((1+'Inputs &amp; Summary'!$D$7)^AM$29))),IF($M143=Lists!$H$3,IF($K143&lt;1,((($R143*(1-$E143)+$Q143*(1-$F143))/$K143)*((1+'Inputs &amp; Summary'!$D$7)^AM$29)),((INT(AM$29/$K143)-INT((AM$29-1)/$K143))*($R143*(1-$E143)+$Q143*(1-$F143))*((1+'Inputs &amp; Summary'!$D$7)^AM$29))),((_xlfn.WEIBULL.DIST(AM$29,$L143,$K143,FALSE)*($R143*(1-$E143)+$Q143*(1-$F143))*((1+'Inputs &amp; Summary'!$D$7)^AM$29))))))</f>
        <v>0</v>
      </c>
      <c r="AN143" s="114">
        <f>$D143*IF(AN$29&gt;'Inputs &amp; Summary'!$D$5,0,IF(AN$29&gt;VLOOKUP($G143,Lists!$J$17:$K$21,2),IF($M143=Lists!$H$3,IF($K143&lt;1,(($S143/$K143)*((1+'Inputs &amp; Summary'!$D$7)^AN$29)),((INT(AN$29/$K143)-INT((AN$29-1)/$K143))*$S143*((1+'Inputs &amp; Summary'!$D$7)^AN$29))),(_xlfn.WEIBULL.DIST(AN$29,$L143,$K143,FALSE)*$S143*((1+'Inputs &amp; Summary'!$D$7)^AN$29))),IF($M143=Lists!$H$3,IF($K143&lt;1,((($R143*(1-$E143)+$Q143*(1-$F143))/$K143)*((1+'Inputs &amp; Summary'!$D$7)^AN$29)),((INT(AN$29/$K143)-INT((AN$29-1)/$K143))*($R143*(1-$E143)+$Q143*(1-$F143))*((1+'Inputs &amp; Summary'!$D$7)^AN$29))),((_xlfn.WEIBULL.DIST(AN$29,$L143,$K143,FALSE)*($R143*(1-$E143)+$Q143*(1-$F143))*((1+'Inputs &amp; Summary'!$D$7)^AN$29))))))</f>
        <v>0</v>
      </c>
      <c r="AO143" s="114">
        <f>$D143*IF(AO$29&gt;'Inputs &amp; Summary'!$D$5,0,IF(AO$29&gt;VLOOKUP($G143,Lists!$J$17:$K$21,2),IF($M143=Lists!$H$3,IF($K143&lt;1,(($S143/$K143)*((1+'Inputs &amp; Summary'!$D$7)^AO$29)),((INT(AO$29/$K143)-INT((AO$29-1)/$K143))*$S143*((1+'Inputs &amp; Summary'!$D$7)^AO$29))),(_xlfn.WEIBULL.DIST(AO$29,$L143,$K143,FALSE)*$S143*((1+'Inputs &amp; Summary'!$D$7)^AO$29))),IF($M143=Lists!$H$3,IF($K143&lt;1,((($R143*(1-$E143)+$Q143*(1-$F143))/$K143)*((1+'Inputs &amp; Summary'!$D$7)^AO$29)),((INT(AO$29/$K143)-INT((AO$29-1)/$K143))*($R143*(1-$E143)+$Q143*(1-$F143))*((1+'Inputs &amp; Summary'!$D$7)^AO$29))),((_xlfn.WEIBULL.DIST(AO$29,$L143,$K143,FALSE)*($R143*(1-$E143)+$Q143*(1-$F143))*((1+'Inputs &amp; Summary'!$D$7)^AO$29))))))</f>
        <v>0</v>
      </c>
      <c r="AP143" s="114">
        <f>$D143*IF(AP$29&gt;'Inputs &amp; Summary'!$D$5,0,IF(AP$29&gt;VLOOKUP($G143,Lists!$J$17:$K$21,2),IF($M143=Lists!$H$3,IF($K143&lt;1,(($S143/$K143)*((1+'Inputs &amp; Summary'!$D$7)^AP$29)),((INT(AP$29/$K143)-INT((AP$29-1)/$K143))*$S143*((1+'Inputs &amp; Summary'!$D$7)^AP$29))),(_xlfn.WEIBULL.DIST(AP$29,$L143,$K143,FALSE)*$S143*((1+'Inputs &amp; Summary'!$D$7)^AP$29))),IF($M143=Lists!$H$3,IF($K143&lt;1,((($R143*(1-$E143)+$Q143*(1-$F143))/$K143)*((1+'Inputs &amp; Summary'!$D$7)^AP$29)),((INT(AP$29/$K143)-INT((AP$29-1)/$K143))*($R143*(1-$E143)+$Q143*(1-$F143))*((1+'Inputs &amp; Summary'!$D$7)^AP$29))),((_xlfn.WEIBULL.DIST(AP$29,$L143,$K143,FALSE)*($R143*(1-$E143)+$Q143*(1-$F143))*((1+'Inputs &amp; Summary'!$D$7)^AP$29))))))</f>
        <v>0</v>
      </c>
      <c r="AQ143" s="114">
        <f>$D143*IF(AQ$29&gt;'Inputs &amp; Summary'!$D$5,0,IF(AQ$29&gt;VLOOKUP($G143,Lists!$J$17:$K$21,2),IF($M143=Lists!$H$3,IF($K143&lt;1,(($S143/$K143)*((1+'Inputs &amp; Summary'!$D$7)^AQ$29)),((INT(AQ$29/$K143)-INT((AQ$29-1)/$K143))*$S143*((1+'Inputs &amp; Summary'!$D$7)^AQ$29))),(_xlfn.WEIBULL.DIST(AQ$29,$L143,$K143,FALSE)*$S143*((1+'Inputs &amp; Summary'!$D$7)^AQ$29))),IF($M143=Lists!$H$3,IF($K143&lt;1,((($R143*(1-$E143)+$Q143*(1-$F143))/$K143)*((1+'Inputs &amp; Summary'!$D$7)^AQ$29)),((INT(AQ$29/$K143)-INT((AQ$29-1)/$K143))*($R143*(1-$E143)+$Q143*(1-$F143))*((1+'Inputs &amp; Summary'!$D$7)^AQ$29))),((_xlfn.WEIBULL.DIST(AQ$29,$L143,$K143,FALSE)*($R143*(1-$E143)+$Q143*(1-$F143))*((1+'Inputs &amp; Summary'!$D$7)^AQ$29))))))</f>
        <v>0</v>
      </c>
      <c r="AR143" s="114">
        <f>$D143*IF(AR$29&gt;'Inputs &amp; Summary'!$D$5,0,IF(AR$29&gt;VLOOKUP($G143,Lists!$J$17:$K$21,2),IF($M143=Lists!$H$3,IF($K143&lt;1,(($S143/$K143)*((1+'Inputs &amp; Summary'!$D$7)^AR$29)),((INT(AR$29/$K143)-INT((AR$29-1)/$K143))*$S143*((1+'Inputs &amp; Summary'!$D$7)^AR$29))),(_xlfn.WEIBULL.DIST(AR$29,$L143,$K143,FALSE)*$S143*((1+'Inputs &amp; Summary'!$D$7)^AR$29))),IF($M143=Lists!$H$3,IF($K143&lt;1,((($R143*(1-$E143)+$Q143*(1-$F143))/$K143)*((1+'Inputs &amp; Summary'!$D$7)^AR$29)),((INT(AR$29/$K143)-INT((AR$29-1)/$K143))*($R143*(1-$E143)+$Q143*(1-$F143))*((1+'Inputs &amp; Summary'!$D$7)^AR$29))),((_xlfn.WEIBULL.DIST(AR$29,$L143,$K143,FALSE)*($R143*(1-$E143)+$Q143*(1-$F143))*((1+'Inputs &amp; Summary'!$D$7)^AR$29))))))</f>
        <v>0</v>
      </c>
      <c r="AS143" s="114">
        <f>$D143*IF(AS$29&gt;'Inputs &amp; Summary'!$D$5,0,IF(AS$29&gt;VLOOKUP($G143,Lists!$J$17:$K$21,2),IF($M143=Lists!$H$3,IF($K143&lt;1,(($S143/$K143)*((1+'Inputs &amp; Summary'!$D$7)^AS$29)),((INT(AS$29/$K143)-INT((AS$29-1)/$K143))*$S143*((1+'Inputs &amp; Summary'!$D$7)^AS$29))),(_xlfn.WEIBULL.DIST(AS$29,$L143,$K143,FALSE)*$S143*((1+'Inputs &amp; Summary'!$D$7)^AS$29))),IF($M143=Lists!$H$3,IF($K143&lt;1,((($R143*(1-$E143)+$Q143*(1-$F143))/$K143)*((1+'Inputs &amp; Summary'!$D$7)^AS$29)),((INT(AS$29/$K143)-INT((AS$29-1)/$K143))*($R143*(1-$E143)+$Q143*(1-$F143))*((1+'Inputs &amp; Summary'!$D$7)^AS$29))),((_xlfn.WEIBULL.DIST(AS$29,$L143,$K143,FALSE)*($R143*(1-$E143)+$Q143*(1-$F143))*((1+'Inputs &amp; Summary'!$D$7)^AS$29))))))</f>
        <v>0</v>
      </c>
      <c r="AT143" s="114">
        <f>$D143*IF(AT$29&gt;'Inputs &amp; Summary'!$D$5,0,IF(AT$29&gt;VLOOKUP($G143,Lists!$J$17:$K$21,2),IF($M143=Lists!$H$3,IF($K143&lt;1,(($S143/$K143)*((1+'Inputs &amp; Summary'!$D$7)^AT$29)),((INT(AT$29/$K143)-INT((AT$29-1)/$K143))*$S143*((1+'Inputs &amp; Summary'!$D$7)^AT$29))),(_xlfn.WEIBULL.DIST(AT$29,$L143,$K143,FALSE)*$S143*((1+'Inputs &amp; Summary'!$D$7)^AT$29))),IF($M143=Lists!$H$3,IF($K143&lt;1,((($R143*(1-$E143)+$Q143*(1-$F143))/$K143)*((1+'Inputs &amp; Summary'!$D$7)^AT$29)),((INT(AT$29/$K143)-INT((AT$29-1)/$K143))*($R143*(1-$E143)+$Q143*(1-$F143))*((1+'Inputs &amp; Summary'!$D$7)^AT$29))),((_xlfn.WEIBULL.DIST(AT$29,$L143,$K143,FALSE)*($R143*(1-$E143)+$Q143*(1-$F143))*((1+'Inputs &amp; Summary'!$D$7)^AT$29))))))</f>
        <v>0</v>
      </c>
      <c r="AU143" s="114">
        <f>$D143*IF(AU$29&gt;'Inputs &amp; Summary'!$D$5,0,IF(AU$29&gt;VLOOKUP($G143,Lists!$J$17:$K$21,2),IF($M143=Lists!$H$3,IF($K143&lt;1,(($S143/$K143)*((1+'Inputs &amp; Summary'!$D$7)^AU$29)),((INT(AU$29/$K143)-INT((AU$29-1)/$K143))*$S143*((1+'Inputs &amp; Summary'!$D$7)^AU$29))),(_xlfn.WEIBULL.DIST(AU$29,$L143,$K143,FALSE)*$S143*((1+'Inputs &amp; Summary'!$D$7)^AU$29))),IF($M143=Lists!$H$3,IF($K143&lt;1,((($R143*(1-$E143)+$Q143*(1-$F143))/$K143)*((1+'Inputs &amp; Summary'!$D$7)^AU$29)),((INT(AU$29/$K143)-INT((AU$29-1)/$K143))*($R143*(1-$E143)+$Q143*(1-$F143))*((1+'Inputs &amp; Summary'!$D$7)^AU$29))),((_xlfn.WEIBULL.DIST(AU$29,$L143,$K143,FALSE)*($R143*(1-$E143)+$Q143*(1-$F143))*((1+'Inputs &amp; Summary'!$D$7)^AU$29))))))</f>
        <v>0</v>
      </c>
      <c r="AV143" s="114">
        <f>$D143*IF(AV$29&gt;'Inputs &amp; Summary'!$D$5,0,IF(AV$29&gt;VLOOKUP($G143,Lists!$J$17:$K$21,2),IF($M143=Lists!$H$3,IF($K143&lt;1,(($S143/$K143)*((1+'Inputs &amp; Summary'!$D$7)^AV$29)),((INT(AV$29/$K143)-INT((AV$29-1)/$K143))*$S143*((1+'Inputs &amp; Summary'!$D$7)^AV$29))),(_xlfn.WEIBULL.DIST(AV$29,$L143,$K143,FALSE)*$S143*((1+'Inputs &amp; Summary'!$D$7)^AV$29))),IF($M143=Lists!$H$3,IF($K143&lt;1,((($R143*(1-$E143)+$Q143*(1-$F143))/$K143)*((1+'Inputs &amp; Summary'!$D$7)^AV$29)),((INT(AV$29/$K143)-INT((AV$29-1)/$K143))*($R143*(1-$E143)+$Q143*(1-$F143))*((1+'Inputs &amp; Summary'!$D$7)^AV$29))),((_xlfn.WEIBULL.DIST(AV$29,$L143,$K143,FALSE)*($R143*(1-$E143)+$Q143*(1-$F143))*((1+'Inputs &amp; Summary'!$D$7)^AV$29))))))</f>
        <v>0</v>
      </c>
      <c r="AW143" s="114">
        <f>$D143*IF(AW$29&gt;'Inputs &amp; Summary'!$D$5,0,IF(AW$29&gt;VLOOKUP($G143,Lists!$J$17:$K$21,2),IF($M143=Lists!$H$3,IF($K143&lt;1,(($S143/$K143)*((1+'Inputs &amp; Summary'!$D$7)^AW$29)),((INT(AW$29/$K143)-INT((AW$29-1)/$K143))*$S143*((1+'Inputs &amp; Summary'!$D$7)^AW$29))),(_xlfn.WEIBULL.DIST(AW$29,$L143,$K143,FALSE)*$S143*((1+'Inputs &amp; Summary'!$D$7)^AW$29))),IF($M143=Lists!$H$3,IF($K143&lt;1,((($R143*(1-$E143)+$Q143*(1-$F143))/$K143)*((1+'Inputs &amp; Summary'!$D$7)^AW$29)),((INT(AW$29/$K143)-INT((AW$29-1)/$K143))*($R143*(1-$E143)+$Q143*(1-$F143))*((1+'Inputs &amp; Summary'!$D$7)^AW$29))),((_xlfn.WEIBULL.DIST(AW$29,$L143,$K143,FALSE)*($R143*(1-$E143)+$Q143*(1-$F143))*((1+'Inputs &amp; Summary'!$D$7)^AW$29))))))</f>
        <v>0</v>
      </c>
      <c r="AX143" s="114">
        <f>$D143*IF(AX$29&gt;'Inputs &amp; Summary'!$D$5,0,IF(AX$29&gt;VLOOKUP($G143,Lists!$J$17:$K$21,2),IF($M143=Lists!$H$3,IF($K143&lt;1,(($S143/$K143)*((1+'Inputs &amp; Summary'!$D$7)^AX$29)),((INT(AX$29/$K143)-INT((AX$29-1)/$K143))*$S143*((1+'Inputs &amp; Summary'!$D$7)^AX$29))),(_xlfn.WEIBULL.DIST(AX$29,$L143,$K143,FALSE)*$S143*((1+'Inputs &amp; Summary'!$D$7)^AX$29))),IF($M143=Lists!$H$3,IF($K143&lt;1,((($R143*(1-$E143)+$Q143*(1-$F143))/$K143)*((1+'Inputs &amp; Summary'!$D$7)^AX$29)),((INT(AX$29/$K143)-INT((AX$29-1)/$K143))*($R143*(1-$E143)+$Q143*(1-$F143))*((1+'Inputs &amp; Summary'!$D$7)^AX$29))),((_xlfn.WEIBULL.DIST(AX$29,$L143,$K143,FALSE)*($R143*(1-$E143)+$Q143*(1-$F143))*((1+'Inputs &amp; Summary'!$D$7)^AX$29))))))</f>
        <v>0</v>
      </c>
      <c r="AY143" s="114">
        <f>$D143*IF(AY$29&gt;'Inputs &amp; Summary'!$D$5,0,IF(AY$29&gt;VLOOKUP($G143,Lists!$J$17:$K$21,2),IF($M143=Lists!$H$3,IF($K143&lt;1,(($S143/$K143)*((1+'Inputs &amp; Summary'!$D$7)^AY$29)),((INT(AY$29/$K143)-INT((AY$29-1)/$K143))*$S143*((1+'Inputs &amp; Summary'!$D$7)^AY$29))),(_xlfn.WEIBULL.DIST(AY$29,$L143,$K143,FALSE)*$S143*((1+'Inputs &amp; Summary'!$D$7)^AY$29))),IF($M143=Lists!$H$3,IF($K143&lt;1,((($R143*(1-$E143)+$Q143*(1-$F143))/$K143)*((1+'Inputs &amp; Summary'!$D$7)^AY$29)),((INT(AY$29/$K143)-INT((AY$29-1)/$K143))*($R143*(1-$E143)+$Q143*(1-$F143))*((1+'Inputs &amp; Summary'!$D$7)^AY$29))),((_xlfn.WEIBULL.DIST(AY$29,$L143,$K143,FALSE)*($R143*(1-$E143)+$Q143*(1-$F143))*((1+'Inputs &amp; Summary'!$D$7)^AY$29))))))</f>
        <v>0</v>
      </c>
      <c r="AZ143" s="114">
        <f>$D143*IF(AZ$29&gt;'Inputs &amp; Summary'!$D$5,0,IF(AZ$29&gt;VLOOKUP($G143,Lists!$J$17:$K$21,2),IF($M143=Lists!$H$3,IF($K143&lt;1,(($S143/$K143)*((1+'Inputs &amp; Summary'!$D$7)^AZ$29)),((INT(AZ$29/$K143)-INT((AZ$29-1)/$K143))*$S143*((1+'Inputs &amp; Summary'!$D$7)^AZ$29))),(_xlfn.WEIBULL.DIST(AZ$29,$L143,$K143,FALSE)*$S143*((1+'Inputs &amp; Summary'!$D$7)^AZ$29))),IF($M143=Lists!$H$3,IF($K143&lt;1,((($R143*(1-$E143)+$Q143*(1-$F143))/$K143)*((1+'Inputs &amp; Summary'!$D$7)^AZ$29)),((INT(AZ$29/$K143)-INT((AZ$29-1)/$K143))*($R143*(1-$E143)+$Q143*(1-$F143))*((1+'Inputs &amp; Summary'!$D$7)^AZ$29))),((_xlfn.WEIBULL.DIST(AZ$29,$L143,$K143,FALSE)*($R143*(1-$E143)+$Q143*(1-$F143))*((1+'Inputs &amp; Summary'!$D$7)^AZ$29))))))</f>
        <v>0</v>
      </c>
      <c r="BA143" s="114">
        <f>$D143*IF(BA$29&gt;'Inputs &amp; Summary'!$D$5,0,IF(BA$29&gt;VLOOKUP($G143,Lists!$J$17:$K$21,2),IF($M143=Lists!$H$3,IF($K143&lt;1,(($S143/$K143)*((1+'Inputs &amp; Summary'!$D$7)^BA$29)),((INT(BA$29/$K143)-INT((BA$29-1)/$K143))*$S143*((1+'Inputs &amp; Summary'!$D$7)^BA$29))),(_xlfn.WEIBULL.DIST(BA$29,$L143,$K143,FALSE)*$S143*((1+'Inputs &amp; Summary'!$D$7)^BA$29))),IF($M143=Lists!$H$3,IF($K143&lt;1,((($R143*(1-$E143)+$Q143*(1-$F143))/$K143)*((1+'Inputs &amp; Summary'!$D$7)^BA$29)),((INT(BA$29/$K143)-INT((BA$29-1)/$K143))*($R143*(1-$E143)+$Q143*(1-$F143))*((1+'Inputs &amp; Summary'!$D$7)^BA$29))),((_xlfn.WEIBULL.DIST(BA$29,$L143,$K143,FALSE)*($R143*(1-$E143)+$Q143*(1-$F143))*((1+'Inputs &amp; Summary'!$D$7)^BA$29))))))</f>
        <v>0</v>
      </c>
      <c r="BB143" s="114">
        <f>$D143*IF(BB$29&gt;'Inputs &amp; Summary'!$D$5,0,IF(BB$29&gt;VLOOKUP($G143,Lists!$J$17:$K$21,2),IF($M143=Lists!$H$3,IF($K143&lt;1,(($S143/$K143)*((1+'Inputs &amp; Summary'!$D$7)^BB$29)),((INT(BB$29/$K143)-INT((BB$29-1)/$K143))*$S143*((1+'Inputs &amp; Summary'!$D$7)^BB$29))),(_xlfn.WEIBULL.DIST(BB$29,$L143,$K143,FALSE)*$S143*((1+'Inputs &amp; Summary'!$D$7)^BB$29))),IF($M143=Lists!$H$3,IF($K143&lt;1,((($R143*(1-$E143)+$Q143*(1-$F143))/$K143)*((1+'Inputs &amp; Summary'!$D$7)^BB$29)),((INT(BB$29/$K143)-INT((BB$29-1)/$K143))*($R143*(1-$E143)+$Q143*(1-$F143))*((1+'Inputs &amp; Summary'!$D$7)^BB$29))),((_xlfn.WEIBULL.DIST(BB$29,$L143,$K143,FALSE)*($R143*(1-$E143)+$Q143*(1-$F143))*((1+'Inputs &amp; Summary'!$D$7)^BB$29))))))</f>
        <v>0</v>
      </c>
      <c r="BC143" s="114">
        <f>$D143*IF(BC$29&gt;'Inputs &amp; Summary'!$D$5,0,IF(BC$29&gt;VLOOKUP($G143,Lists!$J$17:$K$21,2),IF($M143=Lists!$H$3,IF($K143&lt;1,(($S143/$K143)*((1+'Inputs &amp; Summary'!$D$7)^BC$29)),((INT(BC$29/$K143)-INT((BC$29-1)/$K143))*$S143*((1+'Inputs &amp; Summary'!$D$7)^BC$29))),(_xlfn.WEIBULL.DIST(BC$29,$L143,$K143,FALSE)*$S143*((1+'Inputs &amp; Summary'!$D$7)^BC$29))),IF($M143=Lists!$H$3,IF($K143&lt;1,((($R143*(1-$E143)+$Q143*(1-$F143))/$K143)*((1+'Inputs &amp; Summary'!$D$7)^BC$29)),((INT(BC$29/$K143)-INT((BC$29-1)/$K143))*($R143*(1-$E143)+$Q143*(1-$F143))*((1+'Inputs &amp; Summary'!$D$7)^BC$29))),((_xlfn.WEIBULL.DIST(BC$29,$L143,$K143,FALSE)*($R143*(1-$E143)+$Q143*(1-$F143))*((1+'Inputs &amp; Summary'!$D$7)^BC$29))))))</f>
        <v>0</v>
      </c>
      <c r="BD143" s="114">
        <f>$D143*IF(BD$29&gt;'Inputs &amp; Summary'!$D$5,0,IF(BD$29&gt;VLOOKUP($G143,Lists!$J$17:$K$21,2),IF($M143=Lists!$H$3,IF($K143&lt;1,(($S143/$K143)*((1+'Inputs &amp; Summary'!$D$7)^BD$29)),((INT(BD$29/$K143)-INT((BD$29-1)/$K143))*$S143*((1+'Inputs &amp; Summary'!$D$7)^BD$29))),(_xlfn.WEIBULL.DIST(BD$29,$L143,$K143,FALSE)*$S143*((1+'Inputs &amp; Summary'!$D$7)^BD$29))),IF($M143=Lists!$H$3,IF($K143&lt;1,((($R143*(1-$E143)+$Q143*(1-$F143))/$K143)*((1+'Inputs &amp; Summary'!$D$7)^BD$29)),((INT(BD$29/$K143)-INT((BD$29-1)/$K143))*($R143*(1-$E143)+$Q143*(1-$F143))*((1+'Inputs &amp; Summary'!$D$7)^BD$29))),((_xlfn.WEIBULL.DIST(BD$29,$L143,$K143,FALSE)*($R143*(1-$E143)+$Q143*(1-$F143))*((1+'Inputs &amp; Summary'!$D$7)^BD$29))))))</f>
        <v>0</v>
      </c>
      <c r="BE143" s="114">
        <f>$D143*IF(BE$29&gt;'Inputs &amp; Summary'!$D$5,0,IF(BE$29&gt;VLOOKUP($G143,Lists!$J$17:$K$21,2),IF($M143=Lists!$H$3,IF($K143&lt;1,(($S143/$K143)*((1+'Inputs &amp; Summary'!$D$7)^BE$29)),((INT(BE$29/$K143)-INT((BE$29-1)/$K143))*$S143*((1+'Inputs &amp; Summary'!$D$7)^BE$29))),(_xlfn.WEIBULL.DIST(BE$29,$L143,$K143,FALSE)*$S143*((1+'Inputs &amp; Summary'!$D$7)^BE$29))),IF($M143=Lists!$H$3,IF($K143&lt;1,((($R143*(1-$E143)+$Q143*(1-$F143))/$K143)*((1+'Inputs &amp; Summary'!$D$7)^BE$29)),((INT(BE$29/$K143)-INT((BE$29-1)/$K143))*($R143*(1-$E143)+$Q143*(1-$F143))*((1+'Inputs &amp; Summary'!$D$7)^BE$29))),((_xlfn.WEIBULL.DIST(BE$29,$L143,$K143,FALSE)*($R143*(1-$E143)+$Q143*(1-$F143))*((1+'Inputs &amp; Summary'!$D$7)^BE$29))))))</f>
        <v>0</v>
      </c>
      <c r="BF143" s="114">
        <f>$D143*IF(BF$29&gt;'Inputs &amp; Summary'!$D$5,0,IF(BF$29&gt;VLOOKUP($G143,Lists!$J$17:$K$21,2),IF($M143=Lists!$H$3,IF($K143&lt;1,(($S143/$K143)*((1+'Inputs &amp; Summary'!$D$7)^BF$29)),((INT(BF$29/$K143)-INT((BF$29-1)/$K143))*$S143*((1+'Inputs &amp; Summary'!$D$7)^BF$29))),(_xlfn.WEIBULL.DIST(BF$29,$L143,$K143,FALSE)*$S143*((1+'Inputs &amp; Summary'!$D$7)^BF$29))),IF($M143=Lists!$H$3,IF($K143&lt;1,((($R143*(1-$E143)+$Q143*(1-$F143))/$K143)*((1+'Inputs &amp; Summary'!$D$7)^BF$29)),((INT(BF$29/$K143)-INT((BF$29-1)/$K143))*($R143*(1-$E143)+$Q143*(1-$F143))*((1+'Inputs &amp; Summary'!$D$7)^BF$29))),((_xlfn.WEIBULL.DIST(BF$29,$L143,$K143,FALSE)*($R143*(1-$E143)+$Q143*(1-$F143))*((1+'Inputs &amp; Summary'!$D$7)^BF$29))))))</f>
        <v>0</v>
      </c>
      <c r="BG143" s="114">
        <f>$D143*IF(BG$29&gt;'Inputs &amp; Summary'!$D$5,0,IF(BG$29&gt;VLOOKUP($G143,Lists!$J$17:$K$21,2),IF($M143=Lists!$H$3,IF($K143&lt;1,(($S143/$K143)*((1+'Inputs &amp; Summary'!$D$7)^BG$29)),((INT(BG$29/$K143)-INT((BG$29-1)/$K143))*$S143*((1+'Inputs &amp; Summary'!$D$7)^BG$29))),(_xlfn.WEIBULL.DIST(BG$29,$L143,$K143,FALSE)*$S143*((1+'Inputs &amp; Summary'!$D$7)^BG$29))),IF($M143=Lists!$H$3,IF($K143&lt;1,((($R143*(1-$E143)+$Q143*(1-$F143))/$K143)*((1+'Inputs &amp; Summary'!$D$7)^BG$29)),((INT(BG$29/$K143)-INT((BG$29-1)/$K143))*($R143*(1-$E143)+$Q143*(1-$F143))*((1+'Inputs &amp; Summary'!$D$7)^BG$29))),((_xlfn.WEIBULL.DIST(BG$29,$L143,$K143,FALSE)*($R143*(1-$E143)+$Q143*(1-$F143))*((1+'Inputs &amp; Summary'!$D$7)^BG$29))))))</f>
        <v>0</v>
      </c>
      <c r="BH143" s="114">
        <f>$D143*IF(BH$29&gt;'Inputs &amp; Summary'!$D$5,0,IF(BH$29&gt;VLOOKUP($G143,Lists!$J$17:$K$21,2),IF($M143=Lists!$H$3,IF($K143&lt;1,(($S143/$K143)*((1+'Inputs &amp; Summary'!$D$7)^BH$29)),((INT(BH$29/$K143)-INT((BH$29-1)/$K143))*$S143*((1+'Inputs &amp; Summary'!$D$7)^BH$29))),(_xlfn.WEIBULL.DIST(BH$29,$L143,$K143,FALSE)*$S143*((1+'Inputs &amp; Summary'!$D$7)^BH$29))),IF($M143=Lists!$H$3,IF($K143&lt;1,((($R143*(1-$E143)+$Q143*(1-$F143))/$K143)*((1+'Inputs &amp; Summary'!$D$7)^BH$29)),((INT(BH$29/$K143)-INT((BH$29-1)/$K143))*($R143*(1-$E143)+$Q143*(1-$F143))*((1+'Inputs &amp; Summary'!$D$7)^BH$29))),((_xlfn.WEIBULL.DIST(BH$29,$L143,$K143,FALSE)*($R143*(1-$E143)+$Q143*(1-$F143))*((1+'Inputs &amp; Summary'!$D$7)^BH$29))))))</f>
        <v>0</v>
      </c>
      <c r="BI143" s="114">
        <f>$D143*IF(BI$29&gt;'Inputs &amp; Summary'!$D$5,0,IF(BI$29&gt;VLOOKUP($G143,Lists!$J$17:$K$21,2),IF($M143=Lists!$H$3,IF($K143&lt;1,(($S143/$K143)*((1+'Inputs &amp; Summary'!$D$7)^BI$29)),((INT(BI$29/$K143)-INT((BI$29-1)/$K143))*$S143*((1+'Inputs &amp; Summary'!$D$7)^BI$29))),(_xlfn.WEIBULL.DIST(BI$29,$L143,$K143,FALSE)*$S143*((1+'Inputs &amp; Summary'!$D$7)^BI$29))),IF($M143=Lists!$H$3,IF($K143&lt;1,((($R143*(1-$E143)+$Q143*(1-$F143))/$K143)*((1+'Inputs &amp; Summary'!$D$7)^BI$29)),((INT(BI$29/$K143)-INT((BI$29-1)/$K143))*($R143*(1-$E143)+$Q143*(1-$F143))*((1+'Inputs &amp; Summary'!$D$7)^BI$29))),((_xlfn.WEIBULL.DIST(BI$29,$L143,$K143,FALSE)*($R143*(1-$E143)+$Q143*(1-$F143))*((1+'Inputs &amp; Summary'!$D$7)^BI$29))))))</f>
        <v>0</v>
      </c>
      <c r="BJ143" s="114">
        <f>$D143*IF(BJ$29&gt;'Inputs &amp; Summary'!$D$5,0,IF(BJ$29&gt;VLOOKUP($G143,Lists!$J$17:$K$21,2),IF($M143=Lists!$H$3,IF($K143&lt;1,(($S143/$K143)*((1+'Inputs &amp; Summary'!$D$7)^BJ$29)),((INT(BJ$29/$K143)-INT((BJ$29-1)/$K143))*$S143*((1+'Inputs &amp; Summary'!$D$7)^BJ$29))),(_xlfn.WEIBULL.DIST(BJ$29,$L143,$K143,FALSE)*$S143*((1+'Inputs &amp; Summary'!$D$7)^BJ$29))),IF($M143=Lists!$H$3,IF($K143&lt;1,((($R143*(1-$E143)+$Q143*(1-$F143))/$K143)*((1+'Inputs &amp; Summary'!$D$7)^BJ$29)),((INT(BJ$29/$K143)-INT((BJ$29-1)/$K143))*($R143*(1-$E143)+$Q143*(1-$F143))*((1+'Inputs &amp; Summary'!$D$7)^BJ$29))),((_xlfn.WEIBULL.DIST(BJ$29,$L143,$K143,FALSE)*($R143*(1-$E143)+$Q143*(1-$F143))*((1+'Inputs &amp; Summary'!$D$7)^BJ$29))))))</f>
        <v>0</v>
      </c>
      <c r="BK143" s="114">
        <f>$D143*IF(BK$29&gt;'Inputs &amp; Summary'!$D$5,0,IF(BK$29&gt;VLOOKUP($G143,Lists!$J$17:$K$21,2),IF($M143=Lists!$H$3,IF($K143&lt;1,(($S143/$K143)*((1+'Inputs &amp; Summary'!$D$7)^BK$29)),((INT(BK$29/$K143)-INT((BK$29-1)/$K143))*$S143*((1+'Inputs &amp; Summary'!$D$7)^BK$29))),(_xlfn.WEIBULL.DIST(BK$29,$L143,$K143,FALSE)*$S143*((1+'Inputs &amp; Summary'!$D$7)^BK$29))),IF($M143=Lists!$H$3,IF($K143&lt;1,((($R143*(1-$E143)+$Q143*(1-$F143))/$K143)*((1+'Inputs &amp; Summary'!$D$7)^BK$29)),((INT(BK$29/$K143)-INT((BK$29-1)/$K143))*($R143*(1-$E143)+$Q143*(1-$F143))*((1+'Inputs &amp; Summary'!$D$7)^BK$29))),((_xlfn.WEIBULL.DIST(BK$29,$L143,$K143,FALSE)*($R143*(1-$E143)+$Q143*(1-$F143))*((1+'Inputs &amp; Summary'!$D$7)^BK$29))))))</f>
        <v>0</v>
      </c>
      <c r="BL143" s="114">
        <f>$D143*IF(BL$29&gt;'Inputs &amp; Summary'!$D$5,0,IF(BL$29&gt;VLOOKUP($G143,Lists!$J$17:$K$21,2),IF($M143=Lists!$H$3,IF($K143&lt;1,(($S143/$K143)*((1+'Inputs &amp; Summary'!$D$7)^BL$29)),((INT(BL$29/$K143)-INT((BL$29-1)/$K143))*$S143*((1+'Inputs &amp; Summary'!$D$7)^BL$29))),(_xlfn.WEIBULL.DIST(BL$29,$L143,$K143,FALSE)*$S143*((1+'Inputs &amp; Summary'!$D$7)^BL$29))),IF($M143=Lists!$H$3,IF($K143&lt;1,((($R143*(1-$E143)+$Q143*(1-$F143))/$K143)*((1+'Inputs &amp; Summary'!$D$7)^BL$29)),((INT(BL$29/$K143)-INT((BL$29-1)/$K143))*($R143*(1-$E143)+$Q143*(1-$F143))*((1+'Inputs &amp; Summary'!$D$7)^BL$29))),((_xlfn.WEIBULL.DIST(BL$29,$L143,$K143,FALSE)*($R143*(1-$E143)+$Q143*(1-$F143))*((1+'Inputs &amp; Summary'!$D$7)^BL$29))))))</f>
        <v>0</v>
      </c>
    </row>
    <row r="144" spans="1:64" x14ac:dyDescent="0.3">
      <c r="A144" s="79" t="s">
        <v>197</v>
      </c>
      <c r="B144" s="33" t="s">
        <v>152</v>
      </c>
      <c r="C144" s="33" t="s">
        <v>39</v>
      </c>
      <c r="D144" s="115">
        <v>0</v>
      </c>
      <c r="E144" s="68"/>
      <c r="F144" s="68"/>
      <c r="G144" s="213" t="s">
        <v>433</v>
      </c>
      <c r="H144" s="34" t="s">
        <v>289</v>
      </c>
      <c r="I144" s="34" t="s">
        <v>94</v>
      </c>
      <c r="J144" s="33">
        <f>VLOOKUP(I144,'Labor Rates'!$A$1:$B$16,2)</f>
        <v>21.23076923076923</v>
      </c>
      <c r="K144" s="35">
        <v>25</v>
      </c>
      <c r="L144" s="35">
        <v>3</v>
      </c>
      <c r="M144" s="36" t="s">
        <v>249</v>
      </c>
      <c r="N144" s="84">
        <f>'Inputs &amp; Summary'!$D$42</f>
        <v>103.04449648711943</v>
      </c>
      <c r="O144" s="35">
        <v>0.5</v>
      </c>
      <c r="P144" s="5">
        <v>120</v>
      </c>
      <c r="Q144" s="73">
        <f t="shared" si="21"/>
        <v>1093.8569627094216</v>
      </c>
      <c r="R144" s="73">
        <f t="shared" si="22"/>
        <v>12365.339578454332</v>
      </c>
      <c r="S144" s="74">
        <f t="shared" si="23"/>
        <v>0</v>
      </c>
      <c r="T144" s="88"/>
      <c r="U144" s="80"/>
      <c r="V144" s="87">
        <f t="shared" si="24"/>
        <v>0</v>
      </c>
      <c r="W144" s="87">
        <f>NPV('Inputs &amp; Summary'!$D$6,Y144:BL144)</f>
        <v>0</v>
      </c>
      <c r="X144" s="90">
        <f t="shared" si="25"/>
        <v>0</v>
      </c>
      <c r="Y144" s="114">
        <f>$D144*IF(Y$29&gt;'Inputs &amp; Summary'!$D$5,0,IF(Y$29&gt;VLOOKUP($G144,Lists!$J$17:$K$21,2),IF($M144=Lists!$H$3,IF($K144&lt;1,(($S144/$K144)*((1+'Inputs &amp; Summary'!$D$7)^Y$29)),((INT(Y$29/$K144)-INT((Y$29-1)/$K144))*$S144*((1+'Inputs &amp; Summary'!$D$7)^Y$29))),(_xlfn.WEIBULL.DIST(Y$29,$L144,$K144,FALSE)*$S144*((1+'Inputs &amp; Summary'!$D$7)^Y$29))),IF($M144=Lists!$H$3,IF($K144&lt;1,((($R144*(1-$E144)+$Q144*(1-$F144))/$K144)*((1+'Inputs &amp; Summary'!$D$7)^Y$29)),((INT(Y$29/$K144)-INT((Y$29-1)/$K144))*($R144*(1-$E144)+$Q144*(1-$F144))*((1+'Inputs &amp; Summary'!$D$7)^Y$29))),((_xlfn.WEIBULL.DIST(Y$29,$L144,$K144,FALSE)*($R144*(1-$E144)+$Q144*(1-$F144))*((1+'Inputs &amp; Summary'!$D$7)^Y$29))))))</f>
        <v>0</v>
      </c>
      <c r="Z144" s="114">
        <f>$D144*IF(Z$29&gt;'Inputs &amp; Summary'!$D$5,0,IF(Z$29&gt;VLOOKUP($G144,Lists!$J$17:$K$21,2),IF($M144=Lists!$H$3,IF($K144&lt;1,(($S144/$K144)*((1+'Inputs &amp; Summary'!$D$7)^Z$29)),((INT(Z$29/$K144)-INT((Z$29-1)/$K144))*$S144*((1+'Inputs &amp; Summary'!$D$7)^Z$29))),(_xlfn.WEIBULL.DIST(Z$29,$L144,$K144,FALSE)*$S144*((1+'Inputs &amp; Summary'!$D$7)^Z$29))),IF($M144=Lists!$H$3,IF($K144&lt;1,((($R144*(1-$E144)+$Q144*(1-$F144))/$K144)*((1+'Inputs &amp; Summary'!$D$7)^Z$29)),((INT(Z$29/$K144)-INT((Z$29-1)/$K144))*($R144*(1-$E144)+$Q144*(1-$F144))*((1+'Inputs &amp; Summary'!$D$7)^Z$29))),((_xlfn.WEIBULL.DIST(Z$29,$L144,$K144,FALSE)*($R144*(1-$E144)+$Q144*(1-$F144))*((1+'Inputs &amp; Summary'!$D$7)^Z$29))))))</f>
        <v>0</v>
      </c>
      <c r="AA144" s="114">
        <f>$D144*IF(AA$29&gt;'Inputs &amp; Summary'!$D$5,0,IF(AA$29&gt;VLOOKUP($G144,Lists!$J$17:$K$21,2),IF($M144=Lists!$H$3,IF($K144&lt;1,(($S144/$K144)*((1+'Inputs &amp; Summary'!$D$7)^AA$29)),((INT(AA$29/$K144)-INT((AA$29-1)/$K144))*$S144*((1+'Inputs &amp; Summary'!$D$7)^AA$29))),(_xlfn.WEIBULL.DIST(AA$29,$L144,$K144,FALSE)*$S144*((1+'Inputs &amp; Summary'!$D$7)^AA$29))),IF($M144=Lists!$H$3,IF($K144&lt;1,((($R144*(1-$E144)+$Q144*(1-$F144))/$K144)*((1+'Inputs &amp; Summary'!$D$7)^AA$29)),((INT(AA$29/$K144)-INT((AA$29-1)/$K144))*($R144*(1-$E144)+$Q144*(1-$F144))*((1+'Inputs &amp; Summary'!$D$7)^AA$29))),((_xlfn.WEIBULL.DIST(AA$29,$L144,$K144,FALSE)*($R144*(1-$E144)+$Q144*(1-$F144))*((1+'Inputs &amp; Summary'!$D$7)^AA$29))))))</f>
        <v>0</v>
      </c>
      <c r="AB144" s="114">
        <f>$D144*IF(AB$29&gt;'Inputs &amp; Summary'!$D$5,0,IF(AB$29&gt;VLOOKUP($G144,Lists!$J$17:$K$21,2),IF($M144=Lists!$H$3,IF($K144&lt;1,(($S144/$K144)*((1+'Inputs &amp; Summary'!$D$7)^AB$29)),((INT(AB$29/$K144)-INT((AB$29-1)/$K144))*$S144*((1+'Inputs &amp; Summary'!$D$7)^AB$29))),(_xlfn.WEIBULL.DIST(AB$29,$L144,$K144,FALSE)*$S144*((1+'Inputs &amp; Summary'!$D$7)^AB$29))),IF($M144=Lists!$H$3,IF($K144&lt;1,((($R144*(1-$E144)+$Q144*(1-$F144))/$K144)*((1+'Inputs &amp; Summary'!$D$7)^AB$29)),((INT(AB$29/$K144)-INT((AB$29-1)/$K144))*($R144*(1-$E144)+$Q144*(1-$F144))*((1+'Inputs &amp; Summary'!$D$7)^AB$29))),((_xlfn.WEIBULL.DIST(AB$29,$L144,$K144,FALSE)*($R144*(1-$E144)+$Q144*(1-$F144))*((1+'Inputs &amp; Summary'!$D$7)^AB$29))))))</f>
        <v>0</v>
      </c>
      <c r="AC144" s="114">
        <f>$D144*IF(AC$29&gt;'Inputs &amp; Summary'!$D$5,0,IF(AC$29&gt;VLOOKUP($G144,Lists!$J$17:$K$21,2),IF($M144=Lists!$H$3,IF($K144&lt;1,(($S144/$K144)*((1+'Inputs &amp; Summary'!$D$7)^AC$29)),((INT(AC$29/$K144)-INT((AC$29-1)/$K144))*$S144*((1+'Inputs &amp; Summary'!$D$7)^AC$29))),(_xlfn.WEIBULL.DIST(AC$29,$L144,$K144,FALSE)*$S144*((1+'Inputs &amp; Summary'!$D$7)^AC$29))),IF($M144=Lists!$H$3,IF($K144&lt;1,((($R144*(1-$E144)+$Q144*(1-$F144))/$K144)*((1+'Inputs &amp; Summary'!$D$7)^AC$29)),((INT(AC$29/$K144)-INT((AC$29-1)/$K144))*($R144*(1-$E144)+$Q144*(1-$F144))*((1+'Inputs &amp; Summary'!$D$7)^AC$29))),((_xlfn.WEIBULL.DIST(AC$29,$L144,$K144,FALSE)*($R144*(1-$E144)+$Q144*(1-$F144))*((1+'Inputs &amp; Summary'!$D$7)^AC$29))))))</f>
        <v>0</v>
      </c>
      <c r="AD144" s="114">
        <f>$D144*IF(AD$29&gt;'Inputs &amp; Summary'!$D$5,0,IF(AD$29&gt;VLOOKUP($G144,Lists!$J$17:$K$21,2),IF($M144=Lists!$H$3,IF($K144&lt;1,(($S144/$K144)*((1+'Inputs &amp; Summary'!$D$7)^AD$29)),((INT(AD$29/$K144)-INT((AD$29-1)/$K144))*$S144*((1+'Inputs &amp; Summary'!$D$7)^AD$29))),(_xlfn.WEIBULL.DIST(AD$29,$L144,$K144,FALSE)*$S144*((1+'Inputs &amp; Summary'!$D$7)^AD$29))),IF($M144=Lists!$H$3,IF($K144&lt;1,((($R144*(1-$E144)+$Q144*(1-$F144))/$K144)*((1+'Inputs &amp; Summary'!$D$7)^AD$29)),((INT(AD$29/$K144)-INT((AD$29-1)/$K144))*($R144*(1-$E144)+$Q144*(1-$F144))*((1+'Inputs &amp; Summary'!$D$7)^AD$29))),((_xlfn.WEIBULL.DIST(AD$29,$L144,$K144,FALSE)*($R144*(1-$E144)+$Q144*(1-$F144))*((1+'Inputs &amp; Summary'!$D$7)^AD$29))))))</f>
        <v>0</v>
      </c>
      <c r="AE144" s="114">
        <f>$D144*IF(AE$29&gt;'Inputs &amp; Summary'!$D$5,0,IF(AE$29&gt;VLOOKUP($G144,Lists!$J$17:$K$21,2),IF($M144=Lists!$H$3,IF($K144&lt;1,(($S144/$K144)*((1+'Inputs &amp; Summary'!$D$7)^AE$29)),((INT(AE$29/$K144)-INT((AE$29-1)/$K144))*$S144*((1+'Inputs &amp; Summary'!$D$7)^AE$29))),(_xlfn.WEIBULL.DIST(AE$29,$L144,$K144,FALSE)*$S144*((1+'Inputs &amp; Summary'!$D$7)^AE$29))),IF($M144=Lists!$H$3,IF($K144&lt;1,((($R144*(1-$E144)+$Q144*(1-$F144))/$K144)*((1+'Inputs &amp; Summary'!$D$7)^AE$29)),((INT(AE$29/$K144)-INT((AE$29-1)/$K144))*($R144*(1-$E144)+$Q144*(1-$F144))*((1+'Inputs &amp; Summary'!$D$7)^AE$29))),((_xlfn.WEIBULL.DIST(AE$29,$L144,$K144,FALSE)*($R144*(1-$E144)+$Q144*(1-$F144))*((1+'Inputs &amp; Summary'!$D$7)^AE$29))))))</f>
        <v>0</v>
      </c>
      <c r="AF144" s="114">
        <f>$D144*IF(AF$29&gt;'Inputs &amp; Summary'!$D$5,0,IF(AF$29&gt;VLOOKUP($G144,Lists!$J$17:$K$21,2),IF($M144=Lists!$H$3,IF($K144&lt;1,(($S144/$K144)*((1+'Inputs &amp; Summary'!$D$7)^AF$29)),((INT(AF$29/$K144)-INT((AF$29-1)/$K144))*$S144*((1+'Inputs &amp; Summary'!$D$7)^AF$29))),(_xlfn.WEIBULL.DIST(AF$29,$L144,$K144,FALSE)*$S144*((1+'Inputs &amp; Summary'!$D$7)^AF$29))),IF($M144=Lists!$H$3,IF($K144&lt;1,((($R144*(1-$E144)+$Q144*(1-$F144))/$K144)*((1+'Inputs &amp; Summary'!$D$7)^AF$29)),((INT(AF$29/$K144)-INT((AF$29-1)/$K144))*($R144*(1-$E144)+$Q144*(1-$F144))*((1+'Inputs &amp; Summary'!$D$7)^AF$29))),((_xlfn.WEIBULL.DIST(AF$29,$L144,$K144,FALSE)*($R144*(1-$E144)+$Q144*(1-$F144))*((1+'Inputs &amp; Summary'!$D$7)^AF$29))))))</f>
        <v>0</v>
      </c>
      <c r="AG144" s="114">
        <f>$D144*IF(AG$29&gt;'Inputs &amp; Summary'!$D$5,0,IF(AG$29&gt;VLOOKUP($G144,Lists!$J$17:$K$21,2),IF($M144=Lists!$H$3,IF($K144&lt;1,(($S144/$K144)*((1+'Inputs &amp; Summary'!$D$7)^AG$29)),((INT(AG$29/$K144)-INT((AG$29-1)/$K144))*$S144*((1+'Inputs &amp; Summary'!$D$7)^AG$29))),(_xlfn.WEIBULL.DIST(AG$29,$L144,$K144,FALSE)*$S144*((1+'Inputs &amp; Summary'!$D$7)^AG$29))),IF($M144=Lists!$H$3,IF($K144&lt;1,((($R144*(1-$E144)+$Q144*(1-$F144))/$K144)*((1+'Inputs &amp; Summary'!$D$7)^AG$29)),((INT(AG$29/$K144)-INT((AG$29-1)/$K144))*($R144*(1-$E144)+$Q144*(1-$F144))*((1+'Inputs &amp; Summary'!$D$7)^AG$29))),((_xlfn.WEIBULL.DIST(AG$29,$L144,$K144,FALSE)*($R144*(1-$E144)+$Q144*(1-$F144))*((1+'Inputs &amp; Summary'!$D$7)^AG$29))))))</f>
        <v>0</v>
      </c>
      <c r="AH144" s="114">
        <f>$D144*IF(AH$29&gt;'Inputs &amp; Summary'!$D$5,0,IF(AH$29&gt;VLOOKUP($G144,Lists!$J$17:$K$21,2),IF($M144=Lists!$H$3,IF($K144&lt;1,(($S144/$K144)*((1+'Inputs &amp; Summary'!$D$7)^AH$29)),((INT(AH$29/$K144)-INT((AH$29-1)/$K144))*$S144*((1+'Inputs &amp; Summary'!$D$7)^AH$29))),(_xlfn.WEIBULL.DIST(AH$29,$L144,$K144,FALSE)*$S144*((1+'Inputs &amp; Summary'!$D$7)^AH$29))),IF($M144=Lists!$H$3,IF($K144&lt;1,((($R144*(1-$E144)+$Q144*(1-$F144))/$K144)*((1+'Inputs &amp; Summary'!$D$7)^AH$29)),((INT(AH$29/$K144)-INT((AH$29-1)/$K144))*($R144*(1-$E144)+$Q144*(1-$F144))*((1+'Inputs &amp; Summary'!$D$7)^AH$29))),((_xlfn.WEIBULL.DIST(AH$29,$L144,$K144,FALSE)*($R144*(1-$E144)+$Q144*(1-$F144))*((1+'Inputs &amp; Summary'!$D$7)^AH$29))))))</f>
        <v>0</v>
      </c>
      <c r="AI144" s="114">
        <f>$D144*IF(AI$29&gt;'Inputs &amp; Summary'!$D$5,0,IF(AI$29&gt;VLOOKUP($G144,Lists!$J$17:$K$21,2),IF($M144=Lists!$H$3,IF($K144&lt;1,(($S144/$K144)*((1+'Inputs &amp; Summary'!$D$7)^AI$29)),((INT(AI$29/$K144)-INT((AI$29-1)/$K144))*$S144*((1+'Inputs &amp; Summary'!$D$7)^AI$29))),(_xlfn.WEIBULL.DIST(AI$29,$L144,$K144,FALSE)*$S144*((1+'Inputs &amp; Summary'!$D$7)^AI$29))),IF($M144=Lists!$H$3,IF($K144&lt;1,((($R144*(1-$E144)+$Q144*(1-$F144))/$K144)*((1+'Inputs &amp; Summary'!$D$7)^AI$29)),((INT(AI$29/$K144)-INT((AI$29-1)/$K144))*($R144*(1-$E144)+$Q144*(1-$F144))*((1+'Inputs &amp; Summary'!$D$7)^AI$29))),((_xlfn.WEIBULL.DIST(AI$29,$L144,$K144,FALSE)*($R144*(1-$E144)+$Q144*(1-$F144))*((1+'Inputs &amp; Summary'!$D$7)^AI$29))))))</f>
        <v>0</v>
      </c>
      <c r="AJ144" s="114">
        <f>$D144*IF(AJ$29&gt;'Inputs &amp; Summary'!$D$5,0,IF(AJ$29&gt;VLOOKUP($G144,Lists!$J$17:$K$21,2),IF($M144=Lists!$H$3,IF($K144&lt;1,(($S144/$K144)*((1+'Inputs &amp; Summary'!$D$7)^AJ$29)),((INT(AJ$29/$K144)-INT((AJ$29-1)/$K144))*$S144*((1+'Inputs &amp; Summary'!$D$7)^AJ$29))),(_xlfn.WEIBULL.DIST(AJ$29,$L144,$K144,FALSE)*$S144*((1+'Inputs &amp; Summary'!$D$7)^AJ$29))),IF($M144=Lists!$H$3,IF($K144&lt;1,((($R144*(1-$E144)+$Q144*(1-$F144))/$K144)*((1+'Inputs &amp; Summary'!$D$7)^AJ$29)),((INT(AJ$29/$K144)-INT((AJ$29-1)/$K144))*($R144*(1-$E144)+$Q144*(1-$F144))*((1+'Inputs &amp; Summary'!$D$7)^AJ$29))),((_xlfn.WEIBULL.DIST(AJ$29,$L144,$K144,FALSE)*($R144*(1-$E144)+$Q144*(1-$F144))*((1+'Inputs &amp; Summary'!$D$7)^AJ$29))))))</f>
        <v>0</v>
      </c>
      <c r="AK144" s="114">
        <f>$D144*IF(AK$29&gt;'Inputs &amp; Summary'!$D$5,0,IF(AK$29&gt;VLOOKUP($G144,Lists!$J$17:$K$21,2),IF($M144=Lists!$H$3,IF($K144&lt;1,(($S144/$K144)*((1+'Inputs &amp; Summary'!$D$7)^AK$29)),((INT(AK$29/$K144)-INT((AK$29-1)/$K144))*$S144*((1+'Inputs &amp; Summary'!$D$7)^AK$29))),(_xlfn.WEIBULL.DIST(AK$29,$L144,$K144,FALSE)*$S144*((1+'Inputs &amp; Summary'!$D$7)^AK$29))),IF($M144=Lists!$H$3,IF($K144&lt;1,((($R144*(1-$E144)+$Q144*(1-$F144))/$K144)*((1+'Inputs &amp; Summary'!$D$7)^AK$29)),((INT(AK$29/$K144)-INT((AK$29-1)/$K144))*($R144*(1-$E144)+$Q144*(1-$F144))*((1+'Inputs &amp; Summary'!$D$7)^AK$29))),((_xlfn.WEIBULL.DIST(AK$29,$L144,$K144,FALSE)*($R144*(1-$E144)+$Q144*(1-$F144))*((1+'Inputs &amp; Summary'!$D$7)^AK$29))))))</f>
        <v>0</v>
      </c>
      <c r="AL144" s="114">
        <f>$D144*IF(AL$29&gt;'Inputs &amp; Summary'!$D$5,0,IF(AL$29&gt;VLOOKUP($G144,Lists!$J$17:$K$21,2),IF($M144=Lists!$H$3,IF($K144&lt;1,(($S144/$K144)*((1+'Inputs &amp; Summary'!$D$7)^AL$29)),((INT(AL$29/$K144)-INT((AL$29-1)/$K144))*$S144*((1+'Inputs &amp; Summary'!$D$7)^AL$29))),(_xlfn.WEIBULL.DIST(AL$29,$L144,$K144,FALSE)*$S144*((1+'Inputs &amp; Summary'!$D$7)^AL$29))),IF($M144=Lists!$H$3,IF($K144&lt;1,((($R144*(1-$E144)+$Q144*(1-$F144))/$K144)*((1+'Inputs &amp; Summary'!$D$7)^AL$29)),((INT(AL$29/$K144)-INT((AL$29-1)/$K144))*($R144*(1-$E144)+$Q144*(1-$F144))*((1+'Inputs &amp; Summary'!$D$7)^AL$29))),((_xlfn.WEIBULL.DIST(AL$29,$L144,$K144,FALSE)*($R144*(1-$E144)+$Q144*(1-$F144))*((1+'Inputs &amp; Summary'!$D$7)^AL$29))))))</f>
        <v>0</v>
      </c>
      <c r="AM144" s="114">
        <f>$D144*IF(AM$29&gt;'Inputs &amp; Summary'!$D$5,0,IF(AM$29&gt;VLOOKUP($G144,Lists!$J$17:$K$21,2),IF($M144=Lists!$H$3,IF($K144&lt;1,(($S144/$K144)*((1+'Inputs &amp; Summary'!$D$7)^AM$29)),((INT(AM$29/$K144)-INT((AM$29-1)/$K144))*$S144*((1+'Inputs &amp; Summary'!$D$7)^AM$29))),(_xlfn.WEIBULL.DIST(AM$29,$L144,$K144,FALSE)*$S144*((1+'Inputs &amp; Summary'!$D$7)^AM$29))),IF($M144=Lists!$H$3,IF($K144&lt;1,((($R144*(1-$E144)+$Q144*(1-$F144))/$K144)*((1+'Inputs &amp; Summary'!$D$7)^AM$29)),((INT(AM$29/$K144)-INT((AM$29-1)/$K144))*($R144*(1-$E144)+$Q144*(1-$F144))*((1+'Inputs &amp; Summary'!$D$7)^AM$29))),((_xlfn.WEIBULL.DIST(AM$29,$L144,$K144,FALSE)*($R144*(1-$E144)+$Q144*(1-$F144))*((1+'Inputs &amp; Summary'!$D$7)^AM$29))))))</f>
        <v>0</v>
      </c>
      <c r="AN144" s="114">
        <f>$D144*IF(AN$29&gt;'Inputs &amp; Summary'!$D$5,0,IF(AN$29&gt;VLOOKUP($G144,Lists!$J$17:$K$21,2),IF($M144=Lists!$H$3,IF($K144&lt;1,(($S144/$K144)*((1+'Inputs &amp; Summary'!$D$7)^AN$29)),((INT(AN$29/$K144)-INT((AN$29-1)/$K144))*$S144*((1+'Inputs &amp; Summary'!$D$7)^AN$29))),(_xlfn.WEIBULL.DIST(AN$29,$L144,$K144,FALSE)*$S144*((1+'Inputs &amp; Summary'!$D$7)^AN$29))),IF($M144=Lists!$H$3,IF($K144&lt;1,((($R144*(1-$E144)+$Q144*(1-$F144))/$K144)*((1+'Inputs &amp; Summary'!$D$7)^AN$29)),((INT(AN$29/$K144)-INT((AN$29-1)/$K144))*($R144*(1-$E144)+$Q144*(1-$F144))*((1+'Inputs &amp; Summary'!$D$7)^AN$29))),((_xlfn.WEIBULL.DIST(AN$29,$L144,$K144,FALSE)*($R144*(1-$E144)+$Q144*(1-$F144))*((1+'Inputs &amp; Summary'!$D$7)^AN$29))))))</f>
        <v>0</v>
      </c>
      <c r="AO144" s="114">
        <f>$D144*IF(AO$29&gt;'Inputs &amp; Summary'!$D$5,0,IF(AO$29&gt;VLOOKUP($G144,Lists!$J$17:$K$21,2),IF($M144=Lists!$H$3,IF($K144&lt;1,(($S144/$K144)*((1+'Inputs &amp; Summary'!$D$7)^AO$29)),((INT(AO$29/$K144)-INT((AO$29-1)/$K144))*$S144*((1+'Inputs &amp; Summary'!$D$7)^AO$29))),(_xlfn.WEIBULL.DIST(AO$29,$L144,$K144,FALSE)*$S144*((1+'Inputs &amp; Summary'!$D$7)^AO$29))),IF($M144=Lists!$H$3,IF($K144&lt;1,((($R144*(1-$E144)+$Q144*(1-$F144))/$K144)*((1+'Inputs &amp; Summary'!$D$7)^AO$29)),((INT(AO$29/$K144)-INT((AO$29-1)/$K144))*($R144*(1-$E144)+$Q144*(1-$F144))*((1+'Inputs &amp; Summary'!$D$7)^AO$29))),((_xlfn.WEIBULL.DIST(AO$29,$L144,$K144,FALSE)*($R144*(1-$E144)+$Q144*(1-$F144))*((1+'Inputs &amp; Summary'!$D$7)^AO$29))))))</f>
        <v>0</v>
      </c>
      <c r="AP144" s="114">
        <f>$D144*IF(AP$29&gt;'Inputs &amp; Summary'!$D$5,0,IF(AP$29&gt;VLOOKUP($G144,Lists!$J$17:$K$21,2),IF($M144=Lists!$H$3,IF($K144&lt;1,(($S144/$K144)*((1+'Inputs &amp; Summary'!$D$7)^AP$29)),((INT(AP$29/$K144)-INT((AP$29-1)/$K144))*$S144*((1+'Inputs &amp; Summary'!$D$7)^AP$29))),(_xlfn.WEIBULL.DIST(AP$29,$L144,$K144,FALSE)*$S144*((1+'Inputs &amp; Summary'!$D$7)^AP$29))),IF($M144=Lists!$H$3,IF($K144&lt;1,((($R144*(1-$E144)+$Q144*(1-$F144))/$K144)*((1+'Inputs &amp; Summary'!$D$7)^AP$29)),((INT(AP$29/$K144)-INT((AP$29-1)/$K144))*($R144*(1-$E144)+$Q144*(1-$F144))*((1+'Inputs &amp; Summary'!$D$7)^AP$29))),((_xlfn.WEIBULL.DIST(AP$29,$L144,$K144,FALSE)*($R144*(1-$E144)+$Q144*(1-$F144))*((1+'Inputs &amp; Summary'!$D$7)^AP$29))))))</f>
        <v>0</v>
      </c>
      <c r="AQ144" s="114">
        <f>$D144*IF(AQ$29&gt;'Inputs &amp; Summary'!$D$5,0,IF(AQ$29&gt;VLOOKUP($G144,Lists!$J$17:$K$21,2),IF($M144=Lists!$H$3,IF($K144&lt;1,(($S144/$K144)*((1+'Inputs &amp; Summary'!$D$7)^AQ$29)),((INT(AQ$29/$K144)-INT((AQ$29-1)/$K144))*$S144*((1+'Inputs &amp; Summary'!$D$7)^AQ$29))),(_xlfn.WEIBULL.DIST(AQ$29,$L144,$K144,FALSE)*$S144*((1+'Inputs &amp; Summary'!$D$7)^AQ$29))),IF($M144=Lists!$H$3,IF($K144&lt;1,((($R144*(1-$E144)+$Q144*(1-$F144))/$K144)*((1+'Inputs &amp; Summary'!$D$7)^AQ$29)),((INT(AQ$29/$K144)-INT((AQ$29-1)/$K144))*($R144*(1-$E144)+$Q144*(1-$F144))*((1+'Inputs &amp; Summary'!$D$7)^AQ$29))),((_xlfn.WEIBULL.DIST(AQ$29,$L144,$K144,FALSE)*($R144*(1-$E144)+$Q144*(1-$F144))*((1+'Inputs &amp; Summary'!$D$7)^AQ$29))))))</f>
        <v>0</v>
      </c>
      <c r="AR144" s="114">
        <f>$D144*IF(AR$29&gt;'Inputs &amp; Summary'!$D$5,0,IF(AR$29&gt;VLOOKUP($G144,Lists!$J$17:$K$21,2),IF($M144=Lists!$H$3,IF($K144&lt;1,(($S144/$K144)*((1+'Inputs &amp; Summary'!$D$7)^AR$29)),((INT(AR$29/$K144)-INT((AR$29-1)/$K144))*$S144*((1+'Inputs &amp; Summary'!$D$7)^AR$29))),(_xlfn.WEIBULL.DIST(AR$29,$L144,$K144,FALSE)*$S144*((1+'Inputs &amp; Summary'!$D$7)^AR$29))),IF($M144=Lists!$H$3,IF($K144&lt;1,((($R144*(1-$E144)+$Q144*(1-$F144))/$K144)*((1+'Inputs &amp; Summary'!$D$7)^AR$29)),((INT(AR$29/$K144)-INT((AR$29-1)/$K144))*($R144*(1-$E144)+$Q144*(1-$F144))*((1+'Inputs &amp; Summary'!$D$7)^AR$29))),((_xlfn.WEIBULL.DIST(AR$29,$L144,$K144,FALSE)*($R144*(1-$E144)+$Q144*(1-$F144))*((1+'Inputs &amp; Summary'!$D$7)^AR$29))))))</f>
        <v>0</v>
      </c>
      <c r="AS144" s="114">
        <f>$D144*IF(AS$29&gt;'Inputs &amp; Summary'!$D$5,0,IF(AS$29&gt;VLOOKUP($G144,Lists!$J$17:$K$21,2),IF($M144=Lists!$H$3,IF($K144&lt;1,(($S144/$K144)*((1+'Inputs &amp; Summary'!$D$7)^AS$29)),((INT(AS$29/$K144)-INT((AS$29-1)/$K144))*$S144*((1+'Inputs &amp; Summary'!$D$7)^AS$29))),(_xlfn.WEIBULL.DIST(AS$29,$L144,$K144,FALSE)*$S144*((1+'Inputs &amp; Summary'!$D$7)^AS$29))),IF($M144=Lists!$H$3,IF($K144&lt;1,((($R144*(1-$E144)+$Q144*(1-$F144))/$K144)*((1+'Inputs &amp; Summary'!$D$7)^AS$29)),((INT(AS$29/$K144)-INT((AS$29-1)/$K144))*($R144*(1-$E144)+$Q144*(1-$F144))*((1+'Inputs &amp; Summary'!$D$7)^AS$29))),((_xlfn.WEIBULL.DIST(AS$29,$L144,$K144,FALSE)*($R144*(1-$E144)+$Q144*(1-$F144))*((1+'Inputs &amp; Summary'!$D$7)^AS$29))))))</f>
        <v>0</v>
      </c>
      <c r="AT144" s="114">
        <f>$D144*IF(AT$29&gt;'Inputs &amp; Summary'!$D$5,0,IF(AT$29&gt;VLOOKUP($G144,Lists!$J$17:$K$21,2),IF($M144=Lists!$H$3,IF($K144&lt;1,(($S144/$K144)*((1+'Inputs &amp; Summary'!$D$7)^AT$29)),((INT(AT$29/$K144)-INT((AT$29-1)/$K144))*$S144*((1+'Inputs &amp; Summary'!$D$7)^AT$29))),(_xlfn.WEIBULL.DIST(AT$29,$L144,$K144,FALSE)*$S144*((1+'Inputs &amp; Summary'!$D$7)^AT$29))),IF($M144=Lists!$H$3,IF($K144&lt;1,((($R144*(1-$E144)+$Q144*(1-$F144))/$K144)*((1+'Inputs &amp; Summary'!$D$7)^AT$29)),((INT(AT$29/$K144)-INT((AT$29-1)/$K144))*($R144*(1-$E144)+$Q144*(1-$F144))*((1+'Inputs &amp; Summary'!$D$7)^AT$29))),((_xlfn.WEIBULL.DIST(AT$29,$L144,$K144,FALSE)*($R144*(1-$E144)+$Q144*(1-$F144))*((1+'Inputs &amp; Summary'!$D$7)^AT$29))))))</f>
        <v>0</v>
      </c>
      <c r="AU144" s="114">
        <f>$D144*IF(AU$29&gt;'Inputs &amp; Summary'!$D$5,0,IF(AU$29&gt;VLOOKUP($G144,Lists!$J$17:$K$21,2),IF($M144=Lists!$H$3,IF($K144&lt;1,(($S144/$K144)*((1+'Inputs &amp; Summary'!$D$7)^AU$29)),((INT(AU$29/$K144)-INT((AU$29-1)/$K144))*$S144*((1+'Inputs &amp; Summary'!$D$7)^AU$29))),(_xlfn.WEIBULL.DIST(AU$29,$L144,$K144,FALSE)*$S144*((1+'Inputs &amp; Summary'!$D$7)^AU$29))),IF($M144=Lists!$H$3,IF($K144&lt;1,((($R144*(1-$E144)+$Q144*(1-$F144))/$K144)*((1+'Inputs &amp; Summary'!$D$7)^AU$29)),((INT(AU$29/$K144)-INT((AU$29-1)/$K144))*($R144*(1-$E144)+$Q144*(1-$F144))*((1+'Inputs &amp; Summary'!$D$7)^AU$29))),((_xlfn.WEIBULL.DIST(AU$29,$L144,$K144,FALSE)*($R144*(1-$E144)+$Q144*(1-$F144))*((1+'Inputs &amp; Summary'!$D$7)^AU$29))))))</f>
        <v>0</v>
      </c>
      <c r="AV144" s="114">
        <f>$D144*IF(AV$29&gt;'Inputs &amp; Summary'!$D$5,0,IF(AV$29&gt;VLOOKUP($G144,Lists!$J$17:$K$21,2),IF($M144=Lists!$H$3,IF($K144&lt;1,(($S144/$K144)*((1+'Inputs &amp; Summary'!$D$7)^AV$29)),((INT(AV$29/$K144)-INT((AV$29-1)/$K144))*$S144*((1+'Inputs &amp; Summary'!$D$7)^AV$29))),(_xlfn.WEIBULL.DIST(AV$29,$L144,$K144,FALSE)*$S144*((1+'Inputs &amp; Summary'!$D$7)^AV$29))),IF($M144=Lists!$H$3,IF($K144&lt;1,((($R144*(1-$E144)+$Q144*(1-$F144))/$K144)*((1+'Inputs &amp; Summary'!$D$7)^AV$29)),((INT(AV$29/$K144)-INT((AV$29-1)/$K144))*($R144*(1-$E144)+$Q144*(1-$F144))*((1+'Inputs &amp; Summary'!$D$7)^AV$29))),((_xlfn.WEIBULL.DIST(AV$29,$L144,$K144,FALSE)*($R144*(1-$E144)+$Q144*(1-$F144))*((1+'Inputs &amp; Summary'!$D$7)^AV$29))))))</f>
        <v>0</v>
      </c>
      <c r="AW144" s="114">
        <f>$D144*IF(AW$29&gt;'Inputs &amp; Summary'!$D$5,0,IF(AW$29&gt;VLOOKUP($G144,Lists!$J$17:$K$21,2),IF($M144=Lists!$H$3,IF($K144&lt;1,(($S144/$K144)*((1+'Inputs &amp; Summary'!$D$7)^AW$29)),((INT(AW$29/$K144)-INT((AW$29-1)/$K144))*$S144*((1+'Inputs &amp; Summary'!$D$7)^AW$29))),(_xlfn.WEIBULL.DIST(AW$29,$L144,$K144,FALSE)*$S144*((1+'Inputs &amp; Summary'!$D$7)^AW$29))),IF($M144=Lists!$H$3,IF($K144&lt;1,((($R144*(1-$E144)+$Q144*(1-$F144))/$K144)*((1+'Inputs &amp; Summary'!$D$7)^AW$29)),((INT(AW$29/$K144)-INT((AW$29-1)/$K144))*($R144*(1-$E144)+$Q144*(1-$F144))*((1+'Inputs &amp; Summary'!$D$7)^AW$29))),((_xlfn.WEIBULL.DIST(AW$29,$L144,$K144,FALSE)*($R144*(1-$E144)+$Q144*(1-$F144))*((1+'Inputs &amp; Summary'!$D$7)^AW$29))))))</f>
        <v>0</v>
      </c>
      <c r="AX144" s="114">
        <f>$D144*IF(AX$29&gt;'Inputs &amp; Summary'!$D$5,0,IF(AX$29&gt;VLOOKUP($G144,Lists!$J$17:$K$21,2),IF($M144=Lists!$H$3,IF($K144&lt;1,(($S144/$K144)*((1+'Inputs &amp; Summary'!$D$7)^AX$29)),((INT(AX$29/$K144)-INT((AX$29-1)/$K144))*$S144*((1+'Inputs &amp; Summary'!$D$7)^AX$29))),(_xlfn.WEIBULL.DIST(AX$29,$L144,$K144,FALSE)*$S144*((1+'Inputs &amp; Summary'!$D$7)^AX$29))),IF($M144=Lists!$H$3,IF($K144&lt;1,((($R144*(1-$E144)+$Q144*(1-$F144))/$K144)*((1+'Inputs &amp; Summary'!$D$7)^AX$29)),((INT(AX$29/$K144)-INT((AX$29-1)/$K144))*($R144*(1-$E144)+$Q144*(1-$F144))*((1+'Inputs &amp; Summary'!$D$7)^AX$29))),((_xlfn.WEIBULL.DIST(AX$29,$L144,$K144,FALSE)*($R144*(1-$E144)+$Q144*(1-$F144))*((1+'Inputs &amp; Summary'!$D$7)^AX$29))))))</f>
        <v>0</v>
      </c>
      <c r="AY144" s="114">
        <f>$D144*IF(AY$29&gt;'Inputs &amp; Summary'!$D$5,0,IF(AY$29&gt;VLOOKUP($G144,Lists!$J$17:$K$21,2),IF($M144=Lists!$H$3,IF($K144&lt;1,(($S144/$K144)*((1+'Inputs &amp; Summary'!$D$7)^AY$29)),((INT(AY$29/$K144)-INT((AY$29-1)/$K144))*$S144*((1+'Inputs &amp; Summary'!$D$7)^AY$29))),(_xlfn.WEIBULL.DIST(AY$29,$L144,$K144,FALSE)*$S144*((1+'Inputs &amp; Summary'!$D$7)^AY$29))),IF($M144=Lists!$H$3,IF($K144&lt;1,((($R144*(1-$E144)+$Q144*(1-$F144))/$K144)*((1+'Inputs &amp; Summary'!$D$7)^AY$29)),((INT(AY$29/$K144)-INT((AY$29-1)/$K144))*($R144*(1-$E144)+$Q144*(1-$F144))*((1+'Inputs &amp; Summary'!$D$7)^AY$29))),((_xlfn.WEIBULL.DIST(AY$29,$L144,$K144,FALSE)*($R144*(1-$E144)+$Q144*(1-$F144))*((1+'Inputs &amp; Summary'!$D$7)^AY$29))))))</f>
        <v>0</v>
      </c>
      <c r="AZ144" s="114">
        <f>$D144*IF(AZ$29&gt;'Inputs &amp; Summary'!$D$5,0,IF(AZ$29&gt;VLOOKUP($G144,Lists!$J$17:$K$21,2),IF($M144=Lists!$H$3,IF($K144&lt;1,(($S144/$K144)*((1+'Inputs &amp; Summary'!$D$7)^AZ$29)),((INT(AZ$29/$K144)-INT((AZ$29-1)/$K144))*$S144*((1+'Inputs &amp; Summary'!$D$7)^AZ$29))),(_xlfn.WEIBULL.DIST(AZ$29,$L144,$K144,FALSE)*$S144*((1+'Inputs &amp; Summary'!$D$7)^AZ$29))),IF($M144=Lists!$H$3,IF($K144&lt;1,((($R144*(1-$E144)+$Q144*(1-$F144))/$K144)*((1+'Inputs &amp; Summary'!$D$7)^AZ$29)),((INT(AZ$29/$K144)-INT((AZ$29-1)/$K144))*($R144*(1-$E144)+$Q144*(1-$F144))*((1+'Inputs &amp; Summary'!$D$7)^AZ$29))),((_xlfn.WEIBULL.DIST(AZ$29,$L144,$K144,FALSE)*($R144*(1-$E144)+$Q144*(1-$F144))*((1+'Inputs &amp; Summary'!$D$7)^AZ$29))))))</f>
        <v>0</v>
      </c>
      <c r="BA144" s="114">
        <f>$D144*IF(BA$29&gt;'Inputs &amp; Summary'!$D$5,0,IF(BA$29&gt;VLOOKUP($G144,Lists!$J$17:$K$21,2),IF($M144=Lists!$H$3,IF($K144&lt;1,(($S144/$K144)*((1+'Inputs &amp; Summary'!$D$7)^BA$29)),((INT(BA$29/$K144)-INT((BA$29-1)/$K144))*$S144*((1+'Inputs &amp; Summary'!$D$7)^BA$29))),(_xlfn.WEIBULL.DIST(BA$29,$L144,$K144,FALSE)*$S144*((1+'Inputs &amp; Summary'!$D$7)^BA$29))),IF($M144=Lists!$H$3,IF($K144&lt;1,((($R144*(1-$E144)+$Q144*(1-$F144))/$K144)*((1+'Inputs &amp; Summary'!$D$7)^BA$29)),((INT(BA$29/$K144)-INT((BA$29-1)/$K144))*($R144*(1-$E144)+$Q144*(1-$F144))*((1+'Inputs &amp; Summary'!$D$7)^BA$29))),((_xlfn.WEIBULL.DIST(BA$29,$L144,$K144,FALSE)*($R144*(1-$E144)+$Q144*(1-$F144))*((1+'Inputs &amp; Summary'!$D$7)^BA$29))))))</f>
        <v>0</v>
      </c>
      <c r="BB144" s="114">
        <f>$D144*IF(BB$29&gt;'Inputs &amp; Summary'!$D$5,0,IF(BB$29&gt;VLOOKUP($G144,Lists!$J$17:$K$21,2),IF($M144=Lists!$H$3,IF($K144&lt;1,(($S144/$K144)*((1+'Inputs &amp; Summary'!$D$7)^BB$29)),((INT(BB$29/$K144)-INT((BB$29-1)/$K144))*$S144*((1+'Inputs &amp; Summary'!$D$7)^BB$29))),(_xlfn.WEIBULL.DIST(BB$29,$L144,$K144,FALSE)*$S144*((1+'Inputs &amp; Summary'!$D$7)^BB$29))),IF($M144=Lists!$H$3,IF($K144&lt;1,((($R144*(1-$E144)+$Q144*(1-$F144))/$K144)*((1+'Inputs &amp; Summary'!$D$7)^BB$29)),((INT(BB$29/$K144)-INT((BB$29-1)/$K144))*($R144*(1-$E144)+$Q144*(1-$F144))*((1+'Inputs &amp; Summary'!$D$7)^BB$29))),((_xlfn.WEIBULL.DIST(BB$29,$L144,$K144,FALSE)*($R144*(1-$E144)+$Q144*(1-$F144))*((1+'Inputs &amp; Summary'!$D$7)^BB$29))))))</f>
        <v>0</v>
      </c>
      <c r="BC144" s="114">
        <f>$D144*IF(BC$29&gt;'Inputs &amp; Summary'!$D$5,0,IF(BC$29&gt;VLOOKUP($G144,Lists!$J$17:$K$21,2),IF($M144=Lists!$H$3,IF($K144&lt;1,(($S144/$K144)*((1+'Inputs &amp; Summary'!$D$7)^BC$29)),((INT(BC$29/$K144)-INT((BC$29-1)/$K144))*$S144*((1+'Inputs &amp; Summary'!$D$7)^BC$29))),(_xlfn.WEIBULL.DIST(BC$29,$L144,$K144,FALSE)*$S144*((1+'Inputs &amp; Summary'!$D$7)^BC$29))),IF($M144=Lists!$H$3,IF($K144&lt;1,((($R144*(1-$E144)+$Q144*(1-$F144))/$K144)*((1+'Inputs &amp; Summary'!$D$7)^BC$29)),((INT(BC$29/$K144)-INT((BC$29-1)/$K144))*($R144*(1-$E144)+$Q144*(1-$F144))*((1+'Inputs &amp; Summary'!$D$7)^BC$29))),((_xlfn.WEIBULL.DIST(BC$29,$L144,$K144,FALSE)*($R144*(1-$E144)+$Q144*(1-$F144))*((1+'Inputs &amp; Summary'!$D$7)^BC$29))))))</f>
        <v>0</v>
      </c>
      <c r="BD144" s="114">
        <f>$D144*IF(BD$29&gt;'Inputs &amp; Summary'!$D$5,0,IF(BD$29&gt;VLOOKUP($G144,Lists!$J$17:$K$21,2),IF($M144=Lists!$H$3,IF($K144&lt;1,(($S144/$K144)*((1+'Inputs &amp; Summary'!$D$7)^BD$29)),((INT(BD$29/$K144)-INT((BD$29-1)/$K144))*$S144*((1+'Inputs &amp; Summary'!$D$7)^BD$29))),(_xlfn.WEIBULL.DIST(BD$29,$L144,$K144,FALSE)*$S144*((1+'Inputs &amp; Summary'!$D$7)^BD$29))),IF($M144=Lists!$H$3,IF($K144&lt;1,((($R144*(1-$E144)+$Q144*(1-$F144))/$K144)*((1+'Inputs &amp; Summary'!$D$7)^BD$29)),((INT(BD$29/$K144)-INT((BD$29-1)/$K144))*($R144*(1-$E144)+$Q144*(1-$F144))*((1+'Inputs &amp; Summary'!$D$7)^BD$29))),((_xlfn.WEIBULL.DIST(BD$29,$L144,$K144,FALSE)*($R144*(1-$E144)+$Q144*(1-$F144))*((1+'Inputs &amp; Summary'!$D$7)^BD$29))))))</f>
        <v>0</v>
      </c>
      <c r="BE144" s="114">
        <f>$D144*IF(BE$29&gt;'Inputs &amp; Summary'!$D$5,0,IF(BE$29&gt;VLOOKUP($G144,Lists!$J$17:$K$21,2),IF($M144=Lists!$H$3,IF($K144&lt;1,(($S144/$K144)*((1+'Inputs &amp; Summary'!$D$7)^BE$29)),((INT(BE$29/$K144)-INT((BE$29-1)/$K144))*$S144*((1+'Inputs &amp; Summary'!$D$7)^BE$29))),(_xlfn.WEIBULL.DIST(BE$29,$L144,$K144,FALSE)*$S144*((1+'Inputs &amp; Summary'!$D$7)^BE$29))),IF($M144=Lists!$H$3,IF($K144&lt;1,((($R144*(1-$E144)+$Q144*(1-$F144))/$K144)*((1+'Inputs &amp; Summary'!$D$7)^BE$29)),((INT(BE$29/$K144)-INT((BE$29-1)/$K144))*($R144*(1-$E144)+$Q144*(1-$F144))*((1+'Inputs &amp; Summary'!$D$7)^BE$29))),((_xlfn.WEIBULL.DIST(BE$29,$L144,$K144,FALSE)*($R144*(1-$E144)+$Q144*(1-$F144))*((1+'Inputs &amp; Summary'!$D$7)^BE$29))))))</f>
        <v>0</v>
      </c>
      <c r="BF144" s="114">
        <f>$D144*IF(BF$29&gt;'Inputs &amp; Summary'!$D$5,0,IF(BF$29&gt;VLOOKUP($G144,Lists!$J$17:$K$21,2),IF($M144=Lists!$H$3,IF($K144&lt;1,(($S144/$K144)*((1+'Inputs &amp; Summary'!$D$7)^BF$29)),((INT(BF$29/$K144)-INT((BF$29-1)/$K144))*$S144*((1+'Inputs &amp; Summary'!$D$7)^BF$29))),(_xlfn.WEIBULL.DIST(BF$29,$L144,$K144,FALSE)*$S144*((1+'Inputs &amp; Summary'!$D$7)^BF$29))),IF($M144=Lists!$H$3,IF($K144&lt;1,((($R144*(1-$E144)+$Q144*(1-$F144))/$K144)*((1+'Inputs &amp; Summary'!$D$7)^BF$29)),((INT(BF$29/$K144)-INT((BF$29-1)/$K144))*($R144*(1-$E144)+$Q144*(1-$F144))*((1+'Inputs &amp; Summary'!$D$7)^BF$29))),((_xlfn.WEIBULL.DIST(BF$29,$L144,$K144,FALSE)*($R144*(1-$E144)+$Q144*(1-$F144))*((1+'Inputs &amp; Summary'!$D$7)^BF$29))))))</f>
        <v>0</v>
      </c>
      <c r="BG144" s="114">
        <f>$D144*IF(BG$29&gt;'Inputs &amp; Summary'!$D$5,0,IF(BG$29&gt;VLOOKUP($G144,Lists!$J$17:$K$21,2),IF($M144=Lists!$H$3,IF($K144&lt;1,(($S144/$K144)*((1+'Inputs &amp; Summary'!$D$7)^BG$29)),((INT(BG$29/$K144)-INT((BG$29-1)/$K144))*$S144*((1+'Inputs &amp; Summary'!$D$7)^BG$29))),(_xlfn.WEIBULL.DIST(BG$29,$L144,$K144,FALSE)*$S144*((1+'Inputs &amp; Summary'!$D$7)^BG$29))),IF($M144=Lists!$H$3,IF($K144&lt;1,((($R144*(1-$E144)+$Q144*(1-$F144))/$K144)*((1+'Inputs &amp; Summary'!$D$7)^BG$29)),((INT(BG$29/$K144)-INT((BG$29-1)/$K144))*($R144*(1-$E144)+$Q144*(1-$F144))*((1+'Inputs &amp; Summary'!$D$7)^BG$29))),((_xlfn.WEIBULL.DIST(BG$29,$L144,$K144,FALSE)*($R144*(1-$E144)+$Q144*(1-$F144))*((1+'Inputs &amp; Summary'!$D$7)^BG$29))))))</f>
        <v>0</v>
      </c>
      <c r="BH144" s="114">
        <f>$D144*IF(BH$29&gt;'Inputs &amp; Summary'!$D$5,0,IF(BH$29&gt;VLOOKUP($G144,Lists!$J$17:$K$21,2),IF($M144=Lists!$H$3,IF($K144&lt;1,(($S144/$K144)*((1+'Inputs &amp; Summary'!$D$7)^BH$29)),((INT(BH$29/$K144)-INT((BH$29-1)/$K144))*$S144*((1+'Inputs &amp; Summary'!$D$7)^BH$29))),(_xlfn.WEIBULL.DIST(BH$29,$L144,$K144,FALSE)*$S144*((1+'Inputs &amp; Summary'!$D$7)^BH$29))),IF($M144=Lists!$H$3,IF($K144&lt;1,((($R144*(1-$E144)+$Q144*(1-$F144))/$K144)*((1+'Inputs &amp; Summary'!$D$7)^BH$29)),((INT(BH$29/$K144)-INT((BH$29-1)/$K144))*($R144*(1-$E144)+$Q144*(1-$F144))*((1+'Inputs &amp; Summary'!$D$7)^BH$29))),((_xlfn.WEIBULL.DIST(BH$29,$L144,$K144,FALSE)*($R144*(1-$E144)+$Q144*(1-$F144))*((1+'Inputs &amp; Summary'!$D$7)^BH$29))))))</f>
        <v>0</v>
      </c>
      <c r="BI144" s="114">
        <f>$D144*IF(BI$29&gt;'Inputs &amp; Summary'!$D$5,0,IF(BI$29&gt;VLOOKUP($G144,Lists!$J$17:$K$21,2),IF($M144=Lists!$H$3,IF($K144&lt;1,(($S144/$K144)*((1+'Inputs &amp; Summary'!$D$7)^BI$29)),((INT(BI$29/$K144)-INT((BI$29-1)/$K144))*$S144*((1+'Inputs &amp; Summary'!$D$7)^BI$29))),(_xlfn.WEIBULL.DIST(BI$29,$L144,$K144,FALSE)*$S144*((1+'Inputs &amp; Summary'!$D$7)^BI$29))),IF($M144=Lists!$H$3,IF($K144&lt;1,((($R144*(1-$E144)+$Q144*(1-$F144))/$K144)*((1+'Inputs &amp; Summary'!$D$7)^BI$29)),((INT(BI$29/$K144)-INT((BI$29-1)/$K144))*($R144*(1-$E144)+$Q144*(1-$F144))*((1+'Inputs &amp; Summary'!$D$7)^BI$29))),((_xlfn.WEIBULL.DIST(BI$29,$L144,$K144,FALSE)*($R144*(1-$E144)+$Q144*(1-$F144))*((1+'Inputs &amp; Summary'!$D$7)^BI$29))))))</f>
        <v>0</v>
      </c>
      <c r="BJ144" s="114">
        <f>$D144*IF(BJ$29&gt;'Inputs &amp; Summary'!$D$5,0,IF(BJ$29&gt;VLOOKUP($G144,Lists!$J$17:$K$21,2),IF($M144=Lists!$H$3,IF($K144&lt;1,(($S144/$K144)*((1+'Inputs &amp; Summary'!$D$7)^BJ$29)),((INT(BJ$29/$K144)-INT((BJ$29-1)/$K144))*$S144*((1+'Inputs &amp; Summary'!$D$7)^BJ$29))),(_xlfn.WEIBULL.DIST(BJ$29,$L144,$K144,FALSE)*$S144*((1+'Inputs &amp; Summary'!$D$7)^BJ$29))),IF($M144=Lists!$H$3,IF($K144&lt;1,((($R144*(1-$E144)+$Q144*(1-$F144))/$K144)*((1+'Inputs &amp; Summary'!$D$7)^BJ$29)),((INT(BJ$29/$K144)-INT((BJ$29-1)/$K144))*($R144*(1-$E144)+$Q144*(1-$F144))*((1+'Inputs &amp; Summary'!$D$7)^BJ$29))),((_xlfn.WEIBULL.DIST(BJ$29,$L144,$K144,FALSE)*($R144*(1-$E144)+$Q144*(1-$F144))*((1+'Inputs &amp; Summary'!$D$7)^BJ$29))))))</f>
        <v>0</v>
      </c>
      <c r="BK144" s="114">
        <f>$D144*IF(BK$29&gt;'Inputs &amp; Summary'!$D$5,0,IF(BK$29&gt;VLOOKUP($G144,Lists!$J$17:$K$21,2),IF($M144=Lists!$H$3,IF($K144&lt;1,(($S144/$K144)*((1+'Inputs &amp; Summary'!$D$7)^BK$29)),((INT(BK$29/$K144)-INT((BK$29-1)/$K144))*$S144*((1+'Inputs &amp; Summary'!$D$7)^BK$29))),(_xlfn.WEIBULL.DIST(BK$29,$L144,$K144,FALSE)*$S144*((1+'Inputs &amp; Summary'!$D$7)^BK$29))),IF($M144=Lists!$H$3,IF($K144&lt;1,((($R144*(1-$E144)+$Q144*(1-$F144))/$K144)*((1+'Inputs &amp; Summary'!$D$7)^BK$29)),((INT(BK$29/$K144)-INT((BK$29-1)/$K144))*($R144*(1-$E144)+$Q144*(1-$F144))*((1+'Inputs &amp; Summary'!$D$7)^BK$29))),((_xlfn.WEIBULL.DIST(BK$29,$L144,$K144,FALSE)*($R144*(1-$E144)+$Q144*(1-$F144))*((1+'Inputs &amp; Summary'!$D$7)^BK$29))))))</f>
        <v>0</v>
      </c>
      <c r="BL144" s="114">
        <f>$D144*IF(BL$29&gt;'Inputs &amp; Summary'!$D$5,0,IF(BL$29&gt;VLOOKUP($G144,Lists!$J$17:$K$21,2),IF($M144=Lists!$H$3,IF($K144&lt;1,(($S144/$K144)*((1+'Inputs &amp; Summary'!$D$7)^BL$29)),((INT(BL$29/$K144)-INT((BL$29-1)/$K144))*$S144*((1+'Inputs &amp; Summary'!$D$7)^BL$29))),(_xlfn.WEIBULL.DIST(BL$29,$L144,$K144,FALSE)*$S144*((1+'Inputs &amp; Summary'!$D$7)^BL$29))),IF($M144=Lists!$H$3,IF($K144&lt;1,((($R144*(1-$E144)+$Q144*(1-$F144))/$K144)*((1+'Inputs &amp; Summary'!$D$7)^BL$29)),((INT(BL$29/$K144)-INT((BL$29-1)/$K144))*($R144*(1-$E144)+$Q144*(1-$F144))*((1+'Inputs &amp; Summary'!$D$7)^BL$29))),((_xlfn.WEIBULL.DIST(BL$29,$L144,$K144,FALSE)*($R144*(1-$E144)+$Q144*(1-$F144))*((1+'Inputs &amp; Summary'!$D$7)^BL$29))))))</f>
        <v>0</v>
      </c>
    </row>
    <row r="145" spans="1:64" x14ac:dyDescent="0.3">
      <c r="A145" s="79" t="s">
        <v>248</v>
      </c>
      <c r="B145" s="33" t="s">
        <v>152</v>
      </c>
      <c r="C145" s="33" t="s">
        <v>39</v>
      </c>
      <c r="D145" s="115">
        <v>0</v>
      </c>
      <c r="E145" s="68"/>
      <c r="F145" s="68"/>
      <c r="G145" s="213" t="s">
        <v>433</v>
      </c>
      <c r="H145" s="34"/>
      <c r="I145" s="34" t="s">
        <v>94</v>
      </c>
      <c r="J145" s="33">
        <f>VLOOKUP(I145,'Labor Rates'!$A$1:$B$16,2)</f>
        <v>21.23076923076923</v>
      </c>
      <c r="K145" s="35">
        <v>25</v>
      </c>
      <c r="L145" s="35">
        <v>3</v>
      </c>
      <c r="M145" s="36" t="s">
        <v>249</v>
      </c>
      <c r="N145" s="84">
        <f>'Inputs &amp; Summary'!$D$44</f>
        <v>103.04449648711943</v>
      </c>
      <c r="O145" s="35">
        <v>0.5</v>
      </c>
      <c r="P145" s="5">
        <v>120</v>
      </c>
      <c r="Q145" s="73">
        <f t="shared" si="21"/>
        <v>1093.8569627094216</v>
      </c>
      <c r="R145" s="73">
        <f t="shared" si="22"/>
        <v>12365.339578454332</v>
      </c>
      <c r="S145" s="74">
        <f t="shared" si="23"/>
        <v>0</v>
      </c>
      <c r="T145" s="88"/>
      <c r="U145" s="80"/>
      <c r="V145" s="87">
        <f t="shared" si="24"/>
        <v>0</v>
      </c>
      <c r="W145" s="87">
        <f>NPV('Inputs &amp; Summary'!$D$6,Y145:BL145)</f>
        <v>0</v>
      </c>
      <c r="X145" s="90">
        <f t="shared" si="25"/>
        <v>0</v>
      </c>
      <c r="Y145" s="114">
        <f>$D145*IF(Y$29&gt;'Inputs &amp; Summary'!$D$5,0,IF(Y$29&gt;VLOOKUP($G145,Lists!$J$17:$K$21,2),IF($M145=Lists!$H$3,IF($K145&lt;1,(($S145/$K145)*((1+'Inputs &amp; Summary'!$D$7)^Y$29)),((INT(Y$29/$K145)-INT((Y$29-1)/$K145))*$S145*((1+'Inputs &amp; Summary'!$D$7)^Y$29))),(_xlfn.WEIBULL.DIST(Y$29,$L145,$K145,FALSE)*$S145*((1+'Inputs &amp; Summary'!$D$7)^Y$29))),IF($M145=Lists!$H$3,IF($K145&lt;1,((($R145*(1-$E145)+$Q145*(1-$F145))/$K145)*((1+'Inputs &amp; Summary'!$D$7)^Y$29)),((INT(Y$29/$K145)-INT((Y$29-1)/$K145))*($R145*(1-$E145)+$Q145*(1-$F145))*((1+'Inputs &amp; Summary'!$D$7)^Y$29))),((_xlfn.WEIBULL.DIST(Y$29,$L145,$K145,FALSE)*($R145*(1-$E145)+$Q145*(1-$F145))*((1+'Inputs &amp; Summary'!$D$7)^Y$29))))))</f>
        <v>0</v>
      </c>
      <c r="Z145" s="114">
        <f>$D145*IF(Z$29&gt;'Inputs &amp; Summary'!$D$5,0,IF(Z$29&gt;VLOOKUP($G145,Lists!$J$17:$K$21,2),IF($M145=Lists!$H$3,IF($K145&lt;1,(($S145/$K145)*((1+'Inputs &amp; Summary'!$D$7)^Z$29)),((INT(Z$29/$K145)-INT((Z$29-1)/$K145))*$S145*((1+'Inputs &amp; Summary'!$D$7)^Z$29))),(_xlfn.WEIBULL.DIST(Z$29,$L145,$K145,FALSE)*$S145*((1+'Inputs &amp; Summary'!$D$7)^Z$29))),IF($M145=Lists!$H$3,IF($K145&lt;1,((($R145*(1-$E145)+$Q145*(1-$F145))/$K145)*((1+'Inputs &amp; Summary'!$D$7)^Z$29)),((INT(Z$29/$K145)-INT((Z$29-1)/$K145))*($R145*(1-$E145)+$Q145*(1-$F145))*((1+'Inputs &amp; Summary'!$D$7)^Z$29))),((_xlfn.WEIBULL.DIST(Z$29,$L145,$K145,FALSE)*($R145*(1-$E145)+$Q145*(1-$F145))*((1+'Inputs &amp; Summary'!$D$7)^Z$29))))))</f>
        <v>0</v>
      </c>
      <c r="AA145" s="114">
        <f>$D145*IF(AA$29&gt;'Inputs &amp; Summary'!$D$5,0,IF(AA$29&gt;VLOOKUP($G145,Lists!$J$17:$K$21,2),IF($M145=Lists!$H$3,IF($K145&lt;1,(($S145/$K145)*((1+'Inputs &amp; Summary'!$D$7)^AA$29)),((INT(AA$29/$K145)-INT((AA$29-1)/$K145))*$S145*((1+'Inputs &amp; Summary'!$D$7)^AA$29))),(_xlfn.WEIBULL.DIST(AA$29,$L145,$K145,FALSE)*$S145*((1+'Inputs &amp; Summary'!$D$7)^AA$29))),IF($M145=Lists!$H$3,IF($K145&lt;1,((($R145*(1-$E145)+$Q145*(1-$F145))/$K145)*((1+'Inputs &amp; Summary'!$D$7)^AA$29)),((INT(AA$29/$K145)-INT((AA$29-1)/$K145))*($R145*(1-$E145)+$Q145*(1-$F145))*((1+'Inputs &amp; Summary'!$D$7)^AA$29))),((_xlfn.WEIBULL.DIST(AA$29,$L145,$K145,FALSE)*($R145*(1-$E145)+$Q145*(1-$F145))*((1+'Inputs &amp; Summary'!$D$7)^AA$29))))))</f>
        <v>0</v>
      </c>
      <c r="AB145" s="114">
        <f>$D145*IF(AB$29&gt;'Inputs &amp; Summary'!$D$5,0,IF(AB$29&gt;VLOOKUP($G145,Lists!$J$17:$K$21,2),IF($M145=Lists!$H$3,IF($K145&lt;1,(($S145/$K145)*((1+'Inputs &amp; Summary'!$D$7)^AB$29)),((INT(AB$29/$K145)-INT((AB$29-1)/$K145))*$S145*((1+'Inputs &amp; Summary'!$D$7)^AB$29))),(_xlfn.WEIBULL.DIST(AB$29,$L145,$K145,FALSE)*$S145*((1+'Inputs &amp; Summary'!$D$7)^AB$29))),IF($M145=Lists!$H$3,IF($K145&lt;1,((($R145*(1-$E145)+$Q145*(1-$F145))/$K145)*((1+'Inputs &amp; Summary'!$D$7)^AB$29)),((INT(AB$29/$K145)-INT((AB$29-1)/$K145))*($R145*(1-$E145)+$Q145*(1-$F145))*((1+'Inputs &amp; Summary'!$D$7)^AB$29))),((_xlfn.WEIBULL.DIST(AB$29,$L145,$K145,FALSE)*($R145*(1-$E145)+$Q145*(1-$F145))*((1+'Inputs &amp; Summary'!$D$7)^AB$29))))))</f>
        <v>0</v>
      </c>
      <c r="AC145" s="114">
        <f>$D145*IF(AC$29&gt;'Inputs &amp; Summary'!$D$5,0,IF(AC$29&gt;VLOOKUP($G145,Lists!$J$17:$K$21,2),IF($M145=Lists!$H$3,IF($K145&lt;1,(($S145/$K145)*((1+'Inputs &amp; Summary'!$D$7)^AC$29)),((INT(AC$29/$K145)-INT((AC$29-1)/$K145))*$S145*((1+'Inputs &amp; Summary'!$D$7)^AC$29))),(_xlfn.WEIBULL.DIST(AC$29,$L145,$K145,FALSE)*$S145*((1+'Inputs &amp; Summary'!$D$7)^AC$29))),IF($M145=Lists!$H$3,IF($K145&lt;1,((($R145*(1-$E145)+$Q145*(1-$F145))/$K145)*((1+'Inputs &amp; Summary'!$D$7)^AC$29)),((INT(AC$29/$K145)-INT((AC$29-1)/$K145))*($R145*(1-$E145)+$Q145*(1-$F145))*((1+'Inputs &amp; Summary'!$D$7)^AC$29))),((_xlfn.WEIBULL.DIST(AC$29,$L145,$K145,FALSE)*($R145*(1-$E145)+$Q145*(1-$F145))*((1+'Inputs &amp; Summary'!$D$7)^AC$29))))))</f>
        <v>0</v>
      </c>
      <c r="AD145" s="114">
        <f>$D145*IF(AD$29&gt;'Inputs &amp; Summary'!$D$5,0,IF(AD$29&gt;VLOOKUP($G145,Lists!$J$17:$K$21,2),IF($M145=Lists!$H$3,IF($K145&lt;1,(($S145/$K145)*((1+'Inputs &amp; Summary'!$D$7)^AD$29)),((INT(AD$29/$K145)-INT((AD$29-1)/$K145))*$S145*((1+'Inputs &amp; Summary'!$D$7)^AD$29))),(_xlfn.WEIBULL.DIST(AD$29,$L145,$K145,FALSE)*$S145*((1+'Inputs &amp; Summary'!$D$7)^AD$29))),IF($M145=Lists!$H$3,IF($K145&lt;1,((($R145*(1-$E145)+$Q145*(1-$F145))/$K145)*((1+'Inputs &amp; Summary'!$D$7)^AD$29)),((INT(AD$29/$K145)-INT((AD$29-1)/$K145))*($R145*(1-$E145)+$Q145*(1-$F145))*((1+'Inputs &amp; Summary'!$D$7)^AD$29))),((_xlfn.WEIBULL.DIST(AD$29,$L145,$K145,FALSE)*($R145*(1-$E145)+$Q145*(1-$F145))*((1+'Inputs &amp; Summary'!$D$7)^AD$29))))))</f>
        <v>0</v>
      </c>
      <c r="AE145" s="114">
        <f>$D145*IF(AE$29&gt;'Inputs &amp; Summary'!$D$5,0,IF(AE$29&gt;VLOOKUP($G145,Lists!$J$17:$K$21,2),IF($M145=Lists!$H$3,IF($K145&lt;1,(($S145/$K145)*((1+'Inputs &amp; Summary'!$D$7)^AE$29)),((INT(AE$29/$K145)-INT((AE$29-1)/$K145))*$S145*((1+'Inputs &amp; Summary'!$D$7)^AE$29))),(_xlfn.WEIBULL.DIST(AE$29,$L145,$K145,FALSE)*$S145*((1+'Inputs &amp; Summary'!$D$7)^AE$29))),IF($M145=Lists!$H$3,IF($K145&lt;1,((($R145*(1-$E145)+$Q145*(1-$F145))/$K145)*((1+'Inputs &amp; Summary'!$D$7)^AE$29)),((INT(AE$29/$K145)-INT((AE$29-1)/$K145))*($R145*(1-$E145)+$Q145*(1-$F145))*((1+'Inputs &amp; Summary'!$D$7)^AE$29))),((_xlfn.WEIBULL.DIST(AE$29,$L145,$K145,FALSE)*($R145*(1-$E145)+$Q145*(1-$F145))*((1+'Inputs &amp; Summary'!$D$7)^AE$29))))))</f>
        <v>0</v>
      </c>
      <c r="AF145" s="114">
        <f>$D145*IF(AF$29&gt;'Inputs &amp; Summary'!$D$5,0,IF(AF$29&gt;VLOOKUP($G145,Lists!$J$17:$K$21,2),IF($M145=Lists!$H$3,IF($K145&lt;1,(($S145/$K145)*((1+'Inputs &amp; Summary'!$D$7)^AF$29)),((INT(AF$29/$K145)-INT((AF$29-1)/$K145))*$S145*((1+'Inputs &amp; Summary'!$D$7)^AF$29))),(_xlfn.WEIBULL.DIST(AF$29,$L145,$K145,FALSE)*$S145*((1+'Inputs &amp; Summary'!$D$7)^AF$29))),IF($M145=Lists!$H$3,IF($K145&lt;1,((($R145*(1-$E145)+$Q145*(1-$F145))/$K145)*((1+'Inputs &amp; Summary'!$D$7)^AF$29)),((INT(AF$29/$K145)-INT((AF$29-1)/$K145))*($R145*(1-$E145)+$Q145*(1-$F145))*((1+'Inputs &amp; Summary'!$D$7)^AF$29))),((_xlfn.WEIBULL.DIST(AF$29,$L145,$K145,FALSE)*($R145*(1-$E145)+$Q145*(1-$F145))*((1+'Inputs &amp; Summary'!$D$7)^AF$29))))))</f>
        <v>0</v>
      </c>
      <c r="AG145" s="114">
        <f>$D145*IF(AG$29&gt;'Inputs &amp; Summary'!$D$5,0,IF(AG$29&gt;VLOOKUP($G145,Lists!$J$17:$K$21,2),IF($M145=Lists!$H$3,IF($K145&lt;1,(($S145/$K145)*((1+'Inputs &amp; Summary'!$D$7)^AG$29)),((INT(AG$29/$K145)-INT((AG$29-1)/$K145))*$S145*((1+'Inputs &amp; Summary'!$D$7)^AG$29))),(_xlfn.WEIBULL.DIST(AG$29,$L145,$K145,FALSE)*$S145*((1+'Inputs &amp; Summary'!$D$7)^AG$29))),IF($M145=Lists!$H$3,IF($K145&lt;1,((($R145*(1-$E145)+$Q145*(1-$F145))/$K145)*((1+'Inputs &amp; Summary'!$D$7)^AG$29)),((INT(AG$29/$K145)-INT((AG$29-1)/$K145))*($R145*(1-$E145)+$Q145*(1-$F145))*((1+'Inputs &amp; Summary'!$D$7)^AG$29))),((_xlfn.WEIBULL.DIST(AG$29,$L145,$K145,FALSE)*($R145*(1-$E145)+$Q145*(1-$F145))*((1+'Inputs &amp; Summary'!$D$7)^AG$29))))))</f>
        <v>0</v>
      </c>
      <c r="AH145" s="114">
        <f>$D145*IF(AH$29&gt;'Inputs &amp; Summary'!$D$5,0,IF(AH$29&gt;VLOOKUP($G145,Lists!$J$17:$K$21,2),IF($M145=Lists!$H$3,IF($K145&lt;1,(($S145/$K145)*((1+'Inputs &amp; Summary'!$D$7)^AH$29)),((INT(AH$29/$K145)-INT((AH$29-1)/$K145))*$S145*((1+'Inputs &amp; Summary'!$D$7)^AH$29))),(_xlfn.WEIBULL.DIST(AH$29,$L145,$K145,FALSE)*$S145*((1+'Inputs &amp; Summary'!$D$7)^AH$29))),IF($M145=Lists!$H$3,IF($K145&lt;1,((($R145*(1-$E145)+$Q145*(1-$F145))/$K145)*((1+'Inputs &amp; Summary'!$D$7)^AH$29)),((INT(AH$29/$K145)-INT((AH$29-1)/$K145))*($R145*(1-$E145)+$Q145*(1-$F145))*((1+'Inputs &amp; Summary'!$D$7)^AH$29))),((_xlfn.WEIBULL.DIST(AH$29,$L145,$K145,FALSE)*($R145*(1-$E145)+$Q145*(1-$F145))*((1+'Inputs &amp; Summary'!$D$7)^AH$29))))))</f>
        <v>0</v>
      </c>
      <c r="AI145" s="114">
        <f>$D145*IF(AI$29&gt;'Inputs &amp; Summary'!$D$5,0,IF(AI$29&gt;VLOOKUP($G145,Lists!$J$17:$K$21,2),IF($M145=Lists!$H$3,IF($K145&lt;1,(($S145/$K145)*((1+'Inputs &amp; Summary'!$D$7)^AI$29)),((INT(AI$29/$K145)-INT((AI$29-1)/$K145))*$S145*((1+'Inputs &amp; Summary'!$D$7)^AI$29))),(_xlfn.WEIBULL.DIST(AI$29,$L145,$K145,FALSE)*$S145*((1+'Inputs &amp; Summary'!$D$7)^AI$29))),IF($M145=Lists!$H$3,IF($K145&lt;1,((($R145*(1-$E145)+$Q145*(1-$F145))/$K145)*((1+'Inputs &amp; Summary'!$D$7)^AI$29)),((INT(AI$29/$K145)-INT((AI$29-1)/$K145))*($R145*(1-$E145)+$Q145*(1-$F145))*((1+'Inputs &amp; Summary'!$D$7)^AI$29))),((_xlfn.WEIBULL.DIST(AI$29,$L145,$K145,FALSE)*($R145*(1-$E145)+$Q145*(1-$F145))*((1+'Inputs &amp; Summary'!$D$7)^AI$29))))))</f>
        <v>0</v>
      </c>
      <c r="AJ145" s="114">
        <f>$D145*IF(AJ$29&gt;'Inputs &amp; Summary'!$D$5,0,IF(AJ$29&gt;VLOOKUP($G145,Lists!$J$17:$K$21,2),IF($M145=Lists!$H$3,IF($K145&lt;1,(($S145/$K145)*((1+'Inputs &amp; Summary'!$D$7)^AJ$29)),((INT(AJ$29/$K145)-INT((AJ$29-1)/$K145))*$S145*((1+'Inputs &amp; Summary'!$D$7)^AJ$29))),(_xlfn.WEIBULL.DIST(AJ$29,$L145,$K145,FALSE)*$S145*((1+'Inputs &amp; Summary'!$D$7)^AJ$29))),IF($M145=Lists!$H$3,IF($K145&lt;1,((($R145*(1-$E145)+$Q145*(1-$F145))/$K145)*((1+'Inputs &amp; Summary'!$D$7)^AJ$29)),((INT(AJ$29/$K145)-INT((AJ$29-1)/$K145))*($R145*(1-$E145)+$Q145*(1-$F145))*((1+'Inputs &amp; Summary'!$D$7)^AJ$29))),((_xlfn.WEIBULL.DIST(AJ$29,$L145,$K145,FALSE)*($R145*(1-$E145)+$Q145*(1-$F145))*((1+'Inputs &amp; Summary'!$D$7)^AJ$29))))))</f>
        <v>0</v>
      </c>
      <c r="AK145" s="114">
        <f>$D145*IF(AK$29&gt;'Inputs &amp; Summary'!$D$5,0,IF(AK$29&gt;VLOOKUP($G145,Lists!$J$17:$K$21,2),IF($M145=Lists!$H$3,IF($K145&lt;1,(($S145/$K145)*((1+'Inputs &amp; Summary'!$D$7)^AK$29)),((INT(AK$29/$K145)-INT((AK$29-1)/$K145))*$S145*((1+'Inputs &amp; Summary'!$D$7)^AK$29))),(_xlfn.WEIBULL.DIST(AK$29,$L145,$K145,FALSE)*$S145*((1+'Inputs &amp; Summary'!$D$7)^AK$29))),IF($M145=Lists!$H$3,IF($K145&lt;1,((($R145*(1-$E145)+$Q145*(1-$F145))/$K145)*((1+'Inputs &amp; Summary'!$D$7)^AK$29)),((INT(AK$29/$K145)-INT((AK$29-1)/$K145))*($R145*(1-$E145)+$Q145*(1-$F145))*((1+'Inputs &amp; Summary'!$D$7)^AK$29))),((_xlfn.WEIBULL.DIST(AK$29,$L145,$K145,FALSE)*($R145*(1-$E145)+$Q145*(1-$F145))*((1+'Inputs &amp; Summary'!$D$7)^AK$29))))))</f>
        <v>0</v>
      </c>
      <c r="AL145" s="114">
        <f>$D145*IF(AL$29&gt;'Inputs &amp; Summary'!$D$5,0,IF(AL$29&gt;VLOOKUP($G145,Lists!$J$17:$K$21,2),IF($M145=Lists!$H$3,IF($K145&lt;1,(($S145/$K145)*((1+'Inputs &amp; Summary'!$D$7)^AL$29)),((INT(AL$29/$K145)-INT((AL$29-1)/$K145))*$S145*((1+'Inputs &amp; Summary'!$D$7)^AL$29))),(_xlfn.WEIBULL.DIST(AL$29,$L145,$K145,FALSE)*$S145*((1+'Inputs &amp; Summary'!$D$7)^AL$29))),IF($M145=Lists!$H$3,IF($K145&lt;1,((($R145*(1-$E145)+$Q145*(1-$F145))/$K145)*((1+'Inputs &amp; Summary'!$D$7)^AL$29)),((INT(AL$29/$K145)-INT((AL$29-1)/$K145))*($R145*(1-$E145)+$Q145*(1-$F145))*((1+'Inputs &amp; Summary'!$D$7)^AL$29))),((_xlfn.WEIBULL.DIST(AL$29,$L145,$K145,FALSE)*($R145*(1-$E145)+$Q145*(1-$F145))*((1+'Inputs &amp; Summary'!$D$7)^AL$29))))))</f>
        <v>0</v>
      </c>
      <c r="AM145" s="114">
        <f>$D145*IF(AM$29&gt;'Inputs &amp; Summary'!$D$5,0,IF(AM$29&gt;VLOOKUP($G145,Lists!$J$17:$K$21,2),IF($M145=Lists!$H$3,IF($K145&lt;1,(($S145/$K145)*((1+'Inputs &amp; Summary'!$D$7)^AM$29)),((INT(AM$29/$K145)-INT((AM$29-1)/$K145))*$S145*((1+'Inputs &amp; Summary'!$D$7)^AM$29))),(_xlfn.WEIBULL.DIST(AM$29,$L145,$K145,FALSE)*$S145*((1+'Inputs &amp; Summary'!$D$7)^AM$29))),IF($M145=Lists!$H$3,IF($K145&lt;1,((($R145*(1-$E145)+$Q145*(1-$F145))/$K145)*((1+'Inputs &amp; Summary'!$D$7)^AM$29)),((INT(AM$29/$K145)-INT((AM$29-1)/$K145))*($R145*(1-$E145)+$Q145*(1-$F145))*((1+'Inputs &amp; Summary'!$D$7)^AM$29))),((_xlfn.WEIBULL.DIST(AM$29,$L145,$K145,FALSE)*($R145*(1-$E145)+$Q145*(1-$F145))*((1+'Inputs &amp; Summary'!$D$7)^AM$29))))))</f>
        <v>0</v>
      </c>
      <c r="AN145" s="114">
        <f>$D145*IF(AN$29&gt;'Inputs &amp; Summary'!$D$5,0,IF(AN$29&gt;VLOOKUP($G145,Lists!$J$17:$K$21,2),IF($M145=Lists!$H$3,IF($K145&lt;1,(($S145/$K145)*((1+'Inputs &amp; Summary'!$D$7)^AN$29)),((INT(AN$29/$K145)-INT((AN$29-1)/$K145))*$S145*((1+'Inputs &amp; Summary'!$D$7)^AN$29))),(_xlfn.WEIBULL.DIST(AN$29,$L145,$K145,FALSE)*$S145*((1+'Inputs &amp; Summary'!$D$7)^AN$29))),IF($M145=Lists!$H$3,IF($K145&lt;1,((($R145*(1-$E145)+$Q145*(1-$F145))/$K145)*((1+'Inputs &amp; Summary'!$D$7)^AN$29)),((INT(AN$29/$K145)-INT((AN$29-1)/$K145))*($R145*(1-$E145)+$Q145*(1-$F145))*((1+'Inputs &amp; Summary'!$D$7)^AN$29))),((_xlfn.WEIBULL.DIST(AN$29,$L145,$K145,FALSE)*($R145*(1-$E145)+$Q145*(1-$F145))*((1+'Inputs &amp; Summary'!$D$7)^AN$29))))))</f>
        <v>0</v>
      </c>
      <c r="AO145" s="114">
        <f>$D145*IF(AO$29&gt;'Inputs &amp; Summary'!$D$5,0,IF(AO$29&gt;VLOOKUP($G145,Lists!$J$17:$K$21,2),IF($M145=Lists!$H$3,IF($K145&lt;1,(($S145/$K145)*((1+'Inputs &amp; Summary'!$D$7)^AO$29)),((INT(AO$29/$K145)-INT((AO$29-1)/$K145))*$S145*((1+'Inputs &amp; Summary'!$D$7)^AO$29))),(_xlfn.WEIBULL.DIST(AO$29,$L145,$K145,FALSE)*$S145*((1+'Inputs &amp; Summary'!$D$7)^AO$29))),IF($M145=Lists!$H$3,IF($K145&lt;1,((($R145*(1-$E145)+$Q145*(1-$F145))/$K145)*((1+'Inputs &amp; Summary'!$D$7)^AO$29)),((INT(AO$29/$K145)-INT((AO$29-1)/$K145))*($R145*(1-$E145)+$Q145*(1-$F145))*((1+'Inputs &amp; Summary'!$D$7)^AO$29))),((_xlfn.WEIBULL.DIST(AO$29,$L145,$K145,FALSE)*($R145*(1-$E145)+$Q145*(1-$F145))*((1+'Inputs &amp; Summary'!$D$7)^AO$29))))))</f>
        <v>0</v>
      </c>
      <c r="AP145" s="114">
        <f>$D145*IF(AP$29&gt;'Inputs &amp; Summary'!$D$5,0,IF(AP$29&gt;VLOOKUP($G145,Lists!$J$17:$K$21,2),IF($M145=Lists!$H$3,IF($K145&lt;1,(($S145/$K145)*((1+'Inputs &amp; Summary'!$D$7)^AP$29)),((INT(AP$29/$K145)-INT((AP$29-1)/$K145))*$S145*((1+'Inputs &amp; Summary'!$D$7)^AP$29))),(_xlfn.WEIBULL.DIST(AP$29,$L145,$K145,FALSE)*$S145*((1+'Inputs &amp; Summary'!$D$7)^AP$29))),IF($M145=Lists!$H$3,IF($K145&lt;1,((($R145*(1-$E145)+$Q145*(1-$F145))/$K145)*((1+'Inputs &amp; Summary'!$D$7)^AP$29)),((INT(AP$29/$K145)-INT((AP$29-1)/$K145))*($R145*(1-$E145)+$Q145*(1-$F145))*((1+'Inputs &amp; Summary'!$D$7)^AP$29))),((_xlfn.WEIBULL.DIST(AP$29,$L145,$K145,FALSE)*($R145*(1-$E145)+$Q145*(1-$F145))*((1+'Inputs &amp; Summary'!$D$7)^AP$29))))))</f>
        <v>0</v>
      </c>
      <c r="AQ145" s="114">
        <f>$D145*IF(AQ$29&gt;'Inputs &amp; Summary'!$D$5,0,IF(AQ$29&gt;VLOOKUP($G145,Lists!$J$17:$K$21,2),IF($M145=Lists!$H$3,IF($K145&lt;1,(($S145/$K145)*((1+'Inputs &amp; Summary'!$D$7)^AQ$29)),((INT(AQ$29/$K145)-INT((AQ$29-1)/$K145))*$S145*((1+'Inputs &amp; Summary'!$D$7)^AQ$29))),(_xlfn.WEIBULL.DIST(AQ$29,$L145,$K145,FALSE)*$S145*((1+'Inputs &amp; Summary'!$D$7)^AQ$29))),IF($M145=Lists!$H$3,IF($K145&lt;1,((($R145*(1-$E145)+$Q145*(1-$F145))/$K145)*((1+'Inputs &amp; Summary'!$D$7)^AQ$29)),((INT(AQ$29/$K145)-INT((AQ$29-1)/$K145))*($R145*(1-$E145)+$Q145*(1-$F145))*((1+'Inputs &amp; Summary'!$D$7)^AQ$29))),((_xlfn.WEIBULL.DIST(AQ$29,$L145,$K145,FALSE)*($R145*(1-$E145)+$Q145*(1-$F145))*((1+'Inputs &amp; Summary'!$D$7)^AQ$29))))))</f>
        <v>0</v>
      </c>
      <c r="AR145" s="114">
        <f>$D145*IF(AR$29&gt;'Inputs &amp; Summary'!$D$5,0,IF(AR$29&gt;VLOOKUP($G145,Lists!$J$17:$K$21,2),IF($M145=Lists!$H$3,IF($K145&lt;1,(($S145/$K145)*((1+'Inputs &amp; Summary'!$D$7)^AR$29)),((INT(AR$29/$K145)-INT((AR$29-1)/$K145))*$S145*((1+'Inputs &amp; Summary'!$D$7)^AR$29))),(_xlfn.WEIBULL.DIST(AR$29,$L145,$K145,FALSE)*$S145*((1+'Inputs &amp; Summary'!$D$7)^AR$29))),IF($M145=Lists!$H$3,IF($K145&lt;1,((($R145*(1-$E145)+$Q145*(1-$F145))/$K145)*((1+'Inputs &amp; Summary'!$D$7)^AR$29)),((INT(AR$29/$K145)-INT((AR$29-1)/$K145))*($R145*(1-$E145)+$Q145*(1-$F145))*((1+'Inputs &amp; Summary'!$D$7)^AR$29))),((_xlfn.WEIBULL.DIST(AR$29,$L145,$K145,FALSE)*($R145*(1-$E145)+$Q145*(1-$F145))*((1+'Inputs &amp; Summary'!$D$7)^AR$29))))))</f>
        <v>0</v>
      </c>
      <c r="AS145" s="114">
        <f>$D145*IF(AS$29&gt;'Inputs &amp; Summary'!$D$5,0,IF(AS$29&gt;VLOOKUP($G145,Lists!$J$17:$K$21,2),IF($M145=Lists!$H$3,IF($K145&lt;1,(($S145/$K145)*((1+'Inputs &amp; Summary'!$D$7)^AS$29)),((INT(AS$29/$K145)-INT((AS$29-1)/$K145))*$S145*((1+'Inputs &amp; Summary'!$D$7)^AS$29))),(_xlfn.WEIBULL.DIST(AS$29,$L145,$K145,FALSE)*$S145*((1+'Inputs &amp; Summary'!$D$7)^AS$29))),IF($M145=Lists!$H$3,IF($K145&lt;1,((($R145*(1-$E145)+$Q145*(1-$F145))/$K145)*((1+'Inputs &amp; Summary'!$D$7)^AS$29)),((INT(AS$29/$K145)-INT((AS$29-1)/$K145))*($R145*(1-$E145)+$Q145*(1-$F145))*((1+'Inputs &amp; Summary'!$D$7)^AS$29))),((_xlfn.WEIBULL.DIST(AS$29,$L145,$K145,FALSE)*($R145*(1-$E145)+$Q145*(1-$F145))*((1+'Inputs &amp; Summary'!$D$7)^AS$29))))))</f>
        <v>0</v>
      </c>
      <c r="AT145" s="114">
        <f>$D145*IF(AT$29&gt;'Inputs &amp; Summary'!$D$5,0,IF(AT$29&gt;VLOOKUP($G145,Lists!$J$17:$K$21,2),IF($M145=Lists!$H$3,IF($K145&lt;1,(($S145/$K145)*((1+'Inputs &amp; Summary'!$D$7)^AT$29)),((INT(AT$29/$K145)-INT((AT$29-1)/$K145))*$S145*((1+'Inputs &amp; Summary'!$D$7)^AT$29))),(_xlfn.WEIBULL.DIST(AT$29,$L145,$K145,FALSE)*$S145*((1+'Inputs &amp; Summary'!$D$7)^AT$29))),IF($M145=Lists!$H$3,IF($K145&lt;1,((($R145*(1-$E145)+$Q145*(1-$F145))/$K145)*((1+'Inputs &amp; Summary'!$D$7)^AT$29)),((INT(AT$29/$K145)-INT((AT$29-1)/$K145))*($R145*(1-$E145)+$Q145*(1-$F145))*((1+'Inputs &amp; Summary'!$D$7)^AT$29))),((_xlfn.WEIBULL.DIST(AT$29,$L145,$K145,FALSE)*($R145*(1-$E145)+$Q145*(1-$F145))*((1+'Inputs &amp; Summary'!$D$7)^AT$29))))))</f>
        <v>0</v>
      </c>
      <c r="AU145" s="114">
        <f>$D145*IF(AU$29&gt;'Inputs &amp; Summary'!$D$5,0,IF(AU$29&gt;VLOOKUP($G145,Lists!$J$17:$K$21,2),IF($M145=Lists!$H$3,IF($K145&lt;1,(($S145/$K145)*((1+'Inputs &amp; Summary'!$D$7)^AU$29)),((INT(AU$29/$K145)-INT((AU$29-1)/$K145))*$S145*((1+'Inputs &amp; Summary'!$D$7)^AU$29))),(_xlfn.WEIBULL.DIST(AU$29,$L145,$K145,FALSE)*$S145*((1+'Inputs &amp; Summary'!$D$7)^AU$29))),IF($M145=Lists!$H$3,IF($K145&lt;1,((($R145*(1-$E145)+$Q145*(1-$F145))/$K145)*((1+'Inputs &amp; Summary'!$D$7)^AU$29)),((INT(AU$29/$K145)-INT((AU$29-1)/$K145))*($R145*(1-$E145)+$Q145*(1-$F145))*((1+'Inputs &amp; Summary'!$D$7)^AU$29))),((_xlfn.WEIBULL.DIST(AU$29,$L145,$K145,FALSE)*($R145*(1-$E145)+$Q145*(1-$F145))*((1+'Inputs &amp; Summary'!$D$7)^AU$29))))))</f>
        <v>0</v>
      </c>
      <c r="AV145" s="114">
        <f>$D145*IF(AV$29&gt;'Inputs &amp; Summary'!$D$5,0,IF(AV$29&gt;VLOOKUP($G145,Lists!$J$17:$K$21,2),IF($M145=Lists!$H$3,IF($K145&lt;1,(($S145/$K145)*((1+'Inputs &amp; Summary'!$D$7)^AV$29)),((INT(AV$29/$K145)-INT((AV$29-1)/$K145))*$S145*((1+'Inputs &amp; Summary'!$D$7)^AV$29))),(_xlfn.WEIBULL.DIST(AV$29,$L145,$K145,FALSE)*$S145*((1+'Inputs &amp; Summary'!$D$7)^AV$29))),IF($M145=Lists!$H$3,IF($K145&lt;1,((($R145*(1-$E145)+$Q145*(1-$F145))/$K145)*((1+'Inputs &amp; Summary'!$D$7)^AV$29)),((INT(AV$29/$K145)-INT((AV$29-1)/$K145))*($R145*(1-$E145)+$Q145*(1-$F145))*((1+'Inputs &amp; Summary'!$D$7)^AV$29))),((_xlfn.WEIBULL.DIST(AV$29,$L145,$K145,FALSE)*($R145*(1-$E145)+$Q145*(1-$F145))*((1+'Inputs &amp; Summary'!$D$7)^AV$29))))))</f>
        <v>0</v>
      </c>
      <c r="AW145" s="114">
        <f>$D145*IF(AW$29&gt;'Inputs &amp; Summary'!$D$5,0,IF(AW$29&gt;VLOOKUP($G145,Lists!$J$17:$K$21,2),IF($M145=Lists!$H$3,IF($K145&lt;1,(($S145/$K145)*((1+'Inputs &amp; Summary'!$D$7)^AW$29)),((INT(AW$29/$K145)-INT((AW$29-1)/$K145))*$S145*((1+'Inputs &amp; Summary'!$D$7)^AW$29))),(_xlfn.WEIBULL.DIST(AW$29,$L145,$K145,FALSE)*$S145*((1+'Inputs &amp; Summary'!$D$7)^AW$29))),IF($M145=Lists!$H$3,IF($K145&lt;1,((($R145*(1-$E145)+$Q145*(1-$F145))/$K145)*((1+'Inputs &amp; Summary'!$D$7)^AW$29)),((INT(AW$29/$K145)-INT((AW$29-1)/$K145))*($R145*(1-$E145)+$Q145*(1-$F145))*((1+'Inputs &amp; Summary'!$D$7)^AW$29))),((_xlfn.WEIBULL.DIST(AW$29,$L145,$K145,FALSE)*($R145*(1-$E145)+$Q145*(1-$F145))*((1+'Inputs &amp; Summary'!$D$7)^AW$29))))))</f>
        <v>0</v>
      </c>
      <c r="AX145" s="114">
        <f>$D145*IF(AX$29&gt;'Inputs &amp; Summary'!$D$5,0,IF(AX$29&gt;VLOOKUP($G145,Lists!$J$17:$K$21,2),IF($M145=Lists!$H$3,IF($K145&lt;1,(($S145/$K145)*((1+'Inputs &amp; Summary'!$D$7)^AX$29)),((INT(AX$29/$K145)-INT((AX$29-1)/$K145))*$S145*((1+'Inputs &amp; Summary'!$D$7)^AX$29))),(_xlfn.WEIBULL.DIST(AX$29,$L145,$K145,FALSE)*$S145*((1+'Inputs &amp; Summary'!$D$7)^AX$29))),IF($M145=Lists!$H$3,IF($K145&lt;1,((($R145*(1-$E145)+$Q145*(1-$F145))/$K145)*((1+'Inputs &amp; Summary'!$D$7)^AX$29)),((INT(AX$29/$K145)-INT((AX$29-1)/$K145))*($R145*(1-$E145)+$Q145*(1-$F145))*((1+'Inputs &amp; Summary'!$D$7)^AX$29))),((_xlfn.WEIBULL.DIST(AX$29,$L145,$K145,FALSE)*($R145*(1-$E145)+$Q145*(1-$F145))*((1+'Inputs &amp; Summary'!$D$7)^AX$29))))))</f>
        <v>0</v>
      </c>
      <c r="AY145" s="114">
        <f>$D145*IF(AY$29&gt;'Inputs &amp; Summary'!$D$5,0,IF(AY$29&gt;VLOOKUP($G145,Lists!$J$17:$K$21,2),IF($M145=Lists!$H$3,IF($K145&lt;1,(($S145/$K145)*((1+'Inputs &amp; Summary'!$D$7)^AY$29)),((INT(AY$29/$K145)-INT((AY$29-1)/$K145))*$S145*((1+'Inputs &amp; Summary'!$D$7)^AY$29))),(_xlfn.WEIBULL.DIST(AY$29,$L145,$K145,FALSE)*$S145*((1+'Inputs &amp; Summary'!$D$7)^AY$29))),IF($M145=Lists!$H$3,IF($K145&lt;1,((($R145*(1-$E145)+$Q145*(1-$F145))/$K145)*((1+'Inputs &amp; Summary'!$D$7)^AY$29)),((INT(AY$29/$K145)-INT((AY$29-1)/$K145))*($R145*(1-$E145)+$Q145*(1-$F145))*((1+'Inputs &amp; Summary'!$D$7)^AY$29))),((_xlfn.WEIBULL.DIST(AY$29,$L145,$K145,FALSE)*($R145*(1-$E145)+$Q145*(1-$F145))*((1+'Inputs &amp; Summary'!$D$7)^AY$29))))))</f>
        <v>0</v>
      </c>
      <c r="AZ145" s="114">
        <f>$D145*IF(AZ$29&gt;'Inputs &amp; Summary'!$D$5,0,IF(AZ$29&gt;VLOOKUP($G145,Lists!$J$17:$K$21,2),IF($M145=Lists!$H$3,IF($K145&lt;1,(($S145/$K145)*((1+'Inputs &amp; Summary'!$D$7)^AZ$29)),((INT(AZ$29/$K145)-INT((AZ$29-1)/$K145))*$S145*((1+'Inputs &amp; Summary'!$D$7)^AZ$29))),(_xlfn.WEIBULL.DIST(AZ$29,$L145,$K145,FALSE)*$S145*((1+'Inputs &amp; Summary'!$D$7)^AZ$29))),IF($M145=Lists!$H$3,IF($K145&lt;1,((($R145*(1-$E145)+$Q145*(1-$F145))/$K145)*((1+'Inputs &amp; Summary'!$D$7)^AZ$29)),((INT(AZ$29/$K145)-INT((AZ$29-1)/$K145))*($R145*(1-$E145)+$Q145*(1-$F145))*((1+'Inputs &amp; Summary'!$D$7)^AZ$29))),((_xlfn.WEIBULL.DIST(AZ$29,$L145,$K145,FALSE)*($R145*(1-$E145)+$Q145*(1-$F145))*((1+'Inputs &amp; Summary'!$D$7)^AZ$29))))))</f>
        <v>0</v>
      </c>
      <c r="BA145" s="114">
        <f>$D145*IF(BA$29&gt;'Inputs &amp; Summary'!$D$5,0,IF(BA$29&gt;VLOOKUP($G145,Lists!$J$17:$K$21,2),IF($M145=Lists!$H$3,IF($K145&lt;1,(($S145/$K145)*((1+'Inputs &amp; Summary'!$D$7)^BA$29)),((INT(BA$29/$K145)-INT((BA$29-1)/$K145))*$S145*((1+'Inputs &amp; Summary'!$D$7)^BA$29))),(_xlfn.WEIBULL.DIST(BA$29,$L145,$K145,FALSE)*$S145*((1+'Inputs &amp; Summary'!$D$7)^BA$29))),IF($M145=Lists!$H$3,IF($K145&lt;1,((($R145*(1-$E145)+$Q145*(1-$F145))/$K145)*((1+'Inputs &amp; Summary'!$D$7)^BA$29)),((INT(BA$29/$K145)-INT((BA$29-1)/$K145))*($R145*(1-$E145)+$Q145*(1-$F145))*((1+'Inputs &amp; Summary'!$D$7)^BA$29))),((_xlfn.WEIBULL.DIST(BA$29,$L145,$K145,FALSE)*($R145*(1-$E145)+$Q145*(1-$F145))*((1+'Inputs &amp; Summary'!$D$7)^BA$29))))))</f>
        <v>0</v>
      </c>
      <c r="BB145" s="114">
        <f>$D145*IF(BB$29&gt;'Inputs &amp; Summary'!$D$5,0,IF(BB$29&gt;VLOOKUP($G145,Lists!$J$17:$K$21,2),IF($M145=Lists!$H$3,IF($K145&lt;1,(($S145/$K145)*((1+'Inputs &amp; Summary'!$D$7)^BB$29)),((INT(BB$29/$K145)-INT((BB$29-1)/$K145))*$S145*((1+'Inputs &amp; Summary'!$D$7)^BB$29))),(_xlfn.WEIBULL.DIST(BB$29,$L145,$K145,FALSE)*$S145*((1+'Inputs &amp; Summary'!$D$7)^BB$29))),IF($M145=Lists!$H$3,IF($K145&lt;1,((($R145*(1-$E145)+$Q145*(1-$F145))/$K145)*((1+'Inputs &amp; Summary'!$D$7)^BB$29)),((INT(BB$29/$K145)-INT((BB$29-1)/$K145))*($R145*(1-$E145)+$Q145*(1-$F145))*((1+'Inputs &amp; Summary'!$D$7)^BB$29))),((_xlfn.WEIBULL.DIST(BB$29,$L145,$K145,FALSE)*($R145*(1-$E145)+$Q145*(1-$F145))*((1+'Inputs &amp; Summary'!$D$7)^BB$29))))))</f>
        <v>0</v>
      </c>
      <c r="BC145" s="114">
        <f>$D145*IF(BC$29&gt;'Inputs &amp; Summary'!$D$5,0,IF(BC$29&gt;VLOOKUP($G145,Lists!$J$17:$K$21,2),IF($M145=Lists!$H$3,IF($K145&lt;1,(($S145/$K145)*((1+'Inputs &amp; Summary'!$D$7)^BC$29)),((INT(BC$29/$K145)-INT((BC$29-1)/$K145))*$S145*((1+'Inputs &amp; Summary'!$D$7)^BC$29))),(_xlfn.WEIBULL.DIST(BC$29,$L145,$K145,FALSE)*$S145*((1+'Inputs &amp; Summary'!$D$7)^BC$29))),IF($M145=Lists!$H$3,IF($K145&lt;1,((($R145*(1-$E145)+$Q145*(1-$F145))/$K145)*((1+'Inputs &amp; Summary'!$D$7)^BC$29)),((INT(BC$29/$K145)-INT((BC$29-1)/$K145))*($R145*(1-$E145)+$Q145*(1-$F145))*((1+'Inputs &amp; Summary'!$D$7)^BC$29))),((_xlfn.WEIBULL.DIST(BC$29,$L145,$K145,FALSE)*($R145*(1-$E145)+$Q145*(1-$F145))*((1+'Inputs &amp; Summary'!$D$7)^BC$29))))))</f>
        <v>0</v>
      </c>
      <c r="BD145" s="114">
        <f>$D145*IF(BD$29&gt;'Inputs &amp; Summary'!$D$5,0,IF(BD$29&gt;VLOOKUP($G145,Lists!$J$17:$K$21,2),IF($M145=Lists!$H$3,IF($K145&lt;1,(($S145/$K145)*((1+'Inputs &amp; Summary'!$D$7)^BD$29)),((INT(BD$29/$K145)-INT((BD$29-1)/$K145))*$S145*((1+'Inputs &amp; Summary'!$D$7)^BD$29))),(_xlfn.WEIBULL.DIST(BD$29,$L145,$K145,FALSE)*$S145*((1+'Inputs &amp; Summary'!$D$7)^BD$29))),IF($M145=Lists!$H$3,IF($K145&lt;1,((($R145*(1-$E145)+$Q145*(1-$F145))/$K145)*((1+'Inputs &amp; Summary'!$D$7)^BD$29)),((INT(BD$29/$K145)-INT((BD$29-1)/$K145))*($R145*(1-$E145)+$Q145*(1-$F145))*((1+'Inputs &amp; Summary'!$D$7)^BD$29))),((_xlfn.WEIBULL.DIST(BD$29,$L145,$K145,FALSE)*($R145*(1-$E145)+$Q145*(1-$F145))*((1+'Inputs &amp; Summary'!$D$7)^BD$29))))))</f>
        <v>0</v>
      </c>
      <c r="BE145" s="114">
        <f>$D145*IF(BE$29&gt;'Inputs &amp; Summary'!$D$5,0,IF(BE$29&gt;VLOOKUP($G145,Lists!$J$17:$K$21,2),IF($M145=Lists!$H$3,IF($K145&lt;1,(($S145/$K145)*((1+'Inputs &amp; Summary'!$D$7)^BE$29)),((INT(BE$29/$K145)-INT((BE$29-1)/$K145))*$S145*((1+'Inputs &amp; Summary'!$D$7)^BE$29))),(_xlfn.WEIBULL.DIST(BE$29,$L145,$K145,FALSE)*$S145*((1+'Inputs &amp; Summary'!$D$7)^BE$29))),IF($M145=Lists!$H$3,IF($K145&lt;1,((($R145*(1-$E145)+$Q145*(1-$F145))/$K145)*((1+'Inputs &amp; Summary'!$D$7)^BE$29)),((INT(BE$29/$K145)-INT((BE$29-1)/$K145))*($R145*(1-$E145)+$Q145*(1-$F145))*((1+'Inputs &amp; Summary'!$D$7)^BE$29))),((_xlfn.WEIBULL.DIST(BE$29,$L145,$K145,FALSE)*($R145*(1-$E145)+$Q145*(1-$F145))*((1+'Inputs &amp; Summary'!$D$7)^BE$29))))))</f>
        <v>0</v>
      </c>
      <c r="BF145" s="114">
        <f>$D145*IF(BF$29&gt;'Inputs &amp; Summary'!$D$5,0,IF(BF$29&gt;VLOOKUP($G145,Lists!$J$17:$K$21,2),IF($M145=Lists!$H$3,IF($K145&lt;1,(($S145/$K145)*((1+'Inputs &amp; Summary'!$D$7)^BF$29)),((INT(BF$29/$K145)-INT((BF$29-1)/$K145))*$S145*((1+'Inputs &amp; Summary'!$D$7)^BF$29))),(_xlfn.WEIBULL.DIST(BF$29,$L145,$K145,FALSE)*$S145*((1+'Inputs &amp; Summary'!$D$7)^BF$29))),IF($M145=Lists!$H$3,IF($K145&lt;1,((($R145*(1-$E145)+$Q145*(1-$F145))/$K145)*((1+'Inputs &amp; Summary'!$D$7)^BF$29)),((INT(BF$29/$K145)-INT((BF$29-1)/$K145))*($R145*(1-$E145)+$Q145*(1-$F145))*((1+'Inputs &amp; Summary'!$D$7)^BF$29))),((_xlfn.WEIBULL.DIST(BF$29,$L145,$K145,FALSE)*($R145*(1-$E145)+$Q145*(1-$F145))*((1+'Inputs &amp; Summary'!$D$7)^BF$29))))))</f>
        <v>0</v>
      </c>
      <c r="BG145" s="114">
        <f>$D145*IF(BG$29&gt;'Inputs &amp; Summary'!$D$5,0,IF(BG$29&gt;VLOOKUP($G145,Lists!$J$17:$K$21,2),IF($M145=Lists!$H$3,IF($K145&lt;1,(($S145/$K145)*((1+'Inputs &amp; Summary'!$D$7)^BG$29)),((INT(BG$29/$K145)-INT((BG$29-1)/$K145))*$S145*((1+'Inputs &amp; Summary'!$D$7)^BG$29))),(_xlfn.WEIBULL.DIST(BG$29,$L145,$K145,FALSE)*$S145*((1+'Inputs &amp; Summary'!$D$7)^BG$29))),IF($M145=Lists!$H$3,IF($K145&lt;1,((($R145*(1-$E145)+$Q145*(1-$F145))/$K145)*((1+'Inputs &amp; Summary'!$D$7)^BG$29)),((INT(BG$29/$K145)-INT((BG$29-1)/$K145))*($R145*(1-$E145)+$Q145*(1-$F145))*((1+'Inputs &amp; Summary'!$D$7)^BG$29))),((_xlfn.WEIBULL.DIST(BG$29,$L145,$K145,FALSE)*($R145*(1-$E145)+$Q145*(1-$F145))*((1+'Inputs &amp; Summary'!$D$7)^BG$29))))))</f>
        <v>0</v>
      </c>
      <c r="BH145" s="114">
        <f>$D145*IF(BH$29&gt;'Inputs &amp; Summary'!$D$5,0,IF(BH$29&gt;VLOOKUP($G145,Lists!$J$17:$K$21,2),IF($M145=Lists!$H$3,IF($K145&lt;1,(($S145/$K145)*((1+'Inputs &amp; Summary'!$D$7)^BH$29)),((INT(BH$29/$K145)-INT((BH$29-1)/$K145))*$S145*((1+'Inputs &amp; Summary'!$D$7)^BH$29))),(_xlfn.WEIBULL.DIST(BH$29,$L145,$K145,FALSE)*$S145*((1+'Inputs &amp; Summary'!$D$7)^BH$29))),IF($M145=Lists!$H$3,IF($K145&lt;1,((($R145*(1-$E145)+$Q145*(1-$F145))/$K145)*((1+'Inputs &amp; Summary'!$D$7)^BH$29)),((INT(BH$29/$K145)-INT((BH$29-1)/$K145))*($R145*(1-$E145)+$Q145*(1-$F145))*((1+'Inputs &amp; Summary'!$D$7)^BH$29))),((_xlfn.WEIBULL.DIST(BH$29,$L145,$K145,FALSE)*($R145*(1-$E145)+$Q145*(1-$F145))*((1+'Inputs &amp; Summary'!$D$7)^BH$29))))))</f>
        <v>0</v>
      </c>
      <c r="BI145" s="114">
        <f>$D145*IF(BI$29&gt;'Inputs &amp; Summary'!$D$5,0,IF(BI$29&gt;VLOOKUP($G145,Lists!$J$17:$K$21,2),IF($M145=Lists!$H$3,IF($K145&lt;1,(($S145/$K145)*((1+'Inputs &amp; Summary'!$D$7)^BI$29)),((INT(BI$29/$K145)-INT((BI$29-1)/$K145))*$S145*((1+'Inputs &amp; Summary'!$D$7)^BI$29))),(_xlfn.WEIBULL.DIST(BI$29,$L145,$K145,FALSE)*$S145*((1+'Inputs &amp; Summary'!$D$7)^BI$29))),IF($M145=Lists!$H$3,IF($K145&lt;1,((($R145*(1-$E145)+$Q145*(1-$F145))/$K145)*((1+'Inputs &amp; Summary'!$D$7)^BI$29)),((INT(BI$29/$K145)-INT((BI$29-1)/$K145))*($R145*(1-$E145)+$Q145*(1-$F145))*((1+'Inputs &amp; Summary'!$D$7)^BI$29))),((_xlfn.WEIBULL.DIST(BI$29,$L145,$K145,FALSE)*($R145*(1-$E145)+$Q145*(1-$F145))*((1+'Inputs &amp; Summary'!$D$7)^BI$29))))))</f>
        <v>0</v>
      </c>
      <c r="BJ145" s="114">
        <f>$D145*IF(BJ$29&gt;'Inputs &amp; Summary'!$D$5,0,IF(BJ$29&gt;VLOOKUP($G145,Lists!$J$17:$K$21,2),IF($M145=Lists!$H$3,IF($K145&lt;1,(($S145/$K145)*((1+'Inputs &amp; Summary'!$D$7)^BJ$29)),((INT(BJ$29/$K145)-INT((BJ$29-1)/$K145))*$S145*((1+'Inputs &amp; Summary'!$D$7)^BJ$29))),(_xlfn.WEIBULL.DIST(BJ$29,$L145,$K145,FALSE)*$S145*((1+'Inputs &amp; Summary'!$D$7)^BJ$29))),IF($M145=Lists!$H$3,IF($K145&lt;1,((($R145*(1-$E145)+$Q145*(1-$F145))/$K145)*((1+'Inputs &amp; Summary'!$D$7)^BJ$29)),((INT(BJ$29/$K145)-INT((BJ$29-1)/$K145))*($R145*(1-$E145)+$Q145*(1-$F145))*((1+'Inputs &amp; Summary'!$D$7)^BJ$29))),((_xlfn.WEIBULL.DIST(BJ$29,$L145,$K145,FALSE)*($R145*(1-$E145)+$Q145*(1-$F145))*((1+'Inputs &amp; Summary'!$D$7)^BJ$29))))))</f>
        <v>0</v>
      </c>
      <c r="BK145" s="114">
        <f>$D145*IF(BK$29&gt;'Inputs &amp; Summary'!$D$5,0,IF(BK$29&gt;VLOOKUP($G145,Lists!$J$17:$K$21,2),IF($M145=Lists!$H$3,IF($K145&lt;1,(($S145/$K145)*((1+'Inputs &amp; Summary'!$D$7)^BK$29)),((INT(BK$29/$K145)-INT((BK$29-1)/$K145))*$S145*((1+'Inputs &amp; Summary'!$D$7)^BK$29))),(_xlfn.WEIBULL.DIST(BK$29,$L145,$K145,FALSE)*$S145*((1+'Inputs &amp; Summary'!$D$7)^BK$29))),IF($M145=Lists!$H$3,IF($K145&lt;1,((($R145*(1-$E145)+$Q145*(1-$F145))/$K145)*((1+'Inputs &amp; Summary'!$D$7)^BK$29)),((INT(BK$29/$K145)-INT((BK$29-1)/$K145))*($R145*(1-$E145)+$Q145*(1-$F145))*((1+'Inputs &amp; Summary'!$D$7)^BK$29))),((_xlfn.WEIBULL.DIST(BK$29,$L145,$K145,FALSE)*($R145*(1-$E145)+$Q145*(1-$F145))*((1+'Inputs &amp; Summary'!$D$7)^BK$29))))))</f>
        <v>0</v>
      </c>
      <c r="BL145" s="114">
        <f>$D145*IF(BL$29&gt;'Inputs &amp; Summary'!$D$5,0,IF(BL$29&gt;VLOOKUP($G145,Lists!$J$17:$K$21,2),IF($M145=Lists!$H$3,IF($K145&lt;1,(($S145/$K145)*((1+'Inputs &amp; Summary'!$D$7)^BL$29)),((INT(BL$29/$K145)-INT((BL$29-1)/$K145))*$S145*((1+'Inputs &amp; Summary'!$D$7)^BL$29))),(_xlfn.WEIBULL.DIST(BL$29,$L145,$K145,FALSE)*$S145*((1+'Inputs &amp; Summary'!$D$7)^BL$29))),IF($M145=Lists!$H$3,IF($K145&lt;1,((($R145*(1-$E145)+$Q145*(1-$F145))/$K145)*((1+'Inputs &amp; Summary'!$D$7)^BL$29)),((INT(BL$29/$K145)-INT((BL$29-1)/$K145))*($R145*(1-$E145)+$Q145*(1-$F145))*((1+'Inputs &amp; Summary'!$D$7)^BL$29))),((_xlfn.WEIBULL.DIST(BL$29,$L145,$K145,FALSE)*($R145*(1-$E145)+$Q145*(1-$F145))*((1+'Inputs &amp; Summary'!$D$7)^BL$29))))))</f>
        <v>0</v>
      </c>
    </row>
    <row r="146" spans="1:64" x14ac:dyDescent="0.3">
      <c r="A146" s="79" t="s">
        <v>196</v>
      </c>
      <c r="B146" s="33" t="s">
        <v>152</v>
      </c>
      <c r="C146" s="33" t="s">
        <v>39</v>
      </c>
      <c r="D146" s="115">
        <v>0</v>
      </c>
      <c r="E146" s="68"/>
      <c r="F146" s="68"/>
      <c r="G146" s="213" t="s">
        <v>433</v>
      </c>
      <c r="H146" s="34" t="s">
        <v>289</v>
      </c>
      <c r="I146" s="34" t="s">
        <v>94</v>
      </c>
      <c r="J146" s="33">
        <f>VLOOKUP(I146,'Labor Rates'!$A$1:$B$16,2)</f>
        <v>21.23076923076923</v>
      </c>
      <c r="K146" s="35">
        <v>25</v>
      </c>
      <c r="L146" s="35">
        <v>3</v>
      </c>
      <c r="M146" s="36" t="s">
        <v>249</v>
      </c>
      <c r="N146" s="84">
        <f>'Inputs &amp; Summary'!$D$42</f>
        <v>103.04449648711943</v>
      </c>
      <c r="O146" s="35">
        <v>0.5</v>
      </c>
      <c r="P146" s="5">
        <v>40</v>
      </c>
      <c r="Q146" s="73">
        <f t="shared" si="21"/>
        <v>1093.8569627094216</v>
      </c>
      <c r="R146" s="73">
        <f t="shared" si="22"/>
        <v>4121.7798594847773</v>
      </c>
      <c r="S146" s="74">
        <f t="shared" si="23"/>
        <v>0</v>
      </c>
      <c r="T146" s="88"/>
      <c r="U146" s="80"/>
      <c r="V146" s="87">
        <f t="shared" si="24"/>
        <v>0</v>
      </c>
      <c r="W146" s="87">
        <f>NPV('Inputs &amp; Summary'!$D$6,Y146:BL146)</f>
        <v>0</v>
      </c>
      <c r="X146" s="90">
        <f t="shared" si="25"/>
        <v>0</v>
      </c>
      <c r="Y146" s="114">
        <f>$D146*IF(Y$29&gt;'Inputs &amp; Summary'!$D$5,0,IF(Y$29&gt;VLOOKUP($G146,Lists!$J$17:$K$21,2),IF($M146=Lists!$H$3,IF($K146&lt;1,(($S146/$K146)*((1+'Inputs &amp; Summary'!$D$7)^Y$29)),((INT(Y$29/$K146)-INT((Y$29-1)/$K146))*$S146*((1+'Inputs &amp; Summary'!$D$7)^Y$29))),(_xlfn.WEIBULL.DIST(Y$29,$L146,$K146,FALSE)*$S146*((1+'Inputs &amp; Summary'!$D$7)^Y$29))),IF($M146=Lists!$H$3,IF($K146&lt;1,((($R146*(1-$E146)+$Q146*(1-$F146))/$K146)*((1+'Inputs &amp; Summary'!$D$7)^Y$29)),((INT(Y$29/$K146)-INT((Y$29-1)/$K146))*($R146*(1-$E146)+$Q146*(1-$F146))*((1+'Inputs &amp; Summary'!$D$7)^Y$29))),((_xlfn.WEIBULL.DIST(Y$29,$L146,$K146,FALSE)*($R146*(1-$E146)+$Q146*(1-$F146))*((1+'Inputs &amp; Summary'!$D$7)^Y$29))))))</f>
        <v>0</v>
      </c>
      <c r="Z146" s="114">
        <f>$D146*IF(Z$29&gt;'Inputs &amp; Summary'!$D$5,0,IF(Z$29&gt;VLOOKUP($G146,Lists!$J$17:$K$21,2),IF($M146=Lists!$H$3,IF($K146&lt;1,(($S146/$K146)*((1+'Inputs &amp; Summary'!$D$7)^Z$29)),((INT(Z$29/$K146)-INT((Z$29-1)/$K146))*$S146*((1+'Inputs &amp; Summary'!$D$7)^Z$29))),(_xlfn.WEIBULL.DIST(Z$29,$L146,$K146,FALSE)*$S146*((1+'Inputs &amp; Summary'!$D$7)^Z$29))),IF($M146=Lists!$H$3,IF($K146&lt;1,((($R146*(1-$E146)+$Q146*(1-$F146))/$K146)*((1+'Inputs &amp; Summary'!$D$7)^Z$29)),((INT(Z$29/$K146)-INT((Z$29-1)/$K146))*($R146*(1-$E146)+$Q146*(1-$F146))*((1+'Inputs &amp; Summary'!$D$7)^Z$29))),((_xlfn.WEIBULL.DIST(Z$29,$L146,$K146,FALSE)*($R146*(1-$E146)+$Q146*(1-$F146))*((1+'Inputs &amp; Summary'!$D$7)^Z$29))))))</f>
        <v>0</v>
      </c>
      <c r="AA146" s="114">
        <f>$D146*IF(AA$29&gt;'Inputs &amp; Summary'!$D$5,0,IF(AA$29&gt;VLOOKUP($G146,Lists!$J$17:$K$21,2),IF($M146=Lists!$H$3,IF($K146&lt;1,(($S146/$K146)*((1+'Inputs &amp; Summary'!$D$7)^AA$29)),((INT(AA$29/$K146)-INT((AA$29-1)/$K146))*$S146*((1+'Inputs &amp; Summary'!$D$7)^AA$29))),(_xlfn.WEIBULL.DIST(AA$29,$L146,$K146,FALSE)*$S146*((1+'Inputs &amp; Summary'!$D$7)^AA$29))),IF($M146=Lists!$H$3,IF($K146&lt;1,((($R146*(1-$E146)+$Q146*(1-$F146))/$K146)*((1+'Inputs &amp; Summary'!$D$7)^AA$29)),((INT(AA$29/$K146)-INT((AA$29-1)/$K146))*($R146*(1-$E146)+$Q146*(1-$F146))*((1+'Inputs &amp; Summary'!$D$7)^AA$29))),((_xlfn.WEIBULL.DIST(AA$29,$L146,$K146,FALSE)*($R146*(1-$E146)+$Q146*(1-$F146))*((1+'Inputs &amp; Summary'!$D$7)^AA$29))))))</f>
        <v>0</v>
      </c>
      <c r="AB146" s="114">
        <f>$D146*IF(AB$29&gt;'Inputs &amp; Summary'!$D$5,0,IF(AB$29&gt;VLOOKUP($G146,Lists!$J$17:$K$21,2),IF($M146=Lists!$H$3,IF($K146&lt;1,(($S146/$K146)*((1+'Inputs &amp; Summary'!$D$7)^AB$29)),((INT(AB$29/$K146)-INT((AB$29-1)/$K146))*$S146*((1+'Inputs &amp; Summary'!$D$7)^AB$29))),(_xlfn.WEIBULL.DIST(AB$29,$L146,$K146,FALSE)*$S146*((1+'Inputs &amp; Summary'!$D$7)^AB$29))),IF($M146=Lists!$H$3,IF($K146&lt;1,((($R146*(1-$E146)+$Q146*(1-$F146))/$K146)*((1+'Inputs &amp; Summary'!$D$7)^AB$29)),((INT(AB$29/$K146)-INT((AB$29-1)/$K146))*($R146*(1-$E146)+$Q146*(1-$F146))*((1+'Inputs &amp; Summary'!$D$7)^AB$29))),((_xlfn.WEIBULL.DIST(AB$29,$L146,$K146,FALSE)*($R146*(1-$E146)+$Q146*(1-$F146))*((1+'Inputs &amp; Summary'!$D$7)^AB$29))))))</f>
        <v>0</v>
      </c>
      <c r="AC146" s="114">
        <f>$D146*IF(AC$29&gt;'Inputs &amp; Summary'!$D$5,0,IF(AC$29&gt;VLOOKUP($G146,Lists!$J$17:$K$21,2),IF($M146=Lists!$H$3,IF($K146&lt;1,(($S146/$K146)*((1+'Inputs &amp; Summary'!$D$7)^AC$29)),((INT(AC$29/$K146)-INT((AC$29-1)/$K146))*$S146*((1+'Inputs &amp; Summary'!$D$7)^AC$29))),(_xlfn.WEIBULL.DIST(AC$29,$L146,$K146,FALSE)*$S146*((1+'Inputs &amp; Summary'!$D$7)^AC$29))),IF($M146=Lists!$H$3,IF($K146&lt;1,((($R146*(1-$E146)+$Q146*(1-$F146))/$K146)*((1+'Inputs &amp; Summary'!$D$7)^AC$29)),((INT(AC$29/$K146)-INT((AC$29-1)/$K146))*($R146*(1-$E146)+$Q146*(1-$F146))*((1+'Inputs &amp; Summary'!$D$7)^AC$29))),((_xlfn.WEIBULL.DIST(AC$29,$L146,$K146,FALSE)*($R146*(1-$E146)+$Q146*(1-$F146))*((1+'Inputs &amp; Summary'!$D$7)^AC$29))))))</f>
        <v>0</v>
      </c>
      <c r="AD146" s="114">
        <f>$D146*IF(AD$29&gt;'Inputs &amp; Summary'!$D$5,0,IF(AD$29&gt;VLOOKUP($G146,Lists!$J$17:$K$21,2),IF($M146=Lists!$H$3,IF($K146&lt;1,(($S146/$K146)*((1+'Inputs &amp; Summary'!$D$7)^AD$29)),((INT(AD$29/$K146)-INT((AD$29-1)/$K146))*$S146*((1+'Inputs &amp; Summary'!$D$7)^AD$29))),(_xlfn.WEIBULL.DIST(AD$29,$L146,$K146,FALSE)*$S146*((1+'Inputs &amp; Summary'!$D$7)^AD$29))),IF($M146=Lists!$H$3,IF($K146&lt;1,((($R146*(1-$E146)+$Q146*(1-$F146))/$K146)*((1+'Inputs &amp; Summary'!$D$7)^AD$29)),((INT(AD$29/$K146)-INT((AD$29-1)/$K146))*($R146*(1-$E146)+$Q146*(1-$F146))*((1+'Inputs &amp; Summary'!$D$7)^AD$29))),((_xlfn.WEIBULL.DIST(AD$29,$L146,$K146,FALSE)*($R146*(1-$E146)+$Q146*(1-$F146))*((1+'Inputs &amp; Summary'!$D$7)^AD$29))))))</f>
        <v>0</v>
      </c>
      <c r="AE146" s="114">
        <f>$D146*IF(AE$29&gt;'Inputs &amp; Summary'!$D$5,0,IF(AE$29&gt;VLOOKUP($G146,Lists!$J$17:$K$21,2),IF($M146=Lists!$H$3,IF($K146&lt;1,(($S146/$K146)*((1+'Inputs &amp; Summary'!$D$7)^AE$29)),((INT(AE$29/$K146)-INT((AE$29-1)/$K146))*$S146*((1+'Inputs &amp; Summary'!$D$7)^AE$29))),(_xlfn.WEIBULL.DIST(AE$29,$L146,$K146,FALSE)*$S146*((1+'Inputs &amp; Summary'!$D$7)^AE$29))),IF($M146=Lists!$H$3,IF($K146&lt;1,((($R146*(1-$E146)+$Q146*(1-$F146))/$K146)*((1+'Inputs &amp; Summary'!$D$7)^AE$29)),((INT(AE$29/$K146)-INT((AE$29-1)/$K146))*($R146*(1-$E146)+$Q146*(1-$F146))*((1+'Inputs &amp; Summary'!$D$7)^AE$29))),((_xlfn.WEIBULL.DIST(AE$29,$L146,$K146,FALSE)*($R146*(1-$E146)+$Q146*(1-$F146))*((1+'Inputs &amp; Summary'!$D$7)^AE$29))))))</f>
        <v>0</v>
      </c>
      <c r="AF146" s="114">
        <f>$D146*IF(AF$29&gt;'Inputs &amp; Summary'!$D$5,0,IF(AF$29&gt;VLOOKUP($G146,Lists!$J$17:$K$21,2),IF($M146=Lists!$H$3,IF($K146&lt;1,(($S146/$K146)*((1+'Inputs &amp; Summary'!$D$7)^AF$29)),((INT(AF$29/$K146)-INT((AF$29-1)/$K146))*$S146*((1+'Inputs &amp; Summary'!$D$7)^AF$29))),(_xlfn.WEIBULL.DIST(AF$29,$L146,$K146,FALSE)*$S146*((1+'Inputs &amp; Summary'!$D$7)^AF$29))),IF($M146=Lists!$H$3,IF($K146&lt;1,((($R146*(1-$E146)+$Q146*(1-$F146))/$K146)*((1+'Inputs &amp; Summary'!$D$7)^AF$29)),((INT(AF$29/$K146)-INT((AF$29-1)/$K146))*($R146*(1-$E146)+$Q146*(1-$F146))*((1+'Inputs &amp; Summary'!$D$7)^AF$29))),((_xlfn.WEIBULL.DIST(AF$29,$L146,$K146,FALSE)*($R146*(1-$E146)+$Q146*(1-$F146))*((1+'Inputs &amp; Summary'!$D$7)^AF$29))))))</f>
        <v>0</v>
      </c>
      <c r="AG146" s="114">
        <f>$D146*IF(AG$29&gt;'Inputs &amp; Summary'!$D$5,0,IF(AG$29&gt;VLOOKUP($G146,Lists!$J$17:$K$21,2),IF($M146=Lists!$H$3,IF($K146&lt;1,(($S146/$K146)*((1+'Inputs &amp; Summary'!$D$7)^AG$29)),((INT(AG$29/$K146)-INT((AG$29-1)/$K146))*$S146*((1+'Inputs &amp; Summary'!$D$7)^AG$29))),(_xlfn.WEIBULL.DIST(AG$29,$L146,$K146,FALSE)*$S146*((1+'Inputs &amp; Summary'!$D$7)^AG$29))),IF($M146=Lists!$H$3,IF($K146&lt;1,((($R146*(1-$E146)+$Q146*(1-$F146))/$K146)*((1+'Inputs &amp; Summary'!$D$7)^AG$29)),((INT(AG$29/$K146)-INT((AG$29-1)/$K146))*($R146*(1-$E146)+$Q146*(1-$F146))*((1+'Inputs &amp; Summary'!$D$7)^AG$29))),((_xlfn.WEIBULL.DIST(AG$29,$L146,$K146,FALSE)*($R146*(1-$E146)+$Q146*(1-$F146))*((1+'Inputs &amp; Summary'!$D$7)^AG$29))))))</f>
        <v>0</v>
      </c>
      <c r="AH146" s="114">
        <f>$D146*IF(AH$29&gt;'Inputs &amp; Summary'!$D$5,0,IF(AH$29&gt;VLOOKUP($G146,Lists!$J$17:$K$21,2),IF($M146=Lists!$H$3,IF($K146&lt;1,(($S146/$K146)*((1+'Inputs &amp; Summary'!$D$7)^AH$29)),((INT(AH$29/$K146)-INT((AH$29-1)/$K146))*$S146*((1+'Inputs &amp; Summary'!$D$7)^AH$29))),(_xlfn.WEIBULL.DIST(AH$29,$L146,$K146,FALSE)*$S146*((1+'Inputs &amp; Summary'!$D$7)^AH$29))),IF($M146=Lists!$H$3,IF($K146&lt;1,((($R146*(1-$E146)+$Q146*(1-$F146))/$K146)*((1+'Inputs &amp; Summary'!$D$7)^AH$29)),((INT(AH$29/$K146)-INT((AH$29-1)/$K146))*($R146*(1-$E146)+$Q146*(1-$F146))*((1+'Inputs &amp; Summary'!$D$7)^AH$29))),((_xlfn.WEIBULL.DIST(AH$29,$L146,$K146,FALSE)*($R146*(1-$E146)+$Q146*(1-$F146))*((1+'Inputs &amp; Summary'!$D$7)^AH$29))))))</f>
        <v>0</v>
      </c>
      <c r="AI146" s="114">
        <f>$D146*IF(AI$29&gt;'Inputs &amp; Summary'!$D$5,0,IF(AI$29&gt;VLOOKUP($G146,Lists!$J$17:$K$21,2),IF($M146=Lists!$H$3,IF($K146&lt;1,(($S146/$K146)*((1+'Inputs &amp; Summary'!$D$7)^AI$29)),((INT(AI$29/$K146)-INT((AI$29-1)/$K146))*$S146*((1+'Inputs &amp; Summary'!$D$7)^AI$29))),(_xlfn.WEIBULL.DIST(AI$29,$L146,$K146,FALSE)*$S146*((1+'Inputs &amp; Summary'!$D$7)^AI$29))),IF($M146=Lists!$H$3,IF($K146&lt;1,((($R146*(1-$E146)+$Q146*(1-$F146))/$K146)*((1+'Inputs &amp; Summary'!$D$7)^AI$29)),((INT(AI$29/$K146)-INT((AI$29-1)/$K146))*($R146*(1-$E146)+$Q146*(1-$F146))*((1+'Inputs &amp; Summary'!$D$7)^AI$29))),((_xlfn.WEIBULL.DIST(AI$29,$L146,$K146,FALSE)*($R146*(1-$E146)+$Q146*(1-$F146))*((1+'Inputs &amp; Summary'!$D$7)^AI$29))))))</f>
        <v>0</v>
      </c>
      <c r="AJ146" s="114">
        <f>$D146*IF(AJ$29&gt;'Inputs &amp; Summary'!$D$5,0,IF(AJ$29&gt;VLOOKUP($G146,Lists!$J$17:$K$21,2),IF($M146=Lists!$H$3,IF($K146&lt;1,(($S146/$K146)*((1+'Inputs &amp; Summary'!$D$7)^AJ$29)),((INT(AJ$29/$K146)-INT((AJ$29-1)/$K146))*$S146*((1+'Inputs &amp; Summary'!$D$7)^AJ$29))),(_xlfn.WEIBULL.DIST(AJ$29,$L146,$K146,FALSE)*$S146*((1+'Inputs &amp; Summary'!$D$7)^AJ$29))),IF($M146=Lists!$H$3,IF($K146&lt;1,((($R146*(1-$E146)+$Q146*(1-$F146))/$K146)*((1+'Inputs &amp; Summary'!$D$7)^AJ$29)),((INT(AJ$29/$K146)-INT((AJ$29-1)/$K146))*($R146*(1-$E146)+$Q146*(1-$F146))*((1+'Inputs &amp; Summary'!$D$7)^AJ$29))),((_xlfn.WEIBULL.DIST(AJ$29,$L146,$K146,FALSE)*($R146*(1-$E146)+$Q146*(1-$F146))*((1+'Inputs &amp; Summary'!$D$7)^AJ$29))))))</f>
        <v>0</v>
      </c>
      <c r="AK146" s="114">
        <f>$D146*IF(AK$29&gt;'Inputs &amp; Summary'!$D$5,0,IF(AK$29&gt;VLOOKUP($G146,Lists!$J$17:$K$21,2),IF($M146=Lists!$H$3,IF($K146&lt;1,(($S146/$K146)*((1+'Inputs &amp; Summary'!$D$7)^AK$29)),((INT(AK$29/$K146)-INT((AK$29-1)/$K146))*$S146*((1+'Inputs &amp; Summary'!$D$7)^AK$29))),(_xlfn.WEIBULL.DIST(AK$29,$L146,$K146,FALSE)*$S146*((1+'Inputs &amp; Summary'!$D$7)^AK$29))),IF($M146=Lists!$H$3,IF($K146&lt;1,((($R146*(1-$E146)+$Q146*(1-$F146))/$K146)*((1+'Inputs &amp; Summary'!$D$7)^AK$29)),((INT(AK$29/$K146)-INT((AK$29-1)/$K146))*($R146*(1-$E146)+$Q146*(1-$F146))*((1+'Inputs &amp; Summary'!$D$7)^AK$29))),((_xlfn.WEIBULL.DIST(AK$29,$L146,$K146,FALSE)*($R146*(1-$E146)+$Q146*(1-$F146))*((1+'Inputs &amp; Summary'!$D$7)^AK$29))))))</f>
        <v>0</v>
      </c>
      <c r="AL146" s="114">
        <f>$D146*IF(AL$29&gt;'Inputs &amp; Summary'!$D$5,0,IF(AL$29&gt;VLOOKUP($G146,Lists!$J$17:$K$21,2),IF($M146=Lists!$H$3,IF($K146&lt;1,(($S146/$K146)*((1+'Inputs &amp; Summary'!$D$7)^AL$29)),((INT(AL$29/$K146)-INT((AL$29-1)/$K146))*$S146*((1+'Inputs &amp; Summary'!$D$7)^AL$29))),(_xlfn.WEIBULL.DIST(AL$29,$L146,$K146,FALSE)*$S146*((1+'Inputs &amp; Summary'!$D$7)^AL$29))),IF($M146=Lists!$H$3,IF($K146&lt;1,((($R146*(1-$E146)+$Q146*(1-$F146))/$K146)*((1+'Inputs &amp; Summary'!$D$7)^AL$29)),((INT(AL$29/$K146)-INT((AL$29-1)/$K146))*($R146*(1-$E146)+$Q146*(1-$F146))*((1+'Inputs &amp; Summary'!$D$7)^AL$29))),((_xlfn.WEIBULL.DIST(AL$29,$L146,$K146,FALSE)*($R146*(1-$E146)+$Q146*(1-$F146))*((1+'Inputs &amp; Summary'!$D$7)^AL$29))))))</f>
        <v>0</v>
      </c>
      <c r="AM146" s="114">
        <f>$D146*IF(AM$29&gt;'Inputs &amp; Summary'!$D$5,0,IF(AM$29&gt;VLOOKUP($G146,Lists!$J$17:$K$21,2),IF($M146=Lists!$H$3,IF($K146&lt;1,(($S146/$K146)*((1+'Inputs &amp; Summary'!$D$7)^AM$29)),((INT(AM$29/$K146)-INT((AM$29-1)/$K146))*$S146*((1+'Inputs &amp; Summary'!$D$7)^AM$29))),(_xlfn.WEIBULL.DIST(AM$29,$L146,$K146,FALSE)*$S146*((1+'Inputs &amp; Summary'!$D$7)^AM$29))),IF($M146=Lists!$H$3,IF($K146&lt;1,((($R146*(1-$E146)+$Q146*(1-$F146))/$K146)*((1+'Inputs &amp; Summary'!$D$7)^AM$29)),((INT(AM$29/$K146)-INT((AM$29-1)/$K146))*($R146*(1-$E146)+$Q146*(1-$F146))*((1+'Inputs &amp; Summary'!$D$7)^AM$29))),((_xlfn.WEIBULL.DIST(AM$29,$L146,$K146,FALSE)*($R146*(1-$E146)+$Q146*(1-$F146))*((1+'Inputs &amp; Summary'!$D$7)^AM$29))))))</f>
        <v>0</v>
      </c>
      <c r="AN146" s="114">
        <f>$D146*IF(AN$29&gt;'Inputs &amp; Summary'!$D$5,0,IF(AN$29&gt;VLOOKUP($G146,Lists!$J$17:$K$21,2),IF($M146=Lists!$H$3,IF($K146&lt;1,(($S146/$K146)*((1+'Inputs &amp; Summary'!$D$7)^AN$29)),((INT(AN$29/$K146)-INT((AN$29-1)/$K146))*$S146*((1+'Inputs &amp; Summary'!$D$7)^AN$29))),(_xlfn.WEIBULL.DIST(AN$29,$L146,$K146,FALSE)*$S146*((1+'Inputs &amp; Summary'!$D$7)^AN$29))),IF($M146=Lists!$H$3,IF($K146&lt;1,((($R146*(1-$E146)+$Q146*(1-$F146))/$K146)*((1+'Inputs &amp; Summary'!$D$7)^AN$29)),((INT(AN$29/$K146)-INT((AN$29-1)/$K146))*($R146*(1-$E146)+$Q146*(1-$F146))*((1+'Inputs &amp; Summary'!$D$7)^AN$29))),((_xlfn.WEIBULL.DIST(AN$29,$L146,$K146,FALSE)*($R146*(1-$E146)+$Q146*(1-$F146))*((1+'Inputs &amp; Summary'!$D$7)^AN$29))))))</f>
        <v>0</v>
      </c>
      <c r="AO146" s="114">
        <f>$D146*IF(AO$29&gt;'Inputs &amp; Summary'!$D$5,0,IF(AO$29&gt;VLOOKUP($G146,Lists!$J$17:$K$21,2),IF($M146=Lists!$H$3,IF($K146&lt;1,(($S146/$K146)*((1+'Inputs &amp; Summary'!$D$7)^AO$29)),((INT(AO$29/$K146)-INT((AO$29-1)/$K146))*$S146*((1+'Inputs &amp; Summary'!$D$7)^AO$29))),(_xlfn.WEIBULL.DIST(AO$29,$L146,$K146,FALSE)*$S146*((1+'Inputs &amp; Summary'!$D$7)^AO$29))),IF($M146=Lists!$H$3,IF($K146&lt;1,((($R146*(1-$E146)+$Q146*(1-$F146))/$K146)*((1+'Inputs &amp; Summary'!$D$7)^AO$29)),((INT(AO$29/$K146)-INT((AO$29-1)/$K146))*($R146*(1-$E146)+$Q146*(1-$F146))*((1+'Inputs &amp; Summary'!$D$7)^AO$29))),((_xlfn.WEIBULL.DIST(AO$29,$L146,$K146,FALSE)*($R146*(1-$E146)+$Q146*(1-$F146))*((1+'Inputs &amp; Summary'!$D$7)^AO$29))))))</f>
        <v>0</v>
      </c>
      <c r="AP146" s="114">
        <f>$D146*IF(AP$29&gt;'Inputs &amp; Summary'!$D$5,0,IF(AP$29&gt;VLOOKUP($G146,Lists!$J$17:$K$21,2),IF($M146=Lists!$H$3,IF($K146&lt;1,(($S146/$K146)*((1+'Inputs &amp; Summary'!$D$7)^AP$29)),((INT(AP$29/$K146)-INT((AP$29-1)/$K146))*$S146*((1+'Inputs &amp; Summary'!$D$7)^AP$29))),(_xlfn.WEIBULL.DIST(AP$29,$L146,$K146,FALSE)*$S146*((1+'Inputs &amp; Summary'!$D$7)^AP$29))),IF($M146=Lists!$H$3,IF($K146&lt;1,((($R146*(1-$E146)+$Q146*(1-$F146))/$K146)*((1+'Inputs &amp; Summary'!$D$7)^AP$29)),((INT(AP$29/$K146)-INT((AP$29-1)/$K146))*($R146*(1-$E146)+$Q146*(1-$F146))*((1+'Inputs &amp; Summary'!$D$7)^AP$29))),((_xlfn.WEIBULL.DIST(AP$29,$L146,$K146,FALSE)*($R146*(1-$E146)+$Q146*(1-$F146))*((1+'Inputs &amp; Summary'!$D$7)^AP$29))))))</f>
        <v>0</v>
      </c>
      <c r="AQ146" s="114">
        <f>$D146*IF(AQ$29&gt;'Inputs &amp; Summary'!$D$5,0,IF(AQ$29&gt;VLOOKUP($G146,Lists!$J$17:$K$21,2),IF($M146=Lists!$H$3,IF($K146&lt;1,(($S146/$K146)*((1+'Inputs &amp; Summary'!$D$7)^AQ$29)),((INT(AQ$29/$K146)-INT((AQ$29-1)/$K146))*$S146*((1+'Inputs &amp; Summary'!$D$7)^AQ$29))),(_xlfn.WEIBULL.DIST(AQ$29,$L146,$K146,FALSE)*$S146*((1+'Inputs &amp; Summary'!$D$7)^AQ$29))),IF($M146=Lists!$H$3,IF($K146&lt;1,((($R146*(1-$E146)+$Q146*(1-$F146))/$K146)*((1+'Inputs &amp; Summary'!$D$7)^AQ$29)),((INT(AQ$29/$K146)-INT((AQ$29-1)/$K146))*($R146*(1-$E146)+$Q146*(1-$F146))*((1+'Inputs &amp; Summary'!$D$7)^AQ$29))),((_xlfn.WEIBULL.DIST(AQ$29,$L146,$K146,FALSE)*($R146*(1-$E146)+$Q146*(1-$F146))*((1+'Inputs &amp; Summary'!$D$7)^AQ$29))))))</f>
        <v>0</v>
      </c>
      <c r="AR146" s="114">
        <f>$D146*IF(AR$29&gt;'Inputs &amp; Summary'!$D$5,0,IF(AR$29&gt;VLOOKUP($G146,Lists!$J$17:$K$21,2),IF($M146=Lists!$H$3,IF($K146&lt;1,(($S146/$K146)*((1+'Inputs &amp; Summary'!$D$7)^AR$29)),((INT(AR$29/$K146)-INT((AR$29-1)/$K146))*$S146*((1+'Inputs &amp; Summary'!$D$7)^AR$29))),(_xlfn.WEIBULL.DIST(AR$29,$L146,$K146,FALSE)*$S146*((1+'Inputs &amp; Summary'!$D$7)^AR$29))),IF($M146=Lists!$H$3,IF($K146&lt;1,((($R146*(1-$E146)+$Q146*(1-$F146))/$K146)*((1+'Inputs &amp; Summary'!$D$7)^AR$29)),((INT(AR$29/$K146)-INT((AR$29-1)/$K146))*($R146*(1-$E146)+$Q146*(1-$F146))*((1+'Inputs &amp; Summary'!$D$7)^AR$29))),((_xlfn.WEIBULL.DIST(AR$29,$L146,$K146,FALSE)*($R146*(1-$E146)+$Q146*(1-$F146))*((1+'Inputs &amp; Summary'!$D$7)^AR$29))))))</f>
        <v>0</v>
      </c>
      <c r="AS146" s="114">
        <f>$D146*IF(AS$29&gt;'Inputs &amp; Summary'!$D$5,0,IF(AS$29&gt;VLOOKUP($G146,Lists!$J$17:$K$21,2),IF($M146=Lists!$H$3,IF($K146&lt;1,(($S146/$K146)*((1+'Inputs &amp; Summary'!$D$7)^AS$29)),((INT(AS$29/$K146)-INT((AS$29-1)/$K146))*$S146*((1+'Inputs &amp; Summary'!$D$7)^AS$29))),(_xlfn.WEIBULL.DIST(AS$29,$L146,$K146,FALSE)*$S146*((1+'Inputs &amp; Summary'!$D$7)^AS$29))),IF($M146=Lists!$H$3,IF($K146&lt;1,((($R146*(1-$E146)+$Q146*(1-$F146))/$K146)*((1+'Inputs &amp; Summary'!$D$7)^AS$29)),((INT(AS$29/$K146)-INT((AS$29-1)/$K146))*($R146*(1-$E146)+$Q146*(1-$F146))*((1+'Inputs &amp; Summary'!$D$7)^AS$29))),((_xlfn.WEIBULL.DIST(AS$29,$L146,$K146,FALSE)*($R146*(1-$E146)+$Q146*(1-$F146))*((1+'Inputs &amp; Summary'!$D$7)^AS$29))))))</f>
        <v>0</v>
      </c>
      <c r="AT146" s="114">
        <f>$D146*IF(AT$29&gt;'Inputs &amp; Summary'!$D$5,0,IF(AT$29&gt;VLOOKUP($G146,Lists!$J$17:$K$21,2),IF($M146=Lists!$H$3,IF($K146&lt;1,(($S146/$K146)*((1+'Inputs &amp; Summary'!$D$7)^AT$29)),((INT(AT$29/$K146)-INT((AT$29-1)/$K146))*$S146*((1+'Inputs &amp; Summary'!$D$7)^AT$29))),(_xlfn.WEIBULL.DIST(AT$29,$L146,$K146,FALSE)*$S146*((1+'Inputs &amp; Summary'!$D$7)^AT$29))),IF($M146=Lists!$H$3,IF($K146&lt;1,((($R146*(1-$E146)+$Q146*(1-$F146))/$K146)*((1+'Inputs &amp; Summary'!$D$7)^AT$29)),((INT(AT$29/$K146)-INT((AT$29-1)/$K146))*($R146*(1-$E146)+$Q146*(1-$F146))*((1+'Inputs &amp; Summary'!$D$7)^AT$29))),((_xlfn.WEIBULL.DIST(AT$29,$L146,$K146,FALSE)*($R146*(1-$E146)+$Q146*(1-$F146))*((1+'Inputs &amp; Summary'!$D$7)^AT$29))))))</f>
        <v>0</v>
      </c>
      <c r="AU146" s="114">
        <f>$D146*IF(AU$29&gt;'Inputs &amp; Summary'!$D$5,0,IF(AU$29&gt;VLOOKUP($G146,Lists!$J$17:$K$21,2),IF($M146=Lists!$H$3,IF($K146&lt;1,(($S146/$K146)*((1+'Inputs &amp; Summary'!$D$7)^AU$29)),((INT(AU$29/$K146)-INT((AU$29-1)/$K146))*$S146*((1+'Inputs &amp; Summary'!$D$7)^AU$29))),(_xlfn.WEIBULL.DIST(AU$29,$L146,$K146,FALSE)*$S146*((1+'Inputs &amp; Summary'!$D$7)^AU$29))),IF($M146=Lists!$H$3,IF($K146&lt;1,((($R146*(1-$E146)+$Q146*(1-$F146))/$K146)*((1+'Inputs &amp; Summary'!$D$7)^AU$29)),((INT(AU$29/$K146)-INT((AU$29-1)/$K146))*($R146*(1-$E146)+$Q146*(1-$F146))*((1+'Inputs &amp; Summary'!$D$7)^AU$29))),((_xlfn.WEIBULL.DIST(AU$29,$L146,$K146,FALSE)*($R146*(1-$E146)+$Q146*(1-$F146))*((1+'Inputs &amp; Summary'!$D$7)^AU$29))))))</f>
        <v>0</v>
      </c>
      <c r="AV146" s="114">
        <f>$D146*IF(AV$29&gt;'Inputs &amp; Summary'!$D$5,0,IF(AV$29&gt;VLOOKUP($G146,Lists!$J$17:$K$21,2),IF($M146=Lists!$H$3,IF($K146&lt;1,(($S146/$K146)*((1+'Inputs &amp; Summary'!$D$7)^AV$29)),((INT(AV$29/$K146)-INT((AV$29-1)/$K146))*$S146*((1+'Inputs &amp; Summary'!$D$7)^AV$29))),(_xlfn.WEIBULL.DIST(AV$29,$L146,$K146,FALSE)*$S146*((1+'Inputs &amp; Summary'!$D$7)^AV$29))),IF($M146=Lists!$H$3,IF($K146&lt;1,((($R146*(1-$E146)+$Q146*(1-$F146))/$K146)*((1+'Inputs &amp; Summary'!$D$7)^AV$29)),((INT(AV$29/$K146)-INT((AV$29-1)/$K146))*($R146*(1-$E146)+$Q146*(1-$F146))*((1+'Inputs &amp; Summary'!$D$7)^AV$29))),((_xlfn.WEIBULL.DIST(AV$29,$L146,$K146,FALSE)*($R146*(1-$E146)+$Q146*(1-$F146))*((1+'Inputs &amp; Summary'!$D$7)^AV$29))))))</f>
        <v>0</v>
      </c>
      <c r="AW146" s="114">
        <f>$D146*IF(AW$29&gt;'Inputs &amp; Summary'!$D$5,0,IF(AW$29&gt;VLOOKUP($G146,Lists!$J$17:$K$21,2),IF($M146=Lists!$H$3,IF($K146&lt;1,(($S146/$K146)*((1+'Inputs &amp; Summary'!$D$7)^AW$29)),((INT(AW$29/$K146)-INT((AW$29-1)/$K146))*$S146*((1+'Inputs &amp; Summary'!$D$7)^AW$29))),(_xlfn.WEIBULL.DIST(AW$29,$L146,$K146,FALSE)*$S146*((1+'Inputs &amp; Summary'!$D$7)^AW$29))),IF($M146=Lists!$H$3,IF($K146&lt;1,((($R146*(1-$E146)+$Q146*(1-$F146))/$K146)*((1+'Inputs &amp; Summary'!$D$7)^AW$29)),((INT(AW$29/$K146)-INT((AW$29-1)/$K146))*($R146*(1-$E146)+$Q146*(1-$F146))*((1+'Inputs &amp; Summary'!$D$7)^AW$29))),((_xlfn.WEIBULL.DIST(AW$29,$L146,$K146,FALSE)*($R146*(1-$E146)+$Q146*(1-$F146))*((1+'Inputs &amp; Summary'!$D$7)^AW$29))))))</f>
        <v>0</v>
      </c>
      <c r="AX146" s="114">
        <f>$D146*IF(AX$29&gt;'Inputs &amp; Summary'!$D$5,0,IF(AX$29&gt;VLOOKUP($G146,Lists!$J$17:$K$21,2),IF($M146=Lists!$H$3,IF($K146&lt;1,(($S146/$K146)*((1+'Inputs &amp; Summary'!$D$7)^AX$29)),((INT(AX$29/$K146)-INT((AX$29-1)/$K146))*$S146*((1+'Inputs &amp; Summary'!$D$7)^AX$29))),(_xlfn.WEIBULL.DIST(AX$29,$L146,$K146,FALSE)*$S146*((1+'Inputs &amp; Summary'!$D$7)^AX$29))),IF($M146=Lists!$H$3,IF($K146&lt;1,((($R146*(1-$E146)+$Q146*(1-$F146))/$K146)*((1+'Inputs &amp; Summary'!$D$7)^AX$29)),((INT(AX$29/$K146)-INT((AX$29-1)/$K146))*($R146*(1-$E146)+$Q146*(1-$F146))*((1+'Inputs &amp; Summary'!$D$7)^AX$29))),((_xlfn.WEIBULL.DIST(AX$29,$L146,$K146,FALSE)*($R146*(1-$E146)+$Q146*(1-$F146))*((1+'Inputs &amp; Summary'!$D$7)^AX$29))))))</f>
        <v>0</v>
      </c>
      <c r="AY146" s="114">
        <f>$D146*IF(AY$29&gt;'Inputs &amp; Summary'!$D$5,0,IF(AY$29&gt;VLOOKUP($G146,Lists!$J$17:$K$21,2),IF($M146=Lists!$H$3,IF($K146&lt;1,(($S146/$K146)*((1+'Inputs &amp; Summary'!$D$7)^AY$29)),((INT(AY$29/$K146)-INT((AY$29-1)/$K146))*$S146*((1+'Inputs &amp; Summary'!$D$7)^AY$29))),(_xlfn.WEIBULL.DIST(AY$29,$L146,$K146,FALSE)*$S146*((1+'Inputs &amp; Summary'!$D$7)^AY$29))),IF($M146=Lists!$H$3,IF($K146&lt;1,((($R146*(1-$E146)+$Q146*(1-$F146))/$K146)*((1+'Inputs &amp; Summary'!$D$7)^AY$29)),((INT(AY$29/$K146)-INT((AY$29-1)/$K146))*($R146*(1-$E146)+$Q146*(1-$F146))*((1+'Inputs &amp; Summary'!$D$7)^AY$29))),((_xlfn.WEIBULL.DIST(AY$29,$L146,$K146,FALSE)*($R146*(1-$E146)+$Q146*(1-$F146))*((1+'Inputs &amp; Summary'!$D$7)^AY$29))))))</f>
        <v>0</v>
      </c>
      <c r="AZ146" s="114">
        <f>$D146*IF(AZ$29&gt;'Inputs &amp; Summary'!$D$5,0,IF(AZ$29&gt;VLOOKUP($G146,Lists!$J$17:$K$21,2),IF($M146=Lists!$H$3,IF($K146&lt;1,(($S146/$K146)*((1+'Inputs &amp; Summary'!$D$7)^AZ$29)),((INT(AZ$29/$K146)-INT((AZ$29-1)/$K146))*$S146*((1+'Inputs &amp; Summary'!$D$7)^AZ$29))),(_xlfn.WEIBULL.DIST(AZ$29,$L146,$K146,FALSE)*$S146*((1+'Inputs &amp; Summary'!$D$7)^AZ$29))),IF($M146=Lists!$H$3,IF($K146&lt;1,((($R146*(1-$E146)+$Q146*(1-$F146))/$K146)*((1+'Inputs &amp; Summary'!$D$7)^AZ$29)),((INT(AZ$29/$K146)-INT((AZ$29-1)/$K146))*($R146*(1-$E146)+$Q146*(1-$F146))*((1+'Inputs &amp; Summary'!$D$7)^AZ$29))),((_xlfn.WEIBULL.DIST(AZ$29,$L146,$K146,FALSE)*($R146*(1-$E146)+$Q146*(1-$F146))*((1+'Inputs &amp; Summary'!$D$7)^AZ$29))))))</f>
        <v>0</v>
      </c>
      <c r="BA146" s="114">
        <f>$D146*IF(BA$29&gt;'Inputs &amp; Summary'!$D$5,0,IF(BA$29&gt;VLOOKUP($G146,Lists!$J$17:$K$21,2),IF($M146=Lists!$H$3,IF($K146&lt;1,(($S146/$K146)*((1+'Inputs &amp; Summary'!$D$7)^BA$29)),((INT(BA$29/$K146)-INT((BA$29-1)/$K146))*$S146*((1+'Inputs &amp; Summary'!$D$7)^BA$29))),(_xlfn.WEIBULL.DIST(BA$29,$L146,$K146,FALSE)*$S146*((1+'Inputs &amp; Summary'!$D$7)^BA$29))),IF($M146=Lists!$H$3,IF($K146&lt;1,((($R146*(1-$E146)+$Q146*(1-$F146))/$K146)*((1+'Inputs &amp; Summary'!$D$7)^BA$29)),((INT(BA$29/$K146)-INT((BA$29-1)/$K146))*($R146*(1-$E146)+$Q146*(1-$F146))*((1+'Inputs &amp; Summary'!$D$7)^BA$29))),((_xlfn.WEIBULL.DIST(BA$29,$L146,$K146,FALSE)*($R146*(1-$E146)+$Q146*(1-$F146))*((1+'Inputs &amp; Summary'!$D$7)^BA$29))))))</f>
        <v>0</v>
      </c>
      <c r="BB146" s="114">
        <f>$D146*IF(BB$29&gt;'Inputs &amp; Summary'!$D$5,0,IF(BB$29&gt;VLOOKUP($G146,Lists!$J$17:$K$21,2),IF($M146=Lists!$H$3,IF($K146&lt;1,(($S146/$K146)*((1+'Inputs &amp; Summary'!$D$7)^BB$29)),((INT(BB$29/$K146)-INT((BB$29-1)/$K146))*$S146*((1+'Inputs &amp; Summary'!$D$7)^BB$29))),(_xlfn.WEIBULL.DIST(BB$29,$L146,$K146,FALSE)*$S146*((1+'Inputs &amp; Summary'!$D$7)^BB$29))),IF($M146=Lists!$H$3,IF($K146&lt;1,((($R146*(1-$E146)+$Q146*(1-$F146))/$K146)*((1+'Inputs &amp; Summary'!$D$7)^BB$29)),((INT(BB$29/$K146)-INT((BB$29-1)/$K146))*($R146*(1-$E146)+$Q146*(1-$F146))*((1+'Inputs &amp; Summary'!$D$7)^BB$29))),((_xlfn.WEIBULL.DIST(BB$29,$L146,$K146,FALSE)*($R146*(1-$E146)+$Q146*(1-$F146))*((1+'Inputs &amp; Summary'!$D$7)^BB$29))))))</f>
        <v>0</v>
      </c>
      <c r="BC146" s="114">
        <f>$D146*IF(BC$29&gt;'Inputs &amp; Summary'!$D$5,0,IF(BC$29&gt;VLOOKUP($G146,Lists!$J$17:$K$21,2),IF($M146=Lists!$H$3,IF($K146&lt;1,(($S146/$K146)*((1+'Inputs &amp; Summary'!$D$7)^BC$29)),((INT(BC$29/$K146)-INT((BC$29-1)/$K146))*$S146*((1+'Inputs &amp; Summary'!$D$7)^BC$29))),(_xlfn.WEIBULL.DIST(BC$29,$L146,$K146,FALSE)*$S146*((1+'Inputs &amp; Summary'!$D$7)^BC$29))),IF($M146=Lists!$H$3,IF($K146&lt;1,((($R146*(1-$E146)+$Q146*(1-$F146))/$K146)*((1+'Inputs &amp; Summary'!$D$7)^BC$29)),((INT(BC$29/$K146)-INT((BC$29-1)/$K146))*($R146*(1-$E146)+$Q146*(1-$F146))*((1+'Inputs &amp; Summary'!$D$7)^BC$29))),((_xlfn.WEIBULL.DIST(BC$29,$L146,$K146,FALSE)*($R146*(1-$E146)+$Q146*(1-$F146))*((1+'Inputs &amp; Summary'!$D$7)^BC$29))))))</f>
        <v>0</v>
      </c>
      <c r="BD146" s="114">
        <f>$D146*IF(BD$29&gt;'Inputs &amp; Summary'!$D$5,0,IF(BD$29&gt;VLOOKUP($G146,Lists!$J$17:$K$21,2),IF($M146=Lists!$H$3,IF($K146&lt;1,(($S146/$K146)*((1+'Inputs &amp; Summary'!$D$7)^BD$29)),((INT(BD$29/$K146)-INT((BD$29-1)/$K146))*$S146*((1+'Inputs &amp; Summary'!$D$7)^BD$29))),(_xlfn.WEIBULL.DIST(BD$29,$L146,$K146,FALSE)*$S146*((1+'Inputs &amp; Summary'!$D$7)^BD$29))),IF($M146=Lists!$H$3,IF($K146&lt;1,((($R146*(1-$E146)+$Q146*(1-$F146))/$K146)*((1+'Inputs &amp; Summary'!$D$7)^BD$29)),((INT(BD$29/$K146)-INT((BD$29-1)/$K146))*($R146*(1-$E146)+$Q146*(1-$F146))*((1+'Inputs &amp; Summary'!$D$7)^BD$29))),((_xlfn.WEIBULL.DIST(BD$29,$L146,$K146,FALSE)*($R146*(1-$E146)+$Q146*(1-$F146))*((1+'Inputs &amp; Summary'!$D$7)^BD$29))))))</f>
        <v>0</v>
      </c>
      <c r="BE146" s="114">
        <f>$D146*IF(BE$29&gt;'Inputs &amp; Summary'!$D$5,0,IF(BE$29&gt;VLOOKUP($G146,Lists!$J$17:$K$21,2),IF($M146=Lists!$H$3,IF($K146&lt;1,(($S146/$K146)*((1+'Inputs &amp; Summary'!$D$7)^BE$29)),((INT(BE$29/$K146)-INT((BE$29-1)/$K146))*$S146*((1+'Inputs &amp; Summary'!$D$7)^BE$29))),(_xlfn.WEIBULL.DIST(BE$29,$L146,$K146,FALSE)*$S146*((1+'Inputs &amp; Summary'!$D$7)^BE$29))),IF($M146=Lists!$H$3,IF($K146&lt;1,((($R146*(1-$E146)+$Q146*(1-$F146))/$K146)*((1+'Inputs &amp; Summary'!$D$7)^BE$29)),((INT(BE$29/$K146)-INT((BE$29-1)/$K146))*($R146*(1-$E146)+$Q146*(1-$F146))*((1+'Inputs &amp; Summary'!$D$7)^BE$29))),((_xlfn.WEIBULL.DIST(BE$29,$L146,$K146,FALSE)*($R146*(1-$E146)+$Q146*(1-$F146))*((1+'Inputs &amp; Summary'!$D$7)^BE$29))))))</f>
        <v>0</v>
      </c>
      <c r="BF146" s="114">
        <f>$D146*IF(BF$29&gt;'Inputs &amp; Summary'!$D$5,0,IF(BF$29&gt;VLOOKUP($G146,Lists!$J$17:$K$21,2),IF($M146=Lists!$H$3,IF($K146&lt;1,(($S146/$K146)*((1+'Inputs &amp; Summary'!$D$7)^BF$29)),((INT(BF$29/$K146)-INT((BF$29-1)/$K146))*$S146*((1+'Inputs &amp; Summary'!$D$7)^BF$29))),(_xlfn.WEIBULL.DIST(BF$29,$L146,$K146,FALSE)*$S146*((1+'Inputs &amp; Summary'!$D$7)^BF$29))),IF($M146=Lists!$H$3,IF($K146&lt;1,((($R146*(1-$E146)+$Q146*(1-$F146))/$K146)*((1+'Inputs &amp; Summary'!$D$7)^BF$29)),((INT(BF$29/$K146)-INT((BF$29-1)/$K146))*($R146*(1-$E146)+$Q146*(1-$F146))*((1+'Inputs &amp; Summary'!$D$7)^BF$29))),((_xlfn.WEIBULL.DIST(BF$29,$L146,$K146,FALSE)*($R146*(1-$E146)+$Q146*(1-$F146))*((1+'Inputs &amp; Summary'!$D$7)^BF$29))))))</f>
        <v>0</v>
      </c>
      <c r="BG146" s="114">
        <f>$D146*IF(BG$29&gt;'Inputs &amp; Summary'!$D$5,0,IF(BG$29&gt;VLOOKUP($G146,Lists!$J$17:$K$21,2),IF($M146=Lists!$H$3,IF($K146&lt;1,(($S146/$K146)*((1+'Inputs &amp; Summary'!$D$7)^BG$29)),((INT(BG$29/$K146)-INT((BG$29-1)/$K146))*$S146*((1+'Inputs &amp; Summary'!$D$7)^BG$29))),(_xlfn.WEIBULL.DIST(BG$29,$L146,$K146,FALSE)*$S146*((1+'Inputs &amp; Summary'!$D$7)^BG$29))),IF($M146=Lists!$H$3,IF($K146&lt;1,((($R146*(1-$E146)+$Q146*(1-$F146))/$K146)*((1+'Inputs &amp; Summary'!$D$7)^BG$29)),((INT(BG$29/$K146)-INT((BG$29-1)/$K146))*($R146*(1-$E146)+$Q146*(1-$F146))*((1+'Inputs &amp; Summary'!$D$7)^BG$29))),((_xlfn.WEIBULL.DIST(BG$29,$L146,$K146,FALSE)*($R146*(1-$E146)+$Q146*(1-$F146))*((1+'Inputs &amp; Summary'!$D$7)^BG$29))))))</f>
        <v>0</v>
      </c>
      <c r="BH146" s="114">
        <f>$D146*IF(BH$29&gt;'Inputs &amp; Summary'!$D$5,0,IF(BH$29&gt;VLOOKUP($G146,Lists!$J$17:$K$21,2),IF($M146=Lists!$H$3,IF($K146&lt;1,(($S146/$K146)*((1+'Inputs &amp; Summary'!$D$7)^BH$29)),((INT(BH$29/$K146)-INT((BH$29-1)/$K146))*$S146*((1+'Inputs &amp; Summary'!$D$7)^BH$29))),(_xlfn.WEIBULL.DIST(BH$29,$L146,$K146,FALSE)*$S146*((1+'Inputs &amp; Summary'!$D$7)^BH$29))),IF($M146=Lists!$H$3,IF($K146&lt;1,((($R146*(1-$E146)+$Q146*(1-$F146))/$K146)*((1+'Inputs &amp; Summary'!$D$7)^BH$29)),((INT(BH$29/$K146)-INT((BH$29-1)/$K146))*($R146*(1-$E146)+$Q146*(1-$F146))*((1+'Inputs &amp; Summary'!$D$7)^BH$29))),((_xlfn.WEIBULL.DIST(BH$29,$L146,$K146,FALSE)*($R146*(1-$E146)+$Q146*(1-$F146))*((1+'Inputs &amp; Summary'!$D$7)^BH$29))))))</f>
        <v>0</v>
      </c>
      <c r="BI146" s="114">
        <f>$D146*IF(BI$29&gt;'Inputs &amp; Summary'!$D$5,0,IF(BI$29&gt;VLOOKUP($G146,Lists!$J$17:$K$21,2),IF($M146=Lists!$H$3,IF($K146&lt;1,(($S146/$K146)*((1+'Inputs &amp; Summary'!$D$7)^BI$29)),((INT(BI$29/$K146)-INT((BI$29-1)/$K146))*$S146*((1+'Inputs &amp; Summary'!$D$7)^BI$29))),(_xlfn.WEIBULL.DIST(BI$29,$L146,$K146,FALSE)*$S146*((1+'Inputs &amp; Summary'!$D$7)^BI$29))),IF($M146=Lists!$H$3,IF($K146&lt;1,((($R146*(1-$E146)+$Q146*(1-$F146))/$K146)*((1+'Inputs &amp; Summary'!$D$7)^BI$29)),((INT(BI$29/$K146)-INT((BI$29-1)/$K146))*($R146*(1-$E146)+$Q146*(1-$F146))*((1+'Inputs &amp; Summary'!$D$7)^BI$29))),((_xlfn.WEIBULL.DIST(BI$29,$L146,$K146,FALSE)*($R146*(1-$E146)+$Q146*(1-$F146))*((1+'Inputs &amp; Summary'!$D$7)^BI$29))))))</f>
        <v>0</v>
      </c>
      <c r="BJ146" s="114">
        <f>$D146*IF(BJ$29&gt;'Inputs &amp; Summary'!$D$5,0,IF(BJ$29&gt;VLOOKUP($G146,Lists!$J$17:$K$21,2),IF($M146=Lists!$H$3,IF($K146&lt;1,(($S146/$K146)*((1+'Inputs &amp; Summary'!$D$7)^BJ$29)),((INT(BJ$29/$K146)-INT((BJ$29-1)/$K146))*$S146*((1+'Inputs &amp; Summary'!$D$7)^BJ$29))),(_xlfn.WEIBULL.DIST(BJ$29,$L146,$K146,FALSE)*$S146*((1+'Inputs &amp; Summary'!$D$7)^BJ$29))),IF($M146=Lists!$H$3,IF($K146&lt;1,((($R146*(1-$E146)+$Q146*(1-$F146))/$K146)*((1+'Inputs &amp; Summary'!$D$7)^BJ$29)),((INT(BJ$29/$K146)-INT((BJ$29-1)/$K146))*($R146*(1-$E146)+$Q146*(1-$F146))*((1+'Inputs &amp; Summary'!$D$7)^BJ$29))),((_xlfn.WEIBULL.DIST(BJ$29,$L146,$K146,FALSE)*($R146*(1-$E146)+$Q146*(1-$F146))*((1+'Inputs &amp; Summary'!$D$7)^BJ$29))))))</f>
        <v>0</v>
      </c>
      <c r="BK146" s="114">
        <f>$D146*IF(BK$29&gt;'Inputs &amp; Summary'!$D$5,0,IF(BK$29&gt;VLOOKUP($G146,Lists!$J$17:$K$21,2),IF($M146=Lists!$H$3,IF($K146&lt;1,(($S146/$K146)*((1+'Inputs &amp; Summary'!$D$7)^BK$29)),((INT(BK$29/$K146)-INT((BK$29-1)/$K146))*$S146*((1+'Inputs &amp; Summary'!$D$7)^BK$29))),(_xlfn.WEIBULL.DIST(BK$29,$L146,$K146,FALSE)*$S146*((1+'Inputs &amp; Summary'!$D$7)^BK$29))),IF($M146=Lists!$H$3,IF($K146&lt;1,((($R146*(1-$E146)+$Q146*(1-$F146))/$K146)*((1+'Inputs &amp; Summary'!$D$7)^BK$29)),((INT(BK$29/$K146)-INT((BK$29-1)/$K146))*($R146*(1-$E146)+$Q146*(1-$F146))*((1+'Inputs &amp; Summary'!$D$7)^BK$29))),((_xlfn.WEIBULL.DIST(BK$29,$L146,$K146,FALSE)*($R146*(1-$E146)+$Q146*(1-$F146))*((1+'Inputs &amp; Summary'!$D$7)^BK$29))))))</f>
        <v>0</v>
      </c>
      <c r="BL146" s="114">
        <f>$D146*IF(BL$29&gt;'Inputs &amp; Summary'!$D$5,0,IF(BL$29&gt;VLOOKUP($G146,Lists!$J$17:$K$21,2),IF($M146=Lists!$H$3,IF($K146&lt;1,(($S146/$K146)*((1+'Inputs &amp; Summary'!$D$7)^BL$29)),((INT(BL$29/$K146)-INT((BL$29-1)/$K146))*$S146*((1+'Inputs &amp; Summary'!$D$7)^BL$29))),(_xlfn.WEIBULL.DIST(BL$29,$L146,$K146,FALSE)*$S146*((1+'Inputs &amp; Summary'!$D$7)^BL$29))),IF($M146=Lists!$H$3,IF($K146&lt;1,((($R146*(1-$E146)+$Q146*(1-$F146))/$K146)*((1+'Inputs &amp; Summary'!$D$7)^BL$29)),((INT(BL$29/$K146)-INT((BL$29-1)/$K146))*($R146*(1-$E146)+$Q146*(1-$F146))*((1+'Inputs &amp; Summary'!$D$7)^BL$29))),((_xlfn.WEIBULL.DIST(BL$29,$L146,$K146,FALSE)*($R146*(1-$E146)+$Q146*(1-$F146))*((1+'Inputs &amp; Summary'!$D$7)^BL$29))))))</f>
        <v>0</v>
      </c>
    </row>
    <row r="147" spans="1:64" x14ac:dyDescent="0.3">
      <c r="A147" s="79" t="s">
        <v>194</v>
      </c>
      <c r="B147" s="33" t="s">
        <v>152</v>
      </c>
      <c r="C147" s="33" t="s">
        <v>39</v>
      </c>
      <c r="D147" s="115">
        <v>0</v>
      </c>
      <c r="E147" s="68"/>
      <c r="F147" s="68"/>
      <c r="G147" s="213" t="s">
        <v>433</v>
      </c>
      <c r="H147" s="34"/>
      <c r="I147" s="34" t="s">
        <v>96</v>
      </c>
      <c r="J147" s="33">
        <f>VLOOKUP(I147,'Labor Rates'!$A$1:$B$16,2)</f>
        <v>14.423076923076923</v>
      </c>
      <c r="K147" s="35">
        <v>25</v>
      </c>
      <c r="L147" s="35">
        <v>3</v>
      </c>
      <c r="M147" s="36" t="s">
        <v>249</v>
      </c>
      <c r="N147" s="84">
        <f>'Inputs &amp; Summary'!$D$44</f>
        <v>103.04449648711943</v>
      </c>
      <c r="O147" s="35">
        <v>0.5</v>
      </c>
      <c r="P147" s="5">
        <v>250</v>
      </c>
      <c r="Q147" s="73">
        <f t="shared" si="21"/>
        <v>743.10934966672664</v>
      </c>
      <c r="R147" s="73">
        <f t="shared" si="22"/>
        <v>25761.12412177986</v>
      </c>
      <c r="S147" s="74">
        <f t="shared" si="23"/>
        <v>0</v>
      </c>
      <c r="T147" s="88"/>
      <c r="U147" s="80"/>
      <c r="V147" s="87">
        <f t="shared" si="24"/>
        <v>0</v>
      </c>
      <c r="W147" s="87">
        <f>NPV('Inputs &amp; Summary'!$D$6,Y147:BL147)</f>
        <v>0</v>
      </c>
      <c r="X147" s="90">
        <f t="shared" si="25"/>
        <v>0</v>
      </c>
      <c r="Y147" s="114">
        <f>$D147*IF(Y$29&gt;'Inputs &amp; Summary'!$D$5,0,IF(Y$29&gt;VLOOKUP($G147,Lists!$J$17:$K$21,2),IF($M147=Lists!$H$3,IF($K147&lt;1,(($S147/$K147)*((1+'Inputs &amp; Summary'!$D$7)^Y$29)),((INT(Y$29/$K147)-INT((Y$29-1)/$K147))*$S147*((1+'Inputs &amp; Summary'!$D$7)^Y$29))),(_xlfn.WEIBULL.DIST(Y$29,$L147,$K147,FALSE)*$S147*((1+'Inputs &amp; Summary'!$D$7)^Y$29))),IF($M147=Lists!$H$3,IF($K147&lt;1,((($R147*(1-$E147)+$Q147*(1-$F147))/$K147)*((1+'Inputs &amp; Summary'!$D$7)^Y$29)),((INT(Y$29/$K147)-INT((Y$29-1)/$K147))*($R147*(1-$E147)+$Q147*(1-$F147))*((1+'Inputs &amp; Summary'!$D$7)^Y$29))),((_xlfn.WEIBULL.DIST(Y$29,$L147,$K147,FALSE)*($R147*(1-$E147)+$Q147*(1-$F147))*((1+'Inputs &amp; Summary'!$D$7)^Y$29))))))</f>
        <v>0</v>
      </c>
      <c r="Z147" s="114">
        <f>$D147*IF(Z$29&gt;'Inputs &amp; Summary'!$D$5,0,IF(Z$29&gt;VLOOKUP($G147,Lists!$J$17:$K$21,2),IF($M147=Lists!$H$3,IF($K147&lt;1,(($S147/$K147)*((1+'Inputs &amp; Summary'!$D$7)^Z$29)),((INT(Z$29/$K147)-INT((Z$29-1)/$K147))*$S147*((1+'Inputs &amp; Summary'!$D$7)^Z$29))),(_xlfn.WEIBULL.DIST(Z$29,$L147,$K147,FALSE)*$S147*((1+'Inputs &amp; Summary'!$D$7)^Z$29))),IF($M147=Lists!$H$3,IF($K147&lt;1,((($R147*(1-$E147)+$Q147*(1-$F147))/$K147)*((1+'Inputs &amp; Summary'!$D$7)^Z$29)),((INT(Z$29/$K147)-INT((Z$29-1)/$K147))*($R147*(1-$E147)+$Q147*(1-$F147))*((1+'Inputs &amp; Summary'!$D$7)^Z$29))),((_xlfn.WEIBULL.DIST(Z$29,$L147,$K147,FALSE)*($R147*(1-$E147)+$Q147*(1-$F147))*((1+'Inputs &amp; Summary'!$D$7)^Z$29))))))</f>
        <v>0</v>
      </c>
      <c r="AA147" s="114">
        <f>$D147*IF(AA$29&gt;'Inputs &amp; Summary'!$D$5,0,IF(AA$29&gt;VLOOKUP($G147,Lists!$J$17:$K$21,2),IF($M147=Lists!$H$3,IF($K147&lt;1,(($S147/$K147)*((1+'Inputs &amp; Summary'!$D$7)^AA$29)),((INT(AA$29/$K147)-INT((AA$29-1)/$K147))*$S147*((1+'Inputs &amp; Summary'!$D$7)^AA$29))),(_xlfn.WEIBULL.DIST(AA$29,$L147,$K147,FALSE)*$S147*((1+'Inputs &amp; Summary'!$D$7)^AA$29))),IF($M147=Lists!$H$3,IF($K147&lt;1,((($R147*(1-$E147)+$Q147*(1-$F147))/$K147)*((1+'Inputs &amp; Summary'!$D$7)^AA$29)),((INT(AA$29/$K147)-INT((AA$29-1)/$K147))*($R147*(1-$E147)+$Q147*(1-$F147))*((1+'Inputs &amp; Summary'!$D$7)^AA$29))),((_xlfn.WEIBULL.DIST(AA$29,$L147,$K147,FALSE)*($R147*(1-$E147)+$Q147*(1-$F147))*((1+'Inputs &amp; Summary'!$D$7)^AA$29))))))</f>
        <v>0</v>
      </c>
      <c r="AB147" s="114">
        <f>$D147*IF(AB$29&gt;'Inputs &amp; Summary'!$D$5,0,IF(AB$29&gt;VLOOKUP($G147,Lists!$J$17:$K$21,2),IF($M147=Lists!$H$3,IF($K147&lt;1,(($S147/$K147)*((1+'Inputs &amp; Summary'!$D$7)^AB$29)),((INT(AB$29/$K147)-INT((AB$29-1)/$K147))*$S147*((1+'Inputs &amp; Summary'!$D$7)^AB$29))),(_xlfn.WEIBULL.DIST(AB$29,$L147,$K147,FALSE)*$S147*((1+'Inputs &amp; Summary'!$D$7)^AB$29))),IF($M147=Lists!$H$3,IF($K147&lt;1,((($R147*(1-$E147)+$Q147*(1-$F147))/$K147)*((1+'Inputs &amp; Summary'!$D$7)^AB$29)),((INT(AB$29/$K147)-INT((AB$29-1)/$K147))*($R147*(1-$E147)+$Q147*(1-$F147))*((1+'Inputs &amp; Summary'!$D$7)^AB$29))),((_xlfn.WEIBULL.DIST(AB$29,$L147,$K147,FALSE)*($R147*(1-$E147)+$Q147*(1-$F147))*((1+'Inputs &amp; Summary'!$D$7)^AB$29))))))</f>
        <v>0</v>
      </c>
      <c r="AC147" s="114">
        <f>$D147*IF(AC$29&gt;'Inputs &amp; Summary'!$D$5,0,IF(AC$29&gt;VLOOKUP($G147,Lists!$J$17:$K$21,2),IF($M147=Lists!$H$3,IF($K147&lt;1,(($S147/$K147)*((1+'Inputs &amp; Summary'!$D$7)^AC$29)),((INT(AC$29/$K147)-INT((AC$29-1)/$K147))*$S147*((1+'Inputs &amp; Summary'!$D$7)^AC$29))),(_xlfn.WEIBULL.DIST(AC$29,$L147,$K147,FALSE)*$S147*((1+'Inputs &amp; Summary'!$D$7)^AC$29))),IF($M147=Lists!$H$3,IF($K147&lt;1,((($R147*(1-$E147)+$Q147*(1-$F147))/$K147)*((1+'Inputs &amp; Summary'!$D$7)^AC$29)),((INT(AC$29/$K147)-INT((AC$29-1)/$K147))*($R147*(1-$E147)+$Q147*(1-$F147))*((1+'Inputs &amp; Summary'!$D$7)^AC$29))),((_xlfn.WEIBULL.DIST(AC$29,$L147,$K147,FALSE)*($R147*(1-$E147)+$Q147*(1-$F147))*((1+'Inputs &amp; Summary'!$D$7)^AC$29))))))</f>
        <v>0</v>
      </c>
      <c r="AD147" s="114">
        <f>$D147*IF(AD$29&gt;'Inputs &amp; Summary'!$D$5,0,IF(AD$29&gt;VLOOKUP($G147,Lists!$J$17:$K$21,2),IF($M147=Lists!$H$3,IF($K147&lt;1,(($S147/$K147)*((1+'Inputs &amp; Summary'!$D$7)^AD$29)),((INT(AD$29/$K147)-INT((AD$29-1)/$K147))*$S147*((1+'Inputs &amp; Summary'!$D$7)^AD$29))),(_xlfn.WEIBULL.DIST(AD$29,$L147,$K147,FALSE)*$S147*((1+'Inputs &amp; Summary'!$D$7)^AD$29))),IF($M147=Lists!$H$3,IF($K147&lt;1,((($R147*(1-$E147)+$Q147*(1-$F147))/$K147)*((1+'Inputs &amp; Summary'!$D$7)^AD$29)),((INT(AD$29/$K147)-INT((AD$29-1)/$K147))*($R147*(1-$E147)+$Q147*(1-$F147))*((1+'Inputs &amp; Summary'!$D$7)^AD$29))),((_xlfn.WEIBULL.DIST(AD$29,$L147,$K147,FALSE)*($R147*(1-$E147)+$Q147*(1-$F147))*((1+'Inputs &amp; Summary'!$D$7)^AD$29))))))</f>
        <v>0</v>
      </c>
      <c r="AE147" s="114">
        <f>$D147*IF(AE$29&gt;'Inputs &amp; Summary'!$D$5,0,IF(AE$29&gt;VLOOKUP($G147,Lists!$J$17:$K$21,2),IF($M147=Lists!$H$3,IF($K147&lt;1,(($S147/$K147)*((1+'Inputs &amp; Summary'!$D$7)^AE$29)),((INT(AE$29/$K147)-INT((AE$29-1)/$K147))*$S147*((1+'Inputs &amp; Summary'!$D$7)^AE$29))),(_xlfn.WEIBULL.DIST(AE$29,$L147,$K147,FALSE)*$S147*((1+'Inputs &amp; Summary'!$D$7)^AE$29))),IF($M147=Lists!$H$3,IF($K147&lt;1,((($R147*(1-$E147)+$Q147*(1-$F147))/$K147)*((1+'Inputs &amp; Summary'!$D$7)^AE$29)),((INT(AE$29/$K147)-INT((AE$29-1)/$K147))*($R147*(1-$E147)+$Q147*(1-$F147))*((1+'Inputs &amp; Summary'!$D$7)^AE$29))),((_xlfn.WEIBULL.DIST(AE$29,$L147,$K147,FALSE)*($R147*(1-$E147)+$Q147*(1-$F147))*((1+'Inputs &amp; Summary'!$D$7)^AE$29))))))</f>
        <v>0</v>
      </c>
      <c r="AF147" s="114">
        <f>$D147*IF(AF$29&gt;'Inputs &amp; Summary'!$D$5,0,IF(AF$29&gt;VLOOKUP($G147,Lists!$J$17:$K$21,2),IF($M147=Lists!$H$3,IF($K147&lt;1,(($S147/$K147)*((1+'Inputs &amp; Summary'!$D$7)^AF$29)),((INT(AF$29/$K147)-INT((AF$29-1)/$K147))*$S147*((1+'Inputs &amp; Summary'!$D$7)^AF$29))),(_xlfn.WEIBULL.DIST(AF$29,$L147,$K147,FALSE)*$S147*((1+'Inputs &amp; Summary'!$D$7)^AF$29))),IF($M147=Lists!$H$3,IF($K147&lt;1,((($R147*(1-$E147)+$Q147*(1-$F147))/$K147)*((1+'Inputs &amp; Summary'!$D$7)^AF$29)),((INT(AF$29/$K147)-INT((AF$29-1)/$K147))*($R147*(1-$E147)+$Q147*(1-$F147))*((1+'Inputs &amp; Summary'!$D$7)^AF$29))),((_xlfn.WEIBULL.DIST(AF$29,$L147,$K147,FALSE)*($R147*(1-$E147)+$Q147*(1-$F147))*((1+'Inputs &amp; Summary'!$D$7)^AF$29))))))</f>
        <v>0</v>
      </c>
      <c r="AG147" s="114">
        <f>$D147*IF(AG$29&gt;'Inputs &amp; Summary'!$D$5,0,IF(AG$29&gt;VLOOKUP($G147,Lists!$J$17:$K$21,2),IF($M147=Lists!$H$3,IF($K147&lt;1,(($S147/$K147)*((1+'Inputs &amp; Summary'!$D$7)^AG$29)),((INT(AG$29/$K147)-INT((AG$29-1)/$K147))*$S147*((1+'Inputs &amp; Summary'!$D$7)^AG$29))),(_xlfn.WEIBULL.DIST(AG$29,$L147,$K147,FALSE)*$S147*((1+'Inputs &amp; Summary'!$D$7)^AG$29))),IF($M147=Lists!$H$3,IF($K147&lt;1,((($R147*(1-$E147)+$Q147*(1-$F147))/$K147)*((1+'Inputs &amp; Summary'!$D$7)^AG$29)),((INT(AG$29/$K147)-INT((AG$29-1)/$K147))*($R147*(1-$E147)+$Q147*(1-$F147))*((1+'Inputs &amp; Summary'!$D$7)^AG$29))),((_xlfn.WEIBULL.DIST(AG$29,$L147,$K147,FALSE)*($R147*(1-$E147)+$Q147*(1-$F147))*((1+'Inputs &amp; Summary'!$D$7)^AG$29))))))</f>
        <v>0</v>
      </c>
      <c r="AH147" s="114">
        <f>$D147*IF(AH$29&gt;'Inputs &amp; Summary'!$D$5,0,IF(AH$29&gt;VLOOKUP($G147,Lists!$J$17:$K$21,2),IF($M147=Lists!$H$3,IF($K147&lt;1,(($S147/$K147)*((1+'Inputs &amp; Summary'!$D$7)^AH$29)),((INT(AH$29/$K147)-INT((AH$29-1)/$K147))*$S147*((1+'Inputs &amp; Summary'!$D$7)^AH$29))),(_xlfn.WEIBULL.DIST(AH$29,$L147,$K147,FALSE)*$S147*((1+'Inputs &amp; Summary'!$D$7)^AH$29))),IF($M147=Lists!$H$3,IF($K147&lt;1,((($R147*(1-$E147)+$Q147*(1-$F147))/$K147)*((1+'Inputs &amp; Summary'!$D$7)^AH$29)),((INT(AH$29/$K147)-INT((AH$29-1)/$K147))*($R147*(1-$E147)+$Q147*(1-$F147))*((1+'Inputs &amp; Summary'!$D$7)^AH$29))),((_xlfn.WEIBULL.DIST(AH$29,$L147,$K147,FALSE)*($R147*(1-$E147)+$Q147*(1-$F147))*((1+'Inputs &amp; Summary'!$D$7)^AH$29))))))</f>
        <v>0</v>
      </c>
      <c r="AI147" s="114">
        <f>$D147*IF(AI$29&gt;'Inputs &amp; Summary'!$D$5,0,IF(AI$29&gt;VLOOKUP($G147,Lists!$J$17:$K$21,2),IF($M147=Lists!$H$3,IF($K147&lt;1,(($S147/$K147)*((1+'Inputs &amp; Summary'!$D$7)^AI$29)),((INT(AI$29/$K147)-INT((AI$29-1)/$K147))*$S147*((1+'Inputs &amp; Summary'!$D$7)^AI$29))),(_xlfn.WEIBULL.DIST(AI$29,$L147,$K147,FALSE)*$S147*((1+'Inputs &amp; Summary'!$D$7)^AI$29))),IF($M147=Lists!$H$3,IF($K147&lt;1,((($R147*(1-$E147)+$Q147*(1-$F147))/$K147)*((1+'Inputs &amp; Summary'!$D$7)^AI$29)),((INT(AI$29/$K147)-INT((AI$29-1)/$K147))*($R147*(1-$E147)+$Q147*(1-$F147))*((1+'Inputs &amp; Summary'!$D$7)^AI$29))),((_xlfn.WEIBULL.DIST(AI$29,$L147,$K147,FALSE)*($R147*(1-$E147)+$Q147*(1-$F147))*((1+'Inputs &amp; Summary'!$D$7)^AI$29))))))</f>
        <v>0</v>
      </c>
      <c r="AJ147" s="114">
        <f>$D147*IF(AJ$29&gt;'Inputs &amp; Summary'!$D$5,0,IF(AJ$29&gt;VLOOKUP($G147,Lists!$J$17:$K$21,2),IF($M147=Lists!$H$3,IF($K147&lt;1,(($S147/$K147)*((1+'Inputs &amp; Summary'!$D$7)^AJ$29)),((INT(AJ$29/$K147)-INT((AJ$29-1)/$K147))*$S147*((1+'Inputs &amp; Summary'!$D$7)^AJ$29))),(_xlfn.WEIBULL.DIST(AJ$29,$L147,$K147,FALSE)*$S147*((1+'Inputs &amp; Summary'!$D$7)^AJ$29))),IF($M147=Lists!$H$3,IF($K147&lt;1,((($R147*(1-$E147)+$Q147*(1-$F147))/$K147)*((1+'Inputs &amp; Summary'!$D$7)^AJ$29)),((INT(AJ$29/$K147)-INT((AJ$29-1)/$K147))*($R147*(1-$E147)+$Q147*(1-$F147))*((1+'Inputs &amp; Summary'!$D$7)^AJ$29))),((_xlfn.WEIBULL.DIST(AJ$29,$L147,$K147,FALSE)*($R147*(1-$E147)+$Q147*(1-$F147))*((1+'Inputs &amp; Summary'!$D$7)^AJ$29))))))</f>
        <v>0</v>
      </c>
      <c r="AK147" s="114">
        <f>$D147*IF(AK$29&gt;'Inputs &amp; Summary'!$D$5,0,IF(AK$29&gt;VLOOKUP($G147,Lists!$J$17:$K$21,2),IF($M147=Lists!$H$3,IF($K147&lt;1,(($S147/$K147)*((1+'Inputs &amp; Summary'!$D$7)^AK$29)),((INT(AK$29/$K147)-INT((AK$29-1)/$K147))*$S147*((1+'Inputs &amp; Summary'!$D$7)^AK$29))),(_xlfn.WEIBULL.DIST(AK$29,$L147,$K147,FALSE)*$S147*((1+'Inputs &amp; Summary'!$D$7)^AK$29))),IF($M147=Lists!$H$3,IF($K147&lt;1,((($R147*(1-$E147)+$Q147*(1-$F147))/$K147)*((1+'Inputs &amp; Summary'!$D$7)^AK$29)),((INT(AK$29/$K147)-INT((AK$29-1)/$K147))*($R147*(1-$E147)+$Q147*(1-$F147))*((1+'Inputs &amp; Summary'!$D$7)^AK$29))),((_xlfn.WEIBULL.DIST(AK$29,$L147,$K147,FALSE)*($R147*(1-$E147)+$Q147*(1-$F147))*((1+'Inputs &amp; Summary'!$D$7)^AK$29))))))</f>
        <v>0</v>
      </c>
      <c r="AL147" s="114">
        <f>$D147*IF(AL$29&gt;'Inputs &amp; Summary'!$D$5,0,IF(AL$29&gt;VLOOKUP($G147,Lists!$J$17:$K$21,2),IF($M147=Lists!$H$3,IF($K147&lt;1,(($S147/$K147)*((1+'Inputs &amp; Summary'!$D$7)^AL$29)),((INT(AL$29/$K147)-INT((AL$29-1)/$K147))*$S147*((1+'Inputs &amp; Summary'!$D$7)^AL$29))),(_xlfn.WEIBULL.DIST(AL$29,$L147,$K147,FALSE)*$S147*((1+'Inputs &amp; Summary'!$D$7)^AL$29))),IF($M147=Lists!$H$3,IF($K147&lt;1,((($R147*(1-$E147)+$Q147*(1-$F147))/$K147)*((1+'Inputs &amp; Summary'!$D$7)^AL$29)),((INT(AL$29/$K147)-INT((AL$29-1)/$K147))*($R147*(1-$E147)+$Q147*(1-$F147))*((1+'Inputs &amp; Summary'!$D$7)^AL$29))),((_xlfn.WEIBULL.DIST(AL$29,$L147,$K147,FALSE)*($R147*(1-$E147)+$Q147*(1-$F147))*((1+'Inputs &amp; Summary'!$D$7)^AL$29))))))</f>
        <v>0</v>
      </c>
      <c r="AM147" s="114">
        <f>$D147*IF(AM$29&gt;'Inputs &amp; Summary'!$D$5,0,IF(AM$29&gt;VLOOKUP($G147,Lists!$J$17:$K$21,2),IF($M147=Lists!$H$3,IF($K147&lt;1,(($S147/$K147)*((1+'Inputs &amp; Summary'!$D$7)^AM$29)),((INT(AM$29/$K147)-INT((AM$29-1)/$K147))*$S147*((1+'Inputs &amp; Summary'!$D$7)^AM$29))),(_xlfn.WEIBULL.DIST(AM$29,$L147,$K147,FALSE)*$S147*((1+'Inputs &amp; Summary'!$D$7)^AM$29))),IF($M147=Lists!$H$3,IF($K147&lt;1,((($R147*(1-$E147)+$Q147*(1-$F147))/$K147)*((1+'Inputs &amp; Summary'!$D$7)^AM$29)),((INT(AM$29/$K147)-INT((AM$29-1)/$K147))*($R147*(1-$E147)+$Q147*(1-$F147))*((1+'Inputs &amp; Summary'!$D$7)^AM$29))),((_xlfn.WEIBULL.DIST(AM$29,$L147,$K147,FALSE)*($R147*(1-$E147)+$Q147*(1-$F147))*((1+'Inputs &amp; Summary'!$D$7)^AM$29))))))</f>
        <v>0</v>
      </c>
      <c r="AN147" s="114">
        <f>$D147*IF(AN$29&gt;'Inputs &amp; Summary'!$D$5,0,IF(AN$29&gt;VLOOKUP($G147,Lists!$J$17:$K$21,2),IF($M147=Lists!$H$3,IF($K147&lt;1,(($S147/$K147)*((1+'Inputs &amp; Summary'!$D$7)^AN$29)),((INT(AN$29/$K147)-INT((AN$29-1)/$K147))*$S147*((1+'Inputs &amp; Summary'!$D$7)^AN$29))),(_xlfn.WEIBULL.DIST(AN$29,$L147,$K147,FALSE)*$S147*((1+'Inputs &amp; Summary'!$D$7)^AN$29))),IF($M147=Lists!$H$3,IF($K147&lt;1,((($R147*(1-$E147)+$Q147*(1-$F147))/$K147)*((1+'Inputs &amp; Summary'!$D$7)^AN$29)),((INT(AN$29/$K147)-INT((AN$29-1)/$K147))*($R147*(1-$E147)+$Q147*(1-$F147))*((1+'Inputs &amp; Summary'!$D$7)^AN$29))),((_xlfn.WEIBULL.DIST(AN$29,$L147,$K147,FALSE)*($R147*(1-$E147)+$Q147*(1-$F147))*((1+'Inputs &amp; Summary'!$D$7)^AN$29))))))</f>
        <v>0</v>
      </c>
      <c r="AO147" s="114">
        <f>$D147*IF(AO$29&gt;'Inputs &amp; Summary'!$D$5,0,IF(AO$29&gt;VLOOKUP($G147,Lists!$J$17:$K$21,2),IF($M147=Lists!$H$3,IF($K147&lt;1,(($S147/$K147)*((1+'Inputs &amp; Summary'!$D$7)^AO$29)),((INT(AO$29/$K147)-INT((AO$29-1)/$K147))*$S147*((1+'Inputs &amp; Summary'!$D$7)^AO$29))),(_xlfn.WEIBULL.DIST(AO$29,$L147,$K147,FALSE)*$S147*((1+'Inputs &amp; Summary'!$D$7)^AO$29))),IF($M147=Lists!$H$3,IF($K147&lt;1,((($R147*(1-$E147)+$Q147*(1-$F147))/$K147)*((1+'Inputs &amp; Summary'!$D$7)^AO$29)),((INT(AO$29/$K147)-INT((AO$29-1)/$K147))*($R147*(1-$E147)+$Q147*(1-$F147))*((1+'Inputs &amp; Summary'!$D$7)^AO$29))),((_xlfn.WEIBULL.DIST(AO$29,$L147,$K147,FALSE)*($R147*(1-$E147)+$Q147*(1-$F147))*((1+'Inputs &amp; Summary'!$D$7)^AO$29))))))</f>
        <v>0</v>
      </c>
      <c r="AP147" s="114">
        <f>$D147*IF(AP$29&gt;'Inputs &amp; Summary'!$D$5,0,IF(AP$29&gt;VLOOKUP($G147,Lists!$J$17:$K$21,2),IF($M147=Lists!$H$3,IF($K147&lt;1,(($S147/$K147)*((1+'Inputs &amp; Summary'!$D$7)^AP$29)),((INT(AP$29/$K147)-INT((AP$29-1)/$K147))*$S147*((1+'Inputs &amp; Summary'!$D$7)^AP$29))),(_xlfn.WEIBULL.DIST(AP$29,$L147,$K147,FALSE)*$S147*((1+'Inputs &amp; Summary'!$D$7)^AP$29))),IF($M147=Lists!$H$3,IF($K147&lt;1,((($R147*(1-$E147)+$Q147*(1-$F147))/$K147)*((1+'Inputs &amp; Summary'!$D$7)^AP$29)),((INT(AP$29/$K147)-INT((AP$29-1)/$K147))*($R147*(1-$E147)+$Q147*(1-$F147))*((1+'Inputs &amp; Summary'!$D$7)^AP$29))),((_xlfn.WEIBULL.DIST(AP$29,$L147,$K147,FALSE)*($R147*(1-$E147)+$Q147*(1-$F147))*((1+'Inputs &amp; Summary'!$D$7)^AP$29))))))</f>
        <v>0</v>
      </c>
      <c r="AQ147" s="114">
        <f>$D147*IF(AQ$29&gt;'Inputs &amp; Summary'!$D$5,0,IF(AQ$29&gt;VLOOKUP($G147,Lists!$J$17:$K$21,2),IF($M147=Lists!$H$3,IF($K147&lt;1,(($S147/$K147)*((1+'Inputs &amp; Summary'!$D$7)^AQ$29)),((INT(AQ$29/$K147)-INT((AQ$29-1)/$K147))*$S147*((1+'Inputs &amp; Summary'!$D$7)^AQ$29))),(_xlfn.WEIBULL.DIST(AQ$29,$L147,$K147,FALSE)*$S147*((1+'Inputs &amp; Summary'!$D$7)^AQ$29))),IF($M147=Lists!$H$3,IF($K147&lt;1,((($R147*(1-$E147)+$Q147*(1-$F147))/$K147)*((1+'Inputs &amp; Summary'!$D$7)^AQ$29)),((INT(AQ$29/$K147)-INT((AQ$29-1)/$K147))*($R147*(1-$E147)+$Q147*(1-$F147))*((1+'Inputs &amp; Summary'!$D$7)^AQ$29))),((_xlfn.WEIBULL.DIST(AQ$29,$L147,$K147,FALSE)*($R147*(1-$E147)+$Q147*(1-$F147))*((1+'Inputs &amp; Summary'!$D$7)^AQ$29))))))</f>
        <v>0</v>
      </c>
      <c r="AR147" s="114">
        <f>$D147*IF(AR$29&gt;'Inputs &amp; Summary'!$D$5,0,IF(AR$29&gt;VLOOKUP($G147,Lists!$J$17:$K$21,2),IF($M147=Lists!$H$3,IF($K147&lt;1,(($S147/$K147)*((1+'Inputs &amp; Summary'!$D$7)^AR$29)),((INT(AR$29/$K147)-INT((AR$29-1)/$K147))*$S147*((1+'Inputs &amp; Summary'!$D$7)^AR$29))),(_xlfn.WEIBULL.DIST(AR$29,$L147,$K147,FALSE)*$S147*((1+'Inputs &amp; Summary'!$D$7)^AR$29))),IF($M147=Lists!$H$3,IF($K147&lt;1,((($R147*(1-$E147)+$Q147*(1-$F147))/$K147)*((1+'Inputs &amp; Summary'!$D$7)^AR$29)),((INT(AR$29/$K147)-INT((AR$29-1)/$K147))*($R147*(1-$E147)+$Q147*(1-$F147))*((1+'Inputs &amp; Summary'!$D$7)^AR$29))),((_xlfn.WEIBULL.DIST(AR$29,$L147,$K147,FALSE)*($R147*(1-$E147)+$Q147*(1-$F147))*((1+'Inputs &amp; Summary'!$D$7)^AR$29))))))</f>
        <v>0</v>
      </c>
      <c r="AS147" s="114">
        <f>$D147*IF(AS$29&gt;'Inputs &amp; Summary'!$D$5,0,IF(AS$29&gt;VLOOKUP($G147,Lists!$J$17:$K$21,2),IF($M147=Lists!$H$3,IF($K147&lt;1,(($S147/$K147)*((1+'Inputs &amp; Summary'!$D$7)^AS$29)),((INT(AS$29/$K147)-INT((AS$29-1)/$K147))*$S147*((1+'Inputs &amp; Summary'!$D$7)^AS$29))),(_xlfn.WEIBULL.DIST(AS$29,$L147,$K147,FALSE)*$S147*((1+'Inputs &amp; Summary'!$D$7)^AS$29))),IF($M147=Lists!$H$3,IF($K147&lt;1,((($R147*(1-$E147)+$Q147*(1-$F147))/$K147)*((1+'Inputs &amp; Summary'!$D$7)^AS$29)),((INT(AS$29/$K147)-INT((AS$29-1)/$K147))*($R147*(1-$E147)+$Q147*(1-$F147))*((1+'Inputs &amp; Summary'!$D$7)^AS$29))),((_xlfn.WEIBULL.DIST(AS$29,$L147,$K147,FALSE)*($R147*(1-$E147)+$Q147*(1-$F147))*((1+'Inputs &amp; Summary'!$D$7)^AS$29))))))</f>
        <v>0</v>
      </c>
      <c r="AT147" s="114">
        <f>$D147*IF(AT$29&gt;'Inputs &amp; Summary'!$D$5,0,IF(AT$29&gt;VLOOKUP($G147,Lists!$J$17:$K$21,2),IF($M147=Lists!$H$3,IF($K147&lt;1,(($S147/$K147)*((1+'Inputs &amp; Summary'!$D$7)^AT$29)),((INT(AT$29/$K147)-INT((AT$29-1)/$K147))*$S147*((1+'Inputs &amp; Summary'!$D$7)^AT$29))),(_xlfn.WEIBULL.DIST(AT$29,$L147,$K147,FALSE)*$S147*((1+'Inputs &amp; Summary'!$D$7)^AT$29))),IF($M147=Lists!$H$3,IF($K147&lt;1,((($R147*(1-$E147)+$Q147*(1-$F147))/$K147)*((1+'Inputs &amp; Summary'!$D$7)^AT$29)),((INT(AT$29/$K147)-INT((AT$29-1)/$K147))*($R147*(1-$E147)+$Q147*(1-$F147))*((1+'Inputs &amp; Summary'!$D$7)^AT$29))),((_xlfn.WEIBULL.DIST(AT$29,$L147,$K147,FALSE)*($R147*(1-$E147)+$Q147*(1-$F147))*((1+'Inputs &amp; Summary'!$D$7)^AT$29))))))</f>
        <v>0</v>
      </c>
      <c r="AU147" s="114">
        <f>$D147*IF(AU$29&gt;'Inputs &amp; Summary'!$D$5,0,IF(AU$29&gt;VLOOKUP($G147,Lists!$J$17:$K$21,2),IF($M147=Lists!$H$3,IF($K147&lt;1,(($S147/$K147)*((1+'Inputs &amp; Summary'!$D$7)^AU$29)),((INT(AU$29/$K147)-INT((AU$29-1)/$K147))*$S147*((1+'Inputs &amp; Summary'!$D$7)^AU$29))),(_xlfn.WEIBULL.DIST(AU$29,$L147,$K147,FALSE)*$S147*((1+'Inputs &amp; Summary'!$D$7)^AU$29))),IF($M147=Lists!$H$3,IF($K147&lt;1,((($R147*(1-$E147)+$Q147*(1-$F147))/$K147)*((1+'Inputs &amp; Summary'!$D$7)^AU$29)),((INT(AU$29/$K147)-INT((AU$29-1)/$K147))*($R147*(1-$E147)+$Q147*(1-$F147))*((1+'Inputs &amp; Summary'!$D$7)^AU$29))),((_xlfn.WEIBULL.DIST(AU$29,$L147,$K147,FALSE)*($R147*(1-$E147)+$Q147*(1-$F147))*((1+'Inputs &amp; Summary'!$D$7)^AU$29))))))</f>
        <v>0</v>
      </c>
      <c r="AV147" s="114">
        <f>$D147*IF(AV$29&gt;'Inputs &amp; Summary'!$D$5,0,IF(AV$29&gt;VLOOKUP($G147,Lists!$J$17:$K$21,2),IF($M147=Lists!$H$3,IF($K147&lt;1,(($S147/$K147)*((1+'Inputs &amp; Summary'!$D$7)^AV$29)),((INT(AV$29/$K147)-INT((AV$29-1)/$K147))*$S147*((1+'Inputs &amp; Summary'!$D$7)^AV$29))),(_xlfn.WEIBULL.DIST(AV$29,$L147,$K147,FALSE)*$S147*((1+'Inputs &amp; Summary'!$D$7)^AV$29))),IF($M147=Lists!$H$3,IF($K147&lt;1,((($R147*(1-$E147)+$Q147*(1-$F147))/$K147)*((1+'Inputs &amp; Summary'!$D$7)^AV$29)),((INT(AV$29/$K147)-INT((AV$29-1)/$K147))*($R147*(1-$E147)+$Q147*(1-$F147))*((1+'Inputs &amp; Summary'!$D$7)^AV$29))),((_xlfn.WEIBULL.DIST(AV$29,$L147,$K147,FALSE)*($R147*(1-$E147)+$Q147*(1-$F147))*((1+'Inputs &amp; Summary'!$D$7)^AV$29))))))</f>
        <v>0</v>
      </c>
      <c r="AW147" s="114">
        <f>$D147*IF(AW$29&gt;'Inputs &amp; Summary'!$D$5,0,IF(AW$29&gt;VLOOKUP($G147,Lists!$J$17:$K$21,2),IF($M147=Lists!$H$3,IF($K147&lt;1,(($S147/$K147)*((1+'Inputs &amp; Summary'!$D$7)^AW$29)),((INT(AW$29/$K147)-INT((AW$29-1)/$K147))*$S147*((1+'Inputs &amp; Summary'!$D$7)^AW$29))),(_xlfn.WEIBULL.DIST(AW$29,$L147,$K147,FALSE)*$S147*((1+'Inputs &amp; Summary'!$D$7)^AW$29))),IF($M147=Lists!$H$3,IF($K147&lt;1,((($R147*(1-$E147)+$Q147*(1-$F147))/$K147)*((1+'Inputs &amp; Summary'!$D$7)^AW$29)),((INT(AW$29/$K147)-INT((AW$29-1)/$K147))*($R147*(1-$E147)+$Q147*(1-$F147))*((1+'Inputs &amp; Summary'!$D$7)^AW$29))),((_xlfn.WEIBULL.DIST(AW$29,$L147,$K147,FALSE)*($R147*(1-$E147)+$Q147*(1-$F147))*((1+'Inputs &amp; Summary'!$D$7)^AW$29))))))</f>
        <v>0</v>
      </c>
      <c r="AX147" s="114">
        <f>$D147*IF(AX$29&gt;'Inputs &amp; Summary'!$D$5,0,IF(AX$29&gt;VLOOKUP($G147,Lists!$J$17:$K$21,2),IF($M147=Lists!$H$3,IF($K147&lt;1,(($S147/$K147)*((1+'Inputs &amp; Summary'!$D$7)^AX$29)),((INT(AX$29/$K147)-INT((AX$29-1)/$K147))*$S147*((1+'Inputs &amp; Summary'!$D$7)^AX$29))),(_xlfn.WEIBULL.DIST(AX$29,$L147,$K147,FALSE)*$S147*((1+'Inputs &amp; Summary'!$D$7)^AX$29))),IF($M147=Lists!$H$3,IF($K147&lt;1,((($R147*(1-$E147)+$Q147*(1-$F147))/$K147)*((1+'Inputs &amp; Summary'!$D$7)^AX$29)),((INT(AX$29/$K147)-INT((AX$29-1)/$K147))*($R147*(1-$E147)+$Q147*(1-$F147))*((1+'Inputs &amp; Summary'!$D$7)^AX$29))),((_xlfn.WEIBULL.DIST(AX$29,$L147,$K147,FALSE)*($R147*(1-$E147)+$Q147*(1-$F147))*((1+'Inputs &amp; Summary'!$D$7)^AX$29))))))</f>
        <v>0</v>
      </c>
      <c r="AY147" s="114">
        <f>$D147*IF(AY$29&gt;'Inputs &amp; Summary'!$D$5,0,IF(AY$29&gt;VLOOKUP($G147,Lists!$J$17:$K$21,2),IF($M147=Lists!$H$3,IF($K147&lt;1,(($S147/$K147)*((1+'Inputs &amp; Summary'!$D$7)^AY$29)),((INT(AY$29/$K147)-INT((AY$29-1)/$K147))*$S147*((1+'Inputs &amp; Summary'!$D$7)^AY$29))),(_xlfn.WEIBULL.DIST(AY$29,$L147,$K147,FALSE)*$S147*((1+'Inputs &amp; Summary'!$D$7)^AY$29))),IF($M147=Lists!$H$3,IF($K147&lt;1,((($R147*(1-$E147)+$Q147*(1-$F147))/$K147)*((1+'Inputs &amp; Summary'!$D$7)^AY$29)),((INT(AY$29/$K147)-INT((AY$29-1)/$K147))*($R147*(1-$E147)+$Q147*(1-$F147))*((1+'Inputs &amp; Summary'!$D$7)^AY$29))),((_xlfn.WEIBULL.DIST(AY$29,$L147,$K147,FALSE)*($R147*(1-$E147)+$Q147*(1-$F147))*((1+'Inputs &amp; Summary'!$D$7)^AY$29))))))</f>
        <v>0</v>
      </c>
      <c r="AZ147" s="114">
        <f>$D147*IF(AZ$29&gt;'Inputs &amp; Summary'!$D$5,0,IF(AZ$29&gt;VLOOKUP($G147,Lists!$J$17:$K$21,2),IF($M147=Lists!$H$3,IF($K147&lt;1,(($S147/$K147)*((1+'Inputs &amp; Summary'!$D$7)^AZ$29)),((INT(AZ$29/$K147)-INT((AZ$29-1)/$K147))*$S147*((1+'Inputs &amp; Summary'!$D$7)^AZ$29))),(_xlfn.WEIBULL.DIST(AZ$29,$L147,$K147,FALSE)*$S147*((1+'Inputs &amp; Summary'!$D$7)^AZ$29))),IF($M147=Lists!$H$3,IF($K147&lt;1,((($R147*(1-$E147)+$Q147*(1-$F147))/$K147)*((1+'Inputs &amp; Summary'!$D$7)^AZ$29)),((INT(AZ$29/$K147)-INT((AZ$29-1)/$K147))*($R147*(1-$E147)+$Q147*(1-$F147))*((1+'Inputs &amp; Summary'!$D$7)^AZ$29))),((_xlfn.WEIBULL.DIST(AZ$29,$L147,$K147,FALSE)*($R147*(1-$E147)+$Q147*(1-$F147))*((1+'Inputs &amp; Summary'!$D$7)^AZ$29))))))</f>
        <v>0</v>
      </c>
      <c r="BA147" s="114">
        <f>$D147*IF(BA$29&gt;'Inputs &amp; Summary'!$D$5,0,IF(BA$29&gt;VLOOKUP($G147,Lists!$J$17:$K$21,2),IF($M147=Lists!$H$3,IF($K147&lt;1,(($S147/$K147)*((1+'Inputs &amp; Summary'!$D$7)^BA$29)),((INT(BA$29/$K147)-INT((BA$29-1)/$K147))*$S147*((1+'Inputs &amp; Summary'!$D$7)^BA$29))),(_xlfn.WEIBULL.DIST(BA$29,$L147,$K147,FALSE)*$S147*((1+'Inputs &amp; Summary'!$D$7)^BA$29))),IF($M147=Lists!$H$3,IF($K147&lt;1,((($R147*(1-$E147)+$Q147*(1-$F147))/$K147)*((1+'Inputs &amp; Summary'!$D$7)^BA$29)),((INT(BA$29/$K147)-INT((BA$29-1)/$K147))*($R147*(1-$E147)+$Q147*(1-$F147))*((1+'Inputs &amp; Summary'!$D$7)^BA$29))),((_xlfn.WEIBULL.DIST(BA$29,$L147,$K147,FALSE)*($R147*(1-$E147)+$Q147*(1-$F147))*((1+'Inputs &amp; Summary'!$D$7)^BA$29))))))</f>
        <v>0</v>
      </c>
      <c r="BB147" s="114">
        <f>$D147*IF(BB$29&gt;'Inputs &amp; Summary'!$D$5,0,IF(BB$29&gt;VLOOKUP($G147,Lists!$J$17:$K$21,2),IF($M147=Lists!$H$3,IF($K147&lt;1,(($S147/$K147)*((1+'Inputs &amp; Summary'!$D$7)^BB$29)),((INT(BB$29/$K147)-INT((BB$29-1)/$K147))*$S147*((1+'Inputs &amp; Summary'!$D$7)^BB$29))),(_xlfn.WEIBULL.DIST(BB$29,$L147,$K147,FALSE)*$S147*((1+'Inputs &amp; Summary'!$D$7)^BB$29))),IF($M147=Lists!$H$3,IF($K147&lt;1,((($R147*(1-$E147)+$Q147*(1-$F147))/$K147)*((1+'Inputs &amp; Summary'!$D$7)^BB$29)),((INT(BB$29/$K147)-INT((BB$29-1)/$K147))*($R147*(1-$E147)+$Q147*(1-$F147))*((1+'Inputs &amp; Summary'!$D$7)^BB$29))),((_xlfn.WEIBULL.DIST(BB$29,$L147,$K147,FALSE)*($R147*(1-$E147)+$Q147*(1-$F147))*((1+'Inputs &amp; Summary'!$D$7)^BB$29))))))</f>
        <v>0</v>
      </c>
      <c r="BC147" s="114">
        <f>$D147*IF(BC$29&gt;'Inputs &amp; Summary'!$D$5,0,IF(BC$29&gt;VLOOKUP($G147,Lists!$J$17:$K$21,2),IF($M147=Lists!$H$3,IF($K147&lt;1,(($S147/$K147)*((1+'Inputs &amp; Summary'!$D$7)^BC$29)),((INT(BC$29/$K147)-INT((BC$29-1)/$K147))*$S147*((1+'Inputs &amp; Summary'!$D$7)^BC$29))),(_xlfn.WEIBULL.DIST(BC$29,$L147,$K147,FALSE)*$S147*((1+'Inputs &amp; Summary'!$D$7)^BC$29))),IF($M147=Lists!$H$3,IF($K147&lt;1,((($R147*(1-$E147)+$Q147*(1-$F147))/$K147)*((1+'Inputs &amp; Summary'!$D$7)^BC$29)),((INT(BC$29/$K147)-INT((BC$29-1)/$K147))*($R147*(1-$E147)+$Q147*(1-$F147))*((1+'Inputs &amp; Summary'!$D$7)^BC$29))),((_xlfn.WEIBULL.DIST(BC$29,$L147,$K147,FALSE)*($R147*(1-$E147)+$Q147*(1-$F147))*((1+'Inputs &amp; Summary'!$D$7)^BC$29))))))</f>
        <v>0</v>
      </c>
      <c r="BD147" s="114">
        <f>$D147*IF(BD$29&gt;'Inputs &amp; Summary'!$D$5,0,IF(BD$29&gt;VLOOKUP($G147,Lists!$J$17:$K$21,2),IF($M147=Lists!$H$3,IF($K147&lt;1,(($S147/$K147)*((1+'Inputs &amp; Summary'!$D$7)^BD$29)),((INT(BD$29/$K147)-INT((BD$29-1)/$K147))*$S147*((1+'Inputs &amp; Summary'!$D$7)^BD$29))),(_xlfn.WEIBULL.DIST(BD$29,$L147,$K147,FALSE)*$S147*((1+'Inputs &amp; Summary'!$D$7)^BD$29))),IF($M147=Lists!$H$3,IF($K147&lt;1,((($R147*(1-$E147)+$Q147*(1-$F147))/$K147)*((1+'Inputs &amp; Summary'!$D$7)^BD$29)),((INT(BD$29/$K147)-INT((BD$29-1)/$K147))*($R147*(1-$E147)+$Q147*(1-$F147))*((1+'Inputs &amp; Summary'!$D$7)^BD$29))),((_xlfn.WEIBULL.DIST(BD$29,$L147,$K147,FALSE)*($R147*(1-$E147)+$Q147*(1-$F147))*((1+'Inputs &amp; Summary'!$D$7)^BD$29))))))</f>
        <v>0</v>
      </c>
      <c r="BE147" s="114">
        <f>$D147*IF(BE$29&gt;'Inputs &amp; Summary'!$D$5,0,IF(BE$29&gt;VLOOKUP($G147,Lists!$J$17:$K$21,2),IF($M147=Lists!$H$3,IF($K147&lt;1,(($S147/$K147)*((1+'Inputs &amp; Summary'!$D$7)^BE$29)),((INT(BE$29/$K147)-INT((BE$29-1)/$K147))*$S147*((1+'Inputs &amp; Summary'!$D$7)^BE$29))),(_xlfn.WEIBULL.DIST(BE$29,$L147,$K147,FALSE)*$S147*((1+'Inputs &amp; Summary'!$D$7)^BE$29))),IF($M147=Lists!$H$3,IF($K147&lt;1,((($R147*(1-$E147)+$Q147*(1-$F147))/$K147)*((1+'Inputs &amp; Summary'!$D$7)^BE$29)),((INT(BE$29/$K147)-INT((BE$29-1)/$K147))*($R147*(1-$E147)+$Q147*(1-$F147))*((1+'Inputs &amp; Summary'!$D$7)^BE$29))),((_xlfn.WEIBULL.DIST(BE$29,$L147,$K147,FALSE)*($R147*(1-$E147)+$Q147*(1-$F147))*((1+'Inputs &amp; Summary'!$D$7)^BE$29))))))</f>
        <v>0</v>
      </c>
      <c r="BF147" s="114">
        <f>$D147*IF(BF$29&gt;'Inputs &amp; Summary'!$D$5,0,IF(BF$29&gt;VLOOKUP($G147,Lists!$J$17:$K$21,2),IF($M147=Lists!$H$3,IF($K147&lt;1,(($S147/$K147)*((1+'Inputs &amp; Summary'!$D$7)^BF$29)),((INT(BF$29/$K147)-INT((BF$29-1)/$K147))*$S147*((1+'Inputs &amp; Summary'!$D$7)^BF$29))),(_xlfn.WEIBULL.DIST(BF$29,$L147,$K147,FALSE)*$S147*((1+'Inputs &amp; Summary'!$D$7)^BF$29))),IF($M147=Lists!$H$3,IF($K147&lt;1,((($R147*(1-$E147)+$Q147*(1-$F147))/$K147)*((1+'Inputs &amp; Summary'!$D$7)^BF$29)),((INT(BF$29/$K147)-INT((BF$29-1)/$K147))*($R147*(1-$E147)+$Q147*(1-$F147))*((1+'Inputs &amp; Summary'!$D$7)^BF$29))),((_xlfn.WEIBULL.DIST(BF$29,$L147,$K147,FALSE)*($R147*(1-$E147)+$Q147*(1-$F147))*((1+'Inputs &amp; Summary'!$D$7)^BF$29))))))</f>
        <v>0</v>
      </c>
      <c r="BG147" s="114">
        <f>$D147*IF(BG$29&gt;'Inputs &amp; Summary'!$D$5,0,IF(BG$29&gt;VLOOKUP($G147,Lists!$J$17:$K$21,2),IF($M147=Lists!$H$3,IF($K147&lt;1,(($S147/$K147)*((1+'Inputs &amp; Summary'!$D$7)^BG$29)),((INT(BG$29/$K147)-INT((BG$29-1)/$K147))*$S147*((1+'Inputs &amp; Summary'!$D$7)^BG$29))),(_xlfn.WEIBULL.DIST(BG$29,$L147,$K147,FALSE)*$S147*((1+'Inputs &amp; Summary'!$D$7)^BG$29))),IF($M147=Lists!$H$3,IF($K147&lt;1,((($R147*(1-$E147)+$Q147*(1-$F147))/$K147)*((1+'Inputs &amp; Summary'!$D$7)^BG$29)),((INT(BG$29/$K147)-INT((BG$29-1)/$K147))*($R147*(1-$E147)+$Q147*(1-$F147))*((1+'Inputs &amp; Summary'!$D$7)^BG$29))),((_xlfn.WEIBULL.DIST(BG$29,$L147,$K147,FALSE)*($R147*(1-$E147)+$Q147*(1-$F147))*((1+'Inputs &amp; Summary'!$D$7)^BG$29))))))</f>
        <v>0</v>
      </c>
      <c r="BH147" s="114">
        <f>$D147*IF(BH$29&gt;'Inputs &amp; Summary'!$D$5,0,IF(BH$29&gt;VLOOKUP($G147,Lists!$J$17:$K$21,2),IF($M147=Lists!$H$3,IF($K147&lt;1,(($S147/$K147)*((1+'Inputs &amp; Summary'!$D$7)^BH$29)),((INT(BH$29/$K147)-INT((BH$29-1)/$K147))*$S147*((1+'Inputs &amp; Summary'!$D$7)^BH$29))),(_xlfn.WEIBULL.DIST(BH$29,$L147,$K147,FALSE)*$S147*((1+'Inputs &amp; Summary'!$D$7)^BH$29))),IF($M147=Lists!$H$3,IF($K147&lt;1,((($R147*(1-$E147)+$Q147*(1-$F147))/$K147)*((1+'Inputs &amp; Summary'!$D$7)^BH$29)),((INT(BH$29/$K147)-INT((BH$29-1)/$K147))*($R147*(1-$E147)+$Q147*(1-$F147))*((1+'Inputs &amp; Summary'!$D$7)^BH$29))),((_xlfn.WEIBULL.DIST(BH$29,$L147,$K147,FALSE)*($R147*(1-$E147)+$Q147*(1-$F147))*((1+'Inputs &amp; Summary'!$D$7)^BH$29))))))</f>
        <v>0</v>
      </c>
      <c r="BI147" s="114">
        <f>$D147*IF(BI$29&gt;'Inputs &amp; Summary'!$D$5,0,IF(BI$29&gt;VLOOKUP($G147,Lists!$J$17:$K$21,2),IF($M147=Lists!$H$3,IF($K147&lt;1,(($S147/$K147)*((1+'Inputs &amp; Summary'!$D$7)^BI$29)),((INT(BI$29/$K147)-INT((BI$29-1)/$K147))*$S147*((1+'Inputs &amp; Summary'!$D$7)^BI$29))),(_xlfn.WEIBULL.DIST(BI$29,$L147,$K147,FALSE)*$S147*((1+'Inputs &amp; Summary'!$D$7)^BI$29))),IF($M147=Lists!$H$3,IF($K147&lt;1,((($R147*(1-$E147)+$Q147*(1-$F147))/$K147)*((1+'Inputs &amp; Summary'!$D$7)^BI$29)),((INT(BI$29/$K147)-INT((BI$29-1)/$K147))*($R147*(1-$E147)+$Q147*(1-$F147))*((1+'Inputs &amp; Summary'!$D$7)^BI$29))),((_xlfn.WEIBULL.DIST(BI$29,$L147,$K147,FALSE)*($R147*(1-$E147)+$Q147*(1-$F147))*((1+'Inputs &amp; Summary'!$D$7)^BI$29))))))</f>
        <v>0</v>
      </c>
      <c r="BJ147" s="114">
        <f>$D147*IF(BJ$29&gt;'Inputs &amp; Summary'!$D$5,0,IF(BJ$29&gt;VLOOKUP($G147,Lists!$J$17:$K$21,2),IF($M147=Lists!$H$3,IF($K147&lt;1,(($S147/$K147)*((1+'Inputs &amp; Summary'!$D$7)^BJ$29)),((INT(BJ$29/$K147)-INT((BJ$29-1)/$K147))*$S147*((1+'Inputs &amp; Summary'!$D$7)^BJ$29))),(_xlfn.WEIBULL.DIST(BJ$29,$L147,$K147,FALSE)*$S147*((1+'Inputs &amp; Summary'!$D$7)^BJ$29))),IF($M147=Lists!$H$3,IF($K147&lt;1,((($R147*(1-$E147)+$Q147*(1-$F147))/$K147)*((1+'Inputs &amp; Summary'!$D$7)^BJ$29)),((INT(BJ$29/$K147)-INT((BJ$29-1)/$K147))*($R147*(1-$E147)+$Q147*(1-$F147))*((1+'Inputs &amp; Summary'!$D$7)^BJ$29))),((_xlfn.WEIBULL.DIST(BJ$29,$L147,$K147,FALSE)*($R147*(1-$E147)+$Q147*(1-$F147))*((1+'Inputs &amp; Summary'!$D$7)^BJ$29))))))</f>
        <v>0</v>
      </c>
      <c r="BK147" s="114">
        <f>$D147*IF(BK$29&gt;'Inputs &amp; Summary'!$D$5,0,IF(BK$29&gt;VLOOKUP($G147,Lists!$J$17:$K$21,2),IF($M147=Lists!$H$3,IF($K147&lt;1,(($S147/$K147)*((1+'Inputs &amp; Summary'!$D$7)^BK$29)),((INT(BK$29/$K147)-INT((BK$29-1)/$K147))*$S147*((1+'Inputs &amp; Summary'!$D$7)^BK$29))),(_xlfn.WEIBULL.DIST(BK$29,$L147,$K147,FALSE)*$S147*((1+'Inputs &amp; Summary'!$D$7)^BK$29))),IF($M147=Lists!$H$3,IF($K147&lt;1,((($R147*(1-$E147)+$Q147*(1-$F147))/$K147)*((1+'Inputs &amp; Summary'!$D$7)^BK$29)),((INT(BK$29/$K147)-INT((BK$29-1)/$K147))*($R147*(1-$E147)+$Q147*(1-$F147))*((1+'Inputs &amp; Summary'!$D$7)^BK$29))),((_xlfn.WEIBULL.DIST(BK$29,$L147,$K147,FALSE)*($R147*(1-$E147)+$Q147*(1-$F147))*((1+'Inputs &amp; Summary'!$D$7)^BK$29))))))</f>
        <v>0</v>
      </c>
      <c r="BL147" s="114">
        <f>$D147*IF(BL$29&gt;'Inputs &amp; Summary'!$D$5,0,IF(BL$29&gt;VLOOKUP($G147,Lists!$J$17:$K$21,2),IF($M147=Lists!$H$3,IF($K147&lt;1,(($S147/$K147)*((1+'Inputs &amp; Summary'!$D$7)^BL$29)),((INT(BL$29/$K147)-INT((BL$29-1)/$K147))*$S147*((1+'Inputs &amp; Summary'!$D$7)^BL$29))),(_xlfn.WEIBULL.DIST(BL$29,$L147,$K147,FALSE)*$S147*((1+'Inputs &amp; Summary'!$D$7)^BL$29))),IF($M147=Lists!$H$3,IF($K147&lt;1,((($R147*(1-$E147)+$Q147*(1-$F147))/$K147)*((1+'Inputs &amp; Summary'!$D$7)^BL$29)),((INT(BL$29/$K147)-INT((BL$29-1)/$K147))*($R147*(1-$E147)+$Q147*(1-$F147))*((1+'Inputs &amp; Summary'!$D$7)^BL$29))),((_xlfn.WEIBULL.DIST(BL$29,$L147,$K147,FALSE)*($R147*(1-$E147)+$Q147*(1-$F147))*((1+'Inputs &amp; Summary'!$D$7)^BL$29))))))</f>
        <v>0</v>
      </c>
    </row>
    <row r="148" spans="1:64" x14ac:dyDescent="0.3">
      <c r="A148" s="79" t="s">
        <v>195</v>
      </c>
      <c r="B148" s="33" t="s">
        <v>152</v>
      </c>
      <c r="C148" s="33" t="s">
        <v>39</v>
      </c>
      <c r="D148" s="115">
        <v>0</v>
      </c>
      <c r="E148" s="68"/>
      <c r="F148" s="68"/>
      <c r="G148" s="213" t="s">
        <v>433</v>
      </c>
      <c r="H148" s="34"/>
      <c r="I148" s="34" t="s">
        <v>94</v>
      </c>
      <c r="J148" s="33">
        <f>VLOOKUP(I148,'Labor Rates'!$A$1:$B$16,2)</f>
        <v>21.23076923076923</v>
      </c>
      <c r="K148" s="35">
        <v>25</v>
      </c>
      <c r="L148" s="35">
        <v>3</v>
      </c>
      <c r="M148" s="36" t="s">
        <v>249</v>
      </c>
      <c r="N148" s="84">
        <f>'Inputs &amp; Summary'!$D$42*'Inputs &amp; Summary'!$D$45</f>
        <v>103.04449648711943</v>
      </c>
      <c r="O148" s="35">
        <v>0.5</v>
      </c>
      <c r="P148" s="5">
        <v>40</v>
      </c>
      <c r="Q148" s="73">
        <f t="shared" si="21"/>
        <v>1093.8569627094216</v>
      </c>
      <c r="R148" s="73">
        <f t="shared" si="22"/>
        <v>4121.7798594847773</v>
      </c>
      <c r="S148" s="74">
        <f t="shared" si="23"/>
        <v>0</v>
      </c>
      <c r="T148" s="88"/>
      <c r="U148" s="80"/>
      <c r="V148" s="87">
        <f t="shared" si="24"/>
        <v>0</v>
      </c>
      <c r="W148" s="87">
        <f>NPV('Inputs &amp; Summary'!$D$6,Y148:BL148)</f>
        <v>0</v>
      </c>
      <c r="X148" s="90">
        <f t="shared" si="25"/>
        <v>0</v>
      </c>
      <c r="Y148" s="114">
        <f>$D148*IF(Y$29&gt;'Inputs &amp; Summary'!$D$5,0,IF(Y$29&gt;VLOOKUP($G148,Lists!$J$17:$K$21,2),IF($M148=Lists!$H$3,IF($K148&lt;1,(($S148/$K148)*((1+'Inputs &amp; Summary'!$D$7)^Y$29)),((INT(Y$29/$K148)-INT((Y$29-1)/$K148))*$S148*((1+'Inputs &amp; Summary'!$D$7)^Y$29))),(_xlfn.WEIBULL.DIST(Y$29,$L148,$K148,FALSE)*$S148*((1+'Inputs &amp; Summary'!$D$7)^Y$29))),IF($M148=Lists!$H$3,IF($K148&lt;1,((($R148*(1-$E148)+$Q148*(1-$F148))/$K148)*((1+'Inputs &amp; Summary'!$D$7)^Y$29)),((INT(Y$29/$K148)-INT((Y$29-1)/$K148))*($R148*(1-$E148)+$Q148*(1-$F148))*((1+'Inputs &amp; Summary'!$D$7)^Y$29))),((_xlfn.WEIBULL.DIST(Y$29,$L148,$K148,FALSE)*($R148*(1-$E148)+$Q148*(1-$F148))*((1+'Inputs &amp; Summary'!$D$7)^Y$29))))))</f>
        <v>0</v>
      </c>
      <c r="Z148" s="114">
        <f>$D148*IF(Z$29&gt;'Inputs &amp; Summary'!$D$5,0,IF(Z$29&gt;VLOOKUP($G148,Lists!$J$17:$K$21,2),IF($M148=Lists!$H$3,IF($K148&lt;1,(($S148/$K148)*((1+'Inputs &amp; Summary'!$D$7)^Z$29)),((INT(Z$29/$K148)-INT((Z$29-1)/$K148))*$S148*((1+'Inputs &amp; Summary'!$D$7)^Z$29))),(_xlfn.WEIBULL.DIST(Z$29,$L148,$K148,FALSE)*$S148*((1+'Inputs &amp; Summary'!$D$7)^Z$29))),IF($M148=Lists!$H$3,IF($K148&lt;1,((($R148*(1-$E148)+$Q148*(1-$F148))/$K148)*((1+'Inputs &amp; Summary'!$D$7)^Z$29)),((INT(Z$29/$K148)-INT((Z$29-1)/$K148))*($R148*(1-$E148)+$Q148*(1-$F148))*((1+'Inputs &amp; Summary'!$D$7)^Z$29))),((_xlfn.WEIBULL.DIST(Z$29,$L148,$K148,FALSE)*($R148*(1-$E148)+$Q148*(1-$F148))*((1+'Inputs &amp; Summary'!$D$7)^Z$29))))))</f>
        <v>0</v>
      </c>
      <c r="AA148" s="114">
        <f>$D148*IF(AA$29&gt;'Inputs &amp; Summary'!$D$5,0,IF(AA$29&gt;VLOOKUP($G148,Lists!$J$17:$K$21,2),IF($M148=Lists!$H$3,IF($K148&lt;1,(($S148/$K148)*((1+'Inputs &amp; Summary'!$D$7)^AA$29)),((INT(AA$29/$K148)-INT((AA$29-1)/$K148))*$S148*((1+'Inputs &amp; Summary'!$D$7)^AA$29))),(_xlfn.WEIBULL.DIST(AA$29,$L148,$K148,FALSE)*$S148*((1+'Inputs &amp; Summary'!$D$7)^AA$29))),IF($M148=Lists!$H$3,IF($K148&lt;1,((($R148*(1-$E148)+$Q148*(1-$F148))/$K148)*((1+'Inputs &amp; Summary'!$D$7)^AA$29)),((INT(AA$29/$K148)-INT((AA$29-1)/$K148))*($R148*(1-$E148)+$Q148*(1-$F148))*((1+'Inputs &amp; Summary'!$D$7)^AA$29))),((_xlfn.WEIBULL.DIST(AA$29,$L148,$K148,FALSE)*($R148*(1-$E148)+$Q148*(1-$F148))*((1+'Inputs &amp; Summary'!$D$7)^AA$29))))))</f>
        <v>0</v>
      </c>
      <c r="AB148" s="114">
        <f>$D148*IF(AB$29&gt;'Inputs &amp; Summary'!$D$5,0,IF(AB$29&gt;VLOOKUP($G148,Lists!$J$17:$K$21,2),IF($M148=Lists!$H$3,IF($K148&lt;1,(($S148/$K148)*((1+'Inputs &amp; Summary'!$D$7)^AB$29)),((INT(AB$29/$K148)-INT((AB$29-1)/$K148))*$S148*((1+'Inputs &amp; Summary'!$D$7)^AB$29))),(_xlfn.WEIBULL.DIST(AB$29,$L148,$K148,FALSE)*$S148*((1+'Inputs &amp; Summary'!$D$7)^AB$29))),IF($M148=Lists!$H$3,IF($K148&lt;1,((($R148*(1-$E148)+$Q148*(1-$F148))/$K148)*((1+'Inputs &amp; Summary'!$D$7)^AB$29)),((INT(AB$29/$K148)-INT((AB$29-1)/$K148))*($R148*(1-$E148)+$Q148*(1-$F148))*((1+'Inputs &amp; Summary'!$D$7)^AB$29))),((_xlfn.WEIBULL.DIST(AB$29,$L148,$K148,FALSE)*($R148*(1-$E148)+$Q148*(1-$F148))*((1+'Inputs &amp; Summary'!$D$7)^AB$29))))))</f>
        <v>0</v>
      </c>
      <c r="AC148" s="114">
        <f>$D148*IF(AC$29&gt;'Inputs &amp; Summary'!$D$5,0,IF(AC$29&gt;VLOOKUP($G148,Lists!$J$17:$K$21,2),IF($M148=Lists!$H$3,IF($K148&lt;1,(($S148/$K148)*((1+'Inputs &amp; Summary'!$D$7)^AC$29)),((INT(AC$29/$K148)-INT((AC$29-1)/$K148))*$S148*((1+'Inputs &amp; Summary'!$D$7)^AC$29))),(_xlfn.WEIBULL.DIST(AC$29,$L148,$K148,FALSE)*$S148*((1+'Inputs &amp; Summary'!$D$7)^AC$29))),IF($M148=Lists!$H$3,IF($K148&lt;1,((($R148*(1-$E148)+$Q148*(1-$F148))/$K148)*((1+'Inputs &amp; Summary'!$D$7)^AC$29)),((INT(AC$29/$K148)-INT((AC$29-1)/$K148))*($R148*(1-$E148)+$Q148*(1-$F148))*((1+'Inputs &amp; Summary'!$D$7)^AC$29))),((_xlfn.WEIBULL.DIST(AC$29,$L148,$K148,FALSE)*($R148*(1-$E148)+$Q148*(1-$F148))*((1+'Inputs &amp; Summary'!$D$7)^AC$29))))))</f>
        <v>0</v>
      </c>
      <c r="AD148" s="114">
        <f>$D148*IF(AD$29&gt;'Inputs &amp; Summary'!$D$5,0,IF(AD$29&gt;VLOOKUP($G148,Lists!$J$17:$K$21,2),IF($M148=Lists!$H$3,IF($K148&lt;1,(($S148/$K148)*((1+'Inputs &amp; Summary'!$D$7)^AD$29)),((INT(AD$29/$K148)-INT((AD$29-1)/$K148))*$S148*((1+'Inputs &amp; Summary'!$D$7)^AD$29))),(_xlfn.WEIBULL.DIST(AD$29,$L148,$K148,FALSE)*$S148*((1+'Inputs &amp; Summary'!$D$7)^AD$29))),IF($M148=Lists!$H$3,IF($K148&lt;1,((($R148*(1-$E148)+$Q148*(1-$F148))/$K148)*((1+'Inputs &amp; Summary'!$D$7)^AD$29)),((INT(AD$29/$K148)-INT((AD$29-1)/$K148))*($R148*(1-$E148)+$Q148*(1-$F148))*((1+'Inputs &amp; Summary'!$D$7)^AD$29))),((_xlfn.WEIBULL.DIST(AD$29,$L148,$K148,FALSE)*($R148*(1-$E148)+$Q148*(1-$F148))*((1+'Inputs &amp; Summary'!$D$7)^AD$29))))))</f>
        <v>0</v>
      </c>
      <c r="AE148" s="114">
        <f>$D148*IF(AE$29&gt;'Inputs &amp; Summary'!$D$5,0,IF(AE$29&gt;VLOOKUP($G148,Lists!$J$17:$K$21,2),IF($M148=Lists!$H$3,IF($K148&lt;1,(($S148/$K148)*((1+'Inputs &amp; Summary'!$D$7)^AE$29)),((INT(AE$29/$K148)-INT((AE$29-1)/$K148))*$S148*((1+'Inputs &amp; Summary'!$D$7)^AE$29))),(_xlfn.WEIBULL.DIST(AE$29,$L148,$K148,FALSE)*$S148*((1+'Inputs &amp; Summary'!$D$7)^AE$29))),IF($M148=Lists!$H$3,IF($K148&lt;1,((($R148*(1-$E148)+$Q148*(1-$F148))/$K148)*((1+'Inputs &amp; Summary'!$D$7)^AE$29)),((INT(AE$29/$K148)-INT((AE$29-1)/$K148))*($R148*(1-$E148)+$Q148*(1-$F148))*((1+'Inputs &amp; Summary'!$D$7)^AE$29))),((_xlfn.WEIBULL.DIST(AE$29,$L148,$K148,FALSE)*($R148*(1-$E148)+$Q148*(1-$F148))*((1+'Inputs &amp; Summary'!$D$7)^AE$29))))))</f>
        <v>0</v>
      </c>
      <c r="AF148" s="114">
        <f>$D148*IF(AF$29&gt;'Inputs &amp; Summary'!$D$5,0,IF(AF$29&gt;VLOOKUP($G148,Lists!$J$17:$K$21,2),IF($M148=Lists!$H$3,IF($K148&lt;1,(($S148/$K148)*((1+'Inputs &amp; Summary'!$D$7)^AF$29)),((INT(AF$29/$K148)-INT((AF$29-1)/$K148))*$S148*((1+'Inputs &amp; Summary'!$D$7)^AF$29))),(_xlfn.WEIBULL.DIST(AF$29,$L148,$K148,FALSE)*$S148*((1+'Inputs &amp; Summary'!$D$7)^AF$29))),IF($M148=Lists!$H$3,IF($K148&lt;1,((($R148*(1-$E148)+$Q148*(1-$F148))/$K148)*((1+'Inputs &amp; Summary'!$D$7)^AF$29)),((INT(AF$29/$K148)-INT((AF$29-1)/$K148))*($R148*(1-$E148)+$Q148*(1-$F148))*((1+'Inputs &amp; Summary'!$D$7)^AF$29))),((_xlfn.WEIBULL.DIST(AF$29,$L148,$K148,FALSE)*($R148*(1-$E148)+$Q148*(1-$F148))*((1+'Inputs &amp; Summary'!$D$7)^AF$29))))))</f>
        <v>0</v>
      </c>
      <c r="AG148" s="114">
        <f>$D148*IF(AG$29&gt;'Inputs &amp; Summary'!$D$5,0,IF(AG$29&gt;VLOOKUP($G148,Lists!$J$17:$K$21,2),IF($M148=Lists!$H$3,IF($K148&lt;1,(($S148/$K148)*((1+'Inputs &amp; Summary'!$D$7)^AG$29)),((INT(AG$29/$K148)-INT((AG$29-1)/$K148))*$S148*((1+'Inputs &amp; Summary'!$D$7)^AG$29))),(_xlfn.WEIBULL.DIST(AG$29,$L148,$K148,FALSE)*$S148*((1+'Inputs &amp; Summary'!$D$7)^AG$29))),IF($M148=Lists!$H$3,IF($K148&lt;1,((($R148*(1-$E148)+$Q148*(1-$F148))/$K148)*((1+'Inputs &amp; Summary'!$D$7)^AG$29)),((INT(AG$29/$K148)-INT((AG$29-1)/$K148))*($R148*(1-$E148)+$Q148*(1-$F148))*((1+'Inputs &amp; Summary'!$D$7)^AG$29))),((_xlfn.WEIBULL.DIST(AG$29,$L148,$K148,FALSE)*($R148*(1-$E148)+$Q148*(1-$F148))*((1+'Inputs &amp; Summary'!$D$7)^AG$29))))))</f>
        <v>0</v>
      </c>
      <c r="AH148" s="114">
        <f>$D148*IF(AH$29&gt;'Inputs &amp; Summary'!$D$5,0,IF(AH$29&gt;VLOOKUP($G148,Lists!$J$17:$K$21,2),IF($M148=Lists!$H$3,IF($K148&lt;1,(($S148/$K148)*((1+'Inputs &amp; Summary'!$D$7)^AH$29)),((INT(AH$29/$K148)-INT((AH$29-1)/$K148))*$S148*((1+'Inputs &amp; Summary'!$D$7)^AH$29))),(_xlfn.WEIBULL.DIST(AH$29,$L148,$K148,FALSE)*$S148*((1+'Inputs &amp; Summary'!$D$7)^AH$29))),IF($M148=Lists!$H$3,IF($K148&lt;1,((($R148*(1-$E148)+$Q148*(1-$F148))/$K148)*((1+'Inputs &amp; Summary'!$D$7)^AH$29)),((INT(AH$29/$K148)-INT((AH$29-1)/$K148))*($R148*(1-$E148)+$Q148*(1-$F148))*((1+'Inputs &amp; Summary'!$D$7)^AH$29))),((_xlfn.WEIBULL.DIST(AH$29,$L148,$K148,FALSE)*($R148*(1-$E148)+$Q148*(1-$F148))*((1+'Inputs &amp; Summary'!$D$7)^AH$29))))))</f>
        <v>0</v>
      </c>
      <c r="AI148" s="114">
        <f>$D148*IF(AI$29&gt;'Inputs &amp; Summary'!$D$5,0,IF(AI$29&gt;VLOOKUP($G148,Lists!$J$17:$K$21,2),IF($M148=Lists!$H$3,IF($K148&lt;1,(($S148/$K148)*((1+'Inputs &amp; Summary'!$D$7)^AI$29)),((INT(AI$29/$K148)-INT((AI$29-1)/$K148))*$S148*((1+'Inputs &amp; Summary'!$D$7)^AI$29))),(_xlfn.WEIBULL.DIST(AI$29,$L148,$K148,FALSE)*$S148*((1+'Inputs &amp; Summary'!$D$7)^AI$29))),IF($M148=Lists!$H$3,IF($K148&lt;1,((($R148*(1-$E148)+$Q148*(1-$F148))/$K148)*((1+'Inputs &amp; Summary'!$D$7)^AI$29)),((INT(AI$29/$K148)-INT((AI$29-1)/$K148))*($R148*(1-$E148)+$Q148*(1-$F148))*((1+'Inputs &amp; Summary'!$D$7)^AI$29))),((_xlfn.WEIBULL.DIST(AI$29,$L148,$K148,FALSE)*($R148*(1-$E148)+$Q148*(1-$F148))*((1+'Inputs &amp; Summary'!$D$7)^AI$29))))))</f>
        <v>0</v>
      </c>
      <c r="AJ148" s="114">
        <f>$D148*IF(AJ$29&gt;'Inputs &amp; Summary'!$D$5,0,IF(AJ$29&gt;VLOOKUP($G148,Lists!$J$17:$K$21,2),IF($M148=Lists!$H$3,IF($K148&lt;1,(($S148/$K148)*((1+'Inputs &amp; Summary'!$D$7)^AJ$29)),((INT(AJ$29/$K148)-INT((AJ$29-1)/$K148))*$S148*((1+'Inputs &amp; Summary'!$D$7)^AJ$29))),(_xlfn.WEIBULL.DIST(AJ$29,$L148,$K148,FALSE)*$S148*((1+'Inputs &amp; Summary'!$D$7)^AJ$29))),IF($M148=Lists!$H$3,IF($K148&lt;1,((($R148*(1-$E148)+$Q148*(1-$F148))/$K148)*((1+'Inputs &amp; Summary'!$D$7)^AJ$29)),((INT(AJ$29/$K148)-INT((AJ$29-1)/$K148))*($R148*(1-$E148)+$Q148*(1-$F148))*((1+'Inputs &amp; Summary'!$D$7)^AJ$29))),((_xlfn.WEIBULL.DIST(AJ$29,$L148,$K148,FALSE)*($R148*(1-$E148)+$Q148*(1-$F148))*((1+'Inputs &amp; Summary'!$D$7)^AJ$29))))))</f>
        <v>0</v>
      </c>
      <c r="AK148" s="114">
        <f>$D148*IF(AK$29&gt;'Inputs &amp; Summary'!$D$5,0,IF(AK$29&gt;VLOOKUP($G148,Lists!$J$17:$K$21,2),IF($M148=Lists!$H$3,IF($K148&lt;1,(($S148/$K148)*((1+'Inputs &amp; Summary'!$D$7)^AK$29)),((INT(AK$29/$K148)-INT((AK$29-1)/$K148))*$S148*((1+'Inputs &amp; Summary'!$D$7)^AK$29))),(_xlfn.WEIBULL.DIST(AK$29,$L148,$K148,FALSE)*$S148*((1+'Inputs &amp; Summary'!$D$7)^AK$29))),IF($M148=Lists!$H$3,IF($K148&lt;1,((($R148*(1-$E148)+$Q148*(1-$F148))/$K148)*((1+'Inputs &amp; Summary'!$D$7)^AK$29)),((INT(AK$29/$K148)-INT((AK$29-1)/$K148))*($R148*(1-$E148)+$Q148*(1-$F148))*((1+'Inputs &amp; Summary'!$D$7)^AK$29))),((_xlfn.WEIBULL.DIST(AK$29,$L148,$K148,FALSE)*($R148*(1-$E148)+$Q148*(1-$F148))*((1+'Inputs &amp; Summary'!$D$7)^AK$29))))))</f>
        <v>0</v>
      </c>
      <c r="AL148" s="114">
        <f>$D148*IF(AL$29&gt;'Inputs &amp; Summary'!$D$5,0,IF(AL$29&gt;VLOOKUP($G148,Lists!$J$17:$K$21,2),IF($M148=Lists!$H$3,IF($K148&lt;1,(($S148/$K148)*((1+'Inputs &amp; Summary'!$D$7)^AL$29)),((INT(AL$29/$K148)-INT((AL$29-1)/$K148))*$S148*((1+'Inputs &amp; Summary'!$D$7)^AL$29))),(_xlfn.WEIBULL.DIST(AL$29,$L148,$K148,FALSE)*$S148*((1+'Inputs &amp; Summary'!$D$7)^AL$29))),IF($M148=Lists!$H$3,IF($K148&lt;1,((($R148*(1-$E148)+$Q148*(1-$F148))/$K148)*((1+'Inputs &amp; Summary'!$D$7)^AL$29)),((INT(AL$29/$K148)-INT((AL$29-1)/$K148))*($R148*(1-$E148)+$Q148*(1-$F148))*((1+'Inputs &amp; Summary'!$D$7)^AL$29))),((_xlfn.WEIBULL.DIST(AL$29,$L148,$K148,FALSE)*($R148*(1-$E148)+$Q148*(1-$F148))*((1+'Inputs &amp; Summary'!$D$7)^AL$29))))))</f>
        <v>0</v>
      </c>
      <c r="AM148" s="114">
        <f>$D148*IF(AM$29&gt;'Inputs &amp; Summary'!$D$5,0,IF(AM$29&gt;VLOOKUP($G148,Lists!$J$17:$K$21,2),IF($M148=Lists!$H$3,IF($K148&lt;1,(($S148/$K148)*((1+'Inputs &amp; Summary'!$D$7)^AM$29)),((INT(AM$29/$K148)-INT((AM$29-1)/$K148))*$S148*((1+'Inputs &amp; Summary'!$D$7)^AM$29))),(_xlfn.WEIBULL.DIST(AM$29,$L148,$K148,FALSE)*$S148*((1+'Inputs &amp; Summary'!$D$7)^AM$29))),IF($M148=Lists!$H$3,IF($K148&lt;1,((($R148*(1-$E148)+$Q148*(1-$F148))/$K148)*((1+'Inputs &amp; Summary'!$D$7)^AM$29)),((INT(AM$29/$K148)-INT((AM$29-1)/$K148))*($R148*(1-$E148)+$Q148*(1-$F148))*((1+'Inputs &amp; Summary'!$D$7)^AM$29))),((_xlfn.WEIBULL.DIST(AM$29,$L148,$K148,FALSE)*($R148*(1-$E148)+$Q148*(1-$F148))*((1+'Inputs &amp; Summary'!$D$7)^AM$29))))))</f>
        <v>0</v>
      </c>
      <c r="AN148" s="114">
        <f>$D148*IF(AN$29&gt;'Inputs &amp; Summary'!$D$5,0,IF(AN$29&gt;VLOOKUP($G148,Lists!$J$17:$K$21,2),IF($M148=Lists!$H$3,IF($K148&lt;1,(($S148/$K148)*((1+'Inputs &amp; Summary'!$D$7)^AN$29)),((INT(AN$29/$K148)-INT((AN$29-1)/$K148))*$S148*((1+'Inputs &amp; Summary'!$D$7)^AN$29))),(_xlfn.WEIBULL.DIST(AN$29,$L148,$K148,FALSE)*$S148*((1+'Inputs &amp; Summary'!$D$7)^AN$29))),IF($M148=Lists!$H$3,IF($K148&lt;1,((($R148*(1-$E148)+$Q148*(1-$F148))/$K148)*((1+'Inputs &amp; Summary'!$D$7)^AN$29)),((INT(AN$29/$K148)-INT((AN$29-1)/$K148))*($R148*(1-$E148)+$Q148*(1-$F148))*((1+'Inputs &amp; Summary'!$D$7)^AN$29))),((_xlfn.WEIBULL.DIST(AN$29,$L148,$K148,FALSE)*($R148*(1-$E148)+$Q148*(1-$F148))*((1+'Inputs &amp; Summary'!$D$7)^AN$29))))))</f>
        <v>0</v>
      </c>
      <c r="AO148" s="114">
        <f>$D148*IF(AO$29&gt;'Inputs &amp; Summary'!$D$5,0,IF(AO$29&gt;VLOOKUP($G148,Lists!$J$17:$K$21,2),IF($M148=Lists!$H$3,IF($K148&lt;1,(($S148/$K148)*((1+'Inputs &amp; Summary'!$D$7)^AO$29)),((INT(AO$29/$K148)-INT((AO$29-1)/$K148))*$S148*((1+'Inputs &amp; Summary'!$D$7)^AO$29))),(_xlfn.WEIBULL.DIST(AO$29,$L148,$K148,FALSE)*$S148*((1+'Inputs &amp; Summary'!$D$7)^AO$29))),IF($M148=Lists!$H$3,IF($K148&lt;1,((($R148*(1-$E148)+$Q148*(1-$F148))/$K148)*((1+'Inputs &amp; Summary'!$D$7)^AO$29)),((INT(AO$29/$K148)-INT((AO$29-1)/$K148))*($R148*(1-$E148)+$Q148*(1-$F148))*((1+'Inputs &amp; Summary'!$D$7)^AO$29))),((_xlfn.WEIBULL.DIST(AO$29,$L148,$K148,FALSE)*($R148*(1-$E148)+$Q148*(1-$F148))*((1+'Inputs &amp; Summary'!$D$7)^AO$29))))))</f>
        <v>0</v>
      </c>
      <c r="AP148" s="114">
        <f>$D148*IF(AP$29&gt;'Inputs &amp; Summary'!$D$5,0,IF(AP$29&gt;VLOOKUP($G148,Lists!$J$17:$K$21,2),IF($M148=Lists!$H$3,IF($K148&lt;1,(($S148/$K148)*((1+'Inputs &amp; Summary'!$D$7)^AP$29)),((INT(AP$29/$K148)-INT((AP$29-1)/$K148))*$S148*((1+'Inputs &amp; Summary'!$D$7)^AP$29))),(_xlfn.WEIBULL.DIST(AP$29,$L148,$K148,FALSE)*$S148*((1+'Inputs &amp; Summary'!$D$7)^AP$29))),IF($M148=Lists!$H$3,IF($K148&lt;1,((($R148*(1-$E148)+$Q148*(1-$F148))/$K148)*((1+'Inputs &amp; Summary'!$D$7)^AP$29)),((INT(AP$29/$K148)-INT((AP$29-1)/$K148))*($R148*(1-$E148)+$Q148*(1-$F148))*((1+'Inputs &amp; Summary'!$D$7)^AP$29))),((_xlfn.WEIBULL.DIST(AP$29,$L148,$K148,FALSE)*($R148*(1-$E148)+$Q148*(1-$F148))*((1+'Inputs &amp; Summary'!$D$7)^AP$29))))))</f>
        <v>0</v>
      </c>
      <c r="AQ148" s="114">
        <f>$D148*IF(AQ$29&gt;'Inputs &amp; Summary'!$D$5,0,IF(AQ$29&gt;VLOOKUP($G148,Lists!$J$17:$K$21,2),IF($M148=Lists!$H$3,IF($K148&lt;1,(($S148/$K148)*((1+'Inputs &amp; Summary'!$D$7)^AQ$29)),((INT(AQ$29/$K148)-INT((AQ$29-1)/$K148))*$S148*((1+'Inputs &amp; Summary'!$D$7)^AQ$29))),(_xlfn.WEIBULL.DIST(AQ$29,$L148,$K148,FALSE)*$S148*((1+'Inputs &amp; Summary'!$D$7)^AQ$29))),IF($M148=Lists!$H$3,IF($K148&lt;1,((($R148*(1-$E148)+$Q148*(1-$F148))/$K148)*((1+'Inputs &amp; Summary'!$D$7)^AQ$29)),((INT(AQ$29/$K148)-INT((AQ$29-1)/$K148))*($R148*(1-$E148)+$Q148*(1-$F148))*((1+'Inputs &amp; Summary'!$D$7)^AQ$29))),((_xlfn.WEIBULL.DIST(AQ$29,$L148,$K148,FALSE)*($R148*(1-$E148)+$Q148*(1-$F148))*((1+'Inputs &amp; Summary'!$D$7)^AQ$29))))))</f>
        <v>0</v>
      </c>
      <c r="AR148" s="114">
        <f>$D148*IF(AR$29&gt;'Inputs &amp; Summary'!$D$5,0,IF(AR$29&gt;VLOOKUP($G148,Lists!$J$17:$K$21,2),IF($M148=Lists!$H$3,IF($K148&lt;1,(($S148/$K148)*((1+'Inputs &amp; Summary'!$D$7)^AR$29)),((INT(AR$29/$K148)-INT((AR$29-1)/$K148))*$S148*((1+'Inputs &amp; Summary'!$D$7)^AR$29))),(_xlfn.WEIBULL.DIST(AR$29,$L148,$K148,FALSE)*$S148*((1+'Inputs &amp; Summary'!$D$7)^AR$29))),IF($M148=Lists!$H$3,IF($K148&lt;1,((($R148*(1-$E148)+$Q148*(1-$F148))/$K148)*((1+'Inputs &amp; Summary'!$D$7)^AR$29)),((INT(AR$29/$K148)-INT((AR$29-1)/$K148))*($R148*(1-$E148)+$Q148*(1-$F148))*((1+'Inputs &amp; Summary'!$D$7)^AR$29))),((_xlfn.WEIBULL.DIST(AR$29,$L148,$K148,FALSE)*($R148*(1-$E148)+$Q148*(1-$F148))*((1+'Inputs &amp; Summary'!$D$7)^AR$29))))))</f>
        <v>0</v>
      </c>
      <c r="AS148" s="114">
        <f>$D148*IF(AS$29&gt;'Inputs &amp; Summary'!$D$5,0,IF(AS$29&gt;VLOOKUP($G148,Lists!$J$17:$K$21,2),IF($M148=Lists!$H$3,IF($K148&lt;1,(($S148/$K148)*((1+'Inputs &amp; Summary'!$D$7)^AS$29)),((INT(AS$29/$K148)-INT((AS$29-1)/$K148))*$S148*((1+'Inputs &amp; Summary'!$D$7)^AS$29))),(_xlfn.WEIBULL.DIST(AS$29,$L148,$K148,FALSE)*$S148*((1+'Inputs &amp; Summary'!$D$7)^AS$29))),IF($M148=Lists!$H$3,IF($K148&lt;1,((($R148*(1-$E148)+$Q148*(1-$F148))/$K148)*((1+'Inputs &amp; Summary'!$D$7)^AS$29)),((INT(AS$29/$K148)-INT((AS$29-1)/$K148))*($R148*(1-$E148)+$Q148*(1-$F148))*((1+'Inputs &amp; Summary'!$D$7)^AS$29))),((_xlfn.WEIBULL.DIST(AS$29,$L148,$K148,FALSE)*($R148*(1-$E148)+$Q148*(1-$F148))*((1+'Inputs &amp; Summary'!$D$7)^AS$29))))))</f>
        <v>0</v>
      </c>
      <c r="AT148" s="114">
        <f>$D148*IF(AT$29&gt;'Inputs &amp; Summary'!$D$5,0,IF(AT$29&gt;VLOOKUP($G148,Lists!$J$17:$K$21,2),IF($M148=Lists!$H$3,IF($K148&lt;1,(($S148/$K148)*((1+'Inputs &amp; Summary'!$D$7)^AT$29)),((INT(AT$29/$K148)-INT((AT$29-1)/$K148))*$S148*((1+'Inputs &amp; Summary'!$D$7)^AT$29))),(_xlfn.WEIBULL.DIST(AT$29,$L148,$K148,FALSE)*$S148*((1+'Inputs &amp; Summary'!$D$7)^AT$29))),IF($M148=Lists!$H$3,IF($K148&lt;1,((($R148*(1-$E148)+$Q148*(1-$F148))/$K148)*((1+'Inputs &amp; Summary'!$D$7)^AT$29)),((INT(AT$29/$K148)-INT((AT$29-1)/$K148))*($R148*(1-$E148)+$Q148*(1-$F148))*((1+'Inputs &amp; Summary'!$D$7)^AT$29))),((_xlfn.WEIBULL.DIST(AT$29,$L148,$K148,FALSE)*($R148*(1-$E148)+$Q148*(1-$F148))*((1+'Inputs &amp; Summary'!$D$7)^AT$29))))))</f>
        <v>0</v>
      </c>
      <c r="AU148" s="114">
        <f>$D148*IF(AU$29&gt;'Inputs &amp; Summary'!$D$5,0,IF(AU$29&gt;VLOOKUP($G148,Lists!$J$17:$K$21,2),IF($M148=Lists!$H$3,IF($K148&lt;1,(($S148/$K148)*((1+'Inputs &amp; Summary'!$D$7)^AU$29)),((INT(AU$29/$K148)-INT((AU$29-1)/$K148))*$S148*((1+'Inputs &amp; Summary'!$D$7)^AU$29))),(_xlfn.WEIBULL.DIST(AU$29,$L148,$K148,FALSE)*$S148*((1+'Inputs &amp; Summary'!$D$7)^AU$29))),IF($M148=Lists!$H$3,IF($K148&lt;1,((($R148*(1-$E148)+$Q148*(1-$F148))/$K148)*((1+'Inputs &amp; Summary'!$D$7)^AU$29)),((INT(AU$29/$K148)-INT((AU$29-1)/$K148))*($R148*(1-$E148)+$Q148*(1-$F148))*((1+'Inputs &amp; Summary'!$D$7)^AU$29))),((_xlfn.WEIBULL.DIST(AU$29,$L148,$K148,FALSE)*($R148*(1-$E148)+$Q148*(1-$F148))*((1+'Inputs &amp; Summary'!$D$7)^AU$29))))))</f>
        <v>0</v>
      </c>
      <c r="AV148" s="114">
        <f>$D148*IF(AV$29&gt;'Inputs &amp; Summary'!$D$5,0,IF(AV$29&gt;VLOOKUP($G148,Lists!$J$17:$K$21,2),IF($M148=Lists!$H$3,IF($K148&lt;1,(($S148/$K148)*((1+'Inputs &amp; Summary'!$D$7)^AV$29)),((INT(AV$29/$K148)-INT((AV$29-1)/$K148))*$S148*((1+'Inputs &amp; Summary'!$D$7)^AV$29))),(_xlfn.WEIBULL.DIST(AV$29,$L148,$K148,FALSE)*$S148*((1+'Inputs &amp; Summary'!$D$7)^AV$29))),IF($M148=Lists!$H$3,IF($K148&lt;1,((($R148*(1-$E148)+$Q148*(1-$F148))/$K148)*((1+'Inputs &amp; Summary'!$D$7)^AV$29)),((INT(AV$29/$K148)-INT((AV$29-1)/$K148))*($R148*(1-$E148)+$Q148*(1-$F148))*((1+'Inputs &amp; Summary'!$D$7)^AV$29))),((_xlfn.WEIBULL.DIST(AV$29,$L148,$K148,FALSE)*($R148*(1-$E148)+$Q148*(1-$F148))*((1+'Inputs &amp; Summary'!$D$7)^AV$29))))))</f>
        <v>0</v>
      </c>
      <c r="AW148" s="114">
        <f>$D148*IF(AW$29&gt;'Inputs &amp; Summary'!$D$5,0,IF(AW$29&gt;VLOOKUP($G148,Lists!$J$17:$K$21,2),IF($M148=Lists!$H$3,IF($K148&lt;1,(($S148/$K148)*((1+'Inputs &amp; Summary'!$D$7)^AW$29)),((INT(AW$29/$K148)-INT((AW$29-1)/$K148))*$S148*((1+'Inputs &amp; Summary'!$D$7)^AW$29))),(_xlfn.WEIBULL.DIST(AW$29,$L148,$K148,FALSE)*$S148*((1+'Inputs &amp; Summary'!$D$7)^AW$29))),IF($M148=Lists!$H$3,IF($K148&lt;1,((($R148*(1-$E148)+$Q148*(1-$F148))/$K148)*((1+'Inputs &amp; Summary'!$D$7)^AW$29)),((INT(AW$29/$K148)-INT((AW$29-1)/$K148))*($R148*(1-$E148)+$Q148*(1-$F148))*((1+'Inputs &amp; Summary'!$D$7)^AW$29))),((_xlfn.WEIBULL.DIST(AW$29,$L148,$K148,FALSE)*($R148*(1-$E148)+$Q148*(1-$F148))*((1+'Inputs &amp; Summary'!$D$7)^AW$29))))))</f>
        <v>0</v>
      </c>
      <c r="AX148" s="114">
        <f>$D148*IF(AX$29&gt;'Inputs &amp; Summary'!$D$5,0,IF(AX$29&gt;VLOOKUP($G148,Lists!$J$17:$K$21,2),IF($M148=Lists!$H$3,IF($K148&lt;1,(($S148/$K148)*((1+'Inputs &amp; Summary'!$D$7)^AX$29)),((INT(AX$29/$K148)-INT((AX$29-1)/$K148))*$S148*((1+'Inputs &amp; Summary'!$D$7)^AX$29))),(_xlfn.WEIBULL.DIST(AX$29,$L148,$K148,FALSE)*$S148*((1+'Inputs &amp; Summary'!$D$7)^AX$29))),IF($M148=Lists!$H$3,IF($K148&lt;1,((($R148*(1-$E148)+$Q148*(1-$F148))/$K148)*((1+'Inputs &amp; Summary'!$D$7)^AX$29)),((INT(AX$29/$K148)-INT((AX$29-1)/$K148))*($R148*(1-$E148)+$Q148*(1-$F148))*((1+'Inputs &amp; Summary'!$D$7)^AX$29))),((_xlfn.WEIBULL.DIST(AX$29,$L148,$K148,FALSE)*($R148*(1-$E148)+$Q148*(1-$F148))*((1+'Inputs &amp; Summary'!$D$7)^AX$29))))))</f>
        <v>0</v>
      </c>
      <c r="AY148" s="114">
        <f>$D148*IF(AY$29&gt;'Inputs &amp; Summary'!$D$5,0,IF(AY$29&gt;VLOOKUP($G148,Lists!$J$17:$K$21,2),IF($M148=Lists!$H$3,IF($K148&lt;1,(($S148/$K148)*((1+'Inputs &amp; Summary'!$D$7)^AY$29)),((INT(AY$29/$K148)-INT((AY$29-1)/$K148))*$S148*((1+'Inputs &amp; Summary'!$D$7)^AY$29))),(_xlfn.WEIBULL.DIST(AY$29,$L148,$K148,FALSE)*$S148*((1+'Inputs &amp; Summary'!$D$7)^AY$29))),IF($M148=Lists!$H$3,IF($K148&lt;1,((($R148*(1-$E148)+$Q148*(1-$F148))/$K148)*((1+'Inputs &amp; Summary'!$D$7)^AY$29)),((INT(AY$29/$K148)-INT((AY$29-1)/$K148))*($R148*(1-$E148)+$Q148*(1-$F148))*((1+'Inputs &amp; Summary'!$D$7)^AY$29))),((_xlfn.WEIBULL.DIST(AY$29,$L148,$K148,FALSE)*($R148*(1-$E148)+$Q148*(1-$F148))*((1+'Inputs &amp; Summary'!$D$7)^AY$29))))))</f>
        <v>0</v>
      </c>
      <c r="AZ148" s="114">
        <f>$D148*IF(AZ$29&gt;'Inputs &amp; Summary'!$D$5,0,IF(AZ$29&gt;VLOOKUP($G148,Lists!$J$17:$K$21,2),IF($M148=Lists!$H$3,IF($K148&lt;1,(($S148/$K148)*((1+'Inputs &amp; Summary'!$D$7)^AZ$29)),((INT(AZ$29/$K148)-INT((AZ$29-1)/$K148))*$S148*((1+'Inputs &amp; Summary'!$D$7)^AZ$29))),(_xlfn.WEIBULL.DIST(AZ$29,$L148,$K148,FALSE)*$S148*((1+'Inputs &amp; Summary'!$D$7)^AZ$29))),IF($M148=Lists!$H$3,IF($K148&lt;1,((($R148*(1-$E148)+$Q148*(1-$F148))/$K148)*((1+'Inputs &amp; Summary'!$D$7)^AZ$29)),((INT(AZ$29/$K148)-INT((AZ$29-1)/$K148))*($R148*(1-$E148)+$Q148*(1-$F148))*((1+'Inputs &amp; Summary'!$D$7)^AZ$29))),((_xlfn.WEIBULL.DIST(AZ$29,$L148,$K148,FALSE)*($R148*(1-$E148)+$Q148*(1-$F148))*((1+'Inputs &amp; Summary'!$D$7)^AZ$29))))))</f>
        <v>0</v>
      </c>
      <c r="BA148" s="114">
        <f>$D148*IF(BA$29&gt;'Inputs &amp; Summary'!$D$5,0,IF(BA$29&gt;VLOOKUP($G148,Lists!$J$17:$K$21,2),IF($M148=Lists!$H$3,IF($K148&lt;1,(($S148/$K148)*((1+'Inputs &amp; Summary'!$D$7)^BA$29)),((INT(BA$29/$K148)-INT((BA$29-1)/$K148))*$S148*((1+'Inputs &amp; Summary'!$D$7)^BA$29))),(_xlfn.WEIBULL.DIST(BA$29,$L148,$K148,FALSE)*$S148*((1+'Inputs &amp; Summary'!$D$7)^BA$29))),IF($M148=Lists!$H$3,IF($K148&lt;1,((($R148*(1-$E148)+$Q148*(1-$F148))/$K148)*((1+'Inputs &amp; Summary'!$D$7)^BA$29)),((INT(BA$29/$K148)-INT((BA$29-1)/$K148))*($R148*(1-$E148)+$Q148*(1-$F148))*((1+'Inputs &amp; Summary'!$D$7)^BA$29))),((_xlfn.WEIBULL.DIST(BA$29,$L148,$K148,FALSE)*($R148*(1-$E148)+$Q148*(1-$F148))*((1+'Inputs &amp; Summary'!$D$7)^BA$29))))))</f>
        <v>0</v>
      </c>
      <c r="BB148" s="114">
        <f>$D148*IF(BB$29&gt;'Inputs &amp; Summary'!$D$5,0,IF(BB$29&gt;VLOOKUP($G148,Lists!$J$17:$K$21,2),IF($M148=Lists!$H$3,IF($K148&lt;1,(($S148/$K148)*((1+'Inputs &amp; Summary'!$D$7)^BB$29)),((INT(BB$29/$K148)-INT((BB$29-1)/$K148))*$S148*((1+'Inputs &amp; Summary'!$D$7)^BB$29))),(_xlfn.WEIBULL.DIST(BB$29,$L148,$K148,FALSE)*$S148*((1+'Inputs &amp; Summary'!$D$7)^BB$29))),IF($M148=Lists!$H$3,IF($K148&lt;1,((($R148*(1-$E148)+$Q148*(1-$F148))/$K148)*((1+'Inputs &amp; Summary'!$D$7)^BB$29)),((INT(BB$29/$K148)-INT((BB$29-1)/$K148))*($R148*(1-$E148)+$Q148*(1-$F148))*((1+'Inputs &amp; Summary'!$D$7)^BB$29))),((_xlfn.WEIBULL.DIST(BB$29,$L148,$K148,FALSE)*($R148*(1-$E148)+$Q148*(1-$F148))*((1+'Inputs &amp; Summary'!$D$7)^BB$29))))))</f>
        <v>0</v>
      </c>
      <c r="BC148" s="114">
        <f>$D148*IF(BC$29&gt;'Inputs &amp; Summary'!$D$5,0,IF(BC$29&gt;VLOOKUP($G148,Lists!$J$17:$K$21,2),IF($M148=Lists!$H$3,IF($K148&lt;1,(($S148/$K148)*((1+'Inputs &amp; Summary'!$D$7)^BC$29)),((INT(BC$29/$K148)-INT((BC$29-1)/$K148))*$S148*((1+'Inputs &amp; Summary'!$D$7)^BC$29))),(_xlfn.WEIBULL.DIST(BC$29,$L148,$K148,FALSE)*$S148*((1+'Inputs &amp; Summary'!$D$7)^BC$29))),IF($M148=Lists!$H$3,IF($K148&lt;1,((($R148*(1-$E148)+$Q148*(1-$F148))/$K148)*((1+'Inputs &amp; Summary'!$D$7)^BC$29)),((INT(BC$29/$K148)-INT((BC$29-1)/$K148))*($R148*(1-$E148)+$Q148*(1-$F148))*((1+'Inputs &amp; Summary'!$D$7)^BC$29))),((_xlfn.WEIBULL.DIST(BC$29,$L148,$K148,FALSE)*($R148*(1-$E148)+$Q148*(1-$F148))*((1+'Inputs &amp; Summary'!$D$7)^BC$29))))))</f>
        <v>0</v>
      </c>
      <c r="BD148" s="114">
        <f>$D148*IF(BD$29&gt;'Inputs &amp; Summary'!$D$5,0,IF(BD$29&gt;VLOOKUP($G148,Lists!$J$17:$K$21,2),IF($M148=Lists!$H$3,IF($K148&lt;1,(($S148/$K148)*((1+'Inputs &amp; Summary'!$D$7)^BD$29)),((INT(BD$29/$K148)-INT((BD$29-1)/$K148))*$S148*((1+'Inputs &amp; Summary'!$D$7)^BD$29))),(_xlfn.WEIBULL.DIST(BD$29,$L148,$K148,FALSE)*$S148*((1+'Inputs &amp; Summary'!$D$7)^BD$29))),IF($M148=Lists!$H$3,IF($K148&lt;1,((($R148*(1-$E148)+$Q148*(1-$F148))/$K148)*((1+'Inputs &amp; Summary'!$D$7)^BD$29)),((INT(BD$29/$K148)-INT((BD$29-1)/$K148))*($R148*(1-$E148)+$Q148*(1-$F148))*((1+'Inputs &amp; Summary'!$D$7)^BD$29))),((_xlfn.WEIBULL.DIST(BD$29,$L148,$K148,FALSE)*($R148*(1-$E148)+$Q148*(1-$F148))*((1+'Inputs &amp; Summary'!$D$7)^BD$29))))))</f>
        <v>0</v>
      </c>
      <c r="BE148" s="114">
        <f>$D148*IF(BE$29&gt;'Inputs &amp; Summary'!$D$5,0,IF(BE$29&gt;VLOOKUP($G148,Lists!$J$17:$K$21,2),IF($M148=Lists!$H$3,IF($K148&lt;1,(($S148/$K148)*((1+'Inputs &amp; Summary'!$D$7)^BE$29)),((INT(BE$29/$K148)-INT((BE$29-1)/$K148))*$S148*((1+'Inputs &amp; Summary'!$D$7)^BE$29))),(_xlfn.WEIBULL.DIST(BE$29,$L148,$K148,FALSE)*$S148*((1+'Inputs &amp; Summary'!$D$7)^BE$29))),IF($M148=Lists!$H$3,IF($K148&lt;1,((($R148*(1-$E148)+$Q148*(1-$F148))/$K148)*((1+'Inputs &amp; Summary'!$D$7)^BE$29)),((INT(BE$29/$K148)-INT((BE$29-1)/$K148))*($R148*(1-$E148)+$Q148*(1-$F148))*((1+'Inputs &amp; Summary'!$D$7)^BE$29))),((_xlfn.WEIBULL.DIST(BE$29,$L148,$K148,FALSE)*($R148*(1-$E148)+$Q148*(1-$F148))*((1+'Inputs &amp; Summary'!$D$7)^BE$29))))))</f>
        <v>0</v>
      </c>
      <c r="BF148" s="114">
        <f>$D148*IF(BF$29&gt;'Inputs &amp; Summary'!$D$5,0,IF(BF$29&gt;VLOOKUP($G148,Lists!$J$17:$K$21,2),IF($M148=Lists!$H$3,IF($K148&lt;1,(($S148/$K148)*((1+'Inputs &amp; Summary'!$D$7)^BF$29)),((INT(BF$29/$K148)-INT((BF$29-1)/$K148))*$S148*((1+'Inputs &amp; Summary'!$D$7)^BF$29))),(_xlfn.WEIBULL.DIST(BF$29,$L148,$K148,FALSE)*$S148*((1+'Inputs &amp; Summary'!$D$7)^BF$29))),IF($M148=Lists!$H$3,IF($K148&lt;1,((($R148*(1-$E148)+$Q148*(1-$F148))/$K148)*((1+'Inputs &amp; Summary'!$D$7)^BF$29)),((INT(BF$29/$K148)-INT((BF$29-1)/$K148))*($R148*(1-$E148)+$Q148*(1-$F148))*((1+'Inputs &amp; Summary'!$D$7)^BF$29))),((_xlfn.WEIBULL.DIST(BF$29,$L148,$K148,FALSE)*($R148*(1-$E148)+$Q148*(1-$F148))*((1+'Inputs &amp; Summary'!$D$7)^BF$29))))))</f>
        <v>0</v>
      </c>
      <c r="BG148" s="114">
        <f>$D148*IF(BG$29&gt;'Inputs &amp; Summary'!$D$5,0,IF(BG$29&gt;VLOOKUP($G148,Lists!$J$17:$K$21,2),IF($M148=Lists!$H$3,IF($K148&lt;1,(($S148/$K148)*((1+'Inputs &amp; Summary'!$D$7)^BG$29)),((INT(BG$29/$K148)-INT((BG$29-1)/$K148))*$S148*((1+'Inputs &amp; Summary'!$D$7)^BG$29))),(_xlfn.WEIBULL.DIST(BG$29,$L148,$K148,FALSE)*$S148*((1+'Inputs &amp; Summary'!$D$7)^BG$29))),IF($M148=Lists!$H$3,IF($K148&lt;1,((($R148*(1-$E148)+$Q148*(1-$F148))/$K148)*((1+'Inputs &amp; Summary'!$D$7)^BG$29)),((INT(BG$29/$K148)-INT((BG$29-1)/$K148))*($R148*(1-$E148)+$Q148*(1-$F148))*((1+'Inputs &amp; Summary'!$D$7)^BG$29))),((_xlfn.WEIBULL.DIST(BG$29,$L148,$K148,FALSE)*($R148*(1-$E148)+$Q148*(1-$F148))*((1+'Inputs &amp; Summary'!$D$7)^BG$29))))))</f>
        <v>0</v>
      </c>
      <c r="BH148" s="114">
        <f>$D148*IF(BH$29&gt;'Inputs &amp; Summary'!$D$5,0,IF(BH$29&gt;VLOOKUP($G148,Lists!$J$17:$K$21,2),IF($M148=Lists!$H$3,IF($K148&lt;1,(($S148/$K148)*((1+'Inputs &amp; Summary'!$D$7)^BH$29)),((INT(BH$29/$K148)-INT((BH$29-1)/$K148))*$S148*((1+'Inputs &amp; Summary'!$D$7)^BH$29))),(_xlfn.WEIBULL.DIST(BH$29,$L148,$K148,FALSE)*$S148*((1+'Inputs &amp; Summary'!$D$7)^BH$29))),IF($M148=Lists!$H$3,IF($K148&lt;1,((($R148*(1-$E148)+$Q148*(1-$F148))/$K148)*((1+'Inputs &amp; Summary'!$D$7)^BH$29)),((INT(BH$29/$K148)-INT((BH$29-1)/$K148))*($R148*(1-$E148)+$Q148*(1-$F148))*((1+'Inputs &amp; Summary'!$D$7)^BH$29))),((_xlfn.WEIBULL.DIST(BH$29,$L148,$K148,FALSE)*($R148*(1-$E148)+$Q148*(1-$F148))*((1+'Inputs &amp; Summary'!$D$7)^BH$29))))))</f>
        <v>0</v>
      </c>
      <c r="BI148" s="114">
        <f>$D148*IF(BI$29&gt;'Inputs &amp; Summary'!$D$5,0,IF(BI$29&gt;VLOOKUP($G148,Lists!$J$17:$K$21,2),IF($M148=Lists!$H$3,IF($K148&lt;1,(($S148/$K148)*((1+'Inputs &amp; Summary'!$D$7)^BI$29)),((INT(BI$29/$K148)-INT((BI$29-1)/$K148))*$S148*((1+'Inputs &amp; Summary'!$D$7)^BI$29))),(_xlfn.WEIBULL.DIST(BI$29,$L148,$K148,FALSE)*$S148*((1+'Inputs &amp; Summary'!$D$7)^BI$29))),IF($M148=Lists!$H$3,IF($K148&lt;1,((($R148*(1-$E148)+$Q148*(1-$F148))/$K148)*((1+'Inputs &amp; Summary'!$D$7)^BI$29)),((INT(BI$29/$K148)-INT((BI$29-1)/$K148))*($R148*(1-$E148)+$Q148*(1-$F148))*((1+'Inputs &amp; Summary'!$D$7)^BI$29))),((_xlfn.WEIBULL.DIST(BI$29,$L148,$K148,FALSE)*($R148*(1-$E148)+$Q148*(1-$F148))*((1+'Inputs &amp; Summary'!$D$7)^BI$29))))))</f>
        <v>0</v>
      </c>
      <c r="BJ148" s="114">
        <f>$D148*IF(BJ$29&gt;'Inputs &amp; Summary'!$D$5,0,IF(BJ$29&gt;VLOOKUP($G148,Lists!$J$17:$K$21,2),IF($M148=Lists!$H$3,IF($K148&lt;1,(($S148/$K148)*((1+'Inputs &amp; Summary'!$D$7)^BJ$29)),((INT(BJ$29/$K148)-INT((BJ$29-1)/$K148))*$S148*((1+'Inputs &amp; Summary'!$D$7)^BJ$29))),(_xlfn.WEIBULL.DIST(BJ$29,$L148,$K148,FALSE)*$S148*((1+'Inputs &amp; Summary'!$D$7)^BJ$29))),IF($M148=Lists!$H$3,IF($K148&lt;1,((($R148*(1-$E148)+$Q148*(1-$F148))/$K148)*((1+'Inputs &amp; Summary'!$D$7)^BJ$29)),((INT(BJ$29/$K148)-INT((BJ$29-1)/$K148))*($R148*(1-$E148)+$Q148*(1-$F148))*((1+'Inputs &amp; Summary'!$D$7)^BJ$29))),((_xlfn.WEIBULL.DIST(BJ$29,$L148,$K148,FALSE)*($R148*(1-$E148)+$Q148*(1-$F148))*((1+'Inputs &amp; Summary'!$D$7)^BJ$29))))))</f>
        <v>0</v>
      </c>
      <c r="BK148" s="114">
        <f>$D148*IF(BK$29&gt;'Inputs &amp; Summary'!$D$5,0,IF(BK$29&gt;VLOOKUP($G148,Lists!$J$17:$K$21,2),IF($M148=Lists!$H$3,IF($K148&lt;1,(($S148/$K148)*((1+'Inputs &amp; Summary'!$D$7)^BK$29)),((INT(BK$29/$K148)-INT((BK$29-1)/$K148))*$S148*((1+'Inputs &amp; Summary'!$D$7)^BK$29))),(_xlfn.WEIBULL.DIST(BK$29,$L148,$K148,FALSE)*$S148*((1+'Inputs &amp; Summary'!$D$7)^BK$29))),IF($M148=Lists!$H$3,IF($K148&lt;1,((($R148*(1-$E148)+$Q148*(1-$F148))/$K148)*((1+'Inputs &amp; Summary'!$D$7)^BK$29)),((INT(BK$29/$K148)-INT((BK$29-1)/$K148))*($R148*(1-$E148)+$Q148*(1-$F148))*((1+'Inputs &amp; Summary'!$D$7)^BK$29))),((_xlfn.WEIBULL.DIST(BK$29,$L148,$K148,FALSE)*($R148*(1-$E148)+$Q148*(1-$F148))*((1+'Inputs &amp; Summary'!$D$7)^BK$29))))))</f>
        <v>0</v>
      </c>
      <c r="BL148" s="114">
        <f>$D148*IF(BL$29&gt;'Inputs &amp; Summary'!$D$5,0,IF(BL$29&gt;VLOOKUP($G148,Lists!$J$17:$K$21,2),IF($M148=Lists!$H$3,IF($K148&lt;1,(($S148/$K148)*((1+'Inputs &amp; Summary'!$D$7)^BL$29)),((INT(BL$29/$K148)-INT((BL$29-1)/$K148))*$S148*((1+'Inputs &amp; Summary'!$D$7)^BL$29))),(_xlfn.WEIBULL.DIST(BL$29,$L148,$K148,FALSE)*$S148*((1+'Inputs &amp; Summary'!$D$7)^BL$29))),IF($M148=Lists!$H$3,IF($K148&lt;1,((($R148*(1-$E148)+$Q148*(1-$F148))/$K148)*((1+'Inputs &amp; Summary'!$D$7)^BL$29)),((INT(BL$29/$K148)-INT((BL$29-1)/$K148))*($R148*(1-$E148)+$Q148*(1-$F148))*((1+'Inputs &amp; Summary'!$D$7)^BL$29))),((_xlfn.WEIBULL.DIST(BL$29,$L148,$K148,FALSE)*($R148*(1-$E148)+$Q148*(1-$F148))*((1+'Inputs &amp; Summary'!$D$7)^BL$29))))))</f>
        <v>0</v>
      </c>
    </row>
    <row r="149" spans="1:64" x14ac:dyDescent="0.3">
      <c r="A149" s="79" t="s">
        <v>193</v>
      </c>
      <c r="B149" s="33" t="s">
        <v>152</v>
      </c>
      <c r="C149" s="33" t="s">
        <v>39</v>
      </c>
      <c r="D149" s="115">
        <v>0</v>
      </c>
      <c r="E149" s="68"/>
      <c r="F149" s="68"/>
      <c r="G149" s="213" t="s">
        <v>433</v>
      </c>
      <c r="H149" s="34"/>
      <c r="I149" s="34" t="s">
        <v>97</v>
      </c>
      <c r="J149" s="33">
        <f>VLOOKUP(I149,'Labor Rates'!$A$1:$B$16,2)</f>
        <v>33.25</v>
      </c>
      <c r="K149" s="35">
        <v>25</v>
      </c>
      <c r="L149" s="35">
        <v>3</v>
      </c>
      <c r="M149" s="36" t="s">
        <v>249</v>
      </c>
      <c r="N149" s="84">
        <f>'Inputs &amp; Summary'!$D$44</f>
        <v>103.04449648711943</v>
      </c>
      <c r="O149" s="35">
        <v>1</v>
      </c>
      <c r="P149" s="5">
        <v>0</v>
      </c>
      <c r="Q149" s="73">
        <f t="shared" si="21"/>
        <v>3426.2295081967213</v>
      </c>
      <c r="R149" s="73">
        <f t="shared" si="22"/>
        <v>0</v>
      </c>
      <c r="S149" s="74">
        <f t="shared" si="23"/>
        <v>0</v>
      </c>
      <c r="T149" s="88"/>
      <c r="U149" s="80"/>
      <c r="V149" s="87">
        <f t="shared" si="24"/>
        <v>0</v>
      </c>
      <c r="W149" s="87">
        <f>NPV('Inputs &amp; Summary'!$D$6,Y149:BL149)</f>
        <v>0</v>
      </c>
      <c r="X149" s="90">
        <f t="shared" si="25"/>
        <v>0</v>
      </c>
      <c r="Y149" s="114">
        <f>$D149*IF(Y$29&gt;'Inputs &amp; Summary'!$D$5,0,IF(Y$29&gt;VLOOKUP($G149,Lists!$J$17:$K$21,2),IF($M149=Lists!$H$3,IF($K149&lt;1,(($S149/$K149)*((1+'Inputs &amp; Summary'!$D$7)^Y$29)),((INT(Y$29/$K149)-INT((Y$29-1)/$K149))*$S149*((1+'Inputs &amp; Summary'!$D$7)^Y$29))),(_xlfn.WEIBULL.DIST(Y$29,$L149,$K149,FALSE)*$S149*((1+'Inputs &amp; Summary'!$D$7)^Y$29))),IF($M149=Lists!$H$3,IF($K149&lt;1,((($R149*(1-$E149)+$Q149*(1-$F149))/$K149)*((1+'Inputs &amp; Summary'!$D$7)^Y$29)),((INT(Y$29/$K149)-INT((Y$29-1)/$K149))*($R149*(1-$E149)+$Q149*(1-$F149))*((1+'Inputs &amp; Summary'!$D$7)^Y$29))),((_xlfn.WEIBULL.DIST(Y$29,$L149,$K149,FALSE)*($R149*(1-$E149)+$Q149*(1-$F149))*((1+'Inputs &amp; Summary'!$D$7)^Y$29))))))</f>
        <v>0</v>
      </c>
      <c r="Z149" s="114">
        <f>$D149*IF(Z$29&gt;'Inputs &amp; Summary'!$D$5,0,IF(Z$29&gt;VLOOKUP($G149,Lists!$J$17:$K$21,2),IF($M149=Lists!$H$3,IF($K149&lt;1,(($S149/$K149)*((1+'Inputs &amp; Summary'!$D$7)^Z$29)),((INT(Z$29/$K149)-INT((Z$29-1)/$K149))*$S149*((1+'Inputs &amp; Summary'!$D$7)^Z$29))),(_xlfn.WEIBULL.DIST(Z$29,$L149,$K149,FALSE)*$S149*((1+'Inputs &amp; Summary'!$D$7)^Z$29))),IF($M149=Lists!$H$3,IF($K149&lt;1,((($R149*(1-$E149)+$Q149*(1-$F149))/$K149)*((1+'Inputs &amp; Summary'!$D$7)^Z$29)),((INT(Z$29/$K149)-INT((Z$29-1)/$K149))*($R149*(1-$E149)+$Q149*(1-$F149))*((1+'Inputs &amp; Summary'!$D$7)^Z$29))),((_xlfn.WEIBULL.DIST(Z$29,$L149,$K149,FALSE)*($R149*(1-$E149)+$Q149*(1-$F149))*((1+'Inputs &amp; Summary'!$D$7)^Z$29))))))</f>
        <v>0</v>
      </c>
      <c r="AA149" s="114">
        <f>$D149*IF(AA$29&gt;'Inputs &amp; Summary'!$D$5,0,IF(AA$29&gt;VLOOKUP($G149,Lists!$J$17:$K$21,2),IF($M149=Lists!$H$3,IF($K149&lt;1,(($S149/$K149)*((1+'Inputs &amp; Summary'!$D$7)^AA$29)),((INT(AA$29/$K149)-INT((AA$29-1)/$K149))*$S149*((1+'Inputs &amp; Summary'!$D$7)^AA$29))),(_xlfn.WEIBULL.DIST(AA$29,$L149,$K149,FALSE)*$S149*((1+'Inputs &amp; Summary'!$D$7)^AA$29))),IF($M149=Lists!$H$3,IF($K149&lt;1,((($R149*(1-$E149)+$Q149*(1-$F149))/$K149)*((1+'Inputs &amp; Summary'!$D$7)^AA$29)),((INT(AA$29/$K149)-INT((AA$29-1)/$K149))*($R149*(1-$E149)+$Q149*(1-$F149))*((1+'Inputs &amp; Summary'!$D$7)^AA$29))),((_xlfn.WEIBULL.DIST(AA$29,$L149,$K149,FALSE)*($R149*(1-$E149)+$Q149*(1-$F149))*((1+'Inputs &amp; Summary'!$D$7)^AA$29))))))</f>
        <v>0</v>
      </c>
      <c r="AB149" s="114">
        <f>$D149*IF(AB$29&gt;'Inputs &amp; Summary'!$D$5,0,IF(AB$29&gt;VLOOKUP($G149,Lists!$J$17:$K$21,2),IF($M149=Lists!$H$3,IF($K149&lt;1,(($S149/$K149)*((1+'Inputs &amp; Summary'!$D$7)^AB$29)),((INT(AB$29/$K149)-INT((AB$29-1)/$K149))*$S149*((1+'Inputs &amp; Summary'!$D$7)^AB$29))),(_xlfn.WEIBULL.DIST(AB$29,$L149,$K149,FALSE)*$S149*((1+'Inputs &amp; Summary'!$D$7)^AB$29))),IF($M149=Lists!$H$3,IF($K149&lt;1,((($R149*(1-$E149)+$Q149*(1-$F149))/$K149)*((1+'Inputs &amp; Summary'!$D$7)^AB$29)),((INT(AB$29/$K149)-INT((AB$29-1)/$K149))*($R149*(1-$E149)+$Q149*(1-$F149))*((1+'Inputs &amp; Summary'!$D$7)^AB$29))),((_xlfn.WEIBULL.DIST(AB$29,$L149,$K149,FALSE)*($R149*(1-$E149)+$Q149*(1-$F149))*((1+'Inputs &amp; Summary'!$D$7)^AB$29))))))</f>
        <v>0</v>
      </c>
      <c r="AC149" s="114">
        <f>$D149*IF(AC$29&gt;'Inputs &amp; Summary'!$D$5,0,IF(AC$29&gt;VLOOKUP($G149,Lists!$J$17:$K$21,2),IF($M149=Lists!$H$3,IF($K149&lt;1,(($S149/$K149)*((1+'Inputs &amp; Summary'!$D$7)^AC$29)),((INT(AC$29/$K149)-INT((AC$29-1)/$K149))*$S149*((1+'Inputs &amp; Summary'!$D$7)^AC$29))),(_xlfn.WEIBULL.DIST(AC$29,$L149,$K149,FALSE)*$S149*((1+'Inputs &amp; Summary'!$D$7)^AC$29))),IF($M149=Lists!$H$3,IF($K149&lt;1,((($R149*(1-$E149)+$Q149*(1-$F149))/$K149)*((1+'Inputs &amp; Summary'!$D$7)^AC$29)),((INT(AC$29/$K149)-INT((AC$29-1)/$K149))*($R149*(1-$E149)+$Q149*(1-$F149))*((1+'Inputs &amp; Summary'!$D$7)^AC$29))),((_xlfn.WEIBULL.DIST(AC$29,$L149,$K149,FALSE)*($R149*(1-$E149)+$Q149*(1-$F149))*((1+'Inputs &amp; Summary'!$D$7)^AC$29))))))</f>
        <v>0</v>
      </c>
      <c r="AD149" s="114">
        <f>$D149*IF(AD$29&gt;'Inputs &amp; Summary'!$D$5,0,IF(AD$29&gt;VLOOKUP($G149,Lists!$J$17:$K$21,2),IF($M149=Lists!$H$3,IF($K149&lt;1,(($S149/$K149)*((1+'Inputs &amp; Summary'!$D$7)^AD$29)),((INT(AD$29/$K149)-INT((AD$29-1)/$K149))*$S149*((1+'Inputs &amp; Summary'!$D$7)^AD$29))),(_xlfn.WEIBULL.DIST(AD$29,$L149,$K149,FALSE)*$S149*((1+'Inputs &amp; Summary'!$D$7)^AD$29))),IF($M149=Lists!$H$3,IF($K149&lt;1,((($R149*(1-$E149)+$Q149*(1-$F149))/$K149)*((1+'Inputs &amp; Summary'!$D$7)^AD$29)),((INT(AD$29/$K149)-INT((AD$29-1)/$K149))*($R149*(1-$E149)+$Q149*(1-$F149))*((1+'Inputs &amp; Summary'!$D$7)^AD$29))),((_xlfn.WEIBULL.DIST(AD$29,$L149,$K149,FALSE)*($R149*(1-$E149)+$Q149*(1-$F149))*((1+'Inputs &amp; Summary'!$D$7)^AD$29))))))</f>
        <v>0</v>
      </c>
      <c r="AE149" s="114">
        <f>$D149*IF(AE$29&gt;'Inputs &amp; Summary'!$D$5,0,IF(AE$29&gt;VLOOKUP($G149,Lists!$J$17:$K$21,2),IF($M149=Lists!$H$3,IF($K149&lt;1,(($S149/$K149)*((1+'Inputs &amp; Summary'!$D$7)^AE$29)),((INT(AE$29/$K149)-INT((AE$29-1)/$K149))*$S149*((1+'Inputs &amp; Summary'!$D$7)^AE$29))),(_xlfn.WEIBULL.DIST(AE$29,$L149,$K149,FALSE)*$S149*((1+'Inputs &amp; Summary'!$D$7)^AE$29))),IF($M149=Lists!$H$3,IF($K149&lt;1,((($R149*(1-$E149)+$Q149*(1-$F149))/$K149)*((1+'Inputs &amp; Summary'!$D$7)^AE$29)),((INT(AE$29/$K149)-INT((AE$29-1)/$K149))*($R149*(1-$E149)+$Q149*(1-$F149))*((1+'Inputs &amp; Summary'!$D$7)^AE$29))),((_xlfn.WEIBULL.DIST(AE$29,$L149,$K149,FALSE)*($R149*(1-$E149)+$Q149*(1-$F149))*((1+'Inputs &amp; Summary'!$D$7)^AE$29))))))</f>
        <v>0</v>
      </c>
      <c r="AF149" s="114">
        <f>$D149*IF(AF$29&gt;'Inputs &amp; Summary'!$D$5,0,IF(AF$29&gt;VLOOKUP($G149,Lists!$J$17:$K$21,2),IF($M149=Lists!$H$3,IF($K149&lt;1,(($S149/$K149)*((1+'Inputs &amp; Summary'!$D$7)^AF$29)),((INT(AF$29/$K149)-INT((AF$29-1)/$K149))*$S149*((1+'Inputs &amp; Summary'!$D$7)^AF$29))),(_xlfn.WEIBULL.DIST(AF$29,$L149,$K149,FALSE)*$S149*((1+'Inputs &amp; Summary'!$D$7)^AF$29))),IF($M149=Lists!$H$3,IF($K149&lt;1,((($R149*(1-$E149)+$Q149*(1-$F149))/$K149)*((1+'Inputs &amp; Summary'!$D$7)^AF$29)),((INT(AF$29/$K149)-INT((AF$29-1)/$K149))*($R149*(1-$E149)+$Q149*(1-$F149))*((1+'Inputs &amp; Summary'!$D$7)^AF$29))),((_xlfn.WEIBULL.DIST(AF$29,$L149,$K149,FALSE)*($R149*(1-$E149)+$Q149*(1-$F149))*((1+'Inputs &amp; Summary'!$D$7)^AF$29))))))</f>
        <v>0</v>
      </c>
      <c r="AG149" s="114">
        <f>$D149*IF(AG$29&gt;'Inputs &amp; Summary'!$D$5,0,IF(AG$29&gt;VLOOKUP($G149,Lists!$J$17:$K$21,2),IF($M149=Lists!$H$3,IF($K149&lt;1,(($S149/$K149)*((1+'Inputs &amp; Summary'!$D$7)^AG$29)),((INT(AG$29/$K149)-INT((AG$29-1)/$K149))*$S149*((1+'Inputs &amp; Summary'!$D$7)^AG$29))),(_xlfn.WEIBULL.DIST(AG$29,$L149,$K149,FALSE)*$S149*((1+'Inputs &amp; Summary'!$D$7)^AG$29))),IF($M149=Lists!$H$3,IF($K149&lt;1,((($R149*(1-$E149)+$Q149*(1-$F149))/$K149)*((1+'Inputs &amp; Summary'!$D$7)^AG$29)),((INT(AG$29/$K149)-INT((AG$29-1)/$K149))*($R149*(1-$E149)+$Q149*(1-$F149))*((1+'Inputs &amp; Summary'!$D$7)^AG$29))),((_xlfn.WEIBULL.DIST(AG$29,$L149,$K149,FALSE)*($R149*(1-$E149)+$Q149*(1-$F149))*((1+'Inputs &amp; Summary'!$D$7)^AG$29))))))</f>
        <v>0</v>
      </c>
      <c r="AH149" s="114">
        <f>$D149*IF(AH$29&gt;'Inputs &amp; Summary'!$D$5,0,IF(AH$29&gt;VLOOKUP($G149,Lists!$J$17:$K$21,2),IF($M149=Lists!$H$3,IF($K149&lt;1,(($S149/$K149)*((1+'Inputs &amp; Summary'!$D$7)^AH$29)),((INT(AH$29/$K149)-INT((AH$29-1)/$K149))*$S149*((1+'Inputs &amp; Summary'!$D$7)^AH$29))),(_xlfn.WEIBULL.DIST(AH$29,$L149,$K149,FALSE)*$S149*((1+'Inputs &amp; Summary'!$D$7)^AH$29))),IF($M149=Lists!$H$3,IF($K149&lt;1,((($R149*(1-$E149)+$Q149*(1-$F149))/$K149)*((1+'Inputs &amp; Summary'!$D$7)^AH$29)),((INT(AH$29/$K149)-INT((AH$29-1)/$K149))*($R149*(1-$E149)+$Q149*(1-$F149))*((1+'Inputs &amp; Summary'!$D$7)^AH$29))),((_xlfn.WEIBULL.DIST(AH$29,$L149,$K149,FALSE)*($R149*(1-$E149)+$Q149*(1-$F149))*((1+'Inputs &amp; Summary'!$D$7)^AH$29))))))</f>
        <v>0</v>
      </c>
      <c r="AI149" s="114">
        <f>$D149*IF(AI$29&gt;'Inputs &amp; Summary'!$D$5,0,IF(AI$29&gt;VLOOKUP($G149,Lists!$J$17:$K$21,2),IF($M149=Lists!$H$3,IF($K149&lt;1,(($S149/$K149)*((1+'Inputs &amp; Summary'!$D$7)^AI$29)),((INT(AI$29/$K149)-INT((AI$29-1)/$K149))*$S149*((1+'Inputs &amp; Summary'!$D$7)^AI$29))),(_xlfn.WEIBULL.DIST(AI$29,$L149,$K149,FALSE)*$S149*((1+'Inputs &amp; Summary'!$D$7)^AI$29))),IF($M149=Lists!$H$3,IF($K149&lt;1,((($R149*(1-$E149)+$Q149*(1-$F149))/$K149)*((1+'Inputs &amp; Summary'!$D$7)^AI$29)),((INT(AI$29/$K149)-INT((AI$29-1)/$K149))*($R149*(1-$E149)+$Q149*(1-$F149))*((1+'Inputs &amp; Summary'!$D$7)^AI$29))),((_xlfn.WEIBULL.DIST(AI$29,$L149,$K149,FALSE)*($R149*(1-$E149)+$Q149*(1-$F149))*((1+'Inputs &amp; Summary'!$D$7)^AI$29))))))</f>
        <v>0</v>
      </c>
      <c r="AJ149" s="114">
        <f>$D149*IF(AJ$29&gt;'Inputs &amp; Summary'!$D$5,0,IF(AJ$29&gt;VLOOKUP($G149,Lists!$J$17:$K$21,2),IF($M149=Lists!$H$3,IF($K149&lt;1,(($S149/$K149)*((1+'Inputs &amp; Summary'!$D$7)^AJ$29)),((INT(AJ$29/$K149)-INT((AJ$29-1)/$K149))*$S149*((1+'Inputs &amp; Summary'!$D$7)^AJ$29))),(_xlfn.WEIBULL.DIST(AJ$29,$L149,$K149,FALSE)*$S149*((1+'Inputs &amp; Summary'!$D$7)^AJ$29))),IF($M149=Lists!$H$3,IF($K149&lt;1,((($R149*(1-$E149)+$Q149*(1-$F149))/$K149)*((1+'Inputs &amp; Summary'!$D$7)^AJ$29)),((INT(AJ$29/$K149)-INT((AJ$29-1)/$K149))*($R149*(1-$E149)+$Q149*(1-$F149))*((1+'Inputs &amp; Summary'!$D$7)^AJ$29))),((_xlfn.WEIBULL.DIST(AJ$29,$L149,$K149,FALSE)*($R149*(1-$E149)+$Q149*(1-$F149))*((1+'Inputs &amp; Summary'!$D$7)^AJ$29))))))</f>
        <v>0</v>
      </c>
      <c r="AK149" s="114">
        <f>$D149*IF(AK$29&gt;'Inputs &amp; Summary'!$D$5,0,IF(AK$29&gt;VLOOKUP($G149,Lists!$J$17:$K$21,2),IF($M149=Lists!$H$3,IF($K149&lt;1,(($S149/$K149)*((1+'Inputs &amp; Summary'!$D$7)^AK$29)),((INT(AK$29/$K149)-INT((AK$29-1)/$K149))*$S149*((1+'Inputs &amp; Summary'!$D$7)^AK$29))),(_xlfn.WEIBULL.DIST(AK$29,$L149,$K149,FALSE)*$S149*((1+'Inputs &amp; Summary'!$D$7)^AK$29))),IF($M149=Lists!$H$3,IF($K149&lt;1,((($R149*(1-$E149)+$Q149*(1-$F149))/$K149)*((1+'Inputs &amp; Summary'!$D$7)^AK$29)),((INT(AK$29/$K149)-INT((AK$29-1)/$K149))*($R149*(1-$E149)+$Q149*(1-$F149))*((1+'Inputs &amp; Summary'!$D$7)^AK$29))),((_xlfn.WEIBULL.DIST(AK$29,$L149,$K149,FALSE)*($R149*(1-$E149)+$Q149*(1-$F149))*((1+'Inputs &amp; Summary'!$D$7)^AK$29))))))</f>
        <v>0</v>
      </c>
      <c r="AL149" s="114">
        <f>$D149*IF(AL$29&gt;'Inputs &amp; Summary'!$D$5,0,IF(AL$29&gt;VLOOKUP($G149,Lists!$J$17:$K$21,2),IF($M149=Lists!$H$3,IF($K149&lt;1,(($S149/$K149)*((1+'Inputs &amp; Summary'!$D$7)^AL$29)),((INT(AL$29/$K149)-INT((AL$29-1)/$K149))*$S149*((1+'Inputs &amp; Summary'!$D$7)^AL$29))),(_xlfn.WEIBULL.DIST(AL$29,$L149,$K149,FALSE)*$S149*((1+'Inputs &amp; Summary'!$D$7)^AL$29))),IF($M149=Lists!$H$3,IF($K149&lt;1,((($R149*(1-$E149)+$Q149*(1-$F149))/$K149)*((1+'Inputs &amp; Summary'!$D$7)^AL$29)),((INT(AL$29/$K149)-INT((AL$29-1)/$K149))*($R149*(1-$E149)+$Q149*(1-$F149))*((1+'Inputs &amp; Summary'!$D$7)^AL$29))),((_xlfn.WEIBULL.DIST(AL$29,$L149,$K149,FALSE)*($R149*(1-$E149)+$Q149*(1-$F149))*((1+'Inputs &amp; Summary'!$D$7)^AL$29))))))</f>
        <v>0</v>
      </c>
      <c r="AM149" s="114">
        <f>$D149*IF(AM$29&gt;'Inputs &amp; Summary'!$D$5,0,IF(AM$29&gt;VLOOKUP($G149,Lists!$J$17:$K$21,2),IF($M149=Lists!$H$3,IF($K149&lt;1,(($S149/$K149)*((1+'Inputs &amp; Summary'!$D$7)^AM$29)),((INT(AM$29/$K149)-INT((AM$29-1)/$K149))*$S149*((1+'Inputs &amp; Summary'!$D$7)^AM$29))),(_xlfn.WEIBULL.DIST(AM$29,$L149,$K149,FALSE)*$S149*((1+'Inputs &amp; Summary'!$D$7)^AM$29))),IF($M149=Lists!$H$3,IF($K149&lt;1,((($R149*(1-$E149)+$Q149*(1-$F149))/$K149)*((1+'Inputs &amp; Summary'!$D$7)^AM$29)),((INT(AM$29/$K149)-INT((AM$29-1)/$K149))*($R149*(1-$E149)+$Q149*(1-$F149))*((1+'Inputs &amp; Summary'!$D$7)^AM$29))),((_xlfn.WEIBULL.DIST(AM$29,$L149,$K149,FALSE)*($R149*(1-$E149)+$Q149*(1-$F149))*((1+'Inputs &amp; Summary'!$D$7)^AM$29))))))</f>
        <v>0</v>
      </c>
      <c r="AN149" s="114">
        <f>$D149*IF(AN$29&gt;'Inputs &amp; Summary'!$D$5,0,IF(AN$29&gt;VLOOKUP($G149,Lists!$J$17:$K$21,2),IF($M149=Lists!$H$3,IF($K149&lt;1,(($S149/$K149)*((1+'Inputs &amp; Summary'!$D$7)^AN$29)),((INT(AN$29/$K149)-INT((AN$29-1)/$K149))*$S149*((1+'Inputs &amp; Summary'!$D$7)^AN$29))),(_xlfn.WEIBULL.DIST(AN$29,$L149,$K149,FALSE)*$S149*((1+'Inputs &amp; Summary'!$D$7)^AN$29))),IF($M149=Lists!$H$3,IF($K149&lt;1,((($R149*(1-$E149)+$Q149*(1-$F149))/$K149)*((1+'Inputs &amp; Summary'!$D$7)^AN$29)),((INT(AN$29/$K149)-INT((AN$29-1)/$K149))*($R149*(1-$E149)+$Q149*(1-$F149))*((1+'Inputs &amp; Summary'!$D$7)^AN$29))),((_xlfn.WEIBULL.DIST(AN$29,$L149,$K149,FALSE)*($R149*(1-$E149)+$Q149*(1-$F149))*((1+'Inputs &amp; Summary'!$D$7)^AN$29))))))</f>
        <v>0</v>
      </c>
      <c r="AO149" s="114">
        <f>$D149*IF(AO$29&gt;'Inputs &amp; Summary'!$D$5,0,IF(AO$29&gt;VLOOKUP($G149,Lists!$J$17:$K$21,2),IF($M149=Lists!$H$3,IF($K149&lt;1,(($S149/$K149)*((1+'Inputs &amp; Summary'!$D$7)^AO$29)),((INT(AO$29/$K149)-INT((AO$29-1)/$K149))*$S149*((1+'Inputs &amp; Summary'!$D$7)^AO$29))),(_xlfn.WEIBULL.DIST(AO$29,$L149,$K149,FALSE)*$S149*((1+'Inputs &amp; Summary'!$D$7)^AO$29))),IF($M149=Lists!$H$3,IF($K149&lt;1,((($R149*(1-$E149)+$Q149*(1-$F149))/$K149)*((1+'Inputs &amp; Summary'!$D$7)^AO$29)),((INT(AO$29/$K149)-INT((AO$29-1)/$K149))*($R149*(1-$E149)+$Q149*(1-$F149))*((1+'Inputs &amp; Summary'!$D$7)^AO$29))),((_xlfn.WEIBULL.DIST(AO$29,$L149,$K149,FALSE)*($R149*(1-$E149)+$Q149*(1-$F149))*((1+'Inputs &amp; Summary'!$D$7)^AO$29))))))</f>
        <v>0</v>
      </c>
      <c r="AP149" s="114">
        <f>$D149*IF(AP$29&gt;'Inputs &amp; Summary'!$D$5,0,IF(AP$29&gt;VLOOKUP($G149,Lists!$J$17:$K$21,2),IF($M149=Lists!$H$3,IF($K149&lt;1,(($S149/$K149)*((1+'Inputs &amp; Summary'!$D$7)^AP$29)),((INT(AP$29/$K149)-INT((AP$29-1)/$K149))*$S149*((1+'Inputs &amp; Summary'!$D$7)^AP$29))),(_xlfn.WEIBULL.DIST(AP$29,$L149,$K149,FALSE)*$S149*((1+'Inputs &amp; Summary'!$D$7)^AP$29))),IF($M149=Lists!$H$3,IF($K149&lt;1,((($R149*(1-$E149)+$Q149*(1-$F149))/$K149)*((1+'Inputs &amp; Summary'!$D$7)^AP$29)),((INT(AP$29/$K149)-INT((AP$29-1)/$K149))*($R149*(1-$E149)+$Q149*(1-$F149))*((1+'Inputs &amp; Summary'!$D$7)^AP$29))),((_xlfn.WEIBULL.DIST(AP$29,$L149,$K149,FALSE)*($R149*(1-$E149)+$Q149*(1-$F149))*((1+'Inputs &amp; Summary'!$D$7)^AP$29))))))</f>
        <v>0</v>
      </c>
      <c r="AQ149" s="114">
        <f>$D149*IF(AQ$29&gt;'Inputs &amp; Summary'!$D$5,0,IF(AQ$29&gt;VLOOKUP($G149,Lists!$J$17:$K$21,2),IF($M149=Lists!$H$3,IF($K149&lt;1,(($S149/$K149)*((1+'Inputs &amp; Summary'!$D$7)^AQ$29)),((INT(AQ$29/$K149)-INT((AQ$29-1)/$K149))*$S149*((1+'Inputs &amp; Summary'!$D$7)^AQ$29))),(_xlfn.WEIBULL.DIST(AQ$29,$L149,$K149,FALSE)*$S149*((1+'Inputs &amp; Summary'!$D$7)^AQ$29))),IF($M149=Lists!$H$3,IF($K149&lt;1,((($R149*(1-$E149)+$Q149*(1-$F149))/$K149)*((1+'Inputs &amp; Summary'!$D$7)^AQ$29)),((INT(AQ$29/$K149)-INT((AQ$29-1)/$K149))*($R149*(1-$E149)+$Q149*(1-$F149))*((1+'Inputs &amp; Summary'!$D$7)^AQ$29))),((_xlfn.WEIBULL.DIST(AQ$29,$L149,$K149,FALSE)*($R149*(1-$E149)+$Q149*(1-$F149))*((1+'Inputs &amp; Summary'!$D$7)^AQ$29))))))</f>
        <v>0</v>
      </c>
      <c r="AR149" s="114">
        <f>$D149*IF(AR$29&gt;'Inputs &amp; Summary'!$D$5,0,IF(AR$29&gt;VLOOKUP($G149,Lists!$J$17:$K$21,2),IF($M149=Lists!$H$3,IF($K149&lt;1,(($S149/$K149)*((1+'Inputs &amp; Summary'!$D$7)^AR$29)),((INT(AR$29/$K149)-INT((AR$29-1)/$K149))*$S149*((1+'Inputs &amp; Summary'!$D$7)^AR$29))),(_xlfn.WEIBULL.DIST(AR$29,$L149,$K149,FALSE)*$S149*((1+'Inputs &amp; Summary'!$D$7)^AR$29))),IF($M149=Lists!$H$3,IF($K149&lt;1,((($R149*(1-$E149)+$Q149*(1-$F149))/$K149)*((1+'Inputs &amp; Summary'!$D$7)^AR$29)),((INT(AR$29/$K149)-INT((AR$29-1)/$K149))*($R149*(1-$E149)+$Q149*(1-$F149))*((1+'Inputs &amp; Summary'!$D$7)^AR$29))),((_xlfn.WEIBULL.DIST(AR$29,$L149,$K149,FALSE)*($R149*(1-$E149)+$Q149*(1-$F149))*((1+'Inputs &amp; Summary'!$D$7)^AR$29))))))</f>
        <v>0</v>
      </c>
      <c r="AS149" s="114">
        <f>$D149*IF(AS$29&gt;'Inputs &amp; Summary'!$D$5,0,IF(AS$29&gt;VLOOKUP($G149,Lists!$J$17:$K$21,2),IF($M149=Lists!$H$3,IF($K149&lt;1,(($S149/$K149)*((1+'Inputs &amp; Summary'!$D$7)^AS$29)),((INT(AS$29/$K149)-INT((AS$29-1)/$K149))*$S149*((1+'Inputs &amp; Summary'!$D$7)^AS$29))),(_xlfn.WEIBULL.DIST(AS$29,$L149,$K149,FALSE)*$S149*((1+'Inputs &amp; Summary'!$D$7)^AS$29))),IF($M149=Lists!$H$3,IF($K149&lt;1,((($R149*(1-$E149)+$Q149*(1-$F149))/$K149)*((1+'Inputs &amp; Summary'!$D$7)^AS$29)),((INT(AS$29/$K149)-INT((AS$29-1)/$K149))*($R149*(1-$E149)+$Q149*(1-$F149))*((1+'Inputs &amp; Summary'!$D$7)^AS$29))),((_xlfn.WEIBULL.DIST(AS$29,$L149,$K149,FALSE)*($R149*(1-$E149)+$Q149*(1-$F149))*((1+'Inputs &amp; Summary'!$D$7)^AS$29))))))</f>
        <v>0</v>
      </c>
      <c r="AT149" s="114">
        <f>$D149*IF(AT$29&gt;'Inputs &amp; Summary'!$D$5,0,IF(AT$29&gt;VLOOKUP($G149,Lists!$J$17:$K$21,2),IF($M149=Lists!$H$3,IF($K149&lt;1,(($S149/$K149)*((1+'Inputs &amp; Summary'!$D$7)^AT$29)),((INT(AT$29/$K149)-INT((AT$29-1)/$K149))*$S149*((1+'Inputs &amp; Summary'!$D$7)^AT$29))),(_xlfn.WEIBULL.DIST(AT$29,$L149,$K149,FALSE)*$S149*((1+'Inputs &amp; Summary'!$D$7)^AT$29))),IF($M149=Lists!$H$3,IF($K149&lt;1,((($R149*(1-$E149)+$Q149*(1-$F149))/$K149)*((1+'Inputs &amp; Summary'!$D$7)^AT$29)),((INT(AT$29/$K149)-INT((AT$29-1)/$K149))*($R149*(1-$E149)+$Q149*(1-$F149))*((1+'Inputs &amp; Summary'!$D$7)^AT$29))),((_xlfn.WEIBULL.DIST(AT$29,$L149,$K149,FALSE)*($R149*(1-$E149)+$Q149*(1-$F149))*((1+'Inputs &amp; Summary'!$D$7)^AT$29))))))</f>
        <v>0</v>
      </c>
      <c r="AU149" s="114">
        <f>$D149*IF(AU$29&gt;'Inputs &amp; Summary'!$D$5,0,IF(AU$29&gt;VLOOKUP($G149,Lists!$J$17:$K$21,2),IF($M149=Lists!$H$3,IF($K149&lt;1,(($S149/$K149)*((1+'Inputs &amp; Summary'!$D$7)^AU$29)),((INT(AU$29/$K149)-INT((AU$29-1)/$K149))*$S149*((1+'Inputs &amp; Summary'!$D$7)^AU$29))),(_xlfn.WEIBULL.DIST(AU$29,$L149,$K149,FALSE)*$S149*((1+'Inputs &amp; Summary'!$D$7)^AU$29))),IF($M149=Lists!$H$3,IF($K149&lt;1,((($R149*(1-$E149)+$Q149*(1-$F149))/$K149)*((1+'Inputs &amp; Summary'!$D$7)^AU$29)),((INT(AU$29/$K149)-INT((AU$29-1)/$K149))*($R149*(1-$E149)+$Q149*(1-$F149))*((1+'Inputs &amp; Summary'!$D$7)^AU$29))),((_xlfn.WEIBULL.DIST(AU$29,$L149,$K149,FALSE)*($R149*(1-$E149)+$Q149*(1-$F149))*((1+'Inputs &amp; Summary'!$D$7)^AU$29))))))</f>
        <v>0</v>
      </c>
      <c r="AV149" s="114">
        <f>$D149*IF(AV$29&gt;'Inputs &amp; Summary'!$D$5,0,IF(AV$29&gt;VLOOKUP($G149,Lists!$J$17:$K$21,2),IF($M149=Lists!$H$3,IF($K149&lt;1,(($S149/$K149)*((1+'Inputs &amp; Summary'!$D$7)^AV$29)),((INT(AV$29/$K149)-INT((AV$29-1)/$K149))*$S149*((1+'Inputs &amp; Summary'!$D$7)^AV$29))),(_xlfn.WEIBULL.DIST(AV$29,$L149,$K149,FALSE)*$S149*((1+'Inputs &amp; Summary'!$D$7)^AV$29))),IF($M149=Lists!$H$3,IF($K149&lt;1,((($R149*(1-$E149)+$Q149*(1-$F149))/$K149)*((1+'Inputs &amp; Summary'!$D$7)^AV$29)),((INT(AV$29/$K149)-INT((AV$29-1)/$K149))*($R149*(1-$E149)+$Q149*(1-$F149))*((1+'Inputs &amp; Summary'!$D$7)^AV$29))),((_xlfn.WEIBULL.DIST(AV$29,$L149,$K149,FALSE)*($R149*(1-$E149)+$Q149*(1-$F149))*((1+'Inputs &amp; Summary'!$D$7)^AV$29))))))</f>
        <v>0</v>
      </c>
      <c r="AW149" s="114">
        <f>$D149*IF(AW$29&gt;'Inputs &amp; Summary'!$D$5,0,IF(AW$29&gt;VLOOKUP($G149,Lists!$J$17:$K$21,2),IF($M149=Lists!$H$3,IF($K149&lt;1,(($S149/$K149)*((1+'Inputs &amp; Summary'!$D$7)^AW$29)),((INT(AW$29/$K149)-INT((AW$29-1)/$K149))*$S149*((1+'Inputs &amp; Summary'!$D$7)^AW$29))),(_xlfn.WEIBULL.DIST(AW$29,$L149,$K149,FALSE)*$S149*((1+'Inputs &amp; Summary'!$D$7)^AW$29))),IF($M149=Lists!$H$3,IF($K149&lt;1,((($R149*(1-$E149)+$Q149*(1-$F149))/$K149)*((1+'Inputs &amp; Summary'!$D$7)^AW$29)),((INT(AW$29/$K149)-INT((AW$29-1)/$K149))*($R149*(1-$E149)+$Q149*(1-$F149))*((1+'Inputs &amp; Summary'!$D$7)^AW$29))),((_xlfn.WEIBULL.DIST(AW$29,$L149,$K149,FALSE)*($R149*(1-$E149)+$Q149*(1-$F149))*((1+'Inputs &amp; Summary'!$D$7)^AW$29))))))</f>
        <v>0</v>
      </c>
      <c r="AX149" s="114">
        <f>$D149*IF(AX$29&gt;'Inputs &amp; Summary'!$D$5,0,IF(AX$29&gt;VLOOKUP($G149,Lists!$J$17:$K$21,2),IF($M149=Lists!$H$3,IF($K149&lt;1,(($S149/$K149)*((1+'Inputs &amp; Summary'!$D$7)^AX$29)),((INT(AX$29/$K149)-INT((AX$29-1)/$K149))*$S149*((1+'Inputs &amp; Summary'!$D$7)^AX$29))),(_xlfn.WEIBULL.DIST(AX$29,$L149,$K149,FALSE)*$S149*((1+'Inputs &amp; Summary'!$D$7)^AX$29))),IF($M149=Lists!$H$3,IF($K149&lt;1,((($R149*(1-$E149)+$Q149*(1-$F149))/$K149)*((1+'Inputs &amp; Summary'!$D$7)^AX$29)),((INT(AX$29/$K149)-INT((AX$29-1)/$K149))*($R149*(1-$E149)+$Q149*(1-$F149))*((1+'Inputs &amp; Summary'!$D$7)^AX$29))),((_xlfn.WEIBULL.DIST(AX$29,$L149,$K149,FALSE)*($R149*(1-$E149)+$Q149*(1-$F149))*((1+'Inputs &amp; Summary'!$D$7)^AX$29))))))</f>
        <v>0</v>
      </c>
      <c r="AY149" s="114">
        <f>$D149*IF(AY$29&gt;'Inputs &amp; Summary'!$D$5,0,IF(AY$29&gt;VLOOKUP($G149,Lists!$J$17:$K$21,2),IF($M149=Lists!$H$3,IF($K149&lt;1,(($S149/$K149)*((1+'Inputs &amp; Summary'!$D$7)^AY$29)),((INT(AY$29/$K149)-INT((AY$29-1)/$K149))*$S149*((1+'Inputs &amp; Summary'!$D$7)^AY$29))),(_xlfn.WEIBULL.DIST(AY$29,$L149,$K149,FALSE)*$S149*((1+'Inputs &amp; Summary'!$D$7)^AY$29))),IF($M149=Lists!$H$3,IF($K149&lt;1,((($R149*(1-$E149)+$Q149*(1-$F149))/$K149)*((1+'Inputs &amp; Summary'!$D$7)^AY$29)),((INT(AY$29/$K149)-INT((AY$29-1)/$K149))*($R149*(1-$E149)+$Q149*(1-$F149))*((1+'Inputs &amp; Summary'!$D$7)^AY$29))),((_xlfn.WEIBULL.DIST(AY$29,$L149,$K149,FALSE)*($R149*(1-$E149)+$Q149*(1-$F149))*((1+'Inputs &amp; Summary'!$D$7)^AY$29))))))</f>
        <v>0</v>
      </c>
      <c r="AZ149" s="114">
        <f>$D149*IF(AZ$29&gt;'Inputs &amp; Summary'!$D$5,0,IF(AZ$29&gt;VLOOKUP($G149,Lists!$J$17:$K$21,2),IF($M149=Lists!$H$3,IF($K149&lt;1,(($S149/$K149)*((1+'Inputs &amp; Summary'!$D$7)^AZ$29)),((INT(AZ$29/$K149)-INT((AZ$29-1)/$K149))*$S149*((1+'Inputs &amp; Summary'!$D$7)^AZ$29))),(_xlfn.WEIBULL.DIST(AZ$29,$L149,$K149,FALSE)*$S149*((1+'Inputs &amp; Summary'!$D$7)^AZ$29))),IF($M149=Lists!$H$3,IF($K149&lt;1,((($R149*(1-$E149)+$Q149*(1-$F149))/$K149)*((1+'Inputs &amp; Summary'!$D$7)^AZ$29)),((INT(AZ$29/$K149)-INT((AZ$29-1)/$K149))*($R149*(1-$E149)+$Q149*(1-$F149))*((1+'Inputs &amp; Summary'!$D$7)^AZ$29))),((_xlfn.WEIBULL.DIST(AZ$29,$L149,$K149,FALSE)*($R149*(1-$E149)+$Q149*(1-$F149))*((1+'Inputs &amp; Summary'!$D$7)^AZ$29))))))</f>
        <v>0</v>
      </c>
      <c r="BA149" s="114">
        <f>$D149*IF(BA$29&gt;'Inputs &amp; Summary'!$D$5,0,IF(BA$29&gt;VLOOKUP($G149,Lists!$J$17:$K$21,2),IF($M149=Lists!$H$3,IF($K149&lt;1,(($S149/$K149)*((1+'Inputs &amp; Summary'!$D$7)^BA$29)),((INT(BA$29/$K149)-INT((BA$29-1)/$K149))*$S149*((1+'Inputs &amp; Summary'!$D$7)^BA$29))),(_xlfn.WEIBULL.DIST(BA$29,$L149,$K149,FALSE)*$S149*((1+'Inputs &amp; Summary'!$D$7)^BA$29))),IF($M149=Lists!$H$3,IF($K149&lt;1,((($R149*(1-$E149)+$Q149*(1-$F149))/$K149)*((1+'Inputs &amp; Summary'!$D$7)^BA$29)),((INT(BA$29/$K149)-INT((BA$29-1)/$K149))*($R149*(1-$E149)+$Q149*(1-$F149))*((1+'Inputs &amp; Summary'!$D$7)^BA$29))),((_xlfn.WEIBULL.DIST(BA$29,$L149,$K149,FALSE)*($R149*(1-$E149)+$Q149*(1-$F149))*((1+'Inputs &amp; Summary'!$D$7)^BA$29))))))</f>
        <v>0</v>
      </c>
      <c r="BB149" s="114">
        <f>$D149*IF(BB$29&gt;'Inputs &amp; Summary'!$D$5,0,IF(BB$29&gt;VLOOKUP($G149,Lists!$J$17:$K$21,2),IF($M149=Lists!$H$3,IF($K149&lt;1,(($S149/$K149)*((1+'Inputs &amp; Summary'!$D$7)^BB$29)),((INT(BB$29/$K149)-INT((BB$29-1)/$K149))*$S149*((1+'Inputs &amp; Summary'!$D$7)^BB$29))),(_xlfn.WEIBULL.DIST(BB$29,$L149,$K149,FALSE)*$S149*((1+'Inputs &amp; Summary'!$D$7)^BB$29))),IF($M149=Lists!$H$3,IF($K149&lt;1,((($R149*(1-$E149)+$Q149*(1-$F149))/$K149)*((1+'Inputs &amp; Summary'!$D$7)^BB$29)),((INT(BB$29/$K149)-INT((BB$29-1)/$K149))*($R149*(1-$E149)+$Q149*(1-$F149))*((1+'Inputs &amp; Summary'!$D$7)^BB$29))),((_xlfn.WEIBULL.DIST(BB$29,$L149,$K149,FALSE)*($R149*(1-$E149)+$Q149*(1-$F149))*((1+'Inputs &amp; Summary'!$D$7)^BB$29))))))</f>
        <v>0</v>
      </c>
      <c r="BC149" s="114">
        <f>$D149*IF(BC$29&gt;'Inputs &amp; Summary'!$D$5,0,IF(BC$29&gt;VLOOKUP($G149,Lists!$J$17:$K$21,2),IF($M149=Lists!$H$3,IF($K149&lt;1,(($S149/$K149)*((1+'Inputs &amp; Summary'!$D$7)^BC$29)),((INT(BC$29/$K149)-INT((BC$29-1)/$K149))*$S149*((1+'Inputs &amp; Summary'!$D$7)^BC$29))),(_xlfn.WEIBULL.DIST(BC$29,$L149,$K149,FALSE)*$S149*((1+'Inputs &amp; Summary'!$D$7)^BC$29))),IF($M149=Lists!$H$3,IF($K149&lt;1,((($R149*(1-$E149)+$Q149*(1-$F149))/$K149)*((1+'Inputs &amp; Summary'!$D$7)^BC$29)),((INT(BC$29/$K149)-INT((BC$29-1)/$K149))*($R149*(1-$E149)+$Q149*(1-$F149))*((1+'Inputs &amp; Summary'!$D$7)^BC$29))),((_xlfn.WEIBULL.DIST(BC$29,$L149,$K149,FALSE)*($R149*(1-$E149)+$Q149*(1-$F149))*((1+'Inputs &amp; Summary'!$D$7)^BC$29))))))</f>
        <v>0</v>
      </c>
      <c r="BD149" s="114">
        <f>$D149*IF(BD$29&gt;'Inputs &amp; Summary'!$D$5,0,IF(BD$29&gt;VLOOKUP($G149,Lists!$J$17:$K$21,2),IF($M149=Lists!$H$3,IF($K149&lt;1,(($S149/$K149)*((1+'Inputs &amp; Summary'!$D$7)^BD$29)),((INT(BD$29/$K149)-INT((BD$29-1)/$K149))*$S149*((1+'Inputs &amp; Summary'!$D$7)^BD$29))),(_xlfn.WEIBULL.DIST(BD$29,$L149,$K149,FALSE)*$S149*((1+'Inputs &amp; Summary'!$D$7)^BD$29))),IF($M149=Lists!$H$3,IF($K149&lt;1,((($R149*(1-$E149)+$Q149*(1-$F149))/$K149)*((1+'Inputs &amp; Summary'!$D$7)^BD$29)),((INT(BD$29/$K149)-INT((BD$29-1)/$K149))*($R149*(1-$E149)+$Q149*(1-$F149))*((1+'Inputs &amp; Summary'!$D$7)^BD$29))),((_xlfn.WEIBULL.DIST(BD$29,$L149,$K149,FALSE)*($R149*(1-$E149)+$Q149*(1-$F149))*((1+'Inputs &amp; Summary'!$D$7)^BD$29))))))</f>
        <v>0</v>
      </c>
      <c r="BE149" s="114">
        <f>$D149*IF(BE$29&gt;'Inputs &amp; Summary'!$D$5,0,IF(BE$29&gt;VLOOKUP($G149,Lists!$J$17:$K$21,2),IF($M149=Lists!$H$3,IF($K149&lt;1,(($S149/$K149)*((1+'Inputs &amp; Summary'!$D$7)^BE$29)),((INT(BE$29/$K149)-INT((BE$29-1)/$K149))*$S149*((1+'Inputs &amp; Summary'!$D$7)^BE$29))),(_xlfn.WEIBULL.DIST(BE$29,$L149,$K149,FALSE)*$S149*((1+'Inputs &amp; Summary'!$D$7)^BE$29))),IF($M149=Lists!$H$3,IF($K149&lt;1,((($R149*(1-$E149)+$Q149*(1-$F149))/$K149)*((1+'Inputs &amp; Summary'!$D$7)^BE$29)),((INT(BE$29/$K149)-INT((BE$29-1)/$K149))*($R149*(1-$E149)+$Q149*(1-$F149))*((1+'Inputs &amp; Summary'!$D$7)^BE$29))),((_xlfn.WEIBULL.DIST(BE$29,$L149,$K149,FALSE)*($R149*(1-$E149)+$Q149*(1-$F149))*((1+'Inputs &amp; Summary'!$D$7)^BE$29))))))</f>
        <v>0</v>
      </c>
      <c r="BF149" s="114">
        <f>$D149*IF(BF$29&gt;'Inputs &amp; Summary'!$D$5,0,IF(BF$29&gt;VLOOKUP($G149,Lists!$J$17:$K$21,2),IF($M149=Lists!$H$3,IF($K149&lt;1,(($S149/$K149)*((1+'Inputs &amp; Summary'!$D$7)^BF$29)),((INT(BF$29/$K149)-INT((BF$29-1)/$K149))*$S149*((1+'Inputs &amp; Summary'!$D$7)^BF$29))),(_xlfn.WEIBULL.DIST(BF$29,$L149,$K149,FALSE)*$S149*((1+'Inputs &amp; Summary'!$D$7)^BF$29))),IF($M149=Lists!$H$3,IF($K149&lt;1,((($R149*(1-$E149)+$Q149*(1-$F149))/$K149)*((1+'Inputs &amp; Summary'!$D$7)^BF$29)),((INT(BF$29/$K149)-INT((BF$29-1)/$K149))*($R149*(1-$E149)+$Q149*(1-$F149))*((1+'Inputs &amp; Summary'!$D$7)^BF$29))),((_xlfn.WEIBULL.DIST(BF$29,$L149,$K149,FALSE)*($R149*(1-$E149)+$Q149*(1-$F149))*((1+'Inputs &amp; Summary'!$D$7)^BF$29))))))</f>
        <v>0</v>
      </c>
      <c r="BG149" s="114">
        <f>$D149*IF(BG$29&gt;'Inputs &amp; Summary'!$D$5,0,IF(BG$29&gt;VLOOKUP($G149,Lists!$J$17:$K$21,2),IF($M149=Lists!$H$3,IF($K149&lt;1,(($S149/$K149)*((1+'Inputs &amp; Summary'!$D$7)^BG$29)),((INT(BG$29/$K149)-INT((BG$29-1)/$K149))*$S149*((1+'Inputs &amp; Summary'!$D$7)^BG$29))),(_xlfn.WEIBULL.DIST(BG$29,$L149,$K149,FALSE)*$S149*((1+'Inputs &amp; Summary'!$D$7)^BG$29))),IF($M149=Lists!$H$3,IF($K149&lt;1,((($R149*(1-$E149)+$Q149*(1-$F149))/$K149)*((1+'Inputs &amp; Summary'!$D$7)^BG$29)),((INT(BG$29/$K149)-INT((BG$29-1)/$K149))*($R149*(1-$E149)+$Q149*(1-$F149))*((1+'Inputs &amp; Summary'!$D$7)^BG$29))),((_xlfn.WEIBULL.DIST(BG$29,$L149,$K149,FALSE)*($R149*(1-$E149)+$Q149*(1-$F149))*((1+'Inputs &amp; Summary'!$D$7)^BG$29))))))</f>
        <v>0</v>
      </c>
      <c r="BH149" s="114">
        <f>$D149*IF(BH$29&gt;'Inputs &amp; Summary'!$D$5,0,IF(BH$29&gt;VLOOKUP($G149,Lists!$J$17:$K$21,2),IF($M149=Lists!$H$3,IF($K149&lt;1,(($S149/$K149)*((1+'Inputs &amp; Summary'!$D$7)^BH$29)),((INT(BH$29/$K149)-INT((BH$29-1)/$K149))*$S149*((1+'Inputs &amp; Summary'!$D$7)^BH$29))),(_xlfn.WEIBULL.DIST(BH$29,$L149,$K149,FALSE)*$S149*((1+'Inputs &amp; Summary'!$D$7)^BH$29))),IF($M149=Lists!$H$3,IF($K149&lt;1,((($R149*(1-$E149)+$Q149*(1-$F149))/$K149)*((1+'Inputs &amp; Summary'!$D$7)^BH$29)),((INT(BH$29/$K149)-INT((BH$29-1)/$K149))*($R149*(1-$E149)+$Q149*(1-$F149))*((1+'Inputs &amp; Summary'!$D$7)^BH$29))),((_xlfn.WEIBULL.DIST(BH$29,$L149,$K149,FALSE)*($R149*(1-$E149)+$Q149*(1-$F149))*((1+'Inputs &amp; Summary'!$D$7)^BH$29))))))</f>
        <v>0</v>
      </c>
      <c r="BI149" s="114">
        <f>$D149*IF(BI$29&gt;'Inputs &amp; Summary'!$D$5,0,IF(BI$29&gt;VLOOKUP($G149,Lists!$J$17:$K$21,2),IF($M149=Lists!$H$3,IF($K149&lt;1,(($S149/$K149)*((1+'Inputs &amp; Summary'!$D$7)^BI$29)),((INT(BI$29/$K149)-INT((BI$29-1)/$K149))*$S149*((1+'Inputs &amp; Summary'!$D$7)^BI$29))),(_xlfn.WEIBULL.DIST(BI$29,$L149,$K149,FALSE)*$S149*((1+'Inputs &amp; Summary'!$D$7)^BI$29))),IF($M149=Lists!$H$3,IF($K149&lt;1,((($R149*(1-$E149)+$Q149*(1-$F149))/$K149)*((1+'Inputs &amp; Summary'!$D$7)^BI$29)),((INT(BI$29/$K149)-INT((BI$29-1)/$K149))*($R149*(1-$E149)+$Q149*(1-$F149))*((1+'Inputs &amp; Summary'!$D$7)^BI$29))),((_xlfn.WEIBULL.DIST(BI$29,$L149,$K149,FALSE)*($R149*(1-$E149)+$Q149*(1-$F149))*((1+'Inputs &amp; Summary'!$D$7)^BI$29))))))</f>
        <v>0</v>
      </c>
      <c r="BJ149" s="114">
        <f>$D149*IF(BJ$29&gt;'Inputs &amp; Summary'!$D$5,0,IF(BJ$29&gt;VLOOKUP($G149,Lists!$J$17:$K$21,2),IF($M149=Lists!$H$3,IF($K149&lt;1,(($S149/$K149)*((1+'Inputs &amp; Summary'!$D$7)^BJ$29)),((INT(BJ$29/$K149)-INT((BJ$29-1)/$K149))*$S149*((1+'Inputs &amp; Summary'!$D$7)^BJ$29))),(_xlfn.WEIBULL.DIST(BJ$29,$L149,$K149,FALSE)*$S149*((1+'Inputs &amp; Summary'!$D$7)^BJ$29))),IF($M149=Lists!$H$3,IF($K149&lt;1,((($R149*(1-$E149)+$Q149*(1-$F149))/$K149)*((1+'Inputs &amp; Summary'!$D$7)^BJ$29)),((INT(BJ$29/$K149)-INT((BJ$29-1)/$K149))*($R149*(1-$E149)+$Q149*(1-$F149))*((1+'Inputs &amp; Summary'!$D$7)^BJ$29))),((_xlfn.WEIBULL.DIST(BJ$29,$L149,$K149,FALSE)*($R149*(1-$E149)+$Q149*(1-$F149))*((1+'Inputs &amp; Summary'!$D$7)^BJ$29))))))</f>
        <v>0</v>
      </c>
      <c r="BK149" s="114">
        <f>$D149*IF(BK$29&gt;'Inputs &amp; Summary'!$D$5,0,IF(BK$29&gt;VLOOKUP($G149,Lists!$J$17:$K$21,2),IF($M149=Lists!$H$3,IF($K149&lt;1,(($S149/$K149)*((1+'Inputs &amp; Summary'!$D$7)^BK$29)),((INT(BK$29/$K149)-INT((BK$29-1)/$K149))*$S149*((1+'Inputs &amp; Summary'!$D$7)^BK$29))),(_xlfn.WEIBULL.DIST(BK$29,$L149,$K149,FALSE)*$S149*((1+'Inputs &amp; Summary'!$D$7)^BK$29))),IF($M149=Lists!$H$3,IF($K149&lt;1,((($R149*(1-$E149)+$Q149*(1-$F149))/$K149)*((1+'Inputs &amp; Summary'!$D$7)^BK$29)),((INT(BK$29/$K149)-INT((BK$29-1)/$K149))*($R149*(1-$E149)+$Q149*(1-$F149))*((1+'Inputs &amp; Summary'!$D$7)^BK$29))),((_xlfn.WEIBULL.DIST(BK$29,$L149,$K149,FALSE)*($R149*(1-$E149)+$Q149*(1-$F149))*((1+'Inputs &amp; Summary'!$D$7)^BK$29))))))</f>
        <v>0</v>
      </c>
      <c r="BL149" s="114">
        <f>$D149*IF(BL$29&gt;'Inputs &amp; Summary'!$D$5,0,IF(BL$29&gt;VLOOKUP($G149,Lists!$J$17:$K$21,2),IF($M149=Lists!$H$3,IF($K149&lt;1,(($S149/$K149)*((1+'Inputs &amp; Summary'!$D$7)^BL$29)),((INT(BL$29/$K149)-INT((BL$29-1)/$K149))*$S149*((1+'Inputs &amp; Summary'!$D$7)^BL$29))),(_xlfn.WEIBULL.DIST(BL$29,$L149,$K149,FALSE)*$S149*((1+'Inputs &amp; Summary'!$D$7)^BL$29))),IF($M149=Lists!$H$3,IF($K149&lt;1,((($R149*(1-$E149)+$Q149*(1-$F149))/$K149)*((1+'Inputs &amp; Summary'!$D$7)^BL$29)),((INT(BL$29/$K149)-INT((BL$29-1)/$K149))*($R149*(1-$E149)+$Q149*(1-$F149))*((1+'Inputs &amp; Summary'!$D$7)^BL$29))),((_xlfn.WEIBULL.DIST(BL$29,$L149,$K149,FALSE)*($R149*(1-$E149)+$Q149*(1-$F149))*((1+'Inputs &amp; Summary'!$D$7)^BL$29))))))</f>
        <v>0</v>
      </c>
    </row>
    <row r="150" spans="1:64" x14ac:dyDescent="0.3">
      <c r="A150" s="79" t="s">
        <v>192</v>
      </c>
      <c r="B150" s="33" t="s">
        <v>152</v>
      </c>
      <c r="C150" s="33" t="s">
        <v>18</v>
      </c>
      <c r="D150" s="68">
        <v>0</v>
      </c>
      <c r="E150" s="68">
        <v>0</v>
      </c>
      <c r="F150" s="68">
        <v>0</v>
      </c>
      <c r="G150" s="213" t="s">
        <v>433</v>
      </c>
      <c r="H150" s="34" t="s">
        <v>18</v>
      </c>
      <c r="I150" s="34" t="s">
        <v>95</v>
      </c>
      <c r="J150" s="33">
        <f>VLOOKUP(I150,'Labor Rates'!$A$1:$B$16,2)</f>
        <v>23.197115384615383</v>
      </c>
      <c r="K150" s="35">
        <v>50</v>
      </c>
      <c r="L150" s="35">
        <v>2</v>
      </c>
      <c r="M150" s="36" t="s">
        <v>249</v>
      </c>
      <c r="N150" s="84">
        <f>'Inputs &amp; Summary'!$D$32</f>
        <v>1</v>
      </c>
      <c r="O150" s="35">
        <v>4</v>
      </c>
      <c r="P150" s="5">
        <f>IF('Inputs &amp; Summary'!$D$32=0,0,0.05*'Inputs &amp; Summary'!$D$16/'Inputs &amp; Summary'!$D$32)</f>
        <v>22000</v>
      </c>
      <c r="Q150" s="73">
        <f t="shared" si="21"/>
        <v>92.788461538461533</v>
      </c>
      <c r="R150" s="73">
        <f t="shared" si="22"/>
        <v>22000</v>
      </c>
      <c r="S150" s="74">
        <f t="shared" si="23"/>
        <v>0</v>
      </c>
      <c r="T150" s="88"/>
      <c r="U150" s="80"/>
      <c r="V150" s="87">
        <f t="shared" si="24"/>
        <v>0</v>
      </c>
      <c r="W150" s="87">
        <f>NPV('Inputs &amp; Summary'!$D$6,Y150:BL150)</f>
        <v>0</v>
      </c>
      <c r="X150" s="90">
        <f t="shared" si="25"/>
        <v>0</v>
      </c>
      <c r="Y150" s="114">
        <f>$D150*IF(Y$29&gt;'Inputs &amp; Summary'!$D$5,0,IF(Y$29&gt;VLOOKUP($G150,Lists!$J$17:$K$21,2),IF($M150=Lists!$H$3,IF($K150&lt;1,(($S150/$K150)*((1+'Inputs &amp; Summary'!$D$7)^Y$29)),((INT(Y$29/$K150)-INT((Y$29-1)/$K150))*$S150*((1+'Inputs &amp; Summary'!$D$7)^Y$29))),(_xlfn.WEIBULL.DIST(Y$29,$L150,$K150,FALSE)*$S150*((1+'Inputs &amp; Summary'!$D$7)^Y$29))),IF($M150=Lists!$H$3,IF($K150&lt;1,((($R150*(1-$E150)+$Q150*(1-$F150))/$K150)*((1+'Inputs &amp; Summary'!$D$7)^Y$29)),((INT(Y$29/$K150)-INT((Y$29-1)/$K150))*($R150*(1-$E150)+$Q150*(1-$F150))*((1+'Inputs &amp; Summary'!$D$7)^Y$29))),((_xlfn.WEIBULL.DIST(Y$29,$L150,$K150,FALSE)*($R150*(1-$E150)+$Q150*(1-$F150))*((1+'Inputs &amp; Summary'!$D$7)^Y$29))))))</f>
        <v>0</v>
      </c>
      <c r="Z150" s="114">
        <f>$D150*IF(Z$29&gt;'Inputs &amp; Summary'!$D$5,0,IF(Z$29&gt;VLOOKUP($G150,Lists!$J$17:$K$21,2),IF($M150=Lists!$H$3,IF($K150&lt;1,(($S150/$K150)*((1+'Inputs &amp; Summary'!$D$7)^Z$29)),((INT(Z$29/$K150)-INT((Z$29-1)/$K150))*$S150*((1+'Inputs &amp; Summary'!$D$7)^Z$29))),(_xlfn.WEIBULL.DIST(Z$29,$L150,$K150,FALSE)*$S150*((1+'Inputs &amp; Summary'!$D$7)^Z$29))),IF($M150=Lists!$H$3,IF($K150&lt;1,((($R150*(1-$E150)+$Q150*(1-$F150))/$K150)*((1+'Inputs &amp; Summary'!$D$7)^Z$29)),((INT(Z$29/$K150)-INT((Z$29-1)/$K150))*($R150*(1-$E150)+$Q150*(1-$F150))*((1+'Inputs &amp; Summary'!$D$7)^Z$29))),((_xlfn.WEIBULL.DIST(Z$29,$L150,$K150,FALSE)*($R150*(1-$E150)+$Q150*(1-$F150))*((1+'Inputs &amp; Summary'!$D$7)^Z$29))))))</f>
        <v>0</v>
      </c>
      <c r="AA150" s="114">
        <f>$D150*IF(AA$29&gt;'Inputs &amp; Summary'!$D$5,0,IF(AA$29&gt;VLOOKUP($G150,Lists!$J$17:$K$21,2),IF($M150=Lists!$H$3,IF($K150&lt;1,(($S150/$K150)*((1+'Inputs &amp; Summary'!$D$7)^AA$29)),((INT(AA$29/$K150)-INT((AA$29-1)/$K150))*$S150*((1+'Inputs &amp; Summary'!$D$7)^AA$29))),(_xlfn.WEIBULL.DIST(AA$29,$L150,$K150,FALSE)*$S150*((1+'Inputs &amp; Summary'!$D$7)^AA$29))),IF($M150=Lists!$H$3,IF($K150&lt;1,((($R150*(1-$E150)+$Q150*(1-$F150))/$K150)*((1+'Inputs &amp; Summary'!$D$7)^AA$29)),((INT(AA$29/$K150)-INT((AA$29-1)/$K150))*($R150*(1-$E150)+$Q150*(1-$F150))*((1+'Inputs &amp; Summary'!$D$7)^AA$29))),((_xlfn.WEIBULL.DIST(AA$29,$L150,$K150,FALSE)*($R150*(1-$E150)+$Q150*(1-$F150))*((1+'Inputs &amp; Summary'!$D$7)^AA$29))))))</f>
        <v>0</v>
      </c>
      <c r="AB150" s="114">
        <f>$D150*IF(AB$29&gt;'Inputs &amp; Summary'!$D$5,0,IF(AB$29&gt;VLOOKUP($G150,Lists!$J$17:$K$21,2),IF($M150=Lists!$H$3,IF($K150&lt;1,(($S150/$K150)*((1+'Inputs &amp; Summary'!$D$7)^AB$29)),((INT(AB$29/$K150)-INT((AB$29-1)/$K150))*$S150*((1+'Inputs &amp; Summary'!$D$7)^AB$29))),(_xlfn.WEIBULL.DIST(AB$29,$L150,$K150,FALSE)*$S150*((1+'Inputs &amp; Summary'!$D$7)^AB$29))),IF($M150=Lists!$H$3,IF($K150&lt;1,((($R150*(1-$E150)+$Q150*(1-$F150))/$K150)*((1+'Inputs &amp; Summary'!$D$7)^AB$29)),((INT(AB$29/$K150)-INT((AB$29-1)/$K150))*($R150*(1-$E150)+$Q150*(1-$F150))*((1+'Inputs &amp; Summary'!$D$7)^AB$29))),((_xlfn.WEIBULL.DIST(AB$29,$L150,$K150,FALSE)*($R150*(1-$E150)+$Q150*(1-$F150))*((1+'Inputs &amp; Summary'!$D$7)^AB$29))))))</f>
        <v>0</v>
      </c>
      <c r="AC150" s="114">
        <f>$D150*IF(AC$29&gt;'Inputs &amp; Summary'!$D$5,0,IF(AC$29&gt;VLOOKUP($G150,Lists!$J$17:$K$21,2),IF($M150=Lists!$H$3,IF($K150&lt;1,(($S150/$K150)*((1+'Inputs &amp; Summary'!$D$7)^AC$29)),((INT(AC$29/$K150)-INT((AC$29-1)/$K150))*$S150*((1+'Inputs &amp; Summary'!$D$7)^AC$29))),(_xlfn.WEIBULL.DIST(AC$29,$L150,$K150,FALSE)*$S150*((1+'Inputs &amp; Summary'!$D$7)^AC$29))),IF($M150=Lists!$H$3,IF($K150&lt;1,((($R150*(1-$E150)+$Q150*(1-$F150))/$K150)*((1+'Inputs &amp; Summary'!$D$7)^AC$29)),((INT(AC$29/$K150)-INT((AC$29-1)/$K150))*($R150*(1-$E150)+$Q150*(1-$F150))*((1+'Inputs &amp; Summary'!$D$7)^AC$29))),((_xlfn.WEIBULL.DIST(AC$29,$L150,$K150,FALSE)*($R150*(1-$E150)+$Q150*(1-$F150))*((1+'Inputs &amp; Summary'!$D$7)^AC$29))))))</f>
        <v>0</v>
      </c>
      <c r="AD150" s="114">
        <f>$D150*IF(AD$29&gt;'Inputs &amp; Summary'!$D$5,0,IF(AD$29&gt;VLOOKUP($G150,Lists!$J$17:$K$21,2),IF($M150=Lists!$H$3,IF($K150&lt;1,(($S150/$K150)*((1+'Inputs &amp; Summary'!$D$7)^AD$29)),((INT(AD$29/$K150)-INT((AD$29-1)/$K150))*$S150*((1+'Inputs &amp; Summary'!$D$7)^AD$29))),(_xlfn.WEIBULL.DIST(AD$29,$L150,$K150,FALSE)*$S150*((1+'Inputs &amp; Summary'!$D$7)^AD$29))),IF($M150=Lists!$H$3,IF($K150&lt;1,((($R150*(1-$E150)+$Q150*(1-$F150))/$K150)*((1+'Inputs &amp; Summary'!$D$7)^AD$29)),((INT(AD$29/$K150)-INT((AD$29-1)/$K150))*($R150*(1-$E150)+$Q150*(1-$F150))*((1+'Inputs &amp; Summary'!$D$7)^AD$29))),((_xlfn.WEIBULL.DIST(AD$29,$L150,$K150,FALSE)*($R150*(1-$E150)+$Q150*(1-$F150))*((1+'Inputs &amp; Summary'!$D$7)^AD$29))))))</f>
        <v>0</v>
      </c>
      <c r="AE150" s="114">
        <f>$D150*IF(AE$29&gt;'Inputs &amp; Summary'!$D$5,0,IF(AE$29&gt;VLOOKUP($G150,Lists!$J$17:$K$21,2),IF($M150=Lists!$H$3,IF($K150&lt;1,(($S150/$K150)*((1+'Inputs &amp; Summary'!$D$7)^AE$29)),((INT(AE$29/$K150)-INT((AE$29-1)/$K150))*$S150*((1+'Inputs &amp; Summary'!$D$7)^AE$29))),(_xlfn.WEIBULL.DIST(AE$29,$L150,$K150,FALSE)*$S150*((1+'Inputs &amp; Summary'!$D$7)^AE$29))),IF($M150=Lists!$H$3,IF($K150&lt;1,((($R150*(1-$E150)+$Q150*(1-$F150))/$K150)*((1+'Inputs &amp; Summary'!$D$7)^AE$29)),((INT(AE$29/$K150)-INT((AE$29-1)/$K150))*($R150*(1-$E150)+$Q150*(1-$F150))*((1+'Inputs &amp; Summary'!$D$7)^AE$29))),((_xlfn.WEIBULL.DIST(AE$29,$L150,$K150,FALSE)*($R150*(1-$E150)+$Q150*(1-$F150))*((1+'Inputs &amp; Summary'!$D$7)^AE$29))))))</f>
        <v>0</v>
      </c>
      <c r="AF150" s="114">
        <f>$D150*IF(AF$29&gt;'Inputs &amp; Summary'!$D$5,0,IF(AF$29&gt;VLOOKUP($G150,Lists!$J$17:$K$21,2),IF($M150=Lists!$H$3,IF($K150&lt;1,(($S150/$K150)*((1+'Inputs &amp; Summary'!$D$7)^AF$29)),((INT(AF$29/$K150)-INT((AF$29-1)/$K150))*$S150*((1+'Inputs &amp; Summary'!$D$7)^AF$29))),(_xlfn.WEIBULL.DIST(AF$29,$L150,$K150,FALSE)*$S150*((1+'Inputs &amp; Summary'!$D$7)^AF$29))),IF($M150=Lists!$H$3,IF($K150&lt;1,((($R150*(1-$E150)+$Q150*(1-$F150))/$K150)*((1+'Inputs &amp; Summary'!$D$7)^AF$29)),((INT(AF$29/$K150)-INT((AF$29-1)/$K150))*($R150*(1-$E150)+$Q150*(1-$F150))*((1+'Inputs &amp; Summary'!$D$7)^AF$29))),((_xlfn.WEIBULL.DIST(AF$29,$L150,$K150,FALSE)*($R150*(1-$E150)+$Q150*(1-$F150))*((1+'Inputs &amp; Summary'!$D$7)^AF$29))))))</f>
        <v>0</v>
      </c>
      <c r="AG150" s="114">
        <f>$D150*IF(AG$29&gt;'Inputs &amp; Summary'!$D$5,0,IF(AG$29&gt;VLOOKUP($G150,Lists!$J$17:$K$21,2),IF($M150=Lists!$H$3,IF($K150&lt;1,(($S150/$K150)*((1+'Inputs &amp; Summary'!$D$7)^AG$29)),((INT(AG$29/$K150)-INT((AG$29-1)/$K150))*$S150*((1+'Inputs &amp; Summary'!$D$7)^AG$29))),(_xlfn.WEIBULL.DIST(AG$29,$L150,$K150,FALSE)*$S150*((1+'Inputs &amp; Summary'!$D$7)^AG$29))),IF($M150=Lists!$H$3,IF($K150&lt;1,((($R150*(1-$E150)+$Q150*(1-$F150))/$K150)*((1+'Inputs &amp; Summary'!$D$7)^AG$29)),((INT(AG$29/$K150)-INT((AG$29-1)/$K150))*($R150*(1-$E150)+$Q150*(1-$F150))*((1+'Inputs &amp; Summary'!$D$7)^AG$29))),((_xlfn.WEIBULL.DIST(AG$29,$L150,$K150,FALSE)*($R150*(1-$E150)+$Q150*(1-$F150))*((1+'Inputs &amp; Summary'!$D$7)^AG$29))))))</f>
        <v>0</v>
      </c>
      <c r="AH150" s="114">
        <f>$D150*IF(AH$29&gt;'Inputs &amp; Summary'!$D$5,0,IF(AH$29&gt;VLOOKUP($G150,Lists!$J$17:$K$21,2),IF($M150=Lists!$H$3,IF($K150&lt;1,(($S150/$K150)*((1+'Inputs &amp; Summary'!$D$7)^AH$29)),((INT(AH$29/$K150)-INT((AH$29-1)/$K150))*$S150*((1+'Inputs &amp; Summary'!$D$7)^AH$29))),(_xlfn.WEIBULL.DIST(AH$29,$L150,$K150,FALSE)*$S150*((1+'Inputs &amp; Summary'!$D$7)^AH$29))),IF($M150=Lists!$H$3,IF($K150&lt;1,((($R150*(1-$E150)+$Q150*(1-$F150))/$K150)*((1+'Inputs &amp; Summary'!$D$7)^AH$29)),((INT(AH$29/$K150)-INT((AH$29-1)/$K150))*($R150*(1-$E150)+$Q150*(1-$F150))*((1+'Inputs &amp; Summary'!$D$7)^AH$29))),((_xlfn.WEIBULL.DIST(AH$29,$L150,$K150,FALSE)*($R150*(1-$E150)+$Q150*(1-$F150))*((1+'Inputs &amp; Summary'!$D$7)^AH$29))))))</f>
        <v>0</v>
      </c>
      <c r="AI150" s="114">
        <f>$D150*IF(AI$29&gt;'Inputs &amp; Summary'!$D$5,0,IF(AI$29&gt;VLOOKUP($G150,Lists!$J$17:$K$21,2),IF($M150=Lists!$H$3,IF($K150&lt;1,(($S150/$K150)*((1+'Inputs &amp; Summary'!$D$7)^AI$29)),((INT(AI$29/$K150)-INT((AI$29-1)/$K150))*$S150*((1+'Inputs &amp; Summary'!$D$7)^AI$29))),(_xlfn.WEIBULL.DIST(AI$29,$L150,$K150,FALSE)*$S150*((1+'Inputs &amp; Summary'!$D$7)^AI$29))),IF($M150=Lists!$H$3,IF($K150&lt;1,((($R150*(1-$E150)+$Q150*(1-$F150))/$K150)*((1+'Inputs &amp; Summary'!$D$7)^AI$29)),((INT(AI$29/$K150)-INT((AI$29-1)/$K150))*($R150*(1-$E150)+$Q150*(1-$F150))*((1+'Inputs &amp; Summary'!$D$7)^AI$29))),((_xlfn.WEIBULL.DIST(AI$29,$L150,$K150,FALSE)*($R150*(1-$E150)+$Q150*(1-$F150))*((1+'Inputs &amp; Summary'!$D$7)^AI$29))))))</f>
        <v>0</v>
      </c>
      <c r="AJ150" s="114">
        <f>$D150*IF(AJ$29&gt;'Inputs &amp; Summary'!$D$5,0,IF(AJ$29&gt;VLOOKUP($G150,Lists!$J$17:$K$21,2),IF($M150=Lists!$H$3,IF($K150&lt;1,(($S150/$K150)*((1+'Inputs &amp; Summary'!$D$7)^AJ$29)),((INT(AJ$29/$K150)-INT((AJ$29-1)/$K150))*$S150*((1+'Inputs &amp; Summary'!$D$7)^AJ$29))),(_xlfn.WEIBULL.DIST(AJ$29,$L150,$K150,FALSE)*$S150*((1+'Inputs &amp; Summary'!$D$7)^AJ$29))),IF($M150=Lists!$H$3,IF($K150&lt;1,((($R150*(1-$E150)+$Q150*(1-$F150))/$K150)*((1+'Inputs &amp; Summary'!$D$7)^AJ$29)),((INT(AJ$29/$K150)-INT((AJ$29-1)/$K150))*($R150*(1-$E150)+$Q150*(1-$F150))*((1+'Inputs &amp; Summary'!$D$7)^AJ$29))),((_xlfn.WEIBULL.DIST(AJ$29,$L150,$K150,FALSE)*($R150*(1-$E150)+$Q150*(1-$F150))*((1+'Inputs &amp; Summary'!$D$7)^AJ$29))))))</f>
        <v>0</v>
      </c>
      <c r="AK150" s="114">
        <f>$D150*IF(AK$29&gt;'Inputs &amp; Summary'!$D$5,0,IF(AK$29&gt;VLOOKUP($G150,Lists!$J$17:$K$21,2),IF($M150=Lists!$H$3,IF($K150&lt;1,(($S150/$K150)*((1+'Inputs &amp; Summary'!$D$7)^AK$29)),((INT(AK$29/$K150)-INT((AK$29-1)/$K150))*$S150*((1+'Inputs &amp; Summary'!$D$7)^AK$29))),(_xlfn.WEIBULL.DIST(AK$29,$L150,$K150,FALSE)*$S150*((1+'Inputs &amp; Summary'!$D$7)^AK$29))),IF($M150=Lists!$H$3,IF($K150&lt;1,((($R150*(1-$E150)+$Q150*(1-$F150))/$K150)*((1+'Inputs &amp; Summary'!$D$7)^AK$29)),((INT(AK$29/$K150)-INT((AK$29-1)/$K150))*($R150*(1-$E150)+$Q150*(1-$F150))*((1+'Inputs &amp; Summary'!$D$7)^AK$29))),((_xlfn.WEIBULL.DIST(AK$29,$L150,$K150,FALSE)*($R150*(1-$E150)+$Q150*(1-$F150))*((1+'Inputs &amp; Summary'!$D$7)^AK$29))))))</f>
        <v>0</v>
      </c>
      <c r="AL150" s="114">
        <f>$D150*IF(AL$29&gt;'Inputs &amp; Summary'!$D$5,0,IF(AL$29&gt;VLOOKUP($G150,Lists!$J$17:$K$21,2),IF($M150=Lists!$H$3,IF($K150&lt;1,(($S150/$K150)*((1+'Inputs &amp; Summary'!$D$7)^AL$29)),((INT(AL$29/$K150)-INT((AL$29-1)/$K150))*$S150*((1+'Inputs &amp; Summary'!$D$7)^AL$29))),(_xlfn.WEIBULL.DIST(AL$29,$L150,$K150,FALSE)*$S150*((1+'Inputs &amp; Summary'!$D$7)^AL$29))),IF($M150=Lists!$H$3,IF($K150&lt;1,((($R150*(1-$E150)+$Q150*(1-$F150))/$K150)*((1+'Inputs &amp; Summary'!$D$7)^AL$29)),((INT(AL$29/$K150)-INT((AL$29-1)/$K150))*($R150*(1-$E150)+$Q150*(1-$F150))*((1+'Inputs &amp; Summary'!$D$7)^AL$29))),((_xlfn.WEIBULL.DIST(AL$29,$L150,$K150,FALSE)*($R150*(1-$E150)+$Q150*(1-$F150))*((1+'Inputs &amp; Summary'!$D$7)^AL$29))))))</f>
        <v>0</v>
      </c>
      <c r="AM150" s="114">
        <f>$D150*IF(AM$29&gt;'Inputs &amp; Summary'!$D$5,0,IF(AM$29&gt;VLOOKUP($G150,Lists!$J$17:$K$21,2),IF($M150=Lists!$H$3,IF($K150&lt;1,(($S150/$K150)*((1+'Inputs &amp; Summary'!$D$7)^AM$29)),((INT(AM$29/$K150)-INT((AM$29-1)/$K150))*$S150*((1+'Inputs &amp; Summary'!$D$7)^AM$29))),(_xlfn.WEIBULL.DIST(AM$29,$L150,$K150,FALSE)*$S150*((1+'Inputs &amp; Summary'!$D$7)^AM$29))),IF($M150=Lists!$H$3,IF($K150&lt;1,((($R150*(1-$E150)+$Q150*(1-$F150))/$K150)*((1+'Inputs &amp; Summary'!$D$7)^AM$29)),((INT(AM$29/$K150)-INT((AM$29-1)/$K150))*($R150*(1-$E150)+$Q150*(1-$F150))*((1+'Inputs &amp; Summary'!$D$7)^AM$29))),((_xlfn.WEIBULL.DIST(AM$29,$L150,$K150,FALSE)*($R150*(1-$E150)+$Q150*(1-$F150))*((1+'Inputs &amp; Summary'!$D$7)^AM$29))))))</f>
        <v>0</v>
      </c>
      <c r="AN150" s="114">
        <f>$D150*IF(AN$29&gt;'Inputs &amp; Summary'!$D$5,0,IF(AN$29&gt;VLOOKUP($G150,Lists!$J$17:$K$21,2),IF($M150=Lists!$H$3,IF($K150&lt;1,(($S150/$K150)*((1+'Inputs &amp; Summary'!$D$7)^AN$29)),((INT(AN$29/$K150)-INT((AN$29-1)/$K150))*$S150*((1+'Inputs &amp; Summary'!$D$7)^AN$29))),(_xlfn.WEIBULL.DIST(AN$29,$L150,$K150,FALSE)*$S150*((1+'Inputs &amp; Summary'!$D$7)^AN$29))),IF($M150=Lists!$H$3,IF($K150&lt;1,((($R150*(1-$E150)+$Q150*(1-$F150))/$K150)*((1+'Inputs &amp; Summary'!$D$7)^AN$29)),((INT(AN$29/$K150)-INT((AN$29-1)/$K150))*($R150*(1-$E150)+$Q150*(1-$F150))*((1+'Inputs &amp; Summary'!$D$7)^AN$29))),((_xlfn.WEIBULL.DIST(AN$29,$L150,$K150,FALSE)*($R150*(1-$E150)+$Q150*(1-$F150))*((1+'Inputs &amp; Summary'!$D$7)^AN$29))))))</f>
        <v>0</v>
      </c>
      <c r="AO150" s="114">
        <f>$D150*IF(AO$29&gt;'Inputs &amp; Summary'!$D$5,0,IF(AO$29&gt;VLOOKUP($G150,Lists!$J$17:$K$21,2),IF($M150=Lists!$H$3,IF($K150&lt;1,(($S150/$K150)*((1+'Inputs &amp; Summary'!$D$7)^AO$29)),((INT(AO$29/$K150)-INT((AO$29-1)/$K150))*$S150*((1+'Inputs &amp; Summary'!$D$7)^AO$29))),(_xlfn.WEIBULL.DIST(AO$29,$L150,$K150,FALSE)*$S150*((1+'Inputs &amp; Summary'!$D$7)^AO$29))),IF($M150=Lists!$H$3,IF($K150&lt;1,((($R150*(1-$E150)+$Q150*(1-$F150))/$K150)*((1+'Inputs &amp; Summary'!$D$7)^AO$29)),((INT(AO$29/$K150)-INT((AO$29-1)/$K150))*($R150*(1-$E150)+$Q150*(1-$F150))*((1+'Inputs &amp; Summary'!$D$7)^AO$29))),((_xlfn.WEIBULL.DIST(AO$29,$L150,$K150,FALSE)*($R150*(1-$E150)+$Q150*(1-$F150))*((1+'Inputs &amp; Summary'!$D$7)^AO$29))))))</f>
        <v>0</v>
      </c>
      <c r="AP150" s="114">
        <f>$D150*IF(AP$29&gt;'Inputs &amp; Summary'!$D$5,0,IF(AP$29&gt;VLOOKUP($G150,Lists!$J$17:$K$21,2),IF($M150=Lists!$H$3,IF($K150&lt;1,(($S150/$K150)*((1+'Inputs &amp; Summary'!$D$7)^AP$29)),((INT(AP$29/$K150)-INT((AP$29-1)/$K150))*$S150*((1+'Inputs &amp; Summary'!$D$7)^AP$29))),(_xlfn.WEIBULL.DIST(AP$29,$L150,$K150,FALSE)*$S150*((1+'Inputs &amp; Summary'!$D$7)^AP$29))),IF($M150=Lists!$H$3,IF($K150&lt;1,((($R150*(1-$E150)+$Q150*(1-$F150))/$K150)*((1+'Inputs &amp; Summary'!$D$7)^AP$29)),((INT(AP$29/$K150)-INT((AP$29-1)/$K150))*($R150*(1-$E150)+$Q150*(1-$F150))*((1+'Inputs &amp; Summary'!$D$7)^AP$29))),((_xlfn.WEIBULL.DIST(AP$29,$L150,$K150,FALSE)*($R150*(1-$E150)+$Q150*(1-$F150))*((1+'Inputs &amp; Summary'!$D$7)^AP$29))))))</f>
        <v>0</v>
      </c>
      <c r="AQ150" s="114">
        <f>$D150*IF(AQ$29&gt;'Inputs &amp; Summary'!$D$5,0,IF(AQ$29&gt;VLOOKUP($G150,Lists!$J$17:$K$21,2),IF($M150=Lists!$H$3,IF($K150&lt;1,(($S150/$K150)*((1+'Inputs &amp; Summary'!$D$7)^AQ$29)),((INT(AQ$29/$K150)-INT((AQ$29-1)/$K150))*$S150*((1+'Inputs &amp; Summary'!$D$7)^AQ$29))),(_xlfn.WEIBULL.DIST(AQ$29,$L150,$K150,FALSE)*$S150*((1+'Inputs &amp; Summary'!$D$7)^AQ$29))),IF($M150=Lists!$H$3,IF($K150&lt;1,((($R150*(1-$E150)+$Q150*(1-$F150))/$K150)*((1+'Inputs &amp; Summary'!$D$7)^AQ$29)),((INT(AQ$29/$K150)-INT((AQ$29-1)/$K150))*($R150*(1-$E150)+$Q150*(1-$F150))*((1+'Inputs &amp; Summary'!$D$7)^AQ$29))),((_xlfn.WEIBULL.DIST(AQ$29,$L150,$K150,FALSE)*($R150*(1-$E150)+$Q150*(1-$F150))*((1+'Inputs &amp; Summary'!$D$7)^AQ$29))))))</f>
        <v>0</v>
      </c>
      <c r="AR150" s="114">
        <f>$D150*IF(AR$29&gt;'Inputs &amp; Summary'!$D$5,0,IF(AR$29&gt;VLOOKUP($G150,Lists!$J$17:$K$21,2),IF($M150=Lists!$H$3,IF($K150&lt;1,(($S150/$K150)*((1+'Inputs &amp; Summary'!$D$7)^AR$29)),((INT(AR$29/$K150)-INT((AR$29-1)/$K150))*$S150*((1+'Inputs &amp; Summary'!$D$7)^AR$29))),(_xlfn.WEIBULL.DIST(AR$29,$L150,$K150,FALSE)*$S150*((1+'Inputs &amp; Summary'!$D$7)^AR$29))),IF($M150=Lists!$H$3,IF($K150&lt;1,((($R150*(1-$E150)+$Q150*(1-$F150))/$K150)*((1+'Inputs &amp; Summary'!$D$7)^AR$29)),((INT(AR$29/$K150)-INT((AR$29-1)/$K150))*($R150*(1-$E150)+$Q150*(1-$F150))*((1+'Inputs &amp; Summary'!$D$7)^AR$29))),((_xlfn.WEIBULL.DIST(AR$29,$L150,$K150,FALSE)*($R150*(1-$E150)+$Q150*(1-$F150))*((1+'Inputs &amp; Summary'!$D$7)^AR$29))))))</f>
        <v>0</v>
      </c>
      <c r="AS150" s="114">
        <f>$D150*IF(AS$29&gt;'Inputs &amp; Summary'!$D$5,0,IF(AS$29&gt;VLOOKUP($G150,Lists!$J$17:$K$21,2),IF($M150=Lists!$H$3,IF($K150&lt;1,(($S150/$K150)*((1+'Inputs &amp; Summary'!$D$7)^AS$29)),((INT(AS$29/$K150)-INT((AS$29-1)/$K150))*$S150*((1+'Inputs &amp; Summary'!$D$7)^AS$29))),(_xlfn.WEIBULL.DIST(AS$29,$L150,$K150,FALSE)*$S150*((1+'Inputs &amp; Summary'!$D$7)^AS$29))),IF($M150=Lists!$H$3,IF($K150&lt;1,((($R150*(1-$E150)+$Q150*(1-$F150))/$K150)*((1+'Inputs &amp; Summary'!$D$7)^AS$29)),((INT(AS$29/$K150)-INT((AS$29-1)/$K150))*($R150*(1-$E150)+$Q150*(1-$F150))*((1+'Inputs &amp; Summary'!$D$7)^AS$29))),((_xlfn.WEIBULL.DIST(AS$29,$L150,$K150,FALSE)*($R150*(1-$E150)+$Q150*(1-$F150))*((1+'Inputs &amp; Summary'!$D$7)^AS$29))))))</f>
        <v>0</v>
      </c>
      <c r="AT150" s="114">
        <f>$D150*IF(AT$29&gt;'Inputs &amp; Summary'!$D$5,0,IF(AT$29&gt;VLOOKUP($G150,Lists!$J$17:$K$21,2),IF($M150=Lists!$H$3,IF($K150&lt;1,(($S150/$K150)*((1+'Inputs &amp; Summary'!$D$7)^AT$29)),((INT(AT$29/$K150)-INT((AT$29-1)/$K150))*$S150*((1+'Inputs &amp; Summary'!$D$7)^AT$29))),(_xlfn.WEIBULL.DIST(AT$29,$L150,$K150,FALSE)*$S150*((1+'Inputs &amp; Summary'!$D$7)^AT$29))),IF($M150=Lists!$H$3,IF($K150&lt;1,((($R150*(1-$E150)+$Q150*(1-$F150))/$K150)*((1+'Inputs &amp; Summary'!$D$7)^AT$29)),((INT(AT$29/$K150)-INT((AT$29-1)/$K150))*($R150*(1-$E150)+$Q150*(1-$F150))*((1+'Inputs &amp; Summary'!$D$7)^AT$29))),((_xlfn.WEIBULL.DIST(AT$29,$L150,$K150,FALSE)*($R150*(1-$E150)+$Q150*(1-$F150))*((1+'Inputs &amp; Summary'!$D$7)^AT$29))))))</f>
        <v>0</v>
      </c>
      <c r="AU150" s="114">
        <f>$D150*IF(AU$29&gt;'Inputs &amp; Summary'!$D$5,0,IF(AU$29&gt;VLOOKUP($G150,Lists!$J$17:$K$21,2),IF($M150=Lists!$H$3,IF($K150&lt;1,(($S150/$K150)*((1+'Inputs &amp; Summary'!$D$7)^AU$29)),((INT(AU$29/$K150)-INT((AU$29-1)/$K150))*$S150*((1+'Inputs &amp; Summary'!$D$7)^AU$29))),(_xlfn.WEIBULL.DIST(AU$29,$L150,$K150,FALSE)*$S150*((1+'Inputs &amp; Summary'!$D$7)^AU$29))),IF($M150=Lists!$H$3,IF($K150&lt;1,((($R150*(1-$E150)+$Q150*(1-$F150))/$K150)*((1+'Inputs &amp; Summary'!$D$7)^AU$29)),((INT(AU$29/$K150)-INT((AU$29-1)/$K150))*($R150*(1-$E150)+$Q150*(1-$F150))*((1+'Inputs &amp; Summary'!$D$7)^AU$29))),((_xlfn.WEIBULL.DIST(AU$29,$L150,$K150,FALSE)*($R150*(1-$E150)+$Q150*(1-$F150))*((1+'Inputs &amp; Summary'!$D$7)^AU$29))))))</f>
        <v>0</v>
      </c>
      <c r="AV150" s="114">
        <f>$D150*IF(AV$29&gt;'Inputs &amp; Summary'!$D$5,0,IF(AV$29&gt;VLOOKUP($G150,Lists!$J$17:$K$21,2),IF($M150=Lists!$H$3,IF($K150&lt;1,(($S150/$K150)*((1+'Inputs &amp; Summary'!$D$7)^AV$29)),((INT(AV$29/$K150)-INT((AV$29-1)/$K150))*$S150*((1+'Inputs &amp; Summary'!$D$7)^AV$29))),(_xlfn.WEIBULL.DIST(AV$29,$L150,$K150,FALSE)*$S150*((1+'Inputs &amp; Summary'!$D$7)^AV$29))),IF($M150=Lists!$H$3,IF($K150&lt;1,((($R150*(1-$E150)+$Q150*(1-$F150))/$K150)*((1+'Inputs &amp; Summary'!$D$7)^AV$29)),((INT(AV$29/$K150)-INT((AV$29-1)/$K150))*($R150*(1-$E150)+$Q150*(1-$F150))*((1+'Inputs &amp; Summary'!$D$7)^AV$29))),((_xlfn.WEIBULL.DIST(AV$29,$L150,$K150,FALSE)*($R150*(1-$E150)+$Q150*(1-$F150))*((1+'Inputs &amp; Summary'!$D$7)^AV$29))))))</f>
        <v>0</v>
      </c>
      <c r="AW150" s="114">
        <f>$D150*IF(AW$29&gt;'Inputs &amp; Summary'!$D$5,0,IF(AW$29&gt;VLOOKUP($G150,Lists!$J$17:$K$21,2),IF($M150=Lists!$H$3,IF($K150&lt;1,(($S150/$K150)*((1+'Inputs &amp; Summary'!$D$7)^AW$29)),((INT(AW$29/$K150)-INT((AW$29-1)/$K150))*$S150*((1+'Inputs &amp; Summary'!$D$7)^AW$29))),(_xlfn.WEIBULL.DIST(AW$29,$L150,$K150,FALSE)*$S150*((1+'Inputs &amp; Summary'!$D$7)^AW$29))),IF($M150=Lists!$H$3,IF($K150&lt;1,((($R150*(1-$E150)+$Q150*(1-$F150))/$K150)*((1+'Inputs &amp; Summary'!$D$7)^AW$29)),((INT(AW$29/$K150)-INT((AW$29-1)/$K150))*($R150*(1-$E150)+$Q150*(1-$F150))*((1+'Inputs &amp; Summary'!$D$7)^AW$29))),((_xlfn.WEIBULL.DIST(AW$29,$L150,$K150,FALSE)*($R150*(1-$E150)+$Q150*(1-$F150))*((1+'Inputs &amp; Summary'!$D$7)^AW$29))))))</f>
        <v>0</v>
      </c>
      <c r="AX150" s="114">
        <f>$D150*IF(AX$29&gt;'Inputs &amp; Summary'!$D$5,0,IF(AX$29&gt;VLOOKUP($G150,Lists!$J$17:$K$21,2),IF($M150=Lists!$H$3,IF($K150&lt;1,(($S150/$K150)*((1+'Inputs &amp; Summary'!$D$7)^AX$29)),((INT(AX$29/$K150)-INT((AX$29-1)/$K150))*$S150*((1+'Inputs &amp; Summary'!$D$7)^AX$29))),(_xlfn.WEIBULL.DIST(AX$29,$L150,$K150,FALSE)*$S150*((1+'Inputs &amp; Summary'!$D$7)^AX$29))),IF($M150=Lists!$H$3,IF($K150&lt;1,((($R150*(1-$E150)+$Q150*(1-$F150))/$K150)*((1+'Inputs &amp; Summary'!$D$7)^AX$29)),((INT(AX$29/$K150)-INT((AX$29-1)/$K150))*($R150*(1-$E150)+$Q150*(1-$F150))*((1+'Inputs &amp; Summary'!$D$7)^AX$29))),((_xlfn.WEIBULL.DIST(AX$29,$L150,$K150,FALSE)*($R150*(1-$E150)+$Q150*(1-$F150))*((1+'Inputs &amp; Summary'!$D$7)^AX$29))))))</f>
        <v>0</v>
      </c>
      <c r="AY150" s="114">
        <f>$D150*IF(AY$29&gt;'Inputs &amp; Summary'!$D$5,0,IF(AY$29&gt;VLOOKUP($G150,Lists!$J$17:$K$21,2),IF($M150=Lists!$H$3,IF($K150&lt;1,(($S150/$K150)*((1+'Inputs &amp; Summary'!$D$7)^AY$29)),((INT(AY$29/$K150)-INT((AY$29-1)/$K150))*$S150*((1+'Inputs &amp; Summary'!$D$7)^AY$29))),(_xlfn.WEIBULL.DIST(AY$29,$L150,$K150,FALSE)*$S150*((1+'Inputs &amp; Summary'!$D$7)^AY$29))),IF($M150=Lists!$H$3,IF($K150&lt;1,((($R150*(1-$E150)+$Q150*(1-$F150))/$K150)*((1+'Inputs &amp; Summary'!$D$7)^AY$29)),((INT(AY$29/$K150)-INT((AY$29-1)/$K150))*($R150*(1-$E150)+$Q150*(1-$F150))*((1+'Inputs &amp; Summary'!$D$7)^AY$29))),((_xlfn.WEIBULL.DIST(AY$29,$L150,$K150,FALSE)*($R150*(1-$E150)+$Q150*(1-$F150))*((1+'Inputs &amp; Summary'!$D$7)^AY$29))))))</f>
        <v>0</v>
      </c>
      <c r="AZ150" s="114">
        <f>$D150*IF(AZ$29&gt;'Inputs &amp; Summary'!$D$5,0,IF(AZ$29&gt;VLOOKUP($G150,Lists!$J$17:$K$21,2),IF($M150=Lists!$H$3,IF($K150&lt;1,(($S150/$K150)*((1+'Inputs &amp; Summary'!$D$7)^AZ$29)),((INT(AZ$29/$K150)-INT((AZ$29-1)/$K150))*$S150*((1+'Inputs &amp; Summary'!$D$7)^AZ$29))),(_xlfn.WEIBULL.DIST(AZ$29,$L150,$K150,FALSE)*$S150*((1+'Inputs &amp; Summary'!$D$7)^AZ$29))),IF($M150=Lists!$H$3,IF($K150&lt;1,((($R150*(1-$E150)+$Q150*(1-$F150))/$K150)*((1+'Inputs &amp; Summary'!$D$7)^AZ$29)),((INT(AZ$29/$K150)-INT((AZ$29-1)/$K150))*($R150*(1-$E150)+$Q150*(1-$F150))*((1+'Inputs &amp; Summary'!$D$7)^AZ$29))),((_xlfn.WEIBULL.DIST(AZ$29,$L150,$K150,FALSE)*($R150*(1-$E150)+$Q150*(1-$F150))*((1+'Inputs &amp; Summary'!$D$7)^AZ$29))))))</f>
        <v>0</v>
      </c>
      <c r="BA150" s="114">
        <f>$D150*IF(BA$29&gt;'Inputs &amp; Summary'!$D$5,0,IF(BA$29&gt;VLOOKUP($G150,Lists!$J$17:$K$21,2),IF($M150=Lists!$H$3,IF($K150&lt;1,(($S150/$K150)*((1+'Inputs &amp; Summary'!$D$7)^BA$29)),((INT(BA$29/$K150)-INT((BA$29-1)/$K150))*$S150*((1+'Inputs &amp; Summary'!$D$7)^BA$29))),(_xlfn.WEIBULL.DIST(BA$29,$L150,$K150,FALSE)*$S150*((1+'Inputs &amp; Summary'!$D$7)^BA$29))),IF($M150=Lists!$H$3,IF($K150&lt;1,((($R150*(1-$E150)+$Q150*(1-$F150))/$K150)*((1+'Inputs &amp; Summary'!$D$7)^BA$29)),((INT(BA$29/$K150)-INT((BA$29-1)/$K150))*($R150*(1-$E150)+$Q150*(1-$F150))*((1+'Inputs &amp; Summary'!$D$7)^BA$29))),((_xlfn.WEIBULL.DIST(BA$29,$L150,$K150,FALSE)*($R150*(1-$E150)+$Q150*(1-$F150))*((1+'Inputs &amp; Summary'!$D$7)^BA$29))))))</f>
        <v>0</v>
      </c>
      <c r="BB150" s="114">
        <f>$D150*IF(BB$29&gt;'Inputs &amp; Summary'!$D$5,0,IF(BB$29&gt;VLOOKUP($G150,Lists!$J$17:$K$21,2),IF($M150=Lists!$H$3,IF($K150&lt;1,(($S150/$K150)*((1+'Inputs &amp; Summary'!$D$7)^BB$29)),((INT(BB$29/$K150)-INT((BB$29-1)/$K150))*$S150*((1+'Inputs &amp; Summary'!$D$7)^BB$29))),(_xlfn.WEIBULL.DIST(BB$29,$L150,$K150,FALSE)*$S150*((1+'Inputs &amp; Summary'!$D$7)^BB$29))),IF($M150=Lists!$H$3,IF($K150&lt;1,((($R150*(1-$E150)+$Q150*(1-$F150))/$K150)*((1+'Inputs &amp; Summary'!$D$7)^BB$29)),((INT(BB$29/$K150)-INT((BB$29-1)/$K150))*($R150*(1-$E150)+$Q150*(1-$F150))*((1+'Inputs &amp; Summary'!$D$7)^BB$29))),((_xlfn.WEIBULL.DIST(BB$29,$L150,$K150,FALSE)*($R150*(1-$E150)+$Q150*(1-$F150))*((1+'Inputs &amp; Summary'!$D$7)^BB$29))))))</f>
        <v>0</v>
      </c>
      <c r="BC150" s="114">
        <f>$D150*IF(BC$29&gt;'Inputs &amp; Summary'!$D$5,0,IF(BC$29&gt;VLOOKUP($G150,Lists!$J$17:$K$21,2),IF($M150=Lists!$H$3,IF($K150&lt;1,(($S150/$K150)*((1+'Inputs &amp; Summary'!$D$7)^BC$29)),((INT(BC$29/$K150)-INT((BC$29-1)/$K150))*$S150*((1+'Inputs &amp; Summary'!$D$7)^BC$29))),(_xlfn.WEIBULL.DIST(BC$29,$L150,$K150,FALSE)*$S150*((1+'Inputs &amp; Summary'!$D$7)^BC$29))),IF($M150=Lists!$H$3,IF($K150&lt;1,((($R150*(1-$E150)+$Q150*(1-$F150))/$K150)*((1+'Inputs &amp; Summary'!$D$7)^BC$29)),((INT(BC$29/$K150)-INT((BC$29-1)/$K150))*($R150*(1-$E150)+$Q150*(1-$F150))*((1+'Inputs &amp; Summary'!$D$7)^BC$29))),((_xlfn.WEIBULL.DIST(BC$29,$L150,$K150,FALSE)*($R150*(1-$E150)+$Q150*(1-$F150))*((1+'Inputs &amp; Summary'!$D$7)^BC$29))))))</f>
        <v>0</v>
      </c>
      <c r="BD150" s="114">
        <f>$D150*IF(BD$29&gt;'Inputs &amp; Summary'!$D$5,0,IF(BD$29&gt;VLOOKUP($G150,Lists!$J$17:$K$21,2),IF($M150=Lists!$H$3,IF($K150&lt;1,(($S150/$K150)*((1+'Inputs &amp; Summary'!$D$7)^BD$29)),((INT(BD$29/$K150)-INT((BD$29-1)/$K150))*$S150*((1+'Inputs &amp; Summary'!$D$7)^BD$29))),(_xlfn.WEIBULL.DIST(BD$29,$L150,$K150,FALSE)*$S150*((1+'Inputs &amp; Summary'!$D$7)^BD$29))),IF($M150=Lists!$H$3,IF($K150&lt;1,((($R150*(1-$E150)+$Q150*(1-$F150))/$K150)*((1+'Inputs &amp; Summary'!$D$7)^BD$29)),((INT(BD$29/$K150)-INT((BD$29-1)/$K150))*($R150*(1-$E150)+$Q150*(1-$F150))*((1+'Inputs &amp; Summary'!$D$7)^BD$29))),((_xlfn.WEIBULL.DIST(BD$29,$L150,$K150,FALSE)*($R150*(1-$E150)+$Q150*(1-$F150))*((1+'Inputs &amp; Summary'!$D$7)^BD$29))))))</f>
        <v>0</v>
      </c>
      <c r="BE150" s="114">
        <f>$D150*IF(BE$29&gt;'Inputs &amp; Summary'!$D$5,0,IF(BE$29&gt;VLOOKUP($G150,Lists!$J$17:$K$21,2),IF($M150=Lists!$H$3,IF($K150&lt;1,(($S150/$K150)*((1+'Inputs &amp; Summary'!$D$7)^BE$29)),((INT(BE$29/$K150)-INT((BE$29-1)/$K150))*$S150*((1+'Inputs &amp; Summary'!$D$7)^BE$29))),(_xlfn.WEIBULL.DIST(BE$29,$L150,$K150,FALSE)*$S150*((1+'Inputs &amp; Summary'!$D$7)^BE$29))),IF($M150=Lists!$H$3,IF($K150&lt;1,((($R150*(1-$E150)+$Q150*(1-$F150))/$K150)*((1+'Inputs &amp; Summary'!$D$7)^BE$29)),((INT(BE$29/$K150)-INT((BE$29-1)/$K150))*($R150*(1-$E150)+$Q150*(1-$F150))*((1+'Inputs &amp; Summary'!$D$7)^BE$29))),((_xlfn.WEIBULL.DIST(BE$29,$L150,$K150,FALSE)*($R150*(1-$E150)+$Q150*(1-$F150))*((1+'Inputs &amp; Summary'!$D$7)^BE$29))))))</f>
        <v>0</v>
      </c>
      <c r="BF150" s="114">
        <f>$D150*IF(BF$29&gt;'Inputs &amp; Summary'!$D$5,0,IF(BF$29&gt;VLOOKUP($G150,Lists!$J$17:$K$21,2),IF($M150=Lists!$H$3,IF($K150&lt;1,(($S150/$K150)*((1+'Inputs &amp; Summary'!$D$7)^BF$29)),((INT(BF$29/$K150)-INT((BF$29-1)/$K150))*$S150*((1+'Inputs &amp; Summary'!$D$7)^BF$29))),(_xlfn.WEIBULL.DIST(BF$29,$L150,$K150,FALSE)*$S150*((1+'Inputs &amp; Summary'!$D$7)^BF$29))),IF($M150=Lists!$H$3,IF($K150&lt;1,((($R150*(1-$E150)+$Q150*(1-$F150))/$K150)*((1+'Inputs &amp; Summary'!$D$7)^BF$29)),((INT(BF$29/$K150)-INT((BF$29-1)/$K150))*($R150*(1-$E150)+$Q150*(1-$F150))*((1+'Inputs &amp; Summary'!$D$7)^BF$29))),((_xlfn.WEIBULL.DIST(BF$29,$L150,$K150,FALSE)*($R150*(1-$E150)+$Q150*(1-$F150))*((1+'Inputs &amp; Summary'!$D$7)^BF$29))))))</f>
        <v>0</v>
      </c>
      <c r="BG150" s="114">
        <f>$D150*IF(BG$29&gt;'Inputs &amp; Summary'!$D$5,0,IF(BG$29&gt;VLOOKUP($G150,Lists!$J$17:$K$21,2),IF($M150=Lists!$H$3,IF($K150&lt;1,(($S150/$K150)*((1+'Inputs &amp; Summary'!$D$7)^BG$29)),((INT(BG$29/$K150)-INT((BG$29-1)/$K150))*$S150*((1+'Inputs &amp; Summary'!$D$7)^BG$29))),(_xlfn.WEIBULL.DIST(BG$29,$L150,$K150,FALSE)*$S150*((1+'Inputs &amp; Summary'!$D$7)^BG$29))),IF($M150=Lists!$H$3,IF($K150&lt;1,((($R150*(1-$E150)+$Q150*(1-$F150))/$K150)*((1+'Inputs &amp; Summary'!$D$7)^BG$29)),((INT(BG$29/$K150)-INT((BG$29-1)/$K150))*($R150*(1-$E150)+$Q150*(1-$F150))*((1+'Inputs &amp; Summary'!$D$7)^BG$29))),((_xlfn.WEIBULL.DIST(BG$29,$L150,$K150,FALSE)*($R150*(1-$E150)+$Q150*(1-$F150))*((1+'Inputs &amp; Summary'!$D$7)^BG$29))))))</f>
        <v>0</v>
      </c>
      <c r="BH150" s="114">
        <f>$D150*IF(BH$29&gt;'Inputs &amp; Summary'!$D$5,0,IF(BH$29&gt;VLOOKUP($G150,Lists!$J$17:$K$21,2),IF($M150=Lists!$H$3,IF($K150&lt;1,(($S150/$K150)*((1+'Inputs &amp; Summary'!$D$7)^BH$29)),((INT(BH$29/$K150)-INT((BH$29-1)/$K150))*$S150*((1+'Inputs &amp; Summary'!$D$7)^BH$29))),(_xlfn.WEIBULL.DIST(BH$29,$L150,$K150,FALSE)*$S150*((1+'Inputs &amp; Summary'!$D$7)^BH$29))),IF($M150=Lists!$H$3,IF($K150&lt;1,((($R150*(1-$E150)+$Q150*(1-$F150))/$K150)*((1+'Inputs &amp; Summary'!$D$7)^BH$29)),((INT(BH$29/$K150)-INT((BH$29-1)/$K150))*($R150*(1-$E150)+$Q150*(1-$F150))*((1+'Inputs &amp; Summary'!$D$7)^BH$29))),((_xlfn.WEIBULL.DIST(BH$29,$L150,$K150,FALSE)*($R150*(1-$E150)+$Q150*(1-$F150))*((1+'Inputs &amp; Summary'!$D$7)^BH$29))))))</f>
        <v>0</v>
      </c>
      <c r="BI150" s="114">
        <f>$D150*IF(BI$29&gt;'Inputs &amp; Summary'!$D$5,0,IF(BI$29&gt;VLOOKUP($G150,Lists!$J$17:$K$21,2),IF($M150=Lists!$H$3,IF($K150&lt;1,(($S150/$K150)*((1+'Inputs &amp; Summary'!$D$7)^BI$29)),((INT(BI$29/$K150)-INT((BI$29-1)/$K150))*$S150*((1+'Inputs &amp; Summary'!$D$7)^BI$29))),(_xlfn.WEIBULL.DIST(BI$29,$L150,$K150,FALSE)*$S150*((1+'Inputs &amp; Summary'!$D$7)^BI$29))),IF($M150=Lists!$H$3,IF($K150&lt;1,((($R150*(1-$E150)+$Q150*(1-$F150))/$K150)*((1+'Inputs &amp; Summary'!$D$7)^BI$29)),((INT(BI$29/$K150)-INT((BI$29-1)/$K150))*($R150*(1-$E150)+$Q150*(1-$F150))*((1+'Inputs &amp; Summary'!$D$7)^BI$29))),((_xlfn.WEIBULL.DIST(BI$29,$L150,$K150,FALSE)*($R150*(1-$E150)+$Q150*(1-$F150))*((1+'Inputs &amp; Summary'!$D$7)^BI$29))))))</f>
        <v>0</v>
      </c>
      <c r="BJ150" s="114">
        <f>$D150*IF(BJ$29&gt;'Inputs &amp; Summary'!$D$5,0,IF(BJ$29&gt;VLOOKUP($G150,Lists!$J$17:$K$21,2),IF($M150=Lists!$H$3,IF($K150&lt;1,(($S150/$K150)*((1+'Inputs &amp; Summary'!$D$7)^BJ$29)),((INT(BJ$29/$K150)-INT((BJ$29-1)/$K150))*$S150*((1+'Inputs &amp; Summary'!$D$7)^BJ$29))),(_xlfn.WEIBULL.DIST(BJ$29,$L150,$K150,FALSE)*$S150*((1+'Inputs &amp; Summary'!$D$7)^BJ$29))),IF($M150=Lists!$H$3,IF($K150&lt;1,((($R150*(1-$E150)+$Q150*(1-$F150))/$K150)*((1+'Inputs &amp; Summary'!$D$7)^BJ$29)),((INT(BJ$29/$K150)-INT((BJ$29-1)/$K150))*($R150*(1-$E150)+$Q150*(1-$F150))*((1+'Inputs &amp; Summary'!$D$7)^BJ$29))),((_xlfn.WEIBULL.DIST(BJ$29,$L150,$K150,FALSE)*($R150*(1-$E150)+$Q150*(1-$F150))*((1+'Inputs &amp; Summary'!$D$7)^BJ$29))))))</f>
        <v>0</v>
      </c>
      <c r="BK150" s="114">
        <f>$D150*IF(BK$29&gt;'Inputs &amp; Summary'!$D$5,0,IF(BK$29&gt;VLOOKUP($G150,Lists!$J$17:$K$21,2),IF($M150=Lists!$H$3,IF($K150&lt;1,(($S150/$K150)*((1+'Inputs &amp; Summary'!$D$7)^BK$29)),((INT(BK$29/$K150)-INT((BK$29-1)/$K150))*$S150*((1+'Inputs &amp; Summary'!$D$7)^BK$29))),(_xlfn.WEIBULL.DIST(BK$29,$L150,$K150,FALSE)*$S150*((1+'Inputs &amp; Summary'!$D$7)^BK$29))),IF($M150=Lists!$H$3,IF($K150&lt;1,((($R150*(1-$E150)+$Q150*(1-$F150))/$K150)*((1+'Inputs &amp; Summary'!$D$7)^BK$29)),((INT(BK$29/$K150)-INT((BK$29-1)/$K150))*($R150*(1-$E150)+$Q150*(1-$F150))*((1+'Inputs &amp; Summary'!$D$7)^BK$29))),((_xlfn.WEIBULL.DIST(BK$29,$L150,$K150,FALSE)*($R150*(1-$E150)+$Q150*(1-$F150))*((1+'Inputs &amp; Summary'!$D$7)^BK$29))))))</f>
        <v>0</v>
      </c>
      <c r="BL150" s="114">
        <f>$D150*IF(BL$29&gt;'Inputs &amp; Summary'!$D$5,0,IF(BL$29&gt;VLOOKUP($G150,Lists!$J$17:$K$21,2),IF($M150=Lists!$H$3,IF($K150&lt;1,(($S150/$K150)*((1+'Inputs &amp; Summary'!$D$7)^BL$29)),((INT(BL$29/$K150)-INT((BL$29-1)/$K150))*$S150*((1+'Inputs &amp; Summary'!$D$7)^BL$29))),(_xlfn.WEIBULL.DIST(BL$29,$L150,$K150,FALSE)*$S150*((1+'Inputs &amp; Summary'!$D$7)^BL$29))),IF($M150=Lists!$H$3,IF($K150&lt;1,((($R150*(1-$E150)+$Q150*(1-$F150))/$K150)*((1+'Inputs &amp; Summary'!$D$7)^BL$29)),((INT(BL$29/$K150)-INT((BL$29-1)/$K150))*($R150*(1-$E150)+$Q150*(1-$F150))*((1+'Inputs &amp; Summary'!$D$7)^BL$29))),((_xlfn.WEIBULL.DIST(BL$29,$L150,$K150,FALSE)*($R150*(1-$E150)+$Q150*(1-$F150))*((1+'Inputs &amp; Summary'!$D$7)^BL$29))))))</f>
        <v>0</v>
      </c>
    </row>
    <row r="151" spans="1:64" x14ac:dyDescent="0.3">
      <c r="A151" s="79" t="s">
        <v>191</v>
      </c>
      <c r="B151" s="33" t="s">
        <v>152</v>
      </c>
      <c r="C151" s="33" t="s">
        <v>18</v>
      </c>
      <c r="D151" s="68">
        <v>0</v>
      </c>
      <c r="E151" s="68">
        <v>0</v>
      </c>
      <c r="F151" s="68">
        <v>0</v>
      </c>
      <c r="G151" s="213" t="s">
        <v>433</v>
      </c>
      <c r="H151" s="34" t="s">
        <v>18</v>
      </c>
      <c r="I151" s="34" t="s">
        <v>95</v>
      </c>
      <c r="J151" s="33">
        <f>VLOOKUP(I151,'Labor Rates'!$A$1:$B$16,2)</f>
        <v>23.197115384615383</v>
      </c>
      <c r="K151" s="35">
        <v>25</v>
      </c>
      <c r="L151" s="35">
        <v>3</v>
      </c>
      <c r="M151" s="36" t="s">
        <v>249</v>
      </c>
      <c r="N151" s="84">
        <f>'Inputs &amp; Summary'!$D$32</f>
        <v>1</v>
      </c>
      <c r="O151" s="35">
        <v>2</v>
      </c>
      <c r="P151" s="5">
        <v>0</v>
      </c>
      <c r="Q151" s="73">
        <f t="shared" si="21"/>
        <v>46.394230769230766</v>
      </c>
      <c r="R151" s="73">
        <f t="shared" si="22"/>
        <v>0</v>
      </c>
      <c r="S151" s="74">
        <f t="shared" si="23"/>
        <v>0</v>
      </c>
      <c r="T151" s="88"/>
      <c r="U151" s="80"/>
      <c r="V151" s="87">
        <f t="shared" si="24"/>
        <v>0</v>
      </c>
      <c r="W151" s="87">
        <f>NPV('Inputs &amp; Summary'!$D$6,Y151:BL151)</f>
        <v>0</v>
      </c>
      <c r="X151" s="90">
        <f t="shared" si="25"/>
        <v>0</v>
      </c>
      <c r="Y151" s="114">
        <f>$D151*IF(Y$29&gt;'Inputs &amp; Summary'!$D$5,0,IF(Y$29&gt;VLOOKUP($G151,Lists!$J$17:$K$21,2),IF($M151=Lists!$H$3,IF($K151&lt;1,(($S151/$K151)*((1+'Inputs &amp; Summary'!$D$7)^Y$29)),((INT(Y$29/$K151)-INT((Y$29-1)/$K151))*$S151*((1+'Inputs &amp; Summary'!$D$7)^Y$29))),(_xlfn.WEIBULL.DIST(Y$29,$L151,$K151,FALSE)*$S151*((1+'Inputs &amp; Summary'!$D$7)^Y$29))),IF($M151=Lists!$H$3,IF($K151&lt;1,((($R151*(1-$E151)+$Q151*(1-$F151))/$K151)*((1+'Inputs &amp; Summary'!$D$7)^Y$29)),((INT(Y$29/$K151)-INT((Y$29-1)/$K151))*($R151*(1-$E151)+$Q151*(1-$F151))*((1+'Inputs &amp; Summary'!$D$7)^Y$29))),((_xlfn.WEIBULL.DIST(Y$29,$L151,$K151,FALSE)*($R151*(1-$E151)+$Q151*(1-$F151))*((1+'Inputs &amp; Summary'!$D$7)^Y$29))))))</f>
        <v>0</v>
      </c>
      <c r="Z151" s="114">
        <f>$D151*IF(Z$29&gt;'Inputs &amp; Summary'!$D$5,0,IF(Z$29&gt;VLOOKUP($G151,Lists!$J$17:$K$21,2),IF($M151=Lists!$H$3,IF($K151&lt;1,(($S151/$K151)*((1+'Inputs &amp; Summary'!$D$7)^Z$29)),((INT(Z$29/$K151)-INT((Z$29-1)/$K151))*$S151*((1+'Inputs &amp; Summary'!$D$7)^Z$29))),(_xlfn.WEIBULL.DIST(Z$29,$L151,$K151,FALSE)*$S151*((1+'Inputs &amp; Summary'!$D$7)^Z$29))),IF($M151=Lists!$H$3,IF($K151&lt;1,((($R151*(1-$E151)+$Q151*(1-$F151))/$K151)*((1+'Inputs &amp; Summary'!$D$7)^Z$29)),((INT(Z$29/$K151)-INT((Z$29-1)/$K151))*($R151*(1-$E151)+$Q151*(1-$F151))*((1+'Inputs &amp; Summary'!$D$7)^Z$29))),((_xlfn.WEIBULL.DIST(Z$29,$L151,$K151,FALSE)*($R151*(1-$E151)+$Q151*(1-$F151))*((1+'Inputs &amp; Summary'!$D$7)^Z$29))))))</f>
        <v>0</v>
      </c>
      <c r="AA151" s="114">
        <f>$D151*IF(AA$29&gt;'Inputs &amp; Summary'!$D$5,0,IF(AA$29&gt;VLOOKUP($G151,Lists!$J$17:$K$21,2),IF($M151=Lists!$H$3,IF($K151&lt;1,(($S151/$K151)*((1+'Inputs &amp; Summary'!$D$7)^AA$29)),((INT(AA$29/$K151)-INT((AA$29-1)/$K151))*$S151*((1+'Inputs &amp; Summary'!$D$7)^AA$29))),(_xlfn.WEIBULL.DIST(AA$29,$L151,$K151,FALSE)*$S151*((1+'Inputs &amp; Summary'!$D$7)^AA$29))),IF($M151=Lists!$H$3,IF($K151&lt;1,((($R151*(1-$E151)+$Q151*(1-$F151))/$K151)*((1+'Inputs &amp; Summary'!$D$7)^AA$29)),((INT(AA$29/$K151)-INT((AA$29-1)/$K151))*($R151*(1-$E151)+$Q151*(1-$F151))*((1+'Inputs &amp; Summary'!$D$7)^AA$29))),((_xlfn.WEIBULL.DIST(AA$29,$L151,$K151,FALSE)*($R151*(1-$E151)+$Q151*(1-$F151))*((1+'Inputs &amp; Summary'!$D$7)^AA$29))))))</f>
        <v>0</v>
      </c>
      <c r="AB151" s="114">
        <f>$D151*IF(AB$29&gt;'Inputs &amp; Summary'!$D$5,0,IF(AB$29&gt;VLOOKUP($G151,Lists!$J$17:$K$21,2),IF($M151=Lists!$H$3,IF($K151&lt;1,(($S151/$K151)*((1+'Inputs &amp; Summary'!$D$7)^AB$29)),((INT(AB$29/$K151)-INT((AB$29-1)/$K151))*$S151*((1+'Inputs &amp; Summary'!$D$7)^AB$29))),(_xlfn.WEIBULL.DIST(AB$29,$L151,$K151,FALSE)*$S151*((1+'Inputs &amp; Summary'!$D$7)^AB$29))),IF($M151=Lists!$H$3,IF($K151&lt;1,((($R151*(1-$E151)+$Q151*(1-$F151))/$K151)*((1+'Inputs &amp; Summary'!$D$7)^AB$29)),((INT(AB$29/$K151)-INT((AB$29-1)/$K151))*($R151*(1-$E151)+$Q151*(1-$F151))*((1+'Inputs &amp; Summary'!$D$7)^AB$29))),((_xlfn.WEIBULL.DIST(AB$29,$L151,$K151,FALSE)*($R151*(1-$E151)+$Q151*(1-$F151))*((1+'Inputs &amp; Summary'!$D$7)^AB$29))))))</f>
        <v>0</v>
      </c>
      <c r="AC151" s="114">
        <f>$D151*IF(AC$29&gt;'Inputs &amp; Summary'!$D$5,0,IF(AC$29&gt;VLOOKUP($G151,Lists!$J$17:$K$21,2),IF($M151=Lists!$H$3,IF($K151&lt;1,(($S151/$K151)*((1+'Inputs &amp; Summary'!$D$7)^AC$29)),((INT(AC$29/$K151)-INT((AC$29-1)/$K151))*$S151*((1+'Inputs &amp; Summary'!$D$7)^AC$29))),(_xlfn.WEIBULL.DIST(AC$29,$L151,$K151,FALSE)*$S151*((1+'Inputs &amp; Summary'!$D$7)^AC$29))),IF($M151=Lists!$H$3,IF($K151&lt;1,((($R151*(1-$E151)+$Q151*(1-$F151))/$K151)*((1+'Inputs &amp; Summary'!$D$7)^AC$29)),((INT(AC$29/$K151)-INT((AC$29-1)/$K151))*($R151*(1-$E151)+$Q151*(1-$F151))*((1+'Inputs &amp; Summary'!$D$7)^AC$29))),((_xlfn.WEIBULL.DIST(AC$29,$L151,$K151,FALSE)*($R151*(1-$E151)+$Q151*(1-$F151))*((1+'Inputs &amp; Summary'!$D$7)^AC$29))))))</f>
        <v>0</v>
      </c>
      <c r="AD151" s="114">
        <f>$D151*IF(AD$29&gt;'Inputs &amp; Summary'!$D$5,0,IF(AD$29&gt;VLOOKUP($G151,Lists!$J$17:$K$21,2),IF($M151=Lists!$H$3,IF($K151&lt;1,(($S151/$K151)*((1+'Inputs &amp; Summary'!$D$7)^AD$29)),((INT(AD$29/$K151)-INT((AD$29-1)/$K151))*$S151*((1+'Inputs &amp; Summary'!$D$7)^AD$29))),(_xlfn.WEIBULL.DIST(AD$29,$L151,$K151,FALSE)*$S151*((1+'Inputs &amp; Summary'!$D$7)^AD$29))),IF($M151=Lists!$H$3,IF($K151&lt;1,((($R151*(1-$E151)+$Q151*(1-$F151))/$K151)*((1+'Inputs &amp; Summary'!$D$7)^AD$29)),((INT(AD$29/$K151)-INT((AD$29-1)/$K151))*($R151*(1-$E151)+$Q151*(1-$F151))*((1+'Inputs &amp; Summary'!$D$7)^AD$29))),((_xlfn.WEIBULL.DIST(AD$29,$L151,$K151,FALSE)*($R151*(1-$E151)+$Q151*(1-$F151))*((1+'Inputs &amp; Summary'!$D$7)^AD$29))))))</f>
        <v>0</v>
      </c>
      <c r="AE151" s="114">
        <f>$D151*IF(AE$29&gt;'Inputs &amp; Summary'!$D$5,0,IF(AE$29&gt;VLOOKUP($G151,Lists!$J$17:$K$21,2),IF($M151=Lists!$H$3,IF($K151&lt;1,(($S151/$K151)*((1+'Inputs &amp; Summary'!$D$7)^AE$29)),((INT(AE$29/$K151)-INT((AE$29-1)/$K151))*$S151*((1+'Inputs &amp; Summary'!$D$7)^AE$29))),(_xlfn.WEIBULL.DIST(AE$29,$L151,$K151,FALSE)*$S151*((1+'Inputs &amp; Summary'!$D$7)^AE$29))),IF($M151=Lists!$H$3,IF($K151&lt;1,((($R151*(1-$E151)+$Q151*(1-$F151))/$K151)*((1+'Inputs &amp; Summary'!$D$7)^AE$29)),((INT(AE$29/$K151)-INT((AE$29-1)/$K151))*($R151*(1-$E151)+$Q151*(1-$F151))*((1+'Inputs &amp; Summary'!$D$7)^AE$29))),((_xlfn.WEIBULL.DIST(AE$29,$L151,$K151,FALSE)*($R151*(1-$E151)+$Q151*(1-$F151))*((1+'Inputs &amp; Summary'!$D$7)^AE$29))))))</f>
        <v>0</v>
      </c>
      <c r="AF151" s="114">
        <f>$D151*IF(AF$29&gt;'Inputs &amp; Summary'!$D$5,0,IF(AF$29&gt;VLOOKUP($G151,Lists!$J$17:$K$21,2),IF($M151=Lists!$H$3,IF($K151&lt;1,(($S151/$K151)*((1+'Inputs &amp; Summary'!$D$7)^AF$29)),((INT(AF$29/$K151)-INT((AF$29-1)/$K151))*$S151*((1+'Inputs &amp; Summary'!$D$7)^AF$29))),(_xlfn.WEIBULL.DIST(AF$29,$L151,$K151,FALSE)*$S151*((1+'Inputs &amp; Summary'!$D$7)^AF$29))),IF($M151=Lists!$H$3,IF($K151&lt;1,((($R151*(1-$E151)+$Q151*(1-$F151))/$K151)*((1+'Inputs &amp; Summary'!$D$7)^AF$29)),((INT(AF$29/$K151)-INT((AF$29-1)/$K151))*($R151*(1-$E151)+$Q151*(1-$F151))*((1+'Inputs &amp; Summary'!$D$7)^AF$29))),((_xlfn.WEIBULL.DIST(AF$29,$L151,$K151,FALSE)*($R151*(1-$E151)+$Q151*(1-$F151))*((1+'Inputs &amp; Summary'!$D$7)^AF$29))))))</f>
        <v>0</v>
      </c>
      <c r="AG151" s="114">
        <f>$D151*IF(AG$29&gt;'Inputs &amp; Summary'!$D$5,0,IF(AG$29&gt;VLOOKUP($G151,Lists!$J$17:$K$21,2),IF($M151=Lists!$H$3,IF($K151&lt;1,(($S151/$K151)*((1+'Inputs &amp; Summary'!$D$7)^AG$29)),((INT(AG$29/$K151)-INT((AG$29-1)/$K151))*$S151*((1+'Inputs &amp; Summary'!$D$7)^AG$29))),(_xlfn.WEIBULL.DIST(AG$29,$L151,$K151,FALSE)*$S151*((1+'Inputs &amp; Summary'!$D$7)^AG$29))),IF($M151=Lists!$H$3,IF($K151&lt;1,((($R151*(1-$E151)+$Q151*(1-$F151))/$K151)*((1+'Inputs &amp; Summary'!$D$7)^AG$29)),((INT(AG$29/$K151)-INT((AG$29-1)/$K151))*($R151*(1-$E151)+$Q151*(1-$F151))*((1+'Inputs &amp; Summary'!$D$7)^AG$29))),((_xlfn.WEIBULL.DIST(AG$29,$L151,$K151,FALSE)*($R151*(1-$E151)+$Q151*(1-$F151))*((1+'Inputs &amp; Summary'!$D$7)^AG$29))))))</f>
        <v>0</v>
      </c>
      <c r="AH151" s="114">
        <f>$D151*IF(AH$29&gt;'Inputs &amp; Summary'!$D$5,0,IF(AH$29&gt;VLOOKUP($G151,Lists!$J$17:$K$21,2),IF($M151=Lists!$H$3,IF($K151&lt;1,(($S151/$K151)*((1+'Inputs &amp; Summary'!$D$7)^AH$29)),((INT(AH$29/$K151)-INT((AH$29-1)/$K151))*$S151*((1+'Inputs &amp; Summary'!$D$7)^AH$29))),(_xlfn.WEIBULL.DIST(AH$29,$L151,$K151,FALSE)*$S151*((1+'Inputs &amp; Summary'!$D$7)^AH$29))),IF($M151=Lists!$H$3,IF($K151&lt;1,((($R151*(1-$E151)+$Q151*(1-$F151))/$K151)*((1+'Inputs &amp; Summary'!$D$7)^AH$29)),((INT(AH$29/$K151)-INT((AH$29-1)/$K151))*($R151*(1-$E151)+$Q151*(1-$F151))*((1+'Inputs &amp; Summary'!$D$7)^AH$29))),((_xlfn.WEIBULL.DIST(AH$29,$L151,$K151,FALSE)*($R151*(1-$E151)+$Q151*(1-$F151))*((1+'Inputs &amp; Summary'!$D$7)^AH$29))))))</f>
        <v>0</v>
      </c>
      <c r="AI151" s="114">
        <f>$D151*IF(AI$29&gt;'Inputs &amp; Summary'!$D$5,0,IF(AI$29&gt;VLOOKUP($G151,Lists!$J$17:$K$21,2),IF($M151=Lists!$H$3,IF($K151&lt;1,(($S151/$K151)*((1+'Inputs &amp; Summary'!$D$7)^AI$29)),((INT(AI$29/$K151)-INT((AI$29-1)/$K151))*$S151*((1+'Inputs &amp; Summary'!$D$7)^AI$29))),(_xlfn.WEIBULL.DIST(AI$29,$L151,$K151,FALSE)*$S151*((1+'Inputs &amp; Summary'!$D$7)^AI$29))),IF($M151=Lists!$H$3,IF($K151&lt;1,((($R151*(1-$E151)+$Q151*(1-$F151))/$K151)*((1+'Inputs &amp; Summary'!$D$7)^AI$29)),((INT(AI$29/$K151)-INT((AI$29-1)/$K151))*($R151*(1-$E151)+$Q151*(1-$F151))*((1+'Inputs &amp; Summary'!$D$7)^AI$29))),((_xlfn.WEIBULL.DIST(AI$29,$L151,$K151,FALSE)*($R151*(1-$E151)+$Q151*(1-$F151))*((1+'Inputs &amp; Summary'!$D$7)^AI$29))))))</f>
        <v>0</v>
      </c>
      <c r="AJ151" s="114">
        <f>$D151*IF(AJ$29&gt;'Inputs &amp; Summary'!$D$5,0,IF(AJ$29&gt;VLOOKUP($G151,Lists!$J$17:$K$21,2),IF($M151=Lists!$H$3,IF($K151&lt;1,(($S151/$K151)*((1+'Inputs &amp; Summary'!$D$7)^AJ$29)),((INT(AJ$29/$K151)-INT((AJ$29-1)/$K151))*$S151*((1+'Inputs &amp; Summary'!$D$7)^AJ$29))),(_xlfn.WEIBULL.DIST(AJ$29,$L151,$K151,FALSE)*$S151*((1+'Inputs &amp; Summary'!$D$7)^AJ$29))),IF($M151=Lists!$H$3,IF($K151&lt;1,((($R151*(1-$E151)+$Q151*(1-$F151))/$K151)*((1+'Inputs &amp; Summary'!$D$7)^AJ$29)),((INT(AJ$29/$K151)-INT((AJ$29-1)/$K151))*($R151*(1-$E151)+$Q151*(1-$F151))*((1+'Inputs &amp; Summary'!$D$7)^AJ$29))),((_xlfn.WEIBULL.DIST(AJ$29,$L151,$K151,FALSE)*($R151*(1-$E151)+$Q151*(1-$F151))*((1+'Inputs &amp; Summary'!$D$7)^AJ$29))))))</f>
        <v>0</v>
      </c>
      <c r="AK151" s="114">
        <f>$D151*IF(AK$29&gt;'Inputs &amp; Summary'!$D$5,0,IF(AK$29&gt;VLOOKUP($G151,Lists!$J$17:$K$21,2),IF($M151=Lists!$H$3,IF($K151&lt;1,(($S151/$K151)*((1+'Inputs &amp; Summary'!$D$7)^AK$29)),((INT(AK$29/$K151)-INT((AK$29-1)/$K151))*$S151*((1+'Inputs &amp; Summary'!$D$7)^AK$29))),(_xlfn.WEIBULL.DIST(AK$29,$L151,$K151,FALSE)*$S151*((1+'Inputs &amp; Summary'!$D$7)^AK$29))),IF($M151=Lists!$H$3,IF($K151&lt;1,((($R151*(1-$E151)+$Q151*(1-$F151))/$K151)*((1+'Inputs &amp; Summary'!$D$7)^AK$29)),((INT(AK$29/$K151)-INT((AK$29-1)/$K151))*($R151*(1-$E151)+$Q151*(1-$F151))*((1+'Inputs &amp; Summary'!$D$7)^AK$29))),((_xlfn.WEIBULL.DIST(AK$29,$L151,$K151,FALSE)*($R151*(1-$E151)+$Q151*(1-$F151))*((1+'Inputs &amp; Summary'!$D$7)^AK$29))))))</f>
        <v>0</v>
      </c>
      <c r="AL151" s="114">
        <f>$D151*IF(AL$29&gt;'Inputs &amp; Summary'!$D$5,0,IF(AL$29&gt;VLOOKUP($G151,Lists!$J$17:$K$21,2),IF($M151=Lists!$H$3,IF($K151&lt;1,(($S151/$K151)*((1+'Inputs &amp; Summary'!$D$7)^AL$29)),((INT(AL$29/$K151)-INT((AL$29-1)/$K151))*$S151*((1+'Inputs &amp; Summary'!$D$7)^AL$29))),(_xlfn.WEIBULL.DIST(AL$29,$L151,$K151,FALSE)*$S151*((1+'Inputs &amp; Summary'!$D$7)^AL$29))),IF($M151=Lists!$H$3,IF($K151&lt;1,((($R151*(1-$E151)+$Q151*(1-$F151))/$K151)*((1+'Inputs &amp; Summary'!$D$7)^AL$29)),((INT(AL$29/$K151)-INT((AL$29-1)/$K151))*($R151*(1-$E151)+$Q151*(1-$F151))*((1+'Inputs &amp; Summary'!$D$7)^AL$29))),((_xlfn.WEIBULL.DIST(AL$29,$L151,$K151,FALSE)*($R151*(1-$E151)+$Q151*(1-$F151))*((1+'Inputs &amp; Summary'!$D$7)^AL$29))))))</f>
        <v>0</v>
      </c>
      <c r="AM151" s="114">
        <f>$D151*IF(AM$29&gt;'Inputs &amp; Summary'!$D$5,0,IF(AM$29&gt;VLOOKUP($G151,Lists!$J$17:$K$21,2),IF($M151=Lists!$H$3,IF($K151&lt;1,(($S151/$K151)*((1+'Inputs &amp; Summary'!$D$7)^AM$29)),((INT(AM$29/$K151)-INT((AM$29-1)/$K151))*$S151*((1+'Inputs &amp; Summary'!$D$7)^AM$29))),(_xlfn.WEIBULL.DIST(AM$29,$L151,$K151,FALSE)*$S151*((1+'Inputs &amp; Summary'!$D$7)^AM$29))),IF($M151=Lists!$H$3,IF($K151&lt;1,((($R151*(1-$E151)+$Q151*(1-$F151))/$K151)*((1+'Inputs &amp; Summary'!$D$7)^AM$29)),((INT(AM$29/$K151)-INT((AM$29-1)/$K151))*($R151*(1-$E151)+$Q151*(1-$F151))*((1+'Inputs &amp; Summary'!$D$7)^AM$29))),((_xlfn.WEIBULL.DIST(AM$29,$L151,$K151,FALSE)*($R151*(1-$E151)+$Q151*(1-$F151))*((1+'Inputs &amp; Summary'!$D$7)^AM$29))))))</f>
        <v>0</v>
      </c>
      <c r="AN151" s="114">
        <f>$D151*IF(AN$29&gt;'Inputs &amp; Summary'!$D$5,0,IF(AN$29&gt;VLOOKUP($G151,Lists!$J$17:$K$21,2),IF($M151=Lists!$H$3,IF($K151&lt;1,(($S151/$K151)*((1+'Inputs &amp; Summary'!$D$7)^AN$29)),((INT(AN$29/$K151)-INT((AN$29-1)/$K151))*$S151*((1+'Inputs &amp; Summary'!$D$7)^AN$29))),(_xlfn.WEIBULL.DIST(AN$29,$L151,$K151,FALSE)*$S151*((1+'Inputs &amp; Summary'!$D$7)^AN$29))),IF($M151=Lists!$H$3,IF($K151&lt;1,((($R151*(1-$E151)+$Q151*(1-$F151))/$K151)*((1+'Inputs &amp; Summary'!$D$7)^AN$29)),((INT(AN$29/$K151)-INT((AN$29-1)/$K151))*($R151*(1-$E151)+$Q151*(1-$F151))*((1+'Inputs &amp; Summary'!$D$7)^AN$29))),((_xlfn.WEIBULL.DIST(AN$29,$L151,$K151,FALSE)*($R151*(1-$E151)+$Q151*(1-$F151))*((1+'Inputs &amp; Summary'!$D$7)^AN$29))))))</f>
        <v>0</v>
      </c>
      <c r="AO151" s="114">
        <f>$D151*IF(AO$29&gt;'Inputs &amp; Summary'!$D$5,0,IF(AO$29&gt;VLOOKUP($G151,Lists!$J$17:$K$21,2),IF($M151=Lists!$H$3,IF($K151&lt;1,(($S151/$K151)*((1+'Inputs &amp; Summary'!$D$7)^AO$29)),((INT(AO$29/$K151)-INT((AO$29-1)/$K151))*$S151*((1+'Inputs &amp; Summary'!$D$7)^AO$29))),(_xlfn.WEIBULL.DIST(AO$29,$L151,$K151,FALSE)*$S151*((1+'Inputs &amp; Summary'!$D$7)^AO$29))),IF($M151=Lists!$H$3,IF($K151&lt;1,((($R151*(1-$E151)+$Q151*(1-$F151))/$K151)*((1+'Inputs &amp; Summary'!$D$7)^AO$29)),((INT(AO$29/$K151)-INT((AO$29-1)/$K151))*($R151*(1-$E151)+$Q151*(1-$F151))*((1+'Inputs &amp; Summary'!$D$7)^AO$29))),((_xlfn.WEIBULL.DIST(AO$29,$L151,$K151,FALSE)*($R151*(1-$E151)+$Q151*(1-$F151))*((1+'Inputs &amp; Summary'!$D$7)^AO$29))))))</f>
        <v>0</v>
      </c>
      <c r="AP151" s="114">
        <f>$D151*IF(AP$29&gt;'Inputs &amp; Summary'!$D$5,0,IF(AP$29&gt;VLOOKUP($G151,Lists!$J$17:$K$21,2),IF($M151=Lists!$H$3,IF($K151&lt;1,(($S151/$K151)*((1+'Inputs &amp; Summary'!$D$7)^AP$29)),((INT(AP$29/$K151)-INT((AP$29-1)/$K151))*$S151*((1+'Inputs &amp; Summary'!$D$7)^AP$29))),(_xlfn.WEIBULL.DIST(AP$29,$L151,$K151,FALSE)*$S151*((1+'Inputs &amp; Summary'!$D$7)^AP$29))),IF($M151=Lists!$H$3,IF($K151&lt;1,((($R151*(1-$E151)+$Q151*(1-$F151))/$K151)*((1+'Inputs &amp; Summary'!$D$7)^AP$29)),((INT(AP$29/$K151)-INT((AP$29-1)/$K151))*($R151*(1-$E151)+$Q151*(1-$F151))*((1+'Inputs &amp; Summary'!$D$7)^AP$29))),((_xlfn.WEIBULL.DIST(AP$29,$L151,$K151,FALSE)*($R151*(1-$E151)+$Q151*(1-$F151))*((1+'Inputs &amp; Summary'!$D$7)^AP$29))))))</f>
        <v>0</v>
      </c>
      <c r="AQ151" s="114">
        <f>$D151*IF(AQ$29&gt;'Inputs &amp; Summary'!$D$5,0,IF(AQ$29&gt;VLOOKUP($G151,Lists!$J$17:$K$21,2),IF($M151=Lists!$H$3,IF($K151&lt;1,(($S151/$K151)*((1+'Inputs &amp; Summary'!$D$7)^AQ$29)),((INT(AQ$29/$K151)-INT((AQ$29-1)/$K151))*$S151*((1+'Inputs &amp; Summary'!$D$7)^AQ$29))),(_xlfn.WEIBULL.DIST(AQ$29,$L151,$K151,FALSE)*$S151*((1+'Inputs &amp; Summary'!$D$7)^AQ$29))),IF($M151=Lists!$H$3,IF($K151&lt;1,((($R151*(1-$E151)+$Q151*(1-$F151))/$K151)*((1+'Inputs &amp; Summary'!$D$7)^AQ$29)),((INT(AQ$29/$K151)-INT((AQ$29-1)/$K151))*($R151*(1-$E151)+$Q151*(1-$F151))*((1+'Inputs &amp; Summary'!$D$7)^AQ$29))),((_xlfn.WEIBULL.DIST(AQ$29,$L151,$K151,FALSE)*($R151*(1-$E151)+$Q151*(1-$F151))*((1+'Inputs &amp; Summary'!$D$7)^AQ$29))))))</f>
        <v>0</v>
      </c>
      <c r="AR151" s="114">
        <f>$D151*IF(AR$29&gt;'Inputs &amp; Summary'!$D$5,0,IF(AR$29&gt;VLOOKUP($G151,Lists!$J$17:$K$21,2),IF($M151=Lists!$H$3,IF($K151&lt;1,(($S151/$K151)*((1+'Inputs &amp; Summary'!$D$7)^AR$29)),((INT(AR$29/$K151)-INT((AR$29-1)/$K151))*$S151*((1+'Inputs &amp; Summary'!$D$7)^AR$29))),(_xlfn.WEIBULL.DIST(AR$29,$L151,$K151,FALSE)*$S151*((1+'Inputs &amp; Summary'!$D$7)^AR$29))),IF($M151=Lists!$H$3,IF($K151&lt;1,((($R151*(1-$E151)+$Q151*(1-$F151))/$K151)*((1+'Inputs &amp; Summary'!$D$7)^AR$29)),((INT(AR$29/$K151)-INT((AR$29-1)/$K151))*($R151*(1-$E151)+$Q151*(1-$F151))*((1+'Inputs &amp; Summary'!$D$7)^AR$29))),((_xlfn.WEIBULL.DIST(AR$29,$L151,$K151,FALSE)*($R151*(1-$E151)+$Q151*(1-$F151))*((1+'Inputs &amp; Summary'!$D$7)^AR$29))))))</f>
        <v>0</v>
      </c>
      <c r="AS151" s="114">
        <f>$D151*IF(AS$29&gt;'Inputs &amp; Summary'!$D$5,0,IF(AS$29&gt;VLOOKUP($G151,Lists!$J$17:$K$21,2),IF($M151=Lists!$H$3,IF($K151&lt;1,(($S151/$K151)*((1+'Inputs &amp; Summary'!$D$7)^AS$29)),((INT(AS$29/$K151)-INT((AS$29-1)/$K151))*$S151*((1+'Inputs &amp; Summary'!$D$7)^AS$29))),(_xlfn.WEIBULL.DIST(AS$29,$L151,$K151,FALSE)*$S151*((1+'Inputs &amp; Summary'!$D$7)^AS$29))),IF($M151=Lists!$H$3,IF($K151&lt;1,((($R151*(1-$E151)+$Q151*(1-$F151))/$K151)*((1+'Inputs &amp; Summary'!$D$7)^AS$29)),((INT(AS$29/$K151)-INT((AS$29-1)/$K151))*($R151*(1-$E151)+$Q151*(1-$F151))*((1+'Inputs &amp; Summary'!$D$7)^AS$29))),((_xlfn.WEIBULL.DIST(AS$29,$L151,$K151,FALSE)*($R151*(1-$E151)+$Q151*(1-$F151))*((1+'Inputs &amp; Summary'!$D$7)^AS$29))))))</f>
        <v>0</v>
      </c>
      <c r="AT151" s="114">
        <f>$D151*IF(AT$29&gt;'Inputs &amp; Summary'!$D$5,0,IF(AT$29&gt;VLOOKUP($G151,Lists!$J$17:$K$21,2),IF($M151=Lists!$H$3,IF($K151&lt;1,(($S151/$K151)*((1+'Inputs &amp; Summary'!$D$7)^AT$29)),((INT(AT$29/$K151)-INT((AT$29-1)/$K151))*$S151*((1+'Inputs &amp; Summary'!$D$7)^AT$29))),(_xlfn.WEIBULL.DIST(AT$29,$L151,$K151,FALSE)*$S151*((1+'Inputs &amp; Summary'!$D$7)^AT$29))),IF($M151=Lists!$H$3,IF($K151&lt;1,((($R151*(1-$E151)+$Q151*(1-$F151))/$K151)*((1+'Inputs &amp; Summary'!$D$7)^AT$29)),((INT(AT$29/$K151)-INT((AT$29-1)/$K151))*($R151*(1-$E151)+$Q151*(1-$F151))*((1+'Inputs &amp; Summary'!$D$7)^AT$29))),((_xlfn.WEIBULL.DIST(AT$29,$L151,$K151,FALSE)*($R151*(1-$E151)+$Q151*(1-$F151))*((1+'Inputs &amp; Summary'!$D$7)^AT$29))))))</f>
        <v>0</v>
      </c>
      <c r="AU151" s="114">
        <f>$D151*IF(AU$29&gt;'Inputs &amp; Summary'!$D$5,0,IF(AU$29&gt;VLOOKUP($G151,Lists!$J$17:$K$21,2),IF($M151=Lists!$H$3,IF($K151&lt;1,(($S151/$K151)*((1+'Inputs &amp; Summary'!$D$7)^AU$29)),((INT(AU$29/$K151)-INT((AU$29-1)/$K151))*$S151*((1+'Inputs &amp; Summary'!$D$7)^AU$29))),(_xlfn.WEIBULL.DIST(AU$29,$L151,$K151,FALSE)*$S151*((1+'Inputs &amp; Summary'!$D$7)^AU$29))),IF($M151=Lists!$H$3,IF($K151&lt;1,((($R151*(1-$E151)+$Q151*(1-$F151))/$K151)*((1+'Inputs &amp; Summary'!$D$7)^AU$29)),((INT(AU$29/$K151)-INT((AU$29-1)/$K151))*($R151*(1-$E151)+$Q151*(1-$F151))*((1+'Inputs &amp; Summary'!$D$7)^AU$29))),((_xlfn.WEIBULL.DIST(AU$29,$L151,$K151,FALSE)*($R151*(1-$E151)+$Q151*(1-$F151))*((1+'Inputs &amp; Summary'!$D$7)^AU$29))))))</f>
        <v>0</v>
      </c>
      <c r="AV151" s="114">
        <f>$D151*IF(AV$29&gt;'Inputs &amp; Summary'!$D$5,0,IF(AV$29&gt;VLOOKUP($G151,Lists!$J$17:$K$21,2),IF($M151=Lists!$H$3,IF($K151&lt;1,(($S151/$K151)*((1+'Inputs &amp; Summary'!$D$7)^AV$29)),((INT(AV$29/$K151)-INT((AV$29-1)/$K151))*$S151*((1+'Inputs &amp; Summary'!$D$7)^AV$29))),(_xlfn.WEIBULL.DIST(AV$29,$L151,$K151,FALSE)*$S151*((1+'Inputs &amp; Summary'!$D$7)^AV$29))),IF($M151=Lists!$H$3,IF($K151&lt;1,((($R151*(1-$E151)+$Q151*(1-$F151))/$K151)*((1+'Inputs &amp; Summary'!$D$7)^AV$29)),((INT(AV$29/$K151)-INT((AV$29-1)/$K151))*($R151*(1-$E151)+$Q151*(1-$F151))*((1+'Inputs &amp; Summary'!$D$7)^AV$29))),((_xlfn.WEIBULL.DIST(AV$29,$L151,$K151,FALSE)*($R151*(1-$E151)+$Q151*(1-$F151))*((1+'Inputs &amp; Summary'!$D$7)^AV$29))))))</f>
        <v>0</v>
      </c>
      <c r="AW151" s="114">
        <f>$D151*IF(AW$29&gt;'Inputs &amp; Summary'!$D$5,0,IF(AW$29&gt;VLOOKUP($G151,Lists!$J$17:$K$21,2),IF($M151=Lists!$H$3,IF($K151&lt;1,(($S151/$K151)*((1+'Inputs &amp; Summary'!$D$7)^AW$29)),((INT(AW$29/$K151)-INT((AW$29-1)/$K151))*$S151*((1+'Inputs &amp; Summary'!$D$7)^AW$29))),(_xlfn.WEIBULL.DIST(AW$29,$L151,$K151,FALSE)*$S151*((1+'Inputs &amp; Summary'!$D$7)^AW$29))),IF($M151=Lists!$H$3,IF($K151&lt;1,((($R151*(1-$E151)+$Q151*(1-$F151))/$K151)*((1+'Inputs &amp; Summary'!$D$7)^AW$29)),((INT(AW$29/$K151)-INT((AW$29-1)/$K151))*($R151*(1-$E151)+$Q151*(1-$F151))*((1+'Inputs &amp; Summary'!$D$7)^AW$29))),((_xlfn.WEIBULL.DIST(AW$29,$L151,$K151,FALSE)*($R151*(1-$E151)+$Q151*(1-$F151))*((1+'Inputs &amp; Summary'!$D$7)^AW$29))))))</f>
        <v>0</v>
      </c>
      <c r="AX151" s="114">
        <f>$D151*IF(AX$29&gt;'Inputs &amp; Summary'!$D$5,0,IF(AX$29&gt;VLOOKUP($G151,Lists!$J$17:$K$21,2),IF($M151=Lists!$H$3,IF($K151&lt;1,(($S151/$K151)*((1+'Inputs &amp; Summary'!$D$7)^AX$29)),((INT(AX$29/$K151)-INT((AX$29-1)/$K151))*$S151*((1+'Inputs &amp; Summary'!$D$7)^AX$29))),(_xlfn.WEIBULL.DIST(AX$29,$L151,$K151,FALSE)*$S151*((1+'Inputs &amp; Summary'!$D$7)^AX$29))),IF($M151=Lists!$H$3,IF($K151&lt;1,((($R151*(1-$E151)+$Q151*(1-$F151))/$K151)*((1+'Inputs &amp; Summary'!$D$7)^AX$29)),((INT(AX$29/$K151)-INT((AX$29-1)/$K151))*($R151*(1-$E151)+$Q151*(1-$F151))*((1+'Inputs &amp; Summary'!$D$7)^AX$29))),((_xlfn.WEIBULL.DIST(AX$29,$L151,$K151,FALSE)*($R151*(1-$E151)+$Q151*(1-$F151))*((1+'Inputs &amp; Summary'!$D$7)^AX$29))))))</f>
        <v>0</v>
      </c>
      <c r="AY151" s="114">
        <f>$D151*IF(AY$29&gt;'Inputs &amp; Summary'!$D$5,0,IF(AY$29&gt;VLOOKUP($G151,Lists!$J$17:$K$21,2),IF($M151=Lists!$H$3,IF($K151&lt;1,(($S151/$K151)*((1+'Inputs &amp; Summary'!$D$7)^AY$29)),((INT(AY$29/$K151)-INT((AY$29-1)/$K151))*$S151*((1+'Inputs &amp; Summary'!$D$7)^AY$29))),(_xlfn.WEIBULL.DIST(AY$29,$L151,$K151,FALSE)*$S151*((1+'Inputs &amp; Summary'!$D$7)^AY$29))),IF($M151=Lists!$H$3,IF($K151&lt;1,((($R151*(1-$E151)+$Q151*(1-$F151))/$K151)*((1+'Inputs &amp; Summary'!$D$7)^AY$29)),((INT(AY$29/$K151)-INT((AY$29-1)/$K151))*($R151*(1-$E151)+$Q151*(1-$F151))*((1+'Inputs &amp; Summary'!$D$7)^AY$29))),((_xlfn.WEIBULL.DIST(AY$29,$L151,$K151,FALSE)*($R151*(1-$E151)+$Q151*(1-$F151))*((1+'Inputs &amp; Summary'!$D$7)^AY$29))))))</f>
        <v>0</v>
      </c>
      <c r="AZ151" s="114">
        <f>$D151*IF(AZ$29&gt;'Inputs &amp; Summary'!$D$5,0,IF(AZ$29&gt;VLOOKUP($G151,Lists!$J$17:$K$21,2),IF($M151=Lists!$H$3,IF($K151&lt;1,(($S151/$K151)*((1+'Inputs &amp; Summary'!$D$7)^AZ$29)),((INT(AZ$29/$K151)-INT((AZ$29-1)/$K151))*$S151*((1+'Inputs &amp; Summary'!$D$7)^AZ$29))),(_xlfn.WEIBULL.DIST(AZ$29,$L151,$K151,FALSE)*$S151*((1+'Inputs &amp; Summary'!$D$7)^AZ$29))),IF($M151=Lists!$H$3,IF($K151&lt;1,((($R151*(1-$E151)+$Q151*(1-$F151))/$K151)*((1+'Inputs &amp; Summary'!$D$7)^AZ$29)),((INT(AZ$29/$K151)-INT((AZ$29-1)/$K151))*($R151*(1-$E151)+$Q151*(1-$F151))*((1+'Inputs &amp; Summary'!$D$7)^AZ$29))),((_xlfn.WEIBULL.DIST(AZ$29,$L151,$K151,FALSE)*($R151*(1-$E151)+$Q151*(1-$F151))*((1+'Inputs &amp; Summary'!$D$7)^AZ$29))))))</f>
        <v>0</v>
      </c>
      <c r="BA151" s="114">
        <f>$D151*IF(BA$29&gt;'Inputs &amp; Summary'!$D$5,0,IF(BA$29&gt;VLOOKUP($G151,Lists!$J$17:$K$21,2),IF($M151=Lists!$H$3,IF($K151&lt;1,(($S151/$K151)*((1+'Inputs &amp; Summary'!$D$7)^BA$29)),((INT(BA$29/$K151)-INT((BA$29-1)/$K151))*$S151*((1+'Inputs &amp; Summary'!$D$7)^BA$29))),(_xlfn.WEIBULL.DIST(BA$29,$L151,$K151,FALSE)*$S151*((1+'Inputs &amp; Summary'!$D$7)^BA$29))),IF($M151=Lists!$H$3,IF($K151&lt;1,((($R151*(1-$E151)+$Q151*(1-$F151))/$K151)*((1+'Inputs &amp; Summary'!$D$7)^BA$29)),((INT(BA$29/$K151)-INT((BA$29-1)/$K151))*($R151*(1-$E151)+$Q151*(1-$F151))*((1+'Inputs &amp; Summary'!$D$7)^BA$29))),((_xlfn.WEIBULL.DIST(BA$29,$L151,$K151,FALSE)*($R151*(1-$E151)+$Q151*(1-$F151))*((1+'Inputs &amp; Summary'!$D$7)^BA$29))))))</f>
        <v>0</v>
      </c>
      <c r="BB151" s="114">
        <f>$D151*IF(BB$29&gt;'Inputs &amp; Summary'!$D$5,0,IF(BB$29&gt;VLOOKUP($G151,Lists!$J$17:$K$21,2),IF($M151=Lists!$H$3,IF($K151&lt;1,(($S151/$K151)*((1+'Inputs &amp; Summary'!$D$7)^BB$29)),((INT(BB$29/$K151)-INT((BB$29-1)/$K151))*$S151*((1+'Inputs &amp; Summary'!$D$7)^BB$29))),(_xlfn.WEIBULL.DIST(BB$29,$L151,$K151,FALSE)*$S151*((1+'Inputs &amp; Summary'!$D$7)^BB$29))),IF($M151=Lists!$H$3,IF($K151&lt;1,((($R151*(1-$E151)+$Q151*(1-$F151))/$K151)*((1+'Inputs &amp; Summary'!$D$7)^BB$29)),((INT(BB$29/$K151)-INT((BB$29-1)/$K151))*($R151*(1-$E151)+$Q151*(1-$F151))*((1+'Inputs &amp; Summary'!$D$7)^BB$29))),((_xlfn.WEIBULL.DIST(BB$29,$L151,$K151,FALSE)*($R151*(1-$E151)+$Q151*(1-$F151))*((1+'Inputs &amp; Summary'!$D$7)^BB$29))))))</f>
        <v>0</v>
      </c>
      <c r="BC151" s="114">
        <f>$D151*IF(BC$29&gt;'Inputs &amp; Summary'!$D$5,0,IF(BC$29&gt;VLOOKUP($G151,Lists!$J$17:$K$21,2),IF($M151=Lists!$H$3,IF($K151&lt;1,(($S151/$K151)*((1+'Inputs &amp; Summary'!$D$7)^BC$29)),((INT(BC$29/$K151)-INT((BC$29-1)/$K151))*$S151*((1+'Inputs &amp; Summary'!$D$7)^BC$29))),(_xlfn.WEIBULL.DIST(BC$29,$L151,$K151,FALSE)*$S151*((1+'Inputs &amp; Summary'!$D$7)^BC$29))),IF($M151=Lists!$H$3,IF($K151&lt;1,((($R151*(1-$E151)+$Q151*(1-$F151))/$K151)*((1+'Inputs &amp; Summary'!$D$7)^BC$29)),((INT(BC$29/$K151)-INT((BC$29-1)/$K151))*($R151*(1-$E151)+$Q151*(1-$F151))*((1+'Inputs &amp; Summary'!$D$7)^BC$29))),((_xlfn.WEIBULL.DIST(BC$29,$L151,$K151,FALSE)*($R151*(1-$E151)+$Q151*(1-$F151))*((1+'Inputs &amp; Summary'!$D$7)^BC$29))))))</f>
        <v>0</v>
      </c>
      <c r="BD151" s="114">
        <f>$D151*IF(BD$29&gt;'Inputs &amp; Summary'!$D$5,0,IF(BD$29&gt;VLOOKUP($G151,Lists!$J$17:$K$21,2),IF($M151=Lists!$H$3,IF($K151&lt;1,(($S151/$K151)*((1+'Inputs &amp; Summary'!$D$7)^BD$29)),((INT(BD$29/$K151)-INT((BD$29-1)/$K151))*$S151*((1+'Inputs &amp; Summary'!$D$7)^BD$29))),(_xlfn.WEIBULL.DIST(BD$29,$L151,$K151,FALSE)*$S151*((1+'Inputs &amp; Summary'!$D$7)^BD$29))),IF($M151=Lists!$H$3,IF($K151&lt;1,((($R151*(1-$E151)+$Q151*(1-$F151))/$K151)*((1+'Inputs &amp; Summary'!$D$7)^BD$29)),((INT(BD$29/$K151)-INT((BD$29-1)/$K151))*($R151*(1-$E151)+$Q151*(1-$F151))*((1+'Inputs &amp; Summary'!$D$7)^BD$29))),((_xlfn.WEIBULL.DIST(BD$29,$L151,$K151,FALSE)*($R151*(1-$E151)+$Q151*(1-$F151))*((1+'Inputs &amp; Summary'!$D$7)^BD$29))))))</f>
        <v>0</v>
      </c>
      <c r="BE151" s="114">
        <f>$D151*IF(BE$29&gt;'Inputs &amp; Summary'!$D$5,0,IF(BE$29&gt;VLOOKUP($G151,Lists!$J$17:$K$21,2),IF($M151=Lists!$H$3,IF($K151&lt;1,(($S151/$K151)*((1+'Inputs &amp; Summary'!$D$7)^BE$29)),((INT(BE$29/$K151)-INT((BE$29-1)/$K151))*$S151*((1+'Inputs &amp; Summary'!$D$7)^BE$29))),(_xlfn.WEIBULL.DIST(BE$29,$L151,$K151,FALSE)*$S151*((1+'Inputs &amp; Summary'!$D$7)^BE$29))),IF($M151=Lists!$H$3,IF($K151&lt;1,((($R151*(1-$E151)+$Q151*(1-$F151))/$K151)*((1+'Inputs &amp; Summary'!$D$7)^BE$29)),((INT(BE$29/$K151)-INT((BE$29-1)/$K151))*($R151*(1-$E151)+$Q151*(1-$F151))*((1+'Inputs &amp; Summary'!$D$7)^BE$29))),((_xlfn.WEIBULL.DIST(BE$29,$L151,$K151,FALSE)*($R151*(1-$E151)+$Q151*(1-$F151))*((1+'Inputs &amp; Summary'!$D$7)^BE$29))))))</f>
        <v>0</v>
      </c>
      <c r="BF151" s="114">
        <f>$D151*IF(BF$29&gt;'Inputs &amp; Summary'!$D$5,0,IF(BF$29&gt;VLOOKUP($G151,Lists!$J$17:$K$21,2),IF($M151=Lists!$H$3,IF($K151&lt;1,(($S151/$K151)*((1+'Inputs &amp; Summary'!$D$7)^BF$29)),((INT(BF$29/$K151)-INT((BF$29-1)/$K151))*$S151*((1+'Inputs &amp; Summary'!$D$7)^BF$29))),(_xlfn.WEIBULL.DIST(BF$29,$L151,$K151,FALSE)*$S151*((1+'Inputs &amp; Summary'!$D$7)^BF$29))),IF($M151=Lists!$H$3,IF($K151&lt;1,((($R151*(1-$E151)+$Q151*(1-$F151))/$K151)*((1+'Inputs &amp; Summary'!$D$7)^BF$29)),((INT(BF$29/$K151)-INT((BF$29-1)/$K151))*($R151*(1-$E151)+$Q151*(1-$F151))*((1+'Inputs &amp; Summary'!$D$7)^BF$29))),((_xlfn.WEIBULL.DIST(BF$29,$L151,$K151,FALSE)*($R151*(1-$E151)+$Q151*(1-$F151))*((1+'Inputs &amp; Summary'!$D$7)^BF$29))))))</f>
        <v>0</v>
      </c>
      <c r="BG151" s="114">
        <f>$D151*IF(BG$29&gt;'Inputs &amp; Summary'!$D$5,0,IF(BG$29&gt;VLOOKUP($G151,Lists!$J$17:$K$21,2),IF($M151=Lists!$H$3,IF($K151&lt;1,(($S151/$K151)*((1+'Inputs &amp; Summary'!$D$7)^BG$29)),((INT(BG$29/$K151)-INT((BG$29-1)/$K151))*$S151*((1+'Inputs &amp; Summary'!$D$7)^BG$29))),(_xlfn.WEIBULL.DIST(BG$29,$L151,$K151,FALSE)*$S151*((1+'Inputs &amp; Summary'!$D$7)^BG$29))),IF($M151=Lists!$H$3,IF($K151&lt;1,((($R151*(1-$E151)+$Q151*(1-$F151))/$K151)*((1+'Inputs &amp; Summary'!$D$7)^BG$29)),((INT(BG$29/$K151)-INT((BG$29-1)/$K151))*($R151*(1-$E151)+$Q151*(1-$F151))*((1+'Inputs &amp; Summary'!$D$7)^BG$29))),((_xlfn.WEIBULL.DIST(BG$29,$L151,$K151,FALSE)*($R151*(1-$E151)+$Q151*(1-$F151))*((1+'Inputs &amp; Summary'!$D$7)^BG$29))))))</f>
        <v>0</v>
      </c>
      <c r="BH151" s="114">
        <f>$D151*IF(BH$29&gt;'Inputs &amp; Summary'!$D$5,0,IF(BH$29&gt;VLOOKUP($G151,Lists!$J$17:$K$21,2),IF($M151=Lists!$H$3,IF($K151&lt;1,(($S151/$K151)*((1+'Inputs &amp; Summary'!$D$7)^BH$29)),((INT(BH$29/$K151)-INT((BH$29-1)/$K151))*$S151*((1+'Inputs &amp; Summary'!$D$7)^BH$29))),(_xlfn.WEIBULL.DIST(BH$29,$L151,$K151,FALSE)*$S151*((1+'Inputs &amp; Summary'!$D$7)^BH$29))),IF($M151=Lists!$H$3,IF($K151&lt;1,((($R151*(1-$E151)+$Q151*(1-$F151))/$K151)*((1+'Inputs &amp; Summary'!$D$7)^BH$29)),((INT(BH$29/$K151)-INT((BH$29-1)/$K151))*($R151*(1-$E151)+$Q151*(1-$F151))*((1+'Inputs &amp; Summary'!$D$7)^BH$29))),((_xlfn.WEIBULL.DIST(BH$29,$L151,$K151,FALSE)*($R151*(1-$E151)+$Q151*(1-$F151))*((1+'Inputs &amp; Summary'!$D$7)^BH$29))))))</f>
        <v>0</v>
      </c>
      <c r="BI151" s="114">
        <f>$D151*IF(BI$29&gt;'Inputs &amp; Summary'!$D$5,0,IF(BI$29&gt;VLOOKUP($G151,Lists!$J$17:$K$21,2),IF($M151=Lists!$H$3,IF($K151&lt;1,(($S151/$K151)*((1+'Inputs &amp; Summary'!$D$7)^BI$29)),((INT(BI$29/$K151)-INT((BI$29-1)/$K151))*$S151*((1+'Inputs &amp; Summary'!$D$7)^BI$29))),(_xlfn.WEIBULL.DIST(BI$29,$L151,$K151,FALSE)*$S151*((1+'Inputs &amp; Summary'!$D$7)^BI$29))),IF($M151=Lists!$H$3,IF($K151&lt;1,((($R151*(1-$E151)+$Q151*(1-$F151))/$K151)*((1+'Inputs &amp; Summary'!$D$7)^BI$29)),((INT(BI$29/$K151)-INT((BI$29-1)/$K151))*($R151*(1-$E151)+$Q151*(1-$F151))*((1+'Inputs &amp; Summary'!$D$7)^BI$29))),((_xlfn.WEIBULL.DIST(BI$29,$L151,$K151,FALSE)*($R151*(1-$E151)+$Q151*(1-$F151))*((1+'Inputs &amp; Summary'!$D$7)^BI$29))))))</f>
        <v>0</v>
      </c>
      <c r="BJ151" s="114">
        <f>$D151*IF(BJ$29&gt;'Inputs &amp; Summary'!$D$5,0,IF(BJ$29&gt;VLOOKUP($G151,Lists!$J$17:$K$21,2),IF($M151=Lists!$H$3,IF($K151&lt;1,(($S151/$K151)*((1+'Inputs &amp; Summary'!$D$7)^BJ$29)),((INT(BJ$29/$K151)-INT((BJ$29-1)/$K151))*$S151*((1+'Inputs &amp; Summary'!$D$7)^BJ$29))),(_xlfn.WEIBULL.DIST(BJ$29,$L151,$K151,FALSE)*$S151*((1+'Inputs &amp; Summary'!$D$7)^BJ$29))),IF($M151=Lists!$H$3,IF($K151&lt;1,((($R151*(1-$E151)+$Q151*(1-$F151))/$K151)*((1+'Inputs &amp; Summary'!$D$7)^BJ$29)),((INT(BJ$29/$K151)-INT((BJ$29-1)/$K151))*($R151*(1-$E151)+$Q151*(1-$F151))*((1+'Inputs &amp; Summary'!$D$7)^BJ$29))),((_xlfn.WEIBULL.DIST(BJ$29,$L151,$K151,FALSE)*($R151*(1-$E151)+$Q151*(1-$F151))*((1+'Inputs &amp; Summary'!$D$7)^BJ$29))))))</f>
        <v>0</v>
      </c>
      <c r="BK151" s="114">
        <f>$D151*IF(BK$29&gt;'Inputs &amp; Summary'!$D$5,0,IF(BK$29&gt;VLOOKUP($G151,Lists!$J$17:$K$21,2),IF($M151=Lists!$H$3,IF($K151&lt;1,(($S151/$K151)*((1+'Inputs &amp; Summary'!$D$7)^BK$29)),((INT(BK$29/$K151)-INT((BK$29-1)/$K151))*$S151*((1+'Inputs &amp; Summary'!$D$7)^BK$29))),(_xlfn.WEIBULL.DIST(BK$29,$L151,$K151,FALSE)*$S151*((1+'Inputs &amp; Summary'!$D$7)^BK$29))),IF($M151=Lists!$H$3,IF($K151&lt;1,((($R151*(1-$E151)+$Q151*(1-$F151))/$K151)*((1+'Inputs &amp; Summary'!$D$7)^BK$29)),((INT(BK$29/$K151)-INT((BK$29-1)/$K151))*($R151*(1-$E151)+$Q151*(1-$F151))*((1+'Inputs &amp; Summary'!$D$7)^BK$29))),((_xlfn.WEIBULL.DIST(BK$29,$L151,$K151,FALSE)*($R151*(1-$E151)+$Q151*(1-$F151))*((1+'Inputs &amp; Summary'!$D$7)^BK$29))))))</f>
        <v>0</v>
      </c>
      <c r="BL151" s="114">
        <f>$D151*IF(BL$29&gt;'Inputs &amp; Summary'!$D$5,0,IF(BL$29&gt;VLOOKUP($G151,Lists!$J$17:$K$21,2),IF($M151=Lists!$H$3,IF($K151&lt;1,(($S151/$K151)*((1+'Inputs &amp; Summary'!$D$7)^BL$29)),((INT(BL$29/$K151)-INT((BL$29-1)/$K151))*$S151*((1+'Inputs &amp; Summary'!$D$7)^BL$29))),(_xlfn.WEIBULL.DIST(BL$29,$L151,$K151,FALSE)*$S151*((1+'Inputs &amp; Summary'!$D$7)^BL$29))),IF($M151=Lists!$H$3,IF($K151&lt;1,((($R151*(1-$E151)+$Q151*(1-$F151))/$K151)*((1+'Inputs &amp; Summary'!$D$7)^BL$29)),((INT(BL$29/$K151)-INT((BL$29-1)/$K151))*($R151*(1-$E151)+$Q151*(1-$F151))*((1+'Inputs &amp; Summary'!$D$7)^BL$29))),((_xlfn.WEIBULL.DIST(BL$29,$L151,$K151,FALSE)*($R151*(1-$E151)+$Q151*(1-$F151))*((1+'Inputs &amp; Summary'!$D$7)^BL$29))))))</f>
        <v>0</v>
      </c>
    </row>
    <row r="152" spans="1:64" ht="43.2" x14ac:dyDescent="0.3">
      <c r="A152" s="79" t="s">
        <v>169</v>
      </c>
      <c r="B152" s="33" t="s">
        <v>151</v>
      </c>
      <c r="C152" s="33" t="s">
        <v>188</v>
      </c>
      <c r="D152" s="68">
        <v>0</v>
      </c>
      <c r="E152" s="68">
        <v>1</v>
      </c>
      <c r="F152" s="68">
        <v>1</v>
      </c>
      <c r="G152" s="213" t="s">
        <v>187</v>
      </c>
      <c r="H152" s="34"/>
      <c r="I152" s="34" t="s">
        <v>272</v>
      </c>
      <c r="J152" s="33">
        <f>VLOOKUP(I152,'Labor Rates'!$A$1:$B$16,2)</f>
        <v>16.66346153846154</v>
      </c>
      <c r="K152" s="35">
        <v>0.08</v>
      </c>
      <c r="L152" s="35">
        <v>1</v>
      </c>
      <c r="M152" s="33" t="s">
        <v>259</v>
      </c>
      <c r="N152" s="84">
        <v>1</v>
      </c>
      <c r="O152" s="35">
        <v>1</v>
      </c>
      <c r="P152" s="5">
        <v>0</v>
      </c>
      <c r="Q152" s="73">
        <f t="shared" si="21"/>
        <v>16.66346153846154</v>
      </c>
      <c r="R152" s="73">
        <f t="shared" si="22"/>
        <v>0</v>
      </c>
      <c r="S152" s="74">
        <f t="shared" si="23"/>
        <v>0</v>
      </c>
      <c r="T152" s="88"/>
      <c r="U152" s="80"/>
      <c r="V152" s="87">
        <f t="shared" si="24"/>
        <v>0</v>
      </c>
      <c r="W152" s="87">
        <f>NPV('Inputs &amp; Summary'!$D$6,Y152:BL152)</f>
        <v>0</v>
      </c>
      <c r="X152" s="90">
        <f t="shared" si="25"/>
        <v>0</v>
      </c>
      <c r="Y152" s="114">
        <f>$D152*IF(Y$29&gt;'Inputs &amp; Summary'!$D$5,0,IF(Y$29&gt;VLOOKUP($G152,Lists!$J$17:$K$21,2),IF($M152=Lists!$H$3,IF($K152&lt;1,(($S152/$K152)*((1+'Inputs &amp; Summary'!$D$7)^Y$29)),((INT(Y$29/$K152)-INT((Y$29-1)/$K152))*$S152*((1+'Inputs &amp; Summary'!$D$7)^Y$29))),(_xlfn.WEIBULL.DIST(Y$29,$L152,$K152,FALSE)*$S152*((1+'Inputs &amp; Summary'!$D$7)^Y$29))),IF($M152=Lists!$H$3,IF($K152&lt;1,((($R152*(1-$E152)+$Q152*(1-$F152))/$K152)*((1+'Inputs &amp; Summary'!$D$7)^Y$29)),((INT(Y$29/$K152)-INT((Y$29-1)/$K152))*($R152*(1-$E152)+$Q152*(1-$F152))*((1+'Inputs &amp; Summary'!$D$7)^Y$29))),((_xlfn.WEIBULL.DIST(Y$29,$L152,$K152,FALSE)*($R152*(1-$E152)+$Q152*(1-$F152))*((1+'Inputs &amp; Summary'!$D$7)^Y$29))))))</f>
        <v>0</v>
      </c>
      <c r="Z152" s="114">
        <f>$D152*IF(Z$29&gt;'Inputs &amp; Summary'!$D$5,0,IF(Z$29&gt;VLOOKUP($G152,Lists!$J$17:$K$21,2),IF($M152=Lists!$H$3,IF($K152&lt;1,(($S152/$K152)*((1+'Inputs &amp; Summary'!$D$7)^Z$29)),((INT(Z$29/$K152)-INT((Z$29-1)/$K152))*$S152*((1+'Inputs &amp; Summary'!$D$7)^Z$29))),(_xlfn.WEIBULL.DIST(Z$29,$L152,$K152,FALSE)*$S152*((1+'Inputs &amp; Summary'!$D$7)^Z$29))),IF($M152=Lists!$H$3,IF($K152&lt;1,((($R152*(1-$E152)+$Q152*(1-$F152))/$K152)*((1+'Inputs &amp; Summary'!$D$7)^Z$29)),((INT(Z$29/$K152)-INT((Z$29-1)/$K152))*($R152*(1-$E152)+$Q152*(1-$F152))*((1+'Inputs &amp; Summary'!$D$7)^Z$29))),((_xlfn.WEIBULL.DIST(Z$29,$L152,$K152,FALSE)*($R152*(1-$E152)+$Q152*(1-$F152))*((1+'Inputs &amp; Summary'!$D$7)^Z$29))))))</f>
        <v>0</v>
      </c>
      <c r="AA152" s="114">
        <f>$D152*IF(AA$29&gt;'Inputs &amp; Summary'!$D$5,0,IF(AA$29&gt;VLOOKUP($G152,Lists!$J$17:$K$21,2),IF($M152=Lists!$H$3,IF($K152&lt;1,(($S152/$K152)*((1+'Inputs &amp; Summary'!$D$7)^AA$29)),((INT(AA$29/$K152)-INT((AA$29-1)/$K152))*$S152*((1+'Inputs &amp; Summary'!$D$7)^AA$29))),(_xlfn.WEIBULL.DIST(AA$29,$L152,$K152,FALSE)*$S152*((1+'Inputs &amp; Summary'!$D$7)^AA$29))),IF($M152=Lists!$H$3,IF($K152&lt;1,((($R152*(1-$E152)+$Q152*(1-$F152))/$K152)*((1+'Inputs &amp; Summary'!$D$7)^AA$29)),((INT(AA$29/$K152)-INT((AA$29-1)/$K152))*($R152*(1-$E152)+$Q152*(1-$F152))*((1+'Inputs &amp; Summary'!$D$7)^AA$29))),((_xlfn.WEIBULL.DIST(AA$29,$L152,$K152,FALSE)*($R152*(1-$E152)+$Q152*(1-$F152))*((1+'Inputs &amp; Summary'!$D$7)^AA$29))))))</f>
        <v>0</v>
      </c>
      <c r="AB152" s="114">
        <f>$D152*IF(AB$29&gt;'Inputs &amp; Summary'!$D$5,0,IF(AB$29&gt;VLOOKUP($G152,Lists!$J$17:$K$21,2),IF($M152=Lists!$H$3,IF($K152&lt;1,(($S152/$K152)*((1+'Inputs &amp; Summary'!$D$7)^AB$29)),((INT(AB$29/$K152)-INT((AB$29-1)/$K152))*$S152*((1+'Inputs &amp; Summary'!$D$7)^AB$29))),(_xlfn.WEIBULL.DIST(AB$29,$L152,$K152,FALSE)*$S152*((1+'Inputs &amp; Summary'!$D$7)^AB$29))),IF($M152=Lists!$H$3,IF($K152&lt;1,((($R152*(1-$E152)+$Q152*(1-$F152))/$K152)*((1+'Inputs &amp; Summary'!$D$7)^AB$29)),((INT(AB$29/$K152)-INT((AB$29-1)/$K152))*($R152*(1-$E152)+$Q152*(1-$F152))*((1+'Inputs &amp; Summary'!$D$7)^AB$29))),((_xlfn.WEIBULL.DIST(AB$29,$L152,$K152,FALSE)*($R152*(1-$E152)+$Q152*(1-$F152))*((1+'Inputs &amp; Summary'!$D$7)^AB$29))))))</f>
        <v>0</v>
      </c>
      <c r="AC152" s="114">
        <f>$D152*IF(AC$29&gt;'Inputs &amp; Summary'!$D$5,0,IF(AC$29&gt;VLOOKUP($G152,Lists!$J$17:$K$21,2),IF($M152=Lists!$H$3,IF($K152&lt;1,(($S152/$K152)*((1+'Inputs &amp; Summary'!$D$7)^AC$29)),((INT(AC$29/$K152)-INT((AC$29-1)/$K152))*$S152*((1+'Inputs &amp; Summary'!$D$7)^AC$29))),(_xlfn.WEIBULL.DIST(AC$29,$L152,$K152,FALSE)*$S152*((1+'Inputs &amp; Summary'!$D$7)^AC$29))),IF($M152=Lists!$H$3,IF($K152&lt;1,((($R152*(1-$E152)+$Q152*(1-$F152))/$K152)*((1+'Inputs &amp; Summary'!$D$7)^AC$29)),((INT(AC$29/$K152)-INT((AC$29-1)/$K152))*($R152*(1-$E152)+$Q152*(1-$F152))*((1+'Inputs &amp; Summary'!$D$7)^AC$29))),((_xlfn.WEIBULL.DIST(AC$29,$L152,$K152,FALSE)*($R152*(1-$E152)+$Q152*(1-$F152))*((1+'Inputs &amp; Summary'!$D$7)^AC$29))))))</f>
        <v>0</v>
      </c>
      <c r="AD152" s="114">
        <f>$D152*IF(AD$29&gt;'Inputs &amp; Summary'!$D$5,0,IF(AD$29&gt;VLOOKUP($G152,Lists!$J$17:$K$21,2),IF($M152=Lists!$H$3,IF($K152&lt;1,(($S152/$K152)*((1+'Inputs &amp; Summary'!$D$7)^AD$29)),((INT(AD$29/$K152)-INT((AD$29-1)/$K152))*$S152*((1+'Inputs &amp; Summary'!$D$7)^AD$29))),(_xlfn.WEIBULL.DIST(AD$29,$L152,$K152,FALSE)*$S152*((1+'Inputs &amp; Summary'!$D$7)^AD$29))),IF($M152=Lists!$H$3,IF($K152&lt;1,((($R152*(1-$E152)+$Q152*(1-$F152))/$K152)*((1+'Inputs &amp; Summary'!$D$7)^AD$29)),((INT(AD$29/$K152)-INT((AD$29-1)/$K152))*($R152*(1-$E152)+$Q152*(1-$F152))*((1+'Inputs &amp; Summary'!$D$7)^AD$29))),((_xlfn.WEIBULL.DIST(AD$29,$L152,$K152,FALSE)*($R152*(1-$E152)+$Q152*(1-$F152))*((1+'Inputs &amp; Summary'!$D$7)^AD$29))))))</f>
        <v>0</v>
      </c>
      <c r="AE152" s="114">
        <f>$D152*IF(AE$29&gt;'Inputs &amp; Summary'!$D$5,0,IF(AE$29&gt;VLOOKUP($G152,Lists!$J$17:$K$21,2),IF($M152=Lists!$H$3,IF($K152&lt;1,(($S152/$K152)*((1+'Inputs &amp; Summary'!$D$7)^AE$29)),((INT(AE$29/$K152)-INT((AE$29-1)/$K152))*$S152*((1+'Inputs &amp; Summary'!$D$7)^AE$29))),(_xlfn.WEIBULL.DIST(AE$29,$L152,$K152,FALSE)*$S152*((1+'Inputs &amp; Summary'!$D$7)^AE$29))),IF($M152=Lists!$H$3,IF($K152&lt;1,((($R152*(1-$E152)+$Q152*(1-$F152))/$K152)*((1+'Inputs &amp; Summary'!$D$7)^AE$29)),((INT(AE$29/$K152)-INT((AE$29-1)/$K152))*($R152*(1-$E152)+$Q152*(1-$F152))*((1+'Inputs &amp; Summary'!$D$7)^AE$29))),((_xlfn.WEIBULL.DIST(AE$29,$L152,$K152,FALSE)*($R152*(1-$E152)+$Q152*(1-$F152))*((1+'Inputs &amp; Summary'!$D$7)^AE$29))))))</f>
        <v>0</v>
      </c>
      <c r="AF152" s="114">
        <f>$D152*IF(AF$29&gt;'Inputs &amp; Summary'!$D$5,0,IF(AF$29&gt;VLOOKUP($G152,Lists!$J$17:$K$21,2),IF($M152=Lists!$H$3,IF($K152&lt;1,(($S152/$K152)*((1+'Inputs &amp; Summary'!$D$7)^AF$29)),((INT(AF$29/$K152)-INT((AF$29-1)/$K152))*$S152*((1+'Inputs &amp; Summary'!$D$7)^AF$29))),(_xlfn.WEIBULL.DIST(AF$29,$L152,$K152,FALSE)*$S152*((1+'Inputs &amp; Summary'!$D$7)^AF$29))),IF($M152=Lists!$H$3,IF($K152&lt;1,((($R152*(1-$E152)+$Q152*(1-$F152))/$K152)*((1+'Inputs &amp; Summary'!$D$7)^AF$29)),((INT(AF$29/$K152)-INT((AF$29-1)/$K152))*($R152*(1-$E152)+$Q152*(1-$F152))*((1+'Inputs &amp; Summary'!$D$7)^AF$29))),((_xlfn.WEIBULL.DIST(AF$29,$L152,$K152,FALSE)*($R152*(1-$E152)+$Q152*(1-$F152))*((1+'Inputs &amp; Summary'!$D$7)^AF$29))))))</f>
        <v>0</v>
      </c>
      <c r="AG152" s="114">
        <f>$D152*IF(AG$29&gt;'Inputs &amp; Summary'!$D$5,0,IF(AG$29&gt;VLOOKUP($G152,Lists!$J$17:$K$21,2),IF($M152=Lists!$H$3,IF($K152&lt;1,(($S152/$K152)*((1+'Inputs &amp; Summary'!$D$7)^AG$29)),((INT(AG$29/$K152)-INT((AG$29-1)/$K152))*$S152*((1+'Inputs &amp; Summary'!$D$7)^AG$29))),(_xlfn.WEIBULL.DIST(AG$29,$L152,$K152,FALSE)*$S152*((1+'Inputs &amp; Summary'!$D$7)^AG$29))),IF($M152=Lists!$H$3,IF($K152&lt;1,((($R152*(1-$E152)+$Q152*(1-$F152))/$K152)*((1+'Inputs &amp; Summary'!$D$7)^AG$29)),((INT(AG$29/$K152)-INT((AG$29-1)/$K152))*($R152*(1-$E152)+$Q152*(1-$F152))*((1+'Inputs &amp; Summary'!$D$7)^AG$29))),((_xlfn.WEIBULL.DIST(AG$29,$L152,$K152,FALSE)*($R152*(1-$E152)+$Q152*(1-$F152))*((1+'Inputs &amp; Summary'!$D$7)^AG$29))))))</f>
        <v>0</v>
      </c>
      <c r="AH152" s="114">
        <f>$D152*IF(AH$29&gt;'Inputs &amp; Summary'!$D$5,0,IF(AH$29&gt;VLOOKUP($G152,Lists!$J$17:$K$21,2),IF($M152=Lists!$H$3,IF($K152&lt;1,(($S152/$K152)*((1+'Inputs &amp; Summary'!$D$7)^AH$29)),((INT(AH$29/$K152)-INT((AH$29-1)/$K152))*$S152*((1+'Inputs &amp; Summary'!$D$7)^AH$29))),(_xlfn.WEIBULL.DIST(AH$29,$L152,$K152,FALSE)*$S152*((1+'Inputs &amp; Summary'!$D$7)^AH$29))),IF($M152=Lists!$H$3,IF($K152&lt;1,((($R152*(1-$E152)+$Q152*(1-$F152))/$K152)*((1+'Inputs &amp; Summary'!$D$7)^AH$29)),((INT(AH$29/$K152)-INT((AH$29-1)/$K152))*($R152*(1-$E152)+$Q152*(1-$F152))*((1+'Inputs &amp; Summary'!$D$7)^AH$29))),((_xlfn.WEIBULL.DIST(AH$29,$L152,$K152,FALSE)*($R152*(1-$E152)+$Q152*(1-$F152))*((1+'Inputs &amp; Summary'!$D$7)^AH$29))))))</f>
        <v>0</v>
      </c>
      <c r="AI152" s="114">
        <f>$D152*IF(AI$29&gt;'Inputs &amp; Summary'!$D$5,0,IF(AI$29&gt;VLOOKUP($G152,Lists!$J$17:$K$21,2),IF($M152=Lists!$H$3,IF($K152&lt;1,(($S152/$K152)*((1+'Inputs &amp; Summary'!$D$7)^AI$29)),((INT(AI$29/$K152)-INT((AI$29-1)/$K152))*$S152*((1+'Inputs &amp; Summary'!$D$7)^AI$29))),(_xlfn.WEIBULL.DIST(AI$29,$L152,$K152,FALSE)*$S152*((1+'Inputs &amp; Summary'!$D$7)^AI$29))),IF($M152=Lists!$H$3,IF($K152&lt;1,((($R152*(1-$E152)+$Q152*(1-$F152))/$K152)*((1+'Inputs &amp; Summary'!$D$7)^AI$29)),((INT(AI$29/$K152)-INT((AI$29-1)/$K152))*($R152*(1-$E152)+$Q152*(1-$F152))*((1+'Inputs &amp; Summary'!$D$7)^AI$29))),((_xlfn.WEIBULL.DIST(AI$29,$L152,$K152,FALSE)*($R152*(1-$E152)+$Q152*(1-$F152))*((1+'Inputs &amp; Summary'!$D$7)^AI$29))))))</f>
        <v>0</v>
      </c>
      <c r="AJ152" s="114">
        <f>$D152*IF(AJ$29&gt;'Inputs &amp; Summary'!$D$5,0,IF(AJ$29&gt;VLOOKUP($G152,Lists!$J$17:$K$21,2),IF($M152=Lists!$H$3,IF($K152&lt;1,(($S152/$K152)*((1+'Inputs &amp; Summary'!$D$7)^AJ$29)),((INT(AJ$29/$K152)-INT((AJ$29-1)/$K152))*$S152*((1+'Inputs &amp; Summary'!$D$7)^AJ$29))),(_xlfn.WEIBULL.DIST(AJ$29,$L152,$K152,FALSE)*$S152*((1+'Inputs &amp; Summary'!$D$7)^AJ$29))),IF($M152=Lists!$H$3,IF($K152&lt;1,((($R152*(1-$E152)+$Q152*(1-$F152))/$K152)*((1+'Inputs &amp; Summary'!$D$7)^AJ$29)),((INT(AJ$29/$K152)-INT((AJ$29-1)/$K152))*($R152*(1-$E152)+$Q152*(1-$F152))*((1+'Inputs &amp; Summary'!$D$7)^AJ$29))),((_xlfn.WEIBULL.DIST(AJ$29,$L152,$K152,FALSE)*($R152*(1-$E152)+$Q152*(1-$F152))*((1+'Inputs &amp; Summary'!$D$7)^AJ$29))))))</f>
        <v>0</v>
      </c>
      <c r="AK152" s="114">
        <f>$D152*IF(AK$29&gt;'Inputs &amp; Summary'!$D$5,0,IF(AK$29&gt;VLOOKUP($G152,Lists!$J$17:$K$21,2),IF($M152=Lists!$H$3,IF($K152&lt;1,(($S152/$K152)*((1+'Inputs &amp; Summary'!$D$7)^AK$29)),((INT(AK$29/$K152)-INT((AK$29-1)/$K152))*$S152*((1+'Inputs &amp; Summary'!$D$7)^AK$29))),(_xlfn.WEIBULL.DIST(AK$29,$L152,$K152,FALSE)*$S152*((1+'Inputs &amp; Summary'!$D$7)^AK$29))),IF($M152=Lists!$H$3,IF($K152&lt;1,((($R152*(1-$E152)+$Q152*(1-$F152))/$K152)*((1+'Inputs &amp; Summary'!$D$7)^AK$29)),((INT(AK$29/$K152)-INT((AK$29-1)/$K152))*($R152*(1-$E152)+$Q152*(1-$F152))*((1+'Inputs &amp; Summary'!$D$7)^AK$29))),((_xlfn.WEIBULL.DIST(AK$29,$L152,$K152,FALSE)*($R152*(1-$E152)+$Q152*(1-$F152))*((1+'Inputs &amp; Summary'!$D$7)^AK$29))))))</f>
        <v>0</v>
      </c>
      <c r="AL152" s="114">
        <f>$D152*IF(AL$29&gt;'Inputs &amp; Summary'!$D$5,0,IF(AL$29&gt;VLOOKUP($G152,Lists!$J$17:$K$21,2),IF($M152=Lists!$H$3,IF($K152&lt;1,(($S152/$K152)*((1+'Inputs &amp; Summary'!$D$7)^AL$29)),((INT(AL$29/$K152)-INT((AL$29-1)/$K152))*$S152*((1+'Inputs &amp; Summary'!$D$7)^AL$29))),(_xlfn.WEIBULL.DIST(AL$29,$L152,$K152,FALSE)*$S152*((1+'Inputs &amp; Summary'!$D$7)^AL$29))),IF($M152=Lists!$H$3,IF($K152&lt;1,((($R152*(1-$E152)+$Q152*(1-$F152))/$K152)*((1+'Inputs &amp; Summary'!$D$7)^AL$29)),((INT(AL$29/$K152)-INT((AL$29-1)/$K152))*($R152*(1-$E152)+$Q152*(1-$F152))*((1+'Inputs &amp; Summary'!$D$7)^AL$29))),((_xlfn.WEIBULL.DIST(AL$29,$L152,$K152,FALSE)*($R152*(1-$E152)+$Q152*(1-$F152))*((1+'Inputs &amp; Summary'!$D$7)^AL$29))))))</f>
        <v>0</v>
      </c>
      <c r="AM152" s="114">
        <f>$D152*IF(AM$29&gt;'Inputs &amp; Summary'!$D$5,0,IF(AM$29&gt;VLOOKUP($G152,Lists!$J$17:$K$21,2),IF($M152=Lists!$H$3,IF($K152&lt;1,(($S152/$K152)*((1+'Inputs &amp; Summary'!$D$7)^AM$29)),((INT(AM$29/$K152)-INT((AM$29-1)/$K152))*$S152*((1+'Inputs &amp; Summary'!$D$7)^AM$29))),(_xlfn.WEIBULL.DIST(AM$29,$L152,$K152,FALSE)*$S152*((1+'Inputs &amp; Summary'!$D$7)^AM$29))),IF($M152=Lists!$H$3,IF($K152&lt;1,((($R152*(1-$E152)+$Q152*(1-$F152))/$K152)*((1+'Inputs &amp; Summary'!$D$7)^AM$29)),((INT(AM$29/$K152)-INT((AM$29-1)/$K152))*($R152*(1-$E152)+$Q152*(1-$F152))*((1+'Inputs &amp; Summary'!$D$7)^AM$29))),((_xlfn.WEIBULL.DIST(AM$29,$L152,$K152,FALSE)*($R152*(1-$E152)+$Q152*(1-$F152))*((1+'Inputs &amp; Summary'!$D$7)^AM$29))))))</f>
        <v>0</v>
      </c>
      <c r="AN152" s="114">
        <f>$D152*IF(AN$29&gt;'Inputs &amp; Summary'!$D$5,0,IF(AN$29&gt;VLOOKUP($G152,Lists!$J$17:$K$21,2),IF($M152=Lists!$H$3,IF($K152&lt;1,(($S152/$K152)*((1+'Inputs &amp; Summary'!$D$7)^AN$29)),((INT(AN$29/$K152)-INT((AN$29-1)/$K152))*$S152*((1+'Inputs &amp; Summary'!$D$7)^AN$29))),(_xlfn.WEIBULL.DIST(AN$29,$L152,$K152,FALSE)*$S152*((1+'Inputs &amp; Summary'!$D$7)^AN$29))),IF($M152=Lists!$H$3,IF($K152&lt;1,((($R152*(1-$E152)+$Q152*(1-$F152))/$K152)*((1+'Inputs &amp; Summary'!$D$7)^AN$29)),((INT(AN$29/$K152)-INT((AN$29-1)/$K152))*($R152*(1-$E152)+$Q152*(1-$F152))*((1+'Inputs &amp; Summary'!$D$7)^AN$29))),((_xlfn.WEIBULL.DIST(AN$29,$L152,$K152,FALSE)*($R152*(1-$E152)+$Q152*(1-$F152))*((1+'Inputs &amp; Summary'!$D$7)^AN$29))))))</f>
        <v>0</v>
      </c>
      <c r="AO152" s="114">
        <f>$D152*IF(AO$29&gt;'Inputs &amp; Summary'!$D$5,0,IF(AO$29&gt;VLOOKUP($G152,Lists!$J$17:$K$21,2),IF($M152=Lists!$H$3,IF($K152&lt;1,(($S152/$K152)*((1+'Inputs &amp; Summary'!$D$7)^AO$29)),((INT(AO$29/$K152)-INT((AO$29-1)/$K152))*$S152*((1+'Inputs &amp; Summary'!$D$7)^AO$29))),(_xlfn.WEIBULL.DIST(AO$29,$L152,$K152,FALSE)*$S152*((1+'Inputs &amp; Summary'!$D$7)^AO$29))),IF($M152=Lists!$H$3,IF($K152&lt;1,((($R152*(1-$E152)+$Q152*(1-$F152))/$K152)*((1+'Inputs &amp; Summary'!$D$7)^AO$29)),((INT(AO$29/$K152)-INT((AO$29-1)/$K152))*($R152*(1-$E152)+$Q152*(1-$F152))*((1+'Inputs &amp; Summary'!$D$7)^AO$29))),((_xlfn.WEIBULL.DIST(AO$29,$L152,$K152,FALSE)*($R152*(1-$E152)+$Q152*(1-$F152))*((1+'Inputs &amp; Summary'!$D$7)^AO$29))))))</f>
        <v>0</v>
      </c>
      <c r="AP152" s="114">
        <f>$D152*IF(AP$29&gt;'Inputs &amp; Summary'!$D$5,0,IF(AP$29&gt;VLOOKUP($G152,Lists!$J$17:$K$21,2),IF($M152=Lists!$H$3,IF($K152&lt;1,(($S152/$K152)*((1+'Inputs &amp; Summary'!$D$7)^AP$29)),((INT(AP$29/$K152)-INT((AP$29-1)/$K152))*$S152*((1+'Inputs &amp; Summary'!$D$7)^AP$29))),(_xlfn.WEIBULL.DIST(AP$29,$L152,$K152,FALSE)*$S152*((1+'Inputs &amp; Summary'!$D$7)^AP$29))),IF($M152=Lists!$H$3,IF($K152&lt;1,((($R152*(1-$E152)+$Q152*(1-$F152))/$K152)*((1+'Inputs &amp; Summary'!$D$7)^AP$29)),((INT(AP$29/$K152)-INT((AP$29-1)/$K152))*($R152*(1-$E152)+$Q152*(1-$F152))*((1+'Inputs &amp; Summary'!$D$7)^AP$29))),((_xlfn.WEIBULL.DIST(AP$29,$L152,$K152,FALSE)*($R152*(1-$E152)+$Q152*(1-$F152))*((1+'Inputs &amp; Summary'!$D$7)^AP$29))))))</f>
        <v>0</v>
      </c>
      <c r="AQ152" s="114">
        <f>$D152*IF(AQ$29&gt;'Inputs &amp; Summary'!$D$5,0,IF(AQ$29&gt;VLOOKUP($G152,Lists!$J$17:$K$21,2),IF($M152=Lists!$H$3,IF($K152&lt;1,(($S152/$K152)*((1+'Inputs &amp; Summary'!$D$7)^AQ$29)),((INT(AQ$29/$K152)-INT((AQ$29-1)/$K152))*$S152*((1+'Inputs &amp; Summary'!$D$7)^AQ$29))),(_xlfn.WEIBULL.DIST(AQ$29,$L152,$K152,FALSE)*$S152*((1+'Inputs &amp; Summary'!$D$7)^AQ$29))),IF($M152=Lists!$H$3,IF($K152&lt;1,((($R152*(1-$E152)+$Q152*(1-$F152))/$K152)*((1+'Inputs &amp; Summary'!$D$7)^AQ$29)),((INT(AQ$29/$K152)-INT((AQ$29-1)/$K152))*($R152*(1-$E152)+$Q152*(1-$F152))*((1+'Inputs &amp; Summary'!$D$7)^AQ$29))),((_xlfn.WEIBULL.DIST(AQ$29,$L152,$K152,FALSE)*($R152*(1-$E152)+$Q152*(1-$F152))*((1+'Inputs &amp; Summary'!$D$7)^AQ$29))))))</f>
        <v>0</v>
      </c>
      <c r="AR152" s="114">
        <f>$D152*IF(AR$29&gt;'Inputs &amp; Summary'!$D$5,0,IF(AR$29&gt;VLOOKUP($G152,Lists!$J$17:$K$21,2),IF($M152=Lists!$H$3,IF($K152&lt;1,(($S152/$K152)*((1+'Inputs &amp; Summary'!$D$7)^AR$29)),((INT(AR$29/$K152)-INT((AR$29-1)/$K152))*$S152*((1+'Inputs &amp; Summary'!$D$7)^AR$29))),(_xlfn.WEIBULL.DIST(AR$29,$L152,$K152,FALSE)*$S152*((1+'Inputs &amp; Summary'!$D$7)^AR$29))),IF($M152=Lists!$H$3,IF($K152&lt;1,((($R152*(1-$E152)+$Q152*(1-$F152))/$K152)*((1+'Inputs &amp; Summary'!$D$7)^AR$29)),((INT(AR$29/$K152)-INT((AR$29-1)/$K152))*($R152*(1-$E152)+$Q152*(1-$F152))*((1+'Inputs &amp; Summary'!$D$7)^AR$29))),((_xlfn.WEIBULL.DIST(AR$29,$L152,$K152,FALSE)*($R152*(1-$E152)+$Q152*(1-$F152))*((1+'Inputs &amp; Summary'!$D$7)^AR$29))))))</f>
        <v>0</v>
      </c>
      <c r="AS152" s="114">
        <f>$D152*IF(AS$29&gt;'Inputs &amp; Summary'!$D$5,0,IF(AS$29&gt;VLOOKUP($G152,Lists!$J$17:$K$21,2),IF($M152=Lists!$H$3,IF($K152&lt;1,(($S152/$K152)*((1+'Inputs &amp; Summary'!$D$7)^AS$29)),((INT(AS$29/$K152)-INT((AS$29-1)/$K152))*$S152*((1+'Inputs &amp; Summary'!$D$7)^AS$29))),(_xlfn.WEIBULL.DIST(AS$29,$L152,$K152,FALSE)*$S152*((1+'Inputs &amp; Summary'!$D$7)^AS$29))),IF($M152=Lists!$H$3,IF($K152&lt;1,((($R152*(1-$E152)+$Q152*(1-$F152))/$K152)*((1+'Inputs &amp; Summary'!$D$7)^AS$29)),((INT(AS$29/$K152)-INT((AS$29-1)/$K152))*($R152*(1-$E152)+$Q152*(1-$F152))*((1+'Inputs &amp; Summary'!$D$7)^AS$29))),((_xlfn.WEIBULL.DIST(AS$29,$L152,$K152,FALSE)*($R152*(1-$E152)+$Q152*(1-$F152))*((1+'Inputs &amp; Summary'!$D$7)^AS$29))))))</f>
        <v>0</v>
      </c>
      <c r="AT152" s="114">
        <f>$D152*IF(AT$29&gt;'Inputs &amp; Summary'!$D$5,0,IF(AT$29&gt;VLOOKUP($G152,Lists!$J$17:$K$21,2),IF($M152=Lists!$H$3,IF($K152&lt;1,(($S152/$K152)*((1+'Inputs &amp; Summary'!$D$7)^AT$29)),((INT(AT$29/$K152)-INT((AT$29-1)/$K152))*$S152*((1+'Inputs &amp; Summary'!$D$7)^AT$29))),(_xlfn.WEIBULL.DIST(AT$29,$L152,$K152,FALSE)*$S152*((1+'Inputs &amp; Summary'!$D$7)^AT$29))),IF($M152=Lists!$H$3,IF($K152&lt;1,((($R152*(1-$E152)+$Q152*(1-$F152))/$K152)*((1+'Inputs &amp; Summary'!$D$7)^AT$29)),((INT(AT$29/$K152)-INT((AT$29-1)/$K152))*($R152*(1-$E152)+$Q152*(1-$F152))*((1+'Inputs &amp; Summary'!$D$7)^AT$29))),((_xlfn.WEIBULL.DIST(AT$29,$L152,$K152,FALSE)*($R152*(1-$E152)+$Q152*(1-$F152))*((1+'Inputs &amp; Summary'!$D$7)^AT$29))))))</f>
        <v>0</v>
      </c>
      <c r="AU152" s="114">
        <f>$D152*IF(AU$29&gt;'Inputs &amp; Summary'!$D$5,0,IF(AU$29&gt;VLOOKUP($G152,Lists!$J$17:$K$21,2),IF($M152=Lists!$H$3,IF($K152&lt;1,(($S152/$K152)*((1+'Inputs &amp; Summary'!$D$7)^AU$29)),((INT(AU$29/$K152)-INT((AU$29-1)/$K152))*$S152*((1+'Inputs &amp; Summary'!$D$7)^AU$29))),(_xlfn.WEIBULL.DIST(AU$29,$L152,$K152,FALSE)*$S152*((1+'Inputs &amp; Summary'!$D$7)^AU$29))),IF($M152=Lists!$H$3,IF($K152&lt;1,((($R152*(1-$E152)+$Q152*(1-$F152))/$K152)*((1+'Inputs &amp; Summary'!$D$7)^AU$29)),((INT(AU$29/$K152)-INT((AU$29-1)/$K152))*($R152*(1-$E152)+$Q152*(1-$F152))*((1+'Inputs &amp; Summary'!$D$7)^AU$29))),((_xlfn.WEIBULL.DIST(AU$29,$L152,$K152,FALSE)*($R152*(1-$E152)+$Q152*(1-$F152))*((1+'Inputs &amp; Summary'!$D$7)^AU$29))))))</f>
        <v>0</v>
      </c>
      <c r="AV152" s="114">
        <f>$D152*IF(AV$29&gt;'Inputs &amp; Summary'!$D$5,0,IF(AV$29&gt;VLOOKUP($G152,Lists!$J$17:$K$21,2),IF($M152=Lists!$H$3,IF($K152&lt;1,(($S152/$K152)*((1+'Inputs &amp; Summary'!$D$7)^AV$29)),((INT(AV$29/$K152)-INT((AV$29-1)/$K152))*$S152*((1+'Inputs &amp; Summary'!$D$7)^AV$29))),(_xlfn.WEIBULL.DIST(AV$29,$L152,$K152,FALSE)*$S152*((1+'Inputs &amp; Summary'!$D$7)^AV$29))),IF($M152=Lists!$H$3,IF($K152&lt;1,((($R152*(1-$E152)+$Q152*(1-$F152))/$K152)*((1+'Inputs &amp; Summary'!$D$7)^AV$29)),((INT(AV$29/$K152)-INT((AV$29-1)/$K152))*($R152*(1-$E152)+$Q152*(1-$F152))*((1+'Inputs &amp; Summary'!$D$7)^AV$29))),((_xlfn.WEIBULL.DIST(AV$29,$L152,$K152,FALSE)*($R152*(1-$E152)+$Q152*(1-$F152))*((1+'Inputs &amp; Summary'!$D$7)^AV$29))))))</f>
        <v>0</v>
      </c>
      <c r="AW152" s="114">
        <f>$D152*IF(AW$29&gt;'Inputs &amp; Summary'!$D$5,0,IF(AW$29&gt;VLOOKUP($G152,Lists!$J$17:$K$21,2),IF($M152=Lists!$H$3,IF($K152&lt;1,(($S152/$K152)*((1+'Inputs &amp; Summary'!$D$7)^AW$29)),((INT(AW$29/$K152)-INT((AW$29-1)/$K152))*$S152*((1+'Inputs &amp; Summary'!$D$7)^AW$29))),(_xlfn.WEIBULL.DIST(AW$29,$L152,$K152,FALSE)*$S152*((1+'Inputs &amp; Summary'!$D$7)^AW$29))),IF($M152=Lists!$H$3,IF($K152&lt;1,((($R152*(1-$E152)+$Q152*(1-$F152))/$K152)*((1+'Inputs &amp; Summary'!$D$7)^AW$29)),((INT(AW$29/$K152)-INT((AW$29-1)/$K152))*($R152*(1-$E152)+$Q152*(1-$F152))*((1+'Inputs &amp; Summary'!$D$7)^AW$29))),((_xlfn.WEIBULL.DIST(AW$29,$L152,$K152,FALSE)*($R152*(1-$E152)+$Q152*(1-$F152))*((1+'Inputs &amp; Summary'!$D$7)^AW$29))))))</f>
        <v>0</v>
      </c>
      <c r="AX152" s="114">
        <f>$D152*IF(AX$29&gt;'Inputs &amp; Summary'!$D$5,0,IF(AX$29&gt;VLOOKUP($G152,Lists!$J$17:$K$21,2),IF($M152=Lists!$H$3,IF($K152&lt;1,(($S152/$K152)*((1+'Inputs &amp; Summary'!$D$7)^AX$29)),((INT(AX$29/$K152)-INT((AX$29-1)/$K152))*$S152*((1+'Inputs &amp; Summary'!$D$7)^AX$29))),(_xlfn.WEIBULL.DIST(AX$29,$L152,$K152,FALSE)*$S152*((1+'Inputs &amp; Summary'!$D$7)^AX$29))),IF($M152=Lists!$H$3,IF($K152&lt;1,((($R152*(1-$E152)+$Q152*(1-$F152))/$K152)*((1+'Inputs &amp; Summary'!$D$7)^AX$29)),((INT(AX$29/$K152)-INT((AX$29-1)/$K152))*($R152*(1-$E152)+$Q152*(1-$F152))*((1+'Inputs &amp; Summary'!$D$7)^AX$29))),((_xlfn.WEIBULL.DIST(AX$29,$L152,$K152,FALSE)*($R152*(1-$E152)+$Q152*(1-$F152))*((1+'Inputs &amp; Summary'!$D$7)^AX$29))))))</f>
        <v>0</v>
      </c>
      <c r="AY152" s="114">
        <f>$D152*IF(AY$29&gt;'Inputs &amp; Summary'!$D$5,0,IF(AY$29&gt;VLOOKUP($G152,Lists!$J$17:$K$21,2),IF($M152=Lists!$H$3,IF($K152&lt;1,(($S152/$K152)*((1+'Inputs &amp; Summary'!$D$7)^AY$29)),((INT(AY$29/$K152)-INT((AY$29-1)/$K152))*$S152*((1+'Inputs &amp; Summary'!$D$7)^AY$29))),(_xlfn.WEIBULL.DIST(AY$29,$L152,$K152,FALSE)*$S152*((1+'Inputs &amp; Summary'!$D$7)^AY$29))),IF($M152=Lists!$H$3,IF($K152&lt;1,((($R152*(1-$E152)+$Q152*(1-$F152))/$K152)*((1+'Inputs &amp; Summary'!$D$7)^AY$29)),((INT(AY$29/$K152)-INT((AY$29-1)/$K152))*($R152*(1-$E152)+$Q152*(1-$F152))*((1+'Inputs &amp; Summary'!$D$7)^AY$29))),((_xlfn.WEIBULL.DIST(AY$29,$L152,$K152,FALSE)*($R152*(1-$E152)+$Q152*(1-$F152))*((1+'Inputs &amp; Summary'!$D$7)^AY$29))))))</f>
        <v>0</v>
      </c>
      <c r="AZ152" s="114">
        <f>$D152*IF(AZ$29&gt;'Inputs &amp; Summary'!$D$5,0,IF(AZ$29&gt;VLOOKUP($G152,Lists!$J$17:$K$21,2),IF($M152=Lists!$H$3,IF($K152&lt;1,(($S152/$K152)*((1+'Inputs &amp; Summary'!$D$7)^AZ$29)),((INT(AZ$29/$K152)-INT((AZ$29-1)/$K152))*$S152*((1+'Inputs &amp; Summary'!$D$7)^AZ$29))),(_xlfn.WEIBULL.DIST(AZ$29,$L152,$K152,FALSE)*$S152*((1+'Inputs &amp; Summary'!$D$7)^AZ$29))),IF($M152=Lists!$H$3,IF($K152&lt;1,((($R152*(1-$E152)+$Q152*(1-$F152))/$K152)*((1+'Inputs &amp; Summary'!$D$7)^AZ$29)),((INT(AZ$29/$K152)-INT((AZ$29-1)/$K152))*($R152*(1-$E152)+$Q152*(1-$F152))*((1+'Inputs &amp; Summary'!$D$7)^AZ$29))),((_xlfn.WEIBULL.DIST(AZ$29,$L152,$K152,FALSE)*($R152*(1-$E152)+$Q152*(1-$F152))*((1+'Inputs &amp; Summary'!$D$7)^AZ$29))))))</f>
        <v>0</v>
      </c>
      <c r="BA152" s="114">
        <f>$D152*IF(BA$29&gt;'Inputs &amp; Summary'!$D$5,0,IF(BA$29&gt;VLOOKUP($G152,Lists!$J$17:$K$21,2),IF($M152=Lists!$H$3,IF($K152&lt;1,(($S152/$K152)*((1+'Inputs &amp; Summary'!$D$7)^BA$29)),((INT(BA$29/$K152)-INT((BA$29-1)/$K152))*$S152*((1+'Inputs &amp; Summary'!$D$7)^BA$29))),(_xlfn.WEIBULL.DIST(BA$29,$L152,$K152,FALSE)*$S152*((1+'Inputs &amp; Summary'!$D$7)^BA$29))),IF($M152=Lists!$H$3,IF($K152&lt;1,((($R152*(1-$E152)+$Q152*(1-$F152))/$K152)*((1+'Inputs &amp; Summary'!$D$7)^BA$29)),((INT(BA$29/$K152)-INT((BA$29-1)/$K152))*($R152*(1-$E152)+$Q152*(1-$F152))*((1+'Inputs &amp; Summary'!$D$7)^BA$29))),((_xlfn.WEIBULL.DIST(BA$29,$L152,$K152,FALSE)*($R152*(1-$E152)+$Q152*(1-$F152))*((1+'Inputs &amp; Summary'!$D$7)^BA$29))))))</f>
        <v>0</v>
      </c>
      <c r="BB152" s="114">
        <f>$D152*IF(BB$29&gt;'Inputs &amp; Summary'!$D$5,0,IF(BB$29&gt;VLOOKUP($G152,Lists!$J$17:$K$21,2),IF($M152=Lists!$H$3,IF($K152&lt;1,(($S152/$K152)*((1+'Inputs &amp; Summary'!$D$7)^BB$29)),((INT(BB$29/$K152)-INT((BB$29-1)/$K152))*$S152*((1+'Inputs &amp; Summary'!$D$7)^BB$29))),(_xlfn.WEIBULL.DIST(BB$29,$L152,$K152,FALSE)*$S152*((1+'Inputs &amp; Summary'!$D$7)^BB$29))),IF($M152=Lists!$H$3,IF($K152&lt;1,((($R152*(1-$E152)+$Q152*(1-$F152))/$K152)*((1+'Inputs &amp; Summary'!$D$7)^BB$29)),((INT(BB$29/$K152)-INT((BB$29-1)/$K152))*($R152*(1-$E152)+$Q152*(1-$F152))*((1+'Inputs &amp; Summary'!$D$7)^BB$29))),((_xlfn.WEIBULL.DIST(BB$29,$L152,$K152,FALSE)*($R152*(1-$E152)+$Q152*(1-$F152))*((1+'Inputs &amp; Summary'!$D$7)^BB$29))))))</f>
        <v>0</v>
      </c>
      <c r="BC152" s="114">
        <f>$D152*IF(BC$29&gt;'Inputs &amp; Summary'!$D$5,0,IF(BC$29&gt;VLOOKUP($G152,Lists!$J$17:$K$21,2),IF($M152=Lists!$H$3,IF($K152&lt;1,(($S152/$K152)*((1+'Inputs &amp; Summary'!$D$7)^BC$29)),((INT(BC$29/$K152)-INT((BC$29-1)/$K152))*$S152*((1+'Inputs &amp; Summary'!$D$7)^BC$29))),(_xlfn.WEIBULL.DIST(BC$29,$L152,$K152,FALSE)*$S152*((1+'Inputs &amp; Summary'!$D$7)^BC$29))),IF($M152=Lists!$H$3,IF($K152&lt;1,((($R152*(1-$E152)+$Q152*(1-$F152))/$K152)*((1+'Inputs &amp; Summary'!$D$7)^BC$29)),((INT(BC$29/$K152)-INT((BC$29-1)/$K152))*($R152*(1-$E152)+$Q152*(1-$F152))*((1+'Inputs &amp; Summary'!$D$7)^BC$29))),((_xlfn.WEIBULL.DIST(BC$29,$L152,$K152,FALSE)*($R152*(1-$E152)+$Q152*(1-$F152))*((1+'Inputs &amp; Summary'!$D$7)^BC$29))))))</f>
        <v>0</v>
      </c>
      <c r="BD152" s="114">
        <f>$D152*IF(BD$29&gt;'Inputs &amp; Summary'!$D$5,0,IF(BD$29&gt;VLOOKUP($G152,Lists!$J$17:$K$21,2),IF($M152=Lists!$H$3,IF($K152&lt;1,(($S152/$K152)*((1+'Inputs &amp; Summary'!$D$7)^BD$29)),((INT(BD$29/$K152)-INT((BD$29-1)/$K152))*$S152*((1+'Inputs &amp; Summary'!$D$7)^BD$29))),(_xlfn.WEIBULL.DIST(BD$29,$L152,$K152,FALSE)*$S152*((1+'Inputs &amp; Summary'!$D$7)^BD$29))),IF($M152=Lists!$H$3,IF($K152&lt;1,((($R152*(1-$E152)+$Q152*(1-$F152))/$K152)*((1+'Inputs &amp; Summary'!$D$7)^BD$29)),((INT(BD$29/$K152)-INT((BD$29-1)/$K152))*($R152*(1-$E152)+$Q152*(1-$F152))*((1+'Inputs &amp; Summary'!$D$7)^BD$29))),((_xlfn.WEIBULL.DIST(BD$29,$L152,$K152,FALSE)*($R152*(1-$E152)+$Q152*(1-$F152))*((1+'Inputs &amp; Summary'!$D$7)^BD$29))))))</f>
        <v>0</v>
      </c>
      <c r="BE152" s="114">
        <f>$D152*IF(BE$29&gt;'Inputs &amp; Summary'!$D$5,0,IF(BE$29&gt;VLOOKUP($G152,Lists!$J$17:$K$21,2),IF($M152=Lists!$H$3,IF($K152&lt;1,(($S152/$K152)*((1+'Inputs &amp; Summary'!$D$7)^BE$29)),((INT(BE$29/$K152)-INT((BE$29-1)/$K152))*$S152*((1+'Inputs &amp; Summary'!$D$7)^BE$29))),(_xlfn.WEIBULL.DIST(BE$29,$L152,$K152,FALSE)*$S152*((1+'Inputs &amp; Summary'!$D$7)^BE$29))),IF($M152=Lists!$H$3,IF($K152&lt;1,((($R152*(1-$E152)+$Q152*(1-$F152))/$K152)*((1+'Inputs &amp; Summary'!$D$7)^BE$29)),((INT(BE$29/$K152)-INT((BE$29-1)/$K152))*($R152*(1-$E152)+$Q152*(1-$F152))*((1+'Inputs &amp; Summary'!$D$7)^BE$29))),((_xlfn.WEIBULL.DIST(BE$29,$L152,$K152,FALSE)*($R152*(1-$E152)+$Q152*(1-$F152))*((1+'Inputs &amp; Summary'!$D$7)^BE$29))))))</f>
        <v>0</v>
      </c>
      <c r="BF152" s="114">
        <f>$D152*IF(BF$29&gt;'Inputs &amp; Summary'!$D$5,0,IF(BF$29&gt;VLOOKUP($G152,Lists!$J$17:$K$21,2),IF($M152=Lists!$H$3,IF($K152&lt;1,(($S152/$K152)*((1+'Inputs &amp; Summary'!$D$7)^BF$29)),((INT(BF$29/$K152)-INT((BF$29-1)/$K152))*$S152*((1+'Inputs &amp; Summary'!$D$7)^BF$29))),(_xlfn.WEIBULL.DIST(BF$29,$L152,$K152,FALSE)*$S152*((1+'Inputs &amp; Summary'!$D$7)^BF$29))),IF($M152=Lists!$H$3,IF($K152&lt;1,((($R152*(1-$E152)+$Q152*(1-$F152))/$K152)*((1+'Inputs &amp; Summary'!$D$7)^BF$29)),((INT(BF$29/$K152)-INT((BF$29-1)/$K152))*($R152*(1-$E152)+$Q152*(1-$F152))*((1+'Inputs &amp; Summary'!$D$7)^BF$29))),((_xlfn.WEIBULL.DIST(BF$29,$L152,$K152,FALSE)*($R152*(1-$E152)+$Q152*(1-$F152))*((1+'Inputs &amp; Summary'!$D$7)^BF$29))))))</f>
        <v>0</v>
      </c>
      <c r="BG152" s="114">
        <f>$D152*IF(BG$29&gt;'Inputs &amp; Summary'!$D$5,0,IF(BG$29&gt;VLOOKUP($G152,Lists!$J$17:$K$21,2),IF($M152=Lists!$H$3,IF($K152&lt;1,(($S152/$K152)*((1+'Inputs &amp; Summary'!$D$7)^BG$29)),((INT(BG$29/$K152)-INT((BG$29-1)/$K152))*$S152*((1+'Inputs &amp; Summary'!$D$7)^BG$29))),(_xlfn.WEIBULL.DIST(BG$29,$L152,$K152,FALSE)*$S152*((1+'Inputs &amp; Summary'!$D$7)^BG$29))),IF($M152=Lists!$H$3,IF($K152&lt;1,((($R152*(1-$E152)+$Q152*(1-$F152))/$K152)*((1+'Inputs &amp; Summary'!$D$7)^BG$29)),((INT(BG$29/$K152)-INT((BG$29-1)/$K152))*($R152*(1-$E152)+$Q152*(1-$F152))*((1+'Inputs &amp; Summary'!$D$7)^BG$29))),((_xlfn.WEIBULL.DIST(BG$29,$L152,$K152,FALSE)*($R152*(1-$E152)+$Q152*(1-$F152))*((1+'Inputs &amp; Summary'!$D$7)^BG$29))))))</f>
        <v>0</v>
      </c>
      <c r="BH152" s="114">
        <f>$D152*IF(BH$29&gt;'Inputs &amp; Summary'!$D$5,0,IF(BH$29&gt;VLOOKUP($G152,Lists!$J$17:$K$21,2),IF($M152=Lists!$H$3,IF($K152&lt;1,(($S152/$K152)*((1+'Inputs &amp; Summary'!$D$7)^BH$29)),((INT(BH$29/$K152)-INT((BH$29-1)/$K152))*$S152*((1+'Inputs &amp; Summary'!$D$7)^BH$29))),(_xlfn.WEIBULL.DIST(BH$29,$L152,$K152,FALSE)*$S152*((1+'Inputs &amp; Summary'!$D$7)^BH$29))),IF($M152=Lists!$H$3,IF($K152&lt;1,((($R152*(1-$E152)+$Q152*(1-$F152))/$K152)*((1+'Inputs &amp; Summary'!$D$7)^BH$29)),((INT(BH$29/$K152)-INT((BH$29-1)/$K152))*($R152*(1-$E152)+$Q152*(1-$F152))*((1+'Inputs &amp; Summary'!$D$7)^BH$29))),((_xlfn.WEIBULL.DIST(BH$29,$L152,$K152,FALSE)*($R152*(1-$E152)+$Q152*(1-$F152))*((1+'Inputs &amp; Summary'!$D$7)^BH$29))))))</f>
        <v>0</v>
      </c>
      <c r="BI152" s="114">
        <f>$D152*IF(BI$29&gt;'Inputs &amp; Summary'!$D$5,0,IF(BI$29&gt;VLOOKUP($G152,Lists!$J$17:$K$21,2),IF($M152=Lists!$H$3,IF($K152&lt;1,(($S152/$K152)*((1+'Inputs &amp; Summary'!$D$7)^BI$29)),((INT(BI$29/$K152)-INT((BI$29-1)/$K152))*$S152*((1+'Inputs &amp; Summary'!$D$7)^BI$29))),(_xlfn.WEIBULL.DIST(BI$29,$L152,$K152,FALSE)*$S152*((1+'Inputs &amp; Summary'!$D$7)^BI$29))),IF($M152=Lists!$H$3,IF($K152&lt;1,((($R152*(1-$E152)+$Q152*(1-$F152))/$K152)*((1+'Inputs &amp; Summary'!$D$7)^BI$29)),((INT(BI$29/$K152)-INT((BI$29-1)/$K152))*($R152*(1-$E152)+$Q152*(1-$F152))*((1+'Inputs &amp; Summary'!$D$7)^BI$29))),((_xlfn.WEIBULL.DIST(BI$29,$L152,$K152,FALSE)*($R152*(1-$E152)+$Q152*(1-$F152))*((1+'Inputs &amp; Summary'!$D$7)^BI$29))))))</f>
        <v>0</v>
      </c>
      <c r="BJ152" s="114">
        <f>$D152*IF(BJ$29&gt;'Inputs &amp; Summary'!$D$5,0,IF(BJ$29&gt;VLOOKUP($G152,Lists!$J$17:$K$21,2),IF($M152=Lists!$H$3,IF($K152&lt;1,(($S152/$K152)*((1+'Inputs &amp; Summary'!$D$7)^BJ$29)),((INT(BJ$29/$K152)-INT((BJ$29-1)/$K152))*$S152*((1+'Inputs &amp; Summary'!$D$7)^BJ$29))),(_xlfn.WEIBULL.DIST(BJ$29,$L152,$K152,FALSE)*$S152*((1+'Inputs &amp; Summary'!$D$7)^BJ$29))),IF($M152=Lists!$H$3,IF($K152&lt;1,((($R152*(1-$E152)+$Q152*(1-$F152))/$K152)*((1+'Inputs &amp; Summary'!$D$7)^BJ$29)),((INT(BJ$29/$K152)-INT((BJ$29-1)/$K152))*($R152*(1-$E152)+$Q152*(1-$F152))*((1+'Inputs &amp; Summary'!$D$7)^BJ$29))),((_xlfn.WEIBULL.DIST(BJ$29,$L152,$K152,FALSE)*($R152*(1-$E152)+$Q152*(1-$F152))*((1+'Inputs &amp; Summary'!$D$7)^BJ$29))))))</f>
        <v>0</v>
      </c>
      <c r="BK152" s="114">
        <f>$D152*IF(BK$29&gt;'Inputs &amp; Summary'!$D$5,0,IF(BK$29&gt;VLOOKUP($G152,Lists!$J$17:$K$21,2),IF($M152=Lists!$H$3,IF($K152&lt;1,(($S152/$K152)*((1+'Inputs &amp; Summary'!$D$7)^BK$29)),((INT(BK$29/$K152)-INT((BK$29-1)/$K152))*$S152*((1+'Inputs &amp; Summary'!$D$7)^BK$29))),(_xlfn.WEIBULL.DIST(BK$29,$L152,$K152,FALSE)*$S152*((1+'Inputs &amp; Summary'!$D$7)^BK$29))),IF($M152=Lists!$H$3,IF($K152&lt;1,((($R152*(1-$E152)+$Q152*(1-$F152))/$K152)*((1+'Inputs &amp; Summary'!$D$7)^BK$29)),((INT(BK$29/$K152)-INT((BK$29-1)/$K152))*($R152*(1-$E152)+$Q152*(1-$F152))*((1+'Inputs &amp; Summary'!$D$7)^BK$29))),((_xlfn.WEIBULL.DIST(BK$29,$L152,$K152,FALSE)*($R152*(1-$E152)+$Q152*(1-$F152))*((1+'Inputs &amp; Summary'!$D$7)^BK$29))))))</f>
        <v>0</v>
      </c>
      <c r="BL152" s="114">
        <f>$D152*IF(BL$29&gt;'Inputs &amp; Summary'!$D$5,0,IF(BL$29&gt;VLOOKUP($G152,Lists!$J$17:$K$21,2),IF($M152=Lists!$H$3,IF($K152&lt;1,(($S152/$K152)*((1+'Inputs &amp; Summary'!$D$7)^BL$29)),((INT(BL$29/$K152)-INT((BL$29-1)/$K152))*$S152*((1+'Inputs &amp; Summary'!$D$7)^BL$29))),(_xlfn.WEIBULL.DIST(BL$29,$L152,$K152,FALSE)*$S152*((1+'Inputs &amp; Summary'!$D$7)^BL$29))),IF($M152=Lists!$H$3,IF($K152&lt;1,((($R152*(1-$E152)+$Q152*(1-$F152))/$K152)*((1+'Inputs &amp; Summary'!$D$7)^BL$29)),((INT(BL$29/$K152)-INT((BL$29-1)/$K152))*($R152*(1-$E152)+$Q152*(1-$F152))*((1+'Inputs &amp; Summary'!$D$7)^BL$29))),((_xlfn.WEIBULL.DIST(BL$29,$L152,$K152,FALSE)*($R152*(1-$E152)+$Q152*(1-$F152))*((1+'Inputs &amp; Summary'!$D$7)^BL$29))))))</f>
        <v>0</v>
      </c>
    </row>
    <row r="153" spans="1:64" ht="57.6" x14ac:dyDescent="0.3">
      <c r="A153" s="79" t="s">
        <v>171</v>
      </c>
      <c r="B153" s="33" t="s">
        <v>151</v>
      </c>
      <c r="C153" s="33" t="s">
        <v>140</v>
      </c>
      <c r="D153" s="68">
        <v>0</v>
      </c>
      <c r="E153" s="68"/>
      <c r="F153" s="68"/>
      <c r="G153" s="213" t="s">
        <v>433</v>
      </c>
      <c r="H153" s="34"/>
      <c r="I153" s="34" t="s">
        <v>272</v>
      </c>
      <c r="J153" s="33">
        <f>VLOOKUP(I153,'Labor Rates'!$A$1:$B$16,2)</f>
        <v>16.66346153846154</v>
      </c>
      <c r="K153" s="35">
        <v>0.08</v>
      </c>
      <c r="L153" s="35">
        <v>1</v>
      </c>
      <c r="M153" s="33" t="s">
        <v>259</v>
      </c>
      <c r="N153" s="84">
        <v>1</v>
      </c>
      <c r="O153" s="35">
        <v>1</v>
      </c>
      <c r="P153" s="5">
        <v>0</v>
      </c>
      <c r="Q153" s="73">
        <f t="shared" si="21"/>
        <v>16.66346153846154</v>
      </c>
      <c r="R153" s="73">
        <f t="shared" si="22"/>
        <v>0</v>
      </c>
      <c r="S153" s="74">
        <f t="shared" si="23"/>
        <v>0</v>
      </c>
      <c r="T153" s="88"/>
      <c r="U153" s="80"/>
      <c r="V153" s="87">
        <f t="shared" si="24"/>
        <v>0</v>
      </c>
      <c r="W153" s="87">
        <f>NPV('Inputs &amp; Summary'!$D$6,Y153:BL153)</f>
        <v>0</v>
      </c>
      <c r="X153" s="90">
        <f t="shared" si="25"/>
        <v>0</v>
      </c>
      <c r="Y153" s="114">
        <f>$D153*IF(Y$29&gt;'Inputs &amp; Summary'!$D$5,0,IF(Y$29&gt;VLOOKUP($G153,Lists!$J$17:$K$21,2),IF($M153=Lists!$H$3,IF($K153&lt;1,(($S153/$K153)*((1+'Inputs &amp; Summary'!$D$7)^Y$29)),((INT(Y$29/$K153)-INT((Y$29-1)/$K153))*$S153*((1+'Inputs &amp; Summary'!$D$7)^Y$29))),(_xlfn.WEIBULL.DIST(Y$29,$L153,$K153,FALSE)*$S153*((1+'Inputs &amp; Summary'!$D$7)^Y$29))),IF($M153=Lists!$H$3,IF($K153&lt;1,((($R153*(1-$E153)+$Q153*(1-$F153))/$K153)*((1+'Inputs &amp; Summary'!$D$7)^Y$29)),((INT(Y$29/$K153)-INT((Y$29-1)/$K153))*($R153*(1-$E153)+$Q153*(1-$F153))*((1+'Inputs &amp; Summary'!$D$7)^Y$29))),((_xlfn.WEIBULL.DIST(Y$29,$L153,$K153,FALSE)*($R153*(1-$E153)+$Q153*(1-$F153))*((1+'Inputs &amp; Summary'!$D$7)^Y$29))))))</f>
        <v>0</v>
      </c>
      <c r="Z153" s="114">
        <f>$D153*IF(Z$29&gt;'Inputs &amp; Summary'!$D$5,0,IF(Z$29&gt;VLOOKUP($G153,Lists!$J$17:$K$21,2),IF($M153=Lists!$H$3,IF($K153&lt;1,(($S153/$K153)*((1+'Inputs &amp; Summary'!$D$7)^Z$29)),((INT(Z$29/$K153)-INT((Z$29-1)/$K153))*$S153*((1+'Inputs &amp; Summary'!$D$7)^Z$29))),(_xlfn.WEIBULL.DIST(Z$29,$L153,$K153,FALSE)*$S153*((1+'Inputs &amp; Summary'!$D$7)^Z$29))),IF($M153=Lists!$H$3,IF($K153&lt;1,((($R153*(1-$E153)+$Q153*(1-$F153))/$K153)*((1+'Inputs &amp; Summary'!$D$7)^Z$29)),((INT(Z$29/$K153)-INT((Z$29-1)/$K153))*($R153*(1-$E153)+$Q153*(1-$F153))*((1+'Inputs &amp; Summary'!$D$7)^Z$29))),((_xlfn.WEIBULL.DIST(Z$29,$L153,$K153,FALSE)*($R153*(1-$E153)+$Q153*(1-$F153))*((1+'Inputs &amp; Summary'!$D$7)^Z$29))))))</f>
        <v>0</v>
      </c>
      <c r="AA153" s="114">
        <f>$D153*IF(AA$29&gt;'Inputs &amp; Summary'!$D$5,0,IF(AA$29&gt;VLOOKUP($G153,Lists!$J$17:$K$21,2),IF($M153=Lists!$H$3,IF($K153&lt;1,(($S153/$K153)*((1+'Inputs &amp; Summary'!$D$7)^AA$29)),((INT(AA$29/$K153)-INT((AA$29-1)/$K153))*$S153*((1+'Inputs &amp; Summary'!$D$7)^AA$29))),(_xlfn.WEIBULL.DIST(AA$29,$L153,$K153,FALSE)*$S153*((1+'Inputs &amp; Summary'!$D$7)^AA$29))),IF($M153=Lists!$H$3,IF($K153&lt;1,((($R153*(1-$E153)+$Q153*(1-$F153))/$K153)*((1+'Inputs &amp; Summary'!$D$7)^AA$29)),((INT(AA$29/$K153)-INT((AA$29-1)/$K153))*($R153*(1-$E153)+$Q153*(1-$F153))*((1+'Inputs &amp; Summary'!$D$7)^AA$29))),((_xlfn.WEIBULL.DIST(AA$29,$L153,$K153,FALSE)*($R153*(1-$E153)+$Q153*(1-$F153))*((1+'Inputs &amp; Summary'!$D$7)^AA$29))))))</f>
        <v>0</v>
      </c>
      <c r="AB153" s="114">
        <f>$D153*IF(AB$29&gt;'Inputs &amp; Summary'!$D$5,0,IF(AB$29&gt;VLOOKUP($G153,Lists!$J$17:$K$21,2),IF($M153=Lists!$H$3,IF($K153&lt;1,(($S153/$K153)*((1+'Inputs &amp; Summary'!$D$7)^AB$29)),((INT(AB$29/$K153)-INT((AB$29-1)/$K153))*$S153*((1+'Inputs &amp; Summary'!$D$7)^AB$29))),(_xlfn.WEIBULL.DIST(AB$29,$L153,$K153,FALSE)*$S153*((1+'Inputs &amp; Summary'!$D$7)^AB$29))),IF($M153=Lists!$H$3,IF($K153&lt;1,((($R153*(1-$E153)+$Q153*(1-$F153))/$K153)*((1+'Inputs &amp; Summary'!$D$7)^AB$29)),((INT(AB$29/$K153)-INT((AB$29-1)/$K153))*($R153*(1-$E153)+$Q153*(1-$F153))*((1+'Inputs &amp; Summary'!$D$7)^AB$29))),((_xlfn.WEIBULL.DIST(AB$29,$L153,$K153,FALSE)*($R153*(1-$E153)+$Q153*(1-$F153))*((1+'Inputs &amp; Summary'!$D$7)^AB$29))))))</f>
        <v>0</v>
      </c>
      <c r="AC153" s="114">
        <f>$D153*IF(AC$29&gt;'Inputs &amp; Summary'!$D$5,0,IF(AC$29&gt;VLOOKUP($G153,Lists!$J$17:$K$21,2),IF($M153=Lists!$H$3,IF($K153&lt;1,(($S153/$K153)*((1+'Inputs &amp; Summary'!$D$7)^AC$29)),((INT(AC$29/$K153)-INT((AC$29-1)/$K153))*$S153*((1+'Inputs &amp; Summary'!$D$7)^AC$29))),(_xlfn.WEIBULL.DIST(AC$29,$L153,$K153,FALSE)*$S153*((1+'Inputs &amp; Summary'!$D$7)^AC$29))),IF($M153=Lists!$H$3,IF($K153&lt;1,((($R153*(1-$E153)+$Q153*(1-$F153))/$K153)*((1+'Inputs &amp; Summary'!$D$7)^AC$29)),((INT(AC$29/$K153)-INT((AC$29-1)/$K153))*($R153*(1-$E153)+$Q153*(1-$F153))*((1+'Inputs &amp; Summary'!$D$7)^AC$29))),((_xlfn.WEIBULL.DIST(AC$29,$L153,$K153,FALSE)*($R153*(1-$E153)+$Q153*(1-$F153))*((1+'Inputs &amp; Summary'!$D$7)^AC$29))))))</f>
        <v>0</v>
      </c>
      <c r="AD153" s="114">
        <f>$D153*IF(AD$29&gt;'Inputs &amp; Summary'!$D$5,0,IF(AD$29&gt;VLOOKUP($G153,Lists!$J$17:$K$21,2),IF($M153=Lists!$H$3,IF($K153&lt;1,(($S153/$K153)*((1+'Inputs &amp; Summary'!$D$7)^AD$29)),((INT(AD$29/$K153)-INT((AD$29-1)/$K153))*$S153*((1+'Inputs &amp; Summary'!$D$7)^AD$29))),(_xlfn.WEIBULL.DIST(AD$29,$L153,$K153,FALSE)*$S153*((1+'Inputs &amp; Summary'!$D$7)^AD$29))),IF($M153=Lists!$H$3,IF($K153&lt;1,((($R153*(1-$E153)+$Q153*(1-$F153))/$K153)*((1+'Inputs &amp; Summary'!$D$7)^AD$29)),((INT(AD$29/$K153)-INT((AD$29-1)/$K153))*($R153*(1-$E153)+$Q153*(1-$F153))*((1+'Inputs &amp; Summary'!$D$7)^AD$29))),((_xlfn.WEIBULL.DIST(AD$29,$L153,$K153,FALSE)*($R153*(1-$E153)+$Q153*(1-$F153))*((1+'Inputs &amp; Summary'!$D$7)^AD$29))))))</f>
        <v>0</v>
      </c>
      <c r="AE153" s="114">
        <f>$D153*IF(AE$29&gt;'Inputs &amp; Summary'!$D$5,0,IF(AE$29&gt;VLOOKUP($G153,Lists!$J$17:$K$21,2),IF($M153=Lists!$H$3,IF($K153&lt;1,(($S153/$K153)*((1+'Inputs &amp; Summary'!$D$7)^AE$29)),((INT(AE$29/$K153)-INT((AE$29-1)/$K153))*$S153*((1+'Inputs &amp; Summary'!$D$7)^AE$29))),(_xlfn.WEIBULL.DIST(AE$29,$L153,$K153,FALSE)*$S153*((1+'Inputs &amp; Summary'!$D$7)^AE$29))),IF($M153=Lists!$H$3,IF($K153&lt;1,((($R153*(1-$E153)+$Q153*(1-$F153))/$K153)*((1+'Inputs &amp; Summary'!$D$7)^AE$29)),((INT(AE$29/$K153)-INT((AE$29-1)/$K153))*($R153*(1-$E153)+$Q153*(1-$F153))*((1+'Inputs &amp; Summary'!$D$7)^AE$29))),((_xlfn.WEIBULL.DIST(AE$29,$L153,$K153,FALSE)*($R153*(1-$E153)+$Q153*(1-$F153))*((1+'Inputs &amp; Summary'!$D$7)^AE$29))))))</f>
        <v>0</v>
      </c>
      <c r="AF153" s="114">
        <f>$D153*IF(AF$29&gt;'Inputs &amp; Summary'!$D$5,0,IF(AF$29&gt;VLOOKUP($G153,Lists!$J$17:$K$21,2),IF($M153=Lists!$H$3,IF($K153&lt;1,(($S153/$K153)*((1+'Inputs &amp; Summary'!$D$7)^AF$29)),((INT(AF$29/$K153)-INT((AF$29-1)/$K153))*$S153*((1+'Inputs &amp; Summary'!$D$7)^AF$29))),(_xlfn.WEIBULL.DIST(AF$29,$L153,$K153,FALSE)*$S153*((1+'Inputs &amp; Summary'!$D$7)^AF$29))),IF($M153=Lists!$H$3,IF($K153&lt;1,((($R153*(1-$E153)+$Q153*(1-$F153))/$K153)*((1+'Inputs &amp; Summary'!$D$7)^AF$29)),((INT(AF$29/$K153)-INT((AF$29-1)/$K153))*($R153*(1-$E153)+$Q153*(1-$F153))*((1+'Inputs &amp; Summary'!$D$7)^AF$29))),((_xlfn.WEIBULL.DIST(AF$29,$L153,$K153,FALSE)*($R153*(1-$E153)+$Q153*(1-$F153))*((1+'Inputs &amp; Summary'!$D$7)^AF$29))))))</f>
        <v>0</v>
      </c>
      <c r="AG153" s="114">
        <f>$D153*IF(AG$29&gt;'Inputs &amp; Summary'!$D$5,0,IF(AG$29&gt;VLOOKUP($G153,Lists!$J$17:$K$21,2),IF($M153=Lists!$H$3,IF($K153&lt;1,(($S153/$K153)*((1+'Inputs &amp; Summary'!$D$7)^AG$29)),((INT(AG$29/$K153)-INT((AG$29-1)/$K153))*$S153*((1+'Inputs &amp; Summary'!$D$7)^AG$29))),(_xlfn.WEIBULL.DIST(AG$29,$L153,$K153,FALSE)*$S153*((1+'Inputs &amp; Summary'!$D$7)^AG$29))),IF($M153=Lists!$H$3,IF($K153&lt;1,((($R153*(1-$E153)+$Q153*(1-$F153))/$K153)*((1+'Inputs &amp; Summary'!$D$7)^AG$29)),((INT(AG$29/$K153)-INT((AG$29-1)/$K153))*($R153*(1-$E153)+$Q153*(1-$F153))*((1+'Inputs &amp; Summary'!$D$7)^AG$29))),((_xlfn.WEIBULL.DIST(AG$29,$L153,$K153,FALSE)*($R153*(1-$E153)+$Q153*(1-$F153))*((1+'Inputs &amp; Summary'!$D$7)^AG$29))))))</f>
        <v>0</v>
      </c>
      <c r="AH153" s="114">
        <f>$D153*IF(AH$29&gt;'Inputs &amp; Summary'!$D$5,0,IF(AH$29&gt;VLOOKUP($G153,Lists!$J$17:$K$21,2),IF($M153=Lists!$H$3,IF($K153&lt;1,(($S153/$K153)*((1+'Inputs &amp; Summary'!$D$7)^AH$29)),((INT(AH$29/$K153)-INT((AH$29-1)/$K153))*$S153*((1+'Inputs &amp; Summary'!$D$7)^AH$29))),(_xlfn.WEIBULL.DIST(AH$29,$L153,$K153,FALSE)*$S153*((1+'Inputs &amp; Summary'!$D$7)^AH$29))),IF($M153=Lists!$H$3,IF($K153&lt;1,((($R153*(1-$E153)+$Q153*(1-$F153))/$K153)*((1+'Inputs &amp; Summary'!$D$7)^AH$29)),((INT(AH$29/$K153)-INT((AH$29-1)/$K153))*($R153*(1-$E153)+$Q153*(1-$F153))*((1+'Inputs &amp; Summary'!$D$7)^AH$29))),((_xlfn.WEIBULL.DIST(AH$29,$L153,$K153,FALSE)*($R153*(1-$E153)+$Q153*(1-$F153))*((1+'Inputs &amp; Summary'!$D$7)^AH$29))))))</f>
        <v>0</v>
      </c>
      <c r="AI153" s="114">
        <f>$D153*IF(AI$29&gt;'Inputs &amp; Summary'!$D$5,0,IF(AI$29&gt;VLOOKUP($G153,Lists!$J$17:$K$21,2),IF($M153=Lists!$H$3,IF($K153&lt;1,(($S153/$K153)*((1+'Inputs &amp; Summary'!$D$7)^AI$29)),((INT(AI$29/$K153)-INT((AI$29-1)/$K153))*$S153*((1+'Inputs &amp; Summary'!$D$7)^AI$29))),(_xlfn.WEIBULL.DIST(AI$29,$L153,$K153,FALSE)*$S153*((1+'Inputs &amp; Summary'!$D$7)^AI$29))),IF($M153=Lists!$H$3,IF($K153&lt;1,((($R153*(1-$E153)+$Q153*(1-$F153))/$K153)*((1+'Inputs &amp; Summary'!$D$7)^AI$29)),((INT(AI$29/$K153)-INT((AI$29-1)/$K153))*($R153*(1-$E153)+$Q153*(1-$F153))*((1+'Inputs &amp; Summary'!$D$7)^AI$29))),((_xlfn.WEIBULL.DIST(AI$29,$L153,$K153,FALSE)*($R153*(1-$E153)+$Q153*(1-$F153))*((1+'Inputs &amp; Summary'!$D$7)^AI$29))))))</f>
        <v>0</v>
      </c>
      <c r="AJ153" s="114">
        <f>$D153*IF(AJ$29&gt;'Inputs &amp; Summary'!$D$5,0,IF(AJ$29&gt;VLOOKUP($G153,Lists!$J$17:$K$21,2),IF($M153=Lists!$H$3,IF($K153&lt;1,(($S153/$K153)*((1+'Inputs &amp; Summary'!$D$7)^AJ$29)),((INT(AJ$29/$K153)-INT((AJ$29-1)/$K153))*$S153*((1+'Inputs &amp; Summary'!$D$7)^AJ$29))),(_xlfn.WEIBULL.DIST(AJ$29,$L153,$K153,FALSE)*$S153*((1+'Inputs &amp; Summary'!$D$7)^AJ$29))),IF($M153=Lists!$H$3,IF($K153&lt;1,((($R153*(1-$E153)+$Q153*(1-$F153))/$K153)*((1+'Inputs &amp; Summary'!$D$7)^AJ$29)),((INT(AJ$29/$K153)-INT((AJ$29-1)/$K153))*($R153*(1-$E153)+$Q153*(1-$F153))*((1+'Inputs &amp; Summary'!$D$7)^AJ$29))),((_xlfn.WEIBULL.DIST(AJ$29,$L153,$K153,FALSE)*($R153*(1-$E153)+$Q153*(1-$F153))*((1+'Inputs &amp; Summary'!$D$7)^AJ$29))))))</f>
        <v>0</v>
      </c>
      <c r="AK153" s="114">
        <f>$D153*IF(AK$29&gt;'Inputs &amp; Summary'!$D$5,0,IF(AK$29&gt;VLOOKUP($G153,Lists!$J$17:$K$21,2),IF($M153=Lists!$H$3,IF($K153&lt;1,(($S153/$K153)*((1+'Inputs &amp; Summary'!$D$7)^AK$29)),((INT(AK$29/$K153)-INT((AK$29-1)/$K153))*$S153*((1+'Inputs &amp; Summary'!$D$7)^AK$29))),(_xlfn.WEIBULL.DIST(AK$29,$L153,$K153,FALSE)*$S153*((1+'Inputs &amp; Summary'!$D$7)^AK$29))),IF($M153=Lists!$H$3,IF($K153&lt;1,((($R153*(1-$E153)+$Q153*(1-$F153))/$K153)*((1+'Inputs &amp; Summary'!$D$7)^AK$29)),((INT(AK$29/$K153)-INT((AK$29-1)/$K153))*($R153*(1-$E153)+$Q153*(1-$F153))*((1+'Inputs &amp; Summary'!$D$7)^AK$29))),((_xlfn.WEIBULL.DIST(AK$29,$L153,$K153,FALSE)*($R153*(1-$E153)+$Q153*(1-$F153))*((1+'Inputs &amp; Summary'!$D$7)^AK$29))))))</f>
        <v>0</v>
      </c>
      <c r="AL153" s="114">
        <f>$D153*IF(AL$29&gt;'Inputs &amp; Summary'!$D$5,0,IF(AL$29&gt;VLOOKUP($G153,Lists!$J$17:$K$21,2),IF($M153=Lists!$H$3,IF($K153&lt;1,(($S153/$K153)*((1+'Inputs &amp; Summary'!$D$7)^AL$29)),((INT(AL$29/$K153)-INT((AL$29-1)/$K153))*$S153*((1+'Inputs &amp; Summary'!$D$7)^AL$29))),(_xlfn.WEIBULL.DIST(AL$29,$L153,$K153,FALSE)*$S153*((1+'Inputs &amp; Summary'!$D$7)^AL$29))),IF($M153=Lists!$H$3,IF($K153&lt;1,((($R153*(1-$E153)+$Q153*(1-$F153))/$K153)*((1+'Inputs &amp; Summary'!$D$7)^AL$29)),((INT(AL$29/$K153)-INT((AL$29-1)/$K153))*($R153*(1-$E153)+$Q153*(1-$F153))*((1+'Inputs &amp; Summary'!$D$7)^AL$29))),((_xlfn.WEIBULL.DIST(AL$29,$L153,$K153,FALSE)*($R153*(1-$E153)+$Q153*(1-$F153))*((1+'Inputs &amp; Summary'!$D$7)^AL$29))))))</f>
        <v>0</v>
      </c>
      <c r="AM153" s="114">
        <f>$D153*IF(AM$29&gt;'Inputs &amp; Summary'!$D$5,0,IF(AM$29&gt;VLOOKUP($G153,Lists!$J$17:$K$21,2),IF($M153=Lists!$H$3,IF($K153&lt;1,(($S153/$K153)*((1+'Inputs &amp; Summary'!$D$7)^AM$29)),((INT(AM$29/$K153)-INT((AM$29-1)/$K153))*$S153*((1+'Inputs &amp; Summary'!$D$7)^AM$29))),(_xlfn.WEIBULL.DIST(AM$29,$L153,$K153,FALSE)*$S153*((1+'Inputs &amp; Summary'!$D$7)^AM$29))),IF($M153=Lists!$H$3,IF($K153&lt;1,((($R153*(1-$E153)+$Q153*(1-$F153))/$K153)*((1+'Inputs &amp; Summary'!$D$7)^AM$29)),((INT(AM$29/$K153)-INT((AM$29-1)/$K153))*($R153*(1-$E153)+$Q153*(1-$F153))*((1+'Inputs &amp; Summary'!$D$7)^AM$29))),((_xlfn.WEIBULL.DIST(AM$29,$L153,$K153,FALSE)*($R153*(1-$E153)+$Q153*(1-$F153))*((1+'Inputs &amp; Summary'!$D$7)^AM$29))))))</f>
        <v>0</v>
      </c>
      <c r="AN153" s="114">
        <f>$D153*IF(AN$29&gt;'Inputs &amp; Summary'!$D$5,0,IF(AN$29&gt;VLOOKUP($G153,Lists!$J$17:$K$21,2),IF($M153=Lists!$H$3,IF($K153&lt;1,(($S153/$K153)*((1+'Inputs &amp; Summary'!$D$7)^AN$29)),((INT(AN$29/$K153)-INT((AN$29-1)/$K153))*$S153*((1+'Inputs &amp; Summary'!$D$7)^AN$29))),(_xlfn.WEIBULL.DIST(AN$29,$L153,$K153,FALSE)*$S153*((1+'Inputs &amp; Summary'!$D$7)^AN$29))),IF($M153=Lists!$H$3,IF($K153&lt;1,((($R153*(1-$E153)+$Q153*(1-$F153))/$K153)*((1+'Inputs &amp; Summary'!$D$7)^AN$29)),((INT(AN$29/$K153)-INT((AN$29-1)/$K153))*($R153*(1-$E153)+$Q153*(1-$F153))*((1+'Inputs &amp; Summary'!$D$7)^AN$29))),((_xlfn.WEIBULL.DIST(AN$29,$L153,$K153,FALSE)*($R153*(1-$E153)+$Q153*(1-$F153))*((1+'Inputs &amp; Summary'!$D$7)^AN$29))))))</f>
        <v>0</v>
      </c>
      <c r="AO153" s="114">
        <f>$D153*IF(AO$29&gt;'Inputs &amp; Summary'!$D$5,0,IF(AO$29&gt;VLOOKUP($G153,Lists!$J$17:$K$21,2),IF($M153=Lists!$H$3,IF($K153&lt;1,(($S153/$K153)*((1+'Inputs &amp; Summary'!$D$7)^AO$29)),((INT(AO$29/$K153)-INT((AO$29-1)/$K153))*$S153*((1+'Inputs &amp; Summary'!$D$7)^AO$29))),(_xlfn.WEIBULL.DIST(AO$29,$L153,$K153,FALSE)*$S153*((1+'Inputs &amp; Summary'!$D$7)^AO$29))),IF($M153=Lists!$H$3,IF($K153&lt;1,((($R153*(1-$E153)+$Q153*(1-$F153))/$K153)*((1+'Inputs &amp; Summary'!$D$7)^AO$29)),((INT(AO$29/$K153)-INT((AO$29-1)/$K153))*($R153*(1-$E153)+$Q153*(1-$F153))*((1+'Inputs &amp; Summary'!$D$7)^AO$29))),((_xlfn.WEIBULL.DIST(AO$29,$L153,$K153,FALSE)*($R153*(1-$E153)+$Q153*(1-$F153))*((1+'Inputs &amp; Summary'!$D$7)^AO$29))))))</f>
        <v>0</v>
      </c>
      <c r="AP153" s="114">
        <f>$D153*IF(AP$29&gt;'Inputs &amp; Summary'!$D$5,0,IF(AP$29&gt;VLOOKUP($G153,Lists!$J$17:$K$21,2),IF($M153=Lists!$H$3,IF($K153&lt;1,(($S153/$K153)*((1+'Inputs &amp; Summary'!$D$7)^AP$29)),((INT(AP$29/$K153)-INT((AP$29-1)/$K153))*$S153*((1+'Inputs &amp; Summary'!$D$7)^AP$29))),(_xlfn.WEIBULL.DIST(AP$29,$L153,$K153,FALSE)*$S153*((1+'Inputs &amp; Summary'!$D$7)^AP$29))),IF($M153=Lists!$H$3,IF($K153&lt;1,((($R153*(1-$E153)+$Q153*(1-$F153))/$K153)*((1+'Inputs &amp; Summary'!$D$7)^AP$29)),((INT(AP$29/$K153)-INT((AP$29-1)/$K153))*($R153*(1-$E153)+$Q153*(1-$F153))*((1+'Inputs &amp; Summary'!$D$7)^AP$29))),((_xlfn.WEIBULL.DIST(AP$29,$L153,$K153,FALSE)*($R153*(1-$E153)+$Q153*(1-$F153))*((1+'Inputs &amp; Summary'!$D$7)^AP$29))))))</f>
        <v>0</v>
      </c>
      <c r="AQ153" s="114">
        <f>$D153*IF(AQ$29&gt;'Inputs &amp; Summary'!$D$5,0,IF(AQ$29&gt;VLOOKUP($G153,Lists!$J$17:$K$21,2),IF($M153=Lists!$H$3,IF($K153&lt;1,(($S153/$K153)*((1+'Inputs &amp; Summary'!$D$7)^AQ$29)),((INT(AQ$29/$K153)-INT((AQ$29-1)/$K153))*$S153*((1+'Inputs &amp; Summary'!$D$7)^AQ$29))),(_xlfn.WEIBULL.DIST(AQ$29,$L153,$K153,FALSE)*$S153*((1+'Inputs &amp; Summary'!$D$7)^AQ$29))),IF($M153=Lists!$H$3,IF($K153&lt;1,((($R153*(1-$E153)+$Q153*(1-$F153))/$K153)*((1+'Inputs &amp; Summary'!$D$7)^AQ$29)),((INT(AQ$29/$K153)-INT((AQ$29-1)/$K153))*($R153*(1-$E153)+$Q153*(1-$F153))*((1+'Inputs &amp; Summary'!$D$7)^AQ$29))),((_xlfn.WEIBULL.DIST(AQ$29,$L153,$K153,FALSE)*($R153*(1-$E153)+$Q153*(1-$F153))*((1+'Inputs &amp; Summary'!$D$7)^AQ$29))))))</f>
        <v>0</v>
      </c>
      <c r="AR153" s="114">
        <f>$D153*IF(AR$29&gt;'Inputs &amp; Summary'!$D$5,0,IF(AR$29&gt;VLOOKUP($G153,Lists!$J$17:$K$21,2),IF($M153=Lists!$H$3,IF($K153&lt;1,(($S153/$K153)*((1+'Inputs &amp; Summary'!$D$7)^AR$29)),((INT(AR$29/$K153)-INT((AR$29-1)/$K153))*$S153*((1+'Inputs &amp; Summary'!$D$7)^AR$29))),(_xlfn.WEIBULL.DIST(AR$29,$L153,$K153,FALSE)*$S153*((1+'Inputs &amp; Summary'!$D$7)^AR$29))),IF($M153=Lists!$H$3,IF($K153&lt;1,((($R153*(1-$E153)+$Q153*(1-$F153))/$K153)*((1+'Inputs &amp; Summary'!$D$7)^AR$29)),((INT(AR$29/$K153)-INT((AR$29-1)/$K153))*($R153*(1-$E153)+$Q153*(1-$F153))*((1+'Inputs &amp; Summary'!$D$7)^AR$29))),((_xlfn.WEIBULL.DIST(AR$29,$L153,$K153,FALSE)*($R153*(1-$E153)+$Q153*(1-$F153))*((1+'Inputs &amp; Summary'!$D$7)^AR$29))))))</f>
        <v>0</v>
      </c>
      <c r="AS153" s="114">
        <f>$D153*IF(AS$29&gt;'Inputs &amp; Summary'!$D$5,0,IF(AS$29&gt;VLOOKUP($G153,Lists!$J$17:$K$21,2),IF($M153=Lists!$H$3,IF($K153&lt;1,(($S153/$K153)*((1+'Inputs &amp; Summary'!$D$7)^AS$29)),((INT(AS$29/$K153)-INT((AS$29-1)/$K153))*$S153*((1+'Inputs &amp; Summary'!$D$7)^AS$29))),(_xlfn.WEIBULL.DIST(AS$29,$L153,$K153,FALSE)*$S153*((1+'Inputs &amp; Summary'!$D$7)^AS$29))),IF($M153=Lists!$H$3,IF($K153&lt;1,((($R153*(1-$E153)+$Q153*(1-$F153))/$K153)*((1+'Inputs &amp; Summary'!$D$7)^AS$29)),((INT(AS$29/$K153)-INT((AS$29-1)/$K153))*($R153*(1-$E153)+$Q153*(1-$F153))*((1+'Inputs &amp; Summary'!$D$7)^AS$29))),((_xlfn.WEIBULL.DIST(AS$29,$L153,$K153,FALSE)*($R153*(1-$E153)+$Q153*(1-$F153))*((1+'Inputs &amp; Summary'!$D$7)^AS$29))))))</f>
        <v>0</v>
      </c>
      <c r="AT153" s="114">
        <f>$D153*IF(AT$29&gt;'Inputs &amp; Summary'!$D$5,0,IF(AT$29&gt;VLOOKUP($G153,Lists!$J$17:$K$21,2),IF($M153=Lists!$H$3,IF($K153&lt;1,(($S153/$K153)*((1+'Inputs &amp; Summary'!$D$7)^AT$29)),((INT(AT$29/$K153)-INT((AT$29-1)/$K153))*$S153*((1+'Inputs &amp; Summary'!$D$7)^AT$29))),(_xlfn.WEIBULL.DIST(AT$29,$L153,$K153,FALSE)*$S153*((1+'Inputs &amp; Summary'!$D$7)^AT$29))),IF($M153=Lists!$H$3,IF($K153&lt;1,((($R153*(1-$E153)+$Q153*(1-$F153))/$K153)*((1+'Inputs &amp; Summary'!$D$7)^AT$29)),((INT(AT$29/$K153)-INT((AT$29-1)/$K153))*($R153*(1-$E153)+$Q153*(1-$F153))*((1+'Inputs &amp; Summary'!$D$7)^AT$29))),((_xlfn.WEIBULL.DIST(AT$29,$L153,$K153,FALSE)*($R153*(1-$E153)+$Q153*(1-$F153))*((1+'Inputs &amp; Summary'!$D$7)^AT$29))))))</f>
        <v>0</v>
      </c>
      <c r="AU153" s="114">
        <f>$D153*IF(AU$29&gt;'Inputs &amp; Summary'!$D$5,0,IF(AU$29&gt;VLOOKUP($G153,Lists!$J$17:$K$21,2),IF($M153=Lists!$H$3,IF($K153&lt;1,(($S153/$K153)*((1+'Inputs &amp; Summary'!$D$7)^AU$29)),((INT(AU$29/$K153)-INT((AU$29-1)/$K153))*$S153*((1+'Inputs &amp; Summary'!$D$7)^AU$29))),(_xlfn.WEIBULL.DIST(AU$29,$L153,$K153,FALSE)*$S153*((1+'Inputs &amp; Summary'!$D$7)^AU$29))),IF($M153=Lists!$H$3,IF($K153&lt;1,((($R153*(1-$E153)+$Q153*(1-$F153))/$K153)*((1+'Inputs &amp; Summary'!$D$7)^AU$29)),((INT(AU$29/$K153)-INT((AU$29-1)/$K153))*($R153*(1-$E153)+$Q153*(1-$F153))*((1+'Inputs &amp; Summary'!$D$7)^AU$29))),((_xlfn.WEIBULL.DIST(AU$29,$L153,$K153,FALSE)*($R153*(1-$E153)+$Q153*(1-$F153))*((1+'Inputs &amp; Summary'!$D$7)^AU$29))))))</f>
        <v>0</v>
      </c>
      <c r="AV153" s="114">
        <f>$D153*IF(AV$29&gt;'Inputs &amp; Summary'!$D$5,0,IF(AV$29&gt;VLOOKUP($G153,Lists!$J$17:$K$21,2),IF($M153=Lists!$H$3,IF($K153&lt;1,(($S153/$K153)*((1+'Inputs &amp; Summary'!$D$7)^AV$29)),((INT(AV$29/$K153)-INT((AV$29-1)/$K153))*$S153*((1+'Inputs &amp; Summary'!$D$7)^AV$29))),(_xlfn.WEIBULL.DIST(AV$29,$L153,$K153,FALSE)*$S153*((1+'Inputs &amp; Summary'!$D$7)^AV$29))),IF($M153=Lists!$H$3,IF($K153&lt;1,((($R153*(1-$E153)+$Q153*(1-$F153))/$K153)*((1+'Inputs &amp; Summary'!$D$7)^AV$29)),((INT(AV$29/$K153)-INT((AV$29-1)/$K153))*($R153*(1-$E153)+$Q153*(1-$F153))*((1+'Inputs &amp; Summary'!$D$7)^AV$29))),((_xlfn.WEIBULL.DIST(AV$29,$L153,$K153,FALSE)*($R153*(1-$E153)+$Q153*(1-$F153))*((1+'Inputs &amp; Summary'!$D$7)^AV$29))))))</f>
        <v>0</v>
      </c>
      <c r="AW153" s="114">
        <f>$D153*IF(AW$29&gt;'Inputs &amp; Summary'!$D$5,0,IF(AW$29&gt;VLOOKUP($G153,Lists!$J$17:$K$21,2),IF($M153=Lists!$H$3,IF($K153&lt;1,(($S153/$K153)*((1+'Inputs &amp; Summary'!$D$7)^AW$29)),((INT(AW$29/$K153)-INT((AW$29-1)/$K153))*$S153*((1+'Inputs &amp; Summary'!$D$7)^AW$29))),(_xlfn.WEIBULL.DIST(AW$29,$L153,$K153,FALSE)*$S153*((1+'Inputs &amp; Summary'!$D$7)^AW$29))),IF($M153=Lists!$H$3,IF($K153&lt;1,((($R153*(1-$E153)+$Q153*(1-$F153))/$K153)*((1+'Inputs &amp; Summary'!$D$7)^AW$29)),((INT(AW$29/$K153)-INT((AW$29-1)/$K153))*($R153*(1-$E153)+$Q153*(1-$F153))*((1+'Inputs &amp; Summary'!$D$7)^AW$29))),((_xlfn.WEIBULL.DIST(AW$29,$L153,$K153,FALSE)*($R153*(1-$E153)+$Q153*(1-$F153))*((1+'Inputs &amp; Summary'!$D$7)^AW$29))))))</f>
        <v>0</v>
      </c>
      <c r="AX153" s="114">
        <f>$D153*IF(AX$29&gt;'Inputs &amp; Summary'!$D$5,0,IF(AX$29&gt;VLOOKUP($G153,Lists!$J$17:$K$21,2),IF($M153=Lists!$H$3,IF($K153&lt;1,(($S153/$K153)*((1+'Inputs &amp; Summary'!$D$7)^AX$29)),((INT(AX$29/$K153)-INT((AX$29-1)/$K153))*$S153*((1+'Inputs &amp; Summary'!$D$7)^AX$29))),(_xlfn.WEIBULL.DIST(AX$29,$L153,$K153,FALSE)*$S153*((1+'Inputs &amp; Summary'!$D$7)^AX$29))),IF($M153=Lists!$H$3,IF($K153&lt;1,((($R153*(1-$E153)+$Q153*(1-$F153))/$K153)*((1+'Inputs &amp; Summary'!$D$7)^AX$29)),((INT(AX$29/$K153)-INT((AX$29-1)/$K153))*($R153*(1-$E153)+$Q153*(1-$F153))*((1+'Inputs &amp; Summary'!$D$7)^AX$29))),((_xlfn.WEIBULL.DIST(AX$29,$L153,$K153,FALSE)*($R153*(1-$E153)+$Q153*(1-$F153))*((1+'Inputs &amp; Summary'!$D$7)^AX$29))))))</f>
        <v>0</v>
      </c>
      <c r="AY153" s="114">
        <f>$D153*IF(AY$29&gt;'Inputs &amp; Summary'!$D$5,0,IF(AY$29&gt;VLOOKUP($G153,Lists!$J$17:$K$21,2),IF($M153=Lists!$H$3,IF($K153&lt;1,(($S153/$K153)*((1+'Inputs &amp; Summary'!$D$7)^AY$29)),((INT(AY$29/$K153)-INT((AY$29-1)/$K153))*$S153*((1+'Inputs &amp; Summary'!$D$7)^AY$29))),(_xlfn.WEIBULL.DIST(AY$29,$L153,$K153,FALSE)*$S153*((1+'Inputs &amp; Summary'!$D$7)^AY$29))),IF($M153=Lists!$H$3,IF($K153&lt;1,((($R153*(1-$E153)+$Q153*(1-$F153))/$K153)*((1+'Inputs &amp; Summary'!$D$7)^AY$29)),((INT(AY$29/$K153)-INT((AY$29-1)/$K153))*($R153*(1-$E153)+$Q153*(1-$F153))*((1+'Inputs &amp; Summary'!$D$7)^AY$29))),((_xlfn.WEIBULL.DIST(AY$29,$L153,$K153,FALSE)*($R153*(1-$E153)+$Q153*(1-$F153))*((1+'Inputs &amp; Summary'!$D$7)^AY$29))))))</f>
        <v>0</v>
      </c>
      <c r="AZ153" s="114">
        <f>$D153*IF(AZ$29&gt;'Inputs &amp; Summary'!$D$5,0,IF(AZ$29&gt;VLOOKUP($G153,Lists!$J$17:$K$21,2),IF($M153=Lists!$H$3,IF($K153&lt;1,(($S153/$K153)*((1+'Inputs &amp; Summary'!$D$7)^AZ$29)),((INT(AZ$29/$K153)-INT((AZ$29-1)/$K153))*$S153*((1+'Inputs &amp; Summary'!$D$7)^AZ$29))),(_xlfn.WEIBULL.DIST(AZ$29,$L153,$K153,FALSE)*$S153*((1+'Inputs &amp; Summary'!$D$7)^AZ$29))),IF($M153=Lists!$H$3,IF($K153&lt;1,((($R153*(1-$E153)+$Q153*(1-$F153))/$K153)*((1+'Inputs &amp; Summary'!$D$7)^AZ$29)),((INT(AZ$29/$K153)-INT((AZ$29-1)/$K153))*($R153*(1-$E153)+$Q153*(1-$F153))*((1+'Inputs &amp; Summary'!$D$7)^AZ$29))),((_xlfn.WEIBULL.DIST(AZ$29,$L153,$K153,FALSE)*($R153*(1-$E153)+$Q153*(1-$F153))*((1+'Inputs &amp; Summary'!$D$7)^AZ$29))))))</f>
        <v>0</v>
      </c>
      <c r="BA153" s="114">
        <f>$D153*IF(BA$29&gt;'Inputs &amp; Summary'!$D$5,0,IF(BA$29&gt;VLOOKUP($G153,Lists!$J$17:$K$21,2),IF($M153=Lists!$H$3,IF($K153&lt;1,(($S153/$K153)*((1+'Inputs &amp; Summary'!$D$7)^BA$29)),((INT(BA$29/$K153)-INT((BA$29-1)/$K153))*$S153*((1+'Inputs &amp; Summary'!$D$7)^BA$29))),(_xlfn.WEIBULL.DIST(BA$29,$L153,$K153,FALSE)*$S153*((1+'Inputs &amp; Summary'!$D$7)^BA$29))),IF($M153=Lists!$H$3,IF($K153&lt;1,((($R153*(1-$E153)+$Q153*(1-$F153))/$K153)*((1+'Inputs &amp; Summary'!$D$7)^BA$29)),((INT(BA$29/$K153)-INT((BA$29-1)/$K153))*($R153*(1-$E153)+$Q153*(1-$F153))*((1+'Inputs &amp; Summary'!$D$7)^BA$29))),((_xlfn.WEIBULL.DIST(BA$29,$L153,$K153,FALSE)*($R153*(1-$E153)+$Q153*(1-$F153))*((1+'Inputs &amp; Summary'!$D$7)^BA$29))))))</f>
        <v>0</v>
      </c>
      <c r="BB153" s="114">
        <f>$D153*IF(BB$29&gt;'Inputs &amp; Summary'!$D$5,0,IF(BB$29&gt;VLOOKUP($G153,Lists!$J$17:$K$21,2),IF($M153=Lists!$H$3,IF($K153&lt;1,(($S153/$K153)*((1+'Inputs &amp; Summary'!$D$7)^BB$29)),((INT(BB$29/$K153)-INT((BB$29-1)/$K153))*$S153*((1+'Inputs &amp; Summary'!$D$7)^BB$29))),(_xlfn.WEIBULL.DIST(BB$29,$L153,$K153,FALSE)*$S153*((1+'Inputs &amp; Summary'!$D$7)^BB$29))),IF($M153=Lists!$H$3,IF($K153&lt;1,((($R153*(1-$E153)+$Q153*(1-$F153))/$K153)*((1+'Inputs &amp; Summary'!$D$7)^BB$29)),((INT(BB$29/$K153)-INT((BB$29-1)/$K153))*($R153*(1-$E153)+$Q153*(1-$F153))*((1+'Inputs &amp; Summary'!$D$7)^BB$29))),((_xlfn.WEIBULL.DIST(BB$29,$L153,$K153,FALSE)*($R153*(1-$E153)+$Q153*(1-$F153))*((1+'Inputs &amp; Summary'!$D$7)^BB$29))))))</f>
        <v>0</v>
      </c>
      <c r="BC153" s="114">
        <f>$D153*IF(BC$29&gt;'Inputs &amp; Summary'!$D$5,0,IF(BC$29&gt;VLOOKUP($G153,Lists!$J$17:$K$21,2),IF($M153=Lists!$H$3,IF($K153&lt;1,(($S153/$K153)*((1+'Inputs &amp; Summary'!$D$7)^BC$29)),((INT(BC$29/$K153)-INT((BC$29-1)/$K153))*$S153*((1+'Inputs &amp; Summary'!$D$7)^BC$29))),(_xlfn.WEIBULL.DIST(BC$29,$L153,$K153,FALSE)*$S153*((1+'Inputs &amp; Summary'!$D$7)^BC$29))),IF($M153=Lists!$H$3,IF($K153&lt;1,((($R153*(1-$E153)+$Q153*(1-$F153))/$K153)*((1+'Inputs &amp; Summary'!$D$7)^BC$29)),((INT(BC$29/$K153)-INT((BC$29-1)/$K153))*($R153*(1-$E153)+$Q153*(1-$F153))*((1+'Inputs &amp; Summary'!$D$7)^BC$29))),((_xlfn.WEIBULL.DIST(BC$29,$L153,$K153,FALSE)*($R153*(1-$E153)+$Q153*(1-$F153))*((1+'Inputs &amp; Summary'!$D$7)^BC$29))))))</f>
        <v>0</v>
      </c>
      <c r="BD153" s="114">
        <f>$D153*IF(BD$29&gt;'Inputs &amp; Summary'!$D$5,0,IF(BD$29&gt;VLOOKUP($G153,Lists!$J$17:$K$21,2),IF($M153=Lists!$H$3,IF($K153&lt;1,(($S153/$K153)*((1+'Inputs &amp; Summary'!$D$7)^BD$29)),((INT(BD$29/$K153)-INT((BD$29-1)/$K153))*$S153*((1+'Inputs &amp; Summary'!$D$7)^BD$29))),(_xlfn.WEIBULL.DIST(BD$29,$L153,$K153,FALSE)*$S153*((1+'Inputs &amp; Summary'!$D$7)^BD$29))),IF($M153=Lists!$H$3,IF($K153&lt;1,((($R153*(1-$E153)+$Q153*(1-$F153))/$K153)*((1+'Inputs &amp; Summary'!$D$7)^BD$29)),((INT(BD$29/$K153)-INT((BD$29-1)/$K153))*($R153*(1-$E153)+$Q153*(1-$F153))*((1+'Inputs &amp; Summary'!$D$7)^BD$29))),((_xlfn.WEIBULL.DIST(BD$29,$L153,$K153,FALSE)*($R153*(1-$E153)+$Q153*(1-$F153))*((1+'Inputs &amp; Summary'!$D$7)^BD$29))))))</f>
        <v>0</v>
      </c>
      <c r="BE153" s="114">
        <f>$D153*IF(BE$29&gt;'Inputs &amp; Summary'!$D$5,0,IF(BE$29&gt;VLOOKUP($G153,Lists!$J$17:$K$21,2),IF($M153=Lists!$H$3,IF($K153&lt;1,(($S153/$K153)*((1+'Inputs &amp; Summary'!$D$7)^BE$29)),((INT(BE$29/$K153)-INT((BE$29-1)/$K153))*$S153*((1+'Inputs &amp; Summary'!$D$7)^BE$29))),(_xlfn.WEIBULL.DIST(BE$29,$L153,$K153,FALSE)*$S153*((1+'Inputs &amp; Summary'!$D$7)^BE$29))),IF($M153=Lists!$H$3,IF($K153&lt;1,((($R153*(1-$E153)+$Q153*(1-$F153))/$K153)*((1+'Inputs &amp; Summary'!$D$7)^BE$29)),((INT(BE$29/$K153)-INT((BE$29-1)/$K153))*($R153*(1-$E153)+$Q153*(1-$F153))*((1+'Inputs &amp; Summary'!$D$7)^BE$29))),((_xlfn.WEIBULL.DIST(BE$29,$L153,$K153,FALSE)*($R153*(1-$E153)+$Q153*(1-$F153))*((1+'Inputs &amp; Summary'!$D$7)^BE$29))))))</f>
        <v>0</v>
      </c>
      <c r="BF153" s="114">
        <f>$D153*IF(BF$29&gt;'Inputs &amp; Summary'!$D$5,0,IF(BF$29&gt;VLOOKUP($G153,Lists!$J$17:$K$21,2),IF($M153=Lists!$H$3,IF($K153&lt;1,(($S153/$K153)*((1+'Inputs &amp; Summary'!$D$7)^BF$29)),((INT(BF$29/$K153)-INT((BF$29-1)/$K153))*$S153*((1+'Inputs &amp; Summary'!$D$7)^BF$29))),(_xlfn.WEIBULL.DIST(BF$29,$L153,$K153,FALSE)*$S153*((1+'Inputs &amp; Summary'!$D$7)^BF$29))),IF($M153=Lists!$H$3,IF($K153&lt;1,((($R153*(1-$E153)+$Q153*(1-$F153))/$K153)*((1+'Inputs &amp; Summary'!$D$7)^BF$29)),((INT(BF$29/$K153)-INT((BF$29-1)/$K153))*($R153*(1-$E153)+$Q153*(1-$F153))*((1+'Inputs &amp; Summary'!$D$7)^BF$29))),((_xlfn.WEIBULL.DIST(BF$29,$L153,$K153,FALSE)*($R153*(1-$E153)+$Q153*(1-$F153))*((1+'Inputs &amp; Summary'!$D$7)^BF$29))))))</f>
        <v>0</v>
      </c>
      <c r="BG153" s="114">
        <f>$D153*IF(BG$29&gt;'Inputs &amp; Summary'!$D$5,0,IF(BG$29&gt;VLOOKUP($G153,Lists!$J$17:$K$21,2),IF($M153=Lists!$H$3,IF($K153&lt;1,(($S153/$K153)*((1+'Inputs &amp; Summary'!$D$7)^BG$29)),((INT(BG$29/$K153)-INT((BG$29-1)/$K153))*$S153*((1+'Inputs &amp; Summary'!$D$7)^BG$29))),(_xlfn.WEIBULL.DIST(BG$29,$L153,$K153,FALSE)*$S153*((1+'Inputs &amp; Summary'!$D$7)^BG$29))),IF($M153=Lists!$H$3,IF($K153&lt;1,((($R153*(1-$E153)+$Q153*(1-$F153))/$K153)*((1+'Inputs &amp; Summary'!$D$7)^BG$29)),((INT(BG$29/$K153)-INT((BG$29-1)/$K153))*($R153*(1-$E153)+$Q153*(1-$F153))*((1+'Inputs &amp; Summary'!$D$7)^BG$29))),((_xlfn.WEIBULL.DIST(BG$29,$L153,$K153,FALSE)*($R153*(1-$E153)+$Q153*(1-$F153))*((1+'Inputs &amp; Summary'!$D$7)^BG$29))))))</f>
        <v>0</v>
      </c>
      <c r="BH153" s="114">
        <f>$D153*IF(BH$29&gt;'Inputs &amp; Summary'!$D$5,0,IF(BH$29&gt;VLOOKUP($G153,Lists!$J$17:$K$21,2),IF($M153=Lists!$H$3,IF($K153&lt;1,(($S153/$K153)*((1+'Inputs &amp; Summary'!$D$7)^BH$29)),((INT(BH$29/$K153)-INT((BH$29-1)/$K153))*$S153*((1+'Inputs &amp; Summary'!$D$7)^BH$29))),(_xlfn.WEIBULL.DIST(BH$29,$L153,$K153,FALSE)*$S153*((1+'Inputs &amp; Summary'!$D$7)^BH$29))),IF($M153=Lists!$H$3,IF($K153&lt;1,((($R153*(1-$E153)+$Q153*(1-$F153))/$K153)*((1+'Inputs &amp; Summary'!$D$7)^BH$29)),((INT(BH$29/$K153)-INT((BH$29-1)/$K153))*($R153*(1-$E153)+$Q153*(1-$F153))*((1+'Inputs &amp; Summary'!$D$7)^BH$29))),((_xlfn.WEIBULL.DIST(BH$29,$L153,$K153,FALSE)*($R153*(1-$E153)+$Q153*(1-$F153))*((1+'Inputs &amp; Summary'!$D$7)^BH$29))))))</f>
        <v>0</v>
      </c>
      <c r="BI153" s="114">
        <f>$D153*IF(BI$29&gt;'Inputs &amp; Summary'!$D$5,0,IF(BI$29&gt;VLOOKUP($G153,Lists!$J$17:$K$21,2),IF($M153=Lists!$H$3,IF($K153&lt;1,(($S153/$K153)*((1+'Inputs &amp; Summary'!$D$7)^BI$29)),((INT(BI$29/$K153)-INT((BI$29-1)/$K153))*$S153*((1+'Inputs &amp; Summary'!$D$7)^BI$29))),(_xlfn.WEIBULL.DIST(BI$29,$L153,$K153,FALSE)*$S153*((1+'Inputs &amp; Summary'!$D$7)^BI$29))),IF($M153=Lists!$H$3,IF($K153&lt;1,((($R153*(1-$E153)+$Q153*(1-$F153))/$K153)*((1+'Inputs &amp; Summary'!$D$7)^BI$29)),((INT(BI$29/$K153)-INT((BI$29-1)/$K153))*($R153*(1-$E153)+$Q153*(1-$F153))*((1+'Inputs &amp; Summary'!$D$7)^BI$29))),((_xlfn.WEIBULL.DIST(BI$29,$L153,$K153,FALSE)*($R153*(1-$E153)+$Q153*(1-$F153))*((1+'Inputs &amp; Summary'!$D$7)^BI$29))))))</f>
        <v>0</v>
      </c>
      <c r="BJ153" s="114">
        <f>$D153*IF(BJ$29&gt;'Inputs &amp; Summary'!$D$5,0,IF(BJ$29&gt;VLOOKUP($G153,Lists!$J$17:$K$21,2),IF($M153=Lists!$H$3,IF($K153&lt;1,(($S153/$K153)*((1+'Inputs &amp; Summary'!$D$7)^BJ$29)),((INT(BJ$29/$K153)-INT((BJ$29-1)/$K153))*$S153*((1+'Inputs &amp; Summary'!$D$7)^BJ$29))),(_xlfn.WEIBULL.DIST(BJ$29,$L153,$K153,FALSE)*$S153*((1+'Inputs &amp; Summary'!$D$7)^BJ$29))),IF($M153=Lists!$H$3,IF($K153&lt;1,((($R153*(1-$E153)+$Q153*(1-$F153))/$K153)*((1+'Inputs &amp; Summary'!$D$7)^BJ$29)),((INT(BJ$29/$K153)-INT((BJ$29-1)/$K153))*($R153*(1-$E153)+$Q153*(1-$F153))*((1+'Inputs &amp; Summary'!$D$7)^BJ$29))),((_xlfn.WEIBULL.DIST(BJ$29,$L153,$K153,FALSE)*($R153*(1-$E153)+$Q153*(1-$F153))*((1+'Inputs &amp; Summary'!$D$7)^BJ$29))))))</f>
        <v>0</v>
      </c>
      <c r="BK153" s="114">
        <f>$D153*IF(BK$29&gt;'Inputs &amp; Summary'!$D$5,0,IF(BK$29&gt;VLOOKUP($G153,Lists!$J$17:$K$21,2),IF($M153=Lists!$H$3,IF($K153&lt;1,(($S153/$K153)*((1+'Inputs &amp; Summary'!$D$7)^BK$29)),((INT(BK$29/$K153)-INT((BK$29-1)/$K153))*$S153*((1+'Inputs &amp; Summary'!$D$7)^BK$29))),(_xlfn.WEIBULL.DIST(BK$29,$L153,$K153,FALSE)*$S153*((1+'Inputs &amp; Summary'!$D$7)^BK$29))),IF($M153=Lists!$H$3,IF($K153&lt;1,((($R153*(1-$E153)+$Q153*(1-$F153))/$K153)*((1+'Inputs &amp; Summary'!$D$7)^BK$29)),((INT(BK$29/$K153)-INT((BK$29-1)/$K153))*($R153*(1-$E153)+$Q153*(1-$F153))*((1+'Inputs &amp; Summary'!$D$7)^BK$29))),((_xlfn.WEIBULL.DIST(BK$29,$L153,$K153,FALSE)*($R153*(1-$E153)+$Q153*(1-$F153))*((1+'Inputs &amp; Summary'!$D$7)^BK$29))))))</f>
        <v>0</v>
      </c>
      <c r="BL153" s="114">
        <f>$D153*IF(BL$29&gt;'Inputs &amp; Summary'!$D$5,0,IF(BL$29&gt;VLOOKUP($G153,Lists!$J$17:$K$21,2),IF($M153=Lists!$H$3,IF($K153&lt;1,(($S153/$K153)*((1+'Inputs &amp; Summary'!$D$7)^BL$29)),((INT(BL$29/$K153)-INT((BL$29-1)/$K153))*$S153*((1+'Inputs &amp; Summary'!$D$7)^BL$29))),(_xlfn.WEIBULL.DIST(BL$29,$L153,$K153,FALSE)*$S153*((1+'Inputs &amp; Summary'!$D$7)^BL$29))),IF($M153=Lists!$H$3,IF($K153&lt;1,((($R153*(1-$E153)+$Q153*(1-$F153))/$K153)*((1+'Inputs &amp; Summary'!$D$7)^BL$29)),((INT(BL$29/$K153)-INT((BL$29-1)/$K153))*($R153*(1-$E153)+$Q153*(1-$F153))*((1+'Inputs &amp; Summary'!$D$7)^BL$29))),((_xlfn.WEIBULL.DIST(BL$29,$L153,$K153,FALSE)*($R153*(1-$E153)+$Q153*(1-$F153))*((1+'Inputs &amp; Summary'!$D$7)^BL$29))))))</f>
        <v>0</v>
      </c>
    </row>
    <row r="154" spans="1:64" ht="28.8" x14ac:dyDescent="0.3">
      <c r="A154" s="79" t="s">
        <v>170</v>
      </c>
      <c r="B154" s="33" t="s">
        <v>151</v>
      </c>
      <c r="C154" s="33" t="s">
        <v>140</v>
      </c>
      <c r="D154" s="68">
        <v>0</v>
      </c>
      <c r="E154" s="68"/>
      <c r="F154" s="68"/>
      <c r="G154" s="213" t="s">
        <v>433</v>
      </c>
      <c r="H154" s="34"/>
      <c r="I154" s="34" t="s">
        <v>272</v>
      </c>
      <c r="J154" s="33">
        <f>VLOOKUP(I154,'Labor Rates'!$A$1:$B$16,2)</f>
        <v>16.66346153846154</v>
      </c>
      <c r="K154" s="35">
        <v>0.08</v>
      </c>
      <c r="L154" s="35">
        <v>1</v>
      </c>
      <c r="M154" s="33" t="s">
        <v>259</v>
      </c>
      <c r="N154" s="84">
        <v>1</v>
      </c>
      <c r="O154" s="35">
        <v>1</v>
      </c>
      <c r="P154" s="5">
        <v>0</v>
      </c>
      <c r="Q154" s="73">
        <f t="shared" si="21"/>
        <v>16.66346153846154</v>
      </c>
      <c r="R154" s="73">
        <f t="shared" si="22"/>
        <v>0</v>
      </c>
      <c r="S154" s="74">
        <f t="shared" si="23"/>
        <v>0</v>
      </c>
      <c r="T154" s="88"/>
      <c r="U154" s="80"/>
      <c r="V154" s="87">
        <f t="shared" si="24"/>
        <v>0</v>
      </c>
      <c r="W154" s="87">
        <f>NPV('Inputs &amp; Summary'!$D$6,Y154:BL154)</f>
        <v>0</v>
      </c>
      <c r="X154" s="90">
        <f t="shared" si="25"/>
        <v>0</v>
      </c>
      <c r="Y154" s="114">
        <f>$D154*IF(Y$29&gt;'Inputs &amp; Summary'!$D$5,0,IF(Y$29&gt;VLOOKUP($G154,Lists!$J$17:$K$21,2),IF($M154=Lists!$H$3,IF($K154&lt;1,(($S154/$K154)*((1+'Inputs &amp; Summary'!$D$7)^Y$29)),((INT(Y$29/$K154)-INT((Y$29-1)/$K154))*$S154*((1+'Inputs &amp; Summary'!$D$7)^Y$29))),(_xlfn.WEIBULL.DIST(Y$29,$L154,$K154,FALSE)*$S154*((1+'Inputs &amp; Summary'!$D$7)^Y$29))),IF($M154=Lists!$H$3,IF($K154&lt;1,((($R154*(1-$E154)+$Q154*(1-$F154))/$K154)*((1+'Inputs &amp; Summary'!$D$7)^Y$29)),((INT(Y$29/$K154)-INT((Y$29-1)/$K154))*($R154*(1-$E154)+$Q154*(1-$F154))*((1+'Inputs &amp; Summary'!$D$7)^Y$29))),((_xlfn.WEIBULL.DIST(Y$29,$L154,$K154,FALSE)*($R154*(1-$E154)+$Q154*(1-$F154))*((1+'Inputs &amp; Summary'!$D$7)^Y$29))))))</f>
        <v>0</v>
      </c>
      <c r="Z154" s="114">
        <f>$D154*IF(Z$29&gt;'Inputs &amp; Summary'!$D$5,0,IF(Z$29&gt;VLOOKUP($G154,Lists!$J$17:$K$21,2),IF($M154=Lists!$H$3,IF($K154&lt;1,(($S154/$K154)*((1+'Inputs &amp; Summary'!$D$7)^Z$29)),((INT(Z$29/$K154)-INT((Z$29-1)/$K154))*$S154*((1+'Inputs &amp; Summary'!$D$7)^Z$29))),(_xlfn.WEIBULL.DIST(Z$29,$L154,$K154,FALSE)*$S154*((1+'Inputs &amp; Summary'!$D$7)^Z$29))),IF($M154=Lists!$H$3,IF($K154&lt;1,((($R154*(1-$E154)+$Q154*(1-$F154))/$K154)*((1+'Inputs &amp; Summary'!$D$7)^Z$29)),((INT(Z$29/$K154)-INT((Z$29-1)/$K154))*($R154*(1-$E154)+$Q154*(1-$F154))*((1+'Inputs &amp; Summary'!$D$7)^Z$29))),((_xlfn.WEIBULL.DIST(Z$29,$L154,$K154,FALSE)*($R154*(1-$E154)+$Q154*(1-$F154))*((1+'Inputs &amp; Summary'!$D$7)^Z$29))))))</f>
        <v>0</v>
      </c>
      <c r="AA154" s="114">
        <f>$D154*IF(AA$29&gt;'Inputs &amp; Summary'!$D$5,0,IF(AA$29&gt;VLOOKUP($G154,Lists!$J$17:$K$21,2),IF($M154=Lists!$H$3,IF($K154&lt;1,(($S154/$K154)*((1+'Inputs &amp; Summary'!$D$7)^AA$29)),((INT(AA$29/$K154)-INT((AA$29-1)/$K154))*$S154*((1+'Inputs &amp; Summary'!$D$7)^AA$29))),(_xlfn.WEIBULL.DIST(AA$29,$L154,$K154,FALSE)*$S154*((1+'Inputs &amp; Summary'!$D$7)^AA$29))),IF($M154=Lists!$H$3,IF($K154&lt;1,((($R154*(1-$E154)+$Q154*(1-$F154))/$K154)*((1+'Inputs &amp; Summary'!$D$7)^AA$29)),((INT(AA$29/$K154)-INT((AA$29-1)/$K154))*($R154*(1-$E154)+$Q154*(1-$F154))*((1+'Inputs &amp; Summary'!$D$7)^AA$29))),((_xlfn.WEIBULL.DIST(AA$29,$L154,$K154,FALSE)*($R154*(1-$E154)+$Q154*(1-$F154))*((1+'Inputs &amp; Summary'!$D$7)^AA$29))))))</f>
        <v>0</v>
      </c>
      <c r="AB154" s="114">
        <f>$D154*IF(AB$29&gt;'Inputs &amp; Summary'!$D$5,0,IF(AB$29&gt;VLOOKUP($G154,Lists!$J$17:$K$21,2),IF($M154=Lists!$H$3,IF($K154&lt;1,(($S154/$K154)*((1+'Inputs &amp; Summary'!$D$7)^AB$29)),((INT(AB$29/$K154)-INT((AB$29-1)/$K154))*$S154*((1+'Inputs &amp; Summary'!$D$7)^AB$29))),(_xlfn.WEIBULL.DIST(AB$29,$L154,$K154,FALSE)*$S154*((1+'Inputs &amp; Summary'!$D$7)^AB$29))),IF($M154=Lists!$H$3,IF($K154&lt;1,((($R154*(1-$E154)+$Q154*(1-$F154))/$K154)*((1+'Inputs &amp; Summary'!$D$7)^AB$29)),((INT(AB$29/$K154)-INT((AB$29-1)/$K154))*($R154*(1-$E154)+$Q154*(1-$F154))*((1+'Inputs &amp; Summary'!$D$7)^AB$29))),((_xlfn.WEIBULL.DIST(AB$29,$L154,$K154,FALSE)*($R154*(1-$E154)+$Q154*(1-$F154))*((1+'Inputs &amp; Summary'!$D$7)^AB$29))))))</f>
        <v>0</v>
      </c>
      <c r="AC154" s="114">
        <f>$D154*IF(AC$29&gt;'Inputs &amp; Summary'!$D$5,0,IF(AC$29&gt;VLOOKUP($G154,Lists!$J$17:$K$21,2),IF($M154=Lists!$H$3,IF($K154&lt;1,(($S154/$K154)*((1+'Inputs &amp; Summary'!$D$7)^AC$29)),((INT(AC$29/$K154)-INT((AC$29-1)/$K154))*$S154*((1+'Inputs &amp; Summary'!$D$7)^AC$29))),(_xlfn.WEIBULL.DIST(AC$29,$L154,$K154,FALSE)*$S154*((1+'Inputs &amp; Summary'!$D$7)^AC$29))),IF($M154=Lists!$H$3,IF($K154&lt;1,((($R154*(1-$E154)+$Q154*(1-$F154))/$K154)*((1+'Inputs &amp; Summary'!$D$7)^AC$29)),((INT(AC$29/$K154)-INT((AC$29-1)/$K154))*($R154*(1-$E154)+$Q154*(1-$F154))*((1+'Inputs &amp; Summary'!$D$7)^AC$29))),((_xlfn.WEIBULL.DIST(AC$29,$L154,$K154,FALSE)*($R154*(1-$E154)+$Q154*(1-$F154))*((1+'Inputs &amp; Summary'!$D$7)^AC$29))))))</f>
        <v>0</v>
      </c>
      <c r="AD154" s="114">
        <f>$D154*IF(AD$29&gt;'Inputs &amp; Summary'!$D$5,0,IF(AD$29&gt;VLOOKUP($G154,Lists!$J$17:$K$21,2),IF($M154=Lists!$H$3,IF($K154&lt;1,(($S154/$K154)*((1+'Inputs &amp; Summary'!$D$7)^AD$29)),((INT(AD$29/$K154)-INT((AD$29-1)/$K154))*$S154*((1+'Inputs &amp; Summary'!$D$7)^AD$29))),(_xlfn.WEIBULL.DIST(AD$29,$L154,$K154,FALSE)*$S154*((1+'Inputs &amp; Summary'!$D$7)^AD$29))),IF($M154=Lists!$H$3,IF($K154&lt;1,((($R154*(1-$E154)+$Q154*(1-$F154))/$K154)*((1+'Inputs &amp; Summary'!$D$7)^AD$29)),((INT(AD$29/$K154)-INT((AD$29-1)/$K154))*($R154*(1-$E154)+$Q154*(1-$F154))*((1+'Inputs &amp; Summary'!$D$7)^AD$29))),((_xlfn.WEIBULL.DIST(AD$29,$L154,$K154,FALSE)*($R154*(1-$E154)+$Q154*(1-$F154))*((1+'Inputs &amp; Summary'!$D$7)^AD$29))))))</f>
        <v>0</v>
      </c>
      <c r="AE154" s="114">
        <f>$D154*IF(AE$29&gt;'Inputs &amp; Summary'!$D$5,0,IF(AE$29&gt;VLOOKUP($G154,Lists!$J$17:$K$21,2),IF($M154=Lists!$H$3,IF($K154&lt;1,(($S154/$K154)*((1+'Inputs &amp; Summary'!$D$7)^AE$29)),((INT(AE$29/$K154)-INT((AE$29-1)/$K154))*$S154*((1+'Inputs &amp; Summary'!$D$7)^AE$29))),(_xlfn.WEIBULL.DIST(AE$29,$L154,$K154,FALSE)*$S154*((1+'Inputs &amp; Summary'!$D$7)^AE$29))),IF($M154=Lists!$H$3,IF($K154&lt;1,((($R154*(1-$E154)+$Q154*(1-$F154))/$K154)*((1+'Inputs &amp; Summary'!$D$7)^AE$29)),((INT(AE$29/$K154)-INT((AE$29-1)/$K154))*($R154*(1-$E154)+$Q154*(1-$F154))*((1+'Inputs &amp; Summary'!$D$7)^AE$29))),((_xlfn.WEIBULL.DIST(AE$29,$L154,$K154,FALSE)*($R154*(1-$E154)+$Q154*(1-$F154))*((1+'Inputs &amp; Summary'!$D$7)^AE$29))))))</f>
        <v>0</v>
      </c>
      <c r="AF154" s="114">
        <f>$D154*IF(AF$29&gt;'Inputs &amp; Summary'!$D$5,0,IF(AF$29&gt;VLOOKUP($G154,Lists!$J$17:$K$21,2),IF($M154=Lists!$H$3,IF($K154&lt;1,(($S154/$K154)*((1+'Inputs &amp; Summary'!$D$7)^AF$29)),((INT(AF$29/$K154)-INT((AF$29-1)/$K154))*$S154*((1+'Inputs &amp; Summary'!$D$7)^AF$29))),(_xlfn.WEIBULL.DIST(AF$29,$L154,$K154,FALSE)*$S154*((1+'Inputs &amp; Summary'!$D$7)^AF$29))),IF($M154=Lists!$H$3,IF($K154&lt;1,((($R154*(1-$E154)+$Q154*(1-$F154))/$K154)*((1+'Inputs &amp; Summary'!$D$7)^AF$29)),((INT(AF$29/$K154)-INT((AF$29-1)/$K154))*($R154*(1-$E154)+$Q154*(1-$F154))*((1+'Inputs &amp; Summary'!$D$7)^AF$29))),((_xlfn.WEIBULL.DIST(AF$29,$L154,$K154,FALSE)*($R154*(1-$E154)+$Q154*(1-$F154))*((1+'Inputs &amp; Summary'!$D$7)^AF$29))))))</f>
        <v>0</v>
      </c>
      <c r="AG154" s="114">
        <f>$D154*IF(AG$29&gt;'Inputs &amp; Summary'!$D$5,0,IF(AG$29&gt;VLOOKUP($G154,Lists!$J$17:$K$21,2),IF($M154=Lists!$H$3,IF($K154&lt;1,(($S154/$K154)*((1+'Inputs &amp; Summary'!$D$7)^AG$29)),((INT(AG$29/$K154)-INT((AG$29-1)/$K154))*$S154*((1+'Inputs &amp; Summary'!$D$7)^AG$29))),(_xlfn.WEIBULL.DIST(AG$29,$L154,$K154,FALSE)*$S154*((1+'Inputs &amp; Summary'!$D$7)^AG$29))),IF($M154=Lists!$H$3,IF($K154&lt;1,((($R154*(1-$E154)+$Q154*(1-$F154))/$K154)*((1+'Inputs &amp; Summary'!$D$7)^AG$29)),((INT(AG$29/$K154)-INT((AG$29-1)/$K154))*($R154*(1-$E154)+$Q154*(1-$F154))*((1+'Inputs &amp; Summary'!$D$7)^AG$29))),((_xlfn.WEIBULL.DIST(AG$29,$L154,$K154,FALSE)*($R154*(1-$E154)+$Q154*(1-$F154))*((1+'Inputs &amp; Summary'!$D$7)^AG$29))))))</f>
        <v>0</v>
      </c>
      <c r="AH154" s="114">
        <f>$D154*IF(AH$29&gt;'Inputs &amp; Summary'!$D$5,0,IF(AH$29&gt;VLOOKUP($G154,Lists!$J$17:$K$21,2),IF($M154=Lists!$H$3,IF($K154&lt;1,(($S154/$K154)*((1+'Inputs &amp; Summary'!$D$7)^AH$29)),((INT(AH$29/$K154)-INT((AH$29-1)/$K154))*$S154*((1+'Inputs &amp; Summary'!$D$7)^AH$29))),(_xlfn.WEIBULL.DIST(AH$29,$L154,$K154,FALSE)*$S154*((1+'Inputs &amp; Summary'!$D$7)^AH$29))),IF($M154=Lists!$H$3,IF($K154&lt;1,((($R154*(1-$E154)+$Q154*(1-$F154))/$K154)*((1+'Inputs &amp; Summary'!$D$7)^AH$29)),((INT(AH$29/$K154)-INT((AH$29-1)/$K154))*($R154*(1-$E154)+$Q154*(1-$F154))*((1+'Inputs &amp; Summary'!$D$7)^AH$29))),((_xlfn.WEIBULL.DIST(AH$29,$L154,$K154,FALSE)*($R154*(1-$E154)+$Q154*(1-$F154))*((1+'Inputs &amp; Summary'!$D$7)^AH$29))))))</f>
        <v>0</v>
      </c>
      <c r="AI154" s="114">
        <f>$D154*IF(AI$29&gt;'Inputs &amp; Summary'!$D$5,0,IF(AI$29&gt;VLOOKUP($G154,Lists!$J$17:$K$21,2),IF($M154=Lists!$H$3,IF($K154&lt;1,(($S154/$K154)*((1+'Inputs &amp; Summary'!$D$7)^AI$29)),((INT(AI$29/$K154)-INT((AI$29-1)/$K154))*$S154*((1+'Inputs &amp; Summary'!$D$7)^AI$29))),(_xlfn.WEIBULL.DIST(AI$29,$L154,$K154,FALSE)*$S154*((1+'Inputs &amp; Summary'!$D$7)^AI$29))),IF($M154=Lists!$H$3,IF($K154&lt;1,((($R154*(1-$E154)+$Q154*(1-$F154))/$K154)*((1+'Inputs &amp; Summary'!$D$7)^AI$29)),((INT(AI$29/$K154)-INT((AI$29-1)/$K154))*($R154*(1-$E154)+$Q154*(1-$F154))*((1+'Inputs &amp; Summary'!$D$7)^AI$29))),((_xlfn.WEIBULL.DIST(AI$29,$L154,$K154,FALSE)*($R154*(1-$E154)+$Q154*(1-$F154))*((1+'Inputs &amp; Summary'!$D$7)^AI$29))))))</f>
        <v>0</v>
      </c>
      <c r="AJ154" s="114">
        <f>$D154*IF(AJ$29&gt;'Inputs &amp; Summary'!$D$5,0,IF(AJ$29&gt;VLOOKUP($G154,Lists!$J$17:$K$21,2),IF($M154=Lists!$H$3,IF($K154&lt;1,(($S154/$K154)*((1+'Inputs &amp; Summary'!$D$7)^AJ$29)),((INT(AJ$29/$K154)-INT((AJ$29-1)/$K154))*$S154*((1+'Inputs &amp; Summary'!$D$7)^AJ$29))),(_xlfn.WEIBULL.DIST(AJ$29,$L154,$K154,FALSE)*$S154*((1+'Inputs &amp; Summary'!$D$7)^AJ$29))),IF($M154=Lists!$H$3,IF($K154&lt;1,((($R154*(1-$E154)+$Q154*(1-$F154))/$K154)*((1+'Inputs &amp; Summary'!$D$7)^AJ$29)),((INT(AJ$29/$K154)-INT((AJ$29-1)/$K154))*($R154*(1-$E154)+$Q154*(1-$F154))*((1+'Inputs &amp; Summary'!$D$7)^AJ$29))),((_xlfn.WEIBULL.DIST(AJ$29,$L154,$K154,FALSE)*($R154*(1-$E154)+$Q154*(1-$F154))*((1+'Inputs &amp; Summary'!$D$7)^AJ$29))))))</f>
        <v>0</v>
      </c>
      <c r="AK154" s="114">
        <f>$D154*IF(AK$29&gt;'Inputs &amp; Summary'!$D$5,0,IF(AK$29&gt;VLOOKUP($G154,Lists!$J$17:$K$21,2),IF($M154=Lists!$H$3,IF($K154&lt;1,(($S154/$K154)*((1+'Inputs &amp; Summary'!$D$7)^AK$29)),((INT(AK$29/$K154)-INT((AK$29-1)/$K154))*$S154*((1+'Inputs &amp; Summary'!$D$7)^AK$29))),(_xlfn.WEIBULL.DIST(AK$29,$L154,$K154,FALSE)*$S154*((1+'Inputs &amp; Summary'!$D$7)^AK$29))),IF($M154=Lists!$H$3,IF($K154&lt;1,((($R154*(1-$E154)+$Q154*(1-$F154))/$K154)*((1+'Inputs &amp; Summary'!$D$7)^AK$29)),((INT(AK$29/$K154)-INT((AK$29-1)/$K154))*($R154*(1-$E154)+$Q154*(1-$F154))*((1+'Inputs &amp; Summary'!$D$7)^AK$29))),((_xlfn.WEIBULL.DIST(AK$29,$L154,$K154,FALSE)*($R154*(1-$E154)+$Q154*(1-$F154))*((1+'Inputs &amp; Summary'!$D$7)^AK$29))))))</f>
        <v>0</v>
      </c>
      <c r="AL154" s="114">
        <f>$D154*IF(AL$29&gt;'Inputs &amp; Summary'!$D$5,0,IF(AL$29&gt;VLOOKUP($G154,Lists!$J$17:$K$21,2),IF($M154=Lists!$H$3,IF($K154&lt;1,(($S154/$K154)*((1+'Inputs &amp; Summary'!$D$7)^AL$29)),((INT(AL$29/$K154)-INT((AL$29-1)/$K154))*$S154*((1+'Inputs &amp; Summary'!$D$7)^AL$29))),(_xlfn.WEIBULL.DIST(AL$29,$L154,$K154,FALSE)*$S154*((1+'Inputs &amp; Summary'!$D$7)^AL$29))),IF($M154=Lists!$H$3,IF($K154&lt;1,((($R154*(1-$E154)+$Q154*(1-$F154))/$K154)*((1+'Inputs &amp; Summary'!$D$7)^AL$29)),((INT(AL$29/$K154)-INT((AL$29-1)/$K154))*($R154*(1-$E154)+$Q154*(1-$F154))*((1+'Inputs &amp; Summary'!$D$7)^AL$29))),((_xlfn.WEIBULL.DIST(AL$29,$L154,$K154,FALSE)*($R154*(1-$E154)+$Q154*(1-$F154))*((1+'Inputs &amp; Summary'!$D$7)^AL$29))))))</f>
        <v>0</v>
      </c>
      <c r="AM154" s="114">
        <f>$D154*IF(AM$29&gt;'Inputs &amp; Summary'!$D$5,0,IF(AM$29&gt;VLOOKUP($G154,Lists!$J$17:$K$21,2),IF($M154=Lists!$H$3,IF($K154&lt;1,(($S154/$K154)*((1+'Inputs &amp; Summary'!$D$7)^AM$29)),((INT(AM$29/$K154)-INT((AM$29-1)/$K154))*$S154*((1+'Inputs &amp; Summary'!$D$7)^AM$29))),(_xlfn.WEIBULL.DIST(AM$29,$L154,$K154,FALSE)*$S154*((1+'Inputs &amp; Summary'!$D$7)^AM$29))),IF($M154=Lists!$H$3,IF($K154&lt;1,((($R154*(1-$E154)+$Q154*(1-$F154))/$K154)*((1+'Inputs &amp; Summary'!$D$7)^AM$29)),((INT(AM$29/$K154)-INT((AM$29-1)/$K154))*($R154*(1-$E154)+$Q154*(1-$F154))*((1+'Inputs &amp; Summary'!$D$7)^AM$29))),((_xlfn.WEIBULL.DIST(AM$29,$L154,$K154,FALSE)*($R154*(1-$E154)+$Q154*(1-$F154))*((1+'Inputs &amp; Summary'!$D$7)^AM$29))))))</f>
        <v>0</v>
      </c>
      <c r="AN154" s="114">
        <f>$D154*IF(AN$29&gt;'Inputs &amp; Summary'!$D$5,0,IF(AN$29&gt;VLOOKUP($G154,Lists!$J$17:$K$21,2),IF($M154=Lists!$H$3,IF($K154&lt;1,(($S154/$K154)*((1+'Inputs &amp; Summary'!$D$7)^AN$29)),((INT(AN$29/$K154)-INT((AN$29-1)/$K154))*$S154*((1+'Inputs &amp; Summary'!$D$7)^AN$29))),(_xlfn.WEIBULL.DIST(AN$29,$L154,$K154,FALSE)*$S154*((1+'Inputs &amp; Summary'!$D$7)^AN$29))),IF($M154=Lists!$H$3,IF($K154&lt;1,((($R154*(1-$E154)+$Q154*(1-$F154))/$K154)*((1+'Inputs &amp; Summary'!$D$7)^AN$29)),((INT(AN$29/$K154)-INT((AN$29-1)/$K154))*($R154*(1-$E154)+$Q154*(1-$F154))*((1+'Inputs &amp; Summary'!$D$7)^AN$29))),((_xlfn.WEIBULL.DIST(AN$29,$L154,$K154,FALSE)*($R154*(1-$E154)+$Q154*(1-$F154))*((1+'Inputs &amp; Summary'!$D$7)^AN$29))))))</f>
        <v>0</v>
      </c>
      <c r="AO154" s="114">
        <f>$D154*IF(AO$29&gt;'Inputs &amp; Summary'!$D$5,0,IF(AO$29&gt;VLOOKUP($G154,Lists!$J$17:$K$21,2),IF($M154=Lists!$H$3,IF($K154&lt;1,(($S154/$K154)*((1+'Inputs &amp; Summary'!$D$7)^AO$29)),((INT(AO$29/$K154)-INT((AO$29-1)/$K154))*$S154*((1+'Inputs &amp; Summary'!$D$7)^AO$29))),(_xlfn.WEIBULL.DIST(AO$29,$L154,$K154,FALSE)*$S154*((1+'Inputs &amp; Summary'!$D$7)^AO$29))),IF($M154=Lists!$H$3,IF($K154&lt;1,((($R154*(1-$E154)+$Q154*(1-$F154))/$K154)*((1+'Inputs &amp; Summary'!$D$7)^AO$29)),((INT(AO$29/$K154)-INT((AO$29-1)/$K154))*($R154*(1-$E154)+$Q154*(1-$F154))*((1+'Inputs &amp; Summary'!$D$7)^AO$29))),((_xlfn.WEIBULL.DIST(AO$29,$L154,$K154,FALSE)*($R154*(1-$E154)+$Q154*(1-$F154))*((1+'Inputs &amp; Summary'!$D$7)^AO$29))))))</f>
        <v>0</v>
      </c>
      <c r="AP154" s="114">
        <f>$D154*IF(AP$29&gt;'Inputs &amp; Summary'!$D$5,0,IF(AP$29&gt;VLOOKUP($G154,Lists!$J$17:$K$21,2),IF($M154=Lists!$H$3,IF($K154&lt;1,(($S154/$K154)*((1+'Inputs &amp; Summary'!$D$7)^AP$29)),((INT(AP$29/$K154)-INT((AP$29-1)/$K154))*$S154*((1+'Inputs &amp; Summary'!$D$7)^AP$29))),(_xlfn.WEIBULL.DIST(AP$29,$L154,$K154,FALSE)*$S154*((1+'Inputs &amp; Summary'!$D$7)^AP$29))),IF($M154=Lists!$H$3,IF($K154&lt;1,((($R154*(1-$E154)+$Q154*(1-$F154))/$K154)*((1+'Inputs &amp; Summary'!$D$7)^AP$29)),((INT(AP$29/$K154)-INT((AP$29-1)/$K154))*($R154*(1-$E154)+$Q154*(1-$F154))*((1+'Inputs &amp; Summary'!$D$7)^AP$29))),((_xlfn.WEIBULL.DIST(AP$29,$L154,$K154,FALSE)*($R154*(1-$E154)+$Q154*(1-$F154))*((1+'Inputs &amp; Summary'!$D$7)^AP$29))))))</f>
        <v>0</v>
      </c>
      <c r="AQ154" s="114">
        <f>$D154*IF(AQ$29&gt;'Inputs &amp; Summary'!$D$5,0,IF(AQ$29&gt;VLOOKUP($G154,Lists!$J$17:$K$21,2),IF($M154=Lists!$H$3,IF($K154&lt;1,(($S154/$K154)*((1+'Inputs &amp; Summary'!$D$7)^AQ$29)),((INT(AQ$29/$K154)-INT((AQ$29-1)/$K154))*$S154*((1+'Inputs &amp; Summary'!$D$7)^AQ$29))),(_xlfn.WEIBULL.DIST(AQ$29,$L154,$K154,FALSE)*$S154*((1+'Inputs &amp; Summary'!$D$7)^AQ$29))),IF($M154=Lists!$H$3,IF($K154&lt;1,((($R154*(1-$E154)+$Q154*(1-$F154))/$K154)*((1+'Inputs &amp; Summary'!$D$7)^AQ$29)),((INT(AQ$29/$K154)-INT((AQ$29-1)/$K154))*($R154*(1-$E154)+$Q154*(1-$F154))*((1+'Inputs &amp; Summary'!$D$7)^AQ$29))),((_xlfn.WEIBULL.DIST(AQ$29,$L154,$K154,FALSE)*($R154*(1-$E154)+$Q154*(1-$F154))*((1+'Inputs &amp; Summary'!$D$7)^AQ$29))))))</f>
        <v>0</v>
      </c>
      <c r="AR154" s="114">
        <f>$D154*IF(AR$29&gt;'Inputs &amp; Summary'!$D$5,0,IF(AR$29&gt;VLOOKUP($G154,Lists!$J$17:$K$21,2),IF($M154=Lists!$H$3,IF($K154&lt;1,(($S154/$K154)*((1+'Inputs &amp; Summary'!$D$7)^AR$29)),((INT(AR$29/$K154)-INT((AR$29-1)/$K154))*$S154*((1+'Inputs &amp; Summary'!$D$7)^AR$29))),(_xlfn.WEIBULL.DIST(AR$29,$L154,$K154,FALSE)*$S154*((1+'Inputs &amp; Summary'!$D$7)^AR$29))),IF($M154=Lists!$H$3,IF($K154&lt;1,((($R154*(1-$E154)+$Q154*(1-$F154))/$K154)*((1+'Inputs &amp; Summary'!$D$7)^AR$29)),((INT(AR$29/$K154)-INT((AR$29-1)/$K154))*($R154*(1-$E154)+$Q154*(1-$F154))*((1+'Inputs &amp; Summary'!$D$7)^AR$29))),((_xlfn.WEIBULL.DIST(AR$29,$L154,$K154,FALSE)*($R154*(1-$E154)+$Q154*(1-$F154))*((1+'Inputs &amp; Summary'!$D$7)^AR$29))))))</f>
        <v>0</v>
      </c>
      <c r="AS154" s="114">
        <f>$D154*IF(AS$29&gt;'Inputs &amp; Summary'!$D$5,0,IF(AS$29&gt;VLOOKUP($G154,Lists!$J$17:$K$21,2),IF($M154=Lists!$H$3,IF($K154&lt;1,(($S154/$K154)*((1+'Inputs &amp; Summary'!$D$7)^AS$29)),((INT(AS$29/$K154)-INT((AS$29-1)/$K154))*$S154*((1+'Inputs &amp; Summary'!$D$7)^AS$29))),(_xlfn.WEIBULL.DIST(AS$29,$L154,$K154,FALSE)*$S154*((1+'Inputs &amp; Summary'!$D$7)^AS$29))),IF($M154=Lists!$H$3,IF($K154&lt;1,((($R154*(1-$E154)+$Q154*(1-$F154))/$K154)*((1+'Inputs &amp; Summary'!$D$7)^AS$29)),((INT(AS$29/$K154)-INT((AS$29-1)/$K154))*($R154*(1-$E154)+$Q154*(1-$F154))*((1+'Inputs &amp; Summary'!$D$7)^AS$29))),((_xlfn.WEIBULL.DIST(AS$29,$L154,$K154,FALSE)*($R154*(1-$E154)+$Q154*(1-$F154))*((1+'Inputs &amp; Summary'!$D$7)^AS$29))))))</f>
        <v>0</v>
      </c>
      <c r="AT154" s="114">
        <f>$D154*IF(AT$29&gt;'Inputs &amp; Summary'!$D$5,0,IF(AT$29&gt;VLOOKUP($G154,Lists!$J$17:$K$21,2),IF($M154=Lists!$H$3,IF($K154&lt;1,(($S154/$K154)*((1+'Inputs &amp; Summary'!$D$7)^AT$29)),((INT(AT$29/$K154)-INT((AT$29-1)/$K154))*$S154*((1+'Inputs &amp; Summary'!$D$7)^AT$29))),(_xlfn.WEIBULL.DIST(AT$29,$L154,$K154,FALSE)*$S154*((1+'Inputs &amp; Summary'!$D$7)^AT$29))),IF($M154=Lists!$H$3,IF($K154&lt;1,((($R154*(1-$E154)+$Q154*(1-$F154))/$K154)*((1+'Inputs &amp; Summary'!$D$7)^AT$29)),((INT(AT$29/$K154)-INT((AT$29-1)/$K154))*($R154*(1-$E154)+$Q154*(1-$F154))*((1+'Inputs &amp; Summary'!$D$7)^AT$29))),((_xlfn.WEIBULL.DIST(AT$29,$L154,$K154,FALSE)*($R154*(1-$E154)+$Q154*(1-$F154))*((1+'Inputs &amp; Summary'!$D$7)^AT$29))))))</f>
        <v>0</v>
      </c>
      <c r="AU154" s="114">
        <f>$D154*IF(AU$29&gt;'Inputs &amp; Summary'!$D$5,0,IF(AU$29&gt;VLOOKUP($G154,Lists!$J$17:$K$21,2),IF($M154=Lists!$H$3,IF($K154&lt;1,(($S154/$K154)*((1+'Inputs &amp; Summary'!$D$7)^AU$29)),((INT(AU$29/$K154)-INT((AU$29-1)/$K154))*$S154*((1+'Inputs &amp; Summary'!$D$7)^AU$29))),(_xlfn.WEIBULL.DIST(AU$29,$L154,$K154,FALSE)*$S154*((1+'Inputs &amp; Summary'!$D$7)^AU$29))),IF($M154=Lists!$H$3,IF($K154&lt;1,((($R154*(1-$E154)+$Q154*(1-$F154))/$K154)*((1+'Inputs &amp; Summary'!$D$7)^AU$29)),((INT(AU$29/$K154)-INT((AU$29-1)/$K154))*($R154*(1-$E154)+$Q154*(1-$F154))*((1+'Inputs &amp; Summary'!$D$7)^AU$29))),((_xlfn.WEIBULL.DIST(AU$29,$L154,$K154,FALSE)*($R154*(1-$E154)+$Q154*(1-$F154))*((1+'Inputs &amp; Summary'!$D$7)^AU$29))))))</f>
        <v>0</v>
      </c>
      <c r="AV154" s="114">
        <f>$D154*IF(AV$29&gt;'Inputs &amp; Summary'!$D$5,0,IF(AV$29&gt;VLOOKUP($G154,Lists!$J$17:$K$21,2),IF($M154=Lists!$H$3,IF($K154&lt;1,(($S154/$K154)*((1+'Inputs &amp; Summary'!$D$7)^AV$29)),((INT(AV$29/$K154)-INT((AV$29-1)/$K154))*$S154*((1+'Inputs &amp; Summary'!$D$7)^AV$29))),(_xlfn.WEIBULL.DIST(AV$29,$L154,$K154,FALSE)*$S154*((1+'Inputs &amp; Summary'!$D$7)^AV$29))),IF($M154=Lists!$H$3,IF($K154&lt;1,((($R154*(1-$E154)+$Q154*(1-$F154))/$K154)*((1+'Inputs &amp; Summary'!$D$7)^AV$29)),((INT(AV$29/$K154)-INT((AV$29-1)/$K154))*($R154*(1-$E154)+$Q154*(1-$F154))*((1+'Inputs &amp; Summary'!$D$7)^AV$29))),((_xlfn.WEIBULL.DIST(AV$29,$L154,$K154,FALSE)*($R154*(1-$E154)+$Q154*(1-$F154))*((1+'Inputs &amp; Summary'!$D$7)^AV$29))))))</f>
        <v>0</v>
      </c>
      <c r="AW154" s="114">
        <f>$D154*IF(AW$29&gt;'Inputs &amp; Summary'!$D$5,0,IF(AW$29&gt;VLOOKUP($G154,Lists!$J$17:$K$21,2),IF($M154=Lists!$H$3,IF($K154&lt;1,(($S154/$K154)*((1+'Inputs &amp; Summary'!$D$7)^AW$29)),((INT(AW$29/$K154)-INT((AW$29-1)/$K154))*$S154*((1+'Inputs &amp; Summary'!$D$7)^AW$29))),(_xlfn.WEIBULL.DIST(AW$29,$L154,$K154,FALSE)*$S154*((1+'Inputs &amp; Summary'!$D$7)^AW$29))),IF($M154=Lists!$H$3,IF($K154&lt;1,((($R154*(1-$E154)+$Q154*(1-$F154))/$K154)*((1+'Inputs &amp; Summary'!$D$7)^AW$29)),((INT(AW$29/$K154)-INT((AW$29-1)/$K154))*($R154*(1-$E154)+$Q154*(1-$F154))*((1+'Inputs &amp; Summary'!$D$7)^AW$29))),((_xlfn.WEIBULL.DIST(AW$29,$L154,$K154,FALSE)*($R154*(1-$E154)+$Q154*(1-$F154))*((1+'Inputs &amp; Summary'!$D$7)^AW$29))))))</f>
        <v>0</v>
      </c>
      <c r="AX154" s="114">
        <f>$D154*IF(AX$29&gt;'Inputs &amp; Summary'!$D$5,0,IF(AX$29&gt;VLOOKUP($G154,Lists!$J$17:$K$21,2),IF($M154=Lists!$H$3,IF($K154&lt;1,(($S154/$K154)*((1+'Inputs &amp; Summary'!$D$7)^AX$29)),((INT(AX$29/$K154)-INT((AX$29-1)/$K154))*$S154*((1+'Inputs &amp; Summary'!$D$7)^AX$29))),(_xlfn.WEIBULL.DIST(AX$29,$L154,$K154,FALSE)*$S154*((1+'Inputs &amp; Summary'!$D$7)^AX$29))),IF($M154=Lists!$H$3,IF($K154&lt;1,((($R154*(1-$E154)+$Q154*(1-$F154))/$K154)*((1+'Inputs &amp; Summary'!$D$7)^AX$29)),((INT(AX$29/$K154)-INT((AX$29-1)/$K154))*($R154*(1-$E154)+$Q154*(1-$F154))*((1+'Inputs &amp; Summary'!$D$7)^AX$29))),((_xlfn.WEIBULL.DIST(AX$29,$L154,$K154,FALSE)*($R154*(1-$E154)+$Q154*(1-$F154))*((1+'Inputs &amp; Summary'!$D$7)^AX$29))))))</f>
        <v>0</v>
      </c>
      <c r="AY154" s="114">
        <f>$D154*IF(AY$29&gt;'Inputs &amp; Summary'!$D$5,0,IF(AY$29&gt;VLOOKUP($G154,Lists!$J$17:$K$21,2),IF($M154=Lists!$H$3,IF($K154&lt;1,(($S154/$K154)*((1+'Inputs &amp; Summary'!$D$7)^AY$29)),((INT(AY$29/$K154)-INT((AY$29-1)/$K154))*$S154*((1+'Inputs &amp; Summary'!$D$7)^AY$29))),(_xlfn.WEIBULL.DIST(AY$29,$L154,$K154,FALSE)*$S154*((1+'Inputs &amp; Summary'!$D$7)^AY$29))),IF($M154=Lists!$H$3,IF($K154&lt;1,((($R154*(1-$E154)+$Q154*(1-$F154))/$K154)*((1+'Inputs &amp; Summary'!$D$7)^AY$29)),((INT(AY$29/$K154)-INT((AY$29-1)/$K154))*($R154*(1-$E154)+$Q154*(1-$F154))*((1+'Inputs &amp; Summary'!$D$7)^AY$29))),((_xlfn.WEIBULL.DIST(AY$29,$L154,$K154,FALSE)*($R154*(1-$E154)+$Q154*(1-$F154))*((1+'Inputs &amp; Summary'!$D$7)^AY$29))))))</f>
        <v>0</v>
      </c>
      <c r="AZ154" s="114">
        <f>$D154*IF(AZ$29&gt;'Inputs &amp; Summary'!$D$5,0,IF(AZ$29&gt;VLOOKUP($G154,Lists!$J$17:$K$21,2),IF($M154=Lists!$H$3,IF($K154&lt;1,(($S154/$K154)*((1+'Inputs &amp; Summary'!$D$7)^AZ$29)),((INT(AZ$29/$K154)-INT((AZ$29-1)/$K154))*$S154*((1+'Inputs &amp; Summary'!$D$7)^AZ$29))),(_xlfn.WEIBULL.DIST(AZ$29,$L154,$K154,FALSE)*$S154*((1+'Inputs &amp; Summary'!$D$7)^AZ$29))),IF($M154=Lists!$H$3,IF($K154&lt;1,((($R154*(1-$E154)+$Q154*(1-$F154))/$K154)*((1+'Inputs &amp; Summary'!$D$7)^AZ$29)),((INT(AZ$29/$K154)-INT((AZ$29-1)/$K154))*($R154*(1-$E154)+$Q154*(1-$F154))*((1+'Inputs &amp; Summary'!$D$7)^AZ$29))),((_xlfn.WEIBULL.DIST(AZ$29,$L154,$K154,FALSE)*($R154*(1-$E154)+$Q154*(1-$F154))*((1+'Inputs &amp; Summary'!$D$7)^AZ$29))))))</f>
        <v>0</v>
      </c>
      <c r="BA154" s="114">
        <f>$D154*IF(BA$29&gt;'Inputs &amp; Summary'!$D$5,0,IF(BA$29&gt;VLOOKUP($G154,Lists!$J$17:$K$21,2),IF($M154=Lists!$H$3,IF($K154&lt;1,(($S154/$K154)*((1+'Inputs &amp; Summary'!$D$7)^BA$29)),((INT(BA$29/$K154)-INT((BA$29-1)/$K154))*$S154*((1+'Inputs &amp; Summary'!$D$7)^BA$29))),(_xlfn.WEIBULL.DIST(BA$29,$L154,$K154,FALSE)*$S154*((1+'Inputs &amp; Summary'!$D$7)^BA$29))),IF($M154=Lists!$H$3,IF($K154&lt;1,((($R154*(1-$E154)+$Q154*(1-$F154))/$K154)*((1+'Inputs &amp; Summary'!$D$7)^BA$29)),((INT(BA$29/$K154)-INT((BA$29-1)/$K154))*($R154*(1-$E154)+$Q154*(1-$F154))*((1+'Inputs &amp; Summary'!$D$7)^BA$29))),((_xlfn.WEIBULL.DIST(BA$29,$L154,$K154,FALSE)*($R154*(1-$E154)+$Q154*(1-$F154))*((1+'Inputs &amp; Summary'!$D$7)^BA$29))))))</f>
        <v>0</v>
      </c>
      <c r="BB154" s="114">
        <f>$D154*IF(BB$29&gt;'Inputs &amp; Summary'!$D$5,0,IF(BB$29&gt;VLOOKUP($G154,Lists!$J$17:$K$21,2),IF($M154=Lists!$H$3,IF($K154&lt;1,(($S154/$K154)*((1+'Inputs &amp; Summary'!$D$7)^BB$29)),((INT(BB$29/$K154)-INT((BB$29-1)/$K154))*$S154*((1+'Inputs &amp; Summary'!$D$7)^BB$29))),(_xlfn.WEIBULL.DIST(BB$29,$L154,$K154,FALSE)*$S154*((1+'Inputs &amp; Summary'!$D$7)^BB$29))),IF($M154=Lists!$H$3,IF($K154&lt;1,((($R154*(1-$E154)+$Q154*(1-$F154))/$K154)*((1+'Inputs &amp; Summary'!$D$7)^BB$29)),((INT(BB$29/$K154)-INT((BB$29-1)/$K154))*($R154*(1-$E154)+$Q154*(1-$F154))*((1+'Inputs &amp; Summary'!$D$7)^BB$29))),((_xlfn.WEIBULL.DIST(BB$29,$L154,$K154,FALSE)*($R154*(1-$E154)+$Q154*(1-$F154))*((1+'Inputs &amp; Summary'!$D$7)^BB$29))))))</f>
        <v>0</v>
      </c>
      <c r="BC154" s="114">
        <f>$D154*IF(BC$29&gt;'Inputs &amp; Summary'!$D$5,0,IF(BC$29&gt;VLOOKUP($G154,Lists!$J$17:$K$21,2),IF($M154=Lists!$H$3,IF($K154&lt;1,(($S154/$K154)*((1+'Inputs &amp; Summary'!$D$7)^BC$29)),((INT(BC$29/$K154)-INT((BC$29-1)/$K154))*$S154*((1+'Inputs &amp; Summary'!$D$7)^BC$29))),(_xlfn.WEIBULL.DIST(BC$29,$L154,$K154,FALSE)*$S154*((1+'Inputs &amp; Summary'!$D$7)^BC$29))),IF($M154=Lists!$H$3,IF($K154&lt;1,((($R154*(1-$E154)+$Q154*(1-$F154))/$K154)*((1+'Inputs &amp; Summary'!$D$7)^BC$29)),((INT(BC$29/$K154)-INT((BC$29-1)/$K154))*($R154*(1-$E154)+$Q154*(1-$F154))*((1+'Inputs &amp; Summary'!$D$7)^BC$29))),((_xlfn.WEIBULL.DIST(BC$29,$L154,$K154,FALSE)*($R154*(1-$E154)+$Q154*(1-$F154))*((1+'Inputs &amp; Summary'!$D$7)^BC$29))))))</f>
        <v>0</v>
      </c>
      <c r="BD154" s="114">
        <f>$D154*IF(BD$29&gt;'Inputs &amp; Summary'!$D$5,0,IF(BD$29&gt;VLOOKUP($G154,Lists!$J$17:$K$21,2),IF($M154=Lists!$H$3,IF($K154&lt;1,(($S154/$K154)*((1+'Inputs &amp; Summary'!$D$7)^BD$29)),((INT(BD$29/$K154)-INT((BD$29-1)/$K154))*$S154*((1+'Inputs &amp; Summary'!$D$7)^BD$29))),(_xlfn.WEIBULL.DIST(BD$29,$L154,$K154,FALSE)*$S154*((1+'Inputs &amp; Summary'!$D$7)^BD$29))),IF($M154=Lists!$H$3,IF($K154&lt;1,((($R154*(1-$E154)+$Q154*(1-$F154))/$K154)*((1+'Inputs &amp; Summary'!$D$7)^BD$29)),((INT(BD$29/$K154)-INT((BD$29-1)/$K154))*($R154*(1-$E154)+$Q154*(1-$F154))*((1+'Inputs &amp; Summary'!$D$7)^BD$29))),((_xlfn.WEIBULL.DIST(BD$29,$L154,$K154,FALSE)*($R154*(1-$E154)+$Q154*(1-$F154))*((1+'Inputs &amp; Summary'!$D$7)^BD$29))))))</f>
        <v>0</v>
      </c>
      <c r="BE154" s="114">
        <f>$D154*IF(BE$29&gt;'Inputs &amp; Summary'!$D$5,0,IF(BE$29&gt;VLOOKUP($G154,Lists!$J$17:$K$21,2),IF($M154=Lists!$H$3,IF($K154&lt;1,(($S154/$K154)*((1+'Inputs &amp; Summary'!$D$7)^BE$29)),((INT(BE$29/$K154)-INT((BE$29-1)/$K154))*$S154*((1+'Inputs &amp; Summary'!$D$7)^BE$29))),(_xlfn.WEIBULL.DIST(BE$29,$L154,$K154,FALSE)*$S154*((1+'Inputs &amp; Summary'!$D$7)^BE$29))),IF($M154=Lists!$H$3,IF($K154&lt;1,((($R154*(1-$E154)+$Q154*(1-$F154))/$K154)*((1+'Inputs &amp; Summary'!$D$7)^BE$29)),((INT(BE$29/$K154)-INT((BE$29-1)/$K154))*($R154*(1-$E154)+$Q154*(1-$F154))*((1+'Inputs &amp; Summary'!$D$7)^BE$29))),((_xlfn.WEIBULL.DIST(BE$29,$L154,$K154,FALSE)*($R154*(1-$E154)+$Q154*(1-$F154))*((1+'Inputs &amp; Summary'!$D$7)^BE$29))))))</f>
        <v>0</v>
      </c>
      <c r="BF154" s="114">
        <f>$D154*IF(BF$29&gt;'Inputs &amp; Summary'!$D$5,0,IF(BF$29&gt;VLOOKUP($G154,Lists!$J$17:$K$21,2),IF($M154=Lists!$H$3,IF($K154&lt;1,(($S154/$K154)*((1+'Inputs &amp; Summary'!$D$7)^BF$29)),((INT(BF$29/$K154)-INT((BF$29-1)/$K154))*$S154*((1+'Inputs &amp; Summary'!$D$7)^BF$29))),(_xlfn.WEIBULL.DIST(BF$29,$L154,$K154,FALSE)*$S154*((1+'Inputs &amp; Summary'!$D$7)^BF$29))),IF($M154=Lists!$H$3,IF($K154&lt;1,((($R154*(1-$E154)+$Q154*(1-$F154))/$K154)*((1+'Inputs &amp; Summary'!$D$7)^BF$29)),((INT(BF$29/$K154)-INT((BF$29-1)/$K154))*($R154*(1-$E154)+$Q154*(1-$F154))*((1+'Inputs &amp; Summary'!$D$7)^BF$29))),((_xlfn.WEIBULL.DIST(BF$29,$L154,$K154,FALSE)*($R154*(1-$E154)+$Q154*(1-$F154))*((1+'Inputs &amp; Summary'!$D$7)^BF$29))))))</f>
        <v>0</v>
      </c>
      <c r="BG154" s="114">
        <f>$D154*IF(BG$29&gt;'Inputs &amp; Summary'!$D$5,0,IF(BG$29&gt;VLOOKUP($G154,Lists!$J$17:$K$21,2),IF($M154=Lists!$H$3,IF($K154&lt;1,(($S154/$K154)*((1+'Inputs &amp; Summary'!$D$7)^BG$29)),((INT(BG$29/$K154)-INT((BG$29-1)/$K154))*$S154*((1+'Inputs &amp; Summary'!$D$7)^BG$29))),(_xlfn.WEIBULL.DIST(BG$29,$L154,$K154,FALSE)*$S154*((1+'Inputs &amp; Summary'!$D$7)^BG$29))),IF($M154=Lists!$H$3,IF($K154&lt;1,((($R154*(1-$E154)+$Q154*(1-$F154))/$K154)*((1+'Inputs &amp; Summary'!$D$7)^BG$29)),((INT(BG$29/$K154)-INT((BG$29-1)/$K154))*($R154*(1-$E154)+$Q154*(1-$F154))*((1+'Inputs &amp; Summary'!$D$7)^BG$29))),((_xlfn.WEIBULL.DIST(BG$29,$L154,$K154,FALSE)*($R154*(1-$E154)+$Q154*(1-$F154))*((1+'Inputs &amp; Summary'!$D$7)^BG$29))))))</f>
        <v>0</v>
      </c>
      <c r="BH154" s="114">
        <f>$D154*IF(BH$29&gt;'Inputs &amp; Summary'!$D$5,0,IF(BH$29&gt;VLOOKUP($G154,Lists!$J$17:$K$21,2),IF($M154=Lists!$H$3,IF($K154&lt;1,(($S154/$K154)*((1+'Inputs &amp; Summary'!$D$7)^BH$29)),((INT(BH$29/$K154)-INT((BH$29-1)/$K154))*$S154*((1+'Inputs &amp; Summary'!$D$7)^BH$29))),(_xlfn.WEIBULL.DIST(BH$29,$L154,$K154,FALSE)*$S154*((1+'Inputs &amp; Summary'!$D$7)^BH$29))),IF($M154=Lists!$H$3,IF($K154&lt;1,((($R154*(1-$E154)+$Q154*(1-$F154))/$K154)*((1+'Inputs &amp; Summary'!$D$7)^BH$29)),((INT(BH$29/$K154)-INT((BH$29-1)/$K154))*($R154*(1-$E154)+$Q154*(1-$F154))*((1+'Inputs &amp; Summary'!$D$7)^BH$29))),((_xlfn.WEIBULL.DIST(BH$29,$L154,$K154,FALSE)*($R154*(1-$E154)+$Q154*(1-$F154))*((1+'Inputs &amp; Summary'!$D$7)^BH$29))))))</f>
        <v>0</v>
      </c>
      <c r="BI154" s="114">
        <f>$D154*IF(BI$29&gt;'Inputs &amp; Summary'!$D$5,0,IF(BI$29&gt;VLOOKUP($G154,Lists!$J$17:$K$21,2),IF($M154=Lists!$H$3,IF($K154&lt;1,(($S154/$K154)*((1+'Inputs &amp; Summary'!$D$7)^BI$29)),((INT(BI$29/$K154)-INT((BI$29-1)/$K154))*$S154*((1+'Inputs &amp; Summary'!$D$7)^BI$29))),(_xlfn.WEIBULL.DIST(BI$29,$L154,$K154,FALSE)*$S154*((1+'Inputs &amp; Summary'!$D$7)^BI$29))),IF($M154=Lists!$H$3,IF($K154&lt;1,((($R154*(1-$E154)+$Q154*(1-$F154))/$K154)*((1+'Inputs &amp; Summary'!$D$7)^BI$29)),((INT(BI$29/$K154)-INT((BI$29-1)/$K154))*($R154*(1-$E154)+$Q154*(1-$F154))*((1+'Inputs &amp; Summary'!$D$7)^BI$29))),((_xlfn.WEIBULL.DIST(BI$29,$L154,$K154,FALSE)*($R154*(1-$E154)+$Q154*(1-$F154))*((1+'Inputs &amp; Summary'!$D$7)^BI$29))))))</f>
        <v>0</v>
      </c>
      <c r="BJ154" s="114">
        <f>$D154*IF(BJ$29&gt;'Inputs &amp; Summary'!$D$5,0,IF(BJ$29&gt;VLOOKUP($G154,Lists!$J$17:$K$21,2),IF($M154=Lists!$H$3,IF($K154&lt;1,(($S154/$K154)*((1+'Inputs &amp; Summary'!$D$7)^BJ$29)),((INT(BJ$29/$K154)-INT((BJ$29-1)/$K154))*$S154*((1+'Inputs &amp; Summary'!$D$7)^BJ$29))),(_xlfn.WEIBULL.DIST(BJ$29,$L154,$K154,FALSE)*$S154*((1+'Inputs &amp; Summary'!$D$7)^BJ$29))),IF($M154=Lists!$H$3,IF($K154&lt;1,((($R154*(1-$E154)+$Q154*(1-$F154))/$K154)*((1+'Inputs &amp; Summary'!$D$7)^BJ$29)),((INT(BJ$29/$K154)-INT((BJ$29-1)/$K154))*($R154*(1-$E154)+$Q154*(1-$F154))*((1+'Inputs &amp; Summary'!$D$7)^BJ$29))),((_xlfn.WEIBULL.DIST(BJ$29,$L154,$K154,FALSE)*($R154*(1-$E154)+$Q154*(1-$F154))*((1+'Inputs &amp; Summary'!$D$7)^BJ$29))))))</f>
        <v>0</v>
      </c>
      <c r="BK154" s="114">
        <f>$D154*IF(BK$29&gt;'Inputs &amp; Summary'!$D$5,0,IF(BK$29&gt;VLOOKUP($G154,Lists!$J$17:$K$21,2),IF($M154=Lists!$H$3,IF($K154&lt;1,(($S154/$K154)*((1+'Inputs &amp; Summary'!$D$7)^BK$29)),((INT(BK$29/$K154)-INT((BK$29-1)/$K154))*$S154*((1+'Inputs &amp; Summary'!$D$7)^BK$29))),(_xlfn.WEIBULL.DIST(BK$29,$L154,$K154,FALSE)*$S154*((1+'Inputs &amp; Summary'!$D$7)^BK$29))),IF($M154=Lists!$H$3,IF($K154&lt;1,((($R154*(1-$E154)+$Q154*(1-$F154))/$K154)*((1+'Inputs &amp; Summary'!$D$7)^BK$29)),((INT(BK$29/$K154)-INT((BK$29-1)/$K154))*($R154*(1-$E154)+$Q154*(1-$F154))*((1+'Inputs &amp; Summary'!$D$7)^BK$29))),((_xlfn.WEIBULL.DIST(BK$29,$L154,$K154,FALSE)*($R154*(1-$E154)+$Q154*(1-$F154))*((1+'Inputs &amp; Summary'!$D$7)^BK$29))))))</f>
        <v>0</v>
      </c>
      <c r="BL154" s="114">
        <f>$D154*IF(BL$29&gt;'Inputs &amp; Summary'!$D$5,0,IF(BL$29&gt;VLOOKUP($G154,Lists!$J$17:$K$21,2),IF($M154=Lists!$H$3,IF($K154&lt;1,(($S154/$K154)*((1+'Inputs &amp; Summary'!$D$7)^BL$29)),((INT(BL$29/$K154)-INT((BL$29-1)/$K154))*$S154*((1+'Inputs &amp; Summary'!$D$7)^BL$29))),(_xlfn.WEIBULL.DIST(BL$29,$L154,$K154,FALSE)*$S154*((1+'Inputs &amp; Summary'!$D$7)^BL$29))),IF($M154=Lists!$H$3,IF($K154&lt;1,((($R154*(1-$E154)+$Q154*(1-$F154))/$K154)*((1+'Inputs &amp; Summary'!$D$7)^BL$29)),((INT(BL$29/$K154)-INT((BL$29-1)/$K154))*($R154*(1-$E154)+$Q154*(1-$F154))*((1+'Inputs &amp; Summary'!$D$7)^BL$29))),((_xlfn.WEIBULL.DIST(BL$29,$L154,$K154,FALSE)*($R154*(1-$E154)+$Q154*(1-$F154))*((1+'Inputs &amp; Summary'!$D$7)^BL$29))))))</f>
        <v>0</v>
      </c>
    </row>
    <row r="155" spans="1:64" ht="28.8" x14ac:dyDescent="0.3">
      <c r="A155" s="79" t="s">
        <v>172</v>
      </c>
      <c r="B155" s="33" t="s">
        <v>151</v>
      </c>
      <c r="C155" s="33" t="s">
        <v>140</v>
      </c>
      <c r="D155" s="68">
        <v>0</v>
      </c>
      <c r="E155" s="68"/>
      <c r="F155" s="68"/>
      <c r="G155" s="213" t="s">
        <v>433</v>
      </c>
      <c r="H155" s="34"/>
      <c r="I155" s="34" t="s">
        <v>272</v>
      </c>
      <c r="J155" s="33">
        <f>VLOOKUP(I155,'Labor Rates'!$A$1:$B$16,2)</f>
        <v>16.66346153846154</v>
      </c>
      <c r="K155" s="35">
        <v>0.08</v>
      </c>
      <c r="L155" s="35">
        <v>1</v>
      </c>
      <c r="M155" s="33" t="s">
        <v>259</v>
      </c>
      <c r="N155" s="84">
        <v>1</v>
      </c>
      <c r="O155" s="35">
        <v>1</v>
      </c>
      <c r="P155" s="5">
        <v>0</v>
      </c>
      <c r="Q155" s="73">
        <f t="shared" si="21"/>
        <v>16.66346153846154</v>
      </c>
      <c r="R155" s="73">
        <f t="shared" si="22"/>
        <v>0</v>
      </c>
      <c r="S155" s="74">
        <f t="shared" si="23"/>
        <v>0</v>
      </c>
      <c r="T155" s="88"/>
      <c r="U155" s="80"/>
      <c r="V155" s="87">
        <f t="shared" si="24"/>
        <v>0</v>
      </c>
      <c r="W155" s="87">
        <f>NPV('Inputs &amp; Summary'!$D$6,Y155:BL155)</f>
        <v>0</v>
      </c>
      <c r="X155" s="90">
        <f t="shared" si="25"/>
        <v>0</v>
      </c>
      <c r="Y155" s="114">
        <f>$D155*IF(Y$29&gt;'Inputs &amp; Summary'!$D$5,0,IF(Y$29&gt;VLOOKUP($G155,Lists!$J$17:$K$21,2),IF($M155=Lists!$H$3,IF($K155&lt;1,(($S155/$K155)*((1+'Inputs &amp; Summary'!$D$7)^Y$29)),((INT(Y$29/$K155)-INT((Y$29-1)/$K155))*$S155*((1+'Inputs &amp; Summary'!$D$7)^Y$29))),(_xlfn.WEIBULL.DIST(Y$29,$L155,$K155,FALSE)*$S155*((1+'Inputs &amp; Summary'!$D$7)^Y$29))),IF($M155=Lists!$H$3,IF($K155&lt;1,((($R155*(1-$E155)+$Q155*(1-$F155))/$K155)*((1+'Inputs &amp; Summary'!$D$7)^Y$29)),((INT(Y$29/$K155)-INT((Y$29-1)/$K155))*($R155*(1-$E155)+$Q155*(1-$F155))*((1+'Inputs &amp; Summary'!$D$7)^Y$29))),((_xlfn.WEIBULL.DIST(Y$29,$L155,$K155,FALSE)*($R155*(1-$E155)+$Q155*(1-$F155))*((1+'Inputs &amp; Summary'!$D$7)^Y$29))))))</f>
        <v>0</v>
      </c>
      <c r="Z155" s="114">
        <f>$D155*IF(Z$29&gt;'Inputs &amp; Summary'!$D$5,0,IF(Z$29&gt;VLOOKUP($G155,Lists!$J$17:$K$21,2),IF($M155=Lists!$H$3,IF($K155&lt;1,(($S155/$K155)*((1+'Inputs &amp; Summary'!$D$7)^Z$29)),((INT(Z$29/$K155)-INT((Z$29-1)/$K155))*$S155*((1+'Inputs &amp; Summary'!$D$7)^Z$29))),(_xlfn.WEIBULL.DIST(Z$29,$L155,$K155,FALSE)*$S155*((1+'Inputs &amp; Summary'!$D$7)^Z$29))),IF($M155=Lists!$H$3,IF($K155&lt;1,((($R155*(1-$E155)+$Q155*(1-$F155))/$K155)*((1+'Inputs &amp; Summary'!$D$7)^Z$29)),((INT(Z$29/$K155)-INT((Z$29-1)/$K155))*($R155*(1-$E155)+$Q155*(1-$F155))*((1+'Inputs &amp; Summary'!$D$7)^Z$29))),((_xlfn.WEIBULL.DIST(Z$29,$L155,$K155,FALSE)*($R155*(1-$E155)+$Q155*(1-$F155))*((1+'Inputs &amp; Summary'!$D$7)^Z$29))))))</f>
        <v>0</v>
      </c>
      <c r="AA155" s="114">
        <f>$D155*IF(AA$29&gt;'Inputs &amp; Summary'!$D$5,0,IF(AA$29&gt;VLOOKUP($G155,Lists!$J$17:$K$21,2),IF($M155=Lists!$H$3,IF($K155&lt;1,(($S155/$K155)*((1+'Inputs &amp; Summary'!$D$7)^AA$29)),((INT(AA$29/$K155)-INT((AA$29-1)/$K155))*$S155*((1+'Inputs &amp; Summary'!$D$7)^AA$29))),(_xlfn.WEIBULL.DIST(AA$29,$L155,$K155,FALSE)*$S155*((1+'Inputs &amp; Summary'!$D$7)^AA$29))),IF($M155=Lists!$H$3,IF($K155&lt;1,((($R155*(1-$E155)+$Q155*(1-$F155))/$K155)*((1+'Inputs &amp; Summary'!$D$7)^AA$29)),((INT(AA$29/$K155)-INT((AA$29-1)/$K155))*($R155*(1-$E155)+$Q155*(1-$F155))*((1+'Inputs &amp; Summary'!$D$7)^AA$29))),((_xlfn.WEIBULL.DIST(AA$29,$L155,$K155,FALSE)*($R155*(1-$E155)+$Q155*(1-$F155))*((1+'Inputs &amp; Summary'!$D$7)^AA$29))))))</f>
        <v>0</v>
      </c>
      <c r="AB155" s="114">
        <f>$D155*IF(AB$29&gt;'Inputs &amp; Summary'!$D$5,0,IF(AB$29&gt;VLOOKUP($G155,Lists!$J$17:$K$21,2),IF($M155=Lists!$H$3,IF($K155&lt;1,(($S155/$K155)*((1+'Inputs &amp; Summary'!$D$7)^AB$29)),((INT(AB$29/$K155)-INT((AB$29-1)/$K155))*$S155*((1+'Inputs &amp; Summary'!$D$7)^AB$29))),(_xlfn.WEIBULL.DIST(AB$29,$L155,$K155,FALSE)*$S155*((1+'Inputs &amp; Summary'!$D$7)^AB$29))),IF($M155=Lists!$H$3,IF($K155&lt;1,((($R155*(1-$E155)+$Q155*(1-$F155))/$K155)*((1+'Inputs &amp; Summary'!$D$7)^AB$29)),((INT(AB$29/$K155)-INT((AB$29-1)/$K155))*($R155*(1-$E155)+$Q155*(1-$F155))*((1+'Inputs &amp; Summary'!$D$7)^AB$29))),((_xlfn.WEIBULL.DIST(AB$29,$L155,$K155,FALSE)*($R155*(1-$E155)+$Q155*(1-$F155))*((1+'Inputs &amp; Summary'!$D$7)^AB$29))))))</f>
        <v>0</v>
      </c>
      <c r="AC155" s="114">
        <f>$D155*IF(AC$29&gt;'Inputs &amp; Summary'!$D$5,0,IF(AC$29&gt;VLOOKUP($G155,Lists!$J$17:$K$21,2),IF($M155=Lists!$H$3,IF($K155&lt;1,(($S155/$K155)*((1+'Inputs &amp; Summary'!$D$7)^AC$29)),((INT(AC$29/$K155)-INT((AC$29-1)/$K155))*$S155*((1+'Inputs &amp; Summary'!$D$7)^AC$29))),(_xlfn.WEIBULL.DIST(AC$29,$L155,$K155,FALSE)*$S155*((1+'Inputs &amp; Summary'!$D$7)^AC$29))),IF($M155=Lists!$H$3,IF($K155&lt;1,((($R155*(1-$E155)+$Q155*(1-$F155))/$K155)*((1+'Inputs &amp; Summary'!$D$7)^AC$29)),((INT(AC$29/$K155)-INT((AC$29-1)/$K155))*($R155*(1-$E155)+$Q155*(1-$F155))*((1+'Inputs &amp; Summary'!$D$7)^AC$29))),((_xlfn.WEIBULL.DIST(AC$29,$L155,$K155,FALSE)*($R155*(1-$E155)+$Q155*(1-$F155))*((1+'Inputs &amp; Summary'!$D$7)^AC$29))))))</f>
        <v>0</v>
      </c>
      <c r="AD155" s="114">
        <f>$D155*IF(AD$29&gt;'Inputs &amp; Summary'!$D$5,0,IF(AD$29&gt;VLOOKUP($G155,Lists!$J$17:$K$21,2),IF($M155=Lists!$H$3,IF($K155&lt;1,(($S155/$K155)*((1+'Inputs &amp; Summary'!$D$7)^AD$29)),((INT(AD$29/$K155)-INT((AD$29-1)/$K155))*$S155*((1+'Inputs &amp; Summary'!$D$7)^AD$29))),(_xlfn.WEIBULL.DIST(AD$29,$L155,$K155,FALSE)*$S155*((1+'Inputs &amp; Summary'!$D$7)^AD$29))),IF($M155=Lists!$H$3,IF($K155&lt;1,((($R155*(1-$E155)+$Q155*(1-$F155))/$K155)*((1+'Inputs &amp; Summary'!$D$7)^AD$29)),((INT(AD$29/$K155)-INT((AD$29-1)/$K155))*($R155*(1-$E155)+$Q155*(1-$F155))*((1+'Inputs &amp; Summary'!$D$7)^AD$29))),((_xlfn.WEIBULL.DIST(AD$29,$L155,$K155,FALSE)*($R155*(1-$E155)+$Q155*(1-$F155))*((1+'Inputs &amp; Summary'!$D$7)^AD$29))))))</f>
        <v>0</v>
      </c>
      <c r="AE155" s="114">
        <f>$D155*IF(AE$29&gt;'Inputs &amp; Summary'!$D$5,0,IF(AE$29&gt;VLOOKUP($G155,Lists!$J$17:$K$21,2),IF($M155=Lists!$H$3,IF($K155&lt;1,(($S155/$K155)*((1+'Inputs &amp; Summary'!$D$7)^AE$29)),((INT(AE$29/$K155)-INT((AE$29-1)/$K155))*$S155*((1+'Inputs &amp; Summary'!$D$7)^AE$29))),(_xlfn.WEIBULL.DIST(AE$29,$L155,$K155,FALSE)*$S155*((1+'Inputs &amp; Summary'!$D$7)^AE$29))),IF($M155=Lists!$H$3,IF($K155&lt;1,((($R155*(1-$E155)+$Q155*(1-$F155))/$K155)*((1+'Inputs &amp; Summary'!$D$7)^AE$29)),((INT(AE$29/$K155)-INT((AE$29-1)/$K155))*($R155*(1-$E155)+$Q155*(1-$F155))*((1+'Inputs &amp; Summary'!$D$7)^AE$29))),((_xlfn.WEIBULL.DIST(AE$29,$L155,$K155,FALSE)*($R155*(1-$E155)+$Q155*(1-$F155))*((1+'Inputs &amp; Summary'!$D$7)^AE$29))))))</f>
        <v>0</v>
      </c>
      <c r="AF155" s="114">
        <f>$D155*IF(AF$29&gt;'Inputs &amp; Summary'!$D$5,0,IF(AF$29&gt;VLOOKUP($G155,Lists!$J$17:$K$21,2),IF($M155=Lists!$H$3,IF($K155&lt;1,(($S155/$K155)*((1+'Inputs &amp; Summary'!$D$7)^AF$29)),((INT(AF$29/$K155)-INT((AF$29-1)/$K155))*$S155*((1+'Inputs &amp; Summary'!$D$7)^AF$29))),(_xlfn.WEIBULL.DIST(AF$29,$L155,$K155,FALSE)*$S155*((1+'Inputs &amp; Summary'!$D$7)^AF$29))),IF($M155=Lists!$H$3,IF($K155&lt;1,((($R155*(1-$E155)+$Q155*(1-$F155))/$K155)*((1+'Inputs &amp; Summary'!$D$7)^AF$29)),((INT(AF$29/$K155)-INT((AF$29-1)/$K155))*($R155*(1-$E155)+$Q155*(1-$F155))*((1+'Inputs &amp; Summary'!$D$7)^AF$29))),((_xlfn.WEIBULL.DIST(AF$29,$L155,$K155,FALSE)*($R155*(1-$E155)+$Q155*(1-$F155))*((1+'Inputs &amp; Summary'!$D$7)^AF$29))))))</f>
        <v>0</v>
      </c>
      <c r="AG155" s="114">
        <f>$D155*IF(AG$29&gt;'Inputs &amp; Summary'!$D$5,0,IF(AG$29&gt;VLOOKUP($G155,Lists!$J$17:$K$21,2),IF($M155=Lists!$H$3,IF($K155&lt;1,(($S155/$K155)*((1+'Inputs &amp; Summary'!$D$7)^AG$29)),((INT(AG$29/$K155)-INT((AG$29-1)/$K155))*$S155*((1+'Inputs &amp; Summary'!$D$7)^AG$29))),(_xlfn.WEIBULL.DIST(AG$29,$L155,$K155,FALSE)*$S155*((1+'Inputs &amp; Summary'!$D$7)^AG$29))),IF($M155=Lists!$H$3,IF($K155&lt;1,((($R155*(1-$E155)+$Q155*(1-$F155))/$K155)*((1+'Inputs &amp; Summary'!$D$7)^AG$29)),((INT(AG$29/$K155)-INT((AG$29-1)/$K155))*($R155*(1-$E155)+$Q155*(1-$F155))*((1+'Inputs &amp; Summary'!$D$7)^AG$29))),((_xlfn.WEIBULL.DIST(AG$29,$L155,$K155,FALSE)*($R155*(1-$E155)+$Q155*(1-$F155))*((1+'Inputs &amp; Summary'!$D$7)^AG$29))))))</f>
        <v>0</v>
      </c>
      <c r="AH155" s="114">
        <f>$D155*IF(AH$29&gt;'Inputs &amp; Summary'!$D$5,0,IF(AH$29&gt;VLOOKUP($G155,Lists!$J$17:$K$21,2),IF($M155=Lists!$H$3,IF($K155&lt;1,(($S155/$K155)*((1+'Inputs &amp; Summary'!$D$7)^AH$29)),((INT(AH$29/$K155)-INT((AH$29-1)/$K155))*$S155*((1+'Inputs &amp; Summary'!$D$7)^AH$29))),(_xlfn.WEIBULL.DIST(AH$29,$L155,$K155,FALSE)*$S155*((1+'Inputs &amp; Summary'!$D$7)^AH$29))),IF($M155=Lists!$H$3,IF($K155&lt;1,((($R155*(1-$E155)+$Q155*(1-$F155))/$K155)*((1+'Inputs &amp; Summary'!$D$7)^AH$29)),((INT(AH$29/$K155)-INT((AH$29-1)/$K155))*($R155*(1-$E155)+$Q155*(1-$F155))*((1+'Inputs &amp; Summary'!$D$7)^AH$29))),((_xlfn.WEIBULL.DIST(AH$29,$L155,$K155,FALSE)*($R155*(1-$E155)+$Q155*(1-$F155))*((1+'Inputs &amp; Summary'!$D$7)^AH$29))))))</f>
        <v>0</v>
      </c>
      <c r="AI155" s="114">
        <f>$D155*IF(AI$29&gt;'Inputs &amp; Summary'!$D$5,0,IF(AI$29&gt;VLOOKUP($G155,Lists!$J$17:$K$21,2),IF($M155=Lists!$H$3,IF($K155&lt;1,(($S155/$K155)*((1+'Inputs &amp; Summary'!$D$7)^AI$29)),((INT(AI$29/$K155)-INT((AI$29-1)/$K155))*$S155*((1+'Inputs &amp; Summary'!$D$7)^AI$29))),(_xlfn.WEIBULL.DIST(AI$29,$L155,$K155,FALSE)*$S155*((1+'Inputs &amp; Summary'!$D$7)^AI$29))),IF($M155=Lists!$H$3,IF($K155&lt;1,((($R155*(1-$E155)+$Q155*(1-$F155))/$K155)*((1+'Inputs &amp; Summary'!$D$7)^AI$29)),((INT(AI$29/$K155)-INT((AI$29-1)/$K155))*($R155*(1-$E155)+$Q155*(1-$F155))*((1+'Inputs &amp; Summary'!$D$7)^AI$29))),((_xlfn.WEIBULL.DIST(AI$29,$L155,$K155,FALSE)*($R155*(1-$E155)+$Q155*(1-$F155))*((1+'Inputs &amp; Summary'!$D$7)^AI$29))))))</f>
        <v>0</v>
      </c>
      <c r="AJ155" s="114">
        <f>$D155*IF(AJ$29&gt;'Inputs &amp; Summary'!$D$5,0,IF(AJ$29&gt;VLOOKUP($G155,Lists!$J$17:$K$21,2),IF($M155=Lists!$H$3,IF($K155&lt;1,(($S155/$K155)*((1+'Inputs &amp; Summary'!$D$7)^AJ$29)),((INT(AJ$29/$K155)-INT((AJ$29-1)/$K155))*$S155*((1+'Inputs &amp; Summary'!$D$7)^AJ$29))),(_xlfn.WEIBULL.DIST(AJ$29,$L155,$K155,FALSE)*$S155*((1+'Inputs &amp; Summary'!$D$7)^AJ$29))),IF($M155=Lists!$H$3,IF($K155&lt;1,((($R155*(1-$E155)+$Q155*(1-$F155))/$K155)*((1+'Inputs &amp; Summary'!$D$7)^AJ$29)),((INT(AJ$29/$K155)-INT((AJ$29-1)/$K155))*($R155*(1-$E155)+$Q155*(1-$F155))*((1+'Inputs &amp; Summary'!$D$7)^AJ$29))),((_xlfn.WEIBULL.DIST(AJ$29,$L155,$K155,FALSE)*($R155*(1-$E155)+$Q155*(1-$F155))*((1+'Inputs &amp; Summary'!$D$7)^AJ$29))))))</f>
        <v>0</v>
      </c>
      <c r="AK155" s="114">
        <f>$D155*IF(AK$29&gt;'Inputs &amp; Summary'!$D$5,0,IF(AK$29&gt;VLOOKUP($G155,Lists!$J$17:$K$21,2),IF($M155=Lists!$H$3,IF($K155&lt;1,(($S155/$K155)*((1+'Inputs &amp; Summary'!$D$7)^AK$29)),((INT(AK$29/$K155)-INT((AK$29-1)/$K155))*$S155*((1+'Inputs &amp; Summary'!$D$7)^AK$29))),(_xlfn.WEIBULL.DIST(AK$29,$L155,$K155,FALSE)*$S155*((1+'Inputs &amp; Summary'!$D$7)^AK$29))),IF($M155=Lists!$H$3,IF($K155&lt;1,((($R155*(1-$E155)+$Q155*(1-$F155))/$K155)*((1+'Inputs &amp; Summary'!$D$7)^AK$29)),((INT(AK$29/$K155)-INT((AK$29-1)/$K155))*($R155*(1-$E155)+$Q155*(1-$F155))*((1+'Inputs &amp; Summary'!$D$7)^AK$29))),((_xlfn.WEIBULL.DIST(AK$29,$L155,$K155,FALSE)*($R155*(1-$E155)+$Q155*(1-$F155))*((1+'Inputs &amp; Summary'!$D$7)^AK$29))))))</f>
        <v>0</v>
      </c>
      <c r="AL155" s="114">
        <f>$D155*IF(AL$29&gt;'Inputs &amp; Summary'!$D$5,0,IF(AL$29&gt;VLOOKUP($G155,Lists!$J$17:$K$21,2),IF($M155=Lists!$H$3,IF($K155&lt;1,(($S155/$K155)*((1+'Inputs &amp; Summary'!$D$7)^AL$29)),((INT(AL$29/$K155)-INT((AL$29-1)/$K155))*$S155*((1+'Inputs &amp; Summary'!$D$7)^AL$29))),(_xlfn.WEIBULL.DIST(AL$29,$L155,$K155,FALSE)*$S155*((1+'Inputs &amp; Summary'!$D$7)^AL$29))),IF($M155=Lists!$H$3,IF($K155&lt;1,((($R155*(1-$E155)+$Q155*(1-$F155))/$K155)*((1+'Inputs &amp; Summary'!$D$7)^AL$29)),((INT(AL$29/$K155)-INT((AL$29-1)/$K155))*($R155*(1-$E155)+$Q155*(1-$F155))*((1+'Inputs &amp; Summary'!$D$7)^AL$29))),((_xlfn.WEIBULL.DIST(AL$29,$L155,$K155,FALSE)*($R155*(1-$E155)+$Q155*(1-$F155))*((1+'Inputs &amp; Summary'!$D$7)^AL$29))))))</f>
        <v>0</v>
      </c>
      <c r="AM155" s="114">
        <f>$D155*IF(AM$29&gt;'Inputs &amp; Summary'!$D$5,0,IF(AM$29&gt;VLOOKUP($G155,Lists!$J$17:$K$21,2),IF($M155=Lists!$H$3,IF($K155&lt;1,(($S155/$K155)*((1+'Inputs &amp; Summary'!$D$7)^AM$29)),((INT(AM$29/$K155)-INT((AM$29-1)/$K155))*$S155*((1+'Inputs &amp; Summary'!$D$7)^AM$29))),(_xlfn.WEIBULL.DIST(AM$29,$L155,$K155,FALSE)*$S155*((1+'Inputs &amp; Summary'!$D$7)^AM$29))),IF($M155=Lists!$H$3,IF($K155&lt;1,((($R155*(1-$E155)+$Q155*(1-$F155))/$K155)*((1+'Inputs &amp; Summary'!$D$7)^AM$29)),((INT(AM$29/$K155)-INT((AM$29-1)/$K155))*($R155*(1-$E155)+$Q155*(1-$F155))*((1+'Inputs &amp; Summary'!$D$7)^AM$29))),((_xlfn.WEIBULL.DIST(AM$29,$L155,$K155,FALSE)*($R155*(1-$E155)+$Q155*(1-$F155))*((1+'Inputs &amp; Summary'!$D$7)^AM$29))))))</f>
        <v>0</v>
      </c>
      <c r="AN155" s="114">
        <f>$D155*IF(AN$29&gt;'Inputs &amp; Summary'!$D$5,0,IF(AN$29&gt;VLOOKUP($G155,Lists!$J$17:$K$21,2),IF($M155=Lists!$H$3,IF($K155&lt;1,(($S155/$K155)*((1+'Inputs &amp; Summary'!$D$7)^AN$29)),((INT(AN$29/$K155)-INT((AN$29-1)/$K155))*$S155*((1+'Inputs &amp; Summary'!$D$7)^AN$29))),(_xlfn.WEIBULL.DIST(AN$29,$L155,$K155,FALSE)*$S155*((1+'Inputs &amp; Summary'!$D$7)^AN$29))),IF($M155=Lists!$H$3,IF($K155&lt;1,((($R155*(1-$E155)+$Q155*(1-$F155))/$K155)*((1+'Inputs &amp; Summary'!$D$7)^AN$29)),((INT(AN$29/$K155)-INT((AN$29-1)/$K155))*($R155*(1-$E155)+$Q155*(1-$F155))*((1+'Inputs &amp; Summary'!$D$7)^AN$29))),((_xlfn.WEIBULL.DIST(AN$29,$L155,$K155,FALSE)*($R155*(1-$E155)+$Q155*(1-$F155))*((1+'Inputs &amp; Summary'!$D$7)^AN$29))))))</f>
        <v>0</v>
      </c>
      <c r="AO155" s="114">
        <f>$D155*IF(AO$29&gt;'Inputs &amp; Summary'!$D$5,0,IF(AO$29&gt;VLOOKUP($G155,Lists!$J$17:$K$21,2),IF($M155=Lists!$H$3,IF($K155&lt;1,(($S155/$K155)*((1+'Inputs &amp; Summary'!$D$7)^AO$29)),((INT(AO$29/$K155)-INT((AO$29-1)/$K155))*$S155*((1+'Inputs &amp; Summary'!$D$7)^AO$29))),(_xlfn.WEIBULL.DIST(AO$29,$L155,$K155,FALSE)*$S155*((1+'Inputs &amp; Summary'!$D$7)^AO$29))),IF($M155=Lists!$H$3,IF($K155&lt;1,((($R155*(1-$E155)+$Q155*(1-$F155))/$K155)*((1+'Inputs &amp; Summary'!$D$7)^AO$29)),((INT(AO$29/$K155)-INT((AO$29-1)/$K155))*($R155*(1-$E155)+$Q155*(1-$F155))*((1+'Inputs &amp; Summary'!$D$7)^AO$29))),((_xlfn.WEIBULL.DIST(AO$29,$L155,$K155,FALSE)*($R155*(1-$E155)+$Q155*(1-$F155))*((1+'Inputs &amp; Summary'!$D$7)^AO$29))))))</f>
        <v>0</v>
      </c>
      <c r="AP155" s="114">
        <f>$D155*IF(AP$29&gt;'Inputs &amp; Summary'!$D$5,0,IF(AP$29&gt;VLOOKUP($G155,Lists!$J$17:$K$21,2),IF($M155=Lists!$H$3,IF($K155&lt;1,(($S155/$K155)*((1+'Inputs &amp; Summary'!$D$7)^AP$29)),((INT(AP$29/$K155)-INT((AP$29-1)/$K155))*$S155*((1+'Inputs &amp; Summary'!$D$7)^AP$29))),(_xlfn.WEIBULL.DIST(AP$29,$L155,$K155,FALSE)*$S155*((1+'Inputs &amp; Summary'!$D$7)^AP$29))),IF($M155=Lists!$H$3,IF($K155&lt;1,((($R155*(1-$E155)+$Q155*(1-$F155))/$K155)*((1+'Inputs &amp; Summary'!$D$7)^AP$29)),((INT(AP$29/$K155)-INT((AP$29-1)/$K155))*($R155*(1-$E155)+$Q155*(1-$F155))*((1+'Inputs &amp; Summary'!$D$7)^AP$29))),((_xlfn.WEIBULL.DIST(AP$29,$L155,$K155,FALSE)*($R155*(1-$E155)+$Q155*(1-$F155))*((1+'Inputs &amp; Summary'!$D$7)^AP$29))))))</f>
        <v>0</v>
      </c>
      <c r="AQ155" s="114">
        <f>$D155*IF(AQ$29&gt;'Inputs &amp; Summary'!$D$5,0,IF(AQ$29&gt;VLOOKUP($G155,Lists!$J$17:$K$21,2),IF($M155=Lists!$H$3,IF($K155&lt;1,(($S155/$K155)*((1+'Inputs &amp; Summary'!$D$7)^AQ$29)),((INT(AQ$29/$K155)-INT((AQ$29-1)/$K155))*$S155*((1+'Inputs &amp; Summary'!$D$7)^AQ$29))),(_xlfn.WEIBULL.DIST(AQ$29,$L155,$K155,FALSE)*$S155*((1+'Inputs &amp; Summary'!$D$7)^AQ$29))),IF($M155=Lists!$H$3,IF($K155&lt;1,((($R155*(1-$E155)+$Q155*(1-$F155))/$K155)*((1+'Inputs &amp; Summary'!$D$7)^AQ$29)),((INT(AQ$29/$K155)-INT((AQ$29-1)/$K155))*($R155*(1-$E155)+$Q155*(1-$F155))*((1+'Inputs &amp; Summary'!$D$7)^AQ$29))),((_xlfn.WEIBULL.DIST(AQ$29,$L155,$K155,FALSE)*($R155*(1-$E155)+$Q155*(1-$F155))*((1+'Inputs &amp; Summary'!$D$7)^AQ$29))))))</f>
        <v>0</v>
      </c>
      <c r="AR155" s="114">
        <f>$D155*IF(AR$29&gt;'Inputs &amp; Summary'!$D$5,0,IF(AR$29&gt;VLOOKUP($G155,Lists!$J$17:$K$21,2),IF($M155=Lists!$H$3,IF($K155&lt;1,(($S155/$K155)*((1+'Inputs &amp; Summary'!$D$7)^AR$29)),((INT(AR$29/$K155)-INT((AR$29-1)/$K155))*$S155*((1+'Inputs &amp; Summary'!$D$7)^AR$29))),(_xlfn.WEIBULL.DIST(AR$29,$L155,$K155,FALSE)*$S155*((1+'Inputs &amp; Summary'!$D$7)^AR$29))),IF($M155=Lists!$H$3,IF($K155&lt;1,((($R155*(1-$E155)+$Q155*(1-$F155))/$K155)*((1+'Inputs &amp; Summary'!$D$7)^AR$29)),((INT(AR$29/$K155)-INT((AR$29-1)/$K155))*($R155*(1-$E155)+$Q155*(1-$F155))*((1+'Inputs &amp; Summary'!$D$7)^AR$29))),((_xlfn.WEIBULL.DIST(AR$29,$L155,$K155,FALSE)*($R155*(1-$E155)+$Q155*(1-$F155))*((1+'Inputs &amp; Summary'!$D$7)^AR$29))))))</f>
        <v>0</v>
      </c>
      <c r="AS155" s="114">
        <f>$D155*IF(AS$29&gt;'Inputs &amp; Summary'!$D$5,0,IF(AS$29&gt;VLOOKUP($G155,Lists!$J$17:$K$21,2),IF($M155=Lists!$H$3,IF($K155&lt;1,(($S155/$K155)*((1+'Inputs &amp; Summary'!$D$7)^AS$29)),((INT(AS$29/$K155)-INT((AS$29-1)/$K155))*$S155*((1+'Inputs &amp; Summary'!$D$7)^AS$29))),(_xlfn.WEIBULL.DIST(AS$29,$L155,$K155,FALSE)*$S155*((1+'Inputs &amp; Summary'!$D$7)^AS$29))),IF($M155=Lists!$H$3,IF($K155&lt;1,((($R155*(1-$E155)+$Q155*(1-$F155))/$K155)*((1+'Inputs &amp; Summary'!$D$7)^AS$29)),((INT(AS$29/$K155)-INT((AS$29-1)/$K155))*($R155*(1-$E155)+$Q155*(1-$F155))*((1+'Inputs &amp; Summary'!$D$7)^AS$29))),((_xlfn.WEIBULL.DIST(AS$29,$L155,$K155,FALSE)*($R155*(1-$E155)+$Q155*(1-$F155))*((1+'Inputs &amp; Summary'!$D$7)^AS$29))))))</f>
        <v>0</v>
      </c>
      <c r="AT155" s="114">
        <f>$D155*IF(AT$29&gt;'Inputs &amp; Summary'!$D$5,0,IF(AT$29&gt;VLOOKUP($G155,Lists!$J$17:$K$21,2),IF($M155=Lists!$H$3,IF($K155&lt;1,(($S155/$K155)*((1+'Inputs &amp; Summary'!$D$7)^AT$29)),((INT(AT$29/$K155)-INT((AT$29-1)/$K155))*$S155*((1+'Inputs &amp; Summary'!$D$7)^AT$29))),(_xlfn.WEIBULL.DIST(AT$29,$L155,$K155,FALSE)*$S155*((1+'Inputs &amp; Summary'!$D$7)^AT$29))),IF($M155=Lists!$H$3,IF($K155&lt;1,((($R155*(1-$E155)+$Q155*(1-$F155))/$K155)*((1+'Inputs &amp; Summary'!$D$7)^AT$29)),((INT(AT$29/$K155)-INT((AT$29-1)/$K155))*($R155*(1-$E155)+$Q155*(1-$F155))*((1+'Inputs &amp; Summary'!$D$7)^AT$29))),((_xlfn.WEIBULL.DIST(AT$29,$L155,$K155,FALSE)*($R155*(1-$E155)+$Q155*(1-$F155))*((1+'Inputs &amp; Summary'!$D$7)^AT$29))))))</f>
        <v>0</v>
      </c>
      <c r="AU155" s="114">
        <f>$D155*IF(AU$29&gt;'Inputs &amp; Summary'!$D$5,0,IF(AU$29&gt;VLOOKUP($G155,Lists!$J$17:$K$21,2),IF($M155=Lists!$H$3,IF($K155&lt;1,(($S155/$K155)*((1+'Inputs &amp; Summary'!$D$7)^AU$29)),((INT(AU$29/$K155)-INT((AU$29-1)/$K155))*$S155*((1+'Inputs &amp; Summary'!$D$7)^AU$29))),(_xlfn.WEIBULL.DIST(AU$29,$L155,$K155,FALSE)*$S155*((1+'Inputs &amp; Summary'!$D$7)^AU$29))),IF($M155=Lists!$H$3,IF($K155&lt;1,((($R155*(1-$E155)+$Q155*(1-$F155))/$K155)*((1+'Inputs &amp; Summary'!$D$7)^AU$29)),((INT(AU$29/$K155)-INT((AU$29-1)/$K155))*($R155*(1-$E155)+$Q155*(1-$F155))*((1+'Inputs &amp; Summary'!$D$7)^AU$29))),((_xlfn.WEIBULL.DIST(AU$29,$L155,$K155,FALSE)*($R155*(1-$E155)+$Q155*(1-$F155))*((1+'Inputs &amp; Summary'!$D$7)^AU$29))))))</f>
        <v>0</v>
      </c>
      <c r="AV155" s="114">
        <f>$D155*IF(AV$29&gt;'Inputs &amp; Summary'!$D$5,0,IF(AV$29&gt;VLOOKUP($G155,Lists!$J$17:$K$21,2),IF($M155=Lists!$H$3,IF($K155&lt;1,(($S155/$K155)*((1+'Inputs &amp; Summary'!$D$7)^AV$29)),((INT(AV$29/$K155)-INT((AV$29-1)/$K155))*$S155*((1+'Inputs &amp; Summary'!$D$7)^AV$29))),(_xlfn.WEIBULL.DIST(AV$29,$L155,$K155,FALSE)*$S155*((1+'Inputs &amp; Summary'!$D$7)^AV$29))),IF($M155=Lists!$H$3,IF($K155&lt;1,((($R155*(1-$E155)+$Q155*(1-$F155))/$K155)*((1+'Inputs &amp; Summary'!$D$7)^AV$29)),((INT(AV$29/$K155)-INT((AV$29-1)/$K155))*($R155*(1-$E155)+$Q155*(1-$F155))*((1+'Inputs &amp; Summary'!$D$7)^AV$29))),((_xlfn.WEIBULL.DIST(AV$29,$L155,$K155,FALSE)*($R155*(1-$E155)+$Q155*(1-$F155))*((1+'Inputs &amp; Summary'!$D$7)^AV$29))))))</f>
        <v>0</v>
      </c>
      <c r="AW155" s="114">
        <f>$D155*IF(AW$29&gt;'Inputs &amp; Summary'!$D$5,0,IF(AW$29&gt;VLOOKUP($G155,Lists!$J$17:$K$21,2),IF($M155=Lists!$H$3,IF($K155&lt;1,(($S155/$K155)*((1+'Inputs &amp; Summary'!$D$7)^AW$29)),((INT(AW$29/$K155)-INT((AW$29-1)/$K155))*$S155*((1+'Inputs &amp; Summary'!$D$7)^AW$29))),(_xlfn.WEIBULL.DIST(AW$29,$L155,$K155,FALSE)*$S155*((1+'Inputs &amp; Summary'!$D$7)^AW$29))),IF($M155=Lists!$H$3,IF($K155&lt;1,((($R155*(1-$E155)+$Q155*(1-$F155))/$K155)*((1+'Inputs &amp; Summary'!$D$7)^AW$29)),((INT(AW$29/$K155)-INT((AW$29-1)/$K155))*($R155*(1-$E155)+$Q155*(1-$F155))*((1+'Inputs &amp; Summary'!$D$7)^AW$29))),((_xlfn.WEIBULL.DIST(AW$29,$L155,$K155,FALSE)*($R155*(1-$E155)+$Q155*(1-$F155))*((1+'Inputs &amp; Summary'!$D$7)^AW$29))))))</f>
        <v>0</v>
      </c>
      <c r="AX155" s="114">
        <f>$D155*IF(AX$29&gt;'Inputs &amp; Summary'!$D$5,0,IF(AX$29&gt;VLOOKUP($G155,Lists!$J$17:$K$21,2),IF($M155=Lists!$H$3,IF($K155&lt;1,(($S155/$K155)*((1+'Inputs &amp; Summary'!$D$7)^AX$29)),((INT(AX$29/$K155)-INT((AX$29-1)/$K155))*$S155*((1+'Inputs &amp; Summary'!$D$7)^AX$29))),(_xlfn.WEIBULL.DIST(AX$29,$L155,$K155,FALSE)*$S155*((1+'Inputs &amp; Summary'!$D$7)^AX$29))),IF($M155=Lists!$H$3,IF($K155&lt;1,((($R155*(1-$E155)+$Q155*(1-$F155))/$K155)*((1+'Inputs &amp; Summary'!$D$7)^AX$29)),((INT(AX$29/$K155)-INT((AX$29-1)/$K155))*($R155*(1-$E155)+$Q155*(1-$F155))*((1+'Inputs &amp; Summary'!$D$7)^AX$29))),((_xlfn.WEIBULL.DIST(AX$29,$L155,$K155,FALSE)*($R155*(1-$E155)+$Q155*(1-$F155))*((1+'Inputs &amp; Summary'!$D$7)^AX$29))))))</f>
        <v>0</v>
      </c>
      <c r="AY155" s="114">
        <f>$D155*IF(AY$29&gt;'Inputs &amp; Summary'!$D$5,0,IF(AY$29&gt;VLOOKUP($G155,Lists!$J$17:$K$21,2),IF($M155=Lists!$H$3,IF($K155&lt;1,(($S155/$K155)*((1+'Inputs &amp; Summary'!$D$7)^AY$29)),((INT(AY$29/$K155)-INT((AY$29-1)/$K155))*$S155*((1+'Inputs &amp; Summary'!$D$7)^AY$29))),(_xlfn.WEIBULL.DIST(AY$29,$L155,$K155,FALSE)*$S155*((1+'Inputs &amp; Summary'!$D$7)^AY$29))),IF($M155=Lists!$H$3,IF($K155&lt;1,((($R155*(1-$E155)+$Q155*(1-$F155))/$K155)*((1+'Inputs &amp; Summary'!$D$7)^AY$29)),((INT(AY$29/$K155)-INT((AY$29-1)/$K155))*($R155*(1-$E155)+$Q155*(1-$F155))*((1+'Inputs &amp; Summary'!$D$7)^AY$29))),((_xlfn.WEIBULL.DIST(AY$29,$L155,$K155,FALSE)*($R155*(1-$E155)+$Q155*(1-$F155))*((1+'Inputs &amp; Summary'!$D$7)^AY$29))))))</f>
        <v>0</v>
      </c>
      <c r="AZ155" s="114">
        <f>$D155*IF(AZ$29&gt;'Inputs &amp; Summary'!$D$5,0,IF(AZ$29&gt;VLOOKUP($G155,Lists!$J$17:$K$21,2),IF($M155=Lists!$H$3,IF($K155&lt;1,(($S155/$K155)*((1+'Inputs &amp; Summary'!$D$7)^AZ$29)),((INT(AZ$29/$K155)-INT((AZ$29-1)/$K155))*$S155*((1+'Inputs &amp; Summary'!$D$7)^AZ$29))),(_xlfn.WEIBULL.DIST(AZ$29,$L155,$K155,FALSE)*$S155*((1+'Inputs &amp; Summary'!$D$7)^AZ$29))),IF($M155=Lists!$H$3,IF($K155&lt;1,((($R155*(1-$E155)+$Q155*(1-$F155))/$K155)*((1+'Inputs &amp; Summary'!$D$7)^AZ$29)),((INT(AZ$29/$K155)-INT((AZ$29-1)/$K155))*($R155*(1-$E155)+$Q155*(1-$F155))*((1+'Inputs &amp; Summary'!$D$7)^AZ$29))),((_xlfn.WEIBULL.DIST(AZ$29,$L155,$K155,FALSE)*($R155*(1-$E155)+$Q155*(1-$F155))*((1+'Inputs &amp; Summary'!$D$7)^AZ$29))))))</f>
        <v>0</v>
      </c>
      <c r="BA155" s="114">
        <f>$D155*IF(BA$29&gt;'Inputs &amp; Summary'!$D$5,0,IF(BA$29&gt;VLOOKUP($G155,Lists!$J$17:$K$21,2),IF($M155=Lists!$H$3,IF($K155&lt;1,(($S155/$K155)*((1+'Inputs &amp; Summary'!$D$7)^BA$29)),((INT(BA$29/$K155)-INT((BA$29-1)/$K155))*$S155*((1+'Inputs &amp; Summary'!$D$7)^BA$29))),(_xlfn.WEIBULL.DIST(BA$29,$L155,$K155,FALSE)*$S155*((1+'Inputs &amp; Summary'!$D$7)^BA$29))),IF($M155=Lists!$H$3,IF($K155&lt;1,((($R155*(1-$E155)+$Q155*(1-$F155))/$K155)*((1+'Inputs &amp; Summary'!$D$7)^BA$29)),((INT(BA$29/$K155)-INT((BA$29-1)/$K155))*($R155*(1-$E155)+$Q155*(1-$F155))*((1+'Inputs &amp; Summary'!$D$7)^BA$29))),((_xlfn.WEIBULL.DIST(BA$29,$L155,$K155,FALSE)*($R155*(1-$E155)+$Q155*(1-$F155))*((1+'Inputs &amp; Summary'!$D$7)^BA$29))))))</f>
        <v>0</v>
      </c>
      <c r="BB155" s="114">
        <f>$D155*IF(BB$29&gt;'Inputs &amp; Summary'!$D$5,0,IF(BB$29&gt;VLOOKUP($G155,Lists!$J$17:$K$21,2),IF($M155=Lists!$H$3,IF($K155&lt;1,(($S155/$K155)*((1+'Inputs &amp; Summary'!$D$7)^BB$29)),((INT(BB$29/$K155)-INT((BB$29-1)/$K155))*$S155*((1+'Inputs &amp; Summary'!$D$7)^BB$29))),(_xlfn.WEIBULL.DIST(BB$29,$L155,$K155,FALSE)*$S155*((1+'Inputs &amp; Summary'!$D$7)^BB$29))),IF($M155=Lists!$H$3,IF($K155&lt;1,((($R155*(1-$E155)+$Q155*(1-$F155))/$K155)*((1+'Inputs &amp; Summary'!$D$7)^BB$29)),((INT(BB$29/$K155)-INT((BB$29-1)/$K155))*($R155*(1-$E155)+$Q155*(1-$F155))*((1+'Inputs &amp; Summary'!$D$7)^BB$29))),((_xlfn.WEIBULL.DIST(BB$29,$L155,$K155,FALSE)*($R155*(1-$E155)+$Q155*(1-$F155))*((1+'Inputs &amp; Summary'!$D$7)^BB$29))))))</f>
        <v>0</v>
      </c>
      <c r="BC155" s="114">
        <f>$D155*IF(BC$29&gt;'Inputs &amp; Summary'!$D$5,0,IF(BC$29&gt;VLOOKUP($G155,Lists!$J$17:$K$21,2),IF($M155=Lists!$H$3,IF($K155&lt;1,(($S155/$K155)*((1+'Inputs &amp; Summary'!$D$7)^BC$29)),((INT(BC$29/$K155)-INT((BC$29-1)/$K155))*$S155*((1+'Inputs &amp; Summary'!$D$7)^BC$29))),(_xlfn.WEIBULL.DIST(BC$29,$L155,$K155,FALSE)*$S155*((1+'Inputs &amp; Summary'!$D$7)^BC$29))),IF($M155=Lists!$H$3,IF($K155&lt;1,((($R155*(1-$E155)+$Q155*(1-$F155))/$K155)*((1+'Inputs &amp; Summary'!$D$7)^BC$29)),((INT(BC$29/$K155)-INT((BC$29-1)/$K155))*($R155*(1-$E155)+$Q155*(1-$F155))*((1+'Inputs &amp; Summary'!$D$7)^BC$29))),((_xlfn.WEIBULL.DIST(BC$29,$L155,$K155,FALSE)*($R155*(1-$E155)+$Q155*(1-$F155))*((1+'Inputs &amp; Summary'!$D$7)^BC$29))))))</f>
        <v>0</v>
      </c>
      <c r="BD155" s="114">
        <f>$D155*IF(BD$29&gt;'Inputs &amp; Summary'!$D$5,0,IF(BD$29&gt;VLOOKUP($G155,Lists!$J$17:$K$21,2),IF($M155=Lists!$H$3,IF($K155&lt;1,(($S155/$K155)*((1+'Inputs &amp; Summary'!$D$7)^BD$29)),((INT(BD$29/$K155)-INT((BD$29-1)/$K155))*$S155*((1+'Inputs &amp; Summary'!$D$7)^BD$29))),(_xlfn.WEIBULL.DIST(BD$29,$L155,$K155,FALSE)*$S155*((1+'Inputs &amp; Summary'!$D$7)^BD$29))),IF($M155=Lists!$H$3,IF($K155&lt;1,((($R155*(1-$E155)+$Q155*(1-$F155))/$K155)*((1+'Inputs &amp; Summary'!$D$7)^BD$29)),((INT(BD$29/$K155)-INT((BD$29-1)/$K155))*($R155*(1-$E155)+$Q155*(1-$F155))*((1+'Inputs &amp; Summary'!$D$7)^BD$29))),((_xlfn.WEIBULL.DIST(BD$29,$L155,$K155,FALSE)*($R155*(1-$E155)+$Q155*(1-$F155))*((1+'Inputs &amp; Summary'!$D$7)^BD$29))))))</f>
        <v>0</v>
      </c>
      <c r="BE155" s="114">
        <f>$D155*IF(BE$29&gt;'Inputs &amp; Summary'!$D$5,0,IF(BE$29&gt;VLOOKUP($G155,Lists!$J$17:$K$21,2),IF($M155=Lists!$H$3,IF($K155&lt;1,(($S155/$K155)*((1+'Inputs &amp; Summary'!$D$7)^BE$29)),((INT(BE$29/$K155)-INT((BE$29-1)/$K155))*$S155*((1+'Inputs &amp; Summary'!$D$7)^BE$29))),(_xlfn.WEIBULL.DIST(BE$29,$L155,$K155,FALSE)*$S155*((1+'Inputs &amp; Summary'!$D$7)^BE$29))),IF($M155=Lists!$H$3,IF($K155&lt;1,((($R155*(1-$E155)+$Q155*(1-$F155))/$K155)*((1+'Inputs &amp; Summary'!$D$7)^BE$29)),((INT(BE$29/$K155)-INT((BE$29-1)/$K155))*($R155*(1-$E155)+$Q155*(1-$F155))*((1+'Inputs &amp; Summary'!$D$7)^BE$29))),((_xlfn.WEIBULL.DIST(BE$29,$L155,$K155,FALSE)*($R155*(1-$E155)+$Q155*(1-$F155))*((1+'Inputs &amp; Summary'!$D$7)^BE$29))))))</f>
        <v>0</v>
      </c>
      <c r="BF155" s="114">
        <f>$D155*IF(BF$29&gt;'Inputs &amp; Summary'!$D$5,0,IF(BF$29&gt;VLOOKUP($G155,Lists!$J$17:$K$21,2),IF($M155=Lists!$H$3,IF($K155&lt;1,(($S155/$K155)*((1+'Inputs &amp; Summary'!$D$7)^BF$29)),((INT(BF$29/$K155)-INT((BF$29-1)/$K155))*$S155*((1+'Inputs &amp; Summary'!$D$7)^BF$29))),(_xlfn.WEIBULL.DIST(BF$29,$L155,$K155,FALSE)*$S155*((1+'Inputs &amp; Summary'!$D$7)^BF$29))),IF($M155=Lists!$H$3,IF($K155&lt;1,((($R155*(1-$E155)+$Q155*(1-$F155))/$K155)*((1+'Inputs &amp; Summary'!$D$7)^BF$29)),((INT(BF$29/$K155)-INT((BF$29-1)/$K155))*($R155*(1-$E155)+$Q155*(1-$F155))*((1+'Inputs &amp; Summary'!$D$7)^BF$29))),((_xlfn.WEIBULL.DIST(BF$29,$L155,$K155,FALSE)*($R155*(1-$E155)+$Q155*(1-$F155))*((1+'Inputs &amp; Summary'!$D$7)^BF$29))))))</f>
        <v>0</v>
      </c>
      <c r="BG155" s="114">
        <f>$D155*IF(BG$29&gt;'Inputs &amp; Summary'!$D$5,0,IF(BG$29&gt;VLOOKUP($G155,Lists!$J$17:$K$21,2),IF($M155=Lists!$H$3,IF($K155&lt;1,(($S155/$K155)*((1+'Inputs &amp; Summary'!$D$7)^BG$29)),((INT(BG$29/$K155)-INT((BG$29-1)/$K155))*$S155*((1+'Inputs &amp; Summary'!$D$7)^BG$29))),(_xlfn.WEIBULL.DIST(BG$29,$L155,$K155,FALSE)*$S155*((1+'Inputs &amp; Summary'!$D$7)^BG$29))),IF($M155=Lists!$H$3,IF($K155&lt;1,((($R155*(1-$E155)+$Q155*(1-$F155))/$K155)*((1+'Inputs &amp; Summary'!$D$7)^BG$29)),((INT(BG$29/$K155)-INT((BG$29-1)/$K155))*($R155*(1-$E155)+$Q155*(1-$F155))*((1+'Inputs &amp; Summary'!$D$7)^BG$29))),((_xlfn.WEIBULL.DIST(BG$29,$L155,$K155,FALSE)*($R155*(1-$E155)+$Q155*(1-$F155))*((1+'Inputs &amp; Summary'!$D$7)^BG$29))))))</f>
        <v>0</v>
      </c>
      <c r="BH155" s="114">
        <f>$D155*IF(BH$29&gt;'Inputs &amp; Summary'!$D$5,0,IF(BH$29&gt;VLOOKUP($G155,Lists!$J$17:$K$21,2),IF($M155=Lists!$H$3,IF($K155&lt;1,(($S155/$K155)*((1+'Inputs &amp; Summary'!$D$7)^BH$29)),((INT(BH$29/$K155)-INT((BH$29-1)/$K155))*$S155*((1+'Inputs &amp; Summary'!$D$7)^BH$29))),(_xlfn.WEIBULL.DIST(BH$29,$L155,$K155,FALSE)*$S155*((1+'Inputs &amp; Summary'!$D$7)^BH$29))),IF($M155=Lists!$H$3,IF($K155&lt;1,((($R155*(1-$E155)+$Q155*(1-$F155))/$K155)*((1+'Inputs &amp; Summary'!$D$7)^BH$29)),((INT(BH$29/$K155)-INT((BH$29-1)/$K155))*($R155*(1-$E155)+$Q155*(1-$F155))*((1+'Inputs &amp; Summary'!$D$7)^BH$29))),((_xlfn.WEIBULL.DIST(BH$29,$L155,$K155,FALSE)*($R155*(1-$E155)+$Q155*(1-$F155))*((1+'Inputs &amp; Summary'!$D$7)^BH$29))))))</f>
        <v>0</v>
      </c>
      <c r="BI155" s="114">
        <f>$D155*IF(BI$29&gt;'Inputs &amp; Summary'!$D$5,0,IF(BI$29&gt;VLOOKUP($G155,Lists!$J$17:$K$21,2),IF($M155=Lists!$H$3,IF($K155&lt;1,(($S155/$K155)*((1+'Inputs &amp; Summary'!$D$7)^BI$29)),((INT(BI$29/$K155)-INT((BI$29-1)/$K155))*$S155*((1+'Inputs &amp; Summary'!$D$7)^BI$29))),(_xlfn.WEIBULL.DIST(BI$29,$L155,$K155,FALSE)*$S155*((1+'Inputs &amp; Summary'!$D$7)^BI$29))),IF($M155=Lists!$H$3,IF($K155&lt;1,((($R155*(1-$E155)+$Q155*(1-$F155))/$K155)*((1+'Inputs &amp; Summary'!$D$7)^BI$29)),((INT(BI$29/$K155)-INT((BI$29-1)/$K155))*($R155*(1-$E155)+$Q155*(1-$F155))*((1+'Inputs &amp; Summary'!$D$7)^BI$29))),((_xlfn.WEIBULL.DIST(BI$29,$L155,$K155,FALSE)*($R155*(1-$E155)+$Q155*(1-$F155))*((1+'Inputs &amp; Summary'!$D$7)^BI$29))))))</f>
        <v>0</v>
      </c>
      <c r="BJ155" s="114">
        <f>$D155*IF(BJ$29&gt;'Inputs &amp; Summary'!$D$5,0,IF(BJ$29&gt;VLOOKUP($G155,Lists!$J$17:$K$21,2),IF($M155=Lists!$H$3,IF($K155&lt;1,(($S155/$K155)*((1+'Inputs &amp; Summary'!$D$7)^BJ$29)),((INT(BJ$29/$K155)-INT((BJ$29-1)/$K155))*$S155*((1+'Inputs &amp; Summary'!$D$7)^BJ$29))),(_xlfn.WEIBULL.DIST(BJ$29,$L155,$K155,FALSE)*$S155*((1+'Inputs &amp; Summary'!$D$7)^BJ$29))),IF($M155=Lists!$H$3,IF($K155&lt;1,((($R155*(1-$E155)+$Q155*(1-$F155))/$K155)*((1+'Inputs &amp; Summary'!$D$7)^BJ$29)),((INT(BJ$29/$K155)-INT((BJ$29-1)/$K155))*($R155*(1-$E155)+$Q155*(1-$F155))*((1+'Inputs &amp; Summary'!$D$7)^BJ$29))),((_xlfn.WEIBULL.DIST(BJ$29,$L155,$K155,FALSE)*($R155*(1-$E155)+$Q155*(1-$F155))*((1+'Inputs &amp; Summary'!$D$7)^BJ$29))))))</f>
        <v>0</v>
      </c>
      <c r="BK155" s="114">
        <f>$D155*IF(BK$29&gt;'Inputs &amp; Summary'!$D$5,0,IF(BK$29&gt;VLOOKUP($G155,Lists!$J$17:$K$21,2),IF($M155=Lists!$H$3,IF($K155&lt;1,(($S155/$K155)*((1+'Inputs &amp; Summary'!$D$7)^BK$29)),((INT(BK$29/$K155)-INT((BK$29-1)/$K155))*$S155*((1+'Inputs &amp; Summary'!$D$7)^BK$29))),(_xlfn.WEIBULL.DIST(BK$29,$L155,$K155,FALSE)*$S155*((1+'Inputs &amp; Summary'!$D$7)^BK$29))),IF($M155=Lists!$H$3,IF($K155&lt;1,((($R155*(1-$E155)+$Q155*(1-$F155))/$K155)*((1+'Inputs &amp; Summary'!$D$7)^BK$29)),((INT(BK$29/$K155)-INT((BK$29-1)/$K155))*($R155*(1-$E155)+$Q155*(1-$F155))*((1+'Inputs &amp; Summary'!$D$7)^BK$29))),((_xlfn.WEIBULL.DIST(BK$29,$L155,$K155,FALSE)*($R155*(1-$E155)+$Q155*(1-$F155))*((1+'Inputs &amp; Summary'!$D$7)^BK$29))))))</f>
        <v>0</v>
      </c>
      <c r="BL155" s="114">
        <f>$D155*IF(BL$29&gt;'Inputs &amp; Summary'!$D$5,0,IF(BL$29&gt;VLOOKUP($G155,Lists!$J$17:$K$21,2),IF($M155=Lists!$H$3,IF($K155&lt;1,(($S155/$K155)*((1+'Inputs &amp; Summary'!$D$7)^BL$29)),((INT(BL$29/$K155)-INT((BL$29-1)/$K155))*$S155*((1+'Inputs &amp; Summary'!$D$7)^BL$29))),(_xlfn.WEIBULL.DIST(BL$29,$L155,$K155,FALSE)*$S155*((1+'Inputs &amp; Summary'!$D$7)^BL$29))),IF($M155=Lists!$H$3,IF($K155&lt;1,((($R155*(1-$E155)+$Q155*(1-$F155))/$K155)*((1+'Inputs &amp; Summary'!$D$7)^BL$29)),((INT(BL$29/$K155)-INT((BL$29-1)/$K155))*($R155*(1-$E155)+$Q155*(1-$F155))*((1+'Inputs &amp; Summary'!$D$7)^BL$29))),((_xlfn.WEIBULL.DIST(BL$29,$L155,$K155,FALSE)*($R155*(1-$E155)+$Q155*(1-$F155))*((1+'Inputs &amp; Summary'!$D$7)^BL$29))))))</f>
        <v>0</v>
      </c>
    </row>
    <row r="156" spans="1:64" ht="43.2" x14ac:dyDescent="0.3">
      <c r="A156" s="79" t="s">
        <v>173</v>
      </c>
      <c r="B156" s="33" t="s">
        <v>151</v>
      </c>
      <c r="C156" s="33" t="s">
        <v>140</v>
      </c>
      <c r="D156" s="68">
        <v>0</v>
      </c>
      <c r="E156" s="68"/>
      <c r="F156" s="68"/>
      <c r="G156" s="213" t="s">
        <v>433</v>
      </c>
      <c r="H156" s="34"/>
      <c r="I156" s="34" t="s">
        <v>272</v>
      </c>
      <c r="J156" s="33">
        <f>VLOOKUP(I156,'Labor Rates'!$A$1:$B$16,2)</f>
        <v>16.66346153846154</v>
      </c>
      <c r="K156" s="35">
        <v>0.08</v>
      </c>
      <c r="L156" s="35">
        <v>1</v>
      </c>
      <c r="M156" s="33" t="s">
        <v>259</v>
      </c>
      <c r="N156" s="84">
        <v>1</v>
      </c>
      <c r="O156" s="35">
        <v>1</v>
      </c>
      <c r="P156" s="5">
        <v>0</v>
      </c>
      <c r="Q156" s="73">
        <f t="shared" si="21"/>
        <v>16.66346153846154</v>
      </c>
      <c r="R156" s="73">
        <f t="shared" si="22"/>
        <v>0</v>
      </c>
      <c r="S156" s="74">
        <f t="shared" si="23"/>
        <v>0</v>
      </c>
      <c r="T156" s="88"/>
      <c r="U156" s="80"/>
      <c r="V156" s="87">
        <f t="shared" si="24"/>
        <v>0</v>
      </c>
      <c r="W156" s="87">
        <f>NPV('Inputs &amp; Summary'!$D$6,Y156:BL156)</f>
        <v>0</v>
      </c>
      <c r="X156" s="90">
        <f t="shared" si="25"/>
        <v>0</v>
      </c>
      <c r="Y156" s="114">
        <f>$D156*IF(Y$29&gt;'Inputs &amp; Summary'!$D$5,0,IF(Y$29&gt;VLOOKUP($G156,Lists!$J$17:$K$21,2),IF($M156=Lists!$H$3,IF($K156&lt;1,(($S156/$K156)*((1+'Inputs &amp; Summary'!$D$7)^Y$29)),((INT(Y$29/$K156)-INT((Y$29-1)/$K156))*$S156*((1+'Inputs &amp; Summary'!$D$7)^Y$29))),(_xlfn.WEIBULL.DIST(Y$29,$L156,$K156,FALSE)*$S156*((1+'Inputs &amp; Summary'!$D$7)^Y$29))),IF($M156=Lists!$H$3,IF($K156&lt;1,((($R156*(1-$E156)+$Q156*(1-$F156))/$K156)*((1+'Inputs &amp; Summary'!$D$7)^Y$29)),((INT(Y$29/$K156)-INT((Y$29-1)/$K156))*($R156*(1-$E156)+$Q156*(1-$F156))*((1+'Inputs &amp; Summary'!$D$7)^Y$29))),((_xlfn.WEIBULL.DIST(Y$29,$L156,$K156,FALSE)*($R156*(1-$E156)+$Q156*(1-$F156))*((1+'Inputs &amp; Summary'!$D$7)^Y$29))))))</f>
        <v>0</v>
      </c>
      <c r="Z156" s="114">
        <f>$D156*IF(Z$29&gt;'Inputs &amp; Summary'!$D$5,0,IF(Z$29&gt;VLOOKUP($G156,Lists!$J$17:$K$21,2),IF($M156=Lists!$H$3,IF($K156&lt;1,(($S156/$K156)*((1+'Inputs &amp; Summary'!$D$7)^Z$29)),((INT(Z$29/$K156)-INT((Z$29-1)/$K156))*$S156*((1+'Inputs &amp; Summary'!$D$7)^Z$29))),(_xlfn.WEIBULL.DIST(Z$29,$L156,$K156,FALSE)*$S156*((1+'Inputs &amp; Summary'!$D$7)^Z$29))),IF($M156=Lists!$H$3,IF($K156&lt;1,((($R156*(1-$E156)+$Q156*(1-$F156))/$K156)*((1+'Inputs &amp; Summary'!$D$7)^Z$29)),((INT(Z$29/$K156)-INT((Z$29-1)/$K156))*($R156*(1-$E156)+$Q156*(1-$F156))*((1+'Inputs &amp; Summary'!$D$7)^Z$29))),((_xlfn.WEIBULL.DIST(Z$29,$L156,$K156,FALSE)*($R156*(1-$E156)+$Q156*(1-$F156))*((1+'Inputs &amp; Summary'!$D$7)^Z$29))))))</f>
        <v>0</v>
      </c>
      <c r="AA156" s="114">
        <f>$D156*IF(AA$29&gt;'Inputs &amp; Summary'!$D$5,0,IF(AA$29&gt;VLOOKUP($G156,Lists!$J$17:$K$21,2),IF($M156=Lists!$H$3,IF($K156&lt;1,(($S156/$K156)*((1+'Inputs &amp; Summary'!$D$7)^AA$29)),((INT(AA$29/$K156)-INT((AA$29-1)/$K156))*$S156*((1+'Inputs &amp; Summary'!$D$7)^AA$29))),(_xlfn.WEIBULL.DIST(AA$29,$L156,$K156,FALSE)*$S156*((1+'Inputs &amp; Summary'!$D$7)^AA$29))),IF($M156=Lists!$H$3,IF($K156&lt;1,((($R156*(1-$E156)+$Q156*(1-$F156))/$K156)*((1+'Inputs &amp; Summary'!$D$7)^AA$29)),((INT(AA$29/$K156)-INT((AA$29-1)/$K156))*($R156*(1-$E156)+$Q156*(1-$F156))*((1+'Inputs &amp; Summary'!$D$7)^AA$29))),((_xlfn.WEIBULL.DIST(AA$29,$L156,$K156,FALSE)*($R156*(1-$E156)+$Q156*(1-$F156))*((1+'Inputs &amp; Summary'!$D$7)^AA$29))))))</f>
        <v>0</v>
      </c>
      <c r="AB156" s="114">
        <f>$D156*IF(AB$29&gt;'Inputs &amp; Summary'!$D$5,0,IF(AB$29&gt;VLOOKUP($G156,Lists!$J$17:$K$21,2),IF($M156=Lists!$H$3,IF($K156&lt;1,(($S156/$K156)*((1+'Inputs &amp; Summary'!$D$7)^AB$29)),((INT(AB$29/$K156)-INT((AB$29-1)/$K156))*$S156*((1+'Inputs &amp; Summary'!$D$7)^AB$29))),(_xlfn.WEIBULL.DIST(AB$29,$L156,$K156,FALSE)*$S156*((1+'Inputs &amp; Summary'!$D$7)^AB$29))),IF($M156=Lists!$H$3,IF($K156&lt;1,((($R156*(1-$E156)+$Q156*(1-$F156))/$K156)*((1+'Inputs &amp; Summary'!$D$7)^AB$29)),((INT(AB$29/$K156)-INT((AB$29-1)/$K156))*($R156*(1-$E156)+$Q156*(1-$F156))*((1+'Inputs &amp; Summary'!$D$7)^AB$29))),((_xlfn.WEIBULL.DIST(AB$29,$L156,$K156,FALSE)*($R156*(1-$E156)+$Q156*(1-$F156))*((1+'Inputs &amp; Summary'!$D$7)^AB$29))))))</f>
        <v>0</v>
      </c>
      <c r="AC156" s="114">
        <f>$D156*IF(AC$29&gt;'Inputs &amp; Summary'!$D$5,0,IF(AC$29&gt;VLOOKUP($G156,Lists!$J$17:$K$21,2),IF($M156=Lists!$H$3,IF($K156&lt;1,(($S156/$K156)*((1+'Inputs &amp; Summary'!$D$7)^AC$29)),((INT(AC$29/$K156)-INT((AC$29-1)/$K156))*$S156*((1+'Inputs &amp; Summary'!$D$7)^AC$29))),(_xlfn.WEIBULL.DIST(AC$29,$L156,$K156,FALSE)*$S156*((1+'Inputs &amp; Summary'!$D$7)^AC$29))),IF($M156=Lists!$H$3,IF($K156&lt;1,((($R156*(1-$E156)+$Q156*(1-$F156))/$K156)*((1+'Inputs &amp; Summary'!$D$7)^AC$29)),((INT(AC$29/$K156)-INT((AC$29-1)/$K156))*($R156*(1-$E156)+$Q156*(1-$F156))*((1+'Inputs &amp; Summary'!$D$7)^AC$29))),((_xlfn.WEIBULL.DIST(AC$29,$L156,$K156,FALSE)*($R156*(1-$E156)+$Q156*(1-$F156))*((1+'Inputs &amp; Summary'!$D$7)^AC$29))))))</f>
        <v>0</v>
      </c>
      <c r="AD156" s="114">
        <f>$D156*IF(AD$29&gt;'Inputs &amp; Summary'!$D$5,0,IF(AD$29&gt;VLOOKUP($G156,Lists!$J$17:$K$21,2),IF($M156=Lists!$H$3,IF($K156&lt;1,(($S156/$K156)*((1+'Inputs &amp; Summary'!$D$7)^AD$29)),((INT(AD$29/$K156)-INT((AD$29-1)/$K156))*$S156*((1+'Inputs &amp; Summary'!$D$7)^AD$29))),(_xlfn.WEIBULL.DIST(AD$29,$L156,$K156,FALSE)*$S156*((1+'Inputs &amp; Summary'!$D$7)^AD$29))),IF($M156=Lists!$H$3,IF($K156&lt;1,((($R156*(1-$E156)+$Q156*(1-$F156))/$K156)*((1+'Inputs &amp; Summary'!$D$7)^AD$29)),((INT(AD$29/$K156)-INT((AD$29-1)/$K156))*($R156*(1-$E156)+$Q156*(1-$F156))*((1+'Inputs &amp; Summary'!$D$7)^AD$29))),((_xlfn.WEIBULL.DIST(AD$29,$L156,$K156,FALSE)*($R156*(1-$E156)+$Q156*(1-$F156))*((1+'Inputs &amp; Summary'!$D$7)^AD$29))))))</f>
        <v>0</v>
      </c>
      <c r="AE156" s="114">
        <f>$D156*IF(AE$29&gt;'Inputs &amp; Summary'!$D$5,0,IF(AE$29&gt;VLOOKUP($G156,Lists!$J$17:$K$21,2),IF($M156=Lists!$H$3,IF($K156&lt;1,(($S156/$K156)*((1+'Inputs &amp; Summary'!$D$7)^AE$29)),((INT(AE$29/$K156)-INT((AE$29-1)/$K156))*$S156*((1+'Inputs &amp; Summary'!$D$7)^AE$29))),(_xlfn.WEIBULL.DIST(AE$29,$L156,$K156,FALSE)*$S156*((1+'Inputs &amp; Summary'!$D$7)^AE$29))),IF($M156=Lists!$H$3,IF($K156&lt;1,((($R156*(1-$E156)+$Q156*(1-$F156))/$K156)*((1+'Inputs &amp; Summary'!$D$7)^AE$29)),((INT(AE$29/$K156)-INT((AE$29-1)/$K156))*($R156*(1-$E156)+$Q156*(1-$F156))*((1+'Inputs &amp; Summary'!$D$7)^AE$29))),((_xlfn.WEIBULL.DIST(AE$29,$L156,$K156,FALSE)*($R156*(1-$E156)+$Q156*(1-$F156))*((1+'Inputs &amp; Summary'!$D$7)^AE$29))))))</f>
        <v>0</v>
      </c>
      <c r="AF156" s="114">
        <f>$D156*IF(AF$29&gt;'Inputs &amp; Summary'!$D$5,0,IF(AF$29&gt;VLOOKUP($G156,Lists!$J$17:$K$21,2),IF($M156=Lists!$H$3,IF($K156&lt;1,(($S156/$K156)*((1+'Inputs &amp; Summary'!$D$7)^AF$29)),((INT(AF$29/$K156)-INT((AF$29-1)/$K156))*$S156*((1+'Inputs &amp; Summary'!$D$7)^AF$29))),(_xlfn.WEIBULL.DIST(AF$29,$L156,$K156,FALSE)*$S156*((1+'Inputs &amp; Summary'!$D$7)^AF$29))),IF($M156=Lists!$H$3,IF($K156&lt;1,((($R156*(1-$E156)+$Q156*(1-$F156))/$K156)*((1+'Inputs &amp; Summary'!$D$7)^AF$29)),((INT(AF$29/$K156)-INT((AF$29-1)/$K156))*($R156*(1-$E156)+$Q156*(1-$F156))*((1+'Inputs &amp; Summary'!$D$7)^AF$29))),((_xlfn.WEIBULL.DIST(AF$29,$L156,$K156,FALSE)*($R156*(1-$E156)+$Q156*(1-$F156))*((1+'Inputs &amp; Summary'!$D$7)^AF$29))))))</f>
        <v>0</v>
      </c>
      <c r="AG156" s="114">
        <f>$D156*IF(AG$29&gt;'Inputs &amp; Summary'!$D$5,0,IF(AG$29&gt;VLOOKUP($G156,Lists!$J$17:$K$21,2),IF($M156=Lists!$H$3,IF($K156&lt;1,(($S156/$K156)*((1+'Inputs &amp; Summary'!$D$7)^AG$29)),((INT(AG$29/$K156)-INT((AG$29-1)/$K156))*$S156*((1+'Inputs &amp; Summary'!$D$7)^AG$29))),(_xlfn.WEIBULL.DIST(AG$29,$L156,$K156,FALSE)*$S156*((1+'Inputs &amp; Summary'!$D$7)^AG$29))),IF($M156=Lists!$H$3,IF($K156&lt;1,((($R156*(1-$E156)+$Q156*(1-$F156))/$K156)*((1+'Inputs &amp; Summary'!$D$7)^AG$29)),((INT(AG$29/$K156)-INT((AG$29-1)/$K156))*($R156*(1-$E156)+$Q156*(1-$F156))*((1+'Inputs &amp; Summary'!$D$7)^AG$29))),((_xlfn.WEIBULL.DIST(AG$29,$L156,$K156,FALSE)*($R156*(1-$E156)+$Q156*(1-$F156))*((1+'Inputs &amp; Summary'!$D$7)^AG$29))))))</f>
        <v>0</v>
      </c>
      <c r="AH156" s="114">
        <f>$D156*IF(AH$29&gt;'Inputs &amp; Summary'!$D$5,0,IF(AH$29&gt;VLOOKUP($G156,Lists!$J$17:$K$21,2),IF($M156=Lists!$H$3,IF($K156&lt;1,(($S156/$K156)*((1+'Inputs &amp; Summary'!$D$7)^AH$29)),((INT(AH$29/$K156)-INT((AH$29-1)/$K156))*$S156*((1+'Inputs &amp; Summary'!$D$7)^AH$29))),(_xlfn.WEIBULL.DIST(AH$29,$L156,$K156,FALSE)*$S156*((1+'Inputs &amp; Summary'!$D$7)^AH$29))),IF($M156=Lists!$H$3,IF($K156&lt;1,((($R156*(1-$E156)+$Q156*(1-$F156))/$K156)*((1+'Inputs &amp; Summary'!$D$7)^AH$29)),((INT(AH$29/$K156)-INT((AH$29-1)/$K156))*($R156*(1-$E156)+$Q156*(1-$F156))*((1+'Inputs &amp; Summary'!$D$7)^AH$29))),((_xlfn.WEIBULL.DIST(AH$29,$L156,$K156,FALSE)*($R156*(1-$E156)+$Q156*(1-$F156))*((1+'Inputs &amp; Summary'!$D$7)^AH$29))))))</f>
        <v>0</v>
      </c>
      <c r="AI156" s="114">
        <f>$D156*IF(AI$29&gt;'Inputs &amp; Summary'!$D$5,0,IF(AI$29&gt;VLOOKUP($G156,Lists!$J$17:$K$21,2),IF($M156=Lists!$H$3,IF($K156&lt;1,(($S156/$K156)*((1+'Inputs &amp; Summary'!$D$7)^AI$29)),((INT(AI$29/$K156)-INT((AI$29-1)/$K156))*$S156*((1+'Inputs &amp; Summary'!$D$7)^AI$29))),(_xlfn.WEIBULL.DIST(AI$29,$L156,$K156,FALSE)*$S156*((1+'Inputs &amp; Summary'!$D$7)^AI$29))),IF($M156=Lists!$H$3,IF($K156&lt;1,((($R156*(1-$E156)+$Q156*(1-$F156))/$K156)*((1+'Inputs &amp; Summary'!$D$7)^AI$29)),((INT(AI$29/$K156)-INT((AI$29-1)/$K156))*($R156*(1-$E156)+$Q156*(1-$F156))*((1+'Inputs &amp; Summary'!$D$7)^AI$29))),((_xlfn.WEIBULL.DIST(AI$29,$L156,$K156,FALSE)*($R156*(1-$E156)+$Q156*(1-$F156))*((1+'Inputs &amp; Summary'!$D$7)^AI$29))))))</f>
        <v>0</v>
      </c>
      <c r="AJ156" s="114">
        <f>$D156*IF(AJ$29&gt;'Inputs &amp; Summary'!$D$5,0,IF(AJ$29&gt;VLOOKUP($G156,Lists!$J$17:$K$21,2),IF($M156=Lists!$H$3,IF($K156&lt;1,(($S156/$K156)*((1+'Inputs &amp; Summary'!$D$7)^AJ$29)),((INT(AJ$29/$K156)-INT((AJ$29-1)/$K156))*$S156*((1+'Inputs &amp; Summary'!$D$7)^AJ$29))),(_xlfn.WEIBULL.DIST(AJ$29,$L156,$K156,FALSE)*$S156*((1+'Inputs &amp; Summary'!$D$7)^AJ$29))),IF($M156=Lists!$H$3,IF($K156&lt;1,((($R156*(1-$E156)+$Q156*(1-$F156))/$K156)*((1+'Inputs &amp; Summary'!$D$7)^AJ$29)),((INT(AJ$29/$K156)-INT((AJ$29-1)/$K156))*($R156*(1-$E156)+$Q156*(1-$F156))*((1+'Inputs &amp; Summary'!$D$7)^AJ$29))),((_xlfn.WEIBULL.DIST(AJ$29,$L156,$K156,FALSE)*($R156*(1-$E156)+$Q156*(1-$F156))*((1+'Inputs &amp; Summary'!$D$7)^AJ$29))))))</f>
        <v>0</v>
      </c>
      <c r="AK156" s="114">
        <f>$D156*IF(AK$29&gt;'Inputs &amp; Summary'!$D$5,0,IF(AK$29&gt;VLOOKUP($G156,Lists!$J$17:$K$21,2),IF($M156=Lists!$H$3,IF($K156&lt;1,(($S156/$K156)*((1+'Inputs &amp; Summary'!$D$7)^AK$29)),((INT(AK$29/$K156)-INT((AK$29-1)/$K156))*$S156*((1+'Inputs &amp; Summary'!$D$7)^AK$29))),(_xlfn.WEIBULL.DIST(AK$29,$L156,$K156,FALSE)*$S156*((1+'Inputs &amp; Summary'!$D$7)^AK$29))),IF($M156=Lists!$H$3,IF($K156&lt;1,((($R156*(1-$E156)+$Q156*(1-$F156))/$K156)*((1+'Inputs &amp; Summary'!$D$7)^AK$29)),((INT(AK$29/$K156)-INT((AK$29-1)/$K156))*($R156*(1-$E156)+$Q156*(1-$F156))*((1+'Inputs &amp; Summary'!$D$7)^AK$29))),((_xlfn.WEIBULL.DIST(AK$29,$L156,$K156,FALSE)*($R156*(1-$E156)+$Q156*(1-$F156))*((1+'Inputs &amp; Summary'!$D$7)^AK$29))))))</f>
        <v>0</v>
      </c>
      <c r="AL156" s="114">
        <f>$D156*IF(AL$29&gt;'Inputs &amp; Summary'!$D$5,0,IF(AL$29&gt;VLOOKUP($G156,Lists!$J$17:$K$21,2),IF($M156=Lists!$H$3,IF($K156&lt;1,(($S156/$K156)*((1+'Inputs &amp; Summary'!$D$7)^AL$29)),((INT(AL$29/$K156)-INT((AL$29-1)/$K156))*$S156*((1+'Inputs &amp; Summary'!$D$7)^AL$29))),(_xlfn.WEIBULL.DIST(AL$29,$L156,$K156,FALSE)*$S156*((1+'Inputs &amp; Summary'!$D$7)^AL$29))),IF($M156=Lists!$H$3,IF($K156&lt;1,((($R156*(1-$E156)+$Q156*(1-$F156))/$K156)*((1+'Inputs &amp; Summary'!$D$7)^AL$29)),((INT(AL$29/$K156)-INT((AL$29-1)/$K156))*($R156*(1-$E156)+$Q156*(1-$F156))*((1+'Inputs &amp; Summary'!$D$7)^AL$29))),((_xlfn.WEIBULL.DIST(AL$29,$L156,$K156,FALSE)*($R156*(1-$E156)+$Q156*(1-$F156))*((1+'Inputs &amp; Summary'!$D$7)^AL$29))))))</f>
        <v>0</v>
      </c>
      <c r="AM156" s="114">
        <f>$D156*IF(AM$29&gt;'Inputs &amp; Summary'!$D$5,0,IF(AM$29&gt;VLOOKUP($G156,Lists!$J$17:$K$21,2),IF($M156=Lists!$H$3,IF($K156&lt;1,(($S156/$K156)*((1+'Inputs &amp; Summary'!$D$7)^AM$29)),((INT(AM$29/$K156)-INT((AM$29-1)/$K156))*$S156*((1+'Inputs &amp; Summary'!$D$7)^AM$29))),(_xlfn.WEIBULL.DIST(AM$29,$L156,$K156,FALSE)*$S156*((1+'Inputs &amp; Summary'!$D$7)^AM$29))),IF($M156=Lists!$H$3,IF($K156&lt;1,((($R156*(1-$E156)+$Q156*(1-$F156))/$K156)*((1+'Inputs &amp; Summary'!$D$7)^AM$29)),((INT(AM$29/$K156)-INT((AM$29-1)/$K156))*($R156*(1-$E156)+$Q156*(1-$F156))*((1+'Inputs &amp; Summary'!$D$7)^AM$29))),((_xlfn.WEIBULL.DIST(AM$29,$L156,$K156,FALSE)*($R156*(1-$E156)+$Q156*(1-$F156))*((1+'Inputs &amp; Summary'!$D$7)^AM$29))))))</f>
        <v>0</v>
      </c>
      <c r="AN156" s="114">
        <f>$D156*IF(AN$29&gt;'Inputs &amp; Summary'!$D$5,0,IF(AN$29&gt;VLOOKUP($G156,Lists!$J$17:$K$21,2),IF($M156=Lists!$H$3,IF($K156&lt;1,(($S156/$K156)*((1+'Inputs &amp; Summary'!$D$7)^AN$29)),((INT(AN$29/$K156)-INT((AN$29-1)/$K156))*$S156*((1+'Inputs &amp; Summary'!$D$7)^AN$29))),(_xlfn.WEIBULL.DIST(AN$29,$L156,$K156,FALSE)*$S156*((1+'Inputs &amp; Summary'!$D$7)^AN$29))),IF($M156=Lists!$H$3,IF($K156&lt;1,((($R156*(1-$E156)+$Q156*(1-$F156))/$K156)*((1+'Inputs &amp; Summary'!$D$7)^AN$29)),((INT(AN$29/$K156)-INT((AN$29-1)/$K156))*($R156*(1-$E156)+$Q156*(1-$F156))*((1+'Inputs &amp; Summary'!$D$7)^AN$29))),((_xlfn.WEIBULL.DIST(AN$29,$L156,$K156,FALSE)*($R156*(1-$E156)+$Q156*(1-$F156))*((1+'Inputs &amp; Summary'!$D$7)^AN$29))))))</f>
        <v>0</v>
      </c>
      <c r="AO156" s="114">
        <f>$D156*IF(AO$29&gt;'Inputs &amp; Summary'!$D$5,0,IF(AO$29&gt;VLOOKUP($G156,Lists!$J$17:$K$21,2),IF($M156=Lists!$H$3,IF($K156&lt;1,(($S156/$K156)*((1+'Inputs &amp; Summary'!$D$7)^AO$29)),((INT(AO$29/$K156)-INT((AO$29-1)/$K156))*$S156*((1+'Inputs &amp; Summary'!$D$7)^AO$29))),(_xlfn.WEIBULL.DIST(AO$29,$L156,$K156,FALSE)*$S156*((1+'Inputs &amp; Summary'!$D$7)^AO$29))),IF($M156=Lists!$H$3,IF($K156&lt;1,((($R156*(1-$E156)+$Q156*(1-$F156))/$K156)*((1+'Inputs &amp; Summary'!$D$7)^AO$29)),((INT(AO$29/$K156)-INT((AO$29-1)/$K156))*($R156*(1-$E156)+$Q156*(1-$F156))*((1+'Inputs &amp; Summary'!$D$7)^AO$29))),((_xlfn.WEIBULL.DIST(AO$29,$L156,$K156,FALSE)*($R156*(1-$E156)+$Q156*(1-$F156))*((1+'Inputs &amp; Summary'!$D$7)^AO$29))))))</f>
        <v>0</v>
      </c>
      <c r="AP156" s="114">
        <f>$D156*IF(AP$29&gt;'Inputs &amp; Summary'!$D$5,0,IF(AP$29&gt;VLOOKUP($G156,Lists!$J$17:$K$21,2),IF($M156=Lists!$H$3,IF($K156&lt;1,(($S156/$K156)*((1+'Inputs &amp; Summary'!$D$7)^AP$29)),((INT(AP$29/$K156)-INT((AP$29-1)/$K156))*$S156*((1+'Inputs &amp; Summary'!$D$7)^AP$29))),(_xlfn.WEIBULL.DIST(AP$29,$L156,$K156,FALSE)*$S156*((1+'Inputs &amp; Summary'!$D$7)^AP$29))),IF($M156=Lists!$H$3,IF($K156&lt;1,((($R156*(1-$E156)+$Q156*(1-$F156))/$K156)*((1+'Inputs &amp; Summary'!$D$7)^AP$29)),((INT(AP$29/$K156)-INT((AP$29-1)/$K156))*($R156*(1-$E156)+$Q156*(1-$F156))*((1+'Inputs &amp; Summary'!$D$7)^AP$29))),((_xlfn.WEIBULL.DIST(AP$29,$L156,$K156,FALSE)*($R156*(1-$E156)+$Q156*(1-$F156))*((1+'Inputs &amp; Summary'!$D$7)^AP$29))))))</f>
        <v>0</v>
      </c>
      <c r="AQ156" s="114">
        <f>$D156*IF(AQ$29&gt;'Inputs &amp; Summary'!$D$5,0,IF(AQ$29&gt;VLOOKUP($G156,Lists!$J$17:$K$21,2),IF($M156=Lists!$H$3,IF($K156&lt;1,(($S156/$K156)*((1+'Inputs &amp; Summary'!$D$7)^AQ$29)),((INT(AQ$29/$K156)-INT((AQ$29-1)/$K156))*$S156*((1+'Inputs &amp; Summary'!$D$7)^AQ$29))),(_xlfn.WEIBULL.DIST(AQ$29,$L156,$K156,FALSE)*$S156*((1+'Inputs &amp; Summary'!$D$7)^AQ$29))),IF($M156=Lists!$H$3,IF($K156&lt;1,((($R156*(1-$E156)+$Q156*(1-$F156))/$K156)*((1+'Inputs &amp; Summary'!$D$7)^AQ$29)),((INT(AQ$29/$K156)-INT((AQ$29-1)/$K156))*($R156*(1-$E156)+$Q156*(1-$F156))*((1+'Inputs &amp; Summary'!$D$7)^AQ$29))),((_xlfn.WEIBULL.DIST(AQ$29,$L156,$K156,FALSE)*($R156*(1-$E156)+$Q156*(1-$F156))*((1+'Inputs &amp; Summary'!$D$7)^AQ$29))))))</f>
        <v>0</v>
      </c>
      <c r="AR156" s="114">
        <f>$D156*IF(AR$29&gt;'Inputs &amp; Summary'!$D$5,0,IF(AR$29&gt;VLOOKUP($G156,Lists!$J$17:$K$21,2),IF($M156=Lists!$H$3,IF($K156&lt;1,(($S156/$K156)*((1+'Inputs &amp; Summary'!$D$7)^AR$29)),((INT(AR$29/$K156)-INT((AR$29-1)/$K156))*$S156*((1+'Inputs &amp; Summary'!$D$7)^AR$29))),(_xlfn.WEIBULL.DIST(AR$29,$L156,$K156,FALSE)*$S156*((1+'Inputs &amp; Summary'!$D$7)^AR$29))),IF($M156=Lists!$H$3,IF($K156&lt;1,((($R156*(1-$E156)+$Q156*(1-$F156))/$K156)*((1+'Inputs &amp; Summary'!$D$7)^AR$29)),((INT(AR$29/$K156)-INT((AR$29-1)/$K156))*($R156*(1-$E156)+$Q156*(1-$F156))*((1+'Inputs &amp; Summary'!$D$7)^AR$29))),((_xlfn.WEIBULL.DIST(AR$29,$L156,$K156,FALSE)*($R156*(1-$E156)+$Q156*(1-$F156))*((1+'Inputs &amp; Summary'!$D$7)^AR$29))))))</f>
        <v>0</v>
      </c>
      <c r="AS156" s="114">
        <f>$D156*IF(AS$29&gt;'Inputs &amp; Summary'!$D$5,0,IF(AS$29&gt;VLOOKUP($G156,Lists!$J$17:$K$21,2),IF($M156=Lists!$H$3,IF($K156&lt;1,(($S156/$K156)*((1+'Inputs &amp; Summary'!$D$7)^AS$29)),((INT(AS$29/$K156)-INT((AS$29-1)/$K156))*$S156*((1+'Inputs &amp; Summary'!$D$7)^AS$29))),(_xlfn.WEIBULL.DIST(AS$29,$L156,$K156,FALSE)*$S156*((1+'Inputs &amp; Summary'!$D$7)^AS$29))),IF($M156=Lists!$H$3,IF($K156&lt;1,((($R156*(1-$E156)+$Q156*(1-$F156))/$K156)*((1+'Inputs &amp; Summary'!$D$7)^AS$29)),((INT(AS$29/$K156)-INT((AS$29-1)/$K156))*($R156*(1-$E156)+$Q156*(1-$F156))*((1+'Inputs &amp; Summary'!$D$7)^AS$29))),((_xlfn.WEIBULL.DIST(AS$29,$L156,$K156,FALSE)*($R156*(1-$E156)+$Q156*(1-$F156))*((1+'Inputs &amp; Summary'!$D$7)^AS$29))))))</f>
        <v>0</v>
      </c>
      <c r="AT156" s="114">
        <f>$D156*IF(AT$29&gt;'Inputs &amp; Summary'!$D$5,0,IF(AT$29&gt;VLOOKUP($G156,Lists!$J$17:$K$21,2),IF($M156=Lists!$H$3,IF($K156&lt;1,(($S156/$K156)*((1+'Inputs &amp; Summary'!$D$7)^AT$29)),((INT(AT$29/$K156)-INT((AT$29-1)/$K156))*$S156*((1+'Inputs &amp; Summary'!$D$7)^AT$29))),(_xlfn.WEIBULL.DIST(AT$29,$L156,$K156,FALSE)*$S156*((1+'Inputs &amp; Summary'!$D$7)^AT$29))),IF($M156=Lists!$H$3,IF($K156&lt;1,((($R156*(1-$E156)+$Q156*(1-$F156))/$K156)*((1+'Inputs &amp; Summary'!$D$7)^AT$29)),((INT(AT$29/$K156)-INT((AT$29-1)/$K156))*($R156*(1-$E156)+$Q156*(1-$F156))*((1+'Inputs &amp; Summary'!$D$7)^AT$29))),((_xlfn.WEIBULL.DIST(AT$29,$L156,$K156,FALSE)*($R156*(1-$E156)+$Q156*(1-$F156))*((1+'Inputs &amp; Summary'!$D$7)^AT$29))))))</f>
        <v>0</v>
      </c>
      <c r="AU156" s="114">
        <f>$D156*IF(AU$29&gt;'Inputs &amp; Summary'!$D$5,0,IF(AU$29&gt;VLOOKUP($G156,Lists!$J$17:$K$21,2),IF($M156=Lists!$H$3,IF($K156&lt;1,(($S156/$K156)*((1+'Inputs &amp; Summary'!$D$7)^AU$29)),((INT(AU$29/$K156)-INT((AU$29-1)/$K156))*$S156*((1+'Inputs &amp; Summary'!$D$7)^AU$29))),(_xlfn.WEIBULL.DIST(AU$29,$L156,$K156,FALSE)*$S156*((1+'Inputs &amp; Summary'!$D$7)^AU$29))),IF($M156=Lists!$H$3,IF($K156&lt;1,((($R156*(1-$E156)+$Q156*(1-$F156))/$K156)*((1+'Inputs &amp; Summary'!$D$7)^AU$29)),((INT(AU$29/$K156)-INT((AU$29-1)/$K156))*($R156*(1-$E156)+$Q156*(1-$F156))*((1+'Inputs &amp; Summary'!$D$7)^AU$29))),((_xlfn.WEIBULL.DIST(AU$29,$L156,$K156,FALSE)*($R156*(1-$E156)+$Q156*(1-$F156))*((1+'Inputs &amp; Summary'!$D$7)^AU$29))))))</f>
        <v>0</v>
      </c>
      <c r="AV156" s="114">
        <f>$D156*IF(AV$29&gt;'Inputs &amp; Summary'!$D$5,0,IF(AV$29&gt;VLOOKUP($G156,Lists!$J$17:$K$21,2),IF($M156=Lists!$H$3,IF($K156&lt;1,(($S156/$K156)*((1+'Inputs &amp; Summary'!$D$7)^AV$29)),((INT(AV$29/$K156)-INT((AV$29-1)/$K156))*$S156*((1+'Inputs &amp; Summary'!$D$7)^AV$29))),(_xlfn.WEIBULL.DIST(AV$29,$L156,$K156,FALSE)*$S156*((1+'Inputs &amp; Summary'!$D$7)^AV$29))),IF($M156=Lists!$H$3,IF($K156&lt;1,((($R156*(1-$E156)+$Q156*(1-$F156))/$K156)*((1+'Inputs &amp; Summary'!$D$7)^AV$29)),((INT(AV$29/$K156)-INT((AV$29-1)/$K156))*($R156*(1-$E156)+$Q156*(1-$F156))*((1+'Inputs &amp; Summary'!$D$7)^AV$29))),((_xlfn.WEIBULL.DIST(AV$29,$L156,$K156,FALSE)*($R156*(1-$E156)+$Q156*(1-$F156))*((1+'Inputs &amp; Summary'!$D$7)^AV$29))))))</f>
        <v>0</v>
      </c>
      <c r="AW156" s="114">
        <f>$D156*IF(AW$29&gt;'Inputs &amp; Summary'!$D$5,0,IF(AW$29&gt;VLOOKUP($G156,Lists!$J$17:$K$21,2),IF($M156=Lists!$H$3,IF($K156&lt;1,(($S156/$K156)*((1+'Inputs &amp; Summary'!$D$7)^AW$29)),((INT(AW$29/$K156)-INT((AW$29-1)/$K156))*$S156*((1+'Inputs &amp; Summary'!$D$7)^AW$29))),(_xlfn.WEIBULL.DIST(AW$29,$L156,$K156,FALSE)*$S156*((1+'Inputs &amp; Summary'!$D$7)^AW$29))),IF($M156=Lists!$H$3,IF($K156&lt;1,((($R156*(1-$E156)+$Q156*(1-$F156))/$K156)*((1+'Inputs &amp; Summary'!$D$7)^AW$29)),((INT(AW$29/$K156)-INT((AW$29-1)/$K156))*($R156*(1-$E156)+$Q156*(1-$F156))*((1+'Inputs &amp; Summary'!$D$7)^AW$29))),((_xlfn.WEIBULL.DIST(AW$29,$L156,$K156,FALSE)*($R156*(1-$E156)+$Q156*(1-$F156))*((1+'Inputs &amp; Summary'!$D$7)^AW$29))))))</f>
        <v>0</v>
      </c>
      <c r="AX156" s="114">
        <f>$D156*IF(AX$29&gt;'Inputs &amp; Summary'!$D$5,0,IF(AX$29&gt;VLOOKUP($G156,Lists!$J$17:$K$21,2),IF($M156=Lists!$H$3,IF($K156&lt;1,(($S156/$K156)*((1+'Inputs &amp; Summary'!$D$7)^AX$29)),((INT(AX$29/$K156)-INT((AX$29-1)/$K156))*$S156*((1+'Inputs &amp; Summary'!$D$7)^AX$29))),(_xlfn.WEIBULL.DIST(AX$29,$L156,$K156,FALSE)*$S156*((1+'Inputs &amp; Summary'!$D$7)^AX$29))),IF($M156=Lists!$H$3,IF($K156&lt;1,((($R156*(1-$E156)+$Q156*(1-$F156))/$K156)*((1+'Inputs &amp; Summary'!$D$7)^AX$29)),((INT(AX$29/$K156)-INT((AX$29-1)/$K156))*($R156*(1-$E156)+$Q156*(1-$F156))*((1+'Inputs &amp; Summary'!$D$7)^AX$29))),((_xlfn.WEIBULL.DIST(AX$29,$L156,$K156,FALSE)*($R156*(1-$E156)+$Q156*(1-$F156))*((1+'Inputs &amp; Summary'!$D$7)^AX$29))))))</f>
        <v>0</v>
      </c>
      <c r="AY156" s="114">
        <f>$D156*IF(AY$29&gt;'Inputs &amp; Summary'!$D$5,0,IF(AY$29&gt;VLOOKUP($G156,Lists!$J$17:$K$21,2),IF($M156=Lists!$H$3,IF($K156&lt;1,(($S156/$K156)*((1+'Inputs &amp; Summary'!$D$7)^AY$29)),((INT(AY$29/$K156)-INT((AY$29-1)/$K156))*$S156*((1+'Inputs &amp; Summary'!$D$7)^AY$29))),(_xlfn.WEIBULL.DIST(AY$29,$L156,$K156,FALSE)*$S156*((1+'Inputs &amp; Summary'!$D$7)^AY$29))),IF($M156=Lists!$H$3,IF($K156&lt;1,((($R156*(1-$E156)+$Q156*(1-$F156))/$K156)*((1+'Inputs &amp; Summary'!$D$7)^AY$29)),((INT(AY$29/$K156)-INT((AY$29-1)/$K156))*($R156*(1-$E156)+$Q156*(1-$F156))*((1+'Inputs &amp; Summary'!$D$7)^AY$29))),((_xlfn.WEIBULL.DIST(AY$29,$L156,$K156,FALSE)*($R156*(1-$E156)+$Q156*(1-$F156))*((1+'Inputs &amp; Summary'!$D$7)^AY$29))))))</f>
        <v>0</v>
      </c>
      <c r="AZ156" s="114">
        <f>$D156*IF(AZ$29&gt;'Inputs &amp; Summary'!$D$5,0,IF(AZ$29&gt;VLOOKUP($G156,Lists!$J$17:$K$21,2),IF($M156=Lists!$H$3,IF($K156&lt;1,(($S156/$K156)*((1+'Inputs &amp; Summary'!$D$7)^AZ$29)),((INT(AZ$29/$K156)-INT((AZ$29-1)/$K156))*$S156*((1+'Inputs &amp; Summary'!$D$7)^AZ$29))),(_xlfn.WEIBULL.DIST(AZ$29,$L156,$K156,FALSE)*$S156*((1+'Inputs &amp; Summary'!$D$7)^AZ$29))),IF($M156=Lists!$H$3,IF($K156&lt;1,((($R156*(1-$E156)+$Q156*(1-$F156))/$K156)*((1+'Inputs &amp; Summary'!$D$7)^AZ$29)),((INT(AZ$29/$K156)-INT((AZ$29-1)/$K156))*($R156*(1-$E156)+$Q156*(1-$F156))*((1+'Inputs &amp; Summary'!$D$7)^AZ$29))),((_xlfn.WEIBULL.DIST(AZ$29,$L156,$K156,FALSE)*($R156*(1-$E156)+$Q156*(1-$F156))*((1+'Inputs &amp; Summary'!$D$7)^AZ$29))))))</f>
        <v>0</v>
      </c>
      <c r="BA156" s="114">
        <f>$D156*IF(BA$29&gt;'Inputs &amp; Summary'!$D$5,0,IF(BA$29&gt;VLOOKUP($G156,Lists!$J$17:$K$21,2),IF($M156=Lists!$H$3,IF($K156&lt;1,(($S156/$K156)*((1+'Inputs &amp; Summary'!$D$7)^BA$29)),((INT(BA$29/$K156)-INT((BA$29-1)/$K156))*$S156*((1+'Inputs &amp; Summary'!$D$7)^BA$29))),(_xlfn.WEIBULL.DIST(BA$29,$L156,$K156,FALSE)*$S156*((1+'Inputs &amp; Summary'!$D$7)^BA$29))),IF($M156=Lists!$H$3,IF($K156&lt;1,((($R156*(1-$E156)+$Q156*(1-$F156))/$K156)*((1+'Inputs &amp; Summary'!$D$7)^BA$29)),((INT(BA$29/$K156)-INT((BA$29-1)/$K156))*($R156*(1-$E156)+$Q156*(1-$F156))*((1+'Inputs &amp; Summary'!$D$7)^BA$29))),((_xlfn.WEIBULL.DIST(BA$29,$L156,$K156,FALSE)*($R156*(1-$E156)+$Q156*(1-$F156))*((1+'Inputs &amp; Summary'!$D$7)^BA$29))))))</f>
        <v>0</v>
      </c>
      <c r="BB156" s="114">
        <f>$D156*IF(BB$29&gt;'Inputs &amp; Summary'!$D$5,0,IF(BB$29&gt;VLOOKUP($G156,Lists!$J$17:$K$21,2),IF($M156=Lists!$H$3,IF($K156&lt;1,(($S156/$K156)*((1+'Inputs &amp; Summary'!$D$7)^BB$29)),((INT(BB$29/$K156)-INT((BB$29-1)/$K156))*$S156*((1+'Inputs &amp; Summary'!$D$7)^BB$29))),(_xlfn.WEIBULL.DIST(BB$29,$L156,$K156,FALSE)*$S156*((1+'Inputs &amp; Summary'!$D$7)^BB$29))),IF($M156=Lists!$H$3,IF($K156&lt;1,((($R156*(1-$E156)+$Q156*(1-$F156))/$K156)*((1+'Inputs &amp; Summary'!$D$7)^BB$29)),((INT(BB$29/$K156)-INT((BB$29-1)/$K156))*($R156*(1-$E156)+$Q156*(1-$F156))*((1+'Inputs &amp; Summary'!$D$7)^BB$29))),((_xlfn.WEIBULL.DIST(BB$29,$L156,$K156,FALSE)*($R156*(1-$E156)+$Q156*(1-$F156))*((1+'Inputs &amp; Summary'!$D$7)^BB$29))))))</f>
        <v>0</v>
      </c>
      <c r="BC156" s="114">
        <f>$D156*IF(BC$29&gt;'Inputs &amp; Summary'!$D$5,0,IF(BC$29&gt;VLOOKUP($G156,Lists!$J$17:$K$21,2),IF($M156=Lists!$H$3,IF($K156&lt;1,(($S156/$K156)*((1+'Inputs &amp; Summary'!$D$7)^BC$29)),((INT(BC$29/$K156)-INT((BC$29-1)/$K156))*$S156*((1+'Inputs &amp; Summary'!$D$7)^BC$29))),(_xlfn.WEIBULL.DIST(BC$29,$L156,$K156,FALSE)*$S156*((1+'Inputs &amp; Summary'!$D$7)^BC$29))),IF($M156=Lists!$H$3,IF($K156&lt;1,((($R156*(1-$E156)+$Q156*(1-$F156))/$K156)*((1+'Inputs &amp; Summary'!$D$7)^BC$29)),((INT(BC$29/$K156)-INT((BC$29-1)/$K156))*($R156*(1-$E156)+$Q156*(1-$F156))*((1+'Inputs &amp; Summary'!$D$7)^BC$29))),((_xlfn.WEIBULL.DIST(BC$29,$L156,$K156,FALSE)*($R156*(1-$E156)+$Q156*(1-$F156))*((1+'Inputs &amp; Summary'!$D$7)^BC$29))))))</f>
        <v>0</v>
      </c>
      <c r="BD156" s="114">
        <f>$D156*IF(BD$29&gt;'Inputs &amp; Summary'!$D$5,0,IF(BD$29&gt;VLOOKUP($G156,Lists!$J$17:$K$21,2),IF($M156=Lists!$H$3,IF($K156&lt;1,(($S156/$K156)*((1+'Inputs &amp; Summary'!$D$7)^BD$29)),((INT(BD$29/$K156)-INT((BD$29-1)/$K156))*$S156*((1+'Inputs &amp; Summary'!$D$7)^BD$29))),(_xlfn.WEIBULL.DIST(BD$29,$L156,$K156,FALSE)*$S156*((1+'Inputs &amp; Summary'!$D$7)^BD$29))),IF($M156=Lists!$H$3,IF($K156&lt;1,((($R156*(1-$E156)+$Q156*(1-$F156))/$K156)*((1+'Inputs &amp; Summary'!$D$7)^BD$29)),((INT(BD$29/$K156)-INT((BD$29-1)/$K156))*($R156*(1-$E156)+$Q156*(1-$F156))*((1+'Inputs &amp; Summary'!$D$7)^BD$29))),((_xlfn.WEIBULL.DIST(BD$29,$L156,$K156,FALSE)*($R156*(1-$E156)+$Q156*(1-$F156))*((1+'Inputs &amp; Summary'!$D$7)^BD$29))))))</f>
        <v>0</v>
      </c>
      <c r="BE156" s="114">
        <f>$D156*IF(BE$29&gt;'Inputs &amp; Summary'!$D$5,0,IF(BE$29&gt;VLOOKUP($G156,Lists!$J$17:$K$21,2),IF($M156=Lists!$H$3,IF($K156&lt;1,(($S156/$K156)*((1+'Inputs &amp; Summary'!$D$7)^BE$29)),((INT(BE$29/$K156)-INT((BE$29-1)/$K156))*$S156*((1+'Inputs &amp; Summary'!$D$7)^BE$29))),(_xlfn.WEIBULL.DIST(BE$29,$L156,$K156,FALSE)*$S156*((1+'Inputs &amp; Summary'!$D$7)^BE$29))),IF($M156=Lists!$H$3,IF($K156&lt;1,((($R156*(1-$E156)+$Q156*(1-$F156))/$K156)*((1+'Inputs &amp; Summary'!$D$7)^BE$29)),((INT(BE$29/$K156)-INT((BE$29-1)/$K156))*($R156*(1-$E156)+$Q156*(1-$F156))*((1+'Inputs &amp; Summary'!$D$7)^BE$29))),((_xlfn.WEIBULL.DIST(BE$29,$L156,$K156,FALSE)*($R156*(1-$E156)+$Q156*(1-$F156))*((1+'Inputs &amp; Summary'!$D$7)^BE$29))))))</f>
        <v>0</v>
      </c>
      <c r="BF156" s="114">
        <f>$D156*IF(BF$29&gt;'Inputs &amp; Summary'!$D$5,0,IF(BF$29&gt;VLOOKUP($G156,Lists!$J$17:$K$21,2),IF($M156=Lists!$H$3,IF($K156&lt;1,(($S156/$K156)*((1+'Inputs &amp; Summary'!$D$7)^BF$29)),((INT(BF$29/$K156)-INT((BF$29-1)/$K156))*$S156*((1+'Inputs &amp; Summary'!$D$7)^BF$29))),(_xlfn.WEIBULL.DIST(BF$29,$L156,$K156,FALSE)*$S156*((1+'Inputs &amp; Summary'!$D$7)^BF$29))),IF($M156=Lists!$H$3,IF($K156&lt;1,((($R156*(1-$E156)+$Q156*(1-$F156))/$K156)*((1+'Inputs &amp; Summary'!$D$7)^BF$29)),((INT(BF$29/$K156)-INT((BF$29-1)/$K156))*($R156*(1-$E156)+$Q156*(1-$F156))*((1+'Inputs &amp; Summary'!$D$7)^BF$29))),((_xlfn.WEIBULL.DIST(BF$29,$L156,$K156,FALSE)*($R156*(1-$E156)+$Q156*(1-$F156))*((1+'Inputs &amp; Summary'!$D$7)^BF$29))))))</f>
        <v>0</v>
      </c>
      <c r="BG156" s="114">
        <f>$D156*IF(BG$29&gt;'Inputs &amp; Summary'!$D$5,0,IF(BG$29&gt;VLOOKUP($G156,Lists!$J$17:$K$21,2),IF($M156=Lists!$H$3,IF($K156&lt;1,(($S156/$K156)*((1+'Inputs &amp; Summary'!$D$7)^BG$29)),((INT(BG$29/$K156)-INT((BG$29-1)/$K156))*$S156*((1+'Inputs &amp; Summary'!$D$7)^BG$29))),(_xlfn.WEIBULL.DIST(BG$29,$L156,$K156,FALSE)*$S156*((1+'Inputs &amp; Summary'!$D$7)^BG$29))),IF($M156=Lists!$H$3,IF($K156&lt;1,((($R156*(1-$E156)+$Q156*(1-$F156))/$K156)*((1+'Inputs &amp; Summary'!$D$7)^BG$29)),((INT(BG$29/$K156)-INT((BG$29-1)/$K156))*($R156*(1-$E156)+$Q156*(1-$F156))*((1+'Inputs &amp; Summary'!$D$7)^BG$29))),((_xlfn.WEIBULL.DIST(BG$29,$L156,$K156,FALSE)*($R156*(1-$E156)+$Q156*(1-$F156))*((1+'Inputs &amp; Summary'!$D$7)^BG$29))))))</f>
        <v>0</v>
      </c>
      <c r="BH156" s="114">
        <f>$D156*IF(BH$29&gt;'Inputs &amp; Summary'!$D$5,0,IF(BH$29&gt;VLOOKUP($G156,Lists!$J$17:$K$21,2),IF($M156=Lists!$H$3,IF($K156&lt;1,(($S156/$K156)*((1+'Inputs &amp; Summary'!$D$7)^BH$29)),((INT(BH$29/$K156)-INT((BH$29-1)/$K156))*$S156*((1+'Inputs &amp; Summary'!$D$7)^BH$29))),(_xlfn.WEIBULL.DIST(BH$29,$L156,$K156,FALSE)*$S156*((1+'Inputs &amp; Summary'!$D$7)^BH$29))),IF($M156=Lists!$H$3,IF($K156&lt;1,((($R156*(1-$E156)+$Q156*(1-$F156))/$K156)*((1+'Inputs &amp; Summary'!$D$7)^BH$29)),((INT(BH$29/$K156)-INT((BH$29-1)/$K156))*($R156*(1-$E156)+$Q156*(1-$F156))*((1+'Inputs &amp; Summary'!$D$7)^BH$29))),((_xlfn.WEIBULL.DIST(BH$29,$L156,$K156,FALSE)*($R156*(1-$E156)+$Q156*(1-$F156))*((1+'Inputs &amp; Summary'!$D$7)^BH$29))))))</f>
        <v>0</v>
      </c>
      <c r="BI156" s="114">
        <f>$D156*IF(BI$29&gt;'Inputs &amp; Summary'!$D$5,0,IF(BI$29&gt;VLOOKUP($G156,Lists!$J$17:$K$21,2),IF($M156=Lists!$H$3,IF($K156&lt;1,(($S156/$K156)*((1+'Inputs &amp; Summary'!$D$7)^BI$29)),((INT(BI$29/$K156)-INT((BI$29-1)/$K156))*$S156*((1+'Inputs &amp; Summary'!$D$7)^BI$29))),(_xlfn.WEIBULL.DIST(BI$29,$L156,$K156,FALSE)*$S156*((1+'Inputs &amp; Summary'!$D$7)^BI$29))),IF($M156=Lists!$H$3,IF($K156&lt;1,((($R156*(1-$E156)+$Q156*(1-$F156))/$K156)*((1+'Inputs &amp; Summary'!$D$7)^BI$29)),((INT(BI$29/$K156)-INT((BI$29-1)/$K156))*($R156*(1-$E156)+$Q156*(1-$F156))*((1+'Inputs &amp; Summary'!$D$7)^BI$29))),((_xlfn.WEIBULL.DIST(BI$29,$L156,$K156,FALSE)*($R156*(1-$E156)+$Q156*(1-$F156))*((1+'Inputs &amp; Summary'!$D$7)^BI$29))))))</f>
        <v>0</v>
      </c>
      <c r="BJ156" s="114">
        <f>$D156*IF(BJ$29&gt;'Inputs &amp; Summary'!$D$5,0,IF(BJ$29&gt;VLOOKUP($G156,Lists!$J$17:$K$21,2),IF($M156=Lists!$H$3,IF($K156&lt;1,(($S156/$K156)*((1+'Inputs &amp; Summary'!$D$7)^BJ$29)),((INT(BJ$29/$K156)-INT((BJ$29-1)/$K156))*$S156*((1+'Inputs &amp; Summary'!$D$7)^BJ$29))),(_xlfn.WEIBULL.DIST(BJ$29,$L156,$K156,FALSE)*$S156*((1+'Inputs &amp; Summary'!$D$7)^BJ$29))),IF($M156=Lists!$H$3,IF($K156&lt;1,((($R156*(1-$E156)+$Q156*(1-$F156))/$K156)*((1+'Inputs &amp; Summary'!$D$7)^BJ$29)),((INT(BJ$29/$K156)-INT((BJ$29-1)/$K156))*($R156*(1-$E156)+$Q156*(1-$F156))*((1+'Inputs &amp; Summary'!$D$7)^BJ$29))),((_xlfn.WEIBULL.DIST(BJ$29,$L156,$K156,FALSE)*($R156*(1-$E156)+$Q156*(1-$F156))*((1+'Inputs &amp; Summary'!$D$7)^BJ$29))))))</f>
        <v>0</v>
      </c>
      <c r="BK156" s="114">
        <f>$D156*IF(BK$29&gt;'Inputs &amp; Summary'!$D$5,0,IF(BK$29&gt;VLOOKUP($G156,Lists!$J$17:$K$21,2),IF($M156=Lists!$H$3,IF($K156&lt;1,(($S156/$K156)*((1+'Inputs &amp; Summary'!$D$7)^BK$29)),((INT(BK$29/$K156)-INT((BK$29-1)/$K156))*$S156*((1+'Inputs &amp; Summary'!$D$7)^BK$29))),(_xlfn.WEIBULL.DIST(BK$29,$L156,$K156,FALSE)*$S156*((1+'Inputs &amp; Summary'!$D$7)^BK$29))),IF($M156=Lists!$H$3,IF($K156&lt;1,((($R156*(1-$E156)+$Q156*(1-$F156))/$K156)*((1+'Inputs &amp; Summary'!$D$7)^BK$29)),((INT(BK$29/$K156)-INT((BK$29-1)/$K156))*($R156*(1-$E156)+$Q156*(1-$F156))*((1+'Inputs &amp; Summary'!$D$7)^BK$29))),((_xlfn.WEIBULL.DIST(BK$29,$L156,$K156,FALSE)*($R156*(1-$E156)+$Q156*(1-$F156))*((1+'Inputs &amp; Summary'!$D$7)^BK$29))))))</f>
        <v>0</v>
      </c>
      <c r="BL156" s="114">
        <f>$D156*IF(BL$29&gt;'Inputs &amp; Summary'!$D$5,0,IF(BL$29&gt;VLOOKUP($G156,Lists!$J$17:$K$21,2),IF($M156=Lists!$H$3,IF($K156&lt;1,(($S156/$K156)*((1+'Inputs &amp; Summary'!$D$7)^BL$29)),((INT(BL$29/$K156)-INT((BL$29-1)/$K156))*$S156*((1+'Inputs &amp; Summary'!$D$7)^BL$29))),(_xlfn.WEIBULL.DIST(BL$29,$L156,$K156,FALSE)*$S156*((1+'Inputs &amp; Summary'!$D$7)^BL$29))),IF($M156=Lists!$H$3,IF($K156&lt;1,((($R156*(1-$E156)+$Q156*(1-$F156))/$K156)*((1+'Inputs &amp; Summary'!$D$7)^BL$29)),((INT(BL$29/$K156)-INT((BL$29-1)/$K156))*($R156*(1-$E156)+$Q156*(1-$F156))*((1+'Inputs &amp; Summary'!$D$7)^BL$29))),((_xlfn.WEIBULL.DIST(BL$29,$L156,$K156,FALSE)*($R156*(1-$E156)+$Q156*(1-$F156))*((1+'Inputs &amp; Summary'!$D$7)^BL$29))))))</f>
        <v>0</v>
      </c>
    </row>
    <row r="157" spans="1:64" ht="57.6" x14ac:dyDescent="0.3">
      <c r="A157" s="79" t="s">
        <v>175</v>
      </c>
      <c r="B157" s="33" t="s">
        <v>151</v>
      </c>
      <c r="C157" s="33" t="s">
        <v>141</v>
      </c>
      <c r="D157" s="68">
        <v>0</v>
      </c>
      <c r="E157" s="68"/>
      <c r="F157" s="68"/>
      <c r="G157" s="213" t="s">
        <v>433</v>
      </c>
      <c r="H157" s="34"/>
      <c r="I157" s="34" t="s">
        <v>272</v>
      </c>
      <c r="J157" s="33">
        <f>VLOOKUP(I157,'Labor Rates'!$A$1:$B$16,2)</f>
        <v>16.66346153846154</v>
      </c>
      <c r="K157" s="35">
        <v>0.08</v>
      </c>
      <c r="L157" s="35">
        <v>1</v>
      </c>
      <c r="M157" s="33" t="s">
        <v>259</v>
      </c>
      <c r="N157" s="84">
        <v>1</v>
      </c>
      <c r="O157" s="35">
        <v>0.5</v>
      </c>
      <c r="P157" s="5">
        <v>0</v>
      </c>
      <c r="Q157" s="73">
        <f t="shared" si="21"/>
        <v>8.3317307692307701</v>
      </c>
      <c r="R157" s="73">
        <f t="shared" si="22"/>
        <v>0</v>
      </c>
      <c r="S157" s="74">
        <f t="shared" si="23"/>
        <v>0</v>
      </c>
      <c r="T157" s="88"/>
      <c r="U157" s="80"/>
      <c r="V157" s="87">
        <f t="shared" si="24"/>
        <v>0</v>
      </c>
      <c r="W157" s="87">
        <f>NPV('Inputs &amp; Summary'!$D$6,Y157:BL157)</f>
        <v>0</v>
      </c>
      <c r="X157" s="90">
        <f t="shared" si="25"/>
        <v>0</v>
      </c>
      <c r="Y157" s="114">
        <f>$D157*IF(Y$29&gt;'Inputs &amp; Summary'!$D$5,0,IF(Y$29&gt;VLOOKUP($G157,Lists!$J$17:$K$21,2),IF($M157=Lists!$H$3,IF($K157&lt;1,(($S157/$K157)*((1+'Inputs &amp; Summary'!$D$7)^Y$29)),((INT(Y$29/$K157)-INT((Y$29-1)/$K157))*$S157*((1+'Inputs &amp; Summary'!$D$7)^Y$29))),(_xlfn.WEIBULL.DIST(Y$29,$L157,$K157,FALSE)*$S157*((1+'Inputs &amp; Summary'!$D$7)^Y$29))),IF($M157=Lists!$H$3,IF($K157&lt;1,((($R157*(1-$E157)+$Q157*(1-$F157))/$K157)*((1+'Inputs &amp; Summary'!$D$7)^Y$29)),((INT(Y$29/$K157)-INT((Y$29-1)/$K157))*($R157*(1-$E157)+$Q157*(1-$F157))*((1+'Inputs &amp; Summary'!$D$7)^Y$29))),((_xlfn.WEIBULL.DIST(Y$29,$L157,$K157,FALSE)*($R157*(1-$E157)+$Q157*(1-$F157))*((1+'Inputs &amp; Summary'!$D$7)^Y$29))))))</f>
        <v>0</v>
      </c>
      <c r="Z157" s="114">
        <f>$D157*IF(Z$29&gt;'Inputs &amp; Summary'!$D$5,0,IF(Z$29&gt;VLOOKUP($G157,Lists!$J$17:$K$21,2),IF($M157=Lists!$H$3,IF($K157&lt;1,(($S157/$K157)*((1+'Inputs &amp; Summary'!$D$7)^Z$29)),((INT(Z$29/$K157)-INT((Z$29-1)/$K157))*$S157*((1+'Inputs &amp; Summary'!$D$7)^Z$29))),(_xlfn.WEIBULL.DIST(Z$29,$L157,$K157,FALSE)*$S157*((1+'Inputs &amp; Summary'!$D$7)^Z$29))),IF($M157=Lists!$H$3,IF($K157&lt;1,((($R157*(1-$E157)+$Q157*(1-$F157))/$K157)*((1+'Inputs &amp; Summary'!$D$7)^Z$29)),((INT(Z$29/$K157)-INT((Z$29-1)/$K157))*($R157*(1-$E157)+$Q157*(1-$F157))*((1+'Inputs &amp; Summary'!$D$7)^Z$29))),((_xlfn.WEIBULL.DIST(Z$29,$L157,$K157,FALSE)*($R157*(1-$E157)+$Q157*(1-$F157))*((1+'Inputs &amp; Summary'!$D$7)^Z$29))))))</f>
        <v>0</v>
      </c>
      <c r="AA157" s="114">
        <f>$D157*IF(AA$29&gt;'Inputs &amp; Summary'!$D$5,0,IF(AA$29&gt;VLOOKUP($G157,Lists!$J$17:$K$21,2),IF($M157=Lists!$H$3,IF($K157&lt;1,(($S157/$K157)*((1+'Inputs &amp; Summary'!$D$7)^AA$29)),((INT(AA$29/$K157)-INT((AA$29-1)/$K157))*$S157*((1+'Inputs &amp; Summary'!$D$7)^AA$29))),(_xlfn.WEIBULL.DIST(AA$29,$L157,$K157,FALSE)*$S157*((1+'Inputs &amp; Summary'!$D$7)^AA$29))),IF($M157=Lists!$H$3,IF($K157&lt;1,((($R157*(1-$E157)+$Q157*(1-$F157))/$K157)*((1+'Inputs &amp; Summary'!$D$7)^AA$29)),((INT(AA$29/$K157)-INT((AA$29-1)/$K157))*($R157*(1-$E157)+$Q157*(1-$F157))*((1+'Inputs &amp; Summary'!$D$7)^AA$29))),((_xlfn.WEIBULL.DIST(AA$29,$L157,$K157,FALSE)*($R157*(1-$E157)+$Q157*(1-$F157))*((1+'Inputs &amp; Summary'!$D$7)^AA$29))))))</f>
        <v>0</v>
      </c>
      <c r="AB157" s="114">
        <f>$D157*IF(AB$29&gt;'Inputs &amp; Summary'!$D$5,0,IF(AB$29&gt;VLOOKUP($G157,Lists!$J$17:$K$21,2),IF($M157=Lists!$H$3,IF($K157&lt;1,(($S157/$K157)*((1+'Inputs &amp; Summary'!$D$7)^AB$29)),((INT(AB$29/$K157)-INT((AB$29-1)/$K157))*$S157*((1+'Inputs &amp; Summary'!$D$7)^AB$29))),(_xlfn.WEIBULL.DIST(AB$29,$L157,$K157,FALSE)*$S157*((1+'Inputs &amp; Summary'!$D$7)^AB$29))),IF($M157=Lists!$H$3,IF($K157&lt;1,((($R157*(1-$E157)+$Q157*(1-$F157))/$K157)*((1+'Inputs &amp; Summary'!$D$7)^AB$29)),((INT(AB$29/$K157)-INT((AB$29-1)/$K157))*($R157*(1-$E157)+$Q157*(1-$F157))*((1+'Inputs &amp; Summary'!$D$7)^AB$29))),((_xlfn.WEIBULL.DIST(AB$29,$L157,$K157,FALSE)*($R157*(1-$E157)+$Q157*(1-$F157))*((1+'Inputs &amp; Summary'!$D$7)^AB$29))))))</f>
        <v>0</v>
      </c>
      <c r="AC157" s="114">
        <f>$D157*IF(AC$29&gt;'Inputs &amp; Summary'!$D$5,0,IF(AC$29&gt;VLOOKUP($G157,Lists!$J$17:$K$21,2),IF($M157=Lists!$H$3,IF($K157&lt;1,(($S157/$K157)*((1+'Inputs &amp; Summary'!$D$7)^AC$29)),((INT(AC$29/$K157)-INT((AC$29-1)/$K157))*$S157*((1+'Inputs &amp; Summary'!$D$7)^AC$29))),(_xlfn.WEIBULL.DIST(AC$29,$L157,$K157,FALSE)*$S157*((1+'Inputs &amp; Summary'!$D$7)^AC$29))),IF($M157=Lists!$H$3,IF($K157&lt;1,((($R157*(1-$E157)+$Q157*(1-$F157))/$K157)*((1+'Inputs &amp; Summary'!$D$7)^AC$29)),((INT(AC$29/$K157)-INT((AC$29-1)/$K157))*($R157*(1-$E157)+$Q157*(1-$F157))*((1+'Inputs &amp; Summary'!$D$7)^AC$29))),((_xlfn.WEIBULL.DIST(AC$29,$L157,$K157,FALSE)*($R157*(1-$E157)+$Q157*(1-$F157))*((1+'Inputs &amp; Summary'!$D$7)^AC$29))))))</f>
        <v>0</v>
      </c>
      <c r="AD157" s="114">
        <f>$D157*IF(AD$29&gt;'Inputs &amp; Summary'!$D$5,0,IF(AD$29&gt;VLOOKUP($G157,Lists!$J$17:$K$21,2),IF($M157=Lists!$H$3,IF($K157&lt;1,(($S157/$K157)*((1+'Inputs &amp; Summary'!$D$7)^AD$29)),((INT(AD$29/$K157)-INT((AD$29-1)/$K157))*$S157*((1+'Inputs &amp; Summary'!$D$7)^AD$29))),(_xlfn.WEIBULL.DIST(AD$29,$L157,$K157,FALSE)*$S157*((1+'Inputs &amp; Summary'!$D$7)^AD$29))),IF($M157=Lists!$H$3,IF($K157&lt;1,((($R157*(1-$E157)+$Q157*(1-$F157))/$K157)*((1+'Inputs &amp; Summary'!$D$7)^AD$29)),((INT(AD$29/$K157)-INT((AD$29-1)/$K157))*($R157*(1-$E157)+$Q157*(1-$F157))*((1+'Inputs &amp; Summary'!$D$7)^AD$29))),((_xlfn.WEIBULL.DIST(AD$29,$L157,$K157,FALSE)*($R157*(1-$E157)+$Q157*(1-$F157))*((1+'Inputs &amp; Summary'!$D$7)^AD$29))))))</f>
        <v>0</v>
      </c>
      <c r="AE157" s="114">
        <f>$D157*IF(AE$29&gt;'Inputs &amp; Summary'!$D$5,0,IF(AE$29&gt;VLOOKUP($G157,Lists!$J$17:$K$21,2),IF($M157=Lists!$H$3,IF($K157&lt;1,(($S157/$K157)*((1+'Inputs &amp; Summary'!$D$7)^AE$29)),((INT(AE$29/$K157)-INT((AE$29-1)/$K157))*$S157*((1+'Inputs &amp; Summary'!$D$7)^AE$29))),(_xlfn.WEIBULL.DIST(AE$29,$L157,$K157,FALSE)*$S157*((1+'Inputs &amp; Summary'!$D$7)^AE$29))),IF($M157=Lists!$H$3,IF($K157&lt;1,((($R157*(1-$E157)+$Q157*(1-$F157))/$K157)*((1+'Inputs &amp; Summary'!$D$7)^AE$29)),((INT(AE$29/$K157)-INT((AE$29-1)/$K157))*($R157*(1-$E157)+$Q157*(1-$F157))*((1+'Inputs &amp; Summary'!$D$7)^AE$29))),((_xlfn.WEIBULL.DIST(AE$29,$L157,$K157,FALSE)*($R157*(1-$E157)+$Q157*(1-$F157))*((1+'Inputs &amp; Summary'!$D$7)^AE$29))))))</f>
        <v>0</v>
      </c>
      <c r="AF157" s="114">
        <f>$D157*IF(AF$29&gt;'Inputs &amp; Summary'!$D$5,0,IF(AF$29&gt;VLOOKUP($G157,Lists!$J$17:$K$21,2),IF($M157=Lists!$H$3,IF($K157&lt;1,(($S157/$K157)*((1+'Inputs &amp; Summary'!$D$7)^AF$29)),((INT(AF$29/$K157)-INT((AF$29-1)/$K157))*$S157*((1+'Inputs &amp; Summary'!$D$7)^AF$29))),(_xlfn.WEIBULL.DIST(AF$29,$L157,$K157,FALSE)*$S157*((1+'Inputs &amp; Summary'!$D$7)^AF$29))),IF($M157=Lists!$H$3,IF($K157&lt;1,((($R157*(1-$E157)+$Q157*(1-$F157))/$K157)*((1+'Inputs &amp; Summary'!$D$7)^AF$29)),((INT(AF$29/$K157)-INT((AF$29-1)/$K157))*($R157*(1-$E157)+$Q157*(1-$F157))*((1+'Inputs &amp; Summary'!$D$7)^AF$29))),((_xlfn.WEIBULL.DIST(AF$29,$L157,$K157,FALSE)*($R157*(1-$E157)+$Q157*(1-$F157))*((1+'Inputs &amp; Summary'!$D$7)^AF$29))))))</f>
        <v>0</v>
      </c>
      <c r="AG157" s="114">
        <f>$D157*IF(AG$29&gt;'Inputs &amp; Summary'!$D$5,0,IF(AG$29&gt;VLOOKUP($G157,Lists!$J$17:$K$21,2),IF($M157=Lists!$H$3,IF($K157&lt;1,(($S157/$K157)*((1+'Inputs &amp; Summary'!$D$7)^AG$29)),((INT(AG$29/$K157)-INT((AG$29-1)/$K157))*$S157*((1+'Inputs &amp; Summary'!$D$7)^AG$29))),(_xlfn.WEIBULL.DIST(AG$29,$L157,$K157,FALSE)*$S157*((1+'Inputs &amp; Summary'!$D$7)^AG$29))),IF($M157=Lists!$H$3,IF($K157&lt;1,((($R157*(1-$E157)+$Q157*(1-$F157))/$K157)*((1+'Inputs &amp; Summary'!$D$7)^AG$29)),((INT(AG$29/$K157)-INT((AG$29-1)/$K157))*($R157*(1-$E157)+$Q157*(1-$F157))*((1+'Inputs &amp; Summary'!$D$7)^AG$29))),((_xlfn.WEIBULL.DIST(AG$29,$L157,$K157,FALSE)*($R157*(1-$E157)+$Q157*(1-$F157))*((1+'Inputs &amp; Summary'!$D$7)^AG$29))))))</f>
        <v>0</v>
      </c>
      <c r="AH157" s="114">
        <f>$D157*IF(AH$29&gt;'Inputs &amp; Summary'!$D$5,0,IF(AH$29&gt;VLOOKUP($G157,Lists!$J$17:$K$21,2),IF($M157=Lists!$H$3,IF($K157&lt;1,(($S157/$K157)*((1+'Inputs &amp; Summary'!$D$7)^AH$29)),((INT(AH$29/$K157)-INT((AH$29-1)/$K157))*$S157*((1+'Inputs &amp; Summary'!$D$7)^AH$29))),(_xlfn.WEIBULL.DIST(AH$29,$L157,$K157,FALSE)*$S157*((1+'Inputs &amp; Summary'!$D$7)^AH$29))),IF($M157=Lists!$H$3,IF($K157&lt;1,((($R157*(1-$E157)+$Q157*(1-$F157))/$K157)*((1+'Inputs &amp; Summary'!$D$7)^AH$29)),((INT(AH$29/$K157)-INT((AH$29-1)/$K157))*($R157*(1-$E157)+$Q157*(1-$F157))*((1+'Inputs &amp; Summary'!$D$7)^AH$29))),((_xlfn.WEIBULL.DIST(AH$29,$L157,$K157,FALSE)*($R157*(1-$E157)+$Q157*(1-$F157))*((1+'Inputs &amp; Summary'!$D$7)^AH$29))))))</f>
        <v>0</v>
      </c>
      <c r="AI157" s="114">
        <f>$D157*IF(AI$29&gt;'Inputs &amp; Summary'!$D$5,0,IF(AI$29&gt;VLOOKUP($G157,Lists!$J$17:$K$21,2),IF($M157=Lists!$H$3,IF($K157&lt;1,(($S157/$K157)*((1+'Inputs &amp; Summary'!$D$7)^AI$29)),((INT(AI$29/$K157)-INT((AI$29-1)/$K157))*$S157*((1+'Inputs &amp; Summary'!$D$7)^AI$29))),(_xlfn.WEIBULL.DIST(AI$29,$L157,$K157,FALSE)*$S157*((1+'Inputs &amp; Summary'!$D$7)^AI$29))),IF($M157=Lists!$H$3,IF($K157&lt;1,((($R157*(1-$E157)+$Q157*(1-$F157))/$K157)*((1+'Inputs &amp; Summary'!$D$7)^AI$29)),((INT(AI$29/$K157)-INT((AI$29-1)/$K157))*($R157*(1-$E157)+$Q157*(1-$F157))*((1+'Inputs &amp; Summary'!$D$7)^AI$29))),((_xlfn.WEIBULL.DIST(AI$29,$L157,$K157,FALSE)*($R157*(1-$E157)+$Q157*(1-$F157))*((1+'Inputs &amp; Summary'!$D$7)^AI$29))))))</f>
        <v>0</v>
      </c>
      <c r="AJ157" s="114">
        <f>$D157*IF(AJ$29&gt;'Inputs &amp; Summary'!$D$5,0,IF(AJ$29&gt;VLOOKUP($G157,Lists!$J$17:$K$21,2),IF($M157=Lists!$H$3,IF($K157&lt;1,(($S157/$K157)*((1+'Inputs &amp; Summary'!$D$7)^AJ$29)),((INT(AJ$29/$K157)-INT((AJ$29-1)/$K157))*$S157*((1+'Inputs &amp; Summary'!$D$7)^AJ$29))),(_xlfn.WEIBULL.DIST(AJ$29,$L157,$K157,FALSE)*$S157*((1+'Inputs &amp; Summary'!$D$7)^AJ$29))),IF($M157=Lists!$H$3,IF($K157&lt;1,((($R157*(1-$E157)+$Q157*(1-$F157))/$K157)*((1+'Inputs &amp; Summary'!$D$7)^AJ$29)),((INT(AJ$29/$K157)-INT((AJ$29-1)/$K157))*($R157*(1-$E157)+$Q157*(1-$F157))*((1+'Inputs &amp; Summary'!$D$7)^AJ$29))),((_xlfn.WEIBULL.DIST(AJ$29,$L157,$K157,FALSE)*($R157*(1-$E157)+$Q157*(1-$F157))*((1+'Inputs &amp; Summary'!$D$7)^AJ$29))))))</f>
        <v>0</v>
      </c>
      <c r="AK157" s="114">
        <f>$D157*IF(AK$29&gt;'Inputs &amp; Summary'!$D$5,0,IF(AK$29&gt;VLOOKUP($G157,Lists!$J$17:$K$21,2),IF($M157=Lists!$H$3,IF($K157&lt;1,(($S157/$K157)*((1+'Inputs &amp; Summary'!$D$7)^AK$29)),((INT(AK$29/$K157)-INT((AK$29-1)/$K157))*$S157*((1+'Inputs &amp; Summary'!$D$7)^AK$29))),(_xlfn.WEIBULL.DIST(AK$29,$L157,$K157,FALSE)*$S157*((1+'Inputs &amp; Summary'!$D$7)^AK$29))),IF($M157=Lists!$H$3,IF($K157&lt;1,((($R157*(1-$E157)+$Q157*(1-$F157))/$K157)*((1+'Inputs &amp; Summary'!$D$7)^AK$29)),((INT(AK$29/$K157)-INT((AK$29-1)/$K157))*($R157*(1-$E157)+$Q157*(1-$F157))*((1+'Inputs &amp; Summary'!$D$7)^AK$29))),((_xlfn.WEIBULL.DIST(AK$29,$L157,$K157,FALSE)*($R157*(1-$E157)+$Q157*(1-$F157))*((1+'Inputs &amp; Summary'!$D$7)^AK$29))))))</f>
        <v>0</v>
      </c>
      <c r="AL157" s="114">
        <f>$D157*IF(AL$29&gt;'Inputs &amp; Summary'!$D$5,0,IF(AL$29&gt;VLOOKUP($G157,Lists!$J$17:$K$21,2),IF($M157=Lists!$H$3,IF($K157&lt;1,(($S157/$K157)*((1+'Inputs &amp; Summary'!$D$7)^AL$29)),((INT(AL$29/$K157)-INT((AL$29-1)/$K157))*$S157*((1+'Inputs &amp; Summary'!$D$7)^AL$29))),(_xlfn.WEIBULL.DIST(AL$29,$L157,$K157,FALSE)*$S157*((1+'Inputs &amp; Summary'!$D$7)^AL$29))),IF($M157=Lists!$H$3,IF($K157&lt;1,((($R157*(1-$E157)+$Q157*(1-$F157))/$K157)*((1+'Inputs &amp; Summary'!$D$7)^AL$29)),((INT(AL$29/$K157)-INT((AL$29-1)/$K157))*($R157*(1-$E157)+$Q157*(1-$F157))*((1+'Inputs &amp; Summary'!$D$7)^AL$29))),((_xlfn.WEIBULL.DIST(AL$29,$L157,$K157,FALSE)*($R157*(1-$E157)+$Q157*(1-$F157))*((1+'Inputs &amp; Summary'!$D$7)^AL$29))))))</f>
        <v>0</v>
      </c>
      <c r="AM157" s="114">
        <f>$D157*IF(AM$29&gt;'Inputs &amp; Summary'!$D$5,0,IF(AM$29&gt;VLOOKUP($G157,Lists!$J$17:$K$21,2),IF($M157=Lists!$H$3,IF($K157&lt;1,(($S157/$K157)*((1+'Inputs &amp; Summary'!$D$7)^AM$29)),((INT(AM$29/$K157)-INT((AM$29-1)/$K157))*$S157*((1+'Inputs &amp; Summary'!$D$7)^AM$29))),(_xlfn.WEIBULL.DIST(AM$29,$L157,$K157,FALSE)*$S157*((1+'Inputs &amp; Summary'!$D$7)^AM$29))),IF($M157=Lists!$H$3,IF($K157&lt;1,((($R157*(1-$E157)+$Q157*(1-$F157))/$K157)*((1+'Inputs &amp; Summary'!$D$7)^AM$29)),((INT(AM$29/$K157)-INT((AM$29-1)/$K157))*($R157*(1-$E157)+$Q157*(1-$F157))*((1+'Inputs &amp; Summary'!$D$7)^AM$29))),((_xlfn.WEIBULL.DIST(AM$29,$L157,$K157,FALSE)*($R157*(1-$E157)+$Q157*(1-$F157))*((1+'Inputs &amp; Summary'!$D$7)^AM$29))))))</f>
        <v>0</v>
      </c>
      <c r="AN157" s="114">
        <f>$D157*IF(AN$29&gt;'Inputs &amp; Summary'!$D$5,0,IF(AN$29&gt;VLOOKUP($G157,Lists!$J$17:$K$21,2),IF($M157=Lists!$H$3,IF($K157&lt;1,(($S157/$K157)*((1+'Inputs &amp; Summary'!$D$7)^AN$29)),((INT(AN$29/$K157)-INT((AN$29-1)/$K157))*$S157*((1+'Inputs &amp; Summary'!$D$7)^AN$29))),(_xlfn.WEIBULL.DIST(AN$29,$L157,$K157,FALSE)*$S157*((1+'Inputs &amp; Summary'!$D$7)^AN$29))),IF($M157=Lists!$H$3,IF($K157&lt;1,((($R157*(1-$E157)+$Q157*(1-$F157))/$K157)*((1+'Inputs &amp; Summary'!$D$7)^AN$29)),((INT(AN$29/$K157)-INT((AN$29-1)/$K157))*($R157*(1-$E157)+$Q157*(1-$F157))*((1+'Inputs &amp; Summary'!$D$7)^AN$29))),((_xlfn.WEIBULL.DIST(AN$29,$L157,$K157,FALSE)*($R157*(1-$E157)+$Q157*(1-$F157))*((1+'Inputs &amp; Summary'!$D$7)^AN$29))))))</f>
        <v>0</v>
      </c>
      <c r="AO157" s="114">
        <f>$D157*IF(AO$29&gt;'Inputs &amp; Summary'!$D$5,0,IF(AO$29&gt;VLOOKUP($G157,Lists!$J$17:$K$21,2),IF($M157=Lists!$H$3,IF($K157&lt;1,(($S157/$K157)*((1+'Inputs &amp; Summary'!$D$7)^AO$29)),((INT(AO$29/$K157)-INT((AO$29-1)/$K157))*$S157*((1+'Inputs &amp; Summary'!$D$7)^AO$29))),(_xlfn.WEIBULL.DIST(AO$29,$L157,$K157,FALSE)*$S157*((1+'Inputs &amp; Summary'!$D$7)^AO$29))),IF($M157=Lists!$H$3,IF($K157&lt;1,((($R157*(1-$E157)+$Q157*(1-$F157))/$K157)*((1+'Inputs &amp; Summary'!$D$7)^AO$29)),((INT(AO$29/$K157)-INT((AO$29-1)/$K157))*($R157*(1-$E157)+$Q157*(1-$F157))*((1+'Inputs &amp; Summary'!$D$7)^AO$29))),((_xlfn.WEIBULL.DIST(AO$29,$L157,$K157,FALSE)*($R157*(1-$E157)+$Q157*(1-$F157))*((1+'Inputs &amp; Summary'!$D$7)^AO$29))))))</f>
        <v>0</v>
      </c>
      <c r="AP157" s="114">
        <f>$D157*IF(AP$29&gt;'Inputs &amp; Summary'!$D$5,0,IF(AP$29&gt;VLOOKUP($G157,Lists!$J$17:$K$21,2),IF($M157=Lists!$H$3,IF($K157&lt;1,(($S157/$K157)*((1+'Inputs &amp; Summary'!$D$7)^AP$29)),((INT(AP$29/$K157)-INT((AP$29-1)/$K157))*$S157*((1+'Inputs &amp; Summary'!$D$7)^AP$29))),(_xlfn.WEIBULL.DIST(AP$29,$L157,$K157,FALSE)*$S157*((1+'Inputs &amp; Summary'!$D$7)^AP$29))),IF($M157=Lists!$H$3,IF($K157&lt;1,((($R157*(1-$E157)+$Q157*(1-$F157))/$K157)*((1+'Inputs &amp; Summary'!$D$7)^AP$29)),((INT(AP$29/$K157)-INT((AP$29-1)/$K157))*($R157*(1-$E157)+$Q157*(1-$F157))*((1+'Inputs &amp; Summary'!$D$7)^AP$29))),((_xlfn.WEIBULL.DIST(AP$29,$L157,$K157,FALSE)*($R157*(1-$E157)+$Q157*(1-$F157))*((1+'Inputs &amp; Summary'!$D$7)^AP$29))))))</f>
        <v>0</v>
      </c>
      <c r="AQ157" s="114">
        <f>$D157*IF(AQ$29&gt;'Inputs &amp; Summary'!$D$5,0,IF(AQ$29&gt;VLOOKUP($G157,Lists!$J$17:$K$21,2),IF($M157=Lists!$H$3,IF($K157&lt;1,(($S157/$K157)*((1+'Inputs &amp; Summary'!$D$7)^AQ$29)),((INT(AQ$29/$K157)-INT((AQ$29-1)/$K157))*$S157*((1+'Inputs &amp; Summary'!$D$7)^AQ$29))),(_xlfn.WEIBULL.DIST(AQ$29,$L157,$K157,FALSE)*$S157*((1+'Inputs &amp; Summary'!$D$7)^AQ$29))),IF($M157=Lists!$H$3,IF($K157&lt;1,((($R157*(1-$E157)+$Q157*(1-$F157))/$K157)*((1+'Inputs &amp; Summary'!$D$7)^AQ$29)),((INT(AQ$29/$K157)-INT((AQ$29-1)/$K157))*($R157*(1-$E157)+$Q157*(1-$F157))*((1+'Inputs &amp; Summary'!$D$7)^AQ$29))),((_xlfn.WEIBULL.DIST(AQ$29,$L157,$K157,FALSE)*($R157*(1-$E157)+$Q157*(1-$F157))*((1+'Inputs &amp; Summary'!$D$7)^AQ$29))))))</f>
        <v>0</v>
      </c>
      <c r="AR157" s="114">
        <f>$D157*IF(AR$29&gt;'Inputs &amp; Summary'!$D$5,0,IF(AR$29&gt;VLOOKUP($G157,Lists!$J$17:$K$21,2),IF($M157=Lists!$H$3,IF($K157&lt;1,(($S157/$K157)*((1+'Inputs &amp; Summary'!$D$7)^AR$29)),((INT(AR$29/$K157)-INT((AR$29-1)/$K157))*$S157*((1+'Inputs &amp; Summary'!$D$7)^AR$29))),(_xlfn.WEIBULL.DIST(AR$29,$L157,$K157,FALSE)*$S157*((1+'Inputs &amp; Summary'!$D$7)^AR$29))),IF($M157=Lists!$H$3,IF($K157&lt;1,((($R157*(1-$E157)+$Q157*(1-$F157))/$K157)*((1+'Inputs &amp; Summary'!$D$7)^AR$29)),((INT(AR$29/$K157)-INT((AR$29-1)/$K157))*($R157*(1-$E157)+$Q157*(1-$F157))*((1+'Inputs &amp; Summary'!$D$7)^AR$29))),((_xlfn.WEIBULL.DIST(AR$29,$L157,$K157,FALSE)*($R157*(1-$E157)+$Q157*(1-$F157))*((1+'Inputs &amp; Summary'!$D$7)^AR$29))))))</f>
        <v>0</v>
      </c>
      <c r="AS157" s="114">
        <f>$D157*IF(AS$29&gt;'Inputs &amp; Summary'!$D$5,0,IF(AS$29&gt;VLOOKUP($G157,Lists!$J$17:$K$21,2),IF($M157=Lists!$H$3,IF($K157&lt;1,(($S157/$K157)*((1+'Inputs &amp; Summary'!$D$7)^AS$29)),((INT(AS$29/$K157)-INT((AS$29-1)/$K157))*$S157*((1+'Inputs &amp; Summary'!$D$7)^AS$29))),(_xlfn.WEIBULL.DIST(AS$29,$L157,$K157,FALSE)*$S157*((1+'Inputs &amp; Summary'!$D$7)^AS$29))),IF($M157=Lists!$H$3,IF($K157&lt;1,((($R157*(1-$E157)+$Q157*(1-$F157))/$K157)*((1+'Inputs &amp; Summary'!$D$7)^AS$29)),((INT(AS$29/$K157)-INT((AS$29-1)/$K157))*($R157*(1-$E157)+$Q157*(1-$F157))*((1+'Inputs &amp; Summary'!$D$7)^AS$29))),((_xlfn.WEIBULL.DIST(AS$29,$L157,$K157,FALSE)*($R157*(1-$E157)+$Q157*(1-$F157))*((1+'Inputs &amp; Summary'!$D$7)^AS$29))))))</f>
        <v>0</v>
      </c>
      <c r="AT157" s="114">
        <f>$D157*IF(AT$29&gt;'Inputs &amp; Summary'!$D$5,0,IF(AT$29&gt;VLOOKUP($G157,Lists!$J$17:$K$21,2),IF($M157=Lists!$H$3,IF($K157&lt;1,(($S157/$K157)*((1+'Inputs &amp; Summary'!$D$7)^AT$29)),((INT(AT$29/$K157)-INT((AT$29-1)/$K157))*$S157*((1+'Inputs &amp; Summary'!$D$7)^AT$29))),(_xlfn.WEIBULL.DIST(AT$29,$L157,$K157,FALSE)*$S157*((1+'Inputs &amp; Summary'!$D$7)^AT$29))),IF($M157=Lists!$H$3,IF($K157&lt;1,((($R157*(1-$E157)+$Q157*(1-$F157))/$K157)*((1+'Inputs &amp; Summary'!$D$7)^AT$29)),((INT(AT$29/$K157)-INT((AT$29-1)/$K157))*($R157*(1-$E157)+$Q157*(1-$F157))*((1+'Inputs &amp; Summary'!$D$7)^AT$29))),((_xlfn.WEIBULL.DIST(AT$29,$L157,$K157,FALSE)*($R157*(1-$E157)+$Q157*(1-$F157))*((1+'Inputs &amp; Summary'!$D$7)^AT$29))))))</f>
        <v>0</v>
      </c>
      <c r="AU157" s="114">
        <f>$D157*IF(AU$29&gt;'Inputs &amp; Summary'!$D$5,0,IF(AU$29&gt;VLOOKUP($G157,Lists!$J$17:$K$21,2),IF($M157=Lists!$H$3,IF($K157&lt;1,(($S157/$K157)*((1+'Inputs &amp; Summary'!$D$7)^AU$29)),((INT(AU$29/$K157)-INT((AU$29-1)/$K157))*$S157*((1+'Inputs &amp; Summary'!$D$7)^AU$29))),(_xlfn.WEIBULL.DIST(AU$29,$L157,$K157,FALSE)*$S157*((1+'Inputs &amp; Summary'!$D$7)^AU$29))),IF($M157=Lists!$H$3,IF($K157&lt;1,((($R157*(1-$E157)+$Q157*(1-$F157))/$K157)*((1+'Inputs &amp; Summary'!$D$7)^AU$29)),((INT(AU$29/$K157)-INT((AU$29-1)/$K157))*($R157*(1-$E157)+$Q157*(1-$F157))*((1+'Inputs &amp; Summary'!$D$7)^AU$29))),((_xlfn.WEIBULL.DIST(AU$29,$L157,$K157,FALSE)*($R157*(1-$E157)+$Q157*(1-$F157))*((1+'Inputs &amp; Summary'!$D$7)^AU$29))))))</f>
        <v>0</v>
      </c>
      <c r="AV157" s="114">
        <f>$D157*IF(AV$29&gt;'Inputs &amp; Summary'!$D$5,0,IF(AV$29&gt;VLOOKUP($G157,Lists!$J$17:$K$21,2),IF($M157=Lists!$H$3,IF($K157&lt;1,(($S157/$K157)*((1+'Inputs &amp; Summary'!$D$7)^AV$29)),((INT(AV$29/$K157)-INT((AV$29-1)/$K157))*$S157*((1+'Inputs &amp; Summary'!$D$7)^AV$29))),(_xlfn.WEIBULL.DIST(AV$29,$L157,$K157,FALSE)*$S157*((1+'Inputs &amp; Summary'!$D$7)^AV$29))),IF($M157=Lists!$H$3,IF($K157&lt;1,((($R157*(1-$E157)+$Q157*(1-$F157))/$K157)*((1+'Inputs &amp; Summary'!$D$7)^AV$29)),((INT(AV$29/$K157)-INT((AV$29-1)/$K157))*($R157*(1-$E157)+$Q157*(1-$F157))*((1+'Inputs &amp; Summary'!$D$7)^AV$29))),((_xlfn.WEIBULL.DIST(AV$29,$L157,$K157,FALSE)*($R157*(1-$E157)+$Q157*(1-$F157))*((1+'Inputs &amp; Summary'!$D$7)^AV$29))))))</f>
        <v>0</v>
      </c>
      <c r="AW157" s="114">
        <f>$D157*IF(AW$29&gt;'Inputs &amp; Summary'!$D$5,0,IF(AW$29&gt;VLOOKUP($G157,Lists!$J$17:$K$21,2),IF($M157=Lists!$H$3,IF($K157&lt;1,(($S157/$K157)*((1+'Inputs &amp; Summary'!$D$7)^AW$29)),((INT(AW$29/$K157)-INT((AW$29-1)/$K157))*$S157*((1+'Inputs &amp; Summary'!$D$7)^AW$29))),(_xlfn.WEIBULL.DIST(AW$29,$L157,$K157,FALSE)*$S157*((1+'Inputs &amp; Summary'!$D$7)^AW$29))),IF($M157=Lists!$H$3,IF($K157&lt;1,((($R157*(1-$E157)+$Q157*(1-$F157))/$K157)*((1+'Inputs &amp; Summary'!$D$7)^AW$29)),((INT(AW$29/$K157)-INT((AW$29-1)/$K157))*($R157*(1-$E157)+$Q157*(1-$F157))*((1+'Inputs &amp; Summary'!$D$7)^AW$29))),((_xlfn.WEIBULL.DIST(AW$29,$L157,$K157,FALSE)*($R157*(1-$E157)+$Q157*(1-$F157))*((1+'Inputs &amp; Summary'!$D$7)^AW$29))))))</f>
        <v>0</v>
      </c>
      <c r="AX157" s="114">
        <f>$D157*IF(AX$29&gt;'Inputs &amp; Summary'!$D$5,0,IF(AX$29&gt;VLOOKUP($G157,Lists!$J$17:$K$21,2),IF($M157=Lists!$H$3,IF($K157&lt;1,(($S157/$K157)*((1+'Inputs &amp; Summary'!$D$7)^AX$29)),((INT(AX$29/$K157)-INT((AX$29-1)/$K157))*$S157*((1+'Inputs &amp; Summary'!$D$7)^AX$29))),(_xlfn.WEIBULL.DIST(AX$29,$L157,$K157,FALSE)*$S157*((1+'Inputs &amp; Summary'!$D$7)^AX$29))),IF($M157=Lists!$H$3,IF($K157&lt;1,((($R157*(1-$E157)+$Q157*(1-$F157))/$K157)*((1+'Inputs &amp; Summary'!$D$7)^AX$29)),((INT(AX$29/$K157)-INT((AX$29-1)/$K157))*($R157*(1-$E157)+$Q157*(1-$F157))*((1+'Inputs &amp; Summary'!$D$7)^AX$29))),((_xlfn.WEIBULL.DIST(AX$29,$L157,$K157,FALSE)*($R157*(1-$E157)+$Q157*(1-$F157))*((1+'Inputs &amp; Summary'!$D$7)^AX$29))))))</f>
        <v>0</v>
      </c>
      <c r="AY157" s="114">
        <f>$D157*IF(AY$29&gt;'Inputs &amp; Summary'!$D$5,0,IF(AY$29&gt;VLOOKUP($G157,Lists!$J$17:$K$21,2),IF($M157=Lists!$H$3,IF($K157&lt;1,(($S157/$K157)*((1+'Inputs &amp; Summary'!$D$7)^AY$29)),((INT(AY$29/$K157)-INT((AY$29-1)/$K157))*$S157*((1+'Inputs &amp; Summary'!$D$7)^AY$29))),(_xlfn.WEIBULL.DIST(AY$29,$L157,$K157,FALSE)*$S157*((1+'Inputs &amp; Summary'!$D$7)^AY$29))),IF($M157=Lists!$H$3,IF($K157&lt;1,((($R157*(1-$E157)+$Q157*(1-$F157))/$K157)*((1+'Inputs &amp; Summary'!$D$7)^AY$29)),((INT(AY$29/$K157)-INT((AY$29-1)/$K157))*($R157*(1-$E157)+$Q157*(1-$F157))*((1+'Inputs &amp; Summary'!$D$7)^AY$29))),((_xlfn.WEIBULL.DIST(AY$29,$L157,$K157,FALSE)*($R157*(1-$E157)+$Q157*(1-$F157))*((1+'Inputs &amp; Summary'!$D$7)^AY$29))))))</f>
        <v>0</v>
      </c>
      <c r="AZ157" s="114">
        <f>$D157*IF(AZ$29&gt;'Inputs &amp; Summary'!$D$5,0,IF(AZ$29&gt;VLOOKUP($G157,Lists!$J$17:$K$21,2),IF($M157=Lists!$H$3,IF($K157&lt;1,(($S157/$K157)*((1+'Inputs &amp; Summary'!$D$7)^AZ$29)),((INT(AZ$29/$K157)-INT((AZ$29-1)/$K157))*$S157*((1+'Inputs &amp; Summary'!$D$7)^AZ$29))),(_xlfn.WEIBULL.DIST(AZ$29,$L157,$K157,FALSE)*$S157*((1+'Inputs &amp; Summary'!$D$7)^AZ$29))),IF($M157=Lists!$H$3,IF($K157&lt;1,((($R157*(1-$E157)+$Q157*(1-$F157))/$K157)*((1+'Inputs &amp; Summary'!$D$7)^AZ$29)),((INT(AZ$29/$K157)-INT((AZ$29-1)/$K157))*($R157*(1-$E157)+$Q157*(1-$F157))*((1+'Inputs &amp; Summary'!$D$7)^AZ$29))),((_xlfn.WEIBULL.DIST(AZ$29,$L157,$K157,FALSE)*($R157*(1-$E157)+$Q157*(1-$F157))*((1+'Inputs &amp; Summary'!$D$7)^AZ$29))))))</f>
        <v>0</v>
      </c>
      <c r="BA157" s="114">
        <f>$D157*IF(BA$29&gt;'Inputs &amp; Summary'!$D$5,0,IF(BA$29&gt;VLOOKUP($G157,Lists!$J$17:$K$21,2),IF($M157=Lists!$H$3,IF($K157&lt;1,(($S157/$K157)*((1+'Inputs &amp; Summary'!$D$7)^BA$29)),((INT(BA$29/$K157)-INT((BA$29-1)/$K157))*$S157*((1+'Inputs &amp; Summary'!$D$7)^BA$29))),(_xlfn.WEIBULL.DIST(BA$29,$L157,$K157,FALSE)*$S157*((1+'Inputs &amp; Summary'!$D$7)^BA$29))),IF($M157=Lists!$H$3,IF($K157&lt;1,((($R157*(1-$E157)+$Q157*(1-$F157))/$K157)*((1+'Inputs &amp; Summary'!$D$7)^BA$29)),((INT(BA$29/$K157)-INT((BA$29-1)/$K157))*($R157*(1-$E157)+$Q157*(1-$F157))*((1+'Inputs &amp; Summary'!$D$7)^BA$29))),((_xlfn.WEIBULL.DIST(BA$29,$L157,$K157,FALSE)*($R157*(1-$E157)+$Q157*(1-$F157))*((1+'Inputs &amp; Summary'!$D$7)^BA$29))))))</f>
        <v>0</v>
      </c>
      <c r="BB157" s="114">
        <f>$D157*IF(BB$29&gt;'Inputs &amp; Summary'!$D$5,0,IF(BB$29&gt;VLOOKUP($G157,Lists!$J$17:$K$21,2),IF($M157=Lists!$H$3,IF($K157&lt;1,(($S157/$K157)*((1+'Inputs &amp; Summary'!$D$7)^BB$29)),((INT(BB$29/$K157)-INT((BB$29-1)/$K157))*$S157*((1+'Inputs &amp; Summary'!$D$7)^BB$29))),(_xlfn.WEIBULL.DIST(BB$29,$L157,$K157,FALSE)*$S157*((1+'Inputs &amp; Summary'!$D$7)^BB$29))),IF($M157=Lists!$H$3,IF($K157&lt;1,((($R157*(1-$E157)+$Q157*(1-$F157))/$K157)*((1+'Inputs &amp; Summary'!$D$7)^BB$29)),((INT(BB$29/$K157)-INT((BB$29-1)/$K157))*($R157*(1-$E157)+$Q157*(1-$F157))*((1+'Inputs &amp; Summary'!$D$7)^BB$29))),((_xlfn.WEIBULL.DIST(BB$29,$L157,$K157,FALSE)*($R157*(1-$E157)+$Q157*(1-$F157))*((1+'Inputs &amp; Summary'!$D$7)^BB$29))))))</f>
        <v>0</v>
      </c>
      <c r="BC157" s="114">
        <f>$D157*IF(BC$29&gt;'Inputs &amp; Summary'!$D$5,0,IF(BC$29&gt;VLOOKUP($G157,Lists!$J$17:$K$21,2),IF($M157=Lists!$H$3,IF($K157&lt;1,(($S157/$K157)*((1+'Inputs &amp; Summary'!$D$7)^BC$29)),((INT(BC$29/$K157)-INT((BC$29-1)/$K157))*$S157*((1+'Inputs &amp; Summary'!$D$7)^BC$29))),(_xlfn.WEIBULL.DIST(BC$29,$L157,$K157,FALSE)*$S157*((1+'Inputs &amp; Summary'!$D$7)^BC$29))),IF($M157=Lists!$H$3,IF($K157&lt;1,((($R157*(1-$E157)+$Q157*(1-$F157))/$K157)*((1+'Inputs &amp; Summary'!$D$7)^BC$29)),((INT(BC$29/$K157)-INT((BC$29-1)/$K157))*($R157*(1-$E157)+$Q157*(1-$F157))*((1+'Inputs &amp; Summary'!$D$7)^BC$29))),((_xlfn.WEIBULL.DIST(BC$29,$L157,$K157,FALSE)*($R157*(1-$E157)+$Q157*(1-$F157))*((1+'Inputs &amp; Summary'!$D$7)^BC$29))))))</f>
        <v>0</v>
      </c>
      <c r="BD157" s="114">
        <f>$D157*IF(BD$29&gt;'Inputs &amp; Summary'!$D$5,0,IF(BD$29&gt;VLOOKUP($G157,Lists!$J$17:$K$21,2),IF($M157=Lists!$H$3,IF($K157&lt;1,(($S157/$K157)*((1+'Inputs &amp; Summary'!$D$7)^BD$29)),((INT(BD$29/$K157)-INT((BD$29-1)/$K157))*$S157*((1+'Inputs &amp; Summary'!$D$7)^BD$29))),(_xlfn.WEIBULL.DIST(BD$29,$L157,$K157,FALSE)*$S157*((1+'Inputs &amp; Summary'!$D$7)^BD$29))),IF($M157=Lists!$H$3,IF($K157&lt;1,((($R157*(1-$E157)+$Q157*(1-$F157))/$K157)*((1+'Inputs &amp; Summary'!$D$7)^BD$29)),((INT(BD$29/$K157)-INT((BD$29-1)/$K157))*($R157*(1-$E157)+$Q157*(1-$F157))*((1+'Inputs &amp; Summary'!$D$7)^BD$29))),((_xlfn.WEIBULL.DIST(BD$29,$L157,$K157,FALSE)*($R157*(1-$E157)+$Q157*(1-$F157))*((1+'Inputs &amp; Summary'!$D$7)^BD$29))))))</f>
        <v>0</v>
      </c>
      <c r="BE157" s="114">
        <f>$D157*IF(BE$29&gt;'Inputs &amp; Summary'!$D$5,0,IF(BE$29&gt;VLOOKUP($G157,Lists!$J$17:$K$21,2),IF($M157=Lists!$H$3,IF($K157&lt;1,(($S157/$K157)*((1+'Inputs &amp; Summary'!$D$7)^BE$29)),((INT(BE$29/$K157)-INT((BE$29-1)/$K157))*$S157*((1+'Inputs &amp; Summary'!$D$7)^BE$29))),(_xlfn.WEIBULL.DIST(BE$29,$L157,$K157,FALSE)*$S157*((1+'Inputs &amp; Summary'!$D$7)^BE$29))),IF($M157=Lists!$H$3,IF($K157&lt;1,((($R157*(1-$E157)+$Q157*(1-$F157))/$K157)*((1+'Inputs &amp; Summary'!$D$7)^BE$29)),((INT(BE$29/$K157)-INT((BE$29-1)/$K157))*($R157*(1-$E157)+$Q157*(1-$F157))*((1+'Inputs &amp; Summary'!$D$7)^BE$29))),((_xlfn.WEIBULL.DIST(BE$29,$L157,$K157,FALSE)*($R157*(1-$E157)+$Q157*(1-$F157))*((1+'Inputs &amp; Summary'!$D$7)^BE$29))))))</f>
        <v>0</v>
      </c>
      <c r="BF157" s="114">
        <f>$D157*IF(BF$29&gt;'Inputs &amp; Summary'!$D$5,0,IF(BF$29&gt;VLOOKUP($G157,Lists!$J$17:$K$21,2),IF($M157=Lists!$H$3,IF($K157&lt;1,(($S157/$K157)*((1+'Inputs &amp; Summary'!$D$7)^BF$29)),((INT(BF$29/$K157)-INT((BF$29-1)/$K157))*$S157*((1+'Inputs &amp; Summary'!$D$7)^BF$29))),(_xlfn.WEIBULL.DIST(BF$29,$L157,$K157,FALSE)*$S157*((1+'Inputs &amp; Summary'!$D$7)^BF$29))),IF($M157=Lists!$H$3,IF($K157&lt;1,((($R157*(1-$E157)+$Q157*(1-$F157))/$K157)*((1+'Inputs &amp; Summary'!$D$7)^BF$29)),((INT(BF$29/$K157)-INT((BF$29-1)/$K157))*($R157*(1-$E157)+$Q157*(1-$F157))*((1+'Inputs &amp; Summary'!$D$7)^BF$29))),((_xlfn.WEIBULL.DIST(BF$29,$L157,$K157,FALSE)*($R157*(1-$E157)+$Q157*(1-$F157))*((1+'Inputs &amp; Summary'!$D$7)^BF$29))))))</f>
        <v>0</v>
      </c>
      <c r="BG157" s="114">
        <f>$D157*IF(BG$29&gt;'Inputs &amp; Summary'!$D$5,0,IF(BG$29&gt;VLOOKUP($G157,Lists!$J$17:$K$21,2),IF($M157=Lists!$H$3,IF($K157&lt;1,(($S157/$K157)*((1+'Inputs &amp; Summary'!$D$7)^BG$29)),((INT(BG$29/$K157)-INT((BG$29-1)/$K157))*$S157*((1+'Inputs &amp; Summary'!$D$7)^BG$29))),(_xlfn.WEIBULL.DIST(BG$29,$L157,$K157,FALSE)*$S157*((1+'Inputs &amp; Summary'!$D$7)^BG$29))),IF($M157=Lists!$H$3,IF($K157&lt;1,((($R157*(1-$E157)+$Q157*(1-$F157))/$K157)*((1+'Inputs &amp; Summary'!$D$7)^BG$29)),((INT(BG$29/$K157)-INT((BG$29-1)/$K157))*($R157*(1-$E157)+$Q157*(1-$F157))*((1+'Inputs &amp; Summary'!$D$7)^BG$29))),((_xlfn.WEIBULL.DIST(BG$29,$L157,$K157,FALSE)*($R157*(1-$E157)+$Q157*(1-$F157))*((1+'Inputs &amp; Summary'!$D$7)^BG$29))))))</f>
        <v>0</v>
      </c>
      <c r="BH157" s="114">
        <f>$D157*IF(BH$29&gt;'Inputs &amp; Summary'!$D$5,0,IF(BH$29&gt;VLOOKUP($G157,Lists!$J$17:$K$21,2),IF($M157=Lists!$H$3,IF($K157&lt;1,(($S157/$K157)*((1+'Inputs &amp; Summary'!$D$7)^BH$29)),((INT(BH$29/$K157)-INT((BH$29-1)/$K157))*$S157*((1+'Inputs &amp; Summary'!$D$7)^BH$29))),(_xlfn.WEIBULL.DIST(BH$29,$L157,$K157,FALSE)*$S157*((1+'Inputs &amp; Summary'!$D$7)^BH$29))),IF($M157=Lists!$H$3,IF($K157&lt;1,((($R157*(1-$E157)+$Q157*(1-$F157))/$K157)*((1+'Inputs &amp; Summary'!$D$7)^BH$29)),((INT(BH$29/$K157)-INT((BH$29-1)/$K157))*($R157*(1-$E157)+$Q157*(1-$F157))*((1+'Inputs &amp; Summary'!$D$7)^BH$29))),((_xlfn.WEIBULL.DIST(BH$29,$L157,$K157,FALSE)*($R157*(1-$E157)+$Q157*(1-$F157))*((1+'Inputs &amp; Summary'!$D$7)^BH$29))))))</f>
        <v>0</v>
      </c>
      <c r="BI157" s="114">
        <f>$D157*IF(BI$29&gt;'Inputs &amp; Summary'!$D$5,0,IF(BI$29&gt;VLOOKUP($G157,Lists!$J$17:$K$21,2),IF($M157=Lists!$H$3,IF($K157&lt;1,(($S157/$K157)*((1+'Inputs &amp; Summary'!$D$7)^BI$29)),((INT(BI$29/$K157)-INT((BI$29-1)/$K157))*$S157*((1+'Inputs &amp; Summary'!$D$7)^BI$29))),(_xlfn.WEIBULL.DIST(BI$29,$L157,$K157,FALSE)*$S157*((1+'Inputs &amp; Summary'!$D$7)^BI$29))),IF($M157=Lists!$H$3,IF($K157&lt;1,((($R157*(1-$E157)+$Q157*(1-$F157))/$K157)*((1+'Inputs &amp; Summary'!$D$7)^BI$29)),((INT(BI$29/$K157)-INT((BI$29-1)/$K157))*($R157*(1-$E157)+$Q157*(1-$F157))*((1+'Inputs &amp; Summary'!$D$7)^BI$29))),((_xlfn.WEIBULL.DIST(BI$29,$L157,$K157,FALSE)*($R157*(1-$E157)+$Q157*(1-$F157))*((1+'Inputs &amp; Summary'!$D$7)^BI$29))))))</f>
        <v>0</v>
      </c>
      <c r="BJ157" s="114">
        <f>$D157*IF(BJ$29&gt;'Inputs &amp; Summary'!$D$5,0,IF(BJ$29&gt;VLOOKUP($G157,Lists!$J$17:$K$21,2),IF($M157=Lists!$H$3,IF($K157&lt;1,(($S157/$K157)*((1+'Inputs &amp; Summary'!$D$7)^BJ$29)),((INT(BJ$29/$K157)-INT((BJ$29-1)/$K157))*$S157*((1+'Inputs &amp; Summary'!$D$7)^BJ$29))),(_xlfn.WEIBULL.DIST(BJ$29,$L157,$K157,FALSE)*$S157*((1+'Inputs &amp; Summary'!$D$7)^BJ$29))),IF($M157=Lists!$H$3,IF($K157&lt;1,((($R157*(1-$E157)+$Q157*(1-$F157))/$K157)*((1+'Inputs &amp; Summary'!$D$7)^BJ$29)),((INT(BJ$29/$K157)-INT((BJ$29-1)/$K157))*($R157*(1-$E157)+$Q157*(1-$F157))*((1+'Inputs &amp; Summary'!$D$7)^BJ$29))),((_xlfn.WEIBULL.DIST(BJ$29,$L157,$K157,FALSE)*($R157*(1-$E157)+$Q157*(1-$F157))*((1+'Inputs &amp; Summary'!$D$7)^BJ$29))))))</f>
        <v>0</v>
      </c>
      <c r="BK157" s="114">
        <f>$D157*IF(BK$29&gt;'Inputs &amp; Summary'!$D$5,0,IF(BK$29&gt;VLOOKUP($G157,Lists!$J$17:$K$21,2),IF($M157=Lists!$H$3,IF($K157&lt;1,(($S157/$K157)*((1+'Inputs &amp; Summary'!$D$7)^BK$29)),((INT(BK$29/$K157)-INT((BK$29-1)/$K157))*$S157*((1+'Inputs &amp; Summary'!$D$7)^BK$29))),(_xlfn.WEIBULL.DIST(BK$29,$L157,$K157,FALSE)*$S157*((1+'Inputs &amp; Summary'!$D$7)^BK$29))),IF($M157=Lists!$H$3,IF($K157&lt;1,((($R157*(1-$E157)+$Q157*(1-$F157))/$K157)*((1+'Inputs &amp; Summary'!$D$7)^BK$29)),((INT(BK$29/$K157)-INT((BK$29-1)/$K157))*($R157*(1-$E157)+$Q157*(1-$F157))*((1+'Inputs &amp; Summary'!$D$7)^BK$29))),((_xlfn.WEIBULL.DIST(BK$29,$L157,$K157,FALSE)*($R157*(1-$E157)+$Q157*(1-$F157))*((1+'Inputs &amp; Summary'!$D$7)^BK$29))))))</f>
        <v>0</v>
      </c>
      <c r="BL157" s="114">
        <f>$D157*IF(BL$29&gt;'Inputs &amp; Summary'!$D$5,0,IF(BL$29&gt;VLOOKUP($G157,Lists!$J$17:$K$21,2),IF($M157=Lists!$H$3,IF($K157&lt;1,(($S157/$K157)*((1+'Inputs &amp; Summary'!$D$7)^BL$29)),((INT(BL$29/$K157)-INT((BL$29-1)/$K157))*$S157*((1+'Inputs &amp; Summary'!$D$7)^BL$29))),(_xlfn.WEIBULL.DIST(BL$29,$L157,$K157,FALSE)*$S157*((1+'Inputs &amp; Summary'!$D$7)^BL$29))),IF($M157=Lists!$H$3,IF($K157&lt;1,((($R157*(1-$E157)+$Q157*(1-$F157))/$K157)*((1+'Inputs &amp; Summary'!$D$7)^BL$29)),((INT(BL$29/$K157)-INT((BL$29-1)/$K157))*($R157*(1-$E157)+$Q157*(1-$F157))*((1+'Inputs &amp; Summary'!$D$7)^BL$29))),((_xlfn.WEIBULL.DIST(BL$29,$L157,$K157,FALSE)*($R157*(1-$E157)+$Q157*(1-$F157))*((1+'Inputs &amp; Summary'!$D$7)^BL$29))))))</f>
        <v>0</v>
      </c>
    </row>
    <row r="158" spans="1:64" ht="28.8" x14ac:dyDescent="0.3">
      <c r="A158" s="79" t="s">
        <v>174</v>
      </c>
      <c r="B158" s="33" t="s">
        <v>151</v>
      </c>
      <c r="C158" s="33" t="s">
        <v>140</v>
      </c>
      <c r="D158" s="68">
        <v>0</v>
      </c>
      <c r="E158" s="68"/>
      <c r="F158" s="68"/>
      <c r="G158" s="213" t="s">
        <v>433</v>
      </c>
      <c r="H158" s="34"/>
      <c r="I158" s="34" t="s">
        <v>272</v>
      </c>
      <c r="J158" s="33">
        <f>VLOOKUP(I158,'Labor Rates'!$A$1:$B$16,2)</f>
        <v>16.66346153846154</v>
      </c>
      <c r="K158" s="35">
        <v>1</v>
      </c>
      <c r="L158" s="35">
        <v>1</v>
      </c>
      <c r="M158" s="33" t="s">
        <v>259</v>
      </c>
      <c r="N158" s="84">
        <v>1</v>
      </c>
      <c r="O158" s="35">
        <v>2</v>
      </c>
      <c r="P158" s="5">
        <v>0</v>
      </c>
      <c r="Q158" s="73">
        <f t="shared" si="21"/>
        <v>33.32692307692308</v>
      </c>
      <c r="R158" s="73">
        <f t="shared" si="22"/>
        <v>0</v>
      </c>
      <c r="S158" s="74">
        <f t="shared" ref="S158" si="26">D158*(R158+Q158)</f>
        <v>0</v>
      </c>
      <c r="T158" s="88"/>
      <c r="U158" s="80"/>
      <c r="V158" s="87">
        <f t="shared" si="24"/>
        <v>0</v>
      </c>
      <c r="W158" s="87">
        <f>NPV('Inputs &amp; Summary'!$D$6,Y158:BL158)</f>
        <v>0</v>
      </c>
      <c r="X158" s="90">
        <f t="shared" ref="X158" si="27">W158/SUM($W$30:$W$158)</f>
        <v>0</v>
      </c>
      <c r="Y158" s="114">
        <f>$D158*IF(Y$29&gt;'Inputs &amp; Summary'!$D$5,0,IF(Y$29&gt;VLOOKUP($G158,Lists!$J$17:$K$21,2),IF($M158=Lists!$H$3,IF($K158&lt;1,(($S158/$K158)*((1+'Inputs &amp; Summary'!$D$7)^Y$29)),((INT(Y$29/$K158)-INT((Y$29-1)/$K158))*$S158*((1+'Inputs &amp; Summary'!$D$7)^Y$29))),(_xlfn.WEIBULL.DIST(Y$29,$L158,$K158,FALSE)*$S158*((1+'Inputs &amp; Summary'!$D$7)^Y$29))),IF($M158=Lists!$H$3,IF($K158&lt;1,((($R158*(1-$E158)+$Q158*(1-$F158))/$K158)*((1+'Inputs &amp; Summary'!$D$7)^Y$29)),((INT(Y$29/$K158)-INT((Y$29-1)/$K158))*($R158*(1-$E158)+$Q158*(1-$F158))*((1+'Inputs &amp; Summary'!$D$7)^Y$29))),((_xlfn.WEIBULL.DIST(Y$29,$L158,$K158,FALSE)*($R158*(1-$E158)+$Q158*(1-$F158))*((1+'Inputs &amp; Summary'!$D$7)^Y$29))))))</f>
        <v>0</v>
      </c>
      <c r="Z158" s="114">
        <f>$D158*IF(Z$29&gt;'Inputs &amp; Summary'!$D$5,0,IF(Z$29&gt;VLOOKUP($G158,Lists!$J$17:$K$21,2),IF($M158=Lists!$H$3,IF($K158&lt;1,(($S158/$K158)*((1+'Inputs &amp; Summary'!$D$7)^Z$29)),((INT(Z$29/$K158)-INT((Z$29-1)/$K158))*$S158*((1+'Inputs &amp; Summary'!$D$7)^Z$29))),(_xlfn.WEIBULL.DIST(Z$29,$L158,$K158,FALSE)*$S158*((1+'Inputs &amp; Summary'!$D$7)^Z$29))),IF($M158=Lists!$H$3,IF($K158&lt;1,((($R158*(1-$E158)+$Q158*(1-$F158))/$K158)*((1+'Inputs &amp; Summary'!$D$7)^Z$29)),((INT(Z$29/$K158)-INT((Z$29-1)/$K158))*($R158*(1-$E158)+$Q158*(1-$F158))*((1+'Inputs &amp; Summary'!$D$7)^Z$29))),((_xlfn.WEIBULL.DIST(Z$29,$L158,$K158,FALSE)*($R158*(1-$E158)+$Q158*(1-$F158))*((1+'Inputs &amp; Summary'!$D$7)^Z$29))))))</f>
        <v>0</v>
      </c>
      <c r="AA158" s="114">
        <f>$D158*IF(AA$29&gt;'Inputs &amp; Summary'!$D$5,0,IF(AA$29&gt;VLOOKUP($G158,Lists!$J$17:$K$21,2),IF($M158=Lists!$H$3,IF($K158&lt;1,(($S158/$K158)*((1+'Inputs &amp; Summary'!$D$7)^AA$29)),((INT(AA$29/$K158)-INT((AA$29-1)/$K158))*$S158*((1+'Inputs &amp; Summary'!$D$7)^AA$29))),(_xlfn.WEIBULL.DIST(AA$29,$L158,$K158,FALSE)*$S158*((1+'Inputs &amp; Summary'!$D$7)^AA$29))),IF($M158=Lists!$H$3,IF($K158&lt;1,((($R158*(1-$E158)+$Q158*(1-$F158))/$K158)*((1+'Inputs &amp; Summary'!$D$7)^AA$29)),((INT(AA$29/$K158)-INT((AA$29-1)/$K158))*($R158*(1-$E158)+$Q158*(1-$F158))*((1+'Inputs &amp; Summary'!$D$7)^AA$29))),((_xlfn.WEIBULL.DIST(AA$29,$L158,$K158,FALSE)*($R158*(1-$E158)+$Q158*(1-$F158))*((1+'Inputs &amp; Summary'!$D$7)^AA$29))))))</f>
        <v>0</v>
      </c>
      <c r="AB158" s="114">
        <f>$D158*IF(AB$29&gt;'Inputs &amp; Summary'!$D$5,0,IF(AB$29&gt;VLOOKUP($G158,Lists!$J$17:$K$21,2),IF($M158=Lists!$H$3,IF($K158&lt;1,(($S158/$K158)*((1+'Inputs &amp; Summary'!$D$7)^AB$29)),((INT(AB$29/$K158)-INT((AB$29-1)/$K158))*$S158*((1+'Inputs &amp; Summary'!$D$7)^AB$29))),(_xlfn.WEIBULL.DIST(AB$29,$L158,$K158,FALSE)*$S158*((1+'Inputs &amp; Summary'!$D$7)^AB$29))),IF($M158=Lists!$H$3,IF($K158&lt;1,((($R158*(1-$E158)+$Q158*(1-$F158))/$K158)*((1+'Inputs &amp; Summary'!$D$7)^AB$29)),((INT(AB$29/$K158)-INT((AB$29-1)/$K158))*($R158*(1-$E158)+$Q158*(1-$F158))*((1+'Inputs &amp; Summary'!$D$7)^AB$29))),((_xlfn.WEIBULL.DIST(AB$29,$L158,$K158,FALSE)*($R158*(1-$E158)+$Q158*(1-$F158))*((1+'Inputs &amp; Summary'!$D$7)^AB$29))))))</f>
        <v>0</v>
      </c>
      <c r="AC158" s="114">
        <f>$D158*IF(AC$29&gt;'Inputs &amp; Summary'!$D$5,0,IF(AC$29&gt;VLOOKUP($G158,Lists!$J$17:$K$21,2),IF($M158=Lists!$H$3,IF($K158&lt;1,(($S158/$K158)*((1+'Inputs &amp; Summary'!$D$7)^AC$29)),((INT(AC$29/$K158)-INT((AC$29-1)/$K158))*$S158*((1+'Inputs &amp; Summary'!$D$7)^AC$29))),(_xlfn.WEIBULL.DIST(AC$29,$L158,$K158,FALSE)*$S158*((1+'Inputs &amp; Summary'!$D$7)^AC$29))),IF($M158=Lists!$H$3,IF($K158&lt;1,((($R158*(1-$E158)+$Q158*(1-$F158))/$K158)*((1+'Inputs &amp; Summary'!$D$7)^AC$29)),((INT(AC$29/$K158)-INT((AC$29-1)/$K158))*($R158*(1-$E158)+$Q158*(1-$F158))*((1+'Inputs &amp; Summary'!$D$7)^AC$29))),((_xlfn.WEIBULL.DIST(AC$29,$L158,$K158,FALSE)*($R158*(1-$E158)+$Q158*(1-$F158))*((1+'Inputs &amp; Summary'!$D$7)^AC$29))))))</f>
        <v>0</v>
      </c>
      <c r="AD158" s="114">
        <f>$D158*IF(AD$29&gt;'Inputs &amp; Summary'!$D$5,0,IF(AD$29&gt;VLOOKUP($G158,Lists!$J$17:$K$21,2),IF($M158=Lists!$H$3,IF($K158&lt;1,(($S158/$K158)*((1+'Inputs &amp; Summary'!$D$7)^AD$29)),((INT(AD$29/$K158)-INT((AD$29-1)/$K158))*$S158*((1+'Inputs &amp; Summary'!$D$7)^AD$29))),(_xlfn.WEIBULL.DIST(AD$29,$L158,$K158,FALSE)*$S158*((1+'Inputs &amp; Summary'!$D$7)^AD$29))),IF($M158=Lists!$H$3,IF($K158&lt;1,((($R158*(1-$E158)+$Q158*(1-$F158))/$K158)*((1+'Inputs &amp; Summary'!$D$7)^AD$29)),((INT(AD$29/$K158)-INT((AD$29-1)/$K158))*($R158*(1-$E158)+$Q158*(1-$F158))*((1+'Inputs &amp; Summary'!$D$7)^AD$29))),((_xlfn.WEIBULL.DIST(AD$29,$L158,$K158,FALSE)*($R158*(1-$E158)+$Q158*(1-$F158))*((1+'Inputs &amp; Summary'!$D$7)^AD$29))))))</f>
        <v>0</v>
      </c>
      <c r="AE158" s="114">
        <f>$D158*IF(AE$29&gt;'Inputs &amp; Summary'!$D$5,0,IF(AE$29&gt;VLOOKUP($G158,Lists!$J$17:$K$21,2),IF($M158=Lists!$H$3,IF($K158&lt;1,(($S158/$K158)*((1+'Inputs &amp; Summary'!$D$7)^AE$29)),((INT(AE$29/$K158)-INT((AE$29-1)/$K158))*$S158*((1+'Inputs &amp; Summary'!$D$7)^AE$29))),(_xlfn.WEIBULL.DIST(AE$29,$L158,$K158,FALSE)*$S158*((1+'Inputs &amp; Summary'!$D$7)^AE$29))),IF($M158=Lists!$H$3,IF($K158&lt;1,((($R158*(1-$E158)+$Q158*(1-$F158))/$K158)*((1+'Inputs &amp; Summary'!$D$7)^AE$29)),((INT(AE$29/$K158)-INT((AE$29-1)/$K158))*($R158*(1-$E158)+$Q158*(1-$F158))*((1+'Inputs &amp; Summary'!$D$7)^AE$29))),((_xlfn.WEIBULL.DIST(AE$29,$L158,$K158,FALSE)*($R158*(1-$E158)+$Q158*(1-$F158))*((1+'Inputs &amp; Summary'!$D$7)^AE$29))))))</f>
        <v>0</v>
      </c>
      <c r="AF158" s="114">
        <f>$D158*IF(AF$29&gt;'Inputs &amp; Summary'!$D$5,0,IF(AF$29&gt;VLOOKUP($G158,Lists!$J$17:$K$21,2),IF($M158=Lists!$H$3,IF($K158&lt;1,(($S158/$K158)*((1+'Inputs &amp; Summary'!$D$7)^AF$29)),((INT(AF$29/$K158)-INT((AF$29-1)/$K158))*$S158*((1+'Inputs &amp; Summary'!$D$7)^AF$29))),(_xlfn.WEIBULL.DIST(AF$29,$L158,$K158,FALSE)*$S158*((1+'Inputs &amp; Summary'!$D$7)^AF$29))),IF($M158=Lists!$H$3,IF($K158&lt;1,((($R158*(1-$E158)+$Q158*(1-$F158))/$K158)*((1+'Inputs &amp; Summary'!$D$7)^AF$29)),((INT(AF$29/$K158)-INT((AF$29-1)/$K158))*($R158*(1-$E158)+$Q158*(1-$F158))*((1+'Inputs &amp; Summary'!$D$7)^AF$29))),((_xlfn.WEIBULL.DIST(AF$29,$L158,$K158,FALSE)*($R158*(1-$E158)+$Q158*(1-$F158))*((1+'Inputs &amp; Summary'!$D$7)^AF$29))))))</f>
        <v>0</v>
      </c>
      <c r="AG158" s="114">
        <f>$D158*IF(AG$29&gt;'Inputs &amp; Summary'!$D$5,0,IF(AG$29&gt;VLOOKUP($G158,Lists!$J$17:$K$21,2),IF($M158=Lists!$H$3,IF($K158&lt;1,(($S158/$K158)*((1+'Inputs &amp; Summary'!$D$7)^AG$29)),((INT(AG$29/$K158)-INT((AG$29-1)/$K158))*$S158*((1+'Inputs &amp; Summary'!$D$7)^AG$29))),(_xlfn.WEIBULL.DIST(AG$29,$L158,$K158,FALSE)*$S158*((1+'Inputs &amp; Summary'!$D$7)^AG$29))),IF($M158=Lists!$H$3,IF($K158&lt;1,((($R158*(1-$E158)+$Q158*(1-$F158))/$K158)*((1+'Inputs &amp; Summary'!$D$7)^AG$29)),((INT(AG$29/$K158)-INT((AG$29-1)/$K158))*($R158*(1-$E158)+$Q158*(1-$F158))*((1+'Inputs &amp; Summary'!$D$7)^AG$29))),((_xlfn.WEIBULL.DIST(AG$29,$L158,$K158,FALSE)*($R158*(1-$E158)+$Q158*(1-$F158))*((1+'Inputs &amp; Summary'!$D$7)^AG$29))))))</f>
        <v>0</v>
      </c>
      <c r="AH158" s="114">
        <f>$D158*IF(AH$29&gt;'Inputs &amp; Summary'!$D$5,0,IF(AH$29&gt;VLOOKUP($G158,Lists!$J$17:$K$21,2),IF($M158=Lists!$H$3,IF($K158&lt;1,(($S158/$K158)*((1+'Inputs &amp; Summary'!$D$7)^AH$29)),((INT(AH$29/$K158)-INT((AH$29-1)/$K158))*$S158*((1+'Inputs &amp; Summary'!$D$7)^AH$29))),(_xlfn.WEIBULL.DIST(AH$29,$L158,$K158,FALSE)*$S158*((1+'Inputs &amp; Summary'!$D$7)^AH$29))),IF($M158=Lists!$H$3,IF($K158&lt;1,((($R158*(1-$E158)+$Q158*(1-$F158))/$K158)*((1+'Inputs &amp; Summary'!$D$7)^AH$29)),((INT(AH$29/$K158)-INT((AH$29-1)/$K158))*($R158*(1-$E158)+$Q158*(1-$F158))*((1+'Inputs &amp; Summary'!$D$7)^AH$29))),((_xlfn.WEIBULL.DIST(AH$29,$L158,$K158,FALSE)*($R158*(1-$E158)+$Q158*(1-$F158))*((1+'Inputs &amp; Summary'!$D$7)^AH$29))))))</f>
        <v>0</v>
      </c>
      <c r="AI158" s="114">
        <f>$D158*IF(AI$29&gt;'Inputs &amp; Summary'!$D$5,0,IF(AI$29&gt;VLOOKUP($G158,Lists!$J$17:$K$21,2),IF($M158=Lists!$H$3,IF($K158&lt;1,(($S158/$K158)*((1+'Inputs &amp; Summary'!$D$7)^AI$29)),((INT(AI$29/$K158)-INT((AI$29-1)/$K158))*$S158*((1+'Inputs &amp; Summary'!$D$7)^AI$29))),(_xlfn.WEIBULL.DIST(AI$29,$L158,$K158,FALSE)*$S158*((1+'Inputs &amp; Summary'!$D$7)^AI$29))),IF($M158=Lists!$H$3,IF($K158&lt;1,((($R158*(1-$E158)+$Q158*(1-$F158))/$K158)*((1+'Inputs &amp; Summary'!$D$7)^AI$29)),((INT(AI$29/$K158)-INT((AI$29-1)/$K158))*($R158*(1-$E158)+$Q158*(1-$F158))*((1+'Inputs &amp; Summary'!$D$7)^AI$29))),((_xlfn.WEIBULL.DIST(AI$29,$L158,$K158,FALSE)*($R158*(1-$E158)+$Q158*(1-$F158))*((1+'Inputs &amp; Summary'!$D$7)^AI$29))))))</f>
        <v>0</v>
      </c>
      <c r="AJ158" s="114">
        <f>$D158*IF(AJ$29&gt;'Inputs &amp; Summary'!$D$5,0,IF(AJ$29&gt;VLOOKUP($G158,Lists!$J$17:$K$21,2),IF($M158=Lists!$H$3,IF($K158&lt;1,(($S158/$K158)*((1+'Inputs &amp; Summary'!$D$7)^AJ$29)),((INT(AJ$29/$K158)-INT((AJ$29-1)/$K158))*$S158*((1+'Inputs &amp; Summary'!$D$7)^AJ$29))),(_xlfn.WEIBULL.DIST(AJ$29,$L158,$K158,FALSE)*$S158*((1+'Inputs &amp; Summary'!$D$7)^AJ$29))),IF($M158=Lists!$H$3,IF($K158&lt;1,((($R158*(1-$E158)+$Q158*(1-$F158))/$K158)*((1+'Inputs &amp; Summary'!$D$7)^AJ$29)),((INT(AJ$29/$K158)-INT((AJ$29-1)/$K158))*($R158*(1-$E158)+$Q158*(1-$F158))*((1+'Inputs &amp; Summary'!$D$7)^AJ$29))),((_xlfn.WEIBULL.DIST(AJ$29,$L158,$K158,FALSE)*($R158*(1-$E158)+$Q158*(1-$F158))*((1+'Inputs &amp; Summary'!$D$7)^AJ$29))))))</f>
        <v>0</v>
      </c>
      <c r="AK158" s="114">
        <f>$D158*IF(AK$29&gt;'Inputs &amp; Summary'!$D$5,0,IF(AK$29&gt;VLOOKUP($G158,Lists!$J$17:$K$21,2),IF($M158=Lists!$H$3,IF($K158&lt;1,(($S158/$K158)*((1+'Inputs &amp; Summary'!$D$7)^AK$29)),((INT(AK$29/$K158)-INT((AK$29-1)/$K158))*$S158*((1+'Inputs &amp; Summary'!$D$7)^AK$29))),(_xlfn.WEIBULL.DIST(AK$29,$L158,$K158,FALSE)*$S158*((1+'Inputs &amp; Summary'!$D$7)^AK$29))),IF($M158=Lists!$H$3,IF($K158&lt;1,((($R158*(1-$E158)+$Q158*(1-$F158))/$K158)*((1+'Inputs &amp; Summary'!$D$7)^AK$29)),((INT(AK$29/$K158)-INT((AK$29-1)/$K158))*($R158*(1-$E158)+$Q158*(1-$F158))*((1+'Inputs &amp; Summary'!$D$7)^AK$29))),((_xlfn.WEIBULL.DIST(AK$29,$L158,$K158,FALSE)*($R158*(1-$E158)+$Q158*(1-$F158))*((1+'Inputs &amp; Summary'!$D$7)^AK$29))))))</f>
        <v>0</v>
      </c>
      <c r="AL158" s="114">
        <f>$D158*IF(AL$29&gt;'Inputs &amp; Summary'!$D$5,0,IF(AL$29&gt;VLOOKUP($G158,Lists!$J$17:$K$21,2),IF($M158=Lists!$H$3,IF($K158&lt;1,(($S158/$K158)*((1+'Inputs &amp; Summary'!$D$7)^AL$29)),((INT(AL$29/$K158)-INT((AL$29-1)/$K158))*$S158*((1+'Inputs &amp; Summary'!$D$7)^AL$29))),(_xlfn.WEIBULL.DIST(AL$29,$L158,$K158,FALSE)*$S158*((1+'Inputs &amp; Summary'!$D$7)^AL$29))),IF($M158=Lists!$H$3,IF($K158&lt;1,((($R158*(1-$E158)+$Q158*(1-$F158))/$K158)*((1+'Inputs &amp; Summary'!$D$7)^AL$29)),((INT(AL$29/$K158)-INT((AL$29-1)/$K158))*($R158*(1-$E158)+$Q158*(1-$F158))*((1+'Inputs &amp; Summary'!$D$7)^AL$29))),((_xlfn.WEIBULL.DIST(AL$29,$L158,$K158,FALSE)*($R158*(1-$E158)+$Q158*(1-$F158))*((1+'Inputs &amp; Summary'!$D$7)^AL$29))))))</f>
        <v>0</v>
      </c>
      <c r="AM158" s="114">
        <f>$D158*IF(AM$29&gt;'Inputs &amp; Summary'!$D$5,0,IF(AM$29&gt;VLOOKUP($G158,Lists!$J$17:$K$21,2),IF($M158=Lists!$H$3,IF($K158&lt;1,(($S158/$K158)*((1+'Inputs &amp; Summary'!$D$7)^AM$29)),((INT(AM$29/$K158)-INT((AM$29-1)/$K158))*$S158*((1+'Inputs &amp; Summary'!$D$7)^AM$29))),(_xlfn.WEIBULL.DIST(AM$29,$L158,$K158,FALSE)*$S158*((1+'Inputs &amp; Summary'!$D$7)^AM$29))),IF($M158=Lists!$H$3,IF($K158&lt;1,((($R158*(1-$E158)+$Q158*(1-$F158))/$K158)*((1+'Inputs &amp; Summary'!$D$7)^AM$29)),((INT(AM$29/$K158)-INT((AM$29-1)/$K158))*($R158*(1-$E158)+$Q158*(1-$F158))*((1+'Inputs &amp; Summary'!$D$7)^AM$29))),((_xlfn.WEIBULL.DIST(AM$29,$L158,$K158,FALSE)*($R158*(1-$E158)+$Q158*(1-$F158))*((1+'Inputs &amp; Summary'!$D$7)^AM$29))))))</f>
        <v>0</v>
      </c>
      <c r="AN158" s="114">
        <f>$D158*IF(AN$29&gt;'Inputs &amp; Summary'!$D$5,0,IF(AN$29&gt;VLOOKUP($G158,Lists!$J$17:$K$21,2),IF($M158=Lists!$H$3,IF($K158&lt;1,(($S158/$K158)*((1+'Inputs &amp; Summary'!$D$7)^AN$29)),((INT(AN$29/$K158)-INT((AN$29-1)/$K158))*$S158*((1+'Inputs &amp; Summary'!$D$7)^AN$29))),(_xlfn.WEIBULL.DIST(AN$29,$L158,$K158,FALSE)*$S158*((1+'Inputs &amp; Summary'!$D$7)^AN$29))),IF($M158=Lists!$H$3,IF($K158&lt;1,((($R158*(1-$E158)+$Q158*(1-$F158))/$K158)*((1+'Inputs &amp; Summary'!$D$7)^AN$29)),((INT(AN$29/$K158)-INT((AN$29-1)/$K158))*($R158*(1-$E158)+$Q158*(1-$F158))*((1+'Inputs &amp; Summary'!$D$7)^AN$29))),((_xlfn.WEIBULL.DIST(AN$29,$L158,$K158,FALSE)*($R158*(1-$E158)+$Q158*(1-$F158))*((1+'Inputs &amp; Summary'!$D$7)^AN$29))))))</f>
        <v>0</v>
      </c>
      <c r="AO158" s="114">
        <f>$D158*IF(AO$29&gt;'Inputs &amp; Summary'!$D$5,0,IF(AO$29&gt;VLOOKUP($G158,Lists!$J$17:$K$21,2),IF($M158=Lists!$H$3,IF($K158&lt;1,(($S158/$K158)*((1+'Inputs &amp; Summary'!$D$7)^AO$29)),((INT(AO$29/$K158)-INT((AO$29-1)/$K158))*$S158*((1+'Inputs &amp; Summary'!$D$7)^AO$29))),(_xlfn.WEIBULL.DIST(AO$29,$L158,$K158,FALSE)*$S158*((1+'Inputs &amp; Summary'!$D$7)^AO$29))),IF($M158=Lists!$H$3,IF($K158&lt;1,((($R158*(1-$E158)+$Q158*(1-$F158))/$K158)*((1+'Inputs &amp; Summary'!$D$7)^AO$29)),((INT(AO$29/$K158)-INT((AO$29-1)/$K158))*($R158*(1-$E158)+$Q158*(1-$F158))*((1+'Inputs &amp; Summary'!$D$7)^AO$29))),((_xlfn.WEIBULL.DIST(AO$29,$L158,$K158,FALSE)*($R158*(1-$E158)+$Q158*(1-$F158))*((1+'Inputs &amp; Summary'!$D$7)^AO$29))))))</f>
        <v>0</v>
      </c>
      <c r="AP158" s="114">
        <f>$D158*IF(AP$29&gt;'Inputs &amp; Summary'!$D$5,0,IF(AP$29&gt;VLOOKUP($G158,Lists!$J$17:$K$21,2),IF($M158=Lists!$H$3,IF($K158&lt;1,(($S158/$K158)*((1+'Inputs &amp; Summary'!$D$7)^AP$29)),((INT(AP$29/$K158)-INT((AP$29-1)/$K158))*$S158*((1+'Inputs &amp; Summary'!$D$7)^AP$29))),(_xlfn.WEIBULL.DIST(AP$29,$L158,$K158,FALSE)*$S158*((1+'Inputs &amp; Summary'!$D$7)^AP$29))),IF($M158=Lists!$H$3,IF($K158&lt;1,((($R158*(1-$E158)+$Q158*(1-$F158))/$K158)*((1+'Inputs &amp; Summary'!$D$7)^AP$29)),((INT(AP$29/$K158)-INT((AP$29-1)/$K158))*($R158*(1-$E158)+$Q158*(1-$F158))*((1+'Inputs &amp; Summary'!$D$7)^AP$29))),((_xlfn.WEIBULL.DIST(AP$29,$L158,$K158,FALSE)*($R158*(1-$E158)+$Q158*(1-$F158))*((1+'Inputs &amp; Summary'!$D$7)^AP$29))))))</f>
        <v>0</v>
      </c>
      <c r="AQ158" s="114">
        <f>$D158*IF(AQ$29&gt;'Inputs &amp; Summary'!$D$5,0,IF(AQ$29&gt;VLOOKUP($G158,Lists!$J$17:$K$21,2),IF($M158=Lists!$H$3,IF($K158&lt;1,(($S158/$K158)*((1+'Inputs &amp; Summary'!$D$7)^AQ$29)),((INT(AQ$29/$K158)-INT((AQ$29-1)/$K158))*$S158*((1+'Inputs &amp; Summary'!$D$7)^AQ$29))),(_xlfn.WEIBULL.DIST(AQ$29,$L158,$K158,FALSE)*$S158*((1+'Inputs &amp; Summary'!$D$7)^AQ$29))),IF($M158=Lists!$H$3,IF($K158&lt;1,((($R158*(1-$E158)+$Q158*(1-$F158))/$K158)*((1+'Inputs &amp; Summary'!$D$7)^AQ$29)),((INT(AQ$29/$K158)-INT((AQ$29-1)/$K158))*($R158*(1-$E158)+$Q158*(1-$F158))*((1+'Inputs &amp; Summary'!$D$7)^AQ$29))),((_xlfn.WEIBULL.DIST(AQ$29,$L158,$K158,FALSE)*($R158*(1-$E158)+$Q158*(1-$F158))*((1+'Inputs &amp; Summary'!$D$7)^AQ$29))))))</f>
        <v>0</v>
      </c>
      <c r="AR158" s="114">
        <f>$D158*IF(AR$29&gt;'Inputs &amp; Summary'!$D$5,0,IF(AR$29&gt;VLOOKUP($G158,Lists!$J$17:$K$21,2),IF($M158=Lists!$H$3,IF($K158&lt;1,(($S158/$K158)*((1+'Inputs &amp; Summary'!$D$7)^AR$29)),((INT(AR$29/$K158)-INT((AR$29-1)/$K158))*$S158*((1+'Inputs &amp; Summary'!$D$7)^AR$29))),(_xlfn.WEIBULL.DIST(AR$29,$L158,$K158,FALSE)*$S158*((1+'Inputs &amp; Summary'!$D$7)^AR$29))),IF($M158=Lists!$H$3,IF($K158&lt;1,((($R158*(1-$E158)+$Q158*(1-$F158))/$K158)*((1+'Inputs &amp; Summary'!$D$7)^AR$29)),((INT(AR$29/$K158)-INT((AR$29-1)/$K158))*($R158*(1-$E158)+$Q158*(1-$F158))*((1+'Inputs &amp; Summary'!$D$7)^AR$29))),((_xlfn.WEIBULL.DIST(AR$29,$L158,$K158,FALSE)*($R158*(1-$E158)+$Q158*(1-$F158))*((1+'Inputs &amp; Summary'!$D$7)^AR$29))))))</f>
        <v>0</v>
      </c>
      <c r="AS158" s="114">
        <f>$D158*IF(AS$29&gt;'Inputs &amp; Summary'!$D$5,0,IF(AS$29&gt;VLOOKUP($G158,Lists!$J$17:$K$21,2),IF($M158=Lists!$H$3,IF($K158&lt;1,(($S158/$K158)*((1+'Inputs &amp; Summary'!$D$7)^AS$29)),((INT(AS$29/$K158)-INT((AS$29-1)/$K158))*$S158*((1+'Inputs &amp; Summary'!$D$7)^AS$29))),(_xlfn.WEIBULL.DIST(AS$29,$L158,$K158,FALSE)*$S158*((1+'Inputs &amp; Summary'!$D$7)^AS$29))),IF($M158=Lists!$H$3,IF($K158&lt;1,((($R158*(1-$E158)+$Q158*(1-$F158))/$K158)*((1+'Inputs &amp; Summary'!$D$7)^AS$29)),((INT(AS$29/$K158)-INT((AS$29-1)/$K158))*($R158*(1-$E158)+$Q158*(1-$F158))*((1+'Inputs &amp; Summary'!$D$7)^AS$29))),((_xlfn.WEIBULL.DIST(AS$29,$L158,$K158,FALSE)*($R158*(1-$E158)+$Q158*(1-$F158))*((1+'Inputs &amp; Summary'!$D$7)^AS$29))))))</f>
        <v>0</v>
      </c>
      <c r="AT158" s="114">
        <f>$D158*IF(AT$29&gt;'Inputs &amp; Summary'!$D$5,0,IF(AT$29&gt;VLOOKUP($G158,Lists!$J$17:$K$21,2),IF($M158=Lists!$H$3,IF($K158&lt;1,(($S158/$K158)*((1+'Inputs &amp; Summary'!$D$7)^AT$29)),((INT(AT$29/$K158)-INT((AT$29-1)/$K158))*$S158*((1+'Inputs &amp; Summary'!$D$7)^AT$29))),(_xlfn.WEIBULL.DIST(AT$29,$L158,$K158,FALSE)*$S158*((1+'Inputs &amp; Summary'!$D$7)^AT$29))),IF($M158=Lists!$H$3,IF($K158&lt;1,((($R158*(1-$E158)+$Q158*(1-$F158))/$K158)*((1+'Inputs &amp; Summary'!$D$7)^AT$29)),((INT(AT$29/$K158)-INT((AT$29-1)/$K158))*($R158*(1-$E158)+$Q158*(1-$F158))*((1+'Inputs &amp; Summary'!$D$7)^AT$29))),((_xlfn.WEIBULL.DIST(AT$29,$L158,$K158,FALSE)*($R158*(1-$E158)+$Q158*(1-$F158))*((1+'Inputs &amp; Summary'!$D$7)^AT$29))))))</f>
        <v>0</v>
      </c>
      <c r="AU158" s="114">
        <f>$D158*IF(AU$29&gt;'Inputs &amp; Summary'!$D$5,0,IF(AU$29&gt;VLOOKUP($G158,Lists!$J$17:$K$21,2),IF($M158=Lists!$H$3,IF($K158&lt;1,(($S158/$K158)*((1+'Inputs &amp; Summary'!$D$7)^AU$29)),((INT(AU$29/$K158)-INT((AU$29-1)/$K158))*$S158*((1+'Inputs &amp; Summary'!$D$7)^AU$29))),(_xlfn.WEIBULL.DIST(AU$29,$L158,$K158,FALSE)*$S158*((1+'Inputs &amp; Summary'!$D$7)^AU$29))),IF($M158=Lists!$H$3,IF($K158&lt;1,((($R158*(1-$E158)+$Q158*(1-$F158))/$K158)*((1+'Inputs &amp; Summary'!$D$7)^AU$29)),((INT(AU$29/$K158)-INT((AU$29-1)/$K158))*($R158*(1-$E158)+$Q158*(1-$F158))*((1+'Inputs &amp; Summary'!$D$7)^AU$29))),((_xlfn.WEIBULL.DIST(AU$29,$L158,$K158,FALSE)*($R158*(1-$E158)+$Q158*(1-$F158))*((1+'Inputs &amp; Summary'!$D$7)^AU$29))))))</f>
        <v>0</v>
      </c>
      <c r="AV158" s="114">
        <f>$D158*IF(AV$29&gt;'Inputs &amp; Summary'!$D$5,0,IF(AV$29&gt;VLOOKUP($G158,Lists!$J$17:$K$21,2),IF($M158=Lists!$H$3,IF($K158&lt;1,(($S158/$K158)*((1+'Inputs &amp; Summary'!$D$7)^AV$29)),((INT(AV$29/$K158)-INT((AV$29-1)/$K158))*$S158*((1+'Inputs &amp; Summary'!$D$7)^AV$29))),(_xlfn.WEIBULL.DIST(AV$29,$L158,$K158,FALSE)*$S158*((1+'Inputs &amp; Summary'!$D$7)^AV$29))),IF($M158=Lists!$H$3,IF($K158&lt;1,((($R158*(1-$E158)+$Q158*(1-$F158))/$K158)*((1+'Inputs &amp; Summary'!$D$7)^AV$29)),((INT(AV$29/$K158)-INT((AV$29-1)/$K158))*($R158*(1-$E158)+$Q158*(1-$F158))*((1+'Inputs &amp; Summary'!$D$7)^AV$29))),((_xlfn.WEIBULL.DIST(AV$29,$L158,$K158,FALSE)*($R158*(1-$E158)+$Q158*(1-$F158))*((1+'Inputs &amp; Summary'!$D$7)^AV$29))))))</f>
        <v>0</v>
      </c>
      <c r="AW158" s="114">
        <f>$D158*IF(AW$29&gt;'Inputs &amp; Summary'!$D$5,0,IF(AW$29&gt;VLOOKUP($G158,Lists!$J$17:$K$21,2),IF($M158=Lists!$H$3,IF($K158&lt;1,(($S158/$K158)*((1+'Inputs &amp; Summary'!$D$7)^AW$29)),((INT(AW$29/$K158)-INT((AW$29-1)/$K158))*$S158*((1+'Inputs &amp; Summary'!$D$7)^AW$29))),(_xlfn.WEIBULL.DIST(AW$29,$L158,$K158,FALSE)*$S158*((1+'Inputs &amp; Summary'!$D$7)^AW$29))),IF($M158=Lists!$H$3,IF($K158&lt;1,((($R158*(1-$E158)+$Q158*(1-$F158))/$K158)*((1+'Inputs &amp; Summary'!$D$7)^AW$29)),((INT(AW$29/$K158)-INT((AW$29-1)/$K158))*($R158*(1-$E158)+$Q158*(1-$F158))*((1+'Inputs &amp; Summary'!$D$7)^AW$29))),((_xlfn.WEIBULL.DIST(AW$29,$L158,$K158,FALSE)*($R158*(1-$E158)+$Q158*(1-$F158))*((1+'Inputs &amp; Summary'!$D$7)^AW$29))))))</f>
        <v>0</v>
      </c>
      <c r="AX158" s="114">
        <f>$D158*IF(AX$29&gt;'Inputs &amp; Summary'!$D$5,0,IF(AX$29&gt;VLOOKUP($G158,Lists!$J$17:$K$21,2),IF($M158=Lists!$H$3,IF($K158&lt;1,(($S158/$K158)*((1+'Inputs &amp; Summary'!$D$7)^AX$29)),((INT(AX$29/$K158)-INT((AX$29-1)/$K158))*$S158*((1+'Inputs &amp; Summary'!$D$7)^AX$29))),(_xlfn.WEIBULL.DIST(AX$29,$L158,$K158,FALSE)*$S158*((1+'Inputs &amp; Summary'!$D$7)^AX$29))),IF($M158=Lists!$H$3,IF($K158&lt;1,((($R158*(1-$E158)+$Q158*(1-$F158))/$K158)*((1+'Inputs &amp; Summary'!$D$7)^AX$29)),((INT(AX$29/$K158)-INT((AX$29-1)/$K158))*($R158*(1-$E158)+$Q158*(1-$F158))*((1+'Inputs &amp; Summary'!$D$7)^AX$29))),((_xlfn.WEIBULL.DIST(AX$29,$L158,$K158,FALSE)*($R158*(1-$E158)+$Q158*(1-$F158))*((1+'Inputs &amp; Summary'!$D$7)^AX$29))))))</f>
        <v>0</v>
      </c>
      <c r="AY158" s="114">
        <f>$D158*IF(AY$29&gt;'Inputs &amp; Summary'!$D$5,0,IF(AY$29&gt;VLOOKUP($G158,Lists!$J$17:$K$21,2),IF($M158=Lists!$H$3,IF($K158&lt;1,(($S158/$K158)*((1+'Inputs &amp; Summary'!$D$7)^AY$29)),((INT(AY$29/$K158)-INT((AY$29-1)/$K158))*$S158*((1+'Inputs &amp; Summary'!$D$7)^AY$29))),(_xlfn.WEIBULL.DIST(AY$29,$L158,$K158,FALSE)*$S158*((1+'Inputs &amp; Summary'!$D$7)^AY$29))),IF($M158=Lists!$H$3,IF($K158&lt;1,((($R158*(1-$E158)+$Q158*(1-$F158))/$K158)*((1+'Inputs &amp; Summary'!$D$7)^AY$29)),((INT(AY$29/$K158)-INT((AY$29-1)/$K158))*($R158*(1-$E158)+$Q158*(1-$F158))*((1+'Inputs &amp; Summary'!$D$7)^AY$29))),((_xlfn.WEIBULL.DIST(AY$29,$L158,$K158,FALSE)*($R158*(1-$E158)+$Q158*(1-$F158))*((1+'Inputs &amp; Summary'!$D$7)^AY$29))))))</f>
        <v>0</v>
      </c>
      <c r="AZ158" s="114">
        <f>$D158*IF(AZ$29&gt;'Inputs &amp; Summary'!$D$5,0,IF(AZ$29&gt;VLOOKUP($G158,Lists!$J$17:$K$21,2),IF($M158=Lists!$H$3,IF($K158&lt;1,(($S158/$K158)*((1+'Inputs &amp; Summary'!$D$7)^AZ$29)),((INT(AZ$29/$K158)-INT((AZ$29-1)/$K158))*$S158*((1+'Inputs &amp; Summary'!$D$7)^AZ$29))),(_xlfn.WEIBULL.DIST(AZ$29,$L158,$K158,FALSE)*$S158*((1+'Inputs &amp; Summary'!$D$7)^AZ$29))),IF($M158=Lists!$H$3,IF($K158&lt;1,((($R158*(1-$E158)+$Q158*(1-$F158))/$K158)*((1+'Inputs &amp; Summary'!$D$7)^AZ$29)),((INT(AZ$29/$K158)-INT((AZ$29-1)/$K158))*($R158*(1-$E158)+$Q158*(1-$F158))*((1+'Inputs &amp; Summary'!$D$7)^AZ$29))),((_xlfn.WEIBULL.DIST(AZ$29,$L158,$K158,FALSE)*($R158*(1-$E158)+$Q158*(1-$F158))*((1+'Inputs &amp; Summary'!$D$7)^AZ$29))))))</f>
        <v>0</v>
      </c>
      <c r="BA158" s="114">
        <f>$D158*IF(BA$29&gt;'Inputs &amp; Summary'!$D$5,0,IF(BA$29&gt;VLOOKUP($G158,Lists!$J$17:$K$21,2),IF($M158=Lists!$H$3,IF($K158&lt;1,(($S158/$K158)*((1+'Inputs &amp; Summary'!$D$7)^BA$29)),((INT(BA$29/$K158)-INT((BA$29-1)/$K158))*$S158*((1+'Inputs &amp; Summary'!$D$7)^BA$29))),(_xlfn.WEIBULL.DIST(BA$29,$L158,$K158,FALSE)*$S158*((1+'Inputs &amp; Summary'!$D$7)^BA$29))),IF($M158=Lists!$H$3,IF($K158&lt;1,((($R158*(1-$E158)+$Q158*(1-$F158))/$K158)*((1+'Inputs &amp; Summary'!$D$7)^BA$29)),((INT(BA$29/$K158)-INT((BA$29-1)/$K158))*($R158*(1-$E158)+$Q158*(1-$F158))*((1+'Inputs &amp; Summary'!$D$7)^BA$29))),((_xlfn.WEIBULL.DIST(BA$29,$L158,$K158,FALSE)*($R158*(1-$E158)+$Q158*(1-$F158))*((1+'Inputs &amp; Summary'!$D$7)^BA$29))))))</f>
        <v>0</v>
      </c>
      <c r="BB158" s="114">
        <f>$D158*IF(BB$29&gt;'Inputs &amp; Summary'!$D$5,0,IF(BB$29&gt;VLOOKUP($G158,Lists!$J$17:$K$21,2),IF($M158=Lists!$H$3,IF($K158&lt;1,(($S158/$K158)*((1+'Inputs &amp; Summary'!$D$7)^BB$29)),((INT(BB$29/$K158)-INT((BB$29-1)/$K158))*$S158*((1+'Inputs &amp; Summary'!$D$7)^BB$29))),(_xlfn.WEIBULL.DIST(BB$29,$L158,$K158,FALSE)*$S158*((1+'Inputs &amp; Summary'!$D$7)^BB$29))),IF($M158=Lists!$H$3,IF($K158&lt;1,((($R158*(1-$E158)+$Q158*(1-$F158))/$K158)*((1+'Inputs &amp; Summary'!$D$7)^BB$29)),((INT(BB$29/$K158)-INT((BB$29-1)/$K158))*($R158*(1-$E158)+$Q158*(1-$F158))*((1+'Inputs &amp; Summary'!$D$7)^BB$29))),((_xlfn.WEIBULL.DIST(BB$29,$L158,$K158,FALSE)*($R158*(1-$E158)+$Q158*(1-$F158))*((1+'Inputs &amp; Summary'!$D$7)^BB$29))))))</f>
        <v>0</v>
      </c>
      <c r="BC158" s="114">
        <f>$D158*IF(BC$29&gt;'Inputs &amp; Summary'!$D$5,0,IF(BC$29&gt;VLOOKUP($G158,Lists!$J$17:$K$21,2),IF($M158=Lists!$H$3,IF($K158&lt;1,(($S158/$K158)*((1+'Inputs &amp; Summary'!$D$7)^BC$29)),((INT(BC$29/$K158)-INT((BC$29-1)/$K158))*$S158*((1+'Inputs &amp; Summary'!$D$7)^BC$29))),(_xlfn.WEIBULL.DIST(BC$29,$L158,$K158,FALSE)*$S158*((1+'Inputs &amp; Summary'!$D$7)^BC$29))),IF($M158=Lists!$H$3,IF($K158&lt;1,((($R158*(1-$E158)+$Q158*(1-$F158))/$K158)*((1+'Inputs &amp; Summary'!$D$7)^BC$29)),((INT(BC$29/$K158)-INT((BC$29-1)/$K158))*($R158*(1-$E158)+$Q158*(1-$F158))*((1+'Inputs &amp; Summary'!$D$7)^BC$29))),((_xlfn.WEIBULL.DIST(BC$29,$L158,$K158,FALSE)*($R158*(1-$E158)+$Q158*(1-$F158))*((1+'Inputs &amp; Summary'!$D$7)^BC$29))))))</f>
        <v>0</v>
      </c>
      <c r="BD158" s="114">
        <f>$D158*IF(BD$29&gt;'Inputs &amp; Summary'!$D$5,0,IF(BD$29&gt;VLOOKUP($G158,Lists!$J$17:$K$21,2),IF($M158=Lists!$H$3,IF($K158&lt;1,(($S158/$K158)*((1+'Inputs &amp; Summary'!$D$7)^BD$29)),((INT(BD$29/$K158)-INT((BD$29-1)/$K158))*$S158*((1+'Inputs &amp; Summary'!$D$7)^BD$29))),(_xlfn.WEIBULL.DIST(BD$29,$L158,$K158,FALSE)*$S158*((1+'Inputs &amp; Summary'!$D$7)^BD$29))),IF($M158=Lists!$H$3,IF($K158&lt;1,((($R158*(1-$E158)+$Q158*(1-$F158))/$K158)*((1+'Inputs &amp; Summary'!$D$7)^BD$29)),((INT(BD$29/$K158)-INT((BD$29-1)/$K158))*($R158*(1-$E158)+$Q158*(1-$F158))*((1+'Inputs &amp; Summary'!$D$7)^BD$29))),((_xlfn.WEIBULL.DIST(BD$29,$L158,$K158,FALSE)*($R158*(1-$E158)+$Q158*(1-$F158))*((1+'Inputs &amp; Summary'!$D$7)^BD$29))))))</f>
        <v>0</v>
      </c>
      <c r="BE158" s="114">
        <f>$D158*IF(BE$29&gt;'Inputs &amp; Summary'!$D$5,0,IF(BE$29&gt;VLOOKUP($G158,Lists!$J$17:$K$21,2),IF($M158=Lists!$H$3,IF($K158&lt;1,(($S158/$K158)*((1+'Inputs &amp; Summary'!$D$7)^BE$29)),((INT(BE$29/$K158)-INT((BE$29-1)/$K158))*$S158*((1+'Inputs &amp; Summary'!$D$7)^BE$29))),(_xlfn.WEIBULL.DIST(BE$29,$L158,$K158,FALSE)*$S158*((1+'Inputs &amp; Summary'!$D$7)^BE$29))),IF($M158=Lists!$H$3,IF($K158&lt;1,((($R158*(1-$E158)+$Q158*(1-$F158))/$K158)*((1+'Inputs &amp; Summary'!$D$7)^BE$29)),((INT(BE$29/$K158)-INT((BE$29-1)/$K158))*($R158*(1-$E158)+$Q158*(1-$F158))*((1+'Inputs &amp; Summary'!$D$7)^BE$29))),((_xlfn.WEIBULL.DIST(BE$29,$L158,$K158,FALSE)*($R158*(1-$E158)+$Q158*(1-$F158))*((1+'Inputs &amp; Summary'!$D$7)^BE$29))))))</f>
        <v>0</v>
      </c>
      <c r="BF158" s="114">
        <f>$D158*IF(BF$29&gt;'Inputs &amp; Summary'!$D$5,0,IF(BF$29&gt;VLOOKUP($G158,Lists!$J$17:$K$21,2),IF($M158=Lists!$H$3,IF($K158&lt;1,(($S158/$K158)*((1+'Inputs &amp; Summary'!$D$7)^BF$29)),((INT(BF$29/$K158)-INT((BF$29-1)/$K158))*$S158*((1+'Inputs &amp; Summary'!$D$7)^BF$29))),(_xlfn.WEIBULL.DIST(BF$29,$L158,$K158,FALSE)*$S158*((1+'Inputs &amp; Summary'!$D$7)^BF$29))),IF($M158=Lists!$H$3,IF($K158&lt;1,((($R158*(1-$E158)+$Q158*(1-$F158))/$K158)*((1+'Inputs &amp; Summary'!$D$7)^BF$29)),((INT(BF$29/$K158)-INT((BF$29-1)/$K158))*($R158*(1-$E158)+$Q158*(1-$F158))*((1+'Inputs &amp; Summary'!$D$7)^BF$29))),((_xlfn.WEIBULL.DIST(BF$29,$L158,$K158,FALSE)*($R158*(1-$E158)+$Q158*(1-$F158))*((1+'Inputs &amp; Summary'!$D$7)^BF$29))))))</f>
        <v>0</v>
      </c>
      <c r="BG158" s="114">
        <f>$D158*IF(BG$29&gt;'Inputs &amp; Summary'!$D$5,0,IF(BG$29&gt;VLOOKUP($G158,Lists!$J$17:$K$21,2),IF($M158=Lists!$H$3,IF($K158&lt;1,(($S158/$K158)*((1+'Inputs &amp; Summary'!$D$7)^BG$29)),((INT(BG$29/$K158)-INT((BG$29-1)/$K158))*$S158*((1+'Inputs &amp; Summary'!$D$7)^BG$29))),(_xlfn.WEIBULL.DIST(BG$29,$L158,$K158,FALSE)*$S158*((1+'Inputs &amp; Summary'!$D$7)^BG$29))),IF($M158=Lists!$H$3,IF($K158&lt;1,((($R158*(1-$E158)+$Q158*(1-$F158))/$K158)*((1+'Inputs &amp; Summary'!$D$7)^BG$29)),((INT(BG$29/$K158)-INT((BG$29-1)/$K158))*($R158*(1-$E158)+$Q158*(1-$F158))*((1+'Inputs &amp; Summary'!$D$7)^BG$29))),((_xlfn.WEIBULL.DIST(BG$29,$L158,$K158,FALSE)*($R158*(1-$E158)+$Q158*(1-$F158))*((1+'Inputs &amp; Summary'!$D$7)^BG$29))))))</f>
        <v>0</v>
      </c>
      <c r="BH158" s="114">
        <f>$D158*IF(BH$29&gt;'Inputs &amp; Summary'!$D$5,0,IF(BH$29&gt;VLOOKUP($G158,Lists!$J$17:$K$21,2),IF($M158=Lists!$H$3,IF($K158&lt;1,(($S158/$K158)*((1+'Inputs &amp; Summary'!$D$7)^BH$29)),((INT(BH$29/$K158)-INT((BH$29-1)/$K158))*$S158*((1+'Inputs &amp; Summary'!$D$7)^BH$29))),(_xlfn.WEIBULL.DIST(BH$29,$L158,$K158,FALSE)*$S158*((1+'Inputs &amp; Summary'!$D$7)^BH$29))),IF($M158=Lists!$H$3,IF($K158&lt;1,((($R158*(1-$E158)+$Q158*(1-$F158))/$K158)*((1+'Inputs &amp; Summary'!$D$7)^BH$29)),((INT(BH$29/$K158)-INT((BH$29-1)/$K158))*($R158*(1-$E158)+$Q158*(1-$F158))*((1+'Inputs &amp; Summary'!$D$7)^BH$29))),((_xlfn.WEIBULL.DIST(BH$29,$L158,$K158,FALSE)*($R158*(1-$E158)+$Q158*(1-$F158))*((1+'Inputs &amp; Summary'!$D$7)^BH$29))))))</f>
        <v>0</v>
      </c>
      <c r="BI158" s="114">
        <f>$D158*IF(BI$29&gt;'Inputs &amp; Summary'!$D$5,0,IF(BI$29&gt;VLOOKUP($G158,Lists!$J$17:$K$21,2),IF($M158=Lists!$H$3,IF($K158&lt;1,(($S158/$K158)*((1+'Inputs &amp; Summary'!$D$7)^BI$29)),((INT(BI$29/$K158)-INT((BI$29-1)/$K158))*$S158*((1+'Inputs &amp; Summary'!$D$7)^BI$29))),(_xlfn.WEIBULL.DIST(BI$29,$L158,$K158,FALSE)*$S158*((1+'Inputs &amp; Summary'!$D$7)^BI$29))),IF($M158=Lists!$H$3,IF($K158&lt;1,((($R158*(1-$E158)+$Q158*(1-$F158))/$K158)*((1+'Inputs &amp; Summary'!$D$7)^BI$29)),((INT(BI$29/$K158)-INT((BI$29-1)/$K158))*($R158*(1-$E158)+$Q158*(1-$F158))*((1+'Inputs &amp; Summary'!$D$7)^BI$29))),((_xlfn.WEIBULL.DIST(BI$29,$L158,$K158,FALSE)*($R158*(1-$E158)+$Q158*(1-$F158))*((1+'Inputs &amp; Summary'!$D$7)^BI$29))))))</f>
        <v>0</v>
      </c>
      <c r="BJ158" s="114">
        <f>$D158*IF(BJ$29&gt;'Inputs &amp; Summary'!$D$5,0,IF(BJ$29&gt;VLOOKUP($G158,Lists!$J$17:$K$21,2),IF($M158=Lists!$H$3,IF($K158&lt;1,(($S158/$K158)*((1+'Inputs &amp; Summary'!$D$7)^BJ$29)),((INT(BJ$29/$K158)-INT((BJ$29-1)/$K158))*$S158*((1+'Inputs &amp; Summary'!$D$7)^BJ$29))),(_xlfn.WEIBULL.DIST(BJ$29,$L158,$K158,FALSE)*$S158*((1+'Inputs &amp; Summary'!$D$7)^BJ$29))),IF($M158=Lists!$H$3,IF($K158&lt;1,((($R158*(1-$E158)+$Q158*(1-$F158))/$K158)*((1+'Inputs &amp; Summary'!$D$7)^BJ$29)),((INT(BJ$29/$K158)-INT((BJ$29-1)/$K158))*($R158*(1-$E158)+$Q158*(1-$F158))*((1+'Inputs &amp; Summary'!$D$7)^BJ$29))),((_xlfn.WEIBULL.DIST(BJ$29,$L158,$K158,FALSE)*($R158*(1-$E158)+$Q158*(1-$F158))*((1+'Inputs &amp; Summary'!$D$7)^BJ$29))))))</f>
        <v>0</v>
      </c>
      <c r="BK158" s="114">
        <f>$D158*IF(BK$29&gt;'Inputs &amp; Summary'!$D$5,0,IF(BK$29&gt;VLOOKUP($G158,Lists!$J$17:$K$21,2),IF($M158=Lists!$H$3,IF($K158&lt;1,(($S158/$K158)*((1+'Inputs &amp; Summary'!$D$7)^BK$29)),((INT(BK$29/$K158)-INT((BK$29-1)/$K158))*$S158*((1+'Inputs &amp; Summary'!$D$7)^BK$29))),(_xlfn.WEIBULL.DIST(BK$29,$L158,$K158,FALSE)*$S158*((1+'Inputs &amp; Summary'!$D$7)^BK$29))),IF($M158=Lists!$H$3,IF($K158&lt;1,((($R158*(1-$E158)+$Q158*(1-$F158))/$K158)*((1+'Inputs &amp; Summary'!$D$7)^BK$29)),((INT(BK$29/$K158)-INT((BK$29-1)/$K158))*($R158*(1-$E158)+$Q158*(1-$F158))*((1+'Inputs &amp; Summary'!$D$7)^BK$29))),((_xlfn.WEIBULL.DIST(BK$29,$L158,$K158,FALSE)*($R158*(1-$E158)+$Q158*(1-$F158))*((1+'Inputs &amp; Summary'!$D$7)^BK$29))))))</f>
        <v>0</v>
      </c>
      <c r="BL158" s="114">
        <f>$D158*IF(BL$29&gt;'Inputs &amp; Summary'!$D$5,0,IF(BL$29&gt;VLOOKUP($G158,Lists!$J$17:$K$21,2),IF($M158=Lists!$H$3,IF($K158&lt;1,(($S158/$K158)*((1+'Inputs &amp; Summary'!$D$7)^BL$29)),((INT(BL$29/$K158)-INT((BL$29-1)/$K158))*$S158*((1+'Inputs &amp; Summary'!$D$7)^BL$29))),(_xlfn.WEIBULL.DIST(BL$29,$L158,$K158,FALSE)*$S158*((1+'Inputs &amp; Summary'!$D$7)^BL$29))),IF($M158=Lists!$H$3,IF($K158&lt;1,((($R158*(1-$E158)+$Q158*(1-$F158))/$K158)*((1+'Inputs &amp; Summary'!$D$7)^BL$29)),((INT(BL$29/$K158)-INT((BL$29-1)/$K158))*($R158*(1-$E158)+$Q158*(1-$F158))*((1+'Inputs &amp; Summary'!$D$7)^BL$29))),((_xlfn.WEIBULL.DIST(BL$29,$L158,$K158,FALSE)*($R158*(1-$E158)+$Q158*(1-$F158))*((1+'Inputs &amp; Summary'!$D$7)^BL$29))))))</f>
        <v>0</v>
      </c>
    </row>
    <row r="159" spans="1:64" x14ac:dyDescent="0.3">
      <c r="A159" s="10"/>
      <c r="B159" s="10"/>
      <c r="C159" s="10"/>
      <c r="D159" s="10"/>
      <c r="E159" s="10"/>
      <c r="F159" s="10"/>
      <c r="G159" s="10"/>
      <c r="H159" s="10"/>
      <c r="I159" s="10"/>
      <c r="J159" s="10"/>
      <c r="K159" s="10"/>
      <c r="L159" s="10"/>
      <c r="M159" s="10"/>
      <c r="N159" s="10"/>
      <c r="O159" s="10"/>
      <c r="P159" s="10"/>
      <c r="Q159" s="10"/>
      <c r="R159" s="10"/>
      <c r="S159" s="10"/>
      <c r="T159" s="10"/>
      <c r="U159" s="10"/>
      <c r="V159" s="93">
        <f>SUM(V30:V158)</f>
        <v>4816.497304435773</v>
      </c>
      <c r="W159" s="93">
        <f>SUM(W30:W158)</f>
        <v>34158.352027581263</v>
      </c>
      <c r="X159" s="124">
        <f>SUM(X30:X158)</f>
        <v>0.99999999999999989</v>
      </c>
      <c r="Y159" s="93">
        <f>SUM(Y30:Y158)</f>
        <v>27.534543565559201</v>
      </c>
      <c r="Z159" s="93">
        <f t="shared" ref="Z159:BL159" si="28">SUM(Z30:Z158)</f>
        <v>28.010923946240155</v>
      </c>
      <c r="AA159" s="93">
        <f t="shared" si="28"/>
        <v>28.498317755856888</v>
      </c>
      <c r="AB159" s="93">
        <f t="shared" si="28"/>
        <v>28.996915554329455</v>
      </c>
      <c r="AC159" s="93">
        <f t="shared" si="28"/>
        <v>29.506912306794167</v>
      </c>
      <c r="AD159" s="93">
        <f t="shared" si="28"/>
        <v>109.60704225955313</v>
      </c>
      <c r="AE159" s="93">
        <f t="shared" si="28"/>
        <v>111.73201051516789</v>
      </c>
      <c r="AF159" s="93">
        <f t="shared" si="28"/>
        <v>113.90082123651258</v>
      </c>
      <c r="AG159" s="93">
        <f t="shared" si="28"/>
        <v>116.11432441791099</v>
      </c>
      <c r="AH159" s="93">
        <f t="shared" si="28"/>
        <v>118.37338759053296</v>
      </c>
      <c r="AI159" s="93">
        <f t="shared" si="28"/>
        <v>8702.3079403399825</v>
      </c>
      <c r="AJ159" s="93">
        <f t="shared" si="28"/>
        <v>8829.9577056530889</v>
      </c>
      <c r="AK159" s="93">
        <f t="shared" si="28"/>
        <v>8985.1983308666804</v>
      </c>
      <c r="AL159" s="93">
        <f t="shared" si="28"/>
        <v>9165.7487843659474</v>
      </c>
      <c r="AM159" s="93">
        <f t="shared" si="28"/>
        <v>9369.407679648004</v>
      </c>
      <c r="AN159" s="93">
        <f t="shared" si="28"/>
        <v>9594.0451751609016</v>
      </c>
      <c r="AO159" s="93">
        <f t="shared" si="28"/>
        <v>9837.5956890599609</v>
      </c>
      <c r="AP159" s="93">
        <f t="shared" si="28"/>
        <v>10098.051386856463</v>
      </c>
      <c r="AQ159" s="93">
        <f t="shared" si="28"/>
        <v>10373.456406451196</v>
      </c>
      <c r="AR159" s="93">
        <f t="shared" si="28"/>
        <v>10661.901791164824</v>
      </c>
      <c r="AS159" s="93">
        <f t="shared" si="28"/>
        <v>0</v>
      </c>
      <c r="AT159" s="93">
        <f t="shared" si="28"/>
        <v>0</v>
      </c>
      <c r="AU159" s="93">
        <f t="shared" si="28"/>
        <v>0</v>
      </c>
      <c r="AV159" s="93">
        <f t="shared" si="28"/>
        <v>0</v>
      </c>
      <c r="AW159" s="93">
        <f t="shared" si="28"/>
        <v>0</v>
      </c>
      <c r="AX159" s="93">
        <f t="shared" si="28"/>
        <v>0</v>
      </c>
      <c r="AY159" s="93">
        <f t="shared" si="28"/>
        <v>0</v>
      </c>
      <c r="AZ159" s="93">
        <f t="shared" si="28"/>
        <v>0</v>
      </c>
      <c r="BA159" s="93">
        <f t="shared" si="28"/>
        <v>0</v>
      </c>
      <c r="BB159" s="93">
        <f t="shared" si="28"/>
        <v>0</v>
      </c>
      <c r="BC159" s="93">
        <f t="shared" si="28"/>
        <v>0</v>
      </c>
      <c r="BD159" s="93">
        <f t="shared" si="28"/>
        <v>0</v>
      </c>
      <c r="BE159" s="93">
        <f t="shared" si="28"/>
        <v>0</v>
      </c>
      <c r="BF159" s="93">
        <f t="shared" si="28"/>
        <v>0</v>
      </c>
      <c r="BG159" s="93">
        <f t="shared" si="28"/>
        <v>0</v>
      </c>
      <c r="BH159" s="93">
        <f t="shared" si="28"/>
        <v>0</v>
      </c>
      <c r="BI159" s="93">
        <f t="shared" si="28"/>
        <v>0</v>
      </c>
      <c r="BJ159" s="93">
        <f t="shared" si="28"/>
        <v>0</v>
      </c>
      <c r="BK159" s="93">
        <f t="shared" si="28"/>
        <v>0</v>
      </c>
      <c r="BL159" s="93">
        <f t="shared" si="28"/>
        <v>0</v>
      </c>
    </row>
    <row r="160" spans="1:64" x14ac:dyDescent="0.3">
      <c r="D160" s="198"/>
    </row>
    <row r="163" spans="4:4" x14ac:dyDescent="0.3">
      <c r="D163" s="198"/>
    </row>
  </sheetData>
  <sortState ref="A30:BL158">
    <sortCondition descending="1" ref="D30:D158"/>
    <sortCondition ref="B30:B158" customList="Administrative,Preventive,Corrective"/>
  </sortState>
  <conditionalFormatting sqref="A83:F83 Q83:U83 H83:M83">
    <cfRule type="expression" dxfId="33" priority="48">
      <formula>$D$83=0</formula>
    </cfRule>
  </conditionalFormatting>
  <conditionalFormatting sqref="A47:C47 W53 W54:X89 A34:B34 D34:F34 O30:X30 V90:X158 A48:F158 W34:X52 X34:X89 V34:V89 T32:X33 O32:P33 A35:F46 E34:F158 H34:M46 H48:N52 H53:U158 O34:U52">
    <cfRule type="expression" dxfId="32" priority="15">
      <formula>$D30=0</formula>
    </cfRule>
  </conditionalFormatting>
  <conditionalFormatting sqref="A30:N30 G31:G158">
    <cfRule type="expression" dxfId="31" priority="39">
      <formula>$D30=0</formula>
    </cfRule>
  </conditionalFormatting>
  <conditionalFormatting sqref="C34 A32:F33 H32:M33">
    <cfRule type="expression" dxfId="30" priority="36">
      <formula>$D32=0</formula>
    </cfRule>
  </conditionalFormatting>
  <conditionalFormatting sqref="N32:N46">
    <cfRule type="expression" dxfId="29" priority="33">
      <formula>$D32=0</formula>
    </cfRule>
  </conditionalFormatting>
  <conditionalFormatting sqref="Q32:S33">
    <cfRule type="expression" dxfId="28" priority="32">
      <formula>$D32=0</formula>
    </cfRule>
  </conditionalFormatting>
  <conditionalFormatting sqref="D47:F47 H47:M47">
    <cfRule type="expression" dxfId="27" priority="23">
      <formula>$D47=0</formula>
    </cfRule>
  </conditionalFormatting>
  <conditionalFormatting sqref="N47">
    <cfRule type="expression" dxfId="26" priority="22">
      <formula>$D47=0</formula>
    </cfRule>
  </conditionalFormatting>
  <conditionalFormatting sqref="L4:L16">
    <cfRule type="dataBar" priority="14">
      <dataBar>
        <cfvo type="min"/>
        <cfvo type="max"/>
        <color rgb="FFFFB628"/>
      </dataBar>
      <extLst>
        <ext xmlns:x14="http://schemas.microsoft.com/office/spreadsheetml/2009/9/main" uri="{B025F937-C7B1-47D3-B67F-A62EFF666E3E}">
          <x14:id>{41372DEA-0C9C-4333-9D8F-D41F3E3D7C04}</x14:id>
        </ext>
      </extLst>
    </cfRule>
  </conditionalFormatting>
  <conditionalFormatting sqref="G5:G19">
    <cfRule type="dataBar" priority="13">
      <dataBar>
        <cfvo type="min"/>
        <cfvo type="max"/>
        <color rgb="FFFFB628"/>
      </dataBar>
      <extLst>
        <ext xmlns:x14="http://schemas.microsoft.com/office/spreadsheetml/2009/9/main" uri="{B025F937-C7B1-47D3-B67F-A62EFF666E3E}">
          <x14:id>{4294400B-FA4C-46DE-AA44-8FE3FFEFB33D}</x14:id>
        </ext>
      </extLst>
    </cfRule>
  </conditionalFormatting>
  <conditionalFormatting sqref="X32:X158 X30">
    <cfRule type="colorScale" priority="69">
      <colorScale>
        <cfvo type="percent" val="10"/>
        <cfvo type="percent" val="50"/>
        <cfvo type="percent" val="100"/>
        <color rgb="FF63BE7B"/>
        <color rgb="FFFFEB84"/>
        <color rgb="FFF8696B"/>
      </colorScale>
    </cfRule>
  </conditionalFormatting>
  <conditionalFormatting sqref="A31:F31 O31:X31 H31:M31">
    <cfRule type="expression" dxfId="25" priority="4">
      <formula>$D31=0</formula>
    </cfRule>
  </conditionalFormatting>
  <conditionalFormatting sqref="N31">
    <cfRule type="expression" dxfId="24" priority="5">
      <formula>$D31=0</formula>
    </cfRule>
  </conditionalFormatting>
  <conditionalFormatting sqref="X31">
    <cfRule type="colorScale" priority="7">
      <colorScale>
        <cfvo type="percent" val="10"/>
        <cfvo type="percent" val="50"/>
        <cfvo type="percent" val="100"/>
        <color rgb="FF63BE7B"/>
        <color rgb="FFFFEB84"/>
        <color rgb="FFF8696B"/>
      </colorScale>
    </cfRule>
  </conditionalFormatting>
  <conditionalFormatting sqref="Y30:BL158">
    <cfRule type="expression" dxfId="23" priority="1">
      <formula>$D30=0</formula>
    </cfRule>
    <cfRule type="expression" dxfId="22" priority="2">
      <formula>ROW()=EVEN(ROW())</formula>
    </cfRule>
  </conditionalFormatting>
  <pageMargins left="0.75" right="0.75" top="1" bottom="1" header="0.5" footer="0.5"/>
  <pageSetup orientation="portrait" horizontalDpi="4294967292" verticalDpi="4294967292"/>
  <drawing r:id="rId1"/>
  <extLst>
    <ext xmlns:x14="http://schemas.microsoft.com/office/spreadsheetml/2009/9/main" uri="{78C0D931-6437-407d-A8EE-F0AAD7539E65}">
      <x14:conditionalFormattings>
        <x14:conditionalFormatting xmlns:xm="http://schemas.microsoft.com/office/excel/2006/main">
          <x14:cfRule type="dataBar" id="{41372DEA-0C9C-4333-9D8F-D41F3E3D7C04}">
            <x14:dataBar minLength="0" maxLength="100" gradient="0">
              <x14:cfvo type="autoMin"/>
              <x14:cfvo type="autoMax"/>
              <x14:negativeFillColor rgb="FFFF0000"/>
              <x14:axisColor rgb="FF000000"/>
            </x14:dataBar>
          </x14:cfRule>
          <xm:sqref>L4:L16</xm:sqref>
        </x14:conditionalFormatting>
        <x14:conditionalFormatting xmlns:xm="http://schemas.microsoft.com/office/excel/2006/main">
          <x14:cfRule type="dataBar" id="{4294400B-FA4C-46DE-AA44-8FE3FFEFB33D}">
            <x14:dataBar minLength="0" maxLength="100" gradient="0">
              <x14:cfvo type="autoMin"/>
              <x14:cfvo type="autoMax"/>
              <x14:negativeFillColor rgb="FFFF0000"/>
              <x14:axisColor rgb="FF000000"/>
            </x14:dataBar>
          </x14:cfRule>
          <xm:sqref>G5:G19</xm:sqref>
        </x14:conditionalFormatting>
        <x14:conditionalFormatting xmlns:xm="http://schemas.microsoft.com/office/excel/2006/main">
          <x14:cfRule type="expression" priority="8" id="{81FF7D96-48F9-4DD7-9CEE-34F1C61A1BBE}">
            <xm:f>'Inputs &amp; Summary'!$D$15&lt;&gt;Lists!$E$3</xm:f>
            <x14:dxf>
              <font>
                <b/>
                <i val="0"/>
                <color theme="0"/>
              </font>
              <fill>
                <patternFill>
                  <bgColor rgb="FFFF0000"/>
                </patternFill>
              </fill>
            </x14:dxf>
          </x14:cfRule>
          <xm:sqref>A2:BL2 H3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Lists!$A$3:$A$7</xm:f>
          </x14:formula1>
          <xm:sqref>B30:B158</xm:sqref>
        </x14:dataValidation>
        <x14:dataValidation type="list" allowBlank="1" showInputMessage="1" showErrorMessage="1">
          <x14:formula1>
            <xm:f>Lists!$H$3:$H$4</xm:f>
          </x14:formula1>
          <xm:sqref>M30:M158</xm:sqref>
        </x14:dataValidation>
        <x14:dataValidation type="list" allowBlank="1" showInputMessage="1" showErrorMessage="1">
          <x14:formula1>
            <xm:f>'Labor Rates'!$A$2:$A$16</xm:f>
          </x14:formula1>
          <xm:sqref>I30:I158</xm:sqref>
        </x14:dataValidation>
        <x14:dataValidation type="list" allowBlank="1" showInputMessage="1" showErrorMessage="1">
          <x14:formula1>
            <xm:f>Lists!$J$17:$J$21</xm:f>
          </x14:formula1>
          <xm:sqref>G30:G158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60"/>
  <sheetViews>
    <sheetView showGridLines="0" zoomScale="75" zoomScaleNormal="75" zoomScalePageLayoutView="75" workbookViewId="0">
      <selection activeCell="D67" sqref="D67"/>
    </sheetView>
  </sheetViews>
  <sheetFormatPr defaultColWidth="11.44140625" defaultRowHeight="14.4" x14ac:dyDescent="0.3"/>
  <cols>
    <col min="1" max="1" width="43.44140625" customWidth="1"/>
    <col min="2" max="2" width="31.77734375" customWidth="1"/>
    <col min="4" max="4" width="26.109375" customWidth="1"/>
    <col min="5" max="5" width="14" customWidth="1"/>
    <col min="6" max="6" width="14.44140625" customWidth="1"/>
    <col min="7" max="7" width="17.77734375" customWidth="1"/>
    <col min="8" max="8" width="9.44140625" customWidth="1"/>
    <col min="9" max="9" width="19" customWidth="1"/>
    <col min="11" max="11" width="13.44140625" customWidth="1"/>
    <col min="12" max="12" width="19" customWidth="1"/>
    <col min="13" max="13" width="12.44140625" customWidth="1"/>
    <col min="15" max="15" width="20.44140625" customWidth="1"/>
    <col min="19" max="19" width="26.33203125" customWidth="1"/>
    <col min="23" max="23" width="9.6640625" customWidth="1"/>
    <col min="24" max="24" width="8" bestFit="1" customWidth="1"/>
    <col min="25" max="31" width="7.44140625" bestFit="1" customWidth="1"/>
    <col min="32" max="62" width="8" bestFit="1" customWidth="1"/>
  </cols>
  <sheetData>
    <row r="1" spans="1:62" ht="21" x14ac:dyDescent="0.4">
      <c r="A1" s="76" t="s">
        <v>361</v>
      </c>
      <c r="B1" s="77"/>
      <c r="C1" s="77"/>
      <c r="D1" s="77"/>
      <c r="E1" s="77"/>
      <c r="F1" s="77"/>
      <c r="G1" s="77"/>
      <c r="H1" s="77"/>
      <c r="I1" s="77"/>
      <c r="J1" s="77"/>
      <c r="K1" s="77"/>
      <c r="L1" s="77"/>
      <c r="M1" s="77"/>
      <c r="N1" s="77"/>
      <c r="O1" s="77"/>
      <c r="P1" s="77"/>
      <c r="Q1" s="77"/>
      <c r="R1" s="77"/>
      <c r="S1" s="77"/>
      <c r="T1" s="77"/>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row>
    <row r="2" spans="1:62" ht="18" x14ac:dyDescent="0.35">
      <c r="A2" s="146" t="str">
        <f>IF('Inputs &amp; Summary'!$D$15=Lists!$E$3,CONCATENATE("Warning: You have selected ",'Inputs &amp; Summary'!$D$15," on the Inputs and Summary page. Please go back and select one of the Ground-Mount system types on Inputs &amp; Summary Page"),IF('Inputs &amp; Summary'!$D$15=Lists!$E$4,CONCATENATE("Warning: You have selected ",'Inputs &amp; Summary'!$D$15," on the Inputs and Summary page. Please go back and select one of the Ground-Mount system types on Inputs &amp; Summary Page"),""))</f>
        <v/>
      </c>
      <c r="B2" s="70"/>
      <c r="C2" s="70"/>
      <c r="D2" s="70"/>
      <c r="E2" s="70"/>
      <c r="F2" s="70"/>
      <c r="G2" s="70"/>
      <c r="H2" s="70"/>
      <c r="I2" s="70"/>
      <c r="J2" s="70"/>
      <c r="K2" s="70"/>
      <c r="L2" s="70"/>
      <c r="M2" s="70"/>
      <c r="N2" s="70"/>
      <c r="O2" s="70"/>
      <c r="P2" s="70"/>
      <c r="Q2" s="70"/>
      <c r="R2" s="70"/>
      <c r="S2" s="70"/>
      <c r="T2" s="70"/>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row>
    <row r="3" spans="1:62" x14ac:dyDescent="0.3">
      <c r="A3" s="136" t="s">
        <v>324</v>
      </c>
      <c r="B3" s="137"/>
      <c r="C3" s="70"/>
      <c r="D3" s="259" t="s">
        <v>350</v>
      </c>
      <c r="E3" s="260"/>
      <c r="F3" s="260"/>
      <c r="G3" s="260"/>
      <c r="I3" s="259" t="s">
        <v>349</v>
      </c>
      <c r="J3" s="260"/>
      <c r="K3" s="260"/>
      <c r="L3" s="260"/>
      <c r="R3" s="70"/>
    </row>
    <row r="4" spans="1:62" ht="15" thickBot="1" x14ac:dyDescent="0.35">
      <c r="A4" s="138" t="s">
        <v>330</v>
      </c>
      <c r="B4" s="140">
        <f>'Inputs &amp; Summary'!D5</f>
        <v>20</v>
      </c>
      <c r="C4" s="70"/>
      <c r="D4" s="98" t="s">
        <v>351</v>
      </c>
      <c r="E4" s="99" t="s">
        <v>352</v>
      </c>
      <c r="F4" s="99" t="s">
        <v>353</v>
      </c>
      <c r="G4" s="100" t="s">
        <v>343</v>
      </c>
      <c r="I4" s="98" t="s">
        <v>348</v>
      </c>
      <c r="J4" s="99" t="s">
        <v>352</v>
      </c>
      <c r="K4" s="99" t="s">
        <v>353</v>
      </c>
      <c r="L4" s="100" t="s">
        <v>343</v>
      </c>
      <c r="R4" s="70"/>
    </row>
    <row r="5" spans="1:62" x14ac:dyDescent="0.3">
      <c r="A5" s="138" t="s">
        <v>298</v>
      </c>
      <c r="B5" s="141">
        <f>'Inputs &amp; Summary'!D6</f>
        <v>7.0000000000000007E-2</v>
      </c>
      <c r="C5" s="70"/>
      <c r="D5" s="101" t="s">
        <v>272</v>
      </c>
      <c r="E5" s="102">
        <f t="shared" ref="E5:E19" si="0">SUMIF($I$30:$I$158,D5,$V$30:$V$158)</f>
        <v>1335.0496747412153</v>
      </c>
      <c r="F5" s="102">
        <f t="shared" ref="F5:F19" si="1">SUMIF($I$30:$I$158,D5,$W$30:$W$158)</f>
        <v>13078.619389857602</v>
      </c>
      <c r="G5" s="103">
        <f t="shared" ref="G5:G19" si="2">F5/$F$20</f>
        <v>9.4925113152073623E-2</v>
      </c>
      <c r="I5" s="101" t="s">
        <v>140</v>
      </c>
      <c r="J5" s="102">
        <f t="shared" ref="J5:J16" si="3">SUMIF($C$30:$C$158,I5,$V$30:$V$158)</f>
        <v>815.62730942347036</v>
      </c>
      <c r="K5" s="102">
        <f t="shared" ref="K5:K16" si="4">SUMIF($C$30:$C$158,I5,$W$30:$W$158)</f>
        <v>8271.3287489209997</v>
      </c>
      <c r="L5" s="103">
        <f t="shared" ref="L5:L16" si="5">K5/$K$17</f>
        <v>6.0853768929772387E-2</v>
      </c>
      <c r="R5" s="70"/>
    </row>
    <row r="6" spans="1:62" x14ac:dyDescent="0.3">
      <c r="A6" s="138" t="s">
        <v>299</v>
      </c>
      <c r="B6" s="141">
        <f>'Inputs &amp; Summary'!D7</f>
        <v>0.02</v>
      </c>
      <c r="C6" s="70"/>
      <c r="D6" s="104" t="s">
        <v>238</v>
      </c>
      <c r="E6" s="105">
        <f t="shared" si="0"/>
        <v>807.82950079933573</v>
      </c>
      <c r="F6" s="105">
        <f t="shared" si="1"/>
        <v>8192.2506725665207</v>
      </c>
      <c r="G6" s="106">
        <f t="shared" si="2"/>
        <v>5.9459664577944042E-2</v>
      </c>
      <c r="I6" s="104" t="s">
        <v>188</v>
      </c>
      <c r="J6" s="105">
        <f t="shared" si="3"/>
        <v>251.5156051797768</v>
      </c>
      <c r="K6" s="105">
        <f t="shared" si="4"/>
        <v>2124.5202843399857</v>
      </c>
      <c r="L6" s="106">
        <f t="shared" si="5"/>
        <v>1.5630507551365934E-2</v>
      </c>
      <c r="R6" s="70"/>
    </row>
    <row r="7" spans="1:62" x14ac:dyDescent="0.3">
      <c r="A7" s="139" t="s">
        <v>467</v>
      </c>
      <c r="B7" s="142">
        <f>'Inputs &amp; Summary'!D8</f>
        <v>100</v>
      </c>
      <c r="C7" s="70"/>
      <c r="D7" s="104" t="s">
        <v>99</v>
      </c>
      <c r="E7" s="105">
        <f t="shared" si="0"/>
        <v>3271.3815355763518</v>
      </c>
      <c r="F7" s="105">
        <f t="shared" si="1"/>
        <v>24030.403934720049</v>
      </c>
      <c r="G7" s="106">
        <f t="shared" si="2"/>
        <v>0.17441357872699528</v>
      </c>
      <c r="I7" s="104" t="s">
        <v>143</v>
      </c>
      <c r="J7" s="105">
        <f t="shared" si="3"/>
        <v>2967.0034461708551</v>
      </c>
      <c r="K7" s="105">
        <f t="shared" si="4"/>
        <v>23813.427921081762</v>
      </c>
      <c r="L7" s="106">
        <f t="shared" si="5"/>
        <v>0.17520000523789367</v>
      </c>
      <c r="R7" s="70"/>
    </row>
    <row r="8" spans="1:62" x14ac:dyDescent="0.3">
      <c r="A8" s="139" t="s">
        <v>265</v>
      </c>
      <c r="B8" s="140">
        <f>'Inputs &amp; Summary'!D9</f>
        <v>2080</v>
      </c>
      <c r="C8" s="70"/>
      <c r="D8" s="104" t="s">
        <v>270</v>
      </c>
      <c r="E8" s="105">
        <f t="shared" si="0"/>
        <v>1763.2589039203756</v>
      </c>
      <c r="F8" s="105">
        <f t="shared" si="1"/>
        <v>17874.077091542847</v>
      </c>
      <c r="G8" s="106">
        <f t="shared" si="2"/>
        <v>0.12973072614372219</v>
      </c>
      <c r="I8" s="104" t="s">
        <v>50</v>
      </c>
      <c r="J8" s="105">
        <f t="shared" si="3"/>
        <v>1547.7310598973477</v>
      </c>
      <c r="K8" s="105">
        <f t="shared" si="4"/>
        <v>15695.639740626033</v>
      </c>
      <c r="L8" s="106">
        <f t="shared" si="5"/>
        <v>0.11547586403280219</v>
      </c>
      <c r="R8" s="70"/>
    </row>
    <row r="9" spans="1:62" x14ac:dyDescent="0.3">
      <c r="A9" s="139" t="s">
        <v>5</v>
      </c>
      <c r="B9" s="143">
        <f>'Inputs &amp; Summary'!D16</f>
        <v>440000</v>
      </c>
      <c r="C9" s="70"/>
      <c r="D9" s="104" t="s">
        <v>96</v>
      </c>
      <c r="E9" s="105">
        <f t="shared" si="0"/>
        <v>4258.2291233215819</v>
      </c>
      <c r="F9" s="105">
        <f t="shared" si="1"/>
        <v>31674.149905772934</v>
      </c>
      <c r="G9" s="106">
        <f t="shared" si="2"/>
        <v>0.22989217547938551</v>
      </c>
      <c r="I9" s="104" t="s">
        <v>36</v>
      </c>
      <c r="J9" s="105">
        <f t="shared" si="3"/>
        <v>416.76693125627133</v>
      </c>
      <c r="K9" s="105">
        <f t="shared" si="4"/>
        <v>3660.6886145179469</v>
      </c>
      <c r="L9" s="106">
        <f t="shared" si="5"/>
        <v>2.6932395729136485E-2</v>
      </c>
      <c r="R9" s="70"/>
    </row>
    <row r="10" spans="1:62" x14ac:dyDescent="0.3">
      <c r="A10" s="139" t="s">
        <v>327</v>
      </c>
      <c r="B10" s="143">
        <f>'Inputs &amp; Summary'!D17</f>
        <v>1596</v>
      </c>
      <c r="C10" s="70"/>
      <c r="D10" s="104" t="s">
        <v>100</v>
      </c>
      <c r="E10" s="105">
        <f t="shared" si="0"/>
        <v>1257.5466878261088</v>
      </c>
      <c r="F10" s="105">
        <f t="shared" si="1"/>
        <v>10753.801850530966</v>
      </c>
      <c r="G10" s="106">
        <f t="shared" si="2"/>
        <v>7.805149970709141E-2</v>
      </c>
      <c r="I10" s="104" t="s">
        <v>141</v>
      </c>
      <c r="J10" s="105">
        <f t="shared" si="3"/>
        <v>0</v>
      </c>
      <c r="K10" s="105">
        <f t="shared" si="4"/>
        <v>0</v>
      </c>
      <c r="L10" s="106">
        <f t="shared" si="5"/>
        <v>0</v>
      </c>
      <c r="R10" s="70"/>
    </row>
    <row r="11" spans="1:62" x14ac:dyDescent="0.3">
      <c r="A11" s="139" t="s">
        <v>260</v>
      </c>
      <c r="B11" s="144">
        <f>'Inputs &amp; Summary'!D18</f>
        <v>305</v>
      </c>
      <c r="C11" s="70"/>
      <c r="D11" s="104" t="s">
        <v>97</v>
      </c>
      <c r="E11" s="105">
        <f t="shared" si="0"/>
        <v>145.9282308007933</v>
      </c>
      <c r="F11" s="105">
        <f t="shared" si="1"/>
        <v>1294.4449931868626</v>
      </c>
      <c r="G11" s="106">
        <f t="shared" si="2"/>
        <v>9.3951306162091738E-3</v>
      </c>
      <c r="I11" s="104" t="s">
        <v>32</v>
      </c>
      <c r="J11" s="105">
        <f t="shared" si="3"/>
        <v>4531.6551408174219</v>
      </c>
      <c r="K11" s="105">
        <f t="shared" si="4"/>
        <v>34244.430677152632</v>
      </c>
      <c r="L11" s="106">
        <f t="shared" si="5"/>
        <v>0.25194291447198269</v>
      </c>
      <c r="R11" s="70"/>
    </row>
    <row r="12" spans="1:62" x14ac:dyDescent="0.3">
      <c r="A12" s="139" t="s">
        <v>279</v>
      </c>
      <c r="B12" s="145">
        <f>'Inputs &amp; Summary'!D19</f>
        <v>1443</v>
      </c>
      <c r="C12" s="70"/>
      <c r="D12" s="104" t="s">
        <v>95</v>
      </c>
      <c r="E12" s="105">
        <f t="shared" si="0"/>
        <v>432.21651522409229</v>
      </c>
      <c r="F12" s="105">
        <f t="shared" si="1"/>
        <v>3658.5180813956349</v>
      </c>
      <c r="G12" s="106">
        <f t="shared" si="2"/>
        <v>2.6553662316582571E-2</v>
      </c>
      <c r="I12" s="104" t="s">
        <v>139</v>
      </c>
      <c r="J12" s="105">
        <f t="shared" si="3"/>
        <v>1735.4148376229618</v>
      </c>
      <c r="K12" s="105">
        <f t="shared" si="4"/>
        <v>14725.059458249185</v>
      </c>
      <c r="L12" s="106">
        <f t="shared" si="5"/>
        <v>0.10833511675694778</v>
      </c>
      <c r="R12" s="70"/>
    </row>
    <row r="13" spans="1:62" x14ac:dyDescent="0.3">
      <c r="A13" s="139" t="s">
        <v>336</v>
      </c>
      <c r="B13" s="144" t="str">
        <f>'Inputs &amp; Summary'!D20</f>
        <v>Mulit-crystal Silicon:0.64%/year</v>
      </c>
      <c r="C13" s="70"/>
      <c r="D13" s="104" t="s">
        <v>94</v>
      </c>
      <c r="E13" s="105">
        <f t="shared" si="0"/>
        <v>871.93336161037496</v>
      </c>
      <c r="F13" s="105">
        <f t="shared" si="1"/>
        <v>5840.0329467449283</v>
      </c>
      <c r="G13" s="106">
        <f t="shared" si="2"/>
        <v>4.2387179545228443E-2</v>
      </c>
      <c r="I13" s="104" t="s">
        <v>37</v>
      </c>
      <c r="J13" s="105">
        <f t="shared" si="3"/>
        <v>733.56308987042905</v>
      </c>
      <c r="K13" s="105">
        <f t="shared" si="4"/>
        <v>7321.1812889512912</v>
      </c>
      <c r="L13" s="106">
        <f t="shared" si="5"/>
        <v>5.38633498890893E-2</v>
      </c>
      <c r="R13" s="70"/>
    </row>
    <row r="14" spans="1:62" x14ac:dyDescent="0.3">
      <c r="A14" s="139" t="s">
        <v>85</v>
      </c>
      <c r="B14" s="144" t="str">
        <f>'Inputs &amp; Summary'!D21</f>
        <v>Ethyl Vinyl Acetate (EVA)</v>
      </c>
      <c r="C14" s="70"/>
      <c r="D14" s="104" t="s">
        <v>90</v>
      </c>
      <c r="E14" s="105">
        <f t="shared" si="0"/>
        <v>0</v>
      </c>
      <c r="F14" s="105">
        <f t="shared" si="1"/>
        <v>0</v>
      </c>
      <c r="G14" s="106">
        <f t="shared" si="2"/>
        <v>0</v>
      </c>
      <c r="I14" s="104" t="s">
        <v>138</v>
      </c>
      <c r="J14" s="105">
        <f t="shared" si="3"/>
        <v>153.23951939729366</v>
      </c>
      <c r="K14" s="105">
        <f t="shared" si="4"/>
        <v>1590.7609730490421</v>
      </c>
      <c r="L14" s="106">
        <f t="shared" si="5"/>
        <v>1.1703536833674325E-2</v>
      </c>
      <c r="R14" s="70"/>
      <c r="V14" s="10"/>
    </row>
    <row r="15" spans="1:62" x14ac:dyDescent="0.3">
      <c r="A15" s="139" t="s">
        <v>3</v>
      </c>
      <c r="B15" s="144">
        <f>'Inputs &amp; Summary'!D22</f>
        <v>14</v>
      </c>
      <c r="C15" s="70"/>
      <c r="D15" s="104" t="s">
        <v>91</v>
      </c>
      <c r="E15" s="105">
        <f t="shared" si="0"/>
        <v>146.16616643788865</v>
      </c>
      <c r="F15" s="105">
        <f t="shared" si="1"/>
        <v>1482.2804491819411</v>
      </c>
      <c r="G15" s="106">
        <f t="shared" si="2"/>
        <v>1.0758447445211131E-2</v>
      </c>
      <c r="I15" s="104" t="s">
        <v>17</v>
      </c>
      <c r="J15" s="105">
        <f t="shared" si="3"/>
        <v>3302.2264772116114</v>
      </c>
      <c r="K15" s="105">
        <f t="shared" si="4"/>
        <v>24461.582571410803</v>
      </c>
      <c r="L15" s="106">
        <f t="shared" si="5"/>
        <v>0.1799686046394138</v>
      </c>
      <c r="R15" s="70"/>
      <c r="V15" s="10"/>
    </row>
    <row r="16" spans="1:62" ht="15" thickBot="1" x14ac:dyDescent="0.35">
      <c r="A16" s="139" t="s">
        <v>284</v>
      </c>
      <c r="B16" s="145">
        <f>'Inputs &amp; Summary'!D23</f>
        <v>103.04449648711943</v>
      </c>
      <c r="C16" s="70"/>
      <c r="D16" s="104" t="s">
        <v>92</v>
      </c>
      <c r="E16" s="105">
        <f t="shared" si="0"/>
        <v>0</v>
      </c>
      <c r="F16" s="105">
        <f t="shared" si="1"/>
        <v>0</v>
      </c>
      <c r="G16" s="106">
        <f t="shared" si="2"/>
        <v>0</v>
      </c>
      <c r="I16" s="107" t="s">
        <v>187</v>
      </c>
      <c r="J16" s="108">
        <f t="shared" si="3"/>
        <v>2.4703875458140141</v>
      </c>
      <c r="K16" s="108">
        <f t="shared" si="4"/>
        <v>12.76790172306114</v>
      </c>
      <c r="L16" s="109">
        <f t="shared" si="5"/>
        <v>9.3935927921443365E-5</v>
      </c>
      <c r="R16" s="70"/>
      <c r="V16" s="10"/>
      <c r="AP16" s="83"/>
      <c r="AQ16" s="83"/>
      <c r="AR16" s="83"/>
      <c r="AS16" s="83"/>
      <c r="AT16" s="83"/>
      <c r="AU16" s="83"/>
    </row>
    <row r="17" spans="1:64" ht="15" thickBot="1" x14ac:dyDescent="0.35">
      <c r="A17" s="139" t="s">
        <v>4</v>
      </c>
      <c r="B17" s="144">
        <f>'Inputs &amp; Summary'!D24</f>
        <v>6</v>
      </c>
      <c r="C17" s="70"/>
      <c r="D17" s="104" t="s">
        <v>93</v>
      </c>
      <c r="E17" s="105">
        <f t="shared" si="0"/>
        <v>1648.3766225537315</v>
      </c>
      <c r="F17" s="105">
        <f t="shared" si="1"/>
        <v>12353.749489154272</v>
      </c>
      <c r="G17" s="106">
        <f t="shared" si="2"/>
        <v>8.9663980054328116E-2</v>
      </c>
      <c r="I17" s="95" t="s">
        <v>344</v>
      </c>
      <c r="J17" s="111">
        <f>SUM(J5:J16)</f>
        <v>16457.213804393254</v>
      </c>
      <c r="K17" s="96">
        <f>SUM(K5:K16)</f>
        <v>135921.38818002274</v>
      </c>
      <c r="L17" s="97">
        <f>SUM(L5:L16)</f>
        <v>0.99999999999999978</v>
      </c>
      <c r="R17" s="70"/>
      <c r="V17" s="10"/>
      <c r="AP17" s="83"/>
      <c r="AQ17" s="83"/>
      <c r="AR17" s="83"/>
      <c r="AS17" s="83"/>
      <c r="AT17" s="83"/>
      <c r="AU17" s="83"/>
    </row>
    <row r="18" spans="1:64" x14ac:dyDescent="0.3">
      <c r="A18" s="139" t="s">
        <v>280</v>
      </c>
      <c r="B18" s="145">
        <f>'Inputs &amp; Summary'!D25</f>
        <v>18</v>
      </c>
      <c r="C18" s="70"/>
      <c r="D18" s="104" t="s">
        <v>271</v>
      </c>
      <c r="E18" s="105">
        <f t="shared" si="0"/>
        <v>741.22472610497994</v>
      </c>
      <c r="F18" s="105">
        <f t="shared" si="1"/>
        <v>7516.8073893662022</v>
      </c>
      <c r="G18" s="106">
        <f t="shared" si="2"/>
        <v>5.4557271735522134E-2</v>
      </c>
      <c r="M18" s="70"/>
      <c r="N18" s="70"/>
      <c r="O18" s="70"/>
      <c r="P18" s="70"/>
      <c r="Q18" s="70"/>
      <c r="R18" s="70"/>
      <c r="V18" s="10"/>
      <c r="AP18" s="83"/>
      <c r="AQ18" s="83"/>
      <c r="AR18" s="83"/>
      <c r="AS18" s="83"/>
      <c r="AT18" s="83"/>
      <c r="AU18" s="83"/>
    </row>
    <row r="19" spans="1:64" ht="15" thickBot="1" x14ac:dyDescent="0.35">
      <c r="A19" s="139" t="s">
        <v>282</v>
      </c>
      <c r="B19" s="144">
        <f>'Inputs &amp; Summary'!D26</f>
        <v>1</v>
      </c>
      <c r="C19" s="70"/>
      <c r="D19" s="107" t="s">
        <v>101</v>
      </c>
      <c r="E19" s="108">
        <f t="shared" si="0"/>
        <v>3.3149531954371994</v>
      </c>
      <c r="F19" s="108">
        <f t="shared" si="1"/>
        <v>29.149820820844511</v>
      </c>
      <c r="G19" s="109">
        <f t="shared" si="2"/>
        <v>2.1157049970635042E-4</v>
      </c>
      <c r="K19" s="70"/>
      <c r="L19" s="70"/>
      <c r="M19" s="70"/>
      <c r="N19" s="70"/>
      <c r="O19" s="70"/>
      <c r="P19" s="70"/>
      <c r="Q19" s="70"/>
      <c r="R19" s="70"/>
      <c r="V19" s="10"/>
      <c r="AP19" s="83"/>
      <c r="AQ19" s="83"/>
      <c r="AR19" s="83"/>
      <c r="AS19" s="83"/>
      <c r="AT19" s="83"/>
      <c r="AU19" s="83"/>
    </row>
    <row r="20" spans="1:64" ht="15" thickBot="1" x14ac:dyDescent="0.35">
      <c r="A20" s="139" t="s">
        <v>281</v>
      </c>
      <c r="B20" s="145">
        <f>'Inputs &amp; Summary'!D27</f>
        <v>18</v>
      </c>
      <c r="C20" s="70"/>
      <c r="D20" s="110" t="s">
        <v>344</v>
      </c>
      <c r="E20" s="111">
        <f>SUM(E5:E19)</f>
        <v>16682.456002112263</v>
      </c>
      <c r="F20" s="111">
        <f>SUM(F5:F19)</f>
        <v>137778.28601484161</v>
      </c>
      <c r="G20" s="112">
        <f>SUM(G5:G19)</f>
        <v>0.99999999999999978</v>
      </c>
      <c r="K20" s="70"/>
      <c r="L20" s="70"/>
      <c r="M20" s="70"/>
      <c r="N20" s="70"/>
      <c r="O20" s="70"/>
      <c r="P20" s="70"/>
      <c r="Q20" s="70"/>
      <c r="R20" s="70"/>
      <c r="V20" s="10"/>
      <c r="AP20" s="83"/>
      <c r="AQ20" s="83"/>
      <c r="AR20" s="83"/>
      <c r="AS20" s="83"/>
      <c r="AT20" s="83"/>
      <c r="AU20" s="83"/>
    </row>
    <row r="21" spans="1:64" x14ac:dyDescent="0.3">
      <c r="A21" s="139" t="s">
        <v>362</v>
      </c>
      <c r="B21" s="143" t="str">
        <f>'Inputs &amp; Summary'!D28</f>
        <v>String Inverter</v>
      </c>
      <c r="C21" s="70"/>
      <c r="D21" s="70"/>
      <c r="E21" s="70"/>
      <c r="F21" s="70"/>
      <c r="G21" s="70"/>
      <c r="H21" s="70"/>
      <c r="I21" s="70"/>
      <c r="J21" s="70"/>
      <c r="K21" s="70"/>
      <c r="L21" s="70"/>
      <c r="M21" s="70"/>
      <c r="N21" s="70"/>
      <c r="O21" s="70"/>
      <c r="P21" s="70"/>
      <c r="Q21" s="70"/>
      <c r="R21" s="70"/>
      <c r="V21" s="10"/>
      <c r="AP21" s="83"/>
      <c r="AQ21" s="83"/>
      <c r="AR21" s="83"/>
      <c r="AS21" s="83"/>
      <c r="AT21" s="83"/>
      <c r="AU21" s="83"/>
    </row>
    <row r="22" spans="1:64" x14ac:dyDescent="0.3">
      <c r="A22" s="139" t="s">
        <v>365</v>
      </c>
      <c r="B22" s="144">
        <f>'Inputs &amp; Summary'!D33</f>
        <v>10</v>
      </c>
      <c r="C22" s="70"/>
      <c r="D22" s="70"/>
      <c r="E22" s="70"/>
      <c r="F22" s="70"/>
      <c r="G22" s="70"/>
      <c r="H22" s="70"/>
      <c r="I22" s="70"/>
      <c r="J22" s="70"/>
      <c r="K22" s="70"/>
      <c r="L22" s="70"/>
      <c r="M22" s="70"/>
      <c r="N22" s="70"/>
      <c r="O22" s="70"/>
      <c r="P22" s="70"/>
      <c r="Q22" s="70"/>
      <c r="R22" s="70"/>
      <c r="V22" s="10"/>
      <c r="AP22" s="83"/>
      <c r="AQ22" s="83"/>
      <c r="AR22" s="83"/>
      <c r="AS22" s="83"/>
      <c r="AT22" s="83"/>
      <c r="AU22" s="83"/>
    </row>
    <row r="23" spans="1:64" x14ac:dyDescent="0.3">
      <c r="A23" s="139" t="s">
        <v>264</v>
      </c>
      <c r="B23" s="144">
        <f>'Inputs &amp; Summary'!D30</f>
        <v>1</v>
      </c>
      <c r="C23" s="70"/>
      <c r="D23" s="70"/>
      <c r="E23" s="70"/>
      <c r="F23" s="70"/>
      <c r="G23" s="70"/>
      <c r="H23" s="70"/>
      <c r="I23" s="70"/>
      <c r="J23" s="70"/>
      <c r="K23" s="70"/>
      <c r="L23" s="70"/>
      <c r="M23" s="70"/>
      <c r="N23" s="70"/>
      <c r="O23" s="70"/>
      <c r="P23" s="70"/>
      <c r="Q23" s="70"/>
      <c r="R23" s="70"/>
      <c r="V23" s="10"/>
      <c r="AP23" s="83"/>
      <c r="AQ23" s="83"/>
      <c r="AR23" s="83"/>
      <c r="AS23" s="83"/>
      <c r="AT23" s="83"/>
      <c r="AU23" s="83"/>
    </row>
    <row r="24" spans="1:64" s="1" customFormat="1" x14ac:dyDescent="0.3">
      <c r="A24" s="139" t="s">
        <v>10</v>
      </c>
      <c r="B24" s="144">
        <f>'Inputs &amp; Summary'!D31</f>
        <v>400</v>
      </c>
      <c r="C24" s="70"/>
      <c r="D24" s="70"/>
      <c r="E24" s="70"/>
      <c r="F24" s="70"/>
      <c r="G24" s="70"/>
      <c r="H24" s="70"/>
      <c r="I24" s="70"/>
      <c r="J24" s="70"/>
      <c r="K24" s="70"/>
      <c r="L24" s="70"/>
      <c r="M24" s="70"/>
      <c r="N24" s="70"/>
      <c r="O24" s="70"/>
      <c r="P24" s="70"/>
      <c r="Q24" s="70"/>
      <c r="R24" s="70"/>
      <c r="S24"/>
      <c r="T24"/>
      <c r="U24"/>
      <c r="V24" s="10"/>
      <c r="W24"/>
      <c r="X24"/>
      <c r="Y24"/>
      <c r="Z24"/>
      <c r="AA24"/>
      <c r="AB24"/>
      <c r="AC24"/>
      <c r="AD24"/>
      <c r="AE24"/>
      <c r="AF24"/>
      <c r="AG24"/>
      <c r="AH24"/>
      <c r="AI24"/>
      <c r="AJ24"/>
      <c r="AK24"/>
      <c r="AL24"/>
      <c r="AM24"/>
      <c r="AN24"/>
      <c r="AO24"/>
      <c r="AP24" s="83"/>
      <c r="AQ24" s="83"/>
      <c r="AR24" s="83"/>
      <c r="AS24" s="83"/>
      <c r="AT24" s="83"/>
      <c r="AU24" s="83"/>
      <c r="AV24"/>
      <c r="AW24"/>
      <c r="AX24"/>
      <c r="AY24"/>
      <c r="AZ24"/>
      <c r="BA24"/>
      <c r="BB24"/>
      <c r="BC24"/>
      <c r="BD24"/>
      <c r="BE24"/>
      <c r="BF24"/>
      <c r="BG24"/>
      <c r="BH24"/>
      <c r="BI24"/>
      <c r="BJ24"/>
    </row>
    <row r="25" spans="1:64" s="1" customFormat="1" x14ac:dyDescent="0.3">
      <c r="A25" s="139" t="s">
        <v>283</v>
      </c>
      <c r="B25" s="145">
        <f>'Inputs &amp; Summary'!D32</f>
        <v>1</v>
      </c>
      <c r="C25" s="70"/>
      <c r="D25" s="70"/>
      <c r="E25" s="70"/>
      <c r="F25" s="70"/>
      <c r="G25" s="70"/>
      <c r="H25" s="70"/>
      <c r="I25" s="70"/>
      <c r="J25" s="70"/>
      <c r="K25" s="70"/>
      <c r="L25" s="70"/>
      <c r="M25" s="70"/>
      <c r="N25" s="70"/>
      <c r="O25" s="70"/>
      <c r="P25" s="70"/>
      <c r="Q25" s="70"/>
      <c r="R25" s="70"/>
      <c r="S25"/>
      <c r="T25"/>
      <c r="U25"/>
      <c r="V25" s="10"/>
      <c r="W25"/>
      <c r="X25"/>
      <c r="Y25"/>
      <c r="Z25"/>
      <c r="AA25"/>
      <c r="AB25"/>
      <c r="AC25"/>
      <c r="AD25"/>
      <c r="AE25"/>
      <c r="AF25"/>
      <c r="AG25"/>
      <c r="AH25"/>
      <c r="AI25"/>
      <c r="AJ25"/>
      <c r="AK25"/>
      <c r="AL25"/>
      <c r="AM25"/>
      <c r="AN25"/>
      <c r="AO25"/>
      <c r="AP25" s="83"/>
      <c r="AQ25" s="83"/>
      <c r="AR25" s="83"/>
      <c r="AS25" s="83"/>
      <c r="AT25" s="83"/>
      <c r="AU25" s="83"/>
      <c r="AV25"/>
      <c r="AW25"/>
      <c r="AX25"/>
      <c r="AY25"/>
      <c r="AZ25"/>
      <c r="BA25"/>
      <c r="BB25"/>
      <c r="BC25"/>
      <c r="BD25"/>
      <c r="BE25"/>
      <c r="BF25"/>
      <c r="BG25"/>
      <c r="BH25"/>
      <c r="BI25"/>
      <c r="BJ25"/>
    </row>
    <row r="26" spans="1:64" s="1" customFormat="1" x14ac:dyDescent="0.3">
      <c r="A26"/>
      <c r="B26"/>
      <c r="C26" s="70"/>
      <c r="D26" s="70"/>
      <c r="E26" s="70"/>
      <c r="F26" s="70"/>
      <c r="G26" s="70"/>
      <c r="H26" s="70"/>
      <c r="I26" s="70"/>
      <c r="J26" s="70"/>
      <c r="K26" s="70"/>
      <c r="L26" s="70"/>
      <c r="M26" s="70"/>
      <c r="N26" s="70"/>
      <c r="O26" s="70"/>
      <c r="P26" s="70"/>
      <c r="Q26" s="70"/>
      <c r="R26" s="70"/>
      <c r="S26"/>
      <c r="T26"/>
      <c r="U26"/>
      <c r="V26" s="10"/>
      <c r="W26"/>
      <c r="X26"/>
      <c r="Y26"/>
      <c r="Z26"/>
      <c r="AA26"/>
      <c r="AB26"/>
      <c r="AC26"/>
      <c r="AD26"/>
      <c r="AE26"/>
      <c r="AF26"/>
      <c r="AG26"/>
      <c r="AH26"/>
      <c r="AI26"/>
      <c r="AJ26"/>
      <c r="AK26"/>
      <c r="AL26"/>
      <c r="AM26"/>
      <c r="AN26"/>
      <c r="AO26"/>
      <c r="AP26" s="83"/>
      <c r="AQ26" s="83"/>
      <c r="AR26" s="83"/>
      <c r="AS26" s="83"/>
      <c r="AT26" s="83"/>
      <c r="AU26" s="83"/>
      <c r="AV26"/>
      <c r="AW26"/>
      <c r="AX26"/>
      <c r="AY26"/>
      <c r="AZ26"/>
      <c r="BA26"/>
      <c r="BB26"/>
      <c r="BC26"/>
      <c r="BD26"/>
      <c r="BE26"/>
      <c r="BF26"/>
      <c r="BG26"/>
      <c r="BH26"/>
      <c r="BI26"/>
      <c r="BJ26"/>
    </row>
    <row r="27" spans="1:64" s="1" customFormat="1" x14ac:dyDescent="0.3">
      <c r="A27" s="70"/>
      <c r="B27" s="70"/>
      <c r="C27" s="70"/>
      <c r="D27" s="70"/>
      <c r="E27" s="70"/>
      <c r="F27" s="70"/>
      <c r="G27" s="147"/>
      <c r="H27" s="70"/>
      <c r="I27" s="70"/>
      <c r="J27" s="70"/>
      <c r="K27" s="70"/>
      <c r="L27" s="70"/>
      <c r="M27" s="70"/>
      <c r="N27" s="70"/>
      <c r="O27" s="70"/>
      <c r="P27" s="70"/>
      <c r="Q27" s="70"/>
      <c r="R27" s="70"/>
      <c r="S27" s="70"/>
      <c r="T27" s="70"/>
      <c r="U27" s="10"/>
      <c r="V27" s="10"/>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row>
    <row r="28" spans="1:64" s="1" customFormat="1" ht="18" x14ac:dyDescent="0.35">
      <c r="A28" s="91" t="s">
        <v>331</v>
      </c>
      <c r="B28" s="92"/>
      <c r="C28" s="92"/>
      <c r="D28" s="92"/>
      <c r="E28" s="92"/>
      <c r="F28" s="92"/>
      <c r="G28" s="92"/>
      <c r="H28" s="92"/>
      <c r="I28" s="92"/>
      <c r="J28" s="92"/>
      <c r="K28" s="92"/>
      <c r="L28" s="92"/>
      <c r="M28" s="92"/>
      <c r="N28" s="92"/>
      <c r="O28" s="92"/>
      <c r="P28" s="92"/>
      <c r="Q28" s="92"/>
      <c r="R28" s="92"/>
      <c r="S28" s="92"/>
      <c r="T28" s="92"/>
      <c r="U28" s="92"/>
      <c r="V28" s="92"/>
      <c r="W28" s="94" t="s">
        <v>340</v>
      </c>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row>
    <row r="29" spans="1:64" s="1" customFormat="1" ht="57.6" x14ac:dyDescent="0.3">
      <c r="A29" s="78" t="s">
        <v>24</v>
      </c>
      <c r="B29" s="72" t="s">
        <v>329</v>
      </c>
      <c r="C29" s="72" t="s">
        <v>328</v>
      </c>
      <c r="D29" s="72" t="s">
        <v>335</v>
      </c>
      <c r="E29" s="72" t="s">
        <v>439</v>
      </c>
      <c r="F29" s="72" t="s">
        <v>405</v>
      </c>
      <c r="G29" s="72" t="s">
        <v>445</v>
      </c>
      <c r="H29" s="72" t="s">
        <v>31</v>
      </c>
      <c r="I29" s="72" t="s">
        <v>89</v>
      </c>
      <c r="J29" s="72" t="s">
        <v>7</v>
      </c>
      <c r="K29" s="30" t="s">
        <v>251</v>
      </c>
      <c r="L29" s="31" t="s">
        <v>252</v>
      </c>
      <c r="M29" s="31" t="s">
        <v>258</v>
      </c>
      <c r="N29" s="31" t="s">
        <v>337</v>
      </c>
      <c r="O29" s="31" t="s">
        <v>51</v>
      </c>
      <c r="P29" s="31" t="s">
        <v>338</v>
      </c>
      <c r="Q29" s="32" t="s">
        <v>52</v>
      </c>
      <c r="R29" s="32" t="s">
        <v>253</v>
      </c>
      <c r="S29" s="32" t="s">
        <v>276</v>
      </c>
      <c r="T29" s="31" t="s">
        <v>60</v>
      </c>
      <c r="U29" s="31" t="s">
        <v>247</v>
      </c>
      <c r="V29" s="86" t="s">
        <v>342</v>
      </c>
      <c r="W29" s="86" t="s">
        <v>339</v>
      </c>
      <c r="X29" s="86" t="s">
        <v>346</v>
      </c>
      <c r="Y29" s="113">
        <v>1</v>
      </c>
      <c r="Z29" s="113">
        <v>2</v>
      </c>
      <c r="AA29" s="113">
        <v>3</v>
      </c>
      <c r="AB29" s="113">
        <v>4</v>
      </c>
      <c r="AC29" s="113">
        <v>5</v>
      </c>
      <c r="AD29" s="113">
        <v>6</v>
      </c>
      <c r="AE29" s="113">
        <v>7</v>
      </c>
      <c r="AF29" s="113">
        <v>8</v>
      </c>
      <c r="AG29" s="113">
        <v>9</v>
      </c>
      <c r="AH29" s="113">
        <v>10</v>
      </c>
      <c r="AI29" s="113">
        <v>11</v>
      </c>
      <c r="AJ29" s="113">
        <v>12</v>
      </c>
      <c r="AK29" s="113">
        <v>13</v>
      </c>
      <c r="AL29" s="113">
        <v>14</v>
      </c>
      <c r="AM29" s="113">
        <v>15</v>
      </c>
      <c r="AN29" s="113">
        <v>16</v>
      </c>
      <c r="AO29" s="113">
        <v>17</v>
      </c>
      <c r="AP29" s="113">
        <v>18</v>
      </c>
      <c r="AQ29" s="113">
        <v>19</v>
      </c>
      <c r="AR29" s="113">
        <v>20</v>
      </c>
      <c r="AS29" s="113">
        <v>21</v>
      </c>
      <c r="AT29" s="113">
        <v>22</v>
      </c>
      <c r="AU29" s="113">
        <v>23</v>
      </c>
      <c r="AV29" s="113">
        <v>24</v>
      </c>
      <c r="AW29" s="113">
        <v>25</v>
      </c>
      <c r="AX29" s="113">
        <v>26</v>
      </c>
      <c r="AY29" s="113">
        <v>27</v>
      </c>
      <c r="AZ29" s="113">
        <v>28</v>
      </c>
      <c r="BA29" s="113">
        <v>29</v>
      </c>
      <c r="BB29" s="113">
        <v>30</v>
      </c>
      <c r="BC29" s="113">
        <v>31</v>
      </c>
      <c r="BD29" s="113">
        <v>32</v>
      </c>
      <c r="BE29" s="113">
        <v>33</v>
      </c>
      <c r="BF29" s="113">
        <v>34</v>
      </c>
      <c r="BG29" s="113">
        <v>35</v>
      </c>
      <c r="BH29" s="113">
        <v>36</v>
      </c>
      <c r="BI29" s="113">
        <v>37</v>
      </c>
      <c r="BJ29" s="113">
        <v>38</v>
      </c>
      <c r="BK29" s="113">
        <v>39</v>
      </c>
      <c r="BL29" s="113">
        <v>40</v>
      </c>
    </row>
    <row r="30" spans="1:64" s="1" customFormat="1" ht="43.2" x14ac:dyDescent="0.3">
      <c r="A30" s="79" t="s">
        <v>366</v>
      </c>
      <c r="B30" s="33" t="s">
        <v>307</v>
      </c>
      <c r="C30" s="33" t="s">
        <v>188</v>
      </c>
      <c r="D30" s="68">
        <v>1</v>
      </c>
      <c r="E30" s="68">
        <v>1</v>
      </c>
      <c r="F30" s="68">
        <v>1</v>
      </c>
      <c r="G30" s="213" t="s">
        <v>187</v>
      </c>
      <c r="H30" s="34" t="s">
        <v>186</v>
      </c>
      <c r="I30" s="34" t="s">
        <v>272</v>
      </c>
      <c r="J30" s="33">
        <v>0</v>
      </c>
      <c r="K30" s="35">
        <v>1</v>
      </c>
      <c r="L30" s="35">
        <v>1</v>
      </c>
      <c r="M30" s="33" t="s">
        <v>259</v>
      </c>
      <c r="N30" s="84">
        <v>1</v>
      </c>
      <c r="O30" s="35">
        <v>0</v>
      </c>
      <c r="P30" s="5">
        <v>50</v>
      </c>
      <c r="Q30" s="73">
        <f t="shared" ref="Q30:Q61" si="6">O30*N30*J30</f>
        <v>0</v>
      </c>
      <c r="R30" s="73">
        <f t="shared" ref="R30:R61" si="7">P30*N30</f>
        <v>50</v>
      </c>
      <c r="S30" s="74">
        <f t="shared" ref="S30:S61" si="8">D30*(R30+Q30)</f>
        <v>50</v>
      </c>
      <c r="T30" s="88"/>
      <c r="U30" s="80"/>
      <c r="V30" s="87">
        <f t="shared" ref="V30:V61" si="9">AVERAGE(Y30:AR30)</f>
        <v>48.687990579240179</v>
      </c>
      <c r="W30" s="87">
        <f>NPV('Inputs &amp; Summary'!$D$6,Y30:BL30)</f>
        <v>411.26125560048115</v>
      </c>
      <c r="X30" s="90">
        <f t="shared" ref="X30:X61" si="10">W30/SUM($W$30:$W$158)</f>
        <v>2.9849497151980798E-3</v>
      </c>
      <c r="Y30" s="114">
        <f>$D30*IF(Y$29&gt;'Inputs &amp; Summary'!$D$5,0,IF(Y$29&gt;VLOOKUP($G30,Lists!$J$17:$K$21,2),IF($M30=Lists!$H$3,IF($K30&lt;1,(($S30/$K30)*((1+'Inputs &amp; Summary'!$D$7)^Y$29)),((INT(Y$29/$K30)-INT((Y$29-1)/$K30))*$S30*((1+'Inputs &amp; Summary'!$D$7)^Y$29))),(_xlfn.WEIBULL.DIST(Y$29,$L30,$K30,FALSE)*$S30*((1+'Inputs &amp; Summary'!$D$7)^Y$29))),IF($M30=Lists!$H$3,IF($K30&lt;1,((($R30*(1-$E30)+$Q30*(1-$F30))/$K30)*((1+'Inputs &amp; Summary'!$D$7)^Y$29)),((INT(Y$29/$K30)-INT((Y$29-1)/$K30))*($R30*(1-$E30)+$Q30*(1-$F30))*((1+'Inputs &amp; Summary'!$D$7)^Y$29))),((_xlfn.WEIBULL.DIST(Y$29,$L30,$K30,FALSE)*($R30*(1-$E30)+$Q30*(1-$F30))*((1+'Inputs &amp; Summary'!$D$7)^Y$29))))))</f>
        <v>0</v>
      </c>
      <c r="Z30" s="114">
        <f>$D30*IF(Z$29&gt;'Inputs &amp; Summary'!$D$5,0,IF(Z$29&gt;VLOOKUP($G30,Lists!$J$17:$K$21,2),IF($M30=Lists!$H$3,IF($K30&lt;1,(($S30/$K30)*((1+'Inputs &amp; Summary'!$D$7)^Z$29)),((INT(Z$29/$K30)-INT((Z$29-1)/$K30))*$S30*((1+'Inputs &amp; Summary'!$D$7)^Z$29))),(_xlfn.WEIBULL.DIST(Z$29,$L30,$K30,FALSE)*$S30*((1+'Inputs &amp; Summary'!$D$7)^Z$29))),IF($M30=Lists!$H$3,IF($K30&lt;1,((($R30*(1-$E30)+$Q30*(1-$F30))/$K30)*((1+'Inputs &amp; Summary'!$D$7)^Z$29)),((INT(Z$29/$K30)-INT((Z$29-1)/$K30))*($R30*(1-$E30)+$Q30*(1-$F30))*((1+'Inputs &amp; Summary'!$D$7)^Z$29))),((_xlfn.WEIBULL.DIST(Z$29,$L30,$K30,FALSE)*($R30*(1-$E30)+$Q30*(1-$F30))*((1+'Inputs &amp; Summary'!$D$7)^Z$29))))))</f>
        <v>0</v>
      </c>
      <c r="AA30" s="114">
        <f>$D30*IF(AA$29&gt;'Inputs &amp; Summary'!$D$5,0,IF(AA$29&gt;VLOOKUP($G30,Lists!$J$17:$K$21,2),IF($M30=Lists!$H$3,IF($K30&lt;1,(($S30/$K30)*((1+'Inputs &amp; Summary'!$D$7)^AA$29)),((INT(AA$29/$K30)-INT((AA$29-1)/$K30))*$S30*((1+'Inputs &amp; Summary'!$D$7)^AA$29))),(_xlfn.WEIBULL.DIST(AA$29,$L30,$K30,FALSE)*$S30*((1+'Inputs &amp; Summary'!$D$7)^AA$29))),IF($M30=Lists!$H$3,IF($K30&lt;1,((($R30*(1-$E30)+$Q30*(1-$F30))/$K30)*((1+'Inputs &amp; Summary'!$D$7)^AA$29)),((INT(AA$29/$K30)-INT((AA$29-1)/$K30))*($R30*(1-$E30)+$Q30*(1-$F30))*((1+'Inputs &amp; Summary'!$D$7)^AA$29))),((_xlfn.WEIBULL.DIST(AA$29,$L30,$K30,FALSE)*($R30*(1-$E30)+$Q30*(1-$F30))*((1+'Inputs &amp; Summary'!$D$7)^AA$29))))))</f>
        <v>0</v>
      </c>
      <c r="AB30" s="114">
        <f>$D30*IF(AB$29&gt;'Inputs &amp; Summary'!$D$5,0,IF(AB$29&gt;VLOOKUP($G30,Lists!$J$17:$K$21,2),IF($M30=Lists!$H$3,IF($K30&lt;1,(($S30/$K30)*((1+'Inputs &amp; Summary'!$D$7)^AB$29)),((INT(AB$29/$K30)-INT((AB$29-1)/$K30))*$S30*((1+'Inputs &amp; Summary'!$D$7)^AB$29))),(_xlfn.WEIBULL.DIST(AB$29,$L30,$K30,FALSE)*$S30*((1+'Inputs &amp; Summary'!$D$7)^AB$29))),IF($M30=Lists!$H$3,IF($K30&lt;1,((($R30*(1-$E30)+$Q30*(1-$F30))/$K30)*((1+'Inputs &amp; Summary'!$D$7)^AB$29)),((INT(AB$29/$K30)-INT((AB$29-1)/$K30))*($R30*(1-$E30)+$Q30*(1-$F30))*((1+'Inputs &amp; Summary'!$D$7)^AB$29))),((_xlfn.WEIBULL.DIST(AB$29,$L30,$K30,FALSE)*($R30*(1-$E30)+$Q30*(1-$F30))*((1+'Inputs &amp; Summary'!$D$7)^AB$29))))))</f>
        <v>0</v>
      </c>
      <c r="AC30" s="114">
        <f>$D30*IF(AC$29&gt;'Inputs &amp; Summary'!$D$5,0,IF(AC$29&gt;VLOOKUP($G30,Lists!$J$17:$K$21,2),IF($M30=Lists!$H$3,IF($K30&lt;1,(($S30/$K30)*((1+'Inputs &amp; Summary'!$D$7)^AC$29)),((INT(AC$29/$K30)-INT((AC$29-1)/$K30))*$S30*((1+'Inputs &amp; Summary'!$D$7)^AC$29))),(_xlfn.WEIBULL.DIST(AC$29,$L30,$K30,FALSE)*$S30*((1+'Inputs &amp; Summary'!$D$7)^AC$29))),IF($M30=Lists!$H$3,IF($K30&lt;1,((($R30*(1-$E30)+$Q30*(1-$F30))/$K30)*((1+'Inputs &amp; Summary'!$D$7)^AC$29)),((INT(AC$29/$K30)-INT((AC$29-1)/$K30))*($R30*(1-$E30)+$Q30*(1-$F30))*((1+'Inputs &amp; Summary'!$D$7)^AC$29))),((_xlfn.WEIBULL.DIST(AC$29,$L30,$K30,FALSE)*($R30*(1-$E30)+$Q30*(1-$F30))*((1+'Inputs &amp; Summary'!$D$7)^AC$29))))))</f>
        <v>0</v>
      </c>
      <c r="AD30" s="114">
        <f>$D30*IF(AD$29&gt;'Inputs &amp; Summary'!$D$5,0,IF(AD$29&gt;VLOOKUP($G30,Lists!$J$17:$K$21,2),IF($M30=Lists!$H$3,IF($K30&lt;1,(($S30/$K30)*((1+'Inputs &amp; Summary'!$D$7)^AD$29)),((INT(AD$29/$K30)-INT((AD$29-1)/$K30))*$S30*((1+'Inputs &amp; Summary'!$D$7)^AD$29))),(_xlfn.WEIBULL.DIST(AD$29,$L30,$K30,FALSE)*$S30*((1+'Inputs &amp; Summary'!$D$7)^AD$29))),IF($M30=Lists!$H$3,IF($K30&lt;1,((($R30*(1-$E30)+$Q30*(1-$F30))/$K30)*((1+'Inputs &amp; Summary'!$D$7)^AD$29)),((INT(AD$29/$K30)-INT((AD$29-1)/$K30))*($R30*(1-$E30)+$Q30*(1-$F30))*((1+'Inputs &amp; Summary'!$D$7)^AD$29))),((_xlfn.WEIBULL.DIST(AD$29,$L30,$K30,FALSE)*($R30*(1-$E30)+$Q30*(1-$F30))*((1+'Inputs &amp; Summary'!$D$7)^AD$29))))))</f>
        <v>56.308120963200004</v>
      </c>
      <c r="AE30" s="114">
        <f>$D30*IF(AE$29&gt;'Inputs &amp; Summary'!$D$5,0,IF(AE$29&gt;VLOOKUP($G30,Lists!$J$17:$K$21,2),IF($M30=Lists!$H$3,IF($K30&lt;1,(($S30/$K30)*((1+'Inputs &amp; Summary'!$D$7)^AE$29)),((INT(AE$29/$K30)-INT((AE$29-1)/$K30))*$S30*((1+'Inputs &amp; Summary'!$D$7)^AE$29))),(_xlfn.WEIBULL.DIST(AE$29,$L30,$K30,FALSE)*$S30*((1+'Inputs &amp; Summary'!$D$7)^AE$29))),IF($M30=Lists!$H$3,IF($K30&lt;1,((($R30*(1-$E30)+$Q30*(1-$F30))/$K30)*((1+'Inputs &amp; Summary'!$D$7)^AE$29)),((INT(AE$29/$K30)-INT((AE$29-1)/$K30))*($R30*(1-$E30)+$Q30*(1-$F30))*((1+'Inputs &amp; Summary'!$D$7)^AE$29))),((_xlfn.WEIBULL.DIST(AE$29,$L30,$K30,FALSE)*($R30*(1-$E30)+$Q30*(1-$F30))*((1+'Inputs &amp; Summary'!$D$7)^AE$29))))))</f>
        <v>57.434283382463988</v>
      </c>
      <c r="AF30" s="114">
        <f>$D30*IF(AF$29&gt;'Inputs &amp; Summary'!$D$5,0,IF(AF$29&gt;VLOOKUP($G30,Lists!$J$17:$K$21,2),IF($M30=Lists!$H$3,IF($K30&lt;1,(($S30/$K30)*((1+'Inputs &amp; Summary'!$D$7)^AF$29)),((INT(AF$29/$K30)-INT((AF$29-1)/$K30))*$S30*((1+'Inputs &amp; Summary'!$D$7)^AF$29))),(_xlfn.WEIBULL.DIST(AF$29,$L30,$K30,FALSE)*$S30*((1+'Inputs &amp; Summary'!$D$7)^AF$29))),IF($M30=Lists!$H$3,IF($K30&lt;1,((($R30*(1-$E30)+$Q30*(1-$F30))/$K30)*((1+'Inputs &amp; Summary'!$D$7)^AF$29)),((INT(AF$29/$K30)-INT((AF$29-1)/$K30))*($R30*(1-$E30)+$Q30*(1-$F30))*((1+'Inputs &amp; Summary'!$D$7)^AF$29))),((_xlfn.WEIBULL.DIST(AF$29,$L30,$K30,FALSE)*($R30*(1-$E30)+$Q30*(1-$F30))*((1+'Inputs &amp; Summary'!$D$7)^AF$29))))))</f>
        <v>58.582969050113277</v>
      </c>
      <c r="AG30" s="114">
        <f>$D30*IF(AG$29&gt;'Inputs &amp; Summary'!$D$5,0,IF(AG$29&gt;VLOOKUP($G30,Lists!$J$17:$K$21,2),IF($M30=Lists!$H$3,IF($K30&lt;1,(($S30/$K30)*((1+'Inputs &amp; Summary'!$D$7)^AG$29)),((INT(AG$29/$K30)-INT((AG$29-1)/$K30))*$S30*((1+'Inputs &amp; Summary'!$D$7)^AG$29))),(_xlfn.WEIBULL.DIST(AG$29,$L30,$K30,FALSE)*$S30*((1+'Inputs &amp; Summary'!$D$7)^AG$29))),IF($M30=Lists!$H$3,IF($K30&lt;1,((($R30*(1-$E30)+$Q30*(1-$F30))/$K30)*((1+'Inputs &amp; Summary'!$D$7)^AG$29)),((INT(AG$29/$K30)-INT((AG$29-1)/$K30))*($R30*(1-$E30)+$Q30*(1-$F30))*((1+'Inputs &amp; Summary'!$D$7)^AG$29))),((_xlfn.WEIBULL.DIST(AG$29,$L30,$K30,FALSE)*($R30*(1-$E30)+$Q30*(1-$F30))*((1+'Inputs &amp; Summary'!$D$7)^AG$29))))))</f>
        <v>59.754628431115542</v>
      </c>
      <c r="AH30" s="114">
        <f>$D30*IF(AH$29&gt;'Inputs &amp; Summary'!$D$5,0,IF(AH$29&gt;VLOOKUP($G30,Lists!$J$17:$K$21,2),IF($M30=Lists!$H$3,IF($K30&lt;1,(($S30/$K30)*((1+'Inputs &amp; Summary'!$D$7)^AH$29)),((INT(AH$29/$K30)-INT((AH$29-1)/$K30))*$S30*((1+'Inputs &amp; Summary'!$D$7)^AH$29))),(_xlfn.WEIBULL.DIST(AH$29,$L30,$K30,FALSE)*$S30*((1+'Inputs &amp; Summary'!$D$7)^AH$29))),IF($M30=Lists!$H$3,IF($K30&lt;1,((($R30*(1-$E30)+$Q30*(1-$F30))/$K30)*((1+'Inputs &amp; Summary'!$D$7)^AH$29)),((INT(AH$29/$K30)-INT((AH$29-1)/$K30))*($R30*(1-$E30)+$Q30*(1-$F30))*((1+'Inputs &amp; Summary'!$D$7)^AH$29))),((_xlfn.WEIBULL.DIST(AH$29,$L30,$K30,FALSE)*($R30*(1-$E30)+$Q30*(1-$F30))*((1+'Inputs &amp; Summary'!$D$7)^AH$29))))))</f>
        <v>60.949720999737856</v>
      </c>
      <c r="AI30" s="114">
        <f>$D30*IF(AI$29&gt;'Inputs &amp; Summary'!$D$5,0,IF(AI$29&gt;VLOOKUP($G30,Lists!$J$17:$K$21,2),IF($M30=Lists!$H$3,IF($K30&lt;1,(($S30/$K30)*((1+'Inputs &amp; Summary'!$D$7)^AI$29)),((INT(AI$29/$K30)-INT((AI$29-1)/$K30))*$S30*((1+'Inputs &amp; Summary'!$D$7)^AI$29))),(_xlfn.WEIBULL.DIST(AI$29,$L30,$K30,FALSE)*$S30*((1+'Inputs &amp; Summary'!$D$7)^AI$29))),IF($M30=Lists!$H$3,IF($K30&lt;1,((($R30*(1-$E30)+$Q30*(1-$F30))/$K30)*((1+'Inputs &amp; Summary'!$D$7)^AI$29)),((INT(AI$29/$K30)-INT((AI$29-1)/$K30))*($R30*(1-$E30)+$Q30*(1-$F30))*((1+'Inputs &amp; Summary'!$D$7)^AI$29))),((_xlfn.WEIBULL.DIST(AI$29,$L30,$K30,FALSE)*($R30*(1-$E30)+$Q30*(1-$F30))*((1+'Inputs &amp; Summary'!$D$7)^AI$29))))))</f>
        <v>62.1687154197326</v>
      </c>
      <c r="AJ30" s="114">
        <f>$D30*IF(AJ$29&gt;'Inputs &amp; Summary'!$D$5,0,IF(AJ$29&gt;VLOOKUP($G30,Lists!$J$17:$K$21,2),IF($M30=Lists!$H$3,IF($K30&lt;1,(($S30/$K30)*((1+'Inputs &amp; Summary'!$D$7)^AJ$29)),((INT(AJ$29/$K30)-INT((AJ$29-1)/$K30))*$S30*((1+'Inputs &amp; Summary'!$D$7)^AJ$29))),(_xlfn.WEIBULL.DIST(AJ$29,$L30,$K30,FALSE)*$S30*((1+'Inputs &amp; Summary'!$D$7)^AJ$29))),IF($M30=Lists!$H$3,IF($K30&lt;1,((($R30*(1-$E30)+$Q30*(1-$F30))/$K30)*((1+'Inputs &amp; Summary'!$D$7)^AJ$29)),((INT(AJ$29/$K30)-INT((AJ$29-1)/$K30))*($R30*(1-$E30)+$Q30*(1-$F30))*((1+'Inputs &amp; Summary'!$D$7)^AJ$29))),((_xlfn.WEIBULL.DIST(AJ$29,$L30,$K30,FALSE)*($R30*(1-$E30)+$Q30*(1-$F30))*((1+'Inputs &amp; Summary'!$D$7)^AJ$29))))))</f>
        <v>63.412089728127263</v>
      </c>
      <c r="AK30" s="114">
        <f>$D30*IF(AK$29&gt;'Inputs &amp; Summary'!$D$5,0,IF(AK$29&gt;VLOOKUP($G30,Lists!$J$17:$K$21,2),IF($M30=Lists!$H$3,IF($K30&lt;1,(($S30/$K30)*((1+'Inputs &amp; Summary'!$D$7)^AK$29)),((INT(AK$29/$K30)-INT((AK$29-1)/$K30))*$S30*((1+'Inputs &amp; Summary'!$D$7)^AK$29))),(_xlfn.WEIBULL.DIST(AK$29,$L30,$K30,FALSE)*$S30*((1+'Inputs &amp; Summary'!$D$7)^AK$29))),IF($M30=Lists!$H$3,IF($K30&lt;1,((($R30*(1-$E30)+$Q30*(1-$F30))/$K30)*((1+'Inputs &amp; Summary'!$D$7)^AK$29)),((INT(AK$29/$K30)-INT((AK$29-1)/$K30))*($R30*(1-$E30)+$Q30*(1-$F30))*((1+'Inputs &amp; Summary'!$D$7)^AK$29))),((_xlfn.WEIBULL.DIST(AK$29,$L30,$K30,FALSE)*($R30*(1-$E30)+$Q30*(1-$F30))*((1+'Inputs &amp; Summary'!$D$7)^AK$29))))))</f>
        <v>64.680331522689798</v>
      </c>
      <c r="AL30" s="114">
        <f>$D30*IF(AL$29&gt;'Inputs &amp; Summary'!$D$5,0,IF(AL$29&gt;VLOOKUP($G30,Lists!$J$17:$K$21,2),IF($M30=Lists!$H$3,IF($K30&lt;1,(($S30/$K30)*((1+'Inputs &amp; Summary'!$D$7)^AL$29)),((INT(AL$29/$K30)-INT((AL$29-1)/$K30))*$S30*((1+'Inputs &amp; Summary'!$D$7)^AL$29))),(_xlfn.WEIBULL.DIST(AL$29,$L30,$K30,FALSE)*$S30*((1+'Inputs &amp; Summary'!$D$7)^AL$29))),IF($M30=Lists!$H$3,IF($K30&lt;1,((($R30*(1-$E30)+$Q30*(1-$F30))/$K30)*((1+'Inputs &amp; Summary'!$D$7)^AL$29)),((INT(AL$29/$K30)-INT((AL$29-1)/$K30))*($R30*(1-$E30)+$Q30*(1-$F30))*((1+'Inputs &amp; Summary'!$D$7)^AL$29))),((_xlfn.WEIBULL.DIST(AL$29,$L30,$K30,FALSE)*($R30*(1-$E30)+$Q30*(1-$F30))*((1+'Inputs &amp; Summary'!$D$7)^AL$29))))))</f>
        <v>65.973938153143607</v>
      </c>
      <c r="AM30" s="114">
        <f>$D30*IF(AM$29&gt;'Inputs &amp; Summary'!$D$5,0,IF(AM$29&gt;VLOOKUP($G30,Lists!$J$17:$K$21,2),IF($M30=Lists!$H$3,IF($K30&lt;1,(($S30/$K30)*((1+'Inputs &amp; Summary'!$D$7)^AM$29)),((INT(AM$29/$K30)-INT((AM$29-1)/$K30))*$S30*((1+'Inputs &amp; Summary'!$D$7)^AM$29))),(_xlfn.WEIBULL.DIST(AM$29,$L30,$K30,FALSE)*$S30*((1+'Inputs &amp; Summary'!$D$7)^AM$29))),IF($M30=Lists!$H$3,IF($K30&lt;1,((($R30*(1-$E30)+$Q30*(1-$F30))/$K30)*((1+'Inputs &amp; Summary'!$D$7)^AM$29)),((INT(AM$29/$K30)-INT((AM$29-1)/$K30))*($R30*(1-$E30)+$Q30*(1-$F30))*((1+'Inputs &amp; Summary'!$D$7)^AM$29))),((_xlfn.WEIBULL.DIST(AM$29,$L30,$K30,FALSE)*($R30*(1-$E30)+$Q30*(1-$F30))*((1+'Inputs &amp; Summary'!$D$7)^AM$29))))))</f>
        <v>67.293416916206468</v>
      </c>
      <c r="AN30" s="114">
        <f>$D30*IF(AN$29&gt;'Inputs &amp; Summary'!$D$5,0,IF(AN$29&gt;VLOOKUP($G30,Lists!$J$17:$K$21,2),IF($M30=Lists!$H$3,IF($K30&lt;1,(($S30/$K30)*((1+'Inputs &amp; Summary'!$D$7)^AN$29)),((INT(AN$29/$K30)-INT((AN$29-1)/$K30))*$S30*((1+'Inputs &amp; Summary'!$D$7)^AN$29))),(_xlfn.WEIBULL.DIST(AN$29,$L30,$K30,FALSE)*$S30*((1+'Inputs &amp; Summary'!$D$7)^AN$29))),IF($M30=Lists!$H$3,IF($K30&lt;1,((($R30*(1-$E30)+$Q30*(1-$F30))/$K30)*((1+'Inputs &amp; Summary'!$D$7)^AN$29)),((INT(AN$29/$K30)-INT((AN$29-1)/$K30))*($R30*(1-$E30)+$Q30*(1-$F30))*((1+'Inputs &amp; Summary'!$D$7)^AN$29))),((_xlfn.WEIBULL.DIST(AN$29,$L30,$K30,FALSE)*($R30*(1-$E30)+$Q30*(1-$F30))*((1+'Inputs &amp; Summary'!$D$7)^AN$29))))))</f>
        <v>68.639285254530606</v>
      </c>
      <c r="AO30" s="114">
        <f>$D30*IF(AO$29&gt;'Inputs &amp; Summary'!$D$5,0,IF(AO$29&gt;VLOOKUP($G30,Lists!$J$17:$K$21,2),IF($M30=Lists!$H$3,IF($K30&lt;1,(($S30/$K30)*((1+'Inputs &amp; Summary'!$D$7)^AO$29)),((INT(AO$29/$K30)-INT((AO$29-1)/$K30))*$S30*((1+'Inputs &amp; Summary'!$D$7)^AO$29))),(_xlfn.WEIBULL.DIST(AO$29,$L30,$K30,FALSE)*$S30*((1+'Inputs &amp; Summary'!$D$7)^AO$29))),IF($M30=Lists!$H$3,IF($K30&lt;1,((($R30*(1-$E30)+$Q30*(1-$F30))/$K30)*((1+'Inputs &amp; Summary'!$D$7)^AO$29)),((INT(AO$29/$K30)-INT((AO$29-1)/$K30))*($R30*(1-$E30)+$Q30*(1-$F30))*((1+'Inputs &amp; Summary'!$D$7)^AO$29))),((_xlfn.WEIBULL.DIST(AO$29,$L30,$K30,FALSE)*($R30*(1-$E30)+$Q30*(1-$F30))*((1+'Inputs &amp; Summary'!$D$7)^AO$29))))))</f>
        <v>70.012070959621227</v>
      </c>
      <c r="AP30" s="114">
        <f>$D30*IF(AP$29&gt;'Inputs &amp; Summary'!$D$5,0,IF(AP$29&gt;VLOOKUP($G30,Lists!$J$17:$K$21,2),IF($M30=Lists!$H$3,IF($K30&lt;1,(($S30/$K30)*((1+'Inputs &amp; Summary'!$D$7)^AP$29)),((INT(AP$29/$K30)-INT((AP$29-1)/$K30))*$S30*((1+'Inputs &amp; Summary'!$D$7)^AP$29))),(_xlfn.WEIBULL.DIST(AP$29,$L30,$K30,FALSE)*$S30*((1+'Inputs &amp; Summary'!$D$7)^AP$29))),IF($M30=Lists!$H$3,IF($K30&lt;1,((($R30*(1-$E30)+$Q30*(1-$F30))/$K30)*((1+'Inputs &amp; Summary'!$D$7)^AP$29)),((INT(AP$29/$K30)-INT((AP$29-1)/$K30))*($R30*(1-$E30)+$Q30*(1-$F30))*((1+'Inputs &amp; Summary'!$D$7)^AP$29))),((_xlfn.WEIBULL.DIST(AP$29,$L30,$K30,FALSE)*($R30*(1-$E30)+$Q30*(1-$F30))*((1+'Inputs &amp; Summary'!$D$7)^AP$29))))))</f>
        <v>71.412312378813638</v>
      </c>
      <c r="AQ30" s="114">
        <f>$D30*IF(AQ$29&gt;'Inputs &amp; Summary'!$D$5,0,IF(AQ$29&gt;VLOOKUP($G30,Lists!$J$17:$K$21,2),IF($M30=Lists!$H$3,IF($K30&lt;1,(($S30/$K30)*((1+'Inputs &amp; Summary'!$D$7)^AQ$29)),((INT(AQ$29/$K30)-INT((AQ$29-1)/$K30))*$S30*((1+'Inputs &amp; Summary'!$D$7)^AQ$29))),(_xlfn.WEIBULL.DIST(AQ$29,$L30,$K30,FALSE)*$S30*((1+'Inputs &amp; Summary'!$D$7)^AQ$29))),IF($M30=Lists!$H$3,IF($K30&lt;1,((($R30*(1-$E30)+$Q30*(1-$F30))/$K30)*((1+'Inputs &amp; Summary'!$D$7)^AQ$29)),((INT(AQ$29/$K30)-INT((AQ$29-1)/$K30))*($R30*(1-$E30)+$Q30*(1-$F30))*((1+'Inputs &amp; Summary'!$D$7)^AQ$29))),((_xlfn.WEIBULL.DIST(AQ$29,$L30,$K30,FALSE)*($R30*(1-$E30)+$Q30*(1-$F30))*((1+'Inputs &amp; Summary'!$D$7)^AQ$29))))))</f>
        <v>72.840558626389907</v>
      </c>
      <c r="AR30" s="114">
        <f>$D30*IF(AR$29&gt;'Inputs &amp; Summary'!$D$5,0,IF(AR$29&gt;VLOOKUP($G30,Lists!$J$17:$K$21,2),IF($M30=Lists!$H$3,IF($K30&lt;1,(($S30/$K30)*((1+'Inputs &amp; Summary'!$D$7)^AR$29)),((INT(AR$29/$K30)-INT((AR$29-1)/$K30))*$S30*((1+'Inputs &amp; Summary'!$D$7)^AR$29))),(_xlfn.WEIBULL.DIST(AR$29,$L30,$K30,FALSE)*$S30*((1+'Inputs &amp; Summary'!$D$7)^AR$29))),IF($M30=Lists!$H$3,IF($K30&lt;1,((($R30*(1-$E30)+$Q30*(1-$F30))/$K30)*((1+'Inputs &amp; Summary'!$D$7)^AR$29)),((INT(AR$29/$K30)-INT((AR$29-1)/$K30))*($R30*(1-$E30)+$Q30*(1-$F30))*((1+'Inputs &amp; Summary'!$D$7)^AR$29))),((_xlfn.WEIBULL.DIST(AR$29,$L30,$K30,FALSE)*($R30*(1-$E30)+$Q30*(1-$F30))*((1+'Inputs &amp; Summary'!$D$7)^AR$29))))))</f>
        <v>74.297369798917714</v>
      </c>
      <c r="AS30" s="114">
        <f>$D30*IF(AS$29&gt;'Inputs &amp; Summary'!$D$5,0,IF(AS$29&gt;VLOOKUP($G30,Lists!$J$17:$K$21,2),IF($M30=Lists!$H$3,IF($K30&lt;1,(($S30/$K30)*((1+'Inputs &amp; Summary'!$D$7)^AS$29)),((INT(AS$29/$K30)-INT((AS$29-1)/$K30))*$S30*((1+'Inputs &amp; Summary'!$D$7)^AS$29))),(_xlfn.WEIBULL.DIST(AS$29,$L30,$K30,FALSE)*$S30*((1+'Inputs &amp; Summary'!$D$7)^AS$29))),IF($M30=Lists!$H$3,IF($K30&lt;1,((($R30*(1-$E30)+$Q30*(1-$F30))/$K30)*((1+'Inputs &amp; Summary'!$D$7)^AS$29)),((INT(AS$29/$K30)-INT((AS$29-1)/$K30))*($R30*(1-$E30)+$Q30*(1-$F30))*((1+'Inputs &amp; Summary'!$D$7)^AS$29))),((_xlfn.WEIBULL.DIST(AS$29,$L30,$K30,FALSE)*($R30*(1-$E30)+$Q30*(1-$F30))*((1+'Inputs &amp; Summary'!$D$7)^AS$29))))))</f>
        <v>0</v>
      </c>
      <c r="AT30" s="114">
        <f>$D30*IF(AT$29&gt;'Inputs &amp; Summary'!$D$5,0,IF(AT$29&gt;VLOOKUP($G30,Lists!$J$17:$K$21,2),IF($M30=Lists!$H$3,IF($K30&lt;1,(($S30/$K30)*((1+'Inputs &amp; Summary'!$D$7)^AT$29)),((INT(AT$29/$K30)-INT((AT$29-1)/$K30))*$S30*((1+'Inputs &amp; Summary'!$D$7)^AT$29))),(_xlfn.WEIBULL.DIST(AT$29,$L30,$K30,FALSE)*$S30*((1+'Inputs &amp; Summary'!$D$7)^AT$29))),IF($M30=Lists!$H$3,IF($K30&lt;1,((($R30*(1-$E30)+$Q30*(1-$F30))/$K30)*((1+'Inputs &amp; Summary'!$D$7)^AT$29)),((INT(AT$29/$K30)-INT((AT$29-1)/$K30))*($R30*(1-$E30)+$Q30*(1-$F30))*((1+'Inputs &amp; Summary'!$D$7)^AT$29))),((_xlfn.WEIBULL.DIST(AT$29,$L30,$K30,FALSE)*($R30*(1-$E30)+$Q30*(1-$F30))*((1+'Inputs &amp; Summary'!$D$7)^AT$29))))))</f>
        <v>0</v>
      </c>
      <c r="AU30" s="114">
        <f>$D30*IF(AU$29&gt;'Inputs &amp; Summary'!$D$5,0,IF(AU$29&gt;VLOOKUP($G30,Lists!$J$17:$K$21,2),IF($M30=Lists!$H$3,IF($K30&lt;1,(($S30/$K30)*((1+'Inputs &amp; Summary'!$D$7)^AU$29)),((INT(AU$29/$K30)-INT((AU$29-1)/$K30))*$S30*((1+'Inputs &amp; Summary'!$D$7)^AU$29))),(_xlfn.WEIBULL.DIST(AU$29,$L30,$K30,FALSE)*$S30*((1+'Inputs &amp; Summary'!$D$7)^AU$29))),IF($M30=Lists!$H$3,IF($K30&lt;1,((($R30*(1-$E30)+$Q30*(1-$F30))/$K30)*((1+'Inputs &amp; Summary'!$D$7)^AU$29)),((INT(AU$29/$K30)-INT((AU$29-1)/$K30))*($R30*(1-$E30)+$Q30*(1-$F30))*((1+'Inputs &amp; Summary'!$D$7)^AU$29))),((_xlfn.WEIBULL.DIST(AU$29,$L30,$K30,FALSE)*($R30*(1-$E30)+$Q30*(1-$F30))*((1+'Inputs &amp; Summary'!$D$7)^AU$29))))))</f>
        <v>0</v>
      </c>
      <c r="AV30" s="114">
        <f>$D30*IF(AV$29&gt;'Inputs &amp; Summary'!$D$5,0,IF(AV$29&gt;VLOOKUP($G30,Lists!$J$17:$K$21,2),IF($M30=Lists!$H$3,IF($K30&lt;1,(($S30/$K30)*((1+'Inputs &amp; Summary'!$D$7)^AV$29)),((INT(AV$29/$K30)-INT((AV$29-1)/$K30))*$S30*((1+'Inputs &amp; Summary'!$D$7)^AV$29))),(_xlfn.WEIBULL.DIST(AV$29,$L30,$K30,FALSE)*$S30*((1+'Inputs &amp; Summary'!$D$7)^AV$29))),IF($M30=Lists!$H$3,IF($K30&lt;1,((($R30*(1-$E30)+$Q30*(1-$F30))/$K30)*((1+'Inputs &amp; Summary'!$D$7)^AV$29)),((INT(AV$29/$K30)-INT((AV$29-1)/$K30))*($R30*(1-$E30)+$Q30*(1-$F30))*((1+'Inputs &amp; Summary'!$D$7)^AV$29))),((_xlfn.WEIBULL.DIST(AV$29,$L30,$K30,FALSE)*($R30*(1-$E30)+$Q30*(1-$F30))*((1+'Inputs &amp; Summary'!$D$7)^AV$29))))))</f>
        <v>0</v>
      </c>
      <c r="AW30" s="114">
        <f>$D30*IF(AW$29&gt;'Inputs &amp; Summary'!$D$5,0,IF(AW$29&gt;VLOOKUP($G30,Lists!$J$17:$K$21,2),IF($M30=Lists!$H$3,IF($K30&lt;1,(($S30/$K30)*((1+'Inputs &amp; Summary'!$D$7)^AW$29)),((INT(AW$29/$K30)-INT((AW$29-1)/$K30))*$S30*((1+'Inputs &amp; Summary'!$D$7)^AW$29))),(_xlfn.WEIBULL.DIST(AW$29,$L30,$K30,FALSE)*$S30*((1+'Inputs &amp; Summary'!$D$7)^AW$29))),IF($M30=Lists!$H$3,IF($K30&lt;1,((($R30*(1-$E30)+$Q30*(1-$F30))/$K30)*((1+'Inputs &amp; Summary'!$D$7)^AW$29)),((INT(AW$29/$K30)-INT((AW$29-1)/$K30))*($R30*(1-$E30)+$Q30*(1-$F30))*((1+'Inputs &amp; Summary'!$D$7)^AW$29))),((_xlfn.WEIBULL.DIST(AW$29,$L30,$K30,FALSE)*($R30*(1-$E30)+$Q30*(1-$F30))*((1+'Inputs &amp; Summary'!$D$7)^AW$29))))))</f>
        <v>0</v>
      </c>
      <c r="AX30" s="114">
        <f>$D30*IF(AX$29&gt;'Inputs &amp; Summary'!$D$5,0,IF(AX$29&gt;VLOOKUP($G30,Lists!$J$17:$K$21,2),IF($M30=Lists!$H$3,IF($K30&lt;1,(($S30/$K30)*((1+'Inputs &amp; Summary'!$D$7)^AX$29)),((INT(AX$29/$K30)-INT((AX$29-1)/$K30))*$S30*((1+'Inputs &amp; Summary'!$D$7)^AX$29))),(_xlfn.WEIBULL.DIST(AX$29,$L30,$K30,FALSE)*$S30*((1+'Inputs &amp; Summary'!$D$7)^AX$29))),IF($M30=Lists!$H$3,IF($K30&lt;1,((($R30*(1-$E30)+$Q30*(1-$F30))/$K30)*((1+'Inputs &amp; Summary'!$D$7)^AX$29)),((INT(AX$29/$K30)-INT((AX$29-1)/$K30))*($R30*(1-$E30)+$Q30*(1-$F30))*((1+'Inputs &amp; Summary'!$D$7)^AX$29))),((_xlfn.WEIBULL.DIST(AX$29,$L30,$K30,FALSE)*($R30*(1-$E30)+$Q30*(1-$F30))*((1+'Inputs &amp; Summary'!$D$7)^AX$29))))))</f>
        <v>0</v>
      </c>
      <c r="AY30" s="114">
        <f>$D30*IF(AY$29&gt;'Inputs &amp; Summary'!$D$5,0,IF(AY$29&gt;VLOOKUP($G30,Lists!$J$17:$K$21,2),IF($M30=Lists!$H$3,IF($K30&lt;1,(($S30/$K30)*((1+'Inputs &amp; Summary'!$D$7)^AY$29)),((INT(AY$29/$K30)-INT((AY$29-1)/$K30))*$S30*((1+'Inputs &amp; Summary'!$D$7)^AY$29))),(_xlfn.WEIBULL.DIST(AY$29,$L30,$K30,FALSE)*$S30*((1+'Inputs &amp; Summary'!$D$7)^AY$29))),IF($M30=Lists!$H$3,IF($K30&lt;1,((($R30*(1-$E30)+$Q30*(1-$F30))/$K30)*((1+'Inputs &amp; Summary'!$D$7)^AY$29)),((INT(AY$29/$K30)-INT((AY$29-1)/$K30))*($R30*(1-$E30)+$Q30*(1-$F30))*((1+'Inputs &amp; Summary'!$D$7)^AY$29))),((_xlfn.WEIBULL.DIST(AY$29,$L30,$K30,FALSE)*($R30*(1-$E30)+$Q30*(1-$F30))*((1+'Inputs &amp; Summary'!$D$7)^AY$29))))))</f>
        <v>0</v>
      </c>
      <c r="AZ30" s="114">
        <f>$D30*IF(AZ$29&gt;'Inputs &amp; Summary'!$D$5,0,IF(AZ$29&gt;VLOOKUP($G30,Lists!$J$17:$K$21,2),IF($M30=Lists!$H$3,IF($K30&lt;1,(($S30/$K30)*((1+'Inputs &amp; Summary'!$D$7)^AZ$29)),((INT(AZ$29/$K30)-INT((AZ$29-1)/$K30))*$S30*((1+'Inputs &amp; Summary'!$D$7)^AZ$29))),(_xlfn.WEIBULL.DIST(AZ$29,$L30,$K30,FALSE)*$S30*((1+'Inputs &amp; Summary'!$D$7)^AZ$29))),IF($M30=Lists!$H$3,IF($K30&lt;1,((($R30*(1-$E30)+$Q30*(1-$F30))/$K30)*((1+'Inputs &amp; Summary'!$D$7)^AZ$29)),((INT(AZ$29/$K30)-INT((AZ$29-1)/$K30))*($R30*(1-$E30)+$Q30*(1-$F30))*((1+'Inputs &amp; Summary'!$D$7)^AZ$29))),((_xlfn.WEIBULL.DIST(AZ$29,$L30,$K30,FALSE)*($R30*(1-$E30)+$Q30*(1-$F30))*((1+'Inputs &amp; Summary'!$D$7)^AZ$29))))))</f>
        <v>0</v>
      </c>
      <c r="BA30" s="114">
        <f>$D30*IF(BA$29&gt;'Inputs &amp; Summary'!$D$5,0,IF(BA$29&gt;VLOOKUP($G30,Lists!$J$17:$K$21,2),IF($M30=Lists!$H$3,IF($K30&lt;1,(($S30/$K30)*((1+'Inputs &amp; Summary'!$D$7)^BA$29)),((INT(BA$29/$K30)-INT((BA$29-1)/$K30))*$S30*((1+'Inputs &amp; Summary'!$D$7)^BA$29))),(_xlfn.WEIBULL.DIST(BA$29,$L30,$K30,FALSE)*$S30*((1+'Inputs &amp; Summary'!$D$7)^BA$29))),IF($M30=Lists!$H$3,IF($K30&lt;1,((($R30*(1-$E30)+$Q30*(1-$F30))/$K30)*((1+'Inputs &amp; Summary'!$D$7)^BA$29)),((INT(BA$29/$K30)-INT((BA$29-1)/$K30))*($R30*(1-$E30)+$Q30*(1-$F30))*((1+'Inputs &amp; Summary'!$D$7)^BA$29))),((_xlfn.WEIBULL.DIST(BA$29,$L30,$K30,FALSE)*($R30*(1-$E30)+$Q30*(1-$F30))*((1+'Inputs &amp; Summary'!$D$7)^BA$29))))))</f>
        <v>0</v>
      </c>
      <c r="BB30" s="114">
        <f>$D30*IF(BB$29&gt;'Inputs &amp; Summary'!$D$5,0,IF(BB$29&gt;VLOOKUP($G30,Lists!$J$17:$K$21,2),IF($M30=Lists!$H$3,IF($K30&lt;1,(($S30/$K30)*((1+'Inputs &amp; Summary'!$D$7)^BB$29)),((INT(BB$29/$K30)-INT((BB$29-1)/$K30))*$S30*((1+'Inputs &amp; Summary'!$D$7)^BB$29))),(_xlfn.WEIBULL.DIST(BB$29,$L30,$K30,FALSE)*$S30*((1+'Inputs &amp; Summary'!$D$7)^BB$29))),IF($M30=Lists!$H$3,IF($K30&lt;1,((($R30*(1-$E30)+$Q30*(1-$F30))/$K30)*((1+'Inputs &amp; Summary'!$D$7)^BB$29)),((INT(BB$29/$K30)-INT((BB$29-1)/$K30))*($R30*(1-$E30)+$Q30*(1-$F30))*((1+'Inputs &amp; Summary'!$D$7)^BB$29))),((_xlfn.WEIBULL.DIST(BB$29,$L30,$K30,FALSE)*($R30*(1-$E30)+$Q30*(1-$F30))*((1+'Inputs &amp; Summary'!$D$7)^BB$29))))))</f>
        <v>0</v>
      </c>
      <c r="BC30" s="114">
        <f>$D30*IF(BC$29&gt;'Inputs &amp; Summary'!$D$5,0,IF(BC$29&gt;VLOOKUP($G30,Lists!$J$17:$K$21,2),IF($M30=Lists!$H$3,IF($K30&lt;1,(($S30/$K30)*((1+'Inputs &amp; Summary'!$D$7)^BC$29)),((INT(BC$29/$K30)-INT((BC$29-1)/$K30))*$S30*((1+'Inputs &amp; Summary'!$D$7)^BC$29))),(_xlfn.WEIBULL.DIST(BC$29,$L30,$K30,FALSE)*$S30*((1+'Inputs &amp; Summary'!$D$7)^BC$29))),IF($M30=Lists!$H$3,IF($K30&lt;1,((($R30*(1-$E30)+$Q30*(1-$F30))/$K30)*((1+'Inputs &amp; Summary'!$D$7)^BC$29)),((INT(BC$29/$K30)-INT((BC$29-1)/$K30))*($R30*(1-$E30)+$Q30*(1-$F30))*((1+'Inputs &amp; Summary'!$D$7)^BC$29))),((_xlfn.WEIBULL.DIST(BC$29,$L30,$K30,FALSE)*($R30*(1-$E30)+$Q30*(1-$F30))*((1+'Inputs &amp; Summary'!$D$7)^BC$29))))))</f>
        <v>0</v>
      </c>
      <c r="BD30" s="114">
        <f>$D30*IF(BD$29&gt;'Inputs &amp; Summary'!$D$5,0,IF(BD$29&gt;VLOOKUP($G30,Lists!$J$17:$K$21,2),IF($M30=Lists!$H$3,IF($K30&lt;1,(($S30/$K30)*((1+'Inputs &amp; Summary'!$D$7)^BD$29)),((INT(BD$29/$K30)-INT((BD$29-1)/$K30))*$S30*((1+'Inputs &amp; Summary'!$D$7)^BD$29))),(_xlfn.WEIBULL.DIST(BD$29,$L30,$K30,FALSE)*$S30*((1+'Inputs &amp; Summary'!$D$7)^BD$29))),IF($M30=Lists!$H$3,IF($K30&lt;1,((($R30*(1-$E30)+$Q30*(1-$F30))/$K30)*((1+'Inputs &amp; Summary'!$D$7)^BD$29)),((INT(BD$29/$K30)-INT((BD$29-1)/$K30))*($R30*(1-$E30)+$Q30*(1-$F30))*((1+'Inputs &amp; Summary'!$D$7)^BD$29))),((_xlfn.WEIBULL.DIST(BD$29,$L30,$K30,FALSE)*($R30*(1-$E30)+$Q30*(1-$F30))*((1+'Inputs &amp; Summary'!$D$7)^BD$29))))))</f>
        <v>0</v>
      </c>
      <c r="BE30" s="114">
        <f>$D30*IF(BE$29&gt;'Inputs &amp; Summary'!$D$5,0,IF(BE$29&gt;VLOOKUP($G30,Lists!$J$17:$K$21,2),IF($M30=Lists!$H$3,IF($K30&lt;1,(($S30/$K30)*((1+'Inputs &amp; Summary'!$D$7)^BE$29)),((INT(BE$29/$K30)-INT((BE$29-1)/$K30))*$S30*((1+'Inputs &amp; Summary'!$D$7)^BE$29))),(_xlfn.WEIBULL.DIST(BE$29,$L30,$K30,FALSE)*$S30*((1+'Inputs &amp; Summary'!$D$7)^BE$29))),IF($M30=Lists!$H$3,IF($K30&lt;1,((($R30*(1-$E30)+$Q30*(1-$F30))/$K30)*((1+'Inputs &amp; Summary'!$D$7)^BE$29)),((INT(BE$29/$K30)-INT((BE$29-1)/$K30))*($R30*(1-$E30)+$Q30*(1-$F30))*((1+'Inputs &amp; Summary'!$D$7)^BE$29))),((_xlfn.WEIBULL.DIST(BE$29,$L30,$K30,FALSE)*($R30*(1-$E30)+$Q30*(1-$F30))*((1+'Inputs &amp; Summary'!$D$7)^BE$29))))))</f>
        <v>0</v>
      </c>
      <c r="BF30" s="114">
        <f>$D30*IF(BF$29&gt;'Inputs &amp; Summary'!$D$5,0,IF(BF$29&gt;VLOOKUP($G30,Lists!$J$17:$K$21,2),IF($M30=Lists!$H$3,IF($K30&lt;1,(($S30/$K30)*((1+'Inputs &amp; Summary'!$D$7)^BF$29)),((INT(BF$29/$K30)-INT((BF$29-1)/$K30))*$S30*((1+'Inputs &amp; Summary'!$D$7)^BF$29))),(_xlfn.WEIBULL.DIST(BF$29,$L30,$K30,FALSE)*$S30*((1+'Inputs &amp; Summary'!$D$7)^BF$29))),IF($M30=Lists!$H$3,IF($K30&lt;1,((($R30*(1-$E30)+$Q30*(1-$F30))/$K30)*((1+'Inputs &amp; Summary'!$D$7)^BF$29)),((INT(BF$29/$K30)-INT((BF$29-1)/$K30))*($R30*(1-$E30)+$Q30*(1-$F30))*((1+'Inputs &amp; Summary'!$D$7)^BF$29))),((_xlfn.WEIBULL.DIST(BF$29,$L30,$K30,FALSE)*($R30*(1-$E30)+$Q30*(1-$F30))*((1+'Inputs &amp; Summary'!$D$7)^BF$29))))))</f>
        <v>0</v>
      </c>
      <c r="BG30" s="114">
        <f>$D30*IF(BG$29&gt;'Inputs &amp; Summary'!$D$5,0,IF(BG$29&gt;VLOOKUP($G30,Lists!$J$17:$K$21,2),IF($M30=Lists!$H$3,IF($K30&lt;1,(($S30/$K30)*((1+'Inputs &amp; Summary'!$D$7)^BG$29)),((INT(BG$29/$K30)-INT((BG$29-1)/$K30))*$S30*((1+'Inputs &amp; Summary'!$D$7)^BG$29))),(_xlfn.WEIBULL.DIST(BG$29,$L30,$K30,FALSE)*$S30*((1+'Inputs &amp; Summary'!$D$7)^BG$29))),IF($M30=Lists!$H$3,IF($K30&lt;1,((($R30*(1-$E30)+$Q30*(1-$F30))/$K30)*((1+'Inputs &amp; Summary'!$D$7)^BG$29)),((INT(BG$29/$K30)-INT((BG$29-1)/$K30))*($R30*(1-$E30)+$Q30*(1-$F30))*((1+'Inputs &amp; Summary'!$D$7)^BG$29))),((_xlfn.WEIBULL.DIST(BG$29,$L30,$K30,FALSE)*($R30*(1-$E30)+$Q30*(1-$F30))*((1+'Inputs &amp; Summary'!$D$7)^BG$29))))))</f>
        <v>0</v>
      </c>
      <c r="BH30" s="114">
        <f>$D30*IF(BH$29&gt;'Inputs &amp; Summary'!$D$5,0,IF(BH$29&gt;VLOOKUP($G30,Lists!$J$17:$K$21,2),IF($M30=Lists!$H$3,IF($K30&lt;1,(($S30/$K30)*((1+'Inputs &amp; Summary'!$D$7)^BH$29)),((INT(BH$29/$K30)-INT((BH$29-1)/$K30))*$S30*((1+'Inputs &amp; Summary'!$D$7)^BH$29))),(_xlfn.WEIBULL.DIST(BH$29,$L30,$K30,FALSE)*$S30*((1+'Inputs &amp; Summary'!$D$7)^BH$29))),IF($M30=Lists!$H$3,IF($K30&lt;1,((($R30*(1-$E30)+$Q30*(1-$F30))/$K30)*((1+'Inputs &amp; Summary'!$D$7)^BH$29)),((INT(BH$29/$K30)-INT((BH$29-1)/$K30))*($R30*(1-$E30)+$Q30*(1-$F30))*((1+'Inputs &amp; Summary'!$D$7)^BH$29))),((_xlfn.WEIBULL.DIST(BH$29,$L30,$K30,FALSE)*($R30*(1-$E30)+$Q30*(1-$F30))*((1+'Inputs &amp; Summary'!$D$7)^BH$29))))))</f>
        <v>0</v>
      </c>
      <c r="BI30" s="114">
        <f>$D30*IF(BI$29&gt;'Inputs &amp; Summary'!$D$5,0,IF(BI$29&gt;VLOOKUP($G30,Lists!$J$17:$K$21,2),IF($M30=Lists!$H$3,IF($K30&lt;1,(($S30/$K30)*((1+'Inputs &amp; Summary'!$D$7)^BI$29)),((INT(BI$29/$K30)-INT((BI$29-1)/$K30))*$S30*((1+'Inputs &amp; Summary'!$D$7)^BI$29))),(_xlfn.WEIBULL.DIST(BI$29,$L30,$K30,FALSE)*$S30*((1+'Inputs &amp; Summary'!$D$7)^BI$29))),IF($M30=Lists!$H$3,IF($K30&lt;1,((($R30*(1-$E30)+$Q30*(1-$F30))/$K30)*((1+'Inputs &amp; Summary'!$D$7)^BI$29)),((INT(BI$29/$K30)-INT((BI$29-1)/$K30))*($R30*(1-$E30)+$Q30*(1-$F30))*((1+'Inputs &amp; Summary'!$D$7)^BI$29))),((_xlfn.WEIBULL.DIST(BI$29,$L30,$K30,FALSE)*($R30*(1-$E30)+$Q30*(1-$F30))*((1+'Inputs &amp; Summary'!$D$7)^BI$29))))))</f>
        <v>0</v>
      </c>
      <c r="BJ30" s="114">
        <f>$D30*IF(BJ$29&gt;'Inputs &amp; Summary'!$D$5,0,IF(BJ$29&gt;VLOOKUP($G30,Lists!$J$17:$K$21,2),IF($M30=Lists!$H$3,IF($K30&lt;1,(($S30/$K30)*((1+'Inputs &amp; Summary'!$D$7)^BJ$29)),((INT(BJ$29/$K30)-INT((BJ$29-1)/$K30))*$S30*((1+'Inputs &amp; Summary'!$D$7)^BJ$29))),(_xlfn.WEIBULL.DIST(BJ$29,$L30,$K30,FALSE)*$S30*((1+'Inputs &amp; Summary'!$D$7)^BJ$29))),IF($M30=Lists!$H$3,IF($K30&lt;1,((($R30*(1-$E30)+$Q30*(1-$F30))/$K30)*((1+'Inputs &amp; Summary'!$D$7)^BJ$29)),((INT(BJ$29/$K30)-INT((BJ$29-1)/$K30))*($R30*(1-$E30)+$Q30*(1-$F30))*((1+'Inputs &amp; Summary'!$D$7)^BJ$29))),((_xlfn.WEIBULL.DIST(BJ$29,$L30,$K30,FALSE)*($R30*(1-$E30)+$Q30*(1-$F30))*((1+'Inputs &amp; Summary'!$D$7)^BJ$29))))))</f>
        <v>0</v>
      </c>
      <c r="BK30" s="114">
        <f>$D30*IF(BK$29&gt;'Inputs &amp; Summary'!$D$5,0,IF(BK$29&gt;VLOOKUP($G30,Lists!$J$17:$K$21,2),IF($M30=Lists!$H$3,IF($K30&lt;1,(($S30/$K30)*((1+'Inputs &amp; Summary'!$D$7)^BK$29)),((INT(BK$29/$K30)-INT((BK$29-1)/$K30))*$S30*((1+'Inputs &amp; Summary'!$D$7)^BK$29))),(_xlfn.WEIBULL.DIST(BK$29,$L30,$K30,FALSE)*$S30*((1+'Inputs &amp; Summary'!$D$7)^BK$29))),IF($M30=Lists!$H$3,IF($K30&lt;1,((($R30*(1-$E30)+$Q30*(1-$F30))/$K30)*((1+'Inputs &amp; Summary'!$D$7)^BK$29)),((INT(BK$29/$K30)-INT((BK$29-1)/$K30))*($R30*(1-$E30)+$Q30*(1-$F30))*((1+'Inputs &amp; Summary'!$D$7)^BK$29))),((_xlfn.WEIBULL.DIST(BK$29,$L30,$K30,FALSE)*($R30*(1-$E30)+$Q30*(1-$F30))*((1+'Inputs &amp; Summary'!$D$7)^BK$29))))))</f>
        <v>0</v>
      </c>
      <c r="BL30" s="114">
        <f>$D30*IF(BL$29&gt;'Inputs &amp; Summary'!$D$5,0,IF(BL$29&gt;VLOOKUP($G30,Lists!$J$17:$K$21,2),IF($M30=Lists!$H$3,IF($K30&lt;1,(($S30/$K30)*((1+'Inputs &amp; Summary'!$D$7)^BL$29)),((INT(BL$29/$K30)-INT((BL$29-1)/$K30))*$S30*((1+'Inputs &amp; Summary'!$D$7)^BL$29))),(_xlfn.WEIBULL.DIST(BL$29,$L30,$K30,FALSE)*$S30*((1+'Inputs &amp; Summary'!$D$7)^BL$29))),IF($M30=Lists!$H$3,IF($K30&lt;1,((($R30*(1-$E30)+$Q30*(1-$F30))/$K30)*((1+'Inputs &amp; Summary'!$D$7)^BL$29)),((INT(BL$29/$K30)-INT((BL$29-1)/$K30))*($R30*(1-$E30)+$Q30*(1-$F30))*((1+'Inputs &amp; Summary'!$D$7)^BL$29))),((_xlfn.WEIBULL.DIST(BL$29,$L30,$K30,FALSE)*($R30*(1-$E30)+$Q30*(1-$F30))*((1+'Inputs &amp; Summary'!$D$7)^BL$29))))))</f>
        <v>0</v>
      </c>
    </row>
    <row r="31" spans="1:64" s="1" customFormat="1" x14ac:dyDescent="0.3">
      <c r="A31" s="79" t="s">
        <v>8</v>
      </c>
      <c r="B31" s="33" t="s">
        <v>307</v>
      </c>
      <c r="C31" s="33" t="s">
        <v>36</v>
      </c>
      <c r="D31" s="68">
        <v>1</v>
      </c>
      <c r="E31" s="68">
        <v>0</v>
      </c>
      <c r="F31" s="68">
        <v>0</v>
      </c>
      <c r="G31" s="213" t="s">
        <v>433</v>
      </c>
      <c r="H31" s="34" t="s">
        <v>17</v>
      </c>
      <c r="I31" s="34" t="s">
        <v>270</v>
      </c>
      <c r="J31" s="33">
        <f>VLOOKUP(I31,'Labor Rates'!$A$1:$B$16,2)</f>
        <v>25.173076923076923</v>
      </c>
      <c r="K31" s="35">
        <v>1</v>
      </c>
      <c r="L31" s="35">
        <v>1</v>
      </c>
      <c r="M31" s="33" t="s">
        <v>259</v>
      </c>
      <c r="N31" s="84">
        <f>'Inputs &amp; Summary'!$D$30</f>
        <v>1</v>
      </c>
      <c r="O31" s="35">
        <v>1</v>
      </c>
      <c r="P31" s="5">
        <v>0</v>
      </c>
      <c r="Q31" s="73">
        <f t="shared" si="6"/>
        <v>25.173076923076923</v>
      </c>
      <c r="R31" s="73">
        <f t="shared" si="7"/>
        <v>0</v>
      </c>
      <c r="S31" s="74">
        <f t="shared" si="8"/>
        <v>25.173076923076923</v>
      </c>
      <c r="T31" s="88"/>
      <c r="U31" s="80"/>
      <c r="V31" s="87">
        <f t="shared" si="9"/>
        <v>31.193617507806685</v>
      </c>
      <c r="W31" s="87">
        <f>NPV('Inputs &amp; Summary'!$D$6,Y31:BL31)</f>
        <v>316.33647168771751</v>
      </c>
      <c r="X31" s="90">
        <f t="shared" si="10"/>
        <v>2.2959820508555418E-3</v>
      </c>
      <c r="Y31" s="114">
        <f>$D31*IF(Y$29&gt;'Inputs &amp; Summary'!$D$5,0,IF(Y$29&gt;VLOOKUP($G31,Lists!$J$17:$K$21,2),IF($M31=Lists!$H$3,IF($K31&lt;1,(($S31/$K31)*((1+'Inputs &amp; Summary'!$D$7)^Y$29)),((INT(Y$29/$K31)-INT((Y$29-1)/$K31))*$S31*((1+'Inputs &amp; Summary'!$D$7)^Y$29))),(_xlfn.WEIBULL.DIST(Y$29,$L31,$K31,FALSE)*$S31*((1+'Inputs &amp; Summary'!$D$7)^Y$29))),IF($M31=Lists!$H$3,IF($K31&lt;1,((($R31*(1-$E31)+$Q31*(1-$F31))/$K31)*((1+'Inputs &amp; Summary'!$D$7)^Y$29)),((INT(Y$29/$K31)-INT((Y$29-1)/$K31))*($R31*(1-$E31)+$Q31*(1-$F31))*((1+'Inputs &amp; Summary'!$D$7)^Y$29))),((_xlfn.WEIBULL.DIST(Y$29,$L31,$K31,FALSE)*($R31*(1-$E31)+$Q31*(1-$F31))*((1+'Inputs &amp; Summary'!$D$7)^Y$29))))))</f>
        <v>25.676538461538463</v>
      </c>
      <c r="Z31" s="114">
        <f>$D31*IF(Z$29&gt;'Inputs &amp; Summary'!$D$5,0,IF(Z$29&gt;VLOOKUP($G31,Lists!$J$17:$K$21,2),IF($M31=Lists!$H$3,IF($K31&lt;1,(($S31/$K31)*((1+'Inputs &amp; Summary'!$D$7)^Z$29)),((INT(Z$29/$K31)-INT((Z$29-1)/$K31))*$S31*((1+'Inputs &amp; Summary'!$D$7)^Z$29))),(_xlfn.WEIBULL.DIST(Z$29,$L31,$K31,FALSE)*$S31*((1+'Inputs &amp; Summary'!$D$7)^Z$29))),IF($M31=Lists!$H$3,IF($K31&lt;1,((($R31*(1-$E31)+$Q31*(1-$F31))/$K31)*((1+'Inputs &amp; Summary'!$D$7)^Z$29)),((INT(Z$29/$K31)-INT((Z$29-1)/$K31))*($R31*(1-$E31)+$Q31*(1-$F31))*((1+'Inputs &amp; Summary'!$D$7)^Z$29))),((_xlfn.WEIBULL.DIST(Z$29,$L31,$K31,FALSE)*($R31*(1-$E31)+$Q31*(1-$F31))*((1+'Inputs &amp; Summary'!$D$7)^Z$29))))))</f>
        <v>26.190069230769232</v>
      </c>
      <c r="AA31" s="114">
        <f>$D31*IF(AA$29&gt;'Inputs &amp; Summary'!$D$5,0,IF(AA$29&gt;VLOOKUP($G31,Lists!$J$17:$K$21,2),IF($M31=Lists!$H$3,IF($K31&lt;1,(($S31/$K31)*((1+'Inputs &amp; Summary'!$D$7)^AA$29)),((INT(AA$29/$K31)-INT((AA$29-1)/$K31))*$S31*((1+'Inputs &amp; Summary'!$D$7)^AA$29))),(_xlfn.WEIBULL.DIST(AA$29,$L31,$K31,FALSE)*$S31*((1+'Inputs &amp; Summary'!$D$7)^AA$29))),IF($M31=Lists!$H$3,IF($K31&lt;1,((($R31*(1-$E31)+$Q31*(1-$F31))/$K31)*((1+'Inputs &amp; Summary'!$D$7)^AA$29)),((INT(AA$29/$K31)-INT((AA$29-1)/$K31))*($R31*(1-$E31)+$Q31*(1-$F31))*((1+'Inputs &amp; Summary'!$D$7)^AA$29))),((_xlfn.WEIBULL.DIST(AA$29,$L31,$K31,FALSE)*($R31*(1-$E31)+$Q31*(1-$F31))*((1+'Inputs &amp; Summary'!$D$7)^AA$29))))))</f>
        <v>26.713870615384614</v>
      </c>
      <c r="AB31" s="114">
        <f>$D31*IF(AB$29&gt;'Inputs &amp; Summary'!$D$5,0,IF(AB$29&gt;VLOOKUP($G31,Lists!$J$17:$K$21,2),IF($M31=Lists!$H$3,IF($K31&lt;1,(($S31/$K31)*((1+'Inputs &amp; Summary'!$D$7)^AB$29)),((INT(AB$29/$K31)-INT((AB$29-1)/$K31))*$S31*((1+'Inputs &amp; Summary'!$D$7)^AB$29))),(_xlfn.WEIBULL.DIST(AB$29,$L31,$K31,FALSE)*$S31*((1+'Inputs &amp; Summary'!$D$7)^AB$29))),IF($M31=Lists!$H$3,IF($K31&lt;1,((($R31*(1-$E31)+$Q31*(1-$F31))/$K31)*((1+'Inputs &amp; Summary'!$D$7)^AB$29)),((INT(AB$29/$K31)-INT((AB$29-1)/$K31))*($R31*(1-$E31)+$Q31*(1-$F31))*((1+'Inputs &amp; Summary'!$D$7)^AB$29))),((_xlfn.WEIBULL.DIST(AB$29,$L31,$K31,FALSE)*($R31*(1-$E31)+$Q31*(1-$F31))*((1+'Inputs &amp; Summary'!$D$7)^AB$29))))))</f>
        <v>27.248148027692306</v>
      </c>
      <c r="AC31" s="114">
        <f>$D31*IF(AC$29&gt;'Inputs &amp; Summary'!$D$5,0,IF(AC$29&gt;VLOOKUP($G31,Lists!$J$17:$K$21,2),IF($M31=Lists!$H$3,IF($K31&lt;1,(($S31/$K31)*((1+'Inputs &amp; Summary'!$D$7)^AC$29)),((INT(AC$29/$K31)-INT((AC$29-1)/$K31))*$S31*((1+'Inputs &amp; Summary'!$D$7)^AC$29))),(_xlfn.WEIBULL.DIST(AC$29,$L31,$K31,FALSE)*$S31*((1+'Inputs &amp; Summary'!$D$7)^AC$29))),IF($M31=Lists!$H$3,IF($K31&lt;1,((($R31*(1-$E31)+$Q31*(1-$F31))/$K31)*((1+'Inputs &amp; Summary'!$D$7)^AC$29)),((INT(AC$29/$K31)-INT((AC$29-1)/$K31))*($R31*(1-$E31)+$Q31*(1-$F31))*((1+'Inputs &amp; Summary'!$D$7)^AC$29))),((_xlfn.WEIBULL.DIST(AC$29,$L31,$K31,FALSE)*($R31*(1-$E31)+$Q31*(1-$F31))*((1+'Inputs &amp; Summary'!$D$7)^AC$29))))))</f>
        <v>27.793110988246156</v>
      </c>
      <c r="AD31" s="114">
        <f>$D31*IF(AD$29&gt;'Inputs &amp; Summary'!$D$5,0,IF(AD$29&gt;VLOOKUP($G31,Lists!$J$17:$K$21,2),IF($M31=Lists!$H$3,IF($K31&lt;1,(($S31/$K31)*((1+'Inputs &amp; Summary'!$D$7)^AD$29)),((INT(AD$29/$K31)-INT((AD$29-1)/$K31))*$S31*((1+'Inputs &amp; Summary'!$D$7)^AD$29))),(_xlfn.WEIBULL.DIST(AD$29,$L31,$K31,FALSE)*$S31*((1+'Inputs &amp; Summary'!$D$7)^AD$29))),IF($M31=Lists!$H$3,IF($K31&lt;1,((($R31*(1-$E31)+$Q31*(1-$F31))/$K31)*((1+'Inputs &amp; Summary'!$D$7)^AD$29)),((INT(AD$29/$K31)-INT((AD$29-1)/$K31))*($R31*(1-$E31)+$Q31*(1-$F31))*((1+'Inputs &amp; Summary'!$D$7)^AD$29))),((_xlfn.WEIBULL.DIST(AD$29,$L31,$K31,FALSE)*($R31*(1-$E31)+$Q31*(1-$F31))*((1+'Inputs &amp; Summary'!$D$7)^AD$29))))))</f>
        <v>28.348973208011078</v>
      </c>
      <c r="AE31" s="114">
        <f>$D31*IF(AE$29&gt;'Inputs &amp; Summary'!$D$5,0,IF(AE$29&gt;VLOOKUP($G31,Lists!$J$17:$K$21,2),IF($M31=Lists!$H$3,IF($K31&lt;1,(($S31/$K31)*((1+'Inputs &amp; Summary'!$D$7)^AE$29)),((INT(AE$29/$K31)-INT((AE$29-1)/$K31))*$S31*((1+'Inputs &amp; Summary'!$D$7)^AE$29))),(_xlfn.WEIBULL.DIST(AE$29,$L31,$K31,FALSE)*$S31*((1+'Inputs &amp; Summary'!$D$7)^AE$29))),IF($M31=Lists!$H$3,IF($K31&lt;1,((($R31*(1-$E31)+$Q31*(1-$F31))/$K31)*((1+'Inputs &amp; Summary'!$D$7)^AE$29)),((INT(AE$29/$K31)-INT((AE$29-1)/$K31))*($R31*(1-$E31)+$Q31*(1-$F31))*((1+'Inputs &amp; Summary'!$D$7)^AE$29))),((_xlfn.WEIBULL.DIST(AE$29,$L31,$K31,FALSE)*($R31*(1-$E31)+$Q31*(1-$F31))*((1+'Inputs &amp; Summary'!$D$7)^AE$29))))))</f>
        <v>28.915952672171294</v>
      </c>
      <c r="AF31" s="114">
        <f>$D31*IF(AF$29&gt;'Inputs &amp; Summary'!$D$5,0,IF(AF$29&gt;VLOOKUP($G31,Lists!$J$17:$K$21,2),IF($M31=Lists!$H$3,IF($K31&lt;1,(($S31/$K31)*((1+'Inputs &amp; Summary'!$D$7)^AF$29)),((INT(AF$29/$K31)-INT((AF$29-1)/$K31))*$S31*((1+'Inputs &amp; Summary'!$D$7)^AF$29))),(_xlfn.WEIBULL.DIST(AF$29,$L31,$K31,FALSE)*$S31*((1+'Inputs &amp; Summary'!$D$7)^AF$29))),IF($M31=Lists!$H$3,IF($K31&lt;1,((($R31*(1-$E31)+$Q31*(1-$F31))/$K31)*((1+'Inputs &amp; Summary'!$D$7)^AF$29)),((INT(AF$29/$K31)-INT((AF$29-1)/$K31))*($R31*(1-$E31)+$Q31*(1-$F31))*((1+'Inputs &amp; Summary'!$D$7)^AF$29))),((_xlfn.WEIBULL.DIST(AF$29,$L31,$K31,FALSE)*($R31*(1-$E31)+$Q31*(1-$F31))*((1+'Inputs &amp; Summary'!$D$7)^AF$29))))))</f>
        <v>29.494271725614723</v>
      </c>
      <c r="AG31" s="114">
        <f>$D31*IF(AG$29&gt;'Inputs &amp; Summary'!$D$5,0,IF(AG$29&gt;VLOOKUP($G31,Lists!$J$17:$K$21,2),IF($M31=Lists!$H$3,IF($K31&lt;1,(($S31/$K31)*((1+'Inputs &amp; Summary'!$D$7)^AG$29)),((INT(AG$29/$K31)-INT((AG$29-1)/$K31))*$S31*((1+'Inputs &amp; Summary'!$D$7)^AG$29))),(_xlfn.WEIBULL.DIST(AG$29,$L31,$K31,FALSE)*$S31*((1+'Inputs &amp; Summary'!$D$7)^AG$29))),IF($M31=Lists!$H$3,IF($K31&lt;1,((($R31*(1-$E31)+$Q31*(1-$F31))/$K31)*((1+'Inputs &amp; Summary'!$D$7)^AG$29)),((INT(AG$29/$K31)-INT((AG$29-1)/$K31))*($R31*(1-$E31)+$Q31*(1-$F31))*((1+'Inputs &amp; Summary'!$D$7)^AG$29))),((_xlfn.WEIBULL.DIST(AG$29,$L31,$K31,FALSE)*($R31*(1-$E31)+$Q31*(1-$F31))*((1+'Inputs &amp; Summary'!$D$7)^AG$29))))))</f>
        <v>30.084157160127017</v>
      </c>
      <c r="AH31" s="114">
        <f>$D31*IF(AH$29&gt;'Inputs &amp; Summary'!$D$5,0,IF(AH$29&gt;VLOOKUP($G31,Lists!$J$17:$K$21,2),IF($M31=Lists!$H$3,IF($K31&lt;1,(($S31/$K31)*((1+'Inputs &amp; Summary'!$D$7)^AH$29)),((INT(AH$29/$K31)-INT((AH$29-1)/$K31))*$S31*((1+'Inputs &amp; Summary'!$D$7)^AH$29))),(_xlfn.WEIBULL.DIST(AH$29,$L31,$K31,FALSE)*$S31*((1+'Inputs &amp; Summary'!$D$7)^AH$29))),IF($M31=Lists!$H$3,IF($K31&lt;1,((($R31*(1-$E31)+$Q31*(1-$F31))/$K31)*((1+'Inputs &amp; Summary'!$D$7)^AH$29)),((INT(AH$29/$K31)-INT((AH$29-1)/$K31))*($R31*(1-$E31)+$Q31*(1-$F31))*((1+'Inputs &amp; Summary'!$D$7)^AH$29))),((_xlfn.WEIBULL.DIST(AH$29,$L31,$K31,FALSE)*($R31*(1-$E31)+$Q31*(1-$F31))*((1+'Inputs &amp; Summary'!$D$7)^AH$29))))))</f>
        <v>30.685840303329559</v>
      </c>
      <c r="AI31" s="114">
        <f>$D31*IF(AI$29&gt;'Inputs &amp; Summary'!$D$5,0,IF(AI$29&gt;VLOOKUP($G31,Lists!$J$17:$K$21,2),IF($M31=Lists!$H$3,IF($K31&lt;1,(($S31/$K31)*((1+'Inputs &amp; Summary'!$D$7)^AI$29)),((INT(AI$29/$K31)-INT((AI$29-1)/$K31))*$S31*((1+'Inputs &amp; Summary'!$D$7)^AI$29))),(_xlfn.WEIBULL.DIST(AI$29,$L31,$K31,FALSE)*$S31*((1+'Inputs &amp; Summary'!$D$7)^AI$29))),IF($M31=Lists!$H$3,IF($K31&lt;1,((($R31*(1-$E31)+$Q31*(1-$F31))/$K31)*((1+'Inputs &amp; Summary'!$D$7)^AI$29)),((INT(AI$29/$K31)-INT((AI$29-1)/$K31))*($R31*(1-$E31)+$Q31*(1-$F31))*((1+'Inputs &amp; Summary'!$D$7)^AI$29))),((_xlfn.WEIBULL.DIST(AI$29,$L31,$K31,FALSE)*($R31*(1-$E31)+$Q31*(1-$F31))*((1+'Inputs &amp; Summary'!$D$7)^AI$29))))))</f>
        <v>31.299557109396144</v>
      </c>
      <c r="AJ31" s="114">
        <f>$D31*IF(AJ$29&gt;'Inputs &amp; Summary'!$D$5,0,IF(AJ$29&gt;VLOOKUP($G31,Lists!$J$17:$K$21,2),IF($M31=Lists!$H$3,IF($K31&lt;1,(($S31/$K31)*((1+'Inputs &amp; Summary'!$D$7)^AJ$29)),((INT(AJ$29/$K31)-INT((AJ$29-1)/$K31))*$S31*((1+'Inputs &amp; Summary'!$D$7)^AJ$29))),(_xlfn.WEIBULL.DIST(AJ$29,$L31,$K31,FALSE)*$S31*((1+'Inputs &amp; Summary'!$D$7)^AJ$29))),IF($M31=Lists!$H$3,IF($K31&lt;1,((($R31*(1-$E31)+$Q31*(1-$F31))/$K31)*((1+'Inputs &amp; Summary'!$D$7)^AJ$29)),((INT(AJ$29/$K31)-INT((AJ$29-1)/$K31))*($R31*(1-$E31)+$Q31*(1-$F31))*((1+'Inputs &amp; Summary'!$D$7)^AJ$29))),((_xlfn.WEIBULL.DIST(AJ$29,$L31,$K31,FALSE)*($R31*(1-$E31)+$Q31*(1-$F31))*((1+'Inputs &amp; Summary'!$D$7)^AJ$29))))))</f>
        <v>31.925548251584072</v>
      </c>
      <c r="AK31" s="114">
        <f>$D31*IF(AK$29&gt;'Inputs &amp; Summary'!$D$5,0,IF(AK$29&gt;VLOOKUP($G31,Lists!$J$17:$K$21,2),IF($M31=Lists!$H$3,IF($K31&lt;1,(($S31/$K31)*((1+'Inputs &amp; Summary'!$D$7)^AK$29)),((INT(AK$29/$K31)-INT((AK$29-1)/$K31))*$S31*((1+'Inputs &amp; Summary'!$D$7)^AK$29))),(_xlfn.WEIBULL.DIST(AK$29,$L31,$K31,FALSE)*$S31*((1+'Inputs &amp; Summary'!$D$7)^AK$29))),IF($M31=Lists!$H$3,IF($K31&lt;1,((($R31*(1-$E31)+$Q31*(1-$F31))/$K31)*((1+'Inputs &amp; Summary'!$D$7)^AK$29)),((INT(AK$29/$K31)-INT((AK$29-1)/$K31))*($R31*(1-$E31)+$Q31*(1-$F31))*((1+'Inputs &amp; Summary'!$D$7)^AK$29))),((_xlfn.WEIBULL.DIST(AK$29,$L31,$K31,FALSE)*($R31*(1-$E31)+$Q31*(1-$F31))*((1+'Inputs &amp; Summary'!$D$7)^AK$29))))))</f>
        <v>32.564059216615753</v>
      </c>
      <c r="AL31" s="114">
        <f>$D31*IF(AL$29&gt;'Inputs &amp; Summary'!$D$5,0,IF(AL$29&gt;VLOOKUP($G31,Lists!$J$17:$K$21,2),IF($M31=Lists!$H$3,IF($K31&lt;1,(($S31/$K31)*((1+'Inputs &amp; Summary'!$D$7)^AL$29)),((INT(AL$29/$K31)-INT((AL$29-1)/$K31))*$S31*((1+'Inputs &amp; Summary'!$D$7)^AL$29))),(_xlfn.WEIBULL.DIST(AL$29,$L31,$K31,FALSE)*$S31*((1+'Inputs &amp; Summary'!$D$7)^AL$29))),IF($M31=Lists!$H$3,IF($K31&lt;1,((($R31*(1-$E31)+$Q31*(1-$F31))/$K31)*((1+'Inputs &amp; Summary'!$D$7)^AL$29)),((INT(AL$29/$K31)-INT((AL$29-1)/$K31))*($R31*(1-$E31)+$Q31*(1-$F31))*((1+'Inputs &amp; Summary'!$D$7)^AL$29))),((_xlfn.WEIBULL.DIST(AL$29,$L31,$K31,FALSE)*($R31*(1-$E31)+$Q31*(1-$F31))*((1+'Inputs &amp; Summary'!$D$7)^AL$29))))))</f>
        <v>33.215340400948072</v>
      </c>
      <c r="AM31" s="114">
        <f>$D31*IF(AM$29&gt;'Inputs &amp; Summary'!$D$5,0,IF(AM$29&gt;VLOOKUP($G31,Lists!$J$17:$K$21,2),IF($M31=Lists!$H$3,IF($K31&lt;1,(($S31/$K31)*((1+'Inputs &amp; Summary'!$D$7)^AM$29)),((INT(AM$29/$K31)-INT((AM$29-1)/$K31))*$S31*((1+'Inputs &amp; Summary'!$D$7)^AM$29))),(_xlfn.WEIBULL.DIST(AM$29,$L31,$K31,FALSE)*$S31*((1+'Inputs &amp; Summary'!$D$7)^AM$29))),IF($M31=Lists!$H$3,IF($K31&lt;1,((($R31*(1-$E31)+$Q31*(1-$F31))/$K31)*((1+'Inputs &amp; Summary'!$D$7)^AM$29)),((INT(AM$29/$K31)-INT((AM$29-1)/$K31))*($R31*(1-$E31)+$Q31*(1-$F31))*((1+'Inputs &amp; Summary'!$D$7)^AM$29))),((_xlfn.WEIBULL.DIST(AM$29,$L31,$K31,FALSE)*($R31*(1-$E31)+$Q31*(1-$F31))*((1+'Inputs &amp; Summary'!$D$7)^AM$29))))))</f>
        <v>33.879647208967022</v>
      </c>
      <c r="AN31" s="114">
        <f>$D31*IF(AN$29&gt;'Inputs &amp; Summary'!$D$5,0,IF(AN$29&gt;VLOOKUP($G31,Lists!$J$17:$K$21,2),IF($M31=Lists!$H$3,IF($K31&lt;1,(($S31/$K31)*((1+'Inputs &amp; Summary'!$D$7)^AN$29)),((INT(AN$29/$K31)-INT((AN$29-1)/$K31))*$S31*((1+'Inputs &amp; Summary'!$D$7)^AN$29))),(_xlfn.WEIBULL.DIST(AN$29,$L31,$K31,FALSE)*$S31*((1+'Inputs &amp; Summary'!$D$7)^AN$29))),IF($M31=Lists!$H$3,IF($K31&lt;1,((($R31*(1-$E31)+$Q31*(1-$F31))/$K31)*((1+'Inputs &amp; Summary'!$D$7)^AN$29)),((INT(AN$29/$K31)-INT((AN$29-1)/$K31))*($R31*(1-$E31)+$Q31*(1-$F31))*((1+'Inputs &amp; Summary'!$D$7)^AN$29))),((_xlfn.WEIBULL.DIST(AN$29,$L31,$K31,FALSE)*($R31*(1-$E31)+$Q31*(1-$F31))*((1+'Inputs &amp; Summary'!$D$7)^AN$29))))))</f>
        <v>34.557240153146367</v>
      </c>
      <c r="AO31" s="114">
        <f>$D31*IF(AO$29&gt;'Inputs &amp; Summary'!$D$5,0,IF(AO$29&gt;VLOOKUP($G31,Lists!$J$17:$K$21,2),IF($M31=Lists!$H$3,IF($K31&lt;1,(($S31/$K31)*((1+'Inputs &amp; Summary'!$D$7)^AO$29)),((INT(AO$29/$K31)-INT((AO$29-1)/$K31))*$S31*((1+'Inputs &amp; Summary'!$D$7)^AO$29))),(_xlfn.WEIBULL.DIST(AO$29,$L31,$K31,FALSE)*$S31*((1+'Inputs &amp; Summary'!$D$7)^AO$29))),IF($M31=Lists!$H$3,IF($K31&lt;1,((($R31*(1-$E31)+$Q31*(1-$F31))/$K31)*((1+'Inputs &amp; Summary'!$D$7)^AO$29)),((INT(AO$29/$K31)-INT((AO$29-1)/$K31))*($R31*(1-$E31)+$Q31*(1-$F31))*((1+'Inputs &amp; Summary'!$D$7)^AO$29))),((_xlfn.WEIBULL.DIST(AO$29,$L31,$K31,FALSE)*($R31*(1-$E31)+$Q31*(1-$F31))*((1+'Inputs &amp; Summary'!$D$7)^AO$29))))))</f>
        <v>35.2483849562093</v>
      </c>
      <c r="AP31" s="114">
        <f>$D31*IF(AP$29&gt;'Inputs &amp; Summary'!$D$5,0,IF(AP$29&gt;VLOOKUP($G31,Lists!$J$17:$K$21,2),IF($M31=Lists!$H$3,IF($K31&lt;1,(($S31/$K31)*((1+'Inputs &amp; Summary'!$D$7)^AP$29)),((INT(AP$29/$K31)-INT((AP$29-1)/$K31))*$S31*((1+'Inputs &amp; Summary'!$D$7)^AP$29))),(_xlfn.WEIBULL.DIST(AP$29,$L31,$K31,FALSE)*$S31*((1+'Inputs &amp; Summary'!$D$7)^AP$29))),IF($M31=Lists!$H$3,IF($K31&lt;1,((($R31*(1-$E31)+$Q31*(1-$F31))/$K31)*((1+'Inputs &amp; Summary'!$D$7)^AP$29)),((INT(AP$29/$K31)-INT((AP$29-1)/$K31))*($R31*(1-$E31)+$Q31*(1-$F31))*((1+'Inputs &amp; Summary'!$D$7)^AP$29))),((_xlfn.WEIBULL.DIST(AP$29,$L31,$K31,FALSE)*($R31*(1-$E31)+$Q31*(1-$F31))*((1+'Inputs &amp; Summary'!$D$7)^AP$29))))))</f>
        <v>35.953352655333482</v>
      </c>
      <c r="AQ31" s="114">
        <f>$D31*IF(AQ$29&gt;'Inputs &amp; Summary'!$D$5,0,IF(AQ$29&gt;VLOOKUP($G31,Lists!$J$17:$K$21,2),IF($M31=Lists!$H$3,IF($K31&lt;1,(($S31/$K31)*((1+'Inputs &amp; Summary'!$D$7)^AQ$29)),((INT(AQ$29/$K31)-INT((AQ$29-1)/$K31))*$S31*((1+'Inputs &amp; Summary'!$D$7)^AQ$29))),(_xlfn.WEIBULL.DIST(AQ$29,$L31,$K31,FALSE)*$S31*((1+'Inputs &amp; Summary'!$D$7)^AQ$29))),IF($M31=Lists!$H$3,IF($K31&lt;1,((($R31*(1-$E31)+$Q31*(1-$F31))/$K31)*((1+'Inputs &amp; Summary'!$D$7)^AQ$29)),((INT(AQ$29/$K31)-INT((AQ$29-1)/$K31))*($R31*(1-$E31)+$Q31*(1-$F31))*((1+'Inputs &amp; Summary'!$D$7)^AQ$29))),((_xlfn.WEIBULL.DIST(AQ$29,$L31,$K31,FALSE)*($R31*(1-$E31)+$Q31*(1-$F31))*((1+'Inputs &amp; Summary'!$D$7)^AQ$29))))))</f>
        <v>36.672419708440152</v>
      </c>
      <c r="AR31" s="114">
        <f>$D31*IF(AR$29&gt;'Inputs &amp; Summary'!$D$5,0,IF(AR$29&gt;VLOOKUP($G31,Lists!$J$17:$K$21,2),IF($M31=Lists!$H$3,IF($K31&lt;1,(($S31/$K31)*((1+'Inputs &amp; Summary'!$D$7)^AR$29)),((INT(AR$29/$K31)-INT((AR$29-1)/$K31))*$S31*((1+'Inputs &amp; Summary'!$D$7)^AR$29))),(_xlfn.WEIBULL.DIST(AR$29,$L31,$K31,FALSE)*$S31*((1+'Inputs &amp; Summary'!$D$7)^AR$29))),IF($M31=Lists!$H$3,IF($K31&lt;1,((($R31*(1-$E31)+$Q31*(1-$F31))/$K31)*((1+'Inputs &amp; Summary'!$D$7)^AR$29)),((INT(AR$29/$K31)-INT((AR$29-1)/$K31))*($R31*(1-$E31)+$Q31*(1-$F31))*((1+'Inputs &amp; Summary'!$D$7)^AR$29))),((_xlfn.WEIBULL.DIST(AR$29,$L31,$K31,FALSE)*($R31*(1-$E31)+$Q31*(1-$F31))*((1+'Inputs &amp; Summary'!$D$7)^AR$29))))))</f>
        <v>37.405868102608956</v>
      </c>
      <c r="AS31" s="114">
        <f>$D31*IF(AS$29&gt;'Inputs &amp; Summary'!$D$5,0,IF(AS$29&gt;VLOOKUP($G31,Lists!$J$17:$K$21,2),IF($M31=Lists!$H$3,IF($K31&lt;1,(($S31/$K31)*((1+'Inputs &amp; Summary'!$D$7)^AS$29)),((INT(AS$29/$K31)-INT((AS$29-1)/$K31))*$S31*((1+'Inputs &amp; Summary'!$D$7)^AS$29))),(_xlfn.WEIBULL.DIST(AS$29,$L31,$K31,FALSE)*$S31*((1+'Inputs &amp; Summary'!$D$7)^AS$29))),IF($M31=Lists!$H$3,IF($K31&lt;1,((($R31*(1-$E31)+$Q31*(1-$F31))/$K31)*((1+'Inputs &amp; Summary'!$D$7)^AS$29)),((INT(AS$29/$K31)-INT((AS$29-1)/$K31))*($R31*(1-$E31)+$Q31*(1-$F31))*((1+'Inputs &amp; Summary'!$D$7)^AS$29))),((_xlfn.WEIBULL.DIST(AS$29,$L31,$K31,FALSE)*($R31*(1-$E31)+$Q31*(1-$F31))*((1+'Inputs &amp; Summary'!$D$7)^AS$29))))))</f>
        <v>0</v>
      </c>
      <c r="AT31" s="114">
        <f>$D31*IF(AT$29&gt;'Inputs &amp; Summary'!$D$5,0,IF(AT$29&gt;VLOOKUP($G31,Lists!$J$17:$K$21,2),IF($M31=Lists!$H$3,IF($K31&lt;1,(($S31/$K31)*((1+'Inputs &amp; Summary'!$D$7)^AT$29)),((INT(AT$29/$K31)-INT((AT$29-1)/$K31))*$S31*((1+'Inputs &amp; Summary'!$D$7)^AT$29))),(_xlfn.WEIBULL.DIST(AT$29,$L31,$K31,FALSE)*$S31*((1+'Inputs &amp; Summary'!$D$7)^AT$29))),IF($M31=Lists!$H$3,IF($K31&lt;1,((($R31*(1-$E31)+$Q31*(1-$F31))/$K31)*((1+'Inputs &amp; Summary'!$D$7)^AT$29)),((INT(AT$29/$K31)-INT((AT$29-1)/$K31))*($R31*(1-$E31)+$Q31*(1-$F31))*((1+'Inputs &amp; Summary'!$D$7)^AT$29))),((_xlfn.WEIBULL.DIST(AT$29,$L31,$K31,FALSE)*($R31*(1-$E31)+$Q31*(1-$F31))*((1+'Inputs &amp; Summary'!$D$7)^AT$29))))))</f>
        <v>0</v>
      </c>
      <c r="AU31" s="114">
        <f>$D31*IF(AU$29&gt;'Inputs &amp; Summary'!$D$5,0,IF(AU$29&gt;VLOOKUP($G31,Lists!$J$17:$K$21,2),IF($M31=Lists!$H$3,IF($K31&lt;1,(($S31/$K31)*((1+'Inputs &amp; Summary'!$D$7)^AU$29)),((INT(AU$29/$K31)-INT((AU$29-1)/$K31))*$S31*((1+'Inputs &amp; Summary'!$D$7)^AU$29))),(_xlfn.WEIBULL.DIST(AU$29,$L31,$K31,FALSE)*$S31*((1+'Inputs &amp; Summary'!$D$7)^AU$29))),IF($M31=Lists!$H$3,IF($K31&lt;1,((($R31*(1-$E31)+$Q31*(1-$F31))/$K31)*((1+'Inputs &amp; Summary'!$D$7)^AU$29)),((INT(AU$29/$K31)-INT((AU$29-1)/$K31))*($R31*(1-$E31)+$Q31*(1-$F31))*((1+'Inputs &amp; Summary'!$D$7)^AU$29))),((_xlfn.WEIBULL.DIST(AU$29,$L31,$K31,FALSE)*($R31*(1-$E31)+$Q31*(1-$F31))*((1+'Inputs &amp; Summary'!$D$7)^AU$29))))))</f>
        <v>0</v>
      </c>
      <c r="AV31" s="114">
        <f>$D31*IF(AV$29&gt;'Inputs &amp; Summary'!$D$5,0,IF(AV$29&gt;VLOOKUP($G31,Lists!$J$17:$K$21,2),IF($M31=Lists!$H$3,IF($K31&lt;1,(($S31/$K31)*((1+'Inputs &amp; Summary'!$D$7)^AV$29)),((INT(AV$29/$K31)-INT((AV$29-1)/$K31))*$S31*((1+'Inputs &amp; Summary'!$D$7)^AV$29))),(_xlfn.WEIBULL.DIST(AV$29,$L31,$K31,FALSE)*$S31*((1+'Inputs &amp; Summary'!$D$7)^AV$29))),IF($M31=Lists!$H$3,IF($K31&lt;1,((($R31*(1-$E31)+$Q31*(1-$F31))/$K31)*((1+'Inputs &amp; Summary'!$D$7)^AV$29)),((INT(AV$29/$K31)-INT((AV$29-1)/$K31))*($R31*(1-$E31)+$Q31*(1-$F31))*((1+'Inputs &amp; Summary'!$D$7)^AV$29))),((_xlfn.WEIBULL.DIST(AV$29,$L31,$K31,FALSE)*($R31*(1-$E31)+$Q31*(1-$F31))*((1+'Inputs &amp; Summary'!$D$7)^AV$29))))))</f>
        <v>0</v>
      </c>
      <c r="AW31" s="114">
        <f>$D31*IF(AW$29&gt;'Inputs &amp; Summary'!$D$5,0,IF(AW$29&gt;VLOOKUP($G31,Lists!$J$17:$K$21,2),IF($M31=Lists!$H$3,IF($K31&lt;1,(($S31/$K31)*((1+'Inputs &amp; Summary'!$D$7)^AW$29)),((INT(AW$29/$K31)-INT((AW$29-1)/$K31))*$S31*((1+'Inputs &amp; Summary'!$D$7)^AW$29))),(_xlfn.WEIBULL.DIST(AW$29,$L31,$K31,FALSE)*$S31*((1+'Inputs &amp; Summary'!$D$7)^AW$29))),IF($M31=Lists!$H$3,IF($K31&lt;1,((($R31*(1-$E31)+$Q31*(1-$F31))/$K31)*((1+'Inputs &amp; Summary'!$D$7)^AW$29)),((INT(AW$29/$K31)-INT((AW$29-1)/$K31))*($R31*(1-$E31)+$Q31*(1-$F31))*((1+'Inputs &amp; Summary'!$D$7)^AW$29))),((_xlfn.WEIBULL.DIST(AW$29,$L31,$K31,FALSE)*($R31*(1-$E31)+$Q31*(1-$F31))*((1+'Inputs &amp; Summary'!$D$7)^AW$29))))))</f>
        <v>0</v>
      </c>
      <c r="AX31" s="114">
        <f>$D31*IF(AX$29&gt;'Inputs &amp; Summary'!$D$5,0,IF(AX$29&gt;VLOOKUP($G31,Lists!$J$17:$K$21,2),IF($M31=Lists!$H$3,IF($K31&lt;1,(($S31/$K31)*((1+'Inputs &amp; Summary'!$D$7)^AX$29)),((INT(AX$29/$K31)-INT((AX$29-1)/$K31))*$S31*((1+'Inputs &amp; Summary'!$D$7)^AX$29))),(_xlfn.WEIBULL.DIST(AX$29,$L31,$K31,FALSE)*$S31*((1+'Inputs &amp; Summary'!$D$7)^AX$29))),IF($M31=Lists!$H$3,IF($K31&lt;1,((($R31*(1-$E31)+$Q31*(1-$F31))/$K31)*((1+'Inputs &amp; Summary'!$D$7)^AX$29)),((INT(AX$29/$K31)-INT((AX$29-1)/$K31))*($R31*(1-$E31)+$Q31*(1-$F31))*((1+'Inputs &amp; Summary'!$D$7)^AX$29))),((_xlfn.WEIBULL.DIST(AX$29,$L31,$K31,FALSE)*($R31*(1-$E31)+$Q31*(1-$F31))*((1+'Inputs &amp; Summary'!$D$7)^AX$29))))))</f>
        <v>0</v>
      </c>
      <c r="AY31" s="114">
        <f>$D31*IF(AY$29&gt;'Inputs &amp; Summary'!$D$5,0,IF(AY$29&gt;VLOOKUP($G31,Lists!$J$17:$K$21,2),IF($M31=Lists!$H$3,IF($K31&lt;1,(($S31/$K31)*((1+'Inputs &amp; Summary'!$D$7)^AY$29)),((INT(AY$29/$K31)-INT((AY$29-1)/$K31))*$S31*((1+'Inputs &amp; Summary'!$D$7)^AY$29))),(_xlfn.WEIBULL.DIST(AY$29,$L31,$K31,FALSE)*$S31*((1+'Inputs &amp; Summary'!$D$7)^AY$29))),IF($M31=Lists!$H$3,IF($K31&lt;1,((($R31*(1-$E31)+$Q31*(1-$F31))/$K31)*((1+'Inputs &amp; Summary'!$D$7)^AY$29)),((INT(AY$29/$K31)-INT((AY$29-1)/$K31))*($R31*(1-$E31)+$Q31*(1-$F31))*((1+'Inputs &amp; Summary'!$D$7)^AY$29))),((_xlfn.WEIBULL.DIST(AY$29,$L31,$K31,FALSE)*($R31*(1-$E31)+$Q31*(1-$F31))*((1+'Inputs &amp; Summary'!$D$7)^AY$29))))))</f>
        <v>0</v>
      </c>
      <c r="AZ31" s="114">
        <f>$D31*IF(AZ$29&gt;'Inputs &amp; Summary'!$D$5,0,IF(AZ$29&gt;VLOOKUP($G31,Lists!$J$17:$K$21,2),IF($M31=Lists!$H$3,IF($K31&lt;1,(($S31/$K31)*((1+'Inputs &amp; Summary'!$D$7)^AZ$29)),((INT(AZ$29/$K31)-INT((AZ$29-1)/$K31))*$S31*((1+'Inputs &amp; Summary'!$D$7)^AZ$29))),(_xlfn.WEIBULL.DIST(AZ$29,$L31,$K31,FALSE)*$S31*((1+'Inputs &amp; Summary'!$D$7)^AZ$29))),IF($M31=Lists!$H$3,IF($K31&lt;1,((($R31*(1-$E31)+$Q31*(1-$F31))/$K31)*((1+'Inputs &amp; Summary'!$D$7)^AZ$29)),((INT(AZ$29/$K31)-INT((AZ$29-1)/$K31))*($R31*(1-$E31)+$Q31*(1-$F31))*((1+'Inputs &amp; Summary'!$D$7)^AZ$29))),((_xlfn.WEIBULL.DIST(AZ$29,$L31,$K31,FALSE)*($R31*(1-$E31)+$Q31*(1-$F31))*((1+'Inputs &amp; Summary'!$D$7)^AZ$29))))))</f>
        <v>0</v>
      </c>
      <c r="BA31" s="114">
        <f>$D31*IF(BA$29&gt;'Inputs &amp; Summary'!$D$5,0,IF(BA$29&gt;VLOOKUP($G31,Lists!$J$17:$K$21,2),IF($M31=Lists!$H$3,IF($K31&lt;1,(($S31/$K31)*((1+'Inputs &amp; Summary'!$D$7)^BA$29)),((INT(BA$29/$K31)-INT((BA$29-1)/$K31))*$S31*((1+'Inputs &amp; Summary'!$D$7)^BA$29))),(_xlfn.WEIBULL.DIST(BA$29,$L31,$K31,FALSE)*$S31*((1+'Inputs &amp; Summary'!$D$7)^BA$29))),IF($M31=Lists!$H$3,IF($K31&lt;1,((($R31*(1-$E31)+$Q31*(1-$F31))/$K31)*((1+'Inputs &amp; Summary'!$D$7)^BA$29)),((INT(BA$29/$K31)-INT((BA$29-1)/$K31))*($R31*(1-$E31)+$Q31*(1-$F31))*((1+'Inputs &amp; Summary'!$D$7)^BA$29))),((_xlfn.WEIBULL.DIST(BA$29,$L31,$K31,FALSE)*($R31*(1-$E31)+$Q31*(1-$F31))*((1+'Inputs &amp; Summary'!$D$7)^BA$29))))))</f>
        <v>0</v>
      </c>
      <c r="BB31" s="114">
        <f>$D31*IF(BB$29&gt;'Inputs &amp; Summary'!$D$5,0,IF(BB$29&gt;VLOOKUP($G31,Lists!$J$17:$K$21,2),IF($M31=Lists!$H$3,IF($K31&lt;1,(($S31/$K31)*((1+'Inputs &amp; Summary'!$D$7)^BB$29)),((INT(BB$29/$K31)-INT((BB$29-1)/$K31))*$S31*((1+'Inputs &amp; Summary'!$D$7)^BB$29))),(_xlfn.WEIBULL.DIST(BB$29,$L31,$K31,FALSE)*$S31*((1+'Inputs &amp; Summary'!$D$7)^BB$29))),IF($M31=Lists!$H$3,IF($K31&lt;1,((($R31*(1-$E31)+$Q31*(1-$F31))/$K31)*((1+'Inputs &amp; Summary'!$D$7)^BB$29)),((INT(BB$29/$K31)-INT((BB$29-1)/$K31))*($R31*(1-$E31)+$Q31*(1-$F31))*((1+'Inputs &amp; Summary'!$D$7)^BB$29))),((_xlfn.WEIBULL.DIST(BB$29,$L31,$K31,FALSE)*($R31*(1-$E31)+$Q31*(1-$F31))*((1+'Inputs &amp; Summary'!$D$7)^BB$29))))))</f>
        <v>0</v>
      </c>
      <c r="BC31" s="114">
        <f>$D31*IF(BC$29&gt;'Inputs &amp; Summary'!$D$5,0,IF(BC$29&gt;VLOOKUP($G31,Lists!$J$17:$K$21,2),IF($M31=Lists!$H$3,IF($K31&lt;1,(($S31/$K31)*((1+'Inputs &amp; Summary'!$D$7)^BC$29)),((INT(BC$29/$K31)-INT((BC$29-1)/$K31))*$S31*((1+'Inputs &amp; Summary'!$D$7)^BC$29))),(_xlfn.WEIBULL.DIST(BC$29,$L31,$K31,FALSE)*$S31*((1+'Inputs &amp; Summary'!$D$7)^BC$29))),IF($M31=Lists!$H$3,IF($K31&lt;1,((($R31*(1-$E31)+$Q31*(1-$F31))/$K31)*((1+'Inputs &amp; Summary'!$D$7)^BC$29)),((INT(BC$29/$K31)-INT((BC$29-1)/$K31))*($R31*(1-$E31)+$Q31*(1-$F31))*((1+'Inputs &amp; Summary'!$D$7)^BC$29))),((_xlfn.WEIBULL.DIST(BC$29,$L31,$K31,FALSE)*($R31*(1-$E31)+$Q31*(1-$F31))*((1+'Inputs &amp; Summary'!$D$7)^BC$29))))))</f>
        <v>0</v>
      </c>
      <c r="BD31" s="114">
        <f>$D31*IF(BD$29&gt;'Inputs &amp; Summary'!$D$5,0,IF(BD$29&gt;VLOOKUP($G31,Lists!$J$17:$K$21,2),IF($M31=Lists!$H$3,IF($K31&lt;1,(($S31/$K31)*((1+'Inputs &amp; Summary'!$D$7)^BD$29)),((INT(BD$29/$K31)-INT((BD$29-1)/$K31))*$S31*((1+'Inputs &amp; Summary'!$D$7)^BD$29))),(_xlfn.WEIBULL.DIST(BD$29,$L31,$K31,FALSE)*$S31*((1+'Inputs &amp; Summary'!$D$7)^BD$29))),IF($M31=Lists!$H$3,IF($K31&lt;1,((($R31*(1-$E31)+$Q31*(1-$F31))/$K31)*((1+'Inputs &amp; Summary'!$D$7)^BD$29)),((INT(BD$29/$K31)-INT((BD$29-1)/$K31))*($R31*(1-$E31)+$Q31*(1-$F31))*((1+'Inputs &amp; Summary'!$D$7)^BD$29))),((_xlfn.WEIBULL.DIST(BD$29,$L31,$K31,FALSE)*($R31*(1-$E31)+$Q31*(1-$F31))*((1+'Inputs &amp; Summary'!$D$7)^BD$29))))))</f>
        <v>0</v>
      </c>
      <c r="BE31" s="114">
        <f>$D31*IF(BE$29&gt;'Inputs &amp; Summary'!$D$5,0,IF(BE$29&gt;VLOOKUP($G31,Lists!$J$17:$K$21,2),IF($M31=Lists!$H$3,IF($K31&lt;1,(($S31/$K31)*((1+'Inputs &amp; Summary'!$D$7)^BE$29)),((INT(BE$29/$K31)-INT((BE$29-1)/$K31))*$S31*((1+'Inputs &amp; Summary'!$D$7)^BE$29))),(_xlfn.WEIBULL.DIST(BE$29,$L31,$K31,FALSE)*$S31*((1+'Inputs &amp; Summary'!$D$7)^BE$29))),IF($M31=Lists!$H$3,IF($K31&lt;1,((($R31*(1-$E31)+$Q31*(1-$F31))/$K31)*((1+'Inputs &amp; Summary'!$D$7)^BE$29)),((INT(BE$29/$K31)-INT((BE$29-1)/$K31))*($R31*(1-$E31)+$Q31*(1-$F31))*((1+'Inputs &amp; Summary'!$D$7)^BE$29))),((_xlfn.WEIBULL.DIST(BE$29,$L31,$K31,FALSE)*($R31*(1-$E31)+$Q31*(1-$F31))*((1+'Inputs &amp; Summary'!$D$7)^BE$29))))))</f>
        <v>0</v>
      </c>
      <c r="BF31" s="114">
        <f>$D31*IF(BF$29&gt;'Inputs &amp; Summary'!$D$5,0,IF(BF$29&gt;VLOOKUP($G31,Lists!$J$17:$K$21,2),IF($M31=Lists!$H$3,IF($K31&lt;1,(($S31/$K31)*((1+'Inputs &amp; Summary'!$D$7)^BF$29)),((INT(BF$29/$K31)-INT((BF$29-1)/$K31))*$S31*((1+'Inputs &amp; Summary'!$D$7)^BF$29))),(_xlfn.WEIBULL.DIST(BF$29,$L31,$K31,FALSE)*$S31*((1+'Inputs &amp; Summary'!$D$7)^BF$29))),IF($M31=Lists!$H$3,IF($K31&lt;1,((($R31*(1-$E31)+$Q31*(1-$F31))/$K31)*((1+'Inputs &amp; Summary'!$D$7)^BF$29)),((INT(BF$29/$K31)-INT((BF$29-1)/$K31))*($R31*(1-$E31)+$Q31*(1-$F31))*((1+'Inputs &amp; Summary'!$D$7)^BF$29))),((_xlfn.WEIBULL.DIST(BF$29,$L31,$K31,FALSE)*($R31*(1-$E31)+$Q31*(1-$F31))*((1+'Inputs &amp; Summary'!$D$7)^BF$29))))))</f>
        <v>0</v>
      </c>
      <c r="BG31" s="114">
        <f>$D31*IF(BG$29&gt;'Inputs &amp; Summary'!$D$5,0,IF(BG$29&gt;VLOOKUP($G31,Lists!$J$17:$K$21,2),IF($M31=Lists!$H$3,IF($K31&lt;1,(($S31/$K31)*((1+'Inputs &amp; Summary'!$D$7)^BG$29)),((INT(BG$29/$K31)-INT((BG$29-1)/$K31))*$S31*((1+'Inputs &amp; Summary'!$D$7)^BG$29))),(_xlfn.WEIBULL.DIST(BG$29,$L31,$K31,FALSE)*$S31*((1+'Inputs &amp; Summary'!$D$7)^BG$29))),IF($M31=Lists!$H$3,IF($K31&lt;1,((($R31*(1-$E31)+$Q31*(1-$F31))/$K31)*((1+'Inputs &amp; Summary'!$D$7)^BG$29)),((INT(BG$29/$K31)-INT((BG$29-1)/$K31))*($R31*(1-$E31)+$Q31*(1-$F31))*((1+'Inputs &amp; Summary'!$D$7)^BG$29))),((_xlfn.WEIBULL.DIST(BG$29,$L31,$K31,FALSE)*($R31*(1-$E31)+$Q31*(1-$F31))*((1+'Inputs &amp; Summary'!$D$7)^BG$29))))))</f>
        <v>0</v>
      </c>
      <c r="BH31" s="114">
        <f>$D31*IF(BH$29&gt;'Inputs &amp; Summary'!$D$5,0,IF(BH$29&gt;VLOOKUP($G31,Lists!$J$17:$K$21,2),IF($M31=Lists!$H$3,IF($K31&lt;1,(($S31/$K31)*((1+'Inputs &amp; Summary'!$D$7)^BH$29)),((INT(BH$29/$K31)-INT((BH$29-1)/$K31))*$S31*((1+'Inputs &amp; Summary'!$D$7)^BH$29))),(_xlfn.WEIBULL.DIST(BH$29,$L31,$K31,FALSE)*$S31*((1+'Inputs &amp; Summary'!$D$7)^BH$29))),IF($M31=Lists!$H$3,IF($K31&lt;1,((($R31*(1-$E31)+$Q31*(1-$F31))/$K31)*((1+'Inputs &amp; Summary'!$D$7)^BH$29)),((INT(BH$29/$K31)-INT((BH$29-1)/$K31))*($R31*(1-$E31)+$Q31*(1-$F31))*((1+'Inputs &amp; Summary'!$D$7)^BH$29))),((_xlfn.WEIBULL.DIST(BH$29,$L31,$K31,FALSE)*($R31*(1-$E31)+$Q31*(1-$F31))*((1+'Inputs &amp; Summary'!$D$7)^BH$29))))))</f>
        <v>0</v>
      </c>
      <c r="BI31" s="114">
        <f>$D31*IF(BI$29&gt;'Inputs &amp; Summary'!$D$5,0,IF(BI$29&gt;VLOOKUP($G31,Lists!$J$17:$K$21,2),IF($M31=Lists!$H$3,IF($K31&lt;1,(($S31/$K31)*((1+'Inputs &amp; Summary'!$D$7)^BI$29)),((INT(BI$29/$K31)-INT((BI$29-1)/$K31))*$S31*((1+'Inputs &amp; Summary'!$D$7)^BI$29))),(_xlfn.WEIBULL.DIST(BI$29,$L31,$K31,FALSE)*$S31*((1+'Inputs &amp; Summary'!$D$7)^BI$29))),IF($M31=Lists!$H$3,IF($K31&lt;1,((($R31*(1-$E31)+$Q31*(1-$F31))/$K31)*((1+'Inputs &amp; Summary'!$D$7)^BI$29)),((INT(BI$29/$K31)-INT((BI$29-1)/$K31))*($R31*(1-$E31)+$Q31*(1-$F31))*((1+'Inputs &amp; Summary'!$D$7)^BI$29))),((_xlfn.WEIBULL.DIST(BI$29,$L31,$K31,FALSE)*($R31*(1-$E31)+$Q31*(1-$F31))*((1+'Inputs &amp; Summary'!$D$7)^BI$29))))))</f>
        <v>0</v>
      </c>
      <c r="BJ31" s="114">
        <f>$D31*IF(BJ$29&gt;'Inputs &amp; Summary'!$D$5,0,IF(BJ$29&gt;VLOOKUP($G31,Lists!$J$17:$K$21,2),IF($M31=Lists!$H$3,IF($K31&lt;1,(($S31/$K31)*((1+'Inputs &amp; Summary'!$D$7)^BJ$29)),((INT(BJ$29/$K31)-INT((BJ$29-1)/$K31))*$S31*((1+'Inputs &amp; Summary'!$D$7)^BJ$29))),(_xlfn.WEIBULL.DIST(BJ$29,$L31,$K31,FALSE)*$S31*((1+'Inputs &amp; Summary'!$D$7)^BJ$29))),IF($M31=Lists!$H$3,IF($K31&lt;1,((($R31*(1-$E31)+$Q31*(1-$F31))/$K31)*((1+'Inputs &amp; Summary'!$D$7)^BJ$29)),((INT(BJ$29/$K31)-INT((BJ$29-1)/$K31))*($R31*(1-$E31)+$Q31*(1-$F31))*((1+'Inputs &amp; Summary'!$D$7)^BJ$29))),((_xlfn.WEIBULL.DIST(BJ$29,$L31,$K31,FALSE)*($R31*(1-$E31)+$Q31*(1-$F31))*((1+'Inputs &amp; Summary'!$D$7)^BJ$29))))))</f>
        <v>0</v>
      </c>
      <c r="BK31" s="114">
        <f>$D31*IF(BK$29&gt;'Inputs &amp; Summary'!$D$5,0,IF(BK$29&gt;VLOOKUP($G31,Lists!$J$17:$K$21,2),IF($M31=Lists!$H$3,IF($K31&lt;1,(($S31/$K31)*((1+'Inputs &amp; Summary'!$D$7)^BK$29)),((INT(BK$29/$K31)-INT((BK$29-1)/$K31))*$S31*((1+'Inputs &amp; Summary'!$D$7)^BK$29))),(_xlfn.WEIBULL.DIST(BK$29,$L31,$K31,FALSE)*$S31*((1+'Inputs &amp; Summary'!$D$7)^BK$29))),IF($M31=Lists!$H$3,IF($K31&lt;1,((($R31*(1-$E31)+$Q31*(1-$F31))/$K31)*((1+'Inputs &amp; Summary'!$D$7)^BK$29)),((INT(BK$29/$K31)-INT((BK$29-1)/$K31))*($R31*(1-$E31)+$Q31*(1-$F31))*((1+'Inputs &amp; Summary'!$D$7)^BK$29))),((_xlfn.WEIBULL.DIST(BK$29,$L31,$K31,FALSE)*($R31*(1-$E31)+$Q31*(1-$F31))*((1+'Inputs &amp; Summary'!$D$7)^BK$29))))))</f>
        <v>0</v>
      </c>
      <c r="BL31" s="114">
        <f>$D31*IF(BL$29&gt;'Inputs &amp; Summary'!$D$5,0,IF(BL$29&gt;VLOOKUP($G31,Lists!$J$17:$K$21,2),IF($M31=Lists!$H$3,IF($K31&lt;1,(($S31/$K31)*((1+'Inputs &amp; Summary'!$D$7)^BL$29)),((INT(BL$29/$K31)-INT((BL$29-1)/$K31))*$S31*((1+'Inputs &amp; Summary'!$D$7)^BL$29))),(_xlfn.WEIBULL.DIST(BL$29,$L31,$K31,FALSE)*$S31*((1+'Inputs &amp; Summary'!$D$7)^BL$29))),IF($M31=Lists!$H$3,IF($K31&lt;1,((($R31*(1-$E31)+$Q31*(1-$F31))/$K31)*((1+'Inputs &amp; Summary'!$D$7)^BL$29)),((INT(BL$29/$K31)-INT((BL$29-1)/$K31))*($R31*(1-$E31)+$Q31*(1-$F31))*((1+'Inputs &amp; Summary'!$D$7)^BL$29))),((_xlfn.WEIBULL.DIST(BL$29,$L31,$K31,FALSE)*($R31*(1-$E31)+$Q31*(1-$F31))*((1+'Inputs &amp; Summary'!$D$7)^BL$29))))))</f>
        <v>0</v>
      </c>
    </row>
    <row r="32" spans="1:64" s="1" customFormat="1" x14ac:dyDescent="0.3">
      <c r="A32" s="79" t="s">
        <v>65</v>
      </c>
      <c r="B32" s="33" t="s">
        <v>307</v>
      </c>
      <c r="C32" s="33" t="s">
        <v>36</v>
      </c>
      <c r="D32" s="68">
        <v>1</v>
      </c>
      <c r="E32" s="68">
        <v>1</v>
      </c>
      <c r="F32" s="68">
        <v>1</v>
      </c>
      <c r="G32" s="213" t="s">
        <v>432</v>
      </c>
      <c r="H32" s="34" t="s">
        <v>26</v>
      </c>
      <c r="I32" s="34" t="s">
        <v>95</v>
      </c>
      <c r="J32" s="33">
        <f>VLOOKUP(I32,'Labor Rates'!$A$1:$B$16,2)</f>
        <v>23.197115384615383</v>
      </c>
      <c r="K32" s="35">
        <v>1</v>
      </c>
      <c r="L32" s="35">
        <v>1</v>
      </c>
      <c r="M32" s="33" t="s">
        <v>259</v>
      </c>
      <c r="N32" s="84">
        <v>1</v>
      </c>
      <c r="O32" s="35">
        <v>1</v>
      </c>
      <c r="P32" s="5">
        <v>0</v>
      </c>
      <c r="Q32" s="73">
        <f t="shared" si="6"/>
        <v>23.197115384615383</v>
      </c>
      <c r="R32" s="73">
        <f t="shared" si="7"/>
        <v>0</v>
      </c>
      <c r="S32" s="74">
        <f t="shared" si="8"/>
        <v>23.197115384615383</v>
      </c>
      <c r="T32" s="88"/>
      <c r="U32" s="80"/>
      <c r="V32" s="87">
        <f t="shared" si="9"/>
        <v>15.790974414702806</v>
      </c>
      <c r="W32" s="87">
        <f>NPV('Inputs &amp; Summary'!$D$6,Y32:BL32)</f>
        <v>111.52777071648701</v>
      </c>
      <c r="X32" s="90">
        <f t="shared" si="10"/>
        <v>8.0947276920307395E-4</v>
      </c>
      <c r="Y32" s="114">
        <f>$D32*IF(Y$29&gt;'Inputs &amp; Summary'!$D$5,0,IF(Y$29&gt;VLOOKUP($G32,Lists!$J$17:$K$21,2),IF($M32=Lists!$H$3,IF($K32&lt;1,(($S32/$K32)*((1+'Inputs &amp; Summary'!$D$7)^Y$29)),((INT(Y$29/$K32)-INT((Y$29-1)/$K32))*$S32*((1+'Inputs &amp; Summary'!$D$7)^Y$29))),(_xlfn.WEIBULL.DIST(Y$29,$L32,$K32,FALSE)*$S32*((1+'Inputs &amp; Summary'!$D$7)^Y$29))),IF($M32=Lists!$H$3,IF($K32&lt;1,((($R32*(1-$E32)+$Q32*(1-$F32))/$K32)*((1+'Inputs &amp; Summary'!$D$7)^Y$29)),((INT(Y$29/$K32)-INT((Y$29-1)/$K32))*($R32*(1-$E32)+$Q32*(1-$F32))*((1+'Inputs &amp; Summary'!$D$7)^Y$29))),((_xlfn.WEIBULL.DIST(Y$29,$L32,$K32,FALSE)*($R32*(1-$E32)+$Q32*(1-$F32))*((1+'Inputs &amp; Summary'!$D$7)^Y$29))))))</f>
        <v>0</v>
      </c>
      <c r="Z32" s="114">
        <f>$D32*IF(Z$29&gt;'Inputs &amp; Summary'!$D$5,0,IF(Z$29&gt;VLOOKUP($G32,Lists!$J$17:$K$21,2),IF($M32=Lists!$H$3,IF($K32&lt;1,(($S32/$K32)*((1+'Inputs &amp; Summary'!$D$7)^Z$29)),((INT(Z$29/$K32)-INT((Z$29-1)/$K32))*$S32*((1+'Inputs &amp; Summary'!$D$7)^Z$29))),(_xlfn.WEIBULL.DIST(Z$29,$L32,$K32,FALSE)*$S32*((1+'Inputs &amp; Summary'!$D$7)^Z$29))),IF($M32=Lists!$H$3,IF($K32&lt;1,((($R32*(1-$E32)+$Q32*(1-$F32))/$K32)*((1+'Inputs &amp; Summary'!$D$7)^Z$29)),((INT(Z$29/$K32)-INT((Z$29-1)/$K32))*($R32*(1-$E32)+$Q32*(1-$F32))*((1+'Inputs &amp; Summary'!$D$7)^Z$29))),((_xlfn.WEIBULL.DIST(Z$29,$L32,$K32,FALSE)*($R32*(1-$E32)+$Q32*(1-$F32))*((1+'Inputs &amp; Summary'!$D$7)^Z$29))))))</f>
        <v>0</v>
      </c>
      <c r="AA32" s="114">
        <f>$D32*IF(AA$29&gt;'Inputs &amp; Summary'!$D$5,0,IF(AA$29&gt;VLOOKUP($G32,Lists!$J$17:$K$21,2),IF($M32=Lists!$H$3,IF($K32&lt;1,(($S32/$K32)*((1+'Inputs &amp; Summary'!$D$7)^AA$29)),((INT(AA$29/$K32)-INT((AA$29-1)/$K32))*$S32*((1+'Inputs &amp; Summary'!$D$7)^AA$29))),(_xlfn.WEIBULL.DIST(AA$29,$L32,$K32,FALSE)*$S32*((1+'Inputs &amp; Summary'!$D$7)^AA$29))),IF($M32=Lists!$H$3,IF($K32&lt;1,((($R32*(1-$E32)+$Q32*(1-$F32))/$K32)*((1+'Inputs &amp; Summary'!$D$7)^AA$29)),((INT(AA$29/$K32)-INT((AA$29-1)/$K32))*($R32*(1-$E32)+$Q32*(1-$F32))*((1+'Inputs &amp; Summary'!$D$7)^AA$29))),((_xlfn.WEIBULL.DIST(AA$29,$L32,$K32,FALSE)*($R32*(1-$E32)+$Q32*(1-$F32))*((1+'Inputs &amp; Summary'!$D$7)^AA$29))))))</f>
        <v>0</v>
      </c>
      <c r="AB32" s="114">
        <f>$D32*IF(AB$29&gt;'Inputs &amp; Summary'!$D$5,0,IF(AB$29&gt;VLOOKUP($G32,Lists!$J$17:$K$21,2),IF($M32=Lists!$H$3,IF($K32&lt;1,(($S32/$K32)*((1+'Inputs &amp; Summary'!$D$7)^AB$29)),((INT(AB$29/$K32)-INT((AB$29-1)/$K32))*$S32*((1+'Inputs &amp; Summary'!$D$7)^AB$29))),(_xlfn.WEIBULL.DIST(AB$29,$L32,$K32,FALSE)*$S32*((1+'Inputs &amp; Summary'!$D$7)^AB$29))),IF($M32=Lists!$H$3,IF($K32&lt;1,((($R32*(1-$E32)+$Q32*(1-$F32))/$K32)*((1+'Inputs &amp; Summary'!$D$7)^AB$29)),((INT(AB$29/$K32)-INT((AB$29-1)/$K32))*($R32*(1-$E32)+$Q32*(1-$F32))*((1+'Inputs &amp; Summary'!$D$7)^AB$29))),((_xlfn.WEIBULL.DIST(AB$29,$L32,$K32,FALSE)*($R32*(1-$E32)+$Q32*(1-$F32))*((1+'Inputs &amp; Summary'!$D$7)^AB$29))))))</f>
        <v>0</v>
      </c>
      <c r="AC32" s="114">
        <f>$D32*IF(AC$29&gt;'Inputs &amp; Summary'!$D$5,0,IF(AC$29&gt;VLOOKUP($G32,Lists!$J$17:$K$21,2),IF($M32=Lists!$H$3,IF($K32&lt;1,(($S32/$K32)*((1+'Inputs &amp; Summary'!$D$7)^AC$29)),((INT(AC$29/$K32)-INT((AC$29-1)/$K32))*$S32*((1+'Inputs &amp; Summary'!$D$7)^AC$29))),(_xlfn.WEIBULL.DIST(AC$29,$L32,$K32,FALSE)*$S32*((1+'Inputs &amp; Summary'!$D$7)^AC$29))),IF($M32=Lists!$H$3,IF($K32&lt;1,((($R32*(1-$E32)+$Q32*(1-$F32))/$K32)*((1+'Inputs &amp; Summary'!$D$7)^AC$29)),((INT(AC$29/$K32)-INT((AC$29-1)/$K32))*($R32*(1-$E32)+$Q32*(1-$F32))*((1+'Inputs &amp; Summary'!$D$7)^AC$29))),((_xlfn.WEIBULL.DIST(AC$29,$L32,$K32,FALSE)*($R32*(1-$E32)+$Q32*(1-$F32))*((1+'Inputs &amp; Summary'!$D$7)^AC$29))))))</f>
        <v>0</v>
      </c>
      <c r="AD32" s="114">
        <f>$D32*IF(AD$29&gt;'Inputs &amp; Summary'!$D$5,0,IF(AD$29&gt;VLOOKUP($G32,Lists!$J$17:$K$21,2),IF($M32=Lists!$H$3,IF($K32&lt;1,(($S32/$K32)*((1+'Inputs &amp; Summary'!$D$7)^AD$29)),((INT(AD$29/$K32)-INT((AD$29-1)/$K32))*$S32*((1+'Inputs &amp; Summary'!$D$7)^AD$29))),(_xlfn.WEIBULL.DIST(AD$29,$L32,$K32,FALSE)*$S32*((1+'Inputs &amp; Summary'!$D$7)^AD$29))),IF($M32=Lists!$H$3,IF($K32&lt;1,((($R32*(1-$E32)+$Q32*(1-$F32))/$K32)*((1+'Inputs &amp; Summary'!$D$7)^AD$29)),((INT(AD$29/$K32)-INT((AD$29-1)/$K32))*($R32*(1-$E32)+$Q32*(1-$F32))*((1+'Inputs &amp; Summary'!$D$7)^AD$29))),((_xlfn.WEIBULL.DIST(AD$29,$L32,$K32,FALSE)*($R32*(1-$E32)+$Q32*(1-$F32))*((1+'Inputs &amp; Summary'!$D$7)^AD$29))))))</f>
        <v>0</v>
      </c>
      <c r="AE32" s="114">
        <f>$D32*IF(AE$29&gt;'Inputs &amp; Summary'!$D$5,0,IF(AE$29&gt;VLOOKUP($G32,Lists!$J$17:$K$21,2),IF($M32=Lists!$H$3,IF($K32&lt;1,(($S32/$K32)*((1+'Inputs &amp; Summary'!$D$7)^AE$29)),((INT(AE$29/$K32)-INT((AE$29-1)/$K32))*$S32*((1+'Inputs &amp; Summary'!$D$7)^AE$29))),(_xlfn.WEIBULL.DIST(AE$29,$L32,$K32,FALSE)*$S32*((1+'Inputs &amp; Summary'!$D$7)^AE$29))),IF($M32=Lists!$H$3,IF($K32&lt;1,((($R32*(1-$E32)+$Q32*(1-$F32))/$K32)*((1+'Inputs &amp; Summary'!$D$7)^AE$29)),((INT(AE$29/$K32)-INT((AE$29-1)/$K32))*($R32*(1-$E32)+$Q32*(1-$F32))*((1+'Inputs &amp; Summary'!$D$7)^AE$29))),((_xlfn.WEIBULL.DIST(AE$29,$L32,$K32,FALSE)*($R32*(1-$E32)+$Q32*(1-$F32))*((1+'Inputs &amp; Summary'!$D$7)^AE$29))))))</f>
        <v>0</v>
      </c>
      <c r="AF32" s="114">
        <f>$D32*IF(AF$29&gt;'Inputs &amp; Summary'!$D$5,0,IF(AF$29&gt;VLOOKUP($G32,Lists!$J$17:$K$21,2),IF($M32=Lists!$H$3,IF($K32&lt;1,(($S32/$K32)*((1+'Inputs &amp; Summary'!$D$7)^AF$29)),((INT(AF$29/$K32)-INT((AF$29-1)/$K32))*$S32*((1+'Inputs &amp; Summary'!$D$7)^AF$29))),(_xlfn.WEIBULL.DIST(AF$29,$L32,$K32,FALSE)*$S32*((1+'Inputs &amp; Summary'!$D$7)^AF$29))),IF($M32=Lists!$H$3,IF($K32&lt;1,((($R32*(1-$E32)+$Q32*(1-$F32))/$K32)*((1+'Inputs &amp; Summary'!$D$7)^AF$29)),((INT(AF$29/$K32)-INT((AF$29-1)/$K32))*($R32*(1-$E32)+$Q32*(1-$F32))*((1+'Inputs &amp; Summary'!$D$7)^AF$29))),((_xlfn.WEIBULL.DIST(AF$29,$L32,$K32,FALSE)*($R32*(1-$E32)+$Q32*(1-$F32))*((1+'Inputs &amp; Summary'!$D$7)^AF$29))))))</f>
        <v>0</v>
      </c>
      <c r="AG32" s="114">
        <f>$D32*IF(AG$29&gt;'Inputs &amp; Summary'!$D$5,0,IF(AG$29&gt;VLOOKUP($G32,Lists!$J$17:$K$21,2),IF($M32=Lists!$H$3,IF($K32&lt;1,(($S32/$K32)*((1+'Inputs &amp; Summary'!$D$7)^AG$29)),((INT(AG$29/$K32)-INT((AG$29-1)/$K32))*$S32*((1+'Inputs &amp; Summary'!$D$7)^AG$29))),(_xlfn.WEIBULL.DIST(AG$29,$L32,$K32,FALSE)*$S32*((1+'Inputs &amp; Summary'!$D$7)^AG$29))),IF($M32=Lists!$H$3,IF($K32&lt;1,((($R32*(1-$E32)+$Q32*(1-$F32))/$K32)*((1+'Inputs &amp; Summary'!$D$7)^AG$29)),((INT(AG$29/$K32)-INT((AG$29-1)/$K32))*($R32*(1-$E32)+$Q32*(1-$F32))*((1+'Inputs &amp; Summary'!$D$7)^AG$29))),((_xlfn.WEIBULL.DIST(AG$29,$L32,$K32,FALSE)*($R32*(1-$E32)+$Q32*(1-$F32))*((1+'Inputs &amp; Summary'!$D$7)^AG$29))))))</f>
        <v>0</v>
      </c>
      <c r="AH32" s="114">
        <f>$D32*IF(AH$29&gt;'Inputs &amp; Summary'!$D$5,0,IF(AH$29&gt;VLOOKUP($G32,Lists!$J$17:$K$21,2),IF($M32=Lists!$H$3,IF($K32&lt;1,(($S32/$K32)*((1+'Inputs &amp; Summary'!$D$7)^AH$29)),((INT(AH$29/$K32)-INT((AH$29-1)/$K32))*$S32*((1+'Inputs &amp; Summary'!$D$7)^AH$29))),(_xlfn.WEIBULL.DIST(AH$29,$L32,$K32,FALSE)*$S32*((1+'Inputs &amp; Summary'!$D$7)^AH$29))),IF($M32=Lists!$H$3,IF($K32&lt;1,((($R32*(1-$E32)+$Q32*(1-$F32))/$K32)*((1+'Inputs &amp; Summary'!$D$7)^AH$29)),((INT(AH$29/$K32)-INT((AH$29-1)/$K32))*($R32*(1-$E32)+$Q32*(1-$F32))*((1+'Inputs &amp; Summary'!$D$7)^AH$29))),((_xlfn.WEIBULL.DIST(AH$29,$L32,$K32,FALSE)*($R32*(1-$E32)+$Q32*(1-$F32))*((1+'Inputs &amp; Summary'!$D$7)^AH$29))))))</f>
        <v>0</v>
      </c>
      <c r="AI32" s="114">
        <f>$D32*IF(AI$29&gt;'Inputs &amp; Summary'!$D$5,0,IF(AI$29&gt;VLOOKUP($G32,Lists!$J$17:$K$21,2),IF($M32=Lists!$H$3,IF($K32&lt;1,(($S32/$K32)*((1+'Inputs &amp; Summary'!$D$7)^AI$29)),((INT(AI$29/$K32)-INT((AI$29-1)/$K32))*$S32*((1+'Inputs &amp; Summary'!$D$7)^AI$29))),(_xlfn.WEIBULL.DIST(AI$29,$L32,$K32,FALSE)*$S32*((1+'Inputs &amp; Summary'!$D$7)^AI$29))),IF($M32=Lists!$H$3,IF($K32&lt;1,((($R32*(1-$E32)+$Q32*(1-$F32))/$K32)*((1+'Inputs &amp; Summary'!$D$7)^AI$29)),((INT(AI$29/$K32)-INT((AI$29-1)/$K32))*($R32*(1-$E32)+$Q32*(1-$F32))*((1+'Inputs &amp; Summary'!$D$7)^AI$29))),((_xlfn.WEIBULL.DIST(AI$29,$L32,$K32,FALSE)*($R32*(1-$E32)+$Q32*(1-$F32))*((1+'Inputs &amp; Summary'!$D$7)^AI$29))))))</f>
        <v>28.842697298097093</v>
      </c>
      <c r="AJ32" s="114">
        <f>$D32*IF(AJ$29&gt;'Inputs &amp; Summary'!$D$5,0,IF(AJ$29&gt;VLOOKUP($G32,Lists!$J$17:$K$21,2),IF($M32=Lists!$H$3,IF($K32&lt;1,(($S32/$K32)*((1+'Inputs &amp; Summary'!$D$7)^AJ$29)),((INT(AJ$29/$K32)-INT((AJ$29-1)/$K32))*$S32*((1+'Inputs &amp; Summary'!$D$7)^AJ$29))),(_xlfn.WEIBULL.DIST(AJ$29,$L32,$K32,FALSE)*$S32*((1+'Inputs &amp; Summary'!$D$7)^AJ$29))),IF($M32=Lists!$H$3,IF($K32&lt;1,((($R32*(1-$E32)+$Q32*(1-$F32))/$K32)*((1+'Inputs &amp; Summary'!$D$7)^AJ$29)),((INT(AJ$29/$K32)-INT((AJ$29-1)/$K32))*($R32*(1-$E32)+$Q32*(1-$F32))*((1+'Inputs &amp; Summary'!$D$7)^AJ$29))),((_xlfn.WEIBULL.DIST(AJ$29,$L32,$K32,FALSE)*($R32*(1-$E32)+$Q32*(1-$F32))*((1+'Inputs &amp; Summary'!$D$7)^AJ$29))))))</f>
        <v>29.41955124405904</v>
      </c>
      <c r="AK32" s="114">
        <f>$D32*IF(AK$29&gt;'Inputs &amp; Summary'!$D$5,0,IF(AK$29&gt;VLOOKUP($G32,Lists!$J$17:$K$21,2),IF($M32=Lists!$H$3,IF($K32&lt;1,(($S32/$K32)*((1+'Inputs &amp; Summary'!$D$7)^AK$29)),((INT(AK$29/$K32)-INT((AK$29-1)/$K32))*$S32*((1+'Inputs &amp; Summary'!$D$7)^AK$29))),(_xlfn.WEIBULL.DIST(AK$29,$L32,$K32,FALSE)*$S32*((1+'Inputs &amp; Summary'!$D$7)^AK$29))),IF($M32=Lists!$H$3,IF($K32&lt;1,((($R32*(1-$E32)+$Q32*(1-$F32))/$K32)*((1+'Inputs &amp; Summary'!$D$7)^AK$29)),((INT(AK$29/$K32)-INT((AK$29-1)/$K32))*($R32*(1-$E32)+$Q32*(1-$F32))*((1+'Inputs &amp; Summary'!$D$7)^AK$29))),((_xlfn.WEIBULL.DIST(AK$29,$L32,$K32,FALSE)*($R32*(1-$E32)+$Q32*(1-$F32))*((1+'Inputs &amp; Summary'!$D$7)^AK$29))))))</f>
        <v>30.007942268940219</v>
      </c>
      <c r="AL32" s="114">
        <f>$D32*IF(AL$29&gt;'Inputs &amp; Summary'!$D$5,0,IF(AL$29&gt;VLOOKUP($G32,Lists!$J$17:$K$21,2),IF($M32=Lists!$H$3,IF($K32&lt;1,(($S32/$K32)*((1+'Inputs &amp; Summary'!$D$7)^AL$29)),((INT(AL$29/$K32)-INT((AL$29-1)/$K32))*$S32*((1+'Inputs &amp; Summary'!$D$7)^AL$29))),(_xlfn.WEIBULL.DIST(AL$29,$L32,$K32,FALSE)*$S32*((1+'Inputs &amp; Summary'!$D$7)^AL$29))),IF($M32=Lists!$H$3,IF($K32&lt;1,((($R32*(1-$E32)+$Q32*(1-$F32))/$K32)*((1+'Inputs &amp; Summary'!$D$7)^AL$29)),((INT(AL$29/$K32)-INT((AL$29-1)/$K32))*($R32*(1-$E32)+$Q32*(1-$F32))*((1+'Inputs &amp; Summary'!$D$7)^AL$29))),((_xlfn.WEIBULL.DIST(AL$29,$L32,$K32,FALSE)*($R32*(1-$E32)+$Q32*(1-$F32))*((1+'Inputs &amp; Summary'!$D$7)^AL$29))))))</f>
        <v>30.608101114319027</v>
      </c>
      <c r="AM32" s="114">
        <f>$D32*IF(AM$29&gt;'Inputs &amp; Summary'!$D$5,0,IF(AM$29&gt;VLOOKUP($G32,Lists!$J$17:$K$21,2),IF($M32=Lists!$H$3,IF($K32&lt;1,(($S32/$K32)*((1+'Inputs &amp; Summary'!$D$7)^AM$29)),((INT(AM$29/$K32)-INT((AM$29-1)/$K32))*$S32*((1+'Inputs &amp; Summary'!$D$7)^AM$29))),(_xlfn.WEIBULL.DIST(AM$29,$L32,$K32,FALSE)*$S32*((1+'Inputs &amp; Summary'!$D$7)^AM$29))),IF($M32=Lists!$H$3,IF($K32&lt;1,((($R32*(1-$E32)+$Q32*(1-$F32))/$K32)*((1+'Inputs &amp; Summary'!$D$7)^AM$29)),((INT(AM$29/$K32)-INT((AM$29-1)/$K32))*($R32*(1-$E32)+$Q32*(1-$F32))*((1+'Inputs &amp; Summary'!$D$7)^AM$29))),((_xlfn.WEIBULL.DIST(AM$29,$L32,$K32,FALSE)*($R32*(1-$E32)+$Q32*(1-$F32))*((1+'Inputs &amp; Summary'!$D$7)^AM$29))))))</f>
        <v>31.2202631366054</v>
      </c>
      <c r="AN32" s="114">
        <f>$D32*IF(AN$29&gt;'Inputs &amp; Summary'!$D$5,0,IF(AN$29&gt;VLOOKUP($G32,Lists!$J$17:$K$21,2),IF($M32=Lists!$H$3,IF($K32&lt;1,(($S32/$K32)*((1+'Inputs &amp; Summary'!$D$7)^AN$29)),((INT(AN$29/$K32)-INT((AN$29-1)/$K32))*$S32*((1+'Inputs &amp; Summary'!$D$7)^AN$29))),(_xlfn.WEIBULL.DIST(AN$29,$L32,$K32,FALSE)*$S32*((1+'Inputs &amp; Summary'!$D$7)^AN$29))),IF($M32=Lists!$H$3,IF($K32&lt;1,((($R32*(1-$E32)+$Q32*(1-$F32))/$K32)*((1+'Inputs &amp; Summary'!$D$7)^AN$29)),((INT(AN$29/$K32)-INT((AN$29-1)/$K32))*($R32*(1-$E32)+$Q32*(1-$F32))*((1+'Inputs &amp; Summary'!$D$7)^AN$29))),((_xlfn.WEIBULL.DIST(AN$29,$L32,$K32,FALSE)*($R32*(1-$E32)+$Q32*(1-$F32))*((1+'Inputs &amp; Summary'!$D$7)^AN$29))))))</f>
        <v>31.844668399337515</v>
      </c>
      <c r="AO32" s="114">
        <f>$D32*IF(AO$29&gt;'Inputs &amp; Summary'!$D$5,0,IF(AO$29&gt;VLOOKUP($G32,Lists!$J$17:$K$21,2),IF($M32=Lists!$H$3,IF($K32&lt;1,(($S32/$K32)*((1+'Inputs &amp; Summary'!$D$7)^AO$29)),((INT(AO$29/$K32)-INT((AO$29-1)/$K32))*$S32*((1+'Inputs &amp; Summary'!$D$7)^AO$29))),(_xlfn.WEIBULL.DIST(AO$29,$L32,$K32,FALSE)*$S32*((1+'Inputs &amp; Summary'!$D$7)^AO$29))),IF($M32=Lists!$H$3,IF($K32&lt;1,((($R32*(1-$E32)+$Q32*(1-$F32))/$K32)*((1+'Inputs &amp; Summary'!$D$7)^AO$29)),((INT(AO$29/$K32)-INT((AO$29-1)/$K32))*($R32*(1-$E32)+$Q32*(1-$F32))*((1+'Inputs &amp; Summary'!$D$7)^AO$29))),((_xlfn.WEIBULL.DIST(AO$29,$L32,$K32,FALSE)*($R32*(1-$E32)+$Q32*(1-$F32))*((1+'Inputs &amp; Summary'!$D$7)^AO$29))))))</f>
        <v>32.481561767324266</v>
      </c>
      <c r="AP32" s="114">
        <f>$D32*IF(AP$29&gt;'Inputs &amp; Summary'!$D$5,0,IF(AP$29&gt;VLOOKUP($G32,Lists!$J$17:$K$21,2),IF($M32=Lists!$H$3,IF($K32&lt;1,(($S32/$K32)*((1+'Inputs &amp; Summary'!$D$7)^AP$29)),((INT(AP$29/$K32)-INT((AP$29-1)/$K32))*$S32*((1+'Inputs &amp; Summary'!$D$7)^AP$29))),(_xlfn.WEIBULL.DIST(AP$29,$L32,$K32,FALSE)*$S32*((1+'Inputs &amp; Summary'!$D$7)^AP$29))),IF($M32=Lists!$H$3,IF($K32&lt;1,((($R32*(1-$E32)+$Q32*(1-$F32))/$K32)*((1+'Inputs &amp; Summary'!$D$7)^AP$29)),((INT(AP$29/$K32)-INT((AP$29-1)/$K32))*($R32*(1-$E32)+$Q32*(1-$F32))*((1+'Inputs &amp; Summary'!$D$7)^AP$29))),((_xlfn.WEIBULL.DIST(AP$29,$L32,$K32,FALSE)*($R32*(1-$E32)+$Q32*(1-$F32))*((1+'Inputs &amp; Summary'!$D$7)^AP$29))))))</f>
        <v>33.131193002670749</v>
      </c>
      <c r="AQ32" s="114">
        <f>$D32*IF(AQ$29&gt;'Inputs &amp; Summary'!$D$5,0,IF(AQ$29&gt;VLOOKUP($G32,Lists!$J$17:$K$21,2),IF($M32=Lists!$H$3,IF($K32&lt;1,(($S32/$K32)*((1+'Inputs &amp; Summary'!$D$7)^AQ$29)),((INT(AQ$29/$K32)-INT((AQ$29-1)/$K32))*$S32*((1+'Inputs &amp; Summary'!$D$7)^AQ$29))),(_xlfn.WEIBULL.DIST(AQ$29,$L32,$K32,FALSE)*$S32*((1+'Inputs &amp; Summary'!$D$7)^AQ$29))),IF($M32=Lists!$H$3,IF($K32&lt;1,((($R32*(1-$E32)+$Q32*(1-$F32))/$K32)*((1+'Inputs &amp; Summary'!$D$7)^AQ$29)),((INT(AQ$29/$K32)-INT((AQ$29-1)/$K32))*($R32*(1-$E32)+$Q32*(1-$F32))*((1+'Inputs &amp; Summary'!$D$7)^AQ$29))),((_xlfn.WEIBULL.DIST(AQ$29,$L32,$K32,FALSE)*($R32*(1-$E32)+$Q32*(1-$F32))*((1+'Inputs &amp; Summary'!$D$7)^AQ$29))))))</f>
        <v>33.793816862724164</v>
      </c>
      <c r="AR32" s="114">
        <f>$D32*IF(AR$29&gt;'Inputs &amp; Summary'!$D$5,0,IF(AR$29&gt;VLOOKUP($G32,Lists!$J$17:$K$21,2),IF($M32=Lists!$H$3,IF($K32&lt;1,(($S32/$K32)*((1+'Inputs &amp; Summary'!$D$7)^AR$29)),((INT(AR$29/$K32)-INT((AR$29-1)/$K32))*$S32*((1+'Inputs &amp; Summary'!$D$7)^AR$29))),(_xlfn.WEIBULL.DIST(AR$29,$L32,$K32,FALSE)*$S32*((1+'Inputs &amp; Summary'!$D$7)^AR$29))),IF($M32=Lists!$H$3,IF($K32&lt;1,((($R32*(1-$E32)+$Q32*(1-$F32))/$K32)*((1+'Inputs &amp; Summary'!$D$7)^AR$29)),((INT(AR$29/$K32)-INT((AR$29-1)/$K32))*($R32*(1-$E32)+$Q32*(1-$F32))*((1+'Inputs &amp; Summary'!$D$7)^AR$29))),((_xlfn.WEIBULL.DIST(AR$29,$L32,$K32,FALSE)*($R32*(1-$E32)+$Q32*(1-$F32))*((1+'Inputs &amp; Summary'!$D$7)^AR$29))))))</f>
        <v>34.46969319997865</v>
      </c>
      <c r="AS32" s="114">
        <f>$D32*IF(AS$29&gt;'Inputs &amp; Summary'!$D$5,0,IF(AS$29&gt;VLOOKUP($G32,Lists!$J$17:$K$21,2),IF($M32=Lists!$H$3,IF($K32&lt;1,(($S32/$K32)*((1+'Inputs &amp; Summary'!$D$7)^AS$29)),((INT(AS$29/$K32)-INT((AS$29-1)/$K32))*$S32*((1+'Inputs &amp; Summary'!$D$7)^AS$29))),(_xlfn.WEIBULL.DIST(AS$29,$L32,$K32,FALSE)*$S32*((1+'Inputs &amp; Summary'!$D$7)^AS$29))),IF($M32=Lists!$H$3,IF($K32&lt;1,((($R32*(1-$E32)+$Q32*(1-$F32))/$K32)*((1+'Inputs &amp; Summary'!$D$7)^AS$29)),((INT(AS$29/$K32)-INT((AS$29-1)/$K32))*($R32*(1-$E32)+$Q32*(1-$F32))*((1+'Inputs &amp; Summary'!$D$7)^AS$29))),((_xlfn.WEIBULL.DIST(AS$29,$L32,$K32,FALSE)*($R32*(1-$E32)+$Q32*(1-$F32))*((1+'Inputs &amp; Summary'!$D$7)^AS$29))))))</f>
        <v>0</v>
      </c>
      <c r="AT32" s="114">
        <f>$D32*IF(AT$29&gt;'Inputs &amp; Summary'!$D$5,0,IF(AT$29&gt;VLOOKUP($G32,Lists!$J$17:$K$21,2),IF($M32=Lists!$H$3,IF($K32&lt;1,(($S32/$K32)*((1+'Inputs &amp; Summary'!$D$7)^AT$29)),((INT(AT$29/$K32)-INT((AT$29-1)/$K32))*$S32*((1+'Inputs &amp; Summary'!$D$7)^AT$29))),(_xlfn.WEIBULL.DIST(AT$29,$L32,$K32,FALSE)*$S32*((1+'Inputs &amp; Summary'!$D$7)^AT$29))),IF($M32=Lists!$H$3,IF($K32&lt;1,((($R32*(1-$E32)+$Q32*(1-$F32))/$K32)*((1+'Inputs &amp; Summary'!$D$7)^AT$29)),((INT(AT$29/$K32)-INT((AT$29-1)/$K32))*($R32*(1-$E32)+$Q32*(1-$F32))*((1+'Inputs &amp; Summary'!$D$7)^AT$29))),((_xlfn.WEIBULL.DIST(AT$29,$L32,$K32,FALSE)*($R32*(1-$E32)+$Q32*(1-$F32))*((1+'Inputs &amp; Summary'!$D$7)^AT$29))))))</f>
        <v>0</v>
      </c>
      <c r="AU32" s="114">
        <f>$D32*IF(AU$29&gt;'Inputs &amp; Summary'!$D$5,0,IF(AU$29&gt;VLOOKUP($G32,Lists!$J$17:$K$21,2),IF($M32=Lists!$H$3,IF($K32&lt;1,(($S32/$K32)*((1+'Inputs &amp; Summary'!$D$7)^AU$29)),((INT(AU$29/$K32)-INT((AU$29-1)/$K32))*$S32*((1+'Inputs &amp; Summary'!$D$7)^AU$29))),(_xlfn.WEIBULL.DIST(AU$29,$L32,$K32,FALSE)*$S32*((1+'Inputs &amp; Summary'!$D$7)^AU$29))),IF($M32=Lists!$H$3,IF($K32&lt;1,((($R32*(1-$E32)+$Q32*(1-$F32))/$K32)*((1+'Inputs &amp; Summary'!$D$7)^AU$29)),((INT(AU$29/$K32)-INT((AU$29-1)/$K32))*($R32*(1-$E32)+$Q32*(1-$F32))*((1+'Inputs &amp; Summary'!$D$7)^AU$29))),((_xlfn.WEIBULL.DIST(AU$29,$L32,$K32,FALSE)*($R32*(1-$E32)+$Q32*(1-$F32))*((1+'Inputs &amp; Summary'!$D$7)^AU$29))))))</f>
        <v>0</v>
      </c>
      <c r="AV32" s="114">
        <f>$D32*IF(AV$29&gt;'Inputs &amp; Summary'!$D$5,0,IF(AV$29&gt;VLOOKUP($G32,Lists!$J$17:$K$21,2),IF($M32=Lists!$H$3,IF($K32&lt;1,(($S32/$K32)*((1+'Inputs &amp; Summary'!$D$7)^AV$29)),((INT(AV$29/$K32)-INT((AV$29-1)/$K32))*$S32*((1+'Inputs &amp; Summary'!$D$7)^AV$29))),(_xlfn.WEIBULL.DIST(AV$29,$L32,$K32,FALSE)*$S32*((1+'Inputs &amp; Summary'!$D$7)^AV$29))),IF($M32=Lists!$H$3,IF($K32&lt;1,((($R32*(1-$E32)+$Q32*(1-$F32))/$K32)*((1+'Inputs &amp; Summary'!$D$7)^AV$29)),((INT(AV$29/$K32)-INT((AV$29-1)/$K32))*($R32*(1-$E32)+$Q32*(1-$F32))*((1+'Inputs &amp; Summary'!$D$7)^AV$29))),((_xlfn.WEIBULL.DIST(AV$29,$L32,$K32,FALSE)*($R32*(1-$E32)+$Q32*(1-$F32))*((1+'Inputs &amp; Summary'!$D$7)^AV$29))))))</f>
        <v>0</v>
      </c>
      <c r="AW32" s="114">
        <f>$D32*IF(AW$29&gt;'Inputs &amp; Summary'!$D$5,0,IF(AW$29&gt;VLOOKUP($G32,Lists!$J$17:$K$21,2),IF($M32=Lists!$H$3,IF($K32&lt;1,(($S32/$K32)*((1+'Inputs &amp; Summary'!$D$7)^AW$29)),((INT(AW$29/$K32)-INT((AW$29-1)/$K32))*$S32*((1+'Inputs &amp; Summary'!$D$7)^AW$29))),(_xlfn.WEIBULL.DIST(AW$29,$L32,$K32,FALSE)*$S32*((1+'Inputs &amp; Summary'!$D$7)^AW$29))),IF($M32=Lists!$H$3,IF($K32&lt;1,((($R32*(1-$E32)+$Q32*(1-$F32))/$K32)*((1+'Inputs &amp; Summary'!$D$7)^AW$29)),((INT(AW$29/$K32)-INT((AW$29-1)/$K32))*($R32*(1-$E32)+$Q32*(1-$F32))*((1+'Inputs &amp; Summary'!$D$7)^AW$29))),((_xlfn.WEIBULL.DIST(AW$29,$L32,$K32,FALSE)*($R32*(1-$E32)+$Q32*(1-$F32))*((1+'Inputs &amp; Summary'!$D$7)^AW$29))))))</f>
        <v>0</v>
      </c>
      <c r="AX32" s="114">
        <f>$D32*IF(AX$29&gt;'Inputs &amp; Summary'!$D$5,0,IF(AX$29&gt;VLOOKUP($G32,Lists!$J$17:$K$21,2),IF($M32=Lists!$H$3,IF($K32&lt;1,(($S32/$K32)*((1+'Inputs &amp; Summary'!$D$7)^AX$29)),((INT(AX$29/$K32)-INT((AX$29-1)/$K32))*$S32*((1+'Inputs &amp; Summary'!$D$7)^AX$29))),(_xlfn.WEIBULL.DIST(AX$29,$L32,$K32,FALSE)*$S32*((1+'Inputs &amp; Summary'!$D$7)^AX$29))),IF($M32=Lists!$H$3,IF($K32&lt;1,((($R32*(1-$E32)+$Q32*(1-$F32))/$K32)*((1+'Inputs &amp; Summary'!$D$7)^AX$29)),((INT(AX$29/$K32)-INT((AX$29-1)/$K32))*($R32*(1-$E32)+$Q32*(1-$F32))*((1+'Inputs &amp; Summary'!$D$7)^AX$29))),((_xlfn.WEIBULL.DIST(AX$29,$L32,$K32,FALSE)*($R32*(1-$E32)+$Q32*(1-$F32))*((1+'Inputs &amp; Summary'!$D$7)^AX$29))))))</f>
        <v>0</v>
      </c>
      <c r="AY32" s="114">
        <f>$D32*IF(AY$29&gt;'Inputs &amp; Summary'!$D$5,0,IF(AY$29&gt;VLOOKUP($G32,Lists!$J$17:$K$21,2),IF($M32=Lists!$H$3,IF($K32&lt;1,(($S32/$K32)*((1+'Inputs &amp; Summary'!$D$7)^AY$29)),((INT(AY$29/$K32)-INT((AY$29-1)/$K32))*$S32*((1+'Inputs &amp; Summary'!$D$7)^AY$29))),(_xlfn.WEIBULL.DIST(AY$29,$L32,$K32,FALSE)*$S32*((1+'Inputs &amp; Summary'!$D$7)^AY$29))),IF($M32=Lists!$H$3,IF($K32&lt;1,((($R32*(1-$E32)+$Q32*(1-$F32))/$K32)*((1+'Inputs &amp; Summary'!$D$7)^AY$29)),((INT(AY$29/$K32)-INT((AY$29-1)/$K32))*($R32*(1-$E32)+$Q32*(1-$F32))*((1+'Inputs &amp; Summary'!$D$7)^AY$29))),((_xlfn.WEIBULL.DIST(AY$29,$L32,$K32,FALSE)*($R32*(1-$E32)+$Q32*(1-$F32))*((1+'Inputs &amp; Summary'!$D$7)^AY$29))))))</f>
        <v>0</v>
      </c>
      <c r="AZ32" s="114">
        <f>$D32*IF(AZ$29&gt;'Inputs &amp; Summary'!$D$5,0,IF(AZ$29&gt;VLOOKUP($G32,Lists!$J$17:$K$21,2),IF($M32=Lists!$H$3,IF($K32&lt;1,(($S32/$K32)*((1+'Inputs &amp; Summary'!$D$7)^AZ$29)),((INT(AZ$29/$K32)-INT((AZ$29-1)/$K32))*$S32*((1+'Inputs &amp; Summary'!$D$7)^AZ$29))),(_xlfn.WEIBULL.DIST(AZ$29,$L32,$K32,FALSE)*$S32*((1+'Inputs &amp; Summary'!$D$7)^AZ$29))),IF($M32=Lists!$H$3,IF($K32&lt;1,((($R32*(1-$E32)+$Q32*(1-$F32))/$K32)*((1+'Inputs &amp; Summary'!$D$7)^AZ$29)),((INT(AZ$29/$K32)-INT((AZ$29-1)/$K32))*($R32*(1-$E32)+$Q32*(1-$F32))*((1+'Inputs &amp; Summary'!$D$7)^AZ$29))),((_xlfn.WEIBULL.DIST(AZ$29,$L32,$K32,FALSE)*($R32*(1-$E32)+$Q32*(1-$F32))*((1+'Inputs &amp; Summary'!$D$7)^AZ$29))))))</f>
        <v>0</v>
      </c>
      <c r="BA32" s="114">
        <f>$D32*IF(BA$29&gt;'Inputs &amp; Summary'!$D$5,0,IF(BA$29&gt;VLOOKUP($G32,Lists!$J$17:$K$21,2),IF($M32=Lists!$H$3,IF($K32&lt;1,(($S32/$K32)*((1+'Inputs &amp; Summary'!$D$7)^BA$29)),((INT(BA$29/$K32)-INT((BA$29-1)/$K32))*$S32*((1+'Inputs &amp; Summary'!$D$7)^BA$29))),(_xlfn.WEIBULL.DIST(BA$29,$L32,$K32,FALSE)*$S32*((1+'Inputs &amp; Summary'!$D$7)^BA$29))),IF($M32=Lists!$H$3,IF($K32&lt;1,((($R32*(1-$E32)+$Q32*(1-$F32))/$K32)*((1+'Inputs &amp; Summary'!$D$7)^BA$29)),((INT(BA$29/$K32)-INT((BA$29-1)/$K32))*($R32*(1-$E32)+$Q32*(1-$F32))*((1+'Inputs &amp; Summary'!$D$7)^BA$29))),((_xlfn.WEIBULL.DIST(BA$29,$L32,$K32,FALSE)*($R32*(1-$E32)+$Q32*(1-$F32))*((1+'Inputs &amp; Summary'!$D$7)^BA$29))))))</f>
        <v>0</v>
      </c>
      <c r="BB32" s="114">
        <f>$D32*IF(BB$29&gt;'Inputs &amp; Summary'!$D$5,0,IF(BB$29&gt;VLOOKUP($G32,Lists!$J$17:$K$21,2),IF($M32=Lists!$H$3,IF($K32&lt;1,(($S32/$K32)*((1+'Inputs &amp; Summary'!$D$7)^BB$29)),((INT(BB$29/$K32)-INT((BB$29-1)/$K32))*$S32*((1+'Inputs &amp; Summary'!$D$7)^BB$29))),(_xlfn.WEIBULL.DIST(BB$29,$L32,$K32,FALSE)*$S32*((1+'Inputs &amp; Summary'!$D$7)^BB$29))),IF($M32=Lists!$H$3,IF($K32&lt;1,((($R32*(1-$E32)+$Q32*(1-$F32))/$K32)*((1+'Inputs &amp; Summary'!$D$7)^BB$29)),((INT(BB$29/$K32)-INT((BB$29-1)/$K32))*($R32*(1-$E32)+$Q32*(1-$F32))*((1+'Inputs &amp; Summary'!$D$7)^BB$29))),((_xlfn.WEIBULL.DIST(BB$29,$L32,$K32,FALSE)*($R32*(1-$E32)+$Q32*(1-$F32))*((1+'Inputs &amp; Summary'!$D$7)^BB$29))))))</f>
        <v>0</v>
      </c>
      <c r="BC32" s="114">
        <f>$D32*IF(BC$29&gt;'Inputs &amp; Summary'!$D$5,0,IF(BC$29&gt;VLOOKUP($G32,Lists!$J$17:$K$21,2),IF($M32=Lists!$H$3,IF($K32&lt;1,(($S32/$K32)*((1+'Inputs &amp; Summary'!$D$7)^BC$29)),((INT(BC$29/$K32)-INT((BC$29-1)/$K32))*$S32*((1+'Inputs &amp; Summary'!$D$7)^BC$29))),(_xlfn.WEIBULL.DIST(BC$29,$L32,$K32,FALSE)*$S32*((1+'Inputs &amp; Summary'!$D$7)^BC$29))),IF($M32=Lists!$H$3,IF($K32&lt;1,((($R32*(1-$E32)+$Q32*(1-$F32))/$K32)*((1+'Inputs &amp; Summary'!$D$7)^BC$29)),((INT(BC$29/$K32)-INT((BC$29-1)/$K32))*($R32*(1-$E32)+$Q32*(1-$F32))*((1+'Inputs &amp; Summary'!$D$7)^BC$29))),((_xlfn.WEIBULL.DIST(BC$29,$L32,$K32,FALSE)*($R32*(1-$E32)+$Q32*(1-$F32))*((1+'Inputs &amp; Summary'!$D$7)^BC$29))))))</f>
        <v>0</v>
      </c>
      <c r="BD32" s="114">
        <f>$D32*IF(BD$29&gt;'Inputs &amp; Summary'!$D$5,0,IF(BD$29&gt;VLOOKUP($G32,Lists!$J$17:$K$21,2),IF($M32=Lists!$H$3,IF($K32&lt;1,(($S32/$K32)*((1+'Inputs &amp; Summary'!$D$7)^BD$29)),((INT(BD$29/$K32)-INT((BD$29-1)/$K32))*$S32*((1+'Inputs &amp; Summary'!$D$7)^BD$29))),(_xlfn.WEIBULL.DIST(BD$29,$L32,$K32,FALSE)*$S32*((1+'Inputs &amp; Summary'!$D$7)^BD$29))),IF($M32=Lists!$H$3,IF($K32&lt;1,((($R32*(1-$E32)+$Q32*(1-$F32))/$K32)*((1+'Inputs &amp; Summary'!$D$7)^BD$29)),((INT(BD$29/$K32)-INT((BD$29-1)/$K32))*($R32*(1-$E32)+$Q32*(1-$F32))*((1+'Inputs &amp; Summary'!$D$7)^BD$29))),((_xlfn.WEIBULL.DIST(BD$29,$L32,$K32,FALSE)*($R32*(1-$E32)+$Q32*(1-$F32))*((1+'Inputs &amp; Summary'!$D$7)^BD$29))))))</f>
        <v>0</v>
      </c>
      <c r="BE32" s="114">
        <f>$D32*IF(BE$29&gt;'Inputs &amp; Summary'!$D$5,0,IF(BE$29&gt;VLOOKUP($G32,Lists!$J$17:$K$21,2),IF($M32=Lists!$H$3,IF($K32&lt;1,(($S32/$K32)*((1+'Inputs &amp; Summary'!$D$7)^BE$29)),((INT(BE$29/$K32)-INT((BE$29-1)/$K32))*$S32*((1+'Inputs &amp; Summary'!$D$7)^BE$29))),(_xlfn.WEIBULL.DIST(BE$29,$L32,$K32,FALSE)*$S32*((1+'Inputs &amp; Summary'!$D$7)^BE$29))),IF($M32=Lists!$H$3,IF($K32&lt;1,((($R32*(1-$E32)+$Q32*(1-$F32))/$K32)*((1+'Inputs &amp; Summary'!$D$7)^BE$29)),((INT(BE$29/$K32)-INT((BE$29-1)/$K32))*($R32*(1-$E32)+$Q32*(1-$F32))*((1+'Inputs &amp; Summary'!$D$7)^BE$29))),((_xlfn.WEIBULL.DIST(BE$29,$L32,$K32,FALSE)*($R32*(1-$E32)+$Q32*(1-$F32))*((1+'Inputs &amp; Summary'!$D$7)^BE$29))))))</f>
        <v>0</v>
      </c>
      <c r="BF32" s="114">
        <f>$D32*IF(BF$29&gt;'Inputs &amp; Summary'!$D$5,0,IF(BF$29&gt;VLOOKUP($G32,Lists!$J$17:$K$21,2),IF($M32=Lists!$H$3,IF($K32&lt;1,(($S32/$K32)*((1+'Inputs &amp; Summary'!$D$7)^BF$29)),((INT(BF$29/$K32)-INT((BF$29-1)/$K32))*$S32*((1+'Inputs &amp; Summary'!$D$7)^BF$29))),(_xlfn.WEIBULL.DIST(BF$29,$L32,$K32,FALSE)*$S32*((1+'Inputs &amp; Summary'!$D$7)^BF$29))),IF($M32=Lists!$H$3,IF($K32&lt;1,((($R32*(1-$E32)+$Q32*(1-$F32))/$K32)*((1+'Inputs &amp; Summary'!$D$7)^BF$29)),((INT(BF$29/$K32)-INT((BF$29-1)/$K32))*($R32*(1-$E32)+$Q32*(1-$F32))*((1+'Inputs &amp; Summary'!$D$7)^BF$29))),((_xlfn.WEIBULL.DIST(BF$29,$L32,$K32,FALSE)*($R32*(1-$E32)+$Q32*(1-$F32))*((1+'Inputs &amp; Summary'!$D$7)^BF$29))))))</f>
        <v>0</v>
      </c>
      <c r="BG32" s="114">
        <f>$D32*IF(BG$29&gt;'Inputs &amp; Summary'!$D$5,0,IF(BG$29&gt;VLOOKUP($G32,Lists!$J$17:$K$21,2),IF($M32=Lists!$H$3,IF($K32&lt;1,(($S32/$K32)*((1+'Inputs &amp; Summary'!$D$7)^BG$29)),((INT(BG$29/$K32)-INT((BG$29-1)/$K32))*$S32*((1+'Inputs &amp; Summary'!$D$7)^BG$29))),(_xlfn.WEIBULL.DIST(BG$29,$L32,$K32,FALSE)*$S32*((1+'Inputs &amp; Summary'!$D$7)^BG$29))),IF($M32=Lists!$H$3,IF($K32&lt;1,((($R32*(1-$E32)+$Q32*(1-$F32))/$K32)*((1+'Inputs &amp; Summary'!$D$7)^BG$29)),((INT(BG$29/$K32)-INT((BG$29-1)/$K32))*($R32*(1-$E32)+$Q32*(1-$F32))*((1+'Inputs &amp; Summary'!$D$7)^BG$29))),((_xlfn.WEIBULL.DIST(BG$29,$L32,$K32,FALSE)*($R32*(1-$E32)+$Q32*(1-$F32))*((1+'Inputs &amp; Summary'!$D$7)^BG$29))))))</f>
        <v>0</v>
      </c>
      <c r="BH32" s="114">
        <f>$D32*IF(BH$29&gt;'Inputs &amp; Summary'!$D$5,0,IF(BH$29&gt;VLOOKUP($G32,Lists!$J$17:$K$21,2),IF($M32=Lists!$H$3,IF($K32&lt;1,(($S32/$K32)*((1+'Inputs &amp; Summary'!$D$7)^BH$29)),((INT(BH$29/$K32)-INT((BH$29-1)/$K32))*$S32*((1+'Inputs &amp; Summary'!$D$7)^BH$29))),(_xlfn.WEIBULL.DIST(BH$29,$L32,$K32,FALSE)*$S32*((1+'Inputs &amp; Summary'!$D$7)^BH$29))),IF($M32=Lists!$H$3,IF($K32&lt;1,((($R32*(1-$E32)+$Q32*(1-$F32))/$K32)*((1+'Inputs &amp; Summary'!$D$7)^BH$29)),((INT(BH$29/$K32)-INT((BH$29-1)/$K32))*($R32*(1-$E32)+$Q32*(1-$F32))*((1+'Inputs &amp; Summary'!$D$7)^BH$29))),((_xlfn.WEIBULL.DIST(BH$29,$L32,$K32,FALSE)*($R32*(1-$E32)+$Q32*(1-$F32))*((1+'Inputs &amp; Summary'!$D$7)^BH$29))))))</f>
        <v>0</v>
      </c>
      <c r="BI32" s="114">
        <f>$D32*IF(BI$29&gt;'Inputs &amp; Summary'!$D$5,0,IF(BI$29&gt;VLOOKUP($G32,Lists!$J$17:$K$21,2),IF($M32=Lists!$H$3,IF($K32&lt;1,(($S32/$K32)*((1+'Inputs &amp; Summary'!$D$7)^BI$29)),((INT(BI$29/$K32)-INT((BI$29-1)/$K32))*$S32*((1+'Inputs &amp; Summary'!$D$7)^BI$29))),(_xlfn.WEIBULL.DIST(BI$29,$L32,$K32,FALSE)*$S32*((1+'Inputs &amp; Summary'!$D$7)^BI$29))),IF($M32=Lists!$H$3,IF($K32&lt;1,((($R32*(1-$E32)+$Q32*(1-$F32))/$K32)*((1+'Inputs &amp; Summary'!$D$7)^BI$29)),((INT(BI$29/$K32)-INT((BI$29-1)/$K32))*($R32*(1-$E32)+$Q32*(1-$F32))*((1+'Inputs &amp; Summary'!$D$7)^BI$29))),((_xlfn.WEIBULL.DIST(BI$29,$L32,$K32,FALSE)*($R32*(1-$E32)+$Q32*(1-$F32))*((1+'Inputs &amp; Summary'!$D$7)^BI$29))))))</f>
        <v>0</v>
      </c>
      <c r="BJ32" s="114">
        <f>$D32*IF(BJ$29&gt;'Inputs &amp; Summary'!$D$5,0,IF(BJ$29&gt;VLOOKUP($G32,Lists!$J$17:$K$21,2),IF($M32=Lists!$H$3,IF($K32&lt;1,(($S32/$K32)*((1+'Inputs &amp; Summary'!$D$7)^BJ$29)),((INT(BJ$29/$K32)-INT((BJ$29-1)/$K32))*$S32*((1+'Inputs &amp; Summary'!$D$7)^BJ$29))),(_xlfn.WEIBULL.DIST(BJ$29,$L32,$K32,FALSE)*$S32*((1+'Inputs &amp; Summary'!$D$7)^BJ$29))),IF($M32=Lists!$H$3,IF($K32&lt;1,((($R32*(1-$E32)+$Q32*(1-$F32))/$K32)*((1+'Inputs &amp; Summary'!$D$7)^BJ$29)),((INT(BJ$29/$K32)-INT((BJ$29-1)/$K32))*($R32*(1-$E32)+$Q32*(1-$F32))*((1+'Inputs &amp; Summary'!$D$7)^BJ$29))),((_xlfn.WEIBULL.DIST(BJ$29,$L32,$K32,FALSE)*($R32*(1-$E32)+$Q32*(1-$F32))*((1+'Inputs &amp; Summary'!$D$7)^BJ$29))))))</f>
        <v>0</v>
      </c>
      <c r="BK32" s="114">
        <f>$D32*IF(BK$29&gt;'Inputs &amp; Summary'!$D$5,0,IF(BK$29&gt;VLOOKUP($G32,Lists!$J$17:$K$21,2),IF($M32=Lists!$H$3,IF($K32&lt;1,(($S32/$K32)*((1+'Inputs &amp; Summary'!$D$7)^BK$29)),((INT(BK$29/$K32)-INT((BK$29-1)/$K32))*$S32*((1+'Inputs &amp; Summary'!$D$7)^BK$29))),(_xlfn.WEIBULL.DIST(BK$29,$L32,$K32,FALSE)*$S32*((1+'Inputs &amp; Summary'!$D$7)^BK$29))),IF($M32=Lists!$H$3,IF($K32&lt;1,((($R32*(1-$E32)+$Q32*(1-$F32))/$K32)*((1+'Inputs &amp; Summary'!$D$7)^BK$29)),((INT(BK$29/$K32)-INT((BK$29-1)/$K32))*($R32*(1-$E32)+$Q32*(1-$F32))*((1+'Inputs &amp; Summary'!$D$7)^BK$29))),((_xlfn.WEIBULL.DIST(BK$29,$L32,$K32,FALSE)*($R32*(1-$E32)+$Q32*(1-$F32))*((1+'Inputs &amp; Summary'!$D$7)^BK$29))))))</f>
        <v>0</v>
      </c>
      <c r="BL32" s="114">
        <f>$D32*IF(BL$29&gt;'Inputs &amp; Summary'!$D$5,0,IF(BL$29&gt;VLOOKUP($G32,Lists!$J$17:$K$21,2),IF($M32=Lists!$H$3,IF($K32&lt;1,(($S32/$K32)*((1+'Inputs &amp; Summary'!$D$7)^BL$29)),((INT(BL$29/$K32)-INT((BL$29-1)/$K32))*$S32*((1+'Inputs &amp; Summary'!$D$7)^BL$29))),(_xlfn.WEIBULL.DIST(BL$29,$L32,$K32,FALSE)*$S32*((1+'Inputs &amp; Summary'!$D$7)^BL$29))),IF($M32=Lists!$H$3,IF($K32&lt;1,((($R32*(1-$E32)+$Q32*(1-$F32))/$K32)*((1+'Inputs &amp; Summary'!$D$7)^BL$29)),((INT(BL$29/$K32)-INT((BL$29-1)/$K32))*($R32*(1-$E32)+$Q32*(1-$F32))*((1+'Inputs &amp; Summary'!$D$7)^BL$29))),((_xlfn.WEIBULL.DIST(BL$29,$L32,$K32,FALSE)*($R32*(1-$E32)+$Q32*(1-$F32))*((1+'Inputs &amp; Summary'!$D$7)^BL$29))))))</f>
        <v>0</v>
      </c>
    </row>
    <row r="33" spans="1:64" s="1" customFormat="1" ht="28.8" x14ac:dyDescent="0.3">
      <c r="A33" s="79" t="s">
        <v>157</v>
      </c>
      <c r="B33" s="33" t="s">
        <v>307</v>
      </c>
      <c r="C33" s="33" t="s">
        <v>138</v>
      </c>
      <c r="D33" s="68">
        <v>1</v>
      </c>
      <c r="E33" s="68">
        <v>0</v>
      </c>
      <c r="F33" s="68">
        <v>0</v>
      </c>
      <c r="G33" s="213" t="s">
        <v>433</v>
      </c>
      <c r="H33" s="34" t="s">
        <v>23</v>
      </c>
      <c r="I33" s="34" t="s">
        <v>270</v>
      </c>
      <c r="J33" s="33">
        <f>VLOOKUP(I33,'Labor Rates'!$A$1:$B$16,2)</f>
        <v>25.173076923076923</v>
      </c>
      <c r="K33" s="35">
        <v>1</v>
      </c>
      <c r="L33" s="35">
        <v>1</v>
      </c>
      <c r="M33" s="33" t="s">
        <v>259</v>
      </c>
      <c r="N33" s="84">
        <f>'Inputs &amp; Summary'!$D$27</f>
        <v>18</v>
      </c>
      <c r="O33" s="35">
        <v>0.08</v>
      </c>
      <c r="P33" s="5">
        <v>0</v>
      </c>
      <c r="Q33" s="73">
        <f t="shared" si="6"/>
        <v>36.24923076923077</v>
      </c>
      <c r="R33" s="73">
        <f t="shared" si="7"/>
        <v>0</v>
      </c>
      <c r="S33" s="74">
        <f t="shared" si="8"/>
        <v>36.24923076923077</v>
      </c>
      <c r="T33" s="88"/>
      <c r="U33" s="80"/>
      <c r="V33" s="87">
        <f t="shared" si="9"/>
        <v>44.918809211241644</v>
      </c>
      <c r="W33" s="87">
        <f>NPV('Inputs &amp; Summary'!$D$6,Y33:BL33)</f>
        <v>455.52451923031333</v>
      </c>
      <c r="X33" s="90">
        <f t="shared" si="10"/>
        <v>3.306214153231981E-3</v>
      </c>
      <c r="Y33" s="114">
        <f>$D33*IF(Y$29&gt;'Inputs &amp; Summary'!$D$5,0,IF(Y$29&gt;VLOOKUP($G33,Lists!$J$17:$K$21,2),IF($M33=Lists!$H$3,IF($K33&lt;1,(($S33/$K33)*((1+'Inputs &amp; Summary'!$D$7)^Y$29)),((INT(Y$29/$K33)-INT((Y$29-1)/$K33))*$S33*((1+'Inputs &amp; Summary'!$D$7)^Y$29))),(_xlfn.WEIBULL.DIST(Y$29,$L33,$K33,FALSE)*$S33*((1+'Inputs &amp; Summary'!$D$7)^Y$29))),IF($M33=Lists!$H$3,IF($K33&lt;1,((($R33*(1-$E33)+$Q33*(1-$F33))/$K33)*((1+'Inputs &amp; Summary'!$D$7)^Y$29)),((INT(Y$29/$K33)-INT((Y$29-1)/$K33))*($R33*(1-$E33)+$Q33*(1-$F33))*((1+'Inputs &amp; Summary'!$D$7)^Y$29))),((_xlfn.WEIBULL.DIST(Y$29,$L33,$K33,FALSE)*($R33*(1-$E33)+$Q33*(1-$F33))*((1+'Inputs &amp; Summary'!$D$7)^Y$29))))))</f>
        <v>36.974215384615384</v>
      </c>
      <c r="Z33" s="114">
        <f>$D33*IF(Z$29&gt;'Inputs &amp; Summary'!$D$5,0,IF(Z$29&gt;VLOOKUP($G33,Lists!$J$17:$K$21,2),IF($M33=Lists!$H$3,IF($K33&lt;1,(($S33/$K33)*((1+'Inputs &amp; Summary'!$D$7)^Z$29)),((INT(Z$29/$K33)-INT((Z$29-1)/$K33))*$S33*((1+'Inputs &amp; Summary'!$D$7)^Z$29))),(_xlfn.WEIBULL.DIST(Z$29,$L33,$K33,FALSE)*$S33*((1+'Inputs &amp; Summary'!$D$7)^Z$29))),IF($M33=Lists!$H$3,IF($K33&lt;1,((($R33*(1-$E33)+$Q33*(1-$F33))/$K33)*((1+'Inputs &amp; Summary'!$D$7)^Z$29)),((INT(Z$29/$K33)-INT((Z$29-1)/$K33))*($R33*(1-$E33)+$Q33*(1-$F33))*((1+'Inputs &amp; Summary'!$D$7)^Z$29))),((_xlfn.WEIBULL.DIST(Z$29,$L33,$K33,FALSE)*($R33*(1-$E33)+$Q33*(1-$F33))*((1+'Inputs &amp; Summary'!$D$7)^Z$29))))))</f>
        <v>37.713699692307692</v>
      </c>
      <c r="AA33" s="114">
        <f>$D33*IF(AA$29&gt;'Inputs &amp; Summary'!$D$5,0,IF(AA$29&gt;VLOOKUP($G33,Lists!$J$17:$K$21,2),IF($M33=Lists!$H$3,IF($K33&lt;1,(($S33/$K33)*((1+'Inputs &amp; Summary'!$D$7)^AA$29)),((INT(AA$29/$K33)-INT((AA$29-1)/$K33))*$S33*((1+'Inputs &amp; Summary'!$D$7)^AA$29))),(_xlfn.WEIBULL.DIST(AA$29,$L33,$K33,FALSE)*$S33*((1+'Inputs &amp; Summary'!$D$7)^AA$29))),IF($M33=Lists!$H$3,IF($K33&lt;1,((($R33*(1-$E33)+$Q33*(1-$F33))/$K33)*((1+'Inputs &amp; Summary'!$D$7)^AA$29)),((INT(AA$29/$K33)-INT((AA$29-1)/$K33))*($R33*(1-$E33)+$Q33*(1-$F33))*((1+'Inputs &amp; Summary'!$D$7)^AA$29))),((_xlfn.WEIBULL.DIST(AA$29,$L33,$K33,FALSE)*($R33*(1-$E33)+$Q33*(1-$F33))*((1+'Inputs &amp; Summary'!$D$7)^AA$29))))))</f>
        <v>38.467973686153847</v>
      </c>
      <c r="AB33" s="114">
        <f>$D33*IF(AB$29&gt;'Inputs &amp; Summary'!$D$5,0,IF(AB$29&gt;VLOOKUP($G33,Lists!$J$17:$K$21,2),IF($M33=Lists!$H$3,IF($K33&lt;1,(($S33/$K33)*((1+'Inputs &amp; Summary'!$D$7)^AB$29)),((INT(AB$29/$K33)-INT((AB$29-1)/$K33))*$S33*((1+'Inputs &amp; Summary'!$D$7)^AB$29))),(_xlfn.WEIBULL.DIST(AB$29,$L33,$K33,FALSE)*$S33*((1+'Inputs &amp; Summary'!$D$7)^AB$29))),IF($M33=Lists!$H$3,IF($K33&lt;1,((($R33*(1-$E33)+$Q33*(1-$F33))/$K33)*((1+'Inputs &amp; Summary'!$D$7)^AB$29)),((INT(AB$29/$K33)-INT((AB$29-1)/$K33))*($R33*(1-$E33)+$Q33*(1-$F33))*((1+'Inputs &amp; Summary'!$D$7)^AB$29))),((_xlfn.WEIBULL.DIST(AB$29,$L33,$K33,FALSE)*($R33*(1-$E33)+$Q33*(1-$F33))*((1+'Inputs &amp; Summary'!$D$7)^AB$29))))))</f>
        <v>39.237333159876925</v>
      </c>
      <c r="AC33" s="114">
        <f>$D33*IF(AC$29&gt;'Inputs &amp; Summary'!$D$5,0,IF(AC$29&gt;VLOOKUP($G33,Lists!$J$17:$K$21,2),IF($M33=Lists!$H$3,IF($K33&lt;1,(($S33/$K33)*((1+'Inputs &amp; Summary'!$D$7)^AC$29)),((INT(AC$29/$K33)-INT((AC$29-1)/$K33))*$S33*((1+'Inputs &amp; Summary'!$D$7)^AC$29))),(_xlfn.WEIBULL.DIST(AC$29,$L33,$K33,FALSE)*$S33*((1+'Inputs &amp; Summary'!$D$7)^AC$29))),IF($M33=Lists!$H$3,IF($K33&lt;1,((($R33*(1-$E33)+$Q33*(1-$F33))/$K33)*((1+'Inputs &amp; Summary'!$D$7)^AC$29)),((INT(AC$29/$K33)-INT((AC$29-1)/$K33))*($R33*(1-$E33)+$Q33*(1-$F33))*((1+'Inputs &amp; Summary'!$D$7)^AC$29))),((_xlfn.WEIBULL.DIST(AC$29,$L33,$K33,FALSE)*($R33*(1-$E33)+$Q33*(1-$F33))*((1+'Inputs &amp; Summary'!$D$7)^AC$29))))))</f>
        <v>40.022079823074463</v>
      </c>
      <c r="AD33" s="114">
        <f>$D33*IF(AD$29&gt;'Inputs &amp; Summary'!$D$5,0,IF(AD$29&gt;VLOOKUP($G33,Lists!$J$17:$K$21,2),IF($M33=Lists!$H$3,IF($K33&lt;1,(($S33/$K33)*((1+'Inputs &amp; Summary'!$D$7)^AD$29)),((INT(AD$29/$K33)-INT((AD$29-1)/$K33))*$S33*((1+'Inputs &amp; Summary'!$D$7)^AD$29))),(_xlfn.WEIBULL.DIST(AD$29,$L33,$K33,FALSE)*$S33*((1+'Inputs &amp; Summary'!$D$7)^AD$29))),IF($M33=Lists!$H$3,IF($K33&lt;1,((($R33*(1-$E33)+$Q33*(1-$F33))/$K33)*((1+'Inputs &amp; Summary'!$D$7)^AD$29)),((INT(AD$29/$K33)-INT((AD$29-1)/$K33))*($R33*(1-$E33)+$Q33*(1-$F33))*((1+'Inputs &amp; Summary'!$D$7)^AD$29))),((_xlfn.WEIBULL.DIST(AD$29,$L33,$K33,FALSE)*($R33*(1-$E33)+$Q33*(1-$F33))*((1+'Inputs &amp; Summary'!$D$7)^AD$29))))))</f>
        <v>40.822521419535953</v>
      </c>
      <c r="AE33" s="114">
        <f>$D33*IF(AE$29&gt;'Inputs &amp; Summary'!$D$5,0,IF(AE$29&gt;VLOOKUP($G33,Lists!$J$17:$K$21,2),IF($M33=Lists!$H$3,IF($K33&lt;1,(($S33/$K33)*((1+'Inputs &amp; Summary'!$D$7)^AE$29)),((INT(AE$29/$K33)-INT((AE$29-1)/$K33))*$S33*((1+'Inputs &amp; Summary'!$D$7)^AE$29))),(_xlfn.WEIBULL.DIST(AE$29,$L33,$K33,FALSE)*$S33*((1+'Inputs &amp; Summary'!$D$7)^AE$29))),IF($M33=Lists!$H$3,IF($K33&lt;1,((($R33*(1-$E33)+$Q33*(1-$F33))/$K33)*((1+'Inputs &amp; Summary'!$D$7)^AE$29)),((INT(AE$29/$K33)-INT((AE$29-1)/$K33))*($R33*(1-$E33)+$Q33*(1-$F33))*((1+'Inputs &amp; Summary'!$D$7)^AE$29))),((_xlfn.WEIBULL.DIST(AE$29,$L33,$K33,FALSE)*($R33*(1-$E33)+$Q33*(1-$F33))*((1+'Inputs &amp; Summary'!$D$7)^AE$29))))))</f>
        <v>41.638971847926662</v>
      </c>
      <c r="AF33" s="114">
        <f>$D33*IF(AF$29&gt;'Inputs &amp; Summary'!$D$5,0,IF(AF$29&gt;VLOOKUP($G33,Lists!$J$17:$K$21,2),IF($M33=Lists!$H$3,IF($K33&lt;1,(($S33/$K33)*((1+'Inputs &amp; Summary'!$D$7)^AF$29)),((INT(AF$29/$K33)-INT((AF$29-1)/$K33))*$S33*((1+'Inputs &amp; Summary'!$D$7)^AF$29))),(_xlfn.WEIBULL.DIST(AF$29,$L33,$K33,FALSE)*$S33*((1+'Inputs &amp; Summary'!$D$7)^AF$29))),IF($M33=Lists!$H$3,IF($K33&lt;1,((($R33*(1-$E33)+$Q33*(1-$F33))/$K33)*((1+'Inputs &amp; Summary'!$D$7)^AF$29)),((INT(AF$29/$K33)-INT((AF$29-1)/$K33))*($R33*(1-$E33)+$Q33*(1-$F33))*((1+'Inputs &amp; Summary'!$D$7)^AF$29))),((_xlfn.WEIBULL.DIST(AF$29,$L33,$K33,FALSE)*($R33*(1-$E33)+$Q33*(1-$F33))*((1+'Inputs &amp; Summary'!$D$7)^AF$29))))))</f>
        <v>42.471751284885201</v>
      </c>
      <c r="AG33" s="114">
        <f>$D33*IF(AG$29&gt;'Inputs &amp; Summary'!$D$5,0,IF(AG$29&gt;VLOOKUP($G33,Lists!$J$17:$K$21,2),IF($M33=Lists!$H$3,IF($K33&lt;1,(($S33/$K33)*((1+'Inputs &amp; Summary'!$D$7)^AG$29)),((INT(AG$29/$K33)-INT((AG$29-1)/$K33))*$S33*((1+'Inputs &amp; Summary'!$D$7)^AG$29))),(_xlfn.WEIBULL.DIST(AG$29,$L33,$K33,FALSE)*$S33*((1+'Inputs &amp; Summary'!$D$7)^AG$29))),IF($M33=Lists!$H$3,IF($K33&lt;1,((($R33*(1-$E33)+$Q33*(1-$F33))/$K33)*((1+'Inputs &amp; Summary'!$D$7)^AG$29)),((INT(AG$29/$K33)-INT((AG$29-1)/$K33))*($R33*(1-$E33)+$Q33*(1-$F33))*((1+'Inputs &amp; Summary'!$D$7)^AG$29))),((_xlfn.WEIBULL.DIST(AG$29,$L33,$K33,FALSE)*($R33*(1-$E33)+$Q33*(1-$F33))*((1+'Inputs &amp; Summary'!$D$7)^AG$29))))))</f>
        <v>43.321186310582902</v>
      </c>
      <c r="AH33" s="114">
        <f>$D33*IF(AH$29&gt;'Inputs &amp; Summary'!$D$5,0,IF(AH$29&gt;VLOOKUP($G33,Lists!$J$17:$K$21,2),IF($M33=Lists!$H$3,IF($K33&lt;1,(($S33/$K33)*((1+'Inputs &amp; Summary'!$D$7)^AH$29)),((INT(AH$29/$K33)-INT((AH$29-1)/$K33))*$S33*((1+'Inputs &amp; Summary'!$D$7)^AH$29))),(_xlfn.WEIBULL.DIST(AH$29,$L33,$K33,FALSE)*$S33*((1+'Inputs &amp; Summary'!$D$7)^AH$29))),IF($M33=Lists!$H$3,IF($K33&lt;1,((($R33*(1-$E33)+$Q33*(1-$F33))/$K33)*((1+'Inputs &amp; Summary'!$D$7)^AH$29)),((INT(AH$29/$K33)-INT((AH$29-1)/$K33))*($R33*(1-$E33)+$Q33*(1-$F33))*((1+'Inputs &amp; Summary'!$D$7)^AH$29))),((_xlfn.WEIBULL.DIST(AH$29,$L33,$K33,FALSE)*($R33*(1-$E33)+$Q33*(1-$F33))*((1+'Inputs &amp; Summary'!$D$7)^AH$29))))))</f>
        <v>44.187610036794567</v>
      </c>
      <c r="AI33" s="114">
        <f>$D33*IF(AI$29&gt;'Inputs &amp; Summary'!$D$5,0,IF(AI$29&gt;VLOOKUP($G33,Lists!$J$17:$K$21,2),IF($M33=Lists!$H$3,IF($K33&lt;1,(($S33/$K33)*((1+'Inputs &amp; Summary'!$D$7)^AI$29)),((INT(AI$29/$K33)-INT((AI$29-1)/$K33))*$S33*((1+'Inputs &amp; Summary'!$D$7)^AI$29))),(_xlfn.WEIBULL.DIST(AI$29,$L33,$K33,FALSE)*$S33*((1+'Inputs &amp; Summary'!$D$7)^AI$29))),IF($M33=Lists!$H$3,IF($K33&lt;1,((($R33*(1-$E33)+$Q33*(1-$F33))/$K33)*((1+'Inputs &amp; Summary'!$D$7)^AI$29)),((INT(AI$29/$K33)-INT((AI$29-1)/$K33))*($R33*(1-$E33)+$Q33*(1-$F33))*((1+'Inputs &amp; Summary'!$D$7)^AI$29))),((_xlfn.WEIBULL.DIST(AI$29,$L33,$K33,FALSE)*($R33*(1-$E33)+$Q33*(1-$F33))*((1+'Inputs &amp; Summary'!$D$7)^AI$29))))))</f>
        <v>45.071362237530451</v>
      </c>
      <c r="AJ33" s="114">
        <f>$D33*IF(AJ$29&gt;'Inputs &amp; Summary'!$D$5,0,IF(AJ$29&gt;VLOOKUP($G33,Lists!$J$17:$K$21,2),IF($M33=Lists!$H$3,IF($K33&lt;1,(($S33/$K33)*((1+'Inputs &amp; Summary'!$D$7)^AJ$29)),((INT(AJ$29/$K33)-INT((AJ$29-1)/$K33))*$S33*((1+'Inputs &amp; Summary'!$D$7)^AJ$29))),(_xlfn.WEIBULL.DIST(AJ$29,$L33,$K33,FALSE)*$S33*((1+'Inputs &amp; Summary'!$D$7)^AJ$29))),IF($M33=Lists!$H$3,IF($K33&lt;1,((($R33*(1-$E33)+$Q33*(1-$F33))/$K33)*((1+'Inputs &amp; Summary'!$D$7)^AJ$29)),((INT(AJ$29/$K33)-INT((AJ$29-1)/$K33))*($R33*(1-$E33)+$Q33*(1-$F33))*((1+'Inputs &amp; Summary'!$D$7)^AJ$29))),((_xlfn.WEIBULL.DIST(AJ$29,$L33,$K33,FALSE)*($R33*(1-$E33)+$Q33*(1-$F33))*((1+'Inputs &amp; Summary'!$D$7)^AJ$29))))))</f>
        <v>45.972789482281065</v>
      </c>
      <c r="AK33" s="114">
        <f>$D33*IF(AK$29&gt;'Inputs &amp; Summary'!$D$5,0,IF(AK$29&gt;VLOOKUP($G33,Lists!$J$17:$K$21,2),IF($M33=Lists!$H$3,IF($K33&lt;1,(($S33/$K33)*((1+'Inputs &amp; Summary'!$D$7)^AK$29)),((INT(AK$29/$K33)-INT((AK$29-1)/$K33))*$S33*((1+'Inputs &amp; Summary'!$D$7)^AK$29))),(_xlfn.WEIBULL.DIST(AK$29,$L33,$K33,FALSE)*$S33*((1+'Inputs &amp; Summary'!$D$7)^AK$29))),IF($M33=Lists!$H$3,IF($K33&lt;1,((($R33*(1-$E33)+$Q33*(1-$F33))/$K33)*((1+'Inputs &amp; Summary'!$D$7)^AK$29)),((INT(AK$29/$K33)-INT((AK$29-1)/$K33))*($R33*(1-$E33)+$Q33*(1-$F33))*((1+'Inputs &amp; Summary'!$D$7)^AK$29))),((_xlfn.WEIBULL.DIST(AK$29,$L33,$K33,FALSE)*($R33*(1-$E33)+$Q33*(1-$F33))*((1+'Inputs &amp; Summary'!$D$7)^AK$29))))))</f>
        <v>46.892245271926683</v>
      </c>
      <c r="AL33" s="114">
        <f>$D33*IF(AL$29&gt;'Inputs &amp; Summary'!$D$5,0,IF(AL$29&gt;VLOOKUP($G33,Lists!$J$17:$K$21,2),IF($M33=Lists!$H$3,IF($K33&lt;1,(($S33/$K33)*((1+'Inputs &amp; Summary'!$D$7)^AL$29)),((INT(AL$29/$K33)-INT((AL$29-1)/$K33))*$S33*((1+'Inputs &amp; Summary'!$D$7)^AL$29))),(_xlfn.WEIBULL.DIST(AL$29,$L33,$K33,FALSE)*$S33*((1+'Inputs &amp; Summary'!$D$7)^AL$29))),IF($M33=Lists!$H$3,IF($K33&lt;1,((($R33*(1-$E33)+$Q33*(1-$F33))/$K33)*((1+'Inputs &amp; Summary'!$D$7)^AL$29)),((INT(AL$29/$K33)-INT((AL$29-1)/$K33))*($R33*(1-$E33)+$Q33*(1-$F33))*((1+'Inputs &amp; Summary'!$D$7)^AL$29))),((_xlfn.WEIBULL.DIST(AL$29,$L33,$K33,FALSE)*($R33*(1-$E33)+$Q33*(1-$F33))*((1+'Inputs &amp; Summary'!$D$7)^AL$29))))))</f>
        <v>47.830090177365221</v>
      </c>
      <c r="AM33" s="114">
        <f>$D33*IF(AM$29&gt;'Inputs &amp; Summary'!$D$5,0,IF(AM$29&gt;VLOOKUP($G33,Lists!$J$17:$K$21,2),IF($M33=Lists!$H$3,IF($K33&lt;1,(($S33/$K33)*((1+'Inputs &amp; Summary'!$D$7)^AM$29)),((INT(AM$29/$K33)-INT((AM$29-1)/$K33))*$S33*((1+'Inputs &amp; Summary'!$D$7)^AM$29))),(_xlfn.WEIBULL.DIST(AM$29,$L33,$K33,FALSE)*$S33*((1+'Inputs &amp; Summary'!$D$7)^AM$29))),IF($M33=Lists!$H$3,IF($K33&lt;1,((($R33*(1-$E33)+$Q33*(1-$F33))/$K33)*((1+'Inputs &amp; Summary'!$D$7)^AM$29)),((INT(AM$29/$K33)-INT((AM$29-1)/$K33))*($R33*(1-$E33)+$Q33*(1-$F33))*((1+'Inputs &amp; Summary'!$D$7)^AM$29))),((_xlfn.WEIBULL.DIST(AM$29,$L33,$K33,FALSE)*($R33*(1-$E33)+$Q33*(1-$F33))*((1+'Inputs &amp; Summary'!$D$7)^AM$29))))))</f>
        <v>48.786691980912515</v>
      </c>
      <c r="AN33" s="114">
        <f>$D33*IF(AN$29&gt;'Inputs &amp; Summary'!$D$5,0,IF(AN$29&gt;VLOOKUP($G33,Lists!$J$17:$K$21,2),IF($M33=Lists!$H$3,IF($K33&lt;1,(($S33/$K33)*((1+'Inputs &amp; Summary'!$D$7)^AN$29)),((INT(AN$29/$K33)-INT((AN$29-1)/$K33))*$S33*((1+'Inputs &amp; Summary'!$D$7)^AN$29))),(_xlfn.WEIBULL.DIST(AN$29,$L33,$K33,FALSE)*$S33*((1+'Inputs &amp; Summary'!$D$7)^AN$29))),IF($M33=Lists!$H$3,IF($K33&lt;1,((($R33*(1-$E33)+$Q33*(1-$F33))/$K33)*((1+'Inputs &amp; Summary'!$D$7)^AN$29)),((INT(AN$29/$K33)-INT((AN$29-1)/$K33))*($R33*(1-$E33)+$Q33*(1-$F33))*((1+'Inputs &amp; Summary'!$D$7)^AN$29))),((_xlfn.WEIBULL.DIST(AN$29,$L33,$K33,FALSE)*($R33*(1-$E33)+$Q33*(1-$F33))*((1+'Inputs &amp; Summary'!$D$7)^AN$29))))))</f>
        <v>49.762425820530773</v>
      </c>
      <c r="AO33" s="114">
        <f>$D33*IF(AO$29&gt;'Inputs &amp; Summary'!$D$5,0,IF(AO$29&gt;VLOOKUP($G33,Lists!$J$17:$K$21,2),IF($M33=Lists!$H$3,IF($K33&lt;1,(($S33/$K33)*((1+'Inputs &amp; Summary'!$D$7)^AO$29)),((INT(AO$29/$K33)-INT((AO$29-1)/$K33))*$S33*((1+'Inputs &amp; Summary'!$D$7)^AO$29))),(_xlfn.WEIBULL.DIST(AO$29,$L33,$K33,FALSE)*$S33*((1+'Inputs &amp; Summary'!$D$7)^AO$29))),IF($M33=Lists!$H$3,IF($K33&lt;1,((($R33*(1-$E33)+$Q33*(1-$F33))/$K33)*((1+'Inputs &amp; Summary'!$D$7)^AO$29)),((INT(AO$29/$K33)-INT((AO$29-1)/$K33))*($R33*(1-$E33)+$Q33*(1-$F33))*((1+'Inputs &amp; Summary'!$D$7)^AO$29))),((_xlfn.WEIBULL.DIST(AO$29,$L33,$K33,FALSE)*($R33*(1-$E33)+$Q33*(1-$F33))*((1+'Inputs &amp; Summary'!$D$7)^AO$29))))))</f>
        <v>50.757674336941392</v>
      </c>
      <c r="AP33" s="114">
        <f>$D33*IF(AP$29&gt;'Inputs &amp; Summary'!$D$5,0,IF(AP$29&gt;VLOOKUP($G33,Lists!$J$17:$K$21,2),IF($M33=Lists!$H$3,IF($K33&lt;1,(($S33/$K33)*((1+'Inputs &amp; Summary'!$D$7)^AP$29)),((INT(AP$29/$K33)-INT((AP$29-1)/$K33))*$S33*((1+'Inputs &amp; Summary'!$D$7)^AP$29))),(_xlfn.WEIBULL.DIST(AP$29,$L33,$K33,FALSE)*$S33*((1+'Inputs &amp; Summary'!$D$7)^AP$29))),IF($M33=Lists!$H$3,IF($K33&lt;1,((($R33*(1-$E33)+$Q33*(1-$F33))/$K33)*((1+'Inputs &amp; Summary'!$D$7)^AP$29)),((INT(AP$29/$K33)-INT((AP$29-1)/$K33))*($R33*(1-$E33)+$Q33*(1-$F33))*((1+'Inputs &amp; Summary'!$D$7)^AP$29))),((_xlfn.WEIBULL.DIST(AP$29,$L33,$K33,FALSE)*($R33*(1-$E33)+$Q33*(1-$F33))*((1+'Inputs &amp; Summary'!$D$7)^AP$29))))))</f>
        <v>51.772827823680217</v>
      </c>
      <c r="AQ33" s="114">
        <f>$D33*IF(AQ$29&gt;'Inputs &amp; Summary'!$D$5,0,IF(AQ$29&gt;VLOOKUP($G33,Lists!$J$17:$K$21,2),IF($M33=Lists!$H$3,IF($K33&lt;1,(($S33/$K33)*((1+'Inputs &amp; Summary'!$D$7)^AQ$29)),((INT(AQ$29/$K33)-INT((AQ$29-1)/$K33))*$S33*((1+'Inputs &amp; Summary'!$D$7)^AQ$29))),(_xlfn.WEIBULL.DIST(AQ$29,$L33,$K33,FALSE)*$S33*((1+'Inputs &amp; Summary'!$D$7)^AQ$29))),IF($M33=Lists!$H$3,IF($K33&lt;1,((($R33*(1-$E33)+$Q33*(1-$F33))/$K33)*((1+'Inputs &amp; Summary'!$D$7)^AQ$29)),((INT(AQ$29/$K33)-INT((AQ$29-1)/$K33))*($R33*(1-$E33)+$Q33*(1-$F33))*((1+'Inputs &amp; Summary'!$D$7)^AQ$29))),((_xlfn.WEIBULL.DIST(AQ$29,$L33,$K33,FALSE)*($R33*(1-$E33)+$Q33*(1-$F33))*((1+'Inputs &amp; Summary'!$D$7)^AQ$29))))))</f>
        <v>52.808284380153815</v>
      </c>
      <c r="AR33" s="114">
        <f>$D33*IF(AR$29&gt;'Inputs &amp; Summary'!$D$5,0,IF(AR$29&gt;VLOOKUP($G33,Lists!$J$17:$K$21,2),IF($M33=Lists!$H$3,IF($K33&lt;1,(($S33/$K33)*((1+'Inputs &amp; Summary'!$D$7)^AR$29)),((INT(AR$29/$K33)-INT((AR$29-1)/$K33))*$S33*((1+'Inputs &amp; Summary'!$D$7)^AR$29))),(_xlfn.WEIBULL.DIST(AR$29,$L33,$K33,FALSE)*$S33*((1+'Inputs &amp; Summary'!$D$7)^AR$29))),IF($M33=Lists!$H$3,IF($K33&lt;1,((($R33*(1-$E33)+$Q33*(1-$F33))/$K33)*((1+'Inputs &amp; Summary'!$D$7)^AR$29)),((INT(AR$29/$K33)-INT((AR$29-1)/$K33))*($R33*(1-$E33)+$Q33*(1-$F33))*((1+'Inputs &amp; Summary'!$D$7)^AR$29))),((_xlfn.WEIBULL.DIST(AR$29,$L33,$K33,FALSE)*($R33*(1-$E33)+$Q33*(1-$F33))*((1+'Inputs &amp; Summary'!$D$7)^AR$29))))))</f>
        <v>53.864450067756898</v>
      </c>
      <c r="AS33" s="114">
        <f>$D33*IF(AS$29&gt;'Inputs &amp; Summary'!$D$5,0,IF(AS$29&gt;VLOOKUP($G33,Lists!$J$17:$K$21,2),IF($M33=Lists!$H$3,IF($K33&lt;1,(($S33/$K33)*((1+'Inputs &amp; Summary'!$D$7)^AS$29)),((INT(AS$29/$K33)-INT((AS$29-1)/$K33))*$S33*((1+'Inputs &amp; Summary'!$D$7)^AS$29))),(_xlfn.WEIBULL.DIST(AS$29,$L33,$K33,FALSE)*$S33*((1+'Inputs &amp; Summary'!$D$7)^AS$29))),IF($M33=Lists!$H$3,IF($K33&lt;1,((($R33*(1-$E33)+$Q33*(1-$F33))/$K33)*((1+'Inputs &amp; Summary'!$D$7)^AS$29)),((INT(AS$29/$K33)-INT((AS$29-1)/$K33))*($R33*(1-$E33)+$Q33*(1-$F33))*((1+'Inputs &amp; Summary'!$D$7)^AS$29))),((_xlfn.WEIBULL.DIST(AS$29,$L33,$K33,FALSE)*($R33*(1-$E33)+$Q33*(1-$F33))*((1+'Inputs &amp; Summary'!$D$7)^AS$29))))))</f>
        <v>0</v>
      </c>
      <c r="AT33" s="114">
        <f>$D33*IF(AT$29&gt;'Inputs &amp; Summary'!$D$5,0,IF(AT$29&gt;VLOOKUP($G33,Lists!$J$17:$K$21,2),IF($M33=Lists!$H$3,IF($K33&lt;1,(($S33/$K33)*((1+'Inputs &amp; Summary'!$D$7)^AT$29)),((INT(AT$29/$K33)-INT((AT$29-1)/$K33))*$S33*((1+'Inputs &amp; Summary'!$D$7)^AT$29))),(_xlfn.WEIBULL.DIST(AT$29,$L33,$K33,FALSE)*$S33*((1+'Inputs &amp; Summary'!$D$7)^AT$29))),IF($M33=Lists!$H$3,IF($K33&lt;1,((($R33*(1-$E33)+$Q33*(1-$F33))/$K33)*((1+'Inputs &amp; Summary'!$D$7)^AT$29)),((INT(AT$29/$K33)-INT((AT$29-1)/$K33))*($R33*(1-$E33)+$Q33*(1-$F33))*((1+'Inputs &amp; Summary'!$D$7)^AT$29))),((_xlfn.WEIBULL.DIST(AT$29,$L33,$K33,FALSE)*($R33*(1-$E33)+$Q33*(1-$F33))*((1+'Inputs &amp; Summary'!$D$7)^AT$29))))))</f>
        <v>0</v>
      </c>
      <c r="AU33" s="114">
        <f>$D33*IF(AU$29&gt;'Inputs &amp; Summary'!$D$5,0,IF(AU$29&gt;VLOOKUP($G33,Lists!$J$17:$K$21,2),IF($M33=Lists!$H$3,IF($K33&lt;1,(($S33/$K33)*((1+'Inputs &amp; Summary'!$D$7)^AU$29)),((INT(AU$29/$K33)-INT((AU$29-1)/$K33))*$S33*((1+'Inputs &amp; Summary'!$D$7)^AU$29))),(_xlfn.WEIBULL.DIST(AU$29,$L33,$K33,FALSE)*$S33*((1+'Inputs &amp; Summary'!$D$7)^AU$29))),IF($M33=Lists!$H$3,IF($K33&lt;1,((($R33*(1-$E33)+$Q33*(1-$F33))/$K33)*((1+'Inputs &amp; Summary'!$D$7)^AU$29)),((INT(AU$29/$K33)-INT((AU$29-1)/$K33))*($R33*(1-$E33)+$Q33*(1-$F33))*((1+'Inputs &amp; Summary'!$D$7)^AU$29))),((_xlfn.WEIBULL.DIST(AU$29,$L33,$K33,FALSE)*($R33*(1-$E33)+$Q33*(1-$F33))*((1+'Inputs &amp; Summary'!$D$7)^AU$29))))))</f>
        <v>0</v>
      </c>
      <c r="AV33" s="114">
        <f>$D33*IF(AV$29&gt;'Inputs &amp; Summary'!$D$5,0,IF(AV$29&gt;VLOOKUP($G33,Lists!$J$17:$K$21,2),IF($M33=Lists!$H$3,IF($K33&lt;1,(($S33/$K33)*((1+'Inputs &amp; Summary'!$D$7)^AV$29)),((INT(AV$29/$K33)-INT((AV$29-1)/$K33))*$S33*((1+'Inputs &amp; Summary'!$D$7)^AV$29))),(_xlfn.WEIBULL.DIST(AV$29,$L33,$K33,FALSE)*$S33*((1+'Inputs &amp; Summary'!$D$7)^AV$29))),IF($M33=Lists!$H$3,IF($K33&lt;1,((($R33*(1-$E33)+$Q33*(1-$F33))/$K33)*((1+'Inputs &amp; Summary'!$D$7)^AV$29)),((INT(AV$29/$K33)-INT((AV$29-1)/$K33))*($R33*(1-$E33)+$Q33*(1-$F33))*((1+'Inputs &amp; Summary'!$D$7)^AV$29))),((_xlfn.WEIBULL.DIST(AV$29,$L33,$K33,FALSE)*($R33*(1-$E33)+$Q33*(1-$F33))*((1+'Inputs &amp; Summary'!$D$7)^AV$29))))))</f>
        <v>0</v>
      </c>
      <c r="AW33" s="114">
        <f>$D33*IF(AW$29&gt;'Inputs &amp; Summary'!$D$5,0,IF(AW$29&gt;VLOOKUP($G33,Lists!$J$17:$K$21,2),IF($M33=Lists!$H$3,IF($K33&lt;1,(($S33/$K33)*((1+'Inputs &amp; Summary'!$D$7)^AW$29)),((INT(AW$29/$K33)-INT((AW$29-1)/$K33))*$S33*((1+'Inputs &amp; Summary'!$D$7)^AW$29))),(_xlfn.WEIBULL.DIST(AW$29,$L33,$K33,FALSE)*$S33*((1+'Inputs &amp; Summary'!$D$7)^AW$29))),IF($M33=Lists!$H$3,IF($K33&lt;1,((($R33*(1-$E33)+$Q33*(1-$F33))/$K33)*((1+'Inputs &amp; Summary'!$D$7)^AW$29)),((INT(AW$29/$K33)-INT((AW$29-1)/$K33))*($R33*(1-$E33)+$Q33*(1-$F33))*((1+'Inputs &amp; Summary'!$D$7)^AW$29))),((_xlfn.WEIBULL.DIST(AW$29,$L33,$K33,FALSE)*($R33*(1-$E33)+$Q33*(1-$F33))*((1+'Inputs &amp; Summary'!$D$7)^AW$29))))))</f>
        <v>0</v>
      </c>
      <c r="AX33" s="114">
        <f>$D33*IF(AX$29&gt;'Inputs &amp; Summary'!$D$5,0,IF(AX$29&gt;VLOOKUP($G33,Lists!$J$17:$K$21,2),IF($M33=Lists!$H$3,IF($K33&lt;1,(($S33/$K33)*((1+'Inputs &amp; Summary'!$D$7)^AX$29)),((INT(AX$29/$K33)-INT((AX$29-1)/$K33))*$S33*((1+'Inputs &amp; Summary'!$D$7)^AX$29))),(_xlfn.WEIBULL.DIST(AX$29,$L33,$K33,FALSE)*$S33*((1+'Inputs &amp; Summary'!$D$7)^AX$29))),IF($M33=Lists!$H$3,IF($K33&lt;1,((($R33*(1-$E33)+$Q33*(1-$F33))/$K33)*((1+'Inputs &amp; Summary'!$D$7)^AX$29)),((INT(AX$29/$K33)-INT((AX$29-1)/$K33))*($R33*(1-$E33)+$Q33*(1-$F33))*((1+'Inputs &amp; Summary'!$D$7)^AX$29))),((_xlfn.WEIBULL.DIST(AX$29,$L33,$K33,FALSE)*($R33*(1-$E33)+$Q33*(1-$F33))*((1+'Inputs &amp; Summary'!$D$7)^AX$29))))))</f>
        <v>0</v>
      </c>
      <c r="AY33" s="114">
        <f>$D33*IF(AY$29&gt;'Inputs &amp; Summary'!$D$5,0,IF(AY$29&gt;VLOOKUP($G33,Lists!$J$17:$K$21,2),IF($M33=Lists!$H$3,IF($K33&lt;1,(($S33/$K33)*((1+'Inputs &amp; Summary'!$D$7)^AY$29)),((INT(AY$29/$K33)-INT((AY$29-1)/$K33))*$S33*((1+'Inputs &amp; Summary'!$D$7)^AY$29))),(_xlfn.WEIBULL.DIST(AY$29,$L33,$K33,FALSE)*$S33*((1+'Inputs &amp; Summary'!$D$7)^AY$29))),IF($M33=Lists!$H$3,IF($K33&lt;1,((($R33*(1-$E33)+$Q33*(1-$F33))/$K33)*((1+'Inputs &amp; Summary'!$D$7)^AY$29)),((INT(AY$29/$K33)-INT((AY$29-1)/$K33))*($R33*(1-$E33)+$Q33*(1-$F33))*((1+'Inputs &amp; Summary'!$D$7)^AY$29))),((_xlfn.WEIBULL.DIST(AY$29,$L33,$K33,FALSE)*($R33*(1-$E33)+$Q33*(1-$F33))*((1+'Inputs &amp; Summary'!$D$7)^AY$29))))))</f>
        <v>0</v>
      </c>
      <c r="AZ33" s="114">
        <f>$D33*IF(AZ$29&gt;'Inputs &amp; Summary'!$D$5,0,IF(AZ$29&gt;VLOOKUP($G33,Lists!$J$17:$K$21,2),IF($M33=Lists!$H$3,IF($K33&lt;1,(($S33/$K33)*((1+'Inputs &amp; Summary'!$D$7)^AZ$29)),((INT(AZ$29/$K33)-INT((AZ$29-1)/$K33))*$S33*((1+'Inputs &amp; Summary'!$D$7)^AZ$29))),(_xlfn.WEIBULL.DIST(AZ$29,$L33,$K33,FALSE)*$S33*((1+'Inputs &amp; Summary'!$D$7)^AZ$29))),IF($M33=Lists!$H$3,IF($K33&lt;1,((($R33*(1-$E33)+$Q33*(1-$F33))/$K33)*((1+'Inputs &amp; Summary'!$D$7)^AZ$29)),((INT(AZ$29/$K33)-INT((AZ$29-1)/$K33))*($R33*(1-$E33)+$Q33*(1-$F33))*((1+'Inputs &amp; Summary'!$D$7)^AZ$29))),((_xlfn.WEIBULL.DIST(AZ$29,$L33,$K33,FALSE)*($R33*(1-$E33)+$Q33*(1-$F33))*((1+'Inputs &amp; Summary'!$D$7)^AZ$29))))))</f>
        <v>0</v>
      </c>
      <c r="BA33" s="114">
        <f>$D33*IF(BA$29&gt;'Inputs &amp; Summary'!$D$5,0,IF(BA$29&gt;VLOOKUP($G33,Lists!$J$17:$K$21,2),IF($M33=Lists!$H$3,IF($K33&lt;1,(($S33/$K33)*((1+'Inputs &amp; Summary'!$D$7)^BA$29)),((INT(BA$29/$K33)-INT((BA$29-1)/$K33))*$S33*((1+'Inputs &amp; Summary'!$D$7)^BA$29))),(_xlfn.WEIBULL.DIST(BA$29,$L33,$K33,FALSE)*$S33*((1+'Inputs &amp; Summary'!$D$7)^BA$29))),IF($M33=Lists!$H$3,IF($K33&lt;1,((($R33*(1-$E33)+$Q33*(1-$F33))/$K33)*((1+'Inputs &amp; Summary'!$D$7)^BA$29)),((INT(BA$29/$K33)-INT((BA$29-1)/$K33))*($R33*(1-$E33)+$Q33*(1-$F33))*((1+'Inputs &amp; Summary'!$D$7)^BA$29))),((_xlfn.WEIBULL.DIST(BA$29,$L33,$K33,FALSE)*($R33*(1-$E33)+$Q33*(1-$F33))*((1+'Inputs &amp; Summary'!$D$7)^BA$29))))))</f>
        <v>0</v>
      </c>
      <c r="BB33" s="114">
        <f>$D33*IF(BB$29&gt;'Inputs &amp; Summary'!$D$5,0,IF(BB$29&gt;VLOOKUP($G33,Lists!$J$17:$K$21,2),IF($M33=Lists!$H$3,IF($K33&lt;1,(($S33/$K33)*((1+'Inputs &amp; Summary'!$D$7)^BB$29)),((INT(BB$29/$K33)-INT((BB$29-1)/$K33))*$S33*((1+'Inputs &amp; Summary'!$D$7)^BB$29))),(_xlfn.WEIBULL.DIST(BB$29,$L33,$K33,FALSE)*$S33*((1+'Inputs &amp; Summary'!$D$7)^BB$29))),IF($M33=Lists!$H$3,IF($K33&lt;1,((($R33*(1-$E33)+$Q33*(1-$F33))/$K33)*((1+'Inputs &amp; Summary'!$D$7)^BB$29)),((INT(BB$29/$K33)-INT((BB$29-1)/$K33))*($R33*(1-$E33)+$Q33*(1-$F33))*((1+'Inputs &amp; Summary'!$D$7)^BB$29))),((_xlfn.WEIBULL.DIST(BB$29,$L33,$K33,FALSE)*($R33*(1-$E33)+$Q33*(1-$F33))*((1+'Inputs &amp; Summary'!$D$7)^BB$29))))))</f>
        <v>0</v>
      </c>
      <c r="BC33" s="114">
        <f>$D33*IF(BC$29&gt;'Inputs &amp; Summary'!$D$5,0,IF(BC$29&gt;VLOOKUP($G33,Lists!$J$17:$K$21,2),IF($M33=Lists!$H$3,IF($K33&lt;1,(($S33/$K33)*((1+'Inputs &amp; Summary'!$D$7)^BC$29)),((INT(BC$29/$K33)-INT((BC$29-1)/$K33))*$S33*((1+'Inputs &amp; Summary'!$D$7)^BC$29))),(_xlfn.WEIBULL.DIST(BC$29,$L33,$K33,FALSE)*$S33*((1+'Inputs &amp; Summary'!$D$7)^BC$29))),IF($M33=Lists!$H$3,IF($K33&lt;1,((($R33*(1-$E33)+$Q33*(1-$F33))/$K33)*((1+'Inputs &amp; Summary'!$D$7)^BC$29)),((INT(BC$29/$K33)-INT((BC$29-1)/$K33))*($R33*(1-$E33)+$Q33*(1-$F33))*((1+'Inputs &amp; Summary'!$D$7)^BC$29))),((_xlfn.WEIBULL.DIST(BC$29,$L33,$K33,FALSE)*($R33*(1-$E33)+$Q33*(1-$F33))*((1+'Inputs &amp; Summary'!$D$7)^BC$29))))))</f>
        <v>0</v>
      </c>
      <c r="BD33" s="114">
        <f>$D33*IF(BD$29&gt;'Inputs &amp; Summary'!$D$5,0,IF(BD$29&gt;VLOOKUP($G33,Lists!$J$17:$K$21,2),IF($M33=Lists!$H$3,IF($K33&lt;1,(($S33/$K33)*((1+'Inputs &amp; Summary'!$D$7)^BD$29)),((INT(BD$29/$K33)-INT((BD$29-1)/$K33))*$S33*((1+'Inputs &amp; Summary'!$D$7)^BD$29))),(_xlfn.WEIBULL.DIST(BD$29,$L33,$K33,FALSE)*$S33*((1+'Inputs &amp; Summary'!$D$7)^BD$29))),IF($M33=Lists!$H$3,IF($K33&lt;1,((($R33*(1-$E33)+$Q33*(1-$F33))/$K33)*((1+'Inputs &amp; Summary'!$D$7)^BD$29)),((INT(BD$29/$K33)-INT((BD$29-1)/$K33))*($R33*(1-$E33)+$Q33*(1-$F33))*((1+'Inputs &amp; Summary'!$D$7)^BD$29))),((_xlfn.WEIBULL.DIST(BD$29,$L33,$K33,FALSE)*($R33*(1-$E33)+$Q33*(1-$F33))*((1+'Inputs &amp; Summary'!$D$7)^BD$29))))))</f>
        <v>0</v>
      </c>
      <c r="BE33" s="114">
        <f>$D33*IF(BE$29&gt;'Inputs &amp; Summary'!$D$5,0,IF(BE$29&gt;VLOOKUP($G33,Lists!$J$17:$K$21,2),IF($M33=Lists!$H$3,IF($K33&lt;1,(($S33/$K33)*((1+'Inputs &amp; Summary'!$D$7)^BE$29)),((INT(BE$29/$K33)-INT((BE$29-1)/$K33))*$S33*((1+'Inputs &amp; Summary'!$D$7)^BE$29))),(_xlfn.WEIBULL.DIST(BE$29,$L33,$K33,FALSE)*$S33*((1+'Inputs &amp; Summary'!$D$7)^BE$29))),IF($M33=Lists!$H$3,IF($K33&lt;1,((($R33*(1-$E33)+$Q33*(1-$F33))/$K33)*((1+'Inputs &amp; Summary'!$D$7)^BE$29)),((INT(BE$29/$K33)-INT((BE$29-1)/$K33))*($R33*(1-$E33)+$Q33*(1-$F33))*((1+'Inputs &amp; Summary'!$D$7)^BE$29))),((_xlfn.WEIBULL.DIST(BE$29,$L33,$K33,FALSE)*($R33*(1-$E33)+$Q33*(1-$F33))*((1+'Inputs &amp; Summary'!$D$7)^BE$29))))))</f>
        <v>0</v>
      </c>
      <c r="BF33" s="114">
        <f>$D33*IF(BF$29&gt;'Inputs &amp; Summary'!$D$5,0,IF(BF$29&gt;VLOOKUP($G33,Lists!$J$17:$K$21,2),IF($M33=Lists!$H$3,IF($K33&lt;1,(($S33/$K33)*((1+'Inputs &amp; Summary'!$D$7)^BF$29)),((INT(BF$29/$K33)-INT((BF$29-1)/$K33))*$S33*((1+'Inputs &amp; Summary'!$D$7)^BF$29))),(_xlfn.WEIBULL.DIST(BF$29,$L33,$K33,FALSE)*$S33*((1+'Inputs &amp; Summary'!$D$7)^BF$29))),IF($M33=Lists!$H$3,IF($K33&lt;1,((($R33*(1-$E33)+$Q33*(1-$F33))/$K33)*((1+'Inputs &amp; Summary'!$D$7)^BF$29)),((INT(BF$29/$K33)-INT((BF$29-1)/$K33))*($R33*(1-$E33)+$Q33*(1-$F33))*((1+'Inputs &amp; Summary'!$D$7)^BF$29))),((_xlfn.WEIBULL.DIST(BF$29,$L33,$K33,FALSE)*($R33*(1-$E33)+$Q33*(1-$F33))*((1+'Inputs &amp; Summary'!$D$7)^BF$29))))))</f>
        <v>0</v>
      </c>
      <c r="BG33" s="114">
        <f>$D33*IF(BG$29&gt;'Inputs &amp; Summary'!$D$5,0,IF(BG$29&gt;VLOOKUP($G33,Lists!$J$17:$K$21,2),IF($M33=Lists!$H$3,IF($K33&lt;1,(($S33/$K33)*((1+'Inputs &amp; Summary'!$D$7)^BG$29)),((INT(BG$29/$K33)-INT((BG$29-1)/$K33))*$S33*((1+'Inputs &amp; Summary'!$D$7)^BG$29))),(_xlfn.WEIBULL.DIST(BG$29,$L33,$K33,FALSE)*$S33*((1+'Inputs &amp; Summary'!$D$7)^BG$29))),IF($M33=Lists!$H$3,IF($K33&lt;1,((($R33*(1-$E33)+$Q33*(1-$F33))/$K33)*((1+'Inputs &amp; Summary'!$D$7)^BG$29)),((INT(BG$29/$K33)-INT((BG$29-1)/$K33))*($R33*(1-$E33)+$Q33*(1-$F33))*((1+'Inputs &amp; Summary'!$D$7)^BG$29))),((_xlfn.WEIBULL.DIST(BG$29,$L33,$K33,FALSE)*($R33*(1-$E33)+$Q33*(1-$F33))*((1+'Inputs &amp; Summary'!$D$7)^BG$29))))))</f>
        <v>0</v>
      </c>
      <c r="BH33" s="114">
        <f>$D33*IF(BH$29&gt;'Inputs &amp; Summary'!$D$5,0,IF(BH$29&gt;VLOOKUP($G33,Lists!$J$17:$K$21,2),IF($M33=Lists!$H$3,IF($K33&lt;1,(($S33/$K33)*((1+'Inputs &amp; Summary'!$D$7)^BH$29)),((INT(BH$29/$K33)-INT((BH$29-1)/$K33))*$S33*((1+'Inputs &amp; Summary'!$D$7)^BH$29))),(_xlfn.WEIBULL.DIST(BH$29,$L33,$K33,FALSE)*$S33*((1+'Inputs &amp; Summary'!$D$7)^BH$29))),IF($M33=Lists!$H$3,IF($K33&lt;1,((($R33*(1-$E33)+$Q33*(1-$F33))/$K33)*((1+'Inputs &amp; Summary'!$D$7)^BH$29)),((INT(BH$29/$K33)-INT((BH$29-1)/$K33))*($R33*(1-$E33)+$Q33*(1-$F33))*((1+'Inputs &amp; Summary'!$D$7)^BH$29))),((_xlfn.WEIBULL.DIST(BH$29,$L33,$K33,FALSE)*($R33*(1-$E33)+$Q33*(1-$F33))*((1+'Inputs &amp; Summary'!$D$7)^BH$29))))))</f>
        <v>0</v>
      </c>
      <c r="BI33" s="114">
        <f>$D33*IF(BI$29&gt;'Inputs &amp; Summary'!$D$5,0,IF(BI$29&gt;VLOOKUP($G33,Lists!$J$17:$K$21,2),IF($M33=Lists!$H$3,IF($K33&lt;1,(($S33/$K33)*((1+'Inputs &amp; Summary'!$D$7)^BI$29)),((INT(BI$29/$K33)-INT((BI$29-1)/$K33))*$S33*((1+'Inputs &amp; Summary'!$D$7)^BI$29))),(_xlfn.WEIBULL.DIST(BI$29,$L33,$K33,FALSE)*$S33*((1+'Inputs &amp; Summary'!$D$7)^BI$29))),IF($M33=Lists!$H$3,IF($K33&lt;1,((($R33*(1-$E33)+$Q33*(1-$F33))/$K33)*((1+'Inputs &amp; Summary'!$D$7)^BI$29)),((INT(BI$29/$K33)-INT((BI$29-1)/$K33))*($R33*(1-$E33)+$Q33*(1-$F33))*((1+'Inputs &amp; Summary'!$D$7)^BI$29))),((_xlfn.WEIBULL.DIST(BI$29,$L33,$K33,FALSE)*($R33*(1-$E33)+$Q33*(1-$F33))*((1+'Inputs &amp; Summary'!$D$7)^BI$29))))))</f>
        <v>0</v>
      </c>
      <c r="BJ33" s="114">
        <f>$D33*IF(BJ$29&gt;'Inputs &amp; Summary'!$D$5,0,IF(BJ$29&gt;VLOOKUP($G33,Lists!$J$17:$K$21,2),IF($M33=Lists!$H$3,IF($K33&lt;1,(($S33/$K33)*((1+'Inputs &amp; Summary'!$D$7)^BJ$29)),((INT(BJ$29/$K33)-INT((BJ$29-1)/$K33))*$S33*((1+'Inputs &amp; Summary'!$D$7)^BJ$29))),(_xlfn.WEIBULL.DIST(BJ$29,$L33,$K33,FALSE)*$S33*((1+'Inputs &amp; Summary'!$D$7)^BJ$29))),IF($M33=Lists!$H$3,IF($K33&lt;1,((($R33*(1-$E33)+$Q33*(1-$F33))/$K33)*((1+'Inputs &amp; Summary'!$D$7)^BJ$29)),((INT(BJ$29/$K33)-INT((BJ$29-1)/$K33))*($R33*(1-$E33)+$Q33*(1-$F33))*((1+'Inputs &amp; Summary'!$D$7)^BJ$29))),((_xlfn.WEIBULL.DIST(BJ$29,$L33,$K33,FALSE)*($R33*(1-$E33)+$Q33*(1-$F33))*((1+'Inputs &amp; Summary'!$D$7)^BJ$29))))))</f>
        <v>0</v>
      </c>
      <c r="BK33" s="114">
        <f>$D33*IF(BK$29&gt;'Inputs &amp; Summary'!$D$5,0,IF(BK$29&gt;VLOOKUP($G33,Lists!$J$17:$K$21,2),IF($M33=Lists!$H$3,IF($K33&lt;1,(($S33/$K33)*((1+'Inputs &amp; Summary'!$D$7)^BK$29)),((INT(BK$29/$K33)-INT((BK$29-1)/$K33))*$S33*((1+'Inputs &amp; Summary'!$D$7)^BK$29))),(_xlfn.WEIBULL.DIST(BK$29,$L33,$K33,FALSE)*$S33*((1+'Inputs &amp; Summary'!$D$7)^BK$29))),IF($M33=Lists!$H$3,IF($K33&lt;1,((($R33*(1-$E33)+$Q33*(1-$F33))/$K33)*((1+'Inputs &amp; Summary'!$D$7)^BK$29)),((INT(BK$29/$K33)-INT((BK$29-1)/$K33))*($R33*(1-$E33)+$Q33*(1-$F33))*((1+'Inputs &amp; Summary'!$D$7)^BK$29))),((_xlfn.WEIBULL.DIST(BK$29,$L33,$K33,FALSE)*($R33*(1-$E33)+$Q33*(1-$F33))*((1+'Inputs &amp; Summary'!$D$7)^BK$29))))))</f>
        <v>0</v>
      </c>
      <c r="BL33" s="114">
        <f>$D33*IF(BL$29&gt;'Inputs &amp; Summary'!$D$5,0,IF(BL$29&gt;VLOOKUP($G33,Lists!$J$17:$K$21,2),IF($M33=Lists!$H$3,IF($K33&lt;1,(($S33/$K33)*((1+'Inputs &amp; Summary'!$D$7)^BL$29)),((INT(BL$29/$K33)-INT((BL$29-1)/$K33))*$S33*((1+'Inputs &amp; Summary'!$D$7)^BL$29))),(_xlfn.WEIBULL.DIST(BL$29,$L33,$K33,FALSE)*$S33*((1+'Inputs &amp; Summary'!$D$7)^BL$29))),IF($M33=Lists!$H$3,IF($K33&lt;1,((($R33*(1-$E33)+$Q33*(1-$F33))/$K33)*((1+'Inputs &amp; Summary'!$D$7)^BL$29)),((INT(BL$29/$K33)-INT((BL$29-1)/$K33))*($R33*(1-$E33)+$Q33*(1-$F33))*((1+'Inputs &amp; Summary'!$D$7)^BL$29))),((_xlfn.WEIBULL.DIST(BL$29,$L33,$K33,FALSE)*($R33*(1-$E33)+$Q33*(1-$F33))*((1+'Inputs &amp; Summary'!$D$7)^BL$29))))))</f>
        <v>0</v>
      </c>
    </row>
    <row r="34" spans="1:64" s="1" customFormat="1" ht="28.8" x14ac:dyDescent="0.3">
      <c r="A34" s="79" t="s">
        <v>156</v>
      </c>
      <c r="B34" s="33" t="s">
        <v>307</v>
      </c>
      <c r="C34" s="33" t="s">
        <v>138</v>
      </c>
      <c r="D34" s="68">
        <v>1</v>
      </c>
      <c r="E34" s="68">
        <v>0</v>
      </c>
      <c r="F34" s="68">
        <v>0</v>
      </c>
      <c r="G34" s="213" t="s">
        <v>433</v>
      </c>
      <c r="H34" s="34" t="s">
        <v>16</v>
      </c>
      <c r="I34" s="34" t="s">
        <v>270</v>
      </c>
      <c r="J34" s="33">
        <f>VLOOKUP(I34,'Labor Rates'!$A$1:$B$16,2)</f>
        <v>25.173076923076923</v>
      </c>
      <c r="K34" s="35">
        <v>1</v>
      </c>
      <c r="L34" s="35">
        <v>1</v>
      </c>
      <c r="M34" s="33" t="s">
        <v>259</v>
      </c>
      <c r="N34" s="84">
        <f>'Inputs &amp; Summary'!$D$25</f>
        <v>18</v>
      </c>
      <c r="O34" s="35">
        <v>0.08</v>
      </c>
      <c r="P34" s="5">
        <v>0</v>
      </c>
      <c r="Q34" s="73">
        <f t="shared" si="6"/>
        <v>36.24923076923077</v>
      </c>
      <c r="R34" s="73">
        <f t="shared" si="7"/>
        <v>0</v>
      </c>
      <c r="S34" s="74">
        <f t="shared" si="8"/>
        <v>36.24923076923077</v>
      </c>
      <c r="T34" s="88"/>
      <c r="U34" s="80"/>
      <c r="V34" s="87">
        <f t="shared" si="9"/>
        <v>44.918809211241644</v>
      </c>
      <c r="W34" s="87">
        <f>NPV('Inputs &amp; Summary'!$D$6,Y34:BL34)</f>
        <v>455.52451923031333</v>
      </c>
      <c r="X34" s="90">
        <f t="shared" si="10"/>
        <v>3.306214153231981E-3</v>
      </c>
      <c r="Y34" s="114">
        <f>$D34*IF(Y$29&gt;'Inputs &amp; Summary'!$D$5,0,IF(Y$29&gt;VLOOKUP($G34,Lists!$J$17:$K$21,2),IF($M34=Lists!$H$3,IF($K34&lt;1,(($S34/$K34)*((1+'Inputs &amp; Summary'!$D$7)^Y$29)),((INT(Y$29/$K34)-INT((Y$29-1)/$K34))*$S34*((1+'Inputs &amp; Summary'!$D$7)^Y$29))),(_xlfn.WEIBULL.DIST(Y$29,$L34,$K34,FALSE)*$S34*((1+'Inputs &amp; Summary'!$D$7)^Y$29))),IF($M34=Lists!$H$3,IF($K34&lt;1,((($R34*(1-$E34)+$Q34*(1-$F34))/$K34)*((1+'Inputs &amp; Summary'!$D$7)^Y$29)),((INT(Y$29/$K34)-INT((Y$29-1)/$K34))*($R34*(1-$E34)+$Q34*(1-$F34))*((1+'Inputs &amp; Summary'!$D$7)^Y$29))),((_xlfn.WEIBULL.DIST(Y$29,$L34,$K34,FALSE)*($R34*(1-$E34)+$Q34*(1-$F34))*((1+'Inputs &amp; Summary'!$D$7)^Y$29))))))</f>
        <v>36.974215384615384</v>
      </c>
      <c r="Z34" s="114">
        <f>$D34*IF(Z$29&gt;'Inputs &amp; Summary'!$D$5,0,IF(Z$29&gt;VLOOKUP($G34,Lists!$J$17:$K$21,2),IF($M34=Lists!$H$3,IF($K34&lt;1,(($S34/$K34)*((1+'Inputs &amp; Summary'!$D$7)^Z$29)),((INT(Z$29/$K34)-INT((Z$29-1)/$K34))*$S34*((1+'Inputs &amp; Summary'!$D$7)^Z$29))),(_xlfn.WEIBULL.DIST(Z$29,$L34,$K34,FALSE)*$S34*((1+'Inputs &amp; Summary'!$D$7)^Z$29))),IF($M34=Lists!$H$3,IF($K34&lt;1,((($R34*(1-$E34)+$Q34*(1-$F34))/$K34)*((1+'Inputs &amp; Summary'!$D$7)^Z$29)),((INT(Z$29/$K34)-INT((Z$29-1)/$K34))*($R34*(1-$E34)+$Q34*(1-$F34))*((1+'Inputs &amp; Summary'!$D$7)^Z$29))),((_xlfn.WEIBULL.DIST(Z$29,$L34,$K34,FALSE)*($R34*(1-$E34)+$Q34*(1-$F34))*((1+'Inputs &amp; Summary'!$D$7)^Z$29))))))</f>
        <v>37.713699692307692</v>
      </c>
      <c r="AA34" s="114">
        <f>$D34*IF(AA$29&gt;'Inputs &amp; Summary'!$D$5,0,IF(AA$29&gt;VLOOKUP($G34,Lists!$J$17:$K$21,2),IF($M34=Lists!$H$3,IF($K34&lt;1,(($S34/$K34)*((1+'Inputs &amp; Summary'!$D$7)^AA$29)),((INT(AA$29/$K34)-INT((AA$29-1)/$K34))*$S34*((1+'Inputs &amp; Summary'!$D$7)^AA$29))),(_xlfn.WEIBULL.DIST(AA$29,$L34,$K34,FALSE)*$S34*((1+'Inputs &amp; Summary'!$D$7)^AA$29))),IF($M34=Lists!$H$3,IF($K34&lt;1,((($R34*(1-$E34)+$Q34*(1-$F34))/$K34)*((1+'Inputs &amp; Summary'!$D$7)^AA$29)),((INT(AA$29/$K34)-INT((AA$29-1)/$K34))*($R34*(1-$E34)+$Q34*(1-$F34))*((1+'Inputs &amp; Summary'!$D$7)^AA$29))),((_xlfn.WEIBULL.DIST(AA$29,$L34,$K34,FALSE)*($R34*(1-$E34)+$Q34*(1-$F34))*((1+'Inputs &amp; Summary'!$D$7)^AA$29))))))</f>
        <v>38.467973686153847</v>
      </c>
      <c r="AB34" s="114">
        <f>$D34*IF(AB$29&gt;'Inputs &amp; Summary'!$D$5,0,IF(AB$29&gt;VLOOKUP($G34,Lists!$J$17:$K$21,2),IF($M34=Lists!$H$3,IF($K34&lt;1,(($S34/$K34)*((1+'Inputs &amp; Summary'!$D$7)^AB$29)),((INT(AB$29/$K34)-INT((AB$29-1)/$K34))*$S34*((1+'Inputs &amp; Summary'!$D$7)^AB$29))),(_xlfn.WEIBULL.DIST(AB$29,$L34,$K34,FALSE)*$S34*((1+'Inputs &amp; Summary'!$D$7)^AB$29))),IF($M34=Lists!$H$3,IF($K34&lt;1,((($R34*(1-$E34)+$Q34*(1-$F34))/$K34)*((1+'Inputs &amp; Summary'!$D$7)^AB$29)),((INT(AB$29/$K34)-INT((AB$29-1)/$K34))*($R34*(1-$E34)+$Q34*(1-$F34))*((1+'Inputs &amp; Summary'!$D$7)^AB$29))),((_xlfn.WEIBULL.DIST(AB$29,$L34,$K34,FALSE)*($R34*(1-$E34)+$Q34*(1-$F34))*((1+'Inputs &amp; Summary'!$D$7)^AB$29))))))</f>
        <v>39.237333159876925</v>
      </c>
      <c r="AC34" s="114">
        <f>$D34*IF(AC$29&gt;'Inputs &amp; Summary'!$D$5,0,IF(AC$29&gt;VLOOKUP($G34,Lists!$J$17:$K$21,2),IF($M34=Lists!$H$3,IF($K34&lt;1,(($S34/$K34)*((1+'Inputs &amp; Summary'!$D$7)^AC$29)),((INT(AC$29/$K34)-INT((AC$29-1)/$K34))*$S34*((1+'Inputs &amp; Summary'!$D$7)^AC$29))),(_xlfn.WEIBULL.DIST(AC$29,$L34,$K34,FALSE)*$S34*((1+'Inputs &amp; Summary'!$D$7)^AC$29))),IF($M34=Lists!$H$3,IF($K34&lt;1,((($R34*(1-$E34)+$Q34*(1-$F34))/$K34)*((1+'Inputs &amp; Summary'!$D$7)^AC$29)),((INT(AC$29/$K34)-INT((AC$29-1)/$K34))*($R34*(1-$E34)+$Q34*(1-$F34))*((1+'Inputs &amp; Summary'!$D$7)^AC$29))),((_xlfn.WEIBULL.DIST(AC$29,$L34,$K34,FALSE)*($R34*(1-$E34)+$Q34*(1-$F34))*((1+'Inputs &amp; Summary'!$D$7)^AC$29))))))</f>
        <v>40.022079823074463</v>
      </c>
      <c r="AD34" s="114">
        <f>$D34*IF(AD$29&gt;'Inputs &amp; Summary'!$D$5,0,IF(AD$29&gt;VLOOKUP($G34,Lists!$J$17:$K$21,2),IF($M34=Lists!$H$3,IF($K34&lt;1,(($S34/$K34)*((1+'Inputs &amp; Summary'!$D$7)^AD$29)),((INT(AD$29/$K34)-INT((AD$29-1)/$K34))*$S34*((1+'Inputs &amp; Summary'!$D$7)^AD$29))),(_xlfn.WEIBULL.DIST(AD$29,$L34,$K34,FALSE)*$S34*((1+'Inputs &amp; Summary'!$D$7)^AD$29))),IF($M34=Lists!$H$3,IF($K34&lt;1,((($R34*(1-$E34)+$Q34*(1-$F34))/$K34)*((1+'Inputs &amp; Summary'!$D$7)^AD$29)),((INT(AD$29/$K34)-INT((AD$29-1)/$K34))*($R34*(1-$E34)+$Q34*(1-$F34))*((1+'Inputs &amp; Summary'!$D$7)^AD$29))),((_xlfn.WEIBULL.DIST(AD$29,$L34,$K34,FALSE)*($R34*(1-$E34)+$Q34*(1-$F34))*((1+'Inputs &amp; Summary'!$D$7)^AD$29))))))</f>
        <v>40.822521419535953</v>
      </c>
      <c r="AE34" s="114">
        <f>$D34*IF(AE$29&gt;'Inputs &amp; Summary'!$D$5,0,IF(AE$29&gt;VLOOKUP($G34,Lists!$J$17:$K$21,2),IF($M34=Lists!$H$3,IF($K34&lt;1,(($S34/$K34)*((1+'Inputs &amp; Summary'!$D$7)^AE$29)),((INT(AE$29/$K34)-INT((AE$29-1)/$K34))*$S34*((1+'Inputs &amp; Summary'!$D$7)^AE$29))),(_xlfn.WEIBULL.DIST(AE$29,$L34,$K34,FALSE)*$S34*((1+'Inputs &amp; Summary'!$D$7)^AE$29))),IF($M34=Lists!$H$3,IF($K34&lt;1,((($R34*(1-$E34)+$Q34*(1-$F34))/$K34)*((1+'Inputs &amp; Summary'!$D$7)^AE$29)),((INT(AE$29/$K34)-INT((AE$29-1)/$K34))*($R34*(1-$E34)+$Q34*(1-$F34))*((1+'Inputs &amp; Summary'!$D$7)^AE$29))),((_xlfn.WEIBULL.DIST(AE$29,$L34,$K34,FALSE)*($R34*(1-$E34)+$Q34*(1-$F34))*((1+'Inputs &amp; Summary'!$D$7)^AE$29))))))</f>
        <v>41.638971847926662</v>
      </c>
      <c r="AF34" s="114">
        <f>$D34*IF(AF$29&gt;'Inputs &amp; Summary'!$D$5,0,IF(AF$29&gt;VLOOKUP($G34,Lists!$J$17:$K$21,2),IF($M34=Lists!$H$3,IF($K34&lt;1,(($S34/$K34)*((1+'Inputs &amp; Summary'!$D$7)^AF$29)),((INT(AF$29/$K34)-INT((AF$29-1)/$K34))*$S34*((1+'Inputs &amp; Summary'!$D$7)^AF$29))),(_xlfn.WEIBULL.DIST(AF$29,$L34,$K34,FALSE)*$S34*((1+'Inputs &amp; Summary'!$D$7)^AF$29))),IF($M34=Lists!$H$3,IF($K34&lt;1,((($R34*(1-$E34)+$Q34*(1-$F34))/$K34)*((1+'Inputs &amp; Summary'!$D$7)^AF$29)),((INT(AF$29/$K34)-INT((AF$29-1)/$K34))*($R34*(1-$E34)+$Q34*(1-$F34))*((1+'Inputs &amp; Summary'!$D$7)^AF$29))),((_xlfn.WEIBULL.DIST(AF$29,$L34,$K34,FALSE)*($R34*(1-$E34)+$Q34*(1-$F34))*((1+'Inputs &amp; Summary'!$D$7)^AF$29))))))</f>
        <v>42.471751284885201</v>
      </c>
      <c r="AG34" s="114">
        <f>$D34*IF(AG$29&gt;'Inputs &amp; Summary'!$D$5,0,IF(AG$29&gt;VLOOKUP($G34,Lists!$J$17:$K$21,2),IF($M34=Lists!$H$3,IF($K34&lt;1,(($S34/$K34)*((1+'Inputs &amp; Summary'!$D$7)^AG$29)),((INT(AG$29/$K34)-INT((AG$29-1)/$K34))*$S34*((1+'Inputs &amp; Summary'!$D$7)^AG$29))),(_xlfn.WEIBULL.DIST(AG$29,$L34,$K34,FALSE)*$S34*((1+'Inputs &amp; Summary'!$D$7)^AG$29))),IF($M34=Lists!$H$3,IF($K34&lt;1,((($R34*(1-$E34)+$Q34*(1-$F34))/$K34)*((1+'Inputs &amp; Summary'!$D$7)^AG$29)),((INT(AG$29/$K34)-INT((AG$29-1)/$K34))*($R34*(1-$E34)+$Q34*(1-$F34))*((1+'Inputs &amp; Summary'!$D$7)^AG$29))),((_xlfn.WEIBULL.DIST(AG$29,$L34,$K34,FALSE)*($R34*(1-$E34)+$Q34*(1-$F34))*((1+'Inputs &amp; Summary'!$D$7)^AG$29))))))</f>
        <v>43.321186310582902</v>
      </c>
      <c r="AH34" s="114">
        <f>$D34*IF(AH$29&gt;'Inputs &amp; Summary'!$D$5,0,IF(AH$29&gt;VLOOKUP($G34,Lists!$J$17:$K$21,2),IF($M34=Lists!$H$3,IF($K34&lt;1,(($S34/$K34)*((1+'Inputs &amp; Summary'!$D$7)^AH$29)),((INT(AH$29/$K34)-INT((AH$29-1)/$K34))*$S34*((1+'Inputs &amp; Summary'!$D$7)^AH$29))),(_xlfn.WEIBULL.DIST(AH$29,$L34,$K34,FALSE)*$S34*((1+'Inputs &amp; Summary'!$D$7)^AH$29))),IF($M34=Lists!$H$3,IF($K34&lt;1,((($R34*(1-$E34)+$Q34*(1-$F34))/$K34)*((1+'Inputs &amp; Summary'!$D$7)^AH$29)),((INT(AH$29/$K34)-INT((AH$29-1)/$K34))*($R34*(1-$E34)+$Q34*(1-$F34))*((1+'Inputs &amp; Summary'!$D$7)^AH$29))),((_xlfn.WEIBULL.DIST(AH$29,$L34,$K34,FALSE)*($R34*(1-$E34)+$Q34*(1-$F34))*((1+'Inputs &amp; Summary'!$D$7)^AH$29))))))</f>
        <v>44.187610036794567</v>
      </c>
      <c r="AI34" s="114">
        <f>$D34*IF(AI$29&gt;'Inputs &amp; Summary'!$D$5,0,IF(AI$29&gt;VLOOKUP($G34,Lists!$J$17:$K$21,2),IF($M34=Lists!$H$3,IF($K34&lt;1,(($S34/$K34)*((1+'Inputs &amp; Summary'!$D$7)^AI$29)),((INT(AI$29/$K34)-INT((AI$29-1)/$K34))*$S34*((1+'Inputs &amp; Summary'!$D$7)^AI$29))),(_xlfn.WEIBULL.DIST(AI$29,$L34,$K34,FALSE)*$S34*((1+'Inputs &amp; Summary'!$D$7)^AI$29))),IF($M34=Lists!$H$3,IF($K34&lt;1,((($R34*(1-$E34)+$Q34*(1-$F34))/$K34)*((1+'Inputs &amp; Summary'!$D$7)^AI$29)),((INT(AI$29/$K34)-INT((AI$29-1)/$K34))*($R34*(1-$E34)+$Q34*(1-$F34))*((1+'Inputs &amp; Summary'!$D$7)^AI$29))),((_xlfn.WEIBULL.DIST(AI$29,$L34,$K34,FALSE)*($R34*(1-$E34)+$Q34*(1-$F34))*((1+'Inputs &amp; Summary'!$D$7)^AI$29))))))</f>
        <v>45.071362237530451</v>
      </c>
      <c r="AJ34" s="114">
        <f>$D34*IF(AJ$29&gt;'Inputs &amp; Summary'!$D$5,0,IF(AJ$29&gt;VLOOKUP($G34,Lists!$J$17:$K$21,2),IF($M34=Lists!$H$3,IF($K34&lt;1,(($S34/$K34)*((1+'Inputs &amp; Summary'!$D$7)^AJ$29)),((INT(AJ$29/$K34)-INT((AJ$29-1)/$K34))*$S34*((1+'Inputs &amp; Summary'!$D$7)^AJ$29))),(_xlfn.WEIBULL.DIST(AJ$29,$L34,$K34,FALSE)*$S34*((1+'Inputs &amp; Summary'!$D$7)^AJ$29))),IF($M34=Lists!$H$3,IF($K34&lt;1,((($R34*(1-$E34)+$Q34*(1-$F34))/$K34)*((1+'Inputs &amp; Summary'!$D$7)^AJ$29)),((INT(AJ$29/$K34)-INT((AJ$29-1)/$K34))*($R34*(1-$E34)+$Q34*(1-$F34))*((1+'Inputs &amp; Summary'!$D$7)^AJ$29))),((_xlfn.WEIBULL.DIST(AJ$29,$L34,$K34,FALSE)*($R34*(1-$E34)+$Q34*(1-$F34))*((1+'Inputs &amp; Summary'!$D$7)^AJ$29))))))</f>
        <v>45.972789482281065</v>
      </c>
      <c r="AK34" s="114">
        <f>$D34*IF(AK$29&gt;'Inputs &amp; Summary'!$D$5,0,IF(AK$29&gt;VLOOKUP($G34,Lists!$J$17:$K$21,2),IF($M34=Lists!$H$3,IF($K34&lt;1,(($S34/$K34)*((1+'Inputs &amp; Summary'!$D$7)^AK$29)),((INT(AK$29/$K34)-INT((AK$29-1)/$K34))*$S34*((1+'Inputs &amp; Summary'!$D$7)^AK$29))),(_xlfn.WEIBULL.DIST(AK$29,$L34,$K34,FALSE)*$S34*((1+'Inputs &amp; Summary'!$D$7)^AK$29))),IF($M34=Lists!$H$3,IF($K34&lt;1,((($R34*(1-$E34)+$Q34*(1-$F34))/$K34)*((1+'Inputs &amp; Summary'!$D$7)^AK$29)),((INT(AK$29/$K34)-INT((AK$29-1)/$K34))*($R34*(1-$E34)+$Q34*(1-$F34))*((1+'Inputs &amp; Summary'!$D$7)^AK$29))),((_xlfn.WEIBULL.DIST(AK$29,$L34,$K34,FALSE)*($R34*(1-$E34)+$Q34*(1-$F34))*((1+'Inputs &amp; Summary'!$D$7)^AK$29))))))</f>
        <v>46.892245271926683</v>
      </c>
      <c r="AL34" s="114">
        <f>$D34*IF(AL$29&gt;'Inputs &amp; Summary'!$D$5,0,IF(AL$29&gt;VLOOKUP($G34,Lists!$J$17:$K$21,2),IF($M34=Lists!$H$3,IF($K34&lt;1,(($S34/$K34)*((1+'Inputs &amp; Summary'!$D$7)^AL$29)),((INT(AL$29/$K34)-INT((AL$29-1)/$K34))*$S34*((1+'Inputs &amp; Summary'!$D$7)^AL$29))),(_xlfn.WEIBULL.DIST(AL$29,$L34,$K34,FALSE)*$S34*((1+'Inputs &amp; Summary'!$D$7)^AL$29))),IF($M34=Lists!$H$3,IF($K34&lt;1,((($R34*(1-$E34)+$Q34*(1-$F34))/$K34)*((1+'Inputs &amp; Summary'!$D$7)^AL$29)),((INT(AL$29/$K34)-INT((AL$29-1)/$K34))*($R34*(1-$E34)+$Q34*(1-$F34))*((1+'Inputs &amp; Summary'!$D$7)^AL$29))),((_xlfn.WEIBULL.DIST(AL$29,$L34,$K34,FALSE)*($R34*(1-$E34)+$Q34*(1-$F34))*((1+'Inputs &amp; Summary'!$D$7)^AL$29))))))</f>
        <v>47.830090177365221</v>
      </c>
      <c r="AM34" s="114">
        <f>$D34*IF(AM$29&gt;'Inputs &amp; Summary'!$D$5,0,IF(AM$29&gt;VLOOKUP($G34,Lists!$J$17:$K$21,2),IF($M34=Lists!$H$3,IF($K34&lt;1,(($S34/$K34)*((1+'Inputs &amp; Summary'!$D$7)^AM$29)),((INT(AM$29/$K34)-INT((AM$29-1)/$K34))*$S34*((1+'Inputs &amp; Summary'!$D$7)^AM$29))),(_xlfn.WEIBULL.DIST(AM$29,$L34,$K34,FALSE)*$S34*((1+'Inputs &amp; Summary'!$D$7)^AM$29))),IF($M34=Lists!$H$3,IF($K34&lt;1,((($R34*(1-$E34)+$Q34*(1-$F34))/$K34)*((1+'Inputs &amp; Summary'!$D$7)^AM$29)),((INT(AM$29/$K34)-INT((AM$29-1)/$K34))*($R34*(1-$E34)+$Q34*(1-$F34))*((1+'Inputs &amp; Summary'!$D$7)^AM$29))),((_xlfn.WEIBULL.DIST(AM$29,$L34,$K34,FALSE)*($R34*(1-$E34)+$Q34*(1-$F34))*((1+'Inputs &amp; Summary'!$D$7)^AM$29))))))</f>
        <v>48.786691980912515</v>
      </c>
      <c r="AN34" s="114">
        <f>$D34*IF(AN$29&gt;'Inputs &amp; Summary'!$D$5,0,IF(AN$29&gt;VLOOKUP($G34,Lists!$J$17:$K$21,2),IF($M34=Lists!$H$3,IF($K34&lt;1,(($S34/$K34)*((1+'Inputs &amp; Summary'!$D$7)^AN$29)),((INT(AN$29/$K34)-INT((AN$29-1)/$K34))*$S34*((1+'Inputs &amp; Summary'!$D$7)^AN$29))),(_xlfn.WEIBULL.DIST(AN$29,$L34,$K34,FALSE)*$S34*((1+'Inputs &amp; Summary'!$D$7)^AN$29))),IF($M34=Lists!$H$3,IF($K34&lt;1,((($R34*(1-$E34)+$Q34*(1-$F34))/$K34)*((1+'Inputs &amp; Summary'!$D$7)^AN$29)),((INT(AN$29/$K34)-INT((AN$29-1)/$K34))*($R34*(1-$E34)+$Q34*(1-$F34))*((1+'Inputs &amp; Summary'!$D$7)^AN$29))),((_xlfn.WEIBULL.DIST(AN$29,$L34,$K34,FALSE)*($R34*(1-$E34)+$Q34*(1-$F34))*((1+'Inputs &amp; Summary'!$D$7)^AN$29))))))</f>
        <v>49.762425820530773</v>
      </c>
      <c r="AO34" s="114">
        <f>$D34*IF(AO$29&gt;'Inputs &amp; Summary'!$D$5,0,IF(AO$29&gt;VLOOKUP($G34,Lists!$J$17:$K$21,2),IF($M34=Lists!$H$3,IF($K34&lt;1,(($S34/$K34)*((1+'Inputs &amp; Summary'!$D$7)^AO$29)),((INT(AO$29/$K34)-INT((AO$29-1)/$K34))*$S34*((1+'Inputs &amp; Summary'!$D$7)^AO$29))),(_xlfn.WEIBULL.DIST(AO$29,$L34,$K34,FALSE)*$S34*((1+'Inputs &amp; Summary'!$D$7)^AO$29))),IF($M34=Lists!$H$3,IF($K34&lt;1,((($R34*(1-$E34)+$Q34*(1-$F34))/$K34)*((1+'Inputs &amp; Summary'!$D$7)^AO$29)),((INT(AO$29/$K34)-INT((AO$29-1)/$K34))*($R34*(1-$E34)+$Q34*(1-$F34))*((1+'Inputs &amp; Summary'!$D$7)^AO$29))),((_xlfn.WEIBULL.DIST(AO$29,$L34,$K34,FALSE)*($R34*(1-$E34)+$Q34*(1-$F34))*((1+'Inputs &amp; Summary'!$D$7)^AO$29))))))</f>
        <v>50.757674336941392</v>
      </c>
      <c r="AP34" s="114">
        <f>$D34*IF(AP$29&gt;'Inputs &amp; Summary'!$D$5,0,IF(AP$29&gt;VLOOKUP($G34,Lists!$J$17:$K$21,2),IF($M34=Lists!$H$3,IF($K34&lt;1,(($S34/$K34)*((1+'Inputs &amp; Summary'!$D$7)^AP$29)),((INT(AP$29/$K34)-INT((AP$29-1)/$K34))*$S34*((1+'Inputs &amp; Summary'!$D$7)^AP$29))),(_xlfn.WEIBULL.DIST(AP$29,$L34,$K34,FALSE)*$S34*((1+'Inputs &amp; Summary'!$D$7)^AP$29))),IF($M34=Lists!$H$3,IF($K34&lt;1,((($R34*(1-$E34)+$Q34*(1-$F34))/$K34)*((1+'Inputs &amp; Summary'!$D$7)^AP$29)),((INT(AP$29/$K34)-INT((AP$29-1)/$K34))*($R34*(1-$E34)+$Q34*(1-$F34))*((1+'Inputs &amp; Summary'!$D$7)^AP$29))),((_xlfn.WEIBULL.DIST(AP$29,$L34,$K34,FALSE)*($R34*(1-$E34)+$Q34*(1-$F34))*((1+'Inputs &amp; Summary'!$D$7)^AP$29))))))</f>
        <v>51.772827823680217</v>
      </c>
      <c r="AQ34" s="114">
        <f>$D34*IF(AQ$29&gt;'Inputs &amp; Summary'!$D$5,0,IF(AQ$29&gt;VLOOKUP($G34,Lists!$J$17:$K$21,2),IF($M34=Lists!$H$3,IF($K34&lt;1,(($S34/$K34)*((1+'Inputs &amp; Summary'!$D$7)^AQ$29)),((INT(AQ$29/$K34)-INT((AQ$29-1)/$K34))*$S34*((1+'Inputs &amp; Summary'!$D$7)^AQ$29))),(_xlfn.WEIBULL.DIST(AQ$29,$L34,$K34,FALSE)*$S34*((1+'Inputs &amp; Summary'!$D$7)^AQ$29))),IF($M34=Lists!$H$3,IF($K34&lt;1,((($R34*(1-$E34)+$Q34*(1-$F34))/$K34)*((1+'Inputs &amp; Summary'!$D$7)^AQ$29)),((INT(AQ$29/$K34)-INT((AQ$29-1)/$K34))*($R34*(1-$E34)+$Q34*(1-$F34))*((1+'Inputs &amp; Summary'!$D$7)^AQ$29))),((_xlfn.WEIBULL.DIST(AQ$29,$L34,$K34,FALSE)*($R34*(1-$E34)+$Q34*(1-$F34))*((1+'Inputs &amp; Summary'!$D$7)^AQ$29))))))</f>
        <v>52.808284380153815</v>
      </c>
      <c r="AR34" s="114">
        <f>$D34*IF(AR$29&gt;'Inputs &amp; Summary'!$D$5,0,IF(AR$29&gt;VLOOKUP($G34,Lists!$J$17:$K$21,2),IF($M34=Lists!$H$3,IF($K34&lt;1,(($S34/$K34)*((1+'Inputs &amp; Summary'!$D$7)^AR$29)),((INT(AR$29/$K34)-INT((AR$29-1)/$K34))*$S34*((1+'Inputs &amp; Summary'!$D$7)^AR$29))),(_xlfn.WEIBULL.DIST(AR$29,$L34,$K34,FALSE)*$S34*((1+'Inputs &amp; Summary'!$D$7)^AR$29))),IF($M34=Lists!$H$3,IF($K34&lt;1,((($R34*(1-$E34)+$Q34*(1-$F34))/$K34)*((1+'Inputs &amp; Summary'!$D$7)^AR$29)),((INT(AR$29/$K34)-INT((AR$29-1)/$K34))*($R34*(1-$E34)+$Q34*(1-$F34))*((1+'Inputs &amp; Summary'!$D$7)^AR$29))),((_xlfn.WEIBULL.DIST(AR$29,$L34,$K34,FALSE)*($R34*(1-$E34)+$Q34*(1-$F34))*((1+'Inputs &amp; Summary'!$D$7)^AR$29))))))</f>
        <v>53.864450067756898</v>
      </c>
      <c r="AS34" s="114">
        <f>$D34*IF(AS$29&gt;'Inputs &amp; Summary'!$D$5,0,IF(AS$29&gt;VLOOKUP($G34,Lists!$J$17:$K$21,2),IF($M34=Lists!$H$3,IF($K34&lt;1,(($S34/$K34)*((1+'Inputs &amp; Summary'!$D$7)^AS$29)),((INT(AS$29/$K34)-INT((AS$29-1)/$K34))*$S34*((1+'Inputs &amp; Summary'!$D$7)^AS$29))),(_xlfn.WEIBULL.DIST(AS$29,$L34,$K34,FALSE)*$S34*((1+'Inputs &amp; Summary'!$D$7)^AS$29))),IF($M34=Lists!$H$3,IF($K34&lt;1,((($R34*(1-$E34)+$Q34*(1-$F34))/$K34)*((1+'Inputs &amp; Summary'!$D$7)^AS$29)),((INT(AS$29/$K34)-INT((AS$29-1)/$K34))*($R34*(1-$E34)+$Q34*(1-$F34))*((1+'Inputs &amp; Summary'!$D$7)^AS$29))),((_xlfn.WEIBULL.DIST(AS$29,$L34,$K34,FALSE)*($R34*(1-$E34)+$Q34*(1-$F34))*((1+'Inputs &amp; Summary'!$D$7)^AS$29))))))</f>
        <v>0</v>
      </c>
      <c r="AT34" s="114">
        <f>$D34*IF(AT$29&gt;'Inputs &amp; Summary'!$D$5,0,IF(AT$29&gt;VLOOKUP($G34,Lists!$J$17:$K$21,2),IF($M34=Lists!$H$3,IF($K34&lt;1,(($S34/$K34)*((1+'Inputs &amp; Summary'!$D$7)^AT$29)),((INT(AT$29/$K34)-INT((AT$29-1)/$K34))*$S34*((1+'Inputs &amp; Summary'!$D$7)^AT$29))),(_xlfn.WEIBULL.DIST(AT$29,$L34,$K34,FALSE)*$S34*((1+'Inputs &amp; Summary'!$D$7)^AT$29))),IF($M34=Lists!$H$3,IF($K34&lt;1,((($R34*(1-$E34)+$Q34*(1-$F34))/$K34)*((1+'Inputs &amp; Summary'!$D$7)^AT$29)),((INT(AT$29/$K34)-INT((AT$29-1)/$K34))*($R34*(1-$E34)+$Q34*(1-$F34))*((1+'Inputs &amp; Summary'!$D$7)^AT$29))),((_xlfn.WEIBULL.DIST(AT$29,$L34,$K34,FALSE)*($R34*(1-$E34)+$Q34*(1-$F34))*((1+'Inputs &amp; Summary'!$D$7)^AT$29))))))</f>
        <v>0</v>
      </c>
      <c r="AU34" s="114">
        <f>$D34*IF(AU$29&gt;'Inputs &amp; Summary'!$D$5,0,IF(AU$29&gt;VLOOKUP($G34,Lists!$J$17:$K$21,2),IF($M34=Lists!$H$3,IF($K34&lt;1,(($S34/$K34)*((1+'Inputs &amp; Summary'!$D$7)^AU$29)),((INT(AU$29/$K34)-INT((AU$29-1)/$K34))*$S34*((1+'Inputs &amp; Summary'!$D$7)^AU$29))),(_xlfn.WEIBULL.DIST(AU$29,$L34,$K34,FALSE)*$S34*((1+'Inputs &amp; Summary'!$D$7)^AU$29))),IF($M34=Lists!$H$3,IF($K34&lt;1,((($R34*(1-$E34)+$Q34*(1-$F34))/$K34)*((1+'Inputs &amp; Summary'!$D$7)^AU$29)),((INT(AU$29/$K34)-INT((AU$29-1)/$K34))*($R34*(1-$E34)+$Q34*(1-$F34))*((1+'Inputs &amp; Summary'!$D$7)^AU$29))),((_xlfn.WEIBULL.DIST(AU$29,$L34,$K34,FALSE)*($R34*(1-$E34)+$Q34*(1-$F34))*((1+'Inputs &amp; Summary'!$D$7)^AU$29))))))</f>
        <v>0</v>
      </c>
      <c r="AV34" s="114">
        <f>$D34*IF(AV$29&gt;'Inputs &amp; Summary'!$D$5,0,IF(AV$29&gt;VLOOKUP($G34,Lists!$J$17:$K$21,2),IF($M34=Lists!$H$3,IF($K34&lt;1,(($S34/$K34)*((1+'Inputs &amp; Summary'!$D$7)^AV$29)),((INT(AV$29/$K34)-INT((AV$29-1)/$K34))*$S34*((1+'Inputs &amp; Summary'!$D$7)^AV$29))),(_xlfn.WEIBULL.DIST(AV$29,$L34,$K34,FALSE)*$S34*((1+'Inputs &amp; Summary'!$D$7)^AV$29))),IF($M34=Lists!$H$3,IF($K34&lt;1,((($R34*(1-$E34)+$Q34*(1-$F34))/$K34)*((1+'Inputs &amp; Summary'!$D$7)^AV$29)),((INT(AV$29/$K34)-INT((AV$29-1)/$K34))*($R34*(1-$E34)+$Q34*(1-$F34))*((1+'Inputs &amp; Summary'!$D$7)^AV$29))),((_xlfn.WEIBULL.DIST(AV$29,$L34,$K34,FALSE)*($R34*(1-$E34)+$Q34*(1-$F34))*((1+'Inputs &amp; Summary'!$D$7)^AV$29))))))</f>
        <v>0</v>
      </c>
      <c r="AW34" s="114">
        <f>$D34*IF(AW$29&gt;'Inputs &amp; Summary'!$D$5,0,IF(AW$29&gt;VLOOKUP($G34,Lists!$J$17:$K$21,2),IF($M34=Lists!$H$3,IF($K34&lt;1,(($S34/$K34)*((1+'Inputs &amp; Summary'!$D$7)^AW$29)),((INT(AW$29/$K34)-INT((AW$29-1)/$K34))*$S34*((1+'Inputs &amp; Summary'!$D$7)^AW$29))),(_xlfn.WEIBULL.DIST(AW$29,$L34,$K34,FALSE)*$S34*((1+'Inputs &amp; Summary'!$D$7)^AW$29))),IF($M34=Lists!$H$3,IF($K34&lt;1,((($R34*(1-$E34)+$Q34*(1-$F34))/$K34)*((1+'Inputs &amp; Summary'!$D$7)^AW$29)),((INT(AW$29/$K34)-INT((AW$29-1)/$K34))*($R34*(1-$E34)+$Q34*(1-$F34))*((1+'Inputs &amp; Summary'!$D$7)^AW$29))),((_xlfn.WEIBULL.DIST(AW$29,$L34,$K34,FALSE)*($R34*(1-$E34)+$Q34*(1-$F34))*((1+'Inputs &amp; Summary'!$D$7)^AW$29))))))</f>
        <v>0</v>
      </c>
      <c r="AX34" s="114">
        <f>$D34*IF(AX$29&gt;'Inputs &amp; Summary'!$D$5,0,IF(AX$29&gt;VLOOKUP($G34,Lists!$J$17:$K$21,2),IF($M34=Lists!$H$3,IF($K34&lt;1,(($S34/$K34)*((1+'Inputs &amp; Summary'!$D$7)^AX$29)),((INT(AX$29/$K34)-INT((AX$29-1)/$K34))*$S34*((1+'Inputs &amp; Summary'!$D$7)^AX$29))),(_xlfn.WEIBULL.DIST(AX$29,$L34,$K34,FALSE)*$S34*((1+'Inputs &amp; Summary'!$D$7)^AX$29))),IF($M34=Lists!$H$3,IF($K34&lt;1,((($R34*(1-$E34)+$Q34*(1-$F34))/$K34)*((1+'Inputs &amp; Summary'!$D$7)^AX$29)),((INT(AX$29/$K34)-INT((AX$29-1)/$K34))*($R34*(1-$E34)+$Q34*(1-$F34))*((1+'Inputs &amp; Summary'!$D$7)^AX$29))),((_xlfn.WEIBULL.DIST(AX$29,$L34,$K34,FALSE)*($R34*(1-$E34)+$Q34*(1-$F34))*((1+'Inputs &amp; Summary'!$D$7)^AX$29))))))</f>
        <v>0</v>
      </c>
      <c r="AY34" s="114">
        <f>$D34*IF(AY$29&gt;'Inputs &amp; Summary'!$D$5,0,IF(AY$29&gt;VLOOKUP($G34,Lists!$J$17:$K$21,2),IF($M34=Lists!$H$3,IF($K34&lt;1,(($S34/$K34)*((1+'Inputs &amp; Summary'!$D$7)^AY$29)),((INT(AY$29/$K34)-INT((AY$29-1)/$K34))*$S34*((1+'Inputs &amp; Summary'!$D$7)^AY$29))),(_xlfn.WEIBULL.DIST(AY$29,$L34,$K34,FALSE)*$S34*((1+'Inputs &amp; Summary'!$D$7)^AY$29))),IF($M34=Lists!$H$3,IF($K34&lt;1,((($R34*(1-$E34)+$Q34*(1-$F34))/$K34)*((1+'Inputs &amp; Summary'!$D$7)^AY$29)),((INT(AY$29/$K34)-INT((AY$29-1)/$K34))*($R34*(1-$E34)+$Q34*(1-$F34))*((1+'Inputs &amp; Summary'!$D$7)^AY$29))),((_xlfn.WEIBULL.DIST(AY$29,$L34,$K34,FALSE)*($R34*(1-$E34)+$Q34*(1-$F34))*((1+'Inputs &amp; Summary'!$D$7)^AY$29))))))</f>
        <v>0</v>
      </c>
      <c r="AZ34" s="114">
        <f>$D34*IF(AZ$29&gt;'Inputs &amp; Summary'!$D$5,0,IF(AZ$29&gt;VLOOKUP($G34,Lists!$J$17:$K$21,2),IF($M34=Lists!$H$3,IF($K34&lt;1,(($S34/$K34)*((1+'Inputs &amp; Summary'!$D$7)^AZ$29)),((INT(AZ$29/$K34)-INT((AZ$29-1)/$K34))*$S34*((1+'Inputs &amp; Summary'!$D$7)^AZ$29))),(_xlfn.WEIBULL.DIST(AZ$29,$L34,$K34,FALSE)*$S34*((1+'Inputs &amp; Summary'!$D$7)^AZ$29))),IF($M34=Lists!$H$3,IF($K34&lt;1,((($R34*(1-$E34)+$Q34*(1-$F34))/$K34)*((1+'Inputs &amp; Summary'!$D$7)^AZ$29)),((INT(AZ$29/$K34)-INT((AZ$29-1)/$K34))*($R34*(1-$E34)+$Q34*(1-$F34))*((1+'Inputs &amp; Summary'!$D$7)^AZ$29))),((_xlfn.WEIBULL.DIST(AZ$29,$L34,$K34,FALSE)*($R34*(1-$E34)+$Q34*(1-$F34))*((1+'Inputs &amp; Summary'!$D$7)^AZ$29))))))</f>
        <v>0</v>
      </c>
      <c r="BA34" s="114">
        <f>$D34*IF(BA$29&gt;'Inputs &amp; Summary'!$D$5,0,IF(BA$29&gt;VLOOKUP($G34,Lists!$J$17:$K$21,2),IF($M34=Lists!$H$3,IF($K34&lt;1,(($S34/$K34)*((1+'Inputs &amp; Summary'!$D$7)^BA$29)),((INT(BA$29/$K34)-INT((BA$29-1)/$K34))*$S34*((1+'Inputs &amp; Summary'!$D$7)^BA$29))),(_xlfn.WEIBULL.DIST(BA$29,$L34,$K34,FALSE)*$S34*((1+'Inputs &amp; Summary'!$D$7)^BA$29))),IF($M34=Lists!$H$3,IF($K34&lt;1,((($R34*(1-$E34)+$Q34*(1-$F34))/$K34)*((1+'Inputs &amp; Summary'!$D$7)^BA$29)),((INT(BA$29/$K34)-INT((BA$29-1)/$K34))*($R34*(1-$E34)+$Q34*(1-$F34))*((1+'Inputs &amp; Summary'!$D$7)^BA$29))),((_xlfn.WEIBULL.DIST(BA$29,$L34,$K34,FALSE)*($R34*(1-$E34)+$Q34*(1-$F34))*((1+'Inputs &amp; Summary'!$D$7)^BA$29))))))</f>
        <v>0</v>
      </c>
      <c r="BB34" s="114">
        <f>$D34*IF(BB$29&gt;'Inputs &amp; Summary'!$D$5,0,IF(BB$29&gt;VLOOKUP($G34,Lists!$J$17:$K$21,2),IF($M34=Lists!$H$3,IF($K34&lt;1,(($S34/$K34)*((1+'Inputs &amp; Summary'!$D$7)^BB$29)),((INT(BB$29/$K34)-INT((BB$29-1)/$K34))*$S34*((1+'Inputs &amp; Summary'!$D$7)^BB$29))),(_xlfn.WEIBULL.DIST(BB$29,$L34,$K34,FALSE)*$S34*((1+'Inputs &amp; Summary'!$D$7)^BB$29))),IF($M34=Lists!$H$3,IF($K34&lt;1,((($R34*(1-$E34)+$Q34*(1-$F34))/$K34)*((1+'Inputs &amp; Summary'!$D$7)^BB$29)),((INT(BB$29/$K34)-INT((BB$29-1)/$K34))*($R34*(1-$E34)+$Q34*(1-$F34))*((1+'Inputs &amp; Summary'!$D$7)^BB$29))),((_xlfn.WEIBULL.DIST(BB$29,$L34,$K34,FALSE)*($R34*(1-$E34)+$Q34*(1-$F34))*((1+'Inputs &amp; Summary'!$D$7)^BB$29))))))</f>
        <v>0</v>
      </c>
      <c r="BC34" s="114">
        <f>$D34*IF(BC$29&gt;'Inputs &amp; Summary'!$D$5,0,IF(BC$29&gt;VLOOKUP($G34,Lists!$J$17:$K$21,2),IF($M34=Lists!$H$3,IF($K34&lt;1,(($S34/$K34)*((1+'Inputs &amp; Summary'!$D$7)^BC$29)),((INT(BC$29/$K34)-INT((BC$29-1)/$K34))*$S34*((1+'Inputs &amp; Summary'!$D$7)^BC$29))),(_xlfn.WEIBULL.DIST(BC$29,$L34,$K34,FALSE)*$S34*((1+'Inputs &amp; Summary'!$D$7)^BC$29))),IF($M34=Lists!$H$3,IF($K34&lt;1,((($R34*(1-$E34)+$Q34*(1-$F34))/$K34)*((1+'Inputs &amp; Summary'!$D$7)^BC$29)),((INT(BC$29/$K34)-INT((BC$29-1)/$K34))*($R34*(1-$E34)+$Q34*(1-$F34))*((1+'Inputs &amp; Summary'!$D$7)^BC$29))),((_xlfn.WEIBULL.DIST(BC$29,$L34,$K34,FALSE)*($R34*(1-$E34)+$Q34*(1-$F34))*((1+'Inputs &amp; Summary'!$D$7)^BC$29))))))</f>
        <v>0</v>
      </c>
      <c r="BD34" s="114">
        <f>$D34*IF(BD$29&gt;'Inputs &amp; Summary'!$D$5,0,IF(BD$29&gt;VLOOKUP($G34,Lists!$J$17:$K$21,2),IF($M34=Lists!$H$3,IF($K34&lt;1,(($S34/$K34)*((1+'Inputs &amp; Summary'!$D$7)^BD$29)),((INT(BD$29/$K34)-INT((BD$29-1)/$K34))*$S34*((1+'Inputs &amp; Summary'!$D$7)^BD$29))),(_xlfn.WEIBULL.DIST(BD$29,$L34,$K34,FALSE)*$S34*((1+'Inputs &amp; Summary'!$D$7)^BD$29))),IF($M34=Lists!$H$3,IF($K34&lt;1,((($R34*(1-$E34)+$Q34*(1-$F34))/$K34)*((1+'Inputs &amp; Summary'!$D$7)^BD$29)),((INT(BD$29/$K34)-INT((BD$29-1)/$K34))*($R34*(1-$E34)+$Q34*(1-$F34))*((1+'Inputs &amp; Summary'!$D$7)^BD$29))),((_xlfn.WEIBULL.DIST(BD$29,$L34,$K34,FALSE)*($R34*(1-$E34)+$Q34*(1-$F34))*((1+'Inputs &amp; Summary'!$D$7)^BD$29))))))</f>
        <v>0</v>
      </c>
      <c r="BE34" s="114">
        <f>$D34*IF(BE$29&gt;'Inputs &amp; Summary'!$D$5,0,IF(BE$29&gt;VLOOKUP($G34,Lists!$J$17:$K$21,2),IF($M34=Lists!$H$3,IF($K34&lt;1,(($S34/$K34)*((1+'Inputs &amp; Summary'!$D$7)^BE$29)),((INT(BE$29/$K34)-INT((BE$29-1)/$K34))*$S34*((1+'Inputs &amp; Summary'!$D$7)^BE$29))),(_xlfn.WEIBULL.DIST(BE$29,$L34,$K34,FALSE)*$S34*((1+'Inputs &amp; Summary'!$D$7)^BE$29))),IF($M34=Lists!$H$3,IF($K34&lt;1,((($R34*(1-$E34)+$Q34*(1-$F34))/$K34)*((1+'Inputs &amp; Summary'!$D$7)^BE$29)),((INT(BE$29/$K34)-INT((BE$29-1)/$K34))*($R34*(1-$E34)+$Q34*(1-$F34))*((1+'Inputs &amp; Summary'!$D$7)^BE$29))),((_xlfn.WEIBULL.DIST(BE$29,$L34,$K34,FALSE)*($R34*(1-$E34)+$Q34*(1-$F34))*((1+'Inputs &amp; Summary'!$D$7)^BE$29))))))</f>
        <v>0</v>
      </c>
      <c r="BF34" s="114">
        <f>$D34*IF(BF$29&gt;'Inputs &amp; Summary'!$D$5,0,IF(BF$29&gt;VLOOKUP($G34,Lists!$J$17:$K$21,2),IF($M34=Lists!$H$3,IF($K34&lt;1,(($S34/$K34)*((1+'Inputs &amp; Summary'!$D$7)^BF$29)),((INT(BF$29/$K34)-INT((BF$29-1)/$K34))*$S34*((1+'Inputs &amp; Summary'!$D$7)^BF$29))),(_xlfn.WEIBULL.DIST(BF$29,$L34,$K34,FALSE)*$S34*((1+'Inputs &amp; Summary'!$D$7)^BF$29))),IF($M34=Lists!$H$3,IF($K34&lt;1,((($R34*(1-$E34)+$Q34*(1-$F34))/$K34)*((1+'Inputs &amp; Summary'!$D$7)^BF$29)),((INT(BF$29/$K34)-INT((BF$29-1)/$K34))*($R34*(1-$E34)+$Q34*(1-$F34))*((1+'Inputs &amp; Summary'!$D$7)^BF$29))),((_xlfn.WEIBULL.DIST(BF$29,$L34,$K34,FALSE)*($R34*(1-$E34)+$Q34*(1-$F34))*((1+'Inputs &amp; Summary'!$D$7)^BF$29))))))</f>
        <v>0</v>
      </c>
      <c r="BG34" s="114">
        <f>$D34*IF(BG$29&gt;'Inputs &amp; Summary'!$D$5,0,IF(BG$29&gt;VLOOKUP($G34,Lists!$J$17:$K$21,2),IF($M34=Lists!$H$3,IF($K34&lt;1,(($S34/$K34)*((1+'Inputs &amp; Summary'!$D$7)^BG$29)),((INT(BG$29/$K34)-INT((BG$29-1)/$K34))*$S34*((1+'Inputs &amp; Summary'!$D$7)^BG$29))),(_xlfn.WEIBULL.DIST(BG$29,$L34,$K34,FALSE)*$S34*((1+'Inputs &amp; Summary'!$D$7)^BG$29))),IF($M34=Lists!$H$3,IF($K34&lt;1,((($R34*(1-$E34)+$Q34*(1-$F34))/$K34)*((1+'Inputs &amp; Summary'!$D$7)^BG$29)),((INT(BG$29/$K34)-INT((BG$29-1)/$K34))*($R34*(1-$E34)+$Q34*(1-$F34))*((1+'Inputs &amp; Summary'!$D$7)^BG$29))),((_xlfn.WEIBULL.DIST(BG$29,$L34,$K34,FALSE)*($R34*(1-$E34)+$Q34*(1-$F34))*((1+'Inputs &amp; Summary'!$D$7)^BG$29))))))</f>
        <v>0</v>
      </c>
      <c r="BH34" s="114">
        <f>$D34*IF(BH$29&gt;'Inputs &amp; Summary'!$D$5,0,IF(BH$29&gt;VLOOKUP($G34,Lists!$J$17:$K$21,2),IF($M34=Lists!$H$3,IF($K34&lt;1,(($S34/$K34)*((1+'Inputs &amp; Summary'!$D$7)^BH$29)),((INT(BH$29/$K34)-INT((BH$29-1)/$K34))*$S34*((1+'Inputs &amp; Summary'!$D$7)^BH$29))),(_xlfn.WEIBULL.DIST(BH$29,$L34,$K34,FALSE)*$S34*((1+'Inputs &amp; Summary'!$D$7)^BH$29))),IF($M34=Lists!$H$3,IF($K34&lt;1,((($R34*(1-$E34)+$Q34*(1-$F34))/$K34)*((1+'Inputs &amp; Summary'!$D$7)^BH$29)),((INT(BH$29/$K34)-INT((BH$29-1)/$K34))*($R34*(1-$E34)+$Q34*(1-$F34))*((1+'Inputs &amp; Summary'!$D$7)^BH$29))),((_xlfn.WEIBULL.DIST(BH$29,$L34,$K34,FALSE)*($R34*(1-$E34)+$Q34*(1-$F34))*((1+'Inputs &amp; Summary'!$D$7)^BH$29))))))</f>
        <v>0</v>
      </c>
      <c r="BI34" s="114">
        <f>$D34*IF(BI$29&gt;'Inputs &amp; Summary'!$D$5,0,IF(BI$29&gt;VLOOKUP($G34,Lists!$J$17:$K$21,2),IF($M34=Lists!$H$3,IF($K34&lt;1,(($S34/$K34)*((1+'Inputs &amp; Summary'!$D$7)^BI$29)),((INT(BI$29/$K34)-INT((BI$29-1)/$K34))*$S34*((1+'Inputs &amp; Summary'!$D$7)^BI$29))),(_xlfn.WEIBULL.DIST(BI$29,$L34,$K34,FALSE)*$S34*((1+'Inputs &amp; Summary'!$D$7)^BI$29))),IF($M34=Lists!$H$3,IF($K34&lt;1,((($R34*(1-$E34)+$Q34*(1-$F34))/$K34)*((1+'Inputs &amp; Summary'!$D$7)^BI$29)),((INT(BI$29/$K34)-INT((BI$29-1)/$K34))*($R34*(1-$E34)+$Q34*(1-$F34))*((1+'Inputs &amp; Summary'!$D$7)^BI$29))),((_xlfn.WEIBULL.DIST(BI$29,$L34,$K34,FALSE)*($R34*(1-$E34)+$Q34*(1-$F34))*((1+'Inputs &amp; Summary'!$D$7)^BI$29))))))</f>
        <v>0</v>
      </c>
      <c r="BJ34" s="114">
        <f>$D34*IF(BJ$29&gt;'Inputs &amp; Summary'!$D$5,0,IF(BJ$29&gt;VLOOKUP($G34,Lists!$J$17:$K$21,2),IF($M34=Lists!$H$3,IF($K34&lt;1,(($S34/$K34)*((1+'Inputs &amp; Summary'!$D$7)^BJ$29)),((INT(BJ$29/$K34)-INT((BJ$29-1)/$K34))*$S34*((1+'Inputs &amp; Summary'!$D$7)^BJ$29))),(_xlfn.WEIBULL.DIST(BJ$29,$L34,$K34,FALSE)*$S34*((1+'Inputs &amp; Summary'!$D$7)^BJ$29))),IF($M34=Lists!$H$3,IF($K34&lt;1,((($R34*(1-$E34)+$Q34*(1-$F34))/$K34)*((1+'Inputs &amp; Summary'!$D$7)^BJ$29)),((INT(BJ$29/$K34)-INT((BJ$29-1)/$K34))*($R34*(1-$E34)+$Q34*(1-$F34))*((1+'Inputs &amp; Summary'!$D$7)^BJ$29))),((_xlfn.WEIBULL.DIST(BJ$29,$L34,$K34,FALSE)*($R34*(1-$E34)+$Q34*(1-$F34))*((1+'Inputs &amp; Summary'!$D$7)^BJ$29))))))</f>
        <v>0</v>
      </c>
      <c r="BK34" s="114">
        <f>$D34*IF(BK$29&gt;'Inputs &amp; Summary'!$D$5,0,IF(BK$29&gt;VLOOKUP($G34,Lists!$J$17:$K$21,2),IF($M34=Lists!$H$3,IF($K34&lt;1,(($S34/$K34)*((1+'Inputs &amp; Summary'!$D$7)^BK$29)),((INT(BK$29/$K34)-INT((BK$29-1)/$K34))*$S34*((1+'Inputs &amp; Summary'!$D$7)^BK$29))),(_xlfn.WEIBULL.DIST(BK$29,$L34,$K34,FALSE)*$S34*((1+'Inputs &amp; Summary'!$D$7)^BK$29))),IF($M34=Lists!$H$3,IF($K34&lt;1,((($R34*(1-$E34)+$Q34*(1-$F34))/$K34)*((1+'Inputs &amp; Summary'!$D$7)^BK$29)),((INT(BK$29/$K34)-INT((BK$29-1)/$K34))*($R34*(1-$E34)+$Q34*(1-$F34))*((1+'Inputs &amp; Summary'!$D$7)^BK$29))),((_xlfn.WEIBULL.DIST(BK$29,$L34,$K34,FALSE)*($R34*(1-$E34)+$Q34*(1-$F34))*((1+'Inputs &amp; Summary'!$D$7)^BK$29))))))</f>
        <v>0</v>
      </c>
      <c r="BL34" s="114">
        <f>$D34*IF(BL$29&gt;'Inputs &amp; Summary'!$D$5,0,IF(BL$29&gt;VLOOKUP($G34,Lists!$J$17:$K$21,2),IF($M34=Lists!$H$3,IF($K34&lt;1,(($S34/$K34)*((1+'Inputs &amp; Summary'!$D$7)^BL$29)),((INT(BL$29/$K34)-INT((BL$29-1)/$K34))*$S34*((1+'Inputs &amp; Summary'!$D$7)^BL$29))),(_xlfn.WEIBULL.DIST(BL$29,$L34,$K34,FALSE)*$S34*((1+'Inputs &amp; Summary'!$D$7)^BL$29))),IF($M34=Lists!$H$3,IF($K34&lt;1,((($R34*(1-$E34)+$Q34*(1-$F34))/$K34)*((1+'Inputs &amp; Summary'!$D$7)^BL$29)),((INT(BL$29/$K34)-INT((BL$29-1)/$K34))*($R34*(1-$E34)+$Q34*(1-$F34))*((1+'Inputs &amp; Summary'!$D$7)^BL$29))),((_xlfn.WEIBULL.DIST(BL$29,$L34,$K34,FALSE)*($R34*(1-$E34)+$Q34*(1-$F34))*((1+'Inputs &amp; Summary'!$D$7)^BL$29))))))</f>
        <v>0</v>
      </c>
    </row>
    <row r="35" spans="1:64" s="1" customFormat="1" x14ac:dyDescent="0.3">
      <c r="A35" s="79" t="s">
        <v>159</v>
      </c>
      <c r="B35" s="33" t="s">
        <v>307</v>
      </c>
      <c r="C35" s="33" t="s">
        <v>139</v>
      </c>
      <c r="D35" s="68">
        <v>1</v>
      </c>
      <c r="E35" s="68">
        <v>0</v>
      </c>
      <c r="F35" s="68">
        <v>0</v>
      </c>
      <c r="G35" s="213" t="s">
        <v>433</v>
      </c>
      <c r="H35" s="34"/>
      <c r="I35" s="34" t="s">
        <v>270</v>
      </c>
      <c r="J35" s="33">
        <f>VLOOKUP(I35,'Labor Rates'!$A$1:$B$16,2)</f>
        <v>25.173076923076923</v>
      </c>
      <c r="K35" s="35">
        <v>1</v>
      </c>
      <c r="L35" s="35">
        <v>1</v>
      </c>
      <c r="M35" s="33" t="s">
        <v>259</v>
      </c>
      <c r="N35" s="84">
        <f>'Inputs &amp; Summary'!$D$27</f>
        <v>18</v>
      </c>
      <c r="O35" s="35">
        <v>0.08</v>
      </c>
      <c r="P35" s="5">
        <v>0</v>
      </c>
      <c r="Q35" s="73">
        <f t="shared" si="6"/>
        <v>36.24923076923077</v>
      </c>
      <c r="R35" s="73">
        <f t="shared" si="7"/>
        <v>0</v>
      </c>
      <c r="S35" s="74">
        <f t="shared" si="8"/>
        <v>36.24923076923077</v>
      </c>
      <c r="T35" s="88"/>
      <c r="U35" s="80"/>
      <c r="V35" s="87">
        <f t="shared" si="9"/>
        <v>44.918809211241644</v>
      </c>
      <c r="W35" s="87">
        <f>NPV('Inputs &amp; Summary'!$D$6,Y35:BL35)</f>
        <v>455.52451923031333</v>
      </c>
      <c r="X35" s="90">
        <f t="shared" si="10"/>
        <v>3.306214153231981E-3</v>
      </c>
      <c r="Y35" s="114">
        <f>$D35*IF(Y$29&gt;'Inputs &amp; Summary'!$D$5,0,IF(Y$29&gt;VLOOKUP($G35,Lists!$J$17:$K$21,2),IF($M35=Lists!$H$3,IF($K35&lt;1,(($S35/$K35)*((1+'Inputs &amp; Summary'!$D$7)^Y$29)),((INT(Y$29/$K35)-INT((Y$29-1)/$K35))*$S35*((1+'Inputs &amp; Summary'!$D$7)^Y$29))),(_xlfn.WEIBULL.DIST(Y$29,$L35,$K35,FALSE)*$S35*((1+'Inputs &amp; Summary'!$D$7)^Y$29))),IF($M35=Lists!$H$3,IF($K35&lt;1,((($R35*(1-$E35)+$Q35*(1-$F35))/$K35)*((1+'Inputs &amp; Summary'!$D$7)^Y$29)),((INT(Y$29/$K35)-INT((Y$29-1)/$K35))*($R35*(1-$E35)+$Q35*(1-$F35))*((1+'Inputs &amp; Summary'!$D$7)^Y$29))),((_xlfn.WEIBULL.DIST(Y$29,$L35,$K35,FALSE)*($R35*(1-$E35)+$Q35*(1-$F35))*((1+'Inputs &amp; Summary'!$D$7)^Y$29))))))</f>
        <v>36.974215384615384</v>
      </c>
      <c r="Z35" s="114">
        <f>$D35*IF(Z$29&gt;'Inputs &amp; Summary'!$D$5,0,IF(Z$29&gt;VLOOKUP($G35,Lists!$J$17:$K$21,2),IF($M35=Lists!$H$3,IF($K35&lt;1,(($S35/$K35)*((1+'Inputs &amp; Summary'!$D$7)^Z$29)),((INT(Z$29/$K35)-INT((Z$29-1)/$K35))*$S35*((1+'Inputs &amp; Summary'!$D$7)^Z$29))),(_xlfn.WEIBULL.DIST(Z$29,$L35,$K35,FALSE)*$S35*((1+'Inputs &amp; Summary'!$D$7)^Z$29))),IF($M35=Lists!$H$3,IF($K35&lt;1,((($R35*(1-$E35)+$Q35*(1-$F35))/$K35)*((1+'Inputs &amp; Summary'!$D$7)^Z$29)),((INT(Z$29/$K35)-INT((Z$29-1)/$K35))*($R35*(1-$E35)+$Q35*(1-$F35))*((1+'Inputs &amp; Summary'!$D$7)^Z$29))),((_xlfn.WEIBULL.DIST(Z$29,$L35,$K35,FALSE)*($R35*(1-$E35)+$Q35*(1-$F35))*((1+'Inputs &amp; Summary'!$D$7)^Z$29))))))</f>
        <v>37.713699692307692</v>
      </c>
      <c r="AA35" s="114">
        <f>$D35*IF(AA$29&gt;'Inputs &amp; Summary'!$D$5,0,IF(AA$29&gt;VLOOKUP($G35,Lists!$J$17:$K$21,2),IF($M35=Lists!$H$3,IF($K35&lt;1,(($S35/$K35)*((1+'Inputs &amp; Summary'!$D$7)^AA$29)),((INT(AA$29/$K35)-INT((AA$29-1)/$K35))*$S35*((1+'Inputs &amp; Summary'!$D$7)^AA$29))),(_xlfn.WEIBULL.DIST(AA$29,$L35,$K35,FALSE)*$S35*((1+'Inputs &amp; Summary'!$D$7)^AA$29))),IF($M35=Lists!$H$3,IF($K35&lt;1,((($R35*(1-$E35)+$Q35*(1-$F35))/$K35)*((1+'Inputs &amp; Summary'!$D$7)^AA$29)),((INT(AA$29/$K35)-INT((AA$29-1)/$K35))*($R35*(1-$E35)+$Q35*(1-$F35))*((1+'Inputs &amp; Summary'!$D$7)^AA$29))),((_xlfn.WEIBULL.DIST(AA$29,$L35,$K35,FALSE)*($R35*(1-$E35)+$Q35*(1-$F35))*((1+'Inputs &amp; Summary'!$D$7)^AA$29))))))</f>
        <v>38.467973686153847</v>
      </c>
      <c r="AB35" s="114">
        <f>$D35*IF(AB$29&gt;'Inputs &amp; Summary'!$D$5,0,IF(AB$29&gt;VLOOKUP($G35,Lists!$J$17:$K$21,2),IF($M35=Lists!$H$3,IF($K35&lt;1,(($S35/$K35)*((1+'Inputs &amp; Summary'!$D$7)^AB$29)),((INT(AB$29/$K35)-INT((AB$29-1)/$K35))*$S35*((1+'Inputs &amp; Summary'!$D$7)^AB$29))),(_xlfn.WEIBULL.DIST(AB$29,$L35,$K35,FALSE)*$S35*((1+'Inputs &amp; Summary'!$D$7)^AB$29))),IF($M35=Lists!$H$3,IF($K35&lt;1,((($R35*(1-$E35)+$Q35*(1-$F35))/$K35)*((1+'Inputs &amp; Summary'!$D$7)^AB$29)),((INT(AB$29/$K35)-INT((AB$29-1)/$K35))*($R35*(1-$E35)+$Q35*(1-$F35))*((1+'Inputs &amp; Summary'!$D$7)^AB$29))),((_xlfn.WEIBULL.DIST(AB$29,$L35,$K35,FALSE)*($R35*(1-$E35)+$Q35*(1-$F35))*((1+'Inputs &amp; Summary'!$D$7)^AB$29))))))</f>
        <v>39.237333159876925</v>
      </c>
      <c r="AC35" s="114">
        <f>$D35*IF(AC$29&gt;'Inputs &amp; Summary'!$D$5,0,IF(AC$29&gt;VLOOKUP($G35,Lists!$J$17:$K$21,2),IF($M35=Lists!$H$3,IF($K35&lt;1,(($S35/$K35)*((1+'Inputs &amp; Summary'!$D$7)^AC$29)),((INT(AC$29/$K35)-INT((AC$29-1)/$K35))*$S35*((1+'Inputs &amp; Summary'!$D$7)^AC$29))),(_xlfn.WEIBULL.DIST(AC$29,$L35,$K35,FALSE)*$S35*((1+'Inputs &amp; Summary'!$D$7)^AC$29))),IF($M35=Lists!$H$3,IF($K35&lt;1,((($R35*(1-$E35)+$Q35*(1-$F35))/$K35)*((1+'Inputs &amp; Summary'!$D$7)^AC$29)),((INT(AC$29/$K35)-INT((AC$29-1)/$K35))*($R35*(1-$E35)+$Q35*(1-$F35))*((1+'Inputs &amp; Summary'!$D$7)^AC$29))),((_xlfn.WEIBULL.DIST(AC$29,$L35,$K35,FALSE)*($R35*(1-$E35)+$Q35*(1-$F35))*((1+'Inputs &amp; Summary'!$D$7)^AC$29))))))</f>
        <v>40.022079823074463</v>
      </c>
      <c r="AD35" s="114">
        <f>$D35*IF(AD$29&gt;'Inputs &amp; Summary'!$D$5,0,IF(AD$29&gt;VLOOKUP($G35,Lists!$J$17:$K$21,2),IF($M35=Lists!$H$3,IF($K35&lt;1,(($S35/$K35)*((1+'Inputs &amp; Summary'!$D$7)^AD$29)),((INT(AD$29/$K35)-INT((AD$29-1)/$K35))*$S35*((1+'Inputs &amp; Summary'!$D$7)^AD$29))),(_xlfn.WEIBULL.DIST(AD$29,$L35,$K35,FALSE)*$S35*((1+'Inputs &amp; Summary'!$D$7)^AD$29))),IF($M35=Lists!$H$3,IF($K35&lt;1,((($R35*(1-$E35)+$Q35*(1-$F35))/$K35)*((1+'Inputs &amp; Summary'!$D$7)^AD$29)),((INT(AD$29/$K35)-INT((AD$29-1)/$K35))*($R35*(1-$E35)+$Q35*(1-$F35))*((1+'Inputs &amp; Summary'!$D$7)^AD$29))),((_xlfn.WEIBULL.DIST(AD$29,$L35,$K35,FALSE)*($R35*(1-$E35)+$Q35*(1-$F35))*((1+'Inputs &amp; Summary'!$D$7)^AD$29))))))</f>
        <v>40.822521419535953</v>
      </c>
      <c r="AE35" s="114">
        <f>$D35*IF(AE$29&gt;'Inputs &amp; Summary'!$D$5,0,IF(AE$29&gt;VLOOKUP($G35,Lists!$J$17:$K$21,2),IF($M35=Lists!$H$3,IF($K35&lt;1,(($S35/$K35)*((1+'Inputs &amp; Summary'!$D$7)^AE$29)),((INT(AE$29/$K35)-INT((AE$29-1)/$K35))*$S35*((1+'Inputs &amp; Summary'!$D$7)^AE$29))),(_xlfn.WEIBULL.DIST(AE$29,$L35,$K35,FALSE)*$S35*((1+'Inputs &amp; Summary'!$D$7)^AE$29))),IF($M35=Lists!$H$3,IF($K35&lt;1,((($R35*(1-$E35)+$Q35*(1-$F35))/$K35)*((1+'Inputs &amp; Summary'!$D$7)^AE$29)),((INT(AE$29/$K35)-INT((AE$29-1)/$K35))*($R35*(1-$E35)+$Q35*(1-$F35))*((1+'Inputs &amp; Summary'!$D$7)^AE$29))),((_xlfn.WEIBULL.DIST(AE$29,$L35,$K35,FALSE)*($R35*(1-$E35)+$Q35*(1-$F35))*((1+'Inputs &amp; Summary'!$D$7)^AE$29))))))</f>
        <v>41.638971847926662</v>
      </c>
      <c r="AF35" s="114">
        <f>$D35*IF(AF$29&gt;'Inputs &amp; Summary'!$D$5,0,IF(AF$29&gt;VLOOKUP($G35,Lists!$J$17:$K$21,2),IF($M35=Lists!$H$3,IF($K35&lt;1,(($S35/$K35)*((1+'Inputs &amp; Summary'!$D$7)^AF$29)),((INT(AF$29/$K35)-INT((AF$29-1)/$K35))*$S35*((1+'Inputs &amp; Summary'!$D$7)^AF$29))),(_xlfn.WEIBULL.DIST(AF$29,$L35,$K35,FALSE)*$S35*((1+'Inputs &amp; Summary'!$D$7)^AF$29))),IF($M35=Lists!$H$3,IF($K35&lt;1,((($R35*(1-$E35)+$Q35*(1-$F35))/$K35)*((1+'Inputs &amp; Summary'!$D$7)^AF$29)),((INT(AF$29/$K35)-INT((AF$29-1)/$K35))*($R35*(1-$E35)+$Q35*(1-$F35))*((1+'Inputs &amp; Summary'!$D$7)^AF$29))),((_xlfn.WEIBULL.DIST(AF$29,$L35,$K35,FALSE)*($R35*(1-$E35)+$Q35*(1-$F35))*((1+'Inputs &amp; Summary'!$D$7)^AF$29))))))</f>
        <v>42.471751284885201</v>
      </c>
      <c r="AG35" s="114">
        <f>$D35*IF(AG$29&gt;'Inputs &amp; Summary'!$D$5,0,IF(AG$29&gt;VLOOKUP($G35,Lists!$J$17:$K$21,2),IF($M35=Lists!$H$3,IF($K35&lt;1,(($S35/$K35)*((1+'Inputs &amp; Summary'!$D$7)^AG$29)),((INT(AG$29/$K35)-INT((AG$29-1)/$K35))*$S35*((1+'Inputs &amp; Summary'!$D$7)^AG$29))),(_xlfn.WEIBULL.DIST(AG$29,$L35,$K35,FALSE)*$S35*((1+'Inputs &amp; Summary'!$D$7)^AG$29))),IF($M35=Lists!$H$3,IF($K35&lt;1,((($R35*(1-$E35)+$Q35*(1-$F35))/$K35)*((1+'Inputs &amp; Summary'!$D$7)^AG$29)),((INT(AG$29/$K35)-INT((AG$29-1)/$K35))*($R35*(1-$E35)+$Q35*(1-$F35))*((1+'Inputs &amp; Summary'!$D$7)^AG$29))),((_xlfn.WEIBULL.DIST(AG$29,$L35,$K35,FALSE)*($R35*(1-$E35)+$Q35*(1-$F35))*((1+'Inputs &amp; Summary'!$D$7)^AG$29))))))</f>
        <v>43.321186310582902</v>
      </c>
      <c r="AH35" s="114">
        <f>$D35*IF(AH$29&gt;'Inputs &amp; Summary'!$D$5,0,IF(AH$29&gt;VLOOKUP($G35,Lists!$J$17:$K$21,2),IF($M35=Lists!$H$3,IF($K35&lt;1,(($S35/$K35)*((1+'Inputs &amp; Summary'!$D$7)^AH$29)),((INT(AH$29/$K35)-INT((AH$29-1)/$K35))*$S35*((1+'Inputs &amp; Summary'!$D$7)^AH$29))),(_xlfn.WEIBULL.DIST(AH$29,$L35,$K35,FALSE)*$S35*((1+'Inputs &amp; Summary'!$D$7)^AH$29))),IF($M35=Lists!$H$3,IF($K35&lt;1,((($R35*(1-$E35)+$Q35*(1-$F35))/$K35)*((1+'Inputs &amp; Summary'!$D$7)^AH$29)),((INT(AH$29/$K35)-INT((AH$29-1)/$K35))*($R35*(1-$E35)+$Q35*(1-$F35))*((1+'Inputs &amp; Summary'!$D$7)^AH$29))),((_xlfn.WEIBULL.DIST(AH$29,$L35,$K35,FALSE)*($R35*(1-$E35)+$Q35*(1-$F35))*((1+'Inputs &amp; Summary'!$D$7)^AH$29))))))</f>
        <v>44.187610036794567</v>
      </c>
      <c r="AI35" s="114">
        <f>$D35*IF(AI$29&gt;'Inputs &amp; Summary'!$D$5,0,IF(AI$29&gt;VLOOKUP($G35,Lists!$J$17:$K$21,2),IF($M35=Lists!$H$3,IF($K35&lt;1,(($S35/$K35)*((1+'Inputs &amp; Summary'!$D$7)^AI$29)),((INT(AI$29/$K35)-INT((AI$29-1)/$K35))*$S35*((1+'Inputs &amp; Summary'!$D$7)^AI$29))),(_xlfn.WEIBULL.DIST(AI$29,$L35,$K35,FALSE)*$S35*((1+'Inputs &amp; Summary'!$D$7)^AI$29))),IF($M35=Lists!$H$3,IF($K35&lt;1,((($R35*(1-$E35)+$Q35*(1-$F35))/$K35)*((1+'Inputs &amp; Summary'!$D$7)^AI$29)),((INT(AI$29/$K35)-INT((AI$29-1)/$K35))*($R35*(1-$E35)+$Q35*(1-$F35))*((1+'Inputs &amp; Summary'!$D$7)^AI$29))),((_xlfn.WEIBULL.DIST(AI$29,$L35,$K35,FALSE)*($R35*(1-$E35)+$Q35*(1-$F35))*((1+'Inputs &amp; Summary'!$D$7)^AI$29))))))</f>
        <v>45.071362237530451</v>
      </c>
      <c r="AJ35" s="114">
        <f>$D35*IF(AJ$29&gt;'Inputs &amp; Summary'!$D$5,0,IF(AJ$29&gt;VLOOKUP($G35,Lists!$J$17:$K$21,2),IF($M35=Lists!$H$3,IF($K35&lt;1,(($S35/$K35)*((1+'Inputs &amp; Summary'!$D$7)^AJ$29)),((INT(AJ$29/$K35)-INT((AJ$29-1)/$K35))*$S35*((1+'Inputs &amp; Summary'!$D$7)^AJ$29))),(_xlfn.WEIBULL.DIST(AJ$29,$L35,$K35,FALSE)*$S35*((1+'Inputs &amp; Summary'!$D$7)^AJ$29))),IF($M35=Lists!$H$3,IF($K35&lt;1,((($R35*(1-$E35)+$Q35*(1-$F35))/$K35)*((1+'Inputs &amp; Summary'!$D$7)^AJ$29)),((INT(AJ$29/$K35)-INT((AJ$29-1)/$K35))*($R35*(1-$E35)+$Q35*(1-$F35))*((1+'Inputs &amp; Summary'!$D$7)^AJ$29))),((_xlfn.WEIBULL.DIST(AJ$29,$L35,$K35,FALSE)*($R35*(1-$E35)+$Q35*(1-$F35))*((1+'Inputs &amp; Summary'!$D$7)^AJ$29))))))</f>
        <v>45.972789482281065</v>
      </c>
      <c r="AK35" s="114">
        <f>$D35*IF(AK$29&gt;'Inputs &amp; Summary'!$D$5,0,IF(AK$29&gt;VLOOKUP($G35,Lists!$J$17:$K$21,2),IF($M35=Lists!$H$3,IF($K35&lt;1,(($S35/$K35)*((1+'Inputs &amp; Summary'!$D$7)^AK$29)),((INT(AK$29/$K35)-INT((AK$29-1)/$K35))*$S35*((1+'Inputs &amp; Summary'!$D$7)^AK$29))),(_xlfn.WEIBULL.DIST(AK$29,$L35,$K35,FALSE)*$S35*((1+'Inputs &amp; Summary'!$D$7)^AK$29))),IF($M35=Lists!$H$3,IF($K35&lt;1,((($R35*(1-$E35)+$Q35*(1-$F35))/$K35)*((1+'Inputs &amp; Summary'!$D$7)^AK$29)),((INT(AK$29/$K35)-INT((AK$29-1)/$K35))*($R35*(1-$E35)+$Q35*(1-$F35))*((1+'Inputs &amp; Summary'!$D$7)^AK$29))),((_xlfn.WEIBULL.DIST(AK$29,$L35,$K35,FALSE)*($R35*(1-$E35)+$Q35*(1-$F35))*((1+'Inputs &amp; Summary'!$D$7)^AK$29))))))</f>
        <v>46.892245271926683</v>
      </c>
      <c r="AL35" s="114">
        <f>$D35*IF(AL$29&gt;'Inputs &amp; Summary'!$D$5,0,IF(AL$29&gt;VLOOKUP($G35,Lists!$J$17:$K$21,2),IF($M35=Lists!$H$3,IF($K35&lt;1,(($S35/$K35)*((1+'Inputs &amp; Summary'!$D$7)^AL$29)),((INT(AL$29/$K35)-INT((AL$29-1)/$K35))*$S35*((1+'Inputs &amp; Summary'!$D$7)^AL$29))),(_xlfn.WEIBULL.DIST(AL$29,$L35,$K35,FALSE)*$S35*((1+'Inputs &amp; Summary'!$D$7)^AL$29))),IF($M35=Lists!$H$3,IF($K35&lt;1,((($R35*(1-$E35)+$Q35*(1-$F35))/$K35)*((1+'Inputs &amp; Summary'!$D$7)^AL$29)),((INT(AL$29/$K35)-INT((AL$29-1)/$K35))*($R35*(1-$E35)+$Q35*(1-$F35))*((1+'Inputs &amp; Summary'!$D$7)^AL$29))),((_xlfn.WEIBULL.DIST(AL$29,$L35,$K35,FALSE)*($R35*(1-$E35)+$Q35*(1-$F35))*((1+'Inputs &amp; Summary'!$D$7)^AL$29))))))</f>
        <v>47.830090177365221</v>
      </c>
      <c r="AM35" s="114">
        <f>$D35*IF(AM$29&gt;'Inputs &amp; Summary'!$D$5,0,IF(AM$29&gt;VLOOKUP($G35,Lists!$J$17:$K$21,2),IF($M35=Lists!$H$3,IF($K35&lt;1,(($S35/$K35)*((1+'Inputs &amp; Summary'!$D$7)^AM$29)),((INT(AM$29/$K35)-INT((AM$29-1)/$K35))*$S35*((1+'Inputs &amp; Summary'!$D$7)^AM$29))),(_xlfn.WEIBULL.DIST(AM$29,$L35,$K35,FALSE)*$S35*((1+'Inputs &amp; Summary'!$D$7)^AM$29))),IF($M35=Lists!$H$3,IF($K35&lt;1,((($R35*(1-$E35)+$Q35*(1-$F35))/$K35)*((1+'Inputs &amp; Summary'!$D$7)^AM$29)),((INT(AM$29/$K35)-INT((AM$29-1)/$K35))*($R35*(1-$E35)+$Q35*(1-$F35))*((1+'Inputs &amp; Summary'!$D$7)^AM$29))),((_xlfn.WEIBULL.DIST(AM$29,$L35,$K35,FALSE)*($R35*(1-$E35)+$Q35*(1-$F35))*((1+'Inputs &amp; Summary'!$D$7)^AM$29))))))</f>
        <v>48.786691980912515</v>
      </c>
      <c r="AN35" s="114">
        <f>$D35*IF(AN$29&gt;'Inputs &amp; Summary'!$D$5,0,IF(AN$29&gt;VLOOKUP($G35,Lists!$J$17:$K$21,2),IF($M35=Lists!$H$3,IF($K35&lt;1,(($S35/$K35)*((1+'Inputs &amp; Summary'!$D$7)^AN$29)),((INT(AN$29/$K35)-INT((AN$29-1)/$K35))*$S35*((1+'Inputs &amp; Summary'!$D$7)^AN$29))),(_xlfn.WEIBULL.DIST(AN$29,$L35,$K35,FALSE)*$S35*((1+'Inputs &amp; Summary'!$D$7)^AN$29))),IF($M35=Lists!$H$3,IF($K35&lt;1,((($R35*(1-$E35)+$Q35*(1-$F35))/$K35)*((1+'Inputs &amp; Summary'!$D$7)^AN$29)),((INT(AN$29/$K35)-INT((AN$29-1)/$K35))*($R35*(1-$E35)+$Q35*(1-$F35))*((1+'Inputs &amp; Summary'!$D$7)^AN$29))),((_xlfn.WEIBULL.DIST(AN$29,$L35,$K35,FALSE)*($R35*(1-$E35)+$Q35*(1-$F35))*((1+'Inputs &amp; Summary'!$D$7)^AN$29))))))</f>
        <v>49.762425820530773</v>
      </c>
      <c r="AO35" s="114">
        <f>$D35*IF(AO$29&gt;'Inputs &amp; Summary'!$D$5,0,IF(AO$29&gt;VLOOKUP($G35,Lists!$J$17:$K$21,2),IF($M35=Lists!$H$3,IF($K35&lt;1,(($S35/$K35)*((1+'Inputs &amp; Summary'!$D$7)^AO$29)),((INT(AO$29/$K35)-INT((AO$29-1)/$K35))*$S35*((1+'Inputs &amp; Summary'!$D$7)^AO$29))),(_xlfn.WEIBULL.DIST(AO$29,$L35,$K35,FALSE)*$S35*((1+'Inputs &amp; Summary'!$D$7)^AO$29))),IF($M35=Lists!$H$3,IF($K35&lt;1,((($R35*(1-$E35)+$Q35*(1-$F35))/$K35)*((1+'Inputs &amp; Summary'!$D$7)^AO$29)),((INT(AO$29/$K35)-INT((AO$29-1)/$K35))*($R35*(1-$E35)+$Q35*(1-$F35))*((1+'Inputs &amp; Summary'!$D$7)^AO$29))),((_xlfn.WEIBULL.DIST(AO$29,$L35,$K35,FALSE)*($R35*(1-$E35)+$Q35*(1-$F35))*((1+'Inputs &amp; Summary'!$D$7)^AO$29))))))</f>
        <v>50.757674336941392</v>
      </c>
      <c r="AP35" s="114">
        <f>$D35*IF(AP$29&gt;'Inputs &amp; Summary'!$D$5,0,IF(AP$29&gt;VLOOKUP($G35,Lists!$J$17:$K$21,2),IF($M35=Lists!$H$3,IF($K35&lt;1,(($S35/$K35)*((1+'Inputs &amp; Summary'!$D$7)^AP$29)),((INT(AP$29/$K35)-INT((AP$29-1)/$K35))*$S35*((1+'Inputs &amp; Summary'!$D$7)^AP$29))),(_xlfn.WEIBULL.DIST(AP$29,$L35,$K35,FALSE)*$S35*((1+'Inputs &amp; Summary'!$D$7)^AP$29))),IF($M35=Lists!$H$3,IF($K35&lt;1,((($R35*(1-$E35)+$Q35*(1-$F35))/$K35)*((1+'Inputs &amp; Summary'!$D$7)^AP$29)),((INT(AP$29/$K35)-INT((AP$29-1)/$K35))*($R35*(1-$E35)+$Q35*(1-$F35))*((1+'Inputs &amp; Summary'!$D$7)^AP$29))),((_xlfn.WEIBULL.DIST(AP$29,$L35,$K35,FALSE)*($R35*(1-$E35)+$Q35*(1-$F35))*((1+'Inputs &amp; Summary'!$D$7)^AP$29))))))</f>
        <v>51.772827823680217</v>
      </c>
      <c r="AQ35" s="114">
        <f>$D35*IF(AQ$29&gt;'Inputs &amp; Summary'!$D$5,0,IF(AQ$29&gt;VLOOKUP($G35,Lists!$J$17:$K$21,2),IF($M35=Lists!$H$3,IF($K35&lt;1,(($S35/$K35)*((1+'Inputs &amp; Summary'!$D$7)^AQ$29)),((INT(AQ$29/$K35)-INT((AQ$29-1)/$K35))*$S35*((1+'Inputs &amp; Summary'!$D$7)^AQ$29))),(_xlfn.WEIBULL.DIST(AQ$29,$L35,$K35,FALSE)*$S35*((1+'Inputs &amp; Summary'!$D$7)^AQ$29))),IF($M35=Lists!$H$3,IF($K35&lt;1,((($R35*(1-$E35)+$Q35*(1-$F35))/$K35)*((1+'Inputs &amp; Summary'!$D$7)^AQ$29)),((INT(AQ$29/$K35)-INT((AQ$29-1)/$K35))*($R35*(1-$E35)+$Q35*(1-$F35))*((1+'Inputs &amp; Summary'!$D$7)^AQ$29))),((_xlfn.WEIBULL.DIST(AQ$29,$L35,$K35,FALSE)*($R35*(1-$E35)+$Q35*(1-$F35))*((1+'Inputs &amp; Summary'!$D$7)^AQ$29))))))</f>
        <v>52.808284380153815</v>
      </c>
      <c r="AR35" s="114">
        <f>$D35*IF(AR$29&gt;'Inputs &amp; Summary'!$D$5,0,IF(AR$29&gt;VLOOKUP($G35,Lists!$J$17:$K$21,2),IF($M35=Lists!$H$3,IF($K35&lt;1,(($S35/$K35)*((1+'Inputs &amp; Summary'!$D$7)^AR$29)),((INT(AR$29/$K35)-INT((AR$29-1)/$K35))*$S35*((1+'Inputs &amp; Summary'!$D$7)^AR$29))),(_xlfn.WEIBULL.DIST(AR$29,$L35,$K35,FALSE)*$S35*((1+'Inputs &amp; Summary'!$D$7)^AR$29))),IF($M35=Lists!$H$3,IF($K35&lt;1,((($R35*(1-$E35)+$Q35*(1-$F35))/$K35)*((1+'Inputs &amp; Summary'!$D$7)^AR$29)),((INT(AR$29/$K35)-INT((AR$29-1)/$K35))*($R35*(1-$E35)+$Q35*(1-$F35))*((1+'Inputs &amp; Summary'!$D$7)^AR$29))),((_xlfn.WEIBULL.DIST(AR$29,$L35,$K35,FALSE)*($R35*(1-$E35)+$Q35*(1-$F35))*((1+'Inputs &amp; Summary'!$D$7)^AR$29))))))</f>
        <v>53.864450067756898</v>
      </c>
      <c r="AS35" s="114">
        <f>$D35*IF(AS$29&gt;'Inputs &amp; Summary'!$D$5,0,IF(AS$29&gt;VLOOKUP($G35,Lists!$J$17:$K$21,2),IF($M35=Lists!$H$3,IF($K35&lt;1,(($S35/$K35)*((1+'Inputs &amp; Summary'!$D$7)^AS$29)),((INT(AS$29/$K35)-INT((AS$29-1)/$K35))*$S35*((1+'Inputs &amp; Summary'!$D$7)^AS$29))),(_xlfn.WEIBULL.DIST(AS$29,$L35,$K35,FALSE)*$S35*((1+'Inputs &amp; Summary'!$D$7)^AS$29))),IF($M35=Lists!$H$3,IF($K35&lt;1,((($R35*(1-$E35)+$Q35*(1-$F35))/$K35)*((1+'Inputs &amp; Summary'!$D$7)^AS$29)),((INT(AS$29/$K35)-INT((AS$29-1)/$K35))*($R35*(1-$E35)+$Q35*(1-$F35))*((1+'Inputs &amp; Summary'!$D$7)^AS$29))),((_xlfn.WEIBULL.DIST(AS$29,$L35,$K35,FALSE)*($R35*(1-$E35)+$Q35*(1-$F35))*((1+'Inputs &amp; Summary'!$D$7)^AS$29))))))</f>
        <v>0</v>
      </c>
      <c r="AT35" s="114">
        <f>$D35*IF(AT$29&gt;'Inputs &amp; Summary'!$D$5,0,IF(AT$29&gt;VLOOKUP($G35,Lists!$J$17:$K$21,2),IF($M35=Lists!$H$3,IF($K35&lt;1,(($S35/$K35)*((1+'Inputs &amp; Summary'!$D$7)^AT$29)),((INT(AT$29/$K35)-INT((AT$29-1)/$K35))*$S35*((1+'Inputs &amp; Summary'!$D$7)^AT$29))),(_xlfn.WEIBULL.DIST(AT$29,$L35,$K35,FALSE)*$S35*((1+'Inputs &amp; Summary'!$D$7)^AT$29))),IF($M35=Lists!$H$3,IF($K35&lt;1,((($R35*(1-$E35)+$Q35*(1-$F35))/$K35)*((1+'Inputs &amp; Summary'!$D$7)^AT$29)),((INT(AT$29/$K35)-INT((AT$29-1)/$K35))*($R35*(1-$E35)+$Q35*(1-$F35))*((1+'Inputs &amp; Summary'!$D$7)^AT$29))),((_xlfn.WEIBULL.DIST(AT$29,$L35,$K35,FALSE)*($R35*(1-$E35)+$Q35*(1-$F35))*((1+'Inputs &amp; Summary'!$D$7)^AT$29))))))</f>
        <v>0</v>
      </c>
      <c r="AU35" s="114">
        <f>$D35*IF(AU$29&gt;'Inputs &amp; Summary'!$D$5,0,IF(AU$29&gt;VLOOKUP($G35,Lists!$J$17:$K$21,2),IF($M35=Lists!$H$3,IF($K35&lt;1,(($S35/$K35)*((1+'Inputs &amp; Summary'!$D$7)^AU$29)),((INT(AU$29/$K35)-INT((AU$29-1)/$K35))*$S35*((1+'Inputs &amp; Summary'!$D$7)^AU$29))),(_xlfn.WEIBULL.DIST(AU$29,$L35,$K35,FALSE)*$S35*((1+'Inputs &amp; Summary'!$D$7)^AU$29))),IF($M35=Lists!$H$3,IF($K35&lt;1,((($R35*(1-$E35)+$Q35*(1-$F35))/$K35)*((1+'Inputs &amp; Summary'!$D$7)^AU$29)),((INT(AU$29/$K35)-INT((AU$29-1)/$K35))*($R35*(1-$E35)+$Q35*(1-$F35))*((1+'Inputs &amp; Summary'!$D$7)^AU$29))),((_xlfn.WEIBULL.DIST(AU$29,$L35,$K35,FALSE)*($R35*(1-$E35)+$Q35*(1-$F35))*((1+'Inputs &amp; Summary'!$D$7)^AU$29))))))</f>
        <v>0</v>
      </c>
      <c r="AV35" s="114">
        <f>$D35*IF(AV$29&gt;'Inputs &amp; Summary'!$D$5,0,IF(AV$29&gt;VLOOKUP($G35,Lists!$J$17:$K$21,2),IF($M35=Lists!$H$3,IF($K35&lt;1,(($S35/$K35)*((1+'Inputs &amp; Summary'!$D$7)^AV$29)),((INT(AV$29/$K35)-INT((AV$29-1)/$K35))*$S35*((1+'Inputs &amp; Summary'!$D$7)^AV$29))),(_xlfn.WEIBULL.DIST(AV$29,$L35,$K35,FALSE)*$S35*((1+'Inputs &amp; Summary'!$D$7)^AV$29))),IF($M35=Lists!$H$3,IF($K35&lt;1,((($R35*(1-$E35)+$Q35*(1-$F35))/$K35)*((1+'Inputs &amp; Summary'!$D$7)^AV$29)),((INT(AV$29/$K35)-INT((AV$29-1)/$K35))*($R35*(1-$E35)+$Q35*(1-$F35))*((1+'Inputs &amp; Summary'!$D$7)^AV$29))),((_xlfn.WEIBULL.DIST(AV$29,$L35,$K35,FALSE)*($R35*(1-$E35)+$Q35*(1-$F35))*((1+'Inputs &amp; Summary'!$D$7)^AV$29))))))</f>
        <v>0</v>
      </c>
      <c r="AW35" s="114">
        <f>$D35*IF(AW$29&gt;'Inputs &amp; Summary'!$D$5,0,IF(AW$29&gt;VLOOKUP($G35,Lists!$J$17:$K$21,2),IF($M35=Lists!$H$3,IF($K35&lt;1,(($S35/$K35)*((1+'Inputs &amp; Summary'!$D$7)^AW$29)),((INT(AW$29/$K35)-INT((AW$29-1)/$K35))*$S35*((1+'Inputs &amp; Summary'!$D$7)^AW$29))),(_xlfn.WEIBULL.DIST(AW$29,$L35,$K35,FALSE)*$S35*((1+'Inputs &amp; Summary'!$D$7)^AW$29))),IF($M35=Lists!$H$3,IF($K35&lt;1,((($R35*(1-$E35)+$Q35*(1-$F35))/$K35)*((1+'Inputs &amp; Summary'!$D$7)^AW$29)),((INT(AW$29/$K35)-INT((AW$29-1)/$K35))*($R35*(1-$E35)+$Q35*(1-$F35))*((1+'Inputs &amp; Summary'!$D$7)^AW$29))),((_xlfn.WEIBULL.DIST(AW$29,$L35,$K35,FALSE)*($R35*(1-$E35)+$Q35*(1-$F35))*((1+'Inputs &amp; Summary'!$D$7)^AW$29))))))</f>
        <v>0</v>
      </c>
      <c r="AX35" s="114">
        <f>$D35*IF(AX$29&gt;'Inputs &amp; Summary'!$D$5,0,IF(AX$29&gt;VLOOKUP($G35,Lists!$J$17:$K$21,2),IF($M35=Lists!$H$3,IF($K35&lt;1,(($S35/$K35)*((1+'Inputs &amp; Summary'!$D$7)^AX$29)),((INT(AX$29/$K35)-INT((AX$29-1)/$K35))*$S35*((1+'Inputs &amp; Summary'!$D$7)^AX$29))),(_xlfn.WEIBULL.DIST(AX$29,$L35,$K35,FALSE)*$S35*((1+'Inputs &amp; Summary'!$D$7)^AX$29))),IF($M35=Lists!$H$3,IF($K35&lt;1,((($R35*(1-$E35)+$Q35*(1-$F35))/$K35)*((1+'Inputs &amp; Summary'!$D$7)^AX$29)),((INT(AX$29/$K35)-INT((AX$29-1)/$K35))*($R35*(1-$E35)+$Q35*(1-$F35))*((1+'Inputs &amp; Summary'!$D$7)^AX$29))),((_xlfn.WEIBULL.DIST(AX$29,$L35,$K35,FALSE)*($R35*(1-$E35)+$Q35*(1-$F35))*((1+'Inputs &amp; Summary'!$D$7)^AX$29))))))</f>
        <v>0</v>
      </c>
      <c r="AY35" s="114">
        <f>$D35*IF(AY$29&gt;'Inputs &amp; Summary'!$D$5,0,IF(AY$29&gt;VLOOKUP($G35,Lists!$J$17:$K$21,2),IF($M35=Lists!$H$3,IF($K35&lt;1,(($S35/$K35)*((1+'Inputs &amp; Summary'!$D$7)^AY$29)),((INT(AY$29/$K35)-INT((AY$29-1)/$K35))*$S35*((1+'Inputs &amp; Summary'!$D$7)^AY$29))),(_xlfn.WEIBULL.DIST(AY$29,$L35,$K35,FALSE)*$S35*((1+'Inputs &amp; Summary'!$D$7)^AY$29))),IF($M35=Lists!$H$3,IF($K35&lt;1,((($R35*(1-$E35)+$Q35*(1-$F35))/$K35)*((1+'Inputs &amp; Summary'!$D$7)^AY$29)),((INT(AY$29/$K35)-INT((AY$29-1)/$K35))*($R35*(1-$E35)+$Q35*(1-$F35))*((1+'Inputs &amp; Summary'!$D$7)^AY$29))),((_xlfn.WEIBULL.DIST(AY$29,$L35,$K35,FALSE)*($R35*(1-$E35)+$Q35*(1-$F35))*((1+'Inputs &amp; Summary'!$D$7)^AY$29))))))</f>
        <v>0</v>
      </c>
      <c r="AZ35" s="114">
        <f>$D35*IF(AZ$29&gt;'Inputs &amp; Summary'!$D$5,0,IF(AZ$29&gt;VLOOKUP($G35,Lists!$J$17:$K$21,2),IF($M35=Lists!$H$3,IF($K35&lt;1,(($S35/$K35)*((1+'Inputs &amp; Summary'!$D$7)^AZ$29)),((INT(AZ$29/$K35)-INT((AZ$29-1)/$K35))*$S35*((1+'Inputs &amp; Summary'!$D$7)^AZ$29))),(_xlfn.WEIBULL.DIST(AZ$29,$L35,$K35,FALSE)*$S35*((1+'Inputs &amp; Summary'!$D$7)^AZ$29))),IF($M35=Lists!$H$3,IF($K35&lt;1,((($R35*(1-$E35)+$Q35*(1-$F35))/$K35)*((1+'Inputs &amp; Summary'!$D$7)^AZ$29)),((INT(AZ$29/$K35)-INT((AZ$29-1)/$K35))*($R35*(1-$E35)+$Q35*(1-$F35))*((1+'Inputs &amp; Summary'!$D$7)^AZ$29))),((_xlfn.WEIBULL.DIST(AZ$29,$L35,$K35,FALSE)*($R35*(1-$E35)+$Q35*(1-$F35))*((1+'Inputs &amp; Summary'!$D$7)^AZ$29))))))</f>
        <v>0</v>
      </c>
      <c r="BA35" s="114">
        <f>$D35*IF(BA$29&gt;'Inputs &amp; Summary'!$D$5,0,IF(BA$29&gt;VLOOKUP($G35,Lists!$J$17:$K$21,2),IF($M35=Lists!$H$3,IF($K35&lt;1,(($S35/$K35)*((1+'Inputs &amp; Summary'!$D$7)^BA$29)),((INT(BA$29/$K35)-INT((BA$29-1)/$K35))*$S35*((1+'Inputs &amp; Summary'!$D$7)^BA$29))),(_xlfn.WEIBULL.DIST(BA$29,$L35,$K35,FALSE)*$S35*((1+'Inputs &amp; Summary'!$D$7)^BA$29))),IF($M35=Lists!$H$3,IF($K35&lt;1,((($R35*(1-$E35)+$Q35*(1-$F35))/$K35)*((1+'Inputs &amp; Summary'!$D$7)^BA$29)),((INT(BA$29/$K35)-INT((BA$29-1)/$K35))*($R35*(1-$E35)+$Q35*(1-$F35))*((1+'Inputs &amp; Summary'!$D$7)^BA$29))),((_xlfn.WEIBULL.DIST(BA$29,$L35,$K35,FALSE)*($R35*(1-$E35)+$Q35*(1-$F35))*((1+'Inputs &amp; Summary'!$D$7)^BA$29))))))</f>
        <v>0</v>
      </c>
      <c r="BB35" s="114">
        <f>$D35*IF(BB$29&gt;'Inputs &amp; Summary'!$D$5,0,IF(BB$29&gt;VLOOKUP($G35,Lists!$J$17:$K$21,2),IF($M35=Lists!$H$3,IF($K35&lt;1,(($S35/$K35)*((1+'Inputs &amp; Summary'!$D$7)^BB$29)),((INT(BB$29/$K35)-INT((BB$29-1)/$K35))*$S35*((1+'Inputs &amp; Summary'!$D$7)^BB$29))),(_xlfn.WEIBULL.DIST(BB$29,$L35,$K35,FALSE)*$S35*((1+'Inputs &amp; Summary'!$D$7)^BB$29))),IF($M35=Lists!$H$3,IF($K35&lt;1,((($R35*(1-$E35)+$Q35*(1-$F35))/$K35)*((1+'Inputs &amp; Summary'!$D$7)^BB$29)),((INT(BB$29/$K35)-INT((BB$29-1)/$K35))*($R35*(1-$E35)+$Q35*(1-$F35))*((1+'Inputs &amp; Summary'!$D$7)^BB$29))),((_xlfn.WEIBULL.DIST(BB$29,$L35,$K35,FALSE)*($R35*(1-$E35)+$Q35*(1-$F35))*((1+'Inputs &amp; Summary'!$D$7)^BB$29))))))</f>
        <v>0</v>
      </c>
      <c r="BC35" s="114">
        <f>$D35*IF(BC$29&gt;'Inputs &amp; Summary'!$D$5,0,IF(BC$29&gt;VLOOKUP($G35,Lists!$J$17:$K$21,2),IF($M35=Lists!$H$3,IF($K35&lt;1,(($S35/$K35)*((1+'Inputs &amp; Summary'!$D$7)^BC$29)),((INT(BC$29/$K35)-INT((BC$29-1)/$K35))*$S35*((1+'Inputs &amp; Summary'!$D$7)^BC$29))),(_xlfn.WEIBULL.DIST(BC$29,$L35,$K35,FALSE)*$S35*((1+'Inputs &amp; Summary'!$D$7)^BC$29))),IF($M35=Lists!$H$3,IF($K35&lt;1,((($R35*(1-$E35)+$Q35*(1-$F35))/$K35)*((1+'Inputs &amp; Summary'!$D$7)^BC$29)),((INT(BC$29/$K35)-INT((BC$29-1)/$K35))*($R35*(1-$E35)+$Q35*(1-$F35))*((1+'Inputs &amp; Summary'!$D$7)^BC$29))),((_xlfn.WEIBULL.DIST(BC$29,$L35,$K35,FALSE)*($R35*(1-$E35)+$Q35*(1-$F35))*((1+'Inputs &amp; Summary'!$D$7)^BC$29))))))</f>
        <v>0</v>
      </c>
      <c r="BD35" s="114">
        <f>$D35*IF(BD$29&gt;'Inputs &amp; Summary'!$D$5,0,IF(BD$29&gt;VLOOKUP($G35,Lists!$J$17:$K$21,2),IF($M35=Lists!$H$3,IF($K35&lt;1,(($S35/$K35)*((1+'Inputs &amp; Summary'!$D$7)^BD$29)),((INT(BD$29/$K35)-INT((BD$29-1)/$K35))*$S35*((1+'Inputs &amp; Summary'!$D$7)^BD$29))),(_xlfn.WEIBULL.DIST(BD$29,$L35,$K35,FALSE)*$S35*((1+'Inputs &amp; Summary'!$D$7)^BD$29))),IF($M35=Lists!$H$3,IF($K35&lt;1,((($R35*(1-$E35)+$Q35*(1-$F35))/$K35)*((1+'Inputs &amp; Summary'!$D$7)^BD$29)),((INT(BD$29/$K35)-INT((BD$29-1)/$K35))*($R35*(1-$E35)+$Q35*(1-$F35))*((1+'Inputs &amp; Summary'!$D$7)^BD$29))),((_xlfn.WEIBULL.DIST(BD$29,$L35,$K35,FALSE)*($R35*(1-$E35)+$Q35*(1-$F35))*((1+'Inputs &amp; Summary'!$D$7)^BD$29))))))</f>
        <v>0</v>
      </c>
      <c r="BE35" s="114">
        <f>$D35*IF(BE$29&gt;'Inputs &amp; Summary'!$D$5,0,IF(BE$29&gt;VLOOKUP($G35,Lists!$J$17:$K$21,2),IF($M35=Lists!$H$3,IF($K35&lt;1,(($S35/$K35)*((1+'Inputs &amp; Summary'!$D$7)^BE$29)),((INT(BE$29/$K35)-INT((BE$29-1)/$K35))*$S35*((1+'Inputs &amp; Summary'!$D$7)^BE$29))),(_xlfn.WEIBULL.DIST(BE$29,$L35,$K35,FALSE)*$S35*((1+'Inputs &amp; Summary'!$D$7)^BE$29))),IF($M35=Lists!$H$3,IF($K35&lt;1,((($R35*(1-$E35)+$Q35*(1-$F35))/$K35)*((1+'Inputs &amp; Summary'!$D$7)^BE$29)),((INT(BE$29/$K35)-INT((BE$29-1)/$K35))*($R35*(1-$E35)+$Q35*(1-$F35))*((1+'Inputs &amp; Summary'!$D$7)^BE$29))),((_xlfn.WEIBULL.DIST(BE$29,$L35,$K35,FALSE)*($R35*(1-$E35)+$Q35*(1-$F35))*((1+'Inputs &amp; Summary'!$D$7)^BE$29))))))</f>
        <v>0</v>
      </c>
      <c r="BF35" s="114">
        <f>$D35*IF(BF$29&gt;'Inputs &amp; Summary'!$D$5,0,IF(BF$29&gt;VLOOKUP($G35,Lists!$J$17:$K$21,2),IF($M35=Lists!$H$3,IF($K35&lt;1,(($S35/$K35)*((1+'Inputs &amp; Summary'!$D$7)^BF$29)),((INT(BF$29/$K35)-INT((BF$29-1)/$K35))*$S35*((1+'Inputs &amp; Summary'!$D$7)^BF$29))),(_xlfn.WEIBULL.DIST(BF$29,$L35,$K35,FALSE)*$S35*((1+'Inputs &amp; Summary'!$D$7)^BF$29))),IF($M35=Lists!$H$3,IF($K35&lt;1,((($R35*(1-$E35)+$Q35*(1-$F35))/$K35)*((1+'Inputs &amp; Summary'!$D$7)^BF$29)),((INT(BF$29/$K35)-INT((BF$29-1)/$K35))*($R35*(1-$E35)+$Q35*(1-$F35))*((1+'Inputs &amp; Summary'!$D$7)^BF$29))),((_xlfn.WEIBULL.DIST(BF$29,$L35,$K35,FALSE)*($R35*(1-$E35)+$Q35*(1-$F35))*((1+'Inputs &amp; Summary'!$D$7)^BF$29))))))</f>
        <v>0</v>
      </c>
      <c r="BG35" s="114">
        <f>$D35*IF(BG$29&gt;'Inputs &amp; Summary'!$D$5,0,IF(BG$29&gt;VLOOKUP($G35,Lists!$J$17:$K$21,2),IF($M35=Lists!$H$3,IF($K35&lt;1,(($S35/$K35)*((1+'Inputs &amp; Summary'!$D$7)^BG$29)),((INT(BG$29/$K35)-INT((BG$29-1)/$K35))*$S35*((1+'Inputs &amp; Summary'!$D$7)^BG$29))),(_xlfn.WEIBULL.DIST(BG$29,$L35,$K35,FALSE)*$S35*((1+'Inputs &amp; Summary'!$D$7)^BG$29))),IF($M35=Lists!$H$3,IF($K35&lt;1,((($R35*(1-$E35)+$Q35*(1-$F35))/$K35)*((1+'Inputs &amp; Summary'!$D$7)^BG$29)),((INT(BG$29/$K35)-INT((BG$29-1)/$K35))*($R35*(1-$E35)+$Q35*(1-$F35))*((1+'Inputs &amp; Summary'!$D$7)^BG$29))),((_xlfn.WEIBULL.DIST(BG$29,$L35,$K35,FALSE)*($R35*(1-$E35)+$Q35*(1-$F35))*((1+'Inputs &amp; Summary'!$D$7)^BG$29))))))</f>
        <v>0</v>
      </c>
      <c r="BH35" s="114">
        <f>$D35*IF(BH$29&gt;'Inputs &amp; Summary'!$D$5,0,IF(BH$29&gt;VLOOKUP($G35,Lists!$J$17:$K$21,2),IF($M35=Lists!$H$3,IF($K35&lt;1,(($S35/$K35)*((1+'Inputs &amp; Summary'!$D$7)^BH$29)),((INT(BH$29/$K35)-INT((BH$29-1)/$K35))*$S35*((1+'Inputs &amp; Summary'!$D$7)^BH$29))),(_xlfn.WEIBULL.DIST(BH$29,$L35,$K35,FALSE)*$S35*((1+'Inputs &amp; Summary'!$D$7)^BH$29))),IF($M35=Lists!$H$3,IF($K35&lt;1,((($R35*(1-$E35)+$Q35*(1-$F35))/$K35)*((1+'Inputs &amp; Summary'!$D$7)^BH$29)),((INT(BH$29/$K35)-INT((BH$29-1)/$K35))*($R35*(1-$E35)+$Q35*(1-$F35))*((1+'Inputs &amp; Summary'!$D$7)^BH$29))),((_xlfn.WEIBULL.DIST(BH$29,$L35,$K35,FALSE)*($R35*(1-$E35)+$Q35*(1-$F35))*((1+'Inputs &amp; Summary'!$D$7)^BH$29))))))</f>
        <v>0</v>
      </c>
      <c r="BI35" s="114">
        <f>$D35*IF(BI$29&gt;'Inputs &amp; Summary'!$D$5,0,IF(BI$29&gt;VLOOKUP($G35,Lists!$J$17:$K$21,2),IF($M35=Lists!$H$3,IF($K35&lt;1,(($S35/$K35)*((1+'Inputs &amp; Summary'!$D$7)^BI$29)),((INT(BI$29/$K35)-INT((BI$29-1)/$K35))*$S35*((1+'Inputs &amp; Summary'!$D$7)^BI$29))),(_xlfn.WEIBULL.DIST(BI$29,$L35,$K35,FALSE)*$S35*((1+'Inputs &amp; Summary'!$D$7)^BI$29))),IF($M35=Lists!$H$3,IF($K35&lt;1,((($R35*(1-$E35)+$Q35*(1-$F35))/$K35)*((1+'Inputs &amp; Summary'!$D$7)^BI$29)),((INT(BI$29/$K35)-INT((BI$29-1)/$K35))*($R35*(1-$E35)+$Q35*(1-$F35))*((1+'Inputs &amp; Summary'!$D$7)^BI$29))),((_xlfn.WEIBULL.DIST(BI$29,$L35,$K35,FALSE)*($R35*(1-$E35)+$Q35*(1-$F35))*((1+'Inputs &amp; Summary'!$D$7)^BI$29))))))</f>
        <v>0</v>
      </c>
      <c r="BJ35" s="114">
        <f>$D35*IF(BJ$29&gt;'Inputs &amp; Summary'!$D$5,0,IF(BJ$29&gt;VLOOKUP($G35,Lists!$J$17:$K$21,2),IF($M35=Lists!$H$3,IF($K35&lt;1,(($S35/$K35)*((1+'Inputs &amp; Summary'!$D$7)^BJ$29)),((INT(BJ$29/$K35)-INT((BJ$29-1)/$K35))*$S35*((1+'Inputs &amp; Summary'!$D$7)^BJ$29))),(_xlfn.WEIBULL.DIST(BJ$29,$L35,$K35,FALSE)*$S35*((1+'Inputs &amp; Summary'!$D$7)^BJ$29))),IF($M35=Lists!$H$3,IF($K35&lt;1,((($R35*(1-$E35)+$Q35*(1-$F35))/$K35)*((1+'Inputs &amp; Summary'!$D$7)^BJ$29)),((INT(BJ$29/$K35)-INT((BJ$29-1)/$K35))*($R35*(1-$E35)+$Q35*(1-$F35))*((1+'Inputs &amp; Summary'!$D$7)^BJ$29))),((_xlfn.WEIBULL.DIST(BJ$29,$L35,$K35,FALSE)*($R35*(1-$E35)+$Q35*(1-$F35))*((1+'Inputs &amp; Summary'!$D$7)^BJ$29))))))</f>
        <v>0</v>
      </c>
      <c r="BK35" s="114">
        <f>$D35*IF(BK$29&gt;'Inputs &amp; Summary'!$D$5,0,IF(BK$29&gt;VLOOKUP($G35,Lists!$J$17:$K$21,2),IF($M35=Lists!$H$3,IF($K35&lt;1,(($S35/$K35)*((1+'Inputs &amp; Summary'!$D$7)^BK$29)),((INT(BK$29/$K35)-INT((BK$29-1)/$K35))*$S35*((1+'Inputs &amp; Summary'!$D$7)^BK$29))),(_xlfn.WEIBULL.DIST(BK$29,$L35,$K35,FALSE)*$S35*((1+'Inputs &amp; Summary'!$D$7)^BK$29))),IF($M35=Lists!$H$3,IF($K35&lt;1,((($R35*(1-$E35)+$Q35*(1-$F35))/$K35)*((1+'Inputs &amp; Summary'!$D$7)^BK$29)),((INT(BK$29/$K35)-INT((BK$29-1)/$K35))*($R35*(1-$E35)+$Q35*(1-$F35))*((1+'Inputs &amp; Summary'!$D$7)^BK$29))),((_xlfn.WEIBULL.DIST(BK$29,$L35,$K35,FALSE)*($R35*(1-$E35)+$Q35*(1-$F35))*((1+'Inputs &amp; Summary'!$D$7)^BK$29))))))</f>
        <v>0</v>
      </c>
      <c r="BL35" s="114">
        <f>$D35*IF(BL$29&gt;'Inputs &amp; Summary'!$D$5,0,IF(BL$29&gt;VLOOKUP($G35,Lists!$J$17:$K$21,2),IF($M35=Lists!$H$3,IF($K35&lt;1,(($S35/$K35)*((1+'Inputs &amp; Summary'!$D$7)^BL$29)),((INT(BL$29/$K35)-INT((BL$29-1)/$K35))*$S35*((1+'Inputs &amp; Summary'!$D$7)^BL$29))),(_xlfn.WEIBULL.DIST(BL$29,$L35,$K35,FALSE)*$S35*((1+'Inputs &amp; Summary'!$D$7)^BL$29))),IF($M35=Lists!$H$3,IF($K35&lt;1,((($R35*(1-$E35)+$Q35*(1-$F35))/$K35)*((1+'Inputs &amp; Summary'!$D$7)^BL$29)),((INT(BL$29/$K35)-INT((BL$29-1)/$K35))*($R35*(1-$E35)+$Q35*(1-$F35))*((1+'Inputs &amp; Summary'!$D$7)^BL$29))),((_xlfn.WEIBULL.DIST(BL$29,$L35,$K35,FALSE)*($R35*(1-$E35)+$Q35*(1-$F35))*((1+'Inputs &amp; Summary'!$D$7)^BL$29))))))</f>
        <v>0</v>
      </c>
    </row>
    <row r="36" spans="1:64" s="1" customFormat="1" x14ac:dyDescent="0.3">
      <c r="A36" s="79" t="s">
        <v>1</v>
      </c>
      <c r="B36" s="33" t="s">
        <v>307</v>
      </c>
      <c r="C36" s="33" t="s">
        <v>36</v>
      </c>
      <c r="D36" s="68">
        <v>1</v>
      </c>
      <c r="E36" s="68">
        <v>0</v>
      </c>
      <c r="F36" s="68">
        <v>0</v>
      </c>
      <c r="G36" s="213" t="s">
        <v>433</v>
      </c>
      <c r="H36" s="34" t="s">
        <v>16</v>
      </c>
      <c r="I36" s="34" t="s">
        <v>100</v>
      </c>
      <c r="J36" s="33">
        <f>VLOOKUP(I36,'Labor Rates'!$A$1:$B$16,2)</f>
        <v>24.03846153846154</v>
      </c>
      <c r="K36" s="35">
        <v>1</v>
      </c>
      <c r="L36" s="35">
        <v>1</v>
      </c>
      <c r="M36" s="33" t="s">
        <v>259</v>
      </c>
      <c r="N36" s="84">
        <f>'Inputs &amp; Summary'!$D$25</f>
        <v>18</v>
      </c>
      <c r="O36" s="35">
        <f>5/60</f>
        <v>8.3333333333333329E-2</v>
      </c>
      <c r="P36" s="5">
        <v>0</v>
      </c>
      <c r="Q36" s="73">
        <f t="shared" si="6"/>
        <v>36.057692307692307</v>
      </c>
      <c r="R36" s="73">
        <f t="shared" si="7"/>
        <v>0</v>
      </c>
      <c r="S36" s="74">
        <f t="shared" si="8"/>
        <v>36.057692307692307</v>
      </c>
      <c r="T36" s="88"/>
      <c r="U36" s="80"/>
      <c r="V36" s="87">
        <f t="shared" si="9"/>
        <v>44.681461288875127</v>
      </c>
      <c r="W36" s="87">
        <f>NPV('Inputs &amp; Summary'!$D$6,Y36:BL36)</f>
        <v>453.11755875818977</v>
      </c>
      <c r="X36" s="90">
        <f t="shared" si="10"/>
        <v>3.2887443432804749E-3</v>
      </c>
      <c r="Y36" s="114">
        <f>$D36*IF(Y$29&gt;'Inputs &amp; Summary'!$D$5,0,IF(Y$29&gt;VLOOKUP($G36,Lists!$J$17:$K$21,2),IF($M36=Lists!$H$3,IF($K36&lt;1,(($S36/$K36)*((1+'Inputs &amp; Summary'!$D$7)^Y$29)),((INT(Y$29/$K36)-INT((Y$29-1)/$K36))*$S36*((1+'Inputs &amp; Summary'!$D$7)^Y$29))),(_xlfn.WEIBULL.DIST(Y$29,$L36,$K36,FALSE)*$S36*((1+'Inputs &amp; Summary'!$D$7)^Y$29))),IF($M36=Lists!$H$3,IF($K36&lt;1,((($R36*(1-$E36)+$Q36*(1-$F36))/$K36)*((1+'Inputs &amp; Summary'!$D$7)^Y$29)),((INT(Y$29/$K36)-INT((Y$29-1)/$K36))*($R36*(1-$E36)+$Q36*(1-$F36))*((1+'Inputs &amp; Summary'!$D$7)^Y$29))),((_xlfn.WEIBULL.DIST(Y$29,$L36,$K36,FALSE)*($R36*(1-$E36)+$Q36*(1-$F36))*((1+'Inputs &amp; Summary'!$D$7)^Y$29))))))</f>
        <v>36.778846153846153</v>
      </c>
      <c r="Z36" s="114">
        <f>$D36*IF(Z$29&gt;'Inputs &amp; Summary'!$D$5,0,IF(Z$29&gt;VLOOKUP($G36,Lists!$J$17:$K$21,2),IF($M36=Lists!$H$3,IF($K36&lt;1,(($S36/$K36)*((1+'Inputs &amp; Summary'!$D$7)^Z$29)),((INT(Z$29/$K36)-INT((Z$29-1)/$K36))*$S36*((1+'Inputs &amp; Summary'!$D$7)^Z$29))),(_xlfn.WEIBULL.DIST(Z$29,$L36,$K36,FALSE)*$S36*((1+'Inputs &amp; Summary'!$D$7)^Z$29))),IF($M36=Lists!$H$3,IF($K36&lt;1,((($R36*(1-$E36)+$Q36*(1-$F36))/$K36)*((1+'Inputs &amp; Summary'!$D$7)^Z$29)),((INT(Z$29/$K36)-INT((Z$29-1)/$K36))*($R36*(1-$E36)+$Q36*(1-$F36))*((1+'Inputs &amp; Summary'!$D$7)^Z$29))),((_xlfn.WEIBULL.DIST(Z$29,$L36,$K36,FALSE)*($R36*(1-$E36)+$Q36*(1-$F36))*((1+'Inputs &amp; Summary'!$D$7)^Z$29))))))</f>
        <v>37.514423076923073</v>
      </c>
      <c r="AA36" s="114">
        <f>$D36*IF(AA$29&gt;'Inputs &amp; Summary'!$D$5,0,IF(AA$29&gt;VLOOKUP($G36,Lists!$J$17:$K$21,2),IF($M36=Lists!$H$3,IF($K36&lt;1,(($S36/$K36)*((1+'Inputs &amp; Summary'!$D$7)^AA$29)),((INT(AA$29/$K36)-INT((AA$29-1)/$K36))*$S36*((1+'Inputs &amp; Summary'!$D$7)^AA$29))),(_xlfn.WEIBULL.DIST(AA$29,$L36,$K36,FALSE)*$S36*((1+'Inputs &amp; Summary'!$D$7)^AA$29))),IF($M36=Lists!$H$3,IF($K36&lt;1,((($R36*(1-$E36)+$Q36*(1-$F36))/$K36)*((1+'Inputs &amp; Summary'!$D$7)^AA$29)),((INT(AA$29/$K36)-INT((AA$29-1)/$K36))*($R36*(1-$E36)+$Q36*(1-$F36))*((1+'Inputs &amp; Summary'!$D$7)^AA$29))),((_xlfn.WEIBULL.DIST(AA$29,$L36,$K36,FALSE)*($R36*(1-$E36)+$Q36*(1-$F36))*((1+'Inputs &amp; Summary'!$D$7)^AA$29))))))</f>
        <v>38.264711538461533</v>
      </c>
      <c r="AB36" s="114">
        <f>$D36*IF(AB$29&gt;'Inputs &amp; Summary'!$D$5,0,IF(AB$29&gt;VLOOKUP($G36,Lists!$J$17:$K$21,2),IF($M36=Lists!$H$3,IF($K36&lt;1,(($S36/$K36)*((1+'Inputs &amp; Summary'!$D$7)^AB$29)),((INT(AB$29/$K36)-INT((AB$29-1)/$K36))*$S36*((1+'Inputs &amp; Summary'!$D$7)^AB$29))),(_xlfn.WEIBULL.DIST(AB$29,$L36,$K36,FALSE)*$S36*((1+'Inputs &amp; Summary'!$D$7)^AB$29))),IF($M36=Lists!$H$3,IF($K36&lt;1,((($R36*(1-$E36)+$Q36*(1-$F36))/$K36)*((1+'Inputs &amp; Summary'!$D$7)^AB$29)),((INT(AB$29/$K36)-INT((AB$29-1)/$K36))*($R36*(1-$E36)+$Q36*(1-$F36))*((1+'Inputs &amp; Summary'!$D$7)^AB$29))),((_xlfn.WEIBULL.DIST(AB$29,$L36,$K36,FALSE)*($R36*(1-$E36)+$Q36*(1-$F36))*((1+'Inputs &amp; Summary'!$D$7)^AB$29))))))</f>
        <v>39.030005769230769</v>
      </c>
      <c r="AC36" s="114">
        <f>$D36*IF(AC$29&gt;'Inputs &amp; Summary'!$D$5,0,IF(AC$29&gt;VLOOKUP($G36,Lists!$J$17:$K$21,2),IF($M36=Lists!$H$3,IF($K36&lt;1,(($S36/$K36)*((1+'Inputs &amp; Summary'!$D$7)^AC$29)),((INT(AC$29/$K36)-INT((AC$29-1)/$K36))*$S36*((1+'Inputs &amp; Summary'!$D$7)^AC$29))),(_xlfn.WEIBULL.DIST(AC$29,$L36,$K36,FALSE)*$S36*((1+'Inputs &amp; Summary'!$D$7)^AC$29))),IF($M36=Lists!$H$3,IF($K36&lt;1,((($R36*(1-$E36)+$Q36*(1-$F36))/$K36)*((1+'Inputs &amp; Summary'!$D$7)^AC$29)),((INT(AC$29/$K36)-INT((AC$29-1)/$K36))*($R36*(1-$E36)+$Q36*(1-$F36))*((1+'Inputs &amp; Summary'!$D$7)^AC$29))),((_xlfn.WEIBULL.DIST(AC$29,$L36,$K36,FALSE)*($R36*(1-$E36)+$Q36*(1-$F36))*((1+'Inputs &amp; Summary'!$D$7)^AC$29))))))</f>
        <v>39.810605884615384</v>
      </c>
      <c r="AD36" s="114">
        <f>$D36*IF(AD$29&gt;'Inputs &amp; Summary'!$D$5,0,IF(AD$29&gt;VLOOKUP($G36,Lists!$J$17:$K$21,2),IF($M36=Lists!$H$3,IF($K36&lt;1,(($S36/$K36)*((1+'Inputs &amp; Summary'!$D$7)^AD$29)),((INT(AD$29/$K36)-INT((AD$29-1)/$K36))*$S36*((1+'Inputs &amp; Summary'!$D$7)^AD$29))),(_xlfn.WEIBULL.DIST(AD$29,$L36,$K36,FALSE)*$S36*((1+'Inputs &amp; Summary'!$D$7)^AD$29))),IF($M36=Lists!$H$3,IF($K36&lt;1,((($R36*(1-$E36)+$Q36*(1-$F36))/$K36)*((1+'Inputs &amp; Summary'!$D$7)^AD$29)),((INT(AD$29/$K36)-INT((AD$29-1)/$K36))*($R36*(1-$E36)+$Q36*(1-$F36))*((1+'Inputs &amp; Summary'!$D$7)^AD$29))),((_xlfn.WEIBULL.DIST(AD$29,$L36,$K36,FALSE)*($R36*(1-$E36)+$Q36*(1-$F36))*((1+'Inputs &amp; Summary'!$D$7)^AD$29))))))</f>
        <v>40.606818002307691</v>
      </c>
      <c r="AE36" s="114">
        <f>$D36*IF(AE$29&gt;'Inputs &amp; Summary'!$D$5,0,IF(AE$29&gt;VLOOKUP($G36,Lists!$J$17:$K$21,2),IF($M36=Lists!$H$3,IF($K36&lt;1,(($S36/$K36)*((1+'Inputs &amp; Summary'!$D$7)^AE$29)),((INT(AE$29/$K36)-INT((AE$29-1)/$K36))*$S36*((1+'Inputs &amp; Summary'!$D$7)^AE$29))),(_xlfn.WEIBULL.DIST(AE$29,$L36,$K36,FALSE)*$S36*((1+'Inputs &amp; Summary'!$D$7)^AE$29))),IF($M36=Lists!$H$3,IF($K36&lt;1,((($R36*(1-$E36)+$Q36*(1-$F36))/$K36)*((1+'Inputs &amp; Summary'!$D$7)^AE$29)),((INT(AE$29/$K36)-INT((AE$29-1)/$K36))*($R36*(1-$E36)+$Q36*(1-$F36))*((1+'Inputs &amp; Summary'!$D$7)^AE$29))),((_xlfn.WEIBULL.DIST(AE$29,$L36,$K36,FALSE)*($R36*(1-$E36)+$Q36*(1-$F36))*((1+'Inputs &amp; Summary'!$D$7)^AE$29))))))</f>
        <v>41.418954362353837</v>
      </c>
      <c r="AF36" s="114">
        <f>$D36*IF(AF$29&gt;'Inputs &amp; Summary'!$D$5,0,IF(AF$29&gt;VLOOKUP($G36,Lists!$J$17:$K$21,2),IF($M36=Lists!$H$3,IF($K36&lt;1,(($S36/$K36)*((1+'Inputs &amp; Summary'!$D$7)^AF$29)),((INT(AF$29/$K36)-INT((AF$29-1)/$K36))*$S36*((1+'Inputs &amp; Summary'!$D$7)^AF$29))),(_xlfn.WEIBULL.DIST(AF$29,$L36,$K36,FALSE)*$S36*((1+'Inputs &amp; Summary'!$D$7)^AF$29))),IF($M36=Lists!$H$3,IF($K36&lt;1,((($R36*(1-$E36)+$Q36*(1-$F36))/$K36)*((1+'Inputs &amp; Summary'!$D$7)^AF$29)),((INT(AF$29/$K36)-INT((AF$29-1)/$K36))*($R36*(1-$E36)+$Q36*(1-$F36))*((1+'Inputs &amp; Summary'!$D$7)^AF$29))),((_xlfn.WEIBULL.DIST(AF$29,$L36,$K36,FALSE)*($R36*(1-$E36)+$Q36*(1-$F36))*((1+'Inputs &amp; Summary'!$D$7)^AF$29))))))</f>
        <v>42.247333449600916</v>
      </c>
      <c r="AG36" s="114">
        <f>$D36*IF(AG$29&gt;'Inputs &amp; Summary'!$D$5,0,IF(AG$29&gt;VLOOKUP($G36,Lists!$J$17:$K$21,2),IF($M36=Lists!$H$3,IF($K36&lt;1,(($S36/$K36)*((1+'Inputs &amp; Summary'!$D$7)^AG$29)),((INT(AG$29/$K36)-INT((AG$29-1)/$K36))*$S36*((1+'Inputs &amp; Summary'!$D$7)^AG$29))),(_xlfn.WEIBULL.DIST(AG$29,$L36,$K36,FALSE)*$S36*((1+'Inputs &amp; Summary'!$D$7)^AG$29))),IF($M36=Lists!$H$3,IF($K36&lt;1,((($R36*(1-$E36)+$Q36*(1-$F36))/$K36)*((1+'Inputs &amp; Summary'!$D$7)^AG$29)),((INT(AG$29/$K36)-INT((AG$29-1)/$K36))*($R36*(1-$E36)+$Q36*(1-$F36))*((1+'Inputs &amp; Summary'!$D$7)^AG$29))),((_xlfn.WEIBULL.DIST(AG$29,$L36,$K36,FALSE)*($R36*(1-$E36)+$Q36*(1-$F36))*((1+'Inputs &amp; Summary'!$D$7)^AG$29))))))</f>
        <v>43.092280118592939</v>
      </c>
      <c r="AH36" s="114">
        <f>$D36*IF(AH$29&gt;'Inputs &amp; Summary'!$D$5,0,IF(AH$29&gt;VLOOKUP($G36,Lists!$J$17:$K$21,2),IF($M36=Lists!$H$3,IF($K36&lt;1,(($S36/$K36)*((1+'Inputs &amp; Summary'!$D$7)^AH$29)),((INT(AH$29/$K36)-INT((AH$29-1)/$K36))*$S36*((1+'Inputs &amp; Summary'!$D$7)^AH$29))),(_xlfn.WEIBULL.DIST(AH$29,$L36,$K36,FALSE)*$S36*((1+'Inputs &amp; Summary'!$D$7)^AH$29))),IF($M36=Lists!$H$3,IF($K36&lt;1,((($R36*(1-$E36)+$Q36*(1-$F36))/$K36)*((1+'Inputs &amp; Summary'!$D$7)^AH$29)),((INT(AH$29/$K36)-INT((AH$29-1)/$K36))*($R36*(1-$E36)+$Q36*(1-$F36))*((1+'Inputs &amp; Summary'!$D$7)^AH$29))),((_xlfn.WEIBULL.DIST(AH$29,$L36,$K36,FALSE)*($R36*(1-$E36)+$Q36*(1-$F36))*((1+'Inputs &amp; Summary'!$D$7)^AH$29))))))</f>
        <v>43.954125720964797</v>
      </c>
      <c r="AI36" s="114">
        <f>$D36*IF(AI$29&gt;'Inputs &amp; Summary'!$D$5,0,IF(AI$29&gt;VLOOKUP($G36,Lists!$J$17:$K$21,2),IF($M36=Lists!$H$3,IF($K36&lt;1,(($S36/$K36)*((1+'Inputs &amp; Summary'!$D$7)^AI$29)),((INT(AI$29/$K36)-INT((AI$29-1)/$K36))*$S36*((1+'Inputs &amp; Summary'!$D$7)^AI$29))),(_xlfn.WEIBULL.DIST(AI$29,$L36,$K36,FALSE)*$S36*((1+'Inputs &amp; Summary'!$D$7)^AI$29))),IF($M36=Lists!$H$3,IF($K36&lt;1,((($R36*(1-$E36)+$Q36*(1-$F36))/$K36)*((1+'Inputs &amp; Summary'!$D$7)^AI$29)),((INT(AI$29/$K36)-INT((AI$29-1)/$K36))*($R36*(1-$E36)+$Q36*(1-$F36))*((1+'Inputs &amp; Summary'!$D$7)^AI$29))),((_xlfn.WEIBULL.DIST(AI$29,$L36,$K36,FALSE)*($R36*(1-$E36)+$Q36*(1-$F36))*((1+'Inputs &amp; Summary'!$D$7)^AI$29))))))</f>
        <v>44.833208235384085</v>
      </c>
      <c r="AJ36" s="114">
        <f>$D36*IF(AJ$29&gt;'Inputs &amp; Summary'!$D$5,0,IF(AJ$29&gt;VLOOKUP($G36,Lists!$J$17:$K$21,2),IF($M36=Lists!$H$3,IF($K36&lt;1,(($S36/$K36)*((1+'Inputs &amp; Summary'!$D$7)^AJ$29)),((INT(AJ$29/$K36)-INT((AJ$29-1)/$K36))*$S36*((1+'Inputs &amp; Summary'!$D$7)^AJ$29))),(_xlfn.WEIBULL.DIST(AJ$29,$L36,$K36,FALSE)*$S36*((1+'Inputs &amp; Summary'!$D$7)^AJ$29))),IF($M36=Lists!$H$3,IF($K36&lt;1,((($R36*(1-$E36)+$Q36*(1-$F36))/$K36)*((1+'Inputs &amp; Summary'!$D$7)^AJ$29)),((INT(AJ$29/$K36)-INT((AJ$29-1)/$K36))*($R36*(1-$E36)+$Q36*(1-$F36))*((1+'Inputs &amp; Summary'!$D$7)^AJ$29))),((_xlfn.WEIBULL.DIST(AJ$29,$L36,$K36,FALSE)*($R36*(1-$E36)+$Q36*(1-$F36))*((1+'Inputs &amp; Summary'!$D$7)^AJ$29))))))</f>
        <v>45.729872400091772</v>
      </c>
      <c r="AK36" s="114">
        <f>$D36*IF(AK$29&gt;'Inputs &amp; Summary'!$D$5,0,IF(AK$29&gt;VLOOKUP($G36,Lists!$J$17:$K$21,2),IF($M36=Lists!$H$3,IF($K36&lt;1,(($S36/$K36)*((1+'Inputs &amp; Summary'!$D$7)^AK$29)),((INT(AK$29/$K36)-INT((AK$29-1)/$K36))*$S36*((1+'Inputs &amp; Summary'!$D$7)^AK$29))),(_xlfn.WEIBULL.DIST(AK$29,$L36,$K36,FALSE)*$S36*((1+'Inputs &amp; Summary'!$D$7)^AK$29))),IF($M36=Lists!$H$3,IF($K36&lt;1,((($R36*(1-$E36)+$Q36*(1-$F36))/$K36)*((1+'Inputs &amp; Summary'!$D$7)^AK$29)),((INT(AK$29/$K36)-INT((AK$29-1)/$K36))*($R36*(1-$E36)+$Q36*(1-$F36))*((1+'Inputs &amp; Summary'!$D$7)^AK$29))),((_xlfn.WEIBULL.DIST(AK$29,$L36,$K36,FALSE)*($R36*(1-$E36)+$Q36*(1-$F36))*((1+'Inputs &amp; Summary'!$D$7)^AK$29))))))</f>
        <v>46.644469848093607</v>
      </c>
      <c r="AL36" s="114">
        <f>$D36*IF(AL$29&gt;'Inputs &amp; Summary'!$D$5,0,IF(AL$29&gt;VLOOKUP($G36,Lists!$J$17:$K$21,2),IF($M36=Lists!$H$3,IF($K36&lt;1,(($S36/$K36)*((1+'Inputs &amp; Summary'!$D$7)^AL$29)),((INT(AL$29/$K36)-INT((AL$29-1)/$K36))*$S36*((1+'Inputs &amp; Summary'!$D$7)^AL$29))),(_xlfn.WEIBULL.DIST(AL$29,$L36,$K36,FALSE)*$S36*((1+'Inputs &amp; Summary'!$D$7)^AL$29))),IF($M36=Lists!$H$3,IF($K36&lt;1,((($R36*(1-$E36)+$Q36*(1-$F36))/$K36)*((1+'Inputs &amp; Summary'!$D$7)^AL$29)),((INT(AL$29/$K36)-INT((AL$29-1)/$K36))*($R36*(1-$E36)+$Q36*(1-$F36))*((1+'Inputs &amp; Summary'!$D$7)^AL$29))),((_xlfn.WEIBULL.DIST(AL$29,$L36,$K36,FALSE)*($R36*(1-$E36)+$Q36*(1-$F36))*((1+'Inputs &amp; Summary'!$D$7)^AL$29))))))</f>
        <v>47.577359245055483</v>
      </c>
      <c r="AM36" s="114">
        <f>$D36*IF(AM$29&gt;'Inputs &amp; Summary'!$D$5,0,IF(AM$29&gt;VLOOKUP($G36,Lists!$J$17:$K$21,2),IF($M36=Lists!$H$3,IF($K36&lt;1,(($S36/$K36)*((1+'Inputs &amp; Summary'!$D$7)^AM$29)),((INT(AM$29/$K36)-INT((AM$29-1)/$K36))*$S36*((1+'Inputs &amp; Summary'!$D$7)^AM$29))),(_xlfn.WEIBULL.DIST(AM$29,$L36,$K36,FALSE)*$S36*((1+'Inputs &amp; Summary'!$D$7)^AM$29))),IF($M36=Lists!$H$3,IF($K36&lt;1,((($R36*(1-$E36)+$Q36*(1-$F36))/$K36)*((1+'Inputs &amp; Summary'!$D$7)^AM$29)),((INT(AM$29/$K36)-INT((AM$29-1)/$K36))*($R36*(1-$E36)+$Q36*(1-$F36))*((1+'Inputs &amp; Summary'!$D$7)^AM$29))),((_xlfn.WEIBULL.DIST(AM$29,$L36,$K36,FALSE)*($R36*(1-$E36)+$Q36*(1-$F36))*((1+'Inputs &amp; Summary'!$D$7)^AM$29))))))</f>
        <v>48.528906429956578</v>
      </c>
      <c r="AN36" s="114">
        <f>$D36*IF(AN$29&gt;'Inputs &amp; Summary'!$D$5,0,IF(AN$29&gt;VLOOKUP($G36,Lists!$J$17:$K$21,2),IF($M36=Lists!$H$3,IF($K36&lt;1,(($S36/$K36)*((1+'Inputs &amp; Summary'!$D$7)^AN$29)),((INT(AN$29/$K36)-INT((AN$29-1)/$K36))*$S36*((1+'Inputs &amp; Summary'!$D$7)^AN$29))),(_xlfn.WEIBULL.DIST(AN$29,$L36,$K36,FALSE)*$S36*((1+'Inputs &amp; Summary'!$D$7)^AN$29))),IF($M36=Lists!$H$3,IF($K36&lt;1,((($R36*(1-$E36)+$Q36*(1-$F36))/$K36)*((1+'Inputs &amp; Summary'!$D$7)^AN$29)),((INT(AN$29/$K36)-INT((AN$29-1)/$K36))*($R36*(1-$E36)+$Q36*(1-$F36))*((1+'Inputs &amp; Summary'!$D$7)^AN$29))),((_xlfn.WEIBULL.DIST(AN$29,$L36,$K36,FALSE)*($R36*(1-$E36)+$Q36*(1-$F36))*((1+'Inputs &amp; Summary'!$D$7)^AN$29))))))</f>
        <v>49.499484558555721</v>
      </c>
      <c r="AO36" s="114">
        <f>$D36*IF(AO$29&gt;'Inputs &amp; Summary'!$D$5,0,IF(AO$29&gt;VLOOKUP($G36,Lists!$J$17:$K$21,2),IF($M36=Lists!$H$3,IF($K36&lt;1,(($S36/$K36)*((1+'Inputs &amp; Summary'!$D$7)^AO$29)),((INT(AO$29/$K36)-INT((AO$29-1)/$K36))*$S36*((1+'Inputs &amp; Summary'!$D$7)^AO$29))),(_xlfn.WEIBULL.DIST(AO$29,$L36,$K36,FALSE)*$S36*((1+'Inputs &amp; Summary'!$D$7)^AO$29))),IF($M36=Lists!$H$3,IF($K36&lt;1,((($R36*(1-$E36)+$Q36*(1-$F36))/$K36)*((1+'Inputs &amp; Summary'!$D$7)^AO$29)),((INT(AO$29/$K36)-INT((AO$29-1)/$K36))*($R36*(1-$E36)+$Q36*(1-$F36))*((1+'Inputs &amp; Summary'!$D$7)^AO$29))),((_xlfn.WEIBULL.DIST(AO$29,$L36,$K36,FALSE)*($R36*(1-$E36)+$Q36*(1-$F36))*((1+'Inputs &amp; Summary'!$D$7)^AO$29))))))</f>
        <v>50.48947424972684</v>
      </c>
      <c r="AP36" s="114">
        <f>$D36*IF(AP$29&gt;'Inputs &amp; Summary'!$D$5,0,IF(AP$29&gt;VLOOKUP($G36,Lists!$J$17:$K$21,2),IF($M36=Lists!$H$3,IF($K36&lt;1,(($S36/$K36)*((1+'Inputs &amp; Summary'!$D$7)^AP$29)),((INT(AP$29/$K36)-INT((AP$29-1)/$K36))*$S36*((1+'Inputs &amp; Summary'!$D$7)^AP$29))),(_xlfn.WEIBULL.DIST(AP$29,$L36,$K36,FALSE)*$S36*((1+'Inputs &amp; Summary'!$D$7)^AP$29))),IF($M36=Lists!$H$3,IF($K36&lt;1,((($R36*(1-$E36)+$Q36*(1-$F36))/$K36)*((1+'Inputs &amp; Summary'!$D$7)^AP$29)),((INT(AP$29/$K36)-INT((AP$29-1)/$K36))*($R36*(1-$E36)+$Q36*(1-$F36))*((1+'Inputs &amp; Summary'!$D$7)^AP$29))),((_xlfn.WEIBULL.DIST(AP$29,$L36,$K36,FALSE)*($R36*(1-$E36)+$Q36*(1-$F36))*((1+'Inputs &amp; Summary'!$D$7)^AP$29))))))</f>
        <v>51.499263734721367</v>
      </c>
      <c r="AQ36" s="114">
        <f>$D36*IF(AQ$29&gt;'Inputs &amp; Summary'!$D$5,0,IF(AQ$29&gt;VLOOKUP($G36,Lists!$J$17:$K$21,2),IF($M36=Lists!$H$3,IF($K36&lt;1,(($S36/$K36)*((1+'Inputs &amp; Summary'!$D$7)^AQ$29)),((INT(AQ$29/$K36)-INT((AQ$29-1)/$K36))*$S36*((1+'Inputs &amp; Summary'!$D$7)^AQ$29))),(_xlfn.WEIBULL.DIST(AQ$29,$L36,$K36,FALSE)*$S36*((1+'Inputs &amp; Summary'!$D$7)^AQ$29))),IF($M36=Lists!$H$3,IF($K36&lt;1,((($R36*(1-$E36)+$Q36*(1-$F36))/$K36)*((1+'Inputs &amp; Summary'!$D$7)^AQ$29)),((INT(AQ$29/$K36)-INT((AQ$29-1)/$K36))*($R36*(1-$E36)+$Q36*(1-$F36))*((1+'Inputs &amp; Summary'!$D$7)^AQ$29))),((_xlfn.WEIBULL.DIST(AQ$29,$L36,$K36,FALSE)*($R36*(1-$E36)+$Q36*(1-$F36))*((1+'Inputs &amp; Summary'!$D$7)^AQ$29))))))</f>
        <v>52.529249009415793</v>
      </c>
      <c r="AR36" s="114">
        <f>$D36*IF(AR$29&gt;'Inputs &amp; Summary'!$D$5,0,IF(AR$29&gt;VLOOKUP($G36,Lists!$J$17:$K$21,2),IF($M36=Lists!$H$3,IF($K36&lt;1,(($S36/$K36)*((1+'Inputs &amp; Summary'!$D$7)^AR$29)),((INT(AR$29/$K36)-INT((AR$29-1)/$K36))*$S36*((1+'Inputs &amp; Summary'!$D$7)^AR$29))),(_xlfn.WEIBULL.DIST(AR$29,$L36,$K36,FALSE)*$S36*((1+'Inputs &amp; Summary'!$D$7)^AR$29))),IF($M36=Lists!$H$3,IF($K36&lt;1,((($R36*(1-$E36)+$Q36*(1-$F36))/$K36)*((1+'Inputs &amp; Summary'!$D$7)^AR$29)),((INT(AR$29/$K36)-INT((AR$29-1)/$K36))*($R36*(1-$E36)+$Q36*(1-$F36))*((1+'Inputs &amp; Summary'!$D$7)^AR$29))),((_xlfn.WEIBULL.DIST(AR$29,$L36,$K36,FALSE)*($R36*(1-$E36)+$Q36*(1-$F36))*((1+'Inputs &amp; Summary'!$D$7)^AR$29))))))</f>
        <v>53.579833989604118</v>
      </c>
      <c r="AS36" s="114">
        <f>$D36*IF(AS$29&gt;'Inputs &amp; Summary'!$D$5,0,IF(AS$29&gt;VLOOKUP($G36,Lists!$J$17:$K$21,2),IF($M36=Lists!$H$3,IF($K36&lt;1,(($S36/$K36)*((1+'Inputs &amp; Summary'!$D$7)^AS$29)),((INT(AS$29/$K36)-INT((AS$29-1)/$K36))*$S36*((1+'Inputs &amp; Summary'!$D$7)^AS$29))),(_xlfn.WEIBULL.DIST(AS$29,$L36,$K36,FALSE)*$S36*((1+'Inputs &amp; Summary'!$D$7)^AS$29))),IF($M36=Lists!$H$3,IF($K36&lt;1,((($R36*(1-$E36)+$Q36*(1-$F36))/$K36)*((1+'Inputs &amp; Summary'!$D$7)^AS$29)),((INT(AS$29/$K36)-INT((AS$29-1)/$K36))*($R36*(1-$E36)+$Q36*(1-$F36))*((1+'Inputs &amp; Summary'!$D$7)^AS$29))),((_xlfn.WEIBULL.DIST(AS$29,$L36,$K36,FALSE)*($R36*(1-$E36)+$Q36*(1-$F36))*((1+'Inputs &amp; Summary'!$D$7)^AS$29))))))</f>
        <v>0</v>
      </c>
      <c r="AT36" s="114">
        <f>$D36*IF(AT$29&gt;'Inputs &amp; Summary'!$D$5,0,IF(AT$29&gt;VLOOKUP($G36,Lists!$J$17:$K$21,2),IF($M36=Lists!$H$3,IF($K36&lt;1,(($S36/$K36)*((1+'Inputs &amp; Summary'!$D$7)^AT$29)),((INT(AT$29/$K36)-INT((AT$29-1)/$K36))*$S36*((1+'Inputs &amp; Summary'!$D$7)^AT$29))),(_xlfn.WEIBULL.DIST(AT$29,$L36,$K36,FALSE)*$S36*((1+'Inputs &amp; Summary'!$D$7)^AT$29))),IF($M36=Lists!$H$3,IF($K36&lt;1,((($R36*(1-$E36)+$Q36*(1-$F36))/$K36)*((1+'Inputs &amp; Summary'!$D$7)^AT$29)),((INT(AT$29/$K36)-INT((AT$29-1)/$K36))*($R36*(1-$E36)+$Q36*(1-$F36))*((1+'Inputs &amp; Summary'!$D$7)^AT$29))),((_xlfn.WEIBULL.DIST(AT$29,$L36,$K36,FALSE)*($R36*(1-$E36)+$Q36*(1-$F36))*((1+'Inputs &amp; Summary'!$D$7)^AT$29))))))</f>
        <v>0</v>
      </c>
      <c r="AU36" s="114">
        <f>$D36*IF(AU$29&gt;'Inputs &amp; Summary'!$D$5,0,IF(AU$29&gt;VLOOKUP($G36,Lists!$J$17:$K$21,2),IF($M36=Lists!$H$3,IF($K36&lt;1,(($S36/$K36)*((1+'Inputs &amp; Summary'!$D$7)^AU$29)),((INT(AU$29/$K36)-INT((AU$29-1)/$K36))*$S36*((1+'Inputs &amp; Summary'!$D$7)^AU$29))),(_xlfn.WEIBULL.DIST(AU$29,$L36,$K36,FALSE)*$S36*((1+'Inputs &amp; Summary'!$D$7)^AU$29))),IF($M36=Lists!$H$3,IF($K36&lt;1,((($R36*(1-$E36)+$Q36*(1-$F36))/$K36)*((1+'Inputs &amp; Summary'!$D$7)^AU$29)),((INT(AU$29/$K36)-INT((AU$29-1)/$K36))*($R36*(1-$E36)+$Q36*(1-$F36))*((1+'Inputs &amp; Summary'!$D$7)^AU$29))),((_xlfn.WEIBULL.DIST(AU$29,$L36,$K36,FALSE)*($R36*(1-$E36)+$Q36*(1-$F36))*((1+'Inputs &amp; Summary'!$D$7)^AU$29))))))</f>
        <v>0</v>
      </c>
      <c r="AV36" s="114">
        <f>$D36*IF(AV$29&gt;'Inputs &amp; Summary'!$D$5,0,IF(AV$29&gt;VLOOKUP($G36,Lists!$J$17:$K$21,2),IF($M36=Lists!$H$3,IF($K36&lt;1,(($S36/$K36)*((1+'Inputs &amp; Summary'!$D$7)^AV$29)),((INT(AV$29/$K36)-INT((AV$29-1)/$K36))*$S36*((1+'Inputs &amp; Summary'!$D$7)^AV$29))),(_xlfn.WEIBULL.DIST(AV$29,$L36,$K36,FALSE)*$S36*((1+'Inputs &amp; Summary'!$D$7)^AV$29))),IF($M36=Lists!$H$3,IF($K36&lt;1,((($R36*(1-$E36)+$Q36*(1-$F36))/$K36)*((1+'Inputs &amp; Summary'!$D$7)^AV$29)),((INT(AV$29/$K36)-INT((AV$29-1)/$K36))*($R36*(1-$E36)+$Q36*(1-$F36))*((1+'Inputs &amp; Summary'!$D$7)^AV$29))),((_xlfn.WEIBULL.DIST(AV$29,$L36,$K36,FALSE)*($R36*(1-$E36)+$Q36*(1-$F36))*((1+'Inputs &amp; Summary'!$D$7)^AV$29))))))</f>
        <v>0</v>
      </c>
      <c r="AW36" s="114">
        <f>$D36*IF(AW$29&gt;'Inputs &amp; Summary'!$D$5,0,IF(AW$29&gt;VLOOKUP($G36,Lists!$J$17:$K$21,2),IF($M36=Lists!$H$3,IF($K36&lt;1,(($S36/$K36)*((1+'Inputs &amp; Summary'!$D$7)^AW$29)),((INT(AW$29/$K36)-INT((AW$29-1)/$K36))*$S36*((1+'Inputs &amp; Summary'!$D$7)^AW$29))),(_xlfn.WEIBULL.DIST(AW$29,$L36,$K36,FALSE)*$S36*((1+'Inputs &amp; Summary'!$D$7)^AW$29))),IF($M36=Lists!$H$3,IF($K36&lt;1,((($R36*(1-$E36)+$Q36*(1-$F36))/$K36)*((1+'Inputs &amp; Summary'!$D$7)^AW$29)),((INT(AW$29/$K36)-INT((AW$29-1)/$K36))*($R36*(1-$E36)+$Q36*(1-$F36))*((1+'Inputs &amp; Summary'!$D$7)^AW$29))),((_xlfn.WEIBULL.DIST(AW$29,$L36,$K36,FALSE)*($R36*(1-$E36)+$Q36*(1-$F36))*((1+'Inputs &amp; Summary'!$D$7)^AW$29))))))</f>
        <v>0</v>
      </c>
      <c r="AX36" s="114">
        <f>$D36*IF(AX$29&gt;'Inputs &amp; Summary'!$D$5,0,IF(AX$29&gt;VLOOKUP($G36,Lists!$J$17:$K$21,2),IF($M36=Lists!$H$3,IF($K36&lt;1,(($S36/$K36)*((1+'Inputs &amp; Summary'!$D$7)^AX$29)),((INT(AX$29/$K36)-INT((AX$29-1)/$K36))*$S36*((1+'Inputs &amp; Summary'!$D$7)^AX$29))),(_xlfn.WEIBULL.DIST(AX$29,$L36,$K36,FALSE)*$S36*((1+'Inputs &amp; Summary'!$D$7)^AX$29))),IF($M36=Lists!$H$3,IF($K36&lt;1,((($R36*(1-$E36)+$Q36*(1-$F36))/$K36)*((1+'Inputs &amp; Summary'!$D$7)^AX$29)),((INT(AX$29/$K36)-INT((AX$29-1)/$K36))*($R36*(1-$E36)+$Q36*(1-$F36))*((1+'Inputs &amp; Summary'!$D$7)^AX$29))),((_xlfn.WEIBULL.DIST(AX$29,$L36,$K36,FALSE)*($R36*(1-$E36)+$Q36*(1-$F36))*((1+'Inputs &amp; Summary'!$D$7)^AX$29))))))</f>
        <v>0</v>
      </c>
      <c r="AY36" s="114">
        <f>$D36*IF(AY$29&gt;'Inputs &amp; Summary'!$D$5,0,IF(AY$29&gt;VLOOKUP($G36,Lists!$J$17:$K$21,2),IF($M36=Lists!$H$3,IF($K36&lt;1,(($S36/$K36)*((1+'Inputs &amp; Summary'!$D$7)^AY$29)),((INT(AY$29/$K36)-INT((AY$29-1)/$K36))*$S36*((1+'Inputs &amp; Summary'!$D$7)^AY$29))),(_xlfn.WEIBULL.DIST(AY$29,$L36,$K36,FALSE)*$S36*((1+'Inputs &amp; Summary'!$D$7)^AY$29))),IF($M36=Lists!$H$3,IF($K36&lt;1,((($R36*(1-$E36)+$Q36*(1-$F36))/$K36)*((1+'Inputs &amp; Summary'!$D$7)^AY$29)),((INT(AY$29/$K36)-INT((AY$29-1)/$K36))*($R36*(1-$E36)+$Q36*(1-$F36))*((1+'Inputs &amp; Summary'!$D$7)^AY$29))),((_xlfn.WEIBULL.DIST(AY$29,$L36,$K36,FALSE)*($R36*(1-$E36)+$Q36*(1-$F36))*((1+'Inputs &amp; Summary'!$D$7)^AY$29))))))</f>
        <v>0</v>
      </c>
      <c r="AZ36" s="114">
        <f>$D36*IF(AZ$29&gt;'Inputs &amp; Summary'!$D$5,0,IF(AZ$29&gt;VLOOKUP($G36,Lists!$J$17:$K$21,2),IF($M36=Lists!$H$3,IF($K36&lt;1,(($S36/$K36)*((1+'Inputs &amp; Summary'!$D$7)^AZ$29)),((INT(AZ$29/$K36)-INT((AZ$29-1)/$K36))*$S36*((1+'Inputs &amp; Summary'!$D$7)^AZ$29))),(_xlfn.WEIBULL.DIST(AZ$29,$L36,$K36,FALSE)*$S36*((1+'Inputs &amp; Summary'!$D$7)^AZ$29))),IF($M36=Lists!$H$3,IF($K36&lt;1,((($R36*(1-$E36)+$Q36*(1-$F36))/$K36)*((1+'Inputs &amp; Summary'!$D$7)^AZ$29)),((INT(AZ$29/$K36)-INT((AZ$29-1)/$K36))*($R36*(1-$E36)+$Q36*(1-$F36))*((1+'Inputs &amp; Summary'!$D$7)^AZ$29))),((_xlfn.WEIBULL.DIST(AZ$29,$L36,$K36,FALSE)*($R36*(1-$E36)+$Q36*(1-$F36))*((1+'Inputs &amp; Summary'!$D$7)^AZ$29))))))</f>
        <v>0</v>
      </c>
      <c r="BA36" s="114">
        <f>$D36*IF(BA$29&gt;'Inputs &amp; Summary'!$D$5,0,IF(BA$29&gt;VLOOKUP($G36,Lists!$J$17:$K$21,2),IF($M36=Lists!$H$3,IF($K36&lt;1,(($S36/$K36)*((1+'Inputs &amp; Summary'!$D$7)^BA$29)),((INT(BA$29/$K36)-INT((BA$29-1)/$K36))*$S36*((1+'Inputs &amp; Summary'!$D$7)^BA$29))),(_xlfn.WEIBULL.DIST(BA$29,$L36,$K36,FALSE)*$S36*((1+'Inputs &amp; Summary'!$D$7)^BA$29))),IF($M36=Lists!$H$3,IF($K36&lt;1,((($R36*(1-$E36)+$Q36*(1-$F36))/$K36)*((1+'Inputs &amp; Summary'!$D$7)^BA$29)),((INT(BA$29/$K36)-INT((BA$29-1)/$K36))*($R36*(1-$E36)+$Q36*(1-$F36))*((1+'Inputs &amp; Summary'!$D$7)^BA$29))),((_xlfn.WEIBULL.DIST(BA$29,$L36,$K36,FALSE)*($R36*(1-$E36)+$Q36*(1-$F36))*((1+'Inputs &amp; Summary'!$D$7)^BA$29))))))</f>
        <v>0</v>
      </c>
      <c r="BB36" s="114">
        <f>$D36*IF(BB$29&gt;'Inputs &amp; Summary'!$D$5,0,IF(BB$29&gt;VLOOKUP($G36,Lists!$J$17:$K$21,2),IF($M36=Lists!$H$3,IF($K36&lt;1,(($S36/$K36)*((1+'Inputs &amp; Summary'!$D$7)^BB$29)),((INT(BB$29/$K36)-INT((BB$29-1)/$K36))*$S36*((1+'Inputs &amp; Summary'!$D$7)^BB$29))),(_xlfn.WEIBULL.DIST(BB$29,$L36,$K36,FALSE)*$S36*((1+'Inputs &amp; Summary'!$D$7)^BB$29))),IF($M36=Lists!$H$3,IF($K36&lt;1,((($R36*(1-$E36)+$Q36*(1-$F36))/$K36)*((1+'Inputs &amp; Summary'!$D$7)^BB$29)),((INT(BB$29/$K36)-INT((BB$29-1)/$K36))*($R36*(1-$E36)+$Q36*(1-$F36))*((1+'Inputs &amp; Summary'!$D$7)^BB$29))),((_xlfn.WEIBULL.DIST(BB$29,$L36,$K36,FALSE)*($R36*(1-$E36)+$Q36*(1-$F36))*((1+'Inputs &amp; Summary'!$D$7)^BB$29))))))</f>
        <v>0</v>
      </c>
      <c r="BC36" s="114">
        <f>$D36*IF(BC$29&gt;'Inputs &amp; Summary'!$D$5,0,IF(BC$29&gt;VLOOKUP($G36,Lists!$J$17:$K$21,2),IF($M36=Lists!$H$3,IF($K36&lt;1,(($S36/$K36)*((1+'Inputs &amp; Summary'!$D$7)^BC$29)),((INT(BC$29/$K36)-INT((BC$29-1)/$K36))*$S36*((1+'Inputs &amp; Summary'!$D$7)^BC$29))),(_xlfn.WEIBULL.DIST(BC$29,$L36,$K36,FALSE)*$S36*((1+'Inputs &amp; Summary'!$D$7)^BC$29))),IF($M36=Lists!$H$3,IF($K36&lt;1,((($R36*(1-$E36)+$Q36*(1-$F36))/$K36)*((1+'Inputs &amp; Summary'!$D$7)^BC$29)),((INT(BC$29/$K36)-INT((BC$29-1)/$K36))*($R36*(1-$E36)+$Q36*(1-$F36))*((1+'Inputs &amp; Summary'!$D$7)^BC$29))),((_xlfn.WEIBULL.DIST(BC$29,$L36,$K36,FALSE)*($R36*(1-$E36)+$Q36*(1-$F36))*((1+'Inputs &amp; Summary'!$D$7)^BC$29))))))</f>
        <v>0</v>
      </c>
      <c r="BD36" s="114">
        <f>$D36*IF(BD$29&gt;'Inputs &amp; Summary'!$D$5,0,IF(BD$29&gt;VLOOKUP($G36,Lists!$J$17:$K$21,2),IF($M36=Lists!$H$3,IF($K36&lt;1,(($S36/$K36)*((1+'Inputs &amp; Summary'!$D$7)^BD$29)),((INT(BD$29/$K36)-INT((BD$29-1)/$K36))*$S36*((1+'Inputs &amp; Summary'!$D$7)^BD$29))),(_xlfn.WEIBULL.DIST(BD$29,$L36,$K36,FALSE)*$S36*((1+'Inputs &amp; Summary'!$D$7)^BD$29))),IF($M36=Lists!$H$3,IF($K36&lt;1,((($R36*(1-$E36)+$Q36*(1-$F36))/$K36)*((1+'Inputs &amp; Summary'!$D$7)^BD$29)),((INT(BD$29/$K36)-INT((BD$29-1)/$K36))*($R36*(1-$E36)+$Q36*(1-$F36))*((1+'Inputs &amp; Summary'!$D$7)^BD$29))),((_xlfn.WEIBULL.DIST(BD$29,$L36,$K36,FALSE)*($R36*(1-$E36)+$Q36*(1-$F36))*((1+'Inputs &amp; Summary'!$D$7)^BD$29))))))</f>
        <v>0</v>
      </c>
      <c r="BE36" s="114">
        <f>$D36*IF(BE$29&gt;'Inputs &amp; Summary'!$D$5,0,IF(BE$29&gt;VLOOKUP($G36,Lists!$J$17:$K$21,2),IF($M36=Lists!$H$3,IF($K36&lt;1,(($S36/$K36)*((1+'Inputs &amp; Summary'!$D$7)^BE$29)),((INT(BE$29/$K36)-INT((BE$29-1)/$K36))*$S36*((1+'Inputs &amp; Summary'!$D$7)^BE$29))),(_xlfn.WEIBULL.DIST(BE$29,$L36,$K36,FALSE)*$S36*((1+'Inputs &amp; Summary'!$D$7)^BE$29))),IF($M36=Lists!$H$3,IF($K36&lt;1,((($R36*(1-$E36)+$Q36*(1-$F36))/$K36)*((1+'Inputs &amp; Summary'!$D$7)^BE$29)),((INT(BE$29/$K36)-INT((BE$29-1)/$K36))*($R36*(1-$E36)+$Q36*(1-$F36))*((1+'Inputs &amp; Summary'!$D$7)^BE$29))),((_xlfn.WEIBULL.DIST(BE$29,$L36,$K36,FALSE)*($R36*(1-$E36)+$Q36*(1-$F36))*((1+'Inputs &amp; Summary'!$D$7)^BE$29))))))</f>
        <v>0</v>
      </c>
      <c r="BF36" s="114">
        <f>$D36*IF(BF$29&gt;'Inputs &amp; Summary'!$D$5,0,IF(BF$29&gt;VLOOKUP($G36,Lists!$J$17:$K$21,2),IF($M36=Lists!$H$3,IF($K36&lt;1,(($S36/$K36)*((1+'Inputs &amp; Summary'!$D$7)^BF$29)),((INT(BF$29/$K36)-INT((BF$29-1)/$K36))*$S36*((1+'Inputs &amp; Summary'!$D$7)^BF$29))),(_xlfn.WEIBULL.DIST(BF$29,$L36,$K36,FALSE)*$S36*((1+'Inputs &amp; Summary'!$D$7)^BF$29))),IF($M36=Lists!$H$3,IF($K36&lt;1,((($R36*(1-$E36)+$Q36*(1-$F36))/$K36)*((1+'Inputs &amp; Summary'!$D$7)^BF$29)),((INT(BF$29/$K36)-INT((BF$29-1)/$K36))*($R36*(1-$E36)+$Q36*(1-$F36))*((1+'Inputs &amp; Summary'!$D$7)^BF$29))),((_xlfn.WEIBULL.DIST(BF$29,$L36,$K36,FALSE)*($R36*(1-$E36)+$Q36*(1-$F36))*((1+'Inputs &amp; Summary'!$D$7)^BF$29))))))</f>
        <v>0</v>
      </c>
      <c r="BG36" s="114">
        <f>$D36*IF(BG$29&gt;'Inputs &amp; Summary'!$D$5,0,IF(BG$29&gt;VLOOKUP($G36,Lists!$J$17:$K$21,2),IF($M36=Lists!$H$3,IF($K36&lt;1,(($S36/$K36)*((1+'Inputs &amp; Summary'!$D$7)^BG$29)),((INT(BG$29/$K36)-INT((BG$29-1)/$K36))*$S36*((1+'Inputs &amp; Summary'!$D$7)^BG$29))),(_xlfn.WEIBULL.DIST(BG$29,$L36,$K36,FALSE)*$S36*((1+'Inputs &amp; Summary'!$D$7)^BG$29))),IF($M36=Lists!$H$3,IF($K36&lt;1,((($R36*(1-$E36)+$Q36*(1-$F36))/$K36)*((1+'Inputs &amp; Summary'!$D$7)^BG$29)),((INT(BG$29/$K36)-INT((BG$29-1)/$K36))*($R36*(1-$E36)+$Q36*(1-$F36))*((1+'Inputs &amp; Summary'!$D$7)^BG$29))),((_xlfn.WEIBULL.DIST(BG$29,$L36,$K36,FALSE)*($R36*(1-$E36)+$Q36*(1-$F36))*((1+'Inputs &amp; Summary'!$D$7)^BG$29))))))</f>
        <v>0</v>
      </c>
      <c r="BH36" s="114">
        <f>$D36*IF(BH$29&gt;'Inputs &amp; Summary'!$D$5,0,IF(BH$29&gt;VLOOKUP($G36,Lists!$J$17:$K$21,2),IF($M36=Lists!$H$3,IF($K36&lt;1,(($S36/$K36)*((1+'Inputs &amp; Summary'!$D$7)^BH$29)),((INT(BH$29/$K36)-INT((BH$29-1)/$K36))*$S36*((1+'Inputs &amp; Summary'!$D$7)^BH$29))),(_xlfn.WEIBULL.DIST(BH$29,$L36,$K36,FALSE)*$S36*((1+'Inputs &amp; Summary'!$D$7)^BH$29))),IF($M36=Lists!$H$3,IF($K36&lt;1,((($R36*(1-$E36)+$Q36*(1-$F36))/$K36)*((1+'Inputs &amp; Summary'!$D$7)^BH$29)),((INT(BH$29/$K36)-INT((BH$29-1)/$K36))*($R36*(1-$E36)+$Q36*(1-$F36))*((1+'Inputs &amp; Summary'!$D$7)^BH$29))),((_xlfn.WEIBULL.DIST(BH$29,$L36,$K36,FALSE)*($R36*(1-$E36)+$Q36*(1-$F36))*((1+'Inputs &amp; Summary'!$D$7)^BH$29))))))</f>
        <v>0</v>
      </c>
      <c r="BI36" s="114">
        <f>$D36*IF(BI$29&gt;'Inputs &amp; Summary'!$D$5,0,IF(BI$29&gt;VLOOKUP($G36,Lists!$J$17:$K$21,2),IF($M36=Lists!$H$3,IF($K36&lt;1,(($S36/$K36)*((1+'Inputs &amp; Summary'!$D$7)^BI$29)),((INT(BI$29/$K36)-INT((BI$29-1)/$K36))*$S36*((1+'Inputs &amp; Summary'!$D$7)^BI$29))),(_xlfn.WEIBULL.DIST(BI$29,$L36,$K36,FALSE)*$S36*((1+'Inputs &amp; Summary'!$D$7)^BI$29))),IF($M36=Lists!$H$3,IF($K36&lt;1,((($R36*(1-$E36)+$Q36*(1-$F36))/$K36)*((1+'Inputs &amp; Summary'!$D$7)^BI$29)),((INT(BI$29/$K36)-INT((BI$29-1)/$K36))*($R36*(1-$E36)+$Q36*(1-$F36))*((1+'Inputs &amp; Summary'!$D$7)^BI$29))),((_xlfn.WEIBULL.DIST(BI$29,$L36,$K36,FALSE)*($R36*(1-$E36)+$Q36*(1-$F36))*((1+'Inputs &amp; Summary'!$D$7)^BI$29))))))</f>
        <v>0</v>
      </c>
      <c r="BJ36" s="114">
        <f>$D36*IF(BJ$29&gt;'Inputs &amp; Summary'!$D$5,0,IF(BJ$29&gt;VLOOKUP($G36,Lists!$J$17:$K$21,2),IF($M36=Lists!$H$3,IF($K36&lt;1,(($S36/$K36)*((1+'Inputs &amp; Summary'!$D$7)^BJ$29)),((INT(BJ$29/$K36)-INT((BJ$29-1)/$K36))*$S36*((1+'Inputs &amp; Summary'!$D$7)^BJ$29))),(_xlfn.WEIBULL.DIST(BJ$29,$L36,$K36,FALSE)*$S36*((1+'Inputs &amp; Summary'!$D$7)^BJ$29))),IF($M36=Lists!$H$3,IF($K36&lt;1,((($R36*(1-$E36)+$Q36*(1-$F36))/$K36)*((1+'Inputs &amp; Summary'!$D$7)^BJ$29)),((INT(BJ$29/$K36)-INT((BJ$29-1)/$K36))*($R36*(1-$E36)+$Q36*(1-$F36))*((1+'Inputs &amp; Summary'!$D$7)^BJ$29))),((_xlfn.WEIBULL.DIST(BJ$29,$L36,$K36,FALSE)*($R36*(1-$E36)+$Q36*(1-$F36))*((1+'Inputs &amp; Summary'!$D$7)^BJ$29))))))</f>
        <v>0</v>
      </c>
      <c r="BK36" s="114">
        <f>$D36*IF(BK$29&gt;'Inputs &amp; Summary'!$D$5,0,IF(BK$29&gt;VLOOKUP($G36,Lists!$J$17:$K$21,2),IF($M36=Lists!$H$3,IF($K36&lt;1,(($S36/$K36)*((1+'Inputs &amp; Summary'!$D$7)^BK$29)),((INT(BK$29/$K36)-INT((BK$29-1)/$K36))*$S36*((1+'Inputs &amp; Summary'!$D$7)^BK$29))),(_xlfn.WEIBULL.DIST(BK$29,$L36,$K36,FALSE)*$S36*((1+'Inputs &amp; Summary'!$D$7)^BK$29))),IF($M36=Lists!$H$3,IF($K36&lt;1,((($R36*(1-$E36)+$Q36*(1-$F36))/$K36)*((1+'Inputs &amp; Summary'!$D$7)^BK$29)),((INT(BK$29/$K36)-INT((BK$29-1)/$K36))*($R36*(1-$E36)+$Q36*(1-$F36))*((1+'Inputs &amp; Summary'!$D$7)^BK$29))),((_xlfn.WEIBULL.DIST(BK$29,$L36,$K36,FALSE)*($R36*(1-$E36)+$Q36*(1-$F36))*((1+'Inputs &amp; Summary'!$D$7)^BK$29))))))</f>
        <v>0</v>
      </c>
      <c r="BL36" s="114">
        <f>$D36*IF(BL$29&gt;'Inputs &amp; Summary'!$D$5,0,IF(BL$29&gt;VLOOKUP($G36,Lists!$J$17:$K$21,2),IF($M36=Lists!$H$3,IF($K36&lt;1,(($S36/$K36)*((1+'Inputs &amp; Summary'!$D$7)^BL$29)),((INT(BL$29/$K36)-INT((BL$29-1)/$K36))*$S36*((1+'Inputs &amp; Summary'!$D$7)^BL$29))),(_xlfn.WEIBULL.DIST(BL$29,$L36,$K36,FALSE)*$S36*((1+'Inputs &amp; Summary'!$D$7)^BL$29))),IF($M36=Lists!$H$3,IF($K36&lt;1,((($R36*(1-$E36)+$Q36*(1-$F36))/$K36)*((1+'Inputs &amp; Summary'!$D$7)^BL$29)),((INT(BL$29/$K36)-INT((BL$29-1)/$K36))*($R36*(1-$E36)+$Q36*(1-$F36))*((1+'Inputs &amp; Summary'!$D$7)^BL$29))),((_xlfn.WEIBULL.DIST(BL$29,$L36,$K36,FALSE)*($R36*(1-$E36)+$Q36*(1-$F36))*((1+'Inputs &amp; Summary'!$D$7)^BL$29))))))</f>
        <v>0</v>
      </c>
    </row>
    <row r="37" spans="1:64" s="1" customFormat="1" x14ac:dyDescent="0.3">
      <c r="A37" s="79" t="s">
        <v>12</v>
      </c>
      <c r="B37" s="33" t="s">
        <v>307</v>
      </c>
      <c r="C37" s="33" t="s">
        <v>37</v>
      </c>
      <c r="D37" s="68">
        <v>1</v>
      </c>
      <c r="E37" s="68">
        <v>0</v>
      </c>
      <c r="F37" s="68">
        <v>0</v>
      </c>
      <c r="G37" s="213" t="s">
        <v>433</v>
      </c>
      <c r="H37" s="34" t="s">
        <v>55</v>
      </c>
      <c r="I37" s="34" t="s">
        <v>100</v>
      </c>
      <c r="J37" s="33">
        <f>VLOOKUP(I37,'Labor Rates'!$A$1:$B$16,2)</f>
        <v>24.03846153846154</v>
      </c>
      <c r="K37" s="35">
        <v>5</v>
      </c>
      <c r="L37" s="35">
        <v>1</v>
      </c>
      <c r="M37" s="33" t="s">
        <v>259</v>
      </c>
      <c r="N37" s="84">
        <f>('Inputs &amp; Summary'!$D$41+2)*'Inputs &amp; Summary'!$D$42</f>
        <v>1648.7119437939109</v>
      </c>
      <c r="O37" s="35">
        <f>0.5/60</f>
        <v>8.3333333333333332E-3</v>
      </c>
      <c r="P37" s="5">
        <v>0</v>
      </c>
      <c r="Q37" s="73">
        <f t="shared" si="6"/>
        <v>330.27082207410075</v>
      </c>
      <c r="R37" s="73">
        <f t="shared" si="7"/>
        <v>0</v>
      </c>
      <c r="S37" s="74">
        <f t="shared" si="8"/>
        <v>330.27082207410075</v>
      </c>
      <c r="T37" s="88"/>
      <c r="U37" s="80"/>
      <c r="V37" s="87">
        <f t="shared" si="9"/>
        <v>85.125503711748109</v>
      </c>
      <c r="W37" s="87">
        <f>NPV('Inputs &amp; Summary'!$D$6,Y37:BL37)</f>
        <v>752.57853473812486</v>
      </c>
      <c r="X37" s="90">
        <f t="shared" si="10"/>
        <v>5.462243409364638E-3</v>
      </c>
      <c r="Y37" s="114">
        <f>$D37*IF(Y$29&gt;'Inputs &amp; Summary'!$D$5,0,IF(Y$29&gt;VLOOKUP($G37,Lists!$J$17:$K$21,2),IF($M37=Lists!$H$3,IF($K37&lt;1,(($S37/$K37)*((1+'Inputs &amp; Summary'!$D$7)^Y$29)),((INT(Y$29/$K37)-INT((Y$29-1)/$K37))*$S37*((1+'Inputs &amp; Summary'!$D$7)^Y$29))),(_xlfn.WEIBULL.DIST(Y$29,$L37,$K37,FALSE)*$S37*((1+'Inputs &amp; Summary'!$D$7)^Y$29))),IF($M37=Lists!$H$3,IF($K37&lt;1,((($R37*(1-$E37)+$Q37*(1-$F37))/$K37)*((1+'Inputs &amp; Summary'!$D$7)^Y$29)),((INT(Y$29/$K37)-INT((Y$29-1)/$K37))*($R37*(1-$E37)+$Q37*(1-$F37))*((1+'Inputs &amp; Summary'!$D$7)^Y$29))),((_xlfn.WEIBULL.DIST(Y$29,$L37,$K37,FALSE)*($R37*(1-$E37)+$Q37*(1-$F37))*((1+'Inputs &amp; Summary'!$D$7)^Y$29))))))</f>
        <v>0</v>
      </c>
      <c r="Z37" s="114">
        <f>$D37*IF(Z$29&gt;'Inputs &amp; Summary'!$D$5,0,IF(Z$29&gt;VLOOKUP($G37,Lists!$J$17:$K$21,2),IF($M37=Lists!$H$3,IF($K37&lt;1,(($S37/$K37)*((1+'Inputs &amp; Summary'!$D$7)^Z$29)),((INT(Z$29/$K37)-INT((Z$29-1)/$K37))*$S37*((1+'Inputs &amp; Summary'!$D$7)^Z$29))),(_xlfn.WEIBULL.DIST(Z$29,$L37,$K37,FALSE)*$S37*((1+'Inputs &amp; Summary'!$D$7)^Z$29))),IF($M37=Lists!$H$3,IF($K37&lt;1,((($R37*(1-$E37)+$Q37*(1-$F37))/$K37)*((1+'Inputs &amp; Summary'!$D$7)^Z$29)),((INT(Z$29/$K37)-INT((Z$29-1)/$K37))*($R37*(1-$E37)+$Q37*(1-$F37))*((1+'Inputs &amp; Summary'!$D$7)^Z$29))),((_xlfn.WEIBULL.DIST(Z$29,$L37,$K37,FALSE)*($R37*(1-$E37)+$Q37*(1-$F37))*((1+'Inputs &amp; Summary'!$D$7)^Z$29))))))</f>
        <v>0</v>
      </c>
      <c r="AA37" s="114">
        <f>$D37*IF(AA$29&gt;'Inputs &amp; Summary'!$D$5,0,IF(AA$29&gt;VLOOKUP($G37,Lists!$J$17:$K$21,2),IF($M37=Lists!$H$3,IF($K37&lt;1,(($S37/$K37)*((1+'Inputs &amp; Summary'!$D$7)^AA$29)),((INT(AA$29/$K37)-INT((AA$29-1)/$K37))*$S37*((1+'Inputs &amp; Summary'!$D$7)^AA$29))),(_xlfn.WEIBULL.DIST(AA$29,$L37,$K37,FALSE)*$S37*((1+'Inputs &amp; Summary'!$D$7)^AA$29))),IF($M37=Lists!$H$3,IF($K37&lt;1,((($R37*(1-$E37)+$Q37*(1-$F37))/$K37)*((1+'Inputs &amp; Summary'!$D$7)^AA$29)),((INT(AA$29/$K37)-INT((AA$29-1)/$K37))*($R37*(1-$E37)+$Q37*(1-$F37))*((1+'Inputs &amp; Summary'!$D$7)^AA$29))),((_xlfn.WEIBULL.DIST(AA$29,$L37,$K37,FALSE)*($R37*(1-$E37)+$Q37*(1-$F37))*((1+'Inputs &amp; Summary'!$D$7)^AA$29))))))</f>
        <v>0</v>
      </c>
      <c r="AB37" s="114">
        <f>$D37*IF(AB$29&gt;'Inputs &amp; Summary'!$D$5,0,IF(AB$29&gt;VLOOKUP($G37,Lists!$J$17:$K$21,2),IF($M37=Lists!$H$3,IF($K37&lt;1,(($S37/$K37)*((1+'Inputs &amp; Summary'!$D$7)^AB$29)),((INT(AB$29/$K37)-INT((AB$29-1)/$K37))*$S37*((1+'Inputs &amp; Summary'!$D$7)^AB$29))),(_xlfn.WEIBULL.DIST(AB$29,$L37,$K37,FALSE)*$S37*((1+'Inputs &amp; Summary'!$D$7)^AB$29))),IF($M37=Lists!$H$3,IF($K37&lt;1,((($R37*(1-$E37)+$Q37*(1-$F37))/$K37)*((1+'Inputs &amp; Summary'!$D$7)^AB$29)),((INT(AB$29/$K37)-INT((AB$29-1)/$K37))*($R37*(1-$E37)+$Q37*(1-$F37))*((1+'Inputs &amp; Summary'!$D$7)^AB$29))),((_xlfn.WEIBULL.DIST(AB$29,$L37,$K37,FALSE)*($R37*(1-$E37)+$Q37*(1-$F37))*((1+'Inputs &amp; Summary'!$D$7)^AB$29))))))</f>
        <v>0</v>
      </c>
      <c r="AC37" s="114">
        <f>$D37*IF(AC$29&gt;'Inputs &amp; Summary'!$D$5,0,IF(AC$29&gt;VLOOKUP($G37,Lists!$J$17:$K$21,2),IF($M37=Lists!$H$3,IF($K37&lt;1,(($S37/$K37)*((1+'Inputs &amp; Summary'!$D$7)^AC$29)),((INT(AC$29/$K37)-INT((AC$29-1)/$K37))*$S37*((1+'Inputs &amp; Summary'!$D$7)^AC$29))),(_xlfn.WEIBULL.DIST(AC$29,$L37,$K37,FALSE)*$S37*((1+'Inputs &amp; Summary'!$D$7)^AC$29))),IF($M37=Lists!$H$3,IF($K37&lt;1,((($R37*(1-$E37)+$Q37*(1-$F37))/$K37)*((1+'Inputs &amp; Summary'!$D$7)^AC$29)),((INT(AC$29/$K37)-INT((AC$29-1)/$K37))*($R37*(1-$E37)+$Q37*(1-$F37))*((1+'Inputs &amp; Summary'!$D$7)^AC$29))),((_xlfn.WEIBULL.DIST(AC$29,$L37,$K37,FALSE)*($R37*(1-$E37)+$Q37*(1-$F37))*((1+'Inputs &amp; Summary'!$D$7)^AC$29))))))</f>
        <v>364.64567450909743</v>
      </c>
      <c r="AD37" s="114">
        <f>$D37*IF(AD$29&gt;'Inputs &amp; Summary'!$D$5,0,IF(AD$29&gt;VLOOKUP($G37,Lists!$J$17:$K$21,2),IF($M37=Lists!$H$3,IF($K37&lt;1,(($S37/$K37)*((1+'Inputs &amp; Summary'!$D$7)^AD$29)),((INT(AD$29/$K37)-INT((AD$29-1)/$K37))*$S37*((1+'Inputs &amp; Summary'!$D$7)^AD$29))),(_xlfn.WEIBULL.DIST(AD$29,$L37,$K37,FALSE)*$S37*((1+'Inputs &amp; Summary'!$D$7)^AD$29))),IF($M37=Lists!$H$3,IF($K37&lt;1,((($R37*(1-$E37)+$Q37*(1-$F37))/$K37)*((1+'Inputs &amp; Summary'!$D$7)^AD$29)),((INT(AD$29/$K37)-INT((AD$29-1)/$K37))*($R37*(1-$E37)+$Q37*(1-$F37))*((1+'Inputs &amp; Summary'!$D$7)^AD$29))),((_xlfn.WEIBULL.DIST(AD$29,$L37,$K37,FALSE)*($R37*(1-$E37)+$Q37*(1-$F37))*((1+'Inputs &amp; Summary'!$D$7)^AD$29))))))</f>
        <v>0</v>
      </c>
      <c r="AE37" s="114">
        <f>$D37*IF(AE$29&gt;'Inputs &amp; Summary'!$D$5,0,IF(AE$29&gt;VLOOKUP($G37,Lists!$J$17:$K$21,2),IF($M37=Lists!$H$3,IF($K37&lt;1,(($S37/$K37)*((1+'Inputs &amp; Summary'!$D$7)^AE$29)),((INT(AE$29/$K37)-INT((AE$29-1)/$K37))*$S37*((1+'Inputs &amp; Summary'!$D$7)^AE$29))),(_xlfn.WEIBULL.DIST(AE$29,$L37,$K37,FALSE)*$S37*((1+'Inputs &amp; Summary'!$D$7)^AE$29))),IF($M37=Lists!$H$3,IF($K37&lt;1,((($R37*(1-$E37)+$Q37*(1-$F37))/$K37)*((1+'Inputs &amp; Summary'!$D$7)^AE$29)),((INT(AE$29/$K37)-INT((AE$29-1)/$K37))*($R37*(1-$E37)+$Q37*(1-$F37))*((1+'Inputs &amp; Summary'!$D$7)^AE$29))),((_xlfn.WEIBULL.DIST(AE$29,$L37,$K37,FALSE)*($R37*(1-$E37)+$Q37*(1-$F37))*((1+'Inputs &amp; Summary'!$D$7)^AE$29))))))</f>
        <v>0</v>
      </c>
      <c r="AF37" s="114">
        <f>$D37*IF(AF$29&gt;'Inputs &amp; Summary'!$D$5,0,IF(AF$29&gt;VLOOKUP($G37,Lists!$J$17:$K$21,2),IF($M37=Lists!$H$3,IF($K37&lt;1,(($S37/$K37)*((1+'Inputs &amp; Summary'!$D$7)^AF$29)),((INT(AF$29/$K37)-INT((AF$29-1)/$K37))*$S37*((1+'Inputs &amp; Summary'!$D$7)^AF$29))),(_xlfn.WEIBULL.DIST(AF$29,$L37,$K37,FALSE)*$S37*((1+'Inputs &amp; Summary'!$D$7)^AF$29))),IF($M37=Lists!$H$3,IF($K37&lt;1,((($R37*(1-$E37)+$Q37*(1-$F37))/$K37)*((1+'Inputs &amp; Summary'!$D$7)^AF$29)),((INT(AF$29/$K37)-INT((AF$29-1)/$K37))*($R37*(1-$E37)+$Q37*(1-$F37))*((1+'Inputs &amp; Summary'!$D$7)^AF$29))),((_xlfn.WEIBULL.DIST(AF$29,$L37,$K37,FALSE)*($R37*(1-$E37)+$Q37*(1-$F37))*((1+'Inputs &amp; Summary'!$D$7)^AF$29))))))</f>
        <v>0</v>
      </c>
      <c r="AG37" s="114">
        <f>$D37*IF(AG$29&gt;'Inputs &amp; Summary'!$D$5,0,IF(AG$29&gt;VLOOKUP($G37,Lists!$J$17:$K$21,2),IF($M37=Lists!$H$3,IF($K37&lt;1,(($S37/$K37)*((1+'Inputs &amp; Summary'!$D$7)^AG$29)),((INT(AG$29/$K37)-INT((AG$29-1)/$K37))*$S37*((1+'Inputs &amp; Summary'!$D$7)^AG$29))),(_xlfn.WEIBULL.DIST(AG$29,$L37,$K37,FALSE)*$S37*((1+'Inputs &amp; Summary'!$D$7)^AG$29))),IF($M37=Lists!$H$3,IF($K37&lt;1,((($R37*(1-$E37)+$Q37*(1-$F37))/$K37)*((1+'Inputs &amp; Summary'!$D$7)^AG$29)),((INT(AG$29/$K37)-INT((AG$29-1)/$K37))*($R37*(1-$E37)+$Q37*(1-$F37))*((1+'Inputs &amp; Summary'!$D$7)^AG$29))),((_xlfn.WEIBULL.DIST(AG$29,$L37,$K37,FALSE)*($R37*(1-$E37)+$Q37*(1-$F37))*((1+'Inputs &amp; Summary'!$D$7)^AG$29))))))</f>
        <v>0</v>
      </c>
      <c r="AH37" s="114">
        <f>$D37*IF(AH$29&gt;'Inputs &amp; Summary'!$D$5,0,IF(AH$29&gt;VLOOKUP($G37,Lists!$J$17:$K$21,2),IF($M37=Lists!$H$3,IF($K37&lt;1,(($S37/$K37)*((1+'Inputs &amp; Summary'!$D$7)^AH$29)),((INT(AH$29/$K37)-INT((AH$29-1)/$K37))*$S37*((1+'Inputs &amp; Summary'!$D$7)^AH$29))),(_xlfn.WEIBULL.DIST(AH$29,$L37,$K37,FALSE)*$S37*((1+'Inputs &amp; Summary'!$D$7)^AH$29))),IF($M37=Lists!$H$3,IF($K37&lt;1,((($R37*(1-$E37)+$Q37*(1-$F37))/$K37)*((1+'Inputs &amp; Summary'!$D$7)^AH$29)),((INT(AH$29/$K37)-INT((AH$29-1)/$K37))*($R37*(1-$E37)+$Q37*(1-$F37))*((1+'Inputs &amp; Summary'!$D$7)^AH$29))),((_xlfn.WEIBULL.DIST(AH$29,$L37,$K37,FALSE)*($R37*(1-$E37)+$Q37*(1-$F37))*((1+'Inputs &amp; Summary'!$D$7)^AH$29))))))</f>
        <v>402.59828919541008</v>
      </c>
      <c r="AI37" s="114">
        <f>$D37*IF(AI$29&gt;'Inputs &amp; Summary'!$D$5,0,IF(AI$29&gt;VLOOKUP($G37,Lists!$J$17:$K$21,2),IF($M37=Lists!$H$3,IF($K37&lt;1,(($S37/$K37)*((1+'Inputs &amp; Summary'!$D$7)^AI$29)),((INT(AI$29/$K37)-INT((AI$29-1)/$K37))*$S37*((1+'Inputs &amp; Summary'!$D$7)^AI$29))),(_xlfn.WEIBULL.DIST(AI$29,$L37,$K37,FALSE)*$S37*((1+'Inputs &amp; Summary'!$D$7)^AI$29))),IF($M37=Lists!$H$3,IF($K37&lt;1,((($R37*(1-$E37)+$Q37*(1-$F37))/$K37)*((1+'Inputs &amp; Summary'!$D$7)^AI$29)),((INT(AI$29/$K37)-INT((AI$29-1)/$K37))*($R37*(1-$E37)+$Q37*(1-$F37))*((1+'Inputs &amp; Summary'!$D$7)^AI$29))),((_xlfn.WEIBULL.DIST(AI$29,$L37,$K37,FALSE)*($R37*(1-$E37)+$Q37*(1-$F37))*((1+'Inputs &amp; Summary'!$D$7)^AI$29))))))</f>
        <v>0</v>
      </c>
      <c r="AJ37" s="114">
        <f>$D37*IF(AJ$29&gt;'Inputs &amp; Summary'!$D$5,0,IF(AJ$29&gt;VLOOKUP($G37,Lists!$J$17:$K$21,2),IF($M37=Lists!$H$3,IF($K37&lt;1,(($S37/$K37)*((1+'Inputs &amp; Summary'!$D$7)^AJ$29)),((INT(AJ$29/$K37)-INT((AJ$29-1)/$K37))*$S37*((1+'Inputs &amp; Summary'!$D$7)^AJ$29))),(_xlfn.WEIBULL.DIST(AJ$29,$L37,$K37,FALSE)*$S37*((1+'Inputs &amp; Summary'!$D$7)^AJ$29))),IF($M37=Lists!$H$3,IF($K37&lt;1,((($R37*(1-$E37)+$Q37*(1-$F37))/$K37)*((1+'Inputs &amp; Summary'!$D$7)^AJ$29)),((INT(AJ$29/$K37)-INT((AJ$29-1)/$K37))*($R37*(1-$E37)+$Q37*(1-$F37))*((1+'Inputs &amp; Summary'!$D$7)^AJ$29))),((_xlfn.WEIBULL.DIST(AJ$29,$L37,$K37,FALSE)*($R37*(1-$E37)+$Q37*(1-$F37))*((1+'Inputs &amp; Summary'!$D$7)^AJ$29))))))</f>
        <v>0</v>
      </c>
      <c r="AK37" s="114">
        <f>$D37*IF(AK$29&gt;'Inputs &amp; Summary'!$D$5,0,IF(AK$29&gt;VLOOKUP($G37,Lists!$J$17:$K$21,2),IF($M37=Lists!$H$3,IF($K37&lt;1,(($S37/$K37)*((1+'Inputs &amp; Summary'!$D$7)^AK$29)),((INT(AK$29/$K37)-INT((AK$29-1)/$K37))*$S37*((1+'Inputs &amp; Summary'!$D$7)^AK$29))),(_xlfn.WEIBULL.DIST(AK$29,$L37,$K37,FALSE)*$S37*((1+'Inputs &amp; Summary'!$D$7)^AK$29))),IF($M37=Lists!$H$3,IF($K37&lt;1,((($R37*(1-$E37)+$Q37*(1-$F37))/$K37)*((1+'Inputs &amp; Summary'!$D$7)^AK$29)),((INT(AK$29/$K37)-INT((AK$29-1)/$K37))*($R37*(1-$E37)+$Q37*(1-$F37))*((1+'Inputs &amp; Summary'!$D$7)^AK$29))),((_xlfn.WEIBULL.DIST(AK$29,$L37,$K37,FALSE)*($R37*(1-$E37)+$Q37*(1-$F37))*((1+'Inputs &amp; Summary'!$D$7)^AK$29))))))</f>
        <v>0</v>
      </c>
      <c r="AL37" s="114">
        <f>$D37*IF(AL$29&gt;'Inputs &amp; Summary'!$D$5,0,IF(AL$29&gt;VLOOKUP($G37,Lists!$J$17:$K$21,2),IF($M37=Lists!$H$3,IF($K37&lt;1,(($S37/$K37)*((1+'Inputs &amp; Summary'!$D$7)^AL$29)),((INT(AL$29/$K37)-INT((AL$29-1)/$K37))*$S37*((1+'Inputs &amp; Summary'!$D$7)^AL$29))),(_xlfn.WEIBULL.DIST(AL$29,$L37,$K37,FALSE)*$S37*((1+'Inputs &amp; Summary'!$D$7)^AL$29))),IF($M37=Lists!$H$3,IF($K37&lt;1,((($R37*(1-$E37)+$Q37*(1-$F37))/$K37)*((1+'Inputs &amp; Summary'!$D$7)^AL$29)),((INT(AL$29/$K37)-INT((AL$29-1)/$K37))*($R37*(1-$E37)+$Q37*(1-$F37))*((1+'Inputs &amp; Summary'!$D$7)^AL$29))),((_xlfn.WEIBULL.DIST(AL$29,$L37,$K37,FALSE)*($R37*(1-$E37)+$Q37*(1-$F37))*((1+'Inputs &amp; Summary'!$D$7)^AL$29))))))</f>
        <v>0</v>
      </c>
      <c r="AM37" s="114">
        <f>$D37*IF(AM$29&gt;'Inputs &amp; Summary'!$D$5,0,IF(AM$29&gt;VLOOKUP($G37,Lists!$J$17:$K$21,2),IF($M37=Lists!$H$3,IF($K37&lt;1,(($S37/$K37)*((1+'Inputs &amp; Summary'!$D$7)^AM$29)),((INT(AM$29/$K37)-INT((AM$29-1)/$K37))*$S37*((1+'Inputs &amp; Summary'!$D$7)^AM$29))),(_xlfn.WEIBULL.DIST(AM$29,$L37,$K37,FALSE)*$S37*((1+'Inputs &amp; Summary'!$D$7)^AM$29))),IF($M37=Lists!$H$3,IF($K37&lt;1,((($R37*(1-$E37)+$Q37*(1-$F37))/$K37)*((1+'Inputs &amp; Summary'!$D$7)^AM$29)),((INT(AM$29/$K37)-INT((AM$29-1)/$K37))*($R37*(1-$E37)+$Q37*(1-$F37))*((1+'Inputs &amp; Summary'!$D$7)^AM$29))),((_xlfn.WEIBULL.DIST(AM$29,$L37,$K37,FALSE)*($R37*(1-$E37)+$Q37*(1-$F37))*((1+'Inputs &amp; Summary'!$D$7)^AM$29))))))</f>
        <v>444.50104250181414</v>
      </c>
      <c r="AN37" s="114">
        <f>$D37*IF(AN$29&gt;'Inputs &amp; Summary'!$D$5,0,IF(AN$29&gt;VLOOKUP($G37,Lists!$J$17:$K$21,2),IF($M37=Lists!$H$3,IF($K37&lt;1,(($S37/$K37)*((1+'Inputs &amp; Summary'!$D$7)^AN$29)),((INT(AN$29/$K37)-INT((AN$29-1)/$K37))*$S37*((1+'Inputs &amp; Summary'!$D$7)^AN$29))),(_xlfn.WEIBULL.DIST(AN$29,$L37,$K37,FALSE)*$S37*((1+'Inputs &amp; Summary'!$D$7)^AN$29))),IF($M37=Lists!$H$3,IF($K37&lt;1,((($R37*(1-$E37)+$Q37*(1-$F37))/$K37)*((1+'Inputs &amp; Summary'!$D$7)^AN$29)),((INT(AN$29/$K37)-INT((AN$29-1)/$K37))*($R37*(1-$E37)+$Q37*(1-$F37))*((1+'Inputs &amp; Summary'!$D$7)^AN$29))),((_xlfn.WEIBULL.DIST(AN$29,$L37,$K37,FALSE)*($R37*(1-$E37)+$Q37*(1-$F37))*((1+'Inputs &amp; Summary'!$D$7)^AN$29))))))</f>
        <v>0</v>
      </c>
      <c r="AO37" s="114">
        <f>$D37*IF(AO$29&gt;'Inputs &amp; Summary'!$D$5,0,IF(AO$29&gt;VLOOKUP($G37,Lists!$J$17:$K$21,2),IF($M37=Lists!$H$3,IF($K37&lt;1,(($S37/$K37)*((1+'Inputs &amp; Summary'!$D$7)^AO$29)),((INT(AO$29/$K37)-INT((AO$29-1)/$K37))*$S37*((1+'Inputs &amp; Summary'!$D$7)^AO$29))),(_xlfn.WEIBULL.DIST(AO$29,$L37,$K37,FALSE)*$S37*((1+'Inputs &amp; Summary'!$D$7)^AO$29))),IF($M37=Lists!$H$3,IF($K37&lt;1,((($R37*(1-$E37)+$Q37*(1-$F37))/$K37)*((1+'Inputs &amp; Summary'!$D$7)^AO$29)),((INT(AO$29/$K37)-INT((AO$29-1)/$K37))*($R37*(1-$E37)+$Q37*(1-$F37))*((1+'Inputs &amp; Summary'!$D$7)^AO$29))),((_xlfn.WEIBULL.DIST(AO$29,$L37,$K37,FALSE)*($R37*(1-$E37)+$Q37*(1-$F37))*((1+'Inputs &amp; Summary'!$D$7)^AO$29))))))</f>
        <v>0</v>
      </c>
      <c r="AP37" s="114">
        <f>$D37*IF(AP$29&gt;'Inputs &amp; Summary'!$D$5,0,IF(AP$29&gt;VLOOKUP($G37,Lists!$J$17:$K$21,2),IF($M37=Lists!$H$3,IF($K37&lt;1,(($S37/$K37)*((1+'Inputs &amp; Summary'!$D$7)^AP$29)),((INT(AP$29/$K37)-INT((AP$29-1)/$K37))*$S37*((1+'Inputs &amp; Summary'!$D$7)^AP$29))),(_xlfn.WEIBULL.DIST(AP$29,$L37,$K37,FALSE)*$S37*((1+'Inputs &amp; Summary'!$D$7)^AP$29))),IF($M37=Lists!$H$3,IF($K37&lt;1,((($R37*(1-$E37)+$Q37*(1-$F37))/$K37)*((1+'Inputs &amp; Summary'!$D$7)^AP$29)),((INT(AP$29/$K37)-INT((AP$29-1)/$K37))*($R37*(1-$E37)+$Q37*(1-$F37))*((1+'Inputs &amp; Summary'!$D$7)^AP$29))),((_xlfn.WEIBULL.DIST(AP$29,$L37,$K37,FALSE)*($R37*(1-$E37)+$Q37*(1-$F37))*((1+'Inputs &amp; Summary'!$D$7)^AP$29))))))</f>
        <v>0</v>
      </c>
      <c r="AQ37" s="114">
        <f>$D37*IF(AQ$29&gt;'Inputs &amp; Summary'!$D$5,0,IF(AQ$29&gt;VLOOKUP($G37,Lists!$J$17:$K$21,2),IF($M37=Lists!$H$3,IF($K37&lt;1,(($S37/$K37)*((1+'Inputs &amp; Summary'!$D$7)^AQ$29)),((INT(AQ$29/$K37)-INT((AQ$29-1)/$K37))*$S37*((1+'Inputs &amp; Summary'!$D$7)^AQ$29))),(_xlfn.WEIBULL.DIST(AQ$29,$L37,$K37,FALSE)*$S37*((1+'Inputs &amp; Summary'!$D$7)^AQ$29))),IF($M37=Lists!$H$3,IF($K37&lt;1,((($R37*(1-$E37)+$Q37*(1-$F37))/$K37)*((1+'Inputs &amp; Summary'!$D$7)^AQ$29)),((INT(AQ$29/$K37)-INT((AQ$29-1)/$K37))*($R37*(1-$E37)+$Q37*(1-$F37))*((1+'Inputs &amp; Summary'!$D$7)^AQ$29))),((_xlfn.WEIBULL.DIST(AQ$29,$L37,$K37,FALSE)*($R37*(1-$E37)+$Q37*(1-$F37))*((1+'Inputs &amp; Summary'!$D$7)^AQ$29))))))</f>
        <v>0</v>
      </c>
      <c r="AR37" s="114">
        <f>$D37*IF(AR$29&gt;'Inputs &amp; Summary'!$D$5,0,IF(AR$29&gt;VLOOKUP($G37,Lists!$J$17:$K$21,2),IF($M37=Lists!$H$3,IF($K37&lt;1,(($S37/$K37)*((1+'Inputs &amp; Summary'!$D$7)^AR$29)),((INT(AR$29/$K37)-INT((AR$29-1)/$K37))*$S37*((1+'Inputs &amp; Summary'!$D$7)^AR$29))),(_xlfn.WEIBULL.DIST(AR$29,$L37,$K37,FALSE)*$S37*((1+'Inputs &amp; Summary'!$D$7)^AR$29))),IF($M37=Lists!$H$3,IF($K37&lt;1,((($R37*(1-$E37)+$Q37*(1-$F37))/$K37)*((1+'Inputs &amp; Summary'!$D$7)^AR$29)),((INT(AR$29/$K37)-INT((AR$29-1)/$K37))*($R37*(1-$E37)+$Q37*(1-$F37))*((1+'Inputs &amp; Summary'!$D$7)^AR$29))),((_xlfn.WEIBULL.DIST(AR$29,$L37,$K37,FALSE)*($R37*(1-$E37)+$Q37*(1-$F37))*((1+'Inputs &amp; Summary'!$D$7)^AR$29))))))</f>
        <v>490.76506802864037</v>
      </c>
      <c r="AS37" s="114">
        <f>$D37*IF(AS$29&gt;'Inputs &amp; Summary'!$D$5,0,IF(AS$29&gt;VLOOKUP($G37,Lists!$J$17:$K$21,2),IF($M37=Lists!$H$3,IF($K37&lt;1,(($S37/$K37)*((1+'Inputs &amp; Summary'!$D$7)^AS$29)),((INT(AS$29/$K37)-INT((AS$29-1)/$K37))*$S37*((1+'Inputs &amp; Summary'!$D$7)^AS$29))),(_xlfn.WEIBULL.DIST(AS$29,$L37,$K37,FALSE)*$S37*((1+'Inputs &amp; Summary'!$D$7)^AS$29))),IF($M37=Lists!$H$3,IF($K37&lt;1,((($R37*(1-$E37)+$Q37*(1-$F37))/$K37)*((1+'Inputs &amp; Summary'!$D$7)^AS$29)),((INT(AS$29/$K37)-INT((AS$29-1)/$K37))*($R37*(1-$E37)+$Q37*(1-$F37))*((1+'Inputs &amp; Summary'!$D$7)^AS$29))),((_xlfn.WEIBULL.DIST(AS$29,$L37,$K37,FALSE)*($R37*(1-$E37)+$Q37*(1-$F37))*((1+'Inputs &amp; Summary'!$D$7)^AS$29))))))</f>
        <v>0</v>
      </c>
      <c r="AT37" s="114">
        <f>$D37*IF(AT$29&gt;'Inputs &amp; Summary'!$D$5,0,IF(AT$29&gt;VLOOKUP($G37,Lists!$J$17:$K$21,2),IF($M37=Lists!$H$3,IF($K37&lt;1,(($S37/$K37)*((1+'Inputs &amp; Summary'!$D$7)^AT$29)),((INT(AT$29/$K37)-INT((AT$29-1)/$K37))*$S37*((1+'Inputs &amp; Summary'!$D$7)^AT$29))),(_xlfn.WEIBULL.DIST(AT$29,$L37,$K37,FALSE)*$S37*((1+'Inputs &amp; Summary'!$D$7)^AT$29))),IF($M37=Lists!$H$3,IF($K37&lt;1,((($R37*(1-$E37)+$Q37*(1-$F37))/$K37)*((1+'Inputs &amp; Summary'!$D$7)^AT$29)),((INT(AT$29/$K37)-INT((AT$29-1)/$K37))*($R37*(1-$E37)+$Q37*(1-$F37))*((1+'Inputs &amp; Summary'!$D$7)^AT$29))),((_xlfn.WEIBULL.DIST(AT$29,$L37,$K37,FALSE)*($R37*(1-$E37)+$Q37*(1-$F37))*((1+'Inputs &amp; Summary'!$D$7)^AT$29))))))</f>
        <v>0</v>
      </c>
      <c r="AU37" s="114">
        <f>$D37*IF(AU$29&gt;'Inputs &amp; Summary'!$D$5,0,IF(AU$29&gt;VLOOKUP($G37,Lists!$J$17:$K$21,2),IF($M37=Lists!$H$3,IF($K37&lt;1,(($S37/$K37)*((1+'Inputs &amp; Summary'!$D$7)^AU$29)),((INT(AU$29/$K37)-INT((AU$29-1)/$K37))*$S37*((1+'Inputs &amp; Summary'!$D$7)^AU$29))),(_xlfn.WEIBULL.DIST(AU$29,$L37,$K37,FALSE)*$S37*((1+'Inputs &amp; Summary'!$D$7)^AU$29))),IF($M37=Lists!$H$3,IF($K37&lt;1,((($R37*(1-$E37)+$Q37*(1-$F37))/$K37)*((1+'Inputs &amp; Summary'!$D$7)^AU$29)),((INT(AU$29/$K37)-INT((AU$29-1)/$K37))*($R37*(1-$E37)+$Q37*(1-$F37))*((1+'Inputs &amp; Summary'!$D$7)^AU$29))),((_xlfn.WEIBULL.DIST(AU$29,$L37,$K37,FALSE)*($R37*(1-$E37)+$Q37*(1-$F37))*((1+'Inputs &amp; Summary'!$D$7)^AU$29))))))</f>
        <v>0</v>
      </c>
      <c r="AV37" s="114">
        <f>$D37*IF(AV$29&gt;'Inputs &amp; Summary'!$D$5,0,IF(AV$29&gt;VLOOKUP($G37,Lists!$J$17:$K$21,2),IF($M37=Lists!$H$3,IF($K37&lt;1,(($S37/$K37)*((1+'Inputs &amp; Summary'!$D$7)^AV$29)),((INT(AV$29/$K37)-INT((AV$29-1)/$K37))*$S37*((1+'Inputs &amp; Summary'!$D$7)^AV$29))),(_xlfn.WEIBULL.DIST(AV$29,$L37,$K37,FALSE)*$S37*((1+'Inputs &amp; Summary'!$D$7)^AV$29))),IF($M37=Lists!$H$3,IF($K37&lt;1,((($R37*(1-$E37)+$Q37*(1-$F37))/$K37)*((1+'Inputs &amp; Summary'!$D$7)^AV$29)),((INT(AV$29/$K37)-INT((AV$29-1)/$K37))*($R37*(1-$E37)+$Q37*(1-$F37))*((1+'Inputs &amp; Summary'!$D$7)^AV$29))),((_xlfn.WEIBULL.DIST(AV$29,$L37,$K37,FALSE)*($R37*(1-$E37)+$Q37*(1-$F37))*((1+'Inputs &amp; Summary'!$D$7)^AV$29))))))</f>
        <v>0</v>
      </c>
      <c r="AW37" s="114">
        <f>$D37*IF(AW$29&gt;'Inputs &amp; Summary'!$D$5,0,IF(AW$29&gt;VLOOKUP($G37,Lists!$J$17:$K$21,2),IF($M37=Lists!$H$3,IF($K37&lt;1,(($S37/$K37)*((1+'Inputs &amp; Summary'!$D$7)^AW$29)),((INT(AW$29/$K37)-INT((AW$29-1)/$K37))*$S37*((1+'Inputs &amp; Summary'!$D$7)^AW$29))),(_xlfn.WEIBULL.DIST(AW$29,$L37,$K37,FALSE)*$S37*((1+'Inputs &amp; Summary'!$D$7)^AW$29))),IF($M37=Lists!$H$3,IF($K37&lt;1,((($R37*(1-$E37)+$Q37*(1-$F37))/$K37)*((1+'Inputs &amp; Summary'!$D$7)^AW$29)),((INT(AW$29/$K37)-INT((AW$29-1)/$K37))*($R37*(1-$E37)+$Q37*(1-$F37))*((1+'Inputs &amp; Summary'!$D$7)^AW$29))),((_xlfn.WEIBULL.DIST(AW$29,$L37,$K37,FALSE)*($R37*(1-$E37)+$Q37*(1-$F37))*((1+'Inputs &amp; Summary'!$D$7)^AW$29))))))</f>
        <v>0</v>
      </c>
      <c r="AX37" s="114">
        <f>$D37*IF(AX$29&gt;'Inputs &amp; Summary'!$D$5,0,IF(AX$29&gt;VLOOKUP($G37,Lists!$J$17:$K$21,2),IF($M37=Lists!$H$3,IF($K37&lt;1,(($S37/$K37)*((1+'Inputs &amp; Summary'!$D$7)^AX$29)),((INT(AX$29/$K37)-INT((AX$29-1)/$K37))*$S37*((1+'Inputs &amp; Summary'!$D$7)^AX$29))),(_xlfn.WEIBULL.DIST(AX$29,$L37,$K37,FALSE)*$S37*((1+'Inputs &amp; Summary'!$D$7)^AX$29))),IF($M37=Lists!$H$3,IF($K37&lt;1,((($R37*(1-$E37)+$Q37*(1-$F37))/$K37)*((1+'Inputs &amp; Summary'!$D$7)^AX$29)),((INT(AX$29/$K37)-INT((AX$29-1)/$K37))*($R37*(1-$E37)+$Q37*(1-$F37))*((1+'Inputs &amp; Summary'!$D$7)^AX$29))),((_xlfn.WEIBULL.DIST(AX$29,$L37,$K37,FALSE)*($R37*(1-$E37)+$Q37*(1-$F37))*((1+'Inputs &amp; Summary'!$D$7)^AX$29))))))</f>
        <v>0</v>
      </c>
      <c r="AY37" s="114">
        <f>$D37*IF(AY$29&gt;'Inputs &amp; Summary'!$D$5,0,IF(AY$29&gt;VLOOKUP($G37,Lists!$J$17:$K$21,2),IF($M37=Lists!$H$3,IF($K37&lt;1,(($S37/$K37)*((1+'Inputs &amp; Summary'!$D$7)^AY$29)),((INT(AY$29/$K37)-INT((AY$29-1)/$K37))*$S37*((1+'Inputs &amp; Summary'!$D$7)^AY$29))),(_xlfn.WEIBULL.DIST(AY$29,$L37,$K37,FALSE)*$S37*((1+'Inputs &amp; Summary'!$D$7)^AY$29))),IF($M37=Lists!$H$3,IF($K37&lt;1,((($R37*(1-$E37)+$Q37*(1-$F37))/$K37)*((1+'Inputs &amp; Summary'!$D$7)^AY$29)),((INT(AY$29/$K37)-INT((AY$29-1)/$K37))*($R37*(1-$E37)+$Q37*(1-$F37))*((1+'Inputs &amp; Summary'!$D$7)^AY$29))),((_xlfn.WEIBULL.DIST(AY$29,$L37,$K37,FALSE)*($R37*(1-$E37)+$Q37*(1-$F37))*((1+'Inputs &amp; Summary'!$D$7)^AY$29))))))</f>
        <v>0</v>
      </c>
      <c r="AZ37" s="114">
        <f>$D37*IF(AZ$29&gt;'Inputs &amp; Summary'!$D$5,0,IF(AZ$29&gt;VLOOKUP($G37,Lists!$J$17:$K$21,2),IF($M37=Lists!$H$3,IF($K37&lt;1,(($S37/$K37)*((1+'Inputs &amp; Summary'!$D$7)^AZ$29)),((INT(AZ$29/$K37)-INT((AZ$29-1)/$K37))*$S37*((1+'Inputs &amp; Summary'!$D$7)^AZ$29))),(_xlfn.WEIBULL.DIST(AZ$29,$L37,$K37,FALSE)*$S37*((1+'Inputs &amp; Summary'!$D$7)^AZ$29))),IF($M37=Lists!$H$3,IF($K37&lt;1,((($R37*(1-$E37)+$Q37*(1-$F37))/$K37)*((1+'Inputs &amp; Summary'!$D$7)^AZ$29)),((INT(AZ$29/$K37)-INT((AZ$29-1)/$K37))*($R37*(1-$E37)+$Q37*(1-$F37))*((1+'Inputs &amp; Summary'!$D$7)^AZ$29))),((_xlfn.WEIBULL.DIST(AZ$29,$L37,$K37,FALSE)*($R37*(1-$E37)+$Q37*(1-$F37))*((1+'Inputs &amp; Summary'!$D$7)^AZ$29))))))</f>
        <v>0</v>
      </c>
      <c r="BA37" s="114">
        <f>$D37*IF(BA$29&gt;'Inputs &amp; Summary'!$D$5,0,IF(BA$29&gt;VLOOKUP($G37,Lists!$J$17:$K$21,2),IF($M37=Lists!$H$3,IF($K37&lt;1,(($S37/$K37)*((1+'Inputs &amp; Summary'!$D$7)^BA$29)),((INT(BA$29/$K37)-INT((BA$29-1)/$K37))*$S37*((1+'Inputs &amp; Summary'!$D$7)^BA$29))),(_xlfn.WEIBULL.DIST(BA$29,$L37,$K37,FALSE)*$S37*((1+'Inputs &amp; Summary'!$D$7)^BA$29))),IF($M37=Lists!$H$3,IF($K37&lt;1,((($R37*(1-$E37)+$Q37*(1-$F37))/$K37)*((1+'Inputs &amp; Summary'!$D$7)^BA$29)),((INT(BA$29/$K37)-INT((BA$29-1)/$K37))*($R37*(1-$E37)+$Q37*(1-$F37))*((1+'Inputs &amp; Summary'!$D$7)^BA$29))),((_xlfn.WEIBULL.DIST(BA$29,$L37,$K37,FALSE)*($R37*(1-$E37)+$Q37*(1-$F37))*((1+'Inputs &amp; Summary'!$D$7)^BA$29))))))</f>
        <v>0</v>
      </c>
      <c r="BB37" s="114">
        <f>$D37*IF(BB$29&gt;'Inputs &amp; Summary'!$D$5,0,IF(BB$29&gt;VLOOKUP($G37,Lists!$J$17:$K$21,2),IF($M37=Lists!$H$3,IF($K37&lt;1,(($S37/$K37)*((1+'Inputs &amp; Summary'!$D$7)^BB$29)),((INT(BB$29/$K37)-INT((BB$29-1)/$K37))*$S37*((1+'Inputs &amp; Summary'!$D$7)^BB$29))),(_xlfn.WEIBULL.DIST(BB$29,$L37,$K37,FALSE)*$S37*((1+'Inputs &amp; Summary'!$D$7)^BB$29))),IF($M37=Lists!$H$3,IF($K37&lt;1,((($R37*(1-$E37)+$Q37*(1-$F37))/$K37)*((1+'Inputs &amp; Summary'!$D$7)^BB$29)),((INT(BB$29/$K37)-INT((BB$29-1)/$K37))*($R37*(1-$E37)+$Q37*(1-$F37))*((1+'Inputs &amp; Summary'!$D$7)^BB$29))),((_xlfn.WEIBULL.DIST(BB$29,$L37,$K37,FALSE)*($R37*(1-$E37)+$Q37*(1-$F37))*((1+'Inputs &amp; Summary'!$D$7)^BB$29))))))</f>
        <v>0</v>
      </c>
      <c r="BC37" s="114">
        <f>$D37*IF(BC$29&gt;'Inputs &amp; Summary'!$D$5,0,IF(BC$29&gt;VLOOKUP($G37,Lists!$J$17:$K$21,2),IF($M37=Lists!$H$3,IF($K37&lt;1,(($S37/$K37)*((1+'Inputs &amp; Summary'!$D$7)^BC$29)),((INT(BC$29/$K37)-INT((BC$29-1)/$K37))*$S37*((1+'Inputs &amp; Summary'!$D$7)^BC$29))),(_xlfn.WEIBULL.DIST(BC$29,$L37,$K37,FALSE)*$S37*((1+'Inputs &amp; Summary'!$D$7)^BC$29))),IF($M37=Lists!$H$3,IF($K37&lt;1,((($R37*(1-$E37)+$Q37*(1-$F37))/$K37)*((1+'Inputs &amp; Summary'!$D$7)^BC$29)),((INT(BC$29/$K37)-INT((BC$29-1)/$K37))*($R37*(1-$E37)+$Q37*(1-$F37))*((1+'Inputs &amp; Summary'!$D$7)^BC$29))),((_xlfn.WEIBULL.DIST(BC$29,$L37,$K37,FALSE)*($R37*(1-$E37)+$Q37*(1-$F37))*((1+'Inputs &amp; Summary'!$D$7)^BC$29))))))</f>
        <v>0</v>
      </c>
      <c r="BD37" s="114">
        <f>$D37*IF(BD$29&gt;'Inputs &amp; Summary'!$D$5,0,IF(BD$29&gt;VLOOKUP($G37,Lists!$J$17:$K$21,2),IF($M37=Lists!$H$3,IF($K37&lt;1,(($S37/$K37)*((1+'Inputs &amp; Summary'!$D$7)^BD$29)),((INT(BD$29/$K37)-INT((BD$29-1)/$K37))*$S37*((1+'Inputs &amp; Summary'!$D$7)^BD$29))),(_xlfn.WEIBULL.DIST(BD$29,$L37,$K37,FALSE)*$S37*((1+'Inputs &amp; Summary'!$D$7)^BD$29))),IF($M37=Lists!$H$3,IF($K37&lt;1,((($R37*(1-$E37)+$Q37*(1-$F37))/$K37)*((1+'Inputs &amp; Summary'!$D$7)^BD$29)),((INT(BD$29/$K37)-INT((BD$29-1)/$K37))*($R37*(1-$E37)+$Q37*(1-$F37))*((1+'Inputs &amp; Summary'!$D$7)^BD$29))),((_xlfn.WEIBULL.DIST(BD$29,$L37,$K37,FALSE)*($R37*(1-$E37)+$Q37*(1-$F37))*((1+'Inputs &amp; Summary'!$D$7)^BD$29))))))</f>
        <v>0</v>
      </c>
      <c r="BE37" s="114">
        <f>$D37*IF(BE$29&gt;'Inputs &amp; Summary'!$D$5,0,IF(BE$29&gt;VLOOKUP($G37,Lists!$J$17:$K$21,2),IF($M37=Lists!$H$3,IF($K37&lt;1,(($S37/$K37)*((1+'Inputs &amp; Summary'!$D$7)^BE$29)),((INT(BE$29/$K37)-INT((BE$29-1)/$K37))*$S37*((1+'Inputs &amp; Summary'!$D$7)^BE$29))),(_xlfn.WEIBULL.DIST(BE$29,$L37,$K37,FALSE)*$S37*((1+'Inputs &amp; Summary'!$D$7)^BE$29))),IF($M37=Lists!$H$3,IF($K37&lt;1,((($R37*(1-$E37)+$Q37*(1-$F37))/$K37)*((1+'Inputs &amp; Summary'!$D$7)^BE$29)),((INT(BE$29/$K37)-INT((BE$29-1)/$K37))*($R37*(1-$E37)+$Q37*(1-$F37))*((1+'Inputs &amp; Summary'!$D$7)^BE$29))),((_xlfn.WEIBULL.DIST(BE$29,$L37,$K37,FALSE)*($R37*(1-$E37)+$Q37*(1-$F37))*((1+'Inputs &amp; Summary'!$D$7)^BE$29))))))</f>
        <v>0</v>
      </c>
      <c r="BF37" s="114">
        <f>$D37*IF(BF$29&gt;'Inputs &amp; Summary'!$D$5,0,IF(BF$29&gt;VLOOKUP($G37,Lists!$J$17:$K$21,2),IF($M37=Lists!$H$3,IF($K37&lt;1,(($S37/$K37)*((1+'Inputs &amp; Summary'!$D$7)^BF$29)),((INT(BF$29/$K37)-INT((BF$29-1)/$K37))*$S37*((1+'Inputs &amp; Summary'!$D$7)^BF$29))),(_xlfn.WEIBULL.DIST(BF$29,$L37,$K37,FALSE)*$S37*((1+'Inputs &amp; Summary'!$D$7)^BF$29))),IF($M37=Lists!$H$3,IF($K37&lt;1,((($R37*(1-$E37)+$Q37*(1-$F37))/$K37)*((1+'Inputs &amp; Summary'!$D$7)^BF$29)),((INT(BF$29/$K37)-INT((BF$29-1)/$K37))*($R37*(1-$E37)+$Q37*(1-$F37))*((1+'Inputs &amp; Summary'!$D$7)^BF$29))),((_xlfn.WEIBULL.DIST(BF$29,$L37,$K37,FALSE)*($R37*(1-$E37)+$Q37*(1-$F37))*((1+'Inputs &amp; Summary'!$D$7)^BF$29))))))</f>
        <v>0</v>
      </c>
      <c r="BG37" s="114">
        <f>$D37*IF(BG$29&gt;'Inputs &amp; Summary'!$D$5,0,IF(BG$29&gt;VLOOKUP($G37,Lists!$J$17:$K$21,2),IF($M37=Lists!$H$3,IF($K37&lt;1,(($S37/$K37)*((1+'Inputs &amp; Summary'!$D$7)^BG$29)),((INT(BG$29/$K37)-INT((BG$29-1)/$K37))*$S37*((1+'Inputs &amp; Summary'!$D$7)^BG$29))),(_xlfn.WEIBULL.DIST(BG$29,$L37,$K37,FALSE)*$S37*((1+'Inputs &amp; Summary'!$D$7)^BG$29))),IF($M37=Lists!$H$3,IF($K37&lt;1,((($R37*(1-$E37)+$Q37*(1-$F37))/$K37)*((1+'Inputs &amp; Summary'!$D$7)^BG$29)),((INT(BG$29/$K37)-INT((BG$29-1)/$K37))*($R37*(1-$E37)+$Q37*(1-$F37))*((1+'Inputs &amp; Summary'!$D$7)^BG$29))),((_xlfn.WEIBULL.DIST(BG$29,$L37,$K37,FALSE)*($R37*(1-$E37)+$Q37*(1-$F37))*((1+'Inputs &amp; Summary'!$D$7)^BG$29))))))</f>
        <v>0</v>
      </c>
      <c r="BH37" s="114">
        <f>$D37*IF(BH$29&gt;'Inputs &amp; Summary'!$D$5,0,IF(BH$29&gt;VLOOKUP($G37,Lists!$J$17:$K$21,2),IF($M37=Lists!$H$3,IF($K37&lt;1,(($S37/$K37)*((1+'Inputs &amp; Summary'!$D$7)^BH$29)),((INT(BH$29/$K37)-INT((BH$29-1)/$K37))*$S37*((1+'Inputs &amp; Summary'!$D$7)^BH$29))),(_xlfn.WEIBULL.DIST(BH$29,$L37,$K37,FALSE)*$S37*((1+'Inputs &amp; Summary'!$D$7)^BH$29))),IF($M37=Lists!$H$3,IF($K37&lt;1,((($R37*(1-$E37)+$Q37*(1-$F37))/$K37)*((1+'Inputs &amp; Summary'!$D$7)^BH$29)),((INT(BH$29/$K37)-INT((BH$29-1)/$K37))*($R37*(1-$E37)+$Q37*(1-$F37))*((1+'Inputs &amp; Summary'!$D$7)^BH$29))),((_xlfn.WEIBULL.DIST(BH$29,$L37,$K37,FALSE)*($R37*(1-$E37)+$Q37*(1-$F37))*((1+'Inputs &amp; Summary'!$D$7)^BH$29))))))</f>
        <v>0</v>
      </c>
      <c r="BI37" s="114">
        <f>$D37*IF(BI$29&gt;'Inputs &amp; Summary'!$D$5,0,IF(BI$29&gt;VLOOKUP($G37,Lists!$J$17:$K$21,2),IF($M37=Lists!$H$3,IF($K37&lt;1,(($S37/$K37)*((1+'Inputs &amp; Summary'!$D$7)^BI$29)),((INT(BI$29/$K37)-INT((BI$29-1)/$K37))*$S37*((1+'Inputs &amp; Summary'!$D$7)^BI$29))),(_xlfn.WEIBULL.DIST(BI$29,$L37,$K37,FALSE)*$S37*((1+'Inputs &amp; Summary'!$D$7)^BI$29))),IF($M37=Lists!$H$3,IF($K37&lt;1,((($R37*(1-$E37)+$Q37*(1-$F37))/$K37)*((1+'Inputs &amp; Summary'!$D$7)^BI$29)),((INT(BI$29/$K37)-INT((BI$29-1)/$K37))*($R37*(1-$E37)+$Q37*(1-$F37))*((1+'Inputs &amp; Summary'!$D$7)^BI$29))),((_xlfn.WEIBULL.DIST(BI$29,$L37,$K37,FALSE)*($R37*(1-$E37)+$Q37*(1-$F37))*((1+'Inputs &amp; Summary'!$D$7)^BI$29))))))</f>
        <v>0</v>
      </c>
      <c r="BJ37" s="114">
        <f>$D37*IF(BJ$29&gt;'Inputs &amp; Summary'!$D$5,0,IF(BJ$29&gt;VLOOKUP($G37,Lists!$J$17:$K$21,2),IF($M37=Lists!$H$3,IF($K37&lt;1,(($S37/$K37)*((1+'Inputs &amp; Summary'!$D$7)^BJ$29)),((INT(BJ$29/$K37)-INT((BJ$29-1)/$K37))*$S37*((1+'Inputs &amp; Summary'!$D$7)^BJ$29))),(_xlfn.WEIBULL.DIST(BJ$29,$L37,$K37,FALSE)*$S37*((1+'Inputs &amp; Summary'!$D$7)^BJ$29))),IF($M37=Lists!$H$3,IF($K37&lt;1,((($R37*(1-$E37)+$Q37*(1-$F37))/$K37)*((1+'Inputs &amp; Summary'!$D$7)^BJ$29)),((INT(BJ$29/$K37)-INT((BJ$29-1)/$K37))*($R37*(1-$E37)+$Q37*(1-$F37))*((1+'Inputs &amp; Summary'!$D$7)^BJ$29))),((_xlfn.WEIBULL.DIST(BJ$29,$L37,$K37,FALSE)*($R37*(1-$E37)+$Q37*(1-$F37))*((1+'Inputs &amp; Summary'!$D$7)^BJ$29))))))</f>
        <v>0</v>
      </c>
      <c r="BK37" s="114">
        <f>$D37*IF(BK$29&gt;'Inputs &amp; Summary'!$D$5,0,IF(BK$29&gt;VLOOKUP($G37,Lists!$J$17:$K$21,2),IF($M37=Lists!$H$3,IF($K37&lt;1,(($S37/$K37)*((1+'Inputs &amp; Summary'!$D$7)^BK$29)),((INT(BK$29/$K37)-INT((BK$29-1)/$K37))*$S37*((1+'Inputs &amp; Summary'!$D$7)^BK$29))),(_xlfn.WEIBULL.DIST(BK$29,$L37,$K37,FALSE)*$S37*((1+'Inputs &amp; Summary'!$D$7)^BK$29))),IF($M37=Lists!$H$3,IF($K37&lt;1,((($R37*(1-$E37)+$Q37*(1-$F37))/$K37)*((1+'Inputs &amp; Summary'!$D$7)^BK$29)),((INT(BK$29/$K37)-INT((BK$29-1)/$K37))*($R37*(1-$E37)+$Q37*(1-$F37))*((1+'Inputs &amp; Summary'!$D$7)^BK$29))),((_xlfn.WEIBULL.DIST(BK$29,$L37,$K37,FALSE)*($R37*(1-$E37)+$Q37*(1-$F37))*((1+'Inputs &amp; Summary'!$D$7)^BK$29))))))</f>
        <v>0</v>
      </c>
      <c r="BL37" s="114">
        <f>$D37*IF(BL$29&gt;'Inputs &amp; Summary'!$D$5,0,IF(BL$29&gt;VLOOKUP($G37,Lists!$J$17:$K$21,2),IF($M37=Lists!$H$3,IF($K37&lt;1,(($S37/$K37)*((1+'Inputs &amp; Summary'!$D$7)^BL$29)),((INT(BL$29/$K37)-INT((BL$29-1)/$K37))*$S37*((1+'Inputs &amp; Summary'!$D$7)^BL$29))),(_xlfn.WEIBULL.DIST(BL$29,$L37,$K37,FALSE)*$S37*((1+'Inputs &amp; Summary'!$D$7)^BL$29))),IF($M37=Lists!$H$3,IF($K37&lt;1,((($R37*(1-$E37)+$Q37*(1-$F37))/$K37)*((1+'Inputs &amp; Summary'!$D$7)^BL$29)),((INT(BL$29/$K37)-INT((BL$29-1)/$K37))*($R37*(1-$E37)+$Q37*(1-$F37))*((1+'Inputs &amp; Summary'!$D$7)^BL$29))),((_xlfn.WEIBULL.DIST(BL$29,$L37,$K37,FALSE)*($R37*(1-$E37)+$Q37*(1-$F37))*((1+'Inputs &amp; Summary'!$D$7)^BL$29))))))</f>
        <v>0</v>
      </c>
    </row>
    <row r="38" spans="1:64" s="1" customFormat="1" x14ac:dyDescent="0.3">
      <c r="A38" s="79" t="s">
        <v>11</v>
      </c>
      <c r="B38" s="33" t="s">
        <v>307</v>
      </c>
      <c r="C38" s="33" t="s">
        <v>36</v>
      </c>
      <c r="D38" s="68">
        <v>1</v>
      </c>
      <c r="E38" s="68">
        <v>0</v>
      </c>
      <c r="F38" s="68">
        <v>0</v>
      </c>
      <c r="G38" s="213" t="s">
        <v>433</v>
      </c>
      <c r="H38" s="34" t="s">
        <v>32</v>
      </c>
      <c r="I38" s="34" t="s">
        <v>100</v>
      </c>
      <c r="J38" s="33">
        <f>VLOOKUP(I38,'Labor Rates'!$A$1:$B$16,2)</f>
        <v>24.03846153846154</v>
      </c>
      <c r="K38" s="35">
        <v>5</v>
      </c>
      <c r="L38" s="35">
        <v>1</v>
      </c>
      <c r="M38" s="33" t="s">
        <v>263</v>
      </c>
      <c r="N38" s="84">
        <f>'Inputs &amp; Summary'!$D$16/'Inputs &amp; Summary'!$D$18</f>
        <v>1442.622950819672</v>
      </c>
      <c r="O38" s="35">
        <f>15/3600</f>
        <v>4.1666666666666666E-3</v>
      </c>
      <c r="P38" s="5">
        <v>0</v>
      </c>
      <c r="Q38" s="73">
        <f t="shared" si="6"/>
        <v>144.49348465741909</v>
      </c>
      <c r="R38" s="73">
        <f t="shared" si="7"/>
        <v>0</v>
      </c>
      <c r="S38" s="74">
        <f t="shared" si="8"/>
        <v>144.49348465741909</v>
      </c>
      <c r="T38" s="88"/>
      <c r="U38" s="80"/>
      <c r="V38" s="87">
        <f t="shared" si="9"/>
        <v>37.242407873889796</v>
      </c>
      <c r="W38" s="87">
        <f>NPV('Inputs &amp; Summary'!$D$6,Y38:BL38)</f>
        <v>329.25310894792966</v>
      </c>
      <c r="X38" s="90">
        <f t="shared" si="10"/>
        <v>2.3897314915970296E-3</v>
      </c>
      <c r="Y38" s="114">
        <f>$D38*IF(Y$29&gt;'Inputs &amp; Summary'!$D$5,0,IF(Y$29&gt;VLOOKUP($G38,Lists!$J$17:$K$21,2),IF($M38=Lists!$H$3,IF($K38&lt;1,(($S38/$K38)*((1+'Inputs &amp; Summary'!$D$7)^Y$29)),((INT(Y$29/$K38)-INT((Y$29-1)/$K38))*$S38*((1+'Inputs &amp; Summary'!$D$7)^Y$29))),(_xlfn.WEIBULL.DIST(Y$29,$L38,$K38,FALSE)*$S38*((1+'Inputs &amp; Summary'!$D$7)^Y$29))),IF($M38=Lists!$H$3,IF($K38&lt;1,((($R38*(1-$E38)+$Q38*(1-$F38))/$K38)*((1+'Inputs &amp; Summary'!$D$7)^Y$29)),((INT(Y$29/$K38)-INT((Y$29-1)/$K38))*($R38*(1-$E38)+$Q38*(1-$F38))*((1+'Inputs &amp; Summary'!$D$7)^Y$29))),((_xlfn.WEIBULL.DIST(Y$29,$L38,$K38,FALSE)*($R38*(1-$E38)+$Q38*(1-$F38))*((1+'Inputs &amp; Summary'!$D$7)^Y$29))))))</f>
        <v>0</v>
      </c>
      <c r="Z38" s="114">
        <f>$D38*IF(Z$29&gt;'Inputs &amp; Summary'!$D$5,0,IF(Z$29&gt;VLOOKUP($G38,Lists!$J$17:$K$21,2),IF($M38=Lists!$H$3,IF($K38&lt;1,(($S38/$K38)*((1+'Inputs &amp; Summary'!$D$7)^Z$29)),((INT(Z$29/$K38)-INT((Z$29-1)/$K38))*$S38*((1+'Inputs &amp; Summary'!$D$7)^Z$29))),(_xlfn.WEIBULL.DIST(Z$29,$L38,$K38,FALSE)*$S38*((1+'Inputs &amp; Summary'!$D$7)^Z$29))),IF($M38=Lists!$H$3,IF($K38&lt;1,((($R38*(1-$E38)+$Q38*(1-$F38))/$K38)*((1+'Inputs &amp; Summary'!$D$7)^Z$29)),((INT(Z$29/$K38)-INT((Z$29-1)/$K38))*($R38*(1-$E38)+$Q38*(1-$F38))*((1+'Inputs &amp; Summary'!$D$7)^Z$29))),((_xlfn.WEIBULL.DIST(Z$29,$L38,$K38,FALSE)*($R38*(1-$E38)+$Q38*(1-$F38))*((1+'Inputs &amp; Summary'!$D$7)^Z$29))))))</f>
        <v>0</v>
      </c>
      <c r="AA38" s="114">
        <f>$D38*IF(AA$29&gt;'Inputs &amp; Summary'!$D$5,0,IF(AA$29&gt;VLOOKUP($G38,Lists!$J$17:$K$21,2),IF($M38=Lists!$H$3,IF($K38&lt;1,(($S38/$K38)*((1+'Inputs &amp; Summary'!$D$7)^AA$29)),((INT(AA$29/$K38)-INT((AA$29-1)/$K38))*$S38*((1+'Inputs &amp; Summary'!$D$7)^AA$29))),(_xlfn.WEIBULL.DIST(AA$29,$L38,$K38,FALSE)*$S38*((1+'Inputs &amp; Summary'!$D$7)^AA$29))),IF($M38=Lists!$H$3,IF($K38&lt;1,((($R38*(1-$E38)+$Q38*(1-$F38))/$K38)*((1+'Inputs &amp; Summary'!$D$7)^AA$29)),((INT(AA$29/$K38)-INT((AA$29-1)/$K38))*($R38*(1-$E38)+$Q38*(1-$F38))*((1+'Inputs &amp; Summary'!$D$7)^AA$29))),((_xlfn.WEIBULL.DIST(AA$29,$L38,$K38,FALSE)*($R38*(1-$E38)+$Q38*(1-$F38))*((1+'Inputs &amp; Summary'!$D$7)^AA$29))))))</f>
        <v>0</v>
      </c>
      <c r="AB38" s="114">
        <f>$D38*IF(AB$29&gt;'Inputs &amp; Summary'!$D$5,0,IF(AB$29&gt;VLOOKUP($G38,Lists!$J$17:$K$21,2),IF($M38=Lists!$H$3,IF($K38&lt;1,(($S38/$K38)*((1+'Inputs &amp; Summary'!$D$7)^AB$29)),((INT(AB$29/$K38)-INT((AB$29-1)/$K38))*$S38*((1+'Inputs &amp; Summary'!$D$7)^AB$29))),(_xlfn.WEIBULL.DIST(AB$29,$L38,$K38,FALSE)*$S38*((1+'Inputs &amp; Summary'!$D$7)^AB$29))),IF($M38=Lists!$H$3,IF($K38&lt;1,((($R38*(1-$E38)+$Q38*(1-$F38))/$K38)*((1+'Inputs &amp; Summary'!$D$7)^AB$29)),((INT(AB$29/$K38)-INT((AB$29-1)/$K38))*($R38*(1-$E38)+$Q38*(1-$F38))*((1+'Inputs &amp; Summary'!$D$7)^AB$29))),((_xlfn.WEIBULL.DIST(AB$29,$L38,$K38,FALSE)*($R38*(1-$E38)+$Q38*(1-$F38))*((1+'Inputs &amp; Summary'!$D$7)^AB$29))))))</f>
        <v>0</v>
      </c>
      <c r="AC38" s="114">
        <f>$D38*IF(AC$29&gt;'Inputs &amp; Summary'!$D$5,0,IF(AC$29&gt;VLOOKUP($G38,Lists!$J$17:$K$21,2),IF($M38=Lists!$H$3,IF($K38&lt;1,(($S38/$K38)*((1+'Inputs &amp; Summary'!$D$7)^AC$29)),((INT(AC$29/$K38)-INT((AC$29-1)/$K38))*$S38*((1+'Inputs &amp; Summary'!$D$7)^AC$29))),(_xlfn.WEIBULL.DIST(AC$29,$L38,$K38,FALSE)*$S38*((1+'Inputs &amp; Summary'!$D$7)^AC$29))),IF($M38=Lists!$H$3,IF($K38&lt;1,((($R38*(1-$E38)+$Q38*(1-$F38))/$K38)*((1+'Inputs &amp; Summary'!$D$7)^AC$29)),((INT(AC$29/$K38)-INT((AC$29-1)/$K38))*($R38*(1-$E38)+$Q38*(1-$F38))*((1+'Inputs &amp; Summary'!$D$7)^AC$29))),((_xlfn.WEIBULL.DIST(AC$29,$L38,$K38,FALSE)*($R38*(1-$E38)+$Q38*(1-$F38))*((1+'Inputs &amp; Summary'!$D$7)^AC$29))))))</f>
        <v>159.53248259773014</v>
      </c>
      <c r="AD38" s="114">
        <f>$D38*IF(AD$29&gt;'Inputs &amp; Summary'!$D$5,0,IF(AD$29&gt;VLOOKUP($G38,Lists!$J$17:$K$21,2),IF($M38=Lists!$H$3,IF($K38&lt;1,(($S38/$K38)*((1+'Inputs &amp; Summary'!$D$7)^AD$29)),((INT(AD$29/$K38)-INT((AD$29-1)/$K38))*$S38*((1+'Inputs &amp; Summary'!$D$7)^AD$29))),(_xlfn.WEIBULL.DIST(AD$29,$L38,$K38,FALSE)*$S38*((1+'Inputs &amp; Summary'!$D$7)^AD$29))),IF($M38=Lists!$H$3,IF($K38&lt;1,((($R38*(1-$E38)+$Q38*(1-$F38))/$K38)*((1+'Inputs &amp; Summary'!$D$7)^AD$29)),((INT(AD$29/$K38)-INT((AD$29-1)/$K38))*($R38*(1-$E38)+$Q38*(1-$F38))*((1+'Inputs &amp; Summary'!$D$7)^AD$29))),((_xlfn.WEIBULL.DIST(AD$29,$L38,$K38,FALSE)*($R38*(1-$E38)+$Q38*(1-$F38))*((1+'Inputs &amp; Summary'!$D$7)^AD$29))))))</f>
        <v>0</v>
      </c>
      <c r="AE38" s="114">
        <f>$D38*IF(AE$29&gt;'Inputs &amp; Summary'!$D$5,0,IF(AE$29&gt;VLOOKUP($G38,Lists!$J$17:$K$21,2),IF($M38=Lists!$H$3,IF($K38&lt;1,(($S38/$K38)*((1+'Inputs &amp; Summary'!$D$7)^AE$29)),((INT(AE$29/$K38)-INT((AE$29-1)/$K38))*$S38*((1+'Inputs &amp; Summary'!$D$7)^AE$29))),(_xlfn.WEIBULL.DIST(AE$29,$L38,$K38,FALSE)*$S38*((1+'Inputs &amp; Summary'!$D$7)^AE$29))),IF($M38=Lists!$H$3,IF($K38&lt;1,((($R38*(1-$E38)+$Q38*(1-$F38))/$K38)*((1+'Inputs &amp; Summary'!$D$7)^AE$29)),((INT(AE$29/$K38)-INT((AE$29-1)/$K38))*($R38*(1-$E38)+$Q38*(1-$F38))*((1+'Inputs &amp; Summary'!$D$7)^AE$29))),((_xlfn.WEIBULL.DIST(AE$29,$L38,$K38,FALSE)*($R38*(1-$E38)+$Q38*(1-$F38))*((1+'Inputs &amp; Summary'!$D$7)^AE$29))))))</f>
        <v>0</v>
      </c>
      <c r="AF38" s="114">
        <f>$D38*IF(AF$29&gt;'Inputs &amp; Summary'!$D$5,0,IF(AF$29&gt;VLOOKUP($G38,Lists!$J$17:$K$21,2),IF($M38=Lists!$H$3,IF($K38&lt;1,(($S38/$K38)*((1+'Inputs &amp; Summary'!$D$7)^AF$29)),((INT(AF$29/$K38)-INT((AF$29-1)/$K38))*$S38*((1+'Inputs &amp; Summary'!$D$7)^AF$29))),(_xlfn.WEIBULL.DIST(AF$29,$L38,$K38,FALSE)*$S38*((1+'Inputs &amp; Summary'!$D$7)^AF$29))),IF($M38=Lists!$H$3,IF($K38&lt;1,((($R38*(1-$E38)+$Q38*(1-$F38))/$K38)*((1+'Inputs &amp; Summary'!$D$7)^AF$29)),((INT(AF$29/$K38)-INT((AF$29-1)/$K38))*($R38*(1-$E38)+$Q38*(1-$F38))*((1+'Inputs &amp; Summary'!$D$7)^AF$29))),((_xlfn.WEIBULL.DIST(AF$29,$L38,$K38,FALSE)*($R38*(1-$E38)+$Q38*(1-$F38))*((1+'Inputs &amp; Summary'!$D$7)^AF$29))))))</f>
        <v>0</v>
      </c>
      <c r="AG38" s="114">
        <f>$D38*IF(AG$29&gt;'Inputs &amp; Summary'!$D$5,0,IF(AG$29&gt;VLOOKUP($G38,Lists!$J$17:$K$21,2),IF($M38=Lists!$H$3,IF($K38&lt;1,(($S38/$K38)*((1+'Inputs &amp; Summary'!$D$7)^AG$29)),((INT(AG$29/$K38)-INT((AG$29-1)/$K38))*$S38*((1+'Inputs &amp; Summary'!$D$7)^AG$29))),(_xlfn.WEIBULL.DIST(AG$29,$L38,$K38,FALSE)*$S38*((1+'Inputs &amp; Summary'!$D$7)^AG$29))),IF($M38=Lists!$H$3,IF($K38&lt;1,((($R38*(1-$E38)+$Q38*(1-$F38))/$K38)*((1+'Inputs &amp; Summary'!$D$7)^AG$29)),((INT(AG$29/$K38)-INT((AG$29-1)/$K38))*($R38*(1-$E38)+$Q38*(1-$F38))*((1+'Inputs &amp; Summary'!$D$7)^AG$29))),((_xlfn.WEIBULL.DIST(AG$29,$L38,$K38,FALSE)*($R38*(1-$E38)+$Q38*(1-$F38))*((1+'Inputs &amp; Summary'!$D$7)^AG$29))))))</f>
        <v>0</v>
      </c>
      <c r="AH38" s="114">
        <f>$D38*IF(AH$29&gt;'Inputs &amp; Summary'!$D$5,0,IF(AH$29&gt;VLOOKUP($G38,Lists!$J$17:$K$21,2),IF($M38=Lists!$H$3,IF($K38&lt;1,(($S38/$K38)*((1+'Inputs &amp; Summary'!$D$7)^AH$29)),((INT(AH$29/$K38)-INT((AH$29-1)/$K38))*$S38*((1+'Inputs &amp; Summary'!$D$7)^AH$29))),(_xlfn.WEIBULL.DIST(AH$29,$L38,$K38,FALSE)*$S38*((1+'Inputs &amp; Summary'!$D$7)^AH$29))),IF($M38=Lists!$H$3,IF($K38&lt;1,((($R38*(1-$E38)+$Q38*(1-$F38))/$K38)*((1+'Inputs &amp; Summary'!$D$7)^AH$29)),((INT(AH$29/$K38)-INT((AH$29-1)/$K38))*($R38*(1-$E38)+$Q38*(1-$F38))*((1+'Inputs &amp; Summary'!$D$7)^AH$29))),((_xlfn.WEIBULL.DIST(AH$29,$L38,$K38,FALSE)*($R38*(1-$E38)+$Q38*(1-$F38))*((1+'Inputs &amp; Summary'!$D$7)^AH$29))))))</f>
        <v>176.13675152299191</v>
      </c>
      <c r="AI38" s="114">
        <f>$D38*IF(AI$29&gt;'Inputs &amp; Summary'!$D$5,0,IF(AI$29&gt;VLOOKUP($G38,Lists!$J$17:$K$21,2),IF($M38=Lists!$H$3,IF($K38&lt;1,(($S38/$K38)*((1+'Inputs &amp; Summary'!$D$7)^AI$29)),((INT(AI$29/$K38)-INT((AI$29-1)/$K38))*$S38*((1+'Inputs &amp; Summary'!$D$7)^AI$29))),(_xlfn.WEIBULL.DIST(AI$29,$L38,$K38,FALSE)*$S38*((1+'Inputs &amp; Summary'!$D$7)^AI$29))),IF($M38=Lists!$H$3,IF($K38&lt;1,((($R38*(1-$E38)+$Q38*(1-$F38))/$K38)*((1+'Inputs &amp; Summary'!$D$7)^AI$29)),((INT(AI$29/$K38)-INT((AI$29-1)/$K38))*($R38*(1-$E38)+$Q38*(1-$F38))*((1+'Inputs &amp; Summary'!$D$7)^AI$29))),((_xlfn.WEIBULL.DIST(AI$29,$L38,$K38,FALSE)*($R38*(1-$E38)+$Q38*(1-$F38))*((1+'Inputs &amp; Summary'!$D$7)^AI$29))))))</f>
        <v>0</v>
      </c>
      <c r="AJ38" s="114">
        <f>$D38*IF(AJ$29&gt;'Inputs &amp; Summary'!$D$5,0,IF(AJ$29&gt;VLOOKUP($G38,Lists!$J$17:$K$21,2),IF($M38=Lists!$H$3,IF($K38&lt;1,(($S38/$K38)*((1+'Inputs &amp; Summary'!$D$7)^AJ$29)),((INT(AJ$29/$K38)-INT((AJ$29-1)/$K38))*$S38*((1+'Inputs &amp; Summary'!$D$7)^AJ$29))),(_xlfn.WEIBULL.DIST(AJ$29,$L38,$K38,FALSE)*$S38*((1+'Inputs &amp; Summary'!$D$7)^AJ$29))),IF($M38=Lists!$H$3,IF($K38&lt;1,((($R38*(1-$E38)+$Q38*(1-$F38))/$K38)*((1+'Inputs &amp; Summary'!$D$7)^AJ$29)),((INT(AJ$29/$K38)-INT((AJ$29-1)/$K38))*($R38*(1-$E38)+$Q38*(1-$F38))*((1+'Inputs &amp; Summary'!$D$7)^AJ$29))),((_xlfn.WEIBULL.DIST(AJ$29,$L38,$K38,FALSE)*($R38*(1-$E38)+$Q38*(1-$F38))*((1+'Inputs &amp; Summary'!$D$7)^AJ$29))))))</f>
        <v>0</v>
      </c>
      <c r="AK38" s="114">
        <f>$D38*IF(AK$29&gt;'Inputs &amp; Summary'!$D$5,0,IF(AK$29&gt;VLOOKUP($G38,Lists!$J$17:$K$21,2),IF($M38=Lists!$H$3,IF($K38&lt;1,(($S38/$K38)*((1+'Inputs &amp; Summary'!$D$7)^AK$29)),((INT(AK$29/$K38)-INT((AK$29-1)/$K38))*$S38*((1+'Inputs &amp; Summary'!$D$7)^AK$29))),(_xlfn.WEIBULL.DIST(AK$29,$L38,$K38,FALSE)*$S38*((1+'Inputs &amp; Summary'!$D$7)^AK$29))),IF($M38=Lists!$H$3,IF($K38&lt;1,((($R38*(1-$E38)+$Q38*(1-$F38))/$K38)*((1+'Inputs &amp; Summary'!$D$7)^AK$29)),((INT(AK$29/$K38)-INT((AK$29-1)/$K38))*($R38*(1-$E38)+$Q38*(1-$F38))*((1+'Inputs &amp; Summary'!$D$7)^AK$29))),((_xlfn.WEIBULL.DIST(AK$29,$L38,$K38,FALSE)*($R38*(1-$E38)+$Q38*(1-$F38))*((1+'Inputs &amp; Summary'!$D$7)^AK$29))))))</f>
        <v>0</v>
      </c>
      <c r="AL38" s="114">
        <f>$D38*IF(AL$29&gt;'Inputs &amp; Summary'!$D$5,0,IF(AL$29&gt;VLOOKUP($G38,Lists!$J$17:$K$21,2),IF($M38=Lists!$H$3,IF($K38&lt;1,(($S38/$K38)*((1+'Inputs &amp; Summary'!$D$7)^AL$29)),((INT(AL$29/$K38)-INT((AL$29-1)/$K38))*$S38*((1+'Inputs &amp; Summary'!$D$7)^AL$29))),(_xlfn.WEIBULL.DIST(AL$29,$L38,$K38,FALSE)*$S38*((1+'Inputs &amp; Summary'!$D$7)^AL$29))),IF($M38=Lists!$H$3,IF($K38&lt;1,((($R38*(1-$E38)+$Q38*(1-$F38))/$K38)*((1+'Inputs &amp; Summary'!$D$7)^AL$29)),((INT(AL$29/$K38)-INT((AL$29-1)/$K38))*($R38*(1-$E38)+$Q38*(1-$F38))*((1+'Inputs &amp; Summary'!$D$7)^AL$29))),((_xlfn.WEIBULL.DIST(AL$29,$L38,$K38,FALSE)*($R38*(1-$E38)+$Q38*(1-$F38))*((1+'Inputs &amp; Summary'!$D$7)^AL$29))))))</f>
        <v>0</v>
      </c>
      <c r="AM38" s="114">
        <f>$D38*IF(AM$29&gt;'Inputs &amp; Summary'!$D$5,0,IF(AM$29&gt;VLOOKUP($G38,Lists!$J$17:$K$21,2),IF($M38=Lists!$H$3,IF($K38&lt;1,(($S38/$K38)*((1+'Inputs &amp; Summary'!$D$7)^AM$29)),((INT(AM$29/$K38)-INT((AM$29-1)/$K38))*$S38*((1+'Inputs &amp; Summary'!$D$7)^AM$29))),(_xlfn.WEIBULL.DIST(AM$29,$L38,$K38,FALSE)*$S38*((1+'Inputs &amp; Summary'!$D$7)^AM$29))),IF($M38=Lists!$H$3,IF($K38&lt;1,((($R38*(1-$E38)+$Q38*(1-$F38))/$K38)*((1+'Inputs &amp; Summary'!$D$7)^AM$29)),((INT(AM$29/$K38)-INT((AM$29-1)/$K38))*($R38*(1-$E38)+$Q38*(1-$F38))*((1+'Inputs &amp; Summary'!$D$7)^AM$29))),((_xlfn.WEIBULL.DIST(AM$29,$L38,$K38,FALSE)*($R38*(1-$E38)+$Q38*(1-$F38))*((1+'Inputs &amp; Summary'!$D$7)^AM$29))))))</f>
        <v>194.46920609454369</v>
      </c>
      <c r="AN38" s="114">
        <f>$D38*IF(AN$29&gt;'Inputs &amp; Summary'!$D$5,0,IF(AN$29&gt;VLOOKUP($G38,Lists!$J$17:$K$21,2),IF($M38=Lists!$H$3,IF($K38&lt;1,(($S38/$K38)*((1+'Inputs &amp; Summary'!$D$7)^AN$29)),((INT(AN$29/$K38)-INT((AN$29-1)/$K38))*$S38*((1+'Inputs &amp; Summary'!$D$7)^AN$29))),(_xlfn.WEIBULL.DIST(AN$29,$L38,$K38,FALSE)*$S38*((1+'Inputs &amp; Summary'!$D$7)^AN$29))),IF($M38=Lists!$H$3,IF($K38&lt;1,((($R38*(1-$E38)+$Q38*(1-$F38))/$K38)*((1+'Inputs &amp; Summary'!$D$7)^AN$29)),((INT(AN$29/$K38)-INT((AN$29-1)/$K38))*($R38*(1-$E38)+$Q38*(1-$F38))*((1+'Inputs &amp; Summary'!$D$7)^AN$29))),((_xlfn.WEIBULL.DIST(AN$29,$L38,$K38,FALSE)*($R38*(1-$E38)+$Q38*(1-$F38))*((1+'Inputs &amp; Summary'!$D$7)^AN$29))))))</f>
        <v>0</v>
      </c>
      <c r="AO38" s="114">
        <f>$D38*IF(AO$29&gt;'Inputs &amp; Summary'!$D$5,0,IF(AO$29&gt;VLOOKUP($G38,Lists!$J$17:$K$21,2),IF($M38=Lists!$H$3,IF($K38&lt;1,(($S38/$K38)*((1+'Inputs &amp; Summary'!$D$7)^AO$29)),((INT(AO$29/$K38)-INT((AO$29-1)/$K38))*$S38*((1+'Inputs &amp; Summary'!$D$7)^AO$29))),(_xlfn.WEIBULL.DIST(AO$29,$L38,$K38,FALSE)*$S38*((1+'Inputs &amp; Summary'!$D$7)^AO$29))),IF($M38=Lists!$H$3,IF($K38&lt;1,((($R38*(1-$E38)+$Q38*(1-$F38))/$K38)*((1+'Inputs &amp; Summary'!$D$7)^AO$29)),((INT(AO$29/$K38)-INT((AO$29-1)/$K38))*($R38*(1-$E38)+$Q38*(1-$F38))*((1+'Inputs &amp; Summary'!$D$7)^AO$29))),((_xlfn.WEIBULL.DIST(AO$29,$L38,$K38,FALSE)*($R38*(1-$E38)+$Q38*(1-$F38))*((1+'Inputs &amp; Summary'!$D$7)^AO$29))))))</f>
        <v>0</v>
      </c>
      <c r="AP38" s="114">
        <f>$D38*IF(AP$29&gt;'Inputs &amp; Summary'!$D$5,0,IF(AP$29&gt;VLOOKUP($G38,Lists!$J$17:$K$21,2),IF($M38=Lists!$H$3,IF($K38&lt;1,(($S38/$K38)*((1+'Inputs &amp; Summary'!$D$7)^AP$29)),((INT(AP$29/$K38)-INT((AP$29-1)/$K38))*$S38*((1+'Inputs &amp; Summary'!$D$7)^AP$29))),(_xlfn.WEIBULL.DIST(AP$29,$L38,$K38,FALSE)*$S38*((1+'Inputs &amp; Summary'!$D$7)^AP$29))),IF($M38=Lists!$H$3,IF($K38&lt;1,((($R38*(1-$E38)+$Q38*(1-$F38))/$K38)*((1+'Inputs &amp; Summary'!$D$7)^AP$29)),((INT(AP$29/$K38)-INT((AP$29-1)/$K38))*($R38*(1-$E38)+$Q38*(1-$F38))*((1+'Inputs &amp; Summary'!$D$7)^AP$29))),((_xlfn.WEIBULL.DIST(AP$29,$L38,$K38,FALSE)*($R38*(1-$E38)+$Q38*(1-$F38))*((1+'Inputs &amp; Summary'!$D$7)^AP$29))))))</f>
        <v>0</v>
      </c>
      <c r="AQ38" s="114">
        <f>$D38*IF(AQ$29&gt;'Inputs &amp; Summary'!$D$5,0,IF(AQ$29&gt;VLOOKUP($G38,Lists!$J$17:$K$21,2),IF($M38=Lists!$H$3,IF($K38&lt;1,(($S38/$K38)*((1+'Inputs &amp; Summary'!$D$7)^AQ$29)),((INT(AQ$29/$K38)-INT((AQ$29-1)/$K38))*$S38*((1+'Inputs &amp; Summary'!$D$7)^AQ$29))),(_xlfn.WEIBULL.DIST(AQ$29,$L38,$K38,FALSE)*$S38*((1+'Inputs &amp; Summary'!$D$7)^AQ$29))),IF($M38=Lists!$H$3,IF($K38&lt;1,((($R38*(1-$E38)+$Q38*(1-$F38))/$K38)*((1+'Inputs &amp; Summary'!$D$7)^AQ$29)),((INT(AQ$29/$K38)-INT((AQ$29-1)/$K38))*($R38*(1-$E38)+$Q38*(1-$F38))*((1+'Inputs &amp; Summary'!$D$7)^AQ$29))),((_xlfn.WEIBULL.DIST(AQ$29,$L38,$K38,FALSE)*($R38*(1-$E38)+$Q38*(1-$F38))*((1+'Inputs &amp; Summary'!$D$7)^AQ$29))))))</f>
        <v>0</v>
      </c>
      <c r="AR38" s="114">
        <f>$D38*IF(AR$29&gt;'Inputs &amp; Summary'!$D$5,0,IF(AR$29&gt;VLOOKUP($G38,Lists!$J$17:$K$21,2),IF($M38=Lists!$H$3,IF($K38&lt;1,(($S38/$K38)*((1+'Inputs &amp; Summary'!$D$7)^AR$29)),((INT(AR$29/$K38)-INT((AR$29-1)/$K38))*$S38*((1+'Inputs &amp; Summary'!$D$7)^AR$29))),(_xlfn.WEIBULL.DIST(AR$29,$L38,$K38,FALSE)*$S38*((1+'Inputs &amp; Summary'!$D$7)^AR$29))),IF($M38=Lists!$H$3,IF($K38&lt;1,((($R38*(1-$E38)+$Q38*(1-$F38))/$K38)*((1+'Inputs &amp; Summary'!$D$7)^AR$29)),((INT(AR$29/$K38)-INT((AR$29-1)/$K38))*($R38*(1-$E38)+$Q38*(1-$F38))*((1+'Inputs &amp; Summary'!$D$7)^AR$29))),((_xlfn.WEIBULL.DIST(AR$29,$L38,$K38,FALSE)*($R38*(1-$E38)+$Q38*(1-$F38))*((1+'Inputs &amp; Summary'!$D$7)^AR$29))))))</f>
        <v>214.70971726253018</v>
      </c>
      <c r="AS38" s="114">
        <f>$D38*IF(AS$29&gt;'Inputs &amp; Summary'!$D$5,0,IF(AS$29&gt;VLOOKUP($G38,Lists!$J$17:$K$21,2),IF($M38=Lists!$H$3,IF($K38&lt;1,(($S38/$K38)*((1+'Inputs &amp; Summary'!$D$7)^AS$29)),((INT(AS$29/$K38)-INT((AS$29-1)/$K38))*$S38*((1+'Inputs &amp; Summary'!$D$7)^AS$29))),(_xlfn.WEIBULL.DIST(AS$29,$L38,$K38,FALSE)*$S38*((1+'Inputs &amp; Summary'!$D$7)^AS$29))),IF($M38=Lists!$H$3,IF($K38&lt;1,((($R38*(1-$E38)+$Q38*(1-$F38))/$K38)*((1+'Inputs &amp; Summary'!$D$7)^AS$29)),((INT(AS$29/$K38)-INT((AS$29-1)/$K38))*($R38*(1-$E38)+$Q38*(1-$F38))*((1+'Inputs &amp; Summary'!$D$7)^AS$29))),((_xlfn.WEIBULL.DIST(AS$29,$L38,$K38,FALSE)*($R38*(1-$E38)+$Q38*(1-$F38))*((1+'Inputs &amp; Summary'!$D$7)^AS$29))))))</f>
        <v>0</v>
      </c>
      <c r="AT38" s="114">
        <f>$D38*IF(AT$29&gt;'Inputs &amp; Summary'!$D$5,0,IF(AT$29&gt;VLOOKUP($G38,Lists!$J$17:$K$21,2),IF($M38=Lists!$H$3,IF($K38&lt;1,(($S38/$K38)*((1+'Inputs &amp; Summary'!$D$7)^AT$29)),((INT(AT$29/$K38)-INT((AT$29-1)/$K38))*$S38*((1+'Inputs &amp; Summary'!$D$7)^AT$29))),(_xlfn.WEIBULL.DIST(AT$29,$L38,$K38,FALSE)*$S38*((1+'Inputs &amp; Summary'!$D$7)^AT$29))),IF($M38=Lists!$H$3,IF($K38&lt;1,((($R38*(1-$E38)+$Q38*(1-$F38))/$K38)*((1+'Inputs &amp; Summary'!$D$7)^AT$29)),((INT(AT$29/$K38)-INT((AT$29-1)/$K38))*($R38*(1-$E38)+$Q38*(1-$F38))*((1+'Inputs &amp; Summary'!$D$7)^AT$29))),((_xlfn.WEIBULL.DIST(AT$29,$L38,$K38,FALSE)*($R38*(1-$E38)+$Q38*(1-$F38))*((1+'Inputs &amp; Summary'!$D$7)^AT$29))))))</f>
        <v>0</v>
      </c>
      <c r="AU38" s="114">
        <f>$D38*IF(AU$29&gt;'Inputs &amp; Summary'!$D$5,0,IF(AU$29&gt;VLOOKUP($G38,Lists!$J$17:$K$21,2),IF($M38=Lists!$H$3,IF($K38&lt;1,(($S38/$K38)*((1+'Inputs &amp; Summary'!$D$7)^AU$29)),((INT(AU$29/$K38)-INT((AU$29-1)/$K38))*$S38*((1+'Inputs &amp; Summary'!$D$7)^AU$29))),(_xlfn.WEIBULL.DIST(AU$29,$L38,$K38,FALSE)*$S38*((1+'Inputs &amp; Summary'!$D$7)^AU$29))),IF($M38=Lists!$H$3,IF($K38&lt;1,((($R38*(1-$E38)+$Q38*(1-$F38))/$K38)*((1+'Inputs &amp; Summary'!$D$7)^AU$29)),((INT(AU$29/$K38)-INT((AU$29-1)/$K38))*($R38*(1-$E38)+$Q38*(1-$F38))*((1+'Inputs &amp; Summary'!$D$7)^AU$29))),((_xlfn.WEIBULL.DIST(AU$29,$L38,$K38,FALSE)*($R38*(1-$E38)+$Q38*(1-$F38))*((1+'Inputs &amp; Summary'!$D$7)^AU$29))))))</f>
        <v>0</v>
      </c>
      <c r="AV38" s="114">
        <f>$D38*IF(AV$29&gt;'Inputs &amp; Summary'!$D$5,0,IF(AV$29&gt;VLOOKUP($G38,Lists!$J$17:$K$21,2),IF($M38=Lists!$H$3,IF($K38&lt;1,(($S38/$K38)*((1+'Inputs &amp; Summary'!$D$7)^AV$29)),((INT(AV$29/$K38)-INT((AV$29-1)/$K38))*$S38*((1+'Inputs &amp; Summary'!$D$7)^AV$29))),(_xlfn.WEIBULL.DIST(AV$29,$L38,$K38,FALSE)*$S38*((1+'Inputs &amp; Summary'!$D$7)^AV$29))),IF($M38=Lists!$H$3,IF($K38&lt;1,((($R38*(1-$E38)+$Q38*(1-$F38))/$K38)*((1+'Inputs &amp; Summary'!$D$7)^AV$29)),((INT(AV$29/$K38)-INT((AV$29-1)/$K38))*($R38*(1-$E38)+$Q38*(1-$F38))*((1+'Inputs &amp; Summary'!$D$7)^AV$29))),((_xlfn.WEIBULL.DIST(AV$29,$L38,$K38,FALSE)*($R38*(1-$E38)+$Q38*(1-$F38))*((1+'Inputs &amp; Summary'!$D$7)^AV$29))))))</f>
        <v>0</v>
      </c>
      <c r="AW38" s="114">
        <f>$D38*IF(AW$29&gt;'Inputs &amp; Summary'!$D$5,0,IF(AW$29&gt;VLOOKUP($G38,Lists!$J$17:$K$21,2),IF($M38=Lists!$H$3,IF($K38&lt;1,(($S38/$K38)*((1+'Inputs &amp; Summary'!$D$7)^AW$29)),((INT(AW$29/$K38)-INT((AW$29-1)/$K38))*$S38*((1+'Inputs &amp; Summary'!$D$7)^AW$29))),(_xlfn.WEIBULL.DIST(AW$29,$L38,$K38,FALSE)*$S38*((1+'Inputs &amp; Summary'!$D$7)^AW$29))),IF($M38=Lists!$H$3,IF($K38&lt;1,((($R38*(1-$E38)+$Q38*(1-$F38))/$K38)*((1+'Inputs &amp; Summary'!$D$7)^AW$29)),((INT(AW$29/$K38)-INT((AW$29-1)/$K38))*($R38*(1-$E38)+$Q38*(1-$F38))*((1+'Inputs &amp; Summary'!$D$7)^AW$29))),((_xlfn.WEIBULL.DIST(AW$29,$L38,$K38,FALSE)*($R38*(1-$E38)+$Q38*(1-$F38))*((1+'Inputs &amp; Summary'!$D$7)^AW$29))))))</f>
        <v>0</v>
      </c>
      <c r="AX38" s="114">
        <f>$D38*IF(AX$29&gt;'Inputs &amp; Summary'!$D$5,0,IF(AX$29&gt;VLOOKUP($G38,Lists!$J$17:$K$21,2),IF($M38=Lists!$H$3,IF($K38&lt;1,(($S38/$K38)*((1+'Inputs &amp; Summary'!$D$7)^AX$29)),((INT(AX$29/$K38)-INT((AX$29-1)/$K38))*$S38*((1+'Inputs &amp; Summary'!$D$7)^AX$29))),(_xlfn.WEIBULL.DIST(AX$29,$L38,$K38,FALSE)*$S38*((1+'Inputs &amp; Summary'!$D$7)^AX$29))),IF($M38=Lists!$H$3,IF($K38&lt;1,((($R38*(1-$E38)+$Q38*(1-$F38))/$K38)*((1+'Inputs &amp; Summary'!$D$7)^AX$29)),((INT(AX$29/$K38)-INT((AX$29-1)/$K38))*($R38*(1-$E38)+$Q38*(1-$F38))*((1+'Inputs &amp; Summary'!$D$7)^AX$29))),((_xlfn.WEIBULL.DIST(AX$29,$L38,$K38,FALSE)*($R38*(1-$E38)+$Q38*(1-$F38))*((1+'Inputs &amp; Summary'!$D$7)^AX$29))))))</f>
        <v>0</v>
      </c>
      <c r="AY38" s="114">
        <f>$D38*IF(AY$29&gt;'Inputs &amp; Summary'!$D$5,0,IF(AY$29&gt;VLOOKUP($G38,Lists!$J$17:$K$21,2),IF($M38=Lists!$H$3,IF($K38&lt;1,(($S38/$K38)*((1+'Inputs &amp; Summary'!$D$7)^AY$29)),((INT(AY$29/$K38)-INT((AY$29-1)/$K38))*$S38*((1+'Inputs &amp; Summary'!$D$7)^AY$29))),(_xlfn.WEIBULL.DIST(AY$29,$L38,$K38,FALSE)*$S38*((1+'Inputs &amp; Summary'!$D$7)^AY$29))),IF($M38=Lists!$H$3,IF($K38&lt;1,((($R38*(1-$E38)+$Q38*(1-$F38))/$K38)*((1+'Inputs &amp; Summary'!$D$7)^AY$29)),((INT(AY$29/$K38)-INT((AY$29-1)/$K38))*($R38*(1-$E38)+$Q38*(1-$F38))*((1+'Inputs &amp; Summary'!$D$7)^AY$29))),((_xlfn.WEIBULL.DIST(AY$29,$L38,$K38,FALSE)*($R38*(1-$E38)+$Q38*(1-$F38))*((1+'Inputs &amp; Summary'!$D$7)^AY$29))))))</f>
        <v>0</v>
      </c>
      <c r="AZ38" s="114">
        <f>$D38*IF(AZ$29&gt;'Inputs &amp; Summary'!$D$5,0,IF(AZ$29&gt;VLOOKUP($G38,Lists!$J$17:$K$21,2),IF($M38=Lists!$H$3,IF($K38&lt;1,(($S38/$K38)*((1+'Inputs &amp; Summary'!$D$7)^AZ$29)),((INT(AZ$29/$K38)-INT((AZ$29-1)/$K38))*$S38*((1+'Inputs &amp; Summary'!$D$7)^AZ$29))),(_xlfn.WEIBULL.DIST(AZ$29,$L38,$K38,FALSE)*$S38*((1+'Inputs &amp; Summary'!$D$7)^AZ$29))),IF($M38=Lists!$H$3,IF($K38&lt;1,((($R38*(1-$E38)+$Q38*(1-$F38))/$K38)*((1+'Inputs &amp; Summary'!$D$7)^AZ$29)),((INT(AZ$29/$K38)-INT((AZ$29-1)/$K38))*($R38*(1-$E38)+$Q38*(1-$F38))*((1+'Inputs &amp; Summary'!$D$7)^AZ$29))),((_xlfn.WEIBULL.DIST(AZ$29,$L38,$K38,FALSE)*($R38*(1-$E38)+$Q38*(1-$F38))*((1+'Inputs &amp; Summary'!$D$7)^AZ$29))))))</f>
        <v>0</v>
      </c>
      <c r="BA38" s="114">
        <f>$D38*IF(BA$29&gt;'Inputs &amp; Summary'!$D$5,0,IF(BA$29&gt;VLOOKUP($G38,Lists!$J$17:$K$21,2),IF($M38=Lists!$H$3,IF($K38&lt;1,(($S38/$K38)*((1+'Inputs &amp; Summary'!$D$7)^BA$29)),((INT(BA$29/$K38)-INT((BA$29-1)/$K38))*$S38*((1+'Inputs &amp; Summary'!$D$7)^BA$29))),(_xlfn.WEIBULL.DIST(BA$29,$L38,$K38,FALSE)*$S38*((1+'Inputs &amp; Summary'!$D$7)^BA$29))),IF($M38=Lists!$H$3,IF($K38&lt;1,((($R38*(1-$E38)+$Q38*(1-$F38))/$K38)*((1+'Inputs &amp; Summary'!$D$7)^BA$29)),((INT(BA$29/$K38)-INT((BA$29-1)/$K38))*($R38*(1-$E38)+$Q38*(1-$F38))*((1+'Inputs &amp; Summary'!$D$7)^BA$29))),((_xlfn.WEIBULL.DIST(BA$29,$L38,$K38,FALSE)*($R38*(1-$E38)+$Q38*(1-$F38))*((1+'Inputs &amp; Summary'!$D$7)^BA$29))))))</f>
        <v>0</v>
      </c>
      <c r="BB38" s="114">
        <f>$D38*IF(BB$29&gt;'Inputs &amp; Summary'!$D$5,0,IF(BB$29&gt;VLOOKUP($G38,Lists!$J$17:$K$21,2),IF($M38=Lists!$H$3,IF($K38&lt;1,(($S38/$K38)*((1+'Inputs &amp; Summary'!$D$7)^BB$29)),((INT(BB$29/$K38)-INT((BB$29-1)/$K38))*$S38*((1+'Inputs &amp; Summary'!$D$7)^BB$29))),(_xlfn.WEIBULL.DIST(BB$29,$L38,$K38,FALSE)*$S38*((1+'Inputs &amp; Summary'!$D$7)^BB$29))),IF($M38=Lists!$H$3,IF($K38&lt;1,((($R38*(1-$E38)+$Q38*(1-$F38))/$K38)*((1+'Inputs &amp; Summary'!$D$7)^BB$29)),((INT(BB$29/$K38)-INT((BB$29-1)/$K38))*($R38*(1-$E38)+$Q38*(1-$F38))*((1+'Inputs &amp; Summary'!$D$7)^BB$29))),((_xlfn.WEIBULL.DIST(BB$29,$L38,$K38,FALSE)*($R38*(1-$E38)+$Q38*(1-$F38))*((1+'Inputs &amp; Summary'!$D$7)^BB$29))))))</f>
        <v>0</v>
      </c>
      <c r="BC38" s="114">
        <f>$D38*IF(BC$29&gt;'Inputs &amp; Summary'!$D$5,0,IF(BC$29&gt;VLOOKUP($G38,Lists!$J$17:$K$21,2),IF($M38=Lists!$H$3,IF($K38&lt;1,(($S38/$K38)*((1+'Inputs &amp; Summary'!$D$7)^BC$29)),((INT(BC$29/$K38)-INT((BC$29-1)/$K38))*$S38*((1+'Inputs &amp; Summary'!$D$7)^BC$29))),(_xlfn.WEIBULL.DIST(BC$29,$L38,$K38,FALSE)*$S38*((1+'Inputs &amp; Summary'!$D$7)^BC$29))),IF($M38=Lists!$H$3,IF($K38&lt;1,((($R38*(1-$E38)+$Q38*(1-$F38))/$K38)*((1+'Inputs &amp; Summary'!$D$7)^BC$29)),((INT(BC$29/$K38)-INT((BC$29-1)/$K38))*($R38*(1-$E38)+$Q38*(1-$F38))*((1+'Inputs &amp; Summary'!$D$7)^BC$29))),((_xlfn.WEIBULL.DIST(BC$29,$L38,$K38,FALSE)*($R38*(1-$E38)+$Q38*(1-$F38))*((1+'Inputs &amp; Summary'!$D$7)^BC$29))))))</f>
        <v>0</v>
      </c>
      <c r="BD38" s="114">
        <f>$D38*IF(BD$29&gt;'Inputs &amp; Summary'!$D$5,0,IF(BD$29&gt;VLOOKUP($G38,Lists!$J$17:$K$21,2),IF($M38=Lists!$H$3,IF($K38&lt;1,(($S38/$K38)*((1+'Inputs &amp; Summary'!$D$7)^BD$29)),((INT(BD$29/$K38)-INT((BD$29-1)/$K38))*$S38*((1+'Inputs &amp; Summary'!$D$7)^BD$29))),(_xlfn.WEIBULL.DIST(BD$29,$L38,$K38,FALSE)*$S38*((1+'Inputs &amp; Summary'!$D$7)^BD$29))),IF($M38=Lists!$H$3,IF($K38&lt;1,((($R38*(1-$E38)+$Q38*(1-$F38))/$K38)*((1+'Inputs &amp; Summary'!$D$7)^BD$29)),((INT(BD$29/$K38)-INT((BD$29-1)/$K38))*($R38*(1-$E38)+$Q38*(1-$F38))*((1+'Inputs &amp; Summary'!$D$7)^BD$29))),((_xlfn.WEIBULL.DIST(BD$29,$L38,$K38,FALSE)*($R38*(1-$E38)+$Q38*(1-$F38))*((1+'Inputs &amp; Summary'!$D$7)^BD$29))))))</f>
        <v>0</v>
      </c>
      <c r="BE38" s="114">
        <f>$D38*IF(BE$29&gt;'Inputs &amp; Summary'!$D$5,0,IF(BE$29&gt;VLOOKUP($G38,Lists!$J$17:$K$21,2),IF($M38=Lists!$H$3,IF($K38&lt;1,(($S38/$K38)*((1+'Inputs &amp; Summary'!$D$7)^BE$29)),((INT(BE$29/$K38)-INT((BE$29-1)/$K38))*$S38*((1+'Inputs &amp; Summary'!$D$7)^BE$29))),(_xlfn.WEIBULL.DIST(BE$29,$L38,$K38,FALSE)*$S38*((1+'Inputs &amp; Summary'!$D$7)^BE$29))),IF($M38=Lists!$H$3,IF($K38&lt;1,((($R38*(1-$E38)+$Q38*(1-$F38))/$K38)*((1+'Inputs &amp; Summary'!$D$7)^BE$29)),((INT(BE$29/$K38)-INT((BE$29-1)/$K38))*($R38*(1-$E38)+$Q38*(1-$F38))*((1+'Inputs &amp; Summary'!$D$7)^BE$29))),((_xlfn.WEIBULL.DIST(BE$29,$L38,$K38,FALSE)*($R38*(1-$E38)+$Q38*(1-$F38))*((1+'Inputs &amp; Summary'!$D$7)^BE$29))))))</f>
        <v>0</v>
      </c>
      <c r="BF38" s="114">
        <f>$D38*IF(BF$29&gt;'Inputs &amp; Summary'!$D$5,0,IF(BF$29&gt;VLOOKUP($G38,Lists!$J$17:$K$21,2),IF($M38=Lists!$H$3,IF($K38&lt;1,(($S38/$K38)*((1+'Inputs &amp; Summary'!$D$7)^BF$29)),((INT(BF$29/$K38)-INT((BF$29-1)/$K38))*$S38*((1+'Inputs &amp; Summary'!$D$7)^BF$29))),(_xlfn.WEIBULL.DIST(BF$29,$L38,$K38,FALSE)*$S38*((1+'Inputs &amp; Summary'!$D$7)^BF$29))),IF($M38=Lists!$H$3,IF($K38&lt;1,((($R38*(1-$E38)+$Q38*(1-$F38))/$K38)*((1+'Inputs &amp; Summary'!$D$7)^BF$29)),((INT(BF$29/$K38)-INT((BF$29-1)/$K38))*($R38*(1-$E38)+$Q38*(1-$F38))*((1+'Inputs &amp; Summary'!$D$7)^BF$29))),((_xlfn.WEIBULL.DIST(BF$29,$L38,$K38,FALSE)*($R38*(1-$E38)+$Q38*(1-$F38))*((1+'Inputs &amp; Summary'!$D$7)^BF$29))))))</f>
        <v>0</v>
      </c>
      <c r="BG38" s="114">
        <f>$D38*IF(BG$29&gt;'Inputs &amp; Summary'!$D$5,0,IF(BG$29&gt;VLOOKUP($G38,Lists!$J$17:$K$21,2),IF($M38=Lists!$H$3,IF($K38&lt;1,(($S38/$K38)*((1+'Inputs &amp; Summary'!$D$7)^BG$29)),((INT(BG$29/$K38)-INT((BG$29-1)/$K38))*$S38*((1+'Inputs &amp; Summary'!$D$7)^BG$29))),(_xlfn.WEIBULL.DIST(BG$29,$L38,$K38,FALSE)*$S38*((1+'Inputs &amp; Summary'!$D$7)^BG$29))),IF($M38=Lists!$H$3,IF($K38&lt;1,((($R38*(1-$E38)+$Q38*(1-$F38))/$K38)*((1+'Inputs &amp; Summary'!$D$7)^BG$29)),((INT(BG$29/$K38)-INT((BG$29-1)/$K38))*($R38*(1-$E38)+$Q38*(1-$F38))*((1+'Inputs &amp; Summary'!$D$7)^BG$29))),((_xlfn.WEIBULL.DIST(BG$29,$L38,$K38,FALSE)*($R38*(1-$E38)+$Q38*(1-$F38))*((1+'Inputs &amp; Summary'!$D$7)^BG$29))))))</f>
        <v>0</v>
      </c>
      <c r="BH38" s="114">
        <f>$D38*IF(BH$29&gt;'Inputs &amp; Summary'!$D$5,0,IF(BH$29&gt;VLOOKUP($G38,Lists!$J$17:$K$21,2),IF($M38=Lists!$H$3,IF($K38&lt;1,(($S38/$K38)*((1+'Inputs &amp; Summary'!$D$7)^BH$29)),((INT(BH$29/$K38)-INT((BH$29-1)/$K38))*$S38*((1+'Inputs &amp; Summary'!$D$7)^BH$29))),(_xlfn.WEIBULL.DIST(BH$29,$L38,$K38,FALSE)*$S38*((1+'Inputs &amp; Summary'!$D$7)^BH$29))),IF($M38=Lists!$H$3,IF($K38&lt;1,((($R38*(1-$E38)+$Q38*(1-$F38))/$K38)*((1+'Inputs &amp; Summary'!$D$7)^BH$29)),((INT(BH$29/$K38)-INT((BH$29-1)/$K38))*($R38*(1-$E38)+$Q38*(1-$F38))*((1+'Inputs &amp; Summary'!$D$7)^BH$29))),((_xlfn.WEIBULL.DIST(BH$29,$L38,$K38,FALSE)*($R38*(1-$E38)+$Q38*(1-$F38))*((1+'Inputs &amp; Summary'!$D$7)^BH$29))))))</f>
        <v>0</v>
      </c>
      <c r="BI38" s="114">
        <f>$D38*IF(BI$29&gt;'Inputs &amp; Summary'!$D$5,0,IF(BI$29&gt;VLOOKUP($G38,Lists!$J$17:$K$21,2),IF($M38=Lists!$H$3,IF($K38&lt;1,(($S38/$K38)*((1+'Inputs &amp; Summary'!$D$7)^BI$29)),((INT(BI$29/$K38)-INT((BI$29-1)/$K38))*$S38*((1+'Inputs &amp; Summary'!$D$7)^BI$29))),(_xlfn.WEIBULL.DIST(BI$29,$L38,$K38,FALSE)*$S38*((1+'Inputs &amp; Summary'!$D$7)^BI$29))),IF($M38=Lists!$H$3,IF($K38&lt;1,((($R38*(1-$E38)+$Q38*(1-$F38))/$K38)*((1+'Inputs &amp; Summary'!$D$7)^BI$29)),((INT(BI$29/$K38)-INT((BI$29-1)/$K38))*($R38*(1-$E38)+$Q38*(1-$F38))*((1+'Inputs &amp; Summary'!$D$7)^BI$29))),((_xlfn.WEIBULL.DIST(BI$29,$L38,$K38,FALSE)*($R38*(1-$E38)+$Q38*(1-$F38))*((1+'Inputs &amp; Summary'!$D$7)^BI$29))))))</f>
        <v>0</v>
      </c>
      <c r="BJ38" s="114">
        <f>$D38*IF(BJ$29&gt;'Inputs &amp; Summary'!$D$5,0,IF(BJ$29&gt;VLOOKUP($G38,Lists!$J$17:$K$21,2),IF($M38=Lists!$H$3,IF($K38&lt;1,(($S38/$K38)*((1+'Inputs &amp; Summary'!$D$7)^BJ$29)),((INT(BJ$29/$K38)-INT((BJ$29-1)/$K38))*$S38*((1+'Inputs &amp; Summary'!$D$7)^BJ$29))),(_xlfn.WEIBULL.DIST(BJ$29,$L38,$K38,FALSE)*$S38*((1+'Inputs &amp; Summary'!$D$7)^BJ$29))),IF($M38=Lists!$H$3,IF($K38&lt;1,((($R38*(1-$E38)+$Q38*(1-$F38))/$K38)*((1+'Inputs &amp; Summary'!$D$7)^BJ$29)),((INT(BJ$29/$K38)-INT((BJ$29-1)/$K38))*($R38*(1-$E38)+$Q38*(1-$F38))*((1+'Inputs &amp; Summary'!$D$7)^BJ$29))),((_xlfn.WEIBULL.DIST(BJ$29,$L38,$K38,FALSE)*($R38*(1-$E38)+$Q38*(1-$F38))*((1+'Inputs &amp; Summary'!$D$7)^BJ$29))))))</f>
        <v>0</v>
      </c>
      <c r="BK38" s="114">
        <f>$D38*IF(BK$29&gt;'Inputs &amp; Summary'!$D$5,0,IF(BK$29&gt;VLOOKUP($G38,Lists!$J$17:$K$21,2),IF($M38=Lists!$H$3,IF($K38&lt;1,(($S38/$K38)*((1+'Inputs &amp; Summary'!$D$7)^BK$29)),((INT(BK$29/$K38)-INT((BK$29-1)/$K38))*$S38*((1+'Inputs &amp; Summary'!$D$7)^BK$29))),(_xlfn.WEIBULL.DIST(BK$29,$L38,$K38,FALSE)*$S38*((1+'Inputs &amp; Summary'!$D$7)^BK$29))),IF($M38=Lists!$H$3,IF($K38&lt;1,((($R38*(1-$E38)+$Q38*(1-$F38))/$K38)*((1+'Inputs &amp; Summary'!$D$7)^BK$29)),((INT(BK$29/$K38)-INT((BK$29-1)/$K38))*($R38*(1-$E38)+$Q38*(1-$F38))*((1+'Inputs &amp; Summary'!$D$7)^BK$29))),((_xlfn.WEIBULL.DIST(BK$29,$L38,$K38,FALSE)*($R38*(1-$E38)+$Q38*(1-$F38))*((1+'Inputs &amp; Summary'!$D$7)^BK$29))))))</f>
        <v>0</v>
      </c>
      <c r="BL38" s="114">
        <f>$D38*IF(BL$29&gt;'Inputs &amp; Summary'!$D$5,0,IF(BL$29&gt;VLOOKUP($G38,Lists!$J$17:$K$21,2),IF($M38=Lists!$H$3,IF($K38&lt;1,(($S38/$K38)*((1+'Inputs &amp; Summary'!$D$7)^BL$29)),((INT(BL$29/$K38)-INT((BL$29-1)/$K38))*$S38*((1+'Inputs &amp; Summary'!$D$7)^BL$29))),(_xlfn.WEIBULL.DIST(BL$29,$L38,$K38,FALSE)*$S38*((1+'Inputs &amp; Summary'!$D$7)^BL$29))),IF($M38=Lists!$H$3,IF($K38&lt;1,((($R38*(1-$E38)+$Q38*(1-$F38))/$K38)*((1+'Inputs &amp; Summary'!$D$7)^BL$29)),((INT(BL$29/$K38)-INT((BL$29-1)/$K38))*($R38*(1-$E38)+$Q38*(1-$F38))*((1+'Inputs &amp; Summary'!$D$7)^BL$29))),((_xlfn.WEIBULL.DIST(BL$29,$L38,$K38,FALSE)*($R38*(1-$E38)+$Q38*(1-$F38))*((1+'Inputs &amp; Summary'!$D$7)^BL$29))))))</f>
        <v>0</v>
      </c>
    </row>
    <row r="39" spans="1:64" s="1" customFormat="1" x14ac:dyDescent="0.3">
      <c r="A39" s="79" t="s">
        <v>63</v>
      </c>
      <c r="B39" s="33" t="s">
        <v>307</v>
      </c>
      <c r="C39" s="33" t="s">
        <v>37</v>
      </c>
      <c r="D39" s="68">
        <v>1</v>
      </c>
      <c r="E39" s="68">
        <v>0</v>
      </c>
      <c r="F39" s="68">
        <v>0</v>
      </c>
      <c r="G39" s="213" t="s">
        <v>433</v>
      </c>
      <c r="H39" s="34" t="s">
        <v>53</v>
      </c>
      <c r="I39" s="34" t="s">
        <v>270</v>
      </c>
      <c r="J39" s="33">
        <f>VLOOKUP(I39,'Labor Rates'!$A$1:$B$16,2)</f>
        <v>25.173076923076923</v>
      </c>
      <c r="K39" s="35">
        <v>5</v>
      </c>
      <c r="L39" s="35">
        <v>1</v>
      </c>
      <c r="M39" s="33" t="s">
        <v>259</v>
      </c>
      <c r="N39" s="84">
        <f>'Inputs &amp; Summary'!$D$42*'Inputs &amp; Summary'!$D$45</f>
        <v>103.04449648711943</v>
      </c>
      <c r="O39" s="35">
        <f>0.5/60</f>
        <v>8.3333333333333332E-3</v>
      </c>
      <c r="P39" s="5">
        <v>0</v>
      </c>
      <c r="Q39" s="73">
        <f t="shared" si="6"/>
        <v>21.616225304749893</v>
      </c>
      <c r="R39" s="73">
        <f t="shared" si="7"/>
        <v>0</v>
      </c>
      <c r="S39" s="74">
        <f t="shared" si="8"/>
        <v>21.616225304749893</v>
      </c>
      <c r="T39" s="88"/>
      <c r="U39" s="80"/>
      <c r="V39" s="87">
        <f t="shared" si="9"/>
        <v>5.5714642179339124</v>
      </c>
      <c r="W39" s="87">
        <f>NPV('Inputs &amp; Summary'!$D$6,Y39:BL39)</f>
        <v>49.256265098610278</v>
      </c>
      <c r="X39" s="90">
        <f t="shared" si="10"/>
        <v>3.5750383114291562E-4</v>
      </c>
      <c r="Y39" s="114">
        <f>$D39*IF(Y$29&gt;'Inputs &amp; Summary'!$D$5,0,IF(Y$29&gt;VLOOKUP($G39,Lists!$J$17:$K$21,2),IF($M39=Lists!$H$3,IF($K39&lt;1,(($S39/$K39)*((1+'Inputs &amp; Summary'!$D$7)^Y$29)),((INT(Y$29/$K39)-INT((Y$29-1)/$K39))*$S39*((1+'Inputs &amp; Summary'!$D$7)^Y$29))),(_xlfn.WEIBULL.DIST(Y$29,$L39,$K39,FALSE)*$S39*((1+'Inputs &amp; Summary'!$D$7)^Y$29))),IF($M39=Lists!$H$3,IF($K39&lt;1,((($R39*(1-$E39)+$Q39*(1-$F39))/$K39)*((1+'Inputs &amp; Summary'!$D$7)^Y$29)),((INT(Y$29/$K39)-INT((Y$29-1)/$K39))*($R39*(1-$E39)+$Q39*(1-$F39))*((1+'Inputs &amp; Summary'!$D$7)^Y$29))),((_xlfn.WEIBULL.DIST(Y$29,$L39,$K39,FALSE)*($R39*(1-$E39)+$Q39*(1-$F39))*((1+'Inputs &amp; Summary'!$D$7)^Y$29))))))</f>
        <v>0</v>
      </c>
      <c r="Z39" s="114">
        <f>$D39*IF(Z$29&gt;'Inputs &amp; Summary'!$D$5,0,IF(Z$29&gt;VLOOKUP($G39,Lists!$J$17:$K$21,2),IF($M39=Lists!$H$3,IF($K39&lt;1,(($S39/$K39)*((1+'Inputs &amp; Summary'!$D$7)^Z$29)),((INT(Z$29/$K39)-INT((Z$29-1)/$K39))*$S39*((1+'Inputs &amp; Summary'!$D$7)^Z$29))),(_xlfn.WEIBULL.DIST(Z$29,$L39,$K39,FALSE)*$S39*((1+'Inputs &amp; Summary'!$D$7)^Z$29))),IF($M39=Lists!$H$3,IF($K39&lt;1,((($R39*(1-$E39)+$Q39*(1-$F39))/$K39)*((1+'Inputs &amp; Summary'!$D$7)^Z$29)),((INT(Z$29/$K39)-INT((Z$29-1)/$K39))*($R39*(1-$E39)+$Q39*(1-$F39))*((1+'Inputs &amp; Summary'!$D$7)^Z$29))),((_xlfn.WEIBULL.DIST(Z$29,$L39,$K39,FALSE)*($R39*(1-$E39)+$Q39*(1-$F39))*((1+'Inputs &amp; Summary'!$D$7)^Z$29))))))</f>
        <v>0</v>
      </c>
      <c r="AA39" s="114">
        <f>$D39*IF(AA$29&gt;'Inputs &amp; Summary'!$D$5,0,IF(AA$29&gt;VLOOKUP($G39,Lists!$J$17:$K$21,2),IF($M39=Lists!$H$3,IF($K39&lt;1,(($S39/$K39)*((1+'Inputs &amp; Summary'!$D$7)^AA$29)),((INT(AA$29/$K39)-INT((AA$29-1)/$K39))*$S39*((1+'Inputs &amp; Summary'!$D$7)^AA$29))),(_xlfn.WEIBULL.DIST(AA$29,$L39,$K39,FALSE)*$S39*((1+'Inputs &amp; Summary'!$D$7)^AA$29))),IF($M39=Lists!$H$3,IF($K39&lt;1,((($R39*(1-$E39)+$Q39*(1-$F39))/$K39)*((1+'Inputs &amp; Summary'!$D$7)^AA$29)),((INT(AA$29/$K39)-INT((AA$29-1)/$K39))*($R39*(1-$E39)+$Q39*(1-$F39))*((1+'Inputs &amp; Summary'!$D$7)^AA$29))),((_xlfn.WEIBULL.DIST(AA$29,$L39,$K39,FALSE)*($R39*(1-$E39)+$Q39*(1-$F39))*((1+'Inputs &amp; Summary'!$D$7)^AA$29))))))</f>
        <v>0</v>
      </c>
      <c r="AB39" s="114">
        <f>$D39*IF(AB$29&gt;'Inputs &amp; Summary'!$D$5,0,IF(AB$29&gt;VLOOKUP($G39,Lists!$J$17:$K$21,2),IF($M39=Lists!$H$3,IF($K39&lt;1,(($S39/$K39)*((1+'Inputs &amp; Summary'!$D$7)^AB$29)),((INT(AB$29/$K39)-INT((AB$29-1)/$K39))*$S39*((1+'Inputs &amp; Summary'!$D$7)^AB$29))),(_xlfn.WEIBULL.DIST(AB$29,$L39,$K39,FALSE)*$S39*((1+'Inputs &amp; Summary'!$D$7)^AB$29))),IF($M39=Lists!$H$3,IF($K39&lt;1,((($R39*(1-$E39)+$Q39*(1-$F39))/$K39)*((1+'Inputs &amp; Summary'!$D$7)^AB$29)),((INT(AB$29/$K39)-INT((AB$29-1)/$K39))*($R39*(1-$E39)+$Q39*(1-$F39))*((1+'Inputs &amp; Summary'!$D$7)^AB$29))),((_xlfn.WEIBULL.DIST(AB$29,$L39,$K39,FALSE)*($R39*(1-$E39)+$Q39*(1-$F39))*((1+'Inputs &amp; Summary'!$D$7)^AB$29))))))</f>
        <v>0</v>
      </c>
      <c r="AC39" s="114">
        <f>$D39*IF(AC$29&gt;'Inputs &amp; Summary'!$D$5,0,IF(AC$29&gt;VLOOKUP($G39,Lists!$J$17:$K$21,2),IF($M39=Lists!$H$3,IF($K39&lt;1,(($S39/$K39)*((1+'Inputs &amp; Summary'!$D$7)^AC$29)),((INT(AC$29/$K39)-INT((AC$29-1)/$K39))*$S39*((1+'Inputs &amp; Summary'!$D$7)^AC$29))),(_xlfn.WEIBULL.DIST(AC$29,$L39,$K39,FALSE)*$S39*((1+'Inputs &amp; Summary'!$D$7)^AC$29))),IF($M39=Lists!$H$3,IF($K39&lt;1,((($R39*(1-$E39)+$Q39*(1-$F39))/$K39)*((1+'Inputs &amp; Summary'!$D$7)^AC$29)),((INT(AC$29/$K39)-INT((AC$29-1)/$K39))*($R39*(1-$E39)+$Q39*(1-$F39))*((1+'Inputs &amp; Summary'!$D$7)^AC$29))),((_xlfn.WEIBULL.DIST(AC$29,$L39,$K39,FALSE)*($R39*(1-$E39)+$Q39*(1-$F39))*((1+'Inputs &amp; Summary'!$D$7)^AC$29))))))</f>
        <v>23.866059396620425</v>
      </c>
      <c r="AD39" s="114">
        <f>$D39*IF(AD$29&gt;'Inputs &amp; Summary'!$D$5,0,IF(AD$29&gt;VLOOKUP($G39,Lists!$J$17:$K$21,2),IF($M39=Lists!$H$3,IF($K39&lt;1,(($S39/$K39)*((1+'Inputs &amp; Summary'!$D$7)^AD$29)),((INT(AD$29/$K39)-INT((AD$29-1)/$K39))*$S39*((1+'Inputs &amp; Summary'!$D$7)^AD$29))),(_xlfn.WEIBULL.DIST(AD$29,$L39,$K39,FALSE)*$S39*((1+'Inputs &amp; Summary'!$D$7)^AD$29))),IF($M39=Lists!$H$3,IF($K39&lt;1,((($R39*(1-$E39)+$Q39*(1-$F39))/$K39)*((1+'Inputs &amp; Summary'!$D$7)^AD$29)),((INT(AD$29/$K39)-INT((AD$29-1)/$K39))*($R39*(1-$E39)+$Q39*(1-$F39))*((1+'Inputs &amp; Summary'!$D$7)^AD$29))),((_xlfn.WEIBULL.DIST(AD$29,$L39,$K39,FALSE)*($R39*(1-$E39)+$Q39*(1-$F39))*((1+'Inputs &amp; Summary'!$D$7)^AD$29))))))</f>
        <v>0</v>
      </c>
      <c r="AE39" s="114">
        <f>$D39*IF(AE$29&gt;'Inputs &amp; Summary'!$D$5,0,IF(AE$29&gt;VLOOKUP($G39,Lists!$J$17:$K$21,2),IF($M39=Lists!$H$3,IF($K39&lt;1,(($S39/$K39)*((1+'Inputs &amp; Summary'!$D$7)^AE$29)),((INT(AE$29/$K39)-INT((AE$29-1)/$K39))*$S39*((1+'Inputs &amp; Summary'!$D$7)^AE$29))),(_xlfn.WEIBULL.DIST(AE$29,$L39,$K39,FALSE)*$S39*((1+'Inputs &amp; Summary'!$D$7)^AE$29))),IF($M39=Lists!$H$3,IF($K39&lt;1,((($R39*(1-$E39)+$Q39*(1-$F39))/$K39)*((1+'Inputs &amp; Summary'!$D$7)^AE$29)),((INT(AE$29/$K39)-INT((AE$29-1)/$K39))*($R39*(1-$E39)+$Q39*(1-$F39))*((1+'Inputs &amp; Summary'!$D$7)^AE$29))),((_xlfn.WEIBULL.DIST(AE$29,$L39,$K39,FALSE)*($R39*(1-$E39)+$Q39*(1-$F39))*((1+'Inputs &amp; Summary'!$D$7)^AE$29))))))</f>
        <v>0</v>
      </c>
      <c r="AF39" s="114">
        <f>$D39*IF(AF$29&gt;'Inputs &amp; Summary'!$D$5,0,IF(AF$29&gt;VLOOKUP($G39,Lists!$J$17:$K$21,2),IF($M39=Lists!$H$3,IF($K39&lt;1,(($S39/$K39)*((1+'Inputs &amp; Summary'!$D$7)^AF$29)),((INT(AF$29/$K39)-INT((AF$29-1)/$K39))*$S39*((1+'Inputs &amp; Summary'!$D$7)^AF$29))),(_xlfn.WEIBULL.DIST(AF$29,$L39,$K39,FALSE)*$S39*((1+'Inputs &amp; Summary'!$D$7)^AF$29))),IF($M39=Lists!$H$3,IF($K39&lt;1,((($R39*(1-$E39)+$Q39*(1-$F39))/$K39)*((1+'Inputs &amp; Summary'!$D$7)^AF$29)),((INT(AF$29/$K39)-INT((AF$29-1)/$K39))*($R39*(1-$E39)+$Q39*(1-$F39))*((1+'Inputs &amp; Summary'!$D$7)^AF$29))),((_xlfn.WEIBULL.DIST(AF$29,$L39,$K39,FALSE)*($R39*(1-$E39)+$Q39*(1-$F39))*((1+'Inputs &amp; Summary'!$D$7)^AF$29))))))</f>
        <v>0</v>
      </c>
      <c r="AG39" s="114">
        <f>$D39*IF(AG$29&gt;'Inputs &amp; Summary'!$D$5,0,IF(AG$29&gt;VLOOKUP($G39,Lists!$J$17:$K$21,2),IF($M39=Lists!$H$3,IF($K39&lt;1,(($S39/$K39)*((1+'Inputs &amp; Summary'!$D$7)^AG$29)),((INT(AG$29/$K39)-INT((AG$29-1)/$K39))*$S39*((1+'Inputs &amp; Summary'!$D$7)^AG$29))),(_xlfn.WEIBULL.DIST(AG$29,$L39,$K39,FALSE)*$S39*((1+'Inputs &amp; Summary'!$D$7)^AG$29))),IF($M39=Lists!$H$3,IF($K39&lt;1,((($R39*(1-$E39)+$Q39*(1-$F39))/$K39)*((1+'Inputs &amp; Summary'!$D$7)^AG$29)),((INT(AG$29/$K39)-INT((AG$29-1)/$K39))*($R39*(1-$E39)+$Q39*(1-$F39))*((1+'Inputs &amp; Summary'!$D$7)^AG$29))),((_xlfn.WEIBULL.DIST(AG$29,$L39,$K39,FALSE)*($R39*(1-$E39)+$Q39*(1-$F39))*((1+'Inputs &amp; Summary'!$D$7)^AG$29))))))</f>
        <v>0</v>
      </c>
      <c r="AH39" s="114">
        <f>$D39*IF(AH$29&gt;'Inputs &amp; Summary'!$D$5,0,IF(AH$29&gt;VLOOKUP($G39,Lists!$J$17:$K$21,2),IF($M39=Lists!$H$3,IF($K39&lt;1,(($S39/$K39)*((1+'Inputs &amp; Summary'!$D$7)^AH$29)),((INT(AH$29/$K39)-INT((AH$29-1)/$K39))*$S39*((1+'Inputs &amp; Summary'!$D$7)^AH$29))),(_xlfn.WEIBULL.DIST(AH$29,$L39,$K39,FALSE)*$S39*((1+'Inputs &amp; Summary'!$D$7)^AH$29))),IF($M39=Lists!$H$3,IF($K39&lt;1,((($R39*(1-$E39)+$Q39*(1-$F39))/$K39)*((1+'Inputs &amp; Summary'!$D$7)^AH$29)),((INT(AH$29/$K39)-INT((AH$29-1)/$K39))*($R39*(1-$E39)+$Q39*(1-$F39))*((1+'Inputs &amp; Summary'!$D$7)^AH$29))),((_xlfn.WEIBULL.DIST(AH$29,$L39,$K39,FALSE)*($R39*(1-$E39)+$Q39*(1-$F39))*((1+'Inputs &amp; Summary'!$D$7)^AH$29))))))</f>
        <v>26.350058027839587</v>
      </c>
      <c r="AI39" s="114">
        <f>$D39*IF(AI$29&gt;'Inputs &amp; Summary'!$D$5,0,IF(AI$29&gt;VLOOKUP($G39,Lists!$J$17:$K$21,2),IF($M39=Lists!$H$3,IF($K39&lt;1,(($S39/$K39)*((1+'Inputs &amp; Summary'!$D$7)^AI$29)),((INT(AI$29/$K39)-INT((AI$29-1)/$K39))*$S39*((1+'Inputs &amp; Summary'!$D$7)^AI$29))),(_xlfn.WEIBULL.DIST(AI$29,$L39,$K39,FALSE)*$S39*((1+'Inputs &amp; Summary'!$D$7)^AI$29))),IF($M39=Lists!$H$3,IF($K39&lt;1,((($R39*(1-$E39)+$Q39*(1-$F39))/$K39)*((1+'Inputs &amp; Summary'!$D$7)^AI$29)),((INT(AI$29/$K39)-INT((AI$29-1)/$K39))*($R39*(1-$E39)+$Q39*(1-$F39))*((1+'Inputs &amp; Summary'!$D$7)^AI$29))),((_xlfn.WEIBULL.DIST(AI$29,$L39,$K39,FALSE)*($R39*(1-$E39)+$Q39*(1-$F39))*((1+'Inputs &amp; Summary'!$D$7)^AI$29))))))</f>
        <v>0</v>
      </c>
      <c r="AJ39" s="114">
        <f>$D39*IF(AJ$29&gt;'Inputs &amp; Summary'!$D$5,0,IF(AJ$29&gt;VLOOKUP($G39,Lists!$J$17:$K$21,2),IF($M39=Lists!$H$3,IF($K39&lt;1,(($S39/$K39)*((1+'Inputs &amp; Summary'!$D$7)^AJ$29)),((INT(AJ$29/$K39)-INT((AJ$29-1)/$K39))*$S39*((1+'Inputs &amp; Summary'!$D$7)^AJ$29))),(_xlfn.WEIBULL.DIST(AJ$29,$L39,$K39,FALSE)*$S39*((1+'Inputs &amp; Summary'!$D$7)^AJ$29))),IF($M39=Lists!$H$3,IF($K39&lt;1,((($R39*(1-$E39)+$Q39*(1-$F39))/$K39)*((1+'Inputs &amp; Summary'!$D$7)^AJ$29)),((INT(AJ$29/$K39)-INT((AJ$29-1)/$K39))*($R39*(1-$E39)+$Q39*(1-$F39))*((1+'Inputs &amp; Summary'!$D$7)^AJ$29))),((_xlfn.WEIBULL.DIST(AJ$29,$L39,$K39,FALSE)*($R39*(1-$E39)+$Q39*(1-$F39))*((1+'Inputs &amp; Summary'!$D$7)^AJ$29))))))</f>
        <v>0</v>
      </c>
      <c r="AK39" s="114">
        <f>$D39*IF(AK$29&gt;'Inputs &amp; Summary'!$D$5,0,IF(AK$29&gt;VLOOKUP($G39,Lists!$J$17:$K$21,2),IF($M39=Lists!$H$3,IF($K39&lt;1,(($S39/$K39)*((1+'Inputs &amp; Summary'!$D$7)^AK$29)),((INT(AK$29/$K39)-INT((AK$29-1)/$K39))*$S39*((1+'Inputs &amp; Summary'!$D$7)^AK$29))),(_xlfn.WEIBULL.DIST(AK$29,$L39,$K39,FALSE)*$S39*((1+'Inputs &amp; Summary'!$D$7)^AK$29))),IF($M39=Lists!$H$3,IF($K39&lt;1,((($R39*(1-$E39)+$Q39*(1-$F39))/$K39)*((1+'Inputs &amp; Summary'!$D$7)^AK$29)),((INT(AK$29/$K39)-INT((AK$29-1)/$K39))*($R39*(1-$E39)+$Q39*(1-$F39))*((1+'Inputs &amp; Summary'!$D$7)^AK$29))),((_xlfn.WEIBULL.DIST(AK$29,$L39,$K39,FALSE)*($R39*(1-$E39)+$Q39*(1-$F39))*((1+'Inputs &amp; Summary'!$D$7)^AK$29))))))</f>
        <v>0</v>
      </c>
      <c r="AL39" s="114">
        <f>$D39*IF(AL$29&gt;'Inputs &amp; Summary'!$D$5,0,IF(AL$29&gt;VLOOKUP($G39,Lists!$J$17:$K$21,2),IF($M39=Lists!$H$3,IF($K39&lt;1,(($S39/$K39)*((1+'Inputs &amp; Summary'!$D$7)^AL$29)),((INT(AL$29/$K39)-INT((AL$29-1)/$K39))*$S39*((1+'Inputs &amp; Summary'!$D$7)^AL$29))),(_xlfn.WEIBULL.DIST(AL$29,$L39,$K39,FALSE)*$S39*((1+'Inputs &amp; Summary'!$D$7)^AL$29))),IF($M39=Lists!$H$3,IF($K39&lt;1,((($R39*(1-$E39)+$Q39*(1-$F39))/$K39)*((1+'Inputs &amp; Summary'!$D$7)^AL$29)),((INT(AL$29/$K39)-INT((AL$29-1)/$K39))*($R39*(1-$E39)+$Q39*(1-$F39))*((1+'Inputs &amp; Summary'!$D$7)^AL$29))),((_xlfn.WEIBULL.DIST(AL$29,$L39,$K39,FALSE)*($R39*(1-$E39)+$Q39*(1-$F39))*((1+'Inputs &amp; Summary'!$D$7)^AL$29))))))</f>
        <v>0</v>
      </c>
      <c r="AM39" s="114">
        <f>$D39*IF(AM$29&gt;'Inputs &amp; Summary'!$D$5,0,IF(AM$29&gt;VLOOKUP($G39,Lists!$J$17:$K$21,2),IF($M39=Lists!$H$3,IF($K39&lt;1,(($S39/$K39)*((1+'Inputs &amp; Summary'!$D$7)^AM$29)),((INT(AM$29/$K39)-INT((AM$29-1)/$K39))*$S39*((1+'Inputs &amp; Summary'!$D$7)^AM$29))),(_xlfn.WEIBULL.DIST(AM$29,$L39,$K39,FALSE)*$S39*((1+'Inputs &amp; Summary'!$D$7)^AM$29))),IF($M39=Lists!$H$3,IF($K39&lt;1,((($R39*(1-$E39)+$Q39*(1-$F39))/$K39)*((1+'Inputs &amp; Summary'!$D$7)^AM$29)),((INT(AM$29/$K39)-INT((AM$29-1)/$K39))*($R39*(1-$E39)+$Q39*(1-$F39))*((1+'Inputs &amp; Summary'!$D$7)^AM$29))),((_xlfn.WEIBULL.DIST(AM$29,$L39,$K39,FALSE)*($R39*(1-$E39)+$Q39*(1-$F39))*((1+'Inputs &amp; Summary'!$D$7)^AM$29))))))</f>
        <v>29.092593231743731</v>
      </c>
      <c r="AN39" s="114">
        <f>$D39*IF(AN$29&gt;'Inputs &amp; Summary'!$D$5,0,IF(AN$29&gt;VLOOKUP($G39,Lists!$J$17:$K$21,2),IF($M39=Lists!$H$3,IF($K39&lt;1,(($S39/$K39)*((1+'Inputs &amp; Summary'!$D$7)^AN$29)),((INT(AN$29/$K39)-INT((AN$29-1)/$K39))*$S39*((1+'Inputs &amp; Summary'!$D$7)^AN$29))),(_xlfn.WEIBULL.DIST(AN$29,$L39,$K39,FALSE)*$S39*((1+'Inputs &amp; Summary'!$D$7)^AN$29))),IF($M39=Lists!$H$3,IF($K39&lt;1,((($R39*(1-$E39)+$Q39*(1-$F39))/$K39)*((1+'Inputs &amp; Summary'!$D$7)^AN$29)),((INT(AN$29/$K39)-INT((AN$29-1)/$K39))*($R39*(1-$E39)+$Q39*(1-$F39))*((1+'Inputs &amp; Summary'!$D$7)^AN$29))),((_xlfn.WEIBULL.DIST(AN$29,$L39,$K39,FALSE)*($R39*(1-$E39)+$Q39*(1-$F39))*((1+'Inputs &amp; Summary'!$D$7)^AN$29))))))</f>
        <v>0</v>
      </c>
      <c r="AO39" s="114">
        <f>$D39*IF(AO$29&gt;'Inputs &amp; Summary'!$D$5,0,IF(AO$29&gt;VLOOKUP($G39,Lists!$J$17:$K$21,2),IF($M39=Lists!$H$3,IF($K39&lt;1,(($S39/$K39)*((1+'Inputs &amp; Summary'!$D$7)^AO$29)),((INT(AO$29/$K39)-INT((AO$29-1)/$K39))*$S39*((1+'Inputs &amp; Summary'!$D$7)^AO$29))),(_xlfn.WEIBULL.DIST(AO$29,$L39,$K39,FALSE)*$S39*((1+'Inputs &amp; Summary'!$D$7)^AO$29))),IF($M39=Lists!$H$3,IF($K39&lt;1,((($R39*(1-$E39)+$Q39*(1-$F39))/$K39)*((1+'Inputs &amp; Summary'!$D$7)^AO$29)),((INT(AO$29/$K39)-INT((AO$29-1)/$K39))*($R39*(1-$E39)+$Q39*(1-$F39))*((1+'Inputs &amp; Summary'!$D$7)^AO$29))),((_xlfn.WEIBULL.DIST(AO$29,$L39,$K39,FALSE)*($R39*(1-$E39)+$Q39*(1-$F39))*((1+'Inputs &amp; Summary'!$D$7)^AO$29))))))</f>
        <v>0</v>
      </c>
      <c r="AP39" s="114">
        <f>$D39*IF(AP$29&gt;'Inputs &amp; Summary'!$D$5,0,IF(AP$29&gt;VLOOKUP($G39,Lists!$J$17:$K$21,2),IF($M39=Lists!$H$3,IF($K39&lt;1,(($S39/$K39)*((1+'Inputs &amp; Summary'!$D$7)^AP$29)),((INT(AP$29/$K39)-INT((AP$29-1)/$K39))*$S39*((1+'Inputs &amp; Summary'!$D$7)^AP$29))),(_xlfn.WEIBULL.DIST(AP$29,$L39,$K39,FALSE)*$S39*((1+'Inputs &amp; Summary'!$D$7)^AP$29))),IF($M39=Lists!$H$3,IF($K39&lt;1,((($R39*(1-$E39)+$Q39*(1-$F39))/$K39)*((1+'Inputs &amp; Summary'!$D$7)^AP$29)),((INT(AP$29/$K39)-INT((AP$29-1)/$K39))*($R39*(1-$E39)+$Q39*(1-$F39))*((1+'Inputs &amp; Summary'!$D$7)^AP$29))),((_xlfn.WEIBULL.DIST(AP$29,$L39,$K39,FALSE)*($R39*(1-$E39)+$Q39*(1-$F39))*((1+'Inputs &amp; Summary'!$D$7)^AP$29))))))</f>
        <v>0</v>
      </c>
      <c r="AQ39" s="114">
        <f>$D39*IF(AQ$29&gt;'Inputs &amp; Summary'!$D$5,0,IF(AQ$29&gt;VLOOKUP($G39,Lists!$J$17:$K$21,2),IF($M39=Lists!$H$3,IF($K39&lt;1,(($S39/$K39)*((1+'Inputs &amp; Summary'!$D$7)^AQ$29)),((INT(AQ$29/$K39)-INT((AQ$29-1)/$K39))*$S39*((1+'Inputs &amp; Summary'!$D$7)^AQ$29))),(_xlfn.WEIBULL.DIST(AQ$29,$L39,$K39,FALSE)*$S39*((1+'Inputs &amp; Summary'!$D$7)^AQ$29))),IF($M39=Lists!$H$3,IF($K39&lt;1,((($R39*(1-$E39)+$Q39*(1-$F39))/$K39)*((1+'Inputs &amp; Summary'!$D$7)^AQ$29)),((INT(AQ$29/$K39)-INT((AQ$29-1)/$K39))*($R39*(1-$E39)+$Q39*(1-$F39))*((1+'Inputs &amp; Summary'!$D$7)^AQ$29))),((_xlfn.WEIBULL.DIST(AQ$29,$L39,$K39,FALSE)*($R39*(1-$E39)+$Q39*(1-$F39))*((1+'Inputs &amp; Summary'!$D$7)^AQ$29))))))</f>
        <v>0</v>
      </c>
      <c r="AR39" s="114">
        <f>$D39*IF(AR$29&gt;'Inputs &amp; Summary'!$D$5,0,IF(AR$29&gt;VLOOKUP($G39,Lists!$J$17:$K$21,2),IF($M39=Lists!$H$3,IF($K39&lt;1,(($S39/$K39)*((1+'Inputs &amp; Summary'!$D$7)^AR$29)),((INT(AR$29/$K39)-INT((AR$29-1)/$K39))*$S39*((1+'Inputs &amp; Summary'!$D$7)^AR$29))),(_xlfn.WEIBULL.DIST(AR$29,$L39,$K39,FALSE)*$S39*((1+'Inputs &amp; Summary'!$D$7)^AR$29))),IF($M39=Lists!$H$3,IF($K39&lt;1,((($R39*(1-$E39)+$Q39*(1-$F39))/$K39)*((1+'Inputs &amp; Summary'!$D$7)^AR$29)),((INT(AR$29/$K39)-INT((AR$29-1)/$K39))*($R39*(1-$E39)+$Q39*(1-$F39))*((1+'Inputs &amp; Summary'!$D$7)^AR$29))),((_xlfn.WEIBULL.DIST(AR$29,$L39,$K39,FALSE)*($R39*(1-$E39)+$Q39*(1-$F39))*((1+'Inputs &amp; Summary'!$D$7)^AR$29))))))</f>
        <v>32.120573702474509</v>
      </c>
      <c r="AS39" s="114">
        <f>$D39*IF(AS$29&gt;'Inputs &amp; Summary'!$D$5,0,IF(AS$29&gt;VLOOKUP($G39,Lists!$J$17:$K$21,2),IF($M39=Lists!$H$3,IF($K39&lt;1,(($S39/$K39)*((1+'Inputs &amp; Summary'!$D$7)^AS$29)),((INT(AS$29/$K39)-INT((AS$29-1)/$K39))*$S39*((1+'Inputs &amp; Summary'!$D$7)^AS$29))),(_xlfn.WEIBULL.DIST(AS$29,$L39,$K39,FALSE)*$S39*((1+'Inputs &amp; Summary'!$D$7)^AS$29))),IF($M39=Lists!$H$3,IF($K39&lt;1,((($R39*(1-$E39)+$Q39*(1-$F39))/$K39)*((1+'Inputs &amp; Summary'!$D$7)^AS$29)),((INT(AS$29/$K39)-INT((AS$29-1)/$K39))*($R39*(1-$E39)+$Q39*(1-$F39))*((1+'Inputs &amp; Summary'!$D$7)^AS$29))),((_xlfn.WEIBULL.DIST(AS$29,$L39,$K39,FALSE)*($R39*(1-$E39)+$Q39*(1-$F39))*((1+'Inputs &amp; Summary'!$D$7)^AS$29))))))</f>
        <v>0</v>
      </c>
      <c r="AT39" s="114">
        <f>$D39*IF(AT$29&gt;'Inputs &amp; Summary'!$D$5,0,IF(AT$29&gt;VLOOKUP($G39,Lists!$J$17:$K$21,2),IF($M39=Lists!$H$3,IF($K39&lt;1,(($S39/$K39)*((1+'Inputs &amp; Summary'!$D$7)^AT$29)),((INT(AT$29/$K39)-INT((AT$29-1)/$K39))*$S39*((1+'Inputs &amp; Summary'!$D$7)^AT$29))),(_xlfn.WEIBULL.DIST(AT$29,$L39,$K39,FALSE)*$S39*((1+'Inputs &amp; Summary'!$D$7)^AT$29))),IF($M39=Lists!$H$3,IF($K39&lt;1,((($R39*(1-$E39)+$Q39*(1-$F39))/$K39)*((1+'Inputs &amp; Summary'!$D$7)^AT$29)),((INT(AT$29/$K39)-INT((AT$29-1)/$K39))*($R39*(1-$E39)+$Q39*(1-$F39))*((1+'Inputs &amp; Summary'!$D$7)^AT$29))),((_xlfn.WEIBULL.DIST(AT$29,$L39,$K39,FALSE)*($R39*(1-$E39)+$Q39*(1-$F39))*((1+'Inputs &amp; Summary'!$D$7)^AT$29))))))</f>
        <v>0</v>
      </c>
      <c r="AU39" s="114">
        <f>$D39*IF(AU$29&gt;'Inputs &amp; Summary'!$D$5,0,IF(AU$29&gt;VLOOKUP($G39,Lists!$J$17:$K$21,2),IF($M39=Lists!$H$3,IF($K39&lt;1,(($S39/$K39)*((1+'Inputs &amp; Summary'!$D$7)^AU$29)),((INT(AU$29/$K39)-INT((AU$29-1)/$K39))*$S39*((1+'Inputs &amp; Summary'!$D$7)^AU$29))),(_xlfn.WEIBULL.DIST(AU$29,$L39,$K39,FALSE)*$S39*((1+'Inputs &amp; Summary'!$D$7)^AU$29))),IF($M39=Lists!$H$3,IF($K39&lt;1,((($R39*(1-$E39)+$Q39*(1-$F39))/$K39)*((1+'Inputs &amp; Summary'!$D$7)^AU$29)),((INT(AU$29/$K39)-INT((AU$29-1)/$K39))*($R39*(1-$E39)+$Q39*(1-$F39))*((1+'Inputs &amp; Summary'!$D$7)^AU$29))),((_xlfn.WEIBULL.DIST(AU$29,$L39,$K39,FALSE)*($R39*(1-$E39)+$Q39*(1-$F39))*((1+'Inputs &amp; Summary'!$D$7)^AU$29))))))</f>
        <v>0</v>
      </c>
      <c r="AV39" s="114">
        <f>$D39*IF(AV$29&gt;'Inputs &amp; Summary'!$D$5,0,IF(AV$29&gt;VLOOKUP($G39,Lists!$J$17:$K$21,2),IF($M39=Lists!$H$3,IF($K39&lt;1,(($S39/$K39)*((1+'Inputs &amp; Summary'!$D$7)^AV$29)),((INT(AV$29/$K39)-INT((AV$29-1)/$K39))*$S39*((1+'Inputs &amp; Summary'!$D$7)^AV$29))),(_xlfn.WEIBULL.DIST(AV$29,$L39,$K39,FALSE)*$S39*((1+'Inputs &amp; Summary'!$D$7)^AV$29))),IF($M39=Lists!$H$3,IF($K39&lt;1,((($R39*(1-$E39)+$Q39*(1-$F39))/$K39)*((1+'Inputs &amp; Summary'!$D$7)^AV$29)),((INT(AV$29/$K39)-INT((AV$29-1)/$K39))*($R39*(1-$E39)+$Q39*(1-$F39))*((1+'Inputs &amp; Summary'!$D$7)^AV$29))),((_xlfn.WEIBULL.DIST(AV$29,$L39,$K39,FALSE)*($R39*(1-$E39)+$Q39*(1-$F39))*((1+'Inputs &amp; Summary'!$D$7)^AV$29))))))</f>
        <v>0</v>
      </c>
      <c r="AW39" s="114">
        <f>$D39*IF(AW$29&gt;'Inputs &amp; Summary'!$D$5,0,IF(AW$29&gt;VLOOKUP($G39,Lists!$J$17:$K$21,2),IF($M39=Lists!$H$3,IF($K39&lt;1,(($S39/$K39)*((1+'Inputs &amp; Summary'!$D$7)^AW$29)),((INT(AW$29/$K39)-INT((AW$29-1)/$K39))*$S39*((1+'Inputs &amp; Summary'!$D$7)^AW$29))),(_xlfn.WEIBULL.DIST(AW$29,$L39,$K39,FALSE)*$S39*((1+'Inputs &amp; Summary'!$D$7)^AW$29))),IF($M39=Lists!$H$3,IF($K39&lt;1,((($R39*(1-$E39)+$Q39*(1-$F39))/$K39)*((1+'Inputs &amp; Summary'!$D$7)^AW$29)),((INT(AW$29/$K39)-INT((AW$29-1)/$K39))*($R39*(1-$E39)+$Q39*(1-$F39))*((1+'Inputs &amp; Summary'!$D$7)^AW$29))),((_xlfn.WEIBULL.DIST(AW$29,$L39,$K39,FALSE)*($R39*(1-$E39)+$Q39*(1-$F39))*((1+'Inputs &amp; Summary'!$D$7)^AW$29))))))</f>
        <v>0</v>
      </c>
      <c r="AX39" s="114">
        <f>$D39*IF(AX$29&gt;'Inputs &amp; Summary'!$D$5,0,IF(AX$29&gt;VLOOKUP($G39,Lists!$J$17:$K$21,2),IF($M39=Lists!$H$3,IF($K39&lt;1,(($S39/$K39)*((1+'Inputs &amp; Summary'!$D$7)^AX$29)),((INT(AX$29/$K39)-INT((AX$29-1)/$K39))*$S39*((1+'Inputs &amp; Summary'!$D$7)^AX$29))),(_xlfn.WEIBULL.DIST(AX$29,$L39,$K39,FALSE)*$S39*((1+'Inputs &amp; Summary'!$D$7)^AX$29))),IF($M39=Lists!$H$3,IF($K39&lt;1,((($R39*(1-$E39)+$Q39*(1-$F39))/$K39)*((1+'Inputs &amp; Summary'!$D$7)^AX$29)),((INT(AX$29/$K39)-INT((AX$29-1)/$K39))*($R39*(1-$E39)+$Q39*(1-$F39))*((1+'Inputs &amp; Summary'!$D$7)^AX$29))),((_xlfn.WEIBULL.DIST(AX$29,$L39,$K39,FALSE)*($R39*(1-$E39)+$Q39*(1-$F39))*((1+'Inputs &amp; Summary'!$D$7)^AX$29))))))</f>
        <v>0</v>
      </c>
      <c r="AY39" s="114">
        <f>$D39*IF(AY$29&gt;'Inputs &amp; Summary'!$D$5,0,IF(AY$29&gt;VLOOKUP($G39,Lists!$J$17:$K$21,2),IF($M39=Lists!$H$3,IF($K39&lt;1,(($S39/$K39)*((1+'Inputs &amp; Summary'!$D$7)^AY$29)),((INT(AY$29/$K39)-INT((AY$29-1)/$K39))*$S39*((1+'Inputs &amp; Summary'!$D$7)^AY$29))),(_xlfn.WEIBULL.DIST(AY$29,$L39,$K39,FALSE)*$S39*((1+'Inputs &amp; Summary'!$D$7)^AY$29))),IF($M39=Lists!$H$3,IF($K39&lt;1,((($R39*(1-$E39)+$Q39*(1-$F39))/$K39)*((1+'Inputs &amp; Summary'!$D$7)^AY$29)),((INT(AY$29/$K39)-INT((AY$29-1)/$K39))*($R39*(1-$E39)+$Q39*(1-$F39))*((1+'Inputs &amp; Summary'!$D$7)^AY$29))),((_xlfn.WEIBULL.DIST(AY$29,$L39,$K39,FALSE)*($R39*(1-$E39)+$Q39*(1-$F39))*((1+'Inputs &amp; Summary'!$D$7)^AY$29))))))</f>
        <v>0</v>
      </c>
      <c r="AZ39" s="114">
        <f>$D39*IF(AZ$29&gt;'Inputs &amp; Summary'!$D$5,0,IF(AZ$29&gt;VLOOKUP($G39,Lists!$J$17:$K$21,2),IF($M39=Lists!$H$3,IF($K39&lt;1,(($S39/$K39)*((1+'Inputs &amp; Summary'!$D$7)^AZ$29)),((INT(AZ$29/$K39)-INT((AZ$29-1)/$K39))*$S39*((1+'Inputs &amp; Summary'!$D$7)^AZ$29))),(_xlfn.WEIBULL.DIST(AZ$29,$L39,$K39,FALSE)*$S39*((1+'Inputs &amp; Summary'!$D$7)^AZ$29))),IF($M39=Lists!$H$3,IF($K39&lt;1,((($R39*(1-$E39)+$Q39*(1-$F39))/$K39)*((1+'Inputs &amp; Summary'!$D$7)^AZ$29)),((INT(AZ$29/$K39)-INT((AZ$29-1)/$K39))*($R39*(1-$E39)+$Q39*(1-$F39))*((1+'Inputs &amp; Summary'!$D$7)^AZ$29))),((_xlfn.WEIBULL.DIST(AZ$29,$L39,$K39,FALSE)*($R39*(1-$E39)+$Q39*(1-$F39))*((1+'Inputs &amp; Summary'!$D$7)^AZ$29))))))</f>
        <v>0</v>
      </c>
      <c r="BA39" s="114">
        <f>$D39*IF(BA$29&gt;'Inputs &amp; Summary'!$D$5,0,IF(BA$29&gt;VLOOKUP($G39,Lists!$J$17:$K$21,2),IF($M39=Lists!$H$3,IF($K39&lt;1,(($S39/$K39)*((1+'Inputs &amp; Summary'!$D$7)^BA$29)),((INT(BA$29/$K39)-INT((BA$29-1)/$K39))*$S39*((1+'Inputs &amp; Summary'!$D$7)^BA$29))),(_xlfn.WEIBULL.DIST(BA$29,$L39,$K39,FALSE)*$S39*((1+'Inputs &amp; Summary'!$D$7)^BA$29))),IF($M39=Lists!$H$3,IF($K39&lt;1,((($R39*(1-$E39)+$Q39*(1-$F39))/$K39)*((1+'Inputs &amp; Summary'!$D$7)^BA$29)),((INT(BA$29/$K39)-INT((BA$29-1)/$K39))*($R39*(1-$E39)+$Q39*(1-$F39))*((1+'Inputs &amp; Summary'!$D$7)^BA$29))),((_xlfn.WEIBULL.DIST(BA$29,$L39,$K39,FALSE)*($R39*(1-$E39)+$Q39*(1-$F39))*((1+'Inputs &amp; Summary'!$D$7)^BA$29))))))</f>
        <v>0</v>
      </c>
      <c r="BB39" s="114">
        <f>$D39*IF(BB$29&gt;'Inputs &amp; Summary'!$D$5,0,IF(BB$29&gt;VLOOKUP($G39,Lists!$J$17:$K$21,2),IF($M39=Lists!$H$3,IF($K39&lt;1,(($S39/$K39)*((1+'Inputs &amp; Summary'!$D$7)^BB$29)),((INT(BB$29/$K39)-INT((BB$29-1)/$K39))*$S39*((1+'Inputs &amp; Summary'!$D$7)^BB$29))),(_xlfn.WEIBULL.DIST(BB$29,$L39,$K39,FALSE)*$S39*((1+'Inputs &amp; Summary'!$D$7)^BB$29))),IF($M39=Lists!$H$3,IF($K39&lt;1,((($R39*(1-$E39)+$Q39*(1-$F39))/$K39)*((1+'Inputs &amp; Summary'!$D$7)^BB$29)),((INT(BB$29/$K39)-INT((BB$29-1)/$K39))*($R39*(1-$E39)+$Q39*(1-$F39))*((1+'Inputs &amp; Summary'!$D$7)^BB$29))),((_xlfn.WEIBULL.DIST(BB$29,$L39,$K39,FALSE)*($R39*(1-$E39)+$Q39*(1-$F39))*((1+'Inputs &amp; Summary'!$D$7)^BB$29))))))</f>
        <v>0</v>
      </c>
      <c r="BC39" s="114">
        <f>$D39*IF(BC$29&gt;'Inputs &amp; Summary'!$D$5,0,IF(BC$29&gt;VLOOKUP($G39,Lists!$J$17:$K$21,2),IF($M39=Lists!$H$3,IF($K39&lt;1,(($S39/$K39)*((1+'Inputs &amp; Summary'!$D$7)^BC$29)),((INT(BC$29/$K39)-INT((BC$29-1)/$K39))*$S39*((1+'Inputs &amp; Summary'!$D$7)^BC$29))),(_xlfn.WEIBULL.DIST(BC$29,$L39,$K39,FALSE)*$S39*((1+'Inputs &amp; Summary'!$D$7)^BC$29))),IF($M39=Lists!$H$3,IF($K39&lt;1,((($R39*(1-$E39)+$Q39*(1-$F39))/$K39)*((1+'Inputs &amp; Summary'!$D$7)^BC$29)),((INT(BC$29/$K39)-INT((BC$29-1)/$K39))*($R39*(1-$E39)+$Q39*(1-$F39))*((1+'Inputs &amp; Summary'!$D$7)^BC$29))),((_xlfn.WEIBULL.DIST(BC$29,$L39,$K39,FALSE)*($R39*(1-$E39)+$Q39*(1-$F39))*((1+'Inputs &amp; Summary'!$D$7)^BC$29))))))</f>
        <v>0</v>
      </c>
      <c r="BD39" s="114">
        <f>$D39*IF(BD$29&gt;'Inputs &amp; Summary'!$D$5,0,IF(BD$29&gt;VLOOKUP($G39,Lists!$J$17:$K$21,2),IF($M39=Lists!$H$3,IF($K39&lt;1,(($S39/$K39)*((1+'Inputs &amp; Summary'!$D$7)^BD$29)),((INT(BD$29/$K39)-INT((BD$29-1)/$K39))*$S39*((1+'Inputs &amp; Summary'!$D$7)^BD$29))),(_xlfn.WEIBULL.DIST(BD$29,$L39,$K39,FALSE)*$S39*((1+'Inputs &amp; Summary'!$D$7)^BD$29))),IF($M39=Lists!$H$3,IF($K39&lt;1,((($R39*(1-$E39)+$Q39*(1-$F39))/$K39)*((1+'Inputs &amp; Summary'!$D$7)^BD$29)),((INT(BD$29/$K39)-INT((BD$29-1)/$K39))*($R39*(1-$E39)+$Q39*(1-$F39))*((1+'Inputs &amp; Summary'!$D$7)^BD$29))),((_xlfn.WEIBULL.DIST(BD$29,$L39,$K39,FALSE)*($R39*(1-$E39)+$Q39*(1-$F39))*((1+'Inputs &amp; Summary'!$D$7)^BD$29))))))</f>
        <v>0</v>
      </c>
      <c r="BE39" s="114">
        <f>$D39*IF(BE$29&gt;'Inputs &amp; Summary'!$D$5,0,IF(BE$29&gt;VLOOKUP($G39,Lists!$J$17:$K$21,2),IF($M39=Lists!$H$3,IF($K39&lt;1,(($S39/$K39)*((1+'Inputs &amp; Summary'!$D$7)^BE$29)),((INT(BE$29/$K39)-INT((BE$29-1)/$K39))*$S39*((1+'Inputs &amp; Summary'!$D$7)^BE$29))),(_xlfn.WEIBULL.DIST(BE$29,$L39,$K39,FALSE)*$S39*((1+'Inputs &amp; Summary'!$D$7)^BE$29))),IF($M39=Lists!$H$3,IF($K39&lt;1,((($R39*(1-$E39)+$Q39*(1-$F39))/$K39)*((1+'Inputs &amp; Summary'!$D$7)^BE$29)),((INT(BE$29/$K39)-INT((BE$29-1)/$K39))*($R39*(1-$E39)+$Q39*(1-$F39))*((1+'Inputs &amp; Summary'!$D$7)^BE$29))),((_xlfn.WEIBULL.DIST(BE$29,$L39,$K39,FALSE)*($R39*(1-$E39)+$Q39*(1-$F39))*((1+'Inputs &amp; Summary'!$D$7)^BE$29))))))</f>
        <v>0</v>
      </c>
      <c r="BF39" s="114">
        <f>$D39*IF(BF$29&gt;'Inputs &amp; Summary'!$D$5,0,IF(BF$29&gt;VLOOKUP($G39,Lists!$J$17:$K$21,2),IF($M39=Lists!$H$3,IF($K39&lt;1,(($S39/$K39)*((1+'Inputs &amp; Summary'!$D$7)^BF$29)),((INT(BF$29/$K39)-INT((BF$29-1)/$K39))*$S39*((1+'Inputs &amp; Summary'!$D$7)^BF$29))),(_xlfn.WEIBULL.DIST(BF$29,$L39,$K39,FALSE)*$S39*((1+'Inputs &amp; Summary'!$D$7)^BF$29))),IF($M39=Lists!$H$3,IF($K39&lt;1,((($R39*(1-$E39)+$Q39*(1-$F39))/$K39)*((1+'Inputs &amp; Summary'!$D$7)^BF$29)),((INT(BF$29/$K39)-INT((BF$29-1)/$K39))*($R39*(1-$E39)+$Q39*(1-$F39))*((1+'Inputs &amp; Summary'!$D$7)^BF$29))),((_xlfn.WEIBULL.DIST(BF$29,$L39,$K39,FALSE)*($R39*(1-$E39)+$Q39*(1-$F39))*((1+'Inputs &amp; Summary'!$D$7)^BF$29))))))</f>
        <v>0</v>
      </c>
      <c r="BG39" s="114">
        <f>$D39*IF(BG$29&gt;'Inputs &amp; Summary'!$D$5,0,IF(BG$29&gt;VLOOKUP($G39,Lists!$J$17:$K$21,2),IF($M39=Lists!$H$3,IF($K39&lt;1,(($S39/$K39)*((1+'Inputs &amp; Summary'!$D$7)^BG$29)),((INT(BG$29/$K39)-INT((BG$29-1)/$K39))*$S39*((1+'Inputs &amp; Summary'!$D$7)^BG$29))),(_xlfn.WEIBULL.DIST(BG$29,$L39,$K39,FALSE)*$S39*((1+'Inputs &amp; Summary'!$D$7)^BG$29))),IF($M39=Lists!$H$3,IF($K39&lt;1,((($R39*(1-$E39)+$Q39*(1-$F39))/$K39)*((1+'Inputs &amp; Summary'!$D$7)^BG$29)),((INT(BG$29/$K39)-INT((BG$29-1)/$K39))*($R39*(1-$E39)+$Q39*(1-$F39))*((1+'Inputs &amp; Summary'!$D$7)^BG$29))),((_xlfn.WEIBULL.DIST(BG$29,$L39,$K39,FALSE)*($R39*(1-$E39)+$Q39*(1-$F39))*((1+'Inputs &amp; Summary'!$D$7)^BG$29))))))</f>
        <v>0</v>
      </c>
      <c r="BH39" s="114">
        <f>$D39*IF(BH$29&gt;'Inputs &amp; Summary'!$D$5,0,IF(BH$29&gt;VLOOKUP($G39,Lists!$J$17:$K$21,2),IF($M39=Lists!$H$3,IF($K39&lt;1,(($S39/$K39)*((1+'Inputs &amp; Summary'!$D$7)^BH$29)),((INT(BH$29/$K39)-INT((BH$29-1)/$K39))*$S39*((1+'Inputs &amp; Summary'!$D$7)^BH$29))),(_xlfn.WEIBULL.DIST(BH$29,$L39,$K39,FALSE)*$S39*((1+'Inputs &amp; Summary'!$D$7)^BH$29))),IF($M39=Lists!$H$3,IF($K39&lt;1,((($R39*(1-$E39)+$Q39*(1-$F39))/$K39)*((1+'Inputs &amp; Summary'!$D$7)^BH$29)),((INT(BH$29/$K39)-INT((BH$29-1)/$K39))*($R39*(1-$E39)+$Q39*(1-$F39))*((1+'Inputs &amp; Summary'!$D$7)^BH$29))),((_xlfn.WEIBULL.DIST(BH$29,$L39,$K39,FALSE)*($R39*(1-$E39)+$Q39*(1-$F39))*((1+'Inputs &amp; Summary'!$D$7)^BH$29))))))</f>
        <v>0</v>
      </c>
      <c r="BI39" s="114">
        <f>$D39*IF(BI$29&gt;'Inputs &amp; Summary'!$D$5,0,IF(BI$29&gt;VLOOKUP($G39,Lists!$J$17:$K$21,2),IF($M39=Lists!$H$3,IF($K39&lt;1,(($S39/$K39)*((1+'Inputs &amp; Summary'!$D$7)^BI$29)),((INT(BI$29/$K39)-INT((BI$29-1)/$K39))*$S39*((1+'Inputs &amp; Summary'!$D$7)^BI$29))),(_xlfn.WEIBULL.DIST(BI$29,$L39,$K39,FALSE)*$S39*((1+'Inputs &amp; Summary'!$D$7)^BI$29))),IF($M39=Lists!$H$3,IF($K39&lt;1,((($R39*(1-$E39)+$Q39*(1-$F39))/$K39)*((1+'Inputs &amp; Summary'!$D$7)^BI$29)),((INT(BI$29/$K39)-INT((BI$29-1)/$K39))*($R39*(1-$E39)+$Q39*(1-$F39))*((1+'Inputs &amp; Summary'!$D$7)^BI$29))),((_xlfn.WEIBULL.DIST(BI$29,$L39,$K39,FALSE)*($R39*(1-$E39)+$Q39*(1-$F39))*((1+'Inputs &amp; Summary'!$D$7)^BI$29))))))</f>
        <v>0</v>
      </c>
      <c r="BJ39" s="114">
        <f>$D39*IF(BJ$29&gt;'Inputs &amp; Summary'!$D$5,0,IF(BJ$29&gt;VLOOKUP($G39,Lists!$J$17:$K$21,2),IF($M39=Lists!$H$3,IF($K39&lt;1,(($S39/$K39)*((1+'Inputs &amp; Summary'!$D$7)^BJ$29)),((INT(BJ$29/$K39)-INT((BJ$29-1)/$K39))*$S39*((1+'Inputs &amp; Summary'!$D$7)^BJ$29))),(_xlfn.WEIBULL.DIST(BJ$29,$L39,$K39,FALSE)*$S39*((1+'Inputs &amp; Summary'!$D$7)^BJ$29))),IF($M39=Lists!$H$3,IF($K39&lt;1,((($R39*(1-$E39)+$Q39*(1-$F39))/$K39)*((1+'Inputs &amp; Summary'!$D$7)^BJ$29)),((INT(BJ$29/$K39)-INT((BJ$29-1)/$K39))*($R39*(1-$E39)+$Q39*(1-$F39))*((1+'Inputs &amp; Summary'!$D$7)^BJ$29))),((_xlfn.WEIBULL.DIST(BJ$29,$L39,$K39,FALSE)*($R39*(1-$E39)+$Q39*(1-$F39))*((1+'Inputs &amp; Summary'!$D$7)^BJ$29))))))</f>
        <v>0</v>
      </c>
      <c r="BK39" s="114">
        <f>$D39*IF(BK$29&gt;'Inputs &amp; Summary'!$D$5,0,IF(BK$29&gt;VLOOKUP($G39,Lists!$J$17:$K$21,2),IF($M39=Lists!$H$3,IF($K39&lt;1,(($S39/$K39)*((1+'Inputs &amp; Summary'!$D$7)^BK$29)),((INT(BK$29/$K39)-INT((BK$29-1)/$K39))*$S39*((1+'Inputs &amp; Summary'!$D$7)^BK$29))),(_xlfn.WEIBULL.DIST(BK$29,$L39,$K39,FALSE)*$S39*((1+'Inputs &amp; Summary'!$D$7)^BK$29))),IF($M39=Lists!$H$3,IF($K39&lt;1,((($R39*(1-$E39)+$Q39*(1-$F39))/$K39)*((1+'Inputs &amp; Summary'!$D$7)^BK$29)),((INT(BK$29/$K39)-INT((BK$29-1)/$K39))*($R39*(1-$E39)+$Q39*(1-$F39))*((1+'Inputs &amp; Summary'!$D$7)^BK$29))),((_xlfn.WEIBULL.DIST(BK$29,$L39,$K39,FALSE)*($R39*(1-$E39)+$Q39*(1-$F39))*((1+'Inputs &amp; Summary'!$D$7)^BK$29))))))</f>
        <v>0</v>
      </c>
      <c r="BL39" s="114">
        <f>$D39*IF(BL$29&gt;'Inputs &amp; Summary'!$D$5,0,IF(BL$29&gt;VLOOKUP($G39,Lists!$J$17:$K$21,2),IF($M39=Lists!$H$3,IF($K39&lt;1,(($S39/$K39)*((1+'Inputs &amp; Summary'!$D$7)^BL$29)),((INT(BL$29/$K39)-INT((BL$29-1)/$K39))*$S39*((1+'Inputs &amp; Summary'!$D$7)^BL$29))),(_xlfn.WEIBULL.DIST(BL$29,$L39,$K39,FALSE)*$S39*((1+'Inputs &amp; Summary'!$D$7)^BL$29))),IF($M39=Lists!$H$3,IF($K39&lt;1,((($R39*(1-$E39)+$Q39*(1-$F39))/$K39)*((1+'Inputs &amp; Summary'!$D$7)^BL$29)),((INT(BL$29/$K39)-INT((BL$29-1)/$K39))*($R39*(1-$E39)+$Q39*(1-$F39))*((1+'Inputs &amp; Summary'!$D$7)^BL$29))),((_xlfn.WEIBULL.DIST(BL$29,$L39,$K39,FALSE)*($R39*(1-$E39)+$Q39*(1-$F39))*((1+'Inputs &amp; Summary'!$D$7)^BL$29))))))</f>
        <v>0</v>
      </c>
    </row>
    <row r="40" spans="1:64" s="1" customFormat="1" x14ac:dyDescent="0.3">
      <c r="A40" s="79" t="s">
        <v>58</v>
      </c>
      <c r="B40" s="33" t="s">
        <v>307</v>
      </c>
      <c r="C40" s="33" t="s">
        <v>36</v>
      </c>
      <c r="D40" s="68">
        <v>1</v>
      </c>
      <c r="E40" s="68">
        <v>0</v>
      </c>
      <c r="F40" s="68">
        <v>0</v>
      </c>
      <c r="G40" s="213" t="s">
        <v>433</v>
      </c>
      <c r="H40" s="34" t="s">
        <v>53</v>
      </c>
      <c r="I40" s="34" t="s">
        <v>95</v>
      </c>
      <c r="J40" s="33">
        <f>VLOOKUP(I40,'Labor Rates'!$A$1:$B$16,2)</f>
        <v>23.197115384615383</v>
      </c>
      <c r="K40" s="35">
        <v>1</v>
      </c>
      <c r="L40" s="35">
        <v>1</v>
      </c>
      <c r="M40" s="33" t="s">
        <v>259</v>
      </c>
      <c r="N40" s="84">
        <f>$N$30</f>
        <v>1</v>
      </c>
      <c r="O40" s="35">
        <f>2/3600</f>
        <v>5.5555555555555556E-4</v>
      </c>
      <c r="P40" s="5">
        <v>0</v>
      </c>
      <c r="Q40" s="73">
        <f t="shared" si="6"/>
        <v>1.2887286324786324E-2</v>
      </c>
      <c r="R40" s="73">
        <f t="shared" si="7"/>
        <v>0</v>
      </c>
      <c r="S40" s="74">
        <f t="shared" si="8"/>
        <v>1.2887286324786324E-2</v>
      </c>
      <c r="T40" s="88"/>
      <c r="U40" s="80"/>
      <c r="V40" s="87">
        <f t="shared" si="9"/>
        <v>1.5969485238431291E-2</v>
      </c>
      <c r="W40" s="87">
        <f>NPV('Inputs &amp; Summary'!$D$6,Y40:BL40)</f>
        <v>0.16194757192653822</v>
      </c>
      <c r="X40" s="90">
        <f t="shared" si="10"/>
        <v>1.1754215893576513E-6</v>
      </c>
      <c r="Y40" s="114">
        <f>$D40*IF(Y$29&gt;'Inputs &amp; Summary'!$D$5,0,IF(Y$29&gt;VLOOKUP($G40,Lists!$J$17:$K$21,2),IF($M40=Lists!$H$3,IF($K40&lt;1,(($S40/$K40)*((1+'Inputs &amp; Summary'!$D$7)^Y$29)),((INT(Y$29/$K40)-INT((Y$29-1)/$K40))*$S40*((1+'Inputs &amp; Summary'!$D$7)^Y$29))),(_xlfn.WEIBULL.DIST(Y$29,$L40,$K40,FALSE)*$S40*((1+'Inputs &amp; Summary'!$D$7)^Y$29))),IF($M40=Lists!$H$3,IF($K40&lt;1,((($R40*(1-$E40)+$Q40*(1-$F40))/$K40)*((1+'Inputs &amp; Summary'!$D$7)^Y$29)),((INT(Y$29/$K40)-INT((Y$29-1)/$K40))*($R40*(1-$E40)+$Q40*(1-$F40))*((1+'Inputs &amp; Summary'!$D$7)^Y$29))),((_xlfn.WEIBULL.DIST(Y$29,$L40,$K40,FALSE)*($R40*(1-$E40)+$Q40*(1-$F40))*((1+'Inputs &amp; Summary'!$D$7)^Y$29))))))</f>
        <v>1.3145032051282051E-2</v>
      </c>
      <c r="Z40" s="114">
        <f>$D40*IF(Z$29&gt;'Inputs &amp; Summary'!$D$5,0,IF(Z$29&gt;VLOOKUP($G40,Lists!$J$17:$K$21,2),IF($M40=Lists!$H$3,IF($K40&lt;1,(($S40/$K40)*((1+'Inputs &amp; Summary'!$D$7)^Z$29)),((INT(Z$29/$K40)-INT((Z$29-1)/$K40))*$S40*((1+'Inputs &amp; Summary'!$D$7)^Z$29))),(_xlfn.WEIBULL.DIST(Z$29,$L40,$K40,FALSE)*$S40*((1+'Inputs &amp; Summary'!$D$7)^Z$29))),IF($M40=Lists!$H$3,IF($K40&lt;1,((($R40*(1-$E40)+$Q40*(1-$F40))/$K40)*((1+'Inputs &amp; Summary'!$D$7)^Z$29)),((INT(Z$29/$K40)-INT((Z$29-1)/$K40))*($R40*(1-$E40)+$Q40*(1-$F40))*((1+'Inputs &amp; Summary'!$D$7)^Z$29))),((_xlfn.WEIBULL.DIST(Z$29,$L40,$K40,FALSE)*($R40*(1-$E40)+$Q40*(1-$F40))*((1+'Inputs &amp; Summary'!$D$7)^Z$29))))))</f>
        <v>1.3407932692307691E-2</v>
      </c>
      <c r="AA40" s="114">
        <f>$D40*IF(AA$29&gt;'Inputs &amp; Summary'!$D$5,0,IF(AA$29&gt;VLOOKUP($G40,Lists!$J$17:$K$21,2),IF($M40=Lists!$H$3,IF($K40&lt;1,(($S40/$K40)*((1+'Inputs &amp; Summary'!$D$7)^AA$29)),((INT(AA$29/$K40)-INT((AA$29-1)/$K40))*$S40*((1+'Inputs &amp; Summary'!$D$7)^AA$29))),(_xlfn.WEIBULL.DIST(AA$29,$L40,$K40,FALSE)*$S40*((1+'Inputs &amp; Summary'!$D$7)^AA$29))),IF($M40=Lists!$H$3,IF($K40&lt;1,((($R40*(1-$E40)+$Q40*(1-$F40))/$K40)*((1+'Inputs &amp; Summary'!$D$7)^AA$29)),((INT(AA$29/$K40)-INT((AA$29-1)/$K40))*($R40*(1-$E40)+$Q40*(1-$F40))*((1+'Inputs &amp; Summary'!$D$7)^AA$29))),((_xlfn.WEIBULL.DIST(AA$29,$L40,$K40,FALSE)*($R40*(1-$E40)+$Q40*(1-$F40))*((1+'Inputs &amp; Summary'!$D$7)^AA$29))))))</f>
        <v>1.3676091346153845E-2</v>
      </c>
      <c r="AB40" s="114">
        <f>$D40*IF(AB$29&gt;'Inputs &amp; Summary'!$D$5,0,IF(AB$29&gt;VLOOKUP($G40,Lists!$J$17:$K$21,2),IF($M40=Lists!$H$3,IF($K40&lt;1,(($S40/$K40)*((1+'Inputs &amp; Summary'!$D$7)^AB$29)),((INT(AB$29/$K40)-INT((AB$29-1)/$K40))*$S40*((1+'Inputs &amp; Summary'!$D$7)^AB$29))),(_xlfn.WEIBULL.DIST(AB$29,$L40,$K40,FALSE)*$S40*((1+'Inputs &amp; Summary'!$D$7)^AB$29))),IF($M40=Lists!$H$3,IF($K40&lt;1,((($R40*(1-$E40)+$Q40*(1-$F40))/$K40)*((1+'Inputs &amp; Summary'!$D$7)^AB$29)),((INT(AB$29/$K40)-INT((AB$29-1)/$K40))*($R40*(1-$E40)+$Q40*(1-$F40))*((1+'Inputs &amp; Summary'!$D$7)^AB$29))),((_xlfn.WEIBULL.DIST(AB$29,$L40,$K40,FALSE)*($R40*(1-$E40)+$Q40*(1-$F40))*((1+'Inputs &amp; Summary'!$D$7)^AB$29))))))</f>
        <v>1.3949613173076922E-2</v>
      </c>
      <c r="AC40" s="114">
        <f>$D40*IF(AC$29&gt;'Inputs &amp; Summary'!$D$5,0,IF(AC$29&gt;VLOOKUP($G40,Lists!$J$17:$K$21,2),IF($M40=Lists!$H$3,IF($K40&lt;1,(($S40/$K40)*((1+'Inputs &amp; Summary'!$D$7)^AC$29)),((INT(AC$29/$K40)-INT((AC$29-1)/$K40))*$S40*((1+'Inputs &amp; Summary'!$D$7)^AC$29))),(_xlfn.WEIBULL.DIST(AC$29,$L40,$K40,FALSE)*$S40*((1+'Inputs &amp; Summary'!$D$7)^AC$29))),IF($M40=Lists!$H$3,IF($K40&lt;1,((($R40*(1-$E40)+$Q40*(1-$F40))/$K40)*((1+'Inputs &amp; Summary'!$D$7)^AC$29)),((INT(AC$29/$K40)-INT((AC$29-1)/$K40))*($R40*(1-$E40)+$Q40*(1-$F40))*((1+'Inputs &amp; Summary'!$D$7)^AC$29))),((_xlfn.WEIBULL.DIST(AC$29,$L40,$K40,FALSE)*($R40*(1-$E40)+$Q40*(1-$F40))*((1+'Inputs &amp; Summary'!$D$7)^AC$29))))))</f>
        <v>1.4228605436538462E-2</v>
      </c>
      <c r="AD40" s="114">
        <f>$D40*IF(AD$29&gt;'Inputs &amp; Summary'!$D$5,0,IF(AD$29&gt;VLOOKUP($G40,Lists!$J$17:$K$21,2),IF($M40=Lists!$H$3,IF($K40&lt;1,(($S40/$K40)*((1+'Inputs &amp; Summary'!$D$7)^AD$29)),((INT(AD$29/$K40)-INT((AD$29-1)/$K40))*$S40*((1+'Inputs &amp; Summary'!$D$7)^AD$29))),(_xlfn.WEIBULL.DIST(AD$29,$L40,$K40,FALSE)*$S40*((1+'Inputs &amp; Summary'!$D$7)^AD$29))),IF($M40=Lists!$H$3,IF($K40&lt;1,((($R40*(1-$E40)+$Q40*(1-$F40))/$K40)*((1+'Inputs &amp; Summary'!$D$7)^AD$29)),((INT(AD$29/$K40)-INT((AD$29-1)/$K40))*($R40*(1-$E40)+$Q40*(1-$F40))*((1+'Inputs &amp; Summary'!$D$7)^AD$29))),((_xlfn.WEIBULL.DIST(AD$29,$L40,$K40,FALSE)*($R40*(1-$E40)+$Q40*(1-$F40))*((1+'Inputs &amp; Summary'!$D$7)^AD$29))))))</f>
        <v>1.4513177545269231E-2</v>
      </c>
      <c r="AE40" s="114">
        <f>$D40*IF(AE$29&gt;'Inputs &amp; Summary'!$D$5,0,IF(AE$29&gt;VLOOKUP($G40,Lists!$J$17:$K$21,2),IF($M40=Lists!$H$3,IF($K40&lt;1,(($S40/$K40)*((1+'Inputs &amp; Summary'!$D$7)^AE$29)),((INT(AE$29/$K40)-INT((AE$29-1)/$K40))*$S40*((1+'Inputs &amp; Summary'!$D$7)^AE$29))),(_xlfn.WEIBULL.DIST(AE$29,$L40,$K40,FALSE)*$S40*((1+'Inputs &amp; Summary'!$D$7)^AE$29))),IF($M40=Lists!$H$3,IF($K40&lt;1,((($R40*(1-$E40)+$Q40*(1-$F40))/$K40)*((1+'Inputs &amp; Summary'!$D$7)^AE$29)),((INT(AE$29/$K40)-INT((AE$29-1)/$K40))*($R40*(1-$E40)+$Q40*(1-$F40))*((1+'Inputs &amp; Summary'!$D$7)^AE$29))),((_xlfn.WEIBULL.DIST(AE$29,$L40,$K40,FALSE)*($R40*(1-$E40)+$Q40*(1-$F40))*((1+'Inputs &amp; Summary'!$D$7)^AE$29))))))</f>
        <v>1.4803441096174612E-2</v>
      </c>
      <c r="AF40" s="114">
        <f>$D40*IF(AF$29&gt;'Inputs &amp; Summary'!$D$5,0,IF(AF$29&gt;VLOOKUP($G40,Lists!$J$17:$K$21,2),IF($M40=Lists!$H$3,IF($K40&lt;1,(($S40/$K40)*((1+'Inputs &amp; Summary'!$D$7)^AF$29)),((INT(AF$29/$K40)-INT((AF$29-1)/$K40))*$S40*((1+'Inputs &amp; Summary'!$D$7)^AF$29))),(_xlfn.WEIBULL.DIST(AF$29,$L40,$K40,FALSE)*$S40*((1+'Inputs &amp; Summary'!$D$7)^AF$29))),IF($M40=Lists!$H$3,IF($K40&lt;1,((($R40*(1-$E40)+$Q40*(1-$F40))/$K40)*((1+'Inputs &amp; Summary'!$D$7)^AF$29)),((INT(AF$29/$K40)-INT((AF$29-1)/$K40))*($R40*(1-$E40)+$Q40*(1-$F40))*((1+'Inputs &amp; Summary'!$D$7)^AF$29))),((_xlfn.WEIBULL.DIST(AF$29,$L40,$K40,FALSE)*($R40*(1-$E40)+$Q40*(1-$F40))*((1+'Inputs &amp; Summary'!$D$7)^AF$29))))))</f>
        <v>1.5099509918098105E-2</v>
      </c>
      <c r="AG40" s="114">
        <f>$D40*IF(AG$29&gt;'Inputs &amp; Summary'!$D$5,0,IF(AG$29&gt;VLOOKUP($G40,Lists!$J$17:$K$21,2),IF($M40=Lists!$H$3,IF($K40&lt;1,(($S40/$K40)*((1+'Inputs &amp; Summary'!$D$7)^AG$29)),((INT(AG$29/$K40)-INT((AG$29-1)/$K40))*$S40*((1+'Inputs &amp; Summary'!$D$7)^AG$29))),(_xlfn.WEIBULL.DIST(AG$29,$L40,$K40,FALSE)*$S40*((1+'Inputs &amp; Summary'!$D$7)^AG$29))),IF($M40=Lists!$H$3,IF($K40&lt;1,((($R40*(1-$E40)+$Q40*(1-$F40))/$K40)*((1+'Inputs &amp; Summary'!$D$7)^AG$29)),((INT(AG$29/$K40)-INT((AG$29-1)/$K40))*($R40*(1-$E40)+$Q40*(1-$F40))*((1+'Inputs &amp; Summary'!$D$7)^AG$29))),((_xlfn.WEIBULL.DIST(AG$29,$L40,$K40,FALSE)*($R40*(1-$E40)+$Q40*(1-$F40))*((1+'Inputs &amp; Summary'!$D$7)^AG$29))))))</f>
        <v>1.5401500116460068E-2</v>
      </c>
      <c r="AH40" s="114">
        <f>$D40*IF(AH$29&gt;'Inputs &amp; Summary'!$D$5,0,IF(AH$29&gt;VLOOKUP($G40,Lists!$J$17:$K$21,2),IF($M40=Lists!$H$3,IF($K40&lt;1,(($S40/$K40)*((1+'Inputs &amp; Summary'!$D$7)^AH$29)),((INT(AH$29/$K40)-INT((AH$29-1)/$K40))*$S40*((1+'Inputs &amp; Summary'!$D$7)^AH$29))),(_xlfn.WEIBULL.DIST(AH$29,$L40,$K40,FALSE)*$S40*((1+'Inputs &amp; Summary'!$D$7)^AH$29))),IF($M40=Lists!$H$3,IF($K40&lt;1,((($R40*(1-$E40)+$Q40*(1-$F40))/$K40)*((1+'Inputs &amp; Summary'!$D$7)^AH$29)),((INT(AH$29/$K40)-INT((AH$29-1)/$K40))*($R40*(1-$E40)+$Q40*(1-$F40))*((1+'Inputs &amp; Summary'!$D$7)^AH$29))),((_xlfn.WEIBULL.DIST(AH$29,$L40,$K40,FALSE)*($R40*(1-$E40)+$Q40*(1-$F40))*((1+'Inputs &amp; Summary'!$D$7)^AH$29))))))</f>
        <v>1.5709530118789269E-2</v>
      </c>
      <c r="AI40" s="114">
        <f>$D40*IF(AI$29&gt;'Inputs &amp; Summary'!$D$5,0,IF(AI$29&gt;VLOOKUP($G40,Lists!$J$17:$K$21,2),IF($M40=Lists!$H$3,IF($K40&lt;1,(($S40/$K40)*((1+'Inputs &amp; Summary'!$D$7)^AI$29)),((INT(AI$29/$K40)-INT((AI$29-1)/$K40))*$S40*((1+'Inputs &amp; Summary'!$D$7)^AI$29))),(_xlfn.WEIBULL.DIST(AI$29,$L40,$K40,FALSE)*$S40*((1+'Inputs &amp; Summary'!$D$7)^AI$29))),IF($M40=Lists!$H$3,IF($K40&lt;1,((($R40*(1-$E40)+$Q40*(1-$F40))/$K40)*((1+'Inputs &amp; Summary'!$D$7)^AI$29)),((INT(AI$29/$K40)-INT((AI$29-1)/$K40))*($R40*(1-$E40)+$Q40*(1-$F40))*((1+'Inputs &amp; Summary'!$D$7)^AI$29))),((_xlfn.WEIBULL.DIST(AI$29,$L40,$K40,FALSE)*($R40*(1-$E40)+$Q40*(1-$F40))*((1+'Inputs &amp; Summary'!$D$7)^AI$29))))))</f>
        <v>1.6023720721165053E-2</v>
      </c>
      <c r="AJ40" s="114">
        <f>$D40*IF(AJ$29&gt;'Inputs &amp; Summary'!$D$5,0,IF(AJ$29&gt;VLOOKUP($G40,Lists!$J$17:$K$21,2),IF($M40=Lists!$H$3,IF($K40&lt;1,(($S40/$K40)*((1+'Inputs &amp; Summary'!$D$7)^AJ$29)),((INT(AJ$29/$K40)-INT((AJ$29-1)/$K40))*$S40*((1+'Inputs &amp; Summary'!$D$7)^AJ$29))),(_xlfn.WEIBULL.DIST(AJ$29,$L40,$K40,FALSE)*$S40*((1+'Inputs &amp; Summary'!$D$7)^AJ$29))),IF($M40=Lists!$H$3,IF($K40&lt;1,((($R40*(1-$E40)+$Q40*(1-$F40))/$K40)*((1+'Inputs &amp; Summary'!$D$7)^AJ$29)),((INT(AJ$29/$K40)-INT((AJ$29-1)/$K40))*($R40*(1-$E40)+$Q40*(1-$F40))*((1+'Inputs &amp; Summary'!$D$7)^AJ$29))),((_xlfn.WEIBULL.DIST(AJ$29,$L40,$K40,FALSE)*($R40*(1-$E40)+$Q40*(1-$F40))*((1+'Inputs &amp; Summary'!$D$7)^AJ$29))))))</f>
        <v>1.6344195135588355E-2</v>
      </c>
      <c r="AK40" s="114">
        <f>$D40*IF(AK$29&gt;'Inputs &amp; Summary'!$D$5,0,IF(AK$29&gt;VLOOKUP($G40,Lists!$J$17:$K$21,2),IF($M40=Lists!$H$3,IF($K40&lt;1,(($S40/$K40)*((1+'Inputs &amp; Summary'!$D$7)^AK$29)),((INT(AK$29/$K40)-INT((AK$29-1)/$K40))*$S40*((1+'Inputs &amp; Summary'!$D$7)^AK$29))),(_xlfn.WEIBULL.DIST(AK$29,$L40,$K40,FALSE)*$S40*((1+'Inputs &amp; Summary'!$D$7)^AK$29))),IF($M40=Lists!$H$3,IF($K40&lt;1,((($R40*(1-$E40)+$Q40*(1-$F40))/$K40)*((1+'Inputs &amp; Summary'!$D$7)^AK$29)),((INT(AK$29/$K40)-INT((AK$29-1)/$K40))*($R40*(1-$E40)+$Q40*(1-$F40))*((1+'Inputs &amp; Summary'!$D$7)^AK$29))),((_xlfn.WEIBULL.DIST(AK$29,$L40,$K40,FALSE)*($R40*(1-$E40)+$Q40*(1-$F40))*((1+'Inputs &amp; Summary'!$D$7)^AK$29))))))</f>
        <v>1.6671079038300122E-2</v>
      </c>
      <c r="AL40" s="114">
        <f>$D40*IF(AL$29&gt;'Inputs &amp; Summary'!$D$5,0,IF(AL$29&gt;VLOOKUP($G40,Lists!$J$17:$K$21,2),IF($M40=Lists!$H$3,IF($K40&lt;1,(($S40/$K40)*((1+'Inputs &amp; Summary'!$D$7)^AL$29)),((INT(AL$29/$K40)-INT((AL$29-1)/$K40))*$S40*((1+'Inputs &amp; Summary'!$D$7)^AL$29))),(_xlfn.WEIBULL.DIST(AL$29,$L40,$K40,FALSE)*$S40*((1+'Inputs &amp; Summary'!$D$7)^AL$29))),IF($M40=Lists!$H$3,IF($K40&lt;1,((($R40*(1-$E40)+$Q40*(1-$F40))/$K40)*((1+'Inputs &amp; Summary'!$D$7)^AL$29)),((INT(AL$29/$K40)-INT((AL$29-1)/$K40))*($R40*(1-$E40)+$Q40*(1-$F40))*((1+'Inputs &amp; Summary'!$D$7)^AL$29))),((_xlfn.WEIBULL.DIST(AL$29,$L40,$K40,FALSE)*($R40*(1-$E40)+$Q40*(1-$F40))*((1+'Inputs &amp; Summary'!$D$7)^AL$29))))))</f>
        <v>1.7004500619066127E-2</v>
      </c>
      <c r="AM40" s="114">
        <f>$D40*IF(AM$29&gt;'Inputs &amp; Summary'!$D$5,0,IF(AM$29&gt;VLOOKUP($G40,Lists!$J$17:$K$21,2),IF($M40=Lists!$H$3,IF($K40&lt;1,(($S40/$K40)*((1+'Inputs &amp; Summary'!$D$7)^AM$29)),((INT(AM$29/$K40)-INT((AM$29-1)/$K40))*$S40*((1+'Inputs &amp; Summary'!$D$7)^AM$29))),(_xlfn.WEIBULL.DIST(AM$29,$L40,$K40,FALSE)*$S40*((1+'Inputs &amp; Summary'!$D$7)^AM$29))),IF($M40=Lists!$H$3,IF($K40&lt;1,((($R40*(1-$E40)+$Q40*(1-$F40))/$K40)*((1+'Inputs &amp; Summary'!$D$7)^AM$29)),((INT(AM$29/$K40)-INT((AM$29-1)/$K40))*($R40*(1-$E40)+$Q40*(1-$F40))*((1+'Inputs &amp; Summary'!$D$7)^AM$29))),((_xlfn.WEIBULL.DIST(AM$29,$L40,$K40,FALSE)*($R40*(1-$E40)+$Q40*(1-$F40))*((1+'Inputs &amp; Summary'!$D$7)^AM$29))))))</f>
        <v>1.7344590631447443E-2</v>
      </c>
      <c r="AN40" s="114">
        <f>$D40*IF(AN$29&gt;'Inputs &amp; Summary'!$D$5,0,IF(AN$29&gt;VLOOKUP($G40,Lists!$J$17:$K$21,2),IF($M40=Lists!$H$3,IF($K40&lt;1,(($S40/$K40)*((1+'Inputs &amp; Summary'!$D$7)^AN$29)),((INT(AN$29/$K40)-INT((AN$29-1)/$K40))*$S40*((1+'Inputs &amp; Summary'!$D$7)^AN$29))),(_xlfn.WEIBULL.DIST(AN$29,$L40,$K40,FALSE)*$S40*((1+'Inputs &amp; Summary'!$D$7)^AN$29))),IF($M40=Lists!$H$3,IF($K40&lt;1,((($R40*(1-$E40)+$Q40*(1-$F40))/$K40)*((1+'Inputs &amp; Summary'!$D$7)^AN$29)),((INT(AN$29/$K40)-INT((AN$29-1)/$K40))*($R40*(1-$E40)+$Q40*(1-$F40))*((1+'Inputs &amp; Summary'!$D$7)^AN$29))),((_xlfn.WEIBULL.DIST(AN$29,$L40,$K40,FALSE)*($R40*(1-$E40)+$Q40*(1-$F40))*((1+'Inputs &amp; Summary'!$D$7)^AN$29))))))</f>
        <v>1.7691482444076395E-2</v>
      </c>
      <c r="AO40" s="114">
        <f>$D40*IF(AO$29&gt;'Inputs &amp; Summary'!$D$5,0,IF(AO$29&gt;VLOOKUP($G40,Lists!$J$17:$K$21,2),IF($M40=Lists!$H$3,IF($K40&lt;1,(($S40/$K40)*((1+'Inputs &amp; Summary'!$D$7)^AO$29)),((INT(AO$29/$K40)-INT((AO$29-1)/$K40))*$S40*((1+'Inputs &amp; Summary'!$D$7)^AO$29))),(_xlfn.WEIBULL.DIST(AO$29,$L40,$K40,FALSE)*$S40*((1+'Inputs &amp; Summary'!$D$7)^AO$29))),IF($M40=Lists!$H$3,IF($K40&lt;1,((($R40*(1-$E40)+$Q40*(1-$F40))/$K40)*((1+'Inputs &amp; Summary'!$D$7)^AO$29)),((INT(AO$29/$K40)-INT((AO$29-1)/$K40))*($R40*(1-$E40)+$Q40*(1-$F40))*((1+'Inputs &amp; Summary'!$D$7)^AO$29))),((_xlfn.WEIBULL.DIST(AO$29,$L40,$K40,FALSE)*($R40*(1-$E40)+$Q40*(1-$F40))*((1+'Inputs &amp; Summary'!$D$7)^AO$29))))))</f>
        <v>1.8045312092957927E-2</v>
      </c>
      <c r="AP40" s="114">
        <f>$D40*IF(AP$29&gt;'Inputs &amp; Summary'!$D$5,0,IF(AP$29&gt;VLOOKUP($G40,Lists!$J$17:$K$21,2),IF($M40=Lists!$H$3,IF($K40&lt;1,(($S40/$K40)*((1+'Inputs &amp; Summary'!$D$7)^AP$29)),((INT(AP$29/$K40)-INT((AP$29-1)/$K40))*$S40*((1+'Inputs &amp; Summary'!$D$7)^AP$29))),(_xlfn.WEIBULL.DIST(AP$29,$L40,$K40,FALSE)*$S40*((1+'Inputs &amp; Summary'!$D$7)^AP$29))),IF($M40=Lists!$H$3,IF($K40&lt;1,((($R40*(1-$E40)+$Q40*(1-$F40))/$K40)*((1+'Inputs &amp; Summary'!$D$7)^AP$29)),((INT(AP$29/$K40)-INT((AP$29-1)/$K40))*($R40*(1-$E40)+$Q40*(1-$F40))*((1+'Inputs &amp; Summary'!$D$7)^AP$29))),((_xlfn.WEIBULL.DIST(AP$29,$L40,$K40,FALSE)*($R40*(1-$E40)+$Q40*(1-$F40))*((1+'Inputs &amp; Summary'!$D$7)^AP$29))))))</f>
        <v>1.8406218334817082E-2</v>
      </c>
      <c r="AQ40" s="114">
        <f>$D40*IF(AQ$29&gt;'Inputs &amp; Summary'!$D$5,0,IF(AQ$29&gt;VLOOKUP($G40,Lists!$J$17:$K$21,2),IF($M40=Lists!$H$3,IF($K40&lt;1,(($S40/$K40)*((1+'Inputs &amp; Summary'!$D$7)^AQ$29)),((INT(AQ$29/$K40)-INT((AQ$29-1)/$K40))*$S40*((1+'Inputs &amp; Summary'!$D$7)^AQ$29))),(_xlfn.WEIBULL.DIST(AQ$29,$L40,$K40,FALSE)*$S40*((1+'Inputs &amp; Summary'!$D$7)^AQ$29))),IF($M40=Lists!$H$3,IF($K40&lt;1,((($R40*(1-$E40)+$Q40*(1-$F40))/$K40)*((1+'Inputs &amp; Summary'!$D$7)^AQ$29)),((INT(AQ$29/$K40)-INT((AQ$29-1)/$K40))*($R40*(1-$E40)+$Q40*(1-$F40))*((1+'Inputs &amp; Summary'!$D$7)^AQ$29))),((_xlfn.WEIBULL.DIST(AQ$29,$L40,$K40,FALSE)*($R40*(1-$E40)+$Q40*(1-$F40))*((1+'Inputs &amp; Summary'!$D$7)^AQ$29))))))</f>
        <v>1.8774342701513423E-2</v>
      </c>
      <c r="AR40" s="114">
        <f>$D40*IF(AR$29&gt;'Inputs &amp; Summary'!$D$5,0,IF(AR$29&gt;VLOOKUP($G40,Lists!$J$17:$K$21,2),IF($M40=Lists!$H$3,IF($K40&lt;1,(($S40/$K40)*((1+'Inputs &amp; Summary'!$D$7)^AR$29)),((INT(AR$29/$K40)-INT((AR$29-1)/$K40))*$S40*((1+'Inputs &amp; Summary'!$D$7)^AR$29))),(_xlfn.WEIBULL.DIST(AR$29,$L40,$K40,FALSE)*$S40*((1+'Inputs &amp; Summary'!$D$7)^AR$29))),IF($M40=Lists!$H$3,IF($K40&lt;1,((($R40*(1-$E40)+$Q40*(1-$F40))/$K40)*((1+'Inputs &amp; Summary'!$D$7)^AR$29)),((INT(AR$29/$K40)-INT((AR$29-1)/$K40))*($R40*(1-$E40)+$Q40*(1-$F40))*((1+'Inputs &amp; Summary'!$D$7)^AR$29))),((_xlfn.WEIBULL.DIST(AR$29,$L40,$K40,FALSE)*($R40*(1-$E40)+$Q40*(1-$F40))*((1+'Inputs &amp; Summary'!$D$7)^AR$29))))))</f>
        <v>1.9149829555543695E-2</v>
      </c>
      <c r="AS40" s="114">
        <f>$D40*IF(AS$29&gt;'Inputs &amp; Summary'!$D$5,0,IF(AS$29&gt;VLOOKUP($G40,Lists!$J$17:$K$21,2),IF($M40=Lists!$H$3,IF($K40&lt;1,(($S40/$K40)*((1+'Inputs &amp; Summary'!$D$7)^AS$29)),((INT(AS$29/$K40)-INT((AS$29-1)/$K40))*$S40*((1+'Inputs &amp; Summary'!$D$7)^AS$29))),(_xlfn.WEIBULL.DIST(AS$29,$L40,$K40,FALSE)*$S40*((1+'Inputs &amp; Summary'!$D$7)^AS$29))),IF($M40=Lists!$H$3,IF($K40&lt;1,((($R40*(1-$E40)+$Q40*(1-$F40))/$K40)*((1+'Inputs &amp; Summary'!$D$7)^AS$29)),((INT(AS$29/$K40)-INT((AS$29-1)/$K40))*($R40*(1-$E40)+$Q40*(1-$F40))*((1+'Inputs &amp; Summary'!$D$7)^AS$29))),((_xlfn.WEIBULL.DIST(AS$29,$L40,$K40,FALSE)*($R40*(1-$E40)+$Q40*(1-$F40))*((1+'Inputs &amp; Summary'!$D$7)^AS$29))))))</f>
        <v>0</v>
      </c>
      <c r="AT40" s="114">
        <f>$D40*IF(AT$29&gt;'Inputs &amp; Summary'!$D$5,0,IF(AT$29&gt;VLOOKUP($G40,Lists!$J$17:$K$21,2),IF($M40=Lists!$H$3,IF($K40&lt;1,(($S40/$K40)*((1+'Inputs &amp; Summary'!$D$7)^AT$29)),((INT(AT$29/$K40)-INT((AT$29-1)/$K40))*$S40*((1+'Inputs &amp; Summary'!$D$7)^AT$29))),(_xlfn.WEIBULL.DIST(AT$29,$L40,$K40,FALSE)*$S40*((1+'Inputs &amp; Summary'!$D$7)^AT$29))),IF($M40=Lists!$H$3,IF($K40&lt;1,((($R40*(1-$E40)+$Q40*(1-$F40))/$K40)*((1+'Inputs &amp; Summary'!$D$7)^AT$29)),((INT(AT$29/$K40)-INT((AT$29-1)/$K40))*($R40*(1-$E40)+$Q40*(1-$F40))*((1+'Inputs &amp; Summary'!$D$7)^AT$29))),((_xlfn.WEIBULL.DIST(AT$29,$L40,$K40,FALSE)*($R40*(1-$E40)+$Q40*(1-$F40))*((1+'Inputs &amp; Summary'!$D$7)^AT$29))))))</f>
        <v>0</v>
      </c>
      <c r="AU40" s="114">
        <f>$D40*IF(AU$29&gt;'Inputs &amp; Summary'!$D$5,0,IF(AU$29&gt;VLOOKUP($G40,Lists!$J$17:$K$21,2),IF($M40=Lists!$H$3,IF($K40&lt;1,(($S40/$K40)*((1+'Inputs &amp; Summary'!$D$7)^AU$29)),((INT(AU$29/$K40)-INT((AU$29-1)/$K40))*$S40*((1+'Inputs &amp; Summary'!$D$7)^AU$29))),(_xlfn.WEIBULL.DIST(AU$29,$L40,$K40,FALSE)*$S40*((1+'Inputs &amp; Summary'!$D$7)^AU$29))),IF($M40=Lists!$H$3,IF($K40&lt;1,((($R40*(1-$E40)+$Q40*(1-$F40))/$K40)*((1+'Inputs &amp; Summary'!$D$7)^AU$29)),((INT(AU$29/$K40)-INT((AU$29-1)/$K40))*($R40*(1-$E40)+$Q40*(1-$F40))*((1+'Inputs &amp; Summary'!$D$7)^AU$29))),((_xlfn.WEIBULL.DIST(AU$29,$L40,$K40,FALSE)*($R40*(1-$E40)+$Q40*(1-$F40))*((1+'Inputs &amp; Summary'!$D$7)^AU$29))))))</f>
        <v>0</v>
      </c>
      <c r="AV40" s="114">
        <f>$D40*IF(AV$29&gt;'Inputs &amp; Summary'!$D$5,0,IF(AV$29&gt;VLOOKUP($G40,Lists!$J$17:$K$21,2),IF($M40=Lists!$H$3,IF($K40&lt;1,(($S40/$K40)*((1+'Inputs &amp; Summary'!$D$7)^AV$29)),((INT(AV$29/$K40)-INT((AV$29-1)/$K40))*$S40*((1+'Inputs &amp; Summary'!$D$7)^AV$29))),(_xlfn.WEIBULL.DIST(AV$29,$L40,$K40,FALSE)*$S40*((1+'Inputs &amp; Summary'!$D$7)^AV$29))),IF($M40=Lists!$H$3,IF($K40&lt;1,((($R40*(1-$E40)+$Q40*(1-$F40))/$K40)*((1+'Inputs &amp; Summary'!$D$7)^AV$29)),((INT(AV$29/$K40)-INT((AV$29-1)/$K40))*($R40*(1-$E40)+$Q40*(1-$F40))*((1+'Inputs &amp; Summary'!$D$7)^AV$29))),((_xlfn.WEIBULL.DIST(AV$29,$L40,$K40,FALSE)*($R40*(1-$E40)+$Q40*(1-$F40))*((1+'Inputs &amp; Summary'!$D$7)^AV$29))))))</f>
        <v>0</v>
      </c>
      <c r="AW40" s="114">
        <f>$D40*IF(AW$29&gt;'Inputs &amp; Summary'!$D$5,0,IF(AW$29&gt;VLOOKUP($G40,Lists!$J$17:$K$21,2),IF($M40=Lists!$H$3,IF($K40&lt;1,(($S40/$K40)*((1+'Inputs &amp; Summary'!$D$7)^AW$29)),((INT(AW$29/$K40)-INT((AW$29-1)/$K40))*$S40*((1+'Inputs &amp; Summary'!$D$7)^AW$29))),(_xlfn.WEIBULL.DIST(AW$29,$L40,$K40,FALSE)*$S40*((1+'Inputs &amp; Summary'!$D$7)^AW$29))),IF($M40=Lists!$H$3,IF($K40&lt;1,((($R40*(1-$E40)+$Q40*(1-$F40))/$K40)*((1+'Inputs &amp; Summary'!$D$7)^AW$29)),((INT(AW$29/$K40)-INT((AW$29-1)/$K40))*($R40*(1-$E40)+$Q40*(1-$F40))*((1+'Inputs &amp; Summary'!$D$7)^AW$29))),((_xlfn.WEIBULL.DIST(AW$29,$L40,$K40,FALSE)*($R40*(1-$E40)+$Q40*(1-$F40))*((1+'Inputs &amp; Summary'!$D$7)^AW$29))))))</f>
        <v>0</v>
      </c>
      <c r="AX40" s="114">
        <f>$D40*IF(AX$29&gt;'Inputs &amp; Summary'!$D$5,0,IF(AX$29&gt;VLOOKUP($G40,Lists!$J$17:$K$21,2),IF($M40=Lists!$H$3,IF($K40&lt;1,(($S40/$K40)*((1+'Inputs &amp; Summary'!$D$7)^AX$29)),((INT(AX$29/$K40)-INT((AX$29-1)/$K40))*$S40*((1+'Inputs &amp; Summary'!$D$7)^AX$29))),(_xlfn.WEIBULL.DIST(AX$29,$L40,$K40,FALSE)*$S40*((1+'Inputs &amp; Summary'!$D$7)^AX$29))),IF($M40=Lists!$H$3,IF($K40&lt;1,((($R40*(1-$E40)+$Q40*(1-$F40))/$K40)*((1+'Inputs &amp; Summary'!$D$7)^AX$29)),((INT(AX$29/$K40)-INT((AX$29-1)/$K40))*($R40*(1-$E40)+$Q40*(1-$F40))*((1+'Inputs &amp; Summary'!$D$7)^AX$29))),((_xlfn.WEIBULL.DIST(AX$29,$L40,$K40,FALSE)*($R40*(1-$E40)+$Q40*(1-$F40))*((1+'Inputs &amp; Summary'!$D$7)^AX$29))))))</f>
        <v>0</v>
      </c>
      <c r="AY40" s="114">
        <f>$D40*IF(AY$29&gt;'Inputs &amp; Summary'!$D$5,0,IF(AY$29&gt;VLOOKUP($G40,Lists!$J$17:$K$21,2),IF($M40=Lists!$H$3,IF($K40&lt;1,(($S40/$K40)*((1+'Inputs &amp; Summary'!$D$7)^AY$29)),((INT(AY$29/$K40)-INT((AY$29-1)/$K40))*$S40*((1+'Inputs &amp; Summary'!$D$7)^AY$29))),(_xlfn.WEIBULL.DIST(AY$29,$L40,$K40,FALSE)*$S40*((1+'Inputs &amp; Summary'!$D$7)^AY$29))),IF($M40=Lists!$H$3,IF($K40&lt;1,((($R40*(1-$E40)+$Q40*(1-$F40))/$K40)*((1+'Inputs &amp; Summary'!$D$7)^AY$29)),((INT(AY$29/$K40)-INT((AY$29-1)/$K40))*($R40*(1-$E40)+$Q40*(1-$F40))*((1+'Inputs &amp; Summary'!$D$7)^AY$29))),((_xlfn.WEIBULL.DIST(AY$29,$L40,$K40,FALSE)*($R40*(1-$E40)+$Q40*(1-$F40))*((1+'Inputs &amp; Summary'!$D$7)^AY$29))))))</f>
        <v>0</v>
      </c>
      <c r="AZ40" s="114">
        <f>$D40*IF(AZ$29&gt;'Inputs &amp; Summary'!$D$5,0,IF(AZ$29&gt;VLOOKUP($G40,Lists!$J$17:$K$21,2),IF($M40=Lists!$H$3,IF($K40&lt;1,(($S40/$K40)*((1+'Inputs &amp; Summary'!$D$7)^AZ$29)),((INT(AZ$29/$K40)-INT((AZ$29-1)/$K40))*$S40*((1+'Inputs &amp; Summary'!$D$7)^AZ$29))),(_xlfn.WEIBULL.DIST(AZ$29,$L40,$K40,FALSE)*$S40*((1+'Inputs &amp; Summary'!$D$7)^AZ$29))),IF($M40=Lists!$H$3,IF($K40&lt;1,((($R40*(1-$E40)+$Q40*(1-$F40))/$K40)*((1+'Inputs &amp; Summary'!$D$7)^AZ$29)),((INT(AZ$29/$K40)-INT((AZ$29-1)/$K40))*($R40*(1-$E40)+$Q40*(1-$F40))*((1+'Inputs &amp; Summary'!$D$7)^AZ$29))),((_xlfn.WEIBULL.DIST(AZ$29,$L40,$K40,FALSE)*($R40*(1-$E40)+$Q40*(1-$F40))*((1+'Inputs &amp; Summary'!$D$7)^AZ$29))))))</f>
        <v>0</v>
      </c>
      <c r="BA40" s="114">
        <f>$D40*IF(BA$29&gt;'Inputs &amp; Summary'!$D$5,0,IF(BA$29&gt;VLOOKUP($G40,Lists!$J$17:$K$21,2),IF($M40=Lists!$H$3,IF($K40&lt;1,(($S40/$K40)*((1+'Inputs &amp; Summary'!$D$7)^BA$29)),((INT(BA$29/$K40)-INT((BA$29-1)/$K40))*$S40*((1+'Inputs &amp; Summary'!$D$7)^BA$29))),(_xlfn.WEIBULL.DIST(BA$29,$L40,$K40,FALSE)*$S40*((1+'Inputs &amp; Summary'!$D$7)^BA$29))),IF($M40=Lists!$H$3,IF($K40&lt;1,((($R40*(1-$E40)+$Q40*(1-$F40))/$K40)*((1+'Inputs &amp; Summary'!$D$7)^BA$29)),((INT(BA$29/$K40)-INT((BA$29-1)/$K40))*($R40*(1-$E40)+$Q40*(1-$F40))*((1+'Inputs &amp; Summary'!$D$7)^BA$29))),((_xlfn.WEIBULL.DIST(BA$29,$L40,$K40,FALSE)*($R40*(1-$E40)+$Q40*(1-$F40))*((1+'Inputs &amp; Summary'!$D$7)^BA$29))))))</f>
        <v>0</v>
      </c>
      <c r="BB40" s="114">
        <f>$D40*IF(BB$29&gt;'Inputs &amp; Summary'!$D$5,0,IF(BB$29&gt;VLOOKUP($G40,Lists!$J$17:$K$21,2),IF($M40=Lists!$H$3,IF($K40&lt;1,(($S40/$K40)*((1+'Inputs &amp; Summary'!$D$7)^BB$29)),((INT(BB$29/$K40)-INT((BB$29-1)/$K40))*$S40*((1+'Inputs &amp; Summary'!$D$7)^BB$29))),(_xlfn.WEIBULL.DIST(BB$29,$L40,$K40,FALSE)*$S40*((1+'Inputs &amp; Summary'!$D$7)^BB$29))),IF($M40=Lists!$H$3,IF($K40&lt;1,((($R40*(1-$E40)+$Q40*(1-$F40))/$K40)*((1+'Inputs &amp; Summary'!$D$7)^BB$29)),((INT(BB$29/$K40)-INT((BB$29-1)/$K40))*($R40*(1-$E40)+$Q40*(1-$F40))*((1+'Inputs &amp; Summary'!$D$7)^BB$29))),((_xlfn.WEIBULL.DIST(BB$29,$L40,$K40,FALSE)*($R40*(1-$E40)+$Q40*(1-$F40))*((1+'Inputs &amp; Summary'!$D$7)^BB$29))))))</f>
        <v>0</v>
      </c>
      <c r="BC40" s="114">
        <f>$D40*IF(BC$29&gt;'Inputs &amp; Summary'!$D$5,0,IF(BC$29&gt;VLOOKUP($G40,Lists!$J$17:$K$21,2),IF($M40=Lists!$H$3,IF($K40&lt;1,(($S40/$K40)*((1+'Inputs &amp; Summary'!$D$7)^BC$29)),((INT(BC$29/$K40)-INT((BC$29-1)/$K40))*$S40*((1+'Inputs &amp; Summary'!$D$7)^BC$29))),(_xlfn.WEIBULL.DIST(BC$29,$L40,$K40,FALSE)*$S40*((1+'Inputs &amp; Summary'!$D$7)^BC$29))),IF($M40=Lists!$H$3,IF($K40&lt;1,((($R40*(1-$E40)+$Q40*(1-$F40))/$K40)*((1+'Inputs &amp; Summary'!$D$7)^BC$29)),((INT(BC$29/$K40)-INT((BC$29-1)/$K40))*($R40*(1-$E40)+$Q40*(1-$F40))*((1+'Inputs &amp; Summary'!$D$7)^BC$29))),((_xlfn.WEIBULL.DIST(BC$29,$L40,$K40,FALSE)*($R40*(1-$E40)+$Q40*(1-$F40))*((1+'Inputs &amp; Summary'!$D$7)^BC$29))))))</f>
        <v>0</v>
      </c>
      <c r="BD40" s="114">
        <f>$D40*IF(BD$29&gt;'Inputs &amp; Summary'!$D$5,0,IF(BD$29&gt;VLOOKUP($G40,Lists!$J$17:$K$21,2),IF($M40=Lists!$H$3,IF($K40&lt;1,(($S40/$K40)*((1+'Inputs &amp; Summary'!$D$7)^BD$29)),((INT(BD$29/$K40)-INT((BD$29-1)/$K40))*$S40*((1+'Inputs &amp; Summary'!$D$7)^BD$29))),(_xlfn.WEIBULL.DIST(BD$29,$L40,$K40,FALSE)*$S40*((1+'Inputs &amp; Summary'!$D$7)^BD$29))),IF($M40=Lists!$H$3,IF($K40&lt;1,((($R40*(1-$E40)+$Q40*(1-$F40))/$K40)*((1+'Inputs &amp; Summary'!$D$7)^BD$29)),((INT(BD$29/$K40)-INT((BD$29-1)/$K40))*($R40*(1-$E40)+$Q40*(1-$F40))*((1+'Inputs &amp; Summary'!$D$7)^BD$29))),((_xlfn.WEIBULL.DIST(BD$29,$L40,$K40,FALSE)*($R40*(1-$E40)+$Q40*(1-$F40))*((1+'Inputs &amp; Summary'!$D$7)^BD$29))))))</f>
        <v>0</v>
      </c>
      <c r="BE40" s="114">
        <f>$D40*IF(BE$29&gt;'Inputs &amp; Summary'!$D$5,0,IF(BE$29&gt;VLOOKUP($G40,Lists!$J$17:$K$21,2),IF($M40=Lists!$H$3,IF($K40&lt;1,(($S40/$K40)*((1+'Inputs &amp; Summary'!$D$7)^BE$29)),((INT(BE$29/$K40)-INT((BE$29-1)/$K40))*$S40*((1+'Inputs &amp; Summary'!$D$7)^BE$29))),(_xlfn.WEIBULL.DIST(BE$29,$L40,$K40,FALSE)*$S40*((1+'Inputs &amp; Summary'!$D$7)^BE$29))),IF($M40=Lists!$H$3,IF($K40&lt;1,((($R40*(1-$E40)+$Q40*(1-$F40))/$K40)*((1+'Inputs &amp; Summary'!$D$7)^BE$29)),((INT(BE$29/$K40)-INT((BE$29-1)/$K40))*($R40*(1-$E40)+$Q40*(1-$F40))*((1+'Inputs &amp; Summary'!$D$7)^BE$29))),((_xlfn.WEIBULL.DIST(BE$29,$L40,$K40,FALSE)*($R40*(1-$E40)+$Q40*(1-$F40))*((1+'Inputs &amp; Summary'!$D$7)^BE$29))))))</f>
        <v>0</v>
      </c>
      <c r="BF40" s="114">
        <f>$D40*IF(BF$29&gt;'Inputs &amp; Summary'!$D$5,0,IF(BF$29&gt;VLOOKUP($G40,Lists!$J$17:$K$21,2),IF($M40=Lists!$H$3,IF($K40&lt;1,(($S40/$K40)*((1+'Inputs &amp; Summary'!$D$7)^BF$29)),((INT(BF$29/$K40)-INT((BF$29-1)/$K40))*$S40*((1+'Inputs &amp; Summary'!$D$7)^BF$29))),(_xlfn.WEIBULL.DIST(BF$29,$L40,$K40,FALSE)*$S40*((1+'Inputs &amp; Summary'!$D$7)^BF$29))),IF($M40=Lists!$H$3,IF($K40&lt;1,((($R40*(1-$E40)+$Q40*(1-$F40))/$K40)*((1+'Inputs &amp; Summary'!$D$7)^BF$29)),((INT(BF$29/$K40)-INT((BF$29-1)/$K40))*($R40*(1-$E40)+$Q40*(1-$F40))*((1+'Inputs &amp; Summary'!$D$7)^BF$29))),((_xlfn.WEIBULL.DIST(BF$29,$L40,$K40,FALSE)*($R40*(1-$E40)+$Q40*(1-$F40))*((1+'Inputs &amp; Summary'!$D$7)^BF$29))))))</f>
        <v>0</v>
      </c>
      <c r="BG40" s="114">
        <f>$D40*IF(BG$29&gt;'Inputs &amp; Summary'!$D$5,0,IF(BG$29&gt;VLOOKUP($G40,Lists!$J$17:$K$21,2),IF($M40=Lists!$H$3,IF($K40&lt;1,(($S40/$K40)*((1+'Inputs &amp; Summary'!$D$7)^BG$29)),((INT(BG$29/$K40)-INT((BG$29-1)/$K40))*$S40*((1+'Inputs &amp; Summary'!$D$7)^BG$29))),(_xlfn.WEIBULL.DIST(BG$29,$L40,$K40,FALSE)*$S40*((1+'Inputs &amp; Summary'!$D$7)^BG$29))),IF($M40=Lists!$H$3,IF($K40&lt;1,((($R40*(1-$E40)+$Q40*(1-$F40))/$K40)*((1+'Inputs &amp; Summary'!$D$7)^BG$29)),((INT(BG$29/$K40)-INT((BG$29-1)/$K40))*($R40*(1-$E40)+$Q40*(1-$F40))*((1+'Inputs &amp; Summary'!$D$7)^BG$29))),((_xlfn.WEIBULL.DIST(BG$29,$L40,$K40,FALSE)*($R40*(1-$E40)+$Q40*(1-$F40))*((1+'Inputs &amp; Summary'!$D$7)^BG$29))))))</f>
        <v>0</v>
      </c>
      <c r="BH40" s="114">
        <f>$D40*IF(BH$29&gt;'Inputs &amp; Summary'!$D$5,0,IF(BH$29&gt;VLOOKUP($G40,Lists!$J$17:$K$21,2),IF($M40=Lists!$H$3,IF($K40&lt;1,(($S40/$K40)*((1+'Inputs &amp; Summary'!$D$7)^BH$29)),((INT(BH$29/$K40)-INT((BH$29-1)/$K40))*$S40*((1+'Inputs &amp; Summary'!$D$7)^BH$29))),(_xlfn.WEIBULL.DIST(BH$29,$L40,$K40,FALSE)*$S40*((1+'Inputs &amp; Summary'!$D$7)^BH$29))),IF($M40=Lists!$H$3,IF($K40&lt;1,((($R40*(1-$E40)+$Q40*(1-$F40))/$K40)*((1+'Inputs &amp; Summary'!$D$7)^BH$29)),((INT(BH$29/$K40)-INT((BH$29-1)/$K40))*($R40*(1-$E40)+$Q40*(1-$F40))*((1+'Inputs &amp; Summary'!$D$7)^BH$29))),((_xlfn.WEIBULL.DIST(BH$29,$L40,$K40,FALSE)*($R40*(1-$E40)+$Q40*(1-$F40))*((1+'Inputs &amp; Summary'!$D$7)^BH$29))))))</f>
        <v>0</v>
      </c>
      <c r="BI40" s="114">
        <f>$D40*IF(BI$29&gt;'Inputs &amp; Summary'!$D$5,0,IF(BI$29&gt;VLOOKUP($G40,Lists!$J$17:$K$21,2),IF($M40=Lists!$H$3,IF($K40&lt;1,(($S40/$K40)*((1+'Inputs &amp; Summary'!$D$7)^BI$29)),((INT(BI$29/$K40)-INT((BI$29-1)/$K40))*$S40*((1+'Inputs &amp; Summary'!$D$7)^BI$29))),(_xlfn.WEIBULL.DIST(BI$29,$L40,$K40,FALSE)*$S40*((1+'Inputs &amp; Summary'!$D$7)^BI$29))),IF($M40=Lists!$H$3,IF($K40&lt;1,((($R40*(1-$E40)+$Q40*(1-$F40))/$K40)*((1+'Inputs &amp; Summary'!$D$7)^BI$29)),((INT(BI$29/$K40)-INT((BI$29-1)/$K40))*($R40*(1-$E40)+$Q40*(1-$F40))*((1+'Inputs &amp; Summary'!$D$7)^BI$29))),((_xlfn.WEIBULL.DIST(BI$29,$L40,$K40,FALSE)*($R40*(1-$E40)+$Q40*(1-$F40))*((1+'Inputs &amp; Summary'!$D$7)^BI$29))))))</f>
        <v>0</v>
      </c>
      <c r="BJ40" s="114">
        <f>$D40*IF(BJ$29&gt;'Inputs &amp; Summary'!$D$5,0,IF(BJ$29&gt;VLOOKUP($G40,Lists!$J$17:$K$21,2),IF($M40=Lists!$H$3,IF($K40&lt;1,(($S40/$K40)*((1+'Inputs &amp; Summary'!$D$7)^BJ$29)),((INT(BJ$29/$K40)-INT((BJ$29-1)/$K40))*$S40*((1+'Inputs &amp; Summary'!$D$7)^BJ$29))),(_xlfn.WEIBULL.DIST(BJ$29,$L40,$K40,FALSE)*$S40*((1+'Inputs &amp; Summary'!$D$7)^BJ$29))),IF($M40=Lists!$H$3,IF($K40&lt;1,((($R40*(1-$E40)+$Q40*(1-$F40))/$K40)*((1+'Inputs &amp; Summary'!$D$7)^BJ$29)),((INT(BJ$29/$K40)-INT((BJ$29-1)/$K40))*($R40*(1-$E40)+$Q40*(1-$F40))*((1+'Inputs &amp; Summary'!$D$7)^BJ$29))),((_xlfn.WEIBULL.DIST(BJ$29,$L40,$K40,FALSE)*($R40*(1-$E40)+$Q40*(1-$F40))*((1+'Inputs &amp; Summary'!$D$7)^BJ$29))))))</f>
        <v>0</v>
      </c>
      <c r="BK40" s="114">
        <f>$D40*IF(BK$29&gt;'Inputs &amp; Summary'!$D$5,0,IF(BK$29&gt;VLOOKUP($G40,Lists!$J$17:$K$21,2),IF($M40=Lists!$H$3,IF($K40&lt;1,(($S40/$K40)*((1+'Inputs &amp; Summary'!$D$7)^BK$29)),((INT(BK$29/$K40)-INT((BK$29-1)/$K40))*$S40*((1+'Inputs &amp; Summary'!$D$7)^BK$29))),(_xlfn.WEIBULL.DIST(BK$29,$L40,$K40,FALSE)*$S40*((1+'Inputs &amp; Summary'!$D$7)^BK$29))),IF($M40=Lists!$H$3,IF($K40&lt;1,((($R40*(1-$E40)+$Q40*(1-$F40))/$K40)*((1+'Inputs &amp; Summary'!$D$7)^BK$29)),((INT(BK$29/$K40)-INT((BK$29-1)/$K40))*($R40*(1-$E40)+$Q40*(1-$F40))*((1+'Inputs &amp; Summary'!$D$7)^BK$29))),((_xlfn.WEIBULL.DIST(BK$29,$L40,$K40,FALSE)*($R40*(1-$E40)+$Q40*(1-$F40))*((1+'Inputs &amp; Summary'!$D$7)^BK$29))))))</f>
        <v>0</v>
      </c>
      <c r="BL40" s="114">
        <f>$D40*IF(BL$29&gt;'Inputs &amp; Summary'!$D$5,0,IF(BL$29&gt;VLOOKUP($G40,Lists!$J$17:$K$21,2),IF($M40=Lists!$H$3,IF($K40&lt;1,(($S40/$K40)*((1+'Inputs &amp; Summary'!$D$7)^BL$29)),((INT(BL$29/$K40)-INT((BL$29-1)/$K40))*$S40*((1+'Inputs &amp; Summary'!$D$7)^BL$29))),(_xlfn.WEIBULL.DIST(BL$29,$L40,$K40,FALSE)*$S40*((1+'Inputs &amp; Summary'!$D$7)^BL$29))),IF($M40=Lists!$H$3,IF($K40&lt;1,((($R40*(1-$E40)+$Q40*(1-$F40))/$K40)*((1+'Inputs &amp; Summary'!$D$7)^BL$29)),((INT(BL$29/$K40)-INT((BL$29-1)/$K40))*($R40*(1-$E40)+$Q40*(1-$F40))*((1+'Inputs &amp; Summary'!$D$7)^BL$29))),((_xlfn.WEIBULL.DIST(BL$29,$L40,$K40,FALSE)*($R40*(1-$E40)+$Q40*(1-$F40))*((1+'Inputs &amp; Summary'!$D$7)^BL$29))))))</f>
        <v>0</v>
      </c>
    </row>
    <row r="41" spans="1:64" s="1" customFormat="1" x14ac:dyDescent="0.3">
      <c r="A41" s="79" t="s">
        <v>154</v>
      </c>
      <c r="B41" s="33" t="s">
        <v>307</v>
      </c>
      <c r="C41" s="33" t="s">
        <v>143</v>
      </c>
      <c r="D41" s="68">
        <v>1</v>
      </c>
      <c r="E41" s="68">
        <v>0</v>
      </c>
      <c r="F41" s="68">
        <v>0</v>
      </c>
      <c r="G41" s="213" t="s">
        <v>433</v>
      </c>
      <c r="H41" s="34"/>
      <c r="I41" s="34" t="s">
        <v>272</v>
      </c>
      <c r="J41" s="33">
        <f>VLOOKUP(I41,'Labor Rates'!$A$1:$B$16,2)</f>
        <v>16.66346153846154</v>
      </c>
      <c r="K41" s="35">
        <v>1</v>
      </c>
      <c r="L41" s="35">
        <v>1</v>
      </c>
      <c r="M41" s="33" t="s">
        <v>259</v>
      </c>
      <c r="N41" s="84">
        <v>1</v>
      </c>
      <c r="O41" s="35">
        <v>12</v>
      </c>
      <c r="P41" s="5">
        <v>0</v>
      </c>
      <c r="Q41" s="73">
        <f t="shared" si="6"/>
        <v>199.96153846153848</v>
      </c>
      <c r="R41" s="73">
        <f t="shared" si="7"/>
        <v>0</v>
      </c>
      <c r="S41" s="74">
        <f t="shared" si="8"/>
        <v>199.96153846153848</v>
      </c>
      <c r="T41" s="88"/>
      <c r="U41" s="80"/>
      <c r="V41" s="87">
        <f t="shared" si="9"/>
        <v>247.7855117235859</v>
      </c>
      <c r="W41" s="87">
        <f>NPV('Inputs &amp; Summary'!$D$6,Y41:BL41)</f>
        <v>2512.8087338494179</v>
      </c>
      <c r="X41" s="90">
        <f t="shared" si="10"/>
        <v>1.8238060630096205E-2</v>
      </c>
      <c r="Y41" s="114">
        <f>$D41*IF(Y$29&gt;'Inputs &amp; Summary'!$D$5,0,IF(Y$29&gt;VLOOKUP($G41,Lists!$J$17:$K$21,2),IF($M41=Lists!$H$3,IF($K41&lt;1,(($S41/$K41)*((1+'Inputs &amp; Summary'!$D$7)^Y$29)),((INT(Y$29/$K41)-INT((Y$29-1)/$K41))*$S41*((1+'Inputs &amp; Summary'!$D$7)^Y$29))),(_xlfn.WEIBULL.DIST(Y$29,$L41,$K41,FALSE)*$S41*((1+'Inputs &amp; Summary'!$D$7)^Y$29))),IF($M41=Lists!$H$3,IF($K41&lt;1,((($R41*(1-$E41)+$Q41*(1-$F41))/$K41)*((1+'Inputs &amp; Summary'!$D$7)^Y$29)),((INT(Y$29/$K41)-INT((Y$29-1)/$K41))*($R41*(1-$E41)+$Q41*(1-$F41))*((1+'Inputs &amp; Summary'!$D$7)^Y$29))),((_xlfn.WEIBULL.DIST(Y$29,$L41,$K41,FALSE)*($R41*(1-$E41)+$Q41*(1-$F41))*((1+'Inputs &amp; Summary'!$D$7)^Y$29))))))</f>
        <v>203.96076923076924</v>
      </c>
      <c r="Z41" s="114">
        <f>$D41*IF(Z$29&gt;'Inputs &amp; Summary'!$D$5,0,IF(Z$29&gt;VLOOKUP($G41,Lists!$J$17:$K$21,2),IF($M41=Lists!$H$3,IF($K41&lt;1,(($S41/$K41)*((1+'Inputs &amp; Summary'!$D$7)^Z$29)),((INT(Z$29/$K41)-INT((Z$29-1)/$K41))*$S41*((1+'Inputs &amp; Summary'!$D$7)^Z$29))),(_xlfn.WEIBULL.DIST(Z$29,$L41,$K41,FALSE)*$S41*((1+'Inputs &amp; Summary'!$D$7)^Z$29))),IF($M41=Lists!$H$3,IF($K41&lt;1,((($R41*(1-$E41)+$Q41*(1-$F41))/$K41)*((1+'Inputs &amp; Summary'!$D$7)^Z$29)),((INT(Z$29/$K41)-INT((Z$29-1)/$K41))*($R41*(1-$E41)+$Q41*(1-$F41))*((1+'Inputs &amp; Summary'!$D$7)^Z$29))),((_xlfn.WEIBULL.DIST(Z$29,$L41,$K41,FALSE)*($R41*(1-$E41)+$Q41*(1-$F41))*((1+'Inputs &amp; Summary'!$D$7)^Z$29))))))</f>
        <v>208.03998461538464</v>
      </c>
      <c r="AA41" s="114">
        <f>$D41*IF(AA$29&gt;'Inputs &amp; Summary'!$D$5,0,IF(AA$29&gt;VLOOKUP($G41,Lists!$J$17:$K$21,2),IF($M41=Lists!$H$3,IF($K41&lt;1,(($S41/$K41)*((1+'Inputs &amp; Summary'!$D$7)^AA$29)),((INT(AA$29/$K41)-INT((AA$29-1)/$K41))*$S41*((1+'Inputs &amp; Summary'!$D$7)^AA$29))),(_xlfn.WEIBULL.DIST(AA$29,$L41,$K41,FALSE)*$S41*((1+'Inputs &amp; Summary'!$D$7)^AA$29))),IF($M41=Lists!$H$3,IF($K41&lt;1,((($R41*(1-$E41)+$Q41*(1-$F41))/$K41)*((1+'Inputs &amp; Summary'!$D$7)^AA$29)),((INT(AA$29/$K41)-INT((AA$29-1)/$K41))*($R41*(1-$E41)+$Q41*(1-$F41))*((1+'Inputs &amp; Summary'!$D$7)^AA$29))),((_xlfn.WEIBULL.DIST(AA$29,$L41,$K41,FALSE)*($R41*(1-$E41)+$Q41*(1-$F41))*((1+'Inputs &amp; Summary'!$D$7)^AA$29))))))</f>
        <v>212.20078430769232</v>
      </c>
      <c r="AB41" s="114">
        <f>$D41*IF(AB$29&gt;'Inputs &amp; Summary'!$D$5,0,IF(AB$29&gt;VLOOKUP($G41,Lists!$J$17:$K$21,2),IF($M41=Lists!$H$3,IF($K41&lt;1,(($S41/$K41)*((1+'Inputs &amp; Summary'!$D$7)^AB$29)),((INT(AB$29/$K41)-INT((AB$29-1)/$K41))*$S41*((1+'Inputs &amp; Summary'!$D$7)^AB$29))),(_xlfn.WEIBULL.DIST(AB$29,$L41,$K41,FALSE)*$S41*((1+'Inputs &amp; Summary'!$D$7)^AB$29))),IF($M41=Lists!$H$3,IF($K41&lt;1,((($R41*(1-$E41)+$Q41*(1-$F41))/$K41)*((1+'Inputs &amp; Summary'!$D$7)^AB$29)),((INT(AB$29/$K41)-INT((AB$29-1)/$K41))*($R41*(1-$E41)+$Q41*(1-$F41))*((1+'Inputs &amp; Summary'!$D$7)^AB$29))),((_xlfn.WEIBULL.DIST(AB$29,$L41,$K41,FALSE)*($R41*(1-$E41)+$Q41*(1-$F41))*((1+'Inputs &amp; Summary'!$D$7)^AB$29))))))</f>
        <v>216.44479999384617</v>
      </c>
      <c r="AC41" s="114">
        <f>$D41*IF(AC$29&gt;'Inputs &amp; Summary'!$D$5,0,IF(AC$29&gt;VLOOKUP($G41,Lists!$J$17:$K$21,2),IF($M41=Lists!$H$3,IF($K41&lt;1,(($S41/$K41)*((1+'Inputs &amp; Summary'!$D$7)^AC$29)),((INT(AC$29/$K41)-INT((AC$29-1)/$K41))*$S41*((1+'Inputs &amp; Summary'!$D$7)^AC$29))),(_xlfn.WEIBULL.DIST(AC$29,$L41,$K41,FALSE)*$S41*((1+'Inputs &amp; Summary'!$D$7)^AC$29))),IF($M41=Lists!$H$3,IF($K41&lt;1,((($R41*(1-$E41)+$Q41*(1-$F41))/$K41)*((1+'Inputs &amp; Summary'!$D$7)^AC$29)),((INT(AC$29/$K41)-INT((AC$29-1)/$K41))*($R41*(1-$E41)+$Q41*(1-$F41))*((1+'Inputs &amp; Summary'!$D$7)^AC$29))),((_xlfn.WEIBULL.DIST(AC$29,$L41,$K41,FALSE)*($R41*(1-$E41)+$Q41*(1-$F41))*((1+'Inputs &amp; Summary'!$D$7)^AC$29))))))</f>
        <v>220.77369599372309</v>
      </c>
      <c r="AD41" s="114">
        <f>$D41*IF(AD$29&gt;'Inputs &amp; Summary'!$D$5,0,IF(AD$29&gt;VLOOKUP($G41,Lists!$J$17:$K$21,2),IF($M41=Lists!$H$3,IF($K41&lt;1,(($S41/$K41)*((1+'Inputs &amp; Summary'!$D$7)^AD$29)),((INT(AD$29/$K41)-INT((AD$29-1)/$K41))*$S41*((1+'Inputs &amp; Summary'!$D$7)^AD$29))),(_xlfn.WEIBULL.DIST(AD$29,$L41,$K41,FALSE)*$S41*((1+'Inputs &amp; Summary'!$D$7)^AD$29))),IF($M41=Lists!$H$3,IF($K41&lt;1,((($R41*(1-$E41)+$Q41*(1-$F41))/$K41)*((1+'Inputs &amp; Summary'!$D$7)^AD$29)),((INT(AD$29/$K41)-INT((AD$29-1)/$K41))*($R41*(1-$E41)+$Q41*(1-$F41))*((1+'Inputs &amp; Summary'!$D$7)^AD$29))),((_xlfn.WEIBULL.DIST(AD$29,$L41,$K41,FALSE)*($R41*(1-$E41)+$Q41*(1-$F41))*((1+'Inputs &amp; Summary'!$D$7)^AD$29))))))</f>
        <v>225.18916991359757</v>
      </c>
      <c r="AE41" s="114">
        <f>$D41*IF(AE$29&gt;'Inputs &amp; Summary'!$D$5,0,IF(AE$29&gt;VLOOKUP($G41,Lists!$J$17:$K$21,2),IF($M41=Lists!$H$3,IF($K41&lt;1,(($S41/$K41)*((1+'Inputs &amp; Summary'!$D$7)^AE$29)),((INT(AE$29/$K41)-INT((AE$29-1)/$K41))*$S41*((1+'Inputs &amp; Summary'!$D$7)^AE$29))),(_xlfn.WEIBULL.DIST(AE$29,$L41,$K41,FALSE)*$S41*((1+'Inputs &amp; Summary'!$D$7)^AE$29))),IF($M41=Lists!$H$3,IF($K41&lt;1,((($R41*(1-$E41)+$Q41*(1-$F41))/$K41)*((1+'Inputs &amp; Summary'!$D$7)^AE$29)),((INT(AE$29/$K41)-INT((AE$29-1)/$K41))*($R41*(1-$E41)+$Q41*(1-$F41))*((1+'Inputs &amp; Summary'!$D$7)^AE$29))),((_xlfn.WEIBULL.DIST(AE$29,$L41,$K41,FALSE)*($R41*(1-$E41)+$Q41*(1-$F41))*((1+'Inputs &amp; Summary'!$D$7)^AE$29))))))</f>
        <v>229.69295331186947</v>
      </c>
      <c r="AF41" s="114">
        <f>$D41*IF(AF$29&gt;'Inputs &amp; Summary'!$D$5,0,IF(AF$29&gt;VLOOKUP($G41,Lists!$J$17:$K$21,2),IF($M41=Lists!$H$3,IF($K41&lt;1,(($S41/$K41)*((1+'Inputs &amp; Summary'!$D$7)^AF$29)),((INT(AF$29/$K41)-INT((AF$29-1)/$K41))*$S41*((1+'Inputs &amp; Summary'!$D$7)^AF$29))),(_xlfn.WEIBULL.DIST(AF$29,$L41,$K41,FALSE)*$S41*((1+'Inputs &amp; Summary'!$D$7)^AF$29))),IF($M41=Lists!$H$3,IF($K41&lt;1,((($R41*(1-$E41)+$Q41*(1-$F41))/$K41)*((1+'Inputs &amp; Summary'!$D$7)^AF$29)),((INT(AF$29/$K41)-INT((AF$29-1)/$K41))*($R41*(1-$E41)+$Q41*(1-$F41))*((1+'Inputs &amp; Summary'!$D$7)^AF$29))),((_xlfn.WEIBULL.DIST(AF$29,$L41,$K41,FALSE)*($R41*(1-$E41)+$Q41*(1-$F41))*((1+'Inputs &amp; Summary'!$D$7)^AF$29))))))</f>
        <v>234.28681237810687</v>
      </c>
      <c r="AG41" s="114">
        <f>$D41*IF(AG$29&gt;'Inputs &amp; Summary'!$D$5,0,IF(AG$29&gt;VLOOKUP($G41,Lists!$J$17:$K$21,2),IF($M41=Lists!$H$3,IF($K41&lt;1,(($S41/$K41)*((1+'Inputs &amp; Summary'!$D$7)^AG$29)),((INT(AG$29/$K41)-INT((AG$29-1)/$K41))*$S41*((1+'Inputs &amp; Summary'!$D$7)^AG$29))),(_xlfn.WEIBULL.DIST(AG$29,$L41,$K41,FALSE)*$S41*((1+'Inputs &amp; Summary'!$D$7)^AG$29))),IF($M41=Lists!$H$3,IF($K41&lt;1,((($R41*(1-$E41)+$Q41*(1-$F41))/$K41)*((1+'Inputs &amp; Summary'!$D$7)^AG$29)),((INT(AG$29/$K41)-INT((AG$29-1)/$K41))*($R41*(1-$E41)+$Q41*(1-$F41))*((1+'Inputs &amp; Summary'!$D$7)^AG$29))),((_xlfn.WEIBULL.DIST(AG$29,$L41,$K41,FALSE)*($R41*(1-$E41)+$Q41*(1-$F41))*((1+'Inputs &amp; Summary'!$D$7)^AG$29))))))</f>
        <v>238.97254862566902</v>
      </c>
      <c r="AH41" s="114">
        <f>$D41*IF(AH$29&gt;'Inputs &amp; Summary'!$D$5,0,IF(AH$29&gt;VLOOKUP($G41,Lists!$J$17:$K$21,2),IF($M41=Lists!$H$3,IF($K41&lt;1,(($S41/$K41)*((1+'Inputs &amp; Summary'!$D$7)^AH$29)),((INT(AH$29/$K41)-INT((AH$29-1)/$K41))*$S41*((1+'Inputs &amp; Summary'!$D$7)^AH$29))),(_xlfn.WEIBULL.DIST(AH$29,$L41,$K41,FALSE)*$S41*((1+'Inputs &amp; Summary'!$D$7)^AH$29))),IF($M41=Lists!$H$3,IF($K41&lt;1,((($R41*(1-$E41)+$Q41*(1-$F41))/$K41)*((1+'Inputs &amp; Summary'!$D$7)^AH$29)),((INT(AH$29/$K41)-INT((AH$29-1)/$K41))*($R41*(1-$E41)+$Q41*(1-$F41))*((1+'Inputs &amp; Summary'!$D$7)^AH$29))),((_xlfn.WEIBULL.DIST(AH$29,$L41,$K41,FALSE)*($R41*(1-$E41)+$Q41*(1-$F41))*((1+'Inputs &amp; Summary'!$D$7)^AH$29))))))</f>
        <v>243.75199959818241</v>
      </c>
      <c r="AI41" s="114">
        <f>$D41*IF(AI$29&gt;'Inputs &amp; Summary'!$D$5,0,IF(AI$29&gt;VLOOKUP($G41,Lists!$J$17:$K$21,2),IF($M41=Lists!$H$3,IF($K41&lt;1,(($S41/$K41)*((1+'Inputs &amp; Summary'!$D$7)^AI$29)),((INT(AI$29/$K41)-INT((AI$29-1)/$K41))*$S41*((1+'Inputs &amp; Summary'!$D$7)^AI$29))),(_xlfn.WEIBULL.DIST(AI$29,$L41,$K41,FALSE)*$S41*((1+'Inputs &amp; Summary'!$D$7)^AI$29))),IF($M41=Lists!$H$3,IF($K41&lt;1,((($R41*(1-$E41)+$Q41*(1-$F41))/$K41)*((1+'Inputs &amp; Summary'!$D$7)^AI$29)),((INT(AI$29/$K41)-INT((AI$29-1)/$K41))*($R41*(1-$E41)+$Q41*(1-$F41))*((1+'Inputs &amp; Summary'!$D$7)^AI$29))),((_xlfn.WEIBULL.DIST(AI$29,$L41,$K41,FALSE)*($R41*(1-$E41)+$Q41*(1-$F41))*((1+'Inputs &amp; Summary'!$D$7)^AI$29))))))</f>
        <v>248.62703959014601</v>
      </c>
      <c r="AJ41" s="114">
        <f>$D41*IF(AJ$29&gt;'Inputs &amp; Summary'!$D$5,0,IF(AJ$29&gt;VLOOKUP($G41,Lists!$J$17:$K$21,2),IF($M41=Lists!$H$3,IF($K41&lt;1,(($S41/$K41)*((1+'Inputs &amp; Summary'!$D$7)^AJ$29)),((INT(AJ$29/$K41)-INT((AJ$29-1)/$K41))*$S41*((1+'Inputs &amp; Summary'!$D$7)^AJ$29))),(_xlfn.WEIBULL.DIST(AJ$29,$L41,$K41,FALSE)*$S41*((1+'Inputs &amp; Summary'!$D$7)^AJ$29))),IF($M41=Lists!$H$3,IF($K41&lt;1,((($R41*(1-$E41)+$Q41*(1-$F41))/$K41)*((1+'Inputs &amp; Summary'!$D$7)^AJ$29)),((INT(AJ$29/$K41)-INT((AJ$29-1)/$K41))*($R41*(1-$E41)+$Q41*(1-$F41))*((1+'Inputs &amp; Summary'!$D$7)^AJ$29))),((_xlfn.WEIBULL.DIST(AJ$29,$L41,$K41,FALSE)*($R41*(1-$E41)+$Q41*(1-$F41))*((1+'Inputs &amp; Summary'!$D$7)^AJ$29))))))</f>
        <v>253.59958038194898</v>
      </c>
      <c r="AK41" s="114">
        <f>$D41*IF(AK$29&gt;'Inputs &amp; Summary'!$D$5,0,IF(AK$29&gt;VLOOKUP($G41,Lists!$J$17:$K$21,2),IF($M41=Lists!$H$3,IF($K41&lt;1,(($S41/$K41)*((1+'Inputs &amp; Summary'!$D$7)^AK$29)),((INT(AK$29/$K41)-INT((AK$29-1)/$K41))*$S41*((1+'Inputs &amp; Summary'!$D$7)^AK$29))),(_xlfn.WEIBULL.DIST(AK$29,$L41,$K41,FALSE)*$S41*((1+'Inputs &amp; Summary'!$D$7)^AK$29))),IF($M41=Lists!$H$3,IF($K41&lt;1,((($R41*(1-$E41)+$Q41*(1-$F41))/$K41)*((1+'Inputs &amp; Summary'!$D$7)^AK$29)),((INT(AK$29/$K41)-INT((AK$29-1)/$K41))*($R41*(1-$E41)+$Q41*(1-$F41))*((1+'Inputs &amp; Summary'!$D$7)^AK$29))),((_xlfn.WEIBULL.DIST(AK$29,$L41,$K41,FALSE)*($R41*(1-$E41)+$Q41*(1-$F41))*((1+'Inputs &amp; Summary'!$D$7)^AK$29))))))</f>
        <v>258.67157198958796</v>
      </c>
      <c r="AL41" s="114">
        <f>$D41*IF(AL$29&gt;'Inputs &amp; Summary'!$D$5,0,IF(AL$29&gt;VLOOKUP($G41,Lists!$J$17:$K$21,2),IF($M41=Lists!$H$3,IF($K41&lt;1,(($S41/$K41)*((1+'Inputs &amp; Summary'!$D$7)^AL$29)),((INT(AL$29/$K41)-INT((AL$29-1)/$K41))*$S41*((1+'Inputs &amp; Summary'!$D$7)^AL$29))),(_xlfn.WEIBULL.DIST(AL$29,$L41,$K41,FALSE)*$S41*((1+'Inputs &amp; Summary'!$D$7)^AL$29))),IF($M41=Lists!$H$3,IF($K41&lt;1,((($R41*(1-$E41)+$Q41*(1-$F41))/$K41)*((1+'Inputs &amp; Summary'!$D$7)^AL$29)),((INT(AL$29/$K41)-INT((AL$29-1)/$K41))*($R41*(1-$E41)+$Q41*(1-$F41))*((1+'Inputs &amp; Summary'!$D$7)^AL$29))),((_xlfn.WEIBULL.DIST(AL$29,$L41,$K41,FALSE)*($R41*(1-$E41)+$Q41*(1-$F41))*((1+'Inputs &amp; Summary'!$D$7)^AL$29))))))</f>
        <v>263.84500342937974</v>
      </c>
      <c r="AM41" s="114">
        <f>$D41*IF(AM$29&gt;'Inputs &amp; Summary'!$D$5,0,IF(AM$29&gt;VLOOKUP($G41,Lists!$J$17:$K$21,2),IF($M41=Lists!$H$3,IF($K41&lt;1,(($S41/$K41)*((1+'Inputs &amp; Summary'!$D$7)^AM$29)),((INT(AM$29/$K41)-INT((AM$29-1)/$K41))*$S41*((1+'Inputs &amp; Summary'!$D$7)^AM$29))),(_xlfn.WEIBULL.DIST(AM$29,$L41,$K41,FALSE)*$S41*((1+'Inputs &amp; Summary'!$D$7)^AM$29))),IF($M41=Lists!$H$3,IF($K41&lt;1,((($R41*(1-$E41)+$Q41*(1-$F41))/$K41)*((1+'Inputs &amp; Summary'!$D$7)^AM$29)),((INT(AM$29/$K41)-INT((AM$29-1)/$K41))*($R41*(1-$E41)+$Q41*(1-$F41))*((1+'Inputs &amp; Summary'!$D$7)^AM$29))),((_xlfn.WEIBULL.DIST(AM$29,$L41,$K41,FALSE)*($R41*(1-$E41)+$Q41*(1-$F41))*((1+'Inputs &amp; Summary'!$D$7)^AM$29))))))</f>
        <v>269.12190349796725</v>
      </c>
      <c r="AN41" s="114">
        <f>$D41*IF(AN$29&gt;'Inputs &amp; Summary'!$D$5,0,IF(AN$29&gt;VLOOKUP($G41,Lists!$J$17:$K$21,2),IF($M41=Lists!$H$3,IF($K41&lt;1,(($S41/$K41)*((1+'Inputs &amp; Summary'!$D$7)^AN$29)),((INT(AN$29/$K41)-INT((AN$29-1)/$K41))*$S41*((1+'Inputs &amp; Summary'!$D$7)^AN$29))),(_xlfn.WEIBULL.DIST(AN$29,$L41,$K41,FALSE)*$S41*((1+'Inputs &amp; Summary'!$D$7)^AN$29))),IF($M41=Lists!$H$3,IF($K41&lt;1,((($R41*(1-$E41)+$Q41*(1-$F41))/$K41)*((1+'Inputs &amp; Summary'!$D$7)^AN$29)),((INT(AN$29/$K41)-INT((AN$29-1)/$K41))*($R41*(1-$E41)+$Q41*(1-$F41))*((1+'Inputs &amp; Summary'!$D$7)^AN$29))),((_xlfn.WEIBULL.DIST(AN$29,$L41,$K41,FALSE)*($R41*(1-$E41)+$Q41*(1-$F41))*((1+'Inputs &amp; Summary'!$D$7)^AN$29))))))</f>
        <v>274.50434156792664</v>
      </c>
      <c r="AO41" s="114">
        <f>$D41*IF(AO$29&gt;'Inputs &amp; Summary'!$D$5,0,IF(AO$29&gt;VLOOKUP($G41,Lists!$J$17:$K$21,2),IF($M41=Lists!$H$3,IF($K41&lt;1,(($S41/$K41)*((1+'Inputs &amp; Summary'!$D$7)^AO$29)),((INT(AO$29/$K41)-INT((AO$29-1)/$K41))*$S41*((1+'Inputs &amp; Summary'!$D$7)^AO$29))),(_xlfn.WEIBULL.DIST(AO$29,$L41,$K41,FALSE)*$S41*((1+'Inputs &amp; Summary'!$D$7)^AO$29))),IF($M41=Lists!$H$3,IF($K41&lt;1,((($R41*(1-$E41)+$Q41*(1-$F41))/$K41)*((1+'Inputs &amp; Summary'!$D$7)^AO$29)),((INT(AO$29/$K41)-INT((AO$29-1)/$K41))*($R41*(1-$E41)+$Q41*(1-$F41))*((1+'Inputs &amp; Summary'!$D$7)^AO$29))),((_xlfn.WEIBULL.DIST(AO$29,$L41,$K41,FALSE)*($R41*(1-$E41)+$Q41*(1-$F41))*((1+'Inputs &amp; Summary'!$D$7)^AO$29))))))</f>
        <v>279.9944283992852</v>
      </c>
      <c r="AP41" s="114">
        <f>$D41*IF(AP$29&gt;'Inputs &amp; Summary'!$D$5,0,IF(AP$29&gt;VLOOKUP($G41,Lists!$J$17:$K$21,2),IF($M41=Lists!$H$3,IF($K41&lt;1,(($S41/$K41)*((1+'Inputs &amp; Summary'!$D$7)^AP$29)),((INT(AP$29/$K41)-INT((AP$29-1)/$K41))*$S41*((1+'Inputs &amp; Summary'!$D$7)^AP$29))),(_xlfn.WEIBULL.DIST(AP$29,$L41,$K41,FALSE)*$S41*((1+'Inputs &amp; Summary'!$D$7)^AP$29))),IF($M41=Lists!$H$3,IF($K41&lt;1,((($R41*(1-$E41)+$Q41*(1-$F41))/$K41)*((1+'Inputs &amp; Summary'!$D$7)^AP$29)),((INT(AP$29/$K41)-INT((AP$29-1)/$K41))*($R41*(1-$E41)+$Q41*(1-$F41))*((1+'Inputs &amp; Summary'!$D$7)^AP$29))),((_xlfn.WEIBULL.DIST(AP$29,$L41,$K41,FALSE)*($R41*(1-$E41)+$Q41*(1-$F41))*((1+'Inputs &amp; Summary'!$D$7)^AP$29))))))</f>
        <v>285.59431696727086</v>
      </c>
      <c r="AQ41" s="114">
        <f>$D41*IF(AQ$29&gt;'Inputs &amp; Summary'!$D$5,0,IF(AQ$29&gt;VLOOKUP($G41,Lists!$J$17:$K$21,2),IF($M41=Lists!$H$3,IF($K41&lt;1,(($S41/$K41)*((1+'Inputs &amp; Summary'!$D$7)^AQ$29)),((INT(AQ$29/$K41)-INT((AQ$29-1)/$K41))*$S41*((1+'Inputs &amp; Summary'!$D$7)^AQ$29))),(_xlfn.WEIBULL.DIST(AQ$29,$L41,$K41,FALSE)*$S41*((1+'Inputs &amp; Summary'!$D$7)^AQ$29))),IF($M41=Lists!$H$3,IF($K41&lt;1,((($R41*(1-$E41)+$Q41*(1-$F41))/$K41)*((1+'Inputs &amp; Summary'!$D$7)^AQ$29)),((INT(AQ$29/$K41)-INT((AQ$29-1)/$K41))*($R41*(1-$E41)+$Q41*(1-$F41))*((1+'Inputs &amp; Summary'!$D$7)^AQ$29))),((_xlfn.WEIBULL.DIST(AQ$29,$L41,$K41,FALSE)*($R41*(1-$E41)+$Q41*(1-$F41))*((1+'Inputs &amp; Summary'!$D$7)^AQ$29))))))</f>
        <v>291.30620330661628</v>
      </c>
      <c r="AR41" s="114">
        <f>$D41*IF(AR$29&gt;'Inputs &amp; Summary'!$D$5,0,IF(AR$29&gt;VLOOKUP($G41,Lists!$J$17:$K$21,2),IF($M41=Lists!$H$3,IF($K41&lt;1,(($S41/$K41)*((1+'Inputs &amp; Summary'!$D$7)^AR$29)),((INT(AR$29/$K41)-INT((AR$29-1)/$K41))*$S41*((1+'Inputs &amp; Summary'!$D$7)^AR$29))),(_xlfn.WEIBULL.DIST(AR$29,$L41,$K41,FALSE)*$S41*((1+'Inputs &amp; Summary'!$D$7)^AR$29))),IF($M41=Lists!$H$3,IF($K41&lt;1,((($R41*(1-$E41)+$Q41*(1-$F41))/$K41)*((1+'Inputs &amp; Summary'!$D$7)^AR$29)),((INT(AR$29/$K41)-INT((AR$29-1)/$K41))*($R41*(1-$E41)+$Q41*(1-$F41))*((1+'Inputs &amp; Summary'!$D$7)^AR$29))),((_xlfn.WEIBULL.DIST(AR$29,$L41,$K41,FALSE)*($R41*(1-$E41)+$Q41*(1-$F41))*((1+'Inputs &amp; Summary'!$D$7)^AR$29))))))</f>
        <v>297.13232737274865</v>
      </c>
      <c r="AS41" s="114">
        <f>$D41*IF(AS$29&gt;'Inputs &amp; Summary'!$D$5,0,IF(AS$29&gt;VLOOKUP($G41,Lists!$J$17:$K$21,2),IF($M41=Lists!$H$3,IF($K41&lt;1,(($S41/$K41)*((1+'Inputs &amp; Summary'!$D$7)^AS$29)),((INT(AS$29/$K41)-INT((AS$29-1)/$K41))*$S41*((1+'Inputs &amp; Summary'!$D$7)^AS$29))),(_xlfn.WEIBULL.DIST(AS$29,$L41,$K41,FALSE)*$S41*((1+'Inputs &amp; Summary'!$D$7)^AS$29))),IF($M41=Lists!$H$3,IF($K41&lt;1,((($R41*(1-$E41)+$Q41*(1-$F41))/$K41)*((1+'Inputs &amp; Summary'!$D$7)^AS$29)),((INT(AS$29/$K41)-INT((AS$29-1)/$K41))*($R41*(1-$E41)+$Q41*(1-$F41))*((1+'Inputs &amp; Summary'!$D$7)^AS$29))),((_xlfn.WEIBULL.DIST(AS$29,$L41,$K41,FALSE)*($R41*(1-$E41)+$Q41*(1-$F41))*((1+'Inputs &amp; Summary'!$D$7)^AS$29))))))</f>
        <v>0</v>
      </c>
      <c r="AT41" s="114">
        <f>$D41*IF(AT$29&gt;'Inputs &amp; Summary'!$D$5,0,IF(AT$29&gt;VLOOKUP($G41,Lists!$J$17:$K$21,2),IF($M41=Lists!$H$3,IF($K41&lt;1,(($S41/$K41)*((1+'Inputs &amp; Summary'!$D$7)^AT$29)),((INT(AT$29/$K41)-INT((AT$29-1)/$K41))*$S41*((1+'Inputs &amp; Summary'!$D$7)^AT$29))),(_xlfn.WEIBULL.DIST(AT$29,$L41,$K41,FALSE)*$S41*((1+'Inputs &amp; Summary'!$D$7)^AT$29))),IF($M41=Lists!$H$3,IF($K41&lt;1,((($R41*(1-$E41)+$Q41*(1-$F41))/$K41)*((1+'Inputs &amp; Summary'!$D$7)^AT$29)),((INT(AT$29/$K41)-INT((AT$29-1)/$K41))*($R41*(1-$E41)+$Q41*(1-$F41))*((1+'Inputs &amp; Summary'!$D$7)^AT$29))),((_xlfn.WEIBULL.DIST(AT$29,$L41,$K41,FALSE)*($R41*(1-$E41)+$Q41*(1-$F41))*((1+'Inputs &amp; Summary'!$D$7)^AT$29))))))</f>
        <v>0</v>
      </c>
      <c r="AU41" s="114">
        <f>$D41*IF(AU$29&gt;'Inputs &amp; Summary'!$D$5,0,IF(AU$29&gt;VLOOKUP($G41,Lists!$J$17:$K$21,2),IF($M41=Lists!$H$3,IF($K41&lt;1,(($S41/$K41)*((1+'Inputs &amp; Summary'!$D$7)^AU$29)),((INT(AU$29/$K41)-INT((AU$29-1)/$K41))*$S41*((1+'Inputs &amp; Summary'!$D$7)^AU$29))),(_xlfn.WEIBULL.DIST(AU$29,$L41,$K41,FALSE)*$S41*((1+'Inputs &amp; Summary'!$D$7)^AU$29))),IF($M41=Lists!$H$3,IF($K41&lt;1,((($R41*(1-$E41)+$Q41*(1-$F41))/$K41)*((1+'Inputs &amp; Summary'!$D$7)^AU$29)),((INT(AU$29/$K41)-INT((AU$29-1)/$K41))*($R41*(1-$E41)+$Q41*(1-$F41))*((1+'Inputs &amp; Summary'!$D$7)^AU$29))),((_xlfn.WEIBULL.DIST(AU$29,$L41,$K41,FALSE)*($R41*(1-$E41)+$Q41*(1-$F41))*((1+'Inputs &amp; Summary'!$D$7)^AU$29))))))</f>
        <v>0</v>
      </c>
      <c r="AV41" s="114">
        <f>$D41*IF(AV$29&gt;'Inputs &amp; Summary'!$D$5,0,IF(AV$29&gt;VLOOKUP($G41,Lists!$J$17:$K$21,2),IF($M41=Lists!$H$3,IF($K41&lt;1,(($S41/$K41)*((1+'Inputs &amp; Summary'!$D$7)^AV$29)),((INT(AV$29/$K41)-INT((AV$29-1)/$K41))*$S41*((1+'Inputs &amp; Summary'!$D$7)^AV$29))),(_xlfn.WEIBULL.DIST(AV$29,$L41,$K41,FALSE)*$S41*((1+'Inputs &amp; Summary'!$D$7)^AV$29))),IF($M41=Lists!$H$3,IF($K41&lt;1,((($R41*(1-$E41)+$Q41*(1-$F41))/$K41)*((1+'Inputs &amp; Summary'!$D$7)^AV$29)),((INT(AV$29/$K41)-INT((AV$29-1)/$K41))*($R41*(1-$E41)+$Q41*(1-$F41))*((1+'Inputs &amp; Summary'!$D$7)^AV$29))),((_xlfn.WEIBULL.DIST(AV$29,$L41,$K41,FALSE)*($R41*(1-$E41)+$Q41*(1-$F41))*((1+'Inputs &amp; Summary'!$D$7)^AV$29))))))</f>
        <v>0</v>
      </c>
      <c r="AW41" s="114">
        <f>$D41*IF(AW$29&gt;'Inputs &amp; Summary'!$D$5,0,IF(AW$29&gt;VLOOKUP($G41,Lists!$J$17:$K$21,2),IF($M41=Lists!$H$3,IF($K41&lt;1,(($S41/$K41)*((1+'Inputs &amp; Summary'!$D$7)^AW$29)),((INT(AW$29/$K41)-INT((AW$29-1)/$K41))*$S41*((1+'Inputs &amp; Summary'!$D$7)^AW$29))),(_xlfn.WEIBULL.DIST(AW$29,$L41,$K41,FALSE)*$S41*((1+'Inputs &amp; Summary'!$D$7)^AW$29))),IF($M41=Lists!$H$3,IF($K41&lt;1,((($R41*(1-$E41)+$Q41*(1-$F41))/$K41)*((1+'Inputs &amp; Summary'!$D$7)^AW$29)),((INT(AW$29/$K41)-INT((AW$29-1)/$K41))*($R41*(1-$E41)+$Q41*(1-$F41))*((1+'Inputs &amp; Summary'!$D$7)^AW$29))),((_xlfn.WEIBULL.DIST(AW$29,$L41,$K41,FALSE)*($R41*(1-$E41)+$Q41*(1-$F41))*((1+'Inputs &amp; Summary'!$D$7)^AW$29))))))</f>
        <v>0</v>
      </c>
      <c r="AX41" s="114">
        <f>$D41*IF(AX$29&gt;'Inputs &amp; Summary'!$D$5,0,IF(AX$29&gt;VLOOKUP($G41,Lists!$J$17:$K$21,2),IF($M41=Lists!$H$3,IF($K41&lt;1,(($S41/$K41)*((1+'Inputs &amp; Summary'!$D$7)^AX$29)),((INT(AX$29/$K41)-INT((AX$29-1)/$K41))*$S41*((1+'Inputs &amp; Summary'!$D$7)^AX$29))),(_xlfn.WEIBULL.DIST(AX$29,$L41,$K41,FALSE)*$S41*((1+'Inputs &amp; Summary'!$D$7)^AX$29))),IF($M41=Lists!$H$3,IF($K41&lt;1,((($R41*(1-$E41)+$Q41*(1-$F41))/$K41)*((1+'Inputs &amp; Summary'!$D$7)^AX$29)),((INT(AX$29/$K41)-INT((AX$29-1)/$K41))*($R41*(1-$E41)+$Q41*(1-$F41))*((1+'Inputs &amp; Summary'!$D$7)^AX$29))),((_xlfn.WEIBULL.DIST(AX$29,$L41,$K41,FALSE)*($R41*(1-$E41)+$Q41*(1-$F41))*((1+'Inputs &amp; Summary'!$D$7)^AX$29))))))</f>
        <v>0</v>
      </c>
      <c r="AY41" s="114">
        <f>$D41*IF(AY$29&gt;'Inputs &amp; Summary'!$D$5,0,IF(AY$29&gt;VLOOKUP($G41,Lists!$J$17:$K$21,2),IF($M41=Lists!$H$3,IF($K41&lt;1,(($S41/$K41)*((1+'Inputs &amp; Summary'!$D$7)^AY$29)),((INT(AY$29/$K41)-INT((AY$29-1)/$K41))*$S41*((1+'Inputs &amp; Summary'!$D$7)^AY$29))),(_xlfn.WEIBULL.DIST(AY$29,$L41,$K41,FALSE)*$S41*((1+'Inputs &amp; Summary'!$D$7)^AY$29))),IF($M41=Lists!$H$3,IF($K41&lt;1,((($R41*(1-$E41)+$Q41*(1-$F41))/$K41)*((1+'Inputs &amp; Summary'!$D$7)^AY$29)),((INT(AY$29/$K41)-INT((AY$29-1)/$K41))*($R41*(1-$E41)+$Q41*(1-$F41))*((1+'Inputs &amp; Summary'!$D$7)^AY$29))),((_xlfn.WEIBULL.DIST(AY$29,$L41,$K41,FALSE)*($R41*(1-$E41)+$Q41*(1-$F41))*((1+'Inputs &amp; Summary'!$D$7)^AY$29))))))</f>
        <v>0</v>
      </c>
      <c r="AZ41" s="114">
        <f>$D41*IF(AZ$29&gt;'Inputs &amp; Summary'!$D$5,0,IF(AZ$29&gt;VLOOKUP($G41,Lists!$J$17:$K$21,2),IF($M41=Lists!$H$3,IF($K41&lt;1,(($S41/$K41)*((1+'Inputs &amp; Summary'!$D$7)^AZ$29)),((INT(AZ$29/$K41)-INT((AZ$29-1)/$K41))*$S41*((1+'Inputs &amp; Summary'!$D$7)^AZ$29))),(_xlfn.WEIBULL.DIST(AZ$29,$L41,$K41,FALSE)*$S41*((1+'Inputs &amp; Summary'!$D$7)^AZ$29))),IF($M41=Lists!$H$3,IF($K41&lt;1,((($R41*(1-$E41)+$Q41*(1-$F41))/$K41)*((1+'Inputs &amp; Summary'!$D$7)^AZ$29)),((INT(AZ$29/$K41)-INT((AZ$29-1)/$K41))*($R41*(1-$E41)+$Q41*(1-$F41))*((1+'Inputs &amp; Summary'!$D$7)^AZ$29))),((_xlfn.WEIBULL.DIST(AZ$29,$L41,$K41,FALSE)*($R41*(1-$E41)+$Q41*(1-$F41))*((1+'Inputs &amp; Summary'!$D$7)^AZ$29))))))</f>
        <v>0</v>
      </c>
      <c r="BA41" s="114">
        <f>$D41*IF(BA$29&gt;'Inputs &amp; Summary'!$D$5,0,IF(BA$29&gt;VLOOKUP($G41,Lists!$J$17:$K$21,2),IF($M41=Lists!$H$3,IF($K41&lt;1,(($S41/$K41)*((1+'Inputs &amp; Summary'!$D$7)^BA$29)),((INT(BA$29/$K41)-INT((BA$29-1)/$K41))*$S41*((1+'Inputs &amp; Summary'!$D$7)^BA$29))),(_xlfn.WEIBULL.DIST(BA$29,$L41,$K41,FALSE)*$S41*((1+'Inputs &amp; Summary'!$D$7)^BA$29))),IF($M41=Lists!$H$3,IF($K41&lt;1,((($R41*(1-$E41)+$Q41*(1-$F41))/$K41)*((1+'Inputs &amp; Summary'!$D$7)^BA$29)),((INT(BA$29/$K41)-INT((BA$29-1)/$K41))*($R41*(1-$E41)+$Q41*(1-$F41))*((1+'Inputs &amp; Summary'!$D$7)^BA$29))),((_xlfn.WEIBULL.DIST(BA$29,$L41,$K41,FALSE)*($R41*(1-$E41)+$Q41*(1-$F41))*((1+'Inputs &amp; Summary'!$D$7)^BA$29))))))</f>
        <v>0</v>
      </c>
      <c r="BB41" s="114">
        <f>$D41*IF(BB$29&gt;'Inputs &amp; Summary'!$D$5,0,IF(BB$29&gt;VLOOKUP($G41,Lists!$J$17:$K$21,2),IF($M41=Lists!$H$3,IF($K41&lt;1,(($S41/$K41)*((1+'Inputs &amp; Summary'!$D$7)^BB$29)),((INT(BB$29/$K41)-INT((BB$29-1)/$K41))*$S41*((1+'Inputs &amp; Summary'!$D$7)^BB$29))),(_xlfn.WEIBULL.DIST(BB$29,$L41,$K41,FALSE)*$S41*((1+'Inputs &amp; Summary'!$D$7)^BB$29))),IF($M41=Lists!$H$3,IF($K41&lt;1,((($R41*(1-$E41)+$Q41*(1-$F41))/$K41)*((1+'Inputs &amp; Summary'!$D$7)^BB$29)),((INT(BB$29/$K41)-INT((BB$29-1)/$K41))*($R41*(1-$E41)+$Q41*(1-$F41))*((1+'Inputs &amp; Summary'!$D$7)^BB$29))),((_xlfn.WEIBULL.DIST(BB$29,$L41,$K41,FALSE)*($R41*(1-$E41)+$Q41*(1-$F41))*((1+'Inputs &amp; Summary'!$D$7)^BB$29))))))</f>
        <v>0</v>
      </c>
      <c r="BC41" s="114">
        <f>$D41*IF(BC$29&gt;'Inputs &amp; Summary'!$D$5,0,IF(BC$29&gt;VLOOKUP($G41,Lists!$J$17:$K$21,2),IF($M41=Lists!$H$3,IF($K41&lt;1,(($S41/$K41)*((1+'Inputs &amp; Summary'!$D$7)^BC$29)),((INT(BC$29/$K41)-INT((BC$29-1)/$K41))*$S41*((1+'Inputs &amp; Summary'!$D$7)^BC$29))),(_xlfn.WEIBULL.DIST(BC$29,$L41,$K41,FALSE)*$S41*((1+'Inputs &amp; Summary'!$D$7)^BC$29))),IF($M41=Lists!$H$3,IF($K41&lt;1,((($R41*(1-$E41)+$Q41*(1-$F41))/$K41)*((1+'Inputs &amp; Summary'!$D$7)^BC$29)),((INT(BC$29/$K41)-INT((BC$29-1)/$K41))*($R41*(1-$E41)+$Q41*(1-$F41))*((1+'Inputs &amp; Summary'!$D$7)^BC$29))),((_xlfn.WEIBULL.DIST(BC$29,$L41,$K41,FALSE)*($R41*(1-$E41)+$Q41*(1-$F41))*((1+'Inputs &amp; Summary'!$D$7)^BC$29))))))</f>
        <v>0</v>
      </c>
      <c r="BD41" s="114">
        <f>$D41*IF(BD$29&gt;'Inputs &amp; Summary'!$D$5,0,IF(BD$29&gt;VLOOKUP($G41,Lists!$J$17:$K$21,2),IF($M41=Lists!$H$3,IF($K41&lt;1,(($S41/$K41)*((1+'Inputs &amp; Summary'!$D$7)^BD$29)),((INT(BD$29/$K41)-INT((BD$29-1)/$K41))*$S41*((1+'Inputs &amp; Summary'!$D$7)^BD$29))),(_xlfn.WEIBULL.DIST(BD$29,$L41,$K41,FALSE)*$S41*((1+'Inputs &amp; Summary'!$D$7)^BD$29))),IF($M41=Lists!$H$3,IF($K41&lt;1,((($R41*(1-$E41)+$Q41*(1-$F41))/$K41)*((1+'Inputs &amp; Summary'!$D$7)^BD$29)),((INT(BD$29/$K41)-INT((BD$29-1)/$K41))*($R41*(1-$E41)+$Q41*(1-$F41))*((1+'Inputs &amp; Summary'!$D$7)^BD$29))),((_xlfn.WEIBULL.DIST(BD$29,$L41,$K41,FALSE)*($R41*(1-$E41)+$Q41*(1-$F41))*((1+'Inputs &amp; Summary'!$D$7)^BD$29))))))</f>
        <v>0</v>
      </c>
      <c r="BE41" s="114">
        <f>$D41*IF(BE$29&gt;'Inputs &amp; Summary'!$D$5,0,IF(BE$29&gt;VLOOKUP($G41,Lists!$J$17:$K$21,2),IF($M41=Lists!$H$3,IF($K41&lt;1,(($S41/$K41)*((1+'Inputs &amp; Summary'!$D$7)^BE$29)),((INT(BE$29/$K41)-INT((BE$29-1)/$K41))*$S41*((1+'Inputs &amp; Summary'!$D$7)^BE$29))),(_xlfn.WEIBULL.DIST(BE$29,$L41,$K41,FALSE)*$S41*((1+'Inputs &amp; Summary'!$D$7)^BE$29))),IF($M41=Lists!$H$3,IF($K41&lt;1,((($R41*(1-$E41)+$Q41*(1-$F41))/$K41)*((1+'Inputs &amp; Summary'!$D$7)^BE$29)),((INT(BE$29/$K41)-INT((BE$29-1)/$K41))*($R41*(1-$E41)+$Q41*(1-$F41))*((1+'Inputs &amp; Summary'!$D$7)^BE$29))),((_xlfn.WEIBULL.DIST(BE$29,$L41,$K41,FALSE)*($R41*(1-$E41)+$Q41*(1-$F41))*((1+'Inputs &amp; Summary'!$D$7)^BE$29))))))</f>
        <v>0</v>
      </c>
      <c r="BF41" s="114">
        <f>$D41*IF(BF$29&gt;'Inputs &amp; Summary'!$D$5,0,IF(BF$29&gt;VLOOKUP($G41,Lists!$J$17:$K$21,2),IF($M41=Lists!$H$3,IF($K41&lt;1,(($S41/$K41)*((1+'Inputs &amp; Summary'!$D$7)^BF$29)),((INT(BF$29/$K41)-INT((BF$29-1)/$K41))*$S41*((1+'Inputs &amp; Summary'!$D$7)^BF$29))),(_xlfn.WEIBULL.DIST(BF$29,$L41,$K41,FALSE)*$S41*((1+'Inputs &amp; Summary'!$D$7)^BF$29))),IF($M41=Lists!$H$3,IF($K41&lt;1,((($R41*(1-$E41)+$Q41*(1-$F41))/$K41)*((1+'Inputs &amp; Summary'!$D$7)^BF$29)),((INT(BF$29/$K41)-INT((BF$29-1)/$K41))*($R41*(1-$E41)+$Q41*(1-$F41))*((1+'Inputs &amp; Summary'!$D$7)^BF$29))),((_xlfn.WEIBULL.DIST(BF$29,$L41,$K41,FALSE)*($R41*(1-$E41)+$Q41*(1-$F41))*((1+'Inputs &amp; Summary'!$D$7)^BF$29))))))</f>
        <v>0</v>
      </c>
      <c r="BG41" s="114">
        <f>$D41*IF(BG$29&gt;'Inputs &amp; Summary'!$D$5,0,IF(BG$29&gt;VLOOKUP($G41,Lists!$J$17:$K$21,2),IF($M41=Lists!$H$3,IF($K41&lt;1,(($S41/$K41)*((1+'Inputs &amp; Summary'!$D$7)^BG$29)),((INT(BG$29/$K41)-INT((BG$29-1)/$K41))*$S41*((1+'Inputs &amp; Summary'!$D$7)^BG$29))),(_xlfn.WEIBULL.DIST(BG$29,$L41,$K41,FALSE)*$S41*((1+'Inputs &amp; Summary'!$D$7)^BG$29))),IF($M41=Lists!$H$3,IF($K41&lt;1,((($R41*(1-$E41)+$Q41*(1-$F41))/$K41)*((1+'Inputs &amp; Summary'!$D$7)^BG$29)),((INT(BG$29/$K41)-INT((BG$29-1)/$K41))*($R41*(1-$E41)+$Q41*(1-$F41))*((1+'Inputs &amp; Summary'!$D$7)^BG$29))),((_xlfn.WEIBULL.DIST(BG$29,$L41,$K41,FALSE)*($R41*(1-$E41)+$Q41*(1-$F41))*((1+'Inputs &amp; Summary'!$D$7)^BG$29))))))</f>
        <v>0</v>
      </c>
      <c r="BH41" s="114">
        <f>$D41*IF(BH$29&gt;'Inputs &amp; Summary'!$D$5,0,IF(BH$29&gt;VLOOKUP($G41,Lists!$J$17:$K$21,2),IF($M41=Lists!$H$3,IF($K41&lt;1,(($S41/$K41)*((1+'Inputs &amp; Summary'!$D$7)^BH$29)),((INT(BH$29/$K41)-INT((BH$29-1)/$K41))*$S41*((1+'Inputs &amp; Summary'!$D$7)^BH$29))),(_xlfn.WEIBULL.DIST(BH$29,$L41,$K41,FALSE)*$S41*((1+'Inputs &amp; Summary'!$D$7)^BH$29))),IF($M41=Lists!$H$3,IF($K41&lt;1,((($R41*(1-$E41)+$Q41*(1-$F41))/$K41)*((1+'Inputs &amp; Summary'!$D$7)^BH$29)),((INT(BH$29/$K41)-INT((BH$29-1)/$K41))*($R41*(1-$E41)+$Q41*(1-$F41))*((1+'Inputs &amp; Summary'!$D$7)^BH$29))),((_xlfn.WEIBULL.DIST(BH$29,$L41,$K41,FALSE)*($R41*(1-$E41)+$Q41*(1-$F41))*((1+'Inputs &amp; Summary'!$D$7)^BH$29))))))</f>
        <v>0</v>
      </c>
      <c r="BI41" s="114">
        <f>$D41*IF(BI$29&gt;'Inputs &amp; Summary'!$D$5,0,IF(BI$29&gt;VLOOKUP($G41,Lists!$J$17:$K$21,2),IF($M41=Lists!$H$3,IF($K41&lt;1,(($S41/$K41)*((1+'Inputs &amp; Summary'!$D$7)^BI$29)),((INT(BI$29/$K41)-INT((BI$29-1)/$K41))*$S41*((1+'Inputs &amp; Summary'!$D$7)^BI$29))),(_xlfn.WEIBULL.DIST(BI$29,$L41,$K41,FALSE)*$S41*((1+'Inputs &amp; Summary'!$D$7)^BI$29))),IF($M41=Lists!$H$3,IF($K41&lt;1,((($R41*(1-$E41)+$Q41*(1-$F41))/$K41)*((1+'Inputs &amp; Summary'!$D$7)^BI$29)),((INT(BI$29/$K41)-INT((BI$29-1)/$K41))*($R41*(1-$E41)+$Q41*(1-$F41))*((1+'Inputs &amp; Summary'!$D$7)^BI$29))),((_xlfn.WEIBULL.DIST(BI$29,$L41,$K41,FALSE)*($R41*(1-$E41)+$Q41*(1-$F41))*((1+'Inputs &amp; Summary'!$D$7)^BI$29))))))</f>
        <v>0</v>
      </c>
      <c r="BJ41" s="114">
        <f>$D41*IF(BJ$29&gt;'Inputs &amp; Summary'!$D$5,0,IF(BJ$29&gt;VLOOKUP($G41,Lists!$J$17:$K$21,2),IF($M41=Lists!$H$3,IF($K41&lt;1,(($S41/$K41)*((1+'Inputs &amp; Summary'!$D$7)^BJ$29)),((INT(BJ$29/$K41)-INT((BJ$29-1)/$K41))*$S41*((1+'Inputs &amp; Summary'!$D$7)^BJ$29))),(_xlfn.WEIBULL.DIST(BJ$29,$L41,$K41,FALSE)*$S41*((1+'Inputs &amp; Summary'!$D$7)^BJ$29))),IF($M41=Lists!$H$3,IF($K41&lt;1,((($R41*(1-$E41)+$Q41*(1-$F41))/$K41)*((1+'Inputs &amp; Summary'!$D$7)^BJ$29)),((INT(BJ$29/$K41)-INT((BJ$29-1)/$K41))*($R41*(1-$E41)+$Q41*(1-$F41))*((1+'Inputs &amp; Summary'!$D$7)^BJ$29))),((_xlfn.WEIBULL.DIST(BJ$29,$L41,$K41,FALSE)*($R41*(1-$E41)+$Q41*(1-$F41))*((1+'Inputs &amp; Summary'!$D$7)^BJ$29))))))</f>
        <v>0</v>
      </c>
      <c r="BK41" s="114">
        <f>$D41*IF(BK$29&gt;'Inputs &amp; Summary'!$D$5,0,IF(BK$29&gt;VLOOKUP($G41,Lists!$J$17:$K$21,2),IF($M41=Lists!$H$3,IF($K41&lt;1,(($S41/$K41)*((1+'Inputs &amp; Summary'!$D$7)^BK$29)),((INT(BK$29/$K41)-INT((BK$29-1)/$K41))*$S41*((1+'Inputs &amp; Summary'!$D$7)^BK$29))),(_xlfn.WEIBULL.DIST(BK$29,$L41,$K41,FALSE)*$S41*((1+'Inputs &amp; Summary'!$D$7)^BK$29))),IF($M41=Lists!$H$3,IF($K41&lt;1,((($R41*(1-$E41)+$Q41*(1-$F41))/$K41)*((1+'Inputs &amp; Summary'!$D$7)^BK$29)),((INT(BK$29/$K41)-INT((BK$29-1)/$K41))*($R41*(1-$E41)+$Q41*(1-$F41))*((1+'Inputs &amp; Summary'!$D$7)^BK$29))),((_xlfn.WEIBULL.DIST(BK$29,$L41,$K41,FALSE)*($R41*(1-$E41)+$Q41*(1-$F41))*((1+'Inputs &amp; Summary'!$D$7)^BK$29))))))</f>
        <v>0</v>
      </c>
      <c r="BL41" s="114">
        <f>$D41*IF(BL$29&gt;'Inputs &amp; Summary'!$D$5,0,IF(BL$29&gt;VLOOKUP($G41,Lists!$J$17:$K$21,2),IF($M41=Lists!$H$3,IF($K41&lt;1,(($S41/$K41)*((1+'Inputs &amp; Summary'!$D$7)^BL$29)),((INT(BL$29/$K41)-INT((BL$29-1)/$K41))*$S41*((1+'Inputs &amp; Summary'!$D$7)^BL$29))),(_xlfn.WEIBULL.DIST(BL$29,$L41,$K41,FALSE)*$S41*((1+'Inputs &amp; Summary'!$D$7)^BL$29))),IF($M41=Lists!$H$3,IF($K41&lt;1,((($R41*(1-$E41)+$Q41*(1-$F41))/$K41)*((1+'Inputs &amp; Summary'!$D$7)^BL$29)),((INT(BL$29/$K41)-INT((BL$29-1)/$K41))*($R41*(1-$E41)+$Q41*(1-$F41))*((1+'Inputs &amp; Summary'!$D$7)^BL$29))),((_xlfn.WEIBULL.DIST(BL$29,$L41,$K41,FALSE)*($R41*(1-$E41)+$Q41*(1-$F41))*((1+'Inputs &amp; Summary'!$D$7)^BL$29))))))</f>
        <v>0</v>
      </c>
    </row>
    <row r="42" spans="1:64" s="1" customFormat="1" x14ac:dyDescent="0.3">
      <c r="A42" s="79" t="s">
        <v>277</v>
      </c>
      <c r="B42" s="33" t="s">
        <v>307</v>
      </c>
      <c r="C42" s="33" t="s">
        <v>36</v>
      </c>
      <c r="D42" s="68">
        <v>1</v>
      </c>
      <c r="E42" s="68">
        <v>1</v>
      </c>
      <c r="F42" s="68">
        <v>1</v>
      </c>
      <c r="G42" s="213" t="s">
        <v>432</v>
      </c>
      <c r="H42" s="34" t="s">
        <v>22</v>
      </c>
      <c r="I42" s="34" t="s">
        <v>99</v>
      </c>
      <c r="J42" s="33">
        <f>VLOOKUP(I42,'Labor Rates'!$A$1:$B$16,2)</f>
        <v>24.03846153846154</v>
      </c>
      <c r="K42" s="35">
        <v>5</v>
      </c>
      <c r="L42" s="35">
        <v>1</v>
      </c>
      <c r="M42" s="33" t="s">
        <v>259</v>
      </c>
      <c r="N42" s="84">
        <f>'Inputs &amp; Summary'!$D$30</f>
        <v>1</v>
      </c>
      <c r="O42" s="35">
        <v>1</v>
      </c>
      <c r="P42" s="5">
        <v>500</v>
      </c>
      <c r="Q42" s="73">
        <f t="shared" si="6"/>
        <v>24.03846153846154</v>
      </c>
      <c r="R42" s="73">
        <f t="shared" si="7"/>
        <v>500</v>
      </c>
      <c r="S42" s="74">
        <f t="shared" si="8"/>
        <v>524.03846153846155</v>
      </c>
      <c r="T42" s="88"/>
      <c r="U42" s="80"/>
      <c r="V42" s="87">
        <f t="shared" si="9"/>
        <v>74.199018038214106</v>
      </c>
      <c r="W42" s="87">
        <f>NPV('Inputs &amp; Summary'!$D$6,Y42:BL42)</f>
        <v>456.8576040745308</v>
      </c>
      <c r="X42" s="90">
        <f t="shared" si="10"/>
        <v>3.315889733345337E-3</v>
      </c>
      <c r="Y42" s="114">
        <f>$D42*IF(Y$29&gt;'Inputs &amp; Summary'!$D$5,0,IF(Y$29&gt;VLOOKUP($G42,Lists!$J$17:$K$21,2),IF($M42=Lists!$H$3,IF($K42&lt;1,(($S42/$K42)*((1+'Inputs &amp; Summary'!$D$7)^Y$29)),((INT(Y$29/$K42)-INT((Y$29-1)/$K42))*$S42*((1+'Inputs &amp; Summary'!$D$7)^Y$29))),(_xlfn.WEIBULL.DIST(Y$29,$L42,$K42,FALSE)*$S42*((1+'Inputs &amp; Summary'!$D$7)^Y$29))),IF($M42=Lists!$H$3,IF($K42&lt;1,((($R42*(1-$E42)+$Q42*(1-$F42))/$K42)*((1+'Inputs &amp; Summary'!$D$7)^Y$29)),((INT(Y$29/$K42)-INT((Y$29-1)/$K42))*($R42*(1-$E42)+$Q42*(1-$F42))*((1+'Inputs &amp; Summary'!$D$7)^Y$29))),((_xlfn.WEIBULL.DIST(Y$29,$L42,$K42,FALSE)*($R42*(1-$E42)+$Q42*(1-$F42))*((1+'Inputs &amp; Summary'!$D$7)^Y$29))))))</f>
        <v>0</v>
      </c>
      <c r="Z42" s="114">
        <f>$D42*IF(Z$29&gt;'Inputs &amp; Summary'!$D$5,0,IF(Z$29&gt;VLOOKUP($G42,Lists!$J$17:$K$21,2),IF($M42=Lists!$H$3,IF($K42&lt;1,(($S42/$K42)*((1+'Inputs &amp; Summary'!$D$7)^Z$29)),((INT(Z$29/$K42)-INT((Z$29-1)/$K42))*$S42*((1+'Inputs &amp; Summary'!$D$7)^Z$29))),(_xlfn.WEIBULL.DIST(Z$29,$L42,$K42,FALSE)*$S42*((1+'Inputs &amp; Summary'!$D$7)^Z$29))),IF($M42=Lists!$H$3,IF($K42&lt;1,((($R42*(1-$E42)+$Q42*(1-$F42))/$K42)*((1+'Inputs &amp; Summary'!$D$7)^Z$29)),((INT(Z$29/$K42)-INT((Z$29-1)/$K42))*($R42*(1-$E42)+$Q42*(1-$F42))*((1+'Inputs &amp; Summary'!$D$7)^Z$29))),((_xlfn.WEIBULL.DIST(Z$29,$L42,$K42,FALSE)*($R42*(1-$E42)+$Q42*(1-$F42))*((1+'Inputs &amp; Summary'!$D$7)^Z$29))))))</f>
        <v>0</v>
      </c>
      <c r="AA42" s="114">
        <f>$D42*IF(AA$29&gt;'Inputs &amp; Summary'!$D$5,0,IF(AA$29&gt;VLOOKUP($G42,Lists!$J$17:$K$21,2),IF($M42=Lists!$H$3,IF($K42&lt;1,(($S42/$K42)*((1+'Inputs &amp; Summary'!$D$7)^AA$29)),((INT(AA$29/$K42)-INT((AA$29-1)/$K42))*$S42*((1+'Inputs &amp; Summary'!$D$7)^AA$29))),(_xlfn.WEIBULL.DIST(AA$29,$L42,$K42,FALSE)*$S42*((1+'Inputs &amp; Summary'!$D$7)^AA$29))),IF($M42=Lists!$H$3,IF($K42&lt;1,((($R42*(1-$E42)+$Q42*(1-$F42))/$K42)*((1+'Inputs &amp; Summary'!$D$7)^AA$29)),((INT(AA$29/$K42)-INT((AA$29-1)/$K42))*($R42*(1-$E42)+$Q42*(1-$F42))*((1+'Inputs &amp; Summary'!$D$7)^AA$29))),((_xlfn.WEIBULL.DIST(AA$29,$L42,$K42,FALSE)*($R42*(1-$E42)+$Q42*(1-$F42))*((1+'Inputs &amp; Summary'!$D$7)^AA$29))))))</f>
        <v>0</v>
      </c>
      <c r="AB42" s="114">
        <f>$D42*IF(AB$29&gt;'Inputs &amp; Summary'!$D$5,0,IF(AB$29&gt;VLOOKUP($G42,Lists!$J$17:$K$21,2),IF($M42=Lists!$H$3,IF($K42&lt;1,(($S42/$K42)*((1+'Inputs &amp; Summary'!$D$7)^AB$29)),((INT(AB$29/$K42)-INT((AB$29-1)/$K42))*$S42*((1+'Inputs &amp; Summary'!$D$7)^AB$29))),(_xlfn.WEIBULL.DIST(AB$29,$L42,$K42,FALSE)*$S42*((1+'Inputs &amp; Summary'!$D$7)^AB$29))),IF($M42=Lists!$H$3,IF($K42&lt;1,((($R42*(1-$E42)+$Q42*(1-$F42))/$K42)*((1+'Inputs &amp; Summary'!$D$7)^AB$29)),((INT(AB$29/$K42)-INT((AB$29-1)/$K42))*($R42*(1-$E42)+$Q42*(1-$F42))*((1+'Inputs &amp; Summary'!$D$7)^AB$29))),((_xlfn.WEIBULL.DIST(AB$29,$L42,$K42,FALSE)*($R42*(1-$E42)+$Q42*(1-$F42))*((1+'Inputs &amp; Summary'!$D$7)^AB$29))))))</f>
        <v>0</v>
      </c>
      <c r="AC42" s="114">
        <f>$D42*IF(AC$29&gt;'Inputs &amp; Summary'!$D$5,0,IF(AC$29&gt;VLOOKUP($G42,Lists!$J$17:$K$21,2),IF($M42=Lists!$H$3,IF($K42&lt;1,(($S42/$K42)*((1+'Inputs &amp; Summary'!$D$7)^AC$29)),((INT(AC$29/$K42)-INT((AC$29-1)/$K42))*$S42*((1+'Inputs &amp; Summary'!$D$7)^AC$29))),(_xlfn.WEIBULL.DIST(AC$29,$L42,$K42,FALSE)*$S42*((1+'Inputs &amp; Summary'!$D$7)^AC$29))),IF($M42=Lists!$H$3,IF($K42&lt;1,((($R42*(1-$E42)+$Q42*(1-$F42))/$K42)*((1+'Inputs &amp; Summary'!$D$7)^AC$29)),((INT(AC$29/$K42)-INT((AC$29-1)/$K42))*($R42*(1-$E42)+$Q42*(1-$F42))*((1+'Inputs &amp; Summary'!$D$7)^AC$29))),((_xlfn.WEIBULL.DIST(AC$29,$L42,$K42,FALSE)*($R42*(1-$E42)+$Q42*(1-$F42))*((1+'Inputs &amp; Summary'!$D$7)^AC$29))))))</f>
        <v>0</v>
      </c>
      <c r="AD42" s="114">
        <f>$D42*IF(AD$29&gt;'Inputs &amp; Summary'!$D$5,0,IF(AD$29&gt;VLOOKUP($G42,Lists!$J$17:$K$21,2),IF($M42=Lists!$H$3,IF($K42&lt;1,(($S42/$K42)*((1+'Inputs &amp; Summary'!$D$7)^AD$29)),((INT(AD$29/$K42)-INT((AD$29-1)/$K42))*$S42*((1+'Inputs &amp; Summary'!$D$7)^AD$29))),(_xlfn.WEIBULL.DIST(AD$29,$L42,$K42,FALSE)*$S42*((1+'Inputs &amp; Summary'!$D$7)^AD$29))),IF($M42=Lists!$H$3,IF($K42&lt;1,((($R42*(1-$E42)+$Q42*(1-$F42))/$K42)*((1+'Inputs &amp; Summary'!$D$7)^AD$29)),((INT(AD$29/$K42)-INT((AD$29-1)/$K42))*($R42*(1-$E42)+$Q42*(1-$F42))*((1+'Inputs &amp; Summary'!$D$7)^AD$29))),((_xlfn.WEIBULL.DIST(AD$29,$L42,$K42,FALSE)*($R42*(1-$E42)+$Q42*(1-$F42))*((1+'Inputs &amp; Summary'!$D$7)^AD$29))))))</f>
        <v>0</v>
      </c>
      <c r="AE42" s="114">
        <f>$D42*IF(AE$29&gt;'Inputs &amp; Summary'!$D$5,0,IF(AE$29&gt;VLOOKUP($G42,Lists!$J$17:$K$21,2),IF($M42=Lists!$H$3,IF($K42&lt;1,(($S42/$K42)*((1+'Inputs &amp; Summary'!$D$7)^AE$29)),((INT(AE$29/$K42)-INT((AE$29-1)/$K42))*$S42*((1+'Inputs &amp; Summary'!$D$7)^AE$29))),(_xlfn.WEIBULL.DIST(AE$29,$L42,$K42,FALSE)*$S42*((1+'Inputs &amp; Summary'!$D$7)^AE$29))),IF($M42=Lists!$H$3,IF($K42&lt;1,((($R42*(1-$E42)+$Q42*(1-$F42))/$K42)*((1+'Inputs &amp; Summary'!$D$7)^AE$29)),((INT(AE$29/$K42)-INT((AE$29-1)/$K42))*($R42*(1-$E42)+$Q42*(1-$F42))*((1+'Inputs &amp; Summary'!$D$7)^AE$29))),((_xlfn.WEIBULL.DIST(AE$29,$L42,$K42,FALSE)*($R42*(1-$E42)+$Q42*(1-$F42))*((1+'Inputs &amp; Summary'!$D$7)^AE$29))))))</f>
        <v>0</v>
      </c>
      <c r="AF42" s="114">
        <f>$D42*IF(AF$29&gt;'Inputs &amp; Summary'!$D$5,0,IF(AF$29&gt;VLOOKUP($G42,Lists!$J$17:$K$21,2),IF($M42=Lists!$H$3,IF($K42&lt;1,(($S42/$K42)*((1+'Inputs &amp; Summary'!$D$7)^AF$29)),((INT(AF$29/$K42)-INT((AF$29-1)/$K42))*$S42*((1+'Inputs &amp; Summary'!$D$7)^AF$29))),(_xlfn.WEIBULL.DIST(AF$29,$L42,$K42,FALSE)*$S42*((1+'Inputs &amp; Summary'!$D$7)^AF$29))),IF($M42=Lists!$H$3,IF($K42&lt;1,((($R42*(1-$E42)+$Q42*(1-$F42))/$K42)*((1+'Inputs &amp; Summary'!$D$7)^AF$29)),((INT(AF$29/$K42)-INT((AF$29-1)/$K42))*($R42*(1-$E42)+$Q42*(1-$F42))*((1+'Inputs &amp; Summary'!$D$7)^AF$29))),((_xlfn.WEIBULL.DIST(AF$29,$L42,$K42,FALSE)*($R42*(1-$E42)+$Q42*(1-$F42))*((1+'Inputs &amp; Summary'!$D$7)^AF$29))))))</f>
        <v>0</v>
      </c>
      <c r="AG42" s="114">
        <f>$D42*IF(AG$29&gt;'Inputs &amp; Summary'!$D$5,0,IF(AG$29&gt;VLOOKUP($G42,Lists!$J$17:$K$21,2),IF($M42=Lists!$H$3,IF($K42&lt;1,(($S42/$K42)*((1+'Inputs &amp; Summary'!$D$7)^AG$29)),((INT(AG$29/$K42)-INT((AG$29-1)/$K42))*$S42*((1+'Inputs &amp; Summary'!$D$7)^AG$29))),(_xlfn.WEIBULL.DIST(AG$29,$L42,$K42,FALSE)*$S42*((1+'Inputs &amp; Summary'!$D$7)^AG$29))),IF($M42=Lists!$H$3,IF($K42&lt;1,((($R42*(1-$E42)+$Q42*(1-$F42))/$K42)*((1+'Inputs &amp; Summary'!$D$7)^AG$29)),((INT(AG$29/$K42)-INT((AG$29-1)/$K42))*($R42*(1-$E42)+$Q42*(1-$F42))*((1+'Inputs &amp; Summary'!$D$7)^AG$29))),((_xlfn.WEIBULL.DIST(AG$29,$L42,$K42,FALSE)*($R42*(1-$E42)+$Q42*(1-$F42))*((1+'Inputs &amp; Summary'!$D$7)^AG$29))))))</f>
        <v>0</v>
      </c>
      <c r="AH42" s="114">
        <f>$D42*IF(AH$29&gt;'Inputs &amp; Summary'!$D$5,0,IF(AH$29&gt;VLOOKUP($G42,Lists!$J$17:$K$21,2),IF($M42=Lists!$H$3,IF($K42&lt;1,(($S42/$K42)*((1+'Inputs &amp; Summary'!$D$7)^AH$29)),((INT(AH$29/$K42)-INT((AH$29-1)/$K42))*$S42*((1+'Inputs &amp; Summary'!$D$7)^AH$29))),(_xlfn.WEIBULL.DIST(AH$29,$L42,$K42,FALSE)*$S42*((1+'Inputs &amp; Summary'!$D$7)^AH$29))),IF($M42=Lists!$H$3,IF($K42&lt;1,((($R42*(1-$E42)+$Q42*(1-$F42))/$K42)*((1+'Inputs &amp; Summary'!$D$7)^AH$29)),((INT(AH$29/$K42)-INT((AH$29-1)/$K42))*($R42*(1-$E42)+$Q42*(1-$F42))*((1+'Inputs &amp; Summary'!$D$7)^AH$29))),((_xlfn.WEIBULL.DIST(AH$29,$L42,$K42,FALSE)*($R42*(1-$E42)+$Q42*(1-$F42))*((1+'Inputs &amp; Summary'!$D$7)^AH$29))))))</f>
        <v>0</v>
      </c>
      <c r="AI42" s="114">
        <f>$D42*IF(AI$29&gt;'Inputs &amp; Summary'!$D$5,0,IF(AI$29&gt;VLOOKUP($G42,Lists!$J$17:$K$21,2),IF($M42=Lists!$H$3,IF($K42&lt;1,(($S42/$K42)*((1+'Inputs &amp; Summary'!$D$7)^AI$29)),((INT(AI$29/$K42)-INT((AI$29-1)/$K42))*$S42*((1+'Inputs &amp; Summary'!$D$7)^AI$29))),(_xlfn.WEIBULL.DIST(AI$29,$L42,$K42,FALSE)*$S42*((1+'Inputs &amp; Summary'!$D$7)^AI$29))),IF($M42=Lists!$H$3,IF($K42&lt;1,((($R42*(1-$E42)+$Q42*(1-$F42))/$K42)*((1+'Inputs &amp; Summary'!$D$7)^AI$29)),((INT(AI$29/$K42)-INT((AI$29-1)/$K42))*($R42*(1-$E42)+$Q42*(1-$F42))*((1+'Inputs &amp; Summary'!$D$7)^AI$29))),((_xlfn.WEIBULL.DIST(AI$29,$L42,$K42,FALSE)*($R42*(1-$E42)+$Q42*(1-$F42))*((1+'Inputs &amp; Summary'!$D$7)^AI$29))))))</f>
        <v>0</v>
      </c>
      <c r="AJ42" s="114">
        <f>$D42*IF(AJ$29&gt;'Inputs &amp; Summary'!$D$5,0,IF(AJ$29&gt;VLOOKUP($G42,Lists!$J$17:$K$21,2),IF($M42=Lists!$H$3,IF($K42&lt;1,(($S42/$K42)*((1+'Inputs &amp; Summary'!$D$7)^AJ$29)),((INT(AJ$29/$K42)-INT((AJ$29-1)/$K42))*$S42*((1+'Inputs &amp; Summary'!$D$7)^AJ$29))),(_xlfn.WEIBULL.DIST(AJ$29,$L42,$K42,FALSE)*$S42*((1+'Inputs &amp; Summary'!$D$7)^AJ$29))),IF($M42=Lists!$H$3,IF($K42&lt;1,((($R42*(1-$E42)+$Q42*(1-$F42))/$K42)*((1+'Inputs &amp; Summary'!$D$7)^AJ$29)),((INT(AJ$29/$K42)-INT((AJ$29-1)/$K42))*($R42*(1-$E42)+$Q42*(1-$F42))*((1+'Inputs &amp; Summary'!$D$7)^AJ$29))),((_xlfn.WEIBULL.DIST(AJ$29,$L42,$K42,FALSE)*($R42*(1-$E42)+$Q42*(1-$F42))*((1+'Inputs &amp; Summary'!$D$7)^AJ$29))))))</f>
        <v>0</v>
      </c>
      <c r="AK42" s="114">
        <f>$D42*IF(AK$29&gt;'Inputs &amp; Summary'!$D$5,0,IF(AK$29&gt;VLOOKUP($G42,Lists!$J$17:$K$21,2),IF($M42=Lists!$H$3,IF($K42&lt;1,(($S42/$K42)*((1+'Inputs &amp; Summary'!$D$7)^AK$29)),((INT(AK$29/$K42)-INT((AK$29-1)/$K42))*$S42*((1+'Inputs &amp; Summary'!$D$7)^AK$29))),(_xlfn.WEIBULL.DIST(AK$29,$L42,$K42,FALSE)*$S42*((1+'Inputs &amp; Summary'!$D$7)^AK$29))),IF($M42=Lists!$H$3,IF($K42&lt;1,((($R42*(1-$E42)+$Q42*(1-$F42))/$K42)*((1+'Inputs &amp; Summary'!$D$7)^AK$29)),((INT(AK$29/$K42)-INT((AK$29-1)/$K42))*($R42*(1-$E42)+$Q42*(1-$F42))*((1+'Inputs &amp; Summary'!$D$7)^AK$29))),((_xlfn.WEIBULL.DIST(AK$29,$L42,$K42,FALSE)*($R42*(1-$E42)+$Q42*(1-$F42))*((1+'Inputs &amp; Summary'!$D$7)^AK$29))))))</f>
        <v>0</v>
      </c>
      <c r="AL42" s="114">
        <f>$D42*IF(AL$29&gt;'Inputs &amp; Summary'!$D$5,0,IF(AL$29&gt;VLOOKUP($G42,Lists!$J$17:$K$21,2),IF($M42=Lists!$H$3,IF($K42&lt;1,(($S42/$K42)*((1+'Inputs &amp; Summary'!$D$7)^AL$29)),((INT(AL$29/$K42)-INT((AL$29-1)/$K42))*$S42*((1+'Inputs &amp; Summary'!$D$7)^AL$29))),(_xlfn.WEIBULL.DIST(AL$29,$L42,$K42,FALSE)*$S42*((1+'Inputs &amp; Summary'!$D$7)^AL$29))),IF($M42=Lists!$H$3,IF($K42&lt;1,((($R42*(1-$E42)+$Q42*(1-$F42))/$K42)*((1+'Inputs &amp; Summary'!$D$7)^AL$29)),((INT(AL$29/$K42)-INT((AL$29-1)/$K42))*($R42*(1-$E42)+$Q42*(1-$F42))*((1+'Inputs &amp; Summary'!$D$7)^AL$29))),((_xlfn.WEIBULL.DIST(AL$29,$L42,$K42,FALSE)*($R42*(1-$E42)+$Q42*(1-$F42))*((1+'Inputs &amp; Summary'!$D$7)^AL$29))))))</f>
        <v>0</v>
      </c>
      <c r="AM42" s="114">
        <f>$D42*IF(AM$29&gt;'Inputs &amp; Summary'!$D$5,0,IF(AM$29&gt;VLOOKUP($G42,Lists!$J$17:$K$21,2),IF($M42=Lists!$H$3,IF($K42&lt;1,(($S42/$K42)*((1+'Inputs &amp; Summary'!$D$7)^AM$29)),((INT(AM$29/$K42)-INT((AM$29-1)/$K42))*$S42*((1+'Inputs &amp; Summary'!$D$7)^AM$29))),(_xlfn.WEIBULL.DIST(AM$29,$L42,$K42,FALSE)*$S42*((1+'Inputs &amp; Summary'!$D$7)^AM$29))),IF($M42=Lists!$H$3,IF($K42&lt;1,((($R42*(1-$E42)+$Q42*(1-$F42))/$K42)*((1+'Inputs &amp; Summary'!$D$7)^AM$29)),((INT(AM$29/$K42)-INT((AM$29-1)/$K42))*($R42*(1-$E42)+$Q42*(1-$F42))*((1+'Inputs &amp; Summary'!$D$7)^AM$29))),((_xlfn.WEIBULL.DIST(AM$29,$L42,$K42,FALSE)*($R42*(1-$E42)+$Q42*(1-$F42))*((1+'Inputs &amp; Summary'!$D$7)^AM$29))))))</f>
        <v>705.28677344870232</v>
      </c>
      <c r="AN42" s="114">
        <f>$D42*IF(AN$29&gt;'Inputs &amp; Summary'!$D$5,0,IF(AN$29&gt;VLOOKUP($G42,Lists!$J$17:$K$21,2),IF($M42=Lists!$H$3,IF($K42&lt;1,(($S42/$K42)*((1+'Inputs &amp; Summary'!$D$7)^AN$29)),((INT(AN$29/$K42)-INT((AN$29-1)/$K42))*$S42*((1+'Inputs &amp; Summary'!$D$7)^AN$29))),(_xlfn.WEIBULL.DIST(AN$29,$L42,$K42,FALSE)*$S42*((1+'Inputs &amp; Summary'!$D$7)^AN$29))),IF($M42=Lists!$H$3,IF($K42&lt;1,((($R42*(1-$E42)+$Q42*(1-$F42))/$K42)*((1+'Inputs &amp; Summary'!$D$7)^AN$29)),((INT(AN$29/$K42)-INT((AN$29-1)/$K42))*($R42*(1-$E42)+$Q42*(1-$F42))*((1+'Inputs &amp; Summary'!$D$7)^AN$29))),((_xlfn.WEIBULL.DIST(AN$29,$L42,$K42,FALSE)*($R42*(1-$E42)+$Q42*(1-$F42))*((1+'Inputs &amp; Summary'!$D$7)^AN$29))))))</f>
        <v>0</v>
      </c>
      <c r="AO42" s="114">
        <f>$D42*IF(AO$29&gt;'Inputs &amp; Summary'!$D$5,0,IF(AO$29&gt;VLOOKUP($G42,Lists!$J$17:$K$21,2),IF($M42=Lists!$H$3,IF($K42&lt;1,(($S42/$K42)*((1+'Inputs &amp; Summary'!$D$7)^AO$29)),((INT(AO$29/$K42)-INT((AO$29-1)/$K42))*$S42*((1+'Inputs &amp; Summary'!$D$7)^AO$29))),(_xlfn.WEIBULL.DIST(AO$29,$L42,$K42,FALSE)*$S42*((1+'Inputs &amp; Summary'!$D$7)^AO$29))),IF($M42=Lists!$H$3,IF($K42&lt;1,((($R42*(1-$E42)+$Q42*(1-$F42))/$K42)*((1+'Inputs &amp; Summary'!$D$7)^AO$29)),((INT(AO$29/$K42)-INT((AO$29-1)/$K42))*($R42*(1-$E42)+$Q42*(1-$F42))*((1+'Inputs &amp; Summary'!$D$7)^AO$29))),((_xlfn.WEIBULL.DIST(AO$29,$L42,$K42,FALSE)*($R42*(1-$E42)+$Q42*(1-$F42))*((1+'Inputs &amp; Summary'!$D$7)^AO$29))))))</f>
        <v>0</v>
      </c>
      <c r="AP42" s="114">
        <f>$D42*IF(AP$29&gt;'Inputs &amp; Summary'!$D$5,0,IF(AP$29&gt;VLOOKUP($G42,Lists!$J$17:$K$21,2),IF($M42=Lists!$H$3,IF($K42&lt;1,(($S42/$K42)*((1+'Inputs &amp; Summary'!$D$7)^AP$29)),((INT(AP$29/$K42)-INT((AP$29-1)/$K42))*$S42*((1+'Inputs &amp; Summary'!$D$7)^AP$29))),(_xlfn.WEIBULL.DIST(AP$29,$L42,$K42,FALSE)*$S42*((1+'Inputs &amp; Summary'!$D$7)^AP$29))),IF($M42=Lists!$H$3,IF($K42&lt;1,((($R42*(1-$E42)+$Q42*(1-$F42))/$K42)*((1+'Inputs &amp; Summary'!$D$7)^AP$29)),((INT(AP$29/$K42)-INT((AP$29-1)/$K42))*($R42*(1-$E42)+$Q42*(1-$F42))*((1+'Inputs &amp; Summary'!$D$7)^AP$29))),((_xlfn.WEIBULL.DIST(AP$29,$L42,$K42,FALSE)*($R42*(1-$E42)+$Q42*(1-$F42))*((1+'Inputs &amp; Summary'!$D$7)^AP$29))))))</f>
        <v>0</v>
      </c>
      <c r="AQ42" s="114">
        <f>$D42*IF(AQ$29&gt;'Inputs &amp; Summary'!$D$5,0,IF(AQ$29&gt;VLOOKUP($G42,Lists!$J$17:$K$21,2),IF($M42=Lists!$H$3,IF($K42&lt;1,(($S42/$K42)*((1+'Inputs &amp; Summary'!$D$7)^AQ$29)),((INT(AQ$29/$K42)-INT((AQ$29-1)/$K42))*$S42*((1+'Inputs &amp; Summary'!$D$7)^AQ$29))),(_xlfn.WEIBULL.DIST(AQ$29,$L42,$K42,FALSE)*$S42*((1+'Inputs &amp; Summary'!$D$7)^AQ$29))),IF($M42=Lists!$H$3,IF($K42&lt;1,((($R42*(1-$E42)+$Q42*(1-$F42))/$K42)*((1+'Inputs &amp; Summary'!$D$7)^AQ$29)),((INT(AQ$29/$K42)-INT((AQ$29-1)/$K42))*($R42*(1-$E42)+$Q42*(1-$F42))*((1+'Inputs &amp; Summary'!$D$7)^AQ$29))),((_xlfn.WEIBULL.DIST(AQ$29,$L42,$K42,FALSE)*($R42*(1-$E42)+$Q42*(1-$F42))*((1+'Inputs &amp; Summary'!$D$7)^AQ$29))))))</f>
        <v>0</v>
      </c>
      <c r="AR42" s="114">
        <f>$D42*IF(AR$29&gt;'Inputs &amp; Summary'!$D$5,0,IF(AR$29&gt;VLOOKUP($G42,Lists!$J$17:$K$21,2),IF($M42=Lists!$H$3,IF($K42&lt;1,(($S42/$K42)*((1+'Inputs &amp; Summary'!$D$7)^AR$29)),((INT(AR$29/$K42)-INT((AR$29-1)/$K42))*$S42*((1+'Inputs &amp; Summary'!$D$7)^AR$29))),(_xlfn.WEIBULL.DIST(AR$29,$L42,$K42,FALSE)*$S42*((1+'Inputs &amp; Summary'!$D$7)^AR$29))),IF($M42=Lists!$H$3,IF($K42&lt;1,((($R42*(1-$E42)+$Q42*(1-$F42))/$K42)*((1+'Inputs &amp; Summary'!$D$7)^AR$29)),((INT(AR$29/$K42)-INT((AR$29-1)/$K42))*($R42*(1-$E42)+$Q42*(1-$F42))*((1+'Inputs &amp; Summary'!$D$7)^AR$29))),((_xlfn.WEIBULL.DIST(AR$29,$L42,$K42,FALSE)*($R42*(1-$E42)+$Q42*(1-$F42))*((1+'Inputs &amp; Summary'!$D$7)^AR$29))))))</f>
        <v>778.69358731557986</v>
      </c>
      <c r="AS42" s="114">
        <f>$D42*IF(AS$29&gt;'Inputs &amp; Summary'!$D$5,0,IF(AS$29&gt;VLOOKUP($G42,Lists!$J$17:$K$21,2),IF($M42=Lists!$H$3,IF($K42&lt;1,(($S42/$K42)*((1+'Inputs &amp; Summary'!$D$7)^AS$29)),((INT(AS$29/$K42)-INT((AS$29-1)/$K42))*$S42*((1+'Inputs &amp; Summary'!$D$7)^AS$29))),(_xlfn.WEIBULL.DIST(AS$29,$L42,$K42,FALSE)*$S42*((1+'Inputs &amp; Summary'!$D$7)^AS$29))),IF($M42=Lists!$H$3,IF($K42&lt;1,((($R42*(1-$E42)+$Q42*(1-$F42))/$K42)*((1+'Inputs &amp; Summary'!$D$7)^AS$29)),((INT(AS$29/$K42)-INT((AS$29-1)/$K42))*($R42*(1-$E42)+$Q42*(1-$F42))*((1+'Inputs &amp; Summary'!$D$7)^AS$29))),((_xlfn.WEIBULL.DIST(AS$29,$L42,$K42,FALSE)*($R42*(1-$E42)+$Q42*(1-$F42))*((1+'Inputs &amp; Summary'!$D$7)^AS$29))))))</f>
        <v>0</v>
      </c>
      <c r="AT42" s="114">
        <f>$D42*IF(AT$29&gt;'Inputs &amp; Summary'!$D$5,0,IF(AT$29&gt;VLOOKUP($G42,Lists!$J$17:$K$21,2),IF($M42=Lists!$H$3,IF($K42&lt;1,(($S42/$K42)*((1+'Inputs &amp; Summary'!$D$7)^AT$29)),((INT(AT$29/$K42)-INT((AT$29-1)/$K42))*$S42*((1+'Inputs &amp; Summary'!$D$7)^AT$29))),(_xlfn.WEIBULL.DIST(AT$29,$L42,$K42,FALSE)*$S42*((1+'Inputs &amp; Summary'!$D$7)^AT$29))),IF($M42=Lists!$H$3,IF($K42&lt;1,((($R42*(1-$E42)+$Q42*(1-$F42))/$K42)*((1+'Inputs &amp; Summary'!$D$7)^AT$29)),((INT(AT$29/$K42)-INT((AT$29-1)/$K42))*($R42*(1-$E42)+$Q42*(1-$F42))*((1+'Inputs &amp; Summary'!$D$7)^AT$29))),((_xlfn.WEIBULL.DIST(AT$29,$L42,$K42,FALSE)*($R42*(1-$E42)+$Q42*(1-$F42))*((1+'Inputs &amp; Summary'!$D$7)^AT$29))))))</f>
        <v>0</v>
      </c>
      <c r="AU42" s="114">
        <f>$D42*IF(AU$29&gt;'Inputs &amp; Summary'!$D$5,0,IF(AU$29&gt;VLOOKUP($G42,Lists!$J$17:$K$21,2),IF($M42=Lists!$H$3,IF($K42&lt;1,(($S42/$K42)*((1+'Inputs &amp; Summary'!$D$7)^AU$29)),((INT(AU$29/$K42)-INT((AU$29-1)/$K42))*$S42*((1+'Inputs &amp; Summary'!$D$7)^AU$29))),(_xlfn.WEIBULL.DIST(AU$29,$L42,$K42,FALSE)*$S42*((1+'Inputs &amp; Summary'!$D$7)^AU$29))),IF($M42=Lists!$H$3,IF($K42&lt;1,((($R42*(1-$E42)+$Q42*(1-$F42))/$K42)*((1+'Inputs &amp; Summary'!$D$7)^AU$29)),((INT(AU$29/$K42)-INT((AU$29-1)/$K42))*($R42*(1-$E42)+$Q42*(1-$F42))*((1+'Inputs &amp; Summary'!$D$7)^AU$29))),((_xlfn.WEIBULL.DIST(AU$29,$L42,$K42,FALSE)*($R42*(1-$E42)+$Q42*(1-$F42))*((1+'Inputs &amp; Summary'!$D$7)^AU$29))))))</f>
        <v>0</v>
      </c>
      <c r="AV42" s="114">
        <f>$D42*IF(AV$29&gt;'Inputs &amp; Summary'!$D$5,0,IF(AV$29&gt;VLOOKUP($G42,Lists!$J$17:$K$21,2),IF($M42=Lists!$H$3,IF($K42&lt;1,(($S42/$K42)*((1+'Inputs &amp; Summary'!$D$7)^AV$29)),((INT(AV$29/$K42)-INT((AV$29-1)/$K42))*$S42*((1+'Inputs &amp; Summary'!$D$7)^AV$29))),(_xlfn.WEIBULL.DIST(AV$29,$L42,$K42,FALSE)*$S42*((1+'Inputs &amp; Summary'!$D$7)^AV$29))),IF($M42=Lists!$H$3,IF($K42&lt;1,((($R42*(1-$E42)+$Q42*(1-$F42))/$K42)*((1+'Inputs &amp; Summary'!$D$7)^AV$29)),((INT(AV$29/$K42)-INT((AV$29-1)/$K42))*($R42*(1-$E42)+$Q42*(1-$F42))*((1+'Inputs &amp; Summary'!$D$7)^AV$29))),((_xlfn.WEIBULL.DIST(AV$29,$L42,$K42,FALSE)*($R42*(1-$E42)+$Q42*(1-$F42))*((1+'Inputs &amp; Summary'!$D$7)^AV$29))))))</f>
        <v>0</v>
      </c>
      <c r="AW42" s="114">
        <f>$D42*IF(AW$29&gt;'Inputs &amp; Summary'!$D$5,0,IF(AW$29&gt;VLOOKUP($G42,Lists!$J$17:$K$21,2),IF($M42=Lists!$H$3,IF($K42&lt;1,(($S42/$K42)*((1+'Inputs &amp; Summary'!$D$7)^AW$29)),((INT(AW$29/$K42)-INT((AW$29-1)/$K42))*$S42*((1+'Inputs &amp; Summary'!$D$7)^AW$29))),(_xlfn.WEIBULL.DIST(AW$29,$L42,$K42,FALSE)*$S42*((1+'Inputs &amp; Summary'!$D$7)^AW$29))),IF($M42=Lists!$H$3,IF($K42&lt;1,((($R42*(1-$E42)+$Q42*(1-$F42))/$K42)*((1+'Inputs &amp; Summary'!$D$7)^AW$29)),((INT(AW$29/$K42)-INT((AW$29-1)/$K42))*($R42*(1-$E42)+$Q42*(1-$F42))*((1+'Inputs &amp; Summary'!$D$7)^AW$29))),((_xlfn.WEIBULL.DIST(AW$29,$L42,$K42,FALSE)*($R42*(1-$E42)+$Q42*(1-$F42))*((1+'Inputs &amp; Summary'!$D$7)^AW$29))))))</f>
        <v>0</v>
      </c>
      <c r="AX42" s="114">
        <f>$D42*IF(AX$29&gt;'Inputs &amp; Summary'!$D$5,0,IF(AX$29&gt;VLOOKUP($G42,Lists!$J$17:$K$21,2),IF($M42=Lists!$H$3,IF($K42&lt;1,(($S42/$K42)*((1+'Inputs &amp; Summary'!$D$7)^AX$29)),((INT(AX$29/$K42)-INT((AX$29-1)/$K42))*$S42*((1+'Inputs &amp; Summary'!$D$7)^AX$29))),(_xlfn.WEIBULL.DIST(AX$29,$L42,$K42,FALSE)*$S42*((1+'Inputs &amp; Summary'!$D$7)^AX$29))),IF($M42=Lists!$H$3,IF($K42&lt;1,((($R42*(1-$E42)+$Q42*(1-$F42))/$K42)*((1+'Inputs &amp; Summary'!$D$7)^AX$29)),((INT(AX$29/$K42)-INT((AX$29-1)/$K42))*($R42*(1-$E42)+$Q42*(1-$F42))*((1+'Inputs &amp; Summary'!$D$7)^AX$29))),((_xlfn.WEIBULL.DIST(AX$29,$L42,$K42,FALSE)*($R42*(1-$E42)+$Q42*(1-$F42))*((1+'Inputs &amp; Summary'!$D$7)^AX$29))))))</f>
        <v>0</v>
      </c>
      <c r="AY42" s="114">
        <f>$D42*IF(AY$29&gt;'Inputs &amp; Summary'!$D$5,0,IF(AY$29&gt;VLOOKUP($G42,Lists!$J$17:$K$21,2),IF($M42=Lists!$H$3,IF($K42&lt;1,(($S42/$K42)*((1+'Inputs &amp; Summary'!$D$7)^AY$29)),((INT(AY$29/$K42)-INT((AY$29-1)/$K42))*$S42*((1+'Inputs &amp; Summary'!$D$7)^AY$29))),(_xlfn.WEIBULL.DIST(AY$29,$L42,$K42,FALSE)*$S42*((1+'Inputs &amp; Summary'!$D$7)^AY$29))),IF($M42=Lists!$H$3,IF($K42&lt;1,((($R42*(1-$E42)+$Q42*(1-$F42))/$K42)*((1+'Inputs &amp; Summary'!$D$7)^AY$29)),((INT(AY$29/$K42)-INT((AY$29-1)/$K42))*($R42*(1-$E42)+$Q42*(1-$F42))*((1+'Inputs &amp; Summary'!$D$7)^AY$29))),((_xlfn.WEIBULL.DIST(AY$29,$L42,$K42,FALSE)*($R42*(1-$E42)+$Q42*(1-$F42))*((1+'Inputs &amp; Summary'!$D$7)^AY$29))))))</f>
        <v>0</v>
      </c>
      <c r="AZ42" s="114">
        <f>$D42*IF(AZ$29&gt;'Inputs &amp; Summary'!$D$5,0,IF(AZ$29&gt;VLOOKUP($G42,Lists!$J$17:$K$21,2),IF($M42=Lists!$H$3,IF($K42&lt;1,(($S42/$K42)*((1+'Inputs &amp; Summary'!$D$7)^AZ$29)),((INT(AZ$29/$K42)-INT((AZ$29-1)/$K42))*$S42*((1+'Inputs &amp; Summary'!$D$7)^AZ$29))),(_xlfn.WEIBULL.DIST(AZ$29,$L42,$K42,FALSE)*$S42*((1+'Inputs &amp; Summary'!$D$7)^AZ$29))),IF($M42=Lists!$H$3,IF($K42&lt;1,((($R42*(1-$E42)+$Q42*(1-$F42))/$K42)*((1+'Inputs &amp; Summary'!$D$7)^AZ$29)),((INT(AZ$29/$K42)-INT((AZ$29-1)/$K42))*($R42*(1-$E42)+$Q42*(1-$F42))*((1+'Inputs &amp; Summary'!$D$7)^AZ$29))),((_xlfn.WEIBULL.DIST(AZ$29,$L42,$K42,FALSE)*($R42*(1-$E42)+$Q42*(1-$F42))*((1+'Inputs &amp; Summary'!$D$7)^AZ$29))))))</f>
        <v>0</v>
      </c>
      <c r="BA42" s="114">
        <f>$D42*IF(BA$29&gt;'Inputs &amp; Summary'!$D$5,0,IF(BA$29&gt;VLOOKUP($G42,Lists!$J$17:$K$21,2),IF($M42=Lists!$H$3,IF($K42&lt;1,(($S42/$K42)*((1+'Inputs &amp; Summary'!$D$7)^BA$29)),((INT(BA$29/$K42)-INT((BA$29-1)/$K42))*$S42*((1+'Inputs &amp; Summary'!$D$7)^BA$29))),(_xlfn.WEIBULL.DIST(BA$29,$L42,$K42,FALSE)*$S42*((1+'Inputs &amp; Summary'!$D$7)^BA$29))),IF($M42=Lists!$H$3,IF($K42&lt;1,((($R42*(1-$E42)+$Q42*(1-$F42))/$K42)*((1+'Inputs &amp; Summary'!$D$7)^BA$29)),((INT(BA$29/$K42)-INT((BA$29-1)/$K42))*($R42*(1-$E42)+$Q42*(1-$F42))*((1+'Inputs &amp; Summary'!$D$7)^BA$29))),((_xlfn.WEIBULL.DIST(BA$29,$L42,$K42,FALSE)*($R42*(1-$E42)+$Q42*(1-$F42))*((1+'Inputs &amp; Summary'!$D$7)^BA$29))))))</f>
        <v>0</v>
      </c>
      <c r="BB42" s="114">
        <f>$D42*IF(BB$29&gt;'Inputs &amp; Summary'!$D$5,0,IF(BB$29&gt;VLOOKUP($G42,Lists!$J$17:$K$21,2),IF($M42=Lists!$H$3,IF($K42&lt;1,(($S42/$K42)*((1+'Inputs &amp; Summary'!$D$7)^BB$29)),((INT(BB$29/$K42)-INT((BB$29-1)/$K42))*$S42*((1+'Inputs &amp; Summary'!$D$7)^BB$29))),(_xlfn.WEIBULL.DIST(BB$29,$L42,$K42,FALSE)*$S42*((1+'Inputs &amp; Summary'!$D$7)^BB$29))),IF($M42=Lists!$H$3,IF($K42&lt;1,((($R42*(1-$E42)+$Q42*(1-$F42))/$K42)*((1+'Inputs &amp; Summary'!$D$7)^BB$29)),((INT(BB$29/$K42)-INT((BB$29-1)/$K42))*($R42*(1-$E42)+$Q42*(1-$F42))*((1+'Inputs &amp; Summary'!$D$7)^BB$29))),((_xlfn.WEIBULL.DIST(BB$29,$L42,$K42,FALSE)*($R42*(1-$E42)+$Q42*(1-$F42))*((1+'Inputs &amp; Summary'!$D$7)^BB$29))))))</f>
        <v>0</v>
      </c>
      <c r="BC42" s="114">
        <f>$D42*IF(BC$29&gt;'Inputs &amp; Summary'!$D$5,0,IF(BC$29&gt;VLOOKUP($G42,Lists!$J$17:$K$21,2),IF($M42=Lists!$H$3,IF($K42&lt;1,(($S42/$K42)*((1+'Inputs &amp; Summary'!$D$7)^BC$29)),((INT(BC$29/$K42)-INT((BC$29-1)/$K42))*$S42*((1+'Inputs &amp; Summary'!$D$7)^BC$29))),(_xlfn.WEIBULL.DIST(BC$29,$L42,$K42,FALSE)*$S42*((1+'Inputs &amp; Summary'!$D$7)^BC$29))),IF($M42=Lists!$H$3,IF($K42&lt;1,((($R42*(1-$E42)+$Q42*(1-$F42))/$K42)*((1+'Inputs &amp; Summary'!$D$7)^BC$29)),((INT(BC$29/$K42)-INT((BC$29-1)/$K42))*($R42*(1-$E42)+$Q42*(1-$F42))*((1+'Inputs &amp; Summary'!$D$7)^BC$29))),((_xlfn.WEIBULL.DIST(BC$29,$L42,$K42,FALSE)*($R42*(1-$E42)+$Q42*(1-$F42))*((1+'Inputs &amp; Summary'!$D$7)^BC$29))))))</f>
        <v>0</v>
      </c>
      <c r="BD42" s="114">
        <f>$D42*IF(BD$29&gt;'Inputs &amp; Summary'!$D$5,0,IF(BD$29&gt;VLOOKUP($G42,Lists!$J$17:$K$21,2),IF($M42=Lists!$H$3,IF($K42&lt;1,(($S42/$K42)*((1+'Inputs &amp; Summary'!$D$7)^BD$29)),((INT(BD$29/$K42)-INT((BD$29-1)/$K42))*$S42*((1+'Inputs &amp; Summary'!$D$7)^BD$29))),(_xlfn.WEIBULL.DIST(BD$29,$L42,$K42,FALSE)*$S42*((1+'Inputs &amp; Summary'!$D$7)^BD$29))),IF($M42=Lists!$H$3,IF($K42&lt;1,((($R42*(1-$E42)+$Q42*(1-$F42))/$K42)*((1+'Inputs &amp; Summary'!$D$7)^BD$29)),((INT(BD$29/$K42)-INT((BD$29-1)/$K42))*($R42*(1-$E42)+$Q42*(1-$F42))*((1+'Inputs &amp; Summary'!$D$7)^BD$29))),((_xlfn.WEIBULL.DIST(BD$29,$L42,$K42,FALSE)*($R42*(1-$E42)+$Q42*(1-$F42))*((1+'Inputs &amp; Summary'!$D$7)^BD$29))))))</f>
        <v>0</v>
      </c>
      <c r="BE42" s="114">
        <f>$D42*IF(BE$29&gt;'Inputs &amp; Summary'!$D$5,0,IF(BE$29&gt;VLOOKUP($G42,Lists!$J$17:$K$21,2),IF($M42=Lists!$H$3,IF($K42&lt;1,(($S42/$K42)*((1+'Inputs &amp; Summary'!$D$7)^BE$29)),((INT(BE$29/$K42)-INT((BE$29-1)/$K42))*$S42*((1+'Inputs &amp; Summary'!$D$7)^BE$29))),(_xlfn.WEIBULL.DIST(BE$29,$L42,$K42,FALSE)*$S42*((1+'Inputs &amp; Summary'!$D$7)^BE$29))),IF($M42=Lists!$H$3,IF($K42&lt;1,((($R42*(1-$E42)+$Q42*(1-$F42))/$K42)*((1+'Inputs &amp; Summary'!$D$7)^BE$29)),((INT(BE$29/$K42)-INT((BE$29-1)/$K42))*($R42*(1-$E42)+$Q42*(1-$F42))*((1+'Inputs &amp; Summary'!$D$7)^BE$29))),((_xlfn.WEIBULL.DIST(BE$29,$L42,$K42,FALSE)*($R42*(1-$E42)+$Q42*(1-$F42))*((1+'Inputs &amp; Summary'!$D$7)^BE$29))))))</f>
        <v>0</v>
      </c>
      <c r="BF42" s="114">
        <f>$D42*IF(BF$29&gt;'Inputs &amp; Summary'!$D$5,0,IF(BF$29&gt;VLOOKUP($G42,Lists!$J$17:$K$21,2),IF($M42=Lists!$H$3,IF($K42&lt;1,(($S42/$K42)*((1+'Inputs &amp; Summary'!$D$7)^BF$29)),((INT(BF$29/$K42)-INT((BF$29-1)/$K42))*$S42*((1+'Inputs &amp; Summary'!$D$7)^BF$29))),(_xlfn.WEIBULL.DIST(BF$29,$L42,$K42,FALSE)*$S42*((1+'Inputs &amp; Summary'!$D$7)^BF$29))),IF($M42=Lists!$H$3,IF($K42&lt;1,((($R42*(1-$E42)+$Q42*(1-$F42))/$K42)*((1+'Inputs &amp; Summary'!$D$7)^BF$29)),((INT(BF$29/$K42)-INT((BF$29-1)/$K42))*($R42*(1-$E42)+$Q42*(1-$F42))*((1+'Inputs &amp; Summary'!$D$7)^BF$29))),((_xlfn.WEIBULL.DIST(BF$29,$L42,$K42,FALSE)*($R42*(1-$E42)+$Q42*(1-$F42))*((1+'Inputs &amp; Summary'!$D$7)^BF$29))))))</f>
        <v>0</v>
      </c>
      <c r="BG42" s="114">
        <f>$D42*IF(BG$29&gt;'Inputs &amp; Summary'!$D$5,0,IF(BG$29&gt;VLOOKUP($G42,Lists!$J$17:$K$21,2),IF($M42=Lists!$H$3,IF($K42&lt;1,(($S42/$K42)*((1+'Inputs &amp; Summary'!$D$7)^BG$29)),((INT(BG$29/$K42)-INT((BG$29-1)/$K42))*$S42*((1+'Inputs &amp; Summary'!$D$7)^BG$29))),(_xlfn.WEIBULL.DIST(BG$29,$L42,$K42,FALSE)*$S42*((1+'Inputs &amp; Summary'!$D$7)^BG$29))),IF($M42=Lists!$H$3,IF($K42&lt;1,((($R42*(1-$E42)+$Q42*(1-$F42))/$K42)*((1+'Inputs &amp; Summary'!$D$7)^BG$29)),((INT(BG$29/$K42)-INT((BG$29-1)/$K42))*($R42*(1-$E42)+$Q42*(1-$F42))*((1+'Inputs &amp; Summary'!$D$7)^BG$29))),((_xlfn.WEIBULL.DIST(BG$29,$L42,$K42,FALSE)*($R42*(1-$E42)+$Q42*(1-$F42))*((1+'Inputs &amp; Summary'!$D$7)^BG$29))))))</f>
        <v>0</v>
      </c>
      <c r="BH42" s="114">
        <f>$D42*IF(BH$29&gt;'Inputs &amp; Summary'!$D$5,0,IF(BH$29&gt;VLOOKUP($G42,Lists!$J$17:$K$21,2),IF($M42=Lists!$H$3,IF($K42&lt;1,(($S42/$K42)*((1+'Inputs &amp; Summary'!$D$7)^BH$29)),((INT(BH$29/$K42)-INT((BH$29-1)/$K42))*$S42*((1+'Inputs &amp; Summary'!$D$7)^BH$29))),(_xlfn.WEIBULL.DIST(BH$29,$L42,$K42,FALSE)*$S42*((1+'Inputs &amp; Summary'!$D$7)^BH$29))),IF($M42=Lists!$H$3,IF($K42&lt;1,((($R42*(1-$E42)+$Q42*(1-$F42))/$K42)*((1+'Inputs &amp; Summary'!$D$7)^BH$29)),((INT(BH$29/$K42)-INT((BH$29-1)/$K42))*($R42*(1-$E42)+$Q42*(1-$F42))*((1+'Inputs &amp; Summary'!$D$7)^BH$29))),((_xlfn.WEIBULL.DIST(BH$29,$L42,$K42,FALSE)*($R42*(1-$E42)+$Q42*(1-$F42))*((1+'Inputs &amp; Summary'!$D$7)^BH$29))))))</f>
        <v>0</v>
      </c>
      <c r="BI42" s="114">
        <f>$D42*IF(BI$29&gt;'Inputs &amp; Summary'!$D$5,0,IF(BI$29&gt;VLOOKUP($G42,Lists!$J$17:$K$21,2),IF($M42=Lists!$H$3,IF($K42&lt;1,(($S42/$K42)*((1+'Inputs &amp; Summary'!$D$7)^BI$29)),((INT(BI$29/$K42)-INT((BI$29-1)/$K42))*$S42*((1+'Inputs &amp; Summary'!$D$7)^BI$29))),(_xlfn.WEIBULL.DIST(BI$29,$L42,$K42,FALSE)*$S42*((1+'Inputs &amp; Summary'!$D$7)^BI$29))),IF($M42=Lists!$H$3,IF($K42&lt;1,((($R42*(1-$E42)+$Q42*(1-$F42))/$K42)*((1+'Inputs &amp; Summary'!$D$7)^BI$29)),((INT(BI$29/$K42)-INT((BI$29-1)/$K42))*($R42*(1-$E42)+$Q42*(1-$F42))*((1+'Inputs &amp; Summary'!$D$7)^BI$29))),((_xlfn.WEIBULL.DIST(BI$29,$L42,$K42,FALSE)*($R42*(1-$E42)+$Q42*(1-$F42))*((1+'Inputs &amp; Summary'!$D$7)^BI$29))))))</f>
        <v>0</v>
      </c>
      <c r="BJ42" s="114">
        <f>$D42*IF(BJ$29&gt;'Inputs &amp; Summary'!$D$5,0,IF(BJ$29&gt;VLOOKUP($G42,Lists!$J$17:$K$21,2),IF($M42=Lists!$H$3,IF($K42&lt;1,(($S42/$K42)*((1+'Inputs &amp; Summary'!$D$7)^BJ$29)),((INT(BJ$29/$K42)-INT((BJ$29-1)/$K42))*$S42*((1+'Inputs &amp; Summary'!$D$7)^BJ$29))),(_xlfn.WEIBULL.DIST(BJ$29,$L42,$K42,FALSE)*$S42*((1+'Inputs &amp; Summary'!$D$7)^BJ$29))),IF($M42=Lists!$H$3,IF($K42&lt;1,((($R42*(1-$E42)+$Q42*(1-$F42))/$K42)*((1+'Inputs &amp; Summary'!$D$7)^BJ$29)),((INT(BJ$29/$K42)-INT((BJ$29-1)/$K42))*($R42*(1-$E42)+$Q42*(1-$F42))*((1+'Inputs &amp; Summary'!$D$7)^BJ$29))),((_xlfn.WEIBULL.DIST(BJ$29,$L42,$K42,FALSE)*($R42*(1-$E42)+$Q42*(1-$F42))*((1+'Inputs &amp; Summary'!$D$7)^BJ$29))))))</f>
        <v>0</v>
      </c>
      <c r="BK42" s="114">
        <f>$D42*IF(BK$29&gt;'Inputs &amp; Summary'!$D$5,0,IF(BK$29&gt;VLOOKUP($G42,Lists!$J$17:$K$21,2),IF($M42=Lists!$H$3,IF($K42&lt;1,(($S42/$K42)*((1+'Inputs &amp; Summary'!$D$7)^BK$29)),((INT(BK$29/$K42)-INT((BK$29-1)/$K42))*$S42*((1+'Inputs &amp; Summary'!$D$7)^BK$29))),(_xlfn.WEIBULL.DIST(BK$29,$L42,$K42,FALSE)*$S42*((1+'Inputs &amp; Summary'!$D$7)^BK$29))),IF($M42=Lists!$H$3,IF($K42&lt;1,((($R42*(1-$E42)+$Q42*(1-$F42))/$K42)*((1+'Inputs &amp; Summary'!$D$7)^BK$29)),((INT(BK$29/$K42)-INT((BK$29-1)/$K42))*($R42*(1-$E42)+$Q42*(1-$F42))*((1+'Inputs &amp; Summary'!$D$7)^BK$29))),((_xlfn.WEIBULL.DIST(BK$29,$L42,$K42,FALSE)*($R42*(1-$E42)+$Q42*(1-$F42))*((1+'Inputs &amp; Summary'!$D$7)^BK$29))))))</f>
        <v>0</v>
      </c>
      <c r="BL42" s="114">
        <f>$D42*IF(BL$29&gt;'Inputs &amp; Summary'!$D$5,0,IF(BL$29&gt;VLOOKUP($G42,Lists!$J$17:$K$21,2),IF($M42=Lists!$H$3,IF($K42&lt;1,(($S42/$K42)*((1+'Inputs &amp; Summary'!$D$7)^BL$29)),((INT(BL$29/$K42)-INT((BL$29-1)/$K42))*$S42*((1+'Inputs &amp; Summary'!$D$7)^BL$29))),(_xlfn.WEIBULL.DIST(BL$29,$L42,$K42,FALSE)*$S42*((1+'Inputs &amp; Summary'!$D$7)^BL$29))),IF($M42=Lists!$H$3,IF($K42&lt;1,((($R42*(1-$E42)+$Q42*(1-$F42))/$K42)*((1+'Inputs &amp; Summary'!$D$7)^BL$29)),((INT(BL$29/$K42)-INT((BL$29-1)/$K42))*($R42*(1-$E42)+$Q42*(1-$F42))*((1+'Inputs &amp; Summary'!$D$7)^BL$29))),((_xlfn.WEIBULL.DIST(BL$29,$L42,$K42,FALSE)*($R42*(1-$E42)+$Q42*(1-$F42))*((1+'Inputs &amp; Summary'!$D$7)^BL$29))))))</f>
        <v>0</v>
      </c>
    </row>
    <row r="43" spans="1:64" s="1" customFormat="1" x14ac:dyDescent="0.3">
      <c r="A43" s="79" t="s">
        <v>56</v>
      </c>
      <c r="B43" s="33" t="s">
        <v>307</v>
      </c>
      <c r="C43" s="33" t="s">
        <v>36</v>
      </c>
      <c r="D43" s="68">
        <v>1</v>
      </c>
      <c r="E43" s="68">
        <v>0</v>
      </c>
      <c r="F43" s="68">
        <v>0</v>
      </c>
      <c r="G43" s="213" t="s">
        <v>433</v>
      </c>
      <c r="H43" s="34" t="s">
        <v>22</v>
      </c>
      <c r="I43" s="34" t="s">
        <v>97</v>
      </c>
      <c r="J43" s="33">
        <f>VLOOKUP(I43,'Labor Rates'!$A$1:$B$16,2)</f>
        <v>33.25</v>
      </c>
      <c r="K43" s="35">
        <v>1</v>
      </c>
      <c r="L43" s="35">
        <v>1</v>
      </c>
      <c r="M43" s="33" t="s">
        <v>259</v>
      </c>
      <c r="N43" s="84">
        <v>1</v>
      </c>
      <c r="O43" s="35">
        <v>0.25</v>
      </c>
      <c r="P43" s="5">
        <v>0</v>
      </c>
      <c r="Q43" s="73">
        <f t="shared" si="6"/>
        <v>8.3125</v>
      </c>
      <c r="R43" s="73">
        <f t="shared" si="7"/>
        <v>0</v>
      </c>
      <c r="S43" s="74">
        <f t="shared" si="8"/>
        <v>8.3125</v>
      </c>
      <c r="T43" s="88"/>
      <c r="U43" s="80"/>
      <c r="V43" s="87">
        <f t="shared" si="9"/>
        <v>10.300566209128679</v>
      </c>
      <c r="W43" s="87">
        <f>NPV('Inputs &amp; Summary'!$D$6,Y43:BL43)</f>
        <v>104.45870121238801</v>
      </c>
      <c r="X43" s="90">
        <f t="shared" si="10"/>
        <v>7.581651959375921E-4</v>
      </c>
      <c r="Y43" s="114">
        <f>$D43*IF(Y$29&gt;'Inputs &amp; Summary'!$D$5,0,IF(Y$29&gt;VLOOKUP($G43,Lists!$J$17:$K$21,2),IF($M43=Lists!$H$3,IF($K43&lt;1,(($S43/$K43)*((1+'Inputs &amp; Summary'!$D$7)^Y$29)),((INT(Y$29/$K43)-INT((Y$29-1)/$K43))*$S43*((1+'Inputs &amp; Summary'!$D$7)^Y$29))),(_xlfn.WEIBULL.DIST(Y$29,$L43,$K43,FALSE)*$S43*((1+'Inputs &amp; Summary'!$D$7)^Y$29))),IF($M43=Lists!$H$3,IF($K43&lt;1,((($R43*(1-$E43)+$Q43*(1-$F43))/$K43)*((1+'Inputs &amp; Summary'!$D$7)^Y$29)),((INT(Y$29/$K43)-INT((Y$29-1)/$K43))*($R43*(1-$E43)+$Q43*(1-$F43))*((1+'Inputs &amp; Summary'!$D$7)^Y$29))),((_xlfn.WEIBULL.DIST(Y$29,$L43,$K43,FALSE)*($R43*(1-$E43)+$Q43*(1-$F43))*((1+'Inputs &amp; Summary'!$D$7)^Y$29))))))</f>
        <v>8.4787499999999998</v>
      </c>
      <c r="Z43" s="114">
        <f>$D43*IF(Z$29&gt;'Inputs &amp; Summary'!$D$5,0,IF(Z$29&gt;VLOOKUP($G43,Lists!$J$17:$K$21,2),IF($M43=Lists!$H$3,IF($K43&lt;1,(($S43/$K43)*((1+'Inputs &amp; Summary'!$D$7)^Z$29)),((INT(Z$29/$K43)-INT((Z$29-1)/$K43))*$S43*((1+'Inputs &amp; Summary'!$D$7)^Z$29))),(_xlfn.WEIBULL.DIST(Z$29,$L43,$K43,FALSE)*$S43*((1+'Inputs &amp; Summary'!$D$7)^Z$29))),IF($M43=Lists!$H$3,IF($K43&lt;1,((($R43*(1-$E43)+$Q43*(1-$F43))/$K43)*((1+'Inputs &amp; Summary'!$D$7)^Z$29)),((INT(Z$29/$K43)-INT((Z$29-1)/$K43))*($R43*(1-$E43)+$Q43*(1-$F43))*((1+'Inputs &amp; Summary'!$D$7)^Z$29))),((_xlfn.WEIBULL.DIST(Z$29,$L43,$K43,FALSE)*($R43*(1-$E43)+$Q43*(1-$F43))*((1+'Inputs &amp; Summary'!$D$7)^Z$29))))))</f>
        <v>8.6483249999999998</v>
      </c>
      <c r="AA43" s="114">
        <f>$D43*IF(AA$29&gt;'Inputs &amp; Summary'!$D$5,0,IF(AA$29&gt;VLOOKUP($G43,Lists!$J$17:$K$21,2),IF($M43=Lists!$H$3,IF($K43&lt;1,(($S43/$K43)*((1+'Inputs &amp; Summary'!$D$7)^AA$29)),((INT(AA$29/$K43)-INT((AA$29-1)/$K43))*$S43*((1+'Inputs &amp; Summary'!$D$7)^AA$29))),(_xlfn.WEIBULL.DIST(AA$29,$L43,$K43,FALSE)*$S43*((1+'Inputs &amp; Summary'!$D$7)^AA$29))),IF($M43=Lists!$H$3,IF($K43&lt;1,((($R43*(1-$E43)+$Q43*(1-$F43))/$K43)*((1+'Inputs &amp; Summary'!$D$7)^AA$29)),((INT(AA$29/$K43)-INT((AA$29-1)/$K43))*($R43*(1-$E43)+$Q43*(1-$F43))*((1+'Inputs &amp; Summary'!$D$7)^AA$29))),((_xlfn.WEIBULL.DIST(AA$29,$L43,$K43,FALSE)*($R43*(1-$E43)+$Q43*(1-$F43))*((1+'Inputs &amp; Summary'!$D$7)^AA$29))))))</f>
        <v>8.8212914999999992</v>
      </c>
      <c r="AB43" s="114">
        <f>$D43*IF(AB$29&gt;'Inputs &amp; Summary'!$D$5,0,IF(AB$29&gt;VLOOKUP($G43,Lists!$J$17:$K$21,2),IF($M43=Lists!$H$3,IF($K43&lt;1,(($S43/$K43)*((1+'Inputs &amp; Summary'!$D$7)^AB$29)),((INT(AB$29/$K43)-INT((AB$29-1)/$K43))*$S43*((1+'Inputs &amp; Summary'!$D$7)^AB$29))),(_xlfn.WEIBULL.DIST(AB$29,$L43,$K43,FALSE)*$S43*((1+'Inputs &amp; Summary'!$D$7)^AB$29))),IF($M43=Lists!$H$3,IF($K43&lt;1,((($R43*(1-$E43)+$Q43*(1-$F43))/$K43)*((1+'Inputs &amp; Summary'!$D$7)^AB$29)),((INT(AB$29/$K43)-INT((AB$29-1)/$K43))*($R43*(1-$E43)+$Q43*(1-$F43))*((1+'Inputs &amp; Summary'!$D$7)^AB$29))),((_xlfn.WEIBULL.DIST(AB$29,$L43,$K43,FALSE)*($R43*(1-$E43)+$Q43*(1-$F43))*((1+'Inputs &amp; Summary'!$D$7)^AB$29))))))</f>
        <v>8.9977173300000004</v>
      </c>
      <c r="AC43" s="114">
        <f>$D43*IF(AC$29&gt;'Inputs &amp; Summary'!$D$5,0,IF(AC$29&gt;VLOOKUP($G43,Lists!$J$17:$K$21,2),IF($M43=Lists!$H$3,IF($K43&lt;1,(($S43/$K43)*((1+'Inputs &amp; Summary'!$D$7)^AC$29)),((INT(AC$29/$K43)-INT((AC$29-1)/$K43))*$S43*((1+'Inputs &amp; Summary'!$D$7)^AC$29))),(_xlfn.WEIBULL.DIST(AC$29,$L43,$K43,FALSE)*$S43*((1+'Inputs &amp; Summary'!$D$7)^AC$29))),IF($M43=Lists!$H$3,IF($K43&lt;1,((($R43*(1-$E43)+$Q43*(1-$F43))/$K43)*((1+'Inputs &amp; Summary'!$D$7)^AC$29)),((INT(AC$29/$K43)-INT((AC$29-1)/$K43))*($R43*(1-$E43)+$Q43*(1-$F43))*((1+'Inputs &amp; Summary'!$D$7)^AC$29))),((_xlfn.WEIBULL.DIST(AC$29,$L43,$K43,FALSE)*($R43*(1-$E43)+$Q43*(1-$F43))*((1+'Inputs &amp; Summary'!$D$7)^AC$29))))))</f>
        <v>9.1776716765999993</v>
      </c>
      <c r="AD43" s="114">
        <f>$D43*IF(AD$29&gt;'Inputs &amp; Summary'!$D$5,0,IF(AD$29&gt;VLOOKUP($G43,Lists!$J$17:$K$21,2),IF($M43=Lists!$H$3,IF($K43&lt;1,(($S43/$K43)*((1+'Inputs &amp; Summary'!$D$7)^AD$29)),((INT(AD$29/$K43)-INT((AD$29-1)/$K43))*$S43*((1+'Inputs &amp; Summary'!$D$7)^AD$29))),(_xlfn.WEIBULL.DIST(AD$29,$L43,$K43,FALSE)*$S43*((1+'Inputs &amp; Summary'!$D$7)^AD$29))),IF($M43=Lists!$H$3,IF($K43&lt;1,((($R43*(1-$E43)+$Q43*(1-$F43))/$K43)*((1+'Inputs &amp; Summary'!$D$7)^AD$29)),((INT(AD$29/$K43)-INT((AD$29-1)/$K43))*($R43*(1-$E43)+$Q43*(1-$F43))*((1+'Inputs &amp; Summary'!$D$7)^AD$29))),((_xlfn.WEIBULL.DIST(AD$29,$L43,$K43,FALSE)*($R43*(1-$E43)+$Q43*(1-$F43))*((1+'Inputs &amp; Summary'!$D$7)^AD$29))))))</f>
        <v>9.3612251101320005</v>
      </c>
      <c r="AE43" s="114">
        <f>$D43*IF(AE$29&gt;'Inputs &amp; Summary'!$D$5,0,IF(AE$29&gt;VLOOKUP($G43,Lists!$J$17:$K$21,2),IF($M43=Lists!$H$3,IF($K43&lt;1,(($S43/$K43)*((1+'Inputs &amp; Summary'!$D$7)^AE$29)),((INT(AE$29/$K43)-INT((AE$29-1)/$K43))*$S43*((1+'Inputs &amp; Summary'!$D$7)^AE$29))),(_xlfn.WEIBULL.DIST(AE$29,$L43,$K43,FALSE)*$S43*((1+'Inputs &amp; Summary'!$D$7)^AE$29))),IF($M43=Lists!$H$3,IF($K43&lt;1,((($R43*(1-$E43)+$Q43*(1-$F43))/$K43)*((1+'Inputs &amp; Summary'!$D$7)^AE$29)),((INT(AE$29/$K43)-INT((AE$29-1)/$K43))*($R43*(1-$E43)+$Q43*(1-$F43))*((1+'Inputs &amp; Summary'!$D$7)^AE$29))),((_xlfn.WEIBULL.DIST(AE$29,$L43,$K43,FALSE)*($R43*(1-$E43)+$Q43*(1-$F43))*((1+'Inputs &amp; Summary'!$D$7)^AE$29))))))</f>
        <v>9.5484496123346378</v>
      </c>
      <c r="AF43" s="114">
        <f>$D43*IF(AF$29&gt;'Inputs &amp; Summary'!$D$5,0,IF(AF$29&gt;VLOOKUP($G43,Lists!$J$17:$K$21,2),IF($M43=Lists!$H$3,IF($K43&lt;1,(($S43/$K43)*((1+'Inputs &amp; Summary'!$D$7)^AF$29)),((INT(AF$29/$K43)-INT((AF$29-1)/$K43))*$S43*((1+'Inputs &amp; Summary'!$D$7)^AF$29))),(_xlfn.WEIBULL.DIST(AF$29,$L43,$K43,FALSE)*$S43*((1+'Inputs &amp; Summary'!$D$7)^AF$29))),IF($M43=Lists!$H$3,IF($K43&lt;1,((($R43*(1-$E43)+$Q43*(1-$F43))/$K43)*((1+'Inputs &amp; Summary'!$D$7)^AF$29)),((INT(AF$29/$K43)-INT((AF$29-1)/$K43))*($R43*(1-$E43)+$Q43*(1-$F43))*((1+'Inputs &amp; Summary'!$D$7)^AF$29))),((_xlfn.WEIBULL.DIST(AF$29,$L43,$K43,FALSE)*($R43*(1-$E43)+$Q43*(1-$F43))*((1+'Inputs &amp; Summary'!$D$7)^AF$29))))))</f>
        <v>9.7394186045813314</v>
      </c>
      <c r="AG43" s="114">
        <f>$D43*IF(AG$29&gt;'Inputs &amp; Summary'!$D$5,0,IF(AG$29&gt;VLOOKUP($G43,Lists!$J$17:$K$21,2),IF($M43=Lists!$H$3,IF($K43&lt;1,(($S43/$K43)*((1+'Inputs &amp; Summary'!$D$7)^AG$29)),((INT(AG$29/$K43)-INT((AG$29-1)/$K43))*$S43*((1+'Inputs &amp; Summary'!$D$7)^AG$29))),(_xlfn.WEIBULL.DIST(AG$29,$L43,$K43,FALSE)*$S43*((1+'Inputs &amp; Summary'!$D$7)^AG$29))),IF($M43=Lists!$H$3,IF($K43&lt;1,((($R43*(1-$E43)+$Q43*(1-$F43))/$K43)*((1+'Inputs &amp; Summary'!$D$7)^AG$29)),((INT(AG$29/$K43)-INT((AG$29-1)/$K43))*($R43*(1-$E43)+$Q43*(1-$F43))*((1+'Inputs &amp; Summary'!$D$7)^AG$29))),((_xlfn.WEIBULL.DIST(AG$29,$L43,$K43,FALSE)*($R43*(1-$E43)+$Q43*(1-$F43))*((1+'Inputs &amp; Summary'!$D$7)^AG$29))))))</f>
        <v>9.934206976672959</v>
      </c>
      <c r="AH43" s="114">
        <f>$D43*IF(AH$29&gt;'Inputs &amp; Summary'!$D$5,0,IF(AH$29&gt;VLOOKUP($G43,Lists!$J$17:$K$21,2),IF($M43=Lists!$H$3,IF($K43&lt;1,(($S43/$K43)*((1+'Inputs &amp; Summary'!$D$7)^AH$29)),((INT(AH$29/$K43)-INT((AH$29-1)/$K43))*$S43*((1+'Inputs &amp; Summary'!$D$7)^AH$29))),(_xlfn.WEIBULL.DIST(AH$29,$L43,$K43,FALSE)*$S43*((1+'Inputs &amp; Summary'!$D$7)^AH$29))),IF($M43=Lists!$H$3,IF($K43&lt;1,((($R43*(1-$E43)+$Q43*(1-$F43))/$K43)*((1+'Inputs &amp; Summary'!$D$7)^AH$29)),((INT(AH$29/$K43)-INT((AH$29-1)/$K43))*($R43*(1-$E43)+$Q43*(1-$F43))*((1+'Inputs &amp; Summary'!$D$7)^AH$29))),((_xlfn.WEIBULL.DIST(AH$29,$L43,$K43,FALSE)*($R43*(1-$E43)+$Q43*(1-$F43))*((1+'Inputs &amp; Summary'!$D$7)^AH$29))))))</f>
        <v>10.132891116206418</v>
      </c>
      <c r="AI43" s="114">
        <f>$D43*IF(AI$29&gt;'Inputs &amp; Summary'!$D$5,0,IF(AI$29&gt;VLOOKUP($G43,Lists!$J$17:$K$21,2),IF($M43=Lists!$H$3,IF($K43&lt;1,(($S43/$K43)*((1+'Inputs &amp; Summary'!$D$7)^AI$29)),((INT(AI$29/$K43)-INT((AI$29-1)/$K43))*$S43*((1+'Inputs &amp; Summary'!$D$7)^AI$29))),(_xlfn.WEIBULL.DIST(AI$29,$L43,$K43,FALSE)*$S43*((1+'Inputs &amp; Summary'!$D$7)^AI$29))),IF($M43=Lists!$H$3,IF($K43&lt;1,((($R43*(1-$E43)+$Q43*(1-$F43))/$K43)*((1+'Inputs &amp; Summary'!$D$7)^AI$29)),((INT(AI$29/$K43)-INT((AI$29-1)/$K43))*($R43*(1-$E43)+$Q43*(1-$F43))*((1+'Inputs &amp; Summary'!$D$7)^AI$29))),((_xlfn.WEIBULL.DIST(AI$29,$L43,$K43,FALSE)*($R43*(1-$E43)+$Q43*(1-$F43))*((1+'Inputs &amp; Summary'!$D$7)^AI$29))))))</f>
        <v>10.335548938530545</v>
      </c>
      <c r="AJ43" s="114">
        <f>$D43*IF(AJ$29&gt;'Inputs &amp; Summary'!$D$5,0,IF(AJ$29&gt;VLOOKUP($G43,Lists!$J$17:$K$21,2),IF($M43=Lists!$H$3,IF($K43&lt;1,(($S43/$K43)*((1+'Inputs &amp; Summary'!$D$7)^AJ$29)),((INT(AJ$29/$K43)-INT((AJ$29-1)/$K43))*$S43*((1+'Inputs &amp; Summary'!$D$7)^AJ$29))),(_xlfn.WEIBULL.DIST(AJ$29,$L43,$K43,FALSE)*$S43*((1+'Inputs &amp; Summary'!$D$7)^AJ$29))),IF($M43=Lists!$H$3,IF($K43&lt;1,((($R43*(1-$E43)+$Q43*(1-$F43))/$K43)*((1+'Inputs &amp; Summary'!$D$7)^AJ$29)),((INT(AJ$29/$K43)-INT((AJ$29-1)/$K43))*($R43*(1-$E43)+$Q43*(1-$F43))*((1+'Inputs &amp; Summary'!$D$7)^AJ$29))),((_xlfn.WEIBULL.DIST(AJ$29,$L43,$K43,FALSE)*($R43*(1-$E43)+$Q43*(1-$F43))*((1+'Inputs &amp; Summary'!$D$7)^AJ$29))))))</f>
        <v>10.542259917301157</v>
      </c>
      <c r="AK43" s="114">
        <f>$D43*IF(AK$29&gt;'Inputs &amp; Summary'!$D$5,0,IF(AK$29&gt;VLOOKUP($G43,Lists!$J$17:$K$21,2),IF($M43=Lists!$H$3,IF($K43&lt;1,(($S43/$K43)*((1+'Inputs &amp; Summary'!$D$7)^AK$29)),((INT(AK$29/$K43)-INT((AK$29-1)/$K43))*$S43*((1+'Inputs &amp; Summary'!$D$7)^AK$29))),(_xlfn.WEIBULL.DIST(AK$29,$L43,$K43,FALSE)*$S43*((1+'Inputs &amp; Summary'!$D$7)^AK$29))),IF($M43=Lists!$H$3,IF($K43&lt;1,((($R43*(1-$E43)+$Q43*(1-$F43))/$K43)*((1+'Inputs &amp; Summary'!$D$7)^AK$29)),((INT(AK$29/$K43)-INT((AK$29-1)/$K43))*($R43*(1-$E43)+$Q43*(1-$F43))*((1+'Inputs &amp; Summary'!$D$7)^AK$29))),((_xlfn.WEIBULL.DIST(AK$29,$L43,$K43,FALSE)*($R43*(1-$E43)+$Q43*(1-$F43))*((1+'Inputs &amp; Summary'!$D$7)^AK$29))))))</f>
        <v>10.75310511564718</v>
      </c>
      <c r="AL43" s="114">
        <f>$D43*IF(AL$29&gt;'Inputs &amp; Summary'!$D$5,0,IF(AL$29&gt;VLOOKUP($G43,Lists!$J$17:$K$21,2),IF($M43=Lists!$H$3,IF($K43&lt;1,(($S43/$K43)*((1+'Inputs &amp; Summary'!$D$7)^AL$29)),((INT(AL$29/$K43)-INT((AL$29-1)/$K43))*$S43*((1+'Inputs &amp; Summary'!$D$7)^AL$29))),(_xlfn.WEIBULL.DIST(AL$29,$L43,$K43,FALSE)*$S43*((1+'Inputs &amp; Summary'!$D$7)^AL$29))),IF($M43=Lists!$H$3,IF($K43&lt;1,((($R43*(1-$E43)+$Q43*(1-$F43))/$K43)*((1+'Inputs &amp; Summary'!$D$7)^AL$29)),((INT(AL$29/$K43)-INT((AL$29-1)/$K43))*($R43*(1-$E43)+$Q43*(1-$F43))*((1+'Inputs &amp; Summary'!$D$7)^AL$29))),((_xlfn.WEIBULL.DIST(AL$29,$L43,$K43,FALSE)*($R43*(1-$E43)+$Q43*(1-$F43))*((1+'Inputs &amp; Summary'!$D$7)^AL$29))))))</f>
        <v>10.968167217960124</v>
      </c>
      <c r="AM43" s="114">
        <f>$D43*IF(AM$29&gt;'Inputs &amp; Summary'!$D$5,0,IF(AM$29&gt;VLOOKUP($G43,Lists!$J$17:$K$21,2),IF($M43=Lists!$H$3,IF($K43&lt;1,(($S43/$K43)*((1+'Inputs &amp; Summary'!$D$7)^AM$29)),((INT(AM$29/$K43)-INT((AM$29-1)/$K43))*$S43*((1+'Inputs &amp; Summary'!$D$7)^AM$29))),(_xlfn.WEIBULL.DIST(AM$29,$L43,$K43,FALSE)*$S43*((1+'Inputs &amp; Summary'!$D$7)^AM$29))),IF($M43=Lists!$H$3,IF($K43&lt;1,((($R43*(1-$E43)+$Q43*(1-$F43))/$K43)*((1+'Inputs &amp; Summary'!$D$7)^AM$29)),((INT(AM$29/$K43)-INT((AM$29-1)/$K43))*($R43*(1-$E43)+$Q43*(1-$F43))*((1+'Inputs &amp; Summary'!$D$7)^AM$29))),((_xlfn.WEIBULL.DIST(AM$29,$L43,$K43,FALSE)*($R43*(1-$E43)+$Q43*(1-$F43))*((1+'Inputs &amp; Summary'!$D$7)^AM$29))))))</f>
        <v>11.187530562319324</v>
      </c>
      <c r="AN43" s="114">
        <f>$D43*IF(AN$29&gt;'Inputs &amp; Summary'!$D$5,0,IF(AN$29&gt;VLOOKUP($G43,Lists!$J$17:$K$21,2),IF($M43=Lists!$H$3,IF($K43&lt;1,(($S43/$K43)*((1+'Inputs &amp; Summary'!$D$7)^AN$29)),((INT(AN$29/$K43)-INT((AN$29-1)/$K43))*$S43*((1+'Inputs &amp; Summary'!$D$7)^AN$29))),(_xlfn.WEIBULL.DIST(AN$29,$L43,$K43,FALSE)*$S43*((1+'Inputs &amp; Summary'!$D$7)^AN$29))),IF($M43=Lists!$H$3,IF($K43&lt;1,((($R43*(1-$E43)+$Q43*(1-$F43))/$K43)*((1+'Inputs &amp; Summary'!$D$7)^AN$29)),((INT(AN$29/$K43)-INT((AN$29-1)/$K43))*($R43*(1-$E43)+$Q43*(1-$F43))*((1+'Inputs &amp; Summary'!$D$7)^AN$29))),((_xlfn.WEIBULL.DIST(AN$29,$L43,$K43,FALSE)*($R43*(1-$E43)+$Q43*(1-$F43))*((1+'Inputs &amp; Summary'!$D$7)^AN$29))))))</f>
        <v>11.411281173565712</v>
      </c>
      <c r="AO43" s="114">
        <f>$D43*IF(AO$29&gt;'Inputs &amp; Summary'!$D$5,0,IF(AO$29&gt;VLOOKUP($G43,Lists!$J$17:$K$21,2),IF($M43=Lists!$H$3,IF($K43&lt;1,(($S43/$K43)*((1+'Inputs &amp; Summary'!$D$7)^AO$29)),((INT(AO$29/$K43)-INT((AO$29-1)/$K43))*$S43*((1+'Inputs &amp; Summary'!$D$7)^AO$29))),(_xlfn.WEIBULL.DIST(AO$29,$L43,$K43,FALSE)*$S43*((1+'Inputs &amp; Summary'!$D$7)^AO$29))),IF($M43=Lists!$H$3,IF($K43&lt;1,((($R43*(1-$E43)+$Q43*(1-$F43))/$K43)*((1+'Inputs &amp; Summary'!$D$7)^AO$29)),((INT(AO$29/$K43)-INT((AO$29-1)/$K43))*($R43*(1-$E43)+$Q43*(1-$F43))*((1+'Inputs &amp; Summary'!$D$7)^AO$29))),((_xlfn.WEIBULL.DIST(AO$29,$L43,$K43,FALSE)*($R43*(1-$E43)+$Q43*(1-$F43))*((1+'Inputs &amp; Summary'!$D$7)^AO$29))))))</f>
        <v>11.639506797037027</v>
      </c>
      <c r="AP43" s="114">
        <f>$D43*IF(AP$29&gt;'Inputs &amp; Summary'!$D$5,0,IF(AP$29&gt;VLOOKUP($G43,Lists!$J$17:$K$21,2),IF($M43=Lists!$H$3,IF($K43&lt;1,(($S43/$K43)*((1+'Inputs &amp; Summary'!$D$7)^AP$29)),((INT(AP$29/$K43)-INT((AP$29-1)/$K43))*$S43*((1+'Inputs &amp; Summary'!$D$7)^AP$29))),(_xlfn.WEIBULL.DIST(AP$29,$L43,$K43,FALSE)*$S43*((1+'Inputs &amp; Summary'!$D$7)^AP$29))),IF($M43=Lists!$H$3,IF($K43&lt;1,((($R43*(1-$E43)+$Q43*(1-$F43))/$K43)*((1+'Inputs &amp; Summary'!$D$7)^AP$29)),((INT(AP$29/$K43)-INT((AP$29-1)/$K43))*($R43*(1-$E43)+$Q43*(1-$F43))*((1+'Inputs &amp; Summary'!$D$7)^AP$29))),((_xlfn.WEIBULL.DIST(AP$29,$L43,$K43,FALSE)*($R43*(1-$E43)+$Q43*(1-$F43))*((1+'Inputs &amp; Summary'!$D$7)^AP$29))))))</f>
        <v>11.872296932977767</v>
      </c>
      <c r="AQ43" s="114">
        <f>$D43*IF(AQ$29&gt;'Inputs &amp; Summary'!$D$5,0,IF(AQ$29&gt;VLOOKUP($G43,Lists!$J$17:$K$21,2),IF($M43=Lists!$H$3,IF($K43&lt;1,(($S43/$K43)*((1+'Inputs &amp; Summary'!$D$7)^AQ$29)),((INT(AQ$29/$K43)-INT((AQ$29-1)/$K43))*$S43*((1+'Inputs &amp; Summary'!$D$7)^AQ$29))),(_xlfn.WEIBULL.DIST(AQ$29,$L43,$K43,FALSE)*$S43*((1+'Inputs &amp; Summary'!$D$7)^AQ$29))),IF($M43=Lists!$H$3,IF($K43&lt;1,((($R43*(1-$E43)+$Q43*(1-$F43))/$K43)*((1+'Inputs &amp; Summary'!$D$7)^AQ$29)),((INT(AQ$29/$K43)-INT((AQ$29-1)/$K43))*($R43*(1-$E43)+$Q43*(1-$F43))*((1+'Inputs &amp; Summary'!$D$7)^AQ$29))),((_xlfn.WEIBULL.DIST(AQ$29,$L43,$K43,FALSE)*($R43*(1-$E43)+$Q43*(1-$F43))*((1+'Inputs &amp; Summary'!$D$7)^AQ$29))))))</f>
        <v>12.109742871637321</v>
      </c>
      <c r="AR43" s="114">
        <f>$D43*IF(AR$29&gt;'Inputs &amp; Summary'!$D$5,0,IF(AR$29&gt;VLOOKUP($G43,Lists!$J$17:$K$21,2),IF($M43=Lists!$H$3,IF($K43&lt;1,(($S43/$K43)*((1+'Inputs &amp; Summary'!$D$7)^AR$29)),((INT(AR$29/$K43)-INT((AR$29-1)/$K43))*$S43*((1+'Inputs &amp; Summary'!$D$7)^AR$29))),(_xlfn.WEIBULL.DIST(AR$29,$L43,$K43,FALSE)*$S43*((1+'Inputs &amp; Summary'!$D$7)^AR$29))),IF($M43=Lists!$H$3,IF($K43&lt;1,((($R43*(1-$E43)+$Q43*(1-$F43))/$K43)*((1+'Inputs &amp; Summary'!$D$7)^AR$29)),((INT(AR$29/$K43)-INT((AR$29-1)/$K43))*($R43*(1-$E43)+$Q43*(1-$F43))*((1+'Inputs &amp; Summary'!$D$7)^AR$29))),((_xlfn.WEIBULL.DIST(AR$29,$L43,$K43,FALSE)*($R43*(1-$E43)+$Q43*(1-$F43))*((1+'Inputs &amp; Summary'!$D$7)^AR$29))))))</f>
        <v>12.35193772907007</v>
      </c>
      <c r="AS43" s="114">
        <f>$D43*IF(AS$29&gt;'Inputs &amp; Summary'!$D$5,0,IF(AS$29&gt;VLOOKUP($G43,Lists!$J$17:$K$21,2),IF($M43=Lists!$H$3,IF($K43&lt;1,(($S43/$K43)*((1+'Inputs &amp; Summary'!$D$7)^AS$29)),((INT(AS$29/$K43)-INT((AS$29-1)/$K43))*$S43*((1+'Inputs &amp; Summary'!$D$7)^AS$29))),(_xlfn.WEIBULL.DIST(AS$29,$L43,$K43,FALSE)*$S43*((1+'Inputs &amp; Summary'!$D$7)^AS$29))),IF($M43=Lists!$H$3,IF($K43&lt;1,((($R43*(1-$E43)+$Q43*(1-$F43))/$K43)*((1+'Inputs &amp; Summary'!$D$7)^AS$29)),((INT(AS$29/$K43)-INT((AS$29-1)/$K43))*($R43*(1-$E43)+$Q43*(1-$F43))*((1+'Inputs &amp; Summary'!$D$7)^AS$29))),((_xlfn.WEIBULL.DIST(AS$29,$L43,$K43,FALSE)*($R43*(1-$E43)+$Q43*(1-$F43))*((1+'Inputs &amp; Summary'!$D$7)^AS$29))))))</f>
        <v>0</v>
      </c>
      <c r="AT43" s="114">
        <f>$D43*IF(AT$29&gt;'Inputs &amp; Summary'!$D$5,0,IF(AT$29&gt;VLOOKUP($G43,Lists!$J$17:$K$21,2),IF($M43=Lists!$H$3,IF($K43&lt;1,(($S43/$K43)*((1+'Inputs &amp; Summary'!$D$7)^AT$29)),((INT(AT$29/$K43)-INT((AT$29-1)/$K43))*$S43*((1+'Inputs &amp; Summary'!$D$7)^AT$29))),(_xlfn.WEIBULL.DIST(AT$29,$L43,$K43,FALSE)*$S43*((1+'Inputs &amp; Summary'!$D$7)^AT$29))),IF($M43=Lists!$H$3,IF($K43&lt;1,((($R43*(1-$E43)+$Q43*(1-$F43))/$K43)*((1+'Inputs &amp; Summary'!$D$7)^AT$29)),((INT(AT$29/$K43)-INT((AT$29-1)/$K43))*($R43*(1-$E43)+$Q43*(1-$F43))*((1+'Inputs &amp; Summary'!$D$7)^AT$29))),((_xlfn.WEIBULL.DIST(AT$29,$L43,$K43,FALSE)*($R43*(1-$E43)+$Q43*(1-$F43))*((1+'Inputs &amp; Summary'!$D$7)^AT$29))))))</f>
        <v>0</v>
      </c>
      <c r="AU43" s="114">
        <f>$D43*IF(AU$29&gt;'Inputs &amp; Summary'!$D$5,0,IF(AU$29&gt;VLOOKUP($G43,Lists!$J$17:$K$21,2),IF($M43=Lists!$H$3,IF($K43&lt;1,(($S43/$K43)*((1+'Inputs &amp; Summary'!$D$7)^AU$29)),((INT(AU$29/$K43)-INT((AU$29-1)/$K43))*$S43*((1+'Inputs &amp; Summary'!$D$7)^AU$29))),(_xlfn.WEIBULL.DIST(AU$29,$L43,$K43,FALSE)*$S43*((1+'Inputs &amp; Summary'!$D$7)^AU$29))),IF($M43=Lists!$H$3,IF($K43&lt;1,((($R43*(1-$E43)+$Q43*(1-$F43))/$K43)*((1+'Inputs &amp; Summary'!$D$7)^AU$29)),((INT(AU$29/$K43)-INT((AU$29-1)/$K43))*($R43*(1-$E43)+$Q43*(1-$F43))*((1+'Inputs &amp; Summary'!$D$7)^AU$29))),((_xlfn.WEIBULL.DIST(AU$29,$L43,$K43,FALSE)*($R43*(1-$E43)+$Q43*(1-$F43))*((1+'Inputs &amp; Summary'!$D$7)^AU$29))))))</f>
        <v>0</v>
      </c>
      <c r="AV43" s="114">
        <f>$D43*IF(AV$29&gt;'Inputs &amp; Summary'!$D$5,0,IF(AV$29&gt;VLOOKUP($G43,Lists!$J$17:$K$21,2),IF($M43=Lists!$H$3,IF($K43&lt;1,(($S43/$K43)*((1+'Inputs &amp; Summary'!$D$7)^AV$29)),((INT(AV$29/$K43)-INT((AV$29-1)/$K43))*$S43*((1+'Inputs &amp; Summary'!$D$7)^AV$29))),(_xlfn.WEIBULL.DIST(AV$29,$L43,$K43,FALSE)*$S43*((1+'Inputs &amp; Summary'!$D$7)^AV$29))),IF($M43=Lists!$H$3,IF($K43&lt;1,((($R43*(1-$E43)+$Q43*(1-$F43))/$K43)*((1+'Inputs &amp; Summary'!$D$7)^AV$29)),((INT(AV$29/$K43)-INT((AV$29-1)/$K43))*($R43*(1-$E43)+$Q43*(1-$F43))*((1+'Inputs &amp; Summary'!$D$7)^AV$29))),((_xlfn.WEIBULL.DIST(AV$29,$L43,$K43,FALSE)*($R43*(1-$E43)+$Q43*(1-$F43))*((1+'Inputs &amp; Summary'!$D$7)^AV$29))))))</f>
        <v>0</v>
      </c>
      <c r="AW43" s="114">
        <f>$D43*IF(AW$29&gt;'Inputs &amp; Summary'!$D$5,0,IF(AW$29&gt;VLOOKUP($G43,Lists!$J$17:$K$21,2),IF($M43=Lists!$H$3,IF($K43&lt;1,(($S43/$K43)*((1+'Inputs &amp; Summary'!$D$7)^AW$29)),((INT(AW$29/$K43)-INT((AW$29-1)/$K43))*$S43*((1+'Inputs &amp; Summary'!$D$7)^AW$29))),(_xlfn.WEIBULL.DIST(AW$29,$L43,$K43,FALSE)*$S43*((1+'Inputs &amp; Summary'!$D$7)^AW$29))),IF($M43=Lists!$H$3,IF($K43&lt;1,((($R43*(1-$E43)+$Q43*(1-$F43))/$K43)*((1+'Inputs &amp; Summary'!$D$7)^AW$29)),((INT(AW$29/$K43)-INT((AW$29-1)/$K43))*($R43*(1-$E43)+$Q43*(1-$F43))*((1+'Inputs &amp; Summary'!$D$7)^AW$29))),((_xlfn.WEIBULL.DIST(AW$29,$L43,$K43,FALSE)*($R43*(1-$E43)+$Q43*(1-$F43))*((1+'Inputs &amp; Summary'!$D$7)^AW$29))))))</f>
        <v>0</v>
      </c>
      <c r="AX43" s="114">
        <f>$D43*IF(AX$29&gt;'Inputs &amp; Summary'!$D$5,0,IF(AX$29&gt;VLOOKUP($G43,Lists!$J$17:$K$21,2),IF($M43=Lists!$H$3,IF($K43&lt;1,(($S43/$K43)*((1+'Inputs &amp; Summary'!$D$7)^AX$29)),((INT(AX$29/$K43)-INT((AX$29-1)/$K43))*$S43*((1+'Inputs &amp; Summary'!$D$7)^AX$29))),(_xlfn.WEIBULL.DIST(AX$29,$L43,$K43,FALSE)*$S43*((1+'Inputs &amp; Summary'!$D$7)^AX$29))),IF($M43=Lists!$H$3,IF($K43&lt;1,((($R43*(1-$E43)+$Q43*(1-$F43))/$K43)*((1+'Inputs &amp; Summary'!$D$7)^AX$29)),((INT(AX$29/$K43)-INT((AX$29-1)/$K43))*($R43*(1-$E43)+$Q43*(1-$F43))*((1+'Inputs &amp; Summary'!$D$7)^AX$29))),((_xlfn.WEIBULL.DIST(AX$29,$L43,$K43,FALSE)*($R43*(1-$E43)+$Q43*(1-$F43))*((1+'Inputs &amp; Summary'!$D$7)^AX$29))))))</f>
        <v>0</v>
      </c>
      <c r="AY43" s="114">
        <f>$D43*IF(AY$29&gt;'Inputs &amp; Summary'!$D$5,0,IF(AY$29&gt;VLOOKUP($G43,Lists!$J$17:$K$21,2),IF($M43=Lists!$H$3,IF($K43&lt;1,(($S43/$K43)*((1+'Inputs &amp; Summary'!$D$7)^AY$29)),((INT(AY$29/$K43)-INT((AY$29-1)/$K43))*$S43*((1+'Inputs &amp; Summary'!$D$7)^AY$29))),(_xlfn.WEIBULL.DIST(AY$29,$L43,$K43,FALSE)*$S43*((1+'Inputs &amp; Summary'!$D$7)^AY$29))),IF($M43=Lists!$H$3,IF($K43&lt;1,((($R43*(1-$E43)+$Q43*(1-$F43))/$K43)*((1+'Inputs &amp; Summary'!$D$7)^AY$29)),((INT(AY$29/$K43)-INT((AY$29-1)/$K43))*($R43*(1-$E43)+$Q43*(1-$F43))*((1+'Inputs &amp; Summary'!$D$7)^AY$29))),((_xlfn.WEIBULL.DIST(AY$29,$L43,$K43,FALSE)*($R43*(1-$E43)+$Q43*(1-$F43))*((1+'Inputs &amp; Summary'!$D$7)^AY$29))))))</f>
        <v>0</v>
      </c>
      <c r="AZ43" s="114">
        <f>$D43*IF(AZ$29&gt;'Inputs &amp; Summary'!$D$5,0,IF(AZ$29&gt;VLOOKUP($G43,Lists!$J$17:$K$21,2),IF($M43=Lists!$H$3,IF($K43&lt;1,(($S43/$K43)*((1+'Inputs &amp; Summary'!$D$7)^AZ$29)),((INT(AZ$29/$K43)-INT((AZ$29-1)/$K43))*$S43*((1+'Inputs &amp; Summary'!$D$7)^AZ$29))),(_xlfn.WEIBULL.DIST(AZ$29,$L43,$K43,FALSE)*$S43*((1+'Inputs &amp; Summary'!$D$7)^AZ$29))),IF($M43=Lists!$H$3,IF($K43&lt;1,((($R43*(1-$E43)+$Q43*(1-$F43))/$K43)*((1+'Inputs &amp; Summary'!$D$7)^AZ$29)),((INT(AZ$29/$K43)-INT((AZ$29-1)/$K43))*($R43*(1-$E43)+$Q43*(1-$F43))*((1+'Inputs &amp; Summary'!$D$7)^AZ$29))),((_xlfn.WEIBULL.DIST(AZ$29,$L43,$K43,FALSE)*($R43*(1-$E43)+$Q43*(1-$F43))*((1+'Inputs &amp; Summary'!$D$7)^AZ$29))))))</f>
        <v>0</v>
      </c>
      <c r="BA43" s="114">
        <f>$D43*IF(BA$29&gt;'Inputs &amp; Summary'!$D$5,0,IF(BA$29&gt;VLOOKUP($G43,Lists!$J$17:$K$21,2),IF($M43=Lists!$H$3,IF($K43&lt;1,(($S43/$K43)*((1+'Inputs &amp; Summary'!$D$7)^BA$29)),((INT(BA$29/$K43)-INT((BA$29-1)/$K43))*$S43*((1+'Inputs &amp; Summary'!$D$7)^BA$29))),(_xlfn.WEIBULL.DIST(BA$29,$L43,$K43,FALSE)*$S43*((1+'Inputs &amp; Summary'!$D$7)^BA$29))),IF($M43=Lists!$H$3,IF($K43&lt;1,((($R43*(1-$E43)+$Q43*(1-$F43))/$K43)*((1+'Inputs &amp; Summary'!$D$7)^BA$29)),((INT(BA$29/$K43)-INT((BA$29-1)/$K43))*($R43*(1-$E43)+$Q43*(1-$F43))*((1+'Inputs &amp; Summary'!$D$7)^BA$29))),((_xlfn.WEIBULL.DIST(BA$29,$L43,$K43,FALSE)*($R43*(1-$E43)+$Q43*(1-$F43))*((1+'Inputs &amp; Summary'!$D$7)^BA$29))))))</f>
        <v>0</v>
      </c>
      <c r="BB43" s="114">
        <f>$D43*IF(BB$29&gt;'Inputs &amp; Summary'!$D$5,0,IF(BB$29&gt;VLOOKUP($G43,Lists!$J$17:$K$21,2),IF($M43=Lists!$H$3,IF($K43&lt;1,(($S43/$K43)*((1+'Inputs &amp; Summary'!$D$7)^BB$29)),((INT(BB$29/$K43)-INT((BB$29-1)/$K43))*$S43*((1+'Inputs &amp; Summary'!$D$7)^BB$29))),(_xlfn.WEIBULL.DIST(BB$29,$L43,$K43,FALSE)*$S43*((1+'Inputs &amp; Summary'!$D$7)^BB$29))),IF($M43=Lists!$H$3,IF($K43&lt;1,((($R43*(1-$E43)+$Q43*(1-$F43))/$K43)*((1+'Inputs &amp; Summary'!$D$7)^BB$29)),((INT(BB$29/$K43)-INT((BB$29-1)/$K43))*($R43*(1-$E43)+$Q43*(1-$F43))*((1+'Inputs &amp; Summary'!$D$7)^BB$29))),((_xlfn.WEIBULL.DIST(BB$29,$L43,$K43,FALSE)*($R43*(1-$E43)+$Q43*(1-$F43))*((1+'Inputs &amp; Summary'!$D$7)^BB$29))))))</f>
        <v>0</v>
      </c>
      <c r="BC43" s="114">
        <f>$D43*IF(BC$29&gt;'Inputs &amp; Summary'!$D$5,0,IF(BC$29&gt;VLOOKUP($G43,Lists!$J$17:$K$21,2),IF($M43=Lists!$H$3,IF($K43&lt;1,(($S43/$K43)*((1+'Inputs &amp; Summary'!$D$7)^BC$29)),((INT(BC$29/$K43)-INT((BC$29-1)/$K43))*$S43*((1+'Inputs &amp; Summary'!$D$7)^BC$29))),(_xlfn.WEIBULL.DIST(BC$29,$L43,$K43,FALSE)*$S43*((1+'Inputs &amp; Summary'!$D$7)^BC$29))),IF($M43=Lists!$H$3,IF($K43&lt;1,((($R43*(1-$E43)+$Q43*(1-$F43))/$K43)*((1+'Inputs &amp; Summary'!$D$7)^BC$29)),((INT(BC$29/$K43)-INT((BC$29-1)/$K43))*($R43*(1-$E43)+$Q43*(1-$F43))*((1+'Inputs &amp; Summary'!$D$7)^BC$29))),((_xlfn.WEIBULL.DIST(BC$29,$L43,$K43,FALSE)*($R43*(1-$E43)+$Q43*(1-$F43))*((1+'Inputs &amp; Summary'!$D$7)^BC$29))))))</f>
        <v>0</v>
      </c>
      <c r="BD43" s="114">
        <f>$D43*IF(BD$29&gt;'Inputs &amp; Summary'!$D$5,0,IF(BD$29&gt;VLOOKUP($G43,Lists!$J$17:$K$21,2),IF($M43=Lists!$H$3,IF($K43&lt;1,(($S43/$K43)*((1+'Inputs &amp; Summary'!$D$7)^BD$29)),((INT(BD$29/$K43)-INT((BD$29-1)/$K43))*$S43*((1+'Inputs &amp; Summary'!$D$7)^BD$29))),(_xlfn.WEIBULL.DIST(BD$29,$L43,$K43,FALSE)*$S43*((1+'Inputs &amp; Summary'!$D$7)^BD$29))),IF($M43=Lists!$H$3,IF($K43&lt;1,((($R43*(1-$E43)+$Q43*(1-$F43))/$K43)*((1+'Inputs &amp; Summary'!$D$7)^BD$29)),((INT(BD$29/$K43)-INT((BD$29-1)/$K43))*($R43*(1-$E43)+$Q43*(1-$F43))*((1+'Inputs &amp; Summary'!$D$7)^BD$29))),((_xlfn.WEIBULL.DIST(BD$29,$L43,$K43,FALSE)*($R43*(1-$E43)+$Q43*(1-$F43))*((1+'Inputs &amp; Summary'!$D$7)^BD$29))))))</f>
        <v>0</v>
      </c>
      <c r="BE43" s="114">
        <f>$D43*IF(BE$29&gt;'Inputs &amp; Summary'!$D$5,0,IF(BE$29&gt;VLOOKUP($G43,Lists!$J$17:$K$21,2),IF($M43=Lists!$H$3,IF($K43&lt;1,(($S43/$K43)*((1+'Inputs &amp; Summary'!$D$7)^BE$29)),((INT(BE$29/$K43)-INT((BE$29-1)/$K43))*$S43*((1+'Inputs &amp; Summary'!$D$7)^BE$29))),(_xlfn.WEIBULL.DIST(BE$29,$L43,$K43,FALSE)*$S43*((1+'Inputs &amp; Summary'!$D$7)^BE$29))),IF($M43=Lists!$H$3,IF($K43&lt;1,((($R43*(1-$E43)+$Q43*(1-$F43))/$K43)*((1+'Inputs &amp; Summary'!$D$7)^BE$29)),((INT(BE$29/$K43)-INT((BE$29-1)/$K43))*($R43*(1-$E43)+$Q43*(1-$F43))*((1+'Inputs &amp; Summary'!$D$7)^BE$29))),((_xlfn.WEIBULL.DIST(BE$29,$L43,$K43,FALSE)*($R43*(1-$E43)+$Q43*(1-$F43))*((1+'Inputs &amp; Summary'!$D$7)^BE$29))))))</f>
        <v>0</v>
      </c>
      <c r="BF43" s="114">
        <f>$D43*IF(BF$29&gt;'Inputs &amp; Summary'!$D$5,0,IF(BF$29&gt;VLOOKUP($G43,Lists!$J$17:$K$21,2),IF($M43=Lists!$H$3,IF($K43&lt;1,(($S43/$K43)*((1+'Inputs &amp; Summary'!$D$7)^BF$29)),((INT(BF$29/$K43)-INT((BF$29-1)/$K43))*$S43*((1+'Inputs &amp; Summary'!$D$7)^BF$29))),(_xlfn.WEIBULL.DIST(BF$29,$L43,$K43,FALSE)*$S43*((1+'Inputs &amp; Summary'!$D$7)^BF$29))),IF($M43=Lists!$H$3,IF($K43&lt;1,((($R43*(1-$E43)+$Q43*(1-$F43))/$K43)*((1+'Inputs &amp; Summary'!$D$7)^BF$29)),((INT(BF$29/$K43)-INT((BF$29-1)/$K43))*($R43*(1-$E43)+$Q43*(1-$F43))*((1+'Inputs &amp; Summary'!$D$7)^BF$29))),((_xlfn.WEIBULL.DIST(BF$29,$L43,$K43,FALSE)*($R43*(1-$E43)+$Q43*(1-$F43))*((1+'Inputs &amp; Summary'!$D$7)^BF$29))))))</f>
        <v>0</v>
      </c>
      <c r="BG43" s="114">
        <f>$D43*IF(BG$29&gt;'Inputs &amp; Summary'!$D$5,0,IF(BG$29&gt;VLOOKUP($G43,Lists!$J$17:$K$21,2),IF($M43=Lists!$H$3,IF($K43&lt;1,(($S43/$K43)*((1+'Inputs &amp; Summary'!$D$7)^BG$29)),((INT(BG$29/$K43)-INT((BG$29-1)/$K43))*$S43*((1+'Inputs &amp; Summary'!$D$7)^BG$29))),(_xlfn.WEIBULL.DIST(BG$29,$L43,$K43,FALSE)*$S43*((1+'Inputs &amp; Summary'!$D$7)^BG$29))),IF($M43=Lists!$H$3,IF($K43&lt;1,((($R43*(1-$E43)+$Q43*(1-$F43))/$K43)*((1+'Inputs &amp; Summary'!$D$7)^BG$29)),((INT(BG$29/$K43)-INT((BG$29-1)/$K43))*($R43*(1-$E43)+$Q43*(1-$F43))*((1+'Inputs &amp; Summary'!$D$7)^BG$29))),((_xlfn.WEIBULL.DIST(BG$29,$L43,$K43,FALSE)*($R43*(1-$E43)+$Q43*(1-$F43))*((1+'Inputs &amp; Summary'!$D$7)^BG$29))))))</f>
        <v>0</v>
      </c>
      <c r="BH43" s="114">
        <f>$D43*IF(BH$29&gt;'Inputs &amp; Summary'!$D$5,0,IF(BH$29&gt;VLOOKUP($G43,Lists!$J$17:$K$21,2),IF($M43=Lists!$H$3,IF($K43&lt;1,(($S43/$K43)*((1+'Inputs &amp; Summary'!$D$7)^BH$29)),((INT(BH$29/$K43)-INT((BH$29-1)/$K43))*$S43*((1+'Inputs &amp; Summary'!$D$7)^BH$29))),(_xlfn.WEIBULL.DIST(BH$29,$L43,$K43,FALSE)*$S43*((1+'Inputs &amp; Summary'!$D$7)^BH$29))),IF($M43=Lists!$H$3,IF($K43&lt;1,((($R43*(1-$E43)+$Q43*(1-$F43))/$K43)*((1+'Inputs &amp; Summary'!$D$7)^BH$29)),((INT(BH$29/$K43)-INT((BH$29-1)/$K43))*($R43*(1-$E43)+$Q43*(1-$F43))*((1+'Inputs &amp; Summary'!$D$7)^BH$29))),((_xlfn.WEIBULL.DIST(BH$29,$L43,$K43,FALSE)*($R43*(1-$E43)+$Q43*(1-$F43))*((1+'Inputs &amp; Summary'!$D$7)^BH$29))))))</f>
        <v>0</v>
      </c>
      <c r="BI43" s="114">
        <f>$D43*IF(BI$29&gt;'Inputs &amp; Summary'!$D$5,0,IF(BI$29&gt;VLOOKUP($G43,Lists!$J$17:$K$21,2),IF($M43=Lists!$H$3,IF($K43&lt;1,(($S43/$K43)*((1+'Inputs &amp; Summary'!$D$7)^BI$29)),((INT(BI$29/$K43)-INT((BI$29-1)/$K43))*$S43*((1+'Inputs &amp; Summary'!$D$7)^BI$29))),(_xlfn.WEIBULL.DIST(BI$29,$L43,$K43,FALSE)*$S43*((1+'Inputs &amp; Summary'!$D$7)^BI$29))),IF($M43=Lists!$H$3,IF($K43&lt;1,((($R43*(1-$E43)+$Q43*(1-$F43))/$K43)*((1+'Inputs &amp; Summary'!$D$7)^BI$29)),((INT(BI$29/$K43)-INT((BI$29-1)/$K43))*($R43*(1-$E43)+$Q43*(1-$F43))*((1+'Inputs &amp; Summary'!$D$7)^BI$29))),((_xlfn.WEIBULL.DIST(BI$29,$L43,$K43,FALSE)*($R43*(1-$E43)+$Q43*(1-$F43))*((1+'Inputs &amp; Summary'!$D$7)^BI$29))))))</f>
        <v>0</v>
      </c>
      <c r="BJ43" s="114">
        <f>$D43*IF(BJ$29&gt;'Inputs &amp; Summary'!$D$5,0,IF(BJ$29&gt;VLOOKUP($G43,Lists!$J$17:$K$21,2),IF($M43=Lists!$H$3,IF($K43&lt;1,(($S43/$K43)*((1+'Inputs &amp; Summary'!$D$7)^BJ$29)),((INT(BJ$29/$K43)-INT((BJ$29-1)/$K43))*$S43*((1+'Inputs &amp; Summary'!$D$7)^BJ$29))),(_xlfn.WEIBULL.DIST(BJ$29,$L43,$K43,FALSE)*$S43*((1+'Inputs &amp; Summary'!$D$7)^BJ$29))),IF($M43=Lists!$H$3,IF($K43&lt;1,((($R43*(1-$E43)+$Q43*(1-$F43))/$K43)*((1+'Inputs &amp; Summary'!$D$7)^BJ$29)),((INT(BJ$29/$K43)-INT((BJ$29-1)/$K43))*($R43*(1-$E43)+$Q43*(1-$F43))*((1+'Inputs &amp; Summary'!$D$7)^BJ$29))),((_xlfn.WEIBULL.DIST(BJ$29,$L43,$K43,FALSE)*($R43*(1-$E43)+$Q43*(1-$F43))*((1+'Inputs &amp; Summary'!$D$7)^BJ$29))))))</f>
        <v>0</v>
      </c>
      <c r="BK43" s="114">
        <f>$D43*IF(BK$29&gt;'Inputs &amp; Summary'!$D$5,0,IF(BK$29&gt;VLOOKUP($G43,Lists!$J$17:$K$21,2),IF($M43=Lists!$H$3,IF($K43&lt;1,(($S43/$K43)*((1+'Inputs &amp; Summary'!$D$7)^BK$29)),((INT(BK$29/$K43)-INT((BK$29-1)/$K43))*$S43*((1+'Inputs &amp; Summary'!$D$7)^BK$29))),(_xlfn.WEIBULL.DIST(BK$29,$L43,$K43,FALSE)*$S43*((1+'Inputs &amp; Summary'!$D$7)^BK$29))),IF($M43=Lists!$H$3,IF($K43&lt;1,((($R43*(1-$E43)+$Q43*(1-$F43))/$K43)*((1+'Inputs &amp; Summary'!$D$7)^BK$29)),((INT(BK$29/$K43)-INT((BK$29-1)/$K43))*($R43*(1-$E43)+$Q43*(1-$F43))*((1+'Inputs &amp; Summary'!$D$7)^BK$29))),((_xlfn.WEIBULL.DIST(BK$29,$L43,$K43,FALSE)*($R43*(1-$E43)+$Q43*(1-$F43))*((1+'Inputs &amp; Summary'!$D$7)^BK$29))))))</f>
        <v>0</v>
      </c>
      <c r="BL43" s="114">
        <f>$D43*IF(BL$29&gt;'Inputs &amp; Summary'!$D$5,0,IF(BL$29&gt;VLOOKUP($G43,Lists!$J$17:$K$21,2),IF($M43=Lists!$H$3,IF($K43&lt;1,(($S43/$K43)*((1+'Inputs &amp; Summary'!$D$7)^BL$29)),((INT(BL$29/$K43)-INT((BL$29-1)/$K43))*$S43*((1+'Inputs &amp; Summary'!$D$7)^BL$29))),(_xlfn.WEIBULL.DIST(BL$29,$L43,$K43,FALSE)*$S43*((1+'Inputs &amp; Summary'!$D$7)^BL$29))),IF($M43=Lists!$H$3,IF($K43&lt;1,((($R43*(1-$E43)+$Q43*(1-$F43))/$K43)*((1+'Inputs &amp; Summary'!$D$7)^BL$29)),((INT(BL$29/$K43)-INT((BL$29-1)/$K43))*($R43*(1-$E43)+$Q43*(1-$F43))*((1+'Inputs &amp; Summary'!$D$7)^BL$29))),((_xlfn.WEIBULL.DIST(BL$29,$L43,$K43,FALSE)*($R43*(1-$E43)+$Q43*(1-$F43))*((1+'Inputs &amp; Summary'!$D$7)^BL$29))))))</f>
        <v>0</v>
      </c>
    </row>
    <row r="44" spans="1:64" s="1" customFormat="1" x14ac:dyDescent="0.3">
      <c r="A44" s="79" t="s">
        <v>47</v>
      </c>
      <c r="B44" s="33" t="s">
        <v>307</v>
      </c>
      <c r="C44" s="33" t="s">
        <v>37</v>
      </c>
      <c r="D44" s="68">
        <v>1</v>
      </c>
      <c r="E44" s="68">
        <v>0</v>
      </c>
      <c r="F44" s="68">
        <v>0</v>
      </c>
      <c r="G44" s="213" t="s">
        <v>433</v>
      </c>
      <c r="H44" s="34" t="s">
        <v>293</v>
      </c>
      <c r="I44" s="34" t="s">
        <v>270</v>
      </c>
      <c r="J44" s="33">
        <f>VLOOKUP(I44,'Labor Rates'!$A$1:$B$16,2)</f>
        <v>25.173076923076923</v>
      </c>
      <c r="K44" s="35">
        <v>1</v>
      </c>
      <c r="L44" s="35">
        <v>1</v>
      </c>
      <c r="M44" s="33" t="s">
        <v>259</v>
      </c>
      <c r="N44" s="84">
        <f>'Inputs &amp; Summary'!$D$45*'Inputs &amp; Summary'!$D$42</f>
        <v>103.04449648711943</v>
      </c>
      <c r="O44" s="35">
        <v>0.1</v>
      </c>
      <c r="P44" s="5">
        <v>0</v>
      </c>
      <c r="Q44" s="73">
        <f t="shared" si="6"/>
        <v>259.39470365699879</v>
      </c>
      <c r="R44" s="73">
        <f t="shared" si="7"/>
        <v>0</v>
      </c>
      <c r="S44" s="74">
        <f t="shared" si="8"/>
        <v>259.39470365699879</v>
      </c>
      <c r="T44" s="88"/>
      <c r="U44" s="80"/>
      <c r="V44" s="87">
        <f t="shared" si="9"/>
        <v>321.4330609703735</v>
      </c>
      <c r="W44" s="87">
        <f>NPV('Inputs &amp; Summary'!$D$6,Y44:BL44)</f>
        <v>3259.6732445572779</v>
      </c>
      <c r="X44" s="90">
        <f t="shared" si="10"/>
        <v>2.3658831437387326E-2</v>
      </c>
      <c r="Y44" s="114">
        <f>$D44*IF(Y$29&gt;'Inputs &amp; Summary'!$D$5,0,IF(Y$29&gt;VLOOKUP($G44,Lists!$J$17:$K$21,2),IF($M44=Lists!$H$3,IF($K44&lt;1,(($S44/$K44)*((1+'Inputs &amp; Summary'!$D$7)^Y$29)),((INT(Y$29/$K44)-INT((Y$29-1)/$K44))*$S44*((1+'Inputs &amp; Summary'!$D$7)^Y$29))),(_xlfn.WEIBULL.DIST(Y$29,$L44,$K44,FALSE)*$S44*((1+'Inputs &amp; Summary'!$D$7)^Y$29))),IF($M44=Lists!$H$3,IF($K44&lt;1,((($R44*(1-$E44)+$Q44*(1-$F44))/$K44)*((1+'Inputs &amp; Summary'!$D$7)^Y$29)),((INT(Y$29/$K44)-INT((Y$29-1)/$K44))*($R44*(1-$E44)+$Q44*(1-$F44))*((1+'Inputs &amp; Summary'!$D$7)^Y$29))),((_xlfn.WEIBULL.DIST(Y$29,$L44,$K44,FALSE)*($R44*(1-$E44)+$Q44*(1-$F44))*((1+'Inputs &amp; Summary'!$D$7)^Y$29))))))</f>
        <v>264.58259773013879</v>
      </c>
      <c r="Z44" s="114">
        <f>$D44*IF(Z$29&gt;'Inputs &amp; Summary'!$D$5,0,IF(Z$29&gt;VLOOKUP($G44,Lists!$J$17:$K$21,2),IF($M44=Lists!$H$3,IF($K44&lt;1,(($S44/$K44)*((1+'Inputs &amp; Summary'!$D$7)^Z$29)),((INT(Z$29/$K44)-INT((Z$29-1)/$K44))*$S44*((1+'Inputs &amp; Summary'!$D$7)^Z$29))),(_xlfn.WEIBULL.DIST(Z$29,$L44,$K44,FALSE)*$S44*((1+'Inputs &amp; Summary'!$D$7)^Z$29))),IF($M44=Lists!$H$3,IF($K44&lt;1,((($R44*(1-$E44)+$Q44*(1-$F44))/$K44)*((1+'Inputs &amp; Summary'!$D$7)^Z$29)),((INT(Z$29/$K44)-INT((Z$29-1)/$K44))*($R44*(1-$E44)+$Q44*(1-$F44))*((1+'Inputs &amp; Summary'!$D$7)^Z$29))),((_xlfn.WEIBULL.DIST(Z$29,$L44,$K44,FALSE)*($R44*(1-$E44)+$Q44*(1-$F44))*((1+'Inputs &amp; Summary'!$D$7)^Z$29))))))</f>
        <v>269.87424968474153</v>
      </c>
      <c r="AA44" s="114">
        <f>$D44*IF(AA$29&gt;'Inputs &amp; Summary'!$D$5,0,IF(AA$29&gt;VLOOKUP($G44,Lists!$J$17:$K$21,2),IF($M44=Lists!$H$3,IF($K44&lt;1,(($S44/$K44)*((1+'Inputs &amp; Summary'!$D$7)^AA$29)),((INT(AA$29/$K44)-INT((AA$29-1)/$K44))*$S44*((1+'Inputs &amp; Summary'!$D$7)^AA$29))),(_xlfn.WEIBULL.DIST(AA$29,$L44,$K44,FALSE)*$S44*((1+'Inputs &amp; Summary'!$D$7)^AA$29))),IF($M44=Lists!$H$3,IF($K44&lt;1,((($R44*(1-$E44)+$Q44*(1-$F44))/$K44)*((1+'Inputs &amp; Summary'!$D$7)^AA$29)),((INT(AA$29/$K44)-INT((AA$29-1)/$K44))*($R44*(1-$E44)+$Q44*(1-$F44))*((1+'Inputs &amp; Summary'!$D$7)^AA$29))),((_xlfn.WEIBULL.DIST(AA$29,$L44,$K44,FALSE)*($R44*(1-$E44)+$Q44*(1-$F44))*((1+'Inputs &amp; Summary'!$D$7)^AA$29))))))</f>
        <v>275.27173467843636</v>
      </c>
      <c r="AB44" s="114">
        <f>$D44*IF(AB$29&gt;'Inputs &amp; Summary'!$D$5,0,IF(AB$29&gt;VLOOKUP($G44,Lists!$J$17:$K$21,2),IF($M44=Lists!$H$3,IF($K44&lt;1,(($S44/$K44)*((1+'Inputs &amp; Summary'!$D$7)^AB$29)),((INT(AB$29/$K44)-INT((AB$29-1)/$K44))*$S44*((1+'Inputs &amp; Summary'!$D$7)^AB$29))),(_xlfn.WEIBULL.DIST(AB$29,$L44,$K44,FALSE)*$S44*((1+'Inputs &amp; Summary'!$D$7)^AB$29))),IF($M44=Lists!$H$3,IF($K44&lt;1,((($R44*(1-$E44)+$Q44*(1-$F44))/$K44)*((1+'Inputs &amp; Summary'!$D$7)^AB$29)),((INT(AB$29/$K44)-INT((AB$29-1)/$K44))*($R44*(1-$E44)+$Q44*(1-$F44))*((1+'Inputs &amp; Summary'!$D$7)^AB$29))),((_xlfn.WEIBULL.DIST(AB$29,$L44,$K44,FALSE)*($R44*(1-$E44)+$Q44*(1-$F44))*((1+'Inputs &amp; Summary'!$D$7)^AB$29))))))</f>
        <v>280.77716937200506</v>
      </c>
      <c r="AC44" s="114">
        <f>$D44*IF(AC$29&gt;'Inputs &amp; Summary'!$D$5,0,IF(AC$29&gt;VLOOKUP($G44,Lists!$J$17:$K$21,2),IF($M44=Lists!$H$3,IF($K44&lt;1,(($S44/$K44)*((1+'Inputs &amp; Summary'!$D$7)^AC$29)),((INT(AC$29/$K44)-INT((AC$29-1)/$K44))*$S44*((1+'Inputs &amp; Summary'!$D$7)^AC$29))),(_xlfn.WEIBULL.DIST(AC$29,$L44,$K44,FALSE)*$S44*((1+'Inputs &amp; Summary'!$D$7)^AC$29))),IF($M44=Lists!$H$3,IF($K44&lt;1,((($R44*(1-$E44)+$Q44*(1-$F44))/$K44)*((1+'Inputs &amp; Summary'!$D$7)^AC$29)),((INT(AC$29/$K44)-INT((AC$29-1)/$K44))*($R44*(1-$E44)+$Q44*(1-$F44))*((1+'Inputs &amp; Summary'!$D$7)^AC$29))),((_xlfn.WEIBULL.DIST(AC$29,$L44,$K44,FALSE)*($R44*(1-$E44)+$Q44*(1-$F44))*((1+'Inputs &amp; Summary'!$D$7)^AC$29))))))</f>
        <v>286.3927127594452</v>
      </c>
      <c r="AD44" s="114">
        <f>$D44*IF(AD$29&gt;'Inputs &amp; Summary'!$D$5,0,IF(AD$29&gt;VLOOKUP($G44,Lists!$J$17:$K$21,2),IF($M44=Lists!$H$3,IF($K44&lt;1,(($S44/$K44)*((1+'Inputs &amp; Summary'!$D$7)^AD$29)),((INT(AD$29/$K44)-INT((AD$29-1)/$K44))*$S44*((1+'Inputs &amp; Summary'!$D$7)^AD$29))),(_xlfn.WEIBULL.DIST(AD$29,$L44,$K44,FALSE)*$S44*((1+'Inputs &amp; Summary'!$D$7)^AD$29))),IF($M44=Lists!$H$3,IF($K44&lt;1,((($R44*(1-$E44)+$Q44*(1-$F44))/$K44)*((1+'Inputs &amp; Summary'!$D$7)^AD$29)),((INT(AD$29/$K44)-INT((AD$29-1)/$K44))*($R44*(1-$E44)+$Q44*(1-$F44))*((1+'Inputs &amp; Summary'!$D$7)^AD$29))),((_xlfn.WEIBULL.DIST(AD$29,$L44,$K44,FALSE)*($R44*(1-$E44)+$Q44*(1-$F44))*((1+'Inputs &amp; Summary'!$D$7)^AD$29))))))</f>
        <v>292.1205670146341</v>
      </c>
      <c r="AE44" s="114">
        <f>$D44*IF(AE$29&gt;'Inputs &amp; Summary'!$D$5,0,IF(AE$29&gt;VLOOKUP($G44,Lists!$J$17:$K$21,2),IF($M44=Lists!$H$3,IF($K44&lt;1,(($S44/$K44)*((1+'Inputs &amp; Summary'!$D$7)^AE$29)),((INT(AE$29/$K44)-INT((AE$29-1)/$K44))*$S44*((1+'Inputs &amp; Summary'!$D$7)^AE$29))),(_xlfn.WEIBULL.DIST(AE$29,$L44,$K44,FALSE)*$S44*((1+'Inputs &amp; Summary'!$D$7)^AE$29))),IF($M44=Lists!$H$3,IF($K44&lt;1,((($R44*(1-$E44)+$Q44*(1-$F44))/$K44)*((1+'Inputs &amp; Summary'!$D$7)^AE$29)),((INT(AE$29/$K44)-INT((AE$29-1)/$K44))*($R44*(1-$E44)+$Q44*(1-$F44))*((1+'Inputs &amp; Summary'!$D$7)^AE$29))),((_xlfn.WEIBULL.DIST(AE$29,$L44,$K44,FALSE)*($R44*(1-$E44)+$Q44*(1-$F44))*((1+'Inputs &amp; Summary'!$D$7)^AE$29))))))</f>
        <v>297.96297835492675</v>
      </c>
      <c r="AF44" s="114">
        <f>$D44*IF(AF$29&gt;'Inputs &amp; Summary'!$D$5,0,IF(AF$29&gt;VLOOKUP($G44,Lists!$J$17:$K$21,2),IF($M44=Lists!$H$3,IF($K44&lt;1,(($S44/$K44)*((1+'Inputs &amp; Summary'!$D$7)^AF$29)),((INT(AF$29/$K44)-INT((AF$29-1)/$K44))*$S44*((1+'Inputs &amp; Summary'!$D$7)^AF$29))),(_xlfn.WEIBULL.DIST(AF$29,$L44,$K44,FALSE)*$S44*((1+'Inputs &amp; Summary'!$D$7)^AF$29))),IF($M44=Lists!$H$3,IF($K44&lt;1,((($R44*(1-$E44)+$Q44*(1-$F44))/$K44)*((1+'Inputs &amp; Summary'!$D$7)^AF$29)),((INT(AF$29/$K44)-INT((AF$29-1)/$K44))*($R44*(1-$E44)+$Q44*(1-$F44))*((1+'Inputs &amp; Summary'!$D$7)^AF$29))),((_xlfn.WEIBULL.DIST(AF$29,$L44,$K44,FALSE)*($R44*(1-$E44)+$Q44*(1-$F44))*((1+'Inputs &amp; Summary'!$D$7)^AF$29))))))</f>
        <v>303.92223792202532</v>
      </c>
      <c r="AG44" s="114">
        <f>$D44*IF(AG$29&gt;'Inputs &amp; Summary'!$D$5,0,IF(AG$29&gt;VLOOKUP($G44,Lists!$J$17:$K$21,2),IF($M44=Lists!$H$3,IF($K44&lt;1,(($S44/$K44)*((1+'Inputs &amp; Summary'!$D$7)^AG$29)),((INT(AG$29/$K44)-INT((AG$29-1)/$K44))*$S44*((1+'Inputs &amp; Summary'!$D$7)^AG$29))),(_xlfn.WEIBULL.DIST(AG$29,$L44,$K44,FALSE)*$S44*((1+'Inputs &amp; Summary'!$D$7)^AG$29))),IF($M44=Lists!$H$3,IF($K44&lt;1,((($R44*(1-$E44)+$Q44*(1-$F44))/$K44)*((1+'Inputs &amp; Summary'!$D$7)^AG$29)),((INT(AG$29/$K44)-INT((AG$29-1)/$K44))*($R44*(1-$E44)+$Q44*(1-$F44))*((1+'Inputs &amp; Summary'!$D$7)^AG$29))),((_xlfn.WEIBULL.DIST(AG$29,$L44,$K44,FALSE)*($R44*(1-$E44)+$Q44*(1-$F44))*((1+'Inputs &amp; Summary'!$D$7)^AG$29))))))</f>
        <v>310.00068268046579</v>
      </c>
      <c r="AH44" s="114">
        <f>$D44*IF(AH$29&gt;'Inputs &amp; Summary'!$D$5,0,IF(AH$29&gt;VLOOKUP($G44,Lists!$J$17:$K$21,2),IF($M44=Lists!$H$3,IF($K44&lt;1,(($S44/$K44)*((1+'Inputs &amp; Summary'!$D$7)^AH$29)),((INT(AH$29/$K44)-INT((AH$29-1)/$K44))*$S44*((1+'Inputs &amp; Summary'!$D$7)^AH$29))),(_xlfn.WEIBULL.DIST(AH$29,$L44,$K44,FALSE)*$S44*((1+'Inputs &amp; Summary'!$D$7)^AH$29))),IF($M44=Lists!$H$3,IF($K44&lt;1,((($R44*(1-$E44)+$Q44*(1-$F44))/$K44)*((1+'Inputs &amp; Summary'!$D$7)^AH$29)),((INT(AH$29/$K44)-INT((AH$29-1)/$K44))*($R44*(1-$E44)+$Q44*(1-$F44))*((1+'Inputs &amp; Summary'!$D$7)^AH$29))),((_xlfn.WEIBULL.DIST(AH$29,$L44,$K44,FALSE)*($R44*(1-$E44)+$Q44*(1-$F44))*((1+'Inputs &amp; Summary'!$D$7)^AH$29))))))</f>
        <v>316.20069633407513</v>
      </c>
      <c r="AI44" s="114">
        <f>$D44*IF(AI$29&gt;'Inputs &amp; Summary'!$D$5,0,IF(AI$29&gt;VLOOKUP($G44,Lists!$J$17:$K$21,2),IF($M44=Lists!$H$3,IF($K44&lt;1,(($S44/$K44)*((1+'Inputs &amp; Summary'!$D$7)^AI$29)),((INT(AI$29/$K44)-INT((AI$29-1)/$K44))*$S44*((1+'Inputs &amp; Summary'!$D$7)^AI$29))),(_xlfn.WEIBULL.DIST(AI$29,$L44,$K44,FALSE)*$S44*((1+'Inputs &amp; Summary'!$D$7)^AI$29))),IF($M44=Lists!$H$3,IF($K44&lt;1,((($R44*(1-$E44)+$Q44*(1-$F44))/$K44)*((1+'Inputs &amp; Summary'!$D$7)^AI$29)),((INT(AI$29/$K44)-INT((AI$29-1)/$K44))*($R44*(1-$E44)+$Q44*(1-$F44))*((1+'Inputs &amp; Summary'!$D$7)^AI$29))),((_xlfn.WEIBULL.DIST(AI$29,$L44,$K44,FALSE)*($R44*(1-$E44)+$Q44*(1-$F44))*((1+'Inputs &amp; Summary'!$D$7)^AI$29))))))</f>
        <v>322.52471026075659</v>
      </c>
      <c r="AJ44" s="114">
        <f>$D44*IF(AJ$29&gt;'Inputs &amp; Summary'!$D$5,0,IF(AJ$29&gt;VLOOKUP($G44,Lists!$J$17:$K$21,2),IF($M44=Lists!$H$3,IF($K44&lt;1,(($S44/$K44)*((1+'Inputs &amp; Summary'!$D$7)^AJ$29)),((INT(AJ$29/$K44)-INT((AJ$29-1)/$K44))*$S44*((1+'Inputs &amp; Summary'!$D$7)^AJ$29))),(_xlfn.WEIBULL.DIST(AJ$29,$L44,$K44,FALSE)*$S44*((1+'Inputs &amp; Summary'!$D$7)^AJ$29))),IF($M44=Lists!$H$3,IF($K44&lt;1,((($R44*(1-$E44)+$Q44*(1-$F44))/$K44)*((1+'Inputs &amp; Summary'!$D$7)^AJ$29)),((INT(AJ$29/$K44)-INT((AJ$29-1)/$K44))*($R44*(1-$E44)+$Q44*(1-$F44))*((1+'Inputs &amp; Summary'!$D$7)^AJ$29))),((_xlfn.WEIBULL.DIST(AJ$29,$L44,$K44,FALSE)*($R44*(1-$E44)+$Q44*(1-$F44))*((1+'Inputs &amp; Summary'!$D$7)^AJ$29))))))</f>
        <v>328.97520446597179</v>
      </c>
      <c r="AK44" s="114">
        <f>$D44*IF(AK$29&gt;'Inputs &amp; Summary'!$D$5,0,IF(AK$29&gt;VLOOKUP($G44,Lists!$J$17:$K$21,2),IF($M44=Lists!$H$3,IF($K44&lt;1,(($S44/$K44)*((1+'Inputs &amp; Summary'!$D$7)^AK$29)),((INT(AK$29/$K44)-INT((AK$29-1)/$K44))*$S44*((1+'Inputs &amp; Summary'!$D$7)^AK$29))),(_xlfn.WEIBULL.DIST(AK$29,$L44,$K44,FALSE)*$S44*((1+'Inputs &amp; Summary'!$D$7)^AK$29))),IF($M44=Lists!$H$3,IF($K44&lt;1,((($R44*(1-$E44)+$Q44*(1-$F44))/$K44)*((1+'Inputs &amp; Summary'!$D$7)^AK$29)),((INT(AK$29/$K44)-INT((AK$29-1)/$K44))*($R44*(1-$E44)+$Q44*(1-$F44))*((1+'Inputs &amp; Summary'!$D$7)^AK$29))),((_xlfn.WEIBULL.DIST(AK$29,$L44,$K44,FALSE)*($R44*(1-$E44)+$Q44*(1-$F44))*((1+'Inputs &amp; Summary'!$D$7)^AK$29))))))</f>
        <v>335.5547085552912</v>
      </c>
      <c r="AL44" s="114">
        <f>$D44*IF(AL$29&gt;'Inputs &amp; Summary'!$D$5,0,IF(AL$29&gt;VLOOKUP($G44,Lists!$J$17:$K$21,2),IF($M44=Lists!$H$3,IF($K44&lt;1,(($S44/$K44)*((1+'Inputs &amp; Summary'!$D$7)^AL$29)),((INT(AL$29/$K44)-INT((AL$29-1)/$K44))*$S44*((1+'Inputs &amp; Summary'!$D$7)^AL$29))),(_xlfn.WEIBULL.DIST(AL$29,$L44,$K44,FALSE)*$S44*((1+'Inputs &amp; Summary'!$D$7)^AL$29))),IF($M44=Lists!$H$3,IF($K44&lt;1,((($R44*(1-$E44)+$Q44*(1-$F44))/$K44)*((1+'Inputs &amp; Summary'!$D$7)^AL$29)),((INT(AL$29/$K44)-INT((AL$29-1)/$K44))*($R44*(1-$E44)+$Q44*(1-$F44))*((1+'Inputs &amp; Summary'!$D$7)^AL$29))),((_xlfn.WEIBULL.DIST(AL$29,$L44,$K44,FALSE)*($R44*(1-$E44)+$Q44*(1-$F44))*((1+'Inputs &amp; Summary'!$D$7)^AL$29))))))</f>
        <v>342.26580272639706</v>
      </c>
      <c r="AM44" s="114">
        <f>$D44*IF(AM$29&gt;'Inputs &amp; Summary'!$D$5,0,IF(AM$29&gt;VLOOKUP($G44,Lists!$J$17:$K$21,2),IF($M44=Lists!$H$3,IF($K44&lt;1,(($S44/$K44)*((1+'Inputs &amp; Summary'!$D$7)^AM$29)),((INT(AM$29/$K44)-INT((AM$29-1)/$K44))*$S44*((1+'Inputs &amp; Summary'!$D$7)^AM$29))),(_xlfn.WEIBULL.DIST(AM$29,$L44,$K44,FALSE)*$S44*((1+'Inputs &amp; Summary'!$D$7)^AM$29))),IF($M44=Lists!$H$3,IF($K44&lt;1,((($R44*(1-$E44)+$Q44*(1-$F44))/$K44)*((1+'Inputs &amp; Summary'!$D$7)^AM$29)),((INT(AM$29/$K44)-INT((AM$29-1)/$K44))*($R44*(1-$E44)+$Q44*(1-$F44))*((1+'Inputs &amp; Summary'!$D$7)^AM$29))),((_xlfn.WEIBULL.DIST(AM$29,$L44,$K44,FALSE)*($R44*(1-$E44)+$Q44*(1-$F44))*((1+'Inputs &amp; Summary'!$D$7)^AM$29))))))</f>
        <v>349.11111878092487</v>
      </c>
      <c r="AN44" s="114">
        <f>$D44*IF(AN$29&gt;'Inputs &amp; Summary'!$D$5,0,IF(AN$29&gt;VLOOKUP($G44,Lists!$J$17:$K$21,2),IF($M44=Lists!$H$3,IF($K44&lt;1,(($S44/$K44)*((1+'Inputs &amp; Summary'!$D$7)^AN$29)),((INT(AN$29/$K44)-INT((AN$29-1)/$K44))*$S44*((1+'Inputs &amp; Summary'!$D$7)^AN$29))),(_xlfn.WEIBULL.DIST(AN$29,$L44,$K44,FALSE)*$S44*((1+'Inputs &amp; Summary'!$D$7)^AN$29))),IF($M44=Lists!$H$3,IF($K44&lt;1,((($R44*(1-$E44)+$Q44*(1-$F44))/$K44)*((1+'Inputs &amp; Summary'!$D$7)^AN$29)),((INT(AN$29/$K44)-INT((AN$29-1)/$K44))*($R44*(1-$E44)+$Q44*(1-$F44))*((1+'Inputs &amp; Summary'!$D$7)^AN$29))),((_xlfn.WEIBULL.DIST(AN$29,$L44,$K44,FALSE)*($R44*(1-$E44)+$Q44*(1-$F44))*((1+'Inputs &amp; Summary'!$D$7)^AN$29))))))</f>
        <v>356.09334115654343</v>
      </c>
      <c r="AO44" s="114">
        <f>$D44*IF(AO$29&gt;'Inputs &amp; Summary'!$D$5,0,IF(AO$29&gt;VLOOKUP($G44,Lists!$J$17:$K$21,2),IF($M44=Lists!$H$3,IF($K44&lt;1,(($S44/$K44)*((1+'Inputs &amp; Summary'!$D$7)^AO$29)),((INT(AO$29/$K44)-INT((AO$29-1)/$K44))*$S44*((1+'Inputs &amp; Summary'!$D$7)^AO$29))),(_xlfn.WEIBULL.DIST(AO$29,$L44,$K44,FALSE)*$S44*((1+'Inputs &amp; Summary'!$D$7)^AO$29))),IF($M44=Lists!$H$3,IF($K44&lt;1,((($R44*(1-$E44)+$Q44*(1-$F44))/$K44)*((1+'Inputs &amp; Summary'!$D$7)^AO$29)),((INT(AO$29/$K44)-INT((AO$29-1)/$K44))*($R44*(1-$E44)+$Q44*(1-$F44))*((1+'Inputs &amp; Summary'!$D$7)^AO$29))),((_xlfn.WEIBULL.DIST(AO$29,$L44,$K44,FALSE)*($R44*(1-$E44)+$Q44*(1-$F44))*((1+'Inputs &amp; Summary'!$D$7)^AO$29))))))</f>
        <v>363.21520797967435</v>
      </c>
      <c r="AP44" s="114">
        <f>$D44*IF(AP$29&gt;'Inputs &amp; Summary'!$D$5,0,IF(AP$29&gt;VLOOKUP($G44,Lists!$J$17:$K$21,2),IF($M44=Lists!$H$3,IF($K44&lt;1,(($S44/$K44)*((1+'Inputs &amp; Summary'!$D$7)^AP$29)),((INT(AP$29/$K44)-INT((AP$29-1)/$K44))*$S44*((1+'Inputs &amp; Summary'!$D$7)^AP$29))),(_xlfn.WEIBULL.DIST(AP$29,$L44,$K44,FALSE)*$S44*((1+'Inputs &amp; Summary'!$D$7)^AP$29))),IF($M44=Lists!$H$3,IF($K44&lt;1,((($R44*(1-$E44)+$Q44*(1-$F44))/$K44)*((1+'Inputs &amp; Summary'!$D$7)^AP$29)),((INT(AP$29/$K44)-INT((AP$29-1)/$K44))*($R44*(1-$E44)+$Q44*(1-$F44))*((1+'Inputs &amp; Summary'!$D$7)^AP$29))),((_xlfn.WEIBULL.DIST(AP$29,$L44,$K44,FALSE)*($R44*(1-$E44)+$Q44*(1-$F44))*((1+'Inputs &amp; Summary'!$D$7)^AP$29))))))</f>
        <v>370.4795121392678</v>
      </c>
      <c r="AQ44" s="114">
        <f>$D44*IF(AQ$29&gt;'Inputs &amp; Summary'!$D$5,0,IF(AQ$29&gt;VLOOKUP($G44,Lists!$J$17:$K$21,2),IF($M44=Lists!$H$3,IF($K44&lt;1,(($S44/$K44)*((1+'Inputs &amp; Summary'!$D$7)^AQ$29)),((INT(AQ$29/$K44)-INT((AQ$29-1)/$K44))*$S44*((1+'Inputs &amp; Summary'!$D$7)^AQ$29))),(_xlfn.WEIBULL.DIST(AQ$29,$L44,$K44,FALSE)*$S44*((1+'Inputs &amp; Summary'!$D$7)^AQ$29))),IF($M44=Lists!$H$3,IF($K44&lt;1,((($R44*(1-$E44)+$Q44*(1-$F44))/$K44)*((1+'Inputs &amp; Summary'!$D$7)^AQ$29)),((INT(AQ$29/$K44)-INT((AQ$29-1)/$K44))*($R44*(1-$E44)+$Q44*(1-$F44))*((1+'Inputs &amp; Summary'!$D$7)^AQ$29))),((_xlfn.WEIBULL.DIST(AQ$29,$L44,$K44,FALSE)*($R44*(1-$E44)+$Q44*(1-$F44))*((1+'Inputs &amp; Summary'!$D$7)^AQ$29))))))</f>
        <v>377.88910238205312</v>
      </c>
      <c r="AR44" s="114">
        <f>$D44*IF(AR$29&gt;'Inputs &amp; Summary'!$D$5,0,IF(AR$29&gt;VLOOKUP($G44,Lists!$J$17:$K$21,2),IF($M44=Lists!$H$3,IF($K44&lt;1,(($S44/$K44)*((1+'Inputs &amp; Summary'!$D$7)^AR$29)),((INT(AR$29/$K44)-INT((AR$29-1)/$K44))*$S44*((1+'Inputs &amp; Summary'!$D$7)^AR$29))),(_xlfn.WEIBULL.DIST(AR$29,$L44,$K44,FALSE)*$S44*((1+'Inputs &amp; Summary'!$D$7)^AR$29))),IF($M44=Lists!$H$3,IF($K44&lt;1,((($R44*(1-$E44)+$Q44*(1-$F44))/$K44)*((1+'Inputs &amp; Summary'!$D$7)^AR$29)),((INT(AR$29/$K44)-INT((AR$29-1)/$K44))*($R44*(1-$E44)+$Q44*(1-$F44))*((1+'Inputs &amp; Summary'!$D$7)^AR$29))),((_xlfn.WEIBULL.DIST(AR$29,$L44,$K44,FALSE)*($R44*(1-$E44)+$Q44*(1-$F44))*((1+'Inputs &amp; Summary'!$D$7)^AR$29))))))</f>
        <v>385.44688442969425</v>
      </c>
      <c r="AS44" s="114">
        <f>$D44*IF(AS$29&gt;'Inputs &amp; Summary'!$D$5,0,IF(AS$29&gt;VLOOKUP($G44,Lists!$J$17:$K$21,2),IF($M44=Lists!$H$3,IF($K44&lt;1,(($S44/$K44)*((1+'Inputs &amp; Summary'!$D$7)^AS$29)),((INT(AS$29/$K44)-INT((AS$29-1)/$K44))*$S44*((1+'Inputs &amp; Summary'!$D$7)^AS$29))),(_xlfn.WEIBULL.DIST(AS$29,$L44,$K44,FALSE)*$S44*((1+'Inputs &amp; Summary'!$D$7)^AS$29))),IF($M44=Lists!$H$3,IF($K44&lt;1,((($R44*(1-$E44)+$Q44*(1-$F44))/$K44)*((1+'Inputs &amp; Summary'!$D$7)^AS$29)),((INT(AS$29/$K44)-INT((AS$29-1)/$K44))*($R44*(1-$E44)+$Q44*(1-$F44))*((1+'Inputs &amp; Summary'!$D$7)^AS$29))),((_xlfn.WEIBULL.DIST(AS$29,$L44,$K44,FALSE)*($R44*(1-$E44)+$Q44*(1-$F44))*((1+'Inputs &amp; Summary'!$D$7)^AS$29))))))</f>
        <v>0</v>
      </c>
      <c r="AT44" s="114">
        <f>$D44*IF(AT$29&gt;'Inputs &amp; Summary'!$D$5,0,IF(AT$29&gt;VLOOKUP($G44,Lists!$J$17:$K$21,2),IF($M44=Lists!$H$3,IF($K44&lt;1,(($S44/$K44)*((1+'Inputs &amp; Summary'!$D$7)^AT$29)),((INT(AT$29/$K44)-INT((AT$29-1)/$K44))*$S44*((1+'Inputs &amp; Summary'!$D$7)^AT$29))),(_xlfn.WEIBULL.DIST(AT$29,$L44,$K44,FALSE)*$S44*((1+'Inputs &amp; Summary'!$D$7)^AT$29))),IF($M44=Lists!$H$3,IF($K44&lt;1,((($R44*(1-$E44)+$Q44*(1-$F44))/$K44)*((1+'Inputs &amp; Summary'!$D$7)^AT$29)),((INT(AT$29/$K44)-INT((AT$29-1)/$K44))*($R44*(1-$E44)+$Q44*(1-$F44))*((1+'Inputs &amp; Summary'!$D$7)^AT$29))),((_xlfn.WEIBULL.DIST(AT$29,$L44,$K44,FALSE)*($R44*(1-$E44)+$Q44*(1-$F44))*((1+'Inputs &amp; Summary'!$D$7)^AT$29))))))</f>
        <v>0</v>
      </c>
      <c r="AU44" s="114">
        <f>$D44*IF(AU$29&gt;'Inputs &amp; Summary'!$D$5,0,IF(AU$29&gt;VLOOKUP($G44,Lists!$J$17:$K$21,2),IF($M44=Lists!$H$3,IF($K44&lt;1,(($S44/$K44)*((1+'Inputs &amp; Summary'!$D$7)^AU$29)),((INT(AU$29/$K44)-INT((AU$29-1)/$K44))*$S44*((1+'Inputs &amp; Summary'!$D$7)^AU$29))),(_xlfn.WEIBULL.DIST(AU$29,$L44,$K44,FALSE)*$S44*((1+'Inputs &amp; Summary'!$D$7)^AU$29))),IF($M44=Lists!$H$3,IF($K44&lt;1,((($R44*(1-$E44)+$Q44*(1-$F44))/$K44)*((1+'Inputs &amp; Summary'!$D$7)^AU$29)),((INT(AU$29/$K44)-INT((AU$29-1)/$K44))*($R44*(1-$E44)+$Q44*(1-$F44))*((1+'Inputs &amp; Summary'!$D$7)^AU$29))),((_xlfn.WEIBULL.DIST(AU$29,$L44,$K44,FALSE)*($R44*(1-$E44)+$Q44*(1-$F44))*((1+'Inputs &amp; Summary'!$D$7)^AU$29))))))</f>
        <v>0</v>
      </c>
      <c r="AV44" s="114">
        <f>$D44*IF(AV$29&gt;'Inputs &amp; Summary'!$D$5,0,IF(AV$29&gt;VLOOKUP($G44,Lists!$J$17:$K$21,2),IF($M44=Lists!$H$3,IF($K44&lt;1,(($S44/$K44)*((1+'Inputs &amp; Summary'!$D$7)^AV$29)),((INT(AV$29/$K44)-INT((AV$29-1)/$K44))*$S44*((1+'Inputs &amp; Summary'!$D$7)^AV$29))),(_xlfn.WEIBULL.DIST(AV$29,$L44,$K44,FALSE)*$S44*((1+'Inputs &amp; Summary'!$D$7)^AV$29))),IF($M44=Lists!$H$3,IF($K44&lt;1,((($R44*(1-$E44)+$Q44*(1-$F44))/$K44)*((1+'Inputs &amp; Summary'!$D$7)^AV$29)),((INT(AV$29/$K44)-INT((AV$29-1)/$K44))*($R44*(1-$E44)+$Q44*(1-$F44))*((1+'Inputs &amp; Summary'!$D$7)^AV$29))),((_xlfn.WEIBULL.DIST(AV$29,$L44,$K44,FALSE)*($R44*(1-$E44)+$Q44*(1-$F44))*((1+'Inputs &amp; Summary'!$D$7)^AV$29))))))</f>
        <v>0</v>
      </c>
      <c r="AW44" s="114">
        <f>$D44*IF(AW$29&gt;'Inputs &amp; Summary'!$D$5,0,IF(AW$29&gt;VLOOKUP($G44,Lists!$J$17:$K$21,2),IF($M44=Lists!$H$3,IF($K44&lt;1,(($S44/$K44)*((1+'Inputs &amp; Summary'!$D$7)^AW$29)),((INT(AW$29/$K44)-INT((AW$29-1)/$K44))*$S44*((1+'Inputs &amp; Summary'!$D$7)^AW$29))),(_xlfn.WEIBULL.DIST(AW$29,$L44,$K44,FALSE)*$S44*((1+'Inputs &amp; Summary'!$D$7)^AW$29))),IF($M44=Lists!$H$3,IF($K44&lt;1,((($R44*(1-$E44)+$Q44*(1-$F44))/$K44)*((1+'Inputs &amp; Summary'!$D$7)^AW$29)),((INT(AW$29/$K44)-INT((AW$29-1)/$K44))*($R44*(1-$E44)+$Q44*(1-$F44))*((1+'Inputs &amp; Summary'!$D$7)^AW$29))),((_xlfn.WEIBULL.DIST(AW$29,$L44,$K44,FALSE)*($R44*(1-$E44)+$Q44*(1-$F44))*((1+'Inputs &amp; Summary'!$D$7)^AW$29))))))</f>
        <v>0</v>
      </c>
      <c r="AX44" s="114">
        <f>$D44*IF(AX$29&gt;'Inputs &amp; Summary'!$D$5,0,IF(AX$29&gt;VLOOKUP($G44,Lists!$J$17:$K$21,2),IF($M44=Lists!$H$3,IF($K44&lt;1,(($S44/$K44)*((1+'Inputs &amp; Summary'!$D$7)^AX$29)),((INT(AX$29/$K44)-INT((AX$29-1)/$K44))*$S44*((1+'Inputs &amp; Summary'!$D$7)^AX$29))),(_xlfn.WEIBULL.DIST(AX$29,$L44,$K44,FALSE)*$S44*((1+'Inputs &amp; Summary'!$D$7)^AX$29))),IF($M44=Lists!$H$3,IF($K44&lt;1,((($R44*(1-$E44)+$Q44*(1-$F44))/$K44)*((1+'Inputs &amp; Summary'!$D$7)^AX$29)),((INT(AX$29/$K44)-INT((AX$29-1)/$K44))*($R44*(1-$E44)+$Q44*(1-$F44))*((1+'Inputs &amp; Summary'!$D$7)^AX$29))),((_xlfn.WEIBULL.DIST(AX$29,$L44,$K44,FALSE)*($R44*(1-$E44)+$Q44*(1-$F44))*((1+'Inputs &amp; Summary'!$D$7)^AX$29))))))</f>
        <v>0</v>
      </c>
      <c r="AY44" s="114">
        <f>$D44*IF(AY$29&gt;'Inputs &amp; Summary'!$D$5,0,IF(AY$29&gt;VLOOKUP($G44,Lists!$J$17:$K$21,2),IF($M44=Lists!$H$3,IF($K44&lt;1,(($S44/$K44)*((1+'Inputs &amp; Summary'!$D$7)^AY$29)),((INT(AY$29/$K44)-INT((AY$29-1)/$K44))*$S44*((1+'Inputs &amp; Summary'!$D$7)^AY$29))),(_xlfn.WEIBULL.DIST(AY$29,$L44,$K44,FALSE)*$S44*((1+'Inputs &amp; Summary'!$D$7)^AY$29))),IF($M44=Lists!$H$3,IF($K44&lt;1,((($R44*(1-$E44)+$Q44*(1-$F44))/$K44)*((1+'Inputs &amp; Summary'!$D$7)^AY$29)),((INT(AY$29/$K44)-INT((AY$29-1)/$K44))*($R44*(1-$E44)+$Q44*(1-$F44))*((1+'Inputs &amp; Summary'!$D$7)^AY$29))),((_xlfn.WEIBULL.DIST(AY$29,$L44,$K44,FALSE)*($R44*(1-$E44)+$Q44*(1-$F44))*((1+'Inputs &amp; Summary'!$D$7)^AY$29))))))</f>
        <v>0</v>
      </c>
      <c r="AZ44" s="114">
        <f>$D44*IF(AZ$29&gt;'Inputs &amp; Summary'!$D$5,0,IF(AZ$29&gt;VLOOKUP($G44,Lists!$J$17:$K$21,2),IF($M44=Lists!$H$3,IF($K44&lt;1,(($S44/$K44)*((1+'Inputs &amp; Summary'!$D$7)^AZ$29)),((INT(AZ$29/$K44)-INT((AZ$29-1)/$K44))*$S44*((1+'Inputs &amp; Summary'!$D$7)^AZ$29))),(_xlfn.WEIBULL.DIST(AZ$29,$L44,$K44,FALSE)*$S44*((1+'Inputs &amp; Summary'!$D$7)^AZ$29))),IF($M44=Lists!$H$3,IF($K44&lt;1,((($R44*(1-$E44)+$Q44*(1-$F44))/$K44)*((1+'Inputs &amp; Summary'!$D$7)^AZ$29)),((INT(AZ$29/$K44)-INT((AZ$29-1)/$K44))*($R44*(1-$E44)+$Q44*(1-$F44))*((1+'Inputs &amp; Summary'!$D$7)^AZ$29))),((_xlfn.WEIBULL.DIST(AZ$29,$L44,$K44,FALSE)*($R44*(1-$E44)+$Q44*(1-$F44))*((1+'Inputs &amp; Summary'!$D$7)^AZ$29))))))</f>
        <v>0</v>
      </c>
      <c r="BA44" s="114">
        <f>$D44*IF(BA$29&gt;'Inputs &amp; Summary'!$D$5,0,IF(BA$29&gt;VLOOKUP($G44,Lists!$J$17:$K$21,2),IF($M44=Lists!$H$3,IF($K44&lt;1,(($S44/$K44)*((1+'Inputs &amp; Summary'!$D$7)^BA$29)),((INT(BA$29/$K44)-INT((BA$29-1)/$K44))*$S44*((1+'Inputs &amp; Summary'!$D$7)^BA$29))),(_xlfn.WEIBULL.DIST(BA$29,$L44,$K44,FALSE)*$S44*((1+'Inputs &amp; Summary'!$D$7)^BA$29))),IF($M44=Lists!$H$3,IF($K44&lt;1,((($R44*(1-$E44)+$Q44*(1-$F44))/$K44)*((1+'Inputs &amp; Summary'!$D$7)^BA$29)),((INT(BA$29/$K44)-INT((BA$29-1)/$K44))*($R44*(1-$E44)+$Q44*(1-$F44))*((1+'Inputs &amp; Summary'!$D$7)^BA$29))),((_xlfn.WEIBULL.DIST(BA$29,$L44,$K44,FALSE)*($R44*(1-$E44)+$Q44*(1-$F44))*((1+'Inputs &amp; Summary'!$D$7)^BA$29))))))</f>
        <v>0</v>
      </c>
      <c r="BB44" s="114">
        <f>$D44*IF(BB$29&gt;'Inputs &amp; Summary'!$D$5,0,IF(BB$29&gt;VLOOKUP($G44,Lists!$J$17:$K$21,2),IF($M44=Lists!$H$3,IF($K44&lt;1,(($S44/$K44)*((1+'Inputs &amp; Summary'!$D$7)^BB$29)),((INT(BB$29/$K44)-INT((BB$29-1)/$K44))*$S44*((1+'Inputs &amp; Summary'!$D$7)^BB$29))),(_xlfn.WEIBULL.DIST(BB$29,$L44,$K44,FALSE)*$S44*((1+'Inputs &amp; Summary'!$D$7)^BB$29))),IF($M44=Lists!$H$3,IF($K44&lt;1,((($R44*(1-$E44)+$Q44*(1-$F44))/$K44)*((1+'Inputs &amp; Summary'!$D$7)^BB$29)),((INT(BB$29/$K44)-INT((BB$29-1)/$K44))*($R44*(1-$E44)+$Q44*(1-$F44))*((1+'Inputs &amp; Summary'!$D$7)^BB$29))),((_xlfn.WEIBULL.DIST(BB$29,$L44,$K44,FALSE)*($R44*(1-$E44)+$Q44*(1-$F44))*((1+'Inputs &amp; Summary'!$D$7)^BB$29))))))</f>
        <v>0</v>
      </c>
      <c r="BC44" s="114">
        <f>$D44*IF(BC$29&gt;'Inputs &amp; Summary'!$D$5,0,IF(BC$29&gt;VLOOKUP($G44,Lists!$J$17:$K$21,2),IF($M44=Lists!$H$3,IF($K44&lt;1,(($S44/$K44)*((1+'Inputs &amp; Summary'!$D$7)^BC$29)),((INT(BC$29/$K44)-INT((BC$29-1)/$K44))*$S44*((1+'Inputs &amp; Summary'!$D$7)^BC$29))),(_xlfn.WEIBULL.DIST(BC$29,$L44,$K44,FALSE)*$S44*((1+'Inputs &amp; Summary'!$D$7)^BC$29))),IF($M44=Lists!$H$3,IF($K44&lt;1,((($R44*(1-$E44)+$Q44*(1-$F44))/$K44)*((1+'Inputs &amp; Summary'!$D$7)^BC$29)),((INT(BC$29/$K44)-INT((BC$29-1)/$K44))*($R44*(1-$E44)+$Q44*(1-$F44))*((1+'Inputs &amp; Summary'!$D$7)^BC$29))),((_xlfn.WEIBULL.DIST(BC$29,$L44,$K44,FALSE)*($R44*(1-$E44)+$Q44*(1-$F44))*((1+'Inputs &amp; Summary'!$D$7)^BC$29))))))</f>
        <v>0</v>
      </c>
      <c r="BD44" s="114">
        <f>$D44*IF(BD$29&gt;'Inputs &amp; Summary'!$D$5,0,IF(BD$29&gt;VLOOKUP($G44,Lists!$J$17:$K$21,2),IF($M44=Lists!$H$3,IF($K44&lt;1,(($S44/$K44)*((1+'Inputs &amp; Summary'!$D$7)^BD$29)),((INT(BD$29/$K44)-INT((BD$29-1)/$K44))*$S44*((1+'Inputs &amp; Summary'!$D$7)^BD$29))),(_xlfn.WEIBULL.DIST(BD$29,$L44,$K44,FALSE)*$S44*((1+'Inputs &amp; Summary'!$D$7)^BD$29))),IF($M44=Lists!$H$3,IF($K44&lt;1,((($R44*(1-$E44)+$Q44*(1-$F44))/$K44)*((1+'Inputs &amp; Summary'!$D$7)^BD$29)),((INT(BD$29/$K44)-INT((BD$29-1)/$K44))*($R44*(1-$E44)+$Q44*(1-$F44))*((1+'Inputs &amp; Summary'!$D$7)^BD$29))),((_xlfn.WEIBULL.DIST(BD$29,$L44,$K44,FALSE)*($R44*(1-$E44)+$Q44*(1-$F44))*((1+'Inputs &amp; Summary'!$D$7)^BD$29))))))</f>
        <v>0</v>
      </c>
      <c r="BE44" s="114">
        <f>$D44*IF(BE$29&gt;'Inputs &amp; Summary'!$D$5,0,IF(BE$29&gt;VLOOKUP($G44,Lists!$J$17:$K$21,2),IF($M44=Lists!$H$3,IF($K44&lt;1,(($S44/$K44)*((1+'Inputs &amp; Summary'!$D$7)^BE$29)),((INT(BE$29/$K44)-INT((BE$29-1)/$K44))*$S44*((1+'Inputs &amp; Summary'!$D$7)^BE$29))),(_xlfn.WEIBULL.DIST(BE$29,$L44,$K44,FALSE)*$S44*((1+'Inputs &amp; Summary'!$D$7)^BE$29))),IF($M44=Lists!$H$3,IF($K44&lt;1,((($R44*(1-$E44)+$Q44*(1-$F44))/$K44)*((1+'Inputs &amp; Summary'!$D$7)^BE$29)),((INT(BE$29/$K44)-INT((BE$29-1)/$K44))*($R44*(1-$E44)+$Q44*(1-$F44))*((1+'Inputs &amp; Summary'!$D$7)^BE$29))),((_xlfn.WEIBULL.DIST(BE$29,$L44,$K44,FALSE)*($R44*(1-$E44)+$Q44*(1-$F44))*((1+'Inputs &amp; Summary'!$D$7)^BE$29))))))</f>
        <v>0</v>
      </c>
      <c r="BF44" s="114">
        <f>$D44*IF(BF$29&gt;'Inputs &amp; Summary'!$D$5,0,IF(BF$29&gt;VLOOKUP($G44,Lists!$J$17:$K$21,2),IF($M44=Lists!$H$3,IF($K44&lt;1,(($S44/$K44)*((1+'Inputs &amp; Summary'!$D$7)^BF$29)),((INT(BF$29/$K44)-INT((BF$29-1)/$K44))*$S44*((1+'Inputs &amp; Summary'!$D$7)^BF$29))),(_xlfn.WEIBULL.DIST(BF$29,$L44,$K44,FALSE)*$S44*((1+'Inputs &amp; Summary'!$D$7)^BF$29))),IF($M44=Lists!$H$3,IF($K44&lt;1,((($R44*(1-$E44)+$Q44*(1-$F44))/$K44)*((1+'Inputs &amp; Summary'!$D$7)^BF$29)),((INT(BF$29/$K44)-INT((BF$29-1)/$K44))*($R44*(1-$E44)+$Q44*(1-$F44))*((1+'Inputs &amp; Summary'!$D$7)^BF$29))),((_xlfn.WEIBULL.DIST(BF$29,$L44,$K44,FALSE)*($R44*(1-$E44)+$Q44*(1-$F44))*((1+'Inputs &amp; Summary'!$D$7)^BF$29))))))</f>
        <v>0</v>
      </c>
      <c r="BG44" s="114">
        <f>$D44*IF(BG$29&gt;'Inputs &amp; Summary'!$D$5,0,IF(BG$29&gt;VLOOKUP($G44,Lists!$J$17:$K$21,2),IF($M44=Lists!$H$3,IF($K44&lt;1,(($S44/$K44)*((1+'Inputs &amp; Summary'!$D$7)^BG$29)),((INT(BG$29/$K44)-INT((BG$29-1)/$K44))*$S44*((1+'Inputs &amp; Summary'!$D$7)^BG$29))),(_xlfn.WEIBULL.DIST(BG$29,$L44,$K44,FALSE)*$S44*((1+'Inputs &amp; Summary'!$D$7)^BG$29))),IF($M44=Lists!$H$3,IF($K44&lt;1,((($R44*(1-$E44)+$Q44*(1-$F44))/$K44)*((1+'Inputs &amp; Summary'!$D$7)^BG$29)),((INT(BG$29/$K44)-INT((BG$29-1)/$K44))*($R44*(1-$E44)+$Q44*(1-$F44))*((1+'Inputs &amp; Summary'!$D$7)^BG$29))),((_xlfn.WEIBULL.DIST(BG$29,$L44,$K44,FALSE)*($R44*(1-$E44)+$Q44*(1-$F44))*((1+'Inputs &amp; Summary'!$D$7)^BG$29))))))</f>
        <v>0</v>
      </c>
      <c r="BH44" s="114">
        <f>$D44*IF(BH$29&gt;'Inputs &amp; Summary'!$D$5,0,IF(BH$29&gt;VLOOKUP($G44,Lists!$J$17:$K$21,2),IF($M44=Lists!$H$3,IF($K44&lt;1,(($S44/$K44)*((1+'Inputs &amp; Summary'!$D$7)^BH$29)),((INT(BH$29/$K44)-INT((BH$29-1)/$K44))*$S44*((1+'Inputs &amp; Summary'!$D$7)^BH$29))),(_xlfn.WEIBULL.DIST(BH$29,$L44,$K44,FALSE)*$S44*((1+'Inputs &amp; Summary'!$D$7)^BH$29))),IF($M44=Lists!$H$3,IF($K44&lt;1,((($R44*(1-$E44)+$Q44*(1-$F44))/$K44)*((1+'Inputs &amp; Summary'!$D$7)^BH$29)),((INT(BH$29/$K44)-INT((BH$29-1)/$K44))*($R44*(1-$E44)+$Q44*(1-$F44))*((1+'Inputs &amp; Summary'!$D$7)^BH$29))),((_xlfn.WEIBULL.DIST(BH$29,$L44,$K44,FALSE)*($R44*(1-$E44)+$Q44*(1-$F44))*((1+'Inputs &amp; Summary'!$D$7)^BH$29))))))</f>
        <v>0</v>
      </c>
      <c r="BI44" s="114">
        <f>$D44*IF(BI$29&gt;'Inputs &amp; Summary'!$D$5,0,IF(BI$29&gt;VLOOKUP($G44,Lists!$J$17:$K$21,2),IF($M44=Lists!$H$3,IF($K44&lt;1,(($S44/$K44)*((1+'Inputs &amp; Summary'!$D$7)^BI$29)),((INT(BI$29/$K44)-INT((BI$29-1)/$K44))*$S44*((1+'Inputs &amp; Summary'!$D$7)^BI$29))),(_xlfn.WEIBULL.DIST(BI$29,$L44,$K44,FALSE)*$S44*((1+'Inputs &amp; Summary'!$D$7)^BI$29))),IF($M44=Lists!$H$3,IF($K44&lt;1,((($R44*(1-$E44)+$Q44*(1-$F44))/$K44)*((1+'Inputs &amp; Summary'!$D$7)^BI$29)),((INT(BI$29/$K44)-INT((BI$29-1)/$K44))*($R44*(1-$E44)+$Q44*(1-$F44))*((1+'Inputs &amp; Summary'!$D$7)^BI$29))),((_xlfn.WEIBULL.DIST(BI$29,$L44,$K44,FALSE)*($R44*(1-$E44)+$Q44*(1-$F44))*((1+'Inputs &amp; Summary'!$D$7)^BI$29))))))</f>
        <v>0</v>
      </c>
      <c r="BJ44" s="114">
        <f>$D44*IF(BJ$29&gt;'Inputs &amp; Summary'!$D$5,0,IF(BJ$29&gt;VLOOKUP($G44,Lists!$J$17:$K$21,2),IF($M44=Lists!$H$3,IF($K44&lt;1,(($S44/$K44)*((1+'Inputs &amp; Summary'!$D$7)^BJ$29)),((INT(BJ$29/$K44)-INT((BJ$29-1)/$K44))*$S44*((1+'Inputs &amp; Summary'!$D$7)^BJ$29))),(_xlfn.WEIBULL.DIST(BJ$29,$L44,$K44,FALSE)*$S44*((1+'Inputs &amp; Summary'!$D$7)^BJ$29))),IF($M44=Lists!$H$3,IF($K44&lt;1,((($R44*(1-$E44)+$Q44*(1-$F44))/$K44)*((1+'Inputs &amp; Summary'!$D$7)^BJ$29)),((INT(BJ$29/$K44)-INT((BJ$29-1)/$K44))*($R44*(1-$E44)+$Q44*(1-$F44))*((1+'Inputs &amp; Summary'!$D$7)^BJ$29))),((_xlfn.WEIBULL.DIST(BJ$29,$L44,$K44,FALSE)*($R44*(1-$E44)+$Q44*(1-$F44))*((1+'Inputs &amp; Summary'!$D$7)^BJ$29))))))</f>
        <v>0</v>
      </c>
      <c r="BK44" s="114">
        <f>$D44*IF(BK$29&gt;'Inputs &amp; Summary'!$D$5,0,IF(BK$29&gt;VLOOKUP($G44,Lists!$J$17:$K$21,2),IF($M44=Lists!$H$3,IF($K44&lt;1,(($S44/$K44)*((1+'Inputs &amp; Summary'!$D$7)^BK$29)),((INT(BK$29/$K44)-INT((BK$29-1)/$K44))*$S44*((1+'Inputs &amp; Summary'!$D$7)^BK$29))),(_xlfn.WEIBULL.DIST(BK$29,$L44,$K44,FALSE)*$S44*((1+'Inputs &amp; Summary'!$D$7)^BK$29))),IF($M44=Lists!$H$3,IF($K44&lt;1,((($R44*(1-$E44)+$Q44*(1-$F44))/$K44)*((1+'Inputs &amp; Summary'!$D$7)^BK$29)),((INT(BK$29/$K44)-INT((BK$29-1)/$K44))*($R44*(1-$E44)+$Q44*(1-$F44))*((1+'Inputs &amp; Summary'!$D$7)^BK$29))),((_xlfn.WEIBULL.DIST(BK$29,$L44,$K44,FALSE)*($R44*(1-$E44)+$Q44*(1-$F44))*((1+'Inputs &amp; Summary'!$D$7)^BK$29))))))</f>
        <v>0</v>
      </c>
      <c r="BL44" s="114">
        <f>$D44*IF(BL$29&gt;'Inputs &amp; Summary'!$D$5,0,IF(BL$29&gt;VLOOKUP($G44,Lists!$J$17:$K$21,2),IF($M44=Lists!$H$3,IF($K44&lt;1,(($S44/$K44)*((1+'Inputs &amp; Summary'!$D$7)^BL$29)),((INT(BL$29/$K44)-INT((BL$29-1)/$K44))*$S44*((1+'Inputs &amp; Summary'!$D$7)^BL$29))),(_xlfn.WEIBULL.DIST(BL$29,$L44,$K44,FALSE)*$S44*((1+'Inputs &amp; Summary'!$D$7)^BL$29))),IF($M44=Lists!$H$3,IF($K44&lt;1,((($R44*(1-$E44)+$Q44*(1-$F44))/$K44)*((1+'Inputs &amp; Summary'!$D$7)^BL$29)),((INT(BL$29/$K44)-INT((BL$29-1)/$K44))*($R44*(1-$E44)+$Q44*(1-$F44))*((1+'Inputs &amp; Summary'!$D$7)^BL$29))),((_xlfn.WEIBULL.DIST(BL$29,$L44,$K44,FALSE)*($R44*(1-$E44)+$Q44*(1-$F44))*((1+'Inputs &amp; Summary'!$D$7)^BL$29))))))</f>
        <v>0</v>
      </c>
    </row>
    <row r="45" spans="1:64" s="1" customFormat="1" x14ac:dyDescent="0.3">
      <c r="A45" s="79" t="s">
        <v>48</v>
      </c>
      <c r="B45" s="33" t="s">
        <v>307</v>
      </c>
      <c r="C45" s="33" t="s">
        <v>37</v>
      </c>
      <c r="D45" s="68">
        <v>1</v>
      </c>
      <c r="E45" s="68">
        <v>0</v>
      </c>
      <c r="F45" s="68">
        <v>0</v>
      </c>
      <c r="G45" s="213" t="s">
        <v>433</v>
      </c>
      <c r="H45" s="34" t="s">
        <v>293</v>
      </c>
      <c r="I45" s="34" t="s">
        <v>270</v>
      </c>
      <c r="J45" s="33">
        <f>VLOOKUP(I45,'Labor Rates'!$A$1:$B$16,2)</f>
        <v>25.173076923076923</v>
      </c>
      <c r="K45" s="35">
        <v>1</v>
      </c>
      <c r="L45" s="35">
        <v>1</v>
      </c>
      <c r="M45" s="33" t="s">
        <v>259</v>
      </c>
      <c r="N45" s="84">
        <f>'Inputs &amp; Summary'!$D$45*'Inputs &amp; Summary'!$D$42</f>
        <v>103.04449648711943</v>
      </c>
      <c r="O45" s="35">
        <v>0.1</v>
      </c>
      <c r="P45" s="5">
        <v>0</v>
      </c>
      <c r="Q45" s="73">
        <f t="shared" si="6"/>
        <v>259.39470365699879</v>
      </c>
      <c r="R45" s="73">
        <f t="shared" si="7"/>
        <v>0</v>
      </c>
      <c r="S45" s="74">
        <f t="shared" si="8"/>
        <v>259.39470365699879</v>
      </c>
      <c r="T45" s="88"/>
      <c r="U45" s="80"/>
      <c r="V45" s="87">
        <f t="shared" si="9"/>
        <v>321.4330609703735</v>
      </c>
      <c r="W45" s="87">
        <f>NPV('Inputs &amp; Summary'!$D$6,Y45:BL45)</f>
        <v>3259.6732445572779</v>
      </c>
      <c r="X45" s="90">
        <f t="shared" si="10"/>
        <v>2.3658831437387326E-2</v>
      </c>
      <c r="Y45" s="114">
        <f>$D45*IF(Y$29&gt;'Inputs &amp; Summary'!$D$5,0,IF(Y$29&gt;VLOOKUP($G45,Lists!$J$17:$K$21,2),IF($M45=Lists!$H$3,IF($K45&lt;1,(($S45/$K45)*((1+'Inputs &amp; Summary'!$D$7)^Y$29)),((INT(Y$29/$K45)-INT((Y$29-1)/$K45))*$S45*((1+'Inputs &amp; Summary'!$D$7)^Y$29))),(_xlfn.WEIBULL.DIST(Y$29,$L45,$K45,FALSE)*$S45*((1+'Inputs &amp; Summary'!$D$7)^Y$29))),IF($M45=Lists!$H$3,IF($K45&lt;1,((($R45*(1-$E45)+$Q45*(1-$F45))/$K45)*((1+'Inputs &amp; Summary'!$D$7)^Y$29)),((INT(Y$29/$K45)-INT((Y$29-1)/$K45))*($R45*(1-$E45)+$Q45*(1-$F45))*((1+'Inputs &amp; Summary'!$D$7)^Y$29))),((_xlfn.WEIBULL.DIST(Y$29,$L45,$K45,FALSE)*($R45*(1-$E45)+$Q45*(1-$F45))*((1+'Inputs &amp; Summary'!$D$7)^Y$29))))))</f>
        <v>264.58259773013879</v>
      </c>
      <c r="Z45" s="114">
        <f>$D45*IF(Z$29&gt;'Inputs &amp; Summary'!$D$5,0,IF(Z$29&gt;VLOOKUP($G45,Lists!$J$17:$K$21,2),IF($M45=Lists!$H$3,IF($K45&lt;1,(($S45/$K45)*((1+'Inputs &amp; Summary'!$D$7)^Z$29)),((INT(Z$29/$K45)-INT((Z$29-1)/$K45))*$S45*((1+'Inputs &amp; Summary'!$D$7)^Z$29))),(_xlfn.WEIBULL.DIST(Z$29,$L45,$K45,FALSE)*$S45*((1+'Inputs &amp; Summary'!$D$7)^Z$29))),IF($M45=Lists!$H$3,IF($K45&lt;1,((($R45*(1-$E45)+$Q45*(1-$F45))/$K45)*((1+'Inputs &amp; Summary'!$D$7)^Z$29)),((INT(Z$29/$K45)-INT((Z$29-1)/$K45))*($R45*(1-$E45)+$Q45*(1-$F45))*((1+'Inputs &amp; Summary'!$D$7)^Z$29))),((_xlfn.WEIBULL.DIST(Z$29,$L45,$K45,FALSE)*($R45*(1-$E45)+$Q45*(1-$F45))*((1+'Inputs &amp; Summary'!$D$7)^Z$29))))))</f>
        <v>269.87424968474153</v>
      </c>
      <c r="AA45" s="114">
        <f>$D45*IF(AA$29&gt;'Inputs &amp; Summary'!$D$5,0,IF(AA$29&gt;VLOOKUP($G45,Lists!$J$17:$K$21,2),IF($M45=Lists!$H$3,IF($K45&lt;1,(($S45/$K45)*((1+'Inputs &amp; Summary'!$D$7)^AA$29)),((INT(AA$29/$K45)-INT((AA$29-1)/$K45))*$S45*((1+'Inputs &amp; Summary'!$D$7)^AA$29))),(_xlfn.WEIBULL.DIST(AA$29,$L45,$K45,FALSE)*$S45*((1+'Inputs &amp; Summary'!$D$7)^AA$29))),IF($M45=Lists!$H$3,IF($K45&lt;1,((($R45*(1-$E45)+$Q45*(1-$F45))/$K45)*((1+'Inputs &amp; Summary'!$D$7)^AA$29)),((INT(AA$29/$K45)-INT((AA$29-1)/$K45))*($R45*(1-$E45)+$Q45*(1-$F45))*((1+'Inputs &amp; Summary'!$D$7)^AA$29))),((_xlfn.WEIBULL.DIST(AA$29,$L45,$K45,FALSE)*($R45*(1-$E45)+$Q45*(1-$F45))*((1+'Inputs &amp; Summary'!$D$7)^AA$29))))))</f>
        <v>275.27173467843636</v>
      </c>
      <c r="AB45" s="114">
        <f>$D45*IF(AB$29&gt;'Inputs &amp; Summary'!$D$5,0,IF(AB$29&gt;VLOOKUP($G45,Lists!$J$17:$K$21,2),IF($M45=Lists!$H$3,IF($K45&lt;1,(($S45/$K45)*((1+'Inputs &amp; Summary'!$D$7)^AB$29)),((INT(AB$29/$K45)-INT((AB$29-1)/$K45))*$S45*((1+'Inputs &amp; Summary'!$D$7)^AB$29))),(_xlfn.WEIBULL.DIST(AB$29,$L45,$K45,FALSE)*$S45*((1+'Inputs &amp; Summary'!$D$7)^AB$29))),IF($M45=Lists!$H$3,IF($K45&lt;1,((($R45*(1-$E45)+$Q45*(1-$F45))/$K45)*((1+'Inputs &amp; Summary'!$D$7)^AB$29)),((INT(AB$29/$K45)-INT((AB$29-1)/$K45))*($R45*(1-$E45)+$Q45*(1-$F45))*((1+'Inputs &amp; Summary'!$D$7)^AB$29))),((_xlfn.WEIBULL.DIST(AB$29,$L45,$K45,FALSE)*($R45*(1-$E45)+$Q45*(1-$F45))*((1+'Inputs &amp; Summary'!$D$7)^AB$29))))))</f>
        <v>280.77716937200506</v>
      </c>
      <c r="AC45" s="114">
        <f>$D45*IF(AC$29&gt;'Inputs &amp; Summary'!$D$5,0,IF(AC$29&gt;VLOOKUP($G45,Lists!$J$17:$K$21,2),IF($M45=Lists!$H$3,IF($K45&lt;1,(($S45/$K45)*((1+'Inputs &amp; Summary'!$D$7)^AC$29)),((INT(AC$29/$K45)-INT((AC$29-1)/$K45))*$S45*((1+'Inputs &amp; Summary'!$D$7)^AC$29))),(_xlfn.WEIBULL.DIST(AC$29,$L45,$K45,FALSE)*$S45*((1+'Inputs &amp; Summary'!$D$7)^AC$29))),IF($M45=Lists!$H$3,IF($K45&lt;1,((($R45*(1-$E45)+$Q45*(1-$F45))/$K45)*((1+'Inputs &amp; Summary'!$D$7)^AC$29)),((INT(AC$29/$K45)-INT((AC$29-1)/$K45))*($R45*(1-$E45)+$Q45*(1-$F45))*((1+'Inputs &amp; Summary'!$D$7)^AC$29))),((_xlfn.WEIBULL.DIST(AC$29,$L45,$K45,FALSE)*($R45*(1-$E45)+$Q45*(1-$F45))*((1+'Inputs &amp; Summary'!$D$7)^AC$29))))))</f>
        <v>286.3927127594452</v>
      </c>
      <c r="AD45" s="114">
        <f>$D45*IF(AD$29&gt;'Inputs &amp; Summary'!$D$5,0,IF(AD$29&gt;VLOOKUP($G45,Lists!$J$17:$K$21,2),IF($M45=Lists!$H$3,IF($K45&lt;1,(($S45/$K45)*((1+'Inputs &amp; Summary'!$D$7)^AD$29)),((INT(AD$29/$K45)-INT((AD$29-1)/$K45))*$S45*((1+'Inputs &amp; Summary'!$D$7)^AD$29))),(_xlfn.WEIBULL.DIST(AD$29,$L45,$K45,FALSE)*$S45*((1+'Inputs &amp; Summary'!$D$7)^AD$29))),IF($M45=Lists!$H$3,IF($K45&lt;1,((($R45*(1-$E45)+$Q45*(1-$F45))/$K45)*((1+'Inputs &amp; Summary'!$D$7)^AD$29)),((INT(AD$29/$K45)-INT((AD$29-1)/$K45))*($R45*(1-$E45)+$Q45*(1-$F45))*((1+'Inputs &amp; Summary'!$D$7)^AD$29))),((_xlfn.WEIBULL.DIST(AD$29,$L45,$K45,FALSE)*($R45*(1-$E45)+$Q45*(1-$F45))*((1+'Inputs &amp; Summary'!$D$7)^AD$29))))))</f>
        <v>292.1205670146341</v>
      </c>
      <c r="AE45" s="114">
        <f>$D45*IF(AE$29&gt;'Inputs &amp; Summary'!$D$5,0,IF(AE$29&gt;VLOOKUP($G45,Lists!$J$17:$K$21,2),IF($M45=Lists!$H$3,IF($K45&lt;1,(($S45/$K45)*((1+'Inputs &amp; Summary'!$D$7)^AE$29)),((INT(AE$29/$K45)-INT((AE$29-1)/$K45))*$S45*((1+'Inputs &amp; Summary'!$D$7)^AE$29))),(_xlfn.WEIBULL.DIST(AE$29,$L45,$K45,FALSE)*$S45*((1+'Inputs &amp; Summary'!$D$7)^AE$29))),IF($M45=Lists!$H$3,IF($K45&lt;1,((($R45*(1-$E45)+$Q45*(1-$F45))/$K45)*((1+'Inputs &amp; Summary'!$D$7)^AE$29)),((INT(AE$29/$K45)-INT((AE$29-1)/$K45))*($R45*(1-$E45)+$Q45*(1-$F45))*((1+'Inputs &amp; Summary'!$D$7)^AE$29))),((_xlfn.WEIBULL.DIST(AE$29,$L45,$K45,FALSE)*($R45*(1-$E45)+$Q45*(1-$F45))*((1+'Inputs &amp; Summary'!$D$7)^AE$29))))))</f>
        <v>297.96297835492675</v>
      </c>
      <c r="AF45" s="114">
        <f>$D45*IF(AF$29&gt;'Inputs &amp; Summary'!$D$5,0,IF(AF$29&gt;VLOOKUP($G45,Lists!$J$17:$K$21,2),IF($M45=Lists!$H$3,IF($K45&lt;1,(($S45/$K45)*((1+'Inputs &amp; Summary'!$D$7)^AF$29)),((INT(AF$29/$K45)-INT((AF$29-1)/$K45))*$S45*((1+'Inputs &amp; Summary'!$D$7)^AF$29))),(_xlfn.WEIBULL.DIST(AF$29,$L45,$K45,FALSE)*$S45*((1+'Inputs &amp; Summary'!$D$7)^AF$29))),IF($M45=Lists!$H$3,IF($K45&lt;1,((($R45*(1-$E45)+$Q45*(1-$F45))/$K45)*((1+'Inputs &amp; Summary'!$D$7)^AF$29)),((INT(AF$29/$K45)-INT((AF$29-1)/$K45))*($R45*(1-$E45)+$Q45*(1-$F45))*((1+'Inputs &amp; Summary'!$D$7)^AF$29))),((_xlfn.WEIBULL.DIST(AF$29,$L45,$K45,FALSE)*($R45*(1-$E45)+$Q45*(1-$F45))*((1+'Inputs &amp; Summary'!$D$7)^AF$29))))))</f>
        <v>303.92223792202532</v>
      </c>
      <c r="AG45" s="114">
        <f>$D45*IF(AG$29&gt;'Inputs &amp; Summary'!$D$5,0,IF(AG$29&gt;VLOOKUP($G45,Lists!$J$17:$K$21,2),IF($M45=Lists!$H$3,IF($K45&lt;1,(($S45/$K45)*((1+'Inputs &amp; Summary'!$D$7)^AG$29)),((INT(AG$29/$K45)-INT((AG$29-1)/$K45))*$S45*((1+'Inputs &amp; Summary'!$D$7)^AG$29))),(_xlfn.WEIBULL.DIST(AG$29,$L45,$K45,FALSE)*$S45*((1+'Inputs &amp; Summary'!$D$7)^AG$29))),IF($M45=Lists!$H$3,IF($K45&lt;1,((($R45*(1-$E45)+$Q45*(1-$F45))/$K45)*((1+'Inputs &amp; Summary'!$D$7)^AG$29)),((INT(AG$29/$K45)-INT((AG$29-1)/$K45))*($R45*(1-$E45)+$Q45*(1-$F45))*((1+'Inputs &amp; Summary'!$D$7)^AG$29))),((_xlfn.WEIBULL.DIST(AG$29,$L45,$K45,FALSE)*($R45*(1-$E45)+$Q45*(1-$F45))*((1+'Inputs &amp; Summary'!$D$7)^AG$29))))))</f>
        <v>310.00068268046579</v>
      </c>
      <c r="AH45" s="114">
        <f>$D45*IF(AH$29&gt;'Inputs &amp; Summary'!$D$5,0,IF(AH$29&gt;VLOOKUP($G45,Lists!$J$17:$K$21,2),IF($M45=Lists!$H$3,IF($K45&lt;1,(($S45/$K45)*((1+'Inputs &amp; Summary'!$D$7)^AH$29)),((INT(AH$29/$K45)-INT((AH$29-1)/$K45))*$S45*((1+'Inputs &amp; Summary'!$D$7)^AH$29))),(_xlfn.WEIBULL.DIST(AH$29,$L45,$K45,FALSE)*$S45*((1+'Inputs &amp; Summary'!$D$7)^AH$29))),IF($M45=Lists!$H$3,IF($K45&lt;1,((($R45*(1-$E45)+$Q45*(1-$F45))/$K45)*((1+'Inputs &amp; Summary'!$D$7)^AH$29)),((INT(AH$29/$K45)-INT((AH$29-1)/$K45))*($R45*(1-$E45)+$Q45*(1-$F45))*((1+'Inputs &amp; Summary'!$D$7)^AH$29))),((_xlfn.WEIBULL.DIST(AH$29,$L45,$K45,FALSE)*($R45*(1-$E45)+$Q45*(1-$F45))*((1+'Inputs &amp; Summary'!$D$7)^AH$29))))))</f>
        <v>316.20069633407513</v>
      </c>
      <c r="AI45" s="114">
        <f>$D45*IF(AI$29&gt;'Inputs &amp; Summary'!$D$5,0,IF(AI$29&gt;VLOOKUP($G45,Lists!$J$17:$K$21,2),IF($M45=Lists!$H$3,IF($K45&lt;1,(($S45/$K45)*((1+'Inputs &amp; Summary'!$D$7)^AI$29)),((INT(AI$29/$K45)-INT((AI$29-1)/$K45))*$S45*((1+'Inputs &amp; Summary'!$D$7)^AI$29))),(_xlfn.WEIBULL.DIST(AI$29,$L45,$K45,FALSE)*$S45*((1+'Inputs &amp; Summary'!$D$7)^AI$29))),IF($M45=Lists!$H$3,IF($K45&lt;1,((($R45*(1-$E45)+$Q45*(1-$F45))/$K45)*((1+'Inputs &amp; Summary'!$D$7)^AI$29)),((INT(AI$29/$K45)-INT((AI$29-1)/$K45))*($R45*(1-$E45)+$Q45*(1-$F45))*((1+'Inputs &amp; Summary'!$D$7)^AI$29))),((_xlfn.WEIBULL.DIST(AI$29,$L45,$K45,FALSE)*($R45*(1-$E45)+$Q45*(1-$F45))*((1+'Inputs &amp; Summary'!$D$7)^AI$29))))))</f>
        <v>322.52471026075659</v>
      </c>
      <c r="AJ45" s="114">
        <f>$D45*IF(AJ$29&gt;'Inputs &amp; Summary'!$D$5,0,IF(AJ$29&gt;VLOOKUP($G45,Lists!$J$17:$K$21,2),IF($M45=Lists!$H$3,IF($K45&lt;1,(($S45/$K45)*((1+'Inputs &amp; Summary'!$D$7)^AJ$29)),((INT(AJ$29/$K45)-INT((AJ$29-1)/$K45))*$S45*((1+'Inputs &amp; Summary'!$D$7)^AJ$29))),(_xlfn.WEIBULL.DIST(AJ$29,$L45,$K45,FALSE)*$S45*((1+'Inputs &amp; Summary'!$D$7)^AJ$29))),IF($M45=Lists!$H$3,IF($K45&lt;1,((($R45*(1-$E45)+$Q45*(1-$F45))/$K45)*((1+'Inputs &amp; Summary'!$D$7)^AJ$29)),((INT(AJ$29/$K45)-INT((AJ$29-1)/$K45))*($R45*(1-$E45)+$Q45*(1-$F45))*((1+'Inputs &amp; Summary'!$D$7)^AJ$29))),((_xlfn.WEIBULL.DIST(AJ$29,$L45,$K45,FALSE)*($R45*(1-$E45)+$Q45*(1-$F45))*((1+'Inputs &amp; Summary'!$D$7)^AJ$29))))))</f>
        <v>328.97520446597179</v>
      </c>
      <c r="AK45" s="114">
        <f>$D45*IF(AK$29&gt;'Inputs &amp; Summary'!$D$5,0,IF(AK$29&gt;VLOOKUP($G45,Lists!$J$17:$K$21,2),IF($M45=Lists!$H$3,IF($K45&lt;1,(($S45/$K45)*((1+'Inputs &amp; Summary'!$D$7)^AK$29)),((INT(AK$29/$K45)-INT((AK$29-1)/$K45))*$S45*((1+'Inputs &amp; Summary'!$D$7)^AK$29))),(_xlfn.WEIBULL.DIST(AK$29,$L45,$K45,FALSE)*$S45*((1+'Inputs &amp; Summary'!$D$7)^AK$29))),IF($M45=Lists!$H$3,IF($K45&lt;1,((($R45*(1-$E45)+$Q45*(1-$F45))/$K45)*((1+'Inputs &amp; Summary'!$D$7)^AK$29)),((INT(AK$29/$K45)-INT((AK$29-1)/$K45))*($R45*(1-$E45)+$Q45*(1-$F45))*((1+'Inputs &amp; Summary'!$D$7)^AK$29))),((_xlfn.WEIBULL.DIST(AK$29,$L45,$K45,FALSE)*($R45*(1-$E45)+$Q45*(1-$F45))*((1+'Inputs &amp; Summary'!$D$7)^AK$29))))))</f>
        <v>335.5547085552912</v>
      </c>
      <c r="AL45" s="114">
        <f>$D45*IF(AL$29&gt;'Inputs &amp; Summary'!$D$5,0,IF(AL$29&gt;VLOOKUP($G45,Lists!$J$17:$K$21,2),IF($M45=Lists!$H$3,IF($K45&lt;1,(($S45/$K45)*((1+'Inputs &amp; Summary'!$D$7)^AL$29)),((INT(AL$29/$K45)-INT((AL$29-1)/$K45))*$S45*((1+'Inputs &amp; Summary'!$D$7)^AL$29))),(_xlfn.WEIBULL.DIST(AL$29,$L45,$K45,FALSE)*$S45*((1+'Inputs &amp; Summary'!$D$7)^AL$29))),IF($M45=Lists!$H$3,IF($K45&lt;1,((($R45*(1-$E45)+$Q45*(1-$F45))/$K45)*((1+'Inputs &amp; Summary'!$D$7)^AL$29)),((INT(AL$29/$K45)-INT((AL$29-1)/$K45))*($R45*(1-$E45)+$Q45*(1-$F45))*((1+'Inputs &amp; Summary'!$D$7)^AL$29))),((_xlfn.WEIBULL.DIST(AL$29,$L45,$K45,FALSE)*($R45*(1-$E45)+$Q45*(1-$F45))*((1+'Inputs &amp; Summary'!$D$7)^AL$29))))))</f>
        <v>342.26580272639706</v>
      </c>
      <c r="AM45" s="114">
        <f>$D45*IF(AM$29&gt;'Inputs &amp; Summary'!$D$5,0,IF(AM$29&gt;VLOOKUP($G45,Lists!$J$17:$K$21,2),IF($M45=Lists!$H$3,IF($K45&lt;1,(($S45/$K45)*((1+'Inputs &amp; Summary'!$D$7)^AM$29)),((INT(AM$29/$K45)-INT((AM$29-1)/$K45))*$S45*((1+'Inputs &amp; Summary'!$D$7)^AM$29))),(_xlfn.WEIBULL.DIST(AM$29,$L45,$K45,FALSE)*$S45*((1+'Inputs &amp; Summary'!$D$7)^AM$29))),IF($M45=Lists!$H$3,IF($K45&lt;1,((($R45*(1-$E45)+$Q45*(1-$F45))/$K45)*((1+'Inputs &amp; Summary'!$D$7)^AM$29)),((INT(AM$29/$K45)-INT((AM$29-1)/$K45))*($R45*(1-$E45)+$Q45*(1-$F45))*((1+'Inputs &amp; Summary'!$D$7)^AM$29))),((_xlfn.WEIBULL.DIST(AM$29,$L45,$K45,FALSE)*($R45*(1-$E45)+$Q45*(1-$F45))*((1+'Inputs &amp; Summary'!$D$7)^AM$29))))))</f>
        <v>349.11111878092487</v>
      </c>
      <c r="AN45" s="114">
        <f>$D45*IF(AN$29&gt;'Inputs &amp; Summary'!$D$5,0,IF(AN$29&gt;VLOOKUP($G45,Lists!$J$17:$K$21,2),IF($M45=Lists!$H$3,IF($K45&lt;1,(($S45/$K45)*((1+'Inputs &amp; Summary'!$D$7)^AN$29)),((INT(AN$29/$K45)-INT((AN$29-1)/$K45))*$S45*((1+'Inputs &amp; Summary'!$D$7)^AN$29))),(_xlfn.WEIBULL.DIST(AN$29,$L45,$K45,FALSE)*$S45*((1+'Inputs &amp; Summary'!$D$7)^AN$29))),IF($M45=Lists!$H$3,IF($K45&lt;1,((($R45*(1-$E45)+$Q45*(1-$F45))/$K45)*((1+'Inputs &amp; Summary'!$D$7)^AN$29)),((INT(AN$29/$K45)-INT((AN$29-1)/$K45))*($R45*(1-$E45)+$Q45*(1-$F45))*((1+'Inputs &amp; Summary'!$D$7)^AN$29))),((_xlfn.WEIBULL.DIST(AN$29,$L45,$K45,FALSE)*($R45*(1-$E45)+$Q45*(1-$F45))*((1+'Inputs &amp; Summary'!$D$7)^AN$29))))))</f>
        <v>356.09334115654343</v>
      </c>
      <c r="AO45" s="114">
        <f>$D45*IF(AO$29&gt;'Inputs &amp; Summary'!$D$5,0,IF(AO$29&gt;VLOOKUP($G45,Lists!$J$17:$K$21,2),IF($M45=Lists!$H$3,IF($K45&lt;1,(($S45/$K45)*((1+'Inputs &amp; Summary'!$D$7)^AO$29)),((INT(AO$29/$K45)-INT((AO$29-1)/$K45))*$S45*((1+'Inputs &amp; Summary'!$D$7)^AO$29))),(_xlfn.WEIBULL.DIST(AO$29,$L45,$K45,FALSE)*$S45*((1+'Inputs &amp; Summary'!$D$7)^AO$29))),IF($M45=Lists!$H$3,IF($K45&lt;1,((($R45*(1-$E45)+$Q45*(1-$F45))/$K45)*((1+'Inputs &amp; Summary'!$D$7)^AO$29)),((INT(AO$29/$K45)-INT((AO$29-1)/$K45))*($R45*(1-$E45)+$Q45*(1-$F45))*((1+'Inputs &amp; Summary'!$D$7)^AO$29))),((_xlfn.WEIBULL.DIST(AO$29,$L45,$K45,FALSE)*($R45*(1-$E45)+$Q45*(1-$F45))*((1+'Inputs &amp; Summary'!$D$7)^AO$29))))))</f>
        <v>363.21520797967435</v>
      </c>
      <c r="AP45" s="114">
        <f>$D45*IF(AP$29&gt;'Inputs &amp; Summary'!$D$5,0,IF(AP$29&gt;VLOOKUP($G45,Lists!$J$17:$K$21,2),IF($M45=Lists!$H$3,IF($K45&lt;1,(($S45/$K45)*((1+'Inputs &amp; Summary'!$D$7)^AP$29)),((INT(AP$29/$K45)-INT((AP$29-1)/$K45))*$S45*((1+'Inputs &amp; Summary'!$D$7)^AP$29))),(_xlfn.WEIBULL.DIST(AP$29,$L45,$K45,FALSE)*$S45*((1+'Inputs &amp; Summary'!$D$7)^AP$29))),IF($M45=Lists!$H$3,IF($K45&lt;1,((($R45*(1-$E45)+$Q45*(1-$F45))/$K45)*((1+'Inputs &amp; Summary'!$D$7)^AP$29)),((INT(AP$29/$K45)-INT((AP$29-1)/$K45))*($R45*(1-$E45)+$Q45*(1-$F45))*((1+'Inputs &amp; Summary'!$D$7)^AP$29))),((_xlfn.WEIBULL.DIST(AP$29,$L45,$K45,FALSE)*($R45*(1-$E45)+$Q45*(1-$F45))*((1+'Inputs &amp; Summary'!$D$7)^AP$29))))))</f>
        <v>370.4795121392678</v>
      </c>
      <c r="AQ45" s="114">
        <f>$D45*IF(AQ$29&gt;'Inputs &amp; Summary'!$D$5,0,IF(AQ$29&gt;VLOOKUP($G45,Lists!$J$17:$K$21,2),IF($M45=Lists!$H$3,IF($K45&lt;1,(($S45/$K45)*((1+'Inputs &amp; Summary'!$D$7)^AQ$29)),((INT(AQ$29/$K45)-INT((AQ$29-1)/$K45))*$S45*((1+'Inputs &amp; Summary'!$D$7)^AQ$29))),(_xlfn.WEIBULL.DIST(AQ$29,$L45,$K45,FALSE)*$S45*((1+'Inputs &amp; Summary'!$D$7)^AQ$29))),IF($M45=Lists!$H$3,IF($K45&lt;1,((($R45*(1-$E45)+$Q45*(1-$F45))/$K45)*((1+'Inputs &amp; Summary'!$D$7)^AQ$29)),((INT(AQ$29/$K45)-INT((AQ$29-1)/$K45))*($R45*(1-$E45)+$Q45*(1-$F45))*((1+'Inputs &amp; Summary'!$D$7)^AQ$29))),((_xlfn.WEIBULL.DIST(AQ$29,$L45,$K45,FALSE)*($R45*(1-$E45)+$Q45*(1-$F45))*((1+'Inputs &amp; Summary'!$D$7)^AQ$29))))))</f>
        <v>377.88910238205312</v>
      </c>
      <c r="AR45" s="114">
        <f>$D45*IF(AR$29&gt;'Inputs &amp; Summary'!$D$5,0,IF(AR$29&gt;VLOOKUP($G45,Lists!$J$17:$K$21,2),IF($M45=Lists!$H$3,IF($K45&lt;1,(($S45/$K45)*((1+'Inputs &amp; Summary'!$D$7)^AR$29)),((INT(AR$29/$K45)-INT((AR$29-1)/$K45))*$S45*((1+'Inputs &amp; Summary'!$D$7)^AR$29))),(_xlfn.WEIBULL.DIST(AR$29,$L45,$K45,FALSE)*$S45*((1+'Inputs &amp; Summary'!$D$7)^AR$29))),IF($M45=Lists!$H$3,IF($K45&lt;1,((($R45*(1-$E45)+$Q45*(1-$F45))/$K45)*((1+'Inputs &amp; Summary'!$D$7)^AR$29)),((INT(AR$29/$K45)-INT((AR$29-1)/$K45))*($R45*(1-$E45)+$Q45*(1-$F45))*((1+'Inputs &amp; Summary'!$D$7)^AR$29))),((_xlfn.WEIBULL.DIST(AR$29,$L45,$K45,FALSE)*($R45*(1-$E45)+$Q45*(1-$F45))*((1+'Inputs &amp; Summary'!$D$7)^AR$29))))))</f>
        <v>385.44688442969425</v>
      </c>
      <c r="AS45" s="114">
        <f>$D45*IF(AS$29&gt;'Inputs &amp; Summary'!$D$5,0,IF(AS$29&gt;VLOOKUP($G45,Lists!$J$17:$K$21,2),IF($M45=Lists!$H$3,IF($K45&lt;1,(($S45/$K45)*((1+'Inputs &amp; Summary'!$D$7)^AS$29)),((INT(AS$29/$K45)-INT((AS$29-1)/$K45))*$S45*((1+'Inputs &amp; Summary'!$D$7)^AS$29))),(_xlfn.WEIBULL.DIST(AS$29,$L45,$K45,FALSE)*$S45*((1+'Inputs &amp; Summary'!$D$7)^AS$29))),IF($M45=Lists!$H$3,IF($K45&lt;1,((($R45*(1-$E45)+$Q45*(1-$F45))/$K45)*((1+'Inputs &amp; Summary'!$D$7)^AS$29)),((INT(AS$29/$K45)-INT((AS$29-1)/$K45))*($R45*(1-$E45)+$Q45*(1-$F45))*((1+'Inputs &amp; Summary'!$D$7)^AS$29))),((_xlfn.WEIBULL.DIST(AS$29,$L45,$K45,FALSE)*($R45*(1-$E45)+$Q45*(1-$F45))*((1+'Inputs &amp; Summary'!$D$7)^AS$29))))))</f>
        <v>0</v>
      </c>
      <c r="AT45" s="114">
        <f>$D45*IF(AT$29&gt;'Inputs &amp; Summary'!$D$5,0,IF(AT$29&gt;VLOOKUP($G45,Lists!$J$17:$K$21,2),IF($M45=Lists!$H$3,IF($K45&lt;1,(($S45/$K45)*((1+'Inputs &amp; Summary'!$D$7)^AT$29)),((INT(AT$29/$K45)-INT((AT$29-1)/$K45))*$S45*((1+'Inputs &amp; Summary'!$D$7)^AT$29))),(_xlfn.WEIBULL.DIST(AT$29,$L45,$K45,FALSE)*$S45*((1+'Inputs &amp; Summary'!$D$7)^AT$29))),IF($M45=Lists!$H$3,IF($K45&lt;1,((($R45*(1-$E45)+$Q45*(1-$F45))/$K45)*((1+'Inputs &amp; Summary'!$D$7)^AT$29)),((INT(AT$29/$K45)-INT((AT$29-1)/$K45))*($R45*(1-$E45)+$Q45*(1-$F45))*((1+'Inputs &amp; Summary'!$D$7)^AT$29))),((_xlfn.WEIBULL.DIST(AT$29,$L45,$K45,FALSE)*($R45*(1-$E45)+$Q45*(1-$F45))*((1+'Inputs &amp; Summary'!$D$7)^AT$29))))))</f>
        <v>0</v>
      </c>
      <c r="AU45" s="114">
        <f>$D45*IF(AU$29&gt;'Inputs &amp; Summary'!$D$5,0,IF(AU$29&gt;VLOOKUP($G45,Lists!$J$17:$K$21,2),IF($M45=Lists!$H$3,IF($K45&lt;1,(($S45/$K45)*((1+'Inputs &amp; Summary'!$D$7)^AU$29)),((INT(AU$29/$K45)-INT((AU$29-1)/$K45))*$S45*((1+'Inputs &amp; Summary'!$D$7)^AU$29))),(_xlfn.WEIBULL.DIST(AU$29,$L45,$K45,FALSE)*$S45*((1+'Inputs &amp; Summary'!$D$7)^AU$29))),IF($M45=Lists!$H$3,IF($K45&lt;1,((($R45*(1-$E45)+$Q45*(1-$F45))/$K45)*((1+'Inputs &amp; Summary'!$D$7)^AU$29)),((INT(AU$29/$K45)-INT((AU$29-1)/$K45))*($R45*(1-$E45)+$Q45*(1-$F45))*((1+'Inputs &amp; Summary'!$D$7)^AU$29))),((_xlfn.WEIBULL.DIST(AU$29,$L45,$K45,FALSE)*($R45*(1-$E45)+$Q45*(1-$F45))*((1+'Inputs &amp; Summary'!$D$7)^AU$29))))))</f>
        <v>0</v>
      </c>
      <c r="AV45" s="114">
        <f>$D45*IF(AV$29&gt;'Inputs &amp; Summary'!$D$5,0,IF(AV$29&gt;VLOOKUP($G45,Lists!$J$17:$K$21,2),IF($M45=Lists!$H$3,IF($K45&lt;1,(($S45/$K45)*((1+'Inputs &amp; Summary'!$D$7)^AV$29)),((INT(AV$29/$K45)-INT((AV$29-1)/$K45))*$S45*((1+'Inputs &amp; Summary'!$D$7)^AV$29))),(_xlfn.WEIBULL.DIST(AV$29,$L45,$K45,FALSE)*$S45*((1+'Inputs &amp; Summary'!$D$7)^AV$29))),IF($M45=Lists!$H$3,IF($K45&lt;1,((($R45*(1-$E45)+$Q45*(1-$F45))/$K45)*((1+'Inputs &amp; Summary'!$D$7)^AV$29)),((INT(AV$29/$K45)-INT((AV$29-1)/$K45))*($R45*(1-$E45)+$Q45*(1-$F45))*((1+'Inputs &amp; Summary'!$D$7)^AV$29))),((_xlfn.WEIBULL.DIST(AV$29,$L45,$K45,FALSE)*($R45*(1-$E45)+$Q45*(1-$F45))*((1+'Inputs &amp; Summary'!$D$7)^AV$29))))))</f>
        <v>0</v>
      </c>
      <c r="AW45" s="114">
        <f>$D45*IF(AW$29&gt;'Inputs &amp; Summary'!$D$5,0,IF(AW$29&gt;VLOOKUP($G45,Lists!$J$17:$K$21,2),IF($M45=Lists!$H$3,IF($K45&lt;1,(($S45/$K45)*((1+'Inputs &amp; Summary'!$D$7)^AW$29)),((INT(AW$29/$K45)-INT((AW$29-1)/$K45))*$S45*((1+'Inputs &amp; Summary'!$D$7)^AW$29))),(_xlfn.WEIBULL.DIST(AW$29,$L45,$K45,FALSE)*$S45*((1+'Inputs &amp; Summary'!$D$7)^AW$29))),IF($M45=Lists!$H$3,IF($K45&lt;1,((($R45*(1-$E45)+$Q45*(1-$F45))/$K45)*((1+'Inputs &amp; Summary'!$D$7)^AW$29)),((INT(AW$29/$K45)-INT((AW$29-1)/$K45))*($R45*(1-$E45)+$Q45*(1-$F45))*((1+'Inputs &amp; Summary'!$D$7)^AW$29))),((_xlfn.WEIBULL.DIST(AW$29,$L45,$K45,FALSE)*($R45*(1-$E45)+$Q45*(1-$F45))*((1+'Inputs &amp; Summary'!$D$7)^AW$29))))))</f>
        <v>0</v>
      </c>
      <c r="AX45" s="114">
        <f>$D45*IF(AX$29&gt;'Inputs &amp; Summary'!$D$5,0,IF(AX$29&gt;VLOOKUP($G45,Lists!$J$17:$K$21,2),IF($M45=Lists!$H$3,IF($K45&lt;1,(($S45/$K45)*((1+'Inputs &amp; Summary'!$D$7)^AX$29)),((INT(AX$29/$K45)-INT((AX$29-1)/$K45))*$S45*((1+'Inputs &amp; Summary'!$D$7)^AX$29))),(_xlfn.WEIBULL.DIST(AX$29,$L45,$K45,FALSE)*$S45*((1+'Inputs &amp; Summary'!$D$7)^AX$29))),IF($M45=Lists!$H$3,IF($K45&lt;1,((($R45*(1-$E45)+$Q45*(1-$F45))/$K45)*((1+'Inputs &amp; Summary'!$D$7)^AX$29)),((INT(AX$29/$K45)-INT((AX$29-1)/$K45))*($R45*(1-$E45)+$Q45*(1-$F45))*((1+'Inputs &amp; Summary'!$D$7)^AX$29))),((_xlfn.WEIBULL.DIST(AX$29,$L45,$K45,FALSE)*($R45*(1-$E45)+$Q45*(1-$F45))*((1+'Inputs &amp; Summary'!$D$7)^AX$29))))))</f>
        <v>0</v>
      </c>
      <c r="AY45" s="114">
        <f>$D45*IF(AY$29&gt;'Inputs &amp; Summary'!$D$5,0,IF(AY$29&gt;VLOOKUP($G45,Lists!$J$17:$K$21,2),IF($M45=Lists!$H$3,IF($K45&lt;1,(($S45/$K45)*((1+'Inputs &amp; Summary'!$D$7)^AY$29)),((INT(AY$29/$K45)-INT((AY$29-1)/$K45))*$S45*((1+'Inputs &amp; Summary'!$D$7)^AY$29))),(_xlfn.WEIBULL.DIST(AY$29,$L45,$K45,FALSE)*$S45*((1+'Inputs &amp; Summary'!$D$7)^AY$29))),IF($M45=Lists!$H$3,IF($K45&lt;1,((($R45*(1-$E45)+$Q45*(1-$F45))/$K45)*((1+'Inputs &amp; Summary'!$D$7)^AY$29)),((INT(AY$29/$K45)-INT((AY$29-1)/$K45))*($R45*(1-$E45)+$Q45*(1-$F45))*((1+'Inputs &amp; Summary'!$D$7)^AY$29))),((_xlfn.WEIBULL.DIST(AY$29,$L45,$K45,FALSE)*($R45*(1-$E45)+$Q45*(1-$F45))*((1+'Inputs &amp; Summary'!$D$7)^AY$29))))))</f>
        <v>0</v>
      </c>
      <c r="AZ45" s="114">
        <f>$D45*IF(AZ$29&gt;'Inputs &amp; Summary'!$D$5,0,IF(AZ$29&gt;VLOOKUP($G45,Lists!$J$17:$K$21,2),IF($M45=Lists!$H$3,IF($K45&lt;1,(($S45/$K45)*((1+'Inputs &amp; Summary'!$D$7)^AZ$29)),((INT(AZ$29/$K45)-INT((AZ$29-1)/$K45))*$S45*((1+'Inputs &amp; Summary'!$D$7)^AZ$29))),(_xlfn.WEIBULL.DIST(AZ$29,$L45,$K45,FALSE)*$S45*((1+'Inputs &amp; Summary'!$D$7)^AZ$29))),IF($M45=Lists!$H$3,IF($K45&lt;1,((($R45*(1-$E45)+$Q45*(1-$F45))/$K45)*((1+'Inputs &amp; Summary'!$D$7)^AZ$29)),((INT(AZ$29/$K45)-INT((AZ$29-1)/$K45))*($R45*(1-$E45)+$Q45*(1-$F45))*((1+'Inputs &amp; Summary'!$D$7)^AZ$29))),((_xlfn.WEIBULL.DIST(AZ$29,$L45,$K45,FALSE)*($R45*(1-$E45)+$Q45*(1-$F45))*((1+'Inputs &amp; Summary'!$D$7)^AZ$29))))))</f>
        <v>0</v>
      </c>
      <c r="BA45" s="114">
        <f>$D45*IF(BA$29&gt;'Inputs &amp; Summary'!$D$5,0,IF(BA$29&gt;VLOOKUP($G45,Lists!$J$17:$K$21,2),IF($M45=Lists!$H$3,IF($K45&lt;1,(($S45/$K45)*((1+'Inputs &amp; Summary'!$D$7)^BA$29)),((INT(BA$29/$K45)-INT((BA$29-1)/$K45))*$S45*((1+'Inputs &amp; Summary'!$D$7)^BA$29))),(_xlfn.WEIBULL.DIST(BA$29,$L45,$K45,FALSE)*$S45*((1+'Inputs &amp; Summary'!$D$7)^BA$29))),IF($M45=Lists!$H$3,IF($K45&lt;1,((($R45*(1-$E45)+$Q45*(1-$F45))/$K45)*((1+'Inputs &amp; Summary'!$D$7)^BA$29)),((INT(BA$29/$K45)-INT((BA$29-1)/$K45))*($R45*(1-$E45)+$Q45*(1-$F45))*((1+'Inputs &amp; Summary'!$D$7)^BA$29))),((_xlfn.WEIBULL.DIST(BA$29,$L45,$K45,FALSE)*($R45*(1-$E45)+$Q45*(1-$F45))*((1+'Inputs &amp; Summary'!$D$7)^BA$29))))))</f>
        <v>0</v>
      </c>
      <c r="BB45" s="114">
        <f>$D45*IF(BB$29&gt;'Inputs &amp; Summary'!$D$5,0,IF(BB$29&gt;VLOOKUP($G45,Lists!$J$17:$K$21,2),IF($M45=Lists!$H$3,IF($K45&lt;1,(($S45/$K45)*((1+'Inputs &amp; Summary'!$D$7)^BB$29)),((INT(BB$29/$K45)-INT((BB$29-1)/$K45))*$S45*((1+'Inputs &amp; Summary'!$D$7)^BB$29))),(_xlfn.WEIBULL.DIST(BB$29,$L45,$K45,FALSE)*$S45*((1+'Inputs &amp; Summary'!$D$7)^BB$29))),IF($M45=Lists!$H$3,IF($K45&lt;1,((($R45*(1-$E45)+$Q45*(1-$F45))/$K45)*((1+'Inputs &amp; Summary'!$D$7)^BB$29)),((INT(BB$29/$K45)-INT((BB$29-1)/$K45))*($R45*(1-$E45)+$Q45*(1-$F45))*((1+'Inputs &amp; Summary'!$D$7)^BB$29))),((_xlfn.WEIBULL.DIST(BB$29,$L45,$K45,FALSE)*($R45*(1-$E45)+$Q45*(1-$F45))*((1+'Inputs &amp; Summary'!$D$7)^BB$29))))))</f>
        <v>0</v>
      </c>
      <c r="BC45" s="114">
        <f>$D45*IF(BC$29&gt;'Inputs &amp; Summary'!$D$5,0,IF(BC$29&gt;VLOOKUP($G45,Lists!$J$17:$K$21,2),IF($M45=Lists!$H$3,IF($K45&lt;1,(($S45/$K45)*((1+'Inputs &amp; Summary'!$D$7)^BC$29)),((INT(BC$29/$K45)-INT((BC$29-1)/$K45))*$S45*((1+'Inputs &amp; Summary'!$D$7)^BC$29))),(_xlfn.WEIBULL.DIST(BC$29,$L45,$K45,FALSE)*$S45*((1+'Inputs &amp; Summary'!$D$7)^BC$29))),IF($M45=Lists!$H$3,IF($K45&lt;1,((($R45*(1-$E45)+$Q45*(1-$F45))/$K45)*((1+'Inputs &amp; Summary'!$D$7)^BC$29)),((INT(BC$29/$K45)-INT((BC$29-1)/$K45))*($R45*(1-$E45)+$Q45*(1-$F45))*((1+'Inputs &amp; Summary'!$D$7)^BC$29))),((_xlfn.WEIBULL.DIST(BC$29,$L45,$K45,FALSE)*($R45*(1-$E45)+$Q45*(1-$F45))*((1+'Inputs &amp; Summary'!$D$7)^BC$29))))))</f>
        <v>0</v>
      </c>
      <c r="BD45" s="114">
        <f>$D45*IF(BD$29&gt;'Inputs &amp; Summary'!$D$5,0,IF(BD$29&gt;VLOOKUP($G45,Lists!$J$17:$K$21,2),IF($M45=Lists!$H$3,IF($K45&lt;1,(($S45/$K45)*((1+'Inputs &amp; Summary'!$D$7)^BD$29)),((INT(BD$29/$K45)-INT((BD$29-1)/$K45))*$S45*((1+'Inputs &amp; Summary'!$D$7)^BD$29))),(_xlfn.WEIBULL.DIST(BD$29,$L45,$K45,FALSE)*$S45*((1+'Inputs &amp; Summary'!$D$7)^BD$29))),IF($M45=Lists!$H$3,IF($K45&lt;1,((($R45*(1-$E45)+$Q45*(1-$F45))/$K45)*((1+'Inputs &amp; Summary'!$D$7)^BD$29)),((INT(BD$29/$K45)-INT((BD$29-1)/$K45))*($R45*(1-$E45)+$Q45*(1-$F45))*((1+'Inputs &amp; Summary'!$D$7)^BD$29))),((_xlfn.WEIBULL.DIST(BD$29,$L45,$K45,FALSE)*($R45*(1-$E45)+$Q45*(1-$F45))*((1+'Inputs &amp; Summary'!$D$7)^BD$29))))))</f>
        <v>0</v>
      </c>
      <c r="BE45" s="114">
        <f>$D45*IF(BE$29&gt;'Inputs &amp; Summary'!$D$5,0,IF(BE$29&gt;VLOOKUP($G45,Lists!$J$17:$K$21,2),IF($M45=Lists!$H$3,IF($K45&lt;1,(($S45/$K45)*((1+'Inputs &amp; Summary'!$D$7)^BE$29)),((INT(BE$29/$K45)-INT((BE$29-1)/$K45))*$S45*((1+'Inputs &amp; Summary'!$D$7)^BE$29))),(_xlfn.WEIBULL.DIST(BE$29,$L45,$K45,FALSE)*$S45*((1+'Inputs &amp; Summary'!$D$7)^BE$29))),IF($M45=Lists!$H$3,IF($K45&lt;1,((($R45*(1-$E45)+$Q45*(1-$F45))/$K45)*((1+'Inputs &amp; Summary'!$D$7)^BE$29)),((INT(BE$29/$K45)-INT((BE$29-1)/$K45))*($R45*(1-$E45)+$Q45*(1-$F45))*((1+'Inputs &amp; Summary'!$D$7)^BE$29))),((_xlfn.WEIBULL.DIST(BE$29,$L45,$K45,FALSE)*($R45*(1-$E45)+$Q45*(1-$F45))*((1+'Inputs &amp; Summary'!$D$7)^BE$29))))))</f>
        <v>0</v>
      </c>
      <c r="BF45" s="114">
        <f>$D45*IF(BF$29&gt;'Inputs &amp; Summary'!$D$5,0,IF(BF$29&gt;VLOOKUP($G45,Lists!$J$17:$K$21,2),IF($M45=Lists!$H$3,IF($K45&lt;1,(($S45/$K45)*((1+'Inputs &amp; Summary'!$D$7)^BF$29)),((INT(BF$29/$K45)-INT((BF$29-1)/$K45))*$S45*((1+'Inputs &amp; Summary'!$D$7)^BF$29))),(_xlfn.WEIBULL.DIST(BF$29,$L45,$K45,FALSE)*$S45*((1+'Inputs &amp; Summary'!$D$7)^BF$29))),IF($M45=Lists!$H$3,IF($K45&lt;1,((($R45*(1-$E45)+$Q45*(1-$F45))/$K45)*((1+'Inputs &amp; Summary'!$D$7)^BF$29)),((INT(BF$29/$K45)-INT((BF$29-1)/$K45))*($R45*(1-$E45)+$Q45*(1-$F45))*((1+'Inputs &amp; Summary'!$D$7)^BF$29))),((_xlfn.WEIBULL.DIST(BF$29,$L45,$K45,FALSE)*($R45*(1-$E45)+$Q45*(1-$F45))*((1+'Inputs &amp; Summary'!$D$7)^BF$29))))))</f>
        <v>0</v>
      </c>
      <c r="BG45" s="114">
        <f>$D45*IF(BG$29&gt;'Inputs &amp; Summary'!$D$5,0,IF(BG$29&gt;VLOOKUP($G45,Lists!$J$17:$K$21,2),IF($M45=Lists!$H$3,IF($K45&lt;1,(($S45/$K45)*((1+'Inputs &amp; Summary'!$D$7)^BG$29)),((INT(BG$29/$K45)-INT((BG$29-1)/$K45))*$S45*((1+'Inputs &amp; Summary'!$D$7)^BG$29))),(_xlfn.WEIBULL.DIST(BG$29,$L45,$K45,FALSE)*$S45*((1+'Inputs &amp; Summary'!$D$7)^BG$29))),IF($M45=Lists!$H$3,IF($K45&lt;1,((($R45*(1-$E45)+$Q45*(1-$F45))/$K45)*((1+'Inputs &amp; Summary'!$D$7)^BG$29)),((INT(BG$29/$K45)-INT((BG$29-1)/$K45))*($R45*(1-$E45)+$Q45*(1-$F45))*((1+'Inputs &amp; Summary'!$D$7)^BG$29))),((_xlfn.WEIBULL.DIST(BG$29,$L45,$K45,FALSE)*($R45*(1-$E45)+$Q45*(1-$F45))*((1+'Inputs &amp; Summary'!$D$7)^BG$29))))))</f>
        <v>0</v>
      </c>
      <c r="BH45" s="114">
        <f>$D45*IF(BH$29&gt;'Inputs &amp; Summary'!$D$5,0,IF(BH$29&gt;VLOOKUP($G45,Lists!$J$17:$K$21,2),IF($M45=Lists!$H$3,IF($K45&lt;1,(($S45/$K45)*((1+'Inputs &amp; Summary'!$D$7)^BH$29)),((INT(BH$29/$K45)-INT((BH$29-1)/$K45))*$S45*((1+'Inputs &amp; Summary'!$D$7)^BH$29))),(_xlfn.WEIBULL.DIST(BH$29,$L45,$K45,FALSE)*$S45*((1+'Inputs &amp; Summary'!$D$7)^BH$29))),IF($M45=Lists!$H$3,IF($K45&lt;1,((($R45*(1-$E45)+$Q45*(1-$F45))/$K45)*((1+'Inputs &amp; Summary'!$D$7)^BH$29)),((INT(BH$29/$K45)-INT((BH$29-1)/$K45))*($R45*(1-$E45)+$Q45*(1-$F45))*((1+'Inputs &amp; Summary'!$D$7)^BH$29))),((_xlfn.WEIBULL.DIST(BH$29,$L45,$K45,FALSE)*($R45*(1-$E45)+$Q45*(1-$F45))*((1+'Inputs &amp; Summary'!$D$7)^BH$29))))))</f>
        <v>0</v>
      </c>
      <c r="BI45" s="114">
        <f>$D45*IF(BI$29&gt;'Inputs &amp; Summary'!$D$5,0,IF(BI$29&gt;VLOOKUP($G45,Lists!$J$17:$K$21,2),IF($M45=Lists!$H$3,IF($K45&lt;1,(($S45/$K45)*((1+'Inputs &amp; Summary'!$D$7)^BI$29)),((INT(BI$29/$K45)-INT((BI$29-1)/$K45))*$S45*((1+'Inputs &amp; Summary'!$D$7)^BI$29))),(_xlfn.WEIBULL.DIST(BI$29,$L45,$K45,FALSE)*$S45*((1+'Inputs &amp; Summary'!$D$7)^BI$29))),IF($M45=Lists!$H$3,IF($K45&lt;1,((($R45*(1-$E45)+$Q45*(1-$F45))/$K45)*((1+'Inputs &amp; Summary'!$D$7)^BI$29)),((INT(BI$29/$K45)-INT((BI$29-1)/$K45))*($R45*(1-$E45)+$Q45*(1-$F45))*((1+'Inputs &amp; Summary'!$D$7)^BI$29))),((_xlfn.WEIBULL.DIST(BI$29,$L45,$K45,FALSE)*($R45*(1-$E45)+$Q45*(1-$F45))*((1+'Inputs &amp; Summary'!$D$7)^BI$29))))))</f>
        <v>0</v>
      </c>
      <c r="BJ45" s="114">
        <f>$D45*IF(BJ$29&gt;'Inputs &amp; Summary'!$D$5,0,IF(BJ$29&gt;VLOOKUP($G45,Lists!$J$17:$K$21,2),IF($M45=Lists!$H$3,IF($K45&lt;1,(($S45/$K45)*((1+'Inputs &amp; Summary'!$D$7)^BJ$29)),((INT(BJ$29/$K45)-INT((BJ$29-1)/$K45))*$S45*((1+'Inputs &amp; Summary'!$D$7)^BJ$29))),(_xlfn.WEIBULL.DIST(BJ$29,$L45,$K45,FALSE)*$S45*((1+'Inputs &amp; Summary'!$D$7)^BJ$29))),IF($M45=Lists!$H$3,IF($K45&lt;1,((($R45*(1-$E45)+$Q45*(1-$F45))/$K45)*((1+'Inputs &amp; Summary'!$D$7)^BJ$29)),((INT(BJ$29/$K45)-INT((BJ$29-1)/$K45))*($R45*(1-$E45)+$Q45*(1-$F45))*((1+'Inputs &amp; Summary'!$D$7)^BJ$29))),((_xlfn.WEIBULL.DIST(BJ$29,$L45,$K45,FALSE)*($R45*(1-$E45)+$Q45*(1-$F45))*((1+'Inputs &amp; Summary'!$D$7)^BJ$29))))))</f>
        <v>0</v>
      </c>
      <c r="BK45" s="114">
        <f>$D45*IF(BK$29&gt;'Inputs &amp; Summary'!$D$5,0,IF(BK$29&gt;VLOOKUP($G45,Lists!$J$17:$K$21,2),IF($M45=Lists!$H$3,IF($K45&lt;1,(($S45/$K45)*((1+'Inputs &amp; Summary'!$D$7)^BK$29)),((INT(BK$29/$K45)-INT((BK$29-1)/$K45))*$S45*((1+'Inputs &amp; Summary'!$D$7)^BK$29))),(_xlfn.WEIBULL.DIST(BK$29,$L45,$K45,FALSE)*$S45*((1+'Inputs &amp; Summary'!$D$7)^BK$29))),IF($M45=Lists!$H$3,IF($K45&lt;1,((($R45*(1-$E45)+$Q45*(1-$F45))/$K45)*((1+'Inputs &amp; Summary'!$D$7)^BK$29)),((INT(BK$29/$K45)-INT((BK$29-1)/$K45))*($R45*(1-$E45)+$Q45*(1-$F45))*((1+'Inputs &amp; Summary'!$D$7)^BK$29))),((_xlfn.WEIBULL.DIST(BK$29,$L45,$K45,FALSE)*($R45*(1-$E45)+$Q45*(1-$F45))*((1+'Inputs &amp; Summary'!$D$7)^BK$29))))))</f>
        <v>0</v>
      </c>
      <c r="BL45" s="114">
        <f>$D45*IF(BL$29&gt;'Inputs &amp; Summary'!$D$5,0,IF(BL$29&gt;VLOOKUP($G45,Lists!$J$17:$K$21,2),IF($M45=Lists!$H$3,IF($K45&lt;1,(($S45/$K45)*((1+'Inputs &amp; Summary'!$D$7)^BL$29)),((INT(BL$29/$K45)-INT((BL$29-1)/$K45))*$S45*((1+'Inputs &amp; Summary'!$D$7)^BL$29))),(_xlfn.WEIBULL.DIST(BL$29,$L45,$K45,FALSE)*$S45*((1+'Inputs &amp; Summary'!$D$7)^BL$29))),IF($M45=Lists!$H$3,IF($K45&lt;1,((($R45*(1-$E45)+$Q45*(1-$F45))/$K45)*((1+'Inputs &amp; Summary'!$D$7)^BL$29)),((INT(BL$29/$K45)-INT((BL$29-1)/$K45))*($R45*(1-$E45)+$Q45*(1-$F45))*((1+'Inputs &amp; Summary'!$D$7)^BL$29))),((_xlfn.WEIBULL.DIST(BL$29,$L45,$K45,FALSE)*($R45*(1-$E45)+$Q45*(1-$F45))*((1+'Inputs &amp; Summary'!$D$7)^BL$29))))))</f>
        <v>0</v>
      </c>
    </row>
    <row r="46" spans="1:64" s="1" customFormat="1" ht="28.8" x14ac:dyDescent="0.3">
      <c r="A46" s="79" t="s">
        <v>165</v>
      </c>
      <c r="B46" s="33" t="s">
        <v>307</v>
      </c>
      <c r="C46" s="33" t="s">
        <v>32</v>
      </c>
      <c r="D46" s="68">
        <v>1</v>
      </c>
      <c r="E46" s="68">
        <v>0</v>
      </c>
      <c r="F46" s="68">
        <v>0</v>
      </c>
      <c r="G46" s="213" t="s">
        <v>433</v>
      </c>
      <c r="H46" s="34" t="s">
        <v>287</v>
      </c>
      <c r="I46" s="34" t="s">
        <v>270</v>
      </c>
      <c r="J46" s="33">
        <f>VLOOKUP(I46,'Labor Rates'!$A$1:$B$16,2)</f>
        <v>25.173076923076923</v>
      </c>
      <c r="K46" s="35">
        <v>1</v>
      </c>
      <c r="L46" s="35">
        <v>1</v>
      </c>
      <c r="M46" s="33" t="s">
        <v>259</v>
      </c>
      <c r="N46" s="84">
        <f>'Inputs &amp; Summary'!$D$23</f>
        <v>103.04449648711943</v>
      </c>
      <c r="O46" s="35">
        <v>0.15</v>
      </c>
      <c r="P46" s="5">
        <v>0</v>
      </c>
      <c r="Q46" s="73">
        <f t="shared" si="6"/>
        <v>389.09205548549807</v>
      </c>
      <c r="R46" s="73">
        <f t="shared" si="7"/>
        <v>0</v>
      </c>
      <c r="S46" s="74">
        <f t="shared" si="8"/>
        <v>389.09205548549807</v>
      </c>
      <c r="T46" s="88"/>
      <c r="U46" s="80"/>
      <c r="V46" s="87">
        <f t="shared" si="9"/>
        <v>482.14959145556003</v>
      </c>
      <c r="W46" s="87">
        <f>NPV('Inputs &amp; Summary'!$D$6,Y46:BL46)</f>
        <v>4889.509866835916</v>
      </c>
      <c r="X46" s="90">
        <f t="shared" si="10"/>
        <v>3.5488247156080982E-2</v>
      </c>
      <c r="Y46" s="114">
        <f>$D46*IF(Y$29&gt;'Inputs &amp; Summary'!$D$5,0,IF(Y$29&gt;VLOOKUP($G46,Lists!$J$17:$K$21,2),IF($M46=Lists!$H$3,IF($K46&lt;1,(($S46/$K46)*((1+'Inputs &amp; Summary'!$D$7)^Y$29)),((INT(Y$29/$K46)-INT((Y$29-1)/$K46))*$S46*((1+'Inputs &amp; Summary'!$D$7)^Y$29))),(_xlfn.WEIBULL.DIST(Y$29,$L46,$K46,FALSE)*$S46*((1+'Inputs &amp; Summary'!$D$7)^Y$29))),IF($M46=Lists!$H$3,IF($K46&lt;1,((($R46*(1-$E46)+$Q46*(1-$F46))/$K46)*((1+'Inputs &amp; Summary'!$D$7)^Y$29)),((INT(Y$29/$K46)-INT((Y$29-1)/$K46))*($R46*(1-$E46)+$Q46*(1-$F46))*((1+'Inputs &amp; Summary'!$D$7)^Y$29))),((_xlfn.WEIBULL.DIST(Y$29,$L46,$K46,FALSE)*($R46*(1-$E46)+$Q46*(1-$F46))*((1+'Inputs &amp; Summary'!$D$7)^Y$29))))))</f>
        <v>396.87389659520801</v>
      </c>
      <c r="Z46" s="114">
        <f>$D46*IF(Z$29&gt;'Inputs &amp; Summary'!$D$5,0,IF(Z$29&gt;VLOOKUP($G46,Lists!$J$17:$K$21,2),IF($M46=Lists!$H$3,IF($K46&lt;1,(($S46/$K46)*((1+'Inputs &amp; Summary'!$D$7)^Z$29)),((INT(Z$29/$K46)-INT((Z$29-1)/$K46))*$S46*((1+'Inputs &amp; Summary'!$D$7)^Z$29))),(_xlfn.WEIBULL.DIST(Z$29,$L46,$K46,FALSE)*$S46*((1+'Inputs &amp; Summary'!$D$7)^Z$29))),IF($M46=Lists!$H$3,IF($K46&lt;1,((($R46*(1-$E46)+$Q46*(1-$F46))/$K46)*((1+'Inputs &amp; Summary'!$D$7)^Z$29)),((INT(Z$29/$K46)-INT((Z$29-1)/$K46))*($R46*(1-$E46)+$Q46*(1-$F46))*((1+'Inputs &amp; Summary'!$D$7)^Z$29))),((_xlfn.WEIBULL.DIST(Z$29,$L46,$K46,FALSE)*($R46*(1-$E46)+$Q46*(1-$F46))*((1+'Inputs &amp; Summary'!$D$7)^Z$29))))))</f>
        <v>404.81137452711221</v>
      </c>
      <c r="AA46" s="114">
        <f>$D46*IF(AA$29&gt;'Inputs &amp; Summary'!$D$5,0,IF(AA$29&gt;VLOOKUP($G46,Lists!$J$17:$K$21,2),IF($M46=Lists!$H$3,IF($K46&lt;1,(($S46/$K46)*((1+'Inputs &amp; Summary'!$D$7)^AA$29)),((INT(AA$29/$K46)-INT((AA$29-1)/$K46))*$S46*((1+'Inputs &amp; Summary'!$D$7)^AA$29))),(_xlfn.WEIBULL.DIST(AA$29,$L46,$K46,FALSE)*$S46*((1+'Inputs &amp; Summary'!$D$7)^AA$29))),IF($M46=Lists!$H$3,IF($K46&lt;1,((($R46*(1-$E46)+$Q46*(1-$F46))/$K46)*((1+'Inputs &amp; Summary'!$D$7)^AA$29)),((INT(AA$29/$K46)-INT((AA$29-1)/$K46))*($R46*(1-$E46)+$Q46*(1-$F46))*((1+'Inputs &amp; Summary'!$D$7)^AA$29))),((_xlfn.WEIBULL.DIST(AA$29,$L46,$K46,FALSE)*($R46*(1-$E46)+$Q46*(1-$F46))*((1+'Inputs &amp; Summary'!$D$7)^AA$29))))))</f>
        <v>412.90760201765443</v>
      </c>
      <c r="AB46" s="114">
        <f>$D46*IF(AB$29&gt;'Inputs &amp; Summary'!$D$5,0,IF(AB$29&gt;VLOOKUP($G46,Lists!$J$17:$K$21,2),IF($M46=Lists!$H$3,IF($K46&lt;1,(($S46/$K46)*((1+'Inputs &amp; Summary'!$D$7)^AB$29)),((INT(AB$29/$K46)-INT((AB$29-1)/$K46))*$S46*((1+'Inputs &amp; Summary'!$D$7)^AB$29))),(_xlfn.WEIBULL.DIST(AB$29,$L46,$K46,FALSE)*$S46*((1+'Inputs &amp; Summary'!$D$7)^AB$29))),IF($M46=Lists!$H$3,IF($K46&lt;1,((($R46*(1-$E46)+$Q46*(1-$F46))/$K46)*((1+'Inputs &amp; Summary'!$D$7)^AB$29)),((INT(AB$29/$K46)-INT((AB$29-1)/$K46))*($R46*(1-$E46)+$Q46*(1-$F46))*((1+'Inputs &amp; Summary'!$D$7)^AB$29))),((_xlfn.WEIBULL.DIST(AB$29,$L46,$K46,FALSE)*($R46*(1-$E46)+$Q46*(1-$F46))*((1+'Inputs &amp; Summary'!$D$7)^AB$29))))))</f>
        <v>421.16575405800751</v>
      </c>
      <c r="AC46" s="114">
        <f>$D46*IF(AC$29&gt;'Inputs &amp; Summary'!$D$5,0,IF(AC$29&gt;VLOOKUP($G46,Lists!$J$17:$K$21,2),IF($M46=Lists!$H$3,IF($K46&lt;1,(($S46/$K46)*((1+'Inputs &amp; Summary'!$D$7)^AC$29)),((INT(AC$29/$K46)-INT((AC$29-1)/$K46))*$S46*((1+'Inputs &amp; Summary'!$D$7)^AC$29))),(_xlfn.WEIBULL.DIST(AC$29,$L46,$K46,FALSE)*$S46*((1+'Inputs &amp; Summary'!$D$7)^AC$29))),IF($M46=Lists!$H$3,IF($K46&lt;1,((($R46*(1-$E46)+$Q46*(1-$F46))/$K46)*((1+'Inputs &amp; Summary'!$D$7)^AC$29)),((INT(AC$29/$K46)-INT((AC$29-1)/$K46))*($R46*(1-$E46)+$Q46*(1-$F46))*((1+'Inputs &amp; Summary'!$D$7)^AC$29))),((_xlfn.WEIBULL.DIST(AC$29,$L46,$K46,FALSE)*($R46*(1-$E46)+$Q46*(1-$F46))*((1+'Inputs &amp; Summary'!$D$7)^AC$29))))))</f>
        <v>429.58906913916769</v>
      </c>
      <c r="AD46" s="114">
        <f>$D46*IF(AD$29&gt;'Inputs &amp; Summary'!$D$5,0,IF(AD$29&gt;VLOOKUP($G46,Lists!$J$17:$K$21,2),IF($M46=Lists!$H$3,IF($K46&lt;1,(($S46/$K46)*((1+'Inputs &amp; Summary'!$D$7)^AD$29)),((INT(AD$29/$K46)-INT((AD$29-1)/$K46))*$S46*((1+'Inputs &amp; Summary'!$D$7)^AD$29))),(_xlfn.WEIBULL.DIST(AD$29,$L46,$K46,FALSE)*$S46*((1+'Inputs &amp; Summary'!$D$7)^AD$29))),IF($M46=Lists!$H$3,IF($K46&lt;1,((($R46*(1-$E46)+$Q46*(1-$F46))/$K46)*((1+'Inputs &amp; Summary'!$D$7)^AD$29)),((INT(AD$29/$K46)-INT((AD$29-1)/$K46))*($R46*(1-$E46)+$Q46*(1-$F46))*((1+'Inputs &amp; Summary'!$D$7)^AD$29))),((_xlfn.WEIBULL.DIST(AD$29,$L46,$K46,FALSE)*($R46*(1-$E46)+$Q46*(1-$F46))*((1+'Inputs &amp; Summary'!$D$7)^AD$29))))))</f>
        <v>438.18085052195107</v>
      </c>
      <c r="AE46" s="114">
        <f>$D46*IF(AE$29&gt;'Inputs &amp; Summary'!$D$5,0,IF(AE$29&gt;VLOOKUP($G46,Lists!$J$17:$K$21,2),IF($M46=Lists!$H$3,IF($K46&lt;1,(($S46/$K46)*((1+'Inputs &amp; Summary'!$D$7)^AE$29)),((INT(AE$29/$K46)-INT((AE$29-1)/$K46))*$S46*((1+'Inputs &amp; Summary'!$D$7)^AE$29))),(_xlfn.WEIBULL.DIST(AE$29,$L46,$K46,FALSE)*$S46*((1+'Inputs &amp; Summary'!$D$7)^AE$29))),IF($M46=Lists!$H$3,IF($K46&lt;1,((($R46*(1-$E46)+$Q46*(1-$F46))/$K46)*((1+'Inputs &amp; Summary'!$D$7)^AE$29)),((INT(AE$29/$K46)-INT((AE$29-1)/$K46))*($R46*(1-$E46)+$Q46*(1-$F46))*((1+'Inputs &amp; Summary'!$D$7)^AE$29))),((_xlfn.WEIBULL.DIST(AE$29,$L46,$K46,FALSE)*($R46*(1-$E46)+$Q46*(1-$F46))*((1+'Inputs &amp; Summary'!$D$7)^AE$29))))))</f>
        <v>446.94446753238998</v>
      </c>
      <c r="AF46" s="114">
        <f>$D46*IF(AF$29&gt;'Inputs &amp; Summary'!$D$5,0,IF(AF$29&gt;VLOOKUP($G46,Lists!$J$17:$K$21,2),IF($M46=Lists!$H$3,IF($K46&lt;1,(($S46/$K46)*((1+'Inputs &amp; Summary'!$D$7)^AF$29)),((INT(AF$29/$K46)-INT((AF$29-1)/$K46))*$S46*((1+'Inputs &amp; Summary'!$D$7)^AF$29))),(_xlfn.WEIBULL.DIST(AF$29,$L46,$K46,FALSE)*$S46*((1+'Inputs &amp; Summary'!$D$7)^AF$29))),IF($M46=Lists!$H$3,IF($K46&lt;1,((($R46*(1-$E46)+$Q46*(1-$F46))/$K46)*((1+'Inputs &amp; Summary'!$D$7)^AF$29)),((INT(AF$29/$K46)-INT((AF$29-1)/$K46))*($R46*(1-$E46)+$Q46*(1-$F46))*((1+'Inputs &amp; Summary'!$D$7)^AF$29))),((_xlfn.WEIBULL.DIST(AF$29,$L46,$K46,FALSE)*($R46*(1-$E46)+$Q46*(1-$F46))*((1+'Inputs &amp; Summary'!$D$7)^AF$29))))))</f>
        <v>455.88335688303783</v>
      </c>
      <c r="AG46" s="114">
        <f>$D46*IF(AG$29&gt;'Inputs &amp; Summary'!$D$5,0,IF(AG$29&gt;VLOOKUP($G46,Lists!$J$17:$K$21,2),IF($M46=Lists!$H$3,IF($K46&lt;1,(($S46/$K46)*((1+'Inputs &amp; Summary'!$D$7)^AG$29)),((INT(AG$29/$K46)-INT((AG$29-1)/$K46))*$S46*((1+'Inputs &amp; Summary'!$D$7)^AG$29))),(_xlfn.WEIBULL.DIST(AG$29,$L46,$K46,FALSE)*$S46*((1+'Inputs &amp; Summary'!$D$7)^AG$29))),IF($M46=Lists!$H$3,IF($K46&lt;1,((($R46*(1-$E46)+$Q46*(1-$F46))/$K46)*((1+'Inputs &amp; Summary'!$D$7)^AG$29)),((INT(AG$29/$K46)-INT((AG$29-1)/$K46))*($R46*(1-$E46)+$Q46*(1-$F46))*((1+'Inputs &amp; Summary'!$D$7)^AG$29))),((_xlfn.WEIBULL.DIST(AG$29,$L46,$K46,FALSE)*($R46*(1-$E46)+$Q46*(1-$F46))*((1+'Inputs &amp; Summary'!$D$7)^AG$29))))))</f>
        <v>465.00102402069859</v>
      </c>
      <c r="AH46" s="114">
        <f>$D46*IF(AH$29&gt;'Inputs &amp; Summary'!$D$5,0,IF(AH$29&gt;VLOOKUP($G46,Lists!$J$17:$K$21,2),IF($M46=Lists!$H$3,IF($K46&lt;1,(($S46/$K46)*((1+'Inputs &amp; Summary'!$D$7)^AH$29)),((INT(AH$29/$K46)-INT((AH$29-1)/$K46))*$S46*((1+'Inputs &amp; Summary'!$D$7)^AH$29))),(_xlfn.WEIBULL.DIST(AH$29,$L46,$K46,FALSE)*$S46*((1+'Inputs &amp; Summary'!$D$7)^AH$29))),IF($M46=Lists!$H$3,IF($K46&lt;1,((($R46*(1-$E46)+$Q46*(1-$F46))/$K46)*((1+'Inputs &amp; Summary'!$D$7)^AH$29)),((INT(AH$29/$K46)-INT((AH$29-1)/$K46))*($R46*(1-$E46)+$Q46*(1-$F46))*((1+'Inputs &amp; Summary'!$D$7)^AH$29))),((_xlfn.WEIBULL.DIST(AH$29,$L46,$K46,FALSE)*($R46*(1-$E46)+$Q46*(1-$F46))*((1+'Inputs &amp; Summary'!$D$7)^AH$29))))))</f>
        <v>474.30104450111259</v>
      </c>
      <c r="AI46" s="114">
        <f>$D46*IF(AI$29&gt;'Inputs &amp; Summary'!$D$5,0,IF(AI$29&gt;VLOOKUP($G46,Lists!$J$17:$K$21,2),IF($M46=Lists!$H$3,IF($K46&lt;1,(($S46/$K46)*((1+'Inputs &amp; Summary'!$D$7)^AI$29)),((INT(AI$29/$K46)-INT((AI$29-1)/$K46))*$S46*((1+'Inputs &amp; Summary'!$D$7)^AI$29))),(_xlfn.WEIBULL.DIST(AI$29,$L46,$K46,FALSE)*$S46*((1+'Inputs &amp; Summary'!$D$7)^AI$29))),IF($M46=Lists!$H$3,IF($K46&lt;1,((($R46*(1-$E46)+$Q46*(1-$F46))/$K46)*((1+'Inputs &amp; Summary'!$D$7)^AI$29)),((INT(AI$29/$K46)-INT((AI$29-1)/$K46))*($R46*(1-$E46)+$Q46*(1-$F46))*((1+'Inputs &amp; Summary'!$D$7)^AI$29))),((_xlfn.WEIBULL.DIST(AI$29,$L46,$K46,FALSE)*($R46*(1-$E46)+$Q46*(1-$F46))*((1+'Inputs &amp; Summary'!$D$7)^AI$29))))))</f>
        <v>483.78706539113472</v>
      </c>
      <c r="AJ46" s="114">
        <f>$D46*IF(AJ$29&gt;'Inputs &amp; Summary'!$D$5,0,IF(AJ$29&gt;VLOOKUP($G46,Lists!$J$17:$K$21,2),IF($M46=Lists!$H$3,IF($K46&lt;1,(($S46/$K46)*((1+'Inputs &amp; Summary'!$D$7)^AJ$29)),((INT(AJ$29/$K46)-INT((AJ$29-1)/$K46))*$S46*((1+'Inputs &amp; Summary'!$D$7)^AJ$29))),(_xlfn.WEIBULL.DIST(AJ$29,$L46,$K46,FALSE)*$S46*((1+'Inputs &amp; Summary'!$D$7)^AJ$29))),IF($M46=Lists!$H$3,IF($K46&lt;1,((($R46*(1-$E46)+$Q46*(1-$F46))/$K46)*((1+'Inputs &amp; Summary'!$D$7)^AJ$29)),((INT(AJ$29/$K46)-INT((AJ$29-1)/$K46))*($R46*(1-$E46)+$Q46*(1-$F46))*((1+'Inputs &amp; Summary'!$D$7)^AJ$29))),((_xlfn.WEIBULL.DIST(AJ$29,$L46,$K46,FALSE)*($R46*(1-$E46)+$Q46*(1-$F46))*((1+'Inputs &amp; Summary'!$D$7)^AJ$29))))))</f>
        <v>493.46280669895748</v>
      </c>
      <c r="AK46" s="114">
        <f>$D46*IF(AK$29&gt;'Inputs &amp; Summary'!$D$5,0,IF(AK$29&gt;VLOOKUP($G46,Lists!$J$17:$K$21,2),IF($M46=Lists!$H$3,IF($K46&lt;1,(($S46/$K46)*((1+'Inputs &amp; Summary'!$D$7)^AK$29)),((INT(AK$29/$K46)-INT((AK$29-1)/$K46))*$S46*((1+'Inputs &amp; Summary'!$D$7)^AK$29))),(_xlfn.WEIBULL.DIST(AK$29,$L46,$K46,FALSE)*$S46*((1+'Inputs &amp; Summary'!$D$7)^AK$29))),IF($M46=Lists!$H$3,IF($K46&lt;1,((($R46*(1-$E46)+$Q46*(1-$F46))/$K46)*((1+'Inputs &amp; Summary'!$D$7)^AK$29)),((INT(AK$29/$K46)-INT((AK$29-1)/$K46))*($R46*(1-$E46)+$Q46*(1-$F46))*((1+'Inputs &amp; Summary'!$D$7)^AK$29))),((_xlfn.WEIBULL.DIST(AK$29,$L46,$K46,FALSE)*($R46*(1-$E46)+$Q46*(1-$F46))*((1+'Inputs &amp; Summary'!$D$7)^AK$29))))))</f>
        <v>503.33206283293663</v>
      </c>
      <c r="AL46" s="114">
        <f>$D46*IF(AL$29&gt;'Inputs &amp; Summary'!$D$5,0,IF(AL$29&gt;VLOOKUP($G46,Lists!$J$17:$K$21,2),IF($M46=Lists!$H$3,IF($K46&lt;1,(($S46/$K46)*((1+'Inputs &amp; Summary'!$D$7)^AL$29)),((INT(AL$29/$K46)-INT((AL$29-1)/$K46))*$S46*((1+'Inputs &amp; Summary'!$D$7)^AL$29))),(_xlfn.WEIBULL.DIST(AL$29,$L46,$K46,FALSE)*$S46*((1+'Inputs &amp; Summary'!$D$7)^AL$29))),IF($M46=Lists!$H$3,IF($K46&lt;1,((($R46*(1-$E46)+$Q46*(1-$F46))/$K46)*((1+'Inputs &amp; Summary'!$D$7)^AL$29)),((INT(AL$29/$K46)-INT((AL$29-1)/$K46))*($R46*(1-$E46)+$Q46*(1-$F46))*((1+'Inputs &amp; Summary'!$D$7)^AL$29))),((_xlfn.WEIBULL.DIST(AL$29,$L46,$K46,FALSE)*($R46*(1-$E46)+$Q46*(1-$F46))*((1+'Inputs &amp; Summary'!$D$7)^AL$29))))))</f>
        <v>513.39870408959541</v>
      </c>
      <c r="AM46" s="114">
        <f>$D46*IF(AM$29&gt;'Inputs &amp; Summary'!$D$5,0,IF(AM$29&gt;VLOOKUP($G46,Lists!$J$17:$K$21,2),IF($M46=Lists!$H$3,IF($K46&lt;1,(($S46/$K46)*((1+'Inputs &amp; Summary'!$D$7)^AM$29)),((INT(AM$29/$K46)-INT((AM$29-1)/$K46))*$S46*((1+'Inputs &amp; Summary'!$D$7)^AM$29))),(_xlfn.WEIBULL.DIST(AM$29,$L46,$K46,FALSE)*$S46*((1+'Inputs &amp; Summary'!$D$7)^AM$29))),IF($M46=Lists!$H$3,IF($K46&lt;1,((($R46*(1-$E46)+$Q46*(1-$F46))/$K46)*((1+'Inputs &amp; Summary'!$D$7)^AM$29)),((INT(AM$29/$K46)-INT((AM$29-1)/$K46))*($R46*(1-$E46)+$Q46*(1-$F46))*((1+'Inputs &amp; Summary'!$D$7)^AM$29))),((_xlfn.WEIBULL.DIST(AM$29,$L46,$K46,FALSE)*($R46*(1-$E46)+$Q46*(1-$F46))*((1+'Inputs &amp; Summary'!$D$7)^AM$29))))))</f>
        <v>523.66667817138716</v>
      </c>
      <c r="AN46" s="114">
        <f>$D46*IF(AN$29&gt;'Inputs &amp; Summary'!$D$5,0,IF(AN$29&gt;VLOOKUP($G46,Lists!$J$17:$K$21,2),IF($M46=Lists!$H$3,IF($K46&lt;1,(($S46/$K46)*((1+'Inputs &amp; Summary'!$D$7)^AN$29)),((INT(AN$29/$K46)-INT((AN$29-1)/$K46))*$S46*((1+'Inputs &amp; Summary'!$D$7)^AN$29))),(_xlfn.WEIBULL.DIST(AN$29,$L46,$K46,FALSE)*$S46*((1+'Inputs &amp; Summary'!$D$7)^AN$29))),IF($M46=Lists!$H$3,IF($K46&lt;1,((($R46*(1-$E46)+$Q46*(1-$F46))/$K46)*((1+'Inputs &amp; Summary'!$D$7)^AN$29)),((INT(AN$29/$K46)-INT((AN$29-1)/$K46))*($R46*(1-$E46)+$Q46*(1-$F46))*((1+'Inputs &amp; Summary'!$D$7)^AN$29))),((_xlfn.WEIBULL.DIST(AN$29,$L46,$K46,FALSE)*($R46*(1-$E46)+$Q46*(1-$F46))*((1+'Inputs &amp; Summary'!$D$7)^AN$29))))))</f>
        <v>534.14001173481495</v>
      </c>
      <c r="AO46" s="114">
        <f>$D46*IF(AO$29&gt;'Inputs &amp; Summary'!$D$5,0,IF(AO$29&gt;VLOOKUP($G46,Lists!$J$17:$K$21,2),IF($M46=Lists!$H$3,IF($K46&lt;1,(($S46/$K46)*((1+'Inputs &amp; Summary'!$D$7)^AO$29)),((INT(AO$29/$K46)-INT((AO$29-1)/$K46))*$S46*((1+'Inputs &amp; Summary'!$D$7)^AO$29))),(_xlfn.WEIBULL.DIST(AO$29,$L46,$K46,FALSE)*$S46*((1+'Inputs &amp; Summary'!$D$7)^AO$29))),IF($M46=Lists!$H$3,IF($K46&lt;1,((($R46*(1-$E46)+$Q46*(1-$F46))/$K46)*((1+'Inputs &amp; Summary'!$D$7)^AO$29)),((INT(AO$29/$K46)-INT((AO$29-1)/$K46))*($R46*(1-$E46)+$Q46*(1-$F46))*((1+'Inputs &amp; Summary'!$D$7)^AO$29))),((_xlfn.WEIBULL.DIST(AO$29,$L46,$K46,FALSE)*($R46*(1-$E46)+$Q46*(1-$F46))*((1+'Inputs &amp; Summary'!$D$7)^AO$29))))))</f>
        <v>544.82281196951135</v>
      </c>
      <c r="AP46" s="114">
        <f>$D46*IF(AP$29&gt;'Inputs &amp; Summary'!$D$5,0,IF(AP$29&gt;VLOOKUP($G46,Lists!$J$17:$K$21,2),IF($M46=Lists!$H$3,IF($K46&lt;1,(($S46/$K46)*((1+'Inputs &amp; Summary'!$D$7)^AP$29)),((INT(AP$29/$K46)-INT((AP$29-1)/$K46))*$S46*((1+'Inputs &amp; Summary'!$D$7)^AP$29))),(_xlfn.WEIBULL.DIST(AP$29,$L46,$K46,FALSE)*$S46*((1+'Inputs &amp; Summary'!$D$7)^AP$29))),IF($M46=Lists!$H$3,IF($K46&lt;1,((($R46*(1-$E46)+$Q46*(1-$F46))/$K46)*((1+'Inputs &amp; Summary'!$D$7)^AP$29)),((INT(AP$29/$K46)-INT((AP$29-1)/$K46))*($R46*(1-$E46)+$Q46*(1-$F46))*((1+'Inputs &amp; Summary'!$D$7)^AP$29))),((_xlfn.WEIBULL.DIST(AP$29,$L46,$K46,FALSE)*($R46*(1-$E46)+$Q46*(1-$F46))*((1+'Inputs &amp; Summary'!$D$7)^AP$29))))))</f>
        <v>555.71926820890155</v>
      </c>
      <c r="AQ46" s="114">
        <f>$D46*IF(AQ$29&gt;'Inputs &amp; Summary'!$D$5,0,IF(AQ$29&gt;VLOOKUP($G46,Lists!$J$17:$K$21,2),IF($M46=Lists!$H$3,IF($K46&lt;1,(($S46/$K46)*((1+'Inputs &amp; Summary'!$D$7)^AQ$29)),((INT(AQ$29/$K46)-INT((AQ$29-1)/$K46))*$S46*((1+'Inputs &amp; Summary'!$D$7)^AQ$29))),(_xlfn.WEIBULL.DIST(AQ$29,$L46,$K46,FALSE)*$S46*((1+'Inputs &amp; Summary'!$D$7)^AQ$29))),IF($M46=Lists!$H$3,IF($K46&lt;1,((($R46*(1-$E46)+$Q46*(1-$F46))/$K46)*((1+'Inputs &amp; Summary'!$D$7)^AQ$29)),((INT(AQ$29/$K46)-INT((AQ$29-1)/$K46))*($R46*(1-$E46)+$Q46*(1-$F46))*((1+'Inputs &amp; Summary'!$D$7)^AQ$29))),((_xlfn.WEIBULL.DIST(AQ$29,$L46,$K46,FALSE)*($R46*(1-$E46)+$Q46*(1-$F46))*((1+'Inputs &amp; Summary'!$D$7)^AQ$29))))))</f>
        <v>566.83365357307957</v>
      </c>
      <c r="AR46" s="114">
        <f>$D46*IF(AR$29&gt;'Inputs &amp; Summary'!$D$5,0,IF(AR$29&gt;VLOOKUP($G46,Lists!$J$17:$K$21,2),IF($M46=Lists!$H$3,IF($K46&lt;1,(($S46/$K46)*((1+'Inputs &amp; Summary'!$D$7)^AR$29)),((INT(AR$29/$K46)-INT((AR$29-1)/$K46))*$S46*((1+'Inputs &amp; Summary'!$D$7)^AR$29))),(_xlfn.WEIBULL.DIST(AR$29,$L46,$K46,FALSE)*$S46*((1+'Inputs &amp; Summary'!$D$7)^AR$29))),IF($M46=Lists!$H$3,IF($K46&lt;1,((($R46*(1-$E46)+$Q46*(1-$F46))/$K46)*((1+'Inputs &amp; Summary'!$D$7)^AR$29)),((INT(AR$29/$K46)-INT((AR$29-1)/$K46))*($R46*(1-$E46)+$Q46*(1-$F46))*((1+'Inputs &amp; Summary'!$D$7)^AR$29))),((_xlfn.WEIBULL.DIST(AR$29,$L46,$K46,FALSE)*($R46*(1-$E46)+$Q46*(1-$F46))*((1+'Inputs &amp; Summary'!$D$7)^AR$29))))))</f>
        <v>578.17032664454121</v>
      </c>
      <c r="AS46" s="114">
        <f>$D46*IF(AS$29&gt;'Inputs &amp; Summary'!$D$5,0,IF(AS$29&gt;VLOOKUP($G46,Lists!$J$17:$K$21,2),IF($M46=Lists!$H$3,IF($K46&lt;1,(($S46/$K46)*((1+'Inputs &amp; Summary'!$D$7)^AS$29)),((INT(AS$29/$K46)-INT((AS$29-1)/$K46))*$S46*((1+'Inputs &amp; Summary'!$D$7)^AS$29))),(_xlfn.WEIBULL.DIST(AS$29,$L46,$K46,FALSE)*$S46*((1+'Inputs &amp; Summary'!$D$7)^AS$29))),IF($M46=Lists!$H$3,IF($K46&lt;1,((($R46*(1-$E46)+$Q46*(1-$F46))/$K46)*((1+'Inputs &amp; Summary'!$D$7)^AS$29)),((INT(AS$29/$K46)-INT((AS$29-1)/$K46))*($R46*(1-$E46)+$Q46*(1-$F46))*((1+'Inputs &amp; Summary'!$D$7)^AS$29))),((_xlfn.WEIBULL.DIST(AS$29,$L46,$K46,FALSE)*($R46*(1-$E46)+$Q46*(1-$F46))*((1+'Inputs &amp; Summary'!$D$7)^AS$29))))))</f>
        <v>0</v>
      </c>
      <c r="AT46" s="114">
        <f>$D46*IF(AT$29&gt;'Inputs &amp; Summary'!$D$5,0,IF(AT$29&gt;VLOOKUP($G46,Lists!$J$17:$K$21,2),IF($M46=Lists!$H$3,IF($K46&lt;1,(($S46/$K46)*((1+'Inputs &amp; Summary'!$D$7)^AT$29)),((INT(AT$29/$K46)-INT((AT$29-1)/$K46))*$S46*((1+'Inputs &amp; Summary'!$D$7)^AT$29))),(_xlfn.WEIBULL.DIST(AT$29,$L46,$K46,FALSE)*$S46*((1+'Inputs &amp; Summary'!$D$7)^AT$29))),IF($M46=Lists!$H$3,IF($K46&lt;1,((($R46*(1-$E46)+$Q46*(1-$F46))/$K46)*((1+'Inputs &amp; Summary'!$D$7)^AT$29)),((INT(AT$29/$K46)-INT((AT$29-1)/$K46))*($R46*(1-$E46)+$Q46*(1-$F46))*((1+'Inputs &amp; Summary'!$D$7)^AT$29))),((_xlfn.WEIBULL.DIST(AT$29,$L46,$K46,FALSE)*($R46*(1-$E46)+$Q46*(1-$F46))*((1+'Inputs &amp; Summary'!$D$7)^AT$29))))))</f>
        <v>0</v>
      </c>
      <c r="AU46" s="114">
        <f>$D46*IF(AU$29&gt;'Inputs &amp; Summary'!$D$5,0,IF(AU$29&gt;VLOOKUP($G46,Lists!$J$17:$K$21,2),IF($M46=Lists!$H$3,IF($K46&lt;1,(($S46/$K46)*((1+'Inputs &amp; Summary'!$D$7)^AU$29)),((INT(AU$29/$K46)-INT((AU$29-1)/$K46))*$S46*((1+'Inputs &amp; Summary'!$D$7)^AU$29))),(_xlfn.WEIBULL.DIST(AU$29,$L46,$K46,FALSE)*$S46*((1+'Inputs &amp; Summary'!$D$7)^AU$29))),IF($M46=Lists!$H$3,IF($K46&lt;1,((($R46*(1-$E46)+$Q46*(1-$F46))/$K46)*((1+'Inputs &amp; Summary'!$D$7)^AU$29)),((INT(AU$29/$K46)-INT((AU$29-1)/$K46))*($R46*(1-$E46)+$Q46*(1-$F46))*((1+'Inputs &amp; Summary'!$D$7)^AU$29))),((_xlfn.WEIBULL.DIST(AU$29,$L46,$K46,FALSE)*($R46*(1-$E46)+$Q46*(1-$F46))*((1+'Inputs &amp; Summary'!$D$7)^AU$29))))))</f>
        <v>0</v>
      </c>
      <c r="AV46" s="114">
        <f>$D46*IF(AV$29&gt;'Inputs &amp; Summary'!$D$5,0,IF(AV$29&gt;VLOOKUP($G46,Lists!$J$17:$K$21,2),IF($M46=Lists!$H$3,IF($K46&lt;1,(($S46/$K46)*((1+'Inputs &amp; Summary'!$D$7)^AV$29)),((INT(AV$29/$K46)-INT((AV$29-1)/$K46))*$S46*((1+'Inputs &amp; Summary'!$D$7)^AV$29))),(_xlfn.WEIBULL.DIST(AV$29,$L46,$K46,FALSE)*$S46*((1+'Inputs &amp; Summary'!$D$7)^AV$29))),IF($M46=Lists!$H$3,IF($K46&lt;1,((($R46*(1-$E46)+$Q46*(1-$F46))/$K46)*((1+'Inputs &amp; Summary'!$D$7)^AV$29)),((INT(AV$29/$K46)-INT((AV$29-1)/$K46))*($R46*(1-$E46)+$Q46*(1-$F46))*((1+'Inputs &amp; Summary'!$D$7)^AV$29))),((_xlfn.WEIBULL.DIST(AV$29,$L46,$K46,FALSE)*($R46*(1-$E46)+$Q46*(1-$F46))*((1+'Inputs &amp; Summary'!$D$7)^AV$29))))))</f>
        <v>0</v>
      </c>
      <c r="AW46" s="114">
        <f>$D46*IF(AW$29&gt;'Inputs &amp; Summary'!$D$5,0,IF(AW$29&gt;VLOOKUP($G46,Lists!$J$17:$K$21,2),IF($M46=Lists!$H$3,IF($K46&lt;1,(($S46/$K46)*((1+'Inputs &amp; Summary'!$D$7)^AW$29)),((INT(AW$29/$K46)-INT((AW$29-1)/$K46))*$S46*((1+'Inputs &amp; Summary'!$D$7)^AW$29))),(_xlfn.WEIBULL.DIST(AW$29,$L46,$K46,FALSE)*$S46*((1+'Inputs &amp; Summary'!$D$7)^AW$29))),IF($M46=Lists!$H$3,IF($K46&lt;1,((($R46*(1-$E46)+$Q46*(1-$F46))/$K46)*((1+'Inputs &amp; Summary'!$D$7)^AW$29)),((INT(AW$29/$K46)-INT((AW$29-1)/$K46))*($R46*(1-$E46)+$Q46*(1-$F46))*((1+'Inputs &amp; Summary'!$D$7)^AW$29))),((_xlfn.WEIBULL.DIST(AW$29,$L46,$K46,FALSE)*($R46*(1-$E46)+$Q46*(1-$F46))*((1+'Inputs &amp; Summary'!$D$7)^AW$29))))))</f>
        <v>0</v>
      </c>
      <c r="AX46" s="114">
        <f>$D46*IF(AX$29&gt;'Inputs &amp; Summary'!$D$5,0,IF(AX$29&gt;VLOOKUP($G46,Lists!$J$17:$K$21,2),IF($M46=Lists!$H$3,IF($K46&lt;1,(($S46/$K46)*((1+'Inputs &amp; Summary'!$D$7)^AX$29)),((INT(AX$29/$K46)-INT((AX$29-1)/$K46))*$S46*((1+'Inputs &amp; Summary'!$D$7)^AX$29))),(_xlfn.WEIBULL.DIST(AX$29,$L46,$K46,FALSE)*$S46*((1+'Inputs &amp; Summary'!$D$7)^AX$29))),IF($M46=Lists!$H$3,IF($K46&lt;1,((($R46*(1-$E46)+$Q46*(1-$F46))/$K46)*((1+'Inputs &amp; Summary'!$D$7)^AX$29)),((INT(AX$29/$K46)-INT((AX$29-1)/$K46))*($R46*(1-$E46)+$Q46*(1-$F46))*((1+'Inputs &amp; Summary'!$D$7)^AX$29))),((_xlfn.WEIBULL.DIST(AX$29,$L46,$K46,FALSE)*($R46*(1-$E46)+$Q46*(1-$F46))*((1+'Inputs &amp; Summary'!$D$7)^AX$29))))))</f>
        <v>0</v>
      </c>
      <c r="AY46" s="114">
        <f>$D46*IF(AY$29&gt;'Inputs &amp; Summary'!$D$5,0,IF(AY$29&gt;VLOOKUP($G46,Lists!$J$17:$K$21,2),IF($M46=Lists!$H$3,IF($K46&lt;1,(($S46/$K46)*((1+'Inputs &amp; Summary'!$D$7)^AY$29)),((INT(AY$29/$K46)-INT((AY$29-1)/$K46))*$S46*((1+'Inputs &amp; Summary'!$D$7)^AY$29))),(_xlfn.WEIBULL.DIST(AY$29,$L46,$K46,FALSE)*$S46*((1+'Inputs &amp; Summary'!$D$7)^AY$29))),IF($M46=Lists!$H$3,IF($K46&lt;1,((($R46*(1-$E46)+$Q46*(1-$F46))/$K46)*((1+'Inputs &amp; Summary'!$D$7)^AY$29)),((INT(AY$29/$K46)-INT((AY$29-1)/$K46))*($R46*(1-$E46)+$Q46*(1-$F46))*((1+'Inputs &amp; Summary'!$D$7)^AY$29))),((_xlfn.WEIBULL.DIST(AY$29,$L46,$K46,FALSE)*($R46*(1-$E46)+$Q46*(1-$F46))*((1+'Inputs &amp; Summary'!$D$7)^AY$29))))))</f>
        <v>0</v>
      </c>
      <c r="AZ46" s="114">
        <f>$D46*IF(AZ$29&gt;'Inputs &amp; Summary'!$D$5,0,IF(AZ$29&gt;VLOOKUP($G46,Lists!$J$17:$K$21,2),IF($M46=Lists!$H$3,IF($K46&lt;1,(($S46/$K46)*((1+'Inputs &amp; Summary'!$D$7)^AZ$29)),((INT(AZ$29/$K46)-INT((AZ$29-1)/$K46))*$S46*((1+'Inputs &amp; Summary'!$D$7)^AZ$29))),(_xlfn.WEIBULL.DIST(AZ$29,$L46,$K46,FALSE)*$S46*((1+'Inputs &amp; Summary'!$D$7)^AZ$29))),IF($M46=Lists!$H$3,IF($K46&lt;1,((($R46*(1-$E46)+$Q46*(1-$F46))/$K46)*((1+'Inputs &amp; Summary'!$D$7)^AZ$29)),((INT(AZ$29/$K46)-INT((AZ$29-1)/$K46))*($R46*(1-$E46)+$Q46*(1-$F46))*((1+'Inputs &amp; Summary'!$D$7)^AZ$29))),((_xlfn.WEIBULL.DIST(AZ$29,$L46,$K46,FALSE)*($R46*(1-$E46)+$Q46*(1-$F46))*((1+'Inputs &amp; Summary'!$D$7)^AZ$29))))))</f>
        <v>0</v>
      </c>
      <c r="BA46" s="114">
        <f>$D46*IF(BA$29&gt;'Inputs &amp; Summary'!$D$5,0,IF(BA$29&gt;VLOOKUP($G46,Lists!$J$17:$K$21,2),IF($M46=Lists!$H$3,IF($K46&lt;1,(($S46/$K46)*((1+'Inputs &amp; Summary'!$D$7)^BA$29)),((INT(BA$29/$K46)-INT((BA$29-1)/$K46))*$S46*((1+'Inputs &amp; Summary'!$D$7)^BA$29))),(_xlfn.WEIBULL.DIST(BA$29,$L46,$K46,FALSE)*$S46*((1+'Inputs &amp; Summary'!$D$7)^BA$29))),IF($M46=Lists!$H$3,IF($K46&lt;1,((($R46*(1-$E46)+$Q46*(1-$F46))/$K46)*((1+'Inputs &amp; Summary'!$D$7)^BA$29)),((INT(BA$29/$K46)-INT((BA$29-1)/$K46))*($R46*(1-$E46)+$Q46*(1-$F46))*((1+'Inputs &amp; Summary'!$D$7)^BA$29))),((_xlfn.WEIBULL.DIST(BA$29,$L46,$K46,FALSE)*($R46*(1-$E46)+$Q46*(1-$F46))*((1+'Inputs &amp; Summary'!$D$7)^BA$29))))))</f>
        <v>0</v>
      </c>
      <c r="BB46" s="114">
        <f>$D46*IF(BB$29&gt;'Inputs &amp; Summary'!$D$5,0,IF(BB$29&gt;VLOOKUP($G46,Lists!$J$17:$K$21,2),IF($M46=Lists!$H$3,IF($K46&lt;1,(($S46/$K46)*((1+'Inputs &amp; Summary'!$D$7)^BB$29)),((INT(BB$29/$K46)-INT((BB$29-1)/$K46))*$S46*((1+'Inputs &amp; Summary'!$D$7)^BB$29))),(_xlfn.WEIBULL.DIST(BB$29,$L46,$K46,FALSE)*$S46*((1+'Inputs &amp; Summary'!$D$7)^BB$29))),IF($M46=Lists!$H$3,IF($K46&lt;1,((($R46*(1-$E46)+$Q46*(1-$F46))/$K46)*((1+'Inputs &amp; Summary'!$D$7)^BB$29)),((INT(BB$29/$K46)-INT((BB$29-1)/$K46))*($R46*(1-$E46)+$Q46*(1-$F46))*((1+'Inputs &amp; Summary'!$D$7)^BB$29))),((_xlfn.WEIBULL.DIST(BB$29,$L46,$K46,FALSE)*($R46*(1-$E46)+$Q46*(1-$F46))*((1+'Inputs &amp; Summary'!$D$7)^BB$29))))))</f>
        <v>0</v>
      </c>
      <c r="BC46" s="114">
        <f>$D46*IF(BC$29&gt;'Inputs &amp; Summary'!$D$5,0,IF(BC$29&gt;VLOOKUP($G46,Lists!$J$17:$K$21,2),IF($M46=Lists!$H$3,IF($K46&lt;1,(($S46/$K46)*((1+'Inputs &amp; Summary'!$D$7)^BC$29)),((INT(BC$29/$K46)-INT((BC$29-1)/$K46))*$S46*((1+'Inputs &amp; Summary'!$D$7)^BC$29))),(_xlfn.WEIBULL.DIST(BC$29,$L46,$K46,FALSE)*$S46*((1+'Inputs &amp; Summary'!$D$7)^BC$29))),IF($M46=Lists!$H$3,IF($K46&lt;1,((($R46*(1-$E46)+$Q46*(1-$F46))/$K46)*((1+'Inputs &amp; Summary'!$D$7)^BC$29)),((INT(BC$29/$K46)-INT((BC$29-1)/$K46))*($R46*(1-$E46)+$Q46*(1-$F46))*((1+'Inputs &amp; Summary'!$D$7)^BC$29))),((_xlfn.WEIBULL.DIST(BC$29,$L46,$K46,FALSE)*($R46*(1-$E46)+$Q46*(1-$F46))*((1+'Inputs &amp; Summary'!$D$7)^BC$29))))))</f>
        <v>0</v>
      </c>
      <c r="BD46" s="114">
        <f>$D46*IF(BD$29&gt;'Inputs &amp; Summary'!$D$5,0,IF(BD$29&gt;VLOOKUP($G46,Lists!$J$17:$K$21,2),IF($M46=Lists!$H$3,IF($K46&lt;1,(($S46/$K46)*((1+'Inputs &amp; Summary'!$D$7)^BD$29)),((INT(BD$29/$K46)-INT((BD$29-1)/$K46))*$S46*((1+'Inputs &amp; Summary'!$D$7)^BD$29))),(_xlfn.WEIBULL.DIST(BD$29,$L46,$K46,FALSE)*$S46*((1+'Inputs &amp; Summary'!$D$7)^BD$29))),IF($M46=Lists!$H$3,IF($K46&lt;1,((($R46*(1-$E46)+$Q46*(1-$F46))/$K46)*((1+'Inputs &amp; Summary'!$D$7)^BD$29)),((INT(BD$29/$K46)-INT((BD$29-1)/$K46))*($R46*(1-$E46)+$Q46*(1-$F46))*((1+'Inputs &amp; Summary'!$D$7)^BD$29))),((_xlfn.WEIBULL.DIST(BD$29,$L46,$K46,FALSE)*($R46*(1-$E46)+$Q46*(1-$F46))*((1+'Inputs &amp; Summary'!$D$7)^BD$29))))))</f>
        <v>0</v>
      </c>
      <c r="BE46" s="114">
        <f>$D46*IF(BE$29&gt;'Inputs &amp; Summary'!$D$5,0,IF(BE$29&gt;VLOOKUP($G46,Lists!$J$17:$K$21,2),IF($M46=Lists!$H$3,IF($K46&lt;1,(($S46/$K46)*((1+'Inputs &amp; Summary'!$D$7)^BE$29)),((INT(BE$29/$K46)-INT((BE$29-1)/$K46))*$S46*((1+'Inputs &amp; Summary'!$D$7)^BE$29))),(_xlfn.WEIBULL.DIST(BE$29,$L46,$K46,FALSE)*$S46*((1+'Inputs &amp; Summary'!$D$7)^BE$29))),IF($M46=Lists!$H$3,IF($K46&lt;1,((($R46*(1-$E46)+$Q46*(1-$F46))/$K46)*((1+'Inputs &amp; Summary'!$D$7)^BE$29)),((INT(BE$29/$K46)-INT((BE$29-1)/$K46))*($R46*(1-$E46)+$Q46*(1-$F46))*((1+'Inputs &amp; Summary'!$D$7)^BE$29))),((_xlfn.WEIBULL.DIST(BE$29,$L46,$K46,FALSE)*($R46*(1-$E46)+$Q46*(1-$F46))*((1+'Inputs &amp; Summary'!$D$7)^BE$29))))))</f>
        <v>0</v>
      </c>
      <c r="BF46" s="114">
        <f>$D46*IF(BF$29&gt;'Inputs &amp; Summary'!$D$5,0,IF(BF$29&gt;VLOOKUP($G46,Lists!$J$17:$K$21,2),IF($M46=Lists!$H$3,IF($K46&lt;1,(($S46/$K46)*((1+'Inputs &amp; Summary'!$D$7)^BF$29)),((INT(BF$29/$K46)-INT((BF$29-1)/$K46))*$S46*((1+'Inputs &amp; Summary'!$D$7)^BF$29))),(_xlfn.WEIBULL.DIST(BF$29,$L46,$K46,FALSE)*$S46*((1+'Inputs &amp; Summary'!$D$7)^BF$29))),IF($M46=Lists!$H$3,IF($K46&lt;1,((($R46*(1-$E46)+$Q46*(1-$F46))/$K46)*((1+'Inputs &amp; Summary'!$D$7)^BF$29)),((INT(BF$29/$K46)-INT((BF$29-1)/$K46))*($R46*(1-$E46)+$Q46*(1-$F46))*((1+'Inputs &amp; Summary'!$D$7)^BF$29))),((_xlfn.WEIBULL.DIST(BF$29,$L46,$K46,FALSE)*($R46*(1-$E46)+$Q46*(1-$F46))*((1+'Inputs &amp; Summary'!$D$7)^BF$29))))))</f>
        <v>0</v>
      </c>
      <c r="BG46" s="114">
        <f>$D46*IF(BG$29&gt;'Inputs &amp; Summary'!$D$5,0,IF(BG$29&gt;VLOOKUP($G46,Lists!$J$17:$K$21,2),IF($M46=Lists!$H$3,IF($K46&lt;1,(($S46/$K46)*((1+'Inputs &amp; Summary'!$D$7)^BG$29)),((INT(BG$29/$K46)-INT((BG$29-1)/$K46))*$S46*((1+'Inputs &amp; Summary'!$D$7)^BG$29))),(_xlfn.WEIBULL.DIST(BG$29,$L46,$K46,FALSE)*$S46*((1+'Inputs &amp; Summary'!$D$7)^BG$29))),IF($M46=Lists!$H$3,IF($K46&lt;1,((($R46*(1-$E46)+$Q46*(1-$F46))/$K46)*((1+'Inputs &amp; Summary'!$D$7)^BG$29)),((INT(BG$29/$K46)-INT((BG$29-1)/$K46))*($R46*(1-$E46)+$Q46*(1-$F46))*((1+'Inputs &amp; Summary'!$D$7)^BG$29))),((_xlfn.WEIBULL.DIST(BG$29,$L46,$K46,FALSE)*($R46*(1-$E46)+$Q46*(1-$F46))*((1+'Inputs &amp; Summary'!$D$7)^BG$29))))))</f>
        <v>0</v>
      </c>
      <c r="BH46" s="114">
        <f>$D46*IF(BH$29&gt;'Inputs &amp; Summary'!$D$5,0,IF(BH$29&gt;VLOOKUP($G46,Lists!$J$17:$K$21,2),IF($M46=Lists!$H$3,IF($K46&lt;1,(($S46/$K46)*((1+'Inputs &amp; Summary'!$D$7)^BH$29)),((INT(BH$29/$K46)-INT((BH$29-1)/$K46))*$S46*((1+'Inputs &amp; Summary'!$D$7)^BH$29))),(_xlfn.WEIBULL.DIST(BH$29,$L46,$K46,FALSE)*$S46*((1+'Inputs &amp; Summary'!$D$7)^BH$29))),IF($M46=Lists!$H$3,IF($K46&lt;1,((($R46*(1-$E46)+$Q46*(1-$F46))/$K46)*((1+'Inputs &amp; Summary'!$D$7)^BH$29)),((INT(BH$29/$K46)-INT((BH$29-1)/$K46))*($R46*(1-$E46)+$Q46*(1-$F46))*((1+'Inputs &amp; Summary'!$D$7)^BH$29))),((_xlfn.WEIBULL.DIST(BH$29,$L46,$K46,FALSE)*($R46*(1-$E46)+$Q46*(1-$F46))*((1+'Inputs &amp; Summary'!$D$7)^BH$29))))))</f>
        <v>0</v>
      </c>
      <c r="BI46" s="114">
        <f>$D46*IF(BI$29&gt;'Inputs &amp; Summary'!$D$5,0,IF(BI$29&gt;VLOOKUP($G46,Lists!$J$17:$K$21,2),IF($M46=Lists!$H$3,IF($K46&lt;1,(($S46/$K46)*((1+'Inputs &amp; Summary'!$D$7)^BI$29)),((INT(BI$29/$K46)-INT((BI$29-1)/$K46))*$S46*((1+'Inputs &amp; Summary'!$D$7)^BI$29))),(_xlfn.WEIBULL.DIST(BI$29,$L46,$K46,FALSE)*$S46*((1+'Inputs &amp; Summary'!$D$7)^BI$29))),IF($M46=Lists!$H$3,IF($K46&lt;1,((($R46*(1-$E46)+$Q46*(1-$F46))/$K46)*((1+'Inputs &amp; Summary'!$D$7)^BI$29)),((INT(BI$29/$K46)-INT((BI$29-1)/$K46))*($R46*(1-$E46)+$Q46*(1-$F46))*((1+'Inputs &amp; Summary'!$D$7)^BI$29))),((_xlfn.WEIBULL.DIST(BI$29,$L46,$K46,FALSE)*($R46*(1-$E46)+$Q46*(1-$F46))*((1+'Inputs &amp; Summary'!$D$7)^BI$29))))))</f>
        <v>0</v>
      </c>
      <c r="BJ46" s="114">
        <f>$D46*IF(BJ$29&gt;'Inputs &amp; Summary'!$D$5,0,IF(BJ$29&gt;VLOOKUP($G46,Lists!$J$17:$K$21,2),IF($M46=Lists!$H$3,IF($K46&lt;1,(($S46/$K46)*((1+'Inputs &amp; Summary'!$D$7)^BJ$29)),((INT(BJ$29/$K46)-INT((BJ$29-1)/$K46))*$S46*((1+'Inputs &amp; Summary'!$D$7)^BJ$29))),(_xlfn.WEIBULL.DIST(BJ$29,$L46,$K46,FALSE)*$S46*((1+'Inputs &amp; Summary'!$D$7)^BJ$29))),IF($M46=Lists!$H$3,IF($K46&lt;1,((($R46*(1-$E46)+$Q46*(1-$F46))/$K46)*((1+'Inputs &amp; Summary'!$D$7)^BJ$29)),((INT(BJ$29/$K46)-INT((BJ$29-1)/$K46))*($R46*(1-$E46)+$Q46*(1-$F46))*((1+'Inputs &amp; Summary'!$D$7)^BJ$29))),((_xlfn.WEIBULL.DIST(BJ$29,$L46,$K46,FALSE)*($R46*(1-$E46)+$Q46*(1-$F46))*((1+'Inputs &amp; Summary'!$D$7)^BJ$29))))))</f>
        <v>0</v>
      </c>
      <c r="BK46" s="114">
        <f>$D46*IF(BK$29&gt;'Inputs &amp; Summary'!$D$5,0,IF(BK$29&gt;VLOOKUP($G46,Lists!$J$17:$K$21,2),IF($M46=Lists!$H$3,IF($K46&lt;1,(($S46/$K46)*((1+'Inputs &amp; Summary'!$D$7)^BK$29)),((INT(BK$29/$K46)-INT((BK$29-1)/$K46))*$S46*((1+'Inputs &amp; Summary'!$D$7)^BK$29))),(_xlfn.WEIBULL.DIST(BK$29,$L46,$K46,FALSE)*$S46*((1+'Inputs &amp; Summary'!$D$7)^BK$29))),IF($M46=Lists!$H$3,IF($K46&lt;1,((($R46*(1-$E46)+$Q46*(1-$F46))/$K46)*((1+'Inputs &amp; Summary'!$D$7)^BK$29)),((INT(BK$29/$K46)-INT((BK$29-1)/$K46))*($R46*(1-$E46)+$Q46*(1-$F46))*((1+'Inputs &amp; Summary'!$D$7)^BK$29))),((_xlfn.WEIBULL.DIST(BK$29,$L46,$K46,FALSE)*($R46*(1-$E46)+$Q46*(1-$F46))*((1+'Inputs &amp; Summary'!$D$7)^BK$29))))))</f>
        <v>0</v>
      </c>
      <c r="BL46" s="114">
        <f>$D46*IF(BL$29&gt;'Inputs &amp; Summary'!$D$5,0,IF(BL$29&gt;VLOOKUP($G46,Lists!$J$17:$K$21,2),IF($M46=Lists!$H$3,IF($K46&lt;1,(($S46/$K46)*((1+'Inputs &amp; Summary'!$D$7)^BL$29)),((INT(BL$29/$K46)-INT((BL$29-1)/$K46))*$S46*((1+'Inputs &amp; Summary'!$D$7)^BL$29))),(_xlfn.WEIBULL.DIST(BL$29,$L46,$K46,FALSE)*$S46*((1+'Inputs &amp; Summary'!$D$7)^BL$29))),IF($M46=Lists!$H$3,IF($K46&lt;1,((($R46*(1-$E46)+$Q46*(1-$F46))/$K46)*((1+'Inputs &amp; Summary'!$D$7)^BL$29)),((INT(BL$29/$K46)-INT((BL$29-1)/$K46))*($R46*(1-$E46)+$Q46*(1-$F46))*((1+'Inputs &amp; Summary'!$D$7)^BL$29))),((_xlfn.WEIBULL.DIST(BL$29,$L46,$K46,FALSE)*($R46*(1-$E46)+$Q46*(1-$F46))*((1+'Inputs &amp; Summary'!$D$7)^BL$29))))))</f>
        <v>0</v>
      </c>
    </row>
    <row r="47" spans="1:64" s="1" customFormat="1" ht="28.8" x14ac:dyDescent="0.3">
      <c r="A47" s="79" t="s">
        <v>176</v>
      </c>
      <c r="B47" s="33" t="s">
        <v>307</v>
      </c>
      <c r="C47" s="33" t="s">
        <v>138</v>
      </c>
      <c r="D47" s="68">
        <v>1</v>
      </c>
      <c r="E47" s="68">
        <v>0</v>
      </c>
      <c r="F47" s="68">
        <v>0</v>
      </c>
      <c r="G47" s="213" t="s">
        <v>433</v>
      </c>
      <c r="H47" s="34"/>
      <c r="I47" s="34" t="s">
        <v>96</v>
      </c>
      <c r="J47" s="33">
        <f>VLOOKUP(I47,'Labor Rates'!$A$1:$B$16,2)</f>
        <v>14.423076923076923</v>
      </c>
      <c r="K47" s="35">
        <v>1</v>
      </c>
      <c r="L47" s="35">
        <v>1</v>
      </c>
      <c r="M47" s="33" t="s">
        <v>259</v>
      </c>
      <c r="N47" s="84">
        <v>1</v>
      </c>
      <c r="O47" s="35">
        <v>0.5</v>
      </c>
      <c r="P47" s="5">
        <v>0</v>
      </c>
      <c r="Q47" s="73">
        <f t="shared" si="6"/>
        <v>7.2115384615384617</v>
      </c>
      <c r="R47" s="73">
        <f t="shared" si="7"/>
        <v>0</v>
      </c>
      <c r="S47" s="74">
        <f t="shared" si="8"/>
        <v>7.2115384615384617</v>
      </c>
      <c r="T47" s="88"/>
      <c r="U47" s="80"/>
      <c r="V47" s="87">
        <f t="shared" si="9"/>
        <v>8.9362922577750261</v>
      </c>
      <c r="W47" s="87">
        <f>NPV('Inputs &amp; Summary'!$D$6,Y47:BL47)</f>
        <v>90.623511751637977</v>
      </c>
      <c r="X47" s="90">
        <f t="shared" si="10"/>
        <v>6.5774886865609507E-4</v>
      </c>
      <c r="Y47" s="114">
        <f>$D47*IF(Y$29&gt;'Inputs &amp; Summary'!$D$5,0,IF(Y$29&gt;VLOOKUP($G47,Lists!$J$17:$K$21,2),IF($M47=Lists!$H$3,IF($K47&lt;1,(($S47/$K47)*((1+'Inputs &amp; Summary'!$D$7)^Y$29)),((INT(Y$29/$K47)-INT((Y$29-1)/$K47))*$S47*((1+'Inputs &amp; Summary'!$D$7)^Y$29))),(_xlfn.WEIBULL.DIST(Y$29,$L47,$K47,FALSE)*$S47*((1+'Inputs &amp; Summary'!$D$7)^Y$29))),IF($M47=Lists!$H$3,IF($K47&lt;1,((($R47*(1-$E47)+$Q47*(1-$F47))/$K47)*((1+'Inputs &amp; Summary'!$D$7)^Y$29)),((INT(Y$29/$K47)-INT((Y$29-1)/$K47))*($R47*(1-$E47)+$Q47*(1-$F47))*((1+'Inputs &amp; Summary'!$D$7)^Y$29))),((_xlfn.WEIBULL.DIST(Y$29,$L47,$K47,FALSE)*($R47*(1-$E47)+$Q47*(1-$F47))*((1+'Inputs &amp; Summary'!$D$7)^Y$29))))))</f>
        <v>7.3557692307692308</v>
      </c>
      <c r="Z47" s="114">
        <f>$D47*IF(Z$29&gt;'Inputs &amp; Summary'!$D$5,0,IF(Z$29&gt;VLOOKUP($G47,Lists!$J$17:$K$21,2),IF($M47=Lists!$H$3,IF($K47&lt;1,(($S47/$K47)*((1+'Inputs &amp; Summary'!$D$7)^Z$29)),((INT(Z$29/$K47)-INT((Z$29-1)/$K47))*$S47*((1+'Inputs &amp; Summary'!$D$7)^Z$29))),(_xlfn.WEIBULL.DIST(Z$29,$L47,$K47,FALSE)*$S47*((1+'Inputs &amp; Summary'!$D$7)^Z$29))),IF($M47=Lists!$H$3,IF($K47&lt;1,((($R47*(1-$E47)+$Q47*(1-$F47))/$K47)*((1+'Inputs &amp; Summary'!$D$7)^Z$29)),((INT(Z$29/$K47)-INT((Z$29-1)/$K47))*($R47*(1-$E47)+$Q47*(1-$F47))*((1+'Inputs &amp; Summary'!$D$7)^Z$29))),((_xlfn.WEIBULL.DIST(Z$29,$L47,$K47,FALSE)*($R47*(1-$E47)+$Q47*(1-$F47))*((1+'Inputs &amp; Summary'!$D$7)^Z$29))))))</f>
        <v>7.5028846153846152</v>
      </c>
      <c r="AA47" s="114">
        <f>$D47*IF(AA$29&gt;'Inputs &amp; Summary'!$D$5,0,IF(AA$29&gt;VLOOKUP($G47,Lists!$J$17:$K$21,2),IF($M47=Lists!$H$3,IF($K47&lt;1,(($S47/$K47)*((1+'Inputs &amp; Summary'!$D$7)^AA$29)),((INT(AA$29/$K47)-INT((AA$29-1)/$K47))*$S47*((1+'Inputs &amp; Summary'!$D$7)^AA$29))),(_xlfn.WEIBULL.DIST(AA$29,$L47,$K47,FALSE)*$S47*((1+'Inputs &amp; Summary'!$D$7)^AA$29))),IF($M47=Lists!$H$3,IF($K47&lt;1,((($R47*(1-$E47)+$Q47*(1-$F47))/$K47)*((1+'Inputs &amp; Summary'!$D$7)^AA$29)),((INT(AA$29/$K47)-INT((AA$29-1)/$K47))*($R47*(1-$E47)+$Q47*(1-$F47))*((1+'Inputs &amp; Summary'!$D$7)^AA$29))),((_xlfn.WEIBULL.DIST(AA$29,$L47,$K47,FALSE)*($R47*(1-$E47)+$Q47*(1-$F47))*((1+'Inputs &amp; Summary'!$D$7)^AA$29))))))</f>
        <v>7.6529423076923075</v>
      </c>
      <c r="AB47" s="114">
        <f>$D47*IF(AB$29&gt;'Inputs &amp; Summary'!$D$5,0,IF(AB$29&gt;VLOOKUP($G47,Lists!$J$17:$K$21,2),IF($M47=Lists!$H$3,IF($K47&lt;1,(($S47/$K47)*((1+'Inputs &amp; Summary'!$D$7)^AB$29)),((INT(AB$29/$K47)-INT((AB$29-1)/$K47))*$S47*((1+'Inputs &amp; Summary'!$D$7)^AB$29))),(_xlfn.WEIBULL.DIST(AB$29,$L47,$K47,FALSE)*$S47*((1+'Inputs &amp; Summary'!$D$7)^AB$29))),IF($M47=Lists!$H$3,IF($K47&lt;1,((($R47*(1-$E47)+$Q47*(1-$F47))/$K47)*((1+'Inputs &amp; Summary'!$D$7)^AB$29)),((INT(AB$29/$K47)-INT((AB$29-1)/$K47))*($R47*(1-$E47)+$Q47*(1-$F47))*((1+'Inputs &amp; Summary'!$D$7)^AB$29))),((_xlfn.WEIBULL.DIST(AB$29,$L47,$K47,FALSE)*($R47*(1-$E47)+$Q47*(1-$F47))*((1+'Inputs &amp; Summary'!$D$7)^AB$29))))))</f>
        <v>7.8060011538461538</v>
      </c>
      <c r="AC47" s="114">
        <f>$D47*IF(AC$29&gt;'Inputs &amp; Summary'!$D$5,0,IF(AC$29&gt;VLOOKUP($G47,Lists!$J$17:$K$21,2),IF($M47=Lists!$H$3,IF($K47&lt;1,(($S47/$K47)*((1+'Inputs &amp; Summary'!$D$7)^AC$29)),((INT(AC$29/$K47)-INT((AC$29-1)/$K47))*$S47*((1+'Inputs &amp; Summary'!$D$7)^AC$29))),(_xlfn.WEIBULL.DIST(AC$29,$L47,$K47,FALSE)*$S47*((1+'Inputs &amp; Summary'!$D$7)^AC$29))),IF($M47=Lists!$H$3,IF($K47&lt;1,((($R47*(1-$E47)+$Q47*(1-$F47))/$K47)*((1+'Inputs &amp; Summary'!$D$7)^AC$29)),((INT(AC$29/$K47)-INT((AC$29-1)/$K47))*($R47*(1-$E47)+$Q47*(1-$F47))*((1+'Inputs &amp; Summary'!$D$7)^AC$29))),((_xlfn.WEIBULL.DIST(AC$29,$L47,$K47,FALSE)*($R47*(1-$E47)+$Q47*(1-$F47))*((1+'Inputs &amp; Summary'!$D$7)^AC$29))))))</f>
        <v>7.9621211769230769</v>
      </c>
      <c r="AD47" s="114">
        <f>$D47*IF(AD$29&gt;'Inputs &amp; Summary'!$D$5,0,IF(AD$29&gt;VLOOKUP($G47,Lists!$J$17:$K$21,2),IF($M47=Lists!$H$3,IF($K47&lt;1,(($S47/$K47)*((1+'Inputs &amp; Summary'!$D$7)^AD$29)),((INT(AD$29/$K47)-INT((AD$29-1)/$K47))*$S47*((1+'Inputs &amp; Summary'!$D$7)^AD$29))),(_xlfn.WEIBULL.DIST(AD$29,$L47,$K47,FALSE)*$S47*((1+'Inputs &amp; Summary'!$D$7)^AD$29))),IF($M47=Lists!$H$3,IF($K47&lt;1,((($R47*(1-$E47)+$Q47*(1-$F47))/$K47)*((1+'Inputs &amp; Summary'!$D$7)^AD$29)),((INT(AD$29/$K47)-INT((AD$29-1)/$K47))*($R47*(1-$E47)+$Q47*(1-$F47))*((1+'Inputs &amp; Summary'!$D$7)^AD$29))),((_xlfn.WEIBULL.DIST(AD$29,$L47,$K47,FALSE)*($R47*(1-$E47)+$Q47*(1-$F47))*((1+'Inputs &amp; Summary'!$D$7)^AD$29))))))</f>
        <v>8.1213636004615388</v>
      </c>
      <c r="AE47" s="114">
        <f>$D47*IF(AE$29&gt;'Inputs &amp; Summary'!$D$5,0,IF(AE$29&gt;VLOOKUP($G47,Lists!$J$17:$K$21,2),IF($M47=Lists!$H$3,IF($K47&lt;1,(($S47/$K47)*((1+'Inputs &amp; Summary'!$D$7)^AE$29)),((INT(AE$29/$K47)-INT((AE$29-1)/$K47))*$S47*((1+'Inputs &amp; Summary'!$D$7)^AE$29))),(_xlfn.WEIBULL.DIST(AE$29,$L47,$K47,FALSE)*$S47*((1+'Inputs &amp; Summary'!$D$7)^AE$29))),IF($M47=Lists!$H$3,IF($K47&lt;1,((($R47*(1-$E47)+$Q47*(1-$F47))/$K47)*((1+'Inputs &amp; Summary'!$D$7)^AE$29)),((INT(AE$29/$K47)-INT((AE$29-1)/$K47))*($R47*(1-$E47)+$Q47*(1-$F47))*((1+'Inputs &amp; Summary'!$D$7)^AE$29))),((_xlfn.WEIBULL.DIST(AE$29,$L47,$K47,FALSE)*($R47*(1-$E47)+$Q47*(1-$F47))*((1+'Inputs &amp; Summary'!$D$7)^AE$29))))))</f>
        <v>8.2837908724707674</v>
      </c>
      <c r="AF47" s="114">
        <f>$D47*IF(AF$29&gt;'Inputs &amp; Summary'!$D$5,0,IF(AF$29&gt;VLOOKUP($G47,Lists!$J$17:$K$21,2),IF($M47=Lists!$H$3,IF($K47&lt;1,(($S47/$K47)*((1+'Inputs &amp; Summary'!$D$7)^AF$29)),((INT(AF$29/$K47)-INT((AF$29-1)/$K47))*$S47*((1+'Inputs &amp; Summary'!$D$7)^AF$29))),(_xlfn.WEIBULL.DIST(AF$29,$L47,$K47,FALSE)*$S47*((1+'Inputs &amp; Summary'!$D$7)^AF$29))),IF($M47=Lists!$H$3,IF($K47&lt;1,((($R47*(1-$E47)+$Q47*(1-$F47))/$K47)*((1+'Inputs &amp; Summary'!$D$7)^AF$29)),((INT(AF$29/$K47)-INT((AF$29-1)/$K47))*($R47*(1-$E47)+$Q47*(1-$F47))*((1+'Inputs &amp; Summary'!$D$7)^AF$29))),((_xlfn.WEIBULL.DIST(AF$29,$L47,$K47,FALSE)*($R47*(1-$E47)+$Q47*(1-$F47))*((1+'Inputs &amp; Summary'!$D$7)^AF$29))))))</f>
        <v>8.4494666899201842</v>
      </c>
      <c r="AG47" s="114">
        <f>$D47*IF(AG$29&gt;'Inputs &amp; Summary'!$D$5,0,IF(AG$29&gt;VLOOKUP($G47,Lists!$J$17:$K$21,2),IF($M47=Lists!$H$3,IF($K47&lt;1,(($S47/$K47)*((1+'Inputs &amp; Summary'!$D$7)^AG$29)),((INT(AG$29/$K47)-INT((AG$29-1)/$K47))*$S47*((1+'Inputs &amp; Summary'!$D$7)^AG$29))),(_xlfn.WEIBULL.DIST(AG$29,$L47,$K47,FALSE)*$S47*((1+'Inputs &amp; Summary'!$D$7)^AG$29))),IF($M47=Lists!$H$3,IF($K47&lt;1,((($R47*(1-$E47)+$Q47*(1-$F47))/$K47)*((1+'Inputs &amp; Summary'!$D$7)^AG$29)),((INT(AG$29/$K47)-INT((AG$29-1)/$K47))*($R47*(1-$E47)+$Q47*(1-$F47))*((1+'Inputs &amp; Summary'!$D$7)^AG$29))),((_xlfn.WEIBULL.DIST(AG$29,$L47,$K47,FALSE)*($R47*(1-$E47)+$Q47*(1-$F47))*((1+'Inputs &amp; Summary'!$D$7)^AG$29))))))</f>
        <v>8.6184560237185881</v>
      </c>
      <c r="AH47" s="114">
        <f>$D47*IF(AH$29&gt;'Inputs &amp; Summary'!$D$5,0,IF(AH$29&gt;VLOOKUP($G47,Lists!$J$17:$K$21,2),IF($M47=Lists!$H$3,IF($K47&lt;1,(($S47/$K47)*((1+'Inputs &amp; Summary'!$D$7)^AH$29)),((INT(AH$29/$K47)-INT((AH$29-1)/$K47))*$S47*((1+'Inputs &amp; Summary'!$D$7)^AH$29))),(_xlfn.WEIBULL.DIST(AH$29,$L47,$K47,FALSE)*$S47*((1+'Inputs &amp; Summary'!$D$7)^AH$29))),IF($M47=Lists!$H$3,IF($K47&lt;1,((($R47*(1-$E47)+$Q47*(1-$F47))/$K47)*((1+'Inputs &amp; Summary'!$D$7)^AH$29)),((INT(AH$29/$K47)-INT((AH$29-1)/$K47))*($R47*(1-$E47)+$Q47*(1-$F47))*((1+'Inputs &amp; Summary'!$D$7)^AH$29))),((_xlfn.WEIBULL.DIST(AH$29,$L47,$K47,FALSE)*($R47*(1-$E47)+$Q47*(1-$F47))*((1+'Inputs &amp; Summary'!$D$7)^AH$29))))))</f>
        <v>8.7908251441929597</v>
      </c>
      <c r="AI47" s="114">
        <f>$D47*IF(AI$29&gt;'Inputs &amp; Summary'!$D$5,0,IF(AI$29&gt;VLOOKUP($G47,Lists!$J$17:$K$21,2),IF($M47=Lists!$H$3,IF($K47&lt;1,(($S47/$K47)*((1+'Inputs &amp; Summary'!$D$7)^AI$29)),((INT(AI$29/$K47)-INT((AI$29-1)/$K47))*$S47*((1+'Inputs &amp; Summary'!$D$7)^AI$29))),(_xlfn.WEIBULL.DIST(AI$29,$L47,$K47,FALSE)*$S47*((1+'Inputs &amp; Summary'!$D$7)^AI$29))),IF($M47=Lists!$H$3,IF($K47&lt;1,((($R47*(1-$E47)+$Q47*(1-$F47))/$K47)*((1+'Inputs &amp; Summary'!$D$7)^AI$29)),((INT(AI$29/$K47)-INT((AI$29-1)/$K47))*($R47*(1-$E47)+$Q47*(1-$F47))*((1+'Inputs &amp; Summary'!$D$7)^AI$29))),((_xlfn.WEIBULL.DIST(AI$29,$L47,$K47,FALSE)*($R47*(1-$E47)+$Q47*(1-$F47))*((1+'Inputs &amp; Summary'!$D$7)^AI$29))))))</f>
        <v>8.966641647076818</v>
      </c>
      <c r="AJ47" s="114">
        <f>$D47*IF(AJ$29&gt;'Inputs &amp; Summary'!$D$5,0,IF(AJ$29&gt;VLOOKUP($G47,Lists!$J$17:$K$21,2),IF($M47=Lists!$H$3,IF($K47&lt;1,(($S47/$K47)*((1+'Inputs &amp; Summary'!$D$7)^AJ$29)),((INT(AJ$29/$K47)-INT((AJ$29-1)/$K47))*$S47*((1+'Inputs &amp; Summary'!$D$7)^AJ$29))),(_xlfn.WEIBULL.DIST(AJ$29,$L47,$K47,FALSE)*$S47*((1+'Inputs &amp; Summary'!$D$7)^AJ$29))),IF($M47=Lists!$H$3,IF($K47&lt;1,((($R47*(1-$E47)+$Q47*(1-$F47))/$K47)*((1+'Inputs &amp; Summary'!$D$7)^AJ$29)),((INT(AJ$29/$K47)-INT((AJ$29-1)/$K47))*($R47*(1-$E47)+$Q47*(1-$F47))*((1+'Inputs &amp; Summary'!$D$7)^AJ$29))),((_xlfn.WEIBULL.DIST(AJ$29,$L47,$K47,FALSE)*($R47*(1-$E47)+$Q47*(1-$F47))*((1+'Inputs &amp; Summary'!$D$7)^AJ$29))))))</f>
        <v>9.1459744800183547</v>
      </c>
      <c r="AK47" s="114">
        <f>$D47*IF(AK$29&gt;'Inputs &amp; Summary'!$D$5,0,IF(AK$29&gt;VLOOKUP($G47,Lists!$J$17:$K$21,2),IF($M47=Lists!$H$3,IF($K47&lt;1,(($S47/$K47)*((1+'Inputs &amp; Summary'!$D$7)^AK$29)),((INT(AK$29/$K47)-INT((AK$29-1)/$K47))*$S47*((1+'Inputs &amp; Summary'!$D$7)^AK$29))),(_xlfn.WEIBULL.DIST(AK$29,$L47,$K47,FALSE)*$S47*((1+'Inputs &amp; Summary'!$D$7)^AK$29))),IF($M47=Lists!$H$3,IF($K47&lt;1,((($R47*(1-$E47)+$Q47*(1-$F47))/$K47)*((1+'Inputs &amp; Summary'!$D$7)^AK$29)),((INT(AK$29/$K47)-INT((AK$29-1)/$K47))*($R47*(1-$E47)+$Q47*(1-$F47))*((1+'Inputs &amp; Summary'!$D$7)^AK$29))),((_xlfn.WEIBULL.DIST(AK$29,$L47,$K47,FALSE)*($R47*(1-$E47)+$Q47*(1-$F47))*((1+'Inputs &amp; Summary'!$D$7)^AK$29))))))</f>
        <v>9.3288939696187221</v>
      </c>
      <c r="AL47" s="114">
        <f>$D47*IF(AL$29&gt;'Inputs &amp; Summary'!$D$5,0,IF(AL$29&gt;VLOOKUP($G47,Lists!$J$17:$K$21,2),IF($M47=Lists!$H$3,IF($K47&lt;1,(($S47/$K47)*((1+'Inputs &amp; Summary'!$D$7)^AL$29)),((INT(AL$29/$K47)-INT((AL$29-1)/$K47))*$S47*((1+'Inputs &amp; Summary'!$D$7)^AL$29))),(_xlfn.WEIBULL.DIST(AL$29,$L47,$K47,FALSE)*$S47*((1+'Inputs &amp; Summary'!$D$7)^AL$29))),IF($M47=Lists!$H$3,IF($K47&lt;1,((($R47*(1-$E47)+$Q47*(1-$F47))/$K47)*((1+'Inputs &amp; Summary'!$D$7)^AL$29)),((INT(AL$29/$K47)-INT((AL$29-1)/$K47))*($R47*(1-$E47)+$Q47*(1-$F47))*((1+'Inputs &amp; Summary'!$D$7)^AL$29))),((_xlfn.WEIBULL.DIST(AL$29,$L47,$K47,FALSE)*($R47*(1-$E47)+$Q47*(1-$F47))*((1+'Inputs &amp; Summary'!$D$7)^AL$29))))))</f>
        <v>9.5154718490110977</v>
      </c>
      <c r="AM47" s="114">
        <f>$D47*IF(AM$29&gt;'Inputs &amp; Summary'!$D$5,0,IF(AM$29&gt;VLOOKUP($G47,Lists!$J$17:$K$21,2),IF($M47=Lists!$H$3,IF($K47&lt;1,(($S47/$K47)*((1+'Inputs &amp; Summary'!$D$7)^AM$29)),((INT(AM$29/$K47)-INT((AM$29-1)/$K47))*$S47*((1+'Inputs &amp; Summary'!$D$7)^AM$29))),(_xlfn.WEIBULL.DIST(AM$29,$L47,$K47,FALSE)*$S47*((1+'Inputs &amp; Summary'!$D$7)^AM$29))),IF($M47=Lists!$H$3,IF($K47&lt;1,((($R47*(1-$E47)+$Q47*(1-$F47))/$K47)*((1+'Inputs &amp; Summary'!$D$7)^AM$29)),((INT(AM$29/$K47)-INT((AM$29-1)/$K47))*($R47*(1-$E47)+$Q47*(1-$F47))*((1+'Inputs &amp; Summary'!$D$7)^AM$29))),((_xlfn.WEIBULL.DIST(AM$29,$L47,$K47,FALSE)*($R47*(1-$E47)+$Q47*(1-$F47))*((1+'Inputs &amp; Summary'!$D$7)^AM$29))))))</f>
        <v>9.705781285991316</v>
      </c>
      <c r="AN47" s="114">
        <f>$D47*IF(AN$29&gt;'Inputs &amp; Summary'!$D$5,0,IF(AN$29&gt;VLOOKUP($G47,Lists!$J$17:$K$21,2),IF($M47=Lists!$H$3,IF($K47&lt;1,(($S47/$K47)*((1+'Inputs &amp; Summary'!$D$7)^AN$29)),((INT(AN$29/$K47)-INT((AN$29-1)/$K47))*$S47*((1+'Inputs &amp; Summary'!$D$7)^AN$29))),(_xlfn.WEIBULL.DIST(AN$29,$L47,$K47,FALSE)*$S47*((1+'Inputs &amp; Summary'!$D$7)^AN$29))),IF($M47=Lists!$H$3,IF($K47&lt;1,((($R47*(1-$E47)+$Q47*(1-$F47))/$K47)*((1+'Inputs &amp; Summary'!$D$7)^AN$29)),((INT(AN$29/$K47)-INT((AN$29-1)/$K47))*($R47*(1-$E47)+$Q47*(1-$F47))*((1+'Inputs &amp; Summary'!$D$7)^AN$29))),((_xlfn.WEIBULL.DIST(AN$29,$L47,$K47,FALSE)*($R47*(1-$E47)+$Q47*(1-$F47))*((1+'Inputs &amp; Summary'!$D$7)^AN$29))))))</f>
        <v>9.8998969117111439</v>
      </c>
      <c r="AO47" s="114">
        <f>$D47*IF(AO$29&gt;'Inputs &amp; Summary'!$D$5,0,IF(AO$29&gt;VLOOKUP($G47,Lists!$J$17:$K$21,2),IF($M47=Lists!$H$3,IF($K47&lt;1,(($S47/$K47)*((1+'Inputs &amp; Summary'!$D$7)^AO$29)),((INT(AO$29/$K47)-INT((AO$29-1)/$K47))*$S47*((1+'Inputs &amp; Summary'!$D$7)^AO$29))),(_xlfn.WEIBULL.DIST(AO$29,$L47,$K47,FALSE)*$S47*((1+'Inputs &amp; Summary'!$D$7)^AO$29))),IF($M47=Lists!$H$3,IF($K47&lt;1,((($R47*(1-$E47)+$Q47*(1-$F47))/$K47)*((1+'Inputs &amp; Summary'!$D$7)^AO$29)),((INT(AO$29/$K47)-INT((AO$29-1)/$K47))*($R47*(1-$E47)+$Q47*(1-$F47))*((1+'Inputs &amp; Summary'!$D$7)^AO$29))),((_xlfn.WEIBULL.DIST(AO$29,$L47,$K47,FALSE)*($R47*(1-$E47)+$Q47*(1-$F47))*((1+'Inputs &amp; Summary'!$D$7)^AO$29))))))</f>
        <v>10.097894849945368</v>
      </c>
      <c r="AP47" s="114">
        <f>$D47*IF(AP$29&gt;'Inputs &amp; Summary'!$D$5,0,IF(AP$29&gt;VLOOKUP($G47,Lists!$J$17:$K$21,2),IF($M47=Lists!$H$3,IF($K47&lt;1,(($S47/$K47)*((1+'Inputs &amp; Summary'!$D$7)^AP$29)),((INT(AP$29/$K47)-INT((AP$29-1)/$K47))*$S47*((1+'Inputs &amp; Summary'!$D$7)^AP$29))),(_xlfn.WEIBULL.DIST(AP$29,$L47,$K47,FALSE)*$S47*((1+'Inputs &amp; Summary'!$D$7)^AP$29))),IF($M47=Lists!$H$3,IF($K47&lt;1,((($R47*(1-$E47)+$Q47*(1-$F47))/$K47)*((1+'Inputs &amp; Summary'!$D$7)^AP$29)),((INT(AP$29/$K47)-INT((AP$29-1)/$K47))*($R47*(1-$E47)+$Q47*(1-$F47))*((1+'Inputs &amp; Summary'!$D$7)^AP$29))),((_xlfn.WEIBULL.DIST(AP$29,$L47,$K47,FALSE)*($R47*(1-$E47)+$Q47*(1-$F47))*((1+'Inputs &amp; Summary'!$D$7)^AP$29))))))</f>
        <v>10.299852746944275</v>
      </c>
      <c r="AQ47" s="114">
        <f>$D47*IF(AQ$29&gt;'Inputs &amp; Summary'!$D$5,0,IF(AQ$29&gt;VLOOKUP($G47,Lists!$J$17:$K$21,2),IF($M47=Lists!$H$3,IF($K47&lt;1,(($S47/$K47)*((1+'Inputs &amp; Summary'!$D$7)^AQ$29)),((INT(AQ$29/$K47)-INT((AQ$29-1)/$K47))*$S47*((1+'Inputs &amp; Summary'!$D$7)^AQ$29))),(_xlfn.WEIBULL.DIST(AQ$29,$L47,$K47,FALSE)*$S47*((1+'Inputs &amp; Summary'!$D$7)^AQ$29))),IF($M47=Lists!$H$3,IF($K47&lt;1,((($R47*(1-$E47)+$Q47*(1-$F47))/$K47)*((1+'Inputs &amp; Summary'!$D$7)^AQ$29)),((INT(AQ$29/$K47)-INT((AQ$29-1)/$K47))*($R47*(1-$E47)+$Q47*(1-$F47))*((1+'Inputs &amp; Summary'!$D$7)^AQ$29))),((_xlfn.WEIBULL.DIST(AQ$29,$L47,$K47,FALSE)*($R47*(1-$E47)+$Q47*(1-$F47))*((1+'Inputs &amp; Summary'!$D$7)^AQ$29))))))</f>
        <v>10.50584980188316</v>
      </c>
      <c r="AR47" s="114">
        <f>$D47*IF(AR$29&gt;'Inputs &amp; Summary'!$D$5,0,IF(AR$29&gt;VLOOKUP($G47,Lists!$J$17:$K$21,2),IF($M47=Lists!$H$3,IF($K47&lt;1,(($S47/$K47)*((1+'Inputs &amp; Summary'!$D$7)^AR$29)),((INT(AR$29/$K47)-INT((AR$29-1)/$K47))*$S47*((1+'Inputs &amp; Summary'!$D$7)^AR$29))),(_xlfn.WEIBULL.DIST(AR$29,$L47,$K47,FALSE)*$S47*((1+'Inputs &amp; Summary'!$D$7)^AR$29))),IF($M47=Lists!$H$3,IF($K47&lt;1,((($R47*(1-$E47)+$Q47*(1-$F47))/$K47)*((1+'Inputs &amp; Summary'!$D$7)^AR$29)),((INT(AR$29/$K47)-INT((AR$29-1)/$K47))*($R47*(1-$E47)+$Q47*(1-$F47))*((1+'Inputs &amp; Summary'!$D$7)^AR$29))),((_xlfn.WEIBULL.DIST(AR$29,$L47,$K47,FALSE)*($R47*(1-$E47)+$Q47*(1-$F47))*((1+'Inputs &amp; Summary'!$D$7)^AR$29))))))</f>
        <v>10.715966797920824</v>
      </c>
      <c r="AS47" s="114">
        <f>$D47*IF(AS$29&gt;'Inputs &amp; Summary'!$D$5,0,IF(AS$29&gt;VLOOKUP($G47,Lists!$J$17:$K$21,2),IF($M47=Lists!$H$3,IF($K47&lt;1,(($S47/$K47)*((1+'Inputs &amp; Summary'!$D$7)^AS$29)),((INT(AS$29/$K47)-INT((AS$29-1)/$K47))*$S47*((1+'Inputs &amp; Summary'!$D$7)^AS$29))),(_xlfn.WEIBULL.DIST(AS$29,$L47,$K47,FALSE)*$S47*((1+'Inputs &amp; Summary'!$D$7)^AS$29))),IF($M47=Lists!$H$3,IF($K47&lt;1,((($R47*(1-$E47)+$Q47*(1-$F47))/$K47)*((1+'Inputs &amp; Summary'!$D$7)^AS$29)),((INT(AS$29/$K47)-INT((AS$29-1)/$K47))*($R47*(1-$E47)+$Q47*(1-$F47))*((1+'Inputs &amp; Summary'!$D$7)^AS$29))),((_xlfn.WEIBULL.DIST(AS$29,$L47,$K47,FALSE)*($R47*(1-$E47)+$Q47*(1-$F47))*((1+'Inputs &amp; Summary'!$D$7)^AS$29))))))</f>
        <v>0</v>
      </c>
      <c r="AT47" s="114">
        <f>$D47*IF(AT$29&gt;'Inputs &amp; Summary'!$D$5,0,IF(AT$29&gt;VLOOKUP($G47,Lists!$J$17:$K$21,2),IF($M47=Lists!$H$3,IF($K47&lt;1,(($S47/$K47)*((1+'Inputs &amp; Summary'!$D$7)^AT$29)),((INT(AT$29/$K47)-INT((AT$29-1)/$K47))*$S47*((1+'Inputs &amp; Summary'!$D$7)^AT$29))),(_xlfn.WEIBULL.DIST(AT$29,$L47,$K47,FALSE)*$S47*((1+'Inputs &amp; Summary'!$D$7)^AT$29))),IF($M47=Lists!$H$3,IF($K47&lt;1,((($R47*(1-$E47)+$Q47*(1-$F47))/$K47)*((1+'Inputs &amp; Summary'!$D$7)^AT$29)),((INT(AT$29/$K47)-INT((AT$29-1)/$K47))*($R47*(1-$E47)+$Q47*(1-$F47))*((1+'Inputs &amp; Summary'!$D$7)^AT$29))),((_xlfn.WEIBULL.DIST(AT$29,$L47,$K47,FALSE)*($R47*(1-$E47)+$Q47*(1-$F47))*((1+'Inputs &amp; Summary'!$D$7)^AT$29))))))</f>
        <v>0</v>
      </c>
      <c r="AU47" s="114">
        <f>$D47*IF(AU$29&gt;'Inputs &amp; Summary'!$D$5,0,IF(AU$29&gt;VLOOKUP($G47,Lists!$J$17:$K$21,2),IF($M47=Lists!$H$3,IF($K47&lt;1,(($S47/$K47)*((1+'Inputs &amp; Summary'!$D$7)^AU$29)),((INT(AU$29/$K47)-INT((AU$29-1)/$K47))*$S47*((1+'Inputs &amp; Summary'!$D$7)^AU$29))),(_xlfn.WEIBULL.DIST(AU$29,$L47,$K47,FALSE)*$S47*((1+'Inputs &amp; Summary'!$D$7)^AU$29))),IF($M47=Lists!$H$3,IF($K47&lt;1,((($R47*(1-$E47)+$Q47*(1-$F47))/$K47)*((1+'Inputs &amp; Summary'!$D$7)^AU$29)),((INT(AU$29/$K47)-INT((AU$29-1)/$K47))*($R47*(1-$E47)+$Q47*(1-$F47))*((1+'Inputs &amp; Summary'!$D$7)^AU$29))),((_xlfn.WEIBULL.DIST(AU$29,$L47,$K47,FALSE)*($R47*(1-$E47)+$Q47*(1-$F47))*((1+'Inputs &amp; Summary'!$D$7)^AU$29))))))</f>
        <v>0</v>
      </c>
      <c r="AV47" s="114">
        <f>$D47*IF(AV$29&gt;'Inputs &amp; Summary'!$D$5,0,IF(AV$29&gt;VLOOKUP($G47,Lists!$J$17:$K$21,2),IF($M47=Lists!$H$3,IF($K47&lt;1,(($S47/$K47)*((1+'Inputs &amp; Summary'!$D$7)^AV$29)),((INT(AV$29/$K47)-INT((AV$29-1)/$K47))*$S47*((1+'Inputs &amp; Summary'!$D$7)^AV$29))),(_xlfn.WEIBULL.DIST(AV$29,$L47,$K47,FALSE)*$S47*((1+'Inputs &amp; Summary'!$D$7)^AV$29))),IF($M47=Lists!$H$3,IF($K47&lt;1,((($R47*(1-$E47)+$Q47*(1-$F47))/$K47)*((1+'Inputs &amp; Summary'!$D$7)^AV$29)),((INT(AV$29/$K47)-INT((AV$29-1)/$K47))*($R47*(1-$E47)+$Q47*(1-$F47))*((1+'Inputs &amp; Summary'!$D$7)^AV$29))),((_xlfn.WEIBULL.DIST(AV$29,$L47,$K47,FALSE)*($R47*(1-$E47)+$Q47*(1-$F47))*((1+'Inputs &amp; Summary'!$D$7)^AV$29))))))</f>
        <v>0</v>
      </c>
      <c r="AW47" s="114">
        <f>$D47*IF(AW$29&gt;'Inputs &amp; Summary'!$D$5,0,IF(AW$29&gt;VLOOKUP($G47,Lists!$J$17:$K$21,2),IF($M47=Lists!$H$3,IF($K47&lt;1,(($S47/$K47)*((1+'Inputs &amp; Summary'!$D$7)^AW$29)),((INT(AW$29/$K47)-INT((AW$29-1)/$K47))*$S47*((1+'Inputs &amp; Summary'!$D$7)^AW$29))),(_xlfn.WEIBULL.DIST(AW$29,$L47,$K47,FALSE)*$S47*((1+'Inputs &amp; Summary'!$D$7)^AW$29))),IF($M47=Lists!$H$3,IF($K47&lt;1,((($R47*(1-$E47)+$Q47*(1-$F47))/$K47)*((1+'Inputs &amp; Summary'!$D$7)^AW$29)),((INT(AW$29/$K47)-INT((AW$29-1)/$K47))*($R47*(1-$E47)+$Q47*(1-$F47))*((1+'Inputs &amp; Summary'!$D$7)^AW$29))),((_xlfn.WEIBULL.DIST(AW$29,$L47,$K47,FALSE)*($R47*(1-$E47)+$Q47*(1-$F47))*((1+'Inputs &amp; Summary'!$D$7)^AW$29))))))</f>
        <v>0</v>
      </c>
      <c r="AX47" s="114">
        <f>$D47*IF(AX$29&gt;'Inputs &amp; Summary'!$D$5,0,IF(AX$29&gt;VLOOKUP($G47,Lists!$J$17:$K$21,2),IF($M47=Lists!$H$3,IF($K47&lt;1,(($S47/$K47)*((1+'Inputs &amp; Summary'!$D$7)^AX$29)),((INT(AX$29/$K47)-INT((AX$29-1)/$K47))*$S47*((1+'Inputs &amp; Summary'!$D$7)^AX$29))),(_xlfn.WEIBULL.DIST(AX$29,$L47,$K47,FALSE)*$S47*((1+'Inputs &amp; Summary'!$D$7)^AX$29))),IF($M47=Lists!$H$3,IF($K47&lt;1,((($R47*(1-$E47)+$Q47*(1-$F47))/$K47)*((1+'Inputs &amp; Summary'!$D$7)^AX$29)),((INT(AX$29/$K47)-INT((AX$29-1)/$K47))*($R47*(1-$E47)+$Q47*(1-$F47))*((1+'Inputs &amp; Summary'!$D$7)^AX$29))),((_xlfn.WEIBULL.DIST(AX$29,$L47,$K47,FALSE)*($R47*(1-$E47)+$Q47*(1-$F47))*((1+'Inputs &amp; Summary'!$D$7)^AX$29))))))</f>
        <v>0</v>
      </c>
      <c r="AY47" s="114">
        <f>$D47*IF(AY$29&gt;'Inputs &amp; Summary'!$D$5,0,IF(AY$29&gt;VLOOKUP($G47,Lists!$J$17:$K$21,2),IF($M47=Lists!$H$3,IF($K47&lt;1,(($S47/$K47)*((1+'Inputs &amp; Summary'!$D$7)^AY$29)),((INT(AY$29/$K47)-INT((AY$29-1)/$K47))*$S47*((1+'Inputs &amp; Summary'!$D$7)^AY$29))),(_xlfn.WEIBULL.DIST(AY$29,$L47,$K47,FALSE)*$S47*((1+'Inputs &amp; Summary'!$D$7)^AY$29))),IF($M47=Lists!$H$3,IF($K47&lt;1,((($R47*(1-$E47)+$Q47*(1-$F47))/$K47)*((1+'Inputs &amp; Summary'!$D$7)^AY$29)),((INT(AY$29/$K47)-INT((AY$29-1)/$K47))*($R47*(1-$E47)+$Q47*(1-$F47))*((1+'Inputs &amp; Summary'!$D$7)^AY$29))),((_xlfn.WEIBULL.DIST(AY$29,$L47,$K47,FALSE)*($R47*(1-$E47)+$Q47*(1-$F47))*((1+'Inputs &amp; Summary'!$D$7)^AY$29))))))</f>
        <v>0</v>
      </c>
      <c r="AZ47" s="114">
        <f>$D47*IF(AZ$29&gt;'Inputs &amp; Summary'!$D$5,0,IF(AZ$29&gt;VLOOKUP($G47,Lists!$J$17:$K$21,2),IF($M47=Lists!$H$3,IF($K47&lt;1,(($S47/$K47)*((1+'Inputs &amp; Summary'!$D$7)^AZ$29)),((INT(AZ$29/$K47)-INT((AZ$29-1)/$K47))*$S47*((1+'Inputs &amp; Summary'!$D$7)^AZ$29))),(_xlfn.WEIBULL.DIST(AZ$29,$L47,$K47,FALSE)*$S47*((1+'Inputs &amp; Summary'!$D$7)^AZ$29))),IF($M47=Lists!$H$3,IF($K47&lt;1,((($R47*(1-$E47)+$Q47*(1-$F47))/$K47)*((1+'Inputs &amp; Summary'!$D$7)^AZ$29)),((INT(AZ$29/$K47)-INT((AZ$29-1)/$K47))*($R47*(1-$E47)+$Q47*(1-$F47))*((1+'Inputs &amp; Summary'!$D$7)^AZ$29))),((_xlfn.WEIBULL.DIST(AZ$29,$L47,$K47,FALSE)*($R47*(1-$E47)+$Q47*(1-$F47))*((1+'Inputs &amp; Summary'!$D$7)^AZ$29))))))</f>
        <v>0</v>
      </c>
      <c r="BA47" s="114">
        <f>$D47*IF(BA$29&gt;'Inputs &amp; Summary'!$D$5,0,IF(BA$29&gt;VLOOKUP($G47,Lists!$J$17:$K$21,2),IF($M47=Lists!$H$3,IF($K47&lt;1,(($S47/$K47)*((1+'Inputs &amp; Summary'!$D$7)^BA$29)),((INT(BA$29/$K47)-INT((BA$29-1)/$K47))*$S47*((1+'Inputs &amp; Summary'!$D$7)^BA$29))),(_xlfn.WEIBULL.DIST(BA$29,$L47,$K47,FALSE)*$S47*((1+'Inputs &amp; Summary'!$D$7)^BA$29))),IF($M47=Lists!$H$3,IF($K47&lt;1,((($R47*(1-$E47)+$Q47*(1-$F47))/$K47)*((1+'Inputs &amp; Summary'!$D$7)^BA$29)),((INT(BA$29/$K47)-INT((BA$29-1)/$K47))*($R47*(1-$E47)+$Q47*(1-$F47))*((1+'Inputs &amp; Summary'!$D$7)^BA$29))),((_xlfn.WEIBULL.DIST(BA$29,$L47,$K47,FALSE)*($R47*(1-$E47)+$Q47*(1-$F47))*((1+'Inputs &amp; Summary'!$D$7)^BA$29))))))</f>
        <v>0</v>
      </c>
      <c r="BB47" s="114">
        <f>$D47*IF(BB$29&gt;'Inputs &amp; Summary'!$D$5,0,IF(BB$29&gt;VLOOKUP($G47,Lists!$J$17:$K$21,2),IF($M47=Lists!$H$3,IF($K47&lt;1,(($S47/$K47)*((1+'Inputs &amp; Summary'!$D$7)^BB$29)),((INT(BB$29/$K47)-INT((BB$29-1)/$K47))*$S47*((1+'Inputs &amp; Summary'!$D$7)^BB$29))),(_xlfn.WEIBULL.DIST(BB$29,$L47,$K47,FALSE)*$S47*((1+'Inputs &amp; Summary'!$D$7)^BB$29))),IF($M47=Lists!$H$3,IF($K47&lt;1,((($R47*(1-$E47)+$Q47*(1-$F47))/$K47)*((1+'Inputs &amp; Summary'!$D$7)^BB$29)),((INT(BB$29/$K47)-INT((BB$29-1)/$K47))*($R47*(1-$E47)+$Q47*(1-$F47))*((1+'Inputs &amp; Summary'!$D$7)^BB$29))),((_xlfn.WEIBULL.DIST(BB$29,$L47,$K47,FALSE)*($R47*(1-$E47)+$Q47*(1-$F47))*((1+'Inputs &amp; Summary'!$D$7)^BB$29))))))</f>
        <v>0</v>
      </c>
      <c r="BC47" s="114">
        <f>$D47*IF(BC$29&gt;'Inputs &amp; Summary'!$D$5,0,IF(BC$29&gt;VLOOKUP($G47,Lists!$J$17:$K$21,2),IF($M47=Lists!$H$3,IF($K47&lt;1,(($S47/$K47)*((1+'Inputs &amp; Summary'!$D$7)^BC$29)),((INT(BC$29/$K47)-INT((BC$29-1)/$K47))*$S47*((1+'Inputs &amp; Summary'!$D$7)^BC$29))),(_xlfn.WEIBULL.DIST(BC$29,$L47,$K47,FALSE)*$S47*((1+'Inputs &amp; Summary'!$D$7)^BC$29))),IF($M47=Lists!$H$3,IF($K47&lt;1,((($R47*(1-$E47)+$Q47*(1-$F47))/$K47)*((1+'Inputs &amp; Summary'!$D$7)^BC$29)),((INT(BC$29/$K47)-INT((BC$29-1)/$K47))*($R47*(1-$E47)+$Q47*(1-$F47))*((1+'Inputs &amp; Summary'!$D$7)^BC$29))),((_xlfn.WEIBULL.DIST(BC$29,$L47,$K47,FALSE)*($R47*(1-$E47)+$Q47*(1-$F47))*((1+'Inputs &amp; Summary'!$D$7)^BC$29))))))</f>
        <v>0</v>
      </c>
      <c r="BD47" s="114">
        <f>$D47*IF(BD$29&gt;'Inputs &amp; Summary'!$D$5,0,IF(BD$29&gt;VLOOKUP($G47,Lists!$J$17:$K$21,2),IF($M47=Lists!$H$3,IF($K47&lt;1,(($S47/$K47)*((1+'Inputs &amp; Summary'!$D$7)^BD$29)),((INT(BD$29/$K47)-INT((BD$29-1)/$K47))*$S47*((1+'Inputs &amp; Summary'!$D$7)^BD$29))),(_xlfn.WEIBULL.DIST(BD$29,$L47,$K47,FALSE)*$S47*((1+'Inputs &amp; Summary'!$D$7)^BD$29))),IF($M47=Lists!$H$3,IF($K47&lt;1,((($R47*(1-$E47)+$Q47*(1-$F47))/$K47)*((1+'Inputs &amp; Summary'!$D$7)^BD$29)),((INT(BD$29/$K47)-INT((BD$29-1)/$K47))*($R47*(1-$E47)+$Q47*(1-$F47))*((1+'Inputs &amp; Summary'!$D$7)^BD$29))),((_xlfn.WEIBULL.DIST(BD$29,$L47,$K47,FALSE)*($R47*(1-$E47)+$Q47*(1-$F47))*((1+'Inputs &amp; Summary'!$D$7)^BD$29))))))</f>
        <v>0</v>
      </c>
      <c r="BE47" s="114">
        <f>$D47*IF(BE$29&gt;'Inputs &amp; Summary'!$D$5,0,IF(BE$29&gt;VLOOKUP($G47,Lists!$J$17:$K$21,2),IF($M47=Lists!$H$3,IF($K47&lt;1,(($S47/$K47)*((1+'Inputs &amp; Summary'!$D$7)^BE$29)),((INT(BE$29/$K47)-INT((BE$29-1)/$K47))*$S47*((1+'Inputs &amp; Summary'!$D$7)^BE$29))),(_xlfn.WEIBULL.DIST(BE$29,$L47,$K47,FALSE)*$S47*((1+'Inputs &amp; Summary'!$D$7)^BE$29))),IF($M47=Lists!$H$3,IF($K47&lt;1,((($R47*(1-$E47)+$Q47*(1-$F47))/$K47)*((1+'Inputs &amp; Summary'!$D$7)^BE$29)),((INT(BE$29/$K47)-INT((BE$29-1)/$K47))*($R47*(1-$E47)+$Q47*(1-$F47))*((1+'Inputs &amp; Summary'!$D$7)^BE$29))),((_xlfn.WEIBULL.DIST(BE$29,$L47,$K47,FALSE)*($R47*(1-$E47)+$Q47*(1-$F47))*((1+'Inputs &amp; Summary'!$D$7)^BE$29))))))</f>
        <v>0</v>
      </c>
      <c r="BF47" s="114">
        <f>$D47*IF(BF$29&gt;'Inputs &amp; Summary'!$D$5,0,IF(BF$29&gt;VLOOKUP($G47,Lists!$J$17:$K$21,2),IF($M47=Lists!$H$3,IF($K47&lt;1,(($S47/$K47)*((1+'Inputs &amp; Summary'!$D$7)^BF$29)),((INT(BF$29/$K47)-INT((BF$29-1)/$K47))*$S47*((1+'Inputs &amp; Summary'!$D$7)^BF$29))),(_xlfn.WEIBULL.DIST(BF$29,$L47,$K47,FALSE)*$S47*((1+'Inputs &amp; Summary'!$D$7)^BF$29))),IF($M47=Lists!$H$3,IF($K47&lt;1,((($R47*(1-$E47)+$Q47*(1-$F47))/$K47)*((1+'Inputs &amp; Summary'!$D$7)^BF$29)),((INT(BF$29/$K47)-INT((BF$29-1)/$K47))*($R47*(1-$E47)+$Q47*(1-$F47))*((1+'Inputs &amp; Summary'!$D$7)^BF$29))),((_xlfn.WEIBULL.DIST(BF$29,$L47,$K47,FALSE)*($R47*(1-$E47)+$Q47*(1-$F47))*((1+'Inputs &amp; Summary'!$D$7)^BF$29))))))</f>
        <v>0</v>
      </c>
      <c r="BG47" s="114">
        <f>$D47*IF(BG$29&gt;'Inputs &amp; Summary'!$D$5,0,IF(BG$29&gt;VLOOKUP($G47,Lists!$J$17:$K$21,2),IF($M47=Lists!$H$3,IF($K47&lt;1,(($S47/$K47)*((1+'Inputs &amp; Summary'!$D$7)^BG$29)),((INT(BG$29/$K47)-INT((BG$29-1)/$K47))*$S47*((1+'Inputs &amp; Summary'!$D$7)^BG$29))),(_xlfn.WEIBULL.DIST(BG$29,$L47,$K47,FALSE)*$S47*((1+'Inputs &amp; Summary'!$D$7)^BG$29))),IF($M47=Lists!$H$3,IF($K47&lt;1,((($R47*(1-$E47)+$Q47*(1-$F47))/$K47)*((1+'Inputs &amp; Summary'!$D$7)^BG$29)),((INT(BG$29/$K47)-INT((BG$29-1)/$K47))*($R47*(1-$E47)+$Q47*(1-$F47))*((1+'Inputs &amp; Summary'!$D$7)^BG$29))),((_xlfn.WEIBULL.DIST(BG$29,$L47,$K47,FALSE)*($R47*(1-$E47)+$Q47*(1-$F47))*((1+'Inputs &amp; Summary'!$D$7)^BG$29))))))</f>
        <v>0</v>
      </c>
      <c r="BH47" s="114">
        <f>$D47*IF(BH$29&gt;'Inputs &amp; Summary'!$D$5,0,IF(BH$29&gt;VLOOKUP($G47,Lists!$J$17:$K$21,2),IF($M47=Lists!$H$3,IF($K47&lt;1,(($S47/$K47)*((1+'Inputs &amp; Summary'!$D$7)^BH$29)),((INT(BH$29/$K47)-INT((BH$29-1)/$K47))*$S47*((1+'Inputs &amp; Summary'!$D$7)^BH$29))),(_xlfn.WEIBULL.DIST(BH$29,$L47,$K47,FALSE)*$S47*((1+'Inputs &amp; Summary'!$D$7)^BH$29))),IF($M47=Lists!$H$3,IF($K47&lt;1,((($R47*(1-$E47)+$Q47*(1-$F47))/$K47)*((1+'Inputs &amp; Summary'!$D$7)^BH$29)),((INT(BH$29/$K47)-INT((BH$29-1)/$K47))*($R47*(1-$E47)+$Q47*(1-$F47))*((1+'Inputs &amp; Summary'!$D$7)^BH$29))),((_xlfn.WEIBULL.DIST(BH$29,$L47,$K47,FALSE)*($R47*(1-$E47)+$Q47*(1-$F47))*((1+'Inputs &amp; Summary'!$D$7)^BH$29))))))</f>
        <v>0</v>
      </c>
      <c r="BI47" s="114">
        <f>$D47*IF(BI$29&gt;'Inputs &amp; Summary'!$D$5,0,IF(BI$29&gt;VLOOKUP($G47,Lists!$J$17:$K$21,2),IF($M47=Lists!$H$3,IF($K47&lt;1,(($S47/$K47)*((1+'Inputs &amp; Summary'!$D$7)^BI$29)),((INT(BI$29/$K47)-INT((BI$29-1)/$K47))*$S47*((1+'Inputs &amp; Summary'!$D$7)^BI$29))),(_xlfn.WEIBULL.DIST(BI$29,$L47,$K47,FALSE)*$S47*((1+'Inputs &amp; Summary'!$D$7)^BI$29))),IF($M47=Lists!$H$3,IF($K47&lt;1,((($R47*(1-$E47)+$Q47*(1-$F47))/$K47)*((1+'Inputs &amp; Summary'!$D$7)^BI$29)),((INT(BI$29/$K47)-INT((BI$29-1)/$K47))*($R47*(1-$E47)+$Q47*(1-$F47))*((1+'Inputs &amp; Summary'!$D$7)^BI$29))),((_xlfn.WEIBULL.DIST(BI$29,$L47,$K47,FALSE)*($R47*(1-$E47)+$Q47*(1-$F47))*((1+'Inputs &amp; Summary'!$D$7)^BI$29))))))</f>
        <v>0</v>
      </c>
      <c r="BJ47" s="114">
        <f>$D47*IF(BJ$29&gt;'Inputs &amp; Summary'!$D$5,0,IF(BJ$29&gt;VLOOKUP($G47,Lists!$J$17:$K$21,2),IF($M47=Lists!$H$3,IF($K47&lt;1,(($S47/$K47)*((1+'Inputs &amp; Summary'!$D$7)^BJ$29)),((INT(BJ$29/$K47)-INT((BJ$29-1)/$K47))*$S47*((1+'Inputs &amp; Summary'!$D$7)^BJ$29))),(_xlfn.WEIBULL.DIST(BJ$29,$L47,$K47,FALSE)*$S47*((1+'Inputs &amp; Summary'!$D$7)^BJ$29))),IF($M47=Lists!$H$3,IF($K47&lt;1,((($R47*(1-$E47)+$Q47*(1-$F47))/$K47)*((1+'Inputs &amp; Summary'!$D$7)^BJ$29)),((INT(BJ$29/$K47)-INT((BJ$29-1)/$K47))*($R47*(1-$E47)+$Q47*(1-$F47))*((1+'Inputs &amp; Summary'!$D$7)^BJ$29))),((_xlfn.WEIBULL.DIST(BJ$29,$L47,$K47,FALSE)*($R47*(1-$E47)+$Q47*(1-$F47))*((1+'Inputs &amp; Summary'!$D$7)^BJ$29))))))</f>
        <v>0</v>
      </c>
      <c r="BK47" s="114">
        <f>$D47*IF(BK$29&gt;'Inputs &amp; Summary'!$D$5,0,IF(BK$29&gt;VLOOKUP($G47,Lists!$J$17:$K$21,2),IF($M47=Lists!$H$3,IF($K47&lt;1,(($S47/$K47)*((1+'Inputs &amp; Summary'!$D$7)^BK$29)),((INT(BK$29/$K47)-INT((BK$29-1)/$K47))*$S47*((1+'Inputs &amp; Summary'!$D$7)^BK$29))),(_xlfn.WEIBULL.DIST(BK$29,$L47,$K47,FALSE)*$S47*((1+'Inputs &amp; Summary'!$D$7)^BK$29))),IF($M47=Lists!$H$3,IF($K47&lt;1,((($R47*(1-$E47)+$Q47*(1-$F47))/$K47)*((1+'Inputs &amp; Summary'!$D$7)^BK$29)),((INT(BK$29/$K47)-INT((BK$29-1)/$K47))*($R47*(1-$E47)+$Q47*(1-$F47))*((1+'Inputs &amp; Summary'!$D$7)^BK$29))),((_xlfn.WEIBULL.DIST(BK$29,$L47,$K47,FALSE)*($R47*(1-$E47)+$Q47*(1-$F47))*((1+'Inputs &amp; Summary'!$D$7)^BK$29))))))</f>
        <v>0</v>
      </c>
      <c r="BL47" s="114">
        <f>$D47*IF(BL$29&gt;'Inputs &amp; Summary'!$D$5,0,IF(BL$29&gt;VLOOKUP($G47,Lists!$J$17:$K$21,2),IF($M47=Lists!$H$3,IF($K47&lt;1,(($S47/$K47)*((1+'Inputs &amp; Summary'!$D$7)^BL$29)),((INT(BL$29/$K47)-INT((BL$29-1)/$K47))*$S47*((1+'Inputs &amp; Summary'!$D$7)^BL$29))),(_xlfn.WEIBULL.DIST(BL$29,$L47,$K47,FALSE)*$S47*((1+'Inputs &amp; Summary'!$D$7)^BL$29))),IF($M47=Lists!$H$3,IF($K47&lt;1,((($R47*(1-$E47)+$Q47*(1-$F47))/$K47)*((1+'Inputs &amp; Summary'!$D$7)^BL$29)),((INT(BL$29/$K47)-INT((BL$29-1)/$K47))*($R47*(1-$E47)+$Q47*(1-$F47))*((1+'Inputs &amp; Summary'!$D$7)^BL$29))),((_xlfn.WEIBULL.DIST(BL$29,$L47,$K47,FALSE)*($R47*(1-$E47)+$Q47*(1-$F47))*((1+'Inputs &amp; Summary'!$D$7)^BL$29))))))</f>
        <v>0</v>
      </c>
    </row>
    <row r="48" spans="1:64" ht="28.8" x14ac:dyDescent="0.3">
      <c r="A48" s="79" t="s">
        <v>297</v>
      </c>
      <c r="B48" s="33" t="s">
        <v>307</v>
      </c>
      <c r="C48" s="33" t="s">
        <v>143</v>
      </c>
      <c r="D48" s="68">
        <v>1</v>
      </c>
      <c r="E48" s="68">
        <v>0</v>
      </c>
      <c r="F48" s="68">
        <v>0</v>
      </c>
      <c r="G48" s="213" t="s">
        <v>433</v>
      </c>
      <c r="H48" s="34" t="s">
        <v>287</v>
      </c>
      <c r="I48" s="34" t="s">
        <v>100</v>
      </c>
      <c r="J48" s="33">
        <f>VLOOKUP(I48,'Labor Rates'!$A$1:$B$16,2)</f>
        <v>24.03846153846154</v>
      </c>
      <c r="K48" s="35">
        <v>1</v>
      </c>
      <c r="L48" s="35">
        <v>1</v>
      </c>
      <c r="M48" s="33" t="s">
        <v>259</v>
      </c>
      <c r="N48" s="84">
        <f>'Inputs &amp; Summary'!$D$23</f>
        <v>103.04449648711943</v>
      </c>
      <c r="O48" s="35">
        <v>0.15</v>
      </c>
      <c r="P48" s="5">
        <v>0</v>
      </c>
      <c r="Q48" s="73">
        <f t="shared" si="6"/>
        <v>371.55467483336332</v>
      </c>
      <c r="R48" s="73">
        <f t="shared" si="7"/>
        <v>0</v>
      </c>
      <c r="S48" s="74">
        <f t="shared" si="8"/>
        <v>371.55467483336332</v>
      </c>
      <c r="T48" s="88"/>
      <c r="U48" s="80"/>
      <c r="V48" s="87">
        <f t="shared" si="9"/>
        <v>460.41786808208553</v>
      </c>
      <c r="W48" s="87">
        <f>NPV('Inputs &amp; Summary'!$D$6,Y48:BL48)</f>
        <v>4669.1270691710424</v>
      </c>
      <c r="X48" s="90">
        <f t="shared" si="10"/>
        <v>3.3888700492819883E-2</v>
      </c>
      <c r="Y48" s="114">
        <f>$D48*IF(Y$29&gt;'Inputs &amp; Summary'!$D$5,0,IF(Y$29&gt;VLOOKUP($G48,Lists!$J$17:$K$21,2),IF($M48=Lists!$H$3,IF($K48&lt;1,(($S48/$K48)*((1+'Inputs &amp; Summary'!$D$7)^Y$29)),((INT(Y$29/$K48)-INT((Y$29-1)/$K48))*$S48*((1+'Inputs &amp; Summary'!$D$7)^Y$29))),(_xlfn.WEIBULL.DIST(Y$29,$L48,$K48,FALSE)*$S48*((1+'Inputs &amp; Summary'!$D$7)^Y$29))),IF($M48=Lists!$H$3,IF($K48&lt;1,((($R48*(1-$E48)+$Q48*(1-$F48))/$K48)*((1+'Inputs &amp; Summary'!$D$7)^Y$29)),((INT(Y$29/$K48)-INT((Y$29-1)/$K48))*($R48*(1-$E48)+$Q48*(1-$F48))*((1+'Inputs &amp; Summary'!$D$7)^Y$29))),((_xlfn.WEIBULL.DIST(Y$29,$L48,$K48,FALSE)*($R48*(1-$E48)+$Q48*(1-$F48))*((1+'Inputs &amp; Summary'!$D$7)^Y$29))))))</f>
        <v>378.98576833003057</v>
      </c>
      <c r="Z48" s="114">
        <f>$D48*IF(Z$29&gt;'Inputs &amp; Summary'!$D$5,0,IF(Z$29&gt;VLOOKUP($G48,Lists!$J$17:$K$21,2),IF($M48=Lists!$H$3,IF($K48&lt;1,(($S48/$K48)*((1+'Inputs &amp; Summary'!$D$7)^Z$29)),((INT(Z$29/$K48)-INT((Z$29-1)/$K48))*$S48*((1+'Inputs &amp; Summary'!$D$7)^Z$29))),(_xlfn.WEIBULL.DIST(Z$29,$L48,$K48,FALSE)*$S48*((1+'Inputs &amp; Summary'!$D$7)^Z$29))),IF($M48=Lists!$H$3,IF($K48&lt;1,((($R48*(1-$E48)+$Q48*(1-$F48))/$K48)*((1+'Inputs &amp; Summary'!$D$7)^Z$29)),((INT(Z$29/$K48)-INT((Z$29-1)/$K48))*($R48*(1-$E48)+$Q48*(1-$F48))*((1+'Inputs &amp; Summary'!$D$7)^Z$29))),((_xlfn.WEIBULL.DIST(Z$29,$L48,$K48,FALSE)*($R48*(1-$E48)+$Q48*(1-$F48))*((1+'Inputs &amp; Summary'!$D$7)^Z$29))))))</f>
        <v>386.56548369663119</v>
      </c>
      <c r="AA48" s="114">
        <f>$D48*IF(AA$29&gt;'Inputs &amp; Summary'!$D$5,0,IF(AA$29&gt;VLOOKUP($G48,Lists!$J$17:$K$21,2),IF($M48=Lists!$H$3,IF($K48&lt;1,(($S48/$K48)*((1+'Inputs &amp; Summary'!$D$7)^AA$29)),((INT(AA$29/$K48)-INT((AA$29-1)/$K48))*$S48*((1+'Inputs &amp; Summary'!$D$7)^AA$29))),(_xlfn.WEIBULL.DIST(AA$29,$L48,$K48,FALSE)*$S48*((1+'Inputs &amp; Summary'!$D$7)^AA$29))),IF($M48=Lists!$H$3,IF($K48&lt;1,((($R48*(1-$E48)+$Q48*(1-$F48))/$K48)*((1+'Inputs &amp; Summary'!$D$7)^AA$29)),((INT(AA$29/$K48)-INT((AA$29-1)/$K48))*($R48*(1-$E48)+$Q48*(1-$F48))*((1+'Inputs &amp; Summary'!$D$7)^AA$29))),((_xlfn.WEIBULL.DIST(AA$29,$L48,$K48,FALSE)*($R48*(1-$E48)+$Q48*(1-$F48))*((1+'Inputs &amp; Summary'!$D$7)^AA$29))))))</f>
        <v>394.29679337056382</v>
      </c>
      <c r="AB48" s="114">
        <f>$D48*IF(AB$29&gt;'Inputs &amp; Summary'!$D$5,0,IF(AB$29&gt;VLOOKUP($G48,Lists!$J$17:$K$21,2),IF($M48=Lists!$H$3,IF($K48&lt;1,(($S48/$K48)*((1+'Inputs &amp; Summary'!$D$7)^AB$29)),((INT(AB$29/$K48)-INT((AB$29-1)/$K48))*$S48*((1+'Inputs &amp; Summary'!$D$7)^AB$29))),(_xlfn.WEIBULL.DIST(AB$29,$L48,$K48,FALSE)*$S48*((1+'Inputs &amp; Summary'!$D$7)^AB$29))),IF($M48=Lists!$H$3,IF($K48&lt;1,((($R48*(1-$E48)+$Q48*(1-$F48))/$K48)*((1+'Inputs &amp; Summary'!$D$7)^AB$29)),((INT(AB$29/$K48)-INT((AB$29-1)/$K48))*($R48*(1-$E48)+$Q48*(1-$F48))*((1+'Inputs &amp; Summary'!$D$7)^AB$29))),((_xlfn.WEIBULL.DIST(AB$29,$L48,$K48,FALSE)*($R48*(1-$E48)+$Q48*(1-$F48))*((1+'Inputs &amp; Summary'!$D$7)^AB$29))))))</f>
        <v>402.18272923797508</v>
      </c>
      <c r="AC48" s="114">
        <f>$D48*IF(AC$29&gt;'Inputs &amp; Summary'!$D$5,0,IF(AC$29&gt;VLOOKUP($G48,Lists!$J$17:$K$21,2),IF($M48=Lists!$H$3,IF($K48&lt;1,(($S48/$K48)*((1+'Inputs &amp; Summary'!$D$7)^AC$29)),((INT(AC$29/$K48)-INT((AC$29-1)/$K48))*$S48*((1+'Inputs &amp; Summary'!$D$7)^AC$29))),(_xlfn.WEIBULL.DIST(AC$29,$L48,$K48,FALSE)*$S48*((1+'Inputs &amp; Summary'!$D$7)^AC$29))),IF($M48=Lists!$H$3,IF($K48&lt;1,((($R48*(1-$E48)+$Q48*(1-$F48))/$K48)*((1+'Inputs &amp; Summary'!$D$7)^AC$29)),((INT(AC$29/$K48)-INT((AC$29-1)/$K48))*($R48*(1-$E48)+$Q48*(1-$F48))*((1+'Inputs &amp; Summary'!$D$7)^AC$29))),((_xlfn.WEIBULL.DIST(AC$29,$L48,$K48,FALSE)*($R48*(1-$E48)+$Q48*(1-$F48))*((1+'Inputs &amp; Summary'!$D$7)^AC$29))))))</f>
        <v>410.22638382273459</v>
      </c>
      <c r="AD48" s="114">
        <f>$D48*IF(AD$29&gt;'Inputs &amp; Summary'!$D$5,0,IF(AD$29&gt;VLOOKUP($G48,Lists!$J$17:$K$21,2),IF($M48=Lists!$H$3,IF($K48&lt;1,(($S48/$K48)*((1+'Inputs &amp; Summary'!$D$7)^AD$29)),((INT(AD$29/$K48)-INT((AD$29-1)/$K48))*$S48*((1+'Inputs &amp; Summary'!$D$7)^AD$29))),(_xlfn.WEIBULL.DIST(AD$29,$L48,$K48,FALSE)*$S48*((1+'Inputs &amp; Summary'!$D$7)^AD$29))),IF($M48=Lists!$H$3,IF($K48&lt;1,((($R48*(1-$E48)+$Q48*(1-$F48))/$K48)*((1+'Inputs &amp; Summary'!$D$7)^AD$29)),((INT(AD$29/$K48)-INT((AD$29-1)/$K48))*($R48*(1-$E48)+$Q48*(1-$F48))*((1+'Inputs &amp; Summary'!$D$7)^AD$29))),((_xlfn.WEIBULL.DIST(AD$29,$L48,$K48,FALSE)*($R48*(1-$E48)+$Q48*(1-$F48))*((1+'Inputs &amp; Summary'!$D$7)^AD$29))))))</f>
        <v>418.43091149918934</v>
      </c>
      <c r="AE48" s="114">
        <f>$D48*IF(AE$29&gt;'Inputs &amp; Summary'!$D$5,0,IF(AE$29&gt;VLOOKUP($G48,Lists!$J$17:$K$21,2),IF($M48=Lists!$H$3,IF($K48&lt;1,(($S48/$K48)*((1+'Inputs &amp; Summary'!$D$7)^AE$29)),((INT(AE$29/$K48)-INT((AE$29-1)/$K48))*$S48*((1+'Inputs &amp; Summary'!$D$7)^AE$29))),(_xlfn.WEIBULL.DIST(AE$29,$L48,$K48,FALSE)*$S48*((1+'Inputs &amp; Summary'!$D$7)^AE$29))),IF($M48=Lists!$H$3,IF($K48&lt;1,((($R48*(1-$E48)+$Q48*(1-$F48))/$K48)*((1+'Inputs &amp; Summary'!$D$7)^AE$29)),((INT(AE$29/$K48)-INT((AE$29-1)/$K48))*($R48*(1-$E48)+$Q48*(1-$F48))*((1+'Inputs &amp; Summary'!$D$7)^AE$29))),((_xlfn.WEIBULL.DIST(AE$29,$L48,$K48,FALSE)*($R48*(1-$E48)+$Q48*(1-$F48))*((1+'Inputs &amp; Summary'!$D$7)^AE$29))))))</f>
        <v>426.799529729173</v>
      </c>
      <c r="AF48" s="114">
        <f>$D48*IF(AF$29&gt;'Inputs &amp; Summary'!$D$5,0,IF(AF$29&gt;VLOOKUP($G48,Lists!$J$17:$K$21,2),IF($M48=Lists!$H$3,IF($K48&lt;1,(($S48/$K48)*((1+'Inputs &amp; Summary'!$D$7)^AF$29)),((INT(AF$29/$K48)-INT((AF$29-1)/$K48))*$S48*((1+'Inputs &amp; Summary'!$D$7)^AF$29))),(_xlfn.WEIBULL.DIST(AF$29,$L48,$K48,FALSE)*$S48*((1+'Inputs &amp; Summary'!$D$7)^AF$29))),IF($M48=Lists!$H$3,IF($K48&lt;1,((($R48*(1-$E48)+$Q48*(1-$F48))/$K48)*((1+'Inputs &amp; Summary'!$D$7)^AF$29)),((INT(AF$29/$K48)-INT((AF$29-1)/$K48))*($R48*(1-$E48)+$Q48*(1-$F48))*((1+'Inputs &amp; Summary'!$D$7)^AF$29))),((_xlfn.WEIBULL.DIST(AF$29,$L48,$K48,FALSE)*($R48*(1-$E48)+$Q48*(1-$F48))*((1+'Inputs &amp; Summary'!$D$7)^AF$29))))))</f>
        <v>435.3355203237565</v>
      </c>
      <c r="AG48" s="114">
        <f>$D48*IF(AG$29&gt;'Inputs &amp; Summary'!$D$5,0,IF(AG$29&gt;VLOOKUP($G48,Lists!$J$17:$K$21,2),IF($M48=Lists!$H$3,IF($K48&lt;1,(($S48/$K48)*((1+'Inputs &amp; Summary'!$D$7)^AG$29)),((INT(AG$29/$K48)-INT((AG$29-1)/$K48))*$S48*((1+'Inputs &amp; Summary'!$D$7)^AG$29))),(_xlfn.WEIBULL.DIST(AG$29,$L48,$K48,FALSE)*$S48*((1+'Inputs &amp; Summary'!$D$7)^AG$29))),IF($M48=Lists!$H$3,IF($K48&lt;1,((($R48*(1-$E48)+$Q48*(1-$F48))/$K48)*((1+'Inputs &amp; Summary'!$D$7)^AG$29)),((INT(AG$29/$K48)-INT((AG$29-1)/$K48))*($R48*(1-$E48)+$Q48*(1-$F48))*((1+'Inputs &amp; Summary'!$D$7)^AG$29))),((_xlfn.WEIBULL.DIST(AG$29,$L48,$K48,FALSE)*($R48*(1-$E48)+$Q48*(1-$F48))*((1+'Inputs &amp; Summary'!$D$7)^AG$29))))))</f>
        <v>444.04223073023167</v>
      </c>
      <c r="AH48" s="114">
        <f>$D48*IF(AH$29&gt;'Inputs &amp; Summary'!$D$5,0,IF(AH$29&gt;VLOOKUP($G48,Lists!$J$17:$K$21,2),IF($M48=Lists!$H$3,IF($K48&lt;1,(($S48/$K48)*((1+'Inputs &amp; Summary'!$D$7)^AH$29)),((INT(AH$29/$K48)-INT((AH$29-1)/$K48))*$S48*((1+'Inputs &amp; Summary'!$D$7)^AH$29))),(_xlfn.WEIBULL.DIST(AH$29,$L48,$K48,FALSE)*$S48*((1+'Inputs &amp; Summary'!$D$7)^AH$29))),IF($M48=Lists!$H$3,IF($K48&lt;1,((($R48*(1-$E48)+$Q48*(1-$F48))/$K48)*((1+'Inputs &amp; Summary'!$D$7)^AH$29)),((INT(AH$29/$K48)-INT((AH$29-1)/$K48))*($R48*(1-$E48)+$Q48*(1-$F48))*((1+'Inputs &amp; Summary'!$D$7)^AH$29))),((_xlfn.WEIBULL.DIST(AH$29,$L48,$K48,FALSE)*($R48*(1-$E48)+$Q48*(1-$F48))*((1+'Inputs &amp; Summary'!$D$7)^AH$29))))))</f>
        <v>452.92307534483632</v>
      </c>
      <c r="AI48" s="114">
        <f>$D48*IF(AI$29&gt;'Inputs &amp; Summary'!$D$5,0,IF(AI$29&gt;VLOOKUP($G48,Lists!$J$17:$K$21,2),IF($M48=Lists!$H$3,IF($K48&lt;1,(($S48/$K48)*((1+'Inputs &amp; Summary'!$D$7)^AI$29)),((INT(AI$29/$K48)-INT((AI$29-1)/$K48))*$S48*((1+'Inputs &amp; Summary'!$D$7)^AI$29))),(_xlfn.WEIBULL.DIST(AI$29,$L48,$K48,FALSE)*$S48*((1+'Inputs &amp; Summary'!$D$7)^AI$29))),IF($M48=Lists!$H$3,IF($K48&lt;1,((($R48*(1-$E48)+$Q48*(1-$F48))/$K48)*((1+'Inputs &amp; Summary'!$D$7)^AI$29)),((INT(AI$29/$K48)-INT((AI$29-1)/$K48))*($R48*(1-$E48)+$Q48*(1-$F48))*((1+'Inputs &amp; Summary'!$D$7)^AI$29))),((_xlfn.WEIBULL.DIST(AI$29,$L48,$K48,FALSE)*($R48*(1-$E48)+$Q48*(1-$F48))*((1+'Inputs &amp; Summary'!$D$7)^AI$29))))))</f>
        <v>461.98153685173293</v>
      </c>
      <c r="AJ48" s="114">
        <f>$D48*IF(AJ$29&gt;'Inputs &amp; Summary'!$D$5,0,IF(AJ$29&gt;VLOOKUP($G48,Lists!$J$17:$K$21,2),IF($M48=Lists!$H$3,IF($K48&lt;1,(($S48/$K48)*((1+'Inputs &amp; Summary'!$D$7)^AJ$29)),((INT(AJ$29/$K48)-INT((AJ$29-1)/$K48))*$S48*((1+'Inputs &amp; Summary'!$D$7)^AJ$29))),(_xlfn.WEIBULL.DIST(AJ$29,$L48,$K48,FALSE)*$S48*((1+'Inputs &amp; Summary'!$D$7)^AJ$29))),IF($M48=Lists!$H$3,IF($K48&lt;1,((($R48*(1-$E48)+$Q48*(1-$F48))/$K48)*((1+'Inputs &amp; Summary'!$D$7)^AJ$29)),((INT(AJ$29/$K48)-INT((AJ$29-1)/$K48))*($R48*(1-$E48)+$Q48*(1-$F48))*((1+'Inputs &amp; Summary'!$D$7)^AJ$29))),((_xlfn.WEIBULL.DIST(AJ$29,$L48,$K48,FALSE)*($R48*(1-$E48)+$Q48*(1-$F48))*((1+'Inputs &amp; Summary'!$D$7)^AJ$29))))))</f>
        <v>471.22116758876768</v>
      </c>
      <c r="AK48" s="114">
        <f>$D48*IF(AK$29&gt;'Inputs &amp; Summary'!$D$5,0,IF(AK$29&gt;VLOOKUP($G48,Lists!$J$17:$K$21,2),IF($M48=Lists!$H$3,IF($K48&lt;1,(($S48/$K48)*((1+'Inputs &amp; Summary'!$D$7)^AK$29)),((INT(AK$29/$K48)-INT((AK$29-1)/$K48))*$S48*((1+'Inputs &amp; Summary'!$D$7)^AK$29))),(_xlfn.WEIBULL.DIST(AK$29,$L48,$K48,FALSE)*$S48*((1+'Inputs &amp; Summary'!$D$7)^AK$29))),IF($M48=Lists!$H$3,IF($K48&lt;1,((($R48*(1-$E48)+$Q48*(1-$F48))/$K48)*((1+'Inputs &amp; Summary'!$D$7)^AK$29)),((INT(AK$29/$K48)-INT((AK$29-1)/$K48))*($R48*(1-$E48)+$Q48*(1-$F48))*((1+'Inputs &amp; Summary'!$D$7)^AK$29))),((_xlfn.WEIBULL.DIST(AK$29,$L48,$K48,FALSE)*($R48*(1-$E48)+$Q48*(1-$F48))*((1+'Inputs &amp; Summary'!$D$7)^AK$29))))))</f>
        <v>480.645590940543</v>
      </c>
      <c r="AL48" s="114">
        <f>$D48*IF(AL$29&gt;'Inputs &amp; Summary'!$D$5,0,IF(AL$29&gt;VLOOKUP($G48,Lists!$J$17:$K$21,2),IF($M48=Lists!$H$3,IF($K48&lt;1,(($S48/$K48)*((1+'Inputs &amp; Summary'!$D$7)^AL$29)),((INT(AL$29/$K48)-INT((AL$29-1)/$K48))*$S48*((1+'Inputs &amp; Summary'!$D$7)^AL$29))),(_xlfn.WEIBULL.DIST(AL$29,$L48,$K48,FALSE)*$S48*((1+'Inputs &amp; Summary'!$D$7)^AL$29))),IF($M48=Lists!$H$3,IF($K48&lt;1,((($R48*(1-$E48)+$Q48*(1-$F48))/$K48)*((1+'Inputs &amp; Summary'!$D$7)^AL$29)),((INT(AL$29/$K48)-INT((AL$29-1)/$K48))*($R48*(1-$E48)+$Q48*(1-$F48))*((1+'Inputs &amp; Summary'!$D$7)^AL$29))),((_xlfn.WEIBULL.DIST(AL$29,$L48,$K48,FALSE)*($R48*(1-$E48)+$Q48*(1-$F48))*((1+'Inputs &amp; Summary'!$D$7)^AL$29))))))</f>
        <v>490.25850275935392</v>
      </c>
      <c r="AM48" s="114">
        <f>$D48*IF(AM$29&gt;'Inputs &amp; Summary'!$D$5,0,IF(AM$29&gt;VLOOKUP($G48,Lists!$J$17:$K$21,2),IF($M48=Lists!$H$3,IF($K48&lt;1,(($S48/$K48)*((1+'Inputs &amp; Summary'!$D$7)^AM$29)),((INT(AM$29/$K48)-INT((AM$29-1)/$K48))*$S48*((1+'Inputs &amp; Summary'!$D$7)^AM$29))),(_xlfn.WEIBULL.DIST(AM$29,$L48,$K48,FALSE)*$S48*((1+'Inputs &amp; Summary'!$D$7)^AM$29))),IF($M48=Lists!$H$3,IF($K48&lt;1,((($R48*(1-$E48)+$Q48*(1-$F48))/$K48)*((1+'Inputs &amp; Summary'!$D$7)^AM$29)),((INT(AM$29/$K48)-INT((AM$29-1)/$K48))*($R48*(1-$E48)+$Q48*(1-$F48))*((1+'Inputs &amp; Summary'!$D$7)^AM$29))),((_xlfn.WEIBULL.DIST(AM$29,$L48,$K48,FALSE)*($R48*(1-$E48)+$Q48*(1-$F48))*((1+'Inputs &amp; Summary'!$D$7)^AM$29))))))</f>
        <v>500.06367281454084</v>
      </c>
      <c r="AN48" s="114">
        <f>$D48*IF(AN$29&gt;'Inputs &amp; Summary'!$D$5,0,IF(AN$29&gt;VLOOKUP($G48,Lists!$J$17:$K$21,2),IF($M48=Lists!$H$3,IF($K48&lt;1,(($S48/$K48)*((1+'Inputs &amp; Summary'!$D$7)^AN$29)),((INT(AN$29/$K48)-INT((AN$29-1)/$K48))*$S48*((1+'Inputs &amp; Summary'!$D$7)^AN$29))),(_xlfn.WEIBULL.DIST(AN$29,$L48,$K48,FALSE)*$S48*((1+'Inputs &amp; Summary'!$D$7)^AN$29))),IF($M48=Lists!$H$3,IF($K48&lt;1,((($R48*(1-$E48)+$Q48*(1-$F48))/$K48)*((1+'Inputs &amp; Summary'!$D$7)^AN$29)),((INT(AN$29/$K48)-INT((AN$29-1)/$K48))*($R48*(1-$E48)+$Q48*(1-$F48))*((1+'Inputs &amp; Summary'!$D$7)^AN$29))),((_xlfn.WEIBULL.DIST(AN$29,$L48,$K48,FALSE)*($R48*(1-$E48)+$Q48*(1-$F48))*((1+'Inputs &amp; Summary'!$D$7)^AN$29))))))</f>
        <v>510.06494627083174</v>
      </c>
      <c r="AO48" s="114">
        <f>$D48*IF(AO$29&gt;'Inputs &amp; Summary'!$D$5,0,IF(AO$29&gt;VLOOKUP($G48,Lists!$J$17:$K$21,2),IF($M48=Lists!$H$3,IF($K48&lt;1,(($S48/$K48)*((1+'Inputs &amp; Summary'!$D$7)^AO$29)),((INT(AO$29/$K48)-INT((AO$29-1)/$K48))*$S48*((1+'Inputs &amp; Summary'!$D$7)^AO$29))),(_xlfn.WEIBULL.DIST(AO$29,$L48,$K48,FALSE)*$S48*((1+'Inputs &amp; Summary'!$D$7)^AO$29))),IF($M48=Lists!$H$3,IF($K48&lt;1,((($R48*(1-$E48)+$Q48*(1-$F48))/$K48)*((1+'Inputs &amp; Summary'!$D$7)^AO$29)),((INT(AO$29/$K48)-INT((AO$29-1)/$K48))*($R48*(1-$E48)+$Q48*(1-$F48))*((1+'Inputs &amp; Summary'!$D$7)^AO$29))),((_xlfn.WEIBULL.DIST(AO$29,$L48,$K48,FALSE)*($R48*(1-$E48)+$Q48*(1-$F48))*((1+'Inputs &amp; Summary'!$D$7)^AO$29))))))</f>
        <v>520.26624519624841</v>
      </c>
      <c r="AP48" s="114">
        <f>$D48*IF(AP$29&gt;'Inputs &amp; Summary'!$D$5,0,IF(AP$29&gt;VLOOKUP($G48,Lists!$J$17:$K$21,2),IF($M48=Lists!$H$3,IF($K48&lt;1,(($S48/$K48)*((1+'Inputs &amp; Summary'!$D$7)^AP$29)),((INT(AP$29/$K48)-INT((AP$29-1)/$K48))*$S48*((1+'Inputs &amp; Summary'!$D$7)^AP$29))),(_xlfn.WEIBULL.DIST(AP$29,$L48,$K48,FALSE)*$S48*((1+'Inputs &amp; Summary'!$D$7)^AP$29))),IF($M48=Lists!$H$3,IF($K48&lt;1,((($R48*(1-$E48)+$Q48*(1-$F48))/$K48)*((1+'Inputs &amp; Summary'!$D$7)^AP$29)),((INT(AP$29/$K48)-INT((AP$29-1)/$K48))*($R48*(1-$E48)+$Q48*(1-$F48))*((1+'Inputs &amp; Summary'!$D$7)^AP$29))),((_xlfn.WEIBULL.DIST(AP$29,$L48,$K48,FALSE)*($R48*(1-$E48)+$Q48*(1-$F48))*((1+'Inputs &amp; Summary'!$D$7)^AP$29))))))</f>
        <v>530.67157010017331</v>
      </c>
      <c r="AQ48" s="114">
        <f>$D48*IF(AQ$29&gt;'Inputs &amp; Summary'!$D$5,0,IF(AQ$29&gt;VLOOKUP($G48,Lists!$J$17:$K$21,2),IF($M48=Lists!$H$3,IF($K48&lt;1,(($S48/$K48)*((1+'Inputs &amp; Summary'!$D$7)^AQ$29)),((INT(AQ$29/$K48)-INT((AQ$29-1)/$K48))*$S48*((1+'Inputs &amp; Summary'!$D$7)^AQ$29))),(_xlfn.WEIBULL.DIST(AQ$29,$L48,$K48,FALSE)*$S48*((1+'Inputs &amp; Summary'!$D$7)^AQ$29))),IF($M48=Lists!$H$3,IF($K48&lt;1,((($R48*(1-$E48)+$Q48*(1-$F48))/$K48)*((1+'Inputs &amp; Summary'!$D$7)^AQ$29)),((INT(AQ$29/$K48)-INT((AQ$29-1)/$K48))*($R48*(1-$E48)+$Q48*(1-$F48))*((1+'Inputs &amp; Summary'!$D$7)^AQ$29))),((_xlfn.WEIBULL.DIST(AQ$29,$L48,$K48,FALSE)*($R48*(1-$E48)+$Q48*(1-$F48))*((1+'Inputs &amp; Summary'!$D$7)^AQ$29))))))</f>
        <v>541.28500150217678</v>
      </c>
      <c r="AR48" s="114">
        <f>$D48*IF(AR$29&gt;'Inputs &amp; Summary'!$D$5,0,IF(AR$29&gt;VLOOKUP($G48,Lists!$J$17:$K$21,2),IF($M48=Lists!$H$3,IF($K48&lt;1,(($S48/$K48)*((1+'Inputs &amp; Summary'!$D$7)^AR$29)),((INT(AR$29/$K48)-INT((AR$29-1)/$K48))*$S48*((1+'Inputs &amp; Summary'!$D$7)^AR$29))),(_xlfn.WEIBULL.DIST(AR$29,$L48,$K48,FALSE)*$S48*((1+'Inputs &amp; Summary'!$D$7)^AR$29))),IF($M48=Lists!$H$3,IF($K48&lt;1,((($R48*(1-$E48)+$Q48*(1-$F48))/$K48)*((1+'Inputs &amp; Summary'!$D$7)^AR$29)),((INT(AR$29/$K48)-INT((AR$29-1)/$K48))*($R48*(1-$E48)+$Q48*(1-$F48))*((1+'Inputs &amp; Summary'!$D$7)^AR$29))),((_xlfn.WEIBULL.DIST(AR$29,$L48,$K48,FALSE)*($R48*(1-$E48)+$Q48*(1-$F48))*((1+'Inputs &amp; Summary'!$D$7)^AR$29))))))</f>
        <v>552.11070153222033</v>
      </c>
      <c r="AS48" s="114">
        <f>$D48*IF(AS$29&gt;'Inputs &amp; Summary'!$D$5,0,IF(AS$29&gt;VLOOKUP($G48,Lists!$J$17:$K$21,2),IF($M48=Lists!$H$3,IF($K48&lt;1,(($S48/$K48)*((1+'Inputs &amp; Summary'!$D$7)^AS$29)),((INT(AS$29/$K48)-INT((AS$29-1)/$K48))*$S48*((1+'Inputs &amp; Summary'!$D$7)^AS$29))),(_xlfn.WEIBULL.DIST(AS$29,$L48,$K48,FALSE)*$S48*((1+'Inputs &amp; Summary'!$D$7)^AS$29))),IF($M48=Lists!$H$3,IF($K48&lt;1,((($R48*(1-$E48)+$Q48*(1-$F48))/$K48)*((1+'Inputs &amp; Summary'!$D$7)^AS$29)),((INT(AS$29/$K48)-INT((AS$29-1)/$K48))*($R48*(1-$E48)+$Q48*(1-$F48))*((1+'Inputs &amp; Summary'!$D$7)^AS$29))),((_xlfn.WEIBULL.DIST(AS$29,$L48,$K48,FALSE)*($R48*(1-$E48)+$Q48*(1-$F48))*((1+'Inputs &amp; Summary'!$D$7)^AS$29))))))</f>
        <v>0</v>
      </c>
      <c r="AT48" s="114">
        <f>$D48*IF(AT$29&gt;'Inputs &amp; Summary'!$D$5,0,IF(AT$29&gt;VLOOKUP($G48,Lists!$J$17:$K$21,2),IF($M48=Lists!$H$3,IF($K48&lt;1,(($S48/$K48)*((1+'Inputs &amp; Summary'!$D$7)^AT$29)),((INT(AT$29/$K48)-INT((AT$29-1)/$K48))*$S48*((1+'Inputs &amp; Summary'!$D$7)^AT$29))),(_xlfn.WEIBULL.DIST(AT$29,$L48,$K48,FALSE)*$S48*((1+'Inputs &amp; Summary'!$D$7)^AT$29))),IF($M48=Lists!$H$3,IF($K48&lt;1,((($R48*(1-$E48)+$Q48*(1-$F48))/$K48)*((1+'Inputs &amp; Summary'!$D$7)^AT$29)),((INT(AT$29/$K48)-INT((AT$29-1)/$K48))*($R48*(1-$E48)+$Q48*(1-$F48))*((1+'Inputs &amp; Summary'!$D$7)^AT$29))),((_xlfn.WEIBULL.DIST(AT$29,$L48,$K48,FALSE)*($R48*(1-$E48)+$Q48*(1-$F48))*((1+'Inputs &amp; Summary'!$D$7)^AT$29))))))</f>
        <v>0</v>
      </c>
      <c r="AU48" s="114">
        <f>$D48*IF(AU$29&gt;'Inputs &amp; Summary'!$D$5,0,IF(AU$29&gt;VLOOKUP($G48,Lists!$J$17:$K$21,2),IF($M48=Lists!$H$3,IF($K48&lt;1,(($S48/$K48)*((1+'Inputs &amp; Summary'!$D$7)^AU$29)),((INT(AU$29/$K48)-INT((AU$29-1)/$K48))*$S48*((1+'Inputs &amp; Summary'!$D$7)^AU$29))),(_xlfn.WEIBULL.DIST(AU$29,$L48,$K48,FALSE)*$S48*((1+'Inputs &amp; Summary'!$D$7)^AU$29))),IF($M48=Lists!$H$3,IF($K48&lt;1,((($R48*(1-$E48)+$Q48*(1-$F48))/$K48)*((1+'Inputs &amp; Summary'!$D$7)^AU$29)),((INT(AU$29/$K48)-INT((AU$29-1)/$K48))*($R48*(1-$E48)+$Q48*(1-$F48))*((1+'Inputs &amp; Summary'!$D$7)^AU$29))),((_xlfn.WEIBULL.DIST(AU$29,$L48,$K48,FALSE)*($R48*(1-$E48)+$Q48*(1-$F48))*((1+'Inputs &amp; Summary'!$D$7)^AU$29))))))</f>
        <v>0</v>
      </c>
      <c r="AV48" s="114">
        <f>$D48*IF(AV$29&gt;'Inputs &amp; Summary'!$D$5,0,IF(AV$29&gt;VLOOKUP($G48,Lists!$J$17:$K$21,2),IF($M48=Lists!$H$3,IF($K48&lt;1,(($S48/$K48)*((1+'Inputs &amp; Summary'!$D$7)^AV$29)),((INT(AV$29/$K48)-INT((AV$29-1)/$K48))*$S48*((1+'Inputs &amp; Summary'!$D$7)^AV$29))),(_xlfn.WEIBULL.DIST(AV$29,$L48,$K48,FALSE)*$S48*((1+'Inputs &amp; Summary'!$D$7)^AV$29))),IF($M48=Lists!$H$3,IF($K48&lt;1,((($R48*(1-$E48)+$Q48*(1-$F48))/$K48)*((1+'Inputs &amp; Summary'!$D$7)^AV$29)),((INT(AV$29/$K48)-INT((AV$29-1)/$K48))*($R48*(1-$E48)+$Q48*(1-$F48))*((1+'Inputs &amp; Summary'!$D$7)^AV$29))),((_xlfn.WEIBULL.DIST(AV$29,$L48,$K48,FALSE)*($R48*(1-$E48)+$Q48*(1-$F48))*((1+'Inputs &amp; Summary'!$D$7)^AV$29))))))</f>
        <v>0</v>
      </c>
      <c r="AW48" s="114">
        <f>$D48*IF(AW$29&gt;'Inputs &amp; Summary'!$D$5,0,IF(AW$29&gt;VLOOKUP($G48,Lists!$J$17:$K$21,2),IF($M48=Lists!$H$3,IF($K48&lt;1,(($S48/$K48)*((1+'Inputs &amp; Summary'!$D$7)^AW$29)),((INT(AW$29/$K48)-INT((AW$29-1)/$K48))*$S48*((1+'Inputs &amp; Summary'!$D$7)^AW$29))),(_xlfn.WEIBULL.DIST(AW$29,$L48,$K48,FALSE)*$S48*((1+'Inputs &amp; Summary'!$D$7)^AW$29))),IF($M48=Lists!$H$3,IF($K48&lt;1,((($R48*(1-$E48)+$Q48*(1-$F48))/$K48)*((1+'Inputs &amp; Summary'!$D$7)^AW$29)),((INT(AW$29/$K48)-INT((AW$29-1)/$K48))*($R48*(1-$E48)+$Q48*(1-$F48))*((1+'Inputs &amp; Summary'!$D$7)^AW$29))),((_xlfn.WEIBULL.DIST(AW$29,$L48,$K48,FALSE)*($R48*(1-$E48)+$Q48*(1-$F48))*((1+'Inputs &amp; Summary'!$D$7)^AW$29))))))</f>
        <v>0</v>
      </c>
      <c r="AX48" s="114">
        <f>$D48*IF(AX$29&gt;'Inputs &amp; Summary'!$D$5,0,IF(AX$29&gt;VLOOKUP($G48,Lists!$J$17:$K$21,2),IF($M48=Lists!$H$3,IF($K48&lt;1,(($S48/$K48)*((1+'Inputs &amp; Summary'!$D$7)^AX$29)),((INT(AX$29/$K48)-INT((AX$29-1)/$K48))*$S48*((1+'Inputs &amp; Summary'!$D$7)^AX$29))),(_xlfn.WEIBULL.DIST(AX$29,$L48,$K48,FALSE)*$S48*((1+'Inputs &amp; Summary'!$D$7)^AX$29))),IF($M48=Lists!$H$3,IF($K48&lt;1,((($R48*(1-$E48)+$Q48*(1-$F48))/$K48)*((1+'Inputs &amp; Summary'!$D$7)^AX$29)),((INT(AX$29/$K48)-INT((AX$29-1)/$K48))*($R48*(1-$E48)+$Q48*(1-$F48))*((1+'Inputs &amp; Summary'!$D$7)^AX$29))),((_xlfn.WEIBULL.DIST(AX$29,$L48,$K48,FALSE)*($R48*(1-$E48)+$Q48*(1-$F48))*((1+'Inputs &amp; Summary'!$D$7)^AX$29))))))</f>
        <v>0</v>
      </c>
      <c r="AY48" s="114">
        <f>$D48*IF(AY$29&gt;'Inputs &amp; Summary'!$D$5,0,IF(AY$29&gt;VLOOKUP($G48,Lists!$J$17:$K$21,2),IF($M48=Lists!$H$3,IF($K48&lt;1,(($S48/$K48)*((1+'Inputs &amp; Summary'!$D$7)^AY$29)),((INT(AY$29/$K48)-INT((AY$29-1)/$K48))*$S48*((1+'Inputs &amp; Summary'!$D$7)^AY$29))),(_xlfn.WEIBULL.DIST(AY$29,$L48,$K48,FALSE)*$S48*((1+'Inputs &amp; Summary'!$D$7)^AY$29))),IF($M48=Lists!$H$3,IF($K48&lt;1,((($R48*(1-$E48)+$Q48*(1-$F48))/$K48)*((1+'Inputs &amp; Summary'!$D$7)^AY$29)),((INT(AY$29/$K48)-INT((AY$29-1)/$K48))*($R48*(1-$E48)+$Q48*(1-$F48))*((1+'Inputs &amp; Summary'!$D$7)^AY$29))),((_xlfn.WEIBULL.DIST(AY$29,$L48,$K48,FALSE)*($R48*(1-$E48)+$Q48*(1-$F48))*((1+'Inputs &amp; Summary'!$D$7)^AY$29))))))</f>
        <v>0</v>
      </c>
      <c r="AZ48" s="114">
        <f>$D48*IF(AZ$29&gt;'Inputs &amp; Summary'!$D$5,0,IF(AZ$29&gt;VLOOKUP($G48,Lists!$J$17:$K$21,2),IF($M48=Lists!$H$3,IF($K48&lt;1,(($S48/$K48)*((1+'Inputs &amp; Summary'!$D$7)^AZ$29)),((INT(AZ$29/$K48)-INT((AZ$29-1)/$K48))*$S48*((1+'Inputs &amp; Summary'!$D$7)^AZ$29))),(_xlfn.WEIBULL.DIST(AZ$29,$L48,$K48,FALSE)*$S48*((1+'Inputs &amp; Summary'!$D$7)^AZ$29))),IF($M48=Lists!$H$3,IF($K48&lt;1,((($R48*(1-$E48)+$Q48*(1-$F48))/$K48)*((1+'Inputs &amp; Summary'!$D$7)^AZ$29)),((INT(AZ$29/$K48)-INT((AZ$29-1)/$K48))*($R48*(1-$E48)+$Q48*(1-$F48))*((1+'Inputs &amp; Summary'!$D$7)^AZ$29))),((_xlfn.WEIBULL.DIST(AZ$29,$L48,$K48,FALSE)*($R48*(1-$E48)+$Q48*(1-$F48))*((1+'Inputs &amp; Summary'!$D$7)^AZ$29))))))</f>
        <v>0</v>
      </c>
      <c r="BA48" s="114">
        <f>$D48*IF(BA$29&gt;'Inputs &amp; Summary'!$D$5,0,IF(BA$29&gt;VLOOKUP($G48,Lists!$J$17:$K$21,2),IF($M48=Lists!$H$3,IF($K48&lt;1,(($S48/$K48)*((1+'Inputs &amp; Summary'!$D$7)^BA$29)),((INT(BA$29/$K48)-INT((BA$29-1)/$K48))*$S48*((1+'Inputs &amp; Summary'!$D$7)^BA$29))),(_xlfn.WEIBULL.DIST(BA$29,$L48,$K48,FALSE)*$S48*((1+'Inputs &amp; Summary'!$D$7)^BA$29))),IF($M48=Lists!$H$3,IF($K48&lt;1,((($R48*(1-$E48)+$Q48*(1-$F48))/$K48)*((1+'Inputs &amp; Summary'!$D$7)^BA$29)),((INT(BA$29/$K48)-INT((BA$29-1)/$K48))*($R48*(1-$E48)+$Q48*(1-$F48))*((1+'Inputs &amp; Summary'!$D$7)^BA$29))),((_xlfn.WEIBULL.DIST(BA$29,$L48,$K48,FALSE)*($R48*(1-$E48)+$Q48*(1-$F48))*((1+'Inputs &amp; Summary'!$D$7)^BA$29))))))</f>
        <v>0</v>
      </c>
      <c r="BB48" s="114">
        <f>$D48*IF(BB$29&gt;'Inputs &amp; Summary'!$D$5,0,IF(BB$29&gt;VLOOKUP($G48,Lists!$J$17:$K$21,2),IF($M48=Lists!$H$3,IF($K48&lt;1,(($S48/$K48)*((1+'Inputs &amp; Summary'!$D$7)^BB$29)),((INT(BB$29/$K48)-INT((BB$29-1)/$K48))*$S48*((1+'Inputs &amp; Summary'!$D$7)^BB$29))),(_xlfn.WEIBULL.DIST(BB$29,$L48,$K48,FALSE)*$S48*((1+'Inputs &amp; Summary'!$D$7)^BB$29))),IF($M48=Lists!$H$3,IF($K48&lt;1,((($R48*(1-$E48)+$Q48*(1-$F48))/$K48)*((1+'Inputs &amp; Summary'!$D$7)^BB$29)),((INT(BB$29/$K48)-INT((BB$29-1)/$K48))*($R48*(1-$E48)+$Q48*(1-$F48))*((1+'Inputs &amp; Summary'!$D$7)^BB$29))),((_xlfn.WEIBULL.DIST(BB$29,$L48,$K48,FALSE)*($R48*(1-$E48)+$Q48*(1-$F48))*((1+'Inputs &amp; Summary'!$D$7)^BB$29))))))</f>
        <v>0</v>
      </c>
      <c r="BC48" s="114">
        <f>$D48*IF(BC$29&gt;'Inputs &amp; Summary'!$D$5,0,IF(BC$29&gt;VLOOKUP($G48,Lists!$J$17:$K$21,2),IF($M48=Lists!$H$3,IF($K48&lt;1,(($S48/$K48)*((1+'Inputs &amp; Summary'!$D$7)^BC$29)),((INT(BC$29/$K48)-INT((BC$29-1)/$K48))*$S48*((1+'Inputs &amp; Summary'!$D$7)^BC$29))),(_xlfn.WEIBULL.DIST(BC$29,$L48,$K48,FALSE)*$S48*((1+'Inputs &amp; Summary'!$D$7)^BC$29))),IF($M48=Lists!$H$3,IF($K48&lt;1,((($R48*(1-$E48)+$Q48*(1-$F48))/$K48)*((1+'Inputs &amp; Summary'!$D$7)^BC$29)),((INT(BC$29/$K48)-INT((BC$29-1)/$K48))*($R48*(1-$E48)+$Q48*(1-$F48))*((1+'Inputs &amp; Summary'!$D$7)^BC$29))),((_xlfn.WEIBULL.DIST(BC$29,$L48,$K48,FALSE)*($R48*(1-$E48)+$Q48*(1-$F48))*((1+'Inputs &amp; Summary'!$D$7)^BC$29))))))</f>
        <v>0</v>
      </c>
      <c r="BD48" s="114">
        <f>$D48*IF(BD$29&gt;'Inputs &amp; Summary'!$D$5,0,IF(BD$29&gt;VLOOKUP($G48,Lists!$J$17:$K$21,2),IF($M48=Lists!$H$3,IF($K48&lt;1,(($S48/$K48)*((1+'Inputs &amp; Summary'!$D$7)^BD$29)),((INT(BD$29/$K48)-INT((BD$29-1)/$K48))*$S48*((1+'Inputs &amp; Summary'!$D$7)^BD$29))),(_xlfn.WEIBULL.DIST(BD$29,$L48,$K48,FALSE)*$S48*((1+'Inputs &amp; Summary'!$D$7)^BD$29))),IF($M48=Lists!$H$3,IF($K48&lt;1,((($R48*(1-$E48)+$Q48*(1-$F48))/$K48)*((1+'Inputs &amp; Summary'!$D$7)^BD$29)),((INT(BD$29/$K48)-INT((BD$29-1)/$K48))*($R48*(1-$E48)+$Q48*(1-$F48))*((1+'Inputs &amp; Summary'!$D$7)^BD$29))),((_xlfn.WEIBULL.DIST(BD$29,$L48,$K48,FALSE)*($R48*(1-$E48)+$Q48*(1-$F48))*((1+'Inputs &amp; Summary'!$D$7)^BD$29))))))</f>
        <v>0</v>
      </c>
      <c r="BE48" s="114">
        <f>$D48*IF(BE$29&gt;'Inputs &amp; Summary'!$D$5,0,IF(BE$29&gt;VLOOKUP($G48,Lists!$J$17:$K$21,2),IF($M48=Lists!$H$3,IF($K48&lt;1,(($S48/$K48)*((1+'Inputs &amp; Summary'!$D$7)^BE$29)),((INT(BE$29/$K48)-INT((BE$29-1)/$K48))*$S48*((1+'Inputs &amp; Summary'!$D$7)^BE$29))),(_xlfn.WEIBULL.DIST(BE$29,$L48,$K48,FALSE)*$S48*((1+'Inputs &amp; Summary'!$D$7)^BE$29))),IF($M48=Lists!$H$3,IF($K48&lt;1,((($R48*(1-$E48)+$Q48*(1-$F48))/$K48)*((1+'Inputs &amp; Summary'!$D$7)^BE$29)),((INT(BE$29/$K48)-INT((BE$29-1)/$K48))*($R48*(1-$E48)+$Q48*(1-$F48))*((1+'Inputs &amp; Summary'!$D$7)^BE$29))),((_xlfn.WEIBULL.DIST(BE$29,$L48,$K48,FALSE)*($R48*(1-$E48)+$Q48*(1-$F48))*((1+'Inputs &amp; Summary'!$D$7)^BE$29))))))</f>
        <v>0</v>
      </c>
      <c r="BF48" s="114">
        <f>$D48*IF(BF$29&gt;'Inputs &amp; Summary'!$D$5,0,IF(BF$29&gt;VLOOKUP($G48,Lists!$J$17:$K$21,2),IF($M48=Lists!$H$3,IF($K48&lt;1,(($S48/$K48)*((1+'Inputs &amp; Summary'!$D$7)^BF$29)),((INT(BF$29/$K48)-INT((BF$29-1)/$K48))*$S48*((1+'Inputs &amp; Summary'!$D$7)^BF$29))),(_xlfn.WEIBULL.DIST(BF$29,$L48,$K48,FALSE)*$S48*((1+'Inputs &amp; Summary'!$D$7)^BF$29))),IF($M48=Lists!$H$3,IF($K48&lt;1,((($R48*(1-$E48)+$Q48*(1-$F48))/$K48)*((1+'Inputs &amp; Summary'!$D$7)^BF$29)),((INT(BF$29/$K48)-INT((BF$29-1)/$K48))*($R48*(1-$E48)+$Q48*(1-$F48))*((1+'Inputs &amp; Summary'!$D$7)^BF$29))),((_xlfn.WEIBULL.DIST(BF$29,$L48,$K48,FALSE)*($R48*(1-$E48)+$Q48*(1-$F48))*((1+'Inputs &amp; Summary'!$D$7)^BF$29))))))</f>
        <v>0</v>
      </c>
      <c r="BG48" s="114">
        <f>$D48*IF(BG$29&gt;'Inputs &amp; Summary'!$D$5,0,IF(BG$29&gt;VLOOKUP($G48,Lists!$J$17:$K$21,2),IF($M48=Lists!$H$3,IF($K48&lt;1,(($S48/$K48)*((1+'Inputs &amp; Summary'!$D$7)^BG$29)),((INT(BG$29/$K48)-INT((BG$29-1)/$K48))*$S48*((1+'Inputs &amp; Summary'!$D$7)^BG$29))),(_xlfn.WEIBULL.DIST(BG$29,$L48,$K48,FALSE)*$S48*((1+'Inputs &amp; Summary'!$D$7)^BG$29))),IF($M48=Lists!$H$3,IF($K48&lt;1,((($R48*(1-$E48)+$Q48*(1-$F48))/$K48)*((1+'Inputs &amp; Summary'!$D$7)^BG$29)),((INT(BG$29/$K48)-INT((BG$29-1)/$K48))*($R48*(1-$E48)+$Q48*(1-$F48))*((1+'Inputs &amp; Summary'!$D$7)^BG$29))),((_xlfn.WEIBULL.DIST(BG$29,$L48,$K48,FALSE)*($R48*(1-$E48)+$Q48*(1-$F48))*((1+'Inputs &amp; Summary'!$D$7)^BG$29))))))</f>
        <v>0</v>
      </c>
      <c r="BH48" s="114">
        <f>$D48*IF(BH$29&gt;'Inputs &amp; Summary'!$D$5,0,IF(BH$29&gt;VLOOKUP($G48,Lists!$J$17:$K$21,2),IF($M48=Lists!$H$3,IF($K48&lt;1,(($S48/$K48)*((1+'Inputs &amp; Summary'!$D$7)^BH$29)),((INT(BH$29/$K48)-INT((BH$29-1)/$K48))*$S48*((1+'Inputs &amp; Summary'!$D$7)^BH$29))),(_xlfn.WEIBULL.DIST(BH$29,$L48,$K48,FALSE)*$S48*((1+'Inputs &amp; Summary'!$D$7)^BH$29))),IF($M48=Lists!$H$3,IF($K48&lt;1,((($R48*(1-$E48)+$Q48*(1-$F48))/$K48)*((1+'Inputs &amp; Summary'!$D$7)^BH$29)),((INT(BH$29/$K48)-INT((BH$29-1)/$K48))*($R48*(1-$E48)+$Q48*(1-$F48))*((1+'Inputs &amp; Summary'!$D$7)^BH$29))),((_xlfn.WEIBULL.DIST(BH$29,$L48,$K48,FALSE)*($R48*(1-$E48)+$Q48*(1-$F48))*((1+'Inputs &amp; Summary'!$D$7)^BH$29))))))</f>
        <v>0</v>
      </c>
      <c r="BI48" s="114">
        <f>$D48*IF(BI$29&gt;'Inputs &amp; Summary'!$D$5,0,IF(BI$29&gt;VLOOKUP($G48,Lists!$J$17:$K$21,2),IF($M48=Lists!$H$3,IF($K48&lt;1,(($S48/$K48)*((1+'Inputs &amp; Summary'!$D$7)^BI$29)),((INT(BI$29/$K48)-INT((BI$29-1)/$K48))*$S48*((1+'Inputs &amp; Summary'!$D$7)^BI$29))),(_xlfn.WEIBULL.DIST(BI$29,$L48,$K48,FALSE)*$S48*((1+'Inputs &amp; Summary'!$D$7)^BI$29))),IF($M48=Lists!$H$3,IF($K48&lt;1,((($R48*(1-$E48)+$Q48*(1-$F48))/$K48)*((1+'Inputs &amp; Summary'!$D$7)^BI$29)),((INT(BI$29/$K48)-INT((BI$29-1)/$K48))*($R48*(1-$E48)+$Q48*(1-$F48))*((1+'Inputs &amp; Summary'!$D$7)^BI$29))),((_xlfn.WEIBULL.DIST(BI$29,$L48,$K48,FALSE)*($R48*(1-$E48)+$Q48*(1-$F48))*((1+'Inputs &amp; Summary'!$D$7)^BI$29))))))</f>
        <v>0</v>
      </c>
      <c r="BJ48" s="114">
        <f>$D48*IF(BJ$29&gt;'Inputs &amp; Summary'!$D$5,0,IF(BJ$29&gt;VLOOKUP($G48,Lists!$J$17:$K$21,2),IF($M48=Lists!$H$3,IF($K48&lt;1,(($S48/$K48)*((1+'Inputs &amp; Summary'!$D$7)^BJ$29)),((INT(BJ$29/$K48)-INT((BJ$29-1)/$K48))*$S48*((1+'Inputs &amp; Summary'!$D$7)^BJ$29))),(_xlfn.WEIBULL.DIST(BJ$29,$L48,$K48,FALSE)*$S48*((1+'Inputs &amp; Summary'!$D$7)^BJ$29))),IF($M48=Lists!$H$3,IF($K48&lt;1,((($R48*(1-$E48)+$Q48*(1-$F48))/$K48)*((1+'Inputs &amp; Summary'!$D$7)^BJ$29)),((INT(BJ$29/$K48)-INT((BJ$29-1)/$K48))*($R48*(1-$E48)+$Q48*(1-$F48))*((1+'Inputs &amp; Summary'!$D$7)^BJ$29))),((_xlfn.WEIBULL.DIST(BJ$29,$L48,$K48,FALSE)*($R48*(1-$E48)+$Q48*(1-$F48))*((1+'Inputs &amp; Summary'!$D$7)^BJ$29))))))</f>
        <v>0</v>
      </c>
      <c r="BK48" s="114">
        <f>$D48*IF(BK$29&gt;'Inputs &amp; Summary'!$D$5,0,IF(BK$29&gt;VLOOKUP($G48,Lists!$J$17:$K$21,2),IF($M48=Lists!$H$3,IF($K48&lt;1,(($S48/$K48)*((1+'Inputs &amp; Summary'!$D$7)^BK$29)),((INT(BK$29/$K48)-INT((BK$29-1)/$K48))*$S48*((1+'Inputs &amp; Summary'!$D$7)^BK$29))),(_xlfn.WEIBULL.DIST(BK$29,$L48,$K48,FALSE)*$S48*((1+'Inputs &amp; Summary'!$D$7)^BK$29))),IF($M48=Lists!$H$3,IF($K48&lt;1,((($R48*(1-$E48)+$Q48*(1-$F48))/$K48)*((1+'Inputs &amp; Summary'!$D$7)^BK$29)),((INT(BK$29/$K48)-INT((BK$29-1)/$K48))*($R48*(1-$E48)+$Q48*(1-$F48))*((1+'Inputs &amp; Summary'!$D$7)^BK$29))),((_xlfn.WEIBULL.DIST(BK$29,$L48,$K48,FALSE)*($R48*(1-$E48)+$Q48*(1-$F48))*((1+'Inputs &amp; Summary'!$D$7)^BK$29))))))</f>
        <v>0</v>
      </c>
      <c r="BL48" s="114">
        <f>$D48*IF(BL$29&gt;'Inputs &amp; Summary'!$D$5,0,IF(BL$29&gt;VLOOKUP($G48,Lists!$J$17:$K$21,2),IF($M48=Lists!$H$3,IF($K48&lt;1,(($S48/$K48)*((1+'Inputs &amp; Summary'!$D$7)^BL$29)),((INT(BL$29/$K48)-INT((BL$29-1)/$K48))*$S48*((1+'Inputs &amp; Summary'!$D$7)^BL$29))),(_xlfn.WEIBULL.DIST(BL$29,$L48,$K48,FALSE)*$S48*((1+'Inputs &amp; Summary'!$D$7)^BL$29))),IF($M48=Lists!$H$3,IF($K48&lt;1,((($R48*(1-$E48)+$Q48*(1-$F48))/$K48)*((1+'Inputs &amp; Summary'!$D$7)^BL$29)),((INT(BL$29/$K48)-INT((BL$29-1)/$K48))*($R48*(1-$E48)+$Q48*(1-$F48))*((1+'Inputs &amp; Summary'!$D$7)^BL$29))),((_xlfn.WEIBULL.DIST(BL$29,$L48,$K48,FALSE)*($R48*(1-$E48)+$Q48*(1-$F48))*((1+'Inputs &amp; Summary'!$D$7)^BL$29))))))</f>
        <v>0</v>
      </c>
    </row>
    <row r="49" spans="1:64" s="1" customFormat="1" x14ac:dyDescent="0.3">
      <c r="A49" s="79" t="s">
        <v>59</v>
      </c>
      <c r="B49" s="33" t="s">
        <v>307</v>
      </c>
      <c r="C49" s="33" t="s">
        <v>36</v>
      </c>
      <c r="D49" s="68">
        <v>1</v>
      </c>
      <c r="E49" s="68">
        <v>0</v>
      </c>
      <c r="F49" s="68">
        <v>0</v>
      </c>
      <c r="G49" s="213" t="s">
        <v>433</v>
      </c>
      <c r="H49" s="34" t="s">
        <v>23</v>
      </c>
      <c r="I49" s="34" t="s">
        <v>270</v>
      </c>
      <c r="J49" s="33">
        <f>VLOOKUP(I49,'Labor Rates'!$A$1:$B$16,2)</f>
        <v>25.173076923076923</v>
      </c>
      <c r="K49" s="35">
        <v>1</v>
      </c>
      <c r="L49" s="35">
        <v>1</v>
      </c>
      <c r="M49" s="33" t="s">
        <v>259</v>
      </c>
      <c r="N49" s="84">
        <v>1</v>
      </c>
      <c r="O49" s="35">
        <v>0.25</v>
      </c>
      <c r="P49" s="5">
        <v>0</v>
      </c>
      <c r="Q49" s="73">
        <f t="shared" si="6"/>
        <v>6.2932692307692308</v>
      </c>
      <c r="R49" s="73">
        <f t="shared" si="7"/>
        <v>0</v>
      </c>
      <c r="S49" s="74">
        <f t="shared" si="8"/>
        <v>6.2932692307692308</v>
      </c>
      <c r="T49" s="88"/>
      <c r="U49" s="80"/>
      <c r="V49" s="87">
        <f t="shared" si="9"/>
        <v>7.7984043769516713</v>
      </c>
      <c r="W49" s="87">
        <f>NPV('Inputs &amp; Summary'!$D$6,Y49:BL49)</f>
        <v>79.084117921929376</v>
      </c>
      <c r="X49" s="90">
        <f t="shared" si="10"/>
        <v>5.7399551271388545E-4</v>
      </c>
      <c r="Y49" s="114">
        <f>$D49*IF(Y$29&gt;'Inputs &amp; Summary'!$D$5,0,IF(Y$29&gt;VLOOKUP($G49,Lists!$J$17:$K$21,2),IF($M49=Lists!$H$3,IF($K49&lt;1,(($S49/$K49)*((1+'Inputs &amp; Summary'!$D$7)^Y$29)),((INT(Y$29/$K49)-INT((Y$29-1)/$K49))*$S49*((1+'Inputs &amp; Summary'!$D$7)^Y$29))),(_xlfn.WEIBULL.DIST(Y$29,$L49,$K49,FALSE)*$S49*((1+'Inputs &amp; Summary'!$D$7)^Y$29))),IF($M49=Lists!$H$3,IF($K49&lt;1,((($R49*(1-$E49)+$Q49*(1-$F49))/$K49)*((1+'Inputs &amp; Summary'!$D$7)^Y$29)),((INT(Y$29/$K49)-INT((Y$29-1)/$K49))*($R49*(1-$E49)+$Q49*(1-$F49))*((1+'Inputs &amp; Summary'!$D$7)^Y$29))),((_xlfn.WEIBULL.DIST(Y$29,$L49,$K49,FALSE)*($R49*(1-$E49)+$Q49*(1-$F49))*((1+'Inputs &amp; Summary'!$D$7)^Y$29))))))</f>
        <v>6.4191346153846158</v>
      </c>
      <c r="Z49" s="114">
        <f>$D49*IF(Z$29&gt;'Inputs &amp; Summary'!$D$5,0,IF(Z$29&gt;VLOOKUP($G49,Lists!$J$17:$K$21,2),IF($M49=Lists!$H$3,IF($K49&lt;1,(($S49/$K49)*((1+'Inputs &amp; Summary'!$D$7)^Z$29)),((INT(Z$29/$K49)-INT((Z$29-1)/$K49))*$S49*((1+'Inputs &amp; Summary'!$D$7)^Z$29))),(_xlfn.WEIBULL.DIST(Z$29,$L49,$K49,FALSE)*$S49*((1+'Inputs &amp; Summary'!$D$7)^Z$29))),IF($M49=Lists!$H$3,IF($K49&lt;1,((($R49*(1-$E49)+$Q49*(1-$F49))/$K49)*((1+'Inputs &amp; Summary'!$D$7)^Z$29)),((INT(Z$29/$K49)-INT((Z$29-1)/$K49))*($R49*(1-$E49)+$Q49*(1-$F49))*((1+'Inputs &amp; Summary'!$D$7)^Z$29))),((_xlfn.WEIBULL.DIST(Z$29,$L49,$K49,FALSE)*($R49*(1-$E49)+$Q49*(1-$F49))*((1+'Inputs &amp; Summary'!$D$7)^Z$29))))))</f>
        <v>6.5475173076923081</v>
      </c>
      <c r="AA49" s="114">
        <f>$D49*IF(AA$29&gt;'Inputs &amp; Summary'!$D$5,0,IF(AA$29&gt;VLOOKUP($G49,Lists!$J$17:$K$21,2),IF($M49=Lists!$H$3,IF($K49&lt;1,(($S49/$K49)*((1+'Inputs &amp; Summary'!$D$7)^AA$29)),((INT(AA$29/$K49)-INT((AA$29-1)/$K49))*$S49*((1+'Inputs &amp; Summary'!$D$7)^AA$29))),(_xlfn.WEIBULL.DIST(AA$29,$L49,$K49,FALSE)*$S49*((1+'Inputs &amp; Summary'!$D$7)^AA$29))),IF($M49=Lists!$H$3,IF($K49&lt;1,((($R49*(1-$E49)+$Q49*(1-$F49))/$K49)*((1+'Inputs &amp; Summary'!$D$7)^AA$29)),((INT(AA$29/$K49)-INT((AA$29-1)/$K49))*($R49*(1-$E49)+$Q49*(1-$F49))*((1+'Inputs &amp; Summary'!$D$7)^AA$29))),((_xlfn.WEIBULL.DIST(AA$29,$L49,$K49,FALSE)*($R49*(1-$E49)+$Q49*(1-$F49))*((1+'Inputs &amp; Summary'!$D$7)^AA$29))))))</f>
        <v>6.6784676538461536</v>
      </c>
      <c r="AB49" s="114">
        <f>$D49*IF(AB$29&gt;'Inputs &amp; Summary'!$D$5,0,IF(AB$29&gt;VLOOKUP($G49,Lists!$J$17:$K$21,2),IF($M49=Lists!$H$3,IF($K49&lt;1,(($S49/$K49)*((1+'Inputs &amp; Summary'!$D$7)^AB$29)),((INT(AB$29/$K49)-INT((AB$29-1)/$K49))*$S49*((1+'Inputs &amp; Summary'!$D$7)^AB$29))),(_xlfn.WEIBULL.DIST(AB$29,$L49,$K49,FALSE)*$S49*((1+'Inputs &amp; Summary'!$D$7)^AB$29))),IF($M49=Lists!$H$3,IF($K49&lt;1,((($R49*(1-$E49)+$Q49*(1-$F49))/$K49)*((1+'Inputs &amp; Summary'!$D$7)^AB$29)),((INT(AB$29/$K49)-INT((AB$29-1)/$K49))*($R49*(1-$E49)+$Q49*(1-$F49))*((1+'Inputs &amp; Summary'!$D$7)^AB$29))),((_xlfn.WEIBULL.DIST(AB$29,$L49,$K49,FALSE)*($R49*(1-$E49)+$Q49*(1-$F49))*((1+'Inputs &amp; Summary'!$D$7)^AB$29))))))</f>
        <v>6.8120370069230765</v>
      </c>
      <c r="AC49" s="114">
        <f>$D49*IF(AC$29&gt;'Inputs &amp; Summary'!$D$5,0,IF(AC$29&gt;VLOOKUP($G49,Lists!$J$17:$K$21,2),IF($M49=Lists!$H$3,IF($K49&lt;1,(($S49/$K49)*((1+'Inputs &amp; Summary'!$D$7)^AC$29)),((INT(AC$29/$K49)-INT((AC$29-1)/$K49))*$S49*((1+'Inputs &amp; Summary'!$D$7)^AC$29))),(_xlfn.WEIBULL.DIST(AC$29,$L49,$K49,FALSE)*$S49*((1+'Inputs &amp; Summary'!$D$7)^AC$29))),IF($M49=Lists!$H$3,IF($K49&lt;1,((($R49*(1-$E49)+$Q49*(1-$F49))/$K49)*((1+'Inputs &amp; Summary'!$D$7)^AC$29)),((INT(AC$29/$K49)-INT((AC$29-1)/$K49))*($R49*(1-$E49)+$Q49*(1-$F49))*((1+'Inputs &amp; Summary'!$D$7)^AC$29))),((_xlfn.WEIBULL.DIST(AC$29,$L49,$K49,FALSE)*($R49*(1-$E49)+$Q49*(1-$F49))*((1+'Inputs &amp; Summary'!$D$7)^AC$29))))))</f>
        <v>6.9482777470615389</v>
      </c>
      <c r="AD49" s="114">
        <f>$D49*IF(AD$29&gt;'Inputs &amp; Summary'!$D$5,0,IF(AD$29&gt;VLOOKUP($G49,Lists!$J$17:$K$21,2),IF($M49=Lists!$H$3,IF($K49&lt;1,(($S49/$K49)*((1+'Inputs &amp; Summary'!$D$7)^AD$29)),((INT(AD$29/$K49)-INT((AD$29-1)/$K49))*$S49*((1+'Inputs &amp; Summary'!$D$7)^AD$29))),(_xlfn.WEIBULL.DIST(AD$29,$L49,$K49,FALSE)*$S49*((1+'Inputs &amp; Summary'!$D$7)^AD$29))),IF($M49=Lists!$H$3,IF($K49&lt;1,((($R49*(1-$E49)+$Q49*(1-$F49))/$K49)*((1+'Inputs &amp; Summary'!$D$7)^AD$29)),((INT(AD$29/$K49)-INT((AD$29-1)/$K49))*($R49*(1-$E49)+$Q49*(1-$F49))*((1+'Inputs &amp; Summary'!$D$7)^AD$29))),((_xlfn.WEIBULL.DIST(AD$29,$L49,$K49,FALSE)*($R49*(1-$E49)+$Q49*(1-$F49))*((1+'Inputs &amp; Summary'!$D$7)^AD$29))))))</f>
        <v>7.0872433020027694</v>
      </c>
      <c r="AE49" s="114">
        <f>$D49*IF(AE$29&gt;'Inputs &amp; Summary'!$D$5,0,IF(AE$29&gt;VLOOKUP($G49,Lists!$J$17:$K$21,2),IF($M49=Lists!$H$3,IF($K49&lt;1,(($S49/$K49)*((1+'Inputs &amp; Summary'!$D$7)^AE$29)),((INT(AE$29/$K49)-INT((AE$29-1)/$K49))*$S49*((1+'Inputs &amp; Summary'!$D$7)^AE$29))),(_xlfn.WEIBULL.DIST(AE$29,$L49,$K49,FALSE)*$S49*((1+'Inputs &amp; Summary'!$D$7)^AE$29))),IF($M49=Lists!$H$3,IF($K49&lt;1,((($R49*(1-$E49)+$Q49*(1-$F49))/$K49)*((1+'Inputs &amp; Summary'!$D$7)^AE$29)),((INT(AE$29/$K49)-INT((AE$29-1)/$K49))*($R49*(1-$E49)+$Q49*(1-$F49))*((1+'Inputs &amp; Summary'!$D$7)^AE$29))),((_xlfn.WEIBULL.DIST(AE$29,$L49,$K49,FALSE)*($R49*(1-$E49)+$Q49*(1-$F49))*((1+'Inputs &amp; Summary'!$D$7)^AE$29))))))</f>
        <v>7.2289881680428234</v>
      </c>
      <c r="AF49" s="114">
        <f>$D49*IF(AF$29&gt;'Inputs &amp; Summary'!$D$5,0,IF(AF$29&gt;VLOOKUP($G49,Lists!$J$17:$K$21,2),IF($M49=Lists!$H$3,IF($K49&lt;1,(($S49/$K49)*((1+'Inputs &amp; Summary'!$D$7)^AF$29)),((INT(AF$29/$K49)-INT((AF$29-1)/$K49))*$S49*((1+'Inputs &amp; Summary'!$D$7)^AF$29))),(_xlfn.WEIBULL.DIST(AF$29,$L49,$K49,FALSE)*$S49*((1+'Inputs &amp; Summary'!$D$7)^AF$29))),IF($M49=Lists!$H$3,IF($K49&lt;1,((($R49*(1-$E49)+$Q49*(1-$F49))/$K49)*((1+'Inputs &amp; Summary'!$D$7)^AF$29)),((INT(AF$29/$K49)-INT((AF$29-1)/$K49))*($R49*(1-$E49)+$Q49*(1-$F49))*((1+'Inputs &amp; Summary'!$D$7)^AF$29))),((_xlfn.WEIBULL.DIST(AF$29,$L49,$K49,FALSE)*($R49*(1-$E49)+$Q49*(1-$F49))*((1+'Inputs &amp; Summary'!$D$7)^AF$29))))))</f>
        <v>7.3735679314036808</v>
      </c>
      <c r="AG49" s="114">
        <f>$D49*IF(AG$29&gt;'Inputs &amp; Summary'!$D$5,0,IF(AG$29&gt;VLOOKUP($G49,Lists!$J$17:$K$21,2),IF($M49=Lists!$H$3,IF($K49&lt;1,(($S49/$K49)*((1+'Inputs &amp; Summary'!$D$7)^AG$29)),((INT(AG$29/$K49)-INT((AG$29-1)/$K49))*$S49*((1+'Inputs &amp; Summary'!$D$7)^AG$29))),(_xlfn.WEIBULL.DIST(AG$29,$L49,$K49,FALSE)*$S49*((1+'Inputs &amp; Summary'!$D$7)^AG$29))),IF($M49=Lists!$H$3,IF($K49&lt;1,((($R49*(1-$E49)+$Q49*(1-$F49))/$K49)*((1+'Inputs &amp; Summary'!$D$7)^AG$29)),((INT(AG$29/$K49)-INT((AG$29-1)/$K49))*($R49*(1-$E49)+$Q49*(1-$F49))*((1+'Inputs &amp; Summary'!$D$7)^AG$29))),((_xlfn.WEIBULL.DIST(AG$29,$L49,$K49,FALSE)*($R49*(1-$E49)+$Q49*(1-$F49))*((1+'Inputs &amp; Summary'!$D$7)^AG$29))))))</f>
        <v>7.5210392900317542</v>
      </c>
      <c r="AH49" s="114">
        <f>$D49*IF(AH$29&gt;'Inputs &amp; Summary'!$D$5,0,IF(AH$29&gt;VLOOKUP($G49,Lists!$J$17:$K$21,2),IF($M49=Lists!$H$3,IF($K49&lt;1,(($S49/$K49)*((1+'Inputs &amp; Summary'!$D$7)^AH$29)),((INT(AH$29/$K49)-INT((AH$29-1)/$K49))*$S49*((1+'Inputs &amp; Summary'!$D$7)^AH$29))),(_xlfn.WEIBULL.DIST(AH$29,$L49,$K49,FALSE)*$S49*((1+'Inputs &amp; Summary'!$D$7)^AH$29))),IF($M49=Lists!$H$3,IF($K49&lt;1,((($R49*(1-$E49)+$Q49*(1-$F49))/$K49)*((1+'Inputs &amp; Summary'!$D$7)^AH$29)),((INT(AH$29/$K49)-INT((AH$29-1)/$K49))*($R49*(1-$E49)+$Q49*(1-$F49))*((1+'Inputs &amp; Summary'!$D$7)^AH$29))),((_xlfn.WEIBULL.DIST(AH$29,$L49,$K49,FALSE)*($R49*(1-$E49)+$Q49*(1-$F49))*((1+'Inputs &amp; Summary'!$D$7)^AH$29))))))</f>
        <v>7.6714600758323899</v>
      </c>
      <c r="AI49" s="114">
        <f>$D49*IF(AI$29&gt;'Inputs &amp; Summary'!$D$5,0,IF(AI$29&gt;VLOOKUP($G49,Lists!$J$17:$K$21,2),IF($M49=Lists!$H$3,IF($K49&lt;1,(($S49/$K49)*((1+'Inputs &amp; Summary'!$D$7)^AI$29)),((INT(AI$29/$K49)-INT((AI$29-1)/$K49))*$S49*((1+'Inputs &amp; Summary'!$D$7)^AI$29))),(_xlfn.WEIBULL.DIST(AI$29,$L49,$K49,FALSE)*$S49*((1+'Inputs &amp; Summary'!$D$7)^AI$29))),IF($M49=Lists!$H$3,IF($K49&lt;1,((($R49*(1-$E49)+$Q49*(1-$F49))/$K49)*((1+'Inputs &amp; Summary'!$D$7)^AI$29)),((INT(AI$29/$K49)-INT((AI$29-1)/$K49))*($R49*(1-$E49)+$Q49*(1-$F49))*((1+'Inputs &amp; Summary'!$D$7)^AI$29))),((_xlfn.WEIBULL.DIST(AI$29,$L49,$K49,FALSE)*($R49*(1-$E49)+$Q49*(1-$F49))*((1+'Inputs &amp; Summary'!$D$7)^AI$29))))))</f>
        <v>7.8248892773490359</v>
      </c>
      <c r="AJ49" s="114">
        <f>$D49*IF(AJ$29&gt;'Inputs &amp; Summary'!$D$5,0,IF(AJ$29&gt;VLOOKUP($G49,Lists!$J$17:$K$21,2),IF($M49=Lists!$H$3,IF($K49&lt;1,(($S49/$K49)*((1+'Inputs &amp; Summary'!$D$7)^AJ$29)),((INT(AJ$29/$K49)-INT((AJ$29-1)/$K49))*$S49*((1+'Inputs &amp; Summary'!$D$7)^AJ$29))),(_xlfn.WEIBULL.DIST(AJ$29,$L49,$K49,FALSE)*$S49*((1+'Inputs &amp; Summary'!$D$7)^AJ$29))),IF($M49=Lists!$H$3,IF($K49&lt;1,((($R49*(1-$E49)+$Q49*(1-$F49))/$K49)*((1+'Inputs &amp; Summary'!$D$7)^AJ$29)),((INT(AJ$29/$K49)-INT((AJ$29-1)/$K49))*($R49*(1-$E49)+$Q49*(1-$F49))*((1+'Inputs &amp; Summary'!$D$7)^AJ$29))),((_xlfn.WEIBULL.DIST(AJ$29,$L49,$K49,FALSE)*($R49*(1-$E49)+$Q49*(1-$F49))*((1+'Inputs &amp; Summary'!$D$7)^AJ$29))))))</f>
        <v>7.981387062896018</v>
      </c>
      <c r="AK49" s="114">
        <f>$D49*IF(AK$29&gt;'Inputs &amp; Summary'!$D$5,0,IF(AK$29&gt;VLOOKUP($G49,Lists!$J$17:$K$21,2),IF($M49=Lists!$H$3,IF($K49&lt;1,(($S49/$K49)*((1+'Inputs &amp; Summary'!$D$7)^AK$29)),((INT(AK$29/$K49)-INT((AK$29-1)/$K49))*$S49*((1+'Inputs &amp; Summary'!$D$7)^AK$29))),(_xlfn.WEIBULL.DIST(AK$29,$L49,$K49,FALSE)*$S49*((1+'Inputs &amp; Summary'!$D$7)^AK$29))),IF($M49=Lists!$H$3,IF($K49&lt;1,((($R49*(1-$E49)+$Q49*(1-$F49))/$K49)*((1+'Inputs &amp; Summary'!$D$7)^AK$29)),((INT(AK$29/$K49)-INT((AK$29-1)/$K49))*($R49*(1-$E49)+$Q49*(1-$F49))*((1+'Inputs &amp; Summary'!$D$7)^AK$29))),((_xlfn.WEIBULL.DIST(AK$29,$L49,$K49,FALSE)*($R49*(1-$E49)+$Q49*(1-$F49))*((1+'Inputs &amp; Summary'!$D$7)^AK$29))))))</f>
        <v>8.1410148041539383</v>
      </c>
      <c r="AL49" s="114">
        <f>$D49*IF(AL$29&gt;'Inputs &amp; Summary'!$D$5,0,IF(AL$29&gt;VLOOKUP($G49,Lists!$J$17:$K$21,2),IF($M49=Lists!$H$3,IF($K49&lt;1,(($S49/$K49)*((1+'Inputs &amp; Summary'!$D$7)^AL$29)),((INT(AL$29/$K49)-INT((AL$29-1)/$K49))*$S49*((1+'Inputs &amp; Summary'!$D$7)^AL$29))),(_xlfn.WEIBULL.DIST(AL$29,$L49,$K49,FALSE)*$S49*((1+'Inputs &amp; Summary'!$D$7)^AL$29))),IF($M49=Lists!$H$3,IF($K49&lt;1,((($R49*(1-$E49)+$Q49*(1-$F49))/$K49)*((1+'Inputs &amp; Summary'!$D$7)^AL$29)),((INT(AL$29/$K49)-INT((AL$29-1)/$K49))*($R49*(1-$E49)+$Q49*(1-$F49))*((1+'Inputs &amp; Summary'!$D$7)^AL$29))),((_xlfn.WEIBULL.DIST(AL$29,$L49,$K49,FALSE)*($R49*(1-$E49)+$Q49*(1-$F49))*((1+'Inputs &amp; Summary'!$D$7)^AL$29))))))</f>
        <v>8.3038351002370181</v>
      </c>
      <c r="AM49" s="114">
        <f>$D49*IF(AM$29&gt;'Inputs &amp; Summary'!$D$5,0,IF(AM$29&gt;VLOOKUP($G49,Lists!$J$17:$K$21,2),IF($M49=Lists!$H$3,IF($K49&lt;1,(($S49/$K49)*((1+'Inputs &amp; Summary'!$D$7)^AM$29)),((INT(AM$29/$K49)-INT((AM$29-1)/$K49))*$S49*((1+'Inputs &amp; Summary'!$D$7)^AM$29))),(_xlfn.WEIBULL.DIST(AM$29,$L49,$K49,FALSE)*$S49*((1+'Inputs &amp; Summary'!$D$7)^AM$29))),IF($M49=Lists!$H$3,IF($K49&lt;1,((($R49*(1-$E49)+$Q49*(1-$F49))/$K49)*((1+'Inputs &amp; Summary'!$D$7)^AM$29)),((INT(AM$29/$K49)-INT((AM$29-1)/$K49))*($R49*(1-$E49)+$Q49*(1-$F49))*((1+'Inputs &amp; Summary'!$D$7)^AM$29))),((_xlfn.WEIBULL.DIST(AM$29,$L49,$K49,FALSE)*($R49*(1-$E49)+$Q49*(1-$F49))*((1+'Inputs &amp; Summary'!$D$7)^AM$29))))))</f>
        <v>8.4699118022417554</v>
      </c>
      <c r="AN49" s="114">
        <f>$D49*IF(AN$29&gt;'Inputs &amp; Summary'!$D$5,0,IF(AN$29&gt;VLOOKUP($G49,Lists!$J$17:$K$21,2),IF($M49=Lists!$H$3,IF($K49&lt;1,(($S49/$K49)*((1+'Inputs &amp; Summary'!$D$7)^AN$29)),((INT(AN$29/$K49)-INT((AN$29-1)/$K49))*$S49*((1+'Inputs &amp; Summary'!$D$7)^AN$29))),(_xlfn.WEIBULL.DIST(AN$29,$L49,$K49,FALSE)*$S49*((1+'Inputs &amp; Summary'!$D$7)^AN$29))),IF($M49=Lists!$H$3,IF($K49&lt;1,((($R49*(1-$E49)+$Q49*(1-$F49))/$K49)*((1+'Inputs &amp; Summary'!$D$7)^AN$29)),((INT(AN$29/$K49)-INT((AN$29-1)/$K49))*($R49*(1-$E49)+$Q49*(1-$F49))*((1+'Inputs &amp; Summary'!$D$7)^AN$29))),((_xlfn.WEIBULL.DIST(AN$29,$L49,$K49,FALSE)*($R49*(1-$E49)+$Q49*(1-$F49))*((1+'Inputs &amp; Summary'!$D$7)^AN$29))))))</f>
        <v>8.6393100382865917</v>
      </c>
      <c r="AO49" s="114">
        <f>$D49*IF(AO$29&gt;'Inputs &amp; Summary'!$D$5,0,IF(AO$29&gt;VLOOKUP($G49,Lists!$J$17:$K$21,2),IF($M49=Lists!$H$3,IF($K49&lt;1,(($S49/$K49)*((1+'Inputs &amp; Summary'!$D$7)^AO$29)),((INT(AO$29/$K49)-INT((AO$29-1)/$K49))*$S49*((1+'Inputs &amp; Summary'!$D$7)^AO$29))),(_xlfn.WEIBULL.DIST(AO$29,$L49,$K49,FALSE)*$S49*((1+'Inputs &amp; Summary'!$D$7)^AO$29))),IF($M49=Lists!$H$3,IF($K49&lt;1,((($R49*(1-$E49)+$Q49*(1-$F49))/$K49)*((1+'Inputs &amp; Summary'!$D$7)^AO$29)),((INT(AO$29/$K49)-INT((AO$29-1)/$K49))*($R49*(1-$E49)+$Q49*(1-$F49))*((1+'Inputs &amp; Summary'!$D$7)^AO$29))),((_xlfn.WEIBULL.DIST(AO$29,$L49,$K49,FALSE)*($R49*(1-$E49)+$Q49*(1-$F49))*((1+'Inputs &amp; Summary'!$D$7)^AO$29))))))</f>
        <v>8.812096239052325</v>
      </c>
      <c r="AP49" s="114">
        <f>$D49*IF(AP$29&gt;'Inputs &amp; Summary'!$D$5,0,IF(AP$29&gt;VLOOKUP($G49,Lists!$J$17:$K$21,2),IF($M49=Lists!$H$3,IF($K49&lt;1,(($S49/$K49)*((1+'Inputs &amp; Summary'!$D$7)^AP$29)),((INT(AP$29/$K49)-INT((AP$29-1)/$K49))*$S49*((1+'Inputs &amp; Summary'!$D$7)^AP$29))),(_xlfn.WEIBULL.DIST(AP$29,$L49,$K49,FALSE)*$S49*((1+'Inputs &amp; Summary'!$D$7)^AP$29))),IF($M49=Lists!$H$3,IF($K49&lt;1,((($R49*(1-$E49)+$Q49*(1-$F49))/$K49)*((1+'Inputs &amp; Summary'!$D$7)^AP$29)),((INT(AP$29/$K49)-INT((AP$29-1)/$K49))*($R49*(1-$E49)+$Q49*(1-$F49))*((1+'Inputs &amp; Summary'!$D$7)^AP$29))),((_xlfn.WEIBULL.DIST(AP$29,$L49,$K49,FALSE)*($R49*(1-$E49)+$Q49*(1-$F49))*((1+'Inputs &amp; Summary'!$D$7)^AP$29))))))</f>
        <v>8.9883381638333706</v>
      </c>
      <c r="AQ49" s="114">
        <f>$D49*IF(AQ$29&gt;'Inputs &amp; Summary'!$D$5,0,IF(AQ$29&gt;VLOOKUP($G49,Lists!$J$17:$K$21,2),IF($M49=Lists!$H$3,IF($K49&lt;1,(($S49/$K49)*((1+'Inputs &amp; Summary'!$D$7)^AQ$29)),((INT(AQ$29/$K49)-INT((AQ$29-1)/$K49))*$S49*((1+'Inputs &amp; Summary'!$D$7)^AQ$29))),(_xlfn.WEIBULL.DIST(AQ$29,$L49,$K49,FALSE)*$S49*((1+'Inputs &amp; Summary'!$D$7)^AQ$29))),IF($M49=Lists!$H$3,IF($K49&lt;1,((($R49*(1-$E49)+$Q49*(1-$F49))/$K49)*((1+'Inputs &amp; Summary'!$D$7)^AQ$29)),((INT(AQ$29/$K49)-INT((AQ$29-1)/$K49))*($R49*(1-$E49)+$Q49*(1-$F49))*((1+'Inputs &amp; Summary'!$D$7)^AQ$29))),((_xlfn.WEIBULL.DIST(AQ$29,$L49,$K49,FALSE)*($R49*(1-$E49)+$Q49*(1-$F49))*((1+'Inputs &amp; Summary'!$D$7)^AQ$29))))))</f>
        <v>9.1681049271100381</v>
      </c>
      <c r="AR49" s="114">
        <f>$D49*IF(AR$29&gt;'Inputs &amp; Summary'!$D$5,0,IF(AR$29&gt;VLOOKUP($G49,Lists!$J$17:$K$21,2),IF($M49=Lists!$H$3,IF($K49&lt;1,(($S49/$K49)*((1+'Inputs &amp; Summary'!$D$7)^AR$29)),((INT(AR$29/$K49)-INT((AR$29-1)/$K49))*$S49*((1+'Inputs &amp; Summary'!$D$7)^AR$29))),(_xlfn.WEIBULL.DIST(AR$29,$L49,$K49,FALSE)*$S49*((1+'Inputs &amp; Summary'!$D$7)^AR$29))),IF($M49=Lists!$H$3,IF($K49&lt;1,((($R49*(1-$E49)+$Q49*(1-$F49))/$K49)*((1+'Inputs &amp; Summary'!$D$7)^AR$29)),((INT(AR$29/$K49)-INT((AR$29-1)/$K49))*($R49*(1-$E49)+$Q49*(1-$F49))*((1+'Inputs &amp; Summary'!$D$7)^AR$29))),((_xlfn.WEIBULL.DIST(AR$29,$L49,$K49,FALSE)*($R49*(1-$E49)+$Q49*(1-$F49))*((1+'Inputs &amp; Summary'!$D$7)^AR$29))))))</f>
        <v>9.351467025652239</v>
      </c>
      <c r="AS49" s="114">
        <f>$D49*IF(AS$29&gt;'Inputs &amp; Summary'!$D$5,0,IF(AS$29&gt;VLOOKUP($G49,Lists!$J$17:$K$21,2),IF($M49=Lists!$H$3,IF($K49&lt;1,(($S49/$K49)*((1+'Inputs &amp; Summary'!$D$7)^AS$29)),((INT(AS$29/$K49)-INT((AS$29-1)/$K49))*$S49*((1+'Inputs &amp; Summary'!$D$7)^AS$29))),(_xlfn.WEIBULL.DIST(AS$29,$L49,$K49,FALSE)*$S49*((1+'Inputs &amp; Summary'!$D$7)^AS$29))),IF($M49=Lists!$H$3,IF($K49&lt;1,((($R49*(1-$E49)+$Q49*(1-$F49))/$K49)*((1+'Inputs &amp; Summary'!$D$7)^AS$29)),((INT(AS$29/$K49)-INT((AS$29-1)/$K49))*($R49*(1-$E49)+$Q49*(1-$F49))*((1+'Inputs &amp; Summary'!$D$7)^AS$29))),((_xlfn.WEIBULL.DIST(AS$29,$L49,$K49,FALSE)*($R49*(1-$E49)+$Q49*(1-$F49))*((1+'Inputs &amp; Summary'!$D$7)^AS$29))))))</f>
        <v>0</v>
      </c>
      <c r="AT49" s="114">
        <f>$D49*IF(AT$29&gt;'Inputs &amp; Summary'!$D$5,0,IF(AT$29&gt;VLOOKUP($G49,Lists!$J$17:$K$21,2),IF($M49=Lists!$H$3,IF($K49&lt;1,(($S49/$K49)*((1+'Inputs &amp; Summary'!$D$7)^AT$29)),((INT(AT$29/$K49)-INT((AT$29-1)/$K49))*$S49*((1+'Inputs &amp; Summary'!$D$7)^AT$29))),(_xlfn.WEIBULL.DIST(AT$29,$L49,$K49,FALSE)*$S49*((1+'Inputs &amp; Summary'!$D$7)^AT$29))),IF($M49=Lists!$H$3,IF($K49&lt;1,((($R49*(1-$E49)+$Q49*(1-$F49))/$K49)*((1+'Inputs &amp; Summary'!$D$7)^AT$29)),((INT(AT$29/$K49)-INT((AT$29-1)/$K49))*($R49*(1-$E49)+$Q49*(1-$F49))*((1+'Inputs &amp; Summary'!$D$7)^AT$29))),((_xlfn.WEIBULL.DIST(AT$29,$L49,$K49,FALSE)*($R49*(1-$E49)+$Q49*(1-$F49))*((1+'Inputs &amp; Summary'!$D$7)^AT$29))))))</f>
        <v>0</v>
      </c>
      <c r="AU49" s="114">
        <f>$D49*IF(AU$29&gt;'Inputs &amp; Summary'!$D$5,0,IF(AU$29&gt;VLOOKUP($G49,Lists!$J$17:$K$21,2),IF($M49=Lists!$H$3,IF($K49&lt;1,(($S49/$K49)*((1+'Inputs &amp; Summary'!$D$7)^AU$29)),((INT(AU$29/$K49)-INT((AU$29-1)/$K49))*$S49*((1+'Inputs &amp; Summary'!$D$7)^AU$29))),(_xlfn.WEIBULL.DIST(AU$29,$L49,$K49,FALSE)*$S49*((1+'Inputs &amp; Summary'!$D$7)^AU$29))),IF($M49=Lists!$H$3,IF($K49&lt;1,((($R49*(1-$E49)+$Q49*(1-$F49))/$K49)*((1+'Inputs &amp; Summary'!$D$7)^AU$29)),((INT(AU$29/$K49)-INT((AU$29-1)/$K49))*($R49*(1-$E49)+$Q49*(1-$F49))*((1+'Inputs &amp; Summary'!$D$7)^AU$29))),((_xlfn.WEIBULL.DIST(AU$29,$L49,$K49,FALSE)*($R49*(1-$E49)+$Q49*(1-$F49))*((1+'Inputs &amp; Summary'!$D$7)^AU$29))))))</f>
        <v>0</v>
      </c>
      <c r="AV49" s="114">
        <f>$D49*IF(AV$29&gt;'Inputs &amp; Summary'!$D$5,0,IF(AV$29&gt;VLOOKUP($G49,Lists!$J$17:$K$21,2),IF($M49=Lists!$H$3,IF($K49&lt;1,(($S49/$K49)*((1+'Inputs &amp; Summary'!$D$7)^AV$29)),((INT(AV$29/$K49)-INT((AV$29-1)/$K49))*$S49*((1+'Inputs &amp; Summary'!$D$7)^AV$29))),(_xlfn.WEIBULL.DIST(AV$29,$L49,$K49,FALSE)*$S49*((1+'Inputs &amp; Summary'!$D$7)^AV$29))),IF($M49=Lists!$H$3,IF($K49&lt;1,((($R49*(1-$E49)+$Q49*(1-$F49))/$K49)*((1+'Inputs &amp; Summary'!$D$7)^AV$29)),((INT(AV$29/$K49)-INT((AV$29-1)/$K49))*($R49*(1-$E49)+$Q49*(1-$F49))*((1+'Inputs &amp; Summary'!$D$7)^AV$29))),((_xlfn.WEIBULL.DIST(AV$29,$L49,$K49,FALSE)*($R49*(1-$E49)+$Q49*(1-$F49))*((1+'Inputs &amp; Summary'!$D$7)^AV$29))))))</f>
        <v>0</v>
      </c>
      <c r="AW49" s="114">
        <f>$D49*IF(AW$29&gt;'Inputs &amp; Summary'!$D$5,0,IF(AW$29&gt;VLOOKUP($G49,Lists!$J$17:$K$21,2),IF($M49=Lists!$H$3,IF($K49&lt;1,(($S49/$K49)*((1+'Inputs &amp; Summary'!$D$7)^AW$29)),((INT(AW$29/$K49)-INT((AW$29-1)/$K49))*$S49*((1+'Inputs &amp; Summary'!$D$7)^AW$29))),(_xlfn.WEIBULL.DIST(AW$29,$L49,$K49,FALSE)*$S49*((1+'Inputs &amp; Summary'!$D$7)^AW$29))),IF($M49=Lists!$H$3,IF($K49&lt;1,((($R49*(1-$E49)+$Q49*(1-$F49))/$K49)*((1+'Inputs &amp; Summary'!$D$7)^AW$29)),((INT(AW$29/$K49)-INT((AW$29-1)/$K49))*($R49*(1-$E49)+$Q49*(1-$F49))*((1+'Inputs &amp; Summary'!$D$7)^AW$29))),((_xlfn.WEIBULL.DIST(AW$29,$L49,$K49,FALSE)*($R49*(1-$E49)+$Q49*(1-$F49))*((1+'Inputs &amp; Summary'!$D$7)^AW$29))))))</f>
        <v>0</v>
      </c>
      <c r="AX49" s="114">
        <f>$D49*IF(AX$29&gt;'Inputs &amp; Summary'!$D$5,0,IF(AX$29&gt;VLOOKUP($G49,Lists!$J$17:$K$21,2),IF($M49=Lists!$H$3,IF($K49&lt;1,(($S49/$K49)*((1+'Inputs &amp; Summary'!$D$7)^AX$29)),((INT(AX$29/$K49)-INT((AX$29-1)/$K49))*$S49*((1+'Inputs &amp; Summary'!$D$7)^AX$29))),(_xlfn.WEIBULL.DIST(AX$29,$L49,$K49,FALSE)*$S49*((1+'Inputs &amp; Summary'!$D$7)^AX$29))),IF($M49=Lists!$H$3,IF($K49&lt;1,((($R49*(1-$E49)+$Q49*(1-$F49))/$K49)*((1+'Inputs &amp; Summary'!$D$7)^AX$29)),((INT(AX$29/$K49)-INT((AX$29-1)/$K49))*($R49*(1-$E49)+$Q49*(1-$F49))*((1+'Inputs &amp; Summary'!$D$7)^AX$29))),((_xlfn.WEIBULL.DIST(AX$29,$L49,$K49,FALSE)*($R49*(1-$E49)+$Q49*(1-$F49))*((1+'Inputs &amp; Summary'!$D$7)^AX$29))))))</f>
        <v>0</v>
      </c>
      <c r="AY49" s="114">
        <f>$D49*IF(AY$29&gt;'Inputs &amp; Summary'!$D$5,0,IF(AY$29&gt;VLOOKUP($G49,Lists!$J$17:$K$21,2),IF($M49=Lists!$H$3,IF($K49&lt;1,(($S49/$K49)*((1+'Inputs &amp; Summary'!$D$7)^AY$29)),((INT(AY$29/$K49)-INT((AY$29-1)/$K49))*$S49*((1+'Inputs &amp; Summary'!$D$7)^AY$29))),(_xlfn.WEIBULL.DIST(AY$29,$L49,$K49,FALSE)*$S49*((1+'Inputs &amp; Summary'!$D$7)^AY$29))),IF($M49=Lists!$H$3,IF($K49&lt;1,((($R49*(1-$E49)+$Q49*(1-$F49))/$K49)*((1+'Inputs &amp; Summary'!$D$7)^AY$29)),((INT(AY$29/$K49)-INT((AY$29-1)/$K49))*($R49*(1-$E49)+$Q49*(1-$F49))*((1+'Inputs &amp; Summary'!$D$7)^AY$29))),((_xlfn.WEIBULL.DIST(AY$29,$L49,$K49,FALSE)*($R49*(1-$E49)+$Q49*(1-$F49))*((1+'Inputs &amp; Summary'!$D$7)^AY$29))))))</f>
        <v>0</v>
      </c>
      <c r="AZ49" s="114">
        <f>$D49*IF(AZ$29&gt;'Inputs &amp; Summary'!$D$5,0,IF(AZ$29&gt;VLOOKUP($G49,Lists!$J$17:$K$21,2),IF($M49=Lists!$H$3,IF($K49&lt;1,(($S49/$K49)*((1+'Inputs &amp; Summary'!$D$7)^AZ$29)),((INT(AZ$29/$K49)-INT((AZ$29-1)/$K49))*$S49*((1+'Inputs &amp; Summary'!$D$7)^AZ$29))),(_xlfn.WEIBULL.DIST(AZ$29,$L49,$K49,FALSE)*$S49*((1+'Inputs &amp; Summary'!$D$7)^AZ$29))),IF($M49=Lists!$H$3,IF($K49&lt;1,((($R49*(1-$E49)+$Q49*(1-$F49))/$K49)*((1+'Inputs &amp; Summary'!$D$7)^AZ$29)),((INT(AZ$29/$K49)-INT((AZ$29-1)/$K49))*($R49*(1-$E49)+$Q49*(1-$F49))*((1+'Inputs &amp; Summary'!$D$7)^AZ$29))),((_xlfn.WEIBULL.DIST(AZ$29,$L49,$K49,FALSE)*($R49*(1-$E49)+$Q49*(1-$F49))*((1+'Inputs &amp; Summary'!$D$7)^AZ$29))))))</f>
        <v>0</v>
      </c>
      <c r="BA49" s="114">
        <f>$D49*IF(BA$29&gt;'Inputs &amp; Summary'!$D$5,0,IF(BA$29&gt;VLOOKUP($G49,Lists!$J$17:$K$21,2),IF($M49=Lists!$H$3,IF($K49&lt;1,(($S49/$K49)*((1+'Inputs &amp; Summary'!$D$7)^BA$29)),((INT(BA$29/$K49)-INT((BA$29-1)/$K49))*$S49*((1+'Inputs &amp; Summary'!$D$7)^BA$29))),(_xlfn.WEIBULL.DIST(BA$29,$L49,$K49,FALSE)*$S49*((1+'Inputs &amp; Summary'!$D$7)^BA$29))),IF($M49=Lists!$H$3,IF($K49&lt;1,((($R49*(1-$E49)+$Q49*(1-$F49))/$K49)*((1+'Inputs &amp; Summary'!$D$7)^BA$29)),((INT(BA$29/$K49)-INT((BA$29-1)/$K49))*($R49*(1-$E49)+$Q49*(1-$F49))*((1+'Inputs &amp; Summary'!$D$7)^BA$29))),((_xlfn.WEIBULL.DIST(BA$29,$L49,$K49,FALSE)*($R49*(1-$E49)+$Q49*(1-$F49))*((1+'Inputs &amp; Summary'!$D$7)^BA$29))))))</f>
        <v>0</v>
      </c>
      <c r="BB49" s="114">
        <f>$D49*IF(BB$29&gt;'Inputs &amp; Summary'!$D$5,0,IF(BB$29&gt;VLOOKUP($G49,Lists!$J$17:$K$21,2),IF($M49=Lists!$H$3,IF($K49&lt;1,(($S49/$K49)*((1+'Inputs &amp; Summary'!$D$7)^BB$29)),((INT(BB$29/$K49)-INT((BB$29-1)/$K49))*$S49*((1+'Inputs &amp; Summary'!$D$7)^BB$29))),(_xlfn.WEIBULL.DIST(BB$29,$L49,$K49,FALSE)*$S49*((1+'Inputs &amp; Summary'!$D$7)^BB$29))),IF($M49=Lists!$H$3,IF($K49&lt;1,((($R49*(1-$E49)+$Q49*(1-$F49))/$K49)*((1+'Inputs &amp; Summary'!$D$7)^BB$29)),((INT(BB$29/$K49)-INT((BB$29-1)/$K49))*($R49*(1-$E49)+$Q49*(1-$F49))*((1+'Inputs &amp; Summary'!$D$7)^BB$29))),((_xlfn.WEIBULL.DIST(BB$29,$L49,$K49,FALSE)*($R49*(1-$E49)+$Q49*(1-$F49))*((1+'Inputs &amp; Summary'!$D$7)^BB$29))))))</f>
        <v>0</v>
      </c>
      <c r="BC49" s="114">
        <f>$D49*IF(BC$29&gt;'Inputs &amp; Summary'!$D$5,0,IF(BC$29&gt;VLOOKUP($G49,Lists!$J$17:$K$21,2),IF($M49=Lists!$H$3,IF($K49&lt;1,(($S49/$K49)*((1+'Inputs &amp; Summary'!$D$7)^BC$29)),((INT(BC$29/$K49)-INT((BC$29-1)/$K49))*$S49*((1+'Inputs &amp; Summary'!$D$7)^BC$29))),(_xlfn.WEIBULL.DIST(BC$29,$L49,$K49,FALSE)*$S49*((1+'Inputs &amp; Summary'!$D$7)^BC$29))),IF($M49=Lists!$H$3,IF($K49&lt;1,((($R49*(1-$E49)+$Q49*(1-$F49))/$K49)*((1+'Inputs &amp; Summary'!$D$7)^BC$29)),((INT(BC$29/$K49)-INT((BC$29-1)/$K49))*($R49*(1-$E49)+$Q49*(1-$F49))*((1+'Inputs &amp; Summary'!$D$7)^BC$29))),((_xlfn.WEIBULL.DIST(BC$29,$L49,$K49,FALSE)*($R49*(1-$E49)+$Q49*(1-$F49))*((1+'Inputs &amp; Summary'!$D$7)^BC$29))))))</f>
        <v>0</v>
      </c>
      <c r="BD49" s="114">
        <f>$D49*IF(BD$29&gt;'Inputs &amp; Summary'!$D$5,0,IF(BD$29&gt;VLOOKUP($G49,Lists!$J$17:$K$21,2),IF($M49=Lists!$H$3,IF($K49&lt;1,(($S49/$K49)*((1+'Inputs &amp; Summary'!$D$7)^BD$29)),((INT(BD$29/$K49)-INT((BD$29-1)/$K49))*$S49*((1+'Inputs &amp; Summary'!$D$7)^BD$29))),(_xlfn.WEIBULL.DIST(BD$29,$L49,$K49,FALSE)*$S49*((1+'Inputs &amp; Summary'!$D$7)^BD$29))),IF($M49=Lists!$H$3,IF($K49&lt;1,((($R49*(1-$E49)+$Q49*(1-$F49))/$K49)*((1+'Inputs &amp; Summary'!$D$7)^BD$29)),((INT(BD$29/$K49)-INT((BD$29-1)/$K49))*($R49*(1-$E49)+$Q49*(1-$F49))*((1+'Inputs &amp; Summary'!$D$7)^BD$29))),((_xlfn.WEIBULL.DIST(BD$29,$L49,$K49,FALSE)*($R49*(1-$E49)+$Q49*(1-$F49))*((1+'Inputs &amp; Summary'!$D$7)^BD$29))))))</f>
        <v>0</v>
      </c>
      <c r="BE49" s="114">
        <f>$D49*IF(BE$29&gt;'Inputs &amp; Summary'!$D$5,0,IF(BE$29&gt;VLOOKUP($G49,Lists!$J$17:$K$21,2),IF($M49=Lists!$H$3,IF($K49&lt;1,(($S49/$K49)*((1+'Inputs &amp; Summary'!$D$7)^BE$29)),((INT(BE$29/$K49)-INT((BE$29-1)/$K49))*$S49*((1+'Inputs &amp; Summary'!$D$7)^BE$29))),(_xlfn.WEIBULL.DIST(BE$29,$L49,$K49,FALSE)*$S49*((1+'Inputs &amp; Summary'!$D$7)^BE$29))),IF($M49=Lists!$H$3,IF($K49&lt;1,((($R49*(1-$E49)+$Q49*(1-$F49))/$K49)*((1+'Inputs &amp; Summary'!$D$7)^BE$29)),((INT(BE$29/$K49)-INT((BE$29-1)/$K49))*($R49*(1-$E49)+$Q49*(1-$F49))*((1+'Inputs &amp; Summary'!$D$7)^BE$29))),((_xlfn.WEIBULL.DIST(BE$29,$L49,$K49,FALSE)*($R49*(1-$E49)+$Q49*(1-$F49))*((1+'Inputs &amp; Summary'!$D$7)^BE$29))))))</f>
        <v>0</v>
      </c>
      <c r="BF49" s="114">
        <f>$D49*IF(BF$29&gt;'Inputs &amp; Summary'!$D$5,0,IF(BF$29&gt;VLOOKUP($G49,Lists!$J$17:$K$21,2),IF($M49=Lists!$H$3,IF($K49&lt;1,(($S49/$K49)*((1+'Inputs &amp; Summary'!$D$7)^BF$29)),((INT(BF$29/$K49)-INT((BF$29-1)/$K49))*$S49*((1+'Inputs &amp; Summary'!$D$7)^BF$29))),(_xlfn.WEIBULL.DIST(BF$29,$L49,$K49,FALSE)*$S49*((1+'Inputs &amp; Summary'!$D$7)^BF$29))),IF($M49=Lists!$H$3,IF($K49&lt;1,((($R49*(1-$E49)+$Q49*(1-$F49))/$K49)*((1+'Inputs &amp; Summary'!$D$7)^BF$29)),((INT(BF$29/$K49)-INT((BF$29-1)/$K49))*($R49*(1-$E49)+$Q49*(1-$F49))*((1+'Inputs &amp; Summary'!$D$7)^BF$29))),((_xlfn.WEIBULL.DIST(BF$29,$L49,$K49,FALSE)*($R49*(1-$E49)+$Q49*(1-$F49))*((1+'Inputs &amp; Summary'!$D$7)^BF$29))))))</f>
        <v>0</v>
      </c>
      <c r="BG49" s="114">
        <f>$D49*IF(BG$29&gt;'Inputs &amp; Summary'!$D$5,0,IF(BG$29&gt;VLOOKUP($G49,Lists!$J$17:$K$21,2),IF($M49=Lists!$H$3,IF($K49&lt;1,(($S49/$K49)*((1+'Inputs &amp; Summary'!$D$7)^BG$29)),((INT(BG$29/$K49)-INT((BG$29-1)/$K49))*$S49*((1+'Inputs &amp; Summary'!$D$7)^BG$29))),(_xlfn.WEIBULL.DIST(BG$29,$L49,$K49,FALSE)*$S49*((1+'Inputs &amp; Summary'!$D$7)^BG$29))),IF($M49=Lists!$H$3,IF($K49&lt;1,((($R49*(1-$E49)+$Q49*(1-$F49))/$K49)*((1+'Inputs &amp; Summary'!$D$7)^BG$29)),((INT(BG$29/$K49)-INT((BG$29-1)/$K49))*($R49*(1-$E49)+$Q49*(1-$F49))*((1+'Inputs &amp; Summary'!$D$7)^BG$29))),((_xlfn.WEIBULL.DIST(BG$29,$L49,$K49,FALSE)*($R49*(1-$E49)+$Q49*(1-$F49))*((1+'Inputs &amp; Summary'!$D$7)^BG$29))))))</f>
        <v>0</v>
      </c>
      <c r="BH49" s="114">
        <f>$D49*IF(BH$29&gt;'Inputs &amp; Summary'!$D$5,0,IF(BH$29&gt;VLOOKUP($G49,Lists!$J$17:$K$21,2),IF($M49=Lists!$H$3,IF($K49&lt;1,(($S49/$K49)*((1+'Inputs &amp; Summary'!$D$7)^BH$29)),((INT(BH$29/$K49)-INT((BH$29-1)/$K49))*$S49*((1+'Inputs &amp; Summary'!$D$7)^BH$29))),(_xlfn.WEIBULL.DIST(BH$29,$L49,$K49,FALSE)*$S49*((1+'Inputs &amp; Summary'!$D$7)^BH$29))),IF($M49=Lists!$H$3,IF($K49&lt;1,((($R49*(1-$E49)+$Q49*(1-$F49))/$K49)*((1+'Inputs &amp; Summary'!$D$7)^BH$29)),((INT(BH$29/$K49)-INT((BH$29-1)/$K49))*($R49*(1-$E49)+$Q49*(1-$F49))*((1+'Inputs &amp; Summary'!$D$7)^BH$29))),((_xlfn.WEIBULL.DIST(BH$29,$L49,$K49,FALSE)*($R49*(1-$E49)+$Q49*(1-$F49))*((1+'Inputs &amp; Summary'!$D$7)^BH$29))))))</f>
        <v>0</v>
      </c>
      <c r="BI49" s="114">
        <f>$D49*IF(BI$29&gt;'Inputs &amp; Summary'!$D$5,0,IF(BI$29&gt;VLOOKUP($G49,Lists!$J$17:$K$21,2),IF($M49=Lists!$H$3,IF($K49&lt;1,(($S49/$K49)*((1+'Inputs &amp; Summary'!$D$7)^BI$29)),((INT(BI$29/$K49)-INT((BI$29-1)/$K49))*$S49*((1+'Inputs &amp; Summary'!$D$7)^BI$29))),(_xlfn.WEIBULL.DIST(BI$29,$L49,$K49,FALSE)*$S49*((1+'Inputs &amp; Summary'!$D$7)^BI$29))),IF($M49=Lists!$H$3,IF($K49&lt;1,((($R49*(1-$E49)+$Q49*(1-$F49))/$K49)*((1+'Inputs &amp; Summary'!$D$7)^BI$29)),((INT(BI$29/$K49)-INT((BI$29-1)/$K49))*($R49*(1-$E49)+$Q49*(1-$F49))*((1+'Inputs &amp; Summary'!$D$7)^BI$29))),((_xlfn.WEIBULL.DIST(BI$29,$L49,$K49,FALSE)*($R49*(1-$E49)+$Q49*(1-$F49))*((1+'Inputs &amp; Summary'!$D$7)^BI$29))))))</f>
        <v>0</v>
      </c>
      <c r="BJ49" s="114">
        <f>$D49*IF(BJ$29&gt;'Inputs &amp; Summary'!$D$5,0,IF(BJ$29&gt;VLOOKUP($G49,Lists!$J$17:$K$21,2),IF($M49=Lists!$H$3,IF($K49&lt;1,(($S49/$K49)*((1+'Inputs &amp; Summary'!$D$7)^BJ$29)),((INT(BJ$29/$K49)-INT((BJ$29-1)/$K49))*$S49*((1+'Inputs &amp; Summary'!$D$7)^BJ$29))),(_xlfn.WEIBULL.DIST(BJ$29,$L49,$K49,FALSE)*$S49*((1+'Inputs &amp; Summary'!$D$7)^BJ$29))),IF($M49=Lists!$H$3,IF($K49&lt;1,((($R49*(1-$E49)+$Q49*(1-$F49))/$K49)*((1+'Inputs &amp; Summary'!$D$7)^BJ$29)),((INT(BJ$29/$K49)-INT((BJ$29-1)/$K49))*($R49*(1-$E49)+$Q49*(1-$F49))*((1+'Inputs &amp; Summary'!$D$7)^BJ$29))),((_xlfn.WEIBULL.DIST(BJ$29,$L49,$K49,FALSE)*($R49*(1-$E49)+$Q49*(1-$F49))*((1+'Inputs &amp; Summary'!$D$7)^BJ$29))))))</f>
        <v>0</v>
      </c>
      <c r="BK49" s="114">
        <f>$D49*IF(BK$29&gt;'Inputs &amp; Summary'!$D$5,0,IF(BK$29&gt;VLOOKUP($G49,Lists!$J$17:$K$21,2),IF($M49=Lists!$H$3,IF($K49&lt;1,(($S49/$K49)*((1+'Inputs &amp; Summary'!$D$7)^BK$29)),((INT(BK$29/$K49)-INT((BK$29-1)/$K49))*$S49*((1+'Inputs &amp; Summary'!$D$7)^BK$29))),(_xlfn.WEIBULL.DIST(BK$29,$L49,$K49,FALSE)*$S49*((1+'Inputs &amp; Summary'!$D$7)^BK$29))),IF($M49=Lists!$H$3,IF($K49&lt;1,((($R49*(1-$E49)+$Q49*(1-$F49))/$K49)*((1+'Inputs &amp; Summary'!$D$7)^BK$29)),((INT(BK$29/$K49)-INT((BK$29-1)/$K49))*($R49*(1-$E49)+$Q49*(1-$F49))*((1+'Inputs &amp; Summary'!$D$7)^BK$29))),((_xlfn.WEIBULL.DIST(BK$29,$L49,$K49,FALSE)*($R49*(1-$E49)+$Q49*(1-$F49))*((1+'Inputs &amp; Summary'!$D$7)^BK$29))))))</f>
        <v>0</v>
      </c>
      <c r="BL49" s="114">
        <f>$D49*IF(BL$29&gt;'Inputs &amp; Summary'!$D$5,0,IF(BL$29&gt;VLOOKUP($G49,Lists!$J$17:$K$21,2),IF($M49=Lists!$H$3,IF($K49&lt;1,(($S49/$K49)*((1+'Inputs &amp; Summary'!$D$7)^BL$29)),((INT(BL$29/$K49)-INT((BL$29-1)/$K49))*$S49*((1+'Inputs &amp; Summary'!$D$7)^BL$29))),(_xlfn.WEIBULL.DIST(BL$29,$L49,$K49,FALSE)*$S49*((1+'Inputs &amp; Summary'!$D$7)^BL$29))),IF($M49=Lists!$H$3,IF($K49&lt;1,((($R49*(1-$E49)+$Q49*(1-$F49))/$K49)*((1+'Inputs &amp; Summary'!$D$7)^BL$29)),((INT(BL$29/$K49)-INT((BL$29-1)/$K49))*($R49*(1-$E49)+$Q49*(1-$F49))*((1+'Inputs &amp; Summary'!$D$7)^BL$29))),((_xlfn.WEIBULL.DIST(BL$29,$L49,$K49,FALSE)*($R49*(1-$E49)+$Q49*(1-$F49))*((1+'Inputs &amp; Summary'!$D$7)^BL$29))))))</f>
        <v>0</v>
      </c>
    </row>
    <row r="50" spans="1:64" s="1" customFormat="1" ht="57.6" x14ac:dyDescent="0.3">
      <c r="A50" s="79" t="s">
        <v>285</v>
      </c>
      <c r="B50" s="33" t="s">
        <v>307</v>
      </c>
      <c r="C50" s="33" t="s">
        <v>139</v>
      </c>
      <c r="D50" s="68">
        <v>1</v>
      </c>
      <c r="E50" s="68">
        <v>0</v>
      </c>
      <c r="F50" s="68">
        <v>0</v>
      </c>
      <c r="G50" s="213" t="s">
        <v>433</v>
      </c>
      <c r="H50" s="34" t="s">
        <v>287</v>
      </c>
      <c r="I50" s="34" t="s">
        <v>270</v>
      </c>
      <c r="J50" s="33">
        <f>VLOOKUP(I50,'Labor Rates'!$A$1:$B$16,2)</f>
        <v>25.173076923076923</v>
      </c>
      <c r="K50" s="35">
        <v>1</v>
      </c>
      <c r="L50" s="35">
        <v>1</v>
      </c>
      <c r="M50" s="33" t="s">
        <v>259</v>
      </c>
      <c r="N50" s="84">
        <f>'Inputs &amp; Summary'!$D$23</f>
        <v>103.04449648711943</v>
      </c>
      <c r="O50" s="35">
        <v>0.1</v>
      </c>
      <c r="P50" s="5">
        <v>0</v>
      </c>
      <c r="Q50" s="73">
        <f t="shared" si="6"/>
        <v>259.39470365699879</v>
      </c>
      <c r="R50" s="73">
        <f t="shared" si="7"/>
        <v>0</v>
      </c>
      <c r="S50" s="74">
        <f t="shared" si="8"/>
        <v>259.39470365699879</v>
      </c>
      <c r="T50" s="88"/>
      <c r="U50" s="80"/>
      <c r="V50" s="87">
        <f t="shared" si="9"/>
        <v>321.4330609703735</v>
      </c>
      <c r="W50" s="87">
        <f>NPV('Inputs &amp; Summary'!$D$6,Y50:BL50)</f>
        <v>3259.6732445572779</v>
      </c>
      <c r="X50" s="90">
        <f t="shared" si="10"/>
        <v>2.3658831437387326E-2</v>
      </c>
      <c r="Y50" s="114">
        <f>$D50*IF(Y$29&gt;'Inputs &amp; Summary'!$D$5,0,IF(Y$29&gt;VLOOKUP($G50,Lists!$J$17:$K$21,2),IF($M50=Lists!$H$3,IF($K50&lt;1,(($S50/$K50)*((1+'Inputs &amp; Summary'!$D$7)^Y$29)),((INT(Y$29/$K50)-INT((Y$29-1)/$K50))*$S50*((1+'Inputs &amp; Summary'!$D$7)^Y$29))),(_xlfn.WEIBULL.DIST(Y$29,$L50,$K50,FALSE)*$S50*((1+'Inputs &amp; Summary'!$D$7)^Y$29))),IF($M50=Lists!$H$3,IF($K50&lt;1,((($R50*(1-$E50)+$Q50*(1-$F50))/$K50)*((1+'Inputs &amp; Summary'!$D$7)^Y$29)),((INT(Y$29/$K50)-INT((Y$29-1)/$K50))*($R50*(1-$E50)+$Q50*(1-$F50))*((1+'Inputs &amp; Summary'!$D$7)^Y$29))),((_xlfn.WEIBULL.DIST(Y$29,$L50,$K50,FALSE)*($R50*(1-$E50)+$Q50*(1-$F50))*((1+'Inputs &amp; Summary'!$D$7)^Y$29))))))</f>
        <v>264.58259773013879</v>
      </c>
      <c r="Z50" s="114">
        <f>$D50*IF(Z$29&gt;'Inputs &amp; Summary'!$D$5,0,IF(Z$29&gt;VLOOKUP($G50,Lists!$J$17:$K$21,2),IF($M50=Lists!$H$3,IF($K50&lt;1,(($S50/$K50)*((1+'Inputs &amp; Summary'!$D$7)^Z$29)),((INT(Z$29/$K50)-INT((Z$29-1)/$K50))*$S50*((1+'Inputs &amp; Summary'!$D$7)^Z$29))),(_xlfn.WEIBULL.DIST(Z$29,$L50,$K50,FALSE)*$S50*((1+'Inputs &amp; Summary'!$D$7)^Z$29))),IF($M50=Lists!$H$3,IF($K50&lt;1,((($R50*(1-$E50)+$Q50*(1-$F50))/$K50)*((1+'Inputs &amp; Summary'!$D$7)^Z$29)),((INT(Z$29/$K50)-INT((Z$29-1)/$K50))*($R50*(1-$E50)+$Q50*(1-$F50))*((1+'Inputs &amp; Summary'!$D$7)^Z$29))),((_xlfn.WEIBULL.DIST(Z$29,$L50,$K50,FALSE)*($R50*(1-$E50)+$Q50*(1-$F50))*((1+'Inputs &amp; Summary'!$D$7)^Z$29))))))</f>
        <v>269.87424968474153</v>
      </c>
      <c r="AA50" s="114">
        <f>$D50*IF(AA$29&gt;'Inputs &amp; Summary'!$D$5,0,IF(AA$29&gt;VLOOKUP($G50,Lists!$J$17:$K$21,2),IF($M50=Lists!$H$3,IF($K50&lt;1,(($S50/$K50)*((1+'Inputs &amp; Summary'!$D$7)^AA$29)),((INT(AA$29/$K50)-INT((AA$29-1)/$K50))*$S50*((1+'Inputs &amp; Summary'!$D$7)^AA$29))),(_xlfn.WEIBULL.DIST(AA$29,$L50,$K50,FALSE)*$S50*((1+'Inputs &amp; Summary'!$D$7)^AA$29))),IF($M50=Lists!$H$3,IF($K50&lt;1,((($R50*(1-$E50)+$Q50*(1-$F50))/$K50)*((1+'Inputs &amp; Summary'!$D$7)^AA$29)),((INT(AA$29/$K50)-INT((AA$29-1)/$K50))*($R50*(1-$E50)+$Q50*(1-$F50))*((1+'Inputs &amp; Summary'!$D$7)^AA$29))),((_xlfn.WEIBULL.DIST(AA$29,$L50,$K50,FALSE)*($R50*(1-$E50)+$Q50*(1-$F50))*((1+'Inputs &amp; Summary'!$D$7)^AA$29))))))</f>
        <v>275.27173467843636</v>
      </c>
      <c r="AB50" s="114">
        <f>$D50*IF(AB$29&gt;'Inputs &amp; Summary'!$D$5,0,IF(AB$29&gt;VLOOKUP($G50,Lists!$J$17:$K$21,2),IF($M50=Lists!$H$3,IF($K50&lt;1,(($S50/$K50)*((1+'Inputs &amp; Summary'!$D$7)^AB$29)),((INT(AB$29/$K50)-INT((AB$29-1)/$K50))*$S50*((1+'Inputs &amp; Summary'!$D$7)^AB$29))),(_xlfn.WEIBULL.DIST(AB$29,$L50,$K50,FALSE)*$S50*((1+'Inputs &amp; Summary'!$D$7)^AB$29))),IF($M50=Lists!$H$3,IF($K50&lt;1,((($R50*(1-$E50)+$Q50*(1-$F50))/$K50)*((1+'Inputs &amp; Summary'!$D$7)^AB$29)),((INT(AB$29/$K50)-INT((AB$29-1)/$K50))*($R50*(1-$E50)+$Q50*(1-$F50))*((1+'Inputs &amp; Summary'!$D$7)^AB$29))),((_xlfn.WEIBULL.DIST(AB$29,$L50,$K50,FALSE)*($R50*(1-$E50)+$Q50*(1-$F50))*((1+'Inputs &amp; Summary'!$D$7)^AB$29))))))</f>
        <v>280.77716937200506</v>
      </c>
      <c r="AC50" s="114">
        <f>$D50*IF(AC$29&gt;'Inputs &amp; Summary'!$D$5,0,IF(AC$29&gt;VLOOKUP($G50,Lists!$J$17:$K$21,2),IF($M50=Lists!$H$3,IF($K50&lt;1,(($S50/$K50)*((1+'Inputs &amp; Summary'!$D$7)^AC$29)),((INT(AC$29/$K50)-INT((AC$29-1)/$K50))*$S50*((1+'Inputs &amp; Summary'!$D$7)^AC$29))),(_xlfn.WEIBULL.DIST(AC$29,$L50,$K50,FALSE)*$S50*((1+'Inputs &amp; Summary'!$D$7)^AC$29))),IF($M50=Lists!$H$3,IF($K50&lt;1,((($R50*(1-$E50)+$Q50*(1-$F50))/$K50)*((1+'Inputs &amp; Summary'!$D$7)^AC$29)),((INT(AC$29/$K50)-INT((AC$29-1)/$K50))*($R50*(1-$E50)+$Q50*(1-$F50))*((1+'Inputs &amp; Summary'!$D$7)^AC$29))),((_xlfn.WEIBULL.DIST(AC$29,$L50,$K50,FALSE)*($R50*(1-$E50)+$Q50*(1-$F50))*((1+'Inputs &amp; Summary'!$D$7)^AC$29))))))</f>
        <v>286.3927127594452</v>
      </c>
      <c r="AD50" s="114">
        <f>$D50*IF(AD$29&gt;'Inputs &amp; Summary'!$D$5,0,IF(AD$29&gt;VLOOKUP($G50,Lists!$J$17:$K$21,2),IF($M50=Lists!$H$3,IF($K50&lt;1,(($S50/$K50)*((1+'Inputs &amp; Summary'!$D$7)^AD$29)),((INT(AD$29/$K50)-INT((AD$29-1)/$K50))*$S50*((1+'Inputs &amp; Summary'!$D$7)^AD$29))),(_xlfn.WEIBULL.DIST(AD$29,$L50,$K50,FALSE)*$S50*((1+'Inputs &amp; Summary'!$D$7)^AD$29))),IF($M50=Lists!$H$3,IF($K50&lt;1,((($R50*(1-$E50)+$Q50*(1-$F50))/$K50)*((1+'Inputs &amp; Summary'!$D$7)^AD$29)),((INT(AD$29/$K50)-INT((AD$29-1)/$K50))*($R50*(1-$E50)+$Q50*(1-$F50))*((1+'Inputs &amp; Summary'!$D$7)^AD$29))),((_xlfn.WEIBULL.DIST(AD$29,$L50,$K50,FALSE)*($R50*(1-$E50)+$Q50*(1-$F50))*((1+'Inputs &amp; Summary'!$D$7)^AD$29))))))</f>
        <v>292.1205670146341</v>
      </c>
      <c r="AE50" s="114">
        <f>$D50*IF(AE$29&gt;'Inputs &amp; Summary'!$D$5,0,IF(AE$29&gt;VLOOKUP($G50,Lists!$J$17:$K$21,2),IF($M50=Lists!$H$3,IF($K50&lt;1,(($S50/$K50)*((1+'Inputs &amp; Summary'!$D$7)^AE$29)),((INT(AE$29/$K50)-INT((AE$29-1)/$K50))*$S50*((1+'Inputs &amp; Summary'!$D$7)^AE$29))),(_xlfn.WEIBULL.DIST(AE$29,$L50,$K50,FALSE)*$S50*((1+'Inputs &amp; Summary'!$D$7)^AE$29))),IF($M50=Lists!$H$3,IF($K50&lt;1,((($R50*(1-$E50)+$Q50*(1-$F50))/$K50)*((1+'Inputs &amp; Summary'!$D$7)^AE$29)),((INT(AE$29/$K50)-INT((AE$29-1)/$K50))*($R50*(1-$E50)+$Q50*(1-$F50))*((1+'Inputs &amp; Summary'!$D$7)^AE$29))),((_xlfn.WEIBULL.DIST(AE$29,$L50,$K50,FALSE)*($R50*(1-$E50)+$Q50*(1-$F50))*((1+'Inputs &amp; Summary'!$D$7)^AE$29))))))</f>
        <v>297.96297835492675</v>
      </c>
      <c r="AF50" s="114">
        <f>$D50*IF(AF$29&gt;'Inputs &amp; Summary'!$D$5,0,IF(AF$29&gt;VLOOKUP($G50,Lists!$J$17:$K$21,2),IF($M50=Lists!$H$3,IF($K50&lt;1,(($S50/$K50)*((1+'Inputs &amp; Summary'!$D$7)^AF$29)),((INT(AF$29/$K50)-INT((AF$29-1)/$K50))*$S50*((1+'Inputs &amp; Summary'!$D$7)^AF$29))),(_xlfn.WEIBULL.DIST(AF$29,$L50,$K50,FALSE)*$S50*((1+'Inputs &amp; Summary'!$D$7)^AF$29))),IF($M50=Lists!$H$3,IF($K50&lt;1,((($R50*(1-$E50)+$Q50*(1-$F50))/$K50)*((1+'Inputs &amp; Summary'!$D$7)^AF$29)),((INT(AF$29/$K50)-INT((AF$29-1)/$K50))*($R50*(1-$E50)+$Q50*(1-$F50))*((1+'Inputs &amp; Summary'!$D$7)^AF$29))),((_xlfn.WEIBULL.DIST(AF$29,$L50,$K50,FALSE)*($R50*(1-$E50)+$Q50*(1-$F50))*((1+'Inputs &amp; Summary'!$D$7)^AF$29))))))</f>
        <v>303.92223792202532</v>
      </c>
      <c r="AG50" s="114">
        <f>$D50*IF(AG$29&gt;'Inputs &amp; Summary'!$D$5,0,IF(AG$29&gt;VLOOKUP($G50,Lists!$J$17:$K$21,2),IF($M50=Lists!$H$3,IF($K50&lt;1,(($S50/$K50)*((1+'Inputs &amp; Summary'!$D$7)^AG$29)),((INT(AG$29/$K50)-INT((AG$29-1)/$K50))*$S50*((1+'Inputs &amp; Summary'!$D$7)^AG$29))),(_xlfn.WEIBULL.DIST(AG$29,$L50,$K50,FALSE)*$S50*((1+'Inputs &amp; Summary'!$D$7)^AG$29))),IF($M50=Lists!$H$3,IF($K50&lt;1,((($R50*(1-$E50)+$Q50*(1-$F50))/$K50)*((1+'Inputs &amp; Summary'!$D$7)^AG$29)),((INT(AG$29/$K50)-INT((AG$29-1)/$K50))*($R50*(1-$E50)+$Q50*(1-$F50))*((1+'Inputs &amp; Summary'!$D$7)^AG$29))),((_xlfn.WEIBULL.DIST(AG$29,$L50,$K50,FALSE)*($R50*(1-$E50)+$Q50*(1-$F50))*((1+'Inputs &amp; Summary'!$D$7)^AG$29))))))</f>
        <v>310.00068268046579</v>
      </c>
      <c r="AH50" s="114">
        <f>$D50*IF(AH$29&gt;'Inputs &amp; Summary'!$D$5,0,IF(AH$29&gt;VLOOKUP($G50,Lists!$J$17:$K$21,2),IF($M50=Lists!$H$3,IF($K50&lt;1,(($S50/$K50)*((1+'Inputs &amp; Summary'!$D$7)^AH$29)),((INT(AH$29/$K50)-INT((AH$29-1)/$K50))*$S50*((1+'Inputs &amp; Summary'!$D$7)^AH$29))),(_xlfn.WEIBULL.DIST(AH$29,$L50,$K50,FALSE)*$S50*((1+'Inputs &amp; Summary'!$D$7)^AH$29))),IF($M50=Lists!$H$3,IF($K50&lt;1,((($R50*(1-$E50)+$Q50*(1-$F50))/$K50)*((1+'Inputs &amp; Summary'!$D$7)^AH$29)),((INT(AH$29/$K50)-INT((AH$29-1)/$K50))*($R50*(1-$E50)+$Q50*(1-$F50))*((1+'Inputs &amp; Summary'!$D$7)^AH$29))),((_xlfn.WEIBULL.DIST(AH$29,$L50,$K50,FALSE)*($R50*(1-$E50)+$Q50*(1-$F50))*((1+'Inputs &amp; Summary'!$D$7)^AH$29))))))</f>
        <v>316.20069633407513</v>
      </c>
      <c r="AI50" s="114">
        <f>$D50*IF(AI$29&gt;'Inputs &amp; Summary'!$D$5,0,IF(AI$29&gt;VLOOKUP($G50,Lists!$J$17:$K$21,2),IF($M50=Lists!$H$3,IF($K50&lt;1,(($S50/$K50)*((1+'Inputs &amp; Summary'!$D$7)^AI$29)),((INT(AI$29/$K50)-INT((AI$29-1)/$K50))*$S50*((1+'Inputs &amp; Summary'!$D$7)^AI$29))),(_xlfn.WEIBULL.DIST(AI$29,$L50,$K50,FALSE)*$S50*((1+'Inputs &amp; Summary'!$D$7)^AI$29))),IF($M50=Lists!$H$3,IF($K50&lt;1,((($R50*(1-$E50)+$Q50*(1-$F50))/$K50)*((1+'Inputs &amp; Summary'!$D$7)^AI$29)),((INT(AI$29/$K50)-INT((AI$29-1)/$K50))*($R50*(1-$E50)+$Q50*(1-$F50))*((1+'Inputs &amp; Summary'!$D$7)^AI$29))),((_xlfn.WEIBULL.DIST(AI$29,$L50,$K50,FALSE)*($R50*(1-$E50)+$Q50*(1-$F50))*((1+'Inputs &amp; Summary'!$D$7)^AI$29))))))</f>
        <v>322.52471026075659</v>
      </c>
      <c r="AJ50" s="114">
        <f>$D50*IF(AJ$29&gt;'Inputs &amp; Summary'!$D$5,0,IF(AJ$29&gt;VLOOKUP($G50,Lists!$J$17:$K$21,2),IF($M50=Lists!$H$3,IF($K50&lt;1,(($S50/$K50)*((1+'Inputs &amp; Summary'!$D$7)^AJ$29)),((INT(AJ$29/$K50)-INT((AJ$29-1)/$K50))*$S50*((1+'Inputs &amp; Summary'!$D$7)^AJ$29))),(_xlfn.WEIBULL.DIST(AJ$29,$L50,$K50,FALSE)*$S50*((1+'Inputs &amp; Summary'!$D$7)^AJ$29))),IF($M50=Lists!$H$3,IF($K50&lt;1,((($R50*(1-$E50)+$Q50*(1-$F50))/$K50)*((1+'Inputs &amp; Summary'!$D$7)^AJ$29)),((INT(AJ$29/$K50)-INT((AJ$29-1)/$K50))*($R50*(1-$E50)+$Q50*(1-$F50))*((1+'Inputs &amp; Summary'!$D$7)^AJ$29))),((_xlfn.WEIBULL.DIST(AJ$29,$L50,$K50,FALSE)*($R50*(1-$E50)+$Q50*(1-$F50))*((1+'Inputs &amp; Summary'!$D$7)^AJ$29))))))</f>
        <v>328.97520446597179</v>
      </c>
      <c r="AK50" s="114">
        <f>$D50*IF(AK$29&gt;'Inputs &amp; Summary'!$D$5,0,IF(AK$29&gt;VLOOKUP($G50,Lists!$J$17:$K$21,2),IF($M50=Lists!$H$3,IF($K50&lt;1,(($S50/$K50)*((1+'Inputs &amp; Summary'!$D$7)^AK$29)),((INT(AK$29/$K50)-INT((AK$29-1)/$K50))*$S50*((1+'Inputs &amp; Summary'!$D$7)^AK$29))),(_xlfn.WEIBULL.DIST(AK$29,$L50,$K50,FALSE)*$S50*((1+'Inputs &amp; Summary'!$D$7)^AK$29))),IF($M50=Lists!$H$3,IF($K50&lt;1,((($R50*(1-$E50)+$Q50*(1-$F50))/$K50)*((1+'Inputs &amp; Summary'!$D$7)^AK$29)),((INT(AK$29/$K50)-INT((AK$29-1)/$K50))*($R50*(1-$E50)+$Q50*(1-$F50))*((1+'Inputs &amp; Summary'!$D$7)^AK$29))),((_xlfn.WEIBULL.DIST(AK$29,$L50,$K50,FALSE)*($R50*(1-$E50)+$Q50*(1-$F50))*((1+'Inputs &amp; Summary'!$D$7)^AK$29))))))</f>
        <v>335.5547085552912</v>
      </c>
      <c r="AL50" s="114">
        <f>$D50*IF(AL$29&gt;'Inputs &amp; Summary'!$D$5,0,IF(AL$29&gt;VLOOKUP($G50,Lists!$J$17:$K$21,2),IF($M50=Lists!$H$3,IF($K50&lt;1,(($S50/$K50)*((1+'Inputs &amp; Summary'!$D$7)^AL$29)),((INT(AL$29/$K50)-INT((AL$29-1)/$K50))*$S50*((1+'Inputs &amp; Summary'!$D$7)^AL$29))),(_xlfn.WEIBULL.DIST(AL$29,$L50,$K50,FALSE)*$S50*((1+'Inputs &amp; Summary'!$D$7)^AL$29))),IF($M50=Lists!$H$3,IF($K50&lt;1,((($R50*(1-$E50)+$Q50*(1-$F50))/$K50)*((1+'Inputs &amp; Summary'!$D$7)^AL$29)),((INT(AL$29/$K50)-INT((AL$29-1)/$K50))*($R50*(1-$E50)+$Q50*(1-$F50))*((1+'Inputs &amp; Summary'!$D$7)^AL$29))),((_xlfn.WEIBULL.DIST(AL$29,$L50,$K50,FALSE)*($R50*(1-$E50)+$Q50*(1-$F50))*((1+'Inputs &amp; Summary'!$D$7)^AL$29))))))</f>
        <v>342.26580272639706</v>
      </c>
      <c r="AM50" s="114">
        <f>$D50*IF(AM$29&gt;'Inputs &amp; Summary'!$D$5,0,IF(AM$29&gt;VLOOKUP($G50,Lists!$J$17:$K$21,2),IF($M50=Lists!$H$3,IF($K50&lt;1,(($S50/$K50)*((1+'Inputs &amp; Summary'!$D$7)^AM$29)),((INT(AM$29/$K50)-INT((AM$29-1)/$K50))*$S50*((1+'Inputs &amp; Summary'!$D$7)^AM$29))),(_xlfn.WEIBULL.DIST(AM$29,$L50,$K50,FALSE)*$S50*((1+'Inputs &amp; Summary'!$D$7)^AM$29))),IF($M50=Lists!$H$3,IF($K50&lt;1,((($R50*(1-$E50)+$Q50*(1-$F50))/$K50)*((1+'Inputs &amp; Summary'!$D$7)^AM$29)),((INT(AM$29/$K50)-INT((AM$29-1)/$K50))*($R50*(1-$E50)+$Q50*(1-$F50))*((1+'Inputs &amp; Summary'!$D$7)^AM$29))),((_xlfn.WEIBULL.DIST(AM$29,$L50,$K50,FALSE)*($R50*(1-$E50)+$Q50*(1-$F50))*((1+'Inputs &amp; Summary'!$D$7)^AM$29))))))</f>
        <v>349.11111878092487</v>
      </c>
      <c r="AN50" s="114">
        <f>$D50*IF(AN$29&gt;'Inputs &amp; Summary'!$D$5,0,IF(AN$29&gt;VLOOKUP($G50,Lists!$J$17:$K$21,2),IF($M50=Lists!$H$3,IF($K50&lt;1,(($S50/$K50)*((1+'Inputs &amp; Summary'!$D$7)^AN$29)),((INT(AN$29/$K50)-INT((AN$29-1)/$K50))*$S50*((1+'Inputs &amp; Summary'!$D$7)^AN$29))),(_xlfn.WEIBULL.DIST(AN$29,$L50,$K50,FALSE)*$S50*((1+'Inputs &amp; Summary'!$D$7)^AN$29))),IF($M50=Lists!$H$3,IF($K50&lt;1,((($R50*(1-$E50)+$Q50*(1-$F50))/$K50)*((1+'Inputs &amp; Summary'!$D$7)^AN$29)),((INT(AN$29/$K50)-INT((AN$29-1)/$K50))*($R50*(1-$E50)+$Q50*(1-$F50))*((1+'Inputs &amp; Summary'!$D$7)^AN$29))),((_xlfn.WEIBULL.DIST(AN$29,$L50,$K50,FALSE)*($R50*(1-$E50)+$Q50*(1-$F50))*((1+'Inputs &amp; Summary'!$D$7)^AN$29))))))</f>
        <v>356.09334115654343</v>
      </c>
      <c r="AO50" s="114">
        <f>$D50*IF(AO$29&gt;'Inputs &amp; Summary'!$D$5,0,IF(AO$29&gt;VLOOKUP($G50,Lists!$J$17:$K$21,2),IF($M50=Lists!$H$3,IF($K50&lt;1,(($S50/$K50)*((1+'Inputs &amp; Summary'!$D$7)^AO$29)),((INT(AO$29/$K50)-INT((AO$29-1)/$K50))*$S50*((1+'Inputs &amp; Summary'!$D$7)^AO$29))),(_xlfn.WEIBULL.DIST(AO$29,$L50,$K50,FALSE)*$S50*((1+'Inputs &amp; Summary'!$D$7)^AO$29))),IF($M50=Lists!$H$3,IF($K50&lt;1,((($R50*(1-$E50)+$Q50*(1-$F50))/$K50)*((1+'Inputs &amp; Summary'!$D$7)^AO$29)),((INT(AO$29/$K50)-INT((AO$29-1)/$K50))*($R50*(1-$E50)+$Q50*(1-$F50))*((1+'Inputs &amp; Summary'!$D$7)^AO$29))),((_xlfn.WEIBULL.DIST(AO$29,$L50,$K50,FALSE)*($R50*(1-$E50)+$Q50*(1-$F50))*((1+'Inputs &amp; Summary'!$D$7)^AO$29))))))</f>
        <v>363.21520797967435</v>
      </c>
      <c r="AP50" s="114">
        <f>$D50*IF(AP$29&gt;'Inputs &amp; Summary'!$D$5,0,IF(AP$29&gt;VLOOKUP($G50,Lists!$J$17:$K$21,2),IF($M50=Lists!$H$3,IF($K50&lt;1,(($S50/$K50)*((1+'Inputs &amp; Summary'!$D$7)^AP$29)),((INT(AP$29/$K50)-INT((AP$29-1)/$K50))*$S50*((1+'Inputs &amp; Summary'!$D$7)^AP$29))),(_xlfn.WEIBULL.DIST(AP$29,$L50,$K50,FALSE)*$S50*((1+'Inputs &amp; Summary'!$D$7)^AP$29))),IF($M50=Lists!$H$3,IF($K50&lt;1,((($R50*(1-$E50)+$Q50*(1-$F50))/$K50)*((1+'Inputs &amp; Summary'!$D$7)^AP$29)),((INT(AP$29/$K50)-INT((AP$29-1)/$K50))*($R50*(1-$E50)+$Q50*(1-$F50))*((1+'Inputs &amp; Summary'!$D$7)^AP$29))),((_xlfn.WEIBULL.DIST(AP$29,$L50,$K50,FALSE)*($R50*(1-$E50)+$Q50*(1-$F50))*((1+'Inputs &amp; Summary'!$D$7)^AP$29))))))</f>
        <v>370.4795121392678</v>
      </c>
      <c r="AQ50" s="114">
        <f>$D50*IF(AQ$29&gt;'Inputs &amp; Summary'!$D$5,0,IF(AQ$29&gt;VLOOKUP($G50,Lists!$J$17:$K$21,2),IF($M50=Lists!$H$3,IF($K50&lt;1,(($S50/$K50)*((1+'Inputs &amp; Summary'!$D$7)^AQ$29)),((INT(AQ$29/$K50)-INT((AQ$29-1)/$K50))*$S50*((1+'Inputs &amp; Summary'!$D$7)^AQ$29))),(_xlfn.WEIBULL.DIST(AQ$29,$L50,$K50,FALSE)*$S50*((1+'Inputs &amp; Summary'!$D$7)^AQ$29))),IF($M50=Lists!$H$3,IF($K50&lt;1,((($R50*(1-$E50)+$Q50*(1-$F50))/$K50)*((1+'Inputs &amp; Summary'!$D$7)^AQ$29)),((INT(AQ$29/$K50)-INT((AQ$29-1)/$K50))*($R50*(1-$E50)+$Q50*(1-$F50))*((1+'Inputs &amp; Summary'!$D$7)^AQ$29))),((_xlfn.WEIBULL.DIST(AQ$29,$L50,$K50,FALSE)*($R50*(1-$E50)+$Q50*(1-$F50))*((1+'Inputs &amp; Summary'!$D$7)^AQ$29))))))</f>
        <v>377.88910238205312</v>
      </c>
      <c r="AR50" s="114">
        <f>$D50*IF(AR$29&gt;'Inputs &amp; Summary'!$D$5,0,IF(AR$29&gt;VLOOKUP($G50,Lists!$J$17:$K$21,2),IF($M50=Lists!$H$3,IF($K50&lt;1,(($S50/$K50)*((1+'Inputs &amp; Summary'!$D$7)^AR$29)),((INT(AR$29/$K50)-INT((AR$29-1)/$K50))*$S50*((1+'Inputs &amp; Summary'!$D$7)^AR$29))),(_xlfn.WEIBULL.DIST(AR$29,$L50,$K50,FALSE)*$S50*((1+'Inputs &amp; Summary'!$D$7)^AR$29))),IF($M50=Lists!$H$3,IF($K50&lt;1,((($R50*(1-$E50)+$Q50*(1-$F50))/$K50)*((1+'Inputs &amp; Summary'!$D$7)^AR$29)),((INT(AR$29/$K50)-INT((AR$29-1)/$K50))*($R50*(1-$E50)+$Q50*(1-$F50))*((1+'Inputs &amp; Summary'!$D$7)^AR$29))),((_xlfn.WEIBULL.DIST(AR$29,$L50,$K50,FALSE)*($R50*(1-$E50)+$Q50*(1-$F50))*((1+'Inputs &amp; Summary'!$D$7)^AR$29))))))</f>
        <v>385.44688442969425</v>
      </c>
      <c r="AS50" s="114">
        <f>$D50*IF(AS$29&gt;'Inputs &amp; Summary'!$D$5,0,IF(AS$29&gt;VLOOKUP($G50,Lists!$J$17:$K$21,2),IF($M50=Lists!$H$3,IF($K50&lt;1,(($S50/$K50)*((1+'Inputs &amp; Summary'!$D$7)^AS$29)),((INT(AS$29/$K50)-INT((AS$29-1)/$K50))*$S50*((1+'Inputs &amp; Summary'!$D$7)^AS$29))),(_xlfn.WEIBULL.DIST(AS$29,$L50,$K50,FALSE)*$S50*((1+'Inputs &amp; Summary'!$D$7)^AS$29))),IF($M50=Lists!$H$3,IF($K50&lt;1,((($R50*(1-$E50)+$Q50*(1-$F50))/$K50)*((1+'Inputs &amp; Summary'!$D$7)^AS$29)),((INT(AS$29/$K50)-INT((AS$29-1)/$K50))*($R50*(1-$E50)+$Q50*(1-$F50))*((1+'Inputs &amp; Summary'!$D$7)^AS$29))),((_xlfn.WEIBULL.DIST(AS$29,$L50,$K50,FALSE)*($R50*(1-$E50)+$Q50*(1-$F50))*((1+'Inputs &amp; Summary'!$D$7)^AS$29))))))</f>
        <v>0</v>
      </c>
      <c r="AT50" s="114">
        <f>$D50*IF(AT$29&gt;'Inputs &amp; Summary'!$D$5,0,IF(AT$29&gt;VLOOKUP($G50,Lists!$J$17:$K$21,2),IF($M50=Lists!$H$3,IF($K50&lt;1,(($S50/$K50)*((1+'Inputs &amp; Summary'!$D$7)^AT$29)),((INT(AT$29/$K50)-INT((AT$29-1)/$K50))*$S50*((1+'Inputs &amp; Summary'!$D$7)^AT$29))),(_xlfn.WEIBULL.DIST(AT$29,$L50,$K50,FALSE)*$S50*((1+'Inputs &amp; Summary'!$D$7)^AT$29))),IF($M50=Lists!$H$3,IF($K50&lt;1,((($R50*(1-$E50)+$Q50*(1-$F50))/$K50)*((1+'Inputs &amp; Summary'!$D$7)^AT$29)),((INT(AT$29/$K50)-INT((AT$29-1)/$K50))*($R50*(1-$E50)+$Q50*(1-$F50))*((1+'Inputs &amp; Summary'!$D$7)^AT$29))),((_xlfn.WEIBULL.DIST(AT$29,$L50,$K50,FALSE)*($R50*(1-$E50)+$Q50*(1-$F50))*((1+'Inputs &amp; Summary'!$D$7)^AT$29))))))</f>
        <v>0</v>
      </c>
      <c r="AU50" s="114">
        <f>$D50*IF(AU$29&gt;'Inputs &amp; Summary'!$D$5,0,IF(AU$29&gt;VLOOKUP($G50,Lists!$J$17:$K$21,2),IF($M50=Lists!$H$3,IF($K50&lt;1,(($S50/$K50)*((1+'Inputs &amp; Summary'!$D$7)^AU$29)),((INT(AU$29/$K50)-INT((AU$29-1)/$K50))*$S50*((1+'Inputs &amp; Summary'!$D$7)^AU$29))),(_xlfn.WEIBULL.DIST(AU$29,$L50,$K50,FALSE)*$S50*((1+'Inputs &amp; Summary'!$D$7)^AU$29))),IF($M50=Lists!$H$3,IF($K50&lt;1,((($R50*(1-$E50)+$Q50*(1-$F50))/$K50)*((1+'Inputs &amp; Summary'!$D$7)^AU$29)),((INT(AU$29/$K50)-INT((AU$29-1)/$K50))*($R50*(1-$E50)+$Q50*(1-$F50))*((1+'Inputs &amp; Summary'!$D$7)^AU$29))),((_xlfn.WEIBULL.DIST(AU$29,$L50,$K50,FALSE)*($R50*(1-$E50)+$Q50*(1-$F50))*((1+'Inputs &amp; Summary'!$D$7)^AU$29))))))</f>
        <v>0</v>
      </c>
      <c r="AV50" s="114">
        <f>$D50*IF(AV$29&gt;'Inputs &amp; Summary'!$D$5,0,IF(AV$29&gt;VLOOKUP($G50,Lists!$J$17:$K$21,2),IF($M50=Lists!$H$3,IF($K50&lt;1,(($S50/$K50)*((1+'Inputs &amp; Summary'!$D$7)^AV$29)),((INT(AV$29/$K50)-INT((AV$29-1)/$K50))*$S50*((1+'Inputs &amp; Summary'!$D$7)^AV$29))),(_xlfn.WEIBULL.DIST(AV$29,$L50,$K50,FALSE)*$S50*((1+'Inputs &amp; Summary'!$D$7)^AV$29))),IF($M50=Lists!$H$3,IF($K50&lt;1,((($R50*(1-$E50)+$Q50*(1-$F50))/$K50)*((1+'Inputs &amp; Summary'!$D$7)^AV$29)),((INT(AV$29/$K50)-INT((AV$29-1)/$K50))*($R50*(1-$E50)+$Q50*(1-$F50))*((1+'Inputs &amp; Summary'!$D$7)^AV$29))),((_xlfn.WEIBULL.DIST(AV$29,$L50,$K50,FALSE)*($R50*(1-$E50)+$Q50*(1-$F50))*((1+'Inputs &amp; Summary'!$D$7)^AV$29))))))</f>
        <v>0</v>
      </c>
      <c r="AW50" s="114">
        <f>$D50*IF(AW$29&gt;'Inputs &amp; Summary'!$D$5,0,IF(AW$29&gt;VLOOKUP($G50,Lists!$J$17:$K$21,2),IF($M50=Lists!$H$3,IF($K50&lt;1,(($S50/$K50)*((1+'Inputs &amp; Summary'!$D$7)^AW$29)),((INT(AW$29/$K50)-INT((AW$29-1)/$K50))*$S50*((1+'Inputs &amp; Summary'!$D$7)^AW$29))),(_xlfn.WEIBULL.DIST(AW$29,$L50,$K50,FALSE)*$S50*((1+'Inputs &amp; Summary'!$D$7)^AW$29))),IF($M50=Lists!$H$3,IF($K50&lt;1,((($R50*(1-$E50)+$Q50*(1-$F50))/$K50)*((1+'Inputs &amp; Summary'!$D$7)^AW$29)),((INT(AW$29/$K50)-INT((AW$29-1)/$K50))*($R50*(1-$E50)+$Q50*(1-$F50))*((1+'Inputs &amp; Summary'!$D$7)^AW$29))),((_xlfn.WEIBULL.DIST(AW$29,$L50,$K50,FALSE)*($R50*(1-$E50)+$Q50*(1-$F50))*((1+'Inputs &amp; Summary'!$D$7)^AW$29))))))</f>
        <v>0</v>
      </c>
      <c r="AX50" s="114">
        <f>$D50*IF(AX$29&gt;'Inputs &amp; Summary'!$D$5,0,IF(AX$29&gt;VLOOKUP($G50,Lists!$J$17:$K$21,2),IF($M50=Lists!$H$3,IF($K50&lt;1,(($S50/$K50)*((1+'Inputs &amp; Summary'!$D$7)^AX$29)),((INT(AX$29/$K50)-INT((AX$29-1)/$K50))*$S50*((1+'Inputs &amp; Summary'!$D$7)^AX$29))),(_xlfn.WEIBULL.DIST(AX$29,$L50,$K50,FALSE)*$S50*((1+'Inputs &amp; Summary'!$D$7)^AX$29))),IF($M50=Lists!$H$3,IF($K50&lt;1,((($R50*(1-$E50)+$Q50*(1-$F50))/$K50)*((1+'Inputs &amp; Summary'!$D$7)^AX$29)),((INT(AX$29/$K50)-INT((AX$29-1)/$K50))*($R50*(1-$E50)+$Q50*(1-$F50))*((1+'Inputs &amp; Summary'!$D$7)^AX$29))),((_xlfn.WEIBULL.DIST(AX$29,$L50,$K50,FALSE)*($R50*(1-$E50)+$Q50*(1-$F50))*((1+'Inputs &amp; Summary'!$D$7)^AX$29))))))</f>
        <v>0</v>
      </c>
      <c r="AY50" s="114">
        <f>$D50*IF(AY$29&gt;'Inputs &amp; Summary'!$D$5,0,IF(AY$29&gt;VLOOKUP($G50,Lists!$J$17:$K$21,2),IF($M50=Lists!$H$3,IF($K50&lt;1,(($S50/$K50)*((1+'Inputs &amp; Summary'!$D$7)^AY$29)),((INT(AY$29/$K50)-INT((AY$29-1)/$K50))*$S50*((1+'Inputs &amp; Summary'!$D$7)^AY$29))),(_xlfn.WEIBULL.DIST(AY$29,$L50,$K50,FALSE)*$S50*((1+'Inputs &amp; Summary'!$D$7)^AY$29))),IF($M50=Lists!$H$3,IF($K50&lt;1,((($R50*(1-$E50)+$Q50*(1-$F50))/$K50)*((1+'Inputs &amp; Summary'!$D$7)^AY$29)),((INT(AY$29/$K50)-INT((AY$29-1)/$K50))*($R50*(1-$E50)+$Q50*(1-$F50))*((1+'Inputs &amp; Summary'!$D$7)^AY$29))),((_xlfn.WEIBULL.DIST(AY$29,$L50,$K50,FALSE)*($R50*(1-$E50)+$Q50*(1-$F50))*((1+'Inputs &amp; Summary'!$D$7)^AY$29))))))</f>
        <v>0</v>
      </c>
      <c r="AZ50" s="114">
        <f>$D50*IF(AZ$29&gt;'Inputs &amp; Summary'!$D$5,0,IF(AZ$29&gt;VLOOKUP($G50,Lists!$J$17:$K$21,2),IF($M50=Lists!$H$3,IF($K50&lt;1,(($S50/$K50)*((1+'Inputs &amp; Summary'!$D$7)^AZ$29)),((INT(AZ$29/$K50)-INT((AZ$29-1)/$K50))*$S50*((1+'Inputs &amp; Summary'!$D$7)^AZ$29))),(_xlfn.WEIBULL.DIST(AZ$29,$L50,$K50,FALSE)*$S50*((1+'Inputs &amp; Summary'!$D$7)^AZ$29))),IF($M50=Lists!$H$3,IF($K50&lt;1,((($R50*(1-$E50)+$Q50*(1-$F50))/$K50)*((1+'Inputs &amp; Summary'!$D$7)^AZ$29)),((INT(AZ$29/$K50)-INT((AZ$29-1)/$K50))*($R50*(1-$E50)+$Q50*(1-$F50))*((1+'Inputs &amp; Summary'!$D$7)^AZ$29))),((_xlfn.WEIBULL.DIST(AZ$29,$L50,$K50,FALSE)*($R50*(1-$E50)+$Q50*(1-$F50))*((1+'Inputs &amp; Summary'!$D$7)^AZ$29))))))</f>
        <v>0</v>
      </c>
      <c r="BA50" s="114">
        <f>$D50*IF(BA$29&gt;'Inputs &amp; Summary'!$D$5,0,IF(BA$29&gt;VLOOKUP($G50,Lists!$J$17:$K$21,2),IF($M50=Lists!$H$3,IF($K50&lt;1,(($S50/$K50)*((1+'Inputs &amp; Summary'!$D$7)^BA$29)),((INT(BA$29/$K50)-INT((BA$29-1)/$K50))*$S50*((1+'Inputs &amp; Summary'!$D$7)^BA$29))),(_xlfn.WEIBULL.DIST(BA$29,$L50,$K50,FALSE)*$S50*((1+'Inputs &amp; Summary'!$D$7)^BA$29))),IF($M50=Lists!$H$3,IF($K50&lt;1,((($R50*(1-$E50)+$Q50*(1-$F50))/$K50)*((1+'Inputs &amp; Summary'!$D$7)^BA$29)),((INT(BA$29/$K50)-INT((BA$29-1)/$K50))*($R50*(1-$E50)+$Q50*(1-$F50))*((1+'Inputs &amp; Summary'!$D$7)^BA$29))),((_xlfn.WEIBULL.DIST(BA$29,$L50,$K50,FALSE)*($R50*(1-$E50)+$Q50*(1-$F50))*((1+'Inputs &amp; Summary'!$D$7)^BA$29))))))</f>
        <v>0</v>
      </c>
      <c r="BB50" s="114">
        <f>$D50*IF(BB$29&gt;'Inputs &amp; Summary'!$D$5,0,IF(BB$29&gt;VLOOKUP($G50,Lists!$J$17:$K$21,2),IF($M50=Lists!$H$3,IF($K50&lt;1,(($S50/$K50)*((1+'Inputs &amp; Summary'!$D$7)^BB$29)),((INT(BB$29/$K50)-INT((BB$29-1)/$K50))*$S50*((1+'Inputs &amp; Summary'!$D$7)^BB$29))),(_xlfn.WEIBULL.DIST(BB$29,$L50,$K50,FALSE)*$S50*((1+'Inputs &amp; Summary'!$D$7)^BB$29))),IF($M50=Lists!$H$3,IF($K50&lt;1,((($R50*(1-$E50)+$Q50*(1-$F50))/$K50)*((1+'Inputs &amp; Summary'!$D$7)^BB$29)),((INT(BB$29/$K50)-INT((BB$29-1)/$K50))*($R50*(1-$E50)+$Q50*(1-$F50))*((1+'Inputs &amp; Summary'!$D$7)^BB$29))),((_xlfn.WEIBULL.DIST(BB$29,$L50,$K50,FALSE)*($R50*(1-$E50)+$Q50*(1-$F50))*((1+'Inputs &amp; Summary'!$D$7)^BB$29))))))</f>
        <v>0</v>
      </c>
      <c r="BC50" s="114">
        <f>$D50*IF(BC$29&gt;'Inputs &amp; Summary'!$D$5,0,IF(BC$29&gt;VLOOKUP($G50,Lists!$J$17:$K$21,2),IF($M50=Lists!$H$3,IF($K50&lt;1,(($S50/$K50)*((1+'Inputs &amp; Summary'!$D$7)^BC$29)),((INT(BC$29/$K50)-INT((BC$29-1)/$K50))*$S50*((1+'Inputs &amp; Summary'!$D$7)^BC$29))),(_xlfn.WEIBULL.DIST(BC$29,$L50,$K50,FALSE)*$S50*((1+'Inputs &amp; Summary'!$D$7)^BC$29))),IF($M50=Lists!$H$3,IF($K50&lt;1,((($R50*(1-$E50)+$Q50*(1-$F50))/$K50)*((1+'Inputs &amp; Summary'!$D$7)^BC$29)),((INT(BC$29/$K50)-INT((BC$29-1)/$K50))*($R50*(1-$E50)+$Q50*(1-$F50))*((1+'Inputs &amp; Summary'!$D$7)^BC$29))),((_xlfn.WEIBULL.DIST(BC$29,$L50,$K50,FALSE)*($R50*(1-$E50)+$Q50*(1-$F50))*((1+'Inputs &amp; Summary'!$D$7)^BC$29))))))</f>
        <v>0</v>
      </c>
      <c r="BD50" s="114">
        <f>$D50*IF(BD$29&gt;'Inputs &amp; Summary'!$D$5,0,IF(BD$29&gt;VLOOKUP($G50,Lists!$J$17:$K$21,2),IF($M50=Lists!$H$3,IF($K50&lt;1,(($S50/$K50)*((1+'Inputs &amp; Summary'!$D$7)^BD$29)),((INT(BD$29/$K50)-INT((BD$29-1)/$K50))*$S50*((1+'Inputs &amp; Summary'!$D$7)^BD$29))),(_xlfn.WEIBULL.DIST(BD$29,$L50,$K50,FALSE)*$S50*((1+'Inputs &amp; Summary'!$D$7)^BD$29))),IF($M50=Lists!$H$3,IF($K50&lt;1,((($R50*(1-$E50)+$Q50*(1-$F50))/$K50)*((1+'Inputs &amp; Summary'!$D$7)^BD$29)),((INT(BD$29/$K50)-INT((BD$29-1)/$K50))*($R50*(1-$E50)+$Q50*(1-$F50))*((1+'Inputs &amp; Summary'!$D$7)^BD$29))),((_xlfn.WEIBULL.DIST(BD$29,$L50,$K50,FALSE)*($R50*(1-$E50)+$Q50*(1-$F50))*((1+'Inputs &amp; Summary'!$D$7)^BD$29))))))</f>
        <v>0</v>
      </c>
      <c r="BE50" s="114">
        <f>$D50*IF(BE$29&gt;'Inputs &amp; Summary'!$D$5,0,IF(BE$29&gt;VLOOKUP($G50,Lists!$J$17:$K$21,2),IF($M50=Lists!$H$3,IF($K50&lt;1,(($S50/$K50)*((1+'Inputs &amp; Summary'!$D$7)^BE$29)),((INT(BE$29/$K50)-INT((BE$29-1)/$K50))*$S50*((1+'Inputs &amp; Summary'!$D$7)^BE$29))),(_xlfn.WEIBULL.DIST(BE$29,$L50,$K50,FALSE)*$S50*((1+'Inputs &amp; Summary'!$D$7)^BE$29))),IF($M50=Lists!$H$3,IF($K50&lt;1,((($R50*(1-$E50)+$Q50*(1-$F50))/$K50)*((1+'Inputs &amp; Summary'!$D$7)^BE$29)),((INT(BE$29/$K50)-INT((BE$29-1)/$K50))*($R50*(1-$E50)+$Q50*(1-$F50))*((1+'Inputs &amp; Summary'!$D$7)^BE$29))),((_xlfn.WEIBULL.DIST(BE$29,$L50,$K50,FALSE)*($R50*(1-$E50)+$Q50*(1-$F50))*((1+'Inputs &amp; Summary'!$D$7)^BE$29))))))</f>
        <v>0</v>
      </c>
      <c r="BF50" s="114">
        <f>$D50*IF(BF$29&gt;'Inputs &amp; Summary'!$D$5,0,IF(BF$29&gt;VLOOKUP($G50,Lists!$J$17:$K$21,2),IF($M50=Lists!$H$3,IF($K50&lt;1,(($S50/$K50)*((1+'Inputs &amp; Summary'!$D$7)^BF$29)),((INT(BF$29/$K50)-INT((BF$29-1)/$K50))*$S50*((1+'Inputs &amp; Summary'!$D$7)^BF$29))),(_xlfn.WEIBULL.DIST(BF$29,$L50,$K50,FALSE)*$S50*((1+'Inputs &amp; Summary'!$D$7)^BF$29))),IF($M50=Lists!$H$3,IF($K50&lt;1,((($R50*(1-$E50)+$Q50*(1-$F50))/$K50)*((1+'Inputs &amp; Summary'!$D$7)^BF$29)),((INT(BF$29/$K50)-INT((BF$29-1)/$K50))*($R50*(1-$E50)+$Q50*(1-$F50))*((1+'Inputs &amp; Summary'!$D$7)^BF$29))),((_xlfn.WEIBULL.DIST(BF$29,$L50,$K50,FALSE)*($R50*(1-$E50)+$Q50*(1-$F50))*((1+'Inputs &amp; Summary'!$D$7)^BF$29))))))</f>
        <v>0</v>
      </c>
      <c r="BG50" s="114">
        <f>$D50*IF(BG$29&gt;'Inputs &amp; Summary'!$D$5,0,IF(BG$29&gt;VLOOKUP($G50,Lists!$J$17:$K$21,2),IF($M50=Lists!$H$3,IF($K50&lt;1,(($S50/$K50)*((1+'Inputs &amp; Summary'!$D$7)^BG$29)),((INT(BG$29/$K50)-INT((BG$29-1)/$K50))*$S50*((1+'Inputs &amp; Summary'!$D$7)^BG$29))),(_xlfn.WEIBULL.DIST(BG$29,$L50,$K50,FALSE)*$S50*((1+'Inputs &amp; Summary'!$D$7)^BG$29))),IF($M50=Lists!$H$3,IF($K50&lt;1,((($R50*(1-$E50)+$Q50*(1-$F50))/$K50)*((1+'Inputs &amp; Summary'!$D$7)^BG$29)),((INT(BG$29/$K50)-INT((BG$29-1)/$K50))*($R50*(1-$E50)+$Q50*(1-$F50))*((1+'Inputs &amp; Summary'!$D$7)^BG$29))),((_xlfn.WEIBULL.DIST(BG$29,$L50,$K50,FALSE)*($R50*(1-$E50)+$Q50*(1-$F50))*((1+'Inputs &amp; Summary'!$D$7)^BG$29))))))</f>
        <v>0</v>
      </c>
      <c r="BH50" s="114">
        <f>$D50*IF(BH$29&gt;'Inputs &amp; Summary'!$D$5,0,IF(BH$29&gt;VLOOKUP($G50,Lists!$J$17:$K$21,2),IF($M50=Lists!$H$3,IF($K50&lt;1,(($S50/$K50)*((1+'Inputs &amp; Summary'!$D$7)^BH$29)),((INT(BH$29/$K50)-INT((BH$29-1)/$K50))*$S50*((1+'Inputs &amp; Summary'!$D$7)^BH$29))),(_xlfn.WEIBULL.DIST(BH$29,$L50,$K50,FALSE)*$S50*((1+'Inputs &amp; Summary'!$D$7)^BH$29))),IF($M50=Lists!$H$3,IF($K50&lt;1,((($R50*(1-$E50)+$Q50*(1-$F50))/$K50)*((1+'Inputs &amp; Summary'!$D$7)^BH$29)),((INT(BH$29/$K50)-INT((BH$29-1)/$K50))*($R50*(1-$E50)+$Q50*(1-$F50))*((1+'Inputs &amp; Summary'!$D$7)^BH$29))),((_xlfn.WEIBULL.DIST(BH$29,$L50,$K50,FALSE)*($R50*(1-$E50)+$Q50*(1-$F50))*((1+'Inputs &amp; Summary'!$D$7)^BH$29))))))</f>
        <v>0</v>
      </c>
      <c r="BI50" s="114">
        <f>$D50*IF(BI$29&gt;'Inputs &amp; Summary'!$D$5,0,IF(BI$29&gt;VLOOKUP($G50,Lists!$J$17:$K$21,2),IF($M50=Lists!$H$3,IF($K50&lt;1,(($S50/$K50)*((1+'Inputs &amp; Summary'!$D$7)^BI$29)),((INT(BI$29/$K50)-INT((BI$29-1)/$K50))*$S50*((1+'Inputs &amp; Summary'!$D$7)^BI$29))),(_xlfn.WEIBULL.DIST(BI$29,$L50,$K50,FALSE)*$S50*((1+'Inputs &amp; Summary'!$D$7)^BI$29))),IF($M50=Lists!$H$3,IF($K50&lt;1,((($R50*(1-$E50)+$Q50*(1-$F50))/$K50)*((1+'Inputs &amp; Summary'!$D$7)^BI$29)),((INT(BI$29/$K50)-INT((BI$29-1)/$K50))*($R50*(1-$E50)+$Q50*(1-$F50))*((1+'Inputs &amp; Summary'!$D$7)^BI$29))),((_xlfn.WEIBULL.DIST(BI$29,$L50,$K50,FALSE)*($R50*(1-$E50)+$Q50*(1-$F50))*((1+'Inputs &amp; Summary'!$D$7)^BI$29))))))</f>
        <v>0</v>
      </c>
      <c r="BJ50" s="114">
        <f>$D50*IF(BJ$29&gt;'Inputs &amp; Summary'!$D$5,0,IF(BJ$29&gt;VLOOKUP($G50,Lists!$J$17:$K$21,2),IF($M50=Lists!$H$3,IF($K50&lt;1,(($S50/$K50)*((1+'Inputs &amp; Summary'!$D$7)^BJ$29)),((INT(BJ$29/$K50)-INT((BJ$29-1)/$K50))*$S50*((1+'Inputs &amp; Summary'!$D$7)^BJ$29))),(_xlfn.WEIBULL.DIST(BJ$29,$L50,$K50,FALSE)*$S50*((1+'Inputs &amp; Summary'!$D$7)^BJ$29))),IF($M50=Lists!$H$3,IF($K50&lt;1,((($R50*(1-$E50)+$Q50*(1-$F50))/$K50)*((1+'Inputs &amp; Summary'!$D$7)^BJ$29)),((INT(BJ$29/$K50)-INT((BJ$29-1)/$K50))*($R50*(1-$E50)+$Q50*(1-$F50))*((1+'Inputs &amp; Summary'!$D$7)^BJ$29))),((_xlfn.WEIBULL.DIST(BJ$29,$L50,$K50,FALSE)*($R50*(1-$E50)+$Q50*(1-$F50))*((1+'Inputs &amp; Summary'!$D$7)^BJ$29))))))</f>
        <v>0</v>
      </c>
      <c r="BK50" s="114">
        <f>$D50*IF(BK$29&gt;'Inputs &amp; Summary'!$D$5,0,IF(BK$29&gt;VLOOKUP($G50,Lists!$J$17:$K$21,2),IF($M50=Lists!$H$3,IF($K50&lt;1,(($S50/$K50)*((1+'Inputs &amp; Summary'!$D$7)^BK$29)),((INT(BK$29/$K50)-INT((BK$29-1)/$K50))*$S50*((1+'Inputs &amp; Summary'!$D$7)^BK$29))),(_xlfn.WEIBULL.DIST(BK$29,$L50,$K50,FALSE)*$S50*((1+'Inputs &amp; Summary'!$D$7)^BK$29))),IF($M50=Lists!$H$3,IF($K50&lt;1,((($R50*(1-$E50)+$Q50*(1-$F50))/$K50)*((1+'Inputs &amp; Summary'!$D$7)^BK$29)),((INT(BK$29/$K50)-INT((BK$29-1)/$K50))*($R50*(1-$E50)+$Q50*(1-$F50))*((1+'Inputs &amp; Summary'!$D$7)^BK$29))),((_xlfn.WEIBULL.DIST(BK$29,$L50,$K50,FALSE)*($R50*(1-$E50)+$Q50*(1-$F50))*((1+'Inputs &amp; Summary'!$D$7)^BK$29))))))</f>
        <v>0</v>
      </c>
      <c r="BL50" s="114">
        <f>$D50*IF(BL$29&gt;'Inputs &amp; Summary'!$D$5,0,IF(BL$29&gt;VLOOKUP($G50,Lists!$J$17:$K$21,2),IF($M50=Lists!$H$3,IF($K50&lt;1,(($S50/$K50)*((1+'Inputs &amp; Summary'!$D$7)^BL$29)),((INT(BL$29/$K50)-INT((BL$29-1)/$K50))*$S50*((1+'Inputs &amp; Summary'!$D$7)^BL$29))),(_xlfn.WEIBULL.DIST(BL$29,$L50,$K50,FALSE)*$S50*((1+'Inputs &amp; Summary'!$D$7)^BL$29))),IF($M50=Lists!$H$3,IF($K50&lt;1,((($R50*(1-$E50)+$Q50*(1-$F50))/$K50)*((1+'Inputs &amp; Summary'!$D$7)^BL$29)),((INT(BL$29/$K50)-INT((BL$29-1)/$K50))*($R50*(1-$E50)+$Q50*(1-$F50))*((1+'Inputs &amp; Summary'!$D$7)^BL$29))),((_xlfn.WEIBULL.DIST(BL$29,$L50,$K50,FALSE)*($R50*(1-$E50)+$Q50*(1-$F50))*((1+'Inputs &amp; Summary'!$D$7)^BL$29))))))</f>
        <v>0</v>
      </c>
    </row>
    <row r="51" spans="1:64" s="1" customFormat="1" ht="28.8" x14ac:dyDescent="0.3">
      <c r="A51" s="79" t="s">
        <v>185</v>
      </c>
      <c r="B51" s="33" t="s">
        <v>307</v>
      </c>
      <c r="C51" s="33" t="s">
        <v>32</v>
      </c>
      <c r="D51" s="68">
        <v>1</v>
      </c>
      <c r="E51" s="68">
        <v>0</v>
      </c>
      <c r="F51" s="68">
        <v>0</v>
      </c>
      <c r="G51" s="213" t="s">
        <v>433</v>
      </c>
      <c r="H51" s="34" t="s">
        <v>291</v>
      </c>
      <c r="I51" s="34" t="s">
        <v>96</v>
      </c>
      <c r="J51" s="33">
        <f>VLOOKUP(I51,'Labor Rates'!$A$1:$B$16,2)</f>
        <v>14.423076923076923</v>
      </c>
      <c r="K51" s="35">
        <v>5</v>
      </c>
      <c r="L51" s="35">
        <v>1</v>
      </c>
      <c r="M51" s="33" t="s">
        <v>259</v>
      </c>
      <c r="N51" s="84">
        <f>'Inputs &amp; Summary'!$D$19</f>
        <v>1443</v>
      </c>
      <c r="O51" s="35">
        <v>0.08</v>
      </c>
      <c r="P51" s="5">
        <v>0</v>
      </c>
      <c r="Q51" s="73">
        <f t="shared" si="6"/>
        <v>1665</v>
      </c>
      <c r="R51" s="73">
        <f t="shared" si="7"/>
        <v>0</v>
      </c>
      <c r="S51" s="74">
        <f t="shared" si="8"/>
        <v>1665</v>
      </c>
      <c r="T51" s="88"/>
      <c r="U51" s="80"/>
      <c r="V51" s="87">
        <f t="shared" si="9"/>
        <v>429.14467221164523</v>
      </c>
      <c r="W51" s="87">
        <f>NPV('Inputs &amp; Summary'!$D$6,Y51:BL51)</f>
        <v>3793.9871662590908</v>
      </c>
      <c r="X51" s="90">
        <f t="shared" si="10"/>
        <v>2.7536902047470661E-2</v>
      </c>
      <c r="Y51" s="114">
        <f>$D51*IF(Y$29&gt;'Inputs &amp; Summary'!$D$5,0,IF(Y$29&gt;VLOOKUP($G51,Lists!$J$17:$K$21,2),IF($M51=Lists!$H$3,IF($K51&lt;1,(($S51/$K51)*((1+'Inputs &amp; Summary'!$D$7)^Y$29)),((INT(Y$29/$K51)-INT((Y$29-1)/$K51))*$S51*((1+'Inputs &amp; Summary'!$D$7)^Y$29))),(_xlfn.WEIBULL.DIST(Y$29,$L51,$K51,FALSE)*$S51*((1+'Inputs &amp; Summary'!$D$7)^Y$29))),IF($M51=Lists!$H$3,IF($K51&lt;1,((($R51*(1-$E51)+$Q51*(1-$F51))/$K51)*((1+'Inputs &amp; Summary'!$D$7)^Y$29)),((INT(Y$29/$K51)-INT((Y$29-1)/$K51))*($R51*(1-$E51)+$Q51*(1-$F51))*((1+'Inputs &amp; Summary'!$D$7)^Y$29))),((_xlfn.WEIBULL.DIST(Y$29,$L51,$K51,FALSE)*($R51*(1-$E51)+$Q51*(1-$F51))*((1+'Inputs &amp; Summary'!$D$7)^Y$29))))))</f>
        <v>0</v>
      </c>
      <c r="Z51" s="114">
        <f>$D51*IF(Z$29&gt;'Inputs &amp; Summary'!$D$5,0,IF(Z$29&gt;VLOOKUP($G51,Lists!$J$17:$K$21,2),IF($M51=Lists!$H$3,IF($K51&lt;1,(($S51/$K51)*((1+'Inputs &amp; Summary'!$D$7)^Z$29)),((INT(Z$29/$K51)-INT((Z$29-1)/$K51))*$S51*((1+'Inputs &amp; Summary'!$D$7)^Z$29))),(_xlfn.WEIBULL.DIST(Z$29,$L51,$K51,FALSE)*$S51*((1+'Inputs &amp; Summary'!$D$7)^Z$29))),IF($M51=Lists!$H$3,IF($K51&lt;1,((($R51*(1-$E51)+$Q51*(1-$F51))/$K51)*((1+'Inputs &amp; Summary'!$D$7)^Z$29)),((INT(Z$29/$K51)-INT((Z$29-1)/$K51))*($R51*(1-$E51)+$Q51*(1-$F51))*((1+'Inputs &amp; Summary'!$D$7)^Z$29))),((_xlfn.WEIBULL.DIST(Z$29,$L51,$K51,FALSE)*($R51*(1-$E51)+$Q51*(1-$F51))*((1+'Inputs &amp; Summary'!$D$7)^Z$29))))))</f>
        <v>0</v>
      </c>
      <c r="AA51" s="114">
        <f>$D51*IF(AA$29&gt;'Inputs &amp; Summary'!$D$5,0,IF(AA$29&gt;VLOOKUP($G51,Lists!$J$17:$K$21,2),IF($M51=Lists!$H$3,IF($K51&lt;1,(($S51/$K51)*((1+'Inputs &amp; Summary'!$D$7)^AA$29)),((INT(AA$29/$K51)-INT((AA$29-1)/$K51))*$S51*((1+'Inputs &amp; Summary'!$D$7)^AA$29))),(_xlfn.WEIBULL.DIST(AA$29,$L51,$K51,FALSE)*$S51*((1+'Inputs &amp; Summary'!$D$7)^AA$29))),IF($M51=Lists!$H$3,IF($K51&lt;1,((($R51*(1-$E51)+$Q51*(1-$F51))/$K51)*((1+'Inputs &amp; Summary'!$D$7)^AA$29)),((INT(AA$29/$K51)-INT((AA$29-1)/$K51))*($R51*(1-$E51)+$Q51*(1-$F51))*((1+'Inputs &amp; Summary'!$D$7)^AA$29))),((_xlfn.WEIBULL.DIST(AA$29,$L51,$K51,FALSE)*($R51*(1-$E51)+$Q51*(1-$F51))*((1+'Inputs &amp; Summary'!$D$7)^AA$29))))))</f>
        <v>0</v>
      </c>
      <c r="AB51" s="114">
        <f>$D51*IF(AB$29&gt;'Inputs &amp; Summary'!$D$5,0,IF(AB$29&gt;VLOOKUP($G51,Lists!$J$17:$K$21,2),IF($M51=Lists!$H$3,IF($K51&lt;1,(($S51/$K51)*((1+'Inputs &amp; Summary'!$D$7)^AB$29)),((INT(AB$29/$K51)-INT((AB$29-1)/$K51))*$S51*((1+'Inputs &amp; Summary'!$D$7)^AB$29))),(_xlfn.WEIBULL.DIST(AB$29,$L51,$K51,FALSE)*$S51*((1+'Inputs &amp; Summary'!$D$7)^AB$29))),IF($M51=Lists!$H$3,IF($K51&lt;1,((($R51*(1-$E51)+$Q51*(1-$F51))/$K51)*((1+'Inputs &amp; Summary'!$D$7)^AB$29)),((INT(AB$29/$K51)-INT((AB$29-1)/$K51))*($R51*(1-$E51)+$Q51*(1-$F51))*((1+'Inputs &amp; Summary'!$D$7)^AB$29))),((_xlfn.WEIBULL.DIST(AB$29,$L51,$K51,FALSE)*($R51*(1-$E51)+$Q51*(1-$F51))*((1+'Inputs &amp; Summary'!$D$7)^AB$29))))))</f>
        <v>0</v>
      </c>
      <c r="AC51" s="114">
        <f>$D51*IF(AC$29&gt;'Inputs &amp; Summary'!$D$5,0,IF(AC$29&gt;VLOOKUP($G51,Lists!$J$17:$K$21,2),IF($M51=Lists!$H$3,IF($K51&lt;1,(($S51/$K51)*((1+'Inputs &amp; Summary'!$D$7)^AC$29)),((INT(AC$29/$K51)-INT((AC$29-1)/$K51))*$S51*((1+'Inputs &amp; Summary'!$D$7)^AC$29))),(_xlfn.WEIBULL.DIST(AC$29,$L51,$K51,FALSE)*$S51*((1+'Inputs &amp; Summary'!$D$7)^AC$29))),IF($M51=Lists!$H$3,IF($K51&lt;1,((($R51*(1-$E51)+$Q51*(1-$F51))/$K51)*((1+'Inputs &amp; Summary'!$D$7)^AC$29)),((INT(AC$29/$K51)-INT((AC$29-1)/$K51))*($R51*(1-$E51)+$Q51*(1-$F51))*((1+'Inputs &amp; Summary'!$D$7)^AC$29))),((_xlfn.WEIBULL.DIST(AC$29,$L51,$K51,FALSE)*($R51*(1-$E51)+$Q51*(1-$F51))*((1+'Inputs &amp; Summary'!$D$7)^AC$29))))))</f>
        <v>1838.2945373279999</v>
      </c>
      <c r="AD51" s="114">
        <f>$D51*IF(AD$29&gt;'Inputs &amp; Summary'!$D$5,0,IF(AD$29&gt;VLOOKUP($G51,Lists!$J$17:$K$21,2),IF($M51=Lists!$H$3,IF($K51&lt;1,(($S51/$K51)*((1+'Inputs &amp; Summary'!$D$7)^AD$29)),((INT(AD$29/$K51)-INT((AD$29-1)/$K51))*$S51*((1+'Inputs &amp; Summary'!$D$7)^AD$29))),(_xlfn.WEIBULL.DIST(AD$29,$L51,$K51,FALSE)*$S51*((1+'Inputs &amp; Summary'!$D$7)^AD$29))),IF($M51=Lists!$H$3,IF($K51&lt;1,((($R51*(1-$E51)+$Q51*(1-$F51))/$K51)*((1+'Inputs &amp; Summary'!$D$7)^AD$29)),((INT(AD$29/$K51)-INT((AD$29-1)/$K51))*($R51*(1-$E51)+$Q51*(1-$F51))*((1+'Inputs &amp; Summary'!$D$7)^AD$29))),((_xlfn.WEIBULL.DIST(AD$29,$L51,$K51,FALSE)*($R51*(1-$E51)+$Q51*(1-$F51))*((1+'Inputs &amp; Summary'!$D$7)^AD$29))))))</f>
        <v>0</v>
      </c>
      <c r="AE51" s="114">
        <f>$D51*IF(AE$29&gt;'Inputs &amp; Summary'!$D$5,0,IF(AE$29&gt;VLOOKUP($G51,Lists!$J$17:$K$21,2),IF($M51=Lists!$H$3,IF($K51&lt;1,(($S51/$K51)*((1+'Inputs &amp; Summary'!$D$7)^AE$29)),((INT(AE$29/$K51)-INT((AE$29-1)/$K51))*$S51*((1+'Inputs &amp; Summary'!$D$7)^AE$29))),(_xlfn.WEIBULL.DIST(AE$29,$L51,$K51,FALSE)*$S51*((1+'Inputs &amp; Summary'!$D$7)^AE$29))),IF($M51=Lists!$H$3,IF($K51&lt;1,((($R51*(1-$E51)+$Q51*(1-$F51))/$K51)*((1+'Inputs &amp; Summary'!$D$7)^AE$29)),((INT(AE$29/$K51)-INT((AE$29-1)/$K51))*($R51*(1-$E51)+$Q51*(1-$F51))*((1+'Inputs &amp; Summary'!$D$7)^AE$29))),((_xlfn.WEIBULL.DIST(AE$29,$L51,$K51,FALSE)*($R51*(1-$E51)+$Q51*(1-$F51))*((1+'Inputs &amp; Summary'!$D$7)^AE$29))))))</f>
        <v>0</v>
      </c>
      <c r="AF51" s="114">
        <f>$D51*IF(AF$29&gt;'Inputs &amp; Summary'!$D$5,0,IF(AF$29&gt;VLOOKUP($G51,Lists!$J$17:$K$21,2),IF($M51=Lists!$H$3,IF($K51&lt;1,(($S51/$K51)*((1+'Inputs &amp; Summary'!$D$7)^AF$29)),((INT(AF$29/$K51)-INT((AF$29-1)/$K51))*$S51*((1+'Inputs &amp; Summary'!$D$7)^AF$29))),(_xlfn.WEIBULL.DIST(AF$29,$L51,$K51,FALSE)*$S51*((1+'Inputs &amp; Summary'!$D$7)^AF$29))),IF($M51=Lists!$H$3,IF($K51&lt;1,((($R51*(1-$E51)+$Q51*(1-$F51))/$K51)*((1+'Inputs &amp; Summary'!$D$7)^AF$29)),((INT(AF$29/$K51)-INT((AF$29-1)/$K51))*($R51*(1-$E51)+$Q51*(1-$F51))*((1+'Inputs &amp; Summary'!$D$7)^AF$29))),((_xlfn.WEIBULL.DIST(AF$29,$L51,$K51,FALSE)*($R51*(1-$E51)+$Q51*(1-$F51))*((1+'Inputs &amp; Summary'!$D$7)^AF$29))))))</f>
        <v>0</v>
      </c>
      <c r="AG51" s="114">
        <f>$D51*IF(AG$29&gt;'Inputs &amp; Summary'!$D$5,0,IF(AG$29&gt;VLOOKUP($G51,Lists!$J$17:$K$21,2),IF($M51=Lists!$H$3,IF($K51&lt;1,(($S51/$K51)*((1+'Inputs &amp; Summary'!$D$7)^AG$29)),((INT(AG$29/$K51)-INT((AG$29-1)/$K51))*$S51*((1+'Inputs &amp; Summary'!$D$7)^AG$29))),(_xlfn.WEIBULL.DIST(AG$29,$L51,$K51,FALSE)*$S51*((1+'Inputs &amp; Summary'!$D$7)^AG$29))),IF($M51=Lists!$H$3,IF($K51&lt;1,((($R51*(1-$E51)+$Q51*(1-$F51))/$K51)*((1+'Inputs &amp; Summary'!$D$7)^AG$29)),((INT(AG$29/$K51)-INT((AG$29-1)/$K51))*($R51*(1-$E51)+$Q51*(1-$F51))*((1+'Inputs &amp; Summary'!$D$7)^AG$29))),((_xlfn.WEIBULL.DIST(AG$29,$L51,$K51,FALSE)*($R51*(1-$E51)+$Q51*(1-$F51))*((1+'Inputs &amp; Summary'!$D$7)^AG$29))))))</f>
        <v>0</v>
      </c>
      <c r="AH51" s="114">
        <f>$D51*IF(AH$29&gt;'Inputs &amp; Summary'!$D$5,0,IF(AH$29&gt;VLOOKUP($G51,Lists!$J$17:$K$21,2),IF($M51=Lists!$H$3,IF($K51&lt;1,(($S51/$K51)*((1+'Inputs &amp; Summary'!$D$7)^AH$29)),((INT(AH$29/$K51)-INT((AH$29-1)/$K51))*$S51*((1+'Inputs &amp; Summary'!$D$7)^AH$29))),(_xlfn.WEIBULL.DIST(AH$29,$L51,$K51,FALSE)*$S51*((1+'Inputs &amp; Summary'!$D$7)^AH$29))),IF($M51=Lists!$H$3,IF($K51&lt;1,((($R51*(1-$E51)+$Q51*(1-$F51))/$K51)*((1+'Inputs &amp; Summary'!$D$7)^AH$29)),((INT(AH$29/$K51)-INT((AH$29-1)/$K51))*($R51*(1-$E51)+$Q51*(1-$F51))*((1+'Inputs &amp; Summary'!$D$7)^AH$29))),((_xlfn.WEIBULL.DIST(AH$29,$L51,$K51,FALSE)*($R51*(1-$E51)+$Q51*(1-$F51))*((1+'Inputs &amp; Summary'!$D$7)^AH$29))))))</f>
        <v>2029.6257092912706</v>
      </c>
      <c r="AI51" s="114">
        <f>$D51*IF(AI$29&gt;'Inputs &amp; Summary'!$D$5,0,IF(AI$29&gt;VLOOKUP($G51,Lists!$J$17:$K$21,2),IF($M51=Lists!$H$3,IF($K51&lt;1,(($S51/$K51)*((1+'Inputs &amp; Summary'!$D$7)^AI$29)),((INT(AI$29/$K51)-INT((AI$29-1)/$K51))*$S51*((1+'Inputs &amp; Summary'!$D$7)^AI$29))),(_xlfn.WEIBULL.DIST(AI$29,$L51,$K51,FALSE)*$S51*((1+'Inputs &amp; Summary'!$D$7)^AI$29))),IF($M51=Lists!$H$3,IF($K51&lt;1,((($R51*(1-$E51)+$Q51*(1-$F51))/$K51)*((1+'Inputs &amp; Summary'!$D$7)^AI$29)),((INT(AI$29/$K51)-INT((AI$29-1)/$K51))*($R51*(1-$E51)+$Q51*(1-$F51))*((1+'Inputs &amp; Summary'!$D$7)^AI$29))),((_xlfn.WEIBULL.DIST(AI$29,$L51,$K51,FALSE)*($R51*(1-$E51)+$Q51*(1-$F51))*((1+'Inputs &amp; Summary'!$D$7)^AI$29))))))</f>
        <v>0</v>
      </c>
      <c r="AJ51" s="114">
        <f>$D51*IF(AJ$29&gt;'Inputs &amp; Summary'!$D$5,0,IF(AJ$29&gt;VLOOKUP($G51,Lists!$J$17:$K$21,2),IF($M51=Lists!$H$3,IF($K51&lt;1,(($S51/$K51)*((1+'Inputs &amp; Summary'!$D$7)^AJ$29)),((INT(AJ$29/$K51)-INT((AJ$29-1)/$K51))*$S51*((1+'Inputs &amp; Summary'!$D$7)^AJ$29))),(_xlfn.WEIBULL.DIST(AJ$29,$L51,$K51,FALSE)*$S51*((1+'Inputs &amp; Summary'!$D$7)^AJ$29))),IF($M51=Lists!$H$3,IF($K51&lt;1,((($R51*(1-$E51)+$Q51*(1-$F51))/$K51)*((1+'Inputs &amp; Summary'!$D$7)^AJ$29)),((INT(AJ$29/$K51)-INT((AJ$29-1)/$K51))*($R51*(1-$E51)+$Q51*(1-$F51))*((1+'Inputs &amp; Summary'!$D$7)^AJ$29))),((_xlfn.WEIBULL.DIST(AJ$29,$L51,$K51,FALSE)*($R51*(1-$E51)+$Q51*(1-$F51))*((1+'Inputs &amp; Summary'!$D$7)^AJ$29))))))</f>
        <v>0</v>
      </c>
      <c r="AK51" s="114">
        <f>$D51*IF(AK$29&gt;'Inputs &amp; Summary'!$D$5,0,IF(AK$29&gt;VLOOKUP($G51,Lists!$J$17:$K$21,2),IF($M51=Lists!$H$3,IF($K51&lt;1,(($S51/$K51)*((1+'Inputs &amp; Summary'!$D$7)^AK$29)),((INT(AK$29/$K51)-INT((AK$29-1)/$K51))*$S51*((1+'Inputs &amp; Summary'!$D$7)^AK$29))),(_xlfn.WEIBULL.DIST(AK$29,$L51,$K51,FALSE)*$S51*((1+'Inputs &amp; Summary'!$D$7)^AK$29))),IF($M51=Lists!$H$3,IF($K51&lt;1,((($R51*(1-$E51)+$Q51*(1-$F51))/$K51)*((1+'Inputs &amp; Summary'!$D$7)^AK$29)),((INT(AK$29/$K51)-INT((AK$29-1)/$K51))*($R51*(1-$E51)+$Q51*(1-$F51))*((1+'Inputs &amp; Summary'!$D$7)^AK$29))),((_xlfn.WEIBULL.DIST(AK$29,$L51,$K51,FALSE)*($R51*(1-$E51)+$Q51*(1-$F51))*((1+'Inputs &amp; Summary'!$D$7)^AK$29))))))</f>
        <v>0</v>
      </c>
      <c r="AL51" s="114">
        <f>$D51*IF(AL$29&gt;'Inputs &amp; Summary'!$D$5,0,IF(AL$29&gt;VLOOKUP($G51,Lists!$J$17:$K$21,2),IF($M51=Lists!$H$3,IF($K51&lt;1,(($S51/$K51)*((1+'Inputs &amp; Summary'!$D$7)^AL$29)),((INT(AL$29/$K51)-INT((AL$29-1)/$K51))*$S51*((1+'Inputs &amp; Summary'!$D$7)^AL$29))),(_xlfn.WEIBULL.DIST(AL$29,$L51,$K51,FALSE)*$S51*((1+'Inputs &amp; Summary'!$D$7)^AL$29))),IF($M51=Lists!$H$3,IF($K51&lt;1,((($R51*(1-$E51)+$Q51*(1-$F51))/$K51)*((1+'Inputs &amp; Summary'!$D$7)^AL$29)),((INT(AL$29/$K51)-INT((AL$29-1)/$K51))*($R51*(1-$E51)+$Q51*(1-$F51))*((1+'Inputs &amp; Summary'!$D$7)^AL$29))),((_xlfn.WEIBULL.DIST(AL$29,$L51,$K51,FALSE)*($R51*(1-$E51)+$Q51*(1-$F51))*((1+'Inputs &amp; Summary'!$D$7)^AL$29))))))</f>
        <v>0</v>
      </c>
      <c r="AM51" s="114">
        <f>$D51*IF(AM$29&gt;'Inputs &amp; Summary'!$D$5,0,IF(AM$29&gt;VLOOKUP($G51,Lists!$J$17:$K$21,2),IF($M51=Lists!$H$3,IF($K51&lt;1,(($S51/$K51)*((1+'Inputs &amp; Summary'!$D$7)^AM$29)),((INT(AM$29/$K51)-INT((AM$29-1)/$K51))*$S51*((1+'Inputs &amp; Summary'!$D$7)^AM$29))),(_xlfn.WEIBULL.DIST(AM$29,$L51,$K51,FALSE)*$S51*((1+'Inputs &amp; Summary'!$D$7)^AM$29))),IF($M51=Lists!$H$3,IF($K51&lt;1,((($R51*(1-$E51)+$Q51*(1-$F51))/$K51)*((1+'Inputs &amp; Summary'!$D$7)^AM$29)),((INT(AM$29/$K51)-INT((AM$29-1)/$K51))*($R51*(1-$E51)+$Q51*(1-$F51))*((1+'Inputs &amp; Summary'!$D$7)^AM$29))),((_xlfn.WEIBULL.DIST(AM$29,$L51,$K51,FALSE)*($R51*(1-$E51)+$Q51*(1-$F51))*((1+'Inputs &amp; Summary'!$D$7)^AM$29))))))</f>
        <v>2240.8707833096751</v>
      </c>
      <c r="AN51" s="114">
        <f>$D51*IF(AN$29&gt;'Inputs &amp; Summary'!$D$5,0,IF(AN$29&gt;VLOOKUP($G51,Lists!$J$17:$K$21,2),IF($M51=Lists!$H$3,IF($K51&lt;1,(($S51/$K51)*((1+'Inputs &amp; Summary'!$D$7)^AN$29)),((INT(AN$29/$K51)-INT((AN$29-1)/$K51))*$S51*((1+'Inputs &amp; Summary'!$D$7)^AN$29))),(_xlfn.WEIBULL.DIST(AN$29,$L51,$K51,FALSE)*$S51*((1+'Inputs &amp; Summary'!$D$7)^AN$29))),IF($M51=Lists!$H$3,IF($K51&lt;1,((($R51*(1-$E51)+$Q51*(1-$F51))/$K51)*((1+'Inputs &amp; Summary'!$D$7)^AN$29)),((INT(AN$29/$K51)-INT((AN$29-1)/$K51))*($R51*(1-$E51)+$Q51*(1-$F51))*((1+'Inputs &amp; Summary'!$D$7)^AN$29))),((_xlfn.WEIBULL.DIST(AN$29,$L51,$K51,FALSE)*($R51*(1-$E51)+$Q51*(1-$F51))*((1+'Inputs &amp; Summary'!$D$7)^AN$29))))))</f>
        <v>0</v>
      </c>
      <c r="AO51" s="114">
        <f>$D51*IF(AO$29&gt;'Inputs &amp; Summary'!$D$5,0,IF(AO$29&gt;VLOOKUP($G51,Lists!$J$17:$K$21,2),IF($M51=Lists!$H$3,IF($K51&lt;1,(($S51/$K51)*((1+'Inputs &amp; Summary'!$D$7)^AO$29)),((INT(AO$29/$K51)-INT((AO$29-1)/$K51))*$S51*((1+'Inputs &amp; Summary'!$D$7)^AO$29))),(_xlfn.WEIBULL.DIST(AO$29,$L51,$K51,FALSE)*$S51*((1+'Inputs &amp; Summary'!$D$7)^AO$29))),IF($M51=Lists!$H$3,IF($K51&lt;1,((($R51*(1-$E51)+$Q51*(1-$F51))/$K51)*((1+'Inputs &amp; Summary'!$D$7)^AO$29)),((INT(AO$29/$K51)-INT((AO$29-1)/$K51))*($R51*(1-$E51)+$Q51*(1-$F51))*((1+'Inputs &amp; Summary'!$D$7)^AO$29))),((_xlfn.WEIBULL.DIST(AO$29,$L51,$K51,FALSE)*($R51*(1-$E51)+$Q51*(1-$F51))*((1+'Inputs &amp; Summary'!$D$7)^AO$29))))))</f>
        <v>0</v>
      </c>
      <c r="AP51" s="114">
        <f>$D51*IF(AP$29&gt;'Inputs &amp; Summary'!$D$5,0,IF(AP$29&gt;VLOOKUP($G51,Lists!$J$17:$K$21,2),IF($M51=Lists!$H$3,IF($K51&lt;1,(($S51/$K51)*((1+'Inputs &amp; Summary'!$D$7)^AP$29)),((INT(AP$29/$K51)-INT((AP$29-1)/$K51))*$S51*((1+'Inputs &amp; Summary'!$D$7)^AP$29))),(_xlfn.WEIBULL.DIST(AP$29,$L51,$K51,FALSE)*$S51*((1+'Inputs &amp; Summary'!$D$7)^AP$29))),IF($M51=Lists!$H$3,IF($K51&lt;1,((($R51*(1-$E51)+$Q51*(1-$F51))/$K51)*((1+'Inputs &amp; Summary'!$D$7)^AP$29)),((INT(AP$29/$K51)-INT((AP$29-1)/$K51))*($R51*(1-$E51)+$Q51*(1-$F51))*((1+'Inputs &amp; Summary'!$D$7)^AP$29))),((_xlfn.WEIBULL.DIST(AP$29,$L51,$K51,FALSE)*($R51*(1-$E51)+$Q51*(1-$F51))*((1+'Inputs &amp; Summary'!$D$7)^AP$29))))))</f>
        <v>0</v>
      </c>
      <c r="AQ51" s="114">
        <f>$D51*IF(AQ$29&gt;'Inputs &amp; Summary'!$D$5,0,IF(AQ$29&gt;VLOOKUP($G51,Lists!$J$17:$K$21,2),IF($M51=Lists!$H$3,IF($K51&lt;1,(($S51/$K51)*((1+'Inputs &amp; Summary'!$D$7)^AQ$29)),((INT(AQ$29/$K51)-INT((AQ$29-1)/$K51))*$S51*((1+'Inputs &amp; Summary'!$D$7)^AQ$29))),(_xlfn.WEIBULL.DIST(AQ$29,$L51,$K51,FALSE)*$S51*((1+'Inputs &amp; Summary'!$D$7)^AQ$29))),IF($M51=Lists!$H$3,IF($K51&lt;1,((($R51*(1-$E51)+$Q51*(1-$F51))/$K51)*((1+'Inputs &amp; Summary'!$D$7)^AQ$29)),((INT(AQ$29/$K51)-INT((AQ$29-1)/$K51))*($R51*(1-$E51)+$Q51*(1-$F51))*((1+'Inputs &amp; Summary'!$D$7)^AQ$29))),((_xlfn.WEIBULL.DIST(AQ$29,$L51,$K51,FALSE)*($R51*(1-$E51)+$Q51*(1-$F51))*((1+'Inputs &amp; Summary'!$D$7)^AQ$29))))))</f>
        <v>0</v>
      </c>
      <c r="AR51" s="114">
        <f>$D51*IF(AR$29&gt;'Inputs &amp; Summary'!$D$5,0,IF(AR$29&gt;VLOOKUP($G51,Lists!$J$17:$K$21,2),IF($M51=Lists!$H$3,IF($K51&lt;1,(($S51/$K51)*((1+'Inputs &amp; Summary'!$D$7)^AR$29)),((INT(AR$29/$K51)-INT((AR$29-1)/$K51))*$S51*((1+'Inputs &amp; Summary'!$D$7)^AR$29))),(_xlfn.WEIBULL.DIST(AR$29,$L51,$K51,FALSE)*$S51*((1+'Inputs &amp; Summary'!$D$7)^AR$29))),IF($M51=Lists!$H$3,IF($K51&lt;1,((($R51*(1-$E51)+$Q51*(1-$F51))/$K51)*((1+'Inputs &amp; Summary'!$D$7)^AR$29)),((INT(AR$29/$K51)-INT((AR$29-1)/$K51))*($R51*(1-$E51)+$Q51*(1-$F51))*((1+'Inputs &amp; Summary'!$D$7)^AR$29))),((_xlfn.WEIBULL.DIST(AR$29,$L51,$K51,FALSE)*($R51*(1-$E51)+$Q51*(1-$F51))*((1+'Inputs &amp; Summary'!$D$7)^AR$29))))))</f>
        <v>2474.1024143039599</v>
      </c>
      <c r="AS51" s="114">
        <f>$D51*IF(AS$29&gt;'Inputs &amp; Summary'!$D$5,0,IF(AS$29&gt;VLOOKUP($G51,Lists!$J$17:$K$21,2),IF($M51=Lists!$H$3,IF($K51&lt;1,(($S51/$K51)*((1+'Inputs &amp; Summary'!$D$7)^AS$29)),((INT(AS$29/$K51)-INT((AS$29-1)/$K51))*$S51*((1+'Inputs &amp; Summary'!$D$7)^AS$29))),(_xlfn.WEIBULL.DIST(AS$29,$L51,$K51,FALSE)*$S51*((1+'Inputs &amp; Summary'!$D$7)^AS$29))),IF($M51=Lists!$H$3,IF($K51&lt;1,((($R51*(1-$E51)+$Q51*(1-$F51))/$K51)*((1+'Inputs &amp; Summary'!$D$7)^AS$29)),((INT(AS$29/$K51)-INT((AS$29-1)/$K51))*($R51*(1-$E51)+$Q51*(1-$F51))*((1+'Inputs &amp; Summary'!$D$7)^AS$29))),((_xlfn.WEIBULL.DIST(AS$29,$L51,$K51,FALSE)*($R51*(1-$E51)+$Q51*(1-$F51))*((1+'Inputs &amp; Summary'!$D$7)^AS$29))))))</f>
        <v>0</v>
      </c>
      <c r="AT51" s="114">
        <f>$D51*IF(AT$29&gt;'Inputs &amp; Summary'!$D$5,0,IF(AT$29&gt;VLOOKUP($G51,Lists!$J$17:$K$21,2),IF($M51=Lists!$H$3,IF($K51&lt;1,(($S51/$K51)*((1+'Inputs &amp; Summary'!$D$7)^AT$29)),((INT(AT$29/$K51)-INT((AT$29-1)/$K51))*$S51*((1+'Inputs &amp; Summary'!$D$7)^AT$29))),(_xlfn.WEIBULL.DIST(AT$29,$L51,$K51,FALSE)*$S51*((1+'Inputs &amp; Summary'!$D$7)^AT$29))),IF($M51=Lists!$H$3,IF($K51&lt;1,((($R51*(1-$E51)+$Q51*(1-$F51))/$K51)*((1+'Inputs &amp; Summary'!$D$7)^AT$29)),((INT(AT$29/$K51)-INT((AT$29-1)/$K51))*($R51*(1-$E51)+$Q51*(1-$F51))*((1+'Inputs &amp; Summary'!$D$7)^AT$29))),((_xlfn.WEIBULL.DIST(AT$29,$L51,$K51,FALSE)*($R51*(1-$E51)+$Q51*(1-$F51))*((1+'Inputs &amp; Summary'!$D$7)^AT$29))))))</f>
        <v>0</v>
      </c>
      <c r="AU51" s="114">
        <f>$D51*IF(AU$29&gt;'Inputs &amp; Summary'!$D$5,0,IF(AU$29&gt;VLOOKUP($G51,Lists!$J$17:$K$21,2),IF($M51=Lists!$H$3,IF($K51&lt;1,(($S51/$K51)*((1+'Inputs &amp; Summary'!$D$7)^AU$29)),((INT(AU$29/$K51)-INT((AU$29-1)/$K51))*$S51*((1+'Inputs &amp; Summary'!$D$7)^AU$29))),(_xlfn.WEIBULL.DIST(AU$29,$L51,$K51,FALSE)*$S51*((1+'Inputs &amp; Summary'!$D$7)^AU$29))),IF($M51=Lists!$H$3,IF($K51&lt;1,((($R51*(1-$E51)+$Q51*(1-$F51))/$K51)*((1+'Inputs &amp; Summary'!$D$7)^AU$29)),((INT(AU$29/$K51)-INT((AU$29-1)/$K51))*($R51*(1-$E51)+$Q51*(1-$F51))*((1+'Inputs &amp; Summary'!$D$7)^AU$29))),((_xlfn.WEIBULL.DIST(AU$29,$L51,$K51,FALSE)*($R51*(1-$E51)+$Q51*(1-$F51))*((1+'Inputs &amp; Summary'!$D$7)^AU$29))))))</f>
        <v>0</v>
      </c>
      <c r="AV51" s="114">
        <f>$D51*IF(AV$29&gt;'Inputs &amp; Summary'!$D$5,0,IF(AV$29&gt;VLOOKUP($G51,Lists!$J$17:$K$21,2),IF($M51=Lists!$H$3,IF($K51&lt;1,(($S51/$K51)*((1+'Inputs &amp; Summary'!$D$7)^AV$29)),((INT(AV$29/$K51)-INT((AV$29-1)/$K51))*$S51*((1+'Inputs &amp; Summary'!$D$7)^AV$29))),(_xlfn.WEIBULL.DIST(AV$29,$L51,$K51,FALSE)*$S51*((1+'Inputs &amp; Summary'!$D$7)^AV$29))),IF($M51=Lists!$H$3,IF($K51&lt;1,((($R51*(1-$E51)+$Q51*(1-$F51))/$K51)*((1+'Inputs &amp; Summary'!$D$7)^AV$29)),((INT(AV$29/$K51)-INT((AV$29-1)/$K51))*($R51*(1-$E51)+$Q51*(1-$F51))*((1+'Inputs &amp; Summary'!$D$7)^AV$29))),((_xlfn.WEIBULL.DIST(AV$29,$L51,$K51,FALSE)*($R51*(1-$E51)+$Q51*(1-$F51))*((1+'Inputs &amp; Summary'!$D$7)^AV$29))))))</f>
        <v>0</v>
      </c>
      <c r="AW51" s="114">
        <f>$D51*IF(AW$29&gt;'Inputs &amp; Summary'!$D$5,0,IF(AW$29&gt;VLOOKUP($G51,Lists!$J$17:$K$21,2),IF($M51=Lists!$H$3,IF($K51&lt;1,(($S51/$K51)*((1+'Inputs &amp; Summary'!$D$7)^AW$29)),((INT(AW$29/$K51)-INT((AW$29-1)/$K51))*$S51*((1+'Inputs &amp; Summary'!$D$7)^AW$29))),(_xlfn.WEIBULL.DIST(AW$29,$L51,$K51,FALSE)*$S51*((1+'Inputs &amp; Summary'!$D$7)^AW$29))),IF($M51=Lists!$H$3,IF($K51&lt;1,((($R51*(1-$E51)+$Q51*(1-$F51))/$K51)*((1+'Inputs &amp; Summary'!$D$7)^AW$29)),((INT(AW$29/$K51)-INT((AW$29-1)/$K51))*($R51*(1-$E51)+$Q51*(1-$F51))*((1+'Inputs &amp; Summary'!$D$7)^AW$29))),((_xlfn.WEIBULL.DIST(AW$29,$L51,$K51,FALSE)*($R51*(1-$E51)+$Q51*(1-$F51))*((1+'Inputs &amp; Summary'!$D$7)^AW$29))))))</f>
        <v>0</v>
      </c>
      <c r="AX51" s="114">
        <f>$D51*IF(AX$29&gt;'Inputs &amp; Summary'!$D$5,0,IF(AX$29&gt;VLOOKUP($G51,Lists!$J$17:$K$21,2),IF($M51=Lists!$H$3,IF($K51&lt;1,(($S51/$K51)*((1+'Inputs &amp; Summary'!$D$7)^AX$29)),((INT(AX$29/$K51)-INT((AX$29-1)/$K51))*$S51*((1+'Inputs &amp; Summary'!$D$7)^AX$29))),(_xlfn.WEIBULL.DIST(AX$29,$L51,$K51,FALSE)*$S51*((1+'Inputs &amp; Summary'!$D$7)^AX$29))),IF($M51=Lists!$H$3,IF($K51&lt;1,((($R51*(1-$E51)+$Q51*(1-$F51))/$K51)*((1+'Inputs &amp; Summary'!$D$7)^AX$29)),((INT(AX$29/$K51)-INT((AX$29-1)/$K51))*($R51*(1-$E51)+$Q51*(1-$F51))*((1+'Inputs &amp; Summary'!$D$7)^AX$29))),((_xlfn.WEIBULL.DIST(AX$29,$L51,$K51,FALSE)*($R51*(1-$E51)+$Q51*(1-$F51))*((1+'Inputs &amp; Summary'!$D$7)^AX$29))))))</f>
        <v>0</v>
      </c>
      <c r="AY51" s="114">
        <f>$D51*IF(AY$29&gt;'Inputs &amp; Summary'!$D$5,0,IF(AY$29&gt;VLOOKUP($G51,Lists!$J$17:$K$21,2),IF($M51=Lists!$H$3,IF($K51&lt;1,(($S51/$K51)*((1+'Inputs &amp; Summary'!$D$7)^AY$29)),((INT(AY$29/$K51)-INT((AY$29-1)/$K51))*$S51*((1+'Inputs &amp; Summary'!$D$7)^AY$29))),(_xlfn.WEIBULL.DIST(AY$29,$L51,$K51,FALSE)*$S51*((1+'Inputs &amp; Summary'!$D$7)^AY$29))),IF($M51=Lists!$H$3,IF($K51&lt;1,((($R51*(1-$E51)+$Q51*(1-$F51))/$K51)*((1+'Inputs &amp; Summary'!$D$7)^AY$29)),((INT(AY$29/$K51)-INT((AY$29-1)/$K51))*($R51*(1-$E51)+$Q51*(1-$F51))*((1+'Inputs &amp; Summary'!$D$7)^AY$29))),((_xlfn.WEIBULL.DIST(AY$29,$L51,$K51,FALSE)*($R51*(1-$E51)+$Q51*(1-$F51))*((1+'Inputs &amp; Summary'!$D$7)^AY$29))))))</f>
        <v>0</v>
      </c>
      <c r="AZ51" s="114">
        <f>$D51*IF(AZ$29&gt;'Inputs &amp; Summary'!$D$5,0,IF(AZ$29&gt;VLOOKUP($G51,Lists!$J$17:$K$21,2),IF($M51=Lists!$H$3,IF($K51&lt;1,(($S51/$K51)*((1+'Inputs &amp; Summary'!$D$7)^AZ$29)),((INT(AZ$29/$K51)-INT((AZ$29-1)/$K51))*$S51*((1+'Inputs &amp; Summary'!$D$7)^AZ$29))),(_xlfn.WEIBULL.DIST(AZ$29,$L51,$K51,FALSE)*$S51*((1+'Inputs &amp; Summary'!$D$7)^AZ$29))),IF($M51=Lists!$H$3,IF($K51&lt;1,((($R51*(1-$E51)+$Q51*(1-$F51))/$K51)*((1+'Inputs &amp; Summary'!$D$7)^AZ$29)),((INT(AZ$29/$K51)-INT((AZ$29-1)/$K51))*($R51*(1-$E51)+$Q51*(1-$F51))*((1+'Inputs &amp; Summary'!$D$7)^AZ$29))),((_xlfn.WEIBULL.DIST(AZ$29,$L51,$K51,FALSE)*($R51*(1-$E51)+$Q51*(1-$F51))*((1+'Inputs &amp; Summary'!$D$7)^AZ$29))))))</f>
        <v>0</v>
      </c>
      <c r="BA51" s="114">
        <f>$D51*IF(BA$29&gt;'Inputs &amp; Summary'!$D$5,0,IF(BA$29&gt;VLOOKUP($G51,Lists!$J$17:$K$21,2),IF($M51=Lists!$H$3,IF($K51&lt;1,(($S51/$K51)*((1+'Inputs &amp; Summary'!$D$7)^BA$29)),((INT(BA$29/$K51)-INT((BA$29-1)/$K51))*$S51*((1+'Inputs &amp; Summary'!$D$7)^BA$29))),(_xlfn.WEIBULL.DIST(BA$29,$L51,$K51,FALSE)*$S51*((1+'Inputs &amp; Summary'!$D$7)^BA$29))),IF($M51=Lists!$H$3,IF($K51&lt;1,((($R51*(1-$E51)+$Q51*(1-$F51))/$K51)*((1+'Inputs &amp; Summary'!$D$7)^BA$29)),((INT(BA$29/$K51)-INT((BA$29-1)/$K51))*($R51*(1-$E51)+$Q51*(1-$F51))*((1+'Inputs &amp; Summary'!$D$7)^BA$29))),((_xlfn.WEIBULL.DIST(BA$29,$L51,$K51,FALSE)*($R51*(1-$E51)+$Q51*(1-$F51))*((1+'Inputs &amp; Summary'!$D$7)^BA$29))))))</f>
        <v>0</v>
      </c>
      <c r="BB51" s="114">
        <f>$D51*IF(BB$29&gt;'Inputs &amp; Summary'!$D$5,0,IF(BB$29&gt;VLOOKUP($G51,Lists!$J$17:$K$21,2),IF($M51=Lists!$H$3,IF($K51&lt;1,(($S51/$K51)*((1+'Inputs &amp; Summary'!$D$7)^BB$29)),((INT(BB$29/$K51)-INT((BB$29-1)/$K51))*$S51*((1+'Inputs &amp; Summary'!$D$7)^BB$29))),(_xlfn.WEIBULL.DIST(BB$29,$L51,$K51,FALSE)*$S51*((1+'Inputs &amp; Summary'!$D$7)^BB$29))),IF($M51=Lists!$H$3,IF($K51&lt;1,((($R51*(1-$E51)+$Q51*(1-$F51))/$K51)*((1+'Inputs &amp; Summary'!$D$7)^BB$29)),((INT(BB$29/$K51)-INT((BB$29-1)/$K51))*($R51*(1-$E51)+$Q51*(1-$F51))*((1+'Inputs &amp; Summary'!$D$7)^BB$29))),((_xlfn.WEIBULL.DIST(BB$29,$L51,$K51,FALSE)*($R51*(1-$E51)+$Q51*(1-$F51))*((1+'Inputs &amp; Summary'!$D$7)^BB$29))))))</f>
        <v>0</v>
      </c>
      <c r="BC51" s="114">
        <f>$D51*IF(BC$29&gt;'Inputs &amp; Summary'!$D$5,0,IF(BC$29&gt;VLOOKUP($G51,Lists!$J$17:$K$21,2),IF($M51=Lists!$H$3,IF($K51&lt;1,(($S51/$K51)*((1+'Inputs &amp; Summary'!$D$7)^BC$29)),((INT(BC$29/$K51)-INT((BC$29-1)/$K51))*$S51*((1+'Inputs &amp; Summary'!$D$7)^BC$29))),(_xlfn.WEIBULL.DIST(BC$29,$L51,$K51,FALSE)*$S51*((1+'Inputs &amp; Summary'!$D$7)^BC$29))),IF($M51=Lists!$H$3,IF($K51&lt;1,((($R51*(1-$E51)+$Q51*(1-$F51))/$K51)*((1+'Inputs &amp; Summary'!$D$7)^BC$29)),((INT(BC$29/$K51)-INT((BC$29-1)/$K51))*($R51*(1-$E51)+$Q51*(1-$F51))*((1+'Inputs &amp; Summary'!$D$7)^BC$29))),((_xlfn.WEIBULL.DIST(BC$29,$L51,$K51,FALSE)*($R51*(1-$E51)+$Q51*(1-$F51))*((1+'Inputs &amp; Summary'!$D$7)^BC$29))))))</f>
        <v>0</v>
      </c>
      <c r="BD51" s="114">
        <f>$D51*IF(BD$29&gt;'Inputs &amp; Summary'!$D$5,0,IF(BD$29&gt;VLOOKUP($G51,Lists!$J$17:$K$21,2),IF($M51=Lists!$H$3,IF($K51&lt;1,(($S51/$K51)*((1+'Inputs &amp; Summary'!$D$7)^BD$29)),((INT(BD$29/$K51)-INT((BD$29-1)/$K51))*$S51*((1+'Inputs &amp; Summary'!$D$7)^BD$29))),(_xlfn.WEIBULL.DIST(BD$29,$L51,$K51,FALSE)*$S51*((1+'Inputs &amp; Summary'!$D$7)^BD$29))),IF($M51=Lists!$H$3,IF($K51&lt;1,((($R51*(1-$E51)+$Q51*(1-$F51))/$K51)*((1+'Inputs &amp; Summary'!$D$7)^BD$29)),((INT(BD$29/$K51)-INT((BD$29-1)/$K51))*($R51*(1-$E51)+$Q51*(1-$F51))*((1+'Inputs &amp; Summary'!$D$7)^BD$29))),((_xlfn.WEIBULL.DIST(BD$29,$L51,$K51,FALSE)*($R51*(1-$E51)+$Q51*(1-$F51))*((1+'Inputs &amp; Summary'!$D$7)^BD$29))))))</f>
        <v>0</v>
      </c>
      <c r="BE51" s="114">
        <f>$D51*IF(BE$29&gt;'Inputs &amp; Summary'!$D$5,0,IF(BE$29&gt;VLOOKUP($G51,Lists!$J$17:$K$21,2),IF($M51=Lists!$H$3,IF($K51&lt;1,(($S51/$K51)*((1+'Inputs &amp; Summary'!$D$7)^BE$29)),((INT(BE$29/$K51)-INT((BE$29-1)/$K51))*$S51*((1+'Inputs &amp; Summary'!$D$7)^BE$29))),(_xlfn.WEIBULL.DIST(BE$29,$L51,$K51,FALSE)*$S51*((1+'Inputs &amp; Summary'!$D$7)^BE$29))),IF($M51=Lists!$H$3,IF($K51&lt;1,((($R51*(1-$E51)+$Q51*(1-$F51))/$K51)*((1+'Inputs &amp; Summary'!$D$7)^BE$29)),((INT(BE$29/$K51)-INT((BE$29-1)/$K51))*($R51*(1-$E51)+$Q51*(1-$F51))*((1+'Inputs &amp; Summary'!$D$7)^BE$29))),((_xlfn.WEIBULL.DIST(BE$29,$L51,$K51,FALSE)*($R51*(1-$E51)+$Q51*(1-$F51))*((1+'Inputs &amp; Summary'!$D$7)^BE$29))))))</f>
        <v>0</v>
      </c>
      <c r="BF51" s="114">
        <f>$D51*IF(BF$29&gt;'Inputs &amp; Summary'!$D$5,0,IF(BF$29&gt;VLOOKUP($G51,Lists!$J$17:$K$21,2),IF($M51=Lists!$H$3,IF($K51&lt;1,(($S51/$K51)*((1+'Inputs &amp; Summary'!$D$7)^BF$29)),((INT(BF$29/$K51)-INT((BF$29-1)/$K51))*$S51*((1+'Inputs &amp; Summary'!$D$7)^BF$29))),(_xlfn.WEIBULL.DIST(BF$29,$L51,$K51,FALSE)*$S51*((1+'Inputs &amp; Summary'!$D$7)^BF$29))),IF($M51=Lists!$H$3,IF($K51&lt;1,((($R51*(1-$E51)+$Q51*(1-$F51))/$K51)*((1+'Inputs &amp; Summary'!$D$7)^BF$29)),((INT(BF$29/$K51)-INT((BF$29-1)/$K51))*($R51*(1-$E51)+$Q51*(1-$F51))*((1+'Inputs &amp; Summary'!$D$7)^BF$29))),((_xlfn.WEIBULL.DIST(BF$29,$L51,$K51,FALSE)*($R51*(1-$E51)+$Q51*(1-$F51))*((1+'Inputs &amp; Summary'!$D$7)^BF$29))))))</f>
        <v>0</v>
      </c>
      <c r="BG51" s="114">
        <f>$D51*IF(BG$29&gt;'Inputs &amp; Summary'!$D$5,0,IF(BG$29&gt;VLOOKUP($G51,Lists!$J$17:$K$21,2),IF($M51=Lists!$H$3,IF($K51&lt;1,(($S51/$K51)*((1+'Inputs &amp; Summary'!$D$7)^BG$29)),((INT(BG$29/$K51)-INT((BG$29-1)/$K51))*$S51*((1+'Inputs &amp; Summary'!$D$7)^BG$29))),(_xlfn.WEIBULL.DIST(BG$29,$L51,$K51,FALSE)*$S51*((1+'Inputs &amp; Summary'!$D$7)^BG$29))),IF($M51=Lists!$H$3,IF($K51&lt;1,((($R51*(1-$E51)+$Q51*(1-$F51))/$K51)*((1+'Inputs &amp; Summary'!$D$7)^BG$29)),((INT(BG$29/$K51)-INT((BG$29-1)/$K51))*($R51*(1-$E51)+$Q51*(1-$F51))*((1+'Inputs &amp; Summary'!$D$7)^BG$29))),((_xlfn.WEIBULL.DIST(BG$29,$L51,$K51,FALSE)*($R51*(1-$E51)+$Q51*(1-$F51))*((1+'Inputs &amp; Summary'!$D$7)^BG$29))))))</f>
        <v>0</v>
      </c>
      <c r="BH51" s="114">
        <f>$D51*IF(BH$29&gt;'Inputs &amp; Summary'!$D$5,0,IF(BH$29&gt;VLOOKUP($G51,Lists!$J$17:$K$21,2),IF($M51=Lists!$H$3,IF($K51&lt;1,(($S51/$K51)*((1+'Inputs &amp; Summary'!$D$7)^BH$29)),((INT(BH$29/$K51)-INT((BH$29-1)/$K51))*$S51*((1+'Inputs &amp; Summary'!$D$7)^BH$29))),(_xlfn.WEIBULL.DIST(BH$29,$L51,$K51,FALSE)*$S51*((1+'Inputs &amp; Summary'!$D$7)^BH$29))),IF($M51=Lists!$H$3,IF($K51&lt;1,((($R51*(1-$E51)+$Q51*(1-$F51))/$K51)*((1+'Inputs &amp; Summary'!$D$7)^BH$29)),((INT(BH$29/$K51)-INT((BH$29-1)/$K51))*($R51*(1-$E51)+$Q51*(1-$F51))*((1+'Inputs &amp; Summary'!$D$7)^BH$29))),((_xlfn.WEIBULL.DIST(BH$29,$L51,$K51,FALSE)*($R51*(1-$E51)+$Q51*(1-$F51))*((1+'Inputs &amp; Summary'!$D$7)^BH$29))))))</f>
        <v>0</v>
      </c>
      <c r="BI51" s="114">
        <f>$D51*IF(BI$29&gt;'Inputs &amp; Summary'!$D$5,0,IF(BI$29&gt;VLOOKUP($G51,Lists!$J$17:$K$21,2),IF($M51=Lists!$H$3,IF($K51&lt;1,(($S51/$K51)*((1+'Inputs &amp; Summary'!$D$7)^BI$29)),((INT(BI$29/$K51)-INT((BI$29-1)/$K51))*$S51*((1+'Inputs &amp; Summary'!$D$7)^BI$29))),(_xlfn.WEIBULL.DIST(BI$29,$L51,$K51,FALSE)*$S51*((1+'Inputs &amp; Summary'!$D$7)^BI$29))),IF($M51=Lists!$H$3,IF($K51&lt;1,((($R51*(1-$E51)+$Q51*(1-$F51))/$K51)*((1+'Inputs &amp; Summary'!$D$7)^BI$29)),((INT(BI$29/$K51)-INT((BI$29-1)/$K51))*($R51*(1-$E51)+$Q51*(1-$F51))*((1+'Inputs &amp; Summary'!$D$7)^BI$29))),((_xlfn.WEIBULL.DIST(BI$29,$L51,$K51,FALSE)*($R51*(1-$E51)+$Q51*(1-$F51))*((1+'Inputs &amp; Summary'!$D$7)^BI$29))))))</f>
        <v>0</v>
      </c>
      <c r="BJ51" s="114">
        <f>$D51*IF(BJ$29&gt;'Inputs &amp; Summary'!$D$5,0,IF(BJ$29&gt;VLOOKUP($G51,Lists!$J$17:$K$21,2),IF($M51=Lists!$H$3,IF($K51&lt;1,(($S51/$K51)*((1+'Inputs &amp; Summary'!$D$7)^BJ$29)),((INT(BJ$29/$K51)-INT((BJ$29-1)/$K51))*$S51*((1+'Inputs &amp; Summary'!$D$7)^BJ$29))),(_xlfn.WEIBULL.DIST(BJ$29,$L51,$K51,FALSE)*$S51*((1+'Inputs &amp; Summary'!$D$7)^BJ$29))),IF($M51=Lists!$H$3,IF($K51&lt;1,((($R51*(1-$E51)+$Q51*(1-$F51))/$K51)*((1+'Inputs &amp; Summary'!$D$7)^BJ$29)),((INT(BJ$29/$K51)-INT((BJ$29-1)/$K51))*($R51*(1-$E51)+$Q51*(1-$F51))*((1+'Inputs &amp; Summary'!$D$7)^BJ$29))),((_xlfn.WEIBULL.DIST(BJ$29,$L51,$K51,FALSE)*($R51*(1-$E51)+$Q51*(1-$F51))*((1+'Inputs &amp; Summary'!$D$7)^BJ$29))))))</f>
        <v>0</v>
      </c>
      <c r="BK51" s="114">
        <f>$D51*IF(BK$29&gt;'Inputs &amp; Summary'!$D$5,0,IF(BK$29&gt;VLOOKUP($G51,Lists!$J$17:$K$21,2),IF($M51=Lists!$H$3,IF($K51&lt;1,(($S51/$K51)*((1+'Inputs &amp; Summary'!$D$7)^BK$29)),((INT(BK$29/$K51)-INT((BK$29-1)/$K51))*$S51*((1+'Inputs &amp; Summary'!$D$7)^BK$29))),(_xlfn.WEIBULL.DIST(BK$29,$L51,$K51,FALSE)*$S51*((1+'Inputs &amp; Summary'!$D$7)^BK$29))),IF($M51=Lists!$H$3,IF($K51&lt;1,((($R51*(1-$E51)+$Q51*(1-$F51))/$K51)*((1+'Inputs &amp; Summary'!$D$7)^BK$29)),((INT(BK$29/$K51)-INT((BK$29-1)/$K51))*($R51*(1-$E51)+$Q51*(1-$F51))*((1+'Inputs &amp; Summary'!$D$7)^BK$29))),((_xlfn.WEIBULL.DIST(BK$29,$L51,$K51,FALSE)*($R51*(1-$E51)+$Q51*(1-$F51))*((1+'Inputs &amp; Summary'!$D$7)^BK$29))))))</f>
        <v>0</v>
      </c>
      <c r="BL51" s="114">
        <f>$D51*IF(BL$29&gt;'Inputs &amp; Summary'!$D$5,0,IF(BL$29&gt;VLOOKUP($G51,Lists!$J$17:$K$21,2),IF($M51=Lists!$H$3,IF($K51&lt;1,(($S51/$K51)*((1+'Inputs &amp; Summary'!$D$7)^BL$29)),((INT(BL$29/$K51)-INT((BL$29-1)/$K51))*$S51*((1+'Inputs &amp; Summary'!$D$7)^BL$29))),(_xlfn.WEIBULL.DIST(BL$29,$L51,$K51,FALSE)*$S51*((1+'Inputs &amp; Summary'!$D$7)^BL$29))),IF($M51=Lists!$H$3,IF($K51&lt;1,((($R51*(1-$E51)+$Q51*(1-$F51))/$K51)*((1+'Inputs &amp; Summary'!$D$7)^BL$29)),((INT(BL$29/$K51)-INT((BL$29-1)/$K51))*($R51*(1-$E51)+$Q51*(1-$F51))*((1+'Inputs &amp; Summary'!$D$7)^BL$29))),((_xlfn.WEIBULL.DIST(BL$29,$L51,$K51,FALSE)*($R51*(1-$E51)+$Q51*(1-$F51))*((1+'Inputs &amp; Summary'!$D$7)^BL$29))))))</f>
        <v>0</v>
      </c>
    </row>
    <row r="52" spans="1:64" s="1" customFormat="1" ht="57.6" x14ac:dyDescent="0.3">
      <c r="A52" s="79" t="s">
        <v>184</v>
      </c>
      <c r="B52" s="33" t="s">
        <v>307</v>
      </c>
      <c r="C52" s="33" t="s">
        <v>32</v>
      </c>
      <c r="D52" s="68">
        <v>1</v>
      </c>
      <c r="E52" s="68">
        <v>0</v>
      </c>
      <c r="F52" s="68">
        <v>0</v>
      </c>
      <c r="G52" s="213" t="s">
        <v>433</v>
      </c>
      <c r="H52" s="34" t="s">
        <v>291</v>
      </c>
      <c r="I52" s="34" t="s">
        <v>96</v>
      </c>
      <c r="J52" s="33">
        <f>VLOOKUP(I52,'Labor Rates'!$A$1:$B$16,2)</f>
        <v>14.423076923076923</v>
      </c>
      <c r="K52" s="35">
        <v>5</v>
      </c>
      <c r="L52" s="35">
        <v>1</v>
      </c>
      <c r="M52" s="33" t="s">
        <v>259</v>
      </c>
      <c r="N52" s="84">
        <f>'Inputs &amp; Summary'!$D$19</f>
        <v>1443</v>
      </c>
      <c r="O52" s="35">
        <v>0.08</v>
      </c>
      <c r="P52" s="5">
        <v>0</v>
      </c>
      <c r="Q52" s="73">
        <f t="shared" si="6"/>
        <v>1665</v>
      </c>
      <c r="R52" s="73">
        <f t="shared" si="7"/>
        <v>0</v>
      </c>
      <c r="S52" s="74">
        <f t="shared" si="8"/>
        <v>1665</v>
      </c>
      <c r="T52" s="88"/>
      <c r="U52" s="80"/>
      <c r="V52" s="87">
        <f t="shared" si="9"/>
        <v>429.14467221164523</v>
      </c>
      <c r="W52" s="87">
        <f>NPV('Inputs &amp; Summary'!$D$6,Y52:BL52)</f>
        <v>3793.9871662590908</v>
      </c>
      <c r="X52" s="90">
        <f t="shared" si="10"/>
        <v>2.7536902047470661E-2</v>
      </c>
      <c r="Y52" s="114">
        <f>$D52*IF(Y$29&gt;'Inputs &amp; Summary'!$D$5,0,IF(Y$29&gt;VLOOKUP($G52,Lists!$J$17:$K$21,2),IF($M52=Lists!$H$3,IF($K52&lt;1,(($S52/$K52)*((1+'Inputs &amp; Summary'!$D$7)^Y$29)),((INT(Y$29/$K52)-INT((Y$29-1)/$K52))*$S52*((1+'Inputs &amp; Summary'!$D$7)^Y$29))),(_xlfn.WEIBULL.DIST(Y$29,$L52,$K52,FALSE)*$S52*((1+'Inputs &amp; Summary'!$D$7)^Y$29))),IF($M52=Lists!$H$3,IF($K52&lt;1,((($R52*(1-$E52)+$Q52*(1-$F52))/$K52)*((1+'Inputs &amp; Summary'!$D$7)^Y$29)),((INT(Y$29/$K52)-INT((Y$29-1)/$K52))*($R52*(1-$E52)+$Q52*(1-$F52))*((1+'Inputs &amp; Summary'!$D$7)^Y$29))),((_xlfn.WEIBULL.DIST(Y$29,$L52,$K52,FALSE)*($R52*(1-$E52)+$Q52*(1-$F52))*((1+'Inputs &amp; Summary'!$D$7)^Y$29))))))</f>
        <v>0</v>
      </c>
      <c r="Z52" s="114">
        <f>$D52*IF(Z$29&gt;'Inputs &amp; Summary'!$D$5,0,IF(Z$29&gt;VLOOKUP($G52,Lists!$J$17:$K$21,2),IF($M52=Lists!$H$3,IF($K52&lt;1,(($S52/$K52)*((1+'Inputs &amp; Summary'!$D$7)^Z$29)),((INT(Z$29/$K52)-INT((Z$29-1)/$K52))*$S52*((1+'Inputs &amp; Summary'!$D$7)^Z$29))),(_xlfn.WEIBULL.DIST(Z$29,$L52,$K52,FALSE)*$S52*((1+'Inputs &amp; Summary'!$D$7)^Z$29))),IF($M52=Lists!$H$3,IF($K52&lt;1,((($R52*(1-$E52)+$Q52*(1-$F52))/$K52)*((1+'Inputs &amp; Summary'!$D$7)^Z$29)),((INT(Z$29/$K52)-INT((Z$29-1)/$K52))*($R52*(1-$E52)+$Q52*(1-$F52))*((1+'Inputs &amp; Summary'!$D$7)^Z$29))),((_xlfn.WEIBULL.DIST(Z$29,$L52,$K52,FALSE)*($R52*(1-$E52)+$Q52*(1-$F52))*((1+'Inputs &amp; Summary'!$D$7)^Z$29))))))</f>
        <v>0</v>
      </c>
      <c r="AA52" s="114">
        <f>$D52*IF(AA$29&gt;'Inputs &amp; Summary'!$D$5,0,IF(AA$29&gt;VLOOKUP($G52,Lists!$J$17:$K$21,2),IF($M52=Lists!$H$3,IF($K52&lt;1,(($S52/$K52)*((1+'Inputs &amp; Summary'!$D$7)^AA$29)),((INT(AA$29/$K52)-INT((AA$29-1)/$K52))*$S52*((1+'Inputs &amp; Summary'!$D$7)^AA$29))),(_xlfn.WEIBULL.DIST(AA$29,$L52,$K52,FALSE)*$S52*((1+'Inputs &amp; Summary'!$D$7)^AA$29))),IF($M52=Lists!$H$3,IF($K52&lt;1,((($R52*(1-$E52)+$Q52*(1-$F52))/$K52)*((1+'Inputs &amp; Summary'!$D$7)^AA$29)),((INT(AA$29/$K52)-INT((AA$29-1)/$K52))*($R52*(1-$E52)+$Q52*(1-$F52))*((1+'Inputs &amp; Summary'!$D$7)^AA$29))),((_xlfn.WEIBULL.DIST(AA$29,$L52,$K52,FALSE)*($R52*(1-$E52)+$Q52*(1-$F52))*((1+'Inputs &amp; Summary'!$D$7)^AA$29))))))</f>
        <v>0</v>
      </c>
      <c r="AB52" s="114">
        <f>$D52*IF(AB$29&gt;'Inputs &amp; Summary'!$D$5,0,IF(AB$29&gt;VLOOKUP($G52,Lists!$J$17:$K$21,2),IF($M52=Lists!$H$3,IF($K52&lt;1,(($S52/$K52)*((1+'Inputs &amp; Summary'!$D$7)^AB$29)),((INT(AB$29/$K52)-INT((AB$29-1)/$K52))*$S52*((1+'Inputs &amp; Summary'!$D$7)^AB$29))),(_xlfn.WEIBULL.DIST(AB$29,$L52,$K52,FALSE)*$S52*((1+'Inputs &amp; Summary'!$D$7)^AB$29))),IF($M52=Lists!$H$3,IF($K52&lt;1,((($R52*(1-$E52)+$Q52*(1-$F52))/$K52)*((1+'Inputs &amp; Summary'!$D$7)^AB$29)),((INT(AB$29/$K52)-INT((AB$29-1)/$K52))*($R52*(1-$E52)+$Q52*(1-$F52))*((1+'Inputs &amp; Summary'!$D$7)^AB$29))),((_xlfn.WEIBULL.DIST(AB$29,$L52,$K52,FALSE)*($R52*(1-$E52)+$Q52*(1-$F52))*((1+'Inputs &amp; Summary'!$D$7)^AB$29))))))</f>
        <v>0</v>
      </c>
      <c r="AC52" s="114">
        <f>$D52*IF(AC$29&gt;'Inputs &amp; Summary'!$D$5,0,IF(AC$29&gt;VLOOKUP($G52,Lists!$J$17:$K$21,2),IF($M52=Lists!$H$3,IF($K52&lt;1,(($S52/$K52)*((1+'Inputs &amp; Summary'!$D$7)^AC$29)),((INT(AC$29/$K52)-INT((AC$29-1)/$K52))*$S52*((1+'Inputs &amp; Summary'!$D$7)^AC$29))),(_xlfn.WEIBULL.DIST(AC$29,$L52,$K52,FALSE)*$S52*((1+'Inputs &amp; Summary'!$D$7)^AC$29))),IF($M52=Lists!$H$3,IF($K52&lt;1,((($R52*(1-$E52)+$Q52*(1-$F52))/$K52)*((1+'Inputs &amp; Summary'!$D$7)^AC$29)),((INT(AC$29/$K52)-INT((AC$29-1)/$K52))*($R52*(1-$E52)+$Q52*(1-$F52))*((1+'Inputs &amp; Summary'!$D$7)^AC$29))),((_xlfn.WEIBULL.DIST(AC$29,$L52,$K52,FALSE)*($R52*(1-$E52)+$Q52*(1-$F52))*((1+'Inputs &amp; Summary'!$D$7)^AC$29))))))</f>
        <v>1838.2945373279999</v>
      </c>
      <c r="AD52" s="114">
        <f>$D52*IF(AD$29&gt;'Inputs &amp; Summary'!$D$5,0,IF(AD$29&gt;VLOOKUP($G52,Lists!$J$17:$K$21,2),IF($M52=Lists!$H$3,IF($K52&lt;1,(($S52/$K52)*((1+'Inputs &amp; Summary'!$D$7)^AD$29)),((INT(AD$29/$K52)-INT((AD$29-1)/$K52))*$S52*((1+'Inputs &amp; Summary'!$D$7)^AD$29))),(_xlfn.WEIBULL.DIST(AD$29,$L52,$K52,FALSE)*$S52*((1+'Inputs &amp; Summary'!$D$7)^AD$29))),IF($M52=Lists!$H$3,IF($K52&lt;1,((($R52*(1-$E52)+$Q52*(1-$F52))/$K52)*((1+'Inputs &amp; Summary'!$D$7)^AD$29)),((INT(AD$29/$K52)-INT((AD$29-1)/$K52))*($R52*(1-$E52)+$Q52*(1-$F52))*((1+'Inputs &amp; Summary'!$D$7)^AD$29))),((_xlfn.WEIBULL.DIST(AD$29,$L52,$K52,FALSE)*($R52*(1-$E52)+$Q52*(1-$F52))*((1+'Inputs &amp; Summary'!$D$7)^AD$29))))))</f>
        <v>0</v>
      </c>
      <c r="AE52" s="114">
        <f>$D52*IF(AE$29&gt;'Inputs &amp; Summary'!$D$5,0,IF(AE$29&gt;VLOOKUP($G52,Lists!$J$17:$K$21,2),IF($M52=Lists!$H$3,IF($K52&lt;1,(($S52/$K52)*((1+'Inputs &amp; Summary'!$D$7)^AE$29)),((INT(AE$29/$K52)-INT((AE$29-1)/$K52))*$S52*((1+'Inputs &amp; Summary'!$D$7)^AE$29))),(_xlfn.WEIBULL.DIST(AE$29,$L52,$K52,FALSE)*$S52*((1+'Inputs &amp; Summary'!$D$7)^AE$29))),IF($M52=Lists!$H$3,IF($K52&lt;1,((($R52*(1-$E52)+$Q52*(1-$F52))/$K52)*((1+'Inputs &amp; Summary'!$D$7)^AE$29)),((INT(AE$29/$K52)-INT((AE$29-1)/$K52))*($R52*(1-$E52)+$Q52*(1-$F52))*((1+'Inputs &amp; Summary'!$D$7)^AE$29))),((_xlfn.WEIBULL.DIST(AE$29,$L52,$K52,FALSE)*($R52*(1-$E52)+$Q52*(1-$F52))*((1+'Inputs &amp; Summary'!$D$7)^AE$29))))))</f>
        <v>0</v>
      </c>
      <c r="AF52" s="114">
        <f>$D52*IF(AF$29&gt;'Inputs &amp; Summary'!$D$5,0,IF(AF$29&gt;VLOOKUP($G52,Lists!$J$17:$K$21,2),IF($M52=Lists!$H$3,IF($K52&lt;1,(($S52/$K52)*((1+'Inputs &amp; Summary'!$D$7)^AF$29)),((INT(AF$29/$K52)-INT((AF$29-1)/$K52))*$S52*((1+'Inputs &amp; Summary'!$D$7)^AF$29))),(_xlfn.WEIBULL.DIST(AF$29,$L52,$K52,FALSE)*$S52*((1+'Inputs &amp; Summary'!$D$7)^AF$29))),IF($M52=Lists!$H$3,IF($K52&lt;1,((($R52*(1-$E52)+$Q52*(1-$F52))/$K52)*((1+'Inputs &amp; Summary'!$D$7)^AF$29)),((INT(AF$29/$K52)-INT((AF$29-1)/$K52))*($R52*(1-$E52)+$Q52*(1-$F52))*((1+'Inputs &amp; Summary'!$D$7)^AF$29))),((_xlfn.WEIBULL.DIST(AF$29,$L52,$K52,FALSE)*($R52*(1-$E52)+$Q52*(1-$F52))*((1+'Inputs &amp; Summary'!$D$7)^AF$29))))))</f>
        <v>0</v>
      </c>
      <c r="AG52" s="114">
        <f>$D52*IF(AG$29&gt;'Inputs &amp; Summary'!$D$5,0,IF(AG$29&gt;VLOOKUP($G52,Lists!$J$17:$K$21,2),IF($M52=Lists!$H$3,IF($K52&lt;1,(($S52/$K52)*((1+'Inputs &amp; Summary'!$D$7)^AG$29)),((INT(AG$29/$K52)-INT((AG$29-1)/$K52))*$S52*((1+'Inputs &amp; Summary'!$D$7)^AG$29))),(_xlfn.WEIBULL.DIST(AG$29,$L52,$K52,FALSE)*$S52*((1+'Inputs &amp; Summary'!$D$7)^AG$29))),IF($M52=Lists!$H$3,IF($K52&lt;1,((($R52*(1-$E52)+$Q52*(1-$F52))/$K52)*((1+'Inputs &amp; Summary'!$D$7)^AG$29)),((INT(AG$29/$K52)-INT((AG$29-1)/$K52))*($R52*(1-$E52)+$Q52*(1-$F52))*((1+'Inputs &amp; Summary'!$D$7)^AG$29))),((_xlfn.WEIBULL.DIST(AG$29,$L52,$K52,FALSE)*($R52*(1-$E52)+$Q52*(1-$F52))*((1+'Inputs &amp; Summary'!$D$7)^AG$29))))))</f>
        <v>0</v>
      </c>
      <c r="AH52" s="114">
        <f>$D52*IF(AH$29&gt;'Inputs &amp; Summary'!$D$5,0,IF(AH$29&gt;VLOOKUP($G52,Lists!$J$17:$K$21,2),IF($M52=Lists!$H$3,IF($K52&lt;1,(($S52/$K52)*((1+'Inputs &amp; Summary'!$D$7)^AH$29)),((INT(AH$29/$K52)-INT((AH$29-1)/$K52))*$S52*((1+'Inputs &amp; Summary'!$D$7)^AH$29))),(_xlfn.WEIBULL.DIST(AH$29,$L52,$K52,FALSE)*$S52*((1+'Inputs &amp; Summary'!$D$7)^AH$29))),IF($M52=Lists!$H$3,IF($K52&lt;1,((($R52*(1-$E52)+$Q52*(1-$F52))/$K52)*((1+'Inputs &amp; Summary'!$D$7)^AH$29)),((INT(AH$29/$K52)-INT((AH$29-1)/$K52))*($R52*(1-$E52)+$Q52*(1-$F52))*((1+'Inputs &amp; Summary'!$D$7)^AH$29))),((_xlfn.WEIBULL.DIST(AH$29,$L52,$K52,FALSE)*($R52*(1-$E52)+$Q52*(1-$F52))*((1+'Inputs &amp; Summary'!$D$7)^AH$29))))))</f>
        <v>2029.6257092912706</v>
      </c>
      <c r="AI52" s="114">
        <f>$D52*IF(AI$29&gt;'Inputs &amp; Summary'!$D$5,0,IF(AI$29&gt;VLOOKUP($G52,Lists!$J$17:$K$21,2),IF($M52=Lists!$H$3,IF($K52&lt;1,(($S52/$K52)*((1+'Inputs &amp; Summary'!$D$7)^AI$29)),((INT(AI$29/$K52)-INT((AI$29-1)/$K52))*$S52*((1+'Inputs &amp; Summary'!$D$7)^AI$29))),(_xlfn.WEIBULL.DIST(AI$29,$L52,$K52,FALSE)*$S52*((1+'Inputs &amp; Summary'!$D$7)^AI$29))),IF($M52=Lists!$H$3,IF($K52&lt;1,((($R52*(1-$E52)+$Q52*(1-$F52))/$K52)*((1+'Inputs &amp; Summary'!$D$7)^AI$29)),((INT(AI$29/$K52)-INT((AI$29-1)/$K52))*($R52*(1-$E52)+$Q52*(1-$F52))*((1+'Inputs &amp; Summary'!$D$7)^AI$29))),((_xlfn.WEIBULL.DIST(AI$29,$L52,$K52,FALSE)*($R52*(1-$E52)+$Q52*(1-$F52))*((1+'Inputs &amp; Summary'!$D$7)^AI$29))))))</f>
        <v>0</v>
      </c>
      <c r="AJ52" s="114">
        <f>$D52*IF(AJ$29&gt;'Inputs &amp; Summary'!$D$5,0,IF(AJ$29&gt;VLOOKUP($G52,Lists!$J$17:$K$21,2),IF($M52=Lists!$H$3,IF($K52&lt;1,(($S52/$K52)*((1+'Inputs &amp; Summary'!$D$7)^AJ$29)),((INT(AJ$29/$K52)-INT((AJ$29-1)/$K52))*$S52*((1+'Inputs &amp; Summary'!$D$7)^AJ$29))),(_xlfn.WEIBULL.DIST(AJ$29,$L52,$K52,FALSE)*$S52*((1+'Inputs &amp; Summary'!$D$7)^AJ$29))),IF($M52=Lists!$H$3,IF($K52&lt;1,((($R52*(1-$E52)+$Q52*(1-$F52))/$K52)*((1+'Inputs &amp; Summary'!$D$7)^AJ$29)),((INT(AJ$29/$K52)-INT((AJ$29-1)/$K52))*($R52*(1-$E52)+$Q52*(1-$F52))*((1+'Inputs &amp; Summary'!$D$7)^AJ$29))),((_xlfn.WEIBULL.DIST(AJ$29,$L52,$K52,FALSE)*($R52*(1-$E52)+$Q52*(1-$F52))*((1+'Inputs &amp; Summary'!$D$7)^AJ$29))))))</f>
        <v>0</v>
      </c>
      <c r="AK52" s="114">
        <f>$D52*IF(AK$29&gt;'Inputs &amp; Summary'!$D$5,0,IF(AK$29&gt;VLOOKUP($G52,Lists!$J$17:$K$21,2),IF($M52=Lists!$H$3,IF($K52&lt;1,(($S52/$K52)*((1+'Inputs &amp; Summary'!$D$7)^AK$29)),((INT(AK$29/$K52)-INT((AK$29-1)/$K52))*$S52*((1+'Inputs &amp; Summary'!$D$7)^AK$29))),(_xlfn.WEIBULL.DIST(AK$29,$L52,$K52,FALSE)*$S52*((1+'Inputs &amp; Summary'!$D$7)^AK$29))),IF($M52=Lists!$H$3,IF($K52&lt;1,((($R52*(1-$E52)+$Q52*(1-$F52))/$K52)*((1+'Inputs &amp; Summary'!$D$7)^AK$29)),((INT(AK$29/$K52)-INT((AK$29-1)/$K52))*($R52*(1-$E52)+$Q52*(1-$F52))*((1+'Inputs &amp; Summary'!$D$7)^AK$29))),((_xlfn.WEIBULL.DIST(AK$29,$L52,$K52,FALSE)*($R52*(1-$E52)+$Q52*(1-$F52))*((1+'Inputs &amp; Summary'!$D$7)^AK$29))))))</f>
        <v>0</v>
      </c>
      <c r="AL52" s="114">
        <f>$D52*IF(AL$29&gt;'Inputs &amp; Summary'!$D$5,0,IF(AL$29&gt;VLOOKUP($G52,Lists!$J$17:$K$21,2),IF($M52=Lists!$H$3,IF($K52&lt;1,(($S52/$K52)*((1+'Inputs &amp; Summary'!$D$7)^AL$29)),((INT(AL$29/$K52)-INT((AL$29-1)/$K52))*$S52*((1+'Inputs &amp; Summary'!$D$7)^AL$29))),(_xlfn.WEIBULL.DIST(AL$29,$L52,$K52,FALSE)*$S52*((1+'Inputs &amp; Summary'!$D$7)^AL$29))),IF($M52=Lists!$H$3,IF($K52&lt;1,((($R52*(1-$E52)+$Q52*(1-$F52))/$K52)*((1+'Inputs &amp; Summary'!$D$7)^AL$29)),((INT(AL$29/$K52)-INT((AL$29-1)/$K52))*($R52*(1-$E52)+$Q52*(1-$F52))*((1+'Inputs &amp; Summary'!$D$7)^AL$29))),((_xlfn.WEIBULL.DIST(AL$29,$L52,$K52,FALSE)*($R52*(1-$E52)+$Q52*(1-$F52))*((1+'Inputs &amp; Summary'!$D$7)^AL$29))))))</f>
        <v>0</v>
      </c>
      <c r="AM52" s="114">
        <f>$D52*IF(AM$29&gt;'Inputs &amp; Summary'!$D$5,0,IF(AM$29&gt;VLOOKUP($G52,Lists!$J$17:$K$21,2),IF($M52=Lists!$H$3,IF($K52&lt;1,(($S52/$K52)*((1+'Inputs &amp; Summary'!$D$7)^AM$29)),((INT(AM$29/$K52)-INT((AM$29-1)/$K52))*$S52*((1+'Inputs &amp; Summary'!$D$7)^AM$29))),(_xlfn.WEIBULL.DIST(AM$29,$L52,$K52,FALSE)*$S52*((1+'Inputs &amp; Summary'!$D$7)^AM$29))),IF($M52=Lists!$H$3,IF($K52&lt;1,((($R52*(1-$E52)+$Q52*(1-$F52))/$K52)*((1+'Inputs &amp; Summary'!$D$7)^AM$29)),((INT(AM$29/$K52)-INT((AM$29-1)/$K52))*($R52*(1-$E52)+$Q52*(1-$F52))*((1+'Inputs &amp; Summary'!$D$7)^AM$29))),((_xlfn.WEIBULL.DIST(AM$29,$L52,$K52,FALSE)*($R52*(1-$E52)+$Q52*(1-$F52))*((1+'Inputs &amp; Summary'!$D$7)^AM$29))))))</f>
        <v>2240.8707833096751</v>
      </c>
      <c r="AN52" s="114">
        <f>$D52*IF(AN$29&gt;'Inputs &amp; Summary'!$D$5,0,IF(AN$29&gt;VLOOKUP($G52,Lists!$J$17:$K$21,2),IF($M52=Lists!$H$3,IF($K52&lt;1,(($S52/$K52)*((1+'Inputs &amp; Summary'!$D$7)^AN$29)),((INT(AN$29/$K52)-INT((AN$29-1)/$K52))*$S52*((1+'Inputs &amp; Summary'!$D$7)^AN$29))),(_xlfn.WEIBULL.DIST(AN$29,$L52,$K52,FALSE)*$S52*((1+'Inputs &amp; Summary'!$D$7)^AN$29))),IF($M52=Lists!$H$3,IF($K52&lt;1,((($R52*(1-$E52)+$Q52*(1-$F52))/$K52)*((1+'Inputs &amp; Summary'!$D$7)^AN$29)),((INT(AN$29/$K52)-INT((AN$29-1)/$K52))*($R52*(1-$E52)+$Q52*(1-$F52))*((1+'Inputs &amp; Summary'!$D$7)^AN$29))),((_xlfn.WEIBULL.DIST(AN$29,$L52,$K52,FALSE)*($R52*(1-$E52)+$Q52*(1-$F52))*((1+'Inputs &amp; Summary'!$D$7)^AN$29))))))</f>
        <v>0</v>
      </c>
      <c r="AO52" s="114">
        <f>$D52*IF(AO$29&gt;'Inputs &amp; Summary'!$D$5,0,IF(AO$29&gt;VLOOKUP($G52,Lists!$J$17:$K$21,2),IF($M52=Lists!$H$3,IF($K52&lt;1,(($S52/$K52)*((1+'Inputs &amp; Summary'!$D$7)^AO$29)),((INT(AO$29/$K52)-INT((AO$29-1)/$K52))*$S52*((1+'Inputs &amp; Summary'!$D$7)^AO$29))),(_xlfn.WEIBULL.DIST(AO$29,$L52,$K52,FALSE)*$S52*((1+'Inputs &amp; Summary'!$D$7)^AO$29))),IF($M52=Lists!$H$3,IF($K52&lt;1,((($R52*(1-$E52)+$Q52*(1-$F52))/$K52)*((1+'Inputs &amp; Summary'!$D$7)^AO$29)),((INT(AO$29/$K52)-INT((AO$29-1)/$K52))*($R52*(1-$E52)+$Q52*(1-$F52))*((1+'Inputs &amp; Summary'!$D$7)^AO$29))),((_xlfn.WEIBULL.DIST(AO$29,$L52,$K52,FALSE)*($R52*(1-$E52)+$Q52*(1-$F52))*((1+'Inputs &amp; Summary'!$D$7)^AO$29))))))</f>
        <v>0</v>
      </c>
      <c r="AP52" s="114">
        <f>$D52*IF(AP$29&gt;'Inputs &amp; Summary'!$D$5,0,IF(AP$29&gt;VLOOKUP($G52,Lists!$J$17:$K$21,2),IF($M52=Lists!$H$3,IF($K52&lt;1,(($S52/$K52)*((1+'Inputs &amp; Summary'!$D$7)^AP$29)),((INT(AP$29/$K52)-INT((AP$29-1)/$K52))*$S52*((1+'Inputs &amp; Summary'!$D$7)^AP$29))),(_xlfn.WEIBULL.DIST(AP$29,$L52,$K52,FALSE)*$S52*((1+'Inputs &amp; Summary'!$D$7)^AP$29))),IF($M52=Lists!$H$3,IF($K52&lt;1,((($R52*(1-$E52)+$Q52*(1-$F52))/$K52)*((1+'Inputs &amp; Summary'!$D$7)^AP$29)),((INT(AP$29/$K52)-INT((AP$29-1)/$K52))*($R52*(1-$E52)+$Q52*(1-$F52))*((1+'Inputs &amp; Summary'!$D$7)^AP$29))),((_xlfn.WEIBULL.DIST(AP$29,$L52,$K52,FALSE)*($R52*(1-$E52)+$Q52*(1-$F52))*((1+'Inputs &amp; Summary'!$D$7)^AP$29))))))</f>
        <v>0</v>
      </c>
      <c r="AQ52" s="114">
        <f>$D52*IF(AQ$29&gt;'Inputs &amp; Summary'!$D$5,0,IF(AQ$29&gt;VLOOKUP($G52,Lists!$J$17:$K$21,2),IF($M52=Lists!$H$3,IF($K52&lt;1,(($S52/$K52)*((1+'Inputs &amp; Summary'!$D$7)^AQ$29)),((INT(AQ$29/$K52)-INT((AQ$29-1)/$K52))*$S52*((1+'Inputs &amp; Summary'!$D$7)^AQ$29))),(_xlfn.WEIBULL.DIST(AQ$29,$L52,$K52,FALSE)*$S52*((1+'Inputs &amp; Summary'!$D$7)^AQ$29))),IF($M52=Lists!$H$3,IF($K52&lt;1,((($R52*(1-$E52)+$Q52*(1-$F52))/$K52)*((1+'Inputs &amp; Summary'!$D$7)^AQ$29)),((INT(AQ$29/$K52)-INT((AQ$29-1)/$K52))*($R52*(1-$E52)+$Q52*(1-$F52))*((1+'Inputs &amp; Summary'!$D$7)^AQ$29))),((_xlfn.WEIBULL.DIST(AQ$29,$L52,$K52,FALSE)*($R52*(1-$E52)+$Q52*(1-$F52))*((1+'Inputs &amp; Summary'!$D$7)^AQ$29))))))</f>
        <v>0</v>
      </c>
      <c r="AR52" s="114">
        <f>$D52*IF(AR$29&gt;'Inputs &amp; Summary'!$D$5,0,IF(AR$29&gt;VLOOKUP($G52,Lists!$J$17:$K$21,2),IF($M52=Lists!$H$3,IF($K52&lt;1,(($S52/$K52)*((1+'Inputs &amp; Summary'!$D$7)^AR$29)),((INT(AR$29/$K52)-INT((AR$29-1)/$K52))*$S52*((1+'Inputs &amp; Summary'!$D$7)^AR$29))),(_xlfn.WEIBULL.DIST(AR$29,$L52,$K52,FALSE)*$S52*((1+'Inputs &amp; Summary'!$D$7)^AR$29))),IF($M52=Lists!$H$3,IF($K52&lt;1,((($R52*(1-$E52)+$Q52*(1-$F52))/$K52)*((1+'Inputs &amp; Summary'!$D$7)^AR$29)),((INT(AR$29/$K52)-INT((AR$29-1)/$K52))*($R52*(1-$E52)+$Q52*(1-$F52))*((1+'Inputs &amp; Summary'!$D$7)^AR$29))),((_xlfn.WEIBULL.DIST(AR$29,$L52,$K52,FALSE)*($R52*(1-$E52)+$Q52*(1-$F52))*((1+'Inputs &amp; Summary'!$D$7)^AR$29))))))</f>
        <v>2474.1024143039599</v>
      </c>
      <c r="AS52" s="114">
        <f>$D52*IF(AS$29&gt;'Inputs &amp; Summary'!$D$5,0,IF(AS$29&gt;VLOOKUP($G52,Lists!$J$17:$K$21,2),IF($M52=Lists!$H$3,IF($K52&lt;1,(($S52/$K52)*((1+'Inputs &amp; Summary'!$D$7)^AS$29)),((INT(AS$29/$K52)-INT((AS$29-1)/$K52))*$S52*((1+'Inputs &amp; Summary'!$D$7)^AS$29))),(_xlfn.WEIBULL.DIST(AS$29,$L52,$K52,FALSE)*$S52*((1+'Inputs &amp; Summary'!$D$7)^AS$29))),IF($M52=Lists!$H$3,IF($K52&lt;1,((($R52*(1-$E52)+$Q52*(1-$F52))/$K52)*((1+'Inputs &amp; Summary'!$D$7)^AS$29)),((INT(AS$29/$K52)-INT((AS$29-1)/$K52))*($R52*(1-$E52)+$Q52*(1-$F52))*((1+'Inputs &amp; Summary'!$D$7)^AS$29))),((_xlfn.WEIBULL.DIST(AS$29,$L52,$K52,FALSE)*($R52*(1-$E52)+$Q52*(1-$F52))*((1+'Inputs &amp; Summary'!$D$7)^AS$29))))))</f>
        <v>0</v>
      </c>
      <c r="AT52" s="114">
        <f>$D52*IF(AT$29&gt;'Inputs &amp; Summary'!$D$5,0,IF(AT$29&gt;VLOOKUP($G52,Lists!$J$17:$K$21,2),IF($M52=Lists!$H$3,IF($K52&lt;1,(($S52/$K52)*((1+'Inputs &amp; Summary'!$D$7)^AT$29)),((INT(AT$29/$K52)-INT((AT$29-1)/$K52))*$S52*((1+'Inputs &amp; Summary'!$D$7)^AT$29))),(_xlfn.WEIBULL.DIST(AT$29,$L52,$K52,FALSE)*$S52*((1+'Inputs &amp; Summary'!$D$7)^AT$29))),IF($M52=Lists!$H$3,IF($K52&lt;1,((($R52*(1-$E52)+$Q52*(1-$F52))/$K52)*((1+'Inputs &amp; Summary'!$D$7)^AT$29)),((INT(AT$29/$K52)-INT((AT$29-1)/$K52))*($R52*(1-$E52)+$Q52*(1-$F52))*((1+'Inputs &amp; Summary'!$D$7)^AT$29))),((_xlfn.WEIBULL.DIST(AT$29,$L52,$K52,FALSE)*($R52*(1-$E52)+$Q52*(1-$F52))*((1+'Inputs &amp; Summary'!$D$7)^AT$29))))))</f>
        <v>0</v>
      </c>
      <c r="AU52" s="114">
        <f>$D52*IF(AU$29&gt;'Inputs &amp; Summary'!$D$5,0,IF(AU$29&gt;VLOOKUP($G52,Lists!$J$17:$K$21,2),IF($M52=Lists!$H$3,IF($K52&lt;1,(($S52/$K52)*((1+'Inputs &amp; Summary'!$D$7)^AU$29)),((INT(AU$29/$K52)-INT((AU$29-1)/$K52))*$S52*((1+'Inputs &amp; Summary'!$D$7)^AU$29))),(_xlfn.WEIBULL.DIST(AU$29,$L52,$K52,FALSE)*$S52*((1+'Inputs &amp; Summary'!$D$7)^AU$29))),IF($M52=Lists!$H$3,IF($K52&lt;1,((($R52*(1-$E52)+$Q52*(1-$F52))/$K52)*((1+'Inputs &amp; Summary'!$D$7)^AU$29)),((INT(AU$29/$K52)-INT((AU$29-1)/$K52))*($R52*(1-$E52)+$Q52*(1-$F52))*((1+'Inputs &amp; Summary'!$D$7)^AU$29))),((_xlfn.WEIBULL.DIST(AU$29,$L52,$K52,FALSE)*($R52*(1-$E52)+$Q52*(1-$F52))*((1+'Inputs &amp; Summary'!$D$7)^AU$29))))))</f>
        <v>0</v>
      </c>
      <c r="AV52" s="114">
        <f>$D52*IF(AV$29&gt;'Inputs &amp; Summary'!$D$5,0,IF(AV$29&gt;VLOOKUP($G52,Lists!$J$17:$K$21,2),IF($M52=Lists!$H$3,IF($K52&lt;1,(($S52/$K52)*((1+'Inputs &amp; Summary'!$D$7)^AV$29)),((INT(AV$29/$K52)-INT((AV$29-1)/$K52))*$S52*((1+'Inputs &amp; Summary'!$D$7)^AV$29))),(_xlfn.WEIBULL.DIST(AV$29,$L52,$K52,FALSE)*$S52*((1+'Inputs &amp; Summary'!$D$7)^AV$29))),IF($M52=Lists!$H$3,IF($K52&lt;1,((($R52*(1-$E52)+$Q52*(1-$F52))/$K52)*((1+'Inputs &amp; Summary'!$D$7)^AV$29)),((INT(AV$29/$K52)-INT((AV$29-1)/$K52))*($R52*(1-$E52)+$Q52*(1-$F52))*((1+'Inputs &amp; Summary'!$D$7)^AV$29))),((_xlfn.WEIBULL.DIST(AV$29,$L52,$K52,FALSE)*($R52*(1-$E52)+$Q52*(1-$F52))*((1+'Inputs &amp; Summary'!$D$7)^AV$29))))))</f>
        <v>0</v>
      </c>
      <c r="AW52" s="114">
        <f>$D52*IF(AW$29&gt;'Inputs &amp; Summary'!$D$5,0,IF(AW$29&gt;VLOOKUP($G52,Lists!$J$17:$K$21,2),IF($M52=Lists!$H$3,IF($K52&lt;1,(($S52/$K52)*((1+'Inputs &amp; Summary'!$D$7)^AW$29)),((INT(AW$29/$K52)-INT((AW$29-1)/$K52))*$S52*((1+'Inputs &amp; Summary'!$D$7)^AW$29))),(_xlfn.WEIBULL.DIST(AW$29,$L52,$K52,FALSE)*$S52*((1+'Inputs &amp; Summary'!$D$7)^AW$29))),IF($M52=Lists!$H$3,IF($K52&lt;1,((($R52*(1-$E52)+$Q52*(1-$F52))/$K52)*((1+'Inputs &amp; Summary'!$D$7)^AW$29)),((INT(AW$29/$K52)-INT((AW$29-1)/$K52))*($R52*(1-$E52)+$Q52*(1-$F52))*((1+'Inputs &amp; Summary'!$D$7)^AW$29))),((_xlfn.WEIBULL.DIST(AW$29,$L52,$K52,FALSE)*($R52*(1-$E52)+$Q52*(1-$F52))*((1+'Inputs &amp; Summary'!$D$7)^AW$29))))))</f>
        <v>0</v>
      </c>
      <c r="AX52" s="114">
        <f>$D52*IF(AX$29&gt;'Inputs &amp; Summary'!$D$5,0,IF(AX$29&gt;VLOOKUP($G52,Lists!$J$17:$K$21,2),IF($M52=Lists!$H$3,IF($K52&lt;1,(($S52/$K52)*((1+'Inputs &amp; Summary'!$D$7)^AX$29)),((INT(AX$29/$K52)-INT((AX$29-1)/$K52))*$S52*((1+'Inputs &amp; Summary'!$D$7)^AX$29))),(_xlfn.WEIBULL.DIST(AX$29,$L52,$K52,FALSE)*$S52*((1+'Inputs &amp; Summary'!$D$7)^AX$29))),IF($M52=Lists!$H$3,IF($K52&lt;1,((($R52*(1-$E52)+$Q52*(1-$F52))/$K52)*((1+'Inputs &amp; Summary'!$D$7)^AX$29)),((INT(AX$29/$K52)-INT((AX$29-1)/$K52))*($R52*(1-$E52)+$Q52*(1-$F52))*((1+'Inputs &amp; Summary'!$D$7)^AX$29))),((_xlfn.WEIBULL.DIST(AX$29,$L52,$K52,FALSE)*($R52*(1-$E52)+$Q52*(1-$F52))*((1+'Inputs &amp; Summary'!$D$7)^AX$29))))))</f>
        <v>0</v>
      </c>
      <c r="AY52" s="114">
        <f>$D52*IF(AY$29&gt;'Inputs &amp; Summary'!$D$5,0,IF(AY$29&gt;VLOOKUP($G52,Lists!$J$17:$K$21,2),IF($M52=Lists!$H$3,IF($K52&lt;1,(($S52/$K52)*((1+'Inputs &amp; Summary'!$D$7)^AY$29)),((INT(AY$29/$K52)-INT((AY$29-1)/$K52))*$S52*((1+'Inputs &amp; Summary'!$D$7)^AY$29))),(_xlfn.WEIBULL.DIST(AY$29,$L52,$K52,FALSE)*$S52*((1+'Inputs &amp; Summary'!$D$7)^AY$29))),IF($M52=Lists!$H$3,IF($K52&lt;1,((($R52*(1-$E52)+$Q52*(1-$F52))/$K52)*((1+'Inputs &amp; Summary'!$D$7)^AY$29)),((INT(AY$29/$K52)-INT((AY$29-1)/$K52))*($R52*(1-$E52)+$Q52*(1-$F52))*((1+'Inputs &amp; Summary'!$D$7)^AY$29))),((_xlfn.WEIBULL.DIST(AY$29,$L52,$K52,FALSE)*($R52*(1-$E52)+$Q52*(1-$F52))*((1+'Inputs &amp; Summary'!$D$7)^AY$29))))))</f>
        <v>0</v>
      </c>
      <c r="AZ52" s="114">
        <f>$D52*IF(AZ$29&gt;'Inputs &amp; Summary'!$D$5,0,IF(AZ$29&gt;VLOOKUP($G52,Lists!$J$17:$K$21,2),IF($M52=Lists!$H$3,IF($K52&lt;1,(($S52/$K52)*((1+'Inputs &amp; Summary'!$D$7)^AZ$29)),((INT(AZ$29/$K52)-INT((AZ$29-1)/$K52))*$S52*((1+'Inputs &amp; Summary'!$D$7)^AZ$29))),(_xlfn.WEIBULL.DIST(AZ$29,$L52,$K52,FALSE)*$S52*((1+'Inputs &amp; Summary'!$D$7)^AZ$29))),IF($M52=Lists!$H$3,IF($K52&lt;1,((($R52*(1-$E52)+$Q52*(1-$F52))/$K52)*((1+'Inputs &amp; Summary'!$D$7)^AZ$29)),((INT(AZ$29/$K52)-INT((AZ$29-1)/$K52))*($R52*(1-$E52)+$Q52*(1-$F52))*((1+'Inputs &amp; Summary'!$D$7)^AZ$29))),((_xlfn.WEIBULL.DIST(AZ$29,$L52,$K52,FALSE)*($R52*(1-$E52)+$Q52*(1-$F52))*((1+'Inputs &amp; Summary'!$D$7)^AZ$29))))))</f>
        <v>0</v>
      </c>
      <c r="BA52" s="114">
        <f>$D52*IF(BA$29&gt;'Inputs &amp; Summary'!$D$5,0,IF(BA$29&gt;VLOOKUP($G52,Lists!$J$17:$K$21,2),IF($M52=Lists!$H$3,IF($K52&lt;1,(($S52/$K52)*((1+'Inputs &amp; Summary'!$D$7)^BA$29)),((INT(BA$29/$K52)-INT((BA$29-1)/$K52))*$S52*((1+'Inputs &amp; Summary'!$D$7)^BA$29))),(_xlfn.WEIBULL.DIST(BA$29,$L52,$K52,FALSE)*$S52*((1+'Inputs &amp; Summary'!$D$7)^BA$29))),IF($M52=Lists!$H$3,IF($K52&lt;1,((($R52*(1-$E52)+$Q52*(1-$F52))/$K52)*((1+'Inputs &amp; Summary'!$D$7)^BA$29)),((INT(BA$29/$K52)-INT((BA$29-1)/$K52))*($R52*(1-$E52)+$Q52*(1-$F52))*((1+'Inputs &amp; Summary'!$D$7)^BA$29))),((_xlfn.WEIBULL.DIST(BA$29,$L52,$K52,FALSE)*($R52*(1-$E52)+$Q52*(1-$F52))*((1+'Inputs &amp; Summary'!$D$7)^BA$29))))))</f>
        <v>0</v>
      </c>
      <c r="BB52" s="114">
        <f>$D52*IF(BB$29&gt;'Inputs &amp; Summary'!$D$5,0,IF(BB$29&gt;VLOOKUP($G52,Lists!$J$17:$K$21,2),IF($M52=Lists!$H$3,IF($K52&lt;1,(($S52/$K52)*((1+'Inputs &amp; Summary'!$D$7)^BB$29)),((INT(BB$29/$K52)-INT((BB$29-1)/$K52))*$S52*((1+'Inputs &amp; Summary'!$D$7)^BB$29))),(_xlfn.WEIBULL.DIST(BB$29,$L52,$K52,FALSE)*$S52*((1+'Inputs &amp; Summary'!$D$7)^BB$29))),IF($M52=Lists!$H$3,IF($K52&lt;1,((($R52*(1-$E52)+$Q52*(1-$F52))/$K52)*((1+'Inputs &amp; Summary'!$D$7)^BB$29)),((INT(BB$29/$K52)-INT((BB$29-1)/$K52))*($R52*(1-$E52)+$Q52*(1-$F52))*((1+'Inputs &amp; Summary'!$D$7)^BB$29))),((_xlfn.WEIBULL.DIST(BB$29,$L52,$K52,FALSE)*($R52*(1-$E52)+$Q52*(1-$F52))*((1+'Inputs &amp; Summary'!$D$7)^BB$29))))))</f>
        <v>0</v>
      </c>
      <c r="BC52" s="114">
        <f>$D52*IF(BC$29&gt;'Inputs &amp; Summary'!$D$5,0,IF(BC$29&gt;VLOOKUP($G52,Lists!$J$17:$K$21,2),IF($M52=Lists!$H$3,IF($K52&lt;1,(($S52/$K52)*((1+'Inputs &amp; Summary'!$D$7)^BC$29)),((INT(BC$29/$K52)-INT((BC$29-1)/$K52))*$S52*((1+'Inputs &amp; Summary'!$D$7)^BC$29))),(_xlfn.WEIBULL.DIST(BC$29,$L52,$K52,FALSE)*$S52*((1+'Inputs &amp; Summary'!$D$7)^BC$29))),IF($M52=Lists!$H$3,IF($K52&lt;1,((($R52*(1-$E52)+$Q52*(1-$F52))/$K52)*((1+'Inputs &amp; Summary'!$D$7)^BC$29)),((INT(BC$29/$K52)-INT((BC$29-1)/$K52))*($R52*(1-$E52)+$Q52*(1-$F52))*((1+'Inputs &amp; Summary'!$D$7)^BC$29))),((_xlfn.WEIBULL.DIST(BC$29,$L52,$K52,FALSE)*($R52*(1-$E52)+$Q52*(1-$F52))*((1+'Inputs &amp; Summary'!$D$7)^BC$29))))))</f>
        <v>0</v>
      </c>
      <c r="BD52" s="114">
        <f>$D52*IF(BD$29&gt;'Inputs &amp; Summary'!$D$5,0,IF(BD$29&gt;VLOOKUP($G52,Lists!$J$17:$K$21,2),IF($M52=Lists!$H$3,IF($K52&lt;1,(($S52/$K52)*((1+'Inputs &amp; Summary'!$D$7)^BD$29)),((INT(BD$29/$K52)-INT((BD$29-1)/$K52))*$S52*((1+'Inputs &amp; Summary'!$D$7)^BD$29))),(_xlfn.WEIBULL.DIST(BD$29,$L52,$K52,FALSE)*$S52*((1+'Inputs &amp; Summary'!$D$7)^BD$29))),IF($M52=Lists!$H$3,IF($K52&lt;1,((($R52*(1-$E52)+$Q52*(1-$F52))/$K52)*((1+'Inputs &amp; Summary'!$D$7)^BD$29)),((INT(BD$29/$K52)-INT((BD$29-1)/$K52))*($R52*(1-$E52)+$Q52*(1-$F52))*((1+'Inputs &amp; Summary'!$D$7)^BD$29))),((_xlfn.WEIBULL.DIST(BD$29,$L52,$K52,FALSE)*($R52*(1-$E52)+$Q52*(1-$F52))*((1+'Inputs &amp; Summary'!$D$7)^BD$29))))))</f>
        <v>0</v>
      </c>
      <c r="BE52" s="114">
        <f>$D52*IF(BE$29&gt;'Inputs &amp; Summary'!$D$5,0,IF(BE$29&gt;VLOOKUP($G52,Lists!$J$17:$K$21,2),IF($M52=Lists!$H$3,IF($K52&lt;1,(($S52/$K52)*((1+'Inputs &amp; Summary'!$D$7)^BE$29)),((INT(BE$29/$K52)-INT((BE$29-1)/$K52))*$S52*((1+'Inputs &amp; Summary'!$D$7)^BE$29))),(_xlfn.WEIBULL.DIST(BE$29,$L52,$K52,FALSE)*$S52*((1+'Inputs &amp; Summary'!$D$7)^BE$29))),IF($M52=Lists!$H$3,IF($K52&lt;1,((($R52*(1-$E52)+$Q52*(1-$F52))/$K52)*((1+'Inputs &amp; Summary'!$D$7)^BE$29)),((INT(BE$29/$K52)-INT((BE$29-1)/$K52))*($R52*(1-$E52)+$Q52*(1-$F52))*((1+'Inputs &amp; Summary'!$D$7)^BE$29))),((_xlfn.WEIBULL.DIST(BE$29,$L52,$K52,FALSE)*($R52*(1-$E52)+$Q52*(1-$F52))*((1+'Inputs &amp; Summary'!$D$7)^BE$29))))))</f>
        <v>0</v>
      </c>
      <c r="BF52" s="114">
        <f>$D52*IF(BF$29&gt;'Inputs &amp; Summary'!$D$5,0,IF(BF$29&gt;VLOOKUP($G52,Lists!$J$17:$K$21,2),IF($M52=Lists!$H$3,IF($K52&lt;1,(($S52/$K52)*((1+'Inputs &amp; Summary'!$D$7)^BF$29)),((INT(BF$29/$K52)-INT((BF$29-1)/$K52))*$S52*((1+'Inputs &amp; Summary'!$D$7)^BF$29))),(_xlfn.WEIBULL.DIST(BF$29,$L52,$K52,FALSE)*$S52*((1+'Inputs &amp; Summary'!$D$7)^BF$29))),IF($M52=Lists!$H$3,IF($K52&lt;1,((($R52*(1-$E52)+$Q52*(1-$F52))/$K52)*((1+'Inputs &amp; Summary'!$D$7)^BF$29)),((INT(BF$29/$K52)-INT((BF$29-1)/$K52))*($R52*(1-$E52)+$Q52*(1-$F52))*((1+'Inputs &amp; Summary'!$D$7)^BF$29))),((_xlfn.WEIBULL.DIST(BF$29,$L52,$K52,FALSE)*($R52*(1-$E52)+$Q52*(1-$F52))*((1+'Inputs &amp; Summary'!$D$7)^BF$29))))))</f>
        <v>0</v>
      </c>
      <c r="BG52" s="114">
        <f>$D52*IF(BG$29&gt;'Inputs &amp; Summary'!$D$5,0,IF(BG$29&gt;VLOOKUP($G52,Lists!$J$17:$K$21,2),IF($M52=Lists!$H$3,IF($K52&lt;1,(($S52/$K52)*((1+'Inputs &amp; Summary'!$D$7)^BG$29)),((INT(BG$29/$K52)-INT((BG$29-1)/$K52))*$S52*((1+'Inputs &amp; Summary'!$D$7)^BG$29))),(_xlfn.WEIBULL.DIST(BG$29,$L52,$K52,FALSE)*$S52*((1+'Inputs &amp; Summary'!$D$7)^BG$29))),IF($M52=Lists!$H$3,IF($K52&lt;1,((($R52*(1-$E52)+$Q52*(1-$F52))/$K52)*((1+'Inputs &amp; Summary'!$D$7)^BG$29)),((INT(BG$29/$K52)-INT((BG$29-1)/$K52))*($R52*(1-$E52)+$Q52*(1-$F52))*((1+'Inputs &amp; Summary'!$D$7)^BG$29))),((_xlfn.WEIBULL.DIST(BG$29,$L52,$K52,FALSE)*($R52*(1-$E52)+$Q52*(1-$F52))*((1+'Inputs &amp; Summary'!$D$7)^BG$29))))))</f>
        <v>0</v>
      </c>
      <c r="BH52" s="114">
        <f>$D52*IF(BH$29&gt;'Inputs &amp; Summary'!$D$5,0,IF(BH$29&gt;VLOOKUP($G52,Lists!$J$17:$K$21,2),IF($M52=Lists!$H$3,IF($K52&lt;1,(($S52/$K52)*((1+'Inputs &amp; Summary'!$D$7)^BH$29)),((INT(BH$29/$K52)-INT((BH$29-1)/$K52))*$S52*((1+'Inputs &amp; Summary'!$D$7)^BH$29))),(_xlfn.WEIBULL.DIST(BH$29,$L52,$K52,FALSE)*$S52*((1+'Inputs &amp; Summary'!$D$7)^BH$29))),IF($M52=Lists!$H$3,IF($K52&lt;1,((($R52*(1-$E52)+$Q52*(1-$F52))/$K52)*((1+'Inputs &amp; Summary'!$D$7)^BH$29)),((INT(BH$29/$K52)-INT((BH$29-1)/$K52))*($R52*(1-$E52)+$Q52*(1-$F52))*((1+'Inputs &amp; Summary'!$D$7)^BH$29))),((_xlfn.WEIBULL.DIST(BH$29,$L52,$K52,FALSE)*($R52*(1-$E52)+$Q52*(1-$F52))*((1+'Inputs &amp; Summary'!$D$7)^BH$29))))))</f>
        <v>0</v>
      </c>
      <c r="BI52" s="114">
        <f>$D52*IF(BI$29&gt;'Inputs &amp; Summary'!$D$5,0,IF(BI$29&gt;VLOOKUP($G52,Lists!$J$17:$K$21,2),IF($M52=Lists!$H$3,IF($K52&lt;1,(($S52/$K52)*((1+'Inputs &amp; Summary'!$D$7)^BI$29)),((INT(BI$29/$K52)-INT((BI$29-1)/$K52))*$S52*((1+'Inputs &amp; Summary'!$D$7)^BI$29))),(_xlfn.WEIBULL.DIST(BI$29,$L52,$K52,FALSE)*$S52*((1+'Inputs &amp; Summary'!$D$7)^BI$29))),IF($M52=Lists!$H$3,IF($K52&lt;1,((($R52*(1-$E52)+$Q52*(1-$F52))/$K52)*((1+'Inputs &amp; Summary'!$D$7)^BI$29)),((INT(BI$29/$K52)-INT((BI$29-1)/$K52))*($R52*(1-$E52)+$Q52*(1-$F52))*((1+'Inputs &amp; Summary'!$D$7)^BI$29))),((_xlfn.WEIBULL.DIST(BI$29,$L52,$K52,FALSE)*($R52*(1-$E52)+$Q52*(1-$F52))*((1+'Inputs &amp; Summary'!$D$7)^BI$29))))))</f>
        <v>0</v>
      </c>
      <c r="BJ52" s="114">
        <f>$D52*IF(BJ$29&gt;'Inputs &amp; Summary'!$D$5,0,IF(BJ$29&gt;VLOOKUP($G52,Lists!$J$17:$K$21,2),IF($M52=Lists!$H$3,IF($K52&lt;1,(($S52/$K52)*((1+'Inputs &amp; Summary'!$D$7)^BJ$29)),((INT(BJ$29/$K52)-INT((BJ$29-1)/$K52))*$S52*((1+'Inputs &amp; Summary'!$D$7)^BJ$29))),(_xlfn.WEIBULL.DIST(BJ$29,$L52,$K52,FALSE)*$S52*((1+'Inputs &amp; Summary'!$D$7)^BJ$29))),IF($M52=Lists!$H$3,IF($K52&lt;1,((($R52*(1-$E52)+$Q52*(1-$F52))/$K52)*((1+'Inputs &amp; Summary'!$D$7)^BJ$29)),((INT(BJ$29/$K52)-INT((BJ$29-1)/$K52))*($R52*(1-$E52)+$Q52*(1-$F52))*((1+'Inputs &amp; Summary'!$D$7)^BJ$29))),((_xlfn.WEIBULL.DIST(BJ$29,$L52,$K52,FALSE)*($R52*(1-$E52)+$Q52*(1-$F52))*((1+'Inputs &amp; Summary'!$D$7)^BJ$29))))))</f>
        <v>0</v>
      </c>
      <c r="BK52" s="114">
        <f>$D52*IF(BK$29&gt;'Inputs &amp; Summary'!$D$5,0,IF(BK$29&gt;VLOOKUP($G52,Lists!$J$17:$K$21,2),IF($M52=Lists!$H$3,IF($K52&lt;1,(($S52/$K52)*((1+'Inputs &amp; Summary'!$D$7)^BK$29)),((INT(BK$29/$K52)-INT((BK$29-1)/$K52))*$S52*((1+'Inputs &amp; Summary'!$D$7)^BK$29))),(_xlfn.WEIBULL.DIST(BK$29,$L52,$K52,FALSE)*$S52*((1+'Inputs &amp; Summary'!$D$7)^BK$29))),IF($M52=Lists!$H$3,IF($K52&lt;1,((($R52*(1-$E52)+$Q52*(1-$F52))/$K52)*((1+'Inputs &amp; Summary'!$D$7)^BK$29)),((INT(BK$29/$K52)-INT((BK$29-1)/$K52))*($R52*(1-$E52)+$Q52*(1-$F52))*((1+'Inputs &amp; Summary'!$D$7)^BK$29))),((_xlfn.WEIBULL.DIST(BK$29,$L52,$K52,FALSE)*($R52*(1-$E52)+$Q52*(1-$F52))*((1+'Inputs &amp; Summary'!$D$7)^BK$29))))))</f>
        <v>0</v>
      </c>
      <c r="BL52" s="114">
        <f>$D52*IF(BL$29&gt;'Inputs &amp; Summary'!$D$5,0,IF(BL$29&gt;VLOOKUP($G52,Lists!$J$17:$K$21,2),IF($M52=Lists!$H$3,IF($K52&lt;1,(($S52/$K52)*((1+'Inputs &amp; Summary'!$D$7)^BL$29)),((INT(BL$29/$K52)-INT((BL$29-1)/$K52))*$S52*((1+'Inputs &amp; Summary'!$D$7)^BL$29))),(_xlfn.WEIBULL.DIST(BL$29,$L52,$K52,FALSE)*$S52*((1+'Inputs &amp; Summary'!$D$7)^BL$29))),IF($M52=Lists!$H$3,IF($K52&lt;1,((($R52*(1-$E52)+$Q52*(1-$F52))/$K52)*((1+'Inputs &amp; Summary'!$D$7)^BL$29)),((INT(BL$29/$K52)-INT((BL$29-1)/$K52))*($R52*(1-$E52)+$Q52*(1-$F52))*((1+'Inputs &amp; Summary'!$D$7)^BL$29))),((_xlfn.WEIBULL.DIST(BL$29,$L52,$K52,FALSE)*($R52*(1-$E52)+$Q52*(1-$F52))*((1+'Inputs &amp; Summary'!$D$7)^BL$29))))))</f>
        <v>0</v>
      </c>
    </row>
    <row r="53" spans="1:64" s="1" customFormat="1" x14ac:dyDescent="0.3">
      <c r="A53" s="79" t="s">
        <v>158</v>
      </c>
      <c r="B53" s="33" t="s">
        <v>307</v>
      </c>
      <c r="C53" s="33" t="s">
        <v>138</v>
      </c>
      <c r="D53" s="68">
        <v>1</v>
      </c>
      <c r="E53" s="68">
        <v>0</v>
      </c>
      <c r="F53" s="68">
        <v>0</v>
      </c>
      <c r="G53" s="213" t="s">
        <v>433</v>
      </c>
      <c r="H53" s="34"/>
      <c r="I53" s="34" t="s">
        <v>96</v>
      </c>
      <c r="J53" s="33">
        <f>VLOOKUP(I53,'Labor Rates'!$A$1:$B$16,2)</f>
        <v>14.423076923076923</v>
      </c>
      <c r="K53" s="35">
        <v>1</v>
      </c>
      <c r="L53" s="35">
        <v>1</v>
      </c>
      <c r="M53" s="33" t="s">
        <v>259</v>
      </c>
      <c r="N53" s="84">
        <v>2</v>
      </c>
      <c r="O53" s="35">
        <v>0.08</v>
      </c>
      <c r="P53" s="5">
        <v>0</v>
      </c>
      <c r="Q53" s="73">
        <f t="shared" si="6"/>
        <v>2.3076923076923079</v>
      </c>
      <c r="R53" s="73">
        <f t="shared" si="7"/>
        <v>0</v>
      </c>
      <c r="S53" s="74">
        <f t="shared" si="8"/>
        <v>2.3076923076923079</v>
      </c>
      <c r="T53" s="88"/>
      <c r="U53" s="80"/>
      <c r="V53" s="87">
        <f t="shared" si="9"/>
        <v>2.8596135224880079</v>
      </c>
      <c r="W53" s="87">
        <f>NPV('Inputs &amp; Summary'!$D$6,Y53:BL53)</f>
        <v>28.999523760524148</v>
      </c>
      <c r="X53" s="90">
        <f t="shared" si="10"/>
        <v>2.104796379699504E-4</v>
      </c>
      <c r="Y53" s="114">
        <f>$D53*IF(Y$29&gt;'Inputs &amp; Summary'!$D$5,0,IF(Y$29&gt;VLOOKUP($G53,Lists!$J$17:$K$21,2),IF($M53=Lists!$H$3,IF($K53&lt;1,(($S53/$K53)*((1+'Inputs &amp; Summary'!$D$7)^Y$29)),((INT(Y$29/$K53)-INT((Y$29-1)/$K53))*$S53*((1+'Inputs &amp; Summary'!$D$7)^Y$29))),(_xlfn.WEIBULL.DIST(Y$29,$L53,$K53,FALSE)*$S53*((1+'Inputs &amp; Summary'!$D$7)^Y$29))),IF($M53=Lists!$H$3,IF($K53&lt;1,((($R53*(1-$E53)+$Q53*(1-$F53))/$K53)*((1+'Inputs &amp; Summary'!$D$7)^Y$29)),((INT(Y$29/$K53)-INT((Y$29-1)/$K53))*($R53*(1-$E53)+$Q53*(1-$F53))*((1+'Inputs &amp; Summary'!$D$7)^Y$29))),((_xlfn.WEIBULL.DIST(Y$29,$L53,$K53,FALSE)*($R53*(1-$E53)+$Q53*(1-$F53))*((1+'Inputs &amp; Summary'!$D$7)^Y$29))))))</f>
        <v>2.3538461538461539</v>
      </c>
      <c r="Z53" s="114">
        <f>$D53*IF(Z$29&gt;'Inputs &amp; Summary'!$D$5,0,IF(Z$29&gt;VLOOKUP($G53,Lists!$J$17:$K$21,2),IF($M53=Lists!$H$3,IF($K53&lt;1,(($S53/$K53)*((1+'Inputs &amp; Summary'!$D$7)^Z$29)),((INT(Z$29/$K53)-INT((Z$29-1)/$K53))*$S53*((1+'Inputs &amp; Summary'!$D$7)^Z$29))),(_xlfn.WEIBULL.DIST(Z$29,$L53,$K53,FALSE)*$S53*((1+'Inputs &amp; Summary'!$D$7)^Z$29))),IF($M53=Lists!$H$3,IF($K53&lt;1,((($R53*(1-$E53)+$Q53*(1-$F53))/$K53)*((1+'Inputs &amp; Summary'!$D$7)^Z$29)),((INT(Z$29/$K53)-INT((Z$29-1)/$K53))*($R53*(1-$E53)+$Q53*(1-$F53))*((1+'Inputs &amp; Summary'!$D$7)^Z$29))),((_xlfn.WEIBULL.DIST(Z$29,$L53,$K53,FALSE)*($R53*(1-$E53)+$Q53*(1-$F53))*((1+'Inputs &amp; Summary'!$D$7)^Z$29))))))</f>
        <v>2.4009230769230769</v>
      </c>
      <c r="AA53" s="114">
        <f>$D53*IF(AA$29&gt;'Inputs &amp; Summary'!$D$5,0,IF(AA$29&gt;VLOOKUP($G53,Lists!$J$17:$K$21,2),IF($M53=Lists!$H$3,IF($K53&lt;1,(($S53/$K53)*((1+'Inputs &amp; Summary'!$D$7)^AA$29)),((INT(AA$29/$K53)-INT((AA$29-1)/$K53))*$S53*((1+'Inputs &amp; Summary'!$D$7)^AA$29))),(_xlfn.WEIBULL.DIST(AA$29,$L53,$K53,FALSE)*$S53*((1+'Inputs &amp; Summary'!$D$7)^AA$29))),IF($M53=Lists!$H$3,IF($K53&lt;1,((($R53*(1-$E53)+$Q53*(1-$F53))/$K53)*((1+'Inputs &amp; Summary'!$D$7)^AA$29)),((INT(AA$29/$K53)-INT((AA$29-1)/$K53))*($R53*(1-$E53)+$Q53*(1-$F53))*((1+'Inputs &amp; Summary'!$D$7)^AA$29))),((_xlfn.WEIBULL.DIST(AA$29,$L53,$K53,FALSE)*($R53*(1-$E53)+$Q53*(1-$F53))*((1+'Inputs &amp; Summary'!$D$7)^AA$29))))))</f>
        <v>2.4489415384615385</v>
      </c>
      <c r="AB53" s="114">
        <f>$D53*IF(AB$29&gt;'Inputs &amp; Summary'!$D$5,0,IF(AB$29&gt;VLOOKUP($G53,Lists!$J$17:$K$21,2),IF($M53=Lists!$H$3,IF($K53&lt;1,(($S53/$K53)*((1+'Inputs &amp; Summary'!$D$7)^AB$29)),((INT(AB$29/$K53)-INT((AB$29-1)/$K53))*$S53*((1+'Inputs &amp; Summary'!$D$7)^AB$29))),(_xlfn.WEIBULL.DIST(AB$29,$L53,$K53,FALSE)*$S53*((1+'Inputs &amp; Summary'!$D$7)^AB$29))),IF($M53=Lists!$H$3,IF($K53&lt;1,((($R53*(1-$E53)+$Q53*(1-$F53))/$K53)*((1+'Inputs &amp; Summary'!$D$7)^AB$29)),((INT(AB$29/$K53)-INT((AB$29-1)/$K53))*($R53*(1-$E53)+$Q53*(1-$F53))*((1+'Inputs &amp; Summary'!$D$7)^AB$29))),((_xlfn.WEIBULL.DIST(AB$29,$L53,$K53,FALSE)*($R53*(1-$E53)+$Q53*(1-$F53))*((1+'Inputs &amp; Summary'!$D$7)^AB$29))))))</f>
        <v>2.4979203692307697</v>
      </c>
      <c r="AC53" s="114">
        <f>$D53*IF(AC$29&gt;'Inputs &amp; Summary'!$D$5,0,IF(AC$29&gt;VLOOKUP($G53,Lists!$J$17:$K$21,2),IF($M53=Lists!$H$3,IF($K53&lt;1,(($S53/$K53)*((1+'Inputs &amp; Summary'!$D$7)^AC$29)),((INT(AC$29/$K53)-INT((AC$29-1)/$K53))*$S53*((1+'Inputs &amp; Summary'!$D$7)^AC$29))),(_xlfn.WEIBULL.DIST(AC$29,$L53,$K53,FALSE)*$S53*((1+'Inputs &amp; Summary'!$D$7)^AC$29))),IF($M53=Lists!$H$3,IF($K53&lt;1,((($R53*(1-$E53)+$Q53*(1-$F53))/$K53)*((1+'Inputs &amp; Summary'!$D$7)^AC$29)),((INT(AC$29/$K53)-INT((AC$29-1)/$K53))*($R53*(1-$E53)+$Q53*(1-$F53))*((1+'Inputs &amp; Summary'!$D$7)^AC$29))),((_xlfn.WEIBULL.DIST(AC$29,$L53,$K53,FALSE)*($R53*(1-$E53)+$Q53*(1-$F53))*((1+'Inputs &amp; Summary'!$D$7)^AC$29))))))</f>
        <v>2.5478787766153848</v>
      </c>
      <c r="AD53" s="114">
        <f>$D53*IF(AD$29&gt;'Inputs &amp; Summary'!$D$5,0,IF(AD$29&gt;VLOOKUP($G53,Lists!$J$17:$K$21,2),IF($M53=Lists!$H$3,IF($K53&lt;1,(($S53/$K53)*((1+'Inputs &amp; Summary'!$D$7)^AD$29)),((INT(AD$29/$K53)-INT((AD$29-1)/$K53))*$S53*((1+'Inputs &amp; Summary'!$D$7)^AD$29))),(_xlfn.WEIBULL.DIST(AD$29,$L53,$K53,FALSE)*$S53*((1+'Inputs &amp; Summary'!$D$7)^AD$29))),IF($M53=Lists!$H$3,IF($K53&lt;1,((($R53*(1-$E53)+$Q53*(1-$F53))/$K53)*((1+'Inputs &amp; Summary'!$D$7)^AD$29)),((INT(AD$29/$K53)-INT((AD$29-1)/$K53))*($R53*(1-$E53)+$Q53*(1-$F53))*((1+'Inputs &amp; Summary'!$D$7)^AD$29))),((_xlfn.WEIBULL.DIST(AD$29,$L53,$K53,FALSE)*($R53*(1-$E53)+$Q53*(1-$F53))*((1+'Inputs &amp; Summary'!$D$7)^AD$29))))))</f>
        <v>2.5988363521476927</v>
      </c>
      <c r="AE53" s="114">
        <f>$D53*IF(AE$29&gt;'Inputs &amp; Summary'!$D$5,0,IF(AE$29&gt;VLOOKUP($G53,Lists!$J$17:$K$21,2),IF($M53=Lists!$H$3,IF($K53&lt;1,(($S53/$K53)*((1+'Inputs &amp; Summary'!$D$7)^AE$29)),((INT(AE$29/$K53)-INT((AE$29-1)/$K53))*$S53*((1+'Inputs &amp; Summary'!$D$7)^AE$29))),(_xlfn.WEIBULL.DIST(AE$29,$L53,$K53,FALSE)*$S53*((1+'Inputs &amp; Summary'!$D$7)^AE$29))),IF($M53=Lists!$H$3,IF($K53&lt;1,((($R53*(1-$E53)+$Q53*(1-$F53))/$K53)*((1+'Inputs &amp; Summary'!$D$7)^AE$29)),((INT(AE$29/$K53)-INT((AE$29-1)/$K53))*($R53*(1-$E53)+$Q53*(1-$F53))*((1+'Inputs &amp; Summary'!$D$7)^AE$29))),((_xlfn.WEIBULL.DIST(AE$29,$L53,$K53,FALSE)*($R53*(1-$E53)+$Q53*(1-$F53))*((1+'Inputs &amp; Summary'!$D$7)^AE$29))))))</f>
        <v>2.6508130791906459</v>
      </c>
      <c r="AF53" s="114">
        <f>$D53*IF(AF$29&gt;'Inputs &amp; Summary'!$D$5,0,IF(AF$29&gt;VLOOKUP($G53,Lists!$J$17:$K$21,2),IF($M53=Lists!$H$3,IF($K53&lt;1,(($S53/$K53)*((1+'Inputs &amp; Summary'!$D$7)^AF$29)),((INT(AF$29/$K53)-INT((AF$29-1)/$K53))*$S53*((1+'Inputs &amp; Summary'!$D$7)^AF$29))),(_xlfn.WEIBULL.DIST(AF$29,$L53,$K53,FALSE)*$S53*((1+'Inputs &amp; Summary'!$D$7)^AF$29))),IF($M53=Lists!$H$3,IF($K53&lt;1,((($R53*(1-$E53)+$Q53*(1-$F53))/$K53)*((1+'Inputs &amp; Summary'!$D$7)^AF$29)),((INT(AF$29/$K53)-INT((AF$29-1)/$K53))*($R53*(1-$E53)+$Q53*(1-$F53))*((1+'Inputs &amp; Summary'!$D$7)^AF$29))),((_xlfn.WEIBULL.DIST(AF$29,$L53,$K53,FALSE)*($R53*(1-$E53)+$Q53*(1-$F53))*((1+'Inputs &amp; Summary'!$D$7)^AF$29))))))</f>
        <v>2.7038293407744591</v>
      </c>
      <c r="AG53" s="114">
        <f>$D53*IF(AG$29&gt;'Inputs &amp; Summary'!$D$5,0,IF(AG$29&gt;VLOOKUP($G53,Lists!$J$17:$K$21,2),IF($M53=Lists!$H$3,IF($K53&lt;1,(($S53/$K53)*((1+'Inputs &amp; Summary'!$D$7)^AG$29)),((INT(AG$29/$K53)-INT((AG$29-1)/$K53))*$S53*((1+'Inputs &amp; Summary'!$D$7)^AG$29))),(_xlfn.WEIBULL.DIST(AG$29,$L53,$K53,FALSE)*$S53*((1+'Inputs &amp; Summary'!$D$7)^AG$29))),IF($M53=Lists!$H$3,IF($K53&lt;1,((($R53*(1-$E53)+$Q53*(1-$F53))/$K53)*((1+'Inputs &amp; Summary'!$D$7)^AG$29)),((INT(AG$29/$K53)-INT((AG$29-1)/$K53))*($R53*(1-$E53)+$Q53*(1-$F53))*((1+'Inputs &amp; Summary'!$D$7)^AG$29))),((_xlfn.WEIBULL.DIST(AG$29,$L53,$K53,FALSE)*($R53*(1-$E53)+$Q53*(1-$F53))*((1+'Inputs &amp; Summary'!$D$7)^AG$29))))))</f>
        <v>2.7579059275899485</v>
      </c>
      <c r="AH53" s="114">
        <f>$D53*IF(AH$29&gt;'Inputs &amp; Summary'!$D$5,0,IF(AH$29&gt;VLOOKUP($G53,Lists!$J$17:$K$21,2),IF($M53=Lists!$H$3,IF($K53&lt;1,(($S53/$K53)*((1+'Inputs &amp; Summary'!$D$7)^AH$29)),((INT(AH$29/$K53)-INT((AH$29-1)/$K53))*$S53*((1+'Inputs &amp; Summary'!$D$7)^AH$29))),(_xlfn.WEIBULL.DIST(AH$29,$L53,$K53,FALSE)*$S53*((1+'Inputs &amp; Summary'!$D$7)^AH$29))),IF($M53=Lists!$H$3,IF($K53&lt;1,((($R53*(1-$E53)+$Q53*(1-$F53))/$K53)*((1+'Inputs &amp; Summary'!$D$7)^AH$29)),((INT(AH$29/$K53)-INT((AH$29-1)/$K53))*($R53*(1-$E53)+$Q53*(1-$F53))*((1+'Inputs &amp; Summary'!$D$7)^AH$29))),((_xlfn.WEIBULL.DIST(AH$29,$L53,$K53,FALSE)*($R53*(1-$E53)+$Q53*(1-$F53))*((1+'Inputs &amp; Summary'!$D$7)^AH$29))))))</f>
        <v>2.8130640461417475</v>
      </c>
      <c r="AI53" s="114">
        <f>$D53*IF(AI$29&gt;'Inputs &amp; Summary'!$D$5,0,IF(AI$29&gt;VLOOKUP($G53,Lists!$J$17:$K$21,2),IF($M53=Lists!$H$3,IF($K53&lt;1,(($S53/$K53)*((1+'Inputs &amp; Summary'!$D$7)^AI$29)),((INT(AI$29/$K53)-INT((AI$29-1)/$K53))*$S53*((1+'Inputs &amp; Summary'!$D$7)^AI$29))),(_xlfn.WEIBULL.DIST(AI$29,$L53,$K53,FALSE)*$S53*((1+'Inputs &amp; Summary'!$D$7)^AI$29))),IF($M53=Lists!$H$3,IF($K53&lt;1,((($R53*(1-$E53)+$Q53*(1-$F53))/$K53)*((1+'Inputs &amp; Summary'!$D$7)^AI$29)),((INT(AI$29/$K53)-INT((AI$29-1)/$K53))*($R53*(1-$E53)+$Q53*(1-$F53))*((1+'Inputs &amp; Summary'!$D$7)^AI$29))),((_xlfn.WEIBULL.DIST(AI$29,$L53,$K53,FALSE)*($R53*(1-$E53)+$Q53*(1-$F53))*((1+'Inputs &amp; Summary'!$D$7)^AI$29))))))</f>
        <v>2.869325327064582</v>
      </c>
      <c r="AJ53" s="114">
        <f>$D53*IF(AJ$29&gt;'Inputs &amp; Summary'!$D$5,0,IF(AJ$29&gt;VLOOKUP($G53,Lists!$J$17:$K$21,2),IF($M53=Lists!$H$3,IF($K53&lt;1,(($S53/$K53)*((1+'Inputs &amp; Summary'!$D$7)^AJ$29)),((INT(AJ$29/$K53)-INT((AJ$29-1)/$K53))*$S53*((1+'Inputs &amp; Summary'!$D$7)^AJ$29))),(_xlfn.WEIBULL.DIST(AJ$29,$L53,$K53,FALSE)*$S53*((1+'Inputs &amp; Summary'!$D$7)^AJ$29))),IF($M53=Lists!$H$3,IF($K53&lt;1,((($R53*(1-$E53)+$Q53*(1-$F53))/$K53)*((1+'Inputs &amp; Summary'!$D$7)^AJ$29)),((INT(AJ$29/$K53)-INT((AJ$29-1)/$K53))*($R53*(1-$E53)+$Q53*(1-$F53))*((1+'Inputs &amp; Summary'!$D$7)^AJ$29))),((_xlfn.WEIBULL.DIST(AJ$29,$L53,$K53,FALSE)*($R53*(1-$E53)+$Q53*(1-$F53))*((1+'Inputs &amp; Summary'!$D$7)^AJ$29))))))</f>
        <v>2.9267118336058742</v>
      </c>
      <c r="AK53" s="114">
        <f>$D53*IF(AK$29&gt;'Inputs &amp; Summary'!$D$5,0,IF(AK$29&gt;VLOOKUP($G53,Lists!$J$17:$K$21,2),IF($M53=Lists!$H$3,IF($K53&lt;1,(($S53/$K53)*((1+'Inputs &amp; Summary'!$D$7)^AK$29)),((INT(AK$29/$K53)-INT((AK$29-1)/$K53))*$S53*((1+'Inputs &amp; Summary'!$D$7)^AK$29))),(_xlfn.WEIBULL.DIST(AK$29,$L53,$K53,FALSE)*$S53*((1+'Inputs &amp; Summary'!$D$7)^AK$29))),IF($M53=Lists!$H$3,IF($K53&lt;1,((($R53*(1-$E53)+$Q53*(1-$F53))/$K53)*((1+'Inputs &amp; Summary'!$D$7)^AK$29)),((INT(AK$29/$K53)-INT((AK$29-1)/$K53))*($R53*(1-$E53)+$Q53*(1-$F53))*((1+'Inputs &amp; Summary'!$D$7)^AK$29))),((_xlfn.WEIBULL.DIST(AK$29,$L53,$K53,FALSE)*($R53*(1-$E53)+$Q53*(1-$F53))*((1+'Inputs &amp; Summary'!$D$7)^AK$29))))))</f>
        <v>2.9852460702779915</v>
      </c>
      <c r="AL53" s="114">
        <f>$D53*IF(AL$29&gt;'Inputs &amp; Summary'!$D$5,0,IF(AL$29&gt;VLOOKUP($G53,Lists!$J$17:$K$21,2),IF($M53=Lists!$H$3,IF($K53&lt;1,(($S53/$K53)*((1+'Inputs &amp; Summary'!$D$7)^AL$29)),((INT(AL$29/$K53)-INT((AL$29-1)/$K53))*$S53*((1+'Inputs &amp; Summary'!$D$7)^AL$29))),(_xlfn.WEIBULL.DIST(AL$29,$L53,$K53,FALSE)*$S53*((1+'Inputs &amp; Summary'!$D$7)^AL$29))),IF($M53=Lists!$H$3,IF($K53&lt;1,((($R53*(1-$E53)+$Q53*(1-$F53))/$K53)*((1+'Inputs &amp; Summary'!$D$7)^AL$29)),((INT(AL$29/$K53)-INT((AL$29-1)/$K53))*($R53*(1-$E53)+$Q53*(1-$F53))*((1+'Inputs &amp; Summary'!$D$7)^AL$29))),((_xlfn.WEIBULL.DIST(AL$29,$L53,$K53,FALSE)*($R53*(1-$E53)+$Q53*(1-$F53))*((1+'Inputs &amp; Summary'!$D$7)^AL$29))))))</f>
        <v>3.0449509916835513</v>
      </c>
      <c r="AM53" s="114">
        <f>$D53*IF(AM$29&gt;'Inputs &amp; Summary'!$D$5,0,IF(AM$29&gt;VLOOKUP($G53,Lists!$J$17:$K$21,2),IF($M53=Lists!$H$3,IF($K53&lt;1,(($S53/$K53)*((1+'Inputs &amp; Summary'!$D$7)^AM$29)),((INT(AM$29/$K53)-INT((AM$29-1)/$K53))*$S53*((1+'Inputs &amp; Summary'!$D$7)^AM$29))),(_xlfn.WEIBULL.DIST(AM$29,$L53,$K53,FALSE)*$S53*((1+'Inputs &amp; Summary'!$D$7)^AM$29))),IF($M53=Lists!$H$3,IF($K53&lt;1,((($R53*(1-$E53)+$Q53*(1-$F53))/$K53)*((1+'Inputs &amp; Summary'!$D$7)^AM$29)),((INT(AM$29/$K53)-INT((AM$29-1)/$K53))*($R53*(1-$E53)+$Q53*(1-$F53))*((1+'Inputs &amp; Summary'!$D$7)^AM$29))),((_xlfn.WEIBULL.DIST(AM$29,$L53,$K53,FALSE)*($R53*(1-$E53)+$Q53*(1-$F53))*((1+'Inputs &amp; Summary'!$D$7)^AM$29))))))</f>
        <v>3.1058500115172216</v>
      </c>
      <c r="AN53" s="114">
        <f>$D53*IF(AN$29&gt;'Inputs &amp; Summary'!$D$5,0,IF(AN$29&gt;VLOOKUP($G53,Lists!$J$17:$K$21,2),IF($M53=Lists!$H$3,IF($K53&lt;1,(($S53/$K53)*((1+'Inputs &amp; Summary'!$D$7)^AN$29)),((INT(AN$29/$K53)-INT((AN$29-1)/$K53))*$S53*((1+'Inputs &amp; Summary'!$D$7)^AN$29))),(_xlfn.WEIBULL.DIST(AN$29,$L53,$K53,FALSE)*$S53*((1+'Inputs &amp; Summary'!$D$7)^AN$29))),IF($M53=Lists!$H$3,IF($K53&lt;1,((($R53*(1-$E53)+$Q53*(1-$F53))/$K53)*((1+'Inputs &amp; Summary'!$D$7)^AN$29)),((INT(AN$29/$K53)-INT((AN$29-1)/$K53))*($R53*(1-$E53)+$Q53*(1-$F53))*((1+'Inputs &amp; Summary'!$D$7)^AN$29))),((_xlfn.WEIBULL.DIST(AN$29,$L53,$K53,FALSE)*($R53*(1-$E53)+$Q53*(1-$F53))*((1+'Inputs &amp; Summary'!$D$7)^AN$29))))))</f>
        <v>3.1679670117475665</v>
      </c>
      <c r="AO53" s="114">
        <f>$D53*IF(AO$29&gt;'Inputs &amp; Summary'!$D$5,0,IF(AO$29&gt;VLOOKUP($G53,Lists!$J$17:$K$21,2),IF($M53=Lists!$H$3,IF($K53&lt;1,(($S53/$K53)*((1+'Inputs &amp; Summary'!$D$7)^AO$29)),((INT(AO$29/$K53)-INT((AO$29-1)/$K53))*$S53*((1+'Inputs &amp; Summary'!$D$7)^AO$29))),(_xlfn.WEIBULL.DIST(AO$29,$L53,$K53,FALSE)*$S53*((1+'Inputs &amp; Summary'!$D$7)^AO$29))),IF($M53=Lists!$H$3,IF($K53&lt;1,((($R53*(1-$E53)+$Q53*(1-$F53))/$K53)*((1+'Inputs &amp; Summary'!$D$7)^AO$29)),((INT(AO$29/$K53)-INT((AO$29-1)/$K53))*($R53*(1-$E53)+$Q53*(1-$F53))*((1+'Inputs &amp; Summary'!$D$7)^AO$29))),((_xlfn.WEIBULL.DIST(AO$29,$L53,$K53,FALSE)*($R53*(1-$E53)+$Q53*(1-$F53))*((1+'Inputs &amp; Summary'!$D$7)^AO$29))))))</f>
        <v>3.2313263519825184</v>
      </c>
      <c r="AP53" s="114">
        <f>$D53*IF(AP$29&gt;'Inputs &amp; Summary'!$D$5,0,IF(AP$29&gt;VLOOKUP($G53,Lists!$J$17:$K$21,2),IF($M53=Lists!$H$3,IF($K53&lt;1,(($S53/$K53)*((1+'Inputs &amp; Summary'!$D$7)^AP$29)),((INT(AP$29/$K53)-INT((AP$29-1)/$K53))*$S53*((1+'Inputs &amp; Summary'!$D$7)^AP$29))),(_xlfn.WEIBULL.DIST(AP$29,$L53,$K53,FALSE)*$S53*((1+'Inputs &amp; Summary'!$D$7)^AP$29))),IF($M53=Lists!$H$3,IF($K53&lt;1,((($R53*(1-$E53)+$Q53*(1-$F53))/$K53)*((1+'Inputs &amp; Summary'!$D$7)^AP$29)),((INT(AP$29/$K53)-INT((AP$29-1)/$K53))*($R53*(1-$E53)+$Q53*(1-$F53))*((1+'Inputs &amp; Summary'!$D$7)^AP$29))),((_xlfn.WEIBULL.DIST(AP$29,$L53,$K53,FALSE)*($R53*(1-$E53)+$Q53*(1-$F53))*((1+'Inputs &amp; Summary'!$D$7)^AP$29))))))</f>
        <v>3.2959528790221682</v>
      </c>
      <c r="AQ53" s="114">
        <f>$D53*IF(AQ$29&gt;'Inputs &amp; Summary'!$D$5,0,IF(AQ$29&gt;VLOOKUP($G53,Lists!$J$17:$K$21,2),IF($M53=Lists!$H$3,IF($K53&lt;1,(($S53/$K53)*((1+'Inputs &amp; Summary'!$D$7)^AQ$29)),((INT(AQ$29/$K53)-INT((AQ$29-1)/$K53))*$S53*((1+'Inputs &amp; Summary'!$D$7)^AQ$29))),(_xlfn.WEIBULL.DIST(AQ$29,$L53,$K53,FALSE)*$S53*((1+'Inputs &amp; Summary'!$D$7)^AQ$29))),IF($M53=Lists!$H$3,IF($K53&lt;1,((($R53*(1-$E53)+$Q53*(1-$F53))/$K53)*((1+'Inputs &amp; Summary'!$D$7)^AQ$29)),((INT(AQ$29/$K53)-INT((AQ$29-1)/$K53))*($R53*(1-$E53)+$Q53*(1-$F53))*((1+'Inputs &amp; Summary'!$D$7)^AQ$29))),((_xlfn.WEIBULL.DIST(AQ$29,$L53,$K53,FALSE)*($R53*(1-$E53)+$Q53*(1-$F53))*((1+'Inputs &amp; Summary'!$D$7)^AQ$29))))))</f>
        <v>3.3618719366026113</v>
      </c>
      <c r="AR53" s="114">
        <f>$D53*IF(AR$29&gt;'Inputs &amp; Summary'!$D$5,0,IF(AR$29&gt;VLOOKUP($G53,Lists!$J$17:$K$21,2),IF($M53=Lists!$H$3,IF($K53&lt;1,(($S53/$K53)*((1+'Inputs &amp; Summary'!$D$7)^AR$29)),((INT(AR$29/$K53)-INT((AR$29-1)/$K53))*$S53*((1+'Inputs &amp; Summary'!$D$7)^AR$29))),(_xlfn.WEIBULL.DIST(AR$29,$L53,$K53,FALSE)*$S53*((1+'Inputs &amp; Summary'!$D$7)^AR$29))),IF($M53=Lists!$H$3,IF($K53&lt;1,((($R53*(1-$E53)+$Q53*(1-$F53))/$K53)*((1+'Inputs &amp; Summary'!$D$7)^AR$29)),((INT(AR$29/$K53)-INT((AR$29-1)/$K53))*($R53*(1-$E53)+$Q53*(1-$F53))*((1+'Inputs &amp; Summary'!$D$7)^AR$29))),((_xlfn.WEIBULL.DIST(AR$29,$L53,$K53,FALSE)*($R53*(1-$E53)+$Q53*(1-$F53))*((1+'Inputs &amp; Summary'!$D$7)^AR$29))))))</f>
        <v>3.4291093753346638</v>
      </c>
      <c r="AS53" s="114">
        <f>$D53*IF(AS$29&gt;'Inputs &amp; Summary'!$D$5,0,IF(AS$29&gt;VLOOKUP($G53,Lists!$J$17:$K$21,2),IF($M53=Lists!$H$3,IF($K53&lt;1,(($S53/$K53)*((1+'Inputs &amp; Summary'!$D$7)^AS$29)),((INT(AS$29/$K53)-INT((AS$29-1)/$K53))*$S53*((1+'Inputs &amp; Summary'!$D$7)^AS$29))),(_xlfn.WEIBULL.DIST(AS$29,$L53,$K53,FALSE)*$S53*((1+'Inputs &amp; Summary'!$D$7)^AS$29))),IF($M53=Lists!$H$3,IF($K53&lt;1,((($R53*(1-$E53)+$Q53*(1-$F53))/$K53)*((1+'Inputs &amp; Summary'!$D$7)^AS$29)),((INT(AS$29/$K53)-INT((AS$29-1)/$K53))*($R53*(1-$E53)+$Q53*(1-$F53))*((1+'Inputs &amp; Summary'!$D$7)^AS$29))),((_xlfn.WEIBULL.DIST(AS$29,$L53,$K53,FALSE)*($R53*(1-$E53)+$Q53*(1-$F53))*((1+'Inputs &amp; Summary'!$D$7)^AS$29))))))</f>
        <v>0</v>
      </c>
      <c r="AT53" s="114">
        <f>$D53*IF(AT$29&gt;'Inputs &amp; Summary'!$D$5,0,IF(AT$29&gt;VLOOKUP($G53,Lists!$J$17:$K$21,2),IF($M53=Lists!$H$3,IF($K53&lt;1,(($S53/$K53)*((1+'Inputs &amp; Summary'!$D$7)^AT$29)),((INT(AT$29/$K53)-INT((AT$29-1)/$K53))*$S53*((1+'Inputs &amp; Summary'!$D$7)^AT$29))),(_xlfn.WEIBULL.DIST(AT$29,$L53,$K53,FALSE)*$S53*((1+'Inputs &amp; Summary'!$D$7)^AT$29))),IF($M53=Lists!$H$3,IF($K53&lt;1,((($R53*(1-$E53)+$Q53*(1-$F53))/$K53)*((1+'Inputs &amp; Summary'!$D$7)^AT$29)),((INT(AT$29/$K53)-INT((AT$29-1)/$K53))*($R53*(1-$E53)+$Q53*(1-$F53))*((1+'Inputs &amp; Summary'!$D$7)^AT$29))),((_xlfn.WEIBULL.DIST(AT$29,$L53,$K53,FALSE)*($R53*(1-$E53)+$Q53*(1-$F53))*((1+'Inputs &amp; Summary'!$D$7)^AT$29))))))</f>
        <v>0</v>
      </c>
      <c r="AU53" s="114">
        <f>$D53*IF(AU$29&gt;'Inputs &amp; Summary'!$D$5,0,IF(AU$29&gt;VLOOKUP($G53,Lists!$J$17:$K$21,2),IF($M53=Lists!$H$3,IF($K53&lt;1,(($S53/$K53)*((1+'Inputs &amp; Summary'!$D$7)^AU$29)),((INT(AU$29/$K53)-INT((AU$29-1)/$K53))*$S53*((1+'Inputs &amp; Summary'!$D$7)^AU$29))),(_xlfn.WEIBULL.DIST(AU$29,$L53,$K53,FALSE)*$S53*((1+'Inputs &amp; Summary'!$D$7)^AU$29))),IF($M53=Lists!$H$3,IF($K53&lt;1,((($R53*(1-$E53)+$Q53*(1-$F53))/$K53)*((1+'Inputs &amp; Summary'!$D$7)^AU$29)),((INT(AU$29/$K53)-INT((AU$29-1)/$K53))*($R53*(1-$E53)+$Q53*(1-$F53))*((1+'Inputs &amp; Summary'!$D$7)^AU$29))),((_xlfn.WEIBULL.DIST(AU$29,$L53,$K53,FALSE)*($R53*(1-$E53)+$Q53*(1-$F53))*((1+'Inputs &amp; Summary'!$D$7)^AU$29))))))</f>
        <v>0</v>
      </c>
      <c r="AV53" s="114">
        <f>$D53*IF(AV$29&gt;'Inputs &amp; Summary'!$D$5,0,IF(AV$29&gt;VLOOKUP($G53,Lists!$J$17:$K$21,2),IF($M53=Lists!$H$3,IF($K53&lt;1,(($S53/$K53)*((1+'Inputs &amp; Summary'!$D$7)^AV$29)),((INT(AV$29/$K53)-INT((AV$29-1)/$K53))*$S53*((1+'Inputs &amp; Summary'!$D$7)^AV$29))),(_xlfn.WEIBULL.DIST(AV$29,$L53,$K53,FALSE)*$S53*((1+'Inputs &amp; Summary'!$D$7)^AV$29))),IF($M53=Lists!$H$3,IF($K53&lt;1,((($R53*(1-$E53)+$Q53*(1-$F53))/$K53)*((1+'Inputs &amp; Summary'!$D$7)^AV$29)),((INT(AV$29/$K53)-INT((AV$29-1)/$K53))*($R53*(1-$E53)+$Q53*(1-$F53))*((1+'Inputs &amp; Summary'!$D$7)^AV$29))),((_xlfn.WEIBULL.DIST(AV$29,$L53,$K53,FALSE)*($R53*(1-$E53)+$Q53*(1-$F53))*((1+'Inputs &amp; Summary'!$D$7)^AV$29))))))</f>
        <v>0</v>
      </c>
      <c r="AW53" s="114">
        <f>$D53*IF(AW$29&gt;'Inputs &amp; Summary'!$D$5,0,IF(AW$29&gt;VLOOKUP($G53,Lists!$J$17:$K$21,2),IF($M53=Lists!$H$3,IF($K53&lt;1,(($S53/$K53)*((1+'Inputs &amp; Summary'!$D$7)^AW$29)),((INT(AW$29/$K53)-INT((AW$29-1)/$K53))*$S53*((1+'Inputs &amp; Summary'!$D$7)^AW$29))),(_xlfn.WEIBULL.DIST(AW$29,$L53,$K53,FALSE)*$S53*((1+'Inputs &amp; Summary'!$D$7)^AW$29))),IF($M53=Lists!$H$3,IF($K53&lt;1,((($R53*(1-$E53)+$Q53*(1-$F53))/$K53)*((1+'Inputs &amp; Summary'!$D$7)^AW$29)),((INT(AW$29/$K53)-INT((AW$29-1)/$K53))*($R53*(1-$E53)+$Q53*(1-$F53))*((1+'Inputs &amp; Summary'!$D$7)^AW$29))),((_xlfn.WEIBULL.DIST(AW$29,$L53,$K53,FALSE)*($R53*(1-$E53)+$Q53*(1-$F53))*((1+'Inputs &amp; Summary'!$D$7)^AW$29))))))</f>
        <v>0</v>
      </c>
      <c r="AX53" s="114">
        <f>$D53*IF(AX$29&gt;'Inputs &amp; Summary'!$D$5,0,IF(AX$29&gt;VLOOKUP($G53,Lists!$J$17:$K$21,2),IF($M53=Lists!$H$3,IF($K53&lt;1,(($S53/$K53)*((1+'Inputs &amp; Summary'!$D$7)^AX$29)),((INT(AX$29/$K53)-INT((AX$29-1)/$K53))*$S53*((1+'Inputs &amp; Summary'!$D$7)^AX$29))),(_xlfn.WEIBULL.DIST(AX$29,$L53,$K53,FALSE)*$S53*((1+'Inputs &amp; Summary'!$D$7)^AX$29))),IF($M53=Lists!$H$3,IF($K53&lt;1,((($R53*(1-$E53)+$Q53*(1-$F53))/$K53)*((1+'Inputs &amp; Summary'!$D$7)^AX$29)),((INT(AX$29/$K53)-INT((AX$29-1)/$K53))*($R53*(1-$E53)+$Q53*(1-$F53))*((1+'Inputs &amp; Summary'!$D$7)^AX$29))),((_xlfn.WEIBULL.DIST(AX$29,$L53,$K53,FALSE)*($R53*(1-$E53)+$Q53*(1-$F53))*((1+'Inputs &amp; Summary'!$D$7)^AX$29))))))</f>
        <v>0</v>
      </c>
      <c r="AY53" s="114">
        <f>$D53*IF(AY$29&gt;'Inputs &amp; Summary'!$D$5,0,IF(AY$29&gt;VLOOKUP($G53,Lists!$J$17:$K$21,2),IF($M53=Lists!$H$3,IF($K53&lt;1,(($S53/$K53)*((1+'Inputs &amp; Summary'!$D$7)^AY$29)),((INT(AY$29/$K53)-INT((AY$29-1)/$K53))*$S53*((1+'Inputs &amp; Summary'!$D$7)^AY$29))),(_xlfn.WEIBULL.DIST(AY$29,$L53,$K53,FALSE)*$S53*((1+'Inputs &amp; Summary'!$D$7)^AY$29))),IF($M53=Lists!$H$3,IF($K53&lt;1,((($R53*(1-$E53)+$Q53*(1-$F53))/$K53)*((1+'Inputs &amp; Summary'!$D$7)^AY$29)),((INT(AY$29/$K53)-INT((AY$29-1)/$K53))*($R53*(1-$E53)+$Q53*(1-$F53))*((1+'Inputs &amp; Summary'!$D$7)^AY$29))),((_xlfn.WEIBULL.DIST(AY$29,$L53,$K53,FALSE)*($R53*(1-$E53)+$Q53*(1-$F53))*((1+'Inputs &amp; Summary'!$D$7)^AY$29))))))</f>
        <v>0</v>
      </c>
      <c r="AZ53" s="114">
        <f>$D53*IF(AZ$29&gt;'Inputs &amp; Summary'!$D$5,0,IF(AZ$29&gt;VLOOKUP($G53,Lists!$J$17:$K$21,2),IF($M53=Lists!$H$3,IF($K53&lt;1,(($S53/$K53)*((1+'Inputs &amp; Summary'!$D$7)^AZ$29)),((INT(AZ$29/$K53)-INT((AZ$29-1)/$K53))*$S53*((1+'Inputs &amp; Summary'!$D$7)^AZ$29))),(_xlfn.WEIBULL.DIST(AZ$29,$L53,$K53,FALSE)*$S53*((1+'Inputs &amp; Summary'!$D$7)^AZ$29))),IF($M53=Lists!$H$3,IF($K53&lt;1,((($R53*(1-$E53)+$Q53*(1-$F53))/$K53)*((1+'Inputs &amp; Summary'!$D$7)^AZ$29)),((INT(AZ$29/$K53)-INT((AZ$29-1)/$K53))*($R53*(1-$E53)+$Q53*(1-$F53))*((1+'Inputs &amp; Summary'!$D$7)^AZ$29))),((_xlfn.WEIBULL.DIST(AZ$29,$L53,$K53,FALSE)*($R53*(1-$E53)+$Q53*(1-$F53))*((1+'Inputs &amp; Summary'!$D$7)^AZ$29))))))</f>
        <v>0</v>
      </c>
      <c r="BA53" s="114">
        <f>$D53*IF(BA$29&gt;'Inputs &amp; Summary'!$D$5,0,IF(BA$29&gt;VLOOKUP($G53,Lists!$J$17:$K$21,2),IF($M53=Lists!$H$3,IF($K53&lt;1,(($S53/$K53)*((1+'Inputs &amp; Summary'!$D$7)^BA$29)),((INT(BA$29/$K53)-INT((BA$29-1)/$K53))*$S53*((1+'Inputs &amp; Summary'!$D$7)^BA$29))),(_xlfn.WEIBULL.DIST(BA$29,$L53,$K53,FALSE)*$S53*((1+'Inputs &amp; Summary'!$D$7)^BA$29))),IF($M53=Lists!$H$3,IF($K53&lt;1,((($R53*(1-$E53)+$Q53*(1-$F53))/$K53)*((1+'Inputs &amp; Summary'!$D$7)^BA$29)),((INT(BA$29/$K53)-INT((BA$29-1)/$K53))*($R53*(1-$E53)+$Q53*(1-$F53))*((1+'Inputs &amp; Summary'!$D$7)^BA$29))),((_xlfn.WEIBULL.DIST(BA$29,$L53,$K53,FALSE)*($R53*(1-$E53)+$Q53*(1-$F53))*((1+'Inputs &amp; Summary'!$D$7)^BA$29))))))</f>
        <v>0</v>
      </c>
      <c r="BB53" s="114">
        <f>$D53*IF(BB$29&gt;'Inputs &amp; Summary'!$D$5,0,IF(BB$29&gt;VLOOKUP($G53,Lists!$J$17:$K$21,2),IF($M53=Lists!$H$3,IF($K53&lt;1,(($S53/$K53)*((1+'Inputs &amp; Summary'!$D$7)^BB$29)),((INT(BB$29/$K53)-INT((BB$29-1)/$K53))*$S53*((1+'Inputs &amp; Summary'!$D$7)^BB$29))),(_xlfn.WEIBULL.DIST(BB$29,$L53,$K53,FALSE)*$S53*((1+'Inputs &amp; Summary'!$D$7)^BB$29))),IF($M53=Lists!$H$3,IF($K53&lt;1,((($R53*(1-$E53)+$Q53*(1-$F53))/$K53)*((1+'Inputs &amp; Summary'!$D$7)^BB$29)),((INT(BB$29/$K53)-INT((BB$29-1)/$K53))*($R53*(1-$E53)+$Q53*(1-$F53))*((1+'Inputs &amp; Summary'!$D$7)^BB$29))),((_xlfn.WEIBULL.DIST(BB$29,$L53,$K53,FALSE)*($R53*(1-$E53)+$Q53*(1-$F53))*((1+'Inputs &amp; Summary'!$D$7)^BB$29))))))</f>
        <v>0</v>
      </c>
      <c r="BC53" s="114">
        <f>$D53*IF(BC$29&gt;'Inputs &amp; Summary'!$D$5,0,IF(BC$29&gt;VLOOKUP($G53,Lists!$J$17:$K$21,2),IF($M53=Lists!$H$3,IF($K53&lt;1,(($S53/$K53)*((1+'Inputs &amp; Summary'!$D$7)^BC$29)),((INT(BC$29/$K53)-INT((BC$29-1)/$K53))*$S53*((1+'Inputs &amp; Summary'!$D$7)^BC$29))),(_xlfn.WEIBULL.DIST(BC$29,$L53,$K53,FALSE)*$S53*((1+'Inputs &amp; Summary'!$D$7)^BC$29))),IF($M53=Lists!$H$3,IF($K53&lt;1,((($R53*(1-$E53)+$Q53*(1-$F53))/$K53)*((1+'Inputs &amp; Summary'!$D$7)^BC$29)),((INT(BC$29/$K53)-INT((BC$29-1)/$K53))*($R53*(1-$E53)+$Q53*(1-$F53))*((1+'Inputs &amp; Summary'!$D$7)^BC$29))),((_xlfn.WEIBULL.DIST(BC$29,$L53,$K53,FALSE)*($R53*(1-$E53)+$Q53*(1-$F53))*((1+'Inputs &amp; Summary'!$D$7)^BC$29))))))</f>
        <v>0</v>
      </c>
      <c r="BD53" s="114">
        <f>$D53*IF(BD$29&gt;'Inputs &amp; Summary'!$D$5,0,IF(BD$29&gt;VLOOKUP($G53,Lists!$J$17:$K$21,2),IF($M53=Lists!$H$3,IF($K53&lt;1,(($S53/$K53)*((1+'Inputs &amp; Summary'!$D$7)^BD$29)),((INT(BD$29/$K53)-INT((BD$29-1)/$K53))*$S53*((1+'Inputs &amp; Summary'!$D$7)^BD$29))),(_xlfn.WEIBULL.DIST(BD$29,$L53,$K53,FALSE)*$S53*((1+'Inputs &amp; Summary'!$D$7)^BD$29))),IF($M53=Lists!$H$3,IF($K53&lt;1,((($R53*(1-$E53)+$Q53*(1-$F53))/$K53)*((1+'Inputs &amp; Summary'!$D$7)^BD$29)),((INT(BD$29/$K53)-INT((BD$29-1)/$K53))*($R53*(1-$E53)+$Q53*(1-$F53))*((1+'Inputs &amp; Summary'!$D$7)^BD$29))),((_xlfn.WEIBULL.DIST(BD$29,$L53,$K53,FALSE)*($R53*(1-$E53)+$Q53*(1-$F53))*((1+'Inputs &amp; Summary'!$D$7)^BD$29))))))</f>
        <v>0</v>
      </c>
      <c r="BE53" s="114">
        <f>$D53*IF(BE$29&gt;'Inputs &amp; Summary'!$D$5,0,IF(BE$29&gt;VLOOKUP($G53,Lists!$J$17:$K$21,2),IF($M53=Lists!$H$3,IF($K53&lt;1,(($S53/$K53)*((1+'Inputs &amp; Summary'!$D$7)^BE$29)),((INT(BE$29/$K53)-INT((BE$29-1)/$K53))*$S53*((1+'Inputs &amp; Summary'!$D$7)^BE$29))),(_xlfn.WEIBULL.DIST(BE$29,$L53,$K53,FALSE)*$S53*((1+'Inputs &amp; Summary'!$D$7)^BE$29))),IF($M53=Lists!$H$3,IF($K53&lt;1,((($R53*(1-$E53)+$Q53*(1-$F53))/$K53)*((1+'Inputs &amp; Summary'!$D$7)^BE$29)),((INT(BE$29/$K53)-INT((BE$29-1)/$K53))*($R53*(1-$E53)+$Q53*(1-$F53))*((1+'Inputs &amp; Summary'!$D$7)^BE$29))),((_xlfn.WEIBULL.DIST(BE$29,$L53,$K53,FALSE)*($R53*(1-$E53)+$Q53*(1-$F53))*((1+'Inputs &amp; Summary'!$D$7)^BE$29))))))</f>
        <v>0</v>
      </c>
      <c r="BF53" s="114">
        <f>$D53*IF(BF$29&gt;'Inputs &amp; Summary'!$D$5,0,IF(BF$29&gt;VLOOKUP($G53,Lists!$J$17:$K$21,2),IF($M53=Lists!$H$3,IF($K53&lt;1,(($S53/$K53)*((1+'Inputs &amp; Summary'!$D$7)^BF$29)),((INT(BF$29/$K53)-INT((BF$29-1)/$K53))*$S53*((1+'Inputs &amp; Summary'!$D$7)^BF$29))),(_xlfn.WEIBULL.DIST(BF$29,$L53,$K53,FALSE)*$S53*((1+'Inputs &amp; Summary'!$D$7)^BF$29))),IF($M53=Lists!$H$3,IF($K53&lt;1,((($R53*(1-$E53)+$Q53*(1-$F53))/$K53)*((1+'Inputs &amp; Summary'!$D$7)^BF$29)),((INT(BF$29/$K53)-INT((BF$29-1)/$K53))*($R53*(1-$E53)+$Q53*(1-$F53))*((1+'Inputs &amp; Summary'!$D$7)^BF$29))),((_xlfn.WEIBULL.DIST(BF$29,$L53,$K53,FALSE)*($R53*(1-$E53)+$Q53*(1-$F53))*((1+'Inputs &amp; Summary'!$D$7)^BF$29))))))</f>
        <v>0</v>
      </c>
      <c r="BG53" s="114">
        <f>$D53*IF(BG$29&gt;'Inputs &amp; Summary'!$D$5,0,IF(BG$29&gt;VLOOKUP($G53,Lists!$J$17:$K$21,2),IF($M53=Lists!$H$3,IF($K53&lt;1,(($S53/$K53)*((1+'Inputs &amp; Summary'!$D$7)^BG$29)),((INT(BG$29/$K53)-INT((BG$29-1)/$K53))*$S53*((1+'Inputs &amp; Summary'!$D$7)^BG$29))),(_xlfn.WEIBULL.DIST(BG$29,$L53,$K53,FALSE)*$S53*((1+'Inputs &amp; Summary'!$D$7)^BG$29))),IF($M53=Lists!$H$3,IF($K53&lt;1,((($R53*(1-$E53)+$Q53*(1-$F53))/$K53)*((1+'Inputs &amp; Summary'!$D$7)^BG$29)),((INT(BG$29/$K53)-INT((BG$29-1)/$K53))*($R53*(1-$E53)+$Q53*(1-$F53))*((1+'Inputs &amp; Summary'!$D$7)^BG$29))),((_xlfn.WEIBULL.DIST(BG$29,$L53,$K53,FALSE)*($R53*(1-$E53)+$Q53*(1-$F53))*((1+'Inputs &amp; Summary'!$D$7)^BG$29))))))</f>
        <v>0</v>
      </c>
      <c r="BH53" s="114">
        <f>$D53*IF(BH$29&gt;'Inputs &amp; Summary'!$D$5,0,IF(BH$29&gt;VLOOKUP($G53,Lists!$J$17:$K$21,2),IF($M53=Lists!$H$3,IF($K53&lt;1,(($S53/$K53)*((1+'Inputs &amp; Summary'!$D$7)^BH$29)),((INT(BH$29/$K53)-INT((BH$29-1)/$K53))*$S53*((1+'Inputs &amp; Summary'!$D$7)^BH$29))),(_xlfn.WEIBULL.DIST(BH$29,$L53,$K53,FALSE)*$S53*((1+'Inputs &amp; Summary'!$D$7)^BH$29))),IF($M53=Lists!$H$3,IF($K53&lt;1,((($R53*(1-$E53)+$Q53*(1-$F53))/$K53)*((1+'Inputs &amp; Summary'!$D$7)^BH$29)),((INT(BH$29/$K53)-INT((BH$29-1)/$K53))*($R53*(1-$E53)+$Q53*(1-$F53))*((1+'Inputs &amp; Summary'!$D$7)^BH$29))),((_xlfn.WEIBULL.DIST(BH$29,$L53,$K53,FALSE)*($R53*(1-$E53)+$Q53*(1-$F53))*((1+'Inputs &amp; Summary'!$D$7)^BH$29))))))</f>
        <v>0</v>
      </c>
      <c r="BI53" s="114">
        <f>$D53*IF(BI$29&gt;'Inputs &amp; Summary'!$D$5,0,IF(BI$29&gt;VLOOKUP($G53,Lists!$J$17:$K$21,2),IF($M53=Lists!$H$3,IF($K53&lt;1,(($S53/$K53)*((1+'Inputs &amp; Summary'!$D$7)^BI$29)),((INT(BI$29/$K53)-INT((BI$29-1)/$K53))*$S53*((1+'Inputs &amp; Summary'!$D$7)^BI$29))),(_xlfn.WEIBULL.DIST(BI$29,$L53,$K53,FALSE)*$S53*((1+'Inputs &amp; Summary'!$D$7)^BI$29))),IF($M53=Lists!$H$3,IF($K53&lt;1,((($R53*(1-$E53)+$Q53*(1-$F53))/$K53)*((1+'Inputs &amp; Summary'!$D$7)^BI$29)),((INT(BI$29/$K53)-INT((BI$29-1)/$K53))*($R53*(1-$E53)+$Q53*(1-$F53))*((1+'Inputs &amp; Summary'!$D$7)^BI$29))),((_xlfn.WEIBULL.DIST(BI$29,$L53,$K53,FALSE)*($R53*(1-$E53)+$Q53*(1-$F53))*((1+'Inputs &amp; Summary'!$D$7)^BI$29))))))</f>
        <v>0</v>
      </c>
      <c r="BJ53" s="114">
        <f>$D53*IF(BJ$29&gt;'Inputs &amp; Summary'!$D$5,0,IF(BJ$29&gt;VLOOKUP($G53,Lists!$J$17:$K$21,2),IF($M53=Lists!$H$3,IF($K53&lt;1,(($S53/$K53)*((1+'Inputs &amp; Summary'!$D$7)^BJ$29)),((INT(BJ$29/$K53)-INT((BJ$29-1)/$K53))*$S53*((1+'Inputs &amp; Summary'!$D$7)^BJ$29))),(_xlfn.WEIBULL.DIST(BJ$29,$L53,$K53,FALSE)*$S53*((1+'Inputs &amp; Summary'!$D$7)^BJ$29))),IF($M53=Lists!$H$3,IF($K53&lt;1,((($R53*(1-$E53)+$Q53*(1-$F53))/$K53)*((1+'Inputs &amp; Summary'!$D$7)^BJ$29)),((INT(BJ$29/$K53)-INT((BJ$29-1)/$K53))*($R53*(1-$E53)+$Q53*(1-$F53))*((1+'Inputs &amp; Summary'!$D$7)^BJ$29))),((_xlfn.WEIBULL.DIST(BJ$29,$L53,$K53,FALSE)*($R53*(1-$E53)+$Q53*(1-$F53))*((1+'Inputs &amp; Summary'!$D$7)^BJ$29))))))</f>
        <v>0</v>
      </c>
      <c r="BK53" s="114">
        <f>$D53*IF(BK$29&gt;'Inputs &amp; Summary'!$D$5,0,IF(BK$29&gt;VLOOKUP($G53,Lists!$J$17:$K$21,2),IF($M53=Lists!$H$3,IF($K53&lt;1,(($S53/$K53)*((1+'Inputs &amp; Summary'!$D$7)^BK$29)),((INT(BK$29/$K53)-INT((BK$29-1)/$K53))*$S53*((1+'Inputs &amp; Summary'!$D$7)^BK$29))),(_xlfn.WEIBULL.DIST(BK$29,$L53,$K53,FALSE)*$S53*((1+'Inputs &amp; Summary'!$D$7)^BK$29))),IF($M53=Lists!$H$3,IF($K53&lt;1,((($R53*(1-$E53)+$Q53*(1-$F53))/$K53)*((1+'Inputs &amp; Summary'!$D$7)^BK$29)),((INT(BK$29/$K53)-INT((BK$29-1)/$K53))*($R53*(1-$E53)+$Q53*(1-$F53))*((1+'Inputs &amp; Summary'!$D$7)^BK$29))),((_xlfn.WEIBULL.DIST(BK$29,$L53,$K53,FALSE)*($R53*(1-$E53)+$Q53*(1-$F53))*((1+'Inputs &amp; Summary'!$D$7)^BK$29))))))</f>
        <v>0</v>
      </c>
      <c r="BL53" s="114">
        <f>$D53*IF(BL$29&gt;'Inputs &amp; Summary'!$D$5,0,IF(BL$29&gt;VLOOKUP($G53,Lists!$J$17:$K$21,2),IF($M53=Lists!$H$3,IF($K53&lt;1,(($S53/$K53)*((1+'Inputs &amp; Summary'!$D$7)^BL$29)),((INT(BL$29/$K53)-INT((BL$29-1)/$K53))*$S53*((1+'Inputs &amp; Summary'!$D$7)^BL$29))),(_xlfn.WEIBULL.DIST(BL$29,$L53,$K53,FALSE)*$S53*((1+'Inputs &amp; Summary'!$D$7)^BL$29))),IF($M53=Lists!$H$3,IF($K53&lt;1,((($R53*(1-$E53)+$Q53*(1-$F53))/$K53)*((1+'Inputs &amp; Summary'!$D$7)^BL$29)),((INT(BL$29/$K53)-INT((BL$29-1)/$K53))*($R53*(1-$E53)+$Q53*(1-$F53))*((1+'Inputs &amp; Summary'!$D$7)^BL$29))),((_xlfn.WEIBULL.DIST(BL$29,$L53,$K53,FALSE)*($R53*(1-$E53)+$Q53*(1-$F53))*((1+'Inputs &amp; Summary'!$D$7)^BL$29))))))</f>
        <v>0</v>
      </c>
    </row>
    <row r="54" spans="1:64" s="1" customFormat="1" ht="86.4" x14ac:dyDescent="0.3">
      <c r="A54" s="79" t="s">
        <v>296</v>
      </c>
      <c r="B54" s="33" t="s">
        <v>307</v>
      </c>
      <c r="C54" s="33" t="s">
        <v>50</v>
      </c>
      <c r="D54" s="68">
        <v>1</v>
      </c>
      <c r="E54" s="68">
        <v>0</v>
      </c>
      <c r="F54" s="68">
        <v>0</v>
      </c>
      <c r="G54" s="213" t="s">
        <v>433</v>
      </c>
      <c r="H54" s="34" t="s">
        <v>34</v>
      </c>
      <c r="I54" s="34" t="s">
        <v>238</v>
      </c>
      <c r="J54" s="33">
        <f>VLOOKUP(I54,'Labor Rates'!$A$1:$B$16,2)</f>
        <v>10.677884615384615</v>
      </c>
      <c r="K54" s="35">
        <v>0.25</v>
      </c>
      <c r="L54" s="35">
        <v>1</v>
      </c>
      <c r="M54" s="33" t="s">
        <v>259</v>
      </c>
      <c r="N54" s="84">
        <v>1</v>
      </c>
      <c r="O54" s="35">
        <v>4</v>
      </c>
      <c r="P54" s="5">
        <v>120</v>
      </c>
      <c r="Q54" s="73">
        <f t="shared" si="6"/>
        <v>42.71153846153846</v>
      </c>
      <c r="R54" s="73">
        <f t="shared" si="7"/>
        <v>120</v>
      </c>
      <c r="S54" s="74">
        <f t="shared" si="8"/>
        <v>162.71153846153845</v>
      </c>
      <c r="T54" s="75" t="s">
        <v>35</v>
      </c>
      <c r="U54" s="80"/>
      <c r="V54" s="87">
        <f t="shared" si="9"/>
        <v>806.50633379236785</v>
      </c>
      <c r="W54" s="87">
        <f>NPV('Inputs &amp; Summary'!$D$6,Y54:BL54)</f>
        <v>8178.832351259829</v>
      </c>
      <c r="X54" s="90">
        <f t="shared" si="10"/>
        <v>5.936227389545836E-2</v>
      </c>
      <c r="Y54" s="114">
        <f>$D54*IF(Y$29&gt;'Inputs &amp; Summary'!$D$5,0,IF(Y$29&gt;VLOOKUP($G54,Lists!$J$17:$K$21,2),IF($M54=Lists!$H$3,IF($K54&lt;1,(($S54/$K54)*((1+'Inputs &amp; Summary'!$D$7)^Y$29)),((INT(Y$29/$K54)-INT((Y$29-1)/$K54))*$S54*((1+'Inputs &amp; Summary'!$D$7)^Y$29))),(_xlfn.WEIBULL.DIST(Y$29,$L54,$K54,FALSE)*$S54*((1+'Inputs &amp; Summary'!$D$7)^Y$29))),IF($M54=Lists!$H$3,IF($K54&lt;1,((($R54*(1-$E54)+$Q54*(1-$F54))/$K54)*((1+'Inputs &amp; Summary'!$D$7)^Y$29)),((INT(Y$29/$K54)-INT((Y$29-1)/$K54))*($R54*(1-$E54)+$Q54*(1-$F54))*((1+'Inputs &amp; Summary'!$D$7)^Y$29))),((_xlfn.WEIBULL.DIST(Y$29,$L54,$K54,FALSE)*($R54*(1-$E54)+$Q54*(1-$F54))*((1+'Inputs &amp; Summary'!$D$7)^Y$29))))))</f>
        <v>663.86307692307685</v>
      </c>
      <c r="Z54" s="114">
        <f>$D54*IF(Z$29&gt;'Inputs &amp; Summary'!$D$5,0,IF(Z$29&gt;VLOOKUP($G54,Lists!$J$17:$K$21,2),IF($M54=Lists!$H$3,IF($K54&lt;1,(($S54/$K54)*((1+'Inputs &amp; Summary'!$D$7)^Z$29)),((INT(Z$29/$K54)-INT((Z$29-1)/$K54))*$S54*((1+'Inputs &amp; Summary'!$D$7)^Z$29))),(_xlfn.WEIBULL.DIST(Z$29,$L54,$K54,FALSE)*$S54*((1+'Inputs &amp; Summary'!$D$7)^Z$29))),IF($M54=Lists!$H$3,IF($K54&lt;1,((($R54*(1-$E54)+$Q54*(1-$F54))/$K54)*((1+'Inputs &amp; Summary'!$D$7)^Z$29)),((INT(Z$29/$K54)-INT((Z$29-1)/$K54))*($R54*(1-$E54)+$Q54*(1-$F54))*((1+'Inputs &amp; Summary'!$D$7)^Z$29))),((_xlfn.WEIBULL.DIST(Z$29,$L54,$K54,FALSE)*($R54*(1-$E54)+$Q54*(1-$F54))*((1+'Inputs &amp; Summary'!$D$7)^Z$29))))))</f>
        <v>677.14033846153836</v>
      </c>
      <c r="AA54" s="114">
        <f>$D54*IF(AA$29&gt;'Inputs &amp; Summary'!$D$5,0,IF(AA$29&gt;VLOOKUP($G54,Lists!$J$17:$K$21,2),IF($M54=Lists!$H$3,IF($K54&lt;1,(($S54/$K54)*((1+'Inputs &amp; Summary'!$D$7)^AA$29)),((INT(AA$29/$K54)-INT((AA$29-1)/$K54))*$S54*((1+'Inputs &amp; Summary'!$D$7)^AA$29))),(_xlfn.WEIBULL.DIST(AA$29,$L54,$K54,FALSE)*$S54*((1+'Inputs &amp; Summary'!$D$7)^AA$29))),IF($M54=Lists!$H$3,IF($K54&lt;1,((($R54*(1-$E54)+$Q54*(1-$F54))/$K54)*((1+'Inputs &amp; Summary'!$D$7)^AA$29)),((INT(AA$29/$K54)-INT((AA$29-1)/$K54))*($R54*(1-$E54)+$Q54*(1-$F54))*((1+'Inputs &amp; Summary'!$D$7)^AA$29))),((_xlfn.WEIBULL.DIST(AA$29,$L54,$K54,FALSE)*($R54*(1-$E54)+$Q54*(1-$F54))*((1+'Inputs &amp; Summary'!$D$7)^AA$29))))))</f>
        <v>690.68314523076913</v>
      </c>
      <c r="AB54" s="114">
        <f>$D54*IF(AB$29&gt;'Inputs &amp; Summary'!$D$5,0,IF(AB$29&gt;VLOOKUP($G54,Lists!$J$17:$K$21,2),IF($M54=Lists!$H$3,IF($K54&lt;1,(($S54/$K54)*((1+'Inputs &amp; Summary'!$D$7)^AB$29)),((INT(AB$29/$K54)-INT((AB$29-1)/$K54))*$S54*((1+'Inputs &amp; Summary'!$D$7)^AB$29))),(_xlfn.WEIBULL.DIST(AB$29,$L54,$K54,FALSE)*$S54*((1+'Inputs &amp; Summary'!$D$7)^AB$29))),IF($M54=Lists!$H$3,IF($K54&lt;1,((($R54*(1-$E54)+$Q54*(1-$F54))/$K54)*((1+'Inputs &amp; Summary'!$D$7)^AB$29)),((INT(AB$29/$K54)-INT((AB$29-1)/$K54))*($R54*(1-$E54)+$Q54*(1-$F54))*((1+'Inputs &amp; Summary'!$D$7)^AB$29))),((_xlfn.WEIBULL.DIST(AB$29,$L54,$K54,FALSE)*($R54*(1-$E54)+$Q54*(1-$F54))*((1+'Inputs &amp; Summary'!$D$7)^AB$29))))))</f>
        <v>704.49680813538453</v>
      </c>
      <c r="AC54" s="114">
        <f>$D54*IF(AC$29&gt;'Inputs &amp; Summary'!$D$5,0,IF(AC$29&gt;VLOOKUP($G54,Lists!$J$17:$K$21,2),IF($M54=Lists!$H$3,IF($K54&lt;1,(($S54/$K54)*((1+'Inputs &amp; Summary'!$D$7)^AC$29)),((INT(AC$29/$K54)-INT((AC$29-1)/$K54))*$S54*((1+'Inputs &amp; Summary'!$D$7)^AC$29))),(_xlfn.WEIBULL.DIST(AC$29,$L54,$K54,FALSE)*$S54*((1+'Inputs &amp; Summary'!$D$7)^AC$29))),IF($M54=Lists!$H$3,IF($K54&lt;1,((($R54*(1-$E54)+$Q54*(1-$F54))/$K54)*((1+'Inputs &amp; Summary'!$D$7)^AC$29)),((INT(AC$29/$K54)-INT((AC$29-1)/$K54))*($R54*(1-$E54)+$Q54*(1-$F54))*((1+'Inputs &amp; Summary'!$D$7)^AC$29))),((_xlfn.WEIBULL.DIST(AC$29,$L54,$K54,FALSE)*($R54*(1-$E54)+$Q54*(1-$F54))*((1+'Inputs &amp; Summary'!$D$7)^AC$29))))))</f>
        <v>718.5867442980923</v>
      </c>
      <c r="AD54" s="114">
        <f>$D54*IF(AD$29&gt;'Inputs &amp; Summary'!$D$5,0,IF(AD$29&gt;VLOOKUP($G54,Lists!$J$17:$K$21,2),IF($M54=Lists!$H$3,IF($K54&lt;1,(($S54/$K54)*((1+'Inputs &amp; Summary'!$D$7)^AD$29)),((INT(AD$29/$K54)-INT((AD$29-1)/$K54))*$S54*((1+'Inputs &amp; Summary'!$D$7)^AD$29))),(_xlfn.WEIBULL.DIST(AD$29,$L54,$K54,FALSE)*$S54*((1+'Inputs &amp; Summary'!$D$7)^AD$29))),IF($M54=Lists!$H$3,IF($K54&lt;1,((($R54*(1-$E54)+$Q54*(1-$F54))/$K54)*((1+'Inputs &amp; Summary'!$D$7)^AD$29)),((INT(AD$29/$K54)-INT((AD$29-1)/$K54))*($R54*(1-$E54)+$Q54*(1-$F54))*((1+'Inputs &amp; Summary'!$D$7)^AD$29))),((_xlfn.WEIBULL.DIST(AD$29,$L54,$K54,FALSE)*($R54*(1-$E54)+$Q54*(1-$F54))*((1+'Inputs &amp; Summary'!$D$7)^AD$29))))))</f>
        <v>732.95847918405411</v>
      </c>
      <c r="AE54" s="114">
        <f>$D54*IF(AE$29&gt;'Inputs &amp; Summary'!$D$5,0,IF(AE$29&gt;VLOOKUP($G54,Lists!$J$17:$K$21,2),IF($M54=Lists!$H$3,IF($K54&lt;1,(($S54/$K54)*((1+'Inputs &amp; Summary'!$D$7)^AE$29)),((INT(AE$29/$K54)-INT((AE$29-1)/$K54))*$S54*((1+'Inputs &amp; Summary'!$D$7)^AE$29))),(_xlfn.WEIBULL.DIST(AE$29,$L54,$K54,FALSE)*$S54*((1+'Inputs &amp; Summary'!$D$7)^AE$29))),IF($M54=Lists!$H$3,IF($K54&lt;1,((($R54*(1-$E54)+$Q54*(1-$F54))/$K54)*((1+'Inputs &amp; Summary'!$D$7)^AE$29)),((INT(AE$29/$K54)-INT((AE$29-1)/$K54))*($R54*(1-$E54)+$Q54*(1-$F54))*((1+'Inputs &amp; Summary'!$D$7)^AE$29))),((_xlfn.WEIBULL.DIST(AE$29,$L54,$K54,FALSE)*($R54*(1-$E54)+$Q54*(1-$F54))*((1+'Inputs &amp; Summary'!$D$7)^AE$29))))))</f>
        <v>747.61764876773509</v>
      </c>
      <c r="AF54" s="114">
        <f>$D54*IF(AF$29&gt;'Inputs &amp; Summary'!$D$5,0,IF(AF$29&gt;VLOOKUP($G54,Lists!$J$17:$K$21,2),IF($M54=Lists!$H$3,IF($K54&lt;1,(($S54/$K54)*((1+'Inputs &amp; Summary'!$D$7)^AF$29)),((INT(AF$29/$K54)-INT((AF$29-1)/$K54))*$S54*((1+'Inputs &amp; Summary'!$D$7)^AF$29))),(_xlfn.WEIBULL.DIST(AF$29,$L54,$K54,FALSE)*$S54*((1+'Inputs &amp; Summary'!$D$7)^AF$29))),IF($M54=Lists!$H$3,IF($K54&lt;1,((($R54*(1-$E54)+$Q54*(1-$F54))/$K54)*((1+'Inputs &amp; Summary'!$D$7)^AF$29)),((INT(AF$29/$K54)-INT((AF$29-1)/$K54))*($R54*(1-$E54)+$Q54*(1-$F54))*((1+'Inputs &amp; Summary'!$D$7)^AF$29))),((_xlfn.WEIBULL.DIST(AF$29,$L54,$K54,FALSE)*($R54*(1-$E54)+$Q54*(1-$F54))*((1+'Inputs &amp; Summary'!$D$7)^AF$29))))))</f>
        <v>762.57000174308985</v>
      </c>
      <c r="AG54" s="114">
        <f>$D54*IF(AG$29&gt;'Inputs &amp; Summary'!$D$5,0,IF(AG$29&gt;VLOOKUP($G54,Lists!$J$17:$K$21,2),IF($M54=Lists!$H$3,IF($K54&lt;1,(($S54/$K54)*((1+'Inputs &amp; Summary'!$D$7)^AG$29)),((INT(AG$29/$K54)-INT((AG$29-1)/$K54))*$S54*((1+'Inputs &amp; Summary'!$D$7)^AG$29))),(_xlfn.WEIBULL.DIST(AG$29,$L54,$K54,FALSE)*$S54*((1+'Inputs &amp; Summary'!$D$7)^AG$29))),IF($M54=Lists!$H$3,IF($K54&lt;1,((($R54*(1-$E54)+$Q54*(1-$F54))/$K54)*((1+'Inputs &amp; Summary'!$D$7)^AG$29)),((INT(AG$29/$K54)-INT((AG$29-1)/$K54))*($R54*(1-$E54)+$Q54*(1-$F54))*((1+'Inputs &amp; Summary'!$D$7)^AG$29))),((_xlfn.WEIBULL.DIST(AG$29,$L54,$K54,FALSE)*($R54*(1-$E54)+$Q54*(1-$F54))*((1+'Inputs &amp; Summary'!$D$7)^AG$29))))))</f>
        <v>777.82140177795168</v>
      </c>
      <c r="AH54" s="114">
        <f>$D54*IF(AH$29&gt;'Inputs &amp; Summary'!$D$5,0,IF(AH$29&gt;VLOOKUP($G54,Lists!$J$17:$K$21,2),IF($M54=Lists!$H$3,IF($K54&lt;1,(($S54/$K54)*((1+'Inputs &amp; Summary'!$D$7)^AH$29)),((INT(AH$29/$K54)-INT((AH$29-1)/$K54))*$S54*((1+'Inputs &amp; Summary'!$D$7)^AH$29))),(_xlfn.WEIBULL.DIST(AH$29,$L54,$K54,FALSE)*$S54*((1+'Inputs &amp; Summary'!$D$7)^AH$29))),IF($M54=Lists!$H$3,IF($K54&lt;1,((($R54*(1-$E54)+$Q54*(1-$F54))/$K54)*((1+'Inputs &amp; Summary'!$D$7)^AH$29)),((INT(AH$29/$K54)-INT((AH$29-1)/$K54))*($R54*(1-$E54)+$Q54*(1-$F54))*((1+'Inputs &amp; Summary'!$D$7)^AH$29))),((_xlfn.WEIBULL.DIST(AH$29,$L54,$K54,FALSE)*($R54*(1-$E54)+$Q54*(1-$F54))*((1+'Inputs &amp; Summary'!$D$7)^AH$29))))))</f>
        <v>793.37782981351074</v>
      </c>
      <c r="AI54" s="114">
        <f>$D54*IF(AI$29&gt;'Inputs &amp; Summary'!$D$5,0,IF(AI$29&gt;VLOOKUP($G54,Lists!$J$17:$K$21,2),IF($M54=Lists!$H$3,IF($K54&lt;1,(($S54/$K54)*((1+'Inputs &amp; Summary'!$D$7)^AI$29)),((INT(AI$29/$K54)-INT((AI$29-1)/$K54))*$S54*((1+'Inputs &amp; Summary'!$D$7)^AI$29))),(_xlfn.WEIBULL.DIST(AI$29,$L54,$K54,FALSE)*$S54*((1+'Inputs &amp; Summary'!$D$7)^AI$29))),IF($M54=Lists!$H$3,IF($K54&lt;1,((($R54*(1-$E54)+$Q54*(1-$F54))/$K54)*((1+'Inputs &amp; Summary'!$D$7)^AI$29)),((INT(AI$29/$K54)-INT((AI$29-1)/$K54))*($R54*(1-$E54)+$Q54*(1-$F54))*((1+'Inputs &amp; Summary'!$D$7)^AI$29))),((_xlfn.WEIBULL.DIST(AI$29,$L54,$K54,FALSE)*($R54*(1-$E54)+$Q54*(1-$F54))*((1+'Inputs &amp; Summary'!$D$7)^AI$29))))))</f>
        <v>809.24538640978074</v>
      </c>
      <c r="AJ54" s="114">
        <f>$D54*IF(AJ$29&gt;'Inputs &amp; Summary'!$D$5,0,IF(AJ$29&gt;VLOOKUP($G54,Lists!$J$17:$K$21,2),IF($M54=Lists!$H$3,IF($K54&lt;1,(($S54/$K54)*((1+'Inputs &amp; Summary'!$D$7)^AJ$29)),((INT(AJ$29/$K54)-INT((AJ$29-1)/$K54))*$S54*((1+'Inputs &amp; Summary'!$D$7)^AJ$29))),(_xlfn.WEIBULL.DIST(AJ$29,$L54,$K54,FALSE)*$S54*((1+'Inputs &amp; Summary'!$D$7)^AJ$29))),IF($M54=Lists!$H$3,IF($K54&lt;1,((($R54*(1-$E54)+$Q54*(1-$F54))/$K54)*((1+'Inputs &amp; Summary'!$D$7)^AJ$29)),((INT(AJ$29/$K54)-INT((AJ$29-1)/$K54))*($R54*(1-$E54)+$Q54*(1-$F54))*((1+'Inputs &amp; Summary'!$D$7)^AJ$29))),((_xlfn.WEIBULL.DIST(AJ$29,$L54,$K54,FALSE)*($R54*(1-$E54)+$Q54*(1-$F54))*((1+'Inputs &amp; Summary'!$D$7)^AJ$29))))))</f>
        <v>825.43029413797649</v>
      </c>
      <c r="AK54" s="114">
        <f>$D54*IF(AK$29&gt;'Inputs &amp; Summary'!$D$5,0,IF(AK$29&gt;VLOOKUP($G54,Lists!$J$17:$K$21,2),IF($M54=Lists!$H$3,IF($K54&lt;1,(($S54/$K54)*((1+'Inputs &amp; Summary'!$D$7)^AK$29)),((INT(AK$29/$K54)-INT((AK$29-1)/$K54))*$S54*((1+'Inputs &amp; Summary'!$D$7)^AK$29))),(_xlfn.WEIBULL.DIST(AK$29,$L54,$K54,FALSE)*$S54*((1+'Inputs &amp; Summary'!$D$7)^AK$29))),IF($M54=Lists!$H$3,IF($K54&lt;1,((($R54*(1-$E54)+$Q54*(1-$F54))/$K54)*((1+'Inputs &amp; Summary'!$D$7)^AK$29)),((INT(AK$29/$K54)-INT((AK$29-1)/$K54))*($R54*(1-$E54)+$Q54*(1-$F54))*((1+'Inputs &amp; Summary'!$D$7)^AK$29))),((_xlfn.WEIBULL.DIST(AK$29,$L54,$K54,FALSE)*($R54*(1-$E54)+$Q54*(1-$F54))*((1+'Inputs &amp; Summary'!$D$7)^AK$29))))))</f>
        <v>841.93890002073601</v>
      </c>
      <c r="AL54" s="114">
        <f>$D54*IF(AL$29&gt;'Inputs &amp; Summary'!$D$5,0,IF(AL$29&gt;VLOOKUP($G54,Lists!$J$17:$K$21,2),IF($M54=Lists!$H$3,IF($K54&lt;1,(($S54/$K54)*((1+'Inputs &amp; Summary'!$D$7)^AL$29)),((INT(AL$29/$K54)-INT((AL$29-1)/$K54))*$S54*((1+'Inputs &amp; Summary'!$D$7)^AL$29))),(_xlfn.WEIBULL.DIST(AL$29,$L54,$K54,FALSE)*$S54*((1+'Inputs &amp; Summary'!$D$7)^AL$29))),IF($M54=Lists!$H$3,IF($K54&lt;1,((($R54*(1-$E54)+$Q54*(1-$F54))/$K54)*((1+'Inputs &amp; Summary'!$D$7)^AL$29)),((INT(AL$29/$K54)-INT((AL$29-1)/$K54))*($R54*(1-$E54)+$Q54*(1-$F54))*((1+'Inputs &amp; Summary'!$D$7)^AL$29))),((_xlfn.WEIBULL.DIST(AL$29,$L54,$K54,FALSE)*($R54*(1-$E54)+$Q54*(1-$F54))*((1+'Inputs &amp; Summary'!$D$7)^AL$29))))))</f>
        <v>858.77767802115079</v>
      </c>
      <c r="AM54" s="114">
        <f>$D54*IF(AM$29&gt;'Inputs &amp; Summary'!$D$5,0,IF(AM$29&gt;VLOOKUP($G54,Lists!$J$17:$K$21,2),IF($M54=Lists!$H$3,IF($K54&lt;1,(($S54/$K54)*((1+'Inputs &amp; Summary'!$D$7)^AM$29)),((INT(AM$29/$K54)-INT((AM$29-1)/$K54))*$S54*((1+'Inputs &amp; Summary'!$D$7)^AM$29))),(_xlfn.WEIBULL.DIST(AM$29,$L54,$K54,FALSE)*$S54*((1+'Inputs &amp; Summary'!$D$7)^AM$29))),IF($M54=Lists!$H$3,IF($K54&lt;1,((($R54*(1-$E54)+$Q54*(1-$F54))/$K54)*((1+'Inputs &amp; Summary'!$D$7)^AM$29)),((INT(AM$29/$K54)-INT((AM$29-1)/$K54))*($R54*(1-$E54)+$Q54*(1-$F54))*((1+'Inputs &amp; Summary'!$D$7)^AM$29))),((_xlfn.WEIBULL.DIST(AM$29,$L54,$K54,FALSE)*($R54*(1-$E54)+$Q54*(1-$F54))*((1+'Inputs &amp; Summary'!$D$7)^AM$29))))))</f>
        <v>875.95323158157362</v>
      </c>
      <c r="AN54" s="114">
        <f>$D54*IF(AN$29&gt;'Inputs &amp; Summary'!$D$5,0,IF(AN$29&gt;VLOOKUP($G54,Lists!$J$17:$K$21,2),IF($M54=Lists!$H$3,IF($K54&lt;1,(($S54/$K54)*((1+'Inputs &amp; Summary'!$D$7)^AN$29)),((INT(AN$29/$K54)-INT((AN$29-1)/$K54))*$S54*((1+'Inputs &amp; Summary'!$D$7)^AN$29))),(_xlfn.WEIBULL.DIST(AN$29,$L54,$K54,FALSE)*$S54*((1+'Inputs &amp; Summary'!$D$7)^AN$29))),IF($M54=Lists!$H$3,IF($K54&lt;1,((($R54*(1-$E54)+$Q54*(1-$F54))/$K54)*((1+'Inputs &amp; Summary'!$D$7)^AN$29)),((INT(AN$29/$K54)-INT((AN$29-1)/$K54))*($R54*(1-$E54)+$Q54*(1-$F54))*((1+'Inputs &amp; Summary'!$D$7)^AN$29))),((_xlfn.WEIBULL.DIST(AN$29,$L54,$K54,FALSE)*($R54*(1-$E54)+$Q54*(1-$F54))*((1+'Inputs &amp; Summary'!$D$7)^AN$29))))))</f>
        <v>893.47229621320525</v>
      </c>
      <c r="AO54" s="114">
        <f>$D54*IF(AO$29&gt;'Inputs &amp; Summary'!$D$5,0,IF(AO$29&gt;VLOOKUP($G54,Lists!$J$17:$K$21,2),IF($M54=Lists!$H$3,IF($K54&lt;1,(($S54/$K54)*((1+'Inputs &amp; Summary'!$D$7)^AO$29)),((INT(AO$29/$K54)-INT((AO$29-1)/$K54))*$S54*((1+'Inputs &amp; Summary'!$D$7)^AO$29))),(_xlfn.WEIBULL.DIST(AO$29,$L54,$K54,FALSE)*$S54*((1+'Inputs &amp; Summary'!$D$7)^AO$29))),IF($M54=Lists!$H$3,IF($K54&lt;1,((($R54*(1-$E54)+$Q54*(1-$F54))/$K54)*((1+'Inputs &amp; Summary'!$D$7)^AO$29)),((INT(AO$29/$K54)-INT((AO$29-1)/$K54))*($R54*(1-$E54)+$Q54*(1-$F54))*((1+'Inputs &amp; Summary'!$D$7)^AO$29))),((_xlfn.WEIBULL.DIST(AO$29,$L54,$K54,FALSE)*($R54*(1-$E54)+$Q54*(1-$F54))*((1+'Inputs &amp; Summary'!$D$7)^AO$29))))))</f>
        <v>911.3417421374694</v>
      </c>
      <c r="AP54" s="114">
        <f>$D54*IF(AP$29&gt;'Inputs &amp; Summary'!$D$5,0,IF(AP$29&gt;VLOOKUP($G54,Lists!$J$17:$K$21,2),IF($M54=Lists!$H$3,IF($K54&lt;1,(($S54/$K54)*((1+'Inputs &amp; Summary'!$D$7)^AP$29)),((INT(AP$29/$K54)-INT((AP$29-1)/$K54))*$S54*((1+'Inputs &amp; Summary'!$D$7)^AP$29))),(_xlfn.WEIBULL.DIST(AP$29,$L54,$K54,FALSE)*$S54*((1+'Inputs &amp; Summary'!$D$7)^AP$29))),IF($M54=Lists!$H$3,IF($K54&lt;1,((($R54*(1-$E54)+$Q54*(1-$F54))/$K54)*((1+'Inputs &amp; Summary'!$D$7)^AP$29)),((INT(AP$29/$K54)-INT((AP$29-1)/$K54))*($R54*(1-$E54)+$Q54*(1-$F54))*((1+'Inputs &amp; Summary'!$D$7)^AP$29))),((_xlfn.WEIBULL.DIST(AP$29,$L54,$K54,FALSE)*($R54*(1-$E54)+$Q54*(1-$F54))*((1+'Inputs &amp; Summary'!$D$7)^AP$29))))))</f>
        <v>929.56857698021872</v>
      </c>
      <c r="AQ54" s="114">
        <f>$D54*IF(AQ$29&gt;'Inputs &amp; Summary'!$D$5,0,IF(AQ$29&gt;VLOOKUP($G54,Lists!$J$17:$K$21,2),IF($M54=Lists!$H$3,IF($K54&lt;1,(($S54/$K54)*((1+'Inputs &amp; Summary'!$D$7)^AQ$29)),((INT(AQ$29/$K54)-INT((AQ$29-1)/$K54))*$S54*((1+'Inputs &amp; Summary'!$D$7)^AQ$29))),(_xlfn.WEIBULL.DIST(AQ$29,$L54,$K54,FALSE)*$S54*((1+'Inputs &amp; Summary'!$D$7)^AQ$29))),IF($M54=Lists!$H$3,IF($K54&lt;1,((($R54*(1-$E54)+$Q54*(1-$F54))/$K54)*((1+'Inputs &amp; Summary'!$D$7)^AQ$29)),((INT(AQ$29/$K54)-INT((AQ$29-1)/$K54))*($R54*(1-$E54)+$Q54*(1-$F54))*((1+'Inputs &amp; Summary'!$D$7)^AQ$29))),((_xlfn.WEIBULL.DIST(AQ$29,$L54,$K54,FALSE)*($R54*(1-$E54)+$Q54*(1-$F54))*((1+'Inputs &amp; Summary'!$D$7)^AQ$29))))))</f>
        <v>948.15994851982305</v>
      </c>
      <c r="AR54" s="114">
        <f>$D54*IF(AR$29&gt;'Inputs &amp; Summary'!$D$5,0,IF(AR$29&gt;VLOOKUP($G54,Lists!$J$17:$K$21,2),IF($M54=Lists!$H$3,IF($K54&lt;1,(($S54/$K54)*((1+'Inputs &amp; Summary'!$D$7)^AR$29)),((INT(AR$29/$K54)-INT((AR$29-1)/$K54))*$S54*((1+'Inputs &amp; Summary'!$D$7)^AR$29))),(_xlfn.WEIBULL.DIST(AR$29,$L54,$K54,FALSE)*$S54*((1+'Inputs &amp; Summary'!$D$7)^AR$29))),IF($M54=Lists!$H$3,IF($K54&lt;1,((($R54*(1-$E54)+$Q54*(1-$F54))/$K54)*((1+'Inputs &amp; Summary'!$D$7)^AR$29)),((INT(AR$29/$K54)-INT((AR$29-1)/$K54))*($R54*(1-$E54)+$Q54*(1-$F54))*((1+'Inputs &amp; Summary'!$D$7)^AR$29))),((_xlfn.WEIBULL.DIST(AR$29,$L54,$K54,FALSE)*($R54*(1-$E54)+$Q54*(1-$F54))*((1+'Inputs &amp; Summary'!$D$7)^AR$29))))))</f>
        <v>967.12314749021959</v>
      </c>
      <c r="AS54" s="114">
        <f>$D54*IF(AS$29&gt;'Inputs &amp; Summary'!$D$5,0,IF(AS$29&gt;VLOOKUP($G54,Lists!$J$17:$K$21,2),IF($M54=Lists!$H$3,IF($K54&lt;1,(($S54/$K54)*((1+'Inputs &amp; Summary'!$D$7)^AS$29)),((INT(AS$29/$K54)-INT((AS$29-1)/$K54))*$S54*((1+'Inputs &amp; Summary'!$D$7)^AS$29))),(_xlfn.WEIBULL.DIST(AS$29,$L54,$K54,FALSE)*$S54*((1+'Inputs &amp; Summary'!$D$7)^AS$29))),IF($M54=Lists!$H$3,IF($K54&lt;1,((($R54*(1-$E54)+$Q54*(1-$F54))/$K54)*((1+'Inputs &amp; Summary'!$D$7)^AS$29)),((INT(AS$29/$K54)-INT((AS$29-1)/$K54))*($R54*(1-$E54)+$Q54*(1-$F54))*((1+'Inputs &amp; Summary'!$D$7)^AS$29))),((_xlfn.WEIBULL.DIST(AS$29,$L54,$K54,FALSE)*($R54*(1-$E54)+$Q54*(1-$F54))*((1+'Inputs &amp; Summary'!$D$7)^AS$29))))))</f>
        <v>0</v>
      </c>
      <c r="AT54" s="114">
        <f>$D54*IF(AT$29&gt;'Inputs &amp; Summary'!$D$5,0,IF(AT$29&gt;VLOOKUP($G54,Lists!$J$17:$K$21,2),IF($M54=Lists!$H$3,IF($K54&lt;1,(($S54/$K54)*((1+'Inputs &amp; Summary'!$D$7)^AT$29)),((INT(AT$29/$K54)-INT((AT$29-1)/$K54))*$S54*((1+'Inputs &amp; Summary'!$D$7)^AT$29))),(_xlfn.WEIBULL.DIST(AT$29,$L54,$K54,FALSE)*$S54*((1+'Inputs &amp; Summary'!$D$7)^AT$29))),IF($M54=Lists!$H$3,IF($K54&lt;1,((($R54*(1-$E54)+$Q54*(1-$F54))/$K54)*((1+'Inputs &amp; Summary'!$D$7)^AT$29)),((INT(AT$29/$K54)-INT((AT$29-1)/$K54))*($R54*(1-$E54)+$Q54*(1-$F54))*((1+'Inputs &amp; Summary'!$D$7)^AT$29))),((_xlfn.WEIBULL.DIST(AT$29,$L54,$K54,FALSE)*($R54*(1-$E54)+$Q54*(1-$F54))*((1+'Inputs &amp; Summary'!$D$7)^AT$29))))))</f>
        <v>0</v>
      </c>
      <c r="AU54" s="114">
        <f>$D54*IF(AU$29&gt;'Inputs &amp; Summary'!$D$5,0,IF(AU$29&gt;VLOOKUP($G54,Lists!$J$17:$K$21,2),IF($M54=Lists!$H$3,IF($K54&lt;1,(($S54/$K54)*((1+'Inputs &amp; Summary'!$D$7)^AU$29)),((INT(AU$29/$K54)-INT((AU$29-1)/$K54))*$S54*((1+'Inputs &amp; Summary'!$D$7)^AU$29))),(_xlfn.WEIBULL.DIST(AU$29,$L54,$K54,FALSE)*$S54*((1+'Inputs &amp; Summary'!$D$7)^AU$29))),IF($M54=Lists!$H$3,IF($K54&lt;1,((($R54*(1-$E54)+$Q54*(1-$F54))/$K54)*((1+'Inputs &amp; Summary'!$D$7)^AU$29)),((INT(AU$29/$K54)-INT((AU$29-1)/$K54))*($R54*(1-$E54)+$Q54*(1-$F54))*((1+'Inputs &amp; Summary'!$D$7)^AU$29))),((_xlfn.WEIBULL.DIST(AU$29,$L54,$K54,FALSE)*($R54*(1-$E54)+$Q54*(1-$F54))*((1+'Inputs &amp; Summary'!$D$7)^AU$29))))))</f>
        <v>0</v>
      </c>
      <c r="AV54" s="114">
        <f>$D54*IF(AV$29&gt;'Inputs &amp; Summary'!$D$5,0,IF(AV$29&gt;VLOOKUP($G54,Lists!$J$17:$K$21,2),IF($M54=Lists!$H$3,IF($K54&lt;1,(($S54/$K54)*((1+'Inputs &amp; Summary'!$D$7)^AV$29)),((INT(AV$29/$K54)-INT((AV$29-1)/$K54))*$S54*((1+'Inputs &amp; Summary'!$D$7)^AV$29))),(_xlfn.WEIBULL.DIST(AV$29,$L54,$K54,FALSE)*$S54*((1+'Inputs &amp; Summary'!$D$7)^AV$29))),IF($M54=Lists!$H$3,IF($K54&lt;1,((($R54*(1-$E54)+$Q54*(1-$F54))/$K54)*((1+'Inputs &amp; Summary'!$D$7)^AV$29)),((INT(AV$29/$K54)-INT((AV$29-1)/$K54))*($R54*(1-$E54)+$Q54*(1-$F54))*((1+'Inputs &amp; Summary'!$D$7)^AV$29))),((_xlfn.WEIBULL.DIST(AV$29,$L54,$K54,FALSE)*($R54*(1-$E54)+$Q54*(1-$F54))*((1+'Inputs &amp; Summary'!$D$7)^AV$29))))))</f>
        <v>0</v>
      </c>
      <c r="AW54" s="114">
        <f>$D54*IF(AW$29&gt;'Inputs &amp; Summary'!$D$5,0,IF(AW$29&gt;VLOOKUP($G54,Lists!$J$17:$K$21,2),IF($M54=Lists!$H$3,IF($K54&lt;1,(($S54/$K54)*((1+'Inputs &amp; Summary'!$D$7)^AW$29)),((INT(AW$29/$K54)-INT((AW$29-1)/$K54))*$S54*((1+'Inputs &amp; Summary'!$D$7)^AW$29))),(_xlfn.WEIBULL.DIST(AW$29,$L54,$K54,FALSE)*$S54*((1+'Inputs &amp; Summary'!$D$7)^AW$29))),IF($M54=Lists!$H$3,IF($K54&lt;1,((($R54*(1-$E54)+$Q54*(1-$F54))/$K54)*((1+'Inputs &amp; Summary'!$D$7)^AW$29)),((INT(AW$29/$K54)-INT((AW$29-1)/$K54))*($R54*(1-$E54)+$Q54*(1-$F54))*((1+'Inputs &amp; Summary'!$D$7)^AW$29))),((_xlfn.WEIBULL.DIST(AW$29,$L54,$K54,FALSE)*($R54*(1-$E54)+$Q54*(1-$F54))*((1+'Inputs &amp; Summary'!$D$7)^AW$29))))))</f>
        <v>0</v>
      </c>
      <c r="AX54" s="114">
        <f>$D54*IF(AX$29&gt;'Inputs &amp; Summary'!$D$5,0,IF(AX$29&gt;VLOOKUP($G54,Lists!$J$17:$K$21,2),IF($M54=Lists!$H$3,IF($K54&lt;1,(($S54/$K54)*((1+'Inputs &amp; Summary'!$D$7)^AX$29)),((INT(AX$29/$K54)-INT((AX$29-1)/$K54))*$S54*((1+'Inputs &amp; Summary'!$D$7)^AX$29))),(_xlfn.WEIBULL.DIST(AX$29,$L54,$K54,FALSE)*$S54*((1+'Inputs &amp; Summary'!$D$7)^AX$29))),IF($M54=Lists!$H$3,IF($K54&lt;1,((($R54*(1-$E54)+$Q54*(1-$F54))/$K54)*((1+'Inputs &amp; Summary'!$D$7)^AX$29)),((INT(AX$29/$K54)-INT((AX$29-1)/$K54))*($R54*(1-$E54)+$Q54*(1-$F54))*((1+'Inputs &amp; Summary'!$D$7)^AX$29))),((_xlfn.WEIBULL.DIST(AX$29,$L54,$K54,FALSE)*($R54*(1-$E54)+$Q54*(1-$F54))*((1+'Inputs &amp; Summary'!$D$7)^AX$29))))))</f>
        <v>0</v>
      </c>
      <c r="AY54" s="114">
        <f>$D54*IF(AY$29&gt;'Inputs &amp; Summary'!$D$5,0,IF(AY$29&gt;VLOOKUP($G54,Lists!$J$17:$K$21,2),IF($M54=Lists!$H$3,IF($K54&lt;1,(($S54/$K54)*((1+'Inputs &amp; Summary'!$D$7)^AY$29)),((INT(AY$29/$K54)-INT((AY$29-1)/$K54))*$S54*((1+'Inputs &amp; Summary'!$D$7)^AY$29))),(_xlfn.WEIBULL.DIST(AY$29,$L54,$K54,FALSE)*$S54*((1+'Inputs &amp; Summary'!$D$7)^AY$29))),IF($M54=Lists!$H$3,IF($K54&lt;1,((($R54*(1-$E54)+$Q54*(1-$F54))/$K54)*((1+'Inputs &amp; Summary'!$D$7)^AY$29)),((INT(AY$29/$K54)-INT((AY$29-1)/$K54))*($R54*(1-$E54)+$Q54*(1-$F54))*((1+'Inputs &amp; Summary'!$D$7)^AY$29))),((_xlfn.WEIBULL.DIST(AY$29,$L54,$K54,FALSE)*($R54*(1-$E54)+$Q54*(1-$F54))*((1+'Inputs &amp; Summary'!$D$7)^AY$29))))))</f>
        <v>0</v>
      </c>
      <c r="AZ54" s="114">
        <f>$D54*IF(AZ$29&gt;'Inputs &amp; Summary'!$D$5,0,IF(AZ$29&gt;VLOOKUP($G54,Lists!$J$17:$K$21,2),IF($M54=Lists!$H$3,IF($K54&lt;1,(($S54/$K54)*((1+'Inputs &amp; Summary'!$D$7)^AZ$29)),((INT(AZ$29/$K54)-INT((AZ$29-1)/$K54))*$S54*((1+'Inputs &amp; Summary'!$D$7)^AZ$29))),(_xlfn.WEIBULL.DIST(AZ$29,$L54,$K54,FALSE)*$S54*((1+'Inputs &amp; Summary'!$D$7)^AZ$29))),IF($M54=Lists!$H$3,IF($K54&lt;1,((($R54*(1-$E54)+$Q54*(1-$F54))/$K54)*((1+'Inputs &amp; Summary'!$D$7)^AZ$29)),((INT(AZ$29/$K54)-INT((AZ$29-1)/$K54))*($R54*(1-$E54)+$Q54*(1-$F54))*((1+'Inputs &amp; Summary'!$D$7)^AZ$29))),((_xlfn.WEIBULL.DIST(AZ$29,$L54,$K54,FALSE)*($R54*(1-$E54)+$Q54*(1-$F54))*((1+'Inputs &amp; Summary'!$D$7)^AZ$29))))))</f>
        <v>0</v>
      </c>
      <c r="BA54" s="114">
        <f>$D54*IF(BA$29&gt;'Inputs &amp; Summary'!$D$5,0,IF(BA$29&gt;VLOOKUP($G54,Lists!$J$17:$K$21,2),IF($M54=Lists!$H$3,IF($K54&lt;1,(($S54/$K54)*((1+'Inputs &amp; Summary'!$D$7)^BA$29)),((INT(BA$29/$K54)-INT((BA$29-1)/$K54))*$S54*((1+'Inputs &amp; Summary'!$D$7)^BA$29))),(_xlfn.WEIBULL.DIST(BA$29,$L54,$K54,FALSE)*$S54*((1+'Inputs &amp; Summary'!$D$7)^BA$29))),IF($M54=Lists!$H$3,IF($K54&lt;1,((($R54*(1-$E54)+$Q54*(1-$F54))/$K54)*((1+'Inputs &amp; Summary'!$D$7)^BA$29)),((INT(BA$29/$K54)-INT((BA$29-1)/$K54))*($R54*(1-$E54)+$Q54*(1-$F54))*((1+'Inputs &amp; Summary'!$D$7)^BA$29))),((_xlfn.WEIBULL.DIST(BA$29,$L54,$K54,FALSE)*($R54*(1-$E54)+$Q54*(1-$F54))*((1+'Inputs &amp; Summary'!$D$7)^BA$29))))))</f>
        <v>0</v>
      </c>
      <c r="BB54" s="114">
        <f>$D54*IF(BB$29&gt;'Inputs &amp; Summary'!$D$5,0,IF(BB$29&gt;VLOOKUP($G54,Lists!$J$17:$K$21,2),IF($M54=Lists!$H$3,IF($K54&lt;1,(($S54/$K54)*((1+'Inputs &amp; Summary'!$D$7)^BB$29)),((INT(BB$29/$K54)-INT((BB$29-1)/$K54))*$S54*((1+'Inputs &amp; Summary'!$D$7)^BB$29))),(_xlfn.WEIBULL.DIST(BB$29,$L54,$K54,FALSE)*$S54*((1+'Inputs &amp; Summary'!$D$7)^BB$29))),IF($M54=Lists!$H$3,IF($K54&lt;1,((($R54*(1-$E54)+$Q54*(1-$F54))/$K54)*((1+'Inputs &amp; Summary'!$D$7)^BB$29)),((INT(BB$29/$K54)-INT((BB$29-1)/$K54))*($R54*(1-$E54)+$Q54*(1-$F54))*((1+'Inputs &amp; Summary'!$D$7)^BB$29))),((_xlfn.WEIBULL.DIST(BB$29,$L54,$K54,FALSE)*($R54*(1-$E54)+$Q54*(1-$F54))*((1+'Inputs &amp; Summary'!$D$7)^BB$29))))))</f>
        <v>0</v>
      </c>
      <c r="BC54" s="114">
        <f>$D54*IF(BC$29&gt;'Inputs &amp; Summary'!$D$5,0,IF(BC$29&gt;VLOOKUP($G54,Lists!$J$17:$K$21,2),IF($M54=Lists!$H$3,IF($K54&lt;1,(($S54/$K54)*((1+'Inputs &amp; Summary'!$D$7)^BC$29)),((INT(BC$29/$K54)-INT((BC$29-1)/$K54))*$S54*((1+'Inputs &amp; Summary'!$D$7)^BC$29))),(_xlfn.WEIBULL.DIST(BC$29,$L54,$K54,FALSE)*$S54*((1+'Inputs &amp; Summary'!$D$7)^BC$29))),IF($M54=Lists!$H$3,IF($K54&lt;1,((($R54*(1-$E54)+$Q54*(1-$F54))/$K54)*((1+'Inputs &amp; Summary'!$D$7)^BC$29)),((INT(BC$29/$K54)-INT((BC$29-1)/$K54))*($R54*(1-$E54)+$Q54*(1-$F54))*((1+'Inputs &amp; Summary'!$D$7)^BC$29))),((_xlfn.WEIBULL.DIST(BC$29,$L54,$K54,FALSE)*($R54*(1-$E54)+$Q54*(1-$F54))*((1+'Inputs &amp; Summary'!$D$7)^BC$29))))))</f>
        <v>0</v>
      </c>
      <c r="BD54" s="114">
        <f>$D54*IF(BD$29&gt;'Inputs &amp; Summary'!$D$5,0,IF(BD$29&gt;VLOOKUP($G54,Lists!$J$17:$K$21,2),IF($M54=Lists!$H$3,IF($K54&lt;1,(($S54/$K54)*((1+'Inputs &amp; Summary'!$D$7)^BD$29)),((INT(BD$29/$K54)-INT((BD$29-1)/$K54))*$S54*((1+'Inputs &amp; Summary'!$D$7)^BD$29))),(_xlfn.WEIBULL.DIST(BD$29,$L54,$K54,FALSE)*$S54*((1+'Inputs &amp; Summary'!$D$7)^BD$29))),IF($M54=Lists!$H$3,IF($K54&lt;1,((($R54*(1-$E54)+$Q54*(1-$F54))/$K54)*((1+'Inputs &amp; Summary'!$D$7)^BD$29)),((INT(BD$29/$K54)-INT((BD$29-1)/$K54))*($R54*(1-$E54)+$Q54*(1-$F54))*((1+'Inputs &amp; Summary'!$D$7)^BD$29))),((_xlfn.WEIBULL.DIST(BD$29,$L54,$K54,FALSE)*($R54*(1-$E54)+$Q54*(1-$F54))*((1+'Inputs &amp; Summary'!$D$7)^BD$29))))))</f>
        <v>0</v>
      </c>
      <c r="BE54" s="114">
        <f>$D54*IF(BE$29&gt;'Inputs &amp; Summary'!$D$5,0,IF(BE$29&gt;VLOOKUP($G54,Lists!$J$17:$K$21,2),IF($M54=Lists!$H$3,IF($K54&lt;1,(($S54/$K54)*((1+'Inputs &amp; Summary'!$D$7)^BE$29)),((INT(BE$29/$K54)-INT((BE$29-1)/$K54))*$S54*((1+'Inputs &amp; Summary'!$D$7)^BE$29))),(_xlfn.WEIBULL.DIST(BE$29,$L54,$K54,FALSE)*$S54*((1+'Inputs &amp; Summary'!$D$7)^BE$29))),IF($M54=Lists!$H$3,IF($K54&lt;1,((($R54*(1-$E54)+$Q54*(1-$F54))/$K54)*((1+'Inputs &amp; Summary'!$D$7)^BE$29)),((INT(BE$29/$K54)-INT((BE$29-1)/$K54))*($R54*(1-$E54)+$Q54*(1-$F54))*((1+'Inputs &amp; Summary'!$D$7)^BE$29))),((_xlfn.WEIBULL.DIST(BE$29,$L54,$K54,FALSE)*($R54*(1-$E54)+$Q54*(1-$F54))*((1+'Inputs &amp; Summary'!$D$7)^BE$29))))))</f>
        <v>0</v>
      </c>
      <c r="BF54" s="114">
        <f>$D54*IF(BF$29&gt;'Inputs &amp; Summary'!$D$5,0,IF(BF$29&gt;VLOOKUP($G54,Lists!$J$17:$K$21,2),IF($M54=Lists!$H$3,IF($K54&lt;1,(($S54/$K54)*((1+'Inputs &amp; Summary'!$D$7)^BF$29)),((INT(BF$29/$K54)-INT((BF$29-1)/$K54))*$S54*((1+'Inputs &amp; Summary'!$D$7)^BF$29))),(_xlfn.WEIBULL.DIST(BF$29,$L54,$K54,FALSE)*$S54*((1+'Inputs &amp; Summary'!$D$7)^BF$29))),IF($M54=Lists!$H$3,IF($K54&lt;1,((($R54*(1-$E54)+$Q54*(1-$F54))/$K54)*((1+'Inputs &amp; Summary'!$D$7)^BF$29)),((INT(BF$29/$K54)-INT((BF$29-1)/$K54))*($R54*(1-$E54)+$Q54*(1-$F54))*((1+'Inputs &amp; Summary'!$D$7)^BF$29))),((_xlfn.WEIBULL.DIST(BF$29,$L54,$K54,FALSE)*($R54*(1-$E54)+$Q54*(1-$F54))*((1+'Inputs &amp; Summary'!$D$7)^BF$29))))))</f>
        <v>0</v>
      </c>
      <c r="BG54" s="114">
        <f>$D54*IF(BG$29&gt;'Inputs &amp; Summary'!$D$5,0,IF(BG$29&gt;VLOOKUP($G54,Lists!$J$17:$K$21,2),IF($M54=Lists!$H$3,IF($K54&lt;1,(($S54/$K54)*((1+'Inputs &amp; Summary'!$D$7)^BG$29)),((INT(BG$29/$K54)-INT((BG$29-1)/$K54))*$S54*((1+'Inputs &amp; Summary'!$D$7)^BG$29))),(_xlfn.WEIBULL.DIST(BG$29,$L54,$K54,FALSE)*$S54*((1+'Inputs &amp; Summary'!$D$7)^BG$29))),IF($M54=Lists!$H$3,IF($K54&lt;1,((($R54*(1-$E54)+$Q54*(1-$F54))/$K54)*((1+'Inputs &amp; Summary'!$D$7)^BG$29)),((INT(BG$29/$K54)-INT((BG$29-1)/$K54))*($R54*(1-$E54)+$Q54*(1-$F54))*((1+'Inputs &amp; Summary'!$D$7)^BG$29))),((_xlfn.WEIBULL.DIST(BG$29,$L54,$K54,FALSE)*($R54*(1-$E54)+$Q54*(1-$F54))*((1+'Inputs &amp; Summary'!$D$7)^BG$29))))))</f>
        <v>0</v>
      </c>
      <c r="BH54" s="114">
        <f>$D54*IF(BH$29&gt;'Inputs &amp; Summary'!$D$5,0,IF(BH$29&gt;VLOOKUP($G54,Lists!$J$17:$K$21,2),IF($M54=Lists!$H$3,IF($K54&lt;1,(($S54/$K54)*((1+'Inputs &amp; Summary'!$D$7)^BH$29)),((INT(BH$29/$K54)-INT((BH$29-1)/$K54))*$S54*((1+'Inputs &amp; Summary'!$D$7)^BH$29))),(_xlfn.WEIBULL.DIST(BH$29,$L54,$K54,FALSE)*$S54*((1+'Inputs &amp; Summary'!$D$7)^BH$29))),IF($M54=Lists!$H$3,IF($K54&lt;1,((($R54*(1-$E54)+$Q54*(1-$F54))/$K54)*((1+'Inputs &amp; Summary'!$D$7)^BH$29)),((INT(BH$29/$K54)-INT((BH$29-1)/$K54))*($R54*(1-$E54)+$Q54*(1-$F54))*((1+'Inputs &amp; Summary'!$D$7)^BH$29))),((_xlfn.WEIBULL.DIST(BH$29,$L54,$K54,FALSE)*($R54*(1-$E54)+$Q54*(1-$F54))*((1+'Inputs &amp; Summary'!$D$7)^BH$29))))))</f>
        <v>0</v>
      </c>
      <c r="BI54" s="114">
        <f>$D54*IF(BI$29&gt;'Inputs &amp; Summary'!$D$5,0,IF(BI$29&gt;VLOOKUP($G54,Lists!$J$17:$K$21,2),IF($M54=Lists!$H$3,IF($K54&lt;1,(($S54/$K54)*((1+'Inputs &amp; Summary'!$D$7)^BI$29)),((INT(BI$29/$K54)-INT((BI$29-1)/$K54))*$S54*((1+'Inputs &amp; Summary'!$D$7)^BI$29))),(_xlfn.WEIBULL.DIST(BI$29,$L54,$K54,FALSE)*$S54*((1+'Inputs &amp; Summary'!$D$7)^BI$29))),IF($M54=Lists!$H$3,IF($K54&lt;1,((($R54*(1-$E54)+$Q54*(1-$F54))/$K54)*((1+'Inputs &amp; Summary'!$D$7)^BI$29)),((INT(BI$29/$K54)-INT((BI$29-1)/$K54))*($R54*(1-$E54)+$Q54*(1-$F54))*((1+'Inputs &amp; Summary'!$D$7)^BI$29))),((_xlfn.WEIBULL.DIST(BI$29,$L54,$K54,FALSE)*($R54*(1-$E54)+$Q54*(1-$F54))*((1+'Inputs &amp; Summary'!$D$7)^BI$29))))))</f>
        <v>0</v>
      </c>
      <c r="BJ54" s="114">
        <f>$D54*IF(BJ$29&gt;'Inputs &amp; Summary'!$D$5,0,IF(BJ$29&gt;VLOOKUP($G54,Lists!$J$17:$K$21,2),IF($M54=Lists!$H$3,IF($K54&lt;1,(($S54/$K54)*((1+'Inputs &amp; Summary'!$D$7)^BJ$29)),((INT(BJ$29/$K54)-INT((BJ$29-1)/$K54))*$S54*((1+'Inputs &amp; Summary'!$D$7)^BJ$29))),(_xlfn.WEIBULL.DIST(BJ$29,$L54,$K54,FALSE)*$S54*((1+'Inputs &amp; Summary'!$D$7)^BJ$29))),IF($M54=Lists!$H$3,IF($K54&lt;1,((($R54*(1-$E54)+$Q54*(1-$F54))/$K54)*((1+'Inputs &amp; Summary'!$D$7)^BJ$29)),((INT(BJ$29/$K54)-INT((BJ$29-1)/$K54))*($R54*(1-$E54)+$Q54*(1-$F54))*((1+'Inputs &amp; Summary'!$D$7)^BJ$29))),((_xlfn.WEIBULL.DIST(BJ$29,$L54,$K54,FALSE)*($R54*(1-$E54)+$Q54*(1-$F54))*((1+'Inputs &amp; Summary'!$D$7)^BJ$29))))))</f>
        <v>0</v>
      </c>
      <c r="BK54" s="114">
        <f>$D54*IF(BK$29&gt;'Inputs &amp; Summary'!$D$5,0,IF(BK$29&gt;VLOOKUP($G54,Lists!$J$17:$K$21,2),IF($M54=Lists!$H$3,IF($K54&lt;1,(($S54/$K54)*((1+'Inputs &amp; Summary'!$D$7)^BK$29)),((INT(BK$29/$K54)-INT((BK$29-1)/$K54))*$S54*((1+'Inputs &amp; Summary'!$D$7)^BK$29))),(_xlfn.WEIBULL.DIST(BK$29,$L54,$K54,FALSE)*$S54*((1+'Inputs &amp; Summary'!$D$7)^BK$29))),IF($M54=Lists!$H$3,IF($K54&lt;1,((($R54*(1-$E54)+$Q54*(1-$F54))/$K54)*((1+'Inputs &amp; Summary'!$D$7)^BK$29)),((INT(BK$29/$K54)-INT((BK$29-1)/$K54))*($R54*(1-$E54)+$Q54*(1-$F54))*((1+'Inputs &amp; Summary'!$D$7)^BK$29))),((_xlfn.WEIBULL.DIST(BK$29,$L54,$K54,FALSE)*($R54*(1-$E54)+$Q54*(1-$F54))*((1+'Inputs &amp; Summary'!$D$7)^BK$29))))))</f>
        <v>0</v>
      </c>
      <c r="BL54" s="114">
        <f>$D54*IF(BL$29&gt;'Inputs &amp; Summary'!$D$5,0,IF(BL$29&gt;VLOOKUP($G54,Lists!$J$17:$K$21,2),IF($M54=Lists!$H$3,IF($K54&lt;1,(($S54/$K54)*((1+'Inputs &amp; Summary'!$D$7)^BL$29)),((INT(BL$29/$K54)-INT((BL$29-1)/$K54))*$S54*((1+'Inputs &amp; Summary'!$D$7)^BL$29))),(_xlfn.WEIBULL.DIST(BL$29,$L54,$K54,FALSE)*$S54*((1+'Inputs &amp; Summary'!$D$7)^BL$29))),IF($M54=Lists!$H$3,IF($K54&lt;1,((($R54*(1-$E54)+$Q54*(1-$F54))/$K54)*((1+'Inputs &amp; Summary'!$D$7)^BL$29)),((INT(BL$29/$K54)-INT((BL$29-1)/$K54))*($R54*(1-$E54)+$Q54*(1-$F54))*((1+'Inputs &amp; Summary'!$D$7)^BL$29))),((_xlfn.WEIBULL.DIST(BL$29,$L54,$K54,FALSE)*($R54*(1-$E54)+$Q54*(1-$F54))*((1+'Inputs &amp; Summary'!$D$7)^BL$29))))))</f>
        <v>0</v>
      </c>
    </row>
    <row r="55" spans="1:64" s="1" customFormat="1" ht="43.2" x14ac:dyDescent="0.3">
      <c r="A55" s="79" t="s">
        <v>257</v>
      </c>
      <c r="B55" s="33" t="s">
        <v>307</v>
      </c>
      <c r="C55" s="33" t="s">
        <v>50</v>
      </c>
      <c r="D55" s="68">
        <v>1</v>
      </c>
      <c r="E55" s="68">
        <v>0</v>
      </c>
      <c r="F55" s="68">
        <v>0</v>
      </c>
      <c r="G55" s="213" t="s">
        <v>433</v>
      </c>
      <c r="H55" s="34" t="s">
        <v>26</v>
      </c>
      <c r="I55" s="34" t="s">
        <v>271</v>
      </c>
      <c r="J55" s="33">
        <f>VLOOKUP(I55,'Labor Rates'!$A$1:$B$16,2)</f>
        <v>21.23076923076923</v>
      </c>
      <c r="K55" s="35">
        <v>1</v>
      </c>
      <c r="L55" s="35">
        <v>1</v>
      </c>
      <c r="M55" s="33" t="s">
        <v>259</v>
      </c>
      <c r="N55" s="84">
        <v>1</v>
      </c>
      <c r="O55" s="35">
        <v>4</v>
      </c>
      <c r="P55" s="5">
        <v>120</v>
      </c>
      <c r="Q55" s="73">
        <f t="shared" si="6"/>
        <v>84.92307692307692</v>
      </c>
      <c r="R55" s="73">
        <f t="shared" si="7"/>
        <v>120</v>
      </c>
      <c r="S55" s="74">
        <f t="shared" si="8"/>
        <v>204.92307692307691</v>
      </c>
      <c r="T55" s="88" t="s">
        <v>62</v>
      </c>
      <c r="U55" s="80"/>
      <c r="V55" s="87">
        <f t="shared" si="9"/>
        <v>253.93368079693505</v>
      </c>
      <c r="W55" s="87">
        <f>NPV('Inputs &amp; Summary'!$D$6,Y55:BL55)</f>
        <v>2575.1577099345441</v>
      </c>
      <c r="X55" s="90">
        <f t="shared" si="10"/>
        <v>1.8690591851731594E-2</v>
      </c>
      <c r="Y55" s="114">
        <f>$D55*IF(Y$29&gt;'Inputs &amp; Summary'!$D$5,0,IF(Y$29&gt;VLOOKUP($G55,Lists!$J$17:$K$21,2),IF($M55=Lists!$H$3,IF($K55&lt;1,(($S55/$K55)*((1+'Inputs &amp; Summary'!$D$7)^Y$29)),((INT(Y$29/$K55)-INT((Y$29-1)/$K55))*$S55*((1+'Inputs &amp; Summary'!$D$7)^Y$29))),(_xlfn.WEIBULL.DIST(Y$29,$L55,$K55,FALSE)*$S55*((1+'Inputs &amp; Summary'!$D$7)^Y$29))),IF($M55=Lists!$H$3,IF($K55&lt;1,((($R55*(1-$E55)+$Q55*(1-$F55))/$K55)*((1+'Inputs &amp; Summary'!$D$7)^Y$29)),((INT(Y$29/$K55)-INT((Y$29-1)/$K55))*($R55*(1-$E55)+$Q55*(1-$F55))*((1+'Inputs &amp; Summary'!$D$7)^Y$29))),((_xlfn.WEIBULL.DIST(Y$29,$L55,$K55,FALSE)*($R55*(1-$E55)+$Q55*(1-$F55))*((1+'Inputs &amp; Summary'!$D$7)^Y$29))))))</f>
        <v>209.02153846153846</v>
      </c>
      <c r="Z55" s="114">
        <f>$D55*IF(Z$29&gt;'Inputs &amp; Summary'!$D$5,0,IF(Z$29&gt;VLOOKUP($G55,Lists!$J$17:$K$21,2),IF($M55=Lists!$H$3,IF($K55&lt;1,(($S55/$K55)*((1+'Inputs &amp; Summary'!$D$7)^Z$29)),((INT(Z$29/$K55)-INT((Z$29-1)/$K55))*$S55*((1+'Inputs &amp; Summary'!$D$7)^Z$29))),(_xlfn.WEIBULL.DIST(Z$29,$L55,$K55,FALSE)*$S55*((1+'Inputs &amp; Summary'!$D$7)^Z$29))),IF($M55=Lists!$H$3,IF($K55&lt;1,((($R55*(1-$E55)+$Q55*(1-$F55))/$K55)*((1+'Inputs &amp; Summary'!$D$7)^Z$29)),((INT(Z$29/$K55)-INT((Z$29-1)/$K55))*($R55*(1-$E55)+$Q55*(1-$F55))*((1+'Inputs &amp; Summary'!$D$7)^Z$29))),((_xlfn.WEIBULL.DIST(Z$29,$L55,$K55,FALSE)*($R55*(1-$E55)+$Q55*(1-$F55))*((1+'Inputs &amp; Summary'!$D$7)^Z$29))))))</f>
        <v>213.20196923076921</v>
      </c>
      <c r="AA55" s="114">
        <f>$D55*IF(AA$29&gt;'Inputs &amp; Summary'!$D$5,0,IF(AA$29&gt;VLOOKUP($G55,Lists!$J$17:$K$21,2),IF($M55=Lists!$H$3,IF($K55&lt;1,(($S55/$K55)*((1+'Inputs &amp; Summary'!$D$7)^AA$29)),((INT(AA$29/$K55)-INT((AA$29-1)/$K55))*$S55*((1+'Inputs &amp; Summary'!$D$7)^AA$29))),(_xlfn.WEIBULL.DIST(AA$29,$L55,$K55,FALSE)*$S55*((1+'Inputs &amp; Summary'!$D$7)^AA$29))),IF($M55=Lists!$H$3,IF($K55&lt;1,((($R55*(1-$E55)+$Q55*(1-$F55))/$K55)*((1+'Inputs &amp; Summary'!$D$7)^AA$29)),((INT(AA$29/$K55)-INT((AA$29-1)/$K55))*($R55*(1-$E55)+$Q55*(1-$F55))*((1+'Inputs &amp; Summary'!$D$7)^AA$29))),((_xlfn.WEIBULL.DIST(AA$29,$L55,$K55,FALSE)*($R55*(1-$E55)+$Q55*(1-$F55))*((1+'Inputs &amp; Summary'!$D$7)^AA$29))))))</f>
        <v>217.4660086153846</v>
      </c>
      <c r="AB55" s="114">
        <f>$D55*IF(AB$29&gt;'Inputs &amp; Summary'!$D$5,0,IF(AB$29&gt;VLOOKUP($G55,Lists!$J$17:$K$21,2),IF($M55=Lists!$H$3,IF($K55&lt;1,(($S55/$K55)*((1+'Inputs &amp; Summary'!$D$7)^AB$29)),((INT(AB$29/$K55)-INT((AB$29-1)/$K55))*$S55*((1+'Inputs &amp; Summary'!$D$7)^AB$29))),(_xlfn.WEIBULL.DIST(AB$29,$L55,$K55,FALSE)*$S55*((1+'Inputs &amp; Summary'!$D$7)^AB$29))),IF($M55=Lists!$H$3,IF($K55&lt;1,((($R55*(1-$E55)+$Q55*(1-$F55))/$K55)*((1+'Inputs &amp; Summary'!$D$7)^AB$29)),((INT(AB$29/$K55)-INT((AB$29-1)/$K55))*($R55*(1-$E55)+$Q55*(1-$F55))*((1+'Inputs &amp; Summary'!$D$7)^AB$29))),((_xlfn.WEIBULL.DIST(AB$29,$L55,$K55,FALSE)*($R55*(1-$E55)+$Q55*(1-$F55))*((1+'Inputs &amp; Summary'!$D$7)^AB$29))))))</f>
        <v>221.81532878769229</v>
      </c>
      <c r="AC55" s="114">
        <f>$D55*IF(AC$29&gt;'Inputs &amp; Summary'!$D$5,0,IF(AC$29&gt;VLOOKUP($G55,Lists!$J$17:$K$21,2),IF($M55=Lists!$H$3,IF($K55&lt;1,(($S55/$K55)*((1+'Inputs &amp; Summary'!$D$7)^AC$29)),((INT(AC$29/$K55)-INT((AC$29-1)/$K55))*$S55*((1+'Inputs &amp; Summary'!$D$7)^AC$29))),(_xlfn.WEIBULL.DIST(AC$29,$L55,$K55,FALSE)*$S55*((1+'Inputs &amp; Summary'!$D$7)^AC$29))),IF($M55=Lists!$H$3,IF($K55&lt;1,((($R55*(1-$E55)+$Q55*(1-$F55))/$K55)*((1+'Inputs &amp; Summary'!$D$7)^AC$29)),((INT(AC$29/$K55)-INT((AC$29-1)/$K55))*($R55*(1-$E55)+$Q55*(1-$F55))*((1+'Inputs &amp; Summary'!$D$7)^AC$29))),((_xlfn.WEIBULL.DIST(AC$29,$L55,$K55,FALSE)*($R55*(1-$E55)+$Q55*(1-$F55))*((1+'Inputs &amp; Summary'!$D$7)^AC$29))))))</f>
        <v>226.25163536344613</v>
      </c>
      <c r="AD55" s="114">
        <f>$D55*IF(AD$29&gt;'Inputs &amp; Summary'!$D$5,0,IF(AD$29&gt;VLOOKUP($G55,Lists!$J$17:$K$21,2),IF($M55=Lists!$H$3,IF($K55&lt;1,(($S55/$K55)*((1+'Inputs &amp; Summary'!$D$7)^AD$29)),((INT(AD$29/$K55)-INT((AD$29-1)/$K55))*$S55*((1+'Inputs &amp; Summary'!$D$7)^AD$29))),(_xlfn.WEIBULL.DIST(AD$29,$L55,$K55,FALSE)*$S55*((1+'Inputs &amp; Summary'!$D$7)^AD$29))),IF($M55=Lists!$H$3,IF($K55&lt;1,((($R55*(1-$E55)+$Q55*(1-$F55))/$K55)*((1+'Inputs &amp; Summary'!$D$7)^AD$29)),((INT(AD$29/$K55)-INT((AD$29-1)/$K55))*($R55*(1-$E55)+$Q55*(1-$F55))*((1+'Inputs &amp; Summary'!$D$7)^AD$29))),((_xlfn.WEIBULL.DIST(AD$29,$L55,$K55,FALSE)*($R55*(1-$E55)+$Q55*(1-$F55))*((1+'Inputs &amp; Summary'!$D$7)^AD$29))))))</f>
        <v>230.77666807071506</v>
      </c>
      <c r="AE55" s="114">
        <f>$D55*IF(AE$29&gt;'Inputs &amp; Summary'!$D$5,0,IF(AE$29&gt;VLOOKUP($G55,Lists!$J$17:$K$21,2),IF($M55=Lists!$H$3,IF($K55&lt;1,(($S55/$K55)*((1+'Inputs &amp; Summary'!$D$7)^AE$29)),((INT(AE$29/$K55)-INT((AE$29-1)/$K55))*$S55*((1+'Inputs &amp; Summary'!$D$7)^AE$29))),(_xlfn.WEIBULL.DIST(AE$29,$L55,$K55,FALSE)*$S55*((1+'Inputs &amp; Summary'!$D$7)^AE$29))),IF($M55=Lists!$H$3,IF($K55&lt;1,((($R55*(1-$E55)+$Q55*(1-$F55))/$K55)*((1+'Inputs &amp; Summary'!$D$7)^AE$29)),((INT(AE$29/$K55)-INT((AE$29-1)/$K55))*($R55*(1-$E55)+$Q55*(1-$F55))*((1+'Inputs &amp; Summary'!$D$7)^AE$29))),((_xlfn.WEIBULL.DIST(AE$29,$L55,$K55,FALSE)*($R55*(1-$E55)+$Q55*(1-$F55))*((1+'Inputs &amp; Summary'!$D$7)^AE$29))))))</f>
        <v>235.39220143212933</v>
      </c>
      <c r="AF55" s="114">
        <f>$D55*IF(AF$29&gt;'Inputs &amp; Summary'!$D$5,0,IF(AF$29&gt;VLOOKUP($G55,Lists!$J$17:$K$21,2),IF($M55=Lists!$H$3,IF($K55&lt;1,(($S55/$K55)*((1+'Inputs &amp; Summary'!$D$7)^AF$29)),((INT(AF$29/$K55)-INT((AF$29-1)/$K55))*$S55*((1+'Inputs &amp; Summary'!$D$7)^AF$29))),(_xlfn.WEIBULL.DIST(AF$29,$L55,$K55,FALSE)*$S55*((1+'Inputs &amp; Summary'!$D$7)^AF$29))),IF($M55=Lists!$H$3,IF($K55&lt;1,((($R55*(1-$E55)+$Q55*(1-$F55))/$K55)*((1+'Inputs &amp; Summary'!$D$7)^AF$29)),((INT(AF$29/$K55)-INT((AF$29-1)/$K55))*($R55*(1-$E55)+$Q55*(1-$F55))*((1+'Inputs &amp; Summary'!$D$7)^AF$29))),((_xlfn.WEIBULL.DIST(AF$29,$L55,$K55,FALSE)*($R55*(1-$E55)+$Q55*(1-$F55))*((1+'Inputs &amp; Summary'!$D$7)^AF$29))))))</f>
        <v>240.10004546077192</v>
      </c>
      <c r="AG55" s="114">
        <f>$D55*IF(AG$29&gt;'Inputs &amp; Summary'!$D$5,0,IF(AG$29&gt;VLOOKUP($G55,Lists!$J$17:$K$21,2),IF($M55=Lists!$H$3,IF($K55&lt;1,(($S55/$K55)*((1+'Inputs &amp; Summary'!$D$7)^AG$29)),((INT(AG$29/$K55)-INT((AG$29-1)/$K55))*$S55*((1+'Inputs &amp; Summary'!$D$7)^AG$29))),(_xlfn.WEIBULL.DIST(AG$29,$L55,$K55,FALSE)*$S55*((1+'Inputs &amp; Summary'!$D$7)^AG$29))),IF($M55=Lists!$H$3,IF($K55&lt;1,((($R55*(1-$E55)+$Q55*(1-$F55))/$K55)*((1+'Inputs &amp; Summary'!$D$7)^AG$29)),((INT(AG$29/$K55)-INT((AG$29-1)/$K55))*($R55*(1-$E55)+$Q55*(1-$F55))*((1+'Inputs &amp; Summary'!$D$7)^AG$29))),((_xlfn.WEIBULL.DIST(AG$29,$L55,$K55,FALSE)*($R55*(1-$E55)+$Q55*(1-$F55))*((1+'Inputs &amp; Summary'!$D$7)^AG$29))))))</f>
        <v>244.90204636998737</v>
      </c>
      <c r="AH55" s="114">
        <f>$D55*IF(AH$29&gt;'Inputs &amp; Summary'!$D$5,0,IF(AH$29&gt;VLOOKUP($G55,Lists!$J$17:$K$21,2),IF($M55=Lists!$H$3,IF($K55&lt;1,(($S55/$K55)*((1+'Inputs &amp; Summary'!$D$7)^AH$29)),((INT(AH$29/$K55)-INT((AH$29-1)/$K55))*$S55*((1+'Inputs &amp; Summary'!$D$7)^AH$29))),(_xlfn.WEIBULL.DIST(AH$29,$L55,$K55,FALSE)*$S55*((1+'Inputs &amp; Summary'!$D$7)^AH$29))),IF($M55=Lists!$H$3,IF($K55&lt;1,((($R55*(1-$E55)+$Q55*(1-$F55))/$K55)*((1+'Inputs &amp; Summary'!$D$7)^AH$29)),((INT(AH$29/$K55)-INT((AH$29-1)/$K55))*($R55*(1-$E55)+$Q55*(1-$F55))*((1+'Inputs &amp; Summary'!$D$7)^AH$29))),((_xlfn.WEIBULL.DIST(AH$29,$L55,$K55,FALSE)*($R55*(1-$E55)+$Q55*(1-$F55))*((1+'Inputs &amp; Summary'!$D$7)^AH$29))))))</f>
        <v>249.80008729738714</v>
      </c>
      <c r="AI55" s="114">
        <f>$D55*IF(AI$29&gt;'Inputs &amp; Summary'!$D$5,0,IF(AI$29&gt;VLOOKUP($G55,Lists!$J$17:$K$21,2),IF($M55=Lists!$H$3,IF($K55&lt;1,(($S55/$K55)*((1+'Inputs &amp; Summary'!$D$7)^AI$29)),((INT(AI$29/$K55)-INT((AI$29-1)/$K55))*$S55*((1+'Inputs &amp; Summary'!$D$7)^AI$29))),(_xlfn.WEIBULL.DIST(AI$29,$L55,$K55,FALSE)*$S55*((1+'Inputs &amp; Summary'!$D$7)^AI$29))),IF($M55=Lists!$H$3,IF($K55&lt;1,((($R55*(1-$E55)+$Q55*(1-$F55))/$K55)*((1+'Inputs &amp; Summary'!$D$7)^AI$29)),((INT(AI$29/$K55)-INT((AI$29-1)/$K55))*($R55*(1-$E55)+$Q55*(1-$F55))*((1+'Inputs &amp; Summary'!$D$7)^AI$29))),((_xlfn.WEIBULL.DIST(AI$29,$L55,$K55,FALSE)*($R55*(1-$E55)+$Q55*(1-$F55))*((1+'Inputs &amp; Summary'!$D$7)^AI$29))))))</f>
        <v>254.79608904333483</v>
      </c>
      <c r="AJ55" s="114">
        <f>$D55*IF(AJ$29&gt;'Inputs &amp; Summary'!$D$5,0,IF(AJ$29&gt;VLOOKUP($G55,Lists!$J$17:$K$21,2),IF($M55=Lists!$H$3,IF($K55&lt;1,(($S55/$K55)*((1+'Inputs &amp; Summary'!$D$7)^AJ$29)),((INT(AJ$29/$K55)-INT((AJ$29-1)/$K55))*$S55*((1+'Inputs &amp; Summary'!$D$7)^AJ$29))),(_xlfn.WEIBULL.DIST(AJ$29,$L55,$K55,FALSE)*$S55*((1+'Inputs &amp; Summary'!$D$7)^AJ$29))),IF($M55=Lists!$H$3,IF($K55&lt;1,((($R55*(1-$E55)+$Q55*(1-$F55))/$K55)*((1+'Inputs &amp; Summary'!$D$7)^AJ$29)),((INT(AJ$29/$K55)-INT((AJ$29-1)/$K55))*($R55*(1-$E55)+$Q55*(1-$F55))*((1+'Inputs &amp; Summary'!$D$7)^AJ$29))),((_xlfn.WEIBULL.DIST(AJ$29,$L55,$K55,FALSE)*($R55*(1-$E55)+$Q55*(1-$F55))*((1+'Inputs &amp; Summary'!$D$7)^AJ$29))))))</f>
        <v>259.89201082420158</v>
      </c>
      <c r="AK55" s="114">
        <f>$D55*IF(AK$29&gt;'Inputs &amp; Summary'!$D$5,0,IF(AK$29&gt;VLOOKUP($G55,Lists!$J$17:$K$21,2),IF($M55=Lists!$H$3,IF($K55&lt;1,(($S55/$K55)*((1+'Inputs &amp; Summary'!$D$7)^AK$29)),((INT(AK$29/$K55)-INT((AK$29-1)/$K55))*$S55*((1+'Inputs &amp; Summary'!$D$7)^AK$29))),(_xlfn.WEIBULL.DIST(AK$29,$L55,$K55,FALSE)*$S55*((1+'Inputs &amp; Summary'!$D$7)^AK$29))),IF($M55=Lists!$H$3,IF($K55&lt;1,((($R55*(1-$E55)+$Q55*(1-$F55))/$K55)*((1+'Inputs &amp; Summary'!$D$7)^AK$29)),((INT(AK$29/$K55)-INT((AK$29-1)/$K55))*($R55*(1-$E55)+$Q55*(1-$F55))*((1+'Inputs &amp; Summary'!$D$7)^AK$29))),((_xlfn.WEIBULL.DIST(AK$29,$L55,$K55,FALSE)*($R55*(1-$E55)+$Q55*(1-$F55))*((1+'Inputs &amp; Summary'!$D$7)^AK$29))))))</f>
        <v>265.08985104068557</v>
      </c>
      <c r="AL55" s="114">
        <f>$D55*IF(AL$29&gt;'Inputs &amp; Summary'!$D$5,0,IF(AL$29&gt;VLOOKUP($G55,Lists!$J$17:$K$21,2),IF($M55=Lists!$H$3,IF($K55&lt;1,(($S55/$K55)*((1+'Inputs &amp; Summary'!$D$7)^AL$29)),((INT(AL$29/$K55)-INT((AL$29-1)/$K55))*$S55*((1+'Inputs &amp; Summary'!$D$7)^AL$29))),(_xlfn.WEIBULL.DIST(AL$29,$L55,$K55,FALSE)*$S55*((1+'Inputs &amp; Summary'!$D$7)^AL$29))),IF($M55=Lists!$H$3,IF($K55&lt;1,((($R55*(1-$E55)+$Q55*(1-$F55))/$K55)*((1+'Inputs &amp; Summary'!$D$7)^AL$29)),((INT(AL$29/$K55)-INT((AL$29-1)/$K55))*($R55*(1-$E55)+$Q55*(1-$F55))*((1+'Inputs &amp; Summary'!$D$7)^AL$29))),((_xlfn.WEIBULL.DIST(AL$29,$L55,$K55,FALSE)*($R55*(1-$E55)+$Q55*(1-$F55))*((1+'Inputs &amp; Summary'!$D$7)^AL$29))))))</f>
        <v>270.39164806149932</v>
      </c>
      <c r="AM55" s="114">
        <f>$D55*IF(AM$29&gt;'Inputs &amp; Summary'!$D$5,0,IF(AM$29&gt;VLOOKUP($G55,Lists!$J$17:$K$21,2),IF($M55=Lists!$H$3,IF($K55&lt;1,(($S55/$K55)*((1+'Inputs &amp; Summary'!$D$7)^AM$29)),((INT(AM$29/$K55)-INT((AM$29-1)/$K55))*$S55*((1+'Inputs &amp; Summary'!$D$7)^AM$29))),(_xlfn.WEIBULL.DIST(AM$29,$L55,$K55,FALSE)*$S55*((1+'Inputs &amp; Summary'!$D$7)^AM$29))),IF($M55=Lists!$H$3,IF($K55&lt;1,((($R55*(1-$E55)+$Q55*(1-$F55))/$K55)*((1+'Inputs &amp; Summary'!$D$7)^AM$29)),((INT(AM$29/$K55)-INT((AM$29-1)/$K55))*($R55*(1-$E55)+$Q55*(1-$F55))*((1+'Inputs &amp; Summary'!$D$7)^AM$29))),((_xlfn.WEIBULL.DIST(AM$29,$L55,$K55,FALSE)*($R55*(1-$E55)+$Q55*(1-$F55))*((1+'Inputs &amp; Summary'!$D$7)^AM$29))))))</f>
        <v>275.79948102272925</v>
      </c>
      <c r="AN55" s="114">
        <f>$D55*IF(AN$29&gt;'Inputs &amp; Summary'!$D$5,0,IF(AN$29&gt;VLOOKUP($G55,Lists!$J$17:$K$21,2),IF($M55=Lists!$H$3,IF($K55&lt;1,(($S55/$K55)*((1+'Inputs &amp; Summary'!$D$7)^AN$29)),((INT(AN$29/$K55)-INT((AN$29-1)/$K55))*$S55*((1+'Inputs &amp; Summary'!$D$7)^AN$29))),(_xlfn.WEIBULL.DIST(AN$29,$L55,$K55,FALSE)*$S55*((1+'Inputs &amp; Summary'!$D$7)^AN$29))),IF($M55=Lists!$H$3,IF($K55&lt;1,((($R55*(1-$E55)+$Q55*(1-$F55))/$K55)*((1+'Inputs &amp; Summary'!$D$7)^AN$29)),((INT(AN$29/$K55)-INT((AN$29-1)/$K55))*($R55*(1-$E55)+$Q55*(1-$F55))*((1+'Inputs &amp; Summary'!$D$7)^AN$29))),((_xlfn.WEIBULL.DIST(AN$29,$L55,$K55,FALSE)*($R55*(1-$E55)+$Q55*(1-$F55))*((1+'Inputs &amp; Summary'!$D$7)^AN$29))))))</f>
        <v>281.31547064318386</v>
      </c>
      <c r="AO55" s="114">
        <f>$D55*IF(AO$29&gt;'Inputs &amp; Summary'!$D$5,0,IF(AO$29&gt;VLOOKUP($G55,Lists!$J$17:$K$21,2),IF($M55=Lists!$H$3,IF($K55&lt;1,(($S55/$K55)*((1+'Inputs &amp; Summary'!$D$7)^AO$29)),((INT(AO$29/$K55)-INT((AO$29-1)/$K55))*$S55*((1+'Inputs &amp; Summary'!$D$7)^AO$29))),(_xlfn.WEIBULL.DIST(AO$29,$L55,$K55,FALSE)*$S55*((1+'Inputs &amp; Summary'!$D$7)^AO$29))),IF($M55=Lists!$H$3,IF($K55&lt;1,((($R55*(1-$E55)+$Q55*(1-$F55))/$K55)*((1+'Inputs &amp; Summary'!$D$7)^AO$29)),((INT(AO$29/$K55)-INT((AO$29-1)/$K55))*($R55*(1-$E55)+$Q55*(1-$F55))*((1+'Inputs &amp; Summary'!$D$7)^AO$29))),((_xlfn.WEIBULL.DIST(AO$29,$L55,$K55,FALSE)*($R55*(1-$E55)+$Q55*(1-$F55))*((1+'Inputs &amp; Summary'!$D$7)^AO$29))))))</f>
        <v>286.94178005604755</v>
      </c>
      <c r="AP55" s="114">
        <f>$D55*IF(AP$29&gt;'Inputs &amp; Summary'!$D$5,0,IF(AP$29&gt;VLOOKUP($G55,Lists!$J$17:$K$21,2),IF($M55=Lists!$H$3,IF($K55&lt;1,(($S55/$K55)*((1+'Inputs &amp; Summary'!$D$7)^AP$29)),((INT(AP$29/$K55)-INT((AP$29-1)/$K55))*$S55*((1+'Inputs &amp; Summary'!$D$7)^AP$29))),(_xlfn.WEIBULL.DIST(AP$29,$L55,$K55,FALSE)*$S55*((1+'Inputs &amp; Summary'!$D$7)^AP$29))),IF($M55=Lists!$H$3,IF($K55&lt;1,((($R55*(1-$E55)+$Q55*(1-$F55))/$K55)*((1+'Inputs &amp; Summary'!$D$7)^AP$29)),((INT(AP$29/$K55)-INT((AP$29-1)/$K55))*($R55*(1-$E55)+$Q55*(1-$F55))*((1+'Inputs &amp; Summary'!$D$7)^AP$29))),((_xlfn.WEIBULL.DIST(AP$29,$L55,$K55,FALSE)*($R55*(1-$E55)+$Q55*(1-$F55))*((1+'Inputs &amp; Summary'!$D$7)^AP$29))))))</f>
        <v>292.68061565716846</v>
      </c>
      <c r="AQ55" s="114">
        <f>$D55*IF(AQ$29&gt;'Inputs &amp; Summary'!$D$5,0,IF(AQ$29&gt;VLOOKUP($G55,Lists!$J$17:$K$21,2),IF($M55=Lists!$H$3,IF($K55&lt;1,(($S55/$K55)*((1+'Inputs &amp; Summary'!$D$7)^AQ$29)),((INT(AQ$29/$K55)-INT((AQ$29-1)/$K55))*$S55*((1+'Inputs &amp; Summary'!$D$7)^AQ$29))),(_xlfn.WEIBULL.DIST(AQ$29,$L55,$K55,FALSE)*$S55*((1+'Inputs &amp; Summary'!$D$7)^AQ$29))),IF($M55=Lists!$H$3,IF($K55&lt;1,((($R55*(1-$E55)+$Q55*(1-$F55))/$K55)*((1+'Inputs &amp; Summary'!$D$7)^AQ$29)),((INT(AQ$29/$K55)-INT((AQ$29-1)/$K55))*($R55*(1-$E55)+$Q55*(1-$F55))*((1+'Inputs &amp; Summary'!$D$7)^AQ$29))),((_xlfn.WEIBULL.DIST(AQ$29,$L55,$K55,FALSE)*($R55*(1-$E55)+$Q55*(1-$F55))*((1+'Inputs &amp; Summary'!$D$7)^AQ$29))))))</f>
        <v>298.53422797031186</v>
      </c>
      <c r="AR55" s="114">
        <f>$D55*IF(AR$29&gt;'Inputs &amp; Summary'!$D$5,0,IF(AR$29&gt;VLOOKUP($G55,Lists!$J$17:$K$21,2),IF($M55=Lists!$H$3,IF($K55&lt;1,(($S55/$K55)*((1+'Inputs &amp; Summary'!$D$7)^AR$29)),((INT(AR$29/$K55)-INT((AR$29-1)/$K55))*$S55*((1+'Inputs &amp; Summary'!$D$7)^AR$29))),(_xlfn.WEIBULL.DIST(AR$29,$L55,$K55,FALSE)*$S55*((1+'Inputs &amp; Summary'!$D$7)^AR$29))),IF($M55=Lists!$H$3,IF($K55&lt;1,((($R55*(1-$E55)+$Q55*(1-$F55))/$K55)*((1+'Inputs &amp; Summary'!$D$7)^AR$29)),((INT(AR$29/$K55)-INT((AR$29-1)/$K55))*($R55*(1-$E55)+$Q55*(1-$F55))*((1+'Inputs &amp; Summary'!$D$7)^AR$29))),((_xlfn.WEIBULL.DIST(AR$29,$L55,$K55,FALSE)*($R55*(1-$E55)+$Q55*(1-$F55))*((1+'Inputs &amp; Summary'!$D$7)^AR$29))))))</f>
        <v>304.50491252971813</v>
      </c>
      <c r="AS55" s="114">
        <f>$D55*IF(AS$29&gt;'Inputs &amp; Summary'!$D$5,0,IF(AS$29&gt;VLOOKUP($G55,Lists!$J$17:$K$21,2),IF($M55=Lists!$H$3,IF($K55&lt;1,(($S55/$K55)*((1+'Inputs &amp; Summary'!$D$7)^AS$29)),((INT(AS$29/$K55)-INT((AS$29-1)/$K55))*$S55*((1+'Inputs &amp; Summary'!$D$7)^AS$29))),(_xlfn.WEIBULL.DIST(AS$29,$L55,$K55,FALSE)*$S55*((1+'Inputs &amp; Summary'!$D$7)^AS$29))),IF($M55=Lists!$H$3,IF($K55&lt;1,((($R55*(1-$E55)+$Q55*(1-$F55))/$K55)*((1+'Inputs &amp; Summary'!$D$7)^AS$29)),((INT(AS$29/$K55)-INT((AS$29-1)/$K55))*($R55*(1-$E55)+$Q55*(1-$F55))*((1+'Inputs &amp; Summary'!$D$7)^AS$29))),((_xlfn.WEIBULL.DIST(AS$29,$L55,$K55,FALSE)*($R55*(1-$E55)+$Q55*(1-$F55))*((1+'Inputs &amp; Summary'!$D$7)^AS$29))))))</f>
        <v>0</v>
      </c>
      <c r="AT55" s="114">
        <f>$D55*IF(AT$29&gt;'Inputs &amp; Summary'!$D$5,0,IF(AT$29&gt;VLOOKUP($G55,Lists!$J$17:$K$21,2),IF($M55=Lists!$H$3,IF($K55&lt;1,(($S55/$K55)*((1+'Inputs &amp; Summary'!$D$7)^AT$29)),((INT(AT$29/$K55)-INT((AT$29-1)/$K55))*$S55*((1+'Inputs &amp; Summary'!$D$7)^AT$29))),(_xlfn.WEIBULL.DIST(AT$29,$L55,$K55,FALSE)*$S55*((1+'Inputs &amp; Summary'!$D$7)^AT$29))),IF($M55=Lists!$H$3,IF($K55&lt;1,((($R55*(1-$E55)+$Q55*(1-$F55))/$K55)*((1+'Inputs &amp; Summary'!$D$7)^AT$29)),((INT(AT$29/$K55)-INT((AT$29-1)/$K55))*($R55*(1-$E55)+$Q55*(1-$F55))*((1+'Inputs &amp; Summary'!$D$7)^AT$29))),((_xlfn.WEIBULL.DIST(AT$29,$L55,$K55,FALSE)*($R55*(1-$E55)+$Q55*(1-$F55))*((1+'Inputs &amp; Summary'!$D$7)^AT$29))))))</f>
        <v>0</v>
      </c>
      <c r="AU55" s="114">
        <f>$D55*IF(AU$29&gt;'Inputs &amp; Summary'!$D$5,0,IF(AU$29&gt;VLOOKUP($G55,Lists!$J$17:$K$21,2),IF($M55=Lists!$H$3,IF($K55&lt;1,(($S55/$K55)*((1+'Inputs &amp; Summary'!$D$7)^AU$29)),((INT(AU$29/$K55)-INT((AU$29-1)/$K55))*$S55*((1+'Inputs &amp; Summary'!$D$7)^AU$29))),(_xlfn.WEIBULL.DIST(AU$29,$L55,$K55,FALSE)*$S55*((1+'Inputs &amp; Summary'!$D$7)^AU$29))),IF($M55=Lists!$H$3,IF($K55&lt;1,((($R55*(1-$E55)+$Q55*(1-$F55))/$K55)*((1+'Inputs &amp; Summary'!$D$7)^AU$29)),((INT(AU$29/$K55)-INT((AU$29-1)/$K55))*($R55*(1-$E55)+$Q55*(1-$F55))*((1+'Inputs &amp; Summary'!$D$7)^AU$29))),((_xlfn.WEIBULL.DIST(AU$29,$L55,$K55,FALSE)*($R55*(1-$E55)+$Q55*(1-$F55))*((1+'Inputs &amp; Summary'!$D$7)^AU$29))))))</f>
        <v>0</v>
      </c>
      <c r="AV55" s="114">
        <f>$D55*IF(AV$29&gt;'Inputs &amp; Summary'!$D$5,0,IF(AV$29&gt;VLOOKUP($G55,Lists!$J$17:$K$21,2),IF($M55=Lists!$H$3,IF($K55&lt;1,(($S55/$K55)*((1+'Inputs &amp; Summary'!$D$7)^AV$29)),((INT(AV$29/$K55)-INT((AV$29-1)/$K55))*$S55*((1+'Inputs &amp; Summary'!$D$7)^AV$29))),(_xlfn.WEIBULL.DIST(AV$29,$L55,$K55,FALSE)*$S55*((1+'Inputs &amp; Summary'!$D$7)^AV$29))),IF($M55=Lists!$H$3,IF($K55&lt;1,((($R55*(1-$E55)+$Q55*(1-$F55))/$K55)*((1+'Inputs &amp; Summary'!$D$7)^AV$29)),((INT(AV$29/$K55)-INT((AV$29-1)/$K55))*($R55*(1-$E55)+$Q55*(1-$F55))*((1+'Inputs &amp; Summary'!$D$7)^AV$29))),((_xlfn.WEIBULL.DIST(AV$29,$L55,$K55,FALSE)*($R55*(1-$E55)+$Q55*(1-$F55))*((1+'Inputs &amp; Summary'!$D$7)^AV$29))))))</f>
        <v>0</v>
      </c>
      <c r="AW55" s="114">
        <f>$D55*IF(AW$29&gt;'Inputs &amp; Summary'!$D$5,0,IF(AW$29&gt;VLOOKUP($G55,Lists!$J$17:$K$21,2),IF($M55=Lists!$H$3,IF($K55&lt;1,(($S55/$K55)*((1+'Inputs &amp; Summary'!$D$7)^AW$29)),((INT(AW$29/$K55)-INT((AW$29-1)/$K55))*$S55*((1+'Inputs &amp; Summary'!$D$7)^AW$29))),(_xlfn.WEIBULL.DIST(AW$29,$L55,$K55,FALSE)*$S55*((1+'Inputs &amp; Summary'!$D$7)^AW$29))),IF($M55=Lists!$H$3,IF($K55&lt;1,((($R55*(1-$E55)+$Q55*(1-$F55))/$K55)*((1+'Inputs &amp; Summary'!$D$7)^AW$29)),((INT(AW$29/$K55)-INT((AW$29-1)/$K55))*($R55*(1-$E55)+$Q55*(1-$F55))*((1+'Inputs &amp; Summary'!$D$7)^AW$29))),((_xlfn.WEIBULL.DIST(AW$29,$L55,$K55,FALSE)*($R55*(1-$E55)+$Q55*(1-$F55))*((1+'Inputs &amp; Summary'!$D$7)^AW$29))))))</f>
        <v>0</v>
      </c>
      <c r="AX55" s="114">
        <f>$D55*IF(AX$29&gt;'Inputs &amp; Summary'!$D$5,0,IF(AX$29&gt;VLOOKUP($G55,Lists!$J$17:$K$21,2),IF($M55=Lists!$H$3,IF($K55&lt;1,(($S55/$K55)*((1+'Inputs &amp; Summary'!$D$7)^AX$29)),((INT(AX$29/$K55)-INT((AX$29-1)/$K55))*$S55*((1+'Inputs &amp; Summary'!$D$7)^AX$29))),(_xlfn.WEIBULL.DIST(AX$29,$L55,$K55,FALSE)*$S55*((1+'Inputs &amp; Summary'!$D$7)^AX$29))),IF($M55=Lists!$H$3,IF($K55&lt;1,((($R55*(1-$E55)+$Q55*(1-$F55))/$K55)*((1+'Inputs &amp; Summary'!$D$7)^AX$29)),((INT(AX$29/$K55)-INT((AX$29-1)/$K55))*($R55*(1-$E55)+$Q55*(1-$F55))*((1+'Inputs &amp; Summary'!$D$7)^AX$29))),((_xlfn.WEIBULL.DIST(AX$29,$L55,$K55,FALSE)*($R55*(1-$E55)+$Q55*(1-$F55))*((1+'Inputs &amp; Summary'!$D$7)^AX$29))))))</f>
        <v>0</v>
      </c>
      <c r="AY55" s="114">
        <f>$D55*IF(AY$29&gt;'Inputs &amp; Summary'!$D$5,0,IF(AY$29&gt;VLOOKUP($G55,Lists!$J$17:$K$21,2),IF($M55=Lists!$H$3,IF($K55&lt;1,(($S55/$K55)*((1+'Inputs &amp; Summary'!$D$7)^AY$29)),((INT(AY$29/$K55)-INT((AY$29-1)/$K55))*$S55*((1+'Inputs &amp; Summary'!$D$7)^AY$29))),(_xlfn.WEIBULL.DIST(AY$29,$L55,$K55,FALSE)*$S55*((1+'Inputs &amp; Summary'!$D$7)^AY$29))),IF($M55=Lists!$H$3,IF($K55&lt;1,((($R55*(1-$E55)+$Q55*(1-$F55))/$K55)*((1+'Inputs &amp; Summary'!$D$7)^AY$29)),((INT(AY$29/$K55)-INT((AY$29-1)/$K55))*($R55*(1-$E55)+$Q55*(1-$F55))*((1+'Inputs &amp; Summary'!$D$7)^AY$29))),((_xlfn.WEIBULL.DIST(AY$29,$L55,$K55,FALSE)*($R55*(1-$E55)+$Q55*(1-$F55))*((1+'Inputs &amp; Summary'!$D$7)^AY$29))))))</f>
        <v>0</v>
      </c>
      <c r="AZ55" s="114">
        <f>$D55*IF(AZ$29&gt;'Inputs &amp; Summary'!$D$5,0,IF(AZ$29&gt;VLOOKUP($G55,Lists!$J$17:$K$21,2),IF($M55=Lists!$H$3,IF($K55&lt;1,(($S55/$K55)*((1+'Inputs &amp; Summary'!$D$7)^AZ$29)),((INT(AZ$29/$K55)-INT((AZ$29-1)/$K55))*$S55*((1+'Inputs &amp; Summary'!$D$7)^AZ$29))),(_xlfn.WEIBULL.DIST(AZ$29,$L55,$K55,FALSE)*$S55*((1+'Inputs &amp; Summary'!$D$7)^AZ$29))),IF($M55=Lists!$H$3,IF($K55&lt;1,((($R55*(1-$E55)+$Q55*(1-$F55))/$K55)*((1+'Inputs &amp; Summary'!$D$7)^AZ$29)),((INT(AZ$29/$K55)-INT((AZ$29-1)/$K55))*($R55*(1-$E55)+$Q55*(1-$F55))*((1+'Inputs &amp; Summary'!$D$7)^AZ$29))),((_xlfn.WEIBULL.DIST(AZ$29,$L55,$K55,FALSE)*($R55*(1-$E55)+$Q55*(1-$F55))*((1+'Inputs &amp; Summary'!$D$7)^AZ$29))))))</f>
        <v>0</v>
      </c>
      <c r="BA55" s="114">
        <f>$D55*IF(BA$29&gt;'Inputs &amp; Summary'!$D$5,0,IF(BA$29&gt;VLOOKUP($G55,Lists!$J$17:$K$21,2),IF($M55=Lists!$H$3,IF($K55&lt;1,(($S55/$K55)*((1+'Inputs &amp; Summary'!$D$7)^BA$29)),((INT(BA$29/$K55)-INT((BA$29-1)/$K55))*$S55*((1+'Inputs &amp; Summary'!$D$7)^BA$29))),(_xlfn.WEIBULL.DIST(BA$29,$L55,$K55,FALSE)*$S55*((1+'Inputs &amp; Summary'!$D$7)^BA$29))),IF($M55=Lists!$H$3,IF($K55&lt;1,((($R55*(1-$E55)+$Q55*(1-$F55))/$K55)*((1+'Inputs &amp; Summary'!$D$7)^BA$29)),((INT(BA$29/$K55)-INT((BA$29-1)/$K55))*($R55*(1-$E55)+$Q55*(1-$F55))*((1+'Inputs &amp; Summary'!$D$7)^BA$29))),((_xlfn.WEIBULL.DIST(BA$29,$L55,$K55,FALSE)*($R55*(1-$E55)+$Q55*(1-$F55))*((1+'Inputs &amp; Summary'!$D$7)^BA$29))))))</f>
        <v>0</v>
      </c>
      <c r="BB55" s="114">
        <f>$D55*IF(BB$29&gt;'Inputs &amp; Summary'!$D$5,0,IF(BB$29&gt;VLOOKUP($G55,Lists!$J$17:$K$21,2),IF($M55=Lists!$H$3,IF($K55&lt;1,(($S55/$K55)*((1+'Inputs &amp; Summary'!$D$7)^BB$29)),((INT(BB$29/$K55)-INT((BB$29-1)/$K55))*$S55*((1+'Inputs &amp; Summary'!$D$7)^BB$29))),(_xlfn.WEIBULL.DIST(BB$29,$L55,$K55,FALSE)*$S55*((1+'Inputs &amp; Summary'!$D$7)^BB$29))),IF($M55=Lists!$H$3,IF($K55&lt;1,((($R55*(1-$E55)+$Q55*(1-$F55))/$K55)*((1+'Inputs &amp; Summary'!$D$7)^BB$29)),((INT(BB$29/$K55)-INT((BB$29-1)/$K55))*($R55*(1-$E55)+$Q55*(1-$F55))*((1+'Inputs &amp; Summary'!$D$7)^BB$29))),((_xlfn.WEIBULL.DIST(BB$29,$L55,$K55,FALSE)*($R55*(1-$E55)+$Q55*(1-$F55))*((1+'Inputs &amp; Summary'!$D$7)^BB$29))))))</f>
        <v>0</v>
      </c>
      <c r="BC55" s="114">
        <f>$D55*IF(BC$29&gt;'Inputs &amp; Summary'!$D$5,0,IF(BC$29&gt;VLOOKUP($G55,Lists!$J$17:$K$21,2),IF($M55=Lists!$H$3,IF($K55&lt;1,(($S55/$K55)*((1+'Inputs &amp; Summary'!$D$7)^BC$29)),((INT(BC$29/$K55)-INT((BC$29-1)/$K55))*$S55*((1+'Inputs &amp; Summary'!$D$7)^BC$29))),(_xlfn.WEIBULL.DIST(BC$29,$L55,$K55,FALSE)*$S55*((1+'Inputs &amp; Summary'!$D$7)^BC$29))),IF($M55=Lists!$H$3,IF($K55&lt;1,((($R55*(1-$E55)+$Q55*(1-$F55))/$K55)*((1+'Inputs &amp; Summary'!$D$7)^BC$29)),((INT(BC$29/$K55)-INT((BC$29-1)/$K55))*($R55*(1-$E55)+$Q55*(1-$F55))*((1+'Inputs &amp; Summary'!$D$7)^BC$29))),((_xlfn.WEIBULL.DIST(BC$29,$L55,$K55,FALSE)*($R55*(1-$E55)+$Q55*(1-$F55))*((1+'Inputs &amp; Summary'!$D$7)^BC$29))))))</f>
        <v>0</v>
      </c>
      <c r="BD55" s="114">
        <f>$D55*IF(BD$29&gt;'Inputs &amp; Summary'!$D$5,0,IF(BD$29&gt;VLOOKUP($G55,Lists!$J$17:$K$21,2),IF($M55=Lists!$H$3,IF($K55&lt;1,(($S55/$K55)*((1+'Inputs &amp; Summary'!$D$7)^BD$29)),((INT(BD$29/$K55)-INT((BD$29-1)/$K55))*$S55*((1+'Inputs &amp; Summary'!$D$7)^BD$29))),(_xlfn.WEIBULL.DIST(BD$29,$L55,$K55,FALSE)*$S55*((1+'Inputs &amp; Summary'!$D$7)^BD$29))),IF($M55=Lists!$H$3,IF($K55&lt;1,((($R55*(1-$E55)+$Q55*(1-$F55))/$K55)*((1+'Inputs &amp; Summary'!$D$7)^BD$29)),((INT(BD$29/$K55)-INT((BD$29-1)/$K55))*($R55*(1-$E55)+$Q55*(1-$F55))*((1+'Inputs &amp; Summary'!$D$7)^BD$29))),((_xlfn.WEIBULL.DIST(BD$29,$L55,$K55,FALSE)*($R55*(1-$E55)+$Q55*(1-$F55))*((1+'Inputs &amp; Summary'!$D$7)^BD$29))))))</f>
        <v>0</v>
      </c>
      <c r="BE55" s="114">
        <f>$D55*IF(BE$29&gt;'Inputs &amp; Summary'!$D$5,0,IF(BE$29&gt;VLOOKUP($G55,Lists!$J$17:$K$21,2),IF($M55=Lists!$H$3,IF($K55&lt;1,(($S55/$K55)*((1+'Inputs &amp; Summary'!$D$7)^BE$29)),((INT(BE$29/$K55)-INT((BE$29-1)/$K55))*$S55*((1+'Inputs &amp; Summary'!$D$7)^BE$29))),(_xlfn.WEIBULL.DIST(BE$29,$L55,$K55,FALSE)*$S55*((1+'Inputs &amp; Summary'!$D$7)^BE$29))),IF($M55=Lists!$H$3,IF($K55&lt;1,((($R55*(1-$E55)+$Q55*(1-$F55))/$K55)*((1+'Inputs &amp; Summary'!$D$7)^BE$29)),((INT(BE$29/$K55)-INT((BE$29-1)/$K55))*($R55*(1-$E55)+$Q55*(1-$F55))*((1+'Inputs &amp; Summary'!$D$7)^BE$29))),((_xlfn.WEIBULL.DIST(BE$29,$L55,$K55,FALSE)*($R55*(1-$E55)+$Q55*(1-$F55))*((1+'Inputs &amp; Summary'!$D$7)^BE$29))))))</f>
        <v>0</v>
      </c>
      <c r="BF55" s="114">
        <f>$D55*IF(BF$29&gt;'Inputs &amp; Summary'!$D$5,0,IF(BF$29&gt;VLOOKUP($G55,Lists!$J$17:$K$21,2),IF($M55=Lists!$H$3,IF($K55&lt;1,(($S55/$K55)*((1+'Inputs &amp; Summary'!$D$7)^BF$29)),((INT(BF$29/$K55)-INT((BF$29-1)/$K55))*$S55*((1+'Inputs &amp; Summary'!$D$7)^BF$29))),(_xlfn.WEIBULL.DIST(BF$29,$L55,$K55,FALSE)*$S55*((1+'Inputs &amp; Summary'!$D$7)^BF$29))),IF($M55=Lists!$H$3,IF($K55&lt;1,((($R55*(1-$E55)+$Q55*(1-$F55))/$K55)*((1+'Inputs &amp; Summary'!$D$7)^BF$29)),((INT(BF$29/$K55)-INT((BF$29-1)/$K55))*($R55*(1-$E55)+$Q55*(1-$F55))*((1+'Inputs &amp; Summary'!$D$7)^BF$29))),((_xlfn.WEIBULL.DIST(BF$29,$L55,$K55,FALSE)*($R55*(1-$E55)+$Q55*(1-$F55))*((1+'Inputs &amp; Summary'!$D$7)^BF$29))))))</f>
        <v>0</v>
      </c>
      <c r="BG55" s="114">
        <f>$D55*IF(BG$29&gt;'Inputs &amp; Summary'!$D$5,0,IF(BG$29&gt;VLOOKUP($G55,Lists!$J$17:$K$21,2),IF($M55=Lists!$H$3,IF($K55&lt;1,(($S55/$K55)*((1+'Inputs &amp; Summary'!$D$7)^BG$29)),((INT(BG$29/$K55)-INT((BG$29-1)/$K55))*$S55*((1+'Inputs &amp; Summary'!$D$7)^BG$29))),(_xlfn.WEIBULL.DIST(BG$29,$L55,$K55,FALSE)*$S55*((1+'Inputs &amp; Summary'!$D$7)^BG$29))),IF($M55=Lists!$H$3,IF($K55&lt;1,((($R55*(1-$E55)+$Q55*(1-$F55))/$K55)*((1+'Inputs &amp; Summary'!$D$7)^BG$29)),((INT(BG$29/$K55)-INT((BG$29-1)/$K55))*($R55*(1-$E55)+$Q55*(1-$F55))*((1+'Inputs &amp; Summary'!$D$7)^BG$29))),((_xlfn.WEIBULL.DIST(BG$29,$L55,$K55,FALSE)*($R55*(1-$E55)+$Q55*(1-$F55))*((1+'Inputs &amp; Summary'!$D$7)^BG$29))))))</f>
        <v>0</v>
      </c>
      <c r="BH55" s="114">
        <f>$D55*IF(BH$29&gt;'Inputs &amp; Summary'!$D$5,0,IF(BH$29&gt;VLOOKUP($G55,Lists!$J$17:$K$21,2),IF($M55=Lists!$H$3,IF($K55&lt;1,(($S55/$K55)*((1+'Inputs &amp; Summary'!$D$7)^BH$29)),((INT(BH$29/$K55)-INT((BH$29-1)/$K55))*$S55*((1+'Inputs &amp; Summary'!$D$7)^BH$29))),(_xlfn.WEIBULL.DIST(BH$29,$L55,$K55,FALSE)*$S55*((1+'Inputs &amp; Summary'!$D$7)^BH$29))),IF($M55=Lists!$H$3,IF($K55&lt;1,((($R55*(1-$E55)+$Q55*(1-$F55))/$K55)*((1+'Inputs &amp; Summary'!$D$7)^BH$29)),((INT(BH$29/$K55)-INT((BH$29-1)/$K55))*($R55*(1-$E55)+$Q55*(1-$F55))*((1+'Inputs &amp; Summary'!$D$7)^BH$29))),((_xlfn.WEIBULL.DIST(BH$29,$L55,$K55,FALSE)*($R55*(1-$E55)+$Q55*(1-$F55))*((1+'Inputs &amp; Summary'!$D$7)^BH$29))))))</f>
        <v>0</v>
      </c>
      <c r="BI55" s="114">
        <f>$D55*IF(BI$29&gt;'Inputs &amp; Summary'!$D$5,0,IF(BI$29&gt;VLOOKUP($G55,Lists!$J$17:$K$21,2),IF($M55=Lists!$H$3,IF($K55&lt;1,(($S55/$K55)*((1+'Inputs &amp; Summary'!$D$7)^BI$29)),((INT(BI$29/$K55)-INT((BI$29-1)/$K55))*$S55*((1+'Inputs &amp; Summary'!$D$7)^BI$29))),(_xlfn.WEIBULL.DIST(BI$29,$L55,$K55,FALSE)*$S55*((1+'Inputs &amp; Summary'!$D$7)^BI$29))),IF($M55=Lists!$H$3,IF($K55&lt;1,((($R55*(1-$E55)+$Q55*(1-$F55))/$K55)*((1+'Inputs &amp; Summary'!$D$7)^BI$29)),((INT(BI$29/$K55)-INT((BI$29-1)/$K55))*($R55*(1-$E55)+$Q55*(1-$F55))*((1+'Inputs &amp; Summary'!$D$7)^BI$29))),((_xlfn.WEIBULL.DIST(BI$29,$L55,$K55,FALSE)*($R55*(1-$E55)+$Q55*(1-$F55))*((1+'Inputs &amp; Summary'!$D$7)^BI$29))))))</f>
        <v>0</v>
      </c>
      <c r="BJ55" s="114">
        <f>$D55*IF(BJ$29&gt;'Inputs &amp; Summary'!$D$5,0,IF(BJ$29&gt;VLOOKUP($G55,Lists!$J$17:$K$21,2),IF($M55=Lists!$H$3,IF($K55&lt;1,(($S55/$K55)*((1+'Inputs &amp; Summary'!$D$7)^BJ$29)),((INT(BJ$29/$K55)-INT((BJ$29-1)/$K55))*$S55*((1+'Inputs &amp; Summary'!$D$7)^BJ$29))),(_xlfn.WEIBULL.DIST(BJ$29,$L55,$K55,FALSE)*$S55*((1+'Inputs &amp; Summary'!$D$7)^BJ$29))),IF($M55=Lists!$H$3,IF($K55&lt;1,((($R55*(1-$E55)+$Q55*(1-$F55))/$K55)*((1+'Inputs &amp; Summary'!$D$7)^BJ$29)),((INT(BJ$29/$K55)-INT((BJ$29-1)/$K55))*($R55*(1-$E55)+$Q55*(1-$F55))*((1+'Inputs &amp; Summary'!$D$7)^BJ$29))),((_xlfn.WEIBULL.DIST(BJ$29,$L55,$K55,FALSE)*($R55*(1-$E55)+$Q55*(1-$F55))*((1+'Inputs &amp; Summary'!$D$7)^BJ$29))))))</f>
        <v>0</v>
      </c>
      <c r="BK55" s="114">
        <f>$D55*IF(BK$29&gt;'Inputs &amp; Summary'!$D$5,0,IF(BK$29&gt;VLOOKUP($G55,Lists!$J$17:$K$21,2),IF($M55=Lists!$H$3,IF($K55&lt;1,(($S55/$K55)*((1+'Inputs &amp; Summary'!$D$7)^BK$29)),((INT(BK$29/$K55)-INT((BK$29-1)/$K55))*$S55*((1+'Inputs &amp; Summary'!$D$7)^BK$29))),(_xlfn.WEIBULL.DIST(BK$29,$L55,$K55,FALSE)*$S55*((1+'Inputs &amp; Summary'!$D$7)^BK$29))),IF($M55=Lists!$H$3,IF($K55&lt;1,((($R55*(1-$E55)+$Q55*(1-$F55))/$K55)*((1+'Inputs &amp; Summary'!$D$7)^BK$29)),((INT(BK$29/$K55)-INT((BK$29-1)/$K55))*($R55*(1-$E55)+$Q55*(1-$F55))*((1+'Inputs &amp; Summary'!$D$7)^BK$29))),((_xlfn.WEIBULL.DIST(BK$29,$L55,$K55,FALSE)*($R55*(1-$E55)+$Q55*(1-$F55))*((1+'Inputs &amp; Summary'!$D$7)^BK$29))))))</f>
        <v>0</v>
      </c>
      <c r="BL55" s="114">
        <f>$D55*IF(BL$29&gt;'Inputs &amp; Summary'!$D$5,0,IF(BL$29&gt;VLOOKUP($G55,Lists!$J$17:$K$21,2),IF($M55=Lists!$H$3,IF($K55&lt;1,(($S55/$K55)*((1+'Inputs &amp; Summary'!$D$7)^BL$29)),((INT(BL$29/$K55)-INT((BL$29-1)/$K55))*$S55*((1+'Inputs &amp; Summary'!$D$7)^BL$29))),(_xlfn.WEIBULL.DIST(BL$29,$L55,$K55,FALSE)*$S55*((1+'Inputs &amp; Summary'!$D$7)^BL$29))),IF($M55=Lists!$H$3,IF($K55&lt;1,((($R55*(1-$E55)+$Q55*(1-$F55))/$K55)*((1+'Inputs &amp; Summary'!$D$7)^BL$29)),((INT(BL$29/$K55)-INT((BL$29-1)/$K55))*($R55*(1-$E55)+$Q55*(1-$F55))*((1+'Inputs &amp; Summary'!$D$7)^BL$29))),((_xlfn.WEIBULL.DIST(BL$29,$L55,$K55,FALSE)*($R55*(1-$E55)+$Q55*(1-$F55))*((1+'Inputs &amp; Summary'!$D$7)^BL$29))))))</f>
        <v>0</v>
      </c>
    </row>
    <row r="56" spans="1:64" s="1" customFormat="1" ht="115.2" x14ac:dyDescent="0.3">
      <c r="A56" s="79" t="s">
        <v>15</v>
      </c>
      <c r="B56" s="33" t="s">
        <v>307</v>
      </c>
      <c r="C56" s="33" t="s">
        <v>50</v>
      </c>
      <c r="D56" s="68">
        <v>1</v>
      </c>
      <c r="E56" s="68">
        <v>0</v>
      </c>
      <c r="F56" s="68">
        <v>0</v>
      </c>
      <c r="G56" s="213" t="s">
        <v>433</v>
      </c>
      <c r="H56" s="34" t="s">
        <v>34</v>
      </c>
      <c r="I56" s="34" t="s">
        <v>271</v>
      </c>
      <c r="J56" s="33">
        <f>VLOOKUP(I56,'Labor Rates'!$A$1:$B$16,2)</f>
        <v>21.23076923076923</v>
      </c>
      <c r="K56" s="35">
        <v>0.25</v>
      </c>
      <c r="L56" s="35">
        <v>1</v>
      </c>
      <c r="M56" s="33" t="s">
        <v>259</v>
      </c>
      <c r="N56" s="84">
        <f>'Inputs &amp; Summary'!$D$39</f>
        <v>2.3152786885245904</v>
      </c>
      <c r="O56" s="35">
        <v>2</v>
      </c>
      <c r="P56" s="5">
        <v>0</v>
      </c>
      <c r="Q56" s="73">
        <f t="shared" si="6"/>
        <v>98.310295081967226</v>
      </c>
      <c r="R56" s="73">
        <f t="shared" si="7"/>
        <v>0</v>
      </c>
      <c r="S56" s="74">
        <f t="shared" si="8"/>
        <v>98.310295081967226</v>
      </c>
      <c r="T56" s="75" t="s">
        <v>61</v>
      </c>
      <c r="U56" s="80"/>
      <c r="V56" s="87">
        <f t="shared" si="9"/>
        <v>487.29104530804489</v>
      </c>
      <c r="W56" s="87">
        <f>NPV('Inputs &amp; Summary'!$D$6,Y56:BL56)</f>
        <v>4941.6496794316581</v>
      </c>
      <c r="X56" s="90">
        <f t="shared" si="10"/>
        <v>3.5866679883790525E-2</v>
      </c>
      <c r="Y56" s="114">
        <f>$D56*IF(Y$29&gt;'Inputs &amp; Summary'!$D$5,0,IF(Y$29&gt;VLOOKUP($G56,Lists!$J$17:$K$21,2),IF($M56=Lists!$H$3,IF($K56&lt;1,(($S56/$K56)*((1+'Inputs &amp; Summary'!$D$7)^Y$29)),((INT(Y$29/$K56)-INT((Y$29-1)/$K56))*$S56*((1+'Inputs &amp; Summary'!$D$7)^Y$29))),(_xlfn.WEIBULL.DIST(Y$29,$L56,$K56,FALSE)*$S56*((1+'Inputs &amp; Summary'!$D$7)^Y$29))),IF($M56=Lists!$H$3,IF($K56&lt;1,((($R56*(1-$E56)+$Q56*(1-$F56))/$K56)*((1+'Inputs &amp; Summary'!$D$7)^Y$29)),((INT(Y$29/$K56)-INT((Y$29-1)/$K56))*($R56*(1-$E56)+$Q56*(1-$F56))*((1+'Inputs &amp; Summary'!$D$7)^Y$29))),((_xlfn.WEIBULL.DIST(Y$29,$L56,$K56,FALSE)*($R56*(1-$E56)+$Q56*(1-$F56))*((1+'Inputs &amp; Summary'!$D$7)^Y$29))))))</f>
        <v>401.10600393442627</v>
      </c>
      <c r="Z56" s="114">
        <f>$D56*IF(Z$29&gt;'Inputs &amp; Summary'!$D$5,0,IF(Z$29&gt;VLOOKUP($G56,Lists!$J$17:$K$21,2),IF($M56=Lists!$H$3,IF($K56&lt;1,(($S56/$K56)*((1+'Inputs &amp; Summary'!$D$7)^Z$29)),((INT(Z$29/$K56)-INT((Z$29-1)/$K56))*$S56*((1+'Inputs &amp; Summary'!$D$7)^Z$29))),(_xlfn.WEIBULL.DIST(Z$29,$L56,$K56,FALSE)*$S56*((1+'Inputs &amp; Summary'!$D$7)^Z$29))),IF($M56=Lists!$H$3,IF($K56&lt;1,((($R56*(1-$E56)+$Q56*(1-$F56))/$K56)*((1+'Inputs &amp; Summary'!$D$7)^Z$29)),((INT(Z$29/$K56)-INT((Z$29-1)/$K56))*($R56*(1-$E56)+$Q56*(1-$F56))*((1+'Inputs &amp; Summary'!$D$7)^Z$29))),((_xlfn.WEIBULL.DIST(Z$29,$L56,$K56,FALSE)*($R56*(1-$E56)+$Q56*(1-$F56))*((1+'Inputs &amp; Summary'!$D$7)^Z$29))))))</f>
        <v>409.12812401311481</v>
      </c>
      <c r="AA56" s="114">
        <f>$D56*IF(AA$29&gt;'Inputs &amp; Summary'!$D$5,0,IF(AA$29&gt;VLOOKUP($G56,Lists!$J$17:$K$21,2),IF($M56=Lists!$H$3,IF($K56&lt;1,(($S56/$K56)*((1+'Inputs &amp; Summary'!$D$7)^AA$29)),((INT(AA$29/$K56)-INT((AA$29-1)/$K56))*$S56*((1+'Inputs &amp; Summary'!$D$7)^AA$29))),(_xlfn.WEIBULL.DIST(AA$29,$L56,$K56,FALSE)*$S56*((1+'Inputs &amp; Summary'!$D$7)^AA$29))),IF($M56=Lists!$H$3,IF($K56&lt;1,((($R56*(1-$E56)+$Q56*(1-$F56))/$K56)*((1+'Inputs &amp; Summary'!$D$7)^AA$29)),((INT(AA$29/$K56)-INT((AA$29-1)/$K56))*($R56*(1-$E56)+$Q56*(1-$F56))*((1+'Inputs &amp; Summary'!$D$7)^AA$29))),((_xlfn.WEIBULL.DIST(AA$29,$L56,$K56,FALSE)*($R56*(1-$E56)+$Q56*(1-$F56))*((1+'Inputs &amp; Summary'!$D$7)^AA$29))))))</f>
        <v>417.31068649337709</v>
      </c>
      <c r="AB56" s="114">
        <f>$D56*IF(AB$29&gt;'Inputs &amp; Summary'!$D$5,0,IF(AB$29&gt;VLOOKUP($G56,Lists!$J$17:$K$21,2),IF($M56=Lists!$H$3,IF($K56&lt;1,(($S56/$K56)*((1+'Inputs &amp; Summary'!$D$7)^AB$29)),((INT(AB$29/$K56)-INT((AB$29-1)/$K56))*$S56*((1+'Inputs &amp; Summary'!$D$7)^AB$29))),(_xlfn.WEIBULL.DIST(AB$29,$L56,$K56,FALSE)*$S56*((1+'Inputs &amp; Summary'!$D$7)^AB$29))),IF($M56=Lists!$H$3,IF($K56&lt;1,((($R56*(1-$E56)+$Q56*(1-$F56))/$K56)*((1+'Inputs &amp; Summary'!$D$7)^AB$29)),((INT(AB$29/$K56)-INT((AB$29-1)/$K56))*($R56*(1-$E56)+$Q56*(1-$F56))*((1+'Inputs &amp; Summary'!$D$7)^AB$29))),((_xlfn.WEIBULL.DIST(AB$29,$L56,$K56,FALSE)*($R56*(1-$E56)+$Q56*(1-$F56))*((1+'Inputs &amp; Summary'!$D$7)^AB$29))))))</f>
        <v>425.65690022324463</v>
      </c>
      <c r="AC56" s="114">
        <f>$D56*IF(AC$29&gt;'Inputs &amp; Summary'!$D$5,0,IF(AC$29&gt;VLOOKUP($G56,Lists!$J$17:$K$21,2),IF($M56=Lists!$H$3,IF($K56&lt;1,(($S56/$K56)*((1+'Inputs &amp; Summary'!$D$7)^AC$29)),((INT(AC$29/$K56)-INT((AC$29-1)/$K56))*$S56*((1+'Inputs &amp; Summary'!$D$7)^AC$29))),(_xlfn.WEIBULL.DIST(AC$29,$L56,$K56,FALSE)*$S56*((1+'Inputs &amp; Summary'!$D$7)^AC$29))),IF($M56=Lists!$H$3,IF($K56&lt;1,((($R56*(1-$E56)+$Q56*(1-$F56))/$K56)*((1+'Inputs &amp; Summary'!$D$7)^AC$29)),((INT(AC$29/$K56)-INT((AC$29-1)/$K56))*($R56*(1-$E56)+$Q56*(1-$F56))*((1+'Inputs &amp; Summary'!$D$7)^AC$29))),((_xlfn.WEIBULL.DIST(AC$29,$L56,$K56,FALSE)*($R56*(1-$E56)+$Q56*(1-$F56))*((1+'Inputs &amp; Summary'!$D$7)^AC$29))))))</f>
        <v>434.17003822770954</v>
      </c>
      <c r="AD56" s="114">
        <f>$D56*IF(AD$29&gt;'Inputs &amp; Summary'!$D$5,0,IF(AD$29&gt;VLOOKUP($G56,Lists!$J$17:$K$21,2),IF($M56=Lists!$H$3,IF($K56&lt;1,(($S56/$K56)*((1+'Inputs &amp; Summary'!$D$7)^AD$29)),((INT(AD$29/$K56)-INT((AD$29-1)/$K56))*$S56*((1+'Inputs &amp; Summary'!$D$7)^AD$29))),(_xlfn.WEIBULL.DIST(AD$29,$L56,$K56,FALSE)*$S56*((1+'Inputs &amp; Summary'!$D$7)^AD$29))),IF($M56=Lists!$H$3,IF($K56&lt;1,((($R56*(1-$E56)+$Q56*(1-$F56))/$K56)*((1+'Inputs &amp; Summary'!$D$7)^AD$29)),((INT(AD$29/$K56)-INT((AD$29-1)/$K56))*($R56*(1-$E56)+$Q56*(1-$F56))*((1+'Inputs &amp; Summary'!$D$7)^AD$29))),((_xlfn.WEIBULL.DIST(AD$29,$L56,$K56,FALSE)*($R56*(1-$E56)+$Q56*(1-$F56))*((1+'Inputs &amp; Summary'!$D$7)^AD$29))))))</f>
        <v>442.85343899226376</v>
      </c>
      <c r="AE56" s="114">
        <f>$D56*IF(AE$29&gt;'Inputs &amp; Summary'!$D$5,0,IF(AE$29&gt;VLOOKUP($G56,Lists!$J$17:$K$21,2),IF($M56=Lists!$H$3,IF($K56&lt;1,(($S56/$K56)*((1+'Inputs &amp; Summary'!$D$7)^AE$29)),((INT(AE$29/$K56)-INT((AE$29-1)/$K56))*$S56*((1+'Inputs &amp; Summary'!$D$7)^AE$29))),(_xlfn.WEIBULL.DIST(AE$29,$L56,$K56,FALSE)*$S56*((1+'Inputs &amp; Summary'!$D$7)^AE$29))),IF($M56=Lists!$H$3,IF($K56&lt;1,((($R56*(1-$E56)+$Q56*(1-$F56))/$K56)*((1+'Inputs &amp; Summary'!$D$7)^AE$29)),((INT(AE$29/$K56)-INT((AE$29-1)/$K56))*($R56*(1-$E56)+$Q56*(1-$F56))*((1+'Inputs &amp; Summary'!$D$7)^AE$29))),((_xlfn.WEIBULL.DIST(AE$29,$L56,$K56,FALSE)*($R56*(1-$E56)+$Q56*(1-$F56))*((1+'Inputs &amp; Summary'!$D$7)^AE$29))))))</f>
        <v>451.71050777210894</v>
      </c>
      <c r="AF56" s="114">
        <f>$D56*IF(AF$29&gt;'Inputs &amp; Summary'!$D$5,0,IF(AF$29&gt;VLOOKUP($G56,Lists!$J$17:$K$21,2),IF($M56=Lists!$H$3,IF($K56&lt;1,(($S56/$K56)*((1+'Inputs &amp; Summary'!$D$7)^AF$29)),((INT(AF$29/$K56)-INT((AF$29-1)/$K56))*$S56*((1+'Inputs &amp; Summary'!$D$7)^AF$29))),(_xlfn.WEIBULL.DIST(AF$29,$L56,$K56,FALSE)*$S56*((1+'Inputs &amp; Summary'!$D$7)^AF$29))),IF($M56=Lists!$H$3,IF($K56&lt;1,((($R56*(1-$E56)+$Q56*(1-$F56))/$K56)*((1+'Inputs &amp; Summary'!$D$7)^AF$29)),((INT(AF$29/$K56)-INT((AF$29-1)/$K56))*($R56*(1-$E56)+$Q56*(1-$F56))*((1+'Inputs &amp; Summary'!$D$7)^AF$29))),((_xlfn.WEIBULL.DIST(AF$29,$L56,$K56,FALSE)*($R56*(1-$E56)+$Q56*(1-$F56))*((1+'Inputs &amp; Summary'!$D$7)^AF$29))))))</f>
        <v>460.74471792755116</v>
      </c>
      <c r="AG56" s="114">
        <f>$D56*IF(AG$29&gt;'Inputs &amp; Summary'!$D$5,0,IF(AG$29&gt;VLOOKUP($G56,Lists!$J$17:$K$21,2),IF($M56=Lists!$H$3,IF($K56&lt;1,(($S56/$K56)*((1+'Inputs &amp; Summary'!$D$7)^AG$29)),((INT(AG$29/$K56)-INT((AG$29-1)/$K56))*$S56*((1+'Inputs &amp; Summary'!$D$7)^AG$29))),(_xlfn.WEIBULL.DIST(AG$29,$L56,$K56,FALSE)*$S56*((1+'Inputs &amp; Summary'!$D$7)^AG$29))),IF($M56=Lists!$H$3,IF($K56&lt;1,((($R56*(1-$E56)+$Q56*(1-$F56))/$K56)*((1+'Inputs &amp; Summary'!$D$7)^AG$29)),((INT(AG$29/$K56)-INT((AG$29-1)/$K56))*($R56*(1-$E56)+$Q56*(1-$F56))*((1+'Inputs &amp; Summary'!$D$7)^AG$29))),((_xlfn.WEIBULL.DIST(AG$29,$L56,$K56,FALSE)*($R56*(1-$E56)+$Q56*(1-$F56))*((1+'Inputs &amp; Summary'!$D$7)^AG$29))))))</f>
        <v>469.95961228610219</v>
      </c>
      <c r="AH56" s="114">
        <f>$D56*IF(AH$29&gt;'Inputs &amp; Summary'!$D$5,0,IF(AH$29&gt;VLOOKUP($G56,Lists!$J$17:$K$21,2),IF($M56=Lists!$H$3,IF($K56&lt;1,(($S56/$K56)*((1+'Inputs &amp; Summary'!$D$7)^AH$29)),((INT(AH$29/$K56)-INT((AH$29-1)/$K56))*$S56*((1+'Inputs &amp; Summary'!$D$7)^AH$29))),(_xlfn.WEIBULL.DIST(AH$29,$L56,$K56,FALSE)*$S56*((1+'Inputs &amp; Summary'!$D$7)^AH$29))),IF($M56=Lists!$H$3,IF($K56&lt;1,((($R56*(1-$E56)+$Q56*(1-$F56))/$K56)*((1+'Inputs &amp; Summary'!$D$7)^AH$29)),((INT(AH$29/$K56)-INT((AH$29-1)/$K56))*($R56*(1-$E56)+$Q56*(1-$F56))*((1+'Inputs &amp; Summary'!$D$7)^AH$29))),((_xlfn.WEIBULL.DIST(AH$29,$L56,$K56,FALSE)*($R56*(1-$E56)+$Q56*(1-$F56))*((1+'Inputs &amp; Summary'!$D$7)^AH$29))))))</f>
        <v>479.35880453182426</v>
      </c>
      <c r="AI56" s="114">
        <f>$D56*IF(AI$29&gt;'Inputs &amp; Summary'!$D$5,0,IF(AI$29&gt;VLOOKUP($G56,Lists!$J$17:$K$21,2),IF($M56=Lists!$H$3,IF($K56&lt;1,(($S56/$K56)*((1+'Inputs &amp; Summary'!$D$7)^AI$29)),((INT(AI$29/$K56)-INT((AI$29-1)/$K56))*$S56*((1+'Inputs &amp; Summary'!$D$7)^AI$29))),(_xlfn.WEIBULL.DIST(AI$29,$L56,$K56,FALSE)*$S56*((1+'Inputs &amp; Summary'!$D$7)^AI$29))),IF($M56=Lists!$H$3,IF($K56&lt;1,((($R56*(1-$E56)+$Q56*(1-$F56))/$K56)*((1+'Inputs &amp; Summary'!$D$7)^AI$29)),((INT(AI$29/$K56)-INT((AI$29-1)/$K56))*($R56*(1-$E56)+$Q56*(1-$F56))*((1+'Inputs &amp; Summary'!$D$7)^AI$29))),((_xlfn.WEIBULL.DIST(AI$29,$L56,$K56,FALSE)*($R56*(1-$E56)+$Q56*(1-$F56))*((1+'Inputs &amp; Summary'!$D$7)^AI$29))))))</f>
        <v>488.94598062246064</v>
      </c>
      <c r="AJ56" s="114">
        <f>$D56*IF(AJ$29&gt;'Inputs &amp; Summary'!$D$5,0,IF(AJ$29&gt;VLOOKUP($G56,Lists!$J$17:$K$21,2),IF($M56=Lists!$H$3,IF($K56&lt;1,(($S56/$K56)*((1+'Inputs &amp; Summary'!$D$7)^AJ$29)),((INT(AJ$29/$K56)-INT((AJ$29-1)/$K56))*$S56*((1+'Inputs &amp; Summary'!$D$7)^AJ$29))),(_xlfn.WEIBULL.DIST(AJ$29,$L56,$K56,FALSE)*$S56*((1+'Inputs &amp; Summary'!$D$7)^AJ$29))),IF($M56=Lists!$H$3,IF($K56&lt;1,((($R56*(1-$E56)+$Q56*(1-$F56))/$K56)*((1+'Inputs &amp; Summary'!$D$7)^AJ$29)),((INT(AJ$29/$K56)-INT((AJ$29-1)/$K56))*($R56*(1-$E56)+$Q56*(1-$F56))*((1+'Inputs &amp; Summary'!$D$7)^AJ$29))),((_xlfn.WEIBULL.DIST(AJ$29,$L56,$K56,FALSE)*($R56*(1-$E56)+$Q56*(1-$F56))*((1+'Inputs &amp; Summary'!$D$7)^AJ$29))))))</f>
        <v>498.72490023490991</v>
      </c>
      <c r="AK56" s="114">
        <f>$D56*IF(AK$29&gt;'Inputs &amp; Summary'!$D$5,0,IF(AK$29&gt;VLOOKUP($G56,Lists!$J$17:$K$21,2),IF($M56=Lists!$H$3,IF($K56&lt;1,(($S56/$K56)*((1+'Inputs &amp; Summary'!$D$7)^AK$29)),((INT(AK$29/$K56)-INT((AK$29-1)/$K56))*$S56*((1+'Inputs &amp; Summary'!$D$7)^AK$29))),(_xlfn.WEIBULL.DIST(AK$29,$L56,$K56,FALSE)*$S56*((1+'Inputs &amp; Summary'!$D$7)^AK$29))),IF($M56=Lists!$H$3,IF($K56&lt;1,((($R56*(1-$E56)+$Q56*(1-$F56))/$K56)*((1+'Inputs &amp; Summary'!$D$7)^AK$29)),((INT(AK$29/$K56)-INT((AK$29-1)/$K56))*($R56*(1-$E56)+$Q56*(1-$F56))*((1+'Inputs &amp; Summary'!$D$7)^AK$29))),((_xlfn.WEIBULL.DIST(AK$29,$L56,$K56,FALSE)*($R56*(1-$E56)+$Q56*(1-$F56))*((1+'Inputs &amp; Summary'!$D$7)^AK$29))))))</f>
        <v>508.69939823960812</v>
      </c>
      <c r="AL56" s="114">
        <f>$D56*IF(AL$29&gt;'Inputs &amp; Summary'!$D$5,0,IF(AL$29&gt;VLOOKUP($G56,Lists!$J$17:$K$21,2),IF($M56=Lists!$H$3,IF($K56&lt;1,(($S56/$K56)*((1+'Inputs &amp; Summary'!$D$7)^AL$29)),((INT(AL$29/$K56)-INT((AL$29-1)/$K56))*$S56*((1+'Inputs &amp; Summary'!$D$7)^AL$29))),(_xlfn.WEIBULL.DIST(AL$29,$L56,$K56,FALSE)*$S56*((1+'Inputs &amp; Summary'!$D$7)^AL$29))),IF($M56=Lists!$H$3,IF($K56&lt;1,((($R56*(1-$E56)+$Q56*(1-$F56))/$K56)*((1+'Inputs &amp; Summary'!$D$7)^AL$29)),((INT(AL$29/$K56)-INT((AL$29-1)/$K56))*($R56*(1-$E56)+$Q56*(1-$F56))*((1+'Inputs &amp; Summary'!$D$7)^AL$29))),((_xlfn.WEIBULL.DIST(AL$29,$L56,$K56,FALSE)*($R56*(1-$E56)+$Q56*(1-$F56))*((1+'Inputs &amp; Summary'!$D$7)^AL$29))))))</f>
        <v>518.87338620440028</v>
      </c>
      <c r="AM56" s="114">
        <f>$D56*IF(AM$29&gt;'Inputs &amp; Summary'!$D$5,0,IF(AM$29&gt;VLOOKUP($G56,Lists!$J$17:$K$21,2),IF($M56=Lists!$H$3,IF($K56&lt;1,(($S56/$K56)*((1+'Inputs &amp; Summary'!$D$7)^AM$29)),((INT(AM$29/$K56)-INT((AM$29-1)/$K56))*$S56*((1+'Inputs &amp; Summary'!$D$7)^AM$29))),(_xlfn.WEIBULL.DIST(AM$29,$L56,$K56,FALSE)*$S56*((1+'Inputs &amp; Summary'!$D$7)^AM$29))),IF($M56=Lists!$H$3,IF($K56&lt;1,((($R56*(1-$E56)+$Q56*(1-$F56))/$K56)*((1+'Inputs &amp; Summary'!$D$7)^AM$29)),((INT(AM$29/$K56)-INT((AM$29-1)/$K56))*($R56*(1-$E56)+$Q56*(1-$F56))*((1+'Inputs &amp; Summary'!$D$7)^AM$29))),((_xlfn.WEIBULL.DIST(AM$29,$L56,$K56,FALSE)*($R56*(1-$E56)+$Q56*(1-$F56))*((1+'Inputs &amp; Summary'!$D$7)^AM$29))))))</f>
        <v>529.25085392848814</v>
      </c>
      <c r="AN56" s="114">
        <f>$D56*IF(AN$29&gt;'Inputs &amp; Summary'!$D$5,0,IF(AN$29&gt;VLOOKUP($G56,Lists!$J$17:$K$21,2),IF($M56=Lists!$H$3,IF($K56&lt;1,(($S56/$K56)*((1+'Inputs &amp; Summary'!$D$7)^AN$29)),((INT(AN$29/$K56)-INT((AN$29-1)/$K56))*$S56*((1+'Inputs &amp; Summary'!$D$7)^AN$29))),(_xlfn.WEIBULL.DIST(AN$29,$L56,$K56,FALSE)*$S56*((1+'Inputs &amp; Summary'!$D$7)^AN$29))),IF($M56=Lists!$H$3,IF($K56&lt;1,((($R56*(1-$E56)+$Q56*(1-$F56))/$K56)*((1+'Inputs &amp; Summary'!$D$7)^AN$29)),((INT(AN$29/$K56)-INT((AN$29-1)/$K56))*($R56*(1-$E56)+$Q56*(1-$F56))*((1+'Inputs &amp; Summary'!$D$7)^AN$29))),((_xlfn.WEIBULL.DIST(AN$29,$L56,$K56,FALSE)*($R56*(1-$E56)+$Q56*(1-$F56))*((1+'Inputs &amp; Summary'!$D$7)^AN$29))))))</f>
        <v>539.83587100705802</v>
      </c>
      <c r="AO56" s="114">
        <f>$D56*IF(AO$29&gt;'Inputs &amp; Summary'!$D$5,0,IF(AO$29&gt;VLOOKUP($G56,Lists!$J$17:$K$21,2),IF($M56=Lists!$H$3,IF($K56&lt;1,(($S56/$K56)*((1+'Inputs &amp; Summary'!$D$7)^AO$29)),((INT(AO$29/$K56)-INT((AO$29-1)/$K56))*$S56*((1+'Inputs &amp; Summary'!$D$7)^AO$29))),(_xlfn.WEIBULL.DIST(AO$29,$L56,$K56,FALSE)*$S56*((1+'Inputs &amp; Summary'!$D$7)^AO$29))),IF($M56=Lists!$H$3,IF($K56&lt;1,((($R56*(1-$E56)+$Q56*(1-$F56))/$K56)*((1+'Inputs &amp; Summary'!$D$7)^AO$29)),((INT(AO$29/$K56)-INT((AO$29-1)/$K56))*($R56*(1-$E56)+$Q56*(1-$F56))*((1+'Inputs &amp; Summary'!$D$7)^AO$29))),((_xlfn.WEIBULL.DIST(AO$29,$L56,$K56,FALSE)*($R56*(1-$E56)+$Q56*(1-$F56))*((1+'Inputs &amp; Summary'!$D$7)^AO$29))))))</f>
        <v>550.63258842719927</v>
      </c>
      <c r="AP56" s="114">
        <f>$D56*IF(AP$29&gt;'Inputs &amp; Summary'!$D$5,0,IF(AP$29&gt;VLOOKUP($G56,Lists!$J$17:$K$21,2),IF($M56=Lists!$H$3,IF($K56&lt;1,(($S56/$K56)*((1+'Inputs &amp; Summary'!$D$7)^AP$29)),((INT(AP$29/$K56)-INT((AP$29-1)/$K56))*$S56*((1+'Inputs &amp; Summary'!$D$7)^AP$29))),(_xlfn.WEIBULL.DIST(AP$29,$L56,$K56,FALSE)*$S56*((1+'Inputs &amp; Summary'!$D$7)^AP$29))),IF($M56=Lists!$H$3,IF($K56&lt;1,((($R56*(1-$E56)+$Q56*(1-$F56))/$K56)*((1+'Inputs &amp; Summary'!$D$7)^AP$29)),((INT(AP$29/$K56)-INT((AP$29-1)/$K56))*($R56*(1-$E56)+$Q56*(1-$F56))*((1+'Inputs &amp; Summary'!$D$7)^AP$29))),((_xlfn.WEIBULL.DIST(AP$29,$L56,$K56,FALSE)*($R56*(1-$E56)+$Q56*(1-$F56))*((1+'Inputs &amp; Summary'!$D$7)^AP$29))))))</f>
        <v>561.6452401957431</v>
      </c>
      <c r="AQ56" s="114">
        <f>$D56*IF(AQ$29&gt;'Inputs &amp; Summary'!$D$5,0,IF(AQ$29&gt;VLOOKUP($G56,Lists!$J$17:$K$21,2),IF($M56=Lists!$H$3,IF($K56&lt;1,(($S56/$K56)*((1+'Inputs &amp; Summary'!$D$7)^AQ$29)),((INT(AQ$29/$K56)-INT((AQ$29-1)/$K56))*$S56*((1+'Inputs &amp; Summary'!$D$7)^AQ$29))),(_xlfn.WEIBULL.DIST(AQ$29,$L56,$K56,FALSE)*$S56*((1+'Inputs &amp; Summary'!$D$7)^AQ$29))),IF($M56=Lists!$H$3,IF($K56&lt;1,((($R56*(1-$E56)+$Q56*(1-$F56))/$K56)*((1+'Inputs &amp; Summary'!$D$7)^AQ$29)),((INT(AQ$29/$K56)-INT((AQ$29-1)/$K56))*($R56*(1-$E56)+$Q56*(1-$F56))*((1+'Inputs &amp; Summary'!$D$7)^AQ$29))),((_xlfn.WEIBULL.DIST(AQ$29,$L56,$K56,FALSE)*($R56*(1-$E56)+$Q56*(1-$F56))*((1+'Inputs &amp; Summary'!$D$7)^AQ$29))))))</f>
        <v>572.87814499965805</v>
      </c>
      <c r="AR56" s="114">
        <f>$D56*IF(AR$29&gt;'Inputs &amp; Summary'!$D$5,0,IF(AR$29&gt;VLOOKUP($G56,Lists!$J$17:$K$21,2),IF($M56=Lists!$H$3,IF($K56&lt;1,(($S56/$K56)*((1+'Inputs &amp; Summary'!$D$7)^AR$29)),((INT(AR$29/$K56)-INT((AR$29-1)/$K56))*$S56*((1+'Inputs &amp; Summary'!$D$7)^AR$29))),(_xlfn.WEIBULL.DIST(AR$29,$L56,$K56,FALSE)*$S56*((1+'Inputs &amp; Summary'!$D$7)^AR$29))),IF($M56=Lists!$H$3,IF($K56&lt;1,((($R56*(1-$E56)+$Q56*(1-$F56))/$K56)*((1+'Inputs &amp; Summary'!$D$7)^AR$29)),((INT(AR$29/$K56)-INT((AR$29-1)/$K56))*($R56*(1-$E56)+$Q56*(1-$F56))*((1+'Inputs &amp; Summary'!$D$7)^AR$29))),((_xlfn.WEIBULL.DIST(AR$29,$L56,$K56,FALSE)*($R56*(1-$E56)+$Q56*(1-$F56))*((1+'Inputs &amp; Summary'!$D$7)^AR$29))))))</f>
        <v>584.3357078996512</v>
      </c>
      <c r="AS56" s="114">
        <f>$D56*IF(AS$29&gt;'Inputs &amp; Summary'!$D$5,0,IF(AS$29&gt;VLOOKUP($G56,Lists!$J$17:$K$21,2),IF($M56=Lists!$H$3,IF($K56&lt;1,(($S56/$K56)*((1+'Inputs &amp; Summary'!$D$7)^AS$29)),((INT(AS$29/$K56)-INT((AS$29-1)/$K56))*$S56*((1+'Inputs &amp; Summary'!$D$7)^AS$29))),(_xlfn.WEIBULL.DIST(AS$29,$L56,$K56,FALSE)*$S56*((1+'Inputs &amp; Summary'!$D$7)^AS$29))),IF($M56=Lists!$H$3,IF($K56&lt;1,((($R56*(1-$E56)+$Q56*(1-$F56))/$K56)*((1+'Inputs &amp; Summary'!$D$7)^AS$29)),((INT(AS$29/$K56)-INT((AS$29-1)/$K56))*($R56*(1-$E56)+$Q56*(1-$F56))*((1+'Inputs &amp; Summary'!$D$7)^AS$29))),((_xlfn.WEIBULL.DIST(AS$29,$L56,$K56,FALSE)*($R56*(1-$E56)+$Q56*(1-$F56))*((1+'Inputs &amp; Summary'!$D$7)^AS$29))))))</f>
        <v>0</v>
      </c>
      <c r="AT56" s="114">
        <f>$D56*IF(AT$29&gt;'Inputs &amp; Summary'!$D$5,0,IF(AT$29&gt;VLOOKUP($G56,Lists!$J$17:$K$21,2),IF($M56=Lists!$H$3,IF($K56&lt;1,(($S56/$K56)*((1+'Inputs &amp; Summary'!$D$7)^AT$29)),((INT(AT$29/$K56)-INT((AT$29-1)/$K56))*$S56*((1+'Inputs &amp; Summary'!$D$7)^AT$29))),(_xlfn.WEIBULL.DIST(AT$29,$L56,$K56,FALSE)*$S56*((1+'Inputs &amp; Summary'!$D$7)^AT$29))),IF($M56=Lists!$H$3,IF($K56&lt;1,((($R56*(1-$E56)+$Q56*(1-$F56))/$K56)*((1+'Inputs &amp; Summary'!$D$7)^AT$29)),((INT(AT$29/$K56)-INT((AT$29-1)/$K56))*($R56*(1-$E56)+$Q56*(1-$F56))*((1+'Inputs &amp; Summary'!$D$7)^AT$29))),((_xlfn.WEIBULL.DIST(AT$29,$L56,$K56,FALSE)*($R56*(1-$E56)+$Q56*(1-$F56))*((1+'Inputs &amp; Summary'!$D$7)^AT$29))))))</f>
        <v>0</v>
      </c>
      <c r="AU56" s="114">
        <f>$D56*IF(AU$29&gt;'Inputs &amp; Summary'!$D$5,0,IF(AU$29&gt;VLOOKUP($G56,Lists!$J$17:$K$21,2),IF($M56=Lists!$H$3,IF($K56&lt;1,(($S56/$K56)*((1+'Inputs &amp; Summary'!$D$7)^AU$29)),((INT(AU$29/$K56)-INT((AU$29-1)/$K56))*$S56*((1+'Inputs &amp; Summary'!$D$7)^AU$29))),(_xlfn.WEIBULL.DIST(AU$29,$L56,$K56,FALSE)*$S56*((1+'Inputs &amp; Summary'!$D$7)^AU$29))),IF($M56=Lists!$H$3,IF($K56&lt;1,((($R56*(1-$E56)+$Q56*(1-$F56))/$K56)*((1+'Inputs &amp; Summary'!$D$7)^AU$29)),((INT(AU$29/$K56)-INT((AU$29-1)/$K56))*($R56*(1-$E56)+$Q56*(1-$F56))*((1+'Inputs &amp; Summary'!$D$7)^AU$29))),((_xlfn.WEIBULL.DIST(AU$29,$L56,$K56,FALSE)*($R56*(1-$E56)+$Q56*(1-$F56))*((1+'Inputs &amp; Summary'!$D$7)^AU$29))))))</f>
        <v>0</v>
      </c>
      <c r="AV56" s="114">
        <f>$D56*IF(AV$29&gt;'Inputs &amp; Summary'!$D$5,0,IF(AV$29&gt;VLOOKUP($G56,Lists!$J$17:$K$21,2),IF($M56=Lists!$H$3,IF($K56&lt;1,(($S56/$K56)*((1+'Inputs &amp; Summary'!$D$7)^AV$29)),((INT(AV$29/$K56)-INT((AV$29-1)/$K56))*$S56*((1+'Inputs &amp; Summary'!$D$7)^AV$29))),(_xlfn.WEIBULL.DIST(AV$29,$L56,$K56,FALSE)*$S56*((1+'Inputs &amp; Summary'!$D$7)^AV$29))),IF($M56=Lists!$H$3,IF($K56&lt;1,((($R56*(1-$E56)+$Q56*(1-$F56))/$K56)*((1+'Inputs &amp; Summary'!$D$7)^AV$29)),((INT(AV$29/$K56)-INT((AV$29-1)/$K56))*($R56*(1-$E56)+$Q56*(1-$F56))*((1+'Inputs &amp; Summary'!$D$7)^AV$29))),((_xlfn.WEIBULL.DIST(AV$29,$L56,$K56,FALSE)*($R56*(1-$E56)+$Q56*(1-$F56))*((1+'Inputs &amp; Summary'!$D$7)^AV$29))))))</f>
        <v>0</v>
      </c>
      <c r="AW56" s="114">
        <f>$D56*IF(AW$29&gt;'Inputs &amp; Summary'!$D$5,0,IF(AW$29&gt;VLOOKUP($G56,Lists!$J$17:$K$21,2),IF($M56=Lists!$H$3,IF($K56&lt;1,(($S56/$K56)*((1+'Inputs &amp; Summary'!$D$7)^AW$29)),((INT(AW$29/$K56)-INT((AW$29-1)/$K56))*$S56*((1+'Inputs &amp; Summary'!$D$7)^AW$29))),(_xlfn.WEIBULL.DIST(AW$29,$L56,$K56,FALSE)*$S56*((1+'Inputs &amp; Summary'!$D$7)^AW$29))),IF($M56=Lists!$H$3,IF($K56&lt;1,((($R56*(1-$E56)+$Q56*(1-$F56))/$K56)*((1+'Inputs &amp; Summary'!$D$7)^AW$29)),((INT(AW$29/$K56)-INT((AW$29-1)/$K56))*($R56*(1-$E56)+$Q56*(1-$F56))*((1+'Inputs &amp; Summary'!$D$7)^AW$29))),((_xlfn.WEIBULL.DIST(AW$29,$L56,$K56,FALSE)*($R56*(1-$E56)+$Q56*(1-$F56))*((1+'Inputs &amp; Summary'!$D$7)^AW$29))))))</f>
        <v>0</v>
      </c>
      <c r="AX56" s="114">
        <f>$D56*IF(AX$29&gt;'Inputs &amp; Summary'!$D$5,0,IF(AX$29&gt;VLOOKUP($G56,Lists!$J$17:$K$21,2),IF($M56=Lists!$H$3,IF($K56&lt;1,(($S56/$K56)*((1+'Inputs &amp; Summary'!$D$7)^AX$29)),((INT(AX$29/$K56)-INT((AX$29-1)/$K56))*$S56*((1+'Inputs &amp; Summary'!$D$7)^AX$29))),(_xlfn.WEIBULL.DIST(AX$29,$L56,$K56,FALSE)*$S56*((1+'Inputs &amp; Summary'!$D$7)^AX$29))),IF($M56=Lists!$H$3,IF($K56&lt;1,((($R56*(1-$E56)+$Q56*(1-$F56))/$K56)*((1+'Inputs &amp; Summary'!$D$7)^AX$29)),((INT(AX$29/$K56)-INT((AX$29-1)/$K56))*($R56*(1-$E56)+$Q56*(1-$F56))*((1+'Inputs &amp; Summary'!$D$7)^AX$29))),((_xlfn.WEIBULL.DIST(AX$29,$L56,$K56,FALSE)*($R56*(1-$E56)+$Q56*(1-$F56))*((1+'Inputs &amp; Summary'!$D$7)^AX$29))))))</f>
        <v>0</v>
      </c>
      <c r="AY56" s="114">
        <f>$D56*IF(AY$29&gt;'Inputs &amp; Summary'!$D$5,0,IF(AY$29&gt;VLOOKUP($G56,Lists!$J$17:$K$21,2),IF($M56=Lists!$H$3,IF($K56&lt;1,(($S56/$K56)*((1+'Inputs &amp; Summary'!$D$7)^AY$29)),((INT(AY$29/$K56)-INT((AY$29-1)/$K56))*$S56*((1+'Inputs &amp; Summary'!$D$7)^AY$29))),(_xlfn.WEIBULL.DIST(AY$29,$L56,$K56,FALSE)*$S56*((1+'Inputs &amp; Summary'!$D$7)^AY$29))),IF($M56=Lists!$H$3,IF($K56&lt;1,((($R56*(1-$E56)+$Q56*(1-$F56))/$K56)*((1+'Inputs &amp; Summary'!$D$7)^AY$29)),((INT(AY$29/$K56)-INT((AY$29-1)/$K56))*($R56*(1-$E56)+$Q56*(1-$F56))*((1+'Inputs &amp; Summary'!$D$7)^AY$29))),((_xlfn.WEIBULL.DIST(AY$29,$L56,$K56,FALSE)*($R56*(1-$E56)+$Q56*(1-$F56))*((1+'Inputs &amp; Summary'!$D$7)^AY$29))))))</f>
        <v>0</v>
      </c>
      <c r="AZ56" s="114">
        <f>$D56*IF(AZ$29&gt;'Inputs &amp; Summary'!$D$5,0,IF(AZ$29&gt;VLOOKUP($G56,Lists!$J$17:$K$21,2),IF($M56=Lists!$H$3,IF($K56&lt;1,(($S56/$K56)*((1+'Inputs &amp; Summary'!$D$7)^AZ$29)),((INT(AZ$29/$K56)-INT((AZ$29-1)/$K56))*$S56*((1+'Inputs &amp; Summary'!$D$7)^AZ$29))),(_xlfn.WEIBULL.DIST(AZ$29,$L56,$K56,FALSE)*$S56*((1+'Inputs &amp; Summary'!$D$7)^AZ$29))),IF($M56=Lists!$H$3,IF($K56&lt;1,((($R56*(1-$E56)+$Q56*(1-$F56))/$K56)*((1+'Inputs &amp; Summary'!$D$7)^AZ$29)),((INT(AZ$29/$K56)-INT((AZ$29-1)/$K56))*($R56*(1-$E56)+$Q56*(1-$F56))*((1+'Inputs &amp; Summary'!$D$7)^AZ$29))),((_xlfn.WEIBULL.DIST(AZ$29,$L56,$K56,FALSE)*($R56*(1-$E56)+$Q56*(1-$F56))*((1+'Inputs &amp; Summary'!$D$7)^AZ$29))))))</f>
        <v>0</v>
      </c>
      <c r="BA56" s="114">
        <f>$D56*IF(BA$29&gt;'Inputs &amp; Summary'!$D$5,0,IF(BA$29&gt;VLOOKUP($G56,Lists!$J$17:$K$21,2),IF($M56=Lists!$H$3,IF($K56&lt;1,(($S56/$K56)*((1+'Inputs &amp; Summary'!$D$7)^BA$29)),((INT(BA$29/$K56)-INT((BA$29-1)/$K56))*$S56*((1+'Inputs &amp; Summary'!$D$7)^BA$29))),(_xlfn.WEIBULL.DIST(BA$29,$L56,$K56,FALSE)*$S56*((1+'Inputs &amp; Summary'!$D$7)^BA$29))),IF($M56=Lists!$H$3,IF($K56&lt;1,((($R56*(1-$E56)+$Q56*(1-$F56))/$K56)*((1+'Inputs &amp; Summary'!$D$7)^BA$29)),((INT(BA$29/$K56)-INT((BA$29-1)/$K56))*($R56*(1-$E56)+$Q56*(1-$F56))*((1+'Inputs &amp; Summary'!$D$7)^BA$29))),((_xlfn.WEIBULL.DIST(BA$29,$L56,$K56,FALSE)*($R56*(1-$E56)+$Q56*(1-$F56))*((1+'Inputs &amp; Summary'!$D$7)^BA$29))))))</f>
        <v>0</v>
      </c>
      <c r="BB56" s="114">
        <f>$D56*IF(BB$29&gt;'Inputs &amp; Summary'!$D$5,0,IF(BB$29&gt;VLOOKUP($G56,Lists!$J$17:$K$21,2),IF($M56=Lists!$H$3,IF($K56&lt;1,(($S56/$K56)*((1+'Inputs &amp; Summary'!$D$7)^BB$29)),((INT(BB$29/$K56)-INT((BB$29-1)/$K56))*$S56*((1+'Inputs &amp; Summary'!$D$7)^BB$29))),(_xlfn.WEIBULL.DIST(BB$29,$L56,$K56,FALSE)*$S56*((1+'Inputs &amp; Summary'!$D$7)^BB$29))),IF($M56=Lists!$H$3,IF($K56&lt;1,((($R56*(1-$E56)+$Q56*(1-$F56))/$K56)*((1+'Inputs &amp; Summary'!$D$7)^BB$29)),((INT(BB$29/$K56)-INT((BB$29-1)/$K56))*($R56*(1-$E56)+$Q56*(1-$F56))*((1+'Inputs &amp; Summary'!$D$7)^BB$29))),((_xlfn.WEIBULL.DIST(BB$29,$L56,$K56,FALSE)*($R56*(1-$E56)+$Q56*(1-$F56))*((1+'Inputs &amp; Summary'!$D$7)^BB$29))))))</f>
        <v>0</v>
      </c>
      <c r="BC56" s="114">
        <f>$D56*IF(BC$29&gt;'Inputs &amp; Summary'!$D$5,0,IF(BC$29&gt;VLOOKUP($G56,Lists!$J$17:$K$21,2),IF($M56=Lists!$H$3,IF($K56&lt;1,(($S56/$K56)*((1+'Inputs &amp; Summary'!$D$7)^BC$29)),((INT(BC$29/$K56)-INT((BC$29-1)/$K56))*$S56*((1+'Inputs &amp; Summary'!$D$7)^BC$29))),(_xlfn.WEIBULL.DIST(BC$29,$L56,$K56,FALSE)*$S56*((1+'Inputs &amp; Summary'!$D$7)^BC$29))),IF($M56=Lists!$H$3,IF($K56&lt;1,((($R56*(1-$E56)+$Q56*(1-$F56))/$K56)*((1+'Inputs &amp; Summary'!$D$7)^BC$29)),((INT(BC$29/$K56)-INT((BC$29-1)/$K56))*($R56*(1-$E56)+$Q56*(1-$F56))*((1+'Inputs &amp; Summary'!$D$7)^BC$29))),((_xlfn.WEIBULL.DIST(BC$29,$L56,$K56,FALSE)*($R56*(1-$E56)+$Q56*(1-$F56))*((1+'Inputs &amp; Summary'!$D$7)^BC$29))))))</f>
        <v>0</v>
      </c>
      <c r="BD56" s="114">
        <f>$D56*IF(BD$29&gt;'Inputs &amp; Summary'!$D$5,0,IF(BD$29&gt;VLOOKUP($G56,Lists!$J$17:$K$21,2),IF($M56=Lists!$H$3,IF($K56&lt;1,(($S56/$K56)*((1+'Inputs &amp; Summary'!$D$7)^BD$29)),((INT(BD$29/$K56)-INT((BD$29-1)/$K56))*$S56*((1+'Inputs &amp; Summary'!$D$7)^BD$29))),(_xlfn.WEIBULL.DIST(BD$29,$L56,$K56,FALSE)*$S56*((1+'Inputs &amp; Summary'!$D$7)^BD$29))),IF($M56=Lists!$H$3,IF($K56&lt;1,((($R56*(1-$E56)+$Q56*(1-$F56))/$K56)*((1+'Inputs &amp; Summary'!$D$7)^BD$29)),((INT(BD$29/$K56)-INT((BD$29-1)/$K56))*($R56*(1-$E56)+$Q56*(1-$F56))*((1+'Inputs &amp; Summary'!$D$7)^BD$29))),((_xlfn.WEIBULL.DIST(BD$29,$L56,$K56,FALSE)*($R56*(1-$E56)+$Q56*(1-$F56))*((1+'Inputs &amp; Summary'!$D$7)^BD$29))))))</f>
        <v>0</v>
      </c>
      <c r="BE56" s="114">
        <f>$D56*IF(BE$29&gt;'Inputs &amp; Summary'!$D$5,0,IF(BE$29&gt;VLOOKUP($G56,Lists!$J$17:$K$21,2),IF($M56=Lists!$H$3,IF($K56&lt;1,(($S56/$K56)*((1+'Inputs &amp; Summary'!$D$7)^BE$29)),((INT(BE$29/$K56)-INT((BE$29-1)/$K56))*$S56*((1+'Inputs &amp; Summary'!$D$7)^BE$29))),(_xlfn.WEIBULL.DIST(BE$29,$L56,$K56,FALSE)*$S56*((1+'Inputs &amp; Summary'!$D$7)^BE$29))),IF($M56=Lists!$H$3,IF($K56&lt;1,((($R56*(1-$E56)+$Q56*(1-$F56))/$K56)*((1+'Inputs &amp; Summary'!$D$7)^BE$29)),((INT(BE$29/$K56)-INT((BE$29-1)/$K56))*($R56*(1-$E56)+$Q56*(1-$F56))*((1+'Inputs &amp; Summary'!$D$7)^BE$29))),((_xlfn.WEIBULL.DIST(BE$29,$L56,$K56,FALSE)*($R56*(1-$E56)+$Q56*(1-$F56))*((1+'Inputs &amp; Summary'!$D$7)^BE$29))))))</f>
        <v>0</v>
      </c>
      <c r="BF56" s="114">
        <f>$D56*IF(BF$29&gt;'Inputs &amp; Summary'!$D$5,0,IF(BF$29&gt;VLOOKUP($G56,Lists!$J$17:$K$21,2),IF($M56=Lists!$H$3,IF($K56&lt;1,(($S56/$K56)*((1+'Inputs &amp; Summary'!$D$7)^BF$29)),((INT(BF$29/$K56)-INT((BF$29-1)/$K56))*$S56*((1+'Inputs &amp; Summary'!$D$7)^BF$29))),(_xlfn.WEIBULL.DIST(BF$29,$L56,$K56,FALSE)*$S56*((1+'Inputs &amp; Summary'!$D$7)^BF$29))),IF($M56=Lists!$H$3,IF($K56&lt;1,((($R56*(1-$E56)+$Q56*(1-$F56))/$K56)*((1+'Inputs &amp; Summary'!$D$7)^BF$29)),((INT(BF$29/$K56)-INT((BF$29-1)/$K56))*($R56*(1-$E56)+$Q56*(1-$F56))*((1+'Inputs &amp; Summary'!$D$7)^BF$29))),((_xlfn.WEIBULL.DIST(BF$29,$L56,$K56,FALSE)*($R56*(1-$E56)+$Q56*(1-$F56))*((1+'Inputs &amp; Summary'!$D$7)^BF$29))))))</f>
        <v>0</v>
      </c>
      <c r="BG56" s="114">
        <f>$D56*IF(BG$29&gt;'Inputs &amp; Summary'!$D$5,0,IF(BG$29&gt;VLOOKUP($G56,Lists!$J$17:$K$21,2),IF($M56=Lists!$H$3,IF($K56&lt;1,(($S56/$K56)*((1+'Inputs &amp; Summary'!$D$7)^BG$29)),((INT(BG$29/$K56)-INT((BG$29-1)/$K56))*$S56*((1+'Inputs &amp; Summary'!$D$7)^BG$29))),(_xlfn.WEIBULL.DIST(BG$29,$L56,$K56,FALSE)*$S56*((1+'Inputs &amp; Summary'!$D$7)^BG$29))),IF($M56=Lists!$H$3,IF($K56&lt;1,((($R56*(1-$E56)+$Q56*(1-$F56))/$K56)*((1+'Inputs &amp; Summary'!$D$7)^BG$29)),((INT(BG$29/$K56)-INT((BG$29-1)/$K56))*($R56*(1-$E56)+$Q56*(1-$F56))*((1+'Inputs &amp; Summary'!$D$7)^BG$29))),((_xlfn.WEIBULL.DIST(BG$29,$L56,$K56,FALSE)*($R56*(1-$E56)+$Q56*(1-$F56))*((1+'Inputs &amp; Summary'!$D$7)^BG$29))))))</f>
        <v>0</v>
      </c>
      <c r="BH56" s="114">
        <f>$D56*IF(BH$29&gt;'Inputs &amp; Summary'!$D$5,0,IF(BH$29&gt;VLOOKUP($G56,Lists!$J$17:$K$21,2),IF($M56=Lists!$H$3,IF($K56&lt;1,(($S56/$K56)*((1+'Inputs &amp; Summary'!$D$7)^BH$29)),((INT(BH$29/$K56)-INT((BH$29-1)/$K56))*$S56*((1+'Inputs &amp; Summary'!$D$7)^BH$29))),(_xlfn.WEIBULL.DIST(BH$29,$L56,$K56,FALSE)*$S56*((1+'Inputs &amp; Summary'!$D$7)^BH$29))),IF($M56=Lists!$H$3,IF($K56&lt;1,((($R56*(1-$E56)+$Q56*(1-$F56))/$K56)*((1+'Inputs &amp; Summary'!$D$7)^BH$29)),((INT(BH$29/$K56)-INT((BH$29-1)/$K56))*($R56*(1-$E56)+$Q56*(1-$F56))*((1+'Inputs &amp; Summary'!$D$7)^BH$29))),((_xlfn.WEIBULL.DIST(BH$29,$L56,$K56,FALSE)*($R56*(1-$E56)+$Q56*(1-$F56))*((1+'Inputs &amp; Summary'!$D$7)^BH$29))))))</f>
        <v>0</v>
      </c>
      <c r="BI56" s="114">
        <f>$D56*IF(BI$29&gt;'Inputs &amp; Summary'!$D$5,0,IF(BI$29&gt;VLOOKUP($G56,Lists!$J$17:$K$21,2),IF($M56=Lists!$H$3,IF($K56&lt;1,(($S56/$K56)*((1+'Inputs &amp; Summary'!$D$7)^BI$29)),((INT(BI$29/$K56)-INT((BI$29-1)/$K56))*$S56*((1+'Inputs &amp; Summary'!$D$7)^BI$29))),(_xlfn.WEIBULL.DIST(BI$29,$L56,$K56,FALSE)*$S56*((1+'Inputs &amp; Summary'!$D$7)^BI$29))),IF($M56=Lists!$H$3,IF($K56&lt;1,((($R56*(1-$E56)+$Q56*(1-$F56))/$K56)*((1+'Inputs &amp; Summary'!$D$7)^BI$29)),((INT(BI$29/$K56)-INT((BI$29-1)/$K56))*($R56*(1-$E56)+$Q56*(1-$F56))*((1+'Inputs &amp; Summary'!$D$7)^BI$29))),((_xlfn.WEIBULL.DIST(BI$29,$L56,$K56,FALSE)*($R56*(1-$E56)+$Q56*(1-$F56))*((1+'Inputs &amp; Summary'!$D$7)^BI$29))))))</f>
        <v>0</v>
      </c>
      <c r="BJ56" s="114">
        <f>$D56*IF(BJ$29&gt;'Inputs &amp; Summary'!$D$5,0,IF(BJ$29&gt;VLOOKUP($G56,Lists!$J$17:$K$21,2),IF($M56=Lists!$H$3,IF($K56&lt;1,(($S56/$K56)*((1+'Inputs &amp; Summary'!$D$7)^BJ$29)),((INT(BJ$29/$K56)-INT((BJ$29-1)/$K56))*$S56*((1+'Inputs &amp; Summary'!$D$7)^BJ$29))),(_xlfn.WEIBULL.DIST(BJ$29,$L56,$K56,FALSE)*$S56*((1+'Inputs &amp; Summary'!$D$7)^BJ$29))),IF($M56=Lists!$H$3,IF($K56&lt;1,((($R56*(1-$E56)+$Q56*(1-$F56))/$K56)*((1+'Inputs &amp; Summary'!$D$7)^BJ$29)),((INT(BJ$29/$K56)-INT((BJ$29-1)/$K56))*($R56*(1-$E56)+$Q56*(1-$F56))*((1+'Inputs &amp; Summary'!$D$7)^BJ$29))),((_xlfn.WEIBULL.DIST(BJ$29,$L56,$K56,FALSE)*($R56*(1-$E56)+$Q56*(1-$F56))*((1+'Inputs &amp; Summary'!$D$7)^BJ$29))))))</f>
        <v>0</v>
      </c>
      <c r="BK56" s="114">
        <f>$D56*IF(BK$29&gt;'Inputs &amp; Summary'!$D$5,0,IF(BK$29&gt;VLOOKUP($G56,Lists!$J$17:$K$21,2),IF($M56=Lists!$H$3,IF($K56&lt;1,(($S56/$K56)*((1+'Inputs &amp; Summary'!$D$7)^BK$29)),((INT(BK$29/$K56)-INT((BK$29-1)/$K56))*$S56*((1+'Inputs &amp; Summary'!$D$7)^BK$29))),(_xlfn.WEIBULL.DIST(BK$29,$L56,$K56,FALSE)*$S56*((1+'Inputs &amp; Summary'!$D$7)^BK$29))),IF($M56=Lists!$H$3,IF($K56&lt;1,((($R56*(1-$E56)+$Q56*(1-$F56))/$K56)*((1+'Inputs &amp; Summary'!$D$7)^BK$29)),((INT(BK$29/$K56)-INT((BK$29-1)/$K56))*($R56*(1-$E56)+$Q56*(1-$F56))*((1+'Inputs &amp; Summary'!$D$7)^BK$29))),((_xlfn.WEIBULL.DIST(BK$29,$L56,$K56,FALSE)*($R56*(1-$E56)+$Q56*(1-$F56))*((1+'Inputs &amp; Summary'!$D$7)^BK$29))))))</f>
        <v>0</v>
      </c>
      <c r="BL56" s="114">
        <f>$D56*IF(BL$29&gt;'Inputs &amp; Summary'!$D$5,0,IF(BL$29&gt;VLOOKUP($G56,Lists!$J$17:$K$21,2),IF($M56=Lists!$H$3,IF($K56&lt;1,(($S56/$K56)*((1+'Inputs &amp; Summary'!$D$7)^BL$29)),((INT(BL$29/$K56)-INT((BL$29-1)/$K56))*$S56*((1+'Inputs &amp; Summary'!$D$7)^BL$29))),(_xlfn.WEIBULL.DIST(BL$29,$L56,$K56,FALSE)*$S56*((1+'Inputs &amp; Summary'!$D$7)^BL$29))),IF($M56=Lists!$H$3,IF($K56&lt;1,((($R56*(1-$E56)+$Q56*(1-$F56))/$K56)*((1+'Inputs &amp; Summary'!$D$7)^BL$29)),((INT(BL$29/$K56)-INT((BL$29-1)/$K56))*($R56*(1-$E56)+$Q56*(1-$F56))*((1+'Inputs &amp; Summary'!$D$7)^BL$29))),((_xlfn.WEIBULL.DIST(BL$29,$L56,$K56,FALSE)*($R56*(1-$E56)+$Q56*(1-$F56))*((1+'Inputs &amp; Summary'!$D$7)^BL$29))))))</f>
        <v>0</v>
      </c>
    </row>
    <row r="57" spans="1:64" s="1" customFormat="1" ht="86.4" x14ac:dyDescent="0.3">
      <c r="A57" s="79" t="s">
        <v>161</v>
      </c>
      <c r="B57" s="33" t="s">
        <v>307</v>
      </c>
      <c r="C57" s="33" t="s">
        <v>139</v>
      </c>
      <c r="D57" s="68">
        <v>1</v>
      </c>
      <c r="E57" s="68">
        <v>0</v>
      </c>
      <c r="F57" s="68">
        <v>0</v>
      </c>
      <c r="G57" s="213" t="s">
        <v>433</v>
      </c>
      <c r="H57" s="34"/>
      <c r="I57" s="34" t="s">
        <v>91</v>
      </c>
      <c r="J57" s="33">
        <f>VLOOKUP(I57,'Labor Rates'!$A$1:$B$16,2)</f>
        <v>14.586538461538462</v>
      </c>
      <c r="K57" s="35">
        <v>1</v>
      </c>
      <c r="L57" s="35">
        <v>1</v>
      </c>
      <c r="M57" s="33" t="s">
        <v>259</v>
      </c>
      <c r="N57" s="84">
        <f>'Inputs &amp; Summary'!$D$25+'Inputs &amp; Summary'!$D$27+'Inputs &amp; Summary'!$D$30</f>
        <v>37</v>
      </c>
      <c r="O57" s="35">
        <v>0.15</v>
      </c>
      <c r="P57" s="5">
        <v>1</v>
      </c>
      <c r="Q57" s="73">
        <f t="shared" si="6"/>
        <v>80.955288461538458</v>
      </c>
      <c r="R57" s="73">
        <f t="shared" si="7"/>
        <v>37</v>
      </c>
      <c r="S57" s="74">
        <f t="shared" si="8"/>
        <v>117.95528846153846</v>
      </c>
      <c r="T57" s="88"/>
      <c r="U57" s="80"/>
      <c r="V57" s="87">
        <f t="shared" si="9"/>
        <v>146.16616643788865</v>
      </c>
      <c r="W57" s="87">
        <f>NPV('Inputs &amp; Summary'!$D$6,Y57:BL57)</f>
        <v>1482.2804491819411</v>
      </c>
      <c r="X57" s="90">
        <f t="shared" si="10"/>
        <v>1.0758447445211127E-2</v>
      </c>
      <c r="Y57" s="114">
        <f>$D57*IF(Y$29&gt;'Inputs &amp; Summary'!$D$5,0,IF(Y$29&gt;VLOOKUP($G57,Lists!$J$17:$K$21,2),IF($M57=Lists!$H$3,IF($K57&lt;1,(($S57/$K57)*((1+'Inputs &amp; Summary'!$D$7)^Y$29)),((INT(Y$29/$K57)-INT((Y$29-1)/$K57))*$S57*((1+'Inputs &amp; Summary'!$D$7)^Y$29))),(_xlfn.WEIBULL.DIST(Y$29,$L57,$K57,FALSE)*$S57*((1+'Inputs &amp; Summary'!$D$7)^Y$29))),IF($M57=Lists!$H$3,IF($K57&lt;1,((($R57*(1-$E57)+$Q57*(1-$F57))/$K57)*((1+'Inputs &amp; Summary'!$D$7)^Y$29)),((INT(Y$29/$K57)-INT((Y$29-1)/$K57))*($R57*(1-$E57)+$Q57*(1-$F57))*((1+'Inputs &amp; Summary'!$D$7)^Y$29))),((_xlfn.WEIBULL.DIST(Y$29,$L57,$K57,FALSE)*($R57*(1-$E57)+$Q57*(1-$F57))*((1+'Inputs &amp; Summary'!$D$7)^Y$29))))))</f>
        <v>120.31439423076922</v>
      </c>
      <c r="Z57" s="114">
        <f>$D57*IF(Z$29&gt;'Inputs &amp; Summary'!$D$5,0,IF(Z$29&gt;VLOOKUP($G57,Lists!$J$17:$K$21,2),IF($M57=Lists!$H$3,IF($K57&lt;1,(($S57/$K57)*((1+'Inputs &amp; Summary'!$D$7)^Z$29)),((INT(Z$29/$K57)-INT((Z$29-1)/$K57))*$S57*((1+'Inputs &amp; Summary'!$D$7)^Z$29))),(_xlfn.WEIBULL.DIST(Z$29,$L57,$K57,FALSE)*$S57*((1+'Inputs &amp; Summary'!$D$7)^Z$29))),IF($M57=Lists!$H$3,IF($K57&lt;1,((($R57*(1-$E57)+$Q57*(1-$F57))/$K57)*((1+'Inputs &amp; Summary'!$D$7)^Z$29)),((INT(Z$29/$K57)-INT((Z$29-1)/$K57))*($R57*(1-$E57)+$Q57*(1-$F57))*((1+'Inputs &amp; Summary'!$D$7)^Z$29))),((_xlfn.WEIBULL.DIST(Z$29,$L57,$K57,FALSE)*($R57*(1-$E57)+$Q57*(1-$F57))*((1+'Inputs &amp; Summary'!$D$7)^Z$29))))))</f>
        <v>122.72068211538461</v>
      </c>
      <c r="AA57" s="114">
        <f>$D57*IF(AA$29&gt;'Inputs &amp; Summary'!$D$5,0,IF(AA$29&gt;VLOOKUP($G57,Lists!$J$17:$K$21,2),IF($M57=Lists!$H$3,IF($K57&lt;1,(($S57/$K57)*((1+'Inputs &amp; Summary'!$D$7)^AA$29)),((INT(AA$29/$K57)-INT((AA$29-1)/$K57))*$S57*((1+'Inputs &amp; Summary'!$D$7)^AA$29))),(_xlfn.WEIBULL.DIST(AA$29,$L57,$K57,FALSE)*$S57*((1+'Inputs &amp; Summary'!$D$7)^AA$29))),IF($M57=Lists!$H$3,IF($K57&lt;1,((($R57*(1-$E57)+$Q57*(1-$F57))/$K57)*((1+'Inputs &amp; Summary'!$D$7)^AA$29)),((INT(AA$29/$K57)-INT((AA$29-1)/$K57))*($R57*(1-$E57)+$Q57*(1-$F57))*((1+'Inputs &amp; Summary'!$D$7)^AA$29))),((_xlfn.WEIBULL.DIST(AA$29,$L57,$K57,FALSE)*($R57*(1-$E57)+$Q57*(1-$F57))*((1+'Inputs &amp; Summary'!$D$7)^AA$29))))))</f>
        <v>125.17509575769229</v>
      </c>
      <c r="AB57" s="114">
        <f>$D57*IF(AB$29&gt;'Inputs &amp; Summary'!$D$5,0,IF(AB$29&gt;VLOOKUP($G57,Lists!$J$17:$K$21,2),IF($M57=Lists!$H$3,IF($K57&lt;1,(($S57/$K57)*((1+'Inputs &amp; Summary'!$D$7)^AB$29)),((INT(AB$29/$K57)-INT((AB$29-1)/$K57))*$S57*((1+'Inputs &amp; Summary'!$D$7)^AB$29))),(_xlfn.WEIBULL.DIST(AB$29,$L57,$K57,FALSE)*$S57*((1+'Inputs &amp; Summary'!$D$7)^AB$29))),IF($M57=Lists!$H$3,IF($K57&lt;1,((($R57*(1-$E57)+$Q57*(1-$F57))/$K57)*((1+'Inputs &amp; Summary'!$D$7)^AB$29)),((INT(AB$29/$K57)-INT((AB$29-1)/$K57))*($R57*(1-$E57)+$Q57*(1-$F57))*((1+'Inputs &amp; Summary'!$D$7)^AB$29))),((_xlfn.WEIBULL.DIST(AB$29,$L57,$K57,FALSE)*($R57*(1-$E57)+$Q57*(1-$F57))*((1+'Inputs &amp; Summary'!$D$7)^AB$29))))))</f>
        <v>127.67859767284615</v>
      </c>
      <c r="AC57" s="114">
        <f>$D57*IF(AC$29&gt;'Inputs &amp; Summary'!$D$5,0,IF(AC$29&gt;VLOOKUP($G57,Lists!$J$17:$K$21,2),IF($M57=Lists!$H$3,IF($K57&lt;1,(($S57/$K57)*((1+'Inputs &amp; Summary'!$D$7)^AC$29)),((INT(AC$29/$K57)-INT((AC$29-1)/$K57))*$S57*((1+'Inputs &amp; Summary'!$D$7)^AC$29))),(_xlfn.WEIBULL.DIST(AC$29,$L57,$K57,FALSE)*$S57*((1+'Inputs &amp; Summary'!$D$7)^AC$29))),IF($M57=Lists!$H$3,IF($K57&lt;1,((($R57*(1-$E57)+$Q57*(1-$F57))/$K57)*((1+'Inputs &amp; Summary'!$D$7)^AC$29)),((INT(AC$29/$K57)-INT((AC$29-1)/$K57))*($R57*(1-$E57)+$Q57*(1-$F57))*((1+'Inputs &amp; Summary'!$D$7)^AC$29))),((_xlfn.WEIBULL.DIST(AC$29,$L57,$K57,FALSE)*($R57*(1-$E57)+$Q57*(1-$F57))*((1+'Inputs &amp; Summary'!$D$7)^AC$29))))))</f>
        <v>130.23216962630306</v>
      </c>
      <c r="AD57" s="114">
        <f>$D57*IF(AD$29&gt;'Inputs &amp; Summary'!$D$5,0,IF(AD$29&gt;VLOOKUP($G57,Lists!$J$17:$K$21,2),IF($M57=Lists!$H$3,IF($K57&lt;1,(($S57/$K57)*((1+'Inputs &amp; Summary'!$D$7)^AD$29)),((INT(AD$29/$K57)-INT((AD$29-1)/$K57))*$S57*((1+'Inputs &amp; Summary'!$D$7)^AD$29))),(_xlfn.WEIBULL.DIST(AD$29,$L57,$K57,FALSE)*$S57*((1+'Inputs &amp; Summary'!$D$7)^AD$29))),IF($M57=Lists!$H$3,IF($K57&lt;1,((($R57*(1-$E57)+$Q57*(1-$F57))/$K57)*((1+'Inputs &amp; Summary'!$D$7)^AD$29)),((INT(AD$29/$K57)-INT((AD$29-1)/$K57))*($R57*(1-$E57)+$Q57*(1-$F57))*((1+'Inputs &amp; Summary'!$D$7)^AD$29))),((_xlfn.WEIBULL.DIST(AD$29,$L57,$K57,FALSE)*($R57*(1-$E57)+$Q57*(1-$F57))*((1+'Inputs &amp; Summary'!$D$7)^AD$29))))))</f>
        <v>132.83681301882913</v>
      </c>
      <c r="AE57" s="114">
        <f>$D57*IF(AE$29&gt;'Inputs &amp; Summary'!$D$5,0,IF(AE$29&gt;VLOOKUP($G57,Lists!$J$17:$K$21,2),IF($M57=Lists!$H$3,IF($K57&lt;1,(($S57/$K57)*((1+'Inputs &amp; Summary'!$D$7)^AE$29)),((INT(AE$29/$K57)-INT((AE$29-1)/$K57))*$S57*((1+'Inputs &amp; Summary'!$D$7)^AE$29))),(_xlfn.WEIBULL.DIST(AE$29,$L57,$K57,FALSE)*$S57*((1+'Inputs &amp; Summary'!$D$7)^AE$29))),IF($M57=Lists!$H$3,IF($K57&lt;1,((($R57*(1-$E57)+$Q57*(1-$F57))/$K57)*((1+'Inputs &amp; Summary'!$D$7)^AE$29)),((INT(AE$29/$K57)-INT((AE$29-1)/$K57))*($R57*(1-$E57)+$Q57*(1-$F57))*((1+'Inputs &amp; Summary'!$D$7)^AE$29))),((_xlfn.WEIBULL.DIST(AE$29,$L57,$K57,FALSE)*($R57*(1-$E57)+$Q57*(1-$F57))*((1+'Inputs &amp; Summary'!$D$7)^AE$29))))))</f>
        <v>135.49354927920569</v>
      </c>
      <c r="AF57" s="114">
        <f>$D57*IF(AF$29&gt;'Inputs &amp; Summary'!$D$5,0,IF(AF$29&gt;VLOOKUP($G57,Lists!$J$17:$K$21,2),IF($M57=Lists!$H$3,IF($K57&lt;1,(($S57/$K57)*((1+'Inputs &amp; Summary'!$D$7)^AF$29)),((INT(AF$29/$K57)-INT((AF$29-1)/$K57))*$S57*((1+'Inputs &amp; Summary'!$D$7)^AF$29))),(_xlfn.WEIBULL.DIST(AF$29,$L57,$K57,FALSE)*$S57*((1+'Inputs &amp; Summary'!$D$7)^AF$29))),IF($M57=Lists!$H$3,IF($K57&lt;1,((($R57*(1-$E57)+$Q57*(1-$F57))/$K57)*((1+'Inputs &amp; Summary'!$D$7)^AF$29)),((INT(AF$29/$K57)-INT((AF$29-1)/$K57))*($R57*(1-$E57)+$Q57*(1-$F57))*((1+'Inputs &amp; Summary'!$D$7)^AF$29))),((_xlfn.WEIBULL.DIST(AF$29,$L57,$K57,FALSE)*($R57*(1-$E57)+$Q57*(1-$F57))*((1+'Inputs &amp; Summary'!$D$7)^AF$29))))))</f>
        <v>138.20342026478983</v>
      </c>
      <c r="AG57" s="114">
        <f>$D57*IF(AG$29&gt;'Inputs &amp; Summary'!$D$5,0,IF(AG$29&gt;VLOOKUP($G57,Lists!$J$17:$K$21,2),IF($M57=Lists!$H$3,IF($K57&lt;1,(($S57/$K57)*((1+'Inputs &amp; Summary'!$D$7)^AG$29)),((INT(AG$29/$K57)-INT((AG$29-1)/$K57))*$S57*((1+'Inputs &amp; Summary'!$D$7)^AG$29))),(_xlfn.WEIBULL.DIST(AG$29,$L57,$K57,FALSE)*$S57*((1+'Inputs &amp; Summary'!$D$7)^AG$29))),IF($M57=Lists!$H$3,IF($K57&lt;1,((($R57*(1-$E57)+$Q57*(1-$F57))/$K57)*((1+'Inputs &amp; Summary'!$D$7)^AG$29)),((INT(AG$29/$K57)-INT((AG$29-1)/$K57))*($R57*(1-$E57)+$Q57*(1-$F57))*((1+'Inputs &amp; Summary'!$D$7)^AG$29))),((_xlfn.WEIBULL.DIST(AG$29,$L57,$K57,FALSE)*($R57*(1-$E57)+$Q57*(1-$F57))*((1+'Inputs &amp; Summary'!$D$7)^AG$29))))))</f>
        <v>140.96748867008563</v>
      </c>
      <c r="AH57" s="114">
        <f>$D57*IF(AH$29&gt;'Inputs &amp; Summary'!$D$5,0,IF(AH$29&gt;VLOOKUP($G57,Lists!$J$17:$K$21,2),IF($M57=Lists!$H$3,IF($K57&lt;1,(($S57/$K57)*((1+'Inputs &amp; Summary'!$D$7)^AH$29)),((INT(AH$29/$K57)-INT((AH$29-1)/$K57))*$S57*((1+'Inputs &amp; Summary'!$D$7)^AH$29))),(_xlfn.WEIBULL.DIST(AH$29,$L57,$K57,FALSE)*$S57*((1+'Inputs &amp; Summary'!$D$7)^AH$29))),IF($M57=Lists!$H$3,IF($K57&lt;1,((($R57*(1-$E57)+$Q57*(1-$F57))/$K57)*((1+'Inputs &amp; Summary'!$D$7)^AH$29)),((INT(AH$29/$K57)-INT((AH$29-1)/$K57))*($R57*(1-$E57)+$Q57*(1-$F57))*((1+'Inputs &amp; Summary'!$D$7)^AH$29))),((_xlfn.WEIBULL.DIST(AH$29,$L57,$K57,FALSE)*($R57*(1-$E57)+$Q57*(1-$F57))*((1+'Inputs &amp; Summary'!$D$7)^AH$29))))))</f>
        <v>143.78683844348734</v>
      </c>
      <c r="AI57" s="114">
        <f>$D57*IF(AI$29&gt;'Inputs &amp; Summary'!$D$5,0,IF(AI$29&gt;VLOOKUP($G57,Lists!$J$17:$K$21,2),IF($M57=Lists!$H$3,IF($K57&lt;1,(($S57/$K57)*((1+'Inputs &amp; Summary'!$D$7)^AI$29)),((INT(AI$29/$K57)-INT((AI$29-1)/$K57))*$S57*((1+'Inputs &amp; Summary'!$D$7)^AI$29))),(_xlfn.WEIBULL.DIST(AI$29,$L57,$K57,FALSE)*$S57*((1+'Inputs &amp; Summary'!$D$7)^AI$29))),IF($M57=Lists!$H$3,IF($K57&lt;1,((($R57*(1-$E57)+$Q57*(1-$F57))/$K57)*((1+'Inputs &amp; Summary'!$D$7)^AI$29)),((INT(AI$29/$K57)-INT((AI$29-1)/$K57))*($R57*(1-$E57)+$Q57*(1-$F57))*((1+'Inputs &amp; Summary'!$D$7)^AI$29))),((_xlfn.WEIBULL.DIST(AI$29,$L57,$K57,FALSE)*($R57*(1-$E57)+$Q57*(1-$F57))*((1+'Inputs &amp; Summary'!$D$7)^AI$29))))))</f>
        <v>146.66257521235707</v>
      </c>
      <c r="AJ57" s="114">
        <f>$D57*IF(AJ$29&gt;'Inputs &amp; Summary'!$D$5,0,IF(AJ$29&gt;VLOOKUP($G57,Lists!$J$17:$K$21,2),IF($M57=Lists!$H$3,IF($K57&lt;1,(($S57/$K57)*((1+'Inputs &amp; Summary'!$D$7)^AJ$29)),((INT(AJ$29/$K57)-INT((AJ$29-1)/$K57))*$S57*((1+'Inputs &amp; Summary'!$D$7)^AJ$29))),(_xlfn.WEIBULL.DIST(AJ$29,$L57,$K57,FALSE)*$S57*((1+'Inputs &amp; Summary'!$D$7)^AJ$29))),IF($M57=Lists!$H$3,IF($K57&lt;1,((($R57*(1-$E57)+$Q57*(1-$F57))/$K57)*((1+'Inputs &amp; Summary'!$D$7)^AJ$29)),((INT(AJ$29/$K57)-INT((AJ$29-1)/$K57))*($R57*(1-$E57)+$Q57*(1-$F57))*((1+'Inputs &amp; Summary'!$D$7)^AJ$29))),((_xlfn.WEIBULL.DIST(AJ$29,$L57,$K57,FALSE)*($R57*(1-$E57)+$Q57*(1-$F57))*((1+'Inputs &amp; Summary'!$D$7)^AJ$29))))))</f>
        <v>149.59582671660422</v>
      </c>
      <c r="AK57" s="114">
        <f>$D57*IF(AK$29&gt;'Inputs &amp; Summary'!$D$5,0,IF(AK$29&gt;VLOOKUP($G57,Lists!$J$17:$K$21,2),IF($M57=Lists!$H$3,IF($K57&lt;1,(($S57/$K57)*((1+'Inputs &amp; Summary'!$D$7)^AK$29)),((INT(AK$29/$K57)-INT((AK$29-1)/$K57))*$S57*((1+'Inputs &amp; Summary'!$D$7)^AK$29))),(_xlfn.WEIBULL.DIST(AK$29,$L57,$K57,FALSE)*$S57*((1+'Inputs &amp; Summary'!$D$7)^AK$29))),IF($M57=Lists!$H$3,IF($K57&lt;1,((($R57*(1-$E57)+$Q57*(1-$F57))/$K57)*((1+'Inputs &amp; Summary'!$D$7)^AK$29)),((INT(AK$29/$K57)-INT((AK$29-1)/$K57))*($R57*(1-$E57)+$Q57*(1-$F57))*((1+'Inputs &amp; Summary'!$D$7)^AK$29))),((_xlfn.WEIBULL.DIST(AK$29,$L57,$K57,FALSE)*($R57*(1-$E57)+$Q57*(1-$F57))*((1+'Inputs &amp; Summary'!$D$7)^AK$29))))))</f>
        <v>152.58774325093628</v>
      </c>
      <c r="AL57" s="114">
        <f>$D57*IF(AL$29&gt;'Inputs &amp; Summary'!$D$5,0,IF(AL$29&gt;VLOOKUP($G57,Lists!$J$17:$K$21,2),IF($M57=Lists!$H$3,IF($K57&lt;1,(($S57/$K57)*((1+'Inputs &amp; Summary'!$D$7)^AL$29)),((INT(AL$29/$K57)-INT((AL$29-1)/$K57))*$S57*((1+'Inputs &amp; Summary'!$D$7)^AL$29))),(_xlfn.WEIBULL.DIST(AL$29,$L57,$K57,FALSE)*$S57*((1+'Inputs &amp; Summary'!$D$7)^AL$29))),IF($M57=Lists!$H$3,IF($K57&lt;1,((($R57*(1-$E57)+$Q57*(1-$F57))/$K57)*((1+'Inputs &amp; Summary'!$D$7)^AL$29)),((INT(AL$29/$K57)-INT((AL$29-1)/$K57))*($R57*(1-$E57)+$Q57*(1-$F57))*((1+'Inputs &amp; Summary'!$D$7)^AL$29))),((_xlfn.WEIBULL.DIST(AL$29,$L57,$K57,FALSE)*($R57*(1-$E57)+$Q57*(1-$F57))*((1+'Inputs &amp; Summary'!$D$7)^AL$29))))))</f>
        <v>155.63949811595504</v>
      </c>
      <c r="AM57" s="114">
        <f>$D57*IF(AM$29&gt;'Inputs &amp; Summary'!$D$5,0,IF(AM$29&gt;VLOOKUP($G57,Lists!$J$17:$K$21,2),IF($M57=Lists!$H$3,IF($K57&lt;1,(($S57/$K57)*((1+'Inputs &amp; Summary'!$D$7)^AM$29)),((INT(AM$29/$K57)-INT((AM$29-1)/$K57))*$S57*((1+'Inputs &amp; Summary'!$D$7)^AM$29))),(_xlfn.WEIBULL.DIST(AM$29,$L57,$K57,FALSE)*$S57*((1+'Inputs &amp; Summary'!$D$7)^AM$29))),IF($M57=Lists!$H$3,IF($K57&lt;1,((($R57*(1-$E57)+$Q57*(1-$F57))/$K57)*((1+'Inputs &amp; Summary'!$D$7)^AM$29)),((INT(AM$29/$K57)-INT((AM$29-1)/$K57))*($R57*(1-$E57)+$Q57*(1-$F57))*((1+'Inputs &amp; Summary'!$D$7)^AM$29))),((_xlfn.WEIBULL.DIST(AM$29,$L57,$K57,FALSE)*($R57*(1-$E57)+$Q57*(1-$F57))*((1+'Inputs &amp; Summary'!$D$7)^AM$29))))))</f>
        <v>158.75228807827409</v>
      </c>
      <c r="AN57" s="114">
        <f>$D57*IF(AN$29&gt;'Inputs &amp; Summary'!$D$5,0,IF(AN$29&gt;VLOOKUP($G57,Lists!$J$17:$K$21,2),IF($M57=Lists!$H$3,IF($K57&lt;1,(($S57/$K57)*((1+'Inputs &amp; Summary'!$D$7)^AN$29)),((INT(AN$29/$K57)-INT((AN$29-1)/$K57))*$S57*((1+'Inputs &amp; Summary'!$D$7)^AN$29))),(_xlfn.WEIBULL.DIST(AN$29,$L57,$K57,FALSE)*$S57*((1+'Inputs &amp; Summary'!$D$7)^AN$29))),IF($M57=Lists!$H$3,IF($K57&lt;1,((($R57*(1-$E57)+$Q57*(1-$F57))/$K57)*((1+'Inputs &amp; Summary'!$D$7)^AN$29)),((INT(AN$29/$K57)-INT((AN$29-1)/$K57))*($R57*(1-$E57)+$Q57*(1-$F57))*((1+'Inputs &amp; Summary'!$D$7)^AN$29))),((_xlfn.WEIBULL.DIST(AN$29,$L57,$K57,FALSE)*($R57*(1-$E57)+$Q57*(1-$F57))*((1+'Inputs &amp; Summary'!$D$7)^AN$29))))))</f>
        <v>161.9273338398396</v>
      </c>
      <c r="AO57" s="114">
        <f>$D57*IF(AO$29&gt;'Inputs &amp; Summary'!$D$5,0,IF(AO$29&gt;VLOOKUP($G57,Lists!$J$17:$K$21,2),IF($M57=Lists!$H$3,IF($K57&lt;1,(($S57/$K57)*((1+'Inputs &amp; Summary'!$D$7)^AO$29)),((INT(AO$29/$K57)-INT((AO$29-1)/$K57))*$S57*((1+'Inputs &amp; Summary'!$D$7)^AO$29))),(_xlfn.WEIBULL.DIST(AO$29,$L57,$K57,FALSE)*$S57*((1+'Inputs &amp; Summary'!$D$7)^AO$29))),IF($M57=Lists!$H$3,IF($K57&lt;1,((($R57*(1-$E57)+$Q57*(1-$F57))/$K57)*((1+'Inputs &amp; Summary'!$D$7)^AO$29)),((INT(AO$29/$K57)-INT((AO$29-1)/$K57))*($R57*(1-$E57)+$Q57*(1-$F57))*((1+'Inputs &amp; Summary'!$D$7)^AO$29))),((_xlfn.WEIBULL.DIST(AO$29,$L57,$K57,FALSE)*($R57*(1-$E57)+$Q57*(1-$F57))*((1+'Inputs &amp; Summary'!$D$7)^AO$29))))))</f>
        <v>165.16588051663641</v>
      </c>
      <c r="AP57" s="114">
        <f>$D57*IF(AP$29&gt;'Inputs &amp; Summary'!$D$5,0,IF(AP$29&gt;VLOOKUP($G57,Lists!$J$17:$K$21,2),IF($M57=Lists!$H$3,IF($K57&lt;1,(($S57/$K57)*((1+'Inputs &amp; Summary'!$D$7)^AP$29)),((INT(AP$29/$K57)-INT((AP$29-1)/$K57))*$S57*((1+'Inputs &amp; Summary'!$D$7)^AP$29))),(_xlfn.WEIBULL.DIST(AP$29,$L57,$K57,FALSE)*$S57*((1+'Inputs &amp; Summary'!$D$7)^AP$29))),IF($M57=Lists!$H$3,IF($K57&lt;1,((($R57*(1-$E57)+$Q57*(1-$F57))/$K57)*((1+'Inputs &amp; Summary'!$D$7)^AP$29)),((INT(AP$29/$K57)-INT((AP$29-1)/$K57))*($R57*(1-$E57)+$Q57*(1-$F57))*((1+'Inputs &amp; Summary'!$D$7)^AP$29))),((_xlfn.WEIBULL.DIST(AP$29,$L57,$K57,FALSE)*($R57*(1-$E57)+$Q57*(1-$F57))*((1+'Inputs &amp; Summary'!$D$7)^AP$29))))))</f>
        <v>168.46919812696913</v>
      </c>
      <c r="AQ57" s="114">
        <f>$D57*IF(AQ$29&gt;'Inputs &amp; Summary'!$D$5,0,IF(AQ$29&gt;VLOOKUP($G57,Lists!$J$17:$K$21,2),IF($M57=Lists!$H$3,IF($K57&lt;1,(($S57/$K57)*((1+'Inputs &amp; Summary'!$D$7)^AQ$29)),((INT(AQ$29/$K57)-INT((AQ$29-1)/$K57))*$S57*((1+'Inputs &amp; Summary'!$D$7)^AQ$29))),(_xlfn.WEIBULL.DIST(AQ$29,$L57,$K57,FALSE)*$S57*((1+'Inputs &amp; Summary'!$D$7)^AQ$29))),IF($M57=Lists!$H$3,IF($K57&lt;1,((($R57*(1-$E57)+$Q57*(1-$F57))/$K57)*((1+'Inputs &amp; Summary'!$D$7)^AQ$29)),((INT(AQ$29/$K57)-INT((AQ$29-1)/$K57))*($R57*(1-$E57)+$Q57*(1-$F57))*((1+'Inputs &amp; Summary'!$D$7)^AQ$29))),((_xlfn.WEIBULL.DIST(AQ$29,$L57,$K57,FALSE)*($R57*(1-$E57)+$Q57*(1-$F57))*((1+'Inputs &amp; Summary'!$D$7)^AQ$29))))))</f>
        <v>171.83858208950849</v>
      </c>
      <c r="AR57" s="114">
        <f>$D57*IF(AR$29&gt;'Inputs &amp; Summary'!$D$5,0,IF(AR$29&gt;VLOOKUP($G57,Lists!$J$17:$K$21,2),IF($M57=Lists!$H$3,IF($K57&lt;1,(($S57/$K57)*((1+'Inputs &amp; Summary'!$D$7)^AR$29)),((INT(AR$29/$K57)-INT((AR$29-1)/$K57))*$S57*((1+'Inputs &amp; Summary'!$D$7)^AR$29))),(_xlfn.WEIBULL.DIST(AR$29,$L57,$K57,FALSE)*$S57*((1+'Inputs &amp; Summary'!$D$7)^AR$29))),IF($M57=Lists!$H$3,IF($K57&lt;1,((($R57*(1-$E57)+$Q57*(1-$F57))/$K57)*((1+'Inputs &amp; Summary'!$D$7)^AR$29)),((INT(AR$29/$K57)-INT((AR$29-1)/$K57))*($R57*(1-$E57)+$Q57*(1-$F57))*((1+'Inputs &amp; Summary'!$D$7)^AR$29))),((_xlfn.WEIBULL.DIST(AR$29,$L57,$K57,FALSE)*($R57*(1-$E57)+$Q57*(1-$F57))*((1+'Inputs &amp; Summary'!$D$7)^AR$29))))))</f>
        <v>175.27535373129868</v>
      </c>
      <c r="AS57" s="114">
        <f>$D57*IF(AS$29&gt;'Inputs &amp; Summary'!$D$5,0,IF(AS$29&gt;VLOOKUP($G57,Lists!$J$17:$K$21,2),IF($M57=Lists!$H$3,IF($K57&lt;1,(($S57/$K57)*((1+'Inputs &amp; Summary'!$D$7)^AS$29)),((INT(AS$29/$K57)-INT((AS$29-1)/$K57))*$S57*((1+'Inputs &amp; Summary'!$D$7)^AS$29))),(_xlfn.WEIBULL.DIST(AS$29,$L57,$K57,FALSE)*$S57*((1+'Inputs &amp; Summary'!$D$7)^AS$29))),IF($M57=Lists!$H$3,IF($K57&lt;1,((($R57*(1-$E57)+$Q57*(1-$F57))/$K57)*((1+'Inputs &amp; Summary'!$D$7)^AS$29)),((INT(AS$29/$K57)-INT((AS$29-1)/$K57))*($R57*(1-$E57)+$Q57*(1-$F57))*((1+'Inputs &amp; Summary'!$D$7)^AS$29))),((_xlfn.WEIBULL.DIST(AS$29,$L57,$K57,FALSE)*($R57*(1-$E57)+$Q57*(1-$F57))*((1+'Inputs &amp; Summary'!$D$7)^AS$29))))))</f>
        <v>0</v>
      </c>
      <c r="AT57" s="114">
        <f>$D57*IF(AT$29&gt;'Inputs &amp; Summary'!$D$5,0,IF(AT$29&gt;VLOOKUP($G57,Lists!$J$17:$K$21,2),IF($M57=Lists!$H$3,IF($K57&lt;1,(($S57/$K57)*((1+'Inputs &amp; Summary'!$D$7)^AT$29)),((INT(AT$29/$K57)-INT((AT$29-1)/$K57))*$S57*((1+'Inputs &amp; Summary'!$D$7)^AT$29))),(_xlfn.WEIBULL.DIST(AT$29,$L57,$K57,FALSE)*$S57*((1+'Inputs &amp; Summary'!$D$7)^AT$29))),IF($M57=Lists!$H$3,IF($K57&lt;1,((($R57*(1-$E57)+$Q57*(1-$F57))/$K57)*((1+'Inputs &amp; Summary'!$D$7)^AT$29)),((INT(AT$29/$K57)-INT((AT$29-1)/$K57))*($R57*(1-$E57)+$Q57*(1-$F57))*((1+'Inputs &amp; Summary'!$D$7)^AT$29))),((_xlfn.WEIBULL.DIST(AT$29,$L57,$K57,FALSE)*($R57*(1-$E57)+$Q57*(1-$F57))*((1+'Inputs &amp; Summary'!$D$7)^AT$29))))))</f>
        <v>0</v>
      </c>
      <c r="AU57" s="114">
        <f>$D57*IF(AU$29&gt;'Inputs &amp; Summary'!$D$5,0,IF(AU$29&gt;VLOOKUP($G57,Lists!$J$17:$K$21,2),IF($M57=Lists!$H$3,IF($K57&lt;1,(($S57/$K57)*((1+'Inputs &amp; Summary'!$D$7)^AU$29)),((INT(AU$29/$K57)-INT((AU$29-1)/$K57))*$S57*((1+'Inputs &amp; Summary'!$D$7)^AU$29))),(_xlfn.WEIBULL.DIST(AU$29,$L57,$K57,FALSE)*$S57*((1+'Inputs &amp; Summary'!$D$7)^AU$29))),IF($M57=Lists!$H$3,IF($K57&lt;1,((($R57*(1-$E57)+$Q57*(1-$F57))/$K57)*((1+'Inputs &amp; Summary'!$D$7)^AU$29)),((INT(AU$29/$K57)-INT((AU$29-1)/$K57))*($R57*(1-$E57)+$Q57*(1-$F57))*((1+'Inputs &amp; Summary'!$D$7)^AU$29))),((_xlfn.WEIBULL.DIST(AU$29,$L57,$K57,FALSE)*($R57*(1-$E57)+$Q57*(1-$F57))*((1+'Inputs &amp; Summary'!$D$7)^AU$29))))))</f>
        <v>0</v>
      </c>
      <c r="AV57" s="114">
        <f>$D57*IF(AV$29&gt;'Inputs &amp; Summary'!$D$5,0,IF(AV$29&gt;VLOOKUP($G57,Lists!$J$17:$K$21,2),IF($M57=Lists!$H$3,IF($K57&lt;1,(($S57/$K57)*((1+'Inputs &amp; Summary'!$D$7)^AV$29)),((INT(AV$29/$K57)-INT((AV$29-1)/$K57))*$S57*((1+'Inputs &amp; Summary'!$D$7)^AV$29))),(_xlfn.WEIBULL.DIST(AV$29,$L57,$K57,FALSE)*$S57*((1+'Inputs &amp; Summary'!$D$7)^AV$29))),IF($M57=Lists!$H$3,IF($K57&lt;1,((($R57*(1-$E57)+$Q57*(1-$F57))/$K57)*((1+'Inputs &amp; Summary'!$D$7)^AV$29)),((INT(AV$29/$K57)-INT((AV$29-1)/$K57))*($R57*(1-$E57)+$Q57*(1-$F57))*((1+'Inputs &amp; Summary'!$D$7)^AV$29))),((_xlfn.WEIBULL.DIST(AV$29,$L57,$K57,FALSE)*($R57*(1-$E57)+$Q57*(1-$F57))*((1+'Inputs &amp; Summary'!$D$7)^AV$29))))))</f>
        <v>0</v>
      </c>
      <c r="AW57" s="114">
        <f>$D57*IF(AW$29&gt;'Inputs &amp; Summary'!$D$5,0,IF(AW$29&gt;VLOOKUP($G57,Lists!$J$17:$K$21,2),IF($M57=Lists!$H$3,IF($K57&lt;1,(($S57/$K57)*((1+'Inputs &amp; Summary'!$D$7)^AW$29)),((INT(AW$29/$K57)-INT((AW$29-1)/$K57))*$S57*((1+'Inputs &amp; Summary'!$D$7)^AW$29))),(_xlfn.WEIBULL.DIST(AW$29,$L57,$K57,FALSE)*$S57*((1+'Inputs &amp; Summary'!$D$7)^AW$29))),IF($M57=Lists!$H$3,IF($K57&lt;1,((($R57*(1-$E57)+$Q57*(1-$F57))/$K57)*((1+'Inputs &amp; Summary'!$D$7)^AW$29)),((INT(AW$29/$K57)-INT((AW$29-1)/$K57))*($R57*(1-$E57)+$Q57*(1-$F57))*((1+'Inputs &amp; Summary'!$D$7)^AW$29))),((_xlfn.WEIBULL.DIST(AW$29,$L57,$K57,FALSE)*($R57*(1-$E57)+$Q57*(1-$F57))*((1+'Inputs &amp; Summary'!$D$7)^AW$29))))))</f>
        <v>0</v>
      </c>
      <c r="AX57" s="114">
        <f>$D57*IF(AX$29&gt;'Inputs &amp; Summary'!$D$5,0,IF(AX$29&gt;VLOOKUP($G57,Lists!$J$17:$K$21,2),IF($M57=Lists!$H$3,IF($K57&lt;1,(($S57/$K57)*((1+'Inputs &amp; Summary'!$D$7)^AX$29)),((INT(AX$29/$K57)-INT((AX$29-1)/$K57))*$S57*((1+'Inputs &amp; Summary'!$D$7)^AX$29))),(_xlfn.WEIBULL.DIST(AX$29,$L57,$K57,FALSE)*$S57*((1+'Inputs &amp; Summary'!$D$7)^AX$29))),IF($M57=Lists!$H$3,IF($K57&lt;1,((($R57*(1-$E57)+$Q57*(1-$F57))/$K57)*((1+'Inputs &amp; Summary'!$D$7)^AX$29)),((INT(AX$29/$K57)-INT((AX$29-1)/$K57))*($R57*(1-$E57)+$Q57*(1-$F57))*((1+'Inputs &amp; Summary'!$D$7)^AX$29))),((_xlfn.WEIBULL.DIST(AX$29,$L57,$K57,FALSE)*($R57*(1-$E57)+$Q57*(1-$F57))*((1+'Inputs &amp; Summary'!$D$7)^AX$29))))))</f>
        <v>0</v>
      </c>
      <c r="AY57" s="114">
        <f>$D57*IF(AY$29&gt;'Inputs &amp; Summary'!$D$5,0,IF(AY$29&gt;VLOOKUP($G57,Lists!$J$17:$K$21,2),IF($M57=Lists!$H$3,IF($K57&lt;1,(($S57/$K57)*((1+'Inputs &amp; Summary'!$D$7)^AY$29)),((INT(AY$29/$K57)-INT((AY$29-1)/$K57))*$S57*((1+'Inputs &amp; Summary'!$D$7)^AY$29))),(_xlfn.WEIBULL.DIST(AY$29,$L57,$K57,FALSE)*$S57*((1+'Inputs &amp; Summary'!$D$7)^AY$29))),IF($M57=Lists!$H$3,IF($K57&lt;1,((($R57*(1-$E57)+$Q57*(1-$F57))/$K57)*((1+'Inputs &amp; Summary'!$D$7)^AY$29)),((INT(AY$29/$K57)-INT((AY$29-1)/$K57))*($R57*(1-$E57)+$Q57*(1-$F57))*((1+'Inputs &amp; Summary'!$D$7)^AY$29))),((_xlfn.WEIBULL.DIST(AY$29,$L57,$K57,FALSE)*($R57*(1-$E57)+$Q57*(1-$F57))*((1+'Inputs &amp; Summary'!$D$7)^AY$29))))))</f>
        <v>0</v>
      </c>
      <c r="AZ57" s="114">
        <f>$D57*IF(AZ$29&gt;'Inputs &amp; Summary'!$D$5,0,IF(AZ$29&gt;VLOOKUP($G57,Lists!$J$17:$K$21,2),IF($M57=Lists!$H$3,IF($K57&lt;1,(($S57/$K57)*((1+'Inputs &amp; Summary'!$D$7)^AZ$29)),((INT(AZ$29/$K57)-INT((AZ$29-1)/$K57))*$S57*((1+'Inputs &amp; Summary'!$D$7)^AZ$29))),(_xlfn.WEIBULL.DIST(AZ$29,$L57,$K57,FALSE)*$S57*((1+'Inputs &amp; Summary'!$D$7)^AZ$29))),IF($M57=Lists!$H$3,IF($K57&lt;1,((($R57*(1-$E57)+$Q57*(1-$F57))/$K57)*((1+'Inputs &amp; Summary'!$D$7)^AZ$29)),((INT(AZ$29/$K57)-INT((AZ$29-1)/$K57))*($R57*(1-$E57)+$Q57*(1-$F57))*((1+'Inputs &amp; Summary'!$D$7)^AZ$29))),((_xlfn.WEIBULL.DIST(AZ$29,$L57,$K57,FALSE)*($R57*(1-$E57)+$Q57*(1-$F57))*((1+'Inputs &amp; Summary'!$D$7)^AZ$29))))))</f>
        <v>0</v>
      </c>
      <c r="BA57" s="114">
        <f>$D57*IF(BA$29&gt;'Inputs &amp; Summary'!$D$5,0,IF(BA$29&gt;VLOOKUP($G57,Lists!$J$17:$K$21,2),IF($M57=Lists!$H$3,IF($K57&lt;1,(($S57/$K57)*((1+'Inputs &amp; Summary'!$D$7)^BA$29)),((INT(BA$29/$K57)-INT((BA$29-1)/$K57))*$S57*((1+'Inputs &amp; Summary'!$D$7)^BA$29))),(_xlfn.WEIBULL.DIST(BA$29,$L57,$K57,FALSE)*$S57*((1+'Inputs &amp; Summary'!$D$7)^BA$29))),IF($M57=Lists!$H$3,IF($K57&lt;1,((($R57*(1-$E57)+$Q57*(1-$F57))/$K57)*((1+'Inputs &amp; Summary'!$D$7)^BA$29)),((INT(BA$29/$K57)-INT((BA$29-1)/$K57))*($R57*(1-$E57)+$Q57*(1-$F57))*((1+'Inputs &amp; Summary'!$D$7)^BA$29))),((_xlfn.WEIBULL.DIST(BA$29,$L57,$K57,FALSE)*($R57*(1-$E57)+$Q57*(1-$F57))*((1+'Inputs &amp; Summary'!$D$7)^BA$29))))))</f>
        <v>0</v>
      </c>
      <c r="BB57" s="114">
        <f>$D57*IF(BB$29&gt;'Inputs &amp; Summary'!$D$5,0,IF(BB$29&gt;VLOOKUP($G57,Lists!$J$17:$K$21,2),IF($M57=Lists!$H$3,IF($K57&lt;1,(($S57/$K57)*((1+'Inputs &amp; Summary'!$D$7)^BB$29)),((INT(BB$29/$K57)-INT((BB$29-1)/$K57))*$S57*((1+'Inputs &amp; Summary'!$D$7)^BB$29))),(_xlfn.WEIBULL.DIST(BB$29,$L57,$K57,FALSE)*$S57*((1+'Inputs &amp; Summary'!$D$7)^BB$29))),IF($M57=Lists!$H$3,IF($K57&lt;1,((($R57*(1-$E57)+$Q57*(1-$F57))/$K57)*((1+'Inputs &amp; Summary'!$D$7)^BB$29)),((INT(BB$29/$K57)-INT((BB$29-1)/$K57))*($R57*(1-$E57)+$Q57*(1-$F57))*((1+'Inputs &amp; Summary'!$D$7)^BB$29))),((_xlfn.WEIBULL.DIST(BB$29,$L57,$K57,FALSE)*($R57*(1-$E57)+$Q57*(1-$F57))*((1+'Inputs &amp; Summary'!$D$7)^BB$29))))))</f>
        <v>0</v>
      </c>
      <c r="BC57" s="114">
        <f>$D57*IF(BC$29&gt;'Inputs &amp; Summary'!$D$5,0,IF(BC$29&gt;VLOOKUP($G57,Lists!$J$17:$K$21,2),IF($M57=Lists!$H$3,IF($K57&lt;1,(($S57/$K57)*((1+'Inputs &amp; Summary'!$D$7)^BC$29)),((INT(BC$29/$K57)-INT((BC$29-1)/$K57))*$S57*((1+'Inputs &amp; Summary'!$D$7)^BC$29))),(_xlfn.WEIBULL.DIST(BC$29,$L57,$K57,FALSE)*$S57*((1+'Inputs &amp; Summary'!$D$7)^BC$29))),IF($M57=Lists!$H$3,IF($K57&lt;1,((($R57*(1-$E57)+$Q57*(1-$F57))/$K57)*((1+'Inputs &amp; Summary'!$D$7)^BC$29)),((INT(BC$29/$K57)-INT((BC$29-1)/$K57))*($R57*(1-$E57)+$Q57*(1-$F57))*((1+'Inputs &amp; Summary'!$D$7)^BC$29))),((_xlfn.WEIBULL.DIST(BC$29,$L57,$K57,FALSE)*($R57*(1-$E57)+$Q57*(1-$F57))*((1+'Inputs &amp; Summary'!$D$7)^BC$29))))))</f>
        <v>0</v>
      </c>
      <c r="BD57" s="114">
        <f>$D57*IF(BD$29&gt;'Inputs &amp; Summary'!$D$5,0,IF(BD$29&gt;VLOOKUP($G57,Lists!$J$17:$K$21,2),IF($M57=Lists!$H$3,IF($K57&lt;1,(($S57/$K57)*((1+'Inputs &amp; Summary'!$D$7)^BD$29)),((INT(BD$29/$K57)-INT((BD$29-1)/$K57))*$S57*((1+'Inputs &amp; Summary'!$D$7)^BD$29))),(_xlfn.WEIBULL.DIST(BD$29,$L57,$K57,FALSE)*$S57*((1+'Inputs &amp; Summary'!$D$7)^BD$29))),IF($M57=Lists!$H$3,IF($K57&lt;1,((($R57*(1-$E57)+$Q57*(1-$F57))/$K57)*((1+'Inputs &amp; Summary'!$D$7)^BD$29)),((INT(BD$29/$K57)-INT((BD$29-1)/$K57))*($R57*(1-$E57)+$Q57*(1-$F57))*((1+'Inputs &amp; Summary'!$D$7)^BD$29))),((_xlfn.WEIBULL.DIST(BD$29,$L57,$K57,FALSE)*($R57*(1-$E57)+$Q57*(1-$F57))*((1+'Inputs &amp; Summary'!$D$7)^BD$29))))))</f>
        <v>0</v>
      </c>
      <c r="BE57" s="114">
        <f>$D57*IF(BE$29&gt;'Inputs &amp; Summary'!$D$5,0,IF(BE$29&gt;VLOOKUP($G57,Lists!$J$17:$K$21,2),IF($M57=Lists!$H$3,IF($K57&lt;1,(($S57/$K57)*((1+'Inputs &amp; Summary'!$D$7)^BE$29)),((INT(BE$29/$K57)-INT((BE$29-1)/$K57))*$S57*((1+'Inputs &amp; Summary'!$D$7)^BE$29))),(_xlfn.WEIBULL.DIST(BE$29,$L57,$K57,FALSE)*$S57*((1+'Inputs &amp; Summary'!$D$7)^BE$29))),IF($M57=Lists!$H$3,IF($K57&lt;1,((($R57*(1-$E57)+$Q57*(1-$F57))/$K57)*((1+'Inputs &amp; Summary'!$D$7)^BE$29)),((INT(BE$29/$K57)-INT((BE$29-1)/$K57))*($R57*(1-$E57)+$Q57*(1-$F57))*((1+'Inputs &amp; Summary'!$D$7)^BE$29))),((_xlfn.WEIBULL.DIST(BE$29,$L57,$K57,FALSE)*($R57*(1-$E57)+$Q57*(1-$F57))*((1+'Inputs &amp; Summary'!$D$7)^BE$29))))))</f>
        <v>0</v>
      </c>
      <c r="BF57" s="114">
        <f>$D57*IF(BF$29&gt;'Inputs &amp; Summary'!$D$5,0,IF(BF$29&gt;VLOOKUP($G57,Lists!$J$17:$K$21,2),IF($M57=Lists!$H$3,IF($K57&lt;1,(($S57/$K57)*((1+'Inputs &amp; Summary'!$D$7)^BF$29)),((INT(BF$29/$K57)-INT((BF$29-1)/$K57))*$S57*((1+'Inputs &amp; Summary'!$D$7)^BF$29))),(_xlfn.WEIBULL.DIST(BF$29,$L57,$K57,FALSE)*$S57*((1+'Inputs &amp; Summary'!$D$7)^BF$29))),IF($M57=Lists!$H$3,IF($K57&lt;1,((($R57*(1-$E57)+$Q57*(1-$F57))/$K57)*((1+'Inputs &amp; Summary'!$D$7)^BF$29)),((INT(BF$29/$K57)-INT((BF$29-1)/$K57))*($R57*(1-$E57)+$Q57*(1-$F57))*((1+'Inputs &amp; Summary'!$D$7)^BF$29))),((_xlfn.WEIBULL.DIST(BF$29,$L57,$K57,FALSE)*($R57*(1-$E57)+$Q57*(1-$F57))*((1+'Inputs &amp; Summary'!$D$7)^BF$29))))))</f>
        <v>0</v>
      </c>
      <c r="BG57" s="114">
        <f>$D57*IF(BG$29&gt;'Inputs &amp; Summary'!$D$5,0,IF(BG$29&gt;VLOOKUP($G57,Lists!$J$17:$K$21,2),IF($M57=Lists!$H$3,IF($K57&lt;1,(($S57/$K57)*((1+'Inputs &amp; Summary'!$D$7)^BG$29)),((INT(BG$29/$K57)-INT((BG$29-1)/$K57))*$S57*((1+'Inputs &amp; Summary'!$D$7)^BG$29))),(_xlfn.WEIBULL.DIST(BG$29,$L57,$K57,FALSE)*$S57*((1+'Inputs &amp; Summary'!$D$7)^BG$29))),IF($M57=Lists!$H$3,IF($K57&lt;1,((($R57*(1-$E57)+$Q57*(1-$F57))/$K57)*((1+'Inputs &amp; Summary'!$D$7)^BG$29)),((INT(BG$29/$K57)-INT((BG$29-1)/$K57))*($R57*(1-$E57)+$Q57*(1-$F57))*((1+'Inputs &amp; Summary'!$D$7)^BG$29))),((_xlfn.WEIBULL.DIST(BG$29,$L57,$K57,FALSE)*($R57*(1-$E57)+$Q57*(1-$F57))*((1+'Inputs &amp; Summary'!$D$7)^BG$29))))))</f>
        <v>0</v>
      </c>
      <c r="BH57" s="114">
        <f>$D57*IF(BH$29&gt;'Inputs &amp; Summary'!$D$5,0,IF(BH$29&gt;VLOOKUP($G57,Lists!$J$17:$K$21,2),IF($M57=Lists!$H$3,IF($K57&lt;1,(($S57/$K57)*((1+'Inputs &amp; Summary'!$D$7)^BH$29)),((INT(BH$29/$K57)-INT((BH$29-1)/$K57))*$S57*((1+'Inputs &amp; Summary'!$D$7)^BH$29))),(_xlfn.WEIBULL.DIST(BH$29,$L57,$K57,FALSE)*$S57*((1+'Inputs &amp; Summary'!$D$7)^BH$29))),IF($M57=Lists!$H$3,IF($K57&lt;1,((($R57*(1-$E57)+$Q57*(1-$F57))/$K57)*((1+'Inputs &amp; Summary'!$D$7)^BH$29)),((INT(BH$29/$K57)-INT((BH$29-1)/$K57))*($R57*(1-$E57)+$Q57*(1-$F57))*((1+'Inputs &amp; Summary'!$D$7)^BH$29))),((_xlfn.WEIBULL.DIST(BH$29,$L57,$K57,FALSE)*($R57*(1-$E57)+$Q57*(1-$F57))*((1+'Inputs &amp; Summary'!$D$7)^BH$29))))))</f>
        <v>0</v>
      </c>
      <c r="BI57" s="114">
        <f>$D57*IF(BI$29&gt;'Inputs &amp; Summary'!$D$5,0,IF(BI$29&gt;VLOOKUP($G57,Lists!$J$17:$K$21,2),IF($M57=Lists!$H$3,IF($K57&lt;1,(($S57/$K57)*((1+'Inputs &amp; Summary'!$D$7)^BI$29)),((INT(BI$29/$K57)-INT((BI$29-1)/$K57))*$S57*((1+'Inputs &amp; Summary'!$D$7)^BI$29))),(_xlfn.WEIBULL.DIST(BI$29,$L57,$K57,FALSE)*$S57*((1+'Inputs &amp; Summary'!$D$7)^BI$29))),IF($M57=Lists!$H$3,IF($K57&lt;1,((($R57*(1-$E57)+$Q57*(1-$F57))/$K57)*((1+'Inputs &amp; Summary'!$D$7)^BI$29)),((INT(BI$29/$K57)-INT((BI$29-1)/$K57))*($R57*(1-$E57)+$Q57*(1-$F57))*((1+'Inputs &amp; Summary'!$D$7)^BI$29))),((_xlfn.WEIBULL.DIST(BI$29,$L57,$K57,FALSE)*($R57*(1-$E57)+$Q57*(1-$F57))*((1+'Inputs &amp; Summary'!$D$7)^BI$29))))))</f>
        <v>0</v>
      </c>
      <c r="BJ57" s="114">
        <f>$D57*IF(BJ$29&gt;'Inputs &amp; Summary'!$D$5,0,IF(BJ$29&gt;VLOOKUP($G57,Lists!$J$17:$K$21,2),IF($M57=Lists!$H$3,IF($K57&lt;1,(($S57/$K57)*((1+'Inputs &amp; Summary'!$D$7)^BJ$29)),((INT(BJ$29/$K57)-INT((BJ$29-1)/$K57))*$S57*((1+'Inputs &amp; Summary'!$D$7)^BJ$29))),(_xlfn.WEIBULL.DIST(BJ$29,$L57,$K57,FALSE)*$S57*((1+'Inputs &amp; Summary'!$D$7)^BJ$29))),IF($M57=Lists!$H$3,IF($K57&lt;1,((($R57*(1-$E57)+$Q57*(1-$F57))/$K57)*((1+'Inputs &amp; Summary'!$D$7)^BJ$29)),((INT(BJ$29/$K57)-INT((BJ$29-1)/$K57))*($R57*(1-$E57)+$Q57*(1-$F57))*((1+'Inputs &amp; Summary'!$D$7)^BJ$29))),((_xlfn.WEIBULL.DIST(BJ$29,$L57,$K57,FALSE)*($R57*(1-$E57)+$Q57*(1-$F57))*((1+'Inputs &amp; Summary'!$D$7)^BJ$29))))))</f>
        <v>0</v>
      </c>
      <c r="BK57" s="114">
        <f>$D57*IF(BK$29&gt;'Inputs &amp; Summary'!$D$5,0,IF(BK$29&gt;VLOOKUP($G57,Lists!$J$17:$K$21,2),IF($M57=Lists!$H$3,IF($K57&lt;1,(($S57/$K57)*((1+'Inputs &amp; Summary'!$D$7)^BK$29)),((INT(BK$29/$K57)-INT((BK$29-1)/$K57))*$S57*((1+'Inputs &amp; Summary'!$D$7)^BK$29))),(_xlfn.WEIBULL.DIST(BK$29,$L57,$K57,FALSE)*$S57*((1+'Inputs &amp; Summary'!$D$7)^BK$29))),IF($M57=Lists!$H$3,IF($K57&lt;1,((($R57*(1-$E57)+$Q57*(1-$F57))/$K57)*((1+'Inputs &amp; Summary'!$D$7)^BK$29)),((INT(BK$29/$K57)-INT((BK$29-1)/$K57))*($R57*(1-$E57)+$Q57*(1-$F57))*((1+'Inputs &amp; Summary'!$D$7)^BK$29))),((_xlfn.WEIBULL.DIST(BK$29,$L57,$K57,FALSE)*($R57*(1-$E57)+$Q57*(1-$F57))*((1+'Inputs &amp; Summary'!$D$7)^BK$29))))))</f>
        <v>0</v>
      </c>
      <c r="BL57" s="114">
        <f>$D57*IF(BL$29&gt;'Inputs &amp; Summary'!$D$5,0,IF(BL$29&gt;VLOOKUP($G57,Lists!$J$17:$K$21,2),IF($M57=Lists!$H$3,IF($K57&lt;1,(($S57/$K57)*((1+'Inputs &amp; Summary'!$D$7)^BL$29)),((INT(BL$29/$K57)-INT((BL$29-1)/$K57))*$S57*((1+'Inputs &amp; Summary'!$D$7)^BL$29))),(_xlfn.WEIBULL.DIST(BL$29,$L57,$K57,FALSE)*$S57*((1+'Inputs &amp; Summary'!$D$7)^BL$29))),IF($M57=Lists!$H$3,IF($K57&lt;1,((($R57*(1-$E57)+$Q57*(1-$F57))/$K57)*((1+'Inputs &amp; Summary'!$D$7)^BL$29)),((INT(BL$29/$K57)-INT((BL$29-1)/$K57))*($R57*(1-$E57)+$Q57*(1-$F57))*((1+'Inputs &amp; Summary'!$D$7)^BL$29))),((_xlfn.WEIBULL.DIST(BL$29,$L57,$K57,FALSE)*($R57*(1-$E57)+$Q57*(1-$F57))*((1+'Inputs &amp; Summary'!$D$7)^BL$29))))))</f>
        <v>0</v>
      </c>
    </row>
    <row r="58" spans="1:64" s="1" customFormat="1" ht="72" x14ac:dyDescent="0.3">
      <c r="A58" s="79" t="s">
        <v>160</v>
      </c>
      <c r="B58" s="33" t="s">
        <v>307</v>
      </c>
      <c r="C58" s="33" t="s">
        <v>139</v>
      </c>
      <c r="D58" s="68">
        <v>1</v>
      </c>
      <c r="E58" s="68">
        <v>0</v>
      </c>
      <c r="F58" s="68">
        <v>0</v>
      </c>
      <c r="G58" s="213" t="s">
        <v>433</v>
      </c>
      <c r="H58" s="34" t="s">
        <v>16</v>
      </c>
      <c r="I58" s="34" t="s">
        <v>96</v>
      </c>
      <c r="J58" s="33">
        <f>VLOOKUP(I58,'Labor Rates'!$A$1:$B$16,2)</f>
        <v>14.423076923076923</v>
      </c>
      <c r="K58" s="35">
        <v>1</v>
      </c>
      <c r="L58" s="35">
        <v>1</v>
      </c>
      <c r="M58" s="33" t="s">
        <v>259</v>
      </c>
      <c r="N58" s="84">
        <f>'Inputs &amp; Summary'!$D$25</f>
        <v>18</v>
      </c>
      <c r="O58" s="35">
        <v>0.15</v>
      </c>
      <c r="P58" s="5">
        <v>0</v>
      </c>
      <c r="Q58" s="73">
        <f t="shared" si="6"/>
        <v>38.942307692307686</v>
      </c>
      <c r="R58" s="73">
        <f t="shared" si="7"/>
        <v>0</v>
      </c>
      <c r="S58" s="74">
        <f t="shared" si="8"/>
        <v>38.942307692307686</v>
      </c>
      <c r="T58" s="88"/>
      <c r="U58" s="80"/>
      <c r="V58" s="87">
        <f t="shared" si="9"/>
        <v>48.255978191985136</v>
      </c>
      <c r="W58" s="87">
        <f>NPV('Inputs &amp; Summary'!$D$6,Y58:BL58)</f>
        <v>489.36696345884496</v>
      </c>
      <c r="X58" s="90">
        <f t="shared" si="10"/>
        <v>3.5518438907429129E-3</v>
      </c>
      <c r="Y58" s="114">
        <f>$D58*IF(Y$29&gt;'Inputs &amp; Summary'!$D$5,0,IF(Y$29&gt;VLOOKUP($G58,Lists!$J$17:$K$21,2),IF($M58=Lists!$H$3,IF($K58&lt;1,(($S58/$K58)*((1+'Inputs &amp; Summary'!$D$7)^Y$29)),((INT(Y$29/$K58)-INT((Y$29-1)/$K58))*$S58*((1+'Inputs &amp; Summary'!$D$7)^Y$29))),(_xlfn.WEIBULL.DIST(Y$29,$L58,$K58,FALSE)*$S58*((1+'Inputs &amp; Summary'!$D$7)^Y$29))),IF($M58=Lists!$H$3,IF($K58&lt;1,((($R58*(1-$E58)+$Q58*(1-$F58))/$K58)*((1+'Inputs &amp; Summary'!$D$7)^Y$29)),((INT(Y$29/$K58)-INT((Y$29-1)/$K58))*($R58*(1-$E58)+$Q58*(1-$F58))*((1+'Inputs &amp; Summary'!$D$7)^Y$29))),((_xlfn.WEIBULL.DIST(Y$29,$L58,$K58,FALSE)*($R58*(1-$E58)+$Q58*(1-$F58))*((1+'Inputs &amp; Summary'!$D$7)^Y$29))))))</f>
        <v>39.72115384615384</v>
      </c>
      <c r="Z58" s="114">
        <f>$D58*IF(Z$29&gt;'Inputs &amp; Summary'!$D$5,0,IF(Z$29&gt;VLOOKUP($G58,Lists!$J$17:$K$21,2),IF($M58=Lists!$H$3,IF($K58&lt;1,(($S58/$K58)*((1+'Inputs &amp; Summary'!$D$7)^Z$29)),((INT(Z$29/$K58)-INT((Z$29-1)/$K58))*$S58*((1+'Inputs &amp; Summary'!$D$7)^Z$29))),(_xlfn.WEIBULL.DIST(Z$29,$L58,$K58,FALSE)*$S58*((1+'Inputs &amp; Summary'!$D$7)^Z$29))),IF($M58=Lists!$H$3,IF($K58&lt;1,((($R58*(1-$E58)+$Q58*(1-$F58))/$K58)*((1+'Inputs &amp; Summary'!$D$7)^Z$29)),((INT(Z$29/$K58)-INT((Z$29-1)/$K58))*($R58*(1-$E58)+$Q58*(1-$F58))*((1+'Inputs &amp; Summary'!$D$7)^Z$29))),((_xlfn.WEIBULL.DIST(Z$29,$L58,$K58,FALSE)*($R58*(1-$E58)+$Q58*(1-$F58))*((1+'Inputs &amp; Summary'!$D$7)^Z$29))))))</f>
        <v>40.515576923076914</v>
      </c>
      <c r="AA58" s="114">
        <f>$D58*IF(AA$29&gt;'Inputs &amp; Summary'!$D$5,0,IF(AA$29&gt;VLOOKUP($G58,Lists!$J$17:$K$21,2),IF($M58=Lists!$H$3,IF($K58&lt;1,(($S58/$K58)*((1+'Inputs &amp; Summary'!$D$7)^AA$29)),((INT(AA$29/$K58)-INT((AA$29-1)/$K58))*$S58*((1+'Inputs &amp; Summary'!$D$7)^AA$29))),(_xlfn.WEIBULL.DIST(AA$29,$L58,$K58,FALSE)*$S58*((1+'Inputs &amp; Summary'!$D$7)^AA$29))),IF($M58=Lists!$H$3,IF($K58&lt;1,((($R58*(1-$E58)+$Q58*(1-$F58))/$K58)*((1+'Inputs &amp; Summary'!$D$7)^AA$29)),((INT(AA$29/$K58)-INT((AA$29-1)/$K58))*($R58*(1-$E58)+$Q58*(1-$F58))*((1+'Inputs &amp; Summary'!$D$7)^AA$29))),((_xlfn.WEIBULL.DIST(AA$29,$L58,$K58,FALSE)*($R58*(1-$E58)+$Q58*(1-$F58))*((1+'Inputs &amp; Summary'!$D$7)^AA$29))))))</f>
        <v>41.325888461538455</v>
      </c>
      <c r="AB58" s="114">
        <f>$D58*IF(AB$29&gt;'Inputs &amp; Summary'!$D$5,0,IF(AB$29&gt;VLOOKUP($G58,Lists!$J$17:$K$21,2),IF($M58=Lists!$H$3,IF($K58&lt;1,(($S58/$K58)*((1+'Inputs &amp; Summary'!$D$7)^AB$29)),((INT(AB$29/$K58)-INT((AB$29-1)/$K58))*$S58*((1+'Inputs &amp; Summary'!$D$7)^AB$29))),(_xlfn.WEIBULL.DIST(AB$29,$L58,$K58,FALSE)*$S58*((1+'Inputs &amp; Summary'!$D$7)^AB$29))),IF($M58=Lists!$H$3,IF($K58&lt;1,((($R58*(1-$E58)+$Q58*(1-$F58))/$K58)*((1+'Inputs &amp; Summary'!$D$7)^AB$29)),((INT(AB$29/$K58)-INT((AB$29-1)/$K58))*($R58*(1-$E58)+$Q58*(1-$F58))*((1+'Inputs &amp; Summary'!$D$7)^AB$29))),((_xlfn.WEIBULL.DIST(AB$29,$L58,$K58,FALSE)*($R58*(1-$E58)+$Q58*(1-$F58))*((1+'Inputs &amp; Summary'!$D$7)^AB$29))))))</f>
        <v>42.152406230769223</v>
      </c>
      <c r="AC58" s="114">
        <f>$D58*IF(AC$29&gt;'Inputs &amp; Summary'!$D$5,0,IF(AC$29&gt;VLOOKUP($G58,Lists!$J$17:$K$21,2),IF($M58=Lists!$H$3,IF($K58&lt;1,(($S58/$K58)*((1+'Inputs &amp; Summary'!$D$7)^AC$29)),((INT(AC$29/$K58)-INT((AC$29-1)/$K58))*$S58*((1+'Inputs &amp; Summary'!$D$7)^AC$29))),(_xlfn.WEIBULL.DIST(AC$29,$L58,$K58,FALSE)*$S58*((1+'Inputs &amp; Summary'!$D$7)^AC$29))),IF($M58=Lists!$H$3,IF($K58&lt;1,((($R58*(1-$E58)+$Q58*(1-$F58))/$K58)*((1+'Inputs &amp; Summary'!$D$7)^AC$29)),((INT(AC$29/$K58)-INT((AC$29-1)/$K58))*($R58*(1-$E58)+$Q58*(1-$F58))*((1+'Inputs &amp; Summary'!$D$7)^AC$29))),((_xlfn.WEIBULL.DIST(AC$29,$L58,$K58,FALSE)*($R58*(1-$E58)+$Q58*(1-$F58))*((1+'Inputs &amp; Summary'!$D$7)^AC$29))))))</f>
        <v>42.995454355384609</v>
      </c>
      <c r="AD58" s="114">
        <f>$D58*IF(AD$29&gt;'Inputs &amp; Summary'!$D$5,0,IF(AD$29&gt;VLOOKUP($G58,Lists!$J$17:$K$21,2),IF($M58=Lists!$H$3,IF($K58&lt;1,(($S58/$K58)*((1+'Inputs &amp; Summary'!$D$7)^AD$29)),((INT(AD$29/$K58)-INT((AD$29-1)/$K58))*$S58*((1+'Inputs &amp; Summary'!$D$7)^AD$29))),(_xlfn.WEIBULL.DIST(AD$29,$L58,$K58,FALSE)*$S58*((1+'Inputs &amp; Summary'!$D$7)^AD$29))),IF($M58=Lists!$H$3,IF($K58&lt;1,((($R58*(1-$E58)+$Q58*(1-$F58))/$K58)*((1+'Inputs &amp; Summary'!$D$7)^AD$29)),((INT(AD$29/$K58)-INT((AD$29-1)/$K58))*($R58*(1-$E58)+$Q58*(1-$F58))*((1+'Inputs &amp; Summary'!$D$7)^AD$29))),((_xlfn.WEIBULL.DIST(AD$29,$L58,$K58,FALSE)*($R58*(1-$E58)+$Q58*(1-$F58))*((1+'Inputs &amp; Summary'!$D$7)^AD$29))))))</f>
        <v>43.855363442492305</v>
      </c>
      <c r="AE58" s="114">
        <f>$D58*IF(AE$29&gt;'Inputs &amp; Summary'!$D$5,0,IF(AE$29&gt;VLOOKUP($G58,Lists!$J$17:$K$21,2),IF($M58=Lists!$H$3,IF($K58&lt;1,(($S58/$K58)*((1+'Inputs &amp; Summary'!$D$7)^AE$29)),((INT(AE$29/$K58)-INT((AE$29-1)/$K58))*$S58*((1+'Inputs &amp; Summary'!$D$7)^AE$29))),(_xlfn.WEIBULL.DIST(AE$29,$L58,$K58,FALSE)*$S58*((1+'Inputs &amp; Summary'!$D$7)^AE$29))),IF($M58=Lists!$H$3,IF($K58&lt;1,((($R58*(1-$E58)+$Q58*(1-$F58))/$K58)*((1+'Inputs &amp; Summary'!$D$7)^AE$29)),((INT(AE$29/$K58)-INT((AE$29-1)/$K58))*($R58*(1-$E58)+$Q58*(1-$F58))*((1+'Inputs &amp; Summary'!$D$7)^AE$29))),((_xlfn.WEIBULL.DIST(AE$29,$L58,$K58,FALSE)*($R58*(1-$E58)+$Q58*(1-$F58))*((1+'Inputs &amp; Summary'!$D$7)^AE$29))))))</f>
        <v>44.732470711342138</v>
      </c>
      <c r="AF58" s="114">
        <f>$D58*IF(AF$29&gt;'Inputs &amp; Summary'!$D$5,0,IF(AF$29&gt;VLOOKUP($G58,Lists!$J$17:$K$21,2),IF($M58=Lists!$H$3,IF($K58&lt;1,(($S58/$K58)*((1+'Inputs &amp; Summary'!$D$7)^AF$29)),((INT(AF$29/$K58)-INT((AF$29-1)/$K58))*$S58*((1+'Inputs &amp; Summary'!$D$7)^AF$29))),(_xlfn.WEIBULL.DIST(AF$29,$L58,$K58,FALSE)*$S58*((1+'Inputs &amp; Summary'!$D$7)^AF$29))),IF($M58=Lists!$H$3,IF($K58&lt;1,((($R58*(1-$E58)+$Q58*(1-$F58))/$K58)*((1+'Inputs &amp; Summary'!$D$7)^AF$29)),((INT(AF$29/$K58)-INT((AF$29-1)/$K58))*($R58*(1-$E58)+$Q58*(1-$F58))*((1+'Inputs &amp; Summary'!$D$7)^AF$29))),((_xlfn.WEIBULL.DIST(AF$29,$L58,$K58,FALSE)*($R58*(1-$E58)+$Q58*(1-$F58))*((1+'Inputs &amp; Summary'!$D$7)^AF$29))))))</f>
        <v>45.627120125568986</v>
      </c>
      <c r="AG58" s="114">
        <f>$D58*IF(AG$29&gt;'Inputs &amp; Summary'!$D$5,0,IF(AG$29&gt;VLOOKUP($G58,Lists!$J$17:$K$21,2),IF($M58=Lists!$H$3,IF($K58&lt;1,(($S58/$K58)*((1+'Inputs &amp; Summary'!$D$7)^AG$29)),((INT(AG$29/$K58)-INT((AG$29-1)/$K58))*$S58*((1+'Inputs &amp; Summary'!$D$7)^AG$29))),(_xlfn.WEIBULL.DIST(AG$29,$L58,$K58,FALSE)*$S58*((1+'Inputs &amp; Summary'!$D$7)^AG$29))),IF($M58=Lists!$H$3,IF($K58&lt;1,((($R58*(1-$E58)+$Q58*(1-$F58))/$K58)*((1+'Inputs &amp; Summary'!$D$7)^AG$29)),((INT(AG$29/$K58)-INT((AG$29-1)/$K58))*($R58*(1-$E58)+$Q58*(1-$F58))*((1+'Inputs &amp; Summary'!$D$7)^AG$29))),((_xlfn.WEIBULL.DIST(AG$29,$L58,$K58,FALSE)*($R58*(1-$E58)+$Q58*(1-$F58))*((1+'Inputs &amp; Summary'!$D$7)^AG$29))))))</f>
        <v>46.539662528080363</v>
      </c>
      <c r="AH58" s="114">
        <f>$D58*IF(AH$29&gt;'Inputs &amp; Summary'!$D$5,0,IF(AH$29&gt;VLOOKUP($G58,Lists!$J$17:$K$21,2),IF($M58=Lists!$H$3,IF($K58&lt;1,(($S58/$K58)*((1+'Inputs &amp; Summary'!$D$7)^AH$29)),((INT(AH$29/$K58)-INT((AH$29-1)/$K58))*$S58*((1+'Inputs &amp; Summary'!$D$7)^AH$29))),(_xlfn.WEIBULL.DIST(AH$29,$L58,$K58,FALSE)*$S58*((1+'Inputs &amp; Summary'!$D$7)^AH$29))),IF($M58=Lists!$H$3,IF($K58&lt;1,((($R58*(1-$E58)+$Q58*(1-$F58))/$K58)*((1+'Inputs &amp; Summary'!$D$7)^AH$29)),((INT(AH$29/$K58)-INT((AH$29-1)/$K58))*($R58*(1-$E58)+$Q58*(1-$F58))*((1+'Inputs &amp; Summary'!$D$7)^AH$29))),((_xlfn.WEIBULL.DIST(AH$29,$L58,$K58,FALSE)*($R58*(1-$E58)+$Q58*(1-$F58))*((1+'Inputs &amp; Summary'!$D$7)^AH$29))))))</f>
        <v>47.470455778641977</v>
      </c>
      <c r="AI58" s="114">
        <f>$D58*IF(AI$29&gt;'Inputs &amp; Summary'!$D$5,0,IF(AI$29&gt;VLOOKUP($G58,Lists!$J$17:$K$21,2),IF($M58=Lists!$H$3,IF($K58&lt;1,(($S58/$K58)*((1+'Inputs &amp; Summary'!$D$7)^AI$29)),((INT(AI$29/$K58)-INT((AI$29-1)/$K58))*$S58*((1+'Inputs &amp; Summary'!$D$7)^AI$29))),(_xlfn.WEIBULL.DIST(AI$29,$L58,$K58,FALSE)*$S58*((1+'Inputs &amp; Summary'!$D$7)^AI$29))),IF($M58=Lists!$H$3,IF($K58&lt;1,((($R58*(1-$E58)+$Q58*(1-$F58))/$K58)*((1+'Inputs &amp; Summary'!$D$7)^AI$29)),((INT(AI$29/$K58)-INT((AI$29-1)/$K58))*($R58*(1-$E58)+$Q58*(1-$F58))*((1+'Inputs &amp; Summary'!$D$7)^AI$29))),((_xlfn.WEIBULL.DIST(AI$29,$L58,$K58,FALSE)*($R58*(1-$E58)+$Q58*(1-$F58))*((1+'Inputs &amp; Summary'!$D$7)^AI$29))))))</f>
        <v>48.419864894214804</v>
      </c>
      <c r="AJ58" s="114">
        <f>$D58*IF(AJ$29&gt;'Inputs &amp; Summary'!$D$5,0,IF(AJ$29&gt;VLOOKUP($G58,Lists!$J$17:$K$21,2),IF($M58=Lists!$H$3,IF($K58&lt;1,(($S58/$K58)*((1+'Inputs &amp; Summary'!$D$7)^AJ$29)),((INT(AJ$29/$K58)-INT((AJ$29-1)/$K58))*$S58*((1+'Inputs &amp; Summary'!$D$7)^AJ$29))),(_xlfn.WEIBULL.DIST(AJ$29,$L58,$K58,FALSE)*$S58*((1+'Inputs &amp; Summary'!$D$7)^AJ$29))),IF($M58=Lists!$H$3,IF($K58&lt;1,((($R58*(1-$E58)+$Q58*(1-$F58))/$K58)*((1+'Inputs &amp; Summary'!$D$7)^AJ$29)),((INT(AJ$29/$K58)-INT((AJ$29-1)/$K58))*($R58*(1-$E58)+$Q58*(1-$F58))*((1+'Inputs &amp; Summary'!$D$7)^AJ$29))),((_xlfn.WEIBULL.DIST(AJ$29,$L58,$K58,FALSE)*($R58*(1-$E58)+$Q58*(1-$F58))*((1+'Inputs &amp; Summary'!$D$7)^AJ$29))))))</f>
        <v>49.388262192099113</v>
      </c>
      <c r="AK58" s="114">
        <f>$D58*IF(AK$29&gt;'Inputs &amp; Summary'!$D$5,0,IF(AK$29&gt;VLOOKUP($G58,Lists!$J$17:$K$21,2),IF($M58=Lists!$H$3,IF($K58&lt;1,(($S58/$K58)*((1+'Inputs &amp; Summary'!$D$7)^AK$29)),((INT(AK$29/$K58)-INT((AK$29-1)/$K58))*$S58*((1+'Inputs &amp; Summary'!$D$7)^AK$29))),(_xlfn.WEIBULL.DIST(AK$29,$L58,$K58,FALSE)*$S58*((1+'Inputs &amp; Summary'!$D$7)^AK$29))),IF($M58=Lists!$H$3,IF($K58&lt;1,((($R58*(1-$E58)+$Q58*(1-$F58))/$K58)*((1+'Inputs &amp; Summary'!$D$7)^AK$29)),((INT(AK$29/$K58)-INT((AK$29-1)/$K58))*($R58*(1-$E58)+$Q58*(1-$F58))*((1+'Inputs &amp; Summary'!$D$7)^AK$29))),((_xlfn.WEIBULL.DIST(AK$29,$L58,$K58,FALSE)*($R58*(1-$E58)+$Q58*(1-$F58))*((1+'Inputs &amp; Summary'!$D$7)^AK$29))))))</f>
        <v>50.37602743594109</v>
      </c>
      <c r="AL58" s="114">
        <f>$D58*IF(AL$29&gt;'Inputs &amp; Summary'!$D$5,0,IF(AL$29&gt;VLOOKUP($G58,Lists!$J$17:$K$21,2),IF($M58=Lists!$H$3,IF($K58&lt;1,(($S58/$K58)*((1+'Inputs &amp; Summary'!$D$7)^AL$29)),((INT(AL$29/$K58)-INT((AL$29-1)/$K58))*$S58*((1+'Inputs &amp; Summary'!$D$7)^AL$29))),(_xlfn.WEIBULL.DIST(AL$29,$L58,$K58,FALSE)*$S58*((1+'Inputs &amp; Summary'!$D$7)^AL$29))),IF($M58=Lists!$H$3,IF($K58&lt;1,((($R58*(1-$E58)+$Q58*(1-$F58))/$K58)*((1+'Inputs &amp; Summary'!$D$7)^AL$29)),((INT(AL$29/$K58)-INT((AL$29-1)/$K58))*($R58*(1-$E58)+$Q58*(1-$F58))*((1+'Inputs &amp; Summary'!$D$7)^AL$29))),((_xlfn.WEIBULL.DIST(AL$29,$L58,$K58,FALSE)*($R58*(1-$E58)+$Q58*(1-$F58))*((1+'Inputs &amp; Summary'!$D$7)^AL$29))))))</f>
        <v>51.38354798465992</v>
      </c>
      <c r="AM58" s="114">
        <f>$D58*IF(AM$29&gt;'Inputs &amp; Summary'!$D$5,0,IF(AM$29&gt;VLOOKUP($G58,Lists!$J$17:$K$21,2),IF($M58=Lists!$H$3,IF($K58&lt;1,(($S58/$K58)*((1+'Inputs &amp; Summary'!$D$7)^AM$29)),((INT(AM$29/$K58)-INT((AM$29-1)/$K58))*$S58*((1+'Inputs &amp; Summary'!$D$7)^AM$29))),(_xlfn.WEIBULL.DIST(AM$29,$L58,$K58,FALSE)*$S58*((1+'Inputs &amp; Summary'!$D$7)^AM$29))),IF($M58=Lists!$H$3,IF($K58&lt;1,((($R58*(1-$E58)+$Q58*(1-$F58))/$K58)*((1+'Inputs &amp; Summary'!$D$7)^AM$29)),((INT(AM$29/$K58)-INT((AM$29-1)/$K58))*($R58*(1-$E58)+$Q58*(1-$F58))*((1+'Inputs &amp; Summary'!$D$7)^AM$29))),((_xlfn.WEIBULL.DIST(AM$29,$L58,$K58,FALSE)*($R58*(1-$E58)+$Q58*(1-$F58))*((1+'Inputs &amp; Summary'!$D$7)^AM$29))))))</f>
        <v>52.411218944353102</v>
      </c>
      <c r="AN58" s="114">
        <f>$D58*IF(AN$29&gt;'Inputs &amp; Summary'!$D$5,0,IF(AN$29&gt;VLOOKUP($G58,Lists!$J$17:$K$21,2),IF($M58=Lists!$H$3,IF($K58&lt;1,(($S58/$K58)*((1+'Inputs &amp; Summary'!$D$7)^AN$29)),((INT(AN$29/$K58)-INT((AN$29-1)/$K58))*$S58*((1+'Inputs &amp; Summary'!$D$7)^AN$29))),(_xlfn.WEIBULL.DIST(AN$29,$L58,$K58,FALSE)*$S58*((1+'Inputs &amp; Summary'!$D$7)^AN$29))),IF($M58=Lists!$H$3,IF($K58&lt;1,((($R58*(1-$E58)+$Q58*(1-$F58))/$K58)*((1+'Inputs &amp; Summary'!$D$7)^AN$29)),((INT(AN$29/$K58)-INT((AN$29-1)/$K58))*($R58*(1-$E58)+$Q58*(1-$F58))*((1+'Inputs &amp; Summary'!$D$7)^AN$29))),((_xlfn.WEIBULL.DIST(AN$29,$L58,$K58,FALSE)*($R58*(1-$E58)+$Q58*(1-$F58))*((1+'Inputs &amp; Summary'!$D$7)^AN$29))))))</f>
        <v>53.459443323240173</v>
      </c>
      <c r="AO58" s="114">
        <f>$D58*IF(AO$29&gt;'Inputs &amp; Summary'!$D$5,0,IF(AO$29&gt;VLOOKUP($G58,Lists!$J$17:$K$21,2),IF($M58=Lists!$H$3,IF($K58&lt;1,(($S58/$K58)*((1+'Inputs &amp; Summary'!$D$7)^AO$29)),((INT(AO$29/$K58)-INT((AO$29-1)/$K58))*$S58*((1+'Inputs &amp; Summary'!$D$7)^AO$29))),(_xlfn.WEIBULL.DIST(AO$29,$L58,$K58,FALSE)*$S58*((1+'Inputs &amp; Summary'!$D$7)^AO$29))),IF($M58=Lists!$H$3,IF($K58&lt;1,((($R58*(1-$E58)+$Q58*(1-$F58))/$K58)*((1+'Inputs &amp; Summary'!$D$7)^AO$29)),((INT(AO$29/$K58)-INT((AO$29-1)/$K58))*($R58*(1-$E58)+$Q58*(1-$F58))*((1+'Inputs &amp; Summary'!$D$7)^AO$29))),((_xlfn.WEIBULL.DIST(AO$29,$L58,$K58,FALSE)*($R58*(1-$E58)+$Q58*(1-$F58))*((1+'Inputs &amp; Summary'!$D$7)^AO$29))))))</f>
        <v>54.528632189704979</v>
      </c>
      <c r="AP58" s="114">
        <f>$D58*IF(AP$29&gt;'Inputs &amp; Summary'!$D$5,0,IF(AP$29&gt;VLOOKUP($G58,Lists!$J$17:$K$21,2),IF($M58=Lists!$H$3,IF($K58&lt;1,(($S58/$K58)*((1+'Inputs &amp; Summary'!$D$7)^AP$29)),((INT(AP$29/$K58)-INT((AP$29-1)/$K58))*$S58*((1+'Inputs &amp; Summary'!$D$7)^AP$29))),(_xlfn.WEIBULL.DIST(AP$29,$L58,$K58,FALSE)*$S58*((1+'Inputs &amp; Summary'!$D$7)^AP$29))),IF($M58=Lists!$H$3,IF($K58&lt;1,((($R58*(1-$E58)+$Q58*(1-$F58))/$K58)*((1+'Inputs &amp; Summary'!$D$7)^AP$29)),((INT(AP$29/$K58)-INT((AP$29-1)/$K58))*($R58*(1-$E58)+$Q58*(1-$F58))*((1+'Inputs &amp; Summary'!$D$7)^AP$29))),((_xlfn.WEIBULL.DIST(AP$29,$L58,$K58,FALSE)*($R58*(1-$E58)+$Q58*(1-$F58))*((1+'Inputs &amp; Summary'!$D$7)^AP$29))))))</f>
        <v>55.619204833499076</v>
      </c>
      <c r="AQ58" s="114">
        <f>$D58*IF(AQ$29&gt;'Inputs &amp; Summary'!$D$5,0,IF(AQ$29&gt;VLOOKUP($G58,Lists!$J$17:$K$21,2),IF($M58=Lists!$H$3,IF($K58&lt;1,(($S58/$K58)*((1+'Inputs &amp; Summary'!$D$7)^AQ$29)),((INT(AQ$29/$K58)-INT((AQ$29-1)/$K58))*$S58*((1+'Inputs &amp; Summary'!$D$7)^AQ$29))),(_xlfn.WEIBULL.DIST(AQ$29,$L58,$K58,FALSE)*$S58*((1+'Inputs &amp; Summary'!$D$7)^AQ$29))),IF($M58=Lists!$H$3,IF($K58&lt;1,((($R58*(1-$E58)+$Q58*(1-$F58))/$K58)*((1+'Inputs &amp; Summary'!$D$7)^AQ$29)),((INT(AQ$29/$K58)-INT((AQ$29-1)/$K58))*($R58*(1-$E58)+$Q58*(1-$F58))*((1+'Inputs &amp; Summary'!$D$7)^AQ$29))),((_xlfn.WEIBULL.DIST(AQ$29,$L58,$K58,FALSE)*($R58*(1-$E58)+$Q58*(1-$F58))*((1+'Inputs &amp; Summary'!$D$7)^AQ$29))))))</f>
        <v>56.731588930169053</v>
      </c>
      <c r="AR58" s="114">
        <f>$D58*IF(AR$29&gt;'Inputs &amp; Summary'!$D$5,0,IF(AR$29&gt;VLOOKUP($G58,Lists!$J$17:$K$21,2),IF($M58=Lists!$H$3,IF($K58&lt;1,(($S58/$K58)*((1+'Inputs &amp; Summary'!$D$7)^AR$29)),((INT(AR$29/$K58)-INT((AR$29-1)/$K58))*$S58*((1+'Inputs &amp; Summary'!$D$7)^AR$29))),(_xlfn.WEIBULL.DIST(AR$29,$L58,$K58,FALSE)*$S58*((1+'Inputs &amp; Summary'!$D$7)^AR$29))),IF($M58=Lists!$H$3,IF($K58&lt;1,((($R58*(1-$E58)+$Q58*(1-$F58))/$K58)*((1+'Inputs &amp; Summary'!$D$7)^AR$29)),((INT(AR$29/$K58)-INT((AR$29-1)/$K58))*($R58*(1-$E58)+$Q58*(1-$F58))*((1+'Inputs &amp; Summary'!$D$7)^AR$29))),((_xlfn.WEIBULL.DIST(AR$29,$L58,$K58,FALSE)*($R58*(1-$E58)+$Q58*(1-$F58))*((1+'Inputs &amp; Summary'!$D$7)^AR$29))))))</f>
        <v>57.866220708772438</v>
      </c>
      <c r="AS58" s="114">
        <f>$D58*IF(AS$29&gt;'Inputs &amp; Summary'!$D$5,0,IF(AS$29&gt;VLOOKUP($G58,Lists!$J$17:$K$21,2),IF($M58=Lists!$H$3,IF($K58&lt;1,(($S58/$K58)*((1+'Inputs &amp; Summary'!$D$7)^AS$29)),((INT(AS$29/$K58)-INT((AS$29-1)/$K58))*$S58*((1+'Inputs &amp; Summary'!$D$7)^AS$29))),(_xlfn.WEIBULL.DIST(AS$29,$L58,$K58,FALSE)*$S58*((1+'Inputs &amp; Summary'!$D$7)^AS$29))),IF($M58=Lists!$H$3,IF($K58&lt;1,((($R58*(1-$E58)+$Q58*(1-$F58))/$K58)*((1+'Inputs &amp; Summary'!$D$7)^AS$29)),((INT(AS$29/$K58)-INT((AS$29-1)/$K58))*($R58*(1-$E58)+$Q58*(1-$F58))*((1+'Inputs &amp; Summary'!$D$7)^AS$29))),((_xlfn.WEIBULL.DIST(AS$29,$L58,$K58,FALSE)*($R58*(1-$E58)+$Q58*(1-$F58))*((1+'Inputs &amp; Summary'!$D$7)^AS$29))))))</f>
        <v>0</v>
      </c>
      <c r="AT58" s="114">
        <f>$D58*IF(AT$29&gt;'Inputs &amp; Summary'!$D$5,0,IF(AT$29&gt;VLOOKUP($G58,Lists!$J$17:$K$21,2),IF($M58=Lists!$H$3,IF($K58&lt;1,(($S58/$K58)*((1+'Inputs &amp; Summary'!$D$7)^AT$29)),((INT(AT$29/$K58)-INT((AT$29-1)/$K58))*$S58*((1+'Inputs &amp; Summary'!$D$7)^AT$29))),(_xlfn.WEIBULL.DIST(AT$29,$L58,$K58,FALSE)*$S58*((1+'Inputs &amp; Summary'!$D$7)^AT$29))),IF($M58=Lists!$H$3,IF($K58&lt;1,((($R58*(1-$E58)+$Q58*(1-$F58))/$K58)*((1+'Inputs &amp; Summary'!$D$7)^AT$29)),((INT(AT$29/$K58)-INT((AT$29-1)/$K58))*($R58*(1-$E58)+$Q58*(1-$F58))*((1+'Inputs &amp; Summary'!$D$7)^AT$29))),((_xlfn.WEIBULL.DIST(AT$29,$L58,$K58,FALSE)*($R58*(1-$E58)+$Q58*(1-$F58))*((1+'Inputs &amp; Summary'!$D$7)^AT$29))))))</f>
        <v>0</v>
      </c>
      <c r="AU58" s="114">
        <f>$D58*IF(AU$29&gt;'Inputs &amp; Summary'!$D$5,0,IF(AU$29&gt;VLOOKUP($G58,Lists!$J$17:$K$21,2),IF($M58=Lists!$H$3,IF($K58&lt;1,(($S58/$K58)*((1+'Inputs &amp; Summary'!$D$7)^AU$29)),((INT(AU$29/$K58)-INT((AU$29-1)/$K58))*$S58*((1+'Inputs &amp; Summary'!$D$7)^AU$29))),(_xlfn.WEIBULL.DIST(AU$29,$L58,$K58,FALSE)*$S58*((1+'Inputs &amp; Summary'!$D$7)^AU$29))),IF($M58=Lists!$H$3,IF($K58&lt;1,((($R58*(1-$E58)+$Q58*(1-$F58))/$K58)*((1+'Inputs &amp; Summary'!$D$7)^AU$29)),((INT(AU$29/$K58)-INT((AU$29-1)/$K58))*($R58*(1-$E58)+$Q58*(1-$F58))*((1+'Inputs &amp; Summary'!$D$7)^AU$29))),((_xlfn.WEIBULL.DIST(AU$29,$L58,$K58,FALSE)*($R58*(1-$E58)+$Q58*(1-$F58))*((1+'Inputs &amp; Summary'!$D$7)^AU$29))))))</f>
        <v>0</v>
      </c>
      <c r="AV58" s="114">
        <f>$D58*IF(AV$29&gt;'Inputs &amp; Summary'!$D$5,0,IF(AV$29&gt;VLOOKUP($G58,Lists!$J$17:$K$21,2),IF($M58=Lists!$H$3,IF($K58&lt;1,(($S58/$K58)*((1+'Inputs &amp; Summary'!$D$7)^AV$29)),((INT(AV$29/$K58)-INT((AV$29-1)/$K58))*$S58*((1+'Inputs &amp; Summary'!$D$7)^AV$29))),(_xlfn.WEIBULL.DIST(AV$29,$L58,$K58,FALSE)*$S58*((1+'Inputs &amp; Summary'!$D$7)^AV$29))),IF($M58=Lists!$H$3,IF($K58&lt;1,((($R58*(1-$E58)+$Q58*(1-$F58))/$K58)*((1+'Inputs &amp; Summary'!$D$7)^AV$29)),((INT(AV$29/$K58)-INT((AV$29-1)/$K58))*($R58*(1-$E58)+$Q58*(1-$F58))*((1+'Inputs &amp; Summary'!$D$7)^AV$29))),((_xlfn.WEIBULL.DIST(AV$29,$L58,$K58,FALSE)*($R58*(1-$E58)+$Q58*(1-$F58))*((1+'Inputs &amp; Summary'!$D$7)^AV$29))))))</f>
        <v>0</v>
      </c>
      <c r="AW58" s="114">
        <f>$D58*IF(AW$29&gt;'Inputs &amp; Summary'!$D$5,0,IF(AW$29&gt;VLOOKUP($G58,Lists!$J$17:$K$21,2),IF($M58=Lists!$H$3,IF($K58&lt;1,(($S58/$K58)*((1+'Inputs &amp; Summary'!$D$7)^AW$29)),((INT(AW$29/$K58)-INT((AW$29-1)/$K58))*$S58*((1+'Inputs &amp; Summary'!$D$7)^AW$29))),(_xlfn.WEIBULL.DIST(AW$29,$L58,$K58,FALSE)*$S58*((1+'Inputs &amp; Summary'!$D$7)^AW$29))),IF($M58=Lists!$H$3,IF($K58&lt;1,((($R58*(1-$E58)+$Q58*(1-$F58))/$K58)*((1+'Inputs &amp; Summary'!$D$7)^AW$29)),((INT(AW$29/$K58)-INT((AW$29-1)/$K58))*($R58*(1-$E58)+$Q58*(1-$F58))*((1+'Inputs &amp; Summary'!$D$7)^AW$29))),((_xlfn.WEIBULL.DIST(AW$29,$L58,$K58,FALSE)*($R58*(1-$E58)+$Q58*(1-$F58))*((1+'Inputs &amp; Summary'!$D$7)^AW$29))))))</f>
        <v>0</v>
      </c>
      <c r="AX58" s="114">
        <f>$D58*IF(AX$29&gt;'Inputs &amp; Summary'!$D$5,0,IF(AX$29&gt;VLOOKUP($G58,Lists!$J$17:$K$21,2),IF($M58=Lists!$H$3,IF($K58&lt;1,(($S58/$K58)*((1+'Inputs &amp; Summary'!$D$7)^AX$29)),((INT(AX$29/$K58)-INT((AX$29-1)/$K58))*$S58*((1+'Inputs &amp; Summary'!$D$7)^AX$29))),(_xlfn.WEIBULL.DIST(AX$29,$L58,$K58,FALSE)*$S58*((1+'Inputs &amp; Summary'!$D$7)^AX$29))),IF($M58=Lists!$H$3,IF($K58&lt;1,((($R58*(1-$E58)+$Q58*(1-$F58))/$K58)*((1+'Inputs &amp; Summary'!$D$7)^AX$29)),((INT(AX$29/$K58)-INT((AX$29-1)/$K58))*($R58*(1-$E58)+$Q58*(1-$F58))*((1+'Inputs &amp; Summary'!$D$7)^AX$29))),((_xlfn.WEIBULL.DIST(AX$29,$L58,$K58,FALSE)*($R58*(1-$E58)+$Q58*(1-$F58))*((1+'Inputs &amp; Summary'!$D$7)^AX$29))))))</f>
        <v>0</v>
      </c>
      <c r="AY58" s="114">
        <f>$D58*IF(AY$29&gt;'Inputs &amp; Summary'!$D$5,0,IF(AY$29&gt;VLOOKUP($G58,Lists!$J$17:$K$21,2),IF($M58=Lists!$H$3,IF($K58&lt;1,(($S58/$K58)*((1+'Inputs &amp; Summary'!$D$7)^AY$29)),((INT(AY$29/$K58)-INT((AY$29-1)/$K58))*$S58*((1+'Inputs &amp; Summary'!$D$7)^AY$29))),(_xlfn.WEIBULL.DIST(AY$29,$L58,$K58,FALSE)*$S58*((1+'Inputs &amp; Summary'!$D$7)^AY$29))),IF($M58=Lists!$H$3,IF($K58&lt;1,((($R58*(1-$E58)+$Q58*(1-$F58))/$K58)*((1+'Inputs &amp; Summary'!$D$7)^AY$29)),((INT(AY$29/$K58)-INT((AY$29-1)/$K58))*($R58*(1-$E58)+$Q58*(1-$F58))*((1+'Inputs &amp; Summary'!$D$7)^AY$29))),((_xlfn.WEIBULL.DIST(AY$29,$L58,$K58,FALSE)*($R58*(1-$E58)+$Q58*(1-$F58))*((1+'Inputs &amp; Summary'!$D$7)^AY$29))))))</f>
        <v>0</v>
      </c>
      <c r="AZ58" s="114">
        <f>$D58*IF(AZ$29&gt;'Inputs &amp; Summary'!$D$5,0,IF(AZ$29&gt;VLOOKUP($G58,Lists!$J$17:$K$21,2),IF($M58=Lists!$H$3,IF($K58&lt;1,(($S58/$K58)*((1+'Inputs &amp; Summary'!$D$7)^AZ$29)),((INT(AZ$29/$K58)-INT((AZ$29-1)/$K58))*$S58*((1+'Inputs &amp; Summary'!$D$7)^AZ$29))),(_xlfn.WEIBULL.DIST(AZ$29,$L58,$K58,FALSE)*$S58*((1+'Inputs &amp; Summary'!$D$7)^AZ$29))),IF($M58=Lists!$H$3,IF($K58&lt;1,((($R58*(1-$E58)+$Q58*(1-$F58))/$K58)*((1+'Inputs &amp; Summary'!$D$7)^AZ$29)),((INT(AZ$29/$K58)-INT((AZ$29-1)/$K58))*($R58*(1-$E58)+$Q58*(1-$F58))*((1+'Inputs &amp; Summary'!$D$7)^AZ$29))),((_xlfn.WEIBULL.DIST(AZ$29,$L58,$K58,FALSE)*($R58*(1-$E58)+$Q58*(1-$F58))*((1+'Inputs &amp; Summary'!$D$7)^AZ$29))))))</f>
        <v>0</v>
      </c>
      <c r="BA58" s="114">
        <f>$D58*IF(BA$29&gt;'Inputs &amp; Summary'!$D$5,0,IF(BA$29&gt;VLOOKUP($G58,Lists!$J$17:$K$21,2),IF($M58=Lists!$H$3,IF($K58&lt;1,(($S58/$K58)*((1+'Inputs &amp; Summary'!$D$7)^BA$29)),((INT(BA$29/$K58)-INT((BA$29-1)/$K58))*$S58*((1+'Inputs &amp; Summary'!$D$7)^BA$29))),(_xlfn.WEIBULL.DIST(BA$29,$L58,$K58,FALSE)*$S58*((1+'Inputs &amp; Summary'!$D$7)^BA$29))),IF($M58=Lists!$H$3,IF($K58&lt;1,((($R58*(1-$E58)+$Q58*(1-$F58))/$K58)*((1+'Inputs &amp; Summary'!$D$7)^BA$29)),((INT(BA$29/$K58)-INT((BA$29-1)/$K58))*($R58*(1-$E58)+$Q58*(1-$F58))*((1+'Inputs &amp; Summary'!$D$7)^BA$29))),((_xlfn.WEIBULL.DIST(BA$29,$L58,$K58,FALSE)*($R58*(1-$E58)+$Q58*(1-$F58))*((1+'Inputs &amp; Summary'!$D$7)^BA$29))))))</f>
        <v>0</v>
      </c>
      <c r="BB58" s="114">
        <f>$D58*IF(BB$29&gt;'Inputs &amp; Summary'!$D$5,0,IF(BB$29&gt;VLOOKUP($G58,Lists!$J$17:$K$21,2),IF($M58=Lists!$H$3,IF($K58&lt;1,(($S58/$K58)*((1+'Inputs &amp; Summary'!$D$7)^BB$29)),((INT(BB$29/$K58)-INT((BB$29-1)/$K58))*$S58*((1+'Inputs &amp; Summary'!$D$7)^BB$29))),(_xlfn.WEIBULL.DIST(BB$29,$L58,$K58,FALSE)*$S58*((1+'Inputs &amp; Summary'!$D$7)^BB$29))),IF($M58=Lists!$H$3,IF($K58&lt;1,((($R58*(1-$E58)+$Q58*(1-$F58))/$K58)*((1+'Inputs &amp; Summary'!$D$7)^BB$29)),((INT(BB$29/$K58)-INT((BB$29-1)/$K58))*($R58*(1-$E58)+$Q58*(1-$F58))*((1+'Inputs &amp; Summary'!$D$7)^BB$29))),((_xlfn.WEIBULL.DIST(BB$29,$L58,$K58,FALSE)*($R58*(1-$E58)+$Q58*(1-$F58))*((1+'Inputs &amp; Summary'!$D$7)^BB$29))))))</f>
        <v>0</v>
      </c>
      <c r="BC58" s="114">
        <f>$D58*IF(BC$29&gt;'Inputs &amp; Summary'!$D$5,0,IF(BC$29&gt;VLOOKUP($G58,Lists!$J$17:$K$21,2),IF($M58=Lists!$H$3,IF($K58&lt;1,(($S58/$K58)*((1+'Inputs &amp; Summary'!$D$7)^BC$29)),((INT(BC$29/$K58)-INT((BC$29-1)/$K58))*$S58*((1+'Inputs &amp; Summary'!$D$7)^BC$29))),(_xlfn.WEIBULL.DIST(BC$29,$L58,$K58,FALSE)*$S58*((1+'Inputs &amp; Summary'!$D$7)^BC$29))),IF($M58=Lists!$H$3,IF($K58&lt;1,((($R58*(1-$E58)+$Q58*(1-$F58))/$K58)*((1+'Inputs &amp; Summary'!$D$7)^BC$29)),((INT(BC$29/$K58)-INT((BC$29-1)/$K58))*($R58*(1-$E58)+$Q58*(1-$F58))*((1+'Inputs &amp; Summary'!$D$7)^BC$29))),((_xlfn.WEIBULL.DIST(BC$29,$L58,$K58,FALSE)*($R58*(1-$E58)+$Q58*(1-$F58))*((1+'Inputs &amp; Summary'!$D$7)^BC$29))))))</f>
        <v>0</v>
      </c>
      <c r="BD58" s="114">
        <f>$D58*IF(BD$29&gt;'Inputs &amp; Summary'!$D$5,0,IF(BD$29&gt;VLOOKUP($G58,Lists!$J$17:$K$21,2),IF($M58=Lists!$H$3,IF($K58&lt;1,(($S58/$K58)*((1+'Inputs &amp; Summary'!$D$7)^BD$29)),((INT(BD$29/$K58)-INT((BD$29-1)/$K58))*$S58*((1+'Inputs &amp; Summary'!$D$7)^BD$29))),(_xlfn.WEIBULL.DIST(BD$29,$L58,$K58,FALSE)*$S58*((1+'Inputs &amp; Summary'!$D$7)^BD$29))),IF($M58=Lists!$H$3,IF($K58&lt;1,((($R58*(1-$E58)+$Q58*(1-$F58))/$K58)*((1+'Inputs &amp; Summary'!$D$7)^BD$29)),((INT(BD$29/$K58)-INT((BD$29-1)/$K58))*($R58*(1-$E58)+$Q58*(1-$F58))*((1+'Inputs &amp; Summary'!$D$7)^BD$29))),((_xlfn.WEIBULL.DIST(BD$29,$L58,$K58,FALSE)*($R58*(1-$E58)+$Q58*(1-$F58))*((1+'Inputs &amp; Summary'!$D$7)^BD$29))))))</f>
        <v>0</v>
      </c>
      <c r="BE58" s="114">
        <f>$D58*IF(BE$29&gt;'Inputs &amp; Summary'!$D$5,0,IF(BE$29&gt;VLOOKUP($G58,Lists!$J$17:$K$21,2),IF($M58=Lists!$H$3,IF($K58&lt;1,(($S58/$K58)*((1+'Inputs &amp; Summary'!$D$7)^BE$29)),((INT(BE$29/$K58)-INT((BE$29-1)/$K58))*$S58*((1+'Inputs &amp; Summary'!$D$7)^BE$29))),(_xlfn.WEIBULL.DIST(BE$29,$L58,$K58,FALSE)*$S58*((1+'Inputs &amp; Summary'!$D$7)^BE$29))),IF($M58=Lists!$H$3,IF($K58&lt;1,((($R58*(1-$E58)+$Q58*(1-$F58))/$K58)*((1+'Inputs &amp; Summary'!$D$7)^BE$29)),((INT(BE$29/$K58)-INT((BE$29-1)/$K58))*($R58*(1-$E58)+$Q58*(1-$F58))*((1+'Inputs &amp; Summary'!$D$7)^BE$29))),((_xlfn.WEIBULL.DIST(BE$29,$L58,$K58,FALSE)*($R58*(1-$E58)+$Q58*(1-$F58))*((1+'Inputs &amp; Summary'!$D$7)^BE$29))))))</f>
        <v>0</v>
      </c>
      <c r="BF58" s="114">
        <f>$D58*IF(BF$29&gt;'Inputs &amp; Summary'!$D$5,0,IF(BF$29&gt;VLOOKUP($G58,Lists!$J$17:$K$21,2),IF($M58=Lists!$H$3,IF($K58&lt;1,(($S58/$K58)*((1+'Inputs &amp; Summary'!$D$7)^BF$29)),((INT(BF$29/$K58)-INT((BF$29-1)/$K58))*$S58*((1+'Inputs &amp; Summary'!$D$7)^BF$29))),(_xlfn.WEIBULL.DIST(BF$29,$L58,$K58,FALSE)*$S58*((1+'Inputs &amp; Summary'!$D$7)^BF$29))),IF($M58=Lists!$H$3,IF($K58&lt;1,((($R58*(1-$E58)+$Q58*(1-$F58))/$K58)*((1+'Inputs &amp; Summary'!$D$7)^BF$29)),((INT(BF$29/$K58)-INT((BF$29-1)/$K58))*($R58*(1-$E58)+$Q58*(1-$F58))*((1+'Inputs &amp; Summary'!$D$7)^BF$29))),((_xlfn.WEIBULL.DIST(BF$29,$L58,$K58,FALSE)*($R58*(1-$E58)+$Q58*(1-$F58))*((1+'Inputs &amp; Summary'!$D$7)^BF$29))))))</f>
        <v>0</v>
      </c>
      <c r="BG58" s="114">
        <f>$D58*IF(BG$29&gt;'Inputs &amp; Summary'!$D$5,0,IF(BG$29&gt;VLOOKUP($G58,Lists!$J$17:$K$21,2),IF($M58=Lists!$H$3,IF($K58&lt;1,(($S58/$K58)*((1+'Inputs &amp; Summary'!$D$7)^BG$29)),((INT(BG$29/$K58)-INT((BG$29-1)/$K58))*$S58*((1+'Inputs &amp; Summary'!$D$7)^BG$29))),(_xlfn.WEIBULL.DIST(BG$29,$L58,$K58,FALSE)*$S58*((1+'Inputs &amp; Summary'!$D$7)^BG$29))),IF($M58=Lists!$H$3,IF($K58&lt;1,((($R58*(1-$E58)+$Q58*(1-$F58))/$K58)*((1+'Inputs &amp; Summary'!$D$7)^BG$29)),((INT(BG$29/$K58)-INT((BG$29-1)/$K58))*($R58*(1-$E58)+$Q58*(1-$F58))*((1+'Inputs &amp; Summary'!$D$7)^BG$29))),((_xlfn.WEIBULL.DIST(BG$29,$L58,$K58,FALSE)*($R58*(1-$E58)+$Q58*(1-$F58))*((1+'Inputs &amp; Summary'!$D$7)^BG$29))))))</f>
        <v>0</v>
      </c>
      <c r="BH58" s="114">
        <f>$D58*IF(BH$29&gt;'Inputs &amp; Summary'!$D$5,0,IF(BH$29&gt;VLOOKUP($G58,Lists!$J$17:$K$21,2),IF($M58=Lists!$H$3,IF($K58&lt;1,(($S58/$K58)*((1+'Inputs &amp; Summary'!$D$7)^BH$29)),((INT(BH$29/$K58)-INT((BH$29-1)/$K58))*$S58*((1+'Inputs &amp; Summary'!$D$7)^BH$29))),(_xlfn.WEIBULL.DIST(BH$29,$L58,$K58,FALSE)*$S58*((1+'Inputs &amp; Summary'!$D$7)^BH$29))),IF($M58=Lists!$H$3,IF($K58&lt;1,((($R58*(1-$E58)+$Q58*(1-$F58))/$K58)*((1+'Inputs &amp; Summary'!$D$7)^BH$29)),((INT(BH$29/$K58)-INT((BH$29-1)/$K58))*($R58*(1-$E58)+$Q58*(1-$F58))*((1+'Inputs &amp; Summary'!$D$7)^BH$29))),((_xlfn.WEIBULL.DIST(BH$29,$L58,$K58,FALSE)*($R58*(1-$E58)+$Q58*(1-$F58))*((1+'Inputs &amp; Summary'!$D$7)^BH$29))))))</f>
        <v>0</v>
      </c>
      <c r="BI58" s="114">
        <f>$D58*IF(BI$29&gt;'Inputs &amp; Summary'!$D$5,0,IF(BI$29&gt;VLOOKUP($G58,Lists!$J$17:$K$21,2),IF($M58=Lists!$H$3,IF($K58&lt;1,(($S58/$K58)*((1+'Inputs &amp; Summary'!$D$7)^BI$29)),((INT(BI$29/$K58)-INT((BI$29-1)/$K58))*$S58*((1+'Inputs &amp; Summary'!$D$7)^BI$29))),(_xlfn.WEIBULL.DIST(BI$29,$L58,$K58,FALSE)*$S58*((1+'Inputs &amp; Summary'!$D$7)^BI$29))),IF($M58=Lists!$H$3,IF($K58&lt;1,((($R58*(1-$E58)+$Q58*(1-$F58))/$K58)*((1+'Inputs &amp; Summary'!$D$7)^BI$29)),((INT(BI$29/$K58)-INT((BI$29-1)/$K58))*($R58*(1-$E58)+$Q58*(1-$F58))*((1+'Inputs &amp; Summary'!$D$7)^BI$29))),((_xlfn.WEIBULL.DIST(BI$29,$L58,$K58,FALSE)*($R58*(1-$E58)+$Q58*(1-$F58))*((1+'Inputs &amp; Summary'!$D$7)^BI$29))))))</f>
        <v>0</v>
      </c>
      <c r="BJ58" s="114">
        <f>$D58*IF(BJ$29&gt;'Inputs &amp; Summary'!$D$5,0,IF(BJ$29&gt;VLOOKUP($G58,Lists!$J$17:$K$21,2),IF($M58=Lists!$H$3,IF($K58&lt;1,(($S58/$K58)*((1+'Inputs &amp; Summary'!$D$7)^BJ$29)),((INT(BJ$29/$K58)-INT((BJ$29-1)/$K58))*$S58*((1+'Inputs &amp; Summary'!$D$7)^BJ$29))),(_xlfn.WEIBULL.DIST(BJ$29,$L58,$K58,FALSE)*$S58*((1+'Inputs &amp; Summary'!$D$7)^BJ$29))),IF($M58=Lists!$H$3,IF($K58&lt;1,((($R58*(1-$E58)+$Q58*(1-$F58))/$K58)*((1+'Inputs &amp; Summary'!$D$7)^BJ$29)),((INT(BJ$29/$K58)-INT((BJ$29-1)/$K58))*($R58*(1-$E58)+$Q58*(1-$F58))*((1+'Inputs &amp; Summary'!$D$7)^BJ$29))),((_xlfn.WEIBULL.DIST(BJ$29,$L58,$K58,FALSE)*($R58*(1-$E58)+$Q58*(1-$F58))*((1+'Inputs &amp; Summary'!$D$7)^BJ$29))))))</f>
        <v>0</v>
      </c>
      <c r="BK58" s="114">
        <f>$D58*IF(BK$29&gt;'Inputs &amp; Summary'!$D$5,0,IF(BK$29&gt;VLOOKUP($G58,Lists!$J$17:$K$21,2),IF($M58=Lists!$H$3,IF($K58&lt;1,(($S58/$K58)*((1+'Inputs &amp; Summary'!$D$7)^BK$29)),((INT(BK$29/$K58)-INT((BK$29-1)/$K58))*$S58*((1+'Inputs &amp; Summary'!$D$7)^BK$29))),(_xlfn.WEIBULL.DIST(BK$29,$L58,$K58,FALSE)*$S58*((1+'Inputs &amp; Summary'!$D$7)^BK$29))),IF($M58=Lists!$H$3,IF($K58&lt;1,((($R58*(1-$E58)+$Q58*(1-$F58))/$K58)*((1+'Inputs &amp; Summary'!$D$7)^BK$29)),((INT(BK$29/$K58)-INT((BK$29-1)/$K58))*($R58*(1-$E58)+$Q58*(1-$F58))*((1+'Inputs &amp; Summary'!$D$7)^BK$29))),((_xlfn.WEIBULL.DIST(BK$29,$L58,$K58,FALSE)*($R58*(1-$E58)+$Q58*(1-$F58))*((1+'Inputs &amp; Summary'!$D$7)^BK$29))))))</f>
        <v>0</v>
      </c>
      <c r="BL58" s="114">
        <f>$D58*IF(BL$29&gt;'Inputs &amp; Summary'!$D$5,0,IF(BL$29&gt;VLOOKUP($G58,Lists!$J$17:$K$21,2),IF($M58=Lists!$H$3,IF($K58&lt;1,(($S58/$K58)*((1+'Inputs &amp; Summary'!$D$7)^BL$29)),((INT(BL$29/$K58)-INT((BL$29-1)/$K58))*$S58*((1+'Inputs &amp; Summary'!$D$7)^BL$29))),(_xlfn.WEIBULL.DIST(BL$29,$L58,$K58,FALSE)*$S58*((1+'Inputs &amp; Summary'!$D$7)^BL$29))),IF($M58=Lists!$H$3,IF($K58&lt;1,((($R58*(1-$E58)+$Q58*(1-$F58))/$K58)*((1+'Inputs &amp; Summary'!$D$7)^BL$29)),((INT(BL$29/$K58)-INT((BL$29-1)/$K58))*($R58*(1-$E58)+$Q58*(1-$F58))*((1+'Inputs &amp; Summary'!$D$7)^BL$29))),((_xlfn.WEIBULL.DIST(BL$29,$L58,$K58,FALSE)*($R58*(1-$E58)+$Q58*(1-$F58))*((1+'Inputs &amp; Summary'!$D$7)^BL$29))))))</f>
        <v>0</v>
      </c>
    </row>
    <row r="59" spans="1:64" s="1" customFormat="1" ht="28.8" x14ac:dyDescent="0.3">
      <c r="A59" s="79" t="s">
        <v>177</v>
      </c>
      <c r="B59" s="33" t="s">
        <v>307</v>
      </c>
      <c r="C59" s="33" t="s">
        <v>139</v>
      </c>
      <c r="D59" s="68">
        <v>1</v>
      </c>
      <c r="E59" s="68">
        <v>0</v>
      </c>
      <c r="F59" s="68">
        <v>0</v>
      </c>
      <c r="G59" s="213" t="s">
        <v>433</v>
      </c>
      <c r="H59" s="34" t="s">
        <v>16</v>
      </c>
      <c r="I59" s="34" t="s">
        <v>96</v>
      </c>
      <c r="J59" s="33">
        <f>VLOOKUP(I59,'Labor Rates'!$A$1:$B$16,2)</f>
        <v>14.423076923076923</v>
      </c>
      <c r="K59" s="35">
        <v>1</v>
      </c>
      <c r="L59" s="35">
        <v>1</v>
      </c>
      <c r="M59" s="33" t="s">
        <v>259</v>
      </c>
      <c r="N59" s="84">
        <f>'Inputs &amp; Summary'!$D$25</f>
        <v>18</v>
      </c>
      <c r="O59" s="35">
        <v>0.25</v>
      </c>
      <c r="P59" s="5">
        <v>0</v>
      </c>
      <c r="Q59" s="73">
        <f t="shared" si="6"/>
        <v>64.90384615384616</v>
      </c>
      <c r="R59" s="73">
        <f t="shared" si="7"/>
        <v>0</v>
      </c>
      <c r="S59" s="74">
        <f t="shared" si="8"/>
        <v>64.90384615384616</v>
      </c>
      <c r="T59" s="88"/>
      <c r="U59" s="80"/>
      <c r="V59" s="87">
        <f t="shared" si="9"/>
        <v>80.426630319975231</v>
      </c>
      <c r="W59" s="87">
        <f>NPV('Inputs &amp; Summary'!$D$6,Y59:BL59)</f>
        <v>815.61160576474163</v>
      </c>
      <c r="X59" s="90">
        <f t="shared" si="10"/>
        <v>5.9197398179048543E-3</v>
      </c>
      <c r="Y59" s="114">
        <f>$D59*IF(Y$29&gt;'Inputs &amp; Summary'!$D$5,0,IF(Y$29&gt;VLOOKUP($G59,Lists!$J$17:$K$21,2),IF($M59=Lists!$H$3,IF($K59&lt;1,(($S59/$K59)*((1+'Inputs &amp; Summary'!$D$7)^Y$29)),((INT(Y$29/$K59)-INT((Y$29-1)/$K59))*$S59*((1+'Inputs &amp; Summary'!$D$7)^Y$29))),(_xlfn.WEIBULL.DIST(Y$29,$L59,$K59,FALSE)*$S59*((1+'Inputs &amp; Summary'!$D$7)^Y$29))),IF($M59=Lists!$H$3,IF($K59&lt;1,((($R59*(1-$E59)+$Q59*(1-$F59))/$K59)*((1+'Inputs &amp; Summary'!$D$7)^Y$29)),((INT(Y$29/$K59)-INT((Y$29-1)/$K59))*($R59*(1-$E59)+$Q59*(1-$F59))*((1+'Inputs &amp; Summary'!$D$7)^Y$29))),((_xlfn.WEIBULL.DIST(Y$29,$L59,$K59,FALSE)*($R59*(1-$E59)+$Q59*(1-$F59))*((1+'Inputs &amp; Summary'!$D$7)^Y$29))))))</f>
        <v>66.20192307692308</v>
      </c>
      <c r="Z59" s="114">
        <f>$D59*IF(Z$29&gt;'Inputs &amp; Summary'!$D$5,0,IF(Z$29&gt;VLOOKUP($G59,Lists!$J$17:$K$21,2),IF($M59=Lists!$H$3,IF($K59&lt;1,(($S59/$K59)*((1+'Inputs &amp; Summary'!$D$7)^Z$29)),((INT(Z$29/$K59)-INT((Z$29-1)/$K59))*$S59*((1+'Inputs &amp; Summary'!$D$7)^Z$29))),(_xlfn.WEIBULL.DIST(Z$29,$L59,$K59,FALSE)*$S59*((1+'Inputs &amp; Summary'!$D$7)^Z$29))),IF($M59=Lists!$H$3,IF($K59&lt;1,((($R59*(1-$E59)+$Q59*(1-$F59))/$K59)*((1+'Inputs &amp; Summary'!$D$7)^Z$29)),((INT(Z$29/$K59)-INT((Z$29-1)/$K59))*($R59*(1-$E59)+$Q59*(1-$F59))*((1+'Inputs &amp; Summary'!$D$7)^Z$29))),((_xlfn.WEIBULL.DIST(Z$29,$L59,$K59,FALSE)*($R59*(1-$E59)+$Q59*(1-$F59))*((1+'Inputs &amp; Summary'!$D$7)^Z$29))))))</f>
        <v>67.525961538461544</v>
      </c>
      <c r="AA59" s="114">
        <f>$D59*IF(AA$29&gt;'Inputs &amp; Summary'!$D$5,0,IF(AA$29&gt;VLOOKUP($G59,Lists!$J$17:$K$21,2),IF($M59=Lists!$H$3,IF($K59&lt;1,(($S59/$K59)*((1+'Inputs &amp; Summary'!$D$7)^AA$29)),((INT(AA$29/$K59)-INT((AA$29-1)/$K59))*$S59*((1+'Inputs &amp; Summary'!$D$7)^AA$29))),(_xlfn.WEIBULL.DIST(AA$29,$L59,$K59,FALSE)*$S59*((1+'Inputs &amp; Summary'!$D$7)^AA$29))),IF($M59=Lists!$H$3,IF($K59&lt;1,((($R59*(1-$E59)+$Q59*(1-$F59))/$K59)*((1+'Inputs &amp; Summary'!$D$7)^AA$29)),((INT(AA$29/$K59)-INT((AA$29-1)/$K59))*($R59*(1-$E59)+$Q59*(1-$F59))*((1+'Inputs &amp; Summary'!$D$7)^AA$29))),((_xlfn.WEIBULL.DIST(AA$29,$L59,$K59,FALSE)*($R59*(1-$E59)+$Q59*(1-$F59))*((1+'Inputs &amp; Summary'!$D$7)^AA$29))))))</f>
        <v>68.876480769230767</v>
      </c>
      <c r="AB59" s="114">
        <f>$D59*IF(AB$29&gt;'Inputs &amp; Summary'!$D$5,0,IF(AB$29&gt;VLOOKUP($G59,Lists!$J$17:$K$21,2),IF($M59=Lists!$H$3,IF($K59&lt;1,(($S59/$K59)*((1+'Inputs &amp; Summary'!$D$7)^AB$29)),((INT(AB$29/$K59)-INT((AB$29-1)/$K59))*$S59*((1+'Inputs &amp; Summary'!$D$7)^AB$29))),(_xlfn.WEIBULL.DIST(AB$29,$L59,$K59,FALSE)*$S59*((1+'Inputs &amp; Summary'!$D$7)^AB$29))),IF($M59=Lists!$H$3,IF($K59&lt;1,((($R59*(1-$E59)+$Q59*(1-$F59))/$K59)*((1+'Inputs &amp; Summary'!$D$7)^AB$29)),((INT(AB$29/$K59)-INT((AB$29-1)/$K59))*($R59*(1-$E59)+$Q59*(1-$F59))*((1+'Inputs &amp; Summary'!$D$7)^AB$29))),((_xlfn.WEIBULL.DIST(AB$29,$L59,$K59,FALSE)*($R59*(1-$E59)+$Q59*(1-$F59))*((1+'Inputs &amp; Summary'!$D$7)^AB$29))))))</f>
        <v>70.254010384615384</v>
      </c>
      <c r="AC59" s="114">
        <f>$D59*IF(AC$29&gt;'Inputs &amp; Summary'!$D$5,0,IF(AC$29&gt;VLOOKUP($G59,Lists!$J$17:$K$21,2),IF($M59=Lists!$H$3,IF($K59&lt;1,(($S59/$K59)*((1+'Inputs &amp; Summary'!$D$7)^AC$29)),((INT(AC$29/$K59)-INT((AC$29-1)/$K59))*$S59*((1+'Inputs &amp; Summary'!$D$7)^AC$29))),(_xlfn.WEIBULL.DIST(AC$29,$L59,$K59,FALSE)*$S59*((1+'Inputs &amp; Summary'!$D$7)^AC$29))),IF($M59=Lists!$H$3,IF($K59&lt;1,((($R59*(1-$E59)+$Q59*(1-$F59))/$K59)*((1+'Inputs &amp; Summary'!$D$7)^AC$29)),((INT(AC$29/$K59)-INT((AC$29-1)/$K59))*($R59*(1-$E59)+$Q59*(1-$F59))*((1+'Inputs &amp; Summary'!$D$7)^AC$29))),((_xlfn.WEIBULL.DIST(AC$29,$L59,$K59,FALSE)*($R59*(1-$E59)+$Q59*(1-$F59))*((1+'Inputs &amp; Summary'!$D$7)^AC$29))))))</f>
        <v>71.659090592307706</v>
      </c>
      <c r="AD59" s="114">
        <f>$D59*IF(AD$29&gt;'Inputs &amp; Summary'!$D$5,0,IF(AD$29&gt;VLOOKUP($G59,Lists!$J$17:$K$21,2),IF($M59=Lists!$H$3,IF($K59&lt;1,(($S59/$K59)*((1+'Inputs &amp; Summary'!$D$7)^AD$29)),((INT(AD$29/$K59)-INT((AD$29-1)/$K59))*$S59*((1+'Inputs &amp; Summary'!$D$7)^AD$29))),(_xlfn.WEIBULL.DIST(AD$29,$L59,$K59,FALSE)*$S59*((1+'Inputs &amp; Summary'!$D$7)^AD$29))),IF($M59=Lists!$H$3,IF($K59&lt;1,((($R59*(1-$E59)+$Q59*(1-$F59))/$K59)*((1+'Inputs &amp; Summary'!$D$7)^AD$29)),((INT(AD$29/$K59)-INT((AD$29-1)/$K59))*($R59*(1-$E59)+$Q59*(1-$F59))*((1+'Inputs &amp; Summary'!$D$7)^AD$29))),((_xlfn.WEIBULL.DIST(AD$29,$L59,$K59,FALSE)*($R59*(1-$E59)+$Q59*(1-$F59))*((1+'Inputs &amp; Summary'!$D$7)^AD$29))))))</f>
        <v>73.09227240415386</v>
      </c>
      <c r="AE59" s="114">
        <f>$D59*IF(AE$29&gt;'Inputs &amp; Summary'!$D$5,0,IF(AE$29&gt;VLOOKUP($G59,Lists!$J$17:$K$21,2),IF($M59=Lists!$H$3,IF($K59&lt;1,(($S59/$K59)*((1+'Inputs &amp; Summary'!$D$7)^AE$29)),((INT(AE$29/$K59)-INT((AE$29-1)/$K59))*$S59*((1+'Inputs &amp; Summary'!$D$7)^AE$29))),(_xlfn.WEIBULL.DIST(AE$29,$L59,$K59,FALSE)*$S59*((1+'Inputs &amp; Summary'!$D$7)^AE$29))),IF($M59=Lists!$H$3,IF($K59&lt;1,((($R59*(1-$E59)+$Q59*(1-$F59))/$K59)*((1+'Inputs &amp; Summary'!$D$7)^AE$29)),((INT(AE$29/$K59)-INT((AE$29-1)/$K59))*($R59*(1-$E59)+$Q59*(1-$F59))*((1+'Inputs &amp; Summary'!$D$7)^AE$29))),((_xlfn.WEIBULL.DIST(AE$29,$L59,$K59,FALSE)*($R59*(1-$E59)+$Q59*(1-$F59))*((1+'Inputs &amp; Summary'!$D$7)^AE$29))))))</f>
        <v>74.554117852236914</v>
      </c>
      <c r="AF59" s="114">
        <f>$D59*IF(AF$29&gt;'Inputs &amp; Summary'!$D$5,0,IF(AF$29&gt;VLOOKUP($G59,Lists!$J$17:$K$21,2),IF($M59=Lists!$H$3,IF($K59&lt;1,(($S59/$K59)*((1+'Inputs &amp; Summary'!$D$7)^AF$29)),((INT(AF$29/$K59)-INT((AF$29-1)/$K59))*$S59*((1+'Inputs &amp; Summary'!$D$7)^AF$29))),(_xlfn.WEIBULL.DIST(AF$29,$L59,$K59,FALSE)*$S59*((1+'Inputs &amp; Summary'!$D$7)^AF$29))),IF($M59=Lists!$H$3,IF($K59&lt;1,((($R59*(1-$E59)+$Q59*(1-$F59))/$K59)*((1+'Inputs &amp; Summary'!$D$7)^AF$29)),((INT(AF$29/$K59)-INT((AF$29-1)/$K59))*($R59*(1-$E59)+$Q59*(1-$F59))*((1+'Inputs &amp; Summary'!$D$7)^AF$29))),((_xlfn.WEIBULL.DIST(AF$29,$L59,$K59,FALSE)*($R59*(1-$E59)+$Q59*(1-$F59))*((1+'Inputs &amp; Summary'!$D$7)^AF$29))))))</f>
        <v>76.04520020928166</v>
      </c>
      <c r="AG59" s="114">
        <f>$D59*IF(AG$29&gt;'Inputs &amp; Summary'!$D$5,0,IF(AG$29&gt;VLOOKUP($G59,Lists!$J$17:$K$21,2),IF($M59=Lists!$H$3,IF($K59&lt;1,(($S59/$K59)*((1+'Inputs &amp; Summary'!$D$7)^AG$29)),((INT(AG$29/$K59)-INT((AG$29-1)/$K59))*$S59*((1+'Inputs &amp; Summary'!$D$7)^AG$29))),(_xlfn.WEIBULL.DIST(AG$29,$L59,$K59,FALSE)*$S59*((1+'Inputs &amp; Summary'!$D$7)^AG$29))),IF($M59=Lists!$H$3,IF($K59&lt;1,((($R59*(1-$E59)+$Q59*(1-$F59))/$K59)*((1+'Inputs &amp; Summary'!$D$7)^AG$29)),((INT(AG$29/$K59)-INT((AG$29-1)/$K59))*($R59*(1-$E59)+$Q59*(1-$F59))*((1+'Inputs &amp; Summary'!$D$7)^AG$29))),((_xlfn.WEIBULL.DIST(AG$29,$L59,$K59,FALSE)*($R59*(1-$E59)+$Q59*(1-$F59))*((1+'Inputs &amp; Summary'!$D$7)^AG$29))))))</f>
        <v>77.566104213467298</v>
      </c>
      <c r="AH59" s="114">
        <f>$D59*IF(AH$29&gt;'Inputs &amp; Summary'!$D$5,0,IF(AH$29&gt;VLOOKUP($G59,Lists!$J$17:$K$21,2),IF($M59=Lists!$H$3,IF($K59&lt;1,(($S59/$K59)*((1+'Inputs &amp; Summary'!$D$7)^AH$29)),((INT(AH$29/$K59)-INT((AH$29-1)/$K59))*$S59*((1+'Inputs &amp; Summary'!$D$7)^AH$29))),(_xlfn.WEIBULL.DIST(AH$29,$L59,$K59,FALSE)*$S59*((1+'Inputs &amp; Summary'!$D$7)^AH$29))),IF($M59=Lists!$H$3,IF($K59&lt;1,((($R59*(1-$E59)+$Q59*(1-$F59))/$K59)*((1+'Inputs &amp; Summary'!$D$7)^AH$29)),((INT(AH$29/$K59)-INT((AH$29-1)/$K59))*($R59*(1-$E59)+$Q59*(1-$F59))*((1+'Inputs &amp; Summary'!$D$7)^AH$29))),((_xlfn.WEIBULL.DIST(AH$29,$L59,$K59,FALSE)*($R59*(1-$E59)+$Q59*(1-$F59))*((1+'Inputs &amp; Summary'!$D$7)^AH$29))))))</f>
        <v>79.117426297736642</v>
      </c>
      <c r="AI59" s="114">
        <f>$D59*IF(AI$29&gt;'Inputs &amp; Summary'!$D$5,0,IF(AI$29&gt;VLOOKUP($G59,Lists!$J$17:$K$21,2),IF($M59=Lists!$H$3,IF($K59&lt;1,(($S59/$K59)*((1+'Inputs &amp; Summary'!$D$7)^AI$29)),((INT(AI$29/$K59)-INT((AI$29-1)/$K59))*$S59*((1+'Inputs &amp; Summary'!$D$7)^AI$29))),(_xlfn.WEIBULL.DIST(AI$29,$L59,$K59,FALSE)*$S59*((1+'Inputs &amp; Summary'!$D$7)^AI$29))),IF($M59=Lists!$H$3,IF($K59&lt;1,((($R59*(1-$E59)+$Q59*(1-$F59))/$K59)*((1+'Inputs &amp; Summary'!$D$7)^AI$29)),((INT(AI$29/$K59)-INT((AI$29-1)/$K59))*($R59*(1-$E59)+$Q59*(1-$F59))*((1+'Inputs &amp; Summary'!$D$7)^AI$29))),((_xlfn.WEIBULL.DIST(AI$29,$L59,$K59,FALSE)*($R59*(1-$E59)+$Q59*(1-$F59))*((1+'Inputs &amp; Summary'!$D$7)^AI$29))))))</f>
        <v>80.699774823691371</v>
      </c>
      <c r="AJ59" s="114">
        <f>$D59*IF(AJ$29&gt;'Inputs &amp; Summary'!$D$5,0,IF(AJ$29&gt;VLOOKUP($G59,Lists!$J$17:$K$21,2),IF($M59=Lists!$H$3,IF($K59&lt;1,(($S59/$K59)*((1+'Inputs &amp; Summary'!$D$7)^AJ$29)),((INT(AJ$29/$K59)-INT((AJ$29-1)/$K59))*$S59*((1+'Inputs &amp; Summary'!$D$7)^AJ$29))),(_xlfn.WEIBULL.DIST(AJ$29,$L59,$K59,FALSE)*$S59*((1+'Inputs &amp; Summary'!$D$7)^AJ$29))),IF($M59=Lists!$H$3,IF($K59&lt;1,((($R59*(1-$E59)+$Q59*(1-$F59))/$K59)*((1+'Inputs &amp; Summary'!$D$7)^AJ$29)),((INT(AJ$29/$K59)-INT((AJ$29-1)/$K59))*($R59*(1-$E59)+$Q59*(1-$F59))*((1+'Inputs &amp; Summary'!$D$7)^AJ$29))),((_xlfn.WEIBULL.DIST(AJ$29,$L59,$K59,FALSE)*($R59*(1-$E59)+$Q59*(1-$F59))*((1+'Inputs &amp; Summary'!$D$7)^AJ$29))))))</f>
        <v>82.313770320165204</v>
      </c>
      <c r="AK59" s="114">
        <f>$D59*IF(AK$29&gt;'Inputs &amp; Summary'!$D$5,0,IF(AK$29&gt;VLOOKUP($G59,Lists!$J$17:$K$21,2),IF($M59=Lists!$H$3,IF($K59&lt;1,(($S59/$K59)*((1+'Inputs &amp; Summary'!$D$7)^AK$29)),((INT(AK$29/$K59)-INT((AK$29-1)/$K59))*$S59*((1+'Inputs &amp; Summary'!$D$7)^AK$29))),(_xlfn.WEIBULL.DIST(AK$29,$L59,$K59,FALSE)*$S59*((1+'Inputs &amp; Summary'!$D$7)^AK$29))),IF($M59=Lists!$H$3,IF($K59&lt;1,((($R59*(1-$E59)+$Q59*(1-$F59))/$K59)*((1+'Inputs &amp; Summary'!$D$7)^AK$29)),((INT(AK$29/$K59)-INT((AK$29-1)/$K59))*($R59*(1-$E59)+$Q59*(1-$F59))*((1+'Inputs &amp; Summary'!$D$7)^AK$29))),((_xlfn.WEIBULL.DIST(AK$29,$L59,$K59,FALSE)*($R59*(1-$E59)+$Q59*(1-$F59))*((1+'Inputs &amp; Summary'!$D$7)^AK$29))))))</f>
        <v>83.960045726568509</v>
      </c>
      <c r="AL59" s="114">
        <f>$D59*IF(AL$29&gt;'Inputs &amp; Summary'!$D$5,0,IF(AL$29&gt;VLOOKUP($G59,Lists!$J$17:$K$21,2),IF($M59=Lists!$H$3,IF($K59&lt;1,(($S59/$K59)*((1+'Inputs &amp; Summary'!$D$7)^AL$29)),((INT(AL$29/$K59)-INT((AL$29-1)/$K59))*$S59*((1+'Inputs &amp; Summary'!$D$7)^AL$29))),(_xlfn.WEIBULL.DIST(AL$29,$L59,$K59,FALSE)*$S59*((1+'Inputs &amp; Summary'!$D$7)^AL$29))),IF($M59=Lists!$H$3,IF($K59&lt;1,((($R59*(1-$E59)+$Q59*(1-$F59))/$K59)*((1+'Inputs &amp; Summary'!$D$7)^AL$29)),((INT(AL$29/$K59)-INT((AL$29-1)/$K59))*($R59*(1-$E59)+$Q59*(1-$F59))*((1+'Inputs &amp; Summary'!$D$7)^AL$29))),((_xlfn.WEIBULL.DIST(AL$29,$L59,$K59,FALSE)*($R59*(1-$E59)+$Q59*(1-$F59))*((1+'Inputs &amp; Summary'!$D$7)^AL$29))))))</f>
        <v>85.639246641099888</v>
      </c>
      <c r="AM59" s="114">
        <f>$D59*IF(AM$29&gt;'Inputs &amp; Summary'!$D$5,0,IF(AM$29&gt;VLOOKUP($G59,Lists!$J$17:$K$21,2),IF($M59=Lists!$H$3,IF($K59&lt;1,(($S59/$K59)*((1+'Inputs &amp; Summary'!$D$7)^AM$29)),((INT(AM$29/$K59)-INT((AM$29-1)/$K59))*$S59*((1+'Inputs &amp; Summary'!$D$7)^AM$29))),(_xlfn.WEIBULL.DIST(AM$29,$L59,$K59,FALSE)*$S59*((1+'Inputs &amp; Summary'!$D$7)^AM$29))),IF($M59=Lists!$H$3,IF($K59&lt;1,((($R59*(1-$E59)+$Q59*(1-$F59))/$K59)*((1+'Inputs &amp; Summary'!$D$7)^AM$29)),((INT(AM$29/$K59)-INT((AM$29-1)/$K59))*($R59*(1-$E59)+$Q59*(1-$F59))*((1+'Inputs &amp; Summary'!$D$7)^AM$29))),((_xlfn.WEIBULL.DIST(AM$29,$L59,$K59,FALSE)*($R59*(1-$E59)+$Q59*(1-$F59))*((1+'Inputs &amp; Summary'!$D$7)^AM$29))))))</f>
        <v>87.352031573921863</v>
      </c>
      <c r="AN59" s="114">
        <f>$D59*IF(AN$29&gt;'Inputs &amp; Summary'!$D$5,0,IF(AN$29&gt;VLOOKUP($G59,Lists!$J$17:$K$21,2),IF($M59=Lists!$H$3,IF($K59&lt;1,(($S59/$K59)*((1+'Inputs &amp; Summary'!$D$7)^AN$29)),((INT(AN$29/$K59)-INT((AN$29-1)/$K59))*$S59*((1+'Inputs &amp; Summary'!$D$7)^AN$29))),(_xlfn.WEIBULL.DIST(AN$29,$L59,$K59,FALSE)*$S59*((1+'Inputs &amp; Summary'!$D$7)^AN$29))),IF($M59=Lists!$H$3,IF($K59&lt;1,((($R59*(1-$E59)+$Q59*(1-$F59))/$K59)*((1+'Inputs &amp; Summary'!$D$7)^AN$29)),((INT(AN$29/$K59)-INT((AN$29-1)/$K59))*($R59*(1-$E59)+$Q59*(1-$F59))*((1+'Inputs &amp; Summary'!$D$7)^AN$29))),((_xlfn.WEIBULL.DIST(AN$29,$L59,$K59,FALSE)*($R59*(1-$E59)+$Q59*(1-$F59))*((1+'Inputs &amp; Summary'!$D$7)^AN$29))))))</f>
        <v>89.099072205400304</v>
      </c>
      <c r="AO59" s="114">
        <f>$D59*IF(AO$29&gt;'Inputs &amp; Summary'!$D$5,0,IF(AO$29&gt;VLOOKUP($G59,Lists!$J$17:$K$21,2),IF($M59=Lists!$H$3,IF($K59&lt;1,(($S59/$K59)*((1+'Inputs &amp; Summary'!$D$7)^AO$29)),((INT(AO$29/$K59)-INT((AO$29-1)/$K59))*$S59*((1+'Inputs &amp; Summary'!$D$7)^AO$29))),(_xlfn.WEIBULL.DIST(AO$29,$L59,$K59,FALSE)*$S59*((1+'Inputs &amp; Summary'!$D$7)^AO$29))),IF($M59=Lists!$H$3,IF($K59&lt;1,((($R59*(1-$E59)+$Q59*(1-$F59))/$K59)*((1+'Inputs &amp; Summary'!$D$7)^AO$29)),((INT(AO$29/$K59)-INT((AO$29-1)/$K59))*($R59*(1-$E59)+$Q59*(1-$F59))*((1+'Inputs &amp; Summary'!$D$7)^AO$29))),((_xlfn.WEIBULL.DIST(AO$29,$L59,$K59,FALSE)*($R59*(1-$E59)+$Q59*(1-$F59))*((1+'Inputs &amp; Summary'!$D$7)^AO$29))))))</f>
        <v>90.881053649508317</v>
      </c>
      <c r="AP59" s="114">
        <f>$D59*IF(AP$29&gt;'Inputs &amp; Summary'!$D$5,0,IF(AP$29&gt;VLOOKUP($G59,Lists!$J$17:$K$21,2),IF($M59=Lists!$H$3,IF($K59&lt;1,(($S59/$K59)*((1+'Inputs &amp; Summary'!$D$7)^AP$29)),((INT(AP$29/$K59)-INT((AP$29-1)/$K59))*$S59*((1+'Inputs &amp; Summary'!$D$7)^AP$29))),(_xlfn.WEIBULL.DIST(AP$29,$L59,$K59,FALSE)*$S59*((1+'Inputs &amp; Summary'!$D$7)^AP$29))),IF($M59=Lists!$H$3,IF($K59&lt;1,((($R59*(1-$E59)+$Q59*(1-$F59))/$K59)*((1+'Inputs &amp; Summary'!$D$7)^AP$29)),((INT(AP$29/$K59)-INT((AP$29-1)/$K59))*($R59*(1-$E59)+$Q59*(1-$F59))*((1+'Inputs &amp; Summary'!$D$7)^AP$29))),((_xlfn.WEIBULL.DIST(AP$29,$L59,$K59,FALSE)*($R59*(1-$E59)+$Q59*(1-$F59))*((1+'Inputs &amp; Summary'!$D$7)^AP$29))))))</f>
        <v>92.698674722498481</v>
      </c>
      <c r="AQ59" s="114">
        <f>$D59*IF(AQ$29&gt;'Inputs &amp; Summary'!$D$5,0,IF(AQ$29&gt;VLOOKUP($G59,Lists!$J$17:$K$21,2),IF($M59=Lists!$H$3,IF($K59&lt;1,(($S59/$K59)*((1+'Inputs &amp; Summary'!$D$7)^AQ$29)),((INT(AQ$29/$K59)-INT((AQ$29-1)/$K59))*$S59*((1+'Inputs &amp; Summary'!$D$7)^AQ$29))),(_xlfn.WEIBULL.DIST(AQ$29,$L59,$K59,FALSE)*$S59*((1+'Inputs &amp; Summary'!$D$7)^AQ$29))),IF($M59=Lists!$H$3,IF($K59&lt;1,((($R59*(1-$E59)+$Q59*(1-$F59))/$K59)*((1+'Inputs &amp; Summary'!$D$7)^AQ$29)),((INT(AQ$29/$K59)-INT((AQ$29-1)/$K59))*($R59*(1-$E59)+$Q59*(1-$F59))*((1+'Inputs &amp; Summary'!$D$7)^AQ$29))),((_xlfn.WEIBULL.DIST(AQ$29,$L59,$K59,FALSE)*($R59*(1-$E59)+$Q59*(1-$F59))*((1+'Inputs &amp; Summary'!$D$7)^AQ$29))))))</f>
        <v>94.552648216948441</v>
      </c>
      <c r="AR59" s="114">
        <f>$D59*IF(AR$29&gt;'Inputs &amp; Summary'!$D$5,0,IF(AR$29&gt;VLOOKUP($G59,Lists!$J$17:$K$21,2),IF($M59=Lists!$H$3,IF($K59&lt;1,(($S59/$K59)*((1+'Inputs &amp; Summary'!$D$7)^AR$29)),((INT(AR$29/$K59)-INT((AR$29-1)/$K59))*$S59*((1+'Inputs &amp; Summary'!$D$7)^AR$29))),(_xlfn.WEIBULL.DIST(AR$29,$L59,$K59,FALSE)*$S59*((1+'Inputs &amp; Summary'!$D$7)^AR$29))),IF($M59=Lists!$H$3,IF($K59&lt;1,((($R59*(1-$E59)+$Q59*(1-$F59))/$K59)*((1+'Inputs &amp; Summary'!$D$7)^AR$29)),((INT(AR$29/$K59)-INT((AR$29-1)/$K59))*($R59*(1-$E59)+$Q59*(1-$F59))*((1+'Inputs &amp; Summary'!$D$7)^AR$29))),((_xlfn.WEIBULL.DIST(AR$29,$L59,$K59,FALSE)*($R59*(1-$E59)+$Q59*(1-$F59))*((1+'Inputs &amp; Summary'!$D$7)^AR$29))))))</f>
        <v>96.443701181287423</v>
      </c>
      <c r="AS59" s="114">
        <f>$D59*IF(AS$29&gt;'Inputs &amp; Summary'!$D$5,0,IF(AS$29&gt;VLOOKUP($G59,Lists!$J$17:$K$21,2),IF($M59=Lists!$H$3,IF($K59&lt;1,(($S59/$K59)*((1+'Inputs &amp; Summary'!$D$7)^AS$29)),((INT(AS$29/$K59)-INT((AS$29-1)/$K59))*$S59*((1+'Inputs &amp; Summary'!$D$7)^AS$29))),(_xlfn.WEIBULL.DIST(AS$29,$L59,$K59,FALSE)*$S59*((1+'Inputs &amp; Summary'!$D$7)^AS$29))),IF($M59=Lists!$H$3,IF($K59&lt;1,((($R59*(1-$E59)+$Q59*(1-$F59))/$K59)*((1+'Inputs &amp; Summary'!$D$7)^AS$29)),((INT(AS$29/$K59)-INT((AS$29-1)/$K59))*($R59*(1-$E59)+$Q59*(1-$F59))*((1+'Inputs &amp; Summary'!$D$7)^AS$29))),((_xlfn.WEIBULL.DIST(AS$29,$L59,$K59,FALSE)*($R59*(1-$E59)+$Q59*(1-$F59))*((1+'Inputs &amp; Summary'!$D$7)^AS$29))))))</f>
        <v>0</v>
      </c>
      <c r="AT59" s="114">
        <f>$D59*IF(AT$29&gt;'Inputs &amp; Summary'!$D$5,0,IF(AT$29&gt;VLOOKUP($G59,Lists!$J$17:$K$21,2),IF($M59=Lists!$H$3,IF($K59&lt;1,(($S59/$K59)*((1+'Inputs &amp; Summary'!$D$7)^AT$29)),((INT(AT$29/$K59)-INT((AT$29-1)/$K59))*$S59*((1+'Inputs &amp; Summary'!$D$7)^AT$29))),(_xlfn.WEIBULL.DIST(AT$29,$L59,$K59,FALSE)*$S59*((1+'Inputs &amp; Summary'!$D$7)^AT$29))),IF($M59=Lists!$H$3,IF($K59&lt;1,((($R59*(1-$E59)+$Q59*(1-$F59))/$K59)*((1+'Inputs &amp; Summary'!$D$7)^AT$29)),((INT(AT$29/$K59)-INT((AT$29-1)/$K59))*($R59*(1-$E59)+$Q59*(1-$F59))*((1+'Inputs &amp; Summary'!$D$7)^AT$29))),((_xlfn.WEIBULL.DIST(AT$29,$L59,$K59,FALSE)*($R59*(1-$E59)+$Q59*(1-$F59))*((1+'Inputs &amp; Summary'!$D$7)^AT$29))))))</f>
        <v>0</v>
      </c>
      <c r="AU59" s="114">
        <f>$D59*IF(AU$29&gt;'Inputs &amp; Summary'!$D$5,0,IF(AU$29&gt;VLOOKUP($G59,Lists!$J$17:$K$21,2),IF($M59=Lists!$H$3,IF($K59&lt;1,(($S59/$K59)*((1+'Inputs &amp; Summary'!$D$7)^AU$29)),((INT(AU$29/$K59)-INT((AU$29-1)/$K59))*$S59*((1+'Inputs &amp; Summary'!$D$7)^AU$29))),(_xlfn.WEIBULL.DIST(AU$29,$L59,$K59,FALSE)*$S59*((1+'Inputs &amp; Summary'!$D$7)^AU$29))),IF($M59=Lists!$H$3,IF($K59&lt;1,((($R59*(1-$E59)+$Q59*(1-$F59))/$K59)*((1+'Inputs &amp; Summary'!$D$7)^AU$29)),((INT(AU$29/$K59)-INT((AU$29-1)/$K59))*($R59*(1-$E59)+$Q59*(1-$F59))*((1+'Inputs &amp; Summary'!$D$7)^AU$29))),((_xlfn.WEIBULL.DIST(AU$29,$L59,$K59,FALSE)*($R59*(1-$E59)+$Q59*(1-$F59))*((1+'Inputs &amp; Summary'!$D$7)^AU$29))))))</f>
        <v>0</v>
      </c>
      <c r="AV59" s="114">
        <f>$D59*IF(AV$29&gt;'Inputs &amp; Summary'!$D$5,0,IF(AV$29&gt;VLOOKUP($G59,Lists!$J$17:$K$21,2),IF($M59=Lists!$H$3,IF($K59&lt;1,(($S59/$K59)*((1+'Inputs &amp; Summary'!$D$7)^AV$29)),((INT(AV$29/$K59)-INT((AV$29-1)/$K59))*$S59*((1+'Inputs &amp; Summary'!$D$7)^AV$29))),(_xlfn.WEIBULL.DIST(AV$29,$L59,$K59,FALSE)*$S59*((1+'Inputs &amp; Summary'!$D$7)^AV$29))),IF($M59=Lists!$H$3,IF($K59&lt;1,((($R59*(1-$E59)+$Q59*(1-$F59))/$K59)*((1+'Inputs &amp; Summary'!$D$7)^AV$29)),((INT(AV$29/$K59)-INT((AV$29-1)/$K59))*($R59*(1-$E59)+$Q59*(1-$F59))*((1+'Inputs &amp; Summary'!$D$7)^AV$29))),((_xlfn.WEIBULL.DIST(AV$29,$L59,$K59,FALSE)*($R59*(1-$E59)+$Q59*(1-$F59))*((1+'Inputs &amp; Summary'!$D$7)^AV$29))))))</f>
        <v>0</v>
      </c>
      <c r="AW59" s="114">
        <f>$D59*IF(AW$29&gt;'Inputs &amp; Summary'!$D$5,0,IF(AW$29&gt;VLOOKUP($G59,Lists!$J$17:$K$21,2),IF($M59=Lists!$H$3,IF($K59&lt;1,(($S59/$K59)*((1+'Inputs &amp; Summary'!$D$7)^AW$29)),((INT(AW$29/$K59)-INT((AW$29-1)/$K59))*$S59*((1+'Inputs &amp; Summary'!$D$7)^AW$29))),(_xlfn.WEIBULL.DIST(AW$29,$L59,$K59,FALSE)*$S59*((1+'Inputs &amp; Summary'!$D$7)^AW$29))),IF($M59=Lists!$H$3,IF($K59&lt;1,((($R59*(1-$E59)+$Q59*(1-$F59))/$K59)*((1+'Inputs &amp; Summary'!$D$7)^AW$29)),((INT(AW$29/$K59)-INT((AW$29-1)/$K59))*($R59*(1-$E59)+$Q59*(1-$F59))*((1+'Inputs &amp; Summary'!$D$7)^AW$29))),((_xlfn.WEIBULL.DIST(AW$29,$L59,$K59,FALSE)*($R59*(1-$E59)+$Q59*(1-$F59))*((1+'Inputs &amp; Summary'!$D$7)^AW$29))))))</f>
        <v>0</v>
      </c>
      <c r="AX59" s="114">
        <f>$D59*IF(AX$29&gt;'Inputs &amp; Summary'!$D$5,0,IF(AX$29&gt;VLOOKUP($G59,Lists!$J$17:$K$21,2),IF($M59=Lists!$H$3,IF($K59&lt;1,(($S59/$K59)*((1+'Inputs &amp; Summary'!$D$7)^AX$29)),((INT(AX$29/$K59)-INT((AX$29-1)/$K59))*$S59*((1+'Inputs &amp; Summary'!$D$7)^AX$29))),(_xlfn.WEIBULL.DIST(AX$29,$L59,$K59,FALSE)*$S59*((1+'Inputs &amp; Summary'!$D$7)^AX$29))),IF($M59=Lists!$H$3,IF($K59&lt;1,((($R59*(1-$E59)+$Q59*(1-$F59))/$K59)*((1+'Inputs &amp; Summary'!$D$7)^AX$29)),((INT(AX$29/$K59)-INT((AX$29-1)/$K59))*($R59*(1-$E59)+$Q59*(1-$F59))*((1+'Inputs &amp; Summary'!$D$7)^AX$29))),((_xlfn.WEIBULL.DIST(AX$29,$L59,$K59,FALSE)*($R59*(1-$E59)+$Q59*(1-$F59))*((1+'Inputs &amp; Summary'!$D$7)^AX$29))))))</f>
        <v>0</v>
      </c>
      <c r="AY59" s="114">
        <f>$D59*IF(AY$29&gt;'Inputs &amp; Summary'!$D$5,0,IF(AY$29&gt;VLOOKUP($G59,Lists!$J$17:$K$21,2),IF($M59=Lists!$H$3,IF($K59&lt;1,(($S59/$K59)*((1+'Inputs &amp; Summary'!$D$7)^AY$29)),((INT(AY$29/$K59)-INT((AY$29-1)/$K59))*$S59*((1+'Inputs &amp; Summary'!$D$7)^AY$29))),(_xlfn.WEIBULL.DIST(AY$29,$L59,$K59,FALSE)*$S59*((1+'Inputs &amp; Summary'!$D$7)^AY$29))),IF($M59=Lists!$H$3,IF($K59&lt;1,((($R59*(1-$E59)+$Q59*(1-$F59))/$K59)*((1+'Inputs &amp; Summary'!$D$7)^AY$29)),((INT(AY$29/$K59)-INT((AY$29-1)/$K59))*($R59*(1-$E59)+$Q59*(1-$F59))*((1+'Inputs &amp; Summary'!$D$7)^AY$29))),((_xlfn.WEIBULL.DIST(AY$29,$L59,$K59,FALSE)*($R59*(1-$E59)+$Q59*(1-$F59))*((1+'Inputs &amp; Summary'!$D$7)^AY$29))))))</f>
        <v>0</v>
      </c>
      <c r="AZ59" s="114">
        <f>$D59*IF(AZ$29&gt;'Inputs &amp; Summary'!$D$5,0,IF(AZ$29&gt;VLOOKUP($G59,Lists!$J$17:$K$21,2),IF($M59=Lists!$H$3,IF($K59&lt;1,(($S59/$K59)*((1+'Inputs &amp; Summary'!$D$7)^AZ$29)),((INT(AZ$29/$K59)-INT((AZ$29-1)/$K59))*$S59*((1+'Inputs &amp; Summary'!$D$7)^AZ$29))),(_xlfn.WEIBULL.DIST(AZ$29,$L59,$K59,FALSE)*$S59*((1+'Inputs &amp; Summary'!$D$7)^AZ$29))),IF($M59=Lists!$H$3,IF($K59&lt;1,((($R59*(1-$E59)+$Q59*(1-$F59))/$K59)*((1+'Inputs &amp; Summary'!$D$7)^AZ$29)),((INT(AZ$29/$K59)-INT((AZ$29-1)/$K59))*($R59*(1-$E59)+$Q59*(1-$F59))*((1+'Inputs &amp; Summary'!$D$7)^AZ$29))),((_xlfn.WEIBULL.DIST(AZ$29,$L59,$K59,FALSE)*($R59*(1-$E59)+$Q59*(1-$F59))*((1+'Inputs &amp; Summary'!$D$7)^AZ$29))))))</f>
        <v>0</v>
      </c>
      <c r="BA59" s="114">
        <f>$D59*IF(BA$29&gt;'Inputs &amp; Summary'!$D$5,0,IF(BA$29&gt;VLOOKUP($G59,Lists!$J$17:$K$21,2),IF($M59=Lists!$H$3,IF($K59&lt;1,(($S59/$K59)*((1+'Inputs &amp; Summary'!$D$7)^BA$29)),((INT(BA$29/$K59)-INT((BA$29-1)/$K59))*$S59*((1+'Inputs &amp; Summary'!$D$7)^BA$29))),(_xlfn.WEIBULL.DIST(BA$29,$L59,$K59,FALSE)*$S59*((1+'Inputs &amp; Summary'!$D$7)^BA$29))),IF($M59=Lists!$H$3,IF($K59&lt;1,((($R59*(1-$E59)+$Q59*(1-$F59))/$K59)*((1+'Inputs &amp; Summary'!$D$7)^BA$29)),((INT(BA$29/$K59)-INT((BA$29-1)/$K59))*($R59*(1-$E59)+$Q59*(1-$F59))*((1+'Inputs &amp; Summary'!$D$7)^BA$29))),((_xlfn.WEIBULL.DIST(BA$29,$L59,$K59,FALSE)*($R59*(1-$E59)+$Q59*(1-$F59))*((1+'Inputs &amp; Summary'!$D$7)^BA$29))))))</f>
        <v>0</v>
      </c>
      <c r="BB59" s="114">
        <f>$D59*IF(BB$29&gt;'Inputs &amp; Summary'!$D$5,0,IF(BB$29&gt;VLOOKUP($G59,Lists!$J$17:$K$21,2),IF($M59=Lists!$H$3,IF($K59&lt;1,(($S59/$K59)*((1+'Inputs &amp; Summary'!$D$7)^BB$29)),((INT(BB$29/$K59)-INT((BB$29-1)/$K59))*$S59*((1+'Inputs &amp; Summary'!$D$7)^BB$29))),(_xlfn.WEIBULL.DIST(BB$29,$L59,$K59,FALSE)*$S59*((1+'Inputs &amp; Summary'!$D$7)^BB$29))),IF($M59=Lists!$H$3,IF($K59&lt;1,((($R59*(1-$E59)+$Q59*(1-$F59))/$K59)*((1+'Inputs &amp; Summary'!$D$7)^BB$29)),((INT(BB$29/$K59)-INT((BB$29-1)/$K59))*($R59*(1-$E59)+$Q59*(1-$F59))*((1+'Inputs &amp; Summary'!$D$7)^BB$29))),((_xlfn.WEIBULL.DIST(BB$29,$L59,$K59,FALSE)*($R59*(1-$E59)+$Q59*(1-$F59))*((1+'Inputs &amp; Summary'!$D$7)^BB$29))))))</f>
        <v>0</v>
      </c>
      <c r="BC59" s="114">
        <f>$D59*IF(BC$29&gt;'Inputs &amp; Summary'!$D$5,0,IF(BC$29&gt;VLOOKUP($G59,Lists!$J$17:$K$21,2),IF($M59=Lists!$H$3,IF($K59&lt;1,(($S59/$K59)*((1+'Inputs &amp; Summary'!$D$7)^BC$29)),((INT(BC$29/$K59)-INT((BC$29-1)/$K59))*$S59*((1+'Inputs &amp; Summary'!$D$7)^BC$29))),(_xlfn.WEIBULL.DIST(BC$29,$L59,$K59,FALSE)*$S59*((1+'Inputs &amp; Summary'!$D$7)^BC$29))),IF($M59=Lists!$H$3,IF($K59&lt;1,((($R59*(1-$E59)+$Q59*(1-$F59))/$K59)*((1+'Inputs &amp; Summary'!$D$7)^BC$29)),((INT(BC$29/$K59)-INT((BC$29-1)/$K59))*($R59*(1-$E59)+$Q59*(1-$F59))*((1+'Inputs &amp; Summary'!$D$7)^BC$29))),((_xlfn.WEIBULL.DIST(BC$29,$L59,$K59,FALSE)*($R59*(1-$E59)+$Q59*(1-$F59))*((1+'Inputs &amp; Summary'!$D$7)^BC$29))))))</f>
        <v>0</v>
      </c>
      <c r="BD59" s="114">
        <f>$D59*IF(BD$29&gt;'Inputs &amp; Summary'!$D$5,0,IF(BD$29&gt;VLOOKUP($G59,Lists!$J$17:$K$21,2),IF($M59=Lists!$H$3,IF($K59&lt;1,(($S59/$K59)*((1+'Inputs &amp; Summary'!$D$7)^BD$29)),((INT(BD$29/$K59)-INT((BD$29-1)/$K59))*$S59*((1+'Inputs &amp; Summary'!$D$7)^BD$29))),(_xlfn.WEIBULL.DIST(BD$29,$L59,$K59,FALSE)*$S59*((1+'Inputs &amp; Summary'!$D$7)^BD$29))),IF($M59=Lists!$H$3,IF($K59&lt;1,((($R59*(1-$E59)+$Q59*(1-$F59))/$K59)*((1+'Inputs &amp; Summary'!$D$7)^BD$29)),((INT(BD$29/$K59)-INT((BD$29-1)/$K59))*($R59*(1-$E59)+$Q59*(1-$F59))*((1+'Inputs &amp; Summary'!$D$7)^BD$29))),((_xlfn.WEIBULL.DIST(BD$29,$L59,$K59,FALSE)*($R59*(1-$E59)+$Q59*(1-$F59))*((1+'Inputs &amp; Summary'!$D$7)^BD$29))))))</f>
        <v>0</v>
      </c>
      <c r="BE59" s="114">
        <f>$D59*IF(BE$29&gt;'Inputs &amp; Summary'!$D$5,0,IF(BE$29&gt;VLOOKUP($G59,Lists!$J$17:$K$21,2),IF($M59=Lists!$H$3,IF($K59&lt;1,(($S59/$K59)*((1+'Inputs &amp; Summary'!$D$7)^BE$29)),((INT(BE$29/$K59)-INT((BE$29-1)/$K59))*$S59*((1+'Inputs &amp; Summary'!$D$7)^BE$29))),(_xlfn.WEIBULL.DIST(BE$29,$L59,$K59,FALSE)*$S59*((1+'Inputs &amp; Summary'!$D$7)^BE$29))),IF($M59=Lists!$H$3,IF($K59&lt;1,((($R59*(1-$E59)+$Q59*(1-$F59))/$K59)*((1+'Inputs &amp; Summary'!$D$7)^BE$29)),((INT(BE$29/$K59)-INT((BE$29-1)/$K59))*($R59*(1-$E59)+$Q59*(1-$F59))*((1+'Inputs &amp; Summary'!$D$7)^BE$29))),((_xlfn.WEIBULL.DIST(BE$29,$L59,$K59,FALSE)*($R59*(1-$E59)+$Q59*(1-$F59))*((1+'Inputs &amp; Summary'!$D$7)^BE$29))))))</f>
        <v>0</v>
      </c>
      <c r="BF59" s="114">
        <f>$D59*IF(BF$29&gt;'Inputs &amp; Summary'!$D$5,0,IF(BF$29&gt;VLOOKUP($G59,Lists!$J$17:$K$21,2),IF($M59=Lists!$H$3,IF($K59&lt;1,(($S59/$K59)*((1+'Inputs &amp; Summary'!$D$7)^BF$29)),((INT(BF$29/$K59)-INT((BF$29-1)/$K59))*$S59*((1+'Inputs &amp; Summary'!$D$7)^BF$29))),(_xlfn.WEIBULL.DIST(BF$29,$L59,$K59,FALSE)*$S59*((1+'Inputs &amp; Summary'!$D$7)^BF$29))),IF($M59=Lists!$H$3,IF($K59&lt;1,((($R59*(1-$E59)+$Q59*(1-$F59))/$K59)*((1+'Inputs &amp; Summary'!$D$7)^BF$29)),((INT(BF$29/$K59)-INT((BF$29-1)/$K59))*($R59*(1-$E59)+$Q59*(1-$F59))*((1+'Inputs &amp; Summary'!$D$7)^BF$29))),((_xlfn.WEIBULL.DIST(BF$29,$L59,$K59,FALSE)*($R59*(1-$E59)+$Q59*(1-$F59))*((1+'Inputs &amp; Summary'!$D$7)^BF$29))))))</f>
        <v>0</v>
      </c>
      <c r="BG59" s="114">
        <f>$D59*IF(BG$29&gt;'Inputs &amp; Summary'!$D$5,0,IF(BG$29&gt;VLOOKUP($G59,Lists!$J$17:$K$21,2),IF($M59=Lists!$H$3,IF($K59&lt;1,(($S59/$K59)*((1+'Inputs &amp; Summary'!$D$7)^BG$29)),((INT(BG$29/$K59)-INT((BG$29-1)/$K59))*$S59*((1+'Inputs &amp; Summary'!$D$7)^BG$29))),(_xlfn.WEIBULL.DIST(BG$29,$L59,$K59,FALSE)*$S59*((1+'Inputs &amp; Summary'!$D$7)^BG$29))),IF($M59=Lists!$H$3,IF($K59&lt;1,((($R59*(1-$E59)+$Q59*(1-$F59))/$K59)*((1+'Inputs &amp; Summary'!$D$7)^BG$29)),((INT(BG$29/$K59)-INT((BG$29-1)/$K59))*($R59*(1-$E59)+$Q59*(1-$F59))*((1+'Inputs &amp; Summary'!$D$7)^BG$29))),((_xlfn.WEIBULL.DIST(BG$29,$L59,$K59,FALSE)*($R59*(1-$E59)+$Q59*(1-$F59))*((1+'Inputs &amp; Summary'!$D$7)^BG$29))))))</f>
        <v>0</v>
      </c>
      <c r="BH59" s="114">
        <f>$D59*IF(BH$29&gt;'Inputs &amp; Summary'!$D$5,0,IF(BH$29&gt;VLOOKUP($G59,Lists!$J$17:$K$21,2),IF($M59=Lists!$H$3,IF($K59&lt;1,(($S59/$K59)*((1+'Inputs &amp; Summary'!$D$7)^BH$29)),((INT(BH$29/$K59)-INT((BH$29-1)/$K59))*$S59*((1+'Inputs &amp; Summary'!$D$7)^BH$29))),(_xlfn.WEIBULL.DIST(BH$29,$L59,$K59,FALSE)*$S59*((1+'Inputs &amp; Summary'!$D$7)^BH$29))),IF($M59=Lists!$H$3,IF($K59&lt;1,((($R59*(1-$E59)+$Q59*(1-$F59))/$K59)*((1+'Inputs &amp; Summary'!$D$7)^BH$29)),((INT(BH$29/$K59)-INT((BH$29-1)/$K59))*($R59*(1-$E59)+$Q59*(1-$F59))*((1+'Inputs &amp; Summary'!$D$7)^BH$29))),((_xlfn.WEIBULL.DIST(BH$29,$L59,$K59,FALSE)*($R59*(1-$E59)+$Q59*(1-$F59))*((1+'Inputs &amp; Summary'!$D$7)^BH$29))))))</f>
        <v>0</v>
      </c>
      <c r="BI59" s="114">
        <f>$D59*IF(BI$29&gt;'Inputs &amp; Summary'!$D$5,0,IF(BI$29&gt;VLOOKUP($G59,Lists!$J$17:$K$21,2),IF($M59=Lists!$H$3,IF($K59&lt;1,(($S59/$K59)*((1+'Inputs &amp; Summary'!$D$7)^BI$29)),((INT(BI$29/$K59)-INT((BI$29-1)/$K59))*$S59*((1+'Inputs &amp; Summary'!$D$7)^BI$29))),(_xlfn.WEIBULL.DIST(BI$29,$L59,$K59,FALSE)*$S59*((1+'Inputs &amp; Summary'!$D$7)^BI$29))),IF($M59=Lists!$H$3,IF($K59&lt;1,((($R59*(1-$E59)+$Q59*(1-$F59))/$K59)*((1+'Inputs &amp; Summary'!$D$7)^BI$29)),((INT(BI$29/$K59)-INT((BI$29-1)/$K59))*($R59*(1-$E59)+$Q59*(1-$F59))*((1+'Inputs &amp; Summary'!$D$7)^BI$29))),((_xlfn.WEIBULL.DIST(BI$29,$L59,$K59,FALSE)*($R59*(1-$E59)+$Q59*(1-$F59))*((1+'Inputs &amp; Summary'!$D$7)^BI$29))))))</f>
        <v>0</v>
      </c>
      <c r="BJ59" s="114">
        <f>$D59*IF(BJ$29&gt;'Inputs &amp; Summary'!$D$5,0,IF(BJ$29&gt;VLOOKUP($G59,Lists!$J$17:$K$21,2),IF($M59=Lists!$H$3,IF($K59&lt;1,(($S59/$K59)*((1+'Inputs &amp; Summary'!$D$7)^BJ$29)),((INT(BJ$29/$K59)-INT((BJ$29-1)/$K59))*$S59*((1+'Inputs &amp; Summary'!$D$7)^BJ$29))),(_xlfn.WEIBULL.DIST(BJ$29,$L59,$K59,FALSE)*$S59*((1+'Inputs &amp; Summary'!$D$7)^BJ$29))),IF($M59=Lists!$H$3,IF($K59&lt;1,((($R59*(1-$E59)+$Q59*(1-$F59))/$K59)*((1+'Inputs &amp; Summary'!$D$7)^BJ$29)),((INT(BJ$29/$K59)-INT((BJ$29-1)/$K59))*($R59*(1-$E59)+$Q59*(1-$F59))*((1+'Inputs &amp; Summary'!$D$7)^BJ$29))),((_xlfn.WEIBULL.DIST(BJ$29,$L59,$K59,FALSE)*($R59*(1-$E59)+$Q59*(1-$F59))*((1+'Inputs &amp; Summary'!$D$7)^BJ$29))))))</f>
        <v>0</v>
      </c>
      <c r="BK59" s="114">
        <f>$D59*IF(BK$29&gt;'Inputs &amp; Summary'!$D$5,0,IF(BK$29&gt;VLOOKUP($G59,Lists!$J$17:$K$21,2),IF($M59=Lists!$H$3,IF($K59&lt;1,(($S59/$K59)*((1+'Inputs &amp; Summary'!$D$7)^BK$29)),((INT(BK$29/$K59)-INT((BK$29-1)/$K59))*$S59*((1+'Inputs &amp; Summary'!$D$7)^BK$29))),(_xlfn.WEIBULL.DIST(BK$29,$L59,$K59,FALSE)*$S59*((1+'Inputs &amp; Summary'!$D$7)^BK$29))),IF($M59=Lists!$H$3,IF($K59&lt;1,((($R59*(1-$E59)+$Q59*(1-$F59))/$K59)*((1+'Inputs &amp; Summary'!$D$7)^BK$29)),((INT(BK$29/$K59)-INT((BK$29-1)/$K59))*($R59*(1-$E59)+$Q59*(1-$F59))*((1+'Inputs &amp; Summary'!$D$7)^BK$29))),((_xlfn.WEIBULL.DIST(BK$29,$L59,$K59,FALSE)*($R59*(1-$E59)+$Q59*(1-$F59))*((1+'Inputs &amp; Summary'!$D$7)^BK$29))))))</f>
        <v>0</v>
      </c>
      <c r="BL59" s="114">
        <f>$D59*IF(BL$29&gt;'Inputs &amp; Summary'!$D$5,0,IF(BL$29&gt;VLOOKUP($G59,Lists!$J$17:$K$21,2),IF($M59=Lists!$H$3,IF($K59&lt;1,(($S59/$K59)*((1+'Inputs &amp; Summary'!$D$7)^BL$29)),((INT(BL$29/$K59)-INT((BL$29-1)/$K59))*$S59*((1+'Inputs &amp; Summary'!$D$7)^BL$29))),(_xlfn.WEIBULL.DIST(BL$29,$L59,$K59,FALSE)*$S59*((1+'Inputs &amp; Summary'!$D$7)^BL$29))),IF($M59=Lists!$H$3,IF($K59&lt;1,((($R59*(1-$E59)+$Q59*(1-$F59))/$K59)*((1+'Inputs &amp; Summary'!$D$7)^BL$29)),((INT(BL$29/$K59)-INT((BL$29-1)/$K59))*($R59*(1-$E59)+$Q59*(1-$F59))*((1+'Inputs &amp; Summary'!$D$7)^BL$29))),((_xlfn.WEIBULL.DIST(BL$29,$L59,$K59,FALSE)*($R59*(1-$E59)+$Q59*(1-$F59))*((1+'Inputs &amp; Summary'!$D$7)^BL$29))))))</f>
        <v>0</v>
      </c>
    </row>
    <row r="60" spans="1:64" s="1" customFormat="1" x14ac:dyDescent="0.3">
      <c r="A60" s="79" t="s">
        <v>155</v>
      </c>
      <c r="B60" s="33" t="s">
        <v>307</v>
      </c>
      <c r="C60" s="33" t="s">
        <v>139</v>
      </c>
      <c r="D60" s="68">
        <v>1</v>
      </c>
      <c r="E60" s="68">
        <v>0</v>
      </c>
      <c r="F60" s="68">
        <v>0</v>
      </c>
      <c r="G60" s="213" t="s">
        <v>433</v>
      </c>
      <c r="H60" s="34" t="s">
        <v>287</v>
      </c>
      <c r="I60" s="34" t="s">
        <v>95</v>
      </c>
      <c r="J60" s="33">
        <f>VLOOKUP(I60,'Labor Rates'!$A$1:$B$16,2)</f>
        <v>23.197115384615383</v>
      </c>
      <c r="K60" s="35">
        <v>5</v>
      </c>
      <c r="L60" s="35">
        <v>1</v>
      </c>
      <c r="M60" s="33" t="s">
        <v>259</v>
      </c>
      <c r="N60" s="84">
        <f>'Inputs &amp; Summary'!$D$23</f>
        <v>103.04449648711943</v>
      </c>
      <c r="O60" s="35">
        <v>0.25</v>
      </c>
      <c r="P60" s="5">
        <v>0</v>
      </c>
      <c r="Q60" s="73">
        <f t="shared" si="6"/>
        <v>597.583768690326</v>
      </c>
      <c r="R60" s="73">
        <f t="shared" si="7"/>
        <v>0</v>
      </c>
      <c r="S60" s="74">
        <f t="shared" si="8"/>
        <v>597.583768690326</v>
      </c>
      <c r="T60" s="88"/>
      <c r="U60" s="80"/>
      <c r="V60" s="87">
        <f t="shared" si="9"/>
        <v>154.02395827844421</v>
      </c>
      <c r="W60" s="87">
        <f>NPV('Inputs &amp; Summary'!$D$6,Y60:BL60)</f>
        <v>1361.6967862917948</v>
      </c>
      <c r="X60" s="90">
        <f t="shared" si="10"/>
        <v>9.8832466688191425E-3</v>
      </c>
      <c r="Y60" s="114">
        <f>$D60*IF(Y$29&gt;'Inputs &amp; Summary'!$D$5,0,IF(Y$29&gt;VLOOKUP($G60,Lists!$J$17:$K$21,2),IF($M60=Lists!$H$3,IF($K60&lt;1,(($S60/$K60)*((1+'Inputs &amp; Summary'!$D$7)^Y$29)),((INT(Y$29/$K60)-INT((Y$29-1)/$K60))*$S60*((1+'Inputs &amp; Summary'!$D$7)^Y$29))),(_xlfn.WEIBULL.DIST(Y$29,$L60,$K60,FALSE)*$S60*((1+'Inputs &amp; Summary'!$D$7)^Y$29))),IF($M60=Lists!$H$3,IF($K60&lt;1,((($R60*(1-$E60)+$Q60*(1-$F60))/$K60)*((1+'Inputs &amp; Summary'!$D$7)^Y$29)),((INT(Y$29/$K60)-INT((Y$29-1)/$K60))*($R60*(1-$E60)+$Q60*(1-$F60))*((1+'Inputs &amp; Summary'!$D$7)^Y$29))),((_xlfn.WEIBULL.DIST(Y$29,$L60,$K60,FALSE)*($R60*(1-$E60)+$Q60*(1-$F60))*((1+'Inputs &amp; Summary'!$D$7)^Y$29))))))</f>
        <v>0</v>
      </c>
      <c r="Z60" s="114">
        <f>$D60*IF(Z$29&gt;'Inputs &amp; Summary'!$D$5,0,IF(Z$29&gt;VLOOKUP($G60,Lists!$J$17:$K$21,2),IF($M60=Lists!$H$3,IF($K60&lt;1,(($S60/$K60)*((1+'Inputs &amp; Summary'!$D$7)^Z$29)),((INT(Z$29/$K60)-INT((Z$29-1)/$K60))*$S60*((1+'Inputs &amp; Summary'!$D$7)^Z$29))),(_xlfn.WEIBULL.DIST(Z$29,$L60,$K60,FALSE)*$S60*((1+'Inputs &amp; Summary'!$D$7)^Z$29))),IF($M60=Lists!$H$3,IF($K60&lt;1,((($R60*(1-$E60)+$Q60*(1-$F60))/$K60)*((1+'Inputs &amp; Summary'!$D$7)^Z$29)),((INT(Z$29/$K60)-INT((Z$29-1)/$K60))*($R60*(1-$E60)+$Q60*(1-$F60))*((1+'Inputs &amp; Summary'!$D$7)^Z$29))),((_xlfn.WEIBULL.DIST(Z$29,$L60,$K60,FALSE)*($R60*(1-$E60)+$Q60*(1-$F60))*((1+'Inputs &amp; Summary'!$D$7)^Z$29))))))</f>
        <v>0</v>
      </c>
      <c r="AA60" s="114">
        <f>$D60*IF(AA$29&gt;'Inputs &amp; Summary'!$D$5,0,IF(AA$29&gt;VLOOKUP($G60,Lists!$J$17:$K$21,2),IF($M60=Lists!$H$3,IF($K60&lt;1,(($S60/$K60)*((1+'Inputs &amp; Summary'!$D$7)^AA$29)),((INT(AA$29/$K60)-INT((AA$29-1)/$K60))*$S60*((1+'Inputs &amp; Summary'!$D$7)^AA$29))),(_xlfn.WEIBULL.DIST(AA$29,$L60,$K60,FALSE)*$S60*((1+'Inputs &amp; Summary'!$D$7)^AA$29))),IF($M60=Lists!$H$3,IF($K60&lt;1,((($R60*(1-$E60)+$Q60*(1-$F60))/$K60)*((1+'Inputs &amp; Summary'!$D$7)^AA$29)),((INT(AA$29/$K60)-INT((AA$29-1)/$K60))*($R60*(1-$E60)+$Q60*(1-$F60))*((1+'Inputs &amp; Summary'!$D$7)^AA$29))),((_xlfn.WEIBULL.DIST(AA$29,$L60,$K60,FALSE)*($R60*(1-$E60)+$Q60*(1-$F60))*((1+'Inputs &amp; Summary'!$D$7)^AA$29))))))</f>
        <v>0</v>
      </c>
      <c r="AB60" s="114">
        <f>$D60*IF(AB$29&gt;'Inputs &amp; Summary'!$D$5,0,IF(AB$29&gt;VLOOKUP($G60,Lists!$J$17:$K$21,2),IF($M60=Lists!$H$3,IF($K60&lt;1,(($S60/$K60)*((1+'Inputs &amp; Summary'!$D$7)^AB$29)),((INT(AB$29/$K60)-INT((AB$29-1)/$K60))*$S60*((1+'Inputs &amp; Summary'!$D$7)^AB$29))),(_xlfn.WEIBULL.DIST(AB$29,$L60,$K60,FALSE)*$S60*((1+'Inputs &amp; Summary'!$D$7)^AB$29))),IF($M60=Lists!$H$3,IF($K60&lt;1,((($R60*(1-$E60)+$Q60*(1-$F60))/$K60)*((1+'Inputs &amp; Summary'!$D$7)^AB$29)),((INT(AB$29/$K60)-INT((AB$29-1)/$K60))*($R60*(1-$E60)+$Q60*(1-$F60))*((1+'Inputs &amp; Summary'!$D$7)^AB$29))),((_xlfn.WEIBULL.DIST(AB$29,$L60,$K60,FALSE)*($R60*(1-$E60)+$Q60*(1-$F60))*((1+'Inputs &amp; Summary'!$D$7)^AB$29))))))</f>
        <v>0</v>
      </c>
      <c r="AC60" s="114">
        <f>$D60*IF(AC$29&gt;'Inputs &amp; Summary'!$D$5,0,IF(AC$29&gt;VLOOKUP($G60,Lists!$J$17:$K$21,2),IF($M60=Lists!$H$3,IF($K60&lt;1,(($S60/$K60)*((1+'Inputs &amp; Summary'!$D$7)^AC$29)),((INT(AC$29/$K60)-INT((AC$29-1)/$K60))*$S60*((1+'Inputs &amp; Summary'!$D$7)^AC$29))),(_xlfn.WEIBULL.DIST(AC$29,$L60,$K60,FALSE)*$S60*((1+'Inputs &amp; Summary'!$D$7)^AC$29))),IF($M60=Lists!$H$3,IF($K60&lt;1,((($R60*(1-$E60)+$Q60*(1-$F60))/$K60)*((1+'Inputs &amp; Summary'!$D$7)^AC$29)),((INT(AC$29/$K60)-INT((AC$29-1)/$K60))*($R60*(1-$E60)+$Q60*(1-$F60))*((1+'Inputs &amp; Summary'!$D$7)^AC$29))),((_xlfn.WEIBULL.DIST(AC$29,$L60,$K60,FALSE)*($R60*(1-$E60)+$Q60*(1-$F60))*((1+'Inputs &amp; Summary'!$D$7)^AC$29))))))</f>
        <v>659.78076731489818</v>
      </c>
      <c r="AD60" s="114">
        <f>$D60*IF(AD$29&gt;'Inputs &amp; Summary'!$D$5,0,IF(AD$29&gt;VLOOKUP($G60,Lists!$J$17:$K$21,2),IF($M60=Lists!$H$3,IF($K60&lt;1,(($S60/$K60)*((1+'Inputs &amp; Summary'!$D$7)^AD$29)),((INT(AD$29/$K60)-INT((AD$29-1)/$K60))*$S60*((1+'Inputs &amp; Summary'!$D$7)^AD$29))),(_xlfn.WEIBULL.DIST(AD$29,$L60,$K60,FALSE)*$S60*((1+'Inputs &amp; Summary'!$D$7)^AD$29))),IF($M60=Lists!$H$3,IF($K60&lt;1,((($R60*(1-$E60)+$Q60*(1-$F60))/$K60)*((1+'Inputs &amp; Summary'!$D$7)^AD$29)),((INT(AD$29/$K60)-INT((AD$29-1)/$K60))*($R60*(1-$E60)+$Q60*(1-$F60))*((1+'Inputs &amp; Summary'!$D$7)^AD$29))),((_xlfn.WEIBULL.DIST(AD$29,$L60,$K60,FALSE)*($R60*(1-$E60)+$Q60*(1-$F60))*((1+'Inputs &amp; Summary'!$D$7)^AD$29))))))</f>
        <v>0</v>
      </c>
      <c r="AE60" s="114">
        <f>$D60*IF(AE$29&gt;'Inputs &amp; Summary'!$D$5,0,IF(AE$29&gt;VLOOKUP($G60,Lists!$J$17:$K$21,2),IF($M60=Lists!$H$3,IF($K60&lt;1,(($S60/$K60)*((1+'Inputs &amp; Summary'!$D$7)^AE$29)),((INT(AE$29/$K60)-INT((AE$29-1)/$K60))*$S60*((1+'Inputs &amp; Summary'!$D$7)^AE$29))),(_xlfn.WEIBULL.DIST(AE$29,$L60,$K60,FALSE)*$S60*((1+'Inputs &amp; Summary'!$D$7)^AE$29))),IF($M60=Lists!$H$3,IF($K60&lt;1,((($R60*(1-$E60)+$Q60*(1-$F60))/$K60)*((1+'Inputs &amp; Summary'!$D$7)^AE$29)),((INT(AE$29/$K60)-INT((AE$29-1)/$K60))*($R60*(1-$E60)+$Q60*(1-$F60))*((1+'Inputs &amp; Summary'!$D$7)^AE$29))),((_xlfn.WEIBULL.DIST(AE$29,$L60,$K60,FALSE)*($R60*(1-$E60)+$Q60*(1-$F60))*((1+'Inputs &amp; Summary'!$D$7)^AE$29))))))</f>
        <v>0</v>
      </c>
      <c r="AF60" s="114">
        <f>$D60*IF(AF$29&gt;'Inputs &amp; Summary'!$D$5,0,IF(AF$29&gt;VLOOKUP($G60,Lists!$J$17:$K$21,2),IF($M60=Lists!$H$3,IF($K60&lt;1,(($S60/$K60)*((1+'Inputs &amp; Summary'!$D$7)^AF$29)),((INT(AF$29/$K60)-INT((AF$29-1)/$K60))*$S60*((1+'Inputs &amp; Summary'!$D$7)^AF$29))),(_xlfn.WEIBULL.DIST(AF$29,$L60,$K60,FALSE)*$S60*((1+'Inputs &amp; Summary'!$D$7)^AF$29))),IF($M60=Lists!$H$3,IF($K60&lt;1,((($R60*(1-$E60)+$Q60*(1-$F60))/$K60)*((1+'Inputs &amp; Summary'!$D$7)^AF$29)),((INT(AF$29/$K60)-INT((AF$29-1)/$K60))*($R60*(1-$E60)+$Q60*(1-$F60))*((1+'Inputs &amp; Summary'!$D$7)^AF$29))),((_xlfn.WEIBULL.DIST(AF$29,$L60,$K60,FALSE)*($R60*(1-$E60)+$Q60*(1-$F60))*((1+'Inputs &amp; Summary'!$D$7)^AF$29))))))</f>
        <v>0</v>
      </c>
      <c r="AG60" s="114">
        <f>$D60*IF(AG$29&gt;'Inputs &amp; Summary'!$D$5,0,IF(AG$29&gt;VLOOKUP($G60,Lists!$J$17:$K$21,2),IF($M60=Lists!$H$3,IF($K60&lt;1,(($S60/$K60)*((1+'Inputs &amp; Summary'!$D$7)^AG$29)),((INT(AG$29/$K60)-INT((AG$29-1)/$K60))*$S60*((1+'Inputs &amp; Summary'!$D$7)^AG$29))),(_xlfn.WEIBULL.DIST(AG$29,$L60,$K60,FALSE)*$S60*((1+'Inputs &amp; Summary'!$D$7)^AG$29))),IF($M60=Lists!$H$3,IF($K60&lt;1,((($R60*(1-$E60)+$Q60*(1-$F60))/$K60)*((1+'Inputs &amp; Summary'!$D$7)^AG$29)),((INT(AG$29/$K60)-INT((AG$29-1)/$K60))*($R60*(1-$E60)+$Q60*(1-$F60))*((1+'Inputs &amp; Summary'!$D$7)^AG$29))),((_xlfn.WEIBULL.DIST(AG$29,$L60,$K60,FALSE)*($R60*(1-$E60)+$Q60*(1-$F60))*((1+'Inputs &amp; Summary'!$D$7)^AG$29))))))</f>
        <v>0</v>
      </c>
      <c r="AH60" s="114">
        <f>$D60*IF(AH$29&gt;'Inputs &amp; Summary'!$D$5,0,IF(AH$29&gt;VLOOKUP($G60,Lists!$J$17:$K$21,2),IF($M60=Lists!$H$3,IF($K60&lt;1,(($S60/$K60)*((1+'Inputs &amp; Summary'!$D$7)^AH$29)),((INT(AH$29/$K60)-INT((AH$29-1)/$K60))*$S60*((1+'Inputs &amp; Summary'!$D$7)^AH$29))),(_xlfn.WEIBULL.DIST(AH$29,$L60,$K60,FALSE)*$S60*((1+'Inputs &amp; Summary'!$D$7)^AH$29))),IF($M60=Lists!$H$3,IF($K60&lt;1,((($R60*(1-$E60)+$Q60*(1-$F60))/$K60)*((1+'Inputs &amp; Summary'!$D$7)^AH$29)),((INT(AH$29/$K60)-INT((AH$29-1)/$K60))*($R60*(1-$E60)+$Q60*(1-$F60))*((1+'Inputs &amp; Summary'!$D$7)^AH$29))),((_xlfn.WEIBULL.DIST(AH$29,$L60,$K60,FALSE)*($R60*(1-$E60)+$Q60*(1-$F60))*((1+'Inputs &amp; Summary'!$D$7)^AH$29))))))</f>
        <v>728.45127951294501</v>
      </c>
      <c r="AI60" s="114">
        <f>$D60*IF(AI$29&gt;'Inputs &amp; Summary'!$D$5,0,IF(AI$29&gt;VLOOKUP($G60,Lists!$J$17:$K$21,2),IF($M60=Lists!$H$3,IF($K60&lt;1,(($S60/$K60)*((1+'Inputs &amp; Summary'!$D$7)^AI$29)),((INT(AI$29/$K60)-INT((AI$29-1)/$K60))*$S60*((1+'Inputs &amp; Summary'!$D$7)^AI$29))),(_xlfn.WEIBULL.DIST(AI$29,$L60,$K60,FALSE)*$S60*((1+'Inputs &amp; Summary'!$D$7)^AI$29))),IF($M60=Lists!$H$3,IF($K60&lt;1,((($R60*(1-$E60)+$Q60*(1-$F60))/$K60)*((1+'Inputs &amp; Summary'!$D$7)^AI$29)),((INT(AI$29/$K60)-INT((AI$29-1)/$K60))*($R60*(1-$E60)+$Q60*(1-$F60))*((1+'Inputs &amp; Summary'!$D$7)^AI$29))),((_xlfn.WEIBULL.DIST(AI$29,$L60,$K60,FALSE)*($R60*(1-$E60)+$Q60*(1-$F60))*((1+'Inputs &amp; Summary'!$D$7)^AI$29))))))</f>
        <v>0</v>
      </c>
      <c r="AJ60" s="114">
        <f>$D60*IF(AJ$29&gt;'Inputs &amp; Summary'!$D$5,0,IF(AJ$29&gt;VLOOKUP($G60,Lists!$J$17:$K$21,2),IF($M60=Lists!$H$3,IF($K60&lt;1,(($S60/$K60)*((1+'Inputs &amp; Summary'!$D$7)^AJ$29)),((INT(AJ$29/$K60)-INT((AJ$29-1)/$K60))*$S60*((1+'Inputs &amp; Summary'!$D$7)^AJ$29))),(_xlfn.WEIBULL.DIST(AJ$29,$L60,$K60,FALSE)*$S60*((1+'Inputs &amp; Summary'!$D$7)^AJ$29))),IF($M60=Lists!$H$3,IF($K60&lt;1,((($R60*(1-$E60)+$Q60*(1-$F60))/$K60)*((1+'Inputs &amp; Summary'!$D$7)^AJ$29)),((INT(AJ$29/$K60)-INT((AJ$29-1)/$K60))*($R60*(1-$E60)+$Q60*(1-$F60))*((1+'Inputs &amp; Summary'!$D$7)^AJ$29))),((_xlfn.WEIBULL.DIST(AJ$29,$L60,$K60,FALSE)*($R60*(1-$E60)+$Q60*(1-$F60))*((1+'Inputs &amp; Summary'!$D$7)^AJ$29))))))</f>
        <v>0</v>
      </c>
      <c r="AK60" s="114">
        <f>$D60*IF(AK$29&gt;'Inputs &amp; Summary'!$D$5,0,IF(AK$29&gt;VLOOKUP($G60,Lists!$J$17:$K$21,2),IF($M60=Lists!$H$3,IF($K60&lt;1,(($S60/$K60)*((1+'Inputs &amp; Summary'!$D$7)^AK$29)),((INT(AK$29/$K60)-INT((AK$29-1)/$K60))*$S60*((1+'Inputs &amp; Summary'!$D$7)^AK$29))),(_xlfn.WEIBULL.DIST(AK$29,$L60,$K60,FALSE)*$S60*((1+'Inputs &amp; Summary'!$D$7)^AK$29))),IF($M60=Lists!$H$3,IF($K60&lt;1,((($R60*(1-$E60)+$Q60*(1-$F60))/$K60)*((1+'Inputs &amp; Summary'!$D$7)^AK$29)),((INT(AK$29/$K60)-INT((AK$29-1)/$K60))*($R60*(1-$E60)+$Q60*(1-$F60))*((1+'Inputs &amp; Summary'!$D$7)^AK$29))),((_xlfn.WEIBULL.DIST(AK$29,$L60,$K60,FALSE)*($R60*(1-$E60)+$Q60*(1-$F60))*((1+'Inputs &amp; Summary'!$D$7)^AK$29))))))</f>
        <v>0</v>
      </c>
      <c r="AL60" s="114">
        <f>$D60*IF(AL$29&gt;'Inputs &amp; Summary'!$D$5,0,IF(AL$29&gt;VLOOKUP($G60,Lists!$J$17:$K$21,2),IF($M60=Lists!$H$3,IF($K60&lt;1,(($S60/$K60)*((1+'Inputs &amp; Summary'!$D$7)^AL$29)),((INT(AL$29/$K60)-INT((AL$29-1)/$K60))*$S60*((1+'Inputs &amp; Summary'!$D$7)^AL$29))),(_xlfn.WEIBULL.DIST(AL$29,$L60,$K60,FALSE)*$S60*((1+'Inputs &amp; Summary'!$D$7)^AL$29))),IF($M60=Lists!$H$3,IF($K60&lt;1,((($R60*(1-$E60)+$Q60*(1-$F60))/$K60)*((1+'Inputs &amp; Summary'!$D$7)^AL$29)),((INT(AL$29/$K60)-INT((AL$29-1)/$K60))*($R60*(1-$E60)+$Q60*(1-$F60))*((1+'Inputs &amp; Summary'!$D$7)^AL$29))),((_xlfn.WEIBULL.DIST(AL$29,$L60,$K60,FALSE)*($R60*(1-$E60)+$Q60*(1-$F60))*((1+'Inputs &amp; Summary'!$D$7)^AL$29))))))</f>
        <v>0</v>
      </c>
      <c r="AM60" s="114">
        <f>$D60*IF(AM$29&gt;'Inputs &amp; Summary'!$D$5,0,IF(AM$29&gt;VLOOKUP($G60,Lists!$J$17:$K$21,2),IF($M60=Lists!$H$3,IF($K60&lt;1,(($S60/$K60)*((1+'Inputs &amp; Summary'!$D$7)^AM$29)),((INT(AM$29/$K60)-INT((AM$29-1)/$K60))*$S60*((1+'Inputs &amp; Summary'!$D$7)^AM$29))),(_xlfn.WEIBULL.DIST(AM$29,$L60,$K60,FALSE)*$S60*((1+'Inputs &amp; Summary'!$D$7)^AM$29))),IF($M60=Lists!$H$3,IF($K60&lt;1,((($R60*(1-$E60)+$Q60*(1-$F60))/$K60)*((1+'Inputs &amp; Summary'!$D$7)^AM$29)),((INT(AM$29/$K60)-INT((AM$29-1)/$K60))*($R60*(1-$E60)+$Q60*(1-$F60))*((1+'Inputs &amp; Summary'!$D$7)^AM$29))),((_xlfn.WEIBULL.DIST(AM$29,$L60,$K60,FALSE)*($R60*(1-$E60)+$Q60*(1-$F60))*((1+'Inputs &amp; Summary'!$D$7)^AM$29))))))</f>
        <v>804.26907377671989</v>
      </c>
      <c r="AN60" s="114">
        <f>$D60*IF(AN$29&gt;'Inputs &amp; Summary'!$D$5,0,IF(AN$29&gt;VLOOKUP($G60,Lists!$J$17:$K$21,2),IF($M60=Lists!$H$3,IF($K60&lt;1,(($S60/$K60)*((1+'Inputs &amp; Summary'!$D$7)^AN$29)),((INT(AN$29/$K60)-INT((AN$29-1)/$K60))*$S60*((1+'Inputs &amp; Summary'!$D$7)^AN$29))),(_xlfn.WEIBULL.DIST(AN$29,$L60,$K60,FALSE)*$S60*((1+'Inputs &amp; Summary'!$D$7)^AN$29))),IF($M60=Lists!$H$3,IF($K60&lt;1,((($R60*(1-$E60)+$Q60*(1-$F60))/$K60)*((1+'Inputs &amp; Summary'!$D$7)^AN$29)),((INT(AN$29/$K60)-INT((AN$29-1)/$K60))*($R60*(1-$E60)+$Q60*(1-$F60))*((1+'Inputs &amp; Summary'!$D$7)^AN$29))),((_xlfn.WEIBULL.DIST(AN$29,$L60,$K60,FALSE)*($R60*(1-$E60)+$Q60*(1-$F60))*((1+'Inputs &amp; Summary'!$D$7)^AN$29))))))</f>
        <v>0</v>
      </c>
      <c r="AO60" s="114">
        <f>$D60*IF(AO$29&gt;'Inputs &amp; Summary'!$D$5,0,IF(AO$29&gt;VLOOKUP($G60,Lists!$J$17:$K$21,2),IF($M60=Lists!$H$3,IF($K60&lt;1,(($S60/$K60)*((1+'Inputs &amp; Summary'!$D$7)^AO$29)),((INT(AO$29/$K60)-INT((AO$29-1)/$K60))*$S60*((1+'Inputs &amp; Summary'!$D$7)^AO$29))),(_xlfn.WEIBULL.DIST(AO$29,$L60,$K60,FALSE)*$S60*((1+'Inputs &amp; Summary'!$D$7)^AO$29))),IF($M60=Lists!$H$3,IF($K60&lt;1,((($R60*(1-$E60)+$Q60*(1-$F60))/$K60)*((1+'Inputs &amp; Summary'!$D$7)^AO$29)),((INT(AO$29/$K60)-INT((AO$29-1)/$K60))*($R60*(1-$E60)+$Q60*(1-$F60))*((1+'Inputs &amp; Summary'!$D$7)^AO$29))),((_xlfn.WEIBULL.DIST(AO$29,$L60,$K60,FALSE)*($R60*(1-$E60)+$Q60*(1-$F60))*((1+'Inputs &amp; Summary'!$D$7)^AO$29))))))</f>
        <v>0</v>
      </c>
      <c r="AP60" s="114">
        <f>$D60*IF(AP$29&gt;'Inputs &amp; Summary'!$D$5,0,IF(AP$29&gt;VLOOKUP($G60,Lists!$J$17:$K$21,2),IF($M60=Lists!$H$3,IF($K60&lt;1,(($S60/$K60)*((1+'Inputs &amp; Summary'!$D$7)^AP$29)),((INT(AP$29/$K60)-INT((AP$29-1)/$K60))*$S60*((1+'Inputs &amp; Summary'!$D$7)^AP$29))),(_xlfn.WEIBULL.DIST(AP$29,$L60,$K60,FALSE)*$S60*((1+'Inputs &amp; Summary'!$D$7)^AP$29))),IF($M60=Lists!$H$3,IF($K60&lt;1,((($R60*(1-$E60)+$Q60*(1-$F60))/$K60)*((1+'Inputs &amp; Summary'!$D$7)^AP$29)),((INT(AP$29/$K60)-INT((AP$29-1)/$K60))*($R60*(1-$E60)+$Q60*(1-$F60))*((1+'Inputs &amp; Summary'!$D$7)^AP$29))),((_xlfn.WEIBULL.DIST(AP$29,$L60,$K60,FALSE)*($R60*(1-$E60)+$Q60*(1-$F60))*((1+'Inputs &amp; Summary'!$D$7)^AP$29))))))</f>
        <v>0</v>
      </c>
      <c r="AQ60" s="114">
        <f>$D60*IF(AQ$29&gt;'Inputs &amp; Summary'!$D$5,0,IF(AQ$29&gt;VLOOKUP($G60,Lists!$J$17:$K$21,2),IF($M60=Lists!$H$3,IF($K60&lt;1,(($S60/$K60)*((1+'Inputs &amp; Summary'!$D$7)^AQ$29)),((INT(AQ$29/$K60)-INT((AQ$29-1)/$K60))*$S60*((1+'Inputs &amp; Summary'!$D$7)^AQ$29))),(_xlfn.WEIBULL.DIST(AQ$29,$L60,$K60,FALSE)*$S60*((1+'Inputs &amp; Summary'!$D$7)^AQ$29))),IF($M60=Lists!$H$3,IF($K60&lt;1,((($R60*(1-$E60)+$Q60*(1-$F60))/$K60)*((1+'Inputs &amp; Summary'!$D$7)^AQ$29)),((INT(AQ$29/$K60)-INT((AQ$29-1)/$K60))*($R60*(1-$E60)+$Q60*(1-$F60))*((1+'Inputs &amp; Summary'!$D$7)^AQ$29))),((_xlfn.WEIBULL.DIST(AQ$29,$L60,$K60,FALSE)*($R60*(1-$E60)+$Q60*(1-$F60))*((1+'Inputs &amp; Summary'!$D$7)^AQ$29))))))</f>
        <v>0</v>
      </c>
      <c r="AR60" s="114">
        <f>$D60*IF(AR$29&gt;'Inputs &amp; Summary'!$D$5,0,IF(AR$29&gt;VLOOKUP($G60,Lists!$J$17:$K$21,2),IF($M60=Lists!$H$3,IF($K60&lt;1,(($S60/$K60)*((1+'Inputs &amp; Summary'!$D$7)^AR$29)),((INT(AR$29/$K60)-INT((AR$29-1)/$K60))*$S60*((1+'Inputs &amp; Summary'!$D$7)^AR$29))),(_xlfn.WEIBULL.DIST(AR$29,$L60,$K60,FALSE)*$S60*((1+'Inputs &amp; Summary'!$D$7)^AR$29))),IF($M60=Lists!$H$3,IF($K60&lt;1,((($R60*(1-$E60)+$Q60*(1-$F60))/$K60)*((1+'Inputs &amp; Summary'!$D$7)^AR$29)),((INT(AR$29/$K60)-INT((AR$29-1)/$K60))*($R60*(1-$E60)+$Q60*(1-$F60))*((1+'Inputs &amp; Summary'!$D$7)^AR$29))),((_xlfn.WEIBULL.DIST(AR$29,$L60,$K60,FALSE)*($R60*(1-$E60)+$Q60*(1-$F60))*((1+'Inputs &amp; Summary'!$D$7)^AR$29))))))</f>
        <v>887.97804496432104</v>
      </c>
      <c r="AS60" s="114">
        <f>$D60*IF(AS$29&gt;'Inputs &amp; Summary'!$D$5,0,IF(AS$29&gt;VLOOKUP($G60,Lists!$J$17:$K$21,2),IF($M60=Lists!$H$3,IF($K60&lt;1,(($S60/$K60)*((1+'Inputs &amp; Summary'!$D$7)^AS$29)),((INT(AS$29/$K60)-INT((AS$29-1)/$K60))*$S60*((1+'Inputs &amp; Summary'!$D$7)^AS$29))),(_xlfn.WEIBULL.DIST(AS$29,$L60,$K60,FALSE)*$S60*((1+'Inputs &amp; Summary'!$D$7)^AS$29))),IF($M60=Lists!$H$3,IF($K60&lt;1,((($R60*(1-$E60)+$Q60*(1-$F60))/$K60)*((1+'Inputs &amp; Summary'!$D$7)^AS$29)),((INT(AS$29/$K60)-INT((AS$29-1)/$K60))*($R60*(1-$E60)+$Q60*(1-$F60))*((1+'Inputs &amp; Summary'!$D$7)^AS$29))),((_xlfn.WEIBULL.DIST(AS$29,$L60,$K60,FALSE)*($R60*(1-$E60)+$Q60*(1-$F60))*((1+'Inputs &amp; Summary'!$D$7)^AS$29))))))</f>
        <v>0</v>
      </c>
      <c r="AT60" s="114">
        <f>$D60*IF(AT$29&gt;'Inputs &amp; Summary'!$D$5,0,IF(AT$29&gt;VLOOKUP($G60,Lists!$J$17:$K$21,2),IF($M60=Lists!$H$3,IF($K60&lt;1,(($S60/$K60)*((1+'Inputs &amp; Summary'!$D$7)^AT$29)),((INT(AT$29/$K60)-INT((AT$29-1)/$K60))*$S60*((1+'Inputs &amp; Summary'!$D$7)^AT$29))),(_xlfn.WEIBULL.DIST(AT$29,$L60,$K60,FALSE)*$S60*((1+'Inputs &amp; Summary'!$D$7)^AT$29))),IF($M60=Lists!$H$3,IF($K60&lt;1,((($R60*(1-$E60)+$Q60*(1-$F60))/$K60)*((1+'Inputs &amp; Summary'!$D$7)^AT$29)),((INT(AT$29/$K60)-INT((AT$29-1)/$K60))*($R60*(1-$E60)+$Q60*(1-$F60))*((1+'Inputs &amp; Summary'!$D$7)^AT$29))),((_xlfn.WEIBULL.DIST(AT$29,$L60,$K60,FALSE)*($R60*(1-$E60)+$Q60*(1-$F60))*((1+'Inputs &amp; Summary'!$D$7)^AT$29))))))</f>
        <v>0</v>
      </c>
      <c r="AU60" s="114">
        <f>$D60*IF(AU$29&gt;'Inputs &amp; Summary'!$D$5,0,IF(AU$29&gt;VLOOKUP($G60,Lists!$J$17:$K$21,2),IF($M60=Lists!$H$3,IF($K60&lt;1,(($S60/$K60)*((1+'Inputs &amp; Summary'!$D$7)^AU$29)),((INT(AU$29/$K60)-INT((AU$29-1)/$K60))*$S60*((1+'Inputs &amp; Summary'!$D$7)^AU$29))),(_xlfn.WEIBULL.DIST(AU$29,$L60,$K60,FALSE)*$S60*((1+'Inputs &amp; Summary'!$D$7)^AU$29))),IF($M60=Lists!$H$3,IF($K60&lt;1,((($R60*(1-$E60)+$Q60*(1-$F60))/$K60)*((1+'Inputs &amp; Summary'!$D$7)^AU$29)),((INT(AU$29/$K60)-INT((AU$29-1)/$K60))*($R60*(1-$E60)+$Q60*(1-$F60))*((1+'Inputs &amp; Summary'!$D$7)^AU$29))),((_xlfn.WEIBULL.DIST(AU$29,$L60,$K60,FALSE)*($R60*(1-$E60)+$Q60*(1-$F60))*((1+'Inputs &amp; Summary'!$D$7)^AU$29))))))</f>
        <v>0</v>
      </c>
      <c r="AV60" s="114">
        <f>$D60*IF(AV$29&gt;'Inputs &amp; Summary'!$D$5,0,IF(AV$29&gt;VLOOKUP($G60,Lists!$J$17:$K$21,2),IF($M60=Lists!$H$3,IF($K60&lt;1,(($S60/$K60)*((1+'Inputs &amp; Summary'!$D$7)^AV$29)),((INT(AV$29/$K60)-INT((AV$29-1)/$K60))*$S60*((1+'Inputs &amp; Summary'!$D$7)^AV$29))),(_xlfn.WEIBULL.DIST(AV$29,$L60,$K60,FALSE)*$S60*((1+'Inputs &amp; Summary'!$D$7)^AV$29))),IF($M60=Lists!$H$3,IF($K60&lt;1,((($R60*(1-$E60)+$Q60*(1-$F60))/$K60)*((1+'Inputs &amp; Summary'!$D$7)^AV$29)),((INT(AV$29/$K60)-INT((AV$29-1)/$K60))*($R60*(1-$E60)+$Q60*(1-$F60))*((1+'Inputs &amp; Summary'!$D$7)^AV$29))),((_xlfn.WEIBULL.DIST(AV$29,$L60,$K60,FALSE)*($R60*(1-$E60)+$Q60*(1-$F60))*((1+'Inputs &amp; Summary'!$D$7)^AV$29))))))</f>
        <v>0</v>
      </c>
      <c r="AW60" s="114">
        <f>$D60*IF(AW$29&gt;'Inputs &amp; Summary'!$D$5,0,IF(AW$29&gt;VLOOKUP($G60,Lists!$J$17:$K$21,2),IF($M60=Lists!$H$3,IF($K60&lt;1,(($S60/$K60)*((1+'Inputs &amp; Summary'!$D$7)^AW$29)),((INT(AW$29/$K60)-INT((AW$29-1)/$K60))*$S60*((1+'Inputs &amp; Summary'!$D$7)^AW$29))),(_xlfn.WEIBULL.DIST(AW$29,$L60,$K60,FALSE)*$S60*((1+'Inputs &amp; Summary'!$D$7)^AW$29))),IF($M60=Lists!$H$3,IF($K60&lt;1,((($R60*(1-$E60)+$Q60*(1-$F60))/$K60)*((1+'Inputs &amp; Summary'!$D$7)^AW$29)),((INT(AW$29/$K60)-INT((AW$29-1)/$K60))*($R60*(1-$E60)+$Q60*(1-$F60))*((1+'Inputs &amp; Summary'!$D$7)^AW$29))),((_xlfn.WEIBULL.DIST(AW$29,$L60,$K60,FALSE)*($R60*(1-$E60)+$Q60*(1-$F60))*((1+'Inputs &amp; Summary'!$D$7)^AW$29))))))</f>
        <v>0</v>
      </c>
      <c r="AX60" s="114">
        <f>$D60*IF(AX$29&gt;'Inputs &amp; Summary'!$D$5,0,IF(AX$29&gt;VLOOKUP($G60,Lists!$J$17:$K$21,2),IF($M60=Lists!$H$3,IF($K60&lt;1,(($S60/$K60)*((1+'Inputs &amp; Summary'!$D$7)^AX$29)),((INT(AX$29/$K60)-INT((AX$29-1)/$K60))*$S60*((1+'Inputs &amp; Summary'!$D$7)^AX$29))),(_xlfn.WEIBULL.DIST(AX$29,$L60,$K60,FALSE)*$S60*((1+'Inputs &amp; Summary'!$D$7)^AX$29))),IF($M60=Lists!$H$3,IF($K60&lt;1,((($R60*(1-$E60)+$Q60*(1-$F60))/$K60)*((1+'Inputs &amp; Summary'!$D$7)^AX$29)),((INT(AX$29/$K60)-INT((AX$29-1)/$K60))*($R60*(1-$E60)+$Q60*(1-$F60))*((1+'Inputs &amp; Summary'!$D$7)^AX$29))),((_xlfn.WEIBULL.DIST(AX$29,$L60,$K60,FALSE)*($R60*(1-$E60)+$Q60*(1-$F60))*((1+'Inputs &amp; Summary'!$D$7)^AX$29))))))</f>
        <v>0</v>
      </c>
      <c r="AY60" s="114">
        <f>$D60*IF(AY$29&gt;'Inputs &amp; Summary'!$D$5,0,IF(AY$29&gt;VLOOKUP($G60,Lists!$J$17:$K$21,2),IF($M60=Lists!$H$3,IF($K60&lt;1,(($S60/$K60)*((1+'Inputs &amp; Summary'!$D$7)^AY$29)),((INT(AY$29/$K60)-INT((AY$29-1)/$K60))*$S60*((1+'Inputs &amp; Summary'!$D$7)^AY$29))),(_xlfn.WEIBULL.DIST(AY$29,$L60,$K60,FALSE)*$S60*((1+'Inputs &amp; Summary'!$D$7)^AY$29))),IF($M60=Lists!$H$3,IF($K60&lt;1,((($R60*(1-$E60)+$Q60*(1-$F60))/$K60)*((1+'Inputs &amp; Summary'!$D$7)^AY$29)),((INT(AY$29/$K60)-INT((AY$29-1)/$K60))*($R60*(1-$E60)+$Q60*(1-$F60))*((1+'Inputs &amp; Summary'!$D$7)^AY$29))),((_xlfn.WEIBULL.DIST(AY$29,$L60,$K60,FALSE)*($R60*(1-$E60)+$Q60*(1-$F60))*((1+'Inputs &amp; Summary'!$D$7)^AY$29))))))</f>
        <v>0</v>
      </c>
      <c r="AZ60" s="114">
        <f>$D60*IF(AZ$29&gt;'Inputs &amp; Summary'!$D$5,0,IF(AZ$29&gt;VLOOKUP($G60,Lists!$J$17:$K$21,2),IF($M60=Lists!$H$3,IF($K60&lt;1,(($S60/$K60)*((1+'Inputs &amp; Summary'!$D$7)^AZ$29)),((INT(AZ$29/$K60)-INT((AZ$29-1)/$K60))*$S60*((1+'Inputs &amp; Summary'!$D$7)^AZ$29))),(_xlfn.WEIBULL.DIST(AZ$29,$L60,$K60,FALSE)*$S60*((1+'Inputs &amp; Summary'!$D$7)^AZ$29))),IF($M60=Lists!$H$3,IF($K60&lt;1,((($R60*(1-$E60)+$Q60*(1-$F60))/$K60)*((1+'Inputs &amp; Summary'!$D$7)^AZ$29)),((INT(AZ$29/$K60)-INT((AZ$29-1)/$K60))*($R60*(1-$E60)+$Q60*(1-$F60))*((1+'Inputs &amp; Summary'!$D$7)^AZ$29))),((_xlfn.WEIBULL.DIST(AZ$29,$L60,$K60,FALSE)*($R60*(1-$E60)+$Q60*(1-$F60))*((1+'Inputs &amp; Summary'!$D$7)^AZ$29))))))</f>
        <v>0</v>
      </c>
      <c r="BA60" s="114">
        <f>$D60*IF(BA$29&gt;'Inputs &amp; Summary'!$D$5,0,IF(BA$29&gt;VLOOKUP($G60,Lists!$J$17:$K$21,2),IF($M60=Lists!$H$3,IF($K60&lt;1,(($S60/$K60)*((1+'Inputs &amp; Summary'!$D$7)^BA$29)),((INT(BA$29/$K60)-INT((BA$29-1)/$K60))*$S60*((1+'Inputs &amp; Summary'!$D$7)^BA$29))),(_xlfn.WEIBULL.DIST(BA$29,$L60,$K60,FALSE)*$S60*((1+'Inputs &amp; Summary'!$D$7)^BA$29))),IF($M60=Lists!$H$3,IF($K60&lt;1,((($R60*(1-$E60)+$Q60*(1-$F60))/$K60)*((1+'Inputs &amp; Summary'!$D$7)^BA$29)),((INT(BA$29/$K60)-INT((BA$29-1)/$K60))*($R60*(1-$E60)+$Q60*(1-$F60))*((1+'Inputs &amp; Summary'!$D$7)^BA$29))),((_xlfn.WEIBULL.DIST(BA$29,$L60,$K60,FALSE)*($R60*(1-$E60)+$Q60*(1-$F60))*((1+'Inputs &amp; Summary'!$D$7)^BA$29))))))</f>
        <v>0</v>
      </c>
      <c r="BB60" s="114">
        <f>$D60*IF(BB$29&gt;'Inputs &amp; Summary'!$D$5,0,IF(BB$29&gt;VLOOKUP($G60,Lists!$J$17:$K$21,2),IF($M60=Lists!$H$3,IF($K60&lt;1,(($S60/$K60)*((1+'Inputs &amp; Summary'!$D$7)^BB$29)),((INT(BB$29/$K60)-INT((BB$29-1)/$K60))*$S60*((1+'Inputs &amp; Summary'!$D$7)^BB$29))),(_xlfn.WEIBULL.DIST(BB$29,$L60,$K60,FALSE)*$S60*((1+'Inputs &amp; Summary'!$D$7)^BB$29))),IF($M60=Lists!$H$3,IF($K60&lt;1,((($R60*(1-$E60)+$Q60*(1-$F60))/$K60)*((1+'Inputs &amp; Summary'!$D$7)^BB$29)),((INT(BB$29/$K60)-INT((BB$29-1)/$K60))*($R60*(1-$E60)+$Q60*(1-$F60))*((1+'Inputs &amp; Summary'!$D$7)^BB$29))),((_xlfn.WEIBULL.DIST(BB$29,$L60,$K60,FALSE)*($R60*(1-$E60)+$Q60*(1-$F60))*((1+'Inputs &amp; Summary'!$D$7)^BB$29))))))</f>
        <v>0</v>
      </c>
      <c r="BC60" s="114">
        <f>$D60*IF(BC$29&gt;'Inputs &amp; Summary'!$D$5,0,IF(BC$29&gt;VLOOKUP($G60,Lists!$J$17:$K$21,2),IF($M60=Lists!$H$3,IF($K60&lt;1,(($S60/$K60)*((1+'Inputs &amp; Summary'!$D$7)^BC$29)),((INT(BC$29/$K60)-INT((BC$29-1)/$K60))*$S60*((1+'Inputs &amp; Summary'!$D$7)^BC$29))),(_xlfn.WEIBULL.DIST(BC$29,$L60,$K60,FALSE)*$S60*((1+'Inputs &amp; Summary'!$D$7)^BC$29))),IF($M60=Lists!$H$3,IF($K60&lt;1,((($R60*(1-$E60)+$Q60*(1-$F60))/$K60)*((1+'Inputs &amp; Summary'!$D$7)^BC$29)),((INT(BC$29/$K60)-INT((BC$29-1)/$K60))*($R60*(1-$E60)+$Q60*(1-$F60))*((1+'Inputs &amp; Summary'!$D$7)^BC$29))),((_xlfn.WEIBULL.DIST(BC$29,$L60,$K60,FALSE)*($R60*(1-$E60)+$Q60*(1-$F60))*((1+'Inputs &amp; Summary'!$D$7)^BC$29))))))</f>
        <v>0</v>
      </c>
      <c r="BD60" s="114">
        <f>$D60*IF(BD$29&gt;'Inputs &amp; Summary'!$D$5,0,IF(BD$29&gt;VLOOKUP($G60,Lists!$J$17:$K$21,2),IF($M60=Lists!$H$3,IF($K60&lt;1,(($S60/$K60)*((1+'Inputs &amp; Summary'!$D$7)^BD$29)),((INT(BD$29/$K60)-INT((BD$29-1)/$K60))*$S60*((1+'Inputs &amp; Summary'!$D$7)^BD$29))),(_xlfn.WEIBULL.DIST(BD$29,$L60,$K60,FALSE)*$S60*((1+'Inputs &amp; Summary'!$D$7)^BD$29))),IF($M60=Lists!$H$3,IF($K60&lt;1,((($R60*(1-$E60)+$Q60*(1-$F60))/$K60)*((1+'Inputs &amp; Summary'!$D$7)^BD$29)),((INT(BD$29/$K60)-INT((BD$29-1)/$K60))*($R60*(1-$E60)+$Q60*(1-$F60))*((1+'Inputs &amp; Summary'!$D$7)^BD$29))),((_xlfn.WEIBULL.DIST(BD$29,$L60,$K60,FALSE)*($R60*(1-$E60)+$Q60*(1-$F60))*((1+'Inputs &amp; Summary'!$D$7)^BD$29))))))</f>
        <v>0</v>
      </c>
      <c r="BE60" s="114">
        <f>$D60*IF(BE$29&gt;'Inputs &amp; Summary'!$D$5,0,IF(BE$29&gt;VLOOKUP($G60,Lists!$J$17:$K$21,2),IF($M60=Lists!$H$3,IF($K60&lt;1,(($S60/$K60)*((1+'Inputs &amp; Summary'!$D$7)^BE$29)),((INT(BE$29/$K60)-INT((BE$29-1)/$K60))*$S60*((1+'Inputs &amp; Summary'!$D$7)^BE$29))),(_xlfn.WEIBULL.DIST(BE$29,$L60,$K60,FALSE)*$S60*((1+'Inputs &amp; Summary'!$D$7)^BE$29))),IF($M60=Lists!$H$3,IF($K60&lt;1,((($R60*(1-$E60)+$Q60*(1-$F60))/$K60)*((1+'Inputs &amp; Summary'!$D$7)^BE$29)),((INT(BE$29/$K60)-INT((BE$29-1)/$K60))*($R60*(1-$E60)+$Q60*(1-$F60))*((1+'Inputs &amp; Summary'!$D$7)^BE$29))),((_xlfn.WEIBULL.DIST(BE$29,$L60,$K60,FALSE)*($R60*(1-$E60)+$Q60*(1-$F60))*((1+'Inputs &amp; Summary'!$D$7)^BE$29))))))</f>
        <v>0</v>
      </c>
      <c r="BF60" s="114">
        <f>$D60*IF(BF$29&gt;'Inputs &amp; Summary'!$D$5,0,IF(BF$29&gt;VLOOKUP($G60,Lists!$J$17:$K$21,2),IF($M60=Lists!$H$3,IF($K60&lt;1,(($S60/$K60)*((1+'Inputs &amp; Summary'!$D$7)^BF$29)),((INT(BF$29/$K60)-INT((BF$29-1)/$K60))*$S60*((1+'Inputs &amp; Summary'!$D$7)^BF$29))),(_xlfn.WEIBULL.DIST(BF$29,$L60,$K60,FALSE)*$S60*((1+'Inputs &amp; Summary'!$D$7)^BF$29))),IF($M60=Lists!$H$3,IF($K60&lt;1,((($R60*(1-$E60)+$Q60*(1-$F60))/$K60)*((1+'Inputs &amp; Summary'!$D$7)^BF$29)),((INT(BF$29/$K60)-INT((BF$29-1)/$K60))*($R60*(1-$E60)+$Q60*(1-$F60))*((1+'Inputs &amp; Summary'!$D$7)^BF$29))),((_xlfn.WEIBULL.DIST(BF$29,$L60,$K60,FALSE)*($R60*(1-$E60)+$Q60*(1-$F60))*((1+'Inputs &amp; Summary'!$D$7)^BF$29))))))</f>
        <v>0</v>
      </c>
      <c r="BG60" s="114">
        <f>$D60*IF(BG$29&gt;'Inputs &amp; Summary'!$D$5,0,IF(BG$29&gt;VLOOKUP($G60,Lists!$J$17:$K$21,2),IF($M60=Lists!$H$3,IF($K60&lt;1,(($S60/$K60)*((1+'Inputs &amp; Summary'!$D$7)^BG$29)),((INT(BG$29/$K60)-INT((BG$29-1)/$K60))*$S60*((1+'Inputs &amp; Summary'!$D$7)^BG$29))),(_xlfn.WEIBULL.DIST(BG$29,$L60,$K60,FALSE)*$S60*((1+'Inputs &amp; Summary'!$D$7)^BG$29))),IF($M60=Lists!$H$3,IF($K60&lt;1,((($R60*(1-$E60)+$Q60*(1-$F60))/$K60)*((1+'Inputs &amp; Summary'!$D$7)^BG$29)),((INT(BG$29/$K60)-INT((BG$29-1)/$K60))*($R60*(1-$E60)+$Q60*(1-$F60))*((1+'Inputs &amp; Summary'!$D$7)^BG$29))),((_xlfn.WEIBULL.DIST(BG$29,$L60,$K60,FALSE)*($R60*(1-$E60)+$Q60*(1-$F60))*((1+'Inputs &amp; Summary'!$D$7)^BG$29))))))</f>
        <v>0</v>
      </c>
      <c r="BH60" s="114">
        <f>$D60*IF(BH$29&gt;'Inputs &amp; Summary'!$D$5,0,IF(BH$29&gt;VLOOKUP($G60,Lists!$J$17:$K$21,2),IF($M60=Lists!$H$3,IF($K60&lt;1,(($S60/$K60)*((1+'Inputs &amp; Summary'!$D$7)^BH$29)),((INT(BH$29/$K60)-INT((BH$29-1)/$K60))*$S60*((1+'Inputs &amp; Summary'!$D$7)^BH$29))),(_xlfn.WEIBULL.DIST(BH$29,$L60,$K60,FALSE)*$S60*((1+'Inputs &amp; Summary'!$D$7)^BH$29))),IF($M60=Lists!$H$3,IF($K60&lt;1,((($R60*(1-$E60)+$Q60*(1-$F60))/$K60)*((1+'Inputs &amp; Summary'!$D$7)^BH$29)),((INT(BH$29/$K60)-INT((BH$29-1)/$K60))*($R60*(1-$E60)+$Q60*(1-$F60))*((1+'Inputs &amp; Summary'!$D$7)^BH$29))),((_xlfn.WEIBULL.DIST(BH$29,$L60,$K60,FALSE)*($R60*(1-$E60)+$Q60*(1-$F60))*((1+'Inputs &amp; Summary'!$D$7)^BH$29))))))</f>
        <v>0</v>
      </c>
      <c r="BI60" s="114">
        <f>$D60*IF(BI$29&gt;'Inputs &amp; Summary'!$D$5,0,IF(BI$29&gt;VLOOKUP($G60,Lists!$J$17:$K$21,2),IF($M60=Lists!$H$3,IF($K60&lt;1,(($S60/$K60)*((1+'Inputs &amp; Summary'!$D$7)^BI$29)),((INT(BI$29/$K60)-INT((BI$29-1)/$K60))*$S60*((1+'Inputs &amp; Summary'!$D$7)^BI$29))),(_xlfn.WEIBULL.DIST(BI$29,$L60,$K60,FALSE)*$S60*((1+'Inputs &amp; Summary'!$D$7)^BI$29))),IF($M60=Lists!$H$3,IF($K60&lt;1,((($R60*(1-$E60)+$Q60*(1-$F60))/$K60)*((1+'Inputs &amp; Summary'!$D$7)^BI$29)),((INT(BI$29/$K60)-INT((BI$29-1)/$K60))*($R60*(1-$E60)+$Q60*(1-$F60))*((1+'Inputs &amp; Summary'!$D$7)^BI$29))),((_xlfn.WEIBULL.DIST(BI$29,$L60,$K60,FALSE)*($R60*(1-$E60)+$Q60*(1-$F60))*((1+'Inputs &amp; Summary'!$D$7)^BI$29))))))</f>
        <v>0</v>
      </c>
      <c r="BJ60" s="114">
        <f>$D60*IF(BJ$29&gt;'Inputs &amp; Summary'!$D$5,0,IF(BJ$29&gt;VLOOKUP($G60,Lists!$J$17:$K$21,2),IF($M60=Lists!$H$3,IF($K60&lt;1,(($S60/$K60)*((1+'Inputs &amp; Summary'!$D$7)^BJ$29)),((INT(BJ$29/$K60)-INT((BJ$29-1)/$K60))*$S60*((1+'Inputs &amp; Summary'!$D$7)^BJ$29))),(_xlfn.WEIBULL.DIST(BJ$29,$L60,$K60,FALSE)*$S60*((1+'Inputs &amp; Summary'!$D$7)^BJ$29))),IF($M60=Lists!$H$3,IF($K60&lt;1,((($R60*(1-$E60)+$Q60*(1-$F60))/$K60)*((1+'Inputs &amp; Summary'!$D$7)^BJ$29)),((INT(BJ$29/$K60)-INT((BJ$29-1)/$K60))*($R60*(1-$E60)+$Q60*(1-$F60))*((1+'Inputs &amp; Summary'!$D$7)^BJ$29))),((_xlfn.WEIBULL.DIST(BJ$29,$L60,$K60,FALSE)*($R60*(1-$E60)+$Q60*(1-$F60))*((1+'Inputs &amp; Summary'!$D$7)^BJ$29))))))</f>
        <v>0</v>
      </c>
      <c r="BK60" s="114">
        <f>$D60*IF(BK$29&gt;'Inputs &amp; Summary'!$D$5,0,IF(BK$29&gt;VLOOKUP($G60,Lists!$J$17:$K$21,2),IF($M60=Lists!$H$3,IF($K60&lt;1,(($S60/$K60)*((1+'Inputs &amp; Summary'!$D$7)^BK$29)),((INT(BK$29/$K60)-INT((BK$29-1)/$K60))*$S60*((1+'Inputs &amp; Summary'!$D$7)^BK$29))),(_xlfn.WEIBULL.DIST(BK$29,$L60,$K60,FALSE)*$S60*((1+'Inputs &amp; Summary'!$D$7)^BK$29))),IF($M60=Lists!$H$3,IF($K60&lt;1,((($R60*(1-$E60)+$Q60*(1-$F60))/$K60)*((1+'Inputs &amp; Summary'!$D$7)^BK$29)),((INT(BK$29/$K60)-INT((BK$29-1)/$K60))*($R60*(1-$E60)+$Q60*(1-$F60))*((1+'Inputs &amp; Summary'!$D$7)^BK$29))),((_xlfn.WEIBULL.DIST(BK$29,$L60,$K60,FALSE)*($R60*(1-$E60)+$Q60*(1-$F60))*((1+'Inputs &amp; Summary'!$D$7)^BK$29))))))</f>
        <v>0</v>
      </c>
      <c r="BL60" s="114">
        <f>$D60*IF(BL$29&gt;'Inputs &amp; Summary'!$D$5,0,IF(BL$29&gt;VLOOKUP($G60,Lists!$J$17:$K$21,2),IF($M60=Lists!$H$3,IF($K60&lt;1,(($S60/$K60)*((1+'Inputs &amp; Summary'!$D$7)^BL$29)),((INT(BL$29/$K60)-INT((BL$29-1)/$K60))*$S60*((1+'Inputs &amp; Summary'!$D$7)^BL$29))),(_xlfn.WEIBULL.DIST(BL$29,$L60,$K60,FALSE)*$S60*((1+'Inputs &amp; Summary'!$D$7)^BL$29))),IF($M60=Lists!$H$3,IF($K60&lt;1,((($R60*(1-$E60)+$Q60*(1-$F60))/$K60)*((1+'Inputs &amp; Summary'!$D$7)^BL$29)),((INT(BL$29/$K60)-INT((BL$29-1)/$K60))*($R60*(1-$E60)+$Q60*(1-$F60))*((1+'Inputs &amp; Summary'!$D$7)^BL$29))),((_xlfn.WEIBULL.DIST(BL$29,$L60,$K60,FALSE)*($R60*(1-$E60)+$Q60*(1-$F60))*((1+'Inputs &amp; Summary'!$D$7)^BL$29))))))</f>
        <v>0</v>
      </c>
    </row>
    <row r="61" spans="1:64" s="1" customFormat="1" x14ac:dyDescent="0.3">
      <c r="A61" s="79" t="s">
        <v>274</v>
      </c>
      <c r="B61" s="33" t="s">
        <v>307</v>
      </c>
      <c r="C61" s="33" t="s">
        <v>36</v>
      </c>
      <c r="D61" s="68">
        <v>1</v>
      </c>
      <c r="E61" s="68">
        <v>0</v>
      </c>
      <c r="F61" s="68">
        <v>0</v>
      </c>
      <c r="G61" s="213" t="s">
        <v>433</v>
      </c>
      <c r="H61" s="34" t="s">
        <v>19</v>
      </c>
      <c r="I61" s="34" t="s">
        <v>97</v>
      </c>
      <c r="J61" s="33">
        <f>VLOOKUP(I61,'Labor Rates'!$A$1:$B$16,2)</f>
        <v>33.25</v>
      </c>
      <c r="K61" s="35">
        <v>5</v>
      </c>
      <c r="L61" s="35">
        <v>1</v>
      </c>
      <c r="M61" s="33" t="s">
        <v>259</v>
      </c>
      <c r="N61" s="84">
        <v>1</v>
      </c>
      <c r="O61" s="35">
        <v>0.5</v>
      </c>
      <c r="P61" s="5">
        <v>500</v>
      </c>
      <c r="Q61" s="73">
        <f t="shared" si="6"/>
        <v>16.625</v>
      </c>
      <c r="R61" s="73">
        <f t="shared" si="7"/>
        <v>500</v>
      </c>
      <c r="S61" s="74">
        <f t="shared" si="8"/>
        <v>516.625</v>
      </c>
      <c r="T61" s="75"/>
      <c r="U61" s="80"/>
      <c r="V61" s="87">
        <f t="shared" si="9"/>
        <v>133.15727704585061</v>
      </c>
      <c r="W61" s="87">
        <f>NPV('Inputs &amp; Summary'!$D$6,Y61:BL61)</f>
        <v>1177.2183902514134</v>
      </c>
      <c r="X61" s="90">
        <f t="shared" si="10"/>
        <v>8.5442955076723923E-3</v>
      </c>
      <c r="Y61" s="114">
        <f>$D61*IF(Y$29&gt;'Inputs &amp; Summary'!$D$5,0,IF(Y$29&gt;VLOOKUP($G61,Lists!$J$17:$K$21,2),IF($M61=Lists!$H$3,IF($K61&lt;1,(($S61/$K61)*((1+'Inputs &amp; Summary'!$D$7)^Y$29)),((INT(Y$29/$K61)-INT((Y$29-1)/$K61))*$S61*((1+'Inputs &amp; Summary'!$D$7)^Y$29))),(_xlfn.WEIBULL.DIST(Y$29,$L61,$K61,FALSE)*$S61*((1+'Inputs &amp; Summary'!$D$7)^Y$29))),IF($M61=Lists!$H$3,IF($K61&lt;1,((($R61*(1-$E61)+$Q61*(1-$F61))/$K61)*((1+'Inputs &amp; Summary'!$D$7)^Y$29)),((INT(Y$29/$K61)-INT((Y$29-1)/$K61))*($R61*(1-$E61)+$Q61*(1-$F61))*((1+'Inputs &amp; Summary'!$D$7)^Y$29))),((_xlfn.WEIBULL.DIST(Y$29,$L61,$K61,FALSE)*($R61*(1-$E61)+$Q61*(1-$F61))*((1+'Inputs &amp; Summary'!$D$7)^Y$29))))))</f>
        <v>0</v>
      </c>
      <c r="Z61" s="114">
        <f>$D61*IF(Z$29&gt;'Inputs &amp; Summary'!$D$5,0,IF(Z$29&gt;VLOOKUP($G61,Lists!$J$17:$K$21,2),IF($M61=Lists!$H$3,IF($K61&lt;1,(($S61/$K61)*((1+'Inputs &amp; Summary'!$D$7)^Z$29)),((INT(Z$29/$K61)-INT((Z$29-1)/$K61))*$S61*((1+'Inputs &amp; Summary'!$D$7)^Z$29))),(_xlfn.WEIBULL.DIST(Z$29,$L61,$K61,FALSE)*$S61*((1+'Inputs &amp; Summary'!$D$7)^Z$29))),IF($M61=Lists!$H$3,IF($K61&lt;1,((($R61*(1-$E61)+$Q61*(1-$F61))/$K61)*((1+'Inputs &amp; Summary'!$D$7)^Z$29)),((INT(Z$29/$K61)-INT((Z$29-1)/$K61))*($R61*(1-$E61)+$Q61*(1-$F61))*((1+'Inputs &amp; Summary'!$D$7)^Z$29))),((_xlfn.WEIBULL.DIST(Z$29,$L61,$K61,FALSE)*($R61*(1-$E61)+$Q61*(1-$F61))*((1+'Inputs &amp; Summary'!$D$7)^Z$29))))))</f>
        <v>0</v>
      </c>
      <c r="AA61" s="114">
        <f>$D61*IF(AA$29&gt;'Inputs &amp; Summary'!$D$5,0,IF(AA$29&gt;VLOOKUP($G61,Lists!$J$17:$K$21,2),IF($M61=Lists!$H$3,IF($K61&lt;1,(($S61/$K61)*((1+'Inputs &amp; Summary'!$D$7)^AA$29)),((INT(AA$29/$K61)-INT((AA$29-1)/$K61))*$S61*((1+'Inputs &amp; Summary'!$D$7)^AA$29))),(_xlfn.WEIBULL.DIST(AA$29,$L61,$K61,FALSE)*$S61*((1+'Inputs &amp; Summary'!$D$7)^AA$29))),IF($M61=Lists!$H$3,IF($K61&lt;1,((($R61*(1-$E61)+$Q61*(1-$F61))/$K61)*((1+'Inputs &amp; Summary'!$D$7)^AA$29)),((INT(AA$29/$K61)-INT((AA$29-1)/$K61))*($R61*(1-$E61)+$Q61*(1-$F61))*((1+'Inputs &amp; Summary'!$D$7)^AA$29))),((_xlfn.WEIBULL.DIST(AA$29,$L61,$K61,FALSE)*($R61*(1-$E61)+$Q61*(1-$F61))*((1+'Inputs &amp; Summary'!$D$7)^AA$29))))))</f>
        <v>0</v>
      </c>
      <c r="AB61" s="114">
        <f>$D61*IF(AB$29&gt;'Inputs &amp; Summary'!$D$5,0,IF(AB$29&gt;VLOOKUP($G61,Lists!$J$17:$K$21,2),IF($M61=Lists!$H$3,IF($K61&lt;1,(($S61/$K61)*((1+'Inputs &amp; Summary'!$D$7)^AB$29)),((INT(AB$29/$K61)-INT((AB$29-1)/$K61))*$S61*((1+'Inputs &amp; Summary'!$D$7)^AB$29))),(_xlfn.WEIBULL.DIST(AB$29,$L61,$K61,FALSE)*$S61*((1+'Inputs &amp; Summary'!$D$7)^AB$29))),IF($M61=Lists!$H$3,IF($K61&lt;1,((($R61*(1-$E61)+$Q61*(1-$F61))/$K61)*((1+'Inputs &amp; Summary'!$D$7)^AB$29)),((INT(AB$29/$K61)-INT((AB$29-1)/$K61))*($R61*(1-$E61)+$Q61*(1-$F61))*((1+'Inputs &amp; Summary'!$D$7)^AB$29))),((_xlfn.WEIBULL.DIST(AB$29,$L61,$K61,FALSE)*($R61*(1-$E61)+$Q61*(1-$F61))*((1+'Inputs &amp; Summary'!$D$7)^AB$29))))))</f>
        <v>0</v>
      </c>
      <c r="AC61" s="114">
        <f>$D61*IF(AC$29&gt;'Inputs &amp; Summary'!$D$5,0,IF(AC$29&gt;VLOOKUP($G61,Lists!$J$17:$K$21,2),IF($M61=Lists!$H$3,IF($K61&lt;1,(($S61/$K61)*((1+'Inputs &amp; Summary'!$D$7)^AC$29)),((INT(AC$29/$K61)-INT((AC$29-1)/$K61))*$S61*((1+'Inputs &amp; Summary'!$D$7)^AC$29))),(_xlfn.WEIBULL.DIST(AC$29,$L61,$K61,FALSE)*$S61*((1+'Inputs &amp; Summary'!$D$7)^AC$29))),IF($M61=Lists!$H$3,IF($K61&lt;1,((($R61*(1-$E61)+$Q61*(1-$F61))/$K61)*((1+'Inputs &amp; Summary'!$D$7)^AC$29)),((INT(AC$29/$K61)-INT((AC$29-1)/$K61))*($R61*(1-$E61)+$Q61*(1-$F61))*((1+'Inputs &amp; Summary'!$D$7)^AC$29))),((_xlfn.WEIBULL.DIST(AC$29,$L61,$K61,FALSE)*($R61*(1-$E61)+$Q61*(1-$F61))*((1+'Inputs &amp; Summary'!$D$7)^AC$29))))))</f>
        <v>570.39574495320005</v>
      </c>
      <c r="AD61" s="114">
        <f>$D61*IF(AD$29&gt;'Inputs &amp; Summary'!$D$5,0,IF(AD$29&gt;VLOOKUP($G61,Lists!$J$17:$K$21,2),IF($M61=Lists!$H$3,IF($K61&lt;1,(($S61/$K61)*((1+'Inputs &amp; Summary'!$D$7)^AD$29)),((INT(AD$29/$K61)-INT((AD$29-1)/$K61))*$S61*((1+'Inputs &amp; Summary'!$D$7)^AD$29))),(_xlfn.WEIBULL.DIST(AD$29,$L61,$K61,FALSE)*$S61*((1+'Inputs &amp; Summary'!$D$7)^AD$29))),IF($M61=Lists!$H$3,IF($K61&lt;1,((($R61*(1-$E61)+$Q61*(1-$F61))/$K61)*((1+'Inputs &amp; Summary'!$D$7)^AD$29)),((INT(AD$29/$K61)-INT((AD$29-1)/$K61))*($R61*(1-$E61)+$Q61*(1-$F61))*((1+'Inputs &amp; Summary'!$D$7)^AD$29))),((_xlfn.WEIBULL.DIST(AD$29,$L61,$K61,FALSE)*($R61*(1-$E61)+$Q61*(1-$F61))*((1+'Inputs &amp; Summary'!$D$7)^AD$29))))))</f>
        <v>0</v>
      </c>
      <c r="AE61" s="114">
        <f>$D61*IF(AE$29&gt;'Inputs &amp; Summary'!$D$5,0,IF(AE$29&gt;VLOOKUP($G61,Lists!$J$17:$K$21,2),IF($M61=Lists!$H$3,IF($K61&lt;1,(($S61/$K61)*((1+'Inputs &amp; Summary'!$D$7)^AE$29)),((INT(AE$29/$K61)-INT((AE$29-1)/$K61))*$S61*((1+'Inputs &amp; Summary'!$D$7)^AE$29))),(_xlfn.WEIBULL.DIST(AE$29,$L61,$K61,FALSE)*$S61*((1+'Inputs &amp; Summary'!$D$7)^AE$29))),IF($M61=Lists!$H$3,IF($K61&lt;1,((($R61*(1-$E61)+$Q61*(1-$F61))/$K61)*((1+'Inputs &amp; Summary'!$D$7)^AE$29)),((INT(AE$29/$K61)-INT((AE$29-1)/$K61))*($R61*(1-$E61)+$Q61*(1-$F61))*((1+'Inputs &amp; Summary'!$D$7)^AE$29))),((_xlfn.WEIBULL.DIST(AE$29,$L61,$K61,FALSE)*($R61*(1-$E61)+$Q61*(1-$F61))*((1+'Inputs &amp; Summary'!$D$7)^AE$29))))))</f>
        <v>0</v>
      </c>
      <c r="AF61" s="114">
        <f>$D61*IF(AF$29&gt;'Inputs &amp; Summary'!$D$5,0,IF(AF$29&gt;VLOOKUP($G61,Lists!$J$17:$K$21,2),IF($M61=Lists!$H$3,IF($K61&lt;1,(($S61/$K61)*((1+'Inputs &amp; Summary'!$D$7)^AF$29)),((INT(AF$29/$K61)-INT((AF$29-1)/$K61))*$S61*((1+'Inputs &amp; Summary'!$D$7)^AF$29))),(_xlfn.WEIBULL.DIST(AF$29,$L61,$K61,FALSE)*$S61*((1+'Inputs &amp; Summary'!$D$7)^AF$29))),IF($M61=Lists!$H$3,IF($K61&lt;1,((($R61*(1-$E61)+$Q61*(1-$F61))/$K61)*((1+'Inputs &amp; Summary'!$D$7)^AF$29)),((INT(AF$29/$K61)-INT((AF$29-1)/$K61))*($R61*(1-$E61)+$Q61*(1-$F61))*((1+'Inputs &amp; Summary'!$D$7)^AF$29))),((_xlfn.WEIBULL.DIST(AF$29,$L61,$K61,FALSE)*($R61*(1-$E61)+$Q61*(1-$F61))*((1+'Inputs &amp; Summary'!$D$7)^AF$29))))))</f>
        <v>0</v>
      </c>
      <c r="AG61" s="114">
        <f>$D61*IF(AG$29&gt;'Inputs &amp; Summary'!$D$5,0,IF(AG$29&gt;VLOOKUP($G61,Lists!$J$17:$K$21,2),IF($M61=Lists!$H$3,IF($K61&lt;1,(($S61/$K61)*((1+'Inputs &amp; Summary'!$D$7)^AG$29)),((INT(AG$29/$K61)-INT((AG$29-1)/$K61))*$S61*((1+'Inputs &amp; Summary'!$D$7)^AG$29))),(_xlfn.WEIBULL.DIST(AG$29,$L61,$K61,FALSE)*$S61*((1+'Inputs &amp; Summary'!$D$7)^AG$29))),IF($M61=Lists!$H$3,IF($K61&lt;1,((($R61*(1-$E61)+$Q61*(1-$F61))/$K61)*((1+'Inputs &amp; Summary'!$D$7)^AG$29)),((INT(AG$29/$K61)-INT((AG$29-1)/$K61))*($R61*(1-$E61)+$Q61*(1-$F61))*((1+'Inputs &amp; Summary'!$D$7)^AG$29))),((_xlfn.WEIBULL.DIST(AG$29,$L61,$K61,FALSE)*($R61*(1-$E61)+$Q61*(1-$F61))*((1+'Inputs &amp; Summary'!$D$7)^AG$29))))))</f>
        <v>0</v>
      </c>
      <c r="AH61" s="114">
        <f>$D61*IF(AH$29&gt;'Inputs &amp; Summary'!$D$5,0,IF(AH$29&gt;VLOOKUP($G61,Lists!$J$17:$K$21,2),IF($M61=Lists!$H$3,IF($K61&lt;1,(($S61/$K61)*((1+'Inputs &amp; Summary'!$D$7)^AH$29)),((INT(AH$29/$K61)-INT((AH$29-1)/$K61))*$S61*((1+'Inputs &amp; Summary'!$D$7)^AH$29))),(_xlfn.WEIBULL.DIST(AH$29,$L61,$K61,FALSE)*$S61*((1+'Inputs &amp; Summary'!$D$7)^AH$29))),IF($M61=Lists!$H$3,IF($K61&lt;1,((($R61*(1-$E61)+$Q61*(1-$F61))/$K61)*((1+'Inputs &amp; Summary'!$D$7)^AH$29)),((INT(AH$29/$K61)-INT((AH$29-1)/$K61))*($R61*(1-$E61)+$Q61*(1-$F61))*((1+'Inputs &amp; Summary'!$D$7)^AH$29))),((_xlfn.WEIBULL.DIST(AH$29,$L61,$K61,FALSE)*($R61*(1-$E61)+$Q61*(1-$F61))*((1+'Inputs &amp; Summary'!$D$7)^AH$29))))))</f>
        <v>629.76299222979139</v>
      </c>
      <c r="AI61" s="114">
        <f>$D61*IF(AI$29&gt;'Inputs &amp; Summary'!$D$5,0,IF(AI$29&gt;VLOOKUP($G61,Lists!$J$17:$K$21,2),IF($M61=Lists!$H$3,IF($K61&lt;1,(($S61/$K61)*((1+'Inputs &amp; Summary'!$D$7)^AI$29)),((INT(AI$29/$K61)-INT((AI$29-1)/$K61))*$S61*((1+'Inputs &amp; Summary'!$D$7)^AI$29))),(_xlfn.WEIBULL.DIST(AI$29,$L61,$K61,FALSE)*$S61*((1+'Inputs &amp; Summary'!$D$7)^AI$29))),IF($M61=Lists!$H$3,IF($K61&lt;1,((($R61*(1-$E61)+$Q61*(1-$F61))/$K61)*((1+'Inputs &amp; Summary'!$D$7)^AI$29)),((INT(AI$29/$K61)-INT((AI$29-1)/$K61))*($R61*(1-$E61)+$Q61*(1-$F61))*((1+'Inputs &amp; Summary'!$D$7)^AI$29))),((_xlfn.WEIBULL.DIST(AI$29,$L61,$K61,FALSE)*($R61*(1-$E61)+$Q61*(1-$F61))*((1+'Inputs &amp; Summary'!$D$7)^AI$29))))))</f>
        <v>0</v>
      </c>
      <c r="AJ61" s="114">
        <f>$D61*IF(AJ$29&gt;'Inputs &amp; Summary'!$D$5,0,IF(AJ$29&gt;VLOOKUP($G61,Lists!$J$17:$K$21,2),IF($M61=Lists!$H$3,IF($K61&lt;1,(($S61/$K61)*((1+'Inputs &amp; Summary'!$D$7)^AJ$29)),((INT(AJ$29/$K61)-INT((AJ$29-1)/$K61))*$S61*((1+'Inputs &amp; Summary'!$D$7)^AJ$29))),(_xlfn.WEIBULL.DIST(AJ$29,$L61,$K61,FALSE)*$S61*((1+'Inputs &amp; Summary'!$D$7)^AJ$29))),IF($M61=Lists!$H$3,IF($K61&lt;1,((($R61*(1-$E61)+$Q61*(1-$F61))/$K61)*((1+'Inputs &amp; Summary'!$D$7)^AJ$29)),((INT(AJ$29/$K61)-INT((AJ$29-1)/$K61))*($R61*(1-$E61)+$Q61*(1-$F61))*((1+'Inputs &amp; Summary'!$D$7)^AJ$29))),((_xlfn.WEIBULL.DIST(AJ$29,$L61,$K61,FALSE)*($R61*(1-$E61)+$Q61*(1-$F61))*((1+'Inputs &amp; Summary'!$D$7)^AJ$29))))))</f>
        <v>0</v>
      </c>
      <c r="AK61" s="114">
        <f>$D61*IF(AK$29&gt;'Inputs &amp; Summary'!$D$5,0,IF(AK$29&gt;VLOOKUP($G61,Lists!$J$17:$K$21,2),IF($M61=Lists!$H$3,IF($K61&lt;1,(($S61/$K61)*((1+'Inputs &amp; Summary'!$D$7)^AK$29)),((INT(AK$29/$K61)-INT((AK$29-1)/$K61))*$S61*((1+'Inputs &amp; Summary'!$D$7)^AK$29))),(_xlfn.WEIBULL.DIST(AK$29,$L61,$K61,FALSE)*$S61*((1+'Inputs &amp; Summary'!$D$7)^AK$29))),IF($M61=Lists!$H$3,IF($K61&lt;1,((($R61*(1-$E61)+$Q61*(1-$F61))/$K61)*((1+'Inputs &amp; Summary'!$D$7)^AK$29)),((INT(AK$29/$K61)-INT((AK$29-1)/$K61))*($R61*(1-$E61)+$Q61*(1-$F61))*((1+'Inputs &amp; Summary'!$D$7)^AK$29))),((_xlfn.WEIBULL.DIST(AK$29,$L61,$K61,FALSE)*($R61*(1-$E61)+$Q61*(1-$F61))*((1+'Inputs &amp; Summary'!$D$7)^AK$29))))))</f>
        <v>0</v>
      </c>
      <c r="AL61" s="114">
        <f>$D61*IF(AL$29&gt;'Inputs &amp; Summary'!$D$5,0,IF(AL$29&gt;VLOOKUP($G61,Lists!$J$17:$K$21,2),IF($M61=Lists!$H$3,IF($K61&lt;1,(($S61/$K61)*((1+'Inputs &amp; Summary'!$D$7)^AL$29)),((INT(AL$29/$K61)-INT((AL$29-1)/$K61))*$S61*((1+'Inputs &amp; Summary'!$D$7)^AL$29))),(_xlfn.WEIBULL.DIST(AL$29,$L61,$K61,FALSE)*$S61*((1+'Inputs &amp; Summary'!$D$7)^AL$29))),IF($M61=Lists!$H$3,IF($K61&lt;1,((($R61*(1-$E61)+$Q61*(1-$F61))/$K61)*((1+'Inputs &amp; Summary'!$D$7)^AL$29)),((INT(AL$29/$K61)-INT((AL$29-1)/$K61))*($R61*(1-$E61)+$Q61*(1-$F61))*((1+'Inputs &amp; Summary'!$D$7)^AL$29))),((_xlfn.WEIBULL.DIST(AL$29,$L61,$K61,FALSE)*($R61*(1-$E61)+$Q61*(1-$F61))*((1+'Inputs &amp; Summary'!$D$7)^AL$29))))))</f>
        <v>0</v>
      </c>
      <c r="AM61" s="114">
        <f>$D61*IF(AM$29&gt;'Inputs &amp; Summary'!$D$5,0,IF(AM$29&gt;VLOOKUP($G61,Lists!$J$17:$K$21,2),IF($M61=Lists!$H$3,IF($K61&lt;1,(($S61/$K61)*((1+'Inputs &amp; Summary'!$D$7)^AM$29)),((INT(AM$29/$K61)-INT((AM$29-1)/$K61))*$S61*((1+'Inputs &amp; Summary'!$D$7)^AM$29))),(_xlfn.WEIBULL.DIST(AM$29,$L61,$K61,FALSE)*$S61*((1+'Inputs &amp; Summary'!$D$7)^AM$29))),IF($M61=Lists!$H$3,IF($K61&lt;1,((($R61*(1-$E61)+$Q61*(1-$F61))/$K61)*((1+'Inputs &amp; Summary'!$D$7)^AM$29)),((INT(AM$29/$K61)-INT((AM$29-1)/$K61))*($R61*(1-$E61)+$Q61*(1-$F61))*((1+'Inputs &amp; Summary'!$D$7)^AM$29))),((_xlfn.WEIBULL.DIST(AM$29,$L61,$K61,FALSE)*($R61*(1-$E61)+$Q61*(1-$F61))*((1+'Inputs &amp; Summary'!$D$7)^AM$29))))))</f>
        <v>695.30923028670327</v>
      </c>
      <c r="AN61" s="114">
        <f>$D61*IF(AN$29&gt;'Inputs &amp; Summary'!$D$5,0,IF(AN$29&gt;VLOOKUP($G61,Lists!$J$17:$K$21,2),IF($M61=Lists!$H$3,IF($K61&lt;1,(($S61/$K61)*((1+'Inputs &amp; Summary'!$D$7)^AN$29)),((INT(AN$29/$K61)-INT((AN$29-1)/$K61))*$S61*((1+'Inputs &amp; Summary'!$D$7)^AN$29))),(_xlfn.WEIBULL.DIST(AN$29,$L61,$K61,FALSE)*$S61*((1+'Inputs &amp; Summary'!$D$7)^AN$29))),IF($M61=Lists!$H$3,IF($K61&lt;1,((($R61*(1-$E61)+$Q61*(1-$F61))/$K61)*((1+'Inputs &amp; Summary'!$D$7)^AN$29)),((INT(AN$29/$K61)-INT((AN$29-1)/$K61))*($R61*(1-$E61)+$Q61*(1-$F61))*((1+'Inputs &amp; Summary'!$D$7)^AN$29))),((_xlfn.WEIBULL.DIST(AN$29,$L61,$K61,FALSE)*($R61*(1-$E61)+$Q61*(1-$F61))*((1+'Inputs &amp; Summary'!$D$7)^AN$29))))))</f>
        <v>0</v>
      </c>
      <c r="AO61" s="114">
        <f>$D61*IF(AO$29&gt;'Inputs &amp; Summary'!$D$5,0,IF(AO$29&gt;VLOOKUP($G61,Lists!$J$17:$K$21,2),IF($M61=Lists!$H$3,IF($K61&lt;1,(($S61/$K61)*((1+'Inputs &amp; Summary'!$D$7)^AO$29)),((INT(AO$29/$K61)-INT((AO$29-1)/$K61))*$S61*((1+'Inputs &amp; Summary'!$D$7)^AO$29))),(_xlfn.WEIBULL.DIST(AO$29,$L61,$K61,FALSE)*$S61*((1+'Inputs &amp; Summary'!$D$7)^AO$29))),IF($M61=Lists!$H$3,IF($K61&lt;1,((($R61*(1-$E61)+$Q61*(1-$F61))/$K61)*((1+'Inputs &amp; Summary'!$D$7)^AO$29)),((INT(AO$29/$K61)-INT((AO$29-1)/$K61))*($R61*(1-$E61)+$Q61*(1-$F61))*((1+'Inputs &amp; Summary'!$D$7)^AO$29))),((_xlfn.WEIBULL.DIST(AO$29,$L61,$K61,FALSE)*($R61*(1-$E61)+$Q61*(1-$F61))*((1+'Inputs &amp; Summary'!$D$7)^AO$29))))))</f>
        <v>0</v>
      </c>
      <c r="AP61" s="114">
        <f>$D61*IF(AP$29&gt;'Inputs &amp; Summary'!$D$5,0,IF(AP$29&gt;VLOOKUP($G61,Lists!$J$17:$K$21,2),IF($M61=Lists!$H$3,IF($K61&lt;1,(($S61/$K61)*((1+'Inputs &amp; Summary'!$D$7)^AP$29)),((INT(AP$29/$K61)-INT((AP$29-1)/$K61))*$S61*((1+'Inputs &amp; Summary'!$D$7)^AP$29))),(_xlfn.WEIBULL.DIST(AP$29,$L61,$K61,FALSE)*$S61*((1+'Inputs &amp; Summary'!$D$7)^AP$29))),IF($M61=Lists!$H$3,IF($K61&lt;1,((($R61*(1-$E61)+$Q61*(1-$F61))/$K61)*((1+'Inputs &amp; Summary'!$D$7)^AP$29)),((INT(AP$29/$K61)-INT((AP$29-1)/$K61))*($R61*(1-$E61)+$Q61*(1-$F61))*((1+'Inputs &amp; Summary'!$D$7)^AP$29))),((_xlfn.WEIBULL.DIST(AP$29,$L61,$K61,FALSE)*($R61*(1-$E61)+$Q61*(1-$F61))*((1+'Inputs &amp; Summary'!$D$7)^AP$29))))))</f>
        <v>0</v>
      </c>
      <c r="AQ61" s="114">
        <f>$D61*IF(AQ$29&gt;'Inputs &amp; Summary'!$D$5,0,IF(AQ$29&gt;VLOOKUP($G61,Lists!$J$17:$K$21,2),IF($M61=Lists!$H$3,IF($K61&lt;1,(($S61/$K61)*((1+'Inputs &amp; Summary'!$D$7)^AQ$29)),((INT(AQ$29/$K61)-INT((AQ$29-1)/$K61))*$S61*((1+'Inputs &amp; Summary'!$D$7)^AQ$29))),(_xlfn.WEIBULL.DIST(AQ$29,$L61,$K61,FALSE)*$S61*((1+'Inputs &amp; Summary'!$D$7)^AQ$29))),IF($M61=Lists!$H$3,IF($K61&lt;1,((($R61*(1-$E61)+$Q61*(1-$F61))/$K61)*((1+'Inputs &amp; Summary'!$D$7)^AQ$29)),((INT(AQ$29/$K61)-INT((AQ$29-1)/$K61))*($R61*(1-$E61)+$Q61*(1-$F61))*((1+'Inputs &amp; Summary'!$D$7)^AQ$29))),((_xlfn.WEIBULL.DIST(AQ$29,$L61,$K61,FALSE)*($R61*(1-$E61)+$Q61*(1-$F61))*((1+'Inputs &amp; Summary'!$D$7)^AQ$29))))))</f>
        <v>0</v>
      </c>
      <c r="AR61" s="114">
        <f>$D61*IF(AR$29&gt;'Inputs &amp; Summary'!$D$5,0,IF(AR$29&gt;VLOOKUP($G61,Lists!$J$17:$K$21,2),IF($M61=Lists!$H$3,IF($K61&lt;1,(($S61/$K61)*((1+'Inputs &amp; Summary'!$D$7)^AR$29)),((INT(AR$29/$K61)-INT((AR$29-1)/$K61))*$S61*((1+'Inputs &amp; Summary'!$D$7)^AR$29))),(_xlfn.WEIBULL.DIST(AR$29,$L61,$K61,FALSE)*$S61*((1+'Inputs &amp; Summary'!$D$7)^AR$29))),IF($M61=Lists!$H$3,IF($K61&lt;1,((($R61*(1-$E61)+$Q61*(1-$F61))/$K61)*((1+'Inputs &amp; Summary'!$D$7)^AR$29)),((INT(AR$29/$K61)-INT((AR$29-1)/$K61))*($R61*(1-$E61)+$Q61*(1-$F61))*((1+'Inputs &amp; Summary'!$D$7)^AR$29))),((_xlfn.WEIBULL.DIST(AR$29,$L61,$K61,FALSE)*($R61*(1-$E61)+$Q61*(1-$F61))*((1+'Inputs &amp; Summary'!$D$7)^AR$29))))))</f>
        <v>767.67757344731729</v>
      </c>
      <c r="AS61" s="114">
        <f>$D61*IF(AS$29&gt;'Inputs &amp; Summary'!$D$5,0,IF(AS$29&gt;VLOOKUP($G61,Lists!$J$17:$K$21,2),IF($M61=Lists!$H$3,IF($K61&lt;1,(($S61/$K61)*((1+'Inputs &amp; Summary'!$D$7)^AS$29)),((INT(AS$29/$K61)-INT((AS$29-1)/$K61))*$S61*((1+'Inputs &amp; Summary'!$D$7)^AS$29))),(_xlfn.WEIBULL.DIST(AS$29,$L61,$K61,FALSE)*$S61*((1+'Inputs &amp; Summary'!$D$7)^AS$29))),IF($M61=Lists!$H$3,IF($K61&lt;1,((($R61*(1-$E61)+$Q61*(1-$F61))/$K61)*((1+'Inputs &amp; Summary'!$D$7)^AS$29)),((INT(AS$29/$K61)-INT((AS$29-1)/$K61))*($R61*(1-$E61)+$Q61*(1-$F61))*((1+'Inputs &amp; Summary'!$D$7)^AS$29))),((_xlfn.WEIBULL.DIST(AS$29,$L61,$K61,FALSE)*($R61*(1-$E61)+$Q61*(1-$F61))*((1+'Inputs &amp; Summary'!$D$7)^AS$29))))))</f>
        <v>0</v>
      </c>
      <c r="AT61" s="114">
        <f>$D61*IF(AT$29&gt;'Inputs &amp; Summary'!$D$5,0,IF(AT$29&gt;VLOOKUP($G61,Lists!$J$17:$K$21,2),IF($M61=Lists!$H$3,IF($K61&lt;1,(($S61/$K61)*((1+'Inputs &amp; Summary'!$D$7)^AT$29)),((INT(AT$29/$K61)-INT((AT$29-1)/$K61))*$S61*((1+'Inputs &amp; Summary'!$D$7)^AT$29))),(_xlfn.WEIBULL.DIST(AT$29,$L61,$K61,FALSE)*$S61*((1+'Inputs &amp; Summary'!$D$7)^AT$29))),IF($M61=Lists!$H$3,IF($K61&lt;1,((($R61*(1-$E61)+$Q61*(1-$F61))/$K61)*((1+'Inputs &amp; Summary'!$D$7)^AT$29)),((INT(AT$29/$K61)-INT((AT$29-1)/$K61))*($R61*(1-$E61)+$Q61*(1-$F61))*((1+'Inputs &amp; Summary'!$D$7)^AT$29))),((_xlfn.WEIBULL.DIST(AT$29,$L61,$K61,FALSE)*($R61*(1-$E61)+$Q61*(1-$F61))*((1+'Inputs &amp; Summary'!$D$7)^AT$29))))))</f>
        <v>0</v>
      </c>
      <c r="AU61" s="114">
        <f>$D61*IF(AU$29&gt;'Inputs &amp; Summary'!$D$5,0,IF(AU$29&gt;VLOOKUP($G61,Lists!$J$17:$K$21,2),IF($M61=Lists!$H$3,IF($K61&lt;1,(($S61/$K61)*((1+'Inputs &amp; Summary'!$D$7)^AU$29)),((INT(AU$29/$K61)-INT((AU$29-1)/$K61))*$S61*((1+'Inputs &amp; Summary'!$D$7)^AU$29))),(_xlfn.WEIBULL.DIST(AU$29,$L61,$K61,FALSE)*$S61*((1+'Inputs &amp; Summary'!$D$7)^AU$29))),IF($M61=Lists!$H$3,IF($K61&lt;1,((($R61*(1-$E61)+$Q61*(1-$F61))/$K61)*((1+'Inputs &amp; Summary'!$D$7)^AU$29)),((INT(AU$29/$K61)-INT((AU$29-1)/$K61))*($R61*(1-$E61)+$Q61*(1-$F61))*((1+'Inputs &amp; Summary'!$D$7)^AU$29))),((_xlfn.WEIBULL.DIST(AU$29,$L61,$K61,FALSE)*($R61*(1-$E61)+$Q61*(1-$F61))*((1+'Inputs &amp; Summary'!$D$7)^AU$29))))))</f>
        <v>0</v>
      </c>
      <c r="AV61" s="114">
        <f>$D61*IF(AV$29&gt;'Inputs &amp; Summary'!$D$5,0,IF(AV$29&gt;VLOOKUP($G61,Lists!$J$17:$K$21,2),IF($M61=Lists!$H$3,IF($K61&lt;1,(($S61/$K61)*((1+'Inputs &amp; Summary'!$D$7)^AV$29)),((INT(AV$29/$K61)-INT((AV$29-1)/$K61))*$S61*((1+'Inputs &amp; Summary'!$D$7)^AV$29))),(_xlfn.WEIBULL.DIST(AV$29,$L61,$K61,FALSE)*$S61*((1+'Inputs &amp; Summary'!$D$7)^AV$29))),IF($M61=Lists!$H$3,IF($K61&lt;1,((($R61*(1-$E61)+$Q61*(1-$F61))/$K61)*((1+'Inputs &amp; Summary'!$D$7)^AV$29)),((INT(AV$29/$K61)-INT((AV$29-1)/$K61))*($R61*(1-$E61)+$Q61*(1-$F61))*((1+'Inputs &amp; Summary'!$D$7)^AV$29))),((_xlfn.WEIBULL.DIST(AV$29,$L61,$K61,FALSE)*($R61*(1-$E61)+$Q61*(1-$F61))*((1+'Inputs &amp; Summary'!$D$7)^AV$29))))))</f>
        <v>0</v>
      </c>
      <c r="AW61" s="114">
        <f>$D61*IF(AW$29&gt;'Inputs &amp; Summary'!$D$5,0,IF(AW$29&gt;VLOOKUP($G61,Lists!$J$17:$K$21,2),IF($M61=Lists!$H$3,IF($K61&lt;1,(($S61/$K61)*((1+'Inputs &amp; Summary'!$D$7)^AW$29)),((INT(AW$29/$K61)-INT((AW$29-1)/$K61))*$S61*((1+'Inputs &amp; Summary'!$D$7)^AW$29))),(_xlfn.WEIBULL.DIST(AW$29,$L61,$K61,FALSE)*$S61*((1+'Inputs &amp; Summary'!$D$7)^AW$29))),IF($M61=Lists!$H$3,IF($K61&lt;1,((($R61*(1-$E61)+$Q61*(1-$F61))/$K61)*((1+'Inputs &amp; Summary'!$D$7)^AW$29)),((INT(AW$29/$K61)-INT((AW$29-1)/$K61))*($R61*(1-$E61)+$Q61*(1-$F61))*((1+'Inputs &amp; Summary'!$D$7)^AW$29))),((_xlfn.WEIBULL.DIST(AW$29,$L61,$K61,FALSE)*($R61*(1-$E61)+$Q61*(1-$F61))*((1+'Inputs &amp; Summary'!$D$7)^AW$29))))))</f>
        <v>0</v>
      </c>
      <c r="AX61" s="114">
        <f>$D61*IF(AX$29&gt;'Inputs &amp; Summary'!$D$5,0,IF(AX$29&gt;VLOOKUP($G61,Lists!$J$17:$K$21,2),IF($M61=Lists!$H$3,IF($K61&lt;1,(($S61/$K61)*((1+'Inputs &amp; Summary'!$D$7)^AX$29)),((INT(AX$29/$K61)-INT((AX$29-1)/$K61))*$S61*((1+'Inputs &amp; Summary'!$D$7)^AX$29))),(_xlfn.WEIBULL.DIST(AX$29,$L61,$K61,FALSE)*$S61*((1+'Inputs &amp; Summary'!$D$7)^AX$29))),IF($M61=Lists!$H$3,IF($K61&lt;1,((($R61*(1-$E61)+$Q61*(1-$F61))/$K61)*((1+'Inputs &amp; Summary'!$D$7)^AX$29)),((INT(AX$29/$K61)-INT((AX$29-1)/$K61))*($R61*(1-$E61)+$Q61*(1-$F61))*((1+'Inputs &amp; Summary'!$D$7)^AX$29))),((_xlfn.WEIBULL.DIST(AX$29,$L61,$K61,FALSE)*($R61*(1-$E61)+$Q61*(1-$F61))*((1+'Inputs &amp; Summary'!$D$7)^AX$29))))))</f>
        <v>0</v>
      </c>
      <c r="AY61" s="114">
        <f>$D61*IF(AY$29&gt;'Inputs &amp; Summary'!$D$5,0,IF(AY$29&gt;VLOOKUP($G61,Lists!$J$17:$K$21,2),IF($M61=Lists!$H$3,IF($K61&lt;1,(($S61/$K61)*((1+'Inputs &amp; Summary'!$D$7)^AY$29)),((INT(AY$29/$K61)-INT((AY$29-1)/$K61))*$S61*((1+'Inputs &amp; Summary'!$D$7)^AY$29))),(_xlfn.WEIBULL.DIST(AY$29,$L61,$K61,FALSE)*$S61*((1+'Inputs &amp; Summary'!$D$7)^AY$29))),IF($M61=Lists!$H$3,IF($K61&lt;1,((($R61*(1-$E61)+$Q61*(1-$F61))/$K61)*((1+'Inputs &amp; Summary'!$D$7)^AY$29)),((INT(AY$29/$K61)-INT((AY$29-1)/$K61))*($R61*(1-$E61)+$Q61*(1-$F61))*((1+'Inputs &amp; Summary'!$D$7)^AY$29))),((_xlfn.WEIBULL.DIST(AY$29,$L61,$K61,FALSE)*($R61*(1-$E61)+$Q61*(1-$F61))*((1+'Inputs &amp; Summary'!$D$7)^AY$29))))))</f>
        <v>0</v>
      </c>
      <c r="AZ61" s="114">
        <f>$D61*IF(AZ$29&gt;'Inputs &amp; Summary'!$D$5,0,IF(AZ$29&gt;VLOOKUP($G61,Lists!$J$17:$K$21,2),IF($M61=Lists!$H$3,IF($K61&lt;1,(($S61/$K61)*((1+'Inputs &amp; Summary'!$D$7)^AZ$29)),((INT(AZ$29/$K61)-INT((AZ$29-1)/$K61))*$S61*((1+'Inputs &amp; Summary'!$D$7)^AZ$29))),(_xlfn.WEIBULL.DIST(AZ$29,$L61,$K61,FALSE)*$S61*((1+'Inputs &amp; Summary'!$D$7)^AZ$29))),IF($M61=Lists!$H$3,IF($K61&lt;1,((($R61*(1-$E61)+$Q61*(1-$F61))/$K61)*((1+'Inputs &amp; Summary'!$D$7)^AZ$29)),((INT(AZ$29/$K61)-INT((AZ$29-1)/$K61))*($R61*(1-$E61)+$Q61*(1-$F61))*((1+'Inputs &amp; Summary'!$D$7)^AZ$29))),((_xlfn.WEIBULL.DIST(AZ$29,$L61,$K61,FALSE)*($R61*(1-$E61)+$Q61*(1-$F61))*((1+'Inputs &amp; Summary'!$D$7)^AZ$29))))))</f>
        <v>0</v>
      </c>
      <c r="BA61" s="114">
        <f>$D61*IF(BA$29&gt;'Inputs &amp; Summary'!$D$5,0,IF(BA$29&gt;VLOOKUP($G61,Lists!$J$17:$K$21,2),IF($M61=Lists!$H$3,IF($K61&lt;1,(($S61/$K61)*((1+'Inputs &amp; Summary'!$D$7)^BA$29)),((INT(BA$29/$K61)-INT((BA$29-1)/$K61))*$S61*((1+'Inputs &amp; Summary'!$D$7)^BA$29))),(_xlfn.WEIBULL.DIST(BA$29,$L61,$K61,FALSE)*$S61*((1+'Inputs &amp; Summary'!$D$7)^BA$29))),IF($M61=Lists!$H$3,IF($K61&lt;1,((($R61*(1-$E61)+$Q61*(1-$F61))/$K61)*((1+'Inputs &amp; Summary'!$D$7)^BA$29)),((INT(BA$29/$K61)-INT((BA$29-1)/$K61))*($R61*(1-$E61)+$Q61*(1-$F61))*((1+'Inputs &amp; Summary'!$D$7)^BA$29))),((_xlfn.WEIBULL.DIST(BA$29,$L61,$K61,FALSE)*($R61*(1-$E61)+$Q61*(1-$F61))*((1+'Inputs &amp; Summary'!$D$7)^BA$29))))))</f>
        <v>0</v>
      </c>
      <c r="BB61" s="114">
        <f>$D61*IF(BB$29&gt;'Inputs &amp; Summary'!$D$5,0,IF(BB$29&gt;VLOOKUP($G61,Lists!$J$17:$K$21,2),IF($M61=Lists!$H$3,IF($K61&lt;1,(($S61/$K61)*((1+'Inputs &amp; Summary'!$D$7)^BB$29)),((INT(BB$29/$K61)-INT((BB$29-1)/$K61))*$S61*((1+'Inputs &amp; Summary'!$D$7)^BB$29))),(_xlfn.WEIBULL.DIST(BB$29,$L61,$K61,FALSE)*$S61*((1+'Inputs &amp; Summary'!$D$7)^BB$29))),IF($M61=Lists!$H$3,IF($K61&lt;1,((($R61*(1-$E61)+$Q61*(1-$F61))/$K61)*((1+'Inputs &amp; Summary'!$D$7)^BB$29)),((INT(BB$29/$K61)-INT((BB$29-1)/$K61))*($R61*(1-$E61)+$Q61*(1-$F61))*((1+'Inputs &amp; Summary'!$D$7)^BB$29))),((_xlfn.WEIBULL.DIST(BB$29,$L61,$K61,FALSE)*($R61*(1-$E61)+$Q61*(1-$F61))*((1+'Inputs &amp; Summary'!$D$7)^BB$29))))))</f>
        <v>0</v>
      </c>
      <c r="BC61" s="114">
        <f>$D61*IF(BC$29&gt;'Inputs &amp; Summary'!$D$5,0,IF(BC$29&gt;VLOOKUP($G61,Lists!$J$17:$K$21,2),IF($M61=Lists!$H$3,IF($K61&lt;1,(($S61/$K61)*((1+'Inputs &amp; Summary'!$D$7)^BC$29)),((INT(BC$29/$K61)-INT((BC$29-1)/$K61))*$S61*((1+'Inputs &amp; Summary'!$D$7)^BC$29))),(_xlfn.WEIBULL.DIST(BC$29,$L61,$K61,FALSE)*$S61*((1+'Inputs &amp; Summary'!$D$7)^BC$29))),IF($M61=Lists!$H$3,IF($K61&lt;1,((($R61*(1-$E61)+$Q61*(1-$F61))/$K61)*((1+'Inputs &amp; Summary'!$D$7)^BC$29)),((INT(BC$29/$K61)-INT((BC$29-1)/$K61))*($R61*(1-$E61)+$Q61*(1-$F61))*((1+'Inputs &amp; Summary'!$D$7)^BC$29))),((_xlfn.WEIBULL.DIST(BC$29,$L61,$K61,FALSE)*($R61*(1-$E61)+$Q61*(1-$F61))*((1+'Inputs &amp; Summary'!$D$7)^BC$29))))))</f>
        <v>0</v>
      </c>
      <c r="BD61" s="114">
        <f>$D61*IF(BD$29&gt;'Inputs &amp; Summary'!$D$5,0,IF(BD$29&gt;VLOOKUP($G61,Lists!$J$17:$K$21,2),IF($M61=Lists!$H$3,IF($K61&lt;1,(($S61/$K61)*((1+'Inputs &amp; Summary'!$D$7)^BD$29)),((INT(BD$29/$K61)-INT((BD$29-1)/$K61))*$S61*((1+'Inputs &amp; Summary'!$D$7)^BD$29))),(_xlfn.WEIBULL.DIST(BD$29,$L61,$K61,FALSE)*$S61*((1+'Inputs &amp; Summary'!$D$7)^BD$29))),IF($M61=Lists!$H$3,IF($K61&lt;1,((($R61*(1-$E61)+$Q61*(1-$F61))/$K61)*((1+'Inputs &amp; Summary'!$D$7)^BD$29)),((INT(BD$29/$K61)-INT((BD$29-1)/$K61))*($R61*(1-$E61)+$Q61*(1-$F61))*((1+'Inputs &amp; Summary'!$D$7)^BD$29))),((_xlfn.WEIBULL.DIST(BD$29,$L61,$K61,FALSE)*($R61*(1-$E61)+$Q61*(1-$F61))*((1+'Inputs &amp; Summary'!$D$7)^BD$29))))))</f>
        <v>0</v>
      </c>
      <c r="BE61" s="114">
        <f>$D61*IF(BE$29&gt;'Inputs &amp; Summary'!$D$5,0,IF(BE$29&gt;VLOOKUP($G61,Lists!$J$17:$K$21,2),IF($M61=Lists!$H$3,IF($K61&lt;1,(($S61/$K61)*((1+'Inputs &amp; Summary'!$D$7)^BE$29)),((INT(BE$29/$K61)-INT((BE$29-1)/$K61))*$S61*((1+'Inputs &amp; Summary'!$D$7)^BE$29))),(_xlfn.WEIBULL.DIST(BE$29,$L61,$K61,FALSE)*$S61*((1+'Inputs &amp; Summary'!$D$7)^BE$29))),IF($M61=Lists!$H$3,IF($K61&lt;1,((($R61*(1-$E61)+$Q61*(1-$F61))/$K61)*((1+'Inputs &amp; Summary'!$D$7)^BE$29)),((INT(BE$29/$K61)-INT((BE$29-1)/$K61))*($R61*(1-$E61)+$Q61*(1-$F61))*((1+'Inputs &amp; Summary'!$D$7)^BE$29))),((_xlfn.WEIBULL.DIST(BE$29,$L61,$K61,FALSE)*($R61*(1-$E61)+$Q61*(1-$F61))*((1+'Inputs &amp; Summary'!$D$7)^BE$29))))))</f>
        <v>0</v>
      </c>
      <c r="BF61" s="114">
        <f>$D61*IF(BF$29&gt;'Inputs &amp; Summary'!$D$5,0,IF(BF$29&gt;VLOOKUP($G61,Lists!$J$17:$K$21,2),IF($M61=Lists!$H$3,IF($K61&lt;1,(($S61/$K61)*((1+'Inputs &amp; Summary'!$D$7)^BF$29)),((INT(BF$29/$K61)-INT((BF$29-1)/$K61))*$S61*((1+'Inputs &amp; Summary'!$D$7)^BF$29))),(_xlfn.WEIBULL.DIST(BF$29,$L61,$K61,FALSE)*$S61*((1+'Inputs &amp; Summary'!$D$7)^BF$29))),IF($M61=Lists!$H$3,IF($K61&lt;1,((($R61*(1-$E61)+$Q61*(1-$F61))/$K61)*((1+'Inputs &amp; Summary'!$D$7)^BF$29)),((INT(BF$29/$K61)-INT((BF$29-1)/$K61))*($R61*(1-$E61)+$Q61*(1-$F61))*((1+'Inputs &amp; Summary'!$D$7)^BF$29))),((_xlfn.WEIBULL.DIST(BF$29,$L61,$K61,FALSE)*($R61*(1-$E61)+$Q61*(1-$F61))*((1+'Inputs &amp; Summary'!$D$7)^BF$29))))))</f>
        <v>0</v>
      </c>
      <c r="BG61" s="114">
        <f>$D61*IF(BG$29&gt;'Inputs &amp; Summary'!$D$5,0,IF(BG$29&gt;VLOOKUP($G61,Lists!$J$17:$K$21,2),IF($M61=Lists!$H$3,IF($K61&lt;1,(($S61/$K61)*((1+'Inputs &amp; Summary'!$D$7)^BG$29)),((INT(BG$29/$K61)-INT((BG$29-1)/$K61))*$S61*((1+'Inputs &amp; Summary'!$D$7)^BG$29))),(_xlfn.WEIBULL.DIST(BG$29,$L61,$K61,FALSE)*$S61*((1+'Inputs &amp; Summary'!$D$7)^BG$29))),IF($M61=Lists!$H$3,IF($K61&lt;1,((($R61*(1-$E61)+$Q61*(1-$F61))/$K61)*((1+'Inputs &amp; Summary'!$D$7)^BG$29)),((INT(BG$29/$K61)-INT((BG$29-1)/$K61))*($R61*(1-$E61)+$Q61*(1-$F61))*((1+'Inputs &amp; Summary'!$D$7)^BG$29))),((_xlfn.WEIBULL.DIST(BG$29,$L61,$K61,FALSE)*($R61*(1-$E61)+$Q61*(1-$F61))*((1+'Inputs &amp; Summary'!$D$7)^BG$29))))))</f>
        <v>0</v>
      </c>
      <c r="BH61" s="114">
        <f>$D61*IF(BH$29&gt;'Inputs &amp; Summary'!$D$5,0,IF(BH$29&gt;VLOOKUP($G61,Lists!$J$17:$K$21,2),IF($M61=Lists!$H$3,IF($K61&lt;1,(($S61/$K61)*((1+'Inputs &amp; Summary'!$D$7)^BH$29)),((INT(BH$29/$K61)-INT((BH$29-1)/$K61))*$S61*((1+'Inputs &amp; Summary'!$D$7)^BH$29))),(_xlfn.WEIBULL.DIST(BH$29,$L61,$K61,FALSE)*$S61*((1+'Inputs &amp; Summary'!$D$7)^BH$29))),IF($M61=Lists!$H$3,IF($K61&lt;1,((($R61*(1-$E61)+$Q61*(1-$F61))/$K61)*((1+'Inputs &amp; Summary'!$D$7)^BH$29)),((INT(BH$29/$K61)-INT((BH$29-1)/$K61))*($R61*(1-$E61)+$Q61*(1-$F61))*((1+'Inputs &amp; Summary'!$D$7)^BH$29))),((_xlfn.WEIBULL.DIST(BH$29,$L61,$K61,FALSE)*($R61*(1-$E61)+$Q61*(1-$F61))*((1+'Inputs &amp; Summary'!$D$7)^BH$29))))))</f>
        <v>0</v>
      </c>
      <c r="BI61" s="114">
        <f>$D61*IF(BI$29&gt;'Inputs &amp; Summary'!$D$5,0,IF(BI$29&gt;VLOOKUP($G61,Lists!$J$17:$K$21,2),IF($M61=Lists!$H$3,IF($K61&lt;1,(($S61/$K61)*((1+'Inputs &amp; Summary'!$D$7)^BI$29)),((INT(BI$29/$K61)-INT((BI$29-1)/$K61))*$S61*((1+'Inputs &amp; Summary'!$D$7)^BI$29))),(_xlfn.WEIBULL.DIST(BI$29,$L61,$K61,FALSE)*$S61*((1+'Inputs &amp; Summary'!$D$7)^BI$29))),IF($M61=Lists!$H$3,IF($K61&lt;1,((($R61*(1-$E61)+$Q61*(1-$F61))/$K61)*((1+'Inputs &amp; Summary'!$D$7)^BI$29)),((INT(BI$29/$K61)-INT((BI$29-1)/$K61))*($R61*(1-$E61)+$Q61*(1-$F61))*((1+'Inputs &amp; Summary'!$D$7)^BI$29))),((_xlfn.WEIBULL.DIST(BI$29,$L61,$K61,FALSE)*($R61*(1-$E61)+$Q61*(1-$F61))*((1+'Inputs &amp; Summary'!$D$7)^BI$29))))))</f>
        <v>0</v>
      </c>
      <c r="BJ61" s="114">
        <f>$D61*IF(BJ$29&gt;'Inputs &amp; Summary'!$D$5,0,IF(BJ$29&gt;VLOOKUP($G61,Lists!$J$17:$K$21,2),IF($M61=Lists!$H$3,IF($K61&lt;1,(($S61/$K61)*((1+'Inputs &amp; Summary'!$D$7)^BJ$29)),((INT(BJ$29/$K61)-INT((BJ$29-1)/$K61))*$S61*((1+'Inputs &amp; Summary'!$D$7)^BJ$29))),(_xlfn.WEIBULL.DIST(BJ$29,$L61,$K61,FALSE)*$S61*((1+'Inputs &amp; Summary'!$D$7)^BJ$29))),IF($M61=Lists!$H$3,IF($K61&lt;1,((($R61*(1-$E61)+$Q61*(1-$F61))/$K61)*((1+'Inputs &amp; Summary'!$D$7)^BJ$29)),((INT(BJ$29/$K61)-INT((BJ$29-1)/$K61))*($R61*(1-$E61)+$Q61*(1-$F61))*((1+'Inputs &amp; Summary'!$D$7)^BJ$29))),((_xlfn.WEIBULL.DIST(BJ$29,$L61,$K61,FALSE)*($R61*(1-$E61)+$Q61*(1-$F61))*((1+'Inputs &amp; Summary'!$D$7)^BJ$29))))))</f>
        <v>0</v>
      </c>
      <c r="BK61" s="114">
        <f>$D61*IF(BK$29&gt;'Inputs &amp; Summary'!$D$5,0,IF(BK$29&gt;VLOOKUP($G61,Lists!$J$17:$K$21,2),IF($M61=Lists!$H$3,IF($K61&lt;1,(($S61/$K61)*((1+'Inputs &amp; Summary'!$D$7)^BK$29)),((INT(BK$29/$K61)-INT((BK$29-1)/$K61))*$S61*((1+'Inputs &amp; Summary'!$D$7)^BK$29))),(_xlfn.WEIBULL.DIST(BK$29,$L61,$K61,FALSE)*$S61*((1+'Inputs &amp; Summary'!$D$7)^BK$29))),IF($M61=Lists!$H$3,IF($K61&lt;1,((($R61*(1-$E61)+$Q61*(1-$F61))/$K61)*((1+'Inputs &amp; Summary'!$D$7)^BK$29)),((INT(BK$29/$K61)-INT((BK$29-1)/$K61))*($R61*(1-$E61)+$Q61*(1-$F61))*((1+'Inputs &amp; Summary'!$D$7)^BK$29))),((_xlfn.WEIBULL.DIST(BK$29,$L61,$K61,FALSE)*($R61*(1-$E61)+$Q61*(1-$F61))*((1+'Inputs &amp; Summary'!$D$7)^BK$29))))))</f>
        <v>0</v>
      </c>
      <c r="BL61" s="114">
        <f>$D61*IF(BL$29&gt;'Inputs &amp; Summary'!$D$5,0,IF(BL$29&gt;VLOOKUP($G61,Lists!$J$17:$K$21,2),IF($M61=Lists!$H$3,IF($K61&lt;1,(($S61/$K61)*((1+'Inputs &amp; Summary'!$D$7)^BL$29)),((INT(BL$29/$K61)-INT((BL$29-1)/$K61))*$S61*((1+'Inputs &amp; Summary'!$D$7)^BL$29))),(_xlfn.WEIBULL.DIST(BL$29,$L61,$K61,FALSE)*$S61*((1+'Inputs &amp; Summary'!$D$7)^BL$29))),IF($M61=Lists!$H$3,IF($K61&lt;1,((($R61*(1-$E61)+$Q61*(1-$F61))/$K61)*((1+'Inputs &amp; Summary'!$D$7)^BL$29)),((INT(BL$29/$K61)-INT((BL$29-1)/$K61))*($R61*(1-$E61)+$Q61*(1-$F61))*((1+'Inputs &amp; Summary'!$D$7)^BL$29))),((_xlfn.WEIBULL.DIST(BL$29,$L61,$K61,FALSE)*($R61*(1-$E61)+$Q61*(1-$F61))*((1+'Inputs &amp; Summary'!$D$7)^BL$29))))))</f>
        <v>0</v>
      </c>
    </row>
    <row r="62" spans="1:64" s="1" customFormat="1" ht="28.8" x14ac:dyDescent="0.3">
      <c r="A62" s="79" t="s">
        <v>295</v>
      </c>
      <c r="B62" s="33" t="s">
        <v>307</v>
      </c>
      <c r="C62" s="33" t="s">
        <v>39</v>
      </c>
      <c r="D62" s="115">
        <v>0</v>
      </c>
      <c r="E62" s="68">
        <v>0</v>
      </c>
      <c r="F62" s="68">
        <v>0</v>
      </c>
      <c r="G62" s="213" t="s">
        <v>433</v>
      </c>
      <c r="H62" s="34" t="s">
        <v>20</v>
      </c>
      <c r="I62" s="34" t="s">
        <v>270</v>
      </c>
      <c r="J62" s="33">
        <f>VLOOKUP(I62,'Labor Rates'!$A$1:$B$16,2)</f>
        <v>25.173076923076923</v>
      </c>
      <c r="K62" s="35">
        <v>1</v>
      </c>
      <c r="L62" s="35">
        <v>1</v>
      </c>
      <c r="M62" s="33" t="s">
        <v>259</v>
      </c>
      <c r="N62" s="84">
        <f>'Inputs &amp; Summary'!$D$43</f>
        <v>1</v>
      </c>
      <c r="O62" s="35">
        <f>5/60</f>
        <v>8.3333333333333329E-2</v>
      </c>
      <c r="P62" s="5">
        <v>0</v>
      </c>
      <c r="Q62" s="73">
        <f t="shared" ref="Q62:Q93" si="11">O62*N62*J62</f>
        <v>2.0977564102564101</v>
      </c>
      <c r="R62" s="73">
        <f t="shared" ref="R62:R93" si="12">P62*N62</f>
        <v>0</v>
      </c>
      <c r="S62" s="74">
        <f t="shared" ref="S62:S93" si="13">D62*(R62+Q62)</f>
        <v>0</v>
      </c>
      <c r="T62" s="88"/>
      <c r="U62" s="80"/>
      <c r="V62" s="87">
        <f t="shared" ref="V62:V93" si="14">AVERAGE(Y62:AR62)</f>
        <v>0</v>
      </c>
      <c r="W62" s="87">
        <f>NPV('Inputs &amp; Summary'!$D$6,Y62:BL62)</f>
        <v>0</v>
      </c>
      <c r="X62" s="90">
        <f t="shared" ref="X62:X93" si="15">W62/SUM($W$30:$W$158)</f>
        <v>0</v>
      </c>
      <c r="Y62" s="114">
        <f>$D62*IF(Y$29&gt;'Inputs &amp; Summary'!$D$5,0,IF(Y$29&gt;VLOOKUP($G62,Lists!$J$17:$K$21,2),IF($M62=Lists!$H$3,IF($K62&lt;1,(($S62/$K62)*((1+'Inputs &amp; Summary'!$D$7)^Y$29)),((INT(Y$29/$K62)-INT((Y$29-1)/$K62))*$S62*((1+'Inputs &amp; Summary'!$D$7)^Y$29))),(_xlfn.WEIBULL.DIST(Y$29,$L62,$K62,FALSE)*$S62*((1+'Inputs &amp; Summary'!$D$7)^Y$29))),IF($M62=Lists!$H$3,IF($K62&lt;1,((($R62*(1-$E62)+$Q62*(1-$F62))/$K62)*((1+'Inputs &amp; Summary'!$D$7)^Y$29)),((INT(Y$29/$K62)-INT((Y$29-1)/$K62))*($R62*(1-$E62)+$Q62*(1-$F62))*((1+'Inputs &amp; Summary'!$D$7)^Y$29))),((_xlfn.WEIBULL.DIST(Y$29,$L62,$K62,FALSE)*($R62*(1-$E62)+$Q62*(1-$F62))*((1+'Inputs &amp; Summary'!$D$7)^Y$29))))))</f>
        <v>0</v>
      </c>
      <c r="Z62" s="114">
        <f>$D62*IF(Z$29&gt;'Inputs &amp; Summary'!$D$5,0,IF(Z$29&gt;VLOOKUP($G62,Lists!$J$17:$K$21,2),IF($M62=Lists!$H$3,IF($K62&lt;1,(($S62/$K62)*((1+'Inputs &amp; Summary'!$D$7)^Z$29)),((INT(Z$29/$K62)-INT((Z$29-1)/$K62))*$S62*((1+'Inputs &amp; Summary'!$D$7)^Z$29))),(_xlfn.WEIBULL.DIST(Z$29,$L62,$K62,FALSE)*$S62*((1+'Inputs &amp; Summary'!$D$7)^Z$29))),IF($M62=Lists!$H$3,IF($K62&lt;1,((($R62*(1-$E62)+$Q62*(1-$F62))/$K62)*((1+'Inputs &amp; Summary'!$D$7)^Z$29)),((INT(Z$29/$K62)-INT((Z$29-1)/$K62))*($R62*(1-$E62)+$Q62*(1-$F62))*((1+'Inputs &amp; Summary'!$D$7)^Z$29))),((_xlfn.WEIBULL.DIST(Z$29,$L62,$K62,FALSE)*($R62*(1-$E62)+$Q62*(1-$F62))*((1+'Inputs &amp; Summary'!$D$7)^Z$29))))))</f>
        <v>0</v>
      </c>
      <c r="AA62" s="114">
        <f>$D62*IF(AA$29&gt;'Inputs &amp; Summary'!$D$5,0,IF(AA$29&gt;VLOOKUP($G62,Lists!$J$17:$K$21,2),IF($M62=Lists!$H$3,IF($K62&lt;1,(($S62/$K62)*((1+'Inputs &amp; Summary'!$D$7)^AA$29)),((INT(AA$29/$K62)-INT((AA$29-1)/$K62))*$S62*((1+'Inputs &amp; Summary'!$D$7)^AA$29))),(_xlfn.WEIBULL.DIST(AA$29,$L62,$K62,FALSE)*$S62*((1+'Inputs &amp; Summary'!$D$7)^AA$29))),IF($M62=Lists!$H$3,IF($K62&lt;1,((($R62*(1-$E62)+$Q62*(1-$F62))/$K62)*((1+'Inputs &amp; Summary'!$D$7)^AA$29)),((INT(AA$29/$K62)-INT((AA$29-1)/$K62))*($R62*(1-$E62)+$Q62*(1-$F62))*((1+'Inputs &amp; Summary'!$D$7)^AA$29))),((_xlfn.WEIBULL.DIST(AA$29,$L62,$K62,FALSE)*($R62*(1-$E62)+$Q62*(1-$F62))*((1+'Inputs &amp; Summary'!$D$7)^AA$29))))))</f>
        <v>0</v>
      </c>
      <c r="AB62" s="114">
        <f>$D62*IF(AB$29&gt;'Inputs &amp; Summary'!$D$5,0,IF(AB$29&gt;VLOOKUP($G62,Lists!$J$17:$K$21,2),IF($M62=Lists!$H$3,IF($K62&lt;1,(($S62/$K62)*((1+'Inputs &amp; Summary'!$D$7)^AB$29)),((INT(AB$29/$K62)-INT((AB$29-1)/$K62))*$S62*((1+'Inputs &amp; Summary'!$D$7)^AB$29))),(_xlfn.WEIBULL.DIST(AB$29,$L62,$K62,FALSE)*$S62*((1+'Inputs &amp; Summary'!$D$7)^AB$29))),IF($M62=Lists!$H$3,IF($K62&lt;1,((($R62*(1-$E62)+$Q62*(1-$F62))/$K62)*((1+'Inputs &amp; Summary'!$D$7)^AB$29)),((INT(AB$29/$K62)-INT((AB$29-1)/$K62))*($R62*(1-$E62)+$Q62*(1-$F62))*((1+'Inputs &amp; Summary'!$D$7)^AB$29))),((_xlfn.WEIBULL.DIST(AB$29,$L62,$K62,FALSE)*($R62*(1-$E62)+$Q62*(1-$F62))*((1+'Inputs &amp; Summary'!$D$7)^AB$29))))))</f>
        <v>0</v>
      </c>
      <c r="AC62" s="114">
        <f>$D62*IF(AC$29&gt;'Inputs &amp; Summary'!$D$5,0,IF(AC$29&gt;VLOOKUP($G62,Lists!$J$17:$K$21,2),IF($M62=Lists!$H$3,IF($K62&lt;1,(($S62/$K62)*((1+'Inputs &amp; Summary'!$D$7)^AC$29)),((INT(AC$29/$K62)-INT((AC$29-1)/$K62))*$S62*((1+'Inputs &amp; Summary'!$D$7)^AC$29))),(_xlfn.WEIBULL.DIST(AC$29,$L62,$K62,FALSE)*$S62*((1+'Inputs &amp; Summary'!$D$7)^AC$29))),IF($M62=Lists!$H$3,IF($K62&lt;1,((($R62*(1-$E62)+$Q62*(1-$F62))/$K62)*((1+'Inputs &amp; Summary'!$D$7)^AC$29)),((INT(AC$29/$K62)-INT((AC$29-1)/$K62))*($R62*(1-$E62)+$Q62*(1-$F62))*((1+'Inputs &amp; Summary'!$D$7)^AC$29))),((_xlfn.WEIBULL.DIST(AC$29,$L62,$K62,FALSE)*($R62*(1-$E62)+$Q62*(1-$F62))*((1+'Inputs &amp; Summary'!$D$7)^AC$29))))))</f>
        <v>0</v>
      </c>
      <c r="AD62" s="114">
        <f>$D62*IF(AD$29&gt;'Inputs &amp; Summary'!$D$5,0,IF(AD$29&gt;VLOOKUP($G62,Lists!$J$17:$K$21,2),IF($M62=Lists!$H$3,IF($K62&lt;1,(($S62/$K62)*((1+'Inputs &amp; Summary'!$D$7)^AD$29)),((INT(AD$29/$K62)-INT((AD$29-1)/$K62))*$S62*((1+'Inputs &amp; Summary'!$D$7)^AD$29))),(_xlfn.WEIBULL.DIST(AD$29,$L62,$K62,FALSE)*$S62*((1+'Inputs &amp; Summary'!$D$7)^AD$29))),IF($M62=Lists!$H$3,IF($K62&lt;1,((($R62*(1-$E62)+$Q62*(1-$F62))/$K62)*((1+'Inputs &amp; Summary'!$D$7)^AD$29)),((INT(AD$29/$K62)-INT((AD$29-1)/$K62))*($R62*(1-$E62)+$Q62*(1-$F62))*((1+'Inputs &amp; Summary'!$D$7)^AD$29))),((_xlfn.WEIBULL.DIST(AD$29,$L62,$K62,FALSE)*($R62*(1-$E62)+$Q62*(1-$F62))*((1+'Inputs &amp; Summary'!$D$7)^AD$29))))))</f>
        <v>0</v>
      </c>
      <c r="AE62" s="114">
        <f>$D62*IF(AE$29&gt;'Inputs &amp; Summary'!$D$5,0,IF(AE$29&gt;VLOOKUP($G62,Lists!$J$17:$K$21,2),IF($M62=Lists!$H$3,IF($K62&lt;1,(($S62/$K62)*((1+'Inputs &amp; Summary'!$D$7)^AE$29)),((INT(AE$29/$K62)-INT((AE$29-1)/$K62))*$S62*((1+'Inputs &amp; Summary'!$D$7)^AE$29))),(_xlfn.WEIBULL.DIST(AE$29,$L62,$K62,FALSE)*$S62*((1+'Inputs &amp; Summary'!$D$7)^AE$29))),IF($M62=Lists!$H$3,IF($K62&lt;1,((($R62*(1-$E62)+$Q62*(1-$F62))/$K62)*((1+'Inputs &amp; Summary'!$D$7)^AE$29)),((INT(AE$29/$K62)-INT((AE$29-1)/$K62))*($R62*(1-$E62)+$Q62*(1-$F62))*((1+'Inputs &amp; Summary'!$D$7)^AE$29))),((_xlfn.WEIBULL.DIST(AE$29,$L62,$K62,FALSE)*($R62*(1-$E62)+$Q62*(1-$F62))*((1+'Inputs &amp; Summary'!$D$7)^AE$29))))))</f>
        <v>0</v>
      </c>
      <c r="AF62" s="114">
        <f>$D62*IF(AF$29&gt;'Inputs &amp; Summary'!$D$5,0,IF(AF$29&gt;VLOOKUP($G62,Lists!$J$17:$K$21,2),IF($M62=Lists!$H$3,IF($K62&lt;1,(($S62/$K62)*((1+'Inputs &amp; Summary'!$D$7)^AF$29)),((INT(AF$29/$K62)-INT((AF$29-1)/$K62))*$S62*((1+'Inputs &amp; Summary'!$D$7)^AF$29))),(_xlfn.WEIBULL.DIST(AF$29,$L62,$K62,FALSE)*$S62*((1+'Inputs &amp; Summary'!$D$7)^AF$29))),IF($M62=Lists!$H$3,IF($K62&lt;1,((($R62*(1-$E62)+$Q62*(1-$F62))/$K62)*((1+'Inputs &amp; Summary'!$D$7)^AF$29)),((INT(AF$29/$K62)-INT((AF$29-1)/$K62))*($R62*(1-$E62)+$Q62*(1-$F62))*((1+'Inputs &amp; Summary'!$D$7)^AF$29))),((_xlfn.WEIBULL.DIST(AF$29,$L62,$K62,FALSE)*($R62*(1-$E62)+$Q62*(1-$F62))*((1+'Inputs &amp; Summary'!$D$7)^AF$29))))))</f>
        <v>0</v>
      </c>
      <c r="AG62" s="114">
        <f>$D62*IF(AG$29&gt;'Inputs &amp; Summary'!$D$5,0,IF(AG$29&gt;VLOOKUP($G62,Lists!$J$17:$K$21,2),IF($M62=Lists!$H$3,IF($K62&lt;1,(($S62/$K62)*((1+'Inputs &amp; Summary'!$D$7)^AG$29)),((INT(AG$29/$K62)-INT((AG$29-1)/$K62))*$S62*((1+'Inputs &amp; Summary'!$D$7)^AG$29))),(_xlfn.WEIBULL.DIST(AG$29,$L62,$K62,FALSE)*$S62*((1+'Inputs &amp; Summary'!$D$7)^AG$29))),IF($M62=Lists!$H$3,IF($K62&lt;1,((($R62*(1-$E62)+$Q62*(1-$F62))/$K62)*((1+'Inputs &amp; Summary'!$D$7)^AG$29)),((INT(AG$29/$K62)-INT((AG$29-1)/$K62))*($R62*(1-$E62)+$Q62*(1-$F62))*((1+'Inputs &amp; Summary'!$D$7)^AG$29))),((_xlfn.WEIBULL.DIST(AG$29,$L62,$K62,FALSE)*($R62*(1-$E62)+$Q62*(1-$F62))*((1+'Inputs &amp; Summary'!$D$7)^AG$29))))))</f>
        <v>0</v>
      </c>
      <c r="AH62" s="114">
        <f>$D62*IF(AH$29&gt;'Inputs &amp; Summary'!$D$5,0,IF(AH$29&gt;VLOOKUP($G62,Lists!$J$17:$K$21,2),IF($M62=Lists!$H$3,IF($K62&lt;1,(($S62/$K62)*((1+'Inputs &amp; Summary'!$D$7)^AH$29)),((INT(AH$29/$K62)-INT((AH$29-1)/$K62))*$S62*((1+'Inputs &amp; Summary'!$D$7)^AH$29))),(_xlfn.WEIBULL.DIST(AH$29,$L62,$K62,FALSE)*$S62*((1+'Inputs &amp; Summary'!$D$7)^AH$29))),IF($M62=Lists!$H$3,IF($K62&lt;1,((($R62*(1-$E62)+$Q62*(1-$F62))/$K62)*((1+'Inputs &amp; Summary'!$D$7)^AH$29)),((INT(AH$29/$K62)-INT((AH$29-1)/$K62))*($R62*(1-$E62)+$Q62*(1-$F62))*((1+'Inputs &amp; Summary'!$D$7)^AH$29))),((_xlfn.WEIBULL.DIST(AH$29,$L62,$K62,FALSE)*($R62*(1-$E62)+$Q62*(1-$F62))*((1+'Inputs &amp; Summary'!$D$7)^AH$29))))))</f>
        <v>0</v>
      </c>
      <c r="AI62" s="114">
        <f>$D62*IF(AI$29&gt;'Inputs &amp; Summary'!$D$5,0,IF(AI$29&gt;VLOOKUP($G62,Lists!$J$17:$K$21,2),IF($M62=Lists!$H$3,IF($K62&lt;1,(($S62/$K62)*((1+'Inputs &amp; Summary'!$D$7)^AI$29)),((INT(AI$29/$K62)-INT((AI$29-1)/$K62))*$S62*((1+'Inputs &amp; Summary'!$D$7)^AI$29))),(_xlfn.WEIBULL.DIST(AI$29,$L62,$K62,FALSE)*$S62*((1+'Inputs &amp; Summary'!$D$7)^AI$29))),IF($M62=Lists!$H$3,IF($K62&lt;1,((($R62*(1-$E62)+$Q62*(1-$F62))/$K62)*((1+'Inputs &amp; Summary'!$D$7)^AI$29)),((INT(AI$29/$K62)-INT((AI$29-1)/$K62))*($R62*(1-$E62)+$Q62*(1-$F62))*((1+'Inputs &amp; Summary'!$D$7)^AI$29))),((_xlfn.WEIBULL.DIST(AI$29,$L62,$K62,FALSE)*($R62*(1-$E62)+$Q62*(1-$F62))*((1+'Inputs &amp; Summary'!$D$7)^AI$29))))))</f>
        <v>0</v>
      </c>
      <c r="AJ62" s="114">
        <f>$D62*IF(AJ$29&gt;'Inputs &amp; Summary'!$D$5,0,IF(AJ$29&gt;VLOOKUP($G62,Lists!$J$17:$K$21,2),IF($M62=Lists!$H$3,IF($K62&lt;1,(($S62/$K62)*((1+'Inputs &amp; Summary'!$D$7)^AJ$29)),((INT(AJ$29/$K62)-INT((AJ$29-1)/$K62))*$S62*((1+'Inputs &amp; Summary'!$D$7)^AJ$29))),(_xlfn.WEIBULL.DIST(AJ$29,$L62,$K62,FALSE)*$S62*((1+'Inputs &amp; Summary'!$D$7)^AJ$29))),IF($M62=Lists!$H$3,IF($K62&lt;1,((($R62*(1-$E62)+$Q62*(1-$F62))/$K62)*((1+'Inputs &amp; Summary'!$D$7)^AJ$29)),((INT(AJ$29/$K62)-INT((AJ$29-1)/$K62))*($R62*(1-$E62)+$Q62*(1-$F62))*((1+'Inputs &amp; Summary'!$D$7)^AJ$29))),((_xlfn.WEIBULL.DIST(AJ$29,$L62,$K62,FALSE)*($R62*(1-$E62)+$Q62*(1-$F62))*((1+'Inputs &amp; Summary'!$D$7)^AJ$29))))))</f>
        <v>0</v>
      </c>
      <c r="AK62" s="114">
        <f>$D62*IF(AK$29&gt;'Inputs &amp; Summary'!$D$5,0,IF(AK$29&gt;VLOOKUP($G62,Lists!$J$17:$K$21,2),IF($M62=Lists!$H$3,IF($K62&lt;1,(($S62/$K62)*((1+'Inputs &amp; Summary'!$D$7)^AK$29)),((INT(AK$29/$K62)-INT((AK$29-1)/$K62))*$S62*((1+'Inputs &amp; Summary'!$D$7)^AK$29))),(_xlfn.WEIBULL.DIST(AK$29,$L62,$K62,FALSE)*$S62*((1+'Inputs &amp; Summary'!$D$7)^AK$29))),IF($M62=Lists!$H$3,IF($K62&lt;1,((($R62*(1-$E62)+$Q62*(1-$F62))/$K62)*((1+'Inputs &amp; Summary'!$D$7)^AK$29)),((INT(AK$29/$K62)-INT((AK$29-1)/$K62))*($R62*(1-$E62)+$Q62*(1-$F62))*((1+'Inputs &amp; Summary'!$D$7)^AK$29))),((_xlfn.WEIBULL.DIST(AK$29,$L62,$K62,FALSE)*($R62*(1-$E62)+$Q62*(1-$F62))*((1+'Inputs &amp; Summary'!$D$7)^AK$29))))))</f>
        <v>0</v>
      </c>
      <c r="AL62" s="114">
        <f>$D62*IF(AL$29&gt;'Inputs &amp; Summary'!$D$5,0,IF(AL$29&gt;VLOOKUP($G62,Lists!$J$17:$K$21,2),IF($M62=Lists!$H$3,IF($K62&lt;1,(($S62/$K62)*((1+'Inputs &amp; Summary'!$D$7)^AL$29)),((INT(AL$29/$K62)-INT((AL$29-1)/$K62))*$S62*((1+'Inputs &amp; Summary'!$D$7)^AL$29))),(_xlfn.WEIBULL.DIST(AL$29,$L62,$K62,FALSE)*$S62*((1+'Inputs &amp; Summary'!$D$7)^AL$29))),IF($M62=Lists!$H$3,IF($K62&lt;1,((($R62*(1-$E62)+$Q62*(1-$F62))/$K62)*((1+'Inputs &amp; Summary'!$D$7)^AL$29)),((INT(AL$29/$K62)-INT((AL$29-1)/$K62))*($R62*(1-$E62)+$Q62*(1-$F62))*((1+'Inputs &amp; Summary'!$D$7)^AL$29))),((_xlfn.WEIBULL.DIST(AL$29,$L62,$K62,FALSE)*($R62*(1-$E62)+$Q62*(1-$F62))*((1+'Inputs &amp; Summary'!$D$7)^AL$29))))))</f>
        <v>0</v>
      </c>
      <c r="AM62" s="114">
        <f>$D62*IF(AM$29&gt;'Inputs &amp; Summary'!$D$5,0,IF(AM$29&gt;VLOOKUP($G62,Lists!$J$17:$K$21,2),IF($M62=Lists!$H$3,IF($K62&lt;1,(($S62/$K62)*((1+'Inputs &amp; Summary'!$D$7)^AM$29)),((INT(AM$29/$K62)-INT((AM$29-1)/$K62))*$S62*((1+'Inputs &amp; Summary'!$D$7)^AM$29))),(_xlfn.WEIBULL.DIST(AM$29,$L62,$K62,FALSE)*$S62*((1+'Inputs &amp; Summary'!$D$7)^AM$29))),IF($M62=Lists!$H$3,IF($K62&lt;1,((($R62*(1-$E62)+$Q62*(1-$F62))/$K62)*((1+'Inputs &amp; Summary'!$D$7)^AM$29)),((INT(AM$29/$K62)-INT((AM$29-1)/$K62))*($R62*(1-$E62)+$Q62*(1-$F62))*((1+'Inputs &amp; Summary'!$D$7)^AM$29))),((_xlfn.WEIBULL.DIST(AM$29,$L62,$K62,FALSE)*($R62*(1-$E62)+$Q62*(1-$F62))*((1+'Inputs &amp; Summary'!$D$7)^AM$29))))))</f>
        <v>0</v>
      </c>
      <c r="AN62" s="114">
        <f>$D62*IF(AN$29&gt;'Inputs &amp; Summary'!$D$5,0,IF(AN$29&gt;VLOOKUP($G62,Lists!$J$17:$K$21,2),IF($M62=Lists!$H$3,IF($K62&lt;1,(($S62/$K62)*((1+'Inputs &amp; Summary'!$D$7)^AN$29)),((INT(AN$29/$K62)-INT((AN$29-1)/$K62))*$S62*((1+'Inputs &amp; Summary'!$D$7)^AN$29))),(_xlfn.WEIBULL.DIST(AN$29,$L62,$K62,FALSE)*$S62*((1+'Inputs &amp; Summary'!$D$7)^AN$29))),IF($M62=Lists!$H$3,IF($K62&lt;1,((($R62*(1-$E62)+$Q62*(1-$F62))/$K62)*((1+'Inputs &amp; Summary'!$D$7)^AN$29)),((INT(AN$29/$K62)-INT((AN$29-1)/$K62))*($R62*(1-$E62)+$Q62*(1-$F62))*((1+'Inputs &amp; Summary'!$D$7)^AN$29))),((_xlfn.WEIBULL.DIST(AN$29,$L62,$K62,FALSE)*($R62*(1-$E62)+$Q62*(1-$F62))*((1+'Inputs &amp; Summary'!$D$7)^AN$29))))))</f>
        <v>0</v>
      </c>
      <c r="AO62" s="114">
        <f>$D62*IF(AO$29&gt;'Inputs &amp; Summary'!$D$5,0,IF(AO$29&gt;VLOOKUP($G62,Lists!$J$17:$K$21,2),IF($M62=Lists!$H$3,IF($K62&lt;1,(($S62/$K62)*((1+'Inputs &amp; Summary'!$D$7)^AO$29)),((INT(AO$29/$K62)-INT((AO$29-1)/$K62))*$S62*((1+'Inputs &amp; Summary'!$D$7)^AO$29))),(_xlfn.WEIBULL.DIST(AO$29,$L62,$K62,FALSE)*$S62*((1+'Inputs &amp; Summary'!$D$7)^AO$29))),IF($M62=Lists!$H$3,IF($K62&lt;1,((($R62*(1-$E62)+$Q62*(1-$F62))/$K62)*((1+'Inputs &amp; Summary'!$D$7)^AO$29)),((INT(AO$29/$K62)-INT((AO$29-1)/$K62))*($R62*(1-$E62)+$Q62*(1-$F62))*((1+'Inputs &amp; Summary'!$D$7)^AO$29))),((_xlfn.WEIBULL.DIST(AO$29,$L62,$K62,FALSE)*($R62*(1-$E62)+$Q62*(1-$F62))*((1+'Inputs &amp; Summary'!$D$7)^AO$29))))))</f>
        <v>0</v>
      </c>
      <c r="AP62" s="114">
        <f>$D62*IF(AP$29&gt;'Inputs &amp; Summary'!$D$5,0,IF(AP$29&gt;VLOOKUP($G62,Lists!$J$17:$K$21,2),IF($M62=Lists!$H$3,IF($K62&lt;1,(($S62/$K62)*((1+'Inputs &amp; Summary'!$D$7)^AP$29)),((INT(AP$29/$K62)-INT((AP$29-1)/$K62))*$S62*((1+'Inputs &amp; Summary'!$D$7)^AP$29))),(_xlfn.WEIBULL.DIST(AP$29,$L62,$K62,FALSE)*$S62*((1+'Inputs &amp; Summary'!$D$7)^AP$29))),IF($M62=Lists!$H$3,IF($K62&lt;1,((($R62*(1-$E62)+$Q62*(1-$F62))/$K62)*((1+'Inputs &amp; Summary'!$D$7)^AP$29)),((INT(AP$29/$K62)-INT((AP$29-1)/$K62))*($R62*(1-$E62)+$Q62*(1-$F62))*((1+'Inputs &amp; Summary'!$D$7)^AP$29))),((_xlfn.WEIBULL.DIST(AP$29,$L62,$K62,FALSE)*($R62*(1-$E62)+$Q62*(1-$F62))*((1+'Inputs &amp; Summary'!$D$7)^AP$29))))))</f>
        <v>0</v>
      </c>
      <c r="AQ62" s="114">
        <f>$D62*IF(AQ$29&gt;'Inputs &amp; Summary'!$D$5,0,IF(AQ$29&gt;VLOOKUP($G62,Lists!$J$17:$K$21,2),IF($M62=Lists!$H$3,IF($K62&lt;1,(($S62/$K62)*((1+'Inputs &amp; Summary'!$D$7)^AQ$29)),((INT(AQ$29/$K62)-INT((AQ$29-1)/$K62))*$S62*((1+'Inputs &amp; Summary'!$D$7)^AQ$29))),(_xlfn.WEIBULL.DIST(AQ$29,$L62,$K62,FALSE)*$S62*((1+'Inputs &amp; Summary'!$D$7)^AQ$29))),IF($M62=Lists!$H$3,IF($K62&lt;1,((($R62*(1-$E62)+$Q62*(1-$F62))/$K62)*((1+'Inputs &amp; Summary'!$D$7)^AQ$29)),((INT(AQ$29/$K62)-INT((AQ$29-1)/$K62))*($R62*(1-$E62)+$Q62*(1-$F62))*((1+'Inputs &amp; Summary'!$D$7)^AQ$29))),((_xlfn.WEIBULL.DIST(AQ$29,$L62,$K62,FALSE)*($R62*(1-$E62)+$Q62*(1-$F62))*((1+'Inputs &amp; Summary'!$D$7)^AQ$29))))))</f>
        <v>0</v>
      </c>
      <c r="AR62" s="114">
        <f>$D62*IF(AR$29&gt;'Inputs &amp; Summary'!$D$5,0,IF(AR$29&gt;VLOOKUP($G62,Lists!$J$17:$K$21,2),IF($M62=Lists!$H$3,IF($K62&lt;1,(($S62/$K62)*((1+'Inputs &amp; Summary'!$D$7)^AR$29)),((INT(AR$29/$K62)-INT((AR$29-1)/$K62))*$S62*((1+'Inputs &amp; Summary'!$D$7)^AR$29))),(_xlfn.WEIBULL.DIST(AR$29,$L62,$K62,FALSE)*$S62*((1+'Inputs &amp; Summary'!$D$7)^AR$29))),IF($M62=Lists!$H$3,IF($K62&lt;1,((($R62*(1-$E62)+$Q62*(1-$F62))/$K62)*((1+'Inputs &amp; Summary'!$D$7)^AR$29)),((INT(AR$29/$K62)-INT((AR$29-1)/$K62))*($R62*(1-$E62)+$Q62*(1-$F62))*((1+'Inputs &amp; Summary'!$D$7)^AR$29))),((_xlfn.WEIBULL.DIST(AR$29,$L62,$K62,FALSE)*($R62*(1-$E62)+$Q62*(1-$F62))*((1+'Inputs &amp; Summary'!$D$7)^AR$29))))))</f>
        <v>0</v>
      </c>
      <c r="AS62" s="114">
        <f>$D62*IF(AS$29&gt;'Inputs &amp; Summary'!$D$5,0,IF(AS$29&gt;VLOOKUP($G62,Lists!$J$17:$K$21,2),IF($M62=Lists!$H$3,IF($K62&lt;1,(($S62/$K62)*((1+'Inputs &amp; Summary'!$D$7)^AS$29)),((INT(AS$29/$K62)-INT((AS$29-1)/$K62))*$S62*((1+'Inputs &amp; Summary'!$D$7)^AS$29))),(_xlfn.WEIBULL.DIST(AS$29,$L62,$K62,FALSE)*$S62*((1+'Inputs &amp; Summary'!$D$7)^AS$29))),IF($M62=Lists!$H$3,IF($K62&lt;1,((($R62*(1-$E62)+$Q62*(1-$F62))/$K62)*((1+'Inputs &amp; Summary'!$D$7)^AS$29)),((INT(AS$29/$K62)-INT((AS$29-1)/$K62))*($R62*(1-$E62)+$Q62*(1-$F62))*((1+'Inputs &amp; Summary'!$D$7)^AS$29))),((_xlfn.WEIBULL.DIST(AS$29,$L62,$K62,FALSE)*($R62*(1-$E62)+$Q62*(1-$F62))*((1+'Inputs &amp; Summary'!$D$7)^AS$29))))))</f>
        <v>0</v>
      </c>
      <c r="AT62" s="114">
        <f>$D62*IF(AT$29&gt;'Inputs &amp; Summary'!$D$5,0,IF(AT$29&gt;VLOOKUP($G62,Lists!$J$17:$K$21,2),IF($M62=Lists!$H$3,IF($K62&lt;1,(($S62/$K62)*((1+'Inputs &amp; Summary'!$D$7)^AT$29)),((INT(AT$29/$K62)-INT((AT$29-1)/$K62))*$S62*((1+'Inputs &amp; Summary'!$D$7)^AT$29))),(_xlfn.WEIBULL.DIST(AT$29,$L62,$K62,FALSE)*$S62*((1+'Inputs &amp; Summary'!$D$7)^AT$29))),IF($M62=Lists!$H$3,IF($K62&lt;1,((($R62*(1-$E62)+$Q62*(1-$F62))/$K62)*((1+'Inputs &amp; Summary'!$D$7)^AT$29)),((INT(AT$29/$K62)-INT((AT$29-1)/$K62))*($R62*(1-$E62)+$Q62*(1-$F62))*((1+'Inputs &amp; Summary'!$D$7)^AT$29))),((_xlfn.WEIBULL.DIST(AT$29,$L62,$K62,FALSE)*($R62*(1-$E62)+$Q62*(1-$F62))*((1+'Inputs &amp; Summary'!$D$7)^AT$29))))))</f>
        <v>0</v>
      </c>
      <c r="AU62" s="114">
        <f>$D62*IF(AU$29&gt;'Inputs &amp; Summary'!$D$5,0,IF(AU$29&gt;VLOOKUP($G62,Lists!$J$17:$K$21,2),IF($M62=Lists!$H$3,IF($K62&lt;1,(($S62/$K62)*((1+'Inputs &amp; Summary'!$D$7)^AU$29)),((INT(AU$29/$K62)-INT((AU$29-1)/$K62))*$S62*((1+'Inputs &amp; Summary'!$D$7)^AU$29))),(_xlfn.WEIBULL.DIST(AU$29,$L62,$K62,FALSE)*$S62*((1+'Inputs &amp; Summary'!$D$7)^AU$29))),IF($M62=Lists!$H$3,IF($K62&lt;1,((($R62*(1-$E62)+$Q62*(1-$F62))/$K62)*((1+'Inputs &amp; Summary'!$D$7)^AU$29)),((INT(AU$29/$K62)-INT((AU$29-1)/$K62))*($R62*(1-$E62)+$Q62*(1-$F62))*((1+'Inputs &amp; Summary'!$D$7)^AU$29))),((_xlfn.WEIBULL.DIST(AU$29,$L62,$K62,FALSE)*($R62*(1-$E62)+$Q62*(1-$F62))*((1+'Inputs &amp; Summary'!$D$7)^AU$29))))))</f>
        <v>0</v>
      </c>
      <c r="AV62" s="114">
        <f>$D62*IF(AV$29&gt;'Inputs &amp; Summary'!$D$5,0,IF(AV$29&gt;VLOOKUP($G62,Lists!$J$17:$K$21,2),IF($M62=Lists!$H$3,IF($K62&lt;1,(($S62/$K62)*((1+'Inputs &amp; Summary'!$D$7)^AV$29)),((INT(AV$29/$K62)-INT((AV$29-1)/$K62))*$S62*((1+'Inputs &amp; Summary'!$D$7)^AV$29))),(_xlfn.WEIBULL.DIST(AV$29,$L62,$K62,FALSE)*$S62*((1+'Inputs &amp; Summary'!$D$7)^AV$29))),IF($M62=Lists!$H$3,IF($K62&lt;1,((($R62*(1-$E62)+$Q62*(1-$F62))/$K62)*((1+'Inputs &amp; Summary'!$D$7)^AV$29)),((INT(AV$29/$K62)-INT((AV$29-1)/$K62))*($R62*(1-$E62)+$Q62*(1-$F62))*((1+'Inputs &amp; Summary'!$D$7)^AV$29))),((_xlfn.WEIBULL.DIST(AV$29,$L62,$K62,FALSE)*($R62*(1-$E62)+$Q62*(1-$F62))*((1+'Inputs &amp; Summary'!$D$7)^AV$29))))))</f>
        <v>0</v>
      </c>
      <c r="AW62" s="114">
        <f>$D62*IF(AW$29&gt;'Inputs &amp; Summary'!$D$5,0,IF(AW$29&gt;VLOOKUP($G62,Lists!$J$17:$K$21,2),IF($M62=Lists!$H$3,IF($K62&lt;1,(($S62/$K62)*((1+'Inputs &amp; Summary'!$D$7)^AW$29)),((INT(AW$29/$K62)-INT((AW$29-1)/$K62))*$S62*((1+'Inputs &amp; Summary'!$D$7)^AW$29))),(_xlfn.WEIBULL.DIST(AW$29,$L62,$K62,FALSE)*$S62*((1+'Inputs &amp; Summary'!$D$7)^AW$29))),IF($M62=Lists!$H$3,IF($K62&lt;1,((($R62*(1-$E62)+$Q62*(1-$F62))/$K62)*((1+'Inputs &amp; Summary'!$D$7)^AW$29)),((INT(AW$29/$K62)-INT((AW$29-1)/$K62))*($R62*(1-$E62)+$Q62*(1-$F62))*((1+'Inputs &amp; Summary'!$D$7)^AW$29))),((_xlfn.WEIBULL.DIST(AW$29,$L62,$K62,FALSE)*($R62*(1-$E62)+$Q62*(1-$F62))*((1+'Inputs &amp; Summary'!$D$7)^AW$29))))))</f>
        <v>0</v>
      </c>
      <c r="AX62" s="114">
        <f>$D62*IF(AX$29&gt;'Inputs &amp; Summary'!$D$5,0,IF(AX$29&gt;VLOOKUP($G62,Lists!$J$17:$K$21,2),IF($M62=Lists!$H$3,IF($K62&lt;1,(($S62/$K62)*((1+'Inputs &amp; Summary'!$D$7)^AX$29)),((INT(AX$29/$K62)-INT((AX$29-1)/$K62))*$S62*((1+'Inputs &amp; Summary'!$D$7)^AX$29))),(_xlfn.WEIBULL.DIST(AX$29,$L62,$K62,FALSE)*$S62*((1+'Inputs &amp; Summary'!$D$7)^AX$29))),IF($M62=Lists!$H$3,IF($K62&lt;1,((($R62*(1-$E62)+$Q62*(1-$F62))/$K62)*((1+'Inputs &amp; Summary'!$D$7)^AX$29)),((INT(AX$29/$K62)-INT((AX$29-1)/$K62))*($R62*(1-$E62)+$Q62*(1-$F62))*((1+'Inputs &amp; Summary'!$D$7)^AX$29))),((_xlfn.WEIBULL.DIST(AX$29,$L62,$K62,FALSE)*($R62*(1-$E62)+$Q62*(1-$F62))*((1+'Inputs &amp; Summary'!$D$7)^AX$29))))))</f>
        <v>0</v>
      </c>
      <c r="AY62" s="114">
        <f>$D62*IF(AY$29&gt;'Inputs &amp; Summary'!$D$5,0,IF(AY$29&gt;VLOOKUP($G62,Lists!$J$17:$K$21,2),IF($M62=Lists!$H$3,IF($K62&lt;1,(($S62/$K62)*((1+'Inputs &amp; Summary'!$D$7)^AY$29)),((INT(AY$29/$K62)-INT((AY$29-1)/$K62))*$S62*((1+'Inputs &amp; Summary'!$D$7)^AY$29))),(_xlfn.WEIBULL.DIST(AY$29,$L62,$K62,FALSE)*$S62*((1+'Inputs &amp; Summary'!$D$7)^AY$29))),IF($M62=Lists!$H$3,IF($K62&lt;1,((($R62*(1-$E62)+$Q62*(1-$F62))/$K62)*((1+'Inputs &amp; Summary'!$D$7)^AY$29)),((INT(AY$29/$K62)-INT((AY$29-1)/$K62))*($R62*(1-$E62)+$Q62*(1-$F62))*((1+'Inputs &amp; Summary'!$D$7)^AY$29))),((_xlfn.WEIBULL.DIST(AY$29,$L62,$K62,FALSE)*($R62*(1-$E62)+$Q62*(1-$F62))*((1+'Inputs &amp; Summary'!$D$7)^AY$29))))))</f>
        <v>0</v>
      </c>
      <c r="AZ62" s="114">
        <f>$D62*IF(AZ$29&gt;'Inputs &amp; Summary'!$D$5,0,IF(AZ$29&gt;VLOOKUP($G62,Lists!$J$17:$K$21,2),IF($M62=Lists!$H$3,IF($K62&lt;1,(($S62/$K62)*((1+'Inputs &amp; Summary'!$D$7)^AZ$29)),((INT(AZ$29/$K62)-INT((AZ$29-1)/$K62))*$S62*((1+'Inputs &amp; Summary'!$D$7)^AZ$29))),(_xlfn.WEIBULL.DIST(AZ$29,$L62,$K62,FALSE)*$S62*((1+'Inputs &amp; Summary'!$D$7)^AZ$29))),IF($M62=Lists!$H$3,IF($K62&lt;1,((($R62*(1-$E62)+$Q62*(1-$F62))/$K62)*((1+'Inputs &amp; Summary'!$D$7)^AZ$29)),((INT(AZ$29/$K62)-INT((AZ$29-1)/$K62))*($R62*(1-$E62)+$Q62*(1-$F62))*((1+'Inputs &amp; Summary'!$D$7)^AZ$29))),((_xlfn.WEIBULL.DIST(AZ$29,$L62,$K62,FALSE)*($R62*(1-$E62)+$Q62*(1-$F62))*((1+'Inputs &amp; Summary'!$D$7)^AZ$29))))))</f>
        <v>0</v>
      </c>
      <c r="BA62" s="114">
        <f>$D62*IF(BA$29&gt;'Inputs &amp; Summary'!$D$5,0,IF(BA$29&gt;VLOOKUP($G62,Lists!$J$17:$K$21,2),IF($M62=Lists!$H$3,IF($K62&lt;1,(($S62/$K62)*((1+'Inputs &amp; Summary'!$D$7)^BA$29)),((INT(BA$29/$K62)-INT((BA$29-1)/$K62))*$S62*((1+'Inputs &amp; Summary'!$D$7)^BA$29))),(_xlfn.WEIBULL.DIST(BA$29,$L62,$K62,FALSE)*$S62*((1+'Inputs &amp; Summary'!$D$7)^BA$29))),IF($M62=Lists!$H$3,IF($K62&lt;1,((($R62*(1-$E62)+$Q62*(1-$F62))/$K62)*((1+'Inputs &amp; Summary'!$D$7)^BA$29)),((INT(BA$29/$K62)-INT((BA$29-1)/$K62))*($R62*(1-$E62)+$Q62*(1-$F62))*((1+'Inputs &amp; Summary'!$D$7)^BA$29))),((_xlfn.WEIBULL.DIST(BA$29,$L62,$K62,FALSE)*($R62*(1-$E62)+$Q62*(1-$F62))*((1+'Inputs &amp; Summary'!$D$7)^BA$29))))))</f>
        <v>0</v>
      </c>
      <c r="BB62" s="114">
        <f>$D62*IF(BB$29&gt;'Inputs &amp; Summary'!$D$5,0,IF(BB$29&gt;VLOOKUP($G62,Lists!$J$17:$K$21,2),IF($M62=Lists!$H$3,IF($K62&lt;1,(($S62/$K62)*((1+'Inputs &amp; Summary'!$D$7)^BB$29)),((INT(BB$29/$K62)-INT((BB$29-1)/$K62))*$S62*((1+'Inputs &amp; Summary'!$D$7)^BB$29))),(_xlfn.WEIBULL.DIST(BB$29,$L62,$K62,FALSE)*$S62*((1+'Inputs &amp; Summary'!$D$7)^BB$29))),IF($M62=Lists!$H$3,IF($K62&lt;1,((($R62*(1-$E62)+$Q62*(1-$F62))/$K62)*((1+'Inputs &amp; Summary'!$D$7)^BB$29)),((INT(BB$29/$K62)-INT((BB$29-1)/$K62))*($R62*(1-$E62)+$Q62*(1-$F62))*((1+'Inputs &amp; Summary'!$D$7)^BB$29))),((_xlfn.WEIBULL.DIST(BB$29,$L62,$K62,FALSE)*($R62*(1-$E62)+$Q62*(1-$F62))*((1+'Inputs &amp; Summary'!$D$7)^BB$29))))))</f>
        <v>0</v>
      </c>
      <c r="BC62" s="114">
        <f>$D62*IF(BC$29&gt;'Inputs &amp; Summary'!$D$5,0,IF(BC$29&gt;VLOOKUP($G62,Lists!$J$17:$K$21,2),IF($M62=Lists!$H$3,IF($K62&lt;1,(($S62/$K62)*((1+'Inputs &amp; Summary'!$D$7)^BC$29)),((INT(BC$29/$K62)-INT((BC$29-1)/$K62))*$S62*((1+'Inputs &amp; Summary'!$D$7)^BC$29))),(_xlfn.WEIBULL.DIST(BC$29,$L62,$K62,FALSE)*$S62*((1+'Inputs &amp; Summary'!$D$7)^BC$29))),IF($M62=Lists!$H$3,IF($K62&lt;1,((($R62*(1-$E62)+$Q62*(1-$F62))/$K62)*((1+'Inputs &amp; Summary'!$D$7)^BC$29)),((INT(BC$29/$K62)-INT((BC$29-1)/$K62))*($R62*(1-$E62)+$Q62*(1-$F62))*((1+'Inputs &amp; Summary'!$D$7)^BC$29))),((_xlfn.WEIBULL.DIST(BC$29,$L62,$K62,FALSE)*($R62*(1-$E62)+$Q62*(1-$F62))*((1+'Inputs &amp; Summary'!$D$7)^BC$29))))))</f>
        <v>0</v>
      </c>
      <c r="BD62" s="114">
        <f>$D62*IF(BD$29&gt;'Inputs &amp; Summary'!$D$5,0,IF(BD$29&gt;VLOOKUP($G62,Lists!$J$17:$K$21,2),IF($M62=Lists!$H$3,IF($K62&lt;1,(($S62/$K62)*((1+'Inputs &amp; Summary'!$D$7)^BD$29)),((INT(BD$29/$K62)-INT((BD$29-1)/$K62))*$S62*((1+'Inputs &amp; Summary'!$D$7)^BD$29))),(_xlfn.WEIBULL.DIST(BD$29,$L62,$K62,FALSE)*$S62*((1+'Inputs &amp; Summary'!$D$7)^BD$29))),IF($M62=Lists!$H$3,IF($K62&lt;1,((($R62*(1-$E62)+$Q62*(1-$F62))/$K62)*((1+'Inputs &amp; Summary'!$D$7)^BD$29)),((INT(BD$29/$K62)-INT((BD$29-1)/$K62))*($R62*(1-$E62)+$Q62*(1-$F62))*((1+'Inputs &amp; Summary'!$D$7)^BD$29))),((_xlfn.WEIBULL.DIST(BD$29,$L62,$K62,FALSE)*($R62*(1-$E62)+$Q62*(1-$F62))*((1+'Inputs &amp; Summary'!$D$7)^BD$29))))))</f>
        <v>0</v>
      </c>
      <c r="BE62" s="114">
        <f>$D62*IF(BE$29&gt;'Inputs &amp; Summary'!$D$5,0,IF(BE$29&gt;VLOOKUP($G62,Lists!$J$17:$K$21,2),IF($M62=Lists!$H$3,IF($K62&lt;1,(($S62/$K62)*((1+'Inputs &amp; Summary'!$D$7)^BE$29)),((INT(BE$29/$K62)-INT((BE$29-1)/$K62))*$S62*((1+'Inputs &amp; Summary'!$D$7)^BE$29))),(_xlfn.WEIBULL.DIST(BE$29,$L62,$K62,FALSE)*$S62*((1+'Inputs &amp; Summary'!$D$7)^BE$29))),IF($M62=Lists!$H$3,IF($K62&lt;1,((($R62*(1-$E62)+$Q62*(1-$F62))/$K62)*((1+'Inputs &amp; Summary'!$D$7)^BE$29)),((INT(BE$29/$K62)-INT((BE$29-1)/$K62))*($R62*(1-$E62)+$Q62*(1-$F62))*((1+'Inputs &amp; Summary'!$D$7)^BE$29))),((_xlfn.WEIBULL.DIST(BE$29,$L62,$K62,FALSE)*($R62*(1-$E62)+$Q62*(1-$F62))*((1+'Inputs &amp; Summary'!$D$7)^BE$29))))))</f>
        <v>0</v>
      </c>
      <c r="BF62" s="114">
        <f>$D62*IF(BF$29&gt;'Inputs &amp; Summary'!$D$5,0,IF(BF$29&gt;VLOOKUP($G62,Lists!$J$17:$K$21,2),IF($M62=Lists!$H$3,IF($K62&lt;1,(($S62/$K62)*((1+'Inputs &amp; Summary'!$D$7)^BF$29)),((INT(BF$29/$K62)-INT((BF$29-1)/$K62))*$S62*((1+'Inputs &amp; Summary'!$D$7)^BF$29))),(_xlfn.WEIBULL.DIST(BF$29,$L62,$K62,FALSE)*$S62*((1+'Inputs &amp; Summary'!$D$7)^BF$29))),IF($M62=Lists!$H$3,IF($K62&lt;1,((($R62*(1-$E62)+$Q62*(1-$F62))/$K62)*((1+'Inputs &amp; Summary'!$D$7)^BF$29)),((INT(BF$29/$K62)-INT((BF$29-1)/$K62))*($R62*(1-$E62)+$Q62*(1-$F62))*((1+'Inputs &amp; Summary'!$D$7)^BF$29))),((_xlfn.WEIBULL.DIST(BF$29,$L62,$K62,FALSE)*($R62*(1-$E62)+$Q62*(1-$F62))*((1+'Inputs &amp; Summary'!$D$7)^BF$29))))))</f>
        <v>0</v>
      </c>
      <c r="BG62" s="114">
        <f>$D62*IF(BG$29&gt;'Inputs &amp; Summary'!$D$5,0,IF(BG$29&gt;VLOOKUP($G62,Lists!$J$17:$K$21,2),IF($M62=Lists!$H$3,IF($K62&lt;1,(($S62/$K62)*((1+'Inputs &amp; Summary'!$D$7)^BG$29)),((INT(BG$29/$K62)-INT((BG$29-1)/$K62))*$S62*((1+'Inputs &amp; Summary'!$D$7)^BG$29))),(_xlfn.WEIBULL.DIST(BG$29,$L62,$K62,FALSE)*$S62*((1+'Inputs &amp; Summary'!$D$7)^BG$29))),IF($M62=Lists!$H$3,IF($K62&lt;1,((($R62*(1-$E62)+$Q62*(1-$F62))/$K62)*((1+'Inputs &amp; Summary'!$D$7)^BG$29)),((INT(BG$29/$K62)-INT((BG$29-1)/$K62))*($R62*(1-$E62)+$Q62*(1-$F62))*((1+'Inputs &amp; Summary'!$D$7)^BG$29))),((_xlfn.WEIBULL.DIST(BG$29,$L62,$K62,FALSE)*($R62*(1-$E62)+$Q62*(1-$F62))*((1+'Inputs &amp; Summary'!$D$7)^BG$29))))))</f>
        <v>0</v>
      </c>
      <c r="BH62" s="114">
        <f>$D62*IF(BH$29&gt;'Inputs &amp; Summary'!$D$5,0,IF(BH$29&gt;VLOOKUP($G62,Lists!$J$17:$K$21,2),IF($M62=Lists!$H$3,IF($K62&lt;1,(($S62/$K62)*((1+'Inputs &amp; Summary'!$D$7)^BH$29)),((INT(BH$29/$K62)-INT((BH$29-1)/$K62))*$S62*((1+'Inputs &amp; Summary'!$D$7)^BH$29))),(_xlfn.WEIBULL.DIST(BH$29,$L62,$K62,FALSE)*$S62*((1+'Inputs &amp; Summary'!$D$7)^BH$29))),IF($M62=Lists!$H$3,IF($K62&lt;1,((($R62*(1-$E62)+$Q62*(1-$F62))/$K62)*((1+'Inputs &amp; Summary'!$D$7)^BH$29)),((INT(BH$29/$K62)-INT((BH$29-1)/$K62))*($R62*(1-$E62)+$Q62*(1-$F62))*((1+'Inputs &amp; Summary'!$D$7)^BH$29))),((_xlfn.WEIBULL.DIST(BH$29,$L62,$K62,FALSE)*($R62*(1-$E62)+$Q62*(1-$F62))*((1+'Inputs &amp; Summary'!$D$7)^BH$29))))))</f>
        <v>0</v>
      </c>
      <c r="BI62" s="114">
        <f>$D62*IF(BI$29&gt;'Inputs &amp; Summary'!$D$5,0,IF(BI$29&gt;VLOOKUP($G62,Lists!$J$17:$K$21,2),IF($M62=Lists!$H$3,IF($K62&lt;1,(($S62/$K62)*((1+'Inputs &amp; Summary'!$D$7)^BI$29)),((INT(BI$29/$K62)-INT((BI$29-1)/$K62))*$S62*((1+'Inputs &amp; Summary'!$D$7)^BI$29))),(_xlfn.WEIBULL.DIST(BI$29,$L62,$K62,FALSE)*$S62*((1+'Inputs &amp; Summary'!$D$7)^BI$29))),IF($M62=Lists!$H$3,IF($K62&lt;1,((($R62*(1-$E62)+$Q62*(1-$F62))/$K62)*((1+'Inputs &amp; Summary'!$D$7)^BI$29)),((INT(BI$29/$K62)-INT((BI$29-1)/$K62))*($R62*(1-$E62)+$Q62*(1-$F62))*((1+'Inputs &amp; Summary'!$D$7)^BI$29))),((_xlfn.WEIBULL.DIST(BI$29,$L62,$K62,FALSE)*($R62*(1-$E62)+$Q62*(1-$F62))*((1+'Inputs &amp; Summary'!$D$7)^BI$29))))))</f>
        <v>0</v>
      </c>
      <c r="BJ62" s="114">
        <f>$D62*IF(BJ$29&gt;'Inputs &amp; Summary'!$D$5,0,IF(BJ$29&gt;VLOOKUP($G62,Lists!$J$17:$K$21,2),IF($M62=Lists!$H$3,IF($K62&lt;1,(($S62/$K62)*((1+'Inputs &amp; Summary'!$D$7)^BJ$29)),((INT(BJ$29/$K62)-INT((BJ$29-1)/$K62))*$S62*((1+'Inputs &amp; Summary'!$D$7)^BJ$29))),(_xlfn.WEIBULL.DIST(BJ$29,$L62,$K62,FALSE)*$S62*((1+'Inputs &amp; Summary'!$D$7)^BJ$29))),IF($M62=Lists!$H$3,IF($K62&lt;1,((($R62*(1-$E62)+$Q62*(1-$F62))/$K62)*((1+'Inputs &amp; Summary'!$D$7)^BJ$29)),((INT(BJ$29/$K62)-INT((BJ$29-1)/$K62))*($R62*(1-$E62)+$Q62*(1-$F62))*((1+'Inputs &amp; Summary'!$D$7)^BJ$29))),((_xlfn.WEIBULL.DIST(BJ$29,$L62,$K62,FALSE)*($R62*(1-$E62)+$Q62*(1-$F62))*((1+'Inputs &amp; Summary'!$D$7)^BJ$29))))))</f>
        <v>0</v>
      </c>
      <c r="BK62" s="114">
        <f>$D62*IF(BK$29&gt;'Inputs &amp; Summary'!$D$5,0,IF(BK$29&gt;VLOOKUP($G62,Lists!$J$17:$K$21,2),IF($M62=Lists!$H$3,IF($K62&lt;1,(($S62/$K62)*((1+'Inputs &amp; Summary'!$D$7)^BK$29)),((INT(BK$29/$K62)-INT((BK$29-1)/$K62))*$S62*((1+'Inputs &amp; Summary'!$D$7)^BK$29))),(_xlfn.WEIBULL.DIST(BK$29,$L62,$K62,FALSE)*$S62*((1+'Inputs &amp; Summary'!$D$7)^BK$29))),IF($M62=Lists!$H$3,IF($K62&lt;1,((($R62*(1-$E62)+$Q62*(1-$F62))/$K62)*((1+'Inputs &amp; Summary'!$D$7)^BK$29)),((INT(BK$29/$K62)-INT((BK$29-1)/$K62))*($R62*(1-$E62)+$Q62*(1-$F62))*((1+'Inputs &amp; Summary'!$D$7)^BK$29))),((_xlfn.WEIBULL.DIST(BK$29,$L62,$K62,FALSE)*($R62*(1-$E62)+$Q62*(1-$F62))*((1+'Inputs &amp; Summary'!$D$7)^BK$29))))))</f>
        <v>0</v>
      </c>
      <c r="BL62" s="114">
        <f>$D62*IF(BL$29&gt;'Inputs &amp; Summary'!$D$5,0,IF(BL$29&gt;VLOOKUP($G62,Lists!$J$17:$K$21,2),IF($M62=Lists!$H$3,IF($K62&lt;1,(($S62/$K62)*((1+'Inputs &amp; Summary'!$D$7)^BL$29)),((INT(BL$29/$K62)-INT((BL$29-1)/$K62))*$S62*((1+'Inputs &amp; Summary'!$D$7)^BL$29))),(_xlfn.WEIBULL.DIST(BL$29,$L62,$K62,FALSE)*$S62*((1+'Inputs &amp; Summary'!$D$7)^BL$29))),IF($M62=Lists!$H$3,IF($K62&lt;1,((($R62*(1-$E62)+$Q62*(1-$F62))/$K62)*((1+'Inputs &amp; Summary'!$D$7)^BL$29)),((INT(BL$29/$K62)-INT((BL$29-1)/$K62))*($R62*(1-$E62)+$Q62*(1-$F62))*((1+'Inputs &amp; Summary'!$D$7)^BL$29))),((_xlfn.WEIBULL.DIST(BL$29,$L62,$K62,FALSE)*($R62*(1-$E62)+$Q62*(1-$F62))*((1+'Inputs &amp; Summary'!$D$7)^BL$29))))))</f>
        <v>0</v>
      </c>
    </row>
    <row r="63" spans="1:64" s="1" customFormat="1" x14ac:dyDescent="0.3">
      <c r="A63" s="79" t="s">
        <v>0</v>
      </c>
      <c r="B63" s="33" t="s">
        <v>307</v>
      </c>
      <c r="C63" s="33" t="s">
        <v>39</v>
      </c>
      <c r="D63" s="115">
        <v>0</v>
      </c>
      <c r="E63" s="68">
        <v>0</v>
      </c>
      <c r="F63" s="68">
        <v>0</v>
      </c>
      <c r="G63" s="213" t="s">
        <v>433</v>
      </c>
      <c r="H63" s="34" t="s">
        <v>21</v>
      </c>
      <c r="I63" s="34" t="s">
        <v>270</v>
      </c>
      <c r="J63" s="33">
        <f>VLOOKUP(I63,'Labor Rates'!$A$1:$B$16,2)</f>
        <v>25.173076923076923</v>
      </c>
      <c r="K63" s="35">
        <v>1</v>
      </c>
      <c r="L63" s="35">
        <v>1</v>
      </c>
      <c r="M63" s="33" t="s">
        <v>259</v>
      </c>
      <c r="N63" s="84">
        <f>'Inputs &amp; Summary'!$D$44</f>
        <v>103.04449648711943</v>
      </c>
      <c r="O63" s="35">
        <f>5/60</f>
        <v>8.3333333333333329E-2</v>
      </c>
      <c r="P63" s="5">
        <v>0</v>
      </c>
      <c r="Q63" s="73">
        <f t="shared" si="11"/>
        <v>216.16225304749892</v>
      </c>
      <c r="R63" s="73">
        <f t="shared" si="12"/>
        <v>0</v>
      </c>
      <c r="S63" s="74">
        <f t="shared" si="13"/>
        <v>0</v>
      </c>
      <c r="T63" s="88"/>
      <c r="U63" s="80"/>
      <c r="V63" s="87">
        <f t="shared" si="14"/>
        <v>0</v>
      </c>
      <c r="W63" s="87">
        <f>NPV('Inputs &amp; Summary'!$D$6,Y63:BL63)</f>
        <v>0</v>
      </c>
      <c r="X63" s="90">
        <f t="shared" si="15"/>
        <v>0</v>
      </c>
      <c r="Y63" s="114">
        <f>$D63*IF(Y$29&gt;'Inputs &amp; Summary'!$D$5,0,IF(Y$29&gt;VLOOKUP($G63,Lists!$J$17:$K$21,2),IF($M63=Lists!$H$3,IF($K63&lt;1,(($S63/$K63)*((1+'Inputs &amp; Summary'!$D$7)^Y$29)),((INT(Y$29/$K63)-INT((Y$29-1)/$K63))*$S63*((1+'Inputs &amp; Summary'!$D$7)^Y$29))),(_xlfn.WEIBULL.DIST(Y$29,$L63,$K63,FALSE)*$S63*((1+'Inputs &amp; Summary'!$D$7)^Y$29))),IF($M63=Lists!$H$3,IF($K63&lt;1,((($R63*(1-$E63)+$Q63*(1-$F63))/$K63)*((1+'Inputs &amp; Summary'!$D$7)^Y$29)),((INT(Y$29/$K63)-INT((Y$29-1)/$K63))*($R63*(1-$E63)+$Q63*(1-$F63))*((1+'Inputs &amp; Summary'!$D$7)^Y$29))),((_xlfn.WEIBULL.DIST(Y$29,$L63,$K63,FALSE)*($R63*(1-$E63)+$Q63*(1-$F63))*((1+'Inputs &amp; Summary'!$D$7)^Y$29))))))</f>
        <v>0</v>
      </c>
      <c r="Z63" s="114">
        <f>$D63*IF(Z$29&gt;'Inputs &amp; Summary'!$D$5,0,IF(Z$29&gt;VLOOKUP($G63,Lists!$J$17:$K$21,2),IF($M63=Lists!$H$3,IF($K63&lt;1,(($S63/$K63)*((1+'Inputs &amp; Summary'!$D$7)^Z$29)),((INT(Z$29/$K63)-INT((Z$29-1)/$K63))*$S63*((1+'Inputs &amp; Summary'!$D$7)^Z$29))),(_xlfn.WEIBULL.DIST(Z$29,$L63,$K63,FALSE)*$S63*((1+'Inputs &amp; Summary'!$D$7)^Z$29))),IF($M63=Lists!$H$3,IF($K63&lt;1,((($R63*(1-$E63)+$Q63*(1-$F63))/$K63)*((1+'Inputs &amp; Summary'!$D$7)^Z$29)),((INT(Z$29/$K63)-INT((Z$29-1)/$K63))*($R63*(1-$E63)+$Q63*(1-$F63))*((1+'Inputs &amp; Summary'!$D$7)^Z$29))),((_xlfn.WEIBULL.DIST(Z$29,$L63,$K63,FALSE)*($R63*(1-$E63)+$Q63*(1-$F63))*((1+'Inputs &amp; Summary'!$D$7)^Z$29))))))</f>
        <v>0</v>
      </c>
      <c r="AA63" s="114">
        <f>$D63*IF(AA$29&gt;'Inputs &amp; Summary'!$D$5,0,IF(AA$29&gt;VLOOKUP($G63,Lists!$J$17:$K$21,2),IF($M63=Lists!$H$3,IF($K63&lt;1,(($S63/$K63)*((1+'Inputs &amp; Summary'!$D$7)^AA$29)),((INT(AA$29/$K63)-INT((AA$29-1)/$K63))*$S63*((1+'Inputs &amp; Summary'!$D$7)^AA$29))),(_xlfn.WEIBULL.DIST(AA$29,$L63,$K63,FALSE)*$S63*((1+'Inputs &amp; Summary'!$D$7)^AA$29))),IF($M63=Lists!$H$3,IF($K63&lt;1,((($R63*(1-$E63)+$Q63*(1-$F63))/$K63)*((1+'Inputs &amp; Summary'!$D$7)^AA$29)),((INT(AA$29/$K63)-INT((AA$29-1)/$K63))*($R63*(1-$E63)+$Q63*(1-$F63))*((1+'Inputs &amp; Summary'!$D$7)^AA$29))),((_xlfn.WEIBULL.DIST(AA$29,$L63,$K63,FALSE)*($R63*(1-$E63)+$Q63*(1-$F63))*((1+'Inputs &amp; Summary'!$D$7)^AA$29))))))</f>
        <v>0</v>
      </c>
      <c r="AB63" s="114">
        <f>$D63*IF(AB$29&gt;'Inputs &amp; Summary'!$D$5,0,IF(AB$29&gt;VLOOKUP($G63,Lists!$J$17:$K$21,2),IF($M63=Lists!$H$3,IF($K63&lt;1,(($S63/$K63)*((1+'Inputs &amp; Summary'!$D$7)^AB$29)),((INT(AB$29/$K63)-INT((AB$29-1)/$K63))*$S63*((1+'Inputs &amp; Summary'!$D$7)^AB$29))),(_xlfn.WEIBULL.DIST(AB$29,$L63,$K63,FALSE)*$S63*((1+'Inputs &amp; Summary'!$D$7)^AB$29))),IF($M63=Lists!$H$3,IF($K63&lt;1,((($R63*(1-$E63)+$Q63*(1-$F63))/$K63)*((1+'Inputs &amp; Summary'!$D$7)^AB$29)),((INT(AB$29/$K63)-INT((AB$29-1)/$K63))*($R63*(1-$E63)+$Q63*(1-$F63))*((1+'Inputs &amp; Summary'!$D$7)^AB$29))),((_xlfn.WEIBULL.DIST(AB$29,$L63,$K63,FALSE)*($R63*(1-$E63)+$Q63*(1-$F63))*((1+'Inputs &amp; Summary'!$D$7)^AB$29))))))</f>
        <v>0</v>
      </c>
      <c r="AC63" s="114">
        <f>$D63*IF(AC$29&gt;'Inputs &amp; Summary'!$D$5,0,IF(AC$29&gt;VLOOKUP($G63,Lists!$J$17:$K$21,2),IF($M63=Lists!$H$3,IF($K63&lt;1,(($S63/$K63)*((1+'Inputs &amp; Summary'!$D$7)^AC$29)),((INT(AC$29/$K63)-INT((AC$29-1)/$K63))*$S63*((1+'Inputs &amp; Summary'!$D$7)^AC$29))),(_xlfn.WEIBULL.DIST(AC$29,$L63,$K63,FALSE)*$S63*((1+'Inputs &amp; Summary'!$D$7)^AC$29))),IF($M63=Lists!$H$3,IF($K63&lt;1,((($R63*(1-$E63)+$Q63*(1-$F63))/$K63)*((1+'Inputs &amp; Summary'!$D$7)^AC$29)),((INT(AC$29/$K63)-INT((AC$29-1)/$K63))*($R63*(1-$E63)+$Q63*(1-$F63))*((1+'Inputs &amp; Summary'!$D$7)^AC$29))),((_xlfn.WEIBULL.DIST(AC$29,$L63,$K63,FALSE)*($R63*(1-$E63)+$Q63*(1-$F63))*((1+'Inputs &amp; Summary'!$D$7)^AC$29))))))</f>
        <v>0</v>
      </c>
      <c r="AD63" s="114">
        <f>$D63*IF(AD$29&gt;'Inputs &amp; Summary'!$D$5,0,IF(AD$29&gt;VLOOKUP($G63,Lists!$J$17:$K$21,2),IF($M63=Lists!$H$3,IF($K63&lt;1,(($S63/$K63)*((1+'Inputs &amp; Summary'!$D$7)^AD$29)),((INT(AD$29/$K63)-INT((AD$29-1)/$K63))*$S63*((1+'Inputs &amp; Summary'!$D$7)^AD$29))),(_xlfn.WEIBULL.DIST(AD$29,$L63,$K63,FALSE)*$S63*((1+'Inputs &amp; Summary'!$D$7)^AD$29))),IF($M63=Lists!$H$3,IF($K63&lt;1,((($R63*(1-$E63)+$Q63*(1-$F63))/$K63)*((1+'Inputs &amp; Summary'!$D$7)^AD$29)),((INT(AD$29/$K63)-INT((AD$29-1)/$K63))*($R63*(1-$E63)+$Q63*(1-$F63))*((1+'Inputs &amp; Summary'!$D$7)^AD$29))),((_xlfn.WEIBULL.DIST(AD$29,$L63,$K63,FALSE)*($R63*(1-$E63)+$Q63*(1-$F63))*((1+'Inputs &amp; Summary'!$D$7)^AD$29))))))</f>
        <v>0</v>
      </c>
      <c r="AE63" s="114">
        <f>$D63*IF(AE$29&gt;'Inputs &amp; Summary'!$D$5,0,IF(AE$29&gt;VLOOKUP($G63,Lists!$J$17:$K$21,2),IF($M63=Lists!$H$3,IF($K63&lt;1,(($S63/$K63)*((1+'Inputs &amp; Summary'!$D$7)^AE$29)),((INT(AE$29/$K63)-INT((AE$29-1)/$K63))*$S63*((1+'Inputs &amp; Summary'!$D$7)^AE$29))),(_xlfn.WEIBULL.DIST(AE$29,$L63,$K63,FALSE)*$S63*((1+'Inputs &amp; Summary'!$D$7)^AE$29))),IF($M63=Lists!$H$3,IF($K63&lt;1,((($R63*(1-$E63)+$Q63*(1-$F63))/$K63)*((1+'Inputs &amp; Summary'!$D$7)^AE$29)),((INT(AE$29/$K63)-INT((AE$29-1)/$K63))*($R63*(1-$E63)+$Q63*(1-$F63))*((1+'Inputs &amp; Summary'!$D$7)^AE$29))),((_xlfn.WEIBULL.DIST(AE$29,$L63,$K63,FALSE)*($R63*(1-$E63)+$Q63*(1-$F63))*((1+'Inputs &amp; Summary'!$D$7)^AE$29))))))</f>
        <v>0</v>
      </c>
      <c r="AF63" s="114">
        <f>$D63*IF(AF$29&gt;'Inputs &amp; Summary'!$D$5,0,IF(AF$29&gt;VLOOKUP($G63,Lists!$J$17:$K$21,2),IF($M63=Lists!$H$3,IF($K63&lt;1,(($S63/$K63)*((1+'Inputs &amp; Summary'!$D$7)^AF$29)),((INT(AF$29/$K63)-INT((AF$29-1)/$K63))*$S63*((1+'Inputs &amp; Summary'!$D$7)^AF$29))),(_xlfn.WEIBULL.DIST(AF$29,$L63,$K63,FALSE)*$S63*((1+'Inputs &amp; Summary'!$D$7)^AF$29))),IF($M63=Lists!$H$3,IF($K63&lt;1,((($R63*(1-$E63)+$Q63*(1-$F63))/$K63)*((1+'Inputs &amp; Summary'!$D$7)^AF$29)),((INT(AF$29/$K63)-INT((AF$29-1)/$K63))*($R63*(1-$E63)+$Q63*(1-$F63))*((1+'Inputs &amp; Summary'!$D$7)^AF$29))),((_xlfn.WEIBULL.DIST(AF$29,$L63,$K63,FALSE)*($R63*(1-$E63)+$Q63*(1-$F63))*((1+'Inputs &amp; Summary'!$D$7)^AF$29))))))</f>
        <v>0</v>
      </c>
      <c r="AG63" s="114">
        <f>$D63*IF(AG$29&gt;'Inputs &amp; Summary'!$D$5,0,IF(AG$29&gt;VLOOKUP($G63,Lists!$J$17:$K$21,2),IF($M63=Lists!$H$3,IF($K63&lt;1,(($S63/$K63)*((1+'Inputs &amp; Summary'!$D$7)^AG$29)),((INT(AG$29/$K63)-INT((AG$29-1)/$K63))*$S63*((1+'Inputs &amp; Summary'!$D$7)^AG$29))),(_xlfn.WEIBULL.DIST(AG$29,$L63,$K63,FALSE)*$S63*((1+'Inputs &amp; Summary'!$D$7)^AG$29))),IF($M63=Lists!$H$3,IF($K63&lt;1,((($R63*(1-$E63)+$Q63*(1-$F63))/$K63)*((1+'Inputs &amp; Summary'!$D$7)^AG$29)),((INT(AG$29/$K63)-INT((AG$29-1)/$K63))*($R63*(1-$E63)+$Q63*(1-$F63))*((1+'Inputs &amp; Summary'!$D$7)^AG$29))),((_xlfn.WEIBULL.DIST(AG$29,$L63,$K63,FALSE)*($R63*(1-$E63)+$Q63*(1-$F63))*((1+'Inputs &amp; Summary'!$D$7)^AG$29))))))</f>
        <v>0</v>
      </c>
      <c r="AH63" s="114">
        <f>$D63*IF(AH$29&gt;'Inputs &amp; Summary'!$D$5,0,IF(AH$29&gt;VLOOKUP($G63,Lists!$J$17:$K$21,2),IF($M63=Lists!$H$3,IF($K63&lt;1,(($S63/$K63)*((1+'Inputs &amp; Summary'!$D$7)^AH$29)),((INT(AH$29/$K63)-INT((AH$29-1)/$K63))*$S63*((1+'Inputs &amp; Summary'!$D$7)^AH$29))),(_xlfn.WEIBULL.DIST(AH$29,$L63,$K63,FALSE)*$S63*((1+'Inputs &amp; Summary'!$D$7)^AH$29))),IF($M63=Lists!$H$3,IF($K63&lt;1,((($R63*(1-$E63)+$Q63*(1-$F63))/$K63)*((1+'Inputs &amp; Summary'!$D$7)^AH$29)),((INT(AH$29/$K63)-INT((AH$29-1)/$K63))*($R63*(1-$E63)+$Q63*(1-$F63))*((1+'Inputs &amp; Summary'!$D$7)^AH$29))),((_xlfn.WEIBULL.DIST(AH$29,$L63,$K63,FALSE)*($R63*(1-$E63)+$Q63*(1-$F63))*((1+'Inputs &amp; Summary'!$D$7)^AH$29))))))</f>
        <v>0</v>
      </c>
      <c r="AI63" s="114">
        <f>$D63*IF(AI$29&gt;'Inputs &amp; Summary'!$D$5,0,IF(AI$29&gt;VLOOKUP($G63,Lists!$J$17:$K$21,2),IF($M63=Lists!$H$3,IF($K63&lt;1,(($S63/$K63)*((1+'Inputs &amp; Summary'!$D$7)^AI$29)),((INT(AI$29/$K63)-INT((AI$29-1)/$K63))*$S63*((1+'Inputs &amp; Summary'!$D$7)^AI$29))),(_xlfn.WEIBULL.DIST(AI$29,$L63,$K63,FALSE)*$S63*((1+'Inputs &amp; Summary'!$D$7)^AI$29))),IF($M63=Lists!$H$3,IF($K63&lt;1,((($R63*(1-$E63)+$Q63*(1-$F63))/$K63)*((1+'Inputs &amp; Summary'!$D$7)^AI$29)),((INT(AI$29/$K63)-INT((AI$29-1)/$K63))*($R63*(1-$E63)+$Q63*(1-$F63))*((1+'Inputs &amp; Summary'!$D$7)^AI$29))),((_xlfn.WEIBULL.DIST(AI$29,$L63,$K63,FALSE)*($R63*(1-$E63)+$Q63*(1-$F63))*((1+'Inputs &amp; Summary'!$D$7)^AI$29))))))</f>
        <v>0</v>
      </c>
      <c r="AJ63" s="114">
        <f>$D63*IF(AJ$29&gt;'Inputs &amp; Summary'!$D$5,0,IF(AJ$29&gt;VLOOKUP($G63,Lists!$J$17:$K$21,2),IF($M63=Lists!$H$3,IF($K63&lt;1,(($S63/$K63)*((1+'Inputs &amp; Summary'!$D$7)^AJ$29)),((INT(AJ$29/$K63)-INT((AJ$29-1)/$K63))*$S63*((1+'Inputs &amp; Summary'!$D$7)^AJ$29))),(_xlfn.WEIBULL.DIST(AJ$29,$L63,$K63,FALSE)*$S63*((1+'Inputs &amp; Summary'!$D$7)^AJ$29))),IF($M63=Lists!$H$3,IF($K63&lt;1,((($R63*(1-$E63)+$Q63*(1-$F63))/$K63)*((1+'Inputs &amp; Summary'!$D$7)^AJ$29)),((INT(AJ$29/$K63)-INT((AJ$29-1)/$K63))*($R63*(1-$E63)+$Q63*(1-$F63))*((1+'Inputs &amp; Summary'!$D$7)^AJ$29))),((_xlfn.WEIBULL.DIST(AJ$29,$L63,$K63,FALSE)*($R63*(1-$E63)+$Q63*(1-$F63))*((1+'Inputs &amp; Summary'!$D$7)^AJ$29))))))</f>
        <v>0</v>
      </c>
      <c r="AK63" s="114">
        <f>$D63*IF(AK$29&gt;'Inputs &amp; Summary'!$D$5,0,IF(AK$29&gt;VLOOKUP($G63,Lists!$J$17:$K$21,2),IF($M63=Lists!$H$3,IF($K63&lt;1,(($S63/$K63)*((1+'Inputs &amp; Summary'!$D$7)^AK$29)),((INT(AK$29/$K63)-INT((AK$29-1)/$K63))*$S63*((1+'Inputs &amp; Summary'!$D$7)^AK$29))),(_xlfn.WEIBULL.DIST(AK$29,$L63,$K63,FALSE)*$S63*((1+'Inputs &amp; Summary'!$D$7)^AK$29))),IF($M63=Lists!$H$3,IF($K63&lt;1,((($R63*(1-$E63)+$Q63*(1-$F63))/$K63)*((1+'Inputs &amp; Summary'!$D$7)^AK$29)),((INT(AK$29/$K63)-INT((AK$29-1)/$K63))*($R63*(1-$E63)+$Q63*(1-$F63))*((1+'Inputs &amp; Summary'!$D$7)^AK$29))),((_xlfn.WEIBULL.DIST(AK$29,$L63,$K63,FALSE)*($R63*(1-$E63)+$Q63*(1-$F63))*((1+'Inputs &amp; Summary'!$D$7)^AK$29))))))</f>
        <v>0</v>
      </c>
      <c r="AL63" s="114">
        <f>$D63*IF(AL$29&gt;'Inputs &amp; Summary'!$D$5,0,IF(AL$29&gt;VLOOKUP($G63,Lists!$J$17:$K$21,2),IF($M63=Lists!$H$3,IF($K63&lt;1,(($S63/$K63)*((1+'Inputs &amp; Summary'!$D$7)^AL$29)),((INT(AL$29/$K63)-INT((AL$29-1)/$K63))*$S63*((1+'Inputs &amp; Summary'!$D$7)^AL$29))),(_xlfn.WEIBULL.DIST(AL$29,$L63,$K63,FALSE)*$S63*((1+'Inputs &amp; Summary'!$D$7)^AL$29))),IF($M63=Lists!$H$3,IF($K63&lt;1,((($R63*(1-$E63)+$Q63*(1-$F63))/$K63)*((1+'Inputs &amp; Summary'!$D$7)^AL$29)),((INT(AL$29/$K63)-INT((AL$29-1)/$K63))*($R63*(1-$E63)+$Q63*(1-$F63))*((1+'Inputs &amp; Summary'!$D$7)^AL$29))),((_xlfn.WEIBULL.DIST(AL$29,$L63,$K63,FALSE)*($R63*(1-$E63)+$Q63*(1-$F63))*((1+'Inputs &amp; Summary'!$D$7)^AL$29))))))</f>
        <v>0</v>
      </c>
      <c r="AM63" s="114">
        <f>$D63*IF(AM$29&gt;'Inputs &amp; Summary'!$D$5,0,IF(AM$29&gt;VLOOKUP($G63,Lists!$J$17:$K$21,2),IF($M63=Lists!$H$3,IF($K63&lt;1,(($S63/$K63)*((1+'Inputs &amp; Summary'!$D$7)^AM$29)),((INT(AM$29/$K63)-INT((AM$29-1)/$K63))*$S63*((1+'Inputs &amp; Summary'!$D$7)^AM$29))),(_xlfn.WEIBULL.DIST(AM$29,$L63,$K63,FALSE)*$S63*((1+'Inputs &amp; Summary'!$D$7)^AM$29))),IF($M63=Lists!$H$3,IF($K63&lt;1,((($R63*(1-$E63)+$Q63*(1-$F63))/$K63)*((1+'Inputs &amp; Summary'!$D$7)^AM$29)),((INT(AM$29/$K63)-INT((AM$29-1)/$K63))*($R63*(1-$E63)+$Q63*(1-$F63))*((1+'Inputs &amp; Summary'!$D$7)^AM$29))),((_xlfn.WEIBULL.DIST(AM$29,$L63,$K63,FALSE)*($R63*(1-$E63)+$Q63*(1-$F63))*((1+'Inputs &amp; Summary'!$D$7)^AM$29))))))</f>
        <v>0</v>
      </c>
      <c r="AN63" s="114">
        <f>$D63*IF(AN$29&gt;'Inputs &amp; Summary'!$D$5,0,IF(AN$29&gt;VLOOKUP($G63,Lists!$J$17:$K$21,2),IF($M63=Lists!$H$3,IF($K63&lt;1,(($S63/$K63)*((1+'Inputs &amp; Summary'!$D$7)^AN$29)),((INT(AN$29/$K63)-INT((AN$29-1)/$K63))*$S63*((1+'Inputs &amp; Summary'!$D$7)^AN$29))),(_xlfn.WEIBULL.DIST(AN$29,$L63,$K63,FALSE)*$S63*((1+'Inputs &amp; Summary'!$D$7)^AN$29))),IF($M63=Lists!$H$3,IF($K63&lt;1,((($R63*(1-$E63)+$Q63*(1-$F63))/$K63)*((1+'Inputs &amp; Summary'!$D$7)^AN$29)),((INT(AN$29/$K63)-INT((AN$29-1)/$K63))*($R63*(1-$E63)+$Q63*(1-$F63))*((1+'Inputs &amp; Summary'!$D$7)^AN$29))),((_xlfn.WEIBULL.DIST(AN$29,$L63,$K63,FALSE)*($R63*(1-$E63)+$Q63*(1-$F63))*((1+'Inputs &amp; Summary'!$D$7)^AN$29))))))</f>
        <v>0</v>
      </c>
      <c r="AO63" s="114">
        <f>$D63*IF(AO$29&gt;'Inputs &amp; Summary'!$D$5,0,IF(AO$29&gt;VLOOKUP($G63,Lists!$J$17:$K$21,2),IF($M63=Lists!$H$3,IF($K63&lt;1,(($S63/$K63)*((1+'Inputs &amp; Summary'!$D$7)^AO$29)),((INT(AO$29/$K63)-INT((AO$29-1)/$K63))*$S63*((1+'Inputs &amp; Summary'!$D$7)^AO$29))),(_xlfn.WEIBULL.DIST(AO$29,$L63,$K63,FALSE)*$S63*((1+'Inputs &amp; Summary'!$D$7)^AO$29))),IF($M63=Lists!$H$3,IF($K63&lt;1,((($R63*(1-$E63)+$Q63*(1-$F63))/$K63)*((1+'Inputs &amp; Summary'!$D$7)^AO$29)),((INT(AO$29/$K63)-INT((AO$29-1)/$K63))*($R63*(1-$E63)+$Q63*(1-$F63))*((1+'Inputs &amp; Summary'!$D$7)^AO$29))),((_xlfn.WEIBULL.DIST(AO$29,$L63,$K63,FALSE)*($R63*(1-$E63)+$Q63*(1-$F63))*((1+'Inputs &amp; Summary'!$D$7)^AO$29))))))</f>
        <v>0</v>
      </c>
      <c r="AP63" s="114">
        <f>$D63*IF(AP$29&gt;'Inputs &amp; Summary'!$D$5,0,IF(AP$29&gt;VLOOKUP($G63,Lists!$J$17:$K$21,2),IF($M63=Lists!$H$3,IF($K63&lt;1,(($S63/$K63)*((1+'Inputs &amp; Summary'!$D$7)^AP$29)),((INT(AP$29/$K63)-INT((AP$29-1)/$K63))*$S63*((1+'Inputs &amp; Summary'!$D$7)^AP$29))),(_xlfn.WEIBULL.DIST(AP$29,$L63,$K63,FALSE)*$S63*((1+'Inputs &amp; Summary'!$D$7)^AP$29))),IF($M63=Lists!$H$3,IF($K63&lt;1,((($R63*(1-$E63)+$Q63*(1-$F63))/$K63)*((1+'Inputs &amp; Summary'!$D$7)^AP$29)),((INT(AP$29/$K63)-INT((AP$29-1)/$K63))*($R63*(1-$E63)+$Q63*(1-$F63))*((1+'Inputs &amp; Summary'!$D$7)^AP$29))),((_xlfn.WEIBULL.DIST(AP$29,$L63,$K63,FALSE)*($R63*(1-$E63)+$Q63*(1-$F63))*((1+'Inputs &amp; Summary'!$D$7)^AP$29))))))</f>
        <v>0</v>
      </c>
      <c r="AQ63" s="114">
        <f>$D63*IF(AQ$29&gt;'Inputs &amp; Summary'!$D$5,0,IF(AQ$29&gt;VLOOKUP($G63,Lists!$J$17:$K$21,2),IF($M63=Lists!$H$3,IF($K63&lt;1,(($S63/$K63)*((1+'Inputs &amp; Summary'!$D$7)^AQ$29)),((INT(AQ$29/$K63)-INT((AQ$29-1)/$K63))*$S63*((1+'Inputs &amp; Summary'!$D$7)^AQ$29))),(_xlfn.WEIBULL.DIST(AQ$29,$L63,$K63,FALSE)*$S63*((1+'Inputs &amp; Summary'!$D$7)^AQ$29))),IF($M63=Lists!$H$3,IF($K63&lt;1,((($R63*(1-$E63)+$Q63*(1-$F63))/$K63)*((1+'Inputs &amp; Summary'!$D$7)^AQ$29)),((INT(AQ$29/$K63)-INT((AQ$29-1)/$K63))*($R63*(1-$E63)+$Q63*(1-$F63))*((1+'Inputs &amp; Summary'!$D$7)^AQ$29))),((_xlfn.WEIBULL.DIST(AQ$29,$L63,$K63,FALSE)*($R63*(1-$E63)+$Q63*(1-$F63))*((1+'Inputs &amp; Summary'!$D$7)^AQ$29))))))</f>
        <v>0</v>
      </c>
      <c r="AR63" s="114">
        <f>$D63*IF(AR$29&gt;'Inputs &amp; Summary'!$D$5,0,IF(AR$29&gt;VLOOKUP($G63,Lists!$J$17:$K$21,2),IF($M63=Lists!$H$3,IF($K63&lt;1,(($S63/$K63)*((1+'Inputs &amp; Summary'!$D$7)^AR$29)),((INT(AR$29/$K63)-INT((AR$29-1)/$K63))*$S63*((1+'Inputs &amp; Summary'!$D$7)^AR$29))),(_xlfn.WEIBULL.DIST(AR$29,$L63,$K63,FALSE)*$S63*((1+'Inputs &amp; Summary'!$D$7)^AR$29))),IF($M63=Lists!$H$3,IF($K63&lt;1,((($R63*(1-$E63)+$Q63*(1-$F63))/$K63)*((1+'Inputs &amp; Summary'!$D$7)^AR$29)),((INT(AR$29/$K63)-INT((AR$29-1)/$K63))*($R63*(1-$E63)+$Q63*(1-$F63))*((1+'Inputs &amp; Summary'!$D$7)^AR$29))),((_xlfn.WEIBULL.DIST(AR$29,$L63,$K63,FALSE)*($R63*(1-$E63)+$Q63*(1-$F63))*((1+'Inputs &amp; Summary'!$D$7)^AR$29))))))</f>
        <v>0</v>
      </c>
      <c r="AS63" s="114">
        <f>$D63*IF(AS$29&gt;'Inputs &amp; Summary'!$D$5,0,IF(AS$29&gt;VLOOKUP($G63,Lists!$J$17:$K$21,2),IF($M63=Lists!$H$3,IF($K63&lt;1,(($S63/$K63)*((1+'Inputs &amp; Summary'!$D$7)^AS$29)),((INT(AS$29/$K63)-INT((AS$29-1)/$K63))*$S63*((1+'Inputs &amp; Summary'!$D$7)^AS$29))),(_xlfn.WEIBULL.DIST(AS$29,$L63,$K63,FALSE)*$S63*((1+'Inputs &amp; Summary'!$D$7)^AS$29))),IF($M63=Lists!$H$3,IF($K63&lt;1,((($R63*(1-$E63)+$Q63*(1-$F63))/$K63)*((1+'Inputs &amp; Summary'!$D$7)^AS$29)),((INT(AS$29/$K63)-INT((AS$29-1)/$K63))*($R63*(1-$E63)+$Q63*(1-$F63))*((1+'Inputs &amp; Summary'!$D$7)^AS$29))),((_xlfn.WEIBULL.DIST(AS$29,$L63,$K63,FALSE)*($R63*(1-$E63)+$Q63*(1-$F63))*((1+'Inputs &amp; Summary'!$D$7)^AS$29))))))</f>
        <v>0</v>
      </c>
      <c r="AT63" s="114">
        <f>$D63*IF(AT$29&gt;'Inputs &amp; Summary'!$D$5,0,IF(AT$29&gt;VLOOKUP($G63,Lists!$J$17:$K$21,2),IF($M63=Lists!$H$3,IF($K63&lt;1,(($S63/$K63)*((1+'Inputs &amp; Summary'!$D$7)^AT$29)),((INT(AT$29/$K63)-INT((AT$29-1)/$K63))*$S63*((1+'Inputs &amp; Summary'!$D$7)^AT$29))),(_xlfn.WEIBULL.DIST(AT$29,$L63,$K63,FALSE)*$S63*((1+'Inputs &amp; Summary'!$D$7)^AT$29))),IF($M63=Lists!$H$3,IF($K63&lt;1,((($R63*(1-$E63)+$Q63*(1-$F63))/$K63)*((1+'Inputs &amp; Summary'!$D$7)^AT$29)),((INT(AT$29/$K63)-INT((AT$29-1)/$K63))*($R63*(1-$E63)+$Q63*(1-$F63))*((1+'Inputs &amp; Summary'!$D$7)^AT$29))),((_xlfn.WEIBULL.DIST(AT$29,$L63,$K63,FALSE)*($R63*(1-$E63)+$Q63*(1-$F63))*((1+'Inputs &amp; Summary'!$D$7)^AT$29))))))</f>
        <v>0</v>
      </c>
      <c r="AU63" s="114">
        <f>$D63*IF(AU$29&gt;'Inputs &amp; Summary'!$D$5,0,IF(AU$29&gt;VLOOKUP($G63,Lists!$J$17:$K$21,2),IF($M63=Lists!$H$3,IF($K63&lt;1,(($S63/$K63)*((1+'Inputs &amp; Summary'!$D$7)^AU$29)),((INT(AU$29/$K63)-INT((AU$29-1)/$K63))*$S63*((1+'Inputs &amp; Summary'!$D$7)^AU$29))),(_xlfn.WEIBULL.DIST(AU$29,$L63,$K63,FALSE)*$S63*((1+'Inputs &amp; Summary'!$D$7)^AU$29))),IF($M63=Lists!$H$3,IF($K63&lt;1,((($R63*(1-$E63)+$Q63*(1-$F63))/$K63)*((1+'Inputs &amp; Summary'!$D$7)^AU$29)),((INT(AU$29/$K63)-INT((AU$29-1)/$K63))*($R63*(1-$E63)+$Q63*(1-$F63))*((1+'Inputs &amp; Summary'!$D$7)^AU$29))),((_xlfn.WEIBULL.DIST(AU$29,$L63,$K63,FALSE)*($R63*(1-$E63)+$Q63*(1-$F63))*((1+'Inputs &amp; Summary'!$D$7)^AU$29))))))</f>
        <v>0</v>
      </c>
      <c r="AV63" s="114">
        <f>$D63*IF(AV$29&gt;'Inputs &amp; Summary'!$D$5,0,IF(AV$29&gt;VLOOKUP($G63,Lists!$J$17:$K$21,2),IF($M63=Lists!$H$3,IF($K63&lt;1,(($S63/$K63)*((1+'Inputs &amp; Summary'!$D$7)^AV$29)),((INT(AV$29/$K63)-INT((AV$29-1)/$K63))*$S63*((1+'Inputs &amp; Summary'!$D$7)^AV$29))),(_xlfn.WEIBULL.DIST(AV$29,$L63,$K63,FALSE)*$S63*((1+'Inputs &amp; Summary'!$D$7)^AV$29))),IF($M63=Lists!$H$3,IF($K63&lt;1,((($R63*(1-$E63)+$Q63*(1-$F63))/$K63)*((1+'Inputs &amp; Summary'!$D$7)^AV$29)),((INT(AV$29/$K63)-INT((AV$29-1)/$K63))*($R63*(1-$E63)+$Q63*(1-$F63))*((1+'Inputs &amp; Summary'!$D$7)^AV$29))),((_xlfn.WEIBULL.DIST(AV$29,$L63,$K63,FALSE)*($R63*(1-$E63)+$Q63*(1-$F63))*((1+'Inputs &amp; Summary'!$D$7)^AV$29))))))</f>
        <v>0</v>
      </c>
      <c r="AW63" s="114">
        <f>$D63*IF(AW$29&gt;'Inputs &amp; Summary'!$D$5,0,IF(AW$29&gt;VLOOKUP($G63,Lists!$J$17:$K$21,2),IF($M63=Lists!$H$3,IF($K63&lt;1,(($S63/$K63)*((1+'Inputs &amp; Summary'!$D$7)^AW$29)),((INT(AW$29/$K63)-INT((AW$29-1)/$K63))*$S63*((1+'Inputs &amp; Summary'!$D$7)^AW$29))),(_xlfn.WEIBULL.DIST(AW$29,$L63,$K63,FALSE)*$S63*((1+'Inputs &amp; Summary'!$D$7)^AW$29))),IF($M63=Lists!$H$3,IF($K63&lt;1,((($R63*(1-$E63)+$Q63*(1-$F63))/$K63)*((1+'Inputs &amp; Summary'!$D$7)^AW$29)),((INT(AW$29/$K63)-INT((AW$29-1)/$K63))*($R63*(1-$E63)+$Q63*(1-$F63))*((1+'Inputs &amp; Summary'!$D$7)^AW$29))),((_xlfn.WEIBULL.DIST(AW$29,$L63,$K63,FALSE)*($R63*(1-$E63)+$Q63*(1-$F63))*((1+'Inputs &amp; Summary'!$D$7)^AW$29))))))</f>
        <v>0</v>
      </c>
      <c r="AX63" s="114">
        <f>$D63*IF(AX$29&gt;'Inputs &amp; Summary'!$D$5,0,IF(AX$29&gt;VLOOKUP($G63,Lists!$J$17:$K$21,2),IF($M63=Lists!$H$3,IF($K63&lt;1,(($S63/$K63)*((1+'Inputs &amp; Summary'!$D$7)^AX$29)),((INT(AX$29/$K63)-INT((AX$29-1)/$K63))*$S63*((1+'Inputs &amp; Summary'!$D$7)^AX$29))),(_xlfn.WEIBULL.DIST(AX$29,$L63,$K63,FALSE)*$S63*((1+'Inputs &amp; Summary'!$D$7)^AX$29))),IF($M63=Lists!$H$3,IF($K63&lt;1,((($R63*(1-$E63)+$Q63*(1-$F63))/$K63)*((1+'Inputs &amp; Summary'!$D$7)^AX$29)),((INT(AX$29/$K63)-INT((AX$29-1)/$K63))*($R63*(1-$E63)+$Q63*(1-$F63))*((1+'Inputs &amp; Summary'!$D$7)^AX$29))),((_xlfn.WEIBULL.DIST(AX$29,$L63,$K63,FALSE)*($R63*(1-$E63)+$Q63*(1-$F63))*((1+'Inputs &amp; Summary'!$D$7)^AX$29))))))</f>
        <v>0</v>
      </c>
      <c r="AY63" s="114">
        <f>$D63*IF(AY$29&gt;'Inputs &amp; Summary'!$D$5,0,IF(AY$29&gt;VLOOKUP($G63,Lists!$J$17:$K$21,2),IF($M63=Lists!$H$3,IF($K63&lt;1,(($S63/$K63)*((1+'Inputs &amp; Summary'!$D$7)^AY$29)),((INT(AY$29/$K63)-INT((AY$29-1)/$K63))*$S63*((1+'Inputs &amp; Summary'!$D$7)^AY$29))),(_xlfn.WEIBULL.DIST(AY$29,$L63,$K63,FALSE)*$S63*((1+'Inputs &amp; Summary'!$D$7)^AY$29))),IF($M63=Lists!$H$3,IF($K63&lt;1,((($R63*(1-$E63)+$Q63*(1-$F63))/$K63)*((1+'Inputs &amp; Summary'!$D$7)^AY$29)),((INT(AY$29/$K63)-INT((AY$29-1)/$K63))*($R63*(1-$E63)+$Q63*(1-$F63))*((1+'Inputs &amp; Summary'!$D$7)^AY$29))),((_xlfn.WEIBULL.DIST(AY$29,$L63,$K63,FALSE)*($R63*(1-$E63)+$Q63*(1-$F63))*((1+'Inputs &amp; Summary'!$D$7)^AY$29))))))</f>
        <v>0</v>
      </c>
      <c r="AZ63" s="114">
        <f>$D63*IF(AZ$29&gt;'Inputs &amp; Summary'!$D$5,0,IF(AZ$29&gt;VLOOKUP($G63,Lists!$J$17:$K$21,2),IF($M63=Lists!$H$3,IF($K63&lt;1,(($S63/$K63)*((1+'Inputs &amp; Summary'!$D$7)^AZ$29)),((INT(AZ$29/$K63)-INT((AZ$29-1)/$K63))*$S63*((1+'Inputs &amp; Summary'!$D$7)^AZ$29))),(_xlfn.WEIBULL.DIST(AZ$29,$L63,$K63,FALSE)*$S63*((1+'Inputs &amp; Summary'!$D$7)^AZ$29))),IF($M63=Lists!$H$3,IF($K63&lt;1,((($R63*(1-$E63)+$Q63*(1-$F63))/$K63)*((1+'Inputs &amp; Summary'!$D$7)^AZ$29)),((INT(AZ$29/$K63)-INT((AZ$29-1)/$K63))*($R63*(1-$E63)+$Q63*(1-$F63))*((1+'Inputs &amp; Summary'!$D$7)^AZ$29))),((_xlfn.WEIBULL.DIST(AZ$29,$L63,$K63,FALSE)*($R63*(1-$E63)+$Q63*(1-$F63))*((1+'Inputs &amp; Summary'!$D$7)^AZ$29))))))</f>
        <v>0</v>
      </c>
      <c r="BA63" s="114">
        <f>$D63*IF(BA$29&gt;'Inputs &amp; Summary'!$D$5,0,IF(BA$29&gt;VLOOKUP($G63,Lists!$J$17:$K$21,2),IF($M63=Lists!$H$3,IF($K63&lt;1,(($S63/$K63)*((1+'Inputs &amp; Summary'!$D$7)^BA$29)),((INT(BA$29/$K63)-INT((BA$29-1)/$K63))*$S63*((1+'Inputs &amp; Summary'!$D$7)^BA$29))),(_xlfn.WEIBULL.DIST(BA$29,$L63,$K63,FALSE)*$S63*((1+'Inputs &amp; Summary'!$D$7)^BA$29))),IF($M63=Lists!$H$3,IF($K63&lt;1,((($R63*(1-$E63)+$Q63*(1-$F63))/$K63)*((1+'Inputs &amp; Summary'!$D$7)^BA$29)),((INT(BA$29/$K63)-INT((BA$29-1)/$K63))*($R63*(1-$E63)+$Q63*(1-$F63))*((1+'Inputs &amp; Summary'!$D$7)^BA$29))),((_xlfn.WEIBULL.DIST(BA$29,$L63,$K63,FALSE)*($R63*(1-$E63)+$Q63*(1-$F63))*((1+'Inputs &amp; Summary'!$D$7)^BA$29))))))</f>
        <v>0</v>
      </c>
      <c r="BB63" s="114">
        <f>$D63*IF(BB$29&gt;'Inputs &amp; Summary'!$D$5,0,IF(BB$29&gt;VLOOKUP($G63,Lists!$J$17:$K$21,2),IF($M63=Lists!$H$3,IF($K63&lt;1,(($S63/$K63)*((1+'Inputs &amp; Summary'!$D$7)^BB$29)),((INT(BB$29/$K63)-INT((BB$29-1)/$K63))*$S63*((1+'Inputs &amp; Summary'!$D$7)^BB$29))),(_xlfn.WEIBULL.DIST(BB$29,$L63,$K63,FALSE)*$S63*((1+'Inputs &amp; Summary'!$D$7)^BB$29))),IF($M63=Lists!$H$3,IF($K63&lt;1,((($R63*(1-$E63)+$Q63*(1-$F63))/$K63)*((1+'Inputs &amp; Summary'!$D$7)^BB$29)),((INT(BB$29/$K63)-INT((BB$29-1)/$K63))*($R63*(1-$E63)+$Q63*(1-$F63))*((1+'Inputs &amp; Summary'!$D$7)^BB$29))),((_xlfn.WEIBULL.DIST(BB$29,$L63,$K63,FALSE)*($R63*(1-$E63)+$Q63*(1-$F63))*((1+'Inputs &amp; Summary'!$D$7)^BB$29))))))</f>
        <v>0</v>
      </c>
      <c r="BC63" s="114">
        <f>$D63*IF(BC$29&gt;'Inputs &amp; Summary'!$D$5,0,IF(BC$29&gt;VLOOKUP($G63,Lists!$J$17:$K$21,2),IF($M63=Lists!$H$3,IF($K63&lt;1,(($S63/$K63)*((1+'Inputs &amp; Summary'!$D$7)^BC$29)),((INT(BC$29/$K63)-INT((BC$29-1)/$K63))*$S63*((1+'Inputs &amp; Summary'!$D$7)^BC$29))),(_xlfn.WEIBULL.DIST(BC$29,$L63,$K63,FALSE)*$S63*((1+'Inputs &amp; Summary'!$D$7)^BC$29))),IF($M63=Lists!$H$3,IF($K63&lt;1,((($R63*(1-$E63)+$Q63*(1-$F63))/$K63)*((1+'Inputs &amp; Summary'!$D$7)^BC$29)),((INT(BC$29/$K63)-INT((BC$29-1)/$K63))*($R63*(1-$E63)+$Q63*(1-$F63))*((1+'Inputs &amp; Summary'!$D$7)^BC$29))),((_xlfn.WEIBULL.DIST(BC$29,$L63,$K63,FALSE)*($R63*(1-$E63)+$Q63*(1-$F63))*((1+'Inputs &amp; Summary'!$D$7)^BC$29))))))</f>
        <v>0</v>
      </c>
      <c r="BD63" s="114">
        <f>$D63*IF(BD$29&gt;'Inputs &amp; Summary'!$D$5,0,IF(BD$29&gt;VLOOKUP($G63,Lists!$J$17:$K$21,2),IF($M63=Lists!$H$3,IF($K63&lt;1,(($S63/$K63)*((1+'Inputs &amp; Summary'!$D$7)^BD$29)),((INT(BD$29/$K63)-INT((BD$29-1)/$K63))*$S63*((1+'Inputs &amp; Summary'!$D$7)^BD$29))),(_xlfn.WEIBULL.DIST(BD$29,$L63,$K63,FALSE)*$S63*((1+'Inputs &amp; Summary'!$D$7)^BD$29))),IF($M63=Lists!$H$3,IF($K63&lt;1,((($R63*(1-$E63)+$Q63*(1-$F63))/$K63)*((1+'Inputs &amp; Summary'!$D$7)^BD$29)),((INT(BD$29/$K63)-INT((BD$29-1)/$K63))*($R63*(1-$E63)+$Q63*(1-$F63))*((1+'Inputs &amp; Summary'!$D$7)^BD$29))),((_xlfn.WEIBULL.DIST(BD$29,$L63,$K63,FALSE)*($R63*(1-$E63)+$Q63*(1-$F63))*((1+'Inputs &amp; Summary'!$D$7)^BD$29))))))</f>
        <v>0</v>
      </c>
      <c r="BE63" s="114">
        <f>$D63*IF(BE$29&gt;'Inputs &amp; Summary'!$D$5,0,IF(BE$29&gt;VLOOKUP($G63,Lists!$J$17:$K$21,2),IF($M63=Lists!$H$3,IF($K63&lt;1,(($S63/$K63)*((1+'Inputs &amp; Summary'!$D$7)^BE$29)),((INT(BE$29/$K63)-INT((BE$29-1)/$K63))*$S63*((1+'Inputs &amp; Summary'!$D$7)^BE$29))),(_xlfn.WEIBULL.DIST(BE$29,$L63,$K63,FALSE)*$S63*((1+'Inputs &amp; Summary'!$D$7)^BE$29))),IF($M63=Lists!$H$3,IF($K63&lt;1,((($R63*(1-$E63)+$Q63*(1-$F63))/$K63)*((1+'Inputs &amp; Summary'!$D$7)^BE$29)),((INT(BE$29/$K63)-INT((BE$29-1)/$K63))*($R63*(1-$E63)+$Q63*(1-$F63))*((1+'Inputs &amp; Summary'!$D$7)^BE$29))),((_xlfn.WEIBULL.DIST(BE$29,$L63,$K63,FALSE)*($R63*(1-$E63)+$Q63*(1-$F63))*((1+'Inputs &amp; Summary'!$D$7)^BE$29))))))</f>
        <v>0</v>
      </c>
      <c r="BF63" s="114">
        <f>$D63*IF(BF$29&gt;'Inputs &amp; Summary'!$D$5,0,IF(BF$29&gt;VLOOKUP($G63,Lists!$J$17:$K$21,2),IF($M63=Lists!$H$3,IF($K63&lt;1,(($S63/$K63)*((1+'Inputs &amp; Summary'!$D$7)^BF$29)),((INT(BF$29/$K63)-INT((BF$29-1)/$K63))*$S63*((1+'Inputs &amp; Summary'!$D$7)^BF$29))),(_xlfn.WEIBULL.DIST(BF$29,$L63,$K63,FALSE)*$S63*((1+'Inputs &amp; Summary'!$D$7)^BF$29))),IF($M63=Lists!$H$3,IF($K63&lt;1,((($R63*(1-$E63)+$Q63*(1-$F63))/$K63)*((1+'Inputs &amp; Summary'!$D$7)^BF$29)),((INT(BF$29/$K63)-INT((BF$29-1)/$K63))*($R63*(1-$E63)+$Q63*(1-$F63))*((1+'Inputs &amp; Summary'!$D$7)^BF$29))),((_xlfn.WEIBULL.DIST(BF$29,$L63,$K63,FALSE)*($R63*(1-$E63)+$Q63*(1-$F63))*((1+'Inputs &amp; Summary'!$D$7)^BF$29))))))</f>
        <v>0</v>
      </c>
      <c r="BG63" s="114">
        <f>$D63*IF(BG$29&gt;'Inputs &amp; Summary'!$D$5,0,IF(BG$29&gt;VLOOKUP($G63,Lists!$J$17:$K$21,2),IF($M63=Lists!$H$3,IF($K63&lt;1,(($S63/$K63)*((1+'Inputs &amp; Summary'!$D$7)^BG$29)),((INT(BG$29/$K63)-INT((BG$29-1)/$K63))*$S63*((1+'Inputs &amp; Summary'!$D$7)^BG$29))),(_xlfn.WEIBULL.DIST(BG$29,$L63,$K63,FALSE)*$S63*((1+'Inputs &amp; Summary'!$D$7)^BG$29))),IF($M63=Lists!$H$3,IF($K63&lt;1,((($R63*(1-$E63)+$Q63*(1-$F63))/$K63)*((1+'Inputs &amp; Summary'!$D$7)^BG$29)),((INT(BG$29/$K63)-INT((BG$29-1)/$K63))*($R63*(1-$E63)+$Q63*(1-$F63))*((1+'Inputs &amp; Summary'!$D$7)^BG$29))),((_xlfn.WEIBULL.DIST(BG$29,$L63,$K63,FALSE)*($R63*(1-$E63)+$Q63*(1-$F63))*((1+'Inputs &amp; Summary'!$D$7)^BG$29))))))</f>
        <v>0</v>
      </c>
      <c r="BH63" s="114">
        <f>$D63*IF(BH$29&gt;'Inputs &amp; Summary'!$D$5,0,IF(BH$29&gt;VLOOKUP($G63,Lists!$J$17:$K$21,2),IF($M63=Lists!$H$3,IF($K63&lt;1,(($S63/$K63)*((1+'Inputs &amp; Summary'!$D$7)^BH$29)),((INT(BH$29/$K63)-INT((BH$29-1)/$K63))*$S63*((1+'Inputs &amp; Summary'!$D$7)^BH$29))),(_xlfn.WEIBULL.DIST(BH$29,$L63,$K63,FALSE)*$S63*((1+'Inputs &amp; Summary'!$D$7)^BH$29))),IF($M63=Lists!$H$3,IF($K63&lt;1,((($R63*(1-$E63)+$Q63*(1-$F63))/$K63)*((1+'Inputs &amp; Summary'!$D$7)^BH$29)),((INT(BH$29/$K63)-INT((BH$29-1)/$K63))*($R63*(1-$E63)+$Q63*(1-$F63))*((1+'Inputs &amp; Summary'!$D$7)^BH$29))),((_xlfn.WEIBULL.DIST(BH$29,$L63,$K63,FALSE)*($R63*(1-$E63)+$Q63*(1-$F63))*((1+'Inputs &amp; Summary'!$D$7)^BH$29))))))</f>
        <v>0</v>
      </c>
      <c r="BI63" s="114">
        <f>$D63*IF(BI$29&gt;'Inputs &amp; Summary'!$D$5,0,IF(BI$29&gt;VLOOKUP($G63,Lists!$J$17:$K$21,2),IF($M63=Lists!$H$3,IF($K63&lt;1,(($S63/$K63)*((1+'Inputs &amp; Summary'!$D$7)^BI$29)),((INT(BI$29/$K63)-INT((BI$29-1)/$K63))*$S63*((1+'Inputs &amp; Summary'!$D$7)^BI$29))),(_xlfn.WEIBULL.DIST(BI$29,$L63,$K63,FALSE)*$S63*((1+'Inputs &amp; Summary'!$D$7)^BI$29))),IF($M63=Lists!$H$3,IF($K63&lt;1,((($R63*(1-$E63)+$Q63*(1-$F63))/$K63)*((1+'Inputs &amp; Summary'!$D$7)^BI$29)),((INT(BI$29/$K63)-INT((BI$29-1)/$K63))*($R63*(1-$E63)+$Q63*(1-$F63))*((1+'Inputs &amp; Summary'!$D$7)^BI$29))),((_xlfn.WEIBULL.DIST(BI$29,$L63,$K63,FALSE)*($R63*(1-$E63)+$Q63*(1-$F63))*((1+'Inputs &amp; Summary'!$D$7)^BI$29))))))</f>
        <v>0</v>
      </c>
      <c r="BJ63" s="114">
        <f>$D63*IF(BJ$29&gt;'Inputs &amp; Summary'!$D$5,0,IF(BJ$29&gt;VLOOKUP($G63,Lists!$J$17:$K$21,2),IF($M63=Lists!$H$3,IF($K63&lt;1,(($S63/$K63)*((1+'Inputs &amp; Summary'!$D$7)^BJ$29)),((INT(BJ$29/$K63)-INT((BJ$29-1)/$K63))*$S63*((1+'Inputs &amp; Summary'!$D$7)^BJ$29))),(_xlfn.WEIBULL.DIST(BJ$29,$L63,$K63,FALSE)*$S63*((1+'Inputs &amp; Summary'!$D$7)^BJ$29))),IF($M63=Lists!$H$3,IF($K63&lt;1,((($R63*(1-$E63)+$Q63*(1-$F63))/$K63)*((1+'Inputs &amp; Summary'!$D$7)^BJ$29)),((INT(BJ$29/$K63)-INT((BJ$29-1)/$K63))*($R63*(1-$E63)+$Q63*(1-$F63))*((1+'Inputs &amp; Summary'!$D$7)^BJ$29))),((_xlfn.WEIBULL.DIST(BJ$29,$L63,$K63,FALSE)*($R63*(1-$E63)+$Q63*(1-$F63))*((1+'Inputs &amp; Summary'!$D$7)^BJ$29))))))</f>
        <v>0</v>
      </c>
      <c r="BK63" s="114">
        <f>$D63*IF(BK$29&gt;'Inputs &amp; Summary'!$D$5,0,IF(BK$29&gt;VLOOKUP($G63,Lists!$J$17:$K$21,2),IF($M63=Lists!$H$3,IF($K63&lt;1,(($S63/$K63)*((1+'Inputs &amp; Summary'!$D$7)^BK$29)),((INT(BK$29/$K63)-INT((BK$29-1)/$K63))*$S63*((1+'Inputs &amp; Summary'!$D$7)^BK$29))),(_xlfn.WEIBULL.DIST(BK$29,$L63,$K63,FALSE)*$S63*((1+'Inputs &amp; Summary'!$D$7)^BK$29))),IF($M63=Lists!$H$3,IF($K63&lt;1,((($R63*(1-$E63)+$Q63*(1-$F63))/$K63)*((1+'Inputs &amp; Summary'!$D$7)^BK$29)),((INT(BK$29/$K63)-INT((BK$29-1)/$K63))*($R63*(1-$E63)+$Q63*(1-$F63))*((1+'Inputs &amp; Summary'!$D$7)^BK$29))),((_xlfn.WEIBULL.DIST(BK$29,$L63,$K63,FALSE)*($R63*(1-$E63)+$Q63*(1-$F63))*((1+'Inputs &amp; Summary'!$D$7)^BK$29))))))</f>
        <v>0</v>
      </c>
      <c r="BL63" s="114">
        <f>$D63*IF(BL$29&gt;'Inputs &amp; Summary'!$D$5,0,IF(BL$29&gt;VLOOKUP($G63,Lists!$J$17:$K$21,2),IF($M63=Lists!$H$3,IF($K63&lt;1,(($S63/$K63)*((1+'Inputs &amp; Summary'!$D$7)^BL$29)),((INT(BL$29/$K63)-INT((BL$29-1)/$K63))*$S63*((1+'Inputs &amp; Summary'!$D$7)^BL$29))),(_xlfn.WEIBULL.DIST(BL$29,$L63,$K63,FALSE)*$S63*((1+'Inputs &amp; Summary'!$D$7)^BL$29))),IF($M63=Lists!$H$3,IF($K63&lt;1,((($R63*(1-$E63)+$Q63*(1-$F63))/$K63)*((1+'Inputs &amp; Summary'!$D$7)^BL$29)),((INT(BL$29/$K63)-INT((BL$29-1)/$K63))*($R63*(1-$E63)+$Q63*(1-$F63))*((1+'Inputs &amp; Summary'!$D$7)^BL$29))),((_xlfn.WEIBULL.DIST(BL$29,$L63,$K63,FALSE)*($R63*(1-$E63)+$Q63*(1-$F63))*((1+'Inputs &amp; Summary'!$D$7)^BL$29))))))</f>
        <v>0</v>
      </c>
    </row>
    <row r="64" spans="1:64" s="1" customFormat="1" x14ac:dyDescent="0.3">
      <c r="A64" s="79" t="s">
        <v>9</v>
      </c>
      <c r="B64" s="33" t="s">
        <v>307</v>
      </c>
      <c r="C64" s="33" t="s">
        <v>36</v>
      </c>
      <c r="D64" s="68">
        <v>1</v>
      </c>
      <c r="E64" s="68">
        <v>0</v>
      </c>
      <c r="F64" s="68">
        <v>0</v>
      </c>
      <c r="G64" s="213" t="s">
        <v>433</v>
      </c>
      <c r="H64" s="34" t="s">
        <v>18</v>
      </c>
      <c r="I64" s="34" t="s">
        <v>270</v>
      </c>
      <c r="J64" s="33">
        <f>VLOOKUP(I64,'Labor Rates'!$A$1:$B$16,2)</f>
        <v>25.173076923076923</v>
      </c>
      <c r="K64" s="35">
        <v>1</v>
      </c>
      <c r="L64" s="35">
        <v>1</v>
      </c>
      <c r="M64" s="33" t="s">
        <v>259</v>
      </c>
      <c r="N64" s="84">
        <f>'Inputs &amp; Summary'!$D$32</f>
        <v>1</v>
      </c>
      <c r="O64" s="35">
        <v>2</v>
      </c>
      <c r="P64" s="5">
        <v>0</v>
      </c>
      <c r="Q64" s="73">
        <f t="shared" si="11"/>
        <v>50.346153846153847</v>
      </c>
      <c r="R64" s="73">
        <f t="shared" si="12"/>
        <v>0</v>
      </c>
      <c r="S64" s="74">
        <f t="shared" si="13"/>
        <v>50.346153846153847</v>
      </c>
      <c r="T64" s="75"/>
      <c r="U64" s="80"/>
      <c r="V64" s="87">
        <f t="shared" si="14"/>
        <v>62.387235015613371</v>
      </c>
      <c r="W64" s="87">
        <f>NPV('Inputs &amp; Summary'!$D$6,Y64:BL64)</f>
        <v>632.67294337543501</v>
      </c>
      <c r="X64" s="90">
        <f t="shared" si="15"/>
        <v>4.5919641017110836E-3</v>
      </c>
      <c r="Y64" s="114">
        <f>$D64*IF(Y$29&gt;'Inputs &amp; Summary'!$D$5,0,IF(Y$29&gt;VLOOKUP($G64,Lists!$J$17:$K$21,2),IF($M64=Lists!$H$3,IF($K64&lt;1,(($S64/$K64)*((1+'Inputs &amp; Summary'!$D$7)^Y$29)),((INT(Y$29/$K64)-INT((Y$29-1)/$K64))*$S64*((1+'Inputs &amp; Summary'!$D$7)^Y$29))),(_xlfn.WEIBULL.DIST(Y$29,$L64,$K64,FALSE)*$S64*((1+'Inputs &amp; Summary'!$D$7)^Y$29))),IF($M64=Lists!$H$3,IF($K64&lt;1,((($R64*(1-$E64)+$Q64*(1-$F64))/$K64)*((1+'Inputs &amp; Summary'!$D$7)^Y$29)),((INT(Y$29/$K64)-INT((Y$29-1)/$K64))*($R64*(1-$E64)+$Q64*(1-$F64))*((1+'Inputs &amp; Summary'!$D$7)^Y$29))),((_xlfn.WEIBULL.DIST(Y$29,$L64,$K64,FALSE)*($R64*(1-$E64)+$Q64*(1-$F64))*((1+'Inputs &amp; Summary'!$D$7)^Y$29))))))</f>
        <v>51.353076923076927</v>
      </c>
      <c r="Z64" s="114">
        <f>$D64*IF(Z$29&gt;'Inputs &amp; Summary'!$D$5,0,IF(Z$29&gt;VLOOKUP($G64,Lists!$J$17:$K$21,2),IF($M64=Lists!$H$3,IF($K64&lt;1,(($S64/$K64)*((1+'Inputs &amp; Summary'!$D$7)^Z$29)),((INT(Z$29/$K64)-INT((Z$29-1)/$K64))*$S64*((1+'Inputs &amp; Summary'!$D$7)^Z$29))),(_xlfn.WEIBULL.DIST(Z$29,$L64,$K64,FALSE)*$S64*((1+'Inputs &amp; Summary'!$D$7)^Z$29))),IF($M64=Lists!$H$3,IF($K64&lt;1,((($R64*(1-$E64)+$Q64*(1-$F64))/$K64)*((1+'Inputs &amp; Summary'!$D$7)^Z$29)),((INT(Z$29/$K64)-INT((Z$29-1)/$K64))*($R64*(1-$E64)+$Q64*(1-$F64))*((1+'Inputs &amp; Summary'!$D$7)^Z$29))),((_xlfn.WEIBULL.DIST(Z$29,$L64,$K64,FALSE)*($R64*(1-$E64)+$Q64*(1-$F64))*((1+'Inputs &amp; Summary'!$D$7)^Z$29))))))</f>
        <v>52.380138461538465</v>
      </c>
      <c r="AA64" s="114">
        <f>$D64*IF(AA$29&gt;'Inputs &amp; Summary'!$D$5,0,IF(AA$29&gt;VLOOKUP($G64,Lists!$J$17:$K$21,2),IF($M64=Lists!$H$3,IF($K64&lt;1,(($S64/$K64)*((1+'Inputs &amp; Summary'!$D$7)^AA$29)),((INT(AA$29/$K64)-INT((AA$29-1)/$K64))*$S64*((1+'Inputs &amp; Summary'!$D$7)^AA$29))),(_xlfn.WEIBULL.DIST(AA$29,$L64,$K64,FALSE)*$S64*((1+'Inputs &amp; Summary'!$D$7)^AA$29))),IF($M64=Lists!$H$3,IF($K64&lt;1,((($R64*(1-$E64)+$Q64*(1-$F64))/$K64)*((1+'Inputs &amp; Summary'!$D$7)^AA$29)),((INT(AA$29/$K64)-INT((AA$29-1)/$K64))*($R64*(1-$E64)+$Q64*(1-$F64))*((1+'Inputs &amp; Summary'!$D$7)^AA$29))),((_xlfn.WEIBULL.DIST(AA$29,$L64,$K64,FALSE)*($R64*(1-$E64)+$Q64*(1-$F64))*((1+'Inputs &amp; Summary'!$D$7)^AA$29))))))</f>
        <v>53.427741230769229</v>
      </c>
      <c r="AB64" s="114">
        <f>$D64*IF(AB$29&gt;'Inputs &amp; Summary'!$D$5,0,IF(AB$29&gt;VLOOKUP($G64,Lists!$J$17:$K$21,2),IF($M64=Lists!$H$3,IF($K64&lt;1,(($S64/$K64)*((1+'Inputs &amp; Summary'!$D$7)^AB$29)),((INT(AB$29/$K64)-INT((AB$29-1)/$K64))*$S64*((1+'Inputs &amp; Summary'!$D$7)^AB$29))),(_xlfn.WEIBULL.DIST(AB$29,$L64,$K64,FALSE)*$S64*((1+'Inputs &amp; Summary'!$D$7)^AB$29))),IF($M64=Lists!$H$3,IF($K64&lt;1,((($R64*(1-$E64)+$Q64*(1-$F64))/$K64)*((1+'Inputs &amp; Summary'!$D$7)^AB$29)),((INT(AB$29/$K64)-INT((AB$29-1)/$K64))*($R64*(1-$E64)+$Q64*(1-$F64))*((1+'Inputs &amp; Summary'!$D$7)^AB$29))),((_xlfn.WEIBULL.DIST(AB$29,$L64,$K64,FALSE)*($R64*(1-$E64)+$Q64*(1-$F64))*((1+'Inputs &amp; Summary'!$D$7)^AB$29))))))</f>
        <v>54.496296055384612</v>
      </c>
      <c r="AC64" s="114">
        <f>$D64*IF(AC$29&gt;'Inputs &amp; Summary'!$D$5,0,IF(AC$29&gt;VLOOKUP($G64,Lists!$J$17:$K$21,2),IF($M64=Lists!$H$3,IF($K64&lt;1,(($S64/$K64)*((1+'Inputs &amp; Summary'!$D$7)^AC$29)),((INT(AC$29/$K64)-INT((AC$29-1)/$K64))*$S64*((1+'Inputs &amp; Summary'!$D$7)^AC$29))),(_xlfn.WEIBULL.DIST(AC$29,$L64,$K64,FALSE)*$S64*((1+'Inputs &amp; Summary'!$D$7)^AC$29))),IF($M64=Lists!$H$3,IF($K64&lt;1,((($R64*(1-$E64)+$Q64*(1-$F64))/$K64)*((1+'Inputs &amp; Summary'!$D$7)^AC$29)),((INT(AC$29/$K64)-INT((AC$29-1)/$K64))*($R64*(1-$E64)+$Q64*(1-$F64))*((1+'Inputs &amp; Summary'!$D$7)^AC$29))),((_xlfn.WEIBULL.DIST(AC$29,$L64,$K64,FALSE)*($R64*(1-$E64)+$Q64*(1-$F64))*((1+'Inputs &amp; Summary'!$D$7)^AC$29))))))</f>
        <v>55.586221976492311</v>
      </c>
      <c r="AD64" s="114">
        <f>$D64*IF(AD$29&gt;'Inputs &amp; Summary'!$D$5,0,IF(AD$29&gt;VLOOKUP($G64,Lists!$J$17:$K$21,2),IF($M64=Lists!$H$3,IF($K64&lt;1,(($S64/$K64)*((1+'Inputs &amp; Summary'!$D$7)^AD$29)),((INT(AD$29/$K64)-INT((AD$29-1)/$K64))*$S64*((1+'Inputs &amp; Summary'!$D$7)^AD$29))),(_xlfn.WEIBULL.DIST(AD$29,$L64,$K64,FALSE)*$S64*((1+'Inputs &amp; Summary'!$D$7)^AD$29))),IF($M64=Lists!$H$3,IF($K64&lt;1,((($R64*(1-$E64)+$Q64*(1-$F64))/$K64)*((1+'Inputs &amp; Summary'!$D$7)^AD$29)),((INT(AD$29/$K64)-INT((AD$29-1)/$K64))*($R64*(1-$E64)+$Q64*(1-$F64))*((1+'Inputs &amp; Summary'!$D$7)^AD$29))),((_xlfn.WEIBULL.DIST(AD$29,$L64,$K64,FALSE)*($R64*(1-$E64)+$Q64*(1-$F64))*((1+'Inputs &amp; Summary'!$D$7)^AD$29))))))</f>
        <v>56.697946416022155</v>
      </c>
      <c r="AE64" s="114">
        <f>$D64*IF(AE$29&gt;'Inputs &amp; Summary'!$D$5,0,IF(AE$29&gt;VLOOKUP($G64,Lists!$J$17:$K$21,2),IF($M64=Lists!$H$3,IF($K64&lt;1,(($S64/$K64)*((1+'Inputs &amp; Summary'!$D$7)^AE$29)),((INT(AE$29/$K64)-INT((AE$29-1)/$K64))*$S64*((1+'Inputs &amp; Summary'!$D$7)^AE$29))),(_xlfn.WEIBULL.DIST(AE$29,$L64,$K64,FALSE)*$S64*((1+'Inputs &amp; Summary'!$D$7)^AE$29))),IF($M64=Lists!$H$3,IF($K64&lt;1,((($R64*(1-$E64)+$Q64*(1-$F64))/$K64)*((1+'Inputs &amp; Summary'!$D$7)^AE$29)),((INT(AE$29/$K64)-INT((AE$29-1)/$K64))*($R64*(1-$E64)+$Q64*(1-$F64))*((1+'Inputs &amp; Summary'!$D$7)^AE$29))),((_xlfn.WEIBULL.DIST(AE$29,$L64,$K64,FALSE)*($R64*(1-$E64)+$Q64*(1-$F64))*((1+'Inputs &amp; Summary'!$D$7)^AE$29))))))</f>
        <v>57.831905344342587</v>
      </c>
      <c r="AF64" s="114">
        <f>$D64*IF(AF$29&gt;'Inputs &amp; Summary'!$D$5,0,IF(AF$29&gt;VLOOKUP($G64,Lists!$J$17:$K$21,2),IF($M64=Lists!$H$3,IF($K64&lt;1,(($S64/$K64)*((1+'Inputs &amp; Summary'!$D$7)^AF$29)),((INT(AF$29/$K64)-INT((AF$29-1)/$K64))*$S64*((1+'Inputs &amp; Summary'!$D$7)^AF$29))),(_xlfn.WEIBULL.DIST(AF$29,$L64,$K64,FALSE)*$S64*((1+'Inputs &amp; Summary'!$D$7)^AF$29))),IF($M64=Lists!$H$3,IF($K64&lt;1,((($R64*(1-$E64)+$Q64*(1-$F64))/$K64)*((1+'Inputs &amp; Summary'!$D$7)^AF$29)),((INT(AF$29/$K64)-INT((AF$29-1)/$K64))*($R64*(1-$E64)+$Q64*(1-$F64))*((1+'Inputs &amp; Summary'!$D$7)^AF$29))),((_xlfn.WEIBULL.DIST(AF$29,$L64,$K64,FALSE)*($R64*(1-$E64)+$Q64*(1-$F64))*((1+'Inputs &amp; Summary'!$D$7)^AF$29))))))</f>
        <v>58.988543451229447</v>
      </c>
      <c r="AG64" s="114">
        <f>$D64*IF(AG$29&gt;'Inputs &amp; Summary'!$D$5,0,IF(AG$29&gt;VLOOKUP($G64,Lists!$J$17:$K$21,2),IF($M64=Lists!$H$3,IF($K64&lt;1,(($S64/$K64)*((1+'Inputs &amp; Summary'!$D$7)^AG$29)),((INT(AG$29/$K64)-INT((AG$29-1)/$K64))*$S64*((1+'Inputs &amp; Summary'!$D$7)^AG$29))),(_xlfn.WEIBULL.DIST(AG$29,$L64,$K64,FALSE)*$S64*((1+'Inputs &amp; Summary'!$D$7)^AG$29))),IF($M64=Lists!$H$3,IF($K64&lt;1,((($R64*(1-$E64)+$Q64*(1-$F64))/$K64)*((1+'Inputs &amp; Summary'!$D$7)^AG$29)),((INT(AG$29/$K64)-INT((AG$29-1)/$K64))*($R64*(1-$E64)+$Q64*(1-$F64))*((1+'Inputs &amp; Summary'!$D$7)^AG$29))),((_xlfn.WEIBULL.DIST(AG$29,$L64,$K64,FALSE)*($R64*(1-$E64)+$Q64*(1-$F64))*((1+'Inputs &amp; Summary'!$D$7)^AG$29))))))</f>
        <v>60.168314320254034</v>
      </c>
      <c r="AH64" s="114">
        <f>$D64*IF(AH$29&gt;'Inputs &amp; Summary'!$D$5,0,IF(AH$29&gt;VLOOKUP($G64,Lists!$J$17:$K$21,2),IF($M64=Lists!$H$3,IF($K64&lt;1,(($S64/$K64)*((1+'Inputs &amp; Summary'!$D$7)^AH$29)),((INT(AH$29/$K64)-INT((AH$29-1)/$K64))*$S64*((1+'Inputs &amp; Summary'!$D$7)^AH$29))),(_xlfn.WEIBULL.DIST(AH$29,$L64,$K64,FALSE)*$S64*((1+'Inputs &amp; Summary'!$D$7)^AH$29))),IF($M64=Lists!$H$3,IF($K64&lt;1,((($R64*(1-$E64)+$Q64*(1-$F64))/$K64)*((1+'Inputs &amp; Summary'!$D$7)^AH$29)),((INT(AH$29/$K64)-INT((AH$29-1)/$K64))*($R64*(1-$E64)+$Q64*(1-$F64))*((1+'Inputs &amp; Summary'!$D$7)^AH$29))),((_xlfn.WEIBULL.DIST(AH$29,$L64,$K64,FALSE)*($R64*(1-$E64)+$Q64*(1-$F64))*((1+'Inputs &amp; Summary'!$D$7)^AH$29))))))</f>
        <v>61.371680606659119</v>
      </c>
      <c r="AI64" s="114">
        <f>$D64*IF(AI$29&gt;'Inputs &amp; Summary'!$D$5,0,IF(AI$29&gt;VLOOKUP($G64,Lists!$J$17:$K$21,2),IF($M64=Lists!$H$3,IF($K64&lt;1,(($S64/$K64)*((1+'Inputs &amp; Summary'!$D$7)^AI$29)),((INT(AI$29/$K64)-INT((AI$29-1)/$K64))*$S64*((1+'Inputs &amp; Summary'!$D$7)^AI$29))),(_xlfn.WEIBULL.DIST(AI$29,$L64,$K64,FALSE)*$S64*((1+'Inputs &amp; Summary'!$D$7)^AI$29))),IF($M64=Lists!$H$3,IF($K64&lt;1,((($R64*(1-$E64)+$Q64*(1-$F64))/$K64)*((1+'Inputs &amp; Summary'!$D$7)^AI$29)),((INT(AI$29/$K64)-INT((AI$29-1)/$K64))*($R64*(1-$E64)+$Q64*(1-$F64))*((1+'Inputs &amp; Summary'!$D$7)^AI$29))),((_xlfn.WEIBULL.DIST(AI$29,$L64,$K64,FALSE)*($R64*(1-$E64)+$Q64*(1-$F64))*((1+'Inputs &amp; Summary'!$D$7)^AI$29))))))</f>
        <v>62.599114218792288</v>
      </c>
      <c r="AJ64" s="114">
        <f>$D64*IF(AJ$29&gt;'Inputs &amp; Summary'!$D$5,0,IF(AJ$29&gt;VLOOKUP($G64,Lists!$J$17:$K$21,2),IF($M64=Lists!$H$3,IF($K64&lt;1,(($S64/$K64)*((1+'Inputs &amp; Summary'!$D$7)^AJ$29)),((INT(AJ$29/$K64)-INT((AJ$29-1)/$K64))*$S64*((1+'Inputs &amp; Summary'!$D$7)^AJ$29))),(_xlfn.WEIBULL.DIST(AJ$29,$L64,$K64,FALSE)*$S64*((1+'Inputs &amp; Summary'!$D$7)^AJ$29))),IF($M64=Lists!$H$3,IF($K64&lt;1,((($R64*(1-$E64)+$Q64*(1-$F64))/$K64)*((1+'Inputs &amp; Summary'!$D$7)^AJ$29)),((INT(AJ$29/$K64)-INT((AJ$29-1)/$K64))*($R64*(1-$E64)+$Q64*(1-$F64))*((1+'Inputs &amp; Summary'!$D$7)^AJ$29))),((_xlfn.WEIBULL.DIST(AJ$29,$L64,$K64,FALSE)*($R64*(1-$E64)+$Q64*(1-$F64))*((1+'Inputs &amp; Summary'!$D$7)^AJ$29))))))</f>
        <v>63.851096503168144</v>
      </c>
      <c r="AK64" s="114">
        <f>$D64*IF(AK$29&gt;'Inputs &amp; Summary'!$D$5,0,IF(AK$29&gt;VLOOKUP($G64,Lists!$J$17:$K$21,2),IF($M64=Lists!$H$3,IF($K64&lt;1,(($S64/$K64)*((1+'Inputs &amp; Summary'!$D$7)^AK$29)),((INT(AK$29/$K64)-INT((AK$29-1)/$K64))*$S64*((1+'Inputs &amp; Summary'!$D$7)^AK$29))),(_xlfn.WEIBULL.DIST(AK$29,$L64,$K64,FALSE)*$S64*((1+'Inputs &amp; Summary'!$D$7)^AK$29))),IF($M64=Lists!$H$3,IF($K64&lt;1,((($R64*(1-$E64)+$Q64*(1-$F64))/$K64)*((1+'Inputs &amp; Summary'!$D$7)^AK$29)),((INT(AK$29/$K64)-INT((AK$29-1)/$K64))*($R64*(1-$E64)+$Q64*(1-$F64))*((1+'Inputs &amp; Summary'!$D$7)^AK$29))),((_xlfn.WEIBULL.DIST(AK$29,$L64,$K64,FALSE)*($R64*(1-$E64)+$Q64*(1-$F64))*((1+'Inputs &amp; Summary'!$D$7)^AK$29))))))</f>
        <v>65.128118433231506</v>
      </c>
      <c r="AL64" s="114">
        <f>$D64*IF(AL$29&gt;'Inputs &amp; Summary'!$D$5,0,IF(AL$29&gt;VLOOKUP($G64,Lists!$J$17:$K$21,2),IF($M64=Lists!$H$3,IF($K64&lt;1,(($S64/$K64)*((1+'Inputs &amp; Summary'!$D$7)^AL$29)),((INT(AL$29/$K64)-INT((AL$29-1)/$K64))*$S64*((1+'Inputs &amp; Summary'!$D$7)^AL$29))),(_xlfn.WEIBULL.DIST(AL$29,$L64,$K64,FALSE)*$S64*((1+'Inputs &amp; Summary'!$D$7)^AL$29))),IF($M64=Lists!$H$3,IF($K64&lt;1,((($R64*(1-$E64)+$Q64*(1-$F64))/$K64)*((1+'Inputs &amp; Summary'!$D$7)^AL$29)),((INT(AL$29/$K64)-INT((AL$29-1)/$K64))*($R64*(1-$E64)+$Q64*(1-$F64))*((1+'Inputs &amp; Summary'!$D$7)^AL$29))),((_xlfn.WEIBULL.DIST(AL$29,$L64,$K64,FALSE)*($R64*(1-$E64)+$Q64*(1-$F64))*((1+'Inputs &amp; Summary'!$D$7)^AL$29))))))</f>
        <v>66.430680801896145</v>
      </c>
      <c r="AM64" s="114">
        <f>$D64*IF(AM$29&gt;'Inputs &amp; Summary'!$D$5,0,IF(AM$29&gt;VLOOKUP($G64,Lists!$J$17:$K$21,2),IF($M64=Lists!$H$3,IF($K64&lt;1,(($S64/$K64)*((1+'Inputs &amp; Summary'!$D$7)^AM$29)),((INT(AM$29/$K64)-INT((AM$29-1)/$K64))*$S64*((1+'Inputs &amp; Summary'!$D$7)^AM$29))),(_xlfn.WEIBULL.DIST(AM$29,$L64,$K64,FALSE)*$S64*((1+'Inputs &amp; Summary'!$D$7)^AM$29))),IF($M64=Lists!$H$3,IF($K64&lt;1,((($R64*(1-$E64)+$Q64*(1-$F64))/$K64)*((1+'Inputs &amp; Summary'!$D$7)^AM$29)),((INT(AM$29/$K64)-INT((AM$29-1)/$K64))*($R64*(1-$E64)+$Q64*(1-$F64))*((1+'Inputs &amp; Summary'!$D$7)^AM$29))),((_xlfn.WEIBULL.DIST(AM$29,$L64,$K64,FALSE)*($R64*(1-$E64)+$Q64*(1-$F64))*((1+'Inputs &amp; Summary'!$D$7)^AM$29))))))</f>
        <v>67.759294417934044</v>
      </c>
      <c r="AN64" s="114">
        <f>$D64*IF(AN$29&gt;'Inputs &amp; Summary'!$D$5,0,IF(AN$29&gt;VLOOKUP($G64,Lists!$J$17:$K$21,2),IF($M64=Lists!$H$3,IF($K64&lt;1,(($S64/$K64)*((1+'Inputs &amp; Summary'!$D$7)^AN$29)),((INT(AN$29/$K64)-INT((AN$29-1)/$K64))*$S64*((1+'Inputs &amp; Summary'!$D$7)^AN$29))),(_xlfn.WEIBULL.DIST(AN$29,$L64,$K64,FALSE)*$S64*((1+'Inputs &amp; Summary'!$D$7)^AN$29))),IF($M64=Lists!$H$3,IF($K64&lt;1,((($R64*(1-$E64)+$Q64*(1-$F64))/$K64)*((1+'Inputs &amp; Summary'!$D$7)^AN$29)),((INT(AN$29/$K64)-INT((AN$29-1)/$K64))*($R64*(1-$E64)+$Q64*(1-$F64))*((1+'Inputs &amp; Summary'!$D$7)^AN$29))),((_xlfn.WEIBULL.DIST(AN$29,$L64,$K64,FALSE)*($R64*(1-$E64)+$Q64*(1-$F64))*((1+'Inputs &amp; Summary'!$D$7)^AN$29))))))</f>
        <v>69.114480306292734</v>
      </c>
      <c r="AO64" s="114">
        <f>$D64*IF(AO$29&gt;'Inputs &amp; Summary'!$D$5,0,IF(AO$29&gt;VLOOKUP($G64,Lists!$J$17:$K$21,2),IF($M64=Lists!$H$3,IF($K64&lt;1,(($S64/$K64)*((1+'Inputs &amp; Summary'!$D$7)^AO$29)),((INT(AO$29/$K64)-INT((AO$29-1)/$K64))*$S64*((1+'Inputs &amp; Summary'!$D$7)^AO$29))),(_xlfn.WEIBULL.DIST(AO$29,$L64,$K64,FALSE)*$S64*((1+'Inputs &amp; Summary'!$D$7)^AO$29))),IF($M64=Lists!$H$3,IF($K64&lt;1,((($R64*(1-$E64)+$Q64*(1-$F64))/$K64)*((1+'Inputs &amp; Summary'!$D$7)^AO$29)),((INT(AO$29/$K64)-INT((AO$29-1)/$K64))*($R64*(1-$E64)+$Q64*(1-$F64))*((1+'Inputs &amp; Summary'!$D$7)^AO$29))),((_xlfn.WEIBULL.DIST(AO$29,$L64,$K64,FALSE)*($R64*(1-$E64)+$Q64*(1-$F64))*((1+'Inputs &amp; Summary'!$D$7)^AO$29))))))</f>
        <v>70.4967699124186</v>
      </c>
      <c r="AP64" s="114">
        <f>$D64*IF(AP$29&gt;'Inputs &amp; Summary'!$D$5,0,IF(AP$29&gt;VLOOKUP($G64,Lists!$J$17:$K$21,2),IF($M64=Lists!$H$3,IF($K64&lt;1,(($S64/$K64)*((1+'Inputs &amp; Summary'!$D$7)^AP$29)),((INT(AP$29/$K64)-INT((AP$29-1)/$K64))*$S64*((1+'Inputs &amp; Summary'!$D$7)^AP$29))),(_xlfn.WEIBULL.DIST(AP$29,$L64,$K64,FALSE)*$S64*((1+'Inputs &amp; Summary'!$D$7)^AP$29))),IF($M64=Lists!$H$3,IF($K64&lt;1,((($R64*(1-$E64)+$Q64*(1-$F64))/$K64)*((1+'Inputs &amp; Summary'!$D$7)^AP$29)),((INT(AP$29/$K64)-INT((AP$29-1)/$K64))*($R64*(1-$E64)+$Q64*(1-$F64))*((1+'Inputs &amp; Summary'!$D$7)^AP$29))),((_xlfn.WEIBULL.DIST(AP$29,$L64,$K64,FALSE)*($R64*(1-$E64)+$Q64*(1-$F64))*((1+'Inputs &amp; Summary'!$D$7)^AP$29))))))</f>
        <v>71.906705310666965</v>
      </c>
      <c r="AQ64" s="114">
        <f>$D64*IF(AQ$29&gt;'Inputs &amp; Summary'!$D$5,0,IF(AQ$29&gt;VLOOKUP($G64,Lists!$J$17:$K$21,2),IF($M64=Lists!$H$3,IF($K64&lt;1,(($S64/$K64)*((1+'Inputs &amp; Summary'!$D$7)^AQ$29)),((INT(AQ$29/$K64)-INT((AQ$29-1)/$K64))*$S64*((1+'Inputs &amp; Summary'!$D$7)^AQ$29))),(_xlfn.WEIBULL.DIST(AQ$29,$L64,$K64,FALSE)*$S64*((1+'Inputs &amp; Summary'!$D$7)^AQ$29))),IF($M64=Lists!$H$3,IF($K64&lt;1,((($R64*(1-$E64)+$Q64*(1-$F64))/$K64)*((1+'Inputs &amp; Summary'!$D$7)^AQ$29)),((INT(AQ$29/$K64)-INT((AQ$29-1)/$K64))*($R64*(1-$E64)+$Q64*(1-$F64))*((1+'Inputs &amp; Summary'!$D$7)^AQ$29))),((_xlfn.WEIBULL.DIST(AQ$29,$L64,$K64,FALSE)*($R64*(1-$E64)+$Q64*(1-$F64))*((1+'Inputs &amp; Summary'!$D$7)^AQ$29))))))</f>
        <v>73.344839416880305</v>
      </c>
      <c r="AR64" s="114">
        <f>$D64*IF(AR$29&gt;'Inputs &amp; Summary'!$D$5,0,IF(AR$29&gt;VLOOKUP($G64,Lists!$J$17:$K$21,2),IF($M64=Lists!$H$3,IF($K64&lt;1,(($S64/$K64)*((1+'Inputs &amp; Summary'!$D$7)^AR$29)),((INT(AR$29/$K64)-INT((AR$29-1)/$K64))*$S64*((1+'Inputs &amp; Summary'!$D$7)^AR$29))),(_xlfn.WEIBULL.DIST(AR$29,$L64,$K64,FALSE)*$S64*((1+'Inputs &amp; Summary'!$D$7)^AR$29))),IF($M64=Lists!$H$3,IF($K64&lt;1,((($R64*(1-$E64)+$Q64*(1-$F64))/$K64)*((1+'Inputs &amp; Summary'!$D$7)^AR$29)),((INT(AR$29/$K64)-INT((AR$29-1)/$K64))*($R64*(1-$E64)+$Q64*(1-$F64))*((1+'Inputs &amp; Summary'!$D$7)^AR$29))),((_xlfn.WEIBULL.DIST(AR$29,$L64,$K64,FALSE)*($R64*(1-$E64)+$Q64*(1-$F64))*((1+'Inputs &amp; Summary'!$D$7)^AR$29))))))</f>
        <v>74.811736205217912</v>
      </c>
      <c r="AS64" s="114">
        <f>$D64*IF(AS$29&gt;'Inputs &amp; Summary'!$D$5,0,IF(AS$29&gt;VLOOKUP($G64,Lists!$J$17:$K$21,2),IF($M64=Lists!$H$3,IF($K64&lt;1,(($S64/$K64)*((1+'Inputs &amp; Summary'!$D$7)^AS$29)),((INT(AS$29/$K64)-INT((AS$29-1)/$K64))*$S64*((1+'Inputs &amp; Summary'!$D$7)^AS$29))),(_xlfn.WEIBULL.DIST(AS$29,$L64,$K64,FALSE)*$S64*((1+'Inputs &amp; Summary'!$D$7)^AS$29))),IF($M64=Lists!$H$3,IF($K64&lt;1,((($R64*(1-$E64)+$Q64*(1-$F64))/$K64)*((1+'Inputs &amp; Summary'!$D$7)^AS$29)),((INT(AS$29/$K64)-INT((AS$29-1)/$K64))*($R64*(1-$E64)+$Q64*(1-$F64))*((1+'Inputs &amp; Summary'!$D$7)^AS$29))),((_xlfn.WEIBULL.DIST(AS$29,$L64,$K64,FALSE)*($R64*(1-$E64)+$Q64*(1-$F64))*((1+'Inputs &amp; Summary'!$D$7)^AS$29))))))</f>
        <v>0</v>
      </c>
      <c r="AT64" s="114">
        <f>$D64*IF(AT$29&gt;'Inputs &amp; Summary'!$D$5,0,IF(AT$29&gt;VLOOKUP($G64,Lists!$J$17:$K$21,2),IF($M64=Lists!$H$3,IF($K64&lt;1,(($S64/$K64)*((1+'Inputs &amp; Summary'!$D$7)^AT$29)),((INT(AT$29/$K64)-INT((AT$29-1)/$K64))*$S64*((1+'Inputs &amp; Summary'!$D$7)^AT$29))),(_xlfn.WEIBULL.DIST(AT$29,$L64,$K64,FALSE)*$S64*((1+'Inputs &amp; Summary'!$D$7)^AT$29))),IF($M64=Lists!$H$3,IF($K64&lt;1,((($R64*(1-$E64)+$Q64*(1-$F64))/$K64)*((1+'Inputs &amp; Summary'!$D$7)^AT$29)),((INT(AT$29/$K64)-INT((AT$29-1)/$K64))*($R64*(1-$E64)+$Q64*(1-$F64))*((1+'Inputs &amp; Summary'!$D$7)^AT$29))),((_xlfn.WEIBULL.DIST(AT$29,$L64,$K64,FALSE)*($R64*(1-$E64)+$Q64*(1-$F64))*((1+'Inputs &amp; Summary'!$D$7)^AT$29))))))</f>
        <v>0</v>
      </c>
      <c r="AU64" s="114">
        <f>$D64*IF(AU$29&gt;'Inputs &amp; Summary'!$D$5,0,IF(AU$29&gt;VLOOKUP($G64,Lists!$J$17:$K$21,2),IF($M64=Lists!$H$3,IF($K64&lt;1,(($S64/$K64)*((1+'Inputs &amp; Summary'!$D$7)^AU$29)),((INT(AU$29/$K64)-INT((AU$29-1)/$K64))*$S64*((1+'Inputs &amp; Summary'!$D$7)^AU$29))),(_xlfn.WEIBULL.DIST(AU$29,$L64,$K64,FALSE)*$S64*((1+'Inputs &amp; Summary'!$D$7)^AU$29))),IF($M64=Lists!$H$3,IF($K64&lt;1,((($R64*(1-$E64)+$Q64*(1-$F64))/$K64)*((1+'Inputs &amp; Summary'!$D$7)^AU$29)),((INT(AU$29/$K64)-INT((AU$29-1)/$K64))*($R64*(1-$E64)+$Q64*(1-$F64))*((1+'Inputs &amp; Summary'!$D$7)^AU$29))),((_xlfn.WEIBULL.DIST(AU$29,$L64,$K64,FALSE)*($R64*(1-$E64)+$Q64*(1-$F64))*((1+'Inputs &amp; Summary'!$D$7)^AU$29))))))</f>
        <v>0</v>
      </c>
      <c r="AV64" s="114">
        <f>$D64*IF(AV$29&gt;'Inputs &amp; Summary'!$D$5,0,IF(AV$29&gt;VLOOKUP($G64,Lists!$J$17:$K$21,2),IF($M64=Lists!$H$3,IF($K64&lt;1,(($S64/$K64)*((1+'Inputs &amp; Summary'!$D$7)^AV$29)),((INT(AV$29/$K64)-INT((AV$29-1)/$K64))*$S64*((1+'Inputs &amp; Summary'!$D$7)^AV$29))),(_xlfn.WEIBULL.DIST(AV$29,$L64,$K64,FALSE)*$S64*((1+'Inputs &amp; Summary'!$D$7)^AV$29))),IF($M64=Lists!$H$3,IF($K64&lt;1,((($R64*(1-$E64)+$Q64*(1-$F64))/$K64)*((1+'Inputs &amp; Summary'!$D$7)^AV$29)),((INT(AV$29/$K64)-INT((AV$29-1)/$K64))*($R64*(1-$E64)+$Q64*(1-$F64))*((1+'Inputs &amp; Summary'!$D$7)^AV$29))),((_xlfn.WEIBULL.DIST(AV$29,$L64,$K64,FALSE)*($R64*(1-$E64)+$Q64*(1-$F64))*((1+'Inputs &amp; Summary'!$D$7)^AV$29))))))</f>
        <v>0</v>
      </c>
      <c r="AW64" s="114">
        <f>$D64*IF(AW$29&gt;'Inputs &amp; Summary'!$D$5,0,IF(AW$29&gt;VLOOKUP($G64,Lists!$J$17:$K$21,2),IF($M64=Lists!$H$3,IF($K64&lt;1,(($S64/$K64)*((1+'Inputs &amp; Summary'!$D$7)^AW$29)),((INT(AW$29/$K64)-INT((AW$29-1)/$K64))*$S64*((1+'Inputs &amp; Summary'!$D$7)^AW$29))),(_xlfn.WEIBULL.DIST(AW$29,$L64,$K64,FALSE)*$S64*((1+'Inputs &amp; Summary'!$D$7)^AW$29))),IF($M64=Lists!$H$3,IF($K64&lt;1,((($R64*(1-$E64)+$Q64*(1-$F64))/$K64)*((1+'Inputs &amp; Summary'!$D$7)^AW$29)),((INT(AW$29/$K64)-INT((AW$29-1)/$K64))*($R64*(1-$E64)+$Q64*(1-$F64))*((1+'Inputs &amp; Summary'!$D$7)^AW$29))),((_xlfn.WEIBULL.DIST(AW$29,$L64,$K64,FALSE)*($R64*(1-$E64)+$Q64*(1-$F64))*((1+'Inputs &amp; Summary'!$D$7)^AW$29))))))</f>
        <v>0</v>
      </c>
      <c r="AX64" s="114">
        <f>$D64*IF(AX$29&gt;'Inputs &amp; Summary'!$D$5,0,IF(AX$29&gt;VLOOKUP($G64,Lists!$J$17:$K$21,2),IF($M64=Lists!$H$3,IF($K64&lt;1,(($S64/$K64)*((1+'Inputs &amp; Summary'!$D$7)^AX$29)),((INT(AX$29/$K64)-INT((AX$29-1)/$K64))*$S64*((1+'Inputs &amp; Summary'!$D$7)^AX$29))),(_xlfn.WEIBULL.DIST(AX$29,$L64,$K64,FALSE)*$S64*((1+'Inputs &amp; Summary'!$D$7)^AX$29))),IF($M64=Lists!$H$3,IF($K64&lt;1,((($R64*(1-$E64)+$Q64*(1-$F64))/$K64)*((1+'Inputs &amp; Summary'!$D$7)^AX$29)),((INT(AX$29/$K64)-INT((AX$29-1)/$K64))*($R64*(1-$E64)+$Q64*(1-$F64))*((1+'Inputs &amp; Summary'!$D$7)^AX$29))),((_xlfn.WEIBULL.DIST(AX$29,$L64,$K64,FALSE)*($R64*(1-$E64)+$Q64*(1-$F64))*((1+'Inputs &amp; Summary'!$D$7)^AX$29))))))</f>
        <v>0</v>
      </c>
      <c r="AY64" s="114">
        <f>$D64*IF(AY$29&gt;'Inputs &amp; Summary'!$D$5,0,IF(AY$29&gt;VLOOKUP($G64,Lists!$J$17:$K$21,2),IF($M64=Lists!$H$3,IF($K64&lt;1,(($S64/$K64)*((1+'Inputs &amp; Summary'!$D$7)^AY$29)),((INT(AY$29/$K64)-INT((AY$29-1)/$K64))*$S64*((1+'Inputs &amp; Summary'!$D$7)^AY$29))),(_xlfn.WEIBULL.DIST(AY$29,$L64,$K64,FALSE)*$S64*((1+'Inputs &amp; Summary'!$D$7)^AY$29))),IF($M64=Lists!$H$3,IF($K64&lt;1,((($R64*(1-$E64)+$Q64*(1-$F64))/$K64)*((1+'Inputs &amp; Summary'!$D$7)^AY$29)),((INT(AY$29/$K64)-INT((AY$29-1)/$K64))*($R64*(1-$E64)+$Q64*(1-$F64))*((1+'Inputs &amp; Summary'!$D$7)^AY$29))),((_xlfn.WEIBULL.DIST(AY$29,$L64,$K64,FALSE)*($R64*(1-$E64)+$Q64*(1-$F64))*((1+'Inputs &amp; Summary'!$D$7)^AY$29))))))</f>
        <v>0</v>
      </c>
      <c r="AZ64" s="114">
        <f>$D64*IF(AZ$29&gt;'Inputs &amp; Summary'!$D$5,0,IF(AZ$29&gt;VLOOKUP($G64,Lists!$J$17:$K$21,2),IF($M64=Lists!$H$3,IF($K64&lt;1,(($S64/$K64)*((1+'Inputs &amp; Summary'!$D$7)^AZ$29)),((INT(AZ$29/$K64)-INT((AZ$29-1)/$K64))*$S64*((1+'Inputs &amp; Summary'!$D$7)^AZ$29))),(_xlfn.WEIBULL.DIST(AZ$29,$L64,$K64,FALSE)*$S64*((1+'Inputs &amp; Summary'!$D$7)^AZ$29))),IF($M64=Lists!$H$3,IF($K64&lt;1,((($R64*(1-$E64)+$Q64*(1-$F64))/$K64)*((1+'Inputs &amp; Summary'!$D$7)^AZ$29)),((INT(AZ$29/$K64)-INT((AZ$29-1)/$K64))*($R64*(1-$E64)+$Q64*(1-$F64))*((1+'Inputs &amp; Summary'!$D$7)^AZ$29))),((_xlfn.WEIBULL.DIST(AZ$29,$L64,$K64,FALSE)*($R64*(1-$E64)+$Q64*(1-$F64))*((1+'Inputs &amp; Summary'!$D$7)^AZ$29))))))</f>
        <v>0</v>
      </c>
      <c r="BA64" s="114">
        <f>$D64*IF(BA$29&gt;'Inputs &amp; Summary'!$D$5,0,IF(BA$29&gt;VLOOKUP($G64,Lists!$J$17:$K$21,2),IF($M64=Lists!$H$3,IF($K64&lt;1,(($S64/$K64)*((1+'Inputs &amp; Summary'!$D$7)^BA$29)),((INT(BA$29/$K64)-INT((BA$29-1)/$K64))*$S64*((1+'Inputs &amp; Summary'!$D$7)^BA$29))),(_xlfn.WEIBULL.DIST(BA$29,$L64,$K64,FALSE)*$S64*((1+'Inputs &amp; Summary'!$D$7)^BA$29))),IF($M64=Lists!$H$3,IF($K64&lt;1,((($R64*(1-$E64)+$Q64*(1-$F64))/$K64)*((1+'Inputs &amp; Summary'!$D$7)^BA$29)),((INT(BA$29/$K64)-INT((BA$29-1)/$K64))*($R64*(1-$E64)+$Q64*(1-$F64))*((1+'Inputs &amp; Summary'!$D$7)^BA$29))),((_xlfn.WEIBULL.DIST(BA$29,$L64,$K64,FALSE)*($R64*(1-$E64)+$Q64*(1-$F64))*((1+'Inputs &amp; Summary'!$D$7)^BA$29))))))</f>
        <v>0</v>
      </c>
      <c r="BB64" s="114">
        <f>$D64*IF(BB$29&gt;'Inputs &amp; Summary'!$D$5,0,IF(BB$29&gt;VLOOKUP($G64,Lists!$J$17:$K$21,2),IF($M64=Lists!$H$3,IF($K64&lt;1,(($S64/$K64)*((1+'Inputs &amp; Summary'!$D$7)^BB$29)),((INT(BB$29/$K64)-INT((BB$29-1)/$K64))*$S64*((1+'Inputs &amp; Summary'!$D$7)^BB$29))),(_xlfn.WEIBULL.DIST(BB$29,$L64,$K64,FALSE)*$S64*((1+'Inputs &amp; Summary'!$D$7)^BB$29))),IF($M64=Lists!$H$3,IF($K64&lt;1,((($R64*(1-$E64)+$Q64*(1-$F64))/$K64)*((1+'Inputs &amp; Summary'!$D$7)^BB$29)),((INT(BB$29/$K64)-INT((BB$29-1)/$K64))*($R64*(1-$E64)+$Q64*(1-$F64))*((1+'Inputs &amp; Summary'!$D$7)^BB$29))),((_xlfn.WEIBULL.DIST(BB$29,$L64,$K64,FALSE)*($R64*(1-$E64)+$Q64*(1-$F64))*((1+'Inputs &amp; Summary'!$D$7)^BB$29))))))</f>
        <v>0</v>
      </c>
      <c r="BC64" s="114">
        <f>$D64*IF(BC$29&gt;'Inputs &amp; Summary'!$D$5,0,IF(BC$29&gt;VLOOKUP($G64,Lists!$J$17:$K$21,2),IF($M64=Lists!$H$3,IF($K64&lt;1,(($S64/$K64)*((1+'Inputs &amp; Summary'!$D$7)^BC$29)),((INT(BC$29/$K64)-INT((BC$29-1)/$K64))*$S64*((1+'Inputs &amp; Summary'!$D$7)^BC$29))),(_xlfn.WEIBULL.DIST(BC$29,$L64,$K64,FALSE)*$S64*((1+'Inputs &amp; Summary'!$D$7)^BC$29))),IF($M64=Lists!$H$3,IF($K64&lt;1,((($R64*(1-$E64)+$Q64*(1-$F64))/$K64)*((1+'Inputs &amp; Summary'!$D$7)^BC$29)),((INT(BC$29/$K64)-INT((BC$29-1)/$K64))*($R64*(1-$E64)+$Q64*(1-$F64))*((1+'Inputs &amp; Summary'!$D$7)^BC$29))),((_xlfn.WEIBULL.DIST(BC$29,$L64,$K64,FALSE)*($R64*(1-$E64)+$Q64*(1-$F64))*((1+'Inputs &amp; Summary'!$D$7)^BC$29))))))</f>
        <v>0</v>
      </c>
      <c r="BD64" s="114">
        <f>$D64*IF(BD$29&gt;'Inputs &amp; Summary'!$D$5,0,IF(BD$29&gt;VLOOKUP($G64,Lists!$J$17:$K$21,2),IF($M64=Lists!$H$3,IF($K64&lt;1,(($S64/$K64)*((1+'Inputs &amp; Summary'!$D$7)^BD$29)),((INT(BD$29/$K64)-INT((BD$29-1)/$K64))*$S64*((1+'Inputs &amp; Summary'!$D$7)^BD$29))),(_xlfn.WEIBULL.DIST(BD$29,$L64,$K64,FALSE)*$S64*((1+'Inputs &amp; Summary'!$D$7)^BD$29))),IF($M64=Lists!$H$3,IF($K64&lt;1,((($R64*(1-$E64)+$Q64*(1-$F64))/$K64)*((1+'Inputs &amp; Summary'!$D$7)^BD$29)),((INT(BD$29/$K64)-INT((BD$29-1)/$K64))*($R64*(1-$E64)+$Q64*(1-$F64))*((1+'Inputs &amp; Summary'!$D$7)^BD$29))),((_xlfn.WEIBULL.DIST(BD$29,$L64,$K64,FALSE)*($R64*(1-$E64)+$Q64*(1-$F64))*((1+'Inputs &amp; Summary'!$D$7)^BD$29))))))</f>
        <v>0</v>
      </c>
      <c r="BE64" s="114">
        <f>$D64*IF(BE$29&gt;'Inputs &amp; Summary'!$D$5,0,IF(BE$29&gt;VLOOKUP($G64,Lists!$J$17:$K$21,2),IF($M64=Lists!$H$3,IF($K64&lt;1,(($S64/$K64)*((1+'Inputs &amp; Summary'!$D$7)^BE$29)),((INT(BE$29/$K64)-INT((BE$29-1)/$K64))*$S64*((1+'Inputs &amp; Summary'!$D$7)^BE$29))),(_xlfn.WEIBULL.DIST(BE$29,$L64,$K64,FALSE)*$S64*((1+'Inputs &amp; Summary'!$D$7)^BE$29))),IF($M64=Lists!$H$3,IF($K64&lt;1,((($R64*(1-$E64)+$Q64*(1-$F64))/$K64)*((1+'Inputs &amp; Summary'!$D$7)^BE$29)),((INT(BE$29/$K64)-INT((BE$29-1)/$K64))*($R64*(1-$E64)+$Q64*(1-$F64))*((1+'Inputs &amp; Summary'!$D$7)^BE$29))),((_xlfn.WEIBULL.DIST(BE$29,$L64,$K64,FALSE)*($R64*(1-$E64)+$Q64*(1-$F64))*((1+'Inputs &amp; Summary'!$D$7)^BE$29))))))</f>
        <v>0</v>
      </c>
      <c r="BF64" s="114">
        <f>$D64*IF(BF$29&gt;'Inputs &amp; Summary'!$D$5,0,IF(BF$29&gt;VLOOKUP($G64,Lists!$J$17:$K$21,2),IF($M64=Lists!$H$3,IF($K64&lt;1,(($S64/$K64)*((1+'Inputs &amp; Summary'!$D$7)^BF$29)),((INT(BF$29/$K64)-INT((BF$29-1)/$K64))*$S64*((1+'Inputs &amp; Summary'!$D$7)^BF$29))),(_xlfn.WEIBULL.DIST(BF$29,$L64,$K64,FALSE)*$S64*((1+'Inputs &amp; Summary'!$D$7)^BF$29))),IF($M64=Lists!$H$3,IF($K64&lt;1,((($R64*(1-$E64)+$Q64*(1-$F64))/$K64)*((1+'Inputs &amp; Summary'!$D$7)^BF$29)),((INT(BF$29/$K64)-INT((BF$29-1)/$K64))*($R64*(1-$E64)+$Q64*(1-$F64))*((1+'Inputs &amp; Summary'!$D$7)^BF$29))),((_xlfn.WEIBULL.DIST(BF$29,$L64,$K64,FALSE)*($R64*(1-$E64)+$Q64*(1-$F64))*((1+'Inputs &amp; Summary'!$D$7)^BF$29))))))</f>
        <v>0</v>
      </c>
      <c r="BG64" s="114">
        <f>$D64*IF(BG$29&gt;'Inputs &amp; Summary'!$D$5,0,IF(BG$29&gt;VLOOKUP($G64,Lists!$J$17:$K$21,2),IF($M64=Lists!$H$3,IF($K64&lt;1,(($S64/$K64)*((1+'Inputs &amp; Summary'!$D$7)^BG$29)),((INT(BG$29/$K64)-INT((BG$29-1)/$K64))*$S64*((1+'Inputs &amp; Summary'!$D$7)^BG$29))),(_xlfn.WEIBULL.DIST(BG$29,$L64,$K64,FALSE)*$S64*((1+'Inputs &amp; Summary'!$D$7)^BG$29))),IF($M64=Lists!$H$3,IF($K64&lt;1,((($R64*(1-$E64)+$Q64*(1-$F64))/$K64)*((1+'Inputs &amp; Summary'!$D$7)^BG$29)),((INT(BG$29/$K64)-INT((BG$29-1)/$K64))*($R64*(1-$E64)+$Q64*(1-$F64))*((1+'Inputs &amp; Summary'!$D$7)^BG$29))),((_xlfn.WEIBULL.DIST(BG$29,$L64,$K64,FALSE)*($R64*(1-$E64)+$Q64*(1-$F64))*((1+'Inputs &amp; Summary'!$D$7)^BG$29))))))</f>
        <v>0</v>
      </c>
      <c r="BH64" s="114">
        <f>$D64*IF(BH$29&gt;'Inputs &amp; Summary'!$D$5,0,IF(BH$29&gt;VLOOKUP($G64,Lists!$J$17:$K$21,2),IF($M64=Lists!$H$3,IF($K64&lt;1,(($S64/$K64)*((1+'Inputs &amp; Summary'!$D$7)^BH$29)),((INT(BH$29/$K64)-INT((BH$29-1)/$K64))*$S64*((1+'Inputs &amp; Summary'!$D$7)^BH$29))),(_xlfn.WEIBULL.DIST(BH$29,$L64,$K64,FALSE)*$S64*((1+'Inputs &amp; Summary'!$D$7)^BH$29))),IF($M64=Lists!$H$3,IF($K64&lt;1,((($R64*(1-$E64)+$Q64*(1-$F64))/$K64)*((1+'Inputs &amp; Summary'!$D$7)^BH$29)),((INT(BH$29/$K64)-INT((BH$29-1)/$K64))*($R64*(1-$E64)+$Q64*(1-$F64))*((1+'Inputs &amp; Summary'!$D$7)^BH$29))),((_xlfn.WEIBULL.DIST(BH$29,$L64,$K64,FALSE)*($R64*(1-$E64)+$Q64*(1-$F64))*((1+'Inputs &amp; Summary'!$D$7)^BH$29))))))</f>
        <v>0</v>
      </c>
      <c r="BI64" s="114">
        <f>$D64*IF(BI$29&gt;'Inputs &amp; Summary'!$D$5,0,IF(BI$29&gt;VLOOKUP($G64,Lists!$J$17:$K$21,2),IF($M64=Lists!$H$3,IF($K64&lt;1,(($S64/$K64)*((1+'Inputs &amp; Summary'!$D$7)^BI$29)),((INT(BI$29/$K64)-INT((BI$29-1)/$K64))*$S64*((1+'Inputs &amp; Summary'!$D$7)^BI$29))),(_xlfn.WEIBULL.DIST(BI$29,$L64,$K64,FALSE)*$S64*((1+'Inputs &amp; Summary'!$D$7)^BI$29))),IF($M64=Lists!$H$3,IF($K64&lt;1,((($R64*(1-$E64)+$Q64*(1-$F64))/$K64)*((1+'Inputs &amp; Summary'!$D$7)^BI$29)),((INT(BI$29/$K64)-INT((BI$29-1)/$K64))*($R64*(1-$E64)+$Q64*(1-$F64))*((1+'Inputs &amp; Summary'!$D$7)^BI$29))),((_xlfn.WEIBULL.DIST(BI$29,$L64,$K64,FALSE)*($R64*(1-$E64)+$Q64*(1-$F64))*((1+'Inputs &amp; Summary'!$D$7)^BI$29))))))</f>
        <v>0</v>
      </c>
      <c r="BJ64" s="114">
        <f>$D64*IF(BJ$29&gt;'Inputs &amp; Summary'!$D$5,0,IF(BJ$29&gt;VLOOKUP($G64,Lists!$J$17:$K$21,2),IF($M64=Lists!$H$3,IF($K64&lt;1,(($S64/$K64)*((1+'Inputs &amp; Summary'!$D$7)^BJ$29)),((INT(BJ$29/$K64)-INT((BJ$29-1)/$K64))*$S64*((1+'Inputs &amp; Summary'!$D$7)^BJ$29))),(_xlfn.WEIBULL.DIST(BJ$29,$L64,$K64,FALSE)*$S64*((1+'Inputs &amp; Summary'!$D$7)^BJ$29))),IF($M64=Lists!$H$3,IF($K64&lt;1,((($R64*(1-$E64)+$Q64*(1-$F64))/$K64)*((1+'Inputs &amp; Summary'!$D$7)^BJ$29)),((INT(BJ$29/$K64)-INT((BJ$29-1)/$K64))*($R64*(1-$E64)+$Q64*(1-$F64))*((1+'Inputs &amp; Summary'!$D$7)^BJ$29))),((_xlfn.WEIBULL.DIST(BJ$29,$L64,$K64,FALSE)*($R64*(1-$E64)+$Q64*(1-$F64))*((1+'Inputs &amp; Summary'!$D$7)^BJ$29))))))</f>
        <v>0</v>
      </c>
      <c r="BK64" s="114">
        <f>$D64*IF(BK$29&gt;'Inputs &amp; Summary'!$D$5,0,IF(BK$29&gt;VLOOKUP($G64,Lists!$J$17:$K$21,2),IF($M64=Lists!$H$3,IF($K64&lt;1,(($S64/$K64)*((1+'Inputs &amp; Summary'!$D$7)^BK$29)),((INT(BK$29/$K64)-INT((BK$29-1)/$K64))*$S64*((1+'Inputs &amp; Summary'!$D$7)^BK$29))),(_xlfn.WEIBULL.DIST(BK$29,$L64,$K64,FALSE)*$S64*((1+'Inputs &amp; Summary'!$D$7)^BK$29))),IF($M64=Lists!$H$3,IF($K64&lt;1,((($R64*(1-$E64)+$Q64*(1-$F64))/$K64)*((1+'Inputs &amp; Summary'!$D$7)^BK$29)),((INT(BK$29/$K64)-INT((BK$29-1)/$K64))*($R64*(1-$E64)+$Q64*(1-$F64))*((1+'Inputs &amp; Summary'!$D$7)^BK$29))),((_xlfn.WEIBULL.DIST(BK$29,$L64,$K64,FALSE)*($R64*(1-$E64)+$Q64*(1-$F64))*((1+'Inputs &amp; Summary'!$D$7)^BK$29))))))</f>
        <v>0</v>
      </c>
      <c r="BL64" s="114">
        <f>$D64*IF(BL$29&gt;'Inputs &amp; Summary'!$D$5,0,IF(BL$29&gt;VLOOKUP($G64,Lists!$J$17:$K$21,2),IF($M64=Lists!$H$3,IF($K64&lt;1,(($S64/$K64)*((1+'Inputs &amp; Summary'!$D$7)^BL$29)),((INT(BL$29/$K64)-INT((BL$29-1)/$K64))*$S64*((1+'Inputs &amp; Summary'!$D$7)^BL$29))),(_xlfn.WEIBULL.DIST(BL$29,$L64,$K64,FALSE)*$S64*((1+'Inputs &amp; Summary'!$D$7)^BL$29))),IF($M64=Lists!$H$3,IF($K64&lt;1,((($R64*(1-$E64)+$Q64*(1-$F64))/$K64)*((1+'Inputs &amp; Summary'!$D$7)^BL$29)),((INT(BL$29/$K64)-INT((BL$29-1)/$K64))*($R64*(1-$E64)+$Q64*(1-$F64))*((1+'Inputs &amp; Summary'!$D$7)^BL$29))),((_xlfn.WEIBULL.DIST(BL$29,$L64,$K64,FALSE)*($R64*(1-$E64)+$Q64*(1-$F64))*((1+'Inputs &amp; Summary'!$D$7)^BL$29))))))</f>
        <v>0</v>
      </c>
    </row>
    <row r="65" spans="1:64" s="1" customFormat="1" x14ac:dyDescent="0.3">
      <c r="A65" s="79" t="s">
        <v>179</v>
      </c>
      <c r="B65" s="33" t="s">
        <v>307</v>
      </c>
      <c r="C65" s="33" t="s">
        <v>17</v>
      </c>
      <c r="D65" s="68">
        <v>1</v>
      </c>
      <c r="E65" s="68">
        <v>0</v>
      </c>
      <c r="F65" s="68">
        <v>0</v>
      </c>
      <c r="G65" s="213" t="s">
        <v>433</v>
      </c>
      <c r="H65" s="34" t="s">
        <v>288</v>
      </c>
      <c r="I65" s="34" t="s">
        <v>238</v>
      </c>
      <c r="J65" s="33">
        <f>VLOOKUP(I65,'Labor Rates'!$A$1:$B$16,2)</f>
        <v>10.677884615384615</v>
      </c>
      <c r="K65" s="35">
        <v>1</v>
      </c>
      <c r="L65" s="35">
        <v>1</v>
      </c>
      <c r="M65" s="33" t="s">
        <v>259</v>
      </c>
      <c r="N65" s="84">
        <f>'Inputs &amp; Summary'!$D$30</f>
        <v>1</v>
      </c>
      <c r="O65" s="35">
        <v>0.1</v>
      </c>
      <c r="P65" s="5">
        <v>0</v>
      </c>
      <c r="Q65" s="73">
        <f t="shared" si="11"/>
        <v>1.0677884615384616</v>
      </c>
      <c r="R65" s="73">
        <f t="shared" si="12"/>
        <v>0</v>
      </c>
      <c r="S65" s="74">
        <f t="shared" si="13"/>
        <v>1.0677884615384616</v>
      </c>
      <c r="T65" s="88"/>
      <c r="U65" s="80"/>
      <c r="V65" s="87">
        <f t="shared" si="14"/>
        <v>1.3231670069678887</v>
      </c>
      <c r="W65" s="87">
        <f>NPV('Inputs &amp; Summary'!$D$6,Y65:BL65)</f>
        <v>13.41832130669253</v>
      </c>
      <c r="X65" s="90">
        <f t="shared" si="15"/>
        <v>9.7390682485679151E-5</v>
      </c>
      <c r="Y65" s="114">
        <f>$D65*IF(Y$29&gt;'Inputs &amp; Summary'!$D$5,0,IF(Y$29&gt;VLOOKUP($G65,Lists!$J$17:$K$21,2),IF($M65=Lists!$H$3,IF($K65&lt;1,(($S65/$K65)*((1+'Inputs &amp; Summary'!$D$7)^Y$29)),((INT(Y$29/$K65)-INT((Y$29-1)/$K65))*$S65*((1+'Inputs &amp; Summary'!$D$7)^Y$29))),(_xlfn.WEIBULL.DIST(Y$29,$L65,$K65,FALSE)*$S65*((1+'Inputs &amp; Summary'!$D$7)^Y$29))),IF($M65=Lists!$H$3,IF($K65&lt;1,((($R65*(1-$E65)+$Q65*(1-$F65))/$K65)*((1+'Inputs &amp; Summary'!$D$7)^Y$29)),((INT(Y$29/$K65)-INT((Y$29-1)/$K65))*($R65*(1-$E65)+$Q65*(1-$F65))*((1+'Inputs &amp; Summary'!$D$7)^Y$29))),((_xlfn.WEIBULL.DIST(Y$29,$L65,$K65,FALSE)*($R65*(1-$E65)+$Q65*(1-$F65))*((1+'Inputs &amp; Summary'!$D$7)^Y$29))))))</f>
        <v>1.0891442307692309</v>
      </c>
      <c r="Z65" s="114">
        <f>$D65*IF(Z$29&gt;'Inputs &amp; Summary'!$D$5,0,IF(Z$29&gt;VLOOKUP($G65,Lists!$J$17:$K$21,2),IF($M65=Lists!$H$3,IF($K65&lt;1,(($S65/$K65)*((1+'Inputs &amp; Summary'!$D$7)^Z$29)),((INT(Z$29/$K65)-INT((Z$29-1)/$K65))*$S65*((1+'Inputs &amp; Summary'!$D$7)^Z$29))),(_xlfn.WEIBULL.DIST(Z$29,$L65,$K65,FALSE)*$S65*((1+'Inputs &amp; Summary'!$D$7)^Z$29))),IF($M65=Lists!$H$3,IF($K65&lt;1,((($R65*(1-$E65)+$Q65*(1-$F65))/$K65)*((1+'Inputs &amp; Summary'!$D$7)^Z$29)),((INT(Z$29/$K65)-INT((Z$29-1)/$K65))*($R65*(1-$E65)+$Q65*(1-$F65))*((1+'Inputs &amp; Summary'!$D$7)^Z$29))),((_xlfn.WEIBULL.DIST(Z$29,$L65,$K65,FALSE)*($R65*(1-$E65)+$Q65*(1-$F65))*((1+'Inputs &amp; Summary'!$D$7)^Z$29))))))</f>
        <v>1.1109271153846154</v>
      </c>
      <c r="AA65" s="114">
        <f>$D65*IF(AA$29&gt;'Inputs &amp; Summary'!$D$5,0,IF(AA$29&gt;VLOOKUP($G65,Lists!$J$17:$K$21,2),IF($M65=Lists!$H$3,IF($K65&lt;1,(($S65/$K65)*((1+'Inputs &amp; Summary'!$D$7)^AA$29)),((INT(AA$29/$K65)-INT((AA$29-1)/$K65))*$S65*((1+'Inputs &amp; Summary'!$D$7)^AA$29))),(_xlfn.WEIBULL.DIST(AA$29,$L65,$K65,FALSE)*$S65*((1+'Inputs &amp; Summary'!$D$7)^AA$29))),IF($M65=Lists!$H$3,IF($K65&lt;1,((($R65*(1-$E65)+$Q65*(1-$F65))/$K65)*((1+'Inputs &amp; Summary'!$D$7)^AA$29)),((INT(AA$29/$K65)-INT((AA$29-1)/$K65))*($R65*(1-$E65)+$Q65*(1-$F65))*((1+'Inputs &amp; Summary'!$D$7)^AA$29))),((_xlfn.WEIBULL.DIST(AA$29,$L65,$K65,FALSE)*($R65*(1-$E65)+$Q65*(1-$F65))*((1+'Inputs &amp; Summary'!$D$7)^AA$29))))))</f>
        <v>1.1331456576923078</v>
      </c>
      <c r="AB65" s="114">
        <f>$D65*IF(AB$29&gt;'Inputs &amp; Summary'!$D$5,0,IF(AB$29&gt;VLOOKUP($G65,Lists!$J$17:$K$21,2),IF($M65=Lists!$H$3,IF($K65&lt;1,(($S65/$K65)*((1+'Inputs &amp; Summary'!$D$7)^AB$29)),((INT(AB$29/$K65)-INT((AB$29-1)/$K65))*$S65*((1+'Inputs &amp; Summary'!$D$7)^AB$29))),(_xlfn.WEIBULL.DIST(AB$29,$L65,$K65,FALSE)*$S65*((1+'Inputs &amp; Summary'!$D$7)^AB$29))),IF($M65=Lists!$H$3,IF($K65&lt;1,((($R65*(1-$E65)+$Q65*(1-$F65))/$K65)*((1+'Inputs &amp; Summary'!$D$7)^AB$29)),((INT(AB$29/$K65)-INT((AB$29-1)/$K65))*($R65*(1-$E65)+$Q65*(1-$F65))*((1+'Inputs &amp; Summary'!$D$7)^AB$29))),((_xlfn.WEIBULL.DIST(AB$29,$L65,$K65,FALSE)*($R65*(1-$E65)+$Q65*(1-$F65))*((1+'Inputs &amp; Summary'!$D$7)^AB$29))))))</f>
        <v>1.1558085708461538</v>
      </c>
      <c r="AC65" s="114">
        <f>$D65*IF(AC$29&gt;'Inputs &amp; Summary'!$D$5,0,IF(AC$29&gt;VLOOKUP($G65,Lists!$J$17:$K$21,2),IF($M65=Lists!$H$3,IF($K65&lt;1,(($S65/$K65)*((1+'Inputs &amp; Summary'!$D$7)^AC$29)),((INT(AC$29/$K65)-INT((AC$29-1)/$K65))*$S65*((1+'Inputs &amp; Summary'!$D$7)^AC$29))),(_xlfn.WEIBULL.DIST(AC$29,$L65,$K65,FALSE)*$S65*((1+'Inputs &amp; Summary'!$D$7)^AC$29))),IF($M65=Lists!$H$3,IF($K65&lt;1,((($R65*(1-$E65)+$Q65*(1-$F65))/$K65)*((1+'Inputs &amp; Summary'!$D$7)^AC$29)),((INT(AC$29/$K65)-INT((AC$29-1)/$K65))*($R65*(1-$E65)+$Q65*(1-$F65))*((1+'Inputs &amp; Summary'!$D$7)^AC$29))),((_xlfn.WEIBULL.DIST(AC$29,$L65,$K65,FALSE)*($R65*(1-$E65)+$Q65*(1-$F65))*((1+'Inputs &amp; Summary'!$D$7)^AC$29))))))</f>
        <v>1.1789247422630771</v>
      </c>
      <c r="AD65" s="114">
        <f>$D65*IF(AD$29&gt;'Inputs &amp; Summary'!$D$5,0,IF(AD$29&gt;VLOOKUP($G65,Lists!$J$17:$K$21,2),IF($M65=Lists!$H$3,IF($K65&lt;1,(($S65/$K65)*((1+'Inputs &amp; Summary'!$D$7)^AD$29)),((INT(AD$29/$K65)-INT((AD$29-1)/$K65))*$S65*((1+'Inputs &amp; Summary'!$D$7)^AD$29))),(_xlfn.WEIBULL.DIST(AD$29,$L65,$K65,FALSE)*$S65*((1+'Inputs &amp; Summary'!$D$7)^AD$29))),IF($M65=Lists!$H$3,IF($K65&lt;1,((($R65*(1-$E65)+$Q65*(1-$F65))/$K65)*((1+'Inputs &amp; Summary'!$D$7)^AD$29)),((INT(AD$29/$K65)-INT((AD$29-1)/$K65))*($R65*(1-$E65)+$Q65*(1-$F65))*((1+'Inputs &amp; Summary'!$D$7)^AD$29))),((_xlfn.WEIBULL.DIST(AD$29,$L65,$K65,FALSE)*($R65*(1-$E65)+$Q65*(1-$F65))*((1+'Inputs &amp; Summary'!$D$7)^AD$29))))))</f>
        <v>1.2025032371083386</v>
      </c>
      <c r="AE65" s="114">
        <f>$D65*IF(AE$29&gt;'Inputs &amp; Summary'!$D$5,0,IF(AE$29&gt;VLOOKUP($G65,Lists!$J$17:$K$21,2),IF($M65=Lists!$H$3,IF($K65&lt;1,(($S65/$K65)*((1+'Inputs &amp; Summary'!$D$7)^AE$29)),((INT(AE$29/$K65)-INT((AE$29-1)/$K65))*$S65*((1+'Inputs &amp; Summary'!$D$7)^AE$29))),(_xlfn.WEIBULL.DIST(AE$29,$L65,$K65,FALSE)*$S65*((1+'Inputs &amp; Summary'!$D$7)^AE$29))),IF($M65=Lists!$H$3,IF($K65&lt;1,((($R65*(1-$E65)+$Q65*(1-$F65))/$K65)*((1+'Inputs &amp; Summary'!$D$7)^AE$29)),((INT(AE$29/$K65)-INT((AE$29-1)/$K65))*($R65*(1-$E65)+$Q65*(1-$F65))*((1+'Inputs &amp; Summary'!$D$7)^AE$29))),((_xlfn.WEIBULL.DIST(AE$29,$L65,$K65,FALSE)*($R65*(1-$E65)+$Q65*(1-$F65))*((1+'Inputs &amp; Summary'!$D$7)^AE$29))))))</f>
        <v>1.226553301850505</v>
      </c>
      <c r="AF65" s="114">
        <f>$D65*IF(AF$29&gt;'Inputs &amp; Summary'!$D$5,0,IF(AF$29&gt;VLOOKUP($G65,Lists!$J$17:$K$21,2),IF($M65=Lists!$H$3,IF($K65&lt;1,(($S65/$K65)*((1+'Inputs &amp; Summary'!$D$7)^AF$29)),((INT(AF$29/$K65)-INT((AF$29-1)/$K65))*$S65*((1+'Inputs &amp; Summary'!$D$7)^AF$29))),(_xlfn.WEIBULL.DIST(AF$29,$L65,$K65,FALSE)*$S65*((1+'Inputs &amp; Summary'!$D$7)^AF$29))),IF($M65=Lists!$H$3,IF($K65&lt;1,((($R65*(1-$E65)+$Q65*(1-$F65))/$K65)*((1+'Inputs &amp; Summary'!$D$7)^AF$29)),((INT(AF$29/$K65)-INT((AF$29-1)/$K65))*($R65*(1-$E65)+$Q65*(1-$F65))*((1+'Inputs &amp; Summary'!$D$7)^AF$29))),((_xlfn.WEIBULL.DIST(AF$29,$L65,$K65,FALSE)*($R65*(1-$E65)+$Q65*(1-$F65))*((1+'Inputs &amp; Summary'!$D$7)^AF$29))))))</f>
        <v>1.2510843678875154</v>
      </c>
      <c r="AG65" s="114">
        <f>$D65*IF(AG$29&gt;'Inputs &amp; Summary'!$D$5,0,IF(AG$29&gt;VLOOKUP($G65,Lists!$J$17:$K$21,2),IF($M65=Lists!$H$3,IF($K65&lt;1,(($S65/$K65)*((1+'Inputs &amp; Summary'!$D$7)^AG$29)),((INT(AG$29/$K65)-INT((AG$29-1)/$K65))*$S65*((1+'Inputs &amp; Summary'!$D$7)^AG$29))),(_xlfn.WEIBULL.DIST(AG$29,$L65,$K65,FALSE)*$S65*((1+'Inputs &amp; Summary'!$D$7)^AG$29))),IF($M65=Lists!$H$3,IF($K65&lt;1,((($R65*(1-$E65)+$Q65*(1-$F65))/$K65)*((1+'Inputs &amp; Summary'!$D$7)^AG$29)),((INT(AG$29/$K65)-INT((AG$29-1)/$K65))*($R65*(1-$E65)+$Q65*(1-$F65))*((1+'Inputs &amp; Summary'!$D$7)^AG$29))),((_xlfn.WEIBULL.DIST(AG$29,$L65,$K65,FALSE)*($R65*(1-$E65)+$Q65*(1-$F65))*((1+'Inputs &amp; Summary'!$D$7)^AG$29))))))</f>
        <v>1.2761060552452657</v>
      </c>
      <c r="AH65" s="114">
        <f>$D65*IF(AH$29&gt;'Inputs &amp; Summary'!$D$5,0,IF(AH$29&gt;VLOOKUP($G65,Lists!$J$17:$K$21,2),IF($M65=Lists!$H$3,IF($K65&lt;1,(($S65/$K65)*((1+'Inputs &amp; Summary'!$D$7)^AH$29)),((INT(AH$29/$K65)-INT((AH$29-1)/$K65))*$S65*((1+'Inputs &amp; Summary'!$D$7)^AH$29))),(_xlfn.WEIBULL.DIST(AH$29,$L65,$K65,FALSE)*$S65*((1+'Inputs &amp; Summary'!$D$7)^AH$29))),IF($M65=Lists!$H$3,IF($K65&lt;1,((($R65*(1-$E65)+$Q65*(1-$F65))/$K65)*((1+'Inputs &amp; Summary'!$D$7)^AH$29)),((INT(AH$29/$K65)-INT((AH$29-1)/$K65))*($R65*(1-$E65)+$Q65*(1-$F65))*((1+'Inputs &amp; Summary'!$D$7)^AH$29))),((_xlfn.WEIBULL.DIST(AH$29,$L65,$K65,FALSE)*($R65*(1-$E65)+$Q65*(1-$F65))*((1+'Inputs &amp; Summary'!$D$7)^AH$29))))))</f>
        <v>1.3016281763501711</v>
      </c>
      <c r="AI65" s="114">
        <f>$D65*IF(AI$29&gt;'Inputs &amp; Summary'!$D$5,0,IF(AI$29&gt;VLOOKUP($G65,Lists!$J$17:$K$21,2),IF($M65=Lists!$H$3,IF($K65&lt;1,(($S65/$K65)*((1+'Inputs &amp; Summary'!$D$7)^AI$29)),((INT(AI$29/$K65)-INT((AI$29-1)/$K65))*$S65*((1+'Inputs &amp; Summary'!$D$7)^AI$29))),(_xlfn.WEIBULL.DIST(AI$29,$L65,$K65,FALSE)*$S65*((1+'Inputs &amp; Summary'!$D$7)^AI$29))),IF($M65=Lists!$H$3,IF($K65&lt;1,((($R65*(1-$E65)+$Q65*(1-$F65))/$K65)*((1+'Inputs &amp; Summary'!$D$7)^AI$29)),((INT(AI$29/$K65)-INT((AI$29-1)/$K65))*($R65*(1-$E65)+$Q65*(1-$F65))*((1+'Inputs &amp; Summary'!$D$7)^AI$29))),((_xlfn.WEIBULL.DIST(AI$29,$L65,$K65,FALSE)*($R65*(1-$E65)+$Q65*(1-$F65))*((1+'Inputs &amp; Summary'!$D$7)^AI$29))))))</f>
        <v>1.3276607398771743</v>
      </c>
      <c r="AJ65" s="114">
        <f>$D65*IF(AJ$29&gt;'Inputs &amp; Summary'!$D$5,0,IF(AJ$29&gt;VLOOKUP($G65,Lists!$J$17:$K$21,2),IF($M65=Lists!$H$3,IF($K65&lt;1,(($S65/$K65)*((1+'Inputs &amp; Summary'!$D$7)^AJ$29)),((INT(AJ$29/$K65)-INT((AJ$29-1)/$K65))*$S65*((1+'Inputs &amp; Summary'!$D$7)^AJ$29))),(_xlfn.WEIBULL.DIST(AJ$29,$L65,$K65,FALSE)*$S65*((1+'Inputs &amp; Summary'!$D$7)^AJ$29))),IF($M65=Lists!$H$3,IF($K65&lt;1,((($R65*(1-$E65)+$Q65*(1-$F65))/$K65)*((1+'Inputs &amp; Summary'!$D$7)^AJ$29)),((INT(AJ$29/$K65)-INT((AJ$29-1)/$K65))*($R65*(1-$E65)+$Q65*(1-$F65))*((1+'Inputs &amp; Summary'!$D$7)^AJ$29))),((_xlfn.WEIBULL.DIST(AJ$29,$L65,$K65,FALSE)*($R65*(1-$E65)+$Q65*(1-$F65))*((1+'Inputs &amp; Summary'!$D$7)^AJ$29))))))</f>
        <v>1.3542139546747178</v>
      </c>
      <c r="AK65" s="114">
        <f>$D65*IF(AK$29&gt;'Inputs &amp; Summary'!$D$5,0,IF(AK$29&gt;VLOOKUP($G65,Lists!$J$17:$K$21,2),IF($M65=Lists!$H$3,IF($K65&lt;1,(($S65/$K65)*((1+'Inputs &amp; Summary'!$D$7)^AK$29)),((INT(AK$29/$K65)-INT((AK$29-1)/$K65))*$S65*((1+'Inputs &amp; Summary'!$D$7)^AK$29))),(_xlfn.WEIBULL.DIST(AK$29,$L65,$K65,FALSE)*$S65*((1+'Inputs &amp; Summary'!$D$7)^AK$29))),IF($M65=Lists!$H$3,IF($K65&lt;1,((($R65*(1-$E65)+$Q65*(1-$F65))/$K65)*((1+'Inputs &amp; Summary'!$D$7)^AK$29)),((INT(AK$29/$K65)-INT((AK$29-1)/$K65))*($R65*(1-$E65)+$Q65*(1-$F65))*((1+'Inputs &amp; Summary'!$D$7)^AK$29))),((_xlfn.WEIBULL.DIST(AK$29,$L65,$K65,FALSE)*($R65*(1-$E65)+$Q65*(1-$F65))*((1+'Inputs &amp; Summary'!$D$7)^AK$29))))))</f>
        <v>1.3812982337682123</v>
      </c>
      <c r="AL65" s="114">
        <f>$D65*IF(AL$29&gt;'Inputs &amp; Summary'!$D$5,0,IF(AL$29&gt;VLOOKUP($G65,Lists!$J$17:$K$21,2),IF($M65=Lists!$H$3,IF($K65&lt;1,(($S65/$K65)*((1+'Inputs &amp; Summary'!$D$7)^AL$29)),((INT(AL$29/$K65)-INT((AL$29-1)/$K65))*$S65*((1+'Inputs &amp; Summary'!$D$7)^AL$29))),(_xlfn.WEIBULL.DIST(AL$29,$L65,$K65,FALSE)*$S65*((1+'Inputs &amp; Summary'!$D$7)^AL$29))),IF($M65=Lists!$H$3,IF($K65&lt;1,((($R65*(1-$E65)+$Q65*(1-$F65))/$K65)*((1+'Inputs &amp; Summary'!$D$7)^AL$29)),((INT(AL$29/$K65)-INT((AL$29-1)/$K65))*($R65*(1-$E65)+$Q65*(1-$F65))*((1+'Inputs &amp; Summary'!$D$7)^AL$29))),((_xlfn.WEIBULL.DIST(AL$29,$L65,$K65,FALSE)*($R65*(1-$E65)+$Q65*(1-$F65))*((1+'Inputs &amp; Summary'!$D$7)^AL$29))))))</f>
        <v>1.4089241984435765</v>
      </c>
      <c r="AM65" s="114">
        <f>$D65*IF(AM$29&gt;'Inputs &amp; Summary'!$D$5,0,IF(AM$29&gt;VLOOKUP($G65,Lists!$J$17:$K$21,2),IF($M65=Lists!$H$3,IF($K65&lt;1,(($S65/$K65)*((1+'Inputs &amp; Summary'!$D$7)^AM$29)),((INT(AM$29/$K65)-INT((AM$29-1)/$K65))*$S65*((1+'Inputs &amp; Summary'!$D$7)^AM$29))),(_xlfn.WEIBULL.DIST(AM$29,$L65,$K65,FALSE)*$S65*((1+'Inputs &amp; Summary'!$D$7)^AM$29))),IF($M65=Lists!$H$3,IF($K65&lt;1,((($R65*(1-$E65)+$Q65*(1-$F65))/$K65)*((1+'Inputs &amp; Summary'!$D$7)^AM$29)),((INT(AM$29/$K65)-INT((AM$29-1)/$K65))*($R65*(1-$E65)+$Q65*(1-$F65))*((1+'Inputs &amp; Summary'!$D$7)^AM$29))),((_xlfn.WEIBULL.DIST(AM$29,$L65,$K65,FALSE)*($R65*(1-$E65)+$Q65*(1-$F65))*((1+'Inputs &amp; Summary'!$D$7)^AM$29))))))</f>
        <v>1.4371026824124478</v>
      </c>
      <c r="AN65" s="114">
        <f>$D65*IF(AN$29&gt;'Inputs &amp; Summary'!$D$5,0,IF(AN$29&gt;VLOOKUP($G65,Lists!$J$17:$K$21,2),IF($M65=Lists!$H$3,IF($K65&lt;1,(($S65/$K65)*((1+'Inputs &amp; Summary'!$D$7)^AN$29)),((INT(AN$29/$K65)-INT((AN$29-1)/$K65))*$S65*((1+'Inputs &amp; Summary'!$D$7)^AN$29))),(_xlfn.WEIBULL.DIST(AN$29,$L65,$K65,FALSE)*$S65*((1+'Inputs &amp; Summary'!$D$7)^AN$29))),IF($M65=Lists!$H$3,IF($K65&lt;1,((($R65*(1-$E65)+$Q65*(1-$F65))/$K65)*((1+'Inputs &amp; Summary'!$D$7)^AN$29)),((INT(AN$29/$K65)-INT((AN$29-1)/$K65))*($R65*(1-$E65)+$Q65*(1-$F65))*((1+'Inputs &amp; Summary'!$D$7)^AN$29))),((_xlfn.WEIBULL.DIST(AN$29,$L65,$K65,FALSE)*($R65*(1-$E65)+$Q65*(1-$F65))*((1+'Inputs &amp; Summary'!$D$7)^AN$29))))))</f>
        <v>1.465844736060697</v>
      </c>
      <c r="AO65" s="114">
        <f>$D65*IF(AO$29&gt;'Inputs &amp; Summary'!$D$5,0,IF(AO$29&gt;VLOOKUP($G65,Lists!$J$17:$K$21,2),IF($M65=Lists!$H$3,IF($K65&lt;1,(($S65/$K65)*((1+'Inputs &amp; Summary'!$D$7)^AO$29)),((INT(AO$29/$K65)-INT((AO$29-1)/$K65))*$S65*((1+'Inputs &amp; Summary'!$D$7)^AO$29))),(_xlfn.WEIBULL.DIST(AO$29,$L65,$K65,FALSE)*$S65*((1+'Inputs &amp; Summary'!$D$7)^AO$29))),IF($M65=Lists!$H$3,IF($K65&lt;1,((($R65*(1-$E65)+$Q65*(1-$F65))/$K65)*((1+'Inputs &amp; Summary'!$D$7)^AO$29)),((INT(AO$29/$K65)-INT((AO$29-1)/$K65))*($R65*(1-$E65)+$Q65*(1-$F65))*((1+'Inputs &amp; Summary'!$D$7)^AO$29))),((_xlfn.WEIBULL.DIST(AO$29,$L65,$K65,FALSE)*($R65*(1-$E65)+$Q65*(1-$F65))*((1+'Inputs &amp; Summary'!$D$7)^AO$29))))))</f>
        <v>1.4951616307819109</v>
      </c>
      <c r="AP65" s="114">
        <f>$D65*IF(AP$29&gt;'Inputs &amp; Summary'!$D$5,0,IF(AP$29&gt;VLOOKUP($G65,Lists!$J$17:$K$21,2),IF($M65=Lists!$H$3,IF($K65&lt;1,(($S65/$K65)*((1+'Inputs &amp; Summary'!$D$7)^AP$29)),((INT(AP$29/$K65)-INT((AP$29-1)/$K65))*$S65*((1+'Inputs &amp; Summary'!$D$7)^AP$29))),(_xlfn.WEIBULL.DIST(AP$29,$L65,$K65,FALSE)*$S65*((1+'Inputs &amp; Summary'!$D$7)^AP$29))),IF($M65=Lists!$H$3,IF($K65&lt;1,((($R65*(1-$E65)+$Q65*(1-$F65))/$K65)*((1+'Inputs &amp; Summary'!$D$7)^AP$29)),((INT(AP$29/$K65)-INT((AP$29-1)/$K65))*($R65*(1-$E65)+$Q65*(1-$F65))*((1+'Inputs &amp; Summary'!$D$7)^AP$29))),((_xlfn.WEIBULL.DIST(AP$29,$L65,$K65,FALSE)*($R65*(1-$E65)+$Q65*(1-$F65))*((1+'Inputs &amp; Summary'!$D$7)^AP$29))))))</f>
        <v>1.525064863397549</v>
      </c>
      <c r="AQ65" s="114">
        <f>$D65*IF(AQ$29&gt;'Inputs &amp; Summary'!$D$5,0,IF(AQ$29&gt;VLOOKUP($G65,Lists!$J$17:$K$21,2),IF($M65=Lists!$H$3,IF($K65&lt;1,(($S65/$K65)*((1+'Inputs &amp; Summary'!$D$7)^AQ$29)),((INT(AQ$29/$K65)-INT((AQ$29-1)/$K65))*$S65*((1+'Inputs &amp; Summary'!$D$7)^AQ$29))),(_xlfn.WEIBULL.DIST(AQ$29,$L65,$K65,FALSE)*$S65*((1+'Inputs &amp; Summary'!$D$7)^AQ$29))),IF($M65=Lists!$H$3,IF($K65&lt;1,((($R65*(1-$E65)+$Q65*(1-$F65))/$K65)*((1+'Inputs &amp; Summary'!$D$7)^AQ$29)),((INT(AQ$29/$K65)-INT((AQ$29-1)/$K65))*($R65*(1-$E65)+$Q65*(1-$F65))*((1+'Inputs &amp; Summary'!$D$7)^AQ$29))),((_xlfn.WEIBULL.DIST(AQ$29,$L65,$K65,FALSE)*($R65*(1-$E65)+$Q65*(1-$F65))*((1+'Inputs &amp; Summary'!$D$7)^AQ$29))))))</f>
        <v>1.5555661606655</v>
      </c>
      <c r="AR65" s="114">
        <f>$D65*IF(AR$29&gt;'Inputs &amp; Summary'!$D$5,0,IF(AR$29&gt;VLOOKUP($G65,Lists!$J$17:$K$21,2),IF($M65=Lists!$H$3,IF($K65&lt;1,(($S65/$K65)*((1+'Inputs &amp; Summary'!$D$7)^AR$29)),((INT(AR$29/$K65)-INT((AR$29-1)/$K65))*$S65*((1+'Inputs &amp; Summary'!$D$7)^AR$29))),(_xlfn.WEIBULL.DIST(AR$29,$L65,$K65,FALSE)*$S65*((1+'Inputs &amp; Summary'!$D$7)^AR$29))),IF($M65=Lists!$H$3,IF($K65&lt;1,((($R65*(1-$E65)+$Q65*(1-$F65))/$K65)*((1+'Inputs &amp; Summary'!$D$7)^AR$29)),((INT(AR$29/$K65)-INT((AR$29-1)/$K65))*($R65*(1-$E65)+$Q65*(1-$F65))*((1+'Inputs &amp; Summary'!$D$7)^AR$29))),((_xlfn.WEIBULL.DIST(AR$29,$L65,$K65,FALSE)*($R65*(1-$E65)+$Q65*(1-$F65))*((1+'Inputs &amp; Summary'!$D$7)^AR$29))))))</f>
        <v>1.58667748387881</v>
      </c>
      <c r="AS65" s="114">
        <f>$D65*IF(AS$29&gt;'Inputs &amp; Summary'!$D$5,0,IF(AS$29&gt;VLOOKUP($G65,Lists!$J$17:$K$21,2),IF($M65=Lists!$H$3,IF($K65&lt;1,(($S65/$K65)*((1+'Inputs &amp; Summary'!$D$7)^AS$29)),((INT(AS$29/$K65)-INT((AS$29-1)/$K65))*$S65*((1+'Inputs &amp; Summary'!$D$7)^AS$29))),(_xlfn.WEIBULL.DIST(AS$29,$L65,$K65,FALSE)*$S65*((1+'Inputs &amp; Summary'!$D$7)^AS$29))),IF($M65=Lists!$H$3,IF($K65&lt;1,((($R65*(1-$E65)+$Q65*(1-$F65))/$K65)*((1+'Inputs &amp; Summary'!$D$7)^AS$29)),((INT(AS$29/$K65)-INT((AS$29-1)/$K65))*($R65*(1-$E65)+$Q65*(1-$F65))*((1+'Inputs &amp; Summary'!$D$7)^AS$29))),((_xlfn.WEIBULL.DIST(AS$29,$L65,$K65,FALSE)*($R65*(1-$E65)+$Q65*(1-$F65))*((1+'Inputs &amp; Summary'!$D$7)^AS$29))))))</f>
        <v>0</v>
      </c>
      <c r="AT65" s="114">
        <f>$D65*IF(AT$29&gt;'Inputs &amp; Summary'!$D$5,0,IF(AT$29&gt;VLOOKUP($G65,Lists!$J$17:$K$21,2),IF($M65=Lists!$H$3,IF($K65&lt;1,(($S65/$K65)*((1+'Inputs &amp; Summary'!$D$7)^AT$29)),((INT(AT$29/$K65)-INT((AT$29-1)/$K65))*$S65*((1+'Inputs &amp; Summary'!$D$7)^AT$29))),(_xlfn.WEIBULL.DIST(AT$29,$L65,$K65,FALSE)*$S65*((1+'Inputs &amp; Summary'!$D$7)^AT$29))),IF($M65=Lists!$H$3,IF($K65&lt;1,((($R65*(1-$E65)+$Q65*(1-$F65))/$K65)*((1+'Inputs &amp; Summary'!$D$7)^AT$29)),((INT(AT$29/$K65)-INT((AT$29-1)/$K65))*($R65*(1-$E65)+$Q65*(1-$F65))*((1+'Inputs &amp; Summary'!$D$7)^AT$29))),((_xlfn.WEIBULL.DIST(AT$29,$L65,$K65,FALSE)*($R65*(1-$E65)+$Q65*(1-$F65))*((1+'Inputs &amp; Summary'!$D$7)^AT$29))))))</f>
        <v>0</v>
      </c>
      <c r="AU65" s="114">
        <f>$D65*IF(AU$29&gt;'Inputs &amp; Summary'!$D$5,0,IF(AU$29&gt;VLOOKUP($G65,Lists!$J$17:$K$21,2),IF($M65=Lists!$H$3,IF($K65&lt;1,(($S65/$K65)*((1+'Inputs &amp; Summary'!$D$7)^AU$29)),((INT(AU$29/$K65)-INT((AU$29-1)/$K65))*$S65*((1+'Inputs &amp; Summary'!$D$7)^AU$29))),(_xlfn.WEIBULL.DIST(AU$29,$L65,$K65,FALSE)*$S65*((1+'Inputs &amp; Summary'!$D$7)^AU$29))),IF($M65=Lists!$H$3,IF($K65&lt;1,((($R65*(1-$E65)+$Q65*(1-$F65))/$K65)*((1+'Inputs &amp; Summary'!$D$7)^AU$29)),((INT(AU$29/$K65)-INT((AU$29-1)/$K65))*($R65*(1-$E65)+$Q65*(1-$F65))*((1+'Inputs &amp; Summary'!$D$7)^AU$29))),((_xlfn.WEIBULL.DIST(AU$29,$L65,$K65,FALSE)*($R65*(1-$E65)+$Q65*(1-$F65))*((1+'Inputs &amp; Summary'!$D$7)^AU$29))))))</f>
        <v>0</v>
      </c>
      <c r="AV65" s="114">
        <f>$D65*IF(AV$29&gt;'Inputs &amp; Summary'!$D$5,0,IF(AV$29&gt;VLOOKUP($G65,Lists!$J$17:$K$21,2),IF($M65=Lists!$H$3,IF($K65&lt;1,(($S65/$K65)*((1+'Inputs &amp; Summary'!$D$7)^AV$29)),((INT(AV$29/$K65)-INT((AV$29-1)/$K65))*$S65*((1+'Inputs &amp; Summary'!$D$7)^AV$29))),(_xlfn.WEIBULL.DIST(AV$29,$L65,$K65,FALSE)*$S65*((1+'Inputs &amp; Summary'!$D$7)^AV$29))),IF($M65=Lists!$H$3,IF($K65&lt;1,((($R65*(1-$E65)+$Q65*(1-$F65))/$K65)*((1+'Inputs &amp; Summary'!$D$7)^AV$29)),((INT(AV$29/$K65)-INT((AV$29-1)/$K65))*($R65*(1-$E65)+$Q65*(1-$F65))*((1+'Inputs &amp; Summary'!$D$7)^AV$29))),((_xlfn.WEIBULL.DIST(AV$29,$L65,$K65,FALSE)*($R65*(1-$E65)+$Q65*(1-$F65))*((1+'Inputs &amp; Summary'!$D$7)^AV$29))))))</f>
        <v>0</v>
      </c>
      <c r="AW65" s="114">
        <f>$D65*IF(AW$29&gt;'Inputs &amp; Summary'!$D$5,0,IF(AW$29&gt;VLOOKUP($G65,Lists!$J$17:$K$21,2),IF($M65=Lists!$H$3,IF($K65&lt;1,(($S65/$K65)*((1+'Inputs &amp; Summary'!$D$7)^AW$29)),((INT(AW$29/$K65)-INT((AW$29-1)/$K65))*$S65*((1+'Inputs &amp; Summary'!$D$7)^AW$29))),(_xlfn.WEIBULL.DIST(AW$29,$L65,$K65,FALSE)*$S65*((1+'Inputs &amp; Summary'!$D$7)^AW$29))),IF($M65=Lists!$H$3,IF($K65&lt;1,((($R65*(1-$E65)+$Q65*(1-$F65))/$K65)*((1+'Inputs &amp; Summary'!$D$7)^AW$29)),((INT(AW$29/$K65)-INT((AW$29-1)/$K65))*($R65*(1-$E65)+$Q65*(1-$F65))*((1+'Inputs &amp; Summary'!$D$7)^AW$29))),((_xlfn.WEIBULL.DIST(AW$29,$L65,$K65,FALSE)*($R65*(1-$E65)+$Q65*(1-$F65))*((1+'Inputs &amp; Summary'!$D$7)^AW$29))))))</f>
        <v>0</v>
      </c>
      <c r="AX65" s="114">
        <f>$D65*IF(AX$29&gt;'Inputs &amp; Summary'!$D$5,0,IF(AX$29&gt;VLOOKUP($G65,Lists!$J$17:$K$21,2),IF($M65=Lists!$H$3,IF($K65&lt;1,(($S65/$K65)*((1+'Inputs &amp; Summary'!$D$7)^AX$29)),((INT(AX$29/$K65)-INT((AX$29-1)/$K65))*$S65*((1+'Inputs &amp; Summary'!$D$7)^AX$29))),(_xlfn.WEIBULL.DIST(AX$29,$L65,$K65,FALSE)*$S65*((1+'Inputs &amp; Summary'!$D$7)^AX$29))),IF($M65=Lists!$H$3,IF($K65&lt;1,((($R65*(1-$E65)+$Q65*(1-$F65))/$K65)*((1+'Inputs &amp; Summary'!$D$7)^AX$29)),((INT(AX$29/$K65)-INT((AX$29-1)/$K65))*($R65*(1-$E65)+$Q65*(1-$F65))*((1+'Inputs &amp; Summary'!$D$7)^AX$29))),((_xlfn.WEIBULL.DIST(AX$29,$L65,$K65,FALSE)*($R65*(1-$E65)+$Q65*(1-$F65))*((1+'Inputs &amp; Summary'!$D$7)^AX$29))))))</f>
        <v>0</v>
      </c>
      <c r="AY65" s="114">
        <f>$D65*IF(AY$29&gt;'Inputs &amp; Summary'!$D$5,0,IF(AY$29&gt;VLOOKUP($G65,Lists!$J$17:$K$21,2),IF($M65=Lists!$H$3,IF($K65&lt;1,(($S65/$K65)*((1+'Inputs &amp; Summary'!$D$7)^AY$29)),((INT(AY$29/$K65)-INT((AY$29-1)/$K65))*$S65*((1+'Inputs &amp; Summary'!$D$7)^AY$29))),(_xlfn.WEIBULL.DIST(AY$29,$L65,$K65,FALSE)*$S65*((1+'Inputs &amp; Summary'!$D$7)^AY$29))),IF($M65=Lists!$H$3,IF($K65&lt;1,((($R65*(1-$E65)+$Q65*(1-$F65))/$K65)*((1+'Inputs &amp; Summary'!$D$7)^AY$29)),((INT(AY$29/$K65)-INT((AY$29-1)/$K65))*($R65*(1-$E65)+$Q65*(1-$F65))*((1+'Inputs &amp; Summary'!$D$7)^AY$29))),((_xlfn.WEIBULL.DIST(AY$29,$L65,$K65,FALSE)*($R65*(1-$E65)+$Q65*(1-$F65))*((1+'Inputs &amp; Summary'!$D$7)^AY$29))))))</f>
        <v>0</v>
      </c>
      <c r="AZ65" s="114">
        <f>$D65*IF(AZ$29&gt;'Inputs &amp; Summary'!$D$5,0,IF(AZ$29&gt;VLOOKUP($G65,Lists!$J$17:$K$21,2),IF($M65=Lists!$H$3,IF($K65&lt;1,(($S65/$K65)*((1+'Inputs &amp; Summary'!$D$7)^AZ$29)),((INT(AZ$29/$K65)-INT((AZ$29-1)/$K65))*$S65*((1+'Inputs &amp; Summary'!$D$7)^AZ$29))),(_xlfn.WEIBULL.DIST(AZ$29,$L65,$K65,FALSE)*$S65*((1+'Inputs &amp; Summary'!$D$7)^AZ$29))),IF($M65=Lists!$H$3,IF($K65&lt;1,((($R65*(1-$E65)+$Q65*(1-$F65))/$K65)*((1+'Inputs &amp; Summary'!$D$7)^AZ$29)),((INT(AZ$29/$K65)-INT((AZ$29-1)/$K65))*($R65*(1-$E65)+$Q65*(1-$F65))*((1+'Inputs &amp; Summary'!$D$7)^AZ$29))),((_xlfn.WEIBULL.DIST(AZ$29,$L65,$K65,FALSE)*($R65*(1-$E65)+$Q65*(1-$F65))*((1+'Inputs &amp; Summary'!$D$7)^AZ$29))))))</f>
        <v>0</v>
      </c>
      <c r="BA65" s="114">
        <f>$D65*IF(BA$29&gt;'Inputs &amp; Summary'!$D$5,0,IF(BA$29&gt;VLOOKUP($G65,Lists!$J$17:$K$21,2),IF($M65=Lists!$H$3,IF($K65&lt;1,(($S65/$K65)*((1+'Inputs &amp; Summary'!$D$7)^BA$29)),((INT(BA$29/$K65)-INT((BA$29-1)/$K65))*$S65*((1+'Inputs &amp; Summary'!$D$7)^BA$29))),(_xlfn.WEIBULL.DIST(BA$29,$L65,$K65,FALSE)*$S65*((1+'Inputs &amp; Summary'!$D$7)^BA$29))),IF($M65=Lists!$H$3,IF($K65&lt;1,((($R65*(1-$E65)+$Q65*(1-$F65))/$K65)*((1+'Inputs &amp; Summary'!$D$7)^BA$29)),((INT(BA$29/$K65)-INT((BA$29-1)/$K65))*($R65*(1-$E65)+$Q65*(1-$F65))*((1+'Inputs &amp; Summary'!$D$7)^BA$29))),((_xlfn.WEIBULL.DIST(BA$29,$L65,$K65,FALSE)*($R65*(1-$E65)+$Q65*(1-$F65))*((1+'Inputs &amp; Summary'!$D$7)^BA$29))))))</f>
        <v>0</v>
      </c>
      <c r="BB65" s="114">
        <f>$D65*IF(BB$29&gt;'Inputs &amp; Summary'!$D$5,0,IF(BB$29&gt;VLOOKUP($G65,Lists!$J$17:$K$21,2),IF($M65=Lists!$H$3,IF($K65&lt;1,(($S65/$K65)*((1+'Inputs &amp; Summary'!$D$7)^BB$29)),((INT(BB$29/$K65)-INT((BB$29-1)/$K65))*$S65*((1+'Inputs &amp; Summary'!$D$7)^BB$29))),(_xlfn.WEIBULL.DIST(BB$29,$L65,$K65,FALSE)*$S65*((1+'Inputs &amp; Summary'!$D$7)^BB$29))),IF($M65=Lists!$H$3,IF($K65&lt;1,((($R65*(1-$E65)+$Q65*(1-$F65))/$K65)*((1+'Inputs &amp; Summary'!$D$7)^BB$29)),((INT(BB$29/$K65)-INT((BB$29-1)/$K65))*($R65*(1-$E65)+$Q65*(1-$F65))*((1+'Inputs &amp; Summary'!$D$7)^BB$29))),((_xlfn.WEIBULL.DIST(BB$29,$L65,$K65,FALSE)*($R65*(1-$E65)+$Q65*(1-$F65))*((1+'Inputs &amp; Summary'!$D$7)^BB$29))))))</f>
        <v>0</v>
      </c>
      <c r="BC65" s="114">
        <f>$D65*IF(BC$29&gt;'Inputs &amp; Summary'!$D$5,0,IF(BC$29&gt;VLOOKUP($G65,Lists!$J$17:$K$21,2),IF($M65=Lists!$H$3,IF($K65&lt;1,(($S65/$K65)*((1+'Inputs &amp; Summary'!$D$7)^BC$29)),((INT(BC$29/$K65)-INT((BC$29-1)/$K65))*$S65*((1+'Inputs &amp; Summary'!$D$7)^BC$29))),(_xlfn.WEIBULL.DIST(BC$29,$L65,$K65,FALSE)*$S65*((1+'Inputs &amp; Summary'!$D$7)^BC$29))),IF($M65=Lists!$H$3,IF($K65&lt;1,((($R65*(1-$E65)+$Q65*(1-$F65))/$K65)*((1+'Inputs &amp; Summary'!$D$7)^BC$29)),((INT(BC$29/$K65)-INT((BC$29-1)/$K65))*($R65*(1-$E65)+$Q65*(1-$F65))*((1+'Inputs &amp; Summary'!$D$7)^BC$29))),((_xlfn.WEIBULL.DIST(BC$29,$L65,$K65,FALSE)*($R65*(1-$E65)+$Q65*(1-$F65))*((1+'Inputs &amp; Summary'!$D$7)^BC$29))))))</f>
        <v>0</v>
      </c>
      <c r="BD65" s="114">
        <f>$D65*IF(BD$29&gt;'Inputs &amp; Summary'!$D$5,0,IF(BD$29&gt;VLOOKUP($G65,Lists!$J$17:$K$21,2),IF($M65=Lists!$H$3,IF($K65&lt;1,(($S65/$K65)*((1+'Inputs &amp; Summary'!$D$7)^BD$29)),((INT(BD$29/$K65)-INT((BD$29-1)/$K65))*$S65*((1+'Inputs &amp; Summary'!$D$7)^BD$29))),(_xlfn.WEIBULL.DIST(BD$29,$L65,$K65,FALSE)*$S65*((1+'Inputs &amp; Summary'!$D$7)^BD$29))),IF($M65=Lists!$H$3,IF($K65&lt;1,((($R65*(1-$E65)+$Q65*(1-$F65))/$K65)*((1+'Inputs &amp; Summary'!$D$7)^BD$29)),((INT(BD$29/$K65)-INT((BD$29-1)/$K65))*($R65*(1-$E65)+$Q65*(1-$F65))*((1+'Inputs &amp; Summary'!$D$7)^BD$29))),((_xlfn.WEIBULL.DIST(BD$29,$L65,$K65,FALSE)*($R65*(1-$E65)+$Q65*(1-$F65))*((1+'Inputs &amp; Summary'!$D$7)^BD$29))))))</f>
        <v>0</v>
      </c>
      <c r="BE65" s="114">
        <f>$D65*IF(BE$29&gt;'Inputs &amp; Summary'!$D$5,0,IF(BE$29&gt;VLOOKUP($G65,Lists!$J$17:$K$21,2),IF($M65=Lists!$H$3,IF($K65&lt;1,(($S65/$K65)*((1+'Inputs &amp; Summary'!$D$7)^BE$29)),((INT(BE$29/$K65)-INT((BE$29-1)/$K65))*$S65*((1+'Inputs &amp; Summary'!$D$7)^BE$29))),(_xlfn.WEIBULL.DIST(BE$29,$L65,$K65,FALSE)*$S65*((1+'Inputs &amp; Summary'!$D$7)^BE$29))),IF($M65=Lists!$H$3,IF($K65&lt;1,((($R65*(1-$E65)+$Q65*(1-$F65))/$K65)*((1+'Inputs &amp; Summary'!$D$7)^BE$29)),((INT(BE$29/$K65)-INT((BE$29-1)/$K65))*($R65*(1-$E65)+$Q65*(1-$F65))*((1+'Inputs &amp; Summary'!$D$7)^BE$29))),((_xlfn.WEIBULL.DIST(BE$29,$L65,$K65,FALSE)*($R65*(1-$E65)+$Q65*(1-$F65))*((1+'Inputs &amp; Summary'!$D$7)^BE$29))))))</f>
        <v>0</v>
      </c>
      <c r="BF65" s="114">
        <f>$D65*IF(BF$29&gt;'Inputs &amp; Summary'!$D$5,0,IF(BF$29&gt;VLOOKUP($G65,Lists!$J$17:$K$21,2),IF($M65=Lists!$H$3,IF($K65&lt;1,(($S65/$K65)*((1+'Inputs &amp; Summary'!$D$7)^BF$29)),((INT(BF$29/$K65)-INT((BF$29-1)/$K65))*$S65*((1+'Inputs &amp; Summary'!$D$7)^BF$29))),(_xlfn.WEIBULL.DIST(BF$29,$L65,$K65,FALSE)*$S65*((1+'Inputs &amp; Summary'!$D$7)^BF$29))),IF($M65=Lists!$H$3,IF($K65&lt;1,((($R65*(1-$E65)+$Q65*(1-$F65))/$K65)*((1+'Inputs &amp; Summary'!$D$7)^BF$29)),((INT(BF$29/$K65)-INT((BF$29-1)/$K65))*($R65*(1-$E65)+$Q65*(1-$F65))*((1+'Inputs &amp; Summary'!$D$7)^BF$29))),((_xlfn.WEIBULL.DIST(BF$29,$L65,$K65,FALSE)*($R65*(1-$E65)+$Q65*(1-$F65))*((1+'Inputs &amp; Summary'!$D$7)^BF$29))))))</f>
        <v>0</v>
      </c>
      <c r="BG65" s="114">
        <f>$D65*IF(BG$29&gt;'Inputs &amp; Summary'!$D$5,0,IF(BG$29&gt;VLOOKUP($G65,Lists!$J$17:$K$21,2),IF($M65=Lists!$H$3,IF($K65&lt;1,(($S65/$K65)*((1+'Inputs &amp; Summary'!$D$7)^BG$29)),((INT(BG$29/$K65)-INT((BG$29-1)/$K65))*$S65*((1+'Inputs &amp; Summary'!$D$7)^BG$29))),(_xlfn.WEIBULL.DIST(BG$29,$L65,$K65,FALSE)*$S65*((1+'Inputs &amp; Summary'!$D$7)^BG$29))),IF($M65=Lists!$H$3,IF($K65&lt;1,((($R65*(1-$E65)+$Q65*(1-$F65))/$K65)*((1+'Inputs &amp; Summary'!$D$7)^BG$29)),((INT(BG$29/$K65)-INT((BG$29-1)/$K65))*($R65*(1-$E65)+$Q65*(1-$F65))*((1+'Inputs &amp; Summary'!$D$7)^BG$29))),((_xlfn.WEIBULL.DIST(BG$29,$L65,$K65,FALSE)*($R65*(1-$E65)+$Q65*(1-$F65))*((1+'Inputs &amp; Summary'!$D$7)^BG$29))))))</f>
        <v>0</v>
      </c>
      <c r="BH65" s="114">
        <f>$D65*IF(BH$29&gt;'Inputs &amp; Summary'!$D$5,0,IF(BH$29&gt;VLOOKUP($G65,Lists!$J$17:$K$21,2),IF($M65=Lists!$H$3,IF($K65&lt;1,(($S65/$K65)*((1+'Inputs &amp; Summary'!$D$7)^BH$29)),((INT(BH$29/$K65)-INT((BH$29-1)/$K65))*$S65*((1+'Inputs &amp; Summary'!$D$7)^BH$29))),(_xlfn.WEIBULL.DIST(BH$29,$L65,$K65,FALSE)*$S65*((1+'Inputs &amp; Summary'!$D$7)^BH$29))),IF($M65=Lists!$H$3,IF($K65&lt;1,((($R65*(1-$E65)+$Q65*(1-$F65))/$K65)*((1+'Inputs &amp; Summary'!$D$7)^BH$29)),((INT(BH$29/$K65)-INT((BH$29-1)/$K65))*($R65*(1-$E65)+$Q65*(1-$F65))*((1+'Inputs &amp; Summary'!$D$7)^BH$29))),((_xlfn.WEIBULL.DIST(BH$29,$L65,$K65,FALSE)*($R65*(1-$E65)+$Q65*(1-$F65))*((1+'Inputs &amp; Summary'!$D$7)^BH$29))))))</f>
        <v>0</v>
      </c>
      <c r="BI65" s="114">
        <f>$D65*IF(BI$29&gt;'Inputs &amp; Summary'!$D$5,0,IF(BI$29&gt;VLOOKUP($G65,Lists!$J$17:$K$21,2),IF($M65=Lists!$H$3,IF($K65&lt;1,(($S65/$K65)*((1+'Inputs &amp; Summary'!$D$7)^BI$29)),((INT(BI$29/$K65)-INT((BI$29-1)/$K65))*$S65*((1+'Inputs &amp; Summary'!$D$7)^BI$29))),(_xlfn.WEIBULL.DIST(BI$29,$L65,$K65,FALSE)*$S65*((1+'Inputs &amp; Summary'!$D$7)^BI$29))),IF($M65=Lists!$H$3,IF($K65&lt;1,((($R65*(1-$E65)+$Q65*(1-$F65))/$K65)*((1+'Inputs &amp; Summary'!$D$7)^BI$29)),((INT(BI$29/$K65)-INT((BI$29-1)/$K65))*($R65*(1-$E65)+$Q65*(1-$F65))*((1+'Inputs &amp; Summary'!$D$7)^BI$29))),((_xlfn.WEIBULL.DIST(BI$29,$L65,$K65,FALSE)*($R65*(1-$E65)+$Q65*(1-$F65))*((1+'Inputs &amp; Summary'!$D$7)^BI$29))))))</f>
        <v>0</v>
      </c>
      <c r="BJ65" s="114">
        <f>$D65*IF(BJ$29&gt;'Inputs &amp; Summary'!$D$5,0,IF(BJ$29&gt;VLOOKUP($G65,Lists!$J$17:$K$21,2),IF($M65=Lists!$H$3,IF($K65&lt;1,(($S65/$K65)*((1+'Inputs &amp; Summary'!$D$7)^BJ$29)),((INT(BJ$29/$K65)-INT((BJ$29-1)/$K65))*$S65*((1+'Inputs &amp; Summary'!$D$7)^BJ$29))),(_xlfn.WEIBULL.DIST(BJ$29,$L65,$K65,FALSE)*$S65*((1+'Inputs &amp; Summary'!$D$7)^BJ$29))),IF($M65=Lists!$H$3,IF($K65&lt;1,((($R65*(1-$E65)+$Q65*(1-$F65))/$K65)*((1+'Inputs &amp; Summary'!$D$7)^BJ$29)),((INT(BJ$29/$K65)-INT((BJ$29-1)/$K65))*($R65*(1-$E65)+$Q65*(1-$F65))*((1+'Inputs &amp; Summary'!$D$7)^BJ$29))),((_xlfn.WEIBULL.DIST(BJ$29,$L65,$K65,FALSE)*($R65*(1-$E65)+$Q65*(1-$F65))*((1+'Inputs &amp; Summary'!$D$7)^BJ$29))))))</f>
        <v>0</v>
      </c>
      <c r="BK65" s="114">
        <f>$D65*IF(BK$29&gt;'Inputs &amp; Summary'!$D$5,0,IF(BK$29&gt;VLOOKUP($G65,Lists!$J$17:$K$21,2),IF($M65=Lists!$H$3,IF($K65&lt;1,(($S65/$K65)*((1+'Inputs &amp; Summary'!$D$7)^BK$29)),((INT(BK$29/$K65)-INT((BK$29-1)/$K65))*$S65*((1+'Inputs &amp; Summary'!$D$7)^BK$29))),(_xlfn.WEIBULL.DIST(BK$29,$L65,$K65,FALSE)*$S65*((1+'Inputs &amp; Summary'!$D$7)^BK$29))),IF($M65=Lists!$H$3,IF($K65&lt;1,((($R65*(1-$E65)+$Q65*(1-$F65))/$K65)*((1+'Inputs &amp; Summary'!$D$7)^BK$29)),((INT(BK$29/$K65)-INT((BK$29-1)/$K65))*($R65*(1-$E65)+$Q65*(1-$F65))*((1+'Inputs &amp; Summary'!$D$7)^BK$29))),((_xlfn.WEIBULL.DIST(BK$29,$L65,$K65,FALSE)*($R65*(1-$E65)+$Q65*(1-$F65))*((1+'Inputs &amp; Summary'!$D$7)^BK$29))))))</f>
        <v>0</v>
      </c>
      <c r="BL65" s="114">
        <f>$D65*IF(BL$29&gt;'Inputs &amp; Summary'!$D$5,0,IF(BL$29&gt;VLOOKUP($G65,Lists!$J$17:$K$21,2),IF($M65=Lists!$H$3,IF($K65&lt;1,(($S65/$K65)*((1+'Inputs &amp; Summary'!$D$7)^BL$29)),((INT(BL$29/$K65)-INT((BL$29-1)/$K65))*$S65*((1+'Inputs &amp; Summary'!$D$7)^BL$29))),(_xlfn.WEIBULL.DIST(BL$29,$L65,$K65,FALSE)*$S65*((1+'Inputs &amp; Summary'!$D$7)^BL$29))),IF($M65=Lists!$H$3,IF($K65&lt;1,((($R65*(1-$E65)+$Q65*(1-$F65))/$K65)*((1+'Inputs &amp; Summary'!$D$7)^BL$29)),((INT(BL$29/$K65)-INT((BL$29-1)/$K65))*($R65*(1-$E65)+$Q65*(1-$F65))*((1+'Inputs &amp; Summary'!$D$7)^BL$29))),((_xlfn.WEIBULL.DIST(BL$29,$L65,$K65,FALSE)*($R65*(1-$E65)+$Q65*(1-$F65))*((1+'Inputs &amp; Summary'!$D$7)^BL$29))))))</f>
        <v>0</v>
      </c>
    </row>
    <row r="66" spans="1:64" s="1" customFormat="1" ht="86.4" x14ac:dyDescent="0.3">
      <c r="A66" s="79" t="s">
        <v>341</v>
      </c>
      <c r="B66" s="33" t="s">
        <v>307</v>
      </c>
      <c r="C66" s="33" t="s">
        <v>17</v>
      </c>
      <c r="D66" s="68">
        <v>1</v>
      </c>
      <c r="E66" s="68">
        <v>0</v>
      </c>
      <c r="F66" s="68"/>
      <c r="G66" s="213" t="s">
        <v>433</v>
      </c>
      <c r="H66" s="34"/>
      <c r="I66" s="34" t="s">
        <v>270</v>
      </c>
      <c r="J66" s="33">
        <f>VLOOKUP(I66,'Labor Rates'!$A$1:$B$16,2)</f>
        <v>25.173076923076923</v>
      </c>
      <c r="K66" s="35">
        <v>1</v>
      </c>
      <c r="L66" s="35">
        <v>1</v>
      </c>
      <c r="M66" s="33" t="s">
        <v>259</v>
      </c>
      <c r="N66" s="84">
        <v>1</v>
      </c>
      <c r="O66" s="35">
        <v>1</v>
      </c>
      <c r="P66" s="5">
        <v>0</v>
      </c>
      <c r="Q66" s="73">
        <f t="shared" si="11"/>
        <v>25.173076923076923</v>
      </c>
      <c r="R66" s="73">
        <f t="shared" si="12"/>
        <v>0</v>
      </c>
      <c r="S66" s="74">
        <f t="shared" si="13"/>
        <v>25.173076923076923</v>
      </c>
      <c r="T66" s="88"/>
      <c r="U66" s="80"/>
      <c r="V66" s="87">
        <f t="shared" si="14"/>
        <v>31.193617507806685</v>
      </c>
      <c r="W66" s="87">
        <f>NPV('Inputs &amp; Summary'!$D$6,Y66:BL66)</f>
        <v>316.33647168771751</v>
      </c>
      <c r="X66" s="90">
        <f t="shared" si="15"/>
        <v>2.2959820508555418E-3</v>
      </c>
      <c r="Y66" s="114">
        <f>$D66*IF(Y$29&gt;'Inputs &amp; Summary'!$D$5,0,IF(Y$29&gt;VLOOKUP($G66,Lists!$J$17:$K$21,2),IF($M66=Lists!$H$3,IF($K66&lt;1,(($S66/$K66)*((1+'Inputs &amp; Summary'!$D$7)^Y$29)),((INT(Y$29/$K66)-INT((Y$29-1)/$K66))*$S66*((1+'Inputs &amp; Summary'!$D$7)^Y$29))),(_xlfn.WEIBULL.DIST(Y$29,$L66,$K66,FALSE)*$S66*((1+'Inputs &amp; Summary'!$D$7)^Y$29))),IF($M66=Lists!$H$3,IF($K66&lt;1,((($R66*(1-$E66)+$Q66*(1-$F66))/$K66)*((1+'Inputs &amp; Summary'!$D$7)^Y$29)),((INT(Y$29/$K66)-INT((Y$29-1)/$K66))*($R66*(1-$E66)+$Q66*(1-$F66))*((1+'Inputs &amp; Summary'!$D$7)^Y$29))),((_xlfn.WEIBULL.DIST(Y$29,$L66,$K66,FALSE)*($R66*(1-$E66)+$Q66*(1-$F66))*((1+'Inputs &amp; Summary'!$D$7)^Y$29))))))</f>
        <v>25.676538461538463</v>
      </c>
      <c r="Z66" s="114">
        <f>$D66*IF(Z$29&gt;'Inputs &amp; Summary'!$D$5,0,IF(Z$29&gt;VLOOKUP($G66,Lists!$J$17:$K$21,2),IF($M66=Lists!$H$3,IF($K66&lt;1,(($S66/$K66)*((1+'Inputs &amp; Summary'!$D$7)^Z$29)),((INT(Z$29/$K66)-INT((Z$29-1)/$K66))*$S66*((1+'Inputs &amp; Summary'!$D$7)^Z$29))),(_xlfn.WEIBULL.DIST(Z$29,$L66,$K66,FALSE)*$S66*((1+'Inputs &amp; Summary'!$D$7)^Z$29))),IF($M66=Lists!$H$3,IF($K66&lt;1,((($R66*(1-$E66)+$Q66*(1-$F66))/$K66)*((1+'Inputs &amp; Summary'!$D$7)^Z$29)),((INT(Z$29/$K66)-INT((Z$29-1)/$K66))*($R66*(1-$E66)+$Q66*(1-$F66))*((1+'Inputs &amp; Summary'!$D$7)^Z$29))),((_xlfn.WEIBULL.DIST(Z$29,$L66,$K66,FALSE)*($R66*(1-$E66)+$Q66*(1-$F66))*((1+'Inputs &amp; Summary'!$D$7)^Z$29))))))</f>
        <v>26.190069230769232</v>
      </c>
      <c r="AA66" s="114">
        <f>$D66*IF(AA$29&gt;'Inputs &amp; Summary'!$D$5,0,IF(AA$29&gt;VLOOKUP($G66,Lists!$J$17:$K$21,2),IF($M66=Lists!$H$3,IF($K66&lt;1,(($S66/$K66)*((1+'Inputs &amp; Summary'!$D$7)^AA$29)),((INT(AA$29/$K66)-INT((AA$29-1)/$K66))*$S66*((1+'Inputs &amp; Summary'!$D$7)^AA$29))),(_xlfn.WEIBULL.DIST(AA$29,$L66,$K66,FALSE)*$S66*((1+'Inputs &amp; Summary'!$D$7)^AA$29))),IF($M66=Lists!$H$3,IF($K66&lt;1,((($R66*(1-$E66)+$Q66*(1-$F66))/$K66)*((1+'Inputs &amp; Summary'!$D$7)^AA$29)),((INT(AA$29/$K66)-INT((AA$29-1)/$K66))*($R66*(1-$E66)+$Q66*(1-$F66))*((1+'Inputs &amp; Summary'!$D$7)^AA$29))),((_xlfn.WEIBULL.DIST(AA$29,$L66,$K66,FALSE)*($R66*(1-$E66)+$Q66*(1-$F66))*((1+'Inputs &amp; Summary'!$D$7)^AA$29))))))</f>
        <v>26.713870615384614</v>
      </c>
      <c r="AB66" s="114">
        <f>$D66*IF(AB$29&gt;'Inputs &amp; Summary'!$D$5,0,IF(AB$29&gt;VLOOKUP($G66,Lists!$J$17:$K$21,2),IF($M66=Lists!$H$3,IF($K66&lt;1,(($S66/$K66)*((1+'Inputs &amp; Summary'!$D$7)^AB$29)),((INT(AB$29/$K66)-INT((AB$29-1)/$K66))*$S66*((1+'Inputs &amp; Summary'!$D$7)^AB$29))),(_xlfn.WEIBULL.DIST(AB$29,$L66,$K66,FALSE)*$S66*((1+'Inputs &amp; Summary'!$D$7)^AB$29))),IF($M66=Lists!$H$3,IF($K66&lt;1,((($R66*(1-$E66)+$Q66*(1-$F66))/$K66)*((1+'Inputs &amp; Summary'!$D$7)^AB$29)),((INT(AB$29/$K66)-INT((AB$29-1)/$K66))*($R66*(1-$E66)+$Q66*(1-$F66))*((1+'Inputs &amp; Summary'!$D$7)^AB$29))),((_xlfn.WEIBULL.DIST(AB$29,$L66,$K66,FALSE)*($R66*(1-$E66)+$Q66*(1-$F66))*((1+'Inputs &amp; Summary'!$D$7)^AB$29))))))</f>
        <v>27.248148027692306</v>
      </c>
      <c r="AC66" s="114">
        <f>$D66*IF(AC$29&gt;'Inputs &amp; Summary'!$D$5,0,IF(AC$29&gt;VLOOKUP($G66,Lists!$J$17:$K$21,2),IF($M66=Lists!$H$3,IF($K66&lt;1,(($S66/$K66)*((1+'Inputs &amp; Summary'!$D$7)^AC$29)),((INT(AC$29/$K66)-INT((AC$29-1)/$K66))*$S66*((1+'Inputs &amp; Summary'!$D$7)^AC$29))),(_xlfn.WEIBULL.DIST(AC$29,$L66,$K66,FALSE)*$S66*((1+'Inputs &amp; Summary'!$D$7)^AC$29))),IF($M66=Lists!$H$3,IF($K66&lt;1,((($R66*(1-$E66)+$Q66*(1-$F66))/$K66)*((1+'Inputs &amp; Summary'!$D$7)^AC$29)),((INT(AC$29/$K66)-INT((AC$29-1)/$K66))*($R66*(1-$E66)+$Q66*(1-$F66))*((1+'Inputs &amp; Summary'!$D$7)^AC$29))),((_xlfn.WEIBULL.DIST(AC$29,$L66,$K66,FALSE)*($R66*(1-$E66)+$Q66*(1-$F66))*((1+'Inputs &amp; Summary'!$D$7)^AC$29))))))</f>
        <v>27.793110988246156</v>
      </c>
      <c r="AD66" s="114">
        <f>$D66*IF(AD$29&gt;'Inputs &amp; Summary'!$D$5,0,IF(AD$29&gt;VLOOKUP($G66,Lists!$J$17:$K$21,2),IF($M66=Lists!$H$3,IF($K66&lt;1,(($S66/$K66)*((1+'Inputs &amp; Summary'!$D$7)^AD$29)),((INT(AD$29/$K66)-INT((AD$29-1)/$K66))*$S66*((1+'Inputs &amp; Summary'!$D$7)^AD$29))),(_xlfn.WEIBULL.DIST(AD$29,$L66,$K66,FALSE)*$S66*((1+'Inputs &amp; Summary'!$D$7)^AD$29))),IF($M66=Lists!$H$3,IF($K66&lt;1,((($R66*(1-$E66)+$Q66*(1-$F66))/$K66)*((1+'Inputs &amp; Summary'!$D$7)^AD$29)),((INT(AD$29/$K66)-INT((AD$29-1)/$K66))*($R66*(1-$E66)+$Q66*(1-$F66))*((1+'Inputs &amp; Summary'!$D$7)^AD$29))),((_xlfn.WEIBULL.DIST(AD$29,$L66,$K66,FALSE)*($R66*(1-$E66)+$Q66*(1-$F66))*((1+'Inputs &amp; Summary'!$D$7)^AD$29))))))</f>
        <v>28.348973208011078</v>
      </c>
      <c r="AE66" s="114">
        <f>$D66*IF(AE$29&gt;'Inputs &amp; Summary'!$D$5,0,IF(AE$29&gt;VLOOKUP($G66,Lists!$J$17:$K$21,2),IF($M66=Lists!$H$3,IF($K66&lt;1,(($S66/$K66)*((1+'Inputs &amp; Summary'!$D$7)^AE$29)),((INT(AE$29/$K66)-INT((AE$29-1)/$K66))*$S66*((1+'Inputs &amp; Summary'!$D$7)^AE$29))),(_xlfn.WEIBULL.DIST(AE$29,$L66,$K66,FALSE)*$S66*((1+'Inputs &amp; Summary'!$D$7)^AE$29))),IF($M66=Lists!$H$3,IF($K66&lt;1,((($R66*(1-$E66)+$Q66*(1-$F66))/$K66)*((1+'Inputs &amp; Summary'!$D$7)^AE$29)),((INT(AE$29/$K66)-INT((AE$29-1)/$K66))*($R66*(1-$E66)+$Q66*(1-$F66))*((1+'Inputs &amp; Summary'!$D$7)^AE$29))),((_xlfn.WEIBULL.DIST(AE$29,$L66,$K66,FALSE)*($R66*(1-$E66)+$Q66*(1-$F66))*((1+'Inputs &amp; Summary'!$D$7)^AE$29))))))</f>
        <v>28.915952672171294</v>
      </c>
      <c r="AF66" s="114">
        <f>$D66*IF(AF$29&gt;'Inputs &amp; Summary'!$D$5,0,IF(AF$29&gt;VLOOKUP($G66,Lists!$J$17:$K$21,2),IF($M66=Lists!$H$3,IF($K66&lt;1,(($S66/$K66)*((1+'Inputs &amp; Summary'!$D$7)^AF$29)),((INT(AF$29/$K66)-INT((AF$29-1)/$K66))*$S66*((1+'Inputs &amp; Summary'!$D$7)^AF$29))),(_xlfn.WEIBULL.DIST(AF$29,$L66,$K66,FALSE)*$S66*((1+'Inputs &amp; Summary'!$D$7)^AF$29))),IF($M66=Lists!$H$3,IF($K66&lt;1,((($R66*(1-$E66)+$Q66*(1-$F66))/$K66)*((1+'Inputs &amp; Summary'!$D$7)^AF$29)),((INT(AF$29/$K66)-INT((AF$29-1)/$K66))*($R66*(1-$E66)+$Q66*(1-$F66))*((1+'Inputs &amp; Summary'!$D$7)^AF$29))),((_xlfn.WEIBULL.DIST(AF$29,$L66,$K66,FALSE)*($R66*(1-$E66)+$Q66*(1-$F66))*((1+'Inputs &amp; Summary'!$D$7)^AF$29))))))</f>
        <v>29.494271725614723</v>
      </c>
      <c r="AG66" s="114">
        <f>$D66*IF(AG$29&gt;'Inputs &amp; Summary'!$D$5,0,IF(AG$29&gt;VLOOKUP($G66,Lists!$J$17:$K$21,2),IF($M66=Lists!$H$3,IF($K66&lt;1,(($S66/$K66)*((1+'Inputs &amp; Summary'!$D$7)^AG$29)),((INT(AG$29/$K66)-INT((AG$29-1)/$K66))*$S66*((1+'Inputs &amp; Summary'!$D$7)^AG$29))),(_xlfn.WEIBULL.DIST(AG$29,$L66,$K66,FALSE)*$S66*((1+'Inputs &amp; Summary'!$D$7)^AG$29))),IF($M66=Lists!$H$3,IF($K66&lt;1,((($R66*(1-$E66)+$Q66*(1-$F66))/$K66)*((1+'Inputs &amp; Summary'!$D$7)^AG$29)),((INT(AG$29/$K66)-INT((AG$29-1)/$K66))*($R66*(1-$E66)+$Q66*(1-$F66))*((1+'Inputs &amp; Summary'!$D$7)^AG$29))),((_xlfn.WEIBULL.DIST(AG$29,$L66,$K66,FALSE)*($R66*(1-$E66)+$Q66*(1-$F66))*((1+'Inputs &amp; Summary'!$D$7)^AG$29))))))</f>
        <v>30.084157160127017</v>
      </c>
      <c r="AH66" s="114">
        <f>$D66*IF(AH$29&gt;'Inputs &amp; Summary'!$D$5,0,IF(AH$29&gt;VLOOKUP($G66,Lists!$J$17:$K$21,2),IF($M66=Lists!$H$3,IF($K66&lt;1,(($S66/$K66)*((1+'Inputs &amp; Summary'!$D$7)^AH$29)),((INT(AH$29/$K66)-INT((AH$29-1)/$K66))*$S66*((1+'Inputs &amp; Summary'!$D$7)^AH$29))),(_xlfn.WEIBULL.DIST(AH$29,$L66,$K66,FALSE)*$S66*((1+'Inputs &amp; Summary'!$D$7)^AH$29))),IF($M66=Lists!$H$3,IF($K66&lt;1,((($R66*(1-$E66)+$Q66*(1-$F66))/$K66)*((1+'Inputs &amp; Summary'!$D$7)^AH$29)),((INT(AH$29/$K66)-INT((AH$29-1)/$K66))*($R66*(1-$E66)+$Q66*(1-$F66))*((1+'Inputs &amp; Summary'!$D$7)^AH$29))),((_xlfn.WEIBULL.DIST(AH$29,$L66,$K66,FALSE)*($R66*(1-$E66)+$Q66*(1-$F66))*((1+'Inputs &amp; Summary'!$D$7)^AH$29))))))</f>
        <v>30.685840303329559</v>
      </c>
      <c r="AI66" s="114">
        <f>$D66*IF(AI$29&gt;'Inputs &amp; Summary'!$D$5,0,IF(AI$29&gt;VLOOKUP($G66,Lists!$J$17:$K$21,2),IF($M66=Lists!$H$3,IF($K66&lt;1,(($S66/$K66)*((1+'Inputs &amp; Summary'!$D$7)^AI$29)),((INT(AI$29/$K66)-INT((AI$29-1)/$K66))*$S66*((1+'Inputs &amp; Summary'!$D$7)^AI$29))),(_xlfn.WEIBULL.DIST(AI$29,$L66,$K66,FALSE)*$S66*((1+'Inputs &amp; Summary'!$D$7)^AI$29))),IF($M66=Lists!$H$3,IF($K66&lt;1,((($R66*(1-$E66)+$Q66*(1-$F66))/$K66)*((1+'Inputs &amp; Summary'!$D$7)^AI$29)),((INT(AI$29/$K66)-INT((AI$29-1)/$K66))*($R66*(1-$E66)+$Q66*(1-$F66))*((1+'Inputs &amp; Summary'!$D$7)^AI$29))),((_xlfn.WEIBULL.DIST(AI$29,$L66,$K66,FALSE)*($R66*(1-$E66)+$Q66*(1-$F66))*((1+'Inputs &amp; Summary'!$D$7)^AI$29))))))</f>
        <v>31.299557109396144</v>
      </c>
      <c r="AJ66" s="114">
        <f>$D66*IF(AJ$29&gt;'Inputs &amp; Summary'!$D$5,0,IF(AJ$29&gt;VLOOKUP($G66,Lists!$J$17:$K$21,2),IF($M66=Lists!$H$3,IF($K66&lt;1,(($S66/$K66)*((1+'Inputs &amp; Summary'!$D$7)^AJ$29)),((INT(AJ$29/$K66)-INT((AJ$29-1)/$K66))*$S66*((1+'Inputs &amp; Summary'!$D$7)^AJ$29))),(_xlfn.WEIBULL.DIST(AJ$29,$L66,$K66,FALSE)*$S66*((1+'Inputs &amp; Summary'!$D$7)^AJ$29))),IF($M66=Lists!$H$3,IF($K66&lt;1,((($R66*(1-$E66)+$Q66*(1-$F66))/$K66)*((1+'Inputs &amp; Summary'!$D$7)^AJ$29)),((INT(AJ$29/$K66)-INT((AJ$29-1)/$K66))*($R66*(1-$E66)+$Q66*(1-$F66))*((1+'Inputs &amp; Summary'!$D$7)^AJ$29))),((_xlfn.WEIBULL.DIST(AJ$29,$L66,$K66,FALSE)*($R66*(1-$E66)+$Q66*(1-$F66))*((1+'Inputs &amp; Summary'!$D$7)^AJ$29))))))</f>
        <v>31.925548251584072</v>
      </c>
      <c r="AK66" s="114">
        <f>$D66*IF(AK$29&gt;'Inputs &amp; Summary'!$D$5,0,IF(AK$29&gt;VLOOKUP($G66,Lists!$J$17:$K$21,2),IF($M66=Lists!$H$3,IF($K66&lt;1,(($S66/$K66)*((1+'Inputs &amp; Summary'!$D$7)^AK$29)),((INT(AK$29/$K66)-INT((AK$29-1)/$K66))*$S66*((1+'Inputs &amp; Summary'!$D$7)^AK$29))),(_xlfn.WEIBULL.DIST(AK$29,$L66,$K66,FALSE)*$S66*((1+'Inputs &amp; Summary'!$D$7)^AK$29))),IF($M66=Lists!$H$3,IF($K66&lt;1,((($R66*(1-$E66)+$Q66*(1-$F66))/$K66)*((1+'Inputs &amp; Summary'!$D$7)^AK$29)),((INT(AK$29/$K66)-INT((AK$29-1)/$K66))*($R66*(1-$E66)+$Q66*(1-$F66))*((1+'Inputs &amp; Summary'!$D$7)^AK$29))),((_xlfn.WEIBULL.DIST(AK$29,$L66,$K66,FALSE)*($R66*(1-$E66)+$Q66*(1-$F66))*((1+'Inputs &amp; Summary'!$D$7)^AK$29))))))</f>
        <v>32.564059216615753</v>
      </c>
      <c r="AL66" s="114">
        <f>$D66*IF(AL$29&gt;'Inputs &amp; Summary'!$D$5,0,IF(AL$29&gt;VLOOKUP($G66,Lists!$J$17:$K$21,2),IF($M66=Lists!$H$3,IF($K66&lt;1,(($S66/$K66)*((1+'Inputs &amp; Summary'!$D$7)^AL$29)),((INT(AL$29/$K66)-INT((AL$29-1)/$K66))*$S66*((1+'Inputs &amp; Summary'!$D$7)^AL$29))),(_xlfn.WEIBULL.DIST(AL$29,$L66,$K66,FALSE)*$S66*((1+'Inputs &amp; Summary'!$D$7)^AL$29))),IF($M66=Lists!$H$3,IF($K66&lt;1,((($R66*(1-$E66)+$Q66*(1-$F66))/$K66)*((1+'Inputs &amp; Summary'!$D$7)^AL$29)),((INT(AL$29/$K66)-INT((AL$29-1)/$K66))*($R66*(1-$E66)+$Q66*(1-$F66))*((1+'Inputs &amp; Summary'!$D$7)^AL$29))),((_xlfn.WEIBULL.DIST(AL$29,$L66,$K66,FALSE)*($R66*(1-$E66)+$Q66*(1-$F66))*((1+'Inputs &amp; Summary'!$D$7)^AL$29))))))</f>
        <v>33.215340400948072</v>
      </c>
      <c r="AM66" s="114">
        <f>$D66*IF(AM$29&gt;'Inputs &amp; Summary'!$D$5,0,IF(AM$29&gt;VLOOKUP($G66,Lists!$J$17:$K$21,2),IF($M66=Lists!$H$3,IF($K66&lt;1,(($S66/$K66)*((1+'Inputs &amp; Summary'!$D$7)^AM$29)),((INT(AM$29/$K66)-INT((AM$29-1)/$K66))*$S66*((1+'Inputs &amp; Summary'!$D$7)^AM$29))),(_xlfn.WEIBULL.DIST(AM$29,$L66,$K66,FALSE)*$S66*((1+'Inputs &amp; Summary'!$D$7)^AM$29))),IF($M66=Lists!$H$3,IF($K66&lt;1,((($R66*(1-$E66)+$Q66*(1-$F66))/$K66)*((1+'Inputs &amp; Summary'!$D$7)^AM$29)),((INT(AM$29/$K66)-INT((AM$29-1)/$K66))*($R66*(1-$E66)+$Q66*(1-$F66))*((1+'Inputs &amp; Summary'!$D$7)^AM$29))),((_xlfn.WEIBULL.DIST(AM$29,$L66,$K66,FALSE)*($R66*(1-$E66)+$Q66*(1-$F66))*((1+'Inputs &amp; Summary'!$D$7)^AM$29))))))</f>
        <v>33.879647208967022</v>
      </c>
      <c r="AN66" s="114">
        <f>$D66*IF(AN$29&gt;'Inputs &amp; Summary'!$D$5,0,IF(AN$29&gt;VLOOKUP($G66,Lists!$J$17:$K$21,2),IF($M66=Lists!$H$3,IF($K66&lt;1,(($S66/$K66)*((1+'Inputs &amp; Summary'!$D$7)^AN$29)),((INT(AN$29/$K66)-INT((AN$29-1)/$K66))*$S66*((1+'Inputs &amp; Summary'!$D$7)^AN$29))),(_xlfn.WEIBULL.DIST(AN$29,$L66,$K66,FALSE)*$S66*((1+'Inputs &amp; Summary'!$D$7)^AN$29))),IF($M66=Lists!$H$3,IF($K66&lt;1,((($R66*(1-$E66)+$Q66*(1-$F66))/$K66)*((1+'Inputs &amp; Summary'!$D$7)^AN$29)),((INT(AN$29/$K66)-INT((AN$29-1)/$K66))*($R66*(1-$E66)+$Q66*(1-$F66))*((1+'Inputs &amp; Summary'!$D$7)^AN$29))),((_xlfn.WEIBULL.DIST(AN$29,$L66,$K66,FALSE)*($R66*(1-$E66)+$Q66*(1-$F66))*((1+'Inputs &amp; Summary'!$D$7)^AN$29))))))</f>
        <v>34.557240153146367</v>
      </c>
      <c r="AO66" s="114">
        <f>$D66*IF(AO$29&gt;'Inputs &amp; Summary'!$D$5,0,IF(AO$29&gt;VLOOKUP($G66,Lists!$J$17:$K$21,2),IF($M66=Lists!$H$3,IF($K66&lt;1,(($S66/$K66)*((1+'Inputs &amp; Summary'!$D$7)^AO$29)),((INT(AO$29/$K66)-INT((AO$29-1)/$K66))*$S66*((1+'Inputs &amp; Summary'!$D$7)^AO$29))),(_xlfn.WEIBULL.DIST(AO$29,$L66,$K66,FALSE)*$S66*((1+'Inputs &amp; Summary'!$D$7)^AO$29))),IF($M66=Lists!$H$3,IF($K66&lt;1,((($R66*(1-$E66)+$Q66*(1-$F66))/$K66)*((1+'Inputs &amp; Summary'!$D$7)^AO$29)),((INT(AO$29/$K66)-INT((AO$29-1)/$K66))*($R66*(1-$E66)+$Q66*(1-$F66))*((1+'Inputs &amp; Summary'!$D$7)^AO$29))),((_xlfn.WEIBULL.DIST(AO$29,$L66,$K66,FALSE)*($R66*(1-$E66)+$Q66*(1-$F66))*((1+'Inputs &amp; Summary'!$D$7)^AO$29))))))</f>
        <v>35.2483849562093</v>
      </c>
      <c r="AP66" s="114">
        <f>$D66*IF(AP$29&gt;'Inputs &amp; Summary'!$D$5,0,IF(AP$29&gt;VLOOKUP($G66,Lists!$J$17:$K$21,2),IF($M66=Lists!$H$3,IF($K66&lt;1,(($S66/$K66)*((1+'Inputs &amp; Summary'!$D$7)^AP$29)),((INT(AP$29/$K66)-INT((AP$29-1)/$K66))*$S66*((1+'Inputs &amp; Summary'!$D$7)^AP$29))),(_xlfn.WEIBULL.DIST(AP$29,$L66,$K66,FALSE)*$S66*((1+'Inputs &amp; Summary'!$D$7)^AP$29))),IF($M66=Lists!$H$3,IF($K66&lt;1,((($R66*(1-$E66)+$Q66*(1-$F66))/$K66)*((1+'Inputs &amp; Summary'!$D$7)^AP$29)),((INT(AP$29/$K66)-INT((AP$29-1)/$K66))*($R66*(1-$E66)+$Q66*(1-$F66))*((1+'Inputs &amp; Summary'!$D$7)^AP$29))),((_xlfn.WEIBULL.DIST(AP$29,$L66,$K66,FALSE)*($R66*(1-$E66)+$Q66*(1-$F66))*((1+'Inputs &amp; Summary'!$D$7)^AP$29))))))</f>
        <v>35.953352655333482</v>
      </c>
      <c r="AQ66" s="114">
        <f>$D66*IF(AQ$29&gt;'Inputs &amp; Summary'!$D$5,0,IF(AQ$29&gt;VLOOKUP($G66,Lists!$J$17:$K$21,2),IF($M66=Lists!$H$3,IF($K66&lt;1,(($S66/$K66)*((1+'Inputs &amp; Summary'!$D$7)^AQ$29)),((INT(AQ$29/$K66)-INT((AQ$29-1)/$K66))*$S66*((1+'Inputs &amp; Summary'!$D$7)^AQ$29))),(_xlfn.WEIBULL.DIST(AQ$29,$L66,$K66,FALSE)*$S66*((1+'Inputs &amp; Summary'!$D$7)^AQ$29))),IF($M66=Lists!$H$3,IF($K66&lt;1,((($R66*(1-$E66)+$Q66*(1-$F66))/$K66)*((1+'Inputs &amp; Summary'!$D$7)^AQ$29)),((INT(AQ$29/$K66)-INT((AQ$29-1)/$K66))*($R66*(1-$E66)+$Q66*(1-$F66))*((1+'Inputs &amp; Summary'!$D$7)^AQ$29))),((_xlfn.WEIBULL.DIST(AQ$29,$L66,$K66,FALSE)*($R66*(1-$E66)+$Q66*(1-$F66))*((1+'Inputs &amp; Summary'!$D$7)^AQ$29))))))</f>
        <v>36.672419708440152</v>
      </c>
      <c r="AR66" s="114">
        <f>$D66*IF(AR$29&gt;'Inputs &amp; Summary'!$D$5,0,IF(AR$29&gt;VLOOKUP($G66,Lists!$J$17:$K$21,2),IF($M66=Lists!$H$3,IF($K66&lt;1,(($S66/$K66)*((1+'Inputs &amp; Summary'!$D$7)^AR$29)),((INT(AR$29/$K66)-INT((AR$29-1)/$K66))*$S66*((1+'Inputs &amp; Summary'!$D$7)^AR$29))),(_xlfn.WEIBULL.DIST(AR$29,$L66,$K66,FALSE)*$S66*((1+'Inputs &amp; Summary'!$D$7)^AR$29))),IF($M66=Lists!$H$3,IF($K66&lt;1,((($R66*(1-$E66)+$Q66*(1-$F66))/$K66)*((1+'Inputs &amp; Summary'!$D$7)^AR$29)),((INT(AR$29/$K66)-INT((AR$29-1)/$K66))*($R66*(1-$E66)+$Q66*(1-$F66))*((1+'Inputs &amp; Summary'!$D$7)^AR$29))),((_xlfn.WEIBULL.DIST(AR$29,$L66,$K66,FALSE)*($R66*(1-$E66)+$Q66*(1-$F66))*((1+'Inputs &amp; Summary'!$D$7)^AR$29))))))</f>
        <v>37.405868102608956</v>
      </c>
      <c r="AS66" s="114">
        <f>$D66*IF(AS$29&gt;'Inputs &amp; Summary'!$D$5,0,IF(AS$29&gt;VLOOKUP($G66,Lists!$J$17:$K$21,2),IF($M66=Lists!$H$3,IF($K66&lt;1,(($S66/$K66)*((1+'Inputs &amp; Summary'!$D$7)^AS$29)),((INT(AS$29/$K66)-INT((AS$29-1)/$K66))*$S66*((1+'Inputs &amp; Summary'!$D$7)^AS$29))),(_xlfn.WEIBULL.DIST(AS$29,$L66,$K66,FALSE)*$S66*((1+'Inputs &amp; Summary'!$D$7)^AS$29))),IF($M66=Lists!$H$3,IF($K66&lt;1,((($R66*(1-$E66)+$Q66*(1-$F66))/$K66)*((1+'Inputs &amp; Summary'!$D$7)^AS$29)),((INT(AS$29/$K66)-INT((AS$29-1)/$K66))*($R66*(1-$E66)+$Q66*(1-$F66))*((1+'Inputs &amp; Summary'!$D$7)^AS$29))),((_xlfn.WEIBULL.DIST(AS$29,$L66,$K66,FALSE)*($R66*(1-$E66)+$Q66*(1-$F66))*((1+'Inputs &amp; Summary'!$D$7)^AS$29))))))</f>
        <v>0</v>
      </c>
      <c r="AT66" s="114">
        <f>$D66*IF(AT$29&gt;'Inputs &amp; Summary'!$D$5,0,IF(AT$29&gt;VLOOKUP($G66,Lists!$J$17:$K$21,2),IF($M66=Lists!$H$3,IF($K66&lt;1,(($S66/$K66)*((1+'Inputs &amp; Summary'!$D$7)^AT$29)),((INT(AT$29/$K66)-INT((AT$29-1)/$K66))*$S66*((1+'Inputs &amp; Summary'!$D$7)^AT$29))),(_xlfn.WEIBULL.DIST(AT$29,$L66,$K66,FALSE)*$S66*((1+'Inputs &amp; Summary'!$D$7)^AT$29))),IF($M66=Lists!$H$3,IF($K66&lt;1,((($R66*(1-$E66)+$Q66*(1-$F66))/$K66)*((1+'Inputs &amp; Summary'!$D$7)^AT$29)),((INT(AT$29/$K66)-INT((AT$29-1)/$K66))*($R66*(1-$E66)+$Q66*(1-$F66))*((1+'Inputs &amp; Summary'!$D$7)^AT$29))),((_xlfn.WEIBULL.DIST(AT$29,$L66,$K66,FALSE)*($R66*(1-$E66)+$Q66*(1-$F66))*((1+'Inputs &amp; Summary'!$D$7)^AT$29))))))</f>
        <v>0</v>
      </c>
      <c r="AU66" s="114">
        <f>$D66*IF(AU$29&gt;'Inputs &amp; Summary'!$D$5,0,IF(AU$29&gt;VLOOKUP($G66,Lists!$J$17:$K$21,2),IF($M66=Lists!$H$3,IF($K66&lt;1,(($S66/$K66)*((1+'Inputs &amp; Summary'!$D$7)^AU$29)),((INT(AU$29/$K66)-INT((AU$29-1)/$K66))*$S66*((1+'Inputs &amp; Summary'!$D$7)^AU$29))),(_xlfn.WEIBULL.DIST(AU$29,$L66,$K66,FALSE)*$S66*((1+'Inputs &amp; Summary'!$D$7)^AU$29))),IF($M66=Lists!$H$3,IF($K66&lt;1,((($R66*(1-$E66)+$Q66*(1-$F66))/$K66)*((1+'Inputs &amp; Summary'!$D$7)^AU$29)),((INT(AU$29/$K66)-INT((AU$29-1)/$K66))*($R66*(1-$E66)+$Q66*(1-$F66))*((1+'Inputs &amp; Summary'!$D$7)^AU$29))),((_xlfn.WEIBULL.DIST(AU$29,$L66,$K66,FALSE)*($R66*(1-$E66)+$Q66*(1-$F66))*((1+'Inputs &amp; Summary'!$D$7)^AU$29))))))</f>
        <v>0</v>
      </c>
      <c r="AV66" s="114">
        <f>$D66*IF(AV$29&gt;'Inputs &amp; Summary'!$D$5,0,IF(AV$29&gt;VLOOKUP($G66,Lists!$J$17:$K$21,2),IF($M66=Lists!$H$3,IF($K66&lt;1,(($S66/$K66)*((1+'Inputs &amp; Summary'!$D$7)^AV$29)),((INT(AV$29/$K66)-INT((AV$29-1)/$K66))*$S66*((1+'Inputs &amp; Summary'!$D$7)^AV$29))),(_xlfn.WEIBULL.DIST(AV$29,$L66,$K66,FALSE)*$S66*((1+'Inputs &amp; Summary'!$D$7)^AV$29))),IF($M66=Lists!$H$3,IF($K66&lt;1,((($R66*(1-$E66)+$Q66*(1-$F66))/$K66)*((1+'Inputs &amp; Summary'!$D$7)^AV$29)),((INT(AV$29/$K66)-INT((AV$29-1)/$K66))*($R66*(1-$E66)+$Q66*(1-$F66))*((1+'Inputs &amp; Summary'!$D$7)^AV$29))),((_xlfn.WEIBULL.DIST(AV$29,$L66,$K66,FALSE)*($R66*(1-$E66)+$Q66*(1-$F66))*((1+'Inputs &amp; Summary'!$D$7)^AV$29))))))</f>
        <v>0</v>
      </c>
      <c r="AW66" s="114">
        <f>$D66*IF(AW$29&gt;'Inputs &amp; Summary'!$D$5,0,IF(AW$29&gt;VLOOKUP($G66,Lists!$J$17:$K$21,2),IF($M66=Lists!$H$3,IF($K66&lt;1,(($S66/$K66)*((1+'Inputs &amp; Summary'!$D$7)^AW$29)),((INT(AW$29/$K66)-INT((AW$29-1)/$K66))*$S66*((1+'Inputs &amp; Summary'!$D$7)^AW$29))),(_xlfn.WEIBULL.DIST(AW$29,$L66,$K66,FALSE)*$S66*((1+'Inputs &amp; Summary'!$D$7)^AW$29))),IF($M66=Lists!$H$3,IF($K66&lt;1,((($R66*(1-$E66)+$Q66*(1-$F66))/$K66)*((1+'Inputs &amp; Summary'!$D$7)^AW$29)),((INT(AW$29/$K66)-INT((AW$29-1)/$K66))*($R66*(1-$E66)+$Q66*(1-$F66))*((1+'Inputs &amp; Summary'!$D$7)^AW$29))),((_xlfn.WEIBULL.DIST(AW$29,$L66,$K66,FALSE)*($R66*(1-$E66)+$Q66*(1-$F66))*((1+'Inputs &amp; Summary'!$D$7)^AW$29))))))</f>
        <v>0</v>
      </c>
      <c r="AX66" s="114">
        <f>$D66*IF(AX$29&gt;'Inputs &amp; Summary'!$D$5,0,IF(AX$29&gt;VLOOKUP($G66,Lists!$J$17:$K$21,2),IF($M66=Lists!$H$3,IF($K66&lt;1,(($S66/$K66)*((1+'Inputs &amp; Summary'!$D$7)^AX$29)),((INT(AX$29/$K66)-INT((AX$29-1)/$K66))*$S66*((1+'Inputs &amp; Summary'!$D$7)^AX$29))),(_xlfn.WEIBULL.DIST(AX$29,$L66,$K66,FALSE)*$S66*((1+'Inputs &amp; Summary'!$D$7)^AX$29))),IF($M66=Lists!$H$3,IF($K66&lt;1,((($R66*(1-$E66)+$Q66*(1-$F66))/$K66)*((1+'Inputs &amp; Summary'!$D$7)^AX$29)),((INT(AX$29/$K66)-INT((AX$29-1)/$K66))*($R66*(1-$E66)+$Q66*(1-$F66))*((1+'Inputs &amp; Summary'!$D$7)^AX$29))),((_xlfn.WEIBULL.DIST(AX$29,$L66,$K66,FALSE)*($R66*(1-$E66)+$Q66*(1-$F66))*((1+'Inputs &amp; Summary'!$D$7)^AX$29))))))</f>
        <v>0</v>
      </c>
      <c r="AY66" s="114">
        <f>$D66*IF(AY$29&gt;'Inputs &amp; Summary'!$D$5,0,IF(AY$29&gt;VLOOKUP($G66,Lists!$J$17:$K$21,2),IF($M66=Lists!$H$3,IF($K66&lt;1,(($S66/$K66)*((1+'Inputs &amp; Summary'!$D$7)^AY$29)),((INT(AY$29/$K66)-INT((AY$29-1)/$K66))*$S66*((1+'Inputs &amp; Summary'!$D$7)^AY$29))),(_xlfn.WEIBULL.DIST(AY$29,$L66,$K66,FALSE)*$S66*((1+'Inputs &amp; Summary'!$D$7)^AY$29))),IF($M66=Lists!$H$3,IF($K66&lt;1,((($R66*(1-$E66)+$Q66*(1-$F66))/$K66)*((1+'Inputs &amp; Summary'!$D$7)^AY$29)),((INT(AY$29/$K66)-INT((AY$29-1)/$K66))*($R66*(1-$E66)+$Q66*(1-$F66))*((1+'Inputs &amp; Summary'!$D$7)^AY$29))),((_xlfn.WEIBULL.DIST(AY$29,$L66,$K66,FALSE)*($R66*(1-$E66)+$Q66*(1-$F66))*((1+'Inputs &amp; Summary'!$D$7)^AY$29))))))</f>
        <v>0</v>
      </c>
      <c r="AZ66" s="114">
        <f>$D66*IF(AZ$29&gt;'Inputs &amp; Summary'!$D$5,0,IF(AZ$29&gt;VLOOKUP($G66,Lists!$J$17:$K$21,2),IF($M66=Lists!$H$3,IF($K66&lt;1,(($S66/$K66)*((1+'Inputs &amp; Summary'!$D$7)^AZ$29)),((INT(AZ$29/$K66)-INT((AZ$29-1)/$K66))*$S66*((1+'Inputs &amp; Summary'!$D$7)^AZ$29))),(_xlfn.WEIBULL.DIST(AZ$29,$L66,$K66,FALSE)*$S66*((1+'Inputs &amp; Summary'!$D$7)^AZ$29))),IF($M66=Lists!$H$3,IF($K66&lt;1,((($R66*(1-$E66)+$Q66*(1-$F66))/$K66)*((1+'Inputs &amp; Summary'!$D$7)^AZ$29)),((INT(AZ$29/$K66)-INT((AZ$29-1)/$K66))*($R66*(1-$E66)+$Q66*(1-$F66))*((1+'Inputs &amp; Summary'!$D$7)^AZ$29))),((_xlfn.WEIBULL.DIST(AZ$29,$L66,$K66,FALSE)*($R66*(1-$E66)+$Q66*(1-$F66))*((1+'Inputs &amp; Summary'!$D$7)^AZ$29))))))</f>
        <v>0</v>
      </c>
      <c r="BA66" s="114">
        <f>$D66*IF(BA$29&gt;'Inputs &amp; Summary'!$D$5,0,IF(BA$29&gt;VLOOKUP($G66,Lists!$J$17:$K$21,2),IF($M66=Lists!$H$3,IF($K66&lt;1,(($S66/$K66)*((1+'Inputs &amp; Summary'!$D$7)^BA$29)),((INT(BA$29/$K66)-INT((BA$29-1)/$K66))*$S66*((1+'Inputs &amp; Summary'!$D$7)^BA$29))),(_xlfn.WEIBULL.DIST(BA$29,$L66,$K66,FALSE)*$S66*((1+'Inputs &amp; Summary'!$D$7)^BA$29))),IF($M66=Lists!$H$3,IF($K66&lt;1,((($R66*(1-$E66)+$Q66*(1-$F66))/$K66)*((1+'Inputs &amp; Summary'!$D$7)^BA$29)),((INT(BA$29/$K66)-INT((BA$29-1)/$K66))*($R66*(1-$E66)+$Q66*(1-$F66))*((1+'Inputs &amp; Summary'!$D$7)^BA$29))),((_xlfn.WEIBULL.DIST(BA$29,$L66,$K66,FALSE)*($R66*(1-$E66)+$Q66*(1-$F66))*((1+'Inputs &amp; Summary'!$D$7)^BA$29))))))</f>
        <v>0</v>
      </c>
      <c r="BB66" s="114">
        <f>$D66*IF(BB$29&gt;'Inputs &amp; Summary'!$D$5,0,IF(BB$29&gt;VLOOKUP($G66,Lists!$J$17:$K$21,2),IF($M66=Lists!$H$3,IF($K66&lt;1,(($S66/$K66)*((1+'Inputs &amp; Summary'!$D$7)^BB$29)),((INT(BB$29/$K66)-INT((BB$29-1)/$K66))*$S66*((1+'Inputs &amp; Summary'!$D$7)^BB$29))),(_xlfn.WEIBULL.DIST(BB$29,$L66,$K66,FALSE)*$S66*((1+'Inputs &amp; Summary'!$D$7)^BB$29))),IF($M66=Lists!$H$3,IF($K66&lt;1,((($R66*(1-$E66)+$Q66*(1-$F66))/$K66)*((1+'Inputs &amp; Summary'!$D$7)^BB$29)),((INT(BB$29/$K66)-INT((BB$29-1)/$K66))*($R66*(1-$E66)+$Q66*(1-$F66))*((1+'Inputs &amp; Summary'!$D$7)^BB$29))),((_xlfn.WEIBULL.DIST(BB$29,$L66,$K66,FALSE)*($R66*(1-$E66)+$Q66*(1-$F66))*((1+'Inputs &amp; Summary'!$D$7)^BB$29))))))</f>
        <v>0</v>
      </c>
      <c r="BC66" s="114">
        <f>$D66*IF(BC$29&gt;'Inputs &amp; Summary'!$D$5,0,IF(BC$29&gt;VLOOKUP($G66,Lists!$J$17:$K$21,2),IF($M66=Lists!$H$3,IF($K66&lt;1,(($S66/$K66)*((1+'Inputs &amp; Summary'!$D$7)^BC$29)),((INT(BC$29/$K66)-INT((BC$29-1)/$K66))*$S66*((1+'Inputs &amp; Summary'!$D$7)^BC$29))),(_xlfn.WEIBULL.DIST(BC$29,$L66,$K66,FALSE)*$S66*((1+'Inputs &amp; Summary'!$D$7)^BC$29))),IF($M66=Lists!$H$3,IF($K66&lt;1,((($R66*(1-$E66)+$Q66*(1-$F66))/$K66)*((1+'Inputs &amp; Summary'!$D$7)^BC$29)),((INT(BC$29/$K66)-INT((BC$29-1)/$K66))*($R66*(1-$E66)+$Q66*(1-$F66))*((1+'Inputs &amp; Summary'!$D$7)^BC$29))),((_xlfn.WEIBULL.DIST(BC$29,$L66,$K66,FALSE)*($R66*(1-$E66)+$Q66*(1-$F66))*((1+'Inputs &amp; Summary'!$D$7)^BC$29))))))</f>
        <v>0</v>
      </c>
      <c r="BD66" s="114">
        <f>$D66*IF(BD$29&gt;'Inputs &amp; Summary'!$D$5,0,IF(BD$29&gt;VLOOKUP($G66,Lists!$J$17:$K$21,2),IF($M66=Lists!$H$3,IF($K66&lt;1,(($S66/$K66)*((1+'Inputs &amp; Summary'!$D$7)^BD$29)),((INT(BD$29/$K66)-INT((BD$29-1)/$K66))*$S66*((1+'Inputs &amp; Summary'!$D$7)^BD$29))),(_xlfn.WEIBULL.DIST(BD$29,$L66,$K66,FALSE)*$S66*((1+'Inputs &amp; Summary'!$D$7)^BD$29))),IF($M66=Lists!$H$3,IF($K66&lt;1,((($R66*(1-$E66)+$Q66*(1-$F66))/$K66)*((1+'Inputs &amp; Summary'!$D$7)^BD$29)),((INT(BD$29/$K66)-INT((BD$29-1)/$K66))*($R66*(1-$E66)+$Q66*(1-$F66))*((1+'Inputs &amp; Summary'!$D$7)^BD$29))),((_xlfn.WEIBULL.DIST(BD$29,$L66,$K66,FALSE)*($R66*(1-$E66)+$Q66*(1-$F66))*((1+'Inputs &amp; Summary'!$D$7)^BD$29))))))</f>
        <v>0</v>
      </c>
      <c r="BE66" s="114">
        <f>$D66*IF(BE$29&gt;'Inputs &amp; Summary'!$D$5,0,IF(BE$29&gt;VLOOKUP($G66,Lists!$J$17:$K$21,2),IF($M66=Lists!$H$3,IF($K66&lt;1,(($S66/$K66)*((1+'Inputs &amp; Summary'!$D$7)^BE$29)),((INT(BE$29/$K66)-INT((BE$29-1)/$K66))*$S66*((1+'Inputs &amp; Summary'!$D$7)^BE$29))),(_xlfn.WEIBULL.DIST(BE$29,$L66,$K66,FALSE)*$S66*((1+'Inputs &amp; Summary'!$D$7)^BE$29))),IF($M66=Lists!$H$3,IF($K66&lt;1,((($R66*(1-$E66)+$Q66*(1-$F66))/$K66)*((1+'Inputs &amp; Summary'!$D$7)^BE$29)),((INT(BE$29/$K66)-INT((BE$29-1)/$K66))*($R66*(1-$E66)+$Q66*(1-$F66))*((1+'Inputs &amp; Summary'!$D$7)^BE$29))),((_xlfn.WEIBULL.DIST(BE$29,$L66,$K66,FALSE)*($R66*(1-$E66)+$Q66*(1-$F66))*((1+'Inputs &amp; Summary'!$D$7)^BE$29))))))</f>
        <v>0</v>
      </c>
      <c r="BF66" s="114">
        <f>$D66*IF(BF$29&gt;'Inputs &amp; Summary'!$D$5,0,IF(BF$29&gt;VLOOKUP($G66,Lists!$J$17:$K$21,2),IF($M66=Lists!$H$3,IF($K66&lt;1,(($S66/$K66)*((1+'Inputs &amp; Summary'!$D$7)^BF$29)),((INT(BF$29/$K66)-INT((BF$29-1)/$K66))*$S66*((1+'Inputs &amp; Summary'!$D$7)^BF$29))),(_xlfn.WEIBULL.DIST(BF$29,$L66,$K66,FALSE)*$S66*((1+'Inputs &amp; Summary'!$D$7)^BF$29))),IF($M66=Lists!$H$3,IF($K66&lt;1,((($R66*(1-$E66)+$Q66*(1-$F66))/$K66)*((1+'Inputs &amp; Summary'!$D$7)^BF$29)),((INT(BF$29/$K66)-INT((BF$29-1)/$K66))*($R66*(1-$E66)+$Q66*(1-$F66))*((1+'Inputs &amp; Summary'!$D$7)^BF$29))),((_xlfn.WEIBULL.DIST(BF$29,$L66,$K66,FALSE)*($R66*(1-$E66)+$Q66*(1-$F66))*((1+'Inputs &amp; Summary'!$D$7)^BF$29))))))</f>
        <v>0</v>
      </c>
      <c r="BG66" s="114">
        <f>$D66*IF(BG$29&gt;'Inputs &amp; Summary'!$D$5,0,IF(BG$29&gt;VLOOKUP($G66,Lists!$J$17:$K$21,2),IF($M66=Lists!$H$3,IF($K66&lt;1,(($S66/$K66)*((1+'Inputs &amp; Summary'!$D$7)^BG$29)),((INT(BG$29/$K66)-INT((BG$29-1)/$K66))*$S66*((1+'Inputs &amp; Summary'!$D$7)^BG$29))),(_xlfn.WEIBULL.DIST(BG$29,$L66,$K66,FALSE)*$S66*((1+'Inputs &amp; Summary'!$D$7)^BG$29))),IF($M66=Lists!$H$3,IF($K66&lt;1,((($R66*(1-$E66)+$Q66*(1-$F66))/$K66)*((1+'Inputs &amp; Summary'!$D$7)^BG$29)),((INT(BG$29/$K66)-INT((BG$29-1)/$K66))*($R66*(1-$E66)+$Q66*(1-$F66))*((1+'Inputs &amp; Summary'!$D$7)^BG$29))),((_xlfn.WEIBULL.DIST(BG$29,$L66,$K66,FALSE)*($R66*(1-$E66)+$Q66*(1-$F66))*((1+'Inputs &amp; Summary'!$D$7)^BG$29))))))</f>
        <v>0</v>
      </c>
      <c r="BH66" s="114">
        <f>$D66*IF(BH$29&gt;'Inputs &amp; Summary'!$D$5,0,IF(BH$29&gt;VLOOKUP($G66,Lists!$J$17:$K$21,2),IF($M66=Lists!$H$3,IF($K66&lt;1,(($S66/$K66)*((1+'Inputs &amp; Summary'!$D$7)^BH$29)),((INT(BH$29/$K66)-INT((BH$29-1)/$K66))*$S66*((1+'Inputs &amp; Summary'!$D$7)^BH$29))),(_xlfn.WEIBULL.DIST(BH$29,$L66,$K66,FALSE)*$S66*((1+'Inputs &amp; Summary'!$D$7)^BH$29))),IF($M66=Lists!$H$3,IF($K66&lt;1,((($R66*(1-$E66)+$Q66*(1-$F66))/$K66)*((1+'Inputs &amp; Summary'!$D$7)^BH$29)),((INT(BH$29/$K66)-INT((BH$29-1)/$K66))*($R66*(1-$E66)+$Q66*(1-$F66))*((1+'Inputs &amp; Summary'!$D$7)^BH$29))),((_xlfn.WEIBULL.DIST(BH$29,$L66,$K66,FALSE)*($R66*(1-$E66)+$Q66*(1-$F66))*((1+'Inputs &amp; Summary'!$D$7)^BH$29))))))</f>
        <v>0</v>
      </c>
      <c r="BI66" s="114">
        <f>$D66*IF(BI$29&gt;'Inputs &amp; Summary'!$D$5,0,IF(BI$29&gt;VLOOKUP($G66,Lists!$J$17:$K$21,2),IF($M66=Lists!$H$3,IF($K66&lt;1,(($S66/$K66)*((1+'Inputs &amp; Summary'!$D$7)^BI$29)),((INT(BI$29/$K66)-INT((BI$29-1)/$K66))*$S66*((1+'Inputs &amp; Summary'!$D$7)^BI$29))),(_xlfn.WEIBULL.DIST(BI$29,$L66,$K66,FALSE)*$S66*((1+'Inputs &amp; Summary'!$D$7)^BI$29))),IF($M66=Lists!$H$3,IF($K66&lt;1,((($R66*(1-$E66)+$Q66*(1-$F66))/$K66)*((1+'Inputs &amp; Summary'!$D$7)^BI$29)),((INT(BI$29/$K66)-INT((BI$29-1)/$K66))*($R66*(1-$E66)+$Q66*(1-$F66))*((1+'Inputs &amp; Summary'!$D$7)^BI$29))),((_xlfn.WEIBULL.DIST(BI$29,$L66,$K66,FALSE)*($R66*(1-$E66)+$Q66*(1-$F66))*((1+'Inputs &amp; Summary'!$D$7)^BI$29))))))</f>
        <v>0</v>
      </c>
      <c r="BJ66" s="114">
        <f>$D66*IF(BJ$29&gt;'Inputs &amp; Summary'!$D$5,0,IF(BJ$29&gt;VLOOKUP($G66,Lists!$J$17:$K$21,2),IF($M66=Lists!$H$3,IF($K66&lt;1,(($S66/$K66)*((1+'Inputs &amp; Summary'!$D$7)^BJ$29)),((INT(BJ$29/$K66)-INT((BJ$29-1)/$K66))*$S66*((1+'Inputs &amp; Summary'!$D$7)^BJ$29))),(_xlfn.WEIBULL.DIST(BJ$29,$L66,$K66,FALSE)*$S66*((1+'Inputs &amp; Summary'!$D$7)^BJ$29))),IF($M66=Lists!$H$3,IF($K66&lt;1,((($R66*(1-$E66)+$Q66*(1-$F66))/$K66)*((1+'Inputs &amp; Summary'!$D$7)^BJ$29)),((INT(BJ$29/$K66)-INT((BJ$29-1)/$K66))*($R66*(1-$E66)+$Q66*(1-$F66))*((1+'Inputs &amp; Summary'!$D$7)^BJ$29))),((_xlfn.WEIBULL.DIST(BJ$29,$L66,$K66,FALSE)*($R66*(1-$E66)+$Q66*(1-$F66))*((1+'Inputs &amp; Summary'!$D$7)^BJ$29))))))</f>
        <v>0</v>
      </c>
      <c r="BK66" s="114">
        <f>$D66*IF(BK$29&gt;'Inputs &amp; Summary'!$D$5,0,IF(BK$29&gt;VLOOKUP($G66,Lists!$J$17:$K$21,2),IF($M66=Lists!$H$3,IF($K66&lt;1,(($S66/$K66)*((1+'Inputs &amp; Summary'!$D$7)^BK$29)),((INT(BK$29/$K66)-INT((BK$29-1)/$K66))*$S66*((1+'Inputs &amp; Summary'!$D$7)^BK$29))),(_xlfn.WEIBULL.DIST(BK$29,$L66,$K66,FALSE)*$S66*((1+'Inputs &amp; Summary'!$D$7)^BK$29))),IF($M66=Lists!$H$3,IF($K66&lt;1,((($R66*(1-$E66)+$Q66*(1-$F66))/$K66)*((1+'Inputs &amp; Summary'!$D$7)^BK$29)),((INT(BK$29/$K66)-INT((BK$29-1)/$K66))*($R66*(1-$E66)+$Q66*(1-$F66))*((1+'Inputs &amp; Summary'!$D$7)^BK$29))),((_xlfn.WEIBULL.DIST(BK$29,$L66,$K66,FALSE)*($R66*(1-$E66)+$Q66*(1-$F66))*((1+'Inputs &amp; Summary'!$D$7)^BK$29))))))</f>
        <v>0</v>
      </c>
      <c r="BL66" s="114">
        <f>$D66*IF(BL$29&gt;'Inputs &amp; Summary'!$D$5,0,IF(BL$29&gt;VLOOKUP($G66,Lists!$J$17:$K$21,2),IF($M66=Lists!$H$3,IF($K66&lt;1,(($S66/$K66)*((1+'Inputs &amp; Summary'!$D$7)^BL$29)),((INT(BL$29/$K66)-INT((BL$29-1)/$K66))*$S66*((1+'Inputs &amp; Summary'!$D$7)^BL$29))),(_xlfn.WEIBULL.DIST(BL$29,$L66,$K66,FALSE)*$S66*((1+'Inputs &amp; Summary'!$D$7)^BL$29))),IF($M66=Lists!$H$3,IF($K66&lt;1,((($R66*(1-$E66)+$Q66*(1-$F66))/$K66)*((1+'Inputs &amp; Summary'!$D$7)^BL$29)),((INT(BL$29/$K66)-INT((BL$29-1)/$K66))*($R66*(1-$E66)+$Q66*(1-$F66))*((1+'Inputs &amp; Summary'!$D$7)^BL$29))),((_xlfn.WEIBULL.DIST(BL$29,$L66,$K66,FALSE)*($R66*(1-$E66)+$Q66*(1-$F66))*((1+'Inputs &amp; Summary'!$D$7)^BL$29))))))</f>
        <v>0</v>
      </c>
    </row>
    <row r="67" spans="1:64" s="1" customFormat="1" ht="28.8" x14ac:dyDescent="0.3">
      <c r="A67" s="79" t="s">
        <v>180</v>
      </c>
      <c r="B67" s="33" t="s">
        <v>307</v>
      </c>
      <c r="C67" s="33" t="s">
        <v>17</v>
      </c>
      <c r="D67" s="68">
        <v>1</v>
      </c>
      <c r="E67" s="68">
        <v>0</v>
      </c>
      <c r="F67" s="68">
        <v>0</v>
      </c>
      <c r="G67" s="213" t="s">
        <v>433</v>
      </c>
      <c r="H67" s="34" t="s">
        <v>288</v>
      </c>
      <c r="I67" s="34" t="s">
        <v>99</v>
      </c>
      <c r="J67" s="33">
        <f>VLOOKUP(I67,'Labor Rates'!$A$1:$B$16,2)</f>
        <v>24.03846153846154</v>
      </c>
      <c r="K67" s="35">
        <v>1</v>
      </c>
      <c r="L67" s="35">
        <v>1</v>
      </c>
      <c r="M67" s="33" t="s">
        <v>259</v>
      </c>
      <c r="N67" s="84">
        <f>'Inputs &amp; Summary'!$D$30</f>
        <v>1</v>
      </c>
      <c r="O67" s="35">
        <v>0.25</v>
      </c>
      <c r="P67" s="5">
        <v>25</v>
      </c>
      <c r="Q67" s="73">
        <f t="shared" si="11"/>
        <v>6.009615384615385</v>
      </c>
      <c r="R67" s="73">
        <f t="shared" si="12"/>
        <v>25</v>
      </c>
      <c r="S67" s="74">
        <f t="shared" si="13"/>
        <v>31.009615384615387</v>
      </c>
      <c r="T67" s="88"/>
      <c r="U67" s="80"/>
      <c r="V67" s="87">
        <f t="shared" si="14"/>
        <v>38.426056708432611</v>
      </c>
      <c r="W67" s="87">
        <f>NPV('Inputs &amp; Summary'!$D$6,Y67:BL67)</f>
        <v>389.68110053204322</v>
      </c>
      <c r="X67" s="90">
        <f t="shared" si="15"/>
        <v>2.8283201352212084E-3</v>
      </c>
      <c r="Y67" s="114">
        <f>$D67*IF(Y$29&gt;'Inputs &amp; Summary'!$D$5,0,IF(Y$29&gt;VLOOKUP($G67,Lists!$J$17:$K$21,2),IF($M67=Lists!$H$3,IF($K67&lt;1,(($S67/$K67)*((1+'Inputs &amp; Summary'!$D$7)^Y$29)),((INT(Y$29/$K67)-INT((Y$29-1)/$K67))*$S67*((1+'Inputs &amp; Summary'!$D$7)^Y$29))),(_xlfn.WEIBULL.DIST(Y$29,$L67,$K67,FALSE)*$S67*((1+'Inputs &amp; Summary'!$D$7)^Y$29))),IF($M67=Lists!$H$3,IF($K67&lt;1,((($R67*(1-$E67)+$Q67*(1-$F67))/$K67)*((1+'Inputs &amp; Summary'!$D$7)^Y$29)),((INT(Y$29/$K67)-INT((Y$29-1)/$K67))*($R67*(1-$E67)+$Q67*(1-$F67))*((1+'Inputs &amp; Summary'!$D$7)^Y$29))),((_xlfn.WEIBULL.DIST(Y$29,$L67,$K67,FALSE)*($R67*(1-$E67)+$Q67*(1-$F67))*((1+'Inputs &amp; Summary'!$D$7)^Y$29))))))</f>
        <v>31.629807692307693</v>
      </c>
      <c r="Z67" s="114">
        <f>$D67*IF(Z$29&gt;'Inputs &amp; Summary'!$D$5,0,IF(Z$29&gt;VLOOKUP($G67,Lists!$J$17:$K$21,2),IF($M67=Lists!$H$3,IF($K67&lt;1,(($S67/$K67)*((1+'Inputs &amp; Summary'!$D$7)^Z$29)),((INT(Z$29/$K67)-INT((Z$29-1)/$K67))*$S67*((1+'Inputs &amp; Summary'!$D$7)^Z$29))),(_xlfn.WEIBULL.DIST(Z$29,$L67,$K67,FALSE)*$S67*((1+'Inputs &amp; Summary'!$D$7)^Z$29))),IF($M67=Lists!$H$3,IF($K67&lt;1,((($R67*(1-$E67)+$Q67*(1-$F67))/$K67)*((1+'Inputs &amp; Summary'!$D$7)^Z$29)),((INT(Z$29/$K67)-INT((Z$29-1)/$K67))*($R67*(1-$E67)+$Q67*(1-$F67))*((1+'Inputs &amp; Summary'!$D$7)^Z$29))),((_xlfn.WEIBULL.DIST(Z$29,$L67,$K67,FALSE)*($R67*(1-$E67)+$Q67*(1-$F67))*((1+'Inputs &amp; Summary'!$D$7)^Z$29))))))</f>
        <v>32.262403846153845</v>
      </c>
      <c r="AA67" s="114">
        <f>$D67*IF(AA$29&gt;'Inputs &amp; Summary'!$D$5,0,IF(AA$29&gt;VLOOKUP($G67,Lists!$J$17:$K$21,2),IF($M67=Lists!$H$3,IF($K67&lt;1,(($S67/$K67)*((1+'Inputs &amp; Summary'!$D$7)^AA$29)),((INT(AA$29/$K67)-INT((AA$29-1)/$K67))*$S67*((1+'Inputs &amp; Summary'!$D$7)^AA$29))),(_xlfn.WEIBULL.DIST(AA$29,$L67,$K67,FALSE)*$S67*((1+'Inputs &amp; Summary'!$D$7)^AA$29))),IF($M67=Lists!$H$3,IF($K67&lt;1,((($R67*(1-$E67)+$Q67*(1-$F67))/$K67)*((1+'Inputs &amp; Summary'!$D$7)^AA$29)),((INT(AA$29/$K67)-INT((AA$29-1)/$K67))*($R67*(1-$E67)+$Q67*(1-$F67))*((1+'Inputs &amp; Summary'!$D$7)^AA$29))),((_xlfn.WEIBULL.DIST(AA$29,$L67,$K67,FALSE)*($R67*(1-$E67)+$Q67*(1-$F67))*((1+'Inputs &amp; Summary'!$D$7)^AA$29))))))</f>
        <v>32.907651923076926</v>
      </c>
      <c r="AB67" s="114">
        <f>$D67*IF(AB$29&gt;'Inputs &amp; Summary'!$D$5,0,IF(AB$29&gt;VLOOKUP($G67,Lists!$J$17:$K$21,2),IF($M67=Lists!$H$3,IF($K67&lt;1,(($S67/$K67)*((1+'Inputs &amp; Summary'!$D$7)^AB$29)),((INT(AB$29/$K67)-INT((AB$29-1)/$K67))*$S67*((1+'Inputs &amp; Summary'!$D$7)^AB$29))),(_xlfn.WEIBULL.DIST(AB$29,$L67,$K67,FALSE)*$S67*((1+'Inputs &amp; Summary'!$D$7)^AB$29))),IF($M67=Lists!$H$3,IF($K67&lt;1,((($R67*(1-$E67)+$Q67*(1-$F67))/$K67)*((1+'Inputs &amp; Summary'!$D$7)^AB$29)),((INT(AB$29/$K67)-INT((AB$29-1)/$K67))*($R67*(1-$E67)+$Q67*(1-$F67))*((1+'Inputs &amp; Summary'!$D$7)^AB$29))),((_xlfn.WEIBULL.DIST(AB$29,$L67,$K67,FALSE)*($R67*(1-$E67)+$Q67*(1-$F67))*((1+'Inputs &amp; Summary'!$D$7)^AB$29))))))</f>
        <v>33.565804961538461</v>
      </c>
      <c r="AC67" s="114">
        <f>$D67*IF(AC$29&gt;'Inputs &amp; Summary'!$D$5,0,IF(AC$29&gt;VLOOKUP($G67,Lists!$J$17:$K$21,2),IF($M67=Lists!$H$3,IF($K67&lt;1,(($S67/$K67)*((1+'Inputs &amp; Summary'!$D$7)^AC$29)),((INT(AC$29/$K67)-INT((AC$29-1)/$K67))*$S67*((1+'Inputs &amp; Summary'!$D$7)^AC$29))),(_xlfn.WEIBULL.DIST(AC$29,$L67,$K67,FALSE)*$S67*((1+'Inputs &amp; Summary'!$D$7)^AC$29))),IF($M67=Lists!$H$3,IF($K67&lt;1,((($R67*(1-$E67)+$Q67*(1-$F67))/$K67)*((1+'Inputs &amp; Summary'!$D$7)^AC$29)),((INT(AC$29/$K67)-INT((AC$29-1)/$K67))*($R67*(1-$E67)+$Q67*(1-$F67))*((1+'Inputs &amp; Summary'!$D$7)^AC$29))),((_xlfn.WEIBULL.DIST(AC$29,$L67,$K67,FALSE)*($R67*(1-$E67)+$Q67*(1-$F67))*((1+'Inputs &amp; Summary'!$D$7)^AC$29))))))</f>
        <v>34.237121060769233</v>
      </c>
      <c r="AD67" s="114">
        <f>$D67*IF(AD$29&gt;'Inputs &amp; Summary'!$D$5,0,IF(AD$29&gt;VLOOKUP($G67,Lists!$J$17:$K$21,2),IF($M67=Lists!$H$3,IF($K67&lt;1,(($S67/$K67)*((1+'Inputs &amp; Summary'!$D$7)^AD$29)),((INT(AD$29/$K67)-INT((AD$29-1)/$K67))*$S67*((1+'Inputs &amp; Summary'!$D$7)^AD$29))),(_xlfn.WEIBULL.DIST(AD$29,$L67,$K67,FALSE)*$S67*((1+'Inputs &amp; Summary'!$D$7)^AD$29))),IF($M67=Lists!$H$3,IF($K67&lt;1,((($R67*(1-$E67)+$Q67*(1-$F67))/$K67)*((1+'Inputs &amp; Summary'!$D$7)^AD$29)),((INT(AD$29/$K67)-INT((AD$29-1)/$K67))*($R67*(1-$E67)+$Q67*(1-$F67))*((1+'Inputs &amp; Summary'!$D$7)^AD$29))),((_xlfn.WEIBULL.DIST(AD$29,$L67,$K67,FALSE)*($R67*(1-$E67)+$Q67*(1-$F67))*((1+'Inputs &amp; Summary'!$D$7)^AD$29))))))</f>
        <v>34.921863481984623</v>
      </c>
      <c r="AE67" s="114">
        <f>$D67*IF(AE$29&gt;'Inputs &amp; Summary'!$D$5,0,IF(AE$29&gt;VLOOKUP($G67,Lists!$J$17:$K$21,2),IF($M67=Lists!$H$3,IF($K67&lt;1,(($S67/$K67)*((1+'Inputs &amp; Summary'!$D$7)^AE$29)),((INT(AE$29/$K67)-INT((AE$29-1)/$K67))*$S67*((1+'Inputs &amp; Summary'!$D$7)^AE$29))),(_xlfn.WEIBULL.DIST(AE$29,$L67,$K67,FALSE)*$S67*((1+'Inputs &amp; Summary'!$D$7)^AE$29))),IF($M67=Lists!$H$3,IF($K67&lt;1,((($R67*(1-$E67)+$Q67*(1-$F67))/$K67)*((1+'Inputs &amp; Summary'!$D$7)^AE$29)),((INT(AE$29/$K67)-INT((AE$29-1)/$K67))*($R67*(1-$E67)+$Q67*(1-$F67))*((1+'Inputs &amp; Summary'!$D$7)^AE$29))),((_xlfn.WEIBULL.DIST(AE$29,$L67,$K67,FALSE)*($R67*(1-$E67)+$Q67*(1-$F67))*((1+'Inputs &amp; Summary'!$D$7)^AE$29))))))</f>
        <v>35.620300751624306</v>
      </c>
      <c r="AF67" s="114">
        <f>$D67*IF(AF$29&gt;'Inputs &amp; Summary'!$D$5,0,IF(AF$29&gt;VLOOKUP($G67,Lists!$J$17:$K$21,2),IF($M67=Lists!$H$3,IF($K67&lt;1,(($S67/$K67)*((1+'Inputs &amp; Summary'!$D$7)^AF$29)),((INT(AF$29/$K67)-INT((AF$29-1)/$K67))*$S67*((1+'Inputs &amp; Summary'!$D$7)^AF$29))),(_xlfn.WEIBULL.DIST(AF$29,$L67,$K67,FALSE)*$S67*((1+'Inputs &amp; Summary'!$D$7)^AF$29))),IF($M67=Lists!$H$3,IF($K67&lt;1,((($R67*(1-$E67)+$Q67*(1-$F67))/$K67)*((1+'Inputs &amp; Summary'!$D$7)^AF$29)),((INT(AF$29/$K67)-INT((AF$29-1)/$K67))*($R67*(1-$E67)+$Q67*(1-$F67))*((1+'Inputs &amp; Summary'!$D$7)^AF$29))),((_xlfn.WEIBULL.DIST(AF$29,$L67,$K67,FALSE)*($R67*(1-$E67)+$Q67*(1-$F67))*((1+'Inputs &amp; Summary'!$D$7)^AF$29))))))</f>
        <v>36.332706766656791</v>
      </c>
      <c r="AG67" s="114">
        <f>$D67*IF(AG$29&gt;'Inputs &amp; Summary'!$D$5,0,IF(AG$29&gt;VLOOKUP($G67,Lists!$J$17:$K$21,2),IF($M67=Lists!$H$3,IF($K67&lt;1,(($S67/$K67)*((1+'Inputs &amp; Summary'!$D$7)^AG$29)),((INT(AG$29/$K67)-INT((AG$29-1)/$K67))*$S67*((1+'Inputs &amp; Summary'!$D$7)^AG$29))),(_xlfn.WEIBULL.DIST(AG$29,$L67,$K67,FALSE)*$S67*((1+'Inputs &amp; Summary'!$D$7)^AG$29))),IF($M67=Lists!$H$3,IF($K67&lt;1,((($R67*(1-$E67)+$Q67*(1-$F67))/$K67)*((1+'Inputs &amp; Summary'!$D$7)^AG$29)),((INT(AG$29/$K67)-INT((AG$29-1)/$K67))*($R67*(1-$E67)+$Q67*(1-$F67))*((1+'Inputs &amp; Summary'!$D$7)^AG$29))),((_xlfn.WEIBULL.DIST(AG$29,$L67,$K67,FALSE)*($R67*(1-$E67)+$Q67*(1-$F67))*((1+'Inputs &amp; Summary'!$D$7)^AG$29))))))</f>
        <v>37.059360901989933</v>
      </c>
      <c r="AH67" s="114">
        <f>$D67*IF(AH$29&gt;'Inputs &amp; Summary'!$D$5,0,IF(AH$29&gt;VLOOKUP($G67,Lists!$J$17:$K$21,2),IF($M67=Lists!$H$3,IF($K67&lt;1,(($S67/$K67)*((1+'Inputs &amp; Summary'!$D$7)^AH$29)),((INT(AH$29/$K67)-INT((AH$29-1)/$K67))*$S67*((1+'Inputs &amp; Summary'!$D$7)^AH$29))),(_xlfn.WEIBULL.DIST(AH$29,$L67,$K67,FALSE)*$S67*((1+'Inputs &amp; Summary'!$D$7)^AH$29))),IF($M67=Lists!$H$3,IF($K67&lt;1,((($R67*(1-$E67)+$Q67*(1-$F67))/$K67)*((1+'Inputs &amp; Summary'!$D$7)^AH$29)),((INT(AH$29/$K67)-INT((AH$29-1)/$K67))*($R67*(1-$E67)+$Q67*(1-$F67))*((1+'Inputs &amp; Summary'!$D$7)^AH$29))),((_xlfn.WEIBULL.DIST(AH$29,$L67,$K67,FALSE)*($R67*(1-$E67)+$Q67*(1-$F67))*((1+'Inputs &amp; Summary'!$D$7)^AH$29))))))</f>
        <v>37.800548120029731</v>
      </c>
      <c r="AI67" s="114">
        <f>$D67*IF(AI$29&gt;'Inputs &amp; Summary'!$D$5,0,IF(AI$29&gt;VLOOKUP($G67,Lists!$J$17:$K$21,2),IF($M67=Lists!$H$3,IF($K67&lt;1,(($S67/$K67)*((1+'Inputs &amp; Summary'!$D$7)^AI$29)),((INT(AI$29/$K67)-INT((AI$29-1)/$K67))*$S67*((1+'Inputs &amp; Summary'!$D$7)^AI$29))),(_xlfn.WEIBULL.DIST(AI$29,$L67,$K67,FALSE)*$S67*((1+'Inputs &amp; Summary'!$D$7)^AI$29))),IF($M67=Lists!$H$3,IF($K67&lt;1,((($R67*(1-$E67)+$Q67*(1-$F67))/$K67)*((1+'Inputs &amp; Summary'!$D$7)^AI$29)),((INT(AI$29/$K67)-INT((AI$29-1)/$K67))*($R67*(1-$E67)+$Q67*(1-$F67))*((1+'Inputs &amp; Summary'!$D$7)^AI$29))),((_xlfn.WEIBULL.DIST(AI$29,$L67,$K67,FALSE)*($R67*(1-$E67)+$Q67*(1-$F67))*((1+'Inputs &amp; Summary'!$D$7)^AI$29))))))</f>
        <v>38.556559082430319</v>
      </c>
      <c r="AJ67" s="114">
        <f>$D67*IF(AJ$29&gt;'Inputs &amp; Summary'!$D$5,0,IF(AJ$29&gt;VLOOKUP($G67,Lists!$J$17:$K$21,2),IF($M67=Lists!$H$3,IF($K67&lt;1,(($S67/$K67)*((1+'Inputs &amp; Summary'!$D$7)^AJ$29)),((INT(AJ$29/$K67)-INT((AJ$29-1)/$K67))*$S67*((1+'Inputs &amp; Summary'!$D$7)^AJ$29))),(_xlfn.WEIBULL.DIST(AJ$29,$L67,$K67,FALSE)*$S67*((1+'Inputs &amp; Summary'!$D$7)^AJ$29))),IF($M67=Lists!$H$3,IF($K67&lt;1,((($R67*(1-$E67)+$Q67*(1-$F67))/$K67)*((1+'Inputs &amp; Summary'!$D$7)^AJ$29)),((INT(AJ$29/$K67)-INT((AJ$29-1)/$K67))*($R67*(1-$E67)+$Q67*(1-$F67))*((1+'Inputs &amp; Summary'!$D$7)^AJ$29))),((_xlfn.WEIBULL.DIST(AJ$29,$L67,$K67,FALSE)*($R67*(1-$E67)+$Q67*(1-$F67))*((1+'Inputs &amp; Summary'!$D$7)^AJ$29))))))</f>
        <v>39.327690264078932</v>
      </c>
      <c r="AK67" s="114">
        <f>$D67*IF(AK$29&gt;'Inputs &amp; Summary'!$D$5,0,IF(AK$29&gt;VLOOKUP($G67,Lists!$J$17:$K$21,2),IF($M67=Lists!$H$3,IF($K67&lt;1,(($S67/$K67)*((1+'Inputs &amp; Summary'!$D$7)^AK$29)),((INT(AK$29/$K67)-INT((AK$29-1)/$K67))*$S67*((1+'Inputs &amp; Summary'!$D$7)^AK$29))),(_xlfn.WEIBULL.DIST(AK$29,$L67,$K67,FALSE)*$S67*((1+'Inputs &amp; Summary'!$D$7)^AK$29))),IF($M67=Lists!$H$3,IF($K67&lt;1,((($R67*(1-$E67)+$Q67*(1-$F67))/$K67)*((1+'Inputs &amp; Summary'!$D$7)^AK$29)),((INT(AK$29/$K67)-INT((AK$29-1)/$K67))*($R67*(1-$E67)+$Q67*(1-$F67))*((1+'Inputs &amp; Summary'!$D$7)^AK$29))),((_xlfn.WEIBULL.DIST(AK$29,$L67,$K67,FALSE)*($R67*(1-$E67)+$Q67*(1-$F67))*((1+'Inputs &amp; Summary'!$D$7)^AK$29))))))</f>
        <v>40.11424406936051</v>
      </c>
      <c r="AL67" s="114">
        <f>$D67*IF(AL$29&gt;'Inputs &amp; Summary'!$D$5,0,IF(AL$29&gt;VLOOKUP($G67,Lists!$J$17:$K$21,2),IF($M67=Lists!$H$3,IF($K67&lt;1,(($S67/$K67)*((1+'Inputs &amp; Summary'!$D$7)^AL$29)),((INT(AL$29/$K67)-INT((AL$29-1)/$K67))*$S67*((1+'Inputs &amp; Summary'!$D$7)^AL$29))),(_xlfn.WEIBULL.DIST(AL$29,$L67,$K67,FALSE)*$S67*((1+'Inputs &amp; Summary'!$D$7)^AL$29))),IF($M67=Lists!$H$3,IF($K67&lt;1,((($R67*(1-$E67)+$Q67*(1-$F67))/$K67)*((1+'Inputs &amp; Summary'!$D$7)^AL$29)),((INT(AL$29/$K67)-INT((AL$29-1)/$K67))*($R67*(1-$E67)+$Q67*(1-$F67))*((1+'Inputs &amp; Summary'!$D$7)^AL$29))),((_xlfn.WEIBULL.DIST(AL$29,$L67,$K67,FALSE)*($R67*(1-$E67)+$Q67*(1-$F67))*((1+'Inputs &amp; Summary'!$D$7)^AL$29))))))</f>
        <v>40.916528950747718</v>
      </c>
      <c r="AM67" s="114">
        <f>$D67*IF(AM$29&gt;'Inputs &amp; Summary'!$D$5,0,IF(AM$29&gt;VLOOKUP($G67,Lists!$J$17:$K$21,2),IF($M67=Lists!$H$3,IF($K67&lt;1,(($S67/$K67)*((1+'Inputs &amp; Summary'!$D$7)^AM$29)),((INT(AM$29/$K67)-INT((AM$29-1)/$K67))*$S67*((1+'Inputs &amp; Summary'!$D$7)^AM$29))),(_xlfn.WEIBULL.DIST(AM$29,$L67,$K67,FALSE)*$S67*((1+'Inputs &amp; Summary'!$D$7)^AM$29))),IF($M67=Lists!$H$3,IF($K67&lt;1,((($R67*(1-$E67)+$Q67*(1-$F67))/$K67)*((1+'Inputs &amp; Summary'!$D$7)^AM$29)),((INT(AM$29/$K67)-INT((AM$29-1)/$K67))*($R67*(1-$E67)+$Q67*(1-$F67))*((1+'Inputs &amp; Summary'!$D$7)^AM$29))),((_xlfn.WEIBULL.DIST(AM$29,$L67,$K67,FALSE)*($R67*(1-$E67)+$Q67*(1-$F67))*((1+'Inputs &amp; Summary'!$D$7)^AM$29))))))</f>
        <v>41.734859529762666</v>
      </c>
      <c r="AN67" s="114">
        <f>$D67*IF(AN$29&gt;'Inputs &amp; Summary'!$D$5,0,IF(AN$29&gt;VLOOKUP($G67,Lists!$J$17:$K$21,2),IF($M67=Lists!$H$3,IF($K67&lt;1,(($S67/$K67)*((1+'Inputs &amp; Summary'!$D$7)^AN$29)),((INT(AN$29/$K67)-INT((AN$29-1)/$K67))*$S67*((1+'Inputs &amp; Summary'!$D$7)^AN$29))),(_xlfn.WEIBULL.DIST(AN$29,$L67,$K67,FALSE)*$S67*((1+'Inputs &amp; Summary'!$D$7)^AN$29))),IF($M67=Lists!$H$3,IF($K67&lt;1,((($R67*(1-$E67)+$Q67*(1-$F67))/$K67)*((1+'Inputs &amp; Summary'!$D$7)^AN$29)),((INT(AN$29/$K67)-INT((AN$29-1)/$K67))*($R67*(1-$E67)+$Q67*(1-$F67))*((1+'Inputs &amp; Summary'!$D$7)^AN$29))),((_xlfn.WEIBULL.DIST(AN$29,$L67,$K67,FALSE)*($R67*(1-$E67)+$Q67*(1-$F67))*((1+'Inputs &amp; Summary'!$D$7)^AN$29))))))</f>
        <v>42.569556720357923</v>
      </c>
      <c r="AO67" s="114">
        <f>$D67*IF(AO$29&gt;'Inputs &amp; Summary'!$D$5,0,IF(AO$29&gt;VLOOKUP($G67,Lists!$J$17:$K$21,2),IF($M67=Lists!$H$3,IF($K67&lt;1,(($S67/$K67)*((1+'Inputs &amp; Summary'!$D$7)^AO$29)),((INT(AO$29/$K67)-INT((AO$29-1)/$K67))*$S67*((1+'Inputs &amp; Summary'!$D$7)^AO$29))),(_xlfn.WEIBULL.DIST(AO$29,$L67,$K67,FALSE)*$S67*((1+'Inputs &amp; Summary'!$D$7)^AO$29))),IF($M67=Lists!$H$3,IF($K67&lt;1,((($R67*(1-$E67)+$Q67*(1-$F67))/$K67)*((1+'Inputs &amp; Summary'!$D$7)^AO$29)),((INT(AO$29/$K67)-INT((AO$29-1)/$K67))*($R67*(1-$E67)+$Q67*(1-$F67))*((1+'Inputs &amp; Summary'!$D$7)^AO$29))),((_xlfn.WEIBULL.DIST(AO$29,$L67,$K67,FALSE)*($R67*(1-$E67)+$Q67*(1-$F67))*((1+'Inputs &amp; Summary'!$D$7)^AO$29))))))</f>
        <v>43.420947854765089</v>
      </c>
      <c r="AP67" s="114">
        <f>$D67*IF(AP$29&gt;'Inputs &amp; Summary'!$D$5,0,IF(AP$29&gt;VLOOKUP($G67,Lists!$J$17:$K$21,2),IF($M67=Lists!$H$3,IF($K67&lt;1,(($S67/$K67)*((1+'Inputs &amp; Summary'!$D$7)^AP$29)),((INT(AP$29/$K67)-INT((AP$29-1)/$K67))*$S67*((1+'Inputs &amp; Summary'!$D$7)^AP$29))),(_xlfn.WEIBULL.DIST(AP$29,$L67,$K67,FALSE)*$S67*((1+'Inputs &amp; Summary'!$D$7)^AP$29))),IF($M67=Lists!$H$3,IF($K67&lt;1,((($R67*(1-$E67)+$Q67*(1-$F67))/$K67)*((1+'Inputs &amp; Summary'!$D$7)^AP$29)),((INT(AP$29/$K67)-INT((AP$29-1)/$K67))*($R67*(1-$E67)+$Q67*(1-$F67))*((1+'Inputs &amp; Summary'!$D$7)^AP$29))),((_xlfn.WEIBULL.DIST(AP$29,$L67,$K67,FALSE)*($R67*(1-$E67)+$Q67*(1-$F67))*((1+'Inputs &amp; Summary'!$D$7)^AP$29))))))</f>
        <v>44.289366811860383</v>
      </c>
      <c r="AQ67" s="114">
        <f>$D67*IF(AQ$29&gt;'Inputs &amp; Summary'!$D$5,0,IF(AQ$29&gt;VLOOKUP($G67,Lists!$J$17:$K$21,2),IF($M67=Lists!$H$3,IF($K67&lt;1,(($S67/$K67)*((1+'Inputs &amp; Summary'!$D$7)^AQ$29)),((INT(AQ$29/$K67)-INT((AQ$29-1)/$K67))*$S67*((1+'Inputs &amp; Summary'!$D$7)^AQ$29))),(_xlfn.WEIBULL.DIST(AQ$29,$L67,$K67,FALSE)*$S67*((1+'Inputs &amp; Summary'!$D$7)^AQ$29))),IF($M67=Lists!$H$3,IF($K67&lt;1,((($R67*(1-$E67)+$Q67*(1-$F67))/$K67)*((1+'Inputs &amp; Summary'!$D$7)^AQ$29)),((INT(AQ$29/$K67)-INT((AQ$29-1)/$K67))*($R67*(1-$E67)+$Q67*(1-$F67))*((1+'Inputs &amp; Summary'!$D$7)^AQ$29))),((_xlfn.WEIBULL.DIST(AQ$29,$L67,$K67,FALSE)*($R67*(1-$E67)+$Q67*(1-$F67))*((1+'Inputs &amp; Summary'!$D$7)^AQ$29))))))</f>
        <v>45.17515414809759</v>
      </c>
      <c r="AR67" s="114">
        <f>$D67*IF(AR$29&gt;'Inputs &amp; Summary'!$D$5,0,IF(AR$29&gt;VLOOKUP($G67,Lists!$J$17:$K$21,2),IF($M67=Lists!$H$3,IF($K67&lt;1,(($S67/$K67)*((1+'Inputs &amp; Summary'!$D$7)^AR$29)),((INT(AR$29/$K67)-INT((AR$29-1)/$K67))*$S67*((1+'Inputs &amp; Summary'!$D$7)^AR$29))),(_xlfn.WEIBULL.DIST(AR$29,$L67,$K67,FALSE)*$S67*((1+'Inputs &amp; Summary'!$D$7)^AR$29))),IF($M67=Lists!$H$3,IF($K67&lt;1,((($R67*(1-$E67)+$Q67*(1-$F67))/$K67)*((1+'Inputs &amp; Summary'!$D$7)^AR$29)),((INT(AR$29/$K67)-INT((AR$29-1)/$K67))*($R67*(1-$E67)+$Q67*(1-$F67))*((1+'Inputs &amp; Summary'!$D$7)^AR$29))),((_xlfn.WEIBULL.DIST(AR$29,$L67,$K67,FALSE)*($R67*(1-$E67)+$Q67*(1-$F67))*((1+'Inputs &amp; Summary'!$D$7)^AR$29))))))</f>
        <v>46.078657231059545</v>
      </c>
      <c r="AS67" s="114">
        <f>$D67*IF(AS$29&gt;'Inputs &amp; Summary'!$D$5,0,IF(AS$29&gt;VLOOKUP($G67,Lists!$J$17:$K$21,2),IF($M67=Lists!$H$3,IF($K67&lt;1,(($S67/$K67)*((1+'Inputs &amp; Summary'!$D$7)^AS$29)),((INT(AS$29/$K67)-INT((AS$29-1)/$K67))*$S67*((1+'Inputs &amp; Summary'!$D$7)^AS$29))),(_xlfn.WEIBULL.DIST(AS$29,$L67,$K67,FALSE)*$S67*((1+'Inputs &amp; Summary'!$D$7)^AS$29))),IF($M67=Lists!$H$3,IF($K67&lt;1,((($R67*(1-$E67)+$Q67*(1-$F67))/$K67)*((1+'Inputs &amp; Summary'!$D$7)^AS$29)),((INT(AS$29/$K67)-INT((AS$29-1)/$K67))*($R67*(1-$E67)+$Q67*(1-$F67))*((1+'Inputs &amp; Summary'!$D$7)^AS$29))),((_xlfn.WEIBULL.DIST(AS$29,$L67,$K67,FALSE)*($R67*(1-$E67)+$Q67*(1-$F67))*((1+'Inputs &amp; Summary'!$D$7)^AS$29))))))</f>
        <v>0</v>
      </c>
      <c r="AT67" s="114">
        <f>$D67*IF(AT$29&gt;'Inputs &amp; Summary'!$D$5,0,IF(AT$29&gt;VLOOKUP($G67,Lists!$J$17:$K$21,2),IF($M67=Lists!$H$3,IF($K67&lt;1,(($S67/$K67)*((1+'Inputs &amp; Summary'!$D$7)^AT$29)),((INT(AT$29/$K67)-INT((AT$29-1)/$K67))*$S67*((1+'Inputs &amp; Summary'!$D$7)^AT$29))),(_xlfn.WEIBULL.DIST(AT$29,$L67,$K67,FALSE)*$S67*((1+'Inputs &amp; Summary'!$D$7)^AT$29))),IF($M67=Lists!$H$3,IF($K67&lt;1,((($R67*(1-$E67)+$Q67*(1-$F67))/$K67)*((1+'Inputs &amp; Summary'!$D$7)^AT$29)),((INT(AT$29/$K67)-INT((AT$29-1)/$K67))*($R67*(1-$E67)+$Q67*(1-$F67))*((1+'Inputs &amp; Summary'!$D$7)^AT$29))),((_xlfn.WEIBULL.DIST(AT$29,$L67,$K67,FALSE)*($R67*(1-$E67)+$Q67*(1-$F67))*((1+'Inputs &amp; Summary'!$D$7)^AT$29))))))</f>
        <v>0</v>
      </c>
      <c r="AU67" s="114">
        <f>$D67*IF(AU$29&gt;'Inputs &amp; Summary'!$D$5,0,IF(AU$29&gt;VLOOKUP($G67,Lists!$J$17:$K$21,2),IF($M67=Lists!$H$3,IF($K67&lt;1,(($S67/$K67)*((1+'Inputs &amp; Summary'!$D$7)^AU$29)),((INT(AU$29/$K67)-INT((AU$29-1)/$K67))*$S67*((1+'Inputs &amp; Summary'!$D$7)^AU$29))),(_xlfn.WEIBULL.DIST(AU$29,$L67,$K67,FALSE)*$S67*((1+'Inputs &amp; Summary'!$D$7)^AU$29))),IF($M67=Lists!$H$3,IF($K67&lt;1,((($R67*(1-$E67)+$Q67*(1-$F67))/$K67)*((1+'Inputs &amp; Summary'!$D$7)^AU$29)),((INT(AU$29/$K67)-INT((AU$29-1)/$K67))*($R67*(1-$E67)+$Q67*(1-$F67))*((1+'Inputs &amp; Summary'!$D$7)^AU$29))),((_xlfn.WEIBULL.DIST(AU$29,$L67,$K67,FALSE)*($R67*(1-$E67)+$Q67*(1-$F67))*((1+'Inputs &amp; Summary'!$D$7)^AU$29))))))</f>
        <v>0</v>
      </c>
      <c r="AV67" s="114">
        <f>$D67*IF(AV$29&gt;'Inputs &amp; Summary'!$D$5,0,IF(AV$29&gt;VLOOKUP($G67,Lists!$J$17:$K$21,2),IF($M67=Lists!$H$3,IF($K67&lt;1,(($S67/$K67)*((1+'Inputs &amp; Summary'!$D$7)^AV$29)),((INT(AV$29/$K67)-INT((AV$29-1)/$K67))*$S67*((1+'Inputs &amp; Summary'!$D$7)^AV$29))),(_xlfn.WEIBULL.DIST(AV$29,$L67,$K67,FALSE)*$S67*((1+'Inputs &amp; Summary'!$D$7)^AV$29))),IF($M67=Lists!$H$3,IF($K67&lt;1,((($R67*(1-$E67)+$Q67*(1-$F67))/$K67)*((1+'Inputs &amp; Summary'!$D$7)^AV$29)),((INT(AV$29/$K67)-INT((AV$29-1)/$K67))*($R67*(1-$E67)+$Q67*(1-$F67))*((1+'Inputs &amp; Summary'!$D$7)^AV$29))),((_xlfn.WEIBULL.DIST(AV$29,$L67,$K67,FALSE)*($R67*(1-$E67)+$Q67*(1-$F67))*((1+'Inputs &amp; Summary'!$D$7)^AV$29))))))</f>
        <v>0</v>
      </c>
      <c r="AW67" s="114">
        <f>$D67*IF(AW$29&gt;'Inputs &amp; Summary'!$D$5,0,IF(AW$29&gt;VLOOKUP($G67,Lists!$J$17:$K$21,2),IF($M67=Lists!$H$3,IF($K67&lt;1,(($S67/$K67)*((1+'Inputs &amp; Summary'!$D$7)^AW$29)),((INT(AW$29/$K67)-INT((AW$29-1)/$K67))*$S67*((1+'Inputs &amp; Summary'!$D$7)^AW$29))),(_xlfn.WEIBULL.DIST(AW$29,$L67,$K67,FALSE)*$S67*((1+'Inputs &amp; Summary'!$D$7)^AW$29))),IF($M67=Lists!$H$3,IF($K67&lt;1,((($R67*(1-$E67)+$Q67*(1-$F67))/$K67)*((1+'Inputs &amp; Summary'!$D$7)^AW$29)),((INT(AW$29/$K67)-INT((AW$29-1)/$K67))*($R67*(1-$E67)+$Q67*(1-$F67))*((1+'Inputs &amp; Summary'!$D$7)^AW$29))),((_xlfn.WEIBULL.DIST(AW$29,$L67,$K67,FALSE)*($R67*(1-$E67)+$Q67*(1-$F67))*((1+'Inputs &amp; Summary'!$D$7)^AW$29))))))</f>
        <v>0</v>
      </c>
      <c r="AX67" s="114">
        <f>$D67*IF(AX$29&gt;'Inputs &amp; Summary'!$D$5,0,IF(AX$29&gt;VLOOKUP($G67,Lists!$J$17:$K$21,2),IF($M67=Lists!$H$3,IF($K67&lt;1,(($S67/$K67)*((1+'Inputs &amp; Summary'!$D$7)^AX$29)),((INT(AX$29/$K67)-INT((AX$29-1)/$K67))*$S67*((1+'Inputs &amp; Summary'!$D$7)^AX$29))),(_xlfn.WEIBULL.DIST(AX$29,$L67,$K67,FALSE)*$S67*((1+'Inputs &amp; Summary'!$D$7)^AX$29))),IF($M67=Lists!$H$3,IF($K67&lt;1,((($R67*(1-$E67)+$Q67*(1-$F67))/$K67)*((1+'Inputs &amp; Summary'!$D$7)^AX$29)),((INT(AX$29/$K67)-INT((AX$29-1)/$K67))*($R67*(1-$E67)+$Q67*(1-$F67))*((1+'Inputs &amp; Summary'!$D$7)^AX$29))),((_xlfn.WEIBULL.DIST(AX$29,$L67,$K67,FALSE)*($R67*(1-$E67)+$Q67*(1-$F67))*((1+'Inputs &amp; Summary'!$D$7)^AX$29))))))</f>
        <v>0</v>
      </c>
      <c r="AY67" s="114">
        <f>$D67*IF(AY$29&gt;'Inputs &amp; Summary'!$D$5,0,IF(AY$29&gt;VLOOKUP($G67,Lists!$J$17:$K$21,2),IF($M67=Lists!$H$3,IF($K67&lt;1,(($S67/$K67)*((1+'Inputs &amp; Summary'!$D$7)^AY$29)),((INT(AY$29/$K67)-INT((AY$29-1)/$K67))*$S67*((1+'Inputs &amp; Summary'!$D$7)^AY$29))),(_xlfn.WEIBULL.DIST(AY$29,$L67,$K67,FALSE)*$S67*((1+'Inputs &amp; Summary'!$D$7)^AY$29))),IF($M67=Lists!$H$3,IF($K67&lt;1,((($R67*(1-$E67)+$Q67*(1-$F67))/$K67)*((1+'Inputs &amp; Summary'!$D$7)^AY$29)),((INT(AY$29/$K67)-INT((AY$29-1)/$K67))*($R67*(1-$E67)+$Q67*(1-$F67))*((1+'Inputs &amp; Summary'!$D$7)^AY$29))),((_xlfn.WEIBULL.DIST(AY$29,$L67,$K67,FALSE)*($R67*(1-$E67)+$Q67*(1-$F67))*((1+'Inputs &amp; Summary'!$D$7)^AY$29))))))</f>
        <v>0</v>
      </c>
      <c r="AZ67" s="114">
        <f>$D67*IF(AZ$29&gt;'Inputs &amp; Summary'!$D$5,0,IF(AZ$29&gt;VLOOKUP($G67,Lists!$J$17:$K$21,2),IF($M67=Lists!$H$3,IF($K67&lt;1,(($S67/$K67)*((1+'Inputs &amp; Summary'!$D$7)^AZ$29)),((INT(AZ$29/$K67)-INT((AZ$29-1)/$K67))*$S67*((1+'Inputs &amp; Summary'!$D$7)^AZ$29))),(_xlfn.WEIBULL.DIST(AZ$29,$L67,$K67,FALSE)*$S67*((1+'Inputs &amp; Summary'!$D$7)^AZ$29))),IF($M67=Lists!$H$3,IF($K67&lt;1,((($R67*(1-$E67)+$Q67*(1-$F67))/$K67)*((1+'Inputs &amp; Summary'!$D$7)^AZ$29)),((INT(AZ$29/$K67)-INT((AZ$29-1)/$K67))*($R67*(1-$E67)+$Q67*(1-$F67))*((1+'Inputs &amp; Summary'!$D$7)^AZ$29))),((_xlfn.WEIBULL.DIST(AZ$29,$L67,$K67,FALSE)*($R67*(1-$E67)+$Q67*(1-$F67))*((1+'Inputs &amp; Summary'!$D$7)^AZ$29))))))</f>
        <v>0</v>
      </c>
      <c r="BA67" s="114">
        <f>$D67*IF(BA$29&gt;'Inputs &amp; Summary'!$D$5,0,IF(BA$29&gt;VLOOKUP($G67,Lists!$J$17:$K$21,2),IF($M67=Lists!$H$3,IF($K67&lt;1,(($S67/$K67)*((1+'Inputs &amp; Summary'!$D$7)^BA$29)),((INT(BA$29/$K67)-INT((BA$29-1)/$K67))*$S67*((1+'Inputs &amp; Summary'!$D$7)^BA$29))),(_xlfn.WEIBULL.DIST(BA$29,$L67,$K67,FALSE)*$S67*((1+'Inputs &amp; Summary'!$D$7)^BA$29))),IF($M67=Lists!$H$3,IF($K67&lt;1,((($R67*(1-$E67)+$Q67*(1-$F67))/$K67)*((1+'Inputs &amp; Summary'!$D$7)^BA$29)),((INT(BA$29/$K67)-INT((BA$29-1)/$K67))*($R67*(1-$E67)+$Q67*(1-$F67))*((1+'Inputs &amp; Summary'!$D$7)^BA$29))),((_xlfn.WEIBULL.DIST(BA$29,$L67,$K67,FALSE)*($R67*(1-$E67)+$Q67*(1-$F67))*((1+'Inputs &amp; Summary'!$D$7)^BA$29))))))</f>
        <v>0</v>
      </c>
      <c r="BB67" s="114">
        <f>$D67*IF(BB$29&gt;'Inputs &amp; Summary'!$D$5,0,IF(BB$29&gt;VLOOKUP($G67,Lists!$J$17:$K$21,2),IF($M67=Lists!$H$3,IF($K67&lt;1,(($S67/$K67)*((1+'Inputs &amp; Summary'!$D$7)^BB$29)),((INT(BB$29/$K67)-INT((BB$29-1)/$K67))*$S67*((1+'Inputs &amp; Summary'!$D$7)^BB$29))),(_xlfn.WEIBULL.DIST(BB$29,$L67,$K67,FALSE)*$S67*((1+'Inputs &amp; Summary'!$D$7)^BB$29))),IF($M67=Lists!$H$3,IF($K67&lt;1,((($R67*(1-$E67)+$Q67*(1-$F67))/$K67)*((1+'Inputs &amp; Summary'!$D$7)^BB$29)),((INT(BB$29/$K67)-INT((BB$29-1)/$K67))*($R67*(1-$E67)+$Q67*(1-$F67))*((1+'Inputs &amp; Summary'!$D$7)^BB$29))),((_xlfn.WEIBULL.DIST(BB$29,$L67,$K67,FALSE)*($R67*(1-$E67)+$Q67*(1-$F67))*((1+'Inputs &amp; Summary'!$D$7)^BB$29))))))</f>
        <v>0</v>
      </c>
      <c r="BC67" s="114">
        <f>$D67*IF(BC$29&gt;'Inputs &amp; Summary'!$D$5,0,IF(BC$29&gt;VLOOKUP($G67,Lists!$J$17:$K$21,2),IF($M67=Lists!$H$3,IF($K67&lt;1,(($S67/$K67)*((1+'Inputs &amp; Summary'!$D$7)^BC$29)),((INT(BC$29/$K67)-INT((BC$29-1)/$K67))*$S67*((1+'Inputs &amp; Summary'!$D$7)^BC$29))),(_xlfn.WEIBULL.DIST(BC$29,$L67,$K67,FALSE)*$S67*((1+'Inputs &amp; Summary'!$D$7)^BC$29))),IF($M67=Lists!$H$3,IF($K67&lt;1,((($R67*(1-$E67)+$Q67*(1-$F67))/$K67)*((1+'Inputs &amp; Summary'!$D$7)^BC$29)),((INT(BC$29/$K67)-INT((BC$29-1)/$K67))*($R67*(1-$E67)+$Q67*(1-$F67))*((1+'Inputs &amp; Summary'!$D$7)^BC$29))),((_xlfn.WEIBULL.DIST(BC$29,$L67,$K67,FALSE)*($R67*(1-$E67)+$Q67*(1-$F67))*((1+'Inputs &amp; Summary'!$D$7)^BC$29))))))</f>
        <v>0</v>
      </c>
      <c r="BD67" s="114">
        <f>$D67*IF(BD$29&gt;'Inputs &amp; Summary'!$D$5,0,IF(BD$29&gt;VLOOKUP($G67,Lists!$J$17:$K$21,2),IF($M67=Lists!$H$3,IF($K67&lt;1,(($S67/$K67)*((1+'Inputs &amp; Summary'!$D$7)^BD$29)),((INT(BD$29/$K67)-INT((BD$29-1)/$K67))*$S67*((1+'Inputs &amp; Summary'!$D$7)^BD$29))),(_xlfn.WEIBULL.DIST(BD$29,$L67,$K67,FALSE)*$S67*((1+'Inputs &amp; Summary'!$D$7)^BD$29))),IF($M67=Lists!$H$3,IF($K67&lt;1,((($R67*(1-$E67)+$Q67*(1-$F67))/$K67)*((1+'Inputs &amp; Summary'!$D$7)^BD$29)),((INT(BD$29/$K67)-INT((BD$29-1)/$K67))*($R67*(1-$E67)+$Q67*(1-$F67))*((1+'Inputs &amp; Summary'!$D$7)^BD$29))),((_xlfn.WEIBULL.DIST(BD$29,$L67,$K67,FALSE)*($R67*(1-$E67)+$Q67*(1-$F67))*((1+'Inputs &amp; Summary'!$D$7)^BD$29))))))</f>
        <v>0</v>
      </c>
      <c r="BE67" s="114">
        <f>$D67*IF(BE$29&gt;'Inputs &amp; Summary'!$D$5,0,IF(BE$29&gt;VLOOKUP($G67,Lists!$J$17:$K$21,2),IF($M67=Lists!$H$3,IF($K67&lt;1,(($S67/$K67)*((1+'Inputs &amp; Summary'!$D$7)^BE$29)),((INT(BE$29/$K67)-INT((BE$29-1)/$K67))*$S67*((1+'Inputs &amp; Summary'!$D$7)^BE$29))),(_xlfn.WEIBULL.DIST(BE$29,$L67,$K67,FALSE)*$S67*((1+'Inputs &amp; Summary'!$D$7)^BE$29))),IF($M67=Lists!$H$3,IF($K67&lt;1,((($R67*(1-$E67)+$Q67*(1-$F67))/$K67)*((1+'Inputs &amp; Summary'!$D$7)^BE$29)),((INT(BE$29/$K67)-INT((BE$29-1)/$K67))*($R67*(1-$E67)+$Q67*(1-$F67))*((1+'Inputs &amp; Summary'!$D$7)^BE$29))),((_xlfn.WEIBULL.DIST(BE$29,$L67,$K67,FALSE)*($R67*(1-$E67)+$Q67*(1-$F67))*((1+'Inputs &amp; Summary'!$D$7)^BE$29))))))</f>
        <v>0</v>
      </c>
      <c r="BF67" s="114">
        <f>$D67*IF(BF$29&gt;'Inputs &amp; Summary'!$D$5,0,IF(BF$29&gt;VLOOKUP($G67,Lists!$J$17:$K$21,2),IF($M67=Lists!$H$3,IF($K67&lt;1,(($S67/$K67)*((1+'Inputs &amp; Summary'!$D$7)^BF$29)),((INT(BF$29/$K67)-INT((BF$29-1)/$K67))*$S67*((1+'Inputs &amp; Summary'!$D$7)^BF$29))),(_xlfn.WEIBULL.DIST(BF$29,$L67,$K67,FALSE)*$S67*((1+'Inputs &amp; Summary'!$D$7)^BF$29))),IF($M67=Lists!$H$3,IF($K67&lt;1,((($R67*(1-$E67)+$Q67*(1-$F67))/$K67)*((1+'Inputs &amp; Summary'!$D$7)^BF$29)),((INT(BF$29/$K67)-INT((BF$29-1)/$K67))*($R67*(1-$E67)+$Q67*(1-$F67))*((1+'Inputs &amp; Summary'!$D$7)^BF$29))),((_xlfn.WEIBULL.DIST(BF$29,$L67,$K67,FALSE)*($R67*(1-$E67)+$Q67*(1-$F67))*((1+'Inputs &amp; Summary'!$D$7)^BF$29))))))</f>
        <v>0</v>
      </c>
      <c r="BG67" s="114">
        <f>$D67*IF(BG$29&gt;'Inputs &amp; Summary'!$D$5,0,IF(BG$29&gt;VLOOKUP($G67,Lists!$J$17:$K$21,2),IF($M67=Lists!$H$3,IF($K67&lt;1,(($S67/$K67)*((1+'Inputs &amp; Summary'!$D$7)^BG$29)),((INT(BG$29/$K67)-INT((BG$29-1)/$K67))*$S67*((1+'Inputs &amp; Summary'!$D$7)^BG$29))),(_xlfn.WEIBULL.DIST(BG$29,$L67,$K67,FALSE)*$S67*((1+'Inputs &amp; Summary'!$D$7)^BG$29))),IF($M67=Lists!$H$3,IF($K67&lt;1,((($R67*(1-$E67)+$Q67*(1-$F67))/$K67)*((1+'Inputs &amp; Summary'!$D$7)^BG$29)),((INT(BG$29/$K67)-INT((BG$29-1)/$K67))*($R67*(1-$E67)+$Q67*(1-$F67))*((1+'Inputs &amp; Summary'!$D$7)^BG$29))),((_xlfn.WEIBULL.DIST(BG$29,$L67,$K67,FALSE)*($R67*(1-$E67)+$Q67*(1-$F67))*((1+'Inputs &amp; Summary'!$D$7)^BG$29))))))</f>
        <v>0</v>
      </c>
      <c r="BH67" s="114">
        <f>$D67*IF(BH$29&gt;'Inputs &amp; Summary'!$D$5,0,IF(BH$29&gt;VLOOKUP($G67,Lists!$J$17:$K$21,2),IF($M67=Lists!$H$3,IF($K67&lt;1,(($S67/$K67)*((1+'Inputs &amp; Summary'!$D$7)^BH$29)),((INT(BH$29/$K67)-INT((BH$29-1)/$K67))*$S67*((1+'Inputs &amp; Summary'!$D$7)^BH$29))),(_xlfn.WEIBULL.DIST(BH$29,$L67,$K67,FALSE)*$S67*((1+'Inputs &amp; Summary'!$D$7)^BH$29))),IF($M67=Lists!$H$3,IF($K67&lt;1,((($R67*(1-$E67)+$Q67*(1-$F67))/$K67)*((1+'Inputs &amp; Summary'!$D$7)^BH$29)),((INT(BH$29/$K67)-INT((BH$29-1)/$K67))*($R67*(1-$E67)+$Q67*(1-$F67))*((1+'Inputs &amp; Summary'!$D$7)^BH$29))),((_xlfn.WEIBULL.DIST(BH$29,$L67,$K67,FALSE)*($R67*(1-$E67)+$Q67*(1-$F67))*((1+'Inputs &amp; Summary'!$D$7)^BH$29))))))</f>
        <v>0</v>
      </c>
      <c r="BI67" s="114">
        <f>$D67*IF(BI$29&gt;'Inputs &amp; Summary'!$D$5,0,IF(BI$29&gt;VLOOKUP($G67,Lists!$J$17:$K$21,2),IF($M67=Lists!$H$3,IF($K67&lt;1,(($S67/$K67)*((1+'Inputs &amp; Summary'!$D$7)^BI$29)),((INT(BI$29/$K67)-INT((BI$29-1)/$K67))*$S67*((1+'Inputs &amp; Summary'!$D$7)^BI$29))),(_xlfn.WEIBULL.DIST(BI$29,$L67,$K67,FALSE)*$S67*((1+'Inputs &amp; Summary'!$D$7)^BI$29))),IF($M67=Lists!$H$3,IF($K67&lt;1,((($R67*(1-$E67)+$Q67*(1-$F67))/$K67)*((1+'Inputs &amp; Summary'!$D$7)^BI$29)),((INT(BI$29/$K67)-INT((BI$29-1)/$K67))*($R67*(1-$E67)+$Q67*(1-$F67))*((1+'Inputs &amp; Summary'!$D$7)^BI$29))),((_xlfn.WEIBULL.DIST(BI$29,$L67,$K67,FALSE)*($R67*(1-$E67)+$Q67*(1-$F67))*((1+'Inputs &amp; Summary'!$D$7)^BI$29))))))</f>
        <v>0</v>
      </c>
      <c r="BJ67" s="114">
        <f>$D67*IF(BJ$29&gt;'Inputs &amp; Summary'!$D$5,0,IF(BJ$29&gt;VLOOKUP($G67,Lists!$J$17:$K$21,2),IF($M67=Lists!$H$3,IF($K67&lt;1,(($S67/$K67)*((1+'Inputs &amp; Summary'!$D$7)^BJ$29)),((INT(BJ$29/$K67)-INT((BJ$29-1)/$K67))*$S67*((1+'Inputs &amp; Summary'!$D$7)^BJ$29))),(_xlfn.WEIBULL.DIST(BJ$29,$L67,$K67,FALSE)*$S67*((1+'Inputs &amp; Summary'!$D$7)^BJ$29))),IF($M67=Lists!$H$3,IF($K67&lt;1,((($R67*(1-$E67)+$Q67*(1-$F67))/$K67)*((1+'Inputs &amp; Summary'!$D$7)^BJ$29)),((INT(BJ$29/$K67)-INT((BJ$29-1)/$K67))*($R67*(1-$E67)+$Q67*(1-$F67))*((1+'Inputs &amp; Summary'!$D$7)^BJ$29))),((_xlfn.WEIBULL.DIST(BJ$29,$L67,$K67,FALSE)*($R67*(1-$E67)+$Q67*(1-$F67))*((1+'Inputs &amp; Summary'!$D$7)^BJ$29))))))</f>
        <v>0</v>
      </c>
      <c r="BK67" s="114">
        <f>$D67*IF(BK$29&gt;'Inputs &amp; Summary'!$D$5,0,IF(BK$29&gt;VLOOKUP($G67,Lists!$J$17:$K$21,2),IF($M67=Lists!$H$3,IF($K67&lt;1,(($S67/$K67)*((1+'Inputs &amp; Summary'!$D$7)^BK$29)),((INT(BK$29/$K67)-INT((BK$29-1)/$K67))*$S67*((1+'Inputs &amp; Summary'!$D$7)^BK$29))),(_xlfn.WEIBULL.DIST(BK$29,$L67,$K67,FALSE)*$S67*((1+'Inputs &amp; Summary'!$D$7)^BK$29))),IF($M67=Lists!$H$3,IF($K67&lt;1,((($R67*(1-$E67)+$Q67*(1-$F67))/$K67)*((1+'Inputs &amp; Summary'!$D$7)^BK$29)),((INT(BK$29/$K67)-INT((BK$29-1)/$K67))*($R67*(1-$E67)+$Q67*(1-$F67))*((1+'Inputs &amp; Summary'!$D$7)^BK$29))),((_xlfn.WEIBULL.DIST(BK$29,$L67,$K67,FALSE)*($R67*(1-$E67)+$Q67*(1-$F67))*((1+'Inputs &amp; Summary'!$D$7)^BK$29))))))</f>
        <v>0</v>
      </c>
      <c r="BL67" s="114">
        <f>$D67*IF(BL$29&gt;'Inputs &amp; Summary'!$D$5,0,IF(BL$29&gt;VLOOKUP($G67,Lists!$J$17:$K$21,2),IF($M67=Lists!$H$3,IF($K67&lt;1,(($S67/$K67)*((1+'Inputs &amp; Summary'!$D$7)^BL$29)),((INT(BL$29/$K67)-INT((BL$29-1)/$K67))*$S67*((1+'Inputs &amp; Summary'!$D$7)^BL$29))),(_xlfn.WEIBULL.DIST(BL$29,$L67,$K67,FALSE)*$S67*((1+'Inputs &amp; Summary'!$D$7)^BL$29))),IF($M67=Lists!$H$3,IF($K67&lt;1,((($R67*(1-$E67)+$Q67*(1-$F67))/$K67)*((1+'Inputs &amp; Summary'!$D$7)^BL$29)),((INT(BL$29/$K67)-INT((BL$29-1)/$K67))*($R67*(1-$E67)+$Q67*(1-$F67))*((1+'Inputs &amp; Summary'!$D$7)^BL$29))),((_xlfn.WEIBULL.DIST(BL$29,$L67,$K67,FALSE)*($R67*(1-$E67)+$Q67*(1-$F67))*((1+'Inputs &amp; Summary'!$D$7)^BL$29))))))</f>
        <v>0</v>
      </c>
    </row>
    <row r="68" spans="1:64" s="1" customFormat="1" ht="28.8" x14ac:dyDescent="0.3">
      <c r="A68" s="79" t="s">
        <v>178</v>
      </c>
      <c r="B68" s="33" t="s">
        <v>307</v>
      </c>
      <c r="C68" s="33" t="s">
        <v>17</v>
      </c>
      <c r="D68" s="68">
        <v>1</v>
      </c>
      <c r="E68" s="68">
        <v>0</v>
      </c>
      <c r="F68" s="68">
        <v>0</v>
      </c>
      <c r="G68" s="213" t="s">
        <v>17</v>
      </c>
      <c r="H68" s="34"/>
      <c r="I68" s="34" t="s">
        <v>95</v>
      </c>
      <c r="J68" s="33">
        <f>VLOOKUP(I68,'Labor Rates'!$A$1:$B$16,2)</f>
        <v>23.197115384615383</v>
      </c>
      <c r="K68" s="35">
        <v>5</v>
      </c>
      <c r="L68" s="35">
        <v>1</v>
      </c>
      <c r="M68" s="33" t="s">
        <v>259</v>
      </c>
      <c r="N68" s="84">
        <f>'Inputs &amp; Summary'!$D$30</f>
        <v>1</v>
      </c>
      <c r="O68" s="35">
        <v>0.5</v>
      </c>
      <c r="P68" s="5">
        <v>105</v>
      </c>
      <c r="Q68" s="73">
        <f t="shared" si="11"/>
        <v>11.598557692307692</v>
      </c>
      <c r="R68" s="73">
        <f t="shared" si="12"/>
        <v>105</v>
      </c>
      <c r="S68" s="74">
        <f t="shared" si="13"/>
        <v>116.59855769230769</v>
      </c>
      <c r="T68" s="88"/>
      <c r="U68" s="80"/>
      <c r="V68" s="87">
        <f t="shared" si="14"/>
        <v>30.052642535264862</v>
      </c>
      <c r="W68" s="87">
        <f>NPV('Inputs &amp; Summary'!$D$6,Y68:BL68)</f>
        <v>265.68974864200339</v>
      </c>
      <c r="X68" s="90">
        <f t="shared" si="15"/>
        <v>1.9283862234531135E-3</v>
      </c>
      <c r="Y68" s="114">
        <f>$D68*IF(Y$29&gt;'Inputs &amp; Summary'!$D$5,0,IF(Y$29&gt;VLOOKUP($G68,Lists!$J$17:$K$21,2),IF($M68=Lists!$H$3,IF($K68&lt;1,(($S68/$K68)*((1+'Inputs &amp; Summary'!$D$7)^Y$29)),((INT(Y$29/$K68)-INT((Y$29-1)/$K68))*$S68*((1+'Inputs &amp; Summary'!$D$7)^Y$29))),(_xlfn.WEIBULL.DIST(Y$29,$L68,$K68,FALSE)*$S68*((1+'Inputs &amp; Summary'!$D$7)^Y$29))),IF($M68=Lists!$H$3,IF($K68&lt;1,((($R68*(1-$E68)+$Q68*(1-$F68))/$K68)*((1+'Inputs &amp; Summary'!$D$7)^Y$29)),((INT(Y$29/$K68)-INT((Y$29-1)/$K68))*($R68*(1-$E68)+$Q68*(1-$F68))*((1+'Inputs &amp; Summary'!$D$7)^Y$29))),((_xlfn.WEIBULL.DIST(Y$29,$L68,$K68,FALSE)*($R68*(1-$E68)+$Q68*(1-$F68))*((1+'Inputs &amp; Summary'!$D$7)^Y$29))))))</f>
        <v>0</v>
      </c>
      <c r="Z68" s="114">
        <f>$D68*IF(Z$29&gt;'Inputs &amp; Summary'!$D$5,0,IF(Z$29&gt;VLOOKUP($G68,Lists!$J$17:$K$21,2),IF($M68=Lists!$H$3,IF($K68&lt;1,(($S68/$K68)*((1+'Inputs &amp; Summary'!$D$7)^Z$29)),((INT(Z$29/$K68)-INT((Z$29-1)/$K68))*$S68*((1+'Inputs &amp; Summary'!$D$7)^Z$29))),(_xlfn.WEIBULL.DIST(Z$29,$L68,$K68,FALSE)*$S68*((1+'Inputs &amp; Summary'!$D$7)^Z$29))),IF($M68=Lists!$H$3,IF($K68&lt;1,((($R68*(1-$E68)+$Q68*(1-$F68))/$K68)*((1+'Inputs &amp; Summary'!$D$7)^Z$29)),((INT(Z$29/$K68)-INT((Z$29-1)/$K68))*($R68*(1-$E68)+$Q68*(1-$F68))*((1+'Inputs &amp; Summary'!$D$7)^Z$29))),((_xlfn.WEIBULL.DIST(Z$29,$L68,$K68,FALSE)*($R68*(1-$E68)+$Q68*(1-$F68))*((1+'Inputs &amp; Summary'!$D$7)^Z$29))))))</f>
        <v>0</v>
      </c>
      <c r="AA68" s="114">
        <f>$D68*IF(AA$29&gt;'Inputs &amp; Summary'!$D$5,0,IF(AA$29&gt;VLOOKUP($G68,Lists!$J$17:$K$21,2),IF($M68=Lists!$H$3,IF($K68&lt;1,(($S68/$K68)*((1+'Inputs &amp; Summary'!$D$7)^AA$29)),((INT(AA$29/$K68)-INT((AA$29-1)/$K68))*$S68*((1+'Inputs &amp; Summary'!$D$7)^AA$29))),(_xlfn.WEIBULL.DIST(AA$29,$L68,$K68,FALSE)*$S68*((1+'Inputs &amp; Summary'!$D$7)^AA$29))),IF($M68=Lists!$H$3,IF($K68&lt;1,((($R68*(1-$E68)+$Q68*(1-$F68))/$K68)*((1+'Inputs &amp; Summary'!$D$7)^AA$29)),((INT(AA$29/$K68)-INT((AA$29-1)/$K68))*($R68*(1-$E68)+$Q68*(1-$F68))*((1+'Inputs &amp; Summary'!$D$7)^AA$29))),((_xlfn.WEIBULL.DIST(AA$29,$L68,$K68,FALSE)*($R68*(1-$E68)+$Q68*(1-$F68))*((1+'Inputs &amp; Summary'!$D$7)^AA$29))))))</f>
        <v>0</v>
      </c>
      <c r="AB68" s="114">
        <f>$D68*IF(AB$29&gt;'Inputs &amp; Summary'!$D$5,0,IF(AB$29&gt;VLOOKUP($G68,Lists!$J$17:$K$21,2),IF($M68=Lists!$H$3,IF($K68&lt;1,(($S68/$K68)*((1+'Inputs &amp; Summary'!$D$7)^AB$29)),((INT(AB$29/$K68)-INT((AB$29-1)/$K68))*$S68*((1+'Inputs &amp; Summary'!$D$7)^AB$29))),(_xlfn.WEIBULL.DIST(AB$29,$L68,$K68,FALSE)*$S68*((1+'Inputs &amp; Summary'!$D$7)^AB$29))),IF($M68=Lists!$H$3,IF($K68&lt;1,((($R68*(1-$E68)+$Q68*(1-$F68))/$K68)*((1+'Inputs &amp; Summary'!$D$7)^AB$29)),((INT(AB$29/$K68)-INT((AB$29-1)/$K68))*($R68*(1-$E68)+$Q68*(1-$F68))*((1+'Inputs &amp; Summary'!$D$7)^AB$29))),((_xlfn.WEIBULL.DIST(AB$29,$L68,$K68,FALSE)*($R68*(1-$E68)+$Q68*(1-$F68))*((1+'Inputs &amp; Summary'!$D$7)^AB$29))))))</f>
        <v>0</v>
      </c>
      <c r="AC68" s="114">
        <f>$D68*IF(AC$29&gt;'Inputs &amp; Summary'!$D$5,0,IF(AC$29&gt;VLOOKUP($G68,Lists!$J$17:$K$21,2),IF($M68=Lists!$H$3,IF($K68&lt;1,(($S68/$K68)*((1+'Inputs &amp; Summary'!$D$7)^AC$29)),((INT(AC$29/$K68)-INT((AC$29-1)/$K68))*$S68*((1+'Inputs &amp; Summary'!$D$7)^AC$29))),(_xlfn.WEIBULL.DIST(AC$29,$L68,$K68,FALSE)*$S68*((1+'Inputs &amp; Summary'!$D$7)^AC$29))),IF($M68=Lists!$H$3,IF($K68&lt;1,((($R68*(1-$E68)+$Q68*(1-$F68))/$K68)*((1+'Inputs &amp; Summary'!$D$7)^AC$29)),((INT(AC$29/$K68)-INT((AC$29-1)/$K68))*($R68*(1-$E68)+$Q68*(1-$F68))*((1+'Inputs &amp; Summary'!$D$7)^AC$29))),((_xlfn.WEIBULL.DIST(AC$29,$L68,$K68,FALSE)*($R68*(1-$E68)+$Q68*(1-$F68))*((1+'Inputs &amp; Summary'!$D$7)^AC$29))))))</f>
        <v>128.73422922888463</v>
      </c>
      <c r="AD68" s="114">
        <f>$D68*IF(AD$29&gt;'Inputs &amp; Summary'!$D$5,0,IF(AD$29&gt;VLOOKUP($G68,Lists!$J$17:$K$21,2),IF($M68=Lists!$H$3,IF($K68&lt;1,(($S68/$K68)*((1+'Inputs &amp; Summary'!$D$7)^AD$29)),((INT(AD$29/$K68)-INT((AD$29-1)/$K68))*$S68*((1+'Inputs &amp; Summary'!$D$7)^AD$29))),(_xlfn.WEIBULL.DIST(AD$29,$L68,$K68,FALSE)*$S68*((1+'Inputs &amp; Summary'!$D$7)^AD$29))),IF($M68=Lists!$H$3,IF($K68&lt;1,((($R68*(1-$E68)+$Q68*(1-$F68))/$K68)*((1+'Inputs &amp; Summary'!$D$7)^AD$29)),((INT(AD$29/$K68)-INT((AD$29-1)/$K68))*($R68*(1-$E68)+$Q68*(1-$F68))*((1+'Inputs &amp; Summary'!$D$7)^AD$29))),((_xlfn.WEIBULL.DIST(AD$29,$L68,$K68,FALSE)*($R68*(1-$E68)+$Q68*(1-$F68))*((1+'Inputs &amp; Summary'!$D$7)^AD$29))))))</f>
        <v>0</v>
      </c>
      <c r="AE68" s="114">
        <f>$D68*IF(AE$29&gt;'Inputs &amp; Summary'!$D$5,0,IF(AE$29&gt;VLOOKUP($G68,Lists!$J$17:$K$21,2),IF($M68=Lists!$H$3,IF($K68&lt;1,(($S68/$K68)*((1+'Inputs &amp; Summary'!$D$7)^AE$29)),((INT(AE$29/$K68)-INT((AE$29-1)/$K68))*$S68*((1+'Inputs &amp; Summary'!$D$7)^AE$29))),(_xlfn.WEIBULL.DIST(AE$29,$L68,$K68,FALSE)*$S68*((1+'Inputs &amp; Summary'!$D$7)^AE$29))),IF($M68=Lists!$H$3,IF($K68&lt;1,((($R68*(1-$E68)+$Q68*(1-$F68))/$K68)*((1+'Inputs &amp; Summary'!$D$7)^AE$29)),((INT(AE$29/$K68)-INT((AE$29-1)/$K68))*($R68*(1-$E68)+$Q68*(1-$F68))*((1+'Inputs &amp; Summary'!$D$7)^AE$29))),((_xlfn.WEIBULL.DIST(AE$29,$L68,$K68,FALSE)*($R68*(1-$E68)+$Q68*(1-$F68))*((1+'Inputs &amp; Summary'!$D$7)^AE$29))))))</f>
        <v>0</v>
      </c>
      <c r="AF68" s="114">
        <f>$D68*IF(AF$29&gt;'Inputs &amp; Summary'!$D$5,0,IF(AF$29&gt;VLOOKUP($G68,Lists!$J$17:$K$21,2),IF($M68=Lists!$H$3,IF($K68&lt;1,(($S68/$K68)*((1+'Inputs &amp; Summary'!$D$7)^AF$29)),((INT(AF$29/$K68)-INT((AF$29-1)/$K68))*$S68*((1+'Inputs &amp; Summary'!$D$7)^AF$29))),(_xlfn.WEIBULL.DIST(AF$29,$L68,$K68,FALSE)*$S68*((1+'Inputs &amp; Summary'!$D$7)^AF$29))),IF($M68=Lists!$H$3,IF($K68&lt;1,((($R68*(1-$E68)+$Q68*(1-$F68))/$K68)*((1+'Inputs &amp; Summary'!$D$7)^AF$29)),((INT(AF$29/$K68)-INT((AF$29-1)/$K68))*($R68*(1-$E68)+$Q68*(1-$F68))*((1+'Inputs &amp; Summary'!$D$7)^AF$29))),((_xlfn.WEIBULL.DIST(AF$29,$L68,$K68,FALSE)*($R68*(1-$E68)+$Q68*(1-$F68))*((1+'Inputs &amp; Summary'!$D$7)^AF$29))))))</f>
        <v>0</v>
      </c>
      <c r="AG68" s="114">
        <f>$D68*IF(AG$29&gt;'Inputs &amp; Summary'!$D$5,0,IF(AG$29&gt;VLOOKUP($G68,Lists!$J$17:$K$21,2),IF($M68=Lists!$H$3,IF($K68&lt;1,(($S68/$K68)*((1+'Inputs &amp; Summary'!$D$7)^AG$29)),((INT(AG$29/$K68)-INT((AG$29-1)/$K68))*$S68*((1+'Inputs &amp; Summary'!$D$7)^AG$29))),(_xlfn.WEIBULL.DIST(AG$29,$L68,$K68,FALSE)*$S68*((1+'Inputs &amp; Summary'!$D$7)^AG$29))),IF($M68=Lists!$H$3,IF($K68&lt;1,((($R68*(1-$E68)+$Q68*(1-$F68))/$K68)*((1+'Inputs &amp; Summary'!$D$7)^AG$29)),((INT(AG$29/$K68)-INT((AG$29-1)/$K68))*($R68*(1-$E68)+$Q68*(1-$F68))*((1+'Inputs &amp; Summary'!$D$7)^AG$29))),((_xlfn.WEIBULL.DIST(AG$29,$L68,$K68,FALSE)*($R68*(1-$E68)+$Q68*(1-$F68))*((1+'Inputs &amp; Summary'!$D$7)^AG$29))))))</f>
        <v>0</v>
      </c>
      <c r="AH68" s="114">
        <f>$D68*IF(AH$29&gt;'Inputs &amp; Summary'!$D$5,0,IF(AH$29&gt;VLOOKUP($G68,Lists!$J$17:$K$21,2),IF($M68=Lists!$H$3,IF($K68&lt;1,(($S68/$K68)*((1+'Inputs &amp; Summary'!$D$7)^AH$29)),((INT(AH$29/$K68)-INT((AH$29-1)/$K68))*$S68*((1+'Inputs &amp; Summary'!$D$7)^AH$29))),(_xlfn.WEIBULL.DIST(AH$29,$L68,$K68,FALSE)*$S68*((1+'Inputs &amp; Summary'!$D$7)^AH$29))),IF($M68=Lists!$H$3,IF($K68&lt;1,((($R68*(1-$E68)+$Q68*(1-$F68))/$K68)*((1+'Inputs &amp; Summary'!$D$7)^AH$29)),((INT(AH$29/$K68)-INT((AH$29-1)/$K68))*($R68*(1-$E68)+$Q68*(1-$F68))*((1+'Inputs &amp; Summary'!$D$7)^AH$29))),((_xlfn.WEIBULL.DIST(AH$29,$L68,$K68,FALSE)*($R68*(1-$E68)+$Q68*(1-$F68))*((1+'Inputs &amp; Summary'!$D$7)^AH$29))))))</f>
        <v>142.13299120635983</v>
      </c>
      <c r="AI68" s="114">
        <f>$D68*IF(AI$29&gt;'Inputs &amp; Summary'!$D$5,0,IF(AI$29&gt;VLOOKUP($G68,Lists!$J$17:$K$21,2),IF($M68=Lists!$H$3,IF($K68&lt;1,(($S68/$K68)*((1+'Inputs &amp; Summary'!$D$7)^AI$29)),((INT(AI$29/$K68)-INT((AI$29-1)/$K68))*$S68*((1+'Inputs &amp; Summary'!$D$7)^AI$29))),(_xlfn.WEIBULL.DIST(AI$29,$L68,$K68,FALSE)*$S68*((1+'Inputs &amp; Summary'!$D$7)^AI$29))),IF($M68=Lists!$H$3,IF($K68&lt;1,((($R68*(1-$E68)+$Q68*(1-$F68))/$K68)*((1+'Inputs &amp; Summary'!$D$7)^AI$29)),((INT(AI$29/$K68)-INT((AI$29-1)/$K68))*($R68*(1-$E68)+$Q68*(1-$F68))*((1+'Inputs &amp; Summary'!$D$7)^AI$29))),((_xlfn.WEIBULL.DIST(AI$29,$L68,$K68,FALSE)*($R68*(1-$E68)+$Q68*(1-$F68))*((1+'Inputs &amp; Summary'!$D$7)^AI$29))))))</f>
        <v>0</v>
      </c>
      <c r="AJ68" s="114">
        <f>$D68*IF(AJ$29&gt;'Inputs &amp; Summary'!$D$5,0,IF(AJ$29&gt;VLOOKUP($G68,Lists!$J$17:$K$21,2),IF($M68=Lists!$H$3,IF($K68&lt;1,(($S68/$K68)*((1+'Inputs &amp; Summary'!$D$7)^AJ$29)),((INT(AJ$29/$K68)-INT((AJ$29-1)/$K68))*$S68*((1+'Inputs &amp; Summary'!$D$7)^AJ$29))),(_xlfn.WEIBULL.DIST(AJ$29,$L68,$K68,FALSE)*$S68*((1+'Inputs &amp; Summary'!$D$7)^AJ$29))),IF($M68=Lists!$H$3,IF($K68&lt;1,((($R68*(1-$E68)+$Q68*(1-$F68))/$K68)*((1+'Inputs &amp; Summary'!$D$7)^AJ$29)),((INT(AJ$29/$K68)-INT((AJ$29-1)/$K68))*($R68*(1-$E68)+$Q68*(1-$F68))*((1+'Inputs &amp; Summary'!$D$7)^AJ$29))),((_xlfn.WEIBULL.DIST(AJ$29,$L68,$K68,FALSE)*($R68*(1-$E68)+$Q68*(1-$F68))*((1+'Inputs &amp; Summary'!$D$7)^AJ$29))))))</f>
        <v>0</v>
      </c>
      <c r="AK68" s="114">
        <f>$D68*IF(AK$29&gt;'Inputs &amp; Summary'!$D$5,0,IF(AK$29&gt;VLOOKUP($G68,Lists!$J$17:$K$21,2),IF($M68=Lists!$H$3,IF($K68&lt;1,(($S68/$K68)*((1+'Inputs &amp; Summary'!$D$7)^AK$29)),((INT(AK$29/$K68)-INT((AK$29-1)/$K68))*$S68*((1+'Inputs &amp; Summary'!$D$7)^AK$29))),(_xlfn.WEIBULL.DIST(AK$29,$L68,$K68,FALSE)*$S68*((1+'Inputs &amp; Summary'!$D$7)^AK$29))),IF($M68=Lists!$H$3,IF($K68&lt;1,((($R68*(1-$E68)+$Q68*(1-$F68))/$K68)*((1+'Inputs &amp; Summary'!$D$7)^AK$29)),((INT(AK$29/$K68)-INT((AK$29-1)/$K68))*($R68*(1-$E68)+$Q68*(1-$F68))*((1+'Inputs &amp; Summary'!$D$7)^AK$29))),((_xlfn.WEIBULL.DIST(AK$29,$L68,$K68,FALSE)*($R68*(1-$E68)+$Q68*(1-$F68))*((1+'Inputs &amp; Summary'!$D$7)^AK$29))))))</f>
        <v>0</v>
      </c>
      <c r="AL68" s="114">
        <f>$D68*IF(AL$29&gt;'Inputs &amp; Summary'!$D$5,0,IF(AL$29&gt;VLOOKUP($G68,Lists!$J$17:$K$21,2),IF($M68=Lists!$H$3,IF($K68&lt;1,(($S68/$K68)*((1+'Inputs &amp; Summary'!$D$7)^AL$29)),((INT(AL$29/$K68)-INT((AL$29-1)/$K68))*$S68*((1+'Inputs &amp; Summary'!$D$7)^AL$29))),(_xlfn.WEIBULL.DIST(AL$29,$L68,$K68,FALSE)*$S68*((1+'Inputs &amp; Summary'!$D$7)^AL$29))),IF($M68=Lists!$H$3,IF($K68&lt;1,((($R68*(1-$E68)+$Q68*(1-$F68))/$K68)*((1+'Inputs &amp; Summary'!$D$7)^AL$29)),((INT(AL$29/$K68)-INT((AL$29-1)/$K68))*($R68*(1-$E68)+$Q68*(1-$F68))*((1+'Inputs &amp; Summary'!$D$7)^AL$29))),((_xlfn.WEIBULL.DIST(AL$29,$L68,$K68,FALSE)*($R68*(1-$E68)+$Q68*(1-$F68))*((1+'Inputs &amp; Summary'!$D$7)^AL$29))))))</f>
        <v>0</v>
      </c>
      <c r="AM68" s="114">
        <f>$D68*IF(AM$29&gt;'Inputs &amp; Summary'!$D$5,0,IF(AM$29&gt;VLOOKUP($G68,Lists!$J$17:$K$21,2),IF($M68=Lists!$H$3,IF($K68&lt;1,(($S68/$K68)*((1+'Inputs &amp; Summary'!$D$7)^AM$29)),((INT(AM$29/$K68)-INT((AM$29-1)/$K68))*$S68*((1+'Inputs &amp; Summary'!$D$7)^AM$29))),(_xlfn.WEIBULL.DIST(AM$29,$L68,$K68,FALSE)*$S68*((1+'Inputs &amp; Summary'!$D$7)^AM$29))),IF($M68=Lists!$H$3,IF($K68&lt;1,((($R68*(1-$E68)+$Q68*(1-$F68))/$K68)*((1+'Inputs &amp; Summary'!$D$7)^AM$29)),((INT(AM$29/$K68)-INT((AM$29-1)/$K68))*($R68*(1-$E68)+$Q68*(1-$F68))*((1+'Inputs &amp; Summary'!$D$7)^AM$29))),((_xlfn.WEIBULL.DIST(AM$29,$L68,$K68,FALSE)*($R68*(1-$E68)+$Q68*(1-$F68))*((1+'Inputs &amp; Summary'!$D$7)^AM$29))))))</f>
        <v>156.92630709233626</v>
      </c>
      <c r="AN68" s="114">
        <f>$D68*IF(AN$29&gt;'Inputs &amp; Summary'!$D$5,0,IF(AN$29&gt;VLOOKUP($G68,Lists!$J$17:$K$21,2),IF($M68=Lists!$H$3,IF($K68&lt;1,(($S68/$K68)*((1+'Inputs &amp; Summary'!$D$7)^AN$29)),((INT(AN$29/$K68)-INT((AN$29-1)/$K68))*$S68*((1+'Inputs &amp; Summary'!$D$7)^AN$29))),(_xlfn.WEIBULL.DIST(AN$29,$L68,$K68,FALSE)*$S68*((1+'Inputs &amp; Summary'!$D$7)^AN$29))),IF($M68=Lists!$H$3,IF($K68&lt;1,((($R68*(1-$E68)+$Q68*(1-$F68))/$K68)*((1+'Inputs &amp; Summary'!$D$7)^AN$29)),((INT(AN$29/$K68)-INT((AN$29-1)/$K68))*($R68*(1-$E68)+$Q68*(1-$F68))*((1+'Inputs &amp; Summary'!$D$7)^AN$29))),((_xlfn.WEIBULL.DIST(AN$29,$L68,$K68,FALSE)*($R68*(1-$E68)+$Q68*(1-$F68))*((1+'Inputs &amp; Summary'!$D$7)^AN$29))))))</f>
        <v>0</v>
      </c>
      <c r="AO68" s="114">
        <f>$D68*IF(AO$29&gt;'Inputs &amp; Summary'!$D$5,0,IF(AO$29&gt;VLOOKUP($G68,Lists!$J$17:$K$21,2),IF($M68=Lists!$H$3,IF($K68&lt;1,(($S68/$K68)*((1+'Inputs &amp; Summary'!$D$7)^AO$29)),((INT(AO$29/$K68)-INT((AO$29-1)/$K68))*$S68*((1+'Inputs &amp; Summary'!$D$7)^AO$29))),(_xlfn.WEIBULL.DIST(AO$29,$L68,$K68,FALSE)*$S68*((1+'Inputs &amp; Summary'!$D$7)^AO$29))),IF($M68=Lists!$H$3,IF($K68&lt;1,((($R68*(1-$E68)+$Q68*(1-$F68))/$K68)*((1+'Inputs &amp; Summary'!$D$7)^AO$29)),((INT(AO$29/$K68)-INT((AO$29-1)/$K68))*($R68*(1-$E68)+$Q68*(1-$F68))*((1+'Inputs &amp; Summary'!$D$7)^AO$29))),((_xlfn.WEIBULL.DIST(AO$29,$L68,$K68,FALSE)*($R68*(1-$E68)+$Q68*(1-$F68))*((1+'Inputs &amp; Summary'!$D$7)^AO$29))))))</f>
        <v>0</v>
      </c>
      <c r="AP68" s="114">
        <f>$D68*IF(AP$29&gt;'Inputs &amp; Summary'!$D$5,0,IF(AP$29&gt;VLOOKUP($G68,Lists!$J$17:$K$21,2),IF($M68=Lists!$H$3,IF($K68&lt;1,(($S68/$K68)*((1+'Inputs &amp; Summary'!$D$7)^AP$29)),((INT(AP$29/$K68)-INT((AP$29-1)/$K68))*$S68*((1+'Inputs &amp; Summary'!$D$7)^AP$29))),(_xlfn.WEIBULL.DIST(AP$29,$L68,$K68,FALSE)*$S68*((1+'Inputs &amp; Summary'!$D$7)^AP$29))),IF($M68=Lists!$H$3,IF($K68&lt;1,((($R68*(1-$E68)+$Q68*(1-$F68))/$K68)*((1+'Inputs &amp; Summary'!$D$7)^AP$29)),((INT(AP$29/$K68)-INT((AP$29-1)/$K68))*($R68*(1-$E68)+$Q68*(1-$F68))*((1+'Inputs &amp; Summary'!$D$7)^AP$29))),((_xlfn.WEIBULL.DIST(AP$29,$L68,$K68,FALSE)*($R68*(1-$E68)+$Q68*(1-$F68))*((1+'Inputs &amp; Summary'!$D$7)^AP$29))))))</f>
        <v>0</v>
      </c>
      <c r="AQ68" s="114">
        <f>$D68*IF(AQ$29&gt;'Inputs &amp; Summary'!$D$5,0,IF(AQ$29&gt;VLOOKUP($G68,Lists!$J$17:$K$21,2),IF($M68=Lists!$H$3,IF($K68&lt;1,(($S68/$K68)*((1+'Inputs &amp; Summary'!$D$7)^AQ$29)),((INT(AQ$29/$K68)-INT((AQ$29-1)/$K68))*$S68*((1+'Inputs &amp; Summary'!$D$7)^AQ$29))),(_xlfn.WEIBULL.DIST(AQ$29,$L68,$K68,FALSE)*$S68*((1+'Inputs &amp; Summary'!$D$7)^AQ$29))),IF($M68=Lists!$H$3,IF($K68&lt;1,((($R68*(1-$E68)+$Q68*(1-$F68))/$K68)*((1+'Inputs &amp; Summary'!$D$7)^AQ$29)),((INT(AQ$29/$K68)-INT((AQ$29-1)/$K68))*($R68*(1-$E68)+$Q68*(1-$F68))*((1+'Inputs &amp; Summary'!$D$7)^AQ$29))),((_xlfn.WEIBULL.DIST(AQ$29,$L68,$K68,FALSE)*($R68*(1-$E68)+$Q68*(1-$F68))*((1+'Inputs &amp; Summary'!$D$7)^AQ$29))))))</f>
        <v>0</v>
      </c>
      <c r="AR68" s="114">
        <f>$D68*IF(AR$29&gt;'Inputs &amp; Summary'!$D$5,0,IF(AR$29&gt;VLOOKUP($G68,Lists!$J$17:$K$21,2),IF($M68=Lists!$H$3,IF($K68&lt;1,(($S68/$K68)*((1+'Inputs &amp; Summary'!$D$7)^AR$29)),((INT(AR$29/$K68)-INT((AR$29-1)/$K68))*$S68*((1+'Inputs &amp; Summary'!$D$7)^AR$29))),(_xlfn.WEIBULL.DIST(AR$29,$L68,$K68,FALSE)*$S68*((1+'Inputs &amp; Summary'!$D$7)^AR$29))),IF($M68=Lists!$H$3,IF($K68&lt;1,((($R68*(1-$E68)+$Q68*(1-$F68))/$K68)*((1+'Inputs &amp; Summary'!$D$7)^AR$29)),((INT(AR$29/$K68)-INT((AR$29-1)/$K68))*($R68*(1-$E68)+$Q68*(1-$F68))*((1+'Inputs &amp; Summary'!$D$7)^AR$29))),((_xlfn.WEIBULL.DIST(AR$29,$L68,$K68,FALSE)*($R68*(1-$E68)+$Q68*(1-$F68))*((1+'Inputs &amp; Summary'!$D$7)^AR$29))))))</f>
        <v>173.25932317771651</v>
      </c>
      <c r="AS68" s="114">
        <f>$D68*IF(AS$29&gt;'Inputs &amp; Summary'!$D$5,0,IF(AS$29&gt;VLOOKUP($G68,Lists!$J$17:$K$21,2),IF($M68=Lists!$H$3,IF($K68&lt;1,(($S68/$K68)*((1+'Inputs &amp; Summary'!$D$7)^AS$29)),((INT(AS$29/$K68)-INT((AS$29-1)/$K68))*$S68*((1+'Inputs &amp; Summary'!$D$7)^AS$29))),(_xlfn.WEIBULL.DIST(AS$29,$L68,$K68,FALSE)*$S68*((1+'Inputs &amp; Summary'!$D$7)^AS$29))),IF($M68=Lists!$H$3,IF($K68&lt;1,((($R68*(1-$E68)+$Q68*(1-$F68))/$K68)*((1+'Inputs &amp; Summary'!$D$7)^AS$29)),((INT(AS$29/$K68)-INT((AS$29-1)/$K68))*($R68*(1-$E68)+$Q68*(1-$F68))*((1+'Inputs &amp; Summary'!$D$7)^AS$29))),((_xlfn.WEIBULL.DIST(AS$29,$L68,$K68,FALSE)*($R68*(1-$E68)+$Q68*(1-$F68))*((1+'Inputs &amp; Summary'!$D$7)^AS$29))))))</f>
        <v>0</v>
      </c>
      <c r="AT68" s="114">
        <f>$D68*IF(AT$29&gt;'Inputs &amp; Summary'!$D$5,0,IF(AT$29&gt;VLOOKUP($G68,Lists!$J$17:$K$21,2),IF($M68=Lists!$H$3,IF($K68&lt;1,(($S68/$K68)*((1+'Inputs &amp; Summary'!$D$7)^AT$29)),((INT(AT$29/$K68)-INT((AT$29-1)/$K68))*$S68*((1+'Inputs &amp; Summary'!$D$7)^AT$29))),(_xlfn.WEIBULL.DIST(AT$29,$L68,$K68,FALSE)*$S68*((1+'Inputs &amp; Summary'!$D$7)^AT$29))),IF($M68=Lists!$H$3,IF($K68&lt;1,((($R68*(1-$E68)+$Q68*(1-$F68))/$K68)*((1+'Inputs &amp; Summary'!$D$7)^AT$29)),((INT(AT$29/$K68)-INT((AT$29-1)/$K68))*($R68*(1-$E68)+$Q68*(1-$F68))*((1+'Inputs &amp; Summary'!$D$7)^AT$29))),((_xlfn.WEIBULL.DIST(AT$29,$L68,$K68,FALSE)*($R68*(1-$E68)+$Q68*(1-$F68))*((1+'Inputs &amp; Summary'!$D$7)^AT$29))))))</f>
        <v>0</v>
      </c>
      <c r="AU68" s="114">
        <f>$D68*IF(AU$29&gt;'Inputs &amp; Summary'!$D$5,0,IF(AU$29&gt;VLOOKUP($G68,Lists!$J$17:$K$21,2),IF($M68=Lists!$H$3,IF($K68&lt;1,(($S68/$K68)*((1+'Inputs &amp; Summary'!$D$7)^AU$29)),((INT(AU$29/$K68)-INT((AU$29-1)/$K68))*$S68*((1+'Inputs &amp; Summary'!$D$7)^AU$29))),(_xlfn.WEIBULL.DIST(AU$29,$L68,$K68,FALSE)*$S68*((1+'Inputs &amp; Summary'!$D$7)^AU$29))),IF($M68=Lists!$H$3,IF($K68&lt;1,((($R68*(1-$E68)+$Q68*(1-$F68))/$K68)*((1+'Inputs &amp; Summary'!$D$7)^AU$29)),((INT(AU$29/$K68)-INT((AU$29-1)/$K68))*($R68*(1-$E68)+$Q68*(1-$F68))*((1+'Inputs &amp; Summary'!$D$7)^AU$29))),((_xlfn.WEIBULL.DIST(AU$29,$L68,$K68,FALSE)*($R68*(1-$E68)+$Q68*(1-$F68))*((1+'Inputs &amp; Summary'!$D$7)^AU$29))))))</f>
        <v>0</v>
      </c>
      <c r="AV68" s="114">
        <f>$D68*IF(AV$29&gt;'Inputs &amp; Summary'!$D$5,0,IF(AV$29&gt;VLOOKUP($G68,Lists!$J$17:$K$21,2),IF($M68=Lists!$H$3,IF($K68&lt;1,(($S68/$K68)*((1+'Inputs &amp; Summary'!$D$7)^AV$29)),((INT(AV$29/$K68)-INT((AV$29-1)/$K68))*$S68*((1+'Inputs &amp; Summary'!$D$7)^AV$29))),(_xlfn.WEIBULL.DIST(AV$29,$L68,$K68,FALSE)*$S68*((1+'Inputs &amp; Summary'!$D$7)^AV$29))),IF($M68=Lists!$H$3,IF($K68&lt;1,((($R68*(1-$E68)+$Q68*(1-$F68))/$K68)*((1+'Inputs &amp; Summary'!$D$7)^AV$29)),((INT(AV$29/$K68)-INT((AV$29-1)/$K68))*($R68*(1-$E68)+$Q68*(1-$F68))*((1+'Inputs &amp; Summary'!$D$7)^AV$29))),((_xlfn.WEIBULL.DIST(AV$29,$L68,$K68,FALSE)*($R68*(1-$E68)+$Q68*(1-$F68))*((1+'Inputs &amp; Summary'!$D$7)^AV$29))))))</f>
        <v>0</v>
      </c>
      <c r="AW68" s="114">
        <f>$D68*IF(AW$29&gt;'Inputs &amp; Summary'!$D$5,0,IF(AW$29&gt;VLOOKUP($G68,Lists!$J$17:$K$21,2),IF($M68=Lists!$H$3,IF($K68&lt;1,(($S68/$K68)*((1+'Inputs &amp; Summary'!$D$7)^AW$29)),((INT(AW$29/$K68)-INT((AW$29-1)/$K68))*$S68*((1+'Inputs &amp; Summary'!$D$7)^AW$29))),(_xlfn.WEIBULL.DIST(AW$29,$L68,$K68,FALSE)*$S68*((1+'Inputs &amp; Summary'!$D$7)^AW$29))),IF($M68=Lists!$H$3,IF($K68&lt;1,((($R68*(1-$E68)+$Q68*(1-$F68))/$K68)*((1+'Inputs &amp; Summary'!$D$7)^AW$29)),((INT(AW$29/$K68)-INT((AW$29-1)/$K68))*($R68*(1-$E68)+$Q68*(1-$F68))*((1+'Inputs &amp; Summary'!$D$7)^AW$29))),((_xlfn.WEIBULL.DIST(AW$29,$L68,$K68,FALSE)*($R68*(1-$E68)+$Q68*(1-$F68))*((1+'Inputs &amp; Summary'!$D$7)^AW$29))))))</f>
        <v>0</v>
      </c>
      <c r="AX68" s="114">
        <f>$D68*IF(AX$29&gt;'Inputs &amp; Summary'!$D$5,0,IF(AX$29&gt;VLOOKUP($G68,Lists!$J$17:$K$21,2),IF($M68=Lists!$H$3,IF($K68&lt;1,(($S68/$K68)*((1+'Inputs &amp; Summary'!$D$7)^AX$29)),((INT(AX$29/$K68)-INT((AX$29-1)/$K68))*$S68*((1+'Inputs &amp; Summary'!$D$7)^AX$29))),(_xlfn.WEIBULL.DIST(AX$29,$L68,$K68,FALSE)*$S68*((1+'Inputs &amp; Summary'!$D$7)^AX$29))),IF($M68=Lists!$H$3,IF($K68&lt;1,((($R68*(1-$E68)+$Q68*(1-$F68))/$K68)*((1+'Inputs &amp; Summary'!$D$7)^AX$29)),((INT(AX$29/$K68)-INT((AX$29-1)/$K68))*($R68*(1-$E68)+$Q68*(1-$F68))*((1+'Inputs &amp; Summary'!$D$7)^AX$29))),((_xlfn.WEIBULL.DIST(AX$29,$L68,$K68,FALSE)*($R68*(1-$E68)+$Q68*(1-$F68))*((1+'Inputs &amp; Summary'!$D$7)^AX$29))))))</f>
        <v>0</v>
      </c>
      <c r="AY68" s="114">
        <f>$D68*IF(AY$29&gt;'Inputs &amp; Summary'!$D$5,0,IF(AY$29&gt;VLOOKUP($G68,Lists!$J$17:$K$21,2),IF($M68=Lists!$H$3,IF($K68&lt;1,(($S68/$K68)*((1+'Inputs &amp; Summary'!$D$7)^AY$29)),((INT(AY$29/$K68)-INT((AY$29-1)/$K68))*$S68*((1+'Inputs &amp; Summary'!$D$7)^AY$29))),(_xlfn.WEIBULL.DIST(AY$29,$L68,$K68,FALSE)*$S68*((1+'Inputs &amp; Summary'!$D$7)^AY$29))),IF($M68=Lists!$H$3,IF($K68&lt;1,((($R68*(1-$E68)+$Q68*(1-$F68))/$K68)*((1+'Inputs &amp; Summary'!$D$7)^AY$29)),((INT(AY$29/$K68)-INT((AY$29-1)/$K68))*($R68*(1-$E68)+$Q68*(1-$F68))*((1+'Inputs &amp; Summary'!$D$7)^AY$29))),((_xlfn.WEIBULL.DIST(AY$29,$L68,$K68,FALSE)*($R68*(1-$E68)+$Q68*(1-$F68))*((1+'Inputs &amp; Summary'!$D$7)^AY$29))))))</f>
        <v>0</v>
      </c>
      <c r="AZ68" s="114">
        <f>$D68*IF(AZ$29&gt;'Inputs &amp; Summary'!$D$5,0,IF(AZ$29&gt;VLOOKUP($G68,Lists!$J$17:$K$21,2),IF($M68=Lists!$H$3,IF($K68&lt;1,(($S68/$K68)*((1+'Inputs &amp; Summary'!$D$7)^AZ$29)),((INT(AZ$29/$K68)-INT((AZ$29-1)/$K68))*$S68*((1+'Inputs &amp; Summary'!$D$7)^AZ$29))),(_xlfn.WEIBULL.DIST(AZ$29,$L68,$K68,FALSE)*$S68*((1+'Inputs &amp; Summary'!$D$7)^AZ$29))),IF($M68=Lists!$H$3,IF($K68&lt;1,((($R68*(1-$E68)+$Q68*(1-$F68))/$K68)*((1+'Inputs &amp; Summary'!$D$7)^AZ$29)),((INT(AZ$29/$K68)-INT((AZ$29-1)/$K68))*($R68*(1-$E68)+$Q68*(1-$F68))*((1+'Inputs &amp; Summary'!$D$7)^AZ$29))),((_xlfn.WEIBULL.DIST(AZ$29,$L68,$K68,FALSE)*($R68*(1-$E68)+$Q68*(1-$F68))*((1+'Inputs &amp; Summary'!$D$7)^AZ$29))))))</f>
        <v>0</v>
      </c>
      <c r="BA68" s="114">
        <f>$D68*IF(BA$29&gt;'Inputs &amp; Summary'!$D$5,0,IF(BA$29&gt;VLOOKUP($G68,Lists!$J$17:$K$21,2),IF($M68=Lists!$H$3,IF($K68&lt;1,(($S68/$K68)*((1+'Inputs &amp; Summary'!$D$7)^BA$29)),((INT(BA$29/$K68)-INT((BA$29-1)/$K68))*$S68*((1+'Inputs &amp; Summary'!$D$7)^BA$29))),(_xlfn.WEIBULL.DIST(BA$29,$L68,$K68,FALSE)*$S68*((1+'Inputs &amp; Summary'!$D$7)^BA$29))),IF($M68=Lists!$H$3,IF($K68&lt;1,((($R68*(1-$E68)+$Q68*(1-$F68))/$K68)*((1+'Inputs &amp; Summary'!$D$7)^BA$29)),((INT(BA$29/$K68)-INT((BA$29-1)/$K68))*($R68*(1-$E68)+$Q68*(1-$F68))*((1+'Inputs &amp; Summary'!$D$7)^BA$29))),((_xlfn.WEIBULL.DIST(BA$29,$L68,$K68,FALSE)*($R68*(1-$E68)+$Q68*(1-$F68))*((1+'Inputs &amp; Summary'!$D$7)^BA$29))))))</f>
        <v>0</v>
      </c>
      <c r="BB68" s="114">
        <f>$D68*IF(BB$29&gt;'Inputs &amp; Summary'!$D$5,0,IF(BB$29&gt;VLOOKUP($G68,Lists!$J$17:$K$21,2),IF($M68=Lists!$H$3,IF($K68&lt;1,(($S68/$K68)*((1+'Inputs &amp; Summary'!$D$7)^BB$29)),((INT(BB$29/$K68)-INT((BB$29-1)/$K68))*$S68*((1+'Inputs &amp; Summary'!$D$7)^BB$29))),(_xlfn.WEIBULL.DIST(BB$29,$L68,$K68,FALSE)*$S68*((1+'Inputs &amp; Summary'!$D$7)^BB$29))),IF($M68=Lists!$H$3,IF($K68&lt;1,((($R68*(1-$E68)+$Q68*(1-$F68))/$K68)*((1+'Inputs &amp; Summary'!$D$7)^BB$29)),((INT(BB$29/$K68)-INT((BB$29-1)/$K68))*($R68*(1-$E68)+$Q68*(1-$F68))*((1+'Inputs &amp; Summary'!$D$7)^BB$29))),((_xlfn.WEIBULL.DIST(BB$29,$L68,$K68,FALSE)*($R68*(1-$E68)+$Q68*(1-$F68))*((1+'Inputs &amp; Summary'!$D$7)^BB$29))))))</f>
        <v>0</v>
      </c>
      <c r="BC68" s="114">
        <f>$D68*IF(BC$29&gt;'Inputs &amp; Summary'!$D$5,0,IF(BC$29&gt;VLOOKUP($G68,Lists!$J$17:$K$21,2),IF($M68=Lists!$H$3,IF($K68&lt;1,(($S68/$K68)*((1+'Inputs &amp; Summary'!$D$7)^BC$29)),((INT(BC$29/$K68)-INT((BC$29-1)/$K68))*$S68*((1+'Inputs &amp; Summary'!$D$7)^BC$29))),(_xlfn.WEIBULL.DIST(BC$29,$L68,$K68,FALSE)*$S68*((1+'Inputs &amp; Summary'!$D$7)^BC$29))),IF($M68=Lists!$H$3,IF($K68&lt;1,((($R68*(1-$E68)+$Q68*(1-$F68))/$K68)*((1+'Inputs &amp; Summary'!$D$7)^BC$29)),((INT(BC$29/$K68)-INT((BC$29-1)/$K68))*($R68*(1-$E68)+$Q68*(1-$F68))*((1+'Inputs &amp; Summary'!$D$7)^BC$29))),((_xlfn.WEIBULL.DIST(BC$29,$L68,$K68,FALSE)*($R68*(1-$E68)+$Q68*(1-$F68))*((1+'Inputs &amp; Summary'!$D$7)^BC$29))))))</f>
        <v>0</v>
      </c>
      <c r="BD68" s="114">
        <f>$D68*IF(BD$29&gt;'Inputs &amp; Summary'!$D$5,0,IF(BD$29&gt;VLOOKUP($G68,Lists!$J$17:$K$21,2),IF($M68=Lists!$H$3,IF($K68&lt;1,(($S68/$K68)*((1+'Inputs &amp; Summary'!$D$7)^BD$29)),((INT(BD$29/$K68)-INT((BD$29-1)/$K68))*$S68*((1+'Inputs &amp; Summary'!$D$7)^BD$29))),(_xlfn.WEIBULL.DIST(BD$29,$L68,$K68,FALSE)*$S68*((1+'Inputs &amp; Summary'!$D$7)^BD$29))),IF($M68=Lists!$H$3,IF($K68&lt;1,((($R68*(1-$E68)+$Q68*(1-$F68))/$K68)*((1+'Inputs &amp; Summary'!$D$7)^BD$29)),((INT(BD$29/$K68)-INT((BD$29-1)/$K68))*($R68*(1-$E68)+$Q68*(1-$F68))*((1+'Inputs &amp; Summary'!$D$7)^BD$29))),((_xlfn.WEIBULL.DIST(BD$29,$L68,$K68,FALSE)*($R68*(1-$E68)+$Q68*(1-$F68))*((1+'Inputs &amp; Summary'!$D$7)^BD$29))))))</f>
        <v>0</v>
      </c>
      <c r="BE68" s="114">
        <f>$D68*IF(BE$29&gt;'Inputs &amp; Summary'!$D$5,0,IF(BE$29&gt;VLOOKUP($G68,Lists!$J$17:$K$21,2),IF($M68=Lists!$H$3,IF($K68&lt;1,(($S68/$K68)*((1+'Inputs &amp; Summary'!$D$7)^BE$29)),((INT(BE$29/$K68)-INT((BE$29-1)/$K68))*$S68*((1+'Inputs &amp; Summary'!$D$7)^BE$29))),(_xlfn.WEIBULL.DIST(BE$29,$L68,$K68,FALSE)*$S68*((1+'Inputs &amp; Summary'!$D$7)^BE$29))),IF($M68=Lists!$H$3,IF($K68&lt;1,((($R68*(1-$E68)+$Q68*(1-$F68))/$K68)*((1+'Inputs &amp; Summary'!$D$7)^BE$29)),((INT(BE$29/$K68)-INT((BE$29-1)/$K68))*($R68*(1-$E68)+$Q68*(1-$F68))*((1+'Inputs &amp; Summary'!$D$7)^BE$29))),((_xlfn.WEIBULL.DIST(BE$29,$L68,$K68,FALSE)*($R68*(1-$E68)+$Q68*(1-$F68))*((1+'Inputs &amp; Summary'!$D$7)^BE$29))))))</f>
        <v>0</v>
      </c>
      <c r="BF68" s="114">
        <f>$D68*IF(BF$29&gt;'Inputs &amp; Summary'!$D$5,0,IF(BF$29&gt;VLOOKUP($G68,Lists!$J$17:$K$21,2),IF($M68=Lists!$H$3,IF($K68&lt;1,(($S68/$K68)*((1+'Inputs &amp; Summary'!$D$7)^BF$29)),((INT(BF$29/$K68)-INT((BF$29-1)/$K68))*$S68*((1+'Inputs &amp; Summary'!$D$7)^BF$29))),(_xlfn.WEIBULL.DIST(BF$29,$L68,$K68,FALSE)*$S68*((1+'Inputs &amp; Summary'!$D$7)^BF$29))),IF($M68=Lists!$H$3,IF($K68&lt;1,((($R68*(1-$E68)+$Q68*(1-$F68))/$K68)*((1+'Inputs &amp; Summary'!$D$7)^BF$29)),((INT(BF$29/$K68)-INT((BF$29-1)/$K68))*($R68*(1-$E68)+$Q68*(1-$F68))*((1+'Inputs &amp; Summary'!$D$7)^BF$29))),((_xlfn.WEIBULL.DIST(BF$29,$L68,$K68,FALSE)*($R68*(1-$E68)+$Q68*(1-$F68))*((1+'Inputs &amp; Summary'!$D$7)^BF$29))))))</f>
        <v>0</v>
      </c>
      <c r="BG68" s="114">
        <f>$D68*IF(BG$29&gt;'Inputs &amp; Summary'!$D$5,0,IF(BG$29&gt;VLOOKUP($G68,Lists!$J$17:$K$21,2),IF($M68=Lists!$H$3,IF($K68&lt;1,(($S68/$K68)*((1+'Inputs &amp; Summary'!$D$7)^BG$29)),((INT(BG$29/$K68)-INT((BG$29-1)/$K68))*$S68*((1+'Inputs &amp; Summary'!$D$7)^BG$29))),(_xlfn.WEIBULL.DIST(BG$29,$L68,$K68,FALSE)*$S68*((1+'Inputs &amp; Summary'!$D$7)^BG$29))),IF($M68=Lists!$H$3,IF($K68&lt;1,((($R68*(1-$E68)+$Q68*(1-$F68))/$K68)*((1+'Inputs &amp; Summary'!$D$7)^BG$29)),((INT(BG$29/$K68)-INT((BG$29-1)/$K68))*($R68*(1-$E68)+$Q68*(1-$F68))*((1+'Inputs &amp; Summary'!$D$7)^BG$29))),((_xlfn.WEIBULL.DIST(BG$29,$L68,$K68,FALSE)*($R68*(1-$E68)+$Q68*(1-$F68))*((1+'Inputs &amp; Summary'!$D$7)^BG$29))))))</f>
        <v>0</v>
      </c>
      <c r="BH68" s="114">
        <f>$D68*IF(BH$29&gt;'Inputs &amp; Summary'!$D$5,0,IF(BH$29&gt;VLOOKUP($G68,Lists!$J$17:$K$21,2),IF($M68=Lists!$H$3,IF($K68&lt;1,(($S68/$K68)*((1+'Inputs &amp; Summary'!$D$7)^BH$29)),((INT(BH$29/$K68)-INT((BH$29-1)/$K68))*$S68*((1+'Inputs &amp; Summary'!$D$7)^BH$29))),(_xlfn.WEIBULL.DIST(BH$29,$L68,$K68,FALSE)*$S68*((1+'Inputs &amp; Summary'!$D$7)^BH$29))),IF($M68=Lists!$H$3,IF($K68&lt;1,((($R68*(1-$E68)+$Q68*(1-$F68))/$K68)*((1+'Inputs &amp; Summary'!$D$7)^BH$29)),((INT(BH$29/$K68)-INT((BH$29-1)/$K68))*($R68*(1-$E68)+$Q68*(1-$F68))*((1+'Inputs &amp; Summary'!$D$7)^BH$29))),((_xlfn.WEIBULL.DIST(BH$29,$L68,$K68,FALSE)*($R68*(1-$E68)+$Q68*(1-$F68))*((1+'Inputs &amp; Summary'!$D$7)^BH$29))))))</f>
        <v>0</v>
      </c>
      <c r="BI68" s="114">
        <f>$D68*IF(BI$29&gt;'Inputs &amp; Summary'!$D$5,0,IF(BI$29&gt;VLOOKUP($G68,Lists!$J$17:$K$21,2),IF($M68=Lists!$H$3,IF($K68&lt;1,(($S68/$K68)*((1+'Inputs &amp; Summary'!$D$7)^BI$29)),((INT(BI$29/$K68)-INT((BI$29-1)/$K68))*$S68*((1+'Inputs &amp; Summary'!$D$7)^BI$29))),(_xlfn.WEIBULL.DIST(BI$29,$L68,$K68,FALSE)*$S68*((1+'Inputs &amp; Summary'!$D$7)^BI$29))),IF($M68=Lists!$H$3,IF($K68&lt;1,((($R68*(1-$E68)+$Q68*(1-$F68))/$K68)*((1+'Inputs &amp; Summary'!$D$7)^BI$29)),((INT(BI$29/$K68)-INT((BI$29-1)/$K68))*($R68*(1-$E68)+$Q68*(1-$F68))*((1+'Inputs &amp; Summary'!$D$7)^BI$29))),((_xlfn.WEIBULL.DIST(BI$29,$L68,$K68,FALSE)*($R68*(1-$E68)+$Q68*(1-$F68))*((1+'Inputs &amp; Summary'!$D$7)^BI$29))))))</f>
        <v>0</v>
      </c>
      <c r="BJ68" s="114">
        <f>$D68*IF(BJ$29&gt;'Inputs &amp; Summary'!$D$5,0,IF(BJ$29&gt;VLOOKUP($G68,Lists!$J$17:$K$21,2),IF($M68=Lists!$H$3,IF($K68&lt;1,(($S68/$K68)*((1+'Inputs &amp; Summary'!$D$7)^BJ$29)),((INT(BJ$29/$K68)-INT((BJ$29-1)/$K68))*$S68*((1+'Inputs &amp; Summary'!$D$7)^BJ$29))),(_xlfn.WEIBULL.DIST(BJ$29,$L68,$K68,FALSE)*$S68*((1+'Inputs &amp; Summary'!$D$7)^BJ$29))),IF($M68=Lists!$H$3,IF($K68&lt;1,((($R68*(1-$E68)+$Q68*(1-$F68))/$K68)*((1+'Inputs &amp; Summary'!$D$7)^BJ$29)),((INT(BJ$29/$K68)-INT((BJ$29-1)/$K68))*($R68*(1-$E68)+$Q68*(1-$F68))*((1+'Inputs &amp; Summary'!$D$7)^BJ$29))),((_xlfn.WEIBULL.DIST(BJ$29,$L68,$K68,FALSE)*($R68*(1-$E68)+$Q68*(1-$F68))*((1+'Inputs &amp; Summary'!$D$7)^BJ$29))))))</f>
        <v>0</v>
      </c>
      <c r="BK68" s="114">
        <f>$D68*IF(BK$29&gt;'Inputs &amp; Summary'!$D$5,0,IF(BK$29&gt;VLOOKUP($G68,Lists!$J$17:$K$21,2),IF($M68=Lists!$H$3,IF($K68&lt;1,(($S68/$K68)*((1+'Inputs &amp; Summary'!$D$7)^BK$29)),((INT(BK$29/$K68)-INT((BK$29-1)/$K68))*$S68*((1+'Inputs &amp; Summary'!$D$7)^BK$29))),(_xlfn.WEIBULL.DIST(BK$29,$L68,$K68,FALSE)*$S68*((1+'Inputs &amp; Summary'!$D$7)^BK$29))),IF($M68=Lists!$H$3,IF($K68&lt;1,((($R68*(1-$E68)+$Q68*(1-$F68))/$K68)*((1+'Inputs &amp; Summary'!$D$7)^BK$29)),((INT(BK$29/$K68)-INT((BK$29-1)/$K68))*($R68*(1-$E68)+$Q68*(1-$F68))*((1+'Inputs &amp; Summary'!$D$7)^BK$29))),((_xlfn.WEIBULL.DIST(BK$29,$L68,$K68,FALSE)*($R68*(1-$E68)+$Q68*(1-$F68))*((1+'Inputs &amp; Summary'!$D$7)^BK$29))))))</f>
        <v>0</v>
      </c>
      <c r="BL68" s="114">
        <f>$D68*IF(BL$29&gt;'Inputs &amp; Summary'!$D$5,0,IF(BL$29&gt;VLOOKUP($G68,Lists!$J$17:$K$21,2),IF($M68=Lists!$H$3,IF($K68&lt;1,(($S68/$K68)*((1+'Inputs &amp; Summary'!$D$7)^BL$29)),((INT(BL$29/$K68)-INT((BL$29-1)/$K68))*$S68*((1+'Inputs &amp; Summary'!$D$7)^BL$29))),(_xlfn.WEIBULL.DIST(BL$29,$L68,$K68,FALSE)*$S68*((1+'Inputs &amp; Summary'!$D$7)^BL$29))),IF($M68=Lists!$H$3,IF($K68&lt;1,((($R68*(1-$E68)+$Q68*(1-$F68))/$K68)*((1+'Inputs &amp; Summary'!$D$7)^BL$29)),((INT(BL$29/$K68)-INT((BL$29-1)/$K68))*($R68*(1-$E68)+$Q68*(1-$F68))*((1+'Inputs &amp; Summary'!$D$7)^BL$29))),((_xlfn.WEIBULL.DIST(BL$29,$L68,$K68,FALSE)*($R68*(1-$E68)+$Q68*(1-$F68))*((1+'Inputs &amp; Summary'!$D$7)^BL$29))))))</f>
        <v>0</v>
      </c>
    </row>
    <row r="69" spans="1:64" s="1" customFormat="1" x14ac:dyDescent="0.3">
      <c r="A69" s="79" t="s">
        <v>183</v>
      </c>
      <c r="B69" s="33" t="s">
        <v>307</v>
      </c>
      <c r="C69" s="33" t="s">
        <v>17</v>
      </c>
      <c r="D69" s="68">
        <v>1</v>
      </c>
      <c r="E69" s="68">
        <v>0</v>
      </c>
      <c r="F69" s="68">
        <v>0</v>
      </c>
      <c r="G69" s="213" t="s">
        <v>17</v>
      </c>
      <c r="H69" s="34" t="s">
        <v>288</v>
      </c>
      <c r="I69" s="34" t="s">
        <v>99</v>
      </c>
      <c r="J69" s="33">
        <f>VLOOKUP(I69,'Labor Rates'!$A$1:$B$16,2)</f>
        <v>24.03846153846154</v>
      </c>
      <c r="K69" s="35">
        <v>5</v>
      </c>
      <c r="L69" s="35">
        <v>1</v>
      </c>
      <c r="M69" s="33" t="s">
        <v>259</v>
      </c>
      <c r="N69" s="84">
        <f>'Inputs &amp; Summary'!$D$30</f>
        <v>1</v>
      </c>
      <c r="O69" s="35">
        <v>0.1</v>
      </c>
      <c r="P69" s="5">
        <v>0</v>
      </c>
      <c r="Q69" s="73">
        <f t="shared" si="11"/>
        <v>2.4038461538461542</v>
      </c>
      <c r="R69" s="73">
        <f t="shared" si="12"/>
        <v>0</v>
      </c>
      <c r="S69" s="74">
        <f t="shared" si="13"/>
        <v>2.4038461538461542</v>
      </c>
      <c r="T69" s="88"/>
      <c r="U69" s="80"/>
      <c r="V69" s="87">
        <f t="shared" si="14"/>
        <v>0.61957824008380302</v>
      </c>
      <c r="W69" s="87">
        <f>NPV('Inputs &amp; Summary'!$D$6,Y69:BL69)</f>
        <v>5.477574448861013</v>
      </c>
      <c r="X69" s="90">
        <f t="shared" si="15"/>
        <v>3.9756442087477862E-5</v>
      </c>
      <c r="Y69" s="114">
        <f>$D69*IF(Y$29&gt;'Inputs &amp; Summary'!$D$5,0,IF(Y$29&gt;VLOOKUP($G69,Lists!$J$17:$K$21,2),IF($M69=Lists!$H$3,IF($K69&lt;1,(($S69/$K69)*((1+'Inputs &amp; Summary'!$D$7)^Y$29)),((INT(Y$29/$K69)-INT((Y$29-1)/$K69))*$S69*((1+'Inputs &amp; Summary'!$D$7)^Y$29))),(_xlfn.WEIBULL.DIST(Y$29,$L69,$K69,FALSE)*$S69*((1+'Inputs &amp; Summary'!$D$7)^Y$29))),IF($M69=Lists!$H$3,IF($K69&lt;1,((($R69*(1-$E69)+$Q69*(1-$F69))/$K69)*((1+'Inputs &amp; Summary'!$D$7)^Y$29)),((INT(Y$29/$K69)-INT((Y$29-1)/$K69))*($R69*(1-$E69)+$Q69*(1-$F69))*((1+'Inputs &amp; Summary'!$D$7)^Y$29))),((_xlfn.WEIBULL.DIST(Y$29,$L69,$K69,FALSE)*($R69*(1-$E69)+$Q69*(1-$F69))*((1+'Inputs &amp; Summary'!$D$7)^Y$29))))))</f>
        <v>0</v>
      </c>
      <c r="Z69" s="114">
        <f>$D69*IF(Z$29&gt;'Inputs &amp; Summary'!$D$5,0,IF(Z$29&gt;VLOOKUP($G69,Lists!$J$17:$K$21,2),IF($M69=Lists!$H$3,IF($K69&lt;1,(($S69/$K69)*((1+'Inputs &amp; Summary'!$D$7)^Z$29)),((INT(Z$29/$K69)-INT((Z$29-1)/$K69))*$S69*((1+'Inputs &amp; Summary'!$D$7)^Z$29))),(_xlfn.WEIBULL.DIST(Z$29,$L69,$K69,FALSE)*$S69*((1+'Inputs &amp; Summary'!$D$7)^Z$29))),IF($M69=Lists!$H$3,IF($K69&lt;1,((($R69*(1-$E69)+$Q69*(1-$F69))/$K69)*((1+'Inputs &amp; Summary'!$D$7)^Z$29)),((INT(Z$29/$K69)-INT((Z$29-1)/$K69))*($R69*(1-$E69)+$Q69*(1-$F69))*((1+'Inputs &amp; Summary'!$D$7)^Z$29))),((_xlfn.WEIBULL.DIST(Z$29,$L69,$K69,FALSE)*($R69*(1-$E69)+$Q69*(1-$F69))*((1+'Inputs &amp; Summary'!$D$7)^Z$29))))))</f>
        <v>0</v>
      </c>
      <c r="AA69" s="114">
        <f>$D69*IF(AA$29&gt;'Inputs &amp; Summary'!$D$5,0,IF(AA$29&gt;VLOOKUP($G69,Lists!$J$17:$K$21,2),IF($M69=Lists!$H$3,IF($K69&lt;1,(($S69/$K69)*((1+'Inputs &amp; Summary'!$D$7)^AA$29)),((INT(AA$29/$K69)-INT((AA$29-1)/$K69))*$S69*((1+'Inputs &amp; Summary'!$D$7)^AA$29))),(_xlfn.WEIBULL.DIST(AA$29,$L69,$K69,FALSE)*$S69*((1+'Inputs &amp; Summary'!$D$7)^AA$29))),IF($M69=Lists!$H$3,IF($K69&lt;1,((($R69*(1-$E69)+$Q69*(1-$F69))/$K69)*((1+'Inputs &amp; Summary'!$D$7)^AA$29)),((INT(AA$29/$K69)-INT((AA$29-1)/$K69))*($R69*(1-$E69)+$Q69*(1-$F69))*((1+'Inputs &amp; Summary'!$D$7)^AA$29))),((_xlfn.WEIBULL.DIST(AA$29,$L69,$K69,FALSE)*($R69*(1-$E69)+$Q69*(1-$F69))*((1+'Inputs &amp; Summary'!$D$7)^AA$29))))))</f>
        <v>0</v>
      </c>
      <c r="AB69" s="114">
        <f>$D69*IF(AB$29&gt;'Inputs &amp; Summary'!$D$5,0,IF(AB$29&gt;VLOOKUP($G69,Lists!$J$17:$K$21,2),IF($M69=Lists!$H$3,IF($K69&lt;1,(($S69/$K69)*((1+'Inputs &amp; Summary'!$D$7)^AB$29)),((INT(AB$29/$K69)-INT((AB$29-1)/$K69))*$S69*((1+'Inputs &amp; Summary'!$D$7)^AB$29))),(_xlfn.WEIBULL.DIST(AB$29,$L69,$K69,FALSE)*$S69*((1+'Inputs &amp; Summary'!$D$7)^AB$29))),IF($M69=Lists!$H$3,IF($K69&lt;1,((($R69*(1-$E69)+$Q69*(1-$F69))/$K69)*((1+'Inputs &amp; Summary'!$D$7)^AB$29)),((INT(AB$29/$K69)-INT((AB$29-1)/$K69))*($R69*(1-$E69)+$Q69*(1-$F69))*((1+'Inputs &amp; Summary'!$D$7)^AB$29))),((_xlfn.WEIBULL.DIST(AB$29,$L69,$K69,FALSE)*($R69*(1-$E69)+$Q69*(1-$F69))*((1+'Inputs &amp; Summary'!$D$7)^AB$29))))))</f>
        <v>0</v>
      </c>
      <c r="AC69" s="114">
        <f>$D69*IF(AC$29&gt;'Inputs &amp; Summary'!$D$5,0,IF(AC$29&gt;VLOOKUP($G69,Lists!$J$17:$K$21,2),IF($M69=Lists!$H$3,IF($K69&lt;1,(($S69/$K69)*((1+'Inputs &amp; Summary'!$D$7)^AC$29)),((INT(AC$29/$K69)-INT((AC$29-1)/$K69))*$S69*((1+'Inputs &amp; Summary'!$D$7)^AC$29))),(_xlfn.WEIBULL.DIST(AC$29,$L69,$K69,FALSE)*$S69*((1+'Inputs &amp; Summary'!$D$7)^AC$29))),IF($M69=Lists!$H$3,IF($K69&lt;1,((($R69*(1-$E69)+$Q69*(1-$F69))/$K69)*((1+'Inputs &amp; Summary'!$D$7)^AC$29)),((INT(AC$29/$K69)-INT((AC$29-1)/$K69))*($R69*(1-$E69)+$Q69*(1-$F69))*((1+'Inputs &amp; Summary'!$D$7)^AC$29))),((_xlfn.WEIBULL.DIST(AC$29,$L69,$K69,FALSE)*($R69*(1-$E69)+$Q69*(1-$F69))*((1+'Inputs &amp; Summary'!$D$7)^AC$29))))))</f>
        <v>2.6540403923076927</v>
      </c>
      <c r="AD69" s="114">
        <f>$D69*IF(AD$29&gt;'Inputs &amp; Summary'!$D$5,0,IF(AD$29&gt;VLOOKUP($G69,Lists!$J$17:$K$21,2),IF($M69=Lists!$H$3,IF($K69&lt;1,(($S69/$K69)*((1+'Inputs &amp; Summary'!$D$7)^AD$29)),((INT(AD$29/$K69)-INT((AD$29-1)/$K69))*$S69*((1+'Inputs &amp; Summary'!$D$7)^AD$29))),(_xlfn.WEIBULL.DIST(AD$29,$L69,$K69,FALSE)*$S69*((1+'Inputs &amp; Summary'!$D$7)^AD$29))),IF($M69=Lists!$H$3,IF($K69&lt;1,((($R69*(1-$E69)+$Q69*(1-$F69))/$K69)*((1+'Inputs &amp; Summary'!$D$7)^AD$29)),((INT(AD$29/$K69)-INT((AD$29-1)/$K69))*($R69*(1-$E69)+$Q69*(1-$F69))*((1+'Inputs &amp; Summary'!$D$7)^AD$29))),((_xlfn.WEIBULL.DIST(AD$29,$L69,$K69,FALSE)*($R69*(1-$E69)+$Q69*(1-$F69))*((1+'Inputs &amp; Summary'!$D$7)^AD$29))))))</f>
        <v>0</v>
      </c>
      <c r="AE69" s="114">
        <f>$D69*IF(AE$29&gt;'Inputs &amp; Summary'!$D$5,0,IF(AE$29&gt;VLOOKUP($G69,Lists!$J$17:$K$21,2),IF($M69=Lists!$H$3,IF($K69&lt;1,(($S69/$K69)*((1+'Inputs &amp; Summary'!$D$7)^AE$29)),((INT(AE$29/$K69)-INT((AE$29-1)/$K69))*$S69*((1+'Inputs &amp; Summary'!$D$7)^AE$29))),(_xlfn.WEIBULL.DIST(AE$29,$L69,$K69,FALSE)*$S69*((1+'Inputs &amp; Summary'!$D$7)^AE$29))),IF($M69=Lists!$H$3,IF($K69&lt;1,((($R69*(1-$E69)+$Q69*(1-$F69))/$K69)*((1+'Inputs &amp; Summary'!$D$7)^AE$29)),((INT(AE$29/$K69)-INT((AE$29-1)/$K69))*($R69*(1-$E69)+$Q69*(1-$F69))*((1+'Inputs &amp; Summary'!$D$7)^AE$29))),((_xlfn.WEIBULL.DIST(AE$29,$L69,$K69,FALSE)*($R69*(1-$E69)+$Q69*(1-$F69))*((1+'Inputs &amp; Summary'!$D$7)^AE$29))))))</f>
        <v>0</v>
      </c>
      <c r="AF69" s="114">
        <f>$D69*IF(AF$29&gt;'Inputs &amp; Summary'!$D$5,0,IF(AF$29&gt;VLOOKUP($G69,Lists!$J$17:$K$21,2),IF($M69=Lists!$H$3,IF($K69&lt;1,(($S69/$K69)*((1+'Inputs &amp; Summary'!$D$7)^AF$29)),((INT(AF$29/$K69)-INT((AF$29-1)/$K69))*$S69*((1+'Inputs &amp; Summary'!$D$7)^AF$29))),(_xlfn.WEIBULL.DIST(AF$29,$L69,$K69,FALSE)*$S69*((1+'Inputs &amp; Summary'!$D$7)^AF$29))),IF($M69=Lists!$H$3,IF($K69&lt;1,((($R69*(1-$E69)+$Q69*(1-$F69))/$K69)*((1+'Inputs &amp; Summary'!$D$7)^AF$29)),((INT(AF$29/$K69)-INT((AF$29-1)/$K69))*($R69*(1-$E69)+$Q69*(1-$F69))*((1+'Inputs &amp; Summary'!$D$7)^AF$29))),((_xlfn.WEIBULL.DIST(AF$29,$L69,$K69,FALSE)*($R69*(1-$E69)+$Q69*(1-$F69))*((1+'Inputs &amp; Summary'!$D$7)^AF$29))))))</f>
        <v>0</v>
      </c>
      <c r="AG69" s="114">
        <f>$D69*IF(AG$29&gt;'Inputs &amp; Summary'!$D$5,0,IF(AG$29&gt;VLOOKUP($G69,Lists!$J$17:$K$21,2),IF($M69=Lists!$H$3,IF($K69&lt;1,(($S69/$K69)*((1+'Inputs &amp; Summary'!$D$7)^AG$29)),((INT(AG$29/$K69)-INT((AG$29-1)/$K69))*$S69*((1+'Inputs &amp; Summary'!$D$7)^AG$29))),(_xlfn.WEIBULL.DIST(AG$29,$L69,$K69,FALSE)*$S69*((1+'Inputs &amp; Summary'!$D$7)^AG$29))),IF($M69=Lists!$H$3,IF($K69&lt;1,((($R69*(1-$E69)+$Q69*(1-$F69))/$K69)*((1+'Inputs &amp; Summary'!$D$7)^AG$29)),((INT(AG$29/$K69)-INT((AG$29-1)/$K69))*($R69*(1-$E69)+$Q69*(1-$F69))*((1+'Inputs &amp; Summary'!$D$7)^AG$29))),((_xlfn.WEIBULL.DIST(AG$29,$L69,$K69,FALSE)*($R69*(1-$E69)+$Q69*(1-$F69))*((1+'Inputs &amp; Summary'!$D$7)^AG$29))))))</f>
        <v>0</v>
      </c>
      <c r="AH69" s="114">
        <f>$D69*IF(AH$29&gt;'Inputs &amp; Summary'!$D$5,0,IF(AH$29&gt;VLOOKUP($G69,Lists!$J$17:$K$21,2),IF($M69=Lists!$H$3,IF($K69&lt;1,(($S69/$K69)*((1+'Inputs &amp; Summary'!$D$7)^AH$29)),((INT(AH$29/$K69)-INT((AH$29-1)/$K69))*$S69*((1+'Inputs &amp; Summary'!$D$7)^AH$29))),(_xlfn.WEIBULL.DIST(AH$29,$L69,$K69,FALSE)*$S69*((1+'Inputs &amp; Summary'!$D$7)^AH$29))),IF($M69=Lists!$H$3,IF($K69&lt;1,((($R69*(1-$E69)+$Q69*(1-$F69))/$K69)*((1+'Inputs &amp; Summary'!$D$7)^AH$29)),((INT(AH$29/$K69)-INT((AH$29-1)/$K69))*($R69*(1-$E69)+$Q69*(1-$F69))*((1+'Inputs &amp; Summary'!$D$7)^AH$29))),((_xlfn.WEIBULL.DIST(AH$29,$L69,$K69,FALSE)*($R69*(1-$E69)+$Q69*(1-$F69))*((1+'Inputs &amp; Summary'!$D$7)^AH$29))))))</f>
        <v>2.9302750480643205</v>
      </c>
      <c r="AI69" s="114">
        <f>$D69*IF(AI$29&gt;'Inputs &amp; Summary'!$D$5,0,IF(AI$29&gt;VLOOKUP($G69,Lists!$J$17:$K$21,2),IF($M69=Lists!$H$3,IF($K69&lt;1,(($S69/$K69)*((1+'Inputs &amp; Summary'!$D$7)^AI$29)),((INT(AI$29/$K69)-INT((AI$29-1)/$K69))*$S69*((1+'Inputs &amp; Summary'!$D$7)^AI$29))),(_xlfn.WEIBULL.DIST(AI$29,$L69,$K69,FALSE)*$S69*((1+'Inputs &amp; Summary'!$D$7)^AI$29))),IF($M69=Lists!$H$3,IF($K69&lt;1,((($R69*(1-$E69)+$Q69*(1-$F69))/$K69)*((1+'Inputs &amp; Summary'!$D$7)^AI$29)),((INT(AI$29/$K69)-INT((AI$29-1)/$K69))*($R69*(1-$E69)+$Q69*(1-$F69))*((1+'Inputs &amp; Summary'!$D$7)^AI$29))),((_xlfn.WEIBULL.DIST(AI$29,$L69,$K69,FALSE)*($R69*(1-$E69)+$Q69*(1-$F69))*((1+'Inputs &amp; Summary'!$D$7)^AI$29))))))</f>
        <v>0</v>
      </c>
      <c r="AJ69" s="114">
        <f>$D69*IF(AJ$29&gt;'Inputs &amp; Summary'!$D$5,0,IF(AJ$29&gt;VLOOKUP($G69,Lists!$J$17:$K$21,2),IF($M69=Lists!$H$3,IF($K69&lt;1,(($S69/$K69)*((1+'Inputs &amp; Summary'!$D$7)^AJ$29)),((INT(AJ$29/$K69)-INT((AJ$29-1)/$K69))*$S69*((1+'Inputs &amp; Summary'!$D$7)^AJ$29))),(_xlfn.WEIBULL.DIST(AJ$29,$L69,$K69,FALSE)*$S69*((1+'Inputs &amp; Summary'!$D$7)^AJ$29))),IF($M69=Lists!$H$3,IF($K69&lt;1,((($R69*(1-$E69)+$Q69*(1-$F69))/$K69)*((1+'Inputs &amp; Summary'!$D$7)^AJ$29)),((INT(AJ$29/$K69)-INT((AJ$29-1)/$K69))*($R69*(1-$E69)+$Q69*(1-$F69))*((1+'Inputs &amp; Summary'!$D$7)^AJ$29))),((_xlfn.WEIBULL.DIST(AJ$29,$L69,$K69,FALSE)*($R69*(1-$E69)+$Q69*(1-$F69))*((1+'Inputs &amp; Summary'!$D$7)^AJ$29))))))</f>
        <v>0</v>
      </c>
      <c r="AK69" s="114">
        <f>$D69*IF(AK$29&gt;'Inputs &amp; Summary'!$D$5,0,IF(AK$29&gt;VLOOKUP($G69,Lists!$J$17:$K$21,2),IF($M69=Lists!$H$3,IF($K69&lt;1,(($S69/$K69)*((1+'Inputs &amp; Summary'!$D$7)^AK$29)),((INT(AK$29/$K69)-INT((AK$29-1)/$K69))*$S69*((1+'Inputs &amp; Summary'!$D$7)^AK$29))),(_xlfn.WEIBULL.DIST(AK$29,$L69,$K69,FALSE)*$S69*((1+'Inputs &amp; Summary'!$D$7)^AK$29))),IF($M69=Lists!$H$3,IF($K69&lt;1,((($R69*(1-$E69)+$Q69*(1-$F69))/$K69)*((1+'Inputs &amp; Summary'!$D$7)^AK$29)),((INT(AK$29/$K69)-INT((AK$29-1)/$K69))*($R69*(1-$E69)+$Q69*(1-$F69))*((1+'Inputs &amp; Summary'!$D$7)^AK$29))),((_xlfn.WEIBULL.DIST(AK$29,$L69,$K69,FALSE)*($R69*(1-$E69)+$Q69*(1-$F69))*((1+'Inputs &amp; Summary'!$D$7)^AK$29))))))</f>
        <v>0</v>
      </c>
      <c r="AL69" s="114">
        <f>$D69*IF(AL$29&gt;'Inputs &amp; Summary'!$D$5,0,IF(AL$29&gt;VLOOKUP($G69,Lists!$J$17:$K$21,2),IF($M69=Lists!$H$3,IF($K69&lt;1,(($S69/$K69)*((1+'Inputs &amp; Summary'!$D$7)^AL$29)),((INT(AL$29/$K69)-INT((AL$29-1)/$K69))*$S69*((1+'Inputs &amp; Summary'!$D$7)^AL$29))),(_xlfn.WEIBULL.DIST(AL$29,$L69,$K69,FALSE)*$S69*((1+'Inputs &amp; Summary'!$D$7)^AL$29))),IF($M69=Lists!$H$3,IF($K69&lt;1,((($R69*(1-$E69)+$Q69*(1-$F69))/$K69)*((1+'Inputs &amp; Summary'!$D$7)^AL$29)),((INT(AL$29/$K69)-INT((AL$29-1)/$K69))*($R69*(1-$E69)+$Q69*(1-$F69))*((1+'Inputs &amp; Summary'!$D$7)^AL$29))),((_xlfn.WEIBULL.DIST(AL$29,$L69,$K69,FALSE)*($R69*(1-$E69)+$Q69*(1-$F69))*((1+'Inputs &amp; Summary'!$D$7)^AL$29))))))</f>
        <v>0</v>
      </c>
      <c r="AM69" s="114">
        <f>$D69*IF(AM$29&gt;'Inputs &amp; Summary'!$D$5,0,IF(AM$29&gt;VLOOKUP($G69,Lists!$J$17:$K$21,2),IF($M69=Lists!$H$3,IF($K69&lt;1,(($S69/$K69)*((1+'Inputs &amp; Summary'!$D$7)^AM$29)),((INT(AM$29/$K69)-INT((AM$29-1)/$K69))*$S69*((1+'Inputs &amp; Summary'!$D$7)^AM$29))),(_xlfn.WEIBULL.DIST(AM$29,$L69,$K69,FALSE)*$S69*((1+'Inputs &amp; Summary'!$D$7)^AM$29))),IF($M69=Lists!$H$3,IF($K69&lt;1,((($R69*(1-$E69)+$Q69*(1-$F69))/$K69)*((1+'Inputs &amp; Summary'!$D$7)^AM$29)),((INT(AM$29/$K69)-INT((AM$29-1)/$K69))*($R69*(1-$E69)+$Q69*(1-$F69))*((1+'Inputs &amp; Summary'!$D$7)^AM$29))),((_xlfn.WEIBULL.DIST(AM$29,$L69,$K69,FALSE)*($R69*(1-$E69)+$Q69*(1-$F69))*((1+'Inputs &amp; Summary'!$D$7)^AM$29))))))</f>
        <v>3.2352604286637727</v>
      </c>
      <c r="AN69" s="114">
        <f>$D69*IF(AN$29&gt;'Inputs &amp; Summary'!$D$5,0,IF(AN$29&gt;VLOOKUP($G69,Lists!$J$17:$K$21,2),IF($M69=Lists!$H$3,IF($K69&lt;1,(($S69/$K69)*((1+'Inputs &amp; Summary'!$D$7)^AN$29)),((INT(AN$29/$K69)-INT((AN$29-1)/$K69))*$S69*((1+'Inputs &amp; Summary'!$D$7)^AN$29))),(_xlfn.WEIBULL.DIST(AN$29,$L69,$K69,FALSE)*$S69*((1+'Inputs &amp; Summary'!$D$7)^AN$29))),IF($M69=Lists!$H$3,IF($K69&lt;1,((($R69*(1-$E69)+$Q69*(1-$F69))/$K69)*((1+'Inputs &amp; Summary'!$D$7)^AN$29)),((INT(AN$29/$K69)-INT((AN$29-1)/$K69))*($R69*(1-$E69)+$Q69*(1-$F69))*((1+'Inputs &amp; Summary'!$D$7)^AN$29))),((_xlfn.WEIBULL.DIST(AN$29,$L69,$K69,FALSE)*($R69*(1-$E69)+$Q69*(1-$F69))*((1+'Inputs &amp; Summary'!$D$7)^AN$29))))))</f>
        <v>0</v>
      </c>
      <c r="AO69" s="114">
        <f>$D69*IF(AO$29&gt;'Inputs &amp; Summary'!$D$5,0,IF(AO$29&gt;VLOOKUP($G69,Lists!$J$17:$K$21,2),IF($M69=Lists!$H$3,IF($K69&lt;1,(($S69/$K69)*((1+'Inputs &amp; Summary'!$D$7)^AO$29)),((INT(AO$29/$K69)-INT((AO$29-1)/$K69))*$S69*((1+'Inputs &amp; Summary'!$D$7)^AO$29))),(_xlfn.WEIBULL.DIST(AO$29,$L69,$K69,FALSE)*$S69*((1+'Inputs &amp; Summary'!$D$7)^AO$29))),IF($M69=Lists!$H$3,IF($K69&lt;1,((($R69*(1-$E69)+$Q69*(1-$F69))/$K69)*((1+'Inputs &amp; Summary'!$D$7)^AO$29)),((INT(AO$29/$K69)-INT((AO$29-1)/$K69))*($R69*(1-$E69)+$Q69*(1-$F69))*((1+'Inputs &amp; Summary'!$D$7)^AO$29))),((_xlfn.WEIBULL.DIST(AO$29,$L69,$K69,FALSE)*($R69*(1-$E69)+$Q69*(1-$F69))*((1+'Inputs &amp; Summary'!$D$7)^AO$29))))))</f>
        <v>0</v>
      </c>
      <c r="AP69" s="114">
        <f>$D69*IF(AP$29&gt;'Inputs &amp; Summary'!$D$5,0,IF(AP$29&gt;VLOOKUP($G69,Lists!$J$17:$K$21,2),IF($M69=Lists!$H$3,IF($K69&lt;1,(($S69/$K69)*((1+'Inputs &amp; Summary'!$D$7)^AP$29)),((INT(AP$29/$K69)-INT((AP$29-1)/$K69))*$S69*((1+'Inputs &amp; Summary'!$D$7)^AP$29))),(_xlfn.WEIBULL.DIST(AP$29,$L69,$K69,FALSE)*$S69*((1+'Inputs &amp; Summary'!$D$7)^AP$29))),IF($M69=Lists!$H$3,IF($K69&lt;1,((($R69*(1-$E69)+$Q69*(1-$F69))/$K69)*((1+'Inputs &amp; Summary'!$D$7)^AP$29)),((INT(AP$29/$K69)-INT((AP$29-1)/$K69))*($R69*(1-$E69)+$Q69*(1-$F69))*((1+'Inputs &amp; Summary'!$D$7)^AP$29))),((_xlfn.WEIBULL.DIST(AP$29,$L69,$K69,FALSE)*($R69*(1-$E69)+$Q69*(1-$F69))*((1+'Inputs &amp; Summary'!$D$7)^AP$29))))))</f>
        <v>0</v>
      </c>
      <c r="AQ69" s="114">
        <f>$D69*IF(AQ$29&gt;'Inputs &amp; Summary'!$D$5,0,IF(AQ$29&gt;VLOOKUP($G69,Lists!$J$17:$K$21,2),IF($M69=Lists!$H$3,IF($K69&lt;1,(($S69/$K69)*((1+'Inputs &amp; Summary'!$D$7)^AQ$29)),((INT(AQ$29/$K69)-INT((AQ$29-1)/$K69))*$S69*((1+'Inputs &amp; Summary'!$D$7)^AQ$29))),(_xlfn.WEIBULL.DIST(AQ$29,$L69,$K69,FALSE)*$S69*((1+'Inputs &amp; Summary'!$D$7)^AQ$29))),IF($M69=Lists!$H$3,IF($K69&lt;1,((($R69*(1-$E69)+$Q69*(1-$F69))/$K69)*((1+'Inputs &amp; Summary'!$D$7)^AQ$29)),((INT(AQ$29/$K69)-INT((AQ$29-1)/$K69))*($R69*(1-$E69)+$Q69*(1-$F69))*((1+'Inputs &amp; Summary'!$D$7)^AQ$29))),((_xlfn.WEIBULL.DIST(AQ$29,$L69,$K69,FALSE)*($R69*(1-$E69)+$Q69*(1-$F69))*((1+'Inputs &amp; Summary'!$D$7)^AQ$29))))))</f>
        <v>0</v>
      </c>
      <c r="AR69" s="114">
        <f>$D69*IF(AR$29&gt;'Inputs &amp; Summary'!$D$5,0,IF(AR$29&gt;VLOOKUP($G69,Lists!$J$17:$K$21,2),IF($M69=Lists!$H$3,IF($K69&lt;1,(($S69/$K69)*((1+'Inputs &amp; Summary'!$D$7)^AR$29)),((INT(AR$29/$K69)-INT((AR$29-1)/$K69))*$S69*((1+'Inputs &amp; Summary'!$D$7)^AR$29))),(_xlfn.WEIBULL.DIST(AR$29,$L69,$K69,FALSE)*$S69*((1+'Inputs &amp; Summary'!$D$7)^AR$29))),IF($M69=Lists!$H$3,IF($K69&lt;1,((($R69*(1-$E69)+$Q69*(1-$F69))/$K69)*((1+'Inputs &amp; Summary'!$D$7)^AR$29)),((INT(AR$29/$K69)-INT((AR$29-1)/$K69))*($R69*(1-$E69)+$Q69*(1-$F69))*((1+'Inputs &amp; Summary'!$D$7)^AR$29))),((_xlfn.WEIBULL.DIST(AR$29,$L69,$K69,FALSE)*($R69*(1-$E69)+$Q69*(1-$F69))*((1+'Inputs &amp; Summary'!$D$7)^AR$29))))))</f>
        <v>3.5719889326402749</v>
      </c>
      <c r="AS69" s="114">
        <f>$D69*IF(AS$29&gt;'Inputs &amp; Summary'!$D$5,0,IF(AS$29&gt;VLOOKUP($G69,Lists!$J$17:$K$21,2),IF($M69=Lists!$H$3,IF($K69&lt;1,(($S69/$K69)*((1+'Inputs &amp; Summary'!$D$7)^AS$29)),((INT(AS$29/$K69)-INT((AS$29-1)/$K69))*$S69*((1+'Inputs &amp; Summary'!$D$7)^AS$29))),(_xlfn.WEIBULL.DIST(AS$29,$L69,$K69,FALSE)*$S69*((1+'Inputs &amp; Summary'!$D$7)^AS$29))),IF($M69=Lists!$H$3,IF($K69&lt;1,((($R69*(1-$E69)+$Q69*(1-$F69))/$K69)*((1+'Inputs &amp; Summary'!$D$7)^AS$29)),((INT(AS$29/$K69)-INT((AS$29-1)/$K69))*($R69*(1-$E69)+$Q69*(1-$F69))*((1+'Inputs &amp; Summary'!$D$7)^AS$29))),((_xlfn.WEIBULL.DIST(AS$29,$L69,$K69,FALSE)*($R69*(1-$E69)+$Q69*(1-$F69))*((1+'Inputs &amp; Summary'!$D$7)^AS$29))))))</f>
        <v>0</v>
      </c>
      <c r="AT69" s="114">
        <f>$D69*IF(AT$29&gt;'Inputs &amp; Summary'!$D$5,0,IF(AT$29&gt;VLOOKUP($G69,Lists!$J$17:$K$21,2),IF($M69=Lists!$H$3,IF($K69&lt;1,(($S69/$K69)*((1+'Inputs &amp; Summary'!$D$7)^AT$29)),((INT(AT$29/$K69)-INT((AT$29-1)/$K69))*$S69*((1+'Inputs &amp; Summary'!$D$7)^AT$29))),(_xlfn.WEIBULL.DIST(AT$29,$L69,$K69,FALSE)*$S69*((1+'Inputs &amp; Summary'!$D$7)^AT$29))),IF($M69=Lists!$H$3,IF($K69&lt;1,((($R69*(1-$E69)+$Q69*(1-$F69))/$K69)*((1+'Inputs &amp; Summary'!$D$7)^AT$29)),((INT(AT$29/$K69)-INT((AT$29-1)/$K69))*($R69*(1-$E69)+$Q69*(1-$F69))*((1+'Inputs &amp; Summary'!$D$7)^AT$29))),((_xlfn.WEIBULL.DIST(AT$29,$L69,$K69,FALSE)*($R69*(1-$E69)+$Q69*(1-$F69))*((1+'Inputs &amp; Summary'!$D$7)^AT$29))))))</f>
        <v>0</v>
      </c>
      <c r="AU69" s="114">
        <f>$D69*IF(AU$29&gt;'Inputs &amp; Summary'!$D$5,0,IF(AU$29&gt;VLOOKUP($G69,Lists!$J$17:$K$21,2),IF($M69=Lists!$H$3,IF($K69&lt;1,(($S69/$K69)*((1+'Inputs &amp; Summary'!$D$7)^AU$29)),((INT(AU$29/$K69)-INT((AU$29-1)/$K69))*$S69*((1+'Inputs &amp; Summary'!$D$7)^AU$29))),(_xlfn.WEIBULL.DIST(AU$29,$L69,$K69,FALSE)*$S69*((1+'Inputs &amp; Summary'!$D$7)^AU$29))),IF($M69=Lists!$H$3,IF($K69&lt;1,((($R69*(1-$E69)+$Q69*(1-$F69))/$K69)*((1+'Inputs &amp; Summary'!$D$7)^AU$29)),((INT(AU$29/$K69)-INT((AU$29-1)/$K69))*($R69*(1-$E69)+$Q69*(1-$F69))*((1+'Inputs &amp; Summary'!$D$7)^AU$29))),((_xlfn.WEIBULL.DIST(AU$29,$L69,$K69,FALSE)*($R69*(1-$E69)+$Q69*(1-$F69))*((1+'Inputs &amp; Summary'!$D$7)^AU$29))))))</f>
        <v>0</v>
      </c>
      <c r="AV69" s="114">
        <f>$D69*IF(AV$29&gt;'Inputs &amp; Summary'!$D$5,0,IF(AV$29&gt;VLOOKUP($G69,Lists!$J$17:$K$21,2),IF($M69=Lists!$H$3,IF($K69&lt;1,(($S69/$K69)*((1+'Inputs &amp; Summary'!$D$7)^AV$29)),((INT(AV$29/$K69)-INT((AV$29-1)/$K69))*$S69*((1+'Inputs &amp; Summary'!$D$7)^AV$29))),(_xlfn.WEIBULL.DIST(AV$29,$L69,$K69,FALSE)*$S69*((1+'Inputs &amp; Summary'!$D$7)^AV$29))),IF($M69=Lists!$H$3,IF($K69&lt;1,((($R69*(1-$E69)+$Q69*(1-$F69))/$K69)*((1+'Inputs &amp; Summary'!$D$7)^AV$29)),((INT(AV$29/$K69)-INT((AV$29-1)/$K69))*($R69*(1-$E69)+$Q69*(1-$F69))*((1+'Inputs &amp; Summary'!$D$7)^AV$29))),((_xlfn.WEIBULL.DIST(AV$29,$L69,$K69,FALSE)*($R69*(1-$E69)+$Q69*(1-$F69))*((1+'Inputs &amp; Summary'!$D$7)^AV$29))))))</f>
        <v>0</v>
      </c>
      <c r="AW69" s="114">
        <f>$D69*IF(AW$29&gt;'Inputs &amp; Summary'!$D$5,0,IF(AW$29&gt;VLOOKUP($G69,Lists!$J$17:$K$21,2),IF($M69=Lists!$H$3,IF($K69&lt;1,(($S69/$K69)*((1+'Inputs &amp; Summary'!$D$7)^AW$29)),((INT(AW$29/$K69)-INT((AW$29-1)/$K69))*$S69*((1+'Inputs &amp; Summary'!$D$7)^AW$29))),(_xlfn.WEIBULL.DIST(AW$29,$L69,$K69,FALSE)*$S69*((1+'Inputs &amp; Summary'!$D$7)^AW$29))),IF($M69=Lists!$H$3,IF($K69&lt;1,((($R69*(1-$E69)+$Q69*(1-$F69))/$K69)*((1+'Inputs &amp; Summary'!$D$7)^AW$29)),((INT(AW$29/$K69)-INT((AW$29-1)/$K69))*($R69*(1-$E69)+$Q69*(1-$F69))*((1+'Inputs &amp; Summary'!$D$7)^AW$29))),((_xlfn.WEIBULL.DIST(AW$29,$L69,$K69,FALSE)*($R69*(1-$E69)+$Q69*(1-$F69))*((1+'Inputs &amp; Summary'!$D$7)^AW$29))))))</f>
        <v>0</v>
      </c>
      <c r="AX69" s="114">
        <f>$D69*IF(AX$29&gt;'Inputs &amp; Summary'!$D$5,0,IF(AX$29&gt;VLOOKUP($G69,Lists!$J$17:$K$21,2),IF($M69=Lists!$H$3,IF($K69&lt;1,(($S69/$K69)*((1+'Inputs &amp; Summary'!$D$7)^AX$29)),((INT(AX$29/$K69)-INT((AX$29-1)/$K69))*$S69*((1+'Inputs &amp; Summary'!$D$7)^AX$29))),(_xlfn.WEIBULL.DIST(AX$29,$L69,$K69,FALSE)*$S69*((1+'Inputs &amp; Summary'!$D$7)^AX$29))),IF($M69=Lists!$H$3,IF($K69&lt;1,((($R69*(1-$E69)+$Q69*(1-$F69))/$K69)*((1+'Inputs &amp; Summary'!$D$7)^AX$29)),((INT(AX$29/$K69)-INT((AX$29-1)/$K69))*($R69*(1-$E69)+$Q69*(1-$F69))*((1+'Inputs &amp; Summary'!$D$7)^AX$29))),((_xlfn.WEIBULL.DIST(AX$29,$L69,$K69,FALSE)*($R69*(1-$E69)+$Q69*(1-$F69))*((1+'Inputs &amp; Summary'!$D$7)^AX$29))))))</f>
        <v>0</v>
      </c>
      <c r="AY69" s="114">
        <f>$D69*IF(AY$29&gt;'Inputs &amp; Summary'!$D$5,0,IF(AY$29&gt;VLOOKUP($G69,Lists!$J$17:$K$21,2),IF($M69=Lists!$H$3,IF($K69&lt;1,(($S69/$K69)*((1+'Inputs &amp; Summary'!$D$7)^AY$29)),((INT(AY$29/$K69)-INT((AY$29-1)/$K69))*$S69*((1+'Inputs &amp; Summary'!$D$7)^AY$29))),(_xlfn.WEIBULL.DIST(AY$29,$L69,$K69,FALSE)*$S69*((1+'Inputs &amp; Summary'!$D$7)^AY$29))),IF($M69=Lists!$H$3,IF($K69&lt;1,((($R69*(1-$E69)+$Q69*(1-$F69))/$K69)*((1+'Inputs &amp; Summary'!$D$7)^AY$29)),((INT(AY$29/$K69)-INT((AY$29-1)/$K69))*($R69*(1-$E69)+$Q69*(1-$F69))*((1+'Inputs &amp; Summary'!$D$7)^AY$29))),((_xlfn.WEIBULL.DIST(AY$29,$L69,$K69,FALSE)*($R69*(1-$E69)+$Q69*(1-$F69))*((1+'Inputs &amp; Summary'!$D$7)^AY$29))))))</f>
        <v>0</v>
      </c>
      <c r="AZ69" s="114">
        <f>$D69*IF(AZ$29&gt;'Inputs &amp; Summary'!$D$5,0,IF(AZ$29&gt;VLOOKUP($G69,Lists!$J$17:$K$21,2),IF($M69=Lists!$H$3,IF($K69&lt;1,(($S69/$K69)*((1+'Inputs &amp; Summary'!$D$7)^AZ$29)),((INT(AZ$29/$K69)-INT((AZ$29-1)/$K69))*$S69*((1+'Inputs &amp; Summary'!$D$7)^AZ$29))),(_xlfn.WEIBULL.DIST(AZ$29,$L69,$K69,FALSE)*$S69*((1+'Inputs &amp; Summary'!$D$7)^AZ$29))),IF($M69=Lists!$H$3,IF($K69&lt;1,((($R69*(1-$E69)+$Q69*(1-$F69))/$K69)*((1+'Inputs &amp; Summary'!$D$7)^AZ$29)),((INT(AZ$29/$K69)-INT((AZ$29-1)/$K69))*($R69*(1-$E69)+$Q69*(1-$F69))*((1+'Inputs &amp; Summary'!$D$7)^AZ$29))),((_xlfn.WEIBULL.DIST(AZ$29,$L69,$K69,FALSE)*($R69*(1-$E69)+$Q69*(1-$F69))*((1+'Inputs &amp; Summary'!$D$7)^AZ$29))))))</f>
        <v>0</v>
      </c>
      <c r="BA69" s="114">
        <f>$D69*IF(BA$29&gt;'Inputs &amp; Summary'!$D$5,0,IF(BA$29&gt;VLOOKUP($G69,Lists!$J$17:$K$21,2),IF($M69=Lists!$H$3,IF($K69&lt;1,(($S69/$K69)*((1+'Inputs &amp; Summary'!$D$7)^BA$29)),((INT(BA$29/$K69)-INT((BA$29-1)/$K69))*$S69*((1+'Inputs &amp; Summary'!$D$7)^BA$29))),(_xlfn.WEIBULL.DIST(BA$29,$L69,$K69,FALSE)*$S69*((1+'Inputs &amp; Summary'!$D$7)^BA$29))),IF($M69=Lists!$H$3,IF($K69&lt;1,((($R69*(1-$E69)+$Q69*(1-$F69))/$K69)*((1+'Inputs &amp; Summary'!$D$7)^BA$29)),((INT(BA$29/$K69)-INT((BA$29-1)/$K69))*($R69*(1-$E69)+$Q69*(1-$F69))*((1+'Inputs &amp; Summary'!$D$7)^BA$29))),((_xlfn.WEIBULL.DIST(BA$29,$L69,$K69,FALSE)*($R69*(1-$E69)+$Q69*(1-$F69))*((1+'Inputs &amp; Summary'!$D$7)^BA$29))))))</f>
        <v>0</v>
      </c>
      <c r="BB69" s="114">
        <f>$D69*IF(BB$29&gt;'Inputs &amp; Summary'!$D$5,0,IF(BB$29&gt;VLOOKUP($G69,Lists!$J$17:$K$21,2),IF($M69=Lists!$H$3,IF($K69&lt;1,(($S69/$K69)*((1+'Inputs &amp; Summary'!$D$7)^BB$29)),((INT(BB$29/$K69)-INT((BB$29-1)/$K69))*$S69*((1+'Inputs &amp; Summary'!$D$7)^BB$29))),(_xlfn.WEIBULL.DIST(BB$29,$L69,$K69,FALSE)*$S69*((1+'Inputs &amp; Summary'!$D$7)^BB$29))),IF($M69=Lists!$H$3,IF($K69&lt;1,((($R69*(1-$E69)+$Q69*(1-$F69))/$K69)*((1+'Inputs &amp; Summary'!$D$7)^BB$29)),((INT(BB$29/$K69)-INT((BB$29-1)/$K69))*($R69*(1-$E69)+$Q69*(1-$F69))*((1+'Inputs &amp; Summary'!$D$7)^BB$29))),((_xlfn.WEIBULL.DIST(BB$29,$L69,$K69,FALSE)*($R69*(1-$E69)+$Q69*(1-$F69))*((1+'Inputs &amp; Summary'!$D$7)^BB$29))))))</f>
        <v>0</v>
      </c>
      <c r="BC69" s="114">
        <f>$D69*IF(BC$29&gt;'Inputs &amp; Summary'!$D$5,0,IF(BC$29&gt;VLOOKUP($G69,Lists!$J$17:$K$21,2),IF($M69=Lists!$H$3,IF($K69&lt;1,(($S69/$K69)*((1+'Inputs &amp; Summary'!$D$7)^BC$29)),((INT(BC$29/$K69)-INT((BC$29-1)/$K69))*$S69*((1+'Inputs &amp; Summary'!$D$7)^BC$29))),(_xlfn.WEIBULL.DIST(BC$29,$L69,$K69,FALSE)*$S69*((1+'Inputs &amp; Summary'!$D$7)^BC$29))),IF($M69=Lists!$H$3,IF($K69&lt;1,((($R69*(1-$E69)+$Q69*(1-$F69))/$K69)*((1+'Inputs &amp; Summary'!$D$7)^BC$29)),((INT(BC$29/$K69)-INT((BC$29-1)/$K69))*($R69*(1-$E69)+$Q69*(1-$F69))*((1+'Inputs &amp; Summary'!$D$7)^BC$29))),((_xlfn.WEIBULL.DIST(BC$29,$L69,$K69,FALSE)*($R69*(1-$E69)+$Q69*(1-$F69))*((1+'Inputs &amp; Summary'!$D$7)^BC$29))))))</f>
        <v>0</v>
      </c>
      <c r="BD69" s="114">
        <f>$D69*IF(BD$29&gt;'Inputs &amp; Summary'!$D$5,0,IF(BD$29&gt;VLOOKUP($G69,Lists!$J$17:$K$21,2),IF($M69=Lists!$H$3,IF($K69&lt;1,(($S69/$K69)*((1+'Inputs &amp; Summary'!$D$7)^BD$29)),((INT(BD$29/$K69)-INT((BD$29-1)/$K69))*$S69*((1+'Inputs &amp; Summary'!$D$7)^BD$29))),(_xlfn.WEIBULL.DIST(BD$29,$L69,$K69,FALSE)*$S69*((1+'Inputs &amp; Summary'!$D$7)^BD$29))),IF($M69=Lists!$H$3,IF($K69&lt;1,((($R69*(1-$E69)+$Q69*(1-$F69))/$K69)*((1+'Inputs &amp; Summary'!$D$7)^BD$29)),((INT(BD$29/$K69)-INT((BD$29-1)/$K69))*($R69*(1-$E69)+$Q69*(1-$F69))*((1+'Inputs &amp; Summary'!$D$7)^BD$29))),((_xlfn.WEIBULL.DIST(BD$29,$L69,$K69,FALSE)*($R69*(1-$E69)+$Q69*(1-$F69))*((1+'Inputs &amp; Summary'!$D$7)^BD$29))))))</f>
        <v>0</v>
      </c>
      <c r="BE69" s="114">
        <f>$D69*IF(BE$29&gt;'Inputs &amp; Summary'!$D$5,0,IF(BE$29&gt;VLOOKUP($G69,Lists!$J$17:$K$21,2),IF($M69=Lists!$H$3,IF($K69&lt;1,(($S69/$K69)*((1+'Inputs &amp; Summary'!$D$7)^BE$29)),((INT(BE$29/$K69)-INT((BE$29-1)/$K69))*$S69*((1+'Inputs &amp; Summary'!$D$7)^BE$29))),(_xlfn.WEIBULL.DIST(BE$29,$L69,$K69,FALSE)*$S69*((1+'Inputs &amp; Summary'!$D$7)^BE$29))),IF($M69=Lists!$H$3,IF($K69&lt;1,((($R69*(1-$E69)+$Q69*(1-$F69))/$K69)*((1+'Inputs &amp; Summary'!$D$7)^BE$29)),((INT(BE$29/$K69)-INT((BE$29-1)/$K69))*($R69*(1-$E69)+$Q69*(1-$F69))*((1+'Inputs &amp; Summary'!$D$7)^BE$29))),((_xlfn.WEIBULL.DIST(BE$29,$L69,$K69,FALSE)*($R69*(1-$E69)+$Q69*(1-$F69))*((1+'Inputs &amp; Summary'!$D$7)^BE$29))))))</f>
        <v>0</v>
      </c>
      <c r="BF69" s="114">
        <f>$D69*IF(BF$29&gt;'Inputs &amp; Summary'!$D$5,0,IF(BF$29&gt;VLOOKUP($G69,Lists!$J$17:$K$21,2),IF($M69=Lists!$H$3,IF($K69&lt;1,(($S69/$K69)*((1+'Inputs &amp; Summary'!$D$7)^BF$29)),((INT(BF$29/$K69)-INT((BF$29-1)/$K69))*$S69*((1+'Inputs &amp; Summary'!$D$7)^BF$29))),(_xlfn.WEIBULL.DIST(BF$29,$L69,$K69,FALSE)*$S69*((1+'Inputs &amp; Summary'!$D$7)^BF$29))),IF($M69=Lists!$H$3,IF($K69&lt;1,((($R69*(1-$E69)+$Q69*(1-$F69))/$K69)*((1+'Inputs &amp; Summary'!$D$7)^BF$29)),((INT(BF$29/$K69)-INT((BF$29-1)/$K69))*($R69*(1-$E69)+$Q69*(1-$F69))*((1+'Inputs &amp; Summary'!$D$7)^BF$29))),((_xlfn.WEIBULL.DIST(BF$29,$L69,$K69,FALSE)*($R69*(1-$E69)+$Q69*(1-$F69))*((1+'Inputs &amp; Summary'!$D$7)^BF$29))))))</f>
        <v>0</v>
      </c>
      <c r="BG69" s="114">
        <f>$D69*IF(BG$29&gt;'Inputs &amp; Summary'!$D$5,0,IF(BG$29&gt;VLOOKUP($G69,Lists!$J$17:$K$21,2),IF($M69=Lists!$H$3,IF($K69&lt;1,(($S69/$K69)*((1+'Inputs &amp; Summary'!$D$7)^BG$29)),((INT(BG$29/$K69)-INT((BG$29-1)/$K69))*$S69*((1+'Inputs &amp; Summary'!$D$7)^BG$29))),(_xlfn.WEIBULL.DIST(BG$29,$L69,$K69,FALSE)*$S69*((1+'Inputs &amp; Summary'!$D$7)^BG$29))),IF($M69=Lists!$H$3,IF($K69&lt;1,((($R69*(1-$E69)+$Q69*(1-$F69))/$K69)*((1+'Inputs &amp; Summary'!$D$7)^BG$29)),((INT(BG$29/$K69)-INT((BG$29-1)/$K69))*($R69*(1-$E69)+$Q69*(1-$F69))*((1+'Inputs &amp; Summary'!$D$7)^BG$29))),((_xlfn.WEIBULL.DIST(BG$29,$L69,$K69,FALSE)*($R69*(1-$E69)+$Q69*(1-$F69))*((1+'Inputs &amp; Summary'!$D$7)^BG$29))))))</f>
        <v>0</v>
      </c>
      <c r="BH69" s="114">
        <f>$D69*IF(BH$29&gt;'Inputs &amp; Summary'!$D$5,0,IF(BH$29&gt;VLOOKUP($G69,Lists!$J$17:$K$21,2),IF($M69=Lists!$H$3,IF($K69&lt;1,(($S69/$K69)*((1+'Inputs &amp; Summary'!$D$7)^BH$29)),((INT(BH$29/$K69)-INT((BH$29-1)/$K69))*$S69*((1+'Inputs &amp; Summary'!$D$7)^BH$29))),(_xlfn.WEIBULL.DIST(BH$29,$L69,$K69,FALSE)*$S69*((1+'Inputs &amp; Summary'!$D$7)^BH$29))),IF($M69=Lists!$H$3,IF($K69&lt;1,((($R69*(1-$E69)+$Q69*(1-$F69))/$K69)*((1+'Inputs &amp; Summary'!$D$7)^BH$29)),((INT(BH$29/$K69)-INT((BH$29-1)/$K69))*($R69*(1-$E69)+$Q69*(1-$F69))*((1+'Inputs &amp; Summary'!$D$7)^BH$29))),((_xlfn.WEIBULL.DIST(BH$29,$L69,$K69,FALSE)*($R69*(1-$E69)+$Q69*(1-$F69))*((1+'Inputs &amp; Summary'!$D$7)^BH$29))))))</f>
        <v>0</v>
      </c>
      <c r="BI69" s="114">
        <f>$D69*IF(BI$29&gt;'Inputs &amp; Summary'!$D$5,0,IF(BI$29&gt;VLOOKUP($G69,Lists!$J$17:$K$21,2),IF($M69=Lists!$H$3,IF($K69&lt;1,(($S69/$K69)*((1+'Inputs &amp; Summary'!$D$7)^BI$29)),((INT(BI$29/$K69)-INT((BI$29-1)/$K69))*$S69*((1+'Inputs &amp; Summary'!$D$7)^BI$29))),(_xlfn.WEIBULL.DIST(BI$29,$L69,$K69,FALSE)*$S69*((1+'Inputs &amp; Summary'!$D$7)^BI$29))),IF($M69=Lists!$H$3,IF($K69&lt;1,((($R69*(1-$E69)+$Q69*(1-$F69))/$K69)*((1+'Inputs &amp; Summary'!$D$7)^BI$29)),((INT(BI$29/$K69)-INT((BI$29-1)/$K69))*($R69*(1-$E69)+$Q69*(1-$F69))*((1+'Inputs &amp; Summary'!$D$7)^BI$29))),((_xlfn.WEIBULL.DIST(BI$29,$L69,$K69,FALSE)*($R69*(1-$E69)+$Q69*(1-$F69))*((1+'Inputs &amp; Summary'!$D$7)^BI$29))))))</f>
        <v>0</v>
      </c>
      <c r="BJ69" s="114">
        <f>$D69*IF(BJ$29&gt;'Inputs &amp; Summary'!$D$5,0,IF(BJ$29&gt;VLOOKUP($G69,Lists!$J$17:$K$21,2),IF($M69=Lists!$H$3,IF($K69&lt;1,(($S69/$K69)*((1+'Inputs &amp; Summary'!$D$7)^BJ$29)),((INT(BJ$29/$K69)-INT((BJ$29-1)/$K69))*$S69*((1+'Inputs &amp; Summary'!$D$7)^BJ$29))),(_xlfn.WEIBULL.DIST(BJ$29,$L69,$K69,FALSE)*$S69*((1+'Inputs &amp; Summary'!$D$7)^BJ$29))),IF($M69=Lists!$H$3,IF($K69&lt;1,((($R69*(1-$E69)+$Q69*(1-$F69))/$K69)*((1+'Inputs &amp; Summary'!$D$7)^BJ$29)),((INT(BJ$29/$K69)-INT((BJ$29-1)/$K69))*($R69*(1-$E69)+$Q69*(1-$F69))*((1+'Inputs &amp; Summary'!$D$7)^BJ$29))),((_xlfn.WEIBULL.DIST(BJ$29,$L69,$K69,FALSE)*($R69*(1-$E69)+$Q69*(1-$F69))*((1+'Inputs &amp; Summary'!$D$7)^BJ$29))))))</f>
        <v>0</v>
      </c>
      <c r="BK69" s="114">
        <f>$D69*IF(BK$29&gt;'Inputs &amp; Summary'!$D$5,0,IF(BK$29&gt;VLOOKUP($G69,Lists!$J$17:$K$21,2),IF($M69=Lists!$H$3,IF($K69&lt;1,(($S69/$K69)*((1+'Inputs &amp; Summary'!$D$7)^BK$29)),((INT(BK$29/$K69)-INT((BK$29-1)/$K69))*$S69*((1+'Inputs &amp; Summary'!$D$7)^BK$29))),(_xlfn.WEIBULL.DIST(BK$29,$L69,$K69,FALSE)*$S69*((1+'Inputs &amp; Summary'!$D$7)^BK$29))),IF($M69=Lists!$H$3,IF($K69&lt;1,((($R69*(1-$E69)+$Q69*(1-$F69))/$K69)*((1+'Inputs &amp; Summary'!$D$7)^BK$29)),((INT(BK$29/$K69)-INT((BK$29-1)/$K69))*($R69*(1-$E69)+$Q69*(1-$F69))*((1+'Inputs &amp; Summary'!$D$7)^BK$29))),((_xlfn.WEIBULL.DIST(BK$29,$L69,$K69,FALSE)*($R69*(1-$E69)+$Q69*(1-$F69))*((1+'Inputs &amp; Summary'!$D$7)^BK$29))))))</f>
        <v>0</v>
      </c>
      <c r="BL69" s="114">
        <f>$D69*IF(BL$29&gt;'Inputs &amp; Summary'!$D$5,0,IF(BL$29&gt;VLOOKUP($G69,Lists!$J$17:$K$21,2),IF($M69=Lists!$H$3,IF($K69&lt;1,(($S69/$K69)*((1+'Inputs &amp; Summary'!$D$7)^BL$29)),((INT(BL$29/$K69)-INT((BL$29-1)/$K69))*$S69*((1+'Inputs &amp; Summary'!$D$7)^BL$29))),(_xlfn.WEIBULL.DIST(BL$29,$L69,$K69,FALSE)*$S69*((1+'Inputs &amp; Summary'!$D$7)^BL$29))),IF($M69=Lists!$H$3,IF($K69&lt;1,((($R69*(1-$E69)+$Q69*(1-$F69))/$K69)*((1+'Inputs &amp; Summary'!$D$7)^BL$29)),((INT(BL$29/$K69)-INT((BL$29-1)/$K69))*($R69*(1-$E69)+$Q69*(1-$F69))*((1+'Inputs &amp; Summary'!$D$7)^BL$29))),((_xlfn.WEIBULL.DIST(BL$29,$L69,$K69,FALSE)*($R69*(1-$E69)+$Q69*(1-$F69))*((1+'Inputs &amp; Summary'!$D$7)^BL$29))))))</f>
        <v>0</v>
      </c>
    </row>
    <row r="70" spans="1:64" s="1" customFormat="1" x14ac:dyDescent="0.3">
      <c r="A70" s="79" t="s">
        <v>403</v>
      </c>
      <c r="B70" s="33" t="s">
        <v>152</v>
      </c>
      <c r="C70" s="33" t="s">
        <v>17</v>
      </c>
      <c r="D70" s="68">
        <f>IF($B$21=Lists!$I$4,0,1)</f>
        <v>1</v>
      </c>
      <c r="E70" s="68">
        <v>1</v>
      </c>
      <c r="F70" s="68">
        <v>1</v>
      </c>
      <c r="G70" s="213" t="s">
        <v>17</v>
      </c>
      <c r="H70" s="34" t="s">
        <v>17</v>
      </c>
      <c r="I70" s="34" t="s">
        <v>99</v>
      </c>
      <c r="J70" s="33">
        <f>VLOOKUP(I70,'Labor Rates'!$A$1:$B$16,2)</f>
        <v>24.03846153846154</v>
      </c>
      <c r="K70" s="35">
        <v>10</v>
      </c>
      <c r="L70" s="35">
        <v>1</v>
      </c>
      <c r="M70" s="36" t="s">
        <v>249</v>
      </c>
      <c r="N70" s="84">
        <f>'Inputs &amp; Summary'!$D$30</f>
        <v>1</v>
      </c>
      <c r="O70" s="35">
        <v>0</v>
      </c>
      <c r="P70" s="5">
        <f>$B$24*1000*'Inputs &amp; Summary'!$D$29+300</f>
        <v>80300</v>
      </c>
      <c r="Q70" s="73">
        <f t="shared" si="11"/>
        <v>0</v>
      </c>
      <c r="R70" s="73">
        <f t="shared" si="12"/>
        <v>80300</v>
      </c>
      <c r="S70" s="74">
        <f t="shared" si="13"/>
        <v>80300</v>
      </c>
      <c r="T70" s="88" t="s">
        <v>446</v>
      </c>
      <c r="U70" s="80"/>
      <c r="V70" s="87">
        <f t="shared" si="14"/>
        <v>1189.3017015025732</v>
      </c>
      <c r="W70" s="87">
        <f>NPV('Inputs &amp; Summary'!$D$6,Y70:BL70)</f>
        <v>8869.1203622802495</v>
      </c>
      <c r="X70" s="90">
        <f t="shared" si="15"/>
        <v>6.4372410332676502E-2</v>
      </c>
      <c r="Y70" s="114">
        <f>$D70*IF(Y$29&gt;'Inputs &amp; Summary'!$D$5,0,IF(Y$29&gt;VLOOKUP($G70,Lists!$J$17:$K$21,2),IF($M70=Lists!$H$3,IF($K70&lt;1,(($S70/$K70)*((1+'Inputs &amp; Summary'!$D$7)^Y$29)),((INT(Y$29/$K70)-INT((Y$29-1)/$K70))*$S70*((1+'Inputs &amp; Summary'!$D$7)^Y$29))),(_xlfn.WEIBULL.DIST(Y$29,$L70,$K70,FALSE)*$S70*((1+'Inputs &amp; Summary'!$D$7)^Y$29))),IF($M70=Lists!$H$3,IF($K70&lt;1,((($R70*(1-$E70)+$Q70*(1-$F70))/$K70)*((1+'Inputs &amp; Summary'!$D$7)^Y$29)),((INT(Y$29/$K70)-INT((Y$29-1)/$K70))*($R70*(1-$E70)+$Q70*(1-$F70))*((1+'Inputs &amp; Summary'!$D$7)^Y$29))),((_xlfn.WEIBULL.DIST(Y$29,$L70,$K70,FALSE)*($R70*(1-$E70)+$Q70*(1-$F70))*((1+'Inputs &amp; Summary'!$D$7)^Y$29))))))</f>
        <v>0</v>
      </c>
      <c r="Z70" s="114">
        <f>$D70*IF(Z$29&gt;'Inputs &amp; Summary'!$D$5,0,IF(Z$29&gt;VLOOKUP($G70,Lists!$J$17:$K$21,2),IF($M70=Lists!$H$3,IF($K70&lt;1,(($S70/$K70)*((1+'Inputs &amp; Summary'!$D$7)^Z$29)),((INT(Z$29/$K70)-INT((Z$29-1)/$K70))*$S70*((1+'Inputs &amp; Summary'!$D$7)^Z$29))),(_xlfn.WEIBULL.DIST(Z$29,$L70,$K70,FALSE)*$S70*((1+'Inputs &amp; Summary'!$D$7)^Z$29))),IF($M70=Lists!$H$3,IF($K70&lt;1,((($R70*(1-$E70)+$Q70*(1-$F70))/$K70)*((1+'Inputs &amp; Summary'!$D$7)^Z$29)),((INT(Z$29/$K70)-INT((Z$29-1)/$K70))*($R70*(1-$E70)+$Q70*(1-$F70))*((1+'Inputs &amp; Summary'!$D$7)^Z$29))),((_xlfn.WEIBULL.DIST(Z$29,$L70,$K70,FALSE)*($R70*(1-$E70)+$Q70*(1-$F70))*((1+'Inputs &amp; Summary'!$D$7)^Z$29))))))</f>
        <v>0</v>
      </c>
      <c r="AA70" s="114">
        <f>$D70*IF(AA$29&gt;'Inputs &amp; Summary'!$D$5,0,IF(AA$29&gt;VLOOKUP($G70,Lists!$J$17:$K$21,2),IF($M70=Lists!$H$3,IF($K70&lt;1,(($S70/$K70)*((1+'Inputs &amp; Summary'!$D$7)^AA$29)),((INT(AA$29/$K70)-INT((AA$29-1)/$K70))*$S70*((1+'Inputs &amp; Summary'!$D$7)^AA$29))),(_xlfn.WEIBULL.DIST(AA$29,$L70,$K70,FALSE)*$S70*((1+'Inputs &amp; Summary'!$D$7)^AA$29))),IF($M70=Lists!$H$3,IF($K70&lt;1,((($R70*(1-$E70)+$Q70*(1-$F70))/$K70)*((1+'Inputs &amp; Summary'!$D$7)^AA$29)),((INT(AA$29/$K70)-INT((AA$29-1)/$K70))*($R70*(1-$E70)+$Q70*(1-$F70))*((1+'Inputs &amp; Summary'!$D$7)^AA$29))),((_xlfn.WEIBULL.DIST(AA$29,$L70,$K70,FALSE)*($R70*(1-$E70)+$Q70*(1-$F70))*((1+'Inputs &amp; Summary'!$D$7)^AA$29))))))</f>
        <v>0</v>
      </c>
      <c r="AB70" s="114">
        <f>$D70*IF(AB$29&gt;'Inputs &amp; Summary'!$D$5,0,IF(AB$29&gt;VLOOKUP($G70,Lists!$J$17:$K$21,2),IF($M70=Lists!$H$3,IF($K70&lt;1,(($S70/$K70)*((1+'Inputs &amp; Summary'!$D$7)^AB$29)),((INT(AB$29/$K70)-INT((AB$29-1)/$K70))*$S70*((1+'Inputs &amp; Summary'!$D$7)^AB$29))),(_xlfn.WEIBULL.DIST(AB$29,$L70,$K70,FALSE)*$S70*((1+'Inputs &amp; Summary'!$D$7)^AB$29))),IF($M70=Lists!$H$3,IF($K70&lt;1,((($R70*(1-$E70)+$Q70*(1-$F70))/$K70)*((1+'Inputs &amp; Summary'!$D$7)^AB$29)),((INT(AB$29/$K70)-INT((AB$29-1)/$K70))*($R70*(1-$E70)+$Q70*(1-$F70))*((1+'Inputs &amp; Summary'!$D$7)^AB$29))),((_xlfn.WEIBULL.DIST(AB$29,$L70,$K70,FALSE)*($R70*(1-$E70)+$Q70*(1-$F70))*((1+'Inputs &amp; Summary'!$D$7)^AB$29))))))</f>
        <v>0</v>
      </c>
      <c r="AC70" s="114">
        <f>$D70*IF(AC$29&gt;'Inputs &amp; Summary'!$D$5,0,IF(AC$29&gt;VLOOKUP($G70,Lists!$J$17:$K$21,2),IF($M70=Lists!$H$3,IF($K70&lt;1,(($S70/$K70)*((1+'Inputs &amp; Summary'!$D$7)^AC$29)),((INT(AC$29/$K70)-INT((AC$29-1)/$K70))*$S70*((1+'Inputs &amp; Summary'!$D$7)^AC$29))),(_xlfn.WEIBULL.DIST(AC$29,$L70,$K70,FALSE)*$S70*((1+'Inputs &amp; Summary'!$D$7)^AC$29))),IF($M70=Lists!$H$3,IF($K70&lt;1,((($R70*(1-$E70)+$Q70*(1-$F70))/$K70)*((1+'Inputs &amp; Summary'!$D$7)^AC$29)),((INT(AC$29/$K70)-INT((AC$29-1)/$K70))*($R70*(1-$E70)+$Q70*(1-$F70))*((1+'Inputs &amp; Summary'!$D$7)^AC$29))),((_xlfn.WEIBULL.DIST(AC$29,$L70,$K70,FALSE)*($R70*(1-$E70)+$Q70*(1-$F70))*((1+'Inputs &amp; Summary'!$D$7)^AC$29))))))</f>
        <v>0</v>
      </c>
      <c r="AD70" s="114">
        <f>$D70*IF(AD$29&gt;'Inputs &amp; Summary'!$D$5,0,IF(AD$29&gt;VLOOKUP($G70,Lists!$J$17:$K$21,2),IF($M70=Lists!$H$3,IF($K70&lt;1,(($S70/$K70)*((1+'Inputs &amp; Summary'!$D$7)^AD$29)),((INT(AD$29/$K70)-INT((AD$29-1)/$K70))*$S70*((1+'Inputs &amp; Summary'!$D$7)^AD$29))),(_xlfn.WEIBULL.DIST(AD$29,$L70,$K70,FALSE)*$S70*((1+'Inputs &amp; Summary'!$D$7)^AD$29))),IF($M70=Lists!$H$3,IF($K70&lt;1,((($R70*(1-$E70)+$Q70*(1-$F70))/$K70)*((1+'Inputs &amp; Summary'!$D$7)^AD$29)),((INT(AD$29/$K70)-INT((AD$29-1)/$K70))*($R70*(1-$E70)+$Q70*(1-$F70))*((1+'Inputs &amp; Summary'!$D$7)^AD$29))),((_xlfn.WEIBULL.DIST(AD$29,$L70,$K70,FALSE)*($R70*(1-$E70)+$Q70*(1-$F70))*((1+'Inputs &amp; Summary'!$D$7)^AD$29))))))</f>
        <v>0</v>
      </c>
      <c r="AE70" s="114">
        <f>$D70*IF(AE$29&gt;'Inputs &amp; Summary'!$D$5,0,IF(AE$29&gt;VLOOKUP($G70,Lists!$J$17:$K$21,2),IF($M70=Lists!$H$3,IF($K70&lt;1,(($S70/$K70)*((1+'Inputs &amp; Summary'!$D$7)^AE$29)),((INT(AE$29/$K70)-INT((AE$29-1)/$K70))*$S70*((1+'Inputs &amp; Summary'!$D$7)^AE$29))),(_xlfn.WEIBULL.DIST(AE$29,$L70,$K70,FALSE)*$S70*((1+'Inputs &amp; Summary'!$D$7)^AE$29))),IF($M70=Lists!$H$3,IF($K70&lt;1,((($R70*(1-$E70)+$Q70*(1-$F70))/$K70)*((1+'Inputs &amp; Summary'!$D$7)^AE$29)),((INT(AE$29/$K70)-INT((AE$29-1)/$K70))*($R70*(1-$E70)+$Q70*(1-$F70))*((1+'Inputs &amp; Summary'!$D$7)^AE$29))),((_xlfn.WEIBULL.DIST(AE$29,$L70,$K70,FALSE)*($R70*(1-$E70)+$Q70*(1-$F70))*((1+'Inputs &amp; Summary'!$D$7)^AE$29))))))</f>
        <v>0</v>
      </c>
      <c r="AF70" s="114">
        <f>$D70*IF(AF$29&gt;'Inputs &amp; Summary'!$D$5,0,IF(AF$29&gt;VLOOKUP($G70,Lists!$J$17:$K$21,2),IF($M70=Lists!$H$3,IF($K70&lt;1,(($S70/$K70)*((1+'Inputs &amp; Summary'!$D$7)^AF$29)),((INT(AF$29/$K70)-INT((AF$29-1)/$K70))*$S70*((1+'Inputs &amp; Summary'!$D$7)^AF$29))),(_xlfn.WEIBULL.DIST(AF$29,$L70,$K70,FALSE)*$S70*((1+'Inputs &amp; Summary'!$D$7)^AF$29))),IF($M70=Lists!$H$3,IF($K70&lt;1,((($R70*(1-$E70)+$Q70*(1-$F70))/$K70)*((1+'Inputs &amp; Summary'!$D$7)^AF$29)),((INT(AF$29/$K70)-INT((AF$29-1)/$K70))*($R70*(1-$E70)+$Q70*(1-$F70))*((1+'Inputs &amp; Summary'!$D$7)^AF$29))),((_xlfn.WEIBULL.DIST(AF$29,$L70,$K70,FALSE)*($R70*(1-$E70)+$Q70*(1-$F70))*((1+'Inputs &amp; Summary'!$D$7)^AF$29))))))</f>
        <v>0</v>
      </c>
      <c r="AG70" s="114">
        <f>$D70*IF(AG$29&gt;'Inputs &amp; Summary'!$D$5,0,IF(AG$29&gt;VLOOKUP($G70,Lists!$J$17:$K$21,2),IF($M70=Lists!$H$3,IF($K70&lt;1,(($S70/$K70)*((1+'Inputs &amp; Summary'!$D$7)^AG$29)),((INT(AG$29/$K70)-INT((AG$29-1)/$K70))*$S70*((1+'Inputs &amp; Summary'!$D$7)^AG$29))),(_xlfn.WEIBULL.DIST(AG$29,$L70,$K70,FALSE)*$S70*((1+'Inputs &amp; Summary'!$D$7)^AG$29))),IF($M70=Lists!$H$3,IF($K70&lt;1,((($R70*(1-$E70)+$Q70*(1-$F70))/$K70)*((1+'Inputs &amp; Summary'!$D$7)^AG$29)),((INT(AG$29/$K70)-INT((AG$29-1)/$K70))*($R70*(1-$E70)+$Q70*(1-$F70))*((1+'Inputs &amp; Summary'!$D$7)^AG$29))),((_xlfn.WEIBULL.DIST(AG$29,$L70,$K70,FALSE)*($R70*(1-$E70)+$Q70*(1-$F70))*((1+'Inputs &amp; Summary'!$D$7)^AG$29))))))</f>
        <v>0</v>
      </c>
      <c r="AH70" s="114">
        <f>$D70*IF(AH$29&gt;'Inputs &amp; Summary'!$D$5,0,IF(AH$29&gt;VLOOKUP($G70,Lists!$J$17:$K$21,2),IF($M70=Lists!$H$3,IF($K70&lt;1,(($S70/$K70)*((1+'Inputs &amp; Summary'!$D$7)^AH$29)),((INT(AH$29/$K70)-INT((AH$29-1)/$K70))*$S70*((1+'Inputs &amp; Summary'!$D$7)^AH$29))),(_xlfn.WEIBULL.DIST(AH$29,$L70,$K70,FALSE)*$S70*((1+'Inputs &amp; Summary'!$D$7)^AH$29))),IF($M70=Lists!$H$3,IF($K70&lt;1,((($R70*(1-$E70)+$Q70*(1-$F70))/$K70)*((1+'Inputs &amp; Summary'!$D$7)^AH$29)),((INT(AH$29/$K70)-INT((AH$29-1)/$K70))*($R70*(1-$E70)+$Q70*(1-$F70))*((1+'Inputs &amp; Summary'!$D$7)^AH$29))),((_xlfn.WEIBULL.DIST(AH$29,$L70,$K70,FALSE)*($R70*(1-$E70)+$Q70*(1-$F70))*((1+'Inputs &amp; Summary'!$D$7)^AH$29))))))</f>
        <v>0</v>
      </c>
      <c r="AI70" s="114">
        <f>$D70*IF(AI$29&gt;'Inputs &amp; Summary'!$D$5,0,IF(AI$29&gt;VLOOKUP($G70,Lists!$J$17:$K$21,2),IF($M70=Lists!$H$3,IF($K70&lt;1,(($S70/$K70)*((1+'Inputs &amp; Summary'!$D$7)^AI$29)),((INT(AI$29/$K70)-INT((AI$29-1)/$K70))*$S70*((1+'Inputs &amp; Summary'!$D$7)^AI$29))),(_xlfn.WEIBULL.DIST(AI$29,$L70,$K70,FALSE)*$S70*((1+'Inputs &amp; Summary'!$D$7)^AI$29))),IF($M70=Lists!$H$3,IF($K70&lt;1,((($R70*(1-$E70)+$Q70*(1-$F70))/$K70)*((1+'Inputs &amp; Summary'!$D$7)^AI$29)),((INT(AI$29/$K70)-INT((AI$29-1)/$K70))*($R70*(1-$E70)+$Q70*(1-$F70))*((1+'Inputs &amp; Summary'!$D$7)^AI$29))),((_xlfn.WEIBULL.DIST(AI$29,$L70,$K70,FALSE)*($R70*(1-$E70)+$Q70*(1-$F70))*((1+'Inputs &amp; Summary'!$D$7)^AI$29))))))</f>
        <v>3323.4833284257538</v>
      </c>
      <c r="AJ70" s="114">
        <f>$D70*IF(AJ$29&gt;'Inputs &amp; Summary'!$D$5,0,IF(AJ$29&gt;VLOOKUP($G70,Lists!$J$17:$K$21,2),IF($M70=Lists!$H$3,IF($K70&lt;1,(($S70/$K70)*((1+'Inputs &amp; Summary'!$D$7)^AJ$29)),((INT(AJ$29/$K70)-INT((AJ$29-1)/$K70))*$S70*((1+'Inputs &amp; Summary'!$D$7)^AJ$29))),(_xlfn.WEIBULL.DIST(AJ$29,$L70,$K70,FALSE)*$S70*((1+'Inputs &amp; Summary'!$D$7)^AJ$29))),IF($M70=Lists!$H$3,IF($K70&lt;1,((($R70*(1-$E70)+$Q70*(1-$F70))/$K70)*((1+'Inputs &amp; Summary'!$D$7)^AJ$29)),((INT(AJ$29/$K70)-INT((AJ$29-1)/$K70))*($R70*(1-$E70)+$Q70*(1-$F70))*((1+'Inputs &amp; Summary'!$D$7)^AJ$29))),((_xlfn.WEIBULL.DIST(AJ$29,$L70,$K70,FALSE)*($R70*(1-$E70)+$Q70*(1-$F70))*((1+'Inputs &amp; Summary'!$D$7)^AJ$29))))))</f>
        <v>3067.3563152538827</v>
      </c>
      <c r="AK70" s="114">
        <f>$D70*IF(AK$29&gt;'Inputs &amp; Summary'!$D$5,0,IF(AK$29&gt;VLOOKUP($G70,Lists!$J$17:$K$21,2),IF($M70=Lists!$H$3,IF($K70&lt;1,(($S70/$K70)*((1+'Inputs &amp; Summary'!$D$7)^AK$29)),((INT(AK$29/$K70)-INT((AK$29-1)/$K70))*$S70*((1+'Inputs &amp; Summary'!$D$7)^AK$29))),(_xlfn.WEIBULL.DIST(AK$29,$L70,$K70,FALSE)*$S70*((1+'Inputs &amp; Summary'!$D$7)^AK$29))),IF($M70=Lists!$H$3,IF($K70&lt;1,((($R70*(1-$E70)+$Q70*(1-$F70))/$K70)*((1+'Inputs &amp; Summary'!$D$7)^AK$29)),((INT(AK$29/$K70)-INT((AK$29-1)/$K70))*($R70*(1-$E70)+$Q70*(1-$F70))*((1+'Inputs &amp; Summary'!$D$7)^AK$29))),((_xlfn.WEIBULL.DIST(AK$29,$L70,$K70,FALSE)*($R70*(1-$E70)+$Q70*(1-$F70))*((1+'Inputs &amp; Summary'!$D$7)^AK$29))))))</f>
        <v>2830.9679438604298</v>
      </c>
      <c r="AL70" s="114">
        <f>$D70*IF(AL$29&gt;'Inputs &amp; Summary'!$D$5,0,IF(AL$29&gt;VLOOKUP($G70,Lists!$J$17:$K$21,2),IF($M70=Lists!$H$3,IF($K70&lt;1,(($S70/$K70)*((1+'Inputs &amp; Summary'!$D$7)^AL$29)),((INT(AL$29/$K70)-INT((AL$29-1)/$K70))*$S70*((1+'Inputs &amp; Summary'!$D$7)^AL$29))),(_xlfn.WEIBULL.DIST(AL$29,$L70,$K70,FALSE)*$S70*((1+'Inputs &amp; Summary'!$D$7)^AL$29))),IF($M70=Lists!$H$3,IF($K70&lt;1,((($R70*(1-$E70)+$Q70*(1-$F70))/$K70)*((1+'Inputs &amp; Summary'!$D$7)^AL$29)),((INT(AL$29/$K70)-INT((AL$29-1)/$K70))*($R70*(1-$E70)+$Q70*(1-$F70))*((1+'Inputs &amp; Summary'!$D$7)^AL$29))),((_xlfn.WEIBULL.DIST(AL$29,$L70,$K70,FALSE)*($R70*(1-$E70)+$Q70*(1-$F70))*((1+'Inputs &amp; Summary'!$D$7)^AL$29))))))</f>
        <v>2612.797039362546</v>
      </c>
      <c r="AM70" s="114">
        <f>$D70*IF(AM$29&gt;'Inputs &amp; Summary'!$D$5,0,IF(AM$29&gt;VLOOKUP($G70,Lists!$J$17:$K$21,2),IF($M70=Lists!$H$3,IF($K70&lt;1,(($S70/$K70)*((1+'Inputs &amp; Summary'!$D$7)^AM$29)),((INT(AM$29/$K70)-INT((AM$29-1)/$K70))*$S70*((1+'Inputs &amp; Summary'!$D$7)^AM$29))),(_xlfn.WEIBULL.DIST(AM$29,$L70,$K70,FALSE)*$S70*((1+'Inputs &amp; Summary'!$D$7)^AM$29))),IF($M70=Lists!$H$3,IF($K70&lt;1,((($R70*(1-$E70)+$Q70*(1-$F70))/$K70)*((1+'Inputs &amp; Summary'!$D$7)^AM$29)),((INT(AM$29/$K70)-INT((AM$29-1)/$K70))*($R70*(1-$E70)+$Q70*(1-$F70))*((1+'Inputs &amp; Summary'!$D$7)^AM$29))),((_xlfn.WEIBULL.DIST(AM$29,$L70,$K70,FALSE)*($R70*(1-$E70)+$Q70*(1-$F70))*((1+'Inputs &amp; Summary'!$D$7)^AM$29))))))</f>
        <v>2411.4396574877806</v>
      </c>
      <c r="AN70" s="114">
        <f>$D70*IF(AN$29&gt;'Inputs &amp; Summary'!$D$5,0,IF(AN$29&gt;VLOOKUP($G70,Lists!$J$17:$K$21,2),IF($M70=Lists!$H$3,IF($K70&lt;1,(($S70/$K70)*((1+'Inputs &amp; Summary'!$D$7)^AN$29)),((INT(AN$29/$K70)-INT((AN$29-1)/$K70))*$S70*((1+'Inputs &amp; Summary'!$D$7)^AN$29))),(_xlfn.WEIBULL.DIST(AN$29,$L70,$K70,FALSE)*$S70*((1+'Inputs &amp; Summary'!$D$7)^AN$29))),IF($M70=Lists!$H$3,IF($K70&lt;1,((($R70*(1-$E70)+$Q70*(1-$F70))/$K70)*((1+'Inputs &amp; Summary'!$D$7)^AN$29)),((INT(AN$29/$K70)-INT((AN$29-1)/$K70))*($R70*(1-$E70)+$Q70*(1-$F70))*((1+'Inputs &amp; Summary'!$D$7)^AN$29))),((_xlfn.WEIBULL.DIST(AN$29,$L70,$K70,FALSE)*($R70*(1-$E70)+$Q70*(1-$F70))*((1+'Inputs &amp; Summary'!$D$7)^AN$29))))))</f>
        <v>2225.6000500993778</v>
      </c>
      <c r="AO70" s="114">
        <f>$D70*IF(AO$29&gt;'Inputs &amp; Summary'!$D$5,0,IF(AO$29&gt;VLOOKUP($G70,Lists!$J$17:$K$21,2),IF($M70=Lists!$H$3,IF($K70&lt;1,(($S70/$K70)*((1+'Inputs &amp; Summary'!$D$7)^AO$29)),((INT(AO$29/$K70)-INT((AO$29-1)/$K70))*$S70*((1+'Inputs &amp; Summary'!$D$7)^AO$29))),(_xlfn.WEIBULL.DIST(AO$29,$L70,$K70,FALSE)*$S70*((1+'Inputs &amp; Summary'!$D$7)^AO$29))),IF($M70=Lists!$H$3,IF($K70&lt;1,((($R70*(1-$E70)+$Q70*(1-$F70))/$K70)*((1+'Inputs &amp; Summary'!$D$7)^AO$29)),((INT(AO$29/$K70)-INT((AO$29-1)/$K70))*($R70*(1-$E70)+$Q70*(1-$F70))*((1+'Inputs &amp; Summary'!$D$7)^AO$29))),((_xlfn.WEIBULL.DIST(AO$29,$L70,$K70,FALSE)*($R70*(1-$E70)+$Q70*(1-$F70))*((1+'Inputs &amp; Summary'!$D$7)^AO$29))))))</f>
        <v>2054.0823269708767</v>
      </c>
      <c r="AP70" s="114">
        <f>$D70*IF(AP$29&gt;'Inputs &amp; Summary'!$D$5,0,IF(AP$29&gt;VLOOKUP($G70,Lists!$J$17:$K$21,2),IF($M70=Lists!$H$3,IF($K70&lt;1,(($S70/$K70)*((1+'Inputs &amp; Summary'!$D$7)^AP$29)),((INT(AP$29/$K70)-INT((AP$29-1)/$K70))*$S70*((1+'Inputs &amp; Summary'!$D$7)^AP$29))),(_xlfn.WEIBULL.DIST(AP$29,$L70,$K70,FALSE)*$S70*((1+'Inputs &amp; Summary'!$D$7)^AP$29))),IF($M70=Lists!$H$3,IF($K70&lt;1,((($R70*(1-$E70)+$Q70*(1-$F70))/$K70)*((1+'Inputs &amp; Summary'!$D$7)^AP$29)),((INT(AP$29/$K70)-INT((AP$29-1)/$K70))*($R70*(1-$E70)+$Q70*(1-$F70))*((1+'Inputs &amp; Summary'!$D$7)^AP$29))),((_xlfn.WEIBULL.DIST(AP$29,$L70,$K70,FALSE)*($R70*(1-$E70)+$Q70*(1-$F70))*((1+'Inputs &amp; Summary'!$D$7)^AP$29))))))</f>
        <v>1895.7827601530155</v>
      </c>
      <c r="AQ70" s="114">
        <f>$D70*IF(AQ$29&gt;'Inputs &amp; Summary'!$D$5,0,IF(AQ$29&gt;VLOOKUP($G70,Lists!$J$17:$K$21,2),IF($M70=Lists!$H$3,IF($K70&lt;1,(($S70/$K70)*((1+'Inputs &amp; Summary'!$D$7)^AQ$29)),((INT(AQ$29/$K70)-INT((AQ$29-1)/$K70))*$S70*((1+'Inputs &amp; Summary'!$D$7)^AQ$29))),(_xlfn.WEIBULL.DIST(AQ$29,$L70,$K70,FALSE)*$S70*((1+'Inputs &amp; Summary'!$D$7)^AQ$29))),IF($M70=Lists!$H$3,IF($K70&lt;1,((($R70*(1-$E70)+$Q70*(1-$F70))/$K70)*((1+'Inputs &amp; Summary'!$D$7)^AQ$29)),((INT(AQ$29/$K70)-INT((AQ$29-1)/$K70))*($R70*(1-$E70)+$Q70*(1-$F70))*((1+'Inputs &amp; Summary'!$D$7)^AQ$29))),((_xlfn.WEIBULL.DIST(AQ$29,$L70,$K70,FALSE)*($R70*(1-$E70)+$Q70*(1-$F70))*((1+'Inputs &amp; Summary'!$D$7)^AQ$29))))))</f>
        <v>1749.6826814110184</v>
      </c>
      <c r="AR70" s="114">
        <f>$D70*IF(AR$29&gt;'Inputs &amp; Summary'!$D$5,0,IF(AR$29&gt;VLOOKUP($G70,Lists!$J$17:$K$21,2),IF($M70=Lists!$H$3,IF($K70&lt;1,(($S70/$K70)*((1+'Inputs &amp; Summary'!$D$7)^AR$29)),((INT(AR$29/$K70)-INT((AR$29-1)/$K70))*$S70*((1+'Inputs &amp; Summary'!$D$7)^AR$29))),(_xlfn.WEIBULL.DIST(AR$29,$L70,$K70,FALSE)*$S70*((1+'Inputs &amp; Summary'!$D$7)^AR$29))),IF($M70=Lists!$H$3,IF($K70&lt;1,((($R70*(1-$E70)+$Q70*(1-$F70))/$K70)*((1+'Inputs &amp; Summary'!$D$7)^AR$29)),((INT(AR$29/$K70)-INT((AR$29-1)/$K70))*($R70*(1-$E70)+$Q70*(1-$F70))*((1+'Inputs &amp; Summary'!$D$7)^AR$29))),((_xlfn.WEIBULL.DIST(AR$29,$L70,$K70,FALSE)*($R70*(1-$E70)+$Q70*(1-$F70))*((1+'Inputs &amp; Summary'!$D$7)^AR$29))))))</f>
        <v>1614.8419270267841</v>
      </c>
      <c r="AS70" s="114">
        <f>$D70*IF(AS$29&gt;'Inputs &amp; Summary'!$D$5,0,IF(AS$29&gt;VLOOKUP($G70,Lists!$J$17:$K$21,2),IF($M70=Lists!$H$3,IF($K70&lt;1,(($S70/$K70)*((1+'Inputs &amp; Summary'!$D$7)^AS$29)),((INT(AS$29/$K70)-INT((AS$29-1)/$K70))*$S70*((1+'Inputs &amp; Summary'!$D$7)^AS$29))),(_xlfn.WEIBULL.DIST(AS$29,$L70,$K70,FALSE)*$S70*((1+'Inputs &amp; Summary'!$D$7)^AS$29))),IF($M70=Lists!$H$3,IF($K70&lt;1,((($R70*(1-$E70)+$Q70*(1-$F70))/$K70)*((1+'Inputs &amp; Summary'!$D$7)^AS$29)),((INT(AS$29/$K70)-INT((AS$29-1)/$K70))*($R70*(1-$E70)+$Q70*(1-$F70))*((1+'Inputs &amp; Summary'!$D$7)^AS$29))),((_xlfn.WEIBULL.DIST(AS$29,$L70,$K70,FALSE)*($R70*(1-$E70)+$Q70*(1-$F70))*((1+'Inputs &amp; Summary'!$D$7)^AS$29))))))</f>
        <v>0</v>
      </c>
      <c r="AT70" s="114">
        <f>$D70*IF(AT$29&gt;'Inputs &amp; Summary'!$D$5,0,IF(AT$29&gt;VLOOKUP($G70,Lists!$J$17:$K$21,2),IF($M70=Lists!$H$3,IF($K70&lt;1,(($S70/$K70)*((1+'Inputs &amp; Summary'!$D$7)^AT$29)),((INT(AT$29/$K70)-INT((AT$29-1)/$K70))*$S70*((1+'Inputs &amp; Summary'!$D$7)^AT$29))),(_xlfn.WEIBULL.DIST(AT$29,$L70,$K70,FALSE)*$S70*((1+'Inputs &amp; Summary'!$D$7)^AT$29))),IF($M70=Lists!$H$3,IF($K70&lt;1,((($R70*(1-$E70)+$Q70*(1-$F70))/$K70)*((1+'Inputs &amp; Summary'!$D$7)^AT$29)),((INT(AT$29/$K70)-INT((AT$29-1)/$K70))*($R70*(1-$E70)+$Q70*(1-$F70))*((1+'Inputs &amp; Summary'!$D$7)^AT$29))),((_xlfn.WEIBULL.DIST(AT$29,$L70,$K70,FALSE)*($R70*(1-$E70)+$Q70*(1-$F70))*((1+'Inputs &amp; Summary'!$D$7)^AT$29))))))</f>
        <v>0</v>
      </c>
      <c r="AU70" s="114">
        <f>$D70*IF(AU$29&gt;'Inputs &amp; Summary'!$D$5,0,IF(AU$29&gt;VLOOKUP($G70,Lists!$J$17:$K$21,2),IF($M70=Lists!$H$3,IF($K70&lt;1,(($S70/$K70)*((1+'Inputs &amp; Summary'!$D$7)^AU$29)),((INT(AU$29/$K70)-INT((AU$29-1)/$K70))*$S70*((1+'Inputs &amp; Summary'!$D$7)^AU$29))),(_xlfn.WEIBULL.DIST(AU$29,$L70,$K70,FALSE)*$S70*((1+'Inputs &amp; Summary'!$D$7)^AU$29))),IF($M70=Lists!$H$3,IF($K70&lt;1,((($R70*(1-$E70)+$Q70*(1-$F70))/$K70)*((1+'Inputs &amp; Summary'!$D$7)^AU$29)),((INT(AU$29/$K70)-INT((AU$29-1)/$K70))*($R70*(1-$E70)+$Q70*(1-$F70))*((1+'Inputs &amp; Summary'!$D$7)^AU$29))),((_xlfn.WEIBULL.DIST(AU$29,$L70,$K70,FALSE)*($R70*(1-$E70)+$Q70*(1-$F70))*((1+'Inputs &amp; Summary'!$D$7)^AU$29))))))</f>
        <v>0</v>
      </c>
      <c r="AV70" s="114">
        <f>$D70*IF(AV$29&gt;'Inputs &amp; Summary'!$D$5,0,IF(AV$29&gt;VLOOKUP($G70,Lists!$J$17:$K$21,2),IF($M70=Lists!$H$3,IF($K70&lt;1,(($S70/$K70)*((1+'Inputs &amp; Summary'!$D$7)^AV$29)),((INT(AV$29/$K70)-INT((AV$29-1)/$K70))*$S70*((1+'Inputs &amp; Summary'!$D$7)^AV$29))),(_xlfn.WEIBULL.DIST(AV$29,$L70,$K70,FALSE)*$S70*((1+'Inputs &amp; Summary'!$D$7)^AV$29))),IF($M70=Lists!$H$3,IF($K70&lt;1,((($R70*(1-$E70)+$Q70*(1-$F70))/$K70)*((1+'Inputs &amp; Summary'!$D$7)^AV$29)),((INT(AV$29/$K70)-INT((AV$29-1)/$K70))*($R70*(1-$E70)+$Q70*(1-$F70))*((1+'Inputs &amp; Summary'!$D$7)^AV$29))),((_xlfn.WEIBULL.DIST(AV$29,$L70,$K70,FALSE)*($R70*(1-$E70)+$Q70*(1-$F70))*((1+'Inputs &amp; Summary'!$D$7)^AV$29))))))</f>
        <v>0</v>
      </c>
      <c r="AW70" s="114">
        <f>$D70*IF(AW$29&gt;'Inputs &amp; Summary'!$D$5,0,IF(AW$29&gt;VLOOKUP($G70,Lists!$J$17:$K$21,2),IF($M70=Lists!$H$3,IF($K70&lt;1,(($S70/$K70)*((1+'Inputs &amp; Summary'!$D$7)^AW$29)),((INT(AW$29/$K70)-INT((AW$29-1)/$K70))*$S70*((1+'Inputs &amp; Summary'!$D$7)^AW$29))),(_xlfn.WEIBULL.DIST(AW$29,$L70,$K70,FALSE)*$S70*((1+'Inputs &amp; Summary'!$D$7)^AW$29))),IF($M70=Lists!$H$3,IF($K70&lt;1,((($R70*(1-$E70)+$Q70*(1-$F70))/$K70)*((1+'Inputs &amp; Summary'!$D$7)^AW$29)),((INT(AW$29/$K70)-INT((AW$29-1)/$K70))*($R70*(1-$E70)+$Q70*(1-$F70))*((1+'Inputs &amp; Summary'!$D$7)^AW$29))),((_xlfn.WEIBULL.DIST(AW$29,$L70,$K70,FALSE)*($R70*(1-$E70)+$Q70*(1-$F70))*((1+'Inputs &amp; Summary'!$D$7)^AW$29))))))</f>
        <v>0</v>
      </c>
      <c r="AX70" s="114">
        <f>$D70*IF(AX$29&gt;'Inputs &amp; Summary'!$D$5,0,IF(AX$29&gt;VLOOKUP($G70,Lists!$J$17:$K$21,2),IF($M70=Lists!$H$3,IF($K70&lt;1,(($S70/$K70)*((1+'Inputs &amp; Summary'!$D$7)^AX$29)),((INT(AX$29/$K70)-INT((AX$29-1)/$K70))*$S70*((1+'Inputs &amp; Summary'!$D$7)^AX$29))),(_xlfn.WEIBULL.DIST(AX$29,$L70,$K70,FALSE)*$S70*((1+'Inputs &amp; Summary'!$D$7)^AX$29))),IF($M70=Lists!$H$3,IF($K70&lt;1,((($R70*(1-$E70)+$Q70*(1-$F70))/$K70)*((1+'Inputs &amp; Summary'!$D$7)^AX$29)),((INT(AX$29/$K70)-INT((AX$29-1)/$K70))*($R70*(1-$E70)+$Q70*(1-$F70))*((1+'Inputs &amp; Summary'!$D$7)^AX$29))),((_xlfn.WEIBULL.DIST(AX$29,$L70,$K70,FALSE)*($R70*(1-$E70)+$Q70*(1-$F70))*((1+'Inputs &amp; Summary'!$D$7)^AX$29))))))</f>
        <v>0</v>
      </c>
      <c r="AY70" s="114">
        <f>$D70*IF(AY$29&gt;'Inputs &amp; Summary'!$D$5,0,IF(AY$29&gt;VLOOKUP($G70,Lists!$J$17:$K$21,2),IF($M70=Lists!$H$3,IF($K70&lt;1,(($S70/$K70)*((1+'Inputs &amp; Summary'!$D$7)^AY$29)),((INT(AY$29/$K70)-INT((AY$29-1)/$K70))*$S70*((1+'Inputs &amp; Summary'!$D$7)^AY$29))),(_xlfn.WEIBULL.DIST(AY$29,$L70,$K70,FALSE)*$S70*((1+'Inputs &amp; Summary'!$D$7)^AY$29))),IF($M70=Lists!$H$3,IF($K70&lt;1,((($R70*(1-$E70)+$Q70*(1-$F70))/$K70)*((1+'Inputs &amp; Summary'!$D$7)^AY$29)),((INT(AY$29/$K70)-INT((AY$29-1)/$K70))*($R70*(1-$E70)+$Q70*(1-$F70))*((1+'Inputs &amp; Summary'!$D$7)^AY$29))),((_xlfn.WEIBULL.DIST(AY$29,$L70,$K70,FALSE)*($R70*(1-$E70)+$Q70*(1-$F70))*((1+'Inputs &amp; Summary'!$D$7)^AY$29))))))</f>
        <v>0</v>
      </c>
      <c r="AZ70" s="114">
        <f>$D70*IF(AZ$29&gt;'Inputs &amp; Summary'!$D$5,0,IF(AZ$29&gt;VLOOKUP($G70,Lists!$J$17:$K$21,2),IF($M70=Lists!$H$3,IF($K70&lt;1,(($S70/$K70)*((1+'Inputs &amp; Summary'!$D$7)^AZ$29)),((INT(AZ$29/$K70)-INT((AZ$29-1)/$K70))*$S70*((1+'Inputs &amp; Summary'!$D$7)^AZ$29))),(_xlfn.WEIBULL.DIST(AZ$29,$L70,$K70,FALSE)*$S70*((1+'Inputs &amp; Summary'!$D$7)^AZ$29))),IF($M70=Lists!$H$3,IF($K70&lt;1,((($R70*(1-$E70)+$Q70*(1-$F70))/$K70)*((1+'Inputs &amp; Summary'!$D$7)^AZ$29)),((INT(AZ$29/$K70)-INT((AZ$29-1)/$K70))*($R70*(1-$E70)+$Q70*(1-$F70))*((1+'Inputs &amp; Summary'!$D$7)^AZ$29))),((_xlfn.WEIBULL.DIST(AZ$29,$L70,$K70,FALSE)*($R70*(1-$E70)+$Q70*(1-$F70))*((1+'Inputs &amp; Summary'!$D$7)^AZ$29))))))</f>
        <v>0</v>
      </c>
      <c r="BA70" s="114">
        <f>$D70*IF(BA$29&gt;'Inputs &amp; Summary'!$D$5,0,IF(BA$29&gt;VLOOKUP($G70,Lists!$J$17:$K$21,2),IF($M70=Lists!$H$3,IF($K70&lt;1,(($S70/$K70)*((1+'Inputs &amp; Summary'!$D$7)^BA$29)),((INT(BA$29/$K70)-INT((BA$29-1)/$K70))*$S70*((1+'Inputs &amp; Summary'!$D$7)^BA$29))),(_xlfn.WEIBULL.DIST(BA$29,$L70,$K70,FALSE)*$S70*((1+'Inputs &amp; Summary'!$D$7)^BA$29))),IF($M70=Lists!$H$3,IF($K70&lt;1,((($R70*(1-$E70)+$Q70*(1-$F70))/$K70)*((1+'Inputs &amp; Summary'!$D$7)^BA$29)),((INT(BA$29/$K70)-INT((BA$29-1)/$K70))*($R70*(1-$E70)+$Q70*(1-$F70))*((1+'Inputs &amp; Summary'!$D$7)^BA$29))),((_xlfn.WEIBULL.DIST(BA$29,$L70,$K70,FALSE)*($R70*(1-$E70)+$Q70*(1-$F70))*((1+'Inputs &amp; Summary'!$D$7)^BA$29))))))</f>
        <v>0</v>
      </c>
      <c r="BB70" s="114">
        <f>$D70*IF(BB$29&gt;'Inputs &amp; Summary'!$D$5,0,IF(BB$29&gt;VLOOKUP($G70,Lists!$J$17:$K$21,2),IF($M70=Lists!$H$3,IF($K70&lt;1,(($S70/$K70)*((1+'Inputs &amp; Summary'!$D$7)^BB$29)),((INT(BB$29/$K70)-INT((BB$29-1)/$K70))*$S70*((1+'Inputs &amp; Summary'!$D$7)^BB$29))),(_xlfn.WEIBULL.DIST(BB$29,$L70,$K70,FALSE)*$S70*((1+'Inputs &amp; Summary'!$D$7)^BB$29))),IF($M70=Lists!$H$3,IF($K70&lt;1,((($R70*(1-$E70)+$Q70*(1-$F70))/$K70)*((1+'Inputs &amp; Summary'!$D$7)^BB$29)),((INT(BB$29/$K70)-INT((BB$29-1)/$K70))*($R70*(1-$E70)+$Q70*(1-$F70))*((1+'Inputs &amp; Summary'!$D$7)^BB$29))),((_xlfn.WEIBULL.DIST(BB$29,$L70,$K70,FALSE)*($R70*(1-$E70)+$Q70*(1-$F70))*((1+'Inputs &amp; Summary'!$D$7)^BB$29))))))</f>
        <v>0</v>
      </c>
      <c r="BC70" s="114">
        <f>$D70*IF(BC$29&gt;'Inputs &amp; Summary'!$D$5,0,IF(BC$29&gt;VLOOKUP($G70,Lists!$J$17:$K$21,2),IF($M70=Lists!$H$3,IF($K70&lt;1,(($S70/$K70)*((1+'Inputs &amp; Summary'!$D$7)^BC$29)),((INT(BC$29/$K70)-INT((BC$29-1)/$K70))*$S70*((1+'Inputs &amp; Summary'!$D$7)^BC$29))),(_xlfn.WEIBULL.DIST(BC$29,$L70,$K70,FALSE)*$S70*((1+'Inputs &amp; Summary'!$D$7)^BC$29))),IF($M70=Lists!$H$3,IF($K70&lt;1,((($R70*(1-$E70)+$Q70*(1-$F70))/$K70)*((1+'Inputs &amp; Summary'!$D$7)^BC$29)),((INT(BC$29/$K70)-INT((BC$29-1)/$K70))*($R70*(1-$E70)+$Q70*(1-$F70))*((1+'Inputs &amp; Summary'!$D$7)^BC$29))),((_xlfn.WEIBULL.DIST(BC$29,$L70,$K70,FALSE)*($R70*(1-$E70)+$Q70*(1-$F70))*((1+'Inputs &amp; Summary'!$D$7)^BC$29))))))</f>
        <v>0</v>
      </c>
      <c r="BD70" s="114">
        <f>$D70*IF(BD$29&gt;'Inputs &amp; Summary'!$D$5,0,IF(BD$29&gt;VLOOKUP($G70,Lists!$J$17:$K$21,2),IF($M70=Lists!$H$3,IF($K70&lt;1,(($S70/$K70)*((1+'Inputs &amp; Summary'!$D$7)^BD$29)),((INT(BD$29/$K70)-INT((BD$29-1)/$K70))*$S70*((1+'Inputs &amp; Summary'!$D$7)^BD$29))),(_xlfn.WEIBULL.DIST(BD$29,$L70,$K70,FALSE)*$S70*((1+'Inputs &amp; Summary'!$D$7)^BD$29))),IF($M70=Lists!$H$3,IF($K70&lt;1,((($R70*(1-$E70)+$Q70*(1-$F70))/$K70)*((1+'Inputs &amp; Summary'!$D$7)^BD$29)),((INT(BD$29/$K70)-INT((BD$29-1)/$K70))*($R70*(1-$E70)+$Q70*(1-$F70))*((1+'Inputs &amp; Summary'!$D$7)^BD$29))),((_xlfn.WEIBULL.DIST(BD$29,$L70,$K70,FALSE)*($R70*(1-$E70)+$Q70*(1-$F70))*((1+'Inputs &amp; Summary'!$D$7)^BD$29))))))</f>
        <v>0</v>
      </c>
      <c r="BE70" s="114">
        <f>$D70*IF(BE$29&gt;'Inputs &amp; Summary'!$D$5,0,IF(BE$29&gt;VLOOKUP($G70,Lists!$J$17:$K$21,2),IF($M70=Lists!$H$3,IF($K70&lt;1,(($S70/$K70)*((1+'Inputs &amp; Summary'!$D$7)^BE$29)),((INT(BE$29/$K70)-INT((BE$29-1)/$K70))*$S70*((1+'Inputs &amp; Summary'!$D$7)^BE$29))),(_xlfn.WEIBULL.DIST(BE$29,$L70,$K70,FALSE)*$S70*((1+'Inputs &amp; Summary'!$D$7)^BE$29))),IF($M70=Lists!$H$3,IF($K70&lt;1,((($R70*(1-$E70)+$Q70*(1-$F70))/$K70)*((1+'Inputs &amp; Summary'!$D$7)^BE$29)),((INT(BE$29/$K70)-INT((BE$29-1)/$K70))*($R70*(1-$E70)+$Q70*(1-$F70))*((1+'Inputs &amp; Summary'!$D$7)^BE$29))),((_xlfn.WEIBULL.DIST(BE$29,$L70,$K70,FALSE)*($R70*(1-$E70)+$Q70*(1-$F70))*((1+'Inputs &amp; Summary'!$D$7)^BE$29))))))</f>
        <v>0</v>
      </c>
      <c r="BF70" s="114">
        <f>$D70*IF(BF$29&gt;'Inputs &amp; Summary'!$D$5,0,IF(BF$29&gt;VLOOKUP($G70,Lists!$J$17:$K$21,2),IF($M70=Lists!$H$3,IF($K70&lt;1,(($S70/$K70)*((1+'Inputs &amp; Summary'!$D$7)^BF$29)),((INT(BF$29/$K70)-INT((BF$29-1)/$K70))*$S70*((1+'Inputs &amp; Summary'!$D$7)^BF$29))),(_xlfn.WEIBULL.DIST(BF$29,$L70,$K70,FALSE)*$S70*((1+'Inputs &amp; Summary'!$D$7)^BF$29))),IF($M70=Lists!$H$3,IF($K70&lt;1,((($R70*(1-$E70)+$Q70*(1-$F70))/$K70)*((1+'Inputs &amp; Summary'!$D$7)^BF$29)),((INT(BF$29/$K70)-INT((BF$29-1)/$K70))*($R70*(1-$E70)+$Q70*(1-$F70))*((1+'Inputs &amp; Summary'!$D$7)^BF$29))),((_xlfn.WEIBULL.DIST(BF$29,$L70,$K70,FALSE)*($R70*(1-$E70)+$Q70*(1-$F70))*((1+'Inputs &amp; Summary'!$D$7)^BF$29))))))</f>
        <v>0</v>
      </c>
      <c r="BG70" s="114">
        <f>$D70*IF(BG$29&gt;'Inputs &amp; Summary'!$D$5,0,IF(BG$29&gt;VLOOKUP($G70,Lists!$J$17:$K$21,2),IF($M70=Lists!$H$3,IF($K70&lt;1,(($S70/$K70)*((1+'Inputs &amp; Summary'!$D$7)^BG$29)),((INT(BG$29/$K70)-INT((BG$29-1)/$K70))*$S70*((1+'Inputs &amp; Summary'!$D$7)^BG$29))),(_xlfn.WEIBULL.DIST(BG$29,$L70,$K70,FALSE)*$S70*((1+'Inputs &amp; Summary'!$D$7)^BG$29))),IF($M70=Lists!$H$3,IF($K70&lt;1,((($R70*(1-$E70)+$Q70*(1-$F70))/$K70)*((1+'Inputs &amp; Summary'!$D$7)^BG$29)),((INT(BG$29/$K70)-INT((BG$29-1)/$K70))*($R70*(1-$E70)+$Q70*(1-$F70))*((1+'Inputs &amp; Summary'!$D$7)^BG$29))),((_xlfn.WEIBULL.DIST(BG$29,$L70,$K70,FALSE)*($R70*(1-$E70)+$Q70*(1-$F70))*((1+'Inputs &amp; Summary'!$D$7)^BG$29))))))</f>
        <v>0</v>
      </c>
      <c r="BH70" s="114">
        <f>$D70*IF(BH$29&gt;'Inputs &amp; Summary'!$D$5,0,IF(BH$29&gt;VLOOKUP($G70,Lists!$J$17:$K$21,2),IF($M70=Lists!$H$3,IF($K70&lt;1,(($S70/$K70)*((1+'Inputs &amp; Summary'!$D$7)^BH$29)),((INT(BH$29/$K70)-INT((BH$29-1)/$K70))*$S70*((1+'Inputs &amp; Summary'!$D$7)^BH$29))),(_xlfn.WEIBULL.DIST(BH$29,$L70,$K70,FALSE)*$S70*((1+'Inputs &amp; Summary'!$D$7)^BH$29))),IF($M70=Lists!$H$3,IF($K70&lt;1,((($R70*(1-$E70)+$Q70*(1-$F70))/$K70)*((1+'Inputs &amp; Summary'!$D$7)^BH$29)),((INT(BH$29/$K70)-INT((BH$29-1)/$K70))*($R70*(1-$E70)+$Q70*(1-$F70))*((1+'Inputs &amp; Summary'!$D$7)^BH$29))),((_xlfn.WEIBULL.DIST(BH$29,$L70,$K70,FALSE)*($R70*(1-$E70)+$Q70*(1-$F70))*((1+'Inputs &amp; Summary'!$D$7)^BH$29))))))</f>
        <v>0</v>
      </c>
      <c r="BI70" s="114">
        <f>$D70*IF(BI$29&gt;'Inputs &amp; Summary'!$D$5,0,IF(BI$29&gt;VLOOKUP($G70,Lists!$J$17:$K$21,2),IF($M70=Lists!$H$3,IF($K70&lt;1,(($S70/$K70)*((1+'Inputs &amp; Summary'!$D$7)^BI$29)),((INT(BI$29/$K70)-INT((BI$29-1)/$K70))*$S70*((1+'Inputs &amp; Summary'!$D$7)^BI$29))),(_xlfn.WEIBULL.DIST(BI$29,$L70,$K70,FALSE)*$S70*((1+'Inputs &amp; Summary'!$D$7)^BI$29))),IF($M70=Lists!$H$3,IF($K70&lt;1,((($R70*(1-$E70)+$Q70*(1-$F70))/$K70)*((1+'Inputs &amp; Summary'!$D$7)^BI$29)),((INT(BI$29/$K70)-INT((BI$29-1)/$K70))*($R70*(1-$E70)+$Q70*(1-$F70))*((1+'Inputs &amp; Summary'!$D$7)^BI$29))),((_xlfn.WEIBULL.DIST(BI$29,$L70,$K70,FALSE)*($R70*(1-$E70)+$Q70*(1-$F70))*((1+'Inputs &amp; Summary'!$D$7)^BI$29))))))</f>
        <v>0</v>
      </c>
      <c r="BJ70" s="114">
        <f>$D70*IF(BJ$29&gt;'Inputs &amp; Summary'!$D$5,0,IF(BJ$29&gt;VLOOKUP($G70,Lists!$J$17:$K$21,2),IF($M70=Lists!$H$3,IF($K70&lt;1,(($S70/$K70)*((1+'Inputs &amp; Summary'!$D$7)^BJ$29)),((INT(BJ$29/$K70)-INT((BJ$29-1)/$K70))*$S70*((1+'Inputs &amp; Summary'!$D$7)^BJ$29))),(_xlfn.WEIBULL.DIST(BJ$29,$L70,$K70,FALSE)*$S70*((1+'Inputs &amp; Summary'!$D$7)^BJ$29))),IF($M70=Lists!$H$3,IF($K70&lt;1,((($R70*(1-$E70)+$Q70*(1-$F70))/$K70)*((1+'Inputs &amp; Summary'!$D$7)^BJ$29)),((INT(BJ$29/$K70)-INT((BJ$29-1)/$K70))*($R70*(1-$E70)+$Q70*(1-$F70))*((1+'Inputs &amp; Summary'!$D$7)^BJ$29))),((_xlfn.WEIBULL.DIST(BJ$29,$L70,$K70,FALSE)*($R70*(1-$E70)+$Q70*(1-$F70))*((1+'Inputs &amp; Summary'!$D$7)^BJ$29))))))</f>
        <v>0</v>
      </c>
      <c r="BK70" s="114">
        <f>$D70*IF(BK$29&gt;'Inputs &amp; Summary'!$D$5,0,IF(BK$29&gt;VLOOKUP($G70,Lists!$J$17:$K$21,2),IF($M70=Lists!$H$3,IF($K70&lt;1,(($S70/$K70)*((1+'Inputs &amp; Summary'!$D$7)^BK$29)),((INT(BK$29/$K70)-INT((BK$29-1)/$K70))*$S70*((1+'Inputs &amp; Summary'!$D$7)^BK$29))),(_xlfn.WEIBULL.DIST(BK$29,$L70,$K70,FALSE)*$S70*((1+'Inputs &amp; Summary'!$D$7)^BK$29))),IF($M70=Lists!$H$3,IF($K70&lt;1,((($R70*(1-$E70)+$Q70*(1-$F70))/$K70)*((1+'Inputs &amp; Summary'!$D$7)^BK$29)),((INT(BK$29/$K70)-INT((BK$29-1)/$K70))*($R70*(1-$E70)+$Q70*(1-$F70))*((1+'Inputs &amp; Summary'!$D$7)^BK$29))),((_xlfn.WEIBULL.DIST(BK$29,$L70,$K70,FALSE)*($R70*(1-$E70)+$Q70*(1-$F70))*((1+'Inputs &amp; Summary'!$D$7)^BK$29))))))</f>
        <v>0</v>
      </c>
      <c r="BL70" s="114">
        <f>$D70*IF(BL$29&gt;'Inputs &amp; Summary'!$D$5,0,IF(BL$29&gt;VLOOKUP($G70,Lists!$J$17:$K$21,2),IF($M70=Lists!$H$3,IF($K70&lt;1,(($S70/$K70)*((1+'Inputs &amp; Summary'!$D$7)^BL$29)),((INT(BL$29/$K70)-INT((BL$29-1)/$K70))*$S70*((1+'Inputs &amp; Summary'!$D$7)^BL$29))),(_xlfn.WEIBULL.DIST(BL$29,$L70,$K70,FALSE)*$S70*((1+'Inputs &amp; Summary'!$D$7)^BL$29))),IF($M70=Lists!$H$3,IF($K70&lt;1,((($R70*(1-$E70)+$Q70*(1-$F70))/$K70)*((1+'Inputs &amp; Summary'!$D$7)^BL$29)),((INT(BL$29/$K70)-INT((BL$29-1)/$K70))*($R70*(1-$E70)+$Q70*(1-$F70))*((1+'Inputs &amp; Summary'!$D$7)^BL$29))),((_xlfn.WEIBULL.DIST(BL$29,$L70,$K70,FALSE)*($R70*(1-$E70)+$Q70*(1-$F70))*((1+'Inputs &amp; Summary'!$D$7)^BL$29))))))</f>
        <v>0</v>
      </c>
    </row>
    <row r="71" spans="1:64" s="1" customFormat="1" ht="28.8" x14ac:dyDescent="0.3">
      <c r="A71" s="79" t="s">
        <v>250</v>
      </c>
      <c r="B71" s="33" t="s">
        <v>152</v>
      </c>
      <c r="C71" s="33" t="s">
        <v>237</v>
      </c>
      <c r="D71" s="68">
        <v>1</v>
      </c>
      <c r="E71" s="68">
        <v>1</v>
      </c>
      <c r="F71" s="68">
        <v>1</v>
      </c>
      <c r="G71" s="213" t="s">
        <v>440</v>
      </c>
      <c r="H71" s="34" t="s">
        <v>291</v>
      </c>
      <c r="I71" s="34" t="s">
        <v>96</v>
      </c>
      <c r="J71" s="33">
        <f>VLOOKUP(I71,'Labor Rates'!$A$1:$B$16,2)</f>
        <v>14.423076923076923</v>
      </c>
      <c r="K71" s="35">
        <v>50</v>
      </c>
      <c r="L71" s="35">
        <v>2</v>
      </c>
      <c r="M71" s="36" t="s">
        <v>249</v>
      </c>
      <c r="N71" s="84">
        <f>'Inputs &amp; Summary'!$D$19</f>
        <v>1443</v>
      </c>
      <c r="O71" s="35">
        <v>0.15</v>
      </c>
      <c r="P71" s="5">
        <f>0.8*'Inputs &amp; Summary'!$D$18</f>
        <v>244</v>
      </c>
      <c r="Q71" s="73">
        <f t="shared" si="11"/>
        <v>3121.875</v>
      </c>
      <c r="R71" s="73">
        <f t="shared" si="12"/>
        <v>352092</v>
      </c>
      <c r="S71" s="74">
        <f t="shared" si="13"/>
        <v>355213.875</v>
      </c>
      <c r="T71" s="88"/>
      <c r="U71" s="80"/>
      <c r="V71" s="87">
        <f t="shared" si="14"/>
        <v>2721.5632932805297</v>
      </c>
      <c r="W71" s="87">
        <f>NPV('Inputs &amp; Summary'!$D$6,Y71:BL71)</f>
        <v>18665.230806036059</v>
      </c>
      <c r="X71" s="90">
        <f t="shared" si="15"/>
        <v>0.13547294966367501</v>
      </c>
      <c r="Y71" s="114">
        <f>$D71*IF(Y$29&gt;'Inputs &amp; Summary'!$D$5,0,IF(Y$29&gt;VLOOKUP($G71,Lists!$J$17:$K$21,2),IF($M71=Lists!$H$3,IF($K71&lt;1,(($S71/$K71)*((1+'Inputs &amp; Summary'!$D$7)^Y$29)),((INT(Y$29/$K71)-INT((Y$29-1)/$K71))*$S71*((1+'Inputs &amp; Summary'!$D$7)^Y$29))),(_xlfn.WEIBULL.DIST(Y$29,$L71,$K71,FALSE)*$S71*((1+'Inputs &amp; Summary'!$D$7)^Y$29))),IF($M71=Lists!$H$3,IF($K71&lt;1,((($R71*(1-$E71)+$Q71*(1-$F71))/$K71)*((1+'Inputs &amp; Summary'!$D$7)^Y$29)),((INT(Y$29/$K71)-INT((Y$29-1)/$K71))*($R71*(1-$E71)+$Q71*(1-$F71))*((1+'Inputs &amp; Summary'!$D$7)^Y$29))),((_xlfn.WEIBULL.DIST(Y$29,$L71,$K71,FALSE)*($R71*(1-$E71)+$Q71*(1-$F71))*((1+'Inputs &amp; Summary'!$D$7)^Y$29))))))</f>
        <v>0</v>
      </c>
      <c r="Z71" s="114">
        <f>$D71*IF(Z$29&gt;'Inputs &amp; Summary'!$D$5,0,IF(Z$29&gt;VLOOKUP($G71,Lists!$J$17:$K$21,2),IF($M71=Lists!$H$3,IF($K71&lt;1,(($S71/$K71)*((1+'Inputs &amp; Summary'!$D$7)^Z$29)),((INT(Z$29/$K71)-INT((Z$29-1)/$K71))*$S71*((1+'Inputs &amp; Summary'!$D$7)^Z$29))),(_xlfn.WEIBULL.DIST(Z$29,$L71,$K71,FALSE)*$S71*((1+'Inputs &amp; Summary'!$D$7)^Z$29))),IF($M71=Lists!$H$3,IF($K71&lt;1,((($R71*(1-$E71)+$Q71*(1-$F71))/$K71)*((1+'Inputs &amp; Summary'!$D$7)^Z$29)),((INT(Z$29/$K71)-INT((Z$29-1)/$K71))*($R71*(1-$E71)+$Q71*(1-$F71))*((1+'Inputs &amp; Summary'!$D$7)^Z$29))),((_xlfn.WEIBULL.DIST(Z$29,$L71,$K71,FALSE)*($R71*(1-$E71)+$Q71*(1-$F71))*((1+'Inputs &amp; Summary'!$D$7)^Z$29))))))</f>
        <v>0</v>
      </c>
      <c r="AA71" s="114">
        <f>$D71*IF(AA$29&gt;'Inputs &amp; Summary'!$D$5,0,IF(AA$29&gt;VLOOKUP($G71,Lists!$J$17:$K$21,2),IF($M71=Lists!$H$3,IF($K71&lt;1,(($S71/$K71)*((1+'Inputs &amp; Summary'!$D$7)^AA$29)),((INT(AA$29/$K71)-INT((AA$29-1)/$K71))*$S71*((1+'Inputs &amp; Summary'!$D$7)^AA$29))),(_xlfn.WEIBULL.DIST(AA$29,$L71,$K71,FALSE)*$S71*((1+'Inputs &amp; Summary'!$D$7)^AA$29))),IF($M71=Lists!$H$3,IF($K71&lt;1,((($R71*(1-$E71)+$Q71*(1-$F71))/$K71)*((1+'Inputs &amp; Summary'!$D$7)^AA$29)),((INT(AA$29/$K71)-INT((AA$29-1)/$K71))*($R71*(1-$E71)+$Q71*(1-$F71))*((1+'Inputs &amp; Summary'!$D$7)^AA$29))),((_xlfn.WEIBULL.DIST(AA$29,$L71,$K71,FALSE)*($R71*(1-$E71)+$Q71*(1-$F71))*((1+'Inputs &amp; Summary'!$D$7)^AA$29))))))</f>
        <v>0</v>
      </c>
      <c r="AB71" s="114">
        <f>$D71*IF(AB$29&gt;'Inputs &amp; Summary'!$D$5,0,IF(AB$29&gt;VLOOKUP($G71,Lists!$J$17:$K$21,2),IF($M71=Lists!$H$3,IF($K71&lt;1,(($S71/$K71)*((1+'Inputs &amp; Summary'!$D$7)^AB$29)),((INT(AB$29/$K71)-INT((AB$29-1)/$K71))*$S71*((1+'Inputs &amp; Summary'!$D$7)^AB$29))),(_xlfn.WEIBULL.DIST(AB$29,$L71,$K71,FALSE)*$S71*((1+'Inputs &amp; Summary'!$D$7)^AB$29))),IF($M71=Lists!$H$3,IF($K71&lt;1,((($R71*(1-$E71)+$Q71*(1-$F71))/$K71)*((1+'Inputs &amp; Summary'!$D$7)^AB$29)),((INT(AB$29/$K71)-INT((AB$29-1)/$K71))*($R71*(1-$E71)+$Q71*(1-$F71))*((1+'Inputs &amp; Summary'!$D$7)^AB$29))),((_xlfn.WEIBULL.DIST(AB$29,$L71,$K71,FALSE)*($R71*(1-$E71)+$Q71*(1-$F71))*((1+'Inputs &amp; Summary'!$D$7)^AB$29))))))</f>
        <v>0</v>
      </c>
      <c r="AC71" s="114">
        <f>$D71*IF(AC$29&gt;'Inputs &amp; Summary'!$D$5,0,IF(AC$29&gt;VLOOKUP($G71,Lists!$J$17:$K$21,2),IF($M71=Lists!$H$3,IF($K71&lt;1,(($S71/$K71)*((1+'Inputs &amp; Summary'!$D$7)^AC$29)),((INT(AC$29/$K71)-INT((AC$29-1)/$K71))*$S71*((1+'Inputs &amp; Summary'!$D$7)^AC$29))),(_xlfn.WEIBULL.DIST(AC$29,$L71,$K71,FALSE)*$S71*((1+'Inputs &amp; Summary'!$D$7)^AC$29))),IF($M71=Lists!$H$3,IF($K71&lt;1,((($R71*(1-$E71)+$Q71*(1-$F71))/$K71)*((1+'Inputs &amp; Summary'!$D$7)^AC$29)),((INT(AC$29/$K71)-INT((AC$29-1)/$K71))*($R71*(1-$E71)+$Q71*(1-$F71))*((1+'Inputs &amp; Summary'!$D$7)^AC$29))),((_xlfn.WEIBULL.DIST(AC$29,$L71,$K71,FALSE)*($R71*(1-$E71)+$Q71*(1-$F71))*((1+'Inputs &amp; Summary'!$D$7)^AC$29))))))</f>
        <v>0</v>
      </c>
      <c r="AD71" s="114">
        <f>$D71*IF(AD$29&gt;'Inputs &amp; Summary'!$D$5,0,IF(AD$29&gt;VLOOKUP($G71,Lists!$J$17:$K$21,2),IF($M71=Lists!$H$3,IF($K71&lt;1,(($S71/$K71)*((1+'Inputs &amp; Summary'!$D$7)^AD$29)),((INT(AD$29/$K71)-INT((AD$29-1)/$K71))*$S71*((1+'Inputs &amp; Summary'!$D$7)^AD$29))),(_xlfn.WEIBULL.DIST(AD$29,$L71,$K71,FALSE)*$S71*((1+'Inputs &amp; Summary'!$D$7)^AD$29))),IF($M71=Lists!$H$3,IF($K71&lt;1,((($R71*(1-$E71)+$Q71*(1-$F71))/$K71)*((1+'Inputs &amp; Summary'!$D$7)^AD$29)),((INT(AD$29/$K71)-INT((AD$29-1)/$K71))*($R71*(1-$E71)+$Q71*(1-$F71))*((1+'Inputs &amp; Summary'!$D$7)^AD$29))),((_xlfn.WEIBULL.DIST(AD$29,$L71,$K71,FALSE)*($R71*(1-$E71)+$Q71*(1-$F71))*((1+'Inputs &amp; Summary'!$D$7)^AD$29))))))</f>
        <v>0</v>
      </c>
      <c r="AE71" s="114">
        <f>$D71*IF(AE$29&gt;'Inputs &amp; Summary'!$D$5,0,IF(AE$29&gt;VLOOKUP($G71,Lists!$J$17:$K$21,2),IF($M71=Lists!$H$3,IF($K71&lt;1,(($S71/$K71)*((1+'Inputs &amp; Summary'!$D$7)^AE$29)),((INT(AE$29/$K71)-INT((AE$29-1)/$K71))*$S71*((1+'Inputs &amp; Summary'!$D$7)^AE$29))),(_xlfn.WEIBULL.DIST(AE$29,$L71,$K71,FALSE)*$S71*((1+'Inputs &amp; Summary'!$D$7)^AE$29))),IF($M71=Lists!$H$3,IF($K71&lt;1,((($R71*(1-$E71)+$Q71*(1-$F71))/$K71)*((1+'Inputs &amp; Summary'!$D$7)^AE$29)),((INT(AE$29/$K71)-INT((AE$29-1)/$K71))*($R71*(1-$E71)+$Q71*(1-$F71))*((1+'Inputs &amp; Summary'!$D$7)^AE$29))),((_xlfn.WEIBULL.DIST(AE$29,$L71,$K71,FALSE)*($R71*(1-$E71)+$Q71*(1-$F71))*((1+'Inputs &amp; Summary'!$D$7)^AE$29))))))</f>
        <v>0</v>
      </c>
      <c r="AF71" s="114">
        <f>$D71*IF(AF$29&gt;'Inputs &amp; Summary'!$D$5,0,IF(AF$29&gt;VLOOKUP($G71,Lists!$J$17:$K$21,2),IF($M71=Lists!$H$3,IF($K71&lt;1,(($S71/$K71)*((1+'Inputs &amp; Summary'!$D$7)^AF$29)),((INT(AF$29/$K71)-INT((AF$29-1)/$K71))*$S71*((1+'Inputs &amp; Summary'!$D$7)^AF$29))),(_xlfn.WEIBULL.DIST(AF$29,$L71,$K71,FALSE)*$S71*((1+'Inputs &amp; Summary'!$D$7)^AF$29))),IF($M71=Lists!$H$3,IF($K71&lt;1,((($R71*(1-$E71)+$Q71*(1-$F71))/$K71)*((1+'Inputs &amp; Summary'!$D$7)^AF$29)),((INT(AF$29/$K71)-INT((AF$29-1)/$K71))*($R71*(1-$E71)+$Q71*(1-$F71))*((1+'Inputs &amp; Summary'!$D$7)^AF$29))),((_xlfn.WEIBULL.DIST(AF$29,$L71,$K71,FALSE)*($R71*(1-$E71)+$Q71*(1-$F71))*((1+'Inputs &amp; Summary'!$D$7)^AF$29))))))</f>
        <v>0</v>
      </c>
      <c r="AG71" s="114">
        <f>$D71*IF(AG$29&gt;'Inputs &amp; Summary'!$D$5,0,IF(AG$29&gt;VLOOKUP($G71,Lists!$J$17:$K$21,2),IF($M71=Lists!$H$3,IF($K71&lt;1,(($S71/$K71)*((1+'Inputs &amp; Summary'!$D$7)^AG$29)),((INT(AG$29/$K71)-INT((AG$29-1)/$K71))*$S71*((1+'Inputs &amp; Summary'!$D$7)^AG$29))),(_xlfn.WEIBULL.DIST(AG$29,$L71,$K71,FALSE)*$S71*((1+'Inputs &amp; Summary'!$D$7)^AG$29))),IF($M71=Lists!$H$3,IF($K71&lt;1,((($R71*(1-$E71)+$Q71*(1-$F71))/$K71)*((1+'Inputs &amp; Summary'!$D$7)^AG$29)),((INT(AG$29/$K71)-INT((AG$29-1)/$K71))*($R71*(1-$E71)+$Q71*(1-$F71))*((1+'Inputs &amp; Summary'!$D$7)^AG$29))),((_xlfn.WEIBULL.DIST(AG$29,$L71,$K71,FALSE)*($R71*(1-$E71)+$Q71*(1-$F71))*((1+'Inputs &amp; Summary'!$D$7)^AG$29))))))</f>
        <v>0</v>
      </c>
      <c r="AH71" s="114">
        <f>$D71*IF(AH$29&gt;'Inputs &amp; Summary'!$D$5,0,IF(AH$29&gt;VLOOKUP($G71,Lists!$J$17:$K$21,2),IF($M71=Lists!$H$3,IF($K71&lt;1,(($S71/$K71)*((1+'Inputs &amp; Summary'!$D$7)^AH$29)),((INT(AH$29/$K71)-INT((AH$29-1)/$K71))*$S71*((1+'Inputs &amp; Summary'!$D$7)^AH$29))),(_xlfn.WEIBULL.DIST(AH$29,$L71,$K71,FALSE)*$S71*((1+'Inputs &amp; Summary'!$D$7)^AH$29))),IF($M71=Lists!$H$3,IF($K71&lt;1,((($R71*(1-$E71)+$Q71*(1-$F71))/$K71)*((1+'Inputs &amp; Summary'!$D$7)^AH$29)),((INT(AH$29/$K71)-INT((AH$29-1)/$K71))*($R71*(1-$E71)+$Q71*(1-$F71))*((1+'Inputs &amp; Summary'!$D$7)^AH$29))),((_xlfn.WEIBULL.DIST(AH$29,$L71,$K71,FALSE)*($R71*(1-$E71)+$Q71*(1-$F71))*((1+'Inputs &amp; Summary'!$D$7)^AH$29))))))</f>
        <v>0</v>
      </c>
      <c r="AI71" s="114">
        <f>$D71*IF(AI$29&gt;'Inputs &amp; Summary'!$D$5,0,IF(AI$29&gt;VLOOKUP($G71,Lists!$J$17:$K$21,2),IF($M71=Lists!$H$3,IF($K71&lt;1,(($S71/$K71)*((1+'Inputs &amp; Summary'!$D$7)^AI$29)),((INT(AI$29/$K71)-INT((AI$29-1)/$K71))*$S71*((1+'Inputs &amp; Summary'!$D$7)^AI$29))),(_xlfn.WEIBULL.DIST(AI$29,$L71,$K71,FALSE)*$S71*((1+'Inputs &amp; Summary'!$D$7)^AI$29))),IF($M71=Lists!$H$3,IF($K71&lt;1,((($R71*(1-$E71)+$Q71*(1-$F71))/$K71)*((1+'Inputs &amp; Summary'!$D$7)^AI$29)),((INT(AI$29/$K71)-INT((AI$29-1)/$K71))*($R71*(1-$E71)+$Q71*(1-$F71))*((1+'Inputs &amp; Summary'!$D$7)^AI$29))),((_xlfn.WEIBULL.DIST(AI$29,$L71,$K71,FALSE)*($R71*(1-$E71)+$Q71*(1-$F71))*((1+'Inputs &amp; Summary'!$D$7)^AI$29))))))</f>
        <v>3703.0078269787177</v>
      </c>
      <c r="AJ71" s="114">
        <f>$D71*IF(AJ$29&gt;'Inputs &amp; Summary'!$D$5,0,IF(AJ$29&gt;VLOOKUP($G71,Lists!$J$17:$K$21,2),IF($M71=Lists!$H$3,IF($K71&lt;1,(($S71/$K71)*((1+'Inputs &amp; Summary'!$D$7)^AJ$29)),((INT(AJ$29/$K71)-INT((AJ$29-1)/$K71))*$S71*((1+'Inputs &amp; Summary'!$D$7)^AJ$29))),(_xlfn.WEIBULL.DIST(AJ$29,$L71,$K71,FALSE)*$S71*((1+'Inputs &amp; Summary'!$D$7)^AJ$29))),IF($M71=Lists!$H$3,IF($K71&lt;1,((($R71*(1-$E71)+$Q71*(1-$F71))/$K71)*((1+'Inputs &amp; Summary'!$D$7)^AJ$29)),((INT(AJ$29/$K71)-INT((AJ$29-1)/$K71))*($R71*(1-$E71)+$Q71*(1-$F71))*((1+'Inputs &amp; Summary'!$D$7)^AJ$29))),((_xlfn.WEIBULL.DIST(AJ$29,$L71,$K71,FALSE)*($R71*(1-$E71)+$Q71*(1-$F71))*((1+'Inputs &amp; Summary'!$D$7)^AJ$29))))))</f>
        <v>4082.7036158393903</v>
      </c>
      <c r="AK71" s="114">
        <f>$D71*IF(AK$29&gt;'Inputs &amp; Summary'!$D$5,0,IF(AK$29&gt;VLOOKUP($G71,Lists!$J$17:$K$21,2),IF($M71=Lists!$H$3,IF($K71&lt;1,(($S71/$K71)*((1+'Inputs &amp; Summary'!$D$7)^AK$29)),((INT(AK$29/$K71)-INT((AK$29-1)/$K71))*$S71*((1+'Inputs &amp; Summary'!$D$7)^AK$29))),(_xlfn.WEIBULL.DIST(AK$29,$L71,$K71,FALSE)*$S71*((1+'Inputs &amp; Summary'!$D$7)^AK$29))),IF($M71=Lists!$H$3,IF($K71&lt;1,((($R71*(1-$E71)+$Q71*(1-$F71))/$K71)*((1+'Inputs &amp; Summary'!$D$7)^AK$29)),((INT(AK$29/$K71)-INT((AK$29-1)/$K71))*($R71*(1-$E71)+$Q71*(1-$F71))*((1+'Inputs &amp; Summary'!$D$7)^AK$29))),((_xlfn.WEIBULL.DIST(AK$29,$L71,$K71,FALSE)*($R71*(1-$E71)+$Q71*(1-$F71))*((1+'Inputs &amp; Summary'!$D$7)^AK$29))))))</f>
        <v>4466.4984399003506</v>
      </c>
      <c r="AL71" s="114">
        <f>$D71*IF(AL$29&gt;'Inputs &amp; Summary'!$D$5,0,IF(AL$29&gt;VLOOKUP($G71,Lists!$J$17:$K$21,2),IF($M71=Lists!$H$3,IF($K71&lt;1,(($S71/$K71)*((1+'Inputs &amp; Summary'!$D$7)^AL$29)),((INT(AL$29/$K71)-INT((AL$29-1)/$K71))*$S71*((1+'Inputs &amp; Summary'!$D$7)^AL$29))),(_xlfn.WEIBULL.DIST(AL$29,$L71,$K71,FALSE)*$S71*((1+'Inputs &amp; Summary'!$D$7)^AL$29))),IF($M71=Lists!$H$3,IF($K71&lt;1,((($R71*(1-$E71)+$Q71*(1-$F71))/$K71)*((1+'Inputs &amp; Summary'!$D$7)^AL$29)),((INT(AL$29/$K71)-INT((AL$29-1)/$K71))*($R71*(1-$E71)+$Q71*(1-$F71))*((1+'Inputs &amp; Summary'!$D$7)^AL$29))),((_xlfn.WEIBULL.DIST(AL$29,$L71,$K71,FALSE)*($R71*(1-$E71)+$Q71*(1-$F71))*((1+'Inputs &amp; Summary'!$D$7)^AL$29))))))</f>
        <v>4853.574065704991</v>
      </c>
      <c r="AM71" s="114">
        <f>$D71*IF(AM$29&gt;'Inputs &amp; Summary'!$D$5,0,IF(AM$29&gt;VLOOKUP($G71,Lists!$J$17:$K$21,2),IF($M71=Lists!$H$3,IF($K71&lt;1,(($S71/$K71)*((1+'Inputs &amp; Summary'!$D$7)^AM$29)),((INT(AM$29/$K71)-INT((AM$29-1)/$K71))*$S71*((1+'Inputs &amp; Summary'!$D$7)^AM$29))),(_xlfn.WEIBULL.DIST(AM$29,$L71,$K71,FALSE)*$S71*((1+'Inputs &amp; Summary'!$D$7)^AM$29))),IF($M71=Lists!$H$3,IF($K71&lt;1,((($R71*(1-$E71)+$Q71*(1-$F71))/$K71)*((1+'Inputs &amp; Summary'!$D$7)^AM$29)),((INT(AM$29/$K71)-INT((AM$29-1)/$K71))*($R71*(1-$E71)+$Q71*(1-$F71))*((1+'Inputs &amp; Summary'!$D$7)^AM$29))),((_xlfn.WEIBULL.DIST(AM$29,$L71,$K71,FALSE)*($R71*(1-$E71)+$Q71*(1-$F71))*((1+'Inputs &amp; Summary'!$D$7)^AM$29))))))</f>
        <v>5243.0891292055894</v>
      </c>
      <c r="AN71" s="114">
        <f>$D71*IF(AN$29&gt;'Inputs &amp; Summary'!$D$5,0,IF(AN$29&gt;VLOOKUP($G71,Lists!$J$17:$K$21,2),IF($M71=Lists!$H$3,IF($K71&lt;1,(($S71/$K71)*((1+'Inputs &amp; Summary'!$D$7)^AN$29)),((INT(AN$29/$K71)-INT((AN$29-1)/$K71))*$S71*((1+'Inputs &amp; Summary'!$D$7)^AN$29))),(_xlfn.WEIBULL.DIST(AN$29,$L71,$K71,FALSE)*$S71*((1+'Inputs &amp; Summary'!$D$7)^AN$29))),IF($M71=Lists!$H$3,IF($K71&lt;1,((($R71*(1-$E71)+$Q71*(1-$F71))/$K71)*((1+'Inputs &amp; Summary'!$D$7)^AN$29)),((INT(AN$29/$K71)-INT((AN$29-1)/$K71))*($R71*(1-$E71)+$Q71*(1-$F71))*((1+'Inputs &amp; Summary'!$D$7)^AN$29))),((_xlfn.WEIBULL.DIST(AN$29,$L71,$K71,FALSE)*($R71*(1-$E71)+$Q71*(1-$F71))*((1+'Inputs &amp; Summary'!$D$7)^AN$29))))))</f>
        <v>5634.1821619017073</v>
      </c>
      <c r="AO71" s="114">
        <f>$D71*IF(AO$29&gt;'Inputs &amp; Summary'!$D$5,0,IF(AO$29&gt;VLOOKUP($G71,Lists!$J$17:$K$21,2),IF($M71=Lists!$H$3,IF($K71&lt;1,(($S71/$K71)*((1+'Inputs &amp; Summary'!$D$7)^AO$29)),((INT(AO$29/$K71)-INT((AO$29-1)/$K71))*$S71*((1+'Inputs &amp; Summary'!$D$7)^AO$29))),(_xlfn.WEIBULL.DIST(AO$29,$L71,$K71,FALSE)*$S71*((1+'Inputs &amp; Summary'!$D$7)^AO$29))),IF($M71=Lists!$H$3,IF($K71&lt;1,((($R71*(1-$E71)+$Q71*(1-$F71))/$K71)*((1+'Inputs &amp; Summary'!$D$7)^AO$29)),((INT(AO$29/$K71)-INT((AO$29-1)/$K71))*($R71*(1-$E71)+$Q71*(1-$F71))*((1+'Inputs &amp; Summary'!$D$7)^AO$29))),((_xlfn.WEIBULL.DIST(AO$29,$L71,$K71,FALSE)*($R71*(1-$E71)+$Q71*(1-$F71))*((1+'Inputs &amp; Summary'!$D$7)^AO$29))))))</f>
        <v>6025.9747507628499</v>
      </c>
      <c r="AP71" s="114">
        <f>$D71*IF(AP$29&gt;'Inputs &amp; Summary'!$D$5,0,IF(AP$29&gt;VLOOKUP($G71,Lists!$J$17:$K$21,2),IF($M71=Lists!$H$3,IF($K71&lt;1,(($S71/$K71)*((1+'Inputs &amp; Summary'!$D$7)^AP$29)),((INT(AP$29/$K71)-INT((AP$29-1)/$K71))*$S71*((1+'Inputs &amp; Summary'!$D$7)^AP$29))),(_xlfn.WEIBULL.DIST(AP$29,$L71,$K71,FALSE)*$S71*((1+'Inputs &amp; Summary'!$D$7)^AP$29))),IF($M71=Lists!$H$3,IF($K71&lt;1,((($R71*(1-$E71)+$Q71*(1-$F71))/$K71)*((1+'Inputs &amp; Summary'!$D$7)^AP$29)),((INT(AP$29/$K71)-INT((AP$29-1)/$K71))*($R71*(1-$E71)+$Q71*(1-$F71))*((1+'Inputs &amp; Summary'!$D$7)^AP$29))),((_xlfn.WEIBULL.DIST(AP$29,$L71,$K71,FALSE)*($R71*(1-$E71)+$Q71*(1-$F71))*((1+'Inputs &amp; Summary'!$D$7)^AP$29))))))</f>
        <v>6417.5748157986363</v>
      </c>
      <c r="AQ71" s="114">
        <f>$D71*IF(AQ$29&gt;'Inputs &amp; Summary'!$D$5,0,IF(AQ$29&gt;VLOOKUP($G71,Lists!$J$17:$K$21,2),IF($M71=Lists!$H$3,IF($K71&lt;1,(($S71/$K71)*((1+'Inputs &amp; Summary'!$D$7)^AQ$29)),((INT(AQ$29/$K71)-INT((AQ$29-1)/$K71))*$S71*((1+'Inputs &amp; Summary'!$D$7)^AQ$29))),(_xlfn.WEIBULL.DIST(AQ$29,$L71,$K71,FALSE)*$S71*((1+'Inputs &amp; Summary'!$D$7)^AQ$29))),IF($M71=Lists!$H$3,IF($K71&lt;1,((($R71*(1-$E71)+$Q71*(1-$F71))/$K71)*((1+'Inputs &amp; Summary'!$D$7)^AQ$29)),((INT(AQ$29/$K71)-INT((AQ$29-1)/$K71))*($R71*(1-$E71)+$Q71*(1-$F71))*((1+'Inputs &amp; Summary'!$D$7)^AQ$29))),((_xlfn.WEIBULL.DIST(AQ$29,$L71,$K71,FALSE)*($R71*(1-$E71)+$Q71*(1-$F71))*((1+'Inputs &amp; Summary'!$D$7)^AQ$29))))))</f>
        <v>6808.0799882169522</v>
      </c>
      <c r="AR71" s="114">
        <f>$D71*IF(AR$29&gt;'Inputs &amp; Summary'!$D$5,0,IF(AR$29&gt;VLOOKUP($G71,Lists!$J$17:$K$21,2),IF($M71=Lists!$H$3,IF($K71&lt;1,(($S71/$K71)*((1+'Inputs &amp; Summary'!$D$7)^AR$29)),((INT(AR$29/$K71)-INT((AR$29-1)/$K71))*$S71*((1+'Inputs &amp; Summary'!$D$7)^AR$29))),(_xlfn.WEIBULL.DIST(AR$29,$L71,$K71,FALSE)*$S71*((1+'Inputs &amp; Summary'!$D$7)^AR$29))),IF($M71=Lists!$H$3,IF($K71&lt;1,((($R71*(1-$E71)+$Q71*(1-$F71))/$K71)*((1+'Inputs &amp; Summary'!$D$7)^AR$29)),((INT(AR$29/$K71)-INT((AR$29-1)/$K71))*($R71*(1-$E71)+$Q71*(1-$F71))*((1+'Inputs &amp; Summary'!$D$7)^AR$29))),((_xlfn.WEIBULL.DIST(AR$29,$L71,$K71,FALSE)*($R71*(1-$E71)+$Q71*(1-$F71))*((1+'Inputs &amp; Summary'!$D$7)^AR$29))))))</f>
        <v>7196.581071301408</v>
      </c>
      <c r="AS71" s="114">
        <f>$D71*IF(AS$29&gt;'Inputs &amp; Summary'!$D$5,0,IF(AS$29&gt;VLOOKUP($G71,Lists!$J$17:$K$21,2),IF($M71=Lists!$H$3,IF($K71&lt;1,(($S71/$K71)*((1+'Inputs &amp; Summary'!$D$7)^AS$29)),((INT(AS$29/$K71)-INT((AS$29-1)/$K71))*$S71*((1+'Inputs &amp; Summary'!$D$7)^AS$29))),(_xlfn.WEIBULL.DIST(AS$29,$L71,$K71,FALSE)*$S71*((1+'Inputs &amp; Summary'!$D$7)^AS$29))),IF($M71=Lists!$H$3,IF($K71&lt;1,((($R71*(1-$E71)+$Q71*(1-$F71))/$K71)*((1+'Inputs &amp; Summary'!$D$7)^AS$29)),((INT(AS$29/$K71)-INT((AS$29-1)/$K71))*($R71*(1-$E71)+$Q71*(1-$F71))*((1+'Inputs &amp; Summary'!$D$7)^AS$29))),((_xlfn.WEIBULL.DIST(AS$29,$L71,$K71,FALSE)*($R71*(1-$E71)+$Q71*(1-$F71))*((1+'Inputs &amp; Summary'!$D$7)^AS$29))))))</f>
        <v>0</v>
      </c>
      <c r="AT71" s="114">
        <f>$D71*IF(AT$29&gt;'Inputs &amp; Summary'!$D$5,0,IF(AT$29&gt;VLOOKUP($G71,Lists!$J$17:$K$21,2),IF($M71=Lists!$H$3,IF($K71&lt;1,(($S71/$K71)*((1+'Inputs &amp; Summary'!$D$7)^AT$29)),((INT(AT$29/$K71)-INT((AT$29-1)/$K71))*$S71*((1+'Inputs &amp; Summary'!$D$7)^AT$29))),(_xlfn.WEIBULL.DIST(AT$29,$L71,$K71,FALSE)*$S71*((1+'Inputs &amp; Summary'!$D$7)^AT$29))),IF($M71=Lists!$H$3,IF($K71&lt;1,((($R71*(1-$E71)+$Q71*(1-$F71))/$K71)*((1+'Inputs &amp; Summary'!$D$7)^AT$29)),((INT(AT$29/$K71)-INT((AT$29-1)/$K71))*($R71*(1-$E71)+$Q71*(1-$F71))*((1+'Inputs &amp; Summary'!$D$7)^AT$29))),((_xlfn.WEIBULL.DIST(AT$29,$L71,$K71,FALSE)*($R71*(1-$E71)+$Q71*(1-$F71))*((1+'Inputs &amp; Summary'!$D$7)^AT$29))))))</f>
        <v>0</v>
      </c>
      <c r="AU71" s="114">
        <f>$D71*IF(AU$29&gt;'Inputs &amp; Summary'!$D$5,0,IF(AU$29&gt;VLOOKUP($G71,Lists!$J$17:$K$21,2),IF($M71=Lists!$H$3,IF($K71&lt;1,(($S71/$K71)*((1+'Inputs &amp; Summary'!$D$7)^AU$29)),((INT(AU$29/$K71)-INT((AU$29-1)/$K71))*$S71*((1+'Inputs &amp; Summary'!$D$7)^AU$29))),(_xlfn.WEIBULL.DIST(AU$29,$L71,$K71,FALSE)*$S71*((1+'Inputs &amp; Summary'!$D$7)^AU$29))),IF($M71=Lists!$H$3,IF($K71&lt;1,((($R71*(1-$E71)+$Q71*(1-$F71))/$K71)*((1+'Inputs &amp; Summary'!$D$7)^AU$29)),((INT(AU$29/$K71)-INT((AU$29-1)/$K71))*($R71*(1-$E71)+$Q71*(1-$F71))*((1+'Inputs &amp; Summary'!$D$7)^AU$29))),((_xlfn.WEIBULL.DIST(AU$29,$L71,$K71,FALSE)*($R71*(1-$E71)+$Q71*(1-$F71))*((1+'Inputs &amp; Summary'!$D$7)^AU$29))))))</f>
        <v>0</v>
      </c>
      <c r="AV71" s="114">
        <f>$D71*IF(AV$29&gt;'Inputs &amp; Summary'!$D$5,0,IF(AV$29&gt;VLOOKUP($G71,Lists!$J$17:$K$21,2),IF($M71=Lists!$H$3,IF($K71&lt;1,(($S71/$K71)*((1+'Inputs &amp; Summary'!$D$7)^AV$29)),((INT(AV$29/$K71)-INT((AV$29-1)/$K71))*$S71*((1+'Inputs &amp; Summary'!$D$7)^AV$29))),(_xlfn.WEIBULL.DIST(AV$29,$L71,$K71,FALSE)*$S71*((1+'Inputs &amp; Summary'!$D$7)^AV$29))),IF($M71=Lists!$H$3,IF($K71&lt;1,((($R71*(1-$E71)+$Q71*(1-$F71))/$K71)*((1+'Inputs &amp; Summary'!$D$7)^AV$29)),((INT(AV$29/$K71)-INT((AV$29-1)/$K71))*($R71*(1-$E71)+$Q71*(1-$F71))*((1+'Inputs &amp; Summary'!$D$7)^AV$29))),((_xlfn.WEIBULL.DIST(AV$29,$L71,$K71,FALSE)*($R71*(1-$E71)+$Q71*(1-$F71))*((1+'Inputs &amp; Summary'!$D$7)^AV$29))))))</f>
        <v>0</v>
      </c>
      <c r="AW71" s="114">
        <f>$D71*IF(AW$29&gt;'Inputs &amp; Summary'!$D$5,0,IF(AW$29&gt;VLOOKUP($G71,Lists!$J$17:$K$21,2),IF($M71=Lists!$H$3,IF($K71&lt;1,(($S71/$K71)*((1+'Inputs &amp; Summary'!$D$7)^AW$29)),((INT(AW$29/$K71)-INT((AW$29-1)/$K71))*$S71*((1+'Inputs &amp; Summary'!$D$7)^AW$29))),(_xlfn.WEIBULL.DIST(AW$29,$L71,$K71,FALSE)*$S71*((1+'Inputs &amp; Summary'!$D$7)^AW$29))),IF($M71=Lists!$H$3,IF($K71&lt;1,((($R71*(1-$E71)+$Q71*(1-$F71))/$K71)*((1+'Inputs &amp; Summary'!$D$7)^AW$29)),((INT(AW$29/$K71)-INT((AW$29-1)/$K71))*($R71*(1-$E71)+$Q71*(1-$F71))*((1+'Inputs &amp; Summary'!$D$7)^AW$29))),((_xlfn.WEIBULL.DIST(AW$29,$L71,$K71,FALSE)*($R71*(1-$E71)+$Q71*(1-$F71))*((1+'Inputs &amp; Summary'!$D$7)^AW$29))))))</f>
        <v>0</v>
      </c>
      <c r="AX71" s="114">
        <f>$D71*IF(AX$29&gt;'Inputs &amp; Summary'!$D$5,0,IF(AX$29&gt;VLOOKUP($G71,Lists!$J$17:$K$21,2),IF($M71=Lists!$H$3,IF($K71&lt;1,(($S71/$K71)*((1+'Inputs &amp; Summary'!$D$7)^AX$29)),((INT(AX$29/$K71)-INT((AX$29-1)/$K71))*$S71*((1+'Inputs &amp; Summary'!$D$7)^AX$29))),(_xlfn.WEIBULL.DIST(AX$29,$L71,$K71,FALSE)*$S71*((1+'Inputs &amp; Summary'!$D$7)^AX$29))),IF($M71=Lists!$H$3,IF($K71&lt;1,((($R71*(1-$E71)+$Q71*(1-$F71))/$K71)*((1+'Inputs &amp; Summary'!$D$7)^AX$29)),((INT(AX$29/$K71)-INT((AX$29-1)/$K71))*($R71*(1-$E71)+$Q71*(1-$F71))*((1+'Inputs &amp; Summary'!$D$7)^AX$29))),((_xlfn.WEIBULL.DIST(AX$29,$L71,$K71,FALSE)*($R71*(1-$E71)+$Q71*(1-$F71))*((1+'Inputs &amp; Summary'!$D$7)^AX$29))))))</f>
        <v>0</v>
      </c>
      <c r="AY71" s="114">
        <f>$D71*IF(AY$29&gt;'Inputs &amp; Summary'!$D$5,0,IF(AY$29&gt;VLOOKUP($G71,Lists!$J$17:$K$21,2),IF($M71=Lists!$H$3,IF($K71&lt;1,(($S71/$K71)*((1+'Inputs &amp; Summary'!$D$7)^AY$29)),((INT(AY$29/$K71)-INT((AY$29-1)/$K71))*$S71*((1+'Inputs &amp; Summary'!$D$7)^AY$29))),(_xlfn.WEIBULL.DIST(AY$29,$L71,$K71,FALSE)*$S71*((1+'Inputs &amp; Summary'!$D$7)^AY$29))),IF($M71=Lists!$H$3,IF($K71&lt;1,((($R71*(1-$E71)+$Q71*(1-$F71))/$K71)*((1+'Inputs &amp; Summary'!$D$7)^AY$29)),((INT(AY$29/$K71)-INT((AY$29-1)/$K71))*($R71*(1-$E71)+$Q71*(1-$F71))*((1+'Inputs &amp; Summary'!$D$7)^AY$29))),((_xlfn.WEIBULL.DIST(AY$29,$L71,$K71,FALSE)*($R71*(1-$E71)+$Q71*(1-$F71))*((1+'Inputs &amp; Summary'!$D$7)^AY$29))))))</f>
        <v>0</v>
      </c>
      <c r="AZ71" s="114">
        <f>$D71*IF(AZ$29&gt;'Inputs &amp; Summary'!$D$5,0,IF(AZ$29&gt;VLOOKUP($G71,Lists!$J$17:$K$21,2),IF($M71=Lists!$H$3,IF($K71&lt;1,(($S71/$K71)*((1+'Inputs &amp; Summary'!$D$7)^AZ$29)),((INT(AZ$29/$K71)-INT((AZ$29-1)/$K71))*$S71*((1+'Inputs &amp; Summary'!$D$7)^AZ$29))),(_xlfn.WEIBULL.DIST(AZ$29,$L71,$K71,FALSE)*$S71*((1+'Inputs &amp; Summary'!$D$7)^AZ$29))),IF($M71=Lists!$H$3,IF($K71&lt;1,((($R71*(1-$E71)+$Q71*(1-$F71))/$K71)*((1+'Inputs &amp; Summary'!$D$7)^AZ$29)),((INT(AZ$29/$K71)-INT((AZ$29-1)/$K71))*($R71*(1-$E71)+$Q71*(1-$F71))*((1+'Inputs &amp; Summary'!$D$7)^AZ$29))),((_xlfn.WEIBULL.DIST(AZ$29,$L71,$K71,FALSE)*($R71*(1-$E71)+$Q71*(1-$F71))*((1+'Inputs &amp; Summary'!$D$7)^AZ$29))))))</f>
        <v>0</v>
      </c>
      <c r="BA71" s="114">
        <f>$D71*IF(BA$29&gt;'Inputs &amp; Summary'!$D$5,0,IF(BA$29&gt;VLOOKUP($G71,Lists!$J$17:$K$21,2),IF($M71=Lists!$H$3,IF($K71&lt;1,(($S71/$K71)*((1+'Inputs &amp; Summary'!$D$7)^BA$29)),((INT(BA$29/$K71)-INT((BA$29-1)/$K71))*$S71*((1+'Inputs &amp; Summary'!$D$7)^BA$29))),(_xlfn.WEIBULL.DIST(BA$29,$L71,$K71,FALSE)*$S71*((1+'Inputs &amp; Summary'!$D$7)^BA$29))),IF($M71=Lists!$H$3,IF($K71&lt;1,((($R71*(1-$E71)+$Q71*(1-$F71))/$K71)*((1+'Inputs &amp; Summary'!$D$7)^BA$29)),((INT(BA$29/$K71)-INT((BA$29-1)/$K71))*($R71*(1-$E71)+$Q71*(1-$F71))*((1+'Inputs &amp; Summary'!$D$7)^BA$29))),((_xlfn.WEIBULL.DIST(BA$29,$L71,$K71,FALSE)*($R71*(1-$E71)+$Q71*(1-$F71))*((1+'Inputs &amp; Summary'!$D$7)^BA$29))))))</f>
        <v>0</v>
      </c>
      <c r="BB71" s="114">
        <f>$D71*IF(BB$29&gt;'Inputs &amp; Summary'!$D$5,0,IF(BB$29&gt;VLOOKUP($G71,Lists!$J$17:$K$21,2),IF($M71=Lists!$H$3,IF($K71&lt;1,(($S71/$K71)*((1+'Inputs &amp; Summary'!$D$7)^BB$29)),((INT(BB$29/$K71)-INT((BB$29-1)/$K71))*$S71*((1+'Inputs &amp; Summary'!$D$7)^BB$29))),(_xlfn.WEIBULL.DIST(BB$29,$L71,$K71,FALSE)*$S71*((1+'Inputs &amp; Summary'!$D$7)^BB$29))),IF($M71=Lists!$H$3,IF($K71&lt;1,((($R71*(1-$E71)+$Q71*(1-$F71))/$K71)*((1+'Inputs &amp; Summary'!$D$7)^BB$29)),((INT(BB$29/$K71)-INT((BB$29-1)/$K71))*($R71*(1-$E71)+$Q71*(1-$F71))*((1+'Inputs &amp; Summary'!$D$7)^BB$29))),((_xlfn.WEIBULL.DIST(BB$29,$L71,$K71,FALSE)*($R71*(1-$E71)+$Q71*(1-$F71))*((1+'Inputs &amp; Summary'!$D$7)^BB$29))))))</f>
        <v>0</v>
      </c>
      <c r="BC71" s="114">
        <f>$D71*IF(BC$29&gt;'Inputs &amp; Summary'!$D$5,0,IF(BC$29&gt;VLOOKUP($G71,Lists!$J$17:$K$21,2),IF($M71=Lists!$H$3,IF($K71&lt;1,(($S71/$K71)*((1+'Inputs &amp; Summary'!$D$7)^BC$29)),((INT(BC$29/$K71)-INT((BC$29-1)/$K71))*$S71*((1+'Inputs &amp; Summary'!$D$7)^BC$29))),(_xlfn.WEIBULL.DIST(BC$29,$L71,$K71,FALSE)*$S71*((1+'Inputs &amp; Summary'!$D$7)^BC$29))),IF($M71=Lists!$H$3,IF($K71&lt;1,((($R71*(1-$E71)+$Q71*(1-$F71))/$K71)*((1+'Inputs &amp; Summary'!$D$7)^BC$29)),((INT(BC$29/$K71)-INT((BC$29-1)/$K71))*($R71*(1-$E71)+$Q71*(1-$F71))*((1+'Inputs &amp; Summary'!$D$7)^BC$29))),((_xlfn.WEIBULL.DIST(BC$29,$L71,$K71,FALSE)*($R71*(1-$E71)+$Q71*(1-$F71))*((1+'Inputs &amp; Summary'!$D$7)^BC$29))))))</f>
        <v>0</v>
      </c>
      <c r="BD71" s="114">
        <f>$D71*IF(BD$29&gt;'Inputs &amp; Summary'!$D$5,0,IF(BD$29&gt;VLOOKUP($G71,Lists!$J$17:$K$21,2),IF($M71=Lists!$H$3,IF($K71&lt;1,(($S71/$K71)*((1+'Inputs &amp; Summary'!$D$7)^BD$29)),((INT(BD$29/$K71)-INT((BD$29-1)/$K71))*$S71*((1+'Inputs &amp; Summary'!$D$7)^BD$29))),(_xlfn.WEIBULL.DIST(BD$29,$L71,$K71,FALSE)*$S71*((1+'Inputs &amp; Summary'!$D$7)^BD$29))),IF($M71=Lists!$H$3,IF($K71&lt;1,((($R71*(1-$E71)+$Q71*(1-$F71))/$K71)*((1+'Inputs &amp; Summary'!$D$7)^BD$29)),((INT(BD$29/$K71)-INT((BD$29-1)/$K71))*($R71*(1-$E71)+$Q71*(1-$F71))*((1+'Inputs &amp; Summary'!$D$7)^BD$29))),((_xlfn.WEIBULL.DIST(BD$29,$L71,$K71,FALSE)*($R71*(1-$E71)+$Q71*(1-$F71))*((1+'Inputs &amp; Summary'!$D$7)^BD$29))))))</f>
        <v>0</v>
      </c>
      <c r="BE71" s="114">
        <f>$D71*IF(BE$29&gt;'Inputs &amp; Summary'!$D$5,0,IF(BE$29&gt;VLOOKUP($G71,Lists!$J$17:$K$21,2),IF($M71=Lists!$H$3,IF($K71&lt;1,(($S71/$K71)*((1+'Inputs &amp; Summary'!$D$7)^BE$29)),((INT(BE$29/$K71)-INT((BE$29-1)/$K71))*$S71*((1+'Inputs &amp; Summary'!$D$7)^BE$29))),(_xlfn.WEIBULL.DIST(BE$29,$L71,$K71,FALSE)*$S71*((1+'Inputs &amp; Summary'!$D$7)^BE$29))),IF($M71=Lists!$H$3,IF($K71&lt;1,((($R71*(1-$E71)+$Q71*(1-$F71))/$K71)*((1+'Inputs &amp; Summary'!$D$7)^BE$29)),((INT(BE$29/$K71)-INT((BE$29-1)/$K71))*($R71*(1-$E71)+$Q71*(1-$F71))*((1+'Inputs &amp; Summary'!$D$7)^BE$29))),((_xlfn.WEIBULL.DIST(BE$29,$L71,$K71,FALSE)*($R71*(1-$E71)+$Q71*(1-$F71))*((1+'Inputs &amp; Summary'!$D$7)^BE$29))))))</f>
        <v>0</v>
      </c>
      <c r="BF71" s="114">
        <f>$D71*IF(BF$29&gt;'Inputs &amp; Summary'!$D$5,0,IF(BF$29&gt;VLOOKUP($G71,Lists!$J$17:$K$21,2),IF($M71=Lists!$H$3,IF($K71&lt;1,(($S71/$K71)*((1+'Inputs &amp; Summary'!$D$7)^BF$29)),((INT(BF$29/$K71)-INT((BF$29-1)/$K71))*$S71*((1+'Inputs &amp; Summary'!$D$7)^BF$29))),(_xlfn.WEIBULL.DIST(BF$29,$L71,$K71,FALSE)*$S71*((1+'Inputs &amp; Summary'!$D$7)^BF$29))),IF($M71=Lists!$H$3,IF($K71&lt;1,((($R71*(1-$E71)+$Q71*(1-$F71))/$K71)*((1+'Inputs &amp; Summary'!$D$7)^BF$29)),((INT(BF$29/$K71)-INT((BF$29-1)/$K71))*($R71*(1-$E71)+$Q71*(1-$F71))*((1+'Inputs &amp; Summary'!$D$7)^BF$29))),((_xlfn.WEIBULL.DIST(BF$29,$L71,$K71,FALSE)*($R71*(1-$E71)+$Q71*(1-$F71))*((1+'Inputs &amp; Summary'!$D$7)^BF$29))))))</f>
        <v>0</v>
      </c>
      <c r="BG71" s="114">
        <f>$D71*IF(BG$29&gt;'Inputs &amp; Summary'!$D$5,0,IF(BG$29&gt;VLOOKUP($G71,Lists!$J$17:$K$21,2),IF($M71=Lists!$H$3,IF($K71&lt;1,(($S71/$K71)*((1+'Inputs &amp; Summary'!$D$7)^BG$29)),((INT(BG$29/$K71)-INT((BG$29-1)/$K71))*$S71*((1+'Inputs &amp; Summary'!$D$7)^BG$29))),(_xlfn.WEIBULL.DIST(BG$29,$L71,$K71,FALSE)*$S71*((1+'Inputs &amp; Summary'!$D$7)^BG$29))),IF($M71=Lists!$H$3,IF($K71&lt;1,((($R71*(1-$E71)+$Q71*(1-$F71))/$K71)*((1+'Inputs &amp; Summary'!$D$7)^BG$29)),((INT(BG$29/$K71)-INT((BG$29-1)/$K71))*($R71*(1-$E71)+$Q71*(1-$F71))*((1+'Inputs &amp; Summary'!$D$7)^BG$29))),((_xlfn.WEIBULL.DIST(BG$29,$L71,$K71,FALSE)*($R71*(1-$E71)+$Q71*(1-$F71))*((1+'Inputs &amp; Summary'!$D$7)^BG$29))))))</f>
        <v>0</v>
      </c>
      <c r="BH71" s="114">
        <f>$D71*IF(BH$29&gt;'Inputs &amp; Summary'!$D$5,0,IF(BH$29&gt;VLOOKUP($G71,Lists!$J$17:$K$21,2),IF($M71=Lists!$H$3,IF($K71&lt;1,(($S71/$K71)*((1+'Inputs &amp; Summary'!$D$7)^BH$29)),((INT(BH$29/$K71)-INT((BH$29-1)/$K71))*$S71*((1+'Inputs &amp; Summary'!$D$7)^BH$29))),(_xlfn.WEIBULL.DIST(BH$29,$L71,$K71,FALSE)*$S71*((1+'Inputs &amp; Summary'!$D$7)^BH$29))),IF($M71=Lists!$H$3,IF($K71&lt;1,((($R71*(1-$E71)+$Q71*(1-$F71))/$K71)*((1+'Inputs &amp; Summary'!$D$7)^BH$29)),((INT(BH$29/$K71)-INT((BH$29-1)/$K71))*($R71*(1-$E71)+$Q71*(1-$F71))*((1+'Inputs &amp; Summary'!$D$7)^BH$29))),((_xlfn.WEIBULL.DIST(BH$29,$L71,$K71,FALSE)*($R71*(1-$E71)+$Q71*(1-$F71))*((1+'Inputs &amp; Summary'!$D$7)^BH$29))))))</f>
        <v>0</v>
      </c>
      <c r="BI71" s="114">
        <f>$D71*IF(BI$29&gt;'Inputs &amp; Summary'!$D$5,0,IF(BI$29&gt;VLOOKUP($G71,Lists!$J$17:$K$21,2),IF($M71=Lists!$H$3,IF($K71&lt;1,(($S71/$K71)*((1+'Inputs &amp; Summary'!$D$7)^BI$29)),((INT(BI$29/$K71)-INT((BI$29-1)/$K71))*$S71*((1+'Inputs &amp; Summary'!$D$7)^BI$29))),(_xlfn.WEIBULL.DIST(BI$29,$L71,$K71,FALSE)*$S71*((1+'Inputs &amp; Summary'!$D$7)^BI$29))),IF($M71=Lists!$H$3,IF($K71&lt;1,((($R71*(1-$E71)+$Q71*(1-$F71))/$K71)*((1+'Inputs &amp; Summary'!$D$7)^BI$29)),((INT(BI$29/$K71)-INT((BI$29-1)/$K71))*($R71*(1-$E71)+$Q71*(1-$F71))*((1+'Inputs &amp; Summary'!$D$7)^BI$29))),((_xlfn.WEIBULL.DIST(BI$29,$L71,$K71,FALSE)*($R71*(1-$E71)+$Q71*(1-$F71))*((1+'Inputs &amp; Summary'!$D$7)^BI$29))))))</f>
        <v>0</v>
      </c>
      <c r="BJ71" s="114">
        <f>$D71*IF(BJ$29&gt;'Inputs &amp; Summary'!$D$5,0,IF(BJ$29&gt;VLOOKUP($G71,Lists!$J$17:$K$21,2),IF($M71=Lists!$H$3,IF($K71&lt;1,(($S71/$K71)*((1+'Inputs &amp; Summary'!$D$7)^BJ$29)),((INT(BJ$29/$K71)-INT((BJ$29-1)/$K71))*$S71*((1+'Inputs &amp; Summary'!$D$7)^BJ$29))),(_xlfn.WEIBULL.DIST(BJ$29,$L71,$K71,FALSE)*$S71*((1+'Inputs &amp; Summary'!$D$7)^BJ$29))),IF($M71=Lists!$H$3,IF($K71&lt;1,((($R71*(1-$E71)+$Q71*(1-$F71))/$K71)*((1+'Inputs &amp; Summary'!$D$7)^BJ$29)),((INT(BJ$29/$K71)-INT((BJ$29-1)/$K71))*($R71*(1-$E71)+$Q71*(1-$F71))*((1+'Inputs &amp; Summary'!$D$7)^BJ$29))),((_xlfn.WEIBULL.DIST(BJ$29,$L71,$K71,FALSE)*($R71*(1-$E71)+$Q71*(1-$F71))*((1+'Inputs &amp; Summary'!$D$7)^BJ$29))))))</f>
        <v>0</v>
      </c>
      <c r="BK71" s="114">
        <f>$D71*IF(BK$29&gt;'Inputs &amp; Summary'!$D$5,0,IF(BK$29&gt;VLOOKUP($G71,Lists!$J$17:$K$21,2),IF($M71=Lists!$H$3,IF($K71&lt;1,(($S71/$K71)*((1+'Inputs &amp; Summary'!$D$7)^BK$29)),((INT(BK$29/$K71)-INT((BK$29-1)/$K71))*$S71*((1+'Inputs &amp; Summary'!$D$7)^BK$29))),(_xlfn.WEIBULL.DIST(BK$29,$L71,$K71,FALSE)*$S71*((1+'Inputs &amp; Summary'!$D$7)^BK$29))),IF($M71=Lists!$H$3,IF($K71&lt;1,((($R71*(1-$E71)+$Q71*(1-$F71))/$K71)*((1+'Inputs &amp; Summary'!$D$7)^BK$29)),((INT(BK$29/$K71)-INT((BK$29-1)/$K71))*($R71*(1-$E71)+$Q71*(1-$F71))*((1+'Inputs &amp; Summary'!$D$7)^BK$29))),((_xlfn.WEIBULL.DIST(BK$29,$L71,$K71,FALSE)*($R71*(1-$E71)+$Q71*(1-$F71))*((1+'Inputs &amp; Summary'!$D$7)^BK$29))))))</f>
        <v>0</v>
      </c>
      <c r="BL71" s="114">
        <f>$D71*IF(BL$29&gt;'Inputs &amp; Summary'!$D$5,0,IF(BL$29&gt;VLOOKUP($G71,Lists!$J$17:$K$21,2),IF($M71=Lists!$H$3,IF($K71&lt;1,(($S71/$K71)*((1+'Inputs &amp; Summary'!$D$7)^BL$29)),((INT(BL$29/$K71)-INT((BL$29-1)/$K71))*$S71*((1+'Inputs &amp; Summary'!$D$7)^BL$29))),(_xlfn.WEIBULL.DIST(BL$29,$L71,$K71,FALSE)*$S71*((1+'Inputs &amp; Summary'!$D$7)^BL$29))),IF($M71=Lists!$H$3,IF($K71&lt;1,((($R71*(1-$E71)+$Q71*(1-$F71))/$K71)*((1+'Inputs &amp; Summary'!$D$7)^BL$29)),((INT(BL$29/$K71)-INT((BL$29-1)/$K71))*($R71*(1-$E71)+$Q71*(1-$F71))*((1+'Inputs &amp; Summary'!$D$7)^BL$29))),((_xlfn.WEIBULL.DIST(BL$29,$L71,$K71,FALSE)*($R71*(1-$E71)+$Q71*(1-$F71))*((1+'Inputs &amp; Summary'!$D$7)^BL$29))))))</f>
        <v>0</v>
      </c>
    </row>
    <row r="72" spans="1:64" s="1" customFormat="1" ht="28.8" x14ac:dyDescent="0.3">
      <c r="A72" s="79" t="s">
        <v>234</v>
      </c>
      <c r="B72" s="33" t="s">
        <v>152</v>
      </c>
      <c r="C72" s="33" t="s">
        <v>143</v>
      </c>
      <c r="D72" s="68">
        <v>1</v>
      </c>
      <c r="E72" s="68">
        <v>1</v>
      </c>
      <c r="F72" s="68">
        <v>1</v>
      </c>
      <c r="G72" s="213" t="s">
        <v>187</v>
      </c>
      <c r="H72" s="34"/>
      <c r="I72" s="34" t="s">
        <v>272</v>
      </c>
      <c r="J72" s="33">
        <f>VLOOKUP(I72,'Labor Rates'!$A$1:$B$16,2)</f>
        <v>16.66346153846154</v>
      </c>
      <c r="K72" s="35">
        <v>1</v>
      </c>
      <c r="L72" s="35">
        <v>1</v>
      </c>
      <c r="M72" s="36" t="s">
        <v>263</v>
      </c>
      <c r="N72" s="84">
        <v>1</v>
      </c>
      <c r="O72" s="35">
        <v>1</v>
      </c>
      <c r="P72" s="5">
        <v>4</v>
      </c>
      <c r="Q72" s="73">
        <f t="shared" si="11"/>
        <v>16.66346153846154</v>
      </c>
      <c r="R72" s="73">
        <f t="shared" si="12"/>
        <v>4</v>
      </c>
      <c r="S72" s="74">
        <f t="shared" si="13"/>
        <v>20.66346153846154</v>
      </c>
      <c r="T72" s="88"/>
      <c r="U72" s="80"/>
      <c r="V72" s="87">
        <f t="shared" si="14"/>
        <v>20.121248414382141</v>
      </c>
      <c r="W72" s="87">
        <f>NPV('Inputs &amp; Summary'!$D$6,Y72:BL72)</f>
        <v>169.96162274719885</v>
      </c>
      <c r="X72" s="90">
        <f t="shared" si="15"/>
        <v>1.233587872684745E-3</v>
      </c>
      <c r="Y72" s="114">
        <f>$D72*IF(Y$29&gt;'Inputs &amp; Summary'!$D$5,0,IF(Y$29&gt;VLOOKUP($G72,Lists!$J$17:$K$21,2),IF($M72=Lists!$H$3,IF($K72&lt;1,(($S72/$K72)*((1+'Inputs &amp; Summary'!$D$7)^Y$29)),((INT(Y$29/$K72)-INT((Y$29-1)/$K72))*$S72*((1+'Inputs &amp; Summary'!$D$7)^Y$29))),(_xlfn.WEIBULL.DIST(Y$29,$L72,$K72,FALSE)*$S72*((1+'Inputs &amp; Summary'!$D$7)^Y$29))),IF($M72=Lists!$H$3,IF($K72&lt;1,((($R72*(1-$E72)+$Q72*(1-$F72))/$K72)*((1+'Inputs &amp; Summary'!$D$7)^Y$29)),((INT(Y$29/$K72)-INT((Y$29-1)/$K72))*($R72*(1-$E72)+$Q72*(1-$F72))*((1+'Inputs &amp; Summary'!$D$7)^Y$29))),((_xlfn.WEIBULL.DIST(Y$29,$L72,$K72,FALSE)*($R72*(1-$E72)+$Q72*(1-$F72))*((1+'Inputs &amp; Summary'!$D$7)^Y$29))))))</f>
        <v>0</v>
      </c>
      <c r="Z72" s="114">
        <f>$D72*IF(Z$29&gt;'Inputs &amp; Summary'!$D$5,0,IF(Z$29&gt;VLOOKUP($G72,Lists!$J$17:$K$21,2),IF($M72=Lists!$H$3,IF($K72&lt;1,(($S72/$K72)*((1+'Inputs &amp; Summary'!$D$7)^Z$29)),((INT(Z$29/$K72)-INT((Z$29-1)/$K72))*$S72*((1+'Inputs &amp; Summary'!$D$7)^Z$29))),(_xlfn.WEIBULL.DIST(Z$29,$L72,$K72,FALSE)*$S72*((1+'Inputs &amp; Summary'!$D$7)^Z$29))),IF($M72=Lists!$H$3,IF($K72&lt;1,((($R72*(1-$E72)+$Q72*(1-$F72))/$K72)*((1+'Inputs &amp; Summary'!$D$7)^Z$29)),((INT(Z$29/$K72)-INT((Z$29-1)/$K72))*($R72*(1-$E72)+$Q72*(1-$F72))*((1+'Inputs &amp; Summary'!$D$7)^Z$29))),((_xlfn.WEIBULL.DIST(Z$29,$L72,$K72,FALSE)*($R72*(1-$E72)+$Q72*(1-$F72))*((1+'Inputs &amp; Summary'!$D$7)^Z$29))))))</f>
        <v>0</v>
      </c>
      <c r="AA72" s="114">
        <f>$D72*IF(AA$29&gt;'Inputs &amp; Summary'!$D$5,0,IF(AA$29&gt;VLOOKUP($G72,Lists!$J$17:$K$21,2),IF($M72=Lists!$H$3,IF($K72&lt;1,(($S72/$K72)*((1+'Inputs &amp; Summary'!$D$7)^AA$29)),((INT(AA$29/$K72)-INT((AA$29-1)/$K72))*$S72*((1+'Inputs &amp; Summary'!$D$7)^AA$29))),(_xlfn.WEIBULL.DIST(AA$29,$L72,$K72,FALSE)*$S72*((1+'Inputs &amp; Summary'!$D$7)^AA$29))),IF($M72=Lists!$H$3,IF($K72&lt;1,((($R72*(1-$E72)+$Q72*(1-$F72))/$K72)*((1+'Inputs &amp; Summary'!$D$7)^AA$29)),((INT(AA$29/$K72)-INT((AA$29-1)/$K72))*($R72*(1-$E72)+$Q72*(1-$F72))*((1+'Inputs &amp; Summary'!$D$7)^AA$29))),((_xlfn.WEIBULL.DIST(AA$29,$L72,$K72,FALSE)*($R72*(1-$E72)+$Q72*(1-$F72))*((1+'Inputs &amp; Summary'!$D$7)^AA$29))))))</f>
        <v>0</v>
      </c>
      <c r="AB72" s="114">
        <f>$D72*IF(AB$29&gt;'Inputs &amp; Summary'!$D$5,0,IF(AB$29&gt;VLOOKUP($G72,Lists!$J$17:$K$21,2),IF($M72=Lists!$H$3,IF($K72&lt;1,(($S72/$K72)*((1+'Inputs &amp; Summary'!$D$7)^AB$29)),((INT(AB$29/$K72)-INT((AB$29-1)/$K72))*$S72*((1+'Inputs &amp; Summary'!$D$7)^AB$29))),(_xlfn.WEIBULL.DIST(AB$29,$L72,$K72,FALSE)*$S72*((1+'Inputs &amp; Summary'!$D$7)^AB$29))),IF($M72=Lists!$H$3,IF($K72&lt;1,((($R72*(1-$E72)+$Q72*(1-$F72))/$K72)*((1+'Inputs &amp; Summary'!$D$7)^AB$29)),((INT(AB$29/$K72)-INT((AB$29-1)/$K72))*($R72*(1-$E72)+$Q72*(1-$F72))*((1+'Inputs &amp; Summary'!$D$7)^AB$29))),((_xlfn.WEIBULL.DIST(AB$29,$L72,$K72,FALSE)*($R72*(1-$E72)+$Q72*(1-$F72))*((1+'Inputs &amp; Summary'!$D$7)^AB$29))))))</f>
        <v>0</v>
      </c>
      <c r="AC72" s="114">
        <f>$D72*IF(AC$29&gt;'Inputs &amp; Summary'!$D$5,0,IF(AC$29&gt;VLOOKUP($G72,Lists!$J$17:$K$21,2),IF($M72=Lists!$H$3,IF($K72&lt;1,(($S72/$K72)*((1+'Inputs &amp; Summary'!$D$7)^AC$29)),((INT(AC$29/$K72)-INT((AC$29-1)/$K72))*$S72*((1+'Inputs &amp; Summary'!$D$7)^AC$29))),(_xlfn.WEIBULL.DIST(AC$29,$L72,$K72,FALSE)*$S72*((1+'Inputs &amp; Summary'!$D$7)^AC$29))),IF($M72=Lists!$H$3,IF($K72&lt;1,((($R72*(1-$E72)+$Q72*(1-$F72))/$K72)*((1+'Inputs &amp; Summary'!$D$7)^AC$29)),((INT(AC$29/$K72)-INT((AC$29-1)/$K72))*($R72*(1-$E72)+$Q72*(1-$F72))*((1+'Inputs &amp; Summary'!$D$7)^AC$29))),((_xlfn.WEIBULL.DIST(AC$29,$L72,$K72,FALSE)*($R72*(1-$E72)+$Q72*(1-$F72))*((1+'Inputs &amp; Summary'!$D$7)^AC$29))))))</f>
        <v>0</v>
      </c>
      <c r="AD72" s="114">
        <f>$D72*IF(AD$29&gt;'Inputs &amp; Summary'!$D$5,0,IF(AD$29&gt;VLOOKUP($G72,Lists!$J$17:$K$21,2),IF($M72=Lists!$H$3,IF($K72&lt;1,(($S72/$K72)*((1+'Inputs &amp; Summary'!$D$7)^AD$29)),((INT(AD$29/$K72)-INT((AD$29-1)/$K72))*$S72*((1+'Inputs &amp; Summary'!$D$7)^AD$29))),(_xlfn.WEIBULL.DIST(AD$29,$L72,$K72,FALSE)*$S72*((1+'Inputs &amp; Summary'!$D$7)^AD$29))),IF($M72=Lists!$H$3,IF($K72&lt;1,((($R72*(1-$E72)+$Q72*(1-$F72))/$K72)*((1+'Inputs &amp; Summary'!$D$7)^AD$29)),((INT(AD$29/$K72)-INT((AD$29-1)/$K72))*($R72*(1-$E72)+$Q72*(1-$F72))*((1+'Inputs &amp; Summary'!$D$7)^AD$29))),((_xlfn.WEIBULL.DIST(AD$29,$L72,$K72,FALSE)*($R72*(1-$E72)+$Q72*(1-$F72))*((1+'Inputs &amp; Summary'!$D$7)^AD$29))))))</f>
        <v>23.270413836522465</v>
      </c>
      <c r="AE72" s="114">
        <f>$D72*IF(AE$29&gt;'Inputs &amp; Summary'!$D$5,0,IF(AE$29&gt;VLOOKUP($G72,Lists!$J$17:$K$21,2),IF($M72=Lists!$H$3,IF($K72&lt;1,(($S72/$K72)*((1+'Inputs &amp; Summary'!$D$7)^AE$29)),((INT(AE$29/$K72)-INT((AE$29-1)/$K72))*$S72*((1+'Inputs &amp; Summary'!$D$7)^AE$29))),(_xlfn.WEIBULL.DIST(AE$29,$L72,$K72,FALSE)*$S72*((1+'Inputs &amp; Summary'!$D$7)^AE$29))),IF($M72=Lists!$H$3,IF($K72&lt;1,((($R72*(1-$E72)+$Q72*(1-$F72))/$K72)*((1+'Inputs &amp; Summary'!$D$7)^AE$29)),((INT(AE$29/$K72)-INT((AE$29-1)/$K72))*($R72*(1-$E72)+$Q72*(1-$F72))*((1+'Inputs &amp; Summary'!$D$7)^AE$29))),((_xlfn.WEIBULL.DIST(AE$29,$L72,$K72,FALSE)*($R72*(1-$E72)+$Q72*(1-$F72))*((1+'Inputs &amp; Summary'!$D$7)^AE$29))))))</f>
        <v>23.735822113252908</v>
      </c>
      <c r="AF72" s="114">
        <f>$D72*IF(AF$29&gt;'Inputs &amp; Summary'!$D$5,0,IF(AF$29&gt;VLOOKUP($G72,Lists!$J$17:$K$21,2),IF($M72=Lists!$H$3,IF($K72&lt;1,(($S72/$K72)*((1+'Inputs &amp; Summary'!$D$7)^AF$29)),((INT(AF$29/$K72)-INT((AF$29-1)/$K72))*$S72*((1+'Inputs &amp; Summary'!$D$7)^AF$29))),(_xlfn.WEIBULL.DIST(AF$29,$L72,$K72,FALSE)*$S72*((1+'Inputs &amp; Summary'!$D$7)^AF$29))),IF($M72=Lists!$H$3,IF($K72&lt;1,((($R72*(1-$E72)+$Q72*(1-$F72))/$K72)*((1+'Inputs &amp; Summary'!$D$7)^AF$29)),((INT(AF$29/$K72)-INT((AF$29-1)/$K72))*($R72*(1-$E72)+$Q72*(1-$F72))*((1+'Inputs &amp; Summary'!$D$7)^AF$29))),((_xlfn.WEIBULL.DIST(AF$29,$L72,$K72,FALSE)*($R72*(1-$E72)+$Q72*(1-$F72))*((1+'Inputs &amp; Summary'!$D$7)^AF$29))))))</f>
        <v>24.210538555517971</v>
      </c>
      <c r="AG72" s="114">
        <f>$D72*IF(AG$29&gt;'Inputs &amp; Summary'!$D$5,0,IF(AG$29&gt;VLOOKUP($G72,Lists!$J$17:$K$21,2),IF($M72=Lists!$H$3,IF($K72&lt;1,(($S72/$K72)*((1+'Inputs &amp; Summary'!$D$7)^AG$29)),((INT(AG$29/$K72)-INT((AG$29-1)/$K72))*$S72*((1+'Inputs &amp; Summary'!$D$7)^AG$29))),(_xlfn.WEIBULL.DIST(AG$29,$L72,$K72,FALSE)*$S72*((1+'Inputs &amp; Summary'!$D$7)^AG$29))),IF($M72=Lists!$H$3,IF($K72&lt;1,((($R72*(1-$E72)+$Q72*(1-$F72))/$K72)*((1+'Inputs &amp; Summary'!$D$7)^AG$29)),((INT(AG$29/$K72)-INT((AG$29-1)/$K72))*($R72*(1-$E72)+$Q72*(1-$F72))*((1+'Inputs &amp; Summary'!$D$7)^AG$29))),((_xlfn.WEIBULL.DIST(AG$29,$L72,$K72,FALSE)*($R72*(1-$E72)+$Q72*(1-$F72))*((1+'Inputs &amp; Summary'!$D$7)^AG$29))))))</f>
        <v>24.69474932662833</v>
      </c>
      <c r="AH72" s="114">
        <f>$D72*IF(AH$29&gt;'Inputs &amp; Summary'!$D$5,0,IF(AH$29&gt;VLOOKUP($G72,Lists!$J$17:$K$21,2),IF($M72=Lists!$H$3,IF($K72&lt;1,(($S72/$K72)*((1+'Inputs &amp; Summary'!$D$7)^AH$29)),((INT(AH$29/$K72)-INT((AH$29-1)/$K72))*$S72*((1+'Inputs &amp; Summary'!$D$7)^AH$29))),(_xlfn.WEIBULL.DIST(AH$29,$L72,$K72,FALSE)*$S72*((1+'Inputs &amp; Summary'!$D$7)^AH$29))),IF($M72=Lists!$H$3,IF($K72&lt;1,((($R72*(1-$E72)+$Q72*(1-$F72))/$K72)*((1+'Inputs &amp; Summary'!$D$7)^AH$29)),((INT(AH$29/$K72)-INT((AH$29-1)/$K72))*($R72*(1-$E72)+$Q72*(1-$F72))*((1+'Inputs &amp; Summary'!$D$7)^AH$29))),((_xlfn.WEIBULL.DIST(AH$29,$L72,$K72,FALSE)*($R72*(1-$E72)+$Q72*(1-$F72))*((1+'Inputs &amp; Summary'!$D$7)^AH$29))))))</f>
        <v>25.188644313160896</v>
      </c>
      <c r="AI72" s="114">
        <f>$D72*IF(AI$29&gt;'Inputs &amp; Summary'!$D$5,0,IF(AI$29&gt;VLOOKUP($G72,Lists!$J$17:$K$21,2),IF($M72=Lists!$H$3,IF($K72&lt;1,(($S72/$K72)*((1+'Inputs &amp; Summary'!$D$7)^AI$29)),((INT(AI$29/$K72)-INT((AI$29-1)/$K72))*$S72*((1+'Inputs &amp; Summary'!$D$7)^AI$29))),(_xlfn.WEIBULL.DIST(AI$29,$L72,$K72,FALSE)*$S72*((1+'Inputs &amp; Summary'!$D$7)^AI$29))),IF($M72=Lists!$H$3,IF($K72&lt;1,((($R72*(1-$E72)+$Q72*(1-$F72))/$K72)*((1+'Inputs &amp; Summary'!$D$7)^AI$29)),((INT(AI$29/$K72)-INT((AI$29-1)/$K72))*($R72*(1-$E72)+$Q72*(1-$F72))*((1+'Inputs &amp; Summary'!$D$7)^AI$29))),((_xlfn.WEIBULL.DIST(AI$29,$L72,$K72,FALSE)*($R72*(1-$E72)+$Q72*(1-$F72))*((1+'Inputs &amp; Summary'!$D$7)^AI$29))))))</f>
        <v>25.69241719942411</v>
      </c>
      <c r="AJ72" s="114">
        <f>$D72*IF(AJ$29&gt;'Inputs &amp; Summary'!$D$5,0,IF(AJ$29&gt;VLOOKUP($G72,Lists!$J$17:$K$21,2),IF($M72=Lists!$H$3,IF($K72&lt;1,(($S72/$K72)*((1+'Inputs &amp; Summary'!$D$7)^AJ$29)),((INT(AJ$29/$K72)-INT((AJ$29-1)/$K72))*$S72*((1+'Inputs &amp; Summary'!$D$7)^AJ$29))),(_xlfn.WEIBULL.DIST(AJ$29,$L72,$K72,FALSE)*$S72*((1+'Inputs &amp; Summary'!$D$7)^AJ$29))),IF($M72=Lists!$H$3,IF($K72&lt;1,((($R72*(1-$E72)+$Q72*(1-$F72))/$K72)*((1+'Inputs &amp; Summary'!$D$7)^AJ$29)),((INT(AJ$29/$K72)-INT((AJ$29-1)/$K72))*($R72*(1-$E72)+$Q72*(1-$F72))*((1+'Inputs &amp; Summary'!$D$7)^AJ$29))),((_xlfn.WEIBULL.DIST(AJ$29,$L72,$K72,FALSE)*($R72*(1-$E72)+$Q72*(1-$F72))*((1+'Inputs &amp; Summary'!$D$7)^AJ$29))))))</f>
        <v>26.206265543412595</v>
      </c>
      <c r="AK72" s="114">
        <f>$D72*IF(AK$29&gt;'Inputs &amp; Summary'!$D$5,0,IF(AK$29&gt;VLOOKUP($G72,Lists!$J$17:$K$21,2),IF($M72=Lists!$H$3,IF($K72&lt;1,(($S72/$K72)*((1+'Inputs &amp; Summary'!$D$7)^AK$29)),((INT(AK$29/$K72)-INT((AK$29-1)/$K72))*$S72*((1+'Inputs &amp; Summary'!$D$7)^AK$29))),(_xlfn.WEIBULL.DIST(AK$29,$L72,$K72,FALSE)*$S72*((1+'Inputs &amp; Summary'!$D$7)^AK$29))),IF($M72=Lists!$H$3,IF($K72&lt;1,((($R72*(1-$E72)+$Q72*(1-$F72))/$K72)*((1+'Inputs &amp; Summary'!$D$7)^AK$29)),((INT(AK$29/$K72)-INT((AK$29-1)/$K72))*($R72*(1-$E72)+$Q72*(1-$F72))*((1+'Inputs &amp; Summary'!$D$7)^AK$29))),((_xlfn.WEIBULL.DIST(AK$29,$L72,$K72,FALSE)*($R72*(1-$E72)+$Q72*(1-$F72))*((1+'Inputs &amp; Summary'!$D$7)^AK$29))))))</f>
        <v>26.730390854280845</v>
      </c>
      <c r="AL72" s="114">
        <f>$D72*IF(AL$29&gt;'Inputs &amp; Summary'!$D$5,0,IF(AL$29&gt;VLOOKUP($G72,Lists!$J$17:$K$21,2),IF($M72=Lists!$H$3,IF($K72&lt;1,(($S72/$K72)*((1+'Inputs &amp; Summary'!$D$7)^AL$29)),((INT(AL$29/$K72)-INT((AL$29-1)/$K72))*$S72*((1+'Inputs &amp; Summary'!$D$7)^AL$29))),(_xlfn.WEIBULL.DIST(AL$29,$L72,$K72,FALSE)*$S72*((1+'Inputs &amp; Summary'!$D$7)^AL$29))),IF($M72=Lists!$H$3,IF($K72&lt;1,((($R72*(1-$E72)+$Q72*(1-$F72))/$K72)*((1+'Inputs &amp; Summary'!$D$7)^AL$29)),((INT(AL$29/$K72)-INT((AL$29-1)/$K72))*($R72*(1-$E72)+$Q72*(1-$F72))*((1+'Inputs &amp; Summary'!$D$7)^AL$29))),((_xlfn.WEIBULL.DIST(AL$29,$L72,$K72,FALSE)*($R72*(1-$E72)+$Q72*(1-$F72))*((1+'Inputs &amp; Summary'!$D$7)^AL$29))))))</f>
        <v>27.264998671366467</v>
      </c>
      <c r="AM72" s="114">
        <f>$D72*IF(AM$29&gt;'Inputs &amp; Summary'!$D$5,0,IF(AM$29&gt;VLOOKUP($G72,Lists!$J$17:$K$21,2),IF($M72=Lists!$H$3,IF($K72&lt;1,(($S72/$K72)*((1+'Inputs &amp; Summary'!$D$7)^AM$29)),((INT(AM$29/$K72)-INT((AM$29-1)/$K72))*$S72*((1+'Inputs &amp; Summary'!$D$7)^AM$29))),(_xlfn.WEIBULL.DIST(AM$29,$L72,$K72,FALSE)*$S72*((1+'Inputs &amp; Summary'!$D$7)^AM$29))),IF($M72=Lists!$H$3,IF($K72&lt;1,((($R72*(1-$E72)+$Q72*(1-$F72))/$K72)*((1+'Inputs &amp; Summary'!$D$7)^AM$29)),((INT(AM$29/$K72)-INT((AM$29-1)/$K72))*($R72*(1-$E72)+$Q72*(1-$F72))*((1+'Inputs &amp; Summary'!$D$7)^AM$29))),((_xlfn.WEIBULL.DIST(AM$29,$L72,$K72,FALSE)*($R72*(1-$E72)+$Q72*(1-$F72))*((1+'Inputs &amp; Summary'!$D$7)^AM$29))))))</f>
        <v>27.810298644793789</v>
      </c>
      <c r="AN72" s="114">
        <f>$D72*IF(AN$29&gt;'Inputs &amp; Summary'!$D$5,0,IF(AN$29&gt;VLOOKUP($G72,Lists!$J$17:$K$21,2),IF($M72=Lists!$H$3,IF($K72&lt;1,(($S72/$K72)*((1+'Inputs &amp; Summary'!$D$7)^AN$29)),((INT(AN$29/$K72)-INT((AN$29-1)/$K72))*$S72*((1+'Inputs &amp; Summary'!$D$7)^AN$29))),(_xlfn.WEIBULL.DIST(AN$29,$L72,$K72,FALSE)*$S72*((1+'Inputs &amp; Summary'!$D$7)^AN$29))),IF($M72=Lists!$H$3,IF($K72&lt;1,((($R72*(1-$E72)+$Q72*(1-$F72))/$K72)*((1+'Inputs &amp; Summary'!$D$7)^AN$29)),((INT(AN$29/$K72)-INT((AN$29-1)/$K72))*($R72*(1-$E72)+$Q72*(1-$F72))*((1+'Inputs &amp; Summary'!$D$7)^AN$29))),((_xlfn.WEIBULL.DIST(AN$29,$L72,$K72,FALSE)*($R72*(1-$E72)+$Q72*(1-$F72))*((1+'Inputs &amp; Summary'!$D$7)^AN$29))))))</f>
        <v>28.366504617689667</v>
      </c>
      <c r="AO72" s="114">
        <f>$D72*IF(AO$29&gt;'Inputs &amp; Summary'!$D$5,0,IF(AO$29&gt;VLOOKUP($G72,Lists!$J$17:$K$21,2),IF($M72=Lists!$H$3,IF($K72&lt;1,(($S72/$K72)*((1+'Inputs &amp; Summary'!$D$7)^AO$29)),((INT(AO$29/$K72)-INT((AO$29-1)/$K72))*$S72*((1+'Inputs &amp; Summary'!$D$7)^AO$29))),(_xlfn.WEIBULL.DIST(AO$29,$L72,$K72,FALSE)*$S72*((1+'Inputs &amp; Summary'!$D$7)^AO$29))),IF($M72=Lists!$H$3,IF($K72&lt;1,((($R72*(1-$E72)+$Q72*(1-$F72))/$K72)*((1+'Inputs &amp; Summary'!$D$7)^AO$29)),((INT(AO$29/$K72)-INT((AO$29-1)/$K72))*($R72*(1-$E72)+$Q72*(1-$F72))*((1+'Inputs &amp; Summary'!$D$7)^AO$29))),((_xlfn.WEIBULL.DIST(AO$29,$L72,$K72,FALSE)*($R72*(1-$E72)+$Q72*(1-$F72))*((1+'Inputs &amp; Summary'!$D$7)^AO$29))))))</f>
        <v>28.933834710043463</v>
      </c>
      <c r="AP72" s="114">
        <f>$D72*IF(AP$29&gt;'Inputs &amp; Summary'!$D$5,0,IF(AP$29&gt;VLOOKUP($G72,Lists!$J$17:$K$21,2),IF($M72=Lists!$H$3,IF($K72&lt;1,(($S72/$K72)*((1+'Inputs &amp; Summary'!$D$7)^AP$29)),((INT(AP$29/$K72)-INT((AP$29-1)/$K72))*$S72*((1+'Inputs &amp; Summary'!$D$7)^AP$29))),(_xlfn.WEIBULL.DIST(AP$29,$L72,$K72,FALSE)*$S72*((1+'Inputs &amp; Summary'!$D$7)^AP$29))),IF($M72=Lists!$H$3,IF($K72&lt;1,((($R72*(1-$E72)+$Q72*(1-$F72))/$K72)*((1+'Inputs &amp; Summary'!$D$7)^AP$29)),((INT(AP$29/$K72)-INT((AP$29-1)/$K72))*($R72*(1-$E72)+$Q72*(1-$F72))*((1+'Inputs &amp; Summary'!$D$7)^AP$29))),((_xlfn.WEIBULL.DIST(AP$29,$L72,$K72,FALSE)*($R72*(1-$E72)+$Q72*(1-$F72))*((1+'Inputs &amp; Summary'!$D$7)^AP$29))))))</f>
        <v>29.512511404244329</v>
      </c>
      <c r="AQ72" s="114">
        <f>$D72*IF(AQ$29&gt;'Inputs &amp; Summary'!$D$5,0,IF(AQ$29&gt;VLOOKUP($G72,Lists!$J$17:$K$21,2),IF($M72=Lists!$H$3,IF($K72&lt;1,(($S72/$K72)*((1+'Inputs &amp; Summary'!$D$7)^AQ$29)),((INT(AQ$29/$K72)-INT((AQ$29-1)/$K72))*$S72*((1+'Inputs &amp; Summary'!$D$7)^AQ$29))),(_xlfn.WEIBULL.DIST(AQ$29,$L72,$K72,FALSE)*$S72*((1+'Inputs &amp; Summary'!$D$7)^AQ$29))),IF($M72=Lists!$H$3,IF($K72&lt;1,((($R72*(1-$E72)+$Q72*(1-$F72))/$K72)*((1+'Inputs &amp; Summary'!$D$7)^AQ$29)),((INT(AQ$29/$K72)-INT((AQ$29-1)/$K72))*($R72*(1-$E72)+$Q72*(1-$F72))*((1+'Inputs &amp; Summary'!$D$7)^AQ$29))),((_xlfn.WEIBULL.DIST(AQ$29,$L72,$K72,FALSE)*($R72*(1-$E72)+$Q72*(1-$F72))*((1+'Inputs &amp; Summary'!$D$7)^AQ$29))))))</f>
        <v>30.102761632329216</v>
      </c>
      <c r="AR72" s="114">
        <f>$D72*IF(AR$29&gt;'Inputs &amp; Summary'!$D$5,0,IF(AR$29&gt;VLOOKUP($G72,Lists!$J$17:$K$21,2),IF($M72=Lists!$H$3,IF($K72&lt;1,(($S72/$K72)*((1+'Inputs &amp; Summary'!$D$7)^AR$29)),((INT(AR$29/$K72)-INT((AR$29-1)/$K72))*$S72*((1+'Inputs &amp; Summary'!$D$7)^AR$29))),(_xlfn.WEIBULL.DIST(AR$29,$L72,$K72,FALSE)*$S72*((1+'Inputs &amp; Summary'!$D$7)^AR$29))),IF($M72=Lists!$H$3,IF($K72&lt;1,((($R72*(1-$E72)+$Q72*(1-$F72))/$K72)*((1+'Inputs &amp; Summary'!$D$7)^AR$29)),((INT(AR$29/$K72)-INT((AR$29-1)/$K72))*($R72*(1-$E72)+$Q72*(1-$F72))*((1+'Inputs &amp; Summary'!$D$7)^AR$29))),((_xlfn.WEIBULL.DIST(AR$29,$L72,$K72,FALSE)*($R72*(1-$E72)+$Q72*(1-$F72))*((1+'Inputs &amp; Summary'!$D$7)^AR$29))))))</f>
        <v>30.704816864975804</v>
      </c>
      <c r="AS72" s="114">
        <f>$D72*IF(AS$29&gt;'Inputs &amp; Summary'!$D$5,0,IF(AS$29&gt;VLOOKUP($G72,Lists!$J$17:$K$21,2),IF($M72=Lists!$H$3,IF($K72&lt;1,(($S72/$K72)*((1+'Inputs &amp; Summary'!$D$7)^AS$29)),((INT(AS$29/$K72)-INT((AS$29-1)/$K72))*$S72*((1+'Inputs &amp; Summary'!$D$7)^AS$29))),(_xlfn.WEIBULL.DIST(AS$29,$L72,$K72,FALSE)*$S72*((1+'Inputs &amp; Summary'!$D$7)^AS$29))),IF($M72=Lists!$H$3,IF($K72&lt;1,((($R72*(1-$E72)+$Q72*(1-$F72))/$K72)*((1+'Inputs &amp; Summary'!$D$7)^AS$29)),((INT(AS$29/$K72)-INT((AS$29-1)/$K72))*($R72*(1-$E72)+$Q72*(1-$F72))*((1+'Inputs &amp; Summary'!$D$7)^AS$29))),((_xlfn.WEIBULL.DIST(AS$29,$L72,$K72,FALSE)*($R72*(1-$E72)+$Q72*(1-$F72))*((1+'Inputs &amp; Summary'!$D$7)^AS$29))))))</f>
        <v>0</v>
      </c>
      <c r="AT72" s="114">
        <f>$D72*IF(AT$29&gt;'Inputs &amp; Summary'!$D$5,0,IF(AT$29&gt;VLOOKUP($G72,Lists!$J$17:$K$21,2),IF($M72=Lists!$H$3,IF($K72&lt;1,(($S72/$K72)*((1+'Inputs &amp; Summary'!$D$7)^AT$29)),((INT(AT$29/$K72)-INT((AT$29-1)/$K72))*$S72*((1+'Inputs &amp; Summary'!$D$7)^AT$29))),(_xlfn.WEIBULL.DIST(AT$29,$L72,$K72,FALSE)*$S72*((1+'Inputs &amp; Summary'!$D$7)^AT$29))),IF($M72=Lists!$H$3,IF($K72&lt;1,((($R72*(1-$E72)+$Q72*(1-$F72))/$K72)*((1+'Inputs &amp; Summary'!$D$7)^AT$29)),((INT(AT$29/$K72)-INT((AT$29-1)/$K72))*($R72*(1-$E72)+$Q72*(1-$F72))*((1+'Inputs &amp; Summary'!$D$7)^AT$29))),((_xlfn.WEIBULL.DIST(AT$29,$L72,$K72,FALSE)*($R72*(1-$E72)+$Q72*(1-$F72))*((1+'Inputs &amp; Summary'!$D$7)^AT$29))))))</f>
        <v>0</v>
      </c>
      <c r="AU72" s="114">
        <f>$D72*IF(AU$29&gt;'Inputs &amp; Summary'!$D$5,0,IF(AU$29&gt;VLOOKUP($G72,Lists!$J$17:$K$21,2),IF($M72=Lists!$H$3,IF($K72&lt;1,(($S72/$K72)*((1+'Inputs &amp; Summary'!$D$7)^AU$29)),((INT(AU$29/$K72)-INT((AU$29-1)/$K72))*$S72*((1+'Inputs &amp; Summary'!$D$7)^AU$29))),(_xlfn.WEIBULL.DIST(AU$29,$L72,$K72,FALSE)*$S72*((1+'Inputs &amp; Summary'!$D$7)^AU$29))),IF($M72=Lists!$H$3,IF($K72&lt;1,((($R72*(1-$E72)+$Q72*(1-$F72))/$K72)*((1+'Inputs &amp; Summary'!$D$7)^AU$29)),((INT(AU$29/$K72)-INT((AU$29-1)/$K72))*($R72*(1-$E72)+$Q72*(1-$F72))*((1+'Inputs &amp; Summary'!$D$7)^AU$29))),((_xlfn.WEIBULL.DIST(AU$29,$L72,$K72,FALSE)*($R72*(1-$E72)+$Q72*(1-$F72))*((1+'Inputs &amp; Summary'!$D$7)^AU$29))))))</f>
        <v>0</v>
      </c>
      <c r="AV72" s="114">
        <f>$D72*IF(AV$29&gt;'Inputs &amp; Summary'!$D$5,0,IF(AV$29&gt;VLOOKUP($G72,Lists!$J$17:$K$21,2),IF($M72=Lists!$H$3,IF($K72&lt;1,(($S72/$K72)*((1+'Inputs &amp; Summary'!$D$7)^AV$29)),((INT(AV$29/$K72)-INT((AV$29-1)/$K72))*$S72*((1+'Inputs &amp; Summary'!$D$7)^AV$29))),(_xlfn.WEIBULL.DIST(AV$29,$L72,$K72,FALSE)*$S72*((1+'Inputs &amp; Summary'!$D$7)^AV$29))),IF($M72=Lists!$H$3,IF($K72&lt;1,((($R72*(1-$E72)+$Q72*(1-$F72))/$K72)*((1+'Inputs &amp; Summary'!$D$7)^AV$29)),((INT(AV$29/$K72)-INT((AV$29-1)/$K72))*($R72*(1-$E72)+$Q72*(1-$F72))*((1+'Inputs &amp; Summary'!$D$7)^AV$29))),((_xlfn.WEIBULL.DIST(AV$29,$L72,$K72,FALSE)*($R72*(1-$E72)+$Q72*(1-$F72))*((1+'Inputs &amp; Summary'!$D$7)^AV$29))))))</f>
        <v>0</v>
      </c>
      <c r="AW72" s="114">
        <f>$D72*IF(AW$29&gt;'Inputs &amp; Summary'!$D$5,0,IF(AW$29&gt;VLOOKUP($G72,Lists!$J$17:$K$21,2),IF($M72=Lists!$H$3,IF($K72&lt;1,(($S72/$K72)*((1+'Inputs &amp; Summary'!$D$7)^AW$29)),((INT(AW$29/$K72)-INT((AW$29-1)/$K72))*$S72*((1+'Inputs &amp; Summary'!$D$7)^AW$29))),(_xlfn.WEIBULL.DIST(AW$29,$L72,$K72,FALSE)*$S72*((1+'Inputs &amp; Summary'!$D$7)^AW$29))),IF($M72=Lists!$H$3,IF($K72&lt;1,((($R72*(1-$E72)+$Q72*(1-$F72))/$K72)*((1+'Inputs &amp; Summary'!$D$7)^AW$29)),((INT(AW$29/$K72)-INT((AW$29-1)/$K72))*($R72*(1-$E72)+$Q72*(1-$F72))*((1+'Inputs &amp; Summary'!$D$7)^AW$29))),((_xlfn.WEIBULL.DIST(AW$29,$L72,$K72,FALSE)*($R72*(1-$E72)+$Q72*(1-$F72))*((1+'Inputs &amp; Summary'!$D$7)^AW$29))))))</f>
        <v>0</v>
      </c>
      <c r="AX72" s="114">
        <f>$D72*IF(AX$29&gt;'Inputs &amp; Summary'!$D$5,0,IF(AX$29&gt;VLOOKUP($G72,Lists!$J$17:$K$21,2),IF($M72=Lists!$H$3,IF($K72&lt;1,(($S72/$K72)*((1+'Inputs &amp; Summary'!$D$7)^AX$29)),((INT(AX$29/$K72)-INT((AX$29-1)/$K72))*$S72*((1+'Inputs &amp; Summary'!$D$7)^AX$29))),(_xlfn.WEIBULL.DIST(AX$29,$L72,$K72,FALSE)*$S72*((1+'Inputs &amp; Summary'!$D$7)^AX$29))),IF($M72=Lists!$H$3,IF($K72&lt;1,((($R72*(1-$E72)+$Q72*(1-$F72))/$K72)*((1+'Inputs &amp; Summary'!$D$7)^AX$29)),((INT(AX$29/$K72)-INT((AX$29-1)/$K72))*($R72*(1-$E72)+$Q72*(1-$F72))*((1+'Inputs &amp; Summary'!$D$7)^AX$29))),((_xlfn.WEIBULL.DIST(AX$29,$L72,$K72,FALSE)*($R72*(1-$E72)+$Q72*(1-$F72))*((1+'Inputs &amp; Summary'!$D$7)^AX$29))))))</f>
        <v>0</v>
      </c>
      <c r="AY72" s="114">
        <f>$D72*IF(AY$29&gt;'Inputs &amp; Summary'!$D$5,0,IF(AY$29&gt;VLOOKUP($G72,Lists!$J$17:$K$21,2),IF($M72=Lists!$H$3,IF($K72&lt;1,(($S72/$K72)*((1+'Inputs &amp; Summary'!$D$7)^AY$29)),((INT(AY$29/$K72)-INT((AY$29-1)/$K72))*$S72*((1+'Inputs &amp; Summary'!$D$7)^AY$29))),(_xlfn.WEIBULL.DIST(AY$29,$L72,$K72,FALSE)*$S72*((1+'Inputs &amp; Summary'!$D$7)^AY$29))),IF($M72=Lists!$H$3,IF($K72&lt;1,((($R72*(1-$E72)+$Q72*(1-$F72))/$K72)*((1+'Inputs &amp; Summary'!$D$7)^AY$29)),((INT(AY$29/$K72)-INT((AY$29-1)/$K72))*($R72*(1-$E72)+$Q72*(1-$F72))*((1+'Inputs &amp; Summary'!$D$7)^AY$29))),((_xlfn.WEIBULL.DIST(AY$29,$L72,$K72,FALSE)*($R72*(1-$E72)+$Q72*(1-$F72))*((1+'Inputs &amp; Summary'!$D$7)^AY$29))))))</f>
        <v>0</v>
      </c>
      <c r="AZ72" s="114">
        <f>$D72*IF(AZ$29&gt;'Inputs &amp; Summary'!$D$5,0,IF(AZ$29&gt;VLOOKUP($G72,Lists!$J$17:$K$21,2),IF($M72=Lists!$H$3,IF($K72&lt;1,(($S72/$K72)*((1+'Inputs &amp; Summary'!$D$7)^AZ$29)),((INT(AZ$29/$K72)-INT((AZ$29-1)/$K72))*$S72*((1+'Inputs &amp; Summary'!$D$7)^AZ$29))),(_xlfn.WEIBULL.DIST(AZ$29,$L72,$K72,FALSE)*$S72*((1+'Inputs &amp; Summary'!$D$7)^AZ$29))),IF($M72=Lists!$H$3,IF($K72&lt;1,((($R72*(1-$E72)+$Q72*(1-$F72))/$K72)*((1+'Inputs &amp; Summary'!$D$7)^AZ$29)),((INT(AZ$29/$K72)-INT((AZ$29-1)/$K72))*($R72*(1-$E72)+$Q72*(1-$F72))*((1+'Inputs &amp; Summary'!$D$7)^AZ$29))),((_xlfn.WEIBULL.DIST(AZ$29,$L72,$K72,FALSE)*($R72*(1-$E72)+$Q72*(1-$F72))*((1+'Inputs &amp; Summary'!$D$7)^AZ$29))))))</f>
        <v>0</v>
      </c>
      <c r="BA72" s="114">
        <f>$D72*IF(BA$29&gt;'Inputs &amp; Summary'!$D$5,0,IF(BA$29&gt;VLOOKUP($G72,Lists!$J$17:$K$21,2),IF($M72=Lists!$H$3,IF($K72&lt;1,(($S72/$K72)*((1+'Inputs &amp; Summary'!$D$7)^BA$29)),((INT(BA$29/$K72)-INT((BA$29-1)/$K72))*$S72*((1+'Inputs &amp; Summary'!$D$7)^BA$29))),(_xlfn.WEIBULL.DIST(BA$29,$L72,$K72,FALSE)*$S72*((1+'Inputs &amp; Summary'!$D$7)^BA$29))),IF($M72=Lists!$H$3,IF($K72&lt;1,((($R72*(1-$E72)+$Q72*(1-$F72))/$K72)*((1+'Inputs &amp; Summary'!$D$7)^BA$29)),((INT(BA$29/$K72)-INT((BA$29-1)/$K72))*($R72*(1-$E72)+$Q72*(1-$F72))*((1+'Inputs &amp; Summary'!$D$7)^BA$29))),((_xlfn.WEIBULL.DIST(BA$29,$L72,$K72,FALSE)*($R72*(1-$E72)+$Q72*(1-$F72))*((1+'Inputs &amp; Summary'!$D$7)^BA$29))))))</f>
        <v>0</v>
      </c>
      <c r="BB72" s="114">
        <f>$D72*IF(BB$29&gt;'Inputs &amp; Summary'!$D$5,0,IF(BB$29&gt;VLOOKUP($G72,Lists!$J$17:$K$21,2),IF($M72=Lists!$H$3,IF($K72&lt;1,(($S72/$K72)*((1+'Inputs &amp; Summary'!$D$7)^BB$29)),((INT(BB$29/$K72)-INT((BB$29-1)/$K72))*$S72*((1+'Inputs &amp; Summary'!$D$7)^BB$29))),(_xlfn.WEIBULL.DIST(BB$29,$L72,$K72,FALSE)*$S72*((1+'Inputs &amp; Summary'!$D$7)^BB$29))),IF($M72=Lists!$H$3,IF($K72&lt;1,((($R72*(1-$E72)+$Q72*(1-$F72))/$K72)*((1+'Inputs &amp; Summary'!$D$7)^BB$29)),((INT(BB$29/$K72)-INT((BB$29-1)/$K72))*($R72*(1-$E72)+$Q72*(1-$F72))*((1+'Inputs &amp; Summary'!$D$7)^BB$29))),((_xlfn.WEIBULL.DIST(BB$29,$L72,$K72,FALSE)*($R72*(1-$E72)+$Q72*(1-$F72))*((1+'Inputs &amp; Summary'!$D$7)^BB$29))))))</f>
        <v>0</v>
      </c>
      <c r="BC72" s="114">
        <f>$D72*IF(BC$29&gt;'Inputs &amp; Summary'!$D$5,0,IF(BC$29&gt;VLOOKUP($G72,Lists!$J$17:$K$21,2),IF($M72=Lists!$H$3,IF($K72&lt;1,(($S72/$K72)*((1+'Inputs &amp; Summary'!$D$7)^BC$29)),((INT(BC$29/$K72)-INT((BC$29-1)/$K72))*$S72*((1+'Inputs &amp; Summary'!$D$7)^BC$29))),(_xlfn.WEIBULL.DIST(BC$29,$L72,$K72,FALSE)*$S72*((1+'Inputs &amp; Summary'!$D$7)^BC$29))),IF($M72=Lists!$H$3,IF($K72&lt;1,((($R72*(1-$E72)+$Q72*(1-$F72))/$K72)*((1+'Inputs &amp; Summary'!$D$7)^BC$29)),((INT(BC$29/$K72)-INT((BC$29-1)/$K72))*($R72*(1-$E72)+$Q72*(1-$F72))*((1+'Inputs &amp; Summary'!$D$7)^BC$29))),((_xlfn.WEIBULL.DIST(BC$29,$L72,$K72,FALSE)*($R72*(1-$E72)+$Q72*(1-$F72))*((1+'Inputs &amp; Summary'!$D$7)^BC$29))))))</f>
        <v>0</v>
      </c>
      <c r="BD72" s="114">
        <f>$D72*IF(BD$29&gt;'Inputs &amp; Summary'!$D$5,0,IF(BD$29&gt;VLOOKUP($G72,Lists!$J$17:$K$21,2),IF($M72=Lists!$H$3,IF($K72&lt;1,(($S72/$K72)*((1+'Inputs &amp; Summary'!$D$7)^BD$29)),((INT(BD$29/$K72)-INT((BD$29-1)/$K72))*$S72*((1+'Inputs &amp; Summary'!$D$7)^BD$29))),(_xlfn.WEIBULL.DIST(BD$29,$L72,$K72,FALSE)*$S72*((1+'Inputs &amp; Summary'!$D$7)^BD$29))),IF($M72=Lists!$H$3,IF($K72&lt;1,((($R72*(1-$E72)+$Q72*(1-$F72))/$K72)*((1+'Inputs &amp; Summary'!$D$7)^BD$29)),((INT(BD$29/$K72)-INT((BD$29-1)/$K72))*($R72*(1-$E72)+$Q72*(1-$F72))*((1+'Inputs &amp; Summary'!$D$7)^BD$29))),((_xlfn.WEIBULL.DIST(BD$29,$L72,$K72,FALSE)*($R72*(1-$E72)+$Q72*(1-$F72))*((1+'Inputs &amp; Summary'!$D$7)^BD$29))))))</f>
        <v>0</v>
      </c>
      <c r="BE72" s="114">
        <f>$D72*IF(BE$29&gt;'Inputs &amp; Summary'!$D$5,0,IF(BE$29&gt;VLOOKUP($G72,Lists!$J$17:$K$21,2),IF($M72=Lists!$H$3,IF($K72&lt;1,(($S72/$K72)*((1+'Inputs &amp; Summary'!$D$7)^BE$29)),((INT(BE$29/$K72)-INT((BE$29-1)/$K72))*$S72*((1+'Inputs &amp; Summary'!$D$7)^BE$29))),(_xlfn.WEIBULL.DIST(BE$29,$L72,$K72,FALSE)*$S72*((1+'Inputs &amp; Summary'!$D$7)^BE$29))),IF($M72=Lists!$H$3,IF($K72&lt;1,((($R72*(1-$E72)+$Q72*(1-$F72))/$K72)*((1+'Inputs &amp; Summary'!$D$7)^BE$29)),((INT(BE$29/$K72)-INT((BE$29-1)/$K72))*($R72*(1-$E72)+$Q72*(1-$F72))*((1+'Inputs &amp; Summary'!$D$7)^BE$29))),((_xlfn.WEIBULL.DIST(BE$29,$L72,$K72,FALSE)*($R72*(1-$E72)+$Q72*(1-$F72))*((1+'Inputs &amp; Summary'!$D$7)^BE$29))))))</f>
        <v>0</v>
      </c>
      <c r="BF72" s="114">
        <f>$D72*IF(BF$29&gt;'Inputs &amp; Summary'!$D$5,0,IF(BF$29&gt;VLOOKUP($G72,Lists!$J$17:$K$21,2),IF($M72=Lists!$H$3,IF($K72&lt;1,(($S72/$K72)*((1+'Inputs &amp; Summary'!$D$7)^BF$29)),((INT(BF$29/$K72)-INT((BF$29-1)/$K72))*$S72*((1+'Inputs &amp; Summary'!$D$7)^BF$29))),(_xlfn.WEIBULL.DIST(BF$29,$L72,$K72,FALSE)*$S72*((1+'Inputs &amp; Summary'!$D$7)^BF$29))),IF($M72=Lists!$H$3,IF($K72&lt;1,((($R72*(1-$E72)+$Q72*(1-$F72))/$K72)*((1+'Inputs &amp; Summary'!$D$7)^BF$29)),((INT(BF$29/$K72)-INT((BF$29-1)/$K72))*($R72*(1-$E72)+$Q72*(1-$F72))*((1+'Inputs &amp; Summary'!$D$7)^BF$29))),((_xlfn.WEIBULL.DIST(BF$29,$L72,$K72,FALSE)*($R72*(1-$E72)+$Q72*(1-$F72))*((1+'Inputs &amp; Summary'!$D$7)^BF$29))))))</f>
        <v>0</v>
      </c>
      <c r="BG72" s="114">
        <f>$D72*IF(BG$29&gt;'Inputs &amp; Summary'!$D$5,0,IF(BG$29&gt;VLOOKUP($G72,Lists!$J$17:$K$21,2),IF($M72=Lists!$H$3,IF($K72&lt;1,(($S72/$K72)*((1+'Inputs &amp; Summary'!$D$7)^BG$29)),((INT(BG$29/$K72)-INT((BG$29-1)/$K72))*$S72*((1+'Inputs &amp; Summary'!$D$7)^BG$29))),(_xlfn.WEIBULL.DIST(BG$29,$L72,$K72,FALSE)*$S72*((1+'Inputs &amp; Summary'!$D$7)^BG$29))),IF($M72=Lists!$H$3,IF($K72&lt;1,((($R72*(1-$E72)+$Q72*(1-$F72))/$K72)*((1+'Inputs &amp; Summary'!$D$7)^BG$29)),((INT(BG$29/$K72)-INT((BG$29-1)/$K72))*($R72*(1-$E72)+$Q72*(1-$F72))*((1+'Inputs &amp; Summary'!$D$7)^BG$29))),((_xlfn.WEIBULL.DIST(BG$29,$L72,$K72,FALSE)*($R72*(1-$E72)+$Q72*(1-$F72))*((1+'Inputs &amp; Summary'!$D$7)^BG$29))))))</f>
        <v>0</v>
      </c>
      <c r="BH72" s="114">
        <f>$D72*IF(BH$29&gt;'Inputs &amp; Summary'!$D$5,0,IF(BH$29&gt;VLOOKUP($G72,Lists!$J$17:$K$21,2),IF($M72=Lists!$H$3,IF($K72&lt;1,(($S72/$K72)*((1+'Inputs &amp; Summary'!$D$7)^BH$29)),((INT(BH$29/$K72)-INT((BH$29-1)/$K72))*$S72*((1+'Inputs &amp; Summary'!$D$7)^BH$29))),(_xlfn.WEIBULL.DIST(BH$29,$L72,$K72,FALSE)*$S72*((1+'Inputs &amp; Summary'!$D$7)^BH$29))),IF($M72=Lists!$H$3,IF($K72&lt;1,((($R72*(1-$E72)+$Q72*(1-$F72))/$K72)*((1+'Inputs &amp; Summary'!$D$7)^BH$29)),((INT(BH$29/$K72)-INT((BH$29-1)/$K72))*($R72*(1-$E72)+$Q72*(1-$F72))*((1+'Inputs &amp; Summary'!$D$7)^BH$29))),((_xlfn.WEIBULL.DIST(BH$29,$L72,$K72,FALSE)*($R72*(1-$E72)+$Q72*(1-$F72))*((1+'Inputs &amp; Summary'!$D$7)^BH$29))))))</f>
        <v>0</v>
      </c>
      <c r="BI72" s="114">
        <f>$D72*IF(BI$29&gt;'Inputs &amp; Summary'!$D$5,0,IF(BI$29&gt;VLOOKUP($G72,Lists!$J$17:$K$21,2),IF($M72=Lists!$H$3,IF($K72&lt;1,(($S72/$K72)*((1+'Inputs &amp; Summary'!$D$7)^BI$29)),((INT(BI$29/$K72)-INT((BI$29-1)/$K72))*$S72*((1+'Inputs &amp; Summary'!$D$7)^BI$29))),(_xlfn.WEIBULL.DIST(BI$29,$L72,$K72,FALSE)*$S72*((1+'Inputs &amp; Summary'!$D$7)^BI$29))),IF($M72=Lists!$H$3,IF($K72&lt;1,((($R72*(1-$E72)+$Q72*(1-$F72))/$K72)*((1+'Inputs &amp; Summary'!$D$7)^BI$29)),((INT(BI$29/$K72)-INT((BI$29-1)/$K72))*($R72*(1-$E72)+$Q72*(1-$F72))*((1+'Inputs &amp; Summary'!$D$7)^BI$29))),((_xlfn.WEIBULL.DIST(BI$29,$L72,$K72,FALSE)*($R72*(1-$E72)+$Q72*(1-$F72))*((1+'Inputs &amp; Summary'!$D$7)^BI$29))))))</f>
        <v>0</v>
      </c>
      <c r="BJ72" s="114">
        <f>$D72*IF(BJ$29&gt;'Inputs &amp; Summary'!$D$5,0,IF(BJ$29&gt;VLOOKUP($G72,Lists!$J$17:$K$21,2),IF($M72=Lists!$H$3,IF($K72&lt;1,(($S72/$K72)*((1+'Inputs &amp; Summary'!$D$7)^BJ$29)),((INT(BJ$29/$K72)-INT((BJ$29-1)/$K72))*$S72*((1+'Inputs &amp; Summary'!$D$7)^BJ$29))),(_xlfn.WEIBULL.DIST(BJ$29,$L72,$K72,FALSE)*$S72*((1+'Inputs &amp; Summary'!$D$7)^BJ$29))),IF($M72=Lists!$H$3,IF($K72&lt;1,((($R72*(1-$E72)+$Q72*(1-$F72))/$K72)*((1+'Inputs &amp; Summary'!$D$7)^BJ$29)),((INT(BJ$29/$K72)-INT((BJ$29-1)/$K72))*($R72*(1-$E72)+$Q72*(1-$F72))*((1+'Inputs &amp; Summary'!$D$7)^BJ$29))),((_xlfn.WEIBULL.DIST(BJ$29,$L72,$K72,FALSE)*($R72*(1-$E72)+$Q72*(1-$F72))*((1+'Inputs &amp; Summary'!$D$7)^BJ$29))))))</f>
        <v>0</v>
      </c>
      <c r="BK72" s="114">
        <f>$D72*IF(BK$29&gt;'Inputs &amp; Summary'!$D$5,0,IF(BK$29&gt;VLOOKUP($G72,Lists!$J$17:$K$21,2),IF($M72=Lists!$H$3,IF($K72&lt;1,(($S72/$K72)*((1+'Inputs &amp; Summary'!$D$7)^BK$29)),((INT(BK$29/$K72)-INT((BK$29-1)/$K72))*$S72*((1+'Inputs &amp; Summary'!$D$7)^BK$29))),(_xlfn.WEIBULL.DIST(BK$29,$L72,$K72,FALSE)*$S72*((1+'Inputs &amp; Summary'!$D$7)^BK$29))),IF($M72=Lists!$H$3,IF($K72&lt;1,((($R72*(1-$E72)+$Q72*(1-$F72))/$K72)*((1+'Inputs &amp; Summary'!$D$7)^BK$29)),((INT(BK$29/$K72)-INT((BK$29-1)/$K72))*($R72*(1-$E72)+$Q72*(1-$F72))*((1+'Inputs &amp; Summary'!$D$7)^BK$29))),((_xlfn.WEIBULL.DIST(BK$29,$L72,$K72,FALSE)*($R72*(1-$E72)+$Q72*(1-$F72))*((1+'Inputs &amp; Summary'!$D$7)^BK$29))))))</f>
        <v>0</v>
      </c>
      <c r="BL72" s="114">
        <f>$D72*IF(BL$29&gt;'Inputs &amp; Summary'!$D$5,0,IF(BL$29&gt;VLOOKUP($G72,Lists!$J$17:$K$21,2),IF($M72=Lists!$H$3,IF($K72&lt;1,(($S72/$K72)*((1+'Inputs &amp; Summary'!$D$7)^BL$29)),((INT(BL$29/$K72)-INT((BL$29-1)/$K72))*$S72*((1+'Inputs &amp; Summary'!$D$7)^BL$29))),(_xlfn.WEIBULL.DIST(BL$29,$L72,$K72,FALSE)*$S72*((1+'Inputs &amp; Summary'!$D$7)^BL$29))),IF($M72=Lists!$H$3,IF($K72&lt;1,((($R72*(1-$E72)+$Q72*(1-$F72))/$K72)*((1+'Inputs &amp; Summary'!$D$7)^BL$29)),((INT(BL$29/$K72)-INT((BL$29-1)/$K72))*($R72*(1-$E72)+$Q72*(1-$F72))*((1+'Inputs &amp; Summary'!$D$7)^BL$29))),((_xlfn.WEIBULL.DIST(BL$29,$L72,$K72,FALSE)*($R72*(1-$E72)+$Q72*(1-$F72))*((1+'Inputs &amp; Summary'!$D$7)^BL$29))))))</f>
        <v>0</v>
      </c>
    </row>
    <row r="73" spans="1:64" s="1" customFormat="1" x14ac:dyDescent="0.3">
      <c r="A73" s="79" t="s">
        <v>227</v>
      </c>
      <c r="B73" s="33" t="s">
        <v>152</v>
      </c>
      <c r="C73" s="33" t="s">
        <v>236</v>
      </c>
      <c r="D73" s="68">
        <v>1</v>
      </c>
      <c r="E73" s="68">
        <v>1</v>
      </c>
      <c r="F73" s="68">
        <v>1</v>
      </c>
      <c r="G73" s="213" t="s">
        <v>440</v>
      </c>
      <c r="H73" s="34" t="s">
        <v>291</v>
      </c>
      <c r="I73" s="34" t="s">
        <v>100</v>
      </c>
      <c r="J73" s="33">
        <f>VLOOKUP(I73,'Labor Rates'!$A$1:$B$16,2)</f>
        <v>24.03846153846154</v>
      </c>
      <c r="K73" s="35">
        <v>25</v>
      </c>
      <c r="L73" s="35">
        <v>1</v>
      </c>
      <c r="M73" s="36" t="s">
        <v>249</v>
      </c>
      <c r="N73" s="84">
        <f>'Inputs &amp; Summary'!$D$19</f>
        <v>1443</v>
      </c>
      <c r="O73" s="35">
        <v>0.1</v>
      </c>
      <c r="P73" s="5">
        <v>20</v>
      </c>
      <c r="Q73" s="73">
        <f t="shared" si="11"/>
        <v>3468.7500000000005</v>
      </c>
      <c r="R73" s="73">
        <f t="shared" si="12"/>
        <v>28860</v>
      </c>
      <c r="S73" s="74">
        <f t="shared" si="13"/>
        <v>32328.75</v>
      </c>
      <c r="T73" s="88"/>
      <c r="U73" s="80"/>
      <c r="V73" s="87">
        <f t="shared" si="14"/>
        <v>473.5758423245029</v>
      </c>
      <c r="W73" s="87">
        <f>NPV('Inputs &amp; Summary'!$D$6,Y73:BL73)</f>
        <v>3419.6324512495271</v>
      </c>
      <c r="X73" s="90">
        <f t="shared" si="15"/>
        <v>2.4819821396828527E-2</v>
      </c>
      <c r="Y73" s="114">
        <f>$D73*IF(Y$29&gt;'Inputs &amp; Summary'!$D$5,0,IF(Y$29&gt;VLOOKUP($G73,Lists!$J$17:$K$21,2),IF($M73=Lists!$H$3,IF($K73&lt;1,(($S73/$K73)*((1+'Inputs &amp; Summary'!$D$7)^Y$29)),((INT(Y$29/$K73)-INT((Y$29-1)/$K73))*$S73*((1+'Inputs &amp; Summary'!$D$7)^Y$29))),(_xlfn.WEIBULL.DIST(Y$29,$L73,$K73,FALSE)*$S73*((1+'Inputs &amp; Summary'!$D$7)^Y$29))),IF($M73=Lists!$H$3,IF($K73&lt;1,((($R73*(1-$E73)+$Q73*(1-$F73))/$K73)*((1+'Inputs &amp; Summary'!$D$7)^Y$29)),((INT(Y$29/$K73)-INT((Y$29-1)/$K73))*($R73*(1-$E73)+$Q73*(1-$F73))*((1+'Inputs &amp; Summary'!$D$7)^Y$29))),((_xlfn.WEIBULL.DIST(Y$29,$L73,$K73,FALSE)*($R73*(1-$E73)+$Q73*(1-$F73))*((1+'Inputs &amp; Summary'!$D$7)^Y$29))))))</f>
        <v>0</v>
      </c>
      <c r="Z73" s="114">
        <f>$D73*IF(Z$29&gt;'Inputs &amp; Summary'!$D$5,0,IF(Z$29&gt;VLOOKUP($G73,Lists!$J$17:$K$21,2),IF($M73=Lists!$H$3,IF($K73&lt;1,(($S73/$K73)*((1+'Inputs &amp; Summary'!$D$7)^Z$29)),((INT(Z$29/$K73)-INT((Z$29-1)/$K73))*$S73*((1+'Inputs &amp; Summary'!$D$7)^Z$29))),(_xlfn.WEIBULL.DIST(Z$29,$L73,$K73,FALSE)*$S73*((1+'Inputs &amp; Summary'!$D$7)^Z$29))),IF($M73=Lists!$H$3,IF($K73&lt;1,((($R73*(1-$E73)+$Q73*(1-$F73))/$K73)*((1+'Inputs &amp; Summary'!$D$7)^Z$29)),((INT(Z$29/$K73)-INT((Z$29-1)/$K73))*($R73*(1-$E73)+$Q73*(1-$F73))*((1+'Inputs &amp; Summary'!$D$7)^Z$29))),((_xlfn.WEIBULL.DIST(Z$29,$L73,$K73,FALSE)*($R73*(1-$E73)+$Q73*(1-$F73))*((1+'Inputs &amp; Summary'!$D$7)^Z$29))))))</f>
        <v>0</v>
      </c>
      <c r="AA73" s="114">
        <f>$D73*IF(AA$29&gt;'Inputs &amp; Summary'!$D$5,0,IF(AA$29&gt;VLOOKUP($G73,Lists!$J$17:$K$21,2),IF($M73=Lists!$H$3,IF($K73&lt;1,(($S73/$K73)*((1+'Inputs &amp; Summary'!$D$7)^AA$29)),((INT(AA$29/$K73)-INT((AA$29-1)/$K73))*$S73*((1+'Inputs &amp; Summary'!$D$7)^AA$29))),(_xlfn.WEIBULL.DIST(AA$29,$L73,$K73,FALSE)*$S73*((1+'Inputs &amp; Summary'!$D$7)^AA$29))),IF($M73=Lists!$H$3,IF($K73&lt;1,((($R73*(1-$E73)+$Q73*(1-$F73))/$K73)*((1+'Inputs &amp; Summary'!$D$7)^AA$29)),((INT(AA$29/$K73)-INT((AA$29-1)/$K73))*($R73*(1-$E73)+$Q73*(1-$F73))*((1+'Inputs &amp; Summary'!$D$7)^AA$29))),((_xlfn.WEIBULL.DIST(AA$29,$L73,$K73,FALSE)*($R73*(1-$E73)+$Q73*(1-$F73))*((1+'Inputs &amp; Summary'!$D$7)^AA$29))))))</f>
        <v>0</v>
      </c>
      <c r="AB73" s="114">
        <f>$D73*IF(AB$29&gt;'Inputs &amp; Summary'!$D$5,0,IF(AB$29&gt;VLOOKUP($G73,Lists!$J$17:$K$21,2),IF($M73=Lists!$H$3,IF($K73&lt;1,(($S73/$K73)*((1+'Inputs &amp; Summary'!$D$7)^AB$29)),((INT(AB$29/$K73)-INT((AB$29-1)/$K73))*$S73*((1+'Inputs &amp; Summary'!$D$7)^AB$29))),(_xlfn.WEIBULL.DIST(AB$29,$L73,$K73,FALSE)*$S73*((1+'Inputs &amp; Summary'!$D$7)^AB$29))),IF($M73=Lists!$H$3,IF($K73&lt;1,((($R73*(1-$E73)+$Q73*(1-$F73))/$K73)*((1+'Inputs &amp; Summary'!$D$7)^AB$29)),((INT(AB$29/$K73)-INT((AB$29-1)/$K73))*($R73*(1-$E73)+$Q73*(1-$F73))*((1+'Inputs &amp; Summary'!$D$7)^AB$29))),((_xlfn.WEIBULL.DIST(AB$29,$L73,$K73,FALSE)*($R73*(1-$E73)+$Q73*(1-$F73))*((1+'Inputs &amp; Summary'!$D$7)^AB$29))))))</f>
        <v>0</v>
      </c>
      <c r="AC73" s="114">
        <f>$D73*IF(AC$29&gt;'Inputs &amp; Summary'!$D$5,0,IF(AC$29&gt;VLOOKUP($G73,Lists!$J$17:$K$21,2),IF($M73=Lists!$H$3,IF($K73&lt;1,(($S73/$K73)*((1+'Inputs &amp; Summary'!$D$7)^AC$29)),((INT(AC$29/$K73)-INT((AC$29-1)/$K73))*$S73*((1+'Inputs &amp; Summary'!$D$7)^AC$29))),(_xlfn.WEIBULL.DIST(AC$29,$L73,$K73,FALSE)*$S73*((1+'Inputs &amp; Summary'!$D$7)^AC$29))),IF($M73=Lists!$H$3,IF($K73&lt;1,((($R73*(1-$E73)+$Q73*(1-$F73))/$K73)*((1+'Inputs &amp; Summary'!$D$7)^AC$29)),((INT(AC$29/$K73)-INT((AC$29-1)/$K73))*($R73*(1-$E73)+$Q73*(1-$F73))*((1+'Inputs &amp; Summary'!$D$7)^AC$29))),((_xlfn.WEIBULL.DIST(AC$29,$L73,$K73,FALSE)*($R73*(1-$E73)+$Q73*(1-$F73))*((1+'Inputs &amp; Summary'!$D$7)^AC$29))))))</f>
        <v>0</v>
      </c>
      <c r="AD73" s="114">
        <f>$D73*IF(AD$29&gt;'Inputs &amp; Summary'!$D$5,0,IF(AD$29&gt;VLOOKUP($G73,Lists!$J$17:$K$21,2),IF($M73=Lists!$H$3,IF($K73&lt;1,(($S73/$K73)*((1+'Inputs &amp; Summary'!$D$7)^AD$29)),((INT(AD$29/$K73)-INT((AD$29-1)/$K73))*$S73*((1+'Inputs &amp; Summary'!$D$7)^AD$29))),(_xlfn.WEIBULL.DIST(AD$29,$L73,$K73,FALSE)*$S73*((1+'Inputs &amp; Summary'!$D$7)^AD$29))),IF($M73=Lists!$H$3,IF($K73&lt;1,((($R73*(1-$E73)+$Q73*(1-$F73))/$K73)*((1+'Inputs &amp; Summary'!$D$7)^AD$29)),((INT(AD$29/$K73)-INT((AD$29-1)/$K73))*($R73*(1-$E73)+$Q73*(1-$F73))*((1+'Inputs &amp; Summary'!$D$7)^AD$29))),((_xlfn.WEIBULL.DIST(AD$29,$L73,$K73,FALSE)*($R73*(1-$E73)+$Q73*(1-$F73))*((1+'Inputs &amp; Summary'!$D$7)^AD$29))))))</f>
        <v>0</v>
      </c>
      <c r="AE73" s="114">
        <f>$D73*IF(AE$29&gt;'Inputs &amp; Summary'!$D$5,0,IF(AE$29&gt;VLOOKUP($G73,Lists!$J$17:$K$21,2),IF($M73=Lists!$H$3,IF($K73&lt;1,(($S73/$K73)*((1+'Inputs &amp; Summary'!$D$7)^AE$29)),((INT(AE$29/$K73)-INT((AE$29-1)/$K73))*$S73*((1+'Inputs &amp; Summary'!$D$7)^AE$29))),(_xlfn.WEIBULL.DIST(AE$29,$L73,$K73,FALSE)*$S73*((1+'Inputs &amp; Summary'!$D$7)^AE$29))),IF($M73=Lists!$H$3,IF($K73&lt;1,((($R73*(1-$E73)+$Q73*(1-$F73))/$K73)*((1+'Inputs &amp; Summary'!$D$7)^AE$29)),((INT(AE$29/$K73)-INT((AE$29-1)/$K73))*($R73*(1-$E73)+$Q73*(1-$F73))*((1+'Inputs &amp; Summary'!$D$7)^AE$29))),((_xlfn.WEIBULL.DIST(AE$29,$L73,$K73,FALSE)*($R73*(1-$E73)+$Q73*(1-$F73))*((1+'Inputs &amp; Summary'!$D$7)^AE$29))))))</f>
        <v>0</v>
      </c>
      <c r="AF73" s="114">
        <f>$D73*IF(AF$29&gt;'Inputs &amp; Summary'!$D$5,0,IF(AF$29&gt;VLOOKUP($G73,Lists!$J$17:$K$21,2),IF($M73=Lists!$H$3,IF($K73&lt;1,(($S73/$K73)*((1+'Inputs &amp; Summary'!$D$7)^AF$29)),((INT(AF$29/$K73)-INT((AF$29-1)/$K73))*$S73*((1+'Inputs &amp; Summary'!$D$7)^AF$29))),(_xlfn.WEIBULL.DIST(AF$29,$L73,$K73,FALSE)*$S73*((1+'Inputs &amp; Summary'!$D$7)^AF$29))),IF($M73=Lists!$H$3,IF($K73&lt;1,((($R73*(1-$E73)+$Q73*(1-$F73))/$K73)*((1+'Inputs &amp; Summary'!$D$7)^AF$29)),((INT(AF$29/$K73)-INT((AF$29-1)/$K73))*($R73*(1-$E73)+$Q73*(1-$F73))*((1+'Inputs &amp; Summary'!$D$7)^AF$29))),((_xlfn.WEIBULL.DIST(AF$29,$L73,$K73,FALSE)*($R73*(1-$E73)+$Q73*(1-$F73))*((1+'Inputs &amp; Summary'!$D$7)^AF$29))))))</f>
        <v>0</v>
      </c>
      <c r="AG73" s="114">
        <f>$D73*IF(AG$29&gt;'Inputs &amp; Summary'!$D$5,0,IF(AG$29&gt;VLOOKUP($G73,Lists!$J$17:$K$21,2),IF($M73=Lists!$H$3,IF($K73&lt;1,(($S73/$K73)*((1+'Inputs &amp; Summary'!$D$7)^AG$29)),((INT(AG$29/$K73)-INT((AG$29-1)/$K73))*$S73*((1+'Inputs &amp; Summary'!$D$7)^AG$29))),(_xlfn.WEIBULL.DIST(AG$29,$L73,$K73,FALSE)*$S73*((1+'Inputs &amp; Summary'!$D$7)^AG$29))),IF($M73=Lists!$H$3,IF($K73&lt;1,((($R73*(1-$E73)+$Q73*(1-$F73))/$K73)*((1+'Inputs &amp; Summary'!$D$7)^AG$29)),((INT(AG$29/$K73)-INT((AG$29-1)/$K73))*($R73*(1-$E73)+$Q73*(1-$F73))*((1+'Inputs &amp; Summary'!$D$7)^AG$29))),((_xlfn.WEIBULL.DIST(AG$29,$L73,$K73,FALSE)*($R73*(1-$E73)+$Q73*(1-$F73))*((1+'Inputs &amp; Summary'!$D$7)^AG$29))))))</f>
        <v>0</v>
      </c>
      <c r="AH73" s="114">
        <f>$D73*IF(AH$29&gt;'Inputs &amp; Summary'!$D$5,0,IF(AH$29&gt;VLOOKUP($G73,Lists!$J$17:$K$21,2),IF($M73=Lists!$H$3,IF($K73&lt;1,(($S73/$K73)*((1+'Inputs &amp; Summary'!$D$7)^AH$29)),((INT(AH$29/$K73)-INT((AH$29-1)/$K73))*$S73*((1+'Inputs &amp; Summary'!$D$7)^AH$29))),(_xlfn.WEIBULL.DIST(AH$29,$L73,$K73,FALSE)*$S73*((1+'Inputs &amp; Summary'!$D$7)^AH$29))),IF($M73=Lists!$H$3,IF($K73&lt;1,((($R73*(1-$E73)+$Q73*(1-$F73))/$K73)*((1+'Inputs &amp; Summary'!$D$7)^AH$29)),((INT(AH$29/$K73)-INT((AH$29-1)/$K73))*($R73*(1-$E73)+$Q73*(1-$F73))*((1+'Inputs &amp; Summary'!$D$7)^AH$29))),((_xlfn.WEIBULL.DIST(AH$29,$L73,$K73,FALSE)*($R73*(1-$E73)+$Q73*(1-$F73))*((1+'Inputs &amp; Summary'!$D$7)^AH$29))))))</f>
        <v>0</v>
      </c>
      <c r="AI73" s="114">
        <f>$D73*IF(AI$29&gt;'Inputs &amp; Summary'!$D$5,0,IF(AI$29&gt;VLOOKUP($G73,Lists!$J$17:$K$21,2),IF($M73=Lists!$H$3,IF($K73&lt;1,(($S73/$K73)*((1+'Inputs &amp; Summary'!$D$7)^AI$29)),((INT(AI$29/$K73)-INT((AI$29-1)/$K73))*$S73*((1+'Inputs &amp; Summary'!$D$7)^AI$29))),(_xlfn.WEIBULL.DIST(AI$29,$L73,$K73,FALSE)*$S73*((1+'Inputs &amp; Summary'!$D$7)^AI$29))),IF($M73=Lists!$H$3,IF($K73&lt;1,((($R73*(1-$E73)+$Q73*(1-$F73))/$K73)*((1+'Inputs &amp; Summary'!$D$7)^AI$29)),((INT(AI$29/$K73)-INT((AI$29-1)/$K73))*($R73*(1-$E73)+$Q73*(1-$F73))*((1+'Inputs &amp; Summary'!$D$7)^AI$29))),((_xlfn.WEIBULL.DIST(AI$29,$L73,$K73,FALSE)*($R73*(1-$E73)+$Q73*(1-$F73))*((1+'Inputs &amp; Summary'!$D$7)^AI$29))))))</f>
        <v>1035.5265099122137</v>
      </c>
      <c r="AJ73" s="114">
        <f>$D73*IF(AJ$29&gt;'Inputs &amp; Summary'!$D$5,0,IF(AJ$29&gt;VLOOKUP($G73,Lists!$J$17:$K$21,2),IF($M73=Lists!$H$3,IF($K73&lt;1,(($S73/$K73)*((1+'Inputs &amp; Summary'!$D$7)^AJ$29)),((INT(AJ$29/$K73)-INT((AJ$29-1)/$K73))*$S73*((1+'Inputs &amp; Summary'!$D$7)^AJ$29))),(_xlfn.WEIBULL.DIST(AJ$29,$L73,$K73,FALSE)*$S73*((1+'Inputs &amp; Summary'!$D$7)^AJ$29))),IF($M73=Lists!$H$3,IF($K73&lt;1,((($R73*(1-$E73)+$Q73*(1-$F73))/$K73)*((1+'Inputs &amp; Summary'!$D$7)^AJ$29)),((INT(AJ$29/$K73)-INT((AJ$29-1)/$K73))*($R73*(1-$E73)+$Q73*(1-$F73))*((1+'Inputs &amp; Summary'!$D$7)^AJ$29))),((_xlfn.WEIBULL.DIST(AJ$29,$L73,$K73,FALSE)*($R73*(1-$E73)+$Q73*(1-$F73))*((1+'Inputs &amp; Summary'!$D$7)^AJ$29))))))</f>
        <v>1014.8213933796368</v>
      </c>
      <c r="AK73" s="114">
        <f>$D73*IF(AK$29&gt;'Inputs &amp; Summary'!$D$5,0,IF(AK$29&gt;VLOOKUP($G73,Lists!$J$17:$K$21,2),IF($M73=Lists!$H$3,IF($K73&lt;1,(($S73/$K73)*((1+'Inputs &amp; Summary'!$D$7)^AK$29)),((INT(AK$29/$K73)-INT((AK$29-1)/$K73))*$S73*((1+'Inputs &amp; Summary'!$D$7)^AK$29))),(_xlfn.WEIBULL.DIST(AK$29,$L73,$K73,FALSE)*$S73*((1+'Inputs &amp; Summary'!$D$7)^AK$29))),IF($M73=Lists!$H$3,IF($K73&lt;1,((($R73*(1-$E73)+$Q73*(1-$F73))/$K73)*((1+'Inputs &amp; Summary'!$D$7)^AK$29)),((INT(AK$29/$K73)-INT((AK$29-1)/$K73))*($R73*(1-$E73)+$Q73*(1-$F73))*((1+'Inputs &amp; Summary'!$D$7)^AK$29))),((_xlfn.WEIBULL.DIST(AK$29,$L73,$K73,FALSE)*($R73*(1-$E73)+$Q73*(1-$F73))*((1+'Inputs &amp; Summary'!$D$7)^AK$29))))))</f>
        <v>994.53027093270043</v>
      </c>
      <c r="AL73" s="114">
        <f>$D73*IF(AL$29&gt;'Inputs &amp; Summary'!$D$5,0,IF(AL$29&gt;VLOOKUP($G73,Lists!$J$17:$K$21,2),IF($M73=Lists!$H$3,IF($K73&lt;1,(($S73/$K73)*((1+'Inputs &amp; Summary'!$D$7)^AL$29)),((INT(AL$29/$K73)-INT((AL$29-1)/$K73))*$S73*((1+'Inputs &amp; Summary'!$D$7)^AL$29))),(_xlfn.WEIBULL.DIST(AL$29,$L73,$K73,FALSE)*$S73*((1+'Inputs &amp; Summary'!$D$7)^AL$29))),IF($M73=Lists!$H$3,IF($K73&lt;1,((($R73*(1-$E73)+$Q73*(1-$F73))/$K73)*((1+'Inputs &amp; Summary'!$D$7)^AL$29)),((INT(AL$29/$K73)-INT((AL$29-1)/$K73))*($R73*(1-$E73)+$Q73*(1-$F73))*((1+'Inputs &amp; Summary'!$D$7)^AL$29))),((_xlfn.WEIBULL.DIST(AL$29,$L73,$K73,FALSE)*($R73*(1-$E73)+$Q73*(1-$F73))*((1+'Inputs &amp; Summary'!$D$7)^AL$29))))))</f>
        <v>974.6448648540262</v>
      </c>
      <c r="AM73" s="114">
        <f>$D73*IF(AM$29&gt;'Inputs &amp; Summary'!$D$5,0,IF(AM$29&gt;VLOOKUP($G73,Lists!$J$17:$K$21,2),IF($M73=Lists!$H$3,IF($K73&lt;1,(($S73/$K73)*((1+'Inputs &amp; Summary'!$D$7)^AM$29)),((INT(AM$29/$K73)-INT((AM$29-1)/$K73))*$S73*((1+'Inputs &amp; Summary'!$D$7)^AM$29))),(_xlfn.WEIBULL.DIST(AM$29,$L73,$K73,FALSE)*$S73*((1+'Inputs &amp; Summary'!$D$7)^AM$29))),IF($M73=Lists!$H$3,IF($K73&lt;1,((($R73*(1-$E73)+$Q73*(1-$F73))/$K73)*((1+'Inputs &amp; Summary'!$D$7)^AM$29)),((INT(AM$29/$K73)-INT((AM$29-1)/$K73))*($R73*(1-$E73)+$Q73*(1-$F73))*((1+'Inputs &amp; Summary'!$D$7)^AM$29))),((_xlfn.WEIBULL.DIST(AM$29,$L73,$K73,FALSE)*($R73*(1-$E73)+$Q73*(1-$F73))*((1+'Inputs &amp; Summary'!$D$7)^AM$29))))))</f>
        <v>955.15706293730716</v>
      </c>
      <c r="AN73" s="114">
        <f>$D73*IF(AN$29&gt;'Inputs &amp; Summary'!$D$5,0,IF(AN$29&gt;VLOOKUP($G73,Lists!$J$17:$K$21,2),IF($M73=Lists!$H$3,IF($K73&lt;1,(($S73/$K73)*((1+'Inputs &amp; Summary'!$D$7)^AN$29)),((INT(AN$29/$K73)-INT((AN$29-1)/$K73))*$S73*((1+'Inputs &amp; Summary'!$D$7)^AN$29))),(_xlfn.WEIBULL.DIST(AN$29,$L73,$K73,FALSE)*$S73*((1+'Inputs &amp; Summary'!$D$7)^AN$29))),IF($M73=Lists!$H$3,IF($K73&lt;1,((($R73*(1-$E73)+$Q73*(1-$F73))/$K73)*((1+'Inputs &amp; Summary'!$D$7)^AN$29)),((INT(AN$29/$K73)-INT((AN$29-1)/$K73))*($R73*(1-$E73)+$Q73*(1-$F73))*((1+'Inputs &amp; Summary'!$D$7)^AN$29))),((_xlfn.WEIBULL.DIST(AN$29,$L73,$K73,FALSE)*($R73*(1-$E73)+$Q73*(1-$F73))*((1+'Inputs &amp; Summary'!$D$7)^AN$29))))))</f>
        <v>936.05891517795408</v>
      </c>
      <c r="AO73" s="114">
        <f>$D73*IF(AO$29&gt;'Inputs &amp; Summary'!$D$5,0,IF(AO$29&gt;VLOOKUP($G73,Lists!$J$17:$K$21,2),IF($M73=Lists!$H$3,IF($K73&lt;1,(($S73/$K73)*((1+'Inputs &amp; Summary'!$D$7)^AO$29)),((INT(AO$29/$K73)-INT((AO$29-1)/$K73))*$S73*((1+'Inputs &amp; Summary'!$D$7)^AO$29))),(_xlfn.WEIBULL.DIST(AO$29,$L73,$K73,FALSE)*$S73*((1+'Inputs &amp; Summary'!$D$7)^AO$29))),IF($M73=Lists!$H$3,IF($K73&lt;1,((($R73*(1-$E73)+$Q73*(1-$F73))/$K73)*((1+'Inputs &amp; Summary'!$D$7)^AO$29)),((INT(AO$29/$K73)-INT((AO$29-1)/$K73))*($R73*(1-$E73)+$Q73*(1-$F73))*((1+'Inputs &amp; Summary'!$D$7)^AO$29))),((_xlfn.WEIBULL.DIST(AO$29,$L73,$K73,FALSE)*($R73*(1-$E73)+$Q73*(1-$F73))*((1+'Inputs &amp; Summary'!$D$7)^AO$29))))))</f>
        <v>917.34263052990582</v>
      </c>
      <c r="AP73" s="114">
        <f>$D73*IF(AP$29&gt;'Inputs &amp; Summary'!$D$5,0,IF(AP$29&gt;VLOOKUP($G73,Lists!$J$17:$K$21,2),IF($M73=Lists!$H$3,IF($K73&lt;1,(($S73/$K73)*((1+'Inputs &amp; Summary'!$D$7)^AP$29)),((INT(AP$29/$K73)-INT((AP$29-1)/$K73))*$S73*((1+'Inputs &amp; Summary'!$D$7)^AP$29))),(_xlfn.WEIBULL.DIST(AP$29,$L73,$K73,FALSE)*$S73*((1+'Inputs &amp; Summary'!$D$7)^AP$29))),IF($M73=Lists!$H$3,IF($K73&lt;1,((($R73*(1-$E73)+$Q73*(1-$F73))/$K73)*((1+'Inputs &amp; Summary'!$D$7)^AP$29)),((INT(AP$29/$K73)-INT((AP$29-1)/$K73))*($R73*(1-$E73)+$Q73*(1-$F73))*((1+'Inputs &amp; Summary'!$D$7)^AP$29))),((_xlfn.WEIBULL.DIST(AP$29,$L73,$K73,FALSE)*($R73*(1-$E73)+$Q73*(1-$F73))*((1+'Inputs &amp; Summary'!$D$7)^AP$29))))))</f>
        <v>899.00057372729202</v>
      </c>
      <c r="AQ73" s="114">
        <f>$D73*IF(AQ$29&gt;'Inputs &amp; Summary'!$D$5,0,IF(AQ$29&gt;VLOOKUP($G73,Lists!$J$17:$K$21,2),IF($M73=Lists!$H$3,IF($K73&lt;1,(($S73/$K73)*((1+'Inputs &amp; Summary'!$D$7)^AQ$29)),((INT(AQ$29/$K73)-INT((AQ$29-1)/$K73))*$S73*((1+'Inputs &amp; Summary'!$D$7)^AQ$29))),(_xlfn.WEIBULL.DIST(AQ$29,$L73,$K73,FALSE)*$S73*((1+'Inputs &amp; Summary'!$D$7)^AQ$29))),IF($M73=Lists!$H$3,IF($K73&lt;1,((($R73*(1-$E73)+$Q73*(1-$F73))/$K73)*((1+'Inputs &amp; Summary'!$D$7)^AQ$29)),((INT(AQ$29/$K73)-INT((AQ$29-1)/$K73))*($R73*(1-$E73)+$Q73*(1-$F73))*((1+'Inputs &amp; Summary'!$D$7)^AQ$29))),((_xlfn.WEIBULL.DIST(AQ$29,$L73,$K73,FALSE)*($R73*(1-$E73)+$Q73*(1-$F73))*((1+'Inputs &amp; Summary'!$D$7)^AQ$29))))))</f>
        <v>881.0252621696427</v>
      </c>
      <c r="AR73" s="114">
        <f>$D73*IF(AR$29&gt;'Inputs &amp; Summary'!$D$5,0,IF(AR$29&gt;VLOOKUP($G73,Lists!$J$17:$K$21,2),IF($M73=Lists!$H$3,IF($K73&lt;1,(($S73/$K73)*((1+'Inputs &amp; Summary'!$D$7)^AR$29)),((INT(AR$29/$K73)-INT((AR$29-1)/$K73))*$S73*((1+'Inputs &amp; Summary'!$D$7)^AR$29))),(_xlfn.WEIBULL.DIST(AR$29,$L73,$K73,FALSE)*$S73*((1+'Inputs &amp; Summary'!$D$7)^AR$29))),IF($M73=Lists!$H$3,IF($K73&lt;1,((($R73*(1-$E73)+$Q73*(1-$F73))/$K73)*((1+'Inputs &amp; Summary'!$D$7)^AR$29)),((INT(AR$29/$K73)-INT((AR$29-1)/$K73))*($R73*(1-$E73)+$Q73*(1-$F73))*((1+'Inputs &amp; Summary'!$D$7)^AR$29))),((_xlfn.WEIBULL.DIST(AR$29,$L73,$K73,FALSE)*($R73*(1-$E73)+$Q73*(1-$F73))*((1+'Inputs &amp; Summary'!$D$7)^AR$29))))))</f>
        <v>863.40936286937949</v>
      </c>
      <c r="AS73" s="114">
        <f>$D73*IF(AS$29&gt;'Inputs &amp; Summary'!$D$5,0,IF(AS$29&gt;VLOOKUP($G73,Lists!$J$17:$K$21,2),IF($M73=Lists!$H$3,IF($K73&lt;1,(($S73/$K73)*((1+'Inputs &amp; Summary'!$D$7)^AS$29)),((INT(AS$29/$K73)-INT((AS$29-1)/$K73))*$S73*((1+'Inputs &amp; Summary'!$D$7)^AS$29))),(_xlfn.WEIBULL.DIST(AS$29,$L73,$K73,FALSE)*$S73*((1+'Inputs &amp; Summary'!$D$7)^AS$29))),IF($M73=Lists!$H$3,IF($K73&lt;1,((($R73*(1-$E73)+$Q73*(1-$F73))/$K73)*((1+'Inputs &amp; Summary'!$D$7)^AS$29)),((INT(AS$29/$K73)-INT((AS$29-1)/$K73))*($R73*(1-$E73)+$Q73*(1-$F73))*((1+'Inputs &amp; Summary'!$D$7)^AS$29))),((_xlfn.WEIBULL.DIST(AS$29,$L73,$K73,FALSE)*($R73*(1-$E73)+$Q73*(1-$F73))*((1+'Inputs &amp; Summary'!$D$7)^AS$29))))))</f>
        <v>0</v>
      </c>
      <c r="AT73" s="114">
        <f>$D73*IF(AT$29&gt;'Inputs &amp; Summary'!$D$5,0,IF(AT$29&gt;VLOOKUP($G73,Lists!$J$17:$K$21,2),IF($M73=Lists!$H$3,IF($K73&lt;1,(($S73/$K73)*((1+'Inputs &amp; Summary'!$D$7)^AT$29)),((INT(AT$29/$K73)-INT((AT$29-1)/$K73))*$S73*((1+'Inputs &amp; Summary'!$D$7)^AT$29))),(_xlfn.WEIBULL.DIST(AT$29,$L73,$K73,FALSE)*$S73*((1+'Inputs &amp; Summary'!$D$7)^AT$29))),IF($M73=Lists!$H$3,IF($K73&lt;1,((($R73*(1-$E73)+$Q73*(1-$F73))/$K73)*((1+'Inputs &amp; Summary'!$D$7)^AT$29)),((INT(AT$29/$K73)-INT((AT$29-1)/$K73))*($R73*(1-$E73)+$Q73*(1-$F73))*((1+'Inputs &amp; Summary'!$D$7)^AT$29))),((_xlfn.WEIBULL.DIST(AT$29,$L73,$K73,FALSE)*($R73*(1-$E73)+$Q73*(1-$F73))*((1+'Inputs &amp; Summary'!$D$7)^AT$29))))))</f>
        <v>0</v>
      </c>
      <c r="AU73" s="114">
        <f>$D73*IF(AU$29&gt;'Inputs &amp; Summary'!$D$5,0,IF(AU$29&gt;VLOOKUP($G73,Lists!$J$17:$K$21,2),IF($M73=Lists!$H$3,IF($K73&lt;1,(($S73/$K73)*((1+'Inputs &amp; Summary'!$D$7)^AU$29)),((INT(AU$29/$K73)-INT((AU$29-1)/$K73))*$S73*((1+'Inputs &amp; Summary'!$D$7)^AU$29))),(_xlfn.WEIBULL.DIST(AU$29,$L73,$K73,FALSE)*$S73*((1+'Inputs &amp; Summary'!$D$7)^AU$29))),IF($M73=Lists!$H$3,IF($K73&lt;1,((($R73*(1-$E73)+$Q73*(1-$F73))/$K73)*((1+'Inputs &amp; Summary'!$D$7)^AU$29)),((INT(AU$29/$K73)-INT((AU$29-1)/$K73))*($R73*(1-$E73)+$Q73*(1-$F73))*((1+'Inputs &amp; Summary'!$D$7)^AU$29))),((_xlfn.WEIBULL.DIST(AU$29,$L73,$K73,FALSE)*($R73*(1-$E73)+$Q73*(1-$F73))*((1+'Inputs &amp; Summary'!$D$7)^AU$29))))))</f>
        <v>0</v>
      </c>
      <c r="AV73" s="114">
        <f>$D73*IF(AV$29&gt;'Inputs &amp; Summary'!$D$5,0,IF(AV$29&gt;VLOOKUP($G73,Lists!$J$17:$K$21,2),IF($M73=Lists!$H$3,IF($K73&lt;1,(($S73/$K73)*((1+'Inputs &amp; Summary'!$D$7)^AV$29)),((INT(AV$29/$K73)-INT((AV$29-1)/$K73))*$S73*((1+'Inputs &amp; Summary'!$D$7)^AV$29))),(_xlfn.WEIBULL.DIST(AV$29,$L73,$K73,FALSE)*$S73*((1+'Inputs &amp; Summary'!$D$7)^AV$29))),IF($M73=Lists!$H$3,IF($K73&lt;1,((($R73*(1-$E73)+$Q73*(1-$F73))/$K73)*((1+'Inputs &amp; Summary'!$D$7)^AV$29)),((INT(AV$29/$K73)-INT((AV$29-1)/$K73))*($R73*(1-$E73)+$Q73*(1-$F73))*((1+'Inputs &amp; Summary'!$D$7)^AV$29))),((_xlfn.WEIBULL.DIST(AV$29,$L73,$K73,FALSE)*($R73*(1-$E73)+$Q73*(1-$F73))*((1+'Inputs &amp; Summary'!$D$7)^AV$29))))))</f>
        <v>0</v>
      </c>
      <c r="AW73" s="114">
        <f>$D73*IF(AW$29&gt;'Inputs &amp; Summary'!$D$5,0,IF(AW$29&gt;VLOOKUP($G73,Lists!$J$17:$K$21,2),IF($M73=Lists!$H$3,IF($K73&lt;1,(($S73/$K73)*((1+'Inputs &amp; Summary'!$D$7)^AW$29)),((INT(AW$29/$K73)-INT((AW$29-1)/$K73))*$S73*((1+'Inputs &amp; Summary'!$D$7)^AW$29))),(_xlfn.WEIBULL.DIST(AW$29,$L73,$K73,FALSE)*$S73*((1+'Inputs &amp; Summary'!$D$7)^AW$29))),IF($M73=Lists!$H$3,IF($K73&lt;1,((($R73*(1-$E73)+$Q73*(1-$F73))/$K73)*((1+'Inputs &amp; Summary'!$D$7)^AW$29)),((INT(AW$29/$K73)-INT((AW$29-1)/$K73))*($R73*(1-$E73)+$Q73*(1-$F73))*((1+'Inputs &amp; Summary'!$D$7)^AW$29))),((_xlfn.WEIBULL.DIST(AW$29,$L73,$K73,FALSE)*($R73*(1-$E73)+$Q73*(1-$F73))*((1+'Inputs &amp; Summary'!$D$7)^AW$29))))))</f>
        <v>0</v>
      </c>
      <c r="AX73" s="114">
        <f>$D73*IF(AX$29&gt;'Inputs &amp; Summary'!$D$5,0,IF(AX$29&gt;VLOOKUP($G73,Lists!$J$17:$K$21,2),IF($M73=Lists!$H$3,IF($K73&lt;1,(($S73/$K73)*((1+'Inputs &amp; Summary'!$D$7)^AX$29)),((INT(AX$29/$K73)-INT((AX$29-1)/$K73))*$S73*((1+'Inputs &amp; Summary'!$D$7)^AX$29))),(_xlfn.WEIBULL.DIST(AX$29,$L73,$K73,FALSE)*$S73*((1+'Inputs &amp; Summary'!$D$7)^AX$29))),IF($M73=Lists!$H$3,IF($K73&lt;1,((($R73*(1-$E73)+$Q73*(1-$F73))/$K73)*((1+'Inputs &amp; Summary'!$D$7)^AX$29)),((INT(AX$29/$K73)-INT((AX$29-1)/$K73))*($R73*(1-$E73)+$Q73*(1-$F73))*((1+'Inputs &amp; Summary'!$D$7)^AX$29))),((_xlfn.WEIBULL.DIST(AX$29,$L73,$K73,FALSE)*($R73*(1-$E73)+$Q73*(1-$F73))*((1+'Inputs &amp; Summary'!$D$7)^AX$29))))))</f>
        <v>0</v>
      </c>
      <c r="AY73" s="114">
        <f>$D73*IF(AY$29&gt;'Inputs &amp; Summary'!$D$5,0,IF(AY$29&gt;VLOOKUP($G73,Lists!$J$17:$K$21,2),IF($M73=Lists!$H$3,IF($K73&lt;1,(($S73/$K73)*((1+'Inputs &amp; Summary'!$D$7)^AY$29)),((INT(AY$29/$K73)-INT((AY$29-1)/$K73))*$S73*((1+'Inputs &amp; Summary'!$D$7)^AY$29))),(_xlfn.WEIBULL.DIST(AY$29,$L73,$K73,FALSE)*$S73*((1+'Inputs &amp; Summary'!$D$7)^AY$29))),IF($M73=Lists!$H$3,IF($K73&lt;1,((($R73*(1-$E73)+$Q73*(1-$F73))/$K73)*((1+'Inputs &amp; Summary'!$D$7)^AY$29)),((INT(AY$29/$K73)-INT((AY$29-1)/$K73))*($R73*(1-$E73)+$Q73*(1-$F73))*((1+'Inputs &amp; Summary'!$D$7)^AY$29))),((_xlfn.WEIBULL.DIST(AY$29,$L73,$K73,FALSE)*($R73*(1-$E73)+$Q73*(1-$F73))*((1+'Inputs &amp; Summary'!$D$7)^AY$29))))))</f>
        <v>0</v>
      </c>
      <c r="AZ73" s="114">
        <f>$D73*IF(AZ$29&gt;'Inputs &amp; Summary'!$D$5,0,IF(AZ$29&gt;VLOOKUP($G73,Lists!$J$17:$K$21,2),IF($M73=Lists!$H$3,IF($K73&lt;1,(($S73/$K73)*((1+'Inputs &amp; Summary'!$D$7)^AZ$29)),((INT(AZ$29/$K73)-INT((AZ$29-1)/$K73))*$S73*((1+'Inputs &amp; Summary'!$D$7)^AZ$29))),(_xlfn.WEIBULL.DIST(AZ$29,$L73,$K73,FALSE)*$S73*((1+'Inputs &amp; Summary'!$D$7)^AZ$29))),IF($M73=Lists!$H$3,IF($K73&lt;1,((($R73*(1-$E73)+$Q73*(1-$F73))/$K73)*((1+'Inputs &amp; Summary'!$D$7)^AZ$29)),((INT(AZ$29/$K73)-INT((AZ$29-1)/$K73))*($R73*(1-$E73)+$Q73*(1-$F73))*((1+'Inputs &amp; Summary'!$D$7)^AZ$29))),((_xlfn.WEIBULL.DIST(AZ$29,$L73,$K73,FALSE)*($R73*(1-$E73)+$Q73*(1-$F73))*((1+'Inputs &amp; Summary'!$D$7)^AZ$29))))))</f>
        <v>0</v>
      </c>
      <c r="BA73" s="114">
        <f>$D73*IF(BA$29&gt;'Inputs &amp; Summary'!$D$5,0,IF(BA$29&gt;VLOOKUP($G73,Lists!$J$17:$K$21,2),IF($M73=Lists!$H$3,IF($K73&lt;1,(($S73/$K73)*((1+'Inputs &amp; Summary'!$D$7)^BA$29)),((INT(BA$29/$K73)-INT((BA$29-1)/$K73))*$S73*((1+'Inputs &amp; Summary'!$D$7)^BA$29))),(_xlfn.WEIBULL.DIST(BA$29,$L73,$K73,FALSE)*$S73*((1+'Inputs &amp; Summary'!$D$7)^BA$29))),IF($M73=Lists!$H$3,IF($K73&lt;1,((($R73*(1-$E73)+$Q73*(1-$F73))/$K73)*((1+'Inputs &amp; Summary'!$D$7)^BA$29)),((INT(BA$29/$K73)-INT((BA$29-1)/$K73))*($R73*(1-$E73)+$Q73*(1-$F73))*((1+'Inputs &amp; Summary'!$D$7)^BA$29))),((_xlfn.WEIBULL.DIST(BA$29,$L73,$K73,FALSE)*($R73*(1-$E73)+$Q73*(1-$F73))*((1+'Inputs &amp; Summary'!$D$7)^BA$29))))))</f>
        <v>0</v>
      </c>
      <c r="BB73" s="114">
        <f>$D73*IF(BB$29&gt;'Inputs &amp; Summary'!$D$5,0,IF(BB$29&gt;VLOOKUP($G73,Lists!$J$17:$K$21,2),IF($M73=Lists!$H$3,IF($K73&lt;1,(($S73/$K73)*((1+'Inputs &amp; Summary'!$D$7)^BB$29)),((INT(BB$29/$K73)-INT((BB$29-1)/$K73))*$S73*((1+'Inputs &amp; Summary'!$D$7)^BB$29))),(_xlfn.WEIBULL.DIST(BB$29,$L73,$K73,FALSE)*$S73*((1+'Inputs &amp; Summary'!$D$7)^BB$29))),IF($M73=Lists!$H$3,IF($K73&lt;1,((($R73*(1-$E73)+$Q73*(1-$F73))/$K73)*((1+'Inputs &amp; Summary'!$D$7)^BB$29)),((INT(BB$29/$K73)-INT((BB$29-1)/$K73))*($R73*(1-$E73)+$Q73*(1-$F73))*((1+'Inputs &amp; Summary'!$D$7)^BB$29))),((_xlfn.WEIBULL.DIST(BB$29,$L73,$K73,FALSE)*($R73*(1-$E73)+$Q73*(1-$F73))*((1+'Inputs &amp; Summary'!$D$7)^BB$29))))))</f>
        <v>0</v>
      </c>
      <c r="BC73" s="114">
        <f>$D73*IF(BC$29&gt;'Inputs &amp; Summary'!$D$5,0,IF(BC$29&gt;VLOOKUP($G73,Lists!$J$17:$K$21,2),IF($M73=Lists!$H$3,IF($K73&lt;1,(($S73/$K73)*((1+'Inputs &amp; Summary'!$D$7)^BC$29)),((INT(BC$29/$K73)-INT((BC$29-1)/$K73))*$S73*((1+'Inputs &amp; Summary'!$D$7)^BC$29))),(_xlfn.WEIBULL.DIST(BC$29,$L73,$K73,FALSE)*$S73*((1+'Inputs &amp; Summary'!$D$7)^BC$29))),IF($M73=Lists!$H$3,IF($K73&lt;1,((($R73*(1-$E73)+$Q73*(1-$F73))/$K73)*((1+'Inputs &amp; Summary'!$D$7)^BC$29)),((INT(BC$29/$K73)-INT((BC$29-1)/$K73))*($R73*(1-$E73)+$Q73*(1-$F73))*((1+'Inputs &amp; Summary'!$D$7)^BC$29))),((_xlfn.WEIBULL.DIST(BC$29,$L73,$K73,FALSE)*($R73*(1-$E73)+$Q73*(1-$F73))*((1+'Inputs &amp; Summary'!$D$7)^BC$29))))))</f>
        <v>0</v>
      </c>
      <c r="BD73" s="114">
        <f>$D73*IF(BD$29&gt;'Inputs &amp; Summary'!$D$5,0,IF(BD$29&gt;VLOOKUP($G73,Lists!$J$17:$K$21,2),IF($M73=Lists!$H$3,IF($K73&lt;1,(($S73/$K73)*((1+'Inputs &amp; Summary'!$D$7)^BD$29)),((INT(BD$29/$K73)-INT((BD$29-1)/$K73))*$S73*((1+'Inputs &amp; Summary'!$D$7)^BD$29))),(_xlfn.WEIBULL.DIST(BD$29,$L73,$K73,FALSE)*$S73*((1+'Inputs &amp; Summary'!$D$7)^BD$29))),IF($M73=Lists!$H$3,IF($K73&lt;1,((($R73*(1-$E73)+$Q73*(1-$F73))/$K73)*((1+'Inputs &amp; Summary'!$D$7)^BD$29)),((INT(BD$29/$K73)-INT((BD$29-1)/$K73))*($R73*(1-$E73)+$Q73*(1-$F73))*((1+'Inputs &amp; Summary'!$D$7)^BD$29))),((_xlfn.WEIBULL.DIST(BD$29,$L73,$K73,FALSE)*($R73*(1-$E73)+$Q73*(1-$F73))*((1+'Inputs &amp; Summary'!$D$7)^BD$29))))))</f>
        <v>0</v>
      </c>
      <c r="BE73" s="114">
        <f>$D73*IF(BE$29&gt;'Inputs &amp; Summary'!$D$5,0,IF(BE$29&gt;VLOOKUP($G73,Lists!$J$17:$K$21,2),IF($M73=Lists!$H$3,IF($K73&lt;1,(($S73/$K73)*((1+'Inputs &amp; Summary'!$D$7)^BE$29)),((INT(BE$29/$K73)-INT((BE$29-1)/$K73))*$S73*((1+'Inputs &amp; Summary'!$D$7)^BE$29))),(_xlfn.WEIBULL.DIST(BE$29,$L73,$K73,FALSE)*$S73*((1+'Inputs &amp; Summary'!$D$7)^BE$29))),IF($M73=Lists!$H$3,IF($K73&lt;1,((($R73*(1-$E73)+$Q73*(1-$F73))/$K73)*((1+'Inputs &amp; Summary'!$D$7)^BE$29)),((INT(BE$29/$K73)-INT((BE$29-1)/$K73))*($R73*(1-$E73)+$Q73*(1-$F73))*((1+'Inputs &amp; Summary'!$D$7)^BE$29))),((_xlfn.WEIBULL.DIST(BE$29,$L73,$K73,FALSE)*($R73*(1-$E73)+$Q73*(1-$F73))*((1+'Inputs &amp; Summary'!$D$7)^BE$29))))))</f>
        <v>0</v>
      </c>
      <c r="BF73" s="114">
        <f>$D73*IF(BF$29&gt;'Inputs &amp; Summary'!$D$5,0,IF(BF$29&gt;VLOOKUP($G73,Lists!$J$17:$K$21,2),IF($M73=Lists!$H$3,IF($K73&lt;1,(($S73/$K73)*((1+'Inputs &amp; Summary'!$D$7)^BF$29)),((INT(BF$29/$K73)-INT((BF$29-1)/$K73))*$S73*((1+'Inputs &amp; Summary'!$D$7)^BF$29))),(_xlfn.WEIBULL.DIST(BF$29,$L73,$K73,FALSE)*$S73*((1+'Inputs &amp; Summary'!$D$7)^BF$29))),IF($M73=Lists!$H$3,IF($K73&lt;1,((($R73*(1-$E73)+$Q73*(1-$F73))/$K73)*((1+'Inputs &amp; Summary'!$D$7)^BF$29)),((INT(BF$29/$K73)-INT((BF$29-1)/$K73))*($R73*(1-$E73)+$Q73*(1-$F73))*((1+'Inputs &amp; Summary'!$D$7)^BF$29))),((_xlfn.WEIBULL.DIST(BF$29,$L73,$K73,FALSE)*($R73*(1-$E73)+$Q73*(1-$F73))*((1+'Inputs &amp; Summary'!$D$7)^BF$29))))))</f>
        <v>0</v>
      </c>
      <c r="BG73" s="114">
        <f>$D73*IF(BG$29&gt;'Inputs &amp; Summary'!$D$5,0,IF(BG$29&gt;VLOOKUP($G73,Lists!$J$17:$K$21,2),IF($M73=Lists!$H$3,IF($K73&lt;1,(($S73/$K73)*((1+'Inputs &amp; Summary'!$D$7)^BG$29)),((INT(BG$29/$K73)-INT((BG$29-1)/$K73))*$S73*((1+'Inputs &amp; Summary'!$D$7)^BG$29))),(_xlfn.WEIBULL.DIST(BG$29,$L73,$K73,FALSE)*$S73*((1+'Inputs &amp; Summary'!$D$7)^BG$29))),IF($M73=Lists!$H$3,IF($K73&lt;1,((($R73*(1-$E73)+$Q73*(1-$F73))/$K73)*((1+'Inputs &amp; Summary'!$D$7)^BG$29)),((INT(BG$29/$K73)-INT((BG$29-1)/$K73))*($R73*(1-$E73)+$Q73*(1-$F73))*((1+'Inputs &amp; Summary'!$D$7)^BG$29))),((_xlfn.WEIBULL.DIST(BG$29,$L73,$K73,FALSE)*($R73*(1-$E73)+$Q73*(1-$F73))*((1+'Inputs &amp; Summary'!$D$7)^BG$29))))))</f>
        <v>0</v>
      </c>
      <c r="BH73" s="114">
        <f>$D73*IF(BH$29&gt;'Inputs &amp; Summary'!$D$5,0,IF(BH$29&gt;VLOOKUP($G73,Lists!$J$17:$K$21,2),IF($M73=Lists!$H$3,IF($K73&lt;1,(($S73/$K73)*((1+'Inputs &amp; Summary'!$D$7)^BH$29)),((INT(BH$29/$K73)-INT((BH$29-1)/$K73))*$S73*((1+'Inputs &amp; Summary'!$D$7)^BH$29))),(_xlfn.WEIBULL.DIST(BH$29,$L73,$K73,FALSE)*$S73*((1+'Inputs &amp; Summary'!$D$7)^BH$29))),IF($M73=Lists!$H$3,IF($K73&lt;1,((($R73*(1-$E73)+$Q73*(1-$F73))/$K73)*((1+'Inputs &amp; Summary'!$D$7)^BH$29)),((INT(BH$29/$K73)-INT((BH$29-1)/$K73))*($R73*(1-$E73)+$Q73*(1-$F73))*((1+'Inputs &amp; Summary'!$D$7)^BH$29))),((_xlfn.WEIBULL.DIST(BH$29,$L73,$K73,FALSE)*($R73*(1-$E73)+$Q73*(1-$F73))*((1+'Inputs &amp; Summary'!$D$7)^BH$29))))))</f>
        <v>0</v>
      </c>
      <c r="BI73" s="114">
        <f>$D73*IF(BI$29&gt;'Inputs &amp; Summary'!$D$5,0,IF(BI$29&gt;VLOOKUP($G73,Lists!$J$17:$K$21,2),IF($M73=Lists!$H$3,IF($K73&lt;1,(($S73/$K73)*((1+'Inputs &amp; Summary'!$D$7)^BI$29)),((INT(BI$29/$K73)-INT((BI$29-1)/$K73))*$S73*((1+'Inputs &amp; Summary'!$D$7)^BI$29))),(_xlfn.WEIBULL.DIST(BI$29,$L73,$K73,FALSE)*$S73*((1+'Inputs &amp; Summary'!$D$7)^BI$29))),IF($M73=Lists!$H$3,IF($K73&lt;1,((($R73*(1-$E73)+$Q73*(1-$F73))/$K73)*((1+'Inputs &amp; Summary'!$D$7)^BI$29)),((INT(BI$29/$K73)-INT((BI$29-1)/$K73))*($R73*(1-$E73)+$Q73*(1-$F73))*((1+'Inputs &amp; Summary'!$D$7)^BI$29))),((_xlfn.WEIBULL.DIST(BI$29,$L73,$K73,FALSE)*($R73*(1-$E73)+$Q73*(1-$F73))*((1+'Inputs &amp; Summary'!$D$7)^BI$29))))))</f>
        <v>0</v>
      </c>
      <c r="BJ73" s="114">
        <f>$D73*IF(BJ$29&gt;'Inputs &amp; Summary'!$D$5,0,IF(BJ$29&gt;VLOOKUP($G73,Lists!$J$17:$K$21,2),IF($M73=Lists!$H$3,IF($K73&lt;1,(($S73/$K73)*((1+'Inputs &amp; Summary'!$D$7)^BJ$29)),((INT(BJ$29/$K73)-INT((BJ$29-1)/$K73))*$S73*((1+'Inputs &amp; Summary'!$D$7)^BJ$29))),(_xlfn.WEIBULL.DIST(BJ$29,$L73,$K73,FALSE)*$S73*((1+'Inputs &amp; Summary'!$D$7)^BJ$29))),IF($M73=Lists!$H$3,IF($K73&lt;1,((($R73*(1-$E73)+$Q73*(1-$F73))/$K73)*((1+'Inputs &amp; Summary'!$D$7)^BJ$29)),((INT(BJ$29/$K73)-INT((BJ$29-1)/$K73))*($R73*(1-$E73)+$Q73*(1-$F73))*((1+'Inputs &amp; Summary'!$D$7)^BJ$29))),((_xlfn.WEIBULL.DIST(BJ$29,$L73,$K73,FALSE)*($R73*(1-$E73)+$Q73*(1-$F73))*((1+'Inputs &amp; Summary'!$D$7)^BJ$29))))))</f>
        <v>0</v>
      </c>
      <c r="BK73" s="114">
        <f>$D73*IF(BK$29&gt;'Inputs &amp; Summary'!$D$5,0,IF(BK$29&gt;VLOOKUP($G73,Lists!$J$17:$K$21,2),IF($M73=Lists!$H$3,IF($K73&lt;1,(($S73/$K73)*((1+'Inputs &amp; Summary'!$D$7)^BK$29)),((INT(BK$29/$K73)-INT((BK$29-1)/$K73))*$S73*((1+'Inputs &amp; Summary'!$D$7)^BK$29))),(_xlfn.WEIBULL.DIST(BK$29,$L73,$K73,FALSE)*$S73*((1+'Inputs &amp; Summary'!$D$7)^BK$29))),IF($M73=Lists!$H$3,IF($K73&lt;1,((($R73*(1-$E73)+$Q73*(1-$F73))/$K73)*((1+'Inputs &amp; Summary'!$D$7)^BK$29)),((INT(BK$29/$K73)-INT((BK$29-1)/$K73))*($R73*(1-$E73)+$Q73*(1-$F73))*((1+'Inputs &amp; Summary'!$D$7)^BK$29))),((_xlfn.WEIBULL.DIST(BK$29,$L73,$K73,FALSE)*($R73*(1-$E73)+$Q73*(1-$F73))*((1+'Inputs &amp; Summary'!$D$7)^BK$29))))))</f>
        <v>0</v>
      </c>
      <c r="BL73" s="114">
        <f>$D73*IF(BL$29&gt;'Inputs &amp; Summary'!$D$5,0,IF(BL$29&gt;VLOOKUP($G73,Lists!$J$17:$K$21,2),IF($M73=Lists!$H$3,IF($K73&lt;1,(($S73/$K73)*((1+'Inputs &amp; Summary'!$D$7)^BL$29)),((INT(BL$29/$K73)-INT((BL$29-1)/$K73))*$S73*((1+'Inputs &amp; Summary'!$D$7)^BL$29))),(_xlfn.WEIBULL.DIST(BL$29,$L73,$K73,FALSE)*$S73*((1+'Inputs &amp; Summary'!$D$7)^BL$29))),IF($M73=Lists!$H$3,IF($K73&lt;1,((($R73*(1-$E73)+$Q73*(1-$F73))/$K73)*((1+'Inputs &amp; Summary'!$D$7)^BL$29)),((INT(BL$29/$K73)-INT((BL$29-1)/$K73))*($R73*(1-$E73)+$Q73*(1-$F73))*((1+'Inputs &amp; Summary'!$D$7)^BL$29))),((_xlfn.WEIBULL.DIST(BL$29,$L73,$K73,FALSE)*($R73*(1-$E73)+$Q73*(1-$F73))*((1+'Inputs &amp; Summary'!$D$7)^BL$29))))))</f>
        <v>0</v>
      </c>
    </row>
    <row r="74" spans="1:64" s="1" customFormat="1" x14ac:dyDescent="0.3">
      <c r="A74" s="79" t="s">
        <v>221</v>
      </c>
      <c r="B74" s="33" t="s">
        <v>152</v>
      </c>
      <c r="C74" s="33" t="s">
        <v>17</v>
      </c>
      <c r="D74" s="68">
        <v>1</v>
      </c>
      <c r="E74" s="68">
        <v>0</v>
      </c>
      <c r="F74" s="68">
        <v>0</v>
      </c>
      <c r="G74" s="213" t="s">
        <v>432</v>
      </c>
      <c r="H74" s="34" t="s">
        <v>288</v>
      </c>
      <c r="I74" s="34" t="s">
        <v>270</v>
      </c>
      <c r="J74" s="33">
        <f>VLOOKUP(I74,'Labor Rates'!$A$1:$B$16,2)</f>
        <v>25.173076923076923</v>
      </c>
      <c r="K74" s="35">
        <v>1</v>
      </c>
      <c r="L74" s="35">
        <v>3</v>
      </c>
      <c r="M74" s="36" t="s">
        <v>263</v>
      </c>
      <c r="N74" s="84">
        <f>'Inputs &amp; Summary'!$D$30</f>
        <v>1</v>
      </c>
      <c r="O74" s="35">
        <v>0.25</v>
      </c>
      <c r="P74" s="5">
        <v>0</v>
      </c>
      <c r="Q74" s="73">
        <f t="shared" si="11"/>
        <v>6.2932692307692308</v>
      </c>
      <c r="R74" s="73">
        <f t="shared" si="12"/>
        <v>0</v>
      </c>
      <c r="S74" s="74">
        <f t="shared" si="13"/>
        <v>6.2932692307692308</v>
      </c>
      <c r="T74" s="88"/>
      <c r="U74" s="80"/>
      <c r="V74" s="87">
        <f t="shared" si="14"/>
        <v>7.7984043769516713</v>
      </c>
      <c r="W74" s="87">
        <f>NPV('Inputs &amp; Summary'!$D$6,Y74:BL74)</f>
        <v>79.084117921929376</v>
      </c>
      <c r="X74" s="90">
        <f t="shared" si="15"/>
        <v>5.7399551271388545E-4</v>
      </c>
      <c r="Y74" s="114">
        <f>$D74*IF(Y$29&gt;'Inputs &amp; Summary'!$D$5,0,IF(Y$29&gt;VLOOKUP($G74,Lists!$J$17:$K$21,2),IF($M74=Lists!$H$3,IF($K74&lt;1,(($S74/$K74)*((1+'Inputs &amp; Summary'!$D$7)^Y$29)),((INT(Y$29/$K74)-INT((Y$29-1)/$K74))*$S74*((1+'Inputs &amp; Summary'!$D$7)^Y$29))),(_xlfn.WEIBULL.DIST(Y$29,$L74,$K74,FALSE)*$S74*((1+'Inputs &amp; Summary'!$D$7)^Y$29))),IF($M74=Lists!$H$3,IF($K74&lt;1,((($R74*(1-$E74)+$Q74*(1-$F74))/$K74)*((1+'Inputs &amp; Summary'!$D$7)^Y$29)),((INT(Y$29/$K74)-INT((Y$29-1)/$K74))*($R74*(1-$E74)+$Q74*(1-$F74))*((1+'Inputs &amp; Summary'!$D$7)^Y$29))),((_xlfn.WEIBULL.DIST(Y$29,$L74,$K74,FALSE)*($R74*(1-$E74)+$Q74*(1-$F74))*((1+'Inputs &amp; Summary'!$D$7)^Y$29))))))</f>
        <v>6.4191346153846158</v>
      </c>
      <c r="Z74" s="114">
        <f>$D74*IF(Z$29&gt;'Inputs &amp; Summary'!$D$5,0,IF(Z$29&gt;VLOOKUP($G74,Lists!$J$17:$K$21,2),IF($M74=Lists!$H$3,IF($K74&lt;1,(($S74/$K74)*((1+'Inputs &amp; Summary'!$D$7)^Z$29)),((INT(Z$29/$K74)-INT((Z$29-1)/$K74))*$S74*((1+'Inputs &amp; Summary'!$D$7)^Z$29))),(_xlfn.WEIBULL.DIST(Z$29,$L74,$K74,FALSE)*$S74*((1+'Inputs &amp; Summary'!$D$7)^Z$29))),IF($M74=Lists!$H$3,IF($K74&lt;1,((($R74*(1-$E74)+$Q74*(1-$F74))/$K74)*((1+'Inputs &amp; Summary'!$D$7)^Z$29)),((INT(Z$29/$K74)-INT((Z$29-1)/$K74))*($R74*(1-$E74)+$Q74*(1-$F74))*((1+'Inputs &amp; Summary'!$D$7)^Z$29))),((_xlfn.WEIBULL.DIST(Z$29,$L74,$K74,FALSE)*($R74*(1-$E74)+$Q74*(1-$F74))*((1+'Inputs &amp; Summary'!$D$7)^Z$29))))))</f>
        <v>6.5475173076923081</v>
      </c>
      <c r="AA74" s="114">
        <f>$D74*IF(AA$29&gt;'Inputs &amp; Summary'!$D$5,0,IF(AA$29&gt;VLOOKUP($G74,Lists!$J$17:$K$21,2),IF($M74=Lists!$H$3,IF($K74&lt;1,(($S74/$K74)*((1+'Inputs &amp; Summary'!$D$7)^AA$29)),((INT(AA$29/$K74)-INT((AA$29-1)/$K74))*$S74*((1+'Inputs &amp; Summary'!$D$7)^AA$29))),(_xlfn.WEIBULL.DIST(AA$29,$L74,$K74,FALSE)*$S74*((1+'Inputs &amp; Summary'!$D$7)^AA$29))),IF($M74=Lists!$H$3,IF($K74&lt;1,((($R74*(1-$E74)+$Q74*(1-$F74))/$K74)*((1+'Inputs &amp; Summary'!$D$7)^AA$29)),((INT(AA$29/$K74)-INT((AA$29-1)/$K74))*($R74*(1-$E74)+$Q74*(1-$F74))*((1+'Inputs &amp; Summary'!$D$7)^AA$29))),((_xlfn.WEIBULL.DIST(AA$29,$L74,$K74,FALSE)*($R74*(1-$E74)+$Q74*(1-$F74))*((1+'Inputs &amp; Summary'!$D$7)^AA$29))))))</f>
        <v>6.6784676538461536</v>
      </c>
      <c r="AB74" s="114">
        <f>$D74*IF(AB$29&gt;'Inputs &amp; Summary'!$D$5,0,IF(AB$29&gt;VLOOKUP($G74,Lists!$J$17:$K$21,2),IF($M74=Lists!$H$3,IF($K74&lt;1,(($S74/$K74)*((1+'Inputs &amp; Summary'!$D$7)^AB$29)),((INT(AB$29/$K74)-INT((AB$29-1)/$K74))*$S74*((1+'Inputs &amp; Summary'!$D$7)^AB$29))),(_xlfn.WEIBULL.DIST(AB$29,$L74,$K74,FALSE)*$S74*((1+'Inputs &amp; Summary'!$D$7)^AB$29))),IF($M74=Lists!$H$3,IF($K74&lt;1,((($R74*(1-$E74)+$Q74*(1-$F74))/$K74)*((1+'Inputs &amp; Summary'!$D$7)^AB$29)),((INT(AB$29/$K74)-INT((AB$29-1)/$K74))*($R74*(1-$E74)+$Q74*(1-$F74))*((1+'Inputs &amp; Summary'!$D$7)^AB$29))),((_xlfn.WEIBULL.DIST(AB$29,$L74,$K74,FALSE)*($R74*(1-$E74)+$Q74*(1-$F74))*((1+'Inputs &amp; Summary'!$D$7)^AB$29))))))</f>
        <v>6.8120370069230765</v>
      </c>
      <c r="AC74" s="114">
        <f>$D74*IF(AC$29&gt;'Inputs &amp; Summary'!$D$5,0,IF(AC$29&gt;VLOOKUP($G74,Lists!$J$17:$K$21,2),IF($M74=Lists!$H$3,IF($K74&lt;1,(($S74/$K74)*((1+'Inputs &amp; Summary'!$D$7)^AC$29)),((INT(AC$29/$K74)-INT((AC$29-1)/$K74))*$S74*((1+'Inputs &amp; Summary'!$D$7)^AC$29))),(_xlfn.WEIBULL.DIST(AC$29,$L74,$K74,FALSE)*$S74*((1+'Inputs &amp; Summary'!$D$7)^AC$29))),IF($M74=Lists!$H$3,IF($K74&lt;1,((($R74*(1-$E74)+$Q74*(1-$F74))/$K74)*((1+'Inputs &amp; Summary'!$D$7)^AC$29)),((INT(AC$29/$K74)-INT((AC$29-1)/$K74))*($R74*(1-$E74)+$Q74*(1-$F74))*((1+'Inputs &amp; Summary'!$D$7)^AC$29))),((_xlfn.WEIBULL.DIST(AC$29,$L74,$K74,FALSE)*($R74*(1-$E74)+$Q74*(1-$F74))*((1+'Inputs &amp; Summary'!$D$7)^AC$29))))))</f>
        <v>6.9482777470615389</v>
      </c>
      <c r="AD74" s="114">
        <f>$D74*IF(AD$29&gt;'Inputs &amp; Summary'!$D$5,0,IF(AD$29&gt;VLOOKUP($G74,Lists!$J$17:$K$21,2),IF($M74=Lists!$H$3,IF($K74&lt;1,(($S74/$K74)*((1+'Inputs &amp; Summary'!$D$7)^AD$29)),((INT(AD$29/$K74)-INT((AD$29-1)/$K74))*$S74*((1+'Inputs &amp; Summary'!$D$7)^AD$29))),(_xlfn.WEIBULL.DIST(AD$29,$L74,$K74,FALSE)*$S74*((1+'Inputs &amp; Summary'!$D$7)^AD$29))),IF($M74=Lists!$H$3,IF($K74&lt;1,((($R74*(1-$E74)+$Q74*(1-$F74))/$K74)*((1+'Inputs &amp; Summary'!$D$7)^AD$29)),((INT(AD$29/$K74)-INT((AD$29-1)/$K74))*($R74*(1-$E74)+$Q74*(1-$F74))*((1+'Inputs &amp; Summary'!$D$7)^AD$29))),((_xlfn.WEIBULL.DIST(AD$29,$L74,$K74,FALSE)*($R74*(1-$E74)+$Q74*(1-$F74))*((1+'Inputs &amp; Summary'!$D$7)^AD$29))))))</f>
        <v>7.0872433020027694</v>
      </c>
      <c r="AE74" s="114">
        <f>$D74*IF(AE$29&gt;'Inputs &amp; Summary'!$D$5,0,IF(AE$29&gt;VLOOKUP($G74,Lists!$J$17:$K$21,2),IF($M74=Lists!$H$3,IF($K74&lt;1,(($S74/$K74)*((1+'Inputs &amp; Summary'!$D$7)^AE$29)),((INT(AE$29/$K74)-INT((AE$29-1)/$K74))*$S74*((1+'Inputs &amp; Summary'!$D$7)^AE$29))),(_xlfn.WEIBULL.DIST(AE$29,$L74,$K74,FALSE)*$S74*((1+'Inputs &amp; Summary'!$D$7)^AE$29))),IF($M74=Lists!$H$3,IF($K74&lt;1,((($R74*(1-$E74)+$Q74*(1-$F74))/$K74)*((1+'Inputs &amp; Summary'!$D$7)^AE$29)),((INT(AE$29/$K74)-INT((AE$29-1)/$K74))*($R74*(1-$E74)+$Q74*(1-$F74))*((1+'Inputs &amp; Summary'!$D$7)^AE$29))),((_xlfn.WEIBULL.DIST(AE$29,$L74,$K74,FALSE)*($R74*(1-$E74)+$Q74*(1-$F74))*((1+'Inputs &amp; Summary'!$D$7)^AE$29))))))</f>
        <v>7.2289881680428234</v>
      </c>
      <c r="AF74" s="114">
        <f>$D74*IF(AF$29&gt;'Inputs &amp; Summary'!$D$5,0,IF(AF$29&gt;VLOOKUP($G74,Lists!$J$17:$K$21,2),IF($M74=Lists!$H$3,IF($K74&lt;1,(($S74/$K74)*((1+'Inputs &amp; Summary'!$D$7)^AF$29)),((INT(AF$29/$K74)-INT((AF$29-1)/$K74))*$S74*((1+'Inputs &amp; Summary'!$D$7)^AF$29))),(_xlfn.WEIBULL.DIST(AF$29,$L74,$K74,FALSE)*$S74*((1+'Inputs &amp; Summary'!$D$7)^AF$29))),IF($M74=Lists!$H$3,IF($K74&lt;1,((($R74*(1-$E74)+$Q74*(1-$F74))/$K74)*((1+'Inputs &amp; Summary'!$D$7)^AF$29)),((INT(AF$29/$K74)-INT((AF$29-1)/$K74))*($R74*(1-$E74)+$Q74*(1-$F74))*((1+'Inputs &amp; Summary'!$D$7)^AF$29))),((_xlfn.WEIBULL.DIST(AF$29,$L74,$K74,FALSE)*($R74*(1-$E74)+$Q74*(1-$F74))*((1+'Inputs &amp; Summary'!$D$7)^AF$29))))))</f>
        <v>7.3735679314036808</v>
      </c>
      <c r="AG74" s="114">
        <f>$D74*IF(AG$29&gt;'Inputs &amp; Summary'!$D$5,0,IF(AG$29&gt;VLOOKUP($G74,Lists!$J$17:$K$21,2),IF($M74=Lists!$H$3,IF($K74&lt;1,(($S74/$K74)*((1+'Inputs &amp; Summary'!$D$7)^AG$29)),((INT(AG$29/$K74)-INT((AG$29-1)/$K74))*$S74*((1+'Inputs &amp; Summary'!$D$7)^AG$29))),(_xlfn.WEIBULL.DIST(AG$29,$L74,$K74,FALSE)*$S74*((1+'Inputs &amp; Summary'!$D$7)^AG$29))),IF($M74=Lists!$H$3,IF($K74&lt;1,((($R74*(1-$E74)+$Q74*(1-$F74))/$K74)*((1+'Inputs &amp; Summary'!$D$7)^AG$29)),((INT(AG$29/$K74)-INT((AG$29-1)/$K74))*($R74*(1-$E74)+$Q74*(1-$F74))*((1+'Inputs &amp; Summary'!$D$7)^AG$29))),((_xlfn.WEIBULL.DIST(AG$29,$L74,$K74,FALSE)*($R74*(1-$E74)+$Q74*(1-$F74))*((1+'Inputs &amp; Summary'!$D$7)^AG$29))))))</f>
        <v>7.5210392900317542</v>
      </c>
      <c r="AH74" s="114">
        <f>$D74*IF(AH$29&gt;'Inputs &amp; Summary'!$D$5,0,IF(AH$29&gt;VLOOKUP($G74,Lists!$J$17:$K$21,2),IF($M74=Lists!$H$3,IF($K74&lt;1,(($S74/$K74)*((1+'Inputs &amp; Summary'!$D$7)^AH$29)),((INT(AH$29/$K74)-INT((AH$29-1)/$K74))*$S74*((1+'Inputs &amp; Summary'!$D$7)^AH$29))),(_xlfn.WEIBULL.DIST(AH$29,$L74,$K74,FALSE)*$S74*((1+'Inputs &amp; Summary'!$D$7)^AH$29))),IF($M74=Lists!$H$3,IF($K74&lt;1,((($R74*(1-$E74)+$Q74*(1-$F74))/$K74)*((1+'Inputs &amp; Summary'!$D$7)^AH$29)),((INT(AH$29/$K74)-INT((AH$29-1)/$K74))*($R74*(1-$E74)+$Q74*(1-$F74))*((1+'Inputs &amp; Summary'!$D$7)^AH$29))),((_xlfn.WEIBULL.DIST(AH$29,$L74,$K74,FALSE)*($R74*(1-$E74)+$Q74*(1-$F74))*((1+'Inputs &amp; Summary'!$D$7)^AH$29))))))</f>
        <v>7.6714600758323899</v>
      </c>
      <c r="AI74" s="114">
        <f>$D74*IF(AI$29&gt;'Inputs &amp; Summary'!$D$5,0,IF(AI$29&gt;VLOOKUP($G74,Lists!$J$17:$K$21,2),IF($M74=Lists!$H$3,IF($K74&lt;1,(($S74/$K74)*((1+'Inputs &amp; Summary'!$D$7)^AI$29)),((INT(AI$29/$K74)-INT((AI$29-1)/$K74))*$S74*((1+'Inputs &amp; Summary'!$D$7)^AI$29))),(_xlfn.WEIBULL.DIST(AI$29,$L74,$K74,FALSE)*$S74*((1+'Inputs &amp; Summary'!$D$7)^AI$29))),IF($M74=Lists!$H$3,IF($K74&lt;1,((($R74*(1-$E74)+$Q74*(1-$F74))/$K74)*((1+'Inputs &amp; Summary'!$D$7)^AI$29)),((INT(AI$29/$K74)-INT((AI$29-1)/$K74))*($R74*(1-$E74)+$Q74*(1-$F74))*((1+'Inputs &amp; Summary'!$D$7)^AI$29))),((_xlfn.WEIBULL.DIST(AI$29,$L74,$K74,FALSE)*($R74*(1-$E74)+$Q74*(1-$F74))*((1+'Inputs &amp; Summary'!$D$7)^AI$29))))))</f>
        <v>7.8248892773490359</v>
      </c>
      <c r="AJ74" s="114">
        <f>$D74*IF(AJ$29&gt;'Inputs &amp; Summary'!$D$5,0,IF(AJ$29&gt;VLOOKUP($G74,Lists!$J$17:$K$21,2),IF($M74=Lists!$H$3,IF($K74&lt;1,(($S74/$K74)*((1+'Inputs &amp; Summary'!$D$7)^AJ$29)),((INT(AJ$29/$K74)-INT((AJ$29-1)/$K74))*$S74*((1+'Inputs &amp; Summary'!$D$7)^AJ$29))),(_xlfn.WEIBULL.DIST(AJ$29,$L74,$K74,FALSE)*$S74*((1+'Inputs &amp; Summary'!$D$7)^AJ$29))),IF($M74=Lists!$H$3,IF($K74&lt;1,((($R74*(1-$E74)+$Q74*(1-$F74))/$K74)*((1+'Inputs &amp; Summary'!$D$7)^AJ$29)),((INT(AJ$29/$K74)-INT((AJ$29-1)/$K74))*($R74*(1-$E74)+$Q74*(1-$F74))*((1+'Inputs &amp; Summary'!$D$7)^AJ$29))),((_xlfn.WEIBULL.DIST(AJ$29,$L74,$K74,FALSE)*($R74*(1-$E74)+$Q74*(1-$F74))*((1+'Inputs &amp; Summary'!$D$7)^AJ$29))))))</f>
        <v>7.981387062896018</v>
      </c>
      <c r="AK74" s="114">
        <f>$D74*IF(AK$29&gt;'Inputs &amp; Summary'!$D$5,0,IF(AK$29&gt;VLOOKUP($G74,Lists!$J$17:$K$21,2),IF($M74=Lists!$H$3,IF($K74&lt;1,(($S74/$K74)*((1+'Inputs &amp; Summary'!$D$7)^AK$29)),((INT(AK$29/$K74)-INT((AK$29-1)/$K74))*$S74*((1+'Inputs &amp; Summary'!$D$7)^AK$29))),(_xlfn.WEIBULL.DIST(AK$29,$L74,$K74,FALSE)*$S74*((1+'Inputs &amp; Summary'!$D$7)^AK$29))),IF($M74=Lists!$H$3,IF($K74&lt;1,((($R74*(1-$E74)+$Q74*(1-$F74))/$K74)*((1+'Inputs &amp; Summary'!$D$7)^AK$29)),((INT(AK$29/$K74)-INT((AK$29-1)/$K74))*($R74*(1-$E74)+$Q74*(1-$F74))*((1+'Inputs &amp; Summary'!$D$7)^AK$29))),((_xlfn.WEIBULL.DIST(AK$29,$L74,$K74,FALSE)*($R74*(1-$E74)+$Q74*(1-$F74))*((1+'Inputs &amp; Summary'!$D$7)^AK$29))))))</f>
        <v>8.1410148041539383</v>
      </c>
      <c r="AL74" s="114">
        <f>$D74*IF(AL$29&gt;'Inputs &amp; Summary'!$D$5,0,IF(AL$29&gt;VLOOKUP($G74,Lists!$J$17:$K$21,2),IF($M74=Lists!$H$3,IF($K74&lt;1,(($S74/$K74)*((1+'Inputs &amp; Summary'!$D$7)^AL$29)),((INT(AL$29/$K74)-INT((AL$29-1)/$K74))*$S74*((1+'Inputs &amp; Summary'!$D$7)^AL$29))),(_xlfn.WEIBULL.DIST(AL$29,$L74,$K74,FALSE)*$S74*((1+'Inputs &amp; Summary'!$D$7)^AL$29))),IF($M74=Lists!$H$3,IF($K74&lt;1,((($R74*(1-$E74)+$Q74*(1-$F74))/$K74)*((1+'Inputs &amp; Summary'!$D$7)^AL$29)),((INT(AL$29/$K74)-INT((AL$29-1)/$K74))*($R74*(1-$E74)+$Q74*(1-$F74))*((1+'Inputs &amp; Summary'!$D$7)^AL$29))),((_xlfn.WEIBULL.DIST(AL$29,$L74,$K74,FALSE)*($R74*(1-$E74)+$Q74*(1-$F74))*((1+'Inputs &amp; Summary'!$D$7)^AL$29))))))</f>
        <v>8.3038351002370181</v>
      </c>
      <c r="AM74" s="114">
        <f>$D74*IF(AM$29&gt;'Inputs &amp; Summary'!$D$5,0,IF(AM$29&gt;VLOOKUP($G74,Lists!$J$17:$K$21,2),IF($M74=Lists!$H$3,IF($K74&lt;1,(($S74/$K74)*((1+'Inputs &amp; Summary'!$D$7)^AM$29)),((INT(AM$29/$K74)-INT((AM$29-1)/$K74))*$S74*((1+'Inputs &amp; Summary'!$D$7)^AM$29))),(_xlfn.WEIBULL.DIST(AM$29,$L74,$K74,FALSE)*$S74*((1+'Inputs &amp; Summary'!$D$7)^AM$29))),IF($M74=Lists!$H$3,IF($K74&lt;1,((($R74*(1-$E74)+$Q74*(1-$F74))/$K74)*((1+'Inputs &amp; Summary'!$D$7)^AM$29)),((INT(AM$29/$K74)-INT((AM$29-1)/$K74))*($R74*(1-$E74)+$Q74*(1-$F74))*((1+'Inputs &amp; Summary'!$D$7)^AM$29))),((_xlfn.WEIBULL.DIST(AM$29,$L74,$K74,FALSE)*($R74*(1-$E74)+$Q74*(1-$F74))*((1+'Inputs &amp; Summary'!$D$7)^AM$29))))))</f>
        <v>8.4699118022417554</v>
      </c>
      <c r="AN74" s="114">
        <f>$D74*IF(AN$29&gt;'Inputs &amp; Summary'!$D$5,0,IF(AN$29&gt;VLOOKUP($G74,Lists!$J$17:$K$21,2),IF($M74=Lists!$H$3,IF($K74&lt;1,(($S74/$K74)*((1+'Inputs &amp; Summary'!$D$7)^AN$29)),((INT(AN$29/$K74)-INT((AN$29-1)/$K74))*$S74*((1+'Inputs &amp; Summary'!$D$7)^AN$29))),(_xlfn.WEIBULL.DIST(AN$29,$L74,$K74,FALSE)*$S74*((1+'Inputs &amp; Summary'!$D$7)^AN$29))),IF($M74=Lists!$H$3,IF($K74&lt;1,((($R74*(1-$E74)+$Q74*(1-$F74))/$K74)*((1+'Inputs &amp; Summary'!$D$7)^AN$29)),((INT(AN$29/$K74)-INT((AN$29-1)/$K74))*($R74*(1-$E74)+$Q74*(1-$F74))*((1+'Inputs &amp; Summary'!$D$7)^AN$29))),((_xlfn.WEIBULL.DIST(AN$29,$L74,$K74,FALSE)*($R74*(1-$E74)+$Q74*(1-$F74))*((1+'Inputs &amp; Summary'!$D$7)^AN$29))))))</f>
        <v>8.6393100382865917</v>
      </c>
      <c r="AO74" s="114">
        <f>$D74*IF(AO$29&gt;'Inputs &amp; Summary'!$D$5,0,IF(AO$29&gt;VLOOKUP($G74,Lists!$J$17:$K$21,2),IF($M74=Lists!$H$3,IF($K74&lt;1,(($S74/$K74)*((1+'Inputs &amp; Summary'!$D$7)^AO$29)),((INT(AO$29/$K74)-INT((AO$29-1)/$K74))*$S74*((1+'Inputs &amp; Summary'!$D$7)^AO$29))),(_xlfn.WEIBULL.DIST(AO$29,$L74,$K74,FALSE)*$S74*((1+'Inputs &amp; Summary'!$D$7)^AO$29))),IF($M74=Lists!$H$3,IF($K74&lt;1,((($R74*(1-$E74)+$Q74*(1-$F74))/$K74)*((1+'Inputs &amp; Summary'!$D$7)^AO$29)),((INT(AO$29/$K74)-INT((AO$29-1)/$K74))*($R74*(1-$E74)+$Q74*(1-$F74))*((1+'Inputs &amp; Summary'!$D$7)^AO$29))),((_xlfn.WEIBULL.DIST(AO$29,$L74,$K74,FALSE)*($R74*(1-$E74)+$Q74*(1-$F74))*((1+'Inputs &amp; Summary'!$D$7)^AO$29))))))</f>
        <v>8.812096239052325</v>
      </c>
      <c r="AP74" s="114">
        <f>$D74*IF(AP$29&gt;'Inputs &amp; Summary'!$D$5,0,IF(AP$29&gt;VLOOKUP($G74,Lists!$J$17:$K$21,2),IF($M74=Lists!$H$3,IF($K74&lt;1,(($S74/$K74)*((1+'Inputs &amp; Summary'!$D$7)^AP$29)),((INT(AP$29/$K74)-INT((AP$29-1)/$K74))*$S74*((1+'Inputs &amp; Summary'!$D$7)^AP$29))),(_xlfn.WEIBULL.DIST(AP$29,$L74,$K74,FALSE)*$S74*((1+'Inputs &amp; Summary'!$D$7)^AP$29))),IF($M74=Lists!$H$3,IF($K74&lt;1,((($R74*(1-$E74)+$Q74*(1-$F74))/$K74)*((1+'Inputs &amp; Summary'!$D$7)^AP$29)),((INT(AP$29/$K74)-INT((AP$29-1)/$K74))*($R74*(1-$E74)+$Q74*(1-$F74))*((1+'Inputs &amp; Summary'!$D$7)^AP$29))),((_xlfn.WEIBULL.DIST(AP$29,$L74,$K74,FALSE)*($R74*(1-$E74)+$Q74*(1-$F74))*((1+'Inputs &amp; Summary'!$D$7)^AP$29))))))</f>
        <v>8.9883381638333706</v>
      </c>
      <c r="AQ74" s="114">
        <f>$D74*IF(AQ$29&gt;'Inputs &amp; Summary'!$D$5,0,IF(AQ$29&gt;VLOOKUP($G74,Lists!$J$17:$K$21,2),IF($M74=Lists!$H$3,IF($K74&lt;1,(($S74/$K74)*((1+'Inputs &amp; Summary'!$D$7)^AQ$29)),((INT(AQ$29/$K74)-INT((AQ$29-1)/$K74))*$S74*((1+'Inputs &amp; Summary'!$D$7)^AQ$29))),(_xlfn.WEIBULL.DIST(AQ$29,$L74,$K74,FALSE)*$S74*((1+'Inputs &amp; Summary'!$D$7)^AQ$29))),IF($M74=Lists!$H$3,IF($K74&lt;1,((($R74*(1-$E74)+$Q74*(1-$F74))/$K74)*((1+'Inputs &amp; Summary'!$D$7)^AQ$29)),((INT(AQ$29/$K74)-INT((AQ$29-1)/$K74))*($R74*(1-$E74)+$Q74*(1-$F74))*((1+'Inputs &amp; Summary'!$D$7)^AQ$29))),((_xlfn.WEIBULL.DIST(AQ$29,$L74,$K74,FALSE)*($R74*(1-$E74)+$Q74*(1-$F74))*((1+'Inputs &amp; Summary'!$D$7)^AQ$29))))))</f>
        <v>9.1681049271100381</v>
      </c>
      <c r="AR74" s="114">
        <f>$D74*IF(AR$29&gt;'Inputs &amp; Summary'!$D$5,0,IF(AR$29&gt;VLOOKUP($G74,Lists!$J$17:$K$21,2),IF($M74=Lists!$H$3,IF($K74&lt;1,(($S74/$K74)*((1+'Inputs &amp; Summary'!$D$7)^AR$29)),((INT(AR$29/$K74)-INT((AR$29-1)/$K74))*$S74*((1+'Inputs &amp; Summary'!$D$7)^AR$29))),(_xlfn.WEIBULL.DIST(AR$29,$L74,$K74,FALSE)*$S74*((1+'Inputs &amp; Summary'!$D$7)^AR$29))),IF($M74=Lists!$H$3,IF($K74&lt;1,((($R74*(1-$E74)+$Q74*(1-$F74))/$K74)*((1+'Inputs &amp; Summary'!$D$7)^AR$29)),((INT(AR$29/$K74)-INT((AR$29-1)/$K74))*($R74*(1-$E74)+$Q74*(1-$F74))*((1+'Inputs &amp; Summary'!$D$7)^AR$29))),((_xlfn.WEIBULL.DIST(AR$29,$L74,$K74,FALSE)*($R74*(1-$E74)+$Q74*(1-$F74))*((1+'Inputs &amp; Summary'!$D$7)^AR$29))))))</f>
        <v>9.351467025652239</v>
      </c>
      <c r="AS74" s="114">
        <f>$D74*IF(AS$29&gt;'Inputs &amp; Summary'!$D$5,0,IF(AS$29&gt;VLOOKUP($G74,Lists!$J$17:$K$21,2),IF($M74=Lists!$H$3,IF($K74&lt;1,(($S74/$K74)*((1+'Inputs &amp; Summary'!$D$7)^AS$29)),((INT(AS$29/$K74)-INT((AS$29-1)/$K74))*$S74*((1+'Inputs &amp; Summary'!$D$7)^AS$29))),(_xlfn.WEIBULL.DIST(AS$29,$L74,$K74,FALSE)*$S74*((1+'Inputs &amp; Summary'!$D$7)^AS$29))),IF($M74=Lists!$H$3,IF($K74&lt;1,((($R74*(1-$E74)+$Q74*(1-$F74))/$K74)*((1+'Inputs &amp; Summary'!$D$7)^AS$29)),((INT(AS$29/$K74)-INT((AS$29-1)/$K74))*($R74*(1-$E74)+$Q74*(1-$F74))*((1+'Inputs &amp; Summary'!$D$7)^AS$29))),((_xlfn.WEIBULL.DIST(AS$29,$L74,$K74,FALSE)*($R74*(1-$E74)+$Q74*(1-$F74))*((1+'Inputs &amp; Summary'!$D$7)^AS$29))))))</f>
        <v>0</v>
      </c>
      <c r="AT74" s="114">
        <f>$D74*IF(AT$29&gt;'Inputs &amp; Summary'!$D$5,0,IF(AT$29&gt;VLOOKUP($G74,Lists!$J$17:$K$21,2),IF($M74=Lists!$H$3,IF($K74&lt;1,(($S74/$K74)*((1+'Inputs &amp; Summary'!$D$7)^AT$29)),((INT(AT$29/$K74)-INT((AT$29-1)/$K74))*$S74*((1+'Inputs &amp; Summary'!$D$7)^AT$29))),(_xlfn.WEIBULL.DIST(AT$29,$L74,$K74,FALSE)*$S74*((1+'Inputs &amp; Summary'!$D$7)^AT$29))),IF($M74=Lists!$H$3,IF($K74&lt;1,((($R74*(1-$E74)+$Q74*(1-$F74))/$K74)*((1+'Inputs &amp; Summary'!$D$7)^AT$29)),((INT(AT$29/$K74)-INT((AT$29-1)/$K74))*($R74*(1-$E74)+$Q74*(1-$F74))*((1+'Inputs &amp; Summary'!$D$7)^AT$29))),((_xlfn.WEIBULL.DIST(AT$29,$L74,$K74,FALSE)*($R74*(1-$E74)+$Q74*(1-$F74))*((1+'Inputs &amp; Summary'!$D$7)^AT$29))))))</f>
        <v>0</v>
      </c>
      <c r="AU74" s="114">
        <f>$D74*IF(AU$29&gt;'Inputs &amp; Summary'!$D$5,0,IF(AU$29&gt;VLOOKUP($G74,Lists!$J$17:$K$21,2),IF($M74=Lists!$H$3,IF($K74&lt;1,(($S74/$K74)*((1+'Inputs &amp; Summary'!$D$7)^AU$29)),((INT(AU$29/$K74)-INT((AU$29-1)/$K74))*$S74*((1+'Inputs &amp; Summary'!$D$7)^AU$29))),(_xlfn.WEIBULL.DIST(AU$29,$L74,$K74,FALSE)*$S74*((1+'Inputs &amp; Summary'!$D$7)^AU$29))),IF($M74=Lists!$H$3,IF($K74&lt;1,((($R74*(1-$E74)+$Q74*(1-$F74))/$K74)*((1+'Inputs &amp; Summary'!$D$7)^AU$29)),((INT(AU$29/$K74)-INT((AU$29-1)/$K74))*($R74*(1-$E74)+$Q74*(1-$F74))*((1+'Inputs &amp; Summary'!$D$7)^AU$29))),((_xlfn.WEIBULL.DIST(AU$29,$L74,$K74,FALSE)*($R74*(1-$E74)+$Q74*(1-$F74))*((1+'Inputs &amp; Summary'!$D$7)^AU$29))))))</f>
        <v>0</v>
      </c>
      <c r="AV74" s="114">
        <f>$D74*IF(AV$29&gt;'Inputs &amp; Summary'!$D$5,0,IF(AV$29&gt;VLOOKUP($G74,Lists!$J$17:$K$21,2),IF($M74=Lists!$H$3,IF($K74&lt;1,(($S74/$K74)*((1+'Inputs &amp; Summary'!$D$7)^AV$29)),((INT(AV$29/$K74)-INT((AV$29-1)/$K74))*$S74*((1+'Inputs &amp; Summary'!$D$7)^AV$29))),(_xlfn.WEIBULL.DIST(AV$29,$L74,$K74,FALSE)*$S74*((1+'Inputs &amp; Summary'!$D$7)^AV$29))),IF($M74=Lists!$H$3,IF($K74&lt;1,((($R74*(1-$E74)+$Q74*(1-$F74))/$K74)*((1+'Inputs &amp; Summary'!$D$7)^AV$29)),((INT(AV$29/$K74)-INT((AV$29-1)/$K74))*($R74*(1-$E74)+$Q74*(1-$F74))*((1+'Inputs &amp; Summary'!$D$7)^AV$29))),((_xlfn.WEIBULL.DIST(AV$29,$L74,$K74,FALSE)*($R74*(1-$E74)+$Q74*(1-$F74))*((1+'Inputs &amp; Summary'!$D$7)^AV$29))))))</f>
        <v>0</v>
      </c>
      <c r="AW74" s="114">
        <f>$D74*IF(AW$29&gt;'Inputs &amp; Summary'!$D$5,0,IF(AW$29&gt;VLOOKUP($G74,Lists!$J$17:$K$21,2),IF($M74=Lists!$H$3,IF($K74&lt;1,(($S74/$K74)*((1+'Inputs &amp; Summary'!$D$7)^AW$29)),((INT(AW$29/$K74)-INT((AW$29-1)/$K74))*$S74*((1+'Inputs &amp; Summary'!$D$7)^AW$29))),(_xlfn.WEIBULL.DIST(AW$29,$L74,$K74,FALSE)*$S74*((1+'Inputs &amp; Summary'!$D$7)^AW$29))),IF($M74=Lists!$H$3,IF($K74&lt;1,((($R74*(1-$E74)+$Q74*(1-$F74))/$K74)*((1+'Inputs &amp; Summary'!$D$7)^AW$29)),((INT(AW$29/$K74)-INT((AW$29-1)/$K74))*($R74*(1-$E74)+$Q74*(1-$F74))*((1+'Inputs &amp; Summary'!$D$7)^AW$29))),((_xlfn.WEIBULL.DIST(AW$29,$L74,$K74,FALSE)*($R74*(1-$E74)+$Q74*(1-$F74))*((1+'Inputs &amp; Summary'!$D$7)^AW$29))))))</f>
        <v>0</v>
      </c>
      <c r="AX74" s="114">
        <f>$D74*IF(AX$29&gt;'Inputs &amp; Summary'!$D$5,0,IF(AX$29&gt;VLOOKUP($G74,Lists!$J$17:$K$21,2),IF($M74=Lists!$H$3,IF($K74&lt;1,(($S74/$K74)*((1+'Inputs &amp; Summary'!$D$7)^AX$29)),((INT(AX$29/$K74)-INT((AX$29-1)/$K74))*$S74*((1+'Inputs &amp; Summary'!$D$7)^AX$29))),(_xlfn.WEIBULL.DIST(AX$29,$L74,$K74,FALSE)*$S74*((1+'Inputs &amp; Summary'!$D$7)^AX$29))),IF($M74=Lists!$H$3,IF($K74&lt;1,((($R74*(1-$E74)+$Q74*(1-$F74))/$K74)*((1+'Inputs &amp; Summary'!$D$7)^AX$29)),((INT(AX$29/$K74)-INT((AX$29-1)/$K74))*($R74*(1-$E74)+$Q74*(1-$F74))*((1+'Inputs &amp; Summary'!$D$7)^AX$29))),((_xlfn.WEIBULL.DIST(AX$29,$L74,$K74,FALSE)*($R74*(1-$E74)+$Q74*(1-$F74))*((1+'Inputs &amp; Summary'!$D$7)^AX$29))))))</f>
        <v>0</v>
      </c>
      <c r="AY74" s="114">
        <f>$D74*IF(AY$29&gt;'Inputs &amp; Summary'!$D$5,0,IF(AY$29&gt;VLOOKUP($G74,Lists!$J$17:$K$21,2),IF($M74=Lists!$H$3,IF($K74&lt;1,(($S74/$K74)*((1+'Inputs &amp; Summary'!$D$7)^AY$29)),((INT(AY$29/$K74)-INT((AY$29-1)/$K74))*$S74*((1+'Inputs &amp; Summary'!$D$7)^AY$29))),(_xlfn.WEIBULL.DIST(AY$29,$L74,$K74,FALSE)*$S74*((1+'Inputs &amp; Summary'!$D$7)^AY$29))),IF($M74=Lists!$H$3,IF($K74&lt;1,((($R74*(1-$E74)+$Q74*(1-$F74))/$K74)*((1+'Inputs &amp; Summary'!$D$7)^AY$29)),((INT(AY$29/$K74)-INT((AY$29-1)/$K74))*($R74*(1-$E74)+$Q74*(1-$F74))*((1+'Inputs &amp; Summary'!$D$7)^AY$29))),((_xlfn.WEIBULL.DIST(AY$29,$L74,$K74,FALSE)*($R74*(1-$E74)+$Q74*(1-$F74))*((1+'Inputs &amp; Summary'!$D$7)^AY$29))))))</f>
        <v>0</v>
      </c>
      <c r="AZ74" s="114">
        <f>$D74*IF(AZ$29&gt;'Inputs &amp; Summary'!$D$5,0,IF(AZ$29&gt;VLOOKUP($G74,Lists!$J$17:$K$21,2),IF($M74=Lists!$H$3,IF($K74&lt;1,(($S74/$K74)*((1+'Inputs &amp; Summary'!$D$7)^AZ$29)),((INT(AZ$29/$K74)-INT((AZ$29-1)/$K74))*$S74*((1+'Inputs &amp; Summary'!$D$7)^AZ$29))),(_xlfn.WEIBULL.DIST(AZ$29,$L74,$K74,FALSE)*$S74*((1+'Inputs &amp; Summary'!$D$7)^AZ$29))),IF($M74=Lists!$H$3,IF($K74&lt;1,((($R74*(1-$E74)+$Q74*(1-$F74))/$K74)*((1+'Inputs &amp; Summary'!$D$7)^AZ$29)),((INT(AZ$29/$K74)-INT((AZ$29-1)/$K74))*($R74*(1-$E74)+$Q74*(1-$F74))*((1+'Inputs &amp; Summary'!$D$7)^AZ$29))),((_xlfn.WEIBULL.DIST(AZ$29,$L74,$K74,FALSE)*($R74*(1-$E74)+$Q74*(1-$F74))*((1+'Inputs &amp; Summary'!$D$7)^AZ$29))))))</f>
        <v>0</v>
      </c>
      <c r="BA74" s="114">
        <f>$D74*IF(BA$29&gt;'Inputs &amp; Summary'!$D$5,0,IF(BA$29&gt;VLOOKUP($G74,Lists!$J$17:$K$21,2),IF($M74=Lists!$H$3,IF($K74&lt;1,(($S74/$K74)*((1+'Inputs &amp; Summary'!$D$7)^BA$29)),((INT(BA$29/$K74)-INT((BA$29-1)/$K74))*$S74*((1+'Inputs &amp; Summary'!$D$7)^BA$29))),(_xlfn.WEIBULL.DIST(BA$29,$L74,$K74,FALSE)*$S74*((1+'Inputs &amp; Summary'!$D$7)^BA$29))),IF($M74=Lists!$H$3,IF($K74&lt;1,((($R74*(1-$E74)+$Q74*(1-$F74))/$K74)*((1+'Inputs &amp; Summary'!$D$7)^BA$29)),((INT(BA$29/$K74)-INT((BA$29-1)/$K74))*($R74*(1-$E74)+$Q74*(1-$F74))*((1+'Inputs &amp; Summary'!$D$7)^BA$29))),((_xlfn.WEIBULL.DIST(BA$29,$L74,$K74,FALSE)*($R74*(1-$E74)+$Q74*(1-$F74))*((1+'Inputs &amp; Summary'!$D$7)^BA$29))))))</f>
        <v>0</v>
      </c>
      <c r="BB74" s="114">
        <f>$D74*IF(BB$29&gt;'Inputs &amp; Summary'!$D$5,0,IF(BB$29&gt;VLOOKUP($G74,Lists!$J$17:$K$21,2),IF($M74=Lists!$H$3,IF($K74&lt;1,(($S74/$K74)*((1+'Inputs &amp; Summary'!$D$7)^BB$29)),((INT(BB$29/$K74)-INT((BB$29-1)/$K74))*$S74*((1+'Inputs &amp; Summary'!$D$7)^BB$29))),(_xlfn.WEIBULL.DIST(BB$29,$L74,$K74,FALSE)*$S74*((1+'Inputs &amp; Summary'!$D$7)^BB$29))),IF($M74=Lists!$H$3,IF($K74&lt;1,((($R74*(1-$E74)+$Q74*(1-$F74))/$K74)*((1+'Inputs &amp; Summary'!$D$7)^BB$29)),((INT(BB$29/$K74)-INT((BB$29-1)/$K74))*($R74*(1-$E74)+$Q74*(1-$F74))*((1+'Inputs &amp; Summary'!$D$7)^BB$29))),((_xlfn.WEIBULL.DIST(BB$29,$L74,$K74,FALSE)*($R74*(1-$E74)+$Q74*(1-$F74))*((1+'Inputs &amp; Summary'!$D$7)^BB$29))))))</f>
        <v>0</v>
      </c>
      <c r="BC74" s="114">
        <f>$D74*IF(BC$29&gt;'Inputs &amp; Summary'!$D$5,0,IF(BC$29&gt;VLOOKUP($G74,Lists!$J$17:$K$21,2),IF($M74=Lists!$H$3,IF($K74&lt;1,(($S74/$K74)*((1+'Inputs &amp; Summary'!$D$7)^BC$29)),((INT(BC$29/$K74)-INT((BC$29-1)/$K74))*$S74*((1+'Inputs &amp; Summary'!$D$7)^BC$29))),(_xlfn.WEIBULL.DIST(BC$29,$L74,$K74,FALSE)*$S74*((1+'Inputs &amp; Summary'!$D$7)^BC$29))),IF($M74=Lists!$H$3,IF($K74&lt;1,((($R74*(1-$E74)+$Q74*(1-$F74))/$K74)*((1+'Inputs &amp; Summary'!$D$7)^BC$29)),((INT(BC$29/$K74)-INT((BC$29-1)/$K74))*($R74*(1-$E74)+$Q74*(1-$F74))*((1+'Inputs &amp; Summary'!$D$7)^BC$29))),((_xlfn.WEIBULL.DIST(BC$29,$L74,$K74,FALSE)*($R74*(1-$E74)+$Q74*(1-$F74))*((1+'Inputs &amp; Summary'!$D$7)^BC$29))))))</f>
        <v>0</v>
      </c>
      <c r="BD74" s="114">
        <f>$D74*IF(BD$29&gt;'Inputs &amp; Summary'!$D$5,0,IF(BD$29&gt;VLOOKUP($G74,Lists!$J$17:$K$21,2),IF($M74=Lists!$H$3,IF($K74&lt;1,(($S74/$K74)*((1+'Inputs &amp; Summary'!$D$7)^BD$29)),((INT(BD$29/$K74)-INT((BD$29-1)/$K74))*$S74*((1+'Inputs &amp; Summary'!$D$7)^BD$29))),(_xlfn.WEIBULL.DIST(BD$29,$L74,$K74,FALSE)*$S74*((1+'Inputs &amp; Summary'!$D$7)^BD$29))),IF($M74=Lists!$H$3,IF($K74&lt;1,((($R74*(1-$E74)+$Q74*(1-$F74))/$K74)*((1+'Inputs &amp; Summary'!$D$7)^BD$29)),((INT(BD$29/$K74)-INT((BD$29-1)/$K74))*($R74*(1-$E74)+$Q74*(1-$F74))*((1+'Inputs &amp; Summary'!$D$7)^BD$29))),((_xlfn.WEIBULL.DIST(BD$29,$L74,$K74,FALSE)*($R74*(1-$E74)+$Q74*(1-$F74))*((1+'Inputs &amp; Summary'!$D$7)^BD$29))))))</f>
        <v>0</v>
      </c>
      <c r="BE74" s="114">
        <f>$D74*IF(BE$29&gt;'Inputs &amp; Summary'!$D$5,0,IF(BE$29&gt;VLOOKUP($G74,Lists!$J$17:$K$21,2),IF($M74=Lists!$H$3,IF($K74&lt;1,(($S74/$K74)*((1+'Inputs &amp; Summary'!$D$7)^BE$29)),((INT(BE$29/$K74)-INT((BE$29-1)/$K74))*$S74*((1+'Inputs &amp; Summary'!$D$7)^BE$29))),(_xlfn.WEIBULL.DIST(BE$29,$L74,$K74,FALSE)*$S74*((1+'Inputs &amp; Summary'!$D$7)^BE$29))),IF($M74=Lists!$H$3,IF($K74&lt;1,((($R74*(1-$E74)+$Q74*(1-$F74))/$K74)*((1+'Inputs &amp; Summary'!$D$7)^BE$29)),((INT(BE$29/$K74)-INT((BE$29-1)/$K74))*($R74*(1-$E74)+$Q74*(1-$F74))*((1+'Inputs &amp; Summary'!$D$7)^BE$29))),((_xlfn.WEIBULL.DIST(BE$29,$L74,$K74,FALSE)*($R74*(1-$E74)+$Q74*(1-$F74))*((1+'Inputs &amp; Summary'!$D$7)^BE$29))))))</f>
        <v>0</v>
      </c>
      <c r="BF74" s="114">
        <f>$D74*IF(BF$29&gt;'Inputs &amp; Summary'!$D$5,0,IF(BF$29&gt;VLOOKUP($G74,Lists!$J$17:$K$21,2),IF($M74=Lists!$H$3,IF($K74&lt;1,(($S74/$K74)*((1+'Inputs &amp; Summary'!$D$7)^BF$29)),((INT(BF$29/$K74)-INT((BF$29-1)/$K74))*$S74*((1+'Inputs &amp; Summary'!$D$7)^BF$29))),(_xlfn.WEIBULL.DIST(BF$29,$L74,$K74,FALSE)*$S74*((1+'Inputs &amp; Summary'!$D$7)^BF$29))),IF($M74=Lists!$H$3,IF($K74&lt;1,((($R74*(1-$E74)+$Q74*(1-$F74))/$K74)*((1+'Inputs &amp; Summary'!$D$7)^BF$29)),((INT(BF$29/$K74)-INT((BF$29-1)/$K74))*($R74*(1-$E74)+$Q74*(1-$F74))*((1+'Inputs &amp; Summary'!$D$7)^BF$29))),((_xlfn.WEIBULL.DIST(BF$29,$L74,$K74,FALSE)*($R74*(1-$E74)+$Q74*(1-$F74))*((1+'Inputs &amp; Summary'!$D$7)^BF$29))))))</f>
        <v>0</v>
      </c>
      <c r="BG74" s="114">
        <f>$D74*IF(BG$29&gt;'Inputs &amp; Summary'!$D$5,0,IF(BG$29&gt;VLOOKUP($G74,Lists!$J$17:$K$21,2),IF($M74=Lists!$H$3,IF($K74&lt;1,(($S74/$K74)*((1+'Inputs &amp; Summary'!$D$7)^BG$29)),((INT(BG$29/$K74)-INT((BG$29-1)/$K74))*$S74*((1+'Inputs &amp; Summary'!$D$7)^BG$29))),(_xlfn.WEIBULL.DIST(BG$29,$L74,$K74,FALSE)*$S74*((1+'Inputs &amp; Summary'!$D$7)^BG$29))),IF($M74=Lists!$H$3,IF($K74&lt;1,((($R74*(1-$E74)+$Q74*(1-$F74))/$K74)*((1+'Inputs &amp; Summary'!$D$7)^BG$29)),((INT(BG$29/$K74)-INT((BG$29-1)/$K74))*($R74*(1-$E74)+$Q74*(1-$F74))*((1+'Inputs &amp; Summary'!$D$7)^BG$29))),((_xlfn.WEIBULL.DIST(BG$29,$L74,$K74,FALSE)*($R74*(1-$E74)+$Q74*(1-$F74))*((1+'Inputs &amp; Summary'!$D$7)^BG$29))))))</f>
        <v>0</v>
      </c>
      <c r="BH74" s="114">
        <f>$D74*IF(BH$29&gt;'Inputs &amp; Summary'!$D$5,0,IF(BH$29&gt;VLOOKUP($G74,Lists!$J$17:$K$21,2),IF($M74=Lists!$H$3,IF($K74&lt;1,(($S74/$K74)*((1+'Inputs &amp; Summary'!$D$7)^BH$29)),((INT(BH$29/$K74)-INT((BH$29-1)/$K74))*$S74*((1+'Inputs &amp; Summary'!$D$7)^BH$29))),(_xlfn.WEIBULL.DIST(BH$29,$L74,$K74,FALSE)*$S74*((1+'Inputs &amp; Summary'!$D$7)^BH$29))),IF($M74=Lists!$H$3,IF($K74&lt;1,((($R74*(1-$E74)+$Q74*(1-$F74))/$K74)*((1+'Inputs &amp; Summary'!$D$7)^BH$29)),((INT(BH$29/$K74)-INT((BH$29-1)/$K74))*($R74*(1-$E74)+$Q74*(1-$F74))*((1+'Inputs &amp; Summary'!$D$7)^BH$29))),((_xlfn.WEIBULL.DIST(BH$29,$L74,$K74,FALSE)*($R74*(1-$E74)+$Q74*(1-$F74))*((1+'Inputs &amp; Summary'!$D$7)^BH$29))))))</f>
        <v>0</v>
      </c>
      <c r="BI74" s="114">
        <f>$D74*IF(BI$29&gt;'Inputs &amp; Summary'!$D$5,0,IF(BI$29&gt;VLOOKUP($G74,Lists!$J$17:$K$21,2),IF($M74=Lists!$H$3,IF($K74&lt;1,(($S74/$K74)*((1+'Inputs &amp; Summary'!$D$7)^BI$29)),((INT(BI$29/$K74)-INT((BI$29-1)/$K74))*$S74*((1+'Inputs &amp; Summary'!$D$7)^BI$29))),(_xlfn.WEIBULL.DIST(BI$29,$L74,$K74,FALSE)*$S74*((1+'Inputs &amp; Summary'!$D$7)^BI$29))),IF($M74=Lists!$H$3,IF($K74&lt;1,((($R74*(1-$E74)+$Q74*(1-$F74))/$K74)*((1+'Inputs &amp; Summary'!$D$7)^BI$29)),((INT(BI$29/$K74)-INT((BI$29-1)/$K74))*($R74*(1-$E74)+$Q74*(1-$F74))*((1+'Inputs &amp; Summary'!$D$7)^BI$29))),((_xlfn.WEIBULL.DIST(BI$29,$L74,$K74,FALSE)*($R74*(1-$E74)+$Q74*(1-$F74))*((1+'Inputs &amp; Summary'!$D$7)^BI$29))))))</f>
        <v>0</v>
      </c>
      <c r="BJ74" s="114">
        <f>$D74*IF(BJ$29&gt;'Inputs &amp; Summary'!$D$5,0,IF(BJ$29&gt;VLOOKUP($G74,Lists!$J$17:$K$21,2),IF($M74=Lists!$H$3,IF($K74&lt;1,(($S74/$K74)*((1+'Inputs &amp; Summary'!$D$7)^BJ$29)),((INT(BJ$29/$K74)-INT((BJ$29-1)/$K74))*$S74*((1+'Inputs &amp; Summary'!$D$7)^BJ$29))),(_xlfn.WEIBULL.DIST(BJ$29,$L74,$K74,FALSE)*$S74*((1+'Inputs &amp; Summary'!$D$7)^BJ$29))),IF($M74=Lists!$H$3,IF($K74&lt;1,((($R74*(1-$E74)+$Q74*(1-$F74))/$K74)*((1+'Inputs &amp; Summary'!$D$7)^BJ$29)),((INT(BJ$29/$K74)-INT((BJ$29-1)/$K74))*($R74*(1-$E74)+$Q74*(1-$F74))*((1+'Inputs &amp; Summary'!$D$7)^BJ$29))),((_xlfn.WEIBULL.DIST(BJ$29,$L74,$K74,FALSE)*($R74*(1-$E74)+$Q74*(1-$F74))*((1+'Inputs &amp; Summary'!$D$7)^BJ$29))))))</f>
        <v>0</v>
      </c>
      <c r="BK74" s="114">
        <f>$D74*IF(BK$29&gt;'Inputs &amp; Summary'!$D$5,0,IF(BK$29&gt;VLOOKUP($G74,Lists!$J$17:$K$21,2),IF($M74=Lists!$H$3,IF($K74&lt;1,(($S74/$K74)*((1+'Inputs &amp; Summary'!$D$7)^BK$29)),((INT(BK$29/$K74)-INT((BK$29-1)/$K74))*$S74*((1+'Inputs &amp; Summary'!$D$7)^BK$29))),(_xlfn.WEIBULL.DIST(BK$29,$L74,$K74,FALSE)*$S74*((1+'Inputs &amp; Summary'!$D$7)^BK$29))),IF($M74=Lists!$H$3,IF($K74&lt;1,((($R74*(1-$E74)+$Q74*(1-$F74))/$K74)*((1+'Inputs &amp; Summary'!$D$7)^BK$29)),((INT(BK$29/$K74)-INT((BK$29-1)/$K74))*($R74*(1-$E74)+$Q74*(1-$F74))*((1+'Inputs &amp; Summary'!$D$7)^BK$29))),((_xlfn.WEIBULL.DIST(BK$29,$L74,$K74,FALSE)*($R74*(1-$E74)+$Q74*(1-$F74))*((1+'Inputs &amp; Summary'!$D$7)^BK$29))))))</f>
        <v>0</v>
      </c>
      <c r="BL74" s="114">
        <f>$D74*IF(BL$29&gt;'Inputs &amp; Summary'!$D$5,0,IF(BL$29&gt;VLOOKUP($G74,Lists!$J$17:$K$21,2),IF($M74=Lists!$H$3,IF($K74&lt;1,(($S74/$K74)*((1+'Inputs &amp; Summary'!$D$7)^BL$29)),((INT(BL$29/$K74)-INT((BL$29-1)/$K74))*$S74*((1+'Inputs &amp; Summary'!$D$7)^BL$29))),(_xlfn.WEIBULL.DIST(BL$29,$L74,$K74,FALSE)*$S74*((1+'Inputs &amp; Summary'!$D$7)^BL$29))),IF($M74=Lists!$H$3,IF($K74&lt;1,((($R74*(1-$E74)+$Q74*(1-$F74))/$K74)*((1+'Inputs &amp; Summary'!$D$7)^BL$29)),((INT(BL$29/$K74)-INT((BL$29-1)/$K74))*($R74*(1-$E74)+$Q74*(1-$F74))*((1+'Inputs &amp; Summary'!$D$7)^BL$29))),((_xlfn.WEIBULL.DIST(BL$29,$L74,$K74,FALSE)*($R74*(1-$E74)+$Q74*(1-$F74))*((1+'Inputs &amp; Summary'!$D$7)^BL$29))))))</f>
        <v>0</v>
      </c>
    </row>
    <row r="75" spans="1:64" x14ac:dyDescent="0.3">
      <c r="A75" s="79" t="s">
        <v>220</v>
      </c>
      <c r="B75" s="33" t="s">
        <v>152</v>
      </c>
      <c r="C75" s="33" t="s">
        <v>17</v>
      </c>
      <c r="D75" s="68">
        <v>1</v>
      </c>
      <c r="E75" s="68">
        <v>1</v>
      </c>
      <c r="F75" s="68">
        <v>1</v>
      </c>
      <c r="G75" s="213" t="s">
        <v>17</v>
      </c>
      <c r="H75" s="34" t="s">
        <v>288</v>
      </c>
      <c r="I75" s="34" t="s">
        <v>99</v>
      </c>
      <c r="J75" s="33">
        <f>VLOOKUP(I75,'Labor Rates'!$A$1:$B$16,2)</f>
        <v>24.03846153846154</v>
      </c>
      <c r="K75" s="35">
        <v>15</v>
      </c>
      <c r="L75" s="35">
        <v>1</v>
      </c>
      <c r="M75" s="36" t="s">
        <v>249</v>
      </c>
      <c r="N75" s="84">
        <f>'Inputs &amp; Summary'!$D$30</f>
        <v>1</v>
      </c>
      <c r="O75" s="35">
        <v>1</v>
      </c>
      <c r="P75" s="5">
        <v>120</v>
      </c>
      <c r="Q75" s="73">
        <f t="shared" si="11"/>
        <v>24.03846153846154</v>
      </c>
      <c r="R75" s="73">
        <f t="shared" si="12"/>
        <v>120</v>
      </c>
      <c r="S75" s="74">
        <f t="shared" si="13"/>
        <v>144.03846153846155</v>
      </c>
      <c r="T75" s="88"/>
      <c r="U75" s="80"/>
      <c r="V75" s="87">
        <f t="shared" si="14"/>
        <v>2.3432366566042733</v>
      </c>
      <c r="W75" s="87">
        <f>NPV('Inputs &amp; Summary'!$D$6,Y75:BL75)</f>
        <v>17.167700234873685</v>
      </c>
      <c r="X75" s="90">
        <f t="shared" si="15"/>
        <v>1.2460381625755136E-4</v>
      </c>
      <c r="Y75" s="114">
        <f>$D75*IF(Y$29&gt;'Inputs &amp; Summary'!$D$5,0,IF(Y$29&gt;VLOOKUP($G75,Lists!$J$17:$K$21,2),IF($M75=Lists!$H$3,IF($K75&lt;1,(($S75/$K75)*((1+'Inputs &amp; Summary'!$D$7)^Y$29)),((INT(Y$29/$K75)-INT((Y$29-1)/$K75))*$S75*((1+'Inputs &amp; Summary'!$D$7)^Y$29))),(_xlfn.WEIBULL.DIST(Y$29,$L75,$K75,FALSE)*$S75*((1+'Inputs &amp; Summary'!$D$7)^Y$29))),IF($M75=Lists!$H$3,IF($K75&lt;1,((($R75*(1-$E75)+$Q75*(1-$F75))/$K75)*((1+'Inputs &amp; Summary'!$D$7)^Y$29)),((INT(Y$29/$K75)-INT((Y$29-1)/$K75))*($R75*(1-$E75)+$Q75*(1-$F75))*((1+'Inputs &amp; Summary'!$D$7)^Y$29))),((_xlfn.WEIBULL.DIST(Y$29,$L75,$K75,FALSE)*($R75*(1-$E75)+$Q75*(1-$F75))*((1+'Inputs &amp; Summary'!$D$7)^Y$29))))))</f>
        <v>0</v>
      </c>
      <c r="Z75" s="114">
        <f>$D75*IF(Z$29&gt;'Inputs &amp; Summary'!$D$5,0,IF(Z$29&gt;VLOOKUP($G75,Lists!$J$17:$K$21,2),IF($M75=Lists!$H$3,IF($K75&lt;1,(($S75/$K75)*((1+'Inputs &amp; Summary'!$D$7)^Z$29)),((INT(Z$29/$K75)-INT((Z$29-1)/$K75))*$S75*((1+'Inputs &amp; Summary'!$D$7)^Z$29))),(_xlfn.WEIBULL.DIST(Z$29,$L75,$K75,FALSE)*$S75*((1+'Inputs &amp; Summary'!$D$7)^Z$29))),IF($M75=Lists!$H$3,IF($K75&lt;1,((($R75*(1-$E75)+$Q75*(1-$F75))/$K75)*((1+'Inputs &amp; Summary'!$D$7)^Z$29)),((INT(Z$29/$K75)-INT((Z$29-1)/$K75))*($R75*(1-$E75)+$Q75*(1-$F75))*((1+'Inputs &amp; Summary'!$D$7)^Z$29))),((_xlfn.WEIBULL.DIST(Z$29,$L75,$K75,FALSE)*($R75*(1-$E75)+$Q75*(1-$F75))*((1+'Inputs &amp; Summary'!$D$7)^Z$29))))))</f>
        <v>0</v>
      </c>
      <c r="AA75" s="114">
        <f>$D75*IF(AA$29&gt;'Inputs &amp; Summary'!$D$5,0,IF(AA$29&gt;VLOOKUP($G75,Lists!$J$17:$K$21,2),IF($M75=Lists!$H$3,IF($K75&lt;1,(($S75/$K75)*((1+'Inputs &amp; Summary'!$D$7)^AA$29)),((INT(AA$29/$K75)-INT((AA$29-1)/$K75))*$S75*((1+'Inputs &amp; Summary'!$D$7)^AA$29))),(_xlfn.WEIBULL.DIST(AA$29,$L75,$K75,FALSE)*$S75*((1+'Inputs &amp; Summary'!$D$7)^AA$29))),IF($M75=Lists!$H$3,IF($K75&lt;1,((($R75*(1-$E75)+$Q75*(1-$F75))/$K75)*((1+'Inputs &amp; Summary'!$D$7)^AA$29)),((INT(AA$29/$K75)-INT((AA$29-1)/$K75))*($R75*(1-$E75)+$Q75*(1-$F75))*((1+'Inputs &amp; Summary'!$D$7)^AA$29))),((_xlfn.WEIBULL.DIST(AA$29,$L75,$K75,FALSE)*($R75*(1-$E75)+$Q75*(1-$F75))*((1+'Inputs &amp; Summary'!$D$7)^AA$29))))))</f>
        <v>0</v>
      </c>
      <c r="AB75" s="114">
        <f>$D75*IF(AB$29&gt;'Inputs &amp; Summary'!$D$5,0,IF(AB$29&gt;VLOOKUP($G75,Lists!$J$17:$K$21,2),IF($M75=Lists!$H$3,IF($K75&lt;1,(($S75/$K75)*((1+'Inputs &amp; Summary'!$D$7)^AB$29)),((INT(AB$29/$K75)-INT((AB$29-1)/$K75))*$S75*((1+'Inputs &amp; Summary'!$D$7)^AB$29))),(_xlfn.WEIBULL.DIST(AB$29,$L75,$K75,FALSE)*$S75*((1+'Inputs &amp; Summary'!$D$7)^AB$29))),IF($M75=Lists!$H$3,IF($K75&lt;1,((($R75*(1-$E75)+$Q75*(1-$F75))/$K75)*((1+'Inputs &amp; Summary'!$D$7)^AB$29)),((INT(AB$29/$K75)-INT((AB$29-1)/$K75))*($R75*(1-$E75)+$Q75*(1-$F75))*((1+'Inputs &amp; Summary'!$D$7)^AB$29))),((_xlfn.WEIBULL.DIST(AB$29,$L75,$K75,FALSE)*($R75*(1-$E75)+$Q75*(1-$F75))*((1+'Inputs &amp; Summary'!$D$7)^AB$29))))))</f>
        <v>0</v>
      </c>
      <c r="AC75" s="114">
        <f>$D75*IF(AC$29&gt;'Inputs &amp; Summary'!$D$5,0,IF(AC$29&gt;VLOOKUP($G75,Lists!$J$17:$K$21,2),IF($M75=Lists!$H$3,IF($K75&lt;1,(($S75/$K75)*((1+'Inputs &amp; Summary'!$D$7)^AC$29)),((INT(AC$29/$K75)-INT((AC$29-1)/$K75))*$S75*((1+'Inputs &amp; Summary'!$D$7)^AC$29))),(_xlfn.WEIBULL.DIST(AC$29,$L75,$K75,FALSE)*$S75*((1+'Inputs &amp; Summary'!$D$7)^AC$29))),IF($M75=Lists!$H$3,IF($K75&lt;1,((($R75*(1-$E75)+$Q75*(1-$F75))/$K75)*((1+'Inputs &amp; Summary'!$D$7)^AC$29)),((INT(AC$29/$K75)-INT((AC$29-1)/$K75))*($R75*(1-$E75)+$Q75*(1-$F75))*((1+'Inputs &amp; Summary'!$D$7)^AC$29))),((_xlfn.WEIBULL.DIST(AC$29,$L75,$K75,FALSE)*($R75*(1-$E75)+$Q75*(1-$F75))*((1+'Inputs &amp; Summary'!$D$7)^AC$29))))))</f>
        <v>0</v>
      </c>
      <c r="AD75" s="114">
        <f>$D75*IF(AD$29&gt;'Inputs &amp; Summary'!$D$5,0,IF(AD$29&gt;VLOOKUP($G75,Lists!$J$17:$K$21,2),IF($M75=Lists!$H$3,IF($K75&lt;1,(($S75/$K75)*((1+'Inputs &amp; Summary'!$D$7)^AD$29)),((INT(AD$29/$K75)-INT((AD$29-1)/$K75))*$S75*((1+'Inputs &amp; Summary'!$D$7)^AD$29))),(_xlfn.WEIBULL.DIST(AD$29,$L75,$K75,FALSE)*$S75*((1+'Inputs &amp; Summary'!$D$7)^AD$29))),IF($M75=Lists!$H$3,IF($K75&lt;1,((($R75*(1-$E75)+$Q75*(1-$F75))/$K75)*((1+'Inputs &amp; Summary'!$D$7)^AD$29)),((INT(AD$29/$K75)-INT((AD$29-1)/$K75))*($R75*(1-$E75)+$Q75*(1-$F75))*((1+'Inputs &amp; Summary'!$D$7)^AD$29))),((_xlfn.WEIBULL.DIST(AD$29,$L75,$K75,FALSE)*($R75*(1-$E75)+$Q75*(1-$F75))*((1+'Inputs &amp; Summary'!$D$7)^AD$29))))))</f>
        <v>0</v>
      </c>
      <c r="AE75" s="114">
        <f>$D75*IF(AE$29&gt;'Inputs &amp; Summary'!$D$5,0,IF(AE$29&gt;VLOOKUP($G75,Lists!$J$17:$K$21,2),IF($M75=Lists!$H$3,IF($K75&lt;1,(($S75/$K75)*((1+'Inputs &amp; Summary'!$D$7)^AE$29)),((INT(AE$29/$K75)-INT((AE$29-1)/$K75))*$S75*((1+'Inputs &amp; Summary'!$D$7)^AE$29))),(_xlfn.WEIBULL.DIST(AE$29,$L75,$K75,FALSE)*$S75*((1+'Inputs &amp; Summary'!$D$7)^AE$29))),IF($M75=Lists!$H$3,IF($K75&lt;1,((($R75*(1-$E75)+$Q75*(1-$F75))/$K75)*((1+'Inputs &amp; Summary'!$D$7)^AE$29)),((INT(AE$29/$K75)-INT((AE$29-1)/$K75))*($R75*(1-$E75)+$Q75*(1-$F75))*((1+'Inputs &amp; Summary'!$D$7)^AE$29))),((_xlfn.WEIBULL.DIST(AE$29,$L75,$K75,FALSE)*($R75*(1-$E75)+$Q75*(1-$F75))*((1+'Inputs &amp; Summary'!$D$7)^AE$29))))))</f>
        <v>0</v>
      </c>
      <c r="AF75" s="114">
        <f>$D75*IF(AF$29&gt;'Inputs &amp; Summary'!$D$5,0,IF(AF$29&gt;VLOOKUP($G75,Lists!$J$17:$K$21,2),IF($M75=Lists!$H$3,IF($K75&lt;1,(($S75/$K75)*((1+'Inputs &amp; Summary'!$D$7)^AF$29)),((INT(AF$29/$K75)-INT((AF$29-1)/$K75))*$S75*((1+'Inputs &amp; Summary'!$D$7)^AF$29))),(_xlfn.WEIBULL.DIST(AF$29,$L75,$K75,FALSE)*$S75*((1+'Inputs &amp; Summary'!$D$7)^AF$29))),IF($M75=Lists!$H$3,IF($K75&lt;1,((($R75*(1-$E75)+$Q75*(1-$F75))/$K75)*((1+'Inputs &amp; Summary'!$D$7)^AF$29)),((INT(AF$29/$K75)-INT((AF$29-1)/$K75))*($R75*(1-$E75)+$Q75*(1-$F75))*((1+'Inputs &amp; Summary'!$D$7)^AF$29))),((_xlfn.WEIBULL.DIST(AF$29,$L75,$K75,FALSE)*($R75*(1-$E75)+$Q75*(1-$F75))*((1+'Inputs &amp; Summary'!$D$7)^AF$29))))))</f>
        <v>0</v>
      </c>
      <c r="AG75" s="114">
        <f>$D75*IF(AG$29&gt;'Inputs &amp; Summary'!$D$5,0,IF(AG$29&gt;VLOOKUP($G75,Lists!$J$17:$K$21,2),IF($M75=Lists!$H$3,IF($K75&lt;1,(($S75/$K75)*((1+'Inputs &amp; Summary'!$D$7)^AG$29)),((INT(AG$29/$K75)-INT((AG$29-1)/$K75))*$S75*((1+'Inputs &amp; Summary'!$D$7)^AG$29))),(_xlfn.WEIBULL.DIST(AG$29,$L75,$K75,FALSE)*$S75*((1+'Inputs &amp; Summary'!$D$7)^AG$29))),IF($M75=Lists!$H$3,IF($K75&lt;1,((($R75*(1-$E75)+$Q75*(1-$F75))/$K75)*((1+'Inputs &amp; Summary'!$D$7)^AG$29)),((INT(AG$29/$K75)-INT((AG$29-1)/$K75))*($R75*(1-$E75)+$Q75*(1-$F75))*((1+'Inputs &amp; Summary'!$D$7)^AG$29))),((_xlfn.WEIBULL.DIST(AG$29,$L75,$K75,FALSE)*($R75*(1-$E75)+$Q75*(1-$F75))*((1+'Inputs &amp; Summary'!$D$7)^AG$29))))))</f>
        <v>0</v>
      </c>
      <c r="AH75" s="114">
        <f>$D75*IF(AH$29&gt;'Inputs &amp; Summary'!$D$5,0,IF(AH$29&gt;VLOOKUP($G75,Lists!$J$17:$K$21,2),IF($M75=Lists!$H$3,IF($K75&lt;1,(($S75/$K75)*((1+'Inputs &amp; Summary'!$D$7)^AH$29)),((INT(AH$29/$K75)-INT((AH$29-1)/$K75))*$S75*((1+'Inputs &amp; Summary'!$D$7)^AH$29))),(_xlfn.WEIBULL.DIST(AH$29,$L75,$K75,FALSE)*$S75*((1+'Inputs &amp; Summary'!$D$7)^AH$29))),IF($M75=Lists!$H$3,IF($K75&lt;1,((($R75*(1-$E75)+$Q75*(1-$F75))/$K75)*((1+'Inputs &amp; Summary'!$D$7)^AH$29)),((INT(AH$29/$K75)-INT((AH$29-1)/$K75))*($R75*(1-$E75)+$Q75*(1-$F75))*((1+'Inputs &amp; Summary'!$D$7)^AH$29))),((_xlfn.WEIBULL.DIST(AH$29,$L75,$K75,FALSE)*($R75*(1-$E75)+$Q75*(1-$F75))*((1+'Inputs &amp; Summary'!$D$7)^AH$29))))))</f>
        <v>0</v>
      </c>
      <c r="AI75" s="114">
        <f>$D75*IF(AI$29&gt;'Inputs &amp; Summary'!$D$5,0,IF(AI$29&gt;VLOOKUP($G75,Lists!$J$17:$K$21,2),IF($M75=Lists!$H$3,IF($K75&lt;1,(($S75/$K75)*((1+'Inputs &amp; Summary'!$D$7)^AI$29)),((INT(AI$29/$K75)-INT((AI$29-1)/$K75))*$S75*((1+'Inputs &amp; Summary'!$D$7)^AI$29))),(_xlfn.WEIBULL.DIST(AI$29,$L75,$K75,FALSE)*$S75*((1+'Inputs &amp; Summary'!$D$7)^AI$29))),IF($M75=Lists!$H$3,IF($K75&lt;1,((($R75*(1-$E75)+$Q75*(1-$F75))/$K75)*((1+'Inputs &amp; Summary'!$D$7)^AI$29)),((INT(AI$29/$K75)-INT((AI$29-1)/$K75))*($R75*(1-$E75)+$Q75*(1-$F75))*((1+'Inputs &amp; Summary'!$D$7)^AI$29))),((_xlfn.WEIBULL.DIST(AI$29,$L75,$K75,FALSE)*($R75*(1-$E75)+$Q75*(1-$F75))*((1+'Inputs &amp; Summary'!$D$7)^AI$29))))))</f>
        <v>5.7346442871673089</v>
      </c>
      <c r="AJ75" s="114">
        <f>$D75*IF(AJ$29&gt;'Inputs &amp; Summary'!$D$5,0,IF(AJ$29&gt;VLOOKUP($G75,Lists!$J$17:$K$21,2),IF($M75=Lists!$H$3,IF($K75&lt;1,(($S75/$K75)*((1+'Inputs &amp; Summary'!$D$7)^AJ$29)),((INT(AJ$29/$K75)-INT((AJ$29-1)/$K75))*$S75*((1+'Inputs &amp; Summary'!$D$7)^AJ$29))),(_xlfn.WEIBULL.DIST(AJ$29,$L75,$K75,FALSE)*$S75*((1+'Inputs &amp; Summary'!$D$7)^AJ$29))),IF($M75=Lists!$H$3,IF($K75&lt;1,((($R75*(1-$E75)+$Q75*(1-$F75))/$K75)*((1+'Inputs &amp; Summary'!$D$7)^AJ$29)),((INT(AJ$29/$K75)-INT((AJ$29-1)/$K75))*($R75*(1-$E75)+$Q75*(1-$F75))*((1+'Inputs &amp; Summary'!$D$7)^AJ$29))),((_xlfn.WEIBULL.DIST(AJ$29,$L75,$K75,FALSE)*($R75*(1-$E75)+$Q75*(1-$F75))*((1+'Inputs &amp; Summary'!$D$7)^AJ$29))))))</f>
        <v>5.472095783063013</v>
      </c>
      <c r="AK75" s="114">
        <f>$D75*IF(AK$29&gt;'Inputs &amp; Summary'!$D$5,0,IF(AK$29&gt;VLOOKUP($G75,Lists!$J$17:$K$21,2),IF($M75=Lists!$H$3,IF($K75&lt;1,(($S75/$K75)*((1+'Inputs &amp; Summary'!$D$7)^AK$29)),((INT(AK$29/$K75)-INT((AK$29-1)/$K75))*$S75*((1+'Inputs &amp; Summary'!$D$7)^AK$29))),(_xlfn.WEIBULL.DIST(AK$29,$L75,$K75,FALSE)*$S75*((1+'Inputs &amp; Summary'!$D$7)^AK$29))),IF($M75=Lists!$H$3,IF($K75&lt;1,((($R75*(1-$E75)+$Q75*(1-$F75))/$K75)*((1+'Inputs &amp; Summary'!$D$7)^AK$29)),((INT(AK$29/$K75)-INT((AK$29-1)/$K75))*($R75*(1-$E75)+$Q75*(1-$F75))*((1+'Inputs &amp; Summary'!$D$7)^AK$29))),((_xlfn.WEIBULL.DIST(AK$29,$L75,$K75,FALSE)*($R75*(1-$E75)+$Q75*(1-$F75))*((1+'Inputs &amp; Summary'!$D$7)^AK$29))))))</f>
        <v>5.2215675043738585</v>
      </c>
      <c r="AL75" s="114">
        <f>$D75*IF(AL$29&gt;'Inputs &amp; Summary'!$D$5,0,IF(AL$29&gt;VLOOKUP($G75,Lists!$J$17:$K$21,2),IF($M75=Lists!$H$3,IF($K75&lt;1,(($S75/$K75)*((1+'Inputs &amp; Summary'!$D$7)^AL$29)),((INT(AL$29/$K75)-INT((AL$29-1)/$K75))*$S75*((1+'Inputs &amp; Summary'!$D$7)^AL$29))),(_xlfn.WEIBULL.DIST(AL$29,$L75,$K75,FALSE)*$S75*((1+'Inputs &amp; Summary'!$D$7)^AL$29))),IF($M75=Lists!$H$3,IF($K75&lt;1,((($R75*(1-$E75)+$Q75*(1-$F75))/$K75)*((1+'Inputs &amp; Summary'!$D$7)^AL$29)),((INT(AL$29/$K75)-INT((AL$29-1)/$K75))*($R75*(1-$E75)+$Q75*(1-$F75))*((1+'Inputs &amp; Summary'!$D$7)^AL$29))),((_xlfn.WEIBULL.DIST(AL$29,$L75,$K75,FALSE)*($R75*(1-$E75)+$Q75*(1-$F75))*((1+'Inputs &amp; Summary'!$D$7)^AL$29))))))</f>
        <v>4.9825091306189746</v>
      </c>
      <c r="AM75" s="114">
        <f>$D75*IF(AM$29&gt;'Inputs &amp; Summary'!$D$5,0,IF(AM$29&gt;VLOOKUP($G75,Lists!$J$17:$K$21,2),IF($M75=Lists!$H$3,IF($K75&lt;1,(($S75/$K75)*((1+'Inputs &amp; Summary'!$D$7)^AM$29)),((INT(AM$29/$K75)-INT((AM$29-1)/$K75))*$S75*((1+'Inputs &amp; Summary'!$D$7)^AM$29))),(_xlfn.WEIBULL.DIST(AM$29,$L75,$K75,FALSE)*$S75*((1+'Inputs &amp; Summary'!$D$7)^AM$29))),IF($M75=Lists!$H$3,IF($K75&lt;1,((($R75*(1-$E75)+$Q75*(1-$F75))/$K75)*((1+'Inputs &amp; Summary'!$D$7)^AM$29)),((INT(AM$29/$K75)-INT((AM$29-1)/$K75))*($R75*(1-$E75)+$Q75*(1-$F75))*((1+'Inputs &amp; Summary'!$D$7)^AM$29))),((_xlfn.WEIBULL.DIST(AM$29,$L75,$K75,FALSE)*($R75*(1-$E75)+$Q75*(1-$F75))*((1+'Inputs &amp; Summary'!$D$7)^AM$29))))))</f>
        <v>4.7543955365714208</v>
      </c>
      <c r="AN75" s="114">
        <f>$D75*IF(AN$29&gt;'Inputs &amp; Summary'!$D$5,0,IF(AN$29&gt;VLOOKUP($G75,Lists!$J$17:$K$21,2),IF($M75=Lists!$H$3,IF($K75&lt;1,(($S75/$K75)*((1+'Inputs &amp; Summary'!$D$7)^AN$29)),((INT(AN$29/$K75)-INT((AN$29-1)/$K75))*$S75*((1+'Inputs &amp; Summary'!$D$7)^AN$29))),(_xlfn.WEIBULL.DIST(AN$29,$L75,$K75,FALSE)*$S75*((1+'Inputs &amp; Summary'!$D$7)^AN$29))),IF($M75=Lists!$H$3,IF($K75&lt;1,((($R75*(1-$E75)+$Q75*(1-$F75))/$K75)*((1+'Inputs &amp; Summary'!$D$7)^AN$29)),((INT(AN$29/$K75)-INT((AN$29-1)/$K75))*($R75*(1-$E75)+$Q75*(1-$F75))*((1+'Inputs &amp; Summary'!$D$7)^AN$29))),((_xlfn.WEIBULL.DIST(AN$29,$L75,$K75,FALSE)*($R75*(1-$E75)+$Q75*(1-$F75))*((1+'Inputs &amp; Summary'!$D$7)^AN$29))))))</f>
        <v>4.5367256387470247</v>
      </c>
      <c r="AO75" s="114">
        <f>$D75*IF(AO$29&gt;'Inputs &amp; Summary'!$D$5,0,IF(AO$29&gt;VLOOKUP($G75,Lists!$J$17:$K$21,2),IF($M75=Lists!$H$3,IF($K75&lt;1,(($S75/$K75)*((1+'Inputs &amp; Summary'!$D$7)^AO$29)),((INT(AO$29/$K75)-INT((AO$29-1)/$K75))*$S75*((1+'Inputs &amp; Summary'!$D$7)^AO$29))),(_xlfn.WEIBULL.DIST(AO$29,$L75,$K75,FALSE)*$S75*((1+'Inputs &amp; Summary'!$D$7)^AO$29))),IF($M75=Lists!$H$3,IF($K75&lt;1,((($R75*(1-$E75)+$Q75*(1-$F75))/$K75)*((1+'Inputs &amp; Summary'!$D$7)^AO$29)),((INT(AO$29/$K75)-INT((AO$29-1)/$K75))*($R75*(1-$E75)+$Q75*(1-$F75))*((1+'Inputs &amp; Summary'!$D$7)^AO$29))),((_xlfn.WEIBULL.DIST(AO$29,$L75,$K75,FALSE)*($R75*(1-$E75)+$Q75*(1-$F75))*((1+'Inputs &amp; Summary'!$D$7)^AO$29))))))</f>
        <v>4.3290212947042672</v>
      </c>
      <c r="AP75" s="114">
        <f>$D75*IF(AP$29&gt;'Inputs &amp; Summary'!$D$5,0,IF(AP$29&gt;VLOOKUP($G75,Lists!$J$17:$K$21,2),IF($M75=Lists!$H$3,IF($K75&lt;1,(($S75/$K75)*((1+'Inputs &amp; Summary'!$D$7)^AP$29)),((INT(AP$29/$K75)-INT((AP$29-1)/$K75))*$S75*((1+'Inputs &amp; Summary'!$D$7)^AP$29))),(_xlfn.WEIBULL.DIST(AP$29,$L75,$K75,FALSE)*$S75*((1+'Inputs &amp; Summary'!$D$7)^AP$29))),IF($M75=Lists!$H$3,IF($K75&lt;1,((($R75*(1-$E75)+$Q75*(1-$F75))/$K75)*((1+'Inputs &amp; Summary'!$D$7)^AP$29)),((INT(AP$29/$K75)-INT((AP$29-1)/$K75))*($R75*(1-$E75)+$Q75*(1-$F75))*((1+'Inputs &amp; Summary'!$D$7)^AP$29))),((_xlfn.WEIBULL.DIST(AP$29,$L75,$K75,FALSE)*($R75*(1-$E75)+$Q75*(1-$F75))*((1+'Inputs &amp; Summary'!$D$7)^AP$29))))))</f>
        <v>4.1308262527373882</v>
      </c>
      <c r="AQ75" s="114">
        <f>$D75*IF(AQ$29&gt;'Inputs &amp; Summary'!$D$5,0,IF(AQ$29&gt;VLOOKUP($G75,Lists!$J$17:$K$21,2),IF($M75=Lists!$H$3,IF($K75&lt;1,(($S75/$K75)*((1+'Inputs &amp; Summary'!$D$7)^AQ$29)),((INT(AQ$29/$K75)-INT((AQ$29-1)/$K75))*$S75*((1+'Inputs &amp; Summary'!$D$7)^AQ$29))),(_xlfn.WEIBULL.DIST(AQ$29,$L75,$K75,FALSE)*$S75*((1+'Inputs &amp; Summary'!$D$7)^AQ$29))),IF($M75=Lists!$H$3,IF($K75&lt;1,((($R75*(1-$E75)+$Q75*(1-$F75))/$K75)*((1+'Inputs &amp; Summary'!$D$7)^AQ$29)),((INT(AQ$29/$K75)-INT((AQ$29-1)/$K75))*($R75*(1-$E75)+$Q75*(1-$F75))*((1+'Inputs &amp; Summary'!$D$7)^AQ$29))),((_xlfn.WEIBULL.DIST(AQ$29,$L75,$K75,FALSE)*($R75*(1-$E75)+$Q75*(1-$F75))*((1+'Inputs &amp; Summary'!$D$7)^AQ$29))))))</f>
        <v>3.9417051496555651</v>
      </c>
      <c r="AR75" s="114">
        <f>$D75*IF(AR$29&gt;'Inputs &amp; Summary'!$D$5,0,IF(AR$29&gt;VLOOKUP($G75,Lists!$J$17:$K$21,2),IF($M75=Lists!$H$3,IF($K75&lt;1,(($S75/$K75)*((1+'Inputs &amp; Summary'!$D$7)^AR$29)),((INT(AR$29/$K75)-INT((AR$29-1)/$K75))*$S75*((1+'Inputs &amp; Summary'!$D$7)^AR$29))),(_xlfn.WEIBULL.DIST(AR$29,$L75,$K75,FALSE)*$S75*((1+'Inputs &amp; Summary'!$D$7)^AR$29))),IF($M75=Lists!$H$3,IF($K75&lt;1,((($R75*(1-$E75)+$Q75*(1-$F75))/$K75)*((1+'Inputs &amp; Summary'!$D$7)^AR$29)),((INT(AR$29/$K75)-INT((AR$29-1)/$K75))*($R75*(1-$E75)+$Q75*(1-$F75))*((1+'Inputs &amp; Summary'!$D$7)^AR$29))),((_xlfn.WEIBULL.DIST(AR$29,$L75,$K75,FALSE)*($R75*(1-$E75)+$Q75*(1-$F75))*((1+'Inputs &amp; Summary'!$D$7)^AR$29))))))</f>
        <v>3.7612425544466377</v>
      </c>
      <c r="AS75" s="114">
        <f>$D75*IF(AS$29&gt;'Inputs &amp; Summary'!$D$5,0,IF(AS$29&gt;VLOOKUP($G75,Lists!$J$17:$K$21,2),IF($M75=Lists!$H$3,IF($K75&lt;1,(($S75/$K75)*((1+'Inputs &amp; Summary'!$D$7)^AS$29)),((INT(AS$29/$K75)-INT((AS$29-1)/$K75))*$S75*((1+'Inputs &amp; Summary'!$D$7)^AS$29))),(_xlfn.WEIBULL.DIST(AS$29,$L75,$K75,FALSE)*$S75*((1+'Inputs &amp; Summary'!$D$7)^AS$29))),IF($M75=Lists!$H$3,IF($K75&lt;1,((($R75*(1-$E75)+$Q75*(1-$F75))/$K75)*((1+'Inputs &amp; Summary'!$D$7)^AS$29)),((INT(AS$29/$K75)-INT((AS$29-1)/$K75))*($R75*(1-$E75)+$Q75*(1-$F75))*((1+'Inputs &amp; Summary'!$D$7)^AS$29))),((_xlfn.WEIBULL.DIST(AS$29,$L75,$K75,FALSE)*($R75*(1-$E75)+$Q75*(1-$F75))*((1+'Inputs &amp; Summary'!$D$7)^AS$29))))))</f>
        <v>0</v>
      </c>
      <c r="AT75" s="114">
        <f>$D75*IF(AT$29&gt;'Inputs &amp; Summary'!$D$5,0,IF(AT$29&gt;VLOOKUP($G75,Lists!$J$17:$K$21,2),IF($M75=Lists!$H$3,IF($K75&lt;1,(($S75/$K75)*((1+'Inputs &amp; Summary'!$D$7)^AT$29)),((INT(AT$29/$K75)-INT((AT$29-1)/$K75))*$S75*((1+'Inputs &amp; Summary'!$D$7)^AT$29))),(_xlfn.WEIBULL.DIST(AT$29,$L75,$K75,FALSE)*$S75*((1+'Inputs &amp; Summary'!$D$7)^AT$29))),IF($M75=Lists!$H$3,IF($K75&lt;1,((($R75*(1-$E75)+$Q75*(1-$F75))/$K75)*((1+'Inputs &amp; Summary'!$D$7)^AT$29)),((INT(AT$29/$K75)-INT((AT$29-1)/$K75))*($R75*(1-$E75)+$Q75*(1-$F75))*((1+'Inputs &amp; Summary'!$D$7)^AT$29))),((_xlfn.WEIBULL.DIST(AT$29,$L75,$K75,FALSE)*($R75*(1-$E75)+$Q75*(1-$F75))*((1+'Inputs &amp; Summary'!$D$7)^AT$29))))))</f>
        <v>0</v>
      </c>
      <c r="AU75" s="114">
        <f>$D75*IF(AU$29&gt;'Inputs &amp; Summary'!$D$5,0,IF(AU$29&gt;VLOOKUP($G75,Lists!$J$17:$K$21,2),IF($M75=Lists!$H$3,IF($K75&lt;1,(($S75/$K75)*((1+'Inputs &amp; Summary'!$D$7)^AU$29)),((INT(AU$29/$K75)-INT((AU$29-1)/$K75))*$S75*((1+'Inputs &amp; Summary'!$D$7)^AU$29))),(_xlfn.WEIBULL.DIST(AU$29,$L75,$K75,FALSE)*$S75*((1+'Inputs &amp; Summary'!$D$7)^AU$29))),IF($M75=Lists!$H$3,IF($K75&lt;1,((($R75*(1-$E75)+$Q75*(1-$F75))/$K75)*((1+'Inputs &amp; Summary'!$D$7)^AU$29)),((INT(AU$29/$K75)-INT((AU$29-1)/$K75))*($R75*(1-$E75)+$Q75*(1-$F75))*((1+'Inputs &amp; Summary'!$D$7)^AU$29))),((_xlfn.WEIBULL.DIST(AU$29,$L75,$K75,FALSE)*($R75*(1-$E75)+$Q75*(1-$F75))*((1+'Inputs &amp; Summary'!$D$7)^AU$29))))))</f>
        <v>0</v>
      </c>
      <c r="AV75" s="114">
        <f>$D75*IF(AV$29&gt;'Inputs &amp; Summary'!$D$5,0,IF(AV$29&gt;VLOOKUP($G75,Lists!$J$17:$K$21,2),IF($M75=Lists!$H$3,IF($K75&lt;1,(($S75/$K75)*((1+'Inputs &amp; Summary'!$D$7)^AV$29)),((INT(AV$29/$K75)-INT((AV$29-1)/$K75))*$S75*((1+'Inputs &amp; Summary'!$D$7)^AV$29))),(_xlfn.WEIBULL.DIST(AV$29,$L75,$K75,FALSE)*$S75*((1+'Inputs &amp; Summary'!$D$7)^AV$29))),IF($M75=Lists!$H$3,IF($K75&lt;1,((($R75*(1-$E75)+$Q75*(1-$F75))/$K75)*((1+'Inputs &amp; Summary'!$D$7)^AV$29)),((INT(AV$29/$K75)-INT((AV$29-1)/$K75))*($R75*(1-$E75)+$Q75*(1-$F75))*((1+'Inputs &amp; Summary'!$D$7)^AV$29))),((_xlfn.WEIBULL.DIST(AV$29,$L75,$K75,FALSE)*($R75*(1-$E75)+$Q75*(1-$F75))*((1+'Inputs &amp; Summary'!$D$7)^AV$29))))))</f>
        <v>0</v>
      </c>
      <c r="AW75" s="114">
        <f>$D75*IF(AW$29&gt;'Inputs &amp; Summary'!$D$5,0,IF(AW$29&gt;VLOOKUP($G75,Lists!$J$17:$K$21,2),IF($M75=Lists!$H$3,IF($K75&lt;1,(($S75/$K75)*((1+'Inputs &amp; Summary'!$D$7)^AW$29)),((INT(AW$29/$K75)-INT((AW$29-1)/$K75))*$S75*((1+'Inputs &amp; Summary'!$D$7)^AW$29))),(_xlfn.WEIBULL.DIST(AW$29,$L75,$K75,FALSE)*$S75*((1+'Inputs &amp; Summary'!$D$7)^AW$29))),IF($M75=Lists!$H$3,IF($K75&lt;1,((($R75*(1-$E75)+$Q75*(1-$F75))/$K75)*((1+'Inputs &amp; Summary'!$D$7)^AW$29)),((INT(AW$29/$K75)-INT((AW$29-1)/$K75))*($R75*(1-$E75)+$Q75*(1-$F75))*((1+'Inputs &amp; Summary'!$D$7)^AW$29))),((_xlfn.WEIBULL.DIST(AW$29,$L75,$K75,FALSE)*($R75*(1-$E75)+$Q75*(1-$F75))*((1+'Inputs &amp; Summary'!$D$7)^AW$29))))))</f>
        <v>0</v>
      </c>
      <c r="AX75" s="114">
        <f>$D75*IF(AX$29&gt;'Inputs &amp; Summary'!$D$5,0,IF(AX$29&gt;VLOOKUP($G75,Lists!$J$17:$K$21,2),IF($M75=Lists!$H$3,IF($K75&lt;1,(($S75/$K75)*((1+'Inputs &amp; Summary'!$D$7)^AX$29)),((INT(AX$29/$K75)-INT((AX$29-1)/$K75))*$S75*((1+'Inputs &amp; Summary'!$D$7)^AX$29))),(_xlfn.WEIBULL.DIST(AX$29,$L75,$K75,FALSE)*$S75*((1+'Inputs &amp; Summary'!$D$7)^AX$29))),IF($M75=Lists!$H$3,IF($K75&lt;1,((($R75*(1-$E75)+$Q75*(1-$F75))/$K75)*((1+'Inputs &amp; Summary'!$D$7)^AX$29)),((INT(AX$29/$K75)-INT((AX$29-1)/$K75))*($R75*(1-$E75)+$Q75*(1-$F75))*((1+'Inputs &amp; Summary'!$D$7)^AX$29))),((_xlfn.WEIBULL.DIST(AX$29,$L75,$K75,FALSE)*($R75*(1-$E75)+$Q75*(1-$F75))*((1+'Inputs &amp; Summary'!$D$7)^AX$29))))))</f>
        <v>0</v>
      </c>
      <c r="AY75" s="114">
        <f>$D75*IF(AY$29&gt;'Inputs &amp; Summary'!$D$5,0,IF(AY$29&gt;VLOOKUP($G75,Lists!$J$17:$K$21,2),IF($M75=Lists!$H$3,IF($K75&lt;1,(($S75/$K75)*((1+'Inputs &amp; Summary'!$D$7)^AY$29)),((INT(AY$29/$K75)-INT((AY$29-1)/$K75))*$S75*((1+'Inputs &amp; Summary'!$D$7)^AY$29))),(_xlfn.WEIBULL.DIST(AY$29,$L75,$K75,FALSE)*$S75*((1+'Inputs &amp; Summary'!$D$7)^AY$29))),IF($M75=Lists!$H$3,IF($K75&lt;1,((($R75*(1-$E75)+$Q75*(1-$F75))/$K75)*((1+'Inputs &amp; Summary'!$D$7)^AY$29)),((INT(AY$29/$K75)-INT((AY$29-1)/$K75))*($R75*(1-$E75)+$Q75*(1-$F75))*((1+'Inputs &amp; Summary'!$D$7)^AY$29))),((_xlfn.WEIBULL.DIST(AY$29,$L75,$K75,FALSE)*($R75*(1-$E75)+$Q75*(1-$F75))*((1+'Inputs &amp; Summary'!$D$7)^AY$29))))))</f>
        <v>0</v>
      </c>
      <c r="AZ75" s="114">
        <f>$D75*IF(AZ$29&gt;'Inputs &amp; Summary'!$D$5,0,IF(AZ$29&gt;VLOOKUP($G75,Lists!$J$17:$K$21,2),IF($M75=Lists!$H$3,IF($K75&lt;1,(($S75/$K75)*((1+'Inputs &amp; Summary'!$D$7)^AZ$29)),((INT(AZ$29/$K75)-INT((AZ$29-1)/$K75))*$S75*((1+'Inputs &amp; Summary'!$D$7)^AZ$29))),(_xlfn.WEIBULL.DIST(AZ$29,$L75,$K75,FALSE)*$S75*((1+'Inputs &amp; Summary'!$D$7)^AZ$29))),IF($M75=Lists!$H$3,IF($K75&lt;1,((($R75*(1-$E75)+$Q75*(1-$F75))/$K75)*((1+'Inputs &amp; Summary'!$D$7)^AZ$29)),((INT(AZ$29/$K75)-INT((AZ$29-1)/$K75))*($R75*(1-$E75)+$Q75*(1-$F75))*((1+'Inputs &amp; Summary'!$D$7)^AZ$29))),((_xlfn.WEIBULL.DIST(AZ$29,$L75,$K75,FALSE)*($R75*(1-$E75)+$Q75*(1-$F75))*((1+'Inputs &amp; Summary'!$D$7)^AZ$29))))))</f>
        <v>0</v>
      </c>
      <c r="BA75" s="114">
        <f>$D75*IF(BA$29&gt;'Inputs &amp; Summary'!$D$5,0,IF(BA$29&gt;VLOOKUP($G75,Lists!$J$17:$K$21,2),IF($M75=Lists!$H$3,IF($K75&lt;1,(($S75/$K75)*((1+'Inputs &amp; Summary'!$D$7)^BA$29)),((INT(BA$29/$K75)-INT((BA$29-1)/$K75))*$S75*((1+'Inputs &amp; Summary'!$D$7)^BA$29))),(_xlfn.WEIBULL.DIST(BA$29,$L75,$K75,FALSE)*$S75*((1+'Inputs &amp; Summary'!$D$7)^BA$29))),IF($M75=Lists!$H$3,IF($K75&lt;1,((($R75*(1-$E75)+$Q75*(1-$F75))/$K75)*((1+'Inputs &amp; Summary'!$D$7)^BA$29)),((INT(BA$29/$K75)-INT((BA$29-1)/$K75))*($R75*(1-$E75)+$Q75*(1-$F75))*((1+'Inputs &amp; Summary'!$D$7)^BA$29))),((_xlfn.WEIBULL.DIST(BA$29,$L75,$K75,FALSE)*($R75*(1-$E75)+$Q75*(1-$F75))*((1+'Inputs &amp; Summary'!$D$7)^BA$29))))))</f>
        <v>0</v>
      </c>
      <c r="BB75" s="114">
        <f>$D75*IF(BB$29&gt;'Inputs &amp; Summary'!$D$5,0,IF(BB$29&gt;VLOOKUP($G75,Lists!$J$17:$K$21,2),IF($M75=Lists!$H$3,IF($K75&lt;1,(($S75/$K75)*((1+'Inputs &amp; Summary'!$D$7)^BB$29)),((INT(BB$29/$K75)-INT((BB$29-1)/$K75))*$S75*((1+'Inputs &amp; Summary'!$D$7)^BB$29))),(_xlfn.WEIBULL.DIST(BB$29,$L75,$K75,FALSE)*$S75*((1+'Inputs &amp; Summary'!$D$7)^BB$29))),IF($M75=Lists!$H$3,IF($K75&lt;1,((($R75*(1-$E75)+$Q75*(1-$F75))/$K75)*((1+'Inputs &amp; Summary'!$D$7)^BB$29)),((INT(BB$29/$K75)-INT((BB$29-1)/$K75))*($R75*(1-$E75)+$Q75*(1-$F75))*((1+'Inputs &amp; Summary'!$D$7)^BB$29))),((_xlfn.WEIBULL.DIST(BB$29,$L75,$K75,FALSE)*($R75*(1-$E75)+$Q75*(1-$F75))*((1+'Inputs &amp; Summary'!$D$7)^BB$29))))))</f>
        <v>0</v>
      </c>
      <c r="BC75" s="114">
        <f>$D75*IF(BC$29&gt;'Inputs &amp; Summary'!$D$5,0,IF(BC$29&gt;VLOOKUP($G75,Lists!$J$17:$K$21,2),IF($M75=Lists!$H$3,IF($K75&lt;1,(($S75/$K75)*((1+'Inputs &amp; Summary'!$D$7)^BC$29)),((INT(BC$29/$K75)-INT((BC$29-1)/$K75))*$S75*((1+'Inputs &amp; Summary'!$D$7)^BC$29))),(_xlfn.WEIBULL.DIST(BC$29,$L75,$K75,FALSE)*$S75*((1+'Inputs &amp; Summary'!$D$7)^BC$29))),IF($M75=Lists!$H$3,IF($K75&lt;1,((($R75*(1-$E75)+$Q75*(1-$F75))/$K75)*((1+'Inputs &amp; Summary'!$D$7)^BC$29)),((INT(BC$29/$K75)-INT((BC$29-1)/$K75))*($R75*(1-$E75)+$Q75*(1-$F75))*((1+'Inputs &amp; Summary'!$D$7)^BC$29))),((_xlfn.WEIBULL.DIST(BC$29,$L75,$K75,FALSE)*($R75*(1-$E75)+$Q75*(1-$F75))*((1+'Inputs &amp; Summary'!$D$7)^BC$29))))))</f>
        <v>0</v>
      </c>
      <c r="BD75" s="114">
        <f>$D75*IF(BD$29&gt;'Inputs &amp; Summary'!$D$5,0,IF(BD$29&gt;VLOOKUP($G75,Lists!$J$17:$K$21,2),IF($M75=Lists!$H$3,IF($K75&lt;1,(($S75/$K75)*((1+'Inputs &amp; Summary'!$D$7)^BD$29)),((INT(BD$29/$K75)-INT((BD$29-1)/$K75))*$S75*((1+'Inputs &amp; Summary'!$D$7)^BD$29))),(_xlfn.WEIBULL.DIST(BD$29,$L75,$K75,FALSE)*$S75*((1+'Inputs &amp; Summary'!$D$7)^BD$29))),IF($M75=Lists!$H$3,IF($K75&lt;1,((($R75*(1-$E75)+$Q75*(1-$F75))/$K75)*((1+'Inputs &amp; Summary'!$D$7)^BD$29)),((INT(BD$29/$K75)-INT((BD$29-1)/$K75))*($R75*(1-$E75)+$Q75*(1-$F75))*((1+'Inputs &amp; Summary'!$D$7)^BD$29))),((_xlfn.WEIBULL.DIST(BD$29,$L75,$K75,FALSE)*($R75*(1-$E75)+$Q75*(1-$F75))*((1+'Inputs &amp; Summary'!$D$7)^BD$29))))))</f>
        <v>0</v>
      </c>
      <c r="BE75" s="114">
        <f>$D75*IF(BE$29&gt;'Inputs &amp; Summary'!$D$5,0,IF(BE$29&gt;VLOOKUP($G75,Lists!$J$17:$K$21,2),IF($M75=Lists!$H$3,IF($K75&lt;1,(($S75/$K75)*((1+'Inputs &amp; Summary'!$D$7)^BE$29)),((INT(BE$29/$K75)-INT((BE$29-1)/$K75))*$S75*((1+'Inputs &amp; Summary'!$D$7)^BE$29))),(_xlfn.WEIBULL.DIST(BE$29,$L75,$K75,FALSE)*$S75*((1+'Inputs &amp; Summary'!$D$7)^BE$29))),IF($M75=Lists!$H$3,IF($K75&lt;1,((($R75*(1-$E75)+$Q75*(1-$F75))/$K75)*((1+'Inputs &amp; Summary'!$D$7)^BE$29)),((INT(BE$29/$K75)-INT((BE$29-1)/$K75))*($R75*(1-$E75)+$Q75*(1-$F75))*((1+'Inputs &amp; Summary'!$D$7)^BE$29))),((_xlfn.WEIBULL.DIST(BE$29,$L75,$K75,FALSE)*($R75*(1-$E75)+$Q75*(1-$F75))*((1+'Inputs &amp; Summary'!$D$7)^BE$29))))))</f>
        <v>0</v>
      </c>
      <c r="BF75" s="114">
        <f>$D75*IF(BF$29&gt;'Inputs &amp; Summary'!$D$5,0,IF(BF$29&gt;VLOOKUP($G75,Lists!$J$17:$K$21,2),IF($M75=Lists!$H$3,IF($K75&lt;1,(($S75/$K75)*((1+'Inputs &amp; Summary'!$D$7)^BF$29)),((INT(BF$29/$K75)-INT((BF$29-1)/$K75))*$S75*((1+'Inputs &amp; Summary'!$D$7)^BF$29))),(_xlfn.WEIBULL.DIST(BF$29,$L75,$K75,FALSE)*$S75*((1+'Inputs &amp; Summary'!$D$7)^BF$29))),IF($M75=Lists!$H$3,IF($K75&lt;1,((($R75*(1-$E75)+$Q75*(1-$F75))/$K75)*((1+'Inputs &amp; Summary'!$D$7)^BF$29)),((INT(BF$29/$K75)-INT((BF$29-1)/$K75))*($R75*(1-$E75)+$Q75*(1-$F75))*((1+'Inputs &amp; Summary'!$D$7)^BF$29))),((_xlfn.WEIBULL.DIST(BF$29,$L75,$K75,FALSE)*($R75*(1-$E75)+$Q75*(1-$F75))*((1+'Inputs &amp; Summary'!$D$7)^BF$29))))))</f>
        <v>0</v>
      </c>
      <c r="BG75" s="114">
        <f>$D75*IF(BG$29&gt;'Inputs &amp; Summary'!$D$5,0,IF(BG$29&gt;VLOOKUP($G75,Lists!$J$17:$K$21,2),IF($M75=Lists!$H$3,IF($K75&lt;1,(($S75/$K75)*((1+'Inputs &amp; Summary'!$D$7)^BG$29)),((INT(BG$29/$K75)-INT((BG$29-1)/$K75))*$S75*((1+'Inputs &amp; Summary'!$D$7)^BG$29))),(_xlfn.WEIBULL.DIST(BG$29,$L75,$K75,FALSE)*$S75*((1+'Inputs &amp; Summary'!$D$7)^BG$29))),IF($M75=Lists!$H$3,IF($K75&lt;1,((($R75*(1-$E75)+$Q75*(1-$F75))/$K75)*((1+'Inputs &amp; Summary'!$D$7)^BG$29)),((INT(BG$29/$K75)-INT((BG$29-1)/$K75))*($R75*(1-$E75)+$Q75*(1-$F75))*((1+'Inputs &amp; Summary'!$D$7)^BG$29))),((_xlfn.WEIBULL.DIST(BG$29,$L75,$K75,FALSE)*($R75*(1-$E75)+$Q75*(1-$F75))*((1+'Inputs &amp; Summary'!$D$7)^BG$29))))))</f>
        <v>0</v>
      </c>
      <c r="BH75" s="114">
        <f>$D75*IF(BH$29&gt;'Inputs &amp; Summary'!$D$5,0,IF(BH$29&gt;VLOOKUP($G75,Lists!$J$17:$K$21,2),IF($M75=Lists!$H$3,IF($K75&lt;1,(($S75/$K75)*((1+'Inputs &amp; Summary'!$D$7)^BH$29)),((INT(BH$29/$K75)-INT((BH$29-1)/$K75))*$S75*((1+'Inputs &amp; Summary'!$D$7)^BH$29))),(_xlfn.WEIBULL.DIST(BH$29,$L75,$K75,FALSE)*$S75*((1+'Inputs &amp; Summary'!$D$7)^BH$29))),IF($M75=Lists!$H$3,IF($K75&lt;1,((($R75*(1-$E75)+$Q75*(1-$F75))/$K75)*((1+'Inputs &amp; Summary'!$D$7)^BH$29)),((INT(BH$29/$K75)-INT((BH$29-1)/$K75))*($R75*(1-$E75)+$Q75*(1-$F75))*((1+'Inputs &amp; Summary'!$D$7)^BH$29))),((_xlfn.WEIBULL.DIST(BH$29,$L75,$K75,FALSE)*($R75*(1-$E75)+$Q75*(1-$F75))*((1+'Inputs &amp; Summary'!$D$7)^BH$29))))))</f>
        <v>0</v>
      </c>
      <c r="BI75" s="114">
        <f>$D75*IF(BI$29&gt;'Inputs &amp; Summary'!$D$5,0,IF(BI$29&gt;VLOOKUP($G75,Lists!$J$17:$K$21,2),IF($M75=Lists!$H$3,IF($K75&lt;1,(($S75/$K75)*((1+'Inputs &amp; Summary'!$D$7)^BI$29)),((INT(BI$29/$K75)-INT((BI$29-1)/$K75))*$S75*((1+'Inputs &amp; Summary'!$D$7)^BI$29))),(_xlfn.WEIBULL.DIST(BI$29,$L75,$K75,FALSE)*$S75*((1+'Inputs &amp; Summary'!$D$7)^BI$29))),IF($M75=Lists!$H$3,IF($K75&lt;1,((($R75*(1-$E75)+$Q75*(1-$F75))/$K75)*((1+'Inputs &amp; Summary'!$D$7)^BI$29)),((INT(BI$29/$K75)-INT((BI$29-1)/$K75))*($R75*(1-$E75)+$Q75*(1-$F75))*((1+'Inputs &amp; Summary'!$D$7)^BI$29))),((_xlfn.WEIBULL.DIST(BI$29,$L75,$K75,FALSE)*($R75*(1-$E75)+$Q75*(1-$F75))*((1+'Inputs &amp; Summary'!$D$7)^BI$29))))))</f>
        <v>0</v>
      </c>
      <c r="BJ75" s="114">
        <f>$D75*IF(BJ$29&gt;'Inputs &amp; Summary'!$D$5,0,IF(BJ$29&gt;VLOOKUP($G75,Lists!$J$17:$K$21,2),IF($M75=Lists!$H$3,IF($K75&lt;1,(($S75/$K75)*((1+'Inputs &amp; Summary'!$D$7)^BJ$29)),((INT(BJ$29/$K75)-INT((BJ$29-1)/$K75))*$S75*((1+'Inputs &amp; Summary'!$D$7)^BJ$29))),(_xlfn.WEIBULL.DIST(BJ$29,$L75,$K75,FALSE)*$S75*((1+'Inputs &amp; Summary'!$D$7)^BJ$29))),IF($M75=Lists!$H$3,IF($K75&lt;1,((($R75*(1-$E75)+$Q75*(1-$F75))/$K75)*((1+'Inputs &amp; Summary'!$D$7)^BJ$29)),((INT(BJ$29/$K75)-INT((BJ$29-1)/$K75))*($R75*(1-$E75)+$Q75*(1-$F75))*((1+'Inputs &amp; Summary'!$D$7)^BJ$29))),((_xlfn.WEIBULL.DIST(BJ$29,$L75,$K75,FALSE)*($R75*(1-$E75)+$Q75*(1-$F75))*((1+'Inputs &amp; Summary'!$D$7)^BJ$29))))))</f>
        <v>0</v>
      </c>
      <c r="BK75" s="114">
        <f>$D75*IF(BK$29&gt;'Inputs &amp; Summary'!$D$5,0,IF(BK$29&gt;VLOOKUP($G75,Lists!$J$17:$K$21,2),IF($M75=Lists!$H$3,IF($K75&lt;1,(($S75/$K75)*((1+'Inputs &amp; Summary'!$D$7)^BK$29)),((INT(BK$29/$K75)-INT((BK$29-1)/$K75))*$S75*((1+'Inputs &amp; Summary'!$D$7)^BK$29))),(_xlfn.WEIBULL.DIST(BK$29,$L75,$K75,FALSE)*$S75*((1+'Inputs &amp; Summary'!$D$7)^BK$29))),IF($M75=Lists!$H$3,IF($K75&lt;1,((($R75*(1-$E75)+$Q75*(1-$F75))/$K75)*((1+'Inputs &amp; Summary'!$D$7)^BK$29)),((INT(BK$29/$K75)-INT((BK$29-1)/$K75))*($R75*(1-$E75)+$Q75*(1-$F75))*((1+'Inputs &amp; Summary'!$D$7)^BK$29))),((_xlfn.WEIBULL.DIST(BK$29,$L75,$K75,FALSE)*($R75*(1-$E75)+$Q75*(1-$F75))*((1+'Inputs &amp; Summary'!$D$7)^BK$29))))))</f>
        <v>0</v>
      </c>
      <c r="BL75" s="114">
        <f>$D75*IF(BL$29&gt;'Inputs &amp; Summary'!$D$5,0,IF(BL$29&gt;VLOOKUP($G75,Lists!$J$17:$K$21,2),IF($M75=Lists!$H$3,IF($K75&lt;1,(($S75/$K75)*((1+'Inputs &amp; Summary'!$D$7)^BL$29)),((INT(BL$29/$K75)-INT((BL$29-1)/$K75))*$S75*((1+'Inputs &amp; Summary'!$D$7)^BL$29))),(_xlfn.WEIBULL.DIST(BL$29,$L75,$K75,FALSE)*$S75*((1+'Inputs &amp; Summary'!$D$7)^BL$29))),IF($M75=Lists!$H$3,IF($K75&lt;1,((($R75*(1-$E75)+$Q75*(1-$F75))/$K75)*((1+'Inputs &amp; Summary'!$D$7)^BL$29)),((INT(BL$29/$K75)-INT((BL$29-1)/$K75))*($R75*(1-$E75)+$Q75*(1-$F75))*((1+'Inputs &amp; Summary'!$D$7)^BL$29))),((_xlfn.WEIBULL.DIST(BL$29,$L75,$K75,FALSE)*($R75*(1-$E75)+$Q75*(1-$F75))*((1+'Inputs &amp; Summary'!$D$7)^BL$29))))))</f>
        <v>0</v>
      </c>
    </row>
    <row r="76" spans="1:64" x14ac:dyDescent="0.3">
      <c r="A76" s="79" t="s">
        <v>228</v>
      </c>
      <c r="B76" s="33" t="s">
        <v>152</v>
      </c>
      <c r="C76" s="33" t="s">
        <v>236</v>
      </c>
      <c r="D76" s="68">
        <v>1</v>
      </c>
      <c r="E76" s="68">
        <v>1</v>
      </c>
      <c r="F76" s="68">
        <v>1</v>
      </c>
      <c r="G76" s="213" t="s">
        <v>440</v>
      </c>
      <c r="H76" s="34" t="s">
        <v>291</v>
      </c>
      <c r="I76" s="34" t="s">
        <v>100</v>
      </c>
      <c r="J76" s="33">
        <f>VLOOKUP(I76,'Labor Rates'!$A$1:$B$16,2)</f>
        <v>24.03846153846154</v>
      </c>
      <c r="K76" s="35">
        <v>25</v>
      </c>
      <c r="L76" s="35">
        <v>1</v>
      </c>
      <c r="M76" s="36" t="s">
        <v>249</v>
      </c>
      <c r="N76" s="84">
        <f>'Inputs &amp; Summary'!$D$19</f>
        <v>1443</v>
      </c>
      <c r="O76" s="35">
        <v>0.1</v>
      </c>
      <c r="P76" s="5">
        <v>5</v>
      </c>
      <c r="Q76" s="73">
        <f t="shared" si="11"/>
        <v>3468.7500000000005</v>
      </c>
      <c r="R76" s="73">
        <f t="shared" si="12"/>
        <v>7215</v>
      </c>
      <c r="S76" s="74">
        <f t="shared" si="13"/>
        <v>10683.75</v>
      </c>
      <c r="T76" s="88"/>
      <c r="U76" s="80"/>
      <c r="V76" s="87">
        <f t="shared" si="14"/>
        <v>156.50360454500739</v>
      </c>
      <c r="W76" s="87">
        <f>NPV('Inputs &amp; Summary'!$D$6,Y76:BL76)</f>
        <v>1130.0931276661527</v>
      </c>
      <c r="X76" s="90">
        <f t="shared" si="15"/>
        <v>8.2022585732008432E-3</v>
      </c>
      <c r="Y76" s="114">
        <f>$D76*IF(Y$29&gt;'Inputs &amp; Summary'!$D$5,0,IF(Y$29&gt;VLOOKUP($G76,Lists!$J$17:$K$21,2),IF($M76=Lists!$H$3,IF($K76&lt;1,(($S76/$K76)*((1+'Inputs &amp; Summary'!$D$7)^Y$29)),((INT(Y$29/$K76)-INT((Y$29-1)/$K76))*$S76*((1+'Inputs &amp; Summary'!$D$7)^Y$29))),(_xlfn.WEIBULL.DIST(Y$29,$L76,$K76,FALSE)*$S76*((1+'Inputs &amp; Summary'!$D$7)^Y$29))),IF($M76=Lists!$H$3,IF($K76&lt;1,((($R76*(1-$E76)+$Q76*(1-$F76))/$K76)*((1+'Inputs &amp; Summary'!$D$7)^Y$29)),((INT(Y$29/$K76)-INT((Y$29-1)/$K76))*($R76*(1-$E76)+$Q76*(1-$F76))*((1+'Inputs &amp; Summary'!$D$7)^Y$29))),((_xlfn.WEIBULL.DIST(Y$29,$L76,$K76,FALSE)*($R76*(1-$E76)+$Q76*(1-$F76))*((1+'Inputs &amp; Summary'!$D$7)^Y$29))))))</f>
        <v>0</v>
      </c>
      <c r="Z76" s="114">
        <f>$D76*IF(Z$29&gt;'Inputs &amp; Summary'!$D$5,0,IF(Z$29&gt;VLOOKUP($G76,Lists!$J$17:$K$21,2),IF($M76=Lists!$H$3,IF($K76&lt;1,(($S76/$K76)*((1+'Inputs &amp; Summary'!$D$7)^Z$29)),((INT(Z$29/$K76)-INT((Z$29-1)/$K76))*$S76*((1+'Inputs &amp; Summary'!$D$7)^Z$29))),(_xlfn.WEIBULL.DIST(Z$29,$L76,$K76,FALSE)*$S76*((1+'Inputs &amp; Summary'!$D$7)^Z$29))),IF($M76=Lists!$H$3,IF($K76&lt;1,((($R76*(1-$E76)+$Q76*(1-$F76))/$K76)*((1+'Inputs &amp; Summary'!$D$7)^Z$29)),((INT(Z$29/$K76)-INT((Z$29-1)/$K76))*($R76*(1-$E76)+$Q76*(1-$F76))*((1+'Inputs &amp; Summary'!$D$7)^Z$29))),((_xlfn.WEIBULL.DIST(Z$29,$L76,$K76,FALSE)*($R76*(1-$E76)+$Q76*(1-$F76))*((1+'Inputs &amp; Summary'!$D$7)^Z$29))))))</f>
        <v>0</v>
      </c>
      <c r="AA76" s="114">
        <f>$D76*IF(AA$29&gt;'Inputs &amp; Summary'!$D$5,0,IF(AA$29&gt;VLOOKUP($G76,Lists!$J$17:$K$21,2),IF($M76=Lists!$H$3,IF($K76&lt;1,(($S76/$K76)*((1+'Inputs &amp; Summary'!$D$7)^AA$29)),((INT(AA$29/$K76)-INT((AA$29-1)/$K76))*$S76*((1+'Inputs &amp; Summary'!$D$7)^AA$29))),(_xlfn.WEIBULL.DIST(AA$29,$L76,$K76,FALSE)*$S76*((1+'Inputs &amp; Summary'!$D$7)^AA$29))),IF($M76=Lists!$H$3,IF($K76&lt;1,((($R76*(1-$E76)+$Q76*(1-$F76))/$K76)*((1+'Inputs &amp; Summary'!$D$7)^AA$29)),((INT(AA$29/$K76)-INT((AA$29-1)/$K76))*($R76*(1-$E76)+$Q76*(1-$F76))*((1+'Inputs &amp; Summary'!$D$7)^AA$29))),((_xlfn.WEIBULL.DIST(AA$29,$L76,$K76,FALSE)*($R76*(1-$E76)+$Q76*(1-$F76))*((1+'Inputs &amp; Summary'!$D$7)^AA$29))))))</f>
        <v>0</v>
      </c>
      <c r="AB76" s="114">
        <f>$D76*IF(AB$29&gt;'Inputs &amp; Summary'!$D$5,0,IF(AB$29&gt;VLOOKUP($G76,Lists!$J$17:$K$21,2),IF($M76=Lists!$H$3,IF($K76&lt;1,(($S76/$K76)*((1+'Inputs &amp; Summary'!$D$7)^AB$29)),((INT(AB$29/$K76)-INT((AB$29-1)/$K76))*$S76*((1+'Inputs &amp; Summary'!$D$7)^AB$29))),(_xlfn.WEIBULL.DIST(AB$29,$L76,$K76,FALSE)*$S76*((1+'Inputs &amp; Summary'!$D$7)^AB$29))),IF($M76=Lists!$H$3,IF($K76&lt;1,((($R76*(1-$E76)+$Q76*(1-$F76))/$K76)*((1+'Inputs &amp; Summary'!$D$7)^AB$29)),((INT(AB$29/$K76)-INT((AB$29-1)/$K76))*($R76*(1-$E76)+$Q76*(1-$F76))*((1+'Inputs &amp; Summary'!$D$7)^AB$29))),((_xlfn.WEIBULL.DIST(AB$29,$L76,$K76,FALSE)*($R76*(1-$E76)+$Q76*(1-$F76))*((1+'Inputs &amp; Summary'!$D$7)^AB$29))))))</f>
        <v>0</v>
      </c>
      <c r="AC76" s="114">
        <f>$D76*IF(AC$29&gt;'Inputs &amp; Summary'!$D$5,0,IF(AC$29&gt;VLOOKUP($G76,Lists!$J$17:$K$21,2),IF($M76=Lists!$H$3,IF($K76&lt;1,(($S76/$K76)*((1+'Inputs &amp; Summary'!$D$7)^AC$29)),((INT(AC$29/$K76)-INT((AC$29-1)/$K76))*$S76*((1+'Inputs &amp; Summary'!$D$7)^AC$29))),(_xlfn.WEIBULL.DIST(AC$29,$L76,$K76,FALSE)*$S76*((1+'Inputs &amp; Summary'!$D$7)^AC$29))),IF($M76=Lists!$H$3,IF($K76&lt;1,((($R76*(1-$E76)+$Q76*(1-$F76))/$K76)*((1+'Inputs &amp; Summary'!$D$7)^AC$29)),((INT(AC$29/$K76)-INT((AC$29-1)/$K76))*($R76*(1-$E76)+$Q76*(1-$F76))*((1+'Inputs &amp; Summary'!$D$7)^AC$29))),((_xlfn.WEIBULL.DIST(AC$29,$L76,$K76,FALSE)*($R76*(1-$E76)+$Q76*(1-$F76))*((1+'Inputs &amp; Summary'!$D$7)^AC$29))))))</f>
        <v>0</v>
      </c>
      <c r="AD76" s="114">
        <f>$D76*IF(AD$29&gt;'Inputs &amp; Summary'!$D$5,0,IF(AD$29&gt;VLOOKUP($G76,Lists!$J$17:$K$21,2),IF($M76=Lists!$H$3,IF($K76&lt;1,(($S76/$K76)*((1+'Inputs &amp; Summary'!$D$7)^AD$29)),((INT(AD$29/$K76)-INT((AD$29-1)/$K76))*$S76*((1+'Inputs &amp; Summary'!$D$7)^AD$29))),(_xlfn.WEIBULL.DIST(AD$29,$L76,$K76,FALSE)*$S76*((1+'Inputs &amp; Summary'!$D$7)^AD$29))),IF($M76=Lists!$H$3,IF($K76&lt;1,((($R76*(1-$E76)+$Q76*(1-$F76))/$K76)*((1+'Inputs &amp; Summary'!$D$7)^AD$29)),((INT(AD$29/$K76)-INT((AD$29-1)/$K76))*($R76*(1-$E76)+$Q76*(1-$F76))*((1+'Inputs &amp; Summary'!$D$7)^AD$29))),((_xlfn.WEIBULL.DIST(AD$29,$L76,$K76,FALSE)*($R76*(1-$E76)+$Q76*(1-$F76))*((1+'Inputs &amp; Summary'!$D$7)^AD$29))))))</f>
        <v>0</v>
      </c>
      <c r="AE76" s="114">
        <f>$D76*IF(AE$29&gt;'Inputs &amp; Summary'!$D$5,0,IF(AE$29&gt;VLOOKUP($G76,Lists!$J$17:$K$21,2),IF($M76=Lists!$H$3,IF($K76&lt;1,(($S76/$K76)*((1+'Inputs &amp; Summary'!$D$7)^AE$29)),((INT(AE$29/$K76)-INT((AE$29-1)/$K76))*$S76*((1+'Inputs &amp; Summary'!$D$7)^AE$29))),(_xlfn.WEIBULL.DIST(AE$29,$L76,$K76,FALSE)*$S76*((1+'Inputs &amp; Summary'!$D$7)^AE$29))),IF($M76=Lists!$H$3,IF($K76&lt;1,((($R76*(1-$E76)+$Q76*(1-$F76))/$K76)*((1+'Inputs &amp; Summary'!$D$7)^AE$29)),((INT(AE$29/$K76)-INT((AE$29-1)/$K76))*($R76*(1-$E76)+$Q76*(1-$F76))*((1+'Inputs &amp; Summary'!$D$7)^AE$29))),((_xlfn.WEIBULL.DIST(AE$29,$L76,$K76,FALSE)*($R76*(1-$E76)+$Q76*(1-$F76))*((1+'Inputs &amp; Summary'!$D$7)^AE$29))))))</f>
        <v>0</v>
      </c>
      <c r="AF76" s="114">
        <f>$D76*IF(AF$29&gt;'Inputs &amp; Summary'!$D$5,0,IF(AF$29&gt;VLOOKUP($G76,Lists!$J$17:$K$21,2),IF($M76=Lists!$H$3,IF($K76&lt;1,(($S76/$K76)*((1+'Inputs &amp; Summary'!$D$7)^AF$29)),((INT(AF$29/$K76)-INT((AF$29-1)/$K76))*$S76*((1+'Inputs &amp; Summary'!$D$7)^AF$29))),(_xlfn.WEIBULL.DIST(AF$29,$L76,$K76,FALSE)*$S76*((1+'Inputs &amp; Summary'!$D$7)^AF$29))),IF($M76=Lists!$H$3,IF($K76&lt;1,((($R76*(1-$E76)+$Q76*(1-$F76))/$K76)*((1+'Inputs &amp; Summary'!$D$7)^AF$29)),((INT(AF$29/$K76)-INT((AF$29-1)/$K76))*($R76*(1-$E76)+$Q76*(1-$F76))*((1+'Inputs &amp; Summary'!$D$7)^AF$29))),((_xlfn.WEIBULL.DIST(AF$29,$L76,$K76,FALSE)*($R76*(1-$E76)+$Q76*(1-$F76))*((1+'Inputs &amp; Summary'!$D$7)^AF$29))))))</f>
        <v>0</v>
      </c>
      <c r="AG76" s="114">
        <f>$D76*IF(AG$29&gt;'Inputs &amp; Summary'!$D$5,0,IF(AG$29&gt;VLOOKUP($G76,Lists!$J$17:$K$21,2),IF($M76=Lists!$H$3,IF($K76&lt;1,(($S76/$K76)*((1+'Inputs &amp; Summary'!$D$7)^AG$29)),((INT(AG$29/$K76)-INT((AG$29-1)/$K76))*$S76*((1+'Inputs &amp; Summary'!$D$7)^AG$29))),(_xlfn.WEIBULL.DIST(AG$29,$L76,$K76,FALSE)*$S76*((1+'Inputs &amp; Summary'!$D$7)^AG$29))),IF($M76=Lists!$H$3,IF($K76&lt;1,((($R76*(1-$E76)+$Q76*(1-$F76))/$K76)*((1+'Inputs &amp; Summary'!$D$7)^AG$29)),((INT(AG$29/$K76)-INT((AG$29-1)/$K76))*($R76*(1-$E76)+$Q76*(1-$F76))*((1+'Inputs &amp; Summary'!$D$7)^AG$29))),((_xlfn.WEIBULL.DIST(AG$29,$L76,$K76,FALSE)*($R76*(1-$E76)+$Q76*(1-$F76))*((1+'Inputs &amp; Summary'!$D$7)^AG$29))))))</f>
        <v>0</v>
      </c>
      <c r="AH76" s="114">
        <f>$D76*IF(AH$29&gt;'Inputs &amp; Summary'!$D$5,0,IF(AH$29&gt;VLOOKUP($G76,Lists!$J$17:$K$21,2),IF($M76=Lists!$H$3,IF($K76&lt;1,(($S76/$K76)*((1+'Inputs &amp; Summary'!$D$7)^AH$29)),((INT(AH$29/$K76)-INT((AH$29-1)/$K76))*$S76*((1+'Inputs &amp; Summary'!$D$7)^AH$29))),(_xlfn.WEIBULL.DIST(AH$29,$L76,$K76,FALSE)*$S76*((1+'Inputs &amp; Summary'!$D$7)^AH$29))),IF($M76=Lists!$H$3,IF($K76&lt;1,((($R76*(1-$E76)+$Q76*(1-$F76))/$K76)*((1+'Inputs &amp; Summary'!$D$7)^AH$29)),((INT(AH$29/$K76)-INT((AH$29-1)/$K76))*($R76*(1-$E76)+$Q76*(1-$F76))*((1+'Inputs &amp; Summary'!$D$7)^AH$29))),((_xlfn.WEIBULL.DIST(AH$29,$L76,$K76,FALSE)*($R76*(1-$E76)+$Q76*(1-$F76))*((1+'Inputs &amp; Summary'!$D$7)^AH$29))))))</f>
        <v>0</v>
      </c>
      <c r="AI76" s="114">
        <f>$D76*IF(AI$29&gt;'Inputs &amp; Summary'!$D$5,0,IF(AI$29&gt;VLOOKUP($G76,Lists!$J$17:$K$21,2),IF($M76=Lists!$H$3,IF($K76&lt;1,(($S76/$K76)*((1+'Inputs &amp; Summary'!$D$7)^AI$29)),((INT(AI$29/$K76)-INT((AI$29-1)/$K76))*$S76*((1+'Inputs &amp; Summary'!$D$7)^AI$29))),(_xlfn.WEIBULL.DIST(AI$29,$L76,$K76,FALSE)*$S76*((1+'Inputs &amp; Summary'!$D$7)^AI$29))),IF($M76=Lists!$H$3,IF($K76&lt;1,((($R76*(1-$E76)+$Q76*(1-$F76))/$K76)*((1+'Inputs &amp; Summary'!$D$7)^AI$29)),((INT(AI$29/$K76)-INT((AI$29-1)/$K76))*($R76*(1-$E76)+$Q76*(1-$F76))*((1+'Inputs &amp; Summary'!$D$7)^AI$29))),((_xlfn.WEIBULL.DIST(AI$29,$L76,$K76,FALSE)*($R76*(1-$E76)+$Q76*(1-$F76))*((1+'Inputs &amp; Summary'!$D$7)^AI$29))))))</f>
        <v>342.21262344738386</v>
      </c>
      <c r="AJ76" s="114">
        <f>$D76*IF(AJ$29&gt;'Inputs &amp; Summary'!$D$5,0,IF(AJ$29&gt;VLOOKUP($G76,Lists!$J$17:$K$21,2),IF($M76=Lists!$H$3,IF($K76&lt;1,(($S76/$K76)*((1+'Inputs &amp; Summary'!$D$7)^AJ$29)),((INT(AJ$29/$K76)-INT((AJ$29-1)/$K76))*$S76*((1+'Inputs &amp; Summary'!$D$7)^AJ$29))),(_xlfn.WEIBULL.DIST(AJ$29,$L76,$K76,FALSE)*$S76*((1+'Inputs &amp; Summary'!$D$7)^AJ$29))),IF($M76=Lists!$H$3,IF($K76&lt;1,((($R76*(1-$E76)+$Q76*(1-$F76))/$K76)*((1+'Inputs &amp; Summary'!$D$7)^AJ$29)),((INT(AJ$29/$K76)-INT((AJ$29-1)/$K76))*($R76*(1-$E76)+$Q76*(1-$F76))*((1+'Inputs &amp; Summary'!$D$7)^AJ$29))),((_xlfn.WEIBULL.DIST(AJ$29,$L76,$K76,FALSE)*($R76*(1-$E76)+$Q76*(1-$F76))*((1+'Inputs &amp; Summary'!$D$7)^AJ$29))))))</f>
        <v>335.37016004391432</v>
      </c>
      <c r="AK76" s="114">
        <f>$D76*IF(AK$29&gt;'Inputs &amp; Summary'!$D$5,0,IF(AK$29&gt;VLOOKUP($G76,Lists!$J$17:$K$21,2),IF($M76=Lists!$H$3,IF($K76&lt;1,(($S76/$K76)*((1+'Inputs &amp; Summary'!$D$7)^AK$29)),((INT(AK$29/$K76)-INT((AK$29-1)/$K76))*$S76*((1+'Inputs &amp; Summary'!$D$7)^AK$29))),(_xlfn.WEIBULL.DIST(AK$29,$L76,$K76,FALSE)*$S76*((1+'Inputs &amp; Summary'!$D$7)^AK$29))),IF($M76=Lists!$H$3,IF($K76&lt;1,((($R76*(1-$E76)+$Q76*(1-$F76))/$K76)*((1+'Inputs &amp; Summary'!$D$7)^AK$29)),((INT(AK$29/$K76)-INT((AK$29-1)/$K76))*($R76*(1-$E76)+$Q76*(1-$F76))*((1+'Inputs &amp; Summary'!$D$7)^AK$29))),((_xlfn.WEIBULL.DIST(AK$29,$L76,$K76,FALSE)*($R76*(1-$E76)+$Q76*(1-$F76))*((1+'Inputs &amp; Summary'!$D$7)^AK$29))))))</f>
        <v>328.66451013655768</v>
      </c>
      <c r="AL76" s="114">
        <f>$D76*IF(AL$29&gt;'Inputs &amp; Summary'!$D$5,0,IF(AL$29&gt;VLOOKUP($G76,Lists!$J$17:$K$21,2),IF($M76=Lists!$H$3,IF($K76&lt;1,(($S76/$K76)*((1+'Inputs &amp; Summary'!$D$7)^AL$29)),((INT(AL$29/$K76)-INT((AL$29-1)/$K76))*$S76*((1+'Inputs &amp; Summary'!$D$7)^AL$29))),(_xlfn.WEIBULL.DIST(AL$29,$L76,$K76,FALSE)*$S76*((1+'Inputs &amp; Summary'!$D$7)^AL$29))),IF($M76=Lists!$H$3,IF($K76&lt;1,((($R76*(1-$E76)+$Q76*(1-$F76))/$K76)*((1+'Inputs &amp; Summary'!$D$7)^AL$29)),((INT(AL$29/$K76)-INT((AL$29-1)/$K76))*($R76*(1-$E76)+$Q76*(1-$F76))*((1+'Inputs &amp; Summary'!$D$7)^AL$29))),((_xlfn.WEIBULL.DIST(AL$29,$L76,$K76,FALSE)*($R76*(1-$E76)+$Q76*(1-$F76))*((1+'Inputs &amp; Summary'!$D$7)^AL$29))))))</f>
        <v>322.09293817064383</v>
      </c>
      <c r="AM76" s="114">
        <f>$D76*IF(AM$29&gt;'Inputs &amp; Summary'!$D$5,0,IF(AM$29&gt;VLOOKUP($G76,Lists!$J$17:$K$21,2),IF($M76=Lists!$H$3,IF($K76&lt;1,(($S76/$K76)*((1+'Inputs &amp; Summary'!$D$7)^AM$29)),((INT(AM$29/$K76)-INT((AM$29-1)/$K76))*$S76*((1+'Inputs &amp; Summary'!$D$7)^AM$29))),(_xlfn.WEIBULL.DIST(AM$29,$L76,$K76,FALSE)*$S76*((1+'Inputs &amp; Summary'!$D$7)^AM$29))),IF($M76=Lists!$H$3,IF($K76&lt;1,((($R76*(1-$E76)+$Q76*(1-$F76))/$K76)*((1+'Inputs &amp; Summary'!$D$7)^AM$29)),((INT(AM$29/$K76)-INT((AM$29-1)/$K76))*($R76*(1-$E76)+$Q76*(1-$F76))*((1+'Inputs &amp; Summary'!$D$7)^AM$29))),((_xlfn.WEIBULL.DIST(AM$29,$L76,$K76,FALSE)*($R76*(1-$E76)+$Q76*(1-$F76))*((1+'Inputs &amp; Summary'!$D$7)^AM$29))))))</f>
        <v>315.65276328829464</v>
      </c>
      <c r="AN76" s="114">
        <f>$D76*IF(AN$29&gt;'Inputs &amp; Summary'!$D$5,0,IF(AN$29&gt;VLOOKUP($G76,Lists!$J$17:$K$21,2),IF($M76=Lists!$H$3,IF($K76&lt;1,(($S76/$K76)*((1+'Inputs &amp; Summary'!$D$7)^AN$29)),((INT(AN$29/$K76)-INT((AN$29-1)/$K76))*$S76*((1+'Inputs &amp; Summary'!$D$7)^AN$29))),(_xlfn.WEIBULL.DIST(AN$29,$L76,$K76,FALSE)*$S76*((1+'Inputs &amp; Summary'!$D$7)^AN$29))),IF($M76=Lists!$H$3,IF($K76&lt;1,((($R76*(1-$E76)+$Q76*(1-$F76))/$K76)*((1+'Inputs &amp; Summary'!$D$7)^AN$29)),((INT(AN$29/$K76)-INT((AN$29-1)/$K76))*($R76*(1-$E76)+$Q76*(1-$F76))*((1+'Inputs &amp; Summary'!$D$7)^AN$29))),((_xlfn.WEIBULL.DIST(AN$29,$L76,$K76,FALSE)*($R76*(1-$E76)+$Q76*(1-$F76))*((1+'Inputs &amp; Summary'!$D$7)^AN$29))))))</f>
        <v>309.34135823477453</v>
      </c>
      <c r="AO76" s="114">
        <f>$D76*IF(AO$29&gt;'Inputs &amp; Summary'!$D$5,0,IF(AO$29&gt;VLOOKUP($G76,Lists!$J$17:$K$21,2),IF($M76=Lists!$H$3,IF($K76&lt;1,(($S76/$K76)*((1+'Inputs &amp; Summary'!$D$7)^AO$29)),((INT(AO$29/$K76)-INT((AO$29-1)/$K76))*$S76*((1+'Inputs &amp; Summary'!$D$7)^AO$29))),(_xlfn.WEIBULL.DIST(AO$29,$L76,$K76,FALSE)*$S76*((1+'Inputs &amp; Summary'!$D$7)^AO$29))),IF($M76=Lists!$H$3,IF($K76&lt;1,((($R76*(1-$E76)+$Q76*(1-$F76))/$K76)*((1+'Inputs &amp; Summary'!$D$7)^AO$29)),((INT(AO$29/$K76)-INT((AO$29-1)/$K76))*($R76*(1-$E76)+$Q76*(1-$F76))*((1+'Inputs &amp; Summary'!$D$7)^AO$29))),((_xlfn.WEIBULL.DIST(AO$29,$L76,$K76,FALSE)*($R76*(1-$E76)+$Q76*(1-$F76))*((1+'Inputs &amp; Summary'!$D$7)^AO$29))))))</f>
        <v>303.15614828670704</v>
      </c>
      <c r="AP76" s="114">
        <f>$D76*IF(AP$29&gt;'Inputs &amp; Summary'!$D$5,0,IF(AP$29&gt;VLOOKUP($G76,Lists!$J$17:$K$21,2),IF($M76=Lists!$H$3,IF($K76&lt;1,(($S76/$K76)*((1+'Inputs &amp; Summary'!$D$7)^AP$29)),((INT(AP$29/$K76)-INT((AP$29-1)/$K76))*$S76*((1+'Inputs &amp; Summary'!$D$7)^AP$29))),(_xlfn.WEIBULL.DIST(AP$29,$L76,$K76,FALSE)*$S76*((1+'Inputs &amp; Summary'!$D$7)^AP$29))),IF($M76=Lists!$H$3,IF($K76&lt;1,((($R76*(1-$E76)+$Q76*(1-$F76))/$K76)*((1+'Inputs &amp; Summary'!$D$7)^AP$29)),((INT(AP$29/$K76)-INT((AP$29-1)/$K76))*($R76*(1-$E76)+$Q76*(1-$F76))*((1+'Inputs &amp; Summary'!$D$7)^AP$29))),((_xlfn.WEIBULL.DIST(AP$29,$L76,$K76,FALSE)*($R76*(1-$E76)+$Q76*(1-$F76))*((1+'Inputs &amp; Summary'!$D$7)^AP$29))))))</f>
        <v>297.09461020172313</v>
      </c>
      <c r="AQ76" s="114">
        <f>$D76*IF(AQ$29&gt;'Inputs &amp; Summary'!$D$5,0,IF(AQ$29&gt;VLOOKUP($G76,Lists!$J$17:$K$21,2),IF($M76=Lists!$H$3,IF($K76&lt;1,(($S76/$K76)*((1+'Inputs &amp; Summary'!$D$7)^AQ$29)),((INT(AQ$29/$K76)-INT((AQ$29-1)/$K76))*$S76*((1+'Inputs &amp; Summary'!$D$7)^AQ$29))),(_xlfn.WEIBULL.DIST(AQ$29,$L76,$K76,FALSE)*$S76*((1+'Inputs &amp; Summary'!$D$7)^AQ$29))),IF($M76=Lists!$H$3,IF($K76&lt;1,((($R76*(1-$E76)+$Q76*(1-$F76))/$K76)*((1+'Inputs &amp; Summary'!$D$7)^AQ$29)),((INT(AQ$29/$K76)-INT((AQ$29-1)/$K76))*($R76*(1-$E76)+$Q76*(1-$F76))*((1+'Inputs &amp; Summary'!$D$7)^AQ$29))),((_xlfn.WEIBULL.DIST(AQ$29,$L76,$K76,FALSE)*($R76*(1-$E76)+$Q76*(1-$F76))*((1+'Inputs &amp; Summary'!$D$7)^AQ$29))))))</f>
        <v>291.15427118910941</v>
      </c>
      <c r="AR76" s="114">
        <f>$D76*IF(AR$29&gt;'Inputs &amp; Summary'!$D$5,0,IF(AR$29&gt;VLOOKUP($G76,Lists!$J$17:$K$21,2),IF($M76=Lists!$H$3,IF($K76&lt;1,(($S76/$K76)*((1+'Inputs &amp; Summary'!$D$7)^AR$29)),((INT(AR$29/$K76)-INT((AR$29-1)/$K76))*$S76*((1+'Inputs &amp; Summary'!$D$7)^AR$29))),(_xlfn.WEIBULL.DIST(AR$29,$L76,$K76,FALSE)*$S76*((1+'Inputs &amp; Summary'!$D$7)^AR$29))),IF($M76=Lists!$H$3,IF($K76&lt;1,((($R76*(1-$E76)+$Q76*(1-$F76))/$K76)*((1+'Inputs &amp; Summary'!$D$7)^AR$29)),((INT(AR$29/$K76)-INT((AR$29-1)/$K76))*($R76*(1-$E76)+$Q76*(1-$F76))*((1+'Inputs &amp; Summary'!$D$7)^AR$29))),((_xlfn.WEIBULL.DIST(AR$29,$L76,$K76,FALSE)*($R76*(1-$E76)+$Q76*(1-$F76))*((1+'Inputs &amp; Summary'!$D$7)^AR$29))))))</f>
        <v>285.33270790103961</v>
      </c>
      <c r="AS76" s="114">
        <f>$D76*IF(AS$29&gt;'Inputs &amp; Summary'!$D$5,0,IF(AS$29&gt;VLOOKUP($G76,Lists!$J$17:$K$21,2),IF($M76=Lists!$H$3,IF($K76&lt;1,(($S76/$K76)*((1+'Inputs &amp; Summary'!$D$7)^AS$29)),((INT(AS$29/$K76)-INT((AS$29-1)/$K76))*$S76*((1+'Inputs &amp; Summary'!$D$7)^AS$29))),(_xlfn.WEIBULL.DIST(AS$29,$L76,$K76,FALSE)*$S76*((1+'Inputs &amp; Summary'!$D$7)^AS$29))),IF($M76=Lists!$H$3,IF($K76&lt;1,((($R76*(1-$E76)+$Q76*(1-$F76))/$K76)*((1+'Inputs &amp; Summary'!$D$7)^AS$29)),((INT(AS$29/$K76)-INT((AS$29-1)/$K76))*($R76*(1-$E76)+$Q76*(1-$F76))*((1+'Inputs &amp; Summary'!$D$7)^AS$29))),((_xlfn.WEIBULL.DIST(AS$29,$L76,$K76,FALSE)*($R76*(1-$E76)+$Q76*(1-$F76))*((1+'Inputs &amp; Summary'!$D$7)^AS$29))))))</f>
        <v>0</v>
      </c>
      <c r="AT76" s="114">
        <f>$D76*IF(AT$29&gt;'Inputs &amp; Summary'!$D$5,0,IF(AT$29&gt;VLOOKUP($G76,Lists!$J$17:$K$21,2),IF($M76=Lists!$H$3,IF($K76&lt;1,(($S76/$K76)*((1+'Inputs &amp; Summary'!$D$7)^AT$29)),((INT(AT$29/$K76)-INT((AT$29-1)/$K76))*$S76*((1+'Inputs &amp; Summary'!$D$7)^AT$29))),(_xlfn.WEIBULL.DIST(AT$29,$L76,$K76,FALSE)*$S76*((1+'Inputs &amp; Summary'!$D$7)^AT$29))),IF($M76=Lists!$H$3,IF($K76&lt;1,((($R76*(1-$E76)+$Q76*(1-$F76))/$K76)*((1+'Inputs &amp; Summary'!$D$7)^AT$29)),((INT(AT$29/$K76)-INT((AT$29-1)/$K76))*($R76*(1-$E76)+$Q76*(1-$F76))*((1+'Inputs &amp; Summary'!$D$7)^AT$29))),((_xlfn.WEIBULL.DIST(AT$29,$L76,$K76,FALSE)*($R76*(1-$E76)+$Q76*(1-$F76))*((1+'Inputs &amp; Summary'!$D$7)^AT$29))))))</f>
        <v>0</v>
      </c>
      <c r="AU76" s="114">
        <f>$D76*IF(AU$29&gt;'Inputs &amp; Summary'!$D$5,0,IF(AU$29&gt;VLOOKUP($G76,Lists!$J$17:$K$21,2),IF($M76=Lists!$H$3,IF($K76&lt;1,(($S76/$K76)*((1+'Inputs &amp; Summary'!$D$7)^AU$29)),((INT(AU$29/$K76)-INT((AU$29-1)/$K76))*$S76*((1+'Inputs &amp; Summary'!$D$7)^AU$29))),(_xlfn.WEIBULL.DIST(AU$29,$L76,$K76,FALSE)*$S76*((1+'Inputs &amp; Summary'!$D$7)^AU$29))),IF($M76=Lists!$H$3,IF($K76&lt;1,((($R76*(1-$E76)+$Q76*(1-$F76))/$K76)*((1+'Inputs &amp; Summary'!$D$7)^AU$29)),((INT(AU$29/$K76)-INT((AU$29-1)/$K76))*($R76*(1-$E76)+$Q76*(1-$F76))*((1+'Inputs &amp; Summary'!$D$7)^AU$29))),((_xlfn.WEIBULL.DIST(AU$29,$L76,$K76,FALSE)*($R76*(1-$E76)+$Q76*(1-$F76))*((1+'Inputs &amp; Summary'!$D$7)^AU$29))))))</f>
        <v>0</v>
      </c>
      <c r="AV76" s="114">
        <f>$D76*IF(AV$29&gt;'Inputs &amp; Summary'!$D$5,0,IF(AV$29&gt;VLOOKUP($G76,Lists!$J$17:$K$21,2),IF($M76=Lists!$H$3,IF($K76&lt;1,(($S76/$K76)*((1+'Inputs &amp; Summary'!$D$7)^AV$29)),((INT(AV$29/$K76)-INT((AV$29-1)/$K76))*$S76*((1+'Inputs &amp; Summary'!$D$7)^AV$29))),(_xlfn.WEIBULL.DIST(AV$29,$L76,$K76,FALSE)*$S76*((1+'Inputs &amp; Summary'!$D$7)^AV$29))),IF($M76=Lists!$H$3,IF($K76&lt;1,((($R76*(1-$E76)+$Q76*(1-$F76))/$K76)*((1+'Inputs &amp; Summary'!$D$7)^AV$29)),((INT(AV$29/$K76)-INT((AV$29-1)/$K76))*($R76*(1-$E76)+$Q76*(1-$F76))*((1+'Inputs &amp; Summary'!$D$7)^AV$29))),((_xlfn.WEIBULL.DIST(AV$29,$L76,$K76,FALSE)*($R76*(1-$E76)+$Q76*(1-$F76))*((1+'Inputs &amp; Summary'!$D$7)^AV$29))))))</f>
        <v>0</v>
      </c>
      <c r="AW76" s="114">
        <f>$D76*IF(AW$29&gt;'Inputs &amp; Summary'!$D$5,0,IF(AW$29&gt;VLOOKUP($G76,Lists!$J$17:$K$21,2),IF($M76=Lists!$H$3,IF($K76&lt;1,(($S76/$K76)*((1+'Inputs &amp; Summary'!$D$7)^AW$29)),((INT(AW$29/$K76)-INT((AW$29-1)/$K76))*$S76*((1+'Inputs &amp; Summary'!$D$7)^AW$29))),(_xlfn.WEIBULL.DIST(AW$29,$L76,$K76,FALSE)*$S76*((1+'Inputs &amp; Summary'!$D$7)^AW$29))),IF($M76=Lists!$H$3,IF($K76&lt;1,((($R76*(1-$E76)+$Q76*(1-$F76))/$K76)*((1+'Inputs &amp; Summary'!$D$7)^AW$29)),((INT(AW$29/$K76)-INT((AW$29-1)/$K76))*($R76*(1-$E76)+$Q76*(1-$F76))*((1+'Inputs &amp; Summary'!$D$7)^AW$29))),((_xlfn.WEIBULL.DIST(AW$29,$L76,$K76,FALSE)*($R76*(1-$E76)+$Q76*(1-$F76))*((1+'Inputs &amp; Summary'!$D$7)^AW$29))))))</f>
        <v>0</v>
      </c>
      <c r="AX76" s="114">
        <f>$D76*IF(AX$29&gt;'Inputs &amp; Summary'!$D$5,0,IF(AX$29&gt;VLOOKUP($G76,Lists!$J$17:$K$21,2),IF($M76=Lists!$H$3,IF($K76&lt;1,(($S76/$K76)*((1+'Inputs &amp; Summary'!$D$7)^AX$29)),((INT(AX$29/$K76)-INT((AX$29-1)/$K76))*$S76*((1+'Inputs &amp; Summary'!$D$7)^AX$29))),(_xlfn.WEIBULL.DIST(AX$29,$L76,$K76,FALSE)*$S76*((1+'Inputs &amp; Summary'!$D$7)^AX$29))),IF($M76=Lists!$H$3,IF($K76&lt;1,((($R76*(1-$E76)+$Q76*(1-$F76))/$K76)*((1+'Inputs &amp; Summary'!$D$7)^AX$29)),((INT(AX$29/$K76)-INT((AX$29-1)/$K76))*($R76*(1-$E76)+$Q76*(1-$F76))*((1+'Inputs &amp; Summary'!$D$7)^AX$29))),((_xlfn.WEIBULL.DIST(AX$29,$L76,$K76,FALSE)*($R76*(1-$E76)+$Q76*(1-$F76))*((1+'Inputs &amp; Summary'!$D$7)^AX$29))))))</f>
        <v>0</v>
      </c>
      <c r="AY76" s="114">
        <f>$D76*IF(AY$29&gt;'Inputs &amp; Summary'!$D$5,0,IF(AY$29&gt;VLOOKUP($G76,Lists!$J$17:$K$21,2),IF($M76=Lists!$H$3,IF($K76&lt;1,(($S76/$K76)*((1+'Inputs &amp; Summary'!$D$7)^AY$29)),((INT(AY$29/$K76)-INT((AY$29-1)/$K76))*$S76*((1+'Inputs &amp; Summary'!$D$7)^AY$29))),(_xlfn.WEIBULL.DIST(AY$29,$L76,$K76,FALSE)*$S76*((1+'Inputs &amp; Summary'!$D$7)^AY$29))),IF($M76=Lists!$H$3,IF($K76&lt;1,((($R76*(1-$E76)+$Q76*(1-$F76))/$K76)*((1+'Inputs &amp; Summary'!$D$7)^AY$29)),((INT(AY$29/$K76)-INT((AY$29-1)/$K76))*($R76*(1-$E76)+$Q76*(1-$F76))*((1+'Inputs &amp; Summary'!$D$7)^AY$29))),((_xlfn.WEIBULL.DIST(AY$29,$L76,$K76,FALSE)*($R76*(1-$E76)+$Q76*(1-$F76))*((1+'Inputs &amp; Summary'!$D$7)^AY$29))))))</f>
        <v>0</v>
      </c>
      <c r="AZ76" s="114">
        <f>$D76*IF(AZ$29&gt;'Inputs &amp; Summary'!$D$5,0,IF(AZ$29&gt;VLOOKUP($G76,Lists!$J$17:$K$21,2),IF($M76=Lists!$H$3,IF($K76&lt;1,(($S76/$K76)*((1+'Inputs &amp; Summary'!$D$7)^AZ$29)),((INT(AZ$29/$K76)-INT((AZ$29-1)/$K76))*$S76*((1+'Inputs &amp; Summary'!$D$7)^AZ$29))),(_xlfn.WEIBULL.DIST(AZ$29,$L76,$K76,FALSE)*$S76*((1+'Inputs &amp; Summary'!$D$7)^AZ$29))),IF($M76=Lists!$H$3,IF($K76&lt;1,((($R76*(1-$E76)+$Q76*(1-$F76))/$K76)*((1+'Inputs &amp; Summary'!$D$7)^AZ$29)),((INT(AZ$29/$K76)-INT((AZ$29-1)/$K76))*($R76*(1-$E76)+$Q76*(1-$F76))*((1+'Inputs &amp; Summary'!$D$7)^AZ$29))),((_xlfn.WEIBULL.DIST(AZ$29,$L76,$K76,FALSE)*($R76*(1-$E76)+$Q76*(1-$F76))*((1+'Inputs &amp; Summary'!$D$7)^AZ$29))))))</f>
        <v>0</v>
      </c>
      <c r="BA76" s="114">
        <f>$D76*IF(BA$29&gt;'Inputs &amp; Summary'!$D$5,0,IF(BA$29&gt;VLOOKUP($G76,Lists!$J$17:$K$21,2),IF($M76=Lists!$H$3,IF($K76&lt;1,(($S76/$K76)*((1+'Inputs &amp; Summary'!$D$7)^BA$29)),((INT(BA$29/$K76)-INT((BA$29-1)/$K76))*$S76*((1+'Inputs &amp; Summary'!$D$7)^BA$29))),(_xlfn.WEIBULL.DIST(BA$29,$L76,$K76,FALSE)*$S76*((1+'Inputs &amp; Summary'!$D$7)^BA$29))),IF($M76=Lists!$H$3,IF($K76&lt;1,((($R76*(1-$E76)+$Q76*(1-$F76))/$K76)*((1+'Inputs &amp; Summary'!$D$7)^BA$29)),((INT(BA$29/$K76)-INT((BA$29-1)/$K76))*($R76*(1-$E76)+$Q76*(1-$F76))*((1+'Inputs &amp; Summary'!$D$7)^BA$29))),((_xlfn.WEIBULL.DIST(BA$29,$L76,$K76,FALSE)*($R76*(1-$E76)+$Q76*(1-$F76))*((1+'Inputs &amp; Summary'!$D$7)^BA$29))))))</f>
        <v>0</v>
      </c>
      <c r="BB76" s="114">
        <f>$D76*IF(BB$29&gt;'Inputs &amp; Summary'!$D$5,0,IF(BB$29&gt;VLOOKUP($G76,Lists!$J$17:$K$21,2),IF($M76=Lists!$H$3,IF($K76&lt;1,(($S76/$K76)*((1+'Inputs &amp; Summary'!$D$7)^BB$29)),((INT(BB$29/$K76)-INT((BB$29-1)/$K76))*$S76*((1+'Inputs &amp; Summary'!$D$7)^BB$29))),(_xlfn.WEIBULL.DIST(BB$29,$L76,$K76,FALSE)*$S76*((1+'Inputs &amp; Summary'!$D$7)^BB$29))),IF($M76=Lists!$H$3,IF($K76&lt;1,((($R76*(1-$E76)+$Q76*(1-$F76))/$K76)*((1+'Inputs &amp; Summary'!$D$7)^BB$29)),((INT(BB$29/$K76)-INT((BB$29-1)/$K76))*($R76*(1-$E76)+$Q76*(1-$F76))*((1+'Inputs &amp; Summary'!$D$7)^BB$29))),((_xlfn.WEIBULL.DIST(BB$29,$L76,$K76,FALSE)*($R76*(1-$E76)+$Q76*(1-$F76))*((1+'Inputs &amp; Summary'!$D$7)^BB$29))))))</f>
        <v>0</v>
      </c>
      <c r="BC76" s="114">
        <f>$D76*IF(BC$29&gt;'Inputs &amp; Summary'!$D$5,0,IF(BC$29&gt;VLOOKUP($G76,Lists!$J$17:$K$21,2),IF($M76=Lists!$H$3,IF($K76&lt;1,(($S76/$K76)*((1+'Inputs &amp; Summary'!$D$7)^BC$29)),((INT(BC$29/$K76)-INT((BC$29-1)/$K76))*$S76*((1+'Inputs &amp; Summary'!$D$7)^BC$29))),(_xlfn.WEIBULL.DIST(BC$29,$L76,$K76,FALSE)*$S76*((1+'Inputs &amp; Summary'!$D$7)^BC$29))),IF($M76=Lists!$H$3,IF($K76&lt;1,((($R76*(1-$E76)+$Q76*(1-$F76))/$K76)*((1+'Inputs &amp; Summary'!$D$7)^BC$29)),((INT(BC$29/$K76)-INT((BC$29-1)/$K76))*($R76*(1-$E76)+$Q76*(1-$F76))*((1+'Inputs &amp; Summary'!$D$7)^BC$29))),((_xlfn.WEIBULL.DIST(BC$29,$L76,$K76,FALSE)*($R76*(1-$E76)+$Q76*(1-$F76))*((1+'Inputs &amp; Summary'!$D$7)^BC$29))))))</f>
        <v>0</v>
      </c>
      <c r="BD76" s="114">
        <f>$D76*IF(BD$29&gt;'Inputs &amp; Summary'!$D$5,0,IF(BD$29&gt;VLOOKUP($G76,Lists!$J$17:$K$21,2),IF($M76=Lists!$H$3,IF($K76&lt;1,(($S76/$K76)*((1+'Inputs &amp; Summary'!$D$7)^BD$29)),((INT(BD$29/$K76)-INT((BD$29-1)/$K76))*$S76*((1+'Inputs &amp; Summary'!$D$7)^BD$29))),(_xlfn.WEIBULL.DIST(BD$29,$L76,$K76,FALSE)*$S76*((1+'Inputs &amp; Summary'!$D$7)^BD$29))),IF($M76=Lists!$H$3,IF($K76&lt;1,((($R76*(1-$E76)+$Q76*(1-$F76))/$K76)*((1+'Inputs &amp; Summary'!$D$7)^BD$29)),((INT(BD$29/$K76)-INT((BD$29-1)/$K76))*($R76*(1-$E76)+$Q76*(1-$F76))*((1+'Inputs &amp; Summary'!$D$7)^BD$29))),((_xlfn.WEIBULL.DIST(BD$29,$L76,$K76,FALSE)*($R76*(1-$E76)+$Q76*(1-$F76))*((1+'Inputs &amp; Summary'!$D$7)^BD$29))))))</f>
        <v>0</v>
      </c>
      <c r="BE76" s="114">
        <f>$D76*IF(BE$29&gt;'Inputs &amp; Summary'!$D$5,0,IF(BE$29&gt;VLOOKUP($G76,Lists!$J$17:$K$21,2),IF($M76=Lists!$H$3,IF($K76&lt;1,(($S76/$K76)*((1+'Inputs &amp; Summary'!$D$7)^BE$29)),((INT(BE$29/$K76)-INT((BE$29-1)/$K76))*$S76*((1+'Inputs &amp; Summary'!$D$7)^BE$29))),(_xlfn.WEIBULL.DIST(BE$29,$L76,$K76,FALSE)*$S76*((1+'Inputs &amp; Summary'!$D$7)^BE$29))),IF($M76=Lists!$H$3,IF($K76&lt;1,((($R76*(1-$E76)+$Q76*(1-$F76))/$K76)*((1+'Inputs &amp; Summary'!$D$7)^BE$29)),((INT(BE$29/$K76)-INT((BE$29-1)/$K76))*($R76*(1-$E76)+$Q76*(1-$F76))*((1+'Inputs &amp; Summary'!$D$7)^BE$29))),((_xlfn.WEIBULL.DIST(BE$29,$L76,$K76,FALSE)*($R76*(1-$E76)+$Q76*(1-$F76))*((1+'Inputs &amp; Summary'!$D$7)^BE$29))))))</f>
        <v>0</v>
      </c>
      <c r="BF76" s="114">
        <f>$D76*IF(BF$29&gt;'Inputs &amp; Summary'!$D$5,0,IF(BF$29&gt;VLOOKUP($G76,Lists!$J$17:$K$21,2),IF($M76=Lists!$H$3,IF($K76&lt;1,(($S76/$K76)*((1+'Inputs &amp; Summary'!$D$7)^BF$29)),((INT(BF$29/$K76)-INT((BF$29-1)/$K76))*$S76*((1+'Inputs &amp; Summary'!$D$7)^BF$29))),(_xlfn.WEIBULL.DIST(BF$29,$L76,$K76,FALSE)*$S76*((1+'Inputs &amp; Summary'!$D$7)^BF$29))),IF($M76=Lists!$H$3,IF($K76&lt;1,((($R76*(1-$E76)+$Q76*(1-$F76))/$K76)*((1+'Inputs &amp; Summary'!$D$7)^BF$29)),((INT(BF$29/$K76)-INT((BF$29-1)/$K76))*($R76*(1-$E76)+$Q76*(1-$F76))*((1+'Inputs &amp; Summary'!$D$7)^BF$29))),((_xlfn.WEIBULL.DIST(BF$29,$L76,$K76,FALSE)*($R76*(1-$E76)+$Q76*(1-$F76))*((1+'Inputs &amp; Summary'!$D$7)^BF$29))))))</f>
        <v>0</v>
      </c>
      <c r="BG76" s="114">
        <f>$D76*IF(BG$29&gt;'Inputs &amp; Summary'!$D$5,0,IF(BG$29&gt;VLOOKUP($G76,Lists!$J$17:$K$21,2),IF($M76=Lists!$H$3,IF($K76&lt;1,(($S76/$K76)*((1+'Inputs &amp; Summary'!$D$7)^BG$29)),((INT(BG$29/$K76)-INT((BG$29-1)/$K76))*$S76*((1+'Inputs &amp; Summary'!$D$7)^BG$29))),(_xlfn.WEIBULL.DIST(BG$29,$L76,$K76,FALSE)*$S76*((1+'Inputs &amp; Summary'!$D$7)^BG$29))),IF($M76=Lists!$H$3,IF($K76&lt;1,((($R76*(1-$E76)+$Q76*(1-$F76))/$K76)*((1+'Inputs &amp; Summary'!$D$7)^BG$29)),((INT(BG$29/$K76)-INT((BG$29-1)/$K76))*($R76*(1-$E76)+$Q76*(1-$F76))*((1+'Inputs &amp; Summary'!$D$7)^BG$29))),((_xlfn.WEIBULL.DIST(BG$29,$L76,$K76,FALSE)*($R76*(1-$E76)+$Q76*(1-$F76))*((1+'Inputs &amp; Summary'!$D$7)^BG$29))))))</f>
        <v>0</v>
      </c>
      <c r="BH76" s="114">
        <f>$D76*IF(BH$29&gt;'Inputs &amp; Summary'!$D$5,0,IF(BH$29&gt;VLOOKUP($G76,Lists!$J$17:$K$21,2),IF($M76=Lists!$H$3,IF($K76&lt;1,(($S76/$K76)*((1+'Inputs &amp; Summary'!$D$7)^BH$29)),((INT(BH$29/$K76)-INT((BH$29-1)/$K76))*$S76*((1+'Inputs &amp; Summary'!$D$7)^BH$29))),(_xlfn.WEIBULL.DIST(BH$29,$L76,$K76,FALSE)*$S76*((1+'Inputs &amp; Summary'!$D$7)^BH$29))),IF($M76=Lists!$H$3,IF($K76&lt;1,((($R76*(1-$E76)+$Q76*(1-$F76))/$K76)*((1+'Inputs &amp; Summary'!$D$7)^BH$29)),((INT(BH$29/$K76)-INT((BH$29-1)/$K76))*($R76*(1-$E76)+$Q76*(1-$F76))*((1+'Inputs &amp; Summary'!$D$7)^BH$29))),((_xlfn.WEIBULL.DIST(BH$29,$L76,$K76,FALSE)*($R76*(1-$E76)+$Q76*(1-$F76))*((1+'Inputs &amp; Summary'!$D$7)^BH$29))))))</f>
        <v>0</v>
      </c>
      <c r="BI76" s="114">
        <f>$D76*IF(BI$29&gt;'Inputs &amp; Summary'!$D$5,0,IF(BI$29&gt;VLOOKUP($G76,Lists!$J$17:$K$21,2),IF($M76=Lists!$H$3,IF($K76&lt;1,(($S76/$K76)*((1+'Inputs &amp; Summary'!$D$7)^BI$29)),((INT(BI$29/$K76)-INT((BI$29-1)/$K76))*$S76*((1+'Inputs &amp; Summary'!$D$7)^BI$29))),(_xlfn.WEIBULL.DIST(BI$29,$L76,$K76,FALSE)*$S76*((1+'Inputs &amp; Summary'!$D$7)^BI$29))),IF($M76=Lists!$H$3,IF($K76&lt;1,((($R76*(1-$E76)+$Q76*(1-$F76))/$K76)*((1+'Inputs &amp; Summary'!$D$7)^BI$29)),((INT(BI$29/$K76)-INT((BI$29-1)/$K76))*($R76*(1-$E76)+$Q76*(1-$F76))*((1+'Inputs &amp; Summary'!$D$7)^BI$29))),((_xlfn.WEIBULL.DIST(BI$29,$L76,$K76,FALSE)*($R76*(1-$E76)+$Q76*(1-$F76))*((1+'Inputs &amp; Summary'!$D$7)^BI$29))))))</f>
        <v>0</v>
      </c>
      <c r="BJ76" s="114">
        <f>$D76*IF(BJ$29&gt;'Inputs &amp; Summary'!$D$5,0,IF(BJ$29&gt;VLOOKUP($G76,Lists!$J$17:$K$21,2),IF($M76=Lists!$H$3,IF($K76&lt;1,(($S76/$K76)*((1+'Inputs &amp; Summary'!$D$7)^BJ$29)),((INT(BJ$29/$K76)-INT((BJ$29-1)/$K76))*$S76*((1+'Inputs &amp; Summary'!$D$7)^BJ$29))),(_xlfn.WEIBULL.DIST(BJ$29,$L76,$K76,FALSE)*$S76*((1+'Inputs &amp; Summary'!$D$7)^BJ$29))),IF($M76=Lists!$H$3,IF($K76&lt;1,((($R76*(1-$E76)+$Q76*(1-$F76))/$K76)*((1+'Inputs &amp; Summary'!$D$7)^BJ$29)),((INT(BJ$29/$K76)-INT((BJ$29-1)/$K76))*($R76*(1-$E76)+$Q76*(1-$F76))*((1+'Inputs &amp; Summary'!$D$7)^BJ$29))),((_xlfn.WEIBULL.DIST(BJ$29,$L76,$K76,FALSE)*($R76*(1-$E76)+$Q76*(1-$F76))*((1+'Inputs &amp; Summary'!$D$7)^BJ$29))))))</f>
        <v>0</v>
      </c>
      <c r="BK76" s="114">
        <f>$D76*IF(BK$29&gt;'Inputs &amp; Summary'!$D$5,0,IF(BK$29&gt;VLOOKUP($G76,Lists!$J$17:$K$21,2),IF($M76=Lists!$H$3,IF($K76&lt;1,(($S76/$K76)*((1+'Inputs &amp; Summary'!$D$7)^BK$29)),((INT(BK$29/$K76)-INT((BK$29-1)/$K76))*$S76*((1+'Inputs &amp; Summary'!$D$7)^BK$29))),(_xlfn.WEIBULL.DIST(BK$29,$L76,$K76,FALSE)*$S76*((1+'Inputs &amp; Summary'!$D$7)^BK$29))),IF($M76=Lists!$H$3,IF($K76&lt;1,((($R76*(1-$E76)+$Q76*(1-$F76))/$K76)*((1+'Inputs &amp; Summary'!$D$7)^BK$29)),((INT(BK$29/$K76)-INT((BK$29-1)/$K76))*($R76*(1-$E76)+$Q76*(1-$F76))*((1+'Inputs &amp; Summary'!$D$7)^BK$29))),((_xlfn.WEIBULL.DIST(BK$29,$L76,$K76,FALSE)*($R76*(1-$E76)+$Q76*(1-$F76))*((1+'Inputs &amp; Summary'!$D$7)^BK$29))))))</f>
        <v>0</v>
      </c>
      <c r="BL76" s="114">
        <f>$D76*IF(BL$29&gt;'Inputs &amp; Summary'!$D$5,0,IF(BL$29&gt;VLOOKUP($G76,Lists!$J$17:$K$21,2),IF($M76=Lists!$H$3,IF($K76&lt;1,(($S76/$K76)*((1+'Inputs &amp; Summary'!$D$7)^BL$29)),((INT(BL$29/$K76)-INT((BL$29-1)/$K76))*$S76*((1+'Inputs &amp; Summary'!$D$7)^BL$29))),(_xlfn.WEIBULL.DIST(BL$29,$L76,$K76,FALSE)*$S76*((1+'Inputs &amp; Summary'!$D$7)^BL$29))),IF($M76=Lists!$H$3,IF($K76&lt;1,((($R76*(1-$E76)+$Q76*(1-$F76))/$K76)*((1+'Inputs &amp; Summary'!$D$7)^BL$29)),((INT(BL$29/$K76)-INT((BL$29-1)/$K76))*($R76*(1-$E76)+$Q76*(1-$F76))*((1+'Inputs &amp; Summary'!$D$7)^BL$29))),((_xlfn.WEIBULL.DIST(BL$29,$L76,$K76,FALSE)*($R76*(1-$E76)+$Q76*(1-$F76))*((1+'Inputs &amp; Summary'!$D$7)^BL$29))))))</f>
        <v>0</v>
      </c>
    </row>
    <row r="77" spans="1:64" x14ac:dyDescent="0.3">
      <c r="A77" s="79" t="s">
        <v>223</v>
      </c>
      <c r="B77" s="33" t="s">
        <v>152</v>
      </c>
      <c r="C77" s="33" t="s">
        <v>139</v>
      </c>
      <c r="D77" s="68">
        <v>1</v>
      </c>
      <c r="E77" s="68">
        <v>1</v>
      </c>
      <c r="F77" s="68">
        <v>1</v>
      </c>
      <c r="G77" s="213" t="s">
        <v>432</v>
      </c>
      <c r="H77" s="34"/>
      <c r="I77" s="34" t="s">
        <v>95</v>
      </c>
      <c r="J77" s="33">
        <f>VLOOKUP(I77,'Labor Rates'!$A$1:$B$16,2)</f>
        <v>23.197115384615383</v>
      </c>
      <c r="K77" s="35">
        <v>25</v>
      </c>
      <c r="L77" s="35">
        <v>1</v>
      </c>
      <c r="M77" s="36" t="s">
        <v>249</v>
      </c>
      <c r="N77" s="84">
        <v>1</v>
      </c>
      <c r="O77" s="35">
        <v>4</v>
      </c>
      <c r="P77" s="5">
        <v>0</v>
      </c>
      <c r="Q77" s="73">
        <f t="shared" si="11"/>
        <v>92.788461538461533</v>
      </c>
      <c r="R77" s="73">
        <f t="shared" si="12"/>
        <v>0</v>
      </c>
      <c r="S77" s="74">
        <f t="shared" si="13"/>
        <v>92.788461538461533</v>
      </c>
      <c r="T77" s="88"/>
      <c r="U77" s="80"/>
      <c r="V77" s="87">
        <f t="shared" si="14"/>
        <v>1.3592351647085539</v>
      </c>
      <c r="W77" s="87">
        <f>NPV('Inputs &amp; Summary'!$D$6,Y77:BL77)</f>
        <v>9.8148686286491653</v>
      </c>
      <c r="X77" s="90">
        <f t="shared" si="15"/>
        <v>7.1236686944936272E-5</v>
      </c>
      <c r="Y77" s="114">
        <f>$D77*IF(Y$29&gt;'Inputs &amp; Summary'!$D$5,0,IF(Y$29&gt;VLOOKUP($G77,Lists!$J$17:$K$21,2),IF($M77=Lists!$H$3,IF($K77&lt;1,(($S77/$K77)*((1+'Inputs &amp; Summary'!$D$7)^Y$29)),((INT(Y$29/$K77)-INT((Y$29-1)/$K77))*$S77*((1+'Inputs &amp; Summary'!$D$7)^Y$29))),(_xlfn.WEIBULL.DIST(Y$29,$L77,$K77,FALSE)*$S77*((1+'Inputs &amp; Summary'!$D$7)^Y$29))),IF($M77=Lists!$H$3,IF($K77&lt;1,((($R77*(1-$E77)+$Q77*(1-$F77))/$K77)*((1+'Inputs &amp; Summary'!$D$7)^Y$29)),((INT(Y$29/$K77)-INT((Y$29-1)/$K77))*($R77*(1-$E77)+$Q77*(1-$F77))*((1+'Inputs &amp; Summary'!$D$7)^Y$29))),((_xlfn.WEIBULL.DIST(Y$29,$L77,$K77,FALSE)*($R77*(1-$E77)+$Q77*(1-$F77))*((1+'Inputs &amp; Summary'!$D$7)^Y$29))))))</f>
        <v>0</v>
      </c>
      <c r="Z77" s="114">
        <f>$D77*IF(Z$29&gt;'Inputs &amp; Summary'!$D$5,0,IF(Z$29&gt;VLOOKUP($G77,Lists!$J$17:$K$21,2),IF($M77=Lists!$H$3,IF($K77&lt;1,(($S77/$K77)*((1+'Inputs &amp; Summary'!$D$7)^Z$29)),((INT(Z$29/$K77)-INT((Z$29-1)/$K77))*$S77*((1+'Inputs &amp; Summary'!$D$7)^Z$29))),(_xlfn.WEIBULL.DIST(Z$29,$L77,$K77,FALSE)*$S77*((1+'Inputs &amp; Summary'!$D$7)^Z$29))),IF($M77=Lists!$H$3,IF($K77&lt;1,((($R77*(1-$E77)+$Q77*(1-$F77))/$K77)*((1+'Inputs &amp; Summary'!$D$7)^Z$29)),((INT(Z$29/$K77)-INT((Z$29-1)/$K77))*($R77*(1-$E77)+$Q77*(1-$F77))*((1+'Inputs &amp; Summary'!$D$7)^Z$29))),((_xlfn.WEIBULL.DIST(Z$29,$L77,$K77,FALSE)*($R77*(1-$E77)+$Q77*(1-$F77))*((1+'Inputs &amp; Summary'!$D$7)^Z$29))))))</f>
        <v>0</v>
      </c>
      <c r="AA77" s="114">
        <f>$D77*IF(AA$29&gt;'Inputs &amp; Summary'!$D$5,0,IF(AA$29&gt;VLOOKUP($G77,Lists!$J$17:$K$21,2),IF($M77=Lists!$H$3,IF($K77&lt;1,(($S77/$K77)*((1+'Inputs &amp; Summary'!$D$7)^AA$29)),((INT(AA$29/$K77)-INT((AA$29-1)/$K77))*$S77*((1+'Inputs &amp; Summary'!$D$7)^AA$29))),(_xlfn.WEIBULL.DIST(AA$29,$L77,$K77,FALSE)*$S77*((1+'Inputs &amp; Summary'!$D$7)^AA$29))),IF($M77=Lists!$H$3,IF($K77&lt;1,((($R77*(1-$E77)+$Q77*(1-$F77))/$K77)*((1+'Inputs &amp; Summary'!$D$7)^AA$29)),((INT(AA$29/$K77)-INT((AA$29-1)/$K77))*($R77*(1-$E77)+$Q77*(1-$F77))*((1+'Inputs &amp; Summary'!$D$7)^AA$29))),((_xlfn.WEIBULL.DIST(AA$29,$L77,$K77,FALSE)*($R77*(1-$E77)+$Q77*(1-$F77))*((1+'Inputs &amp; Summary'!$D$7)^AA$29))))))</f>
        <v>0</v>
      </c>
      <c r="AB77" s="114">
        <f>$D77*IF(AB$29&gt;'Inputs &amp; Summary'!$D$5,0,IF(AB$29&gt;VLOOKUP($G77,Lists!$J$17:$K$21,2),IF($M77=Lists!$H$3,IF($K77&lt;1,(($S77/$K77)*((1+'Inputs &amp; Summary'!$D$7)^AB$29)),((INT(AB$29/$K77)-INT((AB$29-1)/$K77))*$S77*((1+'Inputs &amp; Summary'!$D$7)^AB$29))),(_xlfn.WEIBULL.DIST(AB$29,$L77,$K77,FALSE)*$S77*((1+'Inputs &amp; Summary'!$D$7)^AB$29))),IF($M77=Lists!$H$3,IF($K77&lt;1,((($R77*(1-$E77)+$Q77*(1-$F77))/$K77)*((1+'Inputs &amp; Summary'!$D$7)^AB$29)),((INT(AB$29/$K77)-INT((AB$29-1)/$K77))*($R77*(1-$E77)+$Q77*(1-$F77))*((1+'Inputs &amp; Summary'!$D$7)^AB$29))),((_xlfn.WEIBULL.DIST(AB$29,$L77,$K77,FALSE)*($R77*(1-$E77)+$Q77*(1-$F77))*((1+'Inputs &amp; Summary'!$D$7)^AB$29))))))</f>
        <v>0</v>
      </c>
      <c r="AC77" s="114">
        <f>$D77*IF(AC$29&gt;'Inputs &amp; Summary'!$D$5,0,IF(AC$29&gt;VLOOKUP($G77,Lists!$J$17:$K$21,2),IF($M77=Lists!$H$3,IF($K77&lt;1,(($S77/$K77)*((1+'Inputs &amp; Summary'!$D$7)^AC$29)),((INT(AC$29/$K77)-INT((AC$29-1)/$K77))*$S77*((1+'Inputs &amp; Summary'!$D$7)^AC$29))),(_xlfn.WEIBULL.DIST(AC$29,$L77,$K77,FALSE)*$S77*((1+'Inputs &amp; Summary'!$D$7)^AC$29))),IF($M77=Lists!$H$3,IF($K77&lt;1,((($R77*(1-$E77)+$Q77*(1-$F77))/$K77)*((1+'Inputs &amp; Summary'!$D$7)^AC$29)),((INT(AC$29/$K77)-INT((AC$29-1)/$K77))*($R77*(1-$E77)+$Q77*(1-$F77))*((1+'Inputs &amp; Summary'!$D$7)^AC$29))),((_xlfn.WEIBULL.DIST(AC$29,$L77,$K77,FALSE)*($R77*(1-$E77)+$Q77*(1-$F77))*((1+'Inputs &amp; Summary'!$D$7)^AC$29))))))</f>
        <v>0</v>
      </c>
      <c r="AD77" s="114">
        <f>$D77*IF(AD$29&gt;'Inputs &amp; Summary'!$D$5,0,IF(AD$29&gt;VLOOKUP($G77,Lists!$J$17:$K$21,2),IF($M77=Lists!$H$3,IF($K77&lt;1,(($S77/$K77)*((1+'Inputs &amp; Summary'!$D$7)^AD$29)),((INT(AD$29/$K77)-INT((AD$29-1)/$K77))*$S77*((1+'Inputs &amp; Summary'!$D$7)^AD$29))),(_xlfn.WEIBULL.DIST(AD$29,$L77,$K77,FALSE)*$S77*((1+'Inputs &amp; Summary'!$D$7)^AD$29))),IF($M77=Lists!$H$3,IF($K77&lt;1,((($R77*(1-$E77)+$Q77*(1-$F77))/$K77)*((1+'Inputs &amp; Summary'!$D$7)^AD$29)),((INT(AD$29/$K77)-INT((AD$29-1)/$K77))*($R77*(1-$E77)+$Q77*(1-$F77))*((1+'Inputs &amp; Summary'!$D$7)^AD$29))),((_xlfn.WEIBULL.DIST(AD$29,$L77,$K77,FALSE)*($R77*(1-$E77)+$Q77*(1-$F77))*((1+'Inputs &amp; Summary'!$D$7)^AD$29))))))</f>
        <v>0</v>
      </c>
      <c r="AE77" s="114">
        <f>$D77*IF(AE$29&gt;'Inputs &amp; Summary'!$D$5,0,IF(AE$29&gt;VLOOKUP($G77,Lists!$J$17:$K$21,2),IF($M77=Lists!$H$3,IF($K77&lt;1,(($S77/$K77)*((1+'Inputs &amp; Summary'!$D$7)^AE$29)),((INT(AE$29/$K77)-INT((AE$29-1)/$K77))*$S77*((1+'Inputs &amp; Summary'!$D$7)^AE$29))),(_xlfn.WEIBULL.DIST(AE$29,$L77,$K77,FALSE)*$S77*((1+'Inputs &amp; Summary'!$D$7)^AE$29))),IF($M77=Lists!$H$3,IF($K77&lt;1,((($R77*(1-$E77)+$Q77*(1-$F77))/$K77)*((1+'Inputs &amp; Summary'!$D$7)^AE$29)),((INT(AE$29/$K77)-INT((AE$29-1)/$K77))*($R77*(1-$E77)+$Q77*(1-$F77))*((1+'Inputs &amp; Summary'!$D$7)^AE$29))),((_xlfn.WEIBULL.DIST(AE$29,$L77,$K77,FALSE)*($R77*(1-$E77)+$Q77*(1-$F77))*((1+'Inputs &amp; Summary'!$D$7)^AE$29))))))</f>
        <v>0</v>
      </c>
      <c r="AF77" s="114">
        <f>$D77*IF(AF$29&gt;'Inputs &amp; Summary'!$D$5,0,IF(AF$29&gt;VLOOKUP($G77,Lists!$J$17:$K$21,2),IF($M77=Lists!$H$3,IF($K77&lt;1,(($S77/$K77)*((1+'Inputs &amp; Summary'!$D$7)^AF$29)),((INT(AF$29/$K77)-INT((AF$29-1)/$K77))*$S77*((1+'Inputs &amp; Summary'!$D$7)^AF$29))),(_xlfn.WEIBULL.DIST(AF$29,$L77,$K77,FALSE)*$S77*((1+'Inputs &amp; Summary'!$D$7)^AF$29))),IF($M77=Lists!$H$3,IF($K77&lt;1,((($R77*(1-$E77)+$Q77*(1-$F77))/$K77)*((1+'Inputs &amp; Summary'!$D$7)^AF$29)),((INT(AF$29/$K77)-INT((AF$29-1)/$K77))*($R77*(1-$E77)+$Q77*(1-$F77))*((1+'Inputs &amp; Summary'!$D$7)^AF$29))),((_xlfn.WEIBULL.DIST(AF$29,$L77,$K77,FALSE)*($R77*(1-$E77)+$Q77*(1-$F77))*((1+'Inputs &amp; Summary'!$D$7)^AF$29))))))</f>
        <v>0</v>
      </c>
      <c r="AG77" s="114">
        <f>$D77*IF(AG$29&gt;'Inputs &amp; Summary'!$D$5,0,IF(AG$29&gt;VLOOKUP($G77,Lists!$J$17:$K$21,2),IF($M77=Lists!$H$3,IF($K77&lt;1,(($S77/$K77)*((1+'Inputs &amp; Summary'!$D$7)^AG$29)),((INT(AG$29/$K77)-INT((AG$29-1)/$K77))*$S77*((1+'Inputs &amp; Summary'!$D$7)^AG$29))),(_xlfn.WEIBULL.DIST(AG$29,$L77,$K77,FALSE)*$S77*((1+'Inputs &amp; Summary'!$D$7)^AG$29))),IF($M77=Lists!$H$3,IF($K77&lt;1,((($R77*(1-$E77)+$Q77*(1-$F77))/$K77)*((1+'Inputs &amp; Summary'!$D$7)^AG$29)),((INT(AG$29/$K77)-INT((AG$29-1)/$K77))*($R77*(1-$E77)+$Q77*(1-$F77))*((1+'Inputs &amp; Summary'!$D$7)^AG$29))),((_xlfn.WEIBULL.DIST(AG$29,$L77,$K77,FALSE)*($R77*(1-$E77)+$Q77*(1-$F77))*((1+'Inputs &amp; Summary'!$D$7)^AG$29))))))</f>
        <v>0</v>
      </c>
      <c r="AH77" s="114">
        <f>$D77*IF(AH$29&gt;'Inputs &amp; Summary'!$D$5,0,IF(AH$29&gt;VLOOKUP($G77,Lists!$J$17:$K$21,2),IF($M77=Lists!$H$3,IF($K77&lt;1,(($S77/$K77)*((1+'Inputs &amp; Summary'!$D$7)^AH$29)),((INT(AH$29/$K77)-INT((AH$29-1)/$K77))*$S77*((1+'Inputs &amp; Summary'!$D$7)^AH$29))),(_xlfn.WEIBULL.DIST(AH$29,$L77,$K77,FALSE)*$S77*((1+'Inputs &amp; Summary'!$D$7)^AH$29))),IF($M77=Lists!$H$3,IF($K77&lt;1,((($R77*(1-$E77)+$Q77*(1-$F77))/$K77)*((1+'Inputs &amp; Summary'!$D$7)^AH$29)),((INT(AH$29/$K77)-INT((AH$29-1)/$K77))*($R77*(1-$E77)+$Q77*(1-$F77))*((1+'Inputs &amp; Summary'!$D$7)^AH$29))),((_xlfn.WEIBULL.DIST(AH$29,$L77,$K77,FALSE)*($R77*(1-$E77)+$Q77*(1-$F77))*((1+'Inputs &amp; Summary'!$D$7)^AH$29))))))</f>
        <v>0</v>
      </c>
      <c r="AI77" s="114">
        <f>$D77*IF(AI$29&gt;'Inputs &amp; Summary'!$D$5,0,IF(AI$29&gt;VLOOKUP($G77,Lists!$J$17:$K$21,2),IF($M77=Lists!$H$3,IF($K77&lt;1,(($S77/$K77)*((1+'Inputs &amp; Summary'!$D$7)^AI$29)),((INT(AI$29/$K77)-INT((AI$29-1)/$K77))*$S77*((1+'Inputs &amp; Summary'!$D$7)^AI$29))),(_xlfn.WEIBULL.DIST(AI$29,$L77,$K77,FALSE)*$S77*((1+'Inputs &amp; Summary'!$D$7)^AI$29))),IF($M77=Lists!$H$3,IF($K77&lt;1,((($R77*(1-$E77)+$Q77*(1-$F77))/$K77)*((1+'Inputs &amp; Summary'!$D$7)^AI$29)),((INT(AI$29/$K77)-INT((AI$29-1)/$K77))*($R77*(1-$E77)+$Q77*(1-$F77))*((1+'Inputs &amp; Summary'!$D$7)^AI$29))),((_xlfn.WEIBULL.DIST(AI$29,$L77,$K77,FALSE)*($R77*(1-$E77)+$Q77*(1-$F77))*((1+'Inputs &amp; Summary'!$D$7)^AI$29))))))</f>
        <v>2.9721196067601361</v>
      </c>
      <c r="AJ77" s="114">
        <f>$D77*IF(AJ$29&gt;'Inputs &amp; Summary'!$D$5,0,IF(AJ$29&gt;VLOOKUP($G77,Lists!$J$17:$K$21,2),IF($M77=Lists!$H$3,IF($K77&lt;1,(($S77/$K77)*((1+'Inputs &amp; Summary'!$D$7)^AJ$29)),((INT(AJ$29/$K77)-INT((AJ$29-1)/$K77))*$S77*((1+'Inputs &amp; Summary'!$D$7)^AJ$29))),(_xlfn.WEIBULL.DIST(AJ$29,$L77,$K77,FALSE)*$S77*((1+'Inputs &amp; Summary'!$D$7)^AJ$29))),IF($M77=Lists!$H$3,IF($K77&lt;1,((($R77*(1-$E77)+$Q77*(1-$F77))/$K77)*((1+'Inputs &amp; Summary'!$D$7)^AJ$29)),((INT(AJ$29/$K77)-INT((AJ$29-1)/$K77))*($R77*(1-$E77)+$Q77*(1-$F77))*((1+'Inputs &amp; Summary'!$D$7)^AJ$29))),((_xlfn.WEIBULL.DIST(AJ$29,$L77,$K77,FALSE)*($R77*(1-$E77)+$Q77*(1-$F77))*((1+'Inputs &amp; Summary'!$D$7)^AJ$29))))))</f>
        <v>2.9126927526741486</v>
      </c>
      <c r="AK77" s="114">
        <f>$D77*IF(AK$29&gt;'Inputs &amp; Summary'!$D$5,0,IF(AK$29&gt;VLOOKUP($G77,Lists!$J$17:$K$21,2),IF($M77=Lists!$H$3,IF($K77&lt;1,(($S77/$K77)*((1+'Inputs &amp; Summary'!$D$7)^AK$29)),((INT(AK$29/$K77)-INT((AK$29-1)/$K77))*$S77*((1+'Inputs &amp; Summary'!$D$7)^AK$29))),(_xlfn.WEIBULL.DIST(AK$29,$L77,$K77,FALSE)*$S77*((1+'Inputs &amp; Summary'!$D$7)^AK$29))),IF($M77=Lists!$H$3,IF($K77&lt;1,((($R77*(1-$E77)+$Q77*(1-$F77))/$K77)*((1+'Inputs &amp; Summary'!$D$7)^AK$29)),((INT(AK$29/$K77)-INT((AK$29-1)/$K77))*($R77*(1-$E77)+$Q77*(1-$F77))*((1+'Inputs &amp; Summary'!$D$7)^AK$29))),((_xlfn.WEIBULL.DIST(AK$29,$L77,$K77,FALSE)*($R77*(1-$E77)+$Q77*(1-$F77))*((1+'Inputs &amp; Summary'!$D$7)^AK$29))))))</f>
        <v>2.8544541249901281</v>
      </c>
      <c r="AL77" s="114">
        <f>$D77*IF(AL$29&gt;'Inputs &amp; Summary'!$D$5,0,IF(AL$29&gt;VLOOKUP($G77,Lists!$J$17:$K$21,2),IF($M77=Lists!$H$3,IF($K77&lt;1,(($S77/$K77)*((1+'Inputs &amp; Summary'!$D$7)^AL$29)),((INT(AL$29/$K77)-INT((AL$29-1)/$K77))*$S77*((1+'Inputs &amp; Summary'!$D$7)^AL$29))),(_xlfn.WEIBULL.DIST(AL$29,$L77,$K77,FALSE)*$S77*((1+'Inputs &amp; Summary'!$D$7)^AL$29))),IF($M77=Lists!$H$3,IF($K77&lt;1,((($R77*(1-$E77)+$Q77*(1-$F77))/$K77)*((1+'Inputs &amp; Summary'!$D$7)^AL$29)),((INT(AL$29/$K77)-INT((AL$29-1)/$K77))*($R77*(1-$E77)+$Q77*(1-$F77))*((1+'Inputs &amp; Summary'!$D$7)^AL$29))),((_xlfn.WEIBULL.DIST(AL$29,$L77,$K77,FALSE)*($R77*(1-$E77)+$Q77*(1-$F77))*((1+'Inputs &amp; Summary'!$D$7)^AL$29))))))</f>
        <v>2.7973799653920071</v>
      </c>
      <c r="AM77" s="114">
        <f>$D77*IF(AM$29&gt;'Inputs &amp; Summary'!$D$5,0,IF(AM$29&gt;VLOOKUP($G77,Lists!$J$17:$K$21,2),IF($M77=Lists!$H$3,IF($K77&lt;1,(($S77/$K77)*((1+'Inputs &amp; Summary'!$D$7)^AM$29)),((INT(AM$29/$K77)-INT((AM$29-1)/$K77))*$S77*((1+'Inputs &amp; Summary'!$D$7)^AM$29))),(_xlfn.WEIBULL.DIST(AM$29,$L77,$K77,FALSE)*$S77*((1+'Inputs &amp; Summary'!$D$7)^AM$29))),IF($M77=Lists!$H$3,IF($K77&lt;1,((($R77*(1-$E77)+$Q77*(1-$F77))/$K77)*((1+'Inputs &amp; Summary'!$D$7)^AM$29)),((INT(AM$29/$K77)-INT((AM$29-1)/$K77))*($R77*(1-$E77)+$Q77*(1-$F77))*((1+'Inputs &amp; Summary'!$D$7)^AM$29))),((_xlfn.WEIBULL.DIST(AM$29,$L77,$K77,FALSE)*($R77*(1-$E77)+$Q77*(1-$F77))*((1+'Inputs &amp; Summary'!$D$7)^AM$29))))))</f>
        <v>2.7414469906058296</v>
      </c>
      <c r="AN77" s="114">
        <f>$D77*IF(AN$29&gt;'Inputs &amp; Summary'!$D$5,0,IF(AN$29&gt;VLOOKUP($G77,Lists!$J$17:$K$21,2),IF($M77=Lists!$H$3,IF($K77&lt;1,(($S77/$K77)*((1+'Inputs &amp; Summary'!$D$7)^AN$29)),((INT(AN$29/$K77)-INT((AN$29-1)/$K77))*$S77*((1+'Inputs &amp; Summary'!$D$7)^AN$29))),(_xlfn.WEIBULL.DIST(AN$29,$L77,$K77,FALSE)*$S77*((1+'Inputs &amp; Summary'!$D$7)^AN$29))),IF($M77=Lists!$H$3,IF($K77&lt;1,((($R77*(1-$E77)+$Q77*(1-$F77))/$K77)*((1+'Inputs &amp; Summary'!$D$7)^AN$29)),((INT(AN$29/$K77)-INT((AN$29-1)/$K77))*($R77*(1-$E77)+$Q77*(1-$F77))*((1+'Inputs &amp; Summary'!$D$7)^AN$29))),((_xlfn.WEIBULL.DIST(AN$29,$L77,$K77,FALSE)*($R77*(1-$E77)+$Q77*(1-$F77))*((1+'Inputs &amp; Summary'!$D$7)^AN$29))))))</f>
        <v>2.6866323829013994</v>
      </c>
      <c r="AO77" s="114">
        <f>$D77*IF(AO$29&gt;'Inputs &amp; Summary'!$D$5,0,IF(AO$29&gt;VLOOKUP($G77,Lists!$J$17:$K$21,2),IF($M77=Lists!$H$3,IF($K77&lt;1,(($S77/$K77)*((1+'Inputs &amp; Summary'!$D$7)^AO$29)),((INT(AO$29/$K77)-INT((AO$29-1)/$K77))*$S77*((1+'Inputs &amp; Summary'!$D$7)^AO$29))),(_xlfn.WEIBULL.DIST(AO$29,$L77,$K77,FALSE)*$S77*((1+'Inputs &amp; Summary'!$D$7)^AO$29))),IF($M77=Lists!$H$3,IF($K77&lt;1,((($R77*(1-$E77)+$Q77*(1-$F77))/$K77)*((1+'Inputs &amp; Summary'!$D$7)^AO$29)),((INT(AO$29/$K77)-INT((AO$29-1)/$K77))*($R77*(1-$E77)+$Q77*(1-$F77))*((1+'Inputs &amp; Summary'!$D$7)^AO$29))),((_xlfn.WEIBULL.DIST(AO$29,$L77,$K77,FALSE)*($R77*(1-$E77)+$Q77*(1-$F77))*((1+'Inputs &amp; Summary'!$D$7)^AO$29))))))</f>
        <v>2.6329137807838312</v>
      </c>
      <c r="AP77" s="114">
        <f>$D77*IF(AP$29&gt;'Inputs &amp; Summary'!$D$5,0,IF(AP$29&gt;VLOOKUP($G77,Lists!$J$17:$K$21,2),IF($M77=Lists!$H$3,IF($K77&lt;1,(($S77/$K77)*((1+'Inputs &amp; Summary'!$D$7)^AP$29)),((INT(AP$29/$K77)-INT((AP$29-1)/$K77))*$S77*((1+'Inputs &amp; Summary'!$D$7)^AP$29))),(_xlfn.WEIBULL.DIST(AP$29,$L77,$K77,FALSE)*$S77*((1+'Inputs &amp; Summary'!$D$7)^AP$29))),IF($M77=Lists!$H$3,IF($K77&lt;1,((($R77*(1-$E77)+$Q77*(1-$F77))/$K77)*((1+'Inputs &amp; Summary'!$D$7)^AP$29)),((INT(AP$29/$K77)-INT((AP$29-1)/$K77))*($R77*(1-$E77)+$Q77*(1-$F77))*((1+'Inputs &amp; Summary'!$D$7)^AP$29))),((_xlfn.WEIBULL.DIST(AP$29,$L77,$K77,FALSE)*($R77*(1-$E77)+$Q77*(1-$F77))*((1+'Inputs &amp; Summary'!$D$7)^AP$29))))))</f>
        <v>2.5802692698712351</v>
      </c>
      <c r="AQ77" s="114">
        <f>$D77*IF(AQ$29&gt;'Inputs &amp; Summary'!$D$5,0,IF(AQ$29&gt;VLOOKUP($G77,Lists!$J$17:$K$21,2),IF($M77=Lists!$H$3,IF($K77&lt;1,(($S77/$K77)*((1+'Inputs &amp; Summary'!$D$7)^AQ$29)),((INT(AQ$29/$K77)-INT((AQ$29-1)/$K77))*$S77*((1+'Inputs &amp; Summary'!$D$7)^AQ$29))),(_xlfn.WEIBULL.DIST(AQ$29,$L77,$K77,FALSE)*$S77*((1+'Inputs &amp; Summary'!$D$7)^AQ$29))),IF($M77=Lists!$H$3,IF($K77&lt;1,((($R77*(1-$E77)+$Q77*(1-$F77))/$K77)*((1+'Inputs &amp; Summary'!$D$7)^AQ$29)),((INT(AQ$29/$K77)-INT((AQ$29-1)/$K77))*($R77*(1-$E77)+$Q77*(1-$F77))*((1+'Inputs &amp; Summary'!$D$7)^AQ$29))),((_xlfn.WEIBULL.DIST(AQ$29,$L77,$K77,FALSE)*($R77*(1-$E77)+$Q77*(1-$F77))*((1+'Inputs &amp; Summary'!$D$7)^AQ$29))))))</f>
        <v>2.528677373954789</v>
      </c>
      <c r="AR77" s="114">
        <f>$D77*IF(AR$29&gt;'Inputs &amp; Summary'!$D$5,0,IF(AR$29&gt;VLOOKUP($G77,Lists!$J$17:$K$21,2),IF($M77=Lists!$H$3,IF($K77&lt;1,(($S77/$K77)*((1+'Inputs &amp; Summary'!$D$7)^AR$29)),((INT(AR$29/$K77)-INT((AR$29-1)/$K77))*$S77*((1+'Inputs &amp; Summary'!$D$7)^AR$29))),(_xlfn.WEIBULL.DIST(AR$29,$L77,$K77,FALSE)*$S77*((1+'Inputs &amp; Summary'!$D$7)^AR$29))),IF($M77=Lists!$H$3,IF($K77&lt;1,((($R77*(1-$E77)+$Q77*(1-$F77))/$K77)*((1+'Inputs &amp; Summary'!$D$7)^AR$29)),((INT(AR$29/$K77)-INT((AR$29-1)/$K77))*($R77*(1-$E77)+$Q77*(1-$F77))*((1+'Inputs &amp; Summary'!$D$7)^AR$29))),((_xlfn.WEIBULL.DIST(AR$29,$L77,$K77,FALSE)*($R77*(1-$E77)+$Q77*(1-$F77))*((1+'Inputs &amp; Summary'!$D$7)^AR$29))))))</f>
        <v>2.4781170462375752</v>
      </c>
      <c r="AS77" s="114">
        <f>$D77*IF(AS$29&gt;'Inputs &amp; Summary'!$D$5,0,IF(AS$29&gt;VLOOKUP($G77,Lists!$J$17:$K$21,2),IF($M77=Lists!$H$3,IF($K77&lt;1,(($S77/$K77)*((1+'Inputs &amp; Summary'!$D$7)^AS$29)),((INT(AS$29/$K77)-INT((AS$29-1)/$K77))*$S77*((1+'Inputs &amp; Summary'!$D$7)^AS$29))),(_xlfn.WEIBULL.DIST(AS$29,$L77,$K77,FALSE)*$S77*((1+'Inputs &amp; Summary'!$D$7)^AS$29))),IF($M77=Lists!$H$3,IF($K77&lt;1,((($R77*(1-$E77)+$Q77*(1-$F77))/$K77)*((1+'Inputs &amp; Summary'!$D$7)^AS$29)),((INT(AS$29/$K77)-INT((AS$29-1)/$K77))*($R77*(1-$E77)+$Q77*(1-$F77))*((1+'Inputs &amp; Summary'!$D$7)^AS$29))),((_xlfn.WEIBULL.DIST(AS$29,$L77,$K77,FALSE)*($R77*(1-$E77)+$Q77*(1-$F77))*((1+'Inputs &amp; Summary'!$D$7)^AS$29))))))</f>
        <v>0</v>
      </c>
      <c r="AT77" s="114">
        <f>$D77*IF(AT$29&gt;'Inputs &amp; Summary'!$D$5,0,IF(AT$29&gt;VLOOKUP($G77,Lists!$J$17:$K$21,2),IF($M77=Lists!$H$3,IF($K77&lt;1,(($S77/$K77)*((1+'Inputs &amp; Summary'!$D$7)^AT$29)),((INT(AT$29/$K77)-INT((AT$29-1)/$K77))*$S77*((1+'Inputs &amp; Summary'!$D$7)^AT$29))),(_xlfn.WEIBULL.DIST(AT$29,$L77,$K77,FALSE)*$S77*((1+'Inputs &amp; Summary'!$D$7)^AT$29))),IF($M77=Lists!$H$3,IF($K77&lt;1,((($R77*(1-$E77)+$Q77*(1-$F77))/$K77)*((1+'Inputs &amp; Summary'!$D$7)^AT$29)),((INT(AT$29/$K77)-INT((AT$29-1)/$K77))*($R77*(1-$E77)+$Q77*(1-$F77))*((1+'Inputs &amp; Summary'!$D$7)^AT$29))),((_xlfn.WEIBULL.DIST(AT$29,$L77,$K77,FALSE)*($R77*(1-$E77)+$Q77*(1-$F77))*((1+'Inputs &amp; Summary'!$D$7)^AT$29))))))</f>
        <v>0</v>
      </c>
      <c r="AU77" s="114">
        <f>$D77*IF(AU$29&gt;'Inputs &amp; Summary'!$D$5,0,IF(AU$29&gt;VLOOKUP($G77,Lists!$J$17:$K$21,2),IF($M77=Lists!$H$3,IF($K77&lt;1,(($S77/$K77)*((1+'Inputs &amp; Summary'!$D$7)^AU$29)),((INT(AU$29/$K77)-INT((AU$29-1)/$K77))*$S77*((1+'Inputs &amp; Summary'!$D$7)^AU$29))),(_xlfn.WEIBULL.DIST(AU$29,$L77,$K77,FALSE)*$S77*((1+'Inputs &amp; Summary'!$D$7)^AU$29))),IF($M77=Lists!$H$3,IF($K77&lt;1,((($R77*(1-$E77)+$Q77*(1-$F77))/$K77)*((1+'Inputs &amp; Summary'!$D$7)^AU$29)),((INT(AU$29/$K77)-INT((AU$29-1)/$K77))*($R77*(1-$E77)+$Q77*(1-$F77))*((1+'Inputs &amp; Summary'!$D$7)^AU$29))),((_xlfn.WEIBULL.DIST(AU$29,$L77,$K77,FALSE)*($R77*(1-$E77)+$Q77*(1-$F77))*((1+'Inputs &amp; Summary'!$D$7)^AU$29))))))</f>
        <v>0</v>
      </c>
      <c r="AV77" s="114">
        <f>$D77*IF(AV$29&gt;'Inputs &amp; Summary'!$D$5,0,IF(AV$29&gt;VLOOKUP($G77,Lists!$J$17:$K$21,2),IF($M77=Lists!$H$3,IF($K77&lt;1,(($S77/$K77)*((1+'Inputs &amp; Summary'!$D$7)^AV$29)),((INT(AV$29/$K77)-INT((AV$29-1)/$K77))*$S77*((1+'Inputs &amp; Summary'!$D$7)^AV$29))),(_xlfn.WEIBULL.DIST(AV$29,$L77,$K77,FALSE)*$S77*((1+'Inputs &amp; Summary'!$D$7)^AV$29))),IF($M77=Lists!$H$3,IF($K77&lt;1,((($R77*(1-$E77)+$Q77*(1-$F77))/$K77)*((1+'Inputs &amp; Summary'!$D$7)^AV$29)),((INT(AV$29/$K77)-INT((AV$29-1)/$K77))*($R77*(1-$E77)+$Q77*(1-$F77))*((1+'Inputs &amp; Summary'!$D$7)^AV$29))),((_xlfn.WEIBULL.DIST(AV$29,$L77,$K77,FALSE)*($R77*(1-$E77)+$Q77*(1-$F77))*((1+'Inputs &amp; Summary'!$D$7)^AV$29))))))</f>
        <v>0</v>
      </c>
      <c r="AW77" s="114">
        <f>$D77*IF(AW$29&gt;'Inputs &amp; Summary'!$D$5,0,IF(AW$29&gt;VLOOKUP($G77,Lists!$J$17:$K$21,2),IF($M77=Lists!$H$3,IF($K77&lt;1,(($S77/$K77)*((1+'Inputs &amp; Summary'!$D$7)^AW$29)),((INT(AW$29/$K77)-INT((AW$29-1)/$K77))*$S77*((1+'Inputs &amp; Summary'!$D$7)^AW$29))),(_xlfn.WEIBULL.DIST(AW$29,$L77,$K77,FALSE)*$S77*((1+'Inputs &amp; Summary'!$D$7)^AW$29))),IF($M77=Lists!$H$3,IF($K77&lt;1,((($R77*(1-$E77)+$Q77*(1-$F77))/$K77)*((1+'Inputs &amp; Summary'!$D$7)^AW$29)),((INT(AW$29/$K77)-INT((AW$29-1)/$K77))*($R77*(1-$E77)+$Q77*(1-$F77))*((1+'Inputs &amp; Summary'!$D$7)^AW$29))),((_xlfn.WEIBULL.DIST(AW$29,$L77,$K77,FALSE)*($R77*(1-$E77)+$Q77*(1-$F77))*((1+'Inputs &amp; Summary'!$D$7)^AW$29))))))</f>
        <v>0</v>
      </c>
      <c r="AX77" s="114">
        <f>$D77*IF(AX$29&gt;'Inputs &amp; Summary'!$D$5,0,IF(AX$29&gt;VLOOKUP($G77,Lists!$J$17:$K$21,2),IF($M77=Lists!$H$3,IF($K77&lt;1,(($S77/$K77)*((1+'Inputs &amp; Summary'!$D$7)^AX$29)),((INT(AX$29/$K77)-INT((AX$29-1)/$K77))*$S77*((1+'Inputs &amp; Summary'!$D$7)^AX$29))),(_xlfn.WEIBULL.DIST(AX$29,$L77,$K77,FALSE)*$S77*((1+'Inputs &amp; Summary'!$D$7)^AX$29))),IF($M77=Lists!$H$3,IF($K77&lt;1,((($R77*(1-$E77)+$Q77*(1-$F77))/$K77)*((1+'Inputs &amp; Summary'!$D$7)^AX$29)),((INT(AX$29/$K77)-INT((AX$29-1)/$K77))*($R77*(1-$E77)+$Q77*(1-$F77))*((1+'Inputs &amp; Summary'!$D$7)^AX$29))),((_xlfn.WEIBULL.DIST(AX$29,$L77,$K77,FALSE)*($R77*(1-$E77)+$Q77*(1-$F77))*((1+'Inputs &amp; Summary'!$D$7)^AX$29))))))</f>
        <v>0</v>
      </c>
      <c r="AY77" s="114">
        <f>$D77*IF(AY$29&gt;'Inputs &amp; Summary'!$D$5,0,IF(AY$29&gt;VLOOKUP($G77,Lists!$J$17:$K$21,2),IF($M77=Lists!$H$3,IF($K77&lt;1,(($S77/$K77)*((1+'Inputs &amp; Summary'!$D$7)^AY$29)),((INT(AY$29/$K77)-INT((AY$29-1)/$K77))*$S77*((1+'Inputs &amp; Summary'!$D$7)^AY$29))),(_xlfn.WEIBULL.DIST(AY$29,$L77,$K77,FALSE)*$S77*((1+'Inputs &amp; Summary'!$D$7)^AY$29))),IF($M77=Lists!$H$3,IF($K77&lt;1,((($R77*(1-$E77)+$Q77*(1-$F77))/$K77)*((1+'Inputs &amp; Summary'!$D$7)^AY$29)),((INT(AY$29/$K77)-INT((AY$29-1)/$K77))*($R77*(1-$E77)+$Q77*(1-$F77))*((1+'Inputs &amp; Summary'!$D$7)^AY$29))),((_xlfn.WEIBULL.DIST(AY$29,$L77,$K77,FALSE)*($R77*(1-$E77)+$Q77*(1-$F77))*((1+'Inputs &amp; Summary'!$D$7)^AY$29))))))</f>
        <v>0</v>
      </c>
      <c r="AZ77" s="114">
        <f>$D77*IF(AZ$29&gt;'Inputs &amp; Summary'!$D$5,0,IF(AZ$29&gt;VLOOKUP($G77,Lists!$J$17:$K$21,2),IF($M77=Lists!$H$3,IF($K77&lt;1,(($S77/$K77)*((1+'Inputs &amp; Summary'!$D$7)^AZ$29)),((INT(AZ$29/$K77)-INT((AZ$29-1)/$K77))*$S77*((1+'Inputs &amp; Summary'!$D$7)^AZ$29))),(_xlfn.WEIBULL.DIST(AZ$29,$L77,$K77,FALSE)*$S77*((1+'Inputs &amp; Summary'!$D$7)^AZ$29))),IF($M77=Lists!$H$3,IF($K77&lt;1,((($R77*(1-$E77)+$Q77*(1-$F77))/$K77)*((1+'Inputs &amp; Summary'!$D$7)^AZ$29)),((INT(AZ$29/$K77)-INT((AZ$29-1)/$K77))*($R77*(1-$E77)+$Q77*(1-$F77))*((1+'Inputs &amp; Summary'!$D$7)^AZ$29))),((_xlfn.WEIBULL.DIST(AZ$29,$L77,$K77,FALSE)*($R77*(1-$E77)+$Q77*(1-$F77))*((1+'Inputs &amp; Summary'!$D$7)^AZ$29))))))</f>
        <v>0</v>
      </c>
      <c r="BA77" s="114">
        <f>$D77*IF(BA$29&gt;'Inputs &amp; Summary'!$D$5,0,IF(BA$29&gt;VLOOKUP($G77,Lists!$J$17:$K$21,2),IF($M77=Lists!$H$3,IF($K77&lt;1,(($S77/$K77)*((1+'Inputs &amp; Summary'!$D$7)^BA$29)),((INT(BA$29/$K77)-INT((BA$29-1)/$K77))*$S77*((1+'Inputs &amp; Summary'!$D$7)^BA$29))),(_xlfn.WEIBULL.DIST(BA$29,$L77,$K77,FALSE)*$S77*((1+'Inputs &amp; Summary'!$D$7)^BA$29))),IF($M77=Lists!$H$3,IF($K77&lt;1,((($R77*(1-$E77)+$Q77*(1-$F77))/$K77)*((1+'Inputs &amp; Summary'!$D$7)^BA$29)),((INT(BA$29/$K77)-INT((BA$29-1)/$K77))*($R77*(1-$E77)+$Q77*(1-$F77))*((1+'Inputs &amp; Summary'!$D$7)^BA$29))),((_xlfn.WEIBULL.DIST(BA$29,$L77,$K77,FALSE)*($R77*(1-$E77)+$Q77*(1-$F77))*((1+'Inputs &amp; Summary'!$D$7)^BA$29))))))</f>
        <v>0</v>
      </c>
      <c r="BB77" s="114">
        <f>$D77*IF(BB$29&gt;'Inputs &amp; Summary'!$D$5,0,IF(BB$29&gt;VLOOKUP($G77,Lists!$J$17:$K$21,2),IF($M77=Lists!$H$3,IF($K77&lt;1,(($S77/$K77)*((1+'Inputs &amp; Summary'!$D$7)^BB$29)),((INT(BB$29/$K77)-INT((BB$29-1)/$K77))*$S77*((1+'Inputs &amp; Summary'!$D$7)^BB$29))),(_xlfn.WEIBULL.DIST(BB$29,$L77,$K77,FALSE)*$S77*((1+'Inputs &amp; Summary'!$D$7)^BB$29))),IF($M77=Lists!$H$3,IF($K77&lt;1,((($R77*(1-$E77)+$Q77*(1-$F77))/$K77)*((1+'Inputs &amp; Summary'!$D$7)^BB$29)),((INT(BB$29/$K77)-INT((BB$29-1)/$K77))*($R77*(1-$E77)+$Q77*(1-$F77))*((1+'Inputs &amp; Summary'!$D$7)^BB$29))),((_xlfn.WEIBULL.DIST(BB$29,$L77,$K77,FALSE)*($R77*(1-$E77)+$Q77*(1-$F77))*((1+'Inputs &amp; Summary'!$D$7)^BB$29))))))</f>
        <v>0</v>
      </c>
      <c r="BC77" s="114">
        <f>$D77*IF(BC$29&gt;'Inputs &amp; Summary'!$D$5,0,IF(BC$29&gt;VLOOKUP($G77,Lists!$J$17:$K$21,2),IF($M77=Lists!$H$3,IF($K77&lt;1,(($S77/$K77)*((1+'Inputs &amp; Summary'!$D$7)^BC$29)),((INT(BC$29/$K77)-INT((BC$29-1)/$K77))*$S77*((1+'Inputs &amp; Summary'!$D$7)^BC$29))),(_xlfn.WEIBULL.DIST(BC$29,$L77,$K77,FALSE)*$S77*((1+'Inputs &amp; Summary'!$D$7)^BC$29))),IF($M77=Lists!$H$3,IF($K77&lt;1,((($R77*(1-$E77)+$Q77*(1-$F77))/$K77)*((1+'Inputs &amp; Summary'!$D$7)^BC$29)),((INT(BC$29/$K77)-INT((BC$29-1)/$K77))*($R77*(1-$E77)+$Q77*(1-$F77))*((1+'Inputs &amp; Summary'!$D$7)^BC$29))),((_xlfn.WEIBULL.DIST(BC$29,$L77,$K77,FALSE)*($R77*(1-$E77)+$Q77*(1-$F77))*((1+'Inputs &amp; Summary'!$D$7)^BC$29))))))</f>
        <v>0</v>
      </c>
      <c r="BD77" s="114">
        <f>$D77*IF(BD$29&gt;'Inputs &amp; Summary'!$D$5,0,IF(BD$29&gt;VLOOKUP($G77,Lists!$J$17:$K$21,2),IF($M77=Lists!$H$3,IF($K77&lt;1,(($S77/$K77)*((1+'Inputs &amp; Summary'!$D$7)^BD$29)),((INT(BD$29/$K77)-INT((BD$29-1)/$K77))*$S77*((1+'Inputs &amp; Summary'!$D$7)^BD$29))),(_xlfn.WEIBULL.DIST(BD$29,$L77,$K77,FALSE)*$S77*((1+'Inputs &amp; Summary'!$D$7)^BD$29))),IF($M77=Lists!$H$3,IF($K77&lt;1,((($R77*(1-$E77)+$Q77*(1-$F77))/$K77)*((1+'Inputs &amp; Summary'!$D$7)^BD$29)),((INT(BD$29/$K77)-INT((BD$29-1)/$K77))*($R77*(1-$E77)+$Q77*(1-$F77))*((1+'Inputs &amp; Summary'!$D$7)^BD$29))),((_xlfn.WEIBULL.DIST(BD$29,$L77,$K77,FALSE)*($R77*(1-$E77)+$Q77*(1-$F77))*((1+'Inputs &amp; Summary'!$D$7)^BD$29))))))</f>
        <v>0</v>
      </c>
      <c r="BE77" s="114">
        <f>$D77*IF(BE$29&gt;'Inputs &amp; Summary'!$D$5,0,IF(BE$29&gt;VLOOKUP($G77,Lists!$J$17:$K$21,2),IF($M77=Lists!$H$3,IF($K77&lt;1,(($S77/$K77)*((1+'Inputs &amp; Summary'!$D$7)^BE$29)),((INT(BE$29/$K77)-INT((BE$29-1)/$K77))*$S77*((1+'Inputs &amp; Summary'!$D$7)^BE$29))),(_xlfn.WEIBULL.DIST(BE$29,$L77,$K77,FALSE)*$S77*((1+'Inputs &amp; Summary'!$D$7)^BE$29))),IF($M77=Lists!$H$3,IF($K77&lt;1,((($R77*(1-$E77)+$Q77*(1-$F77))/$K77)*((1+'Inputs &amp; Summary'!$D$7)^BE$29)),((INT(BE$29/$K77)-INT((BE$29-1)/$K77))*($R77*(1-$E77)+$Q77*(1-$F77))*((1+'Inputs &amp; Summary'!$D$7)^BE$29))),((_xlfn.WEIBULL.DIST(BE$29,$L77,$K77,FALSE)*($R77*(1-$E77)+$Q77*(1-$F77))*((1+'Inputs &amp; Summary'!$D$7)^BE$29))))))</f>
        <v>0</v>
      </c>
      <c r="BF77" s="114">
        <f>$D77*IF(BF$29&gt;'Inputs &amp; Summary'!$D$5,0,IF(BF$29&gt;VLOOKUP($G77,Lists!$J$17:$K$21,2),IF($M77=Lists!$H$3,IF($K77&lt;1,(($S77/$K77)*((1+'Inputs &amp; Summary'!$D$7)^BF$29)),((INT(BF$29/$K77)-INT((BF$29-1)/$K77))*$S77*((1+'Inputs &amp; Summary'!$D$7)^BF$29))),(_xlfn.WEIBULL.DIST(BF$29,$L77,$K77,FALSE)*$S77*((1+'Inputs &amp; Summary'!$D$7)^BF$29))),IF($M77=Lists!$H$3,IF($K77&lt;1,((($R77*(1-$E77)+$Q77*(1-$F77))/$K77)*((1+'Inputs &amp; Summary'!$D$7)^BF$29)),((INT(BF$29/$K77)-INT((BF$29-1)/$K77))*($R77*(1-$E77)+$Q77*(1-$F77))*((1+'Inputs &amp; Summary'!$D$7)^BF$29))),((_xlfn.WEIBULL.DIST(BF$29,$L77,$K77,FALSE)*($R77*(1-$E77)+$Q77*(1-$F77))*((1+'Inputs &amp; Summary'!$D$7)^BF$29))))))</f>
        <v>0</v>
      </c>
      <c r="BG77" s="114">
        <f>$D77*IF(BG$29&gt;'Inputs &amp; Summary'!$D$5,0,IF(BG$29&gt;VLOOKUP($G77,Lists!$J$17:$K$21,2),IF($M77=Lists!$H$3,IF($K77&lt;1,(($S77/$K77)*((1+'Inputs &amp; Summary'!$D$7)^BG$29)),((INT(BG$29/$K77)-INT((BG$29-1)/$K77))*$S77*((1+'Inputs &amp; Summary'!$D$7)^BG$29))),(_xlfn.WEIBULL.DIST(BG$29,$L77,$K77,FALSE)*$S77*((1+'Inputs &amp; Summary'!$D$7)^BG$29))),IF($M77=Lists!$H$3,IF($K77&lt;1,((($R77*(1-$E77)+$Q77*(1-$F77))/$K77)*((1+'Inputs &amp; Summary'!$D$7)^BG$29)),((INT(BG$29/$K77)-INT((BG$29-1)/$K77))*($R77*(1-$E77)+$Q77*(1-$F77))*((1+'Inputs &amp; Summary'!$D$7)^BG$29))),((_xlfn.WEIBULL.DIST(BG$29,$L77,$K77,FALSE)*($R77*(1-$E77)+$Q77*(1-$F77))*((1+'Inputs &amp; Summary'!$D$7)^BG$29))))))</f>
        <v>0</v>
      </c>
      <c r="BH77" s="114">
        <f>$D77*IF(BH$29&gt;'Inputs &amp; Summary'!$D$5,0,IF(BH$29&gt;VLOOKUP($G77,Lists!$J$17:$K$21,2),IF($M77=Lists!$H$3,IF($K77&lt;1,(($S77/$K77)*((1+'Inputs &amp; Summary'!$D$7)^BH$29)),((INT(BH$29/$K77)-INT((BH$29-1)/$K77))*$S77*((1+'Inputs &amp; Summary'!$D$7)^BH$29))),(_xlfn.WEIBULL.DIST(BH$29,$L77,$K77,FALSE)*$S77*((1+'Inputs &amp; Summary'!$D$7)^BH$29))),IF($M77=Lists!$H$3,IF($K77&lt;1,((($R77*(1-$E77)+$Q77*(1-$F77))/$K77)*((1+'Inputs &amp; Summary'!$D$7)^BH$29)),((INT(BH$29/$K77)-INT((BH$29-1)/$K77))*($R77*(1-$E77)+$Q77*(1-$F77))*((1+'Inputs &amp; Summary'!$D$7)^BH$29))),((_xlfn.WEIBULL.DIST(BH$29,$L77,$K77,FALSE)*($R77*(1-$E77)+$Q77*(1-$F77))*((1+'Inputs &amp; Summary'!$D$7)^BH$29))))))</f>
        <v>0</v>
      </c>
      <c r="BI77" s="114">
        <f>$D77*IF(BI$29&gt;'Inputs &amp; Summary'!$D$5,0,IF(BI$29&gt;VLOOKUP($G77,Lists!$J$17:$K$21,2),IF($M77=Lists!$H$3,IF($K77&lt;1,(($S77/$K77)*((1+'Inputs &amp; Summary'!$D$7)^BI$29)),((INT(BI$29/$K77)-INT((BI$29-1)/$K77))*$S77*((1+'Inputs &amp; Summary'!$D$7)^BI$29))),(_xlfn.WEIBULL.DIST(BI$29,$L77,$K77,FALSE)*$S77*((1+'Inputs &amp; Summary'!$D$7)^BI$29))),IF($M77=Lists!$H$3,IF($K77&lt;1,((($R77*(1-$E77)+$Q77*(1-$F77))/$K77)*((1+'Inputs &amp; Summary'!$D$7)^BI$29)),((INT(BI$29/$K77)-INT((BI$29-1)/$K77))*($R77*(1-$E77)+$Q77*(1-$F77))*((1+'Inputs &amp; Summary'!$D$7)^BI$29))),((_xlfn.WEIBULL.DIST(BI$29,$L77,$K77,FALSE)*($R77*(1-$E77)+$Q77*(1-$F77))*((1+'Inputs &amp; Summary'!$D$7)^BI$29))))))</f>
        <v>0</v>
      </c>
      <c r="BJ77" s="114">
        <f>$D77*IF(BJ$29&gt;'Inputs &amp; Summary'!$D$5,0,IF(BJ$29&gt;VLOOKUP($G77,Lists!$J$17:$K$21,2),IF($M77=Lists!$H$3,IF($K77&lt;1,(($S77/$K77)*((1+'Inputs &amp; Summary'!$D$7)^BJ$29)),((INT(BJ$29/$K77)-INT((BJ$29-1)/$K77))*$S77*((1+'Inputs &amp; Summary'!$D$7)^BJ$29))),(_xlfn.WEIBULL.DIST(BJ$29,$L77,$K77,FALSE)*$S77*((1+'Inputs &amp; Summary'!$D$7)^BJ$29))),IF($M77=Lists!$H$3,IF($K77&lt;1,((($R77*(1-$E77)+$Q77*(1-$F77))/$K77)*((1+'Inputs &amp; Summary'!$D$7)^BJ$29)),((INT(BJ$29/$K77)-INT((BJ$29-1)/$K77))*($R77*(1-$E77)+$Q77*(1-$F77))*((1+'Inputs &amp; Summary'!$D$7)^BJ$29))),((_xlfn.WEIBULL.DIST(BJ$29,$L77,$K77,FALSE)*($R77*(1-$E77)+$Q77*(1-$F77))*((1+'Inputs &amp; Summary'!$D$7)^BJ$29))))))</f>
        <v>0</v>
      </c>
      <c r="BK77" s="114">
        <f>$D77*IF(BK$29&gt;'Inputs &amp; Summary'!$D$5,0,IF(BK$29&gt;VLOOKUP($G77,Lists!$J$17:$K$21,2),IF($M77=Lists!$H$3,IF($K77&lt;1,(($S77/$K77)*((1+'Inputs &amp; Summary'!$D$7)^BK$29)),((INT(BK$29/$K77)-INT((BK$29-1)/$K77))*$S77*((1+'Inputs &amp; Summary'!$D$7)^BK$29))),(_xlfn.WEIBULL.DIST(BK$29,$L77,$K77,FALSE)*$S77*((1+'Inputs &amp; Summary'!$D$7)^BK$29))),IF($M77=Lists!$H$3,IF($K77&lt;1,((($R77*(1-$E77)+$Q77*(1-$F77))/$K77)*((1+'Inputs &amp; Summary'!$D$7)^BK$29)),((INT(BK$29/$K77)-INT((BK$29-1)/$K77))*($R77*(1-$E77)+$Q77*(1-$F77))*((1+'Inputs &amp; Summary'!$D$7)^BK$29))),((_xlfn.WEIBULL.DIST(BK$29,$L77,$K77,FALSE)*($R77*(1-$E77)+$Q77*(1-$F77))*((1+'Inputs &amp; Summary'!$D$7)^BK$29))))))</f>
        <v>0</v>
      </c>
      <c r="BL77" s="114">
        <f>$D77*IF(BL$29&gt;'Inputs &amp; Summary'!$D$5,0,IF(BL$29&gt;VLOOKUP($G77,Lists!$J$17:$K$21,2),IF($M77=Lists!$H$3,IF($K77&lt;1,(($S77/$K77)*((1+'Inputs &amp; Summary'!$D$7)^BL$29)),((INT(BL$29/$K77)-INT((BL$29-1)/$K77))*$S77*((1+'Inputs &amp; Summary'!$D$7)^BL$29))),(_xlfn.WEIBULL.DIST(BL$29,$L77,$K77,FALSE)*$S77*((1+'Inputs &amp; Summary'!$D$7)^BL$29))),IF($M77=Lists!$H$3,IF($K77&lt;1,((($R77*(1-$E77)+$Q77*(1-$F77))/$K77)*((1+'Inputs &amp; Summary'!$D$7)^BL$29)),((INT(BL$29/$K77)-INT((BL$29-1)/$K77))*($R77*(1-$E77)+$Q77*(1-$F77))*((1+'Inputs &amp; Summary'!$D$7)^BL$29))),((_xlfn.WEIBULL.DIST(BL$29,$L77,$K77,FALSE)*($R77*(1-$E77)+$Q77*(1-$F77))*((1+'Inputs &amp; Summary'!$D$7)^BL$29))))))</f>
        <v>0</v>
      </c>
    </row>
    <row r="78" spans="1:64" s="1" customFormat="1" x14ac:dyDescent="0.3">
      <c r="A78" s="79" t="s">
        <v>200</v>
      </c>
      <c r="B78" s="33" t="s">
        <v>152</v>
      </c>
      <c r="C78" s="33" t="s">
        <v>237</v>
      </c>
      <c r="D78" s="68">
        <v>1</v>
      </c>
      <c r="E78" s="68">
        <v>1</v>
      </c>
      <c r="F78" s="68">
        <v>1</v>
      </c>
      <c r="G78" s="213" t="s">
        <v>440</v>
      </c>
      <c r="H78" s="34" t="s">
        <v>291</v>
      </c>
      <c r="I78" s="34" t="s">
        <v>94</v>
      </c>
      <c r="J78" s="33">
        <f>VLOOKUP(I78,'Labor Rates'!$A$1:$B$16,2)</f>
        <v>21.23076923076923</v>
      </c>
      <c r="K78" s="35">
        <v>50</v>
      </c>
      <c r="L78" s="35">
        <v>3</v>
      </c>
      <c r="M78" s="36" t="s">
        <v>249</v>
      </c>
      <c r="N78" s="84">
        <f>'Inputs &amp; Summary'!$D$19</f>
        <v>1443</v>
      </c>
      <c r="O78" s="35">
        <v>0.25</v>
      </c>
      <c r="P78" s="5">
        <v>50</v>
      </c>
      <c r="Q78" s="73">
        <f t="shared" si="11"/>
        <v>7659</v>
      </c>
      <c r="R78" s="73">
        <f t="shared" si="12"/>
        <v>72150</v>
      </c>
      <c r="S78" s="74">
        <f t="shared" si="13"/>
        <v>79809</v>
      </c>
      <c r="T78" s="88"/>
      <c r="U78" s="80"/>
      <c r="V78" s="87">
        <f t="shared" si="14"/>
        <v>317.74212513021121</v>
      </c>
      <c r="W78" s="87">
        <f>NPV('Inputs &amp; Summary'!$D$6,Y78:BL78)</f>
        <v>2098.4554862359132</v>
      </c>
      <c r="X78" s="90">
        <f t="shared" si="15"/>
        <v>1.5230669120167928E-2</v>
      </c>
      <c r="Y78" s="114">
        <f>$D78*IF(Y$29&gt;'Inputs &amp; Summary'!$D$5,0,IF(Y$29&gt;VLOOKUP($G78,Lists!$J$17:$K$21,2),IF($M78=Lists!$H$3,IF($K78&lt;1,(($S78/$K78)*((1+'Inputs &amp; Summary'!$D$7)^Y$29)),((INT(Y$29/$K78)-INT((Y$29-1)/$K78))*$S78*((1+'Inputs &amp; Summary'!$D$7)^Y$29))),(_xlfn.WEIBULL.DIST(Y$29,$L78,$K78,FALSE)*$S78*((1+'Inputs &amp; Summary'!$D$7)^Y$29))),IF($M78=Lists!$H$3,IF($K78&lt;1,((($R78*(1-$E78)+$Q78*(1-$F78))/$K78)*((1+'Inputs &amp; Summary'!$D$7)^Y$29)),((INT(Y$29/$K78)-INT((Y$29-1)/$K78))*($R78*(1-$E78)+$Q78*(1-$F78))*((1+'Inputs &amp; Summary'!$D$7)^Y$29))),((_xlfn.WEIBULL.DIST(Y$29,$L78,$K78,FALSE)*($R78*(1-$E78)+$Q78*(1-$F78))*((1+'Inputs &amp; Summary'!$D$7)^Y$29))))))</f>
        <v>0</v>
      </c>
      <c r="Z78" s="114">
        <f>$D78*IF(Z$29&gt;'Inputs &amp; Summary'!$D$5,0,IF(Z$29&gt;VLOOKUP($G78,Lists!$J$17:$K$21,2),IF($M78=Lists!$H$3,IF($K78&lt;1,(($S78/$K78)*((1+'Inputs &amp; Summary'!$D$7)^Z$29)),((INT(Z$29/$K78)-INT((Z$29-1)/$K78))*$S78*((1+'Inputs &amp; Summary'!$D$7)^Z$29))),(_xlfn.WEIBULL.DIST(Z$29,$L78,$K78,FALSE)*$S78*((1+'Inputs &amp; Summary'!$D$7)^Z$29))),IF($M78=Lists!$H$3,IF($K78&lt;1,((($R78*(1-$E78)+$Q78*(1-$F78))/$K78)*((1+'Inputs &amp; Summary'!$D$7)^Z$29)),((INT(Z$29/$K78)-INT((Z$29-1)/$K78))*($R78*(1-$E78)+$Q78*(1-$F78))*((1+'Inputs &amp; Summary'!$D$7)^Z$29))),((_xlfn.WEIBULL.DIST(Z$29,$L78,$K78,FALSE)*($R78*(1-$E78)+$Q78*(1-$F78))*((1+'Inputs &amp; Summary'!$D$7)^Z$29))))))</f>
        <v>0</v>
      </c>
      <c r="AA78" s="114">
        <f>$D78*IF(AA$29&gt;'Inputs &amp; Summary'!$D$5,0,IF(AA$29&gt;VLOOKUP($G78,Lists!$J$17:$K$21,2),IF($M78=Lists!$H$3,IF($K78&lt;1,(($S78/$K78)*((1+'Inputs &amp; Summary'!$D$7)^AA$29)),((INT(AA$29/$K78)-INT((AA$29-1)/$K78))*$S78*((1+'Inputs &amp; Summary'!$D$7)^AA$29))),(_xlfn.WEIBULL.DIST(AA$29,$L78,$K78,FALSE)*$S78*((1+'Inputs &amp; Summary'!$D$7)^AA$29))),IF($M78=Lists!$H$3,IF($K78&lt;1,((($R78*(1-$E78)+$Q78*(1-$F78))/$K78)*((1+'Inputs &amp; Summary'!$D$7)^AA$29)),((INT(AA$29/$K78)-INT((AA$29-1)/$K78))*($R78*(1-$E78)+$Q78*(1-$F78))*((1+'Inputs &amp; Summary'!$D$7)^AA$29))),((_xlfn.WEIBULL.DIST(AA$29,$L78,$K78,FALSE)*($R78*(1-$E78)+$Q78*(1-$F78))*((1+'Inputs &amp; Summary'!$D$7)^AA$29))))))</f>
        <v>0</v>
      </c>
      <c r="AB78" s="114">
        <f>$D78*IF(AB$29&gt;'Inputs &amp; Summary'!$D$5,0,IF(AB$29&gt;VLOOKUP($G78,Lists!$J$17:$K$21,2),IF($M78=Lists!$H$3,IF($K78&lt;1,(($S78/$K78)*((1+'Inputs &amp; Summary'!$D$7)^AB$29)),((INT(AB$29/$K78)-INT((AB$29-1)/$K78))*$S78*((1+'Inputs &amp; Summary'!$D$7)^AB$29))),(_xlfn.WEIBULL.DIST(AB$29,$L78,$K78,FALSE)*$S78*((1+'Inputs &amp; Summary'!$D$7)^AB$29))),IF($M78=Lists!$H$3,IF($K78&lt;1,((($R78*(1-$E78)+$Q78*(1-$F78))/$K78)*((1+'Inputs &amp; Summary'!$D$7)^AB$29)),((INT(AB$29/$K78)-INT((AB$29-1)/$K78))*($R78*(1-$E78)+$Q78*(1-$F78))*((1+'Inputs &amp; Summary'!$D$7)^AB$29))),((_xlfn.WEIBULL.DIST(AB$29,$L78,$K78,FALSE)*($R78*(1-$E78)+$Q78*(1-$F78))*((1+'Inputs &amp; Summary'!$D$7)^AB$29))))))</f>
        <v>0</v>
      </c>
      <c r="AC78" s="114">
        <f>$D78*IF(AC$29&gt;'Inputs &amp; Summary'!$D$5,0,IF(AC$29&gt;VLOOKUP($G78,Lists!$J$17:$K$21,2),IF($M78=Lists!$H$3,IF($K78&lt;1,(($S78/$K78)*((1+'Inputs &amp; Summary'!$D$7)^AC$29)),((INT(AC$29/$K78)-INT((AC$29-1)/$K78))*$S78*((1+'Inputs &amp; Summary'!$D$7)^AC$29))),(_xlfn.WEIBULL.DIST(AC$29,$L78,$K78,FALSE)*$S78*((1+'Inputs &amp; Summary'!$D$7)^AC$29))),IF($M78=Lists!$H$3,IF($K78&lt;1,((($R78*(1-$E78)+$Q78*(1-$F78))/$K78)*((1+'Inputs &amp; Summary'!$D$7)^AC$29)),((INT(AC$29/$K78)-INT((AC$29-1)/$K78))*($R78*(1-$E78)+$Q78*(1-$F78))*((1+'Inputs &amp; Summary'!$D$7)^AC$29))),((_xlfn.WEIBULL.DIST(AC$29,$L78,$K78,FALSE)*($R78*(1-$E78)+$Q78*(1-$F78))*((1+'Inputs &amp; Summary'!$D$7)^AC$29))))))</f>
        <v>0</v>
      </c>
      <c r="AD78" s="114">
        <f>$D78*IF(AD$29&gt;'Inputs &amp; Summary'!$D$5,0,IF(AD$29&gt;VLOOKUP($G78,Lists!$J$17:$K$21,2),IF($M78=Lists!$H$3,IF($K78&lt;1,(($S78/$K78)*((1+'Inputs &amp; Summary'!$D$7)^AD$29)),((INT(AD$29/$K78)-INT((AD$29-1)/$K78))*$S78*((1+'Inputs &amp; Summary'!$D$7)^AD$29))),(_xlfn.WEIBULL.DIST(AD$29,$L78,$K78,FALSE)*$S78*((1+'Inputs &amp; Summary'!$D$7)^AD$29))),IF($M78=Lists!$H$3,IF($K78&lt;1,((($R78*(1-$E78)+$Q78*(1-$F78))/$K78)*((1+'Inputs &amp; Summary'!$D$7)^AD$29)),((INT(AD$29/$K78)-INT((AD$29-1)/$K78))*($R78*(1-$E78)+$Q78*(1-$F78))*((1+'Inputs &amp; Summary'!$D$7)^AD$29))),((_xlfn.WEIBULL.DIST(AD$29,$L78,$K78,FALSE)*($R78*(1-$E78)+$Q78*(1-$F78))*((1+'Inputs &amp; Summary'!$D$7)^AD$29))))))</f>
        <v>0</v>
      </c>
      <c r="AE78" s="114">
        <f>$D78*IF(AE$29&gt;'Inputs &amp; Summary'!$D$5,0,IF(AE$29&gt;VLOOKUP($G78,Lists!$J$17:$K$21,2),IF($M78=Lists!$H$3,IF($K78&lt;1,(($S78/$K78)*((1+'Inputs &amp; Summary'!$D$7)^AE$29)),((INT(AE$29/$K78)-INT((AE$29-1)/$K78))*$S78*((1+'Inputs &amp; Summary'!$D$7)^AE$29))),(_xlfn.WEIBULL.DIST(AE$29,$L78,$K78,FALSE)*$S78*((1+'Inputs &amp; Summary'!$D$7)^AE$29))),IF($M78=Lists!$H$3,IF($K78&lt;1,((($R78*(1-$E78)+$Q78*(1-$F78))/$K78)*((1+'Inputs &amp; Summary'!$D$7)^AE$29)),((INT(AE$29/$K78)-INT((AE$29-1)/$K78))*($R78*(1-$E78)+$Q78*(1-$F78))*((1+'Inputs &amp; Summary'!$D$7)^AE$29))),((_xlfn.WEIBULL.DIST(AE$29,$L78,$K78,FALSE)*($R78*(1-$E78)+$Q78*(1-$F78))*((1+'Inputs &amp; Summary'!$D$7)^AE$29))))))</f>
        <v>0</v>
      </c>
      <c r="AF78" s="114">
        <f>$D78*IF(AF$29&gt;'Inputs &amp; Summary'!$D$5,0,IF(AF$29&gt;VLOOKUP($G78,Lists!$J$17:$K$21,2),IF($M78=Lists!$H$3,IF($K78&lt;1,(($S78/$K78)*((1+'Inputs &amp; Summary'!$D$7)^AF$29)),((INT(AF$29/$K78)-INT((AF$29-1)/$K78))*$S78*((1+'Inputs &amp; Summary'!$D$7)^AF$29))),(_xlfn.WEIBULL.DIST(AF$29,$L78,$K78,FALSE)*$S78*((1+'Inputs &amp; Summary'!$D$7)^AF$29))),IF($M78=Lists!$H$3,IF($K78&lt;1,((($R78*(1-$E78)+$Q78*(1-$F78))/$K78)*((1+'Inputs &amp; Summary'!$D$7)^AF$29)),((INT(AF$29/$K78)-INT((AF$29-1)/$K78))*($R78*(1-$E78)+$Q78*(1-$F78))*((1+'Inputs &amp; Summary'!$D$7)^AF$29))),((_xlfn.WEIBULL.DIST(AF$29,$L78,$K78,FALSE)*($R78*(1-$E78)+$Q78*(1-$F78))*((1+'Inputs &amp; Summary'!$D$7)^AF$29))))))</f>
        <v>0</v>
      </c>
      <c r="AG78" s="114">
        <f>$D78*IF(AG$29&gt;'Inputs &amp; Summary'!$D$5,0,IF(AG$29&gt;VLOOKUP($G78,Lists!$J$17:$K$21,2),IF($M78=Lists!$H$3,IF($K78&lt;1,(($S78/$K78)*((1+'Inputs &amp; Summary'!$D$7)^AG$29)),((INT(AG$29/$K78)-INT((AG$29-1)/$K78))*$S78*((1+'Inputs &amp; Summary'!$D$7)^AG$29))),(_xlfn.WEIBULL.DIST(AG$29,$L78,$K78,FALSE)*$S78*((1+'Inputs &amp; Summary'!$D$7)^AG$29))),IF($M78=Lists!$H$3,IF($K78&lt;1,((($R78*(1-$E78)+$Q78*(1-$F78))/$K78)*((1+'Inputs &amp; Summary'!$D$7)^AG$29)),((INT(AG$29/$K78)-INT((AG$29-1)/$K78))*($R78*(1-$E78)+$Q78*(1-$F78))*((1+'Inputs &amp; Summary'!$D$7)^AG$29))),((_xlfn.WEIBULL.DIST(AG$29,$L78,$K78,FALSE)*($R78*(1-$E78)+$Q78*(1-$F78))*((1+'Inputs &amp; Summary'!$D$7)^AG$29))))))</f>
        <v>0</v>
      </c>
      <c r="AH78" s="114">
        <f>$D78*IF(AH$29&gt;'Inputs &amp; Summary'!$D$5,0,IF(AH$29&gt;VLOOKUP($G78,Lists!$J$17:$K$21,2),IF($M78=Lists!$H$3,IF($K78&lt;1,(($S78/$K78)*((1+'Inputs &amp; Summary'!$D$7)^AH$29)),((INT(AH$29/$K78)-INT((AH$29-1)/$K78))*$S78*((1+'Inputs &amp; Summary'!$D$7)^AH$29))),(_xlfn.WEIBULL.DIST(AH$29,$L78,$K78,FALSE)*$S78*((1+'Inputs &amp; Summary'!$D$7)^AH$29))),IF($M78=Lists!$H$3,IF($K78&lt;1,((($R78*(1-$E78)+$Q78*(1-$F78))/$K78)*((1+'Inputs &amp; Summary'!$D$7)^AH$29)),((INT(AH$29/$K78)-INT((AH$29-1)/$K78))*($R78*(1-$E78)+$Q78*(1-$F78))*((1+'Inputs &amp; Summary'!$D$7)^AH$29))),((_xlfn.WEIBULL.DIST(AH$29,$L78,$K78,FALSE)*($R78*(1-$E78)+$Q78*(1-$F78))*((1+'Inputs &amp; Summary'!$D$7)^AH$29))))))</f>
        <v>0</v>
      </c>
      <c r="AI78" s="114">
        <f>$D78*IF(AI$29&gt;'Inputs &amp; Summary'!$D$5,0,IF(AI$29&gt;VLOOKUP($G78,Lists!$J$17:$K$21,2),IF($M78=Lists!$H$3,IF($K78&lt;1,(($S78/$K78)*((1+'Inputs &amp; Summary'!$D$7)^AI$29)),((INT(AI$29/$K78)-INT((AI$29-1)/$K78))*$S78*((1+'Inputs &amp; Summary'!$D$7)^AI$29))),(_xlfn.WEIBULL.DIST(AI$29,$L78,$K78,FALSE)*$S78*((1+'Inputs &amp; Summary'!$D$7)^AI$29))),IF($M78=Lists!$H$3,IF($K78&lt;1,((($R78*(1-$E78)+$Q78*(1-$F78))/$K78)*((1+'Inputs &amp; Summary'!$D$7)^AI$29)),((INT(AI$29/$K78)-INT((AI$29-1)/$K78))*($R78*(1-$E78)+$Q78*(1-$F78))*((1+'Inputs &amp; Summary'!$D$7)^AI$29))),((_xlfn.WEIBULL.DIST(AI$29,$L78,$K78,FALSE)*($R78*(1-$E78)+$Q78*(1-$F78))*((1+'Inputs &amp; Summary'!$D$7)^AI$29))))))</f>
        <v>285.11889744004861</v>
      </c>
      <c r="AJ78" s="114">
        <f>$D78*IF(AJ$29&gt;'Inputs &amp; Summary'!$D$5,0,IF(AJ$29&gt;VLOOKUP($G78,Lists!$J$17:$K$21,2),IF($M78=Lists!$H$3,IF($K78&lt;1,(($S78/$K78)*((1+'Inputs &amp; Summary'!$D$7)^AJ$29)),((INT(AJ$29/$K78)-INT((AJ$29-1)/$K78))*$S78*((1+'Inputs &amp; Summary'!$D$7)^AJ$29))),(_xlfn.WEIBULL.DIST(AJ$29,$L78,$K78,FALSE)*$S78*((1+'Inputs &amp; Summary'!$D$7)^AJ$29))),IF($M78=Lists!$H$3,IF($K78&lt;1,((($R78*(1-$E78)+$Q78*(1-$F78))/$K78)*((1+'Inputs &amp; Summary'!$D$7)^AJ$29)),((INT(AJ$29/$K78)-INT((AJ$29-1)/$K78))*($R78*(1-$E78)+$Q78*(1-$F78))*((1+'Inputs &amp; Summary'!$D$7)^AJ$29))),((_xlfn.WEIBULL.DIST(AJ$29,$L78,$K78,FALSE)*($R78*(1-$E78)+$Q78*(1-$F78))*((1+'Inputs &amp; Summary'!$D$7)^AJ$29))))))</f>
        <v>345.0038783447676</v>
      </c>
      <c r="AK78" s="114">
        <f>$D78*IF(AK$29&gt;'Inputs &amp; Summary'!$D$5,0,IF(AK$29&gt;VLOOKUP($G78,Lists!$J$17:$K$21,2),IF($M78=Lists!$H$3,IF($K78&lt;1,(($S78/$K78)*((1+'Inputs &amp; Summary'!$D$7)^AK$29)),((INT(AK$29/$K78)-INT((AK$29-1)/$K78))*$S78*((1+'Inputs &amp; Summary'!$D$7)^AK$29))),(_xlfn.WEIBULL.DIST(AK$29,$L78,$K78,FALSE)*$S78*((1+'Inputs &amp; Summary'!$D$7)^AK$29))),IF($M78=Lists!$H$3,IF($K78&lt;1,((($R78*(1-$E78)+$Q78*(1-$F78))/$K78)*((1+'Inputs &amp; Summary'!$D$7)^AK$29)),((INT(AK$29/$K78)-INT((AK$29-1)/$K78))*($R78*(1-$E78)+$Q78*(1-$F78))*((1+'Inputs &amp; Summary'!$D$7)^AK$29))),((_xlfn.WEIBULL.DIST(AK$29,$L78,$K78,FALSE)*($R78*(1-$E78)+$Q78*(1-$F78))*((1+'Inputs &amp; Summary'!$D$7)^AK$29))))))</f>
        <v>411.45172609345548</v>
      </c>
      <c r="AL78" s="114">
        <f>$D78*IF(AL$29&gt;'Inputs &amp; Summary'!$D$5,0,IF(AL$29&gt;VLOOKUP($G78,Lists!$J$17:$K$21,2),IF($M78=Lists!$H$3,IF($K78&lt;1,(($S78/$K78)*((1+'Inputs &amp; Summary'!$D$7)^AL$29)),((INT(AL$29/$K78)-INT((AL$29-1)/$K78))*$S78*((1+'Inputs &amp; Summary'!$D$7)^AL$29))),(_xlfn.WEIBULL.DIST(AL$29,$L78,$K78,FALSE)*$S78*((1+'Inputs &amp; Summary'!$D$7)^AL$29))),IF($M78=Lists!$H$3,IF($K78&lt;1,((($R78*(1-$E78)+$Q78*(1-$F78))/$K78)*((1+'Inputs &amp; Summary'!$D$7)^AL$29)),((INT(AL$29/$K78)-INT((AL$29-1)/$K78))*($R78*(1-$E78)+$Q78*(1-$F78))*((1+'Inputs &amp; Summary'!$D$7)^AL$29))),((_xlfn.WEIBULL.DIST(AL$29,$L78,$K78,FALSE)*($R78*(1-$E78)+$Q78*(1-$F78))*((1+'Inputs &amp; Summary'!$D$7)^AL$29))))))</f>
        <v>484.60507108042356</v>
      </c>
      <c r="AM78" s="114">
        <f>$D78*IF(AM$29&gt;'Inputs &amp; Summary'!$D$5,0,IF(AM$29&gt;VLOOKUP($G78,Lists!$J$17:$K$21,2),IF($M78=Lists!$H$3,IF($K78&lt;1,(($S78/$K78)*((1+'Inputs &amp; Summary'!$D$7)^AM$29)),((INT(AM$29/$K78)-INT((AM$29-1)/$K78))*$S78*((1+'Inputs &amp; Summary'!$D$7)^AM$29))),(_xlfn.WEIBULL.DIST(AM$29,$L78,$K78,FALSE)*$S78*((1+'Inputs &amp; Summary'!$D$7)^AM$29))),IF($M78=Lists!$H$3,IF($K78&lt;1,((($R78*(1-$E78)+$Q78*(1-$F78))/$K78)*((1+'Inputs &amp; Summary'!$D$7)^AM$29)),((INT(AM$29/$K78)-INT((AM$29-1)/$K78))*($R78*(1-$E78)+$Q78*(1-$F78))*((1+'Inputs &amp; Summary'!$D$7)^AM$29))),((_xlfn.WEIBULL.DIST(AM$29,$L78,$K78,FALSE)*($R78*(1-$E78)+$Q78*(1-$F78))*((1+'Inputs &amp; Summary'!$D$7)^AM$29))))))</f>
        <v>564.57579456128326</v>
      </c>
      <c r="AN78" s="114">
        <f>$D78*IF(AN$29&gt;'Inputs &amp; Summary'!$D$5,0,IF(AN$29&gt;VLOOKUP($G78,Lists!$J$17:$K$21,2),IF($M78=Lists!$H$3,IF($K78&lt;1,(($S78/$K78)*((1+'Inputs &amp; Summary'!$D$7)^AN$29)),((INT(AN$29/$K78)-INT((AN$29-1)/$K78))*$S78*((1+'Inputs &amp; Summary'!$D$7)^AN$29))),(_xlfn.WEIBULL.DIST(AN$29,$L78,$K78,FALSE)*$S78*((1+'Inputs &amp; Summary'!$D$7)^AN$29))),IF($M78=Lists!$H$3,IF($K78&lt;1,((($R78*(1-$E78)+$Q78*(1-$F78))/$K78)*((1+'Inputs &amp; Summary'!$D$7)^AN$29)),((INT(AN$29/$K78)-INT((AN$29-1)/$K78))*($R78*(1-$E78)+$Q78*(1-$F78))*((1+'Inputs &amp; Summary'!$D$7)^AN$29))),((_xlfn.WEIBULL.DIST(AN$29,$L78,$K78,FALSE)*($R78*(1-$E78)+$Q78*(1-$F78))*((1+'Inputs &amp; Summary'!$D$7)^AN$29))))))</f>
        <v>651.44066152242169</v>
      </c>
      <c r="AO78" s="114">
        <f>$D78*IF(AO$29&gt;'Inputs &amp; Summary'!$D$5,0,IF(AO$29&gt;VLOOKUP($G78,Lists!$J$17:$K$21,2),IF($M78=Lists!$H$3,IF($K78&lt;1,(($S78/$K78)*((1+'Inputs &amp; Summary'!$D$7)^AO$29)),((INT(AO$29/$K78)-INT((AO$29-1)/$K78))*$S78*((1+'Inputs &amp; Summary'!$D$7)^AO$29))),(_xlfn.WEIBULL.DIST(AO$29,$L78,$K78,FALSE)*$S78*((1+'Inputs &amp; Summary'!$D$7)^AO$29))),IF($M78=Lists!$H$3,IF($K78&lt;1,((($R78*(1-$E78)+$Q78*(1-$F78))/$K78)*((1+'Inputs &amp; Summary'!$D$7)^AO$29)),((INT(AO$29/$K78)-INT((AO$29-1)/$K78))*($R78*(1-$E78)+$Q78*(1-$F78))*((1+'Inputs &amp; Summary'!$D$7)^AO$29))),((_xlfn.WEIBULL.DIST(AO$29,$L78,$K78,FALSE)*($R78*(1-$E78)+$Q78*(1-$F78))*((1+'Inputs &amp; Summary'!$D$7)^AO$29))))))</f>
        <v>745.2369217272452</v>
      </c>
      <c r="AP78" s="114">
        <f>$D78*IF(AP$29&gt;'Inputs &amp; Summary'!$D$5,0,IF(AP$29&gt;VLOOKUP($G78,Lists!$J$17:$K$21,2),IF($M78=Lists!$H$3,IF($K78&lt;1,(($S78/$K78)*((1+'Inputs &amp; Summary'!$D$7)^AP$29)),((INT(AP$29/$K78)-INT((AP$29-1)/$K78))*$S78*((1+'Inputs &amp; Summary'!$D$7)^AP$29))),(_xlfn.WEIBULL.DIST(AP$29,$L78,$K78,FALSE)*$S78*((1+'Inputs &amp; Summary'!$D$7)^AP$29))),IF($M78=Lists!$H$3,IF($K78&lt;1,((($R78*(1-$E78)+$Q78*(1-$F78))/$K78)*((1+'Inputs &amp; Summary'!$D$7)^AP$29)),((INT(AP$29/$K78)-INT((AP$29-1)/$K78))*($R78*(1-$E78)+$Q78*(1-$F78))*((1+'Inputs &amp; Summary'!$D$7)^AP$29))),((_xlfn.WEIBULL.DIST(AP$29,$L78,$K78,FALSE)*($R78*(1-$E78)+$Q78*(1-$F78))*((1+'Inputs &amp; Summary'!$D$7)^AP$29))))))</f>
        <v>845.95793702421349</v>
      </c>
      <c r="AQ78" s="114">
        <f>$D78*IF(AQ$29&gt;'Inputs &amp; Summary'!$D$5,0,IF(AQ$29&gt;VLOOKUP($G78,Lists!$J$17:$K$21,2),IF($M78=Lists!$H$3,IF($K78&lt;1,(($S78/$K78)*((1+'Inputs &amp; Summary'!$D$7)^AQ$29)),((INT(AQ$29/$K78)-INT((AQ$29-1)/$K78))*$S78*((1+'Inputs &amp; Summary'!$D$7)^AQ$29))),(_xlfn.WEIBULL.DIST(AQ$29,$L78,$K78,FALSE)*$S78*((1+'Inputs &amp; Summary'!$D$7)^AQ$29))),IF($M78=Lists!$H$3,IF($K78&lt;1,((($R78*(1-$E78)+$Q78*(1-$F78))/$K78)*((1+'Inputs &amp; Summary'!$D$7)^AQ$29)),((INT(AQ$29/$K78)-INT((AQ$29-1)/$K78))*($R78*(1-$E78)+$Q78*(1-$F78))*((1+'Inputs &amp; Summary'!$D$7)^AQ$29))),((_xlfn.WEIBULL.DIST(AQ$29,$L78,$K78,FALSE)*($R78*(1-$E78)+$Q78*(1-$F78))*((1+'Inputs &amp; Summary'!$D$7)^AQ$29))))))</f>
        <v>953.548899915574</v>
      </c>
      <c r="AR78" s="114">
        <f>$D78*IF(AR$29&gt;'Inputs &amp; Summary'!$D$5,0,IF(AR$29&gt;VLOOKUP($G78,Lists!$J$17:$K$21,2),IF($M78=Lists!$H$3,IF($K78&lt;1,(($S78/$K78)*((1+'Inputs &amp; Summary'!$D$7)^AR$29)),((INT(AR$29/$K78)-INT((AR$29-1)/$K78))*$S78*((1+'Inputs &amp; Summary'!$D$7)^AR$29))),(_xlfn.WEIBULL.DIST(AR$29,$L78,$K78,FALSE)*$S78*((1+'Inputs &amp; Summary'!$D$7)^AR$29))),IF($M78=Lists!$H$3,IF($K78&lt;1,((($R78*(1-$E78)+$Q78*(1-$F78))/$K78)*((1+'Inputs &amp; Summary'!$D$7)^AR$29)),((INT(AR$29/$K78)-INT((AR$29-1)/$K78))*($R78*(1-$E78)+$Q78*(1-$F78))*((1+'Inputs &amp; Summary'!$D$7)^AR$29))),((_xlfn.WEIBULL.DIST(AR$29,$L78,$K78,FALSE)*($R78*(1-$E78)+$Q78*(1-$F78))*((1+'Inputs &amp; Summary'!$D$7)^AR$29))))))</f>
        <v>1067.9027148947903</v>
      </c>
      <c r="AS78" s="114">
        <f>$D78*IF(AS$29&gt;'Inputs &amp; Summary'!$D$5,0,IF(AS$29&gt;VLOOKUP($G78,Lists!$J$17:$K$21,2),IF($M78=Lists!$H$3,IF($K78&lt;1,(($S78/$K78)*((1+'Inputs &amp; Summary'!$D$7)^AS$29)),((INT(AS$29/$K78)-INT((AS$29-1)/$K78))*$S78*((1+'Inputs &amp; Summary'!$D$7)^AS$29))),(_xlfn.WEIBULL.DIST(AS$29,$L78,$K78,FALSE)*$S78*((1+'Inputs &amp; Summary'!$D$7)^AS$29))),IF($M78=Lists!$H$3,IF($K78&lt;1,((($R78*(1-$E78)+$Q78*(1-$F78))/$K78)*((1+'Inputs &amp; Summary'!$D$7)^AS$29)),((INT(AS$29/$K78)-INT((AS$29-1)/$K78))*($R78*(1-$E78)+$Q78*(1-$F78))*((1+'Inputs &amp; Summary'!$D$7)^AS$29))),((_xlfn.WEIBULL.DIST(AS$29,$L78,$K78,FALSE)*($R78*(1-$E78)+$Q78*(1-$F78))*((1+'Inputs &amp; Summary'!$D$7)^AS$29))))))</f>
        <v>0</v>
      </c>
      <c r="AT78" s="114">
        <f>$D78*IF(AT$29&gt;'Inputs &amp; Summary'!$D$5,0,IF(AT$29&gt;VLOOKUP($G78,Lists!$J$17:$K$21,2),IF($M78=Lists!$H$3,IF($K78&lt;1,(($S78/$K78)*((1+'Inputs &amp; Summary'!$D$7)^AT$29)),((INT(AT$29/$K78)-INT((AT$29-1)/$K78))*$S78*((1+'Inputs &amp; Summary'!$D$7)^AT$29))),(_xlfn.WEIBULL.DIST(AT$29,$L78,$K78,FALSE)*$S78*((1+'Inputs &amp; Summary'!$D$7)^AT$29))),IF($M78=Lists!$H$3,IF($K78&lt;1,((($R78*(1-$E78)+$Q78*(1-$F78))/$K78)*((1+'Inputs &amp; Summary'!$D$7)^AT$29)),((INT(AT$29/$K78)-INT((AT$29-1)/$K78))*($R78*(1-$E78)+$Q78*(1-$F78))*((1+'Inputs &amp; Summary'!$D$7)^AT$29))),((_xlfn.WEIBULL.DIST(AT$29,$L78,$K78,FALSE)*($R78*(1-$E78)+$Q78*(1-$F78))*((1+'Inputs &amp; Summary'!$D$7)^AT$29))))))</f>
        <v>0</v>
      </c>
      <c r="AU78" s="114">
        <f>$D78*IF(AU$29&gt;'Inputs &amp; Summary'!$D$5,0,IF(AU$29&gt;VLOOKUP($G78,Lists!$J$17:$K$21,2),IF($M78=Lists!$H$3,IF($K78&lt;1,(($S78/$K78)*((1+'Inputs &amp; Summary'!$D$7)^AU$29)),((INT(AU$29/$K78)-INT((AU$29-1)/$K78))*$S78*((1+'Inputs &amp; Summary'!$D$7)^AU$29))),(_xlfn.WEIBULL.DIST(AU$29,$L78,$K78,FALSE)*$S78*((1+'Inputs &amp; Summary'!$D$7)^AU$29))),IF($M78=Lists!$H$3,IF($K78&lt;1,((($R78*(1-$E78)+$Q78*(1-$F78))/$K78)*((1+'Inputs &amp; Summary'!$D$7)^AU$29)),((INT(AU$29/$K78)-INT((AU$29-1)/$K78))*($R78*(1-$E78)+$Q78*(1-$F78))*((1+'Inputs &amp; Summary'!$D$7)^AU$29))),((_xlfn.WEIBULL.DIST(AU$29,$L78,$K78,FALSE)*($R78*(1-$E78)+$Q78*(1-$F78))*((1+'Inputs &amp; Summary'!$D$7)^AU$29))))))</f>
        <v>0</v>
      </c>
      <c r="AV78" s="114">
        <f>$D78*IF(AV$29&gt;'Inputs &amp; Summary'!$D$5,0,IF(AV$29&gt;VLOOKUP($G78,Lists!$J$17:$K$21,2),IF($M78=Lists!$H$3,IF($K78&lt;1,(($S78/$K78)*((1+'Inputs &amp; Summary'!$D$7)^AV$29)),((INT(AV$29/$K78)-INT((AV$29-1)/$K78))*$S78*((1+'Inputs &amp; Summary'!$D$7)^AV$29))),(_xlfn.WEIBULL.DIST(AV$29,$L78,$K78,FALSE)*$S78*((1+'Inputs &amp; Summary'!$D$7)^AV$29))),IF($M78=Lists!$H$3,IF($K78&lt;1,((($R78*(1-$E78)+$Q78*(1-$F78))/$K78)*((1+'Inputs &amp; Summary'!$D$7)^AV$29)),((INT(AV$29/$K78)-INT((AV$29-1)/$K78))*($R78*(1-$E78)+$Q78*(1-$F78))*((1+'Inputs &amp; Summary'!$D$7)^AV$29))),((_xlfn.WEIBULL.DIST(AV$29,$L78,$K78,FALSE)*($R78*(1-$E78)+$Q78*(1-$F78))*((1+'Inputs &amp; Summary'!$D$7)^AV$29))))))</f>
        <v>0</v>
      </c>
      <c r="AW78" s="114">
        <f>$D78*IF(AW$29&gt;'Inputs &amp; Summary'!$D$5,0,IF(AW$29&gt;VLOOKUP($G78,Lists!$J$17:$K$21,2),IF($M78=Lists!$H$3,IF($K78&lt;1,(($S78/$K78)*((1+'Inputs &amp; Summary'!$D$7)^AW$29)),((INT(AW$29/$K78)-INT((AW$29-1)/$K78))*$S78*((1+'Inputs &amp; Summary'!$D$7)^AW$29))),(_xlfn.WEIBULL.DIST(AW$29,$L78,$K78,FALSE)*$S78*((1+'Inputs &amp; Summary'!$D$7)^AW$29))),IF($M78=Lists!$H$3,IF($K78&lt;1,((($R78*(1-$E78)+$Q78*(1-$F78))/$K78)*((1+'Inputs &amp; Summary'!$D$7)^AW$29)),((INT(AW$29/$K78)-INT((AW$29-1)/$K78))*($R78*(1-$E78)+$Q78*(1-$F78))*((1+'Inputs &amp; Summary'!$D$7)^AW$29))),((_xlfn.WEIBULL.DIST(AW$29,$L78,$K78,FALSE)*($R78*(1-$E78)+$Q78*(1-$F78))*((1+'Inputs &amp; Summary'!$D$7)^AW$29))))))</f>
        <v>0</v>
      </c>
      <c r="AX78" s="114">
        <f>$D78*IF(AX$29&gt;'Inputs &amp; Summary'!$D$5,0,IF(AX$29&gt;VLOOKUP($G78,Lists!$J$17:$K$21,2),IF($M78=Lists!$H$3,IF($K78&lt;1,(($S78/$K78)*((1+'Inputs &amp; Summary'!$D$7)^AX$29)),((INT(AX$29/$K78)-INT((AX$29-1)/$K78))*$S78*((1+'Inputs &amp; Summary'!$D$7)^AX$29))),(_xlfn.WEIBULL.DIST(AX$29,$L78,$K78,FALSE)*$S78*((1+'Inputs &amp; Summary'!$D$7)^AX$29))),IF($M78=Lists!$H$3,IF($K78&lt;1,((($R78*(1-$E78)+$Q78*(1-$F78))/$K78)*((1+'Inputs &amp; Summary'!$D$7)^AX$29)),((INT(AX$29/$K78)-INT((AX$29-1)/$K78))*($R78*(1-$E78)+$Q78*(1-$F78))*((1+'Inputs &amp; Summary'!$D$7)^AX$29))),((_xlfn.WEIBULL.DIST(AX$29,$L78,$K78,FALSE)*($R78*(1-$E78)+$Q78*(1-$F78))*((1+'Inputs &amp; Summary'!$D$7)^AX$29))))))</f>
        <v>0</v>
      </c>
      <c r="AY78" s="114">
        <f>$D78*IF(AY$29&gt;'Inputs &amp; Summary'!$D$5,0,IF(AY$29&gt;VLOOKUP($G78,Lists!$J$17:$K$21,2),IF($M78=Lists!$H$3,IF($K78&lt;1,(($S78/$K78)*((1+'Inputs &amp; Summary'!$D$7)^AY$29)),((INT(AY$29/$K78)-INT((AY$29-1)/$K78))*$S78*((1+'Inputs &amp; Summary'!$D$7)^AY$29))),(_xlfn.WEIBULL.DIST(AY$29,$L78,$K78,FALSE)*$S78*((1+'Inputs &amp; Summary'!$D$7)^AY$29))),IF($M78=Lists!$H$3,IF($K78&lt;1,((($R78*(1-$E78)+$Q78*(1-$F78))/$K78)*((1+'Inputs &amp; Summary'!$D$7)^AY$29)),((INT(AY$29/$K78)-INT((AY$29-1)/$K78))*($R78*(1-$E78)+$Q78*(1-$F78))*((1+'Inputs &amp; Summary'!$D$7)^AY$29))),((_xlfn.WEIBULL.DIST(AY$29,$L78,$K78,FALSE)*($R78*(1-$E78)+$Q78*(1-$F78))*((1+'Inputs &amp; Summary'!$D$7)^AY$29))))))</f>
        <v>0</v>
      </c>
      <c r="AZ78" s="114">
        <f>$D78*IF(AZ$29&gt;'Inputs &amp; Summary'!$D$5,0,IF(AZ$29&gt;VLOOKUP($G78,Lists!$J$17:$K$21,2),IF($M78=Lists!$H$3,IF($K78&lt;1,(($S78/$K78)*((1+'Inputs &amp; Summary'!$D$7)^AZ$29)),((INT(AZ$29/$K78)-INT((AZ$29-1)/$K78))*$S78*((1+'Inputs &amp; Summary'!$D$7)^AZ$29))),(_xlfn.WEIBULL.DIST(AZ$29,$L78,$K78,FALSE)*$S78*((1+'Inputs &amp; Summary'!$D$7)^AZ$29))),IF($M78=Lists!$H$3,IF($K78&lt;1,((($R78*(1-$E78)+$Q78*(1-$F78))/$K78)*((1+'Inputs &amp; Summary'!$D$7)^AZ$29)),((INT(AZ$29/$K78)-INT((AZ$29-1)/$K78))*($R78*(1-$E78)+$Q78*(1-$F78))*((1+'Inputs &amp; Summary'!$D$7)^AZ$29))),((_xlfn.WEIBULL.DIST(AZ$29,$L78,$K78,FALSE)*($R78*(1-$E78)+$Q78*(1-$F78))*((1+'Inputs &amp; Summary'!$D$7)^AZ$29))))))</f>
        <v>0</v>
      </c>
      <c r="BA78" s="114">
        <f>$D78*IF(BA$29&gt;'Inputs &amp; Summary'!$D$5,0,IF(BA$29&gt;VLOOKUP($G78,Lists!$J$17:$K$21,2),IF($M78=Lists!$H$3,IF($K78&lt;1,(($S78/$K78)*((1+'Inputs &amp; Summary'!$D$7)^BA$29)),((INT(BA$29/$K78)-INT((BA$29-1)/$K78))*$S78*((1+'Inputs &amp; Summary'!$D$7)^BA$29))),(_xlfn.WEIBULL.DIST(BA$29,$L78,$K78,FALSE)*$S78*((1+'Inputs &amp; Summary'!$D$7)^BA$29))),IF($M78=Lists!$H$3,IF($K78&lt;1,((($R78*(1-$E78)+$Q78*(1-$F78))/$K78)*((1+'Inputs &amp; Summary'!$D$7)^BA$29)),((INT(BA$29/$K78)-INT((BA$29-1)/$K78))*($R78*(1-$E78)+$Q78*(1-$F78))*((1+'Inputs &amp; Summary'!$D$7)^BA$29))),((_xlfn.WEIBULL.DIST(BA$29,$L78,$K78,FALSE)*($R78*(1-$E78)+$Q78*(1-$F78))*((1+'Inputs &amp; Summary'!$D$7)^BA$29))))))</f>
        <v>0</v>
      </c>
      <c r="BB78" s="114">
        <f>$D78*IF(BB$29&gt;'Inputs &amp; Summary'!$D$5,0,IF(BB$29&gt;VLOOKUP($G78,Lists!$J$17:$K$21,2),IF($M78=Lists!$H$3,IF($K78&lt;1,(($S78/$K78)*((1+'Inputs &amp; Summary'!$D$7)^BB$29)),((INT(BB$29/$K78)-INT((BB$29-1)/$K78))*$S78*((1+'Inputs &amp; Summary'!$D$7)^BB$29))),(_xlfn.WEIBULL.DIST(BB$29,$L78,$K78,FALSE)*$S78*((1+'Inputs &amp; Summary'!$D$7)^BB$29))),IF($M78=Lists!$H$3,IF($K78&lt;1,((($R78*(1-$E78)+$Q78*(1-$F78))/$K78)*((1+'Inputs &amp; Summary'!$D$7)^BB$29)),((INT(BB$29/$K78)-INT((BB$29-1)/$K78))*($R78*(1-$E78)+$Q78*(1-$F78))*((1+'Inputs &amp; Summary'!$D$7)^BB$29))),((_xlfn.WEIBULL.DIST(BB$29,$L78,$K78,FALSE)*($R78*(1-$E78)+$Q78*(1-$F78))*((1+'Inputs &amp; Summary'!$D$7)^BB$29))))))</f>
        <v>0</v>
      </c>
      <c r="BC78" s="114">
        <f>$D78*IF(BC$29&gt;'Inputs &amp; Summary'!$D$5,0,IF(BC$29&gt;VLOOKUP($G78,Lists!$J$17:$K$21,2),IF($M78=Lists!$H$3,IF($K78&lt;1,(($S78/$K78)*((1+'Inputs &amp; Summary'!$D$7)^BC$29)),((INT(BC$29/$K78)-INT((BC$29-1)/$K78))*$S78*((1+'Inputs &amp; Summary'!$D$7)^BC$29))),(_xlfn.WEIBULL.DIST(BC$29,$L78,$K78,FALSE)*$S78*((1+'Inputs &amp; Summary'!$D$7)^BC$29))),IF($M78=Lists!$H$3,IF($K78&lt;1,((($R78*(1-$E78)+$Q78*(1-$F78))/$K78)*((1+'Inputs &amp; Summary'!$D$7)^BC$29)),((INT(BC$29/$K78)-INT((BC$29-1)/$K78))*($R78*(1-$E78)+$Q78*(1-$F78))*((1+'Inputs &amp; Summary'!$D$7)^BC$29))),((_xlfn.WEIBULL.DIST(BC$29,$L78,$K78,FALSE)*($R78*(1-$E78)+$Q78*(1-$F78))*((1+'Inputs &amp; Summary'!$D$7)^BC$29))))))</f>
        <v>0</v>
      </c>
      <c r="BD78" s="114">
        <f>$D78*IF(BD$29&gt;'Inputs &amp; Summary'!$D$5,0,IF(BD$29&gt;VLOOKUP($G78,Lists!$J$17:$K$21,2),IF($M78=Lists!$H$3,IF($K78&lt;1,(($S78/$K78)*((1+'Inputs &amp; Summary'!$D$7)^BD$29)),((INT(BD$29/$K78)-INT((BD$29-1)/$K78))*$S78*((1+'Inputs &amp; Summary'!$D$7)^BD$29))),(_xlfn.WEIBULL.DIST(BD$29,$L78,$K78,FALSE)*$S78*((1+'Inputs &amp; Summary'!$D$7)^BD$29))),IF($M78=Lists!$H$3,IF($K78&lt;1,((($R78*(1-$E78)+$Q78*(1-$F78))/$K78)*((1+'Inputs &amp; Summary'!$D$7)^BD$29)),((INT(BD$29/$K78)-INT((BD$29-1)/$K78))*($R78*(1-$E78)+$Q78*(1-$F78))*((1+'Inputs &amp; Summary'!$D$7)^BD$29))),((_xlfn.WEIBULL.DIST(BD$29,$L78,$K78,FALSE)*($R78*(1-$E78)+$Q78*(1-$F78))*((1+'Inputs &amp; Summary'!$D$7)^BD$29))))))</f>
        <v>0</v>
      </c>
      <c r="BE78" s="114">
        <f>$D78*IF(BE$29&gt;'Inputs &amp; Summary'!$D$5,0,IF(BE$29&gt;VLOOKUP($G78,Lists!$J$17:$K$21,2),IF($M78=Lists!$H$3,IF($K78&lt;1,(($S78/$K78)*((1+'Inputs &amp; Summary'!$D$7)^BE$29)),((INT(BE$29/$K78)-INT((BE$29-1)/$K78))*$S78*((1+'Inputs &amp; Summary'!$D$7)^BE$29))),(_xlfn.WEIBULL.DIST(BE$29,$L78,$K78,FALSE)*$S78*((1+'Inputs &amp; Summary'!$D$7)^BE$29))),IF($M78=Lists!$H$3,IF($K78&lt;1,((($R78*(1-$E78)+$Q78*(1-$F78))/$K78)*((1+'Inputs &amp; Summary'!$D$7)^BE$29)),((INT(BE$29/$K78)-INT((BE$29-1)/$K78))*($R78*(1-$E78)+$Q78*(1-$F78))*((1+'Inputs &amp; Summary'!$D$7)^BE$29))),((_xlfn.WEIBULL.DIST(BE$29,$L78,$K78,FALSE)*($R78*(1-$E78)+$Q78*(1-$F78))*((1+'Inputs &amp; Summary'!$D$7)^BE$29))))))</f>
        <v>0</v>
      </c>
      <c r="BF78" s="114">
        <f>$D78*IF(BF$29&gt;'Inputs &amp; Summary'!$D$5,0,IF(BF$29&gt;VLOOKUP($G78,Lists!$J$17:$K$21,2),IF($M78=Lists!$H$3,IF($K78&lt;1,(($S78/$K78)*((1+'Inputs &amp; Summary'!$D$7)^BF$29)),((INT(BF$29/$K78)-INT((BF$29-1)/$K78))*$S78*((1+'Inputs &amp; Summary'!$D$7)^BF$29))),(_xlfn.WEIBULL.DIST(BF$29,$L78,$K78,FALSE)*$S78*((1+'Inputs &amp; Summary'!$D$7)^BF$29))),IF($M78=Lists!$H$3,IF($K78&lt;1,((($R78*(1-$E78)+$Q78*(1-$F78))/$K78)*((1+'Inputs &amp; Summary'!$D$7)^BF$29)),((INT(BF$29/$K78)-INT((BF$29-1)/$K78))*($R78*(1-$E78)+$Q78*(1-$F78))*((1+'Inputs &amp; Summary'!$D$7)^BF$29))),((_xlfn.WEIBULL.DIST(BF$29,$L78,$K78,FALSE)*($R78*(1-$E78)+$Q78*(1-$F78))*((1+'Inputs &amp; Summary'!$D$7)^BF$29))))))</f>
        <v>0</v>
      </c>
      <c r="BG78" s="114">
        <f>$D78*IF(BG$29&gt;'Inputs &amp; Summary'!$D$5,0,IF(BG$29&gt;VLOOKUP($G78,Lists!$J$17:$K$21,2),IF($M78=Lists!$H$3,IF($K78&lt;1,(($S78/$K78)*((1+'Inputs &amp; Summary'!$D$7)^BG$29)),((INT(BG$29/$K78)-INT((BG$29-1)/$K78))*$S78*((1+'Inputs &amp; Summary'!$D$7)^BG$29))),(_xlfn.WEIBULL.DIST(BG$29,$L78,$K78,FALSE)*$S78*((1+'Inputs &amp; Summary'!$D$7)^BG$29))),IF($M78=Lists!$H$3,IF($K78&lt;1,((($R78*(1-$E78)+$Q78*(1-$F78))/$K78)*((1+'Inputs &amp; Summary'!$D$7)^BG$29)),((INT(BG$29/$K78)-INT((BG$29-1)/$K78))*($R78*(1-$E78)+$Q78*(1-$F78))*((1+'Inputs &amp; Summary'!$D$7)^BG$29))),((_xlfn.WEIBULL.DIST(BG$29,$L78,$K78,FALSE)*($R78*(1-$E78)+$Q78*(1-$F78))*((1+'Inputs &amp; Summary'!$D$7)^BG$29))))))</f>
        <v>0</v>
      </c>
      <c r="BH78" s="114">
        <f>$D78*IF(BH$29&gt;'Inputs &amp; Summary'!$D$5,0,IF(BH$29&gt;VLOOKUP($G78,Lists!$J$17:$K$21,2),IF($M78=Lists!$H$3,IF($K78&lt;1,(($S78/$K78)*((1+'Inputs &amp; Summary'!$D$7)^BH$29)),((INT(BH$29/$K78)-INT((BH$29-1)/$K78))*$S78*((1+'Inputs &amp; Summary'!$D$7)^BH$29))),(_xlfn.WEIBULL.DIST(BH$29,$L78,$K78,FALSE)*$S78*((1+'Inputs &amp; Summary'!$D$7)^BH$29))),IF($M78=Lists!$H$3,IF($K78&lt;1,((($R78*(1-$E78)+$Q78*(1-$F78))/$K78)*((1+'Inputs &amp; Summary'!$D$7)^BH$29)),((INT(BH$29/$K78)-INT((BH$29-1)/$K78))*($R78*(1-$E78)+$Q78*(1-$F78))*((1+'Inputs &amp; Summary'!$D$7)^BH$29))),((_xlfn.WEIBULL.DIST(BH$29,$L78,$K78,FALSE)*($R78*(1-$E78)+$Q78*(1-$F78))*((1+'Inputs &amp; Summary'!$D$7)^BH$29))))))</f>
        <v>0</v>
      </c>
      <c r="BI78" s="114">
        <f>$D78*IF(BI$29&gt;'Inputs &amp; Summary'!$D$5,0,IF(BI$29&gt;VLOOKUP($G78,Lists!$J$17:$K$21,2),IF($M78=Lists!$H$3,IF($K78&lt;1,(($S78/$K78)*((1+'Inputs &amp; Summary'!$D$7)^BI$29)),((INT(BI$29/$K78)-INT((BI$29-1)/$K78))*$S78*((1+'Inputs &amp; Summary'!$D$7)^BI$29))),(_xlfn.WEIBULL.DIST(BI$29,$L78,$K78,FALSE)*$S78*((1+'Inputs &amp; Summary'!$D$7)^BI$29))),IF($M78=Lists!$H$3,IF($K78&lt;1,((($R78*(1-$E78)+$Q78*(1-$F78))/$K78)*((1+'Inputs &amp; Summary'!$D$7)^BI$29)),((INT(BI$29/$K78)-INT((BI$29-1)/$K78))*($R78*(1-$E78)+$Q78*(1-$F78))*((1+'Inputs &amp; Summary'!$D$7)^BI$29))),((_xlfn.WEIBULL.DIST(BI$29,$L78,$K78,FALSE)*($R78*(1-$E78)+$Q78*(1-$F78))*((1+'Inputs &amp; Summary'!$D$7)^BI$29))))))</f>
        <v>0</v>
      </c>
      <c r="BJ78" s="114">
        <f>$D78*IF(BJ$29&gt;'Inputs &amp; Summary'!$D$5,0,IF(BJ$29&gt;VLOOKUP($G78,Lists!$J$17:$K$21,2),IF($M78=Lists!$H$3,IF($K78&lt;1,(($S78/$K78)*((1+'Inputs &amp; Summary'!$D$7)^BJ$29)),((INT(BJ$29/$K78)-INT((BJ$29-1)/$K78))*$S78*((1+'Inputs &amp; Summary'!$D$7)^BJ$29))),(_xlfn.WEIBULL.DIST(BJ$29,$L78,$K78,FALSE)*$S78*((1+'Inputs &amp; Summary'!$D$7)^BJ$29))),IF($M78=Lists!$H$3,IF($K78&lt;1,((($R78*(1-$E78)+$Q78*(1-$F78))/$K78)*((1+'Inputs &amp; Summary'!$D$7)^BJ$29)),((INT(BJ$29/$K78)-INT((BJ$29-1)/$K78))*($R78*(1-$E78)+$Q78*(1-$F78))*((1+'Inputs &amp; Summary'!$D$7)^BJ$29))),((_xlfn.WEIBULL.DIST(BJ$29,$L78,$K78,FALSE)*($R78*(1-$E78)+$Q78*(1-$F78))*((1+'Inputs &amp; Summary'!$D$7)^BJ$29))))))</f>
        <v>0</v>
      </c>
      <c r="BK78" s="114">
        <f>$D78*IF(BK$29&gt;'Inputs &amp; Summary'!$D$5,0,IF(BK$29&gt;VLOOKUP($G78,Lists!$J$17:$K$21,2),IF($M78=Lists!$H$3,IF($K78&lt;1,(($S78/$K78)*((1+'Inputs &amp; Summary'!$D$7)^BK$29)),((INT(BK$29/$K78)-INT((BK$29-1)/$K78))*$S78*((1+'Inputs &amp; Summary'!$D$7)^BK$29))),(_xlfn.WEIBULL.DIST(BK$29,$L78,$K78,FALSE)*$S78*((1+'Inputs &amp; Summary'!$D$7)^BK$29))),IF($M78=Lists!$H$3,IF($K78&lt;1,((($R78*(1-$E78)+$Q78*(1-$F78))/$K78)*((1+'Inputs &amp; Summary'!$D$7)^BK$29)),((INT(BK$29/$K78)-INT((BK$29-1)/$K78))*($R78*(1-$E78)+$Q78*(1-$F78))*((1+'Inputs &amp; Summary'!$D$7)^BK$29))),((_xlfn.WEIBULL.DIST(BK$29,$L78,$K78,FALSE)*($R78*(1-$E78)+$Q78*(1-$F78))*((1+'Inputs &amp; Summary'!$D$7)^BK$29))))))</f>
        <v>0</v>
      </c>
      <c r="BL78" s="114">
        <f>$D78*IF(BL$29&gt;'Inputs &amp; Summary'!$D$5,0,IF(BL$29&gt;VLOOKUP($G78,Lists!$J$17:$K$21,2),IF($M78=Lists!$H$3,IF($K78&lt;1,(($S78/$K78)*((1+'Inputs &amp; Summary'!$D$7)^BL$29)),((INT(BL$29/$K78)-INT((BL$29-1)/$K78))*$S78*((1+'Inputs &amp; Summary'!$D$7)^BL$29))),(_xlfn.WEIBULL.DIST(BL$29,$L78,$K78,FALSE)*$S78*((1+'Inputs &amp; Summary'!$D$7)^BL$29))),IF($M78=Lists!$H$3,IF($K78&lt;1,((($R78*(1-$E78)+$Q78*(1-$F78))/$K78)*((1+'Inputs &amp; Summary'!$D$7)^BL$29)),((INT(BL$29/$K78)-INT((BL$29-1)/$K78))*($R78*(1-$E78)+$Q78*(1-$F78))*((1+'Inputs &amp; Summary'!$D$7)^BL$29))),((_xlfn.WEIBULL.DIST(BL$29,$L78,$K78,FALSE)*($R78*(1-$E78)+$Q78*(1-$F78))*((1+'Inputs &amp; Summary'!$D$7)^BL$29))))))</f>
        <v>0</v>
      </c>
    </row>
    <row r="79" spans="1:64" s="1" customFormat="1" ht="28.8" x14ac:dyDescent="0.3">
      <c r="A79" s="79" t="s">
        <v>232</v>
      </c>
      <c r="B79" s="33" t="s">
        <v>152</v>
      </c>
      <c r="C79" s="33" t="s">
        <v>235</v>
      </c>
      <c r="D79" s="68">
        <v>1</v>
      </c>
      <c r="E79" s="68">
        <v>1</v>
      </c>
      <c r="F79" s="68">
        <v>1</v>
      </c>
      <c r="G79" s="213" t="s">
        <v>433</v>
      </c>
      <c r="H79" s="34"/>
      <c r="I79" s="34" t="s">
        <v>95</v>
      </c>
      <c r="J79" s="33">
        <f>VLOOKUP(I79,'Labor Rates'!$A$1:$B$16,2)</f>
        <v>23.197115384615383</v>
      </c>
      <c r="K79" s="35">
        <v>25</v>
      </c>
      <c r="L79" s="35">
        <v>1</v>
      </c>
      <c r="M79" s="36" t="s">
        <v>249</v>
      </c>
      <c r="N79" s="84">
        <v>3</v>
      </c>
      <c r="O79" s="35">
        <v>0.25</v>
      </c>
      <c r="P79" s="5">
        <v>10</v>
      </c>
      <c r="Q79" s="73">
        <f t="shared" si="11"/>
        <v>17.397836538461537</v>
      </c>
      <c r="R79" s="73">
        <f t="shared" si="12"/>
        <v>30</v>
      </c>
      <c r="S79" s="74">
        <f t="shared" si="13"/>
        <v>47.397836538461533</v>
      </c>
      <c r="T79" s="88"/>
      <c r="U79" s="80"/>
      <c r="V79" s="87">
        <f t="shared" si="14"/>
        <v>1.5440379436007825</v>
      </c>
      <c r="W79" s="87">
        <f>NPV('Inputs &amp; Summary'!$D$6,Y79:BL79)</f>
        <v>17.083470750397098</v>
      </c>
      <c r="X79" s="90">
        <f t="shared" si="15"/>
        <v>1.2399247548018448E-4</v>
      </c>
      <c r="Y79" s="114">
        <f>$D79*IF(Y$29&gt;'Inputs &amp; Summary'!$D$5,0,IF(Y$29&gt;VLOOKUP($G79,Lists!$J$17:$K$21,2),IF($M79=Lists!$H$3,IF($K79&lt;1,(($S79/$K79)*((1+'Inputs &amp; Summary'!$D$7)^Y$29)),((INT(Y$29/$K79)-INT((Y$29-1)/$K79))*$S79*((1+'Inputs &amp; Summary'!$D$7)^Y$29))),(_xlfn.WEIBULL.DIST(Y$29,$L79,$K79,FALSE)*$S79*((1+'Inputs &amp; Summary'!$D$7)^Y$29))),IF($M79=Lists!$H$3,IF($K79&lt;1,((($R79*(1-$E79)+$Q79*(1-$F79))/$K79)*((1+'Inputs &amp; Summary'!$D$7)^Y$29)),((INT(Y$29/$K79)-INT((Y$29-1)/$K79))*($R79*(1-$E79)+$Q79*(1-$F79))*((1+'Inputs &amp; Summary'!$D$7)^Y$29))),((_xlfn.WEIBULL.DIST(Y$29,$L79,$K79,FALSE)*($R79*(1-$E79)+$Q79*(1-$F79))*((1+'Inputs &amp; Summary'!$D$7)^Y$29))))))</f>
        <v>1.8580051040207359</v>
      </c>
      <c r="Z79" s="114">
        <f>$D79*IF(Z$29&gt;'Inputs &amp; Summary'!$D$5,0,IF(Z$29&gt;VLOOKUP($G79,Lists!$J$17:$K$21,2),IF($M79=Lists!$H$3,IF($K79&lt;1,(($S79/$K79)*((1+'Inputs &amp; Summary'!$D$7)^Z$29)),((INT(Z$29/$K79)-INT((Z$29-1)/$K79))*$S79*((1+'Inputs &amp; Summary'!$D$7)^Z$29))),(_xlfn.WEIBULL.DIST(Z$29,$L79,$K79,FALSE)*$S79*((1+'Inputs &amp; Summary'!$D$7)^Z$29))),IF($M79=Lists!$H$3,IF($K79&lt;1,((($R79*(1-$E79)+$Q79*(1-$F79))/$K79)*((1+'Inputs &amp; Summary'!$D$7)^Z$29)),((INT(Z$29/$K79)-INT((Z$29-1)/$K79))*($R79*(1-$E79)+$Q79*(1-$F79))*((1+'Inputs &amp; Summary'!$D$7)^Z$29))),((_xlfn.WEIBULL.DIST(Z$29,$L79,$K79,FALSE)*($R79*(1-$E79)+$Q79*(1-$F79))*((1+'Inputs &amp; Summary'!$D$7)^Z$29))))))</f>
        <v>1.8208547154709214</v>
      </c>
      <c r="AA79" s="114">
        <f>$D79*IF(AA$29&gt;'Inputs &amp; Summary'!$D$5,0,IF(AA$29&gt;VLOOKUP($G79,Lists!$J$17:$K$21,2),IF($M79=Lists!$H$3,IF($K79&lt;1,(($S79/$K79)*((1+'Inputs &amp; Summary'!$D$7)^AA$29)),((INT(AA$29/$K79)-INT((AA$29-1)/$K79))*$S79*((1+'Inputs &amp; Summary'!$D$7)^AA$29))),(_xlfn.WEIBULL.DIST(AA$29,$L79,$K79,FALSE)*$S79*((1+'Inputs &amp; Summary'!$D$7)^AA$29))),IF($M79=Lists!$H$3,IF($K79&lt;1,((($R79*(1-$E79)+$Q79*(1-$F79))/$K79)*((1+'Inputs &amp; Summary'!$D$7)^AA$29)),((INT(AA$29/$K79)-INT((AA$29-1)/$K79))*($R79*(1-$E79)+$Q79*(1-$F79))*((1+'Inputs &amp; Summary'!$D$7)^AA$29))),((_xlfn.WEIBULL.DIST(AA$29,$L79,$K79,FALSE)*($R79*(1-$E79)+$Q79*(1-$F79))*((1+'Inputs &amp; Summary'!$D$7)^AA$29))))))</f>
        <v>1.784447140472273</v>
      </c>
      <c r="AB79" s="114">
        <f>$D79*IF(AB$29&gt;'Inputs &amp; Summary'!$D$5,0,IF(AB$29&gt;VLOOKUP($G79,Lists!$J$17:$K$21,2),IF($M79=Lists!$H$3,IF($K79&lt;1,(($S79/$K79)*((1+'Inputs &amp; Summary'!$D$7)^AB$29)),((INT(AB$29/$K79)-INT((AB$29-1)/$K79))*$S79*((1+'Inputs &amp; Summary'!$D$7)^AB$29))),(_xlfn.WEIBULL.DIST(AB$29,$L79,$K79,FALSE)*$S79*((1+'Inputs &amp; Summary'!$D$7)^AB$29))),IF($M79=Lists!$H$3,IF($K79&lt;1,((($R79*(1-$E79)+$Q79*(1-$F79))/$K79)*((1+'Inputs &amp; Summary'!$D$7)^AB$29)),((INT(AB$29/$K79)-INT((AB$29-1)/$K79))*($R79*(1-$E79)+$Q79*(1-$F79))*((1+'Inputs &amp; Summary'!$D$7)^AB$29))),((_xlfn.WEIBULL.DIST(AB$29,$L79,$K79,FALSE)*($R79*(1-$E79)+$Q79*(1-$F79))*((1+'Inputs &amp; Summary'!$D$7)^AB$29))))))</f>
        <v>1.7487675266371485</v>
      </c>
      <c r="AC79" s="114">
        <f>$D79*IF(AC$29&gt;'Inputs &amp; Summary'!$D$5,0,IF(AC$29&gt;VLOOKUP($G79,Lists!$J$17:$K$21,2),IF($M79=Lists!$H$3,IF($K79&lt;1,(($S79/$K79)*((1+'Inputs &amp; Summary'!$D$7)^AC$29)),((INT(AC$29/$K79)-INT((AC$29-1)/$K79))*$S79*((1+'Inputs &amp; Summary'!$D$7)^AC$29))),(_xlfn.WEIBULL.DIST(AC$29,$L79,$K79,FALSE)*$S79*((1+'Inputs &amp; Summary'!$D$7)^AC$29))),IF($M79=Lists!$H$3,IF($K79&lt;1,((($R79*(1-$E79)+$Q79*(1-$F79))/$K79)*((1+'Inputs &amp; Summary'!$D$7)^AC$29)),((INT(AC$29/$K79)-INT((AC$29-1)/$K79))*($R79*(1-$E79)+$Q79*(1-$F79))*((1+'Inputs &amp; Summary'!$D$7)^AC$29))),((_xlfn.WEIBULL.DIST(AC$29,$L79,$K79,FALSE)*($R79*(1-$E79)+$Q79*(1-$F79))*((1+'Inputs &amp; Summary'!$D$7)^AC$29))))))</f>
        <v>1.7138013185480112</v>
      </c>
      <c r="AD79" s="114">
        <f>$D79*IF(AD$29&gt;'Inputs &amp; Summary'!$D$5,0,IF(AD$29&gt;VLOOKUP($G79,Lists!$J$17:$K$21,2),IF($M79=Lists!$H$3,IF($K79&lt;1,(($S79/$K79)*((1+'Inputs &amp; Summary'!$D$7)^AD$29)),((INT(AD$29/$K79)-INT((AD$29-1)/$K79))*$S79*((1+'Inputs &amp; Summary'!$D$7)^AD$29))),(_xlfn.WEIBULL.DIST(AD$29,$L79,$K79,FALSE)*$S79*((1+'Inputs &amp; Summary'!$D$7)^AD$29))),IF($M79=Lists!$H$3,IF($K79&lt;1,((($R79*(1-$E79)+$Q79*(1-$F79))/$K79)*((1+'Inputs &amp; Summary'!$D$7)^AD$29)),((INT(AD$29/$K79)-INT((AD$29-1)/$K79))*($R79*(1-$E79)+$Q79*(1-$F79))*((1+'Inputs &amp; Summary'!$D$7)^AD$29))),((_xlfn.WEIBULL.DIST(AD$29,$L79,$K79,FALSE)*($R79*(1-$E79)+$Q79*(1-$F79))*((1+'Inputs &amp; Summary'!$D$7)^AD$29))))))</f>
        <v>1.6795342518195815</v>
      </c>
      <c r="AE79" s="114">
        <f>$D79*IF(AE$29&gt;'Inputs &amp; Summary'!$D$5,0,IF(AE$29&gt;VLOOKUP($G79,Lists!$J$17:$K$21,2),IF($M79=Lists!$H$3,IF($K79&lt;1,(($S79/$K79)*((1+'Inputs &amp; Summary'!$D$7)^AE$29)),((INT(AE$29/$K79)-INT((AE$29-1)/$K79))*$S79*((1+'Inputs &amp; Summary'!$D$7)^AE$29))),(_xlfn.WEIBULL.DIST(AE$29,$L79,$K79,FALSE)*$S79*((1+'Inputs &amp; Summary'!$D$7)^AE$29))),IF($M79=Lists!$H$3,IF($K79&lt;1,((($R79*(1-$E79)+$Q79*(1-$F79))/$K79)*((1+'Inputs &amp; Summary'!$D$7)^AE$29)),((INT(AE$29/$K79)-INT((AE$29-1)/$K79))*($R79*(1-$E79)+$Q79*(1-$F79))*((1+'Inputs &amp; Summary'!$D$7)^AE$29))),((_xlfn.WEIBULL.DIST(AE$29,$L79,$K79,FALSE)*($R79*(1-$E79)+$Q79*(1-$F79))*((1+'Inputs &amp; Summary'!$D$7)^AE$29))))))</f>
        <v>1.6459523472797088</v>
      </c>
      <c r="AF79" s="114">
        <f>$D79*IF(AF$29&gt;'Inputs &amp; Summary'!$D$5,0,IF(AF$29&gt;VLOOKUP($G79,Lists!$J$17:$K$21,2),IF($M79=Lists!$H$3,IF($K79&lt;1,(($S79/$K79)*((1+'Inputs &amp; Summary'!$D$7)^AF$29)),((INT(AF$29/$K79)-INT((AF$29-1)/$K79))*$S79*((1+'Inputs &amp; Summary'!$D$7)^AF$29))),(_xlfn.WEIBULL.DIST(AF$29,$L79,$K79,FALSE)*$S79*((1+'Inputs &amp; Summary'!$D$7)^AF$29))),IF($M79=Lists!$H$3,IF($K79&lt;1,((($R79*(1-$E79)+$Q79*(1-$F79))/$K79)*((1+'Inputs &amp; Summary'!$D$7)^AF$29)),((INT(AF$29/$K79)-INT((AF$29-1)/$K79))*($R79*(1-$E79)+$Q79*(1-$F79))*((1+'Inputs &amp; Summary'!$D$7)^AF$29))),((_xlfn.WEIBULL.DIST(AF$29,$L79,$K79,FALSE)*($R79*(1-$E79)+$Q79*(1-$F79))*((1+'Inputs &amp; Summary'!$D$7)^AF$29))))))</f>
        <v>1.6130419052666078</v>
      </c>
      <c r="AG79" s="114">
        <f>$D79*IF(AG$29&gt;'Inputs &amp; Summary'!$D$5,0,IF(AG$29&gt;VLOOKUP($G79,Lists!$J$17:$K$21,2),IF($M79=Lists!$H$3,IF($K79&lt;1,(($S79/$K79)*((1+'Inputs &amp; Summary'!$D$7)^AG$29)),((INT(AG$29/$K79)-INT((AG$29-1)/$K79))*$S79*((1+'Inputs &amp; Summary'!$D$7)^AG$29))),(_xlfn.WEIBULL.DIST(AG$29,$L79,$K79,FALSE)*$S79*((1+'Inputs &amp; Summary'!$D$7)^AG$29))),IF($M79=Lists!$H$3,IF($K79&lt;1,((($R79*(1-$E79)+$Q79*(1-$F79))/$K79)*((1+'Inputs &amp; Summary'!$D$7)^AG$29)),((INT(AG$29/$K79)-INT((AG$29-1)/$K79))*($R79*(1-$E79)+$Q79*(1-$F79))*((1+'Inputs &amp; Summary'!$D$7)^AG$29))),((_xlfn.WEIBULL.DIST(AG$29,$L79,$K79,FALSE)*($R79*(1-$E79)+$Q79*(1-$F79))*((1+'Inputs &amp; Summary'!$D$7)^AG$29))))))</f>
        <v>1.5807895000401051</v>
      </c>
      <c r="AH79" s="114">
        <f>$D79*IF(AH$29&gt;'Inputs &amp; Summary'!$D$5,0,IF(AH$29&gt;VLOOKUP($G79,Lists!$J$17:$K$21,2),IF($M79=Lists!$H$3,IF($K79&lt;1,(($S79/$K79)*((1+'Inputs &amp; Summary'!$D$7)^AH$29)),((INT(AH$29/$K79)-INT((AH$29-1)/$K79))*$S79*((1+'Inputs &amp; Summary'!$D$7)^AH$29))),(_xlfn.WEIBULL.DIST(AH$29,$L79,$K79,FALSE)*$S79*((1+'Inputs &amp; Summary'!$D$7)^AH$29))),IF($M79=Lists!$H$3,IF($K79&lt;1,((($R79*(1-$E79)+$Q79*(1-$F79))/$K79)*((1+'Inputs &amp; Summary'!$D$7)^AH$29)),((INT(AH$29/$K79)-INT((AH$29-1)/$K79))*($R79*(1-$E79)+$Q79*(1-$F79))*((1+'Inputs &amp; Summary'!$D$7)^AH$29))),((_xlfn.WEIBULL.DIST(AH$29,$L79,$K79,FALSE)*($R79*(1-$E79)+$Q79*(1-$F79))*((1+'Inputs &amp; Summary'!$D$7)^AH$29))))))</f>
        <v>1.5491819743046427</v>
      </c>
      <c r="AI79" s="114">
        <f>$D79*IF(AI$29&gt;'Inputs &amp; Summary'!$D$5,0,IF(AI$29&gt;VLOOKUP($G79,Lists!$J$17:$K$21,2),IF($M79=Lists!$H$3,IF($K79&lt;1,(($S79/$K79)*((1+'Inputs &amp; Summary'!$D$7)^AI$29)),((INT(AI$29/$K79)-INT((AI$29-1)/$K79))*$S79*((1+'Inputs &amp; Summary'!$D$7)^AI$29))),(_xlfn.WEIBULL.DIST(AI$29,$L79,$K79,FALSE)*$S79*((1+'Inputs &amp; Summary'!$D$7)^AI$29))),IF($M79=Lists!$H$3,IF($K79&lt;1,((($R79*(1-$E79)+$Q79*(1-$F79))/$K79)*((1+'Inputs &amp; Summary'!$D$7)^AI$29)),((INT(AI$29/$K79)-INT((AI$29-1)/$K79))*($R79*(1-$E79)+$Q79*(1-$F79))*((1+'Inputs &amp; Summary'!$D$7)^AI$29))),((_xlfn.WEIBULL.DIST(AI$29,$L79,$K79,FALSE)*($R79*(1-$E79)+$Q79*(1-$F79))*((1+'Inputs &amp; Summary'!$D$7)^AI$29))))))</f>
        <v>1.5182064338417869</v>
      </c>
      <c r="AJ79" s="114">
        <f>$D79*IF(AJ$29&gt;'Inputs &amp; Summary'!$D$5,0,IF(AJ$29&gt;VLOOKUP($G79,Lists!$J$17:$K$21,2),IF($M79=Lists!$H$3,IF($K79&lt;1,(($S79/$K79)*((1+'Inputs &amp; Summary'!$D$7)^AJ$29)),((INT(AJ$29/$K79)-INT((AJ$29-1)/$K79))*$S79*((1+'Inputs &amp; Summary'!$D$7)^AJ$29))),(_xlfn.WEIBULL.DIST(AJ$29,$L79,$K79,FALSE)*$S79*((1+'Inputs &amp; Summary'!$D$7)^AJ$29))),IF($M79=Lists!$H$3,IF($K79&lt;1,((($R79*(1-$E79)+$Q79*(1-$F79))/$K79)*((1+'Inputs &amp; Summary'!$D$7)^AJ$29)),((INT(AJ$29/$K79)-INT((AJ$29-1)/$K79))*($R79*(1-$E79)+$Q79*(1-$F79))*((1+'Inputs &amp; Summary'!$D$7)^AJ$29))),((_xlfn.WEIBULL.DIST(AJ$29,$L79,$K79,FALSE)*($R79*(1-$E79)+$Q79*(1-$F79))*((1+'Inputs &amp; Summary'!$D$7)^AJ$29))))))</f>
        <v>1.487850242250065</v>
      </c>
      <c r="AK79" s="114">
        <f>$D79*IF(AK$29&gt;'Inputs &amp; Summary'!$D$5,0,IF(AK$29&gt;VLOOKUP($G79,Lists!$J$17:$K$21,2),IF($M79=Lists!$H$3,IF($K79&lt;1,(($S79/$K79)*((1+'Inputs &amp; Summary'!$D$7)^AK$29)),((INT(AK$29/$K79)-INT((AK$29-1)/$K79))*$S79*((1+'Inputs &amp; Summary'!$D$7)^AK$29))),(_xlfn.WEIBULL.DIST(AK$29,$L79,$K79,FALSE)*$S79*((1+'Inputs &amp; Summary'!$D$7)^AK$29))),IF($M79=Lists!$H$3,IF($K79&lt;1,((($R79*(1-$E79)+$Q79*(1-$F79))/$K79)*((1+'Inputs &amp; Summary'!$D$7)^AK$29)),((INT(AK$29/$K79)-INT((AK$29-1)/$K79))*($R79*(1-$E79)+$Q79*(1-$F79))*((1+'Inputs &amp; Summary'!$D$7)^AK$29))),((_xlfn.WEIBULL.DIST(AK$29,$L79,$K79,FALSE)*($R79*(1-$E79)+$Q79*(1-$F79))*((1+'Inputs &amp; Summary'!$D$7)^AK$29))))))</f>
        <v>1.4581010157899703</v>
      </c>
      <c r="AL79" s="114">
        <f>$D79*IF(AL$29&gt;'Inputs &amp; Summary'!$D$5,0,IF(AL$29&gt;VLOOKUP($G79,Lists!$J$17:$K$21,2),IF($M79=Lists!$H$3,IF($K79&lt;1,(($S79/$K79)*((1+'Inputs &amp; Summary'!$D$7)^AL$29)),((INT(AL$29/$K79)-INT((AL$29-1)/$K79))*$S79*((1+'Inputs &amp; Summary'!$D$7)^AL$29))),(_xlfn.WEIBULL.DIST(AL$29,$L79,$K79,FALSE)*$S79*((1+'Inputs &amp; Summary'!$D$7)^AL$29))),IF($M79=Lists!$H$3,IF($K79&lt;1,((($R79*(1-$E79)+$Q79*(1-$F79))/$K79)*((1+'Inputs &amp; Summary'!$D$7)^AL$29)),((INT(AL$29/$K79)-INT((AL$29-1)/$K79))*($R79*(1-$E79)+$Q79*(1-$F79))*((1+'Inputs &amp; Summary'!$D$7)^AL$29))),((_xlfn.WEIBULL.DIST(AL$29,$L79,$K79,FALSE)*($R79*(1-$E79)+$Q79*(1-$F79))*((1+'Inputs &amp; Summary'!$D$7)^AL$29))))))</f>
        <v>1.4289466183320438</v>
      </c>
      <c r="AM79" s="114">
        <f>$D79*IF(AM$29&gt;'Inputs &amp; Summary'!$D$5,0,IF(AM$29&gt;VLOOKUP($G79,Lists!$J$17:$K$21,2),IF($M79=Lists!$H$3,IF($K79&lt;1,(($S79/$K79)*((1+'Inputs &amp; Summary'!$D$7)^AM$29)),((INT(AM$29/$K79)-INT((AM$29-1)/$K79))*$S79*((1+'Inputs &amp; Summary'!$D$7)^AM$29))),(_xlfn.WEIBULL.DIST(AM$29,$L79,$K79,FALSE)*$S79*((1+'Inputs &amp; Summary'!$D$7)^AM$29))),IF($M79=Lists!$H$3,IF($K79&lt;1,((($R79*(1-$E79)+$Q79*(1-$F79))/$K79)*((1+'Inputs &amp; Summary'!$D$7)^AM$29)),((INT(AM$29/$K79)-INT((AM$29-1)/$K79))*($R79*(1-$E79)+$Q79*(1-$F79))*((1+'Inputs &amp; Summary'!$D$7)^AM$29))),((_xlfn.WEIBULL.DIST(AM$29,$L79,$K79,FALSE)*($R79*(1-$E79)+$Q79*(1-$F79))*((1+'Inputs &amp; Summary'!$D$7)^AM$29))))))</f>
        <v>1.4003751564059699</v>
      </c>
      <c r="AN79" s="114">
        <f>$D79*IF(AN$29&gt;'Inputs &amp; Summary'!$D$5,0,IF(AN$29&gt;VLOOKUP($G79,Lists!$J$17:$K$21,2),IF($M79=Lists!$H$3,IF($K79&lt;1,(($S79/$K79)*((1+'Inputs &amp; Summary'!$D$7)^AN$29)),((INT(AN$29/$K79)-INT((AN$29-1)/$K79))*$S79*((1+'Inputs &amp; Summary'!$D$7)^AN$29))),(_xlfn.WEIBULL.DIST(AN$29,$L79,$K79,FALSE)*$S79*((1+'Inputs &amp; Summary'!$D$7)^AN$29))),IF($M79=Lists!$H$3,IF($K79&lt;1,((($R79*(1-$E79)+$Q79*(1-$F79))/$K79)*((1+'Inputs &amp; Summary'!$D$7)^AN$29)),((INT(AN$29/$K79)-INT((AN$29-1)/$K79))*($R79*(1-$E79)+$Q79*(1-$F79))*((1+'Inputs &amp; Summary'!$D$7)^AN$29))),((_xlfn.WEIBULL.DIST(AN$29,$L79,$K79,FALSE)*($R79*(1-$E79)+$Q79*(1-$F79))*((1+'Inputs &amp; Summary'!$D$7)^AN$29))))))</f>
        <v>1.3723749743486617</v>
      </c>
      <c r="AO79" s="114">
        <f>$D79*IF(AO$29&gt;'Inputs &amp; Summary'!$D$5,0,IF(AO$29&gt;VLOOKUP($G79,Lists!$J$17:$K$21,2),IF($M79=Lists!$H$3,IF($K79&lt;1,(($S79/$K79)*((1+'Inputs &amp; Summary'!$D$7)^AO$29)),((INT(AO$29/$K79)-INT((AO$29-1)/$K79))*$S79*((1+'Inputs &amp; Summary'!$D$7)^AO$29))),(_xlfn.WEIBULL.DIST(AO$29,$L79,$K79,FALSE)*$S79*((1+'Inputs &amp; Summary'!$D$7)^AO$29))),IF($M79=Lists!$H$3,IF($K79&lt;1,((($R79*(1-$E79)+$Q79*(1-$F79))/$K79)*((1+'Inputs &amp; Summary'!$D$7)^AO$29)),((INT(AO$29/$K79)-INT((AO$29-1)/$K79))*($R79*(1-$E79)+$Q79*(1-$F79))*((1+'Inputs &amp; Summary'!$D$7)^AO$29))),((_xlfn.WEIBULL.DIST(AO$29,$L79,$K79,FALSE)*($R79*(1-$E79)+$Q79*(1-$F79))*((1+'Inputs &amp; Summary'!$D$7)^AO$29))))))</f>
        <v>1.3449346495493573</v>
      </c>
      <c r="AP79" s="114">
        <f>$D79*IF(AP$29&gt;'Inputs &amp; Summary'!$D$5,0,IF(AP$29&gt;VLOOKUP($G79,Lists!$J$17:$K$21,2),IF($M79=Lists!$H$3,IF($K79&lt;1,(($S79/$K79)*((1+'Inputs &amp; Summary'!$D$7)^AP$29)),((INT(AP$29/$K79)-INT((AP$29-1)/$K79))*$S79*((1+'Inputs &amp; Summary'!$D$7)^AP$29))),(_xlfn.WEIBULL.DIST(AP$29,$L79,$K79,FALSE)*$S79*((1+'Inputs &amp; Summary'!$D$7)^AP$29))),IF($M79=Lists!$H$3,IF($K79&lt;1,((($R79*(1-$E79)+$Q79*(1-$F79))/$K79)*((1+'Inputs &amp; Summary'!$D$7)^AP$29)),((INT(AP$29/$K79)-INT((AP$29-1)/$K79))*($R79*(1-$E79)+$Q79*(1-$F79))*((1+'Inputs &amp; Summary'!$D$7)^AP$29))),((_xlfn.WEIBULL.DIST(AP$29,$L79,$K79,FALSE)*($R79*(1-$E79)+$Q79*(1-$F79))*((1+'Inputs &amp; Summary'!$D$7)^AP$29))))))</f>
        <v>1.3180429877897946</v>
      </c>
      <c r="AQ79" s="114">
        <f>$D79*IF(AQ$29&gt;'Inputs &amp; Summary'!$D$5,0,IF(AQ$29&gt;VLOOKUP($G79,Lists!$J$17:$K$21,2),IF($M79=Lists!$H$3,IF($K79&lt;1,(($S79/$K79)*((1+'Inputs &amp; Summary'!$D$7)^AQ$29)),((INT(AQ$29/$K79)-INT((AQ$29-1)/$K79))*$S79*((1+'Inputs &amp; Summary'!$D$7)^AQ$29))),(_xlfn.WEIBULL.DIST(AQ$29,$L79,$K79,FALSE)*$S79*((1+'Inputs &amp; Summary'!$D$7)^AQ$29))),IF($M79=Lists!$H$3,IF($K79&lt;1,((($R79*(1-$E79)+$Q79*(1-$F79))/$K79)*((1+'Inputs &amp; Summary'!$D$7)^AQ$29)),((INT(AQ$29/$K79)-INT((AQ$29-1)/$K79))*($R79*(1-$E79)+$Q79*(1-$F79))*((1+'Inputs &amp; Summary'!$D$7)^AQ$29))),((_xlfn.WEIBULL.DIST(AQ$29,$L79,$K79,FALSE)*($R79*(1-$E79)+$Q79*(1-$F79))*((1+'Inputs &amp; Summary'!$D$7)^AQ$29))))))</f>
        <v>1.2916890186775531</v>
      </c>
      <c r="AR79" s="114">
        <f>$D79*IF(AR$29&gt;'Inputs &amp; Summary'!$D$5,0,IF(AR$29&gt;VLOOKUP($G79,Lists!$J$17:$K$21,2),IF($M79=Lists!$H$3,IF($K79&lt;1,(($S79/$K79)*((1+'Inputs &amp; Summary'!$D$7)^AR$29)),((INT(AR$29/$K79)-INT((AR$29-1)/$K79))*$S79*((1+'Inputs &amp; Summary'!$D$7)^AR$29))),(_xlfn.WEIBULL.DIST(AR$29,$L79,$K79,FALSE)*$S79*((1+'Inputs &amp; Summary'!$D$7)^AR$29))),IF($M79=Lists!$H$3,IF($K79&lt;1,((($R79*(1-$E79)+$Q79*(1-$F79))/$K79)*((1+'Inputs &amp; Summary'!$D$7)^AR$29)),((INT(AR$29/$K79)-INT((AR$29-1)/$K79))*($R79*(1-$E79)+$Q79*(1-$F79))*((1+'Inputs &amp; Summary'!$D$7)^AR$29))),((_xlfn.WEIBULL.DIST(AR$29,$L79,$K79,FALSE)*($R79*(1-$E79)+$Q79*(1-$F79))*((1+'Inputs &amp; Summary'!$D$7)^AR$29))))))</f>
        <v>1.2658619911707094</v>
      </c>
      <c r="AS79" s="114">
        <f>$D79*IF(AS$29&gt;'Inputs &amp; Summary'!$D$5,0,IF(AS$29&gt;VLOOKUP($G79,Lists!$J$17:$K$21,2),IF($M79=Lists!$H$3,IF($K79&lt;1,(($S79/$K79)*((1+'Inputs &amp; Summary'!$D$7)^AS$29)),((INT(AS$29/$K79)-INT((AS$29-1)/$K79))*$S79*((1+'Inputs &amp; Summary'!$D$7)^AS$29))),(_xlfn.WEIBULL.DIST(AS$29,$L79,$K79,FALSE)*$S79*((1+'Inputs &amp; Summary'!$D$7)^AS$29))),IF($M79=Lists!$H$3,IF($K79&lt;1,((($R79*(1-$E79)+$Q79*(1-$F79))/$K79)*((1+'Inputs &amp; Summary'!$D$7)^AS$29)),((INT(AS$29/$K79)-INT((AS$29-1)/$K79))*($R79*(1-$E79)+$Q79*(1-$F79))*((1+'Inputs &amp; Summary'!$D$7)^AS$29))),((_xlfn.WEIBULL.DIST(AS$29,$L79,$K79,FALSE)*($R79*(1-$E79)+$Q79*(1-$F79))*((1+'Inputs &amp; Summary'!$D$7)^AS$29))))))</f>
        <v>0</v>
      </c>
      <c r="AT79" s="114">
        <f>$D79*IF(AT$29&gt;'Inputs &amp; Summary'!$D$5,0,IF(AT$29&gt;VLOOKUP($G79,Lists!$J$17:$K$21,2),IF($M79=Lists!$H$3,IF($K79&lt;1,(($S79/$K79)*((1+'Inputs &amp; Summary'!$D$7)^AT$29)),((INT(AT$29/$K79)-INT((AT$29-1)/$K79))*$S79*((1+'Inputs &amp; Summary'!$D$7)^AT$29))),(_xlfn.WEIBULL.DIST(AT$29,$L79,$K79,FALSE)*$S79*((1+'Inputs &amp; Summary'!$D$7)^AT$29))),IF($M79=Lists!$H$3,IF($K79&lt;1,((($R79*(1-$E79)+$Q79*(1-$F79))/$K79)*((1+'Inputs &amp; Summary'!$D$7)^AT$29)),((INT(AT$29/$K79)-INT((AT$29-1)/$K79))*($R79*(1-$E79)+$Q79*(1-$F79))*((1+'Inputs &amp; Summary'!$D$7)^AT$29))),((_xlfn.WEIBULL.DIST(AT$29,$L79,$K79,FALSE)*($R79*(1-$E79)+$Q79*(1-$F79))*((1+'Inputs &amp; Summary'!$D$7)^AT$29))))))</f>
        <v>0</v>
      </c>
      <c r="AU79" s="114">
        <f>$D79*IF(AU$29&gt;'Inputs &amp; Summary'!$D$5,0,IF(AU$29&gt;VLOOKUP($G79,Lists!$J$17:$K$21,2),IF($M79=Lists!$H$3,IF($K79&lt;1,(($S79/$K79)*((1+'Inputs &amp; Summary'!$D$7)^AU$29)),((INT(AU$29/$K79)-INT((AU$29-1)/$K79))*$S79*((1+'Inputs &amp; Summary'!$D$7)^AU$29))),(_xlfn.WEIBULL.DIST(AU$29,$L79,$K79,FALSE)*$S79*((1+'Inputs &amp; Summary'!$D$7)^AU$29))),IF($M79=Lists!$H$3,IF($K79&lt;1,((($R79*(1-$E79)+$Q79*(1-$F79))/$K79)*((1+'Inputs &amp; Summary'!$D$7)^AU$29)),((INT(AU$29/$K79)-INT((AU$29-1)/$K79))*($R79*(1-$E79)+$Q79*(1-$F79))*((1+'Inputs &amp; Summary'!$D$7)^AU$29))),((_xlfn.WEIBULL.DIST(AU$29,$L79,$K79,FALSE)*($R79*(1-$E79)+$Q79*(1-$F79))*((1+'Inputs &amp; Summary'!$D$7)^AU$29))))))</f>
        <v>0</v>
      </c>
      <c r="AV79" s="114">
        <f>$D79*IF(AV$29&gt;'Inputs &amp; Summary'!$D$5,0,IF(AV$29&gt;VLOOKUP($G79,Lists!$J$17:$K$21,2),IF($M79=Lists!$H$3,IF($K79&lt;1,(($S79/$K79)*((1+'Inputs &amp; Summary'!$D$7)^AV$29)),((INT(AV$29/$K79)-INT((AV$29-1)/$K79))*$S79*((1+'Inputs &amp; Summary'!$D$7)^AV$29))),(_xlfn.WEIBULL.DIST(AV$29,$L79,$K79,FALSE)*$S79*((1+'Inputs &amp; Summary'!$D$7)^AV$29))),IF($M79=Lists!$H$3,IF($K79&lt;1,((($R79*(1-$E79)+$Q79*(1-$F79))/$K79)*((1+'Inputs &amp; Summary'!$D$7)^AV$29)),((INT(AV$29/$K79)-INT((AV$29-1)/$K79))*($R79*(1-$E79)+$Q79*(1-$F79))*((1+'Inputs &amp; Summary'!$D$7)^AV$29))),((_xlfn.WEIBULL.DIST(AV$29,$L79,$K79,FALSE)*($R79*(1-$E79)+$Q79*(1-$F79))*((1+'Inputs &amp; Summary'!$D$7)^AV$29))))))</f>
        <v>0</v>
      </c>
      <c r="AW79" s="114">
        <f>$D79*IF(AW$29&gt;'Inputs &amp; Summary'!$D$5,0,IF(AW$29&gt;VLOOKUP($G79,Lists!$J$17:$K$21,2),IF($M79=Lists!$H$3,IF($K79&lt;1,(($S79/$K79)*((1+'Inputs &amp; Summary'!$D$7)^AW$29)),((INT(AW$29/$K79)-INT((AW$29-1)/$K79))*$S79*((1+'Inputs &amp; Summary'!$D$7)^AW$29))),(_xlfn.WEIBULL.DIST(AW$29,$L79,$K79,FALSE)*$S79*((1+'Inputs &amp; Summary'!$D$7)^AW$29))),IF($M79=Lists!$H$3,IF($K79&lt;1,((($R79*(1-$E79)+$Q79*(1-$F79))/$K79)*((1+'Inputs &amp; Summary'!$D$7)^AW$29)),((INT(AW$29/$K79)-INT((AW$29-1)/$K79))*($R79*(1-$E79)+$Q79*(1-$F79))*((1+'Inputs &amp; Summary'!$D$7)^AW$29))),((_xlfn.WEIBULL.DIST(AW$29,$L79,$K79,FALSE)*($R79*(1-$E79)+$Q79*(1-$F79))*((1+'Inputs &amp; Summary'!$D$7)^AW$29))))))</f>
        <v>0</v>
      </c>
      <c r="AX79" s="114">
        <f>$D79*IF(AX$29&gt;'Inputs &amp; Summary'!$D$5,0,IF(AX$29&gt;VLOOKUP($G79,Lists!$J$17:$K$21,2),IF($M79=Lists!$H$3,IF($K79&lt;1,(($S79/$K79)*((1+'Inputs &amp; Summary'!$D$7)^AX$29)),((INT(AX$29/$K79)-INT((AX$29-1)/$K79))*$S79*((1+'Inputs &amp; Summary'!$D$7)^AX$29))),(_xlfn.WEIBULL.DIST(AX$29,$L79,$K79,FALSE)*$S79*((1+'Inputs &amp; Summary'!$D$7)^AX$29))),IF($M79=Lists!$H$3,IF($K79&lt;1,((($R79*(1-$E79)+$Q79*(1-$F79))/$K79)*((1+'Inputs &amp; Summary'!$D$7)^AX$29)),((INT(AX$29/$K79)-INT((AX$29-1)/$K79))*($R79*(1-$E79)+$Q79*(1-$F79))*((1+'Inputs &amp; Summary'!$D$7)^AX$29))),((_xlfn.WEIBULL.DIST(AX$29,$L79,$K79,FALSE)*($R79*(1-$E79)+$Q79*(1-$F79))*((1+'Inputs &amp; Summary'!$D$7)^AX$29))))))</f>
        <v>0</v>
      </c>
      <c r="AY79" s="114">
        <f>$D79*IF(AY$29&gt;'Inputs &amp; Summary'!$D$5,0,IF(AY$29&gt;VLOOKUP($G79,Lists!$J$17:$K$21,2),IF($M79=Lists!$H$3,IF($K79&lt;1,(($S79/$K79)*((1+'Inputs &amp; Summary'!$D$7)^AY$29)),((INT(AY$29/$K79)-INT((AY$29-1)/$K79))*$S79*((1+'Inputs &amp; Summary'!$D$7)^AY$29))),(_xlfn.WEIBULL.DIST(AY$29,$L79,$K79,FALSE)*$S79*((1+'Inputs &amp; Summary'!$D$7)^AY$29))),IF($M79=Lists!$H$3,IF($K79&lt;1,((($R79*(1-$E79)+$Q79*(1-$F79))/$K79)*((1+'Inputs &amp; Summary'!$D$7)^AY$29)),((INT(AY$29/$K79)-INT((AY$29-1)/$K79))*($R79*(1-$E79)+$Q79*(1-$F79))*((1+'Inputs &amp; Summary'!$D$7)^AY$29))),((_xlfn.WEIBULL.DIST(AY$29,$L79,$K79,FALSE)*($R79*(1-$E79)+$Q79*(1-$F79))*((1+'Inputs &amp; Summary'!$D$7)^AY$29))))))</f>
        <v>0</v>
      </c>
      <c r="AZ79" s="114">
        <f>$D79*IF(AZ$29&gt;'Inputs &amp; Summary'!$D$5,0,IF(AZ$29&gt;VLOOKUP($G79,Lists!$J$17:$K$21,2),IF($M79=Lists!$H$3,IF($K79&lt;1,(($S79/$K79)*((1+'Inputs &amp; Summary'!$D$7)^AZ$29)),((INT(AZ$29/$K79)-INT((AZ$29-1)/$K79))*$S79*((1+'Inputs &amp; Summary'!$D$7)^AZ$29))),(_xlfn.WEIBULL.DIST(AZ$29,$L79,$K79,FALSE)*$S79*((1+'Inputs &amp; Summary'!$D$7)^AZ$29))),IF($M79=Lists!$H$3,IF($K79&lt;1,((($R79*(1-$E79)+$Q79*(1-$F79))/$K79)*((1+'Inputs &amp; Summary'!$D$7)^AZ$29)),((INT(AZ$29/$K79)-INT((AZ$29-1)/$K79))*($R79*(1-$E79)+$Q79*(1-$F79))*((1+'Inputs &amp; Summary'!$D$7)^AZ$29))),((_xlfn.WEIBULL.DIST(AZ$29,$L79,$K79,FALSE)*($R79*(1-$E79)+$Q79*(1-$F79))*((1+'Inputs &amp; Summary'!$D$7)^AZ$29))))))</f>
        <v>0</v>
      </c>
      <c r="BA79" s="114">
        <f>$D79*IF(BA$29&gt;'Inputs &amp; Summary'!$D$5,0,IF(BA$29&gt;VLOOKUP($G79,Lists!$J$17:$K$21,2),IF($M79=Lists!$H$3,IF($K79&lt;1,(($S79/$K79)*((1+'Inputs &amp; Summary'!$D$7)^BA$29)),((INT(BA$29/$K79)-INT((BA$29-1)/$K79))*$S79*((1+'Inputs &amp; Summary'!$D$7)^BA$29))),(_xlfn.WEIBULL.DIST(BA$29,$L79,$K79,FALSE)*$S79*((1+'Inputs &amp; Summary'!$D$7)^BA$29))),IF($M79=Lists!$H$3,IF($K79&lt;1,((($R79*(1-$E79)+$Q79*(1-$F79))/$K79)*((1+'Inputs &amp; Summary'!$D$7)^BA$29)),((INT(BA$29/$K79)-INT((BA$29-1)/$K79))*($R79*(1-$E79)+$Q79*(1-$F79))*((1+'Inputs &amp; Summary'!$D$7)^BA$29))),((_xlfn.WEIBULL.DIST(BA$29,$L79,$K79,FALSE)*($R79*(1-$E79)+$Q79*(1-$F79))*((1+'Inputs &amp; Summary'!$D$7)^BA$29))))))</f>
        <v>0</v>
      </c>
      <c r="BB79" s="114">
        <f>$D79*IF(BB$29&gt;'Inputs &amp; Summary'!$D$5,0,IF(BB$29&gt;VLOOKUP($G79,Lists!$J$17:$K$21,2),IF($M79=Lists!$H$3,IF($K79&lt;1,(($S79/$K79)*((1+'Inputs &amp; Summary'!$D$7)^BB$29)),((INT(BB$29/$K79)-INT((BB$29-1)/$K79))*$S79*((1+'Inputs &amp; Summary'!$D$7)^BB$29))),(_xlfn.WEIBULL.DIST(BB$29,$L79,$K79,FALSE)*$S79*((1+'Inputs &amp; Summary'!$D$7)^BB$29))),IF($M79=Lists!$H$3,IF($K79&lt;1,((($R79*(1-$E79)+$Q79*(1-$F79))/$K79)*((1+'Inputs &amp; Summary'!$D$7)^BB$29)),((INT(BB$29/$K79)-INT((BB$29-1)/$K79))*($R79*(1-$E79)+$Q79*(1-$F79))*((1+'Inputs &amp; Summary'!$D$7)^BB$29))),((_xlfn.WEIBULL.DIST(BB$29,$L79,$K79,FALSE)*($R79*(1-$E79)+$Q79*(1-$F79))*((1+'Inputs &amp; Summary'!$D$7)^BB$29))))))</f>
        <v>0</v>
      </c>
      <c r="BC79" s="114">
        <f>$D79*IF(BC$29&gt;'Inputs &amp; Summary'!$D$5,0,IF(BC$29&gt;VLOOKUP($G79,Lists!$J$17:$K$21,2),IF($M79=Lists!$H$3,IF($K79&lt;1,(($S79/$K79)*((1+'Inputs &amp; Summary'!$D$7)^BC$29)),((INT(BC$29/$K79)-INT((BC$29-1)/$K79))*$S79*((1+'Inputs &amp; Summary'!$D$7)^BC$29))),(_xlfn.WEIBULL.DIST(BC$29,$L79,$K79,FALSE)*$S79*((1+'Inputs &amp; Summary'!$D$7)^BC$29))),IF($M79=Lists!$H$3,IF($K79&lt;1,((($R79*(1-$E79)+$Q79*(1-$F79))/$K79)*((1+'Inputs &amp; Summary'!$D$7)^BC$29)),((INT(BC$29/$K79)-INT((BC$29-1)/$K79))*($R79*(1-$E79)+$Q79*(1-$F79))*((1+'Inputs &amp; Summary'!$D$7)^BC$29))),((_xlfn.WEIBULL.DIST(BC$29,$L79,$K79,FALSE)*($R79*(1-$E79)+$Q79*(1-$F79))*((1+'Inputs &amp; Summary'!$D$7)^BC$29))))))</f>
        <v>0</v>
      </c>
      <c r="BD79" s="114">
        <f>$D79*IF(BD$29&gt;'Inputs &amp; Summary'!$D$5,0,IF(BD$29&gt;VLOOKUP($G79,Lists!$J$17:$K$21,2),IF($M79=Lists!$H$3,IF($K79&lt;1,(($S79/$K79)*((1+'Inputs &amp; Summary'!$D$7)^BD$29)),((INT(BD$29/$K79)-INT((BD$29-1)/$K79))*$S79*((1+'Inputs &amp; Summary'!$D$7)^BD$29))),(_xlfn.WEIBULL.DIST(BD$29,$L79,$K79,FALSE)*$S79*((1+'Inputs &amp; Summary'!$D$7)^BD$29))),IF($M79=Lists!$H$3,IF($K79&lt;1,((($R79*(1-$E79)+$Q79*(1-$F79))/$K79)*((1+'Inputs &amp; Summary'!$D$7)^BD$29)),((INT(BD$29/$K79)-INT((BD$29-1)/$K79))*($R79*(1-$E79)+$Q79*(1-$F79))*((1+'Inputs &amp; Summary'!$D$7)^BD$29))),((_xlfn.WEIBULL.DIST(BD$29,$L79,$K79,FALSE)*($R79*(1-$E79)+$Q79*(1-$F79))*((1+'Inputs &amp; Summary'!$D$7)^BD$29))))))</f>
        <v>0</v>
      </c>
      <c r="BE79" s="114">
        <f>$D79*IF(BE$29&gt;'Inputs &amp; Summary'!$D$5,0,IF(BE$29&gt;VLOOKUP($G79,Lists!$J$17:$K$21,2),IF($M79=Lists!$H$3,IF($K79&lt;1,(($S79/$K79)*((1+'Inputs &amp; Summary'!$D$7)^BE$29)),((INT(BE$29/$K79)-INT((BE$29-1)/$K79))*$S79*((1+'Inputs &amp; Summary'!$D$7)^BE$29))),(_xlfn.WEIBULL.DIST(BE$29,$L79,$K79,FALSE)*$S79*((1+'Inputs &amp; Summary'!$D$7)^BE$29))),IF($M79=Lists!$H$3,IF($K79&lt;1,((($R79*(1-$E79)+$Q79*(1-$F79))/$K79)*((1+'Inputs &amp; Summary'!$D$7)^BE$29)),((INT(BE$29/$K79)-INT((BE$29-1)/$K79))*($R79*(1-$E79)+$Q79*(1-$F79))*((1+'Inputs &amp; Summary'!$D$7)^BE$29))),((_xlfn.WEIBULL.DIST(BE$29,$L79,$K79,FALSE)*($R79*(1-$E79)+$Q79*(1-$F79))*((1+'Inputs &amp; Summary'!$D$7)^BE$29))))))</f>
        <v>0</v>
      </c>
      <c r="BF79" s="114">
        <f>$D79*IF(BF$29&gt;'Inputs &amp; Summary'!$D$5,0,IF(BF$29&gt;VLOOKUP($G79,Lists!$J$17:$K$21,2),IF($M79=Lists!$H$3,IF($K79&lt;1,(($S79/$K79)*((1+'Inputs &amp; Summary'!$D$7)^BF$29)),((INT(BF$29/$K79)-INT((BF$29-1)/$K79))*$S79*((1+'Inputs &amp; Summary'!$D$7)^BF$29))),(_xlfn.WEIBULL.DIST(BF$29,$L79,$K79,FALSE)*$S79*((1+'Inputs &amp; Summary'!$D$7)^BF$29))),IF($M79=Lists!$H$3,IF($K79&lt;1,((($R79*(1-$E79)+$Q79*(1-$F79))/$K79)*((1+'Inputs &amp; Summary'!$D$7)^BF$29)),((INT(BF$29/$K79)-INT((BF$29-1)/$K79))*($R79*(1-$E79)+$Q79*(1-$F79))*((1+'Inputs &amp; Summary'!$D$7)^BF$29))),((_xlfn.WEIBULL.DIST(BF$29,$L79,$K79,FALSE)*($R79*(1-$E79)+$Q79*(1-$F79))*((1+'Inputs &amp; Summary'!$D$7)^BF$29))))))</f>
        <v>0</v>
      </c>
      <c r="BG79" s="114">
        <f>$D79*IF(BG$29&gt;'Inputs &amp; Summary'!$D$5,0,IF(BG$29&gt;VLOOKUP($G79,Lists!$J$17:$K$21,2),IF($M79=Lists!$H$3,IF($K79&lt;1,(($S79/$K79)*((1+'Inputs &amp; Summary'!$D$7)^BG$29)),((INT(BG$29/$K79)-INT((BG$29-1)/$K79))*$S79*((1+'Inputs &amp; Summary'!$D$7)^BG$29))),(_xlfn.WEIBULL.DIST(BG$29,$L79,$K79,FALSE)*$S79*((1+'Inputs &amp; Summary'!$D$7)^BG$29))),IF($M79=Lists!$H$3,IF($K79&lt;1,((($R79*(1-$E79)+$Q79*(1-$F79))/$K79)*((1+'Inputs &amp; Summary'!$D$7)^BG$29)),((INT(BG$29/$K79)-INT((BG$29-1)/$K79))*($R79*(1-$E79)+$Q79*(1-$F79))*((1+'Inputs &amp; Summary'!$D$7)^BG$29))),((_xlfn.WEIBULL.DIST(BG$29,$L79,$K79,FALSE)*($R79*(1-$E79)+$Q79*(1-$F79))*((1+'Inputs &amp; Summary'!$D$7)^BG$29))))))</f>
        <v>0</v>
      </c>
      <c r="BH79" s="114">
        <f>$D79*IF(BH$29&gt;'Inputs &amp; Summary'!$D$5,0,IF(BH$29&gt;VLOOKUP($G79,Lists!$J$17:$K$21,2),IF($M79=Lists!$H$3,IF($K79&lt;1,(($S79/$K79)*((1+'Inputs &amp; Summary'!$D$7)^BH$29)),((INT(BH$29/$K79)-INT((BH$29-1)/$K79))*$S79*((1+'Inputs &amp; Summary'!$D$7)^BH$29))),(_xlfn.WEIBULL.DIST(BH$29,$L79,$K79,FALSE)*$S79*((1+'Inputs &amp; Summary'!$D$7)^BH$29))),IF($M79=Lists!$H$3,IF($K79&lt;1,((($R79*(1-$E79)+$Q79*(1-$F79))/$K79)*((1+'Inputs &amp; Summary'!$D$7)^BH$29)),((INT(BH$29/$K79)-INT((BH$29-1)/$K79))*($R79*(1-$E79)+$Q79*(1-$F79))*((1+'Inputs &amp; Summary'!$D$7)^BH$29))),((_xlfn.WEIBULL.DIST(BH$29,$L79,$K79,FALSE)*($R79*(1-$E79)+$Q79*(1-$F79))*((1+'Inputs &amp; Summary'!$D$7)^BH$29))))))</f>
        <v>0</v>
      </c>
      <c r="BI79" s="114">
        <f>$D79*IF(BI$29&gt;'Inputs &amp; Summary'!$D$5,0,IF(BI$29&gt;VLOOKUP($G79,Lists!$J$17:$K$21,2),IF($M79=Lists!$H$3,IF($K79&lt;1,(($S79/$K79)*((1+'Inputs &amp; Summary'!$D$7)^BI$29)),((INT(BI$29/$K79)-INT((BI$29-1)/$K79))*$S79*((1+'Inputs &amp; Summary'!$D$7)^BI$29))),(_xlfn.WEIBULL.DIST(BI$29,$L79,$K79,FALSE)*$S79*((1+'Inputs &amp; Summary'!$D$7)^BI$29))),IF($M79=Lists!$H$3,IF($K79&lt;1,((($R79*(1-$E79)+$Q79*(1-$F79))/$K79)*((1+'Inputs &amp; Summary'!$D$7)^BI$29)),((INT(BI$29/$K79)-INT((BI$29-1)/$K79))*($R79*(1-$E79)+$Q79*(1-$F79))*((1+'Inputs &amp; Summary'!$D$7)^BI$29))),((_xlfn.WEIBULL.DIST(BI$29,$L79,$K79,FALSE)*($R79*(1-$E79)+$Q79*(1-$F79))*((1+'Inputs &amp; Summary'!$D$7)^BI$29))))))</f>
        <v>0</v>
      </c>
      <c r="BJ79" s="114">
        <f>$D79*IF(BJ$29&gt;'Inputs &amp; Summary'!$D$5,0,IF(BJ$29&gt;VLOOKUP($G79,Lists!$J$17:$K$21,2),IF($M79=Lists!$H$3,IF($K79&lt;1,(($S79/$K79)*((1+'Inputs &amp; Summary'!$D$7)^BJ$29)),((INT(BJ$29/$K79)-INT((BJ$29-1)/$K79))*$S79*((1+'Inputs &amp; Summary'!$D$7)^BJ$29))),(_xlfn.WEIBULL.DIST(BJ$29,$L79,$K79,FALSE)*$S79*((1+'Inputs &amp; Summary'!$D$7)^BJ$29))),IF($M79=Lists!$H$3,IF($K79&lt;1,((($R79*(1-$E79)+$Q79*(1-$F79))/$K79)*((1+'Inputs &amp; Summary'!$D$7)^BJ$29)),((INT(BJ$29/$K79)-INT((BJ$29-1)/$K79))*($R79*(1-$E79)+$Q79*(1-$F79))*((1+'Inputs &amp; Summary'!$D$7)^BJ$29))),((_xlfn.WEIBULL.DIST(BJ$29,$L79,$K79,FALSE)*($R79*(1-$E79)+$Q79*(1-$F79))*((1+'Inputs &amp; Summary'!$D$7)^BJ$29))))))</f>
        <v>0</v>
      </c>
      <c r="BK79" s="114">
        <f>$D79*IF(BK$29&gt;'Inputs &amp; Summary'!$D$5,0,IF(BK$29&gt;VLOOKUP($G79,Lists!$J$17:$K$21,2),IF($M79=Lists!$H$3,IF($K79&lt;1,(($S79/$K79)*((1+'Inputs &amp; Summary'!$D$7)^BK$29)),((INT(BK$29/$K79)-INT((BK$29-1)/$K79))*$S79*((1+'Inputs &amp; Summary'!$D$7)^BK$29))),(_xlfn.WEIBULL.DIST(BK$29,$L79,$K79,FALSE)*$S79*((1+'Inputs &amp; Summary'!$D$7)^BK$29))),IF($M79=Lists!$H$3,IF($K79&lt;1,((($R79*(1-$E79)+$Q79*(1-$F79))/$K79)*((1+'Inputs &amp; Summary'!$D$7)^BK$29)),((INT(BK$29/$K79)-INT((BK$29-1)/$K79))*($R79*(1-$E79)+$Q79*(1-$F79))*((1+'Inputs &amp; Summary'!$D$7)^BK$29))),((_xlfn.WEIBULL.DIST(BK$29,$L79,$K79,FALSE)*($R79*(1-$E79)+$Q79*(1-$F79))*((1+'Inputs &amp; Summary'!$D$7)^BK$29))))))</f>
        <v>0</v>
      </c>
      <c r="BL79" s="114">
        <f>$D79*IF(BL$29&gt;'Inputs &amp; Summary'!$D$5,0,IF(BL$29&gt;VLOOKUP($G79,Lists!$J$17:$K$21,2),IF($M79=Lists!$H$3,IF($K79&lt;1,(($S79/$K79)*((1+'Inputs &amp; Summary'!$D$7)^BL$29)),((INT(BL$29/$K79)-INT((BL$29-1)/$K79))*$S79*((1+'Inputs &amp; Summary'!$D$7)^BL$29))),(_xlfn.WEIBULL.DIST(BL$29,$L79,$K79,FALSE)*$S79*((1+'Inputs &amp; Summary'!$D$7)^BL$29))),IF($M79=Lists!$H$3,IF($K79&lt;1,((($R79*(1-$E79)+$Q79*(1-$F79))/$K79)*((1+'Inputs &amp; Summary'!$D$7)^BL$29)),((INT(BL$29/$K79)-INT((BL$29-1)/$K79))*($R79*(1-$E79)+$Q79*(1-$F79))*((1+'Inputs &amp; Summary'!$D$7)^BL$29))),((_xlfn.WEIBULL.DIST(BL$29,$L79,$K79,FALSE)*($R79*(1-$E79)+$Q79*(1-$F79))*((1+'Inputs &amp; Summary'!$D$7)^BL$29))))))</f>
        <v>0</v>
      </c>
    </row>
    <row r="80" spans="1:64" s="1" customFormat="1" x14ac:dyDescent="0.3">
      <c r="A80" s="81" t="s">
        <v>224</v>
      </c>
      <c r="B80" s="33" t="s">
        <v>152</v>
      </c>
      <c r="C80" s="33" t="s">
        <v>139</v>
      </c>
      <c r="D80" s="71">
        <v>1</v>
      </c>
      <c r="E80" s="68">
        <v>1</v>
      </c>
      <c r="F80" s="68">
        <v>1</v>
      </c>
      <c r="G80" s="213" t="s">
        <v>432</v>
      </c>
      <c r="H80" s="34"/>
      <c r="I80" s="34" t="s">
        <v>95</v>
      </c>
      <c r="J80" s="33">
        <f>VLOOKUP(I80,'Labor Rates'!$A$1:$B$16,2)</f>
        <v>23.197115384615383</v>
      </c>
      <c r="K80" s="35">
        <v>25</v>
      </c>
      <c r="L80" s="35">
        <v>1</v>
      </c>
      <c r="M80" s="36" t="s">
        <v>249</v>
      </c>
      <c r="N80" s="84">
        <v>1</v>
      </c>
      <c r="O80" s="35">
        <v>1</v>
      </c>
      <c r="P80" s="5">
        <v>20</v>
      </c>
      <c r="Q80" s="73">
        <f t="shared" si="11"/>
        <v>23.197115384615383</v>
      </c>
      <c r="R80" s="73">
        <f t="shared" si="12"/>
        <v>20</v>
      </c>
      <c r="S80" s="74">
        <f t="shared" si="13"/>
        <v>43.197115384615387</v>
      </c>
      <c r="T80" s="89"/>
      <c r="U80" s="82"/>
      <c r="V80" s="87">
        <f t="shared" si="14"/>
        <v>0.63278383186043308</v>
      </c>
      <c r="W80" s="87">
        <f>NPV('Inputs &amp; Summary'!$D$6,Y80:BL80)</f>
        <v>4.5692536076897792</v>
      </c>
      <c r="X80" s="90">
        <f t="shared" si="15"/>
        <v>3.316381513990945E-5</v>
      </c>
      <c r="Y80" s="114">
        <f>$D80*IF(Y$29&gt;'Inputs &amp; Summary'!$D$5,0,IF(Y$29&gt;VLOOKUP($G80,Lists!$J$17:$K$21,2),IF($M80=Lists!$H$3,IF($K80&lt;1,(($S80/$K80)*((1+'Inputs &amp; Summary'!$D$7)^Y$29)),((INT(Y$29/$K80)-INT((Y$29-1)/$K80))*$S80*((1+'Inputs &amp; Summary'!$D$7)^Y$29))),(_xlfn.WEIBULL.DIST(Y$29,$L80,$K80,FALSE)*$S80*((1+'Inputs &amp; Summary'!$D$7)^Y$29))),IF($M80=Lists!$H$3,IF($K80&lt;1,((($R80*(1-$E80)+$Q80*(1-$F80))/$K80)*((1+'Inputs &amp; Summary'!$D$7)^Y$29)),((INT(Y$29/$K80)-INT((Y$29-1)/$K80))*($R80*(1-$E80)+$Q80*(1-$F80))*((1+'Inputs &amp; Summary'!$D$7)^Y$29))),((_xlfn.WEIBULL.DIST(Y$29,$L80,$K80,FALSE)*($R80*(1-$E80)+$Q80*(1-$F80))*((1+'Inputs &amp; Summary'!$D$7)^Y$29))))))</f>
        <v>0</v>
      </c>
      <c r="Z80" s="114">
        <f>$D80*IF(Z$29&gt;'Inputs &amp; Summary'!$D$5,0,IF(Z$29&gt;VLOOKUP($G80,Lists!$J$17:$K$21,2),IF($M80=Lists!$H$3,IF($K80&lt;1,(($S80/$K80)*((1+'Inputs &amp; Summary'!$D$7)^Z$29)),((INT(Z$29/$K80)-INT((Z$29-1)/$K80))*$S80*((1+'Inputs &amp; Summary'!$D$7)^Z$29))),(_xlfn.WEIBULL.DIST(Z$29,$L80,$K80,FALSE)*$S80*((1+'Inputs &amp; Summary'!$D$7)^Z$29))),IF($M80=Lists!$H$3,IF($K80&lt;1,((($R80*(1-$E80)+$Q80*(1-$F80))/$K80)*((1+'Inputs &amp; Summary'!$D$7)^Z$29)),((INT(Z$29/$K80)-INT((Z$29-1)/$K80))*($R80*(1-$E80)+$Q80*(1-$F80))*((1+'Inputs &amp; Summary'!$D$7)^Z$29))),((_xlfn.WEIBULL.DIST(Z$29,$L80,$K80,FALSE)*($R80*(1-$E80)+$Q80*(1-$F80))*((1+'Inputs &amp; Summary'!$D$7)^Z$29))))))</f>
        <v>0</v>
      </c>
      <c r="AA80" s="114">
        <f>$D80*IF(AA$29&gt;'Inputs &amp; Summary'!$D$5,0,IF(AA$29&gt;VLOOKUP($G80,Lists!$J$17:$K$21,2),IF($M80=Lists!$H$3,IF($K80&lt;1,(($S80/$K80)*((1+'Inputs &amp; Summary'!$D$7)^AA$29)),((INT(AA$29/$K80)-INT((AA$29-1)/$K80))*$S80*((1+'Inputs &amp; Summary'!$D$7)^AA$29))),(_xlfn.WEIBULL.DIST(AA$29,$L80,$K80,FALSE)*$S80*((1+'Inputs &amp; Summary'!$D$7)^AA$29))),IF($M80=Lists!$H$3,IF($K80&lt;1,((($R80*(1-$E80)+$Q80*(1-$F80))/$K80)*((1+'Inputs &amp; Summary'!$D$7)^AA$29)),((INT(AA$29/$K80)-INT((AA$29-1)/$K80))*($R80*(1-$E80)+$Q80*(1-$F80))*((1+'Inputs &amp; Summary'!$D$7)^AA$29))),((_xlfn.WEIBULL.DIST(AA$29,$L80,$K80,FALSE)*($R80*(1-$E80)+$Q80*(1-$F80))*((1+'Inputs &amp; Summary'!$D$7)^AA$29))))))</f>
        <v>0</v>
      </c>
      <c r="AB80" s="114">
        <f>$D80*IF(AB$29&gt;'Inputs &amp; Summary'!$D$5,0,IF(AB$29&gt;VLOOKUP($G80,Lists!$J$17:$K$21,2),IF($M80=Lists!$H$3,IF($K80&lt;1,(($S80/$K80)*((1+'Inputs &amp; Summary'!$D$7)^AB$29)),((INT(AB$29/$K80)-INT((AB$29-1)/$K80))*$S80*((1+'Inputs &amp; Summary'!$D$7)^AB$29))),(_xlfn.WEIBULL.DIST(AB$29,$L80,$K80,FALSE)*$S80*((1+'Inputs &amp; Summary'!$D$7)^AB$29))),IF($M80=Lists!$H$3,IF($K80&lt;1,((($R80*(1-$E80)+$Q80*(1-$F80))/$K80)*((1+'Inputs &amp; Summary'!$D$7)^AB$29)),((INT(AB$29/$K80)-INT((AB$29-1)/$K80))*($R80*(1-$E80)+$Q80*(1-$F80))*((1+'Inputs &amp; Summary'!$D$7)^AB$29))),((_xlfn.WEIBULL.DIST(AB$29,$L80,$K80,FALSE)*($R80*(1-$E80)+$Q80*(1-$F80))*((1+'Inputs &amp; Summary'!$D$7)^AB$29))))))</f>
        <v>0</v>
      </c>
      <c r="AC80" s="114">
        <f>$D80*IF(AC$29&gt;'Inputs &amp; Summary'!$D$5,0,IF(AC$29&gt;VLOOKUP($G80,Lists!$J$17:$K$21,2),IF($M80=Lists!$H$3,IF($K80&lt;1,(($S80/$K80)*((1+'Inputs &amp; Summary'!$D$7)^AC$29)),((INT(AC$29/$K80)-INT((AC$29-1)/$K80))*$S80*((1+'Inputs &amp; Summary'!$D$7)^AC$29))),(_xlfn.WEIBULL.DIST(AC$29,$L80,$K80,FALSE)*$S80*((1+'Inputs &amp; Summary'!$D$7)^AC$29))),IF($M80=Lists!$H$3,IF($K80&lt;1,((($R80*(1-$E80)+$Q80*(1-$F80))/$K80)*((1+'Inputs &amp; Summary'!$D$7)^AC$29)),((INT(AC$29/$K80)-INT((AC$29-1)/$K80))*($R80*(1-$E80)+$Q80*(1-$F80))*((1+'Inputs &amp; Summary'!$D$7)^AC$29))),((_xlfn.WEIBULL.DIST(AC$29,$L80,$K80,FALSE)*($R80*(1-$E80)+$Q80*(1-$F80))*((1+'Inputs &amp; Summary'!$D$7)^AC$29))))))</f>
        <v>0</v>
      </c>
      <c r="AD80" s="114">
        <f>$D80*IF(AD$29&gt;'Inputs &amp; Summary'!$D$5,0,IF(AD$29&gt;VLOOKUP($G80,Lists!$J$17:$K$21,2),IF($M80=Lists!$H$3,IF($K80&lt;1,(($S80/$K80)*((1+'Inputs &amp; Summary'!$D$7)^AD$29)),((INT(AD$29/$K80)-INT((AD$29-1)/$K80))*$S80*((1+'Inputs &amp; Summary'!$D$7)^AD$29))),(_xlfn.WEIBULL.DIST(AD$29,$L80,$K80,FALSE)*$S80*((1+'Inputs &amp; Summary'!$D$7)^AD$29))),IF($M80=Lists!$H$3,IF($K80&lt;1,((($R80*(1-$E80)+$Q80*(1-$F80))/$K80)*((1+'Inputs &amp; Summary'!$D$7)^AD$29)),((INT(AD$29/$K80)-INT((AD$29-1)/$K80))*($R80*(1-$E80)+$Q80*(1-$F80))*((1+'Inputs &amp; Summary'!$D$7)^AD$29))),((_xlfn.WEIBULL.DIST(AD$29,$L80,$K80,FALSE)*($R80*(1-$E80)+$Q80*(1-$F80))*((1+'Inputs &amp; Summary'!$D$7)^AD$29))))))</f>
        <v>0</v>
      </c>
      <c r="AE80" s="114">
        <f>$D80*IF(AE$29&gt;'Inputs &amp; Summary'!$D$5,0,IF(AE$29&gt;VLOOKUP($G80,Lists!$J$17:$K$21,2),IF($M80=Lists!$H$3,IF($K80&lt;1,(($S80/$K80)*((1+'Inputs &amp; Summary'!$D$7)^AE$29)),((INT(AE$29/$K80)-INT((AE$29-1)/$K80))*$S80*((1+'Inputs &amp; Summary'!$D$7)^AE$29))),(_xlfn.WEIBULL.DIST(AE$29,$L80,$K80,FALSE)*$S80*((1+'Inputs &amp; Summary'!$D$7)^AE$29))),IF($M80=Lists!$H$3,IF($K80&lt;1,((($R80*(1-$E80)+$Q80*(1-$F80))/$K80)*((1+'Inputs &amp; Summary'!$D$7)^AE$29)),((INT(AE$29/$K80)-INT((AE$29-1)/$K80))*($R80*(1-$E80)+$Q80*(1-$F80))*((1+'Inputs &amp; Summary'!$D$7)^AE$29))),((_xlfn.WEIBULL.DIST(AE$29,$L80,$K80,FALSE)*($R80*(1-$E80)+$Q80*(1-$F80))*((1+'Inputs &amp; Summary'!$D$7)^AE$29))))))</f>
        <v>0</v>
      </c>
      <c r="AF80" s="114">
        <f>$D80*IF(AF$29&gt;'Inputs &amp; Summary'!$D$5,0,IF(AF$29&gt;VLOOKUP($G80,Lists!$J$17:$K$21,2),IF($M80=Lists!$H$3,IF($K80&lt;1,(($S80/$K80)*((1+'Inputs &amp; Summary'!$D$7)^AF$29)),((INT(AF$29/$K80)-INT((AF$29-1)/$K80))*$S80*((1+'Inputs &amp; Summary'!$D$7)^AF$29))),(_xlfn.WEIBULL.DIST(AF$29,$L80,$K80,FALSE)*$S80*((1+'Inputs &amp; Summary'!$D$7)^AF$29))),IF($M80=Lists!$H$3,IF($K80&lt;1,((($R80*(1-$E80)+$Q80*(1-$F80))/$K80)*((1+'Inputs &amp; Summary'!$D$7)^AF$29)),((INT(AF$29/$K80)-INT((AF$29-1)/$K80))*($R80*(1-$E80)+$Q80*(1-$F80))*((1+'Inputs &amp; Summary'!$D$7)^AF$29))),((_xlfn.WEIBULL.DIST(AF$29,$L80,$K80,FALSE)*($R80*(1-$E80)+$Q80*(1-$F80))*((1+'Inputs &amp; Summary'!$D$7)^AF$29))))))</f>
        <v>0</v>
      </c>
      <c r="AG80" s="114">
        <f>$D80*IF(AG$29&gt;'Inputs &amp; Summary'!$D$5,0,IF(AG$29&gt;VLOOKUP($G80,Lists!$J$17:$K$21,2),IF($M80=Lists!$H$3,IF($K80&lt;1,(($S80/$K80)*((1+'Inputs &amp; Summary'!$D$7)^AG$29)),((INT(AG$29/$K80)-INT((AG$29-1)/$K80))*$S80*((1+'Inputs &amp; Summary'!$D$7)^AG$29))),(_xlfn.WEIBULL.DIST(AG$29,$L80,$K80,FALSE)*$S80*((1+'Inputs &amp; Summary'!$D$7)^AG$29))),IF($M80=Lists!$H$3,IF($K80&lt;1,((($R80*(1-$E80)+$Q80*(1-$F80))/$K80)*((1+'Inputs &amp; Summary'!$D$7)^AG$29)),((INT(AG$29/$K80)-INT((AG$29-1)/$K80))*($R80*(1-$E80)+$Q80*(1-$F80))*((1+'Inputs &amp; Summary'!$D$7)^AG$29))),((_xlfn.WEIBULL.DIST(AG$29,$L80,$K80,FALSE)*($R80*(1-$E80)+$Q80*(1-$F80))*((1+'Inputs &amp; Summary'!$D$7)^AG$29))))))</f>
        <v>0</v>
      </c>
      <c r="AH80" s="114">
        <f>$D80*IF(AH$29&gt;'Inputs &amp; Summary'!$D$5,0,IF(AH$29&gt;VLOOKUP($G80,Lists!$J$17:$K$21,2),IF($M80=Lists!$H$3,IF($K80&lt;1,(($S80/$K80)*((1+'Inputs &amp; Summary'!$D$7)^AH$29)),((INT(AH$29/$K80)-INT((AH$29-1)/$K80))*$S80*((1+'Inputs &amp; Summary'!$D$7)^AH$29))),(_xlfn.WEIBULL.DIST(AH$29,$L80,$K80,FALSE)*$S80*((1+'Inputs &amp; Summary'!$D$7)^AH$29))),IF($M80=Lists!$H$3,IF($K80&lt;1,((($R80*(1-$E80)+$Q80*(1-$F80))/$K80)*((1+'Inputs &amp; Summary'!$D$7)^AH$29)),((INT(AH$29/$K80)-INT((AH$29-1)/$K80))*($R80*(1-$E80)+$Q80*(1-$F80))*((1+'Inputs &amp; Summary'!$D$7)^AH$29))),((_xlfn.WEIBULL.DIST(AH$29,$L80,$K80,FALSE)*($R80*(1-$E80)+$Q80*(1-$F80))*((1+'Inputs &amp; Summary'!$D$7)^AH$29))))))</f>
        <v>0</v>
      </c>
      <c r="AI80" s="114">
        <f>$D80*IF(AI$29&gt;'Inputs &amp; Summary'!$D$5,0,IF(AI$29&gt;VLOOKUP($G80,Lists!$J$17:$K$21,2),IF($M80=Lists!$H$3,IF($K80&lt;1,(($S80/$K80)*((1+'Inputs &amp; Summary'!$D$7)^AI$29)),((INT(AI$29/$K80)-INT((AI$29-1)/$K80))*$S80*((1+'Inputs &amp; Summary'!$D$7)^AI$29))),(_xlfn.WEIBULL.DIST(AI$29,$L80,$K80,FALSE)*$S80*((1+'Inputs &amp; Summary'!$D$7)^AI$29))),IF($M80=Lists!$H$3,IF($K80&lt;1,((($R80*(1-$E80)+$Q80*(1-$F80))/$K80)*((1+'Inputs &amp; Summary'!$D$7)^AI$29)),((INT(AI$29/$K80)-INT((AI$29-1)/$K80))*($R80*(1-$E80)+$Q80*(1-$F80))*((1+'Inputs &amp; Summary'!$D$7)^AI$29))),((_xlfn.WEIBULL.DIST(AI$29,$L80,$K80,FALSE)*($R80*(1-$E80)+$Q80*(1-$F80))*((1+'Inputs &amp; Summary'!$D$7)^AI$29))))))</f>
        <v>1.3836525734062084</v>
      </c>
      <c r="AJ80" s="114">
        <f>$D80*IF(AJ$29&gt;'Inputs &amp; Summary'!$D$5,0,IF(AJ$29&gt;VLOOKUP($G80,Lists!$J$17:$K$21,2),IF($M80=Lists!$H$3,IF($K80&lt;1,(($S80/$K80)*((1+'Inputs &amp; Summary'!$D$7)^AJ$29)),((INT(AJ$29/$K80)-INT((AJ$29-1)/$K80))*$S80*((1+'Inputs &amp; Summary'!$D$7)^AJ$29))),(_xlfn.WEIBULL.DIST(AJ$29,$L80,$K80,FALSE)*$S80*((1+'Inputs &amp; Summary'!$D$7)^AJ$29))),IF($M80=Lists!$H$3,IF($K80&lt;1,((($R80*(1-$E80)+$Q80*(1-$F80))/$K80)*((1+'Inputs &amp; Summary'!$D$7)^AJ$29)),((INT(AJ$29/$K80)-INT((AJ$29-1)/$K80))*($R80*(1-$E80)+$Q80*(1-$F80))*((1+'Inputs &amp; Summary'!$D$7)^AJ$29))),((_xlfn.WEIBULL.DIST(AJ$29,$L80,$K80,FALSE)*($R80*(1-$E80)+$Q80*(1-$F80))*((1+'Inputs &amp; Summary'!$D$7)^AJ$29))))))</f>
        <v>1.3559867555843121</v>
      </c>
      <c r="AK80" s="114">
        <f>$D80*IF(AK$29&gt;'Inputs &amp; Summary'!$D$5,0,IF(AK$29&gt;VLOOKUP($G80,Lists!$J$17:$K$21,2),IF($M80=Lists!$H$3,IF($K80&lt;1,(($S80/$K80)*((1+'Inputs &amp; Summary'!$D$7)^AK$29)),((INT(AK$29/$K80)-INT((AK$29-1)/$K80))*$S80*((1+'Inputs &amp; Summary'!$D$7)^AK$29))),(_xlfn.WEIBULL.DIST(AK$29,$L80,$K80,FALSE)*$S80*((1+'Inputs &amp; Summary'!$D$7)^AK$29))),IF($M80=Lists!$H$3,IF($K80&lt;1,((($R80*(1-$E80)+$Q80*(1-$F80))/$K80)*((1+'Inputs &amp; Summary'!$D$7)^AK$29)),((INT(AK$29/$K80)-INT((AK$29-1)/$K80))*($R80*(1-$E80)+$Q80*(1-$F80))*((1+'Inputs &amp; Summary'!$D$7)^AK$29))),((_xlfn.WEIBULL.DIST(AK$29,$L80,$K80,FALSE)*($R80*(1-$E80)+$Q80*(1-$F80))*((1+'Inputs &amp; Summary'!$D$7)^AK$29))))))</f>
        <v>1.3288741094837462</v>
      </c>
      <c r="AL80" s="114">
        <f>$D80*IF(AL$29&gt;'Inputs &amp; Summary'!$D$5,0,IF(AL$29&gt;VLOOKUP($G80,Lists!$J$17:$K$21,2),IF($M80=Lists!$H$3,IF($K80&lt;1,(($S80/$K80)*((1+'Inputs &amp; Summary'!$D$7)^AL$29)),((INT(AL$29/$K80)-INT((AL$29-1)/$K80))*$S80*((1+'Inputs &amp; Summary'!$D$7)^AL$29))),(_xlfn.WEIBULL.DIST(AL$29,$L80,$K80,FALSE)*$S80*((1+'Inputs &amp; Summary'!$D$7)^AL$29))),IF($M80=Lists!$H$3,IF($K80&lt;1,((($R80*(1-$E80)+$Q80*(1-$F80))/$K80)*((1+'Inputs &amp; Summary'!$D$7)^AL$29)),((INT(AL$29/$K80)-INT((AL$29-1)/$K80))*($R80*(1-$E80)+$Q80*(1-$F80))*((1+'Inputs &amp; Summary'!$D$7)^AL$29))),((_xlfn.WEIBULL.DIST(AL$29,$L80,$K80,FALSE)*($R80*(1-$E80)+$Q80*(1-$F80))*((1+'Inputs &amp; Summary'!$D$7)^AL$29))))))</f>
        <v>1.3023035745620302</v>
      </c>
      <c r="AM80" s="114">
        <f>$D80*IF(AM$29&gt;'Inputs &amp; Summary'!$D$5,0,IF(AM$29&gt;VLOOKUP($G80,Lists!$J$17:$K$21,2),IF($M80=Lists!$H$3,IF($K80&lt;1,(($S80/$K80)*((1+'Inputs &amp; Summary'!$D$7)^AM$29)),((INT(AM$29/$K80)-INT((AM$29-1)/$K80))*$S80*((1+'Inputs &amp; Summary'!$D$7)^AM$29))),(_xlfn.WEIBULL.DIST(AM$29,$L80,$K80,FALSE)*$S80*((1+'Inputs &amp; Summary'!$D$7)^AM$29))),IF($M80=Lists!$H$3,IF($K80&lt;1,((($R80*(1-$E80)+$Q80*(1-$F80))/$K80)*((1+'Inputs &amp; Summary'!$D$7)^AM$29)),((INT(AM$29/$K80)-INT((AM$29-1)/$K80))*($R80*(1-$E80)+$Q80*(1-$F80))*((1+'Inputs &amp; Summary'!$D$7)^AM$29))),((_xlfn.WEIBULL.DIST(AM$29,$L80,$K80,FALSE)*($R80*(1-$E80)+$Q80*(1-$F80))*((1+'Inputs &amp; Summary'!$D$7)^AM$29))))))</f>
        <v>1.2762643114297088</v>
      </c>
      <c r="AN80" s="114">
        <f>$D80*IF(AN$29&gt;'Inputs &amp; Summary'!$D$5,0,IF(AN$29&gt;VLOOKUP($G80,Lists!$J$17:$K$21,2),IF($M80=Lists!$H$3,IF($K80&lt;1,(($S80/$K80)*((1+'Inputs &amp; Summary'!$D$7)^AN$29)),((INT(AN$29/$K80)-INT((AN$29-1)/$K80))*$S80*((1+'Inputs &amp; Summary'!$D$7)^AN$29))),(_xlfn.WEIBULL.DIST(AN$29,$L80,$K80,FALSE)*$S80*((1+'Inputs &amp; Summary'!$D$7)^AN$29))),IF($M80=Lists!$H$3,IF($K80&lt;1,((($R80*(1-$E80)+$Q80*(1-$F80))/$K80)*((1+'Inputs &amp; Summary'!$D$7)^AN$29)),((INT(AN$29/$K80)-INT((AN$29-1)/$K80))*($R80*(1-$E80)+$Q80*(1-$F80))*((1+'Inputs &amp; Summary'!$D$7)^AN$29))),((_xlfn.WEIBULL.DIST(AN$29,$L80,$K80,FALSE)*($R80*(1-$E80)+$Q80*(1-$F80))*((1+'Inputs &amp; Summary'!$D$7)^AN$29))))))</f>
        <v>1.2507456974284497</v>
      </c>
      <c r="AO80" s="114">
        <f>$D80*IF(AO$29&gt;'Inputs &amp; Summary'!$D$5,0,IF(AO$29&gt;VLOOKUP($G80,Lists!$J$17:$K$21,2),IF($M80=Lists!$H$3,IF($K80&lt;1,(($S80/$K80)*((1+'Inputs &amp; Summary'!$D$7)^AO$29)),((INT(AO$29/$K80)-INT((AO$29-1)/$K80))*$S80*((1+'Inputs &amp; Summary'!$D$7)^AO$29))),(_xlfn.WEIBULL.DIST(AO$29,$L80,$K80,FALSE)*$S80*((1+'Inputs &amp; Summary'!$D$7)^AO$29))),IF($M80=Lists!$H$3,IF($K80&lt;1,((($R80*(1-$E80)+$Q80*(1-$F80))/$K80)*((1+'Inputs &amp; Summary'!$D$7)^AO$29)),((INT(AO$29/$K80)-INT((AO$29-1)/$K80))*($R80*(1-$E80)+$Q80*(1-$F80))*((1+'Inputs &amp; Summary'!$D$7)^AO$29))),((_xlfn.WEIBULL.DIST(AO$29,$L80,$K80,FALSE)*($R80*(1-$E80)+$Q80*(1-$F80))*((1+'Inputs &amp; Summary'!$D$7)^AO$29))))))</f>
        <v>1.2257373222975505</v>
      </c>
      <c r="AP80" s="114">
        <f>$D80*IF(AP$29&gt;'Inputs &amp; Summary'!$D$5,0,IF(AP$29&gt;VLOOKUP($G80,Lists!$J$17:$K$21,2),IF($M80=Lists!$H$3,IF($K80&lt;1,(($S80/$K80)*((1+'Inputs &amp; Summary'!$D$7)^AP$29)),((INT(AP$29/$K80)-INT((AP$29-1)/$K80))*$S80*((1+'Inputs &amp; Summary'!$D$7)^AP$29))),(_xlfn.WEIBULL.DIST(AP$29,$L80,$K80,FALSE)*$S80*((1+'Inputs &amp; Summary'!$D$7)^AP$29))),IF($M80=Lists!$H$3,IF($K80&lt;1,((($R80*(1-$E80)+$Q80*(1-$F80))/$K80)*((1+'Inputs &amp; Summary'!$D$7)^AP$29)),((INT(AP$29/$K80)-INT((AP$29-1)/$K80))*($R80*(1-$E80)+$Q80*(1-$F80))*((1+'Inputs &amp; Summary'!$D$7)^AP$29))),((_xlfn.WEIBULL.DIST(AP$29,$L80,$K80,FALSE)*($R80*(1-$E80)+$Q80*(1-$F80))*((1+'Inputs &amp; Summary'!$D$7)^AP$29))))))</f>
        <v>1.2012289839271009</v>
      </c>
      <c r="AQ80" s="114">
        <f>$D80*IF(AQ$29&gt;'Inputs &amp; Summary'!$D$5,0,IF(AQ$29&gt;VLOOKUP($G80,Lists!$J$17:$K$21,2),IF($M80=Lists!$H$3,IF($K80&lt;1,(($S80/$K80)*((1+'Inputs &amp; Summary'!$D$7)^AQ$29)),((INT(AQ$29/$K80)-INT((AQ$29-1)/$K80))*$S80*((1+'Inputs &amp; Summary'!$D$7)^AQ$29))),(_xlfn.WEIBULL.DIST(AQ$29,$L80,$K80,FALSE)*$S80*((1+'Inputs &amp; Summary'!$D$7)^AQ$29))),IF($M80=Lists!$H$3,IF($K80&lt;1,((($R80*(1-$E80)+$Q80*(1-$F80))/$K80)*((1+'Inputs &amp; Summary'!$D$7)^AQ$29)),((INT(AQ$29/$K80)-INT((AQ$29-1)/$K80))*($R80*(1-$E80)+$Q80*(1-$F80))*((1+'Inputs &amp; Summary'!$D$7)^AQ$29))),((_xlfn.WEIBULL.DIST(AQ$29,$L80,$K80,FALSE)*($R80*(1-$E80)+$Q80*(1-$F80))*((1+'Inputs &amp; Summary'!$D$7)^AQ$29))))))</f>
        <v>1.1772106841960508</v>
      </c>
      <c r="AR80" s="114">
        <f>$D80*IF(AR$29&gt;'Inputs &amp; Summary'!$D$5,0,IF(AR$29&gt;VLOOKUP($G80,Lists!$J$17:$K$21,2),IF($M80=Lists!$H$3,IF($K80&lt;1,(($S80/$K80)*((1+'Inputs &amp; Summary'!$D$7)^AR$29)),((INT(AR$29/$K80)-INT((AR$29-1)/$K80))*$S80*((1+'Inputs &amp; Summary'!$D$7)^AR$29))),(_xlfn.WEIBULL.DIST(AR$29,$L80,$K80,FALSE)*$S80*((1+'Inputs &amp; Summary'!$D$7)^AR$29))),IF($M80=Lists!$H$3,IF($K80&lt;1,((($R80*(1-$E80)+$Q80*(1-$F80))/$K80)*((1+'Inputs &amp; Summary'!$D$7)^AR$29)),((INT(AR$29/$K80)-INT((AR$29-1)/$K80))*($R80*(1-$E80)+$Q80*(1-$F80))*((1+'Inputs &amp; Summary'!$D$7)^AR$29))),((_xlfn.WEIBULL.DIST(AR$29,$L80,$K80,FALSE)*($R80*(1-$E80)+$Q80*(1-$F80))*((1+'Inputs &amp; Summary'!$D$7)^AR$29))))))</f>
        <v>1.1536726248935032</v>
      </c>
      <c r="AS80" s="114">
        <f>$D80*IF(AS$29&gt;'Inputs &amp; Summary'!$D$5,0,IF(AS$29&gt;VLOOKUP($G80,Lists!$J$17:$K$21,2),IF($M80=Lists!$H$3,IF($K80&lt;1,(($S80/$K80)*((1+'Inputs &amp; Summary'!$D$7)^AS$29)),((INT(AS$29/$K80)-INT((AS$29-1)/$K80))*$S80*((1+'Inputs &amp; Summary'!$D$7)^AS$29))),(_xlfn.WEIBULL.DIST(AS$29,$L80,$K80,FALSE)*$S80*((1+'Inputs &amp; Summary'!$D$7)^AS$29))),IF($M80=Lists!$H$3,IF($K80&lt;1,((($R80*(1-$E80)+$Q80*(1-$F80))/$K80)*((1+'Inputs &amp; Summary'!$D$7)^AS$29)),((INT(AS$29/$K80)-INT((AS$29-1)/$K80))*($R80*(1-$E80)+$Q80*(1-$F80))*((1+'Inputs &amp; Summary'!$D$7)^AS$29))),((_xlfn.WEIBULL.DIST(AS$29,$L80,$K80,FALSE)*($R80*(1-$E80)+$Q80*(1-$F80))*((1+'Inputs &amp; Summary'!$D$7)^AS$29))))))</f>
        <v>0</v>
      </c>
      <c r="AT80" s="114">
        <f>$D80*IF(AT$29&gt;'Inputs &amp; Summary'!$D$5,0,IF(AT$29&gt;VLOOKUP($G80,Lists!$J$17:$K$21,2),IF($M80=Lists!$H$3,IF($K80&lt;1,(($S80/$K80)*((1+'Inputs &amp; Summary'!$D$7)^AT$29)),((INT(AT$29/$K80)-INT((AT$29-1)/$K80))*$S80*((1+'Inputs &amp; Summary'!$D$7)^AT$29))),(_xlfn.WEIBULL.DIST(AT$29,$L80,$K80,FALSE)*$S80*((1+'Inputs &amp; Summary'!$D$7)^AT$29))),IF($M80=Lists!$H$3,IF($K80&lt;1,((($R80*(1-$E80)+$Q80*(1-$F80))/$K80)*((1+'Inputs &amp; Summary'!$D$7)^AT$29)),((INT(AT$29/$K80)-INT((AT$29-1)/$K80))*($R80*(1-$E80)+$Q80*(1-$F80))*((1+'Inputs &amp; Summary'!$D$7)^AT$29))),((_xlfn.WEIBULL.DIST(AT$29,$L80,$K80,FALSE)*($R80*(1-$E80)+$Q80*(1-$F80))*((1+'Inputs &amp; Summary'!$D$7)^AT$29))))))</f>
        <v>0</v>
      </c>
      <c r="AU80" s="114">
        <f>$D80*IF(AU$29&gt;'Inputs &amp; Summary'!$D$5,0,IF(AU$29&gt;VLOOKUP($G80,Lists!$J$17:$K$21,2),IF($M80=Lists!$H$3,IF($K80&lt;1,(($S80/$K80)*((1+'Inputs &amp; Summary'!$D$7)^AU$29)),((INT(AU$29/$K80)-INT((AU$29-1)/$K80))*$S80*((1+'Inputs &amp; Summary'!$D$7)^AU$29))),(_xlfn.WEIBULL.DIST(AU$29,$L80,$K80,FALSE)*$S80*((1+'Inputs &amp; Summary'!$D$7)^AU$29))),IF($M80=Lists!$H$3,IF($K80&lt;1,((($R80*(1-$E80)+$Q80*(1-$F80))/$K80)*((1+'Inputs &amp; Summary'!$D$7)^AU$29)),((INT(AU$29/$K80)-INT((AU$29-1)/$K80))*($R80*(1-$E80)+$Q80*(1-$F80))*((1+'Inputs &amp; Summary'!$D$7)^AU$29))),((_xlfn.WEIBULL.DIST(AU$29,$L80,$K80,FALSE)*($R80*(1-$E80)+$Q80*(1-$F80))*((1+'Inputs &amp; Summary'!$D$7)^AU$29))))))</f>
        <v>0</v>
      </c>
      <c r="AV80" s="114">
        <f>$D80*IF(AV$29&gt;'Inputs &amp; Summary'!$D$5,0,IF(AV$29&gt;VLOOKUP($G80,Lists!$J$17:$K$21,2),IF($M80=Lists!$H$3,IF($K80&lt;1,(($S80/$K80)*((1+'Inputs &amp; Summary'!$D$7)^AV$29)),((INT(AV$29/$K80)-INT((AV$29-1)/$K80))*$S80*((1+'Inputs &amp; Summary'!$D$7)^AV$29))),(_xlfn.WEIBULL.DIST(AV$29,$L80,$K80,FALSE)*$S80*((1+'Inputs &amp; Summary'!$D$7)^AV$29))),IF($M80=Lists!$H$3,IF($K80&lt;1,((($R80*(1-$E80)+$Q80*(1-$F80))/$K80)*((1+'Inputs &amp; Summary'!$D$7)^AV$29)),((INT(AV$29/$K80)-INT((AV$29-1)/$K80))*($R80*(1-$E80)+$Q80*(1-$F80))*((1+'Inputs &amp; Summary'!$D$7)^AV$29))),((_xlfn.WEIBULL.DIST(AV$29,$L80,$K80,FALSE)*($R80*(1-$E80)+$Q80*(1-$F80))*((1+'Inputs &amp; Summary'!$D$7)^AV$29))))))</f>
        <v>0</v>
      </c>
      <c r="AW80" s="114">
        <f>$D80*IF(AW$29&gt;'Inputs &amp; Summary'!$D$5,0,IF(AW$29&gt;VLOOKUP($G80,Lists!$J$17:$K$21,2),IF($M80=Lists!$H$3,IF($K80&lt;1,(($S80/$K80)*((1+'Inputs &amp; Summary'!$D$7)^AW$29)),((INT(AW$29/$K80)-INT((AW$29-1)/$K80))*$S80*((1+'Inputs &amp; Summary'!$D$7)^AW$29))),(_xlfn.WEIBULL.DIST(AW$29,$L80,$K80,FALSE)*$S80*((1+'Inputs &amp; Summary'!$D$7)^AW$29))),IF($M80=Lists!$H$3,IF($K80&lt;1,((($R80*(1-$E80)+$Q80*(1-$F80))/$K80)*((1+'Inputs &amp; Summary'!$D$7)^AW$29)),((INT(AW$29/$K80)-INT((AW$29-1)/$K80))*($R80*(1-$E80)+$Q80*(1-$F80))*((1+'Inputs &amp; Summary'!$D$7)^AW$29))),((_xlfn.WEIBULL.DIST(AW$29,$L80,$K80,FALSE)*($R80*(1-$E80)+$Q80*(1-$F80))*((1+'Inputs &amp; Summary'!$D$7)^AW$29))))))</f>
        <v>0</v>
      </c>
      <c r="AX80" s="114">
        <f>$D80*IF(AX$29&gt;'Inputs &amp; Summary'!$D$5,0,IF(AX$29&gt;VLOOKUP($G80,Lists!$J$17:$K$21,2),IF($M80=Lists!$H$3,IF($K80&lt;1,(($S80/$K80)*((1+'Inputs &amp; Summary'!$D$7)^AX$29)),((INT(AX$29/$K80)-INT((AX$29-1)/$K80))*$S80*((1+'Inputs &amp; Summary'!$D$7)^AX$29))),(_xlfn.WEIBULL.DIST(AX$29,$L80,$K80,FALSE)*$S80*((1+'Inputs &amp; Summary'!$D$7)^AX$29))),IF($M80=Lists!$H$3,IF($K80&lt;1,((($R80*(1-$E80)+$Q80*(1-$F80))/$K80)*((1+'Inputs &amp; Summary'!$D$7)^AX$29)),((INT(AX$29/$K80)-INT((AX$29-1)/$K80))*($R80*(1-$E80)+$Q80*(1-$F80))*((1+'Inputs &amp; Summary'!$D$7)^AX$29))),((_xlfn.WEIBULL.DIST(AX$29,$L80,$K80,FALSE)*($R80*(1-$E80)+$Q80*(1-$F80))*((1+'Inputs &amp; Summary'!$D$7)^AX$29))))))</f>
        <v>0</v>
      </c>
      <c r="AY80" s="114">
        <f>$D80*IF(AY$29&gt;'Inputs &amp; Summary'!$D$5,0,IF(AY$29&gt;VLOOKUP($G80,Lists!$J$17:$K$21,2),IF($M80=Lists!$H$3,IF($K80&lt;1,(($S80/$K80)*((1+'Inputs &amp; Summary'!$D$7)^AY$29)),((INT(AY$29/$K80)-INT((AY$29-1)/$K80))*$S80*((1+'Inputs &amp; Summary'!$D$7)^AY$29))),(_xlfn.WEIBULL.DIST(AY$29,$L80,$K80,FALSE)*$S80*((1+'Inputs &amp; Summary'!$D$7)^AY$29))),IF($M80=Lists!$H$3,IF($K80&lt;1,((($R80*(1-$E80)+$Q80*(1-$F80))/$K80)*((1+'Inputs &amp; Summary'!$D$7)^AY$29)),((INT(AY$29/$K80)-INT((AY$29-1)/$K80))*($R80*(1-$E80)+$Q80*(1-$F80))*((1+'Inputs &amp; Summary'!$D$7)^AY$29))),((_xlfn.WEIBULL.DIST(AY$29,$L80,$K80,FALSE)*($R80*(1-$E80)+$Q80*(1-$F80))*((1+'Inputs &amp; Summary'!$D$7)^AY$29))))))</f>
        <v>0</v>
      </c>
      <c r="AZ80" s="114">
        <f>$D80*IF(AZ$29&gt;'Inputs &amp; Summary'!$D$5,0,IF(AZ$29&gt;VLOOKUP($G80,Lists!$J$17:$K$21,2),IF($M80=Lists!$H$3,IF($K80&lt;1,(($S80/$K80)*((1+'Inputs &amp; Summary'!$D$7)^AZ$29)),((INT(AZ$29/$K80)-INT((AZ$29-1)/$K80))*$S80*((1+'Inputs &amp; Summary'!$D$7)^AZ$29))),(_xlfn.WEIBULL.DIST(AZ$29,$L80,$K80,FALSE)*$S80*((1+'Inputs &amp; Summary'!$D$7)^AZ$29))),IF($M80=Lists!$H$3,IF($K80&lt;1,((($R80*(1-$E80)+$Q80*(1-$F80))/$K80)*((1+'Inputs &amp; Summary'!$D$7)^AZ$29)),((INT(AZ$29/$K80)-INT((AZ$29-1)/$K80))*($R80*(1-$E80)+$Q80*(1-$F80))*((1+'Inputs &amp; Summary'!$D$7)^AZ$29))),((_xlfn.WEIBULL.DIST(AZ$29,$L80,$K80,FALSE)*($R80*(1-$E80)+$Q80*(1-$F80))*((1+'Inputs &amp; Summary'!$D$7)^AZ$29))))))</f>
        <v>0</v>
      </c>
      <c r="BA80" s="114">
        <f>$D80*IF(BA$29&gt;'Inputs &amp; Summary'!$D$5,0,IF(BA$29&gt;VLOOKUP($G80,Lists!$J$17:$K$21,2),IF($M80=Lists!$H$3,IF($K80&lt;1,(($S80/$K80)*((1+'Inputs &amp; Summary'!$D$7)^BA$29)),((INT(BA$29/$K80)-INT((BA$29-1)/$K80))*$S80*((1+'Inputs &amp; Summary'!$D$7)^BA$29))),(_xlfn.WEIBULL.DIST(BA$29,$L80,$K80,FALSE)*$S80*((1+'Inputs &amp; Summary'!$D$7)^BA$29))),IF($M80=Lists!$H$3,IF($K80&lt;1,((($R80*(1-$E80)+$Q80*(1-$F80))/$K80)*((1+'Inputs &amp; Summary'!$D$7)^BA$29)),((INT(BA$29/$K80)-INT((BA$29-1)/$K80))*($R80*(1-$E80)+$Q80*(1-$F80))*((1+'Inputs &amp; Summary'!$D$7)^BA$29))),((_xlfn.WEIBULL.DIST(BA$29,$L80,$K80,FALSE)*($R80*(1-$E80)+$Q80*(1-$F80))*((1+'Inputs &amp; Summary'!$D$7)^BA$29))))))</f>
        <v>0</v>
      </c>
      <c r="BB80" s="114">
        <f>$D80*IF(BB$29&gt;'Inputs &amp; Summary'!$D$5,0,IF(BB$29&gt;VLOOKUP($G80,Lists!$J$17:$K$21,2),IF($M80=Lists!$H$3,IF($K80&lt;1,(($S80/$K80)*((1+'Inputs &amp; Summary'!$D$7)^BB$29)),((INT(BB$29/$K80)-INT((BB$29-1)/$K80))*$S80*((1+'Inputs &amp; Summary'!$D$7)^BB$29))),(_xlfn.WEIBULL.DIST(BB$29,$L80,$K80,FALSE)*$S80*((1+'Inputs &amp; Summary'!$D$7)^BB$29))),IF($M80=Lists!$H$3,IF($K80&lt;1,((($R80*(1-$E80)+$Q80*(1-$F80))/$K80)*((1+'Inputs &amp; Summary'!$D$7)^BB$29)),((INT(BB$29/$K80)-INT((BB$29-1)/$K80))*($R80*(1-$E80)+$Q80*(1-$F80))*((1+'Inputs &amp; Summary'!$D$7)^BB$29))),((_xlfn.WEIBULL.DIST(BB$29,$L80,$K80,FALSE)*($R80*(1-$E80)+$Q80*(1-$F80))*((1+'Inputs &amp; Summary'!$D$7)^BB$29))))))</f>
        <v>0</v>
      </c>
      <c r="BC80" s="114">
        <f>$D80*IF(BC$29&gt;'Inputs &amp; Summary'!$D$5,0,IF(BC$29&gt;VLOOKUP($G80,Lists!$J$17:$K$21,2),IF($M80=Lists!$H$3,IF($K80&lt;1,(($S80/$K80)*((1+'Inputs &amp; Summary'!$D$7)^BC$29)),((INT(BC$29/$K80)-INT((BC$29-1)/$K80))*$S80*((1+'Inputs &amp; Summary'!$D$7)^BC$29))),(_xlfn.WEIBULL.DIST(BC$29,$L80,$K80,FALSE)*$S80*((1+'Inputs &amp; Summary'!$D$7)^BC$29))),IF($M80=Lists!$H$3,IF($K80&lt;1,((($R80*(1-$E80)+$Q80*(1-$F80))/$K80)*((1+'Inputs &amp; Summary'!$D$7)^BC$29)),((INT(BC$29/$K80)-INT((BC$29-1)/$K80))*($R80*(1-$E80)+$Q80*(1-$F80))*((1+'Inputs &amp; Summary'!$D$7)^BC$29))),((_xlfn.WEIBULL.DIST(BC$29,$L80,$K80,FALSE)*($R80*(1-$E80)+$Q80*(1-$F80))*((1+'Inputs &amp; Summary'!$D$7)^BC$29))))))</f>
        <v>0</v>
      </c>
      <c r="BD80" s="114">
        <f>$D80*IF(BD$29&gt;'Inputs &amp; Summary'!$D$5,0,IF(BD$29&gt;VLOOKUP($G80,Lists!$J$17:$K$21,2),IF($M80=Lists!$H$3,IF($K80&lt;1,(($S80/$K80)*((1+'Inputs &amp; Summary'!$D$7)^BD$29)),((INT(BD$29/$K80)-INT((BD$29-1)/$K80))*$S80*((1+'Inputs &amp; Summary'!$D$7)^BD$29))),(_xlfn.WEIBULL.DIST(BD$29,$L80,$K80,FALSE)*$S80*((1+'Inputs &amp; Summary'!$D$7)^BD$29))),IF($M80=Lists!$H$3,IF($K80&lt;1,((($R80*(1-$E80)+$Q80*(1-$F80))/$K80)*((1+'Inputs &amp; Summary'!$D$7)^BD$29)),((INT(BD$29/$K80)-INT((BD$29-1)/$K80))*($R80*(1-$E80)+$Q80*(1-$F80))*((1+'Inputs &amp; Summary'!$D$7)^BD$29))),((_xlfn.WEIBULL.DIST(BD$29,$L80,$K80,FALSE)*($R80*(1-$E80)+$Q80*(1-$F80))*((1+'Inputs &amp; Summary'!$D$7)^BD$29))))))</f>
        <v>0</v>
      </c>
      <c r="BE80" s="114">
        <f>$D80*IF(BE$29&gt;'Inputs &amp; Summary'!$D$5,0,IF(BE$29&gt;VLOOKUP($G80,Lists!$J$17:$K$21,2),IF($M80=Lists!$H$3,IF($K80&lt;1,(($S80/$K80)*((1+'Inputs &amp; Summary'!$D$7)^BE$29)),((INT(BE$29/$K80)-INT((BE$29-1)/$K80))*$S80*((1+'Inputs &amp; Summary'!$D$7)^BE$29))),(_xlfn.WEIBULL.DIST(BE$29,$L80,$K80,FALSE)*$S80*((1+'Inputs &amp; Summary'!$D$7)^BE$29))),IF($M80=Lists!$H$3,IF($K80&lt;1,((($R80*(1-$E80)+$Q80*(1-$F80))/$K80)*((1+'Inputs &amp; Summary'!$D$7)^BE$29)),((INT(BE$29/$K80)-INT((BE$29-1)/$K80))*($R80*(1-$E80)+$Q80*(1-$F80))*((1+'Inputs &amp; Summary'!$D$7)^BE$29))),((_xlfn.WEIBULL.DIST(BE$29,$L80,$K80,FALSE)*($R80*(1-$E80)+$Q80*(1-$F80))*((1+'Inputs &amp; Summary'!$D$7)^BE$29))))))</f>
        <v>0</v>
      </c>
      <c r="BF80" s="114">
        <f>$D80*IF(BF$29&gt;'Inputs &amp; Summary'!$D$5,0,IF(BF$29&gt;VLOOKUP($G80,Lists!$J$17:$K$21,2),IF($M80=Lists!$H$3,IF($K80&lt;1,(($S80/$K80)*((1+'Inputs &amp; Summary'!$D$7)^BF$29)),((INT(BF$29/$K80)-INT((BF$29-1)/$K80))*$S80*((1+'Inputs &amp; Summary'!$D$7)^BF$29))),(_xlfn.WEIBULL.DIST(BF$29,$L80,$K80,FALSE)*$S80*((1+'Inputs &amp; Summary'!$D$7)^BF$29))),IF($M80=Lists!$H$3,IF($K80&lt;1,((($R80*(1-$E80)+$Q80*(1-$F80))/$K80)*((1+'Inputs &amp; Summary'!$D$7)^BF$29)),((INT(BF$29/$K80)-INT((BF$29-1)/$K80))*($R80*(1-$E80)+$Q80*(1-$F80))*((1+'Inputs &amp; Summary'!$D$7)^BF$29))),((_xlfn.WEIBULL.DIST(BF$29,$L80,$K80,FALSE)*($R80*(1-$E80)+$Q80*(1-$F80))*((1+'Inputs &amp; Summary'!$D$7)^BF$29))))))</f>
        <v>0</v>
      </c>
      <c r="BG80" s="114">
        <f>$D80*IF(BG$29&gt;'Inputs &amp; Summary'!$D$5,0,IF(BG$29&gt;VLOOKUP($G80,Lists!$J$17:$K$21,2),IF($M80=Lists!$H$3,IF($K80&lt;1,(($S80/$K80)*((1+'Inputs &amp; Summary'!$D$7)^BG$29)),((INT(BG$29/$K80)-INT((BG$29-1)/$K80))*$S80*((1+'Inputs &amp; Summary'!$D$7)^BG$29))),(_xlfn.WEIBULL.DIST(BG$29,$L80,$K80,FALSE)*$S80*((1+'Inputs &amp; Summary'!$D$7)^BG$29))),IF($M80=Lists!$H$3,IF($K80&lt;1,((($R80*(1-$E80)+$Q80*(1-$F80))/$K80)*((1+'Inputs &amp; Summary'!$D$7)^BG$29)),((INT(BG$29/$K80)-INT((BG$29-1)/$K80))*($R80*(1-$E80)+$Q80*(1-$F80))*((1+'Inputs &amp; Summary'!$D$7)^BG$29))),((_xlfn.WEIBULL.DIST(BG$29,$L80,$K80,FALSE)*($R80*(1-$E80)+$Q80*(1-$F80))*((1+'Inputs &amp; Summary'!$D$7)^BG$29))))))</f>
        <v>0</v>
      </c>
      <c r="BH80" s="114">
        <f>$D80*IF(BH$29&gt;'Inputs &amp; Summary'!$D$5,0,IF(BH$29&gt;VLOOKUP($G80,Lists!$J$17:$K$21,2),IF($M80=Lists!$H$3,IF($K80&lt;1,(($S80/$K80)*((1+'Inputs &amp; Summary'!$D$7)^BH$29)),((INT(BH$29/$K80)-INT((BH$29-1)/$K80))*$S80*((1+'Inputs &amp; Summary'!$D$7)^BH$29))),(_xlfn.WEIBULL.DIST(BH$29,$L80,$K80,FALSE)*$S80*((1+'Inputs &amp; Summary'!$D$7)^BH$29))),IF($M80=Lists!$H$3,IF($K80&lt;1,((($R80*(1-$E80)+$Q80*(1-$F80))/$K80)*((1+'Inputs &amp; Summary'!$D$7)^BH$29)),((INT(BH$29/$K80)-INT((BH$29-1)/$K80))*($R80*(1-$E80)+$Q80*(1-$F80))*((1+'Inputs &amp; Summary'!$D$7)^BH$29))),((_xlfn.WEIBULL.DIST(BH$29,$L80,$K80,FALSE)*($R80*(1-$E80)+$Q80*(1-$F80))*((1+'Inputs &amp; Summary'!$D$7)^BH$29))))))</f>
        <v>0</v>
      </c>
      <c r="BI80" s="114">
        <f>$D80*IF(BI$29&gt;'Inputs &amp; Summary'!$D$5,0,IF(BI$29&gt;VLOOKUP($G80,Lists!$J$17:$K$21,2),IF($M80=Lists!$H$3,IF($K80&lt;1,(($S80/$K80)*((1+'Inputs &amp; Summary'!$D$7)^BI$29)),((INT(BI$29/$K80)-INT((BI$29-1)/$K80))*$S80*((1+'Inputs &amp; Summary'!$D$7)^BI$29))),(_xlfn.WEIBULL.DIST(BI$29,$L80,$K80,FALSE)*$S80*((1+'Inputs &amp; Summary'!$D$7)^BI$29))),IF($M80=Lists!$H$3,IF($K80&lt;1,((($R80*(1-$E80)+$Q80*(1-$F80))/$K80)*((1+'Inputs &amp; Summary'!$D$7)^BI$29)),((INT(BI$29/$K80)-INT((BI$29-1)/$K80))*($R80*(1-$E80)+$Q80*(1-$F80))*((1+'Inputs &amp; Summary'!$D$7)^BI$29))),((_xlfn.WEIBULL.DIST(BI$29,$L80,$K80,FALSE)*($R80*(1-$E80)+$Q80*(1-$F80))*((1+'Inputs &amp; Summary'!$D$7)^BI$29))))))</f>
        <v>0</v>
      </c>
      <c r="BJ80" s="114">
        <f>$D80*IF(BJ$29&gt;'Inputs &amp; Summary'!$D$5,0,IF(BJ$29&gt;VLOOKUP($G80,Lists!$J$17:$K$21,2),IF($M80=Lists!$H$3,IF($K80&lt;1,(($S80/$K80)*((1+'Inputs &amp; Summary'!$D$7)^BJ$29)),((INT(BJ$29/$K80)-INT((BJ$29-1)/$K80))*$S80*((1+'Inputs &amp; Summary'!$D$7)^BJ$29))),(_xlfn.WEIBULL.DIST(BJ$29,$L80,$K80,FALSE)*$S80*((1+'Inputs &amp; Summary'!$D$7)^BJ$29))),IF($M80=Lists!$H$3,IF($K80&lt;1,((($R80*(1-$E80)+$Q80*(1-$F80))/$K80)*((1+'Inputs &amp; Summary'!$D$7)^BJ$29)),((INT(BJ$29/$K80)-INT((BJ$29-1)/$K80))*($R80*(1-$E80)+$Q80*(1-$F80))*((1+'Inputs &amp; Summary'!$D$7)^BJ$29))),((_xlfn.WEIBULL.DIST(BJ$29,$L80,$K80,FALSE)*($R80*(1-$E80)+$Q80*(1-$F80))*((1+'Inputs &amp; Summary'!$D$7)^BJ$29))))))</f>
        <v>0</v>
      </c>
      <c r="BK80" s="114">
        <f>$D80*IF(BK$29&gt;'Inputs &amp; Summary'!$D$5,0,IF(BK$29&gt;VLOOKUP($G80,Lists!$J$17:$K$21,2),IF($M80=Lists!$H$3,IF($K80&lt;1,(($S80/$K80)*((1+'Inputs &amp; Summary'!$D$7)^BK$29)),((INT(BK$29/$K80)-INT((BK$29-1)/$K80))*$S80*((1+'Inputs &amp; Summary'!$D$7)^BK$29))),(_xlfn.WEIBULL.DIST(BK$29,$L80,$K80,FALSE)*$S80*((1+'Inputs &amp; Summary'!$D$7)^BK$29))),IF($M80=Lists!$H$3,IF($K80&lt;1,((($R80*(1-$E80)+$Q80*(1-$F80))/$K80)*((1+'Inputs &amp; Summary'!$D$7)^BK$29)),((INT(BK$29/$K80)-INT((BK$29-1)/$K80))*($R80*(1-$E80)+$Q80*(1-$F80))*((1+'Inputs &amp; Summary'!$D$7)^BK$29))),((_xlfn.WEIBULL.DIST(BK$29,$L80,$K80,FALSE)*($R80*(1-$E80)+$Q80*(1-$F80))*((1+'Inputs &amp; Summary'!$D$7)^BK$29))))))</f>
        <v>0</v>
      </c>
      <c r="BL80" s="114">
        <f>$D80*IF(BL$29&gt;'Inputs &amp; Summary'!$D$5,0,IF(BL$29&gt;VLOOKUP($G80,Lists!$J$17:$K$21,2),IF($M80=Lists!$H$3,IF($K80&lt;1,(($S80/$K80)*((1+'Inputs &amp; Summary'!$D$7)^BL$29)),((INT(BL$29/$K80)-INT((BL$29-1)/$K80))*$S80*((1+'Inputs &amp; Summary'!$D$7)^BL$29))),(_xlfn.WEIBULL.DIST(BL$29,$L80,$K80,FALSE)*$S80*((1+'Inputs &amp; Summary'!$D$7)^BL$29))),IF($M80=Lists!$H$3,IF($K80&lt;1,((($R80*(1-$E80)+$Q80*(1-$F80))/$K80)*((1+'Inputs &amp; Summary'!$D$7)^BL$29)),((INT(BL$29/$K80)-INT((BL$29-1)/$K80))*($R80*(1-$E80)+$Q80*(1-$F80))*((1+'Inputs &amp; Summary'!$D$7)^BL$29))),((_xlfn.WEIBULL.DIST(BL$29,$L80,$K80,FALSE)*($R80*(1-$E80)+$Q80*(1-$F80))*((1+'Inputs &amp; Summary'!$D$7)^BL$29))))))</f>
        <v>0</v>
      </c>
    </row>
    <row r="81" spans="1:64" s="1" customFormat="1" x14ac:dyDescent="0.3">
      <c r="A81" s="79" t="s">
        <v>233</v>
      </c>
      <c r="B81" s="33" t="s">
        <v>152</v>
      </c>
      <c r="C81" s="33" t="s">
        <v>235</v>
      </c>
      <c r="D81" s="68">
        <v>1</v>
      </c>
      <c r="E81" s="68">
        <v>1</v>
      </c>
      <c r="F81" s="68">
        <v>1</v>
      </c>
      <c r="G81" s="213" t="s">
        <v>432</v>
      </c>
      <c r="H81" s="34"/>
      <c r="I81" s="34" t="s">
        <v>96</v>
      </c>
      <c r="J81" s="33">
        <f>VLOOKUP(I81,'Labor Rates'!$A$1:$B$16,2)</f>
        <v>14.423076923076923</v>
      </c>
      <c r="K81" s="35">
        <v>25</v>
      </c>
      <c r="L81" s="35">
        <v>1</v>
      </c>
      <c r="M81" s="36" t="s">
        <v>249</v>
      </c>
      <c r="N81" s="84">
        <f>'Inputs &amp; Summary'!$D$32*3</f>
        <v>3</v>
      </c>
      <c r="O81" s="35">
        <v>0.15</v>
      </c>
      <c r="P81" s="5">
        <v>10</v>
      </c>
      <c r="Q81" s="73">
        <f t="shared" si="11"/>
        <v>6.490384615384615</v>
      </c>
      <c r="R81" s="73">
        <f t="shared" si="12"/>
        <v>30</v>
      </c>
      <c r="S81" s="74">
        <f t="shared" si="13"/>
        <v>36.490384615384613</v>
      </c>
      <c r="T81" s="88"/>
      <c r="U81" s="80"/>
      <c r="V81" s="87">
        <f t="shared" si="14"/>
        <v>0.53453859586206864</v>
      </c>
      <c r="W81" s="87">
        <f>NPV('Inputs &amp; Summary'!$D$6,Y81:BL81)</f>
        <v>3.8598369373806816</v>
      </c>
      <c r="X81" s="90">
        <f t="shared" si="15"/>
        <v>2.8014842171609651E-5</v>
      </c>
      <c r="Y81" s="114">
        <f>$D81*IF(Y$29&gt;'Inputs &amp; Summary'!$D$5,0,IF(Y$29&gt;VLOOKUP($G81,Lists!$J$17:$K$21,2),IF($M81=Lists!$H$3,IF($K81&lt;1,(($S81/$K81)*((1+'Inputs &amp; Summary'!$D$7)^Y$29)),((INT(Y$29/$K81)-INT((Y$29-1)/$K81))*$S81*((1+'Inputs &amp; Summary'!$D$7)^Y$29))),(_xlfn.WEIBULL.DIST(Y$29,$L81,$K81,FALSE)*$S81*((1+'Inputs &amp; Summary'!$D$7)^Y$29))),IF($M81=Lists!$H$3,IF($K81&lt;1,((($R81*(1-$E81)+$Q81*(1-$F81))/$K81)*((1+'Inputs &amp; Summary'!$D$7)^Y$29)),((INT(Y$29/$K81)-INT((Y$29-1)/$K81))*($R81*(1-$E81)+$Q81*(1-$F81))*((1+'Inputs &amp; Summary'!$D$7)^Y$29))),((_xlfn.WEIBULL.DIST(Y$29,$L81,$K81,FALSE)*($R81*(1-$E81)+$Q81*(1-$F81))*((1+'Inputs &amp; Summary'!$D$7)^Y$29))))))</f>
        <v>0</v>
      </c>
      <c r="Z81" s="114">
        <f>$D81*IF(Z$29&gt;'Inputs &amp; Summary'!$D$5,0,IF(Z$29&gt;VLOOKUP($G81,Lists!$J$17:$K$21,2),IF($M81=Lists!$H$3,IF($K81&lt;1,(($S81/$K81)*((1+'Inputs &amp; Summary'!$D$7)^Z$29)),((INT(Z$29/$K81)-INT((Z$29-1)/$K81))*$S81*((1+'Inputs &amp; Summary'!$D$7)^Z$29))),(_xlfn.WEIBULL.DIST(Z$29,$L81,$K81,FALSE)*$S81*((1+'Inputs &amp; Summary'!$D$7)^Z$29))),IF($M81=Lists!$H$3,IF($K81&lt;1,((($R81*(1-$E81)+$Q81*(1-$F81))/$K81)*((1+'Inputs &amp; Summary'!$D$7)^Z$29)),((INT(Z$29/$K81)-INT((Z$29-1)/$K81))*($R81*(1-$E81)+$Q81*(1-$F81))*((1+'Inputs &amp; Summary'!$D$7)^Z$29))),((_xlfn.WEIBULL.DIST(Z$29,$L81,$K81,FALSE)*($R81*(1-$E81)+$Q81*(1-$F81))*((1+'Inputs &amp; Summary'!$D$7)^Z$29))))))</f>
        <v>0</v>
      </c>
      <c r="AA81" s="114">
        <f>$D81*IF(AA$29&gt;'Inputs &amp; Summary'!$D$5,0,IF(AA$29&gt;VLOOKUP($G81,Lists!$J$17:$K$21,2),IF($M81=Lists!$H$3,IF($K81&lt;1,(($S81/$K81)*((1+'Inputs &amp; Summary'!$D$7)^AA$29)),((INT(AA$29/$K81)-INT((AA$29-1)/$K81))*$S81*((1+'Inputs &amp; Summary'!$D$7)^AA$29))),(_xlfn.WEIBULL.DIST(AA$29,$L81,$K81,FALSE)*$S81*((1+'Inputs &amp; Summary'!$D$7)^AA$29))),IF($M81=Lists!$H$3,IF($K81&lt;1,((($R81*(1-$E81)+$Q81*(1-$F81))/$K81)*((1+'Inputs &amp; Summary'!$D$7)^AA$29)),((INT(AA$29/$K81)-INT((AA$29-1)/$K81))*($R81*(1-$E81)+$Q81*(1-$F81))*((1+'Inputs &amp; Summary'!$D$7)^AA$29))),((_xlfn.WEIBULL.DIST(AA$29,$L81,$K81,FALSE)*($R81*(1-$E81)+$Q81*(1-$F81))*((1+'Inputs &amp; Summary'!$D$7)^AA$29))))))</f>
        <v>0</v>
      </c>
      <c r="AB81" s="114">
        <f>$D81*IF(AB$29&gt;'Inputs &amp; Summary'!$D$5,0,IF(AB$29&gt;VLOOKUP($G81,Lists!$J$17:$K$21,2),IF($M81=Lists!$H$3,IF($K81&lt;1,(($S81/$K81)*((1+'Inputs &amp; Summary'!$D$7)^AB$29)),((INT(AB$29/$K81)-INT((AB$29-1)/$K81))*$S81*((1+'Inputs &amp; Summary'!$D$7)^AB$29))),(_xlfn.WEIBULL.DIST(AB$29,$L81,$K81,FALSE)*$S81*((1+'Inputs &amp; Summary'!$D$7)^AB$29))),IF($M81=Lists!$H$3,IF($K81&lt;1,((($R81*(1-$E81)+$Q81*(1-$F81))/$K81)*((1+'Inputs &amp; Summary'!$D$7)^AB$29)),((INT(AB$29/$K81)-INT((AB$29-1)/$K81))*($R81*(1-$E81)+$Q81*(1-$F81))*((1+'Inputs &amp; Summary'!$D$7)^AB$29))),((_xlfn.WEIBULL.DIST(AB$29,$L81,$K81,FALSE)*($R81*(1-$E81)+$Q81*(1-$F81))*((1+'Inputs &amp; Summary'!$D$7)^AB$29))))))</f>
        <v>0</v>
      </c>
      <c r="AC81" s="114">
        <f>$D81*IF(AC$29&gt;'Inputs &amp; Summary'!$D$5,0,IF(AC$29&gt;VLOOKUP($G81,Lists!$J$17:$K$21,2),IF($M81=Lists!$H$3,IF($K81&lt;1,(($S81/$K81)*((1+'Inputs &amp; Summary'!$D$7)^AC$29)),((INT(AC$29/$K81)-INT((AC$29-1)/$K81))*$S81*((1+'Inputs &amp; Summary'!$D$7)^AC$29))),(_xlfn.WEIBULL.DIST(AC$29,$L81,$K81,FALSE)*$S81*((1+'Inputs &amp; Summary'!$D$7)^AC$29))),IF($M81=Lists!$H$3,IF($K81&lt;1,((($R81*(1-$E81)+$Q81*(1-$F81))/$K81)*((1+'Inputs &amp; Summary'!$D$7)^AC$29)),((INT(AC$29/$K81)-INT((AC$29-1)/$K81))*($R81*(1-$E81)+$Q81*(1-$F81))*((1+'Inputs &amp; Summary'!$D$7)^AC$29))),((_xlfn.WEIBULL.DIST(AC$29,$L81,$K81,FALSE)*($R81*(1-$E81)+$Q81*(1-$F81))*((1+'Inputs &amp; Summary'!$D$7)^AC$29))))))</f>
        <v>0</v>
      </c>
      <c r="AD81" s="114">
        <f>$D81*IF(AD$29&gt;'Inputs &amp; Summary'!$D$5,0,IF(AD$29&gt;VLOOKUP($G81,Lists!$J$17:$K$21,2),IF($M81=Lists!$H$3,IF($K81&lt;1,(($S81/$K81)*((1+'Inputs &amp; Summary'!$D$7)^AD$29)),((INT(AD$29/$K81)-INT((AD$29-1)/$K81))*$S81*((1+'Inputs &amp; Summary'!$D$7)^AD$29))),(_xlfn.WEIBULL.DIST(AD$29,$L81,$K81,FALSE)*$S81*((1+'Inputs &amp; Summary'!$D$7)^AD$29))),IF($M81=Lists!$H$3,IF($K81&lt;1,((($R81*(1-$E81)+$Q81*(1-$F81))/$K81)*((1+'Inputs &amp; Summary'!$D$7)^AD$29)),((INT(AD$29/$K81)-INT((AD$29-1)/$K81))*($R81*(1-$E81)+$Q81*(1-$F81))*((1+'Inputs &amp; Summary'!$D$7)^AD$29))),((_xlfn.WEIBULL.DIST(AD$29,$L81,$K81,FALSE)*($R81*(1-$E81)+$Q81*(1-$F81))*((1+'Inputs &amp; Summary'!$D$7)^AD$29))))))</f>
        <v>0</v>
      </c>
      <c r="AE81" s="114">
        <f>$D81*IF(AE$29&gt;'Inputs &amp; Summary'!$D$5,0,IF(AE$29&gt;VLOOKUP($G81,Lists!$J$17:$K$21,2),IF($M81=Lists!$H$3,IF($K81&lt;1,(($S81/$K81)*((1+'Inputs &amp; Summary'!$D$7)^AE$29)),((INT(AE$29/$K81)-INT((AE$29-1)/$K81))*$S81*((1+'Inputs &amp; Summary'!$D$7)^AE$29))),(_xlfn.WEIBULL.DIST(AE$29,$L81,$K81,FALSE)*$S81*((1+'Inputs &amp; Summary'!$D$7)^AE$29))),IF($M81=Lists!$H$3,IF($K81&lt;1,((($R81*(1-$E81)+$Q81*(1-$F81))/$K81)*((1+'Inputs &amp; Summary'!$D$7)^AE$29)),((INT(AE$29/$K81)-INT((AE$29-1)/$K81))*($R81*(1-$E81)+$Q81*(1-$F81))*((1+'Inputs &amp; Summary'!$D$7)^AE$29))),((_xlfn.WEIBULL.DIST(AE$29,$L81,$K81,FALSE)*($R81*(1-$E81)+$Q81*(1-$F81))*((1+'Inputs &amp; Summary'!$D$7)^AE$29))))))</f>
        <v>0</v>
      </c>
      <c r="AF81" s="114">
        <f>$D81*IF(AF$29&gt;'Inputs &amp; Summary'!$D$5,0,IF(AF$29&gt;VLOOKUP($G81,Lists!$J$17:$K$21,2),IF($M81=Lists!$H$3,IF($K81&lt;1,(($S81/$K81)*((1+'Inputs &amp; Summary'!$D$7)^AF$29)),((INT(AF$29/$K81)-INT((AF$29-1)/$K81))*$S81*((1+'Inputs &amp; Summary'!$D$7)^AF$29))),(_xlfn.WEIBULL.DIST(AF$29,$L81,$K81,FALSE)*$S81*((1+'Inputs &amp; Summary'!$D$7)^AF$29))),IF($M81=Lists!$H$3,IF($K81&lt;1,((($R81*(1-$E81)+$Q81*(1-$F81))/$K81)*((1+'Inputs &amp; Summary'!$D$7)^AF$29)),((INT(AF$29/$K81)-INT((AF$29-1)/$K81))*($R81*(1-$E81)+$Q81*(1-$F81))*((1+'Inputs &amp; Summary'!$D$7)^AF$29))),((_xlfn.WEIBULL.DIST(AF$29,$L81,$K81,FALSE)*($R81*(1-$E81)+$Q81*(1-$F81))*((1+'Inputs &amp; Summary'!$D$7)^AF$29))))))</f>
        <v>0</v>
      </c>
      <c r="AG81" s="114">
        <f>$D81*IF(AG$29&gt;'Inputs &amp; Summary'!$D$5,0,IF(AG$29&gt;VLOOKUP($G81,Lists!$J$17:$K$21,2),IF($M81=Lists!$H$3,IF($K81&lt;1,(($S81/$K81)*((1+'Inputs &amp; Summary'!$D$7)^AG$29)),((INT(AG$29/$K81)-INT((AG$29-1)/$K81))*$S81*((1+'Inputs &amp; Summary'!$D$7)^AG$29))),(_xlfn.WEIBULL.DIST(AG$29,$L81,$K81,FALSE)*$S81*((1+'Inputs &amp; Summary'!$D$7)^AG$29))),IF($M81=Lists!$H$3,IF($K81&lt;1,((($R81*(1-$E81)+$Q81*(1-$F81))/$K81)*((1+'Inputs &amp; Summary'!$D$7)^AG$29)),((INT(AG$29/$K81)-INT((AG$29-1)/$K81))*($R81*(1-$E81)+$Q81*(1-$F81))*((1+'Inputs &amp; Summary'!$D$7)^AG$29))),((_xlfn.WEIBULL.DIST(AG$29,$L81,$K81,FALSE)*($R81*(1-$E81)+$Q81*(1-$F81))*((1+'Inputs &amp; Summary'!$D$7)^AG$29))))))</f>
        <v>0</v>
      </c>
      <c r="AH81" s="114">
        <f>$D81*IF(AH$29&gt;'Inputs &amp; Summary'!$D$5,0,IF(AH$29&gt;VLOOKUP($G81,Lists!$J$17:$K$21,2),IF($M81=Lists!$H$3,IF($K81&lt;1,(($S81/$K81)*((1+'Inputs &amp; Summary'!$D$7)^AH$29)),((INT(AH$29/$K81)-INT((AH$29-1)/$K81))*$S81*((1+'Inputs &amp; Summary'!$D$7)^AH$29))),(_xlfn.WEIBULL.DIST(AH$29,$L81,$K81,FALSE)*$S81*((1+'Inputs &amp; Summary'!$D$7)^AH$29))),IF($M81=Lists!$H$3,IF($K81&lt;1,((($R81*(1-$E81)+$Q81*(1-$F81))/$K81)*((1+'Inputs &amp; Summary'!$D$7)^AH$29)),((INT(AH$29/$K81)-INT((AH$29-1)/$K81))*($R81*(1-$E81)+$Q81*(1-$F81))*((1+'Inputs &amp; Summary'!$D$7)^AH$29))),((_xlfn.WEIBULL.DIST(AH$29,$L81,$K81,FALSE)*($R81*(1-$E81)+$Q81*(1-$F81))*((1+'Inputs &amp; Summary'!$D$7)^AH$29))))))</f>
        <v>0</v>
      </c>
      <c r="AI81" s="114">
        <f>$D81*IF(AI$29&gt;'Inputs &amp; Summary'!$D$5,0,IF(AI$29&gt;VLOOKUP($G81,Lists!$J$17:$K$21,2),IF($M81=Lists!$H$3,IF($K81&lt;1,(($S81/$K81)*((1+'Inputs &amp; Summary'!$D$7)^AI$29)),((INT(AI$29/$K81)-INT((AI$29-1)/$K81))*$S81*((1+'Inputs &amp; Summary'!$D$7)^AI$29))),(_xlfn.WEIBULL.DIST(AI$29,$L81,$K81,FALSE)*$S81*((1+'Inputs &amp; Summary'!$D$7)^AI$29))),IF($M81=Lists!$H$3,IF($K81&lt;1,((($R81*(1-$E81)+$Q81*(1-$F81))/$K81)*((1+'Inputs &amp; Summary'!$D$7)^AI$29)),((INT(AI$29/$K81)-INT((AI$29-1)/$K81))*($R81*(1-$E81)+$Q81*(1-$F81))*((1+'Inputs &amp; Summary'!$D$7)^AI$29))),((_xlfn.WEIBULL.DIST(AI$29,$L81,$K81,FALSE)*($R81*(1-$E81)+$Q81*(1-$F81))*((1+'Inputs &amp; Summary'!$D$7)^AI$29))))))</f>
        <v>1.1688283842129239</v>
      </c>
      <c r="AJ81" s="114">
        <f>$D81*IF(AJ$29&gt;'Inputs &amp; Summary'!$D$5,0,IF(AJ$29&gt;VLOOKUP($G81,Lists!$J$17:$K$21,2),IF($M81=Lists!$H$3,IF($K81&lt;1,(($S81/$K81)*((1+'Inputs &amp; Summary'!$D$7)^AJ$29)),((INT(AJ$29/$K81)-INT((AJ$29-1)/$K81))*$S81*((1+'Inputs &amp; Summary'!$D$7)^AJ$29))),(_xlfn.WEIBULL.DIST(AJ$29,$L81,$K81,FALSE)*$S81*((1+'Inputs &amp; Summary'!$D$7)^AJ$29))),IF($M81=Lists!$H$3,IF($K81&lt;1,((($R81*(1-$E81)+$Q81*(1-$F81))/$K81)*((1+'Inputs &amp; Summary'!$D$7)^AJ$29)),((INT(AJ$29/$K81)-INT((AJ$29-1)/$K81))*($R81*(1-$E81)+$Q81*(1-$F81))*((1+'Inputs &amp; Summary'!$D$7)^AJ$29))),((_xlfn.WEIBULL.DIST(AJ$29,$L81,$K81,FALSE)*($R81*(1-$E81)+$Q81*(1-$F81))*((1+'Inputs &amp; Summary'!$D$7)^AJ$29))))))</f>
        <v>1.1454579270879164</v>
      </c>
      <c r="AK81" s="114">
        <f>$D81*IF(AK$29&gt;'Inputs &amp; Summary'!$D$5,0,IF(AK$29&gt;VLOOKUP($G81,Lists!$J$17:$K$21,2),IF($M81=Lists!$H$3,IF($K81&lt;1,(($S81/$K81)*((1+'Inputs &amp; Summary'!$D$7)^AK$29)),((INT(AK$29/$K81)-INT((AK$29-1)/$K81))*$S81*((1+'Inputs &amp; Summary'!$D$7)^AK$29))),(_xlfn.WEIBULL.DIST(AK$29,$L81,$K81,FALSE)*$S81*((1+'Inputs &amp; Summary'!$D$7)^AK$29))),IF($M81=Lists!$H$3,IF($K81&lt;1,((($R81*(1-$E81)+$Q81*(1-$F81))/$K81)*((1+'Inputs &amp; Summary'!$D$7)^AK$29)),((INT(AK$29/$K81)-INT((AK$29-1)/$K81))*($R81*(1-$E81)+$Q81*(1-$F81))*((1+'Inputs &amp; Summary'!$D$7)^AK$29))),((_xlfn.WEIBULL.DIST(AK$29,$L81,$K81,FALSE)*($R81*(1-$E81)+$Q81*(1-$F81))*((1+'Inputs &amp; Summary'!$D$7)^AK$29))))))</f>
        <v>1.1225547569261696</v>
      </c>
      <c r="AL81" s="114">
        <f>$D81*IF(AL$29&gt;'Inputs &amp; Summary'!$D$5,0,IF(AL$29&gt;VLOOKUP($G81,Lists!$J$17:$K$21,2),IF($M81=Lists!$H$3,IF($K81&lt;1,(($S81/$K81)*((1+'Inputs &amp; Summary'!$D$7)^AL$29)),((INT(AL$29/$K81)-INT((AL$29-1)/$K81))*$S81*((1+'Inputs &amp; Summary'!$D$7)^AL$29))),(_xlfn.WEIBULL.DIST(AL$29,$L81,$K81,FALSE)*$S81*((1+'Inputs &amp; Summary'!$D$7)^AL$29))),IF($M81=Lists!$H$3,IF($K81&lt;1,((($R81*(1-$E81)+$Q81*(1-$F81))/$K81)*((1+'Inputs &amp; Summary'!$D$7)^AL$29)),((INT(AL$29/$K81)-INT((AL$29-1)/$K81))*($R81*(1-$E81)+$Q81*(1-$F81))*((1+'Inputs &amp; Summary'!$D$7)^AL$29))),((_xlfn.WEIBULL.DIST(AL$29,$L81,$K81,FALSE)*($R81*(1-$E81)+$Q81*(1-$F81))*((1+'Inputs &amp; Summary'!$D$7)^AL$29))))))</f>
        <v>1.1001095304313644</v>
      </c>
      <c r="AM81" s="114">
        <f>$D81*IF(AM$29&gt;'Inputs &amp; Summary'!$D$5,0,IF(AM$29&gt;VLOOKUP($G81,Lists!$J$17:$K$21,2),IF($M81=Lists!$H$3,IF($K81&lt;1,(($S81/$K81)*((1+'Inputs &amp; Summary'!$D$7)^AM$29)),((INT(AM$29/$K81)-INT((AM$29-1)/$K81))*$S81*((1+'Inputs &amp; Summary'!$D$7)^AM$29))),(_xlfn.WEIBULL.DIST(AM$29,$L81,$K81,FALSE)*$S81*((1+'Inputs &amp; Summary'!$D$7)^AM$29))),IF($M81=Lists!$H$3,IF($K81&lt;1,((($R81*(1-$E81)+$Q81*(1-$F81))/$K81)*((1+'Inputs &amp; Summary'!$D$7)^AM$29)),((INT(AM$29/$K81)-INT((AM$29-1)/$K81))*($R81*(1-$E81)+$Q81*(1-$F81))*((1+'Inputs &amp; Summary'!$D$7)^AM$29))),((_xlfn.WEIBULL.DIST(AM$29,$L81,$K81,FALSE)*($R81*(1-$E81)+$Q81*(1-$F81))*((1+'Inputs &amp; Summary'!$D$7)^AM$29))))))</f>
        <v>1.0781130911242613</v>
      </c>
      <c r="AN81" s="114">
        <f>$D81*IF(AN$29&gt;'Inputs &amp; Summary'!$D$5,0,IF(AN$29&gt;VLOOKUP($G81,Lists!$J$17:$K$21,2),IF($M81=Lists!$H$3,IF($K81&lt;1,(($S81/$K81)*((1+'Inputs &amp; Summary'!$D$7)^AN$29)),((INT(AN$29/$K81)-INT((AN$29-1)/$K81))*$S81*((1+'Inputs &amp; Summary'!$D$7)^AN$29))),(_xlfn.WEIBULL.DIST(AN$29,$L81,$K81,FALSE)*$S81*((1+'Inputs &amp; Summary'!$D$7)^AN$29))),IF($M81=Lists!$H$3,IF($K81&lt;1,((($R81*(1-$E81)+$Q81*(1-$F81))/$K81)*((1+'Inputs &amp; Summary'!$D$7)^AN$29)),((INT(AN$29/$K81)-INT((AN$29-1)/$K81))*($R81*(1-$E81)+$Q81*(1-$F81))*((1+'Inputs &amp; Summary'!$D$7)^AN$29))),((_xlfn.WEIBULL.DIST(AN$29,$L81,$K81,FALSE)*($R81*(1-$E81)+$Q81*(1-$F81))*((1+'Inputs &amp; Summary'!$D$7)^AN$29))))))</f>
        <v>1.0565564656073378</v>
      </c>
      <c r="AO81" s="114">
        <f>$D81*IF(AO$29&gt;'Inputs &amp; Summary'!$D$5,0,IF(AO$29&gt;VLOOKUP($G81,Lists!$J$17:$K$21,2),IF($M81=Lists!$H$3,IF($K81&lt;1,(($S81/$K81)*((1+'Inputs &amp; Summary'!$D$7)^AO$29)),((INT(AO$29/$K81)-INT((AO$29-1)/$K81))*$S81*((1+'Inputs &amp; Summary'!$D$7)^AO$29))),(_xlfn.WEIBULL.DIST(AO$29,$L81,$K81,FALSE)*$S81*((1+'Inputs &amp; Summary'!$D$7)^AO$29))),IF($M81=Lists!$H$3,IF($K81&lt;1,((($R81*(1-$E81)+$Q81*(1-$F81))/$K81)*((1+'Inputs &amp; Summary'!$D$7)^AO$29)),((INT(AO$29/$K81)-INT((AO$29-1)/$K81))*($R81*(1-$E81)+$Q81*(1-$F81))*((1+'Inputs &amp; Summary'!$D$7)^AO$29))),((_xlfn.WEIBULL.DIST(AO$29,$L81,$K81,FALSE)*($R81*(1-$E81)+$Q81*(1-$F81))*((1+'Inputs &amp; Summary'!$D$7)^AO$29))))))</f>
        <v>1.0354308599041078</v>
      </c>
      <c r="AP81" s="114">
        <f>$D81*IF(AP$29&gt;'Inputs &amp; Summary'!$D$5,0,IF(AP$29&gt;VLOOKUP($G81,Lists!$J$17:$K$21,2),IF($M81=Lists!$H$3,IF($K81&lt;1,(($S81/$K81)*((1+'Inputs &amp; Summary'!$D$7)^AP$29)),((INT(AP$29/$K81)-INT((AP$29-1)/$K81))*$S81*((1+'Inputs &amp; Summary'!$D$7)^AP$29))),(_xlfn.WEIBULL.DIST(AP$29,$L81,$K81,FALSE)*$S81*((1+'Inputs &amp; Summary'!$D$7)^AP$29))),IF($M81=Lists!$H$3,IF($K81&lt;1,((($R81*(1-$E81)+$Q81*(1-$F81))/$K81)*((1+'Inputs &amp; Summary'!$D$7)^AP$29)),((INT(AP$29/$K81)-INT((AP$29-1)/$K81))*($R81*(1-$E81)+$Q81*(1-$F81))*((1+'Inputs &amp; Summary'!$D$7)^AP$29))),((_xlfn.WEIBULL.DIST(AP$29,$L81,$K81,FALSE)*($R81*(1-$E81)+$Q81*(1-$F81))*((1+'Inputs &amp; Summary'!$D$7)^AP$29))))))</f>
        <v>1.0147276558716412</v>
      </c>
      <c r="AQ81" s="114">
        <f>$D81*IF(AQ$29&gt;'Inputs &amp; Summary'!$D$5,0,IF(AQ$29&gt;VLOOKUP($G81,Lists!$J$17:$K$21,2),IF($M81=Lists!$H$3,IF($K81&lt;1,(($S81/$K81)*((1+'Inputs &amp; Summary'!$D$7)^AQ$29)),((INT(AQ$29/$K81)-INT((AQ$29-1)/$K81))*$S81*((1+'Inputs &amp; Summary'!$D$7)^AQ$29))),(_xlfn.WEIBULL.DIST(AQ$29,$L81,$K81,FALSE)*$S81*((1+'Inputs &amp; Summary'!$D$7)^AQ$29))),IF($M81=Lists!$H$3,IF($K81&lt;1,((($R81*(1-$E81)+$Q81*(1-$F81))/$K81)*((1+'Inputs &amp; Summary'!$D$7)^AQ$29)),((INT(AQ$29/$K81)-INT((AQ$29-1)/$K81))*($R81*(1-$E81)+$Q81*(1-$F81))*((1+'Inputs &amp; Summary'!$D$7)^AQ$29))),((_xlfn.WEIBULL.DIST(AQ$29,$L81,$K81,FALSE)*($R81*(1-$E81)+$Q81*(1-$F81))*((1+'Inputs &amp; Summary'!$D$7)^AQ$29))))))</f>
        <v>0.99443840768481073</v>
      </c>
      <c r="AR81" s="114">
        <f>$D81*IF(AR$29&gt;'Inputs &amp; Summary'!$D$5,0,IF(AR$29&gt;VLOOKUP($G81,Lists!$J$17:$K$21,2),IF($M81=Lists!$H$3,IF($K81&lt;1,(($S81/$K81)*((1+'Inputs &amp; Summary'!$D$7)^AR$29)),((INT(AR$29/$K81)-INT((AR$29-1)/$K81))*$S81*((1+'Inputs &amp; Summary'!$D$7)^AR$29))),(_xlfn.WEIBULL.DIST(AR$29,$L81,$K81,FALSE)*$S81*((1+'Inputs &amp; Summary'!$D$7)^AR$29))),IF($M81=Lists!$H$3,IF($K81&lt;1,((($R81*(1-$E81)+$Q81*(1-$F81))/$K81)*((1+'Inputs &amp; Summary'!$D$7)^AR$29)),((INT(AR$29/$K81)-INT((AR$29-1)/$K81))*($R81*(1-$E81)+$Q81*(1-$F81))*((1+'Inputs &amp; Summary'!$D$7)^AR$29))),((_xlfn.WEIBULL.DIST(AR$29,$L81,$K81,FALSE)*($R81*(1-$E81)+$Q81*(1-$F81))*((1+'Inputs &amp; Summary'!$D$7)^AR$29))))))</f>
        <v>0.97455483839083912</v>
      </c>
      <c r="AS81" s="114">
        <f>$D81*IF(AS$29&gt;'Inputs &amp; Summary'!$D$5,0,IF(AS$29&gt;VLOOKUP($G81,Lists!$J$17:$K$21,2),IF($M81=Lists!$H$3,IF($K81&lt;1,(($S81/$K81)*((1+'Inputs &amp; Summary'!$D$7)^AS$29)),((INT(AS$29/$K81)-INT((AS$29-1)/$K81))*$S81*((1+'Inputs &amp; Summary'!$D$7)^AS$29))),(_xlfn.WEIBULL.DIST(AS$29,$L81,$K81,FALSE)*$S81*((1+'Inputs &amp; Summary'!$D$7)^AS$29))),IF($M81=Lists!$H$3,IF($K81&lt;1,((($R81*(1-$E81)+$Q81*(1-$F81))/$K81)*((1+'Inputs &amp; Summary'!$D$7)^AS$29)),((INT(AS$29/$K81)-INT((AS$29-1)/$K81))*($R81*(1-$E81)+$Q81*(1-$F81))*((1+'Inputs &amp; Summary'!$D$7)^AS$29))),((_xlfn.WEIBULL.DIST(AS$29,$L81,$K81,FALSE)*($R81*(1-$E81)+$Q81*(1-$F81))*((1+'Inputs &amp; Summary'!$D$7)^AS$29))))))</f>
        <v>0</v>
      </c>
      <c r="AT81" s="114">
        <f>$D81*IF(AT$29&gt;'Inputs &amp; Summary'!$D$5,0,IF(AT$29&gt;VLOOKUP($G81,Lists!$J$17:$K$21,2),IF($M81=Lists!$H$3,IF($K81&lt;1,(($S81/$K81)*((1+'Inputs &amp; Summary'!$D$7)^AT$29)),((INT(AT$29/$K81)-INT((AT$29-1)/$K81))*$S81*((1+'Inputs &amp; Summary'!$D$7)^AT$29))),(_xlfn.WEIBULL.DIST(AT$29,$L81,$K81,FALSE)*$S81*((1+'Inputs &amp; Summary'!$D$7)^AT$29))),IF($M81=Lists!$H$3,IF($K81&lt;1,((($R81*(1-$E81)+$Q81*(1-$F81))/$K81)*((1+'Inputs &amp; Summary'!$D$7)^AT$29)),((INT(AT$29/$K81)-INT((AT$29-1)/$K81))*($R81*(1-$E81)+$Q81*(1-$F81))*((1+'Inputs &amp; Summary'!$D$7)^AT$29))),((_xlfn.WEIBULL.DIST(AT$29,$L81,$K81,FALSE)*($R81*(1-$E81)+$Q81*(1-$F81))*((1+'Inputs &amp; Summary'!$D$7)^AT$29))))))</f>
        <v>0</v>
      </c>
      <c r="AU81" s="114">
        <f>$D81*IF(AU$29&gt;'Inputs &amp; Summary'!$D$5,0,IF(AU$29&gt;VLOOKUP($G81,Lists!$J$17:$K$21,2),IF($M81=Lists!$H$3,IF($K81&lt;1,(($S81/$K81)*((1+'Inputs &amp; Summary'!$D$7)^AU$29)),((INT(AU$29/$K81)-INT((AU$29-1)/$K81))*$S81*((1+'Inputs &amp; Summary'!$D$7)^AU$29))),(_xlfn.WEIBULL.DIST(AU$29,$L81,$K81,FALSE)*$S81*((1+'Inputs &amp; Summary'!$D$7)^AU$29))),IF($M81=Lists!$H$3,IF($K81&lt;1,((($R81*(1-$E81)+$Q81*(1-$F81))/$K81)*((1+'Inputs &amp; Summary'!$D$7)^AU$29)),((INT(AU$29/$K81)-INT((AU$29-1)/$K81))*($R81*(1-$E81)+$Q81*(1-$F81))*((1+'Inputs &amp; Summary'!$D$7)^AU$29))),((_xlfn.WEIBULL.DIST(AU$29,$L81,$K81,FALSE)*($R81*(1-$E81)+$Q81*(1-$F81))*((1+'Inputs &amp; Summary'!$D$7)^AU$29))))))</f>
        <v>0</v>
      </c>
      <c r="AV81" s="114">
        <f>$D81*IF(AV$29&gt;'Inputs &amp; Summary'!$D$5,0,IF(AV$29&gt;VLOOKUP($G81,Lists!$J$17:$K$21,2),IF($M81=Lists!$H$3,IF($K81&lt;1,(($S81/$K81)*((1+'Inputs &amp; Summary'!$D$7)^AV$29)),((INT(AV$29/$K81)-INT((AV$29-1)/$K81))*$S81*((1+'Inputs &amp; Summary'!$D$7)^AV$29))),(_xlfn.WEIBULL.DIST(AV$29,$L81,$K81,FALSE)*$S81*((1+'Inputs &amp; Summary'!$D$7)^AV$29))),IF($M81=Lists!$H$3,IF($K81&lt;1,((($R81*(1-$E81)+$Q81*(1-$F81))/$K81)*((1+'Inputs &amp; Summary'!$D$7)^AV$29)),((INT(AV$29/$K81)-INT((AV$29-1)/$K81))*($R81*(1-$E81)+$Q81*(1-$F81))*((1+'Inputs &amp; Summary'!$D$7)^AV$29))),((_xlfn.WEIBULL.DIST(AV$29,$L81,$K81,FALSE)*($R81*(1-$E81)+$Q81*(1-$F81))*((1+'Inputs &amp; Summary'!$D$7)^AV$29))))))</f>
        <v>0</v>
      </c>
      <c r="AW81" s="114">
        <f>$D81*IF(AW$29&gt;'Inputs &amp; Summary'!$D$5,0,IF(AW$29&gt;VLOOKUP($G81,Lists!$J$17:$K$21,2),IF($M81=Lists!$H$3,IF($K81&lt;1,(($S81/$K81)*((1+'Inputs &amp; Summary'!$D$7)^AW$29)),((INT(AW$29/$K81)-INT((AW$29-1)/$K81))*$S81*((1+'Inputs &amp; Summary'!$D$7)^AW$29))),(_xlfn.WEIBULL.DIST(AW$29,$L81,$K81,FALSE)*$S81*((1+'Inputs &amp; Summary'!$D$7)^AW$29))),IF($M81=Lists!$H$3,IF($K81&lt;1,((($R81*(1-$E81)+$Q81*(1-$F81))/$K81)*((1+'Inputs &amp; Summary'!$D$7)^AW$29)),((INT(AW$29/$K81)-INT((AW$29-1)/$K81))*($R81*(1-$E81)+$Q81*(1-$F81))*((1+'Inputs &amp; Summary'!$D$7)^AW$29))),((_xlfn.WEIBULL.DIST(AW$29,$L81,$K81,FALSE)*($R81*(1-$E81)+$Q81*(1-$F81))*((1+'Inputs &amp; Summary'!$D$7)^AW$29))))))</f>
        <v>0</v>
      </c>
      <c r="AX81" s="114">
        <f>$D81*IF(AX$29&gt;'Inputs &amp; Summary'!$D$5,0,IF(AX$29&gt;VLOOKUP($G81,Lists!$J$17:$K$21,2),IF($M81=Lists!$H$3,IF($K81&lt;1,(($S81/$K81)*((1+'Inputs &amp; Summary'!$D$7)^AX$29)),((INT(AX$29/$K81)-INT((AX$29-1)/$K81))*$S81*((1+'Inputs &amp; Summary'!$D$7)^AX$29))),(_xlfn.WEIBULL.DIST(AX$29,$L81,$K81,FALSE)*$S81*((1+'Inputs &amp; Summary'!$D$7)^AX$29))),IF($M81=Lists!$H$3,IF($K81&lt;1,((($R81*(1-$E81)+$Q81*(1-$F81))/$K81)*((1+'Inputs &amp; Summary'!$D$7)^AX$29)),((INT(AX$29/$K81)-INT((AX$29-1)/$K81))*($R81*(1-$E81)+$Q81*(1-$F81))*((1+'Inputs &amp; Summary'!$D$7)^AX$29))),((_xlfn.WEIBULL.DIST(AX$29,$L81,$K81,FALSE)*($R81*(1-$E81)+$Q81*(1-$F81))*((1+'Inputs &amp; Summary'!$D$7)^AX$29))))))</f>
        <v>0</v>
      </c>
      <c r="AY81" s="114">
        <f>$D81*IF(AY$29&gt;'Inputs &amp; Summary'!$D$5,0,IF(AY$29&gt;VLOOKUP($G81,Lists!$J$17:$K$21,2),IF($M81=Lists!$H$3,IF($K81&lt;1,(($S81/$K81)*((1+'Inputs &amp; Summary'!$D$7)^AY$29)),((INT(AY$29/$K81)-INT((AY$29-1)/$K81))*$S81*((1+'Inputs &amp; Summary'!$D$7)^AY$29))),(_xlfn.WEIBULL.DIST(AY$29,$L81,$K81,FALSE)*$S81*((1+'Inputs &amp; Summary'!$D$7)^AY$29))),IF($M81=Lists!$H$3,IF($K81&lt;1,((($R81*(1-$E81)+$Q81*(1-$F81))/$K81)*((1+'Inputs &amp; Summary'!$D$7)^AY$29)),((INT(AY$29/$K81)-INT((AY$29-1)/$K81))*($R81*(1-$E81)+$Q81*(1-$F81))*((1+'Inputs &amp; Summary'!$D$7)^AY$29))),((_xlfn.WEIBULL.DIST(AY$29,$L81,$K81,FALSE)*($R81*(1-$E81)+$Q81*(1-$F81))*((1+'Inputs &amp; Summary'!$D$7)^AY$29))))))</f>
        <v>0</v>
      </c>
      <c r="AZ81" s="114">
        <f>$D81*IF(AZ$29&gt;'Inputs &amp; Summary'!$D$5,0,IF(AZ$29&gt;VLOOKUP($G81,Lists!$J$17:$K$21,2),IF($M81=Lists!$H$3,IF($K81&lt;1,(($S81/$K81)*((1+'Inputs &amp; Summary'!$D$7)^AZ$29)),((INT(AZ$29/$K81)-INT((AZ$29-1)/$K81))*$S81*((1+'Inputs &amp; Summary'!$D$7)^AZ$29))),(_xlfn.WEIBULL.DIST(AZ$29,$L81,$K81,FALSE)*$S81*((1+'Inputs &amp; Summary'!$D$7)^AZ$29))),IF($M81=Lists!$H$3,IF($K81&lt;1,((($R81*(1-$E81)+$Q81*(1-$F81))/$K81)*((1+'Inputs &amp; Summary'!$D$7)^AZ$29)),((INT(AZ$29/$K81)-INT((AZ$29-1)/$K81))*($R81*(1-$E81)+$Q81*(1-$F81))*((1+'Inputs &amp; Summary'!$D$7)^AZ$29))),((_xlfn.WEIBULL.DIST(AZ$29,$L81,$K81,FALSE)*($R81*(1-$E81)+$Q81*(1-$F81))*((1+'Inputs &amp; Summary'!$D$7)^AZ$29))))))</f>
        <v>0</v>
      </c>
      <c r="BA81" s="114">
        <f>$D81*IF(BA$29&gt;'Inputs &amp; Summary'!$D$5,0,IF(BA$29&gt;VLOOKUP($G81,Lists!$J$17:$K$21,2),IF($M81=Lists!$H$3,IF($K81&lt;1,(($S81/$K81)*((1+'Inputs &amp; Summary'!$D$7)^BA$29)),((INT(BA$29/$K81)-INT((BA$29-1)/$K81))*$S81*((1+'Inputs &amp; Summary'!$D$7)^BA$29))),(_xlfn.WEIBULL.DIST(BA$29,$L81,$K81,FALSE)*$S81*((1+'Inputs &amp; Summary'!$D$7)^BA$29))),IF($M81=Lists!$H$3,IF($K81&lt;1,((($R81*(1-$E81)+$Q81*(1-$F81))/$K81)*((1+'Inputs &amp; Summary'!$D$7)^BA$29)),((INT(BA$29/$K81)-INT((BA$29-1)/$K81))*($R81*(1-$E81)+$Q81*(1-$F81))*((1+'Inputs &amp; Summary'!$D$7)^BA$29))),((_xlfn.WEIBULL.DIST(BA$29,$L81,$K81,FALSE)*($R81*(1-$E81)+$Q81*(1-$F81))*((1+'Inputs &amp; Summary'!$D$7)^BA$29))))))</f>
        <v>0</v>
      </c>
      <c r="BB81" s="114">
        <f>$D81*IF(BB$29&gt;'Inputs &amp; Summary'!$D$5,0,IF(BB$29&gt;VLOOKUP($G81,Lists!$J$17:$K$21,2),IF($M81=Lists!$H$3,IF($K81&lt;1,(($S81/$K81)*((1+'Inputs &amp; Summary'!$D$7)^BB$29)),((INT(BB$29/$K81)-INT((BB$29-1)/$K81))*$S81*((1+'Inputs &amp; Summary'!$D$7)^BB$29))),(_xlfn.WEIBULL.DIST(BB$29,$L81,$K81,FALSE)*$S81*((1+'Inputs &amp; Summary'!$D$7)^BB$29))),IF($M81=Lists!$H$3,IF($K81&lt;1,((($R81*(1-$E81)+$Q81*(1-$F81))/$K81)*((1+'Inputs &amp; Summary'!$D$7)^BB$29)),((INT(BB$29/$K81)-INT((BB$29-1)/$K81))*($R81*(1-$E81)+$Q81*(1-$F81))*((1+'Inputs &amp; Summary'!$D$7)^BB$29))),((_xlfn.WEIBULL.DIST(BB$29,$L81,$K81,FALSE)*($R81*(1-$E81)+$Q81*(1-$F81))*((1+'Inputs &amp; Summary'!$D$7)^BB$29))))))</f>
        <v>0</v>
      </c>
      <c r="BC81" s="114">
        <f>$D81*IF(BC$29&gt;'Inputs &amp; Summary'!$D$5,0,IF(BC$29&gt;VLOOKUP($G81,Lists!$J$17:$K$21,2),IF($M81=Lists!$H$3,IF($K81&lt;1,(($S81/$K81)*((1+'Inputs &amp; Summary'!$D$7)^BC$29)),((INT(BC$29/$K81)-INT((BC$29-1)/$K81))*$S81*((1+'Inputs &amp; Summary'!$D$7)^BC$29))),(_xlfn.WEIBULL.DIST(BC$29,$L81,$K81,FALSE)*$S81*((1+'Inputs &amp; Summary'!$D$7)^BC$29))),IF($M81=Lists!$H$3,IF($K81&lt;1,((($R81*(1-$E81)+$Q81*(1-$F81))/$K81)*((1+'Inputs &amp; Summary'!$D$7)^BC$29)),((INT(BC$29/$K81)-INT((BC$29-1)/$K81))*($R81*(1-$E81)+$Q81*(1-$F81))*((1+'Inputs &amp; Summary'!$D$7)^BC$29))),((_xlfn.WEIBULL.DIST(BC$29,$L81,$K81,FALSE)*($R81*(1-$E81)+$Q81*(1-$F81))*((1+'Inputs &amp; Summary'!$D$7)^BC$29))))))</f>
        <v>0</v>
      </c>
      <c r="BD81" s="114">
        <f>$D81*IF(BD$29&gt;'Inputs &amp; Summary'!$D$5,0,IF(BD$29&gt;VLOOKUP($G81,Lists!$J$17:$K$21,2),IF($M81=Lists!$H$3,IF($K81&lt;1,(($S81/$K81)*((1+'Inputs &amp; Summary'!$D$7)^BD$29)),((INT(BD$29/$K81)-INT((BD$29-1)/$K81))*$S81*((1+'Inputs &amp; Summary'!$D$7)^BD$29))),(_xlfn.WEIBULL.DIST(BD$29,$L81,$K81,FALSE)*$S81*((1+'Inputs &amp; Summary'!$D$7)^BD$29))),IF($M81=Lists!$H$3,IF($K81&lt;1,((($R81*(1-$E81)+$Q81*(1-$F81))/$K81)*((1+'Inputs &amp; Summary'!$D$7)^BD$29)),((INT(BD$29/$K81)-INT((BD$29-1)/$K81))*($R81*(1-$E81)+$Q81*(1-$F81))*((1+'Inputs &amp; Summary'!$D$7)^BD$29))),((_xlfn.WEIBULL.DIST(BD$29,$L81,$K81,FALSE)*($R81*(1-$E81)+$Q81*(1-$F81))*((1+'Inputs &amp; Summary'!$D$7)^BD$29))))))</f>
        <v>0</v>
      </c>
      <c r="BE81" s="114">
        <f>$D81*IF(BE$29&gt;'Inputs &amp; Summary'!$D$5,0,IF(BE$29&gt;VLOOKUP($G81,Lists!$J$17:$K$21,2),IF($M81=Lists!$H$3,IF($K81&lt;1,(($S81/$K81)*((1+'Inputs &amp; Summary'!$D$7)^BE$29)),((INT(BE$29/$K81)-INT((BE$29-1)/$K81))*$S81*((1+'Inputs &amp; Summary'!$D$7)^BE$29))),(_xlfn.WEIBULL.DIST(BE$29,$L81,$K81,FALSE)*$S81*((1+'Inputs &amp; Summary'!$D$7)^BE$29))),IF($M81=Lists!$H$3,IF($K81&lt;1,((($R81*(1-$E81)+$Q81*(1-$F81))/$K81)*((1+'Inputs &amp; Summary'!$D$7)^BE$29)),((INT(BE$29/$K81)-INT((BE$29-1)/$K81))*($R81*(1-$E81)+$Q81*(1-$F81))*((1+'Inputs &amp; Summary'!$D$7)^BE$29))),((_xlfn.WEIBULL.DIST(BE$29,$L81,$K81,FALSE)*($R81*(1-$E81)+$Q81*(1-$F81))*((1+'Inputs &amp; Summary'!$D$7)^BE$29))))))</f>
        <v>0</v>
      </c>
      <c r="BF81" s="114">
        <f>$D81*IF(BF$29&gt;'Inputs &amp; Summary'!$D$5,0,IF(BF$29&gt;VLOOKUP($G81,Lists!$J$17:$K$21,2),IF($M81=Lists!$H$3,IF($K81&lt;1,(($S81/$K81)*((1+'Inputs &amp; Summary'!$D$7)^BF$29)),((INT(BF$29/$K81)-INT((BF$29-1)/$K81))*$S81*((1+'Inputs &amp; Summary'!$D$7)^BF$29))),(_xlfn.WEIBULL.DIST(BF$29,$L81,$K81,FALSE)*$S81*((1+'Inputs &amp; Summary'!$D$7)^BF$29))),IF($M81=Lists!$H$3,IF($K81&lt;1,((($R81*(1-$E81)+$Q81*(1-$F81))/$K81)*((1+'Inputs &amp; Summary'!$D$7)^BF$29)),((INT(BF$29/$K81)-INT((BF$29-1)/$K81))*($R81*(1-$E81)+$Q81*(1-$F81))*((1+'Inputs &amp; Summary'!$D$7)^BF$29))),((_xlfn.WEIBULL.DIST(BF$29,$L81,$K81,FALSE)*($R81*(1-$E81)+$Q81*(1-$F81))*((1+'Inputs &amp; Summary'!$D$7)^BF$29))))))</f>
        <v>0</v>
      </c>
      <c r="BG81" s="114">
        <f>$D81*IF(BG$29&gt;'Inputs &amp; Summary'!$D$5,0,IF(BG$29&gt;VLOOKUP($G81,Lists!$J$17:$K$21,2),IF($M81=Lists!$H$3,IF($K81&lt;1,(($S81/$K81)*((1+'Inputs &amp; Summary'!$D$7)^BG$29)),((INT(BG$29/$K81)-INT((BG$29-1)/$K81))*$S81*((1+'Inputs &amp; Summary'!$D$7)^BG$29))),(_xlfn.WEIBULL.DIST(BG$29,$L81,$K81,FALSE)*$S81*((1+'Inputs &amp; Summary'!$D$7)^BG$29))),IF($M81=Lists!$H$3,IF($K81&lt;1,((($R81*(1-$E81)+$Q81*(1-$F81))/$K81)*((1+'Inputs &amp; Summary'!$D$7)^BG$29)),((INT(BG$29/$K81)-INT((BG$29-1)/$K81))*($R81*(1-$E81)+$Q81*(1-$F81))*((1+'Inputs &amp; Summary'!$D$7)^BG$29))),((_xlfn.WEIBULL.DIST(BG$29,$L81,$K81,FALSE)*($R81*(1-$E81)+$Q81*(1-$F81))*((1+'Inputs &amp; Summary'!$D$7)^BG$29))))))</f>
        <v>0</v>
      </c>
      <c r="BH81" s="114">
        <f>$D81*IF(BH$29&gt;'Inputs &amp; Summary'!$D$5,0,IF(BH$29&gt;VLOOKUP($G81,Lists!$J$17:$K$21,2),IF($M81=Lists!$H$3,IF($K81&lt;1,(($S81/$K81)*((1+'Inputs &amp; Summary'!$D$7)^BH$29)),((INT(BH$29/$K81)-INT((BH$29-1)/$K81))*$S81*((1+'Inputs &amp; Summary'!$D$7)^BH$29))),(_xlfn.WEIBULL.DIST(BH$29,$L81,$K81,FALSE)*$S81*((1+'Inputs &amp; Summary'!$D$7)^BH$29))),IF($M81=Lists!$H$3,IF($K81&lt;1,((($R81*(1-$E81)+$Q81*(1-$F81))/$K81)*((1+'Inputs &amp; Summary'!$D$7)^BH$29)),((INT(BH$29/$K81)-INT((BH$29-1)/$K81))*($R81*(1-$E81)+$Q81*(1-$F81))*((1+'Inputs &amp; Summary'!$D$7)^BH$29))),((_xlfn.WEIBULL.DIST(BH$29,$L81,$K81,FALSE)*($R81*(1-$E81)+$Q81*(1-$F81))*((1+'Inputs &amp; Summary'!$D$7)^BH$29))))))</f>
        <v>0</v>
      </c>
      <c r="BI81" s="114">
        <f>$D81*IF(BI$29&gt;'Inputs &amp; Summary'!$D$5,0,IF(BI$29&gt;VLOOKUP($G81,Lists!$J$17:$K$21,2),IF($M81=Lists!$H$3,IF($K81&lt;1,(($S81/$K81)*((1+'Inputs &amp; Summary'!$D$7)^BI$29)),((INT(BI$29/$K81)-INT((BI$29-1)/$K81))*$S81*((1+'Inputs &amp; Summary'!$D$7)^BI$29))),(_xlfn.WEIBULL.DIST(BI$29,$L81,$K81,FALSE)*$S81*((1+'Inputs &amp; Summary'!$D$7)^BI$29))),IF($M81=Lists!$H$3,IF($K81&lt;1,((($R81*(1-$E81)+$Q81*(1-$F81))/$K81)*((1+'Inputs &amp; Summary'!$D$7)^BI$29)),((INT(BI$29/$K81)-INT((BI$29-1)/$K81))*($R81*(1-$E81)+$Q81*(1-$F81))*((1+'Inputs &amp; Summary'!$D$7)^BI$29))),((_xlfn.WEIBULL.DIST(BI$29,$L81,$K81,FALSE)*($R81*(1-$E81)+$Q81*(1-$F81))*((1+'Inputs &amp; Summary'!$D$7)^BI$29))))))</f>
        <v>0</v>
      </c>
      <c r="BJ81" s="114">
        <f>$D81*IF(BJ$29&gt;'Inputs &amp; Summary'!$D$5,0,IF(BJ$29&gt;VLOOKUP($G81,Lists!$J$17:$K$21,2),IF($M81=Lists!$H$3,IF($K81&lt;1,(($S81/$K81)*((1+'Inputs &amp; Summary'!$D$7)^BJ$29)),((INT(BJ$29/$K81)-INT((BJ$29-1)/$K81))*$S81*((1+'Inputs &amp; Summary'!$D$7)^BJ$29))),(_xlfn.WEIBULL.DIST(BJ$29,$L81,$K81,FALSE)*$S81*((1+'Inputs &amp; Summary'!$D$7)^BJ$29))),IF($M81=Lists!$H$3,IF($K81&lt;1,((($R81*(1-$E81)+$Q81*(1-$F81))/$K81)*((1+'Inputs &amp; Summary'!$D$7)^BJ$29)),((INT(BJ$29/$K81)-INT((BJ$29-1)/$K81))*($R81*(1-$E81)+$Q81*(1-$F81))*((1+'Inputs &amp; Summary'!$D$7)^BJ$29))),((_xlfn.WEIBULL.DIST(BJ$29,$L81,$K81,FALSE)*($R81*(1-$E81)+$Q81*(1-$F81))*((1+'Inputs &amp; Summary'!$D$7)^BJ$29))))))</f>
        <v>0</v>
      </c>
      <c r="BK81" s="114">
        <f>$D81*IF(BK$29&gt;'Inputs &amp; Summary'!$D$5,0,IF(BK$29&gt;VLOOKUP($G81,Lists!$J$17:$K$21,2),IF($M81=Lists!$H$3,IF($K81&lt;1,(($S81/$K81)*((1+'Inputs &amp; Summary'!$D$7)^BK$29)),((INT(BK$29/$K81)-INT((BK$29-1)/$K81))*$S81*((1+'Inputs &amp; Summary'!$D$7)^BK$29))),(_xlfn.WEIBULL.DIST(BK$29,$L81,$K81,FALSE)*$S81*((1+'Inputs &amp; Summary'!$D$7)^BK$29))),IF($M81=Lists!$H$3,IF($K81&lt;1,((($R81*(1-$E81)+$Q81*(1-$F81))/$K81)*((1+'Inputs &amp; Summary'!$D$7)^BK$29)),((INT(BK$29/$K81)-INT((BK$29-1)/$K81))*($R81*(1-$E81)+$Q81*(1-$F81))*((1+'Inputs &amp; Summary'!$D$7)^BK$29))),((_xlfn.WEIBULL.DIST(BK$29,$L81,$K81,FALSE)*($R81*(1-$E81)+$Q81*(1-$F81))*((1+'Inputs &amp; Summary'!$D$7)^BK$29))))))</f>
        <v>0</v>
      </c>
      <c r="BL81" s="114">
        <f>$D81*IF(BL$29&gt;'Inputs &amp; Summary'!$D$5,0,IF(BL$29&gt;VLOOKUP($G81,Lists!$J$17:$K$21,2),IF($M81=Lists!$H$3,IF($K81&lt;1,(($S81/$K81)*((1+'Inputs &amp; Summary'!$D$7)^BL$29)),((INT(BL$29/$K81)-INT((BL$29-1)/$K81))*$S81*((1+'Inputs &amp; Summary'!$D$7)^BL$29))),(_xlfn.WEIBULL.DIST(BL$29,$L81,$K81,FALSE)*$S81*((1+'Inputs &amp; Summary'!$D$7)^BL$29))),IF($M81=Lists!$H$3,IF($K81&lt;1,((($R81*(1-$E81)+$Q81*(1-$F81))/$K81)*((1+'Inputs &amp; Summary'!$D$7)^BL$29)),((INT(BL$29/$K81)-INT((BL$29-1)/$K81))*($R81*(1-$E81)+$Q81*(1-$F81))*((1+'Inputs &amp; Summary'!$D$7)^BL$29))),((_xlfn.WEIBULL.DIST(BL$29,$L81,$K81,FALSE)*($R81*(1-$E81)+$Q81*(1-$F81))*((1+'Inputs &amp; Summary'!$D$7)^BL$29))))))</f>
        <v>0</v>
      </c>
    </row>
    <row r="82" spans="1:64" s="1" customFormat="1" x14ac:dyDescent="0.3">
      <c r="A82" s="79" t="s">
        <v>201</v>
      </c>
      <c r="B82" s="33" t="s">
        <v>152</v>
      </c>
      <c r="C82" s="33" t="s">
        <v>237</v>
      </c>
      <c r="D82" s="68">
        <v>1</v>
      </c>
      <c r="E82" s="68">
        <v>1</v>
      </c>
      <c r="F82" s="68">
        <v>1</v>
      </c>
      <c r="G82" s="213" t="s">
        <v>440</v>
      </c>
      <c r="H82" s="34" t="s">
        <v>291</v>
      </c>
      <c r="I82" s="34" t="s">
        <v>96</v>
      </c>
      <c r="J82" s="33">
        <f>VLOOKUP(I82,'Labor Rates'!$A$1:$B$16,2)</f>
        <v>14.423076923076923</v>
      </c>
      <c r="K82" s="35">
        <v>50</v>
      </c>
      <c r="L82" s="35">
        <v>3</v>
      </c>
      <c r="M82" s="36" t="s">
        <v>249</v>
      </c>
      <c r="N82" s="84">
        <f>'Inputs &amp; Summary'!$D$19</f>
        <v>1443</v>
      </c>
      <c r="O82" s="35">
        <v>0.1</v>
      </c>
      <c r="P82" s="5">
        <v>25</v>
      </c>
      <c r="Q82" s="73">
        <f t="shared" si="11"/>
        <v>2081.25</v>
      </c>
      <c r="R82" s="73">
        <f t="shared" si="12"/>
        <v>36075</v>
      </c>
      <c r="S82" s="74">
        <f t="shared" si="13"/>
        <v>38156.25</v>
      </c>
      <c r="T82" s="88"/>
      <c r="U82" s="80"/>
      <c r="V82" s="87">
        <f t="shared" si="14"/>
        <v>151.91078652783045</v>
      </c>
      <c r="W82" s="87">
        <f>NPV('Inputs &amp; Summary'!$D$6,Y82:BL82)</f>
        <v>1003.2601855265581</v>
      </c>
      <c r="X82" s="90">
        <f t="shared" si="15"/>
        <v>7.2817002921526089E-3</v>
      </c>
      <c r="Y82" s="114">
        <f>$D82*IF(Y$29&gt;'Inputs &amp; Summary'!$D$5,0,IF(Y$29&gt;VLOOKUP($G82,Lists!$J$17:$K$21,2),IF($M82=Lists!$H$3,IF($K82&lt;1,(($S82/$K82)*((1+'Inputs &amp; Summary'!$D$7)^Y$29)),((INT(Y$29/$K82)-INT((Y$29-1)/$K82))*$S82*((1+'Inputs &amp; Summary'!$D$7)^Y$29))),(_xlfn.WEIBULL.DIST(Y$29,$L82,$K82,FALSE)*$S82*((1+'Inputs &amp; Summary'!$D$7)^Y$29))),IF($M82=Lists!$H$3,IF($K82&lt;1,((($R82*(1-$E82)+$Q82*(1-$F82))/$K82)*((1+'Inputs &amp; Summary'!$D$7)^Y$29)),((INT(Y$29/$K82)-INT((Y$29-1)/$K82))*($R82*(1-$E82)+$Q82*(1-$F82))*((1+'Inputs &amp; Summary'!$D$7)^Y$29))),((_xlfn.WEIBULL.DIST(Y$29,$L82,$K82,FALSE)*($R82*(1-$E82)+$Q82*(1-$F82))*((1+'Inputs &amp; Summary'!$D$7)^Y$29))))))</f>
        <v>0</v>
      </c>
      <c r="Z82" s="114">
        <f>$D82*IF(Z$29&gt;'Inputs &amp; Summary'!$D$5,0,IF(Z$29&gt;VLOOKUP($G82,Lists!$J$17:$K$21,2),IF($M82=Lists!$H$3,IF($K82&lt;1,(($S82/$K82)*((1+'Inputs &amp; Summary'!$D$7)^Z$29)),((INT(Z$29/$K82)-INT((Z$29-1)/$K82))*$S82*((1+'Inputs &amp; Summary'!$D$7)^Z$29))),(_xlfn.WEIBULL.DIST(Z$29,$L82,$K82,FALSE)*$S82*((1+'Inputs &amp; Summary'!$D$7)^Z$29))),IF($M82=Lists!$H$3,IF($K82&lt;1,((($R82*(1-$E82)+$Q82*(1-$F82))/$K82)*((1+'Inputs &amp; Summary'!$D$7)^Z$29)),((INT(Z$29/$K82)-INT((Z$29-1)/$K82))*($R82*(1-$E82)+$Q82*(1-$F82))*((1+'Inputs &amp; Summary'!$D$7)^Z$29))),((_xlfn.WEIBULL.DIST(Z$29,$L82,$K82,FALSE)*($R82*(1-$E82)+$Q82*(1-$F82))*((1+'Inputs &amp; Summary'!$D$7)^Z$29))))))</f>
        <v>0</v>
      </c>
      <c r="AA82" s="114">
        <f>$D82*IF(AA$29&gt;'Inputs &amp; Summary'!$D$5,0,IF(AA$29&gt;VLOOKUP($G82,Lists!$J$17:$K$21,2),IF($M82=Lists!$H$3,IF($K82&lt;1,(($S82/$K82)*((1+'Inputs &amp; Summary'!$D$7)^AA$29)),((INT(AA$29/$K82)-INT((AA$29-1)/$K82))*$S82*((1+'Inputs &amp; Summary'!$D$7)^AA$29))),(_xlfn.WEIBULL.DIST(AA$29,$L82,$K82,FALSE)*$S82*((1+'Inputs &amp; Summary'!$D$7)^AA$29))),IF($M82=Lists!$H$3,IF($K82&lt;1,((($R82*(1-$E82)+$Q82*(1-$F82))/$K82)*((1+'Inputs &amp; Summary'!$D$7)^AA$29)),((INT(AA$29/$K82)-INT((AA$29-1)/$K82))*($R82*(1-$E82)+$Q82*(1-$F82))*((1+'Inputs &amp; Summary'!$D$7)^AA$29))),((_xlfn.WEIBULL.DIST(AA$29,$L82,$K82,FALSE)*($R82*(1-$E82)+$Q82*(1-$F82))*((1+'Inputs &amp; Summary'!$D$7)^AA$29))))))</f>
        <v>0</v>
      </c>
      <c r="AB82" s="114">
        <f>$D82*IF(AB$29&gt;'Inputs &amp; Summary'!$D$5,0,IF(AB$29&gt;VLOOKUP($G82,Lists!$J$17:$K$21,2),IF($M82=Lists!$H$3,IF($K82&lt;1,(($S82/$K82)*((1+'Inputs &amp; Summary'!$D$7)^AB$29)),((INT(AB$29/$K82)-INT((AB$29-1)/$K82))*$S82*((1+'Inputs &amp; Summary'!$D$7)^AB$29))),(_xlfn.WEIBULL.DIST(AB$29,$L82,$K82,FALSE)*$S82*((1+'Inputs &amp; Summary'!$D$7)^AB$29))),IF($M82=Lists!$H$3,IF($K82&lt;1,((($R82*(1-$E82)+$Q82*(1-$F82))/$K82)*((1+'Inputs &amp; Summary'!$D$7)^AB$29)),((INT(AB$29/$K82)-INT((AB$29-1)/$K82))*($R82*(1-$E82)+$Q82*(1-$F82))*((1+'Inputs &amp; Summary'!$D$7)^AB$29))),((_xlfn.WEIBULL.DIST(AB$29,$L82,$K82,FALSE)*($R82*(1-$E82)+$Q82*(1-$F82))*((1+'Inputs &amp; Summary'!$D$7)^AB$29))))))</f>
        <v>0</v>
      </c>
      <c r="AC82" s="114">
        <f>$D82*IF(AC$29&gt;'Inputs &amp; Summary'!$D$5,0,IF(AC$29&gt;VLOOKUP($G82,Lists!$J$17:$K$21,2),IF($M82=Lists!$H$3,IF($K82&lt;1,(($S82/$K82)*((1+'Inputs &amp; Summary'!$D$7)^AC$29)),((INT(AC$29/$K82)-INT((AC$29-1)/$K82))*$S82*((1+'Inputs &amp; Summary'!$D$7)^AC$29))),(_xlfn.WEIBULL.DIST(AC$29,$L82,$K82,FALSE)*$S82*((1+'Inputs &amp; Summary'!$D$7)^AC$29))),IF($M82=Lists!$H$3,IF($K82&lt;1,((($R82*(1-$E82)+$Q82*(1-$F82))/$K82)*((1+'Inputs &amp; Summary'!$D$7)^AC$29)),((INT(AC$29/$K82)-INT((AC$29-1)/$K82))*($R82*(1-$E82)+$Q82*(1-$F82))*((1+'Inputs &amp; Summary'!$D$7)^AC$29))),((_xlfn.WEIBULL.DIST(AC$29,$L82,$K82,FALSE)*($R82*(1-$E82)+$Q82*(1-$F82))*((1+'Inputs &amp; Summary'!$D$7)^AC$29))))))</f>
        <v>0</v>
      </c>
      <c r="AD82" s="114">
        <f>$D82*IF(AD$29&gt;'Inputs &amp; Summary'!$D$5,0,IF(AD$29&gt;VLOOKUP($G82,Lists!$J$17:$K$21,2),IF($M82=Lists!$H$3,IF($K82&lt;1,(($S82/$K82)*((1+'Inputs &amp; Summary'!$D$7)^AD$29)),((INT(AD$29/$K82)-INT((AD$29-1)/$K82))*$S82*((1+'Inputs &amp; Summary'!$D$7)^AD$29))),(_xlfn.WEIBULL.DIST(AD$29,$L82,$K82,FALSE)*$S82*((1+'Inputs &amp; Summary'!$D$7)^AD$29))),IF($M82=Lists!$H$3,IF($K82&lt;1,((($R82*(1-$E82)+$Q82*(1-$F82))/$K82)*((1+'Inputs &amp; Summary'!$D$7)^AD$29)),((INT(AD$29/$K82)-INT((AD$29-1)/$K82))*($R82*(1-$E82)+$Q82*(1-$F82))*((1+'Inputs &amp; Summary'!$D$7)^AD$29))),((_xlfn.WEIBULL.DIST(AD$29,$L82,$K82,FALSE)*($R82*(1-$E82)+$Q82*(1-$F82))*((1+'Inputs &amp; Summary'!$D$7)^AD$29))))))</f>
        <v>0</v>
      </c>
      <c r="AE82" s="114">
        <f>$D82*IF(AE$29&gt;'Inputs &amp; Summary'!$D$5,0,IF(AE$29&gt;VLOOKUP($G82,Lists!$J$17:$K$21,2),IF($M82=Lists!$H$3,IF($K82&lt;1,(($S82/$K82)*((1+'Inputs &amp; Summary'!$D$7)^AE$29)),((INT(AE$29/$K82)-INT((AE$29-1)/$K82))*$S82*((1+'Inputs &amp; Summary'!$D$7)^AE$29))),(_xlfn.WEIBULL.DIST(AE$29,$L82,$K82,FALSE)*$S82*((1+'Inputs &amp; Summary'!$D$7)^AE$29))),IF($M82=Lists!$H$3,IF($K82&lt;1,((($R82*(1-$E82)+$Q82*(1-$F82))/$K82)*((1+'Inputs &amp; Summary'!$D$7)^AE$29)),((INT(AE$29/$K82)-INT((AE$29-1)/$K82))*($R82*(1-$E82)+$Q82*(1-$F82))*((1+'Inputs &amp; Summary'!$D$7)^AE$29))),((_xlfn.WEIBULL.DIST(AE$29,$L82,$K82,FALSE)*($R82*(1-$E82)+$Q82*(1-$F82))*((1+'Inputs &amp; Summary'!$D$7)^AE$29))))))</f>
        <v>0</v>
      </c>
      <c r="AF82" s="114">
        <f>$D82*IF(AF$29&gt;'Inputs &amp; Summary'!$D$5,0,IF(AF$29&gt;VLOOKUP($G82,Lists!$J$17:$K$21,2),IF($M82=Lists!$H$3,IF($K82&lt;1,(($S82/$K82)*((1+'Inputs &amp; Summary'!$D$7)^AF$29)),((INT(AF$29/$K82)-INT((AF$29-1)/$K82))*$S82*((1+'Inputs &amp; Summary'!$D$7)^AF$29))),(_xlfn.WEIBULL.DIST(AF$29,$L82,$K82,FALSE)*$S82*((1+'Inputs &amp; Summary'!$D$7)^AF$29))),IF($M82=Lists!$H$3,IF($K82&lt;1,((($R82*(1-$E82)+$Q82*(1-$F82))/$K82)*((1+'Inputs &amp; Summary'!$D$7)^AF$29)),((INT(AF$29/$K82)-INT((AF$29-1)/$K82))*($R82*(1-$E82)+$Q82*(1-$F82))*((1+'Inputs &amp; Summary'!$D$7)^AF$29))),((_xlfn.WEIBULL.DIST(AF$29,$L82,$K82,FALSE)*($R82*(1-$E82)+$Q82*(1-$F82))*((1+'Inputs &amp; Summary'!$D$7)^AF$29))))))</f>
        <v>0</v>
      </c>
      <c r="AG82" s="114">
        <f>$D82*IF(AG$29&gt;'Inputs &amp; Summary'!$D$5,0,IF(AG$29&gt;VLOOKUP($G82,Lists!$J$17:$K$21,2),IF($M82=Lists!$H$3,IF($K82&lt;1,(($S82/$K82)*((1+'Inputs &amp; Summary'!$D$7)^AG$29)),((INT(AG$29/$K82)-INT((AG$29-1)/$K82))*$S82*((1+'Inputs &amp; Summary'!$D$7)^AG$29))),(_xlfn.WEIBULL.DIST(AG$29,$L82,$K82,FALSE)*$S82*((1+'Inputs &amp; Summary'!$D$7)^AG$29))),IF($M82=Lists!$H$3,IF($K82&lt;1,((($R82*(1-$E82)+$Q82*(1-$F82))/$K82)*((1+'Inputs &amp; Summary'!$D$7)^AG$29)),((INT(AG$29/$K82)-INT((AG$29-1)/$K82))*($R82*(1-$E82)+$Q82*(1-$F82))*((1+'Inputs &amp; Summary'!$D$7)^AG$29))),((_xlfn.WEIBULL.DIST(AG$29,$L82,$K82,FALSE)*($R82*(1-$E82)+$Q82*(1-$F82))*((1+'Inputs &amp; Summary'!$D$7)^AG$29))))))</f>
        <v>0</v>
      </c>
      <c r="AH82" s="114">
        <f>$D82*IF(AH$29&gt;'Inputs &amp; Summary'!$D$5,0,IF(AH$29&gt;VLOOKUP($G82,Lists!$J$17:$K$21,2),IF($M82=Lists!$H$3,IF($K82&lt;1,(($S82/$K82)*((1+'Inputs &amp; Summary'!$D$7)^AH$29)),((INT(AH$29/$K82)-INT((AH$29-1)/$K82))*$S82*((1+'Inputs &amp; Summary'!$D$7)^AH$29))),(_xlfn.WEIBULL.DIST(AH$29,$L82,$K82,FALSE)*$S82*((1+'Inputs &amp; Summary'!$D$7)^AH$29))),IF($M82=Lists!$H$3,IF($K82&lt;1,((($R82*(1-$E82)+$Q82*(1-$F82))/$K82)*((1+'Inputs &amp; Summary'!$D$7)^AH$29)),((INT(AH$29/$K82)-INT((AH$29-1)/$K82))*($R82*(1-$E82)+$Q82*(1-$F82))*((1+'Inputs &amp; Summary'!$D$7)^AH$29))),((_xlfn.WEIBULL.DIST(AH$29,$L82,$K82,FALSE)*($R82*(1-$E82)+$Q82*(1-$F82))*((1+'Inputs &amp; Summary'!$D$7)^AH$29))))))</f>
        <v>0</v>
      </c>
      <c r="AI82" s="114">
        <f>$D82*IF(AI$29&gt;'Inputs &amp; Summary'!$D$5,0,IF(AI$29&gt;VLOOKUP($G82,Lists!$J$17:$K$21,2),IF($M82=Lists!$H$3,IF($K82&lt;1,(($S82/$K82)*((1+'Inputs &amp; Summary'!$D$7)^AI$29)),((INT(AI$29/$K82)-INT((AI$29-1)/$K82))*$S82*((1+'Inputs &amp; Summary'!$D$7)^AI$29))),(_xlfn.WEIBULL.DIST(AI$29,$L82,$K82,FALSE)*$S82*((1+'Inputs &amp; Summary'!$D$7)^AI$29))),IF($M82=Lists!$H$3,IF($K82&lt;1,((($R82*(1-$E82)+$Q82*(1-$F82))/$K82)*((1+'Inputs &amp; Summary'!$D$7)^AI$29)),((INT(AI$29/$K82)-INT((AI$29-1)/$K82))*($R82*(1-$E82)+$Q82*(1-$F82))*((1+'Inputs &amp; Summary'!$D$7)^AI$29))),((_xlfn.WEIBULL.DIST(AI$29,$L82,$K82,FALSE)*($R82*(1-$E82)+$Q82*(1-$F82))*((1+'Inputs &amp; Summary'!$D$7)^AI$29))))))</f>
        <v>136.31379832408444</v>
      </c>
      <c r="AJ82" s="114">
        <f>$D82*IF(AJ$29&gt;'Inputs &amp; Summary'!$D$5,0,IF(AJ$29&gt;VLOOKUP($G82,Lists!$J$17:$K$21,2),IF($M82=Lists!$H$3,IF($K82&lt;1,(($S82/$K82)*((1+'Inputs &amp; Summary'!$D$7)^AJ$29)),((INT(AJ$29/$K82)-INT((AJ$29-1)/$K82))*$S82*((1+'Inputs &amp; Summary'!$D$7)^AJ$29))),(_xlfn.WEIBULL.DIST(AJ$29,$L82,$K82,FALSE)*$S82*((1+'Inputs &amp; Summary'!$D$7)^AJ$29))),IF($M82=Lists!$H$3,IF($K82&lt;1,((($R82*(1-$E82)+$Q82*(1-$F82))/$K82)*((1+'Inputs &amp; Summary'!$D$7)^AJ$29)),((INT(AJ$29/$K82)-INT((AJ$29-1)/$K82))*($R82*(1-$E82)+$Q82*(1-$F82))*((1+'Inputs &amp; Summary'!$D$7)^AJ$29))),((_xlfn.WEIBULL.DIST(AJ$29,$L82,$K82,FALSE)*($R82*(1-$E82)+$Q82*(1-$F82))*((1+'Inputs &amp; Summary'!$D$7)^AJ$29))))))</f>
        <v>164.94448286650049</v>
      </c>
      <c r="AK82" s="114">
        <f>$D82*IF(AK$29&gt;'Inputs &amp; Summary'!$D$5,0,IF(AK$29&gt;VLOOKUP($G82,Lists!$J$17:$K$21,2),IF($M82=Lists!$H$3,IF($K82&lt;1,(($S82/$K82)*((1+'Inputs &amp; Summary'!$D$7)^AK$29)),((INT(AK$29/$K82)-INT((AK$29-1)/$K82))*$S82*((1+'Inputs &amp; Summary'!$D$7)^AK$29))),(_xlfn.WEIBULL.DIST(AK$29,$L82,$K82,FALSE)*$S82*((1+'Inputs &amp; Summary'!$D$7)^AK$29))),IF($M82=Lists!$H$3,IF($K82&lt;1,((($R82*(1-$E82)+$Q82*(1-$F82))/$K82)*((1+'Inputs &amp; Summary'!$D$7)^AK$29)),((INT(AK$29/$K82)-INT((AK$29-1)/$K82))*($R82*(1-$E82)+$Q82*(1-$F82))*((1+'Inputs &amp; Summary'!$D$7)^AK$29))),((_xlfn.WEIBULL.DIST(AK$29,$L82,$K82,FALSE)*($R82*(1-$E82)+$Q82*(1-$F82))*((1+'Inputs &amp; Summary'!$D$7)^AK$29))))))</f>
        <v>196.71283844871394</v>
      </c>
      <c r="AL82" s="114">
        <f>$D82*IF(AL$29&gt;'Inputs &amp; Summary'!$D$5,0,IF(AL$29&gt;VLOOKUP($G82,Lists!$J$17:$K$21,2),IF($M82=Lists!$H$3,IF($K82&lt;1,(($S82/$K82)*((1+'Inputs &amp; Summary'!$D$7)^AL$29)),((INT(AL$29/$K82)-INT((AL$29-1)/$K82))*$S82*((1+'Inputs &amp; Summary'!$D$7)^AL$29))),(_xlfn.WEIBULL.DIST(AL$29,$L82,$K82,FALSE)*$S82*((1+'Inputs &amp; Summary'!$D$7)^AL$29))),IF($M82=Lists!$H$3,IF($K82&lt;1,((($R82*(1-$E82)+$Q82*(1-$F82))/$K82)*((1+'Inputs &amp; Summary'!$D$7)^AL$29)),((INT(AL$29/$K82)-INT((AL$29-1)/$K82))*($R82*(1-$E82)+$Q82*(1-$F82))*((1+'Inputs &amp; Summary'!$D$7)^AL$29))),((_xlfn.WEIBULL.DIST(AL$29,$L82,$K82,FALSE)*($R82*(1-$E82)+$Q82*(1-$F82))*((1+'Inputs &amp; Summary'!$D$7)^AL$29))))))</f>
        <v>231.68705588858916</v>
      </c>
      <c r="AM82" s="114">
        <f>$D82*IF(AM$29&gt;'Inputs &amp; Summary'!$D$5,0,IF(AM$29&gt;VLOOKUP($G82,Lists!$J$17:$K$21,2),IF($M82=Lists!$H$3,IF($K82&lt;1,(($S82/$K82)*((1+'Inputs &amp; Summary'!$D$7)^AM$29)),((INT(AM$29/$K82)-INT((AM$29-1)/$K82))*$S82*((1+'Inputs &amp; Summary'!$D$7)^AM$29))),(_xlfn.WEIBULL.DIST(AM$29,$L82,$K82,FALSE)*$S82*((1+'Inputs &amp; Summary'!$D$7)^AM$29))),IF($M82=Lists!$H$3,IF($K82&lt;1,((($R82*(1-$E82)+$Q82*(1-$F82))/$K82)*((1+'Inputs &amp; Summary'!$D$7)^AM$29)),((INT(AM$29/$K82)-INT((AM$29-1)/$K82))*($R82*(1-$E82)+$Q82*(1-$F82))*((1+'Inputs &amp; Summary'!$D$7)^AM$29))),((_xlfn.WEIBULL.DIST(AM$29,$L82,$K82,FALSE)*($R82*(1-$E82)+$Q82*(1-$F82))*((1+'Inputs &amp; Summary'!$D$7)^AM$29))))))</f>
        <v>269.92062500756759</v>
      </c>
      <c r="AN82" s="114">
        <f>$D82*IF(AN$29&gt;'Inputs &amp; Summary'!$D$5,0,IF(AN$29&gt;VLOOKUP($G82,Lists!$J$17:$K$21,2),IF($M82=Lists!$H$3,IF($K82&lt;1,(($S82/$K82)*((1+'Inputs &amp; Summary'!$D$7)^AN$29)),((INT(AN$29/$K82)-INT((AN$29-1)/$K82))*$S82*((1+'Inputs &amp; Summary'!$D$7)^AN$29))),(_xlfn.WEIBULL.DIST(AN$29,$L82,$K82,FALSE)*$S82*((1+'Inputs &amp; Summary'!$D$7)^AN$29))),IF($M82=Lists!$H$3,IF($K82&lt;1,((($R82*(1-$E82)+$Q82*(1-$F82))/$K82)*((1+'Inputs &amp; Summary'!$D$7)^AN$29)),((INT(AN$29/$K82)-INT((AN$29-1)/$K82))*($R82*(1-$E82)+$Q82*(1-$F82))*((1+'Inputs &amp; Summary'!$D$7)^AN$29))),((_xlfn.WEIBULL.DIST(AN$29,$L82,$K82,FALSE)*($R82*(1-$E82)+$Q82*(1-$F82))*((1+'Inputs &amp; Summary'!$D$7)^AN$29))))))</f>
        <v>311.4502467292524</v>
      </c>
      <c r="AO82" s="114">
        <f>$D82*IF(AO$29&gt;'Inputs &amp; Summary'!$D$5,0,IF(AO$29&gt;VLOOKUP($G82,Lists!$J$17:$K$21,2),IF($M82=Lists!$H$3,IF($K82&lt;1,(($S82/$K82)*((1+'Inputs &amp; Summary'!$D$7)^AO$29)),((INT(AO$29/$K82)-INT((AO$29-1)/$K82))*$S82*((1+'Inputs &amp; Summary'!$D$7)^AO$29))),(_xlfn.WEIBULL.DIST(AO$29,$L82,$K82,FALSE)*$S82*((1+'Inputs &amp; Summary'!$D$7)^AO$29))),IF($M82=Lists!$H$3,IF($K82&lt;1,((($R82*(1-$E82)+$Q82*(1-$F82))/$K82)*((1+'Inputs &amp; Summary'!$D$7)^AO$29)),((INT(AO$29/$K82)-INT((AO$29-1)/$K82))*($R82*(1-$E82)+$Q82*(1-$F82))*((1+'Inputs &amp; Summary'!$D$7)^AO$29))),((_xlfn.WEIBULL.DIST(AO$29,$L82,$K82,FALSE)*($R82*(1-$E82)+$Q82*(1-$F82))*((1+'Inputs &amp; Summary'!$D$7)^AO$29))))))</f>
        <v>356.2937299634778</v>
      </c>
      <c r="AP82" s="114">
        <f>$D82*IF(AP$29&gt;'Inputs &amp; Summary'!$D$5,0,IF(AP$29&gt;VLOOKUP($G82,Lists!$J$17:$K$21,2),IF($M82=Lists!$H$3,IF($K82&lt;1,(($S82/$K82)*((1+'Inputs &amp; Summary'!$D$7)^AP$29)),((INT(AP$29/$K82)-INT((AP$29-1)/$K82))*$S82*((1+'Inputs &amp; Summary'!$D$7)^AP$29))),(_xlfn.WEIBULL.DIST(AP$29,$L82,$K82,FALSE)*$S82*((1+'Inputs &amp; Summary'!$D$7)^AP$29))),IF($M82=Lists!$H$3,IF($K82&lt;1,((($R82*(1-$E82)+$Q82*(1-$F82))/$K82)*((1+'Inputs &amp; Summary'!$D$7)^AP$29)),((INT(AP$29/$K82)-INT((AP$29-1)/$K82))*($R82*(1-$E82)+$Q82*(1-$F82))*((1+'Inputs &amp; Summary'!$D$7)^AP$29))),((_xlfn.WEIBULL.DIST(AP$29,$L82,$K82,FALSE)*($R82*(1-$E82)+$Q82*(1-$F82))*((1+'Inputs &amp; Summary'!$D$7)^AP$29))))))</f>
        <v>404.44790104599917</v>
      </c>
      <c r="AQ82" s="114">
        <f>$D82*IF(AQ$29&gt;'Inputs &amp; Summary'!$D$5,0,IF(AQ$29&gt;VLOOKUP($G82,Lists!$J$17:$K$21,2),IF($M82=Lists!$H$3,IF($K82&lt;1,(($S82/$K82)*((1+'Inputs &amp; Summary'!$D$7)^AQ$29)),((INT(AQ$29/$K82)-INT((AQ$29-1)/$K82))*$S82*((1+'Inputs &amp; Summary'!$D$7)^AQ$29))),(_xlfn.WEIBULL.DIST(AQ$29,$L82,$K82,FALSE)*$S82*((1+'Inputs &amp; Summary'!$D$7)^AQ$29))),IF($M82=Lists!$H$3,IF($K82&lt;1,((($R82*(1-$E82)+$Q82*(1-$F82))/$K82)*((1+'Inputs &amp; Summary'!$D$7)^AQ$29)),((INT(AQ$29/$K82)-INT((AQ$29-1)/$K82))*($R82*(1-$E82)+$Q82*(1-$F82))*((1+'Inputs &amp; Summary'!$D$7)^AQ$29))),((_xlfn.WEIBULL.DIST(AQ$29,$L82,$K82,FALSE)*($R82*(1-$E82)+$Q82*(1-$F82))*((1+'Inputs &amp; Summary'!$D$7)^AQ$29))))))</f>
        <v>455.88655680942782</v>
      </c>
      <c r="AR82" s="114">
        <f>$D82*IF(AR$29&gt;'Inputs &amp; Summary'!$D$5,0,IF(AR$29&gt;VLOOKUP($G82,Lists!$J$17:$K$21,2),IF($M82=Lists!$H$3,IF($K82&lt;1,(($S82/$K82)*((1+'Inputs &amp; Summary'!$D$7)^AR$29)),((INT(AR$29/$K82)-INT((AR$29-1)/$K82))*$S82*((1+'Inputs &amp; Summary'!$D$7)^AR$29))),(_xlfn.WEIBULL.DIST(AR$29,$L82,$K82,FALSE)*$S82*((1+'Inputs &amp; Summary'!$D$7)^AR$29))),IF($M82=Lists!$H$3,IF($K82&lt;1,((($R82*(1-$E82)+$Q82*(1-$F82))/$K82)*((1+'Inputs &amp; Summary'!$D$7)^AR$29)),((INT(AR$29/$K82)-INT((AR$29-1)/$K82))*($R82*(1-$E82)+$Q82*(1-$F82))*((1+'Inputs &amp; Summary'!$D$7)^AR$29))),((_xlfn.WEIBULL.DIST(AR$29,$L82,$K82,FALSE)*($R82*(1-$E82)+$Q82*(1-$F82))*((1+'Inputs &amp; Summary'!$D$7)^AR$29))))))</f>
        <v>510.55849547299601</v>
      </c>
      <c r="AS82" s="114">
        <f>$D82*IF(AS$29&gt;'Inputs &amp; Summary'!$D$5,0,IF(AS$29&gt;VLOOKUP($G82,Lists!$J$17:$K$21,2),IF($M82=Lists!$H$3,IF($K82&lt;1,(($S82/$K82)*((1+'Inputs &amp; Summary'!$D$7)^AS$29)),((INT(AS$29/$K82)-INT((AS$29-1)/$K82))*$S82*((1+'Inputs &amp; Summary'!$D$7)^AS$29))),(_xlfn.WEIBULL.DIST(AS$29,$L82,$K82,FALSE)*$S82*((1+'Inputs &amp; Summary'!$D$7)^AS$29))),IF($M82=Lists!$H$3,IF($K82&lt;1,((($R82*(1-$E82)+$Q82*(1-$F82))/$K82)*((1+'Inputs &amp; Summary'!$D$7)^AS$29)),((INT(AS$29/$K82)-INT((AS$29-1)/$K82))*($R82*(1-$E82)+$Q82*(1-$F82))*((1+'Inputs &amp; Summary'!$D$7)^AS$29))),((_xlfn.WEIBULL.DIST(AS$29,$L82,$K82,FALSE)*($R82*(1-$E82)+$Q82*(1-$F82))*((1+'Inputs &amp; Summary'!$D$7)^AS$29))))))</f>
        <v>0</v>
      </c>
      <c r="AT82" s="114">
        <f>$D82*IF(AT$29&gt;'Inputs &amp; Summary'!$D$5,0,IF(AT$29&gt;VLOOKUP($G82,Lists!$J$17:$K$21,2),IF($M82=Lists!$H$3,IF($K82&lt;1,(($S82/$K82)*((1+'Inputs &amp; Summary'!$D$7)^AT$29)),((INT(AT$29/$K82)-INT((AT$29-1)/$K82))*$S82*((1+'Inputs &amp; Summary'!$D$7)^AT$29))),(_xlfn.WEIBULL.DIST(AT$29,$L82,$K82,FALSE)*$S82*((1+'Inputs &amp; Summary'!$D$7)^AT$29))),IF($M82=Lists!$H$3,IF($K82&lt;1,((($R82*(1-$E82)+$Q82*(1-$F82))/$K82)*((1+'Inputs &amp; Summary'!$D$7)^AT$29)),((INT(AT$29/$K82)-INT((AT$29-1)/$K82))*($R82*(1-$E82)+$Q82*(1-$F82))*((1+'Inputs &amp; Summary'!$D$7)^AT$29))),((_xlfn.WEIBULL.DIST(AT$29,$L82,$K82,FALSE)*($R82*(1-$E82)+$Q82*(1-$F82))*((1+'Inputs &amp; Summary'!$D$7)^AT$29))))))</f>
        <v>0</v>
      </c>
      <c r="AU82" s="114">
        <f>$D82*IF(AU$29&gt;'Inputs &amp; Summary'!$D$5,0,IF(AU$29&gt;VLOOKUP($G82,Lists!$J$17:$K$21,2),IF($M82=Lists!$H$3,IF($K82&lt;1,(($S82/$K82)*((1+'Inputs &amp; Summary'!$D$7)^AU$29)),((INT(AU$29/$K82)-INT((AU$29-1)/$K82))*$S82*((1+'Inputs &amp; Summary'!$D$7)^AU$29))),(_xlfn.WEIBULL.DIST(AU$29,$L82,$K82,FALSE)*$S82*((1+'Inputs &amp; Summary'!$D$7)^AU$29))),IF($M82=Lists!$H$3,IF($K82&lt;1,((($R82*(1-$E82)+$Q82*(1-$F82))/$K82)*((1+'Inputs &amp; Summary'!$D$7)^AU$29)),((INT(AU$29/$K82)-INT((AU$29-1)/$K82))*($R82*(1-$E82)+$Q82*(1-$F82))*((1+'Inputs &amp; Summary'!$D$7)^AU$29))),((_xlfn.WEIBULL.DIST(AU$29,$L82,$K82,FALSE)*($R82*(1-$E82)+$Q82*(1-$F82))*((1+'Inputs &amp; Summary'!$D$7)^AU$29))))))</f>
        <v>0</v>
      </c>
      <c r="AV82" s="114">
        <f>$D82*IF(AV$29&gt;'Inputs &amp; Summary'!$D$5,0,IF(AV$29&gt;VLOOKUP($G82,Lists!$J$17:$K$21,2),IF($M82=Lists!$H$3,IF($K82&lt;1,(($S82/$K82)*((1+'Inputs &amp; Summary'!$D$7)^AV$29)),((INT(AV$29/$K82)-INT((AV$29-1)/$K82))*$S82*((1+'Inputs &amp; Summary'!$D$7)^AV$29))),(_xlfn.WEIBULL.DIST(AV$29,$L82,$K82,FALSE)*$S82*((1+'Inputs &amp; Summary'!$D$7)^AV$29))),IF($M82=Lists!$H$3,IF($K82&lt;1,((($R82*(1-$E82)+$Q82*(1-$F82))/$K82)*((1+'Inputs &amp; Summary'!$D$7)^AV$29)),((INT(AV$29/$K82)-INT((AV$29-1)/$K82))*($R82*(1-$E82)+$Q82*(1-$F82))*((1+'Inputs &amp; Summary'!$D$7)^AV$29))),((_xlfn.WEIBULL.DIST(AV$29,$L82,$K82,FALSE)*($R82*(1-$E82)+$Q82*(1-$F82))*((1+'Inputs &amp; Summary'!$D$7)^AV$29))))))</f>
        <v>0</v>
      </c>
      <c r="AW82" s="114">
        <f>$D82*IF(AW$29&gt;'Inputs &amp; Summary'!$D$5,0,IF(AW$29&gt;VLOOKUP($G82,Lists!$J$17:$K$21,2),IF($M82=Lists!$H$3,IF($K82&lt;1,(($S82/$K82)*((1+'Inputs &amp; Summary'!$D$7)^AW$29)),((INT(AW$29/$K82)-INT((AW$29-1)/$K82))*$S82*((1+'Inputs &amp; Summary'!$D$7)^AW$29))),(_xlfn.WEIBULL.DIST(AW$29,$L82,$K82,FALSE)*$S82*((1+'Inputs &amp; Summary'!$D$7)^AW$29))),IF($M82=Lists!$H$3,IF($K82&lt;1,((($R82*(1-$E82)+$Q82*(1-$F82))/$K82)*((1+'Inputs &amp; Summary'!$D$7)^AW$29)),((INT(AW$29/$K82)-INT((AW$29-1)/$K82))*($R82*(1-$E82)+$Q82*(1-$F82))*((1+'Inputs &amp; Summary'!$D$7)^AW$29))),((_xlfn.WEIBULL.DIST(AW$29,$L82,$K82,FALSE)*($R82*(1-$E82)+$Q82*(1-$F82))*((1+'Inputs &amp; Summary'!$D$7)^AW$29))))))</f>
        <v>0</v>
      </c>
      <c r="AX82" s="114">
        <f>$D82*IF(AX$29&gt;'Inputs &amp; Summary'!$D$5,0,IF(AX$29&gt;VLOOKUP($G82,Lists!$J$17:$K$21,2),IF($M82=Lists!$H$3,IF($K82&lt;1,(($S82/$K82)*((1+'Inputs &amp; Summary'!$D$7)^AX$29)),((INT(AX$29/$K82)-INT((AX$29-1)/$K82))*$S82*((1+'Inputs &amp; Summary'!$D$7)^AX$29))),(_xlfn.WEIBULL.DIST(AX$29,$L82,$K82,FALSE)*$S82*((1+'Inputs &amp; Summary'!$D$7)^AX$29))),IF($M82=Lists!$H$3,IF($K82&lt;1,((($R82*(1-$E82)+$Q82*(1-$F82))/$K82)*((1+'Inputs &amp; Summary'!$D$7)^AX$29)),((INT(AX$29/$K82)-INT((AX$29-1)/$K82))*($R82*(1-$E82)+$Q82*(1-$F82))*((1+'Inputs &amp; Summary'!$D$7)^AX$29))),((_xlfn.WEIBULL.DIST(AX$29,$L82,$K82,FALSE)*($R82*(1-$E82)+$Q82*(1-$F82))*((1+'Inputs &amp; Summary'!$D$7)^AX$29))))))</f>
        <v>0</v>
      </c>
      <c r="AY82" s="114">
        <f>$D82*IF(AY$29&gt;'Inputs &amp; Summary'!$D$5,0,IF(AY$29&gt;VLOOKUP($G82,Lists!$J$17:$K$21,2),IF($M82=Lists!$H$3,IF($K82&lt;1,(($S82/$K82)*((1+'Inputs &amp; Summary'!$D$7)^AY$29)),((INT(AY$29/$K82)-INT((AY$29-1)/$K82))*$S82*((1+'Inputs &amp; Summary'!$D$7)^AY$29))),(_xlfn.WEIBULL.DIST(AY$29,$L82,$K82,FALSE)*$S82*((1+'Inputs &amp; Summary'!$D$7)^AY$29))),IF($M82=Lists!$H$3,IF($K82&lt;1,((($R82*(1-$E82)+$Q82*(1-$F82))/$K82)*((1+'Inputs &amp; Summary'!$D$7)^AY$29)),((INT(AY$29/$K82)-INT((AY$29-1)/$K82))*($R82*(1-$E82)+$Q82*(1-$F82))*((1+'Inputs &amp; Summary'!$D$7)^AY$29))),((_xlfn.WEIBULL.DIST(AY$29,$L82,$K82,FALSE)*($R82*(1-$E82)+$Q82*(1-$F82))*((1+'Inputs &amp; Summary'!$D$7)^AY$29))))))</f>
        <v>0</v>
      </c>
      <c r="AZ82" s="114">
        <f>$D82*IF(AZ$29&gt;'Inputs &amp; Summary'!$D$5,0,IF(AZ$29&gt;VLOOKUP($G82,Lists!$J$17:$K$21,2),IF($M82=Lists!$H$3,IF($K82&lt;1,(($S82/$K82)*((1+'Inputs &amp; Summary'!$D$7)^AZ$29)),((INT(AZ$29/$K82)-INT((AZ$29-1)/$K82))*$S82*((1+'Inputs &amp; Summary'!$D$7)^AZ$29))),(_xlfn.WEIBULL.DIST(AZ$29,$L82,$K82,FALSE)*$S82*((1+'Inputs &amp; Summary'!$D$7)^AZ$29))),IF($M82=Lists!$H$3,IF($K82&lt;1,((($R82*(1-$E82)+$Q82*(1-$F82))/$K82)*((1+'Inputs &amp; Summary'!$D$7)^AZ$29)),((INT(AZ$29/$K82)-INT((AZ$29-1)/$K82))*($R82*(1-$E82)+$Q82*(1-$F82))*((1+'Inputs &amp; Summary'!$D$7)^AZ$29))),((_xlfn.WEIBULL.DIST(AZ$29,$L82,$K82,FALSE)*($R82*(1-$E82)+$Q82*(1-$F82))*((1+'Inputs &amp; Summary'!$D$7)^AZ$29))))))</f>
        <v>0</v>
      </c>
      <c r="BA82" s="114">
        <f>$D82*IF(BA$29&gt;'Inputs &amp; Summary'!$D$5,0,IF(BA$29&gt;VLOOKUP($G82,Lists!$J$17:$K$21,2),IF($M82=Lists!$H$3,IF($K82&lt;1,(($S82/$K82)*((1+'Inputs &amp; Summary'!$D$7)^BA$29)),((INT(BA$29/$K82)-INT((BA$29-1)/$K82))*$S82*((1+'Inputs &amp; Summary'!$D$7)^BA$29))),(_xlfn.WEIBULL.DIST(BA$29,$L82,$K82,FALSE)*$S82*((1+'Inputs &amp; Summary'!$D$7)^BA$29))),IF($M82=Lists!$H$3,IF($K82&lt;1,((($R82*(1-$E82)+$Q82*(1-$F82))/$K82)*((1+'Inputs &amp; Summary'!$D$7)^BA$29)),((INT(BA$29/$K82)-INT((BA$29-1)/$K82))*($R82*(1-$E82)+$Q82*(1-$F82))*((1+'Inputs &amp; Summary'!$D$7)^BA$29))),((_xlfn.WEIBULL.DIST(BA$29,$L82,$K82,FALSE)*($R82*(1-$E82)+$Q82*(1-$F82))*((1+'Inputs &amp; Summary'!$D$7)^BA$29))))))</f>
        <v>0</v>
      </c>
      <c r="BB82" s="114">
        <f>$D82*IF(BB$29&gt;'Inputs &amp; Summary'!$D$5,0,IF(BB$29&gt;VLOOKUP($G82,Lists!$J$17:$K$21,2),IF($M82=Lists!$H$3,IF($K82&lt;1,(($S82/$K82)*((1+'Inputs &amp; Summary'!$D$7)^BB$29)),((INT(BB$29/$K82)-INT((BB$29-1)/$K82))*$S82*((1+'Inputs &amp; Summary'!$D$7)^BB$29))),(_xlfn.WEIBULL.DIST(BB$29,$L82,$K82,FALSE)*$S82*((1+'Inputs &amp; Summary'!$D$7)^BB$29))),IF($M82=Lists!$H$3,IF($K82&lt;1,((($R82*(1-$E82)+$Q82*(1-$F82))/$K82)*((1+'Inputs &amp; Summary'!$D$7)^BB$29)),((INT(BB$29/$K82)-INT((BB$29-1)/$K82))*($R82*(1-$E82)+$Q82*(1-$F82))*((1+'Inputs &amp; Summary'!$D$7)^BB$29))),((_xlfn.WEIBULL.DIST(BB$29,$L82,$K82,FALSE)*($R82*(1-$E82)+$Q82*(1-$F82))*((1+'Inputs &amp; Summary'!$D$7)^BB$29))))))</f>
        <v>0</v>
      </c>
      <c r="BC82" s="114">
        <f>$D82*IF(BC$29&gt;'Inputs &amp; Summary'!$D$5,0,IF(BC$29&gt;VLOOKUP($G82,Lists!$J$17:$K$21,2),IF($M82=Lists!$H$3,IF($K82&lt;1,(($S82/$K82)*((1+'Inputs &amp; Summary'!$D$7)^BC$29)),((INT(BC$29/$K82)-INT((BC$29-1)/$K82))*$S82*((1+'Inputs &amp; Summary'!$D$7)^BC$29))),(_xlfn.WEIBULL.DIST(BC$29,$L82,$K82,FALSE)*$S82*((1+'Inputs &amp; Summary'!$D$7)^BC$29))),IF($M82=Lists!$H$3,IF($K82&lt;1,((($R82*(1-$E82)+$Q82*(1-$F82))/$K82)*((1+'Inputs &amp; Summary'!$D$7)^BC$29)),((INT(BC$29/$K82)-INT((BC$29-1)/$K82))*($R82*(1-$E82)+$Q82*(1-$F82))*((1+'Inputs &amp; Summary'!$D$7)^BC$29))),((_xlfn.WEIBULL.DIST(BC$29,$L82,$K82,FALSE)*($R82*(1-$E82)+$Q82*(1-$F82))*((1+'Inputs &amp; Summary'!$D$7)^BC$29))))))</f>
        <v>0</v>
      </c>
      <c r="BD82" s="114">
        <f>$D82*IF(BD$29&gt;'Inputs &amp; Summary'!$D$5,0,IF(BD$29&gt;VLOOKUP($G82,Lists!$J$17:$K$21,2),IF($M82=Lists!$H$3,IF($K82&lt;1,(($S82/$K82)*((1+'Inputs &amp; Summary'!$D$7)^BD$29)),((INT(BD$29/$K82)-INT((BD$29-1)/$K82))*$S82*((1+'Inputs &amp; Summary'!$D$7)^BD$29))),(_xlfn.WEIBULL.DIST(BD$29,$L82,$K82,FALSE)*$S82*((1+'Inputs &amp; Summary'!$D$7)^BD$29))),IF($M82=Lists!$H$3,IF($K82&lt;1,((($R82*(1-$E82)+$Q82*(1-$F82))/$K82)*((1+'Inputs &amp; Summary'!$D$7)^BD$29)),((INT(BD$29/$K82)-INT((BD$29-1)/$K82))*($R82*(1-$E82)+$Q82*(1-$F82))*((1+'Inputs &amp; Summary'!$D$7)^BD$29))),((_xlfn.WEIBULL.DIST(BD$29,$L82,$K82,FALSE)*($R82*(1-$E82)+$Q82*(1-$F82))*((1+'Inputs &amp; Summary'!$D$7)^BD$29))))))</f>
        <v>0</v>
      </c>
      <c r="BE82" s="114">
        <f>$D82*IF(BE$29&gt;'Inputs &amp; Summary'!$D$5,0,IF(BE$29&gt;VLOOKUP($G82,Lists!$J$17:$K$21,2),IF($M82=Lists!$H$3,IF($K82&lt;1,(($S82/$K82)*((1+'Inputs &amp; Summary'!$D$7)^BE$29)),((INT(BE$29/$K82)-INT((BE$29-1)/$K82))*$S82*((1+'Inputs &amp; Summary'!$D$7)^BE$29))),(_xlfn.WEIBULL.DIST(BE$29,$L82,$K82,FALSE)*$S82*((1+'Inputs &amp; Summary'!$D$7)^BE$29))),IF($M82=Lists!$H$3,IF($K82&lt;1,((($R82*(1-$E82)+$Q82*(1-$F82))/$K82)*((1+'Inputs &amp; Summary'!$D$7)^BE$29)),((INT(BE$29/$K82)-INT((BE$29-1)/$K82))*($R82*(1-$E82)+$Q82*(1-$F82))*((1+'Inputs &amp; Summary'!$D$7)^BE$29))),((_xlfn.WEIBULL.DIST(BE$29,$L82,$K82,FALSE)*($R82*(1-$E82)+$Q82*(1-$F82))*((1+'Inputs &amp; Summary'!$D$7)^BE$29))))))</f>
        <v>0</v>
      </c>
      <c r="BF82" s="114">
        <f>$D82*IF(BF$29&gt;'Inputs &amp; Summary'!$D$5,0,IF(BF$29&gt;VLOOKUP($G82,Lists!$J$17:$K$21,2),IF($M82=Lists!$H$3,IF($K82&lt;1,(($S82/$K82)*((1+'Inputs &amp; Summary'!$D$7)^BF$29)),((INT(BF$29/$K82)-INT((BF$29-1)/$K82))*$S82*((1+'Inputs &amp; Summary'!$D$7)^BF$29))),(_xlfn.WEIBULL.DIST(BF$29,$L82,$K82,FALSE)*$S82*((1+'Inputs &amp; Summary'!$D$7)^BF$29))),IF($M82=Lists!$H$3,IF($K82&lt;1,((($R82*(1-$E82)+$Q82*(1-$F82))/$K82)*((1+'Inputs &amp; Summary'!$D$7)^BF$29)),((INT(BF$29/$K82)-INT((BF$29-1)/$K82))*($R82*(1-$E82)+$Q82*(1-$F82))*((1+'Inputs &amp; Summary'!$D$7)^BF$29))),((_xlfn.WEIBULL.DIST(BF$29,$L82,$K82,FALSE)*($R82*(1-$E82)+$Q82*(1-$F82))*((1+'Inputs &amp; Summary'!$D$7)^BF$29))))))</f>
        <v>0</v>
      </c>
      <c r="BG82" s="114">
        <f>$D82*IF(BG$29&gt;'Inputs &amp; Summary'!$D$5,0,IF(BG$29&gt;VLOOKUP($G82,Lists!$J$17:$K$21,2),IF($M82=Lists!$H$3,IF($K82&lt;1,(($S82/$K82)*((1+'Inputs &amp; Summary'!$D$7)^BG$29)),((INT(BG$29/$K82)-INT((BG$29-1)/$K82))*$S82*((1+'Inputs &amp; Summary'!$D$7)^BG$29))),(_xlfn.WEIBULL.DIST(BG$29,$L82,$K82,FALSE)*$S82*((1+'Inputs &amp; Summary'!$D$7)^BG$29))),IF($M82=Lists!$H$3,IF($K82&lt;1,((($R82*(1-$E82)+$Q82*(1-$F82))/$K82)*((1+'Inputs &amp; Summary'!$D$7)^BG$29)),((INT(BG$29/$K82)-INT((BG$29-1)/$K82))*($R82*(1-$E82)+$Q82*(1-$F82))*((1+'Inputs &amp; Summary'!$D$7)^BG$29))),((_xlfn.WEIBULL.DIST(BG$29,$L82,$K82,FALSE)*($R82*(1-$E82)+$Q82*(1-$F82))*((1+'Inputs &amp; Summary'!$D$7)^BG$29))))))</f>
        <v>0</v>
      </c>
      <c r="BH82" s="114">
        <f>$D82*IF(BH$29&gt;'Inputs &amp; Summary'!$D$5,0,IF(BH$29&gt;VLOOKUP($G82,Lists!$J$17:$K$21,2),IF($M82=Lists!$H$3,IF($K82&lt;1,(($S82/$K82)*((1+'Inputs &amp; Summary'!$D$7)^BH$29)),((INT(BH$29/$K82)-INT((BH$29-1)/$K82))*$S82*((1+'Inputs &amp; Summary'!$D$7)^BH$29))),(_xlfn.WEIBULL.DIST(BH$29,$L82,$K82,FALSE)*$S82*((1+'Inputs &amp; Summary'!$D$7)^BH$29))),IF($M82=Lists!$H$3,IF($K82&lt;1,((($R82*(1-$E82)+$Q82*(1-$F82))/$K82)*((1+'Inputs &amp; Summary'!$D$7)^BH$29)),((INT(BH$29/$K82)-INT((BH$29-1)/$K82))*($R82*(1-$E82)+$Q82*(1-$F82))*((1+'Inputs &amp; Summary'!$D$7)^BH$29))),((_xlfn.WEIBULL.DIST(BH$29,$L82,$K82,FALSE)*($R82*(1-$E82)+$Q82*(1-$F82))*((1+'Inputs &amp; Summary'!$D$7)^BH$29))))))</f>
        <v>0</v>
      </c>
      <c r="BI82" s="114">
        <f>$D82*IF(BI$29&gt;'Inputs &amp; Summary'!$D$5,0,IF(BI$29&gt;VLOOKUP($G82,Lists!$J$17:$K$21,2),IF($M82=Lists!$H$3,IF($K82&lt;1,(($S82/$K82)*((1+'Inputs &amp; Summary'!$D$7)^BI$29)),((INT(BI$29/$K82)-INT((BI$29-1)/$K82))*$S82*((1+'Inputs &amp; Summary'!$D$7)^BI$29))),(_xlfn.WEIBULL.DIST(BI$29,$L82,$K82,FALSE)*$S82*((1+'Inputs &amp; Summary'!$D$7)^BI$29))),IF($M82=Lists!$H$3,IF($K82&lt;1,((($R82*(1-$E82)+$Q82*(1-$F82))/$K82)*((1+'Inputs &amp; Summary'!$D$7)^BI$29)),((INT(BI$29/$K82)-INT((BI$29-1)/$K82))*($R82*(1-$E82)+$Q82*(1-$F82))*((1+'Inputs &amp; Summary'!$D$7)^BI$29))),((_xlfn.WEIBULL.DIST(BI$29,$L82,$K82,FALSE)*($R82*(1-$E82)+$Q82*(1-$F82))*((1+'Inputs &amp; Summary'!$D$7)^BI$29))))))</f>
        <v>0</v>
      </c>
      <c r="BJ82" s="114">
        <f>$D82*IF(BJ$29&gt;'Inputs &amp; Summary'!$D$5,0,IF(BJ$29&gt;VLOOKUP($G82,Lists!$J$17:$K$21,2),IF($M82=Lists!$H$3,IF($K82&lt;1,(($S82/$K82)*((1+'Inputs &amp; Summary'!$D$7)^BJ$29)),((INT(BJ$29/$K82)-INT((BJ$29-1)/$K82))*$S82*((1+'Inputs &amp; Summary'!$D$7)^BJ$29))),(_xlfn.WEIBULL.DIST(BJ$29,$L82,$K82,FALSE)*$S82*((1+'Inputs &amp; Summary'!$D$7)^BJ$29))),IF($M82=Lists!$H$3,IF($K82&lt;1,((($R82*(1-$E82)+$Q82*(1-$F82))/$K82)*((1+'Inputs &amp; Summary'!$D$7)^BJ$29)),((INT(BJ$29/$K82)-INT((BJ$29-1)/$K82))*($R82*(1-$E82)+$Q82*(1-$F82))*((1+'Inputs &amp; Summary'!$D$7)^BJ$29))),((_xlfn.WEIBULL.DIST(BJ$29,$L82,$K82,FALSE)*($R82*(1-$E82)+$Q82*(1-$F82))*((1+'Inputs &amp; Summary'!$D$7)^BJ$29))))))</f>
        <v>0</v>
      </c>
      <c r="BK82" s="114">
        <f>$D82*IF(BK$29&gt;'Inputs &amp; Summary'!$D$5,0,IF(BK$29&gt;VLOOKUP($G82,Lists!$J$17:$K$21,2),IF($M82=Lists!$H$3,IF($K82&lt;1,(($S82/$K82)*((1+'Inputs &amp; Summary'!$D$7)^BK$29)),((INT(BK$29/$K82)-INT((BK$29-1)/$K82))*$S82*((1+'Inputs &amp; Summary'!$D$7)^BK$29))),(_xlfn.WEIBULL.DIST(BK$29,$L82,$K82,FALSE)*$S82*((1+'Inputs &amp; Summary'!$D$7)^BK$29))),IF($M82=Lists!$H$3,IF($K82&lt;1,((($R82*(1-$E82)+$Q82*(1-$F82))/$K82)*((1+'Inputs &amp; Summary'!$D$7)^BK$29)),((INT(BK$29/$K82)-INT((BK$29-1)/$K82))*($R82*(1-$E82)+$Q82*(1-$F82))*((1+'Inputs &amp; Summary'!$D$7)^BK$29))),((_xlfn.WEIBULL.DIST(BK$29,$L82,$K82,FALSE)*($R82*(1-$E82)+$Q82*(1-$F82))*((1+'Inputs &amp; Summary'!$D$7)^BK$29))))))</f>
        <v>0</v>
      </c>
      <c r="BL82" s="114">
        <f>$D82*IF(BL$29&gt;'Inputs &amp; Summary'!$D$5,0,IF(BL$29&gt;VLOOKUP($G82,Lists!$J$17:$K$21,2),IF($M82=Lists!$H$3,IF($K82&lt;1,(($S82/$K82)*((1+'Inputs &amp; Summary'!$D$7)^BL$29)),((INT(BL$29/$K82)-INT((BL$29-1)/$K82))*$S82*((1+'Inputs &amp; Summary'!$D$7)^BL$29))),(_xlfn.WEIBULL.DIST(BL$29,$L82,$K82,FALSE)*$S82*((1+'Inputs &amp; Summary'!$D$7)^BL$29))),IF($M82=Lists!$H$3,IF($K82&lt;1,((($R82*(1-$E82)+$Q82*(1-$F82))/$K82)*((1+'Inputs &amp; Summary'!$D$7)^BL$29)),((INT(BL$29/$K82)-INT((BL$29-1)/$K82))*($R82*(1-$E82)+$Q82*(1-$F82))*((1+'Inputs &amp; Summary'!$D$7)^BL$29))),((_xlfn.WEIBULL.DIST(BL$29,$L82,$K82,FALSE)*($R82*(1-$E82)+$Q82*(1-$F82))*((1+'Inputs &amp; Summary'!$D$7)^BL$29))))))</f>
        <v>0</v>
      </c>
    </row>
    <row r="83" spans="1:64" s="1" customFormat="1" ht="28.8" x14ac:dyDescent="0.3">
      <c r="A83" s="79" t="s">
        <v>203</v>
      </c>
      <c r="B83" s="33" t="s">
        <v>152</v>
      </c>
      <c r="C83" s="33" t="s">
        <v>143</v>
      </c>
      <c r="D83" s="68">
        <v>1</v>
      </c>
      <c r="E83" s="68">
        <v>1</v>
      </c>
      <c r="F83" s="68">
        <v>1</v>
      </c>
      <c r="G83" s="213" t="s">
        <v>432</v>
      </c>
      <c r="H83" s="34"/>
      <c r="I83" s="34" t="s">
        <v>94</v>
      </c>
      <c r="J83" s="33">
        <f>VLOOKUP(I83,'Labor Rates'!$A$1:$B$16,2)</f>
        <v>21.23076923076923</v>
      </c>
      <c r="K83" s="35">
        <v>25</v>
      </c>
      <c r="L83" s="35">
        <v>3</v>
      </c>
      <c r="M83" s="36" t="s">
        <v>249</v>
      </c>
      <c r="N83" s="84">
        <f>'Inputs &amp; Summary'!$D$42</f>
        <v>103.04449648711943</v>
      </c>
      <c r="O83" s="35">
        <v>1</v>
      </c>
      <c r="P83" s="5">
        <v>200</v>
      </c>
      <c r="Q83" s="73">
        <f t="shared" si="11"/>
        <v>2187.7139254188432</v>
      </c>
      <c r="R83" s="73">
        <f t="shared" si="12"/>
        <v>20608.899297423886</v>
      </c>
      <c r="S83" s="74">
        <f t="shared" si="13"/>
        <v>22796.61322284273</v>
      </c>
      <c r="T83" s="88"/>
      <c r="U83" s="80"/>
      <c r="V83" s="87">
        <f t="shared" si="14"/>
        <v>554.19123648016375</v>
      </c>
      <c r="W83" s="87">
        <f>NPV('Inputs &amp; Summary'!$D$6,Y83:BL83)</f>
        <v>3741.5774605090146</v>
      </c>
      <c r="X83" s="90">
        <f t="shared" si="15"/>
        <v>2.7156510425060502E-2</v>
      </c>
      <c r="Y83" s="114">
        <f>$D83*IF(Y$29&gt;'Inputs &amp; Summary'!$D$5,0,IF(Y$29&gt;VLOOKUP($G83,Lists!$J$17:$K$21,2),IF($M83=Lists!$H$3,IF($K83&lt;1,(($S83/$K83)*((1+'Inputs &amp; Summary'!$D$7)^Y$29)),((INT(Y$29/$K83)-INT((Y$29-1)/$K83))*$S83*((1+'Inputs &amp; Summary'!$D$7)^Y$29))),(_xlfn.WEIBULL.DIST(Y$29,$L83,$K83,FALSE)*$S83*((1+'Inputs &amp; Summary'!$D$7)^Y$29))),IF($M83=Lists!$H$3,IF($K83&lt;1,((($R83*(1-$E83)+$Q83*(1-$F83))/$K83)*((1+'Inputs &amp; Summary'!$D$7)^Y$29)),((INT(Y$29/$K83)-INT((Y$29-1)/$K83))*($R83*(1-$E83)+$Q83*(1-$F83))*((1+'Inputs &amp; Summary'!$D$7)^Y$29))),((_xlfn.WEIBULL.DIST(Y$29,$L83,$K83,FALSE)*($R83*(1-$E83)+$Q83*(1-$F83))*((1+'Inputs &amp; Summary'!$D$7)^Y$29))))))</f>
        <v>0</v>
      </c>
      <c r="Z83" s="114">
        <f>$D83*IF(Z$29&gt;'Inputs &amp; Summary'!$D$5,0,IF(Z$29&gt;VLOOKUP($G83,Lists!$J$17:$K$21,2),IF($M83=Lists!$H$3,IF($K83&lt;1,(($S83/$K83)*((1+'Inputs &amp; Summary'!$D$7)^Z$29)),((INT(Z$29/$K83)-INT((Z$29-1)/$K83))*$S83*((1+'Inputs &amp; Summary'!$D$7)^Z$29))),(_xlfn.WEIBULL.DIST(Z$29,$L83,$K83,FALSE)*$S83*((1+'Inputs &amp; Summary'!$D$7)^Z$29))),IF($M83=Lists!$H$3,IF($K83&lt;1,((($R83*(1-$E83)+$Q83*(1-$F83))/$K83)*((1+'Inputs &amp; Summary'!$D$7)^Z$29)),((INT(Z$29/$K83)-INT((Z$29-1)/$K83))*($R83*(1-$E83)+$Q83*(1-$F83))*((1+'Inputs &amp; Summary'!$D$7)^Z$29))),((_xlfn.WEIBULL.DIST(Z$29,$L83,$K83,FALSE)*($R83*(1-$E83)+$Q83*(1-$F83))*((1+'Inputs &amp; Summary'!$D$7)^Z$29))))))</f>
        <v>0</v>
      </c>
      <c r="AA83" s="114">
        <f>$D83*IF(AA$29&gt;'Inputs &amp; Summary'!$D$5,0,IF(AA$29&gt;VLOOKUP($G83,Lists!$J$17:$K$21,2),IF($M83=Lists!$H$3,IF($K83&lt;1,(($S83/$K83)*((1+'Inputs &amp; Summary'!$D$7)^AA$29)),((INT(AA$29/$K83)-INT((AA$29-1)/$K83))*$S83*((1+'Inputs &amp; Summary'!$D$7)^AA$29))),(_xlfn.WEIBULL.DIST(AA$29,$L83,$K83,FALSE)*$S83*((1+'Inputs &amp; Summary'!$D$7)^AA$29))),IF($M83=Lists!$H$3,IF($K83&lt;1,((($R83*(1-$E83)+$Q83*(1-$F83))/$K83)*((1+'Inputs &amp; Summary'!$D$7)^AA$29)),((INT(AA$29/$K83)-INT((AA$29-1)/$K83))*($R83*(1-$E83)+$Q83*(1-$F83))*((1+'Inputs &amp; Summary'!$D$7)^AA$29))),((_xlfn.WEIBULL.DIST(AA$29,$L83,$K83,FALSE)*($R83*(1-$E83)+$Q83*(1-$F83))*((1+'Inputs &amp; Summary'!$D$7)^AA$29))))))</f>
        <v>0</v>
      </c>
      <c r="AB83" s="114">
        <f>$D83*IF(AB$29&gt;'Inputs &amp; Summary'!$D$5,0,IF(AB$29&gt;VLOOKUP($G83,Lists!$J$17:$K$21,2),IF($M83=Lists!$H$3,IF($K83&lt;1,(($S83/$K83)*((1+'Inputs &amp; Summary'!$D$7)^AB$29)),((INT(AB$29/$K83)-INT((AB$29-1)/$K83))*$S83*((1+'Inputs &amp; Summary'!$D$7)^AB$29))),(_xlfn.WEIBULL.DIST(AB$29,$L83,$K83,FALSE)*$S83*((1+'Inputs &amp; Summary'!$D$7)^AB$29))),IF($M83=Lists!$H$3,IF($K83&lt;1,((($R83*(1-$E83)+$Q83*(1-$F83))/$K83)*((1+'Inputs &amp; Summary'!$D$7)^AB$29)),((INT(AB$29/$K83)-INT((AB$29-1)/$K83))*($R83*(1-$E83)+$Q83*(1-$F83))*((1+'Inputs &amp; Summary'!$D$7)^AB$29))),((_xlfn.WEIBULL.DIST(AB$29,$L83,$K83,FALSE)*($R83*(1-$E83)+$Q83*(1-$F83))*((1+'Inputs &amp; Summary'!$D$7)^AB$29))))))</f>
        <v>0</v>
      </c>
      <c r="AC83" s="114">
        <f>$D83*IF(AC$29&gt;'Inputs &amp; Summary'!$D$5,0,IF(AC$29&gt;VLOOKUP($G83,Lists!$J$17:$K$21,2),IF($M83=Lists!$H$3,IF($K83&lt;1,(($S83/$K83)*((1+'Inputs &amp; Summary'!$D$7)^AC$29)),((INT(AC$29/$K83)-INT((AC$29-1)/$K83))*$S83*((1+'Inputs &amp; Summary'!$D$7)^AC$29))),(_xlfn.WEIBULL.DIST(AC$29,$L83,$K83,FALSE)*$S83*((1+'Inputs &amp; Summary'!$D$7)^AC$29))),IF($M83=Lists!$H$3,IF($K83&lt;1,((($R83*(1-$E83)+$Q83*(1-$F83))/$K83)*((1+'Inputs &amp; Summary'!$D$7)^AC$29)),((INT(AC$29/$K83)-INT((AC$29-1)/$K83))*($R83*(1-$E83)+$Q83*(1-$F83))*((1+'Inputs &amp; Summary'!$D$7)^AC$29))),((_xlfn.WEIBULL.DIST(AC$29,$L83,$K83,FALSE)*($R83*(1-$E83)+$Q83*(1-$F83))*((1+'Inputs &amp; Summary'!$D$7)^AC$29))))))</f>
        <v>0</v>
      </c>
      <c r="AD83" s="114">
        <f>$D83*IF(AD$29&gt;'Inputs &amp; Summary'!$D$5,0,IF(AD$29&gt;VLOOKUP($G83,Lists!$J$17:$K$21,2),IF($M83=Lists!$H$3,IF($K83&lt;1,(($S83/$K83)*((1+'Inputs &amp; Summary'!$D$7)^AD$29)),((INT(AD$29/$K83)-INT((AD$29-1)/$K83))*$S83*((1+'Inputs &amp; Summary'!$D$7)^AD$29))),(_xlfn.WEIBULL.DIST(AD$29,$L83,$K83,FALSE)*$S83*((1+'Inputs &amp; Summary'!$D$7)^AD$29))),IF($M83=Lists!$H$3,IF($K83&lt;1,((($R83*(1-$E83)+$Q83*(1-$F83))/$K83)*((1+'Inputs &amp; Summary'!$D$7)^AD$29)),((INT(AD$29/$K83)-INT((AD$29-1)/$K83))*($R83*(1-$E83)+$Q83*(1-$F83))*((1+'Inputs &amp; Summary'!$D$7)^AD$29))),((_xlfn.WEIBULL.DIST(AD$29,$L83,$K83,FALSE)*($R83*(1-$E83)+$Q83*(1-$F83))*((1+'Inputs &amp; Summary'!$D$7)^AD$29))))))</f>
        <v>0</v>
      </c>
      <c r="AE83" s="114">
        <f>$D83*IF(AE$29&gt;'Inputs &amp; Summary'!$D$5,0,IF(AE$29&gt;VLOOKUP($G83,Lists!$J$17:$K$21,2),IF($M83=Lists!$H$3,IF($K83&lt;1,(($S83/$K83)*((1+'Inputs &amp; Summary'!$D$7)^AE$29)),((INT(AE$29/$K83)-INT((AE$29-1)/$K83))*$S83*((1+'Inputs &amp; Summary'!$D$7)^AE$29))),(_xlfn.WEIBULL.DIST(AE$29,$L83,$K83,FALSE)*$S83*((1+'Inputs &amp; Summary'!$D$7)^AE$29))),IF($M83=Lists!$H$3,IF($K83&lt;1,((($R83*(1-$E83)+$Q83*(1-$F83))/$K83)*((1+'Inputs &amp; Summary'!$D$7)^AE$29)),((INT(AE$29/$K83)-INT((AE$29-1)/$K83))*($R83*(1-$E83)+$Q83*(1-$F83))*((1+'Inputs &amp; Summary'!$D$7)^AE$29))),((_xlfn.WEIBULL.DIST(AE$29,$L83,$K83,FALSE)*($R83*(1-$E83)+$Q83*(1-$F83))*((1+'Inputs &amp; Summary'!$D$7)^AE$29))))))</f>
        <v>0</v>
      </c>
      <c r="AF83" s="114">
        <f>$D83*IF(AF$29&gt;'Inputs &amp; Summary'!$D$5,0,IF(AF$29&gt;VLOOKUP($G83,Lists!$J$17:$K$21,2),IF($M83=Lists!$H$3,IF($K83&lt;1,(($S83/$K83)*((1+'Inputs &amp; Summary'!$D$7)^AF$29)),((INT(AF$29/$K83)-INT((AF$29-1)/$K83))*$S83*((1+'Inputs &amp; Summary'!$D$7)^AF$29))),(_xlfn.WEIBULL.DIST(AF$29,$L83,$K83,FALSE)*$S83*((1+'Inputs &amp; Summary'!$D$7)^AF$29))),IF($M83=Lists!$H$3,IF($K83&lt;1,((($R83*(1-$E83)+$Q83*(1-$F83))/$K83)*((1+'Inputs &amp; Summary'!$D$7)^AF$29)),((INT(AF$29/$K83)-INT((AF$29-1)/$K83))*($R83*(1-$E83)+$Q83*(1-$F83))*((1+'Inputs &amp; Summary'!$D$7)^AF$29))),((_xlfn.WEIBULL.DIST(AF$29,$L83,$K83,FALSE)*($R83*(1-$E83)+$Q83*(1-$F83))*((1+'Inputs &amp; Summary'!$D$7)^AF$29))))))</f>
        <v>0</v>
      </c>
      <c r="AG83" s="114">
        <f>$D83*IF(AG$29&gt;'Inputs &amp; Summary'!$D$5,0,IF(AG$29&gt;VLOOKUP($G83,Lists!$J$17:$K$21,2),IF($M83=Lists!$H$3,IF($K83&lt;1,(($S83/$K83)*((1+'Inputs &amp; Summary'!$D$7)^AG$29)),((INT(AG$29/$K83)-INT((AG$29-1)/$K83))*$S83*((1+'Inputs &amp; Summary'!$D$7)^AG$29))),(_xlfn.WEIBULL.DIST(AG$29,$L83,$K83,FALSE)*$S83*((1+'Inputs &amp; Summary'!$D$7)^AG$29))),IF($M83=Lists!$H$3,IF($K83&lt;1,((($R83*(1-$E83)+$Q83*(1-$F83))/$K83)*((1+'Inputs &amp; Summary'!$D$7)^AG$29)),((INT(AG$29/$K83)-INT((AG$29-1)/$K83))*($R83*(1-$E83)+$Q83*(1-$F83))*((1+'Inputs &amp; Summary'!$D$7)^AG$29))),((_xlfn.WEIBULL.DIST(AG$29,$L83,$K83,FALSE)*($R83*(1-$E83)+$Q83*(1-$F83))*((1+'Inputs &amp; Summary'!$D$7)^AG$29))))))</f>
        <v>0</v>
      </c>
      <c r="AH83" s="114">
        <f>$D83*IF(AH$29&gt;'Inputs &amp; Summary'!$D$5,0,IF(AH$29&gt;VLOOKUP($G83,Lists!$J$17:$K$21,2),IF($M83=Lists!$H$3,IF($K83&lt;1,(($S83/$K83)*((1+'Inputs &amp; Summary'!$D$7)^AH$29)),((INT(AH$29/$K83)-INT((AH$29-1)/$K83))*$S83*((1+'Inputs &amp; Summary'!$D$7)^AH$29))),(_xlfn.WEIBULL.DIST(AH$29,$L83,$K83,FALSE)*$S83*((1+'Inputs &amp; Summary'!$D$7)^AH$29))),IF($M83=Lists!$H$3,IF($K83&lt;1,((($R83*(1-$E83)+$Q83*(1-$F83))/$K83)*((1+'Inputs &amp; Summary'!$D$7)^AH$29)),((INT(AH$29/$K83)-INT((AH$29-1)/$K83))*($R83*(1-$E83)+$Q83*(1-$F83))*((1+'Inputs &amp; Summary'!$D$7)^AH$29))),((_xlfn.WEIBULL.DIST(AH$29,$L83,$K83,FALSE)*($R83*(1-$E83)+$Q83*(1-$F83))*((1+'Inputs &amp; Summary'!$D$7)^AH$29))))))</f>
        <v>0</v>
      </c>
      <c r="AI83" s="114">
        <f>$D83*IF(AI$29&gt;'Inputs &amp; Summary'!$D$5,0,IF(AI$29&gt;VLOOKUP($G83,Lists!$J$17:$K$21,2),IF($M83=Lists!$H$3,IF($K83&lt;1,(($S83/$K83)*((1+'Inputs &amp; Summary'!$D$7)^AI$29)),((INT(AI$29/$K83)-INT((AI$29-1)/$K83))*$S83*((1+'Inputs &amp; Summary'!$D$7)^AI$29))),(_xlfn.WEIBULL.DIST(AI$29,$L83,$K83,FALSE)*$S83*((1+'Inputs &amp; Summary'!$D$7)^AI$29))),IF($M83=Lists!$H$3,IF($K83&lt;1,((($R83*(1-$E83)+$Q83*(1-$F83))/$K83)*((1+'Inputs &amp; Summary'!$D$7)^AI$29)),((INT(AI$29/$K83)-INT((AI$29-1)/$K83))*($R83*(1-$E83)+$Q83*(1-$F83))*((1+'Inputs &amp; Summary'!$D$7)^AI$29))),((_xlfn.WEIBULL.DIST(AI$29,$L83,$K83,FALSE)*($R83*(1-$E83)+$Q83*(1-$F83))*((1+'Inputs &amp; Summary'!$D$7)^AI$29))))))</f>
        <v>604.73329188289631</v>
      </c>
      <c r="AJ83" s="114">
        <f>$D83*IF(AJ$29&gt;'Inputs &amp; Summary'!$D$5,0,IF(AJ$29&gt;VLOOKUP($G83,Lists!$J$17:$K$21,2),IF($M83=Lists!$H$3,IF($K83&lt;1,(($S83/$K83)*((1+'Inputs &amp; Summary'!$D$7)^AJ$29)),((INT(AJ$29/$K83)-INT((AJ$29-1)/$K83))*$S83*((1+'Inputs &amp; Summary'!$D$7)^AJ$29))),(_xlfn.WEIBULL.DIST(AJ$29,$L83,$K83,FALSE)*$S83*((1+'Inputs &amp; Summary'!$D$7)^AJ$29))),IF($M83=Lists!$H$3,IF($K83&lt;1,((($R83*(1-$E83)+$Q83*(1-$F83))/$K83)*((1+'Inputs &amp; Summary'!$D$7)^AJ$29)),((INT(AJ$29/$K83)-INT((AJ$29-1)/$K83))*($R83*(1-$E83)+$Q83*(1-$F83))*((1+'Inputs &amp; Summary'!$D$7)^AJ$29))),((_xlfn.WEIBULL.DIST(AJ$29,$L83,$K83,FALSE)*($R83*(1-$E83)+$Q83*(1-$F83))*((1+'Inputs &amp; Summary'!$D$7)^AJ$29))))))</f>
        <v>715.65979131447898</v>
      </c>
      <c r="AK83" s="114">
        <f>$D83*IF(AK$29&gt;'Inputs &amp; Summary'!$D$5,0,IF(AK$29&gt;VLOOKUP($G83,Lists!$J$17:$K$21,2),IF($M83=Lists!$H$3,IF($K83&lt;1,(($S83/$K83)*((1+'Inputs &amp; Summary'!$D$7)^AK$29)),((INT(AK$29/$K83)-INT((AK$29-1)/$K83))*$S83*((1+'Inputs &amp; Summary'!$D$7)^AK$29))),(_xlfn.WEIBULL.DIST(AK$29,$L83,$K83,FALSE)*$S83*((1+'Inputs &amp; Summary'!$D$7)^AK$29))),IF($M83=Lists!$H$3,IF($K83&lt;1,((($R83*(1-$E83)+$Q83*(1-$F83))/$K83)*((1+'Inputs &amp; Summary'!$D$7)^AK$29)),((INT(AK$29/$K83)-INT((AK$29-1)/$K83))*($R83*(1-$E83)+$Q83*(1-$F83))*((1+'Inputs &amp; Summary'!$D$7)^AK$29))),((_xlfn.WEIBULL.DIST(AK$29,$L83,$K83,FALSE)*($R83*(1-$E83)+$Q83*(1-$F83))*((1+'Inputs &amp; Summary'!$D$7)^AK$29))))))</f>
        <v>831.37166476589061</v>
      </c>
      <c r="AL83" s="114">
        <f>$D83*IF(AL$29&gt;'Inputs &amp; Summary'!$D$5,0,IF(AL$29&gt;VLOOKUP($G83,Lists!$J$17:$K$21,2),IF($M83=Lists!$H$3,IF($K83&lt;1,(($S83/$K83)*((1+'Inputs &amp; Summary'!$D$7)^AL$29)),((INT(AL$29/$K83)-INT((AL$29-1)/$K83))*$S83*((1+'Inputs &amp; Summary'!$D$7)^AL$29))),(_xlfn.WEIBULL.DIST(AL$29,$L83,$K83,FALSE)*$S83*((1+'Inputs &amp; Summary'!$D$7)^AL$29))),IF($M83=Lists!$H$3,IF($K83&lt;1,((($R83*(1-$E83)+$Q83*(1-$F83))/$K83)*((1+'Inputs &amp; Summary'!$D$7)^AL$29)),((INT(AL$29/$K83)-INT((AL$29-1)/$K83))*($R83*(1-$E83)+$Q83*(1-$F83))*((1+'Inputs &amp; Summary'!$D$7)^AL$29))),((_xlfn.WEIBULL.DIST(AL$29,$L83,$K83,FALSE)*($R83*(1-$E83)+$Q83*(1-$F83))*((1+'Inputs &amp; Summary'!$D$7)^AL$29))))))</f>
        <v>949.64432190148011</v>
      </c>
      <c r="AM83" s="114">
        <f>$D83*IF(AM$29&gt;'Inputs &amp; Summary'!$D$5,0,IF(AM$29&gt;VLOOKUP($G83,Lists!$J$17:$K$21,2),IF($M83=Lists!$H$3,IF($K83&lt;1,(($S83/$K83)*((1+'Inputs &amp; Summary'!$D$7)^AM$29)),((INT(AM$29/$K83)-INT((AM$29-1)/$K83))*$S83*((1+'Inputs &amp; Summary'!$D$7)^AM$29))),(_xlfn.WEIBULL.DIST(AM$29,$L83,$K83,FALSE)*$S83*((1+'Inputs &amp; Summary'!$D$7)^AM$29))),IF($M83=Lists!$H$3,IF($K83&lt;1,((($R83*(1-$E83)+$Q83*(1-$F83))/$K83)*((1+'Inputs &amp; Summary'!$D$7)^AM$29)),((INT(AM$29/$K83)-INT((AM$29-1)/$K83))*($R83*(1-$E83)+$Q83*(1-$F83))*((1+'Inputs &amp; Summary'!$D$7)^AM$29))),((_xlfn.WEIBULL.DIST(AM$29,$L83,$K83,FALSE)*($R83*(1-$E83)+$Q83*(1-$F83))*((1+'Inputs &amp; Summary'!$D$7)^AM$29))))))</f>
        <v>1067.9453916102416</v>
      </c>
      <c r="AN83" s="114">
        <f>$D83*IF(AN$29&gt;'Inputs &amp; Summary'!$D$5,0,IF(AN$29&gt;VLOOKUP($G83,Lists!$J$17:$K$21,2),IF($M83=Lists!$H$3,IF($K83&lt;1,(($S83/$K83)*((1+'Inputs &amp; Summary'!$D$7)^AN$29)),((INT(AN$29/$K83)-INT((AN$29-1)/$K83))*$S83*((1+'Inputs &amp; Summary'!$D$7)^AN$29))),(_xlfn.WEIBULL.DIST(AN$29,$L83,$K83,FALSE)*$S83*((1+'Inputs &amp; Summary'!$D$7)^AN$29))),IF($M83=Lists!$H$3,IF($K83&lt;1,((($R83*(1-$E83)+$Q83*(1-$F83))/$K83)*((1+'Inputs &amp; Summary'!$D$7)^AN$29)),((INT(AN$29/$K83)-INT((AN$29-1)/$K83))*($R83*(1-$E83)+$Q83*(1-$F83))*((1+'Inputs &amp; Summary'!$D$7)^AN$29))),((_xlfn.WEIBULL.DIST(AN$29,$L83,$K83,FALSE)*($R83*(1-$E83)+$Q83*(1-$F83))*((1+'Inputs &amp; Summary'!$D$7)^AN$29))))))</f>
        <v>1183.4954167620176</v>
      </c>
      <c r="AO83" s="114">
        <f>$D83*IF(AO$29&gt;'Inputs &amp; Summary'!$D$5,0,IF(AO$29&gt;VLOOKUP($G83,Lists!$J$17:$K$21,2),IF($M83=Lists!$H$3,IF($K83&lt;1,(($S83/$K83)*((1+'Inputs &amp; Summary'!$D$7)^AO$29)),((INT(AO$29/$K83)-INT((AO$29-1)/$K83))*$S83*((1+'Inputs &amp; Summary'!$D$7)^AO$29))),(_xlfn.WEIBULL.DIST(AO$29,$L83,$K83,FALSE)*$S83*((1+'Inputs &amp; Summary'!$D$7)^AO$29))),IF($M83=Lists!$H$3,IF($K83&lt;1,((($R83*(1-$E83)+$Q83*(1-$F83))/$K83)*((1+'Inputs &amp; Summary'!$D$7)^AO$29)),((INT(AO$29/$K83)-INT((AO$29-1)/$K83))*($R83*(1-$E83)+$Q83*(1-$F83))*((1+'Inputs &amp; Summary'!$D$7)^AO$29))),((_xlfn.WEIBULL.DIST(AO$29,$L83,$K83,FALSE)*($R83*(1-$E83)+$Q83*(1-$F83))*((1+'Inputs &amp; Summary'!$D$7)^AO$29))))))</f>
        <v>1293.3505131988647</v>
      </c>
      <c r="AP83" s="114">
        <f>$D83*IF(AP$29&gt;'Inputs &amp; Summary'!$D$5,0,IF(AP$29&gt;VLOOKUP($G83,Lists!$J$17:$K$21,2),IF($M83=Lists!$H$3,IF($K83&lt;1,(($S83/$K83)*((1+'Inputs &amp; Summary'!$D$7)^AP$29)),((INT(AP$29/$K83)-INT((AP$29-1)/$K83))*$S83*((1+'Inputs &amp; Summary'!$D$7)^AP$29))),(_xlfn.WEIBULL.DIST(AP$29,$L83,$K83,FALSE)*$S83*((1+'Inputs &amp; Summary'!$D$7)^AP$29))),IF($M83=Lists!$H$3,IF($K83&lt;1,((($R83*(1-$E83)+$Q83*(1-$F83))/$K83)*((1+'Inputs &amp; Summary'!$D$7)^AP$29)),((INT(AP$29/$K83)-INT((AP$29-1)/$K83))*($R83*(1-$E83)+$Q83*(1-$F83))*((1+'Inputs &amp; Summary'!$D$7)^AP$29))),((_xlfn.WEIBULL.DIST(AP$29,$L83,$K83,FALSE)*($R83*(1-$E83)+$Q83*(1-$F83))*((1+'Inputs &amp; Summary'!$D$7)^AP$29))))))</f>
        <v>1394.5051250349627</v>
      </c>
      <c r="AQ83" s="114">
        <f>$D83*IF(AQ$29&gt;'Inputs &amp; Summary'!$D$5,0,IF(AQ$29&gt;VLOOKUP($G83,Lists!$J$17:$K$21,2),IF($M83=Lists!$H$3,IF($K83&lt;1,(($S83/$K83)*((1+'Inputs &amp; Summary'!$D$7)^AQ$29)),((INT(AQ$29/$K83)-INT((AQ$29-1)/$K83))*$S83*((1+'Inputs &amp; Summary'!$D$7)^AQ$29))),(_xlfn.WEIBULL.DIST(AQ$29,$L83,$K83,FALSE)*$S83*((1+'Inputs &amp; Summary'!$D$7)^AQ$29))),IF($M83=Lists!$H$3,IF($K83&lt;1,((($R83*(1-$E83)+$Q83*(1-$F83))/$K83)*((1+'Inputs &amp; Summary'!$D$7)^AQ$29)),((INT(AQ$29/$K83)-INT((AQ$29-1)/$K83))*($R83*(1-$E83)+$Q83*(1-$F83))*((1+'Inputs &amp; Summary'!$D$7)^AQ$29))),((_xlfn.WEIBULL.DIST(AQ$29,$L83,$K83,FALSE)*($R83*(1-$E83)+$Q83*(1-$F83))*((1+'Inputs &amp; Summary'!$D$7)^AQ$29))))))</f>
        <v>1484.0111721099688</v>
      </c>
      <c r="AR83" s="114">
        <f>$D83*IF(AR$29&gt;'Inputs &amp; Summary'!$D$5,0,IF(AR$29&gt;VLOOKUP($G83,Lists!$J$17:$K$21,2),IF($M83=Lists!$H$3,IF($K83&lt;1,(($S83/$K83)*((1+'Inputs &amp; Summary'!$D$7)^AR$29)),((INT(AR$29/$K83)-INT((AR$29-1)/$K83))*$S83*((1+'Inputs &amp; Summary'!$D$7)^AR$29))),(_xlfn.WEIBULL.DIST(AR$29,$L83,$K83,FALSE)*$S83*((1+'Inputs &amp; Summary'!$D$7)^AR$29))),IF($M83=Lists!$H$3,IF($K83&lt;1,((($R83*(1-$E83)+$Q83*(1-$F83))/$K83)*((1+'Inputs &amp; Summary'!$D$7)^AR$29)),((INT(AR$29/$K83)-INT((AR$29-1)/$K83))*($R83*(1-$E83)+$Q83*(1-$F83))*((1+'Inputs &amp; Summary'!$D$7)^AR$29))),((_xlfn.WEIBULL.DIST(AR$29,$L83,$K83,FALSE)*($R83*(1-$E83)+$Q83*(1-$F83))*((1+'Inputs &amp; Summary'!$D$7)^AR$29))))))</f>
        <v>1559.1080410224724</v>
      </c>
      <c r="AS83" s="114">
        <f>$D83*IF(AS$29&gt;'Inputs &amp; Summary'!$D$5,0,IF(AS$29&gt;VLOOKUP($G83,Lists!$J$17:$K$21,2),IF($M83=Lists!$H$3,IF($K83&lt;1,(($S83/$K83)*((1+'Inputs &amp; Summary'!$D$7)^AS$29)),((INT(AS$29/$K83)-INT((AS$29-1)/$K83))*$S83*((1+'Inputs &amp; Summary'!$D$7)^AS$29))),(_xlfn.WEIBULL.DIST(AS$29,$L83,$K83,FALSE)*$S83*((1+'Inputs &amp; Summary'!$D$7)^AS$29))),IF($M83=Lists!$H$3,IF($K83&lt;1,((($R83*(1-$E83)+$Q83*(1-$F83))/$K83)*((1+'Inputs &amp; Summary'!$D$7)^AS$29)),((INT(AS$29/$K83)-INT((AS$29-1)/$K83))*($R83*(1-$E83)+$Q83*(1-$F83))*((1+'Inputs &amp; Summary'!$D$7)^AS$29))),((_xlfn.WEIBULL.DIST(AS$29,$L83,$K83,FALSE)*($R83*(1-$E83)+$Q83*(1-$F83))*((1+'Inputs &amp; Summary'!$D$7)^AS$29))))))</f>
        <v>0</v>
      </c>
      <c r="AT83" s="114">
        <f>$D83*IF(AT$29&gt;'Inputs &amp; Summary'!$D$5,0,IF(AT$29&gt;VLOOKUP($G83,Lists!$J$17:$K$21,2),IF($M83=Lists!$H$3,IF($K83&lt;1,(($S83/$K83)*((1+'Inputs &amp; Summary'!$D$7)^AT$29)),((INT(AT$29/$K83)-INT((AT$29-1)/$K83))*$S83*((1+'Inputs &amp; Summary'!$D$7)^AT$29))),(_xlfn.WEIBULL.DIST(AT$29,$L83,$K83,FALSE)*$S83*((1+'Inputs &amp; Summary'!$D$7)^AT$29))),IF($M83=Lists!$H$3,IF($K83&lt;1,((($R83*(1-$E83)+$Q83*(1-$F83))/$K83)*((1+'Inputs &amp; Summary'!$D$7)^AT$29)),((INT(AT$29/$K83)-INT((AT$29-1)/$K83))*($R83*(1-$E83)+$Q83*(1-$F83))*((1+'Inputs &amp; Summary'!$D$7)^AT$29))),((_xlfn.WEIBULL.DIST(AT$29,$L83,$K83,FALSE)*($R83*(1-$E83)+$Q83*(1-$F83))*((1+'Inputs &amp; Summary'!$D$7)^AT$29))))))</f>
        <v>0</v>
      </c>
      <c r="AU83" s="114">
        <f>$D83*IF(AU$29&gt;'Inputs &amp; Summary'!$D$5,0,IF(AU$29&gt;VLOOKUP($G83,Lists!$J$17:$K$21,2),IF($M83=Lists!$H$3,IF($K83&lt;1,(($S83/$K83)*((1+'Inputs &amp; Summary'!$D$7)^AU$29)),((INT(AU$29/$K83)-INT((AU$29-1)/$K83))*$S83*((1+'Inputs &amp; Summary'!$D$7)^AU$29))),(_xlfn.WEIBULL.DIST(AU$29,$L83,$K83,FALSE)*$S83*((1+'Inputs &amp; Summary'!$D$7)^AU$29))),IF($M83=Lists!$H$3,IF($K83&lt;1,((($R83*(1-$E83)+$Q83*(1-$F83))/$K83)*((1+'Inputs &amp; Summary'!$D$7)^AU$29)),((INT(AU$29/$K83)-INT((AU$29-1)/$K83))*($R83*(1-$E83)+$Q83*(1-$F83))*((1+'Inputs &amp; Summary'!$D$7)^AU$29))),((_xlfn.WEIBULL.DIST(AU$29,$L83,$K83,FALSE)*($R83*(1-$E83)+$Q83*(1-$F83))*((1+'Inputs &amp; Summary'!$D$7)^AU$29))))))</f>
        <v>0</v>
      </c>
      <c r="AV83" s="114">
        <f>$D83*IF(AV$29&gt;'Inputs &amp; Summary'!$D$5,0,IF(AV$29&gt;VLOOKUP($G83,Lists!$J$17:$K$21,2),IF($M83=Lists!$H$3,IF($K83&lt;1,(($S83/$K83)*((1+'Inputs &amp; Summary'!$D$7)^AV$29)),((INT(AV$29/$K83)-INT((AV$29-1)/$K83))*$S83*((1+'Inputs &amp; Summary'!$D$7)^AV$29))),(_xlfn.WEIBULL.DIST(AV$29,$L83,$K83,FALSE)*$S83*((1+'Inputs &amp; Summary'!$D$7)^AV$29))),IF($M83=Lists!$H$3,IF($K83&lt;1,((($R83*(1-$E83)+$Q83*(1-$F83))/$K83)*((1+'Inputs &amp; Summary'!$D$7)^AV$29)),((INT(AV$29/$K83)-INT((AV$29-1)/$K83))*($R83*(1-$E83)+$Q83*(1-$F83))*((1+'Inputs &amp; Summary'!$D$7)^AV$29))),((_xlfn.WEIBULL.DIST(AV$29,$L83,$K83,FALSE)*($R83*(1-$E83)+$Q83*(1-$F83))*((1+'Inputs &amp; Summary'!$D$7)^AV$29))))))</f>
        <v>0</v>
      </c>
      <c r="AW83" s="114">
        <f>$D83*IF(AW$29&gt;'Inputs &amp; Summary'!$D$5,0,IF(AW$29&gt;VLOOKUP($G83,Lists!$J$17:$K$21,2),IF($M83=Lists!$H$3,IF($K83&lt;1,(($S83/$K83)*((1+'Inputs &amp; Summary'!$D$7)^AW$29)),((INT(AW$29/$K83)-INT((AW$29-1)/$K83))*$S83*((1+'Inputs &amp; Summary'!$D$7)^AW$29))),(_xlfn.WEIBULL.DIST(AW$29,$L83,$K83,FALSE)*$S83*((1+'Inputs &amp; Summary'!$D$7)^AW$29))),IF($M83=Lists!$H$3,IF($K83&lt;1,((($R83*(1-$E83)+$Q83*(1-$F83))/$K83)*((1+'Inputs &amp; Summary'!$D$7)^AW$29)),((INT(AW$29/$K83)-INT((AW$29-1)/$K83))*($R83*(1-$E83)+$Q83*(1-$F83))*((1+'Inputs &amp; Summary'!$D$7)^AW$29))),((_xlfn.WEIBULL.DIST(AW$29,$L83,$K83,FALSE)*($R83*(1-$E83)+$Q83*(1-$F83))*((1+'Inputs &amp; Summary'!$D$7)^AW$29))))))</f>
        <v>0</v>
      </c>
      <c r="AX83" s="114">
        <f>$D83*IF(AX$29&gt;'Inputs &amp; Summary'!$D$5,0,IF(AX$29&gt;VLOOKUP($G83,Lists!$J$17:$K$21,2),IF($M83=Lists!$H$3,IF($K83&lt;1,(($S83/$K83)*((1+'Inputs &amp; Summary'!$D$7)^AX$29)),((INT(AX$29/$K83)-INT((AX$29-1)/$K83))*$S83*((1+'Inputs &amp; Summary'!$D$7)^AX$29))),(_xlfn.WEIBULL.DIST(AX$29,$L83,$K83,FALSE)*$S83*((1+'Inputs &amp; Summary'!$D$7)^AX$29))),IF($M83=Lists!$H$3,IF($K83&lt;1,((($R83*(1-$E83)+$Q83*(1-$F83))/$K83)*((1+'Inputs &amp; Summary'!$D$7)^AX$29)),((INT(AX$29/$K83)-INT((AX$29-1)/$K83))*($R83*(1-$E83)+$Q83*(1-$F83))*((1+'Inputs &amp; Summary'!$D$7)^AX$29))),((_xlfn.WEIBULL.DIST(AX$29,$L83,$K83,FALSE)*($R83*(1-$E83)+$Q83*(1-$F83))*((1+'Inputs &amp; Summary'!$D$7)^AX$29))))))</f>
        <v>0</v>
      </c>
      <c r="AY83" s="114">
        <f>$D83*IF(AY$29&gt;'Inputs &amp; Summary'!$D$5,0,IF(AY$29&gt;VLOOKUP($G83,Lists!$J$17:$K$21,2),IF($M83=Lists!$H$3,IF($K83&lt;1,(($S83/$K83)*((1+'Inputs &amp; Summary'!$D$7)^AY$29)),((INT(AY$29/$K83)-INT((AY$29-1)/$K83))*$S83*((1+'Inputs &amp; Summary'!$D$7)^AY$29))),(_xlfn.WEIBULL.DIST(AY$29,$L83,$K83,FALSE)*$S83*((1+'Inputs &amp; Summary'!$D$7)^AY$29))),IF($M83=Lists!$H$3,IF($K83&lt;1,((($R83*(1-$E83)+$Q83*(1-$F83))/$K83)*((1+'Inputs &amp; Summary'!$D$7)^AY$29)),((INT(AY$29/$K83)-INT((AY$29-1)/$K83))*($R83*(1-$E83)+$Q83*(1-$F83))*((1+'Inputs &amp; Summary'!$D$7)^AY$29))),((_xlfn.WEIBULL.DIST(AY$29,$L83,$K83,FALSE)*($R83*(1-$E83)+$Q83*(1-$F83))*((1+'Inputs &amp; Summary'!$D$7)^AY$29))))))</f>
        <v>0</v>
      </c>
      <c r="AZ83" s="114">
        <f>$D83*IF(AZ$29&gt;'Inputs &amp; Summary'!$D$5,0,IF(AZ$29&gt;VLOOKUP($G83,Lists!$J$17:$K$21,2),IF($M83=Lists!$H$3,IF($K83&lt;1,(($S83/$K83)*((1+'Inputs &amp; Summary'!$D$7)^AZ$29)),((INT(AZ$29/$K83)-INT((AZ$29-1)/$K83))*$S83*((1+'Inputs &amp; Summary'!$D$7)^AZ$29))),(_xlfn.WEIBULL.DIST(AZ$29,$L83,$K83,FALSE)*$S83*((1+'Inputs &amp; Summary'!$D$7)^AZ$29))),IF($M83=Lists!$H$3,IF($K83&lt;1,((($R83*(1-$E83)+$Q83*(1-$F83))/$K83)*((1+'Inputs &amp; Summary'!$D$7)^AZ$29)),((INT(AZ$29/$K83)-INT((AZ$29-1)/$K83))*($R83*(1-$E83)+$Q83*(1-$F83))*((1+'Inputs &amp; Summary'!$D$7)^AZ$29))),((_xlfn.WEIBULL.DIST(AZ$29,$L83,$K83,FALSE)*($R83*(1-$E83)+$Q83*(1-$F83))*((1+'Inputs &amp; Summary'!$D$7)^AZ$29))))))</f>
        <v>0</v>
      </c>
      <c r="BA83" s="114">
        <f>$D83*IF(BA$29&gt;'Inputs &amp; Summary'!$D$5,0,IF(BA$29&gt;VLOOKUP($G83,Lists!$J$17:$K$21,2),IF($M83=Lists!$H$3,IF($K83&lt;1,(($S83/$K83)*((1+'Inputs &amp; Summary'!$D$7)^BA$29)),((INT(BA$29/$K83)-INT((BA$29-1)/$K83))*$S83*((1+'Inputs &amp; Summary'!$D$7)^BA$29))),(_xlfn.WEIBULL.DIST(BA$29,$L83,$K83,FALSE)*$S83*((1+'Inputs &amp; Summary'!$D$7)^BA$29))),IF($M83=Lists!$H$3,IF($K83&lt;1,((($R83*(1-$E83)+$Q83*(1-$F83))/$K83)*((1+'Inputs &amp; Summary'!$D$7)^BA$29)),((INT(BA$29/$K83)-INT((BA$29-1)/$K83))*($R83*(1-$E83)+$Q83*(1-$F83))*((1+'Inputs &amp; Summary'!$D$7)^BA$29))),((_xlfn.WEIBULL.DIST(BA$29,$L83,$K83,FALSE)*($R83*(1-$E83)+$Q83*(1-$F83))*((1+'Inputs &amp; Summary'!$D$7)^BA$29))))))</f>
        <v>0</v>
      </c>
      <c r="BB83" s="114">
        <f>$D83*IF(BB$29&gt;'Inputs &amp; Summary'!$D$5,0,IF(BB$29&gt;VLOOKUP($G83,Lists!$J$17:$K$21,2),IF($M83=Lists!$H$3,IF($K83&lt;1,(($S83/$K83)*((1+'Inputs &amp; Summary'!$D$7)^BB$29)),((INT(BB$29/$K83)-INT((BB$29-1)/$K83))*$S83*((1+'Inputs &amp; Summary'!$D$7)^BB$29))),(_xlfn.WEIBULL.DIST(BB$29,$L83,$K83,FALSE)*$S83*((1+'Inputs &amp; Summary'!$D$7)^BB$29))),IF($M83=Lists!$H$3,IF($K83&lt;1,((($R83*(1-$E83)+$Q83*(1-$F83))/$K83)*((1+'Inputs &amp; Summary'!$D$7)^BB$29)),((INT(BB$29/$K83)-INT((BB$29-1)/$K83))*($R83*(1-$E83)+$Q83*(1-$F83))*((1+'Inputs &amp; Summary'!$D$7)^BB$29))),((_xlfn.WEIBULL.DIST(BB$29,$L83,$K83,FALSE)*($R83*(1-$E83)+$Q83*(1-$F83))*((1+'Inputs &amp; Summary'!$D$7)^BB$29))))))</f>
        <v>0</v>
      </c>
      <c r="BC83" s="114">
        <f>$D83*IF(BC$29&gt;'Inputs &amp; Summary'!$D$5,0,IF(BC$29&gt;VLOOKUP($G83,Lists!$J$17:$K$21,2),IF($M83=Lists!$H$3,IF($K83&lt;1,(($S83/$K83)*((1+'Inputs &amp; Summary'!$D$7)^BC$29)),((INT(BC$29/$K83)-INT((BC$29-1)/$K83))*$S83*((1+'Inputs &amp; Summary'!$D$7)^BC$29))),(_xlfn.WEIBULL.DIST(BC$29,$L83,$K83,FALSE)*$S83*((1+'Inputs &amp; Summary'!$D$7)^BC$29))),IF($M83=Lists!$H$3,IF($K83&lt;1,((($R83*(1-$E83)+$Q83*(1-$F83))/$K83)*((1+'Inputs &amp; Summary'!$D$7)^BC$29)),((INT(BC$29/$K83)-INT((BC$29-1)/$K83))*($R83*(1-$E83)+$Q83*(1-$F83))*((1+'Inputs &amp; Summary'!$D$7)^BC$29))),((_xlfn.WEIBULL.DIST(BC$29,$L83,$K83,FALSE)*($R83*(1-$E83)+$Q83*(1-$F83))*((1+'Inputs &amp; Summary'!$D$7)^BC$29))))))</f>
        <v>0</v>
      </c>
      <c r="BD83" s="114">
        <f>$D83*IF(BD$29&gt;'Inputs &amp; Summary'!$D$5,0,IF(BD$29&gt;VLOOKUP($G83,Lists!$J$17:$K$21,2),IF($M83=Lists!$H$3,IF($K83&lt;1,(($S83/$K83)*((1+'Inputs &amp; Summary'!$D$7)^BD$29)),((INT(BD$29/$K83)-INT((BD$29-1)/$K83))*$S83*((1+'Inputs &amp; Summary'!$D$7)^BD$29))),(_xlfn.WEIBULL.DIST(BD$29,$L83,$K83,FALSE)*$S83*((1+'Inputs &amp; Summary'!$D$7)^BD$29))),IF($M83=Lists!$H$3,IF($K83&lt;1,((($R83*(1-$E83)+$Q83*(1-$F83))/$K83)*((1+'Inputs &amp; Summary'!$D$7)^BD$29)),((INT(BD$29/$K83)-INT((BD$29-1)/$K83))*($R83*(1-$E83)+$Q83*(1-$F83))*((1+'Inputs &amp; Summary'!$D$7)^BD$29))),((_xlfn.WEIBULL.DIST(BD$29,$L83,$K83,FALSE)*($R83*(1-$E83)+$Q83*(1-$F83))*((1+'Inputs &amp; Summary'!$D$7)^BD$29))))))</f>
        <v>0</v>
      </c>
      <c r="BE83" s="114">
        <f>$D83*IF(BE$29&gt;'Inputs &amp; Summary'!$D$5,0,IF(BE$29&gt;VLOOKUP($G83,Lists!$J$17:$K$21,2),IF($M83=Lists!$H$3,IF($K83&lt;1,(($S83/$K83)*((1+'Inputs &amp; Summary'!$D$7)^BE$29)),((INT(BE$29/$K83)-INT((BE$29-1)/$K83))*$S83*((1+'Inputs &amp; Summary'!$D$7)^BE$29))),(_xlfn.WEIBULL.DIST(BE$29,$L83,$K83,FALSE)*$S83*((1+'Inputs &amp; Summary'!$D$7)^BE$29))),IF($M83=Lists!$H$3,IF($K83&lt;1,((($R83*(1-$E83)+$Q83*(1-$F83))/$K83)*((1+'Inputs &amp; Summary'!$D$7)^BE$29)),((INT(BE$29/$K83)-INT((BE$29-1)/$K83))*($R83*(1-$E83)+$Q83*(1-$F83))*((1+'Inputs &amp; Summary'!$D$7)^BE$29))),((_xlfn.WEIBULL.DIST(BE$29,$L83,$K83,FALSE)*($R83*(1-$E83)+$Q83*(1-$F83))*((1+'Inputs &amp; Summary'!$D$7)^BE$29))))))</f>
        <v>0</v>
      </c>
      <c r="BF83" s="114">
        <f>$D83*IF(BF$29&gt;'Inputs &amp; Summary'!$D$5,0,IF(BF$29&gt;VLOOKUP($G83,Lists!$J$17:$K$21,2),IF($M83=Lists!$H$3,IF($K83&lt;1,(($S83/$K83)*((1+'Inputs &amp; Summary'!$D$7)^BF$29)),((INT(BF$29/$K83)-INT((BF$29-1)/$K83))*$S83*((1+'Inputs &amp; Summary'!$D$7)^BF$29))),(_xlfn.WEIBULL.DIST(BF$29,$L83,$K83,FALSE)*$S83*((1+'Inputs &amp; Summary'!$D$7)^BF$29))),IF($M83=Lists!$H$3,IF($K83&lt;1,((($R83*(1-$E83)+$Q83*(1-$F83))/$K83)*((1+'Inputs &amp; Summary'!$D$7)^BF$29)),((INT(BF$29/$K83)-INT((BF$29-1)/$K83))*($R83*(1-$E83)+$Q83*(1-$F83))*((1+'Inputs &amp; Summary'!$D$7)^BF$29))),((_xlfn.WEIBULL.DIST(BF$29,$L83,$K83,FALSE)*($R83*(1-$E83)+$Q83*(1-$F83))*((1+'Inputs &amp; Summary'!$D$7)^BF$29))))))</f>
        <v>0</v>
      </c>
      <c r="BG83" s="114">
        <f>$D83*IF(BG$29&gt;'Inputs &amp; Summary'!$D$5,0,IF(BG$29&gt;VLOOKUP($G83,Lists!$J$17:$K$21,2),IF($M83=Lists!$H$3,IF($K83&lt;1,(($S83/$K83)*((1+'Inputs &amp; Summary'!$D$7)^BG$29)),((INT(BG$29/$K83)-INT((BG$29-1)/$K83))*$S83*((1+'Inputs &amp; Summary'!$D$7)^BG$29))),(_xlfn.WEIBULL.DIST(BG$29,$L83,$K83,FALSE)*$S83*((1+'Inputs &amp; Summary'!$D$7)^BG$29))),IF($M83=Lists!$H$3,IF($K83&lt;1,((($R83*(1-$E83)+$Q83*(1-$F83))/$K83)*((1+'Inputs &amp; Summary'!$D$7)^BG$29)),((INT(BG$29/$K83)-INT((BG$29-1)/$K83))*($R83*(1-$E83)+$Q83*(1-$F83))*((1+'Inputs &amp; Summary'!$D$7)^BG$29))),((_xlfn.WEIBULL.DIST(BG$29,$L83,$K83,FALSE)*($R83*(1-$E83)+$Q83*(1-$F83))*((1+'Inputs &amp; Summary'!$D$7)^BG$29))))))</f>
        <v>0</v>
      </c>
      <c r="BH83" s="114">
        <f>$D83*IF(BH$29&gt;'Inputs &amp; Summary'!$D$5,0,IF(BH$29&gt;VLOOKUP($G83,Lists!$J$17:$K$21,2),IF($M83=Lists!$H$3,IF($K83&lt;1,(($S83/$K83)*((1+'Inputs &amp; Summary'!$D$7)^BH$29)),((INT(BH$29/$K83)-INT((BH$29-1)/$K83))*$S83*((1+'Inputs &amp; Summary'!$D$7)^BH$29))),(_xlfn.WEIBULL.DIST(BH$29,$L83,$K83,FALSE)*$S83*((1+'Inputs &amp; Summary'!$D$7)^BH$29))),IF($M83=Lists!$H$3,IF($K83&lt;1,((($R83*(1-$E83)+$Q83*(1-$F83))/$K83)*((1+'Inputs &amp; Summary'!$D$7)^BH$29)),((INT(BH$29/$K83)-INT((BH$29-1)/$K83))*($R83*(1-$E83)+$Q83*(1-$F83))*((1+'Inputs &amp; Summary'!$D$7)^BH$29))),((_xlfn.WEIBULL.DIST(BH$29,$L83,$K83,FALSE)*($R83*(1-$E83)+$Q83*(1-$F83))*((1+'Inputs &amp; Summary'!$D$7)^BH$29))))))</f>
        <v>0</v>
      </c>
      <c r="BI83" s="114">
        <f>$D83*IF(BI$29&gt;'Inputs &amp; Summary'!$D$5,0,IF(BI$29&gt;VLOOKUP($G83,Lists!$J$17:$K$21,2),IF($M83=Lists!$H$3,IF($K83&lt;1,(($S83/$K83)*((1+'Inputs &amp; Summary'!$D$7)^BI$29)),((INT(BI$29/$K83)-INT((BI$29-1)/$K83))*$S83*((1+'Inputs &amp; Summary'!$D$7)^BI$29))),(_xlfn.WEIBULL.DIST(BI$29,$L83,$K83,FALSE)*$S83*((1+'Inputs &amp; Summary'!$D$7)^BI$29))),IF($M83=Lists!$H$3,IF($K83&lt;1,((($R83*(1-$E83)+$Q83*(1-$F83))/$K83)*((1+'Inputs &amp; Summary'!$D$7)^BI$29)),((INT(BI$29/$K83)-INT((BI$29-1)/$K83))*($R83*(1-$E83)+$Q83*(1-$F83))*((1+'Inputs &amp; Summary'!$D$7)^BI$29))),((_xlfn.WEIBULL.DIST(BI$29,$L83,$K83,FALSE)*($R83*(1-$E83)+$Q83*(1-$F83))*((1+'Inputs &amp; Summary'!$D$7)^BI$29))))))</f>
        <v>0</v>
      </c>
      <c r="BJ83" s="114">
        <f>$D83*IF(BJ$29&gt;'Inputs &amp; Summary'!$D$5,0,IF(BJ$29&gt;VLOOKUP($G83,Lists!$J$17:$K$21,2),IF($M83=Lists!$H$3,IF($K83&lt;1,(($S83/$K83)*((1+'Inputs &amp; Summary'!$D$7)^BJ$29)),((INT(BJ$29/$K83)-INT((BJ$29-1)/$K83))*$S83*((1+'Inputs &amp; Summary'!$D$7)^BJ$29))),(_xlfn.WEIBULL.DIST(BJ$29,$L83,$K83,FALSE)*$S83*((1+'Inputs &amp; Summary'!$D$7)^BJ$29))),IF($M83=Lists!$H$3,IF($K83&lt;1,((($R83*(1-$E83)+$Q83*(1-$F83))/$K83)*((1+'Inputs &amp; Summary'!$D$7)^BJ$29)),((INT(BJ$29/$K83)-INT((BJ$29-1)/$K83))*($R83*(1-$E83)+$Q83*(1-$F83))*((1+'Inputs &amp; Summary'!$D$7)^BJ$29))),((_xlfn.WEIBULL.DIST(BJ$29,$L83,$K83,FALSE)*($R83*(1-$E83)+$Q83*(1-$F83))*((1+'Inputs &amp; Summary'!$D$7)^BJ$29))))))</f>
        <v>0</v>
      </c>
      <c r="BK83" s="114">
        <f>$D83*IF(BK$29&gt;'Inputs &amp; Summary'!$D$5,0,IF(BK$29&gt;VLOOKUP($G83,Lists!$J$17:$K$21,2),IF($M83=Lists!$H$3,IF($K83&lt;1,(($S83/$K83)*((1+'Inputs &amp; Summary'!$D$7)^BK$29)),((INT(BK$29/$K83)-INT((BK$29-1)/$K83))*$S83*((1+'Inputs &amp; Summary'!$D$7)^BK$29))),(_xlfn.WEIBULL.DIST(BK$29,$L83,$K83,FALSE)*$S83*((1+'Inputs &amp; Summary'!$D$7)^BK$29))),IF($M83=Lists!$H$3,IF($K83&lt;1,((($R83*(1-$E83)+$Q83*(1-$F83))/$K83)*((1+'Inputs &amp; Summary'!$D$7)^BK$29)),((INT(BK$29/$K83)-INT((BK$29-1)/$K83))*($R83*(1-$E83)+$Q83*(1-$F83))*((1+'Inputs &amp; Summary'!$D$7)^BK$29))),((_xlfn.WEIBULL.DIST(BK$29,$L83,$K83,FALSE)*($R83*(1-$E83)+$Q83*(1-$F83))*((1+'Inputs &amp; Summary'!$D$7)^BK$29))))))</f>
        <v>0</v>
      </c>
      <c r="BL83" s="114">
        <f>$D83*IF(BL$29&gt;'Inputs &amp; Summary'!$D$5,0,IF(BL$29&gt;VLOOKUP($G83,Lists!$J$17:$K$21,2),IF($M83=Lists!$H$3,IF($K83&lt;1,(($S83/$K83)*((1+'Inputs &amp; Summary'!$D$7)^BL$29)),((INT(BL$29/$K83)-INT((BL$29-1)/$K83))*$S83*((1+'Inputs &amp; Summary'!$D$7)^BL$29))),(_xlfn.WEIBULL.DIST(BL$29,$L83,$K83,FALSE)*$S83*((1+'Inputs &amp; Summary'!$D$7)^BL$29))),IF($M83=Lists!$H$3,IF($K83&lt;1,((($R83*(1-$E83)+$Q83*(1-$F83))/$K83)*((1+'Inputs &amp; Summary'!$D$7)^BL$29)),((INT(BL$29/$K83)-INT((BL$29-1)/$K83))*($R83*(1-$E83)+$Q83*(1-$F83))*((1+'Inputs &amp; Summary'!$D$7)^BL$29))),((_xlfn.WEIBULL.DIST(BL$29,$L83,$K83,FALSE)*($R83*(1-$E83)+$Q83*(1-$F83))*((1+'Inputs &amp; Summary'!$D$7)^BL$29))))))</f>
        <v>0</v>
      </c>
    </row>
    <row r="84" spans="1:64" s="1" customFormat="1" x14ac:dyDescent="0.3">
      <c r="A84" s="79" t="s">
        <v>226</v>
      </c>
      <c r="B84" s="33" t="s">
        <v>152</v>
      </c>
      <c r="C84" s="33" t="s">
        <v>236</v>
      </c>
      <c r="D84" s="68">
        <v>1</v>
      </c>
      <c r="E84" s="68">
        <v>1</v>
      </c>
      <c r="F84" s="68">
        <v>1</v>
      </c>
      <c r="G84" s="213" t="s">
        <v>432</v>
      </c>
      <c r="H84" s="34"/>
      <c r="I84" s="34" t="s">
        <v>95</v>
      </c>
      <c r="J84" s="33">
        <f>VLOOKUP(I84,'Labor Rates'!$A$1:$B$16,2)</f>
        <v>23.197115384615383</v>
      </c>
      <c r="K84" s="35">
        <v>25</v>
      </c>
      <c r="L84" s="35">
        <v>1</v>
      </c>
      <c r="M84" s="36" t="s">
        <v>249</v>
      </c>
      <c r="N84" s="84">
        <f>IF('Inputs &amp; Summary'!$D$26=0,0,'Inputs &amp; Summary'!$D$25/'Inputs &amp; Summary'!$D$26)</f>
        <v>18</v>
      </c>
      <c r="O84" s="35">
        <v>0.08</v>
      </c>
      <c r="P84" s="5">
        <v>5</v>
      </c>
      <c r="Q84" s="73">
        <f t="shared" si="11"/>
        <v>33.403846153846153</v>
      </c>
      <c r="R84" s="73">
        <f t="shared" si="12"/>
        <v>90</v>
      </c>
      <c r="S84" s="74">
        <f t="shared" si="13"/>
        <v>123.40384615384616</v>
      </c>
      <c r="T84" s="88"/>
      <c r="U84" s="80"/>
      <c r="V84" s="87">
        <f t="shared" si="14"/>
        <v>1.8077123423699049</v>
      </c>
      <c r="W84" s="87">
        <f>NPV('Inputs &amp; Summary'!$D$6,Y84:BL84)</f>
        <v>13.053266733687396</v>
      </c>
      <c r="X84" s="90">
        <f t="shared" si="15"/>
        <v>9.4741102616716278E-5</v>
      </c>
      <c r="Y84" s="114">
        <f>$D84*IF(Y$29&gt;'Inputs &amp; Summary'!$D$5,0,IF(Y$29&gt;VLOOKUP($G84,Lists!$J$17:$K$21,2),IF($M84=Lists!$H$3,IF($K84&lt;1,(($S84/$K84)*((1+'Inputs &amp; Summary'!$D$7)^Y$29)),((INT(Y$29/$K84)-INT((Y$29-1)/$K84))*$S84*((1+'Inputs &amp; Summary'!$D$7)^Y$29))),(_xlfn.WEIBULL.DIST(Y$29,$L84,$K84,FALSE)*$S84*((1+'Inputs &amp; Summary'!$D$7)^Y$29))),IF($M84=Lists!$H$3,IF($K84&lt;1,((($R84*(1-$E84)+$Q84*(1-$F84))/$K84)*((1+'Inputs &amp; Summary'!$D$7)^Y$29)),((INT(Y$29/$K84)-INT((Y$29-1)/$K84))*($R84*(1-$E84)+$Q84*(1-$F84))*((1+'Inputs &amp; Summary'!$D$7)^Y$29))),((_xlfn.WEIBULL.DIST(Y$29,$L84,$K84,FALSE)*($R84*(1-$E84)+$Q84*(1-$F84))*((1+'Inputs &amp; Summary'!$D$7)^Y$29))))))</f>
        <v>0</v>
      </c>
      <c r="Z84" s="114">
        <f>$D84*IF(Z$29&gt;'Inputs &amp; Summary'!$D$5,0,IF(Z$29&gt;VLOOKUP($G84,Lists!$J$17:$K$21,2),IF($M84=Lists!$H$3,IF($K84&lt;1,(($S84/$K84)*((1+'Inputs &amp; Summary'!$D$7)^Z$29)),((INT(Z$29/$K84)-INT((Z$29-1)/$K84))*$S84*((1+'Inputs &amp; Summary'!$D$7)^Z$29))),(_xlfn.WEIBULL.DIST(Z$29,$L84,$K84,FALSE)*$S84*((1+'Inputs &amp; Summary'!$D$7)^Z$29))),IF($M84=Lists!$H$3,IF($K84&lt;1,((($R84*(1-$E84)+$Q84*(1-$F84))/$K84)*((1+'Inputs &amp; Summary'!$D$7)^Z$29)),((INT(Z$29/$K84)-INT((Z$29-1)/$K84))*($R84*(1-$E84)+$Q84*(1-$F84))*((1+'Inputs &amp; Summary'!$D$7)^Z$29))),((_xlfn.WEIBULL.DIST(Z$29,$L84,$K84,FALSE)*($R84*(1-$E84)+$Q84*(1-$F84))*((1+'Inputs &amp; Summary'!$D$7)^Z$29))))))</f>
        <v>0</v>
      </c>
      <c r="AA84" s="114">
        <f>$D84*IF(AA$29&gt;'Inputs &amp; Summary'!$D$5,0,IF(AA$29&gt;VLOOKUP($G84,Lists!$J$17:$K$21,2),IF($M84=Lists!$H$3,IF($K84&lt;1,(($S84/$K84)*((1+'Inputs &amp; Summary'!$D$7)^AA$29)),((INT(AA$29/$K84)-INT((AA$29-1)/$K84))*$S84*((1+'Inputs &amp; Summary'!$D$7)^AA$29))),(_xlfn.WEIBULL.DIST(AA$29,$L84,$K84,FALSE)*$S84*((1+'Inputs &amp; Summary'!$D$7)^AA$29))),IF($M84=Lists!$H$3,IF($K84&lt;1,((($R84*(1-$E84)+$Q84*(1-$F84))/$K84)*((1+'Inputs &amp; Summary'!$D$7)^AA$29)),((INT(AA$29/$K84)-INT((AA$29-1)/$K84))*($R84*(1-$E84)+$Q84*(1-$F84))*((1+'Inputs &amp; Summary'!$D$7)^AA$29))),((_xlfn.WEIBULL.DIST(AA$29,$L84,$K84,FALSE)*($R84*(1-$E84)+$Q84*(1-$F84))*((1+'Inputs &amp; Summary'!$D$7)^AA$29))))))</f>
        <v>0</v>
      </c>
      <c r="AB84" s="114">
        <f>$D84*IF(AB$29&gt;'Inputs &amp; Summary'!$D$5,0,IF(AB$29&gt;VLOOKUP($G84,Lists!$J$17:$K$21,2),IF($M84=Lists!$H$3,IF($K84&lt;1,(($S84/$K84)*((1+'Inputs &amp; Summary'!$D$7)^AB$29)),((INT(AB$29/$K84)-INT((AB$29-1)/$K84))*$S84*((1+'Inputs &amp; Summary'!$D$7)^AB$29))),(_xlfn.WEIBULL.DIST(AB$29,$L84,$K84,FALSE)*$S84*((1+'Inputs &amp; Summary'!$D$7)^AB$29))),IF($M84=Lists!$H$3,IF($K84&lt;1,((($R84*(1-$E84)+$Q84*(1-$F84))/$K84)*((1+'Inputs &amp; Summary'!$D$7)^AB$29)),((INT(AB$29/$K84)-INT((AB$29-1)/$K84))*($R84*(1-$E84)+$Q84*(1-$F84))*((1+'Inputs &amp; Summary'!$D$7)^AB$29))),((_xlfn.WEIBULL.DIST(AB$29,$L84,$K84,FALSE)*($R84*(1-$E84)+$Q84*(1-$F84))*((1+'Inputs &amp; Summary'!$D$7)^AB$29))))))</f>
        <v>0</v>
      </c>
      <c r="AC84" s="114">
        <f>$D84*IF(AC$29&gt;'Inputs &amp; Summary'!$D$5,0,IF(AC$29&gt;VLOOKUP($G84,Lists!$J$17:$K$21,2),IF($M84=Lists!$H$3,IF($K84&lt;1,(($S84/$K84)*((1+'Inputs &amp; Summary'!$D$7)^AC$29)),((INT(AC$29/$K84)-INT((AC$29-1)/$K84))*$S84*((1+'Inputs &amp; Summary'!$D$7)^AC$29))),(_xlfn.WEIBULL.DIST(AC$29,$L84,$K84,FALSE)*$S84*((1+'Inputs &amp; Summary'!$D$7)^AC$29))),IF($M84=Lists!$H$3,IF($K84&lt;1,((($R84*(1-$E84)+$Q84*(1-$F84))/$K84)*((1+'Inputs &amp; Summary'!$D$7)^AC$29)),((INT(AC$29/$K84)-INT((AC$29-1)/$K84))*($R84*(1-$E84)+$Q84*(1-$F84))*((1+'Inputs &amp; Summary'!$D$7)^AC$29))),((_xlfn.WEIBULL.DIST(AC$29,$L84,$K84,FALSE)*($R84*(1-$E84)+$Q84*(1-$F84))*((1+'Inputs &amp; Summary'!$D$7)^AC$29))))))</f>
        <v>0</v>
      </c>
      <c r="AD84" s="114">
        <f>$D84*IF(AD$29&gt;'Inputs &amp; Summary'!$D$5,0,IF(AD$29&gt;VLOOKUP($G84,Lists!$J$17:$K$21,2),IF($M84=Lists!$H$3,IF($K84&lt;1,(($S84/$K84)*((1+'Inputs &amp; Summary'!$D$7)^AD$29)),((INT(AD$29/$K84)-INT((AD$29-1)/$K84))*$S84*((1+'Inputs &amp; Summary'!$D$7)^AD$29))),(_xlfn.WEIBULL.DIST(AD$29,$L84,$K84,FALSE)*$S84*((1+'Inputs &amp; Summary'!$D$7)^AD$29))),IF($M84=Lists!$H$3,IF($K84&lt;1,((($R84*(1-$E84)+$Q84*(1-$F84))/$K84)*((1+'Inputs &amp; Summary'!$D$7)^AD$29)),((INT(AD$29/$K84)-INT((AD$29-1)/$K84))*($R84*(1-$E84)+$Q84*(1-$F84))*((1+'Inputs &amp; Summary'!$D$7)^AD$29))),((_xlfn.WEIBULL.DIST(AD$29,$L84,$K84,FALSE)*($R84*(1-$E84)+$Q84*(1-$F84))*((1+'Inputs &amp; Summary'!$D$7)^AD$29))))))</f>
        <v>0</v>
      </c>
      <c r="AE84" s="114">
        <f>$D84*IF(AE$29&gt;'Inputs &amp; Summary'!$D$5,0,IF(AE$29&gt;VLOOKUP($G84,Lists!$J$17:$K$21,2),IF($M84=Lists!$H$3,IF($K84&lt;1,(($S84/$K84)*((1+'Inputs &amp; Summary'!$D$7)^AE$29)),((INT(AE$29/$K84)-INT((AE$29-1)/$K84))*$S84*((1+'Inputs &amp; Summary'!$D$7)^AE$29))),(_xlfn.WEIBULL.DIST(AE$29,$L84,$K84,FALSE)*$S84*((1+'Inputs &amp; Summary'!$D$7)^AE$29))),IF($M84=Lists!$H$3,IF($K84&lt;1,((($R84*(1-$E84)+$Q84*(1-$F84))/$K84)*((1+'Inputs &amp; Summary'!$D$7)^AE$29)),((INT(AE$29/$K84)-INT((AE$29-1)/$K84))*($R84*(1-$E84)+$Q84*(1-$F84))*((1+'Inputs &amp; Summary'!$D$7)^AE$29))),((_xlfn.WEIBULL.DIST(AE$29,$L84,$K84,FALSE)*($R84*(1-$E84)+$Q84*(1-$F84))*((1+'Inputs &amp; Summary'!$D$7)^AE$29))))))</f>
        <v>0</v>
      </c>
      <c r="AF84" s="114">
        <f>$D84*IF(AF$29&gt;'Inputs &amp; Summary'!$D$5,0,IF(AF$29&gt;VLOOKUP($G84,Lists!$J$17:$K$21,2),IF($M84=Lists!$H$3,IF($K84&lt;1,(($S84/$K84)*((1+'Inputs &amp; Summary'!$D$7)^AF$29)),((INT(AF$29/$K84)-INT((AF$29-1)/$K84))*$S84*((1+'Inputs &amp; Summary'!$D$7)^AF$29))),(_xlfn.WEIBULL.DIST(AF$29,$L84,$K84,FALSE)*$S84*((1+'Inputs &amp; Summary'!$D$7)^AF$29))),IF($M84=Lists!$H$3,IF($K84&lt;1,((($R84*(1-$E84)+$Q84*(1-$F84))/$K84)*((1+'Inputs &amp; Summary'!$D$7)^AF$29)),((INT(AF$29/$K84)-INT((AF$29-1)/$K84))*($R84*(1-$E84)+$Q84*(1-$F84))*((1+'Inputs &amp; Summary'!$D$7)^AF$29))),((_xlfn.WEIBULL.DIST(AF$29,$L84,$K84,FALSE)*($R84*(1-$E84)+$Q84*(1-$F84))*((1+'Inputs &amp; Summary'!$D$7)^AF$29))))))</f>
        <v>0</v>
      </c>
      <c r="AG84" s="114">
        <f>$D84*IF(AG$29&gt;'Inputs &amp; Summary'!$D$5,0,IF(AG$29&gt;VLOOKUP($G84,Lists!$J$17:$K$21,2),IF($M84=Lists!$H$3,IF($K84&lt;1,(($S84/$K84)*((1+'Inputs &amp; Summary'!$D$7)^AG$29)),((INT(AG$29/$K84)-INT((AG$29-1)/$K84))*$S84*((1+'Inputs &amp; Summary'!$D$7)^AG$29))),(_xlfn.WEIBULL.DIST(AG$29,$L84,$K84,FALSE)*$S84*((1+'Inputs &amp; Summary'!$D$7)^AG$29))),IF($M84=Lists!$H$3,IF($K84&lt;1,((($R84*(1-$E84)+$Q84*(1-$F84))/$K84)*((1+'Inputs &amp; Summary'!$D$7)^AG$29)),((INT(AG$29/$K84)-INT((AG$29-1)/$K84))*($R84*(1-$E84)+$Q84*(1-$F84))*((1+'Inputs &amp; Summary'!$D$7)^AG$29))),((_xlfn.WEIBULL.DIST(AG$29,$L84,$K84,FALSE)*($R84*(1-$E84)+$Q84*(1-$F84))*((1+'Inputs &amp; Summary'!$D$7)^AG$29))))))</f>
        <v>0</v>
      </c>
      <c r="AH84" s="114">
        <f>$D84*IF(AH$29&gt;'Inputs &amp; Summary'!$D$5,0,IF(AH$29&gt;VLOOKUP($G84,Lists!$J$17:$K$21,2),IF($M84=Lists!$H$3,IF($K84&lt;1,(($S84/$K84)*((1+'Inputs &amp; Summary'!$D$7)^AH$29)),((INT(AH$29/$K84)-INT((AH$29-1)/$K84))*$S84*((1+'Inputs &amp; Summary'!$D$7)^AH$29))),(_xlfn.WEIBULL.DIST(AH$29,$L84,$K84,FALSE)*$S84*((1+'Inputs &amp; Summary'!$D$7)^AH$29))),IF($M84=Lists!$H$3,IF($K84&lt;1,((($R84*(1-$E84)+$Q84*(1-$F84))/$K84)*((1+'Inputs &amp; Summary'!$D$7)^AH$29)),((INT(AH$29/$K84)-INT((AH$29-1)/$K84))*($R84*(1-$E84)+$Q84*(1-$F84))*((1+'Inputs &amp; Summary'!$D$7)^AH$29))),((_xlfn.WEIBULL.DIST(AH$29,$L84,$K84,FALSE)*($R84*(1-$E84)+$Q84*(1-$F84))*((1+'Inputs &amp; Summary'!$D$7)^AH$29))))))</f>
        <v>0</v>
      </c>
      <c r="AI84" s="114">
        <f>$D84*IF(AI$29&gt;'Inputs &amp; Summary'!$D$5,0,IF(AI$29&gt;VLOOKUP($G84,Lists!$J$17:$K$21,2),IF($M84=Lists!$H$3,IF($K84&lt;1,(($S84/$K84)*((1+'Inputs &amp; Summary'!$D$7)^AI$29)),((INT(AI$29/$K84)-INT((AI$29-1)/$K84))*$S84*((1+'Inputs &amp; Summary'!$D$7)^AI$29))),(_xlfn.WEIBULL.DIST(AI$29,$L84,$K84,FALSE)*$S84*((1+'Inputs &amp; Summary'!$D$7)^AI$29))),IF($M84=Lists!$H$3,IF($K84&lt;1,((($R84*(1-$E84)+$Q84*(1-$F84))/$K84)*((1+'Inputs &amp; Summary'!$D$7)^AI$29)),((INT(AI$29/$K84)-INT((AI$29-1)/$K84))*($R84*(1-$E84)+$Q84*(1-$F84))*((1+'Inputs &amp; Summary'!$D$7)^AI$29))),((_xlfn.WEIBULL.DIST(AI$29,$L84,$K84,FALSE)*($R84*(1-$E84)+$Q84*(1-$F84))*((1+'Inputs &amp; Summary'!$D$7)^AI$29))))))</f>
        <v>3.9527650811564339</v>
      </c>
      <c r="AJ84" s="114">
        <f>$D84*IF(AJ$29&gt;'Inputs &amp; Summary'!$D$5,0,IF(AJ$29&gt;VLOOKUP($G84,Lists!$J$17:$K$21,2),IF($M84=Lists!$H$3,IF($K84&lt;1,(($S84/$K84)*((1+'Inputs &amp; Summary'!$D$7)^AJ$29)),((INT(AJ$29/$K84)-INT((AJ$29-1)/$K84))*$S84*((1+'Inputs &amp; Summary'!$D$7)^AJ$29))),(_xlfn.WEIBULL.DIST(AJ$29,$L84,$K84,FALSE)*$S84*((1+'Inputs &amp; Summary'!$D$7)^AJ$29))),IF($M84=Lists!$H$3,IF($K84&lt;1,((($R84*(1-$E84)+$Q84*(1-$F84))/$K84)*((1+'Inputs &amp; Summary'!$D$7)^AJ$29)),((INT(AJ$29/$K84)-INT((AJ$29-1)/$K84))*($R84*(1-$E84)+$Q84*(1-$F84))*((1+'Inputs &amp; Summary'!$D$7)^AJ$29))),((_xlfn.WEIBULL.DIST(AJ$29,$L84,$K84,FALSE)*($R84*(1-$E84)+$Q84*(1-$F84))*((1+'Inputs &amp; Summary'!$D$7)^AJ$29))))))</f>
        <v>3.8737304443336811</v>
      </c>
      <c r="AK84" s="114">
        <f>$D84*IF(AK$29&gt;'Inputs &amp; Summary'!$D$5,0,IF(AK$29&gt;VLOOKUP($G84,Lists!$J$17:$K$21,2),IF($M84=Lists!$H$3,IF($K84&lt;1,(($S84/$K84)*((1+'Inputs &amp; Summary'!$D$7)^AK$29)),((INT(AK$29/$K84)-INT((AK$29-1)/$K84))*$S84*((1+'Inputs &amp; Summary'!$D$7)^AK$29))),(_xlfn.WEIBULL.DIST(AK$29,$L84,$K84,FALSE)*$S84*((1+'Inputs &amp; Summary'!$D$7)^AK$29))),IF($M84=Lists!$H$3,IF($K84&lt;1,((($R84*(1-$E84)+$Q84*(1-$F84))/$K84)*((1+'Inputs &amp; Summary'!$D$7)^AK$29)),((INT(AK$29/$K84)-INT((AK$29-1)/$K84))*($R84*(1-$E84)+$Q84*(1-$F84))*((1+'Inputs &amp; Summary'!$D$7)^AK$29))),((_xlfn.WEIBULL.DIST(AK$29,$L84,$K84,FALSE)*($R84*(1-$E84)+$Q84*(1-$F84))*((1+'Inputs &amp; Summary'!$D$7)^AK$29))))))</f>
        <v>3.7962760870594101</v>
      </c>
      <c r="AL84" s="114">
        <f>$D84*IF(AL$29&gt;'Inputs &amp; Summary'!$D$5,0,IF(AL$29&gt;VLOOKUP($G84,Lists!$J$17:$K$21,2),IF($M84=Lists!$H$3,IF($K84&lt;1,(($S84/$K84)*((1+'Inputs &amp; Summary'!$D$7)^AL$29)),((INT(AL$29/$K84)-INT((AL$29-1)/$K84))*$S84*((1+'Inputs &amp; Summary'!$D$7)^AL$29))),(_xlfn.WEIBULL.DIST(AL$29,$L84,$K84,FALSE)*$S84*((1+'Inputs &amp; Summary'!$D$7)^AL$29))),IF($M84=Lists!$H$3,IF($K84&lt;1,((($R84*(1-$E84)+$Q84*(1-$F84))/$K84)*((1+'Inputs &amp; Summary'!$D$7)^AL$29)),((INT(AL$29/$K84)-INT((AL$29-1)/$K84))*($R84*(1-$E84)+$Q84*(1-$F84))*((1+'Inputs &amp; Summary'!$D$7)^AL$29))),((_xlfn.WEIBULL.DIST(AL$29,$L84,$K84,FALSE)*($R84*(1-$E84)+$Q84*(1-$F84))*((1+'Inputs &amp; Summary'!$D$7)^AL$29))))))</f>
        <v>3.7203704120042507</v>
      </c>
      <c r="AM84" s="114">
        <f>$D84*IF(AM$29&gt;'Inputs &amp; Summary'!$D$5,0,IF(AM$29&gt;VLOOKUP($G84,Lists!$J$17:$K$21,2),IF($M84=Lists!$H$3,IF($K84&lt;1,(($S84/$K84)*((1+'Inputs &amp; Summary'!$D$7)^AM$29)),((INT(AM$29/$K84)-INT((AM$29-1)/$K84))*$S84*((1+'Inputs &amp; Summary'!$D$7)^AM$29))),(_xlfn.WEIBULL.DIST(AM$29,$L84,$K84,FALSE)*$S84*((1+'Inputs &amp; Summary'!$D$7)^AM$29))),IF($M84=Lists!$H$3,IF($K84&lt;1,((($R84*(1-$E84)+$Q84*(1-$F84))/$K84)*((1+'Inputs &amp; Summary'!$D$7)^AM$29)),((INT(AM$29/$K84)-INT((AM$29-1)/$K84))*($R84*(1-$E84)+$Q84*(1-$F84))*((1+'Inputs &amp; Summary'!$D$7)^AM$29))),((_xlfn.WEIBULL.DIST(AM$29,$L84,$K84,FALSE)*($R84*(1-$E84)+$Q84*(1-$F84))*((1+'Inputs &amp; Summary'!$D$7)^AM$29))))))</f>
        <v>3.6459824536202294</v>
      </c>
      <c r="AN84" s="114">
        <f>$D84*IF(AN$29&gt;'Inputs &amp; Summary'!$D$5,0,IF(AN$29&gt;VLOOKUP($G84,Lists!$J$17:$K$21,2),IF($M84=Lists!$H$3,IF($K84&lt;1,(($S84/$K84)*((1+'Inputs &amp; Summary'!$D$7)^AN$29)),((INT(AN$29/$K84)-INT((AN$29-1)/$K84))*$S84*((1+'Inputs &amp; Summary'!$D$7)^AN$29))),(_xlfn.WEIBULL.DIST(AN$29,$L84,$K84,FALSE)*$S84*((1+'Inputs &amp; Summary'!$D$7)^AN$29))),IF($M84=Lists!$H$3,IF($K84&lt;1,((($R84*(1-$E84)+$Q84*(1-$F84))/$K84)*((1+'Inputs &amp; Summary'!$D$7)^AN$29)),((INT(AN$29/$K84)-INT((AN$29-1)/$K84))*($R84*(1-$E84)+$Q84*(1-$F84))*((1+'Inputs &amp; Summary'!$D$7)^AN$29))),((_xlfn.WEIBULL.DIST(AN$29,$L84,$K84,FALSE)*($R84*(1-$E84)+$Q84*(1-$F84))*((1+'Inputs &amp; Summary'!$D$7)^AN$29))))))</f>
        <v>3.5730818655084522</v>
      </c>
      <c r="AO84" s="114">
        <f>$D84*IF(AO$29&gt;'Inputs &amp; Summary'!$D$5,0,IF(AO$29&gt;VLOOKUP($G84,Lists!$J$17:$K$21,2),IF($M84=Lists!$H$3,IF($K84&lt;1,(($S84/$K84)*((1+'Inputs &amp; Summary'!$D$7)^AO$29)),((INT(AO$29/$K84)-INT((AO$29-1)/$K84))*$S84*((1+'Inputs &amp; Summary'!$D$7)^AO$29))),(_xlfn.WEIBULL.DIST(AO$29,$L84,$K84,FALSE)*$S84*((1+'Inputs &amp; Summary'!$D$7)^AO$29))),IF($M84=Lists!$H$3,IF($K84&lt;1,((($R84*(1-$E84)+$Q84*(1-$F84))/$K84)*((1+'Inputs &amp; Summary'!$D$7)^AO$29)),((INT(AO$29/$K84)-INT((AO$29-1)/$K84))*($R84*(1-$E84)+$Q84*(1-$F84))*((1+'Inputs &amp; Summary'!$D$7)^AO$29))),((_xlfn.WEIBULL.DIST(AO$29,$L84,$K84,FALSE)*($R84*(1-$E84)+$Q84*(1-$F84))*((1+'Inputs &amp; Summary'!$D$7)^AO$29))))))</f>
        <v>3.5016389080393466</v>
      </c>
      <c r="AP84" s="114">
        <f>$D84*IF(AP$29&gt;'Inputs &amp; Summary'!$D$5,0,IF(AP$29&gt;VLOOKUP($G84,Lists!$J$17:$K$21,2),IF($M84=Lists!$H$3,IF($K84&lt;1,(($S84/$K84)*((1+'Inputs &amp; Summary'!$D$7)^AP$29)),((INT(AP$29/$K84)-INT((AP$29-1)/$K84))*$S84*((1+'Inputs &amp; Summary'!$D$7)^AP$29))),(_xlfn.WEIBULL.DIST(AP$29,$L84,$K84,FALSE)*$S84*((1+'Inputs &amp; Summary'!$D$7)^AP$29))),IF($M84=Lists!$H$3,IF($K84&lt;1,((($R84*(1-$E84)+$Q84*(1-$F84))/$K84)*((1+'Inputs &amp; Summary'!$D$7)^AP$29)),((INT(AP$29/$K84)-INT((AP$29-1)/$K84))*($R84*(1-$E84)+$Q84*(1-$F84))*((1+'Inputs &amp; Summary'!$D$7)^AP$29))),((_xlfn.WEIBULL.DIST(AP$29,$L84,$K84,FALSE)*($R84*(1-$E84)+$Q84*(1-$F84))*((1+'Inputs &amp; Summary'!$D$7)^AP$29))))))</f>
        <v>3.4316244362204595</v>
      </c>
      <c r="AQ84" s="114">
        <f>$D84*IF(AQ$29&gt;'Inputs &amp; Summary'!$D$5,0,IF(AQ$29&gt;VLOOKUP($G84,Lists!$J$17:$K$21,2),IF($M84=Lists!$H$3,IF($K84&lt;1,(($S84/$K84)*((1+'Inputs &amp; Summary'!$D$7)^AQ$29)),((INT(AQ$29/$K84)-INT((AQ$29-1)/$K84))*$S84*((1+'Inputs &amp; Summary'!$D$7)^AQ$29))),(_xlfn.WEIBULL.DIST(AQ$29,$L84,$K84,FALSE)*$S84*((1+'Inputs &amp; Summary'!$D$7)^AQ$29))),IF($M84=Lists!$H$3,IF($K84&lt;1,((($R84*(1-$E84)+$Q84*(1-$F84))/$K84)*((1+'Inputs &amp; Summary'!$D$7)^AQ$29)),((INT(AQ$29/$K84)-INT((AQ$29-1)/$K84))*($R84*(1-$E84)+$Q84*(1-$F84))*((1+'Inputs &amp; Summary'!$D$7)^AQ$29))),((_xlfn.WEIBULL.DIST(AQ$29,$L84,$K84,FALSE)*($R84*(1-$E84)+$Q84*(1-$F84))*((1+'Inputs &amp; Summary'!$D$7)^AQ$29))))))</f>
        <v>3.3630098878068151</v>
      </c>
      <c r="AR84" s="114">
        <f>$D84*IF(AR$29&gt;'Inputs &amp; Summary'!$D$5,0,IF(AR$29&gt;VLOOKUP($G84,Lists!$J$17:$K$21,2),IF($M84=Lists!$H$3,IF($K84&lt;1,(($S84/$K84)*((1+'Inputs &amp; Summary'!$D$7)^AR$29)),((INT(AR$29/$K84)-INT((AR$29-1)/$K84))*$S84*((1+'Inputs &amp; Summary'!$D$7)^AR$29))),(_xlfn.WEIBULL.DIST(AR$29,$L84,$K84,FALSE)*$S84*((1+'Inputs &amp; Summary'!$D$7)^AR$29))),IF($M84=Lists!$H$3,IF($K84&lt;1,((($R84*(1-$E84)+$Q84*(1-$F84))/$K84)*((1+'Inputs &amp; Summary'!$D$7)^AR$29)),((INT(AR$29/$K84)-INT((AR$29-1)/$K84))*($R84*(1-$E84)+$Q84*(1-$F84))*((1+'Inputs &amp; Summary'!$D$7)^AR$29))),((_xlfn.WEIBULL.DIST(AR$29,$L84,$K84,FALSE)*($R84*(1-$E84)+$Q84*(1-$F84))*((1+'Inputs &amp; Summary'!$D$7)^AR$29))))))</f>
        <v>3.2957672716490198</v>
      </c>
      <c r="AS84" s="114">
        <f>$D84*IF(AS$29&gt;'Inputs &amp; Summary'!$D$5,0,IF(AS$29&gt;VLOOKUP($G84,Lists!$J$17:$K$21,2),IF($M84=Lists!$H$3,IF($K84&lt;1,(($S84/$K84)*((1+'Inputs &amp; Summary'!$D$7)^AS$29)),((INT(AS$29/$K84)-INT((AS$29-1)/$K84))*$S84*((1+'Inputs &amp; Summary'!$D$7)^AS$29))),(_xlfn.WEIBULL.DIST(AS$29,$L84,$K84,FALSE)*$S84*((1+'Inputs &amp; Summary'!$D$7)^AS$29))),IF($M84=Lists!$H$3,IF($K84&lt;1,((($R84*(1-$E84)+$Q84*(1-$F84))/$K84)*((1+'Inputs &amp; Summary'!$D$7)^AS$29)),((INT(AS$29/$K84)-INT((AS$29-1)/$K84))*($R84*(1-$E84)+$Q84*(1-$F84))*((1+'Inputs &amp; Summary'!$D$7)^AS$29))),((_xlfn.WEIBULL.DIST(AS$29,$L84,$K84,FALSE)*($R84*(1-$E84)+$Q84*(1-$F84))*((1+'Inputs &amp; Summary'!$D$7)^AS$29))))))</f>
        <v>0</v>
      </c>
      <c r="AT84" s="114">
        <f>$D84*IF(AT$29&gt;'Inputs &amp; Summary'!$D$5,0,IF(AT$29&gt;VLOOKUP($G84,Lists!$J$17:$K$21,2),IF($M84=Lists!$H$3,IF($K84&lt;1,(($S84/$K84)*((1+'Inputs &amp; Summary'!$D$7)^AT$29)),((INT(AT$29/$K84)-INT((AT$29-1)/$K84))*$S84*((1+'Inputs &amp; Summary'!$D$7)^AT$29))),(_xlfn.WEIBULL.DIST(AT$29,$L84,$K84,FALSE)*$S84*((1+'Inputs &amp; Summary'!$D$7)^AT$29))),IF($M84=Lists!$H$3,IF($K84&lt;1,((($R84*(1-$E84)+$Q84*(1-$F84))/$K84)*((1+'Inputs &amp; Summary'!$D$7)^AT$29)),((INT(AT$29/$K84)-INT((AT$29-1)/$K84))*($R84*(1-$E84)+$Q84*(1-$F84))*((1+'Inputs &amp; Summary'!$D$7)^AT$29))),((_xlfn.WEIBULL.DIST(AT$29,$L84,$K84,FALSE)*($R84*(1-$E84)+$Q84*(1-$F84))*((1+'Inputs &amp; Summary'!$D$7)^AT$29))))))</f>
        <v>0</v>
      </c>
      <c r="AU84" s="114">
        <f>$D84*IF(AU$29&gt;'Inputs &amp; Summary'!$D$5,0,IF(AU$29&gt;VLOOKUP($G84,Lists!$J$17:$K$21,2),IF($M84=Lists!$H$3,IF($K84&lt;1,(($S84/$K84)*((1+'Inputs &amp; Summary'!$D$7)^AU$29)),((INT(AU$29/$K84)-INT((AU$29-1)/$K84))*$S84*((1+'Inputs &amp; Summary'!$D$7)^AU$29))),(_xlfn.WEIBULL.DIST(AU$29,$L84,$K84,FALSE)*$S84*((1+'Inputs &amp; Summary'!$D$7)^AU$29))),IF($M84=Lists!$H$3,IF($K84&lt;1,((($R84*(1-$E84)+$Q84*(1-$F84))/$K84)*((1+'Inputs &amp; Summary'!$D$7)^AU$29)),((INT(AU$29/$K84)-INT((AU$29-1)/$K84))*($R84*(1-$E84)+$Q84*(1-$F84))*((1+'Inputs &amp; Summary'!$D$7)^AU$29))),((_xlfn.WEIBULL.DIST(AU$29,$L84,$K84,FALSE)*($R84*(1-$E84)+$Q84*(1-$F84))*((1+'Inputs &amp; Summary'!$D$7)^AU$29))))))</f>
        <v>0</v>
      </c>
      <c r="AV84" s="114">
        <f>$D84*IF(AV$29&gt;'Inputs &amp; Summary'!$D$5,0,IF(AV$29&gt;VLOOKUP($G84,Lists!$J$17:$K$21,2),IF($M84=Lists!$H$3,IF($K84&lt;1,(($S84/$K84)*((1+'Inputs &amp; Summary'!$D$7)^AV$29)),((INT(AV$29/$K84)-INT((AV$29-1)/$K84))*$S84*((1+'Inputs &amp; Summary'!$D$7)^AV$29))),(_xlfn.WEIBULL.DIST(AV$29,$L84,$K84,FALSE)*$S84*((1+'Inputs &amp; Summary'!$D$7)^AV$29))),IF($M84=Lists!$H$3,IF($K84&lt;1,((($R84*(1-$E84)+$Q84*(1-$F84))/$K84)*((1+'Inputs &amp; Summary'!$D$7)^AV$29)),((INT(AV$29/$K84)-INT((AV$29-1)/$K84))*($R84*(1-$E84)+$Q84*(1-$F84))*((1+'Inputs &amp; Summary'!$D$7)^AV$29))),((_xlfn.WEIBULL.DIST(AV$29,$L84,$K84,FALSE)*($R84*(1-$E84)+$Q84*(1-$F84))*((1+'Inputs &amp; Summary'!$D$7)^AV$29))))))</f>
        <v>0</v>
      </c>
      <c r="AW84" s="114">
        <f>$D84*IF(AW$29&gt;'Inputs &amp; Summary'!$D$5,0,IF(AW$29&gt;VLOOKUP($G84,Lists!$J$17:$K$21,2),IF($M84=Lists!$H$3,IF($K84&lt;1,(($S84/$K84)*((1+'Inputs &amp; Summary'!$D$7)^AW$29)),((INT(AW$29/$K84)-INT((AW$29-1)/$K84))*$S84*((1+'Inputs &amp; Summary'!$D$7)^AW$29))),(_xlfn.WEIBULL.DIST(AW$29,$L84,$K84,FALSE)*$S84*((1+'Inputs &amp; Summary'!$D$7)^AW$29))),IF($M84=Lists!$H$3,IF($K84&lt;1,((($R84*(1-$E84)+$Q84*(1-$F84))/$K84)*((1+'Inputs &amp; Summary'!$D$7)^AW$29)),((INT(AW$29/$K84)-INT((AW$29-1)/$K84))*($R84*(1-$E84)+$Q84*(1-$F84))*((1+'Inputs &amp; Summary'!$D$7)^AW$29))),((_xlfn.WEIBULL.DIST(AW$29,$L84,$K84,FALSE)*($R84*(1-$E84)+$Q84*(1-$F84))*((1+'Inputs &amp; Summary'!$D$7)^AW$29))))))</f>
        <v>0</v>
      </c>
      <c r="AX84" s="114">
        <f>$D84*IF(AX$29&gt;'Inputs &amp; Summary'!$D$5,0,IF(AX$29&gt;VLOOKUP($G84,Lists!$J$17:$K$21,2),IF($M84=Lists!$H$3,IF($K84&lt;1,(($S84/$K84)*((1+'Inputs &amp; Summary'!$D$7)^AX$29)),((INT(AX$29/$K84)-INT((AX$29-1)/$K84))*$S84*((1+'Inputs &amp; Summary'!$D$7)^AX$29))),(_xlfn.WEIBULL.DIST(AX$29,$L84,$K84,FALSE)*$S84*((1+'Inputs &amp; Summary'!$D$7)^AX$29))),IF($M84=Lists!$H$3,IF($K84&lt;1,((($R84*(1-$E84)+$Q84*(1-$F84))/$K84)*((1+'Inputs &amp; Summary'!$D$7)^AX$29)),((INT(AX$29/$K84)-INT((AX$29-1)/$K84))*($R84*(1-$E84)+$Q84*(1-$F84))*((1+'Inputs &amp; Summary'!$D$7)^AX$29))),((_xlfn.WEIBULL.DIST(AX$29,$L84,$K84,FALSE)*($R84*(1-$E84)+$Q84*(1-$F84))*((1+'Inputs &amp; Summary'!$D$7)^AX$29))))))</f>
        <v>0</v>
      </c>
      <c r="AY84" s="114">
        <f>$D84*IF(AY$29&gt;'Inputs &amp; Summary'!$D$5,0,IF(AY$29&gt;VLOOKUP($G84,Lists!$J$17:$K$21,2),IF($M84=Lists!$H$3,IF($K84&lt;1,(($S84/$K84)*((1+'Inputs &amp; Summary'!$D$7)^AY$29)),((INT(AY$29/$K84)-INT((AY$29-1)/$K84))*$S84*((1+'Inputs &amp; Summary'!$D$7)^AY$29))),(_xlfn.WEIBULL.DIST(AY$29,$L84,$K84,FALSE)*$S84*((1+'Inputs &amp; Summary'!$D$7)^AY$29))),IF($M84=Lists!$H$3,IF($K84&lt;1,((($R84*(1-$E84)+$Q84*(1-$F84))/$K84)*((1+'Inputs &amp; Summary'!$D$7)^AY$29)),((INT(AY$29/$K84)-INT((AY$29-1)/$K84))*($R84*(1-$E84)+$Q84*(1-$F84))*((1+'Inputs &amp; Summary'!$D$7)^AY$29))),((_xlfn.WEIBULL.DIST(AY$29,$L84,$K84,FALSE)*($R84*(1-$E84)+$Q84*(1-$F84))*((1+'Inputs &amp; Summary'!$D$7)^AY$29))))))</f>
        <v>0</v>
      </c>
      <c r="AZ84" s="114">
        <f>$D84*IF(AZ$29&gt;'Inputs &amp; Summary'!$D$5,0,IF(AZ$29&gt;VLOOKUP($G84,Lists!$J$17:$K$21,2),IF($M84=Lists!$H$3,IF($K84&lt;1,(($S84/$K84)*((1+'Inputs &amp; Summary'!$D$7)^AZ$29)),((INT(AZ$29/$K84)-INT((AZ$29-1)/$K84))*$S84*((1+'Inputs &amp; Summary'!$D$7)^AZ$29))),(_xlfn.WEIBULL.DIST(AZ$29,$L84,$K84,FALSE)*$S84*((1+'Inputs &amp; Summary'!$D$7)^AZ$29))),IF($M84=Lists!$H$3,IF($K84&lt;1,((($R84*(1-$E84)+$Q84*(1-$F84))/$K84)*((1+'Inputs &amp; Summary'!$D$7)^AZ$29)),((INT(AZ$29/$K84)-INT((AZ$29-1)/$K84))*($R84*(1-$E84)+$Q84*(1-$F84))*((1+'Inputs &amp; Summary'!$D$7)^AZ$29))),((_xlfn.WEIBULL.DIST(AZ$29,$L84,$K84,FALSE)*($R84*(1-$E84)+$Q84*(1-$F84))*((1+'Inputs &amp; Summary'!$D$7)^AZ$29))))))</f>
        <v>0</v>
      </c>
      <c r="BA84" s="114">
        <f>$D84*IF(BA$29&gt;'Inputs &amp; Summary'!$D$5,0,IF(BA$29&gt;VLOOKUP($G84,Lists!$J$17:$K$21,2),IF($M84=Lists!$H$3,IF($K84&lt;1,(($S84/$K84)*((1+'Inputs &amp; Summary'!$D$7)^BA$29)),((INT(BA$29/$K84)-INT((BA$29-1)/$K84))*$S84*((1+'Inputs &amp; Summary'!$D$7)^BA$29))),(_xlfn.WEIBULL.DIST(BA$29,$L84,$K84,FALSE)*$S84*((1+'Inputs &amp; Summary'!$D$7)^BA$29))),IF($M84=Lists!$H$3,IF($K84&lt;1,((($R84*(1-$E84)+$Q84*(1-$F84))/$K84)*((1+'Inputs &amp; Summary'!$D$7)^BA$29)),((INT(BA$29/$K84)-INT((BA$29-1)/$K84))*($R84*(1-$E84)+$Q84*(1-$F84))*((1+'Inputs &amp; Summary'!$D$7)^BA$29))),((_xlfn.WEIBULL.DIST(BA$29,$L84,$K84,FALSE)*($R84*(1-$E84)+$Q84*(1-$F84))*((1+'Inputs &amp; Summary'!$D$7)^BA$29))))))</f>
        <v>0</v>
      </c>
      <c r="BB84" s="114">
        <f>$D84*IF(BB$29&gt;'Inputs &amp; Summary'!$D$5,0,IF(BB$29&gt;VLOOKUP($G84,Lists!$J$17:$K$21,2),IF($M84=Lists!$H$3,IF($K84&lt;1,(($S84/$K84)*((1+'Inputs &amp; Summary'!$D$7)^BB$29)),((INT(BB$29/$K84)-INT((BB$29-1)/$K84))*$S84*((1+'Inputs &amp; Summary'!$D$7)^BB$29))),(_xlfn.WEIBULL.DIST(BB$29,$L84,$K84,FALSE)*$S84*((1+'Inputs &amp; Summary'!$D$7)^BB$29))),IF($M84=Lists!$H$3,IF($K84&lt;1,((($R84*(1-$E84)+$Q84*(1-$F84))/$K84)*((1+'Inputs &amp; Summary'!$D$7)^BB$29)),((INT(BB$29/$K84)-INT((BB$29-1)/$K84))*($R84*(1-$E84)+$Q84*(1-$F84))*((1+'Inputs &amp; Summary'!$D$7)^BB$29))),((_xlfn.WEIBULL.DIST(BB$29,$L84,$K84,FALSE)*($R84*(1-$E84)+$Q84*(1-$F84))*((1+'Inputs &amp; Summary'!$D$7)^BB$29))))))</f>
        <v>0</v>
      </c>
      <c r="BC84" s="114">
        <f>$D84*IF(BC$29&gt;'Inputs &amp; Summary'!$D$5,0,IF(BC$29&gt;VLOOKUP($G84,Lists!$J$17:$K$21,2),IF($M84=Lists!$H$3,IF($K84&lt;1,(($S84/$K84)*((1+'Inputs &amp; Summary'!$D$7)^BC$29)),((INT(BC$29/$K84)-INT((BC$29-1)/$K84))*$S84*((1+'Inputs &amp; Summary'!$D$7)^BC$29))),(_xlfn.WEIBULL.DIST(BC$29,$L84,$K84,FALSE)*$S84*((1+'Inputs &amp; Summary'!$D$7)^BC$29))),IF($M84=Lists!$H$3,IF($K84&lt;1,((($R84*(1-$E84)+$Q84*(1-$F84))/$K84)*((1+'Inputs &amp; Summary'!$D$7)^BC$29)),((INT(BC$29/$K84)-INT((BC$29-1)/$K84))*($R84*(1-$E84)+$Q84*(1-$F84))*((1+'Inputs &amp; Summary'!$D$7)^BC$29))),((_xlfn.WEIBULL.DIST(BC$29,$L84,$K84,FALSE)*($R84*(1-$E84)+$Q84*(1-$F84))*((1+'Inputs &amp; Summary'!$D$7)^BC$29))))))</f>
        <v>0</v>
      </c>
      <c r="BD84" s="114">
        <f>$D84*IF(BD$29&gt;'Inputs &amp; Summary'!$D$5,0,IF(BD$29&gt;VLOOKUP($G84,Lists!$J$17:$K$21,2),IF($M84=Lists!$H$3,IF($K84&lt;1,(($S84/$K84)*((1+'Inputs &amp; Summary'!$D$7)^BD$29)),((INT(BD$29/$K84)-INT((BD$29-1)/$K84))*$S84*((1+'Inputs &amp; Summary'!$D$7)^BD$29))),(_xlfn.WEIBULL.DIST(BD$29,$L84,$K84,FALSE)*$S84*((1+'Inputs &amp; Summary'!$D$7)^BD$29))),IF($M84=Lists!$H$3,IF($K84&lt;1,((($R84*(1-$E84)+$Q84*(1-$F84))/$K84)*((1+'Inputs &amp; Summary'!$D$7)^BD$29)),((INT(BD$29/$K84)-INT((BD$29-1)/$K84))*($R84*(1-$E84)+$Q84*(1-$F84))*((1+'Inputs &amp; Summary'!$D$7)^BD$29))),((_xlfn.WEIBULL.DIST(BD$29,$L84,$K84,FALSE)*($R84*(1-$E84)+$Q84*(1-$F84))*((1+'Inputs &amp; Summary'!$D$7)^BD$29))))))</f>
        <v>0</v>
      </c>
      <c r="BE84" s="114">
        <f>$D84*IF(BE$29&gt;'Inputs &amp; Summary'!$D$5,0,IF(BE$29&gt;VLOOKUP($G84,Lists!$J$17:$K$21,2),IF($M84=Lists!$H$3,IF($K84&lt;1,(($S84/$K84)*((1+'Inputs &amp; Summary'!$D$7)^BE$29)),((INT(BE$29/$K84)-INT((BE$29-1)/$K84))*$S84*((1+'Inputs &amp; Summary'!$D$7)^BE$29))),(_xlfn.WEIBULL.DIST(BE$29,$L84,$K84,FALSE)*$S84*((1+'Inputs &amp; Summary'!$D$7)^BE$29))),IF($M84=Lists!$H$3,IF($K84&lt;1,((($R84*(1-$E84)+$Q84*(1-$F84))/$K84)*((1+'Inputs &amp; Summary'!$D$7)^BE$29)),((INT(BE$29/$K84)-INT((BE$29-1)/$K84))*($R84*(1-$E84)+$Q84*(1-$F84))*((1+'Inputs &amp; Summary'!$D$7)^BE$29))),((_xlfn.WEIBULL.DIST(BE$29,$L84,$K84,FALSE)*($R84*(1-$E84)+$Q84*(1-$F84))*((1+'Inputs &amp; Summary'!$D$7)^BE$29))))))</f>
        <v>0</v>
      </c>
      <c r="BF84" s="114">
        <f>$D84*IF(BF$29&gt;'Inputs &amp; Summary'!$D$5,0,IF(BF$29&gt;VLOOKUP($G84,Lists!$J$17:$K$21,2),IF($M84=Lists!$H$3,IF($K84&lt;1,(($S84/$K84)*((1+'Inputs &amp; Summary'!$D$7)^BF$29)),((INT(BF$29/$K84)-INT((BF$29-1)/$K84))*$S84*((1+'Inputs &amp; Summary'!$D$7)^BF$29))),(_xlfn.WEIBULL.DIST(BF$29,$L84,$K84,FALSE)*$S84*((1+'Inputs &amp; Summary'!$D$7)^BF$29))),IF($M84=Lists!$H$3,IF($K84&lt;1,((($R84*(1-$E84)+$Q84*(1-$F84))/$K84)*((1+'Inputs &amp; Summary'!$D$7)^BF$29)),((INT(BF$29/$K84)-INT((BF$29-1)/$K84))*($R84*(1-$E84)+$Q84*(1-$F84))*((1+'Inputs &amp; Summary'!$D$7)^BF$29))),((_xlfn.WEIBULL.DIST(BF$29,$L84,$K84,FALSE)*($R84*(1-$E84)+$Q84*(1-$F84))*((1+'Inputs &amp; Summary'!$D$7)^BF$29))))))</f>
        <v>0</v>
      </c>
      <c r="BG84" s="114">
        <f>$D84*IF(BG$29&gt;'Inputs &amp; Summary'!$D$5,0,IF(BG$29&gt;VLOOKUP($G84,Lists!$J$17:$K$21,2),IF($M84=Lists!$H$3,IF($K84&lt;1,(($S84/$K84)*((1+'Inputs &amp; Summary'!$D$7)^BG$29)),((INT(BG$29/$K84)-INT((BG$29-1)/$K84))*$S84*((1+'Inputs &amp; Summary'!$D$7)^BG$29))),(_xlfn.WEIBULL.DIST(BG$29,$L84,$K84,FALSE)*$S84*((1+'Inputs &amp; Summary'!$D$7)^BG$29))),IF($M84=Lists!$H$3,IF($K84&lt;1,((($R84*(1-$E84)+$Q84*(1-$F84))/$K84)*((1+'Inputs &amp; Summary'!$D$7)^BG$29)),((INT(BG$29/$K84)-INT((BG$29-1)/$K84))*($R84*(1-$E84)+$Q84*(1-$F84))*((1+'Inputs &amp; Summary'!$D$7)^BG$29))),((_xlfn.WEIBULL.DIST(BG$29,$L84,$K84,FALSE)*($R84*(1-$E84)+$Q84*(1-$F84))*((1+'Inputs &amp; Summary'!$D$7)^BG$29))))))</f>
        <v>0</v>
      </c>
      <c r="BH84" s="114">
        <f>$D84*IF(BH$29&gt;'Inputs &amp; Summary'!$D$5,0,IF(BH$29&gt;VLOOKUP($G84,Lists!$J$17:$K$21,2),IF($M84=Lists!$H$3,IF($K84&lt;1,(($S84/$K84)*((1+'Inputs &amp; Summary'!$D$7)^BH$29)),((INT(BH$29/$K84)-INT((BH$29-1)/$K84))*$S84*((1+'Inputs &amp; Summary'!$D$7)^BH$29))),(_xlfn.WEIBULL.DIST(BH$29,$L84,$K84,FALSE)*$S84*((1+'Inputs &amp; Summary'!$D$7)^BH$29))),IF($M84=Lists!$H$3,IF($K84&lt;1,((($R84*(1-$E84)+$Q84*(1-$F84))/$K84)*((1+'Inputs &amp; Summary'!$D$7)^BH$29)),((INT(BH$29/$K84)-INT((BH$29-1)/$K84))*($R84*(1-$E84)+$Q84*(1-$F84))*((1+'Inputs &amp; Summary'!$D$7)^BH$29))),((_xlfn.WEIBULL.DIST(BH$29,$L84,$K84,FALSE)*($R84*(1-$E84)+$Q84*(1-$F84))*((1+'Inputs &amp; Summary'!$D$7)^BH$29))))))</f>
        <v>0</v>
      </c>
      <c r="BI84" s="114">
        <f>$D84*IF(BI$29&gt;'Inputs &amp; Summary'!$D$5,0,IF(BI$29&gt;VLOOKUP($G84,Lists!$J$17:$K$21,2),IF($M84=Lists!$H$3,IF($K84&lt;1,(($S84/$K84)*((1+'Inputs &amp; Summary'!$D$7)^BI$29)),((INT(BI$29/$K84)-INT((BI$29-1)/$K84))*$S84*((1+'Inputs &amp; Summary'!$D$7)^BI$29))),(_xlfn.WEIBULL.DIST(BI$29,$L84,$K84,FALSE)*$S84*((1+'Inputs &amp; Summary'!$D$7)^BI$29))),IF($M84=Lists!$H$3,IF($K84&lt;1,((($R84*(1-$E84)+$Q84*(1-$F84))/$K84)*((1+'Inputs &amp; Summary'!$D$7)^BI$29)),((INT(BI$29/$K84)-INT((BI$29-1)/$K84))*($R84*(1-$E84)+$Q84*(1-$F84))*((1+'Inputs &amp; Summary'!$D$7)^BI$29))),((_xlfn.WEIBULL.DIST(BI$29,$L84,$K84,FALSE)*($R84*(1-$E84)+$Q84*(1-$F84))*((1+'Inputs &amp; Summary'!$D$7)^BI$29))))))</f>
        <v>0</v>
      </c>
      <c r="BJ84" s="114">
        <f>$D84*IF(BJ$29&gt;'Inputs &amp; Summary'!$D$5,0,IF(BJ$29&gt;VLOOKUP($G84,Lists!$J$17:$K$21,2),IF($M84=Lists!$H$3,IF($K84&lt;1,(($S84/$K84)*((1+'Inputs &amp; Summary'!$D$7)^BJ$29)),((INT(BJ$29/$K84)-INT((BJ$29-1)/$K84))*$S84*((1+'Inputs &amp; Summary'!$D$7)^BJ$29))),(_xlfn.WEIBULL.DIST(BJ$29,$L84,$K84,FALSE)*$S84*((1+'Inputs &amp; Summary'!$D$7)^BJ$29))),IF($M84=Lists!$H$3,IF($K84&lt;1,((($R84*(1-$E84)+$Q84*(1-$F84))/$K84)*((1+'Inputs &amp; Summary'!$D$7)^BJ$29)),((INT(BJ$29/$K84)-INT((BJ$29-1)/$K84))*($R84*(1-$E84)+$Q84*(1-$F84))*((1+'Inputs &amp; Summary'!$D$7)^BJ$29))),((_xlfn.WEIBULL.DIST(BJ$29,$L84,$K84,FALSE)*($R84*(1-$E84)+$Q84*(1-$F84))*((1+'Inputs &amp; Summary'!$D$7)^BJ$29))))))</f>
        <v>0</v>
      </c>
      <c r="BK84" s="114">
        <f>$D84*IF(BK$29&gt;'Inputs &amp; Summary'!$D$5,0,IF(BK$29&gt;VLOOKUP($G84,Lists!$J$17:$K$21,2),IF($M84=Lists!$H$3,IF($K84&lt;1,(($S84/$K84)*((1+'Inputs &amp; Summary'!$D$7)^BK$29)),((INT(BK$29/$K84)-INT((BK$29-1)/$K84))*$S84*((1+'Inputs &amp; Summary'!$D$7)^BK$29))),(_xlfn.WEIBULL.DIST(BK$29,$L84,$K84,FALSE)*$S84*((1+'Inputs &amp; Summary'!$D$7)^BK$29))),IF($M84=Lists!$H$3,IF($K84&lt;1,((($R84*(1-$E84)+$Q84*(1-$F84))/$K84)*((1+'Inputs &amp; Summary'!$D$7)^BK$29)),((INT(BK$29/$K84)-INT((BK$29-1)/$K84))*($R84*(1-$E84)+$Q84*(1-$F84))*((1+'Inputs &amp; Summary'!$D$7)^BK$29))),((_xlfn.WEIBULL.DIST(BK$29,$L84,$K84,FALSE)*($R84*(1-$E84)+$Q84*(1-$F84))*((1+'Inputs &amp; Summary'!$D$7)^BK$29))))))</f>
        <v>0</v>
      </c>
      <c r="BL84" s="114">
        <f>$D84*IF(BL$29&gt;'Inputs &amp; Summary'!$D$5,0,IF(BL$29&gt;VLOOKUP($G84,Lists!$J$17:$K$21,2),IF($M84=Lists!$H$3,IF($K84&lt;1,(($S84/$K84)*((1+'Inputs &amp; Summary'!$D$7)^BL$29)),((INT(BL$29/$K84)-INT((BL$29-1)/$K84))*$S84*((1+'Inputs &amp; Summary'!$D$7)^BL$29))),(_xlfn.WEIBULL.DIST(BL$29,$L84,$K84,FALSE)*$S84*((1+'Inputs &amp; Summary'!$D$7)^BL$29))),IF($M84=Lists!$H$3,IF($K84&lt;1,((($R84*(1-$E84)+$Q84*(1-$F84))/$K84)*((1+'Inputs &amp; Summary'!$D$7)^BL$29)),((INT(BL$29/$K84)-INT((BL$29-1)/$K84))*($R84*(1-$E84)+$Q84*(1-$F84))*((1+'Inputs &amp; Summary'!$D$7)^BL$29))),((_xlfn.WEIBULL.DIST(BL$29,$L84,$K84,FALSE)*($R84*(1-$E84)+$Q84*(1-$F84))*((1+'Inputs &amp; Summary'!$D$7)^BL$29))))))</f>
        <v>0</v>
      </c>
    </row>
    <row r="85" spans="1:64" s="1" customFormat="1" x14ac:dyDescent="0.3">
      <c r="A85" s="79" t="s">
        <v>246</v>
      </c>
      <c r="B85" s="33" t="s">
        <v>152</v>
      </c>
      <c r="C85" s="33" t="s">
        <v>17</v>
      </c>
      <c r="D85" s="68">
        <v>1</v>
      </c>
      <c r="E85" s="68">
        <v>1</v>
      </c>
      <c r="F85" s="68">
        <v>1</v>
      </c>
      <c r="G85" s="213" t="s">
        <v>432</v>
      </c>
      <c r="H85" s="34" t="s">
        <v>288</v>
      </c>
      <c r="I85" s="34" t="s">
        <v>99</v>
      </c>
      <c r="J85" s="33">
        <f>VLOOKUP(I85,'Labor Rates'!$A$1:$B$16,2)</f>
        <v>24.03846153846154</v>
      </c>
      <c r="K85" s="35">
        <v>25</v>
      </c>
      <c r="L85" s="35">
        <v>1</v>
      </c>
      <c r="M85" s="36" t="s">
        <v>249</v>
      </c>
      <c r="N85" s="84">
        <f>'Inputs &amp; Summary'!$D$30</f>
        <v>1</v>
      </c>
      <c r="O85" s="35">
        <v>0.08</v>
      </c>
      <c r="P85" s="5">
        <v>0</v>
      </c>
      <c r="Q85" s="73">
        <f t="shared" si="11"/>
        <v>1.9230769230769234</v>
      </c>
      <c r="R85" s="73">
        <f t="shared" si="12"/>
        <v>0</v>
      </c>
      <c r="S85" s="74">
        <f t="shared" si="13"/>
        <v>1.9230769230769234</v>
      </c>
      <c r="T85" s="88"/>
      <c r="U85" s="80"/>
      <c r="V85" s="87">
        <f t="shared" si="14"/>
        <v>2.8170676988778325E-2</v>
      </c>
      <c r="W85" s="87">
        <f>NPV('Inputs &amp; Summary'!$D$6,Y85:BL85)</f>
        <v>0.20341696639687393</v>
      </c>
      <c r="X85" s="90">
        <f t="shared" si="15"/>
        <v>1.4764080195841717E-6</v>
      </c>
      <c r="Y85" s="114">
        <f>$D85*IF(Y$29&gt;'Inputs &amp; Summary'!$D$5,0,IF(Y$29&gt;VLOOKUP($G85,Lists!$J$17:$K$21,2),IF($M85=Lists!$H$3,IF($K85&lt;1,(($S85/$K85)*((1+'Inputs &amp; Summary'!$D$7)^Y$29)),((INT(Y$29/$K85)-INT((Y$29-1)/$K85))*$S85*((1+'Inputs &amp; Summary'!$D$7)^Y$29))),(_xlfn.WEIBULL.DIST(Y$29,$L85,$K85,FALSE)*$S85*((1+'Inputs &amp; Summary'!$D$7)^Y$29))),IF($M85=Lists!$H$3,IF($K85&lt;1,((($R85*(1-$E85)+$Q85*(1-$F85))/$K85)*((1+'Inputs &amp; Summary'!$D$7)^Y$29)),((INT(Y$29/$K85)-INT((Y$29-1)/$K85))*($R85*(1-$E85)+$Q85*(1-$F85))*((1+'Inputs &amp; Summary'!$D$7)^Y$29))),((_xlfn.WEIBULL.DIST(Y$29,$L85,$K85,FALSE)*($R85*(1-$E85)+$Q85*(1-$F85))*((1+'Inputs &amp; Summary'!$D$7)^Y$29))))))</f>
        <v>0</v>
      </c>
      <c r="Z85" s="114">
        <f>$D85*IF(Z$29&gt;'Inputs &amp; Summary'!$D$5,0,IF(Z$29&gt;VLOOKUP($G85,Lists!$J$17:$K$21,2),IF($M85=Lists!$H$3,IF($K85&lt;1,(($S85/$K85)*((1+'Inputs &amp; Summary'!$D$7)^Z$29)),((INT(Z$29/$K85)-INT((Z$29-1)/$K85))*$S85*((1+'Inputs &amp; Summary'!$D$7)^Z$29))),(_xlfn.WEIBULL.DIST(Z$29,$L85,$K85,FALSE)*$S85*((1+'Inputs &amp; Summary'!$D$7)^Z$29))),IF($M85=Lists!$H$3,IF($K85&lt;1,((($R85*(1-$E85)+$Q85*(1-$F85))/$K85)*((1+'Inputs &amp; Summary'!$D$7)^Z$29)),((INT(Z$29/$K85)-INT((Z$29-1)/$K85))*($R85*(1-$E85)+$Q85*(1-$F85))*((1+'Inputs &amp; Summary'!$D$7)^Z$29))),((_xlfn.WEIBULL.DIST(Z$29,$L85,$K85,FALSE)*($R85*(1-$E85)+$Q85*(1-$F85))*((1+'Inputs &amp; Summary'!$D$7)^Z$29))))))</f>
        <v>0</v>
      </c>
      <c r="AA85" s="114">
        <f>$D85*IF(AA$29&gt;'Inputs &amp; Summary'!$D$5,0,IF(AA$29&gt;VLOOKUP($G85,Lists!$J$17:$K$21,2),IF($M85=Lists!$H$3,IF($K85&lt;1,(($S85/$K85)*((1+'Inputs &amp; Summary'!$D$7)^AA$29)),((INT(AA$29/$K85)-INT((AA$29-1)/$K85))*$S85*((1+'Inputs &amp; Summary'!$D$7)^AA$29))),(_xlfn.WEIBULL.DIST(AA$29,$L85,$K85,FALSE)*$S85*((1+'Inputs &amp; Summary'!$D$7)^AA$29))),IF($M85=Lists!$H$3,IF($K85&lt;1,((($R85*(1-$E85)+$Q85*(1-$F85))/$K85)*((1+'Inputs &amp; Summary'!$D$7)^AA$29)),((INT(AA$29/$K85)-INT((AA$29-1)/$K85))*($R85*(1-$E85)+$Q85*(1-$F85))*((1+'Inputs &amp; Summary'!$D$7)^AA$29))),((_xlfn.WEIBULL.DIST(AA$29,$L85,$K85,FALSE)*($R85*(1-$E85)+$Q85*(1-$F85))*((1+'Inputs &amp; Summary'!$D$7)^AA$29))))))</f>
        <v>0</v>
      </c>
      <c r="AB85" s="114">
        <f>$D85*IF(AB$29&gt;'Inputs &amp; Summary'!$D$5,0,IF(AB$29&gt;VLOOKUP($G85,Lists!$J$17:$K$21,2),IF($M85=Lists!$H$3,IF($K85&lt;1,(($S85/$K85)*((1+'Inputs &amp; Summary'!$D$7)^AB$29)),((INT(AB$29/$K85)-INT((AB$29-1)/$K85))*$S85*((1+'Inputs &amp; Summary'!$D$7)^AB$29))),(_xlfn.WEIBULL.DIST(AB$29,$L85,$K85,FALSE)*$S85*((1+'Inputs &amp; Summary'!$D$7)^AB$29))),IF($M85=Lists!$H$3,IF($K85&lt;1,((($R85*(1-$E85)+$Q85*(1-$F85))/$K85)*((1+'Inputs &amp; Summary'!$D$7)^AB$29)),((INT(AB$29/$K85)-INT((AB$29-1)/$K85))*($R85*(1-$E85)+$Q85*(1-$F85))*((1+'Inputs &amp; Summary'!$D$7)^AB$29))),((_xlfn.WEIBULL.DIST(AB$29,$L85,$K85,FALSE)*($R85*(1-$E85)+$Q85*(1-$F85))*((1+'Inputs &amp; Summary'!$D$7)^AB$29))))))</f>
        <v>0</v>
      </c>
      <c r="AC85" s="114">
        <f>$D85*IF(AC$29&gt;'Inputs &amp; Summary'!$D$5,0,IF(AC$29&gt;VLOOKUP($G85,Lists!$J$17:$K$21,2),IF($M85=Lists!$H$3,IF($K85&lt;1,(($S85/$K85)*((1+'Inputs &amp; Summary'!$D$7)^AC$29)),((INT(AC$29/$K85)-INT((AC$29-1)/$K85))*$S85*((1+'Inputs &amp; Summary'!$D$7)^AC$29))),(_xlfn.WEIBULL.DIST(AC$29,$L85,$K85,FALSE)*$S85*((1+'Inputs &amp; Summary'!$D$7)^AC$29))),IF($M85=Lists!$H$3,IF($K85&lt;1,((($R85*(1-$E85)+$Q85*(1-$F85))/$K85)*((1+'Inputs &amp; Summary'!$D$7)^AC$29)),((INT(AC$29/$K85)-INT((AC$29-1)/$K85))*($R85*(1-$E85)+$Q85*(1-$F85))*((1+'Inputs &amp; Summary'!$D$7)^AC$29))),((_xlfn.WEIBULL.DIST(AC$29,$L85,$K85,FALSE)*($R85*(1-$E85)+$Q85*(1-$F85))*((1+'Inputs &amp; Summary'!$D$7)^AC$29))))))</f>
        <v>0</v>
      </c>
      <c r="AD85" s="114">
        <f>$D85*IF(AD$29&gt;'Inputs &amp; Summary'!$D$5,0,IF(AD$29&gt;VLOOKUP($G85,Lists!$J$17:$K$21,2),IF($M85=Lists!$H$3,IF($K85&lt;1,(($S85/$K85)*((1+'Inputs &amp; Summary'!$D$7)^AD$29)),((INT(AD$29/$K85)-INT((AD$29-1)/$K85))*$S85*((1+'Inputs &amp; Summary'!$D$7)^AD$29))),(_xlfn.WEIBULL.DIST(AD$29,$L85,$K85,FALSE)*$S85*((1+'Inputs &amp; Summary'!$D$7)^AD$29))),IF($M85=Lists!$H$3,IF($K85&lt;1,((($R85*(1-$E85)+$Q85*(1-$F85))/$K85)*((1+'Inputs &amp; Summary'!$D$7)^AD$29)),((INT(AD$29/$K85)-INT((AD$29-1)/$K85))*($R85*(1-$E85)+$Q85*(1-$F85))*((1+'Inputs &amp; Summary'!$D$7)^AD$29))),((_xlfn.WEIBULL.DIST(AD$29,$L85,$K85,FALSE)*($R85*(1-$E85)+$Q85*(1-$F85))*((1+'Inputs &amp; Summary'!$D$7)^AD$29))))))</f>
        <v>0</v>
      </c>
      <c r="AE85" s="114">
        <f>$D85*IF(AE$29&gt;'Inputs &amp; Summary'!$D$5,0,IF(AE$29&gt;VLOOKUP($G85,Lists!$J$17:$K$21,2),IF($M85=Lists!$H$3,IF($K85&lt;1,(($S85/$K85)*((1+'Inputs &amp; Summary'!$D$7)^AE$29)),((INT(AE$29/$K85)-INT((AE$29-1)/$K85))*$S85*((1+'Inputs &amp; Summary'!$D$7)^AE$29))),(_xlfn.WEIBULL.DIST(AE$29,$L85,$K85,FALSE)*$S85*((1+'Inputs &amp; Summary'!$D$7)^AE$29))),IF($M85=Lists!$H$3,IF($K85&lt;1,((($R85*(1-$E85)+$Q85*(1-$F85))/$K85)*((1+'Inputs &amp; Summary'!$D$7)^AE$29)),((INT(AE$29/$K85)-INT((AE$29-1)/$K85))*($R85*(1-$E85)+$Q85*(1-$F85))*((1+'Inputs &amp; Summary'!$D$7)^AE$29))),((_xlfn.WEIBULL.DIST(AE$29,$L85,$K85,FALSE)*($R85*(1-$E85)+$Q85*(1-$F85))*((1+'Inputs &amp; Summary'!$D$7)^AE$29))))))</f>
        <v>0</v>
      </c>
      <c r="AF85" s="114">
        <f>$D85*IF(AF$29&gt;'Inputs &amp; Summary'!$D$5,0,IF(AF$29&gt;VLOOKUP($G85,Lists!$J$17:$K$21,2),IF($M85=Lists!$H$3,IF($K85&lt;1,(($S85/$K85)*((1+'Inputs &amp; Summary'!$D$7)^AF$29)),((INT(AF$29/$K85)-INT((AF$29-1)/$K85))*$S85*((1+'Inputs &amp; Summary'!$D$7)^AF$29))),(_xlfn.WEIBULL.DIST(AF$29,$L85,$K85,FALSE)*$S85*((1+'Inputs &amp; Summary'!$D$7)^AF$29))),IF($M85=Lists!$H$3,IF($K85&lt;1,((($R85*(1-$E85)+$Q85*(1-$F85))/$K85)*((1+'Inputs &amp; Summary'!$D$7)^AF$29)),((INT(AF$29/$K85)-INT((AF$29-1)/$K85))*($R85*(1-$E85)+$Q85*(1-$F85))*((1+'Inputs &amp; Summary'!$D$7)^AF$29))),((_xlfn.WEIBULL.DIST(AF$29,$L85,$K85,FALSE)*($R85*(1-$E85)+$Q85*(1-$F85))*((1+'Inputs &amp; Summary'!$D$7)^AF$29))))))</f>
        <v>0</v>
      </c>
      <c r="AG85" s="114">
        <f>$D85*IF(AG$29&gt;'Inputs &amp; Summary'!$D$5,0,IF(AG$29&gt;VLOOKUP($G85,Lists!$J$17:$K$21,2),IF($M85=Lists!$H$3,IF($K85&lt;1,(($S85/$K85)*((1+'Inputs &amp; Summary'!$D$7)^AG$29)),((INT(AG$29/$K85)-INT((AG$29-1)/$K85))*$S85*((1+'Inputs &amp; Summary'!$D$7)^AG$29))),(_xlfn.WEIBULL.DIST(AG$29,$L85,$K85,FALSE)*$S85*((1+'Inputs &amp; Summary'!$D$7)^AG$29))),IF($M85=Lists!$H$3,IF($K85&lt;1,((($R85*(1-$E85)+$Q85*(1-$F85))/$K85)*((1+'Inputs &amp; Summary'!$D$7)^AG$29)),((INT(AG$29/$K85)-INT((AG$29-1)/$K85))*($R85*(1-$E85)+$Q85*(1-$F85))*((1+'Inputs &amp; Summary'!$D$7)^AG$29))),((_xlfn.WEIBULL.DIST(AG$29,$L85,$K85,FALSE)*($R85*(1-$E85)+$Q85*(1-$F85))*((1+'Inputs &amp; Summary'!$D$7)^AG$29))))))</f>
        <v>0</v>
      </c>
      <c r="AH85" s="114">
        <f>$D85*IF(AH$29&gt;'Inputs &amp; Summary'!$D$5,0,IF(AH$29&gt;VLOOKUP($G85,Lists!$J$17:$K$21,2),IF($M85=Lists!$H$3,IF($K85&lt;1,(($S85/$K85)*((1+'Inputs &amp; Summary'!$D$7)^AH$29)),((INT(AH$29/$K85)-INT((AH$29-1)/$K85))*$S85*((1+'Inputs &amp; Summary'!$D$7)^AH$29))),(_xlfn.WEIBULL.DIST(AH$29,$L85,$K85,FALSE)*$S85*((1+'Inputs &amp; Summary'!$D$7)^AH$29))),IF($M85=Lists!$H$3,IF($K85&lt;1,((($R85*(1-$E85)+$Q85*(1-$F85))/$K85)*((1+'Inputs &amp; Summary'!$D$7)^AH$29)),((INT(AH$29/$K85)-INT((AH$29-1)/$K85))*($R85*(1-$E85)+$Q85*(1-$F85))*((1+'Inputs &amp; Summary'!$D$7)^AH$29))),((_xlfn.WEIBULL.DIST(AH$29,$L85,$K85,FALSE)*($R85*(1-$E85)+$Q85*(1-$F85))*((1+'Inputs &amp; Summary'!$D$7)^AH$29))))))</f>
        <v>0</v>
      </c>
      <c r="AI85" s="114">
        <f>$D85*IF(AI$29&gt;'Inputs &amp; Summary'!$D$5,0,IF(AI$29&gt;VLOOKUP($G85,Lists!$J$17:$K$21,2),IF($M85=Lists!$H$3,IF($K85&lt;1,(($S85/$K85)*((1+'Inputs &amp; Summary'!$D$7)^AI$29)),((INT(AI$29/$K85)-INT((AI$29-1)/$K85))*$S85*((1+'Inputs &amp; Summary'!$D$7)^AI$29))),(_xlfn.WEIBULL.DIST(AI$29,$L85,$K85,FALSE)*$S85*((1+'Inputs &amp; Summary'!$D$7)^AI$29))),IF($M85=Lists!$H$3,IF($K85&lt;1,((($R85*(1-$E85)+$Q85*(1-$F85))/$K85)*((1+'Inputs &amp; Summary'!$D$7)^AI$29)),((INT(AI$29/$K85)-INT((AI$29-1)/$K85))*($R85*(1-$E85)+$Q85*(1-$F85))*((1+'Inputs &amp; Summary'!$D$7)^AI$29))),((_xlfn.WEIBULL.DIST(AI$29,$L85,$K85,FALSE)*($R85*(1-$E85)+$Q85*(1-$F85))*((1+'Inputs &amp; Summary'!$D$7)^AI$29))))))</f>
        <v>6.1598333818862927E-2</v>
      </c>
      <c r="AJ85" s="114">
        <f>$D85*IF(AJ$29&gt;'Inputs &amp; Summary'!$D$5,0,IF(AJ$29&gt;VLOOKUP($G85,Lists!$J$17:$K$21,2),IF($M85=Lists!$H$3,IF($K85&lt;1,(($S85/$K85)*((1+'Inputs &amp; Summary'!$D$7)^AJ$29)),((INT(AJ$29/$K85)-INT((AJ$29-1)/$K85))*$S85*((1+'Inputs &amp; Summary'!$D$7)^AJ$29))),(_xlfn.WEIBULL.DIST(AJ$29,$L85,$K85,FALSE)*$S85*((1+'Inputs &amp; Summary'!$D$7)^AJ$29))),IF($M85=Lists!$H$3,IF($K85&lt;1,((($R85*(1-$E85)+$Q85*(1-$F85))/$K85)*((1+'Inputs &amp; Summary'!$D$7)^AJ$29)),((INT(AJ$29/$K85)-INT((AJ$29-1)/$K85))*($R85*(1-$E85)+$Q85*(1-$F85))*((1+'Inputs &amp; Summary'!$D$7)^AJ$29))),((_xlfn.WEIBULL.DIST(AJ$29,$L85,$K85,FALSE)*($R85*(1-$E85)+$Q85*(1-$F85))*((1+'Inputs &amp; Summary'!$D$7)^AJ$29))))))</f>
        <v>6.0366689174593757E-2</v>
      </c>
      <c r="AK85" s="114">
        <f>$D85*IF(AK$29&gt;'Inputs &amp; Summary'!$D$5,0,IF(AK$29&gt;VLOOKUP($G85,Lists!$J$17:$K$21,2),IF($M85=Lists!$H$3,IF($K85&lt;1,(($S85/$K85)*((1+'Inputs &amp; Summary'!$D$7)^AK$29)),((INT(AK$29/$K85)-INT((AK$29-1)/$K85))*$S85*((1+'Inputs &amp; Summary'!$D$7)^AK$29))),(_xlfn.WEIBULL.DIST(AK$29,$L85,$K85,FALSE)*$S85*((1+'Inputs &amp; Summary'!$D$7)^AK$29))),IF($M85=Lists!$H$3,IF($K85&lt;1,((($R85*(1-$E85)+$Q85*(1-$F85))/$K85)*((1+'Inputs &amp; Summary'!$D$7)^AK$29)),((INT(AK$29/$K85)-INT((AK$29-1)/$K85))*($R85*(1-$E85)+$Q85*(1-$F85))*((1+'Inputs &amp; Summary'!$D$7)^AK$29))),((_xlfn.WEIBULL.DIST(AK$29,$L85,$K85,FALSE)*($R85*(1-$E85)+$Q85*(1-$F85))*((1+'Inputs &amp; Summary'!$D$7)^AK$29))))))</f>
        <v>5.9159670984251379E-2</v>
      </c>
      <c r="AL85" s="114">
        <f>$D85*IF(AL$29&gt;'Inputs &amp; Summary'!$D$5,0,IF(AL$29&gt;VLOOKUP($G85,Lists!$J$17:$K$21,2),IF($M85=Lists!$H$3,IF($K85&lt;1,(($S85/$K85)*((1+'Inputs &amp; Summary'!$D$7)^AL$29)),((INT(AL$29/$K85)-INT((AL$29-1)/$K85))*$S85*((1+'Inputs &amp; Summary'!$D$7)^AL$29))),(_xlfn.WEIBULL.DIST(AL$29,$L85,$K85,FALSE)*$S85*((1+'Inputs &amp; Summary'!$D$7)^AL$29))),IF($M85=Lists!$H$3,IF($K85&lt;1,((($R85*(1-$E85)+$Q85*(1-$F85))/$K85)*((1+'Inputs &amp; Summary'!$D$7)^AL$29)),((INT(AL$29/$K85)-INT((AL$29-1)/$K85))*($R85*(1-$E85)+$Q85*(1-$F85))*((1+'Inputs &amp; Summary'!$D$7)^AL$29))),((_xlfn.WEIBULL.DIST(AL$29,$L85,$K85,FALSE)*($R85*(1-$E85)+$Q85*(1-$F85))*((1+'Inputs &amp; Summary'!$D$7)^AL$29))))))</f>
        <v>5.7976786847502744E-2</v>
      </c>
      <c r="AM85" s="114">
        <f>$D85*IF(AM$29&gt;'Inputs &amp; Summary'!$D$5,0,IF(AM$29&gt;VLOOKUP($G85,Lists!$J$17:$K$21,2),IF($M85=Lists!$H$3,IF($K85&lt;1,(($S85/$K85)*((1+'Inputs &amp; Summary'!$D$7)^AM$29)),((INT(AM$29/$K85)-INT((AM$29-1)/$K85))*$S85*((1+'Inputs &amp; Summary'!$D$7)^AM$29))),(_xlfn.WEIBULL.DIST(AM$29,$L85,$K85,FALSE)*$S85*((1+'Inputs &amp; Summary'!$D$7)^AM$29))),IF($M85=Lists!$H$3,IF($K85&lt;1,((($R85*(1-$E85)+$Q85*(1-$F85))/$K85)*((1+'Inputs &amp; Summary'!$D$7)^AM$29)),((INT(AM$29/$K85)-INT((AM$29-1)/$K85))*($R85*(1-$E85)+$Q85*(1-$F85))*((1+'Inputs &amp; Summary'!$D$7)^AM$29))),((_xlfn.WEIBULL.DIST(AM$29,$L85,$K85,FALSE)*($R85*(1-$E85)+$Q85*(1-$F85))*((1+'Inputs &amp; Summary'!$D$7)^AM$29))))))</f>
        <v>5.681755420944725E-2</v>
      </c>
      <c r="AN85" s="114">
        <f>$D85*IF(AN$29&gt;'Inputs &amp; Summary'!$D$5,0,IF(AN$29&gt;VLOOKUP($G85,Lists!$J$17:$K$21,2),IF($M85=Lists!$H$3,IF($K85&lt;1,(($S85/$K85)*((1+'Inputs &amp; Summary'!$D$7)^AN$29)),((INT(AN$29/$K85)-INT((AN$29-1)/$K85))*$S85*((1+'Inputs &amp; Summary'!$D$7)^AN$29))),(_xlfn.WEIBULL.DIST(AN$29,$L85,$K85,FALSE)*$S85*((1+'Inputs &amp; Summary'!$D$7)^AN$29))),IF($M85=Lists!$H$3,IF($K85&lt;1,((($R85*(1-$E85)+$Q85*(1-$F85))/$K85)*((1+'Inputs &amp; Summary'!$D$7)^AN$29)),((INT(AN$29/$K85)-INT((AN$29-1)/$K85))*($R85*(1-$E85)+$Q85*(1-$F85))*((1+'Inputs &amp; Summary'!$D$7)^AN$29))),((_xlfn.WEIBULL.DIST(AN$29,$L85,$K85,FALSE)*($R85*(1-$E85)+$Q85*(1-$F85))*((1+'Inputs &amp; Summary'!$D$7)^AN$29))))))</f>
        <v>5.5681500163759591E-2</v>
      </c>
      <c r="AO85" s="114">
        <f>$D85*IF(AO$29&gt;'Inputs &amp; Summary'!$D$5,0,IF(AO$29&gt;VLOOKUP($G85,Lists!$J$17:$K$21,2),IF($M85=Lists!$H$3,IF($K85&lt;1,(($S85/$K85)*((1+'Inputs &amp; Summary'!$D$7)^AO$29)),((INT(AO$29/$K85)-INT((AO$29-1)/$K85))*$S85*((1+'Inputs &amp; Summary'!$D$7)^AO$29))),(_xlfn.WEIBULL.DIST(AO$29,$L85,$K85,FALSE)*$S85*((1+'Inputs &amp; Summary'!$D$7)^AO$29))),IF($M85=Lists!$H$3,IF($K85&lt;1,((($R85*(1-$E85)+$Q85*(1-$F85))/$K85)*((1+'Inputs &amp; Summary'!$D$7)^AO$29)),((INT(AO$29/$K85)-INT((AO$29-1)/$K85))*($R85*(1-$E85)+$Q85*(1-$F85))*((1+'Inputs &amp; Summary'!$D$7)^AO$29))),((_xlfn.WEIBULL.DIST(AO$29,$L85,$K85,FALSE)*($R85*(1-$E85)+$Q85*(1-$F85))*((1+'Inputs &amp; Summary'!$D$7)^AO$29))))))</f>
        <v>5.4568161259768537E-2</v>
      </c>
      <c r="AP85" s="114">
        <f>$D85*IF(AP$29&gt;'Inputs &amp; Summary'!$D$5,0,IF(AP$29&gt;VLOOKUP($G85,Lists!$J$17:$K$21,2),IF($M85=Lists!$H$3,IF($K85&lt;1,(($S85/$K85)*((1+'Inputs &amp; Summary'!$D$7)^AP$29)),((INT(AP$29/$K85)-INT((AP$29-1)/$K85))*$S85*((1+'Inputs &amp; Summary'!$D$7)^AP$29))),(_xlfn.WEIBULL.DIST(AP$29,$L85,$K85,FALSE)*$S85*((1+'Inputs &amp; Summary'!$D$7)^AP$29))),IF($M85=Lists!$H$3,IF($K85&lt;1,((($R85*(1-$E85)+$Q85*(1-$F85))/$K85)*((1+'Inputs &amp; Summary'!$D$7)^AP$29)),((INT(AP$29/$K85)-INT((AP$29-1)/$K85))*($R85*(1-$E85)+$Q85*(1-$F85))*((1+'Inputs &amp; Summary'!$D$7)^AP$29))),((_xlfn.WEIBULL.DIST(AP$29,$L85,$K85,FALSE)*($R85*(1-$E85)+$Q85*(1-$F85))*((1+'Inputs &amp; Summary'!$D$7)^AP$29))))))</f>
        <v>5.3477083313393479E-2</v>
      </c>
      <c r="AQ85" s="114">
        <f>$D85*IF(AQ$29&gt;'Inputs &amp; Summary'!$D$5,0,IF(AQ$29&gt;VLOOKUP($G85,Lists!$J$17:$K$21,2),IF($M85=Lists!$H$3,IF($K85&lt;1,(($S85/$K85)*((1+'Inputs &amp; Summary'!$D$7)^AQ$29)),((INT(AQ$29/$K85)-INT((AQ$29-1)/$K85))*$S85*((1+'Inputs &amp; Summary'!$D$7)^AQ$29))),(_xlfn.WEIBULL.DIST(AQ$29,$L85,$K85,FALSE)*$S85*((1+'Inputs &amp; Summary'!$D$7)^AQ$29))),IF($M85=Lists!$H$3,IF($K85&lt;1,((($R85*(1-$E85)+$Q85*(1-$F85))/$K85)*((1+'Inputs &amp; Summary'!$D$7)^AQ$29)),((INT(AQ$29/$K85)-INT((AQ$29-1)/$K85))*($R85*(1-$E85)+$Q85*(1-$F85))*((1+'Inputs &amp; Summary'!$D$7)^AQ$29))),((_xlfn.WEIBULL.DIST(AQ$29,$L85,$K85,FALSE)*($R85*(1-$E85)+$Q85*(1-$F85))*((1+'Inputs &amp; Summary'!$D$7)^AQ$29))))))</f>
        <v>5.2407821221860926E-2</v>
      </c>
      <c r="AR85" s="114">
        <f>$D85*IF(AR$29&gt;'Inputs &amp; Summary'!$D$5,0,IF(AR$29&gt;VLOOKUP($G85,Lists!$J$17:$K$21,2),IF($M85=Lists!$H$3,IF($K85&lt;1,(($S85/$K85)*((1+'Inputs &amp; Summary'!$D$7)^AR$29)),((INT(AR$29/$K85)-INT((AR$29-1)/$K85))*$S85*((1+'Inputs &amp; Summary'!$D$7)^AR$29))),(_xlfn.WEIBULL.DIST(AR$29,$L85,$K85,FALSE)*$S85*((1+'Inputs &amp; Summary'!$D$7)^AR$29))),IF($M85=Lists!$H$3,IF($K85&lt;1,((($R85*(1-$E85)+$Q85*(1-$F85))/$K85)*((1+'Inputs &amp; Summary'!$D$7)^AR$29)),((INT(AR$29/$K85)-INT((AR$29-1)/$K85))*($R85*(1-$E85)+$Q85*(1-$F85))*((1+'Inputs &amp; Summary'!$D$7)^AR$29))),((_xlfn.WEIBULL.DIST(AR$29,$L85,$K85,FALSE)*($R85*(1-$E85)+$Q85*(1-$F85))*((1+'Inputs &amp; Summary'!$D$7)^AR$29))))))</f>
        <v>5.135993878212592E-2</v>
      </c>
      <c r="AS85" s="114">
        <f>$D85*IF(AS$29&gt;'Inputs &amp; Summary'!$D$5,0,IF(AS$29&gt;VLOOKUP($G85,Lists!$J$17:$K$21,2),IF($M85=Lists!$H$3,IF($K85&lt;1,(($S85/$K85)*((1+'Inputs &amp; Summary'!$D$7)^AS$29)),((INT(AS$29/$K85)-INT((AS$29-1)/$K85))*$S85*((1+'Inputs &amp; Summary'!$D$7)^AS$29))),(_xlfn.WEIBULL.DIST(AS$29,$L85,$K85,FALSE)*$S85*((1+'Inputs &amp; Summary'!$D$7)^AS$29))),IF($M85=Lists!$H$3,IF($K85&lt;1,((($R85*(1-$E85)+$Q85*(1-$F85))/$K85)*((1+'Inputs &amp; Summary'!$D$7)^AS$29)),((INT(AS$29/$K85)-INT((AS$29-1)/$K85))*($R85*(1-$E85)+$Q85*(1-$F85))*((1+'Inputs &amp; Summary'!$D$7)^AS$29))),((_xlfn.WEIBULL.DIST(AS$29,$L85,$K85,FALSE)*($R85*(1-$E85)+$Q85*(1-$F85))*((1+'Inputs &amp; Summary'!$D$7)^AS$29))))))</f>
        <v>0</v>
      </c>
      <c r="AT85" s="114">
        <f>$D85*IF(AT$29&gt;'Inputs &amp; Summary'!$D$5,0,IF(AT$29&gt;VLOOKUP($G85,Lists!$J$17:$K$21,2),IF($M85=Lists!$H$3,IF($K85&lt;1,(($S85/$K85)*((1+'Inputs &amp; Summary'!$D$7)^AT$29)),((INT(AT$29/$K85)-INT((AT$29-1)/$K85))*$S85*((1+'Inputs &amp; Summary'!$D$7)^AT$29))),(_xlfn.WEIBULL.DIST(AT$29,$L85,$K85,FALSE)*$S85*((1+'Inputs &amp; Summary'!$D$7)^AT$29))),IF($M85=Lists!$H$3,IF($K85&lt;1,((($R85*(1-$E85)+$Q85*(1-$F85))/$K85)*((1+'Inputs &amp; Summary'!$D$7)^AT$29)),((INT(AT$29/$K85)-INT((AT$29-1)/$K85))*($R85*(1-$E85)+$Q85*(1-$F85))*((1+'Inputs &amp; Summary'!$D$7)^AT$29))),((_xlfn.WEIBULL.DIST(AT$29,$L85,$K85,FALSE)*($R85*(1-$E85)+$Q85*(1-$F85))*((1+'Inputs &amp; Summary'!$D$7)^AT$29))))))</f>
        <v>0</v>
      </c>
      <c r="AU85" s="114">
        <f>$D85*IF(AU$29&gt;'Inputs &amp; Summary'!$D$5,0,IF(AU$29&gt;VLOOKUP($G85,Lists!$J$17:$K$21,2),IF($M85=Lists!$H$3,IF($K85&lt;1,(($S85/$K85)*((1+'Inputs &amp; Summary'!$D$7)^AU$29)),((INT(AU$29/$K85)-INT((AU$29-1)/$K85))*$S85*((1+'Inputs &amp; Summary'!$D$7)^AU$29))),(_xlfn.WEIBULL.DIST(AU$29,$L85,$K85,FALSE)*$S85*((1+'Inputs &amp; Summary'!$D$7)^AU$29))),IF($M85=Lists!$H$3,IF($K85&lt;1,((($R85*(1-$E85)+$Q85*(1-$F85))/$K85)*((1+'Inputs &amp; Summary'!$D$7)^AU$29)),((INT(AU$29/$K85)-INT((AU$29-1)/$K85))*($R85*(1-$E85)+$Q85*(1-$F85))*((1+'Inputs &amp; Summary'!$D$7)^AU$29))),((_xlfn.WEIBULL.DIST(AU$29,$L85,$K85,FALSE)*($R85*(1-$E85)+$Q85*(1-$F85))*((1+'Inputs &amp; Summary'!$D$7)^AU$29))))))</f>
        <v>0</v>
      </c>
      <c r="AV85" s="114">
        <f>$D85*IF(AV$29&gt;'Inputs &amp; Summary'!$D$5,0,IF(AV$29&gt;VLOOKUP($G85,Lists!$J$17:$K$21,2),IF($M85=Lists!$H$3,IF($K85&lt;1,(($S85/$K85)*((1+'Inputs &amp; Summary'!$D$7)^AV$29)),((INT(AV$29/$K85)-INT((AV$29-1)/$K85))*$S85*((1+'Inputs &amp; Summary'!$D$7)^AV$29))),(_xlfn.WEIBULL.DIST(AV$29,$L85,$K85,FALSE)*$S85*((1+'Inputs &amp; Summary'!$D$7)^AV$29))),IF($M85=Lists!$H$3,IF($K85&lt;1,((($R85*(1-$E85)+$Q85*(1-$F85))/$K85)*((1+'Inputs &amp; Summary'!$D$7)^AV$29)),((INT(AV$29/$K85)-INT((AV$29-1)/$K85))*($R85*(1-$E85)+$Q85*(1-$F85))*((1+'Inputs &amp; Summary'!$D$7)^AV$29))),((_xlfn.WEIBULL.DIST(AV$29,$L85,$K85,FALSE)*($R85*(1-$E85)+$Q85*(1-$F85))*((1+'Inputs &amp; Summary'!$D$7)^AV$29))))))</f>
        <v>0</v>
      </c>
      <c r="AW85" s="114">
        <f>$D85*IF(AW$29&gt;'Inputs &amp; Summary'!$D$5,0,IF(AW$29&gt;VLOOKUP($G85,Lists!$J$17:$K$21,2),IF($M85=Lists!$H$3,IF($K85&lt;1,(($S85/$K85)*((1+'Inputs &amp; Summary'!$D$7)^AW$29)),((INT(AW$29/$K85)-INT((AW$29-1)/$K85))*$S85*((1+'Inputs &amp; Summary'!$D$7)^AW$29))),(_xlfn.WEIBULL.DIST(AW$29,$L85,$K85,FALSE)*$S85*((1+'Inputs &amp; Summary'!$D$7)^AW$29))),IF($M85=Lists!$H$3,IF($K85&lt;1,((($R85*(1-$E85)+$Q85*(1-$F85))/$K85)*((1+'Inputs &amp; Summary'!$D$7)^AW$29)),((INT(AW$29/$K85)-INT((AW$29-1)/$K85))*($R85*(1-$E85)+$Q85*(1-$F85))*((1+'Inputs &amp; Summary'!$D$7)^AW$29))),((_xlfn.WEIBULL.DIST(AW$29,$L85,$K85,FALSE)*($R85*(1-$E85)+$Q85*(1-$F85))*((1+'Inputs &amp; Summary'!$D$7)^AW$29))))))</f>
        <v>0</v>
      </c>
      <c r="AX85" s="114">
        <f>$D85*IF(AX$29&gt;'Inputs &amp; Summary'!$D$5,0,IF(AX$29&gt;VLOOKUP($G85,Lists!$J$17:$K$21,2),IF($M85=Lists!$H$3,IF($K85&lt;1,(($S85/$K85)*((1+'Inputs &amp; Summary'!$D$7)^AX$29)),((INT(AX$29/$K85)-INT((AX$29-1)/$K85))*$S85*((1+'Inputs &amp; Summary'!$D$7)^AX$29))),(_xlfn.WEIBULL.DIST(AX$29,$L85,$K85,FALSE)*$S85*((1+'Inputs &amp; Summary'!$D$7)^AX$29))),IF($M85=Lists!$H$3,IF($K85&lt;1,((($R85*(1-$E85)+$Q85*(1-$F85))/$K85)*((1+'Inputs &amp; Summary'!$D$7)^AX$29)),((INT(AX$29/$K85)-INT((AX$29-1)/$K85))*($R85*(1-$E85)+$Q85*(1-$F85))*((1+'Inputs &amp; Summary'!$D$7)^AX$29))),((_xlfn.WEIBULL.DIST(AX$29,$L85,$K85,FALSE)*($R85*(1-$E85)+$Q85*(1-$F85))*((1+'Inputs &amp; Summary'!$D$7)^AX$29))))))</f>
        <v>0</v>
      </c>
      <c r="AY85" s="114">
        <f>$D85*IF(AY$29&gt;'Inputs &amp; Summary'!$D$5,0,IF(AY$29&gt;VLOOKUP($G85,Lists!$J$17:$K$21,2),IF($M85=Lists!$H$3,IF($K85&lt;1,(($S85/$K85)*((1+'Inputs &amp; Summary'!$D$7)^AY$29)),((INT(AY$29/$K85)-INT((AY$29-1)/$K85))*$S85*((1+'Inputs &amp; Summary'!$D$7)^AY$29))),(_xlfn.WEIBULL.DIST(AY$29,$L85,$K85,FALSE)*$S85*((1+'Inputs &amp; Summary'!$D$7)^AY$29))),IF($M85=Lists!$H$3,IF($K85&lt;1,((($R85*(1-$E85)+$Q85*(1-$F85))/$K85)*((1+'Inputs &amp; Summary'!$D$7)^AY$29)),((INT(AY$29/$K85)-INT((AY$29-1)/$K85))*($R85*(1-$E85)+$Q85*(1-$F85))*((1+'Inputs &amp; Summary'!$D$7)^AY$29))),((_xlfn.WEIBULL.DIST(AY$29,$L85,$K85,FALSE)*($R85*(1-$E85)+$Q85*(1-$F85))*((1+'Inputs &amp; Summary'!$D$7)^AY$29))))))</f>
        <v>0</v>
      </c>
      <c r="AZ85" s="114">
        <f>$D85*IF(AZ$29&gt;'Inputs &amp; Summary'!$D$5,0,IF(AZ$29&gt;VLOOKUP($G85,Lists!$J$17:$K$21,2),IF($M85=Lists!$H$3,IF($K85&lt;1,(($S85/$K85)*((1+'Inputs &amp; Summary'!$D$7)^AZ$29)),((INT(AZ$29/$K85)-INT((AZ$29-1)/$K85))*$S85*((1+'Inputs &amp; Summary'!$D$7)^AZ$29))),(_xlfn.WEIBULL.DIST(AZ$29,$L85,$K85,FALSE)*$S85*((1+'Inputs &amp; Summary'!$D$7)^AZ$29))),IF($M85=Lists!$H$3,IF($K85&lt;1,((($R85*(1-$E85)+$Q85*(1-$F85))/$K85)*((1+'Inputs &amp; Summary'!$D$7)^AZ$29)),((INT(AZ$29/$K85)-INT((AZ$29-1)/$K85))*($R85*(1-$E85)+$Q85*(1-$F85))*((1+'Inputs &amp; Summary'!$D$7)^AZ$29))),((_xlfn.WEIBULL.DIST(AZ$29,$L85,$K85,FALSE)*($R85*(1-$E85)+$Q85*(1-$F85))*((1+'Inputs &amp; Summary'!$D$7)^AZ$29))))))</f>
        <v>0</v>
      </c>
      <c r="BA85" s="114">
        <f>$D85*IF(BA$29&gt;'Inputs &amp; Summary'!$D$5,0,IF(BA$29&gt;VLOOKUP($G85,Lists!$J$17:$K$21,2),IF($M85=Lists!$H$3,IF($K85&lt;1,(($S85/$K85)*((1+'Inputs &amp; Summary'!$D$7)^BA$29)),((INT(BA$29/$K85)-INT((BA$29-1)/$K85))*$S85*((1+'Inputs &amp; Summary'!$D$7)^BA$29))),(_xlfn.WEIBULL.DIST(BA$29,$L85,$K85,FALSE)*$S85*((1+'Inputs &amp; Summary'!$D$7)^BA$29))),IF($M85=Lists!$H$3,IF($K85&lt;1,((($R85*(1-$E85)+$Q85*(1-$F85))/$K85)*((1+'Inputs &amp; Summary'!$D$7)^BA$29)),((INT(BA$29/$K85)-INT((BA$29-1)/$K85))*($R85*(1-$E85)+$Q85*(1-$F85))*((1+'Inputs &amp; Summary'!$D$7)^BA$29))),((_xlfn.WEIBULL.DIST(BA$29,$L85,$K85,FALSE)*($R85*(1-$E85)+$Q85*(1-$F85))*((1+'Inputs &amp; Summary'!$D$7)^BA$29))))))</f>
        <v>0</v>
      </c>
      <c r="BB85" s="114">
        <f>$D85*IF(BB$29&gt;'Inputs &amp; Summary'!$D$5,0,IF(BB$29&gt;VLOOKUP($G85,Lists!$J$17:$K$21,2),IF($M85=Lists!$H$3,IF($K85&lt;1,(($S85/$K85)*((1+'Inputs &amp; Summary'!$D$7)^BB$29)),((INT(BB$29/$K85)-INT((BB$29-1)/$K85))*$S85*((1+'Inputs &amp; Summary'!$D$7)^BB$29))),(_xlfn.WEIBULL.DIST(BB$29,$L85,$K85,FALSE)*$S85*((1+'Inputs &amp; Summary'!$D$7)^BB$29))),IF($M85=Lists!$H$3,IF($K85&lt;1,((($R85*(1-$E85)+$Q85*(1-$F85))/$K85)*((1+'Inputs &amp; Summary'!$D$7)^BB$29)),((INT(BB$29/$K85)-INT((BB$29-1)/$K85))*($R85*(1-$E85)+$Q85*(1-$F85))*((1+'Inputs &amp; Summary'!$D$7)^BB$29))),((_xlfn.WEIBULL.DIST(BB$29,$L85,$K85,FALSE)*($R85*(1-$E85)+$Q85*(1-$F85))*((1+'Inputs &amp; Summary'!$D$7)^BB$29))))))</f>
        <v>0</v>
      </c>
      <c r="BC85" s="114">
        <f>$D85*IF(BC$29&gt;'Inputs &amp; Summary'!$D$5,0,IF(BC$29&gt;VLOOKUP($G85,Lists!$J$17:$K$21,2),IF($M85=Lists!$H$3,IF($K85&lt;1,(($S85/$K85)*((1+'Inputs &amp; Summary'!$D$7)^BC$29)),((INT(BC$29/$K85)-INT((BC$29-1)/$K85))*$S85*((1+'Inputs &amp; Summary'!$D$7)^BC$29))),(_xlfn.WEIBULL.DIST(BC$29,$L85,$K85,FALSE)*$S85*((1+'Inputs &amp; Summary'!$D$7)^BC$29))),IF($M85=Lists!$H$3,IF($K85&lt;1,((($R85*(1-$E85)+$Q85*(1-$F85))/$K85)*((1+'Inputs &amp; Summary'!$D$7)^BC$29)),((INT(BC$29/$K85)-INT((BC$29-1)/$K85))*($R85*(1-$E85)+$Q85*(1-$F85))*((1+'Inputs &amp; Summary'!$D$7)^BC$29))),((_xlfn.WEIBULL.DIST(BC$29,$L85,$K85,FALSE)*($R85*(1-$E85)+$Q85*(1-$F85))*((1+'Inputs &amp; Summary'!$D$7)^BC$29))))))</f>
        <v>0</v>
      </c>
      <c r="BD85" s="114">
        <f>$D85*IF(BD$29&gt;'Inputs &amp; Summary'!$D$5,0,IF(BD$29&gt;VLOOKUP($G85,Lists!$J$17:$K$21,2),IF($M85=Lists!$H$3,IF($K85&lt;1,(($S85/$K85)*((1+'Inputs &amp; Summary'!$D$7)^BD$29)),((INT(BD$29/$K85)-INT((BD$29-1)/$K85))*$S85*((1+'Inputs &amp; Summary'!$D$7)^BD$29))),(_xlfn.WEIBULL.DIST(BD$29,$L85,$K85,FALSE)*$S85*((1+'Inputs &amp; Summary'!$D$7)^BD$29))),IF($M85=Lists!$H$3,IF($K85&lt;1,((($R85*(1-$E85)+$Q85*(1-$F85))/$K85)*((1+'Inputs &amp; Summary'!$D$7)^BD$29)),((INT(BD$29/$K85)-INT((BD$29-1)/$K85))*($R85*(1-$E85)+$Q85*(1-$F85))*((1+'Inputs &amp; Summary'!$D$7)^BD$29))),((_xlfn.WEIBULL.DIST(BD$29,$L85,$K85,FALSE)*($R85*(1-$E85)+$Q85*(1-$F85))*((1+'Inputs &amp; Summary'!$D$7)^BD$29))))))</f>
        <v>0</v>
      </c>
      <c r="BE85" s="114">
        <f>$D85*IF(BE$29&gt;'Inputs &amp; Summary'!$D$5,0,IF(BE$29&gt;VLOOKUP($G85,Lists!$J$17:$K$21,2),IF($M85=Lists!$H$3,IF($K85&lt;1,(($S85/$K85)*((1+'Inputs &amp; Summary'!$D$7)^BE$29)),((INT(BE$29/$K85)-INT((BE$29-1)/$K85))*$S85*((1+'Inputs &amp; Summary'!$D$7)^BE$29))),(_xlfn.WEIBULL.DIST(BE$29,$L85,$K85,FALSE)*$S85*((1+'Inputs &amp; Summary'!$D$7)^BE$29))),IF($M85=Lists!$H$3,IF($K85&lt;1,((($R85*(1-$E85)+$Q85*(1-$F85))/$K85)*((1+'Inputs &amp; Summary'!$D$7)^BE$29)),((INT(BE$29/$K85)-INT((BE$29-1)/$K85))*($R85*(1-$E85)+$Q85*(1-$F85))*((1+'Inputs &amp; Summary'!$D$7)^BE$29))),((_xlfn.WEIBULL.DIST(BE$29,$L85,$K85,FALSE)*($R85*(1-$E85)+$Q85*(1-$F85))*((1+'Inputs &amp; Summary'!$D$7)^BE$29))))))</f>
        <v>0</v>
      </c>
      <c r="BF85" s="114">
        <f>$D85*IF(BF$29&gt;'Inputs &amp; Summary'!$D$5,0,IF(BF$29&gt;VLOOKUP($G85,Lists!$J$17:$K$21,2),IF($M85=Lists!$H$3,IF($K85&lt;1,(($S85/$K85)*((1+'Inputs &amp; Summary'!$D$7)^BF$29)),((INT(BF$29/$K85)-INT((BF$29-1)/$K85))*$S85*((1+'Inputs &amp; Summary'!$D$7)^BF$29))),(_xlfn.WEIBULL.DIST(BF$29,$L85,$K85,FALSE)*$S85*((1+'Inputs &amp; Summary'!$D$7)^BF$29))),IF($M85=Lists!$H$3,IF($K85&lt;1,((($R85*(1-$E85)+$Q85*(1-$F85))/$K85)*((1+'Inputs &amp; Summary'!$D$7)^BF$29)),((INT(BF$29/$K85)-INT((BF$29-1)/$K85))*($R85*(1-$E85)+$Q85*(1-$F85))*((1+'Inputs &amp; Summary'!$D$7)^BF$29))),((_xlfn.WEIBULL.DIST(BF$29,$L85,$K85,FALSE)*($R85*(1-$E85)+$Q85*(1-$F85))*((1+'Inputs &amp; Summary'!$D$7)^BF$29))))))</f>
        <v>0</v>
      </c>
      <c r="BG85" s="114">
        <f>$D85*IF(BG$29&gt;'Inputs &amp; Summary'!$D$5,0,IF(BG$29&gt;VLOOKUP($G85,Lists!$J$17:$K$21,2),IF($M85=Lists!$H$3,IF($K85&lt;1,(($S85/$K85)*((1+'Inputs &amp; Summary'!$D$7)^BG$29)),((INT(BG$29/$K85)-INT((BG$29-1)/$K85))*$S85*((1+'Inputs &amp; Summary'!$D$7)^BG$29))),(_xlfn.WEIBULL.DIST(BG$29,$L85,$K85,FALSE)*$S85*((1+'Inputs &amp; Summary'!$D$7)^BG$29))),IF($M85=Lists!$H$3,IF($K85&lt;1,((($R85*(1-$E85)+$Q85*(1-$F85))/$K85)*((1+'Inputs &amp; Summary'!$D$7)^BG$29)),((INT(BG$29/$K85)-INT((BG$29-1)/$K85))*($R85*(1-$E85)+$Q85*(1-$F85))*((1+'Inputs &amp; Summary'!$D$7)^BG$29))),((_xlfn.WEIBULL.DIST(BG$29,$L85,$K85,FALSE)*($R85*(1-$E85)+$Q85*(1-$F85))*((1+'Inputs &amp; Summary'!$D$7)^BG$29))))))</f>
        <v>0</v>
      </c>
      <c r="BH85" s="114">
        <f>$D85*IF(BH$29&gt;'Inputs &amp; Summary'!$D$5,0,IF(BH$29&gt;VLOOKUP($G85,Lists!$J$17:$K$21,2),IF($M85=Lists!$H$3,IF($K85&lt;1,(($S85/$K85)*((1+'Inputs &amp; Summary'!$D$7)^BH$29)),((INT(BH$29/$K85)-INT((BH$29-1)/$K85))*$S85*((1+'Inputs &amp; Summary'!$D$7)^BH$29))),(_xlfn.WEIBULL.DIST(BH$29,$L85,$K85,FALSE)*$S85*((1+'Inputs &amp; Summary'!$D$7)^BH$29))),IF($M85=Lists!$H$3,IF($K85&lt;1,((($R85*(1-$E85)+$Q85*(1-$F85))/$K85)*((1+'Inputs &amp; Summary'!$D$7)^BH$29)),((INT(BH$29/$K85)-INT((BH$29-1)/$K85))*($R85*(1-$E85)+$Q85*(1-$F85))*((1+'Inputs &amp; Summary'!$D$7)^BH$29))),((_xlfn.WEIBULL.DIST(BH$29,$L85,$K85,FALSE)*($R85*(1-$E85)+$Q85*(1-$F85))*((1+'Inputs &amp; Summary'!$D$7)^BH$29))))))</f>
        <v>0</v>
      </c>
      <c r="BI85" s="114">
        <f>$D85*IF(BI$29&gt;'Inputs &amp; Summary'!$D$5,0,IF(BI$29&gt;VLOOKUP($G85,Lists!$J$17:$K$21,2),IF($M85=Lists!$H$3,IF($K85&lt;1,(($S85/$K85)*((1+'Inputs &amp; Summary'!$D$7)^BI$29)),((INT(BI$29/$K85)-INT((BI$29-1)/$K85))*$S85*((1+'Inputs &amp; Summary'!$D$7)^BI$29))),(_xlfn.WEIBULL.DIST(BI$29,$L85,$K85,FALSE)*$S85*((1+'Inputs &amp; Summary'!$D$7)^BI$29))),IF($M85=Lists!$H$3,IF($K85&lt;1,((($R85*(1-$E85)+$Q85*(1-$F85))/$K85)*((1+'Inputs &amp; Summary'!$D$7)^BI$29)),((INT(BI$29/$K85)-INT((BI$29-1)/$K85))*($R85*(1-$E85)+$Q85*(1-$F85))*((1+'Inputs &amp; Summary'!$D$7)^BI$29))),((_xlfn.WEIBULL.DIST(BI$29,$L85,$K85,FALSE)*($R85*(1-$E85)+$Q85*(1-$F85))*((1+'Inputs &amp; Summary'!$D$7)^BI$29))))))</f>
        <v>0</v>
      </c>
      <c r="BJ85" s="114">
        <f>$D85*IF(BJ$29&gt;'Inputs &amp; Summary'!$D$5,0,IF(BJ$29&gt;VLOOKUP($G85,Lists!$J$17:$K$21,2),IF($M85=Lists!$H$3,IF($K85&lt;1,(($S85/$K85)*((1+'Inputs &amp; Summary'!$D$7)^BJ$29)),((INT(BJ$29/$K85)-INT((BJ$29-1)/$K85))*$S85*((1+'Inputs &amp; Summary'!$D$7)^BJ$29))),(_xlfn.WEIBULL.DIST(BJ$29,$L85,$K85,FALSE)*$S85*((1+'Inputs &amp; Summary'!$D$7)^BJ$29))),IF($M85=Lists!$H$3,IF($K85&lt;1,((($R85*(1-$E85)+$Q85*(1-$F85))/$K85)*((1+'Inputs &amp; Summary'!$D$7)^BJ$29)),((INT(BJ$29/$K85)-INT((BJ$29-1)/$K85))*($R85*(1-$E85)+$Q85*(1-$F85))*((1+'Inputs &amp; Summary'!$D$7)^BJ$29))),((_xlfn.WEIBULL.DIST(BJ$29,$L85,$K85,FALSE)*($R85*(1-$E85)+$Q85*(1-$F85))*((1+'Inputs &amp; Summary'!$D$7)^BJ$29))))))</f>
        <v>0</v>
      </c>
      <c r="BK85" s="114">
        <f>$D85*IF(BK$29&gt;'Inputs &amp; Summary'!$D$5,0,IF(BK$29&gt;VLOOKUP($G85,Lists!$J$17:$K$21,2),IF($M85=Lists!$H$3,IF($K85&lt;1,(($S85/$K85)*((1+'Inputs &amp; Summary'!$D$7)^BK$29)),((INT(BK$29/$K85)-INT((BK$29-1)/$K85))*$S85*((1+'Inputs &amp; Summary'!$D$7)^BK$29))),(_xlfn.WEIBULL.DIST(BK$29,$L85,$K85,FALSE)*$S85*((1+'Inputs &amp; Summary'!$D$7)^BK$29))),IF($M85=Lists!$H$3,IF($K85&lt;1,((($R85*(1-$E85)+$Q85*(1-$F85))/$K85)*((1+'Inputs &amp; Summary'!$D$7)^BK$29)),((INT(BK$29/$K85)-INT((BK$29-1)/$K85))*($R85*(1-$E85)+$Q85*(1-$F85))*((1+'Inputs &amp; Summary'!$D$7)^BK$29))),((_xlfn.WEIBULL.DIST(BK$29,$L85,$K85,FALSE)*($R85*(1-$E85)+$Q85*(1-$F85))*((1+'Inputs &amp; Summary'!$D$7)^BK$29))))))</f>
        <v>0</v>
      </c>
      <c r="BL85" s="114">
        <f>$D85*IF(BL$29&gt;'Inputs &amp; Summary'!$D$5,0,IF(BL$29&gt;VLOOKUP($G85,Lists!$J$17:$K$21,2),IF($M85=Lists!$H$3,IF($K85&lt;1,(($S85/$K85)*((1+'Inputs &amp; Summary'!$D$7)^BL$29)),((INT(BL$29/$K85)-INT((BL$29-1)/$K85))*$S85*((1+'Inputs &amp; Summary'!$D$7)^BL$29))),(_xlfn.WEIBULL.DIST(BL$29,$L85,$K85,FALSE)*$S85*((1+'Inputs &amp; Summary'!$D$7)^BL$29))),IF($M85=Lists!$H$3,IF($K85&lt;1,((($R85*(1-$E85)+$Q85*(1-$F85))/$K85)*((1+'Inputs &amp; Summary'!$D$7)^BL$29)),((INT(BL$29/$K85)-INT((BL$29-1)/$K85))*($R85*(1-$E85)+$Q85*(1-$F85))*((1+'Inputs &amp; Summary'!$D$7)^BL$29))),((_xlfn.WEIBULL.DIST(BL$29,$L85,$K85,FALSE)*($R85*(1-$E85)+$Q85*(1-$F85))*((1+'Inputs &amp; Summary'!$D$7)^BL$29))))))</f>
        <v>0</v>
      </c>
    </row>
    <row r="86" spans="1:64" s="1" customFormat="1" x14ac:dyDescent="0.3">
      <c r="A86" s="79" t="s">
        <v>240</v>
      </c>
      <c r="B86" s="33" t="s">
        <v>152</v>
      </c>
      <c r="C86" s="33" t="s">
        <v>139</v>
      </c>
      <c r="D86" s="68">
        <v>1</v>
      </c>
      <c r="E86" s="68">
        <v>1</v>
      </c>
      <c r="F86" s="68">
        <v>1</v>
      </c>
      <c r="G86" s="213" t="s">
        <v>440</v>
      </c>
      <c r="H86" s="34" t="s">
        <v>291</v>
      </c>
      <c r="I86" s="34" t="s">
        <v>96</v>
      </c>
      <c r="J86" s="33">
        <f>VLOOKUP(I86,'Labor Rates'!$A$1:$B$16,2)</f>
        <v>14.423076923076923</v>
      </c>
      <c r="K86" s="35">
        <v>25</v>
      </c>
      <c r="L86" s="35">
        <v>1</v>
      </c>
      <c r="M86" s="36" t="s">
        <v>249</v>
      </c>
      <c r="N86" s="84">
        <f>'Inputs &amp; Summary'!$D$19</f>
        <v>1443</v>
      </c>
      <c r="O86" s="35">
        <v>0.25</v>
      </c>
      <c r="P86" s="5">
        <v>10</v>
      </c>
      <c r="Q86" s="73">
        <f t="shared" si="11"/>
        <v>5203.125</v>
      </c>
      <c r="R86" s="73">
        <f t="shared" si="12"/>
        <v>14430</v>
      </c>
      <c r="S86" s="74">
        <f t="shared" si="13"/>
        <v>19633.125</v>
      </c>
      <c r="T86" s="88"/>
      <c r="U86" s="80"/>
      <c r="V86" s="87">
        <f t="shared" si="14"/>
        <v>287.60077978076038</v>
      </c>
      <c r="W86" s="87">
        <f>NPV('Inputs &amp; Summary'!$D$6,Y86:BL86)</f>
        <v>2076.7295787631247</v>
      </c>
      <c r="X86" s="90">
        <f t="shared" si="15"/>
        <v>1.5072981663739212E-2</v>
      </c>
      <c r="Y86" s="114">
        <f>$D86*IF(Y$29&gt;'Inputs &amp; Summary'!$D$5,0,IF(Y$29&gt;VLOOKUP($G86,Lists!$J$17:$K$21,2),IF($M86=Lists!$H$3,IF($K86&lt;1,(($S86/$K86)*((1+'Inputs &amp; Summary'!$D$7)^Y$29)),((INT(Y$29/$K86)-INT((Y$29-1)/$K86))*$S86*((1+'Inputs &amp; Summary'!$D$7)^Y$29))),(_xlfn.WEIBULL.DIST(Y$29,$L86,$K86,FALSE)*$S86*((1+'Inputs &amp; Summary'!$D$7)^Y$29))),IF($M86=Lists!$H$3,IF($K86&lt;1,((($R86*(1-$E86)+$Q86*(1-$F86))/$K86)*((1+'Inputs &amp; Summary'!$D$7)^Y$29)),((INT(Y$29/$K86)-INT((Y$29-1)/$K86))*($R86*(1-$E86)+$Q86*(1-$F86))*((1+'Inputs &amp; Summary'!$D$7)^Y$29))),((_xlfn.WEIBULL.DIST(Y$29,$L86,$K86,FALSE)*($R86*(1-$E86)+$Q86*(1-$F86))*((1+'Inputs &amp; Summary'!$D$7)^Y$29))))))</f>
        <v>0</v>
      </c>
      <c r="Z86" s="114">
        <f>$D86*IF(Z$29&gt;'Inputs &amp; Summary'!$D$5,0,IF(Z$29&gt;VLOOKUP($G86,Lists!$J$17:$K$21,2),IF($M86=Lists!$H$3,IF($K86&lt;1,(($S86/$K86)*((1+'Inputs &amp; Summary'!$D$7)^Z$29)),((INT(Z$29/$K86)-INT((Z$29-1)/$K86))*$S86*((1+'Inputs &amp; Summary'!$D$7)^Z$29))),(_xlfn.WEIBULL.DIST(Z$29,$L86,$K86,FALSE)*$S86*((1+'Inputs &amp; Summary'!$D$7)^Z$29))),IF($M86=Lists!$H$3,IF($K86&lt;1,((($R86*(1-$E86)+$Q86*(1-$F86))/$K86)*((1+'Inputs &amp; Summary'!$D$7)^Z$29)),((INT(Z$29/$K86)-INT((Z$29-1)/$K86))*($R86*(1-$E86)+$Q86*(1-$F86))*((1+'Inputs &amp; Summary'!$D$7)^Z$29))),((_xlfn.WEIBULL.DIST(Z$29,$L86,$K86,FALSE)*($R86*(1-$E86)+$Q86*(1-$F86))*((1+'Inputs &amp; Summary'!$D$7)^Z$29))))))</f>
        <v>0</v>
      </c>
      <c r="AA86" s="114">
        <f>$D86*IF(AA$29&gt;'Inputs &amp; Summary'!$D$5,0,IF(AA$29&gt;VLOOKUP($G86,Lists!$J$17:$K$21,2),IF($M86=Lists!$H$3,IF($K86&lt;1,(($S86/$K86)*((1+'Inputs &amp; Summary'!$D$7)^AA$29)),((INT(AA$29/$K86)-INT((AA$29-1)/$K86))*$S86*((1+'Inputs &amp; Summary'!$D$7)^AA$29))),(_xlfn.WEIBULL.DIST(AA$29,$L86,$K86,FALSE)*$S86*((1+'Inputs &amp; Summary'!$D$7)^AA$29))),IF($M86=Lists!$H$3,IF($K86&lt;1,((($R86*(1-$E86)+$Q86*(1-$F86))/$K86)*((1+'Inputs &amp; Summary'!$D$7)^AA$29)),((INT(AA$29/$K86)-INT((AA$29-1)/$K86))*($R86*(1-$E86)+$Q86*(1-$F86))*((1+'Inputs &amp; Summary'!$D$7)^AA$29))),((_xlfn.WEIBULL.DIST(AA$29,$L86,$K86,FALSE)*($R86*(1-$E86)+$Q86*(1-$F86))*((1+'Inputs &amp; Summary'!$D$7)^AA$29))))))</f>
        <v>0</v>
      </c>
      <c r="AB86" s="114">
        <f>$D86*IF(AB$29&gt;'Inputs &amp; Summary'!$D$5,0,IF(AB$29&gt;VLOOKUP($G86,Lists!$J$17:$K$21,2),IF($M86=Lists!$H$3,IF($K86&lt;1,(($S86/$K86)*((1+'Inputs &amp; Summary'!$D$7)^AB$29)),((INT(AB$29/$K86)-INT((AB$29-1)/$K86))*$S86*((1+'Inputs &amp; Summary'!$D$7)^AB$29))),(_xlfn.WEIBULL.DIST(AB$29,$L86,$K86,FALSE)*$S86*((1+'Inputs &amp; Summary'!$D$7)^AB$29))),IF($M86=Lists!$H$3,IF($K86&lt;1,((($R86*(1-$E86)+$Q86*(1-$F86))/$K86)*((1+'Inputs &amp; Summary'!$D$7)^AB$29)),((INT(AB$29/$K86)-INT((AB$29-1)/$K86))*($R86*(1-$E86)+$Q86*(1-$F86))*((1+'Inputs &amp; Summary'!$D$7)^AB$29))),((_xlfn.WEIBULL.DIST(AB$29,$L86,$K86,FALSE)*($R86*(1-$E86)+$Q86*(1-$F86))*((1+'Inputs &amp; Summary'!$D$7)^AB$29))))))</f>
        <v>0</v>
      </c>
      <c r="AC86" s="114">
        <f>$D86*IF(AC$29&gt;'Inputs &amp; Summary'!$D$5,0,IF(AC$29&gt;VLOOKUP($G86,Lists!$J$17:$K$21,2),IF($M86=Lists!$H$3,IF($K86&lt;1,(($S86/$K86)*((1+'Inputs &amp; Summary'!$D$7)^AC$29)),((INT(AC$29/$K86)-INT((AC$29-1)/$K86))*$S86*((1+'Inputs &amp; Summary'!$D$7)^AC$29))),(_xlfn.WEIBULL.DIST(AC$29,$L86,$K86,FALSE)*$S86*((1+'Inputs &amp; Summary'!$D$7)^AC$29))),IF($M86=Lists!$H$3,IF($K86&lt;1,((($R86*(1-$E86)+$Q86*(1-$F86))/$K86)*((1+'Inputs &amp; Summary'!$D$7)^AC$29)),((INT(AC$29/$K86)-INT((AC$29-1)/$K86))*($R86*(1-$E86)+$Q86*(1-$F86))*((1+'Inputs &amp; Summary'!$D$7)^AC$29))),((_xlfn.WEIBULL.DIST(AC$29,$L86,$K86,FALSE)*($R86*(1-$E86)+$Q86*(1-$F86))*((1+'Inputs &amp; Summary'!$D$7)^AC$29))))))</f>
        <v>0</v>
      </c>
      <c r="AD86" s="114">
        <f>$D86*IF(AD$29&gt;'Inputs &amp; Summary'!$D$5,0,IF(AD$29&gt;VLOOKUP($G86,Lists!$J$17:$K$21,2),IF($M86=Lists!$H$3,IF($K86&lt;1,(($S86/$K86)*((1+'Inputs &amp; Summary'!$D$7)^AD$29)),((INT(AD$29/$K86)-INT((AD$29-1)/$K86))*$S86*((1+'Inputs &amp; Summary'!$D$7)^AD$29))),(_xlfn.WEIBULL.DIST(AD$29,$L86,$K86,FALSE)*$S86*((1+'Inputs &amp; Summary'!$D$7)^AD$29))),IF($M86=Lists!$H$3,IF($K86&lt;1,((($R86*(1-$E86)+$Q86*(1-$F86))/$K86)*((1+'Inputs &amp; Summary'!$D$7)^AD$29)),((INT(AD$29/$K86)-INT((AD$29-1)/$K86))*($R86*(1-$E86)+$Q86*(1-$F86))*((1+'Inputs &amp; Summary'!$D$7)^AD$29))),((_xlfn.WEIBULL.DIST(AD$29,$L86,$K86,FALSE)*($R86*(1-$E86)+$Q86*(1-$F86))*((1+'Inputs &amp; Summary'!$D$7)^AD$29))))))</f>
        <v>0</v>
      </c>
      <c r="AE86" s="114">
        <f>$D86*IF(AE$29&gt;'Inputs &amp; Summary'!$D$5,0,IF(AE$29&gt;VLOOKUP($G86,Lists!$J$17:$K$21,2),IF($M86=Lists!$H$3,IF($K86&lt;1,(($S86/$K86)*((1+'Inputs &amp; Summary'!$D$7)^AE$29)),((INT(AE$29/$K86)-INT((AE$29-1)/$K86))*$S86*((1+'Inputs &amp; Summary'!$D$7)^AE$29))),(_xlfn.WEIBULL.DIST(AE$29,$L86,$K86,FALSE)*$S86*((1+'Inputs &amp; Summary'!$D$7)^AE$29))),IF($M86=Lists!$H$3,IF($K86&lt;1,((($R86*(1-$E86)+$Q86*(1-$F86))/$K86)*((1+'Inputs &amp; Summary'!$D$7)^AE$29)),((INT(AE$29/$K86)-INT((AE$29-1)/$K86))*($R86*(1-$E86)+$Q86*(1-$F86))*((1+'Inputs &amp; Summary'!$D$7)^AE$29))),((_xlfn.WEIBULL.DIST(AE$29,$L86,$K86,FALSE)*($R86*(1-$E86)+$Q86*(1-$F86))*((1+'Inputs &amp; Summary'!$D$7)^AE$29))))))</f>
        <v>0</v>
      </c>
      <c r="AF86" s="114">
        <f>$D86*IF(AF$29&gt;'Inputs &amp; Summary'!$D$5,0,IF(AF$29&gt;VLOOKUP($G86,Lists!$J$17:$K$21,2),IF($M86=Lists!$H$3,IF($K86&lt;1,(($S86/$K86)*((1+'Inputs &amp; Summary'!$D$7)^AF$29)),((INT(AF$29/$K86)-INT((AF$29-1)/$K86))*$S86*((1+'Inputs &amp; Summary'!$D$7)^AF$29))),(_xlfn.WEIBULL.DIST(AF$29,$L86,$K86,FALSE)*$S86*((1+'Inputs &amp; Summary'!$D$7)^AF$29))),IF($M86=Lists!$H$3,IF($K86&lt;1,((($R86*(1-$E86)+$Q86*(1-$F86))/$K86)*((1+'Inputs &amp; Summary'!$D$7)^AF$29)),((INT(AF$29/$K86)-INT((AF$29-1)/$K86))*($R86*(1-$E86)+$Q86*(1-$F86))*((1+'Inputs &amp; Summary'!$D$7)^AF$29))),((_xlfn.WEIBULL.DIST(AF$29,$L86,$K86,FALSE)*($R86*(1-$E86)+$Q86*(1-$F86))*((1+'Inputs &amp; Summary'!$D$7)^AF$29))))))</f>
        <v>0</v>
      </c>
      <c r="AG86" s="114">
        <f>$D86*IF(AG$29&gt;'Inputs &amp; Summary'!$D$5,0,IF(AG$29&gt;VLOOKUP($G86,Lists!$J$17:$K$21,2),IF($M86=Lists!$H$3,IF($K86&lt;1,(($S86/$K86)*((1+'Inputs &amp; Summary'!$D$7)^AG$29)),((INT(AG$29/$K86)-INT((AG$29-1)/$K86))*$S86*((1+'Inputs &amp; Summary'!$D$7)^AG$29))),(_xlfn.WEIBULL.DIST(AG$29,$L86,$K86,FALSE)*$S86*((1+'Inputs &amp; Summary'!$D$7)^AG$29))),IF($M86=Lists!$H$3,IF($K86&lt;1,((($R86*(1-$E86)+$Q86*(1-$F86))/$K86)*((1+'Inputs &amp; Summary'!$D$7)^AG$29)),((INT(AG$29/$K86)-INT((AG$29-1)/$K86))*($R86*(1-$E86)+$Q86*(1-$F86))*((1+'Inputs &amp; Summary'!$D$7)^AG$29))),((_xlfn.WEIBULL.DIST(AG$29,$L86,$K86,FALSE)*($R86*(1-$E86)+$Q86*(1-$F86))*((1+'Inputs &amp; Summary'!$D$7)^AG$29))))))</f>
        <v>0</v>
      </c>
      <c r="AH86" s="114">
        <f>$D86*IF(AH$29&gt;'Inputs &amp; Summary'!$D$5,0,IF(AH$29&gt;VLOOKUP($G86,Lists!$J$17:$K$21,2),IF($M86=Lists!$H$3,IF($K86&lt;1,(($S86/$K86)*((1+'Inputs &amp; Summary'!$D$7)^AH$29)),((INT(AH$29/$K86)-INT((AH$29-1)/$K86))*$S86*((1+'Inputs &amp; Summary'!$D$7)^AH$29))),(_xlfn.WEIBULL.DIST(AH$29,$L86,$K86,FALSE)*$S86*((1+'Inputs &amp; Summary'!$D$7)^AH$29))),IF($M86=Lists!$H$3,IF($K86&lt;1,((($R86*(1-$E86)+$Q86*(1-$F86))/$K86)*((1+'Inputs &amp; Summary'!$D$7)^AH$29)),((INT(AH$29/$K86)-INT((AH$29-1)/$K86))*($R86*(1-$E86)+$Q86*(1-$F86))*((1+'Inputs &amp; Summary'!$D$7)^AH$29))),((_xlfn.WEIBULL.DIST(AH$29,$L86,$K86,FALSE)*($R86*(1-$E86)+$Q86*(1-$F86))*((1+'Inputs &amp; Summary'!$D$7)^AH$29))))))</f>
        <v>0</v>
      </c>
      <c r="AI86" s="114">
        <f>$D86*IF(AI$29&gt;'Inputs &amp; Summary'!$D$5,0,IF(AI$29&gt;VLOOKUP($G86,Lists!$J$17:$K$21,2),IF($M86=Lists!$H$3,IF($K86&lt;1,(($S86/$K86)*((1+'Inputs &amp; Summary'!$D$7)^AI$29)),((INT(AI$29/$K86)-INT((AI$29-1)/$K86))*$S86*((1+'Inputs &amp; Summary'!$D$7)^AI$29))),(_xlfn.WEIBULL.DIST(AI$29,$L86,$K86,FALSE)*$S86*((1+'Inputs &amp; Summary'!$D$7)^AI$29))),IF($M86=Lists!$H$3,IF($K86&lt;1,((($R86*(1-$E86)+$Q86*(1-$F86))/$K86)*((1+'Inputs &amp; Summary'!$D$7)^AI$29)),((INT(AI$29/$K86)-INT((AI$29-1)/$K86))*($R86*(1-$E86)+$Q86*(1-$F86))*((1+'Inputs &amp; Summary'!$D$7)^AI$29))),((_xlfn.WEIBULL.DIST(AI$29,$L86,$K86,FALSE)*($R86*(1-$E86)+$Q86*(1-$F86))*((1+'Inputs &amp; Summary'!$D$7)^AI$29))))))</f>
        <v>628.87124958188076</v>
      </c>
      <c r="AJ86" s="114">
        <f>$D86*IF(AJ$29&gt;'Inputs &amp; Summary'!$D$5,0,IF(AJ$29&gt;VLOOKUP($G86,Lists!$J$17:$K$21,2),IF($M86=Lists!$H$3,IF($K86&lt;1,(($S86/$K86)*((1+'Inputs &amp; Summary'!$D$7)^AJ$29)),((INT(AJ$29/$K86)-INT((AJ$29-1)/$K86))*$S86*((1+'Inputs &amp; Summary'!$D$7)^AJ$29))),(_xlfn.WEIBULL.DIST(AJ$29,$L86,$K86,FALSE)*$S86*((1+'Inputs &amp; Summary'!$D$7)^AJ$29))),IF($M86=Lists!$H$3,IF($K86&lt;1,((($R86*(1-$E86)+$Q86*(1-$F86))/$K86)*((1+'Inputs &amp; Summary'!$D$7)^AJ$29)),((INT(AJ$29/$K86)-INT((AJ$29-1)/$K86))*($R86*(1-$E86)+$Q86*(1-$F86))*((1+'Inputs &amp; Summary'!$D$7)^AJ$29))),((_xlfn.WEIBULL.DIST(AJ$29,$L86,$K86,FALSE)*($R86*(1-$E86)+$Q86*(1-$F86))*((1+'Inputs &amp; Summary'!$D$7)^AJ$29))))))</f>
        <v>616.29711228849192</v>
      </c>
      <c r="AK86" s="114">
        <f>$D86*IF(AK$29&gt;'Inputs &amp; Summary'!$D$5,0,IF(AK$29&gt;VLOOKUP($G86,Lists!$J$17:$K$21,2),IF($M86=Lists!$H$3,IF($K86&lt;1,(($S86/$K86)*((1+'Inputs &amp; Summary'!$D$7)^AK$29)),((INT(AK$29/$K86)-INT((AK$29-1)/$K86))*$S86*((1+'Inputs &amp; Summary'!$D$7)^AK$29))),(_xlfn.WEIBULL.DIST(AK$29,$L86,$K86,FALSE)*$S86*((1+'Inputs &amp; Summary'!$D$7)^AK$29))),IF($M86=Lists!$H$3,IF($K86&lt;1,((($R86*(1-$E86)+$Q86*(1-$F86))/$K86)*((1+'Inputs &amp; Summary'!$D$7)^AK$29)),((INT(AK$29/$K86)-INT((AK$29-1)/$K86))*($R86*(1-$E86)+$Q86*(1-$F86))*((1+'Inputs &amp; Summary'!$D$7)^AK$29))),((_xlfn.WEIBULL.DIST(AK$29,$L86,$K86,FALSE)*($R86*(1-$E86)+$Q86*(1-$F86))*((1+'Inputs &amp; Summary'!$D$7)^AK$29))))))</f>
        <v>603.97439200419365</v>
      </c>
      <c r="AL86" s="114">
        <f>$D86*IF(AL$29&gt;'Inputs &amp; Summary'!$D$5,0,IF(AL$29&gt;VLOOKUP($G86,Lists!$J$17:$K$21,2),IF($M86=Lists!$H$3,IF($K86&lt;1,(($S86/$K86)*((1+'Inputs &amp; Summary'!$D$7)^AL$29)),((INT(AL$29/$K86)-INT((AL$29-1)/$K86))*$S86*((1+'Inputs &amp; Summary'!$D$7)^AL$29))),(_xlfn.WEIBULL.DIST(AL$29,$L86,$K86,FALSE)*$S86*((1+'Inputs &amp; Summary'!$D$7)^AL$29))),IF($M86=Lists!$H$3,IF($K86&lt;1,((($R86*(1-$E86)+$Q86*(1-$F86))/$K86)*((1+'Inputs &amp; Summary'!$D$7)^AL$29)),((INT(AL$29/$K86)-INT((AL$29-1)/$K86))*($R86*(1-$E86)+$Q86*(1-$F86))*((1+'Inputs &amp; Summary'!$D$7)^AL$29))),((_xlfn.WEIBULL.DIST(AL$29,$L86,$K86,FALSE)*($R86*(1-$E86)+$Q86*(1-$F86))*((1+'Inputs &amp; Summary'!$D$7)^AL$29))))))</f>
        <v>591.89806170319616</v>
      </c>
      <c r="AM86" s="114">
        <f>$D86*IF(AM$29&gt;'Inputs &amp; Summary'!$D$5,0,IF(AM$29&gt;VLOOKUP($G86,Lists!$J$17:$K$21,2),IF($M86=Lists!$H$3,IF($K86&lt;1,(($S86/$K86)*((1+'Inputs &amp; Summary'!$D$7)^AM$29)),((INT(AM$29/$K86)-INT((AM$29-1)/$K86))*$S86*((1+'Inputs &amp; Summary'!$D$7)^AM$29))),(_xlfn.WEIBULL.DIST(AM$29,$L86,$K86,FALSE)*$S86*((1+'Inputs &amp; Summary'!$D$7)^AM$29))),IF($M86=Lists!$H$3,IF($K86&lt;1,((($R86*(1-$E86)+$Q86*(1-$F86))/$K86)*((1+'Inputs &amp; Summary'!$D$7)^AM$29)),((INT(AM$29/$K86)-INT((AM$29-1)/$K86))*($R86*(1-$E86)+$Q86*(1-$F86))*((1+'Inputs &amp; Summary'!$D$7)^AM$29))),((_xlfn.WEIBULL.DIST(AM$29,$L86,$K86,FALSE)*($R86*(1-$E86)+$Q86*(1-$F86))*((1+'Inputs &amp; Summary'!$D$7)^AM$29))))))</f>
        <v>580.06319487394398</v>
      </c>
      <c r="AN86" s="114">
        <f>$D86*IF(AN$29&gt;'Inputs &amp; Summary'!$D$5,0,IF(AN$29&gt;VLOOKUP($G86,Lists!$J$17:$K$21,2),IF($M86=Lists!$H$3,IF($K86&lt;1,(($S86/$K86)*((1+'Inputs &amp; Summary'!$D$7)^AN$29)),((INT(AN$29/$K86)-INT((AN$29-1)/$K86))*$S86*((1+'Inputs &amp; Summary'!$D$7)^AN$29))),(_xlfn.WEIBULL.DIST(AN$29,$L86,$K86,FALSE)*$S86*((1+'Inputs &amp; Summary'!$D$7)^AN$29))),IF($M86=Lists!$H$3,IF($K86&lt;1,((($R86*(1-$E86)+$Q86*(1-$F86))/$K86)*((1+'Inputs &amp; Summary'!$D$7)^AN$29)),((INT(AN$29/$K86)-INT((AN$29-1)/$K86))*($R86*(1-$E86)+$Q86*(1-$F86))*((1+'Inputs &amp; Summary'!$D$7)^AN$29))),((_xlfn.WEIBULL.DIST(AN$29,$L86,$K86,FALSE)*($R86*(1-$E86)+$Q86*(1-$F86))*((1+'Inputs &amp; Summary'!$D$7)^AN$29))))))</f>
        <v>568.46496350935831</v>
      </c>
      <c r="AO86" s="114">
        <f>$D86*IF(AO$29&gt;'Inputs &amp; Summary'!$D$5,0,IF(AO$29&gt;VLOOKUP($G86,Lists!$J$17:$K$21,2),IF($M86=Lists!$H$3,IF($K86&lt;1,(($S86/$K86)*((1+'Inputs &amp; Summary'!$D$7)^AO$29)),((INT(AO$29/$K86)-INT((AO$29-1)/$K86))*$S86*((1+'Inputs &amp; Summary'!$D$7)^AO$29))),(_xlfn.WEIBULL.DIST(AO$29,$L86,$K86,FALSE)*$S86*((1+'Inputs &amp; Summary'!$D$7)^AO$29))),IF($M86=Lists!$H$3,IF($K86&lt;1,((($R86*(1-$E86)+$Q86*(1-$F86))/$K86)*((1+'Inputs &amp; Summary'!$D$7)^AO$29)),((INT(AO$29/$K86)-INT((AO$29-1)/$K86))*($R86*(1-$E86)+$Q86*(1-$F86))*((1+'Inputs &amp; Summary'!$D$7)^AO$29))),((_xlfn.WEIBULL.DIST(AO$29,$L86,$K86,FALSE)*($R86*(1-$E86)+$Q86*(1-$F86))*((1+'Inputs &amp; Summary'!$D$7)^AO$29))))))</f>
        <v>557.09863613726031</v>
      </c>
      <c r="AP86" s="114">
        <f>$D86*IF(AP$29&gt;'Inputs &amp; Summary'!$D$5,0,IF(AP$29&gt;VLOOKUP($G86,Lists!$J$17:$K$21,2),IF($M86=Lists!$H$3,IF($K86&lt;1,(($S86/$K86)*((1+'Inputs &amp; Summary'!$D$7)^AP$29)),((INT(AP$29/$K86)-INT((AP$29-1)/$K86))*$S86*((1+'Inputs &amp; Summary'!$D$7)^AP$29))),(_xlfn.WEIBULL.DIST(AP$29,$L86,$K86,FALSE)*$S86*((1+'Inputs &amp; Summary'!$D$7)^AP$29))),IF($M86=Lists!$H$3,IF($K86&lt;1,((($R86*(1-$E86)+$Q86*(1-$F86))/$K86)*((1+'Inputs &amp; Summary'!$D$7)^AP$29)),((INT(AP$29/$K86)-INT((AP$29-1)/$K86))*($R86*(1-$E86)+$Q86*(1-$F86))*((1+'Inputs &amp; Summary'!$D$7)^AP$29))),((_xlfn.WEIBULL.DIST(AP$29,$L86,$K86,FALSE)*($R86*(1-$E86)+$Q86*(1-$F86))*((1+'Inputs &amp; Summary'!$D$7)^AP$29))))))</f>
        <v>545.95957589017951</v>
      </c>
      <c r="AQ86" s="114">
        <f>$D86*IF(AQ$29&gt;'Inputs &amp; Summary'!$D$5,0,IF(AQ$29&gt;VLOOKUP($G86,Lists!$J$17:$K$21,2),IF($M86=Lists!$H$3,IF($K86&lt;1,(($S86/$K86)*((1+'Inputs &amp; Summary'!$D$7)^AQ$29)),((INT(AQ$29/$K86)-INT((AQ$29-1)/$K86))*$S86*((1+'Inputs &amp; Summary'!$D$7)^AQ$29))),(_xlfn.WEIBULL.DIST(AQ$29,$L86,$K86,FALSE)*$S86*((1+'Inputs &amp; Summary'!$D$7)^AQ$29))),IF($M86=Lists!$H$3,IF($K86&lt;1,((($R86*(1-$E86)+$Q86*(1-$F86))/$K86)*((1+'Inputs &amp; Summary'!$D$7)^AQ$29)),((INT(AQ$29/$K86)-INT((AQ$29-1)/$K86))*($R86*(1-$E86)+$Q86*(1-$F86))*((1+'Inputs &amp; Summary'!$D$7)^AQ$29))),((_xlfn.WEIBULL.DIST(AQ$29,$L86,$K86,FALSE)*($R86*(1-$E86)+$Q86*(1-$F86))*((1+'Inputs &amp; Summary'!$D$7)^AQ$29))))))</f>
        <v>535.04323861375303</v>
      </c>
      <c r="AR86" s="114">
        <f>$D86*IF(AR$29&gt;'Inputs &amp; Summary'!$D$5,0,IF(AR$29&gt;VLOOKUP($G86,Lists!$J$17:$K$21,2),IF($M86=Lists!$H$3,IF($K86&lt;1,(($S86/$K86)*((1+'Inputs &amp; Summary'!$D$7)^AR$29)),((INT(AR$29/$K86)-INT((AR$29-1)/$K86))*$S86*((1+'Inputs &amp; Summary'!$D$7)^AR$29))),(_xlfn.WEIBULL.DIST(AR$29,$L86,$K86,FALSE)*$S86*((1+'Inputs &amp; Summary'!$D$7)^AR$29))),IF($M86=Lists!$H$3,IF($K86&lt;1,((($R86*(1-$E86)+$Q86*(1-$F86))/$K86)*((1+'Inputs &amp; Summary'!$D$7)^AR$29)),((INT(AR$29/$K86)-INT((AR$29-1)/$K86))*($R86*(1-$E86)+$Q86*(1-$F86))*((1+'Inputs &amp; Summary'!$D$7)^AR$29))),((_xlfn.WEIBULL.DIST(AR$29,$L86,$K86,FALSE)*($R86*(1-$E86)+$Q86*(1-$F86))*((1+'Inputs &amp; Summary'!$D$7)^AR$29))))))</f>
        <v>524.34517101294944</v>
      </c>
      <c r="AS86" s="114">
        <f>$D86*IF(AS$29&gt;'Inputs &amp; Summary'!$D$5,0,IF(AS$29&gt;VLOOKUP($G86,Lists!$J$17:$K$21,2),IF($M86=Lists!$H$3,IF($K86&lt;1,(($S86/$K86)*((1+'Inputs &amp; Summary'!$D$7)^AS$29)),((INT(AS$29/$K86)-INT((AS$29-1)/$K86))*$S86*((1+'Inputs &amp; Summary'!$D$7)^AS$29))),(_xlfn.WEIBULL.DIST(AS$29,$L86,$K86,FALSE)*$S86*((1+'Inputs &amp; Summary'!$D$7)^AS$29))),IF($M86=Lists!$H$3,IF($K86&lt;1,((($R86*(1-$E86)+$Q86*(1-$F86))/$K86)*((1+'Inputs &amp; Summary'!$D$7)^AS$29)),((INT(AS$29/$K86)-INT((AS$29-1)/$K86))*($R86*(1-$E86)+$Q86*(1-$F86))*((1+'Inputs &amp; Summary'!$D$7)^AS$29))),((_xlfn.WEIBULL.DIST(AS$29,$L86,$K86,FALSE)*($R86*(1-$E86)+$Q86*(1-$F86))*((1+'Inputs &amp; Summary'!$D$7)^AS$29))))))</f>
        <v>0</v>
      </c>
      <c r="AT86" s="114">
        <f>$D86*IF(AT$29&gt;'Inputs &amp; Summary'!$D$5,0,IF(AT$29&gt;VLOOKUP($G86,Lists!$J$17:$K$21,2),IF($M86=Lists!$H$3,IF($K86&lt;1,(($S86/$K86)*((1+'Inputs &amp; Summary'!$D$7)^AT$29)),((INT(AT$29/$K86)-INT((AT$29-1)/$K86))*$S86*((1+'Inputs &amp; Summary'!$D$7)^AT$29))),(_xlfn.WEIBULL.DIST(AT$29,$L86,$K86,FALSE)*$S86*((1+'Inputs &amp; Summary'!$D$7)^AT$29))),IF($M86=Lists!$H$3,IF($K86&lt;1,((($R86*(1-$E86)+$Q86*(1-$F86))/$K86)*((1+'Inputs &amp; Summary'!$D$7)^AT$29)),((INT(AT$29/$K86)-INT((AT$29-1)/$K86))*($R86*(1-$E86)+$Q86*(1-$F86))*((1+'Inputs &amp; Summary'!$D$7)^AT$29))),((_xlfn.WEIBULL.DIST(AT$29,$L86,$K86,FALSE)*($R86*(1-$E86)+$Q86*(1-$F86))*((1+'Inputs &amp; Summary'!$D$7)^AT$29))))))</f>
        <v>0</v>
      </c>
      <c r="AU86" s="114">
        <f>$D86*IF(AU$29&gt;'Inputs &amp; Summary'!$D$5,0,IF(AU$29&gt;VLOOKUP($G86,Lists!$J$17:$K$21,2),IF($M86=Lists!$H$3,IF($K86&lt;1,(($S86/$K86)*((1+'Inputs &amp; Summary'!$D$7)^AU$29)),((INT(AU$29/$K86)-INT((AU$29-1)/$K86))*$S86*((1+'Inputs &amp; Summary'!$D$7)^AU$29))),(_xlfn.WEIBULL.DIST(AU$29,$L86,$K86,FALSE)*$S86*((1+'Inputs &amp; Summary'!$D$7)^AU$29))),IF($M86=Lists!$H$3,IF($K86&lt;1,((($R86*(1-$E86)+$Q86*(1-$F86))/$K86)*((1+'Inputs &amp; Summary'!$D$7)^AU$29)),((INT(AU$29/$K86)-INT((AU$29-1)/$K86))*($R86*(1-$E86)+$Q86*(1-$F86))*((1+'Inputs &amp; Summary'!$D$7)^AU$29))),((_xlfn.WEIBULL.DIST(AU$29,$L86,$K86,FALSE)*($R86*(1-$E86)+$Q86*(1-$F86))*((1+'Inputs &amp; Summary'!$D$7)^AU$29))))))</f>
        <v>0</v>
      </c>
      <c r="AV86" s="114">
        <f>$D86*IF(AV$29&gt;'Inputs &amp; Summary'!$D$5,0,IF(AV$29&gt;VLOOKUP($G86,Lists!$J$17:$K$21,2),IF($M86=Lists!$H$3,IF($K86&lt;1,(($S86/$K86)*((1+'Inputs &amp; Summary'!$D$7)^AV$29)),((INT(AV$29/$K86)-INT((AV$29-1)/$K86))*$S86*((1+'Inputs &amp; Summary'!$D$7)^AV$29))),(_xlfn.WEIBULL.DIST(AV$29,$L86,$K86,FALSE)*$S86*((1+'Inputs &amp; Summary'!$D$7)^AV$29))),IF($M86=Lists!$H$3,IF($K86&lt;1,((($R86*(1-$E86)+$Q86*(1-$F86))/$K86)*((1+'Inputs &amp; Summary'!$D$7)^AV$29)),((INT(AV$29/$K86)-INT((AV$29-1)/$K86))*($R86*(1-$E86)+$Q86*(1-$F86))*((1+'Inputs &amp; Summary'!$D$7)^AV$29))),((_xlfn.WEIBULL.DIST(AV$29,$L86,$K86,FALSE)*($R86*(1-$E86)+$Q86*(1-$F86))*((1+'Inputs &amp; Summary'!$D$7)^AV$29))))))</f>
        <v>0</v>
      </c>
      <c r="AW86" s="114">
        <f>$D86*IF(AW$29&gt;'Inputs &amp; Summary'!$D$5,0,IF(AW$29&gt;VLOOKUP($G86,Lists!$J$17:$K$21,2),IF($M86=Lists!$H$3,IF($K86&lt;1,(($S86/$K86)*((1+'Inputs &amp; Summary'!$D$7)^AW$29)),((INT(AW$29/$K86)-INT((AW$29-1)/$K86))*$S86*((1+'Inputs &amp; Summary'!$D$7)^AW$29))),(_xlfn.WEIBULL.DIST(AW$29,$L86,$K86,FALSE)*$S86*((1+'Inputs &amp; Summary'!$D$7)^AW$29))),IF($M86=Lists!$H$3,IF($K86&lt;1,((($R86*(1-$E86)+$Q86*(1-$F86))/$K86)*((1+'Inputs &amp; Summary'!$D$7)^AW$29)),((INT(AW$29/$K86)-INT((AW$29-1)/$K86))*($R86*(1-$E86)+$Q86*(1-$F86))*((1+'Inputs &amp; Summary'!$D$7)^AW$29))),((_xlfn.WEIBULL.DIST(AW$29,$L86,$K86,FALSE)*($R86*(1-$E86)+$Q86*(1-$F86))*((1+'Inputs &amp; Summary'!$D$7)^AW$29))))))</f>
        <v>0</v>
      </c>
      <c r="AX86" s="114">
        <f>$D86*IF(AX$29&gt;'Inputs &amp; Summary'!$D$5,0,IF(AX$29&gt;VLOOKUP($G86,Lists!$J$17:$K$21,2),IF($M86=Lists!$H$3,IF($K86&lt;1,(($S86/$K86)*((1+'Inputs &amp; Summary'!$D$7)^AX$29)),((INT(AX$29/$K86)-INT((AX$29-1)/$K86))*$S86*((1+'Inputs &amp; Summary'!$D$7)^AX$29))),(_xlfn.WEIBULL.DIST(AX$29,$L86,$K86,FALSE)*$S86*((1+'Inputs &amp; Summary'!$D$7)^AX$29))),IF($M86=Lists!$H$3,IF($K86&lt;1,((($R86*(1-$E86)+$Q86*(1-$F86))/$K86)*((1+'Inputs &amp; Summary'!$D$7)^AX$29)),((INT(AX$29/$K86)-INT((AX$29-1)/$K86))*($R86*(1-$E86)+$Q86*(1-$F86))*((1+'Inputs &amp; Summary'!$D$7)^AX$29))),((_xlfn.WEIBULL.DIST(AX$29,$L86,$K86,FALSE)*($R86*(1-$E86)+$Q86*(1-$F86))*((1+'Inputs &amp; Summary'!$D$7)^AX$29))))))</f>
        <v>0</v>
      </c>
      <c r="AY86" s="114">
        <f>$D86*IF(AY$29&gt;'Inputs &amp; Summary'!$D$5,0,IF(AY$29&gt;VLOOKUP($G86,Lists!$J$17:$K$21,2),IF($M86=Lists!$H$3,IF($K86&lt;1,(($S86/$K86)*((1+'Inputs &amp; Summary'!$D$7)^AY$29)),((INT(AY$29/$K86)-INT((AY$29-1)/$K86))*$S86*((1+'Inputs &amp; Summary'!$D$7)^AY$29))),(_xlfn.WEIBULL.DIST(AY$29,$L86,$K86,FALSE)*$S86*((1+'Inputs &amp; Summary'!$D$7)^AY$29))),IF($M86=Lists!$H$3,IF($K86&lt;1,((($R86*(1-$E86)+$Q86*(1-$F86))/$K86)*((1+'Inputs &amp; Summary'!$D$7)^AY$29)),((INT(AY$29/$K86)-INT((AY$29-1)/$K86))*($R86*(1-$E86)+$Q86*(1-$F86))*((1+'Inputs &amp; Summary'!$D$7)^AY$29))),((_xlfn.WEIBULL.DIST(AY$29,$L86,$K86,FALSE)*($R86*(1-$E86)+$Q86*(1-$F86))*((1+'Inputs &amp; Summary'!$D$7)^AY$29))))))</f>
        <v>0</v>
      </c>
      <c r="AZ86" s="114">
        <f>$D86*IF(AZ$29&gt;'Inputs &amp; Summary'!$D$5,0,IF(AZ$29&gt;VLOOKUP($G86,Lists!$J$17:$K$21,2),IF($M86=Lists!$H$3,IF($K86&lt;1,(($S86/$K86)*((1+'Inputs &amp; Summary'!$D$7)^AZ$29)),((INT(AZ$29/$K86)-INT((AZ$29-1)/$K86))*$S86*((1+'Inputs &amp; Summary'!$D$7)^AZ$29))),(_xlfn.WEIBULL.DIST(AZ$29,$L86,$K86,FALSE)*$S86*((1+'Inputs &amp; Summary'!$D$7)^AZ$29))),IF($M86=Lists!$H$3,IF($K86&lt;1,((($R86*(1-$E86)+$Q86*(1-$F86))/$K86)*((1+'Inputs &amp; Summary'!$D$7)^AZ$29)),((INT(AZ$29/$K86)-INT((AZ$29-1)/$K86))*($R86*(1-$E86)+$Q86*(1-$F86))*((1+'Inputs &amp; Summary'!$D$7)^AZ$29))),((_xlfn.WEIBULL.DIST(AZ$29,$L86,$K86,FALSE)*($R86*(1-$E86)+$Q86*(1-$F86))*((1+'Inputs &amp; Summary'!$D$7)^AZ$29))))))</f>
        <v>0</v>
      </c>
      <c r="BA86" s="114">
        <f>$D86*IF(BA$29&gt;'Inputs &amp; Summary'!$D$5,0,IF(BA$29&gt;VLOOKUP($G86,Lists!$J$17:$K$21,2),IF($M86=Lists!$H$3,IF($K86&lt;1,(($S86/$K86)*((1+'Inputs &amp; Summary'!$D$7)^BA$29)),((INT(BA$29/$K86)-INT((BA$29-1)/$K86))*$S86*((1+'Inputs &amp; Summary'!$D$7)^BA$29))),(_xlfn.WEIBULL.DIST(BA$29,$L86,$K86,FALSE)*$S86*((1+'Inputs &amp; Summary'!$D$7)^BA$29))),IF($M86=Lists!$H$3,IF($K86&lt;1,((($R86*(1-$E86)+$Q86*(1-$F86))/$K86)*((1+'Inputs &amp; Summary'!$D$7)^BA$29)),((INT(BA$29/$K86)-INT((BA$29-1)/$K86))*($R86*(1-$E86)+$Q86*(1-$F86))*((1+'Inputs &amp; Summary'!$D$7)^BA$29))),((_xlfn.WEIBULL.DIST(BA$29,$L86,$K86,FALSE)*($R86*(1-$E86)+$Q86*(1-$F86))*((1+'Inputs &amp; Summary'!$D$7)^BA$29))))))</f>
        <v>0</v>
      </c>
      <c r="BB86" s="114">
        <f>$D86*IF(BB$29&gt;'Inputs &amp; Summary'!$D$5,0,IF(BB$29&gt;VLOOKUP($G86,Lists!$J$17:$K$21,2),IF($M86=Lists!$H$3,IF($K86&lt;1,(($S86/$K86)*((1+'Inputs &amp; Summary'!$D$7)^BB$29)),((INT(BB$29/$K86)-INT((BB$29-1)/$K86))*$S86*((1+'Inputs &amp; Summary'!$D$7)^BB$29))),(_xlfn.WEIBULL.DIST(BB$29,$L86,$K86,FALSE)*$S86*((1+'Inputs &amp; Summary'!$D$7)^BB$29))),IF($M86=Lists!$H$3,IF($K86&lt;1,((($R86*(1-$E86)+$Q86*(1-$F86))/$K86)*((1+'Inputs &amp; Summary'!$D$7)^BB$29)),((INT(BB$29/$K86)-INT((BB$29-1)/$K86))*($R86*(1-$E86)+$Q86*(1-$F86))*((1+'Inputs &amp; Summary'!$D$7)^BB$29))),((_xlfn.WEIBULL.DIST(BB$29,$L86,$K86,FALSE)*($R86*(1-$E86)+$Q86*(1-$F86))*((1+'Inputs &amp; Summary'!$D$7)^BB$29))))))</f>
        <v>0</v>
      </c>
      <c r="BC86" s="114">
        <f>$D86*IF(BC$29&gt;'Inputs &amp; Summary'!$D$5,0,IF(BC$29&gt;VLOOKUP($G86,Lists!$J$17:$K$21,2),IF($M86=Lists!$H$3,IF($K86&lt;1,(($S86/$K86)*((1+'Inputs &amp; Summary'!$D$7)^BC$29)),((INT(BC$29/$K86)-INT((BC$29-1)/$K86))*$S86*((1+'Inputs &amp; Summary'!$D$7)^BC$29))),(_xlfn.WEIBULL.DIST(BC$29,$L86,$K86,FALSE)*$S86*((1+'Inputs &amp; Summary'!$D$7)^BC$29))),IF($M86=Lists!$H$3,IF($K86&lt;1,((($R86*(1-$E86)+$Q86*(1-$F86))/$K86)*((1+'Inputs &amp; Summary'!$D$7)^BC$29)),((INT(BC$29/$K86)-INT((BC$29-1)/$K86))*($R86*(1-$E86)+$Q86*(1-$F86))*((1+'Inputs &amp; Summary'!$D$7)^BC$29))),((_xlfn.WEIBULL.DIST(BC$29,$L86,$K86,FALSE)*($R86*(1-$E86)+$Q86*(1-$F86))*((1+'Inputs &amp; Summary'!$D$7)^BC$29))))))</f>
        <v>0</v>
      </c>
      <c r="BD86" s="114">
        <f>$D86*IF(BD$29&gt;'Inputs &amp; Summary'!$D$5,0,IF(BD$29&gt;VLOOKUP($G86,Lists!$J$17:$K$21,2),IF($M86=Lists!$H$3,IF($K86&lt;1,(($S86/$K86)*((1+'Inputs &amp; Summary'!$D$7)^BD$29)),((INT(BD$29/$K86)-INT((BD$29-1)/$K86))*$S86*((1+'Inputs &amp; Summary'!$D$7)^BD$29))),(_xlfn.WEIBULL.DIST(BD$29,$L86,$K86,FALSE)*$S86*((1+'Inputs &amp; Summary'!$D$7)^BD$29))),IF($M86=Lists!$H$3,IF($K86&lt;1,((($R86*(1-$E86)+$Q86*(1-$F86))/$K86)*((1+'Inputs &amp; Summary'!$D$7)^BD$29)),((INT(BD$29/$K86)-INT((BD$29-1)/$K86))*($R86*(1-$E86)+$Q86*(1-$F86))*((1+'Inputs &amp; Summary'!$D$7)^BD$29))),((_xlfn.WEIBULL.DIST(BD$29,$L86,$K86,FALSE)*($R86*(1-$E86)+$Q86*(1-$F86))*((1+'Inputs &amp; Summary'!$D$7)^BD$29))))))</f>
        <v>0</v>
      </c>
      <c r="BE86" s="114">
        <f>$D86*IF(BE$29&gt;'Inputs &amp; Summary'!$D$5,0,IF(BE$29&gt;VLOOKUP($G86,Lists!$J$17:$K$21,2),IF($M86=Lists!$H$3,IF($K86&lt;1,(($S86/$K86)*((1+'Inputs &amp; Summary'!$D$7)^BE$29)),((INT(BE$29/$K86)-INT((BE$29-1)/$K86))*$S86*((1+'Inputs &amp; Summary'!$D$7)^BE$29))),(_xlfn.WEIBULL.DIST(BE$29,$L86,$K86,FALSE)*$S86*((1+'Inputs &amp; Summary'!$D$7)^BE$29))),IF($M86=Lists!$H$3,IF($K86&lt;1,((($R86*(1-$E86)+$Q86*(1-$F86))/$K86)*((1+'Inputs &amp; Summary'!$D$7)^BE$29)),((INT(BE$29/$K86)-INT((BE$29-1)/$K86))*($R86*(1-$E86)+$Q86*(1-$F86))*((1+'Inputs &amp; Summary'!$D$7)^BE$29))),((_xlfn.WEIBULL.DIST(BE$29,$L86,$K86,FALSE)*($R86*(1-$E86)+$Q86*(1-$F86))*((1+'Inputs &amp; Summary'!$D$7)^BE$29))))))</f>
        <v>0</v>
      </c>
      <c r="BF86" s="114">
        <f>$D86*IF(BF$29&gt;'Inputs &amp; Summary'!$D$5,0,IF(BF$29&gt;VLOOKUP($G86,Lists!$J$17:$K$21,2),IF($M86=Lists!$H$3,IF($K86&lt;1,(($S86/$K86)*((1+'Inputs &amp; Summary'!$D$7)^BF$29)),((INT(BF$29/$K86)-INT((BF$29-1)/$K86))*$S86*((1+'Inputs &amp; Summary'!$D$7)^BF$29))),(_xlfn.WEIBULL.DIST(BF$29,$L86,$K86,FALSE)*$S86*((1+'Inputs &amp; Summary'!$D$7)^BF$29))),IF($M86=Lists!$H$3,IF($K86&lt;1,((($R86*(1-$E86)+$Q86*(1-$F86))/$K86)*((1+'Inputs &amp; Summary'!$D$7)^BF$29)),((INT(BF$29/$K86)-INT((BF$29-1)/$K86))*($R86*(1-$E86)+$Q86*(1-$F86))*((1+'Inputs &amp; Summary'!$D$7)^BF$29))),((_xlfn.WEIBULL.DIST(BF$29,$L86,$K86,FALSE)*($R86*(1-$E86)+$Q86*(1-$F86))*((1+'Inputs &amp; Summary'!$D$7)^BF$29))))))</f>
        <v>0</v>
      </c>
      <c r="BG86" s="114">
        <f>$D86*IF(BG$29&gt;'Inputs &amp; Summary'!$D$5,0,IF(BG$29&gt;VLOOKUP($G86,Lists!$J$17:$K$21,2),IF($M86=Lists!$H$3,IF($K86&lt;1,(($S86/$K86)*((1+'Inputs &amp; Summary'!$D$7)^BG$29)),((INT(BG$29/$K86)-INT((BG$29-1)/$K86))*$S86*((1+'Inputs &amp; Summary'!$D$7)^BG$29))),(_xlfn.WEIBULL.DIST(BG$29,$L86,$K86,FALSE)*$S86*((1+'Inputs &amp; Summary'!$D$7)^BG$29))),IF($M86=Lists!$H$3,IF($K86&lt;1,((($R86*(1-$E86)+$Q86*(1-$F86))/$K86)*((1+'Inputs &amp; Summary'!$D$7)^BG$29)),((INT(BG$29/$K86)-INT((BG$29-1)/$K86))*($R86*(1-$E86)+$Q86*(1-$F86))*((1+'Inputs &amp; Summary'!$D$7)^BG$29))),((_xlfn.WEIBULL.DIST(BG$29,$L86,$K86,FALSE)*($R86*(1-$E86)+$Q86*(1-$F86))*((1+'Inputs &amp; Summary'!$D$7)^BG$29))))))</f>
        <v>0</v>
      </c>
      <c r="BH86" s="114">
        <f>$D86*IF(BH$29&gt;'Inputs &amp; Summary'!$D$5,0,IF(BH$29&gt;VLOOKUP($G86,Lists!$J$17:$K$21,2),IF($M86=Lists!$H$3,IF($K86&lt;1,(($S86/$K86)*((1+'Inputs &amp; Summary'!$D$7)^BH$29)),((INT(BH$29/$K86)-INT((BH$29-1)/$K86))*$S86*((1+'Inputs &amp; Summary'!$D$7)^BH$29))),(_xlfn.WEIBULL.DIST(BH$29,$L86,$K86,FALSE)*$S86*((1+'Inputs &amp; Summary'!$D$7)^BH$29))),IF($M86=Lists!$H$3,IF($K86&lt;1,((($R86*(1-$E86)+$Q86*(1-$F86))/$K86)*((1+'Inputs &amp; Summary'!$D$7)^BH$29)),((INT(BH$29/$K86)-INT((BH$29-1)/$K86))*($R86*(1-$E86)+$Q86*(1-$F86))*((1+'Inputs &amp; Summary'!$D$7)^BH$29))),((_xlfn.WEIBULL.DIST(BH$29,$L86,$K86,FALSE)*($R86*(1-$E86)+$Q86*(1-$F86))*((1+'Inputs &amp; Summary'!$D$7)^BH$29))))))</f>
        <v>0</v>
      </c>
      <c r="BI86" s="114">
        <f>$D86*IF(BI$29&gt;'Inputs &amp; Summary'!$D$5,0,IF(BI$29&gt;VLOOKUP($G86,Lists!$J$17:$K$21,2),IF($M86=Lists!$H$3,IF($K86&lt;1,(($S86/$K86)*((1+'Inputs &amp; Summary'!$D$7)^BI$29)),((INT(BI$29/$K86)-INT((BI$29-1)/$K86))*$S86*((1+'Inputs &amp; Summary'!$D$7)^BI$29))),(_xlfn.WEIBULL.DIST(BI$29,$L86,$K86,FALSE)*$S86*((1+'Inputs &amp; Summary'!$D$7)^BI$29))),IF($M86=Lists!$H$3,IF($K86&lt;1,((($R86*(1-$E86)+$Q86*(1-$F86))/$K86)*((1+'Inputs &amp; Summary'!$D$7)^BI$29)),((INT(BI$29/$K86)-INT((BI$29-1)/$K86))*($R86*(1-$E86)+$Q86*(1-$F86))*((1+'Inputs &amp; Summary'!$D$7)^BI$29))),((_xlfn.WEIBULL.DIST(BI$29,$L86,$K86,FALSE)*($R86*(1-$E86)+$Q86*(1-$F86))*((1+'Inputs &amp; Summary'!$D$7)^BI$29))))))</f>
        <v>0</v>
      </c>
      <c r="BJ86" s="114">
        <f>$D86*IF(BJ$29&gt;'Inputs &amp; Summary'!$D$5,0,IF(BJ$29&gt;VLOOKUP($G86,Lists!$J$17:$K$21,2),IF($M86=Lists!$H$3,IF($K86&lt;1,(($S86/$K86)*((1+'Inputs &amp; Summary'!$D$7)^BJ$29)),((INT(BJ$29/$K86)-INT((BJ$29-1)/$K86))*$S86*((1+'Inputs &amp; Summary'!$D$7)^BJ$29))),(_xlfn.WEIBULL.DIST(BJ$29,$L86,$K86,FALSE)*$S86*((1+'Inputs &amp; Summary'!$D$7)^BJ$29))),IF($M86=Lists!$H$3,IF($K86&lt;1,((($R86*(1-$E86)+$Q86*(1-$F86))/$K86)*((1+'Inputs &amp; Summary'!$D$7)^BJ$29)),((INT(BJ$29/$K86)-INT((BJ$29-1)/$K86))*($R86*(1-$E86)+$Q86*(1-$F86))*((1+'Inputs &amp; Summary'!$D$7)^BJ$29))),((_xlfn.WEIBULL.DIST(BJ$29,$L86,$K86,FALSE)*($R86*(1-$E86)+$Q86*(1-$F86))*((1+'Inputs &amp; Summary'!$D$7)^BJ$29))))))</f>
        <v>0</v>
      </c>
      <c r="BK86" s="114">
        <f>$D86*IF(BK$29&gt;'Inputs &amp; Summary'!$D$5,0,IF(BK$29&gt;VLOOKUP($G86,Lists!$J$17:$K$21,2),IF($M86=Lists!$H$3,IF($K86&lt;1,(($S86/$K86)*((1+'Inputs &amp; Summary'!$D$7)^BK$29)),((INT(BK$29/$K86)-INT((BK$29-1)/$K86))*$S86*((1+'Inputs &amp; Summary'!$D$7)^BK$29))),(_xlfn.WEIBULL.DIST(BK$29,$L86,$K86,FALSE)*$S86*((1+'Inputs &amp; Summary'!$D$7)^BK$29))),IF($M86=Lists!$H$3,IF($K86&lt;1,((($R86*(1-$E86)+$Q86*(1-$F86))/$K86)*((1+'Inputs &amp; Summary'!$D$7)^BK$29)),((INT(BK$29/$K86)-INT((BK$29-1)/$K86))*($R86*(1-$E86)+$Q86*(1-$F86))*((1+'Inputs &amp; Summary'!$D$7)^BK$29))),((_xlfn.WEIBULL.DIST(BK$29,$L86,$K86,FALSE)*($R86*(1-$E86)+$Q86*(1-$F86))*((1+'Inputs &amp; Summary'!$D$7)^BK$29))))))</f>
        <v>0</v>
      </c>
      <c r="BL86" s="114">
        <f>$D86*IF(BL$29&gt;'Inputs &amp; Summary'!$D$5,0,IF(BL$29&gt;VLOOKUP($G86,Lists!$J$17:$K$21,2),IF($M86=Lists!$H$3,IF($K86&lt;1,(($S86/$K86)*((1+'Inputs &amp; Summary'!$D$7)^BL$29)),((INT(BL$29/$K86)-INT((BL$29-1)/$K86))*$S86*((1+'Inputs &amp; Summary'!$D$7)^BL$29))),(_xlfn.WEIBULL.DIST(BL$29,$L86,$K86,FALSE)*$S86*((1+'Inputs &amp; Summary'!$D$7)^BL$29))),IF($M86=Lists!$H$3,IF($K86&lt;1,((($R86*(1-$E86)+$Q86*(1-$F86))/$K86)*((1+'Inputs &amp; Summary'!$D$7)^BL$29)),((INT(BL$29/$K86)-INT((BL$29-1)/$K86))*($R86*(1-$E86)+$Q86*(1-$F86))*((1+'Inputs &amp; Summary'!$D$7)^BL$29))),((_xlfn.WEIBULL.DIST(BL$29,$L86,$K86,FALSE)*($R86*(1-$E86)+$Q86*(1-$F86))*((1+'Inputs &amp; Summary'!$D$7)^BL$29))))))</f>
        <v>0</v>
      </c>
    </row>
    <row r="87" spans="1:64" s="1" customFormat="1" x14ac:dyDescent="0.3">
      <c r="A87" s="79" t="s">
        <v>229</v>
      </c>
      <c r="B87" s="33" t="s">
        <v>152</v>
      </c>
      <c r="C87" s="33" t="s">
        <v>138</v>
      </c>
      <c r="D87" s="68">
        <v>1</v>
      </c>
      <c r="E87" s="68">
        <v>1</v>
      </c>
      <c r="F87" s="68">
        <v>1</v>
      </c>
      <c r="G87" s="213" t="s">
        <v>432</v>
      </c>
      <c r="H87" s="34"/>
      <c r="I87" s="34" t="s">
        <v>95</v>
      </c>
      <c r="J87" s="33">
        <f>VLOOKUP(I87,'Labor Rates'!$A$1:$B$16,2)</f>
        <v>23.197115384615383</v>
      </c>
      <c r="K87" s="35">
        <v>25</v>
      </c>
      <c r="L87" s="35">
        <v>1</v>
      </c>
      <c r="M87" s="36" t="s">
        <v>249</v>
      </c>
      <c r="N87" s="84">
        <v>1</v>
      </c>
      <c r="O87" s="35">
        <v>1</v>
      </c>
      <c r="P87" s="5">
        <v>0</v>
      </c>
      <c r="Q87" s="73">
        <f t="shared" si="11"/>
        <v>23.197115384615383</v>
      </c>
      <c r="R87" s="73">
        <f t="shared" si="12"/>
        <v>0</v>
      </c>
      <c r="S87" s="74">
        <f t="shared" si="13"/>
        <v>23.197115384615383</v>
      </c>
      <c r="T87" s="88"/>
      <c r="U87" s="80"/>
      <c r="V87" s="87">
        <f t="shared" si="14"/>
        <v>0.33980879117713847</v>
      </c>
      <c r="W87" s="87">
        <f>NPV('Inputs &amp; Summary'!$D$6,Y87:BL87)</f>
        <v>2.4537171571622913</v>
      </c>
      <c r="X87" s="90">
        <f t="shared" si="15"/>
        <v>1.7809171736234068E-5</v>
      </c>
      <c r="Y87" s="114">
        <f>$D87*IF(Y$29&gt;'Inputs &amp; Summary'!$D$5,0,IF(Y$29&gt;VLOOKUP($G87,Lists!$J$17:$K$21,2),IF($M87=Lists!$H$3,IF($K87&lt;1,(($S87/$K87)*((1+'Inputs &amp; Summary'!$D$7)^Y$29)),((INT(Y$29/$K87)-INT((Y$29-1)/$K87))*$S87*((1+'Inputs &amp; Summary'!$D$7)^Y$29))),(_xlfn.WEIBULL.DIST(Y$29,$L87,$K87,FALSE)*$S87*((1+'Inputs &amp; Summary'!$D$7)^Y$29))),IF($M87=Lists!$H$3,IF($K87&lt;1,((($R87*(1-$E87)+$Q87*(1-$F87))/$K87)*((1+'Inputs &amp; Summary'!$D$7)^Y$29)),((INT(Y$29/$K87)-INT((Y$29-1)/$K87))*($R87*(1-$E87)+$Q87*(1-$F87))*((1+'Inputs &amp; Summary'!$D$7)^Y$29))),((_xlfn.WEIBULL.DIST(Y$29,$L87,$K87,FALSE)*($R87*(1-$E87)+$Q87*(1-$F87))*((1+'Inputs &amp; Summary'!$D$7)^Y$29))))))</f>
        <v>0</v>
      </c>
      <c r="Z87" s="114">
        <f>$D87*IF(Z$29&gt;'Inputs &amp; Summary'!$D$5,0,IF(Z$29&gt;VLOOKUP($G87,Lists!$J$17:$K$21,2),IF($M87=Lists!$H$3,IF($K87&lt;1,(($S87/$K87)*((1+'Inputs &amp; Summary'!$D$7)^Z$29)),((INT(Z$29/$K87)-INT((Z$29-1)/$K87))*$S87*((1+'Inputs &amp; Summary'!$D$7)^Z$29))),(_xlfn.WEIBULL.DIST(Z$29,$L87,$K87,FALSE)*$S87*((1+'Inputs &amp; Summary'!$D$7)^Z$29))),IF($M87=Lists!$H$3,IF($K87&lt;1,((($R87*(1-$E87)+$Q87*(1-$F87))/$K87)*((1+'Inputs &amp; Summary'!$D$7)^Z$29)),((INT(Z$29/$K87)-INT((Z$29-1)/$K87))*($R87*(1-$E87)+$Q87*(1-$F87))*((1+'Inputs &amp; Summary'!$D$7)^Z$29))),((_xlfn.WEIBULL.DIST(Z$29,$L87,$K87,FALSE)*($R87*(1-$E87)+$Q87*(1-$F87))*((1+'Inputs &amp; Summary'!$D$7)^Z$29))))))</f>
        <v>0</v>
      </c>
      <c r="AA87" s="114">
        <f>$D87*IF(AA$29&gt;'Inputs &amp; Summary'!$D$5,0,IF(AA$29&gt;VLOOKUP($G87,Lists!$J$17:$K$21,2),IF($M87=Lists!$H$3,IF($K87&lt;1,(($S87/$K87)*((1+'Inputs &amp; Summary'!$D$7)^AA$29)),((INT(AA$29/$K87)-INT((AA$29-1)/$K87))*$S87*((1+'Inputs &amp; Summary'!$D$7)^AA$29))),(_xlfn.WEIBULL.DIST(AA$29,$L87,$K87,FALSE)*$S87*((1+'Inputs &amp; Summary'!$D$7)^AA$29))),IF($M87=Lists!$H$3,IF($K87&lt;1,((($R87*(1-$E87)+$Q87*(1-$F87))/$K87)*((1+'Inputs &amp; Summary'!$D$7)^AA$29)),((INT(AA$29/$K87)-INT((AA$29-1)/$K87))*($R87*(1-$E87)+$Q87*(1-$F87))*((1+'Inputs &amp; Summary'!$D$7)^AA$29))),((_xlfn.WEIBULL.DIST(AA$29,$L87,$K87,FALSE)*($R87*(1-$E87)+$Q87*(1-$F87))*((1+'Inputs &amp; Summary'!$D$7)^AA$29))))))</f>
        <v>0</v>
      </c>
      <c r="AB87" s="114">
        <f>$D87*IF(AB$29&gt;'Inputs &amp; Summary'!$D$5,0,IF(AB$29&gt;VLOOKUP($G87,Lists!$J$17:$K$21,2),IF($M87=Lists!$H$3,IF($K87&lt;1,(($S87/$K87)*((1+'Inputs &amp; Summary'!$D$7)^AB$29)),((INT(AB$29/$K87)-INT((AB$29-1)/$K87))*$S87*((1+'Inputs &amp; Summary'!$D$7)^AB$29))),(_xlfn.WEIBULL.DIST(AB$29,$L87,$K87,FALSE)*$S87*((1+'Inputs &amp; Summary'!$D$7)^AB$29))),IF($M87=Lists!$H$3,IF($K87&lt;1,((($R87*(1-$E87)+$Q87*(1-$F87))/$K87)*((1+'Inputs &amp; Summary'!$D$7)^AB$29)),((INT(AB$29/$K87)-INT((AB$29-1)/$K87))*($R87*(1-$E87)+$Q87*(1-$F87))*((1+'Inputs &amp; Summary'!$D$7)^AB$29))),((_xlfn.WEIBULL.DIST(AB$29,$L87,$K87,FALSE)*($R87*(1-$E87)+$Q87*(1-$F87))*((1+'Inputs &amp; Summary'!$D$7)^AB$29))))))</f>
        <v>0</v>
      </c>
      <c r="AC87" s="114">
        <f>$D87*IF(AC$29&gt;'Inputs &amp; Summary'!$D$5,0,IF(AC$29&gt;VLOOKUP($G87,Lists!$J$17:$K$21,2),IF($M87=Lists!$H$3,IF($K87&lt;1,(($S87/$K87)*((1+'Inputs &amp; Summary'!$D$7)^AC$29)),((INT(AC$29/$K87)-INT((AC$29-1)/$K87))*$S87*((1+'Inputs &amp; Summary'!$D$7)^AC$29))),(_xlfn.WEIBULL.DIST(AC$29,$L87,$K87,FALSE)*$S87*((1+'Inputs &amp; Summary'!$D$7)^AC$29))),IF($M87=Lists!$H$3,IF($K87&lt;1,((($R87*(1-$E87)+$Q87*(1-$F87))/$K87)*((1+'Inputs &amp; Summary'!$D$7)^AC$29)),((INT(AC$29/$K87)-INT((AC$29-1)/$K87))*($R87*(1-$E87)+$Q87*(1-$F87))*((1+'Inputs &amp; Summary'!$D$7)^AC$29))),((_xlfn.WEIBULL.DIST(AC$29,$L87,$K87,FALSE)*($R87*(1-$E87)+$Q87*(1-$F87))*((1+'Inputs &amp; Summary'!$D$7)^AC$29))))))</f>
        <v>0</v>
      </c>
      <c r="AD87" s="114">
        <f>$D87*IF(AD$29&gt;'Inputs &amp; Summary'!$D$5,0,IF(AD$29&gt;VLOOKUP($G87,Lists!$J$17:$K$21,2),IF($M87=Lists!$H$3,IF($K87&lt;1,(($S87/$K87)*((1+'Inputs &amp; Summary'!$D$7)^AD$29)),((INT(AD$29/$K87)-INT((AD$29-1)/$K87))*$S87*((1+'Inputs &amp; Summary'!$D$7)^AD$29))),(_xlfn.WEIBULL.DIST(AD$29,$L87,$K87,FALSE)*$S87*((1+'Inputs &amp; Summary'!$D$7)^AD$29))),IF($M87=Lists!$H$3,IF($K87&lt;1,((($R87*(1-$E87)+$Q87*(1-$F87))/$K87)*((1+'Inputs &amp; Summary'!$D$7)^AD$29)),((INT(AD$29/$K87)-INT((AD$29-1)/$K87))*($R87*(1-$E87)+$Q87*(1-$F87))*((1+'Inputs &amp; Summary'!$D$7)^AD$29))),((_xlfn.WEIBULL.DIST(AD$29,$L87,$K87,FALSE)*($R87*(1-$E87)+$Q87*(1-$F87))*((1+'Inputs &amp; Summary'!$D$7)^AD$29))))))</f>
        <v>0</v>
      </c>
      <c r="AE87" s="114">
        <f>$D87*IF(AE$29&gt;'Inputs &amp; Summary'!$D$5,0,IF(AE$29&gt;VLOOKUP($G87,Lists!$J$17:$K$21,2),IF($M87=Lists!$H$3,IF($K87&lt;1,(($S87/$K87)*((1+'Inputs &amp; Summary'!$D$7)^AE$29)),((INT(AE$29/$K87)-INT((AE$29-1)/$K87))*$S87*((1+'Inputs &amp; Summary'!$D$7)^AE$29))),(_xlfn.WEIBULL.DIST(AE$29,$L87,$K87,FALSE)*$S87*((1+'Inputs &amp; Summary'!$D$7)^AE$29))),IF($M87=Lists!$H$3,IF($K87&lt;1,((($R87*(1-$E87)+$Q87*(1-$F87))/$K87)*((1+'Inputs &amp; Summary'!$D$7)^AE$29)),((INT(AE$29/$K87)-INT((AE$29-1)/$K87))*($R87*(1-$E87)+$Q87*(1-$F87))*((1+'Inputs &amp; Summary'!$D$7)^AE$29))),((_xlfn.WEIBULL.DIST(AE$29,$L87,$K87,FALSE)*($R87*(1-$E87)+$Q87*(1-$F87))*((1+'Inputs &amp; Summary'!$D$7)^AE$29))))))</f>
        <v>0</v>
      </c>
      <c r="AF87" s="114">
        <f>$D87*IF(AF$29&gt;'Inputs &amp; Summary'!$D$5,0,IF(AF$29&gt;VLOOKUP($G87,Lists!$J$17:$K$21,2),IF($M87=Lists!$H$3,IF($K87&lt;1,(($S87/$K87)*((1+'Inputs &amp; Summary'!$D$7)^AF$29)),((INT(AF$29/$K87)-INT((AF$29-1)/$K87))*$S87*((1+'Inputs &amp; Summary'!$D$7)^AF$29))),(_xlfn.WEIBULL.DIST(AF$29,$L87,$K87,FALSE)*$S87*((1+'Inputs &amp; Summary'!$D$7)^AF$29))),IF($M87=Lists!$H$3,IF($K87&lt;1,((($R87*(1-$E87)+$Q87*(1-$F87))/$K87)*((1+'Inputs &amp; Summary'!$D$7)^AF$29)),((INT(AF$29/$K87)-INT((AF$29-1)/$K87))*($R87*(1-$E87)+$Q87*(1-$F87))*((1+'Inputs &amp; Summary'!$D$7)^AF$29))),((_xlfn.WEIBULL.DIST(AF$29,$L87,$K87,FALSE)*($R87*(1-$E87)+$Q87*(1-$F87))*((1+'Inputs &amp; Summary'!$D$7)^AF$29))))))</f>
        <v>0</v>
      </c>
      <c r="AG87" s="114">
        <f>$D87*IF(AG$29&gt;'Inputs &amp; Summary'!$D$5,0,IF(AG$29&gt;VLOOKUP($G87,Lists!$J$17:$K$21,2),IF($M87=Lists!$H$3,IF($K87&lt;1,(($S87/$K87)*((1+'Inputs &amp; Summary'!$D$7)^AG$29)),((INT(AG$29/$K87)-INT((AG$29-1)/$K87))*$S87*((1+'Inputs &amp; Summary'!$D$7)^AG$29))),(_xlfn.WEIBULL.DIST(AG$29,$L87,$K87,FALSE)*$S87*((1+'Inputs &amp; Summary'!$D$7)^AG$29))),IF($M87=Lists!$H$3,IF($K87&lt;1,((($R87*(1-$E87)+$Q87*(1-$F87))/$K87)*((1+'Inputs &amp; Summary'!$D$7)^AG$29)),((INT(AG$29/$K87)-INT((AG$29-1)/$K87))*($R87*(1-$E87)+$Q87*(1-$F87))*((1+'Inputs &amp; Summary'!$D$7)^AG$29))),((_xlfn.WEIBULL.DIST(AG$29,$L87,$K87,FALSE)*($R87*(1-$E87)+$Q87*(1-$F87))*((1+'Inputs &amp; Summary'!$D$7)^AG$29))))))</f>
        <v>0</v>
      </c>
      <c r="AH87" s="114">
        <f>$D87*IF(AH$29&gt;'Inputs &amp; Summary'!$D$5,0,IF(AH$29&gt;VLOOKUP($G87,Lists!$J$17:$K$21,2),IF($M87=Lists!$H$3,IF($K87&lt;1,(($S87/$K87)*((1+'Inputs &amp; Summary'!$D$7)^AH$29)),((INT(AH$29/$K87)-INT((AH$29-1)/$K87))*$S87*((1+'Inputs &amp; Summary'!$D$7)^AH$29))),(_xlfn.WEIBULL.DIST(AH$29,$L87,$K87,FALSE)*$S87*((1+'Inputs &amp; Summary'!$D$7)^AH$29))),IF($M87=Lists!$H$3,IF($K87&lt;1,((($R87*(1-$E87)+$Q87*(1-$F87))/$K87)*((1+'Inputs &amp; Summary'!$D$7)^AH$29)),((INT(AH$29/$K87)-INT((AH$29-1)/$K87))*($R87*(1-$E87)+$Q87*(1-$F87))*((1+'Inputs &amp; Summary'!$D$7)^AH$29))),((_xlfn.WEIBULL.DIST(AH$29,$L87,$K87,FALSE)*($R87*(1-$E87)+$Q87*(1-$F87))*((1+'Inputs &amp; Summary'!$D$7)^AH$29))))))</f>
        <v>0</v>
      </c>
      <c r="AI87" s="114">
        <f>$D87*IF(AI$29&gt;'Inputs &amp; Summary'!$D$5,0,IF(AI$29&gt;VLOOKUP($G87,Lists!$J$17:$K$21,2),IF($M87=Lists!$H$3,IF($K87&lt;1,(($S87/$K87)*((1+'Inputs &amp; Summary'!$D$7)^AI$29)),((INT(AI$29/$K87)-INT((AI$29-1)/$K87))*$S87*((1+'Inputs &amp; Summary'!$D$7)^AI$29))),(_xlfn.WEIBULL.DIST(AI$29,$L87,$K87,FALSE)*$S87*((1+'Inputs &amp; Summary'!$D$7)^AI$29))),IF($M87=Lists!$H$3,IF($K87&lt;1,((($R87*(1-$E87)+$Q87*(1-$F87))/$K87)*((1+'Inputs &amp; Summary'!$D$7)^AI$29)),((INT(AI$29/$K87)-INT((AI$29-1)/$K87))*($R87*(1-$E87)+$Q87*(1-$F87))*((1+'Inputs &amp; Summary'!$D$7)^AI$29))),((_xlfn.WEIBULL.DIST(AI$29,$L87,$K87,FALSE)*($R87*(1-$E87)+$Q87*(1-$F87))*((1+'Inputs &amp; Summary'!$D$7)^AI$29))))))</f>
        <v>0.74302990169003402</v>
      </c>
      <c r="AJ87" s="114">
        <f>$D87*IF(AJ$29&gt;'Inputs &amp; Summary'!$D$5,0,IF(AJ$29&gt;VLOOKUP($G87,Lists!$J$17:$K$21,2),IF($M87=Lists!$H$3,IF($K87&lt;1,(($S87/$K87)*((1+'Inputs &amp; Summary'!$D$7)^AJ$29)),((INT(AJ$29/$K87)-INT((AJ$29-1)/$K87))*$S87*((1+'Inputs &amp; Summary'!$D$7)^AJ$29))),(_xlfn.WEIBULL.DIST(AJ$29,$L87,$K87,FALSE)*$S87*((1+'Inputs &amp; Summary'!$D$7)^AJ$29))),IF($M87=Lists!$H$3,IF($K87&lt;1,((($R87*(1-$E87)+$Q87*(1-$F87))/$K87)*((1+'Inputs &amp; Summary'!$D$7)^AJ$29)),((INT(AJ$29/$K87)-INT((AJ$29-1)/$K87))*($R87*(1-$E87)+$Q87*(1-$F87))*((1+'Inputs &amp; Summary'!$D$7)^AJ$29))),((_xlfn.WEIBULL.DIST(AJ$29,$L87,$K87,FALSE)*($R87*(1-$E87)+$Q87*(1-$F87))*((1+'Inputs &amp; Summary'!$D$7)^AJ$29))))))</f>
        <v>0.72817318816853716</v>
      </c>
      <c r="AK87" s="114">
        <f>$D87*IF(AK$29&gt;'Inputs &amp; Summary'!$D$5,0,IF(AK$29&gt;VLOOKUP($G87,Lists!$J$17:$K$21,2),IF($M87=Lists!$H$3,IF($K87&lt;1,(($S87/$K87)*((1+'Inputs &amp; Summary'!$D$7)^AK$29)),((INT(AK$29/$K87)-INT((AK$29-1)/$K87))*$S87*((1+'Inputs &amp; Summary'!$D$7)^AK$29))),(_xlfn.WEIBULL.DIST(AK$29,$L87,$K87,FALSE)*$S87*((1+'Inputs &amp; Summary'!$D$7)^AK$29))),IF($M87=Lists!$H$3,IF($K87&lt;1,((($R87*(1-$E87)+$Q87*(1-$F87))/$K87)*((1+'Inputs &amp; Summary'!$D$7)^AK$29)),((INT(AK$29/$K87)-INT((AK$29-1)/$K87))*($R87*(1-$E87)+$Q87*(1-$F87))*((1+'Inputs &amp; Summary'!$D$7)^AK$29))),((_xlfn.WEIBULL.DIST(AK$29,$L87,$K87,FALSE)*($R87*(1-$E87)+$Q87*(1-$F87))*((1+'Inputs &amp; Summary'!$D$7)^AK$29))))))</f>
        <v>0.71361353124753202</v>
      </c>
      <c r="AL87" s="114">
        <f>$D87*IF(AL$29&gt;'Inputs &amp; Summary'!$D$5,0,IF(AL$29&gt;VLOOKUP($G87,Lists!$J$17:$K$21,2),IF($M87=Lists!$H$3,IF($K87&lt;1,(($S87/$K87)*((1+'Inputs &amp; Summary'!$D$7)^AL$29)),((INT(AL$29/$K87)-INT((AL$29-1)/$K87))*$S87*((1+'Inputs &amp; Summary'!$D$7)^AL$29))),(_xlfn.WEIBULL.DIST(AL$29,$L87,$K87,FALSE)*$S87*((1+'Inputs &amp; Summary'!$D$7)^AL$29))),IF($M87=Lists!$H$3,IF($K87&lt;1,((($R87*(1-$E87)+$Q87*(1-$F87))/$K87)*((1+'Inputs &amp; Summary'!$D$7)^AL$29)),((INT(AL$29/$K87)-INT((AL$29-1)/$K87))*($R87*(1-$E87)+$Q87*(1-$F87))*((1+'Inputs &amp; Summary'!$D$7)^AL$29))),((_xlfn.WEIBULL.DIST(AL$29,$L87,$K87,FALSE)*($R87*(1-$E87)+$Q87*(1-$F87))*((1+'Inputs &amp; Summary'!$D$7)^AL$29))))))</f>
        <v>0.69934499134800177</v>
      </c>
      <c r="AM87" s="114">
        <f>$D87*IF(AM$29&gt;'Inputs &amp; Summary'!$D$5,0,IF(AM$29&gt;VLOOKUP($G87,Lists!$J$17:$K$21,2),IF($M87=Lists!$H$3,IF($K87&lt;1,(($S87/$K87)*((1+'Inputs &amp; Summary'!$D$7)^AM$29)),((INT(AM$29/$K87)-INT((AM$29-1)/$K87))*$S87*((1+'Inputs &amp; Summary'!$D$7)^AM$29))),(_xlfn.WEIBULL.DIST(AM$29,$L87,$K87,FALSE)*$S87*((1+'Inputs &amp; Summary'!$D$7)^AM$29))),IF($M87=Lists!$H$3,IF($K87&lt;1,((($R87*(1-$E87)+$Q87*(1-$F87))/$K87)*((1+'Inputs &amp; Summary'!$D$7)^AM$29)),((INT(AM$29/$K87)-INT((AM$29-1)/$K87))*($R87*(1-$E87)+$Q87*(1-$F87))*((1+'Inputs &amp; Summary'!$D$7)^AM$29))),((_xlfn.WEIBULL.DIST(AM$29,$L87,$K87,FALSE)*($R87*(1-$E87)+$Q87*(1-$F87))*((1+'Inputs &amp; Summary'!$D$7)^AM$29))))))</f>
        <v>0.68536174765145741</v>
      </c>
      <c r="AN87" s="114">
        <f>$D87*IF(AN$29&gt;'Inputs &amp; Summary'!$D$5,0,IF(AN$29&gt;VLOOKUP($G87,Lists!$J$17:$K$21,2),IF($M87=Lists!$H$3,IF($K87&lt;1,(($S87/$K87)*((1+'Inputs &amp; Summary'!$D$7)^AN$29)),((INT(AN$29/$K87)-INT((AN$29-1)/$K87))*$S87*((1+'Inputs &amp; Summary'!$D$7)^AN$29))),(_xlfn.WEIBULL.DIST(AN$29,$L87,$K87,FALSE)*$S87*((1+'Inputs &amp; Summary'!$D$7)^AN$29))),IF($M87=Lists!$H$3,IF($K87&lt;1,((($R87*(1-$E87)+$Q87*(1-$F87))/$K87)*((1+'Inputs &amp; Summary'!$D$7)^AN$29)),((INT(AN$29/$K87)-INT((AN$29-1)/$K87))*($R87*(1-$E87)+$Q87*(1-$F87))*((1+'Inputs &amp; Summary'!$D$7)^AN$29))),((_xlfn.WEIBULL.DIST(AN$29,$L87,$K87,FALSE)*($R87*(1-$E87)+$Q87*(1-$F87))*((1+'Inputs &amp; Summary'!$D$7)^AN$29))))))</f>
        <v>0.67165809572534985</v>
      </c>
      <c r="AO87" s="114">
        <f>$D87*IF(AO$29&gt;'Inputs &amp; Summary'!$D$5,0,IF(AO$29&gt;VLOOKUP($G87,Lists!$J$17:$K$21,2),IF($M87=Lists!$H$3,IF($K87&lt;1,(($S87/$K87)*((1+'Inputs &amp; Summary'!$D$7)^AO$29)),((INT(AO$29/$K87)-INT((AO$29-1)/$K87))*$S87*((1+'Inputs &amp; Summary'!$D$7)^AO$29))),(_xlfn.WEIBULL.DIST(AO$29,$L87,$K87,FALSE)*$S87*((1+'Inputs &amp; Summary'!$D$7)^AO$29))),IF($M87=Lists!$H$3,IF($K87&lt;1,((($R87*(1-$E87)+$Q87*(1-$F87))/$K87)*((1+'Inputs &amp; Summary'!$D$7)^AO$29)),((INT(AO$29/$K87)-INT((AO$29-1)/$K87))*($R87*(1-$E87)+$Q87*(1-$F87))*((1+'Inputs &amp; Summary'!$D$7)^AO$29))),((_xlfn.WEIBULL.DIST(AO$29,$L87,$K87,FALSE)*($R87*(1-$E87)+$Q87*(1-$F87))*((1+'Inputs &amp; Summary'!$D$7)^AO$29))))))</f>
        <v>0.6582284451959578</v>
      </c>
      <c r="AP87" s="114">
        <f>$D87*IF(AP$29&gt;'Inputs &amp; Summary'!$D$5,0,IF(AP$29&gt;VLOOKUP($G87,Lists!$J$17:$K$21,2),IF($M87=Lists!$H$3,IF($K87&lt;1,(($S87/$K87)*((1+'Inputs &amp; Summary'!$D$7)^AP$29)),((INT(AP$29/$K87)-INT((AP$29-1)/$K87))*$S87*((1+'Inputs &amp; Summary'!$D$7)^AP$29))),(_xlfn.WEIBULL.DIST(AP$29,$L87,$K87,FALSE)*$S87*((1+'Inputs &amp; Summary'!$D$7)^AP$29))),IF($M87=Lists!$H$3,IF($K87&lt;1,((($R87*(1-$E87)+$Q87*(1-$F87))/$K87)*((1+'Inputs &amp; Summary'!$D$7)^AP$29)),((INT(AP$29/$K87)-INT((AP$29-1)/$K87))*($R87*(1-$E87)+$Q87*(1-$F87))*((1+'Inputs &amp; Summary'!$D$7)^AP$29))),((_xlfn.WEIBULL.DIST(AP$29,$L87,$K87,FALSE)*($R87*(1-$E87)+$Q87*(1-$F87))*((1+'Inputs &amp; Summary'!$D$7)^AP$29))))))</f>
        <v>0.64506731746780877</v>
      </c>
      <c r="AQ87" s="114">
        <f>$D87*IF(AQ$29&gt;'Inputs &amp; Summary'!$D$5,0,IF(AQ$29&gt;VLOOKUP($G87,Lists!$J$17:$K$21,2),IF($M87=Lists!$H$3,IF($K87&lt;1,(($S87/$K87)*((1+'Inputs &amp; Summary'!$D$7)^AQ$29)),((INT(AQ$29/$K87)-INT((AQ$29-1)/$K87))*$S87*((1+'Inputs &amp; Summary'!$D$7)^AQ$29))),(_xlfn.WEIBULL.DIST(AQ$29,$L87,$K87,FALSE)*$S87*((1+'Inputs &amp; Summary'!$D$7)^AQ$29))),IF($M87=Lists!$H$3,IF($K87&lt;1,((($R87*(1-$E87)+$Q87*(1-$F87))/$K87)*((1+'Inputs &amp; Summary'!$D$7)^AQ$29)),((INT(AQ$29/$K87)-INT((AQ$29-1)/$K87))*($R87*(1-$E87)+$Q87*(1-$F87))*((1+'Inputs &amp; Summary'!$D$7)^AQ$29))),((_xlfn.WEIBULL.DIST(AQ$29,$L87,$K87,FALSE)*($R87*(1-$E87)+$Q87*(1-$F87))*((1+'Inputs &amp; Summary'!$D$7)^AQ$29))))))</f>
        <v>0.63216934348869724</v>
      </c>
      <c r="AR87" s="114">
        <f>$D87*IF(AR$29&gt;'Inputs &amp; Summary'!$D$5,0,IF(AR$29&gt;VLOOKUP($G87,Lists!$J$17:$K$21,2),IF($M87=Lists!$H$3,IF($K87&lt;1,(($S87/$K87)*((1+'Inputs &amp; Summary'!$D$7)^AR$29)),((INT(AR$29/$K87)-INT((AR$29-1)/$K87))*$S87*((1+'Inputs &amp; Summary'!$D$7)^AR$29))),(_xlfn.WEIBULL.DIST(AR$29,$L87,$K87,FALSE)*$S87*((1+'Inputs &amp; Summary'!$D$7)^AR$29))),IF($M87=Lists!$H$3,IF($K87&lt;1,((($R87*(1-$E87)+$Q87*(1-$F87))/$K87)*((1+'Inputs &amp; Summary'!$D$7)^AR$29)),((INT(AR$29/$K87)-INT((AR$29-1)/$K87))*($R87*(1-$E87)+$Q87*(1-$F87))*((1+'Inputs &amp; Summary'!$D$7)^AR$29))),((_xlfn.WEIBULL.DIST(AR$29,$L87,$K87,FALSE)*($R87*(1-$E87)+$Q87*(1-$F87))*((1+'Inputs &amp; Summary'!$D$7)^AR$29))))))</f>
        <v>0.61952926155939381</v>
      </c>
      <c r="AS87" s="114">
        <f>$D87*IF(AS$29&gt;'Inputs &amp; Summary'!$D$5,0,IF(AS$29&gt;VLOOKUP($G87,Lists!$J$17:$K$21,2),IF($M87=Lists!$H$3,IF($K87&lt;1,(($S87/$K87)*((1+'Inputs &amp; Summary'!$D$7)^AS$29)),((INT(AS$29/$K87)-INT((AS$29-1)/$K87))*$S87*((1+'Inputs &amp; Summary'!$D$7)^AS$29))),(_xlfn.WEIBULL.DIST(AS$29,$L87,$K87,FALSE)*$S87*((1+'Inputs &amp; Summary'!$D$7)^AS$29))),IF($M87=Lists!$H$3,IF($K87&lt;1,((($R87*(1-$E87)+$Q87*(1-$F87))/$K87)*((1+'Inputs &amp; Summary'!$D$7)^AS$29)),((INT(AS$29/$K87)-INT((AS$29-1)/$K87))*($R87*(1-$E87)+$Q87*(1-$F87))*((1+'Inputs &amp; Summary'!$D$7)^AS$29))),((_xlfn.WEIBULL.DIST(AS$29,$L87,$K87,FALSE)*($R87*(1-$E87)+$Q87*(1-$F87))*((1+'Inputs &amp; Summary'!$D$7)^AS$29))))))</f>
        <v>0</v>
      </c>
      <c r="AT87" s="114">
        <f>$D87*IF(AT$29&gt;'Inputs &amp; Summary'!$D$5,0,IF(AT$29&gt;VLOOKUP($G87,Lists!$J$17:$K$21,2),IF($M87=Lists!$H$3,IF($K87&lt;1,(($S87/$K87)*((1+'Inputs &amp; Summary'!$D$7)^AT$29)),((INT(AT$29/$K87)-INT((AT$29-1)/$K87))*$S87*((1+'Inputs &amp; Summary'!$D$7)^AT$29))),(_xlfn.WEIBULL.DIST(AT$29,$L87,$K87,FALSE)*$S87*((1+'Inputs &amp; Summary'!$D$7)^AT$29))),IF($M87=Lists!$H$3,IF($K87&lt;1,((($R87*(1-$E87)+$Q87*(1-$F87))/$K87)*((1+'Inputs &amp; Summary'!$D$7)^AT$29)),((INT(AT$29/$K87)-INT((AT$29-1)/$K87))*($R87*(1-$E87)+$Q87*(1-$F87))*((1+'Inputs &amp; Summary'!$D$7)^AT$29))),((_xlfn.WEIBULL.DIST(AT$29,$L87,$K87,FALSE)*($R87*(1-$E87)+$Q87*(1-$F87))*((1+'Inputs &amp; Summary'!$D$7)^AT$29))))))</f>
        <v>0</v>
      </c>
      <c r="AU87" s="114">
        <f>$D87*IF(AU$29&gt;'Inputs &amp; Summary'!$D$5,0,IF(AU$29&gt;VLOOKUP($G87,Lists!$J$17:$K$21,2),IF($M87=Lists!$H$3,IF($K87&lt;1,(($S87/$K87)*((1+'Inputs &amp; Summary'!$D$7)^AU$29)),((INT(AU$29/$K87)-INT((AU$29-1)/$K87))*$S87*((1+'Inputs &amp; Summary'!$D$7)^AU$29))),(_xlfn.WEIBULL.DIST(AU$29,$L87,$K87,FALSE)*$S87*((1+'Inputs &amp; Summary'!$D$7)^AU$29))),IF($M87=Lists!$H$3,IF($K87&lt;1,((($R87*(1-$E87)+$Q87*(1-$F87))/$K87)*((1+'Inputs &amp; Summary'!$D$7)^AU$29)),((INT(AU$29/$K87)-INT((AU$29-1)/$K87))*($R87*(1-$E87)+$Q87*(1-$F87))*((1+'Inputs &amp; Summary'!$D$7)^AU$29))),((_xlfn.WEIBULL.DIST(AU$29,$L87,$K87,FALSE)*($R87*(1-$E87)+$Q87*(1-$F87))*((1+'Inputs &amp; Summary'!$D$7)^AU$29))))))</f>
        <v>0</v>
      </c>
      <c r="AV87" s="114">
        <f>$D87*IF(AV$29&gt;'Inputs &amp; Summary'!$D$5,0,IF(AV$29&gt;VLOOKUP($G87,Lists!$J$17:$K$21,2),IF($M87=Lists!$H$3,IF($K87&lt;1,(($S87/$K87)*((1+'Inputs &amp; Summary'!$D$7)^AV$29)),((INT(AV$29/$K87)-INT((AV$29-1)/$K87))*$S87*((1+'Inputs &amp; Summary'!$D$7)^AV$29))),(_xlfn.WEIBULL.DIST(AV$29,$L87,$K87,FALSE)*$S87*((1+'Inputs &amp; Summary'!$D$7)^AV$29))),IF($M87=Lists!$H$3,IF($K87&lt;1,((($R87*(1-$E87)+$Q87*(1-$F87))/$K87)*((1+'Inputs &amp; Summary'!$D$7)^AV$29)),((INT(AV$29/$K87)-INT((AV$29-1)/$K87))*($R87*(1-$E87)+$Q87*(1-$F87))*((1+'Inputs &amp; Summary'!$D$7)^AV$29))),((_xlfn.WEIBULL.DIST(AV$29,$L87,$K87,FALSE)*($R87*(1-$E87)+$Q87*(1-$F87))*((1+'Inputs &amp; Summary'!$D$7)^AV$29))))))</f>
        <v>0</v>
      </c>
      <c r="AW87" s="114">
        <f>$D87*IF(AW$29&gt;'Inputs &amp; Summary'!$D$5,0,IF(AW$29&gt;VLOOKUP($G87,Lists!$J$17:$K$21,2),IF($M87=Lists!$H$3,IF($K87&lt;1,(($S87/$K87)*((1+'Inputs &amp; Summary'!$D$7)^AW$29)),((INT(AW$29/$K87)-INT((AW$29-1)/$K87))*$S87*((1+'Inputs &amp; Summary'!$D$7)^AW$29))),(_xlfn.WEIBULL.DIST(AW$29,$L87,$K87,FALSE)*$S87*((1+'Inputs &amp; Summary'!$D$7)^AW$29))),IF($M87=Lists!$H$3,IF($K87&lt;1,((($R87*(1-$E87)+$Q87*(1-$F87))/$K87)*((1+'Inputs &amp; Summary'!$D$7)^AW$29)),((INT(AW$29/$K87)-INT((AW$29-1)/$K87))*($R87*(1-$E87)+$Q87*(1-$F87))*((1+'Inputs &amp; Summary'!$D$7)^AW$29))),((_xlfn.WEIBULL.DIST(AW$29,$L87,$K87,FALSE)*($R87*(1-$E87)+$Q87*(1-$F87))*((1+'Inputs &amp; Summary'!$D$7)^AW$29))))))</f>
        <v>0</v>
      </c>
      <c r="AX87" s="114">
        <f>$D87*IF(AX$29&gt;'Inputs &amp; Summary'!$D$5,0,IF(AX$29&gt;VLOOKUP($G87,Lists!$J$17:$K$21,2),IF($M87=Lists!$H$3,IF($K87&lt;1,(($S87/$K87)*((1+'Inputs &amp; Summary'!$D$7)^AX$29)),((INT(AX$29/$K87)-INT((AX$29-1)/$K87))*$S87*((1+'Inputs &amp; Summary'!$D$7)^AX$29))),(_xlfn.WEIBULL.DIST(AX$29,$L87,$K87,FALSE)*$S87*((1+'Inputs &amp; Summary'!$D$7)^AX$29))),IF($M87=Lists!$H$3,IF($K87&lt;1,((($R87*(1-$E87)+$Q87*(1-$F87))/$K87)*((1+'Inputs &amp; Summary'!$D$7)^AX$29)),((INT(AX$29/$K87)-INT((AX$29-1)/$K87))*($R87*(1-$E87)+$Q87*(1-$F87))*((1+'Inputs &amp; Summary'!$D$7)^AX$29))),((_xlfn.WEIBULL.DIST(AX$29,$L87,$K87,FALSE)*($R87*(1-$E87)+$Q87*(1-$F87))*((1+'Inputs &amp; Summary'!$D$7)^AX$29))))))</f>
        <v>0</v>
      </c>
      <c r="AY87" s="114">
        <f>$D87*IF(AY$29&gt;'Inputs &amp; Summary'!$D$5,0,IF(AY$29&gt;VLOOKUP($G87,Lists!$J$17:$K$21,2),IF($M87=Lists!$H$3,IF($K87&lt;1,(($S87/$K87)*((1+'Inputs &amp; Summary'!$D$7)^AY$29)),((INT(AY$29/$K87)-INT((AY$29-1)/$K87))*$S87*((1+'Inputs &amp; Summary'!$D$7)^AY$29))),(_xlfn.WEIBULL.DIST(AY$29,$L87,$K87,FALSE)*$S87*((1+'Inputs &amp; Summary'!$D$7)^AY$29))),IF($M87=Lists!$H$3,IF($K87&lt;1,((($R87*(1-$E87)+$Q87*(1-$F87))/$K87)*((1+'Inputs &amp; Summary'!$D$7)^AY$29)),((INT(AY$29/$K87)-INT((AY$29-1)/$K87))*($R87*(1-$E87)+$Q87*(1-$F87))*((1+'Inputs &amp; Summary'!$D$7)^AY$29))),((_xlfn.WEIBULL.DIST(AY$29,$L87,$K87,FALSE)*($R87*(1-$E87)+$Q87*(1-$F87))*((1+'Inputs &amp; Summary'!$D$7)^AY$29))))))</f>
        <v>0</v>
      </c>
      <c r="AZ87" s="114">
        <f>$D87*IF(AZ$29&gt;'Inputs &amp; Summary'!$D$5,0,IF(AZ$29&gt;VLOOKUP($G87,Lists!$J$17:$K$21,2),IF($M87=Lists!$H$3,IF($K87&lt;1,(($S87/$K87)*((1+'Inputs &amp; Summary'!$D$7)^AZ$29)),((INT(AZ$29/$K87)-INT((AZ$29-1)/$K87))*$S87*((1+'Inputs &amp; Summary'!$D$7)^AZ$29))),(_xlfn.WEIBULL.DIST(AZ$29,$L87,$K87,FALSE)*$S87*((1+'Inputs &amp; Summary'!$D$7)^AZ$29))),IF($M87=Lists!$H$3,IF($K87&lt;1,((($R87*(1-$E87)+$Q87*(1-$F87))/$K87)*((1+'Inputs &amp; Summary'!$D$7)^AZ$29)),((INT(AZ$29/$K87)-INT((AZ$29-1)/$K87))*($R87*(1-$E87)+$Q87*(1-$F87))*((1+'Inputs &amp; Summary'!$D$7)^AZ$29))),((_xlfn.WEIBULL.DIST(AZ$29,$L87,$K87,FALSE)*($R87*(1-$E87)+$Q87*(1-$F87))*((1+'Inputs &amp; Summary'!$D$7)^AZ$29))))))</f>
        <v>0</v>
      </c>
      <c r="BA87" s="114">
        <f>$D87*IF(BA$29&gt;'Inputs &amp; Summary'!$D$5,0,IF(BA$29&gt;VLOOKUP($G87,Lists!$J$17:$K$21,2),IF($M87=Lists!$H$3,IF($K87&lt;1,(($S87/$K87)*((1+'Inputs &amp; Summary'!$D$7)^BA$29)),((INT(BA$29/$K87)-INT((BA$29-1)/$K87))*$S87*((1+'Inputs &amp; Summary'!$D$7)^BA$29))),(_xlfn.WEIBULL.DIST(BA$29,$L87,$K87,FALSE)*$S87*((1+'Inputs &amp; Summary'!$D$7)^BA$29))),IF($M87=Lists!$H$3,IF($K87&lt;1,((($R87*(1-$E87)+$Q87*(1-$F87))/$K87)*((1+'Inputs &amp; Summary'!$D$7)^BA$29)),((INT(BA$29/$K87)-INT((BA$29-1)/$K87))*($R87*(1-$E87)+$Q87*(1-$F87))*((1+'Inputs &amp; Summary'!$D$7)^BA$29))),((_xlfn.WEIBULL.DIST(BA$29,$L87,$K87,FALSE)*($R87*(1-$E87)+$Q87*(1-$F87))*((1+'Inputs &amp; Summary'!$D$7)^BA$29))))))</f>
        <v>0</v>
      </c>
      <c r="BB87" s="114">
        <f>$D87*IF(BB$29&gt;'Inputs &amp; Summary'!$D$5,0,IF(BB$29&gt;VLOOKUP($G87,Lists!$J$17:$K$21,2),IF($M87=Lists!$H$3,IF($K87&lt;1,(($S87/$K87)*((1+'Inputs &amp; Summary'!$D$7)^BB$29)),((INT(BB$29/$K87)-INT((BB$29-1)/$K87))*$S87*((1+'Inputs &amp; Summary'!$D$7)^BB$29))),(_xlfn.WEIBULL.DIST(BB$29,$L87,$K87,FALSE)*$S87*((1+'Inputs &amp; Summary'!$D$7)^BB$29))),IF($M87=Lists!$H$3,IF($K87&lt;1,((($R87*(1-$E87)+$Q87*(1-$F87))/$K87)*((1+'Inputs &amp; Summary'!$D$7)^BB$29)),((INT(BB$29/$K87)-INT((BB$29-1)/$K87))*($R87*(1-$E87)+$Q87*(1-$F87))*((1+'Inputs &amp; Summary'!$D$7)^BB$29))),((_xlfn.WEIBULL.DIST(BB$29,$L87,$K87,FALSE)*($R87*(1-$E87)+$Q87*(1-$F87))*((1+'Inputs &amp; Summary'!$D$7)^BB$29))))))</f>
        <v>0</v>
      </c>
      <c r="BC87" s="114">
        <f>$D87*IF(BC$29&gt;'Inputs &amp; Summary'!$D$5,0,IF(BC$29&gt;VLOOKUP($G87,Lists!$J$17:$K$21,2),IF($M87=Lists!$H$3,IF($K87&lt;1,(($S87/$K87)*((1+'Inputs &amp; Summary'!$D$7)^BC$29)),((INT(BC$29/$K87)-INT((BC$29-1)/$K87))*$S87*((1+'Inputs &amp; Summary'!$D$7)^BC$29))),(_xlfn.WEIBULL.DIST(BC$29,$L87,$K87,FALSE)*$S87*((1+'Inputs &amp; Summary'!$D$7)^BC$29))),IF($M87=Lists!$H$3,IF($K87&lt;1,((($R87*(1-$E87)+$Q87*(1-$F87))/$K87)*((1+'Inputs &amp; Summary'!$D$7)^BC$29)),((INT(BC$29/$K87)-INT((BC$29-1)/$K87))*($R87*(1-$E87)+$Q87*(1-$F87))*((1+'Inputs &amp; Summary'!$D$7)^BC$29))),((_xlfn.WEIBULL.DIST(BC$29,$L87,$K87,FALSE)*($R87*(1-$E87)+$Q87*(1-$F87))*((1+'Inputs &amp; Summary'!$D$7)^BC$29))))))</f>
        <v>0</v>
      </c>
      <c r="BD87" s="114">
        <f>$D87*IF(BD$29&gt;'Inputs &amp; Summary'!$D$5,0,IF(BD$29&gt;VLOOKUP($G87,Lists!$J$17:$K$21,2),IF($M87=Lists!$H$3,IF($K87&lt;1,(($S87/$K87)*((1+'Inputs &amp; Summary'!$D$7)^BD$29)),((INT(BD$29/$K87)-INT((BD$29-1)/$K87))*$S87*((1+'Inputs &amp; Summary'!$D$7)^BD$29))),(_xlfn.WEIBULL.DIST(BD$29,$L87,$K87,FALSE)*$S87*((1+'Inputs &amp; Summary'!$D$7)^BD$29))),IF($M87=Lists!$H$3,IF($K87&lt;1,((($R87*(1-$E87)+$Q87*(1-$F87))/$K87)*((1+'Inputs &amp; Summary'!$D$7)^BD$29)),((INT(BD$29/$K87)-INT((BD$29-1)/$K87))*($R87*(1-$E87)+$Q87*(1-$F87))*((1+'Inputs &amp; Summary'!$D$7)^BD$29))),((_xlfn.WEIBULL.DIST(BD$29,$L87,$K87,FALSE)*($R87*(1-$E87)+$Q87*(1-$F87))*((1+'Inputs &amp; Summary'!$D$7)^BD$29))))))</f>
        <v>0</v>
      </c>
      <c r="BE87" s="114">
        <f>$D87*IF(BE$29&gt;'Inputs &amp; Summary'!$D$5,0,IF(BE$29&gt;VLOOKUP($G87,Lists!$J$17:$K$21,2),IF($M87=Lists!$H$3,IF($K87&lt;1,(($S87/$K87)*((1+'Inputs &amp; Summary'!$D$7)^BE$29)),((INT(BE$29/$K87)-INT((BE$29-1)/$K87))*$S87*((1+'Inputs &amp; Summary'!$D$7)^BE$29))),(_xlfn.WEIBULL.DIST(BE$29,$L87,$K87,FALSE)*$S87*((1+'Inputs &amp; Summary'!$D$7)^BE$29))),IF($M87=Lists!$H$3,IF($K87&lt;1,((($R87*(1-$E87)+$Q87*(1-$F87))/$K87)*((1+'Inputs &amp; Summary'!$D$7)^BE$29)),((INT(BE$29/$K87)-INT((BE$29-1)/$K87))*($R87*(1-$E87)+$Q87*(1-$F87))*((1+'Inputs &amp; Summary'!$D$7)^BE$29))),((_xlfn.WEIBULL.DIST(BE$29,$L87,$K87,FALSE)*($R87*(1-$E87)+$Q87*(1-$F87))*((1+'Inputs &amp; Summary'!$D$7)^BE$29))))))</f>
        <v>0</v>
      </c>
      <c r="BF87" s="114">
        <f>$D87*IF(BF$29&gt;'Inputs &amp; Summary'!$D$5,0,IF(BF$29&gt;VLOOKUP($G87,Lists!$J$17:$K$21,2),IF($M87=Lists!$H$3,IF($K87&lt;1,(($S87/$K87)*((1+'Inputs &amp; Summary'!$D$7)^BF$29)),((INT(BF$29/$K87)-INT((BF$29-1)/$K87))*$S87*((1+'Inputs &amp; Summary'!$D$7)^BF$29))),(_xlfn.WEIBULL.DIST(BF$29,$L87,$K87,FALSE)*$S87*((1+'Inputs &amp; Summary'!$D$7)^BF$29))),IF($M87=Lists!$H$3,IF($K87&lt;1,((($R87*(1-$E87)+$Q87*(1-$F87))/$K87)*((1+'Inputs &amp; Summary'!$D$7)^BF$29)),((INT(BF$29/$K87)-INT((BF$29-1)/$K87))*($R87*(1-$E87)+$Q87*(1-$F87))*((1+'Inputs &amp; Summary'!$D$7)^BF$29))),((_xlfn.WEIBULL.DIST(BF$29,$L87,$K87,FALSE)*($R87*(1-$E87)+$Q87*(1-$F87))*((1+'Inputs &amp; Summary'!$D$7)^BF$29))))))</f>
        <v>0</v>
      </c>
      <c r="BG87" s="114">
        <f>$D87*IF(BG$29&gt;'Inputs &amp; Summary'!$D$5,0,IF(BG$29&gt;VLOOKUP($G87,Lists!$J$17:$K$21,2),IF($M87=Lists!$H$3,IF($K87&lt;1,(($S87/$K87)*((1+'Inputs &amp; Summary'!$D$7)^BG$29)),((INT(BG$29/$K87)-INT((BG$29-1)/$K87))*$S87*((1+'Inputs &amp; Summary'!$D$7)^BG$29))),(_xlfn.WEIBULL.DIST(BG$29,$L87,$K87,FALSE)*$S87*((1+'Inputs &amp; Summary'!$D$7)^BG$29))),IF($M87=Lists!$H$3,IF($K87&lt;1,((($R87*(1-$E87)+$Q87*(1-$F87))/$K87)*((1+'Inputs &amp; Summary'!$D$7)^BG$29)),((INT(BG$29/$K87)-INT((BG$29-1)/$K87))*($R87*(1-$E87)+$Q87*(1-$F87))*((1+'Inputs &amp; Summary'!$D$7)^BG$29))),((_xlfn.WEIBULL.DIST(BG$29,$L87,$K87,FALSE)*($R87*(1-$E87)+$Q87*(1-$F87))*((1+'Inputs &amp; Summary'!$D$7)^BG$29))))))</f>
        <v>0</v>
      </c>
      <c r="BH87" s="114">
        <f>$D87*IF(BH$29&gt;'Inputs &amp; Summary'!$D$5,0,IF(BH$29&gt;VLOOKUP($G87,Lists!$J$17:$K$21,2),IF($M87=Lists!$H$3,IF($K87&lt;1,(($S87/$K87)*((1+'Inputs &amp; Summary'!$D$7)^BH$29)),((INT(BH$29/$K87)-INT((BH$29-1)/$K87))*$S87*((1+'Inputs &amp; Summary'!$D$7)^BH$29))),(_xlfn.WEIBULL.DIST(BH$29,$L87,$K87,FALSE)*$S87*((1+'Inputs &amp; Summary'!$D$7)^BH$29))),IF($M87=Lists!$H$3,IF($K87&lt;1,((($R87*(1-$E87)+$Q87*(1-$F87))/$K87)*((1+'Inputs &amp; Summary'!$D$7)^BH$29)),((INT(BH$29/$K87)-INT((BH$29-1)/$K87))*($R87*(1-$E87)+$Q87*(1-$F87))*((1+'Inputs &amp; Summary'!$D$7)^BH$29))),((_xlfn.WEIBULL.DIST(BH$29,$L87,$K87,FALSE)*($R87*(1-$E87)+$Q87*(1-$F87))*((1+'Inputs &amp; Summary'!$D$7)^BH$29))))))</f>
        <v>0</v>
      </c>
      <c r="BI87" s="114">
        <f>$D87*IF(BI$29&gt;'Inputs &amp; Summary'!$D$5,0,IF(BI$29&gt;VLOOKUP($G87,Lists!$J$17:$K$21,2),IF($M87=Lists!$H$3,IF($K87&lt;1,(($S87/$K87)*((1+'Inputs &amp; Summary'!$D$7)^BI$29)),((INT(BI$29/$K87)-INT((BI$29-1)/$K87))*$S87*((1+'Inputs &amp; Summary'!$D$7)^BI$29))),(_xlfn.WEIBULL.DIST(BI$29,$L87,$K87,FALSE)*$S87*((1+'Inputs &amp; Summary'!$D$7)^BI$29))),IF($M87=Lists!$H$3,IF($K87&lt;1,((($R87*(1-$E87)+$Q87*(1-$F87))/$K87)*((1+'Inputs &amp; Summary'!$D$7)^BI$29)),((INT(BI$29/$K87)-INT((BI$29-1)/$K87))*($R87*(1-$E87)+$Q87*(1-$F87))*((1+'Inputs &amp; Summary'!$D$7)^BI$29))),((_xlfn.WEIBULL.DIST(BI$29,$L87,$K87,FALSE)*($R87*(1-$E87)+$Q87*(1-$F87))*((1+'Inputs &amp; Summary'!$D$7)^BI$29))))))</f>
        <v>0</v>
      </c>
      <c r="BJ87" s="114">
        <f>$D87*IF(BJ$29&gt;'Inputs &amp; Summary'!$D$5,0,IF(BJ$29&gt;VLOOKUP($G87,Lists!$J$17:$K$21,2),IF($M87=Lists!$H$3,IF($K87&lt;1,(($S87/$K87)*((1+'Inputs &amp; Summary'!$D$7)^BJ$29)),((INT(BJ$29/$K87)-INT((BJ$29-1)/$K87))*$S87*((1+'Inputs &amp; Summary'!$D$7)^BJ$29))),(_xlfn.WEIBULL.DIST(BJ$29,$L87,$K87,FALSE)*$S87*((1+'Inputs &amp; Summary'!$D$7)^BJ$29))),IF($M87=Lists!$H$3,IF($K87&lt;1,((($R87*(1-$E87)+$Q87*(1-$F87))/$K87)*((1+'Inputs &amp; Summary'!$D$7)^BJ$29)),((INT(BJ$29/$K87)-INT((BJ$29-1)/$K87))*($R87*(1-$E87)+$Q87*(1-$F87))*((1+'Inputs &amp; Summary'!$D$7)^BJ$29))),((_xlfn.WEIBULL.DIST(BJ$29,$L87,$K87,FALSE)*($R87*(1-$E87)+$Q87*(1-$F87))*((1+'Inputs &amp; Summary'!$D$7)^BJ$29))))))</f>
        <v>0</v>
      </c>
      <c r="BK87" s="114">
        <f>$D87*IF(BK$29&gt;'Inputs &amp; Summary'!$D$5,0,IF(BK$29&gt;VLOOKUP($G87,Lists!$J$17:$K$21,2),IF($M87=Lists!$H$3,IF($K87&lt;1,(($S87/$K87)*((1+'Inputs &amp; Summary'!$D$7)^BK$29)),((INT(BK$29/$K87)-INT((BK$29-1)/$K87))*$S87*((1+'Inputs &amp; Summary'!$D$7)^BK$29))),(_xlfn.WEIBULL.DIST(BK$29,$L87,$K87,FALSE)*$S87*((1+'Inputs &amp; Summary'!$D$7)^BK$29))),IF($M87=Lists!$H$3,IF($K87&lt;1,((($R87*(1-$E87)+$Q87*(1-$F87))/$K87)*((1+'Inputs &amp; Summary'!$D$7)^BK$29)),((INT(BK$29/$K87)-INT((BK$29-1)/$K87))*($R87*(1-$E87)+$Q87*(1-$F87))*((1+'Inputs &amp; Summary'!$D$7)^BK$29))),((_xlfn.WEIBULL.DIST(BK$29,$L87,$K87,FALSE)*($R87*(1-$E87)+$Q87*(1-$F87))*((1+'Inputs &amp; Summary'!$D$7)^BK$29))))))</f>
        <v>0</v>
      </c>
      <c r="BL87" s="114">
        <f>$D87*IF(BL$29&gt;'Inputs &amp; Summary'!$D$5,0,IF(BL$29&gt;VLOOKUP($G87,Lists!$J$17:$K$21,2),IF($M87=Lists!$H$3,IF($K87&lt;1,(($S87/$K87)*((1+'Inputs &amp; Summary'!$D$7)^BL$29)),((INT(BL$29/$K87)-INT((BL$29-1)/$K87))*$S87*((1+'Inputs &amp; Summary'!$D$7)^BL$29))),(_xlfn.WEIBULL.DIST(BL$29,$L87,$K87,FALSE)*$S87*((1+'Inputs &amp; Summary'!$D$7)^BL$29))),IF($M87=Lists!$H$3,IF($K87&lt;1,((($R87*(1-$E87)+$Q87*(1-$F87))/$K87)*((1+'Inputs &amp; Summary'!$D$7)^BL$29)),((INT(BL$29/$K87)-INT((BL$29-1)/$K87))*($R87*(1-$E87)+$Q87*(1-$F87))*((1+'Inputs &amp; Summary'!$D$7)^BL$29))),((_xlfn.WEIBULL.DIST(BL$29,$L87,$K87,FALSE)*($R87*(1-$E87)+$Q87*(1-$F87))*((1+'Inputs &amp; Summary'!$D$7)^BL$29))))))</f>
        <v>0</v>
      </c>
    </row>
    <row r="88" spans="1:64" s="1" customFormat="1" x14ac:dyDescent="0.3">
      <c r="A88" s="79" t="s">
        <v>189</v>
      </c>
      <c r="B88" s="33" t="s">
        <v>152</v>
      </c>
      <c r="C88" s="33" t="s">
        <v>138</v>
      </c>
      <c r="D88" s="68">
        <v>1</v>
      </c>
      <c r="E88" s="68">
        <v>1</v>
      </c>
      <c r="F88" s="68">
        <v>1</v>
      </c>
      <c r="G88" s="213" t="s">
        <v>433</v>
      </c>
      <c r="H88" s="34"/>
      <c r="I88" s="34" t="s">
        <v>101</v>
      </c>
      <c r="J88" s="33">
        <f>VLOOKUP(I88,'Labor Rates'!$A$1:$B$16,2)</f>
        <v>18.514423076923077</v>
      </c>
      <c r="K88" s="35">
        <v>25</v>
      </c>
      <c r="L88" s="35">
        <v>3</v>
      </c>
      <c r="M88" s="36" t="s">
        <v>249</v>
      </c>
      <c r="N88" s="84">
        <v>1</v>
      </c>
      <c r="O88" s="35">
        <v>4</v>
      </c>
      <c r="P88" s="5">
        <v>0</v>
      </c>
      <c r="Q88" s="73">
        <f t="shared" si="11"/>
        <v>74.057692307692307</v>
      </c>
      <c r="R88" s="73">
        <f t="shared" si="12"/>
        <v>0</v>
      </c>
      <c r="S88" s="74">
        <f t="shared" si="13"/>
        <v>74.057692307692307</v>
      </c>
      <c r="T88" s="88"/>
      <c r="U88" s="80"/>
      <c r="V88" s="87">
        <f t="shared" si="14"/>
        <v>2.1086967996858892</v>
      </c>
      <c r="W88" s="87">
        <f>NPV('Inputs &amp; Summary'!$D$6,Y88:BL88)</f>
        <v>15.803616513040943</v>
      </c>
      <c r="X88" s="90">
        <f t="shared" si="15"/>
        <v>1.1470324512048698E-4</v>
      </c>
      <c r="Y88" s="114">
        <f>$D88*IF(Y$29&gt;'Inputs &amp; Summary'!$D$5,0,IF(Y$29&gt;VLOOKUP($G88,Lists!$J$17:$K$21,2),IF($M88=Lists!$H$3,IF($K88&lt;1,(($S88/$K88)*((1+'Inputs &amp; Summary'!$D$7)^Y$29)),((INT(Y$29/$K88)-INT((Y$29-1)/$K88))*$S88*((1+'Inputs &amp; Summary'!$D$7)^Y$29))),(_xlfn.WEIBULL.DIST(Y$29,$L88,$K88,FALSE)*$S88*((1+'Inputs &amp; Summary'!$D$7)^Y$29))),IF($M88=Lists!$H$3,IF($K88&lt;1,((($R88*(1-$E88)+$Q88*(1-$F88))/$K88)*((1+'Inputs &amp; Summary'!$D$7)^Y$29)),((INT(Y$29/$K88)-INT((Y$29-1)/$K88))*($R88*(1-$E88)+$Q88*(1-$F88))*((1+'Inputs &amp; Summary'!$D$7)^Y$29))),((_xlfn.WEIBULL.DIST(Y$29,$L88,$K88,FALSE)*($R88*(1-$E88)+$Q88*(1-$F88))*((1+'Inputs &amp; Summary'!$D$7)^Y$29))))))</f>
        <v>1.4502530269899387E-2</v>
      </c>
      <c r="Z88" s="114">
        <f>$D88*IF(Z$29&gt;'Inputs &amp; Summary'!$D$5,0,IF(Z$29&gt;VLOOKUP($G88,Lists!$J$17:$K$21,2),IF($M88=Lists!$H$3,IF($K88&lt;1,(($S88/$K88)*((1+'Inputs &amp; Summary'!$D$7)^Z$29)),((INT(Z$29/$K88)-INT((Z$29-1)/$K88))*$S88*((1+'Inputs &amp; Summary'!$D$7)^Z$29))),(_xlfn.WEIBULL.DIST(Z$29,$L88,$K88,FALSE)*$S88*((1+'Inputs &amp; Summary'!$D$7)^Z$29))),IF($M88=Lists!$H$3,IF($K88&lt;1,((($R88*(1-$E88)+$Q88*(1-$F88))/$K88)*((1+'Inputs &amp; Summary'!$D$7)^Z$29)),((INT(Z$29/$K88)-INT((Z$29-1)/$K88))*($R88*(1-$E88)+$Q88*(1-$F88))*((1+'Inputs &amp; Summary'!$D$7)^Z$29))),((_xlfn.WEIBULL.DIST(Z$29,$L88,$K88,FALSE)*($R88*(1-$E88)+$Q88*(1-$F88))*((1+'Inputs &amp; Summary'!$D$7)^Z$29))))))</f>
        <v>5.9143821133234638E-2</v>
      </c>
      <c r="AA88" s="114">
        <f>$D88*IF(AA$29&gt;'Inputs &amp; Summary'!$D$5,0,IF(AA$29&gt;VLOOKUP($G88,Lists!$J$17:$K$21,2),IF($M88=Lists!$H$3,IF($K88&lt;1,(($S88/$K88)*((1+'Inputs &amp; Summary'!$D$7)^AA$29)),((INT(AA$29/$K88)-INT((AA$29-1)/$K88))*$S88*((1+'Inputs &amp; Summary'!$D$7)^AA$29))),(_xlfn.WEIBULL.DIST(AA$29,$L88,$K88,FALSE)*$S88*((1+'Inputs &amp; Summary'!$D$7)^AA$29))),IF($M88=Lists!$H$3,IF($K88&lt;1,((($R88*(1-$E88)+$Q88*(1-$F88))/$K88)*((1+'Inputs &amp; Summary'!$D$7)^AA$29)),((INT(AA$29/$K88)-INT((AA$29-1)/$K88))*($R88*(1-$E88)+$Q88*(1-$F88))*((1+'Inputs &amp; Summary'!$D$7)^AA$29))),((_xlfn.WEIBULL.DIST(AA$29,$L88,$K88,FALSE)*($R88*(1-$E88)+$Q88*(1-$F88))*((1+'Inputs &amp; Summary'!$D$7)^AA$29))))))</f>
        <v>0.13557011596833413</v>
      </c>
      <c r="AB88" s="114">
        <f>$D88*IF(AB$29&gt;'Inputs &amp; Summary'!$D$5,0,IF(AB$29&gt;VLOOKUP($G88,Lists!$J$17:$K$21,2),IF($M88=Lists!$H$3,IF($K88&lt;1,(($S88/$K88)*((1+'Inputs &amp; Summary'!$D$7)^AB$29)),((INT(AB$29/$K88)-INT((AB$29-1)/$K88))*$S88*((1+'Inputs &amp; Summary'!$D$7)^AB$29))),(_xlfn.WEIBULL.DIST(AB$29,$L88,$K88,FALSE)*$S88*((1+'Inputs &amp; Summary'!$D$7)^AB$29))),IF($M88=Lists!$H$3,IF($K88&lt;1,((($R88*(1-$E88)+$Q88*(1-$F88))/$K88)*((1+'Inputs &amp; Summary'!$D$7)^AB$29)),((INT(AB$29/$K88)-INT((AB$29-1)/$K88))*($R88*(1-$E88)+$Q88*(1-$F88))*((1+'Inputs &amp; Summary'!$D$7)^AB$29))),((_xlfn.WEIBULL.DIST(AB$29,$L88,$K88,FALSE)*($R88*(1-$E88)+$Q88*(1-$F88))*((1+'Inputs &amp; Summary'!$D$7)^AB$29))))))</f>
        <v>0.24525236452996091</v>
      </c>
      <c r="AC88" s="114">
        <f>$D88*IF(AC$29&gt;'Inputs &amp; Summary'!$D$5,0,IF(AC$29&gt;VLOOKUP($G88,Lists!$J$17:$K$21,2),IF($M88=Lists!$H$3,IF($K88&lt;1,(($S88/$K88)*((1+'Inputs &amp; Summary'!$D$7)^AC$29)),((INT(AC$29/$K88)-INT((AC$29-1)/$K88))*$S88*((1+'Inputs &amp; Summary'!$D$7)^AC$29))),(_xlfn.WEIBULL.DIST(AC$29,$L88,$K88,FALSE)*$S88*((1+'Inputs &amp; Summary'!$D$7)^AC$29))),IF($M88=Lists!$H$3,IF($K88&lt;1,((($R88*(1-$E88)+$Q88*(1-$F88))/$K88)*((1+'Inputs &amp; Summary'!$D$7)^AC$29)),((INT(AC$29/$K88)-INT((AC$29-1)/$K88))*($R88*(1-$E88)+$Q88*(1-$F88))*((1+'Inputs &amp; Summary'!$D$7)^AC$29))),((_xlfn.WEIBULL.DIST(AC$29,$L88,$K88,FALSE)*($R88*(1-$E88)+$Q88*(1-$F88))*((1+'Inputs &amp; Summary'!$D$7)^AC$29))))))</f>
        <v>0.38934797055938586</v>
      </c>
      <c r="AD88" s="114">
        <f>$D88*IF(AD$29&gt;'Inputs &amp; Summary'!$D$5,0,IF(AD$29&gt;VLOOKUP($G88,Lists!$J$17:$K$21,2),IF($M88=Lists!$H$3,IF($K88&lt;1,(($S88/$K88)*((1+'Inputs &amp; Summary'!$D$7)^AD$29)),((INT(AD$29/$K88)-INT((AD$29-1)/$K88))*$S88*((1+'Inputs &amp; Summary'!$D$7)^AD$29))),(_xlfn.WEIBULL.DIST(AD$29,$L88,$K88,FALSE)*$S88*((1+'Inputs &amp; Summary'!$D$7)^AD$29))),IF($M88=Lists!$H$3,IF($K88&lt;1,((($R88*(1-$E88)+$Q88*(1-$F88))/$K88)*((1+'Inputs &amp; Summary'!$D$7)^AD$29)),((INT(AD$29/$K88)-INT((AD$29-1)/$K88))*($R88*(1-$E88)+$Q88*(1-$F88))*((1+'Inputs &amp; Summary'!$D$7)^AD$29))),((_xlfn.WEIBULL.DIST(AD$29,$L88,$K88,FALSE)*($R88*(1-$E88)+$Q88*(1-$F88))*((1+'Inputs &amp; Summary'!$D$7)^AD$29))))))</f>
        <v>0.5685533831336278</v>
      </c>
      <c r="AE88" s="114">
        <f>$D88*IF(AE$29&gt;'Inputs &amp; Summary'!$D$5,0,IF(AE$29&gt;VLOOKUP($G88,Lists!$J$17:$K$21,2),IF($M88=Lists!$H$3,IF($K88&lt;1,(($S88/$K88)*((1+'Inputs &amp; Summary'!$D$7)^AE$29)),((INT(AE$29/$K88)-INT((AE$29-1)/$K88))*$S88*((1+'Inputs &amp; Summary'!$D$7)^AE$29))),(_xlfn.WEIBULL.DIST(AE$29,$L88,$K88,FALSE)*$S88*((1+'Inputs &amp; Summary'!$D$7)^AE$29))),IF($M88=Lists!$H$3,IF($K88&lt;1,((($R88*(1-$E88)+$Q88*(1-$F88))/$K88)*((1+'Inputs &amp; Summary'!$D$7)^AE$29)),((INT(AE$29/$K88)-INT((AE$29-1)/$K88))*($R88*(1-$E88)+$Q88*(1-$F88))*((1+'Inputs &amp; Summary'!$D$7)^AE$29))),((_xlfn.WEIBULL.DIST(AE$29,$L88,$K88,FALSE)*($R88*(1-$E88)+$Q88*(1-$F88))*((1+'Inputs &amp; Summary'!$D$7)^AE$29))))))</f>
        <v>0.78295184813338858</v>
      </c>
      <c r="AF88" s="114">
        <f>$D88*IF(AF$29&gt;'Inputs &amp; Summary'!$D$5,0,IF(AF$29&gt;VLOOKUP($G88,Lists!$J$17:$K$21,2),IF($M88=Lists!$H$3,IF($K88&lt;1,(($S88/$K88)*((1+'Inputs &amp; Summary'!$D$7)^AF$29)),((INT(AF$29/$K88)-INT((AF$29-1)/$K88))*$S88*((1+'Inputs &amp; Summary'!$D$7)^AF$29))),(_xlfn.WEIBULL.DIST(AF$29,$L88,$K88,FALSE)*$S88*((1+'Inputs &amp; Summary'!$D$7)^AF$29))),IF($M88=Lists!$H$3,IF($K88&lt;1,((($R88*(1-$E88)+$Q88*(1-$F88))/$K88)*((1+'Inputs &amp; Summary'!$D$7)^AF$29)),((INT(AF$29/$K88)-INT((AF$29-1)/$K88))*($R88*(1-$E88)+$Q88*(1-$F88))*((1+'Inputs &amp; Summary'!$D$7)^AF$29))),((_xlfn.WEIBULL.DIST(AF$29,$L88,$K88,FALSE)*($R88*(1-$E88)+$Q88*(1-$F88))*((1+'Inputs &amp; Summary'!$D$7)^AF$29))))))</f>
        <v>1.0318624063869606</v>
      </c>
      <c r="AG88" s="114">
        <f>$D88*IF(AG$29&gt;'Inputs &amp; Summary'!$D$5,0,IF(AG$29&gt;VLOOKUP($G88,Lists!$J$17:$K$21,2),IF($M88=Lists!$H$3,IF($K88&lt;1,(($S88/$K88)*((1+'Inputs &amp; Summary'!$D$7)^AG$29)),((INT(AG$29/$K88)-INT((AG$29-1)/$K88))*$S88*((1+'Inputs &amp; Summary'!$D$7)^AG$29))),(_xlfn.WEIBULL.DIST(AG$29,$L88,$K88,FALSE)*$S88*((1+'Inputs &amp; Summary'!$D$7)^AG$29))),IF($M88=Lists!$H$3,IF($K88&lt;1,((($R88*(1-$E88)+$Q88*(1-$F88))/$K88)*((1+'Inputs &amp; Summary'!$D$7)^AG$29)),((INT(AG$29/$K88)-INT((AG$29-1)/$K88))*($R88*(1-$E88)+$Q88*(1-$F88))*((1+'Inputs &amp; Summary'!$D$7)^AG$29))),((_xlfn.WEIBULL.DIST(AG$29,$L88,$K88,FALSE)*($R88*(1-$E88)+$Q88*(1-$F88))*((1+'Inputs &amp; Summary'!$D$7)^AG$29))))))</f>
        <v>1.3136979586979651</v>
      </c>
      <c r="AH88" s="114">
        <f>$D88*IF(AH$29&gt;'Inputs &amp; Summary'!$D$5,0,IF(AH$29&gt;VLOOKUP($G88,Lists!$J$17:$K$21,2),IF($M88=Lists!$H$3,IF($K88&lt;1,(($S88/$K88)*((1+'Inputs &amp; Summary'!$D$7)^AH$29)),((INT(AH$29/$K88)-INT((AH$29-1)/$K88))*$S88*((1+'Inputs &amp; Summary'!$D$7)^AH$29))),(_xlfn.WEIBULL.DIST(AH$29,$L88,$K88,FALSE)*$S88*((1+'Inputs &amp; Summary'!$D$7)^AH$29))),IF($M88=Lists!$H$3,IF($K88&lt;1,((($R88*(1-$E88)+$Q88*(1-$F88))/$K88)*((1+'Inputs &amp; Summary'!$D$7)^AH$29)),((INT(AH$29/$K88)-INT((AH$29-1)/$K88))*($R88*(1-$E88)+$Q88*(1-$F88))*((1+'Inputs &amp; Summary'!$D$7)^AH$29))),((_xlfn.WEIBULL.DIST(AH$29,$L88,$K88,FALSE)*($R88*(1-$E88)+$Q88*(1-$F88))*((1+'Inputs &amp; Summary'!$D$7)^AH$29))))))</f>
        <v>1.6258417606994455</v>
      </c>
      <c r="AI88" s="114">
        <f>$D88*IF(AI$29&gt;'Inputs &amp; Summary'!$D$5,0,IF(AI$29&gt;VLOOKUP($G88,Lists!$J$17:$K$21,2),IF($M88=Lists!$H$3,IF($K88&lt;1,(($S88/$K88)*((1+'Inputs &amp; Summary'!$D$7)^AI$29)),((INT(AI$29/$K88)-INT((AI$29-1)/$K88))*$S88*((1+'Inputs &amp; Summary'!$D$7)^AI$29))),(_xlfn.WEIBULL.DIST(AI$29,$L88,$K88,FALSE)*$S88*((1+'Inputs &amp; Summary'!$D$7)^AI$29))),IF($M88=Lists!$H$3,IF($K88&lt;1,((($R88*(1-$E88)+$Q88*(1-$F88))/$K88)*((1+'Inputs &amp; Summary'!$D$7)^AI$29)),((INT(AI$29/$K88)-INT((AI$29-1)/$K88))*($R88*(1-$E88)+$Q88*(1-$F88))*((1+'Inputs &amp; Summary'!$D$7)^AI$29))),((_xlfn.WEIBULL.DIST(AI$29,$L88,$K88,FALSE)*($R88*(1-$E88)+$Q88*(1-$F88))*((1+'Inputs &amp; Summary'!$D$7)^AI$29))))))</f>
        <v>1.9645528754949293</v>
      </c>
      <c r="AJ88" s="114">
        <f>$D88*IF(AJ$29&gt;'Inputs &amp; Summary'!$D$5,0,IF(AJ$29&gt;VLOOKUP($G88,Lists!$J$17:$K$21,2),IF($M88=Lists!$H$3,IF($K88&lt;1,(($S88/$K88)*((1+'Inputs &amp; Summary'!$D$7)^AJ$29)),((INT(AJ$29/$K88)-INT((AJ$29-1)/$K88))*$S88*((1+'Inputs &amp; Summary'!$D$7)^AJ$29))),(_xlfn.WEIBULL.DIST(AJ$29,$L88,$K88,FALSE)*$S88*((1+'Inputs &amp; Summary'!$D$7)^AJ$29))),IF($M88=Lists!$H$3,IF($K88&lt;1,((($R88*(1-$E88)+$Q88*(1-$F88))/$K88)*((1+'Inputs &amp; Summary'!$D$7)^AJ$29)),((INT(AJ$29/$K88)-INT((AJ$29-1)/$K88))*($R88*(1-$E88)+$Q88*(1-$F88))*((1+'Inputs &amp; Summary'!$D$7)^AJ$29))),((_xlfn.WEIBULL.DIST(AJ$29,$L88,$K88,FALSE)*($R88*(1-$E88)+$Q88*(1-$F88))*((1+'Inputs &amp; Summary'!$D$7)^AJ$29))))))</f>
        <v>2.3249116921037918</v>
      </c>
      <c r="AK88" s="114">
        <f>$D88*IF(AK$29&gt;'Inputs &amp; Summary'!$D$5,0,IF(AK$29&gt;VLOOKUP($G88,Lists!$J$17:$K$21,2),IF($M88=Lists!$H$3,IF($K88&lt;1,(($S88/$K88)*((1+'Inputs &amp; Summary'!$D$7)^AK$29)),((INT(AK$29/$K88)-INT((AK$29-1)/$K88))*$S88*((1+'Inputs &amp; Summary'!$D$7)^AK$29))),(_xlfn.WEIBULL.DIST(AK$29,$L88,$K88,FALSE)*$S88*((1+'Inputs &amp; Summary'!$D$7)^AK$29))),IF($M88=Lists!$H$3,IF($K88&lt;1,((($R88*(1-$E88)+$Q88*(1-$F88))/$K88)*((1+'Inputs &amp; Summary'!$D$7)^AK$29)),((INT(AK$29/$K88)-INT((AK$29-1)/$K88))*($R88*(1-$E88)+$Q88*(1-$F88))*((1+'Inputs &amp; Summary'!$D$7)^AK$29))),((_xlfn.WEIBULL.DIST(AK$29,$L88,$K88,FALSE)*($R88*(1-$E88)+$Q88*(1-$F88))*((1+'Inputs &amp; Summary'!$D$7)^AK$29))))))</f>
        <v>2.7008164037661624</v>
      </c>
      <c r="AL88" s="114">
        <f>$D88*IF(AL$29&gt;'Inputs &amp; Summary'!$D$5,0,IF(AL$29&gt;VLOOKUP($G88,Lists!$J$17:$K$21,2),IF($M88=Lists!$H$3,IF($K88&lt;1,(($S88/$K88)*((1+'Inputs &amp; Summary'!$D$7)^AL$29)),((INT(AL$29/$K88)-INT((AL$29-1)/$K88))*$S88*((1+'Inputs &amp; Summary'!$D$7)^AL$29))),(_xlfn.WEIBULL.DIST(AL$29,$L88,$K88,FALSE)*$S88*((1+'Inputs &amp; Summary'!$D$7)^AL$29))),IF($M88=Lists!$H$3,IF($K88&lt;1,((($R88*(1-$E88)+$Q88*(1-$F88))/$K88)*((1+'Inputs &amp; Summary'!$D$7)^AL$29)),((INT(AL$29/$K88)-INT((AL$29-1)/$K88))*($R88*(1-$E88)+$Q88*(1-$F88))*((1+'Inputs &amp; Summary'!$D$7)^AL$29))),((_xlfn.WEIBULL.DIST(AL$29,$L88,$K88,FALSE)*($R88*(1-$E88)+$Q88*(1-$F88))*((1+'Inputs &amp; Summary'!$D$7)^AL$29))))))</f>
        <v>3.0850401463431494</v>
      </c>
      <c r="AM88" s="114">
        <f>$D88*IF(AM$29&gt;'Inputs &amp; Summary'!$D$5,0,IF(AM$29&gt;VLOOKUP($G88,Lists!$J$17:$K$21,2),IF($M88=Lists!$H$3,IF($K88&lt;1,(($S88/$K88)*((1+'Inputs &amp; Summary'!$D$7)^AM$29)),((INT(AM$29/$K88)-INT((AM$29-1)/$K88))*$S88*((1+'Inputs &amp; Summary'!$D$7)^AM$29))),(_xlfn.WEIBULL.DIST(AM$29,$L88,$K88,FALSE)*$S88*((1+'Inputs &amp; Summary'!$D$7)^AM$29))),IF($M88=Lists!$H$3,IF($K88&lt;1,((($R88*(1-$E88)+$Q88*(1-$F88))/$K88)*((1+'Inputs &amp; Summary'!$D$7)^AM$29)),((INT(AM$29/$K88)-INT((AM$29-1)/$K88))*($R88*(1-$E88)+$Q88*(1-$F88))*((1+'Inputs &amp; Summary'!$D$7)^AM$29))),((_xlfn.WEIBULL.DIST(AM$29,$L88,$K88,FALSE)*($R88*(1-$E88)+$Q88*(1-$F88))*((1+'Inputs &amp; Summary'!$D$7)^AM$29))))))</f>
        <v>3.4693561907713408</v>
      </c>
      <c r="AN88" s="114">
        <f>$D88*IF(AN$29&gt;'Inputs &amp; Summary'!$D$5,0,IF(AN$29&gt;VLOOKUP($G88,Lists!$J$17:$K$21,2),IF($M88=Lists!$H$3,IF($K88&lt;1,(($S88/$K88)*((1+'Inputs &amp; Summary'!$D$7)^AN$29)),((INT(AN$29/$K88)-INT((AN$29-1)/$K88))*$S88*((1+'Inputs &amp; Summary'!$D$7)^AN$29))),(_xlfn.WEIBULL.DIST(AN$29,$L88,$K88,FALSE)*$S88*((1+'Inputs &amp; Summary'!$D$7)^AN$29))),IF($M88=Lists!$H$3,IF($K88&lt;1,((($R88*(1-$E88)+$Q88*(1-$F88))/$K88)*((1+'Inputs &amp; Summary'!$D$7)^AN$29)),((INT(AN$29/$K88)-INT((AN$29-1)/$K88))*($R88*(1-$E88)+$Q88*(1-$F88))*((1+'Inputs &amp; Summary'!$D$7)^AN$29))),((_xlfn.WEIBULL.DIST(AN$29,$L88,$K88,FALSE)*($R88*(1-$E88)+$Q88*(1-$F88))*((1+'Inputs &amp; Summary'!$D$7)^AN$29))))))</f>
        <v>3.8447351176841185</v>
      </c>
      <c r="AO88" s="114">
        <f>$D88*IF(AO$29&gt;'Inputs &amp; Summary'!$D$5,0,IF(AO$29&gt;VLOOKUP($G88,Lists!$J$17:$K$21,2),IF($M88=Lists!$H$3,IF($K88&lt;1,(($S88/$K88)*((1+'Inputs &amp; Summary'!$D$7)^AO$29)),((INT(AO$29/$K88)-INT((AO$29-1)/$K88))*$S88*((1+'Inputs &amp; Summary'!$D$7)^AO$29))),(_xlfn.WEIBULL.DIST(AO$29,$L88,$K88,FALSE)*$S88*((1+'Inputs &amp; Summary'!$D$7)^AO$29))),IF($M88=Lists!$H$3,IF($K88&lt;1,((($R88*(1-$E88)+$Q88*(1-$F88))/$K88)*((1+'Inputs &amp; Summary'!$D$7)^AO$29)),((INT(AO$29/$K88)-INT((AO$29-1)/$K88))*($R88*(1-$E88)+$Q88*(1-$F88))*((1+'Inputs &amp; Summary'!$D$7)^AO$29))),((_xlfn.WEIBULL.DIST(AO$29,$L88,$K88,FALSE)*($R88*(1-$E88)+$Q88*(1-$F88))*((1+'Inputs &amp; Summary'!$D$7)^AO$29))))))</f>
        <v>4.2016133456394806</v>
      </c>
      <c r="AP88" s="114">
        <f>$D88*IF(AP$29&gt;'Inputs &amp; Summary'!$D$5,0,IF(AP$29&gt;VLOOKUP($G88,Lists!$J$17:$K$21,2),IF($M88=Lists!$H$3,IF($K88&lt;1,(($S88/$K88)*((1+'Inputs &amp; Summary'!$D$7)^AP$29)),((INT(AP$29/$K88)-INT((AP$29-1)/$K88))*$S88*((1+'Inputs &amp; Summary'!$D$7)^AP$29))),(_xlfn.WEIBULL.DIST(AP$29,$L88,$K88,FALSE)*$S88*((1+'Inputs &amp; Summary'!$D$7)^AP$29))),IF($M88=Lists!$H$3,IF($K88&lt;1,((($R88*(1-$E88)+$Q88*(1-$F88))/$K88)*((1+'Inputs &amp; Summary'!$D$7)^AP$29)),((INT(AP$29/$K88)-INT((AP$29-1)/$K88))*($R88*(1-$E88)+$Q88*(1-$F88))*((1+'Inputs &amp; Summary'!$D$7)^AP$29))),((_xlfn.WEIBULL.DIST(AP$29,$L88,$K88,FALSE)*($R88*(1-$E88)+$Q88*(1-$F88))*((1+'Inputs &amp; Summary'!$D$7)^AP$29))))))</f>
        <v>4.5302269447575885</v>
      </c>
      <c r="AQ88" s="114">
        <f>$D88*IF(AQ$29&gt;'Inputs &amp; Summary'!$D$5,0,IF(AQ$29&gt;VLOOKUP($G88,Lists!$J$17:$K$21,2),IF($M88=Lists!$H$3,IF($K88&lt;1,(($S88/$K88)*((1+'Inputs &amp; Summary'!$D$7)^AQ$29)),((INT(AQ$29/$K88)-INT((AQ$29-1)/$K88))*$S88*((1+'Inputs &amp; Summary'!$D$7)^AQ$29))),(_xlfn.WEIBULL.DIST(AQ$29,$L88,$K88,FALSE)*$S88*((1+'Inputs &amp; Summary'!$D$7)^AQ$29))),IF($M88=Lists!$H$3,IF($K88&lt;1,((($R88*(1-$E88)+$Q88*(1-$F88))/$K88)*((1+'Inputs &amp; Summary'!$D$7)^AQ$29)),((INT(AQ$29/$K88)-INT((AQ$29-1)/$K88))*($R88*(1-$E88)+$Q88*(1-$F88))*((1+'Inputs &amp; Summary'!$D$7)^AQ$29))),((_xlfn.WEIBULL.DIST(AQ$29,$L88,$K88,FALSE)*($R88*(1-$E88)+$Q88*(1-$F88))*((1+'Inputs &amp; Summary'!$D$7)^AQ$29))))))</f>
        <v>4.8209987023499226</v>
      </c>
      <c r="AR88" s="114">
        <f>$D88*IF(AR$29&gt;'Inputs &amp; Summary'!$D$5,0,IF(AR$29&gt;VLOOKUP($G88,Lists!$J$17:$K$21,2),IF($M88=Lists!$H$3,IF($K88&lt;1,(($S88/$K88)*((1+'Inputs &amp; Summary'!$D$7)^AR$29)),((INT(AR$29/$K88)-INT((AR$29-1)/$K88))*$S88*((1+'Inputs &amp; Summary'!$D$7)^AR$29))),(_xlfn.WEIBULL.DIST(AR$29,$L88,$K88,FALSE)*$S88*((1+'Inputs &amp; Summary'!$D$7)^AR$29))),IF($M88=Lists!$H$3,IF($K88&lt;1,((($R88*(1-$E88)+$Q88*(1-$F88))/$K88)*((1+'Inputs &amp; Summary'!$D$7)^AR$29)),((INT(AR$29/$K88)-INT((AR$29-1)/$K88))*($R88*(1-$E88)+$Q88*(1-$F88))*((1+'Inputs &amp; Summary'!$D$7)^AR$29))),((_xlfn.WEIBULL.DIST(AR$29,$L88,$K88,FALSE)*($R88*(1-$E88)+$Q88*(1-$F88))*((1+'Inputs &amp; Summary'!$D$7)^AR$29))))))</f>
        <v>5.0649604152950953</v>
      </c>
      <c r="AS88" s="114">
        <f>$D88*IF(AS$29&gt;'Inputs &amp; Summary'!$D$5,0,IF(AS$29&gt;VLOOKUP($G88,Lists!$J$17:$K$21,2),IF($M88=Lists!$H$3,IF($K88&lt;1,(($S88/$K88)*((1+'Inputs &amp; Summary'!$D$7)^AS$29)),((INT(AS$29/$K88)-INT((AS$29-1)/$K88))*$S88*((1+'Inputs &amp; Summary'!$D$7)^AS$29))),(_xlfn.WEIBULL.DIST(AS$29,$L88,$K88,FALSE)*$S88*((1+'Inputs &amp; Summary'!$D$7)^AS$29))),IF($M88=Lists!$H$3,IF($K88&lt;1,((($R88*(1-$E88)+$Q88*(1-$F88))/$K88)*((1+'Inputs &amp; Summary'!$D$7)^AS$29)),((INT(AS$29/$K88)-INT((AS$29-1)/$K88))*($R88*(1-$E88)+$Q88*(1-$F88))*((1+'Inputs &amp; Summary'!$D$7)^AS$29))),((_xlfn.WEIBULL.DIST(AS$29,$L88,$K88,FALSE)*($R88*(1-$E88)+$Q88*(1-$F88))*((1+'Inputs &amp; Summary'!$D$7)^AS$29))))))</f>
        <v>0</v>
      </c>
      <c r="AT88" s="114">
        <f>$D88*IF(AT$29&gt;'Inputs &amp; Summary'!$D$5,0,IF(AT$29&gt;VLOOKUP($G88,Lists!$J$17:$K$21,2),IF($M88=Lists!$H$3,IF($K88&lt;1,(($S88/$K88)*((1+'Inputs &amp; Summary'!$D$7)^AT$29)),((INT(AT$29/$K88)-INT((AT$29-1)/$K88))*$S88*((1+'Inputs &amp; Summary'!$D$7)^AT$29))),(_xlfn.WEIBULL.DIST(AT$29,$L88,$K88,FALSE)*$S88*((1+'Inputs &amp; Summary'!$D$7)^AT$29))),IF($M88=Lists!$H$3,IF($K88&lt;1,((($R88*(1-$E88)+$Q88*(1-$F88))/$K88)*((1+'Inputs &amp; Summary'!$D$7)^AT$29)),((INT(AT$29/$K88)-INT((AT$29-1)/$K88))*($R88*(1-$E88)+$Q88*(1-$F88))*((1+'Inputs &amp; Summary'!$D$7)^AT$29))),((_xlfn.WEIBULL.DIST(AT$29,$L88,$K88,FALSE)*($R88*(1-$E88)+$Q88*(1-$F88))*((1+'Inputs &amp; Summary'!$D$7)^AT$29))))))</f>
        <v>0</v>
      </c>
      <c r="AU88" s="114">
        <f>$D88*IF(AU$29&gt;'Inputs &amp; Summary'!$D$5,0,IF(AU$29&gt;VLOOKUP($G88,Lists!$J$17:$K$21,2),IF($M88=Lists!$H$3,IF($K88&lt;1,(($S88/$K88)*((1+'Inputs &amp; Summary'!$D$7)^AU$29)),((INT(AU$29/$K88)-INT((AU$29-1)/$K88))*$S88*((1+'Inputs &amp; Summary'!$D$7)^AU$29))),(_xlfn.WEIBULL.DIST(AU$29,$L88,$K88,FALSE)*$S88*((1+'Inputs &amp; Summary'!$D$7)^AU$29))),IF($M88=Lists!$H$3,IF($K88&lt;1,((($R88*(1-$E88)+$Q88*(1-$F88))/$K88)*((1+'Inputs &amp; Summary'!$D$7)^AU$29)),((INT(AU$29/$K88)-INT((AU$29-1)/$K88))*($R88*(1-$E88)+$Q88*(1-$F88))*((1+'Inputs &amp; Summary'!$D$7)^AU$29))),((_xlfn.WEIBULL.DIST(AU$29,$L88,$K88,FALSE)*($R88*(1-$E88)+$Q88*(1-$F88))*((1+'Inputs &amp; Summary'!$D$7)^AU$29))))))</f>
        <v>0</v>
      </c>
      <c r="AV88" s="114">
        <f>$D88*IF(AV$29&gt;'Inputs &amp; Summary'!$D$5,0,IF(AV$29&gt;VLOOKUP($G88,Lists!$J$17:$K$21,2),IF($M88=Lists!$H$3,IF($K88&lt;1,(($S88/$K88)*((1+'Inputs &amp; Summary'!$D$7)^AV$29)),((INT(AV$29/$K88)-INT((AV$29-1)/$K88))*$S88*((1+'Inputs &amp; Summary'!$D$7)^AV$29))),(_xlfn.WEIBULL.DIST(AV$29,$L88,$K88,FALSE)*$S88*((1+'Inputs &amp; Summary'!$D$7)^AV$29))),IF($M88=Lists!$H$3,IF($K88&lt;1,((($R88*(1-$E88)+$Q88*(1-$F88))/$K88)*((1+'Inputs &amp; Summary'!$D$7)^AV$29)),((INT(AV$29/$K88)-INT((AV$29-1)/$K88))*($R88*(1-$E88)+$Q88*(1-$F88))*((1+'Inputs &amp; Summary'!$D$7)^AV$29))),((_xlfn.WEIBULL.DIST(AV$29,$L88,$K88,FALSE)*($R88*(1-$E88)+$Q88*(1-$F88))*((1+'Inputs &amp; Summary'!$D$7)^AV$29))))))</f>
        <v>0</v>
      </c>
      <c r="AW88" s="114">
        <f>$D88*IF(AW$29&gt;'Inputs &amp; Summary'!$D$5,0,IF(AW$29&gt;VLOOKUP($G88,Lists!$J$17:$K$21,2),IF($M88=Lists!$H$3,IF($K88&lt;1,(($S88/$K88)*((1+'Inputs &amp; Summary'!$D$7)^AW$29)),((INT(AW$29/$K88)-INT((AW$29-1)/$K88))*$S88*((1+'Inputs &amp; Summary'!$D$7)^AW$29))),(_xlfn.WEIBULL.DIST(AW$29,$L88,$K88,FALSE)*$S88*((1+'Inputs &amp; Summary'!$D$7)^AW$29))),IF($M88=Lists!$H$3,IF($K88&lt;1,((($R88*(1-$E88)+$Q88*(1-$F88))/$K88)*((1+'Inputs &amp; Summary'!$D$7)^AW$29)),((INT(AW$29/$K88)-INT((AW$29-1)/$K88))*($R88*(1-$E88)+$Q88*(1-$F88))*((1+'Inputs &amp; Summary'!$D$7)^AW$29))),((_xlfn.WEIBULL.DIST(AW$29,$L88,$K88,FALSE)*($R88*(1-$E88)+$Q88*(1-$F88))*((1+'Inputs &amp; Summary'!$D$7)^AW$29))))))</f>
        <v>0</v>
      </c>
      <c r="AX88" s="114">
        <f>$D88*IF(AX$29&gt;'Inputs &amp; Summary'!$D$5,0,IF(AX$29&gt;VLOOKUP($G88,Lists!$J$17:$K$21,2),IF($M88=Lists!$H$3,IF($K88&lt;1,(($S88/$K88)*((1+'Inputs &amp; Summary'!$D$7)^AX$29)),((INT(AX$29/$K88)-INT((AX$29-1)/$K88))*$S88*((1+'Inputs &amp; Summary'!$D$7)^AX$29))),(_xlfn.WEIBULL.DIST(AX$29,$L88,$K88,FALSE)*$S88*((1+'Inputs &amp; Summary'!$D$7)^AX$29))),IF($M88=Lists!$H$3,IF($K88&lt;1,((($R88*(1-$E88)+$Q88*(1-$F88))/$K88)*((1+'Inputs &amp; Summary'!$D$7)^AX$29)),((INT(AX$29/$K88)-INT((AX$29-1)/$K88))*($R88*(1-$E88)+$Q88*(1-$F88))*((1+'Inputs &amp; Summary'!$D$7)^AX$29))),((_xlfn.WEIBULL.DIST(AX$29,$L88,$K88,FALSE)*($R88*(1-$E88)+$Q88*(1-$F88))*((1+'Inputs &amp; Summary'!$D$7)^AX$29))))))</f>
        <v>0</v>
      </c>
      <c r="AY88" s="114">
        <f>$D88*IF(AY$29&gt;'Inputs &amp; Summary'!$D$5,0,IF(AY$29&gt;VLOOKUP($G88,Lists!$J$17:$K$21,2),IF($M88=Lists!$H$3,IF($K88&lt;1,(($S88/$K88)*((1+'Inputs &amp; Summary'!$D$7)^AY$29)),((INT(AY$29/$K88)-INT((AY$29-1)/$K88))*$S88*((1+'Inputs &amp; Summary'!$D$7)^AY$29))),(_xlfn.WEIBULL.DIST(AY$29,$L88,$K88,FALSE)*$S88*((1+'Inputs &amp; Summary'!$D$7)^AY$29))),IF($M88=Lists!$H$3,IF($K88&lt;1,((($R88*(1-$E88)+$Q88*(1-$F88))/$K88)*((1+'Inputs &amp; Summary'!$D$7)^AY$29)),((INT(AY$29/$K88)-INT((AY$29-1)/$K88))*($R88*(1-$E88)+$Q88*(1-$F88))*((1+'Inputs &amp; Summary'!$D$7)^AY$29))),((_xlfn.WEIBULL.DIST(AY$29,$L88,$K88,FALSE)*($R88*(1-$E88)+$Q88*(1-$F88))*((1+'Inputs &amp; Summary'!$D$7)^AY$29))))))</f>
        <v>0</v>
      </c>
      <c r="AZ88" s="114">
        <f>$D88*IF(AZ$29&gt;'Inputs &amp; Summary'!$D$5,0,IF(AZ$29&gt;VLOOKUP($G88,Lists!$J$17:$K$21,2),IF($M88=Lists!$H$3,IF($K88&lt;1,(($S88/$K88)*((1+'Inputs &amp; Summary'!$D$7)^AZ$29)),((INT(AZ$29/$K88)-INT((AZ$29-1)/$K88))*$S88*((1+'Inputs &amp; Summary'!$D$7)^AZ$29))),(_xlfn.WEIBULL.DIST(AZ$29,$L88,$K88,FALSE)*$S88*((1+'Inputs &amp; Summary'!$D$7)^AZ$29))),IF($M88=Lists!$H$3,IF($K88&lt;1,((($R88*(1-$E88)+$Q88*(1-$F88))/$K88)*((1+'Inputs &amp; Summary'!$D$7)^AZ$29)),((INT(AZ$29/$K88)-INT((AZ$29-1)/$K88))*($R88*(1-$E88)+$Q88*(1-$F88))*((1+'Inputs &amp; Summary'!$D$7)^AZ$29))),((_xlfn.WEIBULL.DIST(AZ$29,$L88,$K88,FALSE)*($R88*(1-$E88)+$Q88*(1-$F88))*((1+'Inputs &amp; Summary'!$D$7)^AZ$29))))))</f>
        <v>0</v>
      </c>
      <c r="BA88" s="114">
        <f>$D88*IF(BA$29&gt;'Inputs &amp; Summary'!$D$5,0,IF(BA$29&gt;VLOOKUP($G88,Lists!$J$17:$K$21,2),IF($M88=Lists!$H$3,IF($K88&lt;1,(($S88/$K88)*((1+'Inputs &amp; Summary'!$D$7)^BA$29)),((INT(BA$29/$K88)-INT((BA$29-1)/$K88))*$S88*((1+'Inputs &amp; Summary'!$D$7)^BA$29))),(_xlfn.WEIBULL.DIST(BA$29,$L88,$K88,FALSE)*$S88*((1+'Inputs &amp; Summary'!$D$7)^BA$29))),IF($M88=Lists!$H$3,IF($K88&lt;1,((($R88*(1-$E88)+$Q88*(1-$F88))/$K88)*((1+'Inputs &amp; Summary'!$D$7)^BA$29)),((INT(BA$29/$K88)-INT((BA$29-1)/$K88))*($R88*(1-$E88)+$Q88*(1-$F88))*((1+'Inputs &amp; Summary'!$D$7)^BA$29))),((_xlfn.WEIBULL.DIST(BA$29,$L88,$K88,FALSE)*($R88*(1-$E88)+$Q88*(1-$F88))*((1+'Inputs &amp; Summary'!$D$7)^BA$29))))))</f>
        <v>0</v>
      </c>
      <c r="BB88" s="114">
        <f>$D88*IF(BB$29&gt;'Inputs &amp; Summary'!$D$5,0,IF(BB$29&gt;VLOOKUP($G88,Lists!$J$17:$K$21,2),IF($M88=Lists!$H$3,IF($K88&lt;1,(($S88/$K88)*((1+'Inputs &amp; Summary'!$D$7)^BB$29)),((INT(BB$29/$K88)-INT((BB$29-1)/$K88))*$S88*((1+'Inputs &amp; Summary'!$D$7)^BB$29))),(_xlfn.WEIBULL.DIST(BB$29,$L88,$K88,FALSE)*$S88*((1+'Inputs &amp; Summary'!$D$7)^BB$29))),IF($M88=Lists!$H$3,IF($K88&lt;1,((($R88*(1-$E88)+$Q88*(1-$F88))/$K88)*((1+'Inputs &amp; Summary'!$D$7)^BB$29)),((INT(BB$29/$K88)-INT((BB$29-1)/$K88))*($R88*(1-$E88)+$Q88*(1-$F88))*((1+'Inputs &amp; Summary'!$D$7)^BB$29))),((_xlfn.WEIBULL.DIST(BB$29,$L88,$K88,FALSE)*($R88*(1-$E88)+$Q88*(1-$F88))*((1+'Inputs &amp; Summary'!$D$7)^BB$29))))))</f>
        <v>0</v>
      </c>
      <c r="BC88" s="114">
        <f>$D88*IF(BC$29&gt;'Inputs &amp; Summary'!$D$5,0,IF(BC$29&gt;VLOOKUP($G88,Lists!$J$17:$K$21,2),IF($M88=Lists!$H$3,IF($K88&lt;1,(($S88/$K88)*((1+'Inputs &amp; Summary'!$D$7)^BC$29)),((INT(BC$29/$K88)-INT((BC$29-1)/$K88))*$S88*((1+'Inputs &amp; Summary'!$D$7)^BC$29))),(_xlfn.WEIBULL.DIST(BC$29,$L88,$K88,FALSE)*$S88*((1+'Inputs &amp; Summary'!$D$7)^BC$29))),IF($M88=Lists!$H$3,IF($K88&lt;1,((($R88*(1-$E88)+$Q88*(1-$F88))/$K88)*((1+'Inputs &amp; Summary'!$D$7)^BC$29)),((INT(BC$29/$K88)-INT((BC$29-1)/$K88))*($R88*(1-$E88)+$Q88*(1-$F88))*((1+'Inputs &amp; Summary'!$D$7)^BC$29))),((_xlfn.WEIBULL.DIST(BC$29,$L88,$K88,FALSE)*($R88*(1-$E88)+$Q88*(1-$F88))*((1+'Inputs &amp; Summary'!$D$7)^BC$29))))))</f>
        <v>0</v>
      </c>
      <c r="BD88" s="114">
        <f>$D88*IF(BD$29&gt;'Inputs &amp; Summary'!$D$5,0,IF(BD$29&gt;VLOOKUP($G88,Lists!$J$17:$K$21,2),IF($M88=Lists!$H$3,IF($K88&lt;1,(($S88/$K88)*((1+'Inputs &amp; Summary'!$D$7)^BD$29)),((INT(BD$29/$K88)-INT((BD$29-1)/$K88))*$S88*((1+'Inputs &amp; Summary'!$D$7)^BD$29))),(_xlfn.WEIBULL.DIST(BD$29,$L88,$K88,FALSE)*$S88*((1+'Inputs &amp; Summary'!$D$7)^BD$29))),IF($M88=Lists!$H$3,IF($K88&lt;1,((($R88*(1-$E88)+$Q88*(1-$F88))/$K88)*((1+'Inputs &amp; Summary'!$D$7)^BD$29)),((INT(BD$29/$K88)-INT((BD$29-1)/$K88))*($R88*(1-$E88)+$Q88*(1-$F88))*((1+'Inputs &amp; Summary'!$D$7)^BD$29))),((_xlfn.WEIBULL.DIST(BD$29,$L88,$K88,FALSE)*($R88*(1-$E88)+$Q88*(1-$F88))*((1+'Inputs &amp; Summary'!$D$7)^BD$29))))))</f>
        <v>0</v>
      </c>
      <c r="BE88" s="114">
        <f>$D88*IF(BE$29&gt;'Inputs &amp; Summary'!$D$5,0,IF(BE$29&gt;VLOOKUP($G88,Lists!$J$17:$K$21,2),IF($M88=Lists!$H$3,IF($K88&lt;1,(($S88/$K88)*((1+'Inputs &amp; Summary'!$D$7)^BE$29)),((INT(BE$29/$K88)-INT((BE$29-1)/$K88))*$S88*((1+'Inputs &amp; Summary'!$D$7)^BE$29))),(_xlfn.WEIBULL.DIST(BE$29,$L88,$K88,FALSE)*$S88*((1+'Inputs &amp; Summary'!$D$7)^BE$29))),IF($M88=Lists!$H$3,IF($K88&lt;1,((($R88*(1-$E88)+$Q88*(1-$F88))/$K88)*((1+'Inputs &amp; Summary'!$D$7)^BE$29)),((INT(BE$29/$K88)-INT((BE$29-1)/$K88))*($R88*(1-$E88)+$Q88*(1-$F88))*((1+'Inputs &amp; Summary'!$D$7)^BE$29))),((_xlfn.WEIBULL.DIST(BE$29,$L88,$K88,FALSE)*($R88*(1-$E88)+$Q88*(1-$F88))*((1+'Inputs &amp; Summary'!$D$7)^BE$29))))))</f>
        <v>0</v>
      </c>
      <c r="BF88" s="114">
        <f>$D88*IF(BF$29&gt;'Inputs &amp; Summary'!$D$5,0,IF(BF$29&gt;VLOOKUP($G88,Lists!$J$17:$K$21,2),IF($M88=Lists!$H$3,IF($K88&lt;1,(($S88/$K88)*((1+'Inputs &amp; Summary'!$D$7)^BF$29)),((INT(BF$29/$K88)-INT((BF$29-1)/$K88))*$S88*((1+'Inputs &amp; Summary'!$D$7)^BF$29))),(_xlfn.WEIBULL.DIST(BF$29,$L88,$K88,FALSE)*$S88*((1+'Inputs &amp; Summary'!$D$7)^BF$29))),IF($M88=Lists!$H$3,IF($K88&lt;1,((($R88*(1-$E88)+$Q88*(1-$F88))/$K88)*((1+'Inputs &amp; Summary'!$D$7)^BF$29)),((INT(BF$29/$K88)-INT((BF$29-1)/$K88))*($R88*(1-$E88)+$Q88*(1-$F88))*((1+'Inputs &amp; Summary'!$D$7)^BF$29))),((_xlfn.WEIBULL.DIST(BF$29,$L88,$K88,FALSE)*($R88*(1-$E88)+$Q88*(1-$F88))*((1+'Inputs &amp; Summary'!$D$7)^BF$29))))))</f>
        <v>0</v>
      </c>
      <c r="BG88" s="114">
        <f>$D88*IF(BG$29&gt;'Inputs &amp; Summary'!$D$5,0,IF(BG$29&gt;VLOOKUP($G88,Lists!$J$17:$K$21,2),IF($M88=Lists!$H$3,IF($K88&lt;1,(($S88/$K88)*((1+'Inputs &amp; Summary'!$D$7)^BG$29)),((INT(BG$29/$K88)-INT((BG$29-1)/$K88))*$S88*((1+'Inputs &amp; Summary'!$D$7)^BG$29))),(_xlfn.WEIBULL.DIST(BG$29,$L88,$K88,FALSE)*$S88*((1+'Inputs &amp; Summary'!$D$7)^BG$29))),IF($M88=Lists!$H$3,IF($K88&lt;1,((($R88*(1-$E88)+$Q88*(1-$F88))/$K88)*((1+'Inputs &amp; Summary'!$D$7)^BG$29)),((INT(BG$29/$K88)-INT((BG$29-1)/$K88))*($R88*(1-$E88)+$Q88*(1-$F88))*((1+'Inputs &amp; Summary'!$D$7)^BG$29))),((_xlfn.WEIBULL.DIST(BG$29,$L88,$K88,FALSE)*($R88*(1-$E88)+$Q88*(1-$F88))*((1+'Inputs &amp; Summary'!$D$7)^BG$29))))))</f>
        <v>0</v>
      </c>
      <c r="BH88" s="114">
        <f>$D88*IF(BH$29&gt;'Inputs &amp; Summary'!$D$5,0,IF(BH$29&gt;VLOOKUP($G88,Lists!$J$17:$K$21,2),IF($M88=Lists!$H$3,IF($K88&lt;1,(($S88/$K88)*((1+'Inputs &amp; Summary'!$D$7)^BH$29)),((INT(BH$29/$K88)-INT((BH$29-1)/$K88))*$S88*((1+'Inputs &amp; Summary'!$D$7)^BH$29))),(_xlfn.WEIBULL.DIST(BH$29,$L88,$K88,FALSE)*$S88*((1+'Inputs &amp; Summary'!$D$7)^BH$29))),IF($M88=Lists!$H$3,IF($K88&lt;1,((($R88*(1-$E88)+$Q88*(1-$F88))/$K88)*((1+'Inputs &amp; Summary'!$D$7)^BH$29)),((INT(BH$29/$K88)-INT((BH$29-1)/$K88))*($R88*(1-$E88)+$Q88*(1-$F88))*((1+'Inputs &amp; Summary'!$D$7)^BH$29))),((_xlfn.WEIBULL.DIST(BH$29,$L88,$K88,FALSE)*($R88*(1-$E88)+$Q88*(1-$F88))*((1+'Inputs &amp; Summary'!$D$7)^BH$29))))))</f>
        <v>0</v>
      </c>
      <c r="BI88" s="114">
        <f>$D88*IF(BI$29&gt;'Inputs &amp; Summary'!$D$5,0,IF(BI$29&gt;VLOOKUP($G88,Lists!$J$17:$K$21,2),IF($M88=Lists!$H$3,IF($K88&lt;1,(($S88/$K88)*((1+'Inputs &amp; Summary'!$D$7)^BI$29)),((INT(BI$29/$K88)-INT((BI$29-1)/$K88))*$S88*((1+'Inputs &amp; Summary'!$D$7)^BI$29))),(_xlfn.WEIBULL.DIST(BI$29,$L88,$K88,FALSE)*$S88*((1+'Inputs &amp; Summary'!$D$7)^BI$29))),IF($M88=Lists!$H$3,IF($K88&lt;1,((($R88*(1-$E88)+$Q88*(1-$F88))/$K88)*((1+'Inputs &amp; Summary'!$D$7)^BI$29)),((INT(BI$29/$K88)-INT((BI$29-1)/$K88))*($R88*(1-$E88)+$Q88*(1-$F88))*((1+'Inputs &amp; Summary'!$D$7)^BI$29))),((_xlfn.WEIBULL.DIST(BI$29,$L88,$K88,FALSE)*($R88*(1-$E88)+$Q88*(1-$F88))*((1+'Inputs &amp; Summary'!$D$7)^BI$29))))))</f>
        <v>0</v>
      </c>
      <c r="BJ88" s="114">
        <f>$D88*IF(BJ$29&gt;'Inputs &amp; Summary'!$D$5,0,IF(BJ$29&gt;VLOOKUP($G88,Lists!$J$17:$K$21,2),IF($M88=Lists!$H$3,IF($K88&lt;1,(($S88/$K88)*((1+'Inputs &amp; Summary'!$D$7)^BJ$29)),((INT(BJ$29/$K88)-INT((BJ$29-1)/$K88))*$S88*((1+'Inputs &amp; Summary'!$D$7)^BJ$29))),(_xlfn.WEIBULL.DIST(BJ$29,$L88,$K88,FALSE)*$S88*((1+'Inputs &amp; Summary'!$D$7)^BJ$29))),IF($M88=Lists!$H$3,IF($K88&lt;1,((($R88*(1-$E88)+$Q88*(1-$F88))/$K88)*((1+'Inputs &amp; Summary'!$D$7)^BJ$29)),((INT(BJ$29/$K88)-INT((BJ$29-1)/$K88))*($R88*(1-$E88)+$Q88*(1-$F88))*((1+'Inputs &amp; Summary'!$D$7)^BJ$29))),((_xlfn.WEIBULL.DIST(BJ$29,$L88,$K88,FALSE)*($R88*(1-$E88)+$Q88*(1-$F88))*((1+'Inputs &amp; Summary'!$D$7)^BJ$29))))))</f>
        <v>0</v>
      </c>
      <c r="BK88" s="114">
        <f>$D88*IF(BK$29&gt;'Inputs &amp; Summary'!$D$5,0,IF(BK$29&gt;VLOOKUP($G88,Lists!$J$17:$K$21,2),IF($M88=Lists!$H$3,IF($K88&lt;1,(($S88/$K88)*((1+'Inputs &amp; Summary'!$D$7)^BK$29)),((INT(BK$29/$K88)-INT((BK$29-1)/$K88))*$S88*((1+'Inputs &amp; Summary'!$D$7)^BK$29))),(_xlfn.WEIBULL.DIST(BK$29,$L88,$K88,FALSE)*$S88*((1+'Inputs &amp; Summary'!$D$7)^BK$29))),IF($M88=Lists!$H$3,IF($K88&lt;1,((($R88*(1-$E88)+$Q88*(1-$F88))/$K88)*((1+'Inputs &amp; Summary'!$D$7)^BK$29)),((INT(BK$29/$K88)-INT((BK$29-1)/$K88))*($R88*(1-$E88)+$Q88*(1-$F88))*((1+'Inputs &amp; Summary'!$D$7)^BK$29))),((_xlfn.WEIBULL.DIST(BK$29,$L88,$K88,FALSE)*($R88*(1-$E88)+$Q88*(1-$F88))*((1+'Inputs &amp; Summary'!$D$7)^BK$29))))))</f>
        <v>0</v>
      </c>
      <c r="BL88" s="114">
        <f>$D88*IF(BL$29&gt;'Inputs &amp; Summary'!$D$5,0,IF(BL$29&gt;VLOOKUP($G88,Lists!$J$17:$K$21,2),IF($M88=Lists!$H$3,IF($K88&lt;1,(($S88/$K88)*((1+'Inputs &amp; Summary'!$D$7)^BL$29)),((INT(BL$29/$K88)-INT((BL$29-1)/$K88))*$S88*((1+'Inputs &amp; Summary'!$D$7)^BL$29))),(_xlfn.WEIBULL.DIST(BL$29,$L88,$K88,FALSE)*$S88*((1+'Inputs &amp; Summary'!$D$7)^BL$29))),IF($M88=Lists!$H$3,IF($K88&lt;1,((($R88*(1-$E88)+$Q88*(1-$F88))/$K88)*((1+'Inputs &amp; Summary'!$D$7)^BL$29)),((INT(BL$29/$K88)-INT((BL$29-1)/$K88))*($R88*(1-$E88)+$Q88*(1-$F88))*((1+'Inputs &amp; Summary'!$D$7)^BL$29))),((_xlfn.WEIBULL.DIST(BL$29,$L88,$K88,FALSE)*($R88*(1-$E88)+$Q88*(1-$F88))*((1+'Inputs &amp; Summary'!$D$7)^BL$29))))))</f>
        <v>0</v>
      </c>
    </row>
    <row r="89" spans="1:64" s="1" customFormat="1" x14ac:dyDescent="0.3">
      <c r="A89" s="79" t="s">
        <v>230</v>
      </c>
      <c r="B89" s="33" t="s">
        <v>152</v>
      </c>
      <c r="C89" s="33" t="s">
        <v>138</v>
      </c>
      <c r="D89" s="68">
        <v>1</v>
      </c>
      <c r="E89" s="68">
        <v>1</v>
      </c>
      <c r="F89" s="68">
        <v>1</v>
      </c>
      <c r="G89" s="213" t="s">
        <v>433</v>
      </c>
      <c r="H89" s="34"/>
      <c r="I89" s="34" t="s">
        <v>95</v>
      </c>
      <c r="J89" s="33">
        <f>VLOOKUP(I89,'Labor Rates'!$A$1:$B$16,2)</f>
        <v>23.197115384615383</v>
      </c>
      <c r="K89" s="35">
        <v>25</v>
      </c>
      <c r="L89" s="35">
        <v>1</v>
      </c>
      <c r="M89" s="36" t="s">
        <v>249</v>
      </c>
      <c r="N89" s="84">
        <v>1</v>
      </c>
      <c r="O89" s="35">
        <v>1</v>
      </c>
      <c r="P89" s="5">
        <v>20</v>
      </c>
      <c r="Q89" s="73">
        <f t="shared" si="11"/>
        <v>23.197115384615383</v>
      </c>
      <c r="R89" s="73">
        <f t="shared" si="12"/>
        <v>20</v>
      </c>
      <c r="S89" s="74">
        <f t="shared" si="13"/>
        <v>43.197115384615387</v>
      </c>
      <c r="T89" s="88"/>
      <c r="U89" s="80"/>
      <c r="V89" s="87">
        <f t="shared" si="14"/>
        <v>1.4071947177129993</v>
      </c>
      <c r="W89" s="87">
        <f>NPV('Inputs &amp; Summary'!$D$6,Y89:BL89)</f>
        <v>15.569416476968984</v>
      </c>
      <c r="X89" s="90">
        <f t="shared" si="15"/>
        <v>1.130034124193694E-4</v>
      </c>
      <c r="Y89" s="114">
        <f>$D89*IF(Y$29&gt;'Inputs &amp; Summary'!$D$5,0,IF(Y$29&gt;VLOOKUP($G89,Lists!$J$17:$K$21,2),IF($M89=Lists!$H$3,IF($K89&lt;1,(($S89/$K89)*((1+'Inputs &amp; Summary'!$D$7)^Y$29)),((INT(Y$29/$K89)-INT((Y$29-1)/$K89))*$S89*((1+'Inputs &amp; Summary'!$D$7)^Y$29))),(_xlfn.WEIBULL.DIST(Y$29,$L89,$K89,FALSE)*$S89*((1+'Inputs &amp; Summary'!$D$7)^Y$29))),IF($M89=Lists!$H$3,IF($K89&lt;1,((($R89*(1-$E89)+$Q89*(1-$F89))/$K89)*((1+'Inputs &amp; Summary'!$D$7)^Y$29)),((INT(Y$29/$K89)-INT((Y$29-1)/$K89))*($R89*(1-$E89)+$Q89*(1-$F89))*((1+'Inputs &amp; Summary'!$D$7)^Y$29))),((_xlfn.WEIBULL.DIST(Y$29,$L89,$K89,FALSE)*($R89*(1-$E89)+$Q89*(1-$F89))*((1+'Inputs &amp; Summary'!$D$7)^Y$29))))))</f>
        <v>1.6933359563460191</v>
      </c>
      <c r="Z89" s="114">
        <f>$D89*IF(Z$29&gt;'Inputs &amp; Summary'!$D$5,0,IF(Z$29&gt;VLOOKUP($G89,Lists!$J$17:$K$21,2),IF($M89=Lists!$H$3,IF($K89&lt;1,(($S89/$K89)*((1+'Inputs &amp; Summary'!$D$7)^Z$29)),((INT(Z$29/$K89)-INT((Z$29-1)/$K89))*$S89*((1+'Inputs &amp; Summary'!$D$7)^Z$29))),(_xlfn.WEIBULL.DIST(Z$29,$L89,$K89,FALSE)*$S89*((1+'Inputs &amp; Summary'!$D$7)^Z$29))),IF($M89=Lists!$H$3,IF($K89&lt;1,((($R89*(1-$E89)+$Q89*(1-$F89))/$K89)*((1+'Inputs &amp; Summary'!$D$7)^Z$29)),((INT(Z$29/$K89)-INT((Z$29-1)/$K89))*($R89*(1-$E89)+$Q89*(1-$F89))*((1+'Inputs &amp; Summary'!$D$7)^Z$29))),((_xlfn.WEIBULL.DIST(Z$29,$L89,$K89,FALSE)*($R89*(1-$E89)+$Q89*(1-$F89))*((1+'Inputs &amp; Summary'!$D$7)^Z$29))))))</f>
        <v>1.6594780898700374</v>
      </c>
      <c r="AA89" s="114">
        <f>$D89*IF(AA$29&gt;'Inputs &amp; Summary'!$D$5,0,IF(AA$29&gt;VLOOKUP($G89,Lists!$J$17:$K$21,2),IF($M89=Lists!$H$3,IF($K89&lt;1,(($S89/$K89)*((1+'Inputs &amp; Summary'!$D$7)^AA$29)),((INT(AA$29/$K89)-INT((AA$29-1)/$K89))*$S89*((1+'Inputs &amp; Summary'!$D$7)^AA$29))),(_xlfn.WEIBULL.DIST(AA$29,$L89,$K89,FALSE)*$S89*((1+'Inputs &amp; Summary'!$D$7)^AA$29))),IF($M89=Lists!$H$3,IF($K89&lt;1,((($R89*(1-$E89)+$Q89*(1-$F89))/$K89)*((1+'Inputs &amp; Summary'!$D$7)^AA$29)),((INT(AA$29/$K89)-INT((AA$29-1)/$K89))*($R89*(1-$E89)+$Q89*(1-$F89))*((1+'Inputs &amp; Summary'!$D$7)^AA$29))),((_xlfn.WEIBULL.DIST(AA$29,$L89,$K89,FALSE)*($R89*(1-$E89)+$Q89*(1-$F89))*((1+'Inputs &amp; Summary'!$D$7)^AA$29))))))</f>
        <v>1.6262972037168377</v>
      </c>
      <c r="AB89" s="114">
        <f>$D89*IF(AB$29&gt;'Inputs &amp; Summary'!$D$5,0,IF(AB$29&gt;VLOOKUP($G89,Lists!$J$17:$K$21,2),IF($M89=Lists!$H$3,IF($K89&lt;1,(($S89/$K89)*((1+'Inputs &amp; Summary'!$D$7)^AB$29)),((INT(AB$29/$K89)-INT((AB$29-1)/$K89))*$S89*((1+'Inputs &amp; Summary'!$D$7)^AB$29))),(_xlfn.WEIBULL.DIST(AB$29,$L89,$K89,FALSE)*$S89*((1+'Inputs &amp; Summary'!$D$7)^AB$29))),IF($M89=Lists!$H$3,IF($K89&lt;1,((($R89*(1-$E89)+$Q89*(1-$F89))/$K89)*((1+'Inputs &amp; Summary'!$D$7)^AB$29)),((INT(AB$29/$K89)-INT((AB$29-1)/$K89))*($R89*(1-$E89)+$Q89*(1-$F89))*((1+'Inputs &amp; Summary'!$D$7)^AB$29))),((_xlfn.WEIBULL.DIST(AB$29,$L89,$K89,FALSE)*($R89*(1-$E89)+$Q89*(1-$F89))*((1+'Inputs &amp; Summary'!$D$7)^AB$29))))))</f>
        <v>1.593779761819174</v>
      </c>
      <c r="AC89" s="114">
        <f>$D89*IF(AC$29&gt;'Inputs &amp; Summary'!$D$5,0,IF(AC$29&gt;VLOOKUP($G89,Lists!$J$17:$K$21,2),IF($M89=Lists!$H$3,IF($K89&lt;1,(($S89/$K89)*((1+'Inputs &amp; Summary'!$D$7)^AC$29)),((INT(AC$29/$K89)-INT((AC$29-1)/$K89))*$S89*((1+'Inputs &amp; Summary'!$D$7)^AC$29))),(_xlfn.WEIBULL.DIST(AC$29,$L89,$K89,FALSE)*$S89*((1+'Inputs &amp; Summary'!$D$7)^AC$29))),IF($M89=Lists!$H$3,IF($K89&lt;1,((($R89*(1-$E89)+$Q89*(1-$F89))/$K89)*((1+'Inputs &amp; Summary'!$D$7)^AC$29)),((INT(AC$29/$K89)-INT((AC$29-1)/$K89))*($R89*(1-$E89)+$Q89*(1-$F89))*((1+'Inputs &amp; Summary'!$D$7)^AC$29))),((_xlfn.WEIBULL.DIST(AC$29,$L89,$K89,FALSE)*($R89*(1-$E89)+$Q89*(1-$F89))*((1+'Inputs &amp; Summary'!$D$7)^AC$29))))))</f>
        <v>1.5619124987603787</v>
      </c>
      <c r="AD89" s="114">
        <f>$D89*IF(AD$29&gt;'Inputs &amp; Summary'!$D$5,0,IF(AD$29&gt;VLOOKUP($G89,Lists!$J$17:$K$21,2),IF($M89=Lists!$H$3,IF($K89&lt;1,(($S89/$K89)*((1+'Inputs &amp; Summary'!$D$7)^AD$29)),((INT(AD$29/$K89)-INT((AD$29-1)/$K89))*$S89*((1+'Inputs &amp; Summary'!$D$7)^AD$29))),(_xlfn.WEIBULL.DIST(AD$29,$L89,$K89,FALSE)*$S89*((1+'Inputs &amp; Summary'!$D$7)^AD$29))),IF($M89=Lists!$H$3,IF($K89&lt;1,((($R89*(1-$E89)+$Q89*(1-$F89))/$K89)*((1+'Inputs &amp; Summary'!$D$7)^AD$29)),((INT(AD$29/$K89)-INT((AD$29-1)/$K89))*($R89*(1-$E89)+$Q89*(1-$F89))*((1+'Inputs &amp; Summary'!$D$7)^AD$29))),((_xlfn.WEIBULL.DIST(AD$29,$L89,$K89,FALSE)*($R89*(1-$E89)+$Q89*(1-$F89))*((1+'Inputs &amp; Summary'!$D$7)^AD$29))))))</f>
        <v>1.5306824143627682</v>
      </c>
      <c r="AE89" s="114">
        <f>$D89*IF(AE$29&gt;'Inputs &amp; Summary'!$D$5,0,IF(AE$29&gt;VLOOKUP($G89,Lists!$J$17:$K$21,2),IF($M89=Lists!$H$3,IF($K89&lt;1,(($S89/$K89)*((1+'Inputs &amp; Summary'!$D$7)^AE$29)),((INT(AE$29/$K89)-INT((AE$29-1)/$K89))*$S89*((1+'Inputs &amp; Summary'!$D$7)^AE$29))),(_xlfn.WEIBULL.DIST(AE$29,$L89,$K89,FALSE)*$S89*((1+'Inputs &amp; Summary'!$D$7)^AE$29))),IF($M89=Lists!$H$3,IF($K89&lt;1,((($R89*(1-$E89)+$Q89*(1-$F89))/$K89)*((1+'Inputs &amp; Summary'!$D$7)^AE$29)),((INT(AE$29/$K89)-INT((AE$29-1)/$K89))*($R89*(1-$E89)+$Q89*(1-$F89))*((1+'Inputs &amp; Summary'!$D$7)^AE$29))),((_xlfn.WEIBULL.DIST(AE$29,$L89,$K89,FALSE)*($R89*(1-$E89)+$Q89*(1-$F89))*((1+'Inputs &amp; Summary'!$D$7)^AE$29))))))</f>
        <v>1.5000767683842462</v>
      </c>
      <c r="AF89" s="114">
        <f>$D89*IF(AF$29&gt;'Inputs &amp; Summary'!$D$5,0,IF(AF$29&gt;VLOOKUP($G89,Lists!$J$17:$K$21,2),IF($M89=Lists!$H$3,IF($K89&lt;1,(($S89/$K89)*((1+'Inputs &amp; Summary'!$D$7)^AF$29)),((INT(AF$29/$K89)-INT((AF$29-1)/$K89))*$S89*((1+'Inputs &amp; Summary'!$D$7)^AF$29))),(_xlfn.WEIBULL.DIST(AF$29,$L89,$K89,FALSE)*$S89*((1+'Inputs &amp; Summary'!$D$7)^AF$29))),IF($M89=Lists!$H$3,IF($K89&lt;1,((($R89*(1-$E89)+$Q89*(1-$F89))/$K89)*((1+'Inputs &amp; Summary'!$D$7)^AF$29)),((INT(AF$29/$K89)-INT((AF$29-1)/$K89))*($R89*(1-$E89)+$Q89*(1-$F89))*((1+'Inputs &amp; Summary'!$D$7)^AF$29))),((_xlfn.WEIBULL.DIST(AF$29,$L89,$K89,FALSE)*($R89*(1-$E89)+$Q89*(1-$F89))*((1+'Inputs &amp; Summary'!$D$7)^AF$29))))))</f>
        <v>1.4700830753209559</v>
      </c>
      <c r="AG89" s="114">
        <f>$D89*IF(AG$29&gt;'Inputs &amp; Summary'!$D$5,0,IF(AG$29&gt;VLOOKUP($G89,Lists!$J$17:$K$21,2),IF($M89=Lists!$H$3,IF($K89&lt;1,(($S89/$K89)*((1+'Inputs &amp; Summary'!$D$7)^AG$29)),((INT(AG$29/$K89)-INT((AG$29-1)/$K89))*$S89*((1+'Inputs &amp; Summary'!$D$7)^AG$29))),(_xlfn.WEIBULL.DIST(AG$29,$L89,$K89,FALSE)*$S89*((1+'Inputs &amp; Summary'!$D$7)^AG$29))),IF($M89=Lists!$H$3,IF($K89&lt;1,((($R89*(1-$E89)+$Q89*(1-$F89))/$K89)*((1+'Inputs &amp; Summary'!$D$7)^AG$29)),((INT(AG$29/$K89)-INT((AG$29-1)/$K89))*($R89*(1-$E89)+$Q89*(1-$F89))*((1+'Inputs &amp; Summary'!$D$7)^AG$29))),((_xlfn.WEIBULL.DIST(AG$29,$L89,$K89,FALSE)*($R89*(1-$E89)+$Q89*(1-$F89))*((1+'Inputs &amp; Summary'!$D$7)^AG$29))))))</f>
        <v>1.4406890993138426</v>
      </c>
      <c r="AH89" s="114">
        <f>$D89*IF(AH$29&gt;'Inputs &amp; Summary'!$D$5,0,IF(AH$29&gt;VLOOKUP($G89,Lists!$J$17:$K$21,2),IF($M89=Lists!$H$3,IF($K89&lt;1,(($S89/$K89)*((1+'Inputs &amp; Summary'!$D$7)^AH$29)),((INT(AH$29/$K89)-INT((AH$29-1)/$K89))*$S89*((1+'Inputs &amp; Summary'!$D$7)^AH$29))),(_xlfn.WEIBULL.DIST(AH$29,$L89,$K89,FALSE)*$S89*((1+'Inputs &amp; Summary'!$D$7)^AH$29))),IF($M89=Lists!$H$3,IF($K89&lt;1,((($R89*(1-$E89)+$Q89*(1-$F89))/$K89)*((1+'Inputs &amp; Summary'!$D$7)^AH$29)),((INT(AH$29/$K89)-INT((AH$29-1)/$K89))*($R89*(1-$E89)+$Q89*(1-$F89))*((1+'Inputs &amp; Summary'!$D$7)^AH$29))),((_xlfn.WEIBULL.DIST(AH$29,$L89,$K89,FALSE)*($R89*(1-$E89)+$Q89*(1-$F89))*((1+'Inputs &amp; Summary'!$D$7)^AH$29))))))</f>
        <v>1.411882849157065</v>
      </c>
      <c r="AI89" s="114">
        <f>$D89*IF(AI$29&gt;'Inputs &amp; Summary'!$D$5,0,IF(AI$29&gt;VLOOKUP($G89,Lists!$J$17:$K$21,2),IF($M89=Lists!$H$3,IF($K89&lt;1,(($S89/$K89)*((1+'Inputs &amp; Summary'!$D$7)^AI$29)),((INT(AI$29/$K89)-INT((AI$29-1)/$K89))*$S89*((1+'Inputs &amp; Summary'!$D$7)^AI$29))),(_xlfn.WEIBULL.DIST(AI$29,$L89,$K89,FALSE)*$S89*((1+'Inputs &amp; Summary'!$D$7)^AI$29))),IF($M89=Lists!$H$3,IF($K89&lt;1,((($R89*(1-$E89)+$Q89*(1-$F89))/$K89)*((1+'Inputs &amp; Summary'!$D$7)^AI$29)),((INT(AI$29/$K89)-INT((AI$29-1)/$K89))*($R89*(1-$E89)+$Q89*(1-$F89))*((1+'Inputs &amp; Summary'!$D$7)^AI$29))),((_xlfn.WEIBULL.DIST(AI$29,$L89,$K89,FALSE)*($R89*(1-$E89)+$Q89*(1-$F89))*((1+'Inputs &amp; Summary'!$D$7)^AI$29))))))</f>
        <v>1.3836525734062084</v>
      </c>
      <c r="AJ89" s="114">
        <f>$D89*IF(AJ$29&gt;'Inputs &amp; Summary'!$D$5,0,IF(AJ$29&gt;VLOOKUP($G89,Lists!$J$17:$K$21,2),IF($M89=Lists!$H$3,IF($K89&lt;1,(($S89/$K89)*((1+'Inputs &amp; Summary'!$D$7)^AJ$29)),((INT(AJ$29/$K89)-INT((AJ$29-1)/$K89))*$S89*((1+'Inputs &amp; Summary'!$D$7)^AJ$29))),(_xlfn.WEIBULL.DIST(AJ$29,$L89,$K89,FALSE)*$S89*((1+'Inputs &amp; Summary'!$D$7)^AJ$29))),IF($M89=Lists!$H$3,IF($K89&lt;1,((($R89*(1-$E89)+$Q89*(1-$F89))/$K89)*((1+'Inputs &amp; Summary'!$D$7)^AJ$29)),((INT(AJ$29/$K89)-INT((AJ$29-1)/$K89))*($R89*(1-$E89)+$Q89*(1-$F89))*((1+'Inputs &amp; Summary'!$D$7)^AJ$29))),((_xlfn.WEIBULL.DIST(AJ$29,$L89,$K89,FALSE)*($R89*(1-$E89)+$Q89*(1-$F89))*((1+'Inputs &amp; Summary'!$D$7)^AJ$29))))))</f>
        <v>1.3559867555843121</v>
      </c>
      <c r="AK89" s="114">
        <f>$D89*IF(AK$29&gt;'Inputs &amp; Summary'!$D$5,0,IF(AK$29&gt;VLOOKUP($G89,Lists!$J$17:$K$21,2),IF($M89=Lists!$H$3,IF($K89&lt;1,(($S89/$K89)*((1+'Inputs &amp; Summary'!$D$7)^AK$29)),((INT(AK$29/$K89)-INT((AK$29-1)/$K89))*$S89*((1+'Inputs &amp; Summary'!$D$7)^AK$29))),(_xlfn.WEIBULL.DIST(AK$29,$L89,$K89,FALSE)*$S89*((1+'Inputs &amp; Summary'!$D$7)^AK$29))),IF($M89=Lists!$H$3,IF($K89&lt;1,((($R89*(1-$E89)+$Q89*(1-$F89))/$K89)*((1+'Inputs &amp; Summary'!$D$7)^AK$29)),((INT(AK$29/$K89)-INT((AK$29-1)/$K89))*($R89*(1-$E89)+$Q89*(1-$F89))*((1+'Inputs &amp; Summary'!$D$7)^AK$29))),((_xlfn.WEIBULL.DIST(AK$29,$L89,$K89,FALSE)*($R89*(1-$E89)+$Q89*(1-$F89))*((1+'Inputs &amp; Summary'!$D$7)^AK$29))))))</f>
        <v>1.3288741094837462</v>
      </c>
      <c r="AL89" s="114">
        <f>$D89*IF(AL$29&gt;'Inputs &amp; Summary'!$D$5,0,IF(AL$29&gt;VLOOKUP($G89,Lists!$J$17:$K$21,2),IF($M89=Lists!$H$3,IF($K89&lt;1,(($S89/$K89)*((1+'Inputs &amp; Summary'!$D$7)^AL$29)),((INT(AL$29/$K89)-INT((AL$29-1)/$K89))*$S89*((1+'Inputs &amp; Summary'!$D$7)^AL$29))),(_xlfn.WEIBULL.DIST(AL$29,$L89,$K89,FALSE)*$S89*((1+'Inputs &amp; Summary'!$D$7)^AL$29))),IF($M89=Lists!$H$3,IF($K89&lt;1,((($R89*(1-$E89)+$Q89*(1-$F89))/$K89)*((1+'Inputs &amp; Summary'!$D$7)^AL$29)),((INT(AL$29/$K89)-INT((AL$29-1)/$K89))*($R89*(1-$E89)+$Q89*(1-$F89))*((1+'Inputs &amp; Summary'!$D$7)^AL$29))),((_xlfn.WEIBULL.DIST(AL$29,$L89,$K89,FALSE)*($R89*(1-$E89)+$Q89*(1-$F89))*((1+'Inputs &amp; Summary'!$D$7)^AL$29))))))</f>
        <v>1.3023035745620302</v>
      </c>
      <c r="AM89" s="114">
        <f>$D89*IF(AM$29&gt;'Inputs &amp; Summary'!$D$5,0,IF(AM$29&gt;VLOOKUP($G89,Lists!$J$17:$K$21,2),IF($M89=Lists!$H$3,IF($K89&lt;1,(($S89/$K89)*((1+'Inputs &amp; Summary'!$D$7)^AM$29)),((INT(AM$29/$K89)-INT((AM$29-1)/$K89))*$S89*((1+'Inputs &amp; Summary'!$D$7)^AM$29))),(_xlfn.WEIBULL.DIST(AM$29,$L89,$K89,FALSE)*$S89*((1+'Inputs &amp; Summary'!$D$7)^AM$29))),IF($M89=Lists!$H$3,IF($K89&lt;1,((($R89*(1-$E89)+$Q89*(1-$F89))/$K89)*((1+'Inputs &amp; Summary'!$D$7)^AM$29)),((INT(AM$29/$K89)-INT((AM$29-1)/$K89))*($R89*(1-$E89)+$Q89*(1-$F89))*((1+'Inputs &amp; Summary'!$D$7)^AM$29))),((_xlfn.WEIBULL.DIST(AM$29,$L89,$K89,FALSE)*($R89*(1-$E89)+$Q89*(1-$F89))*((1+'Inputs &amp; Summary'!$D$7)^AM$29))))))</f>
        <v>1.2762643114297088</v>
      </c>
      <c r="AN89" s="114">
        <f>$D89*IF(AN$29&gt;'Inputs &amp; Summary'!$D$5,0,IF(AN$29&gt;VLOOKUP($G89,Lists!$J$17:$K$21,2),IF($M89=Lists!$H$3,IF($K89&lt;1,(($S89/$K89)*((1+'Inputs &amp; Summary'!$D$7)^AN$29)),((INT(AN$29/$K89)-INT((AN$29-1)/$K89))*$S89*((1+'Inputs &amp; Summary'!$D$7)^AN$29))),(_xlfn.WEIBULL.DIST(AN$29,$L89,$K89,FALSE)*$S89*((1+'Inputs &amp; Summary'!$D$7)^AN$29))),IF($M89=Lists!$H$3,IF($K89&lt;1,((($R89*(1-$E89)+$Q89*(1-$F89))/$K89)*((1+'Inputs &amp; Summary'!$D$7)^AN$29)),((INT(AN$29/$K89)-INT((AN$29-1)/$K89))*($R89*(1-$E89)+$Q89*(1-$F89))*((1+'Inputs &amp; Summary'!$D$7)^AN$29))),((_xlfn.WEIBULL.DIST(AN$29,$L89,$K89,FALSE)*($R89*(1-$E89)+$Q89*(1-$F89))*((1+'Inputs &amp; Summary'!$D$7)^AN$29))))))</f>
        <v>1.2507456974284497</v>
      </c>
      <c r="AO89" s="114">
        <f>$D89*IF(AO$29&gt;'Inputs &amp; Summary'!$D$5,0,IF(AO$29&gt;VLOOKUP($G89,Lists!$J$17:$K$21,2),IF($M89=Lists!$H$3,IF($K89&lt;1,(($S89/$K89)*((1+'Inputs &amp; Summary'!$D$7)^AO$29)),((INT(AO$29/$K89)-INT((AO$29-1)/$K89))*$S89*((1+'Inputs &amp; Summary'!$D$7)^AO$29))),(_xlfn.WEIBULL.DIST(AO$29,$L89,$K89,FALSE)*$S89*((1+'Inputs &amp; Summary'!$D$7)^AO$29))),IF($M89=Lists!$H$3,IF($K89&lt;1,((($R89*(1-$E89)+$Q89*(1-$F89))/$K89)*((1+'Inputs &amp; Summary'!$D$7)^AO$29)),((INT(AO$29/$K89)-INT((AO$29-1)/$K89))*($R89*(1-$E89)+$Q89*(1-$F89))*((1+'Inputs &amp; Summary'!$D$7)^AO$29))),((_xlfn.WEIBULL.DIST(AO$29,$L89,$K89,FALSE)*($R89*(1-$E89)+$Q89*(1-$F89))*((1+'Inputs &amp; Summary'!$D$7)^AO$29))))))</f>
        <v>1.2257373222975505</v>
      </c>
      <c r="AP89" s="114">
        <f>$D89*IF(AP$29&gt;'Inputs &amp; Summary'!$D$5,0,IF(AP$29&gt;VLOOKUP($G89,Lists!$J$17:$K$21,2),IF($M89=Lists!$H$3,IF($K89&lt;1,(($S89/$K89)*((1+'Inputs &amp; Summary'!$D$7)^AP$29)),((INT(AP$29/$K89)-INT((AP$29-1)/$K89))*$S89*((1+'Inputs &amp; Summary'!$D$7)^AP$29))),(_xlfn.WEIBULL.DIST(AP$29,$L89,$K89,FALSE)*$S89*((1+'Inputs &amp; Summary'!$D$7)^AP$29))),IF($M89=Lists!$H$3,IF($K89&lt;1,((($R89*(1-$E89)+$Q89*(1-$F89))/$K89)*((1+'Inputs &amp; Summary'!$D$7)^AP$29)),((INT(AP$29/$K89)-INT((AP$29-1)/$K89))*($R89*(1-$E89)+$Q89*(1-$F89))*((1+'Inputs &amp; Summary'!$D$7)^AP$29))),((_xlfn.WEIBULL.DIST(AP$29,$L89,$K89,FALSE)*($R89*(1-$E89)+$Q89*(1-$F89))*((1+'Inputs &amp; Summary'!$D$7)^AP$29))))))</f>
        <v>1.2012289839271009</v>
      </c>
      <c r="AQ89" s="114">
        <f>$D89*IF(AQ$29&gt;'Inputs &amp; Summary'!$D$5,0,IF(AQ$29&gt;VLOOKUP($G89,Lists!$J$17:$K$21,2),IF($M89=Lists!$H$3,IF($K89&lt;1,(($S89/$K89)*((1+'Inputs &amp; Summary'!$D$7)^AQ$29)),((INT(AQ$29/$K89)-INT((AQ$29-1)/$K89))*$S89*((1+'Inputs &amp; Summary'!$D$7)^AQ$29))),(_xlfn.WEIBULL.DIST(AQ$29,$L89,$K89,FALSE)*$S89*((1+'Inputs &amp; Summary'!$D$7)^AQ$29))),IF($M89=Lists!$H$3,IF($K89&lt;1,((($R89*(1-$E89)+$Q89*(1-$F89))/$K89)*((1+'Inputs &amp; Summary'!$D$7)^AQ$29)),((INT(AQ$29/$K89)-INT((AQ$29-1)/$K89))*($R89*(1-$E89)+$Q89*(1-$F89))*((1+'Inputs &amp; Summary'!$D$7)^AQ$29))),((_xlfn.WEIBULL.DIST(AQ$29,$L89,$K89,FALSE)*($R89*(1-$E89)+$Q89*(1-$F89))*((1+'Inputs &amp; Summary'!$D$7)^AQ$29))))))</f>
        <v>1.1772106841960508</v>
      </c>
      <c r="AR89" s="114">
        <f>$D89*IF(AR$29&gt;'Inputs &amp; Summary'!$D$5,0,IF(AR$29&gt;VLOOKUP($G89,Lists!$J$17:$K$21,2),IF($M89=Lists!$H$3,IF($K89&lt;1,(($S89/$K89)*((1+'Inputs &amp; Summary'!$D$7)^AR$29)),((INT(AR$29/$K89)-INT((AR$29-1)/$K89))*$S89*((1+'Inputs &amp; Summary'!$D$7)^AR$29))),(_xlfn.WEIBULL.DIST(AR$29,$L89,$K89,FALSE)*$S89*((1+'Inputs &amp; Summary'!$D$7)^AR$29))),IF($M89=Lists!$H$3,IF($K89&lt;1,((($R89*(1-$E89)+$Q89*(1-$F89))/$K89)*((1+'Inputs &amp; Summary'!$D$7)^AR$29)),((INT(AR$29/$K89)-INT((AR$29-1)/$K89))*($R89*(1-$E89)+$Q89*(1-$F89))*((1+'Inputs &amp; Summary'!$D$7)^AR$29))),((_xlfn.WEIBULL.DIST(AR$29,$L89,$K89,FALSE)*($R89*(1-$E89)+$Q89*(1-$F89))*((1+'Inputs &amp; Summary'!$D$7)^AR$29))))))</f>
        <v>1.1536726248935032</v>
      </c>
      <c r="AS89" s="114">
        <f>$D89*IF(AS$29&gt;'Inputs &amp; Summary'!$D$5,0,IF(AS$29&gt;VLOOKUP($G89,Lists!$J$17:$K$21,2),IF($M89=Lists!$H$3,IF($K89&lt;1,(($S89/$K89)*((1+'Inputs &amp; Summary'!$D$7)^AS$29)),((INT(AS$29/$K89)-INT((AS$29-1)/$K89))*$S89*((1+'Inputs &amp; Summary'!$D$7)^AS$29))),(_xlfn.WEIBULL.DIST(AS$29,$L89,$K89,FALSE)*$S89*((1+'Inputs &amp; Summary'!$D$7)^AS$29))),IF($M89=Lists!$H$3,IF($K89&lt;1,((($R89*(1-$E89)+$Q89*(1-$F89))/$K89)*((1+'Inputs &amp; Summary'!$D$7)^AS$29)),((INT(AS$29/$K89)-INT((AS$29-1)/$K89))*($R89*(1-$E89)+$Q89*(1-$F89))*((1+'Inputs &amp; Summary'!$D$7)^AS$29))),((_xlfn.WEIBULL.DIST(AS$29,$L89,$K89,FALSE)*($R89*(1-$E89)+$Q89*(1-$F89))*((1+'Inputs &amp; Summary'!$D$7)^AS$29))))))</f>
        <v>0</v>
      </c>
      <c r="AT89" s="114">
        <f>$D89*IF(AT$29&gt;'Inputs &amp; Summary'!$D$5,0,IF(AT$29&gt;VLOOKUP($G89,Lists!$J$17:$K$21,2),IF($M89=Lists!$H$3,IF($K89&lt;1,(($S89/$K89)*((1+'Inputs &amp; Summary'!$D$7)^AT$29)),((INT(AT$29/$K89)-INT((AT$29-1)/$K89))*$S89*((1+'Inputs &amp; Summary'!$D$7)^AT$29))),(_xlfn.WEIBULL.DIST(AT$29,$L89,$K89,FALSE)*$S89*((1+'Inputs &amp; Summary'!$D$7)^AT$29))),IF($M89=Lists!$H$3,IF($K89&lt;1,((($R89*(1-$E89)+$Q89*(1-$F89))/$K89)*((1+'Inputs &amp; Summary'!$D$7)^AT$29)),((INT(AT$29/$K89)-INT((AT$29-1)/$K89))*($R89*(1-$E89)+$Q89*(1-$F89))*((1+'Inputs &amp; Summary'!$D$7)^AT$29))),((_xlfn.WEIBULL.DIST(AT$29,$L89,$K89,FALSE)*($R89*(1-$E89)+$Q89*(1-$F89))*((1+'Inputs &amp; Summary'!$D$7)^AT$29))))))</f>
        <v>0</v>
      </c>
      <c r="AU89" s="114">
        <f>$D89*IF(AU$29&gt;'Inputs &amp; Summary'!$D$5,0,IF(AU$29&gt;VLOOKUP($G89,Lists!$J$17:$K$21,2),IF($M89=Lists!$H$3,IF($K89&lt;1,(($S89/$K89)*((1+'Inputs &amp; Summary'!$D$7)^AU$29)),((INT(AU$29/$K89)-INT((AU$29-1)/$K89))*$S89*((1+'Inputs &amp; Summary'!$D$7)^AU$29))),(_xlfn.WEIBULL.DIST(AU$29,$L89,$K89,FALSE)*$S89*((1+'Inputs &amp; Summary'!$D$7)^AU$29))),IF($M89=Lists!$H$3,IF($K89&lt;1,((($R89*(1-$E89)+$Q89*(1-$F89))/$K89)*((1+'Inputs &amp; Summary'!$D$7)^AU$29)),((INT(AU$29/$K89)-INT((AU$29-1)/$K89))*($R89*(1-$E89)+$Q89*(1-$F89))*((1+'Inputs &amp; Summary'!$D$7)^AU$29))),((_xlfn.WEIBULL.DIST(AU$29,$L89,$K89,FALSE)*($R89*(1-$E89)+$Q89*(1-$F89))*((1+'Inputs &amp; Summary'!$D$7)^AU$29))))))</f>
        <v>0</v>
      </c>
      <c r="AV89" s="114">
        <f>$D89*IF(AV$29&gt;'Inputs &amp; Summary'!$D$5,0,IF(AV$29&gt;VLOOKUP($G89,Lists!$J$17:$K$21,2),IF($M89=Lists!$H$3,IF($K89&lt;1,(($S89/$K89)*((1+'Inputs &amp; Summary'!$D$7)^AV$29)),((INT(AV$29/$K89)-INT((AV$29-1)/$K89))*$S89*((1+'Inputs &amp; Summary'!$D$7)^AV$29))),(_xlfn.WEIBULL.DIST(AV$29,$L89,$K89,FALSE)*$S89*((1+'Inputs &amp; Summary'!$D$7)^AV$29))),IF($M89=Lists!$H$3,IF($K89&lt;1,((($R89*(1-$E89)+$Q89*(1-$F89))/$K89)*((1+'Inputs &amp; Summary'!$D$7)^AV$29)),((INT(AV$29/$K89)-INT((AV$29-1)/$K89))*($R89*(1-$E89)+$Q89*(1-$F89))*((1+'Inputs &amp; Summary'!$D$7)^AV$29))),((_xlfn.WEIBULL.DIST(AV$29,$L89,$K89,FALSE)*($R89*(1-$E89)+$Q89*(1-$F89))*((1+'Inputs &amp; Summary'!$D$7)^AV$29))))))</f>
        <v>0</v>
      </c>
      <c r="AW89" s="114">
        <f>$D89*IF(AW$29&gt;'Inputs &amp; Summary'!$D$5,0,IF(AW$29&gt;VLOOKUP($G89,Lists!$J$17:$K$21,2),IF($M89=Lists!$H$3,IF($K89&lt;1,(($S89/$K89)*((1+'Inputs &amp; Summary'!$D$7)^AW$29)),((INT(AW$29/$K89)-INT((AW$29-1)/$K89))*$S89*((1+'Inputs &amp; Summary'!$D$7)^AW$29))),(_xlfn.WEIBULL.DIST(AW$29,$L89,$K89,FALSE)*$S89*((1+'Inputs &amp; Summary'!$D$7)^AW$29))),IF($M89=Lists!$H$3,IF($K89&lt;1,((($R89*(1-$E89)+$Q89*(1-$F89))/$K89)*((1+'Inputs &amp; Summary'!$D$7)^AW$29)),((INT(AW$29/$K89)-INT((AW$29-1)/$K89))*($R89*(1-$E89)+$Q89*(1-$F89))*((1+'Inputs &amp; Summary'!$D$7)^AW$29))),((_xlfn.WEIBULL.DIST(AW$29,$L89,$K89,FALSE)*($R89*(1-$E89)+$Q89*(1-$F89))*((1+'Inputs &amp; Summary'!$D$7)^AW$29))))))</f>
        <v>0</v>
      </c>
      <c r="AX89" s="114">
        <f>$D89*IF(AX$29&gt;'Inputs &amp; Summary'!$D$5,0,IF(AX$29&gt;VLOOKUP($G89,Lists!$J$17:$K$21,2),IF($M89=Lists!$H$3,IF($K89&lt;1,(($S89/$K89)*((1+'Inputs &amp; Summary'!$D$7)^AX$29)),((INT(AX$29/$K89)-INT((AX$29-1)/$K89))*$S89*((1+'Inputs &amp; Summary'!$D$7)^AX$29))),(_xlfn.WEIBULL.DIST(AX$29,$L89,$K89,FALSE)*$S89*((1+'Inputs &amp; Summary'!$D$7)^AX$29))),IF($M89=Lists!$H$3,IF($K89&lt;1,((($R89*(1-$E89)+$Q89*(1-$F89))/$K89)*((1+'Inputs &amp; Summary'!$D$7)^AX$29)),((INT(AX$29/$K89)-INT((AX$29-1)/$K89))*($R89*(1-$E89)+$Q89*(1-$F89))*((1+'Inputs &amp; Summary'!$D$7)^AX$29))),((_xlfn.WEIBULL.DIST(AX$29,$L89,$K89,FALSE)*($R89*(1-$E89)+$Q89*(1-$F89))*((1+'Inputs &amp; Summary'!$D$7)^AX$29))))))</f>
        <v>0</v>
      </c>
      <c r="AY89" s="114">
        <f>$D89*IF(AY$29&gt;'Inputs &amp; Summary'!$D$5,0,IF(AY$29&gt;VLOOKUP($G89,Lists!$J$17:$K$21,2),IF($M89=Lists!$H$3,IF($K89&lt;1,(($S89/$K89)*((1+'Inputs &amp; Summary'!$D$7)^AY$29)),((INT(AY$29/$K89)-INT((AY$29-1)/$K89))*$S89*((1+'Inputs &amp; Summary'!$D$7)^AY$29))),(_xlfn.WEIBULL.DIST(AY$29,$L89,$K89,FALSE)*$S89*((1+'Inputs &amp; Summary'!$D$7)^AY$29))),IF($M89=Lists!$H$3,IF($K89&lt;1,((($R89*(1-$E89)+$Q89*(1-$F89))/$K89)*((1+'Inputs &amp; Summary'!$D$7)^AY$29)),((INT(AY$29/$K89)-INT((AY$29-1)/$K89))*($R89*(1-$E89)+$Q89*(1-$F89))*((1+'Inputs &amp; Summary'!$D$7)^AY$29))),((_xlfn.WEIBULL.DIST(AY$29,$L89,$K89,FALSE)*($R89*(1-$E89)+$Q89*(1-$F89))*((1+'Inputs &amp; Summary'!$D$7)^AY$29))))))</f>
        <v>0</v>
      </c>
      <c r="AZ89" s="114">
        <f>$D89*IF(AZ$29&gt;'Inputs &amp; Summary'!$D$5,0,IF(AZ$29&gt;VLOOKUP($G89,Lists!$J$17:$K$21,2),IF($M89=Lists!$H$3,IF($K89&lt;1,(($S89/$K89)*((1+'Inputs &amp; Summary'!$D$7)^AZ$29)),((INT(AZ$29/$K89)-INT((AZ$29-1)/$K89))*$S89*((1+'Inputs &amp; Summary'!$D$7)^AZ$29))),(_xlfn.WEIBULL.DIST(AZ$29,$L89,$K89,FALSE)*$S89*((1+'Inputs &amp; Summary'!$D$7)^AZ$29))),IF($M89=Lists!$H$3,IF($K89&lt;1,((($R89*(1-$E89)+$Q89*(1-$F89))/$K89)*((1+'Inputs &amp; Summary'!$D$7)^AZ$29)),((INT(AZ$29/$K89)-INT((AZ$29-1)/$K89))*($R89*(1-$E89)+$Q89*(1-$F89))*((1+'Inputs &amp; Summary'!$D$7)^AZ$29))),((_xlfn.WEIBULL.DIST(AZ$29,$L89,$K89,FALSE)*($R89*(1-$E89)+$Q89*(1-$F89))*((1+'Inputs &amp; Summary'!$D$7)^AZ$29))))))</f>
        <v>0</v>
      </c>
      <c r="BA89" s="114">
        <f>$D89*IF(BA$29&gt;'Inputs &amp; Summary'!$D$5,0,IF(BA$29&gt;VLOOKUP($G89,Lists!$J$17:$K$21,2),IF($M89=Lists!$H$3,IF($K89&lt;1,(($S89/$K89)*((1+'Inputs &amp; Summary'!$D$7)^BA$29)),((INT(BA$29/$K89)-INT((BA$29-1)/$K89))*$S89*((1+'Inputs &amp; Summary'!$D$7)^BA$29))),(_xlfn.WEIBULL.DIST(BA$29,$L89,$K89,FALSE)*$S89*((1+'Inputs &amp; Summary'!$D$7)^BA$29))),IF($M89=Lists!$H$3,IF($K89&lt;1,((($R89*(1-$E89)+$Q89*(1-$F89))/$K89)*((1+'Inputs &amp; Summary'!$D$7)^BA$29)),((INT(BA$29/$K89)-INT((BA$29-1)/$K89))*($R89*(1-$E89)+$Q89*(1-$F89))*((1+'Inputs &amp; Summary'!$D$7)^BA$29))),((_xlfn.WEIBULL.DIST(BA$29,$L89,$K89,FALSE)*($R89*(1-$E89)+$Q89*(1-$F89))*((1+'Inputs &amp; Summary'!$D$7)^BA$29))))))</f>
        <v>0</v>
      </c>
      <c r="BB89" s="114">
        <f>$D89*IF(BB$29&gt;'Inputs &amp; Summary'!$D$5,0,IF(BB$29&gt;VLOOKUP($G89,Lists!$J$17:$K$21,2),IF($M89=Lists!$H$3,IF($K89&lt;1,(($S89/$K89)*((1+'Inputs &amp; Summary'!$D$7)^BB$29)),((INT(BB$29/$K89)-INT((BB$29-1)/$K89))*$S89*((1+'Inputs &amp; Summary'!$D$7)^BB$29))),(_xlfn.WEIBULL.DIST(BB$29,$L89,$K89,FALSE)*$S89*((1+'Inputs &amp; Summary'!$D$7)^BB$29))),IF($M89=Lists!$H$3,IF($K89&lt;1,((($R89*(1-$E89)+$Q89*(1-$F89))/$K89)*((1+'Inputs &amp; Summary'!$D$7)^BB$29)),((INT(BB$29/$K89)-INT((BB$29-1)/$K89))*($R89*(1-$E89)+$Q89*(1-$F89))*((1+'Inputs &amp; Summary'!$D$7)^BB$29))),((_xlfn.WEIBULL.DIST(BB$29,$L89,$K89,FALSE)*($R89*(1-$E89)+$Q89*(1-$F89))*((1+'Inputs &amp; Summary'!$D$7)^BB$29))))))</f>
        <v>0</v>
      </c>
      <c r="BC89" s="114">
        <f>$D89*IF(BC$29&gt;'Inputs &amp; Summary'!$D$5,0,IF(BC$29&gt;VLOOKUP($G89,Lists!$J$17:$K$21,2),IF($M89=Lists!$H$3,IF($K89&lt;1,(($S89/$K89)*((1+'Inputs &amp; Summary'!$D$7)^BC$29)),((INT(BC$29/$K89)-INT((BC$29-1)/$K89))*$S89*((1+'Inputs &amp; Summary'!$D$7)^BC$29))),(_xlfn.WEIBULL.DIST(BC$29,$L89,$K89,FALSE)*$S89*((1+'Inputs &amp; Summary'!$D$7)^BC$29))),IF($M89=Lists!$H$3,IF($K89&lt;1,((($R89*(1-$E89)+$Q89*(1-$F89))/$K89)*((1+'Inputs &amp; Summary'!$D$7)^BC$29)),((INT(BC$29/$K89)-INT((BC$29-1)/$K89))*($R89*(1-$E89)+$Q89*(1-$F89))*((1+'Inputs &amp; Summary'!$D$7)^BC$29))),((_xlfn.WEIBULL.DIST(BC$29,$L89,$K89,FALSE)*($R89*(1-$E89)+$Q89*(1-$F89))*((1+'Inputs &amp; Summary'!$D$7)^BC$29))))))</f>
        <v>0</v>
      </c>
      <c r="BD89" s="114">
        <f>$D89*IF(BD$29&gt;'Inputs &amp; Summary'!$D$5,0,IF(BD$29&gt;VLOOKUP($G89,Lists!$J$17:$K$21,2),IF($M89=Lists!$H$3,IF($K89&lt;1,(($S89/$K89)*((1+'Inputs &amp; Summary'!$D$7)^BD$29)),((INT(BD$29/$K89)-INT((BD$29-1)/$K89))*$S89*((1+'Inputs &amp; Summary'!$D$7)^BD$29))),(_xlfn.WEIBULL.DIST(BD$29,$L89,$K89,FALSE)*$S89*((1+'Inputs &amp; Summary'!$D$7)^BD$29))),IF($M89=Lists!$H$3,IF($K89&lt;1,((($R89*(1-$E89)+$Q89*(1-$F89))/$K89)*((1+'Inputs &amp; Summary'!$D$7)^BD$29)),((INT(BD$29/$K89)-INT((BD$29-1)/$K89))*($R89*(1-$E89)+$Q89*(1-$F89))*((1+'Inputs &amp; Summary'!$D$7)^BD$29))),((_xlfn.WEIBULL.DIST(BD$29,$L89,$K89,FALSE)*($R89*(1-$E89)+$Q89*(1-$F89))*((1+'Inputs &amp; Summary'!$D$7)^BD$29))))))</f>
        <v>0</v>
      </c>
      <c r="BE89" s="114">
        <f>$D89*IF(BE$29&gt;'Inputs &amp; Summary'!$D$5,0,IF(BE$29&gt;VLOOKUP($G89,Lists!$J$17:$K$21,2),IF($M89=Lists!$H$3,IF($K89&lt;1,(($S89/$K89)*((1+'Inputs &amp; Summary'!$D$7)^BE$29)),((INT(BE$29/$K89)-INT((BE$29-1)/$K89))*$S89*((1+'Inputs &amp; Summary'!$D$7)^BE$29))),(_xlfn.WEIBULL.DIST(BE$29,$L89,$K89,FALSE)*$S89*((1+'Inputs &amp; Summary'!$D$7)^BE$29))),IF($M89=Lists!$H$3,IF($K89&lt;1,((($R89*(1-$E89)+$Q89*(1-$F89))/$K89)*((1+'Inputs &amp; Summary'!$D$7)^BE$29)),((INT(BE$29/$K89)-INT((BE$29-1)/$K89))*($R89*(1-$E89)+$Q89*(1-$F89))*((1+'Inputs &amp; Summary'!$D$7)^BE$29))),((_xlfn.WEIBULL.DIST(BE$29,$L89,$K89,FALSE)*($R89*(1-$E89)+$Q89*(1-$F89))*((1+'Inputs &amp; Summary'!$D$7)^BE$29))))))</f>
        <v>0</v>
      </c>
      <c r="BF89" s="114">
        <f>$D89*IF(BF$29&gt;'Inputs &amp; Summary'!$D$5,0,IF(BF$29&gt;VLOOKUP($G89,Lists!$J$17:$K$21,2),IF($M89=Lists!$H$3,IF($K89&lt;1,(($S89/$K89)*((1+'Inputs &amp; Summary'!$D$7)^BF$29)),((INT(BF$29/$K89)-INT((BF$29-1)/$K89))*$S89*((1+'Inputs &amp; Summary'!$D$7)^BF$29))),(_xlfn.WEIBULL.DIST(BF$29,$L89,$K89,FALSE)*$S89*((1+'Inputs &amp; Summary'!$D$7)^BF$29))),IF($M89=Lists!$H$3,IF($K89&lt;1,((($R89*(1-$E89)+$Q89*(1-$F89))/$K89)*((1+'Inputs &amp; Summary'!$D$7)^BF$29)),((INT(BF$29/$K89)-INT((BF$29-1)/$K89))*($R89*(1-$E89)+$Q89*(1-$F89))*((1+'Inputs &amp; Summary'!$D$7)^BF$29))),((_xlfn.WEIBULL.DIST(BF$29,$L89,$K89,FALSE)*($R89*(1-$E89)+$Q89*(1-$F89))*((1+'Inputs &amp; Summary'!$D$7)^BF$29))))))</f>
        <v>0</v>
      </c>
      <c r="BG89" s="114">
        <f>$D89*IF(BG$29&gt;'Inputs &amp; Summary'!$D$5,0,IF(BG$29&gt;VLOOKUP($G89,Lists!$J$17:$K$21,2),IF($M89=Lists!$H$3,IF($K89&lt;1,(($S89/$K89)*((1+'Inputs &amp; Summary'!$D$7)^BG$29)),((INT(BG$29/$K89)-INT((BG$29-1)/$K89))*$S89*((1+'Inputs &amp; Summary'!$D$7)^BG$29))),(_xlfn.WEIBULL.DIST(BG$29,$L89,$K89,FALSE)*$S89*((1+'Inputs &amp; Summary'!$D$7)^BG$29))),IF($M89=Lists!$H$3,IF($K89&lt;1,((($R89*(1-$E89)+$Q89*(1-$F89))/$K89)*((1+'Inputs &amp; Summary'!$D$7)^BG$29)),((INT(BG$29/$K89)-INT((BG$29-1)/$K89))*($R89*(1-$E89)+$Q89*(1-$F89))*((1+'Inputs &amp; Summary'!$D$7)^BG$29))),((_xlfn.WEIBULL.DIST(BG$29,$L89,$K89,FALSE)*($R89*(1-$E89)+$Q89*(1-$F89))*((1+'Inputs &amp; Summary'!$D$7)^BG$29))))))</f>
        <v>0</v>
      </c>
      <c r="BH89" s="114">
        <f>$D89*IF(BH$29&gt;'Inputs &amp; Summary'!$D$5,0,IF(BH$29&gt;VLOOKUP($G89,Lists!$J$17:$K$21,2),IF($M89=Lists!$H$3,IF($K89&lt;1,(($S89/$K89)*((1+'Inputs &amp; Summary'!$D$7)^BH$29)),((INT(BH$29/$K89)-INT((BH$29-1)/$K89))*$S89*((1+'Inputs &amp; Summary'!$D$7)^BH$29))),(_xlfn.WEIBULL.DIST(BH$29,$L89,$K89,FALSE)*$S89*((1+'Inputs &amp; Summary'!$D$7)^BH$29))),IF($M89=Lists!$H$3,IF($K89&lt;1,((($R89*(1-$E89)+$Q89*(1-$F89))/$K89)*((1+'Inputs &amp; Summary'!$D$7)^BH$29)),((INT(BH$29/$K89)-INT((BH$29-1)/$K89))*($R89*(1-$E89)+$Q89*(1-$F89))*((1+'Inputs &amp; Summary'!$D$7)^BH$29))),((_xlfn.WEIBULL.DIST(BH$29,$L89,$K89,FALSE)*($R89*(1-$E89)+$Q89*(1-$F89))*((1+'Inputs &amp; Summary'!$D$7)^BH$29))))))</f>
        <v>0</v>
      </c>
      <c r="BI89" s="114">
        <f>$D89*IF(BI$29&gt;'Inputs &amp; Summary'!$D$5,0,IF(BI$29&gt;VLOOKUP($G89,Lists!$J$17:$K$21,2),IF($M89=Lists!$H$3,IF($K89&lt;1,(($S89/$K89)*((1+'Inputs &amp; Summary'!$D$7)^BI$29)),((INT(BI$29/$K89)-INT((BI$29-1)/$K89))*$S89*((1+'Inputs &amp; Summary'!$D$7)^BI$29))),(_xlfn.WEIBULL.DIST(BI$29,$L89,$K89,FALSE)*$S89*((1+'Inputs &amp; Summary'!$D$7)^BI$29))),IF($M89=Lists!$H$3,IF($K89&lt;1,((($R89*(1-$E89)+$Q89*(1-$F89))/$K89)*((1+'Inputs &amp; Summary'!$D$7)^BI$29)),((INT(BI$29/$K89)-INT((BI$29-1)/$K89))*($R89*(1-$E89)+$Q89*(1-$F89))*((1+'Inputs &amp; Summary'!$D$7)^BI$29))),((_xlfn.WEIBULL.DIST(BI$29,$L89,$K89,FALSE)*($R89*(1-$E89)+$Q89*(1-$F89))*((1+'Inputs &amp; Summary'!$D$7)^BI$29))))))</f>
        <v>0</v>
      </c>
      <c r="BJ89" s="114">
        <f>$D89*IF(BJ$29&gt;'Inputs &amp; Summary'!$D$5,0,IF(BJ$29&gt;VLOOKUP($G89,Lists!$J$17:$K$21,2),IF($M89=Lists!$H$3,IF($K89&lt;1,(($S89/$K89)*((1+'Inputs &amp; Summary'!$D$7)^BJ$29)),((INT(BJ$29/$K89)-INT((BJ$29-1)/$K89))*$S89*((1+'Inputs &amp; Summary'!$D$7)^BJ$29))),(_xlfn.WEIBULL.DIST(BJ$29,$L89,$K89,FALSE)*$S89*((1+'Inputs &amp; Summary'!$D$7)^BJ$29))),IF($M89=Lists!$H$3,IF($K89&lt;1,((($R89*(1-$E89)+$Q89*(1-$F89))/$K89)*((1+'Inputs &amp; Summary'!$D$7)^BJ$29)),((INT(BJ$29/$K89)-INT((BJ$29-1)/$K89))*($R89*(1-$E89)+$Q89*(1-$F89))*((1+'Inputs &amp; Summary'!$D$7)^BJ$29))),((_xlfn.WEIBULL.DIST(BJ$29,$L89,$K89,FALSE)*($R89*(1-$E89)+$Q89*(1-$F89))*((1+'Inputs &amp; Summary'!$D$7)^BJ$29))))))</f>
        <v>0</v>
      </c>
      <c r="BK89" s="114">
        <f>$D89*IF(BK$29&gt;'Inputs &amp; Summary'!$D$5,0,IF(BK$29&gt;VLOOKUP($G89,Lists!$J$17:$K$21,2),IF($M89=Lists!$H$3,IF($K89&lt;1,(($S89/$K89)*((1+'Inputs &amp; Summary'!$D$7)^BK$29)),((INT(BK$29/$K89)-INT((BK$29-1)/$K89))*$S89*((1+'Inputs &amp; Summary'!$D$7)^BK$29))),(_xlfn.WEIBULL.DIST(BK$29,$L89,$K89,FALSE)*$S89*((1+'Inputs &amp; Summary'!$D$7)^BK$29))),IF($M89=Lists!$H$3,IF($K89&lt;1,((($R89*(1-$E89)+$Q89*(1-$F89))/$K89)*((1+'Inputs &amp; Summary'!$D$7)^BK$29)),((INT(BK$29/$K89)-INT((BK$29-1)/$K89))*($R89*(1-$E89)+$Q89*(1-$F89))*((1+'Inputs &amp; Summary'!$D$7)^BK$29))),((_xlfn.WEIBULL.DIST(BK$29,$L89,$K89,FALSE)*($R89*(1-$E89)+$Q89*(1-$F89))*((1+'Inputs &amp; Summary'!$D$7)^BK$29))))))</f>
        <v>0</v>
      </c>
      <c r="BL89" s="114">
        <f>$D89*IF(BL$29&gt;'Inputs &amp; Summary'!$D$5,0,IF(BL$29&gt;VLOOKUP($G89,Lists!$J$17:$K$21,2),IF($M89=Lists!$H$3,IF($K89&lt;1,(($S89/$K89)*((1+'Inputs &amp; Summary'!$D$7)^BL$29)),((INT(BL$29/$K89)-INT((BL$29-1)/$K89))*$S89*((1+'Inputs &amp; Summary'!$D$7)^BL$29))),(_xlfn.WEIBULL.DIST(BL$29,$L89,$K89,FALSE)*$S89*((1+'Inputs &amp; Summary'!$D$7)^BL$29))),IF($M89=Lists!$H$3,IF($K89&lt;1,((($R89*(1-$E89)+$Q89*(1-$F89))/$K89)*((1+'Inputs &amp; Summary'!$D$7)^BL$29)),((INT(BL$29/$K89)-INT((BL$29-1)/$K89))*($R89*(1-$E89)+$Q89*(1-$F89))*((1+'Inputs &amp; Summary'!$D$7)^BL$29))),((_xlfn.WEIBULL.DIST(BL$29,$L89,$K89,FALSE)*($R89*(1-$E89)+$Q89*(1-$F89))*((1+'Inputs &amp; Summary'!$D$7)^BL$29))))))</f>
        <v>0</v>
      </c>
    </row>
    <row r="90" spans="1:64" s="1" customFormat="1" ht="28.8" x14ac:dyDescent="0.3">
      <c r="A90" s="79" t="s">
        <v>231</v>
      </c>
      <c r="B90" s="33" t="s">
        <v>152</v>
      </c>
      <c r="C90" s="33" t="s">
        <v>235</v>
      </c>
      <c r="D90" s="68">
        <v>1</v>
      </c>
      <c r="E90" s="68">
        <v>1</v>
      </c>
      <c r="F90" s="68">
        <v>1</v>
      </c>
      <c r="G90" s="213" t="s">
        <v>433</v>
      </c>
      <c r="H90" s="34" t="s">
        <v>287</v>
      </c>
      <c r="I90" s="34" t="s">
        <v>96</v>
      </c>
      <c r="J90" s="33">
        <f>VLOOKUP(I90,'Labor Rates'!$A$1:$B$16,2)</f>
        <v>14.423076923076923</v>
      </c>
      <c r="K90" s="35">
        <v>25</v>
      </c>
      <c r="L90" s="35">
        <v>1</v>
      </c>
      <c r="M90" s="36" t="s">
        <v>249</v>
      </c>
      <c r="N90" s="84">
        <f>'Inputs &amp; Summary'!$D$23</f>
        <v>103.04449648711943</v>
      </c>
      <c r="O90" s="35">
        <v>0.25</v>
      </c>
      <c r="P90" s="5">
        <v>10</v>
      </c>
      <c r="Q90" s="73">
        <f t="shared" si="11"/>
        <v>371.55467483336332</v>
      </c>
      <c r="R90" s="73">
        <f t="shared" si="12"/>
        <v>1030.4449648711943</v>
      </c>
      <c r="S90" s="74">
        <f t="shared" si="13"/>
        <v>1401.9996397045577</v>
      </c>
      <c r="T90" s="88"/>
      <c r="U90" s="80"/>
      <c r="V90" s="87">
        <f t="shared" si="14"/>
        <v>45.671718346508463</v>
      </c>
      <c r="W90" s="87">
        <f>NPV('Inputs &amp; Summary'!$D$6,Y90:BL90)</f>
        <v>505.31884124130323</v>
      </c>
      <c r="X90" s="90">
        <f t="shared" si="15"/>
        <v>3.6676232217525894E-3</v>
      </c>
      <c r="Y90" s="114">
        <f>$D90*IF(Y$29&gt;'Inputs &amp; Summary'!$D$5,0,IF(Y$29&gt;VLOOKUP($G90,Lists!$J$17:$K$21,2),IF($M90=Lists!$H$3,IF($K90&lt;1,(($S90/$K90)*((1+'Inputs &amp; Summary'!$D$7)^Y$29)),((INT(Y$29/$K90)-INT((Y$29-1)/$K90))*$S90*((1+'Inputs &amp; Summary'!$D$7)^Y$29))),(_xlfn.WEIBULL.DIST(Y$29,$L90,$K90,FALSE)*$S90*((1+'Inputs &amp; Summary'!$D$7)^Y$29))),IF($M90=Lists!$H$3,IF($K90&lt;1,((($R90*(1-$E90)+$Q90*(1-$F90))/$K90)*((1+'Inputs &amp; Summary'!$D$7)^Y$29)),((INT(Y$29/$K90)-INT((Y$29-1)/$K90))*($R90*(1-$E90)+$Q90*(1-$F90))*((1+'Inputs &amp; Summary'!$D$7)^Y$29))),((_xlfn.WEIBULL.DIST(Y$29,$L90,$K90,FALSE)*($R90*(1-$E90)+$Q90*(1-$F90))*((1+'Inputs &amp; Summary'!$D$7)^Y$29))))))</f>
        <v>54.958679058958865</v>
      </c>
      <c r="Z90" s="114">
        <f>$D90*IF(Z$29&gt;'Inputs &amp; Summary'!$D$5,0,IF(Z$29&gt;VLOOKUP($G90,Lists!$J$17:$K$21,2),IF($M90=Lists!$H$3,IF($K90&lt;1,(($S90/$K90)*((1+'Inputs &amp; Summary'!$D$7)^Z$29)),((INT(Z$29/$K90)-INT((Z$29-1)/$K90))*$S90*((1+'Inputs &amp; Summary'!$D$7)^Z$29))),(_xlfn.WEIBULL.DIST(Z$29,$L90,$K90,FALSE)*$S90*((1+'Inputs &amp; Summary'!$D$7)^Z$29))),IF($M90=Lists!$H$3,IF($K90&lt;1,((($R90*(1-$E90)+$Q90*(1-$F90))/$K90)*((1+'Inputs &amp; Summary'!$D$7)^Z$29)),((INT(Z$29/$K90)-INT((Z$29-1)/$K90))*($R90*(1-$E90)+$Q90*(1-$F90))*((1+'Inputs &amp; Summary'!$D$7)^Z$29))),((_xlfn.WEIBULL.DIST(Z$29,$L90,$K90,FALSE)*($R90*(1-$E90)+$Q90*(1-$F90))*((1+'Inputs &amp; Summary'!$D$7)^Z$29))))))</f>
        <v>53.859792798201802</v>
      </c>
      <c r="AA90" s="114">
        <f>$D90*IF(AA$29&gt;'Inputs &amp; Summary'!$D$5,0,IF(AA$29&gt;VLOOKUP($G90,Lists!$J$17:$K$21,2),IF($M90=Lists!$H$3,IF($K90&lt;1,(($S90/$K90)*((1+'Inputs &amp; Summary'!$D$7)^AA$29)),((INT(AA$29/$K90)-INT((AA$29-1)/$K90))*$S90*((1+'Inputs &amp; Summary'!$D$7)^AA$29))),(_xlfn.WEIBULL.DIST(AA$29,$L90,$K90,FALSE)*$S90*((1+'Inputs &amp; Summary'!$D$7)^AA$29))),IF($M90=Lists!$H$3,IF($K90&lt;1,((($R90*(1-$E90)+$Q90*(1-$F90))/$K90)*((1+'Inputs &amp; Summary'!$D$7)^AA$29)),((INT(AA$29/$K90)-INT((AA$29-1)/$K90))*($R90*(1-$E90)+$Q90*(1-$F90))*((1+'Inputs &amp; Summary'!$D$7)^AA$29))),((_xlfn.WEIBULL.DIST(AA$29,$L90,$K90,FALSE)*($R90*(1-$E90)+$Q90*(1-$F90))*((1+'Inputs &amp; Summary'!$D$7)^AA$29))))))</f>
        <v>52.782878517753538</v>
      </c>
      <c r="AB90" s="114">
        <f>$D90*IF(AB$29&gt;'Inputs &amp; Summary'!$D$5,0,IF(AB$29&gt;VLOOKUP($G90,Lists!$J$17:$K$21,2),IF($M90=Lists!$H$3,IF($K90&lt;1,(($S90/$K90)*((1+'Inputs &amp; Summary'!$D$7)^AB$29)),((INT(AB$29/$K90)-INT((AB$29-1)/$K90))*$S90*((1+'Inputs &amp; Summary'!$D$7)^AB$29))),(_xlfn.WEIBULL.DIST(AB$29,$L90,$K90,FALSE)*$S90*((1+'Inputs &amp; Summary'!$D$7)^AB$29))),IF($M90=Lists!$H$3,IF($K90&lt;1,((($R90*(1-$E90)+$Q90*(1-$F90))/$K90)*((1+'Inputs &amp; Summary'!$D$7)^AB$29)),((INT(AB$29/$K90)-INT((AB$29-1)/$K90))*($R90*(1-$E90)+$Q90*(1-$F90))*((1+'Inputs &amp; Summary'!$D$7)^AB$29))),((_xlfn.WEIBULL.DIST(AB$29,$L90,$K90,FALSE)*($R90*(1-$E90)+$Q90*(1-$F90))*((1+'Inputs &amp; Summary'!$D$7)^AB$29))))))</f>
        <v>51.727496892875983</v>
      </c>
      <c r="AC90" s="114">
        <f>$D90*IF(AC$29&gt;'Inputs &amp; Summary'!$D$5,0,IF(AC$29&gt;VLOOKUP($G90,Lists!$J$17:$K$21,2),IF($M90=Lists!$H$3,IF($K90&lt;1,(($S90/$K90)*((1+'Inputs &amp; Summary'!$D$7)^AC$29)),((INT(AC$29/$K90)-INT((AC$29-1)/$K90))*$S90*((1+'Inputs &amp; Summary'!$D$7)^AC$29))),(_xlfn.WEIBULL.DIST(AC$29,$L90,$K90,FALSE)*$S90*((1+'Inputs &amp; Summary'!$D$7)^AC$29))),IF($M90=Lists!$H$3,IF($K90&lt;1,((($R90*(1-$E90)+$Q90*(1-$F90))/$K90)*((1+'Inputs &amp; Summary'!$D$7)^AC$29)),((INT(AC$29/$K90)-INT((AC$29-1)/$K90))*($R90*(1-$E90)+$Q90*(1-$F90))*((1+'Inputs &amp; Summary'!$D$7)^AC$29))),((_xlfn.WEIBULL.DIST(AC$29,$L90,$K90,FALSE)*($R90*(1-$E90)+$Q90*(1-$F90))*((1+'Inputs &amp; Summary'!$D$7)^AC$29))))))</f>
        <v>50.693217383029051</v>
      </c>
      <c r="AD90" s="114">
        <f>$D90*IF(AD$29&gt;'Inputs &amp; Summary'!$D$5,0,IF(AD$29&gt;VLOOKUP($G90,Lists!$J$17:$K$21,2),IF($M90=Lists!$H$3,IF($K90&lt;1,(($S90/$K90)*((1+'Inputs &amp; Summary'!$D$7)^AD$29)),((INT(AD$29/$K90)-INT((AD$29-1)/$K90))*$S90*((1+'Inputs &amp; Summary'!$D$7)^AD$29))),(_xlfn.WEIBULL.DIST(AD$29,$L90,$K90,FALSE)*$S90*((1+'Inputs &amp; Summary'!$D$7)^AD$29))),IF($M90=Lists!$H$3,IF($K90&lt;1,((($R90*(1-$E90)+$Q90*(1-$F90))/$K90)*((1+'Inputs &amp; Summary'!$D$7)^AD$29)),((INT(AD$29/$K90)-INT((AD$29-1)/$K90))*($R90*(1-$E90)+$Q90*(1-$F90))*((1+'Inputs &amp; Summary'!$D$7)^AD$29))),((_xlfn.WEIBULL.DIST(AD$29,$L90,$K90,FALSE)*($R90*(1-$E90)+$Q90*(1-$F90))*((1+'Inputs &amp; Summary'!$D$7)^AD$29))))))</f>
        <v>49.679618056232641</v>
      </c>
      <c r="AE90" s="114">
        <f>$D90*IF(AE$29&gt;'Inputs &amp; Summary'!$D$5,0,IF(AE$29&gt;VLOOKUP($G90,Lists!$J$17:$K$21,2),IF($M90=Lists!$H$3,IF($K90&lt;1,(($S90/$K90)*((1+'Inputs &amp; Summary'!$D$7)^AE$29)),((INT(AE$29/$K90)-INT((AE$29-1)/$K90))*$S90*((1+'Inputs &amp; Summary'!$D$7)^AE$29))),(_xlfn.WEIBULL.DIST(AE$29,$L90,$K90,FALSE)*$S90*((1+'Inputs &amp; Summary'!$D$7)^AE$29))),IF($M90=Lists!$H$3,IF($K90&lt;1,((($R90*(1-$E90)+$Q90*(1-$F90))/$K90)*((1+'Inputs &amp; Summary'!$D$7)^AE$29)),((INT(AE$29/$K90)-INT((AE$29-1)/$K90))*($R90*(1-$E90)+$Q90*(1-$F90))*((1+'Inputs &amp; Summary'!$D$7)^AE$29))),((_xlfn.WEIBULL.DIST(AE$29,$L90,$K90,FALSE)*($R90*(1-$E90)+$Q90*(1-$F90))*((1+'Inputs &amp; Summary'!$D$7)^AE$29))))))</f>
        <v>48.686285416940365</v>
      </c>
      <c r="AF90" s="114">
        <f>$D90*IF(AF$29&gt;'Inputs &amp; Summary'!$D$5,0,IF(AF$29&gt;VLOOKUP($G90,Lists!$J$17:$K$21,2),IF($M90=Lists!$H$3,IF($K90&lt;1,(($S90/$K90)*((1+'Inputs &amp; Summary'!$D$7)^AF$29)),((INT(AF$29/$K90)-INT((AF$29-1)/$K90))*$S90*((1+'Inputs &amp; Summary'!$D$7)^AF$29))),(_xlfn.WEIBULL.DIST(AF$29,$L90,$K90,FALSE)*$S90*((1+'Inputs &amp; Summary'!$D$7)^AF$29))),IF($M90=Lists!$H$3,IF($K90&lt;1,((($R90*(1-$E90)+$Q90*(1-$F90))/$K90)*((1+'Inputs &amp; Summary'!$D$7)^AF$29)),((INT(AF$29/$K90)-INT((AF$29-1)/$K90))*($R90*(1-$E90)+$Q90*(1-$F90))*((1+'Inputs &amp; Summary'!$D$7)^AF$29))),((_xlfn.WEIBULL.DIST(AF$29,$L90,$K90,FALSE)*($R90*(1-$E90)+$Q90*(1-$F90))*((1+'Inputs &amp; Summary'!$D$7)^AF$29))))))</f>
        <v>47.712814237355111</v>
      </c>
      <c r="AG90" s="114">
        <f>$D90*IF(AG$29&gt;'Inputs &amp; Summary'!$D$5,0,IF(AG$29&gt;VLOOKUP($G90,Lists!$J$17:$K$21,2),IF($M90=Lists!$H$3,IF($K90&lt;1,(($S90/$K90)*((1+'Inputs &amp; Summary'!$D$7)^AG$29)),((INT(AG$29/$K90)-INT((AG$29-1)/$K90))*$S90*((1+'Inputs &amp; Summary'!$D$7)^AG$29))),(_xlfn.WEIBULL.DIST(AG$29,$L90,$K90,FALSE)*$S90*((1+'Inputs &amp; Summary'!$D$7)^AG$29))),IF($M90=Lists!$H$3,IF($K90&lt;1,((($R90*(1-$E90)+$Q90*(1-$F90))/$K90)*((1+'Inputs &amp; Summary'!$D$7)^AG$29)),((INT(AG$29/$K90)-INT((AG$29-1)/$K90))*($R90*(1-$E90)+$Q90*(1-$F90))*((1+'Inputs &amp; Summary'!$D$7)^AG$29))),((_xlfn.WEIBULL.DIST(AG$29,$L90,$K90,FALSE)*($R90*(1-$E90)+$Q90*(1-$F90))*((1+'Inputs &amp; Summary'!$D$7)^AG$29))))))</f>
        <v>46.758807392117141</v>
      </c>
      <c r="AH90" s="114">
        <f>$D90*IF(AH$29&gt;'Inputs &amp; Summary'!$D$5,0,IF(AH$29&gt;VLOOKUP($G90,Lists!$J$17:$K$21,2),IF($M90=Lists!$H$3,IF($K90&lt;1,(($S90/$K90)*((1+'Inputs &amp; Summary'!$D$7)^AH$29)),((INT(AH$29/$K90)-INT((AH$29-1)/$K90))*$S90*((1+'Inputs &amp; Summary'!$D$7)^AH$29))),(_xlfn.WEIBULL.DIST(AH$29,$L90,$K90,FALSE)*$S90*((1+'Inputs &amp; Summary'!$D$7)^AH$29))),IF($M90=Lists!$H$3,IF($K90&lt;1,((($R90*(1-$E90)+$Q90*(1-$F90))/$K90)*((1+'Inputs &amp; Summary'!$D$7)^AH$29)),((INT(AH$29/$K90)-INT((AH$29-1)/$K90))*($R90*(1-$E90)+$Q90*(1-$F90))*((1+'Inputs &amp; Summary'!$D$7)^AH$29))),((_xlfn.WEIBULL.DIST(AH$29,$L90,$K90,FALSE)*($R90*(1-$E90)+$Q90*(1-$F90))*((1+'Inputs &amp; Summary'!$D$7)^AH$29))))))</f>
        <v>45.823875696297819</v>
      </c>
      <c r="AI90" s="114">
        <f>$D90*IF(AI$29&gt;'Inputs &amp; Summary'!$D$5,0,IF(AI$29&gt;VLOOKUP($G90,Lists!$J$17:$K$21,2),IF($M90=Lists!$H$3,IF($K90&lt;1,(($S90/$K90)*((1+'Inputs &amp; Summary'!$D$7)^AI$29)),((INT(AI$29/$K90)-INT((AI$29-1)/$K90))*$S90*((1+'Inputs &amp; Summary'!$D$7)^AI$29))),(_xlfn.WEIBULL.DIST(AI$29,$L90,$K90,FALSE)*$S90*((1+'Inputs &amp; Summary'!$D$7)^AI$29))),IF($M90=Lists!$H$3,IF($K90&lt;1,((($R90*(1-$E90)+$Q90*(1-$F90))/$K90)*((1+'Inputs &amp; Summary'!$D$7)^AI$29)),((INT(AI$29/$K90)-INT((AI$29-1)/$K90))*($R90*(1-$E90)+$Q90*(1-$F90))*((1+'Inputs &amp; Summary'!$D$7)^AI$29))),((_xlfn.WEIBULL.DIST(AI$29,$L90,$K90,FALSE)*($R90*(1-$E90)+$Q90*(1-$F90))*((1+'Inputs &amp; Summary'!$D$7)^AI$29))))))</f>
        <v>44.907637746632382</v>
      </c>
      <c r="AJ90" s="114">
        <f>$D90*IF(AJ$29&gt;'Inputs &amp; Summary'!$D$5,0,IF(AJ$29&gt;VLOOKUP($G90,Lists!$J$17:$K$21,2),IF($M90=Lists!$H$3,IF($K90&lt;1,(($S90/$K90)*((1+'Inputs &amp; Summary'!$D$7)^AJ$29)),((INT(AJ$29/$K90)-INT((AJ$29-1)/$K90))*$S90*((1+'Inputs &amp; Summary'!$D$7)^AJ$29))),(_xlfn.WEIBULL.DIST(AJ$29,$L90,$K90,FALSE)*$S90*((1+'Inputs &amp; Summary'!$D$7)^AJ$29))),IF($M90=Lists!$H$3,IF($K90&lt;1,((($R90*(1-$E90)+$Q90*(1-$F90))/$K90)*((1+'Inputs &amp; Summary'!$D$7)^AJ$29)),((INT(AJ$29/$K90)-INT((AJ$29-1)/$K90))*($R90*(1-$E90)+$Q90*(1-$F90))*((1+'Inputs &amp; Summary'!$D$7)^AJ$29))),((_xlfn.WEIBULL.DIST(AJ$29,$L90,$K90,FALSE)*($R90*(1-$E90)+$Q90*(1-$F90))*((1+'Inputs &amp; Summary'!$D$7)^AJ$29))))))</f>
        <v>44.009719765927478</v>
      </c>
      <c r="AK90" s="114">
        <f>$D90*IF(AK$29&gt;'Inputs &amp; Summary'!$D$5,0,IF(AK$29&gt;VLOOKUP($G90,Lists!$J$17:$K$21,2),IF($M90=Lists!$H$3,IF($K90&lt;1,(($S90/$K90)*((1+'Inputs &amp; Summary'!$D$7)^AK$29)),((INT(AK$29/$K90)-INT((AK$29-1)/$K90))*$S90*((1+'Inputs &amp; Summary'!$D$7)^AK$29))),(_xlfn.WEIBULL.DIST(AK$29,$L90,$K90,FALSE)*$S90*((1+'Inputs &amp; Summary'!$D$7)^AK$29))),IF($M90=Lists!$H$3,IF($K90&lt;1,((($R90*(1-$E90)+$Q90*(1-$F90))/$K90)*((1+'Inputs &amp; Summary'!$D$7)^AK$29)),((INT(AK$29/$K90)-INT((AK$29-1)/$K90))*($R90*(1-$E90)+$Q90*(1-$F90))*((1+'Inputs &amp; Summary'!$D$7)^AK$29))),((_xlfn.WEIBULL.DIST(AK$29,$L90,$K90,FALSE)*($R90*(1-$E90)+$Q90*(1-$F90))*((1+'Inputs &amp; Summary'!$D$7)^AK$29))))))</f>
        <v>43.129755450579509</v>
      </c>
      <c r="AL90" s="114">
        <f>$D90*IF(AL$29&gt;'Inputs &amp; Summary'!$D$5,0,IF(AL$29&gt;VLOOKUP($G90,Lists!$J$17:$K$21,2),IF($M90=Lists!$H$3,IF($K90&lt;1,(($S90/$K90)*((1+'Inputs &amp; Summary'!$D$7)^AL$29)),((INT(AL$29/$K90)-INT((AL$29-1)/$K90))*$S90*((1+'Inputs &amp; Summary'!$D$7)^AL$29))),(_xlfn.WEIBULL.DIST(AL$29,$L90,$K90,FALSE)*$S90*((1+'Inputs &amp; Summary'!$D$7)^AL$29))),IF($M90=Lists!$H$3,IF($K90&lt;1,((($R90*(1-$E90)+$Q90*(1-$F90))/$K90)*((1+'Inputs &amp; Summary'!$D$7)^AL$29)),((INT(AL$29/$K90)-INT((AL$29-1)/$K90))*($R90*(1-$E90)+$Q90*(1-$F90))*((1+'Inputs &amp; Summary'!$D$7)^AL$29))),((_xlfn.WEIBULL.DIST(AL$29,$L90,$K90,FALSE)*($R90*(1-$E90)+$Q90*(1-$F90))*((1+'Inputs &amp; Summary'!$D$7)^AL$29))))))</f>
        <v>42.267385821141929</v>
      </c>
      <c r="AM90" s="114">
        <f>$D90*IF(AM$29&gt;'Inputs &amp; Summary'!$D$5,0,IF(AM$29&gt;VLOOKUP($G90,Lists!$J$17:$K$21,2),IF($M90=Lists!$H$3,IF($K90&lt;1,(($S90/$K90)*((1+'Inputs &amp; Summary'!$D$7)^AM$29)),((INT(AM$29/$K90)-INT((AM$29-1)/$K90))*$S90*((1+'Inputs &amp; Summary'!$D$7)^AM$29))),(_xlfn.WEIBULL.DIST(AM$29,$L90,$K90,FALSE)*$S90*((1+'Inputs &amp; Summary'!$D$7)^AM$29))),IF($M90=Lists!$H$3,IF($K90&lt;1,((($R90*(1-$E90)+$Q90*(1-$F90))/$K90)*((1+'Inputs &amp; Summary'!$D$7)^AM$29)),((INT(AM$29/$K90)-INT((AM$29-1)/$K90))*($R90*(1-$E90)+$Q90*(1-$F90))*((1+'Inputs &amp; Summary'!$D$7)^AM$29))),((_xlfn.WEIBULL.DIST(AM$29,$L90,$K90,FALSE)*($R90*(1-$E90)+$Q90*(1-$F90))*((1+'Inputs &amp; Summary'!$D$7)^AM$29))))))</f>
        <v>41.42225907588039</v>
      </c>
      <c r="AN90" s="114">
        <f>$D90*IF(AN$29&gt;'Inputs &amp; Summary'!$D$5,0,IF(AN$29&gt;VLOOKUP($G90,Lists!$J$17:$K$21,2),IF($M90=Lists!$H$3,IF($K90&lt;1,(($S90/$K90)*((1+'Inputs &amp; Summary'!$D$7)^AN$29)),((INT(AN$29/$K90)-INT((AN$29-1)/$K90))*$S90*((1+'Inputs &amp; Summary'!$D$7)^AN$29))),(_xlfn.WEIBULL.DIST(AN$29,$L90,$K90,FALSE)*$S90*((1+'Inputs &amp; Summary'!$D$7)^AN$29))),IF($M90=Lists!$H$3,IF($K90&lt;1,((($R90*(1-$E90)+$Q90*(1-$F90))/$K90)*((1+'Inputs &amp; Summary'!$D$7)^AN$29)),((INT(AN$29/$K90)-INT((AN$29-1)/$K90))*($R90*(1-$E90)+$Q90*(1-$F90))*((1+'Inputs &amp; Summary'!$D$7)^AN$29))),((_xlfn.WEIBULL.DIST(AN$29,$L90,$K90,FALSE)*($R90*(1-$E90)+$Q90*(1-$F90))*((1+'Inputs &amp; Summary'!$D$7)^AN$29))))))</f>
        <v>40.594030447256102</v>
      </c>
      <c r="AO90" s="114">
        <f>$D90*IF(AO$29&gt;'Inputs &amp; Summary'!$D$5,0,IF(AO$29&gt;VLOOKUP($G90,Lists!$J$17:$K$21,2),IF($M90=Lists!$H$3,IF($K90&lt;1,(($S90/$K90)*((1+'Inputs &amp; Summary'!$D$7)^AO$29)),((INT(AO$29/$K90)-INT((AO$29-1)/$K90))*$S90*((1+'Inputs &amp; Summary'!$D$7)^AO$29))),(_xlfn.WEIBULL.DIST(AO$29,$L90,$K90,FALSE)*$S90*((1+'Inputs &amp; Summary'!$D$7)^AO$29))),IF($M90=Lists!$H$3,IF($K90&lt;1,((($R90*(1-$E90)+$Q90*(1-$F90))/$K90)*((1+'Inputs &amp; Summary'!$D$7)^AO$29)),((INT(AO$29/$K90)-INT((AO$29-1)/$K90))*($R90*(1-$E90)+$Q90*(1-$F90))*((1+'Inputs &amp; Summary'!$D$7)^AO$29))),((_xlfn.WEIBULL.DIST(AO$29,$L90,$K90,FALSE)*($R90*(1-$E90)+$Q90*(1-$F90))*((1+'Inputs &amp; Summary'!$D$7)^AO$29))))))</f>
        <v>39.782362061278555</v>
      </c>
      <c r="AP90" s="114">
        <f>$D90*IF(AP$29&gt;'Inputs &amp; Summary'!$D$5,0,IF(AP$29&gt;VLOOKUP($G90,Lists!$J$17:$K$21,2),IF($M90=Lists!$H$3,IF($K90&lt;1,(($S90/$K90)*((1+'Inputs &amp; Summary'!$D$7)^AP$29)),((INT(AP$29/$K90)-INT((AP$29-1)/$K90))*$S90*((1+'Inputs &amp; Summary'!$D$7)^AP$29))),(_xlfn.WEIBULL.DIST(AP$29,$L90,$K90,FALSE)*$S90*((1+'Inputs &amp; Summary'!$D$7)^AP$29))),IF($M90=Lists!$H$3,IF($K90&lt;1,((($R90*(1-$E90)+$Q90*(1-$F90))/$K90)*((1+'Inputs &amp; Summary'!$D$7)^AP$29)),((INT(AP$29/$K90)-INT((AP$29-1)/$K90))*($R90*(1-$E90)+$Q90*(1-$F90))*((1+'Inputs &amp; Summary'!$D$7)^AP$29))),((_xlfn.WEIBULL.DIST(AP$29,$L90,$K90,FALSE)*($R90*(1-$E90)+$Q90*(1-$F90))*((1+'Inputs &amp; Summary'!$D$7)^AP$29))))))</f>
        <v>38.986922799670694</v>
      </c>
      <c r="AQ90" s="114">
        <f>$D90*IF(AQ$29&gt;'Inputs &amp; Summary'!$D$5,0,IF(AQ$29&gt;VLOOKUP($G90,Lists!$J$17:$K$21,2),IF($M90=Lists!$H$3,IF($K90&lt;1,(($S90/$K90)*((1+'Inputs &amp; Summary'!$D$7)^AQ$29)),((INT(AQ$29/$K90)-INT((AQ$29-1)/$K90))*$S90*((1+'Inputs &amp; Summary'!$D$7)^AQ$29))),(_xlfn.WEIBULL.DIST(AQ$29,$L90,$K90,FALSE)*$S90*((1+'Inputs &amp; Summary'!$D$7)^AQ$29))),IF($M90=Lists!$H$3,IF($K90&lt;1,((($R90*(1-$E90)+$Q90*(1-$F90))/$K90)*((1+'Inputs &amp; Summary'!$D$7)^AQ$29)),((INT(AQ$29/$K90)-INT((AQ$29-1)/$K90))*($R90*(1-$E90)+$Q90*(1-$F90))*((1+'Inputs &amp; Summary'!$D$7)^AQ$29))),((_xlfn.WEIBULL.DIST(AQ$29,$L90,$K90,FALSE)*($R90*(1-$E90)+$Q90*(1-$F90))*((1+'Inputs &amp; Summary'!$D$7)^AQ$29))))))</f>
        <v>38.207388164789933</v>
      </c>
      <c r="AR90" s="114">
        <f>$D90*IF(AR$29&gt;'Inputs &amp; Summary'!$D$5,0,IF(AR$29&gt;VLOOKUP($G90,Lists!$J$17:$K$21,2),IF($M90=Lists!$H$3,IF($K90&lt;1,(($S90/$K90)*((1+'Inputs &amp; Summary'!$D$7)^AR$29)),((INT(AR$29/$K90)-INT((AR$29-1)/$K90))*$S90*((1+'Inputs &amp; Summary'!$D$7)^AR$29))),(_xlfn.WEIBULL.DIST(AR$29,$L90,$K90,FALSE)*$S90*((1+'Inputs &amp; Summary'!$D$7)^AR$29))),IF($M90=Lists!$H$3,IF($K90&lt;1,((($R90*(1-$E90)+$Q90*(1-$F90))/$K90)*((1+'Inputs &amp; Summary'!$D$7)^AR$29)),((INT(AR$29/$K90)-INT((AR$29-1)/$K90))*($R90*(1-$E90)+$Q90*(1-$F90))*((1+'Inputs &amp; Summary'!$D$7)^AR$29))),((_xlfn.WEIBULL.DIST(AR$29,$L90,$K90,FALSE)*($R90*(1-$E90)+$Q90*(1-$F90))*((1+'Inputs &amp; Summary'!$D$7)^AR$29))))))</f>
        <v>37.443440147250101</v>
      </c>
      <c r="AS90" s="114">
        <f>$D90*IF(AS$29&gt;'Inputs &amp; Summary'!$D$5,0,IF(AS$29&gt;VLOOKUP($G90,Lists!$J$17:$K$21,2),IF($M90=Lists!$H$3,IF($K90&lt;1,(($S90/$K90)*((1+'Inputs &amp; Summary'!$D$7)^AS$29)),((INT(AS$29/$K90)-INT((AS$29-1)/$K90))*$S90*((1+'Inputs &amp; Summary'!$D$7)^AS$29))),(_xlfn.WEIBULL.DIST(AS$29,$L90,$K90,FALSE)*$S90*((1+'Inputs &amp; Summary'!$D$7)^AS$29))),IF($M90=Lists!$H$3,IF($K90&lt;1,((($R90*(1-$E90)+$Q90*(1-$F90))/$K90)*((1+'Inputs &amp; Summary'!$D$7)^AS$29)),((INT(AS$29/$K90)-INT((AS$29-1)/$K90))*($R90*(1-$E90)+$Q90*(1-$F90))*((1+'Inputs &amp; Summary'!$D$7)^AS$29))),((_xlfn.WEIBULL.DIST(AS$29,$L90,$K90,FALSE)*($R90*(1-$E90)+$Q90*(1-$F90))*((1+'Inputs &amp; Summary'!$D$7)^AS$29))))))</f>
        <v>0</v>
      </c>
      <c r="AT90" s="114">
        <f>$D90*IF(AT$29&gt;'Inputs &amp; Summary'!$D$5,0,IF(AT$29&gt;VLOOKUP($G90,Lists!$J$17:$K$21,2),IF($M90=Lists!$H$3,IF($K90&lt;1,(($S90/$K90)*((1+'Inputs &amp; Summary'!$D$7)^AT$29)),((INT(AT$29/$K90)-INT((AT$29-1)/$K90))*$S90*((1+'Inputs &amp; Summary'!$D$7)^AT$29))),(_xlfn.WEIBULL.DIST(AT$29,$L90,$K90,FALSE)*$S90*((1+'Inputs &amp; Summary'!$D$7)^AT$29))),IF($M90=Lists!$H$3,IF($K90&lt;1,((($R90*(1-$E90)+$Q90*(1-$F90))/$K90)*((1+'Inputs &amp; Summary'!$D$7)^AT$29)),((INT(AT$29/$K90)-INT((AT$29-1)/$K90))*($R90*(1-$E90)+$Q90*(1-$F90))*((1+'Inputs &amp; Summary'!$D$7)^AT$29))),((_xlfn.WEIBULL.DIST(AT$29,$L90,$K90,FALSE)*($R90*(1-$E90)+$Q90*(1-$F90))*((1+'Inputs &amp; Summary'!$D$7)^AT$29))))))</f>
        <v>0</v>
      </c>
      <c r="AU90" s="114">
        <f>$D90*IF(AU$29&gt;'Inputs &amp; Summary'!$D$5,0,IF(AU$29&gt;VLOOKUP($G90,Lists!$J$17:$K$21,2),IF($M90=Lists!$H$3,IF($K90&lt;1,(($S90/$K90)*((1+'Inputs &amp; Summary'!$D$7)^AU$29)),((INT(AU$29/$K90)-INT((AU$29-1)/$K90))*$S90*((1+'Inputs &amp; Summary'!$D$7)^AU$29))),(_xlfn.WEIBULL.DIST(AU$29,$L90,$K90,FALSE)*$S90*((1+'Inputs &amp; Summary'!$D$7)^AU$29))),IF($M90=Lists!$H$3,IF($K90&lt;1,((($R90*(1-$E90)+$Q90*(1-$F90))/$K90)*((1+'Inputs &amp; Summary'!$D$7)^AU$29)),((INT(AU$29/$K90)-INT((AU$29-1)/$K90))*($R90*(1-$E90)+$Q90*(1-$F90))*((1+'Inputs &amp; Summary'!$D$7)^AU$29))),((_xlfn.WEIBULL.DIST(AU$29,$L90,$K90,FALSE)*($R90*(1-$E90)+$Q90*(1-$F90))*((1+'Inputs &amp; Summary'!$D$7)^AU$29))))))</f>
        <v>0</v>
      </c>
      <c r="AV90" s="114">
        <f>$D90*IF(AV$29&gt;'Inputs &amp; Summary'!$D$5,0,IF(AV$29&gt;VLOOKUP($G90,Lists!$J$17:$K$21,2),IF($M90=Lists!$H$3,IF($K90&lt;1,(($S90/$K90)*((1+'Inputs &amp; Summary'!$D$7)^AV$29)),((INT(AV$29/$K90)-INT((AV$29-1)/$K90))*$S90*((1+'Inputs &amp; Summary'!$D$7)^AV$29))),(_xlfn.WEIBULL.DIST(AV$29,$L90,$K90,FALSE)*$S90*((1+'Inputs &amp; Summary'!$D$7)^AV$29))),IF($M90=Lists!$H$3,IF($K90&lt;1,((($R90*(1-$E90)+$Q90*(1-$F90))/$K90)*((1+'Inputs &amp; Summary'!$D$7)^AV$29)),((INT(AV$29/$K90)-INT((AV$29-1)/$K90))*($R90*(1-$E90)+$Q90*(1-$F90))*((1+'Inputs &amp; Summary'!$D$7)^AV$29))),((_xlfn.WEIBULL.DIST(AV$29,$L90,$K90,FALSE)*($R90*(1-$E90)+$Q90*(1-$F90))*((1+'Inputs &amp; Summary'!$D$7)^AV$29))))))</f>
        <v>0</v>
      </c>
      <c r="AW90" s="114">
        <f>$D90*IF(AW$29&gt;'Inputs &amp; Summary'!$D$5,0,IF(AW$29&gt;VLOOKUP($G90,Lists!$J$17:$K$21,2),IF($M90=Lists!$H$3,IF($K90&lt;1,(($S90/$K90)*((1+'Inputs &amp; Summary'!$D$7)^AW$29)),((INT(AW$29/$K90)-INT((AW$29-1)/$K90))*$S90*((1+'Inputs &amp; Summary'!$D$7)^AW$29))),(_xlfn.WEIBULL.DIST(AW$29,$L90,$K90,FALSE)*$S90*((1+'Inputs &amp; Summary'!$D$7)^AW$29))),IF($M90=Lists!$H$3,IF($K90&lt;1,((($R90*(1-$E90)+$Q90*(1-$F90))/$K90)*((1+'Inputs &amp; Summary'!$D$7)^AW$29)),((INT(AW$29/$K90)-INT((AW$29-1)/$K90))*($R90*(1-$E90)+$Q90*(1-$F90))*((1+'Inputs &amp; Summary'!$D$7)^AW$29))),((_xlfn.WEIBULL.DIST(AW$29,$L90,$K90,FALSE)*($R90*(1-$E90)+$Q90*(1-$F90))*((1+'Inputs &amp; Summary'!$D$7)^AW$29))))))</f>
        <v>0</v>
      </c>
      <c r="AX90" s="114">
        <f>$D90*IF(AX$29&gt;'Inputs &amp; Summary'!$D$5,0,IF(AX$29&gt;VLOOKUP($G90,Lists!$J$17:$K$21,2),IF($M90=Lists!$H$3,IF($K90&lt;1,(($S90/$K90)*((1+'Inputs &amp; Summary'!$D$7)^AX$29)),((INT(AX$29/$K90)-INT((AX$29-1)/$K90))*$S90*((1+'Inputs &amp; Summary'!$D$7)^AX$29))),(_xlfn.WEIBULL.DIST(AX$29,$L90,$K90,FALSE)*$S90*((1+'Inputs &amp; Summary'!$D$7)^AX$29))),IF($M90=Lists!$H$3,IF($K90&lt;1,((($R90*(1-$E90)+$Q90*(1-$F90))/$K90)*((1+'Inputs &amp; Summary'!$D$7)^AX$29)),((INT(AX$29/$K90)-INT((AX$29-1)/$K90))*($R90*(1-$E90)+$Q90*(1-$F90))*((1+'Inputs &amp; Summary'!$D$7)^AX$29))),((_xlfn.WEIBULL.DIST(AX$29,$L90,$K90,FALSE)*($R90*(1-$E90)+$Q90*(1-$F90))*((1+'Inputs &amp; Summary'!$D$7)^AX$29))))))</f>
        <v>0</v>
      </c>
      <c r="AY90" s="114">
        <f>$D90*IF(AY$29&gt;'Inputs &amp; Summary'!$D$5,0,IF(AY$29&gt;VLOOKUP($G90,Lists!$J$17:$K$21,2),IF($M90=Lists!$H$3,IF($K90&lt;1,(($S90/$K90)*((1+'Inputs &amp; Summary'!$D$7)^AY$29)),((INT(AY$29/$K90)-INT((AY$29-1)/$K90))*$S90*((1+'Inputs &amp; Summary'!$D$7)^AY$29))),(_xlfn.WEIBULL.DIST(AY$29,$L90,$K90,FALSE)*$S90*((1+'Inputs &amp; Summary'!$D$7)^AY$29))),IF($M90=Lists!$H$3,IF($K90&lt;1,((($R90*(1-$E90)+$Q90*(1-$F90))/$K90)*((1+'Inputs &amp; Summary'!$D$7)^AY$29)),((INT(AY$29/$K90)-INT((AY$29-1)/$K90))*($R90*(1-$E90)+$Q90*(1-$F90))*((1+'Inputs &amp; Summary'!$D$7)^AY$29))),((_xlfn.WEIBULL.DIST(AY$29,$L90,$K90,FALSE)*($R90*(1-$E90)+$Q90*(1-$F90))*((1+'Inputs &amp; Summary'!$D$7)^AY$29))))))</f>
        <v>0</v>
      </c>
      <c r="AZ90" s="114">
        <f>$D90*IF(AZ$29&gt;'Inputs &amp; Summary'!$D$5,0,IF(AZ$29&gt;VLOOKUP($G90,Lists!$J$17:$K$21,2),IF($M90=Lists!$H$3,IF($K90&lt;1,(($S90/$K90)*((1+'Inputs &amp; Summary'!$D$7)^AZ$29)),((INT(AZ$29/$K90)-INT((AZ$29-1)/$K90))*$S90*((1+'Inputs &amp; Summary'!$D$7)^AZ$29))),(_xlfn.WEIBULL.DIST(AZ$29,$L90,$K90,FALSE)*$S90*((1+'Inputs &amp; Summary'!$D$7)^AZ$29))),IF($M90=Lists!$H$3,IF($K90&lt;1,((($R90*(1-$E90)+$Q90*(1-$F90))/$K90)*((1+'Inputs &amp; Summary'!$D$7)^AZ$29)),((INT(AZ$29/$K90)-INT((AZ$29-1)/$K90))*($R90*(1-$E90)+$Q90*(1-$F90))*((1+'Inputs &amp; Summary'!$D$7)^AZ$29))),((_xlfn.WEIBULL.DIST(AZ$29,$L90,$K90,FALSE)*($R90*(1-$E90)+$Q90*(1-$F90))*((1+'Inputs &amp; Summary'!$D$7)^AZ$29))))))</f>
        <v>0</v>
      </c>
      <c r="BA90" s="114">
        <f>$D90*IF(BA$29&gt;'Inputs &amp; Summary'!$D$5,0,IF(BA$29&gt;VLOOKUP($G90,Lists!$J$17:$K$21,2),IF($M90=Lists!$H$3,IF($K90&lt;1,(($S90/$K90)*((1+'Inputs &amp; Summary'!$D$7)^BA$29)),((INT(BA$29/$K90)-INT((BA$29-1)/$K90))*$S90*((1+'Inputs &amp; Summary'!$D$7)^BA$29))),(_xlfn.WEIBULL.DIST(BA$29,$L90,$K90,FALSE)*$S90*((1+'Inputs &amp; Summary'!$D$7)^BA$29))),IF($M90=Lists!$H$3,IF($K90&lt;1,((($R90*(1-$E90)+$Q90*(1-$F90))/$K90)*((1+'Inputs &amp; Summary'!$D$7)^BA$29)),((INT(BA$29/$K90)-INT((BA$29-1)/$K90))*($R90*(1-$E90)+$Q90*(1-$F90))*((1+'Inputs &amp; Summary'!$D$7)^BA$29))),((_xlfn.WEIBULL.DIST(BA$29,$L90,$K90,FALSE)*($R90*(1-$E90)+$Q90*(1-$F90))*((1+'Inputs &amp; Summary'!$D$7)^BA$29))))))</f>
        <v>0</v>
      </c>
      <c r="BB90" s="114">
        <f>$D90*IF(BB$29&gt;'Inputs &amp; Summary'!$D$5,0,IF(BB$29&gt;VLOOKUP($G90,Lists!$J$17:$K$21,2),IF($M90=Lists!$H$3,IF($K90&lt;1,(($S90/$K90)*((1+'Inputs &amp; Summary'!$D$7)^BB$29)),((INT(BB$29/$K90)-INT((BB$29-1)/$K90))*$S90*((1+'Inputs &amp; Summary'!$D$7)^BB$29))),(_xlfn.WEIBULL.DIST(BB$29,$L90,$K90,FALSE)*$S90*((1+'Inputs &amp; Summary'!$D$7)^BB$29))),IF($M90=Lists!$H$3,IF($K90&lt;1,((($R90*(1-$E90)+$Q90*(1-$F90))/$K90)*((1+'Inputs &amp; Summary'!$D$7)^BB$29)),((INT(BB$29/$K90)-INT((BB$29-1)/$K90))*($R90*(1-$E90)+$Q90*(1-$F90))*((1+'Inputs &amp; Summary'!$D$7)^BB$29))),((_xlfn.WEIBULL.DIST(BB$29,$L90,$K90,FALSE)*($R90*(1-$E90)+$Q90*(1-$F90))*((1+'Inputs &amp; Summary'!$D$7)^BB$29))))))</f>
        <v>0</v>
      </c>
      <c r="BC90" s="114">
        <f>$D90*IF(BC$29&gt;'Inputs &amp; Summary'!$D$5,0,IF(BC$29&gt;VLOOKUP($G90,Lists!$J$17:$K$21,2),IF($M90=Lists!$H$3,IF($K90&lt;1,(($S90/$K90)*((1+'Inputs &amp; Summary'!$D$7)^BC$29)),((INT(BC$29/$K90)-INT((BC$29-1)/$K90))*$S90*((1+'Inputs &amp; Summary'!$D$7)^BC$29))),(_xlfn.WEIBULL.DIST(BC$29,$L90,$K90,FALSE)*$S90*((1+'Inputs &amp; Summary'!$D$7)^BC$29))),IF($M90=Lists!$H$3,IF($K90&lt;1,((($R90*(1-$E90)+$Q90*(1-$F90))/$K90)*((1+'Inputs &amp; Summary'!$D$7)^BC$29)),((INT(BC$29/$K90)-INT((BC$29-1)/$K90))*($R90*(1-$E90)+$Q90*(1-$F90))*((1+'Inputs &amp; Summary'!$D$7)^BC$29))),((_xlfn.WEIBULL.DIST(BC$29,$L90,$K90,FALSE)*($R90*(1-$E90)+$Q90*(1-$F90))*((1+'Inputs &amp; Summary'!$D$7)^BC$29))))))</f>
        <v>0</v>
      </c>
      <c r="BD90" s="114">
        <f>$D90*IF(BD$29&gt;'Inputs &amp; Summary'!$D$5,0,IF(BD$29&gt;VLOOKUP($G90,Lists!$J$17:$K$21,2),IF($M90=Lists!$H$3,IF($K90&lt;1,(($S90/$K90)*((1+'Inputs &amp; Summary'!$D$7)^BD$29)),((INT(BD$29/$K90)-INT((BD$29-1)/$K90))*$S90*((1+'Inputs &amp; Summary'!$D$7)^BD$29))),(_xlfn.WEIBULL.DIST(BD$29,$L90,$K90,FALSE)*$S90*((1+'Inputs &amp; Summary'!$D$7)^BD$29))),IF($M90=Lists!$H$3,IF($K90&lt;1,((($R90*(1-$E90)+$Q90*(1-$F90))/$K90)*((1+'Inputs &amp; Summary'!$D$7)^BD$29)),((INT(BD$29/$K90)-INT((BD$29-1)/$K90))*($R90*(1-$E90)+$Q90*(1-$F90))*((1+'Inputs &amp; Summary'!$D$7)^BD$29))),((_xlfn.WEIBULL.DIST(BD$29,$L90,$K90,FALSE)*($R90*(1-$E90)+$Q90*(1-$F90))*((1+'Inputs &amp; Summary'!$D$7)^BD$29))))))</f>
        <v>0</v>
      </c>
      <c r="BE90" s="114">
        <f>$D90*IF(BE$29&gt;'Inputs &amp; Summary'!$D$5,0,IF(BE$29&gt;VLOOKUP($G90,Lists!$J$17:$K$21,2),IF($M90=Lists!$H$3,IF($K90&lt;1,(($S90/$K90)*((1+'Inputs &amp; Summary'!$D$7)^BE$29)),((INT(BE$29/$K90)-INT((BE$29-1)/$K90))*$S90*((1+'Inputs &amp; Summary'!$D$7)^BE$29))),(_xlfn.WEIBULL.DIST(BE$29,$L90,$K90,FALSE)*$S90*((1+'Inputs &amp; Summary'!$D$7)^BE$29))),IF($M90=Lists!$H$3,IF($K90&lt;1,((($R90*(1-$E90)+$Q90*(1-$F90))/$K90)*((1+'Inputs &amp; Summary'!$D$7)^BE$29)),((INT(BE$29/$K90)-INT((BE$29-1)/$K90))*($R90*(1-$E90)+$Q90*(1-$F90))*((1+'Inputs &amp; Summary'!$D$7)^BE$29))),((_xlfn.WEIBULL.DIST(BE$29,$L90,$K90,FALSE)*($R90*(1-$E90)+$Q90*(1-$F90))*((1+'Inputs &amp; Summary'!$D$7)^BE$29))))))</f>
        <v>0</v>
      </c>
      <c r="BF90" s="114">
        <f>$D90*IF(BF$29&gt;'Inputs &amp; Summary'!$D$5,0,IF(BF$29&gt;VLOOKUP($G90,Lists!$J$17:$K$21,2),IF($M90=Lists!$H$3,IF($K90&lt;1,(($S90/$K90)*((1+'Inputs &amp; Summary'!$D$7)^BF$29)),((INT(BF$29/$K90)-INT((BF$29-1)/$K90))*$S90*((1+'Inputs &amp; Summary'!$D$7)^BF$29))),(_xlfn.WEIBULL.DIST(BF$29,$L90,$K90,FALSE)*$S90*((1+'Inputs &amp; Summary'!$D$7)^BF$29))),IF($M90=Lists!$H$3,IF($K90&lt;1,((($R90*(1-$E90)+$Q90*(1-$F90))/$K90)*((1+'Inputs &amp; Summary'!$D$7)^BF$29)),((INT(BF$29/$K90)-INT((BF$29-1)/$K90))*($R90*(1-$E90)+$Q90*(1-$F90))*((1+'Inputs &amp; Summary'!$D$7)^BF$29))),((_xlfn.WEIBULL.DIST(BF$29,$L90,$K90,FALSE)*($R90*(1-$E90)+$Q90*(1-$F90))*((1+'Inputs &amp; Summary'!$D$7)^BF$29))))))</f>
        <v>0</v>
      </c>
      <c r="BG90" s="114">
        <f>$D90*IF(BG$29&gt;'Inputs &amp; Summary'!$D$5,0,IF(BG$29&gt;VLOOKUP($G90,Lists!$J$17:$K$21,2),IF($M90=Lists!$H$3,IF($K90&lt;1,(($S90/$K90)*((1+'Inputs &amp; Summary'!$D$7)^BG$29)),((INT(BG$29/$K90)-INT((BG$29-1)/$K90))*$S90*((1+'Inputs &amp; Summary'!$D$7)^BG$29))),(_xlfn.WEIBULL.DIST(BG$29,$L90,$K90,FALSE)*$S90*((1+'Inputs &amp; Summary'!$D$7)^BG$29))),IF($M90=Lists!$H$3,IF($K90&lt;1,((($R90*(1-$E90)+$Q90*(1-$F90))/$K90)*((1+'Inputs &amp; Summary'!$D$7)^BG$29)),((INT(BG$29/$K90)-INT((BG$29-1)/$K90))*($R90*(1-$E90)+$Q90*(1-$F90))*((1+'Inputs &amp; Summary'!$D$7)^BG$29))),((_xlfn.WEIBULL.DIST(BG$29,$L90,$K90,FALSE)*($R90*(1-$E90)+$Q90*(1-$F90))*((1+'Inputs &amp; Summary'!$D$7)^BG$29))))))</f>
        <v>0</v>
      </c>
      <c r="BH90" s="114">
        <f>$D90*IF(BH$29&gt;'Inputs &amp; Summary'!$D$5,0,IF(BH$29&gt;VLOOKUP($G90,Lists!$J$17:$K$21,2),IF($M90=Lists!$H$3,IF($K90&lt;1,(($S90/$K90)*((1+'Inputs &amp; Summary'!$D$7)^BH$29)),((INT(BH$29/$K90)-INT((BH$29-1)/$K90))*$S90*((1+'Inputs &amp; Summary'!$D$7)^BH$29))),(_xlfn.WEIBULL.DIST(BH$29,$L90,$K90,FALSE)*$S90*((1+'Inputs &amp; Summary'!$D$7)^BH$29))),IF($M90=Lists!$H$3,IF($K90&lt;1,((($R90*(1-$E90)+$Q90*(1-$F90))/$K90)*((1+'Inputs &amp; Summary'!$D$7)^BH$29)),((INT(BH$29/$K90)-INT((BH$29-1)/$K90))*($R90*(1-$E90)+$Q90*(1-$F90))*((1+'Inputs &amp; Summary'!$D$7)^BH$29))),((_xlfn.WEIBULL.DIST(BH$29,$L90,$K90,FALSE)*($R90*(1-$E90)+$Q90*(1-$F90))*((1+'Inputs &amp; Summary'!$D$7)^BH$29))))))</f>
        <v>0</v>
      </c>
      <c r="BI90" s="114">
        <f>$D90*IF(BI$29&gt;'Inputs &amp; Summary'!$D$5,0,IF(BI$29&gt;VLOOKUP($G90,Lists!$J$17:$K$21,2),IF($M90=Lists!$H$3,IF($K90&lt;1,(($S90/$K90)*((1+'Inputs &amp; Summary'!$D$7)^BI$29)),((INT(BI$29/$K90)-INT((BI$29-1)/$K90))*$S90*((1+'Inputs &amp; Summary'!$D$7)^BI$29))),(_xlfn.WEIBULL.DIST(BI$29,$L90,$K90,FALSE)*$S90*((1+'Inputs &amp; Summary'!$D$7)^BI$29))),IF($M90=Lists!$H$3,IF($K90&lt;1,((($R90*(1-$E90)+$Q90*(1-$F90))/$K90)*((1+'Inputs &amp; Summary'!$D$7)^BI$29)),((INT(BI$29/$K90)-INT((BI$29-1)/$K90))*($R90*(1-$E90)+$Q90*(1-$F90))*((1+'Inputs &amp; Summary'!$D$7)^BI$29))),((_xlfn.WEIBULL.DIST(BI$29,$L90,$K90,FALSE)*($R90*(1-$E90)+$Q90*(1-$F90))*((1+'Inputs &amp; Summary'!$D$7)^BI$29))))))</f>
        <v>0</v>
      </c>
      <c r="BJ90" s="114">
        <f>$D90*IF(BJ$29&gt;'Inputs &amp; Summary'!$D$5,0,IF(BJ$29&gt;VLOOKUP($G90,Lists!$J$17:$K$21,2),IF($M90=Lists!$H$3,IF($K90&lt;1,(($S90/$K90)*((1+'Inputs &amp; Summary'!$D$7)^BJ$29)),((INT(BJ$29/$K90)-INT((BJ$29-1)/$K90))*$S90*((1+'Inputs &amp; Summary'!$D$7)^BJ$29))),(_xlfn.WEIBULL.DIST(BJ$29,$L90,$K90,FALSE)*$S90*((1+'Inputs &amp; Summary'!$D$7)^BJ$29))),IF($M90=Lists!$H$3,IF($K90&lt;1,((($R90*(1-$E90)+$Q90*(1-$F90))/$K90)*((1+'Inputs &amp; Summary'!$D$7)^BJ$29)),((INT(BJ$29/$K90)-INT((BJ$29-1)/$K90))*($R90*(1-$E90)+$Q90*(1-$F90))*((1+'Inputs &amp; Summary'!$D$7)^BJ$29))),((_xlfn.WEIBULL.DIST(BJ$29,$L90,$K90,FALSE)*($R90*(1-$E90)+$Q90*(1-$F90))*((1+'Inputs &amp; Summary'!$D$7)^BJ$29))))))</f>
        <v>0</v>
      </c>
      <c r="BK90" s="114">
        <f>$D90*IF(BK$29&gt;'Inputs &amp; Summary'!$D$5,0,IF(BK$29&gt;VLOOKUP($G90,Lists!$J$17:$K$21,2),IF($M90=Lists!$H$3,IF($K90&lt;1,(($S90/$K90)*((1+'Inputs &amp; Summary'!$D$7)^BK$29)),((INT(BK$29/$K90)-INT((BK$29-1)/$K90))*$S90*((1+'Inputs &amp; Summary'!$D$7)^BK$29))),(_xlfn.WEIBULL.DIST(BK$29,$L90,$K90,FALSE)*$S90*((1+'Inputs &amp; Summary'!$D$7)^BK$29))),IF($M90=Lists!$H$3,IF($K90&lt;1,((($R90*(1-$E90)+$Q90*(1-$F90))/$K90)*((1+'Inputs &amp; Summary'!$D$7)^BK$29)),((INT(BK$29/$K90)-INT((BK$29-1)/$K90))*($R90*(1-$E90)+$Q90*(1-$F90))*((1+'Inputs &amp; Summary'!$D$7)^BK$29))),((_xlfn.WEIBULL.DIST(BK$29,$L90,$K90,FALSE)*($R90*(1-$E90)+$Q90*(1-$F90))*((1+'Inputs &amp; Summary'!$D$7)^BK$29))))))</f>
        <v>0</v>
      </c>
      <c r="BL90" s="114">
        <f>$D90*IF(BL$29&gt;'Inputs &amp; Summary'!$D$5,0,IF(BL$29&gt;VLOOKUP($G90,Lists!$J$17:$K$21,2),IF($M90=Lists!$H$3,IF($K90&lt;1,(($S90/$K90)*((1+'Inputs &amp; Summary'!$D$7)^BL$29)),((INT(BL$29/$K90)-INT((BL$29-1)/$K90))*$S90*((1+'Inputs &amp; Summary'!$D$7)^BL$29))),(_xlfn.WEIBULL.DIST(BL$29,$L90,$K90,FALSE)*$S90*((1+'Inputs &amp; Summary'!$D$7)^BL$29))),IF($M90=Lists!$H$3,IF($K90&lt;1,((($R90*(1-$E90)+$Q90*(1-$F90))/$K90)*((1+'Inputs &amp; Summary'!$D$7)^BL$29)),((INT(BL$29/$K90)-INT((BL$29-1)/$K90))*($R90*(1-$E90)+$Q90*(1-$F90))*((1+'Inputs &amp; Summary'!$D$7)^BL$29))),((_xlfn.WEIBULL.DIST(BL$29,$L90,$K90,FALSE)*($R90*(1-$E90)+$Q90*(1-$F90))*((1+'Inputs &amp; Summary'!$D$7)^BL$29))))))</f>
        <v>0</v>
      </c>
    </row>
    <row r="91" spans="1:64" s="1" customFormat="1" x14ac:dyDescent="0.3">
      <c r="A91" s="79" t="s">
        <v>222</v>
      </c>
      <c r="B91" s="33" t="s">
        <v>152</v>
      </c>
      <c r="C91" s="33" t="s">
        <v>236</v>
      </c>
      <c r="D91" s="68">
        <v>1</v>
      </c>
      <c r="E91" s="68">
        <v>1</v>
      </c>
      <c r="F91" s="68">
        <v>1</v>
      </c>
      <c r="G91" s="213" t="s">
        <v>433</v>
      </c>
      <c r="H91" s="34"/>
      <c r="I91" s="34" t="s">
        <v>101</v>
      </c>
      <c r="J91" s="33">
        <f>VLOOKUP(I91,'Labor Rates'!$A$1:$B$16,2)</f>
        <v>18.514423076923077</v>
      </c>
      <c r="K91" s="35">
        <v>25</v>
      </c>
      <c r="L91" s="35">
        <v>1</v>
      </c>
      <c r="M91" s="36" t="s">
        <v>249</v>
      </c>
      <c r="N91" s="84">
        <v>1</v>
      </c>
      <c r="O91" s="35">
        <v>2</v>
      </c>
      <c r="P91" s="5">
        <v>0</v>
      </c>
      <c r="Q91" s="73">
        <f t="shared" si="11"/>
        <v>37.028846153846153</v>
      </c>
      <c r="R91" s="73">
        <f t="shared" si="12"/>
        <v>0</v>
      </c>
      <c r="S91" s="74">
        <f t="shared" si="13"/>
        <v>37.028846153846153</v>
      </c>
      <c r="T91" s="88"/>
      <c r="U91" s="80"/>
      <c r="V91" s="87">
        <f t="shared" si="14"/>
        <v>1.2062563957513102</v>
      </c>
      <c r="W91" s="87">
        <f>NPV('Inputs &amp; Summary'!$D$6,Y91:BL91)</f>
        <v>13.346204307803569</v>
      </c>
      <c r="X91" s="90">
        <f t="shared" si="15"/>
        <v>9.686725458586341E-5</v>
      </c>
      <c r="Y91" s="114">
        <f>$D91*IF(Y$29&gt;'Inputs &amp; Summary'!$D$5,0,IF(Y$29&gt;VLOOKUP($G91,Lists!$J$17:$K$21,2),IF($M91=Lists!$H$3,IF($K91&lt;1,(($S91/$K91)*((1+'Inputs &amp; Summary'!$D$7)^Y$29)),((INT(Y$29/$K91)-INT((Y$29-1)/$K91))*$S91*((1+'Inputs &amp; Summary'!$D$7)^Y$29))),(_xlfn.WEIBULL.DIST(Y$29,$L91,$K91,FALSE)*$S91*((1+'Inputs &amp; Summary'!$D$7)^Y$29))),IF($M91=Lists!$H$3,IF($K91&lt;1,((($R91*(1-$E91)+$Q91*(1-$F91))/$K91)*((1+'Inputs &amp; Summary'!$D$7)^Y$29)),((INT(Y$29/$K91)-INT((Y$29-1)/$K91))*($R91*(1-$E91)+$Q91*(1-$F91))*((1+'Inputs &amp; Summary'!$D$7)^Y$29))),((_xlfn.WEIBULL.DIST(Y$29,$L91,$K91,FALSE)*($R91*(1-$E91)+$Q91*(1-$F91))*((1+'Inputs &amp; Summary'!$D$7)^Y$29))))))</f>
        <v>1.4515385126073499</v>
      </c>
      <c r="Z91" s="114">
        <f>$D91*IF(Z$29&gt;'Inputs &amp; Summary'!$D$5,0,IF(Z$29&gt;VLOOKUP($G91,Lists!$J$17:$K$21,2),IF($M91=Lists!$H$3,IF($K91&lt;1,(($S91/$K91)*((1+'Inputs &amp; Summary'!$D$7)^Z$29)),((INT(Z$29/$K91)-INT((Z$29-1)/$K91))*$S91*((1+'Inputs &amp; Summary'!$D$7)^Z$29))),(_xlfn.WEIBULL.DIST(Z$29,$L91,$K91,FALSE)*$S91*((1+'Inputs &amp; Summary'!$D$7)^Z$29))),IF($M91=Lists!$H$3,IF($K91&lt;1,((($R91*(1-$E91)+$Q91*(1-$F91))/$K91)*((1+'Inputs &amp; Summary'!$D$7)^Z$29)),((INT(Z$29/$K91)-INT((Z$29-1)/$K91))*($R91*(1-$E91)+$Q91*(1-$F91))*((1+'Inputs &amp; Summary'!$D$7)^Z$29))),((_xlfn.WEIBULL.DIST(Z$29,$L91,$K91,FALSE)*($R91*(1-$E91)+$Q91*(1-$F91))*((1+'Inputs &amp; Summary'!$D$7)^Z$29))))))</f>
        <v>1.4225153309047331</v>
      </c>
      <c r="AA91" s="114">
        <f>$D91*IF(AA$29&gt;'Inputs &amp; Summary'!$D$5,0,IF(AA$29&gt;VLOOKUP($G91,Lists!$J$17:$K$21,2),IF($M91=Lists!$H$3,IF($K91&lt;1,(($S91/$K91)*((1+'Inputs &amp; Summary'!$D$7)^AA$29)),((INT(AA$29/$K91)-INT((AA$29-1)/$K91))*$S91*((1+'Inputs &amp; Summary'!$D$7)^AA$29))),(_xlfn.WEIBULL.DIST(AA$29,$L91,$K91,FALSE)*$S91*((1+'Inputs &amp; Summary'!$D$7)^AA$29))),IF($M91=Lists!$H$3,IF($K91&lt;1,((($R91*(1-$E91)+$Q91*(1-$F91))/$K91)*((1+'Inputs &amp; Summary'!$D$7)^AA$29)),((INT(AA$29/$K91)-INT((AA$29-1)/$K91))*($R91*(1-$E91)+$Q91*(1-$F91))*((1+'Inputs &amp; Summary'!$D$7)^AA$29))),((_xlfn.WEIBULL.DIST(AA$29,$L91,$K91,FALSE)*($R91*(1-$E91)+$Q91*(1-$F91))*((1+'Inputs &amp; Summary'!$D$7)^AA$29))))))</f>
        <v>1.3940724611048507</v>
      </c>
      <c r="AB91" s="114">
        <f>$D91*IF(AB$29&gt;'Inputs &amp; Summary'!$D$5,0,IF(AB$29&gt;VLOOKUP($G91,Lists!$J$17:$K$21,2),IF($M91=Lists!$H$3,IF($K91&lt;1,(($S91/$K91)*((1+'Inputs &amp; Summary'!$D$7)^AB$29)),((INT(AB$29/$K91)-INT((AB$29-1)/$K91))*$S91*((1+'Inputs &amp; Summary'!$D$7)^AB$29))),(_xlfn.WEIBULL.DIST(AB$29,$L91,$K91,FALSE)*$S91*((1+'Inputs &amp; Summary'!$D$7)^AB$29))),IF($M91=Lists!$H$3,IF($K91&lt;1,((($R91*(1-$E91)+$Q91*(1-$F91))/$K91)*((1+'Inputs &amp; Summary'!$D$7)^AB$29)),((INT(AB$29/$K91)-INT((AB$29-1)/$K91))*($R91*(1-$E91)+$Q91*(1-$F91))*((1+'Inputs &amp; Summary'!$D$7)^AB$29))),((_xlfn.WEIBULL.DIST(AB$29,$L91,$K91,FALSE)*($R91*(1-$E91)+$Q91*(1-$F91))*((1+'Inputs &amp; Summary'!$D$7)^AB$29))))))</f>
        <v>1.3661983000034812</v>
      </c>
      <c r="AC91" s="114">
        <f>$D91*IF(AC$29&gt;'Inputs &amp; Summary'!$D$5,0,IF(AC$29&gt;VLOOKUP($G91,Lists!$J$17:$K$21,2),IF($M91=Lists!$H$3,IF($K91&lt;1,(($S91/$K91)*((1+'Inputs &amp; Summary'!$D$7)^AC$29)),((INT(AC$29/$K91)-INT((AC$29-1)/$K91))*$S91*((1+'Inputs &amp; Summary'!$D$7)^AC$29))),(_xlfn.WEIBULL.DIST(AC$29,$L91,$K91,FALSE)*$S91*((1+'Inputs &amp; Summary'!$D$7)^AC$29))),IF($M91=Lists!$H$3,IF($K91&lt;1,((($R91*(1-$E91)+$Q91*(1-$F91))/$K91)*((1+'Inputs &amp; Summary'!$D$7)^AC$29)),((INT(AC$29/$K91)-INT((AC$29-1)/$K91))*($R91*(1-$E91)+$Q91*(1-$F91))*((1+'Inputs &amp; Summary'!$D$7)^AC$29))),((_xlfn.WEIBULL.DIST(AC$29,$L91,$K91,FALSE)*($R91*(1-$E91)+$Q91*(1-$F91))*((1+'Inputs &amp; Summary'!$D$7)^AC$29))))))</f>
        <v>1.338881476399826</v>
      </c>
      <c r="AD91" s="114">
        <f>$D91*IF(AD$29&gt;'Inputs &amp; Summary'!$D$5,0,IF(AD$29&gt;VLOOKUP($G91,Lists!$J$17:$K$21,2),IF($M91=Lists!$H$3,IF($K91&lt;1,(($S91/$K91)*((1+'Inputs &amp; Summary'!$D$7)^AD$29)),((INT(AD$29/$K91)-INT((AD$29-1)/$K91))*$S91*((1+'Inputs &amp; Summary'!$D$7)^AD$29))),(_xlfn.WEIBULL.DIST(AD$29,$L91,$K91,FALSE)*$S91*((1+'Inputs &amp; Summary'!$D$7)^AD$29))),IF($M91=Lists!$H$3,IF($K91&lt;1,((($R91*(1-$E91)+$Q91*(1-$F91))/$K91)*((1+'Inputs &amp; Summary'!$D$7)^AD$29)),((INT(AD$29/$K91)-INT((AD$29-1)/$K91))*($R91*(1-$E91)+$Q91*(1-$F91))*((1+'Inputs &amp; Summary'!$D$7)^AD$29))),((_xlfn.WEIBULL.DIST(AD$29,$L91,$K91,FALSE)*($R91*(1-$E91)+$Q91*(1-$F91))*((1+'Inputs &amp; Summary'!$D$7)^AD$29))))))</f>
        <v>1.3121108464576563</v>
      </c>
      <c r="AE91" s="114">
        <f>$D91*IF(AE$29&gt;'Inputs &amp; Summary'!$D$5,0,IF(AE$29&gt;VLOOKUP($G91,Lists!$J$17:$K$21,2),IF($M91=Lists!$H$3,IF($K91&lt;1,(($S91/$K91)*((1+'Inputs &amp; Summary'!$D$7)^AE$29)),((INT(AE$29/$K91)-INT((AE$29-1)/$K91))*$S91*((1+'Inputs &amp; Summary'!$D$7)^AE$29))),(_xlfn.WEIBULL.DIST(AE$29,$L91,$K91,FALSE)*$S91*((1+'Inputs &amp; Summary'!$D$7)^AE$29))),IF($M91=Lists!$H$3,IF($K91&lt;1,((($R91*(1-$E91)+$Q91*(1-$F91))/$K91)*((1+'Inputs &amp; Summary'!$D$7)^AE$29)),((INT(AE$29/$K91)-INT((AE$29-1)/$K91))*($R91*(1-$E91)+$Q91*(1-$F91))*((1+'Inputs &amp; Summary'!$D$7)^AE$29))),((_xlfn.WEIBULL.DIST(AE$29,$L91,$K91,FALSE)*($R91*(1-$E91)+$Q91*(1-$F91))*((1+'Inputs &amp; Summary'!$D$7)^AE$29))))))</f>
        <v>1.2858754891592057</v>
      </c>
      <c r="AF91" s="114">
        <f>$D91*IF(AF$29&gt;'Inputs &amp; Summary'!$D$5,0,IF(AF$29&gt;VLOOKUP($G91,Lists!$J$17:$K$21,2),IF($M91=Lists!$H$3,IF($K91&lt;1,(($S91/$K91)*((1+'Inputs &amp; Summary'!$D$7)^AF$29)),((INT(AF$29/$K91)-INT((AF$29-1)/$K91))*$S91*((1+'Inputs &amp; Summary'!$D$7)^AF$29))),(_xlfn.WEIBULL.DIST(AF$29,$L91,$K91,FALSE)*$S91*((1+'Inputs &amp; Summary'!$D$7)^AF$29))),IF($M91=Lists!$H$3,IF($K91&lt;1,((($R91*(1-$E91)+$Q91*(1-$F91))/$K91)*((1+'Inputs &amp; Summary'!$D$7)^AF$29)),((INT(AF$29/$K91)-INT((AF$29-1)/$K91))*($R91*(1-$E91)+$Q91*(1-$F91))*((1+'Inputs &amp; Summary'!$D$7)^AF$29))),((_xlfn.WEIBULL.DIST(AF$29,$L91,$K91,FALSE)*($R91*(1-$E91)+$Q91*(1-$F91))*((1+'Inputs &amp; Summary'!$D$7)^AF$29))))))</f>
        <v>1.2601647018499724</v>
      </c>
      <c r="AG91" s="114">
        <f>$D91*IF(AG$29&gt;'Inputs &amp; Summary'!$D$5,0,IF(AG$29&gt;VLOOKUP($G91,Lists!$J$17:$K$21,2),IF($M91=Lists!$H$3,IF($K91&lt;1,(($S91/$K91)*((1+'Inputs &amp; Summary'!$D$7)^AG$29)),((INT(AG$29/$K91)-INT((AG$29-1)/$K91))*$S91*((1+'Inputs &amp; Summary'!$D$7)^AG$29))),(_xlfn.WEIBULL.DIST(AG$29,$L91,$K91,FALSE)*$S91*((1+'Inputs &amp; Summary'!$D$7)^AG$29))),IF($M91=Lists!$H$3,IF($K91&lt;1,((($R91*(1-$E91)+$Q91*(1-$F91))/$K91)*((1+'Inputs &amp; Summary'!$D$7)^AG$29)),((INT(AG$29/$K91)-INT((AG$29-1)/$K91))*($R91*(1-$E91)+$Q91*(1-$F91))*((1+'Inputs &amp; Summary'!$D$7)^AG$29))),((_xlfn.WEIBULL.DIST(AG$29,$L91,$K91,FALSE)*($R91*(1-$E91)+$Q91*(1-$F91))*((1+'Inputs &amp; Summary'!$D$7)^AG$29))))))</f>
        <v>1.2349679958725894</v>
      </c>
      <c r="AH91" s="114">
        <f>$D91*IF(AH$29&gt;'Inputs &amp; Summary'!$D$5,0,IF(AH$29&gt;VLOOKUP($G91,Lists!$J$17:$K$21,2),IF($M91=Lists!$H$3,IF($K91&lt;1,(($S91/$K91)*((1+'Inputs &amp; Summary'!$D$7)^AH$29)),((INT(AH$29/$K91)-INT((AH$29-1)/$K91))*$S91*((1+'Inputs &amp; Summary'!$D$7)^AH$29))),(_xlfn.WEIBULL.DIST(AH$29,$L91,$K91,FALSE)*$S91*((1+'Inputs &amp; Summary'!$D$7)^AH$29))),IF($M91=Lists!$H$3,IF($K91&lt;1,((($R91*(1-$E91)+$Q91*(1-$F91))/$K91)*((1+'Inputs &amp; Summary'!$D$7)^AH$29)),((INT(AH$29/$K91)-INT((AH$29-1)/$K91))*($R91*(1-$E91)+$Q91*(1-$F91))*((1+'Inputs &amp; Summary'!$D$7)^AH$29))),((_xlfn.WEIBULL.DIST(AH$29,$L91,$K91,FALSE)*($R91*(1-$E91)+$Q91*(1-$F91))*((1+'Inputs &amp; Summary'!$D$7)^AH$29))))))</f>
        <v>1.2102750922880039</v>
      </c>
      <c r="AI91" s="114">
        <f>$D91*IF(AI$29&gt;'Inputs &amp; Summary'!$D$5,0,IF(AI$29&gt;VLOOKUP($G91,Lists!$J$17:$K$21,2),IF($M91=Lists!$H$3,IF($K91&lt;1,(($S91/$K91)*((1+'Inputs &amp; Summary'!$D$7)^AI$29)),((INT(AI$29/$K91)-INT((AI$29-1)/$K91))*$S91*((1+'Inputs &amp; Summary'!$D$7)^AI$29))),(_xlfn.WEIBULL.DIST(AI$29,$L91,$K91,FALSE)*$S91*((1+'Inputs &amp; Summary'!$D$7)^AI$29))),IF($M91=Lists!$H$3,IF($K91&lt;1,((($R91*(1-$E91)+$Q91*(1-$F91))/$K91)*((1+'Inputs &amp; Summary'!$D$7)^AI$29)),((INT(AI$29/$K91)-INT((AI$29-1)/$K91))*($R91*(1-$E91)+$Q91*(1-$F91))*((1+'Inputs &amp; Summary'!$D$7)^AI$29))),((_xlfn.WEIBULL.DIST(AI$29,$L91,$K91,FALSE)*($R91*(1-$E91)+$Q91*(1-$F91))*((1+'Inputs &amp; Summary'!$D$7)^AI$29))))))</f>
        <v>1.1860759176822055</v>
      </c>
      <c r="AJ91" s="114">
        <f>$D91*IF(AJ$29&gt;'Inputs &amp; Summary'!$D$5,0,IF(AJ$29&gt;VLOOKUP($G91,Lists!$J$17:$K$21,2),IF($M91=Lists!$H$3,IF($K91&lt;1,(($S91/$K91)*((1+'Inputs &amp; Summary'!$D$7)^AJ$29)),((INT(AJ$29/$K91)-INT((AJ$29-1)/$K91))*$S91*((1+'Inputs &amp; Summary'!$D$7)^AJ$29))),(_xlfn.WEIBULL.DIST(AJ$29,$L91,$K91,FALSE)*$S91*((1+'Inputs &amp; Summary'!$D$7)^AJ$29))),IF($M91=Lists!$H$3,IF($K91&lt;1,((($R91*(1-$E91)+$Q91*(1-$F91))/$K91)*((1+'Inputs &amp; Summary'!$D$7)^AJ$29)),((INT(AJ$29/$K91)-INT((AJ$29-1)/$K91))*($R91*(1-$E91)+$Q91*(1-$F91))*((1+'Inputs &amp; Summary'!$D$7)^AJ$29))),((_xlfn.WEIBULL.DIST(AJ$29,$L91,$K91,FALSE)*($R91*(1-$E91)+$Q91*(1-$F91))*((1+'Inputs &amp; Summary'!$D$7)^AJ$29))))))</f>
        <v>1.1623606000568025</v>
      </c>
      <c r="AK91" s="114">
        <f>$D91*IF(AK$29&gt;'Inputs &amp; Summary'!$D$5,0,IF(AK$29&gt;VLOOKUP($G91,Lists!$J$17:$K$21,2),IF($M91=Lists!$H$3,IF($K91&lt;1,(($S91/$K91)*((1+'Inputs &amp; Summary'!$D$7)^AK$29)),((INT(AK$29/$K91)-INT((AK$29-1)/$K91))*$S91*((1+'Inputs &amp; Summary'!$D$7)^AK$29))),(_xlfn.WEIBULL.DIST(AK$29,$L91,$K91,FALSE)*$S91*((1+'Inputs &amp; Summary'!$D$7)^AK$29))),IF($M91=Lists!$H$3,IF($K91&lt;1,((($R91*(1-$E91)+$Q91*(1-$F91))/$K91)*((1+'Inputs &amp; Summary'!$D$7)^AK$29)),((INT(AK$29/$K91)-INT((AK$29-1)/$K91))*($R91*(1-$E91)+$Q91*(1-$F91))*((1+'Inputs &amp; Summary'!$D$7)^AK$29))),((_xlfn.WEIBULL.DIST(AK$29,$L91,$K91,FALSE)*($R91*(1-$E91)+$Q91*(1-$F91))*((1+'Inputs &amp; Summary'!$D$7)^AK$29))))))</f>
        <v>1.13911946480176</v>
      </c>
      <c r="AL91" s="114">
        <f>$D91*IF(AL$29&gt;'Inputs &amp; Summary'!$D$5,0,IF(AL$29&gt;VLOOKUP($G91,Lists!$J$17:$K$21,2),IF($M91=Lists!$H$3,IF($K91&lt;1,(($S91/$K91)*((1+'Inputs &amp; Summary'!$D$7)^AL$29)),((INT(AL$29/$K91)-INT((AL$29-1)/$K91))*$S91*((1+'Inputs &amp; Summary'!$D$7)^AL$29))),(_xlfn.WEIBULL.DIST(AL$29,$L91,$K91,FALSE)*$S91*((1+'Inputs &amp; Summary'!$D$7)^AL$29))),IF($M91=Lists!$H$3,IF($K91&lt;1,((($R91*(1-$E91)+$Q91*(1-$F91))/$K91)*((1+'Inputs &amp; Summary'!$D$7)^AL$29)),((INT(AL$29/$K91)-INT((AL$29-1)/$K91))*($R91*(1-$E91)+$Q91*(1-$F91))*((1+'Inputs &amp; Summary'!$D$7)^AL$29))),((_xlfn.WEIBULL.DIST(AL$29,$L91,$K91,FALSE)*($R91*(1-$E91)+$Q91*(1-$F91))*((1+'Inputs &amp; Summary'!$D$7)^AL$29))))))</f>
        <v>1.116343030748665</v>
      </c>
      <c r="AM91" s="114">
        <f>$D91*IF(AM$29&gt;'Inputs &amp; Summary'!$D$5,0,IF(AM$29&gt;VLOOKUP($G91,Lists!$J$17:$K$21,2),IF($M91=Lists!$H$3,IF($K91&lt;1,(($S91/$K91)*((1+'Inputs &amp; Summary'!$D$7)^AM$29)),((INT(AM$29/$K91)-INT((AM$29-1)/$K91))*$S91*((1+'Inputs &amp; Summary'!$D$7)^AM$29))),(_xlfn.WEIBULL.DIST(AM$29,$L91,$K91,FALSE)*$S91*((1+'Inputs &amp; Summary'!$D$7)^AM$29))),IF($M91=Lists!$H$3,IF($K91&lt;1,((($R91*(1-$E91)+$Q91*(1-$F91))/$K91)*((1+'Inputs &amp; Summary'!$D$7)^AM$29)),((INT(AM$29/$K91)-INT((AM$29-1)/$K91))*($R91*(1-$E91)+$Q91*(1-$F91))*((1+'Inputs &amp; Summary'!$D$7)^AM$29))),((_xlfn.WEIBULL.DIST(AM$29,$L91,$K91,FALSE)*($R91*(1-$E91)+$Q91*(1-$F91))*((1+'Inputs &amp; Summary'!$D$7)^AM$29))))))</f>
        <v>1.0940220063029065</v>
      </c>
      <c r="AN91" s="114">
        <f>$D91*IF(AN$29&gt;'Inputs &amp; Summary'!$D$5,0,IF(AN$29&gt;VLOOKUP($G91,Lists!$J$17:$K$21,2),IF($M91=Lists!$H$3,IF($K91&lt;1,(($S91/$K91)*((1+'Inputs &amp; Summary'!$D$7)^AN$29)),((INT(AN$29/$K91)-INT((AN$29-1)/$K91))*$S91*((1+'Inputs &amp; Summary'!$D$7)^AN$29))),(_xlfn.WEIBULL.DIST(AN$29,$L91,$K91,FALSE)*$S91*((1+'Inputs &amp; Summary'!$D$7)^AN$29))),IF($M91=Lists!$H$3,IF($K91&lt;1,((($R91*(1-$E91)+$Q91*(1-$F91))/$K91)*((1+'Inputs &amp; Summary'!$D$7)^AN$29)),((INT(AN$29/$K91)-INT((AN$29-1)/$K91))*($R91*(1-$E91)+$Q91*(1-$F91))*((1+'Inputs &amp; Summary'!$D$7)^AN$29))),((_xlfn.WEIBULL.DIST(AN$29,$L91,$K91,FALSE)*($R91*(1-$E91)+$Q91*(1-$F91))*((1+'Inputs &amp; Summary'!$D$7)^AN$29))))))</f>
        <v>1.0721472856531906</v>
      </c>
      <c r="AO91" s="114">
        <f>$D91*IF(AO$29&gt;'Inputs &amp; Summary'!$D$5,0,IF(AO$29&gt;VLOOKUP($G91,Lists!$J$17:$K$21,2),IF($M91=Lists!$H$3,IF($K91&lt;1,(($S91/$K91)*((1+'Inputs &amp; Summary'!$D$7)^AO$29)),((INT(AO$29/$K91)-INT((AO$29-1)/$K91))*$S91*((1+'Inputs &amp; Summary'!$D$7)^AO$29))),(_xlfn.WEIBULL.DIST(AO$29,$L91,$K91,FALSE)*$S91*((1+'Inputs &amp; Summary'!$D$7)^AO$29))),IF($M91=Lists!$H$3,IF($K91&lt;1,((($R91*(1-$E91)+$Q91*(1-$F91))/$K91)*((1+'Inputs &amp; Summary'!$D$7)^AO$29)),((INT(AO$29/$K91)-INT((AO$29-1)/$K91))*($R91*(1-$E91)+$Q91*(1-$F91))*((1+'Inputs &amp; Summary'!$D$7)^AO$29))),((_xlfn.WEIBULL.DIST(AO$29,$L91,$K91,FALSE)*($R91*(1-$E91)+$Q91*(1-$F91))*((1+'Inputs &amp; Summary'!$D$7)^AO$29))))))</f>
        <v>1.0507099450568431</v>
      </c>
      <c r="AP91" s="114">
        <f>$D91*IF(AP$29&gt;'Inputs &amp; Summary'!$D$5,0,IF(AP$29&gt;VLOOKUP($G91,Lists!$J$17:$K$21,2),IF($M91=Lists!$H$3,IF($K91&lt;1,(($S91/$K91)*((1+'Inputs &amp; Summary'!$D$7)^AP$29)),((INT(AP$29/$K91)-INT((AP$29-1)/$K91))*$S91*((1+'Inputs &amp; Summary'!$D$7)^AP$29))),(_xlfn.WEIBULL.DIST(AP$29,$L91,$K91,FALSE)*$S91*((1+'Inputs &amp; Summary'!$D$7)^AP$29))),IF($M91=Lists!$H$3,IF($K91&lt;1,((($R91*(1-$E91)+$Q91*(1-$F91))/$K91)*((1+'Inputs &amp; Summary'!$D$7)^AP$29)),((INT(AP$29/$K91)-INT((AP$29-1)/$K91))*($R91*(1-$E91)+$Q91*(1-$F91))*((1+'Inputs &amp; Summary'!$D$7)^AP$29))),((_xlfn.WEIBULL.DIST(AP$29,$L91,$K91,FALSE)*($R91*(1-$E91)+$Q91*(1-$F91))*((1+'Inputs &amp; Summary'!$D$7)^AP$29))))))</f>
        <v>1.0297012391993914</v>
      </c>
      <c r="AQ91" s="114">
        <f>$D91*IF(AQ$29&gt;'Inputs &amp; Summary'!$D$5,0,IF(AQ$29&gt;VLOOKUP($G91,Lists!$J$17:$K$21,2),IF($M91=Lists!$H$3,IF($K91&lt;1,(($S91/$K91)*((1+'Inputs &amp; Summary'!$D$7)^AQ$29)),((INT(AQ$29/$K91)-INT((AQ$29-1)/$K91))*$S91*((1+'Inputs &amp; Summary'!$D$7)^AQ$29))),(_xlfn.WEIBULL.DIST(AQ$29,$L91,$K91,FALSE)*$S91*((1+'Inputs &amp; Summary'!$D$7)^AQ$29))),IF($M91=Lists!$H$3,IF($K91&lt;1,((($R91*(1-$E91)+$Q91*(1-$F91))/$K91)*((1+'Inputs &amp; Summary'!$D$7)^AQ$29)),((INT(AQ$29/$K91)-INT((AQ$29-1)/$K91))*($R91*(1-$E91)+$Q91*(1-$F91))*((1+'Inputs &amp; Summary'!$D$7)^AQ$29))),((_xlfn.WEIBULL.DIST(AQ$29,$L91,$K91,FALSE)*($R91*(1-$E91)+$Q91*(1-$F91))*((1+'Inputs &amp; Summary'!$D$7)^AQ$29))))))</f>
        <v>1.009112597626932</v>
      </c>
      <c r="AR91" s="114">
        <f>$D91*IF(AR$29&gt;'Inputs &amp; Summary'!$D$5,0,IF(AR$29&gt;VLOOKUP($G91,Lists!$J$17:$K$21,2),IF($M91=Lists!$H$3,IF($K91&lt;1,(($S91/$K91)*((1+'Inputs &amp; Summary'!$D$7)^AR$29)),((INT(AR$29/$K91)-INT((AR$29-1)/$K91))*$S91*((1+'Inputs &amp; Summary'!$D$7)^AR$29))),(_xlfn.WEIBULL.DIST(AR$29,$L91,$K91,FALSE)*$S91*((1+'Inputs &amp; Summary'!$D$7)^AR$29))),IF($M91=Lists!$H$3,IF($K91&lt;1,((($R91*(1-$E91)+$Q91*(1-$F91))/$K91)*((1+'Inputs &amp; Summary'!$D$7)^AR$29)),((INT(AR$29/$K91)-INT((AR$29-1)/$K91))*($R91*(1-$E91)+$Q91*(1-$F91))*((1+'Inputs &amp; Summary'!$D$7)^AR$29))),((_xlfn.WEIBULL.DIST(AR$29,$L91,$K91,FALSE)*($R91*(1-$E91)+$Q91*(1-$F91))*((1+'Inputs &amp; Summary'!$D$7)^AR$29))))))</f>
        <v>0.98893562124983436</v>
      </c>
      <c r="AS91" s="114">
        <f>$D91*IF(AS$29&gt;'Inputs &amp; Summary'!$D$5,0,IF(AS$29&gt;VLOOKUP($G91,Lists!$J$17:$K$21,2),IF($M91=Lists!$H$3,IF($K91&lt;1,(($S91/$K91)*((1+'Inputs &amp; Summary'!$D$7)^AS$29)),((INT(AS$29/$K91)-INT((AS$29-1)/$K91))*$S91*((1+'Inputs &amp; Summary'!$D$7)^AS$29))),(_xlfn.WEIBULL.DIST(AS$29,$L91,$K91,FALSE)*$S91*((1+'Inputs &amp; Summary'!$D$7)^AS$29))),IF($M91=Lists!$H$3,IF($K91&lt;1,((($R91*(1-$E91)+$Q91*(1-$F91))/$K91)*((1+'Inputs &amp; Summary'!$D$7)^AS$29)),((INT(AS$29/$K91)-INT((AS$29-1)/$K91))*($R91*(1-$E91)+$Q91*(1-$F91))*((1+'Inputs &amp; Summary'!$D$7)^AS$29))),((_xlfn.WEIBULL.DIST(AS$29,$L91,$K91,FALSE)*($R91*(1-$E91)+$Q91*(1-$F91))*((1+'Inputs &amp; Summary'!$D$7)^AS$29))))))</f>
        <v>0</v>
      </c>
      <c r="AT91" s="114">
        <f>$D91*IF(AT$29&gt;'Inputs &amp; Summary'!$D$5,0,IF(AT$29&gt;VLOOKUP($G91,Lists!$J$17:$K$21,2),IF($M91=Lists!$H$3,IF($K91&lt;1,(($S91/$K91)*((1+'Inputs &amp; Summary'!$D$7)^AT$29)),((INT(AT$29/$K91)-INT((AT$29-1)/$K91))*$S91*((1+'Inputs &amp; Summary'!$D$7)^AT$29))),(_xlfn.WEIBULL.DIST(AT$29,$L91,$K91,FALSE)*$S91*((1+'Inputs &amp; Summary'!$D$7)^AT$29))),IF($M91=Lists!$H$3,IF($K91&lt;1,((($R91*(1-$E91)+$Q91*(1-$F91))/$K91)*((1+'Inputs &amp; Summary'!$D$7)^AT$29)),((INT(AT$29/$K91)-INT((AT$29-1)/$K91))*($R91*(1-$E91)+$Q91*(1-$F91))*((1+'Inputs &amp; Summary'!$D$7)^AT$29))),((_xlfn.WEIBULL.DIST(AT$29,$L91,$K91,FALSE)*($R91*(1-$E91)+$Q91*(1-$F91))*((1+'Inputs &amp; Summary'!$D$7)^AT$29))))))</f>
        <v>0</v>
      </c>
      <c r="AU91" s="114">
        <f>$D91*IF(AU$29&gt;'Inputs &amp; Summary'!$D$5,0,IF(AU$29&gt;VLOOKUP($G91,Lists!$J$17:$K$21,2),IF($M91=Lists!$H$3,IF($K91&lt;1,(($S91/$K91)*((1+'Inputs &amp; Summary'!$D$7)^AU$29)),((INT(AU$29/$K91)-INT((AU$29-1)/$K91))*$S91*((1+'Inputs &amp; Summary'!$D$7)^AU$29))),(_xlfn.WEIBULL.DIST(AU$29,$L91,$K91,FALSE)*$S91*((1+'Inputs &amp; Summary'!$D$7)^AU$29))),IF($M91=Lists!$H$3,IF($K91&lt;1,((($R91*(1-$E91)+$Q91*(1-$F91))/$K91)*((1+'Inputs &amp; Summary'!$D$7)^AU$29)),((INT(AU$29/$K91)-INT((AU$29-1)/$K91))*($R91*(1-$E91)+$Q91*(1-$F91))*((1+'Inputs &amp; Summary'!$D$7)^AU$29))),((_xlfn.WEIBULL.DIST(AU$29,$L91,$K91,FALSE)*($R91*(1-$E91)+$Q91*(1-$F91))*((1+'Inputs &amp; Summary'!$D$7)^AU$29))))))</f>
        <v>0</v>
      </c>
      <c r="AV91" s="114">
        <f>$D91*IF(AV$29&gt;'Inputs &amp; Summary'!$D$5,0,IF(AV$29&gt;VLOOKUP($G91,Lists!$J$17:$K$21,2),IF($M91=Lists!$H$3,IF($K91&lt;1,(($S91/$K91)*((1+'Inputs &amp; Summary'!$D$7)^AV$29)),((INT(AV$29/$K91)-INT((AV$29-1)/$K91))*$S91*((1+'Inputs &amp; Summary'!$D$7)^AV$29))),(_xlfn.WEIBULL.DIST(AV$29,$L91,$K91,FALSE)*$S91*((1+'Inputs &amp; Summary'!$D$7)^AV$29))),IF($M91=Lists!$H$3,IF($K91&lt;1,((($R91*(1-$E91)+$Q91*(1-$F91))/$K91)*((1+'Inputs &amp; Summary'!$D$7)^AV$29)),((INT(AV$29/$K91)-INT((AV$29-1)/$K91))*($R91*(1-$E91)+$Q91*(1-$F91))*((1+'Inputs &amp; Summary'!$D$7)^AV$29))),((_xlfn.WEIBULL.DIST(AV$29,$L91,$K91,FALSE)*($R91*(1-$E91)+$Q91*(1-$F91))*((1+'Inputs &amp; Summary'!$D$7)^AV$29))))))</f>
        <v>0</v>
      </c>
      <c r="AW91" s="114">
        <f>$D91*IF(AW$29&gt;'Inputs &amp; Summary'!$D$5,0,IF(AW$29&gt;VLOOKUP($G91,Lists!$J$17:$K$21,2),IF($M91=Lists!$H$3,IF($K91&lt;1,(($S91/$K91)*((1+'Inputs &amp; Summary'!$D$7)^AW$29)),((INT(AW$29/$K91)-INT((AW$29-1)/$K91))*$S91*((1+'Inputs &amp; Summary'!$D$7)^AW$29))),(_xlfn.WEIBULL.DIST(AW$29,$L91,$K91,FALSE)*$S91*((1+'Inputs &amp; Summary'!$D$7)^AW$29))),IF($M91=Lists!$H$3,IF($K91&lt;1,((($R91*(1-$E91)+$Q91*(1-$F91))/$K91)*((1+'Inputs &amp; Summary'!$D$7)^AW$29)),((INT(AW$29/$K91)-INT((AW$29-1)/$K91))*($R91*(1-$E91)+$Q91*(1-$F91))*((1+'Inputs &amp; Summary'!$D$7)^AW$29))),((_xlfn.WEIBULL.DIST(AW$29,$L91,$K91,FALSE)*($R91*(1-$E91)+$Q91*(1-$F91))*((1+'Inputs &amp; Summary'!$D$7)^AW$29))))))</f>
        <v>0</v>
      </c>
      <c r="AX91" s="114">
        <f>$D91*IF(AX$29&gt;'Inputs &amp; Summary'!$D$5,0,IF(AX$29&gt;VLOOKUP($G91,Lists!$J$17:$K$21,2),IF($M91=Lists!$H$3,IF($K91&lt;1,(($S91/$K91)*((1+'Inputs &amp; Summary'!$D$7)^AX$29)),((INT(AX$29/$K91)-INT((AX$29-1)/$K91))*$S91*((1+'Inputs &amp; Summary'!$D$7)^AX$29))),(_xlfn.WEIBULL.DIST(AX$29,$L91,$K91,FALSE)*$S91*((1+'Inputs &amp; Summary'!$D$7)^AX$29))),IF($M91=Lists!$H$3,IF($K91&lt;1,((($R91*(1-$E91)+$Q91*(1-$F91))/$K91)*((1+'Inputs &amp; Summary'!$D$7)^AX$29)),((INT(AX$29/$K91)-INT((AX$29-1)/$K91))*($R91*(1-$E91)+$Q91*(1-$F91))*((1+'Inputs &amp; Summary'!$D$7)^AX$29))),((_xlfn.WEIBULL.DIST(AX$29,$L91,$K91,FALSE)*($R91*(1-$E91)+$Q91*(1-$F91))*((1+'Inputs &amp; Summary'!$D$7)^AX$29))))))</f>
        <v>0</v>
      </c>
      <c r="AY91" s="114">
        <f>$D91*IF(AY$29&gt;'Inputs &amp; Summary'!$D$5,0,IF(AY$29&gt;VLOOKUP($G91,Lists!$J$17:$K$21,2),IF($M91=Lists!$H$3,IF($K91&lt;1,(($S91/$K91)*((1+'Inputs &amp; Summary'!$D$7)^AY$29)),((INT(AY$29/$K91)-INT((AY$29-1)/$K91))*$S91*((1+'Inputs &amp; Summary'!$D$7)^AY$29))),(_xlfn.WEIBULL.DIST(AY$29,$L91,$K91,FALSE)*$S91*((1+'Inputs &amp; Summary'!$D$7)^AY$29))),IF($M91=Lists!$H$3,IF($K91&lt;1,((($R91*(1-$E91)+$Q91*(1-$F91))/$K91)*((1+'Inputs &amp; Summary'!$D$7)^AY$29)),((INT(AY$29/$K91)-INT((AY$29-1)/$K91))*($R91*(1-$E91)+$Q91*(1-$F91))*((1+'Inputs &amp; Summary'!$D$7)^AY$29))),((_xlfn.WEIBULL.DIST(AY$29,$L91,$K91,FALSE)*($R91*(1-$E91)+$Q91*(1-$F91))*((1+'Inputs &amp; Summary'!$D$7)^AY$29))))))</f>
        <v>0</v>
      </c>
      <c r="AZ91" s="114">
        <f>$D91*IF(AZ$29&gt;'Inputs &amp; Summary'!$D$5,0,IF(AZ$29&gt;VLOOKUP($G91,Lists!$J$17:$K$21,2),IF($M91=Lists!$H$3,IF($K91&lt;1,(($S91/$K91)*((1+'Inputs &amp; Summary'!$D$7)^AZ$29)),((INT(AZ$29/$K91)-INT((AZ$29-1)/$K91))*$S91*((1+'Inputs &amp; Summary'!$D$7)^AZ$29))),(_xlfn.WEIBULL.DIST(AZ$29,$L91,$K91,FALSE)*$S91*((1+'Inputs &amp; Summary'!$D$7)^AZ$29))),IF($M91=Lists!$H$3,IF($K91&lt;1,((($R91*(1-$E91)+$Q91*(1-$F91))/$K91)*((1+'Inputs &amp; Summary'!$D$7)^AZ$29)),((INT(AZ$29/$K91)-INT((AZ$29-1)/$K91))*($R91*(1-$E91)+$Q91*(1-$F91))*((1+'Inputs &amp; Summary'!$D$7)^AZ$29))),((_xlfn.WEIBULL.DIST(AZ$29,$L91,$K91,FALSE)*($R91*(1-$E91)+$Q91*(1-$F91))*((1+'Inputs &amp; Summary'!$D$7)^AZ$29))))))</f>
        <v>0</v>
      </c>
      <c r="BA91" s="114">
        <f>$D91*IF(BA$29&gt;'Inputs &amp; Summary'!$D$5,0,IF(BA$29&gt;VLOOKUP($G91,Lists!$J$17:$K$21,2),IF($M91=Lists!$H$3,IF($K91&lt;1,(($S91/$K91)*((1+'Inputs &amp; Summary'!$D$7)^BA$29)),((INT(BA$29/$K91)-INT((BA$29-1)/$K91))*$S91*((1+'Inputs &amp; Summary'!$D$7)^BA$29))),(_xlfn.WEIBULL.DIST(BA$29,$L91,$K91,FALSE)*$S91*((1+'Inputs &amp; Summary'!$D$7)^BA$29))),IF($M91=Lists!$H$3,IF($K91&lt;1,((($R91*(1-$E91)+$Q91*(1-$F91))/$K91)*((1+'Inputs &amp; Summary'!$D$7)^BA$29)),((INT(BA$29/$K91)-INT((BA$29-1)/$K91))*($R91*(1-$E91)+$Q91*(1-$F91))*((1+'Inputs &amp; Summary'!$D$7)^BA$29))),((_xlfn.WEIBULL.DIST(BA$29,$L91,$K91,FALSE)*($R91*(1-$E91)+$Q91*(1-$F91))*((1+'Inputs &amp; Summary'!$D$7)^BA$29))))))</f>
        <v>0</v>
      </c>
      <c r="BB91" s="114">
        <f>$D91*IF(BB$29&gt;'Inputs &amp; Summary'!$D$5,0,IF(BB$29&gt;VLOOKUP($G91,Lists!$J$17:$K$21,2),IF($M91=Lists!$H$3,IF($K91&lt;1,(($S91/$K91)*((1+'Inputs &amp; Summary'!$D$7)^BB$29)),((INT(BB$29/$K91)-INT((BB$29-1)/$K91))*$S91*((1+'Inputs &amp; Summary'!$D$7)^BB$29))),(_xlfn.WEIBULL.DIST(BB$29,$L91,$K91,FALSE)*$S91*((1+'Inputs &amp; Summary'!$D$7)^BB$29))),IF($M91=Lists!$H$3,IF($K91&lt;1,((($R91*(1-$E91)+$Q91*(1-$F91))/$K91)*((1+'Inputs &amp; Summary'!$D$7)^BB$29)),((INT(BB$29/$K91)-INT((BB$29-1)/$K91))*($R91*(1-$E91)+$Q91*(1-$F91))*((1+'Inputs &amp; Summary'!$D$7)^BB$29))),((_xlfn.WEIBULL.DIST(BB$29,$L91,$K91,FALSE)*($R91*(1-$E91)+$Q91*(1-$F91))*((1+'Inputs &amp; Summary'!$D$7)^BB$29))))))</f>
        <v>0</v>
      </c>
      <c r="BC91" s="114">
        <f>$D91*IF(BC$29&gt;'Inputs &amp; Summary'!$D$5,0,IF(BC$29&gt;VLOOKUP($G91,Lists!$J$17:$K$21,2),IF($M91=Lists!$H$3,IF($K91&lt;1,(($S91/$K91)*((1+'Inputs &amp; Summary'!$D$7)^BC$29)),((INT(BC$29/$K91)-INT((BC$29-1)/$K91))*$S91*((1+'Inputs &amp; Summary'!$D$7)^BC$29))),(_xlfn.WEIBULL.DIST(BC$29,$L91,$K91,FALSE)*$S91*((1+'Inputs &amp; Summary'!$D$7)^BC$29))),IF($M91=Lists!$H$3,IF($K91&lt;1,((($R91*(1-$E91)+$Q91*(1-$F91))/$K91)*((1+'Inputs &amp; Summary'!$D$7)^BC$29)),((INT(BC$29/$K91)-INT((BC$29-1)/$K91))*($R91*(1-$E91)+$Q91*(1-$F91))*((1+'Inputs &amp; Summary'!$D$7)^BC$29))),((_xlfn.WEIBULL.DIST(BC$29,$L91,$K91,FALSE)*($R91*(1-$E91)+$Q91*(1-$F91))*((1+'Inputs &amp; Summary'!$D$7)^BC$29))))))</f>
        <v>0</v>
      </c>
      <c r="BD91" s="114">
        <f>$D91*IF(BD$29&gt;'Inputs &amp; Summary'!$D$5,0,IF(BD$29&gt;VLOOKUP($G91,Lists!$J$17:$K$21,2),IF($M91=Lists!$H$3,IF($K91&lt;1,(($S91/$K91)*((1+'Inputs &amp; Summary'!$D$7)^BD$29)),((INT(BD$29/$K91)-INT((BD$29-1)/$K91))*$S91*((1+'Inputs &amp; Summary'!$D$7)^BD$29))),(_xlfn.WEIBULL.DIST(BD$29,$L91,$K91,FALSE)*$S91*((1+'Inputs &amp; Summary'!$D$7)^BD$29))),IF($M91=Lists!$H$3,IF($K91&lt;1,((($R91*(1-$E91)+$Q91*(1-$F91))/$K91)*((1+'Inputs &amp; Summary'!$D$7)^BD$29)),((INT(BD$29/$K91)-INT((BD$29-1)/$K91))*($R91*(1-$E91)+$Q91*(1-$F91))*((1+'Inputs &amp; Summary'!$D$7)^BD$29))),((_xlfn.WEIBULL.DIST(BD$29,$L91,$K91,FALSE)*($R91*(1-$E91)+$Q91*(1-$F91))*((1+'Inputs &amp; Summary'!$D$7)^BD$29))))))</f>
        <v>0</v>
      </c>
      <c r="BE91" s="114">
        <f>$D91*IF(BE$29&gt;'Inputs &amp; Summary'!$D$5,0,IF(BE$29&gt;VLOOKUP($G91,Lists!$J$17:$K$21,2),IF($M91=Lists!$H$3,IF($K91&lt;1,(($S91/$K91)*((1+'Inputs &amp; Summary'!$D$7)^BE$29)),((INT(BE$29/$K91)-INT((BE$29-1)/$K91))*$S91*((1+'Inputs &amp; Summary'!$D$7)^BE$29))),(_xlfn.WEIBULL.DIST(BE$29,$L91,$K91,FALSE)*$S91*((1+'Inputs &amp; Summary'!$D$7)^BE$29))),IF($M91=Lists!$H$3,IF($K91&lt;1,((($R91*(1-$E91)+$Q91*(1-$F91))/$K91)*((1+'Inputs &amp; Summary'!$D$7)^BE$29)),((INT(BE$29/$K91)-INT((BE$29-1)/$K91))*($R91*(1-$E91)+$Q91*(1-$F91))*((1+'Inputs &amp; Summary'!$D$7)^BE$29))),((_xlfn.WEIBULL.DIST(BE$29,$L91,$K91,FALSE)*($R91*(1-$E91)+$Q91*(1-$F91))*((1+'Inputs &amp; Summary'!$D$7)^BE$29))))))</f>
        <v>0</v>
      </c>
      <c r="BF91" s="114">
        <f>$D91*IF(BF$29&gt;'Inputs &amp; Summary'!$D$5,0,IF(BF$29&gt;VLOOKUP($G91,Lists!$J$17:$K$21,2),IF($M91=Lists!$H$3,IF($K91&lt;1,(($S91/$K91)*((1+'Inputs &amp; Summary'!$D$7)^BF$29)),((INT(BF$29/$K91)-INT((BF$29-1)/$K91))*$S91*((1+'Inputs &amp; Summary'!$D$7)^BF$29))),(_xlfn.WEIBULL.DIST(BF$29,$L91,$K91,FALSE)*$S91*((1+'Inputs &amp; Summary'!$D$7)^BF$29))),IF($M91=Lists!$H$3,IF($K91&lt;1,((($R91*(1-$E91)+$Q91*(1-$F91))/$K91)*((1+'Inputs &amp; Summary'!$D$7)^BF$29)),((INT(BF$29/$K91)-INT((BF$29-1)/$K91))*($R91*(1-$E91)+$Q91*(1-$F91))*((1+'Inputs &amp; Summary'!$D$7)^BF$29))),((_xlfn.WEIBULL.DIST(BF$29,$L91,$K91,FALSE)*($R91*(1-$E91)+$Q91*(1-$F91))*((1+'Inputs &amp; Summary'!$D$7)^BF$29))))))</f>
        <v>0</v>
      </c>
      <c r="BG91" s="114">
        <f>$D91*IF(BG$29&gt;'Inputs &amp; Summary'!$D$5,0,IF(BG$29&gt;VLOOKUP($G91,Lists!$J$17:$K$21,2),IF($M91=Lists!$H$3,IF($K91&lt;1,(($S91/$K91)*((1+'Inputs &amp; Summary'!$D$7)^BG$29)),((INT(BG$29/$K91)-INT((BG$29-1)/$K91))*$S91*((1+'Inputs &amp; Summary'!$D$7)^BG$29))),(_xlfn.WEIBULL.DIST(BG$29,$L91,$K91,FALSE)*$S91*((1+'Inputs &amp; Summary'!$D$7)^BG$29))),IF($M91=Lists!$H$3,IF($K91&lt;1,((($R91*(1-$E91)+$Q91*(1-$F91))/$K91)*((1+'Inputs &amp; Summary'!$D$7)^BG$29)),((INT(BG$29/$K91)-INT((BG$29-1)/$K91))*($R91*(1-$E91)+$Q91*(1-$F91))*((1+'Inputs &amp; Summary'!$D$7)^BG$29))),((_xlfn.WEIBULL.DIST(BG$29,$L91,$K91,FALSE)*($R91*(1-$E91)+$Q91*(1-$F91))*((1+'Inputs &amp; Summary'!$D$7)^BG$29))))))</f>
        <v>0</v>
      </c>
      <c r="BH91" s="114">
        <f>$D91*IF(BH$29&gt;'Inputs &amp; Summary'!$D$5,0,IF(BH$29&gt;VLOOKUP($G91,Lists!$J$17:$K$21,2),IF($M91=Lists!$H$3,IF($K91&lt;1,(($S91/$K91)*((1+'Inputs &amp; Summary'!$D$7)^BH$29)),((INT(BH$29/$K91)-INT((BH$29-1)/$K91))*$S91*((1+'Inputs &amp; Summary'!$D$7)^BH$29))),(_xlfn.WEIBULL.DIST(BH$29,$L91,$K91,FALSE)*$S91*((1+'Inputs &amp; Summary'!$D$7)^BH$29))),IF($M91=Lists!$H$3,IF($K91&lt;1,((($R91*(1-$E91)+$Q91*(1-$F91))/$K91)*((1+'Inputs &amp; Summary'!$D$7)^BH$29)),((INT(BH$29/$K91)-INT((BH$29-1)/$K91))*($R91*(1-$E91)+$Q91*(1-$F91))*((1+'Inputs &amp; Summary'!$D$7)^BH$29))),((_xlfn.WEIBULL.DIST(BH$29,$L91,$K91,FALSE)*($R91*(1-$E91)+$Q91*(1-$F91))*((1+'Inputs &amp; Summary'!$D$7)^BH$29))))))</f>
        <v>0</v>
      </c>
      <c r="BI91" s="114">
        <f>$D91*IF(BI$29&gt;'Inputs &amp; Summary'!$D$5,0,IF(BI$29&gt;VLOOKUP($G91,Lists!$J$17:$K$21,2),IF($M91=Lists!$H$3,IF($K91&lt;1,(($S91/$K91)*((1+'Inputs &amp; Summary'!$D$7)^BI$29)),((INT(BI$29/$K91)-INT((BI$29-1)/$K91))*$S91*((1+'Inputs &amp; Summary'!$D$7)^BI$29))),(_xlfn.WEIBULL.DIST(BI$29,$L91,$K91,FALSE)*$S91*((1+'Inputs &amp; Summary'!$D$7)^BI$29))),IF($M91=Lists!$H$3,IF($K91&lt;1,((($R91*(1-$E91)+$Q91*(1-$F91))/$K91)*((1+'Inputs &amp; Summary'!$D$7)^BI$29)),((INT(BI$29/$K91)-INT((BI$29-1)/$K91))*($R91*(1-$E91)+$Q91*(1-$F91))*((1+'Inputs &amp; Summary'!$D$7)^BI$29))),((_xlfn.WEIBULL.DIST(BI$29,$L91,$K91,FALSE)*($R91*(1-$E91)+$Q91*(1-$F91))*((1+'Inputs &amp; Summary'!$D$7)^BI$29))))))</f>
        <v>0</v>
      </c>
      <c r="BJ91" s="114">
        <f>$D91*IF(BJ$29&gt;'Inputs &amp; Summary'!$D$5,0,IF(BJ$29&gt;VLOOKUP($G91,Lists!$J$17:$K$21,2),IF($M91=Lists!$H$3,IF($K91&lt;1,(($S91/$K91)*((1+'Inputs &amp; Summary'!$D$7)^BJ$29)),((INT(BJ$29/$K91)-INT((BJ$29-1)/$K91))*$S91*((1+'Inputs &amp; Summary'!$D$7)^BJ$29))),(_xlfn.WEIBULL.DIST(BJ$29,$L91,$K91,FALSE)*$S91*((1+'Inputs &amp; Summary'!$D$7)^BJ$29))),IF($M91=Lists!$H$3,IF($K91&lt;1,((($R91*(1-$E91)+$Q91*(1-$F91))/$K91)*((1+'Inputs &amp; Summary'!$D$7)^BJ$29)),((INT(BJ$29/$K91)-INT((BJ$29-1)/$K91))*($R91*(1-$E91)+$Q91*(1-$F91))*((1+'Inputs &amp; Summary'!$D$7)^BJ$29))),((_xlfn.WEIBULL.DIST(BJ$29,$L91,$K91,FALSE)*($R91*(1-$E91)+$Q91*(1-$F91))*((1+'Inputs &amp; Summary'!$D$7)^BJ$29))))))</f>
        <v>0</v>
      </c>
      <c r="BK91" s="114">
        <f>$D91*IF(BK$29&gt;'Inputs &amp; Summary'!$D$5,0,IF(BK$29&gt;VLOOKUP($G91,Lists!$J$17:$K$21,2),IF($M91=Lists!$H$3,IF($K91&lt;1,(($S91/$K91)*((1+'Inputs &amp; Summary'!$D$7)^BK$29)),((INT(BK$29/$K91)-INT((BK$29-1)/$K91))*$S91*((1+'Inputs &amp; Summary'!$D$7)^BK$29))),(_xlfn.WEIBULL.DIST(BK$29,$L91,$K91,FALSE)*$S91*((1+'Inputs &amp; Summary'!$D$7)^BK$29))),IF($M91=Lists!$H$3,IF($K91&lt;1,((($R91*(1-$E91)+$Q91*(1-$F91))/$K91)*((1+'Inputs &amp; Summary'!$D$7)^BK$29)),((INT(BK$29/$K91)-INT((BK$29-1)/$K91))*($R91*(1-$E91)+$Q91*(1-$F91))*((1+'Inputs &amp; Summary'!$D$7)^BK$29))),((_xlfn.WEIBULL.DIST(BK$29,$L91,$K91,FALSE)*($R91*(1-$E91)+$Q91*(1-$F91))*((1+'Inputs &amp; Summary'!$D$7)^BK$29))))))</f>
        <v>0</v>
      </c>
      <c r="BL91" s="114">
        <f>$D91*IF(BL$29&gt;'Inputs &amp; Summary'!$D$5,0,IF(BL$29&gt;VLOOKUP($G91,Lists!$J$17:$K$21,2),IF($M91=Lists!$H$3,IF($K91&lt;1,(($S91/$K91)*((1+'Inputs &amp; Summary'!$D$7)^BL$29)),((INT(BL$29/$K91)-INT((BL$29-1)/$K91))*$S91*((1+'Inputs &amp; Summary'!$D$7)^BL$29))),(_xlfn.WEIBULL.DIST(BL$29,$L91,$K91,FALSE)*$S91*((1+'Inputs &amp; Summary'!$D$7)^BL$29))),IF($M91=Lists!$H$3,IF($K91&lt;1,((($R91*(1-$E91)+$Q91*(1-$F91))/$K91)*((1+'Inputs &amp; Summary'!$D$7)^BL$29)),((INT(BL$29/$K91)-INT((BL$29-1)/$K91))*($R91*(1-$E91)+$Q91*(1-$F91))*((1+'Inputs &amp; Summary'!$D$7)^BL$29))),((_xlfn.WEIBULL.DIST(BL$29,$L91,$K91,FALSE)*($R91*(1-$E91)+$Q91*(1-$F91))*((1+'Inputs &amp; Summary'!$D$7)^BL$29))))))</f>
        <v>0</v>
      </c>
    </row>
    <row r="92" spans="1:64" s="1" customFormat="1" ht="28.8" x14ac:dyDescent="0.3">
      <c r="A92" s="79" t="s">
        <v>242</v>
      </c>
      <c r="B92" s="33" t="s">
        <v>152</v>
      </c>
      <c r="C92" s="33" t="s">
        <v>236</v>
      </c>
      <c r="D92" s="68">
        <v>1</v>
      </c>
      <c r="E92" s="68">
        <v>1</v>
      </c>
      <c r="F92" s="68">
        <v>1</v>
      </c>
      <c r="G92" s="213" t="s">
        <v>433</v>
      </c>
      <c r="H92" s="34"/>
      <c r="I92" s="34" t="s">
        <v>96</v>
      </c>
      <c r="J92" s="33">
        <f>VLOOKUP(I92,'Labor Rates'!$A$1:$B$16,2)</f>
        <v>14.423076923076923</v>
      </c>
      <c r="K92" s="35">
        <v>25</v>
      </c>
      <c r="L92" s="35">
        <v>1</v>
      </c>
      <c r="M92" s="36" t="s">
        <v>249</v>
      </c>
      <c r="N92" s="84">
        <v>1</v>
      </c>
      <c r="O92" s="35">
        <v>4</v>
      </c>
      <c r="P92" s="5">
        <v>100</v>
      </c>
      <c r="Q92" s="73">
        <f t="shared" si="11"/>
        <v>57.692307692307693</v>
      </c>
      <c r="R92" s="73">
        <f t="shared" si="12"/>
        <v>100</v>
      </c>
      <c r="S92" s="74">
        <f t="shared" si="13"/>
        <v>157.69230769230768</v>
      </c>
      <c r="T92" s="88"/>
      <c r="U92" s="80"/>
      <c r="V92" s="87">
        <f t="shared" si="14"/>
        <v>5.1370046456300917</v>
      </c>
      <c r="W92" s="87">
        <f>NPV('Inputs &amp; Summary'!$D$6,Y92:BL92)</f>
        <v>56.836601051149991</v>
      </c>
      <c r="X92" s="90">
        <f t="shared" si="15"/>
        <v>4.1252219558768127E-4</v>
      </c>
      <c r="Y92" s="114">
        <f>$D92*IF(Y$29&gt;'Inputs &amp; Summary'!$D$5,0,IF(Y$29&gt;VLOOKUP($G92,Lists!$J$17:$K$21,2),IF($M92=Lists!$H$3,IF($K92&lt;1,(($S92/$K92)*((1+'Inputs &amp; Summary'!$D$7)^Y$29)),((INT(Y$29/$K92)-INT((Y$29-1)/$K92))*$S92*((1+'Inputs &amp; Summary'!$D$7)^Y$29))),(_xlfn.WEIBULL.DIST(Y$29,$L92,$K92,FALSE)*$S92*((1+'Inputs &amp; Summary'!$D$7)^Y$29))),IF($M92=Lists!$H$3,IF($K92&lt;1,((($R92*(1-$E92)+$Q92*(1-$F92))/$K92)*((1+'Inputs &amp; Summary'!$D$7)^Y$29)),((INT(Y$29/$K92)-INT((Y$29-1)/$K92))*($R92*(1-$E92)+$Q92*(1-$F92))*((1+'Inputs &amp; Summary'!$D$7)^Y$29))),((_xlfn.WEIBULL.DIST(Y$29,$L92,$K92,FALSE)*($R92*(1-$E92)+$Q92*(1-$F92))*((1+'Inputs &amp; Summary'!$D$7)^Y$29))))))</f>
        <v>6.1815714377461797</v>
      </c>
      <c r="Z92" s="114">
        <f>$D92*IF(Z$29&gt;'Inputs &amp; Summary'!$D$5,0,IF(Z$29&gt;VLOOKUP($G92,Lists!$J$17:$K$21,2),IF($M92=Lists!$H$3,IF($K92&lt;1,(($S92/$K92)*((1+'Inputs &amp; Summary'!$D$7)^Z$29)),((INT(Z$29/$K92)-INT((Z$29-1)/$K92))*$S92*((1+'Inputs &amp; Summary'!$D$7)^Z$29))),(_xlfn.WEIBULL.DIST(Z$29,$L92,$K92,FALSE)*$S92*((1+'Inputs &amp; Summary'!$D$7)^Z$29))),IF($M92=Lists!$H$3,IF($K92&lt;1,((($R92*(1-$E92)+$Q92*(1-$F92))/$K92)*((1+'Inputs &amp; Summary'!$D$7)^Z$29)),((INT(Z$29/$K92)-INT((Z$29-1)/$K92))*($R92*(1-$E92)+$Q92*(1-$F92))*((1+'Inputs &amp; Summary'!$D$7)^Z$29))),((_xlfn.WEIBULL.DIST(Z$29,$L92,$K92,FALSE)*($R92*(1-$E92)+$Q92*(1-$F92))*((1+'Inputs &amp; Summary'!$D$7)^Z$29))))))</f>
        <v>6.0579723258472145</v>
      </c>
      <c r="AA92" s="114">
        <f>$D92*IF(AA$29&gt;'Inputs &amp; Summary'!$D$5,0,IF(AA$29&gt;VLOOKUP($G92,Lists!$J$17:$K$21,2),IF($M92=Lists!$H$3,IF($K92&lt;1,(($S92/$K92)*((1+'Inputs &amp; Summary'!$D$7)^AA$29)),((INT(AA$29/$K92)-INT((AA$29-1)/$K92))*$S92*((1+'Inputs &amp; Summary'!$D$7)^AA$29))),(_xlfn.WEIBULL.DIST(AA$29,$L92,$K92,FALSE)*$S92*((1+'Inputs &amp; Summary'!$D$7)^AA$29))),IF($M92=Lists!$H$3,IF($K92&lt;1,((($R92*(1-$E92)+$Q92*(1-$F92))/$K92)*((1+'Inputs &amp; Summary'!$D$7)^AA$29)),((INT(AA$29/$K92)-INT((AA$29-1)/$K92))*($R92*(1-$E92)+$Q92*(1-$F92))*((1+'Inputs &amp; Summary'!$D$7)^AA$29))),((_xlfn.WEIBULL.DIST(AA$29,$L92,$K92,FALSE)*($R92*(1-$E92)+$Q92*(1-$F92))*((1+'Inputs &amp; Summary'!$D$7)^AA$29))))))</f>
        <v>5.9368445500180602</v>
      </c>
      <c r="AB92" s="114">
        <f>$D92*IF(AB$29&gt;'Inputs &amp; Summary'!$D$5,0,IF(AB$29&gt;VLOOKUP($G92,Lists!$J$17:$K$21,2),IF($M92=Lists!$H$3,IF($K92&lt;1,(($S92/$K92)*((1+'Inputs &amp; Summary'!$D$7)^AB$29)),((INT(AB$29/$K92)-INT((AB$29-1)/$K92))*$S92*((1+'Inputs &amp; Summary'!$D$7)^AB$29))),(_xlfn.WEIBULL.DIST(AB$29,$L92,$K92,FALSE)*$S92*((1+'Inputs &amp; Summary'!$D$7)^AB$29))),IF($M92=Lists!$H$3,IF($K92&lt;1,((($R92*(1-$E92)+$Q92*(1-$F92))/$K92)*((1+'Inputs &amp; Summary'!$D$7)^AB$29)),((INT(AB$29/$K92)-INT((AB$29-1)/$K92))*($R92*(1-$E92)+$Q92*(1-$F92))*((1+'Inputs &amp; Summary'!$D$7)^AB$29))),((_xlfn.WEIBULL.DIST(AB$29,$L92,$K92,FALSE)*($R92*(1-$E92)+$Q92*(1-$F92))*((1+'Inputs &amp; Summary'!$D$7)^AB$29))))))</f>
        <v>5.8181386964573063</v>
      </c>
      <c r="AC92" s="114">
        <f>$D92*IF(AC$29&gt;'Inputs &amp; Summary'!$D$5,0,IF(AC$29&gt;VLOOKUP($G92,Lists!$J$17:$K$21,2),IF($M92=Lists!$H$3,IF($K92&lt;1,(($S92/$K92)*((1+'Inputs &amp; Summary'!$D$7)^AC$29)),((INT(AC$29/$K92)-INT((AC$29-1)/$K92))*$S92*((1+'Inputs &amp; Summary'!$D$7)^AC$29))),(_xlfn.WEIBULL.DIST(AC$29,$L92,$K92,FALSE)*$S92*((1+'Inputs &amp; Summary'!$D$7)^AC$29))),IF($M92=Lists!$H$3,IF($K92&lt;1,((($R92*(1-$E92)+$Q92*(1-$F92))/$K92)*((1+'Inputs &amp; Summary'!$D$7)^AC$29)),((INT(AC$29/$K92)-INT((AC$29-1)/$K92))*($R92*(1-$E92)+$Q92*(1-$F92))*((1+'Inputs &amp; Summary'!$D$7)^AC$29))),((_xlfn.WEIBULL.DIST(AC$29,$L92,$K92,FALSE)*($R92*(1-$E92)+$Q92*(1-$F92))*((1+'Inputs &amp; Summary'!$D$7)^AC$29))))))</f>
        <v>5.7018063393812373</v>
      </c>
      <c r="AD92" s="114">
        <f>$D92*IF(AD$29&gt;'Inputs &amp; Summary'!$D$5,0,IF(AD$29&gt;VLOOKUP($G92,Lists!$J$17:$K$21,2),IF($M92=Lists!$H$3,IF($K92&lt;1,(($S92/$K92)*((1+'Inputs &amp; Summary'!$D$7)^AD$29)),((INT(AD$29/$K92)-INT((AD$29-1)/$K92))*$S92*((1+'Inputs &amp; Summary'!$D$7)^AD$29))),(_xlfn.WEIBULL.DIST(AD$29,$L92,$K92,FALSE)*$S92*((1+'Inputs &amp; Summary'!$D$7)^AD$29))),IF($M92=Lists!$H$3,IF($K92&lt;1,((($R92*(1-$E92)+$Q92*(1-$F92))/$K92)*((1+'Inputs &amp; Summary'!$D$7)^AD$29)),((INT(AD$29/$K92)-INT((AD$29-1)/$K92))*($R92*(1-$E92)+$Q92*(1-$F92))*((1+'Inputs &amp; Summary'!$D$7)^AD$29))),((_xlfn.WEIBULL.DIST(AD$29,$L92,$K92,FALSE)*($R92*(1-$E92)+$Q92*(1-$F92))*((1+'Inputs &amp; Summary'!$D$7)^AD$29))))))</f>
        <v>5.5878000212686461</v>
      </c>
      <c r="AE92" s="114">
        <f>$D92*IF(AE$29&gt;'Inputs &amp; Summary'!$D$5,0,IF(AE$29&gt;VLOOKUP($G92,Lists!$J$17:$K$21,2),IF($M92=Lists!$H$3,IF($K92&lt;1,(($S92/$K92)*((1+'Inputs &amp; Summary'!$D$7)^AE$29)),((INT(AE$29/$K92)-INT((AE$29-1)/$K92))*$S92*((1+'Inputs &amp; Summary'!$D$7)^AE$29))),(_xlfn.WEIBULL.DIST(AE$29,$L92,$K92,FALSE)*$S92*((1+'Inputs &amp; Summary'!$D$7)^AE$29))),IF($M92=Lists!$H$3,IF($K92&lt;1,((($R92*(1-$E92)+$Q92*(1-$F92))/$K92)*((1+'Inputs &amp; Summary'!$D$7)^AE$29)),((INT(AE$29/$K92)-INT((AE$29-1)/$K92))*($R92*(1-$E92)+$Q92*(1-$F92))*((1+'Inputs &amp; Summary'!$D$7)^AE$29))),((_xlfn.WEIBULL.DIST(AE$29,$L92,$K92,FALSE)*($R92*(1-$E92)+$Q92*(1-$F92))*((1+'Inputs &amp; Summary'!$D$7)^AE$29))))))</f>
        <v>5.4760732335006415</v>
      </c>
      <c r="AF92" s="114">
        <f>$D92*IF(AF$29&gt;'Inputs &amp; Summary'!$D$5,0,IF(AF$29&gt;VLOOKUP($G92,Lists!$J$17:$K$21,2),IF($M92=Lists!$H$3,IF($K92&lt;1,(($S92/$K92)*((1+'Inputs &amp; Summary'!$D$7)^AF$29)),((INT(AF$29/$K92)-INT((AF$29-1)/$K92))*$S92*((1+'Inputs &amp; Summary'!$D$7)^AF$29))),(_xlfn.WEIBULL.DIST(AF$29,$L92,$K92,FALSE)*$S92*((1+'Inputs &amp; Summary'!$D$7)^AF$29))),IF($M92=Lists!$H$3,IF($K92&lt;1,((($R92*(1-$E92)+$Q92*(1-$F92))/$K92)*((1+'Inputs &amp; Summary'!$D$7)^AF$29)),((INT(AF$29/$K92)-INT((AF$29-1)/$K92))*($R92*(1-$E92)+$Q92*(1-$F92))*((1+'Inputs &amp; Summary'!$D$7)^AF$29))),((_xlfn.WEIBULL.DIST(AF$29,$L92,$K92,FALSE)*($R92*(1-$E92)+$Q92*(1-$F92))*((1+'Inputs &amp; Summary'!$D$7)^AF$29))))))</f>
        <v>5.3665803973875734</v>
      </c>
      <c r="AG92" s="114">
        <f>$D92*IF(AG$29&gt;'Inputs &amp; Summary'!$D$5,0,IF(AG$29&gt;VLOOKUP($G92,Lists!$J$17:$K$21,2),IF($M92=Lists!$H$3,IF($K92&lt;1,(($S92/$K92)*((1+'Inputs &amp; Summary'!$D$7)^AG$29)),((INT(AG$29/$K92)-INT((AG$29-1)/$K92))*$S92*((1+'Inputs &amp; Summary'!$D$7)^AG$29))),(_xlfn.WEIBULL.DIST(AG$29,$L92,$K92,FALSE)*$S92*((1+'Inputs &amp; Summary'!$D$7)^AG$29))),IF($M92=Lists!$H$3,IF($K92&lt;1,((($R92*(1-$E92)+$Q92*(1-$F92))/$K92)*((1+'Inputs &amp; Summary'!$D$7)^AG$29)),((INT(AG$29/$K92)-INT((AG$29-1)/$K92))*($R92*(1-$E92)+$Q92*(1-$F92))*((1+'Inputs &amp; Summary'!$D$7)^AG$29))),((_xlfn.WEIBULL.DIST(AG$29,$L92,$K92,FALSE)*($R92*(1-$E92)+$Q92*(1-$F92))*((1+'Inputs &amp; Summary'!$D$7)^AG$29))))))</f>
        <v>5.259276845575295</v>
      </c>
      <c r="AH92" s="114">
        <f>$D92*IF(AH$29&gt;'Inputs &amp; Summary'!$D$5,0,IF(AH$29&gt;VLOOKUP($G92,Lists!$J$17:$K$21,2),IF($M92=Lists!$H$3,IF($K92&lt;1,(($S92/$K92)*((1+'Inputs &amp; Summary'!$D$7)^AH$29)),((INT(AH$29/$K92)-INT((AH$29-1)/$K92))*$S92*((1+'Inputs &amp; Summary'!$D$7)^AH$29))),(_xlfn.WEIBULL.DIST(AH$29,$L92,$K92,FALSE)*$S92*((1+'Inputs &amp; Summary'!$D$7)^AH$29))),IF($M92=Lists!$H$3,IF($K92&lt;1,((($R92*(1-$E92)+$Q92*(1-$F92))/$K92)*((1+'Inputs &amp; Summary'!$D$7)^AH$29)),((INT(AH$29/$K92)-INT((AH$29-1)/$K92))*($R92*(1-$E92)+$Q92*(1-$F92))*((1+'Inputs &amp; Summary'!$D$7)^AH$29))),((_xlfn.WEIBULL.DIST(AH$29,$L92,$K92,FALSE)*($R92*(1-$E92)+$Q92*(1-$F92))*((1+'Inputs &amp; Summary'!$D$7)^AH$29))))))</f>
        <v>5.1541188038232306</v>
      </c>
      <c r="AI92" s="114">
        <f>$D92*IF(AI$29&gt;'Inputs &amp; Summary'!$D$5,0,IF(AI$29&gt;VLOOKUP($G92,Lists!$J$17:$K$21,2),IF($M92=Lists!$H$3,IF($K92&lt;1,(($S92/$K92)*((1+'Inputs &amp; Summary'!$D$7)^AI$29)),((INT(AI$29/$K92)-INT((AI$29-1)/$K92))*$S92*((1+'Inputs &amp; Summary'!$D$7)^AI$29))),(_xlfn.WEIBULL.DIST(AI$29,$L92,$K92,FALSE)*$S92*((1+'Inputs &amp; Summary'!$D$7)^AI$29))),IF($M92=Lists!$H$3,IF($K92&lt;1,((($R92*(1-$E92)+$Q92*(1-$F92))/$K92)*((1+'Inputs &amp; Summary'!$D$7)^AI$29)),((INT(AI$29/$K92)-INT((AI$29-1)/$K92))*($R92*(1-$E92)+$Q92*(1-$F92))*((1+'Inputs &amp; Summary'!$D$7)^AI$29))),((_xlfn.WEIBULL.DIST(AI$29,$L92,$K92,FALSE)*($R92*(1-$E92)+$Q92*(1-$F92))*((1+'Inputs &amp; Summary'!$D$7)^AI$29))))))</f>
        <v>5.0510633731467598</v>
      </c>
      <c r="AJ92" s="114">
        <f>$D92*IF(AJ$29&gt;'Inputs &amp; Summary'!$D$5,0,IF(AJ$29&gt;VLOOKUP($G92,Lists!$J$17:$K$21,2),IF($M92=Lists!$H$3,IF($K92&lt;1,(($S92/$K92)*((1+'Inputs &amp; Summary'!$D$7)^AJ$29)),((INT(AJ$29/$K92)-INT((AJ$29-1)/$K92))*$S92*((1+'Inputs &amp; Summary'!$D$7)^AJ$29))),(_xlfn.WEIBULL.DIST(AJ$29,$L92,$K92,FALSE)*$S92*((1+'Inputs &amp; Summary'!$D$7)^AJ$29))),IF($M92=Lists!$H$3,IF($K92&lt;1,((($R92*(1-$E92)+$Q92*(1-$F92))/$K92)*((1+'Inputs &amp; Summary'!$D$7)^AJ$29)),((INT(AJ$29/$K92)-INT((AJ$29-1)/$K92))*($R92*(1-$E92)+$Q92*(1-$F92))*((1+'Inputs &amp; Summary'!$D$7)^AJ$29))),((_xlfn.WEIBULL.DIST(AJ$29,$L92,$K92,FALSE)*($R92*(1-$E92)+$Q92*(1-$F92))*((1+'Inputs &amp; Summary'!$D$7)^AJ$29))))))</f>
        <v>4.9500685123166868</v>
      </c>
      <c r="AK92" s="114">
        <f>$D92*IF(AK$29&gt;'Inputs &amp; Summary'!$D$5,0,IF(AK$29&gt;VLOOKUP($G92,Lists!$J$17:$K$21,2),IF($M92=Lists!$H$3,IF($K92&lt;1,(($S92/$K92)*((1+'Inputs &amp; Summary'!$D$7)^AK$29)),((INT(AK$29/$K92)-INT((AK$29-1)/$K92))*$S92*((1+'Inputs &amp; Summary'!$D$7)^AK$29))),(_xlfn.WEIBULL.DIST(AK$29,$L92,$K92,FALSE)*$S92*((1+'Inputs &amp; Summary'!$D$7)^AK$29))),IF($M92=Lists!$H$3,IF($K92&lt;1,((($R92*(1-$E92)+$Q92*(1-$F92))/$K92)*((1+'Inputs &amp; Summary'!$D$7)^AK$29)),((INT(AK$29/$K92)-INT((AK$29-1)/$K92))*($R92*(1-$E92)+$Q92*(1-$F92))*((1+'Inputs &amp; Summary'!$D$7)^AK$29))),((_xlfn.WEIBULL.DIST(AK$29,$L92,$K92,FALSE)*($R92*(1-$E92)+$Q92*(1-$F92))*((1+'Inputs &amp; Summary'!$D$7)^AK$29))))))</f>
        <v>4.8510930207086114</v>
      </c>
      <c r="AL92" s="114">
        <f>$D92*IF(AL$29&gt;'Inputs &amp; Summary'!$D$5,0,IF(AL$29&gt;VLOOKUP($G92,Lists!$J$17:$K$21,2),IF($M92=Lists!$H$3,IF($K92&lt;1,(($S92/$K92)*((1+'Inputs &amp; Summary'!$D$7)^AL$29)),((INT(AL$29/$K92)-INT((AL$29-1)/$K92))*$S92*((1+'Inputs &amp; Summary'!$D$7)^AL$29))),(_xlfn.WEIBULL.DIST(AL$29,$L92,$K92,FALSE)*$S92*((1+'Inputs &amp; Summary'!$D$7)^AL$29))),IF($M92=Lists!$H$3,IF($K92&lt;1,((($R92*(1-$E92)+$Q92*(1-$F92))/$K92)*((1+'Inputs &amp; Summary'!$D$7)^AL$29)),((INT(AL$29/$K92)-INT((AL$29-1)/$K92))*($R92*(1-$E92)+$Q92*(1-$F92))*((1+'Inputs &amp; Summary'!$D$7)^AL$29))),((_xlfn.WEIBULL.DIST(AL$29,$L92,$K92,FALSE)*($R92*(1-$E92)+$Q92*(1-$F92))*((1+'Inputs &amp; Summary'!$D$7)^AL$29))))))</f>
        <v>4.7540965214952244</v>
      </c>
      <c r="AM92" s="114">
        <f>$D92*IF(AM$29&gt;'Inputs &amp; Summary'!$D$5,0,IF(AM$29&gt;VLOOKUP($G92,Lists!$J$17:$K$21,2),IF($M92=Lists!$H$3,IF($K92&lt;1,(($S92/$K92)*((1+'Inputs &amp; Summary'!$D$7)^AM$29)),((INT(AM$29/$K92)-INT((AM$29-1)/$K92))*$S92*((1+'Inputs &amp; Summary'!$D$7)^AM$29))),(_xlfn.WEIBULL.DIST(AM$29,$L92,$K92,FALSE)*$S92*((1+'Inputs &amp; Summary'!$D$7)^AM$29))),IF($M92=Lists!$H$3,IF($K92&lt;1,((($R92*(1-$E92)+$Q92*(1-$F92))/$K92)*((1+'Inputs &amp; Summary'!$D$7)^AM$29)),((INT(AM$29/$K92)-INT((AM$29-1)/$K92))*($R92*(1-$E92)+$Q92*(1-$F92))*((1+'Inputs &amp; Summary'!$D$7)^AM$29))),((_xlfn.WEIBULL.DIST(AM$29,$L92,$K92,FALSE)*($R92*(1-$E92)+$Q92*(1-$F92))*((1+'Inputs &amp; Summary'!$D$7)^AM$29))))))</f>
        <v>4.6590394451746739</v>
      </c>
      <c r="AN92" s="114">
        <f>$D92*IF(AN$29&gt;'Inputs &amp; Summary'!$D$5,0,IF(AN$29&gt;VLOOKUP($G92,Lists!$J$17:$K$21,2),IF($M92=Lists!$H$3,IF($K92&lt;1,(($S92/$K92)*((1+'Inputs &amp; Summary'!$D$7)^AN$29)),((INT(AN$29/$K92)-INT((AN$29-1)/$K92))*$S92*((1+'Inputs &amp; Summary'!$D$7)^AN$29))),(_xlfn.WEIBULL.DIST(AN$29,$L92,$K92,FALSE)*$S92*((1+'Inputs &amp; Summary'!$D$7)^AN$29))),IF($M92=Lists!$H$3,IF($K92&lt;1,((($R92*(1-$E92)+$Q92*(1-$F92))/$K92)*((1+'Inputs &amp; Summary'!$D$7)^AN$29)),((INT(AN$29/$K92)-INT((AN$29-1)/$K92))*($R92*(1-$E92)+$Q92*(1-$F92))*((1+'Inputs &amp; Summary'!$D$7)^AN$29))),((_xlfn.WEIBULL.DIST(AN$29,$L92,$K92,FALSE)*($R92*(1-$E92)+$Q92*(1-$F92))*((1+'Inputs &amp; Summary'!$D$7)^AN$29))))))</f>
        <v>4.5658830134282846</v>
      </c>
      <c r="AO92" s="114">
        <f>$D92*IF(AO$29&gt;'Inputs &amp; Summary'!$D$5,0,IF(AO$29&gt;VLOOKUP($G92,Lists!$J$17:$K$21,2),IF($M92=Lists!$H$3,IF($K92&lt;1,(($S92/$K92)*((1+'Inputs &amp; Summary'!$D$7)^AO$29)),((INT(AO$29/$K92)-INT((AO$29-1)/$K92))*$S92*((1+'Inputs &amp; Summary'!$D$7)^AO$29))),(_xlfn.WEIBULL.DIST(AO$29,$L92,$K92,FALSE)*$S92*((1+'Inputs &amp; Summary'!$D$7)^AO$29))),IF($M92=Lists!$H$3,IF($K92&lt;1,((($R92*(1-$E92)+$Q92*(1-$F92))/$K92)*((1+'Inputs &amp; Summary'!$D$7)^AO$29)),((INT(AO$29/$K92)-INT((AO$29-1)/$K92))*($R92*(1-$E92)+$Q92*(1-$F92))*((1+'Inputs &amp; Summary'!$D$7)^AO$29))),((_xlfn.WEIBULL.DIST(AO$29,$L92,$K92,FALSE)*($R92*(1-$E92)+$Q92*(1-$F92))*((1+'Inputs &amp; Summary'!$D$7)^AO$29))))))</f>
        <v>4.4745892233010185</v>
      </c>
      <c r="AP92" s="114">
        <f>$D92*IF(AP$29&gt;'Inputs &amp; Summary'!$D$5,0,IF(AP$29&gt;VLOOKUP($G92,Lists!$J$17:$K$21,2),IF($M92=Lists!$H$3,IF($K92&lt;1,(($S92/$K92)*((1+'Inputs &amp; Summary'!$D$7)^AP$29)),((INT(AP$29/$K92)-INT((AP$29-1)/$K92))*$S92*((1+'Inputs &amp; Summary'!$D$7)^AP$29))),(_xlfn.WEIBULL.DIST(AP$29,$L92,$K92,FALSE)*$S92*((1+'Inputs &amp; Summary'!$D$7)^AP$29))),IF($M92=Lists!$H$3,IF($K92&lt;1,((($R92*(1-$E92)+$Q92*(1-$F92))/$K92)*((1+'Inputs &amp; Summary'!$D$7)^AP$29)),((INT(AP$29/$K92)-INT((AP$29-1)/$K92))*($R92*(1-$E92)+$Q92*(1-$F92))*((1+'Inputs &amp; Summary'!$D$7)^AP$29))),((_xlfn.WEIBULL.DIST(AP$29,$L92,$K92,FALSE)*($R92*(1-$E92)+$Q92*(1-$F92))*((1+'Inputs &amp; Summary'!$D$7)^AP$29))))))</f>
        <v>4.3851208316982646</v>
      </c>
      <c r="AQ92" s="114">
        <f>$D92*IF(AQ$29&gt;'Inputs &amp; Summary'!$D$5,0,IF(AQ$29&gt;VLOOKUP($G92,Lists!$J$17:$K$21,2),IF($M92=Lists!$H$3,IF($K92&lt;1,(($S92/$K92)*((1+'Inputs &amp; Summary'!$D$7)^AQ$29)),((INT(AQ$29/$K92)-INT((AQ$29-1)/$K92))*$S92*((1+'Inputs &amp; Summary'!$D$7)^AQ$29))),(_xlfn.WEIBULL.DIST(AQ$29,$L92,$K92,FALSE)*$S92*((1+'Inputs &amp; Summary'!$D$7)^AQ$29))),IF($M92=Lists!$H$3,IF($K92&lt;1,((($R92*(1-$E92)+$Q92*(1-$F92))/$K92)*((1+'Inputs &amp; Summary'!$D$7)^AQ$29)),((INT(AQ$29/$K92)-INT((AQ$29-1)/$K92))*($R92*(1-$E92)+$Q92*(1-$F92))*((1+'Inputs &amp; Summary'!$D$7)^AQ$29))),((_xlfn.WEIBULL.DIST(AQ$29,$L92,$K92,FALSE)*($R92*(1-$E92)+$Q92*(1-$F92))*((1+'Inputs &amp; Summary'!$D$7)^AQ$29))))))</f>
        <v>4.297441340192595</v>
      </c>
      <c r="AR92" s="114">
        <f>$D92*IF(AR$29&gt;'Inputs &amp; Summary'!$D$5,0,IF(AR$29&gt;VLOOKUP($G92,Lists!$J$17:$K$21,2),IF($M92=Lists!$H$3,IF($K92&lt;1,(($S92/$K92)*((1+'Inputs &amp; Summary'!$D$7)^AR$29)),((INT(AR$29/$K92)-INT((AR$29-1)/$K92))*$S92*((1+'Inputs &amp; Summary'!$D$7)^AR$29))),(_xlfn.WEIBULL.DIST(AR$29,$L92,$K92,FALSE)*$S92*((1+'Inputs &amp; Summary'!$D$7)^AR$29))),IF($M92=Lists!$H$3,IF($K92&lt;1,((($R92*(1-$E92)+$Q92*(1-$F92))/$K92)*((1+'Inputs &amp; Summary'!$D$7)^AR$29)),((INT(AR$29/$K92)-INT((AR$29-1)/$K92))*($R92*(1-$E92)+$Q92*(1-$F92))*((1+'Inputs &amp; Summary'!$D$7)^AR$29))),((_xlfn.WEIBULL.DIST(AR$29,$L92,$K92,FALSE)*($R92*(1-$E92)+$Q92*(1-$F92))*((1+'Inputs &amp; Summary'!$D$7)^AR$29))))))</f>
        <v>4.2115149801343241</v>
      </c>
      <c r="AS92" s="114">
        <f>$D92*IF(AS$29&gt;'Inputs &amp; Summary'!$D$5,0,IF(AS$29&gt;VLOOKUP($G92,Lists!$J$17:$K$21,2),IF($M92=Lists!$H$3,IF($K92&lt;1,(($S92/$K92)*((1+'Inputs &amp; Summary'!$D$7)^AS$29)),((INT(AS$29/$K92)-INT((AS$29-1)/$K92))*$S92*((1+'Inputs &amp; Summary'!$D$7)^AS$29))),(_xlfn.WEIBULL.DIST(AS$29,$L92,$K92,FALSE)*$S92*((1+'Inputs &amp; Summary'!$D$7)^AS$29))),IF($M92=Lists!$H$3,IF($K92&lt;1,((($R92*(1-$E92)+$Q92*(1-$F92))/$K92)*((1+'Inputs &amp; Summary'!$D$7)^AS$29)),((INT(AS$29/$K92)-INT((AS$29-1)/$K92))*($R92*(1-$E92)+$Q92*(1-$F92))*((1+'Inputs &amp; Summary'!$D$7)^AS$29))),((_xlfn.WEIBULL.DIST(AS$29,$L92,$K92,FALSE)*($R92*(1-$E92)+$Q92*(1-$F92))*((1+'Inputs &amp; Summary'!$D$7)^AS$29))))))</f>
        <v>0</v>
      </c>
      <c r="AT92" s="114">
        <f>$D92*IF(AT$29&gt;'Inputs &amp; Summary'!$D$5,0,IF(AT$29&gt;VLOOKUP($G92,Lists!$J$17:$K$21,2),IF($M92=Lists!$H$3,IF($K92&lt;1,(($S92/$K92)*((1+'Inputs &amp; Summary'!$D$7)^AT$29)),((INT(AT$29/$K92)-INT((AT$29-1)/$K92))*$S92*((1+'Inputs &amp; Summary'!$D$7)^AT$29))),(_xlfn.WEIBULL.DIST(AT$29,$L92,$K92,FALSE)*$S92*((1+'Inputs &amp; Summary'!$D$7)^AT$29))),IF($M92=Lists!$H$3,IF($K92&lt;1,((($R92*(1-$E92)+$Q92*(1-$F92))/$K92)*((1+'Inputs &amp; Summary'!$D$7)^AT$29)),((INT(AT$29/$K92)-INT((AT$29-1)/$K92))*($R92*(1-$E92)+$Q92*(1-$F92))*((1+'Inputs &amp; Summary'!$D$7)^AT$29))),((_xlfn.WEIBULL.DIST(AT$29,$L92,$K92,FALSE)*($R92*(1-$E92)+$Q92*(1-$F92))*((1+'Inputs &amp; Summary'!$D$7)^AT$29))))))</f>
        <v>0</v>
      </c>
      <c r="AU92" s="114">
        <f>$D92*IF(AU$29&gt;'Inputs &amp; Summary'!$D$5,0,IF(AU$29&gt;VLOOKUP($G92,Lists!$J$17:$K$21,2),IF($M92=Lists!$H$3,IF($K92&lt;1,(($S92/$K92)*((1+'Inputs &amp; Summary'!$D$7)^AU$29)),((INT(AU$29/$K92)-INT((AU$29-1)/$K92))*$S92*((1+'Inputs &amp; Summary'!$D$7)^AU$29))),(_xlfn.WEIBULL.DIST(AU$29,$L92,$K92,FALSE)*$S92*((1+'Inputs &amp; Summary'!$D$7)^AU$29))),IF($M92=Lists!$H$3,IF($K92&lt;1,((($R92*(1-$E92)+$Q92*(1-$F92))/$K92)*((1+'Inputs &amp; Summary'!$D$7)^AU$29)),((INT(AU$29/$K92)-INT((AU$29-1)/$K92))*($R92*(1-$E92)+$Q92*(1-$F92))*((1+'Inputs &amp; Summary'!$D$7)^AU$29))),((_xlfn.WEIBULL.DIST(AU$29,$L92,$K92,FALSE)*($R92*(1-$E92)+$Q92*(1-$F92))*((1+'Inputs &amp; Summary'!$D$7)^AU$29))))))</f>
        <v>0</v>
      </c>
      <c r="AV92" s="114">
        <f>$D92*IF(AV$29&gt;'Inputs &amp; Summary'!$D$5,0,IF(AV$29&gt;VLOOKUP($G92,Lists!$J$17:$K$21,2),IF($M92=Lists!$H$3,IF($K92&lt;1,(($S92/$K92)*((1+'Inputs &amp; Summary'!$D$7)^AV$29)),((INT(AV$29/$K92)-INT((AV$29-1)/$K92))*$S92*((1+'Inputs &amp; Summary'!$D$7)^AV$29))),(_xlfn.WEIBULL.DIST(AV$29,$L92,$K92,FALSE)*$S92*((1+'Inputs &amp; Summary'!$D$7)^AV$29))),IF($M92=Lists!$H$3,IF($K92&lt;1,((($R92*(1-$E92)+$Q92*(1-$F92))/$K92)*((1+'Inputs &amp; Summary'!$D$7)^AV$29)),((INT(AV$29/$K92)-INT((AV$29-1)/$K92))*($R92*(1-$E92)+$Q92*(1-$F92))*((1+'Inputs &amp; Summary'!$D$7)^AV$29))),((_xlfn.WEIBULL.DIST(AV$29,$L92,$K92,FALSE)*($R92*(1-$E92)+$Q92*(1-$F92))*((1+'Inputs &amp; Summary'!$D$7)^AV$29))))))</f>
        <v>0</v>
      </c>
      <c r="AW92" s="114">
        <f>$D92*IF(AW$29&gt;'Inputs &amp; Summary'!$D$5,0,IF(AW$29&gt;VLOOKUP($G92,Lists!$J$17:$K$21,2),IF($M92=Lists!$H$3,IF($K92&lt;1,(($S92/$K92)*((1+'Inputs &amp; Summary'!$D$7)^AW$29)),((INT(AW$29/$K92)-INT((AW$29-1)/$K92))*$S92*((1+'Inputs &amp; Summary'!$D$7)^AW$29))),(_xlfn.WEIBULL.DIST(AW$29,$L92,$K92,FALSE)*$S92*((1+'Inputs &amp; Summary'!$D$7)^AW$29))),IF($M92=Lists!$H$3,IF($K92&lt;1,((($R92*(1-$E92)+$Q92*(1-$F92))/$K92)*((1+'Inputs &amp; Summary'!$D$7)^AW$29)),((INT(AW$29/$K92)-INT((AW$29-1)/$K92))*($R92*(1-$E92)+$Q92*(1-$F92))*((1+'Inputs &amp; Summary'!$D$7)^AW$29))),((_xlfn.WEIBULL.DIST(AW$29,$L92,$K92,FALSE)*($R92*(1-$E92)+$Q92*(1-$F92))*((1+'Inputs &amp; Summary'!$D$7)^AW$29))))))</f>
        <v>0</v>
      </c>
      <c r="AX92" s="114">
        <f>$D92*IF(AX$29&gt;'Inputs &amp; Summary'!$D$5,0,IF(AX$29&gt;VLOOKUP($G92,Lists!$J$17:$K$21,2),IF($M92=Lists!$H$3,IF($K92&lt;1,(($S92/$K92)*((1+'Inputs &amp; Summary'!$D$7)^AX$29)),((INT(AX$29/$K92)-INT((AX$29-1)/$K92))*$S92*((1+'Inputs &amp; Summary'!$D$7)^AX$29))),(_xlfn.WEIBULL.DIST(AX$29,$L92,$K92,FALSE)*$S92*((1+'Inputs &amp; Summary'!$D$7)^AX$29))),IF($M92=Lists!$H$3,IF($K92&lt;1,((($R92*(1-$E92)+$Q92*(1-$F92))/$K92)*((1+'Inputs &amp; Summary'!$D$7)^AX$29)),((INT(AX$29/$K92)-INT((AX$29-1)/$K92))*($R92*(1-$E92)+$Q92*(1-$F92))*((1+'Inputs &amp; Summary'!$D$7)^AX$29))),((_xlfn.WEIBULL.DIST(AX$29,$L92,$K92,FALSE)*($R92*(1-$E92)+$Q92*(1-$F92))*((1+'Inputs &amp; Summary'!$D$7)^AX$29))))))</f>
        <v>0</v>
      </c>
      <c r="AY92" s="114">
        <f>$D92*IF(AY$29&gt;'Inputs &amp; Summary'!$D$5,0,IF(AY$29&gt;VLOOKUP($G92,Lists!$J$17:$K$21,2),IF($M92=Lists!$H$3,IF($K92&lt;1,(($S92/$K92)*((1+'Inputs &amp; Summary'!$D$7)^AY$29)),((INT(AY$29/$K92)-INT((AY$29-1)/$K92))*$S92*((1+'Inputs &amp; Summary'!$D$7)^AY$29))),(_xlfn.WEIBULL.DIST(AY$29,$L92,$K92,FALSE)*$S92*((1+'Inputs &amp; Summary'!$D$7)^AY$29))),IF($M92=Lists!$H$3,IF($K92&lt;1,((($R92*(1-$E92)+$Q92*(1-$F92))/$K92)*((1+'Inputs &amp; Summary'!$D$7)^AY$29)),((INT(AY$29/$K92)-INT((AY$29-1)/$K92))*($R92*(1-$E92)+$Q92*(1-$F92))*((1+'Inputs &amp; Summary'!$D$7)^AY$29))),((_xlfn.WEIBULL.DIST(AY$29,$L92,$K92,FALSE)*($R92*(1-$E92)+$Q92*(1-$F92))*((1+'Inputs &amp; Summary'!$D$7)^AY$29))))))</f>
        <v>0</v>
      </c>
      <c r="AZ92" s="114">
        <f>$D92*IF(AZ$29&gt;'Inputs &amp; Summary'!$D$5,0,IF(AZ$29&gt;VLOOKUP($G92,Lists!$J$17:$K$21,2),IF($M92=Lists!$H$3,IF($K92&lt;1,(($S92/$K92)*((1+'Inputs &amp; Summary'!$D$7)^AZ$29)),((INT(AZ$29/$K92)-INT((AZ$29-1)/$K92))*$S92*((1+'Inputs &amp; Summary'!$D$7)^AZ$29))),(_xlfn.WEIBULL.DIST(AZ$29,$L92,$K92,FALSE)*$S92*((1+'Inputs &amp; Summary'!$D$7)^AZ$29))),IF($M92=Lists!$H$3,IF($K92&lt;1,((($R92*(1-$E92)+$Q92*(1-$F92))/$K92)*((1+'Inputs &amp; Summary'!$D$7)^AZ$29)),((INT(AZ$29/$K92)-INT((AZ$29-1)/$K92))*($R92*(1-$E92)+$Q92*(1-$F92))*((1+'Inputs &amp; Summary'!$D$7)^AZ$29))),((_xlfn.WEIBULL.DIST(AZ$29,$L92,$K92,FALSE)*($R92*(1-$E92)+$Q92*(1-$F92))*((1+'Inputs &amp; Summary'!$D$7)^AZ$29))))))</f>
        <v>0</v>
      </c>
      <c r="BA92" s="114">
        <f>$D92*IF(BA$29&gt;'Inputs &amp; Summary'!$D$5,0,IF(BA$29&gt;VLOOKUP($G92,Lists!$J$17:$K$21,2),IF($M92=Lists!$H$3,IF($K92&lt;1,(($S92/$K92)*((1+'Inputs &amp; Summary'!$D$7)^BA$29)),((INT(BA$29/$K92)-INT((BA$29-1)/$K92))*$S92*((1+'Inputs &amp; Summary'!$D$7)^BA$29))),(_xlfn.WEIBULL.DIST(BA$29,$L92,$K92,FALSE)*$S92*((1+'Inputs &amp; Summary'!$D$7)^BA$29))),IF($M92=Lists!$H$3,IF($K92&lt;1,((($R92*(1-$E92)+$Q92*(1-$F92))/$K92)*((1+'Inputs &amp; Summary'!$D$7)^BA$29)),((INT(BA$29/$K92)-INT((BA$29-1)/$K92))*($R92*(1-$E92)+$Q92*(1-$F92))*((1+'Inputs &amp; Summary'!$D$7)^BA$29))),((_xlfn.WEIBULL.DIST(BA$29,$L92,$K92,FALSE)*($R92*(1-$E92)+$Q92*(1-$F92))*((1+'Inputs &amp; Summary'!$D$7)^BA$29))))))</f>
        <v>0</v>
      </c>
      <c r="BB92" s="114">
        <f>$D92*IF(BB$29&gt;'Inputs &amp; Summary'!$D$5,0,IF(BB$29&gt;VLOOKUP($G92,Lists!$J$17:$K$21,2),IF($M92=Lists!$H$3,IF($K92&lt;1,(($S92/$K92)*((1+'Inputs &amp; Summary'!$D$7)^BB$29)),((INT(BB$29/$K92)-INT((BB$29-1)/$K92))*$S92*((1+'Inputs &amp; Summary'!$D$7)^BB$29))),(_xlfn.WEIBULL.DIST(BB$29,$L92,$K92,FALSE)*$S92*((1+'Inputs &amp; Summary'!$D$7)^BB$29))),IF($M92=Lists!$H$3,IF($K92&lt;1,((($R92*(1-$E92)+$Q92*(1-$F92))/$K92)*((1+'Inputs &amp; Summary'!$D$7)^BB$29)),((INT(BB$29/$K92)-INT((BB$29-1)/$K92))*($R92*(1-$E92)+$Q92*(1-$F92))*((1+'Inputs &amp; Summary'!$D$7)^BB$29))),((_xlfn.WEIBULL.DIST(BB$29,$L92,$K92,FALSE)*($R92*(1-$E92)+$Q92*(1-$F92))*((1+'Inputs &amp; Summary'!$D$7)^BB$29))))))</f>
        <v>0</v>
      </c>
      <c r="BC92" s="114">
        <f>$D92*IF(BC$29&gt;'Inputs &amp; Summary'!$D$5,0,IF(BC$29&gt;VLOOKUP($G92,Lists!$J$17:$K$21,2),IF($M92=Lists!$H$3,IF($K92&lt;1,(($S92/$K92)*((1+'Inputs &amp; Summary'!$D$7)^BC$29)),((INT(BC$29/$K92)-INT((BC$29-1)/$K92))*$S92*((1+'Inputs &amp; Summary'!$D$7)^BC$29))),(_xlfn.WEIBULL.DIST(BC$29,$L92,$K92,FALSE)*$S92*((1+'Inputs &amp; Summary'!$D$7)^BC$29))),IF($M92=Lists!$H$3,IF($K92&lt;1,((($R92*(1-$E92)+$Q92*(1-$F92))/$K92)*((1+'Inputs &amp; Summary'!$D$7)^BC$29)),((INT(BC$29/$K92)-INT((BC$29-1)/$K92))*($R92*(1-$E92)+$Q92*(1-$F92))*((1+'Inputs &amp; Summary'!$D$7)^BC$29))),((_xlfn.WEIBULL.DIST(BC$29,$L92,$K92,FALSE)*($R92*(1-$E92)+$Q92*(1-$F92))*((1+'Inputs &amp; Summary'!$D$7)^BC$29))))))</f>
        <v>0</v>
      </c>
      <c r="BD92" s="114">
        <f>$D92*IF(BD$29&gt;'Inputs &amp; Summary'!$D$5,0,IF(BD$29&gt;VLOOKUP($G92,Lists!$J$17:$K$21,2),IF($M92=Lists!$H$3,IF($K92&lt;1,(($S92/$K92)*((1+'Inputs &amp; Summary'!$D$7)^BD$29)),((INT(BD$29/$K92)-INT((BD$29-1)/$K92))*$S92*((1+'Inputs &amp; Summary'!$D$7)^BD$29))),(_xlfn.WEIBULL.DIST(BD$29,$L92,$K92,FALSE)*$S92*((1+'Inputs &amp; Summary'!$D$7)^BD$29))),IF($M92=Lists!$H$3,IF($K92&lt;1,((($R92*(1-$E92)+$Q92*(1-$F92))/$K92)*((1+'Inputs &amp; Summary'!$D$7)^BD$29)),((INT(BD$29/$K92)-INT((BD$29-1)/$K92))*($R92*(1-$E92)+$Q92*(1-$F92))*((1+'Inputs &amp; Summary'!$D$7)^BD$29))),((_xlfn.WEIBULL.DIST(BD$29,$L92,$K92,FALSE)*($R92*(1-$E92)+$Q92*(1-$F92))*((1+'Inputs &amp; Summary'!$D$7)^BD$29))))))</f>
        <v>0</v>
      </c>
      <c r="BE92" s="114">
        <f>$D92*IF(BE$29&gt;'Inputs &amp; Summary'!$D$5,0,IF(BE$29&gt;VLOOKUP($G92,Lists!$J$17:$K$21,2),IF($M92=Lists!$H$3,IF($K92&lt;1,(($S92/$K92)*((1+'Inputs &amp; Summary'!$D$7)^BE$29)),((INT(BE$29/$K92)-INT((BE$29-1)/$K92))*$S92*((1+'Inputs &amp; Summary'!$D$7)^BE$29))),(_xlfn.WEIBULL.DIST(BE$29,$L92,$K92,FALSE)*$S92*((1+'Inputs &amp; Summary'!$D$7)^BE$29))),IF($M92=Lists!$H$3,IF($K92&lt;1,((($R92*(1-$E92)+$Q92*(1-$F92))/$K92)*((1+'Inputs &amp; Summary'!$D$7)^BE$29)),((INT(BE$29/$K92)-INT((BE$29-1)/$K92))*($R92*(1-$E92)+$Q92*(1-$F92))*((1+'Inputs &amp; Summary'!$D$7)^BE$29))),((_xlfn.WEIBULL.DIST(BE$29,$L92,$K92,FALSE)*($R92*(1-$E92)+$Q92*(1-$F92))*((1+'Inputs &amp; Summary'!$D$7)^BE$29))))))</f>
        <v>0</v>
      </c>
      <c r="BF92" s="114">
        <f>$D92*IF(BF$29&gt;'Inputs &amp; Summary'!$D$5,0,IF(BF$29&gt;VLOOKUP($G92,Lists!$J$17:$K$21,2),IF($M92=Lists!$H$3,IF($K92&lt;1,(($S92/$K92)*((1+'Inputs &amp; Summary'!$D$7)^BF$29)),((INT(BF$29/$K92)-INT((BF$29-1)/$K92))*$S92*((1+'Inputs &amp; Summary'!$D$7)^BF$29))),(_xlfn.WEIBULL.DIST(BF$29,$L92,$K92,FALSE)*$S92*((1+'Inputs &amp; Summary'!$D$7)^BF$29))),IF($M92=Lists!$H$3,IF($K92&lt;1,((($R92*(1-$E92)+$Q92*(1-$F92))/$K92)*((1+'Inputs &amp; Summary'!$D$7)^BF$29)),((INT(BF$29/$K92)-INT((BF$29-1)/$K92))*($R92*(1-$E92)+$Q92*(1-$F92))*((1+'Inputs &amp; Summary'!$D$7)^BF$29))),((_xlfn.WEIBULL.DIST(BF$29,$L92,$K92,FALSE)*($R92*(1-$E92)+$Q92*(1-$F92))*((1+'Inputs &amp; Summary'!$D$7)^BF$29))))))</f>
        <v>0</v>
      </c>
      <c r="BG92" s="114">
        <f>$D92*IF(BG$29&gt;'Inputs &amp; Summary'!$D$5,0,IF(BG$29&gt;VLOOKUP($G92,Lists!$J$17:$K$21,2),IF($M92=Lists!$H$3,IF($K92&lt;1,(($S92/$K92)*((1+'Inputs &amp; Summary'!$D$7)^BG$29)),((INT(BG$29/$K92)-INT((BG$29-1)/$K92))*$S92*((1+'Inputs &amp; Summary'!$D$7)^BG$29))),(_xlfn.WEIBULL.DIST(BG$29,$L92,$K92,FALSE)*$S92*((1+'Inputs &amp; Summary'!$D$7)^BG$29))),IF($M92=Lists!$H$3,IF($K92&lt;1,((($R92*(1-$E92)+$Q92*(1-$F92))/$K92)*((1+'Inputs &amp; Summary'!$D$7)^BG$29)),((INT(BG$29/$K92)-INT((BG$29-1)/$K92))*($R92*(1-$E92)+$Q92*(1-$F92))*((1+'Inputs &amp; Summary'!$D$7)^BG$29))),((_xlfn.WEIBULL.DIST(BG$29,$L92,$K92,FALSE)*($R92*(1-$E92)+$Q92*(1-$F92))*((1+'Inputs &amp; Summary'!$D$7)^BG$29))))))</f>
        <v>0</v>
      </c>
      <c r="BH92" s="114">
        <f>$D92*IF(BH$29&gt;'Inputs &amp; Summary'!$D$5,0,IF(BH$29&gt;VLOOKUP($G92,Lists!$J$17:$K$21,2),IF($M92=Lists!$H$3,IF($K92&lt;1,(($S92/$K92)*((1+'Inputs &amp; Summary'!$D$7)^BH$29)),((INT(BH$29/$K92)-INT((BH$29-1)/$K92))*$S92*((1+'Inputs &amp; Summary'!$D$7)^BH$29))),(_xlfn.WEIBULL.DIST(BH$29,$L92,$K92,FALSE)*$S92*((1+'Inputs &amp; Summary'!$D$7)^BH$29))),IF($M92=Lists!$H$3,IF($K92&lt;1,((($R92*(1-$E92)+$Q92*(1-$F92))/$K92)*((1+'Inputs &amp; Summary'!$D$7)^BH$29)),((INT(BH$29/$K92)-INT((BH$29-1)/$K92))*($R92*(1-$E92)+$Q92*(1-$F92))*((1+'Inputs &amp; Summary'!$D$7)^BH$29))),((_xlfn.WEIBULL.DIST(BH$29,$L92,$K92,FALSE)*($R92*(1-$E92)+$Q92*(1-$F92))*((1+'Inputs &amp; Summary'!$D$7)^BH$29))))))</f>
        <v>0</v>
      </c>
      <c r="BI92" s="114">
        <f>$D92*IF(BI$29&gt;'Inputs &amp; Summary'!$D$5,0,IF(BI$29&gt;VLOOKUP($G92,Lists!$J$17:$K$21,2),IF($M92=Lists!$H$3,IF($K92&lt;1,(($S92/$K92)*((1+'Inputs &amp; Summary'!$D$7)^BI$29)),((INT(BI$29/$K92)-INT((BI$29-1)/$K92))*$S92*((1+'Inputs &amp; Summary'!$D$7)^BI$29))),(_xlfn.WEIBULL.DIST(BI$29,$L92,$K92,FALSE)*$S92*((1+'Inputs &amp; Summary'!$D$7)^BI$29))),IF($M92=Lists!$H$3,IF($K92&lt;1,((($R92*(1-$E92)+$Q92*(1-$F92))/$K92)*((1+'Inputs &amp; Summary'!$D$7)^BI$29)),((INT(BI$29/$K92)-INT((BI$29-1)/$K92))*($R92*(1-$E92)+$Q92*(1-$F92))*((1+'Inputs &amp; Summary'!$D$7)^BI$29))),((_xlfn.WEIBULL.DIST(BI$29,$L92,$K92,FALSE)*($R92*(1-$E92)+$Q92*(1-$F92))*((1+'Inputs &amp; Summary'!$D$7)^BI$29))))))</f>
        <v>0</v>
      </c>
      <c r="BJ92" s="114">
        <f>$D92*IF(BJ$29&gt;'Inputs &amp; Summary'!$D$5,0,IF(BJ$29&gt;VLOOKUP($G92,Lists!$J$17:$K$21,2),IF($M92=Lists!$H$3,IF($K92&lt;1,(($S92/$K92)*((1+'Inputs &amp; Summary'!$D$7)^BJ$29)),((INT(BJ$29/$K92)-INT((BJ$29-1)/$K92))*$S92*((1+'Inputs &amp; Summary'!$D$7)^BJ$29))),(_xlfn.WEIBULL.DIST(BJ$29,$L92,$K92,FALSE)*$S92*((1+'Inputs &amp; Summary'!$D$7)^BJ$29))),IF($M92=Lists!$H$3,IF($K92&lt;1,((($R92*(1-$E92)+$Q92*(1-$F92))/$K92)*((1+'Inputs &amp; Summary'!$D$7)^BJ$29)),((INT(BJ$29/$K92)-INT((BJ$29-1)/$K92))*($R92*(1-$E92)+$Q92*(1-$F92))*((1+'Inputs &amp; Summary'!$D$7)^BJ$29))),((_xlfn.WEIBULL.DIST(BJ$29,$L92,$K92,FALSE)*($R92*(1-$E92)+$Q92*(1-$F92))*((1+'Inputs &amp; Summary'!$D$7)^BJ$29))))))</f>
        <v>0</v>
      </c>
      <c r="BK92" s="114">
        <f>$D92*IF(BK$29&gt;'Inputs &amp; Summary'!$D$5,0,IF(BK$29&gt;VLOOKUP($G92,Lists!$J$17:$K$21,2),IF($M92=Lists!$H$3,IF($K92&lt;1,(($S92/$K92)*((1+'Inputs &amp; Summary'!$D$7)^BK$29)),((INT(BK$29/$K92)-INT((BK$29-1)/$K92))*$S92*((1+'Inputs &amp; Summary'!$D$7)^BK$29))),(_xlfn.WEIBULL.DIST(BK$29,$L92,$K92,FALSE)*$S92*((1+'Inputs &amp; Summary'!$D$7)^BK$29))),IF($M92=Lists!$H$3,IF($K92&lt;1,((($R92*(1-$E92)+$Q92*(1-$F92))/$K92)*((1+'Inputs &amp; Summary'!$D$7)^BK$29)),((INT(BK$29/$K92)-INT((BK$29-1)/$K92))*($R92*(1-$E92)+$Q92*(1-$F92))*((1+'Inputs &amp; Summary'!$D$7)^BK$29))),((_xlfn.WEIBULL.DIST(BK$29,$L92,$K92,FALSE)*($R92*(1-$E92)+$Q92*(1-$F92))*((1+'Inputs &amp; Summary'!$D$7)^BK$29))))))</f>
        <v>0</v>
      </c>
      <c r="BL92" s="114">
        <f>$D92*IF(BL$29&gt;'Inputs &amp; Summary'!$D$5,0,IF(BL$29&gt;VLOOKUP($G92,Lists!$J$17:$K$21,2),IF($M92=Lists!$H$3,IF($K92&lt;1,(($S92/$K92)*((1+'Inputs &amp; Summary'!$D$7)^BL$29)),((INT(BL$29/$K92)-INT((BL$29-1)/$K92))*$S92*((1+'Inputs &amp; Summary'!$D$7)^BL$29))),(_xlfn.WEIBULL.DIST(BL$29,$L92,$K92,FALSE)*$S92*((1+'Inputs &amp; Summary'!$D$7)^BL$29))),IF($M92=Lists!$H$3,IF($K92&lt;1,((($R92*(1-$E92)+$Q92*(1-$F92))/$K92)*((1+'Inputs &amp; Summary'!$D$7)^BL$29)),((INT(BL$29/$K92)-INT((BL$29-1)/$K92))*($R92*(1-$E92)+$Q92*(1-$F92))*((1+'Inputs &amp; Summary'!$D$7)^BL$29))),((_xlfn.WEIBULL.DIST(BL$29,$L92,$K92,FALSE)*($R92*(1-$E92)+$Q92*(1-$F92))*((1+'Inputs &amp; Summary'!$D$7)^BL$29))))))</f>
        <v>0</v>
      </c>
    </row>
    <row r="93" spans="1:64" s="1" customFormat="1" x14ac:dyDescent="0.3">
      <c r="A93" s="79" t="s">
        <v>241</v>
      </c>
      <c r="B93" s="33" t="s">
        <v>152</v>
      </c>
      <c r="C93" s="33" t="s">
        <v>236</v>
      </c>
      <c r="D93" s="68">
        <v>1</v>
      </c>
      <c r="E93" s="68">
        <v>1</v>
      </c>
      <c r="F93" s="68">
        <v>1</v>
      </c>
      <c r="G93" s="213" t="s">
        <v>433</v>
      </c>
      <c r="H93" s="34" t="s">
        <v>287</v>
      </c>
      <c r="I93" s="34" t="s">
        <v>96</v>
      </c>
      <c r="J93" s="33">
        <f>VLOOKUP(I93,'Labor Rates'!$A$1:$B$16,2)</f>
        <v>14.423076923076923</v>
      </c>
      <c r="K93" s="35">
        <v>25</v>
      </c>
      <c r="L93" s="35">
        <v>1</v>
      </c>
      <c r="M93" s="36" t="s">
        <v>249</v>
      </c>
      <c r="N93" s="84">
        <f>'Inputs &amp; Summary'!$D$23</f>
        <v>103.04449648711943</v>
      </c>
      <c r="O93" s="35">
        <v>0.08</v>
      </c>
      <c r="P93" s="5">
        <v>1</v>
      </c>
      <c r="Q93" s="73">
        <f t="shared" si="11"/>
        <v>118.89749594667629</v>
      </c>
      <c r="R93" s="73">
        <f t="shared" si="12"/>
        <v>103.04449648711943</v>
      </c>
      <c r="S93" s="74">
        <f t="shared" si="13"/>
        <v>221.94199243379572</v>
      </c>
      <c r="T93" s="88"/>
      <c r="U93" s="80"/>
      <c r="V93" s="87">
        <f t="shared" si="14"/>
        <v>7.2300105368324363</v>
      </c>
      <c r="W93" s="87">
        <f>NPV('Inputs &amp; Summary'!$D$6,Y93:BL93)</f>
        <v>79.993936705337035</v>
      </c>
      <c r="X93" s="90">
        <f t="shared" si="15"/>
        <v>5.8059901178274199E-4</v>
      </c>
      <c r="Y93" s="114">
        <f>$D93*IF(Y$29&gt;'Inputs &amp; Summary'!$D$5,0,IF(Y$29&gt;VLOOKUP($G93,Lists!$J$17:$K$21,2),IF($M93=Lists!$H$3,IF($K93&lt;1,(($S93/$K93)*((1+'Inputs &amp; Summary'!$D$7)^Y$29)),((INT(Y$29/$K93)-INT((Y$29-1)/$K93))*$S93*((1+'Inputs &amp; Summary'!$D$7)^Y$29))),(_xlfn.WEIBULL.DIST(Y$29,$L93,$K93,FALSE)*$S93*((1+'Inputs &amp; Summary'!$D$7)^Y$29))),IF($M93=Lists!$H$3,IF($K93&lt;1,((($R93*(1-$E93)+$Q93*(1-$F93))/$K93)*((1+'Inputs &amp; Summary'!$D$7)^Y$29)),((INT(Y$29/$K93)-INT((Y$29-1)/$K93))*($R93*(1-$E93)+$Q93*(1-$F93))*((1+'Inputs &amp; Summary'!$D$7)^Y$29))),((_xlfn.WEIBULL.DIST(Y$29,$L93,$K93,FALSE)*($R93*(1-$E93)+$Q93*(1-$F93))*((1+'Inputs &amp; Summary'!$D$7)^Y$29))))))</f>
        <v>8.7001725153404852</v>
      </c>
      <c r="Z93" s="114">
        <f>$D93*IF(Z$29&gt;'Inputs &amp; Summary'!$D$5,0,IF(Z$29&gt;VLOOKUP($G93,Lists!$J$17:$K$21,2),IF($M93=Lists!$H$3,IF($K93&lt;1,(($S93/$K93)*((1+'Inputs &amp; Summary'!$D$7)^Z$29)),((INT(Z$29/$K93)-INT((Z$29-1)/$K93))*$S93*((1+'Inputs &amp; Summary'!$D$7)^Z$29))),(_xlfn.WEIBULL.DIST(Z$29,$L93,$K93,FALSE)*$S93*((1+'Inputs &amp; Summary'!$D$7)^Z$29))),IF($M93=Lists!$H$3,IF($K93&lt;1,((($R93*(1-$E93)+$Q93*(1-$F93))/$K93)*((1+'Inputs &amp; Summary'!$D$7)^Z$29)),((INT(Z$29/$K93)-INT((Z$29-1)/$K93))*($R93*(1-$E93)+$Q93*(1-$F93))*((1+'Inputs &amp; Summary'!$D$7)^Z$29))),((_xlfn.WEIBULL.DIST(Z$29,$L93,$K93,FALSE)*($R93*(1-$E93)+$Q93*(1-$F93))*((1+'Inputs &amp; Summary'!$D$7)^Z$29))))))</f>
        <v>8.5262145489732895</v>
      </c>
      <c r="AA93" s="114">
        <f>$D93*IF(AA$29&gt;'Inputs &amp; Summary'!$D$5,0,IF(AA$29&gt;VLOOKUP($G93,Lists!$J$17:$K$21,2),IF($M93=Lists!$H$3,IF($K93&lt;1,(($S93/$K93)*((1+'Inputs &amp; Summary'!$D$7)^AA$29)),((INT(AA$29/$K93)-INT((AA$29-1)/$K93))*$S93*((1+'Inputs &amp; Summary'!$D$7)^AA$29))),(_xlfn.WEIBULL.DIST(AA$29,$L93,$K93,FALSE)*$S93*((1+'Inputs &amp; Summary'!$D$7)^AA$29))),IF($M93=Lists!$H$3,IF($K93&lt;1,((($R93*(1-$E93)+$Q93*(1-$F93))/$K93)*((1+'Inputs &amp; Summary'!$D$7)^AA$29)),((INT(AA$29/$K93)-INT((AA$29-1)/$K93))*($R93*(1-$E93)+$Q93*(1-$F93))*((1+'Inputs &amp; Summary'!$D$7)^AA$29))),((_xlfn.WEIBULL.DIST(AA$29,$L93,$K93,FALSE)*($R93*(1-$E93)+$Q93*(1-$F93))*((1+'Inputs &amp; Summary'!$D$7)^AA$29))))))</f>
        <v>8.3557348324924323</v>
      </c>
      <c r="AB93" s="114">
        <f>$D93*IF(AB$29&gt;'Inputs &amp; Summary'!$D$5,0,IF(AB$29&gt;VLOOKUP($G93,Lists!$J$17:$K$21,2),IF($M93=Lists!$H$3,IF($K93&lt;1,(($S93/$K93)*((1+'Inputs &amp; Summary'!$D$7)^AB$29)),((INT(AB$29/$K93)-INT((AB$29-1)/$K93))*$S93*((1+'Inputs &amp; Summary'!$D$7)^AB$29))),(_xlfn.WEIBULL.DIST(AB$29,$L93,$K93,FALSE)*$S93*((1+'Inputs &amp; Summary'!$D$7)^AB$29))),IF($M93=Lists!$H$3,IF($K93&lt;1,((($R93*(1-$E93)+$Q93*(1-$F93))/$K93)*((1+'Inputs &amp; Summary'!$D$7)^AB$29)),((INT(AB$29/$K93)-INT((AB$29-1)/$K93))*($R93*(1-$E93)+$Q93*(1-$F93))*((1+'Inputs &amp; Summary'!$D$7)^AB$29))),((_xlfn.WEIBULL.DIST(AB$29,$L93,$K93,FALSE)*($R93*(1-$E93)+$Q93*(1-$F93))*((1+'Inputs &amp; Summary'!$D$7)^AB$29))))))</f>
        <v>8.1886638190842547</v>
      </c>
      <c r="AC93" s="114">
        <f>$D93*IF(AC$29&gt;'Inputs &amp; Summary'!$D$5,0,IF(AC$29&gt;VLOOKUP($G93,Lists!$J$17:$K$21,2),IF($M93=Lists!$H$3,IF($K93&lt;1,(($S93/$K93)*((1+'Inputs &amp; Summary'!$D$7)^AC$29)),((INT(AC$29/$K93)-INT((AC$29-1)/$K93))*$S93*((1+'Inputs &amp; Summary'!$D$7)^AC$29))),(_xlfn.WEIBULL.DIST(AC$29,$L93,$K93,FALSE)*$S93*((1+'Inputs &amp; Summary'!$D$7)^AC$29))),IF($M93=Lists!$H$3,IF($K93&lt;1,((($R93*(1-$E93)+$Q93*(1-$F93))/$K93)*((1+'Inputs &amp; Summary'!$D$7)^AC$29)),((INT(AC$29/$K93)-INT((AC$29-1)/$K93))*($R93*(1-$E93)+$Q93*(1-$F93))*((1+'Inputs &amp; Summary'!$D$7)^AC$29))),((_xlfn.WEIBULL.DIST(AC$29,$L93,$K93,FALSE)*($R93*(1-$E93)+$Q93*(1-$F93))*((1+'Inputs &amp; Summary'!$D$7)^AC$29))))))</f>
        <v>8.0249333525077802</v>
      </c>
      <c r="AD93" s="114">
        <f>$D93*IF(AD$29&gt;'Inputs &amp; Summary'!$D$5,0,IF(AD$29&gt;VLOOKUP($G93,Lists!$J$17:$K$21,2),IF($M93=Lists!$H$3,IF($K93&lt;1,(($S93/$K93)*((1+'Inputs &amp; Summary'!$D$7)^AD$29)),((INT(AD$29/$K93)-INT((AD$29-1)/$K93))*$S93*((1+'Inputs &amp; Summary'!$D$7)^AD$29))),(_xlfn.WEIBULL.DIST(AD$29,$L93,$K93,FALSE)*$S93*((1+'Inputs &amp; Summary'!$D$7)^AD$29))),IF($M93=Lists!$H$3,IF($K93&lt;1,((($R93*(1-$E93)+$Q93*(1-$F93))/$K93)*((1+'Inputs &amp; Summary'!$D$7)^AD$29)),((INT(AD$29/$K93)-INT((AD$29-1)/$K93))*($R93*(1-$E93)+$Q93*(1-$F93))*((1+'Inputs &amp; Summary'!$D$7)^AD$29))),((_xlfn.WEIBULL.DIST(AD$29,$L93,$K93,FALSE)*($R93*(1-$E93)+$Q93*(1-$F93))*((1+'Inputs &amp; Summary'!$D$7)^AD$29))))))</f>
        <v>7.8644766392905394</v>
      </c>
      <c r="AE93" s="114">
        <f>$D93*IF(AE$29&gt;'Inputs &amp; Summary'!$D$5,0,IF(AE$29&gt;VLOOKUP($G93,Lists!$J$17:$K$21,2),IF($M93=Lists!$H$3,IF($K93&lt;1,(($S93/$K93)*((1+'Inputs &amp; Summary'!$D$7)^AE$29)),((INT(AE$29/$K93)-INT((AE$29-1)/$K93))*$S93*((1+'Inputs &amp; Summary'!$D$7)^AE$29))),(_xlfn.WEIBULL.DIST(AE$29,$L93,$K93,FALSE)*$S93*((1+'Inputs &amp; Summary'!$D$7)^AE$29))),IF($M93=Lists!$H$3,IF($K93&lt;1,((($R93*(1-$E93)+$Q93*(1-$F93))/$K93)*((1+'Inputs &amp; Summary'!$D$7)^AE$29)),((INT(AE$29/$K93)-INT((AE$29-1)/$K93))*($R93*(1-$E93)+$Q93*(1-$F93))*((1+'Inputs &amp; Summary'!$D$7)^AE$29))),((_xlfn.WEIBULL.DIST(AE$29,$L93,$K93,FALSE)*($R93*(1-$E93)+$Q93*(1-$F93))*((1+'Inputs &amp; Summary'!$D$7)^AE$29))))))</f>
        <v>7.7072282214803129</v>
      </c>
      <c r="AF93" s="114">
        <f>$D93*IF(AF$29&gt;'Inputs &amp; Summary'!$D$5,0,IF(AF$29&gt;VLOOKUP($G93,Lists!$J$17:$K$21,2),IF($M93=Lists!$H$3,IF($K93&lt;1,(($S93/$K93)*((1+'Inputs &amp; Summary'!$D$7)^AF$29)),((INT(AF$29/$K93)-INT((AF$29-1)/$K93))*$S93*((1+'Inputs &amp; Summary'!$D$7)^AF$29))),(_xlfn.WEIBULL.DIST(AF$29,$L93,$K93,FALSE)*$S93*((1+'Inputs &amp; Summary'!$D$7)^AF$29))),IF($M93=Lists!$H$3,IF($K93&lt;1,((($R93*(1-$E93)+$Q93*(1-$F93))/$K93)*((1+'Inputs &amp; Summary'!$D$7)^AF$29)),((INT(AF$29/$K93)-INT((AF$29-1)/$K93))*($R93*(1-$E93)+$Q93*(1-$F93))*((1+'Inputs &amp; Summary'!$D$7)^AF$29))),((_xlfn.WEIBULL.DIST(AF$29,$L93,$K93,FALSE)*($R93*(1-$E93)+$Q93*(1-$F93))*((1+'Inputs &amp; Summary'!$D$7)^AF$29))))))</f>
        <v>7.5531239499417282</v>
      </c>
      <c r="AG93" s="114">
        <f>$D93*IF(AG$29&gt;'Inputs &amp; Summary'!$D$5,0,IF(AG$29&gt;VLOOKUP($G93,Lists!$J$17:$K$21,2),IF($M93=Lists!$H$3,IF($K93&lt;1,(($S93/$K93)*((1+'Inputs &amp; Summary'!$D$7)^AG$29)),((INT(AG$29/$K93)-INT((AG$29-1)/$K93))*$S93*((1+'Inputs &amp; Summary'!$D$7)^AG$29))),(_xlfn.WEIBULL.DIST(AG$29,$L93,$K93,FALSE)*$S93*((1+'Inputs &amp; Summary'!$D$7)^AG$29))),IF($M93=Lists!$H$3,IF($K93&lt;1,((($R93*(1-$E93)+$Q93*(1-$F93))/$K93)*((1+'Inputs &amp; Summary'!$D$7)^AG$29)),((INT(AG$29/$K93)-INT((AG$29-1)/$K93))*($R93*(1-$E93)+$Q93*(1-$F93))*((1+'Inputs &amp; Summary'!$D$7)^AG$29))),((_xlfn.WEIBULL.DIST(AG$29,$L93,$K93,FALSE)*($R93*(1-$E93)+$Q93*(1-$F93))*((1+'Inputs &amp; Summary'!$D$7)^AG$29))))))</f>
        <v>7.4021009581867423</v>
      </c>
      <c r="AH93" s="114">
        <f>$D93*IF(AH$29&gt;'Inputs &amp; Summary'!$D$5,0,IF(AH$29&gt;VLOOKUP($G93,Lists!$J$17:$K$21,2),IF($M93=Lists!$H$3,IF($K93&lt;1,(($S93/$K93)*((1+'Inputs &amp; Summary'!$D$7)^AH$29)),((INT(AH$29/$K93)-INT((AH$29-1)/$K93))*$S93*((1+'Inputs &amp; Summary'!$D$7)^AH$29))),(_xlfn.WEIBULL.DIST(AH$29,$L93,$K93,FALSE)*$S93*((1+'Inputs &amp; Summary'!$D$7)^AH$29))),IF($M93=Lists!$H$3,IF($K93&lt;1,((($R93*(1-$E93)+$Q93*(1-$F93))/$K93)*((1+'Inputs &amp; Summary'!$D$7)^AH$29)),((INT(AH$29/$K93)-INT((AH$29-1)/$K93))*($R93*(1-$E93)+$Q93*(1-$F93))*((1+'Inputs &amp; Summary'!$D$7)^AH$29))),((_xlfn.WEIBULL.DIST(AH$29,$L93,$K93,FALSE)*($R93*(1-$E93)+$Q93*(1-$F93))*((1+'Inputs &amp; Summary'!$D$7)^AH$29))))))</f>
        <v>7.2540976367284191</v>
      </c>
      <c r="AI93" s="114">
        <f>$D93*IF(AI$29&gt;'Inputs &amp; Summary'!$D$5,0,IF(AI$29&gt;VLOOKUP($G93,Lists!$J$17:$K$21,2),IF($M93=Lists!$H$3,IF($K93&lt;1,(($S93/$K93)*((1+'Inputs &amp; Summary'!$D$7)^AI$29)),((INT(AI$29/$K93)-INT((AI$29-1)/$K93))*$S93*((1+'Inputs &amp; Summary'!$D$7)^AI$29))),(_xlfn.WEIBULL.DIST(AI$29,$L93,$K93,FALSE)*$S93*((1+'Inputs &amp; Summary'!$D$7)^AI$29))),IF($M93=Lists!$H$3,IF($K93&lt;1,((($R93*(1-$E93)+$Q93*(1-$F93))/$K93)*((1+'Inputs &amp; Summary'!$D$7)^AI$29)),((INT(AI$29/$K93)-INT((AI$29-1)/$K93))*($R93*(1-$E93)+$Q93*(1-$F93))*((1+'Inputs &amp; Summary'!$D$7)^AI$29))),((_xlfn.WEIBULL.DIST(AI$29,$L93,$K93,FALSE)*($R93*(1-$E93)+$Q93*(1-$F93))*((1+'Inputs &amp; Summary'!$D$7)^AI$29))))))</f>
        <v>7.1090536079474589</v>
      </c>
      <c r="AJ93" s="114">
        <f>$D93*IF(AJ$29&gt;'Inputs &amp; Summary'!$D$5,0,IF(AJ$29&gt;VLOOKUP($G93,Lists!$J$17:$K$21,2),IF($M93=Lists!$H$3,IF($K93&lt;1,(($S93/$K93)*((1+'Inputs &amp; Summary'!$D$7)^AJ$29)),((INT(AJ$29/$K93)-INT((AJ$29-1)/$K93))*$S93*((1+'Inputs &amp; Summary'!$D$7)^AJ$29))),(_xlfn.WEIBULL.DIST(AJ$29,$L93,$K93,FALSE)*$S93*((1+'Inputs &amp; Summary'!$D$7)^AJ$29))),IF($M93=Lists!$H$3,IF($K93&lt;1,((($R93*(1-$E93)+$Q93*(1-$F93))/$K93)*((1+'Inputs &amp; Summary'!$D$7)^AJ$29)),((INT(AJ$29/$K93)-INT((AJ$29-1)/$K93))*($R93*(1-$E93)+$Q93*(1-$F93))*((1+'Inputs &amp; Summary'!$D$7)^AJ$29))),((_xlfn.WEIBULL.DIST(AJ$29,$L93,$K93,FALSE)*($R93*(1-$E93)+$Q93*(1-$F93))*((1+'Inputs &amp; Summary'!$D$7)^AJ$29))))))</f>
        <v>6.9669097014613115</v>
      </c>
      <c r="AK93" s="114">
        <f>$D93*IF(AK$29&gt;'Inputs &amp; Summary'!$D$5,0,IF(AK$29&gt;VLOOKUP($G93,Lists!$J$17:$K$21,2),IF($M93=Lists!$H$3,IF($K93&lt;1,(($S93/$K93)*((1+'Inputs &amp; Summary'!$D$7)^AK$29)),((INT(AK$29/$K93)-INT((AK$29-1)/$K93))*$S93*((1+'Inputs &amp; Summary'!$D$7)^AK$29))),(_xlfn.WEIBULL.DIST(AK$29,$L93,$K93,FALSE)*$S93*((1+'Inputs &amp; Summary'!$D$7)^AK$29))),IF($M93=Lists!$H$3,IF($K93&lt;1,((($R93*(1-$E93)+$Q93*(1-$F93))/$K93)*((1+'Inputs &amp; Summary'!$D$7)^AK$29)),((INT(AK$29/$K93)-INT((AK$29-1)/$K93))*($R93*(1-$E93)+$Q93*(1-$F93))*((1+'Inputs &amp; Summary'!$D$7)^AK$29))),((_xlfn.WEIBULL.DIST(AK$29,$L93,$K93,FALSE)*($R93*(1-$E93)+$Q93*(1-$F93))*((1+'Inputs &amp; Summary'!$D$7)^AK$29))))))</f>
        <v>6.8276079299857315</v>
      </c>
      <c r="AL93" s="114">
        <f>$D93*IF(AL$29&gt;'Inputs &amp; Summary'!$D$5,0,IF(AL$29&gt;VLOOKUP($G93,Lists!$J$17:$K$21,2),IF($M93=Lists!$H$3,IF($K93&lt;1,(($S93/$K93)*((1+'Inputs &amp; Summary'!$D$7)^AL$29)),((INT(AL$29/$K93)-INT((AL$29-1)/$K93))*$S93*((1+'Inputs &amp; Summary'!$D$7)^AL$29))),(_xlfn.WEIBULL.DIST(AL$29,$L93,$K93,FALSE)*$S93*((1+'Inputs &amp; Summary'!$D$7)^AL$29))),IF($M93=Lists!$H$3,IF($K93&lt;1,((($R93*(1-$E93)+$Q93*(1-$F93))/$K93)*((1+'Inputs &amp; Summary'!$D$7)^AL$29)),((INT(AL$29/$K93)-INT((AL$29-1)/$K93))*($R93*(1-$E93)+$Q93*(1-$F93))*((1+'Inputs &amp; Summary'!$D$7)^AL$29))),((_xlfn.WEIBULL.DIST(AL$29,$L93,$K93,FALSE)*($R93*(1-$E93)+$Q93*(1-$F93))*((1+'Inputs &amp; Summary'!$D$7)^AL$29))))))</f>
        <v>6.6910914656790039</v>
      </c>
      <c r="AM93" s="114">
        <f>$D93*IF(AM$29&gt;'Inputs &amp; Summary'!$D$5,0,IF(AM$29&gt;VLOOKUP($G93,Lists!$J$17:$K$21,2),IF($M93=Lists!$H$3,IF($K93&lt;1,(($S93/$K93)*((1+'Inputs &amp; Summary'!$D$7)^AM$29)),((INT(AM$29/$K93)-INT((AM$29-1)/$K93))*$S93*((1+'Inputs &amp; Summary'!$D$7)^AM$29))),(_xlfn.WEIBULL.DIST(AM$29,$L93,$K93,FALSE)*$S93*((1+'Inputs &amp; Summary'!$D$7)^AM$29))),IF($M93=Lists!$H$3,IF($K93&lt;1,((($R93*(1-$E93)+$Q93*(1-$F93))/$K93)*((1+'Inputs &amp; Summary'!$D$7)^AM$29)),((INT(AM$29/$K93)-INT((AM$29-1)/$K93))*($R93*(1-$E93)+$Q93*(1-$F93))*((1+'Inputs &amp; Summary'!$D$7)^AM$29))),((_xlfn.WEIBULL.DIST(AM$29,$L93,$K93,FALSE)*($R93*(1-$E93)+$Q93*(1-$F93))*((1+'Inputs &amp; Summary'!$D$7)^AM$29))))))</f>
        <v>6.5573046169591578</v>
      </c>
      <c r="AN93" s="114">
        <f>$D93*IF(AN$29&gt;'Inputs &amp; Summary'!$D$5,0,IF(AN$29&gt;VLOOKUP($G93,Lists!$J$17:$K$21,2),IF($M93=Lists!$H$3,IF($K93&lt;1,(($S93/$K93)*((1+'Inputs &amp; Summary'!$D$7)^AN$29)),((INT(AN$29/$K93)-INT((AN$29-1)/$K93))*$S93*((1+'Inputs &amp; Summary'!$D$7)^AN$29))),(_xlfn.WEIBULL.DIST(AN$29,$L93,$K93,FALSE)*$S93*((1+'Inputs &amp; Summary'!$D$7)^AN$29))),IF($M93=Lists!$H$3,IF($K93&lt;1,((($R93*(1-$E93)+$Q93*(1-$F93))/$K93)*((1+'Inputs &amp; Summary'!$D$7)^AN$29)),((INT(AN$29/$K93)-INT((AN$29-1)/$K93))*($R93*(1-$E93)+$Q93*(1-$F93))*((1+'Inputs &amp; Summary'!$D$7)^AN$29))),((_xlfn.WEIBULL.DIST(AN$29,$L93,$K93,FALSE)*($R93*(1-$E93)+$Q93*(1-$F93))*((1+'Inputs &amp; Summary'!$D$7)^AN$29))))))</f>
        <v>6.4261928057847122</v>
      </c>
      <c r="AO93" s="114">
        <f>$D93*IF(AO$29&gt;'Inputs &amp; Summary'!$D$5,0,IF(AO$29&gt;VLOOKUP($G93,Lists!$J$17:$K$21,2),IF($M93=Lists!$H$3,IF($K93&lt;1,(($S93/$K93)*((1+'Inputs &amp; Summary'!$D$7)^AO$29)),((INT(AO$29/$K93)-INT((AO$29-1)/$K93))*$S93*((1+'Inputs &amp; Summary'!$D$7)^AO$29))),(_xlfn.WEIBULL.DIST(AO$29,$L93,$K93,FALSE)*$S93*((1+'Inputs &amp; Summary'!$D$7)^AO$29))),IF($M93=Lists!$H$3,IF($K93&lt;1,((($R93*(1-$E93)+$Q93*(1-$F93))/$K93)*((1+'Inputs &amp; Summary'!$D$7)^AO$29)),((INT(AO$29/$K93)-INT((AO$29-1)/$K93))*($R93*(1-$E93)+$Q93*(1-$F93))*((1+'Inputs &amp; Summary'!$D$7)^AO$29))),((_xlfn.WEIBULL.DIST(AO$29,$L93,$K93,FALSE)*($R93*(1-$E93)+$Q93*(1-$F93))*((1+'Inputs &amp; Summary'!$D$7)^AO$29))))))</f>
        <v>6.2977025453896802</v>
      </c>
      <c r="AP93" s="114">
        <f>$D93*IF(AP$29&gt;'Inputs &amp; Summary'!$D$5,0,IF(AP$29&gt;VLOOKUP($G93,Lists!$J$17:$K$21,2),IF($M93=Lists!$H$3,IF($K93&lt;1,(($S93/$K93)*((1+'Inputs &amp; Summary'!$D$7)^AP$29)),((INT(AP$29/$K93)-INT((AP$29-1)/$K93))*$S93*((1+'Inputs &amp; Summary'!$D$7)^AP$29))),(_xlfn.WEIBULL.DIST(AP$29,$L93,$K93,FALSE)*$S93*((1+'Inputs &amp; Summary'!$D$7)^AP$29))),IF($M93=Lists!$H$3,IF($K93&lt;1,((($R93*(1-$E93)+$Q93*(1-$F93))/$K93)*((1+'Inputs &amp; Summary'!$D$7)^AP$29)),((INT(AP$29/$K93)-INT((AP$29-1)/$K93))*($R93*(1-$E93)+$Q93*(1-$F93))*((1+'Inputs &amp; Summary'!$D$7)^AP$29))),((_xlfn.WEIBULL.DIST(AP$29,$L93,$K93,FALSE)*($R93*(1-$E93)+$Q93*(1-$F93))*((1+'Inputs &amp; Summary'!$D$7)^AP$29))))))</f>
        <v>6.1717814184637714</v>
      </c>
      <c r="AQ93" s="114">
        <f>$D93*IF(AQ$29&gt;'Inputs &amp; Summary'!$D$5,0,IF(AQ$29&gt;VLOOKUP($G93,Lists!$J$17:$K$21,2),IF($M93=Lists!$H$3,IF($K93&lt;1,(($S93/$K93)*((1+'Inputs &amp; Summary'!$D$7)^AQ$29)),((INT(AQ$29/$K93)-INT((AQ$29-1)/$K93))*$S93*((1+'Inputs &amp; Summary'!$D$7)^AQ$29))),(_xlfn.WEIBULL.DIST(AQ$29,$L93,$K93,FALSE)*$S93*((1+'Inputs &amp; Summary'!$D$7)^AQ$29))),IF($M93=Lists!$H$3,IF($K93&lt;1,((($R93*(1-$E93)+$Q93*(1-$F93))/$K93)*((1+'Inputs &amp; Summary'!$D$7)^AQ$29)),((INT(AQ$29/$K93)-INT((AQ$29-1)/$K93))*($R93*(1-$E93)+$Q93*(1-$F93))*((1+'Inputs &amp; Summary'!$D$7)^AQ$29))),((_xlfn.WEIBULL.DIST(AQ$29,$L93,$K93,FALSE)*($R93*(1-$E93)+$Q93*(1-$F93))*((1+'Inputs &amp; Summary'!$D$7)^AQ$29))))))</f>
        <v>6.0483780557688664</v>
      </c>
      <c r="AR93" s="114">
        <f>$D93*IF(AR$29&gt;'Inputs &amp; Summary'!$D$5,0,IF(AR$29&gt;VLOOKUP($G93,Lists!$J$17:$K$21,2),IF($M93=Lists!$H$3,IF($K93&lt;1,(($S93/$K93)*((1+'Inputs &amp; Summary'!$D$7)^AR$29)),((INT(AR$29/$K93)-INT((AR$29-1)/$K93))*$S93*((1+'Inputs &amp; Summary'!$D$7)^AR$29))),(_xlfn.WEIBULL.DIST(AR$29,$L93,$K93,FALSE)*$S93*((1+'Inputs &amp; Summary'!$D$7)^AR$29))),IF($M93=Lists!$H$3,IF($K93&lt;1,((($R93*(1-$E93)+$Q93*(1-$F93))/$K93)*((1+'Inputs &amp; Summary'!$D$7)^AR$29)),((INT(AR$29/$K93)-INT((AR$29-1)/$K93))*($R93*(1-$E93)+$Q93*(1-$F93))*((1+'Inputs &amp; Summary'!$D$7)^AR$29))),((_xlfn.WEIBULL.DIST(AR$29,$L93,$K93,FALSE)*($R93*(1-$E93)+$Q93*(1-$F93))*((1+'Inputs &amp; Summary'!$D$7)^AR$29))))))</f>
        <v>5.9274421151830561</v>
      </c>
      <c r="AS93" s="114">
        <f>$D93*IF(AS$29&gt;'Inputs &amp; Summary'!$D$5,0,IF(AS$29&gt;VLOOKUP($G93,Lists!$J$17:$K$21,2),IF($M93=Lists!$H$3,IF($K93&lt;1,(($S93/$K93)*((1+'Inputs &amp; Summary'!$D$7)^AS$29)),((INT(AS$29/$K93)-INT((AS$29-1)/$K93))*$S93*((1+'Inputs &amp; Summary'!$D$7)^AS$29))),(_xlfn.WEIBULL.DIST(AS$29,$L93,$K93,FALSE)*$S93*((1+'Inputs &amp; Summary'!$D$7)^AS$29))),IF($M93=Lists!$H$3,IF($K93&lt;1,((($R93*(1-$E93)+$Q93*(1-$F93))/$K93)*((1+'Inputs &amp; Summary'!$D$7)^AS$29)),((INT(AS$29/$K93)-INT((AS$29-1)/$K93))*($R93*(1-$E93)+$Q93*(1-$F93))*((1+'Inputs &amp; Summary'!$D$7)^AS$29))),((_xlfn.WEIBULL.DIST(AS$29,$L93,$K93,FALSE)*($R93*(1-$E93)+$Q93*(1-$F93))*((1+'Inputs &amp; Summary'!$D$7)^AS$29))))))</f>
        <v>0</v>
      </c>
      <c r="AT93" s="114">
        <f>$D93*IF(AT$29&gt;'Inputs &amp; Summary'!$D$5,0,IF(AT$29&gt;VLOOKUP($G93,Lists!$J$17:$K$21,2),IF($M93=Lists!$H$3,IF($K93&lt;1,(($S93/$K93)*((1+'Inputs &amp; Summary'!$D$7)^AT$29)),((INT(AT$29/$K93)-INT((AT$29-1)/$K93))*$S93*((1+'Inputs &amp; Summary'!$D$7)^AT$29))),(_xlfn.WEIBULL.DIST(AT$29,$L93,$K93,FALSE)*$S93*((1+'Inputs &amp; Summary'!$D$7)^AT$29))),IF($M93=Lists!$H$3,IF($K93&lt;1,((($R93*(1-$E93)+$Q93*(1-$F93))/$K93)*((1+'Inputs &amp; Summary'!$D$7)^AT$29)),((INT(AT$29/$K93)-INT((AT$29-1)/$K93))*($R93*(1-$E93)+$Q93*(1-$F93))*((1+'Inputs &amp; Summary'!$D$7)^AT$29))),((_xlfn.WEIBULL.DIST(AT$29,$L93,$K93,FALSE)*($R93*(1-$E93)+$Q93*(1-$F93))*((1+'Inputs &amp; Summary'!$D$7)^AT$29))))))</f>
        <v>0</v>
      </c>
      <c r="AU93" s="114">
        <f>$D93*IF(AU$29&gt;'Inputs &amp; Summary'!$D$5,0,IF(AU$29&gt;VLOOKUP($G93,Lists!$J$17:$K$21,2),IF($M93=Lists!$H$3,IF($K93&lt;1,(($S93/$K93)*((1+'Inputs &amp; Summary'!$D$7)^AU$29)),((INT(AU$29/$K93)-INT((AU$29-1)/$K93))*$S93*((1+'Inputs &amp; Summary'!$D$7)^AU$29))),(_xlfn.WEIBULL.DIST(AU$29,$L93,$K93,FALSE)*$S93*((1+'Inputs &amp; Summary'!$D$7)^AU$29))),IF($M93=Lists!$H$3,IF($K93&lt;1,((($R93*(1-$E93)+$Q93*(1-$F93))/$K93)*((1+'Inputs &amp; Summary'!$D$7)^AU$29)),((INT(AU$29/$K93)-INT((AU$29-1)/$K93))*($R93*(1-$E93)+$Q93*(1-$F93))*((1+'Inputs &amp; Summary'!$D$7)^AU$29))),((_xlfn.WEIBULL.DIST(AU$29,$L93,$K93,FALSE)*($R93*(1-$E93)+$Q93*(1-$F93))*((1+'Inputs &amp; Summary'!$D$7)^AU$29))))))</f>
        <v>0</v>
      </c>
      <c r="AV93" s="114">
        <f>$D93*IF(AV$29&gt;'Inputs &amp; Summary'!$D$5,0,IF(AV$29&gt;VLOOKUP($G93,Lists!$J$17:$K$21,2),IF($M93=Lists!$H$3,IF($K93&lt;1,(($S93/$K93)*((1+'Inputs &amp; Summary'!$D$7)^AV$29)),((INT(AV$29/$K93)-INT((AV$29-1)/$K93))*$S93*((1+'Inputs &amp; Summary'!$D$7)^AV$29))),(_xlfn.WEIBULL.DIST(AV$29,$L93,$K93,FALSE)*$S93*((1+'Inputs &amp; Summary'!$D$7)^AV$29))),IF($M93=Lists!$H$3,IF($K93&lt;1,((($R93*(1-$E93)+$Q93*(1-$F93))/$K93)*((1+'Inputs &amp; Summary'!$D$7)^AV$29)),((INT(AV$29/$K93)-INT((AV$29-1)/$K93))*($R93*(1-$E93)+$Q93*(1-$F93))*((1+'Inputs &amp; Summary'!$D$7)^AV$29))),((_xlfn.WEIBULL.DIST(AV$29,$L93,$K93,FALSE)*($R93*(1-$E93)+$Q93*(1-$F93))*((1+'Inputs &amp; Summary'!$D$7)^AV$29))))))</f>
        <v>0</v>
      </c>
      <c r="AW93" s="114">
        <f>$D93*IF(AW$29&gt;'Inputs &amp; Summary'!$D$5,0,IF(AW$29&gt;VLOOKUP($G93,Lists!$J$17:$K$21,2),IF($M93=Lists!$H$3,IF($K93&lt;1,(($S93/$K93)*((1+'Inputs &amp; Summary'!$D$7)^AW$29)),((INT(AW$29/$K93)-INT((AW$29-1)/$K93))*$S93*((1+'Inputs &amp; Summary'!$D$7)^AW$29))),(_xlfn.WEIBULL.DIST(AW$29,$L93,$K93,FALSE)*$S93*((1+'Inputs &amp; Summary'!$D$7)^AW$29))),IF($M93=Lists!$H$3,IF($K93&lt;1,((($R93*(1-$E93)+$Q93*(1-$F93))/$K93)*((1+'Inputs &amp; Summary'!$D$7)^AW$29)),((INT(AW$29/$K93)-INT((AW$29-1)/$K93))*($R93*(1-$E93)+$Q93*(1-$F93))*((1+'Inputs &amp; Summary'!$D$7)^AW$29))),((_xlfn.WEIBULL.DIST(AW$29,$L93,$K93,FALSE)*($R93*(1-$E93)+$Q93*(1-$F93))*((1+'Inputs &amp; Summary'!$D$7)^AW$29))))))</f>
        <v>0</v>
      </c>
      <c r="AX93" s="114">
        <f>$D93*IF(AX$29&gt;'Inputs &amp; Summary'!$D$5,0,IF(AX$29&gt;VLOOKUP($G93,Lists!$J$17:$K$21,2),IF($M93=Lists!$H$3,IF($K93&lt;1,(($S93/$K93)*((1+'Inputs &amp; Summary'!$D$7)^AX$29)),((INT(AX$29/$K93)-INT((AX$29-1)/$K93))*$S93*((1+'Inputs &amp; Summary'!$D$7)^AX$29))),(_xlfn.WEIBULL.DIST(AX$29,$L93,$K93,FALSE)*$S93*((1+'Inputs &amp; Summary'!$D$7)^AX$29))),IF($M93=Lists!$H$3,IF($K93&lt;1,((($R93*(1-$E93)+$Q93*(1-$F93))/$K93)*((1+'Inputs &amp; Summary'!$D$7)^AX$29)),((INT(AX$29/$K93)-INT((AX$29-1)/$K93))*($R93*(1-$E93)+$Q93*(1-$F93))*((1+'Inputs &amp; Summary'!$D$7)^AX$29))),((_xlfn.WEIBULL.DIST(AX$29,$L93,$K93,FALSE)*($R93*(1-$E93)+$Q93*(1-$F93))*((1+'Inputs &amp; Summary'!$D$7)^AX$29))))))</f>
        <v>0</v>
      </c>
      <c r="AY93" s="114">
        <f>$D93*IF(AY$29&gt;'Inputs &amp; Summary'!$D$5,0,IF(AY$29&gt;VLOOKUP($G93,Lists!$J$17:$K$21,2),IF($M93=Lists!$H$3,IF($K93&lt;1,(($S93/$K93)*((1+'Inputs &amp; Summary'!$D$7)^AY$29)),((INT(AY$29/$K93)-INT((AY$29-1)/$K93))*$S93*((1+'Inputs &amp; Summary'!$D$7)^AY$29))),(_xlfn.WEIBULL.DIST(AY$29,$L93,$K93,FALSE)*$S93*((1+'Inputs &amp; Summary'!$D$7)^AY$29))),IF($M93=Lists!$H$3,IF($K93&lt;1,((($R93*(1-$E93)+$Q93*(1-$F93))/$K93)*((1+'Inputs &amp; Summary'!$D$7)^AY$29)),((INT(AY$29/$K93)-INT((AY$29-1)/$K93))*($R93*(1-$E93)+$Q93*(1-$F93))*((1+'Inputs &amp; Summary'!$D$7)^AY$29))),((_xlfn.WEIBULL.DIST(AY$29,$L93,$K93,FALSE)*($R93*(1-$E93)+$Q93*(1-$F93))*((1+'Inputs &amp; Summary'!$D$7)^AY$29))))))</f>
        <v>0</v>
      </c>
      <c r="AZ93" s="114">
        <f>$D93*IF(AZ$29&gt;'Inputs &amp; Summary'!$D$5,0,IF(AZ$29&gt;VLOOKUP($G93,Lists!$J$17:$K$21,2),IF($M93=Lists!$H$3,IF($K93&lt;1,(($S93/$K93)*((1+'Inputs &amp; Summary'!$D$7)^AZ$29)),((INT(AZ$29/$K93)-INT((AZ$29-1)/$K93))*$S93*((1+'Inputs &amp; Summary'!$D$7)^AZ$29))),(_xlfn.WEIBULL.DIST(AZ$29,$L93,$K93,FALSE)*$S93*((1+'Inputs &amp; Summary'!$D$7)^AZ$29))),IF($M93=Lists!$H$3,IF($K93&lt;1,((($R93*(1-$E93)+$Q93*(1-$F93))/$K93)*((1+'Inputs &amp; Summary'!$D$7)^AZ$29)),((INT(AZ$29/$K93)-INT((AZ$29-1)/$K93))*($R93*(1-$E93)+$Q93*(1-$F93))*((1+'Inputs &amp; Summary'!$D$7)^AZ$29))),((_xlfn.WEIBULL.DIST(AZ$29,$L93,$K93,FALSE)*($R93*(1-$E93)+$Q93*(1-$F93))*((1+'Inputs &amp; Summary'!$D$7)^AZ$29))))))</f>
        <v>0</v>
      </c>
      <c r="BA93" s="114">
        <f>$D93*IF(BA$29&gt;'Inputs &amp; Summary'!$D$5,0,IF(BA$29&gt;VLOOKUP($G93,Lists!$J$17:$K$21,2),IF($M93=Lists!$H$3,IF($K93&lt;1,(($S93/$K93)*((1+'Inputs &amp; Summary'!$D$7)^BA$29)),((INT(BA$29/$K93)-INT((BA$29-1)/$K93))*$S93*((1+'Inputs &amp; Summary'!$D$7)^BA$29))),(_xlfn.WEIBULL.DIST(BA$29,$L93,$K93,FALSE)*$S93*((1+'Inputs &amp; Summary'!$D$7)^BA$29))),IF($M93=Lists!$H$3,IF($K93&lt;1,((($R93*(1-$E93)+$Q93*(1-$F93))/$K93)*((1+'Inputs &amp; Summary'!$D$7)^BA$29)),((INT(BA$29/$K93)-INT((BA$29-1)/$K93))*($R93*(1-$E93)+$Q93*(1-$F93))*((1+'Inputs &amp; Summary'!$D$7)^BA$29))),((_xlfn.WEIBULL.DIST(BA$29,$L93,$K93,FALSE)*($R93*(1-$E93)+$Q93*(1-$F93))*((1+'Inputs &amp; Summary'!$D$7)^BA$29))))))</f>
        <v>0</v>
      </c>
      <c r="BB93" s="114">
        <f>$D93*IF(BB$29&gt;'Inputs &amp; Summary'!$D$5,0,IF(BB$29&gt;VLOOKUP($G93,Lists!$J$17:$K$21,2),IF($M93=Lists!$H$3,IF($K93&lt;1,(($S93/$K93)*((1+'Inputs &amp; Summary'!$D$7)^BB$29)),((INT(BB$29/$K93)-INT((BB$29-1)/$K93))*$S93*((1+'Inputs &amp; Summary'!$D$7)^BB$29))),(_xlfn.WEIBULL.DIST(BB$29,$L93,$K93,FALSE)*$S93*((1+'Inputs &amp; Summary'!$D$7)^BB$29))),IF($M93=Lists!$H$3,IF($K93&lt;1,((($R93*(1-$E93)+$Q93*(1-$F93))/$K93)*((1+'Inputs &amp; Summary'!$D$7)^BB$29)),((INT(BB$29/$K93)-INT((BB$29-1)/$K93))*($R93*(1-$E93)+$Q93*(1-$F93))*((1+'Inputs &amp; Summary'!$D$7)^BB$29))),((_xlfn.WEIBULL.DIST(BB$29,$L93,$K93,FALSE)*($R93*(1-$E93)+$Q93*(1-$F93))*((1+'Inputs &amp; Summary'!$D$7)^BB$29))))))</f>
        <v>0</v>
      </c>
      <c r="BC93" s="114">
        <f>$D93*IF(BC$29&gt;'Inputs &amp; Summary'!$D$5,0,IF(BC$29&gt;VLOOKUP($G93,Lists!$J$17:$K$21,2),IF($M93=Lists!$H$3,IF($K93&lt;1,(($S93/$K93)*((1+'Inputs &amp; Summary'!$D$7)^BC$29)),((INT(BC$29/$K93)-INT((BC$29-1)/$K93))*$S93*((1+'Inputs &amp; Summary'!$D$7)^BC$29))),(_xlfn.WEIBULL.DIST(BC$29,$L93,$K93,FALSE)*$S93*((1+'Inputs &amp; Summary'!$D$7)^BC$29))),IF($M93=Lists!$H$3,IF($K93&lt;1,((($R93*(1-$E93)+$Q93*(1-$F93))/$K93)*((1+'Inputs &amp; Summary'!$D$7)^BC$29)),((INT(BC$29/$K93)-INT((BC$29-1)/$K93))*($R93*(1-$E93)+$Q93*(1-$F93))*((1+'Inputs &amp; Summary'!$D$7)^BC$29))),((_xlfn.WEIBULL.DIST(BC$29,$L93,$K93,FALSE)*($R93*(1-$E93)+$Q93*(1-$F93))*((1+'Inputs &amp; Summary'!$D$7)^BC$29))))))</f>
        <v>0</v>
      </c>
      <c r="BD93" s="114">
        <f>$D93*IF(BD$29&gt;'Inputs &amp; Summary'!$D$5,0,IF(BD$29&gt;VLOOKUP($G93,Lists!$J$17:$K$21,2),IF($M93=Lists!$H$3,IF($K93&lt;1,(($S93/$K93)*((1+'Inputs &amp; Summary'!$D$7)^BD$29)),((INT(BD$29/$K93)-INT((BD$29-1)/$K93))*$S93*((1+'Inputs &amp; Summary'!$D$7)^BD$29))),(_xlfn.WEIBULL.DIST(BD$29,$L93,$K93,FALSE)*$S93*((1+'Inputs &amp; Summary'!$D$7)^BD$29))),IF($M93=Lists!$H$3,IF($K93&lt;1,((($R93*(1-$E93)+$Q93*(1-$F93))/$K93)*((1+'Inputs &amp; Summary'!$D$7)^BD$29)),((INT(BD$29/$K93)-INT((BD$29-1)/$K93))*($R93*(1-$E93)+$Q93*(1-$F93))*((1+'Inputs &amp; Summary'!$D$7)^BD$29))),((_xlfn.WEIBULL.DIST(BD$29,$L93,$K93,FALSE)*($R93*(1-$E93)+$Q93*(1-$F93))*((1+'Inputs &amp; Summary'!$D$7)^BD$29))))))</f>
        <v>0</v>
      </c>
      <c r="BE93" s="114">
        <f>$D93*IF(BE$29&gt;'Inputs &amp; Summary'!$D$5,0,IF(BE$29&gt;VLOOKUP($G93,Lists!$J$17:$K$21,2),IF($M93=Lists!$H$3,IF($K93&lt;1,(($S93/$K93)*((1+'Inputs &amp; Summary'!$D$7)^BE$29)),((INT(BE$29/$K93)-INT((BE$29-1)/$K93))*$S93*((1+'Inputs &amp; Summary'!$D$7)^BE$29))),(_xlfn.WEIBULL.DIST(BE$29,$L93,$K93,FALSE)*$S93*((1+'Inputs &amp; Summary'!$D$7)^BE$29))),IF($M93=Lists!$H$3,IF($K93&lt;1,((($R93*(1-$E93)+$Q93*(1-$F93))/$K93)*((1+'Inputs &amp; Summary'!$D$7)^BE$29)),((INT(BE$29/$K93)-INT((BE$29-1)/$K93))*($R93*(1-$E93)+$Q93*(1-$F93))*((1+'Inputs &amp; Summary'!$D$7)^BE$29))),((_xlfn.WEIBULL.DIST(BE$29,$L93,$K93,FALSE)*($R93*(1-$E93)+$Q93*(1-$F93))*((1+'Inputs &amp; Summary'!$D$7)^BE$29))))))</f>
        <v>0</v>
      </c>
      <c r="BF93" s="114">
        <f>$D93*IF(BF$29&gt;'Inputs &amp; Summary'!$D$5,0,IF(BF$29&gt;VLOOKUP($G93,Lists!$J$17:$K$21,2),IF($M93=Lists!$H$3,IF($K93&lt;1,(($S93/$K93)*((1+'Inputs &amp; Summary'!$D$7)^BF$29)),((INT(BF$29/$K93)-INT((BF$29-1)/$K93))*$S93*((1+'Inputs &amp; Summary'!$D$7)^BF$29))),(_xlfn.WEIBULL.DIST(BF$29,$L93,$K93,FALSE)*$S93*((1+'Inputs &amp; Summary'!$D$7)^BF$29))),IF($M93=Lists!$H$3,IF($K93&lt;1,((($R93*(1-$E93)+$Q93*(1-$F93))/$K93)*((1+'Inputs &amp; Summary'!$D$7)^BF$29)),((INT(BF$29/$K93)-INT((BF$29-1)/$K93))*($R93*(1-$E93)+$Q93*(1-$F93))*((1+'Inputs &amp; Summary'!$D$7)^BF$29))),((_xlfn.WEIBULL.DIST(BF$29,$L93,$K93,FALSE)*($R93*(1-$E93)+$Q93*(1-$F93))*((1+'Inputs &amp; Summary'!$D$7)^BF$29))))))</f>
        <v>0</v>
      </c>
      <c r="BG93" s="114">
        <f>$D93*IF(BG$29&gt;'Inputs &amp; Summary'!$D$5,0,IF(BG$29&gt;VLOOKUP($G93,Lists!$J$17:$K$21,2),IF($M93=Lists!$H$3,IF($K93&lt;1,(($S93/$K93)*((1+'Inputs &amp; Summary'!$D$7)^BG$29)),((INT(BG$29/$K93)-INT((BG$29-1)/$K93))*$S93*((1+'Inputs &amp; Summary'!$D$7)^BG$29))),(_xlfn.WEIBULL.DIST(BG$29,$L93,$K93,FALSE)*$S93*((1+'Inputs &amp; Summary'!$D$7)^BG$29))),IF($M93=Lists!$H$3,IF($K93&lt;1,((($R93*(1-$E93)+$Q93*(1-$F93))/$K93)*((1+'Inputs &amp; Summary'!$D$7)^BG$29)),((INT(BG$29/$K93)-INT((BG$29-1)/$K93))*($R93*(1-$E93)+$Q93*(1-$F93))*((1+'Inputs &amp; Summary'!$D$7)^BG$29))),((_xlfn.WEIBULL.DIST(BG$29,$L93,$K93,FALSE)*($R93*(1-$E93)+$Q93*(1-$F93))*((1+'Inputs &amp; Summary'!$D$7)^BG$29))))))</f>
        <v>0</v>
      </c>
      <c r="BH93" s="114">
        <f>$D93*IF(BH$29&gt;'Inputs &amp; Summary'!$D$5,0,IF(BH$29&gt;VLOOKUP($G93,Lists!$J$17:$K$21,2),IF($M93=Lists!$H$3,IF($K93&lt;1,(($S93/$K93)*((1+'Inputs &amp; Summary'!$D$7)^BH$29)),((INT(BH$29/$K93)-INT((BH$29-1)/$K93))*$S93*((1+'Inputs &amp; Summary'!$D$7)^BH$29))),(_xlfn.WEIBULL.DIST(BH$29,$L93,$K93,FALSE)*$S93*((1+'Inputs &amp; Summary'!$D$7)^BH$29))),IF($M93=Lists!$H$3,IF($K93&lt;1,((($R93*(1-$E93)+$Q93*(1-$F93))/$K93)*((1+'Inputs &amp; Summary'!$D$7)^BH$29)),((INT(BH$29/$K93)-INT((BH$29-1)/$K93))*($R93*(1-$E93)+$Q93*(1-$F93))*((1+'Inputs &amp; Summary'!$D$7)^BH$29))),((_xlfn.WEIBULL.DIST(BH$29,$L93,$K93,FALSE)*($R93*(1-$E93)+$Q93*(1-$F93))*((1+'Inputs &amp; Summary'!$D$7)^BH$29))))))</f>
        <v>0</v>
      </c>
      <c r="BI93" s="114">
        <f>$D93*IF(BI$29&gt;'Inputs &amp; Summary'!$D$5,0,IF(BI$29&gt;VLOOKUP($G93,Lists!$J$17:$K$21,2),IF($M93=Lists!$H$3,IF($K93&lt;1,(($S93/$K93)*((1+'Inputs &amp; Summary'!$D$7)^BI$29)),((INT(BI$29/$K93)-INT((BI$29-1)/$K93))*$S93*((1+'Inputs &amp; Summary'!$D$7)^BI$29))),(_xlfn.WEIBULL.DIST(BI$29,$L93,$K93,FALSE)*$S93*((1+'Inputs &amp; Summary'!$D$7)^BI$29))),IF($M93=Lists!$H$3,IF($K93&lt;1,((($R93*(1-$E93)+$Q93*(1-$F93))/$K93)*((1+'Inputs &amp; Summary'!$D$7)^BI$29)),((INT(BI$29/$K93)-INT((BI$29-1)/$K93))*($R93*(1-$E93)+$Q93*(1-$F93))*((1+'Inputs &amp; Summary'!$D$7)^BI$29))),((_xlfn.WEIBULL.DIST(BI$29,$L93,$K93,FALSE)*($R93*(1-$E93)+$Q93*(1-$F93))*((1+'Inputs &amp; Summary'!$D$7)^BI$29))))))</f>
        <v>0</v>
      </c>
      <c r="BJ93" s="114">
        <f>$D93*IF(BJ$29&gt;'Inputs &amp; Summary'!$D$5,0,IF(BJ$29&gt;VLOOKUP($G93,Lists!$J$17:$K$21,2),IF($M93=Lists!$H$3,IF($K93&lt;1,(($S93/$K93)*((1+'Inputs &amp; Summary'!$D$7)^BJ$29)),((INT(BJ$29/$K93)-INT((BJ$29-1)/$K93))*$S93*((1+'Inputs &amp; Summary'!$D$7)^BJ$29))),(_xlfn.WEIBULL.DIST(BJ$29,$L93,$K93,FALSE)*$S93*((1+'Inputs &amp; Summary'!$D$7)^BJ$29))),IF($M93=Lists!$H$3,IF($K93&lt;1,((($R93*(1-$E93)+$Q93*(1-$F93))/$K93)*((1+'Inputs &amp; Summary'!$D$7)^BJ$29)),((INT(BJ$29/$K93)-INT((BJ$29-1)/$K93))*($R93*(1-$E93)+$Q93*(1-$F93))*((1+'Inputs &amp; Summary'!$D$7)^BJ$29))),((_xlfn.WEIBULL.DIST(BJ$29,$L93,$K93,FALSE)*($R93*(1-$E93)+$Q93*(1-$F93))*((1+'Inputs &amp; Summary'!$D$7)^BJ$29))))))</f>
        <v>0</v>
      </c>
      <c r="BK93" s="114">
        <f>$D93*IF(BK$29&gt;'Inputs &amp; Summary'!$D$5,0,IF(BK$29&gt;VLOOKUP($G93,Lists!$J$17:$K$21,2),IF($M93=Lists!$H$3,IF($K93&lt;1,(($S93/$K93)*((1+'Inputs &amp; Summary'!$D$7)^BK$29)),((INT(BK$29/$K93)-INT((BK$29-1)/$K93))*$S93*((1+'Inputs &amp; Summary'!$D$7)^BK$29))),(_xlfn.WEIBULL.DIST(BK$29,$L93,$K93,FALSE)*$S93*((1+'Inputs &amp; Summary'!$D$7)^BK$29))),IF($M93=Lists!$H$3,IF($K93&lt;1,((($R93*(1-$E93)+$Q93*(1-$F93))/$K93)*((1+'Inputs &amp; Summary'!$D$7)^BK$29)),((INT(BK$29/$K93)-INT((BK$29-1)/$K93))*($R93*(1-$E93)+$Q93*(1-$F93))*((1+'Inputs &amp; Summary'!$D$7)^BK$29))),((_xlfn.WEIBULL.DIST(BK$29,$L93,$K93,FALSE)*($R93*(1-$E93)+$Q93*(1-$F93))*((1+'Inputs &amp; Summary'!$D$7)^BK$29))))))</f>
        <v>0</v>
      </c>
      <c r="BL93" s="114">
        <f>$D93*IF(BL$29&gt;'Inputs &amp; Summary'!$D$5,0,IF(BL$29&gt;VLOOKUP($G93,Lists!$J$17:$K$21,2),IF($M93=Lists!$H$3,IF($K93&lt;1,(($S93/$K93)*((1+'Inputs &amp; Summary'!$D$7)^BL$29)),((INT(BL$29/$K93)-INT((BL$29-1)/$K93))*$S93*((1+'Inputs &amp; Summary'!$D$7)^BL$29))),(_xlfn.WEIBULL.DIST(BL$29,$L93,$K93,FALSE)*$S93*((1+'Inputs &amp; Summary'!$D$7)^BL$29))),IF($M93=Lists!$H$3,IF($K93&lt;1,((($R93*(1-$E93)+$Q93*(1-$F93))/$K93)*((1+'Inputs &amp; Summary'!$D$7)^BL$29)),((INT(BL$29/$K93)-INT((BL$29-1)/$K93))*($R93*(1-$E93)+$Q93*(1-$F93))*((1+'Inputs &amp; Summary'!$D$7)^BL$29))),((_xlfn.WEIBULL.DIST(BL$29,$L93,$K93,FALSE)*($R93*(1-$E93)+$Q93*(1-$F93))*((1+'Inputs &amp; Summary'!$D$7)^BL$29))))))</f>
        <v>0</v>
      </c>
    </row>
    <row r="94" spans="1:64" s="1" customFormat="1" x14ac:dyDescent="0.3">
      <c r="A94" s="79" t="s">
        <v>225</v>
      </c>
      <c r="B94" s="33" t="s">
        <v>152</v>
      </c>
      <c r="C94" s="33" t="s">
        <v>236</v>
      </c>
      <c r="D94" s="68">
        <v>1</v>
      </c>
      <c r="E94" s="68">
        <v>1</v>
      </c>
      <c r="F94" s="68">
        <v>1</v>
      </c>
      <c r="G94" s="213" t="s">
        <v>433</v>
      </c>
      <c r="H94" s="34"/>
      <c r="I94" s="34" t="s">
        <v>96</v>
      </c>
      <c r="J94" s="33">
        <f>VLOOKUP(I94,'Labor Rates'!$A$1:$B$16,2)</f>
        <v>14.423076923076923</v>
      </c>
      <c r="K94" s="35">
        <v>25</v>
      </c>
      <c r="L94" s="35">
        <v>1</v>
      </c>
      <c r="M94" s="36" t="s">
        <v>249</v>
      </c>
      <c r="N94" s="84">
        <v>1</v>
      </c>
      <c r="O94" s="35">
        <v>4</v>
      </c>
      <c r="P94" s="5">
        <v>100</v>
      </c>
      <c r="Q94" s="73">
        <f t="shared" ref="Q94:Q125" si="16">O94*N94*J94</f>
        <v>57.692307692307693</v>
      </c>
      <c r="R94" s="73">
        <f t="shared" ref="R94:R125" si="17">P94*N94</f>
        <v>100</v>
      </c>
      <c r="S94" s="74">
        <f t="shared" ref="S94:S125" si="18">D94*(R94+Q94)</f>
        <v>157.69230769230768</v>
      </c>
      <c r="T94" s="88"/>
      <c r="U94" s="80"/>
      <c r="V94" s="87">
        <f t="shared" ref="V94:V125" si="19">AVERAGE(Y94:AR94)</f>
        <v>5.1370046456300917</v>
      </c>
      <c r="W94" s="87">
        <f>NPV('Inputs &amp; Summary'!$D$6,Y94:BL94)</f>
        <v>56.836601051149991</v>
      </c>
      <c r="X94" s="90">
        <f t="shared" ref="X94:X125" si="20">W94/SUM($W$30:$W$158)</f>
        <v>4.1252219558768127E-4</v>
      </c>
      <c r="Y94" s="114">
        <f>$D94*IF(Y$29&gt;'Inputs &amp; Summary'!$D$5,0,IF(Y$29&gt;VLOOKUP($G94,Lists!$J$17:$K$21,2),IF($M94=Lists!$H$3,IF($K94&lt;1,(($S94/$K94)*((1+'Inputs &amp; Summary'!$D$7)^Y$29)),((INT(Y$29/$K94)-INT((Y$29-1)/$K94))*$S94*((1+'Inputs &amp; Summary'!$D$7)^Y$29))),(_xlfn.WEIBULL.DIST(Y$29,$L94,$K94,FALSE)*$S94*((1+'Inputs &amp; Summary'!$D$7)^Y$29))),IF($M94=Lists!$H$3,IF($K94&lt;1,((($R94*(1-$E94)+$Q94*(1-$F94))/$K94)*((1+'Inputs &amp; Summary'!$D$7)^Y$29)),((INT(Y$29/$K94)-INT((Y$29-1)/$K94))*($R94*(1-$E94)+$Q94*(1-$F94))*((1+'Inputs &amp; Summary'!$D$7)^Y$29))),((_xlfn.WEIBULL.DIST(Y$29,$L94,$K94,FALSE)*($R94*(1-$E94)+$Q94*(1-$F94))*((1+'Inputs &amp; Summary'!$D$7)^Y$29))))))</f>
        <v>6.1815714377461797</v>
      </c>
      <c r="Z94" s="114">
        <f>$D94*IF(Z$29&gt;'Inputs &amp; Summary'!$D$5,0,IF(Z$29&gt;VLOOKUP($G94,Lists!$J$17:$K$21,2),IF($M94=Lists!$H$3,IF($K94&lt;1,(($S94/$K94)*((1+'Inputs &amp; Summary'!$D$7)^Z$29)),((INT(Z$29/$K94)-INT((Z$29-1)/$K94))*$S94*((1+'Inputs &amp; Summary'!$D$7)^Z$29))),(_xlfn.WEIBULL.DIST(Z$29,$L94,$K94,FALSE)*$S94*((1+'Inputs &amp; Summary'!$D$7)^Z$29))),IF($M94=Lists!$H$3,IF($K94&lt;1,((($R94*(1-$E94)+$Q94*(1-$F94))/$K94)*((1+'Inputs &amp; Summary'!$D$7)^Z$29)),((INT(Z$29/$K94)-INT((Z$29-1)/$K94))*($R94*(1-$E94)+$Q94*(1-$F94))*((1+'Inputs &amp; Summary'!$D$7)^Z$29))),((_xlfn.WEIBULL.DIST(Z$29,$L94,$K94,FALSE)*($R94*(1-$E94)+$Q94*(1-$F94))*((1+'Inputs &amp; Summary'!$D$7)^Z$29))))))</f>
        <v>6.0579723258472145</v>
      </c>
      <c r="AA94" s="114">
        <f>$D94*IF(AA$29&gt;'Inputs &amp; Summary'!$D$5,0,IF(AA$29&gt;VLOOKUP($G94,Lists!$J$17:$K$21,2),IF($M94=Lists!$H$3,IF($K94&lt;1,(($S94/$K94)*((1+'Inputs &amp; Summary'!$D$7)^AA$29)),((INT(AA$29/$K94)-INT((AA$29-1)/$K94))*$S94*((1+'Inputs &amp; Summary'!$D$7)^AA$29))),(_xlfn.WEIBULL.DIST(AA$29,$L94,$K94,FALSE)*$S94*((1+'Inputs &amp; Summary'!$D$7)^AA$29))),IF($M94=Lists!$H$3,IF($K94&lt;1,((($R94*(1-$E94)+$Q94*(1-$F94))/$K94)*((1+'Inputs &amp; Summary'!$D$7)^AA$29)),((INT(AA$29/$K94)-INT((AA$29-1)/$K94))*($R94*(1-$E94)+$Q94*(1-$F94))*((1+'Inputs &amp; Summary'!$D$7)^AA$29))),((_xlfn.WEIBULL.DIST(AA$29,$L94,$K94,FALSE)*($R94*(1-$E94)+$Q94*(1-$F94))*((1+'Inputs &amp; Summary'!$D$7)^AA$29))))))</f>
        <v>5.9368445500180602</v>
      </c>
      <c r="AB94" s="114">
        <f>$D94*IF(AB$29&gt;'Inputs &amp; Summary'!$D$5,0,IF(AB$29&gt;VLOOKUP($G94,Lists!$J$17:$K$21,2),IF($M94=Lists!$H$3,IF($K94&lt;1,(($S94/$K94)*((1+'Inputs &amp; Summary'!$D$7)^AB$29)),((INT(AB$29/$K94)-INT((AB$29-1)/$K94))*$S94*((1+'Inputs &amp; Summary'!$D$7)^AB$29))),(_xlfn.WEIBULL.DIST(AB$29,$L94,$K94,FALSE)*$S94*((1+'Inputs &amp; Summary'!$D$7)^AB$29))),IF($M94=Lists!$H$3,IF($K94&lt;1,((($R94*(1-$E94)+$Q94*(1-$F94))/$K94)*((1+'Inputs &amp; Summary'!$D$7)^AB$29)),((INT(AB$29/$K94)-INT((AB$29-1)/$K94))*($R94*(1-$E94)+$Q94*(1-$F94))*((1+'Inputs &amp; Summary'!$D$7)^AB$29))),((_xlfn.WEIBULL.DIST(AB$29,$L94,$K94,FALSE)*($R94*(1-$E94)+$Q94*(1-$F94))*((1+'Inputs &amp; Summary'!$D$7)^AB$29))))))</f>
        <v>5.8181386964573063</v>
      </c>
      <c r="AC94" s="114">
        <f>$D94*IF(AC$29&gt;'Inputs &amp; Summary'!$D$5,0,IF(AC$29&gt;VLOOKUP($G94,Lists!$J$17:$K$21,2),IF($M94=Lists!$H$3,IF($K94&lt;1,(($S94/$K94)*((1+'Inputs &amp; Summary'!$D$7)^AC$29)),((INT(AC$29/$K94)-INT((AC$29-1)/$K94))*$S94*((1+'Inputs &amp; Summary'!$D$7)^AC$29))),(_xlfn.WEIBULL.DIST(AC$29,$L94,$K94,FALSE)*$S94*((1+'Inputs &amp; Summary'!$D$7)^AC$29))),IF($M94=Lists!$H$3,IF($K94&lt;1,((($R94*(1-$E94)+$Q94*(1-$F94))/$K94)*((1+'Inputs &amp; Summary'!$D$7)^AC$29)),((INT(AC$29/$K94)-INT((AC$29-1)/$K94))*($R94*(1-$E94)+$Q94*(1-$F94))*((1+'Inputs &amp; Summary'!$D$7)^AC$29))),((_xlfn.WEIBULL.DIST(AC$29,$L94,$K94,FALSE)*($R94*(1-$E94)+$Q94*(1-$F94))*((1+'Inputs &amp; Summary'!$D$7)^AC$29))))))</f>
        <v>5.7018063393812373</v>
      </c>
      <c r="AD94" s="114">
        <f>$D94*IF(AD$29&gt;'Inputs &amp; Summary'!$D$5,0,IF(AD$29&gt;VLOOKUP($G94,Lists!$J$17:$K$21,2),IF($M94=Lists!$H$3,IF($K94&lt;1,(($S94/$K94)*((1+'Inputs &amp; Summary'!$D$7)^AD$29)),((INT(AD$29/$K94)-INT((AD$29-1)/$K94))*$S94*((1+'Inputs &amp; Summary'!$D$7)^AD$29))),(_xlfn.WEIBULL.DIST(AD$29,$L94,$K94,FALSE)*$S94*((1+'Inputs &amp; Summary'!$D$7)^AD$29))),IF($M94=Lists!$H$3,IF($K94&lt;1,((($R94*(1-$E94)+$Q94*(1-$F94))/$K94)*((1+'Inputs &amp; Summary'!$D$7)^AD$29)),((INT(AD$29/$K94)-INT((AD$29-1)/$K94))*($R94*(1-$E94)+$Q94*(1-$F94))*((1+'Inputs &amp; Summary'!$D$7)^AD$29))),((_xlfn.WEIBULL.DIST(AD$29,$L94,$K94,FALSE)*($R94*(1-$E94)+$Q94*(1-$F94))*((1+'Inputs &amp; Summary'!$D$7)^AD$29))))))</f>
        <v>5.5878000212686461</v>
      </c>
      <c r="AE94" s="114">
        <f>$D94*IF(AE$29&gt;'Inputs &amp; Summary'!$D$5,0,IF(AE$29&gt;VLOOKUP($G94,Lists!$J$17:$K$21,2),IF($M94=Lists!$H$3,IF($K94&lt;1,(($S94/$K94)*((1+'Inputs &amp; Summary'!$D$7)^AE$29)),((INT(AE$29/$K94)-INT((AE$29-1)/$K94))*$S94*((1+'Inputs &amp; Summary'!$D$7)^AE$29))),(_xlfn.WEIBULL.DIST(AE$29,$L94,$K94,FALSE)*$S94*((1+'Inputs &amp; Summary'!$D$7)^AE$29))),IF($M94=Lists!$H$3,IF($K94&lt;1,((($R94*(1-$E94)+$Q94*(1-$F94))/$K94)*((1+'Inputs &amp; Summary'!$D$7)^AE$29)),((INT(AE$29/$K94)-INT((AE$29-1)/$K94))*($R94*(1-$E94)+$Q94*(1-$F94))*((1+'Inputs &amp; Summary'!$D$7)^AE$29))),((_xlfn.WEIBULL.DIST(AE$29,$L94,$K94,FALSE)*($R94*(1-$E94)+$Q94*(1-$F94))*((1+'Inputs &amp; Summary'!$D$7)^AE$29))))))</f>
        <v>5.4760732335006415</v>
      </c>
      <c r="AF94" s="114">
        <f>$D94*IF(AF$29&gt;'Inputs &amp; Summary'!$D$5,0,IF(AF$29&gt;VLOOKUP($G94,Lists!$J$17:$K$21,2),IF($M94=Lists!$H$3,IF($K94&lt;1,(($S94/$K94)*((1+'Inputs &amp; Summary'!$D$7)^AF$29)),((INT(AF$29/$K94)-INT((AF$29-1)/$K94))*$S94*((1+'Inputs &amp; Summary'!$D$7)^AF$29))),(_xlfn.WEIBULL.DIST(AF$29,$L94,$K94,FALSE)*$S94*((1+'Inputs &amp; Summary'!$D$7)^AF$29))),IF($M94=Lists!$H$3,IF($K94&lt;1,((($R94*(1-$E94)+$Q94*(1-$F94))/$K94)*((1+'Inputs &amp; Summary'!$D$7)^AF$29)),((INT(AF$29/$K94)-INT((AF$29-1)/$K94))*($R94*(1-$E94)+$Q94*(1-$F94))*((1+'Inputs &amp; Summary'!$D$7)^AF$29))),((_xlfn.WEIBULL.DIST(AF$29,$L94,$K94,FALSE)*($R94*(1-$E94)+$Q94*(1-$F94))*((1+'Inputs &amp; Summary'!$D$7)^AF$29))))))</f>
        <v>5.3665803973875734</v>
      </c>
      <c r="AG94" s="114">
        <f>$D94*IF(AG$29&gt;'Inputs &amp; Summary'!$D$5,0,IF(AG$29&gt;VLOOKUP($G94,Lists!$J$17:$K$21,2),IF($M94=Lists!$H$3,IF($K94&lt;1,(($S94/$K94)*((1+'Inputs &amp; Summary'!$D$7)^AG$29)),((INT(AG$29/$K94)-INT((AG$29-1)/$K94))*$S94*((1+'Inputs &amp; Summary'!$D$7)^AG$29))),(_xlfn.WEIBULL.DIST(AG$29,$L94,$K94,FALSE)*$S94*((1+'Inputs &amp; Summary'!$D$7)^AG$29))),IF($M94=Lists!$H$3,IF($K94&lt;1,((($R94*(1-$E94)+$Q94*(1-$F94))/$K94)*((1+'Inputs &amp; Summary'!$D$7)^AG$29)),((INT(AG$29/$K94)-INT((AG$29-1)/$K94))*($R94*(1-$E94)+$Q94*(1-$F94))*((1+'Inputs &amp; Summary'!$D$7)^AG$29))),((_xlfn.WEIBULL.DIST(AG$29,$L94,$K94,FALSE)*($R94*(1-$E94)+$Q94*(1-$F94))*((1+'Inputs &amp; Summary'!$D$7)^AG$29))))))</f>
        <v>5.259276845575295</v>
      </c>
      <c r="AH94" s="114">
        <f>$D94*IF(AH$29&gt;'Inputs &amp; Summary'!$D$5,0,IF(AH$29&gt;VLOOKUP($G94,Lists!$J$17:$K$21,2),IF($M94=Lists!$H$3,IF($K94&lt;1,(($S94/$K94)*((1+'Inputs &amp; Summary'!$D$7)^AH$29)),((INT(AH$29/$K94)-INT((AH$29-1)/$K94))*$S94*((1+'Inputs &amp; Summary'!$D$7)^AH$29))),(_xlfn.WEIBULL.DIST(AH$29,$L94,$K94,FALSE)*$S94*((1+'Inputs &amp; Summary'!$D$7)^AH$29))),IF($M94=Lists!$H$3,IF($K94&lt;1,((($R94*(1-$E94)+$Q94*(1-$F94))/$K94)*((1+'Inputs &amp; Summary'!$D$7)^AH$29)),((INT(AH$29/$K94)-INT((AH$29-1)/$K94))*($R94*(1-$E94)+$Q94*(1-$F94))*((1+'Inputs &amp; Summary'!$D$7)^AH$29))),((_xlfn.WEIBULL.DIST(AH$29,$L94,$K94,FALSE)*($R94*(1-$E94)+$Q94*(1-$F94))*((1+'Inputs &amp; Summary'!$D$7)^AH$29))))))</f>
        <v>5.1541188038232306</v>
      </c>
      <c r="AI94" s="114">
        <f>$D94*IF(AI$29&gt;'Inputs &amp; Summary'!$D$5,0,IF(AI$29&gt;VLOOKUP($G94,Lists!$J$17:$K$21,2),IF($M94=Lists!$H$3,IF($K94&lt;1,(($S94/$K94)*((1+'Inputs &amp; Summary'!$D$7)^AI$29)),((INT(AI$29/$K94)-INT((AI$29-1)/$K94))*$S94*((1+'Inputs &amp; Summary'!$D$7)^AI$29))),(_xlfn.WEIBULL.DIST(AI$29,$L94,$K94,FALSE)*$S94*((1+'Inputs &amp; Summary'!$D$7)^AI$29))),IF($M94=Lists!$H$3,IF($K94&lt;1,((($R94*(1-$E94)+$Q94*(1-$F94))/$K94)*((1+'Inputs &amp; Summary'!$D$7)^AI$29)),((INT(AI$29/$K94)-INT((AI$29-1)/$K94))*($R94*(1-$E94)+$Q94*(1-$F94))*((1+'Inputs &amp; Summary'!$D$7)^AI$29))),((_xlfn.WEIBULL.DIST(AI$29,$L94,$K94,FALSE)*($R94*(1-$E94)+$Q94*(1-$F94))*((1+'Inputs &amp; Summary'!$D$7)^AI$29))))))</f>
        <v>5.0510633731467598</v>
      </c>
      <c r="AJ94" s="114">
        <f>$D94*IF(AJ$29&gt;'Inputs &amp; Summary'!$D$5,0,IF(AJ$29&gt;VLOOKUP($G94,Lists!$J$17:$K$21,2),IF($M94=Lists!$H$3,IF($K94&lt;1,(($S94/$K94)*((1+'Inputs &amp; Summary'!$D$7)^AJ$29)),((INT(AJ$29/$K94)-INT((AJ$29-1)/$K94))*$S94*((1+'Inputs &amp; Summary'!$D$7)^AJ$29))),(_xlfn.WEIBULL.DIST(AJ$29,$L94,$K94,FALSE)*$S94*((1+'Inputs &amp; Summary'!$D$7)^AJ$29))),IF($M94=Lists!$H$3,IF($K94&lt;1,((($R94*(1-$E94)+$Q94*(1-$F94))/$K94)*((1+'Inputs &amp; Summary'!$D$7)^AJ$29)),((INT(AJ$29/$K94)-INT((AJ$29-1)/$K94))*($R94*(1-$E94)+$Q94*(1-$F94))*((1+'Inputs &amp; Summary'!$D$7)^AJ$29))),((_xlfn.WEIBULL.DIST(AJ$29,$L94,$K94,FALSE)*($R94*(1-$E94)+$Q94*(1-$F94))*((1+'Inputs &amp; Summary'!$D$7)^AJ$29))))))</f>
        <v>4.9500685123166868</v>
      </c>
      <c r="AK94" s="114">
        <f>$D94*IF(AK$29&gt;'Inputs &amp; Summary'!$D$5,0,IF(AK$29&gt;VLOOKUP($G94,Lists!$J$17:$K$21,2),IF($M94=Lists!$H$3,IF($K94&lt;1,(($S94/$K94)*((1+'Inputs &amp; Summary'!$D$7)^AK$29)),((INT(AK$29/$K94)-INT((AK$29-1)/$K94))*$S94*((1+'Inputs &amp; Summary'!$D$7)^AK$29))),(_xlfn.WEIBULL.DIST(AK$29,$L94,$K94,FALSE)*$S94*((1+'Inputs &amp; Summary'!$D$7)^AK$29))),IF($M94=Lists!$H$3,IF($K94&lt;1,((($R94*(1-$E94)+$Q94*(1-$F94))/$K94)*((1+'Inputs &amp; Summary'!$D$7)^AK$29)),((INT(AK$29/$K94)-INT((AK$29-1)/$K94))*($R94*(1-$E94)+$Q94*(1-$F94))*((1+'Inputs &amp; Summary'!$D$7)^AK$29))),((_xlfn.WEIBULL.DIST(AK$29,$L94,$K94,FALSE)*($R94*(1-$E94)+$Q94*(1-$F94))*((1+'Inputs &amp; Summary'!$D$7)^AK$29))))))</f>
        <v>4.8510930207086114</v>
      </c>
      <c r="AL94" s="114">
        <f>$D94*IF(AL$29&gt;'Inputs &amp; Summary'!$D$5,0,IF(AL$29&gt;VLOOKUP($G94,Lists!$J$17:$K$21,2),IF($M94=Lists!$H$3,IF($K94&lt;1,(($S94/$K94)*((1+'Inputs &amp; Summary'!$D$7)^AL$29)),((INT(AL$29/$K94)-INT((AL$29-1)/$K94))*$S94*((1+'Inputs &amp; Summary'!$D$7)^AL$29))),(_xlfn.WEIBULL.DIST(AL$29,$L94,$K94,FALSE)*$S94*((1+'Inputs &amp; Summary'!$D$7)^AL$29))),IF($M94=Lists!$H$3,IF($K94&lt;1,((($R94*(1-$E94)+$Q94*(1-$F94))/$K94)*((1+'Inputs &amp; Summary'!$D$7)^AL$29)),((INT(AL$29/$K94)-INT((AL$29-1)/$K94))*($R94*(1-$E94)+$Q94*(1-$F94))*((1+'Inputs &amp; Summary'!$D$7)^AL$29))),((_xlfn.WEIBULL.DIST(AL$29,$L94,$K94,FALSE)*($R94*(1-$E94)+$Q94*(1-$F94))*((1+'Inputs &amp; Summary'!$D$7)^AL$29))))))</f>
        <v>4.7540965214952244</v>
      </c>
      <c r="AM94" s="114">
        <f>$D94*IF(AM$29&gt;'Inputs &amp; Summary'!$D$5,0,IF(AM$29&gt;VLOOKUP($G94,Lists!$J$17:$K$21,2),IF($M94=Lists!$H$3,IF($K94&lt;1,(($S94/$K94)*((1+'Inputs &amp; Summary'!$D$7)^AM$29)),((INT(AM$29/$K94)-INT((AM$29-1)/$K94))*$S94*((1+'Inputs &amp; Summary'!$D$7)^AM$29))),(_xlfn.WEIBULL.DIST(AM$29,$L94,$K94,FALSE)*$S94*((1+'Inputs &amp; Summary'!$D$7)^AM$29))),IF($M94=Lists!$H$3,IF($K94&lt;1,((($R94*(1-$E94)+$Q94*(1-$F94))/$K94)*((1+'Inputs &amp; Summary'!$D$7)^AM$29)),((INT(AM$29/$K94)-INT((AM$29-1)/$K94))*($R94*(1-$E94)+$Q94*(1-$F94))*((1+'Inputs &amp; Summary'!$D$7)^AM$29))),((_xlfn.WEIBULL.DIST(AM$29,$L94,$K94,FALSE)*($R94*(1-$E94)+$Q94*(1-$F94))*((1+'Inputs &amp; Summary'!$D$7)^AM$29))))))</f>
        <v>4.6590394451746739</v>
      </c>
      <c r="AN94" s="114">
        <f>$D94*IF(AN$29&gt;'Inputs &amp; Summary'!$D$5,0,IF(AN$29&gt;VLOOKUP($G94,Lists!$J$17:$K$21,2),IF($M94=Lists!$H$3,IF($K94&lt;1,(($S94/$K94)*((1+'Inputs &amp; Summary'!$D$7)^AN$29)),((INT(AN$29/$K94)-INT((AN$29-1)/$K94))*$S94*((1+'Inputs &amp; Summary'!$D$7)^AN$29))),(_xlfn.WEIBULL.DIST(AN$29,$L94,$K94,FALSE)*$S94*((1+'Inputs &amp; Summary'!$D$7)^AN$29))),IF($M94=Lists!$H$3,IF($K94&lt;1,((($R94*(1-$E94)+$Q94*(1-$F94))/$K94)*((1+'Inputs &amp; Summary'!$D$7)^AN$29)),((INT(AN$29/$K94)-INT((AN$29-1)/$K94))*($R94*(1-$E94)+$Q94*(1-$F94))*((1+'Inputs &amp; Summary'!$D$7)^AN$29))),((_xlfn.WEIBULL.DIST(AN$29,$L94,$K94,FALSE)*($R94*(1-$E94)+$Q94*(1-$F94))*((1+'Inputs &amp; Summary'!$D$7)^AN$29))))))</f>
        <v>4.5658830134282846</v>
      </c>
      <c r="AO94" s="114">
        <f>$D94*IF(AO$29&gt;'Inputs &amp; Summary'!$D$5,0,IF(AO$29&gt;VLOOKUP($G94,Lists!$J$17:$K$21,2),IF($M94=Lists!$H$3,IF($K94&lt;1,(($S94/$K94)*((1+'Inputs &amp; Summary'!$D$7)^AO$29)),((INT(AO$29/$K94)-INT((AO$29-1)/$K94))*$S94*((1+'Inputs &amp; Summary'!$D$7)^AO$29))),(_xlfn.WEIBULL.DIST(AO$29,$L94,$K94,FALSE)*$S94*((1+'Inputs &amp; Summary'!$D$7)^AO$29))),IF($M94=Lists!$H$3,IF($K94&lt;1,((($R94*(1-$E94)+$Q94*(1-$F94))/$K94)*((1+'Inputs &amp; Summary'!$D$7)^AO$29)),((INT(AO$29/$K94)-INT((AO$29-1)/$K94))*($R94*(1-$E94)+$Q94*(1-$F94))*((1+'Inputs &amp; Summary'!$D$7)^AO$29))),((_xlfn.WEIBULL.DIST(AO$29,$L94,$K94,FALSE)*($R94*(1-$E94)+$Q94*(1-$F94))*((1+'Inputs &amp; Summary'!$D$7)^AO$29))))))</f>
        <v>4.4745892233010185</v>
      </c>
      <c r="AP94" s="114">
        <f>$D94*IF(AP$29&gt;'Inputs &amp; Summary'!$D$5,0,IF(AP$29&gt;VLOOKUP($G94,Lists!$J$17:$K$21,2),IF($M94=Lists!$H$3,IF($K94&lt;1,(($S94/$K94)*((1+'Inputs &amp; Summary'!$D$7)^AP$29)),((INT(AP$29/$K94)-INT((AP$29-1)/$K94))*$S94*((1+'Inputs &amp; Summary'!$D$7)^AP$29))),(_xlfn.WEIBULL.DIST(AP$29,$L94,$K94,FALSE)*$S94*((1+'Inputs &amp; Summary'!$D$7)^AP$29))),IF($M94=Lists!$H$3,IF($K94&lt;1,((($R94*(1-$E94)+$Q94*(1-$F94))/$K94)*((1+'Inputs &amp; Summary'!$D$7)^AP$29)),((INT(AP$29/$K94)-INT((AP$29-1)/$K94))*($R94*(1-$E94)+$Q94*(1-$F94))*((1+'Inputs &amp; Summary'!$D$7)^AP$29))),((_xlfn.WEIBULL.DIST(AP$29,$L94,$K94,FALSE)*($R94*(1-$E94)+$Q94*(1-$F94))*((1+'Inputs &amp; Summary'!$D$7)^AP$29))))))</f>
        <v>4.3851208316982646</v>
      </c>
      <c r="AQ94" s="114">
        <f>$D94*IF(AQ$29&gt;'Inputs &amp; Summary'!$D$5,0,IF(AQ$29&gt;VLOOKUP($G94,Lists!$J$17:$K$21,2),IF($M94=Lists!$H$3,IF($K94&lt;1,(($S94/$K94)*((1+'Inputs &amp; Summary'!$D$7)^AQ$29)),((INT(AQ$29/$K94)-INT((AQ$29-1)/$K94))*$S94*((1+'Inputs &amp; Summary'!$D$7)^AQ$29))),(_xlfn.WEIBULL.DIST(AQ$29,$L94,$K94,FALSE)*$S94*((1+'Inputs &amp; Summary'!$D$7)^AQ$29))),IF($M94=Lists!$H$3,IF($K94&lt;1,((($R94*(1-$E94)+$Q94*(1-$F94))/$K94)*((1+'Inputs &amp; Summary'!$D$7)^AQ$29)),((INT(AQ$29/$K94)-INT((AQ$29-1)/$K94))*($R94*(1-$E94)+$Q94*(1-$F94))*((1+'Inputs &amp; Summary'!$D$7)^AQ$29))),((_xlfn.WEIBULL.DIST(AQ$29,$L94,$K94,FALSE)*($R94*(1-$E94)+$Q94*(1-$F94))*((1+'Inputs &amp; Summary'!$D$7)^AQ$29))))))</f>
        <v>4.297441340192595</v>
      </c>
      <c r="AR94" s="114">
        <f>$D94*IF(AR$29&gt;'Inputs &amp; Summary'!$D$5,0,IF(AR$29&gt;VLOOKUP($G94,Lists!$J$17:$K$21,2),IF($M94=Lists!$H$3,IF($K94&lt;1,(($S94/$K94)*((1+'Inputs &amp; Summary'!$D$7)^AR$29)),((INT(AR$29/$K94)-INT((AR$29-1)/$K94))*$S94*((1+'Inputs &amp; Summary'!$D$7)^AR$29))),(_xlfn.WEIBULL.DIST(AR$29,$L94,$K94,FALSE)*$S94*((1+'Inputs &amp; Summary'!$D$7)^AR$29))),IF($M94=Lists!$H$3,IF($K94&lt;1,((($R94*(1-$E94)+$Q94*(1-$F94))/$K94)*((1+'Inputs &amp; Summary'!$D$7)^AR$29)),((INT(AR$29/$K94)-INT((AR$29-1)/$K94))*($R94*(1-$E94)+$Q94*(1-$F94))*((1+'Inputs &amp; Summary'!$D$7)^AR$29))),((_xlfn.WEIBULL.DIST(AR$29,$L94,$K94,FALSE)*($R94*(1-$E94)+$Q94*(1-$F94))*((1+'Inputs &amp; Summary'!$D$7)^AR$29))))))</f>
        <v>4.2115149801343241</v>
      </c>
      <c r="AS94" s="114">
        <f>$D94*IF(AS$29&gt;'Inputs &amp; Summary'!$D$5,0,IF(AS$29&gt;VLOOKUP($G94,Lists!$J$17:$K$21,2),IF($M94=Lists!$H$3,IF($K94&lt;1,(($S94/$K94)*((1+'Inputs &amp; Summary'!$D$7)^AS$29)),((INT(AS$29/$K94)-INT((AS$29-1)/$K94))*$S94*((1+'Inputs &amp; Summary'!$D$7)^AS$29))),(_xlfn.WEIBULL.DIST(AS$29,$L94,$K94,FALSE)*$S94*((1+'Inputs &amp; Summary'!$D$7)^AS$29))),IF($M94=Lists!$H$3,IF($K94&lt;1,((($R94*(1-$E94)+$Q94*(1-$F94))/$K94)*((1+'Inputs &amp; Summary'!$D$7)^AS$29)),((INT(AS$29/$K94)-INT((AS$29-1)/$K94))*($R94*(1-$E94)+$Q94*(1-$F94))*((1+'Inputs &amp; Summary'!$D$7)^AS$29))),((_xlfn.WEIBULL.DIST(AS$29,$L94,$K94,FALSE)*($R94*(1-$E94)+$Q94*(1-$F94))*((1+'Inputs &amp; Summary'!$D$7)^AS$29))))))</f>
        <v>0</v>
      </c>
      <c r="AT94" s="114">
        <f>$D94*IF(AT$29&gt;'Inputs &amp; Summary'!$D$5,0,IF(AT$29&gt;VLOOKUP($G94,Lists!$J$17:$K$21,2),IF($M94=Lists!$H$3,IF($K94&lt;1,(($S94/$K94)*((1+'Inputs &amp; Summary'!$D$7)^AT$29)),((INT(AT$29/$K94)-INT((AT$29-1)/$K94))*$S94*((1+'Inputs &amp; Summary'!$D$7)^AT$29))),(_xlfn.WEIBULL.DIST(AT$29,$L94,$K94,FALSE)*$S94*((1+'Inputs &amp; Summary'!$D$7)^AT$29))),IF($M94=Lists!$H$3,IF($K94&lt;1,((($R94*(1-$E94)+$Q94*(1-$F94))/$K94)*((1+'Inputs &amp; Summary'!$D$7)^AT$29)),((INT(AT$29/$K94)-INT((AT$29-1)/$K94))*($R94*(1-$E94)+$Q94*(1-$F94))*((1+'Inputs &amp; Summary'!$D$7)^AT$29))),((_xlfn.WEIBULL.DIST(AT$29,$L94,$K94,FALSE)*($R94*(1-$E94)+$Q94*(1-$F94))*((1+'Inputs &amp; Summary'!$D$7)^AT$29))))))</f>
        <v>0</v>
      </c>
      <c r="AU94" s="114">
        <f>$D94*IF(AU$29&gt;'Inputs &amp; Summary'!$D$5,0,IF(AU$29&gt;VLOOKUP($G94,Lists!$J$17:$K$21,2),IF($M94=Lists!$H$3,IF($K94&lt;1,(($S94/$K94)*((1+'Inputs &amp; Summary'!$D$7)^AU$29)),((INT(AU$29/$K94)-INT((AU$29-1)/$K94))*$S94*((1+'Inputs &amp; Summary'!$D$7)^AU$29))),(_xlfn.WEIBULL.DIST(AU$29,$L94,$K94,FALSE)*$S94*((1+'Inputs &amp; Summary'!$D$7)^AU$29))),IF($M94=Lists!$H$3,IF($K94&lt;1,((($R94*(1-$E94)+$Q94*(1-$F94))/$K94)*((1+'Inputs &amp; Summary'!$D$7)^AU$29)),((INT(AU$29/$K94)-INT((AU$29-1)/$K94))*($R94*(1-$E94)+$Q94*(1-$F94))*((1+'Inputs &amp; Summary'!$D$7)^AU$29))),((_xlfn.WEIBULL.DIST(AU$29,$L94,$K94,FALSE)*($R94*(1-$E94)+$Q94*(1-$F94))*((1+'Inputs &amp; Summary'!$D$7)^AU$29))))))</f>
        <v>0</v>
      </c>
      <c r="AV94" s="114">
        <f>$D94*IF(AV$29&gt;'Inputs &amp; Summary'!$D$5,0,IF(AV$29&gt;VLOOKUP($G94,Lists!$J$17:$K$21,2),IF($M94=Lists!$H$3,IF($K94&lt;1,(($S94/$K94)*((1+'Inputs &amp; Summary'!$D$7)^AV$29)),((INT(AV$29/$K94)-INT((AV$29-1)/$K94))*$S94*((1+'Inputs &amp; Summary'!$D$7)^AV$29))),(_xlfn.WEIBULL.DIST(AV$29,$L94,$K94,FALSE)*$S94*((1+'Inputs &amp; Summary'!$D$7)^AV$29))),IF($M94=Lists!$H$3,IF($K94&lt;1,((($R94*(1-$E94)+$Q94*(1-$F94))/$K94)*((1+'Inputs &amp; Summary'!$D$7)^AV$29)),((INT(AV$29/$K94)-INT((AV$29-1)/$K94))*($R94*(1-$E94)+$Q94*(1-$F94))*((1+'Inputs &amp; Summary'!$D$7)^AV$29))),((_xlfn.WEIBULL.DIST(AV$29,$L94,$K94,FALSE)*($R94*(1-$E94)+$Q94*(1-$F94))*((1+'Inputs &amp; Summary'!$D$7)^AV$29))))))</f>
        <v>0</v>
      </c>
      <c r="AW94" s="114">
        <f>$D94*IF(AW$29&gt;'Inputs &amp; Summary'!$D$5,0,IF(AW$29&gt;VLOOKUP($G94,Lists!$J$17:$K$21,2),IF($M94=Lists!$H$3,IF($K94&lt;1,(($S94/$K94)*((1+'Inputs &amp; Summary'!$D$7)^AW$29)),((INT(AW$29/$K94)-INT((AW$29-1)/$K94))*$S94*((1+'Inputs &amp; Summary'!$D$7)^AW$29))),(_xlfn.WEIBULL.DIST(AW$29,$L94,$K94,FALSE)*$S94*((1+'Inputs &amp; Summary'!$D$7)^AW$29))),IF($M94=Lists!$H$3,IF($K94&lt;1,((($R94*(1-$E94)+$Q94*(1-$F94))/$K94)*((1+'Inputs &amp; Summary'!$D$7)^AW$29)),((INT(AW$29/$K94)-INT((AW$29-1)/$K94))*($R94*(1-$E94)+$Q94*(1-$F94))*((1+'Inputs &amp; Summary'!$D$7)^AW$29))),((_xlfn.WEIBULL.DIST(AW$29,$L94,$K94,FALSE)*($R94*(1-$E94)+$Q94*(1-$F94))*((1+'Inputs &amp; Summary'!$D$7)^AW$29))))))</f>
        <v>0</v>
      </c>
      <c r="AX94" s="114">
        <f>$D94*IF(AX$29&gt;'Inputs &amp; Summary'!$D$5,0,IF(AX$29&gt;VLOOKUP($G94,Lists!$J$17:$K$21,2),IF($M94=Lists!$H$3,IF($K94&lt;1,(($S94/$K94)*((1+'Inputs &amp; Summary'!$D$7)^AX$29)),((INT(AX$29/$K94)-INT((AX$29-1)/$K94))*$S94*((1+'Inputs &amp; Summary'!$D$7)^AX$29))),(_xlfn.WEIBULL.DIST(AX$29,$L94,$K94,FALSE)*$S94*((1+'Inputs &amp; Summary'!$D$7)^AX$29))),IF($M94=Lists!$H$3,IF($K94&lt;1,((($R94*(1-$E94)+$Q94*(1-$F94))/$K94)*((1+'Inputs &amp; Summary'!$D$7)^AX$29)),((INT(AX$29/$K94)-INT((AX$29-1)/$K94))*($R94*(1-$E94)+$Q94*(1-$F94))*((1+'Inputs &amp; Summary'!$D$7)^AX$29))),((_xlfn.WEIBULL.DIST(AX$29,$L94,$K94,FALSE)*($R94*(1-$E94)+$Q94*(1-$F94))*((1+'Inputs &amp; Summary'!$D$7)^AX$29))))))</f>
        <v>0</v>
      </c>
      <c r="AY94" s="114">
        <f>$D94*IF(AY$29&gt;'Inputs &amp; Summary'!$D$5,0,IF(AY$29&gt;VLOOKUP($G94,Lists!$J$17:$K$21,2),IF($M94=Lists!$H$3,IF($K94&lt;1,(($S94/$K94)*((1+'Inputs &amp; Summary'!$D$7)^AY$29)),((INT(AY$29/$K94)-INT((AY$29-1)/$K94))*$S94*((1+'Inputs &amp; Summary'!$D$7)^AY$29))),(_xlfn.WEIBULL.DIST(AY$29,$L94,$K94,FALSE)*$S94*((1+'Inputs &amp; Summary'!$D$7)^AY$29))),IF($M94=Lists!$H$3,IF($K94&lt;1,((($R94*(1-$E94)+$Q94*(1-$F94))/$K94)*((1+'Inputs &amp; Summary'!$D$7)^AY$29)),((INT(AY$29/$K94)-INT((AY$29-1)/$K94))*($R94*(1-$E94)+$Q94*(1-$F94))*((1+'Inputs &amp; Summary'!$D$7)^AY$29))),((_xlfn.WEIBULL.DIST(AY$29,$L94,$K94,FALSE)*($R94*(1-$E94)+$Q94*(1-$F94))*((1+'Inputs &amp; Summary'!$D$7)^AY$29))))))</f>
        <v>0</v>
      </c>
      <c r="AZ94" s="114">
        <f>$D94*IF(AZ$29&gt;'Inputs &amp; Summary'!$D$5,0,IF(AZ$29&gt;VLOOKUP($G94,Lists!$J$17:$K$21,2),IF($M94=Lists!$H$3,IF($K94&lt;1,(($S94/$K94)*((1+'Inputs &amp; Summary'!$D$7)^AZ$29)),((INT(AZ$29/$K94)-INT((AZ$29-1)/$K94))*$S94*((1+'Inputs &amp; Summary'!$D$7)^AZ$29))),(_xlfn.WEIBULL.DIST(AZ$29,$L94,$K94,FALSE)*$S94*((1+'Inputs &amp; Summary'!$D$7)^AZ$29))),IF($M94=Lists!$H$3,IF($K94&lt;1,((($R94*(1-$E94)+$Q94*(1-$F94))/$K94)*((1+'Inputs &amp; Summary'!$D$7)^AZ$29)),((INT(AZ$29/$K94)-INT((AZ$29-1)/$K94))*($R94*(1-$E94)+$Q94*(1-$F94))*((1+'Inputs &amp; Summary'!$D$7)^AZ$29))),((_xlfn.WEIBULL.DIST(AZ$29,$L94,$K94,FALSE)*($R94*(1-$E94)+$Q94*(1-$F94))*((1+'Inputs &amp; Summary'!$D$7)^AZ$29))))))</f>
        <v>0</v>
      </c>
      <c r="BA94" s="114">
        <f>$D94*IF(BA$29&gt;'Inputs &amp; Summary'!$D$5,0,IF(BA$29&gt;VLOOKUP($G94,Lists!$J$17:$K$21,2),IF($M94=Lists!$H$3,IF($K94&lt;1,(($S94/$K94)*((1+'Inputs &amp; Summary'!$D$7)^BA$29)),((INT(BA$29/$K94)-INT((BA$29-1)/$K94))*$S94*((1+'Inputs &amp; Summary'!$D$7)^BA$29))),(_xlfn.WEIBULL.DIST(BA$29,$L94,$K94,FALSE)*$S94*((1+'Inputs &amp; Summary'!$D$7)^BA$29))),IF($M94=Lists!$H$3,IF($K94&lt;1,((($R94*(1-$E94)+$Q94*(1-$F94))/$K94)*((1+'Inputs &amp; Summary'!$D$7)^BA$29)),((INT(BA$29/$K94)-INT((BA$29-1)/$K94))*($R94*(1-$E94)+$Q94*(1-$F94))*((1+'Inputs &amp; Summary'!$D$7)^BA$29))),((_xlfn.WEIBULL.DIST(BA$29,$L94,$K94,FALSE)*($R94*(1-$E94)+$Q94*(1-$F94))*((1+'Inputs &amp; Summary'!$D$7)^BA$29))))))</f>
        <v>0</v>
      </c>
      <c r="BB94" s="114">
        <f>$D94*IF(BB$29&gt;'Inputs &amp; Summary'!$D$5,0,IF(BB$29&gt;VLOOKUP($G94,Lists!$J$17:$K$21,2),IF($M94=Lists!$H$3,IF($K94&lt;1,(($S94/$K94)*((1+'Inputs &amp; Summary'!$D$7)^BB$29)),((INT(BB$29/$K94)-INT((BB$29-1)/$K94))*$S94*((1+'Inputs &amp; Summary'!$D$7)^BB$29))),(_xlfn.WEIBULL.DIST(BB$29,$L94,$K94,FALSE)*$S94*((1+'Inputs &amp; Summary'!$D$7)^BB$29))),IF($M94=Lists!$H$3,IF($K94&lt;1,((($R94*(1-$E94)+$Q94*(1-$F94))/$K94)*((1+'Inputs &amp; Summary'!$D$7)^BB$29)),((INT(BB$29/$K94)-INT((BB$29-1)/$K94))*($R94*(1-$E94)+$Q94*(1-$F94))*((1+'Inputs &amp; Summary'!$D$7)^BB$29))),((_xlfn.WEIBULL.DIST(BB$29,$L94,$K94,FALSE)*($R94*(1-$E94)+$Q94*(1-$F94))*((1+'Inputs &amp; Summary'!$D$7)^BB$29))))))</f>
        <v>0</v>
      </c>
      <c r="BC94" s="114">
        <f>$D94*IF(BC$29&gt;'Inputs &amp; Summary'!$D$5,0,IF(BC$29&gt;VLOOKUP($G94,Lists!$J$17:$K$21,2),IF($M94=Lists!$H$3,IF($K94&lt;1,(($S94/$K94)*((1+'Inputs &amp; Summary'!$D$7)^BC$29)),((INT(BC$29/$K94)-INT((BC$29-1)/$K94))*$S94*((1+'Inputs &amp; Summary'!$D$7)^BC$29))),(_xlfn.WEIBULL.DIST(BC$29,$L94,$K94,FALSE)*$S94*((1+'Inputs &amp; Summary'!$D$7)^BC$29))),IF($M94=Lists!$H$3,IF($K94&lt;1,((($R94*(1-$E94)+$Q94*(1-$F94))/$K94)*((1+'Inputs &amp; Summary'!$D$7)^BC$29)),((INT(BC$29/$K94)-INT((BC$29-1)/$K94))*($R94*(1-$E94)+$Q94*(1-$F94))*((1+'Inputs &amp; Summary'!$D$7)^BC$29))),((_xlfn.WEIBULL.DIST(BC$29,$L94,$K94,FALSE)*($R94*(1-$E94)+$Q94*(1-$F94))*((1+'Inputs &amp; Summary'!$D$7)^BC$29))))))</f>
        <v>0</v>
      </c>
      <c r="BD94" s="114">
        <f>$D94*IF(BD$29&gt;'Inputs &amp; Summary'!$D$5,0,IF(BD$29&gt;VLOOKUP($G94,Lists!$J$17:$K$21,2),IF($M94=Lists!$H$3,IF($K94&lt;1,(($S94/$K94)*((1+'Inputs &amp; Summary'!$D$7)^BD$29)),((INT(BD$29/$K94)-INT((BD$29-1)/$K94))*$S94*((1+'Inputs &amp; Summary'!$D$7)^BD$29))),(_xlfn.WEIBULL.DIST(BD$29,$L94,$K94,FALSE)*$S94*((1+'Inputs &amp; Summary'!$D$7)^BD$29))),IF($M94=Lists!$H$3,IF($K94&lt;1,((($R94*(1-$E94)+$Q94*(1-$F94))/$K94)*((1+'Inputs &amp; Summary'!$D$7)^BD$29)),((INT(BD$29/$K94)-INT((BD$29-1)/$K94))*($R94*(1-$E94)+$Q94*(1-$F94))*((1+'Inputs &amp; Summary'!$D$7)^BD$29))),((_xlfn.WEIBULL.DIST(BD$29,$L94,$K94,FALSE)*($R94*(1-$E94)+$Q94*(1-$F94))*((1+'Inputs &amp; Summary'!$D$7)^BD$29))))))</f>
        <v>0</v>
      </c>
      <c r="BE94" s="114">
        <f>$D94*IF(BE$29&gt;'Inputs &amp; Summary'!$D$5,0,IF(BE$29&gt;VLOOKUP($G94,Lists!$J$17:$K$21,2),IF($M94=Lists!$H$3,IF($K94&lt;1,(($S94/$K94)*((1+'Inputs &amp; Summary'!$D$7)^BE$29)),((INT(BE$29/$K94)-INT((BE$29-1)/$K94))*$S94*((1+'Inputs &amp; Summary'!$D$7)^BE$29))),(_xlfn.WEIBULL.DIST(BE$29,$L94,$K94,FALSE)*$S94*((1+'Inputs &amp; Summary'!$D$7)^BE$29))),IF($M94=Lists!$H$3,IF($K94&lt;1,((($R94*(1-$E94)+$Q94*(1-$F94))/$K94)*((1+'Inputs &amp; Summary'!$D$7)^BE$29)),((INT(BE$29/$K94)-INT((BE$29-1)/$K94))*($R94*(1-$E94)+$Q94*(1-$F94))*((1+'Inputs &amp; Summary'!$D$7)^BE$29))),((_xlfn.WEIBULL.DIST(BE$29,$L94,$K94,FALSE)*($R94*(1-$E94)+$Q94*(1-$F94))*((1+'Inputs &amp; Summary'!$D$7)^BE$29))))))</f>
        <v>0</v>
      </c>
      <c r="BF94" s="114">
        <f>$D94*IF(BF$29&gt;'Inputs &amp; Summary'!$D$5,0,IF(BF$29&gt;VLOOKUP($G94,Lists!$J$17:$K$21,2),IF($M94=Lists!$H$3,IF($K94&lt;1,(($S94/$K94)*((1+'Inputs &amp; Summary'!$D$7)^BF$29)),((INT(BF$29/$K94)-INT((BF$29-1)/$K94))*$S94*((1+'Inputs &amp; Summary'!$D$7)^BF$29))),(_xlfn.WEIBULL.DIST(BF$29,$L94,$K94,FALSE)*$S94*((1+'Inputs &amp; Summary'!$D$7)^BF$29))),IF($M94=Lists!$H$3,IF($K94&lt;1,((($R94*(1-$E94)+$Q94*(1-$F94))/$K94)*((1+'Inputs &amp; Summary'!$D$7)^BF$29)),((INT(BF$29/$K94)-INT((BF$29-1)/$K94))*($R94*(1-$E94)+$Q94*(1-$F94))*((1+'Inputs &amp; Summary'!$D$7)^BF$29))),((_xlfn.WEIBULL.DIST(BF$29,$L94,$K94,FALSE)*($R94*(1-$E94)+$Q94*(1-$F94))*((1+'Inputs &amp; Summary'!$D$7)^BF$29))))))</f>
        <v>0</v>
      </c>
      <c r="BG94" s="114">
        <f>$D94*IF(BG$29&gt;'Inputs &amp; Summary'!$D$5,0,IF(BG$29&gt;VLOOKUP($G94,Lists!$J$17:$K$21,2),IF($M94=Lists!$H$3,IF($K94&lt;1,(($S94/$K94)*((1+'Inputs &amp; Summary'!$D$7)^BG$29)),((INT(BG$29/$K94)-INT((BG$29-1)/$K94))*$S94*((1+'Inputs &amp; Summary'!$D$7)^BG$29))),(_xlfn.WEIBULL.DIST(BG$29,$L94,$K94,FALSE)*$S94*((1+'Inputs &amp; Summary'!$D$7)^BG$29))),IF($M94=Lists!$H$3,IF($K94&lt;1,((($R94*(1-$E94)+$Q94*(1-$F94))/$K94)*((1+'Inputs &amp; Summary'!$D$7)^BG$29)),((INT(BG$29/$K94)-INT((BG$29-1)/$K94))*($R94*(1-$E94)+$Q94*(1-$F94))*((1+'Inputs &amp; Summary'!$D$7)^BG$29))),((_xlfn.WEIBULL.DIST(BG$29,$L94,$K94,FALSE)*($R94*(1-$E94)+$Q94*(1-$F94))*((1+'Inputs &amp; Summary'!$D$7)^BG$29))))))</f>
        <v>0</v>
      </c>
      <c r="BH94" s="114">
        <f>$D94*IF(BH$29&gt;'Inputs &amp; Summary'!$D$5,0,IF(BH$29&gt;VLOOKUP($G94,Lists!$J$17:$K$21,2),IF($M94=Lists!$H$3,IF($K94&lt;1,(($S94/$K94)*((1+'Inputs &amp; Summary'!$D$7)^BH$29)),((INT(BH$29/$K94)-INT((BH$29-1)/$K94))*$S94*((1+'Inputs &amp; Summary'!$D$7)^BH$29))),(_xlfn.WEIBULL.DIST(BH$29,$L94,$K94,FALSE)*$S94*((1+'Inputs &amp; Summary'!$D$7)^BH$29))),IF($M94=Lists!$H$3,IF($K94&lt;1,((($R94*(1-$E94)+$Q94*(1-$F94))/$K94)*((1+'Inputs &amp; Summary'!$D$7)^BH$29)),((INT(BH$29/$K94)-INT((BH$29-1)/$K94))*($R94*(1-$E94)+$Q94*(1-$F94))*((1+'Inputs &amp; Summary'!$D$7)^BH$29))),((_xlfn.WEIBULL.DIST(BH$29,$L94,$K94,FALSE)*($R94*(1-$E94)+$Q94*(1-$F94))*((1+'Inputs &amp; Summary'!$D$7)^BH$29))))))</f>
        <v>0</v>
      </c>
      <c r="BI94" s="114">
        <f>$D94*IF(BI$29&gt;'Inputs &amp; Summary'!$D$5,0,IF(BI$29&gt;VLOOKUP($G94,Lists!$J$17:$K$21,2),IF($M94=Lists!$H$3,IF($K94&lt;1,(($S94/$K94)*((1+'Inputs &amp; Summary'!$D$7)^BI$29)),((INT(BI$29/$K94)-INT((BI$29-1)/$K94))*$S94*((1+'Inputs &amp; Summary'!$D$7)^BI$29))),(_xlfn.WEIBULL.DIST(BI$29,$L94,$K94,FALSE)*$S94*((1+'Inputs &amp; Summary'!$D$7)^BI$29))),IF($M94=Lists!$H$3,IF($K94&lt;1,((($R94*(1-$E94)+$Q94*(1-$F94))/$K94)*((1+'Inputs &amp; Summary'!$D$7)^BI$29)),((INT(BI$29/$K94)-INT((BI$29-1)/$K94))*($R94*(1-$E94)+$Q94*(1-$F94))*((1+'Inputs &amp; Summary'!$D$7)^BI$29))),((_xlfn.WEIBULL.DIST(BI$29,$L94,$K94,FALSE)*($R94*(1-$E94)+$Q94*(1-$F94))*((1+'Inputs &amp; Summary'!$D$7)^BI$29))))))</f>
        <v>0</v>
      </c>
      <c r="BJ94" s="114">
        <f>$D94*IF(BJ$29&gt;'Inputs &amp; Summary'!$D$5,0,IF(BJ$29&gt;VLOOKUP($G94,Lists!$J$17:$K$21,2),IF($M94=Lists!$H$3,IF($K94&lt;1,(($S94/$K94)*((1+'Inputs &amp; Summary'!$D$7)^BJ$29)),((INT(BJ$29/$K94)-INT((BJ$29-1)/$K94))*$S94*((1+'Inputs &amp; Summary'!$D$7)^BJ$29))),(_xlfn.WEIBULL.DIST(BJ$29,$L94,$K94,FALSE)*$S94*((1+'Inputs &amp; Summary'!$D$7)^BJ$29))),IF($M94=Lists!$H$3,IF($K94&lt;1,((($R94*(1-$E94)+$Q94*(1-$F94))/$K94)*((1+'Inputs &amp; Summary'!$D$7)^BJ$29)),((INT(BJ$29/$K94)-INT((BJ$29-1)/$K94))*($R94*(1-$E94)+$Q94*(1-$F94))*((1+'Inputs &amp; Summary'!$D$7)^BJ$29))),((_xlfn.WEIBULL.DIST(BJ$29,$L94,$K94,FALSE)*($R94*(1-$E94)+$Q94*(1-$F94))*((1+'Inputs &amp; Summary'!$D$7)^BJ$29))))))</f>
        <v>0</v>
      </c>
      <c r="BK94" s="114">
        <f>$D94*IF(BK$29&gt;'Inputs &amp; Summary'!$D$5,0,IF(BK$29&gt;VLOOKUP($G94,Lists!$J$17:$K$21,2),IF($M94=Lists!$H$3,IF($K94&lt;1,(($S94/$K94)*((1+'Inputs &amp; Summary'!$D$7)^BK$29)),((INT(BK$29/$K94)-INT((BK$29-1)/$K94))*$S94*((1+'Inputs &amp; Summary'!$D$7)^BK$29))),(_xlfn.WEIBULL.DIST(BK$29,$L94,$K94,FALSE)*$S94*((1+'Inputs &amp; Summary'!$D$7)^BK$29))),IF($M94=Lists!$H$3,IF($K94&lt;1,((($R94*(1-$E94)+$Q94*(1-$F94))/$K94)*((1+'Inputs &amp; Summary'!$D$7)^BK$29)),((INT(BK$29/$K94)-INT((BK$29-1)/$K94))*($R94*(1-$E94)+$Q94*(1-$F94))*((1+'Inputs &amp; Summary'!$D$7)^BK$29))),((_xlfn.WEIBULL.DIST(BK$29,$L94,$K94,FALSE)*($R94*(1-$E94)+$Q94*(1-$F94))*((1+'Inputs &amp; Summary'!$D$7)^BK$29))))))</f>
        <v>0</v>
      </c>
      <c r="BL94" s="114">
        <f>$D94*IF(BL$29&gt;'Inputs &amp; Summary'!$D$5,0,IF(BL$29&gt;VLOOKUP($G94,Lists!$J$17:$K$21,2),IF($M94=Lists!$H$3,IF($K94&lt;1,(($S94/$K94)*((1+'Inputs &amp; Summary'!$D$7)^BL$29)),((INT(BL$29/$K94)-INT((BL$29-1)/$K94))*$S94*((1+'Inputs &amp; Summary'!$D$7)^BL$29))),(_xlfn.WEIBULL.DIST(BL$29,$L94,$K94,FALSE)*$S94*((1+'Inputs &amp; Summary'!$D$7)^BL$29))),IF($M94=Lists!$H$3,IF($K94&lt;1,((($R94*(1-$E94)+$Q94*(1-$F94))/$K94)*((1+'Inputs &amp; Summary'!$D$7)^BL$29)),((INT(BL$29/$K94)-INT((BL$29-1)/$K94))*($R94*(1-$E94)+$Q94*(1-$F94))*((1+'Inputs &amp; Summary'!$D$7)^BL$29))),((_xlfn.WEIBULL.DIST(BL$29,$L94,$K94,FALSE)*($R94*(1-$E94)+$Q94*(1-$F94))*((1+'Inputs &amp; Summary'!$D$7)^BL$29))))))</f>
        <v>0</v>
      </c>
    </row>
    <row r="95" spans="1:64" s="1" customFormat="1" x14ac:dyDescent="0.3">
      <c r="A95" s="79" t="s">
        <v>205</v>
      </c>
      <c r="B95" s="33" t="s">
        <v>152</v>
      </c>
      <c r="C95" s="33" t="s">
        <v>17</v>
      </c>
      <c r="D95" s="68">
        <v>1</v>
      </c>
      <c r="E95" s="68">
        <v>1</v>
      </c>
      <c r="F95" s="68">
        <v>1</v>
      </c>
      <c r="G95" s="213" t="s">
        <v>432</v>
      </c>
      <c r="H95" s="34" t="s">
        <v>288</v>
      </c>
      <c r="I95" s="34" t="s">
        <v>99</v>
      </c>
      <c r="J95" s="33">
        <f>VLOOKUP(I95,'Labor Rates'!$A$1:$B$16,2)</f>
        <v>24.03846153846154</v>
      </c>
      <c r="K95" s="35">
        <v>20</v>
      </c>
      <c r="L95" s="35">
        <v>1</v>
      </c>
      <c r="M95" s="36" t="s">
        <v>249</v>
      </c>
      <c r="N95" s="84">
        <f>'Inputs &amp; Summary'!$D$30</f>
        <v>1</v>
      </c>
      <c r="O95" s="35">
        <v>1</v>
      </c>
      <c r="P95" s="5">
        <v>0</v>
      </c>
      <c r="Q95" s="73">
        <f t="shared" si="16"/>
        <v>24.03846153846154</v>
      </c>
      <c r="R95" s="73">
        <f t="shared" si="17"/>
        <v>0</v>
      </c>
      <c r="S95" s="74">
        <f t="shared" si="18"/>
        <v>24.03846153846154</v>
      </c>
      <c r="T95" s="88"/>
      <c r="U95" s="80"/>
      <c r="V95" s="87">
        <f t="shared" si="19"/>
        <v>0.3777491259520952</v>
      </c>
      <c r="W95" s="87">
        <f>NPV('Inputs &amp; Summary'!$D$6,Y95:BL95)</f>
        <v>2.7426543127739755</v>
      </c>
      <c r="X95" s="90">
        <f t="shared" si="20"/>
        <v>1.9906288516889618E-5</v>
      </c>
      <c r="Y95" s="114">
        <f>$D95*IF(Y$29&gt;'Inputs &amp; Summary'!$D$5,0,IF(Y$29&gt;VLOOKUP($G95,Lists!$J$17:$K$21,2),IF($M95=Lists!$H$3,IF($K95&lt;1,(($S95/$K95)*((1+'Inputs &amp; Summary'!$D$7)^Y$29)),((INT(Y$29/$K95)-INT((Y$29-1)/$K95))*$S95*((1+'Inputs &amp; Summary'!$D$7)^Y$29))),(_xlfn.WEIBULL.DIST(Y$29,$L95,$K95,FALSE)*$S95*((1+'Inputs &amp; Summary'!$D$7)^Y$29))),IF($M95=Lists!$H$3,IF($K95&lt;1,((($R95*(1-$E95)+$Q95*(1-$F95))/$K95)*((1+'Inputs &amp; Summary'!$D$7)^Y$29)),((INT(Y$29/$K95)-INT((Y$29-1)/$K95))*($R95*(1-$E95)+$Q95*(1-$F95))*((1+'Inputs &amp; Summary'!$D$7)^Y$29))),((_xlfn.WEIBULL.DIST(Y$29,$L95,$K95,FALSE)*($R95*(1-$E95)+$Q95*(1-$F95))*((1+'Inputs &amp; Summary'!$D$7)^Y$29))))))</f>
        <v>0</v>
      </c>
      <c r="Z95" s="114">
        <f>$D95*IF(Z$29&gt;'Inputs &amp; Summary'!$D$5,0,IF(Z$29&gt;VLOOKUP($G95,Lists!$J$17:$K$21,2),IF($M95=Lists!$H$3,IF($K95&lt;1,(($S95/$K95)*((1+'Inputs &amp; Summary'!$D$7)^Z$29)),((INT(Z$29/$K95)-INT((Z$29-1)/$K95))*$S95*((1+'Inputs &amp; Summary'!$D$7)^Z$29))),(_xlfn.WEIBULL.DIST(Z$29,$L95,$K95,FALSE)*$S95*((1+'Inputs &amp; Summary'!$D$7)^Z$29))),IF($M95=Lists!$H$3,IF($K95&lt;1,((($R95*(1-$E95)+$Q95*(1-$F95))/$K95)*((1+'Inputs &amp; Summary'!$D$7)^Z$29)),((INT(Z$29/$K95)-INT((Z$29-1)/$K95))*($R95*(1-$E95)+$Q95*(1-$F95))*((1+'Inputs &amp; Summary'!$D$7)^Z$29))),((_xlfn.WEIBULL.DIST(Z$29,$L95,$K95,FALSE)*($R95*(1-$E95)+$Q95*(1-$F95))*((1+'Inputs &amp; Summary'!$D$7)^Z$29))))))</f>
        <v>0</v>
      </c>
      <c r="AA95" s="114">
        <f>$D95*IF(AA$29&gt;'Inputs &amp; Summary'!$D$5,0,IF(AA$29&gt;VLOOKUP($G95,Lists!$J$17:$K$21,2),IF($M95=Lists!$H$3,IF($K95&lt;1,(($S95/$K95)*((1+'Inputs &amp; Summary'!$D$7)^AA$29)),((INT(AA$29/$K95)-INT((AA$29-1)/$K95))*$S95*((1+'Inputs &amp; Summary'!$D$7)^AA$29))),(_xlfn.WEIBULL.DIST(AA$29,$L95,$K95,FALSE)*$S95*((1+'Inputs &amp; Summary'!$D$7)^AA$29))),IF($M95=Lists!$H$3,IF($K95&lt;1,((($R95*(1-$E95)+$Q95*(1-$F95))/$K95)*((1+'Inputs &amp; Summary'!$D$7)^AA$29)),((INT(AA$29/$K95)-INT((AA$29-1)/$K95))*($R95*(1-$E95)+$Q95*(1-$F95))*((1+'Inputs &amp; Summary'!$D$7)^AA$29))),((_xlfn.WEIBULL.DIST(AA$29,$L95,$K95,FALSE)*($R95*(1-$E95)+$Q95*(1-$F95))*((1+'Inputs &amp; Summary'!$D$7)^AA$29))))))</f>
        <v>0</v>
      </c>
      <c r="AB95" s="114">
        <f>$D95*IF(AB$29&gt;'Inputs &amp; Summary'!$D$5,0,IF(AB$29&gt;VLOOKUP($G95,Lists!$J$17:$K$21,2),IF($M95=Lists!$H$3,IF($K95&lt;1,(($S95/$K95)*((1+'Inputs &amp; Summary'!$D$7)^AB$29)),((INT(AB$29/$K95)-INT((AB$29-1)/$K95))*$S95*((1+'Inputs &amp; Summary'!$D$7)^AB$29))),(_xlfn.WEIBULL.DIST(AB$29,$L95,$K95,FALSE)*$S95*((1+'Inputs &amp; Summary'!$D$7)^AB$29))),IF($M95=Lists!$H$3,IF($K95&lt;1,((($R95*(1-$E95)+$Q95*(1-$F95))/$K95)*((1+'Inputs &amp; Summary'!$D$7)^AB$29)),((INT(AB$29/$K95)-INT((AB$29-1)/$K95))*($R95*(1-$E95)+$Q95*(1-$F95))*((1+'Inputs &amp; Summary'!$D$7)^AB$29))),((_xlfn.WEIBULL.DIST(AB$29,$L95,$K95,FALSE)*($R95*(1-$E95)+$Q95*(1-$F95))*((1+'Inputs &amp; Summary'!$D$7)^AB$29))))))</f>
        <v>0</v>
      </c>
      <c r="AC95" s="114">
        <f>$D95*IF(AC$29&gt;'Inputs &amp; Summary'!$D$5,0,IF(AC$29&gt;VLOOKUP($G95,Lists!$J$17:$K$21,2),IF($M95=Lists!$H$3,IF($K95&lt;1,(($S95/$K95)*((1+'Inputs &amp; Summary'!$D$7)^AC$29)),((INT(AC$29/$K95)-INT((AC$29-1)/$K95))*$S95*((1+'Inputs &amp; Summary'!$D$7)^AC$29))),(_xlfn.WEIBULL.DIST(AC$29,$L95,$K95,FALSE)*$S95*((1+'Inputs &amp; Summary'!$D$7)^AC$29))),IF($M95=Lists!$H$3,IF($K95&lt;1,((($R95*(1-$E95)+$Q95*(1-$F95))/$K95)*((1+'Inputs &amp; Summary'!$D$7)^AC$29)),((INT(AC$29/$K95)-INT((AC$29-1)/$K95))*($R95*(1-$E95)+$Q95*(1-$F95))*((1+'Inputs &amp; Summary'!$D$7)^AC$29))),((_xlfn.WEIBULL.DIST(AC$29,$L95,$K95,FALSE)*($R95*(1-$E95)+$Q95*(1-$F95))*((1+'Inputs &amp; Summary'!$D$7)^AC$29))))))</f>
        <v>0</v>
      </c>
      <c r="AD95" s="114">
        <f>$D95*IF(AD$29&gt;'Inputs &amp; Summary'!$D$5,0,IF(AD$29&gt;VLOOKUP($G95,Lists!$J$17:$K$21,2),IF($M95=Lists!$H$3,IF($K95&lt;1,(($S95/$K95)*((1+'Inputs &amp; Summary'!$D$7)^AD$29)),((INT(AD$29/$K95)-INT((AD$29-1)/$K95))*$S95*((1+'Inputs &amp; Summary'!$D$7)^AD$29))),(_xlfn.WEIBULL.DIST(AD$29,$L95,$K95,FALSE)*$S95*((1+'Inputs &amp; Summary'!$D$7)^AD$29))),IF($M95=Lists!$H$3,IF($K95&lt;1,((($R95*(1-$E95)+$Q95*(1-$F95))/$K95)*((1+'Inputs &amp; Summary'!$D$7)^AD$29)),((INT(AD$29/$K95)-INT((AD$29-1)/$K95))*($R95*(1-$E95)+$Q95*(1-$F95))*((1+'Inputs &amp; Summary'!$D$7)^AD$29))),((_xlfn.WEIBULL.DIST(AD$29,$L95,$K95,FALSE)*($R95*(1-$E95)+$Q95*(1-$F95))*((1+'Inputs &amp; Summary'!$D$7)^AD$29))))))</f>
        <v>0</v>
      </c>
      <c r="AE95" s="114">
        <f>$D95*IF(AE$29&gt;'Inputs &amp; Summary'!$D$5,0,IF(AE$29&gt;VLOOKUP($G95,Lists!$J$17:$K$21,2),IF($M95=Lists!$H$3,IF($K95&lt;1,(($S95/$K95)*((1+'Inputs &amp; Summary'!$D$7)^AE$29)),((INT(AE$29/$K95)-INT((AE$29-1)/$K95))*$S95*((1+'Inputs &amp; Summary'!$D$7)^AE$29))),(_xlfn.WEIBULL.DIST(AE$29,$L95,$K95,FALSE)*$S95*((1+'Inputs &amp; Summary'!$D$7)^AE$29))),IF($M95=Lists!$H$3,IF($K95&lt;1,((($R95*(1-$E95)+$Q95*(1-$F95))/$K95)*((1+'Inputs &amp; Summary'!$D$7)^AE$29)),((INT(AE$29/$K95)-INT((AE$29-1)/$K95))*($R95*(1-$E95)+$Q95*(1-$F95))*((1+'Inputs &amp; Summary'!$D$7)^AE$29))),((_xlfn.WEIBULL.DIST(AE$29,$L95,$K95,FALSE)*($R95*(1-$E95)+$Q95*(1-$F95))*((1+'Inputs &amp; Summary'!$D$7)^AE$29))))))</f>
        <v>0</v>
      </c>
      <c r="AF95" s="114">
        <f>$D95*IF(AF$29&gt;'Inputs &amp; Summary'!$D$5,0,IF(AF$29&gt;VLOOKUP($G95,Lists!$J$17:$K$21,2),IF($M95=Lists!$H$3,IF($K95&lt;1,(($S95/$K95)*((1+'Inputs &amp; Summary'!$D$7)^AF$29)),((INT(AF$29/$K95)-INT((AF$29-1)/$K95))*$S95*((1+'Inputs &amp; Summary'!$D$7)^AF$29))),(_xlfn.WEIBULL.DIST(AF$29,$L95,$K95,FALSE)*$S95*((1+'Inputs &amp; Summary'!$D$7)^AF$29))),IF($M95=Lists!$H$3,IF($K95&lt;1,((($R95*(1-$E95)+$Q95*(1-$F95))/$K95)*((1+'Inputs &amp; Summary'!$D$7)^AF$29)),((INT(AF$29/$K95)-INT((AF$29-1)/$K95))*($R95*(1-$E95)+$Q95*(1-$F95))*((1+'Inputs &amp; Summary'!$D$7)^AF$29))),((_xlfn.WEIBULL.DIST(AF$29,$L95,$K95,FALSE)*($R95*(1-$E95)+$Q95*(1-$F95))*((1+'Inputs &amp; Summary'!$D$7)^AF$29))))))</f>
        <v>0</v>
      </c>
      <c r="AG95" s="114">
        <f>$D95*IF(AG$29&gt;'Inputs &amp; Summary'!$D$5,0,IF(AG$29&gt;VLOOKUP($G95,Lists!$J$17:$K$21,2),IF($M95=Lists!$H$3,IF($K95&lt;1,(($S95/$K95)*((1+'Inputs &amp; Summary'!$D$7)^AG$29)),((INT(AG$29/$K95)-INT((AG$29-1)/$K95))*$S95*((1+'Inputs &amp; Summary'!$D$7)^AG$29))),(_xlfn.WEIBULL.DIST(AG$29,$L95,$K95,FALSE)*$S95*((1+'Inputs &amp; Summary'!$D$7)^AG$29))),IF($M95=Lists!$H$3,IF($K95&lt;1,((($R95*(1-$E95)+$Q95*(1-$F95))/$K95)*((1+'Inputs &amp; Summary'!$D$7)^AG$29)),((INT(AG$29/$K95)-INT((AG$29-1)/$K95))*($R95*(1-$E95)+$Q95*(1-$F95))*((1+'Inputs &amp; Summary'!$D$7)^AG$29))),((_xlfn.WEIBULL.DIST(AG$29,$L95,$K95,FALSE)*($R95*(1-$E95)+$Q95*(1-$F95))*((1+'Inputs &amp; Summary'!$D$7)^AG$29))))))</f>
        <v>0</v>
      </c>
      <c r="AH95" s="114">
        <f>$D95*IF(AH$29&gt;'Inputs &amp; Summary'!$D$5,0,IF(AH$29&gt;VLOOKUP($G95,Lists!$J$17:$K$21,2),IF($M95=Lists!$H$3,IF($K95&lt;1,(($S95/$K95)*((1+'Inputs &amp; Summary'!$D$7)^AH$29)),((INT(AH$29/$K95)-INT((AH$29-1)/$K95))*$S95*((1+'Inputs &amp; Summary'!$D$7)^AH$29))),(_xlfn.WEIBULL.DIST(AH$29,$L95,$K95,FALSE)*$S95*((1+'Inputs &amp; Summary'!$D$7)^AH$29))),IF($M95=Lists!$H$3,IF($K95&lt;1,((($R95*(1-$E95)+$Q95*(1-$F95))/$K95)*((1+'Inputs &amp; Summary'!$D$7)^AH$29)),((INT(AH$29/$K95)-INT((AH$29-1)/$K95))*($R95*(1-$E95)+$Q95*(1-$F95))*((1+'Inputs &amp; Summary'!$D$7)^AH$29))),((_xlfn.WEIBULL.DIST(AH$29,$L95,$K95,FALSE)*($R95*(1-$E95)+$Q95*(1-$F95))*((1+'Inputs &amp; Summary'!$D$7)^AH$29))))))</f>
        <v>0</v>
      </c>
      <c r="AI95" s="114">
        <f>$D95*IF(AI$29&gt;'Inputs &amp; Summary'!$D$5,0,IF(AI$29&gt;VLOOKUP($G95,Lists!$J$17:$K$21,2),IF($M95=Lists!$H$3,IF($K95&lt;1,(($S95/$K95)*((1+'Inputs &amp; Summary'!$D$7)^AI$29)),((INT(AI$29/$K95)-INT((AI$29-1)/$K95))*$S95*((1+'Inputs &amp; Summary'!$D$7)^AI$29))),(_xlfn.WEIBULL.DIST(AI$29,$L95,$K95,FALSE)*$S95*((1+'Inputs &amp; Summary'!$D$7)^AI$29))),IF($M95=Lists!$H$3,IF($K95&lt;1,((($R95*(1-$E95)+$Q95*(1-$F95))/$K95)*((1+'Inputs &amp; Summary'!$D$7)^AI$29)),((INT(AI$29/$K95)-INT((AI$29-1)/$K95))*($R95*(1-$E95)+$Q95*(1-$F95))*((1+'Inputs &amp; Summary'!$D$7)^AI$29))),((_xlfn.WEIBULL.DIST(AI$29,$L95,$K95,FALSE)*($R95*(1-$E95)+$Q95*(1-$F95))*((1+'Inputs &amp; Summary'!$D$7)^AI$29))))))</f>
        <v>0.86221703300512431</v>
      </c>
      <c r="AJ95" s="114">
        <f>$D95*IF(AJ$29&gt;'Inputs &amp; Summary'!$D$5,0,IF(AJ$29&gt;VLOOKUP($G95,Lists!$J$17:$K$21,2),IF($M95=Lists!$H$3,IF($K95&lt;1,(($S95/$K95)*((1+'Inputs &amp; Summary'!$D$7)^AJ$29)),((INT(AJ$29/$K95)-INT((AJ$29-1)/$K95))*$S95*((1+'Inputs &amp; Summary'!$D$7)^AJ$29))),(_xlfn.WEIBULL.DIST(AJ$29,$L95,$K95,FALSE)*$S95*((1+'Inputs &amp; Summary'!$D$7)^AJ$29))),IF($M95=Lists!$H$3,IF($K95&lt;1,((($R95*(1-$E95)+$Q95*(1-$F95))/$K95)*((1+'Inputs &amp; Summary'!$D$7)^AJ$29)),((INT(AJ$29/$K95)-INT((AJ$29-1)/$K95))*($R95*(1-$E95)+$Q95*(1-$F95))*((1+'Inputs &amp; Summary'!$D$7)^AJ$29))),((_xlfn.WEIBULL.DIST(AJ$29,$L95,$K95,FALSE)*($R95*(1-$E95)+$Q95*(1-$F95))*((1+'Inputs &amp; Summary'!$D$7)^AJ$29))))))</f>
        <v>0.83656953634218112</v>
      </c>
      <c r="AK95" s="114">
        <f>$D95*IF(AK$29&gt;'Inputs &amp; Summary'!$D$5,0,IF(AK$29&gt;VLOOKUP($G95,Lists!$J$17:$K$21,2),IF($M95=Lists!$H$3,IF($K95&lt;1,(($S95/$K95)*((1+'Inputs &amp; Summary'!$D$7)^AK$29)),((INT(AK$29/$K95)-INT((AK$29-1)/$K95))*$S95*((1+'Inputs &amp; Summary'!$D$7)^AK$29))),(_xlfn.WEIBULL.DIST(AK$29,$L95,$K95,FALSE)*$S95*((1+'Inputs &amp; Summary'!$D$7)^AK$29))),IF($M95=Lists!$H$3,IF($K95&lt;1,((($R95*(1-$E95)+$Q95*(1-$F95))/$K95)*((1+'Inputs &amp; Summary'!$D$7)^AK$29)),((INT(AK$29/$K95)-INT((AK$29-1)/$K95))*($R95*(1-$E95)+$Q95*(1-$F95))*((1+'Inputs &amp; Summary'!$D$7)^AK$29))),((_xlfn.WEIBULL.DIST(AK$29,$L95,$K95,FALSE)*($R95*(1-$E95)+$Q95*(1-$F95))*((1+'Inputs &amp; Summary'!$D$7)^AK$29))))))</f>
        <v>0.81168494978179417</v>
      </c>
      <c r="AL95" s="114">
        <f>$D95*IF(AL$29&gt;'Inputs &amp; Summary'!$D$5,0,IF(AL$29&gt;VLOOKUP($G95,Lists!$J$17:$K$21,2),IF($M95=Lists!$H$3,IF($K95&lt;1,(($S95/$K95)*((1+'Inputs &amp; Summary'!$D$7)^AL$29)),((INT(AL$29/$K95)-INT((AL$29-1)/$K95))*$S95*((1+'Inputs &amp; Summary'!$D$7)^AL$29))),(_xlfn.WEIBULL.DIST(AL$29,$L95,$K95,FALSE)*$S95*((1+'Inputs &amp; Summary'!$D$7)^AL$29))),IF($M95=Lists!$H$3,IF($K95&lt;1,((($R95*(1-$E95)+$Q95*(1-$F95))/$K95)*((1+'Inputs &amp; Summary'!$D$7)^AL$29)),((INT(AL$29/$K95)-INT((AL$29-1)/$K95))*($R95*(1-$E95)+$Q95*(1-$F95))*((1+'Inputs &amp; Summary'!$D$7)^AL$29))),((_xlfn.WEIBULL.DIST(AL$29,$L95,$K95,FALSE)*($R95*(1-$E95)+$Q95*(1-$F95))*((1+'Inputs &amp; Summary'!$D$7)^AL$29))))))</f>
        <v>0.78754057980996361</v>
      </c>
      <c r="AM95" s="114">
        <f>$D95*IF(AM$29&gt;'Inputs &amp; Summary'!$D$5,0,IF(AM$29&gt;VLOOKUP($G95,Lists!$J$17:$K$21,2),IF($M95=Lists!$H$3,IF($K95&lt;1,(($S95/$K95)*((1+'Inputs &amp; Summary'!$D$7)^AM$29)),((INT(AM$29/$K95)-INT((AM$29-1)/$K95))*$S95*((1+'Inputs &amp; Summary'!$D$7)^AM$29))),(_xlfn.WEIBULL.DIST(AM$29,$L95,$K95,FALSE)*$S95*((1+'Inputs &amp; Summary'!$D$7)^AM$29))),IF($M95=Lists!$H$3,IF($K95&lt;1,((($R95*(1-$E95)+$Q95*(1-$F95))/$K95)*((1+'Inputs &amp; Summary'!$D$7)^AM$29)),((INT(AM$29/$K95)-INT((AM$29-1)/$K95))*($R95*(1-$E95)+$Q95*(1-$F95))*((1+'Inputs &amp; Summary'!$D$7)^AM$29))),((_xlfn.WEIBULL.DIST(AM$29,$L95,$K95,FALSE)*($R95*(1-$E95)+$Q95*(1-$F95))*((1+'Inputs &amp; Summary'!$D$7)^AM$29))))))</f>
        <v>0.76411440795366203</v>
      </c>
      <c r="AN95" s="114">
        <f>$D95*IF(AN$29&gt;'Inputs &amp; Summary'!$D$5,0,IF(AN$29&gt;VLOOKUP($G95,Lists!$J$17:$K$21,2),IF($M95=Lists!$H$3,IF($K95&lt;1,(($S95/$K95)*((1+'Inputs &amp; Summary'!$D$7)^AN$29)),((INT(AN$29/$K95)-INT((AN$29-1)/$K95))*$S95*((1+'Inputs &amp; Summary'!$D$7)^AN$29))),(_xlfn.WEIBULL.DIST(AN$29,$L95,$K95,FALSE)*$S95*((1+'Inputs &amp; Summary'!$D$7)^AN$29))),IF($M95=Lists!$H$3,IF($K95&lt;1,((($R95*(1-$E95)+$Q95*(1-$F95))/$K95)*((1+'Inputs &amp; Summary'!$D$7)^AN$29)),((INT(AN$29/$K95)-INT((AN$29-1)/$K95))*($R95*(1-$E95)+$Q95*(1-$F95))*((1+'Inputs &amp; Summary'!$D$7)^AN$29))),((_xlfn.WEIBULL.DIST(AN$29,$L95,$K95,FALSE)*($R95*(1-$E95)+$Q95*(1-$F95))*((1+'Inputs &amp; Summary'!$D$7)^AN$29))))))</f>
        <v>0.74138507070107507</v>
      </c>
      <c r="AO95" s="114">
        <f>$D95*IF(AO$29&gt;'Inputs &amp; Summary'!$D$5,0,IF(AO$29&gt;VLOOKUP($G95,Lists!$J$17:$K$21,2),IF($M95=Lists!$H$3,IF($K95&lt;1,(($S95/$K95)*((1+'Inputs &amp; Summary'!$D$7)^AO$29)),((INT(AO$29/$K95)-INT((AO$29-1)/$K95))*$S95*((1+'Inputs &amp; Summary'!$D$7)^AO$29))),(_xlfn.WEIBULL.DIST(AO$29,$L95,$K95,FALSE)*$S95*((1+'Inputs &amp; Summary'!$D$7)^AO$29))),IF($M95=Lists!$H$3,IF($K95&lt;1,((($R95*(1-$E95)+$Q95*(1-$F95))/$K95)*((1+'Inputs &amp; Summary'!$D$7)^AO$29)),((INT(AO$29/$K95)-INT((AO$29-1)/$K95))*($R95*(1-$E95)+$Q95*(1-$F95))*((1+'Inputs &amp; Summary'!$D$7)^AO$29))),((_xlfn.WEIBULL.DIST(AO$29,$L95,$K95,FALSE)*($R95*(1-$E95)+$Q95*(1-$F95))*((1+'Inputs &amp; Summary'!$D$7)^AO$29))))))</f>
        <v>0.7193318400191332</v>
      </c>
      <c r="AP95" s="114">
        <f>$D95*IF(AP$29&gt;'Inputs &amp; Summary'!$D$5,0,IF(AP$29&gt;VLOOKUP($G95,Lists!$J$17:$K$21,2),IF($M95=Lists!$H$3,IF($K95&lt;1,(($S95/$K95)*((1+'Inputs &amp; Summary'!$D$7)^AP$29)),((INT(AP$29/$K95)-INT((AP$29-1)/$K95))*$S95*((1+'Inputs &amp; Summary'!$D$7)^AP$29))),(_xlfn.WEIBULL.DIST(AP$29,$L95,$K95,FALSE)*$S95*((1+'Inputs &amp; Summary'!$D$7)^AP$29))),IF($M95=Lists!$H$3,IF($K95&lt;1,((($R95*(1-$E95)+$Q95*(1-$F95))/$K95)*((1+'Inputs &amp; Summary'!$D$7)^AP$29)),((INT(AP$29/$K95)-INT((AP$29-1)/$K95))*($R95*(1-$E95)+$Q95*(1-$F95))*((1+'Inputs &amp; Summary'!$D$7)^AP$29))),((_xlfn.WEIBULL.DIST(AP$29,$L95,$K95,FALSE)*($R95*(1-$E95)+$Q95*(1-$F95))*((1+'Inputs &amp; Summary'!$D$7)^AP$29))))))</f>
        <v>0.69793460445056832</v>
      </c>
      <c r="AQ95" s="114">
        <f>$D95*IF(AQ$29&gt;'Inputs &amp; Summary'!$D$5,0,IF(AQ$29&gt;VLOOKUP($G95,Lists!$J$17:$K$21,2),IF($M95=Lists!$H$3,IF($K95&lt;1,(($S95/$K95)*((1+'Inputs &amp; Summary'!$D$7)^AQ$29)),((INT(AQ$29/$K95)-INT((AQ$29-1)/$K95))*$S95*((1+'Inputs &amp; Summary'!$D$7)^AQ$29))),(_xlfn.WEIBULL.DIST(AQ$29,$L95,$K95,FALSE)*$S95*((1+'Inputs &amp; Summary'!$D$7)^AQ$29))),IF($M95=Lists!$H$3,IF($K95&lt;1,((($R95*(1-$E95)+$Q95*(1-$F95))/$K95)*((1+'Inputs &amp; Summary'!$D$7)^AQ$29)),((INT(AQ$29/$K95)-INT((AQ$29-1)/$K95))*($R95*(1-$E95)+$Q95*(1-$F95))*((1+'Inputs &amp; Summary'!$D$7)^AQ$29))),((_xlfn.WEIBULL.DIST(AQ$29,$L95,$K95,FALSE)*($R95*(1-$E95)+$Q95*(1-$F95))*((1+'Inputs &amp; Summary'!$D$7)^AQ$29))))))</f>
        <v>0.67717385077326042</v>
      </c>
      <c r="AR95" s="114">
        <f>$D95*IF(AR$29&gt;'Inputs &amp; Summary'!$D$5,0,IF(AR$29&gt;VLOOKUP($G95,Lists!$J$17:$K$21,2),IF($M95=Lists!$H$3,IF($K95&lt;1,(($S95/$K95)*((1+'Inputs &amp; Summary'!$D$7)^AR$29)),((INT(AR$29/$K95)-INT((AR$29-1)/$K95))*$S95*((1+'Inputs &amp; Summary'!$D$7)^AR$29))),(_xlfn.WEIBULL.DIST(AR$29,$L95,$K95,FALSE)*$S95*((1+'Inputs &amp; Summary'!$D$7)^AR$29))),IF($M95=Lists!$H$3,IF($K95&lt;1,((($R95*(1-$E95)+$Q95*(1-$F95))/$K95)*((1+'Inputs &amp; Summary'!$D$7)^AR$29)),((INT(AR$29/$K95)-INT((AR$29-1)/$K95))*($R95*(1-$E95)+$Q95*(1-$F95))*((1+'Inputs &amp; Summary'!$D$7)^AR$29))),((_xlfn.WEIBULL.DIST(AR$29,$L95,$K95,FALSE)*($R95*(1-$E95)+$Q95*(1-$F95))*((1+'Inputs &amp; Summary'!$D$7)^AR$29))))))</f>
        <v>0.65703064620514073</v>
      </c>
      <c r="AS95" s="114">
        <f>$D95*IF(AS$29&gt;'Inputs &amp; Summary'!$D$5,0,IF(AS$29&gt;VLOOKUP($G95,Lists!$J$17:$K$21,2),IF($M95=Lists!$H$3,IF($K95&lt;1,(($S95/$K95)*((1+'Inputs &amp; Summary'!$D$7)^AS$29)),((INT(AS$29/$K95)-INT((AS$29-1)/$K95))*$S95*((1+'Inputs &amp; Summary'!$D$7)^AS$29))),(_xlfn.WEIBULL.DIST(AS$29,$L95,$K95,FALSE)*$S95*((1+'Inputs &amp; Summary'!$D$7)^AS$29))),IF($M95=Lists!$H$3,IF($K95&lt;1,((($R95*(1-$E95)+$Q95*(1-$F95))/$K95)*((1+'Inputs &amp; Summary'!$D$7)^AS$29)),((INT(AS$29/$K95)-INT((AS$29-1)/$K95))*($R95*(1-$E95)+$Q95*(1-$F95))*((1+'Inputs &amp; Summary'!$D$7)^AS$29))),((_xlfn.WEIBULL.DIST(AS$29,$L95,$K95,FALSE)*($R95*(1-$E95)+$Q95*(1-$F95))*((1+'Inputs &amp; Summary'!$D$7)^AS$29))))))</f>
        <v>0</v>
      </c>
      <c r="AT95" s="114">
        <f>$D95*IF(AT$29&gt;'Inputs &amp; Summary'!$D$5,0,IF(AT$29&gt;VLOOKUP($G95,Lists!$J$17:$K$21,2),IF($M95=Lists!$H$3,IF($K95&lt;1,(($S95/$K95)*((1+'Inputs &amp; Summary'!$D$7)^AT$29)),((INT(AT$29/$K95)-INT((AT$29-1)/$K95))*$S95*((1+'Inputs &amp; Summary'!$D$7)^AT$29))),(_xlfn.WEIBULL.DIST(AT$29,$L95,$K95,FALSE)*$S95*((1+'Inputs &amp; Summary'!$D$7)^AT$29))),IF($M95=Lists!$H$3,IF($K95&lt;1,((($R95*(1-$E95)+$Q95*(1-$F95))/$K95)*((1+'Inputs &amp; Summary'!$D$7)^AT$29)),((INT(AT$29/$K95)-INT((AT$29-1)/$K95))*($R95*(1-$E95)+$Q95*(1-$F95))*((1+'Inputs &amp; Summary'!$D$7)^AT$29))),((_xlfn.WEIBULL.DIST(AT$29,$L95,$K95,FALSE)*($R95*(1-$E95)+$Q95*(1-$F95))*((1+'Inputs &amp; Summary'!$D$7)^AT$29))))))</f>
        <v>0</v>
      </c>
      <c r="AU95" s="114">
        <f>$D95*IF(AU$29&gt;'Inputs &amp; Summary'!$D$5,0,IF(AU$29&gt;VLOOKUP($G95,Lists!$J$17:$K$21,2),IF($M95=Lists!$H$3,IF($K95&lt;1,(($S95/$K95)*((1+'Inputs &amp; Summary'!$D$7)^AU$29)),((INT(AU$29/$K95)-INT((AU$29-1)/$K95))*$S95*((1+'Inputs &amp; Summary'!$D$7)^AU$29))),(_xlfn.WEIBULL.DIST(AU$29,$L95,$K95,FALSE)*$S95*((1+'Inputs &amp; Summary'!$D$7)^AU$29))),IF($M95=Lists!$H$3,IF($K95&lt;1,((($R95*(1-$E95)+$Q95*(1-$F95))/$K95)*((1+'Inputs &amp; Summary'!$D$7)^AU$29)),((INT(AU$29/$K95)-INT((AU$29-1)/$K95))*($R95*(1-$E95)+$Q95*(1-$F95))*((1+'Inputs &amp; Summary'!$D$7)^AU$29))),((_xlfn.WEIBULL.DIST(AU$29,$L95,$K95,FALSE)*($R95*(1-$E95)+$Q95*(1-$F95))*((1+'Inputs &amp; Summary'!$D$7)^AU$29))))))</f>
        <v>0</v>
      </c>
      <c r="AV95" s="114">
        <f>$D95*IF(AV$29&gt;'Inputs &amp; Summary'!$D$5,0,IF(AV$29&gt;VLOOKUP($G95,Lists!$J$17:$K$21,2),IF($M95=Lists!$H$3,IF($K95&lt;1,(($S95/$K95)*((1+'Inputs &amp; Summary'!$D$7)^AV$29)),((INT(AV$29/$K95)-INT((AV$29-1)/$K95))*$S95*((1+'Inputs &amp; Summary'!$D$7)^AV$29))),(_xlfn.WEIBULL.DIST(AV$29,$L95,$K95,FALSE)*$S95*((1+'Inputs &amp; Summary'!$D$7)^AV$29))),IF($M95=Lists!$H$3,IF($K95&lt;1,((($R95*(1-$E95)+$Q95*(1-$F95))/$K95)*((1+'Inputs &amp; Summary'!$D$7)^AV$29)),((INT(AV$29/$K95)-INT((AV$29-1)/$K95))*($R95*(1-$E95)+$Q95*(1-$F95))*((1+'Inputs &amp; Summary'!$D$7)^AV$29))),((_xlfn.WEIBULL.DIST(AV$29,$L95,$K95,FALSE)*($R95*(1-$E95)+$Q95*(1-$F95))*((1+'Inputs &amp; Summary'!$D$7)^AV$29))))))</f>
        <v>0</v>
      </c>
      <c r="AW95" s="114">
        <f>$D95*IF(AW$29&gt;'Inputs &amp; Summary'!$D$5,0,IF(AW$29&gt;VLOOKUP($G95,Lists!$J$17:$K$21,2),IF($M95=Lists!$H$3,IF($K95&lt;1,(($S95/$K95)*((1+'Inputs &amp; Summary'!$D$7)^AW$29)),((INT(AW$29/$K95)-INT((AW$29-1)/$K95))*$S95*((1+'Inputs &amp; Summary'!$D$7)^AW$29))),(_xlfn.WEIBULL.DIST(AW$29,$L95,$K95,FALSE)*$S95*((1+'Inputs &amp; Summary'!$D$7)^AW$29))),IF($M95=Lists!$H$3,IF($K95&lt;1,((($R95*(1-$E95)+$Q95*(1-$F95))/$K95)*((1+'Inputs &amp; Summary'!$D$7)^AW$29)),((INT(AW$29/$K95)-INT((AW$29-1)/$K95))*($R95*(1-$E95)+$Q95*(1-$F95))*((1+'Inputs &amp; Summary'!$D$7)^AW$29))),((_xlfn.WEIBULL.DIST(AW$29,$L95,$K95,FALSE)*($R95*(1-$E95)+$Q95*(1-$F95))*((1+'Inputs &amp; Summary'!$D$7)^AW$29))))))</f>
        <v>0</v>
      </c>
      <c r="AX95" s="114">
        <f>$D95*IF(AX$29&gt;'Inputs &amp; Summary'!$D$5,0,IF(AX$29&gt;VLOOKUP($G95,Lists!$J$17:$K$21,2),IF($M95=Lists!$H$3,IF($K95&lt;1,(($S95/$K95)*((1+'Inputs &amp; Summary'!$D$7)^AX$29)),((INT(AX$29/$K95)-INT((AX$29-1)/$K95))*$S95*((1+'Inputs &amp; Summary'!$D$7)^AX$29))),(_xlfn.WEIBULL.DIST(AX$29,$L95,$K95,FALSE)*$S95*((1+'Inputs &amp; Summary'!$D$7)^AX$29))),IF($M95=Lists!$H$3,IF($K95&lt;1,((($R95*(1-$E95)+$Q95*(1-$F95))/$K95)*((1+'Inputs &amp; Summary'!$D$7)^AX$29)),((INT(AX$29/$K95)-INT((AX$29-1)/$K95))*($R95*(1-$E95)+$Q95*(1-$F95))*((1+'Inputs &amp; Summary'!$D$7)^AX$29))),((_xlfn.WEIBULL.DIST(AX$29,$L95,$K95,FALSE)*($R95*(1-$E95)+$Q95*(1-$F95))*((1+'Inputs &amp; Summary'!$D$7)^AX$29))))))</f>
        <v>0</v>
      </c>
      <c r="AY95" s="114">
        <f>$D95*IF(AY$29&gt;'Inputs &amp; Summary'!$D$5,0,IF(AY$29&gt;VLOOKUP($G95,Lists!$J$17:$K$21,2),IF($M95=Lists!$H$3,IF($K95&lt;1,(($S95/$K95)*((1+'Inputs &amp; Summary'!$D$7)^AY$29)),((INT(AY$29/$K95)-INT((AY$29-1)/$K95))*$S95*((1+'Inputs &amp; Summary'!$D$7)^AY$29))),(_xlfn.WEIBULL.DIST(AY$29,$L95,$K95,FALSE)*$S95*((1+'Inputs &amp; Summary'!$D$7)^AY$29))),IF($M95=Lists!$H$3,IF($K95&lt;1,((($R95*(1-$E95)+$Q95*(1-$F95))/$K95)*((1+'Inputs &amp; Summary'!$D$7)^AY$29)),((INT(AY$29/$K95)-INT((AY$29-1)/$K95))*($R95*(1-$E95)+$Q95*(1-$F95))*((1+'Inputs &amp; Summary'!$D$7)^AY$29))),((_xlfn.WEIBULL.DIST(AY$29,$L95,$K95,FALSE)*($R95*(1-$E95)+$Q95*(1-$F95))*((1+'Inputs &amp; Summary'!$D$7)^AY$29))))))</f>
        <v>0</v>
      </c>
      <c r="AZ95" s="114">
        <f>$D95*IF(AZ$29&gt;'Inputs &amp; Summary'!$D$5,0,IF(AZ$29&gt;VLOOKUP($G95,Lists!$J$17:$K$21,2),IF($M95=Lists!$H$3,IF($K95&lt;1,(($S95/$K95)*((1+'Inputs &amp; Summary'!$D$7)^AZ$29)),((INT(AZ$29/$K95)-INT((AZ$29-1)/$K95))*$S95*((1+'Inputs &amp; Summary'!$D$7)^AZ$29))),(_xlfn.WEIBULL.DIST(AZ$29,$L95,$K95,FALSE)*$S95*((1+'Inputs &amp; Summary'!$D$7)^AZ$29))),IF($M95=Lists!$H$3,IF($K95&lt;1,((($R95*(1-$E95)+$Q95*(1-$F95))/$K95)*((1+'Inputs &amp; Summary'!$D$7)^AZ$29)),((INT(AZ$29/$K95)-INT((AZ$29-1)/$K95))*($R95*(1-$E95)+$Q95*(1-$F95))*((1+'Inputs &amp; Summary'!$D$7)^AZ$29))),((_xlfn.WEIBULL.DIST(AZ$29,$L95,$K95,FALSE)*($R95*(1-$E95)+$Q95*(1-$F95))*((1+'Inputs &amp; Summary'!$D$7)^AZ$29))))))</f>
        <v>0</v>
      </c>
      <c r="BA95" s="114">
        <f>$D95*IF(BA$29&gt;'Inputs &amp; Summary'!$D$5,0,IF(BA$29&gt;VLOOKUP($G95,Lists!$J$17:$K$21,2),IF($M95=Lists!$H$3,IF($K95&lt;1,(($S95/$K95)*((1+'Inputs &amp; Summary'!$D$7)^BA$29)),((INT(BA$29/$K95)-INT((BA$29-1)/$K95))*$S95*((1+'Inputs &amp; Summary'!$D$7)^BA$29))),(_xlfn.WEIBULL.DIST(BA$29,$L95,$K95,FALSE)*$S95*((1+'Inputs &amp; Summary'!$D$7)^BA$29))),IF($M95=Lists!$H$3,IF($K95&lt;1,((($R95*(1-$E95)+$Q95*(1-$F95))/$K95)*((1+'Inputs &amp; Summary'!$D$7)^BA$29)),((INT(BA$29/$K95)-INT((BA$29-1)/$K95))*($R95*(1-$E95)+$Q95*(1-$F95))*((1+'Inputs &amp; Summary'!$D$7)^BA$29))),((_xlfn.WEIBULL.DIST(BA$29,$L95,$K95,FALSE)*($R95*(1-$E95)+$Q95*(1-$F95))*((1+'Inputs &amp; Summary'!$D$7)^BA$29))))))</f>
        <v>0</v>
      </c>
      <c r="BB95" s="114">
        <f>$D95*IF(BB$29&gt;'Inputs &amp; Summary'!$D$5,0,IF(BB$29&gt;VLOOKUP($G95,Lists!$J$17:$K$21,2),IF($M95=Lists!$H$3,IF($K95&lt;1,(($S95/$K95)*((1+'Inputs &amp; Summary'!$D$7)^BB$29)),((INT(BB$29/$K95)-INT((BB$29-1)/$K95))*$S95*((1+'Inputs &amp; Summary'!$D$7)^BB$29))),(_xlfn.WEIBULL.DIST(BB$29,$L95,$K95,FALSE)*$S95*((1+'Inputs &amp; Summary'!$D$7)^BB$29))),IF($M95=Lists!$H$3,IF($K95&lt;1,((($R95*(1-$E95)+$Q95*(1-$F95))/$K95)*((1+'Inputs &amp; Summary'!$D$7)^BB$29)),((INT(BB$29/$K95)-INT((BB$29-1)/$K95))*($R95*(1-$E95)+$Q95*(1-$F95))*((1+'Inputs &amp; Summary'!$D$7)^BB$29))),((_xlfn.WEIBULL.DIST(BB$29,$L95,$K95,FALSE)*($R95*(1-$E95)+$Q95*(1-$F95))*((1+'Inputs &amp; Summary'!$D$7)^BB$29))))))</f>
        <v>0</v>
      </c>
      <c r="BC95" s="114">
        <f>$D95*IF(BC$29&gt;'Inputs &amp; Summary'!$D$5,0,IF(BC$29&gt;VLOOKUP($G95,Lists!$J$17:$K$21,2),IF($M95=Lists!$H$3,IF($K95&lt;1,(($S95/$K95)*((1+'Inputs &amp; Summary'!$D$7)^BC$29)),((INT(BC$29/$K95)-INT((BC$29-1)/$K95))*$S95*((1+'Inputs &amp; Summary'!$D$7)^BC$29))),(_xlfn.WEIBULL.DIST(BC$29,$L95,$K95,FALSE)*$S95*((1+'Inputs &amp; Summary'!$D$7)^BC$29))),IF($M95=Lists!$H$3,IF($K95&lt;1,((($R95*(1-$E95)+$Q95*(1-$F95))/$K95)*((1+'Inputs &amp; Summary'!$D$7)^BC$29)),((INT(BC$29/$K95)-INT((BC$29-1)/$K95))*($R95*(1-$E95)+$Q95*(1-$F95))*((1+'Inputs &amp; Summary'!$D$7)^BC$29))),((_xlfn.WEIBULL.DIST(BC$29,$L95,$K95,FALSE)*($R95*(1-$E95)+$Q95*(1-$F95))*((1+'Inputs &amp; Summary'!$D$7)^BC$29))))))</f>
        <v>0</v>
      </c>
      <c r="BD95" s="114">
        <f>$D95*IF(BD$29&gt;'Inputs &amp; Summary'!$D$5,0,IF(BD$29&gt;VLOOKUP($G95,Lists!$J$17:$K$21,2),IF($M95=Lists!$H$3,IF($K95&lt;1,(($S95/$K95)*((1+'Inputs &amp; Summary'!$D$7)^BD$29)),((INT(BD$29/$K95)-INT((BD$29-1)/$K95))*$S95*((1+'Inputs &amp; Summary'!$D$7)^BD$29))),(_xlfn.WEIBULL.DIST(BD$29,$L95,$K95,FALSE)*$S95*((1+'Inputs &amp; Summary'!$D$7)^BD$29))),IF($M95=Lists!$H$3,IF($K95&lt;1,((($R95*(1-$E95)+$Q95*(1-$F95))/$K95)*((1+'Inputs &amp; Summary'!$D$7)^BD$29)),((INT(BD$29/$K95)-INT((BD$29-1)/$K95))*($R95*(1-$E95)+$Q95*(1-$F95))*((1+'Inputs &amp; Summary'!$D$7)^BD$29))),((_xlfn.WEIBULL.DIST(BD$29,$L95,$K95,FALSE)*($R95*(1-$E95)+$Q95*(1-$F95))*((1+'Inputs &amp; Summary'!$D$7)^BD$29))))))</f>
        <v>0</v>
      </c>
      <c r="BE95" s="114">
        <f>$D95*IF(BE$29&gt;'Inputs &amp; Summary'!$D$5,0,IF(BE$29&gt;VLOOKUP($G95,Lists!$J$17:$K$21,2),IF($M95=Lists!$H$3,IF($K95&lt;1,(($S95/$K95)*((1+'Inputs &amp; Summary'!$D$7)^BE$29)),((INT(BE$29/$K95)-INT((BE$29-1)/$K95))*$S95*((1+'Inputs &amp; Summary'!$D$7)^BE$29))),(_xlfn.WEIBULL.DIST(BE$29,$L95,$K95,FALSE)*$S95*((1+'Inputs &amp; Summary'!$D$7)^BE$29))),IF($M95=Lists!$H$3,IF($K95&lt;1,((($R95*(1-$E95)+$Q95*(1-$F95))/$K95)*((1+'Inputs &amp; Summary'!$D$7)^BE$29)),((INT(BE$29/$K95)-INT((BE$29-1)/$K95))*($R95*(1-$E95)+$Q95*(1-$F95))*((1+'Inputs &amp; Summary'!$D$7)^BE$29))),((_xlfn.WEIBULL.DIST(BE$29,$L95,$K95,FALSE)*($R95*(1-$E95)+$Q95*(1-$F95))*((1+'Inputs &amp; Summary'!$D$7)^BE$29))))))</f>
        <v>0</v>
      </c>
      <c r="BF95" s="114">
        <f>$D95*IF(BF$29&gt;'Inputs &amp; Summary'!$D$5,0,IF(BF$29&gt;VLOOKUP($G95,Lists!$J$17:$K$21,2),IF($M95=Lists!$H$3,IF($K95&lt;1,(($S95/$K95)*((1+'Inputs &amp; Summary'!$D$7)^BF$29)),((INT(BF$29/$K95)-INT((BF$29-1)/$K95))*$S95*((1+'Inputs &amp; Summary'!$D$7)^BF$29))),(_xlfn.WEIBULL.DIST(BF$29,$L95,$K95,FALSE)*$S95*((1+'Inputs &amp; Summary'!$D$7)^BF$29))),IF($M95=Lists!$H$3,IF($K95&lt;1,((($R95*(1-$E95)+$Q95*(1-$F95))/$K95)*((1+'Inputs &amp; Summary'!$D$7)^BF$29)),((INT(BF$29/$K95)-INT((BF$29-1)/$K95))*($R95*(1-$E95)+$Q95*(1-$F95))*((1+'Inputs &amp; Summary'!$D$7)^BF$29))),((_xlfn.WEIBULL.DIST(BF$29,$L95,$K95,FALSE)*($R95*(1-$E95)+$Q95*(1-$F95))*((1+'Inputs &amp; Summary'!$D$7)^BF$29))))))</f>
        <v>0</v>
      </c>
      <c r="BG95" s="114">
        <f>$D95*IF(BG$29&gt;'Inputs &amp; Summary'!$D$5,0,IF(BG$29&gt;VLOOKUP($G95,Lists!$J$17:$K$21,2),IF($M95=Lists!$H$3,IF($K95&lt;1,(($S95/$K95)*((1+'Inputs &amp; Summary'!$D$7)^BG$29)),((INT(BG$29/$K95)-INT((BG$29-1)/$K95))*$S95*((1+'Inputs &amp; Summary'!$D$7)^BG$29))),(_xlfn.WEIBULL.DIST(BG$29,$L95,$K95,FALSE)*$S95*((1+'Inputs &amp; Summary'!$D$7)^BG$29))),IF($M95=Lists!$H$3,IF($K95&lt;1,((($R95*(1-$E95)+$Q95*(1-$F95))/$K95)*((1+'Inputs &amp; Summary'!$D$7)^BG$29)),((INT(BG$29/$K95)-INT((BG$29-1)/$K95))*($R95*(1-$E95)+$Q95*(1-$F95))*((1+'Inputs &amp; Summary'!$D$7)^BG$29))),((_xlfn.WEIBULL.DIST(BG$29,$L95,$K95,FALSE)*($R95*(1-$E95)+$Q95*(1-$F95))*((1+'Inputs &amp; Summary'!$D$7)^BG$29))))))</f>
        <v>0</v>
      </c>
      <c r="BH95" s="114">
        <f>$D95*IF(BH$29&gt;'Inputs &amp; Summary'!$D$5,0,IF(BH$29&gt;VLOOKUP($G95,Lists!$J$17:$K$21,2),IF($M95=Lists!$H$3,IF($K95&lt;1,(($S95/$K95)*((1+'Inputs &amp; Summary'!$D$7)^BH$29)),((INT(BH$29/$K95)-INT((BH$29-1)/$K95))*$S95*((1+'Inputs &amp; Summary'!$D$7)^BH$29))),(_xlfn.WEIBULL.DIST(BH$29,$L95,$K95,FALSE)*$S95*((1+'Inputs &amp; Summary'!$D$7)^BH$29))),IF($M95=Lists!$H$3,IF($K95&lt;1,((($R95*(1-$E95)+$Q95*(1-$F95))/$K95)*((1+'Inputs &amp; Summary'!$D$7)^BH$29)),((INT(BH$29/$K95)-INT((BH$29-1)/$K95))*($R95*(1-$E95)+$Q95*(1-$F95))*((1+'Inputs &amp; Summary'!$D$7)^BH$29))),((_xlfn.WEIBULL.DIST(BH$29,$L95,$K95,FALSE)*($R95*(1-$E95)+$Q95*(1-$F95))*((1+'Inputs &amp; Summary'!$D$7)^BH$29))))))</f>
        <v>0</v>
      </c>
      <c r="BI95" s="114">
        <f>$D95*IF(BI$29&gt;'Inputs &amp; Summary'!$D$5,0,IF(BI$29&gt;VLOOKUP($G95,Lists!$J$17:$K$21,2),IF($M95=Lists!$H$3,IF($K95&lt;1,(($S95/$K95)*((1+'Inputs &amp; Summary'!$D$7)^BI$29)),((INT(BI$29/$K95)-INT((BI$29-1)/$K95))*$S95*((1+'Inputs &amp; Summary'!$D$7)^BI$29))),(_xlfn.WEIBULL.DIST(BI$29,$L95,$K95,FALSE)*$S95*((1+'Inputs &amp; Summary'!$D$7)^BI$29))),IF($M95=Lists!$H$3,IF($K95&lt;1,((($R95*(1-$E95)+$Q95*(1-$F95))/$K95)*((1+'Inputs &amp; Summary'!$D$7)^BI$29)),((INT(BI$29/$K95)-INT((BI$29-1)/$K95))*($R95*(1-$E95)+$Q95*(1-$F95))*((1+'Inputs &amp; Summary'!$D$7)^BI$29))),((_xlfn.WEIBULL.DIST(BI$29,$L95,$K95,FALSE)*($R95*(1-$E95)+$Q95*(1-$F95))*((1+'Inputs &amp; Summary'!$D$7)^BI$29))))))</f>
        <v>0</v>
      </c>
      <c r="BJ95" s="114">
        <f>$D95*IF(BJ$29&gt;'Inputs &amp; Summary'!$D$5,0,IF(BJ$29&gt;VLOOKUP($G95,Lists!$J$17:$K$21,2),IF($M95=Lists!$H$3,IF($K95&lt;1,(($S95/$K95)*((1+'Inputs &amp; Summary'!$D$7)^BJ$29)),((INT(BJ$29/$K95)-INT((BJ$29-1)/$K95))*$S95*((1+'Inputs &amp; Summary'!$D$7)^BJ$29))),(_xlfn.WEIBULL.DIST(BJ$29,$L95,$K95,FALSE)*$S95*((1+'Inputs &amp; Summary'!$D$7)^BJ$29))),IF($M95=Lists!$H$3,IF($K95&lt;1,((($R95*(1-$E95)+$Q95*(1-$F95))/$K95)*((1+'Inputs &amp; Summary'!$D$7)^BJ$29)),((INT(BJ$29/$K95)-INT((BJ$29-1)/$K95))*($R95*(1-$E95)+$Q95*(1-$F95))*((1+'Inputs &amp; Summary'!$D$7)^BJ$29))),((_xlfn.WEIBULL.DIST(BJ$29,$L95,$K95,FALSE)*($R95*(1-$E95)+$Q95*(1-$F95))*((1+'Inputs &amp; Summary'!$D$7)^BJ$29))))))</f>
        <v>0</v>
      </c>
      <c r="BK95" s="114">
        <f>$D95*IF(BK$29&gt;'Inputs &amp; Summary'!$D$5,0,IF(BK$29&gt;VLOOKUP($G95,Lists!$J$17:$K$21,2),IF($M95=Lists!$H$3,IF($K95&lt;1,(($S95/$K95)*((1+'Inputs &amp; Summary'!$D$7)^BK$29)),((INT(BK$29/$K95)-INT((BK$29-1)/$K95))*$S95*((1+'Inputs &amp; Summary'!$D$7)^BK$29))),(_xlfn.WEIBULL.DIST(BK$29,$L95,$K95,FALSE)*$S95*((1+'Inputs &amp; Summary'!$D$7)^BK$29))),IF($M95=Lists!$H$3,IF($K95&lt;1,((($R95*(1-$E95)+$Q95*(1-$F95))/$K95)*((1+'Inputs &amp; Summary'!$D$7)^BK$29)),((INT(BK$29/$K95)-INT((BK$29-1)/$K95))*($R95*(1-$E95)+$Q95*(1-$F95))*((1+'Inputs &amp; Summary'!$D$7)^BK$29))),((_xlfn.WEIBULL.DIST(BK$29,$L95,$K95,FALSE)*($R95*(1-$E95)+$Q95*(1-$F95))*((1+'Inputs &amp; Summary'!$D$7)^BK$29))))))</f>
        <v>0</v>
      </c>
      <c r="BL95" s="114">
        <f>$D95*IF(BL$29&gt;'Inputs &amp; Summary'!$D$5,0,IF(BL$29&gt;VLOOKUP($G95,Lists!$J$17:$K$21,2),IF($M95=Lists!$H$3,IF($K95&lt;1,(($S95/$K95)*((1+'Inputs &amp; Summary'!$D$7)^BL$29)),((INT(BL$29/$K95)-INT((BL$29-1)/$K95))*$S95*((1+'Inputs &amp; Summary'!$D$7)^BL$29))),(_xlfn.WEIBULL.DIST(BL$29,$L95,$K95,FALSE)*$S95*((1+'Inputs &amp; Summary'!$D$7)^BL$29))),IF($M95=Lists!$H$3,IF($K95&lt;1,((($R95*(1-$E95)+$Q95*(1-$F95))/$K95)*((1+'Inputs &amp; Summary'!$D$7)^BL$29)),((INT(BL$29/$K95)-INT((BL$29-1)/$K95))*($R95*(1-$E95)+$Q95*(1-$F95))*((1+'Inputs &amp; Summary'!$D$7)^BL$29))),((_xlfn.WEIBULL.DIST(BL$29,$L95,$K95,FALSE)*($R95*(1-$E95)+$Q95*(1-$F95))*((1+'Inputs &amp; Summary'!$D$7)^BL$29))))))</f>
        <v>0</v>
      </c>
    </row>
    <row r="96" spans="1:64" s="1" customFormat="1" x14ac:dyDescent="0.3">
      <c r="A96" s="79" t="s">
        <v>213</v>
      </c>
      <c r="B96" s="33" t="s">
        <v>152</v>
      </c>
      <c r="C96" s="33" t="s">
        <v>17</v>
      </c>
      <c r="D96" s="68">
        <v>1</v>
      </c>
      <c r="E96" s="68">
        <v>1</v>
      </c>
      <c r="F96" s="68">
        <v>1</v>
      </c>
      <c r="G96" s="213" t="s">
        <v>432</v>
      </c>
      <c r="H96" s="34" t="s">
        <v>288</v>
      </c>
      <c r="I96" s="34" t="s">
        <v>99</v>
      </c>
      <c r="J96" s="33">
        <f>VLOOKUP(I96,'Labor Rates'!$A$1:$B$16,2)</f>
        <v>24.03846153846154</v>
      </c>
      <c r="K96" s="35">
        <v>20</v>
      </c>
      <c r="L96" s="35">
        <v>1</v>
      </c>
      <c r="M96" s="36" t="s">
        <v>249</v>
      </c>
      <c r="N96" s="84">
        <f>'Inputs &amp; Summary'!$D$30</f>
        <v>1</v>
      </c>
      <c r="O96" s="35">
        <v>1</v>
      </c>
      <c r="P96" s="5">
        <v>120</v>
      </c>
      <c r="Q96" s="73">
        <f t="shared" si="16"/>
        <v>24.03846153846154</v>
      </c>
      <c r="R96" s="73">
        <f t="shared" si="17"/>
        <v>120</v>
      </c>
      <c r="S96" s="74">
        <f t="shared" si="18"/>
        <v>144.03846153846155</v>
      </c>
      <c r="T96" s="88"/>
      <c r="U96" s="80"/>
      <c r="V96" s="87">
        <f t="shared" si="19"/>
        <v>2.2634727627049545</v>
      </c>
      <c r="W96" s="87">
        <f>NPV('Inputs &amp; Summary'!$D$6,Y96:BL96)</f>
        <v>16.433984642141663</v>
      </c>
      <c r="X96" s="90">
        <f t="shared" si="20"/>
        <v>1.1927848079320261E-4</v>
      </c>
      <c r="Y96" s="114">
        <f>$D96*IF(Y$29&gt;'Inputs &amp; Summary'!$D$5,0,IF(Y$29&gt;VLOOKUP($G96,Lists!$J$17:$K$21,2),IF($M96=Lists!$H$3,IF($K96&lt;1,(($S96/$K96)*((1+'Inputs &amp; Summary'!$D$7)^Y$29)),((INT(Y$29/$K96)-INT((Y$29-1)/$K96))*$S96*((1+'Inputs &amp; Summary'!$D$7)^Y$29))),(_xlfn.WEIBULL.DIST(Y$29,$L96,$K96,FALSE)*$S96*((1+'Inputs &amp; Summary'!$D$7)^Y$29))),IF($M96=Lists!$H$3,IF($K96&lt;1,((($R96*(1-$E96)+$Q96*(1-$F96))/$K96)*((1+'Inputs &amp; Summary'!$D$7)^Y$29)),((INT(Y$29/$K96)-INT((Y$29-1)/$K96))*($R96*(1-$E96)+$Q96*(1-$F96))*((1+'Inputs &amp; Summary'!$D$7)^Y$29))),((_xlfn.WEIBULL.DIST(Y$29,$L96,$K96,FALSE)*($R96*(1-$E96)+$Q96*(1-$F96))*((1+'Inputs &amp; Summary'!$D$7)^Y$29))))))</f>
        <v>0</v>
      </c>
      <c r="Z96" s="114">
        <f>$D96*IF(Z$29&gt;'Inputs &amp; Summary'!$D$5,0,IF(Z$29&gt;VLOOKUP($G96,Lists!$J$17:$K$21,2),IF($M96=Lists!$H$3,IF($K96&lt;1,(($S96/$K96)*((1+'Inputs &amp; Summary'!$D$7)^Z$29)),((INT(Z$29/$K96)-INT((Z$29-1)/$K96))*$S96*((1+'Inputs &amp; Summary'!$D$7)^Z$29))),(_xlfn.WEIBULL.DIST(Z$29,$L96,$K96,FALSE)*$S96*((1+'Inputs &amp; Summary'!$D$7)^Z$29))),IF($M96=Lists!$H$3,IF($K96&lt;1,((($R96*(1-$E96)+$Q96*(1-$F96))/$K96)*((1+'Inputs &amp; Summary'!$D$7)^Z$29)),((INT(Z$29/$K96)-INT((Z$29-1)/$K96))*($R96*(1-$E96)+$Q96*(1-$F96))*((1+'Inputs &amp; Summary'!$D$7)^Z$29))),((_xlfn.WEIBULL.DIST(Z$29,$L96,$K96,FALSE)*($R96*(1-$E96)+$Q96*(1-$F96))*((1+'Inputs &amp; Summary'!$D$7)^Z$29))))))</f>
        <v>0</v>
      </c>
      <c r="AA96" s="114">
        <f>$D96*IF(AA$29&gt;'Inputs &amp; Summary'!$D$5,0,IF(AA$29&gt;VLOOKUP($G96,Lists!$J$17:$K$21,2),IF($M96=Lists!$H$3,IF($K96&lt;1,(($S96/$K96)*((1+'Inputs &amp; Summary'!$D$7)^AA$29)),((INT(AA$29/$K96)-INT((AA$29-1)/$K96))*$S96*((1+'Inputs &amp; Summary'!$D$7)^AA$29))),(_xlfn.WEIBULL.DIST(AA$29,$L96,$K96,FALSE)*$S96*((1+'Inputs &amp; Summary'!$D$7)^AA$29))),IF($M96=Lists!$H$3,IF($K96&lt;1,((($R96*(1-$E96)+$Q96*(1-$F96))/$K96)*((1+'Inputs &amp; Summary'!$D$7)^AA$29)),((INT(AA$29/$K96)-INT((AA$29-1)/$K96))*($R96*(1-$E96)+$Q96*(1-$F96))*((1+'Inputs &amp; Summary'!$D$7)^AA$29))),((_xlfn.WEIBULL.DIST(AA$29,$L96,$K96,FALSE)*($R96*(1-$E96)+$Q96*(1-$F96))*((1+'Inputs &amp; Summary'!$D$7)^AA$29))))))</f>
        <v>0</v>
      </c>
      <c r="AB96" s="114">
        <f>$D96*IF(AB$29&gt;'Inputs &amp; Summary'!$D$5,0,IF(AB$29&gt;VLOOKUP($G96,Lists!$J$17:$K$21,2),IF($M96=Lists!$H$3,IF($K96&lt;1,(($S96/$K96)*((1+'Inputs &amp; Summary'!$D$7)^AB$29)),((INT(AB$29/$K96)-INT((AB$29-1)/$K96))*$S96*((1+'Inputs &amp; Summary'!$D$7)^AB$29))),(_xlfn.WEIBULL.DIST(AB$29,$L96,$K96,FALSE)*$S96*((1+'Inputs &amp; Summary'!$D$7)^AB$29))),IF($M96=Lists!$H$3,IF($K96&lt;1,((($R96*(1-$E96)+$Q96*(1-$F96))/$K96)*((1+'Inputs &amp; Summary'!$D$7)^AB$29)),((INT(AB$29/$K96)-INT((AB$29-1)/$K96))*($R96*(1-$E96)+$Q96*(1-$F96))*((1+'Inputs &amp; Summary'!$D$7)^AB$29))),((_xlfn.WEIBULL.DIST(AB$29,$L96,$K96,FALSE)*($R96*(1-$E96)+$Q96*(1-$F96))*((1+'Inputs &amp; Summary'!$D$7)^AB$29))))))</f>
        <v>0</v>
      </c>
      <c r="AC96" s="114">
        <f>$D96*IF(AC$29&gt;'Inputs &amp; Summary'!$D$5,0,IF(AC$29&gt;VLOOKUP($G96,Lists!$J$17:$K$21,2),IF($M96=Lists!$H$3,IF($K96&lt;1,(($S96/$K96)*((1+'Inputs &amp; Summary'!$D$7)^AC$29)),((INT(AC$29/$K96)-INT((AC$29-1)/$K96))*$S96*((1+'Inputs &amp; Summary'!$D$7)^AC$29))),(_xlfn.WEIBULL.DIST(AC$29,$L96,$K96,FALSE)*$S96*((1+'Inputs &amp; Summary'!$D$7)^AC$29))),IF($M96=Lists!$H$3,IF($K96&lt;1,((($R96*(1-$E96)+$Q96*(1-$F96))/$K96)*((1+'Inputs &amp; Summary'!$D$7)^AC$29)),((INT(AC$29/$K96)-INT((AC$29-1)/$K96))*($R96*(1-$E96)+$Q96*(1-$F96))*((1+'Inputs &amp; Summary'!$D$7)^AC$29))),((_xlfn.WEIBULL.DIST(AC$29,$L96,$K96,FALSE)*($R96*(1-$E96)+$Q96*(1-$F96))*((1+'Inputs &amp; Summary'!$D$7)^AC$29))))))</f>
        <v>0</v>
      </c>
      <c r="AD96" s="114">
        <f>$D96*IF(AD$29&gt;'Inputs &amp; Summary'!$D$5,0,IF(AD$29&gt;VLOOKUP($G96,Lists!$J$17:$K$21,2),IF($M96=Lists!$H$3,IF($K96&lt;1,(($S96/$K96)*((1+'Inputs &amp; Summary'!$D$7)^AD$29)),((INT(AD$29/$K96)-INT((AD$29-1)/$K96))*$S96*((1+'Inputs &amp; Summary'!$D$7)^AD$29))),(_xlfn.WEIBULL.DIST(AD$29,$L96,$K96,FALSE)*$S96*((1+'Inputs &amp; Summary'!$D$7)^AD$29))),IF($M96=Lists!$H$3,IF($K96&lt;1,((($R96*(1-$E96)+$Q96*(1-$F96))/$K96)*((1+'Inputs &amp; Summary'!$D$7)^AD$29)),((INT(AD$29/$K96)-INT((AD$29-1)/$K96))*($R96*(1-$E96)+$Q96*(1-$F96))*((1+'Inputs &amp; Summary'!$D$7)^AD$29))),((_xlfn.WEIBULL.DIST(AD$29,$L96,$K96,FALSE)*($R96*(1-$E96)+$Q96*(1-$F96))*((1+'Inputs &amp; Summary'!$D$7)^AD$29))))))</f>
        <v>0</v>
      </c>
      <c r="AE96" s="114">
        <f>$D96*IF(AE$29&gt;'Inputs &amp; Summary'!$D$5,0,IF(AE$29&gt;VLOOKUP($G96,Lists!$J$17:$K$21,2),IF($M96=Lists!$H$3,IF($K96&lt;1,(($S96/$K96)*((1+'Inputs &amp; Summary'!$D$7)^AE$29)),((INT(AE$29/$K96)-INT((AE$29-1)/$K96))*$S96*((1+'Inputs &amp; Summary'!$D$7)^AE$29))),(_xlfn.WEIBULL.DIST(AE$29,$L96,$K96,FALSE)*$S96*((1+'Inputs &amp; Summary'!$D$7)^AE$29))),IF($M96=Lists!$H$3,IF($K96&lt;1,((($R96*(1-$E96)+$Q96*(1-$F96))/$K96)*((1+'Inputs &amp; Summary'!$D$7)^AE$29)),((INT(AE$29/$K96)-INT((AE$29-1)/$K96))*($R96*(1-$E96)+$Q96*(1-$F96))*((1+'Inputs &amp; Summary'!$D$7)^AE$29))),((_xlfn.WEIBULL.DIST(AE$29,$L96,$K96,FALSE)*($R96*(1-$E96)+$Q96*(1-$F96))*((1+'Inputs &amp; Summary'!$D$7)^AE$29))))))</f>
        <v>0</v>
      </c>
      <c r="AF96" s="114">
        <f>$D96*IF(AF$29&gt;'Inputs &amp; Summary'!$D$5,0,IF(AF$29&gt;VLOOKUP($G96,Lists!$J$17:$K$21,2),IF($M96=Lists!$H$3,IF($K96&lt;1,(($S96/$K96)*((1+'Inputs &amp; Summary'!$D$7)^AF$29)),((INT(AF$29/$K96)-INT((AF$29-1)/$K96))*$S96*((1+'Inputs &amp; Summary'!$D$7)^AF$29))),(_xlfn.WEIBULL.DIST(AF$29,$L96,$K96,FALSE)*$S96*((1+'Inputs &amp; Summary'!$D$7)^AF$29))),IF($M96=Lists!$H$3,IF($K96&lt;1,((($R96*(1-$E96)+$Q96*(1-$F96))/$K96)*((1+'Inputs &amp; Summary'!$D$7)^AF$29)),((INT(AF$29/$K96)-INT((AF$29-1)/$K96))*($R96*(1-$E96)+$Q96*(1-$F96))*((1+'Inputs &amp; Summary'!$D$7)^AF$29))),((_xlfn.WEIBULL.DIST(AF$29,$L96,$K96,FALSE)*($R96*(1-$E96)+$Q96*(1-$F96))*((1+'Inputs &amp; Summary'!$D$7)^AF$29))))))</f>
        <v>0</v>
      </c>
      <c r="AG96" s="114">
        <f>$D96*IF(AG$29&gt;'Inputs &amp; Summary'!$D$5,0,IF(AG$29&gt;VLOOKUP($G96,Lists!$J$17:$K$21,2),IF($M96=Lists!$H$3,IF($K96&lt;1,(($S96/$K96)*((1+'Inputs &amp; Summary'!$D$7)^AG$29)),((INT(AG$29/$K96)-INT((AG$29-1)/$K96))*$S96*((1+'Inputs &amp; Summary'!$D$7)^AG$29))),(_xlfn.WEIBULL.DIST(AG$29,$L96,$K96,FALSE)*$S96*((1+'Inputs &amp; Summary'!$D$7)^AG$29))),IF($M96=Lists!$H$3,IF($K96&lt;1,((($R96*(1-$E96)+$Q96*(1-$F96))/$K96)*((1+'Inputs &amp; Summary'!$D$7)^AG$29)),((INT(AG$29/$K96)-INT((AG$29-1)/$K96))*($R96*(1-$E96)+$Q96*(1-$F96))*((1+'Inputs &amp; Summary'!$D$7)^AG$29))),((_xlfn.WEIBULL.DIST(AG$29,$L96,$K96,FALSE)*($R96*(1-$E96)+$Q96*(1-$F96))*((1+'Inputs &amp; Summary'!$D$7)^AG$29))))))</f>
        <v>0</v>
      </c>
      <c r="AH96" s="114">
        <f>$D96*IF(AH$29&gt;'Inputs &amp; Summary'!$D$5,0,IF(AH$29&gt;VLOOKUP($G96,Lists!$J$17:$K$21,2),IF($M96=Lists!$H$3,IF($K96&lt;1,(($S96/$K96)*((1+'Inputs &amp; Summary'!$D$7)^AH$29)),((INT(AH$29/$K96)-INT((AH$29-1)/$K96))*$S96*((1+'Inputs &amp; Summary'!$D$7)^AH$29))),(_xlfn.WEIBULL.DIST(AH$29,$L96,$K96,FALSE)*$S96*((1+'Inputs &amp; Summary'!$D$7)^AH$29))),IF($M96=Lists!$H$3,IF($K96&lt;1,((($R96*(1-$E96)+$Q96*(1-$F96))/$K96)*((1+'Inputs &amp; Summary'!$D$7)^AH$29)),((INT(AH$29/$K96)-INT((AH$29-1)/$K96))*($R96*(1-$E96)+$Q96*(1-$F96))*((1+'Inputs &amp; Summary'!$D$7)^AH$29))),((_xlfn.WEIBULL.DIST(AH$29,$L96,$K96,FALSE)*($R96*(1-$E96)+$Q96*(1-$F96))*((1+'Inputs &amp; Summary'!$D$7)^AH$29))))))</f>
        <v>0</v>
      </c>
      <c r="AI96" s="114">
        <f>$D96*IF(AI$29&gt;'Inputs &amp; Summary'!$D$5,0,IF(AI$29&gt;VLOOKUP($G96,Lists!$J$17:$K$21,2),IF($M96=Lists!$H$3,IF($K96&lt;1,(($S96/$K96)*((1+'Inputs &amp; Summary'!$D$7)^AI$29)),((INT(AI$29/$K96)-INT((AI$29-1)/$K96))*$S96*((1+'Inputs &amp; Summary'!$D$7)^AI$29))),(_xlfn.WEIBULL.DIST(AI$29,$L96,$K96,FALSE)*$S96*((1+'Inputs &amp; Summary'!$D$7)^AI$29))),IF($M96=Lists!$H$3,IF($K96&lt;1,((($R96*(1-$E96)+$Q96*(1-$F96))/$K96)*((1+'Inputs &amp; Summary'!$D$7)^AI$29)),((INT(AI$29/$K96)-INT((AI$29-1)/$K96))*($R96*(1-$E96)+$Q96*(1-$F96))*((1+'Inputs &amp; Summary'!$D$7)^AI$29))),((_xlfn.WEIBULL.DIST(AI$29,$L96,$K96,FALSE)*($R96*(1-$E96)+$Q96*(1-$F96))*((1+'Inputs &amp; Summary'!$D$7)^AI$29))))))</f>
        <v>5.1664044617667049</v>
      </c>
      <c r="AJ96" s="114">
        <f>$D96*IF(AJ$29&gt;'Inputs &amp; Summary'!$D$5,0,IF(AJ$29&gt;VLOOKUP($G96,Lists!$J$17:$K$21,2),IF($M96=Lists!$H$3,IF($K96&lt;1,(($S96/$K96)*((1+'Inputs &amp; Summary'!$D$7)^AJ$29)),((INT(AJ$29/$K96)-INT((AJ$29-1)/$K96))*$S96*((1+'Inputs &amp; Summary'!$D$7)^AJ$29))),(_xlfn.WEIBULL.DIST(AJ$29,$L96,$K96,FALSE)*$S96*((1+'Inputs &amp; Summary'!$D$7)^AJ$29))),IF($M96=Lists!$H$3,IF($K96&lt;1,((($R96*(1-$E96)+$Q96*(1-$F96))/$K96)*((1+'Inputs &amp; Summary'!$D$7)^AJ$29)),((INT(AJ$29/$K96)-INT((AJ$29-1)/$K96))*($R96*(1-$E96)+$Q96*(1-$F96))*((1+'Inputs &amp; Summary'!$D$7)^AJ$29))),((_xlfn.WEIBULL.DIST(AJ$29,$L96,$K96,FALSE)*($R96*(1-$E96)+$Q96*(1-$F96))*((1+'Inputs &amp; Summary'!$D$7)^AJ$29))))))</f>
        <v>5.0127246617623493</v>
      </c>
      <c r="AK96" s="114">
        <f>$D96*IF(AK$29&gt;'Inputs &amp; Summary'!$D$5,0,IF(AK$29&gt;VLOOKUP($G96,Lists!$J$17:$K$21,2),IF($M96=Lists!$H$3,IF($K96&lt;1,(($S96/$K96)*((1+'Inputs &amp; Summary'!$D$7)^AK$29)),((INT(AK$29/$K96)-INT((AK$29-1)/$K96))*$S96*((1+'Inputs &amp; Summary'!$D$7)^AK$29))),(_xlfn.WEIBULL.DIST(AK$29,$L96,$K96,FALSE)*$S96*((1+'Inputs &amp; Summary'!$D$7)^AK$29))),IF($M96=Lists!$H$3,IF($K96&lt;1,((($R96*(1-$E96)+$Q96*(1-$F96))/$K96)*((1+'Inputs &amp; Summary'!$D$7)^AK$29)),((INT(AK$29/$K96)-INT((AK$29-1)/$K96))*($R96*(1-$E96)+$Q96*(1-$F96))*((1+'Inputs &amp; Summary'!$D$7)^AK$29))),((_xlfn.WEIBULL.DIST(AK$29,$L96,$K96,FALSE)*($R96*(1-$E96)+$Q96*(1-$F96))*((1+'Inputs &amp; Summary'!$D$7)^AK$29))))))</f>
        <v>4.8636162190925107</v>
      </c>
      <c r="AL96" s="114">
        <f>$D96*IF(AL$29&gt;'Inputs &amp; Summary'!$D$5,0,IF(AL$29&gt;VLOOKUP($G96,Lists!$J$17:$K$21,2),IF($M96=Lists!$H$3,IF($K96&lt;1,(($S96/$K96)*((1+'Inputs &amp; Summary'!$D$7)^AL$29)),((INT(AL$29/$K96)-INT((AL$29-1)/$K96))*$S96*((1+'Inputs &amp; Summary'!$D$7)^AL$29))),(_xlfn.WEIBULL.DIST(AL$29,$L96,$K96,FALSE)*$S96*((1+'Inputs &amp; Summary'!$D$7)^AL$29))),IF($M96=Lists!$H$3,IF($K96&lt;1,((($R96*(1-$E96)+$Q96*(1-$F96))/$K96)*((1+'Inputs &amp; Summary'!$D$7)^AL$29)),((INT(AL$29/$K96)-INT((AL$29-1)/$K96))*($R96*(1-$E96)+$Q96*(1-$F96))*((1+'Inputs &amp; Summary'!$D$7)^AL$29))),((_xlfn.WEIBULL.DIST(AL$29,$L96,$K96,FALSE)*($R96*(1-$E96)+$Q96*(1-$F96))*((1+'Inputs &amp; Summary'!$D$7)^AL$29))))))</f>
        <v>4.7189431542213018</v>
      </c>
      <c r="AM96" s="114">
        <f>$D96*IF(AM$29&gt;'Inputs &amp; Summary'!$D$5,0,IF(AM$29&gt;VLOOKUP($G96,Lists!$J$17:$K$21,2),IF($M96=Lists!$H$3,IF($K96&lt;1,(($S96/$K96)*((1+'Inputs &amp; Summary'!$D$7)^AM$29)),((INT(AM$29/$K96)-INT((AM$29-1)/$K96))*$S96*((1+'Inputs &amp; Summary'!$D$7)^AM$29))),(_xlfn.WEIBULL.DIST(AM$29,$L96,$K96,FALSE)*$S96*((1+'Inputs &amp; Summary'!$D$7)^AM$29))),IF($M96=Lists!$H$3,IF($K96&lt;1,((($R96*(1-$E96)+$Q96*(1-$F96))/$K96)*((1+'Inputs &amp; Summary'!$D$7)^AM$29)),((INT(AM$29/$K96)-INT((AM$29-1)/$K96))*($R96*(1-$E96)+$Q96*(1-$F96))*((1+'Inputs &amp; Summary'!$D$7)^AM$29))),((_xlfn.WEIBULL.DIST(AM$29,$L96,$K96,FALSE)*($R96*(1-$E96)+$Q96*(1-$F96))*((1+'Inputs &amp; Summary'!$D$7)^AM$29))))))</f>
        <v>4.5785735324583428</v>
      </c>
      <c r="AN96" s="114">
        <f>$D96*IF(AN$29&gt;'Inputs &amp; Summary'!$D$5,0,IF(AN$29&gt;VLOOKUP($G96,Lists!$J$17:$K$21,2),IF($M96=Lists!$H$3,IF($K96&lt;1,(($S96/$K96)*((1+'Inputs &amp; Summary'!$D$7)^AN$29)),((INT(AN$29/$K96)-INT((AN$29-1)/$K96))*$S96*((1+'Inputs &amp; Summary'!$D$7)^AN$29))),(_xlfn.WEIBULL.DIST(AN$29,$L96,$K96,FALSE)*$S96*((1+'Inputs &amp; Summary'!$D$7)^AN$29))),IF($M96=Lists!$H$3,IF($K96&lt;1,((($R96*(1-$E96)+$Q96*(1-$F96))/$K96)*((1+'Inputs &amp; Summary'!$D$7)^AN$29)),((INT(AN$29/$K96)-INT((AN$29-1)/$K96))*($R96*(1-$E96)+$Q96*(1-$F96))*((1+'Inputs &amp; Summary'!$D$7)^AN$29))),((_xlfn.WEIBULL.DIST(AN$29,$L96,$K96,FALSE)*($R96*(1-$E96)+$Q96*(1-$F96))*((1+'Inputs &amp; Summary'!$D$7)^AN$29))))))</f>
        <v>4.4423793436408419</v>
      </c>
      <c r="AO96" s="114">
        <f>$D96*IF(AO$29&gt;'Inputs &amp; Summary'!$D$5,0,IF(AO$29&gt;VLOOKUP($G96,Lists!$J$17:$K$21,2),IF($M96=Lists!$H$3,IF($K96&lt;1,(($S96/$K96)*((1+'Inputs &amp; Summary'!$D$7)^AO$29)),((INT(AO$29/$K96)-INT((AO$29-1)/$K96))*$S96*((1+'Inputs &amp; Summary'!$D$7)^AO$29))),(_xlfn.WEIBULL.DIST(AO$29,$L96,$K96,FALSE)*$S96*((1+'Inputs &amp; Summary'!$D$7)^AO$29))),IF($M96=Lists!$H$3,IF($K96&lt;1,((($R96*(1-$E96)+$Q96*(1-$F96))/$K96)*((1+'Inputs &amp; Summary'!$D$7)^AO$29)),((INT(AO$29/$K96)-INT((AO$29-1)/$K96))*($R96*(1-$E96)+$Q96*(1-$F96))*((1+'Inputs &amp; Summary'!$D$7)^AO$29))),((_xlfn.WEIBULL.DIST(AO$29,$L96,$K96,FALSE)*($R96*(1-$E96)+$Q96*(1-$F96))*((1+'Inputs &amp; Summary'!$D$7)^AO$29))))))</f>
        <v>4.3102363853946457</v>
      </c>
      <c r="AP96" s="114">
        <f>$D96*IF(AP$29&gt;'Inputs &amp; Summary'!$D$5,0,IF(AP$29&gt;VLOOKUP($G96,Lists!$J$17:$K$21,2),IF($M96=Lists!$H$3,IF($K96&lt;1,(($S96/$K96)*((1+'Inputs &amp; Summary'!$D$7)^AP$29)),((INT(AP$29/$K96)-INT((AP$29-1)/$K96))*$S96*((1+'Inputs &amp; Summary'!$D$7)^AP$29))),(_xlfn.WEIBULL.DIST(AP$29,$L96,$K96,FALSE)*$S96*((1+'Inputs &amp; Summary'!$D$7)^AP$29))),IF($M96=Lists!$H$3,IF($K96&lt;1,((($R96*(1-$E96)+$Q96*(1-$F96))/$K96)*((1+'Inputs &amp; Summary'!$D$7)^AP$29)),((INT(AP$29/$K96)-INT((AP$29-1)/$K96))*($R96*(1-$E96)+$Q96*(1-$F96))*((1+'Inputs &amp; Summary'!$D$7)^AP$29))),((_xlfn.WEIBULL.DIST(AP$29,$L96,$K96,FALSE)*($R96*(1-$E96)+$Q96*(1-$F96))*((1+'Inputs &amp; Summary'!$D$7)^AP$29))))))</f>
        <v>4.1820241498678055</v>
      </c>
      <c r="AQ96" s="114">
        <f>$D96*IF(AQ$29&gt;'Inputs &amp; Summary'!$D$5,0,IF(AQ$29&gt;VLOOKUP($G96,Lists!$J$17:$K$21,2),IF($M96=Lists!$H$3,IF($K96&lt;1,(($S96/$K96)*((1+'Inputs &amp; Summary'!$D$7)^AQ$29)),((INT(AQ$29/$K96)-INT((AQ$29-1)/$K96))*$S96*((1+'Inputs &amp; Summary'!$D$7)^AQ$29))),(_xlfn.WEIBULL.DIST(AQ$29,$L96,$K96,FALSE)*$S96*((1+'Inputs &amp; Summary'!$D$7)^AQ$29))),IF($M96=Lists!$H$3,IF($K96&lt;1,((($R96*(1-$E96)+$Q96*(1-$F96))/$K96)*((1+'Inputs &amp; Summary'!$D$7)^AQ$29)),((INT(AQ$29/$K96)-INT((AQ$29-1)/$K96))*($R96*(1-$E96)+$Q96*(1-$F96))*((1+'Inputs &amp; Summary'!$D$7)^AQ$29))),((_xlfn.WEIBULL.DIST(AQ$29,$L96,$K96,FALSE)*($R96*(1-$E96)+$Q96*(1-$F96))*((1+'Inputs &amp; Summary'!$D$7)^AQ$29))))))</f>
        <v>4.0576257138333771</v>
      </c>
      <c r="AR96" s="114">
        <f>$D96*IF(AR$29&gt;'Inputs &amp; Summary'!$D$5,0,IF(AR$29&gt;VLOOKUP($G96,Lists!$J$17:$K$21,2),IF($M96=Lists!$H$3,IF($K96&lt;1,(($S96/$K96)*((1+'Inputs &amp; Summary'!$D$7)^AR$29)),((INT(AR$29/$K96)-INT((AR$29-1)/$K96))*$S96*((1+'Inputs &amp; Summary'!$D$7)^AR$29))),(_xlfn.WEIBULL.DIST(AR$29,$L96,$K96,FALSE)*$S96*((1+'Inputs &amp; Summary'!$D$7)^AR$29))),IF($M96=Lists!$H$3,IF($K96&lt;1,((($R96*(1-$E96)+$Q96*(1-$F96))/$K96)*((1+'Inputs &amp; Summary'!$D$7)^AR$29)),((INT(AR$29/$K96)-INT((AR$29-1)/$K96))*($R96*(1-$E96)+$Q96*(1-$F96))*((1+'Inputs &amp; Summary'!$D$7)^AR$29))),((_xlfn.WEIBULL.DIST(AR$29,$L96,$K96,FALSE)*($R96*(1-$E96)+$Q96*(1-$F96))*((1+'Inputs &amp; Summary'!$D$7)^AR$29))))))</f>
        <v>3.9369276320612032</v>
      </c>
      <c r="AS96" s="114">
        <f>$D96*IF(AS$29&gt;'Inputs &amp; Summary'!$D$5,0,IF(AS$29&gt;VLOOKUP($G96,Lists!$J$17:$K$21,2),IF($M96=Lists!$H$3,IF($K96&lt;1,(($S96/$K96)*((1+'Inputs &amp; Summary'!$D$7)^AS$29)),((INT(AS$29/$K96)-INT((AS$29-1)/$K96))*$S96*((1+'Inputs &amp; Summary'!$D$7)^AS$29))),(_xlfn.WEIBULL.DIST(AS$29,$L96,$K96,FALSE)*$S96*((1+'Inputs &amp; Summary'!$D$7)^AS$29))),IF($M96=Lists!$H$3,IF($K96&lt;1,((($R96*(1-$E96)+$Q96*(1-$F96))/$K96)*((1+'Inputs &amp; Summary'!$D$7)^AS$29)),((INT(AS$29/$K96)-INT((AS$29-1)/$K96))*($R96*(1-$E96)+$Q96*(1-$F96))*((1+'Inputs &amp; Summary'!$D$7)^AS$29))),((_xlfn.WEIBULL.DIST(AS$29,$L96,$K96,FALSE)*($R96*(1-$E96)+$Q96*(1-$F96))*((1+'Inputs &amp; Summary'!$D$7)^AS$29))))))</f>
        <v>0</v>
      </c>
      <c r="AT96" s="114">
        <f>$D96*IF(AT$29&gt;'Inputs &amp; Summary'!$D$5,0,IF(AT$29&gt;VLOOKUP($G96,Lists!$J$17:$K$21,2),IF($M96=Lists!$H$3,IF($K96&lt;1,(($S96/$K96)*((1+'Inputs &amp; Summary'!$D$7)^AT$29)),((INT(AT$29/$K96)-INT((AT$29-1)/$K96))*$S96*((1+'Inputs &amp; Summary'!$D$7)^AT$29))),(_xlfn.WEIBULL.DIST(AT$29,$L96,$K96,FALSE)*$S96*((1+'Inputs &amp; Summary'!$D$7)^AT$29))),IF($M96=Lists!$H$3,IF($K96&lt;1,((($R96*(1-$E96)+$Q96*(1-$F96))/$K96)*((1+'Inputs &amp; Summary'!$D$7)^AT$29)),((INT(AT$29/$K96)-INT((AT$29-1)/$K96))*($R96*(1-$E96)+$Q96*(1-$F96))*((1+'Inputs &amp; Summary'!$D$7)^AT$29))),((_xlfn.WEIBULL.DIST(AT$29,$L96,$K96,FALSE)*($R96*(1-$E96)+$Q96*(1-$F96))*((1+'Inputs &amp; Summary'!$D$7)^AT$29))))))</f>
        <v>0</v>
      </c>
      <c r="AU96" s="114">
        <f>$D96*IF(AU$29&gt;'Inputs &amp; Summary'!$D$5,0,IF(AU$29&gt;VLOOKUP($G96,Lists!$J$17:$K$21,2),IF($M96=Lists!$H$3,IF($K96&lt;1,(($S96/$K96)*((1+'Inputs &amp; Summary'!$D$7)^AU$29)),((INT(AU$29/$K96)-INT((AU$29-1)/$K96))*$S96*((1+'Inputs &amp; Summary'!$D$7)^AU$29))),(_xlfn.WEIBULL.DIST(AU$29,$L96,$K96,FALSE)*$S96*((1+'Inputs &amp; Summary'!$D$7)^AU$29))),IF($M96=Lists!$H$3,IF($K96&lt;1,((($R96*(1-$E96)+$Q96*(1-$F96))/$K96)*((1+'Inputs &amp; Summary'!$D$7)^AU$29)),((INT(AU$29/$K96)-INT((AU$29-1)/$K96))*($R96*(1-$E96)+$Q96*(1-$F96))*((1+'Inputs &amp; Summary'!$D$7)^AU$29))),((_xlfn.WEIBULL.DIST(AU$29,$L96,$K96,FALSE)*($R96*(1-$E96)+$Q96*(1-$F96))*((1+'Inputs &amp; Summary'!$D$7)^AU$29))))))</f>
        <v>0</v>
      </c>
      <c r="AV96" s="114">
        <f>$D96*IF(AV$29&gt;'Inputs &amp; Summary'!$D$5,0,IF(AV$29&gt;VLOOKUP($G96,Lists!$J$17:$K$21,2),IF($M96=Lists!$H$3,IF($K96&lt;1,(($S96/$K96)*((1+'Inputs &amp; Summary'!$D$7)^AV$29)),((INT(AV$29/$K96)-INT((AV$29-1)/$K96))*$S96*((1+'Inputs &amp; Summary'!$D$7)^AV$29))),(_xlfn.WEIBULL.DIST(AV$29,$L96,$K96,FALSE)*$S96*((1+'Inputs &amp; Summary'!$D$7)^AV$29))),IF($M96=Lists!$H$3,IF($K96&lt;1,((($R96*(1-$E96)+$Q96*(1-$F96))/$K96)*((1+'Inputs &amp; Summary'!$D$7)^AV$29)),((INT(AV$29/$K96)-INT((AV$29-1)/$K96))*($R96*(1-$E96)+$Q96*(1-$F96))*((1+'Inputs &amp; Summary'!$D$7)^AV$29))),((_xlfn.WEIBULL.DIST(AV$29,$L96,$K96,FALSE)*($R96*(1-$E96)+$Q96*(1-$F96))*((1+'Inputs &amp; Summary'!$D$7)^AV$29))))))</f>
        <v>0</v>
      </c>
      <c r="AW96" s="114">
        <f>$D96*IF(AW$29&gt;'Inputs &amp; Summary'!$D$5,0,IF(AW$29&gt;VLOOKUP($G96,Lists!$J$17:$K$21,2),IF($M96=Lists!$H$3,IF($K96&lt;1,(($S96/$K96)*((1+'Inputs &amp; Summary'!$D$7)^AW$29)),((INT(AW$29/$K96)-INT((AW$29-1)/$K96))*$S96*((1+'Inputs &amp; Summary'!$D$7)^AW$29))),(_xlfn.WEIBULL.DIST(AW$29,$L96,$K96,FALSE)*$S96*((1+'Inputs &amp; Summary'!$D$7)^AW$29))),IF($M96=Lists!$H$3,IF($K96&lt;1,((($R96*(1-$E96)+$Q96*(1-$F96))/$K96)*((1+'Inputs &amp; Summary'!$D$7)^AW$29)),((INT(AW$29/$K96)-INT((AW$29-1)/$K96))*($R96*(1-$E96)+$Q96*(1-$F96))*((1+'Inputs &amp; Summary'!$D$7)^AW$29))),((_xlfn.WEIBULL.DIST(AW$29,$L96,$K96,FALSE)*($R96*(1-$E96)+$Q96*(1-$F96))*((1+'Inputs &amp; Summary'!$D$7)^AW$29))))))</f>
        <v>0</v>
      </c>
      <c r="AX96" s="114">
        <f>$D96*IF(AX$29&gt;'Inputs &amp; Summary'!$D$5,0,IF(AX$29&gt;VLOOKUP($G96,Lists!$J$17:$K$21,2),IF($M96=Lists!$H$3,IF($K96&lt;1,(($S96/$K96)*((1+'Inputs &amp; Summary'!$D$7)^AX$29)),((INT(AX$29/$K96)-INT((AX$29-1)/$K96))*$S96*((1+'Inputs &amp; Summary'!$D$7)^AX$29))),(_xlfn.WEIBULL.DIST(AX$29,$L96,$K96,FALSE)*$S96*((1+'Inputs &amp; Summary'!$D$7)^AX$29))),IF($M96=Lists!$H$3,IF($K96&lt;1,((($R96*(1-$E96)+$Q96*(1-$F96))/$K96)*((1+'Inputs &amp; Summary'!$D$7)^AX$29)),((INT(AX$29/$K96)-INT((AX$29-1)/$K96))*($R96*(1-$E96)+$Q96*(1-$F96))*((1+'Inputs &amp; Summary'!$D$7)^AX$29))),((_xlfn.WEIBULL.DIST(AX$29,$L96,$K96,FALSE)*($R96*(1-$E96)+$Q96*(1-$F96))*((1+'Inputs &amp; Summary'!$D$7)^AX$29))))))</f>
        <v>0</v>
      </c>
      <c r="AY96" s="114">
        <f>$D96*IF(AY$29&gt;'Inputs &amp; Summary'!$D$5,0,IF(AY$29&gt;VLOOKUP($G96,Lists!$J$17:$K$21,2),IF($M96=Lists!$H$3,IF($K96&lt;1,(($S96/$K96)*((1+'Inputs &amp; Summary'!$D$7)^AY$29)),((INT(AY$29/$K96)-INT((AY$29-1)/$K96))*$S96*((1+'Inputs &amp; Summary'!$D$7)^AY$29))),(_xlfn.WEIBULL.DIST(AY$29,$L96,$K96,FALSE)*$S96*((1+'Inputs &amp; Summary'!$D$7)^AY$29))),IF($M96=Lists!$H$3,IF($K96&lt;1,((($R96*(1-$E96)+$Q96*(1-$F96))/$K96)*((1+'Inputs &amp; Summary'!$D$7)^AY$29)),((INT(AY$29/$K96)-INT((AY$29-1)/$K96))*($R96*(1-$E96)+$Q96*(1-$F96))*((1+'Inputs &amp; Summary'!$D$7)^AY$29))),((_xlfn.WEIBULL.DIST(AY$29,$L96,$K96,FALSE)*($R96*(1-$E96)+$Q96*(1-$F96))*((1+'Inputs &amp; Summary'!$D$7)^AY$29))))))</f>
        <v>0</v>
      </c>
      <c r="AZ96" s="114">
        <f>$D96*IF(AZ$29&gt;'Inputs &amp; Summary'!$D$5,0,IF(AZ$29&gt;VLOOKUP($G96,Lists!$J$17:$K$21,2),IF($M96=Lists!$H$3,IF($K96&lt;1,(($S96/$K96)*((1+'Inputs &amp; Summary'!$D$7)^AZ$29)),((INT(AZ$29/$K96)-INT((AZ$29-1)/$K96))*$S96*((1+'Inputs &amp; Summary'!$D$7)^AZ$29))),(_xlfn.WEIBULL.DIST(AZ$29,$L96,$K96,FALSE)*$S96*((1+'Inputs &amp; Summary'!$D$7)^AZ$29))),IF($M96=Lists!$H$3,IF($K96&lt;1,((($R96*(1-$E96)+$Q96*(1-$F96))/$K96)*((1+'Inputs &amp; Summary'!$D$7)^AZ$29)),((INT(AZ$29/$K96)-INT((AZ$29-1)/$K96))*($R96*(1-$E96)+$Q96*(1-$F96))*((1+'Inputs &amp; Summary'!$D$7)^AZ$29))),((_xlfn.WEIBULL.DIST(AZ$29,$L96,$K96,FALSE)*($R96*(1-$E96)+$Q96*(1-$F96))*((1+'Inputs &amp; Summary'!$D$7)^AZ$29))))))</f>
        <v>0</v>
      </c>
      <c r="BA96" s="114">
        <f>$D96*IF(BA$29&gt;'Inputs &amp; Summary'!$D$5,0,IF(BA$29&gt;VLOOKUP($G96,Lists!$J$17:$K$21,2),IF($M96=Lists!$H$3,IF($K96&lt;1,(($S96/$K96)*((1+'Inputs &amp; Summary'!$D$7)^BA$29)),((INT(BA$29/$K96)-INT((BA$29-1)/$K96))*$S96*((1+'Inputs &amp; Summary'!$D$7)^BA$29))),(_xlfn.WEIBULL.DIST(BA$29,$L96,$K96,FALSE)*$S96*((1+'Inputs &amp; Summary'!$D$7)^BA$29))),IF($M96=Lists!$H$3,IF($K96&lt;1,((($R96*(1-$E96)+$Q96*(1-$F96))/$K96)*((1+'Inputs &amp; Summary'!$D$7)^BA$29)),((INT(BA$29/$K96)-INT((BA$29-1)/$K96))*($R96*(1-$E96)+$Q96*(1-$F96))*((1+'Inputs &amp; Summary'!$D$7)^BA$29))),((_xlfn.WEIBULL.DIST(BA$29,$L96,$K96,FALSE)*($R96*(1-$E96)+$Q96*(1-$F96))*((1+'Inputs &amp; Summary'!$D$7)^BA$29))))))</f>
        <v>0</v>
      </c>
      <c r="BB96" s="114">
        <f>$D96*IF(BB$29&gt;'Inputs &amp; Summary'!$D$5,0,IF(BB$29&gt;VLOOKUP($G96,Lists!$J$17:$K$21,2),IF($M96=Lists!$H$3,IF($K96&lt;1,(($S96/$K96)*((1+'Inputs &amp; Summary'!$D$7)^BB$29)),((INT(BB$29/$K96)-INT((BB$29-1)/$K96))*$S96*((1+'Inputs &amp; Summary'!$D$7)^BB$29))),(_xlfn.WEIBULL.DIST(BB$29,$L96,$K96,FALSE)*$S96*((1+'Inputs &amp; Summary'!$D$7)^BB$29))),IF($M96=Lists!$H$3,IF($K96&lt;1,((($R96*(1-$E96)+$Q96*(1-$F96))/$K96)*((1+'Inputs &amp; Summary'!$D$7)^BB$29)),((INT(BB$29/$K96)-INT((BB$29-1)/$K96))*($R96*(1-$E96)+$Q96*(1-$F96))*((1+'Inputs &amp; Summary'!$D$7)^BB$29))),((_xlfn.WEIBULL.DIST(BB$29,$L96,$K96,FALSE)*($R96*(1-$E96)+$Q96*(1-$F96))*((1+'Inputs &amp; Summary'!$D$7)^BB$29))))))</f>
        <v>0</v>
      </c>
      <c r="BC96" s="114">
        <f>$D96*IF(BC$29&gt;'Inputs &amp; Summary'!$D$5,0,IF(BC$29&gt;VLOOKUP($G96,Lists!$J$17:$K$21,2),IF($M96=Lists!$H$3,IF($K96&lt;1,(($S96/$K96)*((1+'Inputs &amp; Summary'!$D$7)^BC$29)),((INT(BC$29/$K96)-INT((BC$29-1)/$K96))*$S96*((1+'Inputs &amp; Summary'!$D$7)^BC$29))),(_xlfn.WEIBULL.DIST(BC$29,$L96,$K96,FALSE)*$S96*((1+'Inputs &amp; Summary'!$D$7)^BC$29))),IF($M96=Lists!$H$3,IF($K96&lt;1,((($R96*(1-$E96)+$Q96*(1-$F96))/$K96)*((1+'Inputs &amp; Summary'!$D$7)^BC$29)),((INT(BC$29/$K96)-INT((BC$29-1)/$K96))*($R96*(1-$E96)+$Q96*(1-$F96))*((1+'Inputs &amp; Summary'!$D$7)^BC$29))),((_xlfn.WEIBULL.DIST(BC$29,$L96,$K96,FALSE)*($R96*(1-$E96)+$Q96*(1-$F96))*((1+'Inputs &amp; Summary'!$D$7)^BC$29))))))</f>
        <v>0</v>
      </c>
      <c r="BD96" s="114">
        <f>$D96*IF(BD$29&gt;'Inputs &amp; Summary'!$D$5,0,IF(BD$29&gt;VLOOKUP($G96,Lists!$J$17:$K$21,2),IF($M96=Lists!$H$3,IF($K96&lt;1,(($S96/$K96)*((1+'Inputs &amp; Summary'!$D$7)^BD$29)),((INT(BD$29/$K96)-INT((BD$29-1)/$K96))*$S96*((1+'Inputs &amp; Summary'!$D$7)^BD$29))),(_xlfn.WEIBULL.DIST(BD$29,$L96,$K96,FALSE)*$S96*((1+'Inputs &amp; Summary'!$D$7)^BD$29))),IF($M96=Lists!$H$3,IF($K96&lt;1,((($R96*(1-$E96)+$Q96*(1-$F96))/$K96)*((1+'Inputs &amp; Summary'!$D$7)^BD$29)),((INT(BD$29/$K96)-INT((BD$29-1)/$K96))*($R96*(1-$E96)+$Q96*(1-$F96))*((1+'Inputs &amp; Summary'!$D$7)^BD$29))),((_xlfn.WEIBULL.DIST(BD$29,$L96,$K96,FALSE)*($R96*(1-$E96)+$Q96*(1-$F96))*((1+'Inputs &amp; Summary'!$D$7)^BD$29))))))</f>
        <v>0</v>
      </c>
      <c r="BE96" s="114">
        <f>$D96*IF(BE$29&gt;'Inputs &amp; Summary'!$D$5,0,IF(BE$29&gt;VLOOKUP($G96,Lists!$J$17:$K$21,2),IF($M96=Lists!$H$3,IF($K96&lt;1,(($S96/$K96)*((1+'Inputs &amp; Summary'!$D$7)^BE$29)),((INT(BE$29/$K96)-INT((BE$29-1)/$K96))*$S96*((1+'Inputs &amp; Summary'!$D$7)^BE$29))),(_xlfn.WEIBULL.DIST(BE$29,$L96,$K96,FALSE)*$S96*((1+'Inputs &amp; Summary'!$D$7)^BE$29))),IF($M96=Lists!$H$3,IF($K96&lt;1,((($R96*(1-$E96)+$Q96*(1-$F96))/$K96)*((1+'Inputs &amp; Summary'!$D$7)^BE$29)),((INT(BE$29/$K96)-INT((BE$29-1)/$K96))*($R96*(1-$E96)+$Q96*(1-$F96))*((1+'Inputs &amp; Summary'!$D$7)^BE$29))),((_xlfn.WEIBULL.DIST(BE$29,$L96,$K96,FALSE)*($R96*(1-$E96)+$Q96*(1-$F96))*((1+'Inputs &amp; Summary'!$D$7)^BE$29))))))</f>
        <v>0</v>
      </c>
      <c r="BF96" s="114">
        <f>$D96*IF(BF$29&gt;'Inputs &amp; Summary'!$D$5,0,IF(BF$29&gt;VLOOKUP($G96,Lists!$J$17:$K$21,2),IF($M96=Lists!$H$3,IF($K96&lt;1,(($S96/$K96)*((1+'Inputs &amp; Summary'!$D$7)^BF$29)),((INT(BF$29/$K96)-INT((BF$29-1)/$K96))*$S96*((1+'Inputs &amp; Summary'!$D$7)^BF$29))),(_xlfn.WEIBULL.DIST(BF$29,$L96,$K96,FALSE)*$S96*((1+'Inputs &amp; Summary'!$D$7)^BF$29))),IF($M96=Lists!$H$3,IF($K96&lt;1,((($R96*(1-$E96)+$Q96*(1-$F96))/$K96)*((1+'Inputs &amp; Summary'!$D$7)^BF$29)),((INT(BF$29/$K96)-INT((BF$29-1)/$K96))*($R96*(1-$E96)+$Q96*(1-$F96))*((1+'Inputs &amp; Summary'!$D$7)^BF$29))),((_xlfn.WEIBULL.DIST(BF$29,$L96,$K96,FALSE)*($R96*(1-$E96)+$Q96*(1-$F96))*((1+'Inputs &amp; Summary'!$D$7)^BF$29))))))</f>
        <v>0</v>
      </c>
      <c r="BG96" s="114">
        <f>$D96*IF(BG$29&gt;'Inputs &amp; Summary'!$D$5,0,IF(BG$29&gt;VLOOKUP($G96,Lists!$J$17:$K$21,2),IF($M96=Lists!$H$3,IF($K96&lt;1,(($S96/$K96)*((1+'Inputs &amp; Summary'!$D$7)^BG$29)),((INT(BG$29/$K96)-INT((BG$29-1)/$K96))*$S96*((1+'Inputs &amp; Summary'!$D$7)^BG$29))),(_xlfn.WEIBULL.DIST(BG$29,$L96,$K96,FALSE)*$S96*((1+'Inputs &amp; Summary'!$D$7)^BG$29))),IF($M96=Lists!$H$3,IF($K96&lt;1,((($R96*(1-$E96)+$Q96*(1-$F96))/$K96)*((1+'Inputs &amp; Summary'!$D$7)^BG$29)),((INT(BG$29/$K96)-INT((BG$29-1)/$K96))*($R96*(1-$E96)+$Q96*(1-$F96))*((1+'Inputs &amp; Summary'!$D$7)^BG$29))),((_xlfn.WEIBULL.DIST(BG$29,$L96,$K96,FALSE)*($R96*(1-$E96)+$Q96*(1-$F96))*((1+'Inputs &amp; Summary'!$D$7)^BG$29))))))</f>
        <v>0</v>
      </c>
      <c r="BH96" s="114">
        <f>$D96*IF(BH$29&gt;'Inputs &amp; Summary'!$D$5,0,IF(BH$29&gt;VLOOKUP($G96,Lists!$J$17:$K$21,2),IF($M96=Lists!$H$3,IF($K96&lt;1,(($S96/$K96)*((1+'Inputs &amp; Summary'!$D$7)^BH$29)),((INT(BH$29/$K96)-INT((BH$29-1)/$K96))*$S96*((1+'Inputs &amp; Summary'!$D$7)^BH$29))),(_xlfn.WEIBULL.DIST(BH$29,$L96,$K96,FALSE)*$S96*((1+'Inputs &amp; Summary'!$D$7)^BH$29))),IF($M96=Lists!$H$3,IF($K96&lt;1,((($R96*(1-$E96)+$Q96*(1-$F96))/$K96)*((1+'Inputs &amp; Summary'!$D$7)^BH$29)),((INT(BH$29/$K96)-INT((BH$29-1)/$K96))*($R96*(1-$E96)+$Q96*(1-$F96))*((1+'Inputs &amp; Summary'!$D$7)^BH$29))),((_xlfn.WEIBULL.DIST(BH$29,$L96,$K96,FALSE)*($R96*(1-$E96)+$Q96*(1-$F96))*((1+'Inputs &amp; Summary'!$D$7)^BH$29))))))</f>
        <v>0</v>
      </c>
      <c r="BI96" s="114">
        <f>$D96*IF(BI$29&gt;'Inputs &amp; Summary'!$D$5,0,IF(BI$29&gt;VLOOKUP($G96,Lists!$J$17:$K$21,2),IF($M96=Lists!$H$3,IF($K96&lt;1,(($S96/$K96)*((1+'Inputs &amp; Summary'!$D$7)^BI$29)),((INT(BI$29/$K96)-INT((BI$29-1)/$K96))*$S96*((1+'Inputs &amp; Summary'!$D$7)^BI$29))),(_xlfn.WEIBULL.DIST(BI$29,$L96,$K96,FALSE)*$S96*((1+'Inputs &amp; Summary'!$D$7)^BI$29))),IF($M96=Lists!$H$3,IF($K96&lt;1,((($R96*(1-$E96)+$Q96*(1-$F96))/$K96)*((1+'Inputs &amp; Summary'!$D$7)^BI$29)),((INT(BI$29/$K96)-INT((BI$29-1)/$K96))*($R96*(1-$E96)+$Q96*(1-$F96))*((1+'Inputs &amp; Summary'!$D$7)^BI$29))),((_xlfn.WEIBULL.DIST(BI$29,$L96,$K96,FALSE)*($R96*(1-$E96)+$Q96*(1-$F96))*((1+'Inputs &amp; Summary'!$D$7)^BI$29))))))</f>
        <v>0</v>
      </c>
      <c r="BJ96" s="114">
        <f>$D96*IF(BJ$29&gt;'Inputs &amp; Summary'!$D$5,0,IF(BJ$29&gt;VLOOKUP($G96,Lists!$J$17:$K$21,2),IF($M96=Lists!$H$3,IF($K96&lt;1,(($S96/$K96)*((1+'Inputs &amp; Summary'!$D$7)^BJ$29)),((INT(BJ$29/$K96)-INT((BJ$29-1)/$K96))*$S96*((1+'Inputs &amp; Summary'!$D$7)^BJ$29))),(_xlfn.WEIBULL.DIST(BJ$29,$L96,$K96,FALSE)*$S96*((1+'Inputs &amp; Summary'!$D$7)^BJ$29))),IF($M96=Lists!$H$3,IF($K96&lt;1,((($R96*(1-$E96)+$Q96*(1-$F96))/$K96)*((1+'Inputs &amp; Summary'!$D$7)^BJ$29)),((INT(BJ$29/$K96)-INT((BJ$29-1)/$K96))*($R96*(1-$E96)+$Q96*(1-$F96))*((1+'Inputs &amp; Summary'!$D$7)^BJ$29))),((_xlfn.WEIBULL.DIST(BJ$29,$L96,$K96,FALSE)*($R96*(1-$E96)+$Q96*(1-$F96))*((1+'Inputs &amp; Summary'!$D$7)^BJ$29))))))</f>
        <v>0</v>
      </c>
      <c r="BK96" s="114">
        <f>$D96*IF(BK$29&gt;'Inputs &amp; Summary'!$D$5,0,IF(BK$29&gt;VLOOKUP($G96,Lists!$J$17:$K$21,2),IF($M96=Lists!$H$3,IF($K96&lt;1,(($S96/$K96)*((1+'Inputs &amp; Summary'!$D$7)^BK$29)),((INT(BK$29/$K96)-INT((BK$29-1)/$K96))*$S96*((1+'Inputs &amp; Summary'!$D$7)^BK$29))),(_xlfn.WEIBULL.DIST(BK$29,$L96,$K96,FALSE)*$S96*((1+'Inputs &amp; Summary'!$D$7)^BK$29))),IF($M96=Lists!$H$3,IF($K96&lt;1,((($R96*(1-$E96)+$Q96*(1-$F96))/$K96)*((1+'Inputs &amp; Summary'!$D$7)^BK$29)),((INT(BK$29/$K96)-INT((BK$29-1)/$K96))*($R96*(1-$E96)+$Q96*(1-$F96))*((1+'Inputs &amp; Summary'!$D$7)^BK$29))),((_xlfn.WEIBULL.DIST(BK$29,$L96,$K96,FALSE)*($R96*(1-$E96)+$Q96*(1-$F96))*((1+'Inputs &amp; Summary'!$D$7)^BK$29))))))</f>
        <v>0</v>
      </c>
      <c r="BL96" s="114">
        <f>$D96*IF(BL$29&gt;'Inputs &amp; Summary'!$D$5,0,IF(BL$29&gt;VLOOKUP($G96,Lists!$J$17:$K$21,2),IF($M96=Lists!$H$3,IF($K96&lt;1,(($S96/$K96)*((1+'Inputs &amp; Summary'!$D$7)^BL$29)),((INT(BL$29/$K96)-INT((BL$29-1)/$K96))*$S96*((1+'Inputs &amp; Summary'!$D$7)^BL$29))),(_xlfn.WEIBULL.DIST(BL$29,$L96,$K96,FALSE)*$S96*((1+'Inputs &amp; Summary'!$D$7)^BL$29))),IF($M96=Lists!$H$3,IF($K96&lt;1,((($R96*(1-$E96)+$Q96*(1-$F96))/$K96)*((1+'Inputs &amp; Summary'!$D$7)^BL$29)),((INT(BL$29/$K96)-INT((BL$29-1)/$K96))*($R96*(1-$E96)+$Q96*(1-$F96))*((1+'Inputs &amp; Summary'!$D$7)^BL$29))),((_xlfn.WEIBULL.DIST(BL$29,$L96,$K96,FALSE)*($R96*(1-$E96)+$Q96*(1-$F96))*((1+'Inputs &amp; Summary'!$D$7)^BL$29))))))</f>
        <v>0</v>
      </c>
    </row>
    <row r="97" spans="1:64" s="1" customFormat="1" x14ac:dyDescent="0.3">
      <c r="A97" s="79" t="s">
        <v>215</v>
      </c>
      <c r="B97" s="33" t="s">
        <v>152</v>
      </c>
      <c r="C97" s="33" t="s">
        <v>17</v>
      </c>
      <c r="D97" s="68">
        <v>1</v>
      </c>
      <c r="E97" s="68">
        <v>1</v>
      </c>
      <c r="F97" s="68">
        <v>1</v>
      </c>
      <c r="G97" s="213" t="s">
        <v>17</v>
      </c>
      <c r="H97" s="34" t="s">
        <v>288</v>
      </c>
      <c r="I97" s="34" t="s">
        <v>99</v>
      </c>
      <c r="J97" s="33">
        <f>VLOOKUP(I97,'Labor Rates'!$A$1:$B$16,2)</f>
        <v>24.03846153846154</v>
      </c>
      <c r="K97" s="35">
        <v>20</v>
      </c>
      <c r="L97" s="35">
        <v>1</v>
      </c>
      <c r="M97" s="36" t="s">
        <v>249</v>
      </c>
      <c r="N97" s="84">
        <f>'Inputs &amp; Summary'!$D$30</f>
        <v>1</v>
      </c>
      <c r="O97" s="35">
        <v>2</v>
      </c>
      <c r="P97" s="5">
        <v>40</v>
      </c>
      <c r="Q97" s="73">
        <f t="shared" si="16"/>
        <v>48.07692307692308</v>
      </c>
      <c r="R97" s="73">
        <f t="shared" si="17"/>
        <v>40</v>
      </c>
      <c r="S97" s="74">
        <f t="shared" si="18"/>
        <v>88.07692307692308</v>
      </c>
      <c r="T97" s="88"/>
      <c r="U97" s="80"/>
      <c r="V97" s="87">
        <f t="shared" si="19"/>
        <v>1.3840727974884763</v>
      </c>
      <c r="W97" s="87">
        <f>NPV('Inputs &amp; Summary'!$D$6,Y97:BL97)</f>
        <v>10.049085402003845</v>
      </c>
      <c r="X97" s="90">
        <f t="shared" si="20"/>
        <v>7.2936641125883551E-5</v>
      </c>
      <c r="Y97" s="114">
        <f>$D97*IF(Y$29&gt;'Inputs &amp; Summary'!$D$5,0,IF(Y$29&gt;VLOOKUP($G97,Lists!$J$17:$K$21,2),IF($M97=Lists!$H$3,IF($K97&lt;1,(($S97/$K97)*((1+'Inputs &amp; Summary'!$D$7)^Y$29)),((INT(Y$29/$K97)-INT((Y$29-1)/$K97))*$S97*((1+'Inputs &amp; Summary'!$D$7)^Y$29))),(_xlfn.WEIBULL.DIST(Y$29,$L97,$K97,FALSE)*$S97*((1+'Inputs &amp; Summary'!$D$7)^Y$29))),IF($M97=Lists!$H$3,IF($K97&lt;1,((($R97*(1-$E97)+$Q97*(1-$F97))/$K97)*((1+'Inputs &amp; Summary'!$D$7)^Y$29)),((INT(Y$29/$K97)-INT((Y$29-1)/$K97))*($R97*(1-$E97)+$Q97*(1-$F97))*((1+'Inputs &amp; Summary'!$D$7)^Y$29))),((_xlfn.WEIBULL.DIST(Y$29,$L97,$K97,FALSE)*($R97*(1-$E97)+$Q97*(1-$F97))*((1+'Inputs &amp; Summary'!$D$7)^Y$29))))))</f>
        <v>0</v>
      </c>
      <c r="Z97" s="114">
        <f>$D97*IF(Z$29&gt;'Inputs &amp; Summary'!$D$5,0,IF(Z$29&gt;VLOOKUP($G97,Lists!$J$17:$K$21,2),IF($M97=Lists!$H$3,IF($K97&lt;1,(($S97/$K97)*((1+'Inputs &amp; Summary'!$D$7)^Z$29)),((INT(Z$29/$K97)-INT((Z$29-1)/$K97))*$S97*((1+'Inputs &amp; Summary'!$D$7)^Z$29))),(_xlfn.WEIBULL.DIST(Z$29,$L97,$K97,FALSE)*$S97*((1+'Inputs &amp; Summary'!$D$7)^Z$29))),IF($M97=Lists!$H$3,IF($K97&lt;1,((($R97*(1-$E97)+$Q97*(1-$F97))/$K97)*((1+'Inputs &amp; Summary'!$D$7)^Z$29)),((INT(Z$29/$K97)-INT((Z$29-1)/$K97))*($R97*(1-$E97)+$Q97*(1-$F97))*((1+'Inputs &amp; Summary'!$D$7)^Z$29))),((_xlfn.WEIBULL.DIST(Z$29,$L97,$K97,FALSE)*($R97*(1-$E97)+$Q97*(1-$F97))*((1+'Inputs &amp; Summary'!$D$7)^Z$29))))))</f>
        <v>0</v>
      </c>
      <c r="AA97" s="114">
        <f>$D97*IF(AA$29&gt;'Inputs &amp; Summary'!$D$5,0,IF(AA$29&gt;VLOOKUP($G97,Lists!$J$17:$K$21,2),IF($M97=Lists!$H$3,IF($K97&lt;1,(($S97/$K97)*((1+'Inputs &amp; Summary'!$D$7)^AA$29)),((INT(AA$29/$K97)-INT((AA$29-1)/$K97))*$S97*((1+'Inputs &amp; Summary'!$D$7)^AA$29))),(_xlfn.WEIBULL.DIST(AA$29,$L97,$K97,FALSE)*$S97*((1+'Inputs &amp; Summary'!$D$7)^AA$29))),IF($M97=Lists!$H$3,IF($K97&lt;1,((($R97*(1-$E97)+$Q97*(1-$F97))/$K97)*((1+'Inputs &amp; Summary'!$D$7)^AA$29)),((INT(AA$29/$K97)-INT((AA$29-1)/$K97))*($R97*(1-$E97)+$Q97*(1-$F97))*((1+'Inputs &amp; Summary'!$D$7)^AA$29))),((_xlfn.WEIBULL.DIST(AA$29,$L97,$K97,FALSE)*($R97*(1-$E97)+$Q97*(1-$F97))*((1+'Inputs &amp; Summary'!$D$7)^AA$29))))))</f>
        <v>0</v>
      </c>
      <c r="AB97" s="114">
        <f>$D97*IF(AB$29&gt;'Inputs &amp; Summary'!$D$5,0,IF(AB$29&gt;VLOOKUP($G97,Lists!$J$17:$K$21,2),IF($M97=Lists!$H$3,IF($K97&lt;1,(($S97/$K97)*((1+'Inputs &amp; Summary'!$D$7)^AB$29)),((INT(AB$29/$K97)-INT((AB$29-1)/$K97))*$S97*((1+'Inputs &amp; Summary'!$D$7)^AB$29))),(_xlfn.WEIBULL.DIST(AB$29,$L97,$K97,FALSE)*$S97*((1+'Inputs &amp; Summary'!$D$7)^AB$29))),IF($M97=Lists!$H$3,IF($K97&lt;1,((($R97*(1-$E97)+$Q97*(1-$F97))/$K97)*((1+'Inputs &amp; Summary'!$D$7)^AB$29)),((INT(AB$29/$K97)-INT((AB$29-1)/$K97))*($R97*(1-$E97)+$Q97*(1-$F97))*((1+'Inputs &amp; Summary'!$D$7)^AB$29))),((_xlfn.WEIBULL.DIST(AB$29,$L97,$K97,FALSE)*($R97*(1-$E97)+$Q97*(1-$F97))*((1+'Inputs &amp; Summary'!$D$7)^AB$29))))))</f>
        <v>0</v>
      </c>
      <c r="AC97" s="114">
        <f>$D97*IF(AC$29&gt;'Inputs &amp; Summary'!$D$5,0,IF(AC$29&gt;VLOOKUP($G97,Lists!$J$17:$K$21,2),IF($M97=Lists!$H$3,IF($K97&lt;1,(($S97/$K97)*((1+'Inputs &amp; Summary'!$D$7)^AC$29)),((INT(AC$29/$K97)-INT((AC$29-1)/$K97))*$S97*((1+'Inputs &amp; Summary'!$D$7)^AC$29))),(_xlfn.WEIBULL.DIST(AC$29,$L97,$K97,FALSE)*$S97*((1+'Inputs &amp; Summary'!$D$7)^AC$29))),IF($M97=Lists!$H$3,IF($K97&lt;1,((($R97*(1-$E97)+$Q97*(1-$F97))/$K97)*((1+'Inputs &amp; Summary'!$D$7)^AC$29)),((INT(AC$29/$K97)-INT((AC$29-1)/$K97))*($R97*(1-$E97)+$Q97*(1-$F97))*((1+'Inputs &amp; Summary'!$D$7)^AC$29))),((_xlfn.WEIBULL.DIST(AC$29,$L97,$K97,FALSE)*($R97*(1-$E97)+$Q97*(1-$F97))*((1+'Inputs &amp; Summary'!$D$7)^AC$29))))))</f>
        <v>0</v>
      </c>
      <c r="AD97" s="114">
        <f>$D97*IF(AD$29&gt;'Inputs &amp; Summary'!$D$5,0,IF(AD$29&gt;VLOOKUP($G97,Lists!$J$17:$K$21,2),IF($M97=Lists!$H$3,IF($K97&lt;1,(($S97/$K97)*((1+'Inputs &amp; Summary'!$D$7)^AD$29)),((INT(AD$29/$K97)-INT((AD$29-1)/$K97))*$S97*((1+'Inputs &amp; Summary'!$D$7)^AD$29))),(_xlfn.WEIBULL.DIST(AD$29,$L97,$K97,FALSE)*$S97*((1+'Inputs &amp; Summary'!$D$7)^AD$29))),IF($M97=Lists!$H$3,IF($K97&lt;1,((($R97*(1-$E97)+$Q97*(1-$F97))/$K97)*((1+'Inputs &amp; Summary'!$D$7)^AD$29)),((INT(AD$29/$K97)-INT((AD$29-1)/$K97))*($R97*(1-$E97)+$Q97*(1-$F97))*((1+'Inputs &amp; Summary'!$D$7)^AD$29))),((_xlfn.WEIBULL.DIST(AD$29,$L97,$K97,FALSE)*($R97*(1-$E97)+$Q97*(1-$F97))*((1+'Inputs &amp; Summary'!$D$7)^AD$29))))))</f>
        <v>0</v>
      </c>
      <c r="AE97" s="114">
        <f>$D97*IF(AE$29&gt;'Inputs &amp; Summary'!$D$5,0,IF(AE$29&gt;VLOOKUP($G97,Lists!$J$17:$K$21,2),IF($M97=Lists!$H$3,IF($K97&lt;1,(($S97/$K97)*((1+'Inputs &amp; Summary'!$D$7)^AE$29)),((INT(AE$29/$K97)-INT((AE$29-1)/$K97))*$S97*((1+'Inputs &amp; Summary'!$D$7)^AE$29))),(_xlfn.WEIBULL.DIST(AE$29,$L97,$K97,FALSE)*$S97*((1+'Inputs &amp; Summary'!$D$7)^AE$29))),IF($M97=Lists!$H$3,IF($K97&lt;1,((($R97*(1-$E97)+$Q97*(1-$F97))/$K97)*((1+'Inputs &amp; Summary'!$D$7)^AE$29)),((INT(AE$29/$K97)-INT((AE$29-1)/$K97))*($R97*(1-$E97)+$Q97*(1-$F97))*((1+'Inputs &amp; Summary'!$D$7)^AE$29))),((_xlfn.WEIBULL.DIST(AE$29,$L97,$K97,FALSE)*($R97*(1-$E97)+$Q97*(1-$F97))*((1+'Inputs &amp; Summary'!$D$7)^AE$29))))))</f>
        <v>0</v>
      </c>
      <c r="AF97" s="114">
        <f>$D97*IF(AF$29&gt;'Inputs &amp; Summary'!$D$5,0,IF(AF$29&gt;VLOOKUP($G97,Lists!$J$17:$K$21,2),IF($M97=Lists!$H$3,IF($K97&lt;1,(($S97/$K97)*((1+'Inputs &amp; Summary'!$D$7)^AF$29)),((INT(AF$29/$K97)-INT((AF$29-1)/$K97))*$S97*((1+'Inputs &amp; Summary'!$D$7)^AF$29))),(_xlfn.WEIBULL.DIST(AF$29,$L97,$K97,FALSE)*$S97*((1+'Inputs &amp; Summary'!$D$7)^AF$29))),IF($M97=Lists!$H$3,IF($K97&lt;1,((($R97*(1-$E97)+$Q97*(1-$F97))/$K97)*((1+'Inputs &amp; Summary'!$D$7)^AF$29)),((INT(AF$29/$K97)-INT((AF$29-1)/$K97))*($R97*(1-$E97)+$Q97*(1-$F97))*((1+'Inputs &amp; Summary'!$D$7)^AF$29))),((_xlfn.WEIBULL.DIST(AF$29,$L97,$K97,FALSE)*($R97*(1-$E97)+$Q97*(1-$F97))*((1+'Inputs &amp; Summary'!$D$7)^AF$29))))))</f>
        <v>0</v>
      </c>
      <c r="AG97" s="114">
        <f>$D97*IF(AG$29&gt;'Inputs &amp; Summary'!$D$5,0,IF(AG$29&gt;VLOOKUP($G97,Lists!$J$17:$K$21,2),IF($M97=Lists!$H$3,IF($K97&lt;1,(($S97/$K97)*((1+'Inputs &amp; Summary'!$D$7)^AG$29)),((INT(AG$29/$K97)-INT((AG$29-1)/$K97))*$S97*((1+'Inputs &amp; Summary'!$D$7)^AG$29))),(_xlfn.WEIBULL.DIST(AG$29,$L97,$K97,FALSE)*$S97*((1+'Inputs &amp; Summary'!$D$7)^AG$29))),IF($M97=Lists!$H$3,IF($K97&lt;1,((($R97*(1-$E97)+$Q97*(1-$F97))/$K97)*((1+'Inputs &amp; Summary'!$D$7)^AG$29)),((INT(AG$29/$K97)-INT((AG$29-1)/$K97))*($R97*(1-$E97)+$Q97*(1-$F97))*((1+'Inputs &amp; Summary'!$D$7)^AG$29))),((_xlfn.WEIBULL.DIST(AG$29,$L97,$K97,FALSE)*($R97*(1-$E97)+$Q97*(1-$F97))*((1+'Inputs &amp; Summary'!$D$7)^AG$29))))))</f>
        <v>0</v>
      </c>
      <c r="AH97" s="114">
        <f>$D97*IF(AH$29&gt;'Inputs &amp; Summary'!$D$5,0,IF(AH$29&gt;VLOOKUP($G97,Lists!$J$17:$K$21,2),IF($M97=Lists!$H$3,IF($K97&lt;1,(($S97/$K97)*((1+'Inputs &amp; Summary'!$D$7)^AH$29)),((INT(AH$29/$K97)-INT((AH$29-1)/$K97))*$S97*((1+'Inputs &amp; Summary'!$D$7)^AH$29))),(_xlfn.WEIBULL.DIST(AH$29,$L97,$K97,FALSE)*$S97*((1+'Inputs &amp; Summary'!$D$7)^AH$29))),IF($M97=Lists!$H$3,IF($K97&lt;1,((($R97*(1-$E97)+$Q97*(1-$F97))/$K97)*((1+'Inputs &amp; Summary'!$D$7)^AH$29)),((INT(AH$29/$K97)-INT((AH$29-1)/$K97))*($R97*(1-$E97)+$Q97*(1-$F97))*((1+'Inputs &amp; Summary'!$D$7)^AH$29))),((_xlfn.WEIBULL.DIST(AH$29,$L97,$K97,FALSE)*($R97*(1-$E97)+$Q97*(1-$F97))*((1+'Inputs &amp; Summary'!$D$7)^AH$29))))))</f>
        <v>0</v>
      </c>
      <c r="AI97" s="114">
        <f>$D97*IF(AI$29&gt;'Inputs &amp; Summary'!$D$5,0,IF(AI$29&gt;VLOOKUP($G97,Lists!$J$17:$K$21,2),IF($M97=Lists!$H$3,IF($K97&lt;1,(($S97/$K97)*((1+'Inputs &amp; Summary'!$D$7)^AI$29)),((INT(AI$29/$K97)-INT((AI$29-1)/$K97))*$S97*((1+'Inputs &amp; Summary'!$D$7)^AI$29))),(_xlfn.WEIBULL.DIST(AI$29,$L97,$K97,FALSE)*$S97*((1+'Inputs &amp; Summary'!$D$7)^AI$29))),IF($M97=Lists!$H$3,IF($K97&lt;1,((($R97*(1-$E97)+$Q97*(1-$F97))/$K97)*((1+'Inputs &amp; Summary'!$D$7)^AI$29)),((INT(AI$29/$K97)-INT((AI$29-1)/$K97))*($R97*(1-$E97)+$Q97*(1-$F97))*((1+'Inputs &amp; Summary'!$D$7)^AI$29))),((_xlfn.WEIBULL.DIST(AI$29,$L97,$K97,FALSE)*($R97*(1-$E97)+$Q97*(1-$F97))*((1+'Inputs &amp; Summary'!$D$7)^AI$29))))))</f>
        <v>3.1591632089307753</v>
      </c>
      <c r="AJ97" s="114">
        <f>$D97*IF(AJ$29&gt;'Inputs &amp; Summary'!$D$5,0,IF(AJ$29&gt;VLOOKUP($G97,Lists!$J$17:$K$21,2),IF($M97=Lists!$H$3,IF($K97&lt;1,(($S97/$K97)*((1+'Inputs &amp; Summary'!$D$7)^AJ$29)),((INT(AJ$29/$K97)-INT((AJ$29-1)/$K97))*$S97*((1+'Inputs &amp; Summary'!$D$7)^AJ$29))),(_xlfn.WEIBULL.DIST(AJ$29,$L97,$K97,FALSE)*$S97*((1+'Inputs &amp; Summary'!$D$7)^AJ$29))),IF($M97=Lists!$H$3,IF($K97&lt;1,((($R97*(1-$E97)+$Q97*(1-$F97))/$K97)*((1+'Inputs &amp; Summary'!$D$7)^AJ$29)),((INT(AJ$29/$K97)-INT((AJ$29-1)/$K97))*($R97*(1-$E97)+$Q97*(1-$F97))*((1+'Inputs &amp; Summary'!$D$7)^AJ$29))),((_xlfn.WEIBULL.DIST(AJ$29,$L97,$K97,FALSE)*($R97*(1-$E97)+$Q97*(1-$F97))*((1+'Inputs &amp; Summary'!$D$7)^AJ$29))))))</f>
        <v>3.0651907811577521</v>
      </c>
      <c r="AK97" s="114">
        <f>$D97*IF(AK$29&gt;'Inputs &amp; Summary'!$D$5,0,IF(AK$29&gt;VLOOKUP($G97,Lists!$J$17:$K$21,2),IF($M97=Lists!$H$3,IF($K97&lt;1,(($S97/$K97)*((1+'Inputs &amp; Summary'!$D$7)^AK$29)),((INT(AK$29/$K97)-INT((AK$29-1)/$K97))*$S97*((1+'Inputs &amp; Summary'!$D$7)^AK$29))),(_xlfn.WEIBULL.DIST(AK$29,$L97,$K97,FALSE)*$S97*((1+'Inputs &amp; Summary'!$D$7)^AK$29))),IF($M97=Lists!$H$3,IF($K97&lt;1,((($R97*(1-$E97)+$Q97*(1-$F97))/$K97)*((1+'Inputs &amp; Summary'!$D$7)^AK$29)),((INT(AK$29/$K97)-INT((AK$29-1)/$K97))*($R97*(1-$E97)+$Q97*(1-$F97))*((1+'Inputs &amp; Summary'!$D$7)^AK$29))),((_xlfn.WEIBULL.DIST(AK$29,$L97,$K97,FALSE)*($R97*(1-$E97)+$Q97*(1-$F97))*((1+'Inputs &amp; Summary'!$D$7)^AK$29))))))</f>
        <v>2.9740136560004937</v>
      </c>
      <c r="AL97" s="114">
        <f>$D97*IF(AL$29&gt;'Inputs &amp; Summary'!$D$5,0,IF(AL$29&gt;VLOOKUP($G97,Lists!$J$17:$K$21,2),IF($M97=Lists!$H$3,IF($K97&lt;1,(($S97/$K97)*((1+'Inputs &amp; Summary'!$D$7)^AL$29)),((INT(AL$29/$K97)-INT((AL$29-1)/$K97))*$S97*((1+'Inputs &amp; Summary'!$D$7)^AL$29))),(_xlfn.WEIBULL.DIST(AL$29,$L97,$K97,FALSE)*$S97*((1+'Inputs &amp; Summary'!$D$7)^AL$29))),IF($M97=Lists!$H$3,IF($K97&lt;1,((($R97*(1-$E97)+$Q97*(1-$F97))/$K97)*((1+'Inputs &amp; Summary'!$D$7)^AL$29)),((INT(AL$29/$K97)-INT((AL$29-1)/$K97))*($R97*(1-$E97)+$Q97*(1-$F97))*((1+'Inputs &amp; Summary'!$D$7)^AL$29))),((_xlfn.WEIBULL.DIST(AL$29,$L97,$K97,FALSE)*($R97*(1-$E97)+$Q97*(1-$F97))*((1+'Inputs &amp; Summary'!$D$7)^AL$29))))))</f>
        <v>2.8855486844237066</v>
      </c>
      <c r="AM97" s="114">
        <f>$D97*IF(AM$29&gt;'Inputs &amp; Summary'!$D$5,0,IF(AM$29&gt;VLOOKUP($G97,Lists!$J$17:$K$21,2),IF($M97=Lists!$H$3,IF($K97&lt;1,(($S97/$K97)*((1+'Inputs &amp; Summary'!$D$7)^AM$29)),((INT(AM$29/$K97)-INT((AM$29-1)/$K97))*$S97*((1+'Inputs &amp; Summary'!$D$7)^AM$29))),(_xlfn.WEIBULL.DIST(AM$29,$L97,$K97,FALSE)*$S97*((1+'Inputs &amp; Summary'!$D$7)^AM$29))),IF($M97=Lists!$H$3,IF($K97&lt;1,((($R97*(1-$E97)+$Q97*(1-$F97))/$K97)*((1+'Inputs &amp; Summary'!$D$7)^AM$29)),((INT(AM$29/$K97)-INT((AM$29-1)/$K97))*($R97*(1-$E97)+$Q97*(1-$F97))*((1+'Inputs &amp; Summary'!$D$7)^AM$29))),((_xlfn.WEIBULL.DIST(AM$29,$L97,$K97,FALSE)*($R97*(1-$E97)+$Q97*(1-$F97))*((1+'Inputs &amp; Summary'!$D$7)^AM$29))))))</f>
        <v>2.7997151907422171</v>
      </c>
      <c r="AN97" s="114">
        <f>$D97*IF(AN$29&gt;'Inputs &amp; Summary'!$D$5,0,IF(AN$29&gt;VLOOKUP($G97,Lists!$J$17:$K$21,2),IF($M97=Lists!$H$3,IF($K97&lt;1,(($S97/$K97)*((1+'Inputs &amp; Summary'!$D$7)^AN$29)),((INT(AN$29/$K97)-INT((AN$29-1)/$K97))*$S97*((1+'Inputs &amp; Summary'!$D$7)^AN$29))),(_xlfn.WEIBULL.DIST(AN$29,$L97,$K97,FALSE)*$S97*((1+'Inputs &amp; Summary'!$D$7)^AN$29))),IF($M97=Lists!$H$3,IF($K97&lt;1,((($R97*(1-$E97)+$Q97*(1-$F97))/$K97)*((1+'Inputs &amp; Summary'!$D$7)^AN$29)),((INT(AN$29/$K97)-INT((AN$29-1)/$K97))*($R97*(1-$E97)+$Q97*(1-$F97))*((1+'Inputs &amp; Summary'!$D$7)^AN$29))),((_xlfn.WEIBULL.DIST(AN$29,$L97,$K97,FALSE)*($R97*(1-$E97)+$Q97*(1-$F97))*((1+'Inputs &amp; Summary'!$D$7)^AN$29))))))</f>
        <v>2.716434899048739</v>
      </c>
      <c r="AO97" s="114">
        <f>$D97*IF(AO$29&gt;'Inputs &amp; Summary'!$D$5,0,IF(AO$29&gt;VLOOKUP($G97,Lists!$J$17:$K$21,2),IF($M97=Lists!$H$3,IF($K97&lt;1,(($S97/$K97)*((1+'Inputs &amp; Summary'!$D$7)^AO$29)),((INT(AO$29/$K97)-INT((AO$29-1)/$K97))*$S97*((1+'Inputs &amp; Summary'!$D$7)^AO$29))),(_xlfn.WEIBULL.DIST(AO$29,$L97,$K97,FALSE)*$S97*((1+'Inputs &amp; Summary'!$D$7)^AO$29))),IF($M97=Lists!$H$3,IF($K97&lt;1,((($R97*(1-$E97)+$Q97*(1-$F97))/$K97)*((1+'Inputs &amp; Summary'!$D$7)^AO$29)),((INT(AO$29/$K97)-INT((AO$29-1)/$K97))*($R97*(1-$E97)+$Q97*(1-$F97))*((1+'Inputs &amp; Summary'!$D$7)^AO$29))),((_xlfn.WEIBULL.DIST(AO$29,$L97,$K97,FALSE)*($R97*(1-$E97)+$Q97*(1-$F97))*((1+'Inputs &amp; Summary'!$D$7)^AO$29))))))</f>
        <v>2.6356318618301033</v>
      </c>
      <c r="AP97" s="114">
        <f>$D97*IF(AP$29&gt;'Inputs &amp; Summary'!$D$5,0,IF(AP$29&gt;VLOOKUP($G97,Lists!$J$17:$K$21,2),IF($M97=Lists!$H$3,IF($K97&lt;1,(($S97/$K97)*((1+'Inputs &amp; Summary'!$D$7)^AP$29)),((INT(AP$29/$K97)-INT((AP$29-1)/$K97))*$S97*((1+'Inputs &amp; Summary'!$D$7)^AP$29))),(_xlfn.WEIBULL.DIST(AP$29,$L97,$K97,FALSE)*$S97*((1+'Inputs &amp; Summary'!$D$7)^AP$29))),IF($M97=Lists!$H$3,IF($K97&lt;1,((($R97*(1-$E97)+$Q97*(1-$F97))/$K97)*((1+'Inputs &amp; Summary'!$D$7)^AP$29)),((INT(AP$29/$K97)-INT((AP$29-1)/$K97))*($R97*(1-$E97)+$Q97*(1-$F97))*((1+'Inputs &amp; Summary'!$D$7)^AP$29))),((_xlfn.WEIBULL.DIST(AP$29,$L97,$K97,FALSE)*($R97*(1-$E97)+$Q97*(1-$F97))*((1+'Inputs &amp; Summary'!$D$7)^AP$29))))))</f>
        <v>2.5572323907068824</v>
      </c>
      <c r="AQ97" s="114">
        <f>$D97*IF(AQ$29&gt;'Inputs &amp; Summary'!$D$5,0,IF(AQ$29&gt;VLOOKUP($G97,Lists!$J$17:$K$21,2),IF($M97=Lists!$H$3,IF($K97&lt;1,(($S97/$K97)*((1+'Inputs &amp; Summary'!$D$7)^AQ$29)),((INT(AQ$29/$K97)-INT((AQ$29-1)/$K97))*$S97*((1+'Inputs &amp; Summary'!$D$7)^AQ$29))),(_xlfn.WEIBULL.DIST(AQ$29,$L97,$K97,FALSE)*$S97*((1+'Inputs &amp; Summary'!$D$7)^AQ$29))),IF($M97=Lists!$H$3,IF($K97&lt;1,((($R97*(1-$E97)+$Q97*(1-$F97))/$K97)*((1+'Inputs &amp; Summary'!$D$7)^AQ$29)),((INT(AQ$29/$K97)-INT((AQ$29-1)/$K97))*($R97*(1-$E97)+$Q97*(1-$F97))*((1+'Inputs &amp; Summary'!$D$7)^AQ$29))),((_xlfn.WEIBULL.DIST(AQ$29,$L97,$K97,FALSE)*($R97*(1-$E97)+$Q97*(1-$F97))*((1+'Inputs &amp; Summary'!$D$7)^AQ$29))))))</f>
        <v>2.4811649892332261</v>
      </c>
      <c r="AR97" s="114">
        <f>$D97*IF(AR$29&gt;'Inputs &amp; Summary'!$D$5,0,IF(AR$29&gt;VLOOKUP($G97,Lists!$J$17:$K$21,2),IF($M97=Lists!$H$3,IF($K97&lt;1,(($S97/$K97)*((1+'Inputs &amp; Summary'!$D$7)^AR$29)),((INT(AR$29/$K97)-INT((AR$29-1)/$K97))*$S97*((1+'Inputs &amp; Summary'!$D$7)^AR$29))),(_xlfn.WEIBULL.DIST(AR$29,$L97,$K97,FALSE)*$S97*((1+'Inputs &amp; Summary'!$D$7)^AR$29))),IF($M97=Lists!$H$3,IF($K97&lt;1,((($R97*(1-$E97)+$Q97*(1-$F97))/$K97)*((1+'Inputs &amp; Summary'!$D$7)^AR$29)),((INT(AR$29/$K97)-INT((AR$29-1)/$K97))*($R97*(1-$E97)+$Q97*(1-$F97))*((1+'Inputs &amp; Summary'!$D$7)^AR$29))),((_xlfn.WEIBULL.DIST(AR$29,$L97,$K97,FALSE)*($R97*(1-$E97)+$Q97*(1-$F97))*((1+'Inputs &amp; Summary'!$D$7)^AR$29))))))</f>
        <v>2.4073602876956355</v>
      </c>
      <c r="AS97" s="114">
        <f>$D97*IF(AS$29&gt;'Inputs &amp; Summary'!$D$5,0,IF(AS$29&gt;VLOOKUP($G97,Lists!$J$17:$K$21,2),IF($M97=Lists!$H$3,IF($K97&lt;1,(($S97/$K97)*((1+'Inputs &amp; Summary'!$D$7)^AS$29)),((INT(AS$29/$K97)-INT((AS$29-1)/$K97))*$S97*((1+'Inputs &amp; Summary'!$D$7)^AS$29))),(_xlfn.WEIBULL.DIST(AS$29,$L97,$K97,FALSE)*$S97*((1+'Inputs &amp; Summary'!$D$7)^AS$29))),IF($M97=Lists!$H$3,IF($K97&lt;1,((($R97*(1-$E97)+$Q97*(1-$F97))/$K97)*((1+'Inputs &amp; Summary'!$D$7)^AS$29)),((INT(AS$29/$K97)-INT((AS$29-1)/$K97))*($R97*(1-$E97)+$Q97*(1-$F97))*((1+'Inputs &amp; Summary'!$D$7)^AS$29))),((_xlfn.WEIBULL.DIST(AS$29,$L97,$K97,FALSE)*($R97*(1-$E97)+$Q97*(1-$F97))*((1+'Inputs &amp; Summary'!$D$7)^AS$29))))))</f>
        <v>0</v>
      </c>
      <c r="AT97" s="114">
        <f>$D97*IF(AT$29&gt;'Inputs &amp; Summary'!$D$5,0,IF(AT$29&gt;VLOOKUP($G97,Lists!$J$17:$K$21,2),IF($M97=Lists!$H$3,IF($K97&lt;1,(($S97/$K97)*((1+'Inputs &amp; Summary'!$D$7)^AT$29)),((INT(AT$29/$K97)-INT((AT$29-1)/$K97))*$S97*((1+'Inputs &amp; Summary'!$D$7)^AT$29))),(_xlfn.WEIBULL.DIST(AT$29,$L97,$K97,FALSE)*$S97*((1+'Inputs &amp; Summary'!$D$7)^AT$29))),IF($M97=Lists!$H$3,IF($K97&lt;1,((($R97*(1-$E97)+$Q97*(1-$F97))/$K97)*((1+'Inputs &amp; Summary'!$D$7)^AT$29)),((INT(AT$29/$K97)-INT((AT$29-1)/$K97))*($R97*(1-$E97)+$Q97*(1-$F97))*((1+'Inputs &amp; Summary'!$D$7)^AT$29))),((_xlfn.WEIBULL.DIST(AT$29,$L97,$K97,FALSE)*($R97*(1-$E97)+$Q97*(1-$F97))*((1+'Inputs &amp; Summary'!$D$7)^AT$29))))))</f>
        <v>0</v>
      </c>
      <c r="AU97" s="114">
        <f>$D97*IF(AU$29&gt;'Inputs &amp; Summary'!$D$5,0,IF(AU$29&gt;VLOOKUP($G97,Lists!$J$17:$K$21,2),IF($M97=Lists!$H$3,IF($K97&lt;1,(($S97/$K97)*((1+'Inputs &amp; Summary'!$D$7)^AU$29)),((INT(AU$29/$K97)-INT((AU$29-1)/$K97))*$S97*((1+'Inputs &amp; Summary'!$D$7)^AU$29))),(_xlfn.WEIBULL.DIST(AU$29,$L97,$K97,FALSE)*$S97*((1+'Inputs &amp; Summary'!$D$7)^AU$29))),IF($M97=Lists!$H$3,IF($K97&lt;1,((($R97*(1-$E97)+$Q97*(1-$F97))/$K97)*((1+'Inputs &amp; Summary'!$D$7)^AU$29)),((INT(AU$29/$K97)-INT((AU$29-1)/$K97))*($R97*(1-$E97)+$Q97*(1-$F97))*((1+'Inputs &amp; Summary'!$D$7)^AU$29))),((_xlfn.WEIBULL.DIST(AU$29,$L97,$K97,FALSE)*($R97*(1-$E97)+$Q97*(1-$F97))*((1+'Inputs &amp; Summary'!$D$7)^AU$29))))))</f>
        <v>0</v>
      </c>
      <c r="AV97" s="114">
        <f>$D97*IF(AV$29&gt;'Inputs &amp; Summary'!$D$5,0,IF(AV$29&gt;VLOOKUP($G97,Lists!$J$17:$K$21,2),IF($M97=Lists!$H$3,IF($K97&lt;1,(($S97/$K97)*((1+'Inputs &amp; Summary'!$D$7)^AV$29)),((INT(AV$29/$K97)-INT((AV$29-1)/$K97))*$S97*((1+'Inputs &amp; Summary'!$D$7)^AV$29))),(_xlfn.WEIBULL.DIST(AV$29,$L97,$K97,FALSE)*$S97*((1+'Inputs &amp; Summary'!$D$7)^AV$29))),IF($M97=Lists!$H$3,IF($K97&lt;1,((($R97*(1-$E97)+$Q97*(1-$F97))/$K97)*((1+'Inputs &amp; Summary'!$D$7)^AV$29)),((INT(AV$29/$K97)-INT((AV$29-1)/$K97))*($R97*(1-$E97)+$Q97*(1-$F97))*((1+'Inputs &amp; Summary'!$D$7)^AV$29))),((_xlfn.WEIBULL.DIST(AV$29,$L97,$K97,FALSE)*($R97*(1-$E97)+$Q97*(1-$F97))*((1+'Inputs &amp; Summary'!$D$7)^AV$29))))))</f>
        <v>0</v>
      </c>
      <c r="AW97" s="114">
        <f>$D97*IF(AW$29&gt;'Inputs &amp; Summary'!$D$5,0,IF(AW$29&gt;VLOOKUP($G97,Lists!$J$17:$K$21,2),IF($M97=Lists!$H$3,IF($K97&lt;1,(($S97/$K97)*((1+'Inputs &amp; Summary'!$D$7)^AW$29)),((INT(AW$29/$K97)-INT((AW$29-1)/$K97))*$S97*((1+'Inputs &amp; Summary'!$D$7)^AW$29))),(_xlfn.WEIBULL.DIST(AW$29,$L97,$K97,FALSE)*$S97*((1+'Inputs &amp; Summary'!$D$7)^AW$29))),IF($M97=Lists!$H$3,IF($K97&lt;1,((($R97*(1-$E97)+$Q97*(1-$F97))/$K97)*((1+'Inputs &amp; Summary'!$D$7)^AW$29)),((INT(AW$29/$K97)-INT((AW$29-1)/$K97))*($R97*(1-$E97)+$Q97*(1-$F97))*((1+'Inputs &amp; Summary'!$D$7)^AW$29))),((_xlfn.WEIBULL.DIST(AW$29,$L97,$K97,FALSE)*($R97*(1-$E97)+$Q97*(1-$F97))*((1+'Inputs &amp; Summary'!$D$7)^AW$29))))))</f>
        <v>0</v>
      </c>
      <c r="AX97" s="114">
        <f>$D97*IF(AX$29&gt;'Inputs &amp; Summary'!$D$5,0,IF(AX$29&gt;VLOOKUP($G97,Lists!$J$17:$K$21,2),IF($M97=Lists!$H$3,IF($K97&lt;1,(($S97/$K97)*((1+'Inputs &amp; Summary'!$D$7)^AX$29)),((INT(AX$29/$K97)-INT((AX$29-1)/$K97))*$S97*((1+'Inputs &amp; Summary'!$D$7)^AX$29))),(_xlfn.WEIBULL.DIST(AX$29,$L97,$K97,FALSE)*$S97*((1+'Inputs &amp; Summary'!$D$7)^AX$29))),IF($M97=Lists!$H$3,IF($K97&lt;1,((($R97*(1-$E97)+$Q97*(1-$F97))/$K97)*((1+'Inputs &amp; Summary'!$D$7)^AX$29)),((INT(AX$29/$K97)-INT((AX$29-1)/$K97))*($R97*(1-$E97)+$Q97*(1-$F97))*((1+'Inputs &amp; Summary'!$D$7)^AX$29))),((_xlfn.WEIBULL.DIST(AX$29,$L97,$K97,FALSE)*($R97*(1-$E97)+$Q97*(1-$F97))*((1+'Inputs &amp; Summary'!$D$7)^AX$29))))))</f>
        <v>0</v>
      </c>
      <c r="AY97" s="114">
        <f>$D97*IF(AY$29&gt;'Inputs &amp; Summary'!$D$5,0,IF(AY$29&gt;VLOOKUP($G97,Lists!$J$17:$K$21,2),IF($M97=Lists!$H$3,IF($K97&lt;1,(($S97/$K97)*((1+'Inputs &amp; Summary'!$D$7)^AY$29)),((INT(AY$29/$K97)-INT((AY$29-1)/$K97))*$S97*((1+'Inputs &amp; Summary'!$D$7)^AY$29))),(_xlfn.WEIBULL.DIST(AY$29,$L97,$K97,FALSE)*$S97*((1+'Inputs &amp; Summary'!$D$7)^AY$29))),IF($M97=Lists!$H$3,IF($K97&lt;1,((($R97*(1-$E97)+$Q97*(1-$F97))/$K97)*((1+'Inputs &amp; Summary'!$D$7)^AY$29)),((INT(AY$29/$K97)-INT((AY$29-1)/$K97))*($R97*(1-$E97)+$Q97*(1-$F97))*((1+'Inputs &amp; Summary'!$D$7)^AY$29))),((_xlfn.WEIBULL.DIST(AY$29,$L97,$K97,FALSE)*($R97*(1-$E97)+$Q97*(1-$F97))*((1+'Inputs &amp; Summary'!$D$7)^AY$29))))))</f>
        <v>0</v>
      </c>
      <c r="AZ97" s="114">
        <f>$D97*IF(AZ$29&gt;'Inputs &amp; Summary'!$D$5,0,IF(AZ$29&gt;VLOOKUP($G97,Lists!$J$17:$K$21,2),IF($M97=Lists!$H$3,IF($K97&lt;1,(($S97/$K97)*((1+'Inputs &amp; Summary'!$D$7)^AZ$29)),((INT(AZ$29/$K97)-INT((AZ$29-1)/$K97))*$S97*((1+'Inputs &amp; Summary'!$D$7)^AZ$29))),(_xlfn.WEIBULL.DIST(AZ$29,$L97,$K97,FALSE)*$S97*((1+'Inputs &amp; Summary'!$D$7)^AZ$29))),IF($M97=Lists!$H$3,IF($K97&lt;1,((($R97*(1-$E97)+$Q97*(1-$F97))/$K97)*((1+'Inputs &amp; Summary'!$D$7)^AZ$29)),((INT(AZ$29/$K97)-INT((AZ$29-1)/$K97))*($R97*(1-$E97)+$Q97*(1-$F97))*((1+'Inputs &amp; Summary'!$D$7)^AZ$29))),((_xlfn.WEIBULL.DIST(AZ$29,$L97,$K97,FALSE)*($R97*(1-$E97)+$Q97*(1-$F97))*((1+'Inputs &amp; Summary'!$D$7)^AZ$29))))))</f>
        <v>0</v>
      </c>
      <c r="BA97" s="114">
        <f>$D97*IF(BA$29&gt;'Inputs &amp; Summary'!$D$5,0,IF(BA$29&gt;VLOOKUP($G97,Lists!$J$17:$K$21,2),IF($M97=Lists!$H$3,IF($K97&lt;1,(($S97/$K97)*((1+'Inputs &amp; Summary'!$D$7)^BA$29)),((INT(BA$29/$K97)-INT((BA$29-1)/$K97))*$S97*((1+'Inputs &amp; Summary'!$D$7)^BA$29))),(_xlfn.WEIBULL.DIST(BA$29,$L97,$K97,FALSE)*$S97*((1+'Inputs &amp; Summary'!$D$7)^BA$29))),IF($M97=Lists!$H$3,IF($K97&lt;1,((($R97*(1-$E97)+$Q97*(1-$F97))/$K97)*((1+'Inputs &amp; Summary'!$D$7)^BA$29)),((INT(BA$29/$K97)-INT((BA$29-1)/$K97))*($R97*(1-$E97)+$Q97*(1-$F97))*((1+'Inputs &amp; Summary'!$D$7)^BA$29))),((_xlfn.WEIBULL.DIST(BA$29,$L97,$K97,FALSE)*($R97*(1-$E97)+$Q97*(1-$F97))*((1+'Inputs &amp; Summary'!$D$7)^BA$29))))))</f>
        <v>0</v>
      </c>
      <c r="BB97" s="114">
        <f>$D97*IF(BB$29&gt;'Inputs &amp; Summary'!$D$5,0,IF(BB$29&gt;VLOOKUP($G97,Lists!$J$17:$K$21,2),IF($M97=Lists!$H$3,IF($K97&lt;1,(($S97/$K97)*((1+'Inputs &amp; Summary'!$D$7)^BB$29)),((INT(BB$29/$K97)-INT((BB$29-1)/$K97))*$S97*((1+'Inputs &amp; Summary'!$D$7)^BB$29))),(_xlfn.WEIBULL.DIST(BB$29,$L97,$K97,FALSE)*$S97*((1+'Inputs &amp; Summary'!$D$7)^BB$29))),IF($M97=Lists!$H$3,IF($K97&lt;1,((($R97*(1-$E97)+$Q97*(1-$F97))/$K97)*((1+'Inputs &amp; Summary'!$D$7)^BB$29)),((INT(BB$29/$K97)-INT((BB$29-1)/$K97))*($R97*(1-$E97)+$Q97*(1-$F97))*((1+'Inputs &amp; Summary'!$D$7)^BB$29))),((_xlfn.WEIBULL.DIST(BB$29,$L97,$K97,FALSE)*($R97*(1-$E97)+$Q97*(1-$F97))*((1+'Inputs &amp; Summary'!$D$7)^BB$29))))))</f>
        <v>0</v>
      </c>
      <c r="BC97" s="114">
        <f>$D97*IF(BC$29&gt;'Inputs &amp; Summary'!$D$5,0,IF(BC$29&gt;VLOOKUP($G97,Lists!$J$17:$K$21,2),IF($M97=Lists!$H$3,IF($K97&lt;1,(($S97/$K97)*((1+'Inputs &amp; Summary'!$D$7)^BC$29)),((INT(BC$29/$K97)-INT((BC$29-1)/$K97))*$S97*((1+'Inputs &amp; Summary'!$D$7)^BC$29))),(_xlfn.WEIBULL.DIST(BC$29,$L97,$K97,FALSE)*$S97*((1+'Inputs &amp; Summary'!$D$7)^BC$29))),IF($M97=Lists!$H$3,IF($K97&lt;1,((($R97*(1-$E97)+$Q97*(1-$F97))/$K97)*((1+'Inputs &amp; Summary'!$D$7)^BC$29)),((INT(BC$29/$K97)-INT((BC$29-1)/$K97))*($R97*(1-$E97)+$Q97*(1-$F97))*((1+'Inputs &amp; Summary'!$D$7)^BC$29))),((_xlfn.WEIBULL.DIST(BC$29,$L97,$K97,FALSE)*($R97*(1-$E97)+$Q97*(1-$F97))*((1+'Inputs &amp; Summary'!$D$7)^BC$29))))))</f>
        <v>0</v>
      </c>
      <c r="BD97" s="114">
        <f>$D97*IF(BD$29&gt;'Inputs &amp; Summary'!$D$5,0,IF(BD$29&gt;VLOOKUP($G97,Lists!$J$17:$K$21,2),IF($M97=Lists!$H$3,IF($K97&lt;1,(($S97/$K97)*((1+'Inputs &amp; Summary'!$D$7)^BD$29)),((INT(BD$29/$K97)-INT((BD$29-1)/$K97))*$S97*((1+'Inputs &amp; Summary'!$D$7)^BD$29))),(_xlfn.WEIBULL.DIST(BD$29,$L97,$K97,FALSE)*$S97*((1+'Inputs &amp; Summary'!$D$7)^BD$29))),IF($M97=Lists!$H$3,IF($K97&lt;1,((($R97*(1-$E97)+$Q97*(1-$F97))/$K97)*((1+'Inputs &amp; Summary'!$D$7)^BD$29)),((INT(BD$29/$K97)-INT((BD$29-1)/$K97))*($R97*(1-$E97)+$Q97*(1-$F97))*((1+'Inputs &amp; Summary'!$D$7)^BD$29))),((_xlfn.WEIBULL.DIST(BD$29,$L97,$K97,FALSE)*($R97*(1-$E97)+$Q97*(1-$F97))*((1+'Inputs &amp; Summary'!$D$7)^BD$29))))))</f>
        <v>0</v>
      </c>
      <c r="BE97" s="114">
        <f>$D97*IF(BE$29&gt;'Inputs &amp; Summary'!$D$5,0,IF(BE$29&gt;VLOOKUP($G97,Lists!$J$17:$K$21,2),IF($M97=Lists!$H$3,IF($K97&lt;1,(($S97/$K97)*((1+'Inputs &amp; Summary'!$D$7)^BE$29)),((INT(BE$29/$K97)-INT((BE$29-1)/$K97))*$S97*((1+'Inputs &amp; Summary'!$D$7)^BE$29))),(_xlfn.WEIBULL.DIST(BE$29,$L97,$K97,FALSE)*$S97*((1+'Inputs &amp; Summary'!$D$7)^BE$29))),IF($M97=Lists!$H$3,IF($K97&lt;1,((($R97*(1-$E97)+$Q97*(1-$F97))/$K97)*((1+'Inputs &amp; Summary'!$D$7)^BE$29)),((INT(BE$29/$K97)-INT((BE$29-1)/$K97))*($R97*(1-$E97)+$Q97*(1-$F97))*((1+'Inputs &amp; Summary'!$D$7)^BE$29))),((_xlfn.WEIBULL.DIST(BE$29,$L97,$K97,FALSE)*($R97*(1-$E97)+$Q97*(1-$F97))*((1+'Inputs &amp; Summary'!$D$7)^BE$29))))))</f>
        <v>0</v>
      </c>
      <c r="BF97" s="114">
        <f>$D97*IF(BF$29&gt;'Inputs &amp; Summary'!$D$5,0,IF(BF$29&gt;VLOOKUP($G97,Lists!$J$17:$K$21,2),IF($M97=Lists!$H$3,IF($K97&lt;1,(($S97/$K97)*((1+'Inputs &amp; Summary'!$D$7)^BF$29)),((INT(BF$29/$K97)-INT((BF$29-1)/$K97))*$S97*((1+'Inputs &amp; Summary'!$D$7)^BF$29))),(_xlfn.WEIBULL.DIST(BF$29,$L97,$K97,FALSE)*$S97*((1+'Inputs &amp; Summary'!$D$7)^BF$29))),IF($M97=Lists!$H$3,IF($K97&lt;1,((($R97*(1-$E97)+$Q97*(1-$F97))/$K97)*((1+'Inputs &amp; Summary'!$D$7)^BF$29)),((INT(BF$29/$K97)-INT((BF$29-1)/$K97))*($R97*(1-$E97)+$Q97*(1-$F97))*((1+'Inputs &amp; Summary'!$D$7)^BF$29))),((_xlfn.WEIBULL.DIST(BF$29,$L97,$K97,FALSE)*($R97*(1-$E97)+$Q97*(1-$F97))*((1+'Inputs &amp; Summary'!$D$7)^BF$29))))))</f>
        <v>0</v>
      </c>
      <c r="BG97" s="114">
        <f>$D97*IF(BG$29&gt;'Inputs &amp; Summary'!$D$5,0,IF(BG$29&gt;VLOOKUP($G97,Lists!$J$17:$K$21,2),IF($M97=Lists!$H$3,IF($K97&lt;1,(($S97/$K97)*((1+'Inputs &amp; Summary'!$D$7)^BG$29)),((INT(BG$29/$K97)-INT((BG$29-1)/$K97))*$S97*((1+'Inputs &amp; Summary'!$D$7)^BG$29))),(_xlfn.WEIBULL.DIST(BG$29,$L97,$K97,FALSE)*$S97*((1+'Inputs &amp; Summary'!$D$7)^BG$29))),IF($M97=Lists!$H$3,IF($K97&lt;1,((($R97*(1-$E97)+$Q97*(1-$F97))/$K97)*((1+'Inputs &amp; Summary'!$D$7)^BG$29)),((INT(BG$29/$K97)-INT((BG$29-1)/$K97))*($R97*(1-$E97)+$Q97*(1-$F97))*((1+'Inputs &amp; Summary'!$D$7)^BG$29))),((_xlfn.WEIBULL.DIST(BG$29,$L97,$K97,FALSE)*($R97*(1-$E97)+$Q97*(1-$F97))*((1+'Inputs &amp; Summary'!$D$7)^BG$29))))))</f>
        <v>0</v>
      </c>
      <c r="BH97" s="114">
        <f>$D97*IF(BH$29&gt;'Inputs &amp; Summary'!$D$5,0,IF(BH$29&gt;VLOOKUP($G97,Lists!$J$17:$K$21,2),IF($M97=Lists!$H$3,IF($K97&lt;1,(($S97/$K97)*((1+'Inputs &amp; Summary'!$D$7)^BH$29)),((INT(BH$29/$K97)-INT((BH$29-1)/$K97))*$S97*((1+'Inputs &amp; Summary'!$D$7)^BH$29))),(_xlfn.WEIBULL.DIST(BH$29,$L97,$K97,FALSE)*$S97*((1+'Inputs &amp; Summary'!$D$7)^BH$29))),IF($M97=Lists!$H$3,IF($K97&lt;1,((($R97*(1-$E97)+$Q97*(1-$F97))/$K97)*((1+'Inputs &amp; Summary'!$D$7)^BH$29)),((INT(BH$29/$K97)-INT((BH$29-1)/$K97))*($R97*(1-$E97)+$Q97*(1-$F97))*((1+'Inputs &amp; Summary'!$D$7)^BH$29))),((_xlfn.WEIBULL.DIST(BH$29,$L97,$K97,FALSE)*($R97*(1-$E97)+$Q97*(1-$F97))*((1+'Inputs &amp; Summary'!$D$7)^BH$29))))))</f>
        <v>0</v>
      </c>
      <c r="BI97" s="114">
        <f>$D97*IF(BI$29&gt;'Inputs &amp; Summary'!$D$5,0,IF(BI$29&gt;VLOOKUP($G97,Lists!$J$17:$K$21,2),IF($M97=Lists!$H$3,IF($K97&lt;1,(($S97/$K97)*((1+'Inputs &amp; Summary'!$D$7)^BI$29)),((INT(BI$29/$K97)-INT((BI$29-1)/$K97))*$S97*((1+'Inputs &amp; Summary'!$D$7)^BI$29))),(_xlfn.WEIBULL.DIST(BI$29,$L97,$K97,FALSE)*$S97*((1+'Inputs &amp; Summary'!$D$7)^BI$29))),IF($M97=Lists!$H$3,IF($K97&lt;1,((($R97*(1-$E97)+$Q97*(1-$F97))/$K97)*((1+'Inputs &amp; Summary'!$D$7)^BI$29)),((INT(BI$29/$K97)-INT((BI$29-1)/$K97))*($R97*(1-$E97)+$Q97*(1-$F97))*((1+'Inputs &amp; Summary'!$D$7)^BI$29))),((_xlfn.WEIBULL.DIST(BI$29,$L97,$K97,FALSE)*($R97*(1-$E97)+$Q97*(1-$F97))*((1+'Inputs &amp; Summary'!$D$7)^BI$29))))))</f>
        <v>0</v>
      </c>
      <c r="BJ97" s="114">
        <f>$D97*IF(BJ$29&gt;'Inputs &amp; Summary'!$D$5,0,IF(BJ$29&gt;VLOOKUP($G97,Lists!$J$17:$K$21,2),IF($M97=Lists!$H$3,IF($K97&lt;1,(($S97/$K97)*((1+'Inputs &amp; Summary'!$D$7)^BJ$29)),((INT(BJ$29/$K97)-INT((BJ$29-1)/$K97))*$S97*((1+'Inputs &amp; Summary'!$D$7)^BJ$29))),(_xlfn.WEIBULL.DIST(BJ$29,$L97,$K97,FALSE)*$S97*((1+'Inputs &amp; Summary'!$D$7)^BJ$29))),IF($M97=Lists!$H$3,IF($K97&lt;1,((($R97*(1-$E97)+$Q97*(1-$F97))/$K97)*((1+'Inputs &amp; Summary'!$D$7)^BJ$29)),((INT(BJ$29/$K97)-INT((BJ$29-1)/$K97))*($R97*(1-$E97)+$Q97*(1-$F97))*((1+'Inputs &amp; Summary'!$D$7)^BJ$29))),((_xlfn.WEIBULL.DIST(BJ$29,$L97,$K97,FALSE)*($R97*(1-$E97)+$Q97*(1-$F97))*((1+'Inputs &amp; Summary'!$D$7)^BJ$29))))))</f>
        <v>0</v>
      </c>
      <c r="BK97" s="114">
        <f>$D97*IF(BK$29&gt;'Inputs &amp; Summary'!$D$5,0,IF(BK$29&gt;VLOOKUP($G97,Lists!$J$17:$K$21,2),IF($M97=Lists!$H$3,IF($K97&lt;1,(($S97/$K97)*((1+'Inputs &amp; Summary'!$D$7)^BK$29)),((INT(BK$29/$K97)-INT((BK$29-1)/$K97))*$S97*((1+'Inputs &amp; Summary'!$D$7)^BK$29))),(_xlfn.WEIBULL.DIST(BK$29,$L97,$K97,FALSE)*$S97*((1+'Inputs &amp; Summary'!$D$7)^BK$29))),IF($M97=Lists!$H$3,IF($K97&lt;1,((($R97*(1-$E97)+$Q97*(1-$F97))/$K97)*((1+'Inputs &amp; Summary'!$D$7)^BK$29)),((INT(BK$29/$K97)-INT((BK$29-1)/$K97))*($R97*(1-$E97)+$Q97*(1-$F97))*((1+'Inputs &amp; Summary'!$D$7)^BK$29))),((_xlfn.WEIBULL.DIST(BK$29,$L97,$K97,FALSE)*($R97*(1-$E97)+$Q97*(1-$F97))*((1+'Inputs &amp; Summary'!$D$7)^BK$29))))))</f>
        <v>0</v>
      </c>
      <c r="BL97" s="114">
        <f>$D97*IF(BL$29&gt;'Inputs &amp; Summary'!$D$5,0,IF(BL$29&gt;VLOOKUP($G97,Lists!$J$17:$K$21,2),IF($M97=Lists!$H$3,IF($K97&lt;1,(($S97/$K97)*((1+'Inputs &amp; Summary'!$D$7)^BL$29)),((INT(BL$29/$K97)-INT((BL$29-1)/$K97))*$S97*((1+'Inputs &amp; Summary'!$D$7)^BL$29))),(_xlfn.WEIBULL.DIST(BL$29,$L97,$K97,FALSE)*$S97*((1+'Inputs &amp; Summary'!$D$7)^BL$29))),IF($M97=Lists!$H$3,IF($K97&lt;1,((($R97*(1-$E97)+$Q97*(1-$F97))/$K97)*((1+'Inputs &amp; Summary'!$D$7)^BL$29)),((INT(BL$29/$K97)-INT((BL$29-1)/$K97))*($R97*(1-$E97)+$Q97*(1-$F97))*((1+'Inputs &amp; Summary'!$D$7)^BL$29))),((_xlfn.WEIBULL.DIST(BL$29,$L97,$K97,FALSE)*($R97*(1-$E97)+$Q97*(1-$F97))*((1+'Inputs &amp; Summary'!$D$7)^BL$29))))))</f>
        <v>0</v>
      </c>
    </row>
    <row r="98" spans="1:64" s="1" customFormat="1" x14ac:dyDescent="0.3">
      <c r="A98" s="79" t="s">
        <v>210</v>
      </c>
      <c r="B98" s="33" t="s">
        <v>152</v>
      </c>
      <c r="C98" s="33" t="s">
        <v>17</v>
      </c>
      <c r="D98" s="68">
        <v>1</v>
      </c>
      <c r="E98" s="68">
        <v>1</v>
      </c>
      <c r="F98" s="68">
        <v>0</v>
      </c>
      <c r="G98" s="213" t="s">
        <v>17</v>
      </c>
      <c r="H98" s="34" t="s">
        <v>288</v>
      </c>
      <c r="I98" s="34" t="s">
        <v>99</v>
      </c>
      <c r="J98" s="33">
        <f>VLOOKUP(I98,'Labor Rates'!$A$1:$B$16,2)</f>
        <v>24.03846153846154</v>
      </c>
      <c r="K98" s="35">
        <v>20</v>
      </c>
      <c r="L98" s="35">
        <v>1</v>
      </c>
      <c r="M98" s="36" t="s">
        <v>249</v>
      </c>
      <c r="N98" s="84">
        <f>'Inputs &amp; Summary'!$D$30</f>
        <v>1</v>
      </c>
      <c r="O98" s="35">
        <v>2</v>
      </c>
      <c r="P98" s="5">
        <f>0.05*'Inputs &amp; Summary'!$D$31*1000</f>
        <v>20000</v>
      </c>
      <c r="Q98" s="73">
        <f t="shared" si="16"/>
        <v>48.07692307692308</v>
      </c>
      <c r="R98" s="73">
        <f t="shared" si="17"/>
        <v>20000</v>
      </c>
      <c r="S98" s="74">
        <f t="shared" si="18"/>
        <v>20048.076923076922</v>
      </c>
      <c r="T98" s="88"/>
      <c r="U98" s="80"/>
      <c r="V98" s="87">
        <f t="shared" si="19"/>
        <v>316.06460183954562</v>
      </c>
      <c r="W98" s="87">
        <f>NPV('Inputs &amp; Summary'!$D$6,Y98:BL98)</f>
        <v>2301.9680337710997</v>
      </c>
      <c r="X98" s="90">
        <f t="shared" si="20"/>
        <v>1.6707770871261449E-2</v>
      </c>
      <c r="Y98" s="114">
        <f>$D98*IF(Y$29&gt;'Inputs &amp; Summary'!$D$5,0,IF(Y$29&gt;VLOOKUP($G98,Lists!$J$17:$K$21,2),IF($M98=Lists!$H$3,IF($K98&lt;1,(($S98/$K98)*((1+'Inputs &amp; Summary'!$D$7)^Y$29)),((INT(Y$29/$K98)-INT((Y$29-1)/$K98))*$S98*((1+'Inputs &amp; Summary'!$D$7)^Y$29))),(_xlfn.WEIBULL.DIST(Y$29,$L98,$K98,FALSE)*$S98*((1+'Inputs &amp; Summary'!$D$7)^Y$29))),IF($M98=Lists!$H$3,IF($K98&lt;1,((($R98*(1-$E98)+$Q98*(1-$F98))/$K98)*((1+'Inputs &amp; Summary'!$D$7)^Y$29)),((INT(Y$29/$K98)-INT((Y$29-1)/$K98))*($R98*(1-$E98)+$Q98*(1-$F98))*((1+'Inputs &amp; Summary'!$D$7)^Y$29))),((_xlfn.WEIBULL.DIST(Y$29,$L98,$K98,FALSE)*($R98*(1-$E98)+$Q98*(1-$F98))*((1+'Inputs &amp; Summary'!$D$7)^Y$29))))))</f>
        <v>2.3323413773815593</v>
      </c>
      <c r="Z98" s="114">
        <f>$D98*IF(Z$29&gt;'Inputs &amp; Summary'!$D$5,0,IF(Z$29&gt;VLOOKUP($G98,Lists!$J$17:$K$21,2),IF($M98=Lists!$H$3,IF($K98&lt;1,(($S98/$K98)*((1+'Inputs &amp; Summary'!$D$7)^Z$29)),((INT(Z$29/$K98)-INT((Z$29-1)/$K98))*$S98*((1+'Inputs &amp; Summary'!$D$7)^Z$29))),(_xlfn.WEIBULL.DIST(Z$29,$L98,$K98,FALSE)*$S98*((1+'Inputs &amp; Summary'!$D$7)^Z$29))),IF($M98=Lists!$H$3,IF($K98&lt;1,((($R98*(1-$E98)+$Q98*(1-$F98))/$K98)*((1+'Inputs &amp; Summary'!$D$7)^Z$29)),((INT(Z$29/$K98)-INT((Z$29-1)/$K98))*($R98*(1-$E98)+$Q98*(1-$F98))*((1+'Inputs &amp; Summary'!$D$7)^Z$29))),((_xlfn.WEIBULL.DIST(Z$29,$L98,$K98,FALSE)*($R98*(1-$E98)+$Q98*(1-$F98))*((1+'Inputs &amp; Summary'!$D$7)^Z$29))))))</f>
        <v>2.2629635810687803</v>
      </c>
      <c r="AA98" s="114">
        <f>$D98*IF(AA$29&gt;'Inputs &amp; Summary'!$D$5,0,IF(AA$29&gt;VLOOKUP($G98,Lists!$J$17:$K$21,2),IF($M98=Lists!$H$3,IF($K98&lt;1,(($S98/$K98)*((1+'Inputs &amp; Summary'!$D$7)^AA$29)),((INT(AA$29/$K98)-INT((AA$29-1)/$K98))*$S98*((1+'Inputs &amp; Summary'!$D$7)^AA$29))),(_xlfn.WEIBULL.DIST(AA$29,$L98,$K98,FALSE)*$S98*((1+'Inputs &amp; Summary'!$D$7)^AA$29))),IF($M98=Lists!$H$3,IF($K98&lt;1,((($R98*(1-$E98)+$Q98*(1-$F98))/$K98)*((1+'Inputs &amp; Summary'!$D$7)^AA$29)),((INT(AA$29/$K98)-INT((AA$29-1)/$K98))*($R98*(1-$E98)+$Q98*(1-$F98))*((1+'Inputs &amp; Summary'!$D$7)^AA$29))),((_xlfn.WEIBULL.DIST(AA$29,$L98,$K98,FALSE)*($R98*(1-$E98)+$Q98*(1-$F98))*((1+'Inputs &amp; Summary'!$D$7)^AA$29))))))</f>
        <v>2.1956494957838535</v>
      </c>
      <c r="AB98" s="114">
        <f>$D98*IF(AB$29&gt;'Inputs &amp; Summary'!$D$5,0,IF(AB$29&gt;VLOOKUP($G98,Lists!$J$17:$K$21,2),IF($M98=Lists!$H$3,IF($K98&lt;1,(($S98/$K98)*((1+'Inputs &amp; Summary'!$D$7)^AB$29)),((INT(AB$29/$K98)-INT((AB$29-1)/$K98))*$S98*((1+'Inputs &amp; Summary'!$D$7)^AB$29))),(_xlfn.WEIBULL.DIST(AB$29,$L98,$K98,FALSE)*$S98*((1+'Inputs &amp; Summary'!$D$7)^AB$29))),IF($M98=Lists!$H$3,IF($K98&lt;1,((($R98*(1-$E98)+$Q98*(1-$F98))/$K98)*((1+'Inputs &amp; Summary'!$D$7)^AB$29)),((INT(AB$29/$K98)-INT((AB$29-1)/$K98))*($R98*(1-$E98)+$Q98*(1-$F98))*((1+'Inputs &amp; Summary'!$D$7)^AB$29))),((_xlfn.WEIBULL.DIST(AB$29,$L98,$K98,FALSE)*($R98*(1-$E98)+$Q98*(1-$F98))*((1+'Inputs &amp; Summary'!$D$7)^AB$29))))))</f>
        <v>2.1303377344053525</v>
      </c>
      <c r="AC98" s="114">
        <f>$D98*IF(AC$29&gt;'Inputs &amp; Summary'!$D$5,0,IF(AC$29&gt;VLOOKUP($G98,Lists!$J$17:$K$21,2),IF($M98=Lists!$H$3,IF($K98&lt;1,(($S98/$K98)*((1+'Inputs &amp; Summary'!$D$7)^AC$29)),((INT(AC$29/$K98)-INT((AC$29-1)/$K98))*$S98*((1+'Inputs &amp; Summary'!$D$7)^AC$29))),(_xlfn.WEIBULL.DIST(AC$29,$L98,$K98,FALSE)*$S98*((1+'Inputs &amp; Summary'!$D$7)^AC$29))),IF($M98=Lists!$H$3,IF($K98&lt;1,((($R98*(1-$E98)+$Q98*(1-$F98))/$K98)*((1+'Inputs &amp; Summary'!$D$7)^AC$29)),((INT(AC$29/$K98)-INT((AC$29-1)/$K98))*($R98*(1-$E98)+$Q98*(1-$F98))*((1+'Inputs &amp; Summary'!$D$7)^AC$29))),((_xlfn.WEIBULL.DIST(AC$29,$L98,$K98,FALSE)*($R98*(1-$E98)+$Q98*(1-$F98))*((1+'Inputs &amp; Summary'!$D$7)^AC$29))))))</f>
        <v>2.0669687358323698</v>
      </c>
      <c r="AD98" s="114">
        <f>$D98*IF(AD$29&gt;'Inputs &amp; Summary'!$D$5,0,IF(AD$29&gt;VLOOKUP($G98,Lists!$J$17:$K$21,2),IF($M98=Lists!$H$3,IF($K98&lt;1,(($S98/$K98)*((1+'Inputs &amp; Summary'!$D$7)^AD$29)),((INT(AD$29/$K98)-INT((AD$29-1)/$K98))*$S98*((1+'Inputs &amp; Summary'!$D$7)^AD$29))),(_xlfn.WEIBULL.DIST(AD$29,$L98,$K98,FALSE)*$S98*((1+'Inputs &amp; Summary'!$D$7)^AD$29))),IF($M98=Lists!$H$3,IF($K98&lt;1,((($R98*(1-$E98)+$Q98*(1-$F98))/$K98)*((1+'Inputs &amp; Summary'!$D$7)^AD$29)),((INT(AD$29/$K98)-INT((AD$29-1)/$K98))*($R98*(1-$E98)+$Q98*(1-$F98))*((1+'Inputs &amp; Summary'!$D$7)^AD$29))),((_xlfn.WEIBULL.DIST(AD$29,$L98,$K98,FALSE)*($R98*(1-$E98)+$Q98*(1-$F98))*((1+'Inputs &amp; Summary'!$D$7)^AD$29))))))</f>
        <v>2.0054847106677296</v>
      </c>
      <c r="AE98" s="114">
        <f>$D98*IF(AE$29&gt;'Inputs &amp; Summary'!$D$5,0,IF(AE$29&gt;VLOOKUP($G98,Lists!$J$17:$K$21,2),IF($M98=Lists!$H$3,IF($K98&lt;1,(($S98/$K98)*((1+'Inputs &amp; Summary'!$D$7)^AE$29)),((INT(AE$29/$K98)-INT((AE$29-1)/$K98))*$S98*((1+'Inputs &amp; Summary'!$D$7)^AE$29))),(_xlfn.WEIBULL.DIST(AE$29,$L98,$K98,FALSE)*$S98*((1+'Inputs &amp; Summary'!$D$7)^AE$29))),IF($M98=Lists!$H$3,IF($K98&lt;1,((($R98*(1-$E98)+$Q98*(1-$F98))/$K98)*((1+'Inputs &amp; Summary'!$D$7)^AE$29)),((INT(AE$29/$K98)-INT((AE$29-1)/$K98))*($R98*(1-$E98)+$Q98*(1-$F98))*((1+'Inputs &amp; Summary'!$D$7)^AE$29))),((_xlfn.WEIBULL.DIST(AE$29,$L98,$K98,FALSE)*($R98*(1-$E98)+$Q98*(1-$F98))*((1+'Inputs &amp; Summary'!$D$7)^AE$29))))))</f>
        <v>1.9458295885169137</v>
      </c>
      <c r="AF98" s="114">
        <f>$D98*IF(AF$29&gt;'Inputs &amp; Summary'!$D$5,0,IF(AF$29&gt;VLOOKUP($G98,Lists!$J$17:$K$21,2),IF($M98=Lists!$H$3,IF($K98&lt;1,(($S98/$K98)*((1+'Inputs &amp; Summary'!$D$7)^AF$29)),((INT(AF$29/$K98)-INT((AF$29-1)/$K98))*$S98*((1+'Inputs &amp; Summary'!$D$7)^AF$29))),(_xlfn.WEIBULL.DIST(AF$29,$L98,$K98,FALSE)*$S98*((1+'Inputs &amp; Summary'!$D$7)^AF$29))),IF($M98=Lists!$H$3,IF($K98&lt;1,((($R98*(1-$E98)+$Q98*(1-$F98))/$K98)*((1+'Inputs &amp; Summary'!$D$7)^AF$29)),((INT(AF$29/$K98)-INT((AF$29-1)/$K98))*($R98*(1-$E98)+$Q98*(1-$F98))*((1+'Inputs &amp; Summary'!$D$7)^AF$29))),((_xlfn.WEIBULL.DIST(AF$29,$L98,$K98,FALSE)*($R98*(1-$E98)+$Q98*(1-$F98))*((1+'Inputs &amp; Summary'!$D$7)^AF$29))))))</f>
        <v>1.8879489668546332</v>
      </c>
      <c r="AG98" s="114">
        <f>$D98*IF(AG$29&gt;'Inputs &amp; Summary'!$D$5,0,IF(AG$29&gt;VLOOKUP($G98,Lists!$J$17:$K$21,2),IF($M98=Lists!$H$3,IF($K98&lt;1,(($S98/$K98)*((1+'Inputs &amp; Summary'!$D$7)^AG$29)),((INT(AG$29/$K98)-INT((AG$29-1)/$K98))*$S98*((1+'Inputs &amp; Summary'!$D$7)^AG$29))),(_xlfn.WEIBULL.DIST(AG$29,$L98,$K98,FALSE)*$S98*((1+'Inputs &amp; Summary'!$D$7)^AG$29))),IF($M98=Lists!$H$3,IF($K98&lt;1,((($R98*(1-$E98)+$Q98*(1-$F98))/$K98)*((1+'Inputs &amp; Summary'!$D$7)^AG$29)),((INT(AG$29/$K98)-INT((AG$29-1)/$K98))*($R98*(1-$E98)+$Q98*(1-$F98))*((1+'Inputs &amp; Summary'!$D$7)^AG$29))),((_xlfn.WEIBULL.DIST(AG$29,$L98,$K98,FALSE)*($R98*(1-$E98)+$Q98*(1-$F98))*((1+'Inputs &amp; Summary'!$D$7)^AG$29))))))</f>
        <v>1.8317900614124076</v>
      </c>
      <c r="AH98" s="114">
        <f>$D98*IF(AH$29&gt;'Inputs &amp; Summary'!$D$5,0,IF(AH$29&gt;VLOOKUP($G98,Lists!$J$17:$K$21,2),IF($M98=Lists!$H$3,IF($K98&lt;1,(($S98/$K98)*((1+'Inputs &amp; Summary'!$D$7)^AH$29)),((INT(AH$29/$K98)-INT((AH$29-1)/$K98))*$S98*((1+'Inputs &amp; Summary'!$D$7)^AH$29))),(_xlfn.WEIBULL.DIST(AH$29,$L98,$K98,FALSE)*$S98*((1+'Inputs &amp; Summary'!$D$7)^AH$29))),IF($M98=Lists!$H$3,IF($K98&lt;1,((($R98*(1-$E98)+$Q98*(1-$F98))/$K98)*((1+'Inputs &amp; Summary'!$D$7)^AH$29)),((INT(AH$29/$K98)-INT((AH$29-1)/$K98))*($R98*(1-$E98)+$Q98*(1-$F98))*((1+'Inputs &amp; Summary'!$D$7)^AH$29))),((_xlfn.WEIBULL.DIST(AH$29,$L98,$K98,FALSE)*($R98*(1-$E98)+$Q98*(1-$F98))*((1+'Inputs &amp; Summary'!$D$7)^AH$29))))))</f>
        <v>1.777301658041921</v>
      </c>
      <c r="AI98" s="114">
        <f>$D98*IF(AI$29&gt;'Inputs &amp; Summary'!$D$5,0,IF(AI$29&gt;VLOOKUP($G98,Lists!$J$17:$K$21,2),IF($M98=Lists!$H$3,IF($K98&lt;1,(($S98/$K98)*((1+'Inputs &amp; Summary'!$D$7)^AI$29)),((INT(AI$29/$K98)-INT((AI$29-1)/$K98))*$S98*((1+'Inputs &amp; Summary'!$D$7)^AI$29))),(_xlfn.WEIBULL.DIST(AI$29,$L98,$K98,FALSE)*$S98*((1+'Inputs &amp; Summary'!$D$7)^AI$29))),IF($M98=Lists!$H$3,IF($K98&lt;1,((($R98*(1-$E98)+$Q98*(1-$F98))/$K98)*((1+'Inputs &amp; Summary'!$D$7)^AI$29)),((INT(AI$29/$K98)-INT((AI$29-1)/$K98))*($R98*(1-$E98)+$Q98*(1-$F98))*((1+'Inputs &amp; Summary'!$D$7)^AI$29))),((_xlfn.WEIBULL.DIST(AI$29,$L98,$K98,FALSE)*($R98*(1-$E98)+$Q98*(1-$F98))*((1+'Inputs &amp; Summary'!$D$7)^AI$29))))))</f>
        <v>719.08900552627347</v>
      </c>
      <c r="AJ98" s="114">
        <f>$D98*IF(AJ$29&gt;'Inputs &amp; Summary'!$D$5,0,IF(AJ$29&gt;VLOOKUP($G98,Lists!$J$17:$K$21,2),IF($M98=Lists!$H$3,IF($K98&lt;1,(($S98/$K98)*((1+'Inputs &amp; Summary'!$D$7)^AJ$29)),((INT(AJ$29/$K98)-INT((AJ$29-1)/$K98))*$S98*((1+'Inputs &amp; Summary'!$D$7)^AJ$29))),(_xlfn.WEIBULL.DIST(AJ$29,$L98,$K98,FALSE)*$S98*((1+'Inputs &amp; Summary'!$D$7)^AJ$29))),IF($M98=Lists!$H$3,IF($K98&lt;1,((($R98*(1-$E98)+$Q98*(1-$F98))/$K98)*((1+'Inputs &amp; Summary'!$D$7)^AJ$29)),((INT(AJ$29/$K98)-INT((AJ$29-1)/$K98))*($R98*(1-$E98)+$Q98*(1-$F98))*((1+'Inputs &amp; Summary'!$D$7)^AJ$29))),((_xlfn.WEIBULL.DIST(AJ$29,$L98,$K98,FALSE)*($R98*(1-$E98)+$Q98*(1-$F98))*((1+'Inputs &amp; Summary'!$D$7)^AJ$29))))))</f>
        <v>697.69899330937915</v>
      </c>
      <c r="AK98" s="114">
        <f>$D98*IF(AK$29&gt;'Inputs &amp; Summary'!$D$5,0,IF(AK$29&gt;VLOOKUP($G98,Lists!$J$17:$K$21,2),IF($M98=Lists!$H$3,IF($K98&lt;1,(($S98/$K98)*((1+'Inputs &amp; Summary'!$D$7)^AK$29)),((INT(AK$29/$K98)-INT((AK$29-1)/$K98))*$S98*((1+'Inputs &amp; Summary'!$D$7)^AK$29))),(_xlfn.WEIBULL.DIST(AK$29,$L98,$K98,FALSE)*$S98*((1+'Inputs &amp; Summary'!$D$7)^AK$29))),IF($M98=Lists!$H$3,IF($K98&lt;1,((($R98*(1-$E98)+$Q98*(1-$F98))/$K98)*((1+'Inputs &amp; Summary'!$D$7)^AK$29)),((INT(AK$29/$K98)-INT((AK$29-1)/$K98))*($R98*(1-$E98)+$Q98*(1-$F98))*((1+'Inputs &amp; Summary'!$D$7)^AK$29))),((_xlfn.WEIBULL.DIST(AK$29,$L98,$K98,FALSE)*($R98*(1-$E98)+$Q98*(1-$F98))*((1+'Inputs &amp; Summary'!$D$7)^AK$29))))))</f>
        <v>676.94524811801637</v>
      </c>
      <c r="AL98" s="114">
        <f>$D98*IF(AL$29&gt;'Inputs &amp; Summary'!$D$5,0,IF(AL$29&gt;VLOOKUP($G98,Lists!$J$17:$K$21,2),IF($M98=Lists!$H$3,IF($K98&lt;1,(($S98/$K98)*((1+'Inputs &amp; Summary'!$D$7)^AL$29)),((INT(AL$29/$K98)-INT((AL$29-1)/$K98))*$S98*((1+'Inputs &amp; Summary'!$D$7)^AL$29))),(_xlfn.WEIBULL.DIST(AL$29,$L98,$K98,FALSE)*$S98*((1+'Inputs &amp; Summary'!$D$7)^AL$29))),IF($M98=Lists!$H$3,IF($K98&lt;1,((($R98*(1-$E98)+$Q98*(1-$F98))/$K98)*((1+'Inputs &amp; Summary'!$D$7)^AL$29)),((INT(AL$29/$K98)-INT((AL$29-1)/$K98))*($R98*(1-$E98)+$Q98*(1-$F98))*((1+'Inputs &amp; Summary'!$D$7)^AL$29))),((_xlfn.WEIBULL.DIST(AL$29,$L98,$K98,FALSE)*($R98*(1-$E98)+$Q98*(1-$F98))*((1+'Inputs &amp; Summary'!$D$7)^AL$29))))))</f>
        <v>656.80884356150966</v>
      </c>
      <c r="AM98" s="114">
        <f>$D98*IF(AM$29&gt;'Inputs &amp; Summary'!$D$5,0,IF(AM$29&gt;VLOOKUP($G98,Lists!$J$17:$K$21,2),IF($M98=Lists!$H$3,IF($K98&lt;1,(($S98/$K98)*((1+'Inputs &amp; Summary'!$D$7)^AM$29)),((INT(AM$29/$K98)-INT((AM$29-1)/$K98))*$S98*((1+'Inputs &amp; Summary'!$D$7)^AM$29))),(_xlfn.WEIBULL.DIST(AM$29,$L98,$K98,FALSE)*$S98*((1+'Inputs &amp; Summary'!$D$7)^AM$29))),IF($M98=Lists!$H$3,IF($K98&lt;1,((($R98*(1-$E98)+$Q98*(1-$F98))/$K98)*((1+'Inputs &amp; Summary'!$D$7)^AM$29)),((INT(AM$29/$K98)-INT((AM$29-1)/$K98))*($R98*(1-$E98)+$Q98*(1-$F98))*((1+'Inputs &amp; Summary'!$D$7)^AM$29))),((_xlfn.WEIBULL.DIST(AM$29,$L98,$K98,FALSE)*($R98*(1-$E98)+$Q98*(1-$F98))*((1+'Inputs &amp; Summary'!$D$7)^AM$29))))))</f>
        <v>637.27141623335399</v>
      </c>
      <c r="AN98" s="114">
        <f>$D98*IF(AN$29&gt;'Inputs &amp; Summary'!$D$5,0,IF(AN$29&gt;VLOOKUP($G98,Lists!$J$17:$K$21,2),IF($M98=Lists!$H$3,IF($K98&lt;1,(($S98/$K98)*((1+'Inputs &amp; Summary'!$D$7)^AN$29)),((INT(AN$29/$K98)-INT((AN$29-1)/$K98))*$S98*((1+'Inputs &amp; Summary'!$D$7)^AN$29))),(_xlfn.WEIBULL.DIST(AN$29,$L98,$K98,FALSE)*$S98*((1+'Inputs &amp; Summary'!$D$7)^AN$29))),IF($M98=Lists!$H$3,IF($K98&lt;1,((($R98*(1-$E98)+$Q98*(1-$F98))/$K98)*((1+'Inputs &amp; Summary'!$D$7)^AN$29)),((INT(AN$29/$K98)-INT((AN$29-1)/$K98))*($R98*(1-$E98)+$Q98*(1-$F98))*((1+'Inputs &amp; Summary'!$D$7)^AN$29))),((_xlfn.WEIBULL.DIST(AN$29,$L98,$K98,FALSE)*($R98*(1-$E98)+$Q98*(1-$F98))*((1+'Inputs &amp; Summary'!$D$7)^AN$29))))))</f>
        <v>618.31514896469662</v>
      </c>
      <c r="AO98" s="114">
        <f>$D98*IF(AO$29&gt;'Inputs &amp; Summary'!$D$5,0,IF(AO$29&gt;VLOOKUP($G98,Lists!$J$17:$K$21,2),IF($M98=Lists!$H$3,IF($K98&lt;1,(($S98/$K98)*((1+'Inputs &amp; Summary'!$D$7)^AO$29)),((INT(AO$29/$K98)-INT((AO$29-1)/$K98))*$S98*((1+'Inputs &amp; Summary'!$D$7)^AO$29))),(_xlfn.WEIBULL.DIST(AO$29,$L98,$K98,FALSE)*$S98*((1+'Inputs &amp; Summary'!$D$7)^AO$29))),IF($M98=Lists!$H$3,IF($K98&lt;1,((($R98*(1-$E98)+$Q98*(1-$F98))/$K98)*((1+'Inputs &amp; Summary'!$D$7)^AO$29)),((INT(AO$29/$K98)-INT((AO$29-1)/$K98))*($R98*(1-$E98)+$Q98*(1-$F98))*((1+'Inputs &amp; Summary'!$D$7)^AO$29))),((_xlfn.WEIBULL.DIST(AO$29,$L98,$K98,FALSE)*($R98*(1-$E98)+$Q98*(1-$F98))*((1+'Inputs &amp; Summary'!$D$7)^AO$29))))))</f>
        <v>599.9227545759569</v>
      </c>
      <c r="AP98" s="114">
        <f>$D98*IF(AP$29&gt;'Inputs &amp; Summary'!$D$5,0,IF(AP$29&gt;VLOOKUP($G98,Lists!$J$17:$K$21,2),IF($M98=Lists!$H$3,IF($K98&lt;1,(($S98/$K98)*((1+'Inputs &amp; Summary'!$D$7)^AP$29)),((INT(AP$29/$K98)-INT((AP$29-1)/$K98))*$S98*((1+'Inputs &amp; Summary'!$D$7)^AP$29))),(_xlfn.WEIBULL.DIST(AP$29,$L98,$K98,FALSE)*$S98*((1+'Inputs &amp; Summary'!$D$7)^AP$29))),IF($M98=Lists!$H$3,IF($K98&lt;1,((($R98*(1-$E98)+$Q98*(1-$F98))/$K98)*((1+'Inputs &amp; Summary'!$D$7)^AP$29)),((INT(AP$29/$K98)-INT((AP$29-1)/$K98))*($R98*(1-$E98)+$Q98*(1-$F98))*((1+'Inputs &amp; Summary'!$D$7)^AP$29))),((_xlfn.WEIBULL.DIST(AP$29,$L98,$K98,FALSE)*($R98*(1-$E98)+$Q98*(1-$F98))*((1+'Inputs &amp; Summary'!$D$7)^AP$29))))))</f>
        <v>582.07746011177392</v>
      </c>
      <c r="AQ98" s="114">
        <f>$D98*IF(AQ$29&gt;'Inputs &amp; Summary'!$D$5,0,IF(AQ$29&gt;VLOOKUP($G98,Lists!$J$17:$K$21,2),IF($M98=Lists!$H$3,IF($K98&lt;1,(($S98/$K98)*((1+'Inputs &amp; Summary'!$D$7)^AQ$29)),((INT(AQ$29/$K98)-INT((AQ$29-1)/$K98))*$S98*((1+'Inputs &amp; Summary'!$D$7)^AQ$29))),(_xlfn.WEIBULL.DIST(AQ$29,$L98,$K98,FALSE)*$S98*((1+'Inputs &amp; Summary'!$D$7)^AQ$29))),IF($M98=Lists!$H$3,IF($K98&lt;1,((($R98*(1-$E98)+$Q98*(1-$F98))/$K98)*((1+'Inputs &amp; Summary'!$D$7)^AQ$29)),((INT(AQ$29/$K98)-INT((AQ$29-1)/$K98))*($R98*(1-$E98)+$Q98*(1-$F98))*((1+'Inputs &amp; Summary'!$D$7)^AQ$29))),((_xlfn.WEIBULL.DIST(AQ$29,$L98,$K98,FALSE)*($R98*(1-$E98)+$Q98*(1-$F98))*((1+'Inputs &amp; Summary'!$D$7)^AQ$29))))))</f>
        <v>564.76299154489925</v>
      </c>
      <c r="AR98" s="114">
        <f>$D98*IF(AR$29&gt;'Inputs &amp; Summary'!$D$5,0,IF(AR$29&gt;VLOOKUP($G98,Lists!$J$17:$K$21,2),IF($M98=Lists!$H$3,IF($K98&lt;1,(($S98/$K98)*((1+'Inputs &amp; Summary'!$D$7)^AR$29)),((INT(AR$29/$K98)-INT((AR$29-1)/$K98))*$S98*((1+'Inputs &amp; Summary'!$D$7)^AR$29))),(_xlfn.WEIBULL.DIST(AR$29,$L98,$K98,FALSE)*$S98*((1+'Inputs &amp; Summary'!$D$7)^AR$29))),IF($M98=Lists!$H$3,IF($K98&lt;1,((($R98*(1-$E98)+$Q98*(1-$F98))/$K98)*((1+'Inputs &amp; Summary'!$D$7)^AR$29)),((INT(AR$29/$K98)-INT((AR$29-1)/$K98))*($R98*(1-$E98)+$Q98*(1-$F98))*((1+'Inputs &amp; Summary'!$D$7)^AR$29))),((_xlfn.WEIBULL.DIST(AR$29,$L98,$K98,FALSE)*($R98*(1-$E98)+$Q98*(1-$F98))*((1+'Inputs &amp; Summary'!$D$7)^AR$29))))))</f>
        <v>547.96355893508724</v>
      </c>
      <c r="AS98" s="114">
        <f>$D98*IF(AS$29&gt;'Inputs &amp; Summary'!$D$5,0,IF(AS$29&gt;VLOOKUP($G98,Lists!$J$17:$K$21,2),IF($M98=Lists!$H$3,IF($K98&lt;1,(($S98/$K98)*((1+'Inputs &amp; Summary'!$D$7)^AS$29)),((INT(AS$29/$K98)-INT((AS$29-1)/$K98))*$S98*((1+'Inputs &amp; Summary'!$D$7)^AS$29))),(_xlfn.WEIBULL.DIST(AS$29,$L98,$K98,FALSE)*$S98*((1+'Inputs &amp; Summary'!$D$7)^AS$29))),IF($M98=Lists!$H$3,IF($K98&lt;1,((($R98*(1-$E98)+$Q98*(1-$F98))/$K98)*((1+'Inputs &amp; Summary'!$D$7)^AS$29)),((INT(AS$29/$K98)-INT((AS$29-1)/$K98))*($R98*(1-$E98)+$Q98*(1-$F98))*((1+'Inputs &amp; Summary'!$D$7)^AS$29))),((_xlfn.WEIBULL.DIST(AS$29,$L98,$K98,FALSE)*($R98*(1-$E98)+$Q98*(1-$F98))*((1+'Inputs &amp; Summary'!$D$7)^AS$29))))))</f>
        <v>0</v>
      </c>
      <c r="AT98" s="114">
        <f>$D98*IF(AT$29&gt;'Inputs &amp; Summary'!$D$5,0,IF(AT$29&gt;VLOOKUP($G98,Lists!$J$17:$K$21,2),IF($M98=Lists!$H$3,IF($K98&lt;1,(($S98/$K98)*((1+'Inputs &amp; Summary'!$D$7)^AT$29)),((INT(AT$29/$K98)-INT((AT$29-1)/$K98))*$S98*((1+'Inputs &amp; Summary'!$D$7)^AT$29))),(_xlfn.WEIBULL.DIST(AT$29,$L98,$K98,FALSE)*$S98*((1+'Inputs &amp; Summary'!$D$7)^AT$29))),IF($M98=Lists!$H$3,IF($K98&lt;1,((($R98*(1-$E98)+$Q98*(1-$F98))/$K98)*((1+'Inputs &amp; Summary'!$D$7)^AT$29)),((INT(AT$29/$K98)-INT((AT$29-1)/$K98))*($R98*(1-$E98)+$Q98*(1-$F98))*((1+'Inputs &amp; Summary'!$D$7)^AT$29))),((_xlfn.WEIBULL.DIST(AT$29,$L98,$K98,FALSE)*($R98*(1-$E98)+$Q98*(1-$F98))*((1+'Inputs &amp; Summary'!$D$7)^AT$29))))))</f>
        <v>0</v>
      </c>
      <c r="AU98" s="114">
        <f>$D98*IF(AU$29&gt;'Inputs &amp; Summary'!$D$5,0,IF(AU$29&gt;VLOOKUP($G98,Lists!$J$17:$K$21,2),IF($M98=Lists!$H$3,IF($K98&lt;1,(($S98/$K98)*((1+'Inputs &amp; Summary'!$D$7)^AU$29)),((INT(AU$29/$K98)-INT((AU$29-1)/$K98))*$S98*((1+'Inputs &amp; Summary'!$D$7)^AU$29))),(_xlfn.WEIBULL.DIST(AU$29,$L98,$K98,FALSE)*$S98*((1+'Inputs &amp; Summary'!$D$7)^AU$29))),IF($M98=Lists!$H$3,IF($K98&lt;1,((($R98*(1-$E98)+$Q98*(1-$F98))/$K98)*((1+'Inputs &amp; Summary'!$D$7)^AU$29)),((INT(AU$29/$K98)-INT((AU$29-1)/$K98))*($R98*(1-$E98)+$Q98*(1-$F98))*((1+'Inputs &amp; Summary'!$D$7)^AU$29))),((_xlfn.WEIBULL.DIST(AU$29,$L98,$K98,FALSE)*($R98*(1-$E98)+$Q98*(1-$F98))*((1+'Inputs &amp; Summary'!$D$7)^AU$29))))))</f>
        <v>0</v>
      </c>
      <c r="AV98" s="114">
        <f>$D98*IF(AV$29&gt;'Inputs &amp; Summary'!$D$5,0,IF(AV$29&gt;VLOOKUP($G98,Lists!$J$17:$K$21,2),IF($M98=Lists!$H$3,IF($K98&lt;1,(($S98/$K98)*((1+'Inputs &amp; Summary'!$D$7)^AV$29)),((INT(AV$29/$K98)-INT((AV$29-1)/$K98))*$S98*((1+'Inputs &amp; Summary'!$D$7)^AV$29))),(_xlfn.WEIBULL.DIST(AV$29,$L98,$K98,FALSE)*$S98*((1+'Inputs &amp; Summary'!$D$7)^AV$29))),IF($M98=Lists!$H$3,IF($K98&lt;1,((($R98*(1-$E98)+$Q98*(1-$F98))/$K98)*((1+'Inputs &amp; Summary'!$D$7)^AV$29)),((INT(AV$29/$K98)-INT((AV$29-1)/$K98))*($R98*(1-$E98)+$Q98*(1-$F98))*((1+'Inputs &amp; Summary'!$D$7)^AV$29))),((_xlfn.WEIBULL.DIST(AV$29,$L98,$K98,FALSE)*($R98*(1-$E98)+$Q98*(1-$F98))*((1+'Inputs &amp; Summary'!$D$7)^AV$29))))))</f>
        <v>0</v>
      </c>
      <c r="AW98" s="114">
        <f>$D98*IF(AW$29&gt;'Inputs &amp; Summary'!$D$5,0,IF(AW$29&gt;VLOOKUP($G98,Lists!$J$17:$K$21,2),IF($M98=Lists!$H$3,IF($K98&lt;1,(($S98/$K98)*((1+'Inputs &amp; Summary'!$D$7)^AW$29)),((INT(AW$29/$K98)-INT((AW$29-1)/$K98))*$S98*((1+'Inputs &amp; Summary'!$D$7)^AW$29))),(_xlfn.WEIBULL.DIST(AW$29,$L98,$K98,FALSE)*$S98*((1+'Inputs &amp; Summary'!$D$7)^AW$29))),IF($M98=Lists!$H$3,IF($K98&lt;1,((($R98*(1-$E98)+$Q98*(1-$F98))/$K98)*((1+'Inputs &amp; Summary'!$D$7)^AW$29)),((INT(AW$29/$K98)-INT((AW$29-1)/$K98))*($R98*(1-$E98)+$Q98*(1-$F98))*((1+'Inputs &amp; Summary'!$D$7)^AW$29))),((_xlfn.WEIBULL.DIST(AW$29,$L98,$K98,FALSE)*($R98*(1-$E98)+$Q98*(1-$F98))*((1+'Inputs &amp; Summary'!$D$7)^AW$29))))))</f>
        <v>0</v>
      </c>
      <c r="AX98" s="114">
        <f>$D98*IF(AX$29&gt;'Inputs &amp; Summary'!$D$5,0,IF(AX$29&gt;VLOOKUP($G98,Lists!$J$17:$K$21,2),IF($M98=Lists!$H$3,IF($K98&lt;1,(($S98/$K98)*((1+'Inputs &amp; Summary'!$D$7)^AX$29)),((INT(AX$29/$K98)-INT((AX$29-1)/$K98))*$S98*((1+'Inputs &amp; Summary'!$D$7)^AX$29))),(_xlfn.WEIBULL.DIST(AX$29,$L98,$K98,FALSE)*$S98*((1+'Inputs &amp; Summary'!$D$7)^AX$29))),IF($M98=Lists!$H$3,IF($K98&lt;1,((($R98*(1-$E98)+$Q98*(1-$F98))/$K98)*((1+'Inputs &amp; Summary'!$D$7)^AX$29)),((INT(AX$29/$K98)-INT((AX$29-1)/$K98))*($R98*(1-$E98)+$Q98*(1-$F98))*((1+'Inputs &amp; Summary'!$D$7)^AX$29))),((_xlfn.WEIBULL.DIST(AX$29,$L98,$K98,FALSE)*($R98*(1-$E98)+$Q98*(1-$F98))*((1+'Inputs &amp; Summary'!$D$7)^AX$29))))))</f>
        <v>0</v>
      </c>
      <c r="AY98" s="114">
        <f>$D98*IF(AY$29&gt;'Inputs &amp; Summary'!$D$5,0,IF(AY$29&gt;VLOOKUP($G98,Lists!$J$17:$K$21,2),IF($M98=Lists!$H$3,IF($K98&lt;1,(($S98/$K98)*((1+'Inputs &amp; Summary'!$D$7)^AY$29)),((INT(AY$29/$K98)-INT((AY$29-1)/$K98))*$S98*((1+'Inputs &amp; Summary'!$D$7)^AY$29))),(_xlfn.WEIBULL.DIST(AY$29,$L98,$K98,FALSE)*$S98*((1+'Inputs &amp; Summary'!$D$7)^AY$29))),IF($M98=Lists!$H$3,IF($K98&lt;1,((($R98*(1-$E98)+$Q98*(1-$F98))/$K98)*((1+'Inputs &amp; Summary'!$D$7)^AY$29)),((INT(AY$29/$K98)-INT((AY$29-1)/$K98))*($R98*(1-$E98)+$Q98*(1-$F98))*((1+'Inputs &amp; Summary'!$D$7)^AY$29))),((_xlfn.WEIBULL.DIST(AY$29,$L98,$K98,FALSE)*($R98*(1-$E98)+$Q98*(1-$F98))*((1+'Inputs &amp; Summary'!$D$7)^AY$29))))))</f>
        <v>0</v>
      </c>
      <c r="AZ98" s="114">
        <f>$D98*IF(AZ$29&gt;'Inputs &amp; Summary'!$D$5,0,IF(AZ$29&gt;VLOOKUP($G98,Lists!$J$17:$K$21,2),IF($M98=Lists!$H$3,IF($K98&lt;1,(($S98/$K98)*((1+'Inputs &amp; Summary'!$D$7)^AZ$29)),((INT(AZ$29/$K98)-INT((AZ$29-1)/$K98))*$S98*((1+'Inputs &amp; Summary'!$D$7)^AZ$29))),(_xlfn.WEIBULL.DIST(AZ$29,$L98,$K98,FALSE)*$S98*((1+'Inputs &amp; Summary'!$D$7)^AZ$29))),IF($M98=Lists!$H$3,IF($K98&lt;1,((($R98*(1-$E98)+$Q98*(1-$F98))/$K98)*((1+'Inputs &amp; Summary'!$D$7)^AZ$29)),((INT(AZ$29/$K98)-INT((AZ$29-1)/$K98))*($R98*(1-$E98)+$Q98*(1-$F98))*((1+'Inputs &amp; Summary'!$D$7)^AZ$29))),((_xlfn.WEIBULL.DIST(AZ$29,$L98,$K98,FALSE)*($R98*(1-$E98)+$Q98*(1-$F98))*((1+'Inputs &amp; Summary'!$D$7)^AZ$29))))))</f>
        <v>0</v>
      </c>
      <c r="BA98" s="114">
        <f>$D98*IF(BA$29&gt;'Inputs &amp; Summary'!$D$5,0,IF(BA$29&gt;VLOOKUP($G98,Lists!$J$17:$K$21,2),IF($M98=Lists!$H$3,IF($K98&lt;1,(($S98/$K98)*((1+'Inputs &amp; Summary'!$D$7)^BA$29)),((INT(BA$29/$K98)-INT((BA$29-1)/$K98))*$S98*((1+'Inputs &amp; Summary'!$D$7)^BA$29))),(_xlfn.WEIBULL.DIST(BA$29,$L98,$K98,FALSE)*$S98*((1+'Inputs &amp; Summary'!$D$7)^BA$29))),IF($M98=Lists!$H$3,IF($K98&lt;1,((($R98*(1-$E98)+$Q98*(1-$F98))/$K98)*((1+'Inputs &amp; Summary'!$D$7)^BA$29)),((INT(BA$29/$K98)-INT((BA$29-1)/$K98))*($R98*(1-$E98)+$Q98*(1-$F98))*((1+'Inputs &amp; Summary'!$D$7)^BA$29))),((_xlfn.WEIBULL.DIST(BA$29,$L98,$K98,FALSE)*($R98*(1-$E98)+$Q98*(1-$F98))*((1+'Inputs &amp; Summary'!$D$7)^BA$29))))))</f>
        <v>0</v>
      </c>
      <c r="BB98" s="114">
        <f>$D98*IF(BB$29&gt;'Inputs &amp; Summary'!$D$5,0,IF(BB$29&gt;VLOOKUP($G98,Lists!$J$17:$K$21,2),IF($M98=Lists!$H$3,IF($K98&lt;1,(($S98/$K98)*((1+'Inputs &amp; Summary'!$D$7)^BB$29)),((INT(BB$29/$K98)-INT((BB$29-1)/$K98))*$S98*((1+'Inputs &amp; Summary'!$D$7)^BB$29))),(_xlfn.WEIBULL.DIST(BB$29,$L98,$K98,FALSE)*$S98*((1+'Inputs &amp; Summary'!$D$7)^BB$29))),IF($M98=Lists!$H$3,IF($K98&lt;1,((($R98*(1-$E98)+$Q98*(1-$F98))/$K98)*((1+'Inputs &amp; Summary'!$D$7)^BB$29)),((INT(BB$29/$K98)-INT((BB$29-1)/$K98))*($R98*(1-$E98)+$Q98*(1-$F98))*((1+'Inputs &amp; Summary'!$D$7)^BB$29))),((_xlfn.WEIBULL.DIST(BB$29,$L98,$K98,FALSE)*($R98*(1-$E98)+$Q98*(1-$F98))*((1+'Inputs &amp; Summary'!$D$7)^BB$29))))))</f>
        <v>0</v>
      </c>
      <c r="BC98" s="114">
        <f>$D98*IF(BC$29&gt;'Inputs &amp; Summary'!$D$5,0,IF(BC$29&gt;VLOOKUP($G98,Lists!$J$17:$K$21,2),IF($M98=Lists!$H$3,IF($K98&lt;1,(($S98/$K98)*((1+'Inputs &amp; Summary'!$D$7)^BC$29)),((INT(BC$29/$K98)-INT((BC$29-1)/$K98))*$S98*((1+'Inputs &amp; Summary'!$D$7)^BC$29))),(_xlfn.WEIBULL.DIST(BC$29,$L98,$K98,FALSE)*$S98*((1+'Inputs &amp; Summary'!$D$7)^BC$29))),IF($M98=Lists!$H$3,IF($K98&lt;1,((($R98*(1-$E98)+$Q98*(1-$F98))/$K98)*((1+'Inputs &amp; Summary'!$D$7)^BC$29)),((INT(BC$29/$K98)-INT((BC$29-1)/$K98))*($R98*(1-$E98)+$Q98*(1-$F98))*((1+'Inputs &amp; Summary'!$D$7)^BC$29))),((_xlfn.WEIBULL.DIST(BC$29,$L98,$K98,FALSE)*($R98*(1-$E98)+$Q98*(1-$F98))*((1+'Inputs &amp; Summary'!$D$7)^BC$29))))))</f>
        <v>0</v>
      </c>
      <c r="BD98" s="114">
        <f>$D98*IF(BD$29&gt;'Inputs &amp; Summary'!$D$5,0,IF(BD$29&gt;VLOOKUP($G98,Lists!$J$17:$K$21,2),IF($M98=Lists!$H$3,IF($K98&lt;1,(($S98/$K98)*((1+'Inputs &amp; Summary'!$D$7)^BD$29)),((INT(BD$29/$K98)-INT((BD$29-1)/$K98))*$S98*((1+'Inputs &amp; Summary'!$D$7)^BD$29))),(_xlfn.WEIBULL.DIST(BD$29,$L98,$K98,FALSE)*$S98*((1+'Inputs &amp; Summary'!$D$7)^BD$29))),IF($M98=Lists!$H$3,IF($K98&lt;1,((($R98*(1-$E98)+$Q98*(1-$F98))/$K98)*((1+'Inputs &amp; Summary'!$D$7)^BD$29)),((INT(BD$29/$K98)-INT((BD$29-1)/$K98))*($R98*(1-$E98)+$Q98*(1-$F98))*((1+'Inputs &amp; Summary'!$D$7)^BD$29))),((_xlfn.WEIBULL.DIST(BD$29,$L98,$K98,FALSE)*($R98*(1-$E98)+$Q98*(1-$F98))*((1+'Inputs &amp; Summary'!$D$7)^BD$29))))))</f>
        <v>0</v>
      </c>
      <c r="BE98" s="114">
        <f>$D98*IF(BE$29&gt;'Inputs &amp; Summary'!$D$5,0,IF(BE$29&gt;VLOOKUP($G98,Lists!$J$17:$K$21,2),IF($M98=Lists!$H$3,IF($K98&lt;1,(($S98/$K98)*((1+'Inputs &amp; Summary'!$D$7)^BE$29)),((INT(BE$29/$K98)-INT((BE$29-1)/$K98))*$S98*((1+'Inputs &amp; Summary'!$D$7)^BE$29))),(_xlfn.WEIBULL.DIST(BE$29,$L98,$K98,FALSE)*$S98*((1+'Inputs &amp; Summary'!$D$7)^BE$29))),IF($M98=Lists!$H$3,IF($K98&lt;1,((($R98*(1-$E98)+$Q98*(1-$F98))/$K98)*((1+'Inputs &amp; Summary'!$D$7)^BE$29)),((INT(BE$29/$K98)-INT((BE$29-1)/$K98))*($R98*(1-$E98)+$Q98*(1-$F98))*((1+'Inputs &amp; Summary'!$D$7)^BE$29))),((_xlfn.WEIBULL.DIST(BE$29,$L98,$K98,FALSE)*($R98*(1-$E98)+$Q98*(1-$F98))*((1+'Inputs &amp; Summary'!$D$7)^BE$29))))))</f>
        <v>0</v>
      </c>
      <c r="BF98" s="114">
        <f>$D98*IF(BF$29&gt;'Inputs &amp; Summary'!$D$5,0,IF(BF$29&gt;VLOOKUP($G98,Lists!$J$17:$K$21,2),IF($M98=Lists!$H$3,IF($K98&lt;1,(($S98/$K98)*((1+'Inputs &amp; Summary'!$D$7)^BF$29)),((INT(BF$29/$K98)-INT((BF$29-1)/$K98))*$S98*((1+'Inputs &amp; Summary'!$D$7)^BF$29))),(_xlfn.WEIBULL.DIST(BF$29,$L98,$K98,FALSE)*$S98*((1+'Inputs &amp; Summary'!$D$7)^BF$29))),IF($M98=Lists!$H$3,IF($K98&lt;1,((($R98*(1-$E98)+$Q98*(1-$F98))/$K98)*((1+'Inputs &amp; Summary'!$D$7)^BF$29)),((INT(BF$29/$K98)-INT((BF$29-1)/$K98))*($R98*(1-$E98)+$Q98*(1-$F98))*((1+'Inputs &amp; Summary'!$D$7)^BF$29))),((_xlfn.WEIBULL.DIST(BF$29,$L98,$K98,FALSE)*($R98*(1-$E98)+$Q98*(1-$F98))*((1+'Inputs &amp; Summary'!$D$7)^BF$29))))))</f>
        <v>0</v>
      </c>
      <c r="BG98" s="114">
        <f>$D98*IF(BG$29&gt;'Inputs &amp; Summary'!$D$5,0,IF(BG$29&gt;VLOOKUP($G98,Lists!$J$17:$K$21,2),IF($M98=Lists!$H$3,IF($K98&lt;1,(($S98/$K98)*((1+'Inputs &amp; Summary'!$D$7)^BG$29)),((INT(BG$29/$K98)-INT((BG$29-1)/$K98))*$S98*((1+'Inputs &amp; Summary'!$D$7)^BG$29))),(_xlfn.WEIBULL.DIST(BG$29,$L98,$K98,FALSE)*$S98*((1+'Inputs &amp; Summary'!$D$7)^BG$29))),IF($M98=Lists!$H$3,IF($K98&lt;1,((($R98*(1-$E98)+$Q98*(1-$F98))/$K98)*((1+'Inputs &amp; Summary'!$D$7)^BG$29)),((INT(BG$29/$K98)-INT((BG$29-1)/$K98))*($R98*(1-$E98)+$Q98*(1-$F98))*((1+'Inputs &amp; Summary'!$D$7)^BG$29))),((_xlfn.WEIBULL.DIST(BG$29,$L98,$K98,FALSE)*($R98*(1-$E98)+$Q98*(1-$F98))*((1+'Inputs &amp; Summary'!$D$7)^BG$29))))))</f>
        <v>0</v>
      </c>
      <c r="BH98" s="114">
        <f>$D98*IF(BH$29&gt;'Inputs &amp; Summary'!$D$5,0,IF(BH$29&gt;VLOOKUP($G98,Lists!$J$17:$K$21,2),IF($M98=Lists!$H$3,IF($K98&lt;1,(($S98/$K98)*((1+'Inputs &amp; Summary'!$D$7)^BH$29)),((INT(BH$29/$K98)-INT((BH$29-1)/$K98))*$S98*((1+'Inputs &amp; Summary'!$D$7)^BH$29))),(_xlfn.WEIBULL.DIST(BH$29,$L98,$K98,FALSE)*$S98*((1+'Inputs &amp; Summary'!$D$7)^BH$29))),IF($M98=Lists!$H$3,IF($K98&lt;1,((($R98*(1-$E98)+$Q98*(1-$F98))/$K98)*((1+'Inputs &amp; Summary'!$D$7)^BH$29)),((INT(BH$29/$K98)-INT((BH$29-1)/$K98))*($R98*(1-$E98)+$Q98*(1-$F98))*((1+'Inputs &amp; Summary'!$D$7)^BH$29))),((_xlfn.WEIBULL.DIST(BH$29,$L98,$K98,FALSE)*($R98*(1-$E98)+$Q98*(1-$F98))*((1+'Inputs &amp; Summary'!$D$7)^BH$29))))))</f>
        <v>0</v>
      </c>
      <c r="BI98" s="114">
        <f>$D98*IF(BI$29&gt;'Inputs &amp; Summary'!$D$5,0,IF(BI$29&gt;VLOOKUP($G98,Lists!$J$17:$K$21,2),IF($M98=Lists!$H$3,IF($K98&lt;1,(($S98/$K98)*((1+'Inputs &amp; Summary'!$D$7)^BI$29)),((INT(BI$29/$K98)-INT((BI$29-1)/$K98))*$S98*((1+'Inputs &amp; Summary'!$D$7)^BI$29))),(_xlfn.WEIBULL.DIST(BI$29,$L98,$K98,FALSE)*$S98*((1+'Inputs &amp; Summary'!$D$7)^BI$29))),IF($M98=Lists!$H$3,IF($K98&lt;1,((($R98*(1-$E98)+$Q98*(1-$F98))/$K98)*((1+'Inputs &amp; Summary'!$D$7)^BI$29)),((INT(BI$29/$K98)-INT((BI$29-1)/$K98))*($R98*(1-$E98)+$Q98*(1-$F98))*((1+'Inputs &amp; Summary'!$D$7)^BI$29))),((_xlfn.WEIBULL.DIST(BI$29,$L98,$K98,FALSE)*($R98*(1-$E98)+$Q98*(1-$F98))*((1+'Inputs &amp; Summary'!$D$7)^BI$29))))))</f>
        <v>0</v>
      </c>
      <c r="BJ98" s="114">
        <f>$D98*IF(BJ$29&gt;'Inputs &amp; Summary'!$D$5,0,IF(BJ$29&gt;VLOOKUP($G98,Lists!$J$17:$K$21,2),IF($M98=Lists!$H$3,IF($K98&lt;1,(($S98/$K98)*((1+'Inputs &amp; Summary'!$D$7)^BJ$29)),((INT(BJ$29/$K98)-INT((BJ$29-1)/$K98))*$S98*((1+'Inputs &amp; Summary'!$D$7)^BJ$29))),(_xlfn.WEIBULL.DIST(BJ$29,$L98,$K98,FALSE)*$S98*((1+'Inputs &amp; Summary'!$D$7)^BJ$29))),IF($M98=Lists!$H$3,IF($K98&lt;1,((($R98*(1-$E98)+$Q98*(1-$F98))/$K98)*((1+'Inputs &amp; Summary'!$D$7)^BJ$29)),((INT(BJ$29/$K98)-INT((BJ$29-1)/$K98))*($R98*(1-$E98)+$Q98*(1-$F98))*((1+'Inputs &amp; Summary'!$D$7)^BJ$29))),((_xlfn.WEIBULL.DIST(BJ$29,$L98,$K98,FALSE)*($R98*(1-$E98)+$Q98*(1-$F98))*((1+'Inputs &amp; Summary'!$D$7)^BJ$29))))))</f>
        <v>0</v>
      </c>
      <c r="BK98" s="114">
        <f>$D98*IF(BK$29&gt;'Inputs &amp; Summary'!$D$5,0,IF(BK$29&gt;VLOOKUP($G98,Lists!$J$17:$K$21,2),IF($M98=Lists!$H$3,IF($K98&lt;1,(($S98/$K98)*((1+'Inputs &amp; Summary'!$D$7)^BK$29)),((INT(BK$29/$K98)-INT((BK$29-1)/$K98))*$S98*((1+'Inputs &amp; Summary'!$D$7)^BK$29))),(_xlfn.WEIBULL.DIST(BK$29,$L98,$K98,FALSE)*$S98*((1+'Inputs &amp; Summary'!$D$7)^BK$29))),IF($M98=Lists!$H$3,IF($K98&lt;1,((($R98*(1-$E98)+$Q98*(1-$F98))/$K98)*((1+'Inputs &amp; Summary'!$D$7)^BK$29)),((INT(BK$29/$K98)-INT((BK$29-1)/$K98))*($R98*(1-$E98)+$Q98*(1-$F98))*((1+'Inputs &amp; Summary'!$D$7)^BK$29))),((_xlfn.WEIBULL.DIST(BK$29,$L98,$K98,FALSE)*($R98*(1-$E98)+$Q98*(1-$F98))*((1+'Inputs &amp; Summary'!$D$7)^BK$29))))))</f>
        <v>0</v>
      </c>
      <c r="BL98" s="114">
        <f>$D98*IF(BL$29&gt;'Inputs &amp; Summary'!$D$5,0,IF(BL$29&gt;VLOOKUP($G98,Lists!$J$17:$K$21,2),IF($M98=Lists!$H$3,IF($K98&lt;1,(($S98/$K98)*((1+'Inputs &amp; Summary'!$D$7)^BL$29)),((INT(BL$29/$K98)-INT((BL$29-1)/$K98))*$S98*((1+'Inputs &amp; Summary'!$D$7)^BL$29))),(_xlfn.WEIBULL.DIST(BL$29,$L98,$K98,FALSE)*$S98*((1+'Inputs &amp; Summary'!$D$7)^BL$29))),IF($M98=Lists!$H$3,IF($K98&lt;1,((($R98*(1-$E98)+$Q98*(1-$F98))/$K98)*((1+'Inputs &amp; Summary'!$D$7)^BL$29)),((INT(BL$29/$K98)-INT((BL$29-1)/$K98))*($R98*(1-$E98)+$Q98*(1-$F98))*((1+'Inputs &amp; Summary'!$D$7)^BL$29))),((_xlfn.WEIBULL.DIST(BL$29,$L98,$K98,FALSE)*($R98*(1-$E98)+$Q98*(1-$F98))*((1+'Inputs &amp; Summary'!$D$7)^BL$29))))))</f>
        <v>0</v>
      </c>
    </row>
    <row r="99" spans="1:64" s="1" customFormat="1" x14ac:dyDescent="0.3">
      <c r="A99" s="79" t="s">
        <v>212</v>
      </c>
      <c r="B99" s="33" t="s">
        <v>152</v>
      </c>
      <c r="C99" s="33" t="s">
        <v>17</v>
      </c>
      <c r="D99" s="68">
        <v>1</v>
      </c>
      <c r="E99" s="68">
        <v>1</v>
      </c>
      <c r="F99" s="68">
        <v>0</v>
      </c>
      <c r="G99" s="213" t="s">
        <v>17</v>
      </c>
      <c r="H99" s="34" t="s">
        <v>288</v>
      </c>
      <c r="I99" s="34" t="s">
        <v>99</v>
      </c>
      <c r="J99" s="33">
        <f>VLOOKUP(I99,'Labor Rates'!$A$1:$B$16,2)</f>
        <v>24.03846153846154</v>
      </c>
      <c r="K99" s="35">
        <v>20</v>
      </c>
      <c r="L99" s="35">
        <v>1</v>
      </c>
      <c r="M99" s="36" t="s">
        <v>249</v>
      </c>
      <c r="N99" s="84">
        <f>'Inputs &amp; Summary'!$D$30</f>
        <v>1</v>
      </c>
      <c r="O99" s="35">
        <v>2</v>
      </c>
      <c r="P99" s="5">
        <v>40</v>
      </c>
      <c r="Q99" s="73">
        <f t="shared" si="16"/>
        <v>48.07692307692308</v>
      </c>
      <c r="R99" s="73">
        <f t="shared" si="17"/>
        <v>40</v>
      </c>
      <c r="S99" s="74">
        <f t="shared" si="18"/>
        <v>88.07692307692308</v>
      </c>
      <c r="T99" s="88"/>
      <c r="U99" s="80"/>
      <c r="V99" s="87">
        <f t="shared" si="19"/>
        <v>2.4059035929867525</v>
      </c>
      <c r="W99" s="87">
        <f>NPV('Inputs &amp; Summary'!$D$6,Y99:BL99)</f>
        <v>24.643422319607769</v>
      </c>
      <c r="X99" s="90">
        <f t="shared" si="20"/>
        <v>1.7886288930138927E-4</v>
      </c>
      <c r="Y99" s="114">
        <f>$D99*IF(Y$29&gt;'Inputs &amp; Summary'!$D$5,0,IF(Y$29&gt;VLOOKUP($G99,Lists!$J$17:$K$21,2),IF($M99=Lists!$H$3,IF($K99&lt;1,(($S99/$K99)*((1+'Inputs &amp; Summary'!$D$7)^Y$29)),((INT(Y$29/$K99)-INT((Y$29-1)/$K99))*$S99*((1+'Inputs &amp; Summary'!$D$7)^Y$29))),(_xlfn.WEIBULL.DIST(Y$29,$L99,$K99,FALSE)*$S99*((1+'Inputs &amp; Summary'!$D$7)^Y$29))),IF($M99=Lists!$H$3,IF($K99&lt;1,((($R99*(1-$E99)+$Q99*(1-$F99))/$K99)*((1+'Inputs &amp; Summary'!$D$7)^Y$29)),((INT(Y$29/$K99)-INT((Y$29-1)/$K99))*($R99*(1-$E99)+$Q99*(1-$F99))*((1+'Inputs &amp; Summary'!$D$7)^Y$29))),((_xlfn.WEIBULL.DIST(Y$29,$L99,$K99,FALSE)*($R99*(1-$E99)+$Q99*(1-$F99))*((1+'Inputs &amp; Summary'!$D$7)^Y$29))))))</f>
        <v>2.3323413773815593</v>
      </c>
      <c r="Z99" s="114">
        <f>$D99*IF(Z$29&gt;'Inputs &amp; Summary'!$D$5,0,IF(Z$29&gt;VLOOKUP($G99,Lists!$J$17:$K$21,2),IF($M99=Lists!$H$3,IF($K99&lt;1,(($S99/$K99)*((1+'Inputs &amp; Summary'!$D$7)^Z$29)),((INT(Z$29/$K99)-INT((Z$29-1)/$K99))*$S99*((1+'Inputs &amp; Summary'!$D$7)^Z$29))),(_xlfn.WEIBULL.DIST(Z$29,$L99,$K99,FALSE)*$S99*((1+'Inputs &amp; Summary'!$D$7)^Z$29))),IF($M99=Lists!$H$3,IF($K99&lt;1,((($R99*(1-$E99)+$Q99*(1-$F99))/$K99)*((1+'Inputs &amp; Summary'!$D$7)^Z$29)),((INT(Z$29/$K99)-INT((Z$29-1)/$K99))*($R99*(1-$E99)+$Q99*(1-$F99))*((1+'Inputs &amp; Summary'!$D$7)^Z$29))),((_xlfn.WEIBULL.DIST(Z$29,$L99,$K99,FALSE)*($R99*(1-$E99)+$Q99*(1-$F99))*((1+'Inputs &amp; Summary'!$D$7)^Z$29))))))</f>
        <v>2.2629635810687803</v>
      </c>
      <c r="AA99" s="114">
        <f>$D99*IF(AA$29&gt;'Inputs &amp; Summary'!$D$5,0,IF(AA$29&gt;VLOOKUP($G99,Lists!$J$17:$K$21,2),IF($M99=Lists!$H$3,IF($K99&lt;1,(($S99/$K99)*((1+'Inputs &amp; Summary'!$D$7)^AA$29)),((INT(AA$29/$K99)-INT((AA$29-1)/$K99))*$S99*((1+'Inputs &amp; Summary'!$D$7)^AA$29))),(_xlfn.WEIBULL.DIST(AA$29,$L99,$K99,FALSE)*$S99*((1+'Inputs &amp; Summary'!$D$7)^AA$29))),IF($M99=Lists!$H$3,IF($K99&lt;1,((($R99*(1-$E99)+$Q99*(1-$F99))/$K99)*((1+'Inputs &amp; Summary'!$D$7)^AA$29)),((INT(AA$29/$K99)-INT((AA$29-1)/$K99))*($R99*(1-$E99)+$Q99*(1-$F99))*((1+'Inputs &amp; Summary'!$D$7)^AA$29))),((_xlfn.WEIBULL.DIST(AA$29,$L99,$K99,FALSE)*($R99*(1-$E99)+$Q99*(1-$F99))*((1+'Inputs &amp; Summary'!$D$7)^AA$29))))))</f>
        <v>2.1956494957838535</v>
      </c>
      <c r="AB99" s="114">
        <f>$D99*IF(AB$29&gt;'Inputs &amp; Summary'!$D$5,0,IF(AB$29&gt;VLOOKUP($G99,Lists!$J$17:$K$21,2),IF($M99=Lists!$H$3,IF($K99&lt;1,(($S99/$K99)*((1+'Inputs &amp; Summary'!$D$7)^AB$29)),((INT(AB$29/$K99)-INT((AB$29-1)/$K99))*$S99*((1+'Inputs &amp; Summary'!$D$7)^AB$29))),(_xlfn.WEIBULL.DIST(AB$29,$L99,$K99,FALSE)*$S99*((1+'Inputs &amp; Summary'!$D$7)^AB$29))),IF($M99=Lists!$H$3,IF($K99&lt;1,((($R99*(1-$E99)+$Q99*(1-$F99))/$K99)*((1+'Inputs &amp; Summary'!$D$7)^AB$29)),((INT(AB$29/$K99)-INT((AB$29-1)/$K99))*($R99*(1-$E99)+$Q99*(1-$F99))*((1+'Inputs &amp; Summary'!$D$7)^AB$29))),((_xlfn.WEIBULL.DIST(AB$29,$L99,$K99,FALSE)*($R99*(1-$E99)+$Q99*(1-$F99))*((1+'Inputs &amp; Summary'!$D$7)^AB$29))))))</f>
        <v>2.1303377344053525</v>
      </c>
      <c r="AC99" s="114">
        <f>$D99*IF(AC$29&gt;'Inputs &amp; Summary'!$D$5,0,IF(AC$29&gt;VLOOKUP($G99,Lists!$J$17:$K$21,2),IF($M99=Lists!$H$3,IF($K99&lt;1,(($S99/$K99)*((1+'Inputs &amp; Summary'!$D$7)^AC$29)),((INT(AC$29/$K99)-INT((AC$29-1)/$K99))*$S99*((1+'Inputs &amp; Summary'!$D$7)^AC$29))),(_xlfn.WEIBULL.DIST(AC$29,$L99,$K99,FALSE)*$S99*((1+'Inputs &amp; Summary'!$D$7)^AC$29))),IF($M99=Lists!$H$3,IF($K99&lt;1,((($R99*(1-$E99)+$Q99*(1-$F99))/$K99)*((1+'Inputs &amp; Summary'!$D$7)^AC$29)),((INT(AC$29/$K99)-INT((AC$29-1)/$K99))*($R99*(1-$E99)+$Q99*(1-$F99))*((1+'Inputs &amp; Summary'!$D$7)^AC$29))),((_xlfn.WEIBULL.DIST(AC$29,$L99,$K99,FALSE)*($R99*(1-$E99)+$Q99*(1-$F99))*((1+'Inputs &amp; Summary'!$D$7)^AC$29))))))</f>
        <v>2.0669687358323698</v>
      </c>
      <c r="AD99" s="114">
        <f>$D99*IF(AD$29&gt;'Inputs &amp; Summary'!$D$5,0,IF(AD$29&gt;VLOOKUP($G99,Lists!$J$17:$K$21,2),IF($M99=Lists!$H$3,IF($K99&lt;1,(($S99/$K99)*((1+'Inputs &amp; Summary'!$D$7)^AD$29)),((INT(AD$29/$K99)-INT((AD$29-1)/$K99))*$S99*((1+'Inputs &amp; Summary'!$D$7)^AD$29))),(_xlfn.WEIBULL.DIST(AD$29,$L99,$K99,FALSE)*$S99*((1+'Inputs &amp; Summary'!$D$7)^AD$29))),IF($M99=Lists!$H$3,IF($K99&lt;1,((($R99*(1-$E99)+$Q99*(1-$F99))/$K99)*((1+'Inputs &amp; Summary'!$D$7)^AD$29)),((INT(AD$29/$K99)-INT((AD$29-1)/$K99))*($R99*(1-$E99)+$Q99*(1-$F99))*((1+'Inputs &amp; Summary'!$D$7)^AD$29))),((_xlfn.WEIBULL.DIST(AD$29,$L99,$K99,FALSE)*($R99*(1-$E99)+$Q99*(1-$F99))*((1+'Inputs &amp; Summary'!$D$7)^AD$29))))))</f>
        <v>2.0054847106677296</v>
      </c>
      <c r="AE99" s="114">
        <f>$D99*IF(AE$29&gt;'Inputs &amp; Summary'!$D$5,0,IF(AE$29&gt;VLOOKUP($G99,Lists!$J$17:$K$21,2),IF($M99=Lists!$H$3,IF($K99&lt;1,(($S99/$K99)*((1+'Inputs &amp; Summary'!$D$7)^AE$29)),((INT(AE$29/$K99)-INT((AE$29-1)/$K99))*$S99*((1+'Inputs &amp; Summary'!$D$7)^AE$29))),(_xlfn.WEIBULL.DIST(AE$29,$L99,$K99,FALSE)*$S99*((1+'Inputs &amp; Summary'!$D$7)^AE$29))),IF($M99=Lists!$H$3,IF($K99&lt;1,((($R99*(1-$E99)+$Q99*(1-$F99))/$K99)*((1+'Inputs &amp; Summary'!$D$7)^AE$29)),((INT(AE$29/$K99)-INT((AE$29-1)/$K99))*($R99*(1-$E99)+$Q99*(1-$F99))*((1+'Inputs &amp; Summary'!$D$7)^AE$29))),((_xlfn.WEIBULL.DIST(AE$29,$L99,$K99,FALSE)*($R99*(1-$E99)+$Q99*(1-$F99))*((1+'Inputs &amp; Summary'!$D$7)^AE$29))))))</f>
        <v>1.9458295885169137</v>
      </c>
      <c r="AF99" s="114">
        <f>$D99*IF(AF$29&gt;'Inputs &amp; Summary'!$D$5,0,IF(AF$29&gt;VLOOKUP($G99,Lists!$J$17:$K$21,2),IF($M99=Lists!$H$3,IF($K99&lt;1,(($S99/$K99)*((1+'Inputs &amp; Summary'!$D$7)^AF$29)),((INT(AF$29/$K99)-INT((AF$29-1)/$K99))*$S99*((1+'Inputs &amp; Summary'!$D$7)^AF$29))),(_xlfn.WEIBULL.DIST(AF$29,$L99,$K99,FALSE)*$S99*((1+'Inputs &amp; Summary'!$D$7)^AF$29))),IF($M99=Lists!$H$3,IF($K99&lt;1,((($R99*(1-$E99)+$Q99*(1-$F99))/$K99)*((1+'Inputs &amp; Summary'!$D$7)^AF$29)),((INT(AF$29/$K99)-INT((AF$29-1)/$K99))*($R99*(1-$E99)+$Q99*(1-$F99))*((1+'Inputs &amp; Summary'!$D$7)^AF$29))),((_xlfn.WEIBULL.DIST(AF$29,$L99,$K99,FALSE)*($R99*(1-$E99)+$Q99*(1-$F99))*((1+'Inputs &amp; Summary'!$D$7)^AF$29))))))</f>
        <v>1.8879489668546332</v>
      </c>
      <c r="AG99" s="114">
        <f>$D99*IF(AG$29&gt;'Inputs &amp; Summary'!$D$5,0,IF(AG$29&gt;VLOOKUP($G99,Lists!$J$17:$K$21,2),IF($M99=Lists!$H$3,IF($K99&lt;1,(($S99/$K99)*((1+'Inputs &amp; Summary'!$D$7)^AG$29)),((INT(AG$29/$K99)-INT((AG$29-1)/$K99))*$S99*((1+'Inputs &amp; Summary'!$D$7)^AG$29))),(_xlfn.WEIBULL.DIST(AG$29,$L99,$K99,FALSE)*$S99*((1+'Inputs &amp; Summary'!$D$7)^AG$29))),IF($M99=Lists!$H$3,IF($K99&lt;1,((($R99*(1-$E99)+$Q99*(1-$F99))/$K99)*((1+'Inputs &amp; Summary'!$D$7)^AG$29)),((INT(AG$29/$K99)-INT((AG$29-1)/$K99))*($R99*(1-$E99)+$Q99*(1-$F99))*((1+'Inputs &amp; Summary'!$D$7)^AG$29))),((_xlfn.WEIBULL.DIST(AG$29,$L99,$K99,FALSE)*($R99*(1-$E99)+$Q99*(1-$F99))*((1+'Inputs &amp; Summary'!$D$7)^AG$29))))))</f>
        <v>1.8317900614124076</v>
      </c>
      <c r="AH99" s="114">
        <f>$D99*IF(AH$29&gt;'Inputs &amp; Summary'!$D$5,0,IF(AH$29&gt;VLOOKUP($G99,Lists!$J$17:$K$21,2),IF($M99=Lists!$H$3,IF($K99&lt;1,(($S99/$K99)*((1+'Inputs &amp; Summary'!$D$7)^AH$29)),((INT(AH$29/$K99)-INT((AH$29-1)/$K99))*$S99*((1+'Inputs &amp; Summary'!$D$7)^AH$29))),(_xlfn.WEIBULL.DIST(AH$29,$L99,$K99,FALSE)*$S99*((1+'Inputs &amp; Summary'!$D$7)^AH$29))),IF($M99=Lists!$H$3,IF($K99&lt;1,((($R99*(1-$E99)+$Q99*(1-$F99))/$K99)*((1+'Inputs &amp; Summary'!$D$7)^AH$29)),((INT(AH$29/$K99)-INT((AH$29-1)/$K99))*($R99*(1-$E99)+$Q99*(1-$F99))*((1+'Inputs &amp; Summary'!$D$7)^AH$29))),((_xlfn.WEIBULL.DIST(AH$29,$L99,$K99,FALSE)*($R99*(1-$E99)+$Q99*(1-$F99))*((1+'Inputs &amp; Summary'!$D$7)^AH$29))))))</f>
        <v>1.777301658041921</v>
      </c>
      <c r="AI99" s="114">
        <f>$D99*IF(AI$29&gt;'Inputs &amp; Summary'!$D$5,0,IF(AI$29&gt;VLOOKUP($G99,Lists!$J$17:$K$21,2),IF($M99=Lists!$H$3,IF($K99&lt;1,(($S99/$K99)*((1+'Inputs &amp; Summary'!$D$7)^AI$29)),((INT(AI$29/$K99)-INT((AI$29-1)/$K99))*$S99*((1+'Inputs &amp; Summary'!$D$7)^AI$29))),(_xlfn.WEIBULL.DIST(AI$29,$L99,$K99,FALSE)*$S99*((1+'Inputs &amp; Summary'!$D$7)^AI$29))),IF($M99=Lists!$H$3,IF($K99&lt;1,((($R99*(1-$E99)+$Q99*(1-$F99))/$K99)*((1+'Inputs &amp; Summary'!$D$7)^AI$29)),((INT(AI$29/$K99)-INT((AI$29-1)/$K99))*($R99*(1-$E99)+$Q99*(1-$F99))*((1+'Inputs &amp; Summary'!$D$7)^AI$29))),((_xlfn.WEIBULL.DIST(AI$29,$L99,$K99,FALSE)*($R99*(1-$E99)+$Q99*(1-$F99))*((1+'Inputs &amp; Summary'!$D$7)^AI$29))))))</f>
        <v>3.1591632089307753</v>
      </c>
      <c r="AJ99" s="114">
        <f>$D99*IF(AJ$29&gt;'Inputs &amp; Summary'!$D$5,0,IF(AJ$29&gt;VLOOKUP($G99,Lists!$J$17:$K$21,2),IF($M99=Lists!$H$3,IF($K99&lt;1,(($S99/$K99)*((1+'Inputs &amp; Summary'!$D$7)^AJ$29)),((INT(AJ$29/$K99)-INT((AJ$29-1)/$K99))*$S99*((1+'Inputs &amp; Summary'!$D$7)^AJ$29))),(_xlfn.WEIBULL.DIST(AJ$29,$L99,$K99,FALSE)*$S99*((1+'Inputs &amp; Summary'!$D$7)^AJ$29))),IF($M99=Lists!$H$3,IF($K99&lt;1,((($R99*(1-$E99)+$Q99*(1-$F99))/$K99)*((1+'Inputs &amp; Summary'!$D$7)^AJ$29)),((INT(AJ$29/$K99)-INT((AJ$29-1)/$K99))*($R99*(1-$E99)+$Q99*(1-$F99))*((1+'Inputs &amp; Summary'!$D$7)^AJ$29))),((_xlfn.WEIBULL.DIST(AJ$29,$L99,$K99,FALSE)*($R99*(1-$E99)+$Q99*(1-$F99))*((1+'Inputs &amp; Summary'!$D$7)^AJ$29))))))</f>
        <v>3.0651907811577521</v>
      </c>
      <c r="AK99" s="114">
        <f>$D99*IF(AK$29&gt;'Inputs &amp; Summary'!$D$5,0,IF(AK$29&gt;VLOOKUP($G99,Lists!$J$17:$K$21,2),IF($M99=Lists!$H$3,IF($K99&lt;1,(($S99/$K99)*((1+'Inputs &amp; Summary'!$D$7)^AK$29)),((INT(AK$29/$K99)-INT((AK$29-1)/$K99))*$S99*((1+'Inputs &amp; Summary'!$D$7)^AK$29))),(_xlfn.WEIBULL.DIST(AK$29,$L99,$K99,FALSE)*$S99*((1+'Inputs &amp; Summary'!$D$7)^AK$29))),IF($M99=Lists!$H$3,IF($K99&lt;1,((($R99*(1-$E99)+$Q99*(1-$F99))/$K99)*((1+'Inputs &amp; Summary'!$D$7)^AK$29)),((INT(AK$29/$K99)-INT((AK$29-1)/$K99))*($R99*(1-$E99)+$Q99*(1-$F99))*((1+'Inputs &amp; Summary'!$D$7)^AK$29))),((_xlfn.WEIBULL.DIST(AK$29,$L99,$K99,FALSE)*($R99*(1-$E99)+$Q99*(1-$F99))*((1+'Inputs &amp; Summary'!$D$7)^AK$29))))))</f>
        <v>2.9740136560004937</v>
      </c>
      <c r="AL99" s="114">
        <f>$D99*IF(AL$29&gt;'Inputs &amp; Summary'!$D$5,0,IF(AL$29&gt;VLOOKUP($G99,Lists!$J$17:$K$21,2),IF($M99=Lists!$H$3,IF($K99&lt;1,(($S99/$K99)*((1+'Inputs &amp; Summary'!$D$7)^AL$29)),((INT(AL$29/$K99)-INT((AL$29-1)/$K99))*$S99*((1+'Inputs &amp; Summary'!$D$7)^AL$29))),(_xlfn.WEIBULL.DIST(AL$29,$L99,$K99,FALSE)*$S99*((1+'Inputs &amp; Summary'!$D$7)^AL$29))),IF($M99=Lists!$H$3,IF($K99&lt;1,((($R99*(1-$E99)+$Q99*(1-$F99))/$K99)*((1+'Inputs &amp; Summary'!$D$7)^AL$29)),((INT(AL$29/$K99)-INT((AL$29-1)/$K99))*($R99*(1-$E99)+$Q99*(1-$F99))*((1+'Inputs &amp; Summary'!$D$7)^AL$29))),((_xlfn.WEIBULL.DIST(AL$29,$L99,$K99,FALSE)*($R99*(1-$E99)+$Q99*(1-$F99))*((1+'Inputs &amp; Summary'!$D$7)^AL$29))))))</f>
        <v>2.8855486844237066</v>
      </c>
      <c r="AM99" s="114">
        <f>$D99*IF(AM$29&gt;'Inputs &amp; Summary'!$D$5,0,IF(AM$29&gt;VLOOKUP($G99,Lists!$J$17:$K$21,2),IF($M99=Lists!$H$3,IF($K99&lt;1,(($S99/$K99)*((1+'Inputs &amp; Summary'!$D$7)^AM$29)),((INT(AM$29/$K99)-INT((AM$29-1)/$K99))*$S99*((1+'Inputs &amp; Summary'!$D$7)^AM$29))),(_xlfn.WEIBULL.DIST(AM$29,$L99,$K99,FALSE)*$S99*((1+'Inputs &amp; Summary'!$D$7)^AM$29))),IF($M99=Lists!$H$3,IF($K99&lt;1,((($R99*(1-$E99)+$Q99*(1-$F99))/$K99)*((1+'Inputs &amp; Summary'!$D$7)^AM$29)),((INT(AM$29/$K99)-INT((AM$29-1)/$K99))*($R99*(1-$E99)+$Q99*(1-$F99))*((1+'Inputs &amp; Summary'!$D$7)^AM$29))),((_xlfn.WEIBULL.DIST(AM$29,$L99,$K99,FALSE)*($R99*(1-$E99)+$Q99*(1-$F99))*((1+'Inputs &amp; Summary'!$D$7)^AM$29))))))</f>
        <v>2.7997151907422171</v>
      </c>
      <c r="AN99" s="114">
        <f>$D99*IF(AN$29&gt;'Inputs &amp; Summary'!$D$5,0,IF(AN$29&gt;VLOOKUP($G99,Lists!$J$17:$K$21,2),IF($M99=Lists!$H$3,IF($K99&lt;1,(($S99/$K99)*((1+'Inputs &amp; Summary'!$D$7)^AN$29)),((INT(AN$29/$K99)-INT((AN$29-1)/$K99))*$S99*((1+'Inputs &amp; Summary'!$D$7)^AN$29))),(_xlfn.WEIBULL.DIST(AN$29,$L99,$K99,FALSE)*$S99*((1+'Inputs &amp; Summary'!$D$7)^AN$29))),IF($M99=Lists!$H$3,IF($K99&lt;1,((($R99*(1-$E99)+$Q99*(1-$F99))/$K99)*((1+'Inputs &amp; Summary'!$D$7)^AN$29)),((INT(AN$29/$K99)-INT((AN$29-1)/$K99))*($R99*(1-$E99)+$Q99*(1-$F99))*((1+'Inputs &amp; Summary'!$D$7)^AN$29))),((_xlfn.WEIBULL.DIST(AN$29,$L99,$K99,FALSE)*($R99*(1-$E99)+$Q99*(1-$F99))*((1+'Inputs &amp; Summary'!$D$7)^AN$29))))))</f>
        <v>2.716434899048739</v>
      </c>
      <c r="AO99" s="114">
        <f>$D99*IF(AO$29&gt;'Inputs &amp; Summary'!$D$5,0,IF(AO$29&gt;VLOOKUP($G99,Lists!$J$17:$K$21,2),IF($M99=Lists!$H$3,IF($K99&lt;1,(($S99/$K99)*((1+'Inputs &amp; Summary'!$D$7)^AO$29)),((INT(AO$29/$K99)-INT((AO$29-1)/$K99))*$S99*((1+'Inputs &amp; Summary'!$D$7)^AO$29))),(_xlfn.WEIBULL.DIST(AO$29,$L99,$K99,FALSE)*$S99*((1+'Inputs &amp; Summary'!$D$7)^AO$29))),IF($M99=Lists!$H$3,IF($K99&lt;1,((($R99*(1-$E99)+$Q99*(1-$F99))/$K99)*((1+'Inputs &amp; Summary'!$D$7)^AO$29)),((INT(AO$29/$K99)-INT((AO$29-1)/$K99))*($R99*(1-$E99)+$Q99*(1-$F99))*((1+'Inputs &amp; Summary'!$D$7)^AO$29))),((_xlfn.WEIBULL.DIST(AO$29,$L99,$K99,FALSE)*($R99*(1-$E99)+$Q99*(1-$F99))*((1+'Inputs &amp; Summary'!$D$7)^AO$29))))))</f>
        <v>2.6356318618301033</v>
      </c>
      <c r="AP99" s="114">
        <f>$D99*IF(AP$29&gt;'Inputs &amp; Summary'!$D$5,0,IF(AP$29&gt;VLOOKUP($G99,Lists!$J$17:$K$21,2),IF($M99=Lists!$H$3,IF($K99&lt;1,(($S99/$K99)*((1+'Inputs &amp; Summary'!$D$7)^AP$29)),((INT(AP$29/$K99)-INT((AP$29-1)/$K99))*$S99*((1+'Inputs &amp; Summary'!$D$7)^AP$29))),(_xlfn.WEIBULL.DIST(AP$29,$L99,$K99,FALSE)*$S99*((1+'Inputs &amp; Summary'!$D$7)^AP$29))),IF($M99=Lists!$H$3,IF($K99&lt;1,((($R99*(1-$E99)+$Q99*(1-$F99))/$K99)*((1+'Inputs &amp; Summary'!$D$7)^AP$29)),((INT(AP$29/$K99)-INT((AP$29-1)/$K99))*($R99*(1-$E99)+$Q99*(1-$F99))*((1+'Inputs &amp; Summary'!$D$7)^AP$29))),((_xlfn.WEIBULL.DIST(AP$29,$L99,$K99,FALSE)*($R99*(1-$E99)+$Q99*(1-$F99))*((1+'Inputs &amp; Summary'!$D$7)^AP$29))))))</f>
        <v>2.5572323907068824</v>
      </c>
      <c r="AQ99" s="114">
        <f>$D99*IF(AQ$29&gt;'Inputs &amp; Summary'!$D$5,0,IF(AQ$29&gt;VLOOKUP($G99,Lists!$J$17:$K$21,2),IF($M99=Lists!$H$3,IF($K99&lt;1,(($S99/$K99)*((1+'Inputs &amp; Summary'!$D$7)^AQ$29)),((INT(AQ$29/$K99)-INT((AQ$29-1)/$K99))*$S99*((1+'Inputs &amp; Summary'!$D$7)^AQ$29))),(_xlfn.WEIBULL.DIST(AQ$29,$L99,$K99,FALSE)*$S99*((1+'Inputs &amp; Summary'!$D$7)^AQ$29))),IF($M99=Lists!$H$3,IF($K99&lt;1,((($R99*(1-$E99)+$Q99*(1-$F99))/$K99)*((1+'Inputs &amp; Summary'!$D$7)^AQ$29)),((INT(AQ$29/$K99)-INT((AQ$29-1)/$K99))*($R99*(1-$E99)+$Q99*(1-$F99))*((1+'Inputs &amp; Summary'!$D$7)^AQ$29))),((_xlfn.WEIBULL.DIST(AQ$29,$L99,$K99,FALSE)*($R99*(1-$E99)+$Q99*(1-$F99))*((1+'Inputs &amp; Summary'!$D$7)^AQ$29))))))</f>
        <v>2.4811649892332261</v>
      </c>
      <c r="AR99" s="114">
        <f>$D99*IF(AR$29&gt;'Inputs &amp; Summary'!$D$5,0,IF(AR$29&gt;VLOOKUP($G99,Lists!$J$17:$K$21,2),IF($M99=Lists!$H$3,IF($K99&lt;1,(($S99/$K99)*((1+'Inputs &amp; Summary'!$D$7)^AR$29)),((INT(AR$29/$K99)-INT((AR$29-1)/$K99))*$S99*((1+'Inputs &amp; Summary'!$D$7)^AR$29))),(_xlfn.WEIBULL.DIST(AR$29,$L99,$K99,FALSE)*$S99*((1+'Inputs &amp; Summary'!$D$7)^AR$29))),IF($M99=Lists!$H$3,IF($K99&lt;1,((($R99*(1-$E99)+$Q99*(1-$F99))/$K99)*((1+'Inputs &amp; Summary'!$D$7)^AR$29)),((INT(AR$29/$K99)-INT((AR$29-1)/$K99))*($R99*(1-$E99)+$Q99*(1-$F99))*((1+'Inputs &amp; Summary'!$D$7)^AR$29))),((_xlfn.WEIBULL.DIST(AR$29,$L99,$K99,FALSE)*($R99*(1-$E99)+$Q99*(1-$F99))*((1+'Inputs &amp; Summary'!$D$7)^AR$29))))))</f>
        <v>2.4073602876956355</v>
      </c>
      <c r="AS99" s="114">
        <f>$D99*IF(AS$29&gt;'Inputs &amp; Summary'!$D$5,0,IF(AS$29&gt;VLOOKUP($G99,Lists!$J$17:$K$21,2),IF($M99=Lists!$H$3,IF($K99&lt;1,(($S99/$K99)*((1+'Inputs &amp; Summary'!$D$7)^AS$29)),((INT(AS$29/$K99)-INT((AS$29-1)/$K99))*$S99*((1+'Inputs &amp; Summary'!$D$7)^AS$29))),(_xlfn.WEIBULL.DIST(AS$29,$L99,$K99,FALSE)*$S99*((1+'Inputs &amp; Summary'!$D$7)^AS$29))),IF($M99=Lists!$H$3,IF($K99&lt;1,((($R99*(1-$E99)+$Q99*(1-$F99))/$K99)*((1+'Inputs &amp; Summary'!$D$7)^AS$29)),((INT(AS$29/$K99)-INT((AS$29-1)/$K99))*($R99*(1-$E99)+$Q99*(1-$F99))*((1+'Inputs &amp; Summary'!$D$7)^AS$29))),((_xlfn.WEIBULL.DIST(AS$29,$L99,$K99,FALSE)*($R99*(1-$E99)+$Q99*(1-$F99))*((1+'Inputs &amp; Summary'!$D$7)^AS$29))))))</f>
        <v>0</v>
      </c>
      <c r="AT99" s="114">
        <f>$D99*IF(AT$29&gt;'Inputs &amp; Summary'!$D$5,0,IF(AT$29&gt;VLOOKUP($G99,Lists!$J$17:$K$21,2),IF($M99=Lists!$H$3,IF($K99&lt;1,(($S99/$K99)*((1+'Inputs &amp; Summary'!$D$7)^AT$29)),((INT(AT$29/$K99)-INT((AT$29-1)/$K99))*$S99*((1+'Inputs &amp; Summary'!$D$7)^AT$29))),(_xlfn.WEIBULL.DIST(AT$29,$L99,$K99,FALSE)*$S99*((1+'Inputs &amp; Summary'!$D$7)^AT$29))),IF($M99=Lists!$H$3,IF($K99&lt;1,((($R99*(1-$E99)+$Q99*(1-$F99))/$K99)*((1+'Inputs &amp; Summary'!$D$7)^AT$29)),((INT(AT$29/$K99)-INT((AT$29-1)/$K99))*($R99*(1-$E99)+$Q99*(1-$F99))*((1+'Inputs &amp; Summary'!$D$7)^AT$29))),((_xlfn.WEIBULL.DIST(AT$29,$L99,$K99,FALSE)*($R99*(1-$E99)+$Q99*(1-$F99))*((1+'Inputs &amp; Summary'!$D$7)^AT$29))))))</f>
        <v>0</v>
      </c>
      <c r="AU99" s="114">
        <f>$D99*IF(AU$29&gt;'Inputs &amp; Summary'!$D$5,0,IF(AU$29&gt;VLOOKUP($G99,Lists!$J$17:$K$21,2),IF($M99=Lists!$H$3,IF($K99&lt;1,(($S99/$K99)*((1+'Inputs &amp; Summary'!$D$7)^AU$29)),((INT(AU$29/$K99)-INT((AU$29-1)/$K99))*$S99*((1+'Inputs &amp; Summary'!$D$7)^AU$29))),(_xlfn.WEIBULL.DIST(AU$29,$L99,$K99,FALSE)*$S99*((1+'Inputs &amp; Summary'!$D$7)^AU$29))),IF($M99=Lists!$H$3,IF($K99&lt;1,((($R99*(1-$E99)+$Q99*(1-$F99))/$K99)*((1+'Inputs &amp; Summary'!$D$7)^AU$29)),((INT(AU$29/$K99)-INT((AU$29-1)/$K99))*($R99*(1-$E99)+$Q99*(1-$F99))*((1+'Inputs &amp; Summary'!$D$7)^AU$29))),((_xlfn.WEIBULL.DIST(AU$29,$L99,$K99,FALSE)*($R99*(1-$E99)+$Q99*(1-$F99))*((1+'Inputs &amp; Summary'!$D$7)^AU$29))))))</f>
        <v>0</v>
      </c>
      <c r="AV99" s="114">
        <f>$D99*IF(AV$29&gt;'Inputs &amp; Summary'!$D$5,0,IF(AV$29&gt;VLOOKUP($G99,Lists!$J$17:$K$21,2),IF($M99=Lists!$H$3,IF($K99&lt;1,(($S99/$K99)*((1+'Inputs &amp; Summary'!$D$7)^AV$29)),((INT(AV$29/$K99)-INT((AV$29-1)/$K99))*$S99*((1+'Inputs &amp; Summary'!$D$7)^AV$29))),(_xlfn.WEIBULL.DIST(AV$29,$L99,$K99,FALSE)*$S99*((1+'Inputs &amp; Summary'!$D$7)^AV$29))),IF($M99=Lists!$H$3,IF($K99&lt;1,((($R99*(1-$E99)+$Q99*(1-$F99))/$K99)*((1+'Inputs &amp; Summary'!$D$7)^AV$29)),((INT(AV$29/$K99)-INT((AV$29-1)/$K99))*($R99*(1-$E99)+$Q99*(1-$F99))*((1+'Inputs &amp; Summary'!$D$7)^AV$29))),((_xlfn.WEIBULL.DIST(AV$29,$L99,$K99,FALSE)*($R99*(1-$E99)+$Q99*(1-$F99))*((1+'Inputs &amp; Summary'!$D$7)^AV$29))))))</f>
        <v>0</v>
      </c>
      <c r="AW99" s="114">
        <f>$D99*IF(AW$29&gt;'Inputs &amp; Summary'!$D$5,0,IF(AW$29&gt;VLOOKUP($G99,Lists!$J$17:$K$21,2),IF($M99=Lists!$H$3,IF($K99&lt;1,(($S99/$K99)*((1+'Inputs &amp; Summary'!$D$7)^AW$29)),((INT(AW$29/$K99)-INT((AW$29-1)/$K99))*$S99*((1+'Inputs &amp; Summary'!$D$7)^AW$29))),(_xlfn.WEIBULL.DIST(AW$29,$L99,$K99,FALSE)*$S99*((1+'Inputs &amp; Summary'!$D$7)^AW$29))),IF($M99=Lists!$H$3,IF($K99&lt;1,((($R99*(1-$E99)+$Q99*(1-$F99))/$K99)*((1+'Inputs &amp; Summary'!$D$7)^AW$29)),((INT(AW$29/$K99)-INT((AW$29-1)/$K99))*($R99*(1-$E99)+$Q99*(1-$F99))*((1+'Inputs &amp; Summary'!$D$7)^AW$29))),((_xlfn.WEIBULL.DIST(AW$29,$L99,$K99,FALSE)*($R99*(1-$E99)+$Q99*(1-$F99))*((1+'Inputs &amp; Summary'!$D$7)^AW$29))))))</f>
        <v>0</v>
      </c>
      <c r="AX99" s="114">
        <f>$D99*IF(AX$29&gt;'Inputs &amp; Summary'!$D$5,0,IF(AX$29&gt;VLOOKUP($G99,Lists!$J$17:$K$21,2),IF($M99=Lists!$H$3,IF($K99&lt;1,(($S99/$K99)*((1+'Inputs &amp; Summary'!$D$7)^AX$29)),((INT(AX$29/$K99)-INT((AX$29-1)/$K99))*$S99*((1+'Inputs &amp; Summary'!$D$7)^AX$29))),(_xlfn.WEIBULL.DIST(AX$29,$L99,$K99,FALSE)*$S99*((1+'Inputs &amp; Summary'!$D$7)^AX$29))),IF($M99=Lists!$H$3,IF($K99&lt;1,((($R99*(1-$E99)+$Q99*(1-$F99))/$K99)*((1+'Inputs &amp; Summary'!$D$7)^AX$29)),((INT(AX$29/$K99)-INT((AX$29-1)/$K99))*($R99*(1-$E99)+$Q99*(1-$F99))*((1+'Inputs &amp; Summary'!$D$7)^AX$29))),((_xlfn.WEIBULL.DIST(AX$29,$L99,$K99,FALSE)*($R99*(1-$E99)+$Q99*(1-$F99))*((1+'Inputs &amp; Summary'!$D$7)^AX$29))))))</f>
        <v>0</v>
      </c>
      <c r="AY99" s="114">
        <f>$D99*IF(AY$29&gt;'Inputs &amp; Summary'!$D$5,0,IF(AY$29&gt;VLOOKUP($G99,Lists!$J$17:$K$21,2),IF($M99=Lists!$H$3,IF($K99&lt;1,(($S99/$K99)*((1+'Inputs &amp; Summary'!$D$7)^AY$29)),((INT(AY$29/$K99)-INT((AY$29-1)/$K99))*$S99*((1+'Inputs &amp; Summary'!$D$7)^AY$29))),(_xlfn.WEIBULL.DIST(AY$29,$L99,$K99,FALSE)*$S99*((1+'Inputs &amp; Summary'!$D$7)^AY$29))),IF($M99=Lists!$H$3,IF($K99&lt;1,((($R99*(1-$E99)+$Q99*(1-$F99))/$K99)*((1+'Inputs &amp; Summary'!$D$7)^AY$29)),((INT(AY$29/$K99)-INT((AY$29-1)/$K99))*($R99*(1-$E99)+$Q99*(1-$F99))*((1+'Inputs &amp; Summary'!$D$7)^AY$29))),((_xlfn.WEIBULL.DIST(AY$29,$L99,$K99,FALSE)*($R99*(1-$E99)+$Q99*(1-$F99))*((1+'Inputs &amp; Summary'!$D$7)^AY$29))))))</f>
        <v>0</v>
      </c>
      <c r="AZ99" s="114">
        <f>$D99*IF(AZ$29&gt;'Inputs &amp; Summary'!$D$5,0,IF(AZ$29&gt;VLOOKUP($G99,Lists!$J$17:$K$21,2),IF($M99=Lists!$H$3,IF($K99&lt;1,(($S99/$K99)*((1+'Inputs &amp; Summary'!$D$7)^AZ$29)),((INT(AZ$29/$K99)-INT((AZ$29-1)/$K99))*$S99*((1+'Inputs &amp; Summary'!$D$7)^AZ$29))),(_xlfn.WEIBULL.DIST(AZ$29,$L99,$K99,FALSE)*$S99*((1+'Inputs &amp; Summary'!$D$7)^AZ$29))),IF($M99=Lists!$H$3,IF($K99&lt;1,((($R99*(1-$E99)+$Q99*(1-$F99))/$K99)*((1+'Inputs &amp; Summary'!$D$7)^AZ$29)),((INT(AZ$29/$K99)-INT((AZ$29-1)/$K99))*($R99*(1-$E99)+$Q99*(1-$F99))*((1+'Inputs &amp; Summary'!$D$7)^AZ$29))),((_xlfn.WEIBULL.DIST(AZ$29,$L99,$K99,FALSE)*($R99*(1-$E99)+$Q99*(1-$F99))*((1+'Inputs &amp; Summary'!$D$7)^AZ$29))))))</f>
        <v>0</v>
      </c>
      <c r="BA99" s="114">
        <f>$D99*IF(BA$29&gt;'Inputs &amp; Summary'!$D$5,0,IF(BA$29&gt;VLOOKUP($G99,Lists!$J$17:$K$21,2),IF($M99=Lists!$H$3,IF($K99&lt;1,(($S99/$K99)*((1+'Inputs &amp; Summary'!$D$7)^BA$29)),((INT(BA$29/$K99)-INT((BA$29-1)/$K99))*$S99*((1+'Inputs &amp; Summary'!$D$7)^BA$29))),(_xlfn.WEIBULL.DIST(BA$29,$L99,$K99,FALSE)*$S99*((1+'Inputs &amp; Summary'!$D$7)^BA$29))),IF($M99=Lists!$H$3,IF($K99&lt;1,((($R99*(1-$E99)+$Q99*(1-$F99))/$K99)*((1+'Inputs &amp; Summary'!$D$7)^BA$29)),((INT(BA$29/$K99)-INT((BA$29-1)/$K99))*($R99*(1-$E99)+$Q99*(1-$F99))*((1+'Inputs &amp; Summary'!$D$7)^BA$29))),((_xlfn.WEIBULL.DIST(BA$29,$L99,$K99,FALSE)*($R99*(1-$E99)+$Q99*(1-$F99))*((1+'Inputs &amp; Summary'!$D$7)^BA$29))))))</f>
        <v>0</v>
      </c>
      <c r="BB99" s="114">
        <f>$D99*IF(BB$29&gt;'Inputs &amp; Summary'!$D$5,0,IF(BB$29&gt;VLOOKUP($G99,Lists!$J$17:$K$21,2),IF($M99=Lists!$H$3,IF($K99&lt;1,(($S99/$K99)*((1+'Inputs &amp; Summary'!$D$7)^BB$29)),((INT(BB$29/$K99)-INT((BB$29-1)/$K99))*$S99*((1+'Inputs &amp; Summary'!$D$7)^BB$29))),(_xlfn.WEIBULL.DIST(BB$29,$L99,$K99,FALSE)*$S99*((1+'Inputs &amp; Summary'!$D$7)^BB$29))),IF($M99=Lists!$H$3,IF($K99&lt;1,((($R99*(1-$E99)+$Q99*(1-$F99))/$K99)*((1+'Inputs &amp; Summary'!$D$7)^BB$29)),((INT(BB$29/$K99)-INT((BB$29-1)/$K99))*($R99*(1-$E99)+$Q99*(1-$F99))*((1+'Inputs &amp; Summary'!$D$7)^BB$29))),((_xlfn.WEIBULL.DIST(BB$29,$L99,$K99,FALSE)*($R99*(1-$E99)+$Q99*(1-$F99))*((1+'Inputs &amp; Summary'!$D$7)^BB$29))))))</f>
        <v>0</v>
      </c>
      <c r="BC99" s="114">
        <f>$D99*IF(BC$29&gt;'Inputs &amp; Summary'!$D$5,0,IF(BC$29&gt;VLOOKUP($G99,Lists!$J$17:$K$21,2),IF($M99=Lists!$H$3,IF($K99&lt;1,(($S99/$K99)*((1+'Inputs &amp; Summary'!$D$7)^BC$29)),((INT(BC$29/$K99)-INT((BC$29-1)/$K99))*$S99*((1+'Inputs &amp; Summary'!$D$7)^BC$29))),(_xlfn.WEIBULL.DIST(BC$29,$L99,$K99,FALSE)*$S99*((1+'Inputs &amp; Summary'!$D$7)^BC$29))),IF($M99=Lists!$H$3,IF($K99&lt;1,((($R99*(1-$E99)+$Q99*(1-$F99))/$K99)*((1+'Inputs &amp; Summary'!$D$7)^BC$29)),((INT(BC$29/$K99)-INT((BC$29-1)/$K99))*($R99*(1-$E99)+$Q99*(1-$F99))*((1+'Inputs &amp; Summary'!$D$7)^BC$29))),((_xlfn.WEIBULL.DIST(BC$29,$L99,$K99,FALSE)*($R99*(1-$E99)+$Q99*(1-$F99))*((1+'Inputs &amp; Summary'!$D$7)^BC$29))))))</f>
        <v>0</v>
      </c>
      <c r="BD99" s="114">
        <f>$D99*IF(BD$29&gt;'Inputs &amp; Summary'!$D$5,0,IF(BD$29&gt;VLOOKUP($G99,Lists!$J$17:$K$21,2),IF($M99=Lists!$H$3,IF($K99&lt;1,(($S99/$K99)*((1+'Inputs &amp; Summary'!$D$7)^BD$29)),((INT(BD$29/$K99)-INT((BD$29-1)/$K99))*$S99*((1+'Inputs &amp; Summary'!$D$7)^BD$29))),(_xlfn.WEIBULL.DIST(BD$29,$L99,$K99,FALSE)*$S99*((1+'Inputs &amp; Summary'!$D$7)^BD$29))),IF($M99=Lists!$H$3,IF($K99&lt;1,((($R99*(1-$E99)+$Q99*(1-$F99))/$K99)*((1+'Inputs &amp; Summary'!$D$7)^BD$29)),((INT(BD$29/$K99)-INT((BD$29-1)/$K99))*($R99*(1-$E99)+$Q99*(1-$F99))*((1+'Inputs &amp; Summary'!$D$7)^BD$29))),((_xlfn.WEIBULL.DIST(BD$29,$L99,$K99,FALSE)*($R99*(1-$E99)+$Q99*(1-$F99))*((1+'Inputs &amp; Summary'!$D$7)^BD$29))))))</f>
        <v>0</v>
      </c>
      <c r="BE99" s="114">
        <f>$D99*IF(BE$29&gt;'Inputs &amp; Summary'!$D$5,0,IF(BE$29&gt;VLOOKUP($G99,Lists!$J$17:$K$21,2),IF($M99=Lists!$H$3,IF($K99&lt;1,(($S99/$K99)*((1+'Inputs &amp; Summary'!$D$7)^BE$29)),((INT(BE$29/$K99)-INT((BE$29-1)/$K99))*$S99*((1+'Inputs &amp; Summary'!$D$7)^BE$29))),(_xlfn.WEIBULL.DIST(BE$29,$L99,$K99,FALSE)*$S99*((1+'Inputs &amp; Summary'!$D$7)^BE$29))),IF($M99=Lists!$H$3,IF($K99&lt;1,((($R99*(1-$E99)+$Q99*(1-$F99))/$K99)*((1+'Inputs &amp; Summary'!$D$7)^BE$29)),((INT(BE$29/$K99)-INT((BE$29-1)/$K99))*($R99*(1-$E99)+$Q99*(1-$F99))*((1+'Inputs &amp; Summary'!$D$7)^BE$29))),((_xlfn.WEIBULL.DIST(BE$29,$L99,$K99,FALSE)*($R99*(1-$E99)+$Q99*(1-$F99))*((1+'Inputs &amp; Summary'!$D$7)^BE$29))))))</f>
        <v>0</v>
      </c>
      <c r="BF99" s="114">
        <f>$D99*IF(BF$29&gt;'Inputs &amp; Summary'!$D$5,0,IF(BF$29&gt;VLOOKUP($G99,Lists!$J$17:$K$21,2),IF($M99=Lists!$H$3,IF($K99&lt;1,(($S99/$K99)*((1+'Inputs &amp; Summary'!$D$7)^BF$29)),((INT(BF$29/$K99)-INT((BF$29-1)/$K99))*$S99*((1+'Inputs &amp; Summary'!$D$7)^BF$29))),(_xlfn.WEIBULL.DIST(BF$29,$L99,$K99,FALSE)*$S99*((1+'Inputs &amp; Summary'!$D$7)^BF$29))),IF($M99=Lists!$H$3,IF($K99&lt;1,((($R99*(1-$E99)+$Q99*(1-$F99))/$K99)*((1+'Inputs &amp; Summary'!$D$7)^BF$29)),((INT(BF$29/$K99)-INT((BF$29-1)/$K99))*($R99*(1-$E99)+$Q99*(1-$F99))*((1+'Inputs &amp; Summary'!$D$7)^BF$29))),((_xlfn.WEIBULL.DIST(BF$29,$L99,$K99,FALSE)*($R99*(1-$E99)+$Q99*(1-$F99))*((1+'Inputs &amp; Summary'!$D$7)^BF$29))))))</f>
        <v>0</v>
      </c>
      <c r="BG99" s="114">
        <f>$D99*IF(BG$29&gt;'Inputs &amp; Summary'!$D$5,0,IF(BG$29&gt;VLOOKUP($G99,Lists!$J$17:$K$21,2),IF($M99=Lists!$H$3,IF($K99&lt;1,(($S99/$K99)*((1+'Inputs &amp; Summary'!$D$7)^BG$29)),((INT(BG$29/$K99)-INT((BG$29-1)/$K99))*$S99*((1+'Inputs &amp; Summary'!$D$7)^BG$29))),(_xlfn.WEIBULL.DIST(BG$29,$L99,$K99,FALSE)*$S99*((1+'Inputs &amp; Summary'!$D$7)^BG$29))),IF($M99=Lists!$H$3,IF($K99&lt;1,((($R99*(1-$E99)+$Q99*(1-$F99))/$K99)*((1+'Inputs &amp; Summary'!$D$7)^BG$29)),((INT(BG$29/$K99)-INT((BG$29-1)/$K99))*($R99*(1-$E99)+$Q99*(1-$F99))*((1+'Inputs &amp; Summary'!$D$7)^BG$29))),((_xlfn.WEIBULL.DIST(BG$29,$L99,$K99,FALSE)*($R99*(1-$E99)+$Q99*(1-$F99))*((1+'Inputs &amp; Summary'!$D$7)^BG$29))))))</f>
        <v>0</v>
      </c>
      <c r="BH99" s="114">
        <f>$D99*IF(BH$29&gt;'Inputs &amp; Summary'!$D$5,0,IF(BH$29&gt;VLOOKUP($G99,Lists!$J$17:$K$21,2),IF($M99=Lists!$H$3,IF($K99&lt;1,(($S99/$K99)*((1+'Inputs &amp; Summary'!$D$7)^BH$29)),((INT(BH$29/$K99)-INT((BH$29-1)/$K99))*$S99*((1+'Inputs &amp; Summary'!$D$7)^BH$29))),(_xlfn.WEIBULL.DIST(BH$29,$L99,$K99,FALSE)*$S99*((1+'Inputs &amp; Summary'!$D$7)^BH$29))),IF($M99=Lists!$H$3,IF($K99&lt;1,((($R99*(1-$E99)+$Q99*(1-$F99))/$K99)*((1+'Inputs &amp; Summary'!$D$7)^BH$29)),((INT(BH$29/$K99)-INT((BH$29-1)/$K99))*($R99*(1-$E99)+$Q99*(1-$F99))*((1+'Inputs &amp; Summary'!$D$7)^BH$29))),((_xlfn.WEIBULL.DIST(BH$29,$L99,$K99,FALSE)*($R99*(1-$E99)+$Q99*(1-$F99))*((1+'Inputs &amp; Summary'!$D$7)^BH$29))))))</f>
        <v>0</v>
      </c>
      <c r="BI99" s="114">
        <f>$D99*IF(BI$29&gt;'Inputs &amp; Summary'!$D$5,0,IF(BI$29&gt;VLOOKUP($G99,Lists!$J$17:$K$21,2),IF($M99=Lists!$H$3,IF($K99&lt;1,(($S99/$K99)*((1+'Inputs &amp; Summary'!$D$7)^BI$29)),((INT(BI$29/$K99)-INT((BI$29-1)/$K99))*$S99*((1+'Inputs &amp; Summary'!$D$7)^BI$29))),(_xlfn.WEIBULL.DIST(BI$29,$L99,$K99,FALSE)*$S99*((1+'Inputs &amp; Summary'!$D$7)^BI$29))),IF($M99=Lists!$H$3,IF($K99&lt;1,((($R99*(1-$E99)+$Q99*(1-$F99))/$K99)*((1+'Inputs &amp; Summary'!$D$7)^BI$29)),((INT(BI$29/$K99)-INT((BI$29-1)/$K99))*($R99*(1-$E99)+$Q99*(1-$F99))*((1+'Inputs &amp; Summary'!$D$7)^BI$29))),((_xlfn.WEIBULL.DIST(BI$29,$L99,$K99,FALSE)*($R99*(1-$E99)+$Q99*(1-$F99))*((1+'Inputs &amp; Summary'!$D$7)^BI$29))))))</f>
        <v>0</v>
      </c>
      <c r="BJ99" s="114">
        <f>$D99*IF(BJ$29&gt;'Inputs &amp; Summary'!$D$5,0,IF(BJ$29&gt;VLOOKUP($G99,Lists!$J$17:$K$21,2),IF($M99=Lists!$H$3,IF($K99&lt;1,(($S99/$K99)*((1+'Inputs &amp; Summary'!$D$7)^BJ$29)),((INT(BJ$29/$K99)-INT((BJ$29-1)/$K99))*$S99*((1+'Inputs &amp; Summary'!$D$7)^BJ$29))),(_xlfn.WEIBULL.DIST(BJ$29,$L99,$K99,FALSE)*$S99*((1+'Inputs &amp; Summary'!$D$7)^BJ$29))),IF($M99=Lists!$H$3,IF($K99&lt;1,((($R99*(1-$E99)+$Q99*(1-$F99))/$K99)*((1+'Inputs &amp; Summary'!$D$7)^BJ$29)),((INT(BJ$29/$K99)-INT((BJ$29-1)/$K99))*($R99*(1-$E99)+$Q99*(1-$F99))*((1+'Inputs &amp; Summary'!$D$7)^BJ$29))),((_xlfn.WEIBULL.DIST(BJ$29,$L99,$K99,FALSE)*($R99*(1-$E99)+$Q99*(1-$F99))*((1+'Inputs &amp; Summary'!$D$7)^BJ$29))))))</f>
        <v>0</v>
      </c>
      <c r="BK99" s="114">
        <f>$D99*IF(BK$29&gt;'Inputs &amp; Summary'!$D$5,0,IF(BK$29&gt;VLOOKUP($G99,Lists!$J$17:$K$21,2),IF($M99=Lists!$H$3,IF($K99&lt;1,(($S99/$K99)*((1+'Inputs &amp; Summary'!$D$7)^BK$29)),((INT(BK$29/$K99)-INT((BK$29-1)/$K99))*$S99*((1+'Inputs &amp; Summary'!$D$7)^BK$29))),(_xlfn.WEIBULL.DIST(BK$29,$L99,$K99,FALSE)*$S99*((1+'Inputs &amp; Summary'!$D$7)^BK$29))),IF($M99=Lists!$H$3,IF($K99&lt;1,((($R99*(1-$E99)+$Q99*(1-$F99))/$K99)*((1+'Inputs &amp; Summary'!$D$7)^BK$29)),((INT(BK$29/$K99)-INT((BK$29-1)/$K99))*($R99*(1-$E99)+$Q99*(1-$F99))*((1+'Inputs &amp; Summary'!$D$7)^BK$29))),((_xlfn.WEIBULL.DIST(BK$29,$L99,$K99,FALSE)*($R99*(1-$E99)+$Q99*(1-$F99))*((1+'Inputs &amp; Summary'!$D$7)^BK$29))))))</f>
        <v>0</v>
      </c>
      <c r="BL99" s="114">
        <f>$D99*IF(BL$29&gt;'Inputs &amp; Summary'!$D$5,0,IF(BL$29&gt;VLOOKUP($G99,Lists!$J$17:$K$21,2),IF($M99=Lists!$H$3,IF($K99&lt;1,(($S99/$K99)*((1+'Inputs &amp; Summary'!$D$7)^BL$29)),((INT(BL$29/$K99)-INT((BL$29-1)/$K99))*$S99*((1+'Inputs &amp; Summary'!$D$7)^BL$29))),(_xlfn.WEIBULL.DIST(BL$29,$L99,$K99,FALSE)*$S99*((1+'Inputs &amp; Summary'!$D$7)^BL$29))),IF($M99=Lists!$H$3,IF($K99&lt;1,((($R99*(1-$E99)+$Q99*(1-$F99))/$K99)*((1+'Inputs &amp; Summary'!$D$7)^BL$29)),((INT(BL$29/$K99)-INT((BL$29-1)/$K99))*($R99*(1-$E99)+$Q99*(1-$F99))*((1+'Inputs &amp; Summary'!$D$7)^BL$29))),((_xlfn.WEIBULL.DIST(BL$29,$L99,$K99,FALSE)*($R99*(1-$E99)+$Q99*(1-$F99))*((1+'Inputs &amp; Summary'!$D$7)^BL$29))))))</f>
        <v>0</v>
      </c>
    </row>
    <row r="100" spans="1:64" s="1" customFormat="1" x14ac:dyDescent="0.3">
      <c r="A100" s="79" t="s">
        <v>208</v>
      </c>
      <c r="B100" s="33" t="s">
        <v>152</v>
      </c>
      <c r="C100" s="33" t="s">
        <v>17</v>
      </c>
      <c r="D100" s="68">
        <v>1</v>
      </c>
      <c r="E100" s="68">
        <v>1</v>
      </c>
      <c r="F100" s="68">
        <v>1</v>
      </c>
      <c r="G100" s="213" t="s">
        <v>17</v>
      </c>
      <c r="H100" s="34" t="s">
        <v>288</v>
      </c>
      <c r="I100" s="34" t="s">
        <v>99</v>
      </c>
      <c r="J100" s="33">
        <f>VLOOKUP(I100,'Labor Rates'!$A$1:$B$16,2)</f>
        <v>24.03846153846154</v>
      </c>
      <c r="K100" s="35">
        <v>20</v>
      </c>
      <c r="L100" s="35">
        <v>1</v>
      </c>
      <c r="M100" s="36" t="s">
        <v>249</v>
      </c>
      <c r="N100" s="84">
        <f>'Inputs &amp; Summary'!$D$30</f>
        <v>1</v>
      </c>
      <c r="O100" s="35">
        <v>0.25</v>
      </c>
      <c r="P100" s="5">
        <v>25</v>
      </c>
      <c r="Q100" s="73">
        <f t="shared" si="16"/>
        <v>6.009615384615385</v>
      </c>
      <c r="R100" s="73">
        <f t="shared" si="17"/>
        <v>25</v>
      </c>
      <c r="S100" s="74">
        <f t="shared" si="18"/>
        <v>31.009615384615387</v>
      </c>
      <c r="T100" s="88"/>
      <c r="U100" s="80"/>
      <c r="V100" s="87">
        <f t="shared" si="19"/>
        <v>0.48729637247820268</v>
      </c>
      <c r="W100" s="87">
        <f>NPV('Inputs &amp; Summary'!$D$6,Y100:BL100)</f>
        <v>3.5380240634784288</v>
      </c>
      <c r="X100" s="90">
        <f t="shared" si="20"/>
        <v>2.567911218678761E-5</v>
      </c>
      <c r="Y100" s="114">
        <f>$D100*IF(Y$29&gt;'Inputs &amp; Summary'!$D$5,0,IF(Y$29&gt;VLOOKUP($G100,Lists!$J$17:$K$21,2),IF($M100=Lists!$H$3,IF($K100&lt;1,(($S100/$K100)*((1+'Inputs &amp; Summary'!$D$7)^Y$29)),((INT(Y$29/$K100)-INT((Y$29-1)/$K100))*$S100*((1+'Inputs &amp; Summary'!$D$7)^Y$29))),(_xlfn.WEIBULL.DIST(Y$29,$L100,$K100,FALSE)*$S100*((1+'Inputs &amp; Summary'!$D$7)^Y$29))),IF($M100=Lists!$H$3,IF($K100&lt;1,((($R100*(1-$E100)+$Q100*(1-$F100))/$K100)*((1+'Inputs &amp; Summary'!$D$7)^Y$29)),((INT(Y$29/$K100)-INT((Y$29-1)/$K100))*($R100*(1-$E100)+$Q100*(1-$F100))*((1+'Inputs &amp; Summary'!$D$7)^Y$29))),((_xlfn.WEIBULL.DIST(Y$29,$L100,$K100,FALSE)*($R100*(1-$E100)+$Q100*(1-$F100))*((1+'Inputs &amp; Summary'!$D$7)^Y$29))))))</f>
        <v>0</v>
      </c>
      <c r="Z100" s="114">
        <f>$D100*IF(Z$29&gt;'Inputs &amp; Summary'!$D$5,0,IF(Z$29&gt;VLOOKUP($G100,Lists!$J$17:$K$21,2),IF($M100=Lists!$H$3,IF($K100&lt;1,(($S100/$K100)*((1+'Inputs &amp; Summary'!$D$7)^Z$29)),((INT(Z$29/$K100)-INT((Z$29-1)/$K100))*$S100*((1+'Inputs &amp; Summary'!$D$7)^Z$29))),(_xlfn.WEIBULL.DIST(Z$29,$L100,$K100,FALSE)*$S100*((1+'Inputs &amp; Summary'!$D$7)^Z$29))),IF($M100=Lists!$H$3,IF($K100&lt;1,((($R100*(1-$E100)+$Q100*(1-$F100))/$K100)*((1+'Inputs &amp; Summary'!$D$7)^Z$29)),((INT(Z$29/$K100)-INT((Z$29-1)/$K100))*($R100*(1-$E100)+$Q100*(1-$F100))*((1+'Inputs &amp; Summary'!$D$7)^Z$29))),((_xlfn.WEIBULL.DIST(Z$29,$L100,$K100,FALSE)*($R100*(1-$E100)+$Q100*(1-$F100))*((1+'Inputs &amp; Summary'!$D$7)^Z$29))))))</f>
        <v>0</v>
      </c>
      <c r="AA100" s="114">
        <f>$D100*IF(AA$29&gt;'Inputs &amp; Summary'!$D$5,0,IF(AA$29&gt;VLOOKUP($G100,Lists!$J$17:$K$21,2),IF($M100=Lists!$H$3,IF($K100&lt;1,(($S100/$K100)*((1+'Inputs &amp; Summary'!$D$7)^AA$29)),((INT(AA$29/$K100)-INT((AA$29-1)/$K100))*$S100*((1+'Inputs &amp; Summary'!$D$7)^AA$29))),(_xlfn.WEIBULL.DIST(AA$29,$L100,$K100,FALSE)*$S100*((1+'Inputs &amp; Summary'!$D$7)^AA$29))),IF($M100=Lists!$H$3,IF($K100&lt;1,((($R100*(1-$E100)+$Q100*(1-$F100))/$K100)*((1+'Inputs &amp; Summary'!$D$7)^AA$29)),((INT(AA$29/$K100)-INT((AA$29-1)/$K100))*($R100*(1-$E100)+$Q100*(1-$F100))*((1+'Inputs &amp; Summary'!$D$7)^AA$29))),((_xlfn.WEIBULL.DIST(AA$29,$L100,$K100,FALSE)*($R100*(1-$E100)+$Q100*(1-$F100))*((1+'Inputs &amp; Summary'!$D$7)^AA$29))))))</f>
        <v>0</v>
      </c>
      <c r="AB100" s="114">
        <f>$D100*IF(AB$29&gt;'Inputs &amp; Summary'!$D$5,0,IF(AB$29&gt;VLOOKUP($G100,Lists!$J$17:$K$21,2),IF($M100=Lists!$H$3,IF($K100&lt;1,(($S100/$K100)*((1+'Inputs &amp; Summary'!$D$7)^AB$29)),((INT(AB$29/$K100)-INT((AB$29-1)/$K100))*$S100*((1+'Inputs &amp; Summary'!$D$7)^AB$29))),(_xlfn.WEIBULL.DIST(AB$29,$L100,$K100,FALSE)*$S100*((1+'Inputs &amp; Summary'!$D$7)^AB$29))),IF($M100=Lists!$H$3,IF($K100&lt;1,((($R100*(1-$E100)+$Q100*(1-$F100))/$K100)*((1+'Inputs &amp; Summary'!$D$7)^AB$29)),((INT(AB$29/$K100)-INT((AB$29-1)/$K100))*($R100*(1-$E100)+$Q100*(1-$F100))*((1+'Inputs &amp; Summary'!$D$7)^AB$29))),((_xlfn.WEIBULL.DIST(AB$29,$L100,$K100,FALSE)*($R100*(1-$E100)+$Q100*(1-$F100))*((1+'Inputs &amp; Summary'!$D$7)^AB$29))))))</f>
        <v>0</v>
      </c>
      <c r="AC100" s="114">
        <f>$D100*IF(AC$29&gt;'Inputs &amp; Summary'!$D$5,0,IF(AC$29&gt;VLOOKUP($G100,Lists!$J$17:$K$21,2),IF($M100=Lists!$H$3,IF($K100&lt;1,(($S100/$K100)*((1+'Inputs &amp; Summary'!$D$7)^AC$29)),((INT(AC$29/$K100)-INT((AC$29-1)/$K100))*$S100*((1+'Inputs &amp; Summary'!$D$7)^AC$29))),(_xlfn.WEIBULL.DIST(AC$29,$L100,$K100,FALSE)*$S100*((1+'Inputs &amp; Summary'!$D$7)^AC$29))),IF($M100=Lists!$H$3,IF($K100&lt;1,((($R100*(1-$E100)+$Q100*(1-$F100))/$K100)*((1+'Inputs &amp; Summary'!$D$7)^AC$29)),((INT(AC$29/$K100)-INT((AC$29-1)/$K100))*($R100*(1-$E100)+$Q100*(1-$F100))*((1+'Inputs &amp; Summary'!$D$7)^AC$29))),((_xlfn.WEIBULL.DIST(AC$29,$L100,$K100,FALSE)*($R100*(1-$E100)+$Q100*(1-$F100))*((1+'Inputs &amp; Summary'!$D$7)^AC$29))))))</f>
        <v>0</v>
      </c>
      <c r="AD100" s="114">
        <f>$D100*IF(AD$29&gt;'Inputs &amp; Summary'!$D$5,0,IF(AD$29&gt;VLOOKUP($G100,Lists!$J$17:$K$21,2),IF($M100=Lists!$H$3,IF($K100&lt;1,(($S100/$K100)*((1+'Inputs &amp; Summary'!$D$7)^AD$29)),((INT(AD$29/$K100)-INT((AD$29-1)/$K100))*$S100*((1+'Inputs &amp; Summary'!$D$7)^AD$29))),(_xlfn.WEIBULL.DIST(AD$29,$L100,$K100,FALSE)*$S100*((1+'Inputs &amp; Summary'!$D$7)^AD$29))),IF($M100=Lists!$H$3,IF($K100&lt;1,((($R100*(1-$E100)+$Q100*(1-$F100))/$K100)*((1+'Inputs &amp; Summary'!$D$7)^AD$29)),((INT(AD$29/$K100)-INT((AD$29-1)/$K100))*($R100*(1-$E100)+$Q100*(1-$F100))*((1+'Inputs &amp; Summary'!$D$7)^AD$29))),((_xlfn.WEIBULL.DIST(AD$29,$L100,$K100,FALSE)*($R100*(1-$E100)+$Q100*(1-$F100))*((1+'Inputs &amp; Summary'!$D$7)^AD$29))))))</f>
        <v>0</v>
      </c>
      <c r="AE100" s="114">
        <f>$D100*IF(AE$29&gt;'Inputs &amp; Summary'!$D$5,0,IF(AE$29&gt;VLOOKUP($G100,Lists!$J$17:$K$21,2),IF($M100=Lists!$H$3,IF($K100&lt;1,(($S100/$K100)*((1+'Inputs &amp; Summary'!$D$7)^AE$29)),((INT(AE$29/$K100)-INT((AE$29-1)/$K100))*$S100*((1+'Inputs &amp; Summary'!$D$7)^AE$29))),(_xlfn.WEIBULL.DIST(AE$29,$L100,$K100,FALSE)*$S100*((1+'Inputs &amp; Summary'!$D$7)^AE$29))),IF($M100=Lists!$H$3,IF($K100&lt;1,((($R100*(1-$E100)+$Q100*(1-$F100))/$K100)*((1+'Inputs &amp; Summary'!$D$7)^AE$29)),((INT(AE$29/$K100)-INT((AE$29-1)/$K100))*($R100*(1-$E100)+$Q100*(1-$F100))*((1+'Inputs &amp; Summary'!$D$7)^AE$29))),((_xlfn.WEIBULL.DIST(AE$29,$L100,$K100,FALSE)*($R100*(1-$E100)+$Q100*(1-$F100))*((1+'Inputs &amp; Summary'!$D$7)^AE$29))))))</f>
        <v>0</v>
      </c>
      <c r="AF100" s="114">
        <f>$D100*IF(AF$29&gt;'Inputs &amp; Summary'!$D$5,0,IF(AF$29&gt;VLOOKUP($G100,Lists!$J$17:$K$21,2),IF($M100=Lists!$H$3,IF($K100&lt;1,(($S100/$K100)*((1+'Inputs &amp; Summary'!$D$7)^AF$29)),((INT(AF$29/$K100)-INT((AF$29-1)/$K100))*$S100*((1+'Inputs &amp; Summary'!$D$7)^AF$29))),(_xlfn.WEIBULL.DIST(AF$29,$L100,$K100,FALSE)*$S100*((1+'Inputs &amp; Summary'!$D$7)^AF$29))),IF($M100=Lists!$H$3,IF($K100&lt;1,((($R100*(1-$E100)+$Q100*(1-$F100))/$K100)*((1+'Inputs &amp; Summary'!$D$7)^AF$29)),((INT(AF$29/$K100)-INT((AF$29-1)/$K100))*($R100*(1-$E100)+$Q100*(1-$F100))*((1+'Inputs &amp; Summary'!$D$7)^AF$29))),((_xlfn.WEIBULL.DIST(AF$29,$L100,$K100,FALSE)*($R100*(1-$E100)+$Q100*(1-$F100))*((1+'Inputs &amp; Summary'!$D$7)^AF$29))))))</f>
        <v>0</v>
      </c>
      <c r="AG100" s="114">
        <f>$D100*IF(AG$29&gt;'Inputs &amp; Summary'!$D$5,0,IF(AG$29&gt;VLOOKUP($G100,Lists!$J$17:$K$21,2),IF($M100=Lists!$H$3,IF($K100&lt;1,(($S100/$K100)*((1+'Inputs &amp; Summary'!$D$7)^AG$29)),((INT(AG$29/$K100)-INT((AG$29-1)/$K100))*$S100*((1+'Inputs &amp; Summary'!$D$7)^AG$29))),(_xlfn.WEIBULL.DIST(AG$29,$L100,$K100,FALSE)*$S100*((1+'Inputs &amp; Summary'!$D$7)^AG$29))),IF($M100=Lists!$H$3,IF($K100&lt;1,((($R100*(1-$E100)+$Q100*(1-$F100))/$K100)*((1+'Inputs &amp; Summary'!$D$7)^AG$29)),((INT(AG$29/$K100)-INT((AG$29-1)/$K100))*($R100*(1-$E100)+$Q100*(1-$F100))*((1+'Inputs &amp; Summary'!$D$7)^AG$29))),((_xlfn.WEIBULL.DIST(AG$29,$L100,$K100,FALSE)*($R100*(1-$E100)+$Q100*(1-$F100))*((1+'Inputs &amp; Summary'!$D$7)^AG$29))))))</f>
        <v>0</v>
      </c>
      <c r="AH100" s="114">
        <f>$D100*IF(AH$29&gt;'Inputs &amp; Summary'!$D$5,0,IF(AH$29&gt;VLOOKUP($G100,Lists!$J$17:$K$21,2),IF($M100=Lists!$H$3,IF($K100&lt;1,(($S100/$K100)*((1+'Inputs &amp; Summary'!$D$7)^AH$29)),((INT(AH$29/$K100)-INT((AH$29-1)/$K100))*$S100*((1+'Inputs &amp; Summary'!$D$7)^AH$29))),(_xlfn.WEIBULL.DIST(AH$29,$L100,$K100,FALSE)*$S100*((1+'Inputs &amp; Summary'!$D$7)^AH$29))),IF($M100=Lists!$H$3,IF($K100&lt;1,((($R100*(1-$E100)+$Q100*(1-$F100))/$K100)*((1+'Inputs &amp; Summary'!$D$7)^AH$29)),((INT(AH$29/$K100)-INT((AH$29-1)/$K100))*($R100*(1-$E100)+$Q100*(1-$F100))*((1+'Inputs &amp; Summary'!$D$7)^AH$29))),((_xlfn.WEIBULL.DIST(AH$29,$L100,$K100,FALSE)*($R100*(1-$E100)+$Q100*(1-$F100))*((1+'Inputs &amp; Summary'!$D$7)^AH$29))))))</f>
        <v>0</v>
      </c>
      <c r="AI100" s="114">
        <f>$D100*IF(AI$29&gt;'Inputs &amp; Summary'!$D$5,0,IF(AI$29&gt;VLOOKUP($G100,Lists!$J$17:$K$21,2),IF($M100=Lists!$H$3,IF($K100&lt;1,(($S100/$K100)*((1+'Inputs &amp; Summary'!$D$7)^AI$29)),((INT(AI$29/$K100)-INT((AI$29-1)/$K100))*$S100*((1+'Inputs &amp; Summary'!$D$7)^AI$29))),(_xlfn.WEIBULL.DIST(AI$29,$L100,$K100,FALSE)*$S100*((1+'Inputs &amp; Summary'!$D$7)^AI$29))),IF($M100=Lists!$H$3,IF($K100&lt;1,((($R100*(1-$E100)+$Q100*(1-$F100))/$K100)*((1+'Inputs &amp; Summary'!$D$7)^AI$29)),((INT(AI$29/$K100)-INT((AI$29-1)/$K100))*($R100*(1-$E100)+$Q100*(1-$F100))*((1+'Inputs &amp; Summary'!$D$7)^AI$29))),((_xlfn.WEIBULL.DIST(AI$29,$L100,$K100,FALSE)*($R100*(1-$E100)+$Q100*(1-$F100))*((1+'Inputs &amp; Summary'!$D$7)^AI$29))))))</f>
        <v>1.1122599725766102</v>
      </c>
      <c r="AJ100" s="114">
        <f>$D100*IF(AJ$29&gt;'Inputs &amp; Summary'!$D$5,0,IF(AJ$29&gt;VLOOKUP($G100,Lists!$J$17:$K$21,2),IF($M100=Lists!$H$3,IF($K100&lt;1,(($S100/$K100)*((1+'Inputs &amp; Summary'!$D$7)^AJ$29)),((INT(AJ$29/$K100)-INT((AJ$29-1)/$K100))*$S100*((1+'Inputs &amp; Summary'!$D$7)^AJ$29))),(_xlfn.WEIBULL.DIST(AJ$29,$L100,$K100,FALSE)*$S100*((1+'Inputs &amp; Summary'!$D$7)^AJ$29))),IF($M100=Lists!$H$3,IF($K100&lt;1,((($R100*(1-$E100)+$Q100*(1-$F100))/$K100)*((1+'Inputs &amp; Summary'!$D$7)^AJ$29)),((INT(AJ$29/$K100)-INT((AJ$29-1)/$K100))*($R100*(1-$E100)+$Q100*(1-$F100))*((1+'Inputs &amp; Summary'!$D$7)^AJ$29))),((_xlfn.WEIBULL.DIST(AJ$29,$L100,$K100,FALSE)*($R100*(1-$E100)+$Q100*(1-$F100))*((1+'Inputs &amp; Summary'!$D$7)^AJ$29))))))</f>
        <v>1.0791747018814137</v>
      </c>
      <c r="AK100" s="114">
        <f>$D100*IF(AK$29&gt;'Inputs &amp; Summary'!$D$5,0,IF(AK$29&gt;VLOOKUP($G100,Lists!$J$17:$K$21,2),IF($M100=Lists!$H$3,IF($K100&lt;1,(($S100/$K100)*((1+'Inputs &amp; Summary'!$D$7)^AK$29)),((INT(AK$29/$K100)-INT((AK$29-1)/$K100))*$S100*((1+'Inputs &amp; Summary'!$D$7)^AK$29))),(_xlfn.WEIBULL.DIST(AK$29,$L100,$K100,FALSE)*$S100*((1+'Inputs &amp; Summary'!$D$7)^AK$29))),IF($M100=Lists!$H$3,IF($K100&lt;1,((($R100*(1-$E100)+$Q100*(1-$F100))/$K100)*((1+'Inputs &amp; Summary'!$D$7)^AK$29)),((INT(AK$29/$K100)-INT((AK$29-1)/$K100))*($R100*(1-$E100)+$Q100*(1-$F100))*((1+'Inputs &amp; Summary'!$D$7)^AK$29))),((_xlfn.WEIBULL.DIST(AK$29,$L100,$K100,FALSE)*($R100*(1-$E100)+$Q100*(1-$F100))*((1+'Inputs &amp; Summary'!$D$7)^AK$29))))))</f>
        <v>1.0470735852185145</v>
      </c>
      <c r="AL100" s="114">
        <f>$D100*IF(AL$29&gt;'Inputs &amp; Summary'!$D$5,0,IF(AL$29&gt;VLOOKUP($G100,Lists!$J$17:$K$21,2),IF($M100=Lists!$H$3,IF($K100&lt;1,(($S100/$K100)*((1+'Inputs &amp; Summary'!$D$7)^AL$29)),((INT(AL$29/$K100)-INT((AL$29-1)/$K100))*$S100*((1+'Inputs &amp; Summary'!$D$7)^AL$29))),(_xlfn.WEIBULL.DIST(AL$29,$L100,$K100,FALSE)*$S100*((1+'Inputs &amp; Summary'!$D$7)^AL$29))),IF($M100=Lists!$H$3,IF($K100&lt;1,((($R100*(1-$E100)+$Q100*(1-$F100))/$K100)*((1+'Inputs &amp; Summary'!$D$7)^AL$29)),((INT(AL$29/$K100)-INT((AL$29-1)/$K100))*($R100*(1-$E100)+$Q100*(1-$F100))*((1+'Inputs &amp; Summary'!$D$7)^AL$29))),((_xlfn.WEIBULL.DIST(AL$29,$L100,$K100,FALSE)*($R100*(1-$E100)+$Q100*(1-$F100))*((1+'Inputs &amp; Summary'!$D$7)^AL$29))))))</f>
        <v>1.0159273479548532</v>
      </c>
      <c r="AM100" s="114">
        <f>$D100*IF(AM$29&gt;'Inputs &amp; Summary'!$D$5,0,IF(AM$29&gt;VLOOKUP($G100,Lists!$J$17:$K$21,2),IF($M100=Lists!$H$3,IF($K100&lt;1,(($S100/$K100)*((1+'Inputs &amp; Summary'!$D$7)^AM$29)),((INT(AM$29/$K100)-INT((AM$29-1)/$K100))*$S100*((1+'Inputs &amp; Summary'!$D$7)^AM$29))),(_xlfn.WEIBULL.DIST(AM$29,$L100,$K100,FALSE)*$S100*((1+'Inputs &amp; Summary'!$D$7)^AM$29))),IF($M100=Lists!$H$3,IF($K100&lt;1,((($R100*(1-$E100)+$Q100*(1-$F100))/$K100)*((1+'Inputs &amp; Summary'!$D$7)^AM$29)),((INT(AM$29/$K100)-INT((AM$29-1)/$K100))*($R100*(1-$E100)+$Q100*(1-$F100))*((1+'Inputs &amp; Summary'!$D$7)^AM$29))),((_xlfn.WEIBULL.DIST(AM$29,$L100,$K100,FALSE)*($R100*(1-$E100)+$Q100*(1-$F100))*((1+'Inputs &amp; Summary'!$D$7)^AM$29))))))</f>
        <v>0.98570758626022403</v>
      </c>
      <c r="AN100" s="114">
        <f>$D100*IF(AN$29&gt;'Inputs &amp; Summary'!$D$5,0,IF(AN$29&gt;VLOOKUP($G100,Lists!$J$17:$K$21,2),IF($M100=Lists!$H$3,IF($K100&lt;1,(($S100/$K100)*((1+'Inputs &amp; Summary'!$D$7)^AN$29)),((INT(AN$29/$K100)-INT((AN$29-1)/$K100))*$S100*((1+'Inputs &amp; Summary'!$D$7)^AN$29))),(_xlfn.WEIBULL.DIST(AN$29,$L100,$K100,FALSE)*$S100*((1+'Inputs &amp; Summary'!$D$7)^AN$29))),IF($M100=Lists!$H$3,IF($K100&lt;1,((($R100*(1-$E100)+$Q100*(1-$F100))/$K100)*((1+'Inputs &amp; Summary'!$D$7)^AN$29)),((INT(AN$29/$K100)-INT((AN$29-1)/$K100))*($R100*(1-$E100)+$Q100*(1-$F100))*((1+'Inputs &amp; Summary'!$D$7)^AN$29))),((_xlfn.WEIBULL.DIST(AN$29,$L100,$K100,FALSE)*($R100*(1-$E100)+$Q100*(1-$F100))*((1+'Inputs &amp; Summary'!$D$7)^AN$29))))))</f>
        <v>0.95638674120438683</v>
      </c>
      <c r="AO100" s="114">
        <f>$D100*IF(AO$29&gt;'Inputs &amp; Summary'!$D$5,0,IF(AO$29&gt;VLOOKUP($G100,Lists!$J$17:$K$21,2),IF($M100=Lists!$H$3,IF($K100&lt;1,(($S100/$K100)*((1+'Inputs &amp; Summary'!$D$7)^AO$29)),((INT(AO$29/$K100)-INT((AO$29-1)/$K100))*$S100*((1+'Inputs &amp; Summary'!$D$7)^AO$29))),(_xlfn.WEIBULL.DIST(AO$29,$L100,$K100,FALSE)*$S100*((1+'Inputs &amp; Summary'!$D$7)^AO$29))),IF($M100=Lists!$H$3,IF($K100&lt;1,((($R100*(1-$E100)+$Q100*(1-$F100))/$K100)*((1+'Inputs &amp; Summary'!$D$7)^AO$29)),((INT(AO$29/$K100)-INT((AO$29-1)/$K100))*($R100*(1-$E100)+$Q100*(1-$F100))*((1+'Inputs &amp; Summary'!$D$7)^AO$29))),((_xlfn.WEIBULL.DIST(AO$29,$L100,$K100,FALSE)*($R100*(1-$E100)+$Q100*(1-$F100))*((1+'Inputs &amp; Summary'!$D$7)^AO$29))))))</f>
        <v>0.92793807362468173</v>
      </c>
      <c r="AP100" s="114">
        <f>$D100*IF(AP$29&gt;'Inputs &amp; Summary'!$D$5,0,IF(AP$29&gt;VLOOKUP($G100,Lists!$J$17:$K$21,2),IF($M100=Lists!$H$3,IF($K100&lt;1,(($S100/$K100)*((1+'Inputs &amp; Summary'!$D$7)^AP$29)),((INT(AP$29/$K100)-INT((AP$29-1)/$K100))*$S100*((1+'Inputs &amp; Summary'!$D$7)^AP$29))),(_xlfn.WEIBULL.DIST(AP$29,$L100,$K100,FALSE)*$S100*((1+'Inputs &amp; Summary'!$D$7)^AP$29))),IF($M100=Lists!$H$3,IF($K100&lt;1,((($R100*(1-$E100)+$Q100*(1-$F100))/$K100)*((1+'Inputs &amp; Summary'!$D$7)^AP$29)),((INT(AP$29/$K100)-INT((AP$29-1)/$K100))*($R100*(1-$E100)+$Q100*(1-$F100))*((1+'Inputs &amp; Summary'!$D$7)^AP$29))),((_xlfn.WEIBULL.DIST(AP$29,$L100,$K100,FALSE)*($R100*(1-$E100)+$Q100*(1-$F100))*((1+'Inputs &amp; Summary'!$D$7)^AP$29))))))</f>
        <v>0.9003356397412331</v>
      </c>
      <c r="AQ100" s="114">
        <f>$D100*IF(AQ$29&gt;'Inputs &amp; Summary'!$D$5,0,IF(AQ$29&gt;VLOOKUP($G100,Lists!$J$17:$K$21,2),IF($M100=Lists!$H$3,IF($K100&lt;1,(($S100/$K100)*((1+'Inputs &amp; Summary'!$D$7)^AQ$29)),((INT(AQ$29/$K100)-INT((AQ$29-1)/$K100))*$S100*((1+'Inputs &amp; Summary'!$D$7)^AQ$29))),(_xlfn.WEIBULL.DIST(AQ$29,$L100,$K100,FALSE)*$S100*((1+'Inputs &amp; Summary'!$D$7)^AQ$29))),IF($M100=Lists!$H$3,IF($K100&lt;1,((($R100*(1-$E100)+$Q100*(1-$F100))/$K100)*((1+'Inputs &amp; Summary'!$D$7)^AQ$29)),((INT(AQ$29/$K100)-INT((AQ$29-1)/$K100))*($R100*(1-$E100)+$Q100*(1-$F100))*((1+'Inputs &amp; Summary'!$D$7)^AQ$29))),((_xlfn.WEIBULL.DIST(AQ$29,$L100,$K100,FALSE)*($R100*(1-$E100)+$Q100*(1-$F100))*((1+'Inputs &amp; Summary'!$D$7)^AQ$29))))))</f>
        <v>0.87355426749750609</v>
      </c>
      <c r="AR100" s="114">
        <f>$D100*IF(AR$29&gt;'Inputs &amp; Summary'!$D$5,0,IF(AR$29&gt;VLOOKUP($G100,Lists!$J$17:$K$21,2),IF($M100=Lists!$H$3,IF($K100&lt;1,(($S100/$K100)*((1+'Inputs &amp; Summary'!$D$7)^AR$29)),((INT(AR$29/$K100)-INT((AR$29-1)/$K100))*$S100*((1+'Inputs &amp; Summary'!$D$7)^AR$29))),(_xlfn.WEIBULL.DIST(AR$29,$L100,$K100,FALSE)*$S100*((1+'Inputs &amp; Summary'!$D$7)^AR$29))),IF($M100=Lists!$H$3,IF($K100&lt;1,((($R100*(1-$E100)+$Q100*(1-$F100))/$K100)*((1+'Inputs &amp; Summary'!$D$7)^AR$29)),((INT(AR$29/$K100)-INT((AR$29-1)/$K100))*($R100*(1-$E100)+$Q100*(1-$F100))*((1+'Inputs &amp; Summary'!$D$7)^AR$29))),((_xlfn.WEIBULL.DIST(AR$29,$L100,$K100,FALSE)*($R100*(1-$E100)+$Q100*(1-$F100))*((1+'Inputs &amp; Summary'!$D$7)^AR$29))))))</f>
        <v>0.8475695336046315</v>
      </c>
      <c r="AS100" s="114">
        <f>$D100*IF(AS$29&gt;'Inputs &amp; Summary'!$D$5,0,IF(AS$29&gt;VLOOKUP($G100,Lists!$J$17:$K$21,2),IF($M100=Lists!$H$3,IF($K100&lt;1,(($S100/$K100)*((1+'Inputs &amp; Summary'!$D$7)^AS$29)),((INT(AS$29/$K100)-INT((AS$29-1)/$K100))*$S100*((1+'Inputs &amp; Summary'!$D$7)^AS$29))),(_xlfn.WEIBULL.DIST(AS$29,$L100,$K100,FALSE)*$S100*((1+'Inputs &amp; Summary'!$D$7)^AS$29))),IF($M100=Lists!$H$3,IF($K100&lt;1,((($R100*(1-$E100)+$Q100*(1-$F100))/$K100)*((1+'Inputs &amp; Summary'!$D$7)^AS$29)),((INT(AS$29/$K100)-INT((AS$29-1)/$K100))*($R100*(1-$E100)+$Q100*(1-$F100))*((1+'Inputs &amp; Summary'!$D$7)^AS$29))),((_xlfn.WEIBULL.DIST(AS$29,$L100,$K100,FALSE)*($R100*(1-$E100)+$Q100*(1-$F100))*((1+'Inputs &amp; Summary'!$D$7)^AS$29))))))</f>
        <v>0</v>
      </c>
      <c r="AT100" s="114">
        <f>$D100*IF(AT$29&gt;'Inputs &amp; Summary'!$D$5,0,IF(AT$29&gt;VLOOKUP($G100,Lists!$J$17:$K$21,2),IF($M100=Lists!$H$3,IF($K100&lt;1,(($S100/$K100)*((1+'Inputs &amp; Summary'!$D$7)^AT$29)),((INT(AT$29/$K100)-INT((AT$29-1)/$K100))*$S100*((1+'Inputs &amp; Summary'!$D$7)^AT$29))),(_xlfn.WEIBULL.DIST(AT$29,$L100,$K100,FALSE)*$S100*((1+'Inputs &amp; Summary'!$D$7)^AT$29))),IF($M100=Lists!$H$3,IF($K100&lt;1,((($R100*(1-$E100)+$Q100*(1-$F100))/$K100)*((1+'Inputs &amp; Summary'!$D$7)^AT$29)),((INT(AT$29/$K100)-INT((AT$29-1)/$K100))*($R100*(1-$E100)+$Q100*(1-$F100))*((1+'Inputs &amp; Summary'!$D$7)^AT$29))),((_xlfn.WEIBULL.DIST(AT$29,$L100,$K100,FALSE)*($R100*(1-$E100)+$Q100*(1-$F100))*((1+'Inputs &amp; Summary'!$D$7)^AT$29))))))</f>
        <v>0</v>
      </c>
      <c r="AU100" s="114">
        <f>$D100*IF(AU$29&gt;'Inputs &amp; Summary'!$D$5,0,IF(AU$29&gt;VLOOKUP($G100,Lists!$J$17:$K$21,2),IF($M100=Lists!$H$3,IF($K100&lt;1,(($S100/$K100)*((1+'Inputs &amp; Summary'!$D$7)^AU$29)),((INT(AU$29/$K100)-INT((AU$29-1)/$K100))*$S100*((1+'Inputs &amp; Summary'!$D$7)^AU$29))),(_xlfn.WEIBULL.DIST(AU$29,$L100,$K100,FALSE)*$S100*((1+'Inputs &amp; Summary'!$D$7)^AU$29))),IF($M100=Lists!$H$3,IF($K100&lt;1,((($R100*(1-$E100)+$Q100*(1-$F100))/$K100)*((1+'Inputs &amp; Summary'!$D$7)^AU$29)),((INT(AU$29/$K100)-INT((AU$29-1)/$K100))*($R100*(1-$E100)+$Q100*(1-$F100))*((1+'Inputs &amp; Summary'!$D$7)^AU$29))),((_xlfn.WEIBULL.DIST(AU$29,$L100,$K100,FALSE)*($R100*(1-$E100)+$Q100*(1-$F100))*((1+'Inputs &amp; Summary'!$D$7)^AU$29))))))</f>
        <v>0</v>
      </c>
      <c r="AV100" s="114">
        <f>$D100*IF(AV$29&gt;'Inputs &amp; Summary'!$D$5,0,IF(AV$29&gt;VLOOKUP($G100,Lists!$J$17:$K$21,2),IF($M100=Lists!$H$3,IF($K100&lt;1,(($S100/$K100)*((1+'Inputs &amp; Summary'!$D$7)^AV$29)),((INT(AV$29/$K100)-INT((AV$29-1)/$K100))*$S100*((1+'Inputs &amp; Summary'!$D$7)^AV$29))),(_xlfn.WEIBULL.DIST(AV$29,$L100,$K100,FALSE)*$S100*((1+'Inputs &amp; Summary'!$D$7)^AV$29))),IF($M100=Lists!$H$3,IF($K100&lt;1,((($R100*(1-$E100)+$Q100*(1-$F100))/$K100)*((1+'Inputs &amp; Summary'!$D$7)^AV$29)),((INT(AV$29/$K100)-INT((AV$29-1)/$K100))*($R100*(1-$E100)+$Q100*(1-$F100))*((1+'Inputs &amp; Summary'!$D$7)^AV$29))),((_xlfn.WEIBULL.DIST(AV$29,$L100,$K100,FALSE)*($R100*(1-$E100)+$Q100*(1-$F100))*((1+'Inputs &amp; Summary'!$D$7)^AV$29))))))</f>
        <v>0</v>
      </c>
      <c r="AW100" s="114">
        <f>$D100*IF(AW$29&gt;'Inputs &amp; Summary'!$D$5,0,IF(AW$29&gt;VLOOKUP($G100,Lists!$J$17:$K$21,2),IF($M100=Lists!$H$3,IF($K100&lt;1,(($S100/$K100)*((1+'Inputs &amp; Summary'!$D$7)^AW$29)),((INT(AW$29/$K100)-INT((AW$29-1)/$K100))*$S100*((1+'Inputs &amp; Summary'!$D$7)^AW$29))),(_xlfn.WEIBULL.DIST(AW$29,$L100,$K100,FALSE)*$S100*((1+'Inputs &amp; Summary'!$D$7)^AW$29))),IF($M100=Lists!$H$3,IF($K100&lt;1,((($R100*(1-$E100)+$Q100*(1-$F100))/$K100)*((1+'Inputs &amp; Summary'!$D$7)^AW$29)),((INT(AW$29/$K100)-INT((AW$29-1)/$K100))*($R100*(1-$E100)+$Q100*(1-$F100))*((1+'Inputs &amp; Summary'!$D$7)^AW$29))),((_xlfn.WEIBULL.DIST(AW$29,$L100,$K100,FALSE)*($R100*(1-$E100)+$Q100*(1-$F100))*((1+'Inputs &amp; Summary'!$D$7)^AW$29))))))</f>
        <v>0</v>
      </c>
      <c r="AX100" s="114">
        <f>$D100*IF(AX$29&gt;'Inputs &amp; Summary'!$D$5,0,IF(AX$29&gt;VLOOKUP($G100,Lists!$J$17:$K$21,2),IF($M100=Lists!$H$3,IF($K100&lt;1,(($S100/$K100)*((1+'Inputs &amp; Summary'!$D$7)^AX$29)),((INT(AX$29/$K100)-INT((AX$29-1)/$K100))*$S100*((1+'Inputs &amp; Summary'!$D$7)^AX$29))),(_xlfn.WEIBULL.DIST(AX$29,$L100,$K100,FALSE)*$S100*((1+'Inputs &amp; Summary'!$D$7)^AX$29))),IF($M100=Lists!$H$3,IF($K100&lt;1,((($R100*(1-$E100)+$Q100*(1-$F100))/$K100)*((1+'Inputs &amp; Summary'!$D$7)^AX$29)),((INT(AX$29/$K100)-INT((AX$29-1)/$K100))*($R100*(1-$E100)+$Q100*(1-$F100))*((1+'Inputs &amp; Summary'!$D$7)^AX$29))),((_xlfn.WEIBULL.DIST(AX$29,$L100,$K100,FALSE)*($R100*(1-$E100)+$Q100*(1-$F100))*((1+'Inputs &amp; Summary'!$D$7)^AX$29))))))</f>
        <v>0</v>
      </c>
      <c r="AY100" s="114">
        <f>$D100*IF(AY$29&gt;'Inputs &amp; Summary'!$D$5,0,IF(AY$29&gt;VLOOKUP($G100,Lists!$J$17:$K$21,2),IF($M100=Lists!$H$3,IF($K100&lt;1,(($S100/$K100)*((1+'Inputs &amp; Summary'!$D$7)^AY$29)),((INT(AY$29/$K100)-INT((AY$29-1)/$K100))*$S100*((1+'Inputs &amp; Summary'!$D$7)^AY$29))),(_xlfn.WEIBULL.DIST(AY$29,$L100,$K100,FALSE)*$S100*((1+'Inputs &amp; Summary'!$D$7)^AY$29))),IF($M100=Lists!$H$3,IF($K100&lt;1,((($R100*(1-$E100)+$Q100*(1-$F100))/$K100)*((1+'Inputs &amp; Summary'!$D$7)^AY$29)),((INT(AY$29/$K100)-INT((AY$29-1)/$K100))*($R100*(1-$E100)+$Q100*(1-$F100))*((1+'Inputs &amp; Summary'!$D$7)^AY$29))),((_xlfn.WEIBULL.DIST(AY$29,$L100,$K100,FALSE)*($R100*(1-$E100)+$Q100*(1-$F100))*((1+'Inputs &amp; Summary'!$D$7)^AY$29))))))</f>
        <v>0</v>
      </c>
      <c r="AZ100" s="114">
        <f>$D100*IF(AZ$29&gt;'Inputs &amp; Summary'!$D$5,0,IF(AZ$29&gt;VLOOKUP($G100,Lists!$J$17:$K$21,2),IF($M100=Lists!$H$3,IF($K100&lt;1,(($S100/$K100)*((1+'Inputs &amp; Summary'!$D$7)^AZ$29)),((INT(AZ$29/$K100)-INT((AZ$29-1)/$K100))*$S100*((1+'Inputs &amp; Summary'!$D$7)^AZ$29))),(_xlfn.WEIBULL.DIST(AZ$29,$L100,$K100,FALSE)*$S100*((1+'Inputs &amp; Summary'!$D$7)^AZ$29))),IF($M100=Lists!$H$3,IF($K100&lt;1,((($R100*(1-$E100)+$Q100*(1-$F100))/$K100)*((1+'Inputs &amp; Summary'!$D$7)^AZ$29)),((INT(AZ$29/$K100)-INT((AZ$29-1)/$K100))*($R100*(1-$E100)+$Q100*(1-$F100))*((1+'Inputs &amp; Summary'!$D$7)^AZ$29))),((_xlfn.WEIBULL.DIST(AZ$29,$L100,$K100,FALSE)*($R100*(1-$E100)+$Q100*(1-$F100))*((1+'Inputs &amp; Summary'!$D$7)^AZ$29))))))</f>
        <v>0</v>
      </c>
      <c r="BA100" s="114">
        <f>$D100*IF(BA$29&gt;'Inputs &amp; Summary'!$D$5,0,IF(BA$29&gt;VLOOKUP($G100,Lists!$J$17:$K$21,2),IF($M100=Lists!$H$3,IF($K100&lt;1,(($S100/$K100)*((1+'Inputs &amp; Summary'!$D$7)^BA$29)),((INT(BA$29/$K100)-INT((BA$29-1)/$K100))*$S100*((1+'Inputs &amp; Summary'!$D$7)^BA$29))),(_xlfn.WEIBULL.DIST(BA$29,$L100,$K100,FALSE)*$S100*((1+'Inputs &amp; Summary'!$D$7)^BA$29))),IF($M100=Lists!$H$3,IF($K100&lt;1,((($R100*(1-$E100)+$Q100*(1-$F100))/$K100)*((1+'Inputs &amp; Summary'!$D$7)^BA$29)),((INT(BA$29/$K100)-INT((BA$29-1)/$K100))*($R100*(1-$E100)+$Q100*(1-$F100))*((1+'Inputs &amp; Summary'!$D$7)^BA$29))),((_xlfn.WEIBULL.DIST(BA$29,$L100,$K100,FALSE)*($R100*(1-$E100)+$Q100*(1-$F100))*((1+'Inputs &amp; Summary'!$D$7)^BA$29))))))</f>
        <v>0</v>
      </c>
      <c r="BB100" s="114">
        <f>$D100*IF(BB$29&gt;'Inputs &amp; Summary'!$D$5,0,IF(BB$29&gt;VLOOKUP($G100,Lists!$J$17:$K$21,2),IF($M100=Lists!$H$3,IF($K100&lt;1,(($S100/$K100)*((1+'Inputs &amp; Summary'!$D$7)^BB$29)),((INT(BB$29/$K100)-INT((BB$29-1)/$K100))*$S100*((1+'Inputs &amp; Summary'!$D$7)^BB$29))),(_xlfn.WEIBULL.DIST(BB$29,$L100,$K100,FALSE)*$S100*((1+'Inputs &amp; Summary'!$D$7)^BB$29))),IF($M100=Lists!$H$3,IF($K100&lt;1,((($R100*(1-$E100)+$Q100*(1-$F100))/$K100)*((1+'Inputs &amp; Summary'!$D$7)^BB$29)),((INT(BB$29/$K100)-INT((BB$29-1)/$K100))*($R100*(1-$E100)+$Q100*(1-$F100))*((1+'Inputs &amp; Summary'!$D$7)^BB$29))),((_xlfn.WEIBULL.DIST(BB$29,$L100,$K100,FALSE)*($R100*(1-$E100)+$Q100*(1-$F100))*((1+'Inputs &amp; Summary'!$D$7)^BB$29))))))</f>
        <v>0</v>
      </c>
      <c r="BC100" s="114">
        <f>$D100*IF(BC$29&gt;'Inputs &amp; Summary'!$D$5,0,IF(BC$29&gt;VLOOKUP($G100,Lists!$J$17:$K$21,2),IF($M100=Lists!$H$3,IF($K100&lt;1,(($S100/$K100)*((1+'Inputs &amp; Summary'!$D$7)^BC$29)),((INT(BC$29/$K100)-INT((BC$29-1)/$K100))*$S100*((1+'Inputs &amp; Summary'!$D$7)^BC$29))),(_xlfn.WEIBULL.DIST(BC$29,$L100,$K100,FALSE)*$S100*((1+'Inputs &amp; Summary'!$D$7)^BC$29))),IF($M100=Lists!$H$3,IF($K100&lt;1,((($R100*(1-$E100)+$Q100*(1-$F100))/$K100)*((1+'Inputs &amp; Summary'!$D$7)^BC$29)),((INT(BC$29/$K100)-INT((BC$29-1)/$K100))*($R100*(1-$E100)+$Q100*(1-$F100))*((1+'Inputs &amp; Summary'!$D$7)^BC$29))),((_xlfn.WEIBULL.DIST(BC$29,$L100,$K100,FALSE)*($R100*(1-$E100)+$Q100*(1-$F100))*((1+'Inputs &amp; Summary'!$D$7)^BC$29))))))</f>
        <v>0</v>
      </c>
      <c r="BD100" s="114">
        <f>$D100*IF(BD$29&gt;'Inputs &amp; Summary'!$D$5,0,IF(BD$29&gt;VLOOKUP($G100,Lists!$J$17:$K$21,2),IF($M100=Lists!$H$3,IF($K100&lt;1,(($S100/$K100)*((1+'Inputs &amp; Summary'!$D$7)^BD$29)),((INT(BD$29/$K100)-INT((BD$29-1)/$K100))*$S100*((1+'Inputs &amp; Summary'!$D$7)^BD$29))),(_xlfn.WEIBULL.DIST(BD$29,$L100,$K100,FALSE)*$S100*((1+'Inputs &amp; Summary'!$D$7)^BD$29))),IF($M100=Lists!$H$3,IF($K100&lt;1,((($R100*(1-$E100)+$Q100*(1-$F100))/$K100)*((1+'Inputs &amp; Summary'!$D$7)^BD$29)),((INT(BD$29/$K100)-INT((BD$29-1)/$K100))*($R100*(1-$E100)+$Q100*(1-$F100))*((1+'Inputs &amp; Summary'!$D$7)^BD$29))),((_xlfn.WEIBULL.DIST(BD$29,$L100,$K100,FALSE)*($R100*(1-$E100)+$Q100*(1-$F100))*((1+'Inputs &amp; Summary'!$D$7)^BD$29))))))</f>
        <v>0</v>
      </c>
      <c r="BE100" s="114">
        <f>$D100*IF(BE$29&gt;'Inputs &amp; Summary'!$D$5,0,IF(BE$29&gt;VLOOKUP($G100,Lists!$J$17:$K$21,2),IF($M100=Lists!$H$3,IF($K100&lt;1,(($S100/$K100)*((1+'Inputs &amp; Summary'!$D$7)^BE$29)),((INT(BE$29/$K100)-INT((BE$29-1)/$K100))*$S100*((1+'Inputs &amp; Summary'!$D$7)^BE$29))),(_xlfn.WEIBULL.DIST(BE$29,$L100,$K100,FALSE)*$S100*((1+'Inputs &amp; Summary'!$D$7)^BE$29))),IF($M100=Lists!$H$3,IF($K100&lt;1,((($R100*(1-$E100)+$Q100*(1-$F100))/$K100)*((1+'Inputs &amp; Summary'!$D$7)^BE$29)),((INT(BE$29/$K100)-INT((BE$29-1)/$K100))*($R100*(1-$E100)+$Q100*(1-$F100))*((1+'Inputs &amp; Summary'!$D$7)^BE$29))),((_xlfn.WEIBULL.DIST(BE$29,$L100,$K100,FALSE)*($R100*(1-$E100)+$Q100*(1-$F100))*((1+'Inputs &amp; Summary'!$D$7)^BE$29))))))</f>
        <v>0</v>
      </c>
      <c r="BF100" s="114">
        <f>$D100*IF(BF$29&gt;'Inputs &amp; Summary'!$D$5,0,IF(BF$29&gt;VLOOKUP($G100,Lists!$J$17:$K$21,2),IF($M100=Lists!$H$3,IF($K100&lt;1,(($S100/$K100)*((1+'Inputs &amp; Summary'!$D$7)^BF$29)),((INT(BF$29/$K100)-INT((BF$29-1)/$K100))*$S100*((1+'Inputs &amp; Summary'!$D$7)^BF$29))),(_xlfn.WEIBULL.DIST(BF$29,$L100,$K100,FALSE)*$S100*((1+'Inputs &amp; Summary'!$D$7)^BF$29))),IF($M100=Lists!$H$3,IF($K100&lt;1,((($R100*(1-$E100)+$Q100*(1-$F100))/$K100)*((1+'Inputs &amp; Summary'!$D$7)^BF$29)),((INT(BF$29/$K100)-INT((BF$29-1)/$K100))*($R100*(1-$E100)+$Q100*(1-$F100))*((1+'Inputs &amp; Summary'!$D$7)^BF$29))),((_xlfn.WEIBULL.DIST(BF$29,$L100,$K100,FALSE)*($R100*(1-$E100)+$Q100*(1-$F100))*((1+'Inputs &amp; Summary'!$D$7)^BF$29))))))</f>
        <v>0</v>
      </c>
      <c r="BG100" s="114">
        <f>$D100*IF(BG$29&gt;'Inputs &amp; Summary'!$D$5,0,IF(BG$29&gt;VLOOKUP($G100,Lists!$J$17:$K$21,2),IF($M100=Lists!$H$3,IF($K100&lt;1,(($S100/$K100)*((1+'Inputs &amp; Summary'!$D$7)^BG$29)),((INT(BG$29/$K100)-INT((BG$29-1)/$K100))*$S100*((1+'Inputs &amp; Summary'!$D$7)^BG$29))),(_xlfn.WEIBULL.DIST(BG$29,$L100,$K100,FALSE)*$S100*((1+'Inputs &amp; Summary'!$D$7)^BG$29))),IF($M100=Lists!$H$3,IF($K100&lt;1,((($R100*(1-$E100)+$Q100*(1-$F100))/$K100)*((1+'Inputs &amp; Summary'!$D$7)^BG$29)),((INT(BG$29/$K100)-INT((BG$29-1)/$K100))*($R100*(1-$E100)+$Q100*(1-$F100))*((1+'Inputs &amp; Summary'!$D$7)^BG$29))),((_xlfn.WEIBULL.DIST(BG$29,$L100,$K100,FALSE)*($R100*(1-$E100)+$Q100*(1-$F100))*((1+'Inputs &amp; Summary'!$D$7)^BG$29))))))</f>
        <v>0</v>
      </c>
      <c r="BH100" s="114">
        <f>$D100*IF(BH$29&gt;'Inputs &amp; Summary'!$D$5,0,IF(BH$29&gt;VLOOKUP($G100,Lists!$J$17:$K$21,2),IF($M100=Lists!$H$3,IF($K100&lt;1,(($S100/$K100)*((1+'Inputs &amp; Summary'!$D$7)^BH$29)),((INT(BH$29/$K100)-INT((BH$29-1)/$K100))*$S100*((1+'Inputs &amp; Summary'!$D$7)^BH$29))),(_xlfn.WEIBULL.DIST(BH$29,$L100,$K100,FALSE)*$S100*((1+'Inputs &amp; Summary'!$D$7)^BH$29))),IF($M100=Lists!$H$3,IF($K100&lt;1,((($R100*(1-$E100)+$Q100*(1-$F100))/$K100)*((1+'Inputs &amp; Summary'!$D$7)^BH$29)),((INT(BH$29/$K100)-INT((BH$29-1)/$K100))*($R100*(1-$E100)+$Q100*(1-$F100))*((1+'Inputs &amp; Summary'!$D$7)^BH$29))),((_xlfn.WEIBULL.DIST(BH$29,$L100,$K100,FALSE)*($R100*(1-$E100)+$Q100*(1-$F100))*((1+'Inputs &amp; Summary'!$D$7)^BH$29))))))</f>
        <v>0</v>
      </c>
      <c r="BI100" s="114">
        <f>$D100*IF(BI$29&gt;'Inputs &amp; Summary'!$D$5,0,IF(BI$29&gt;VLOOKUP($G100,Lists!$J$17:$K$21,2),IF($M100=Lists!$H$3,IF($K100&lt;1,(($S100/$K100)*((1+'Inputs &amp; Summary'!$D$7)^BI$29)),((INT(BI$29/$K100)-INT((BI$29-1)/$K100))*$S100*((1+'Inputs &amp; Summary'!$D$7)^BI$29))),(_xlfn.WEIBULL.DIST(BI$29,$L100,$K100,FALSE)*$S100*((1+'Inputs &amp; Summary'!$D$7)^BI$29))),IF($M100=Lists!$H$3,IF($K100&lt;1,((($R100*(1-$E100)+$Q100*(1-$F100))/$K100)*((1+'Inputs &amp; Summary'!$D$7)^BI$29)),((INT(BI$29/$K100)-INT((BI$29-1)/$K100))*($R100*(1-$E100)+$Q100*(1-$F100))*((1+'Inputs &amp; Summary'!$D$7)^BI$29))),((_xlfn.WEIBULL.DIST(BI$29,$L100,$K100,FALSE)*($R100*(1-$E100)+$Q100*(1-$F100))*((1+'Inputs &amp; Summary'!$D$7)^BI$29))))))</f>
        <v>0</v>
      </c>
      <c r="BJ100" s="114">
        <f>$D100*IF(BJ$29&gt;'Inputs &amp; Summary'!$D$5,0,IF(BJ$29&gt;VLOOKUP($G100,Lists!$J$17:$K$21,2),IF($M100=Lists!$H$3,IF($K100&lt;1,(($S100/$K100)*((1+'Inputs &amp; Summary'!$D$7)^BJ$29)),((INT(BJ$29/$K100)-INT((BJ$29-1)/$K100))*$S100*((1+'Inputs &amp; Summary'!$D$7)^BJ$29))),(_xlfn.WEIBULL.DIST(BJ$29,$L100,$K100,FALSE)*$S100*((1+'Inputs &amp; Summary'!$D$7)^BJ$29))),IF($M100=Lists!$H$3,IF($K100&lt;1,((($R100*(1-$E100)+$Q100*(1-$F100))/$K100)*((1+'Inputs &amp; Summary'!$D$7)^BJ$29)),((INT(BJ$29/$K100)-INT((BJ$29-1)/$K100))*($R100*(1-$E100)+$Q100*(1-$F100))*((1+'Inputs &amp; Summary'!$D$7)^BJ$29))),((_xlfn.WEIBULL.DIST(BJ$29,$L100,$K100,FALSE)*($R100*(1-$E100)+$Q100*(1-$F100))*((1+'Inputs &amp; Summary'!$D$7)^BJ$29))))))</f>
        <v>0</v>
      </c>
      <c r="BK100" s="114">
        <f>$D100*IF(BK$29&gt;'Inputs &amp; Summary'!$D$5,0,IF(BK$29&gt;VLOOKUP($G100,Lists!$J$17:$K$21,2),IF($M100=Lists!$H$3,IF($K100&lt;1,(($S100/$K100)*((1+'Inputs &amp; Summary'!$D$7)^BK$29)),((INT(BK$29/$K100)-INT((BK$29-1)/$K100))*$S100*((1+'Inputs &amp; Summary'!$D$7)^BK$29))),(_xlfn.WEIBULL.DIST(BK$29,$L100,$K100,FALSE)*$S100*((1+'Inputs &amp; Summary'!$D$7)^BK$29))),IF($M100=Lists!$H$3,IF($K100&lt;1,((($R100*(1-$E100)+$Q100*(1-$F100))/$K100)*((1+'Inputs &amp; Summary'!$D$7)^BK$29)),((INT(BK$29/$K100)-INT((BK$29-1)/$K100))*($R100*(1-$E100)+$Q100*(1-$F100))*((1+'Inputs &amp; Summary'!$D$7)^BK$29))),((_xlfn.WEIBULL.DIST(BK$29,$L100,$K100,FALSE)*($R100*(1-$E100)+$Q100*(1-$F100))*((1+'Inputs &amp; Summary'!$D$7)^BK$29))))))</f>
        <v>0</v>
      </c>
      <c r="BL100" s="114">
        <f>$D100*IF(BL$29&gt;'Inputs &amp; Summary'!$D$5,0,IF(BL$29&gt;VLOOKUP($G100,Lists!$J$17:$K$21,2),IF($M100=Lists!$H$3,IF($K100&lt;1,(($S100/$K100)*((1+'Inputs &amp; Summary'!$D$7)^BL$29)),((INT(BL$29/$K100)-INT((BL$29-1)/$K100))*$S100*((1+'Inputs &amp; Summary'!$D$7)^BL$29))),(_xlfn.WEIBULL.DIST(BL$29,$L100,$K100,FALSE)*$S100*((1+'Inputs &amp; Summary'!$D$7)^BL$29))),IF($M100=Lists!$H$3,IF($K100&lt;1,((($R100*(1-$E100)+$Q100*(1-$F100))/$K100)*((1+'Inputs &amp; Summary'!$D$7)^BL$29)),((INT(BL$29/$K100)-INT((BL$29-1)/$K100))*($R100*(1-$E100)+$Q100*(1-$F100))*((1+'Inputs &amp; Summary'!$D$7)^BL$29))),((_xlfn.WEIBULL.DIST(BL$29,$L100,$K100,FALSE)*($R100*(1-$E100)+$Q100*(1-$F100))*((1+'Inputs &amp; Summary'!$D$7)^BL$29))))))</f>
        <v>0</v>
      </c>
    </row>
    <row r="101" spans="1:64" s="1" customFormat="1" x14ac:dyDescent="0.3">
      <c r="A101" s="79" t="s">
        <v>211</v>
      </c>
      <c r="B101" s="33" t="s">
        <v>152</v>
      </c>
      <c r="C101" s="33" t="s">
        <v>17</v>
      </c>
      <c r="D101" s="68">
        <v>1</v>
      </c>
      <c r="E101" s="68">
        <v>1</v>
      </c>
      <c r="F101" s="68">
        <v>1</v>
      </c>
      <c r="G101" s="213" t="s">
        <v>17</v>
      </c>
      <c r="H101" s="34" t="s">
        <v>288</v>
      </c>
      <c r="I101" s="34" t="s">
        <v>99</v>
      </c>
      <c r="J101" s="33">
        <f>VLOOKUP(I101,'Labor Rates'!$A$1:$B$16,2)</f>
        <v>24.03846153846154</v>
      </c>
      <c r="K101" s="35">
        <v>20</v>
      </c>
      <c r="L101" s="35">
        <v>1</v>
      </c>
      <c r="M101" s="36" t="s">
        <v>249</v>
      </c>
      <c r="N101" s="84">
        <f>'Inputs &amp; Summary'!$D$30</f>
        <v>1</v>
      </c>
      <c r="O101" s="35">
        <v>1</v>
      </c>
      <c r="P101" s="5">
        <v>120</v>
      </c>
      <c r="Q101" s="73">
        <f t="shared" si="16"/>
        <v>24.03846153846154</v>
      </c>
      <c r="R101" s="73">
        <f t="shared" si="17"/>
        <v>120</v>
      </c>
      <c r="S101" s="74">
        <f t="shared" si="18"/>
        <v>144.03846153846155</v>
      </c>
      <c r="T101" s="88"/>
      <c r="U101" s="80"/>
      <c r="V101" s="87">
        <f t="shared" si="19"/>
        <v>2.2634727627049545</v>
      </c>
      <c r="W101" s="87">
        <f>NPV('Inputs &amp; Summary'!$D$6,Y101:BL101)</f>
        <v>16.433984642141663</v>
      </c>
      <c r="X101" s="90">
        <f t="shared" si="20"/>
        <v>1.1927848079320261E-4</v>
      </c>
      <c r="Y101" s="114">
        <f>$D101*IF(Y$29&gt;'Inputs &amp; Summary'!$D$5,0,IF(Y$29&gt;VLOOKUP($G101,Lists!$J$17:$K$21,2),IF($M101=Lists!$H$3,IF($K101&lt;1,(($S101/$K101)*((1+'Inputs &amp; Summary'!$D$7)^Y$29)),((INT(Y$29/$K101)-INT((Y$29-1)/$K101))*$S101*((1+'Inputs &amp; Summary'!$D$7)^Y$29))),(_xlfn.WEIBULL.DIST(Y$29,$L101,$K101,FALSE)*$S101*((1+'Inputs &amp; Summary'!$D$7)^Y$29))),IF($M101=Lists!$H$3,IF($K101&lt;1,((($R101*(1-$E101)+$Q101*(1-$F101))/$K101)*((1+'Inputs &amp; Summary'!$D$7)^Y$29)),((INT(Y$29/$K101)-INT((Y$29-1)/$K101))*($R101*(1-$E101)+$Q101*(1-$F101))*((1+'Inputs &amp; Summary'!$D$7)^Y$29))),((_xlfn.WEIBULL.DIST(Y$29,$L101,$K101,FALSE)*($R101*(1-$E101)+$Q101*(1-$F101))*((1+'Inputs &amp; Summary'!$D$7)^Y$29))))))</f>
        <v>0</v>
      </c>
      <c r="Z101" s="114">
        <f>$D101*IF(Z$29&gt;'Inputs &amp; Summary'!$D$5,0,IF(Z$29&gt;VLOOKUP($G101,Lists!$J$17:$K$21,2),IF($M101=Lists!$H$3,IF($K101&lt;1,(($S101/$K101)*((1+'Inputs &amp; Summary'!$D$7)^Z$29)),((INT(Z$29/$K101)-INT((Z$29-1)/$K101))*$S101*((1+'Inputs &amp; Summary'!$D$7)^Z$29))),(_xlfn.WEIBULL.DIST(Z$29,$L101,$K101,FALSE)*$S101*((1+'Inputs &amp; Summary'!$D$7)^Z$29))),IF($M101=Lists!$H$3,IF($K101&lt;1,((($R101*(1-$E101)+$Q101*(1-$F101))/$K101)*((1+'Inputs &amp; Summary'!$D$7)^Z$29)),((INT(Z$29/$K101)-INT((Z$29-1)/$K101))*($R101*(1-$E101)+$Q101*(1-$F101))*((1+'Inputs &amp; Summary'!$D$7)^Z$29))),((_xlfn.WEIBULL.DIST(Z$29,$L101,$K101,FALSE)*($R101*(1-$E101)+$Q101*(1-$F101))*((1+'Inputs &amp; Summary'!$D$7)^Z$29))))))</f>
        <v>0</v>
      </c>
      <c r="AA101" s="114">
        <f>$D101*IF(AA$29&gt;'Inputs &amp; Summary'!$D$5,0,IF(AA$29&gt;VLOOKUP($G101,Lists!$J$17:$K$21,2),IF($M101=Lists!$H$3,IF($K101&lt;1,(($S101/$K101)*((1+'Inputs &amp; Summary'!$D$7)^AA$29)),((INT(AA$29/$K101)-INT((AA$29-1)/$K101))*$S101*((1+'Inputs &amp; Summary'!$D$7)^AA$29))),(_xlfn.WEIBULL.DIST(AA$29,$L101,$K101,FALSE)*$S101*((1+'Inputs &amp; Summary'!$D$7)^AA$29))),IF($M101=Lists!$H$3,IF($K101&lt;1,((($R101*(1-$E101)+$Q101*(1-$F101))/$K101)*((1+'Inputs &amp; Summary'!$D$7)^AA$29)),((INT(AA$29/$K101)-INT((AA$29-1)/$K101))*($R101*(1-$E101)+$Q101*(1-$F101))*((1+'Inputs &amp; Summary'!$D$7)^AA$29))),((_xlfn.WEIBULL.DIST(AA$29,$L101,$K101,FALSE)*($R101*(1-$E101)+$Q101*(1-$F101))*((1+'Inputs &amp; Summary'!$D$7)^AA$29))))))</f>
        <v>0</v>
      </c>
      <c r="AB101" s="114">
        <f>$D101*IF(AB$29&gt;'Inputs &amp; Summary'!$D$5,0,IF(AB$29&gt;VLOOKUP($G101,Lists!$J$17:$K$21,2),IF($M101=Lists!$H$3,IF($K101&lt;1,(($S101/$K101)*((1+'Inputs &amp; Summary'!$D$7)^AB$29)),((INT(AB$29/$K101)-INT((AB$29-1)/$K101))*$S101*((1+'Inputs &amp; Summary'!$D$7)^AB$29))),(_xlfn.WEIBULL.DIST(AB$29,$L101,$K101,FALSE)*$S101*((1+'Inputs &amp; Summary'!$D$7)^AB$29))),IF($M101=Lists!$H$3,IF($K101&lt;1,((($R101*(1-$E101)+$Q101*(1-$F101))/$K101)*((1+'Inputs &amp; Summary'!$D$7)^AB$29)),((INT(AB$29/$K101)-INT((AB$29-1)/$K101))*($R101*(1-$E101)+$Q101*(1-$F101))*((1+'Inputs &amp; Summary'!$D$7)^AB$29))),((_xlfn.WEIBULL.DIST(AB$29,$L101,$K101,FALSE)*($R101*(1-$E101)+$Q101*(1-$F101))*((1+'Inputs &amp; Summary'!$D$7)^AB$29))))))</f>
        <v>0</v>
      </c>
      <c r="AC101" s="114">
        <f>$D101*IF(AC$29&gt;'Inputs &amp; Summary'!$D$5,0,IF(AC$29&gt;VLOOKUP($G101,Lists!$J$17:$K$21,2),IF($M101=Lists!$H$3,IF($K101&lt;1,(($S101/$K101)*((1+'Inputs &amp; Summary'!$D$7)^AC$29)),((INT(AC$29/$K101)-INT((AC$29-1)/$K101))*$S101*((1+'Inputs &amp; Summary'!$D$7)^AC$29))),(_xlfn.WEIBULL.DIST(AC$29,$L101,$K101,FALSE)*$S101*((1+'Inputs &amp; Summary'!$D$7)^AC$29))),IF($M101=Lists!$H$3,IF($K101&lt;1,((($R101*(1-$E101)+$Q101*(1-$F101))/$K101)*((1+'Inputs &amp; Summary'!$D$7)^AC$29)),((INT(AC$29/$K101)-INT((AC$29-1)/$K101))*($R101*(1-$E101)+$Q101*(1-$F101))*((1+'Inputs &amp; Summary'!$D$7)^AC$29))),((_xlfn.WEIBULL.DIST(AC$29,$L101,$K101,FALSE)*($R101*(1-$E101)+$Q101*(1-$F101))*((1+'Inputs &amp; Summary'!$D$7)^AC$29))))))</f>
        <v>0</v>
      </c>
      <c r="AD101" s="114">
        <f>$D101*IF(AD$29&gt;'Inputs &amp; Summary'!$D$5,0,IF(AD$29&gt;VLOOKUP($G101,Lists!$J$17:$K$21,2),IF($M101=Lists!$H$3,IF($K101&lt;1,(($S101/$K101)*((1+'Inputs &amp; Summary'!$D$7)^AD$29)),((INT(AD$29/$K101)-INT((AD$29-1)/$K101))*$S101*((1+'Inputs &amp; Summary'!$D$7)^AD$29))),(_xlfn.WEIBULL.DIST(AD$29,$L101,$K101,FALSE)*$S101*((1+'Inputs &amp; Summary'!$D$7)^AD$29))),IF($M101=Lists!$H$3,IF($K101&lt;1,((($R101*(1-$E101)+$Q101*(1-$F101))/$K101)*((1+'Inputs &amp; Summary'!$D$7)^AD$29)),((INT(AD$29/$K101)-INT((AD$29-1)/$K101))*($R101*(1-$E101)+$Q101*(1-$F101))*((1+'Inputs &amp; Summary'!$D$7)^AD$29))),((_xlfn.WEIBULL.DIST(AD$29,$L101,$K101,FALSE)*($R101*(1-$E101)+$Q101*(1-$F101))*((1+'Inputs &amp; Summary'!$D$7)^AD$29))))))</f>
        <v>0</v>
      </c>
      <c r="AE101" s="114">
        <f>$D101*IF(AE$29&gt;'Inputs &amp; Summary'!$D$5,0,IF(AE$29&gt;VLOOKUP($G101,Lists!$J$17:$K$21,2),IF($M101=Lists!$H$3,IF($K101&lt;1,(($S101/$K101)*((1+'Inputs &amp; Summary'!$D$7)^AE$29)),((INT(AE$29/$K101)-INT((AE$29-1)/$K101))*$S101*((1+'Inputs &amp; Summary'!$D$7)^AE$29))),(_xlfn.WEIBULL.DIST(AE$29,$L101,$K101,FALSE)*$S101*((1+'Inputs &amp; Summary'!$D$7)^AE$29))),IF($M101=Lists!$H$3,IF($K101&lt;1,((($R101*(1-$E101)+$Q101*(1-$F101))/$K101)*((1+'Inputs &amp; Summary'!$D$7)^AE$29)),((INT(AE$29/$K101)-INT((AE$29-1)/$K101))*($R101*(1-$E101)+$Q101*(1-$F101))*((1+'Inputs &amp; Summary'!$D$7)^AE$29))),((_xlfn.WEIBULL.DIST(AE$29,$L101,$K101,FALSE)*($R101*(1-$E101)+$Q101*(1-$F101))*((1+'Inputs &amp; Summary'!$D$7)^AE$29))))))</f>
        <v>0</v>
      </c>
      <c r="AF101" s="114">
        <f>$D101*IF(AF$29&gt;'Inputs &amp; Summary'!$D$5,0,IF(AF$29&gt;VLOOKUP($G101,Lists!$J$17:$K$21,2),IF($M101=Lists!$H$3,IF($K101&lt;1,(($S101/$K101)*((1+'Inputs &amp; Summary'!$D$7)^AF$29)),((INT(AF$29/$K101)-INT((AF$29-1)/$K101))*$S101*((1+'Inputs &amp; Summary'!$D$7)^AF$29))),(_xlfn.WEIBULL.DIST(AF$29,$L101,$K101,FALSE)*$S101*((1+'Inputs &amp; Summary'!$D$7)^AF$29))),IF($M101=Lists!$H$3,IF($K101&lt;1,((($R101*(1-$E101)+$Q101*(1-$F101))/$K101)*((1+'Inputs &amp; Summary'!$D$7)^AF$29)),((INT(AF$29/$K101)-INT((AF$29-1)/$K101))*($R101*(1-$E101)+$Q101*(1-$F101))*((1+'Inputs &amp; Summary'!$D$7)^AF$29))),((_xlfn.WEIBULL.DIST(AF$29,$L101,$K101,FALSE)*($R101*(1-$E101)+$Q101*(1-$F101))*((1+'Inputs &amp; Summary'!$D$7)^AF$29))))))</f>
        <v>0</v>
      </c>
      <c r="AG101" s="114">
        <f>$D101*IF(AG$29&gt;'Inputs &amp; Summary'!$D$5,0,IF(AG$29&gt;VLOOKUP($G101,Lists!$J$17:$K$21,2),IF($M101=Lists!$H$3,IF($K101&lt;1,(($S101/$K101)*((1+'Inputs &amp; Summary'!$D$7)^AG$29)),((INT(AG$29/$K101)-INT((AG$29-1)/$K101))*$S101*((1+'Inputs &amp; Summary'!$D$7)^AG$29))),(_xlfn.WEIBULL.DIST(AG$29,$L101,$K101,FALSE)*$S101*((1+'Inputs &amp; Summary'!$D$7)^AG$29))),IF($M101=Lists!$H$3,IF($K101&lt;1,((($R101*(1-$E101)+$Q101*(1-$F101))/$K101)*((1+'Inputs &amp; Summary'!$D$7)^AG$29)),((INT(AG$29/$K101)-INT((AG$29-1)/$K101))*($R101*(1-$E101)+$Q101*(1-$F101))*((1+'Inputs &amp; Summary'!$D$7)^AG$29))),((_xlfn.WEIBULL.DIST(AG$29,$L101,$K101,FALSE)*($R101*(1-$E101)+$Q101*(1-$F101))*((1+'Inputs &amp; Summary'!$D$7)^AG$29))))))</f>
        <v>0</v>
      </c>
      <c r="AH101" s="114">
        <f>$D101*IF(AH$29&gt;'Inputs &amp; Summary'!$D$5,0,IF(AH$29&gt;VLOOKUP($G101,Lists!$J$17:$K$21,2),IF($M101=Lists!$H$3,IF($K101&lt;1,(($S101/$K101)*((1+'Inputs &amp; Summary'!$D$7)^AH$29)),((INT(AH$29/$K101)-INT((AH$29-1)/$K101))*$S101*((1+'Inputs &amp; Summary'!$D$7)^AH$29))),(_xlfn.WEIBULL.DIST(AH$29,$L101,$K101,FALSE)*$S101*((1+'Inputs &amp; Summary'!$D$7)^AH$29))),IF($M101=Lists!$H$3,IF($K101&lt;1,((($R101*(1-$E101)+$Q101*(1-$F101))/$K101)*((1+'Inputs &amp; Summary'!$D$7)^AH$29)),((INT(AH$29/$K101)-INT((AH$29-1)/$K101))*($R101*(1-$E101)+$Q101*(1-$F101))*((1+'Inputs &amp; Summary'!$D$7)^AH$29))),((_xlfn.WEIBULL.DIST(AH$29,$L101,$K101,FALSE)*($R101*(1-$E101)+$Q101*(1-$F101))*((1+'Inputs &amp; Summary'!$D$7)^AH$29))))))</f>
        <v>0</v>
      </c>
      <c r="AI101" s="114">
        <f>$D101*IF(AI$29&gt;'Inputs &amp; Summary'!$D$5,0,IF(AI$29&gt;VLOOKUP($G101,Lists!$J$17:$K$21,2),IF($M101=Lists!$H$3,IF($K101&lt;1,(($S101/$K101)*((1+'Inputs &amp; Summary'!$D$7)^AI$29)),((INT(AI$29/$K101)-INT((AI$29-1)/$K101))*$S101*((1+'Inputs &amp; Summary'!$D$7)^AI$29))),(_xlfn.WEIBULL.DIST(AI$29,$L101,$K101,FALSE)*$S101*((1+'Inputs &amp; Summary'!$D$7)^AI$29))),IF($M101=Lists!$H$3,IF($K101&lt;1,((($R101*(1-$E101)+$Q101*(1-$F101))/$K101)*((1+'Inputs &amp; Summary'!$D$7)^AI$29)),((INT(AI$29/$K101)-INT((AI$29-1)/$K101))*($R101*(1-$E101)+$Q101*(1-$F101))*((1+'Inputs &amp; Summary'!$D$7)^AI$29))),((_xlfn.WEIBULL.DIST(AI$29,$L101,$K101,FALSE)*($R101*(1-$E101)+$Q101*(1-$F101))*((1+'Inputs &amp; Summary'!$D$7)^AI$29))))))</f>
        <v>5.1664044617667049</v>
      </c>
      <c r="AJ101" s="114">
        <f>$D101*IF(AJ$29&gt;'Inputs &amp; Summary'!$D$5,0,IF(AJ$29&gt;VLOOKUP($G101,Lists!$J$17:$K$21,2),IF($M101=Lists!$H$3,IF($K101&lt;1,(($S101/$K101)*((1+'Inputs &amp; Summary'!$D$7)^AJ$29)),((INT(AJ$29/$K101)-INT((AJ$29-1)/$K101))*$S101*((1+'Inputs &amp; Summary'!$D$7)^AJ$29))),(_xlfn.WEIBULL.DIST(AJ$29,$L101,$K101,FALSE)*$S101*((1+'Inputs &amp; Summary'!$D$7)^AJ$29))),IF($M101=Lists!$H$3,IF($K101&lt;1,((($R101*(1-$E101)+$Q101*(1-$F101))/$K101)*((1+'Inputs &amp; Summary'!$D$7)^AJ$29)),((INT(AJ$29/$K101)-INT((AJ$29-1)/$K101))*($R101*(1-$E101)+$Q101*(1-$F101))*((1+'Inputs &amp; Summary'!$D$7)^AJ$29))),((_xlfn.WEIBULL.DIST(AJ$29,$L101,$K101,FALSE)*($R101*(1-$E101)+$Q101*(1-$F101))*((1+'Inputs &amp; Summary'!$D$7)^AJ$29))))))</f>
        <v>5.0127246617623493</v>
      </c>
      <c r="AK101" s="114">
        <f>$D101*IF(AK$29&gt;'Inputs &amp; Summary'!$D$5,0,IF(AK$29&gt;VLOOKUP($G101,Lists!$J$17:$K$21,2),IF($M101=Lists!$H$3,IF($K101&lt;1,(($S101/$K101)*((1+'Inputs &amp; Summary'!$D$7)^AK$29)),((INT(AK$29/$K101)-INT((AK$29-1)/$K101))*$S101*((1+'Inputs &amp; Summary'!$D$7)^AK$29))),(_xlfn.WEIBULL.DIST(AK$29,$L101,$K101,FALSE)*$S101*((1+'Inputs &amp; Summary'!$D$7)^AK$29))),IF($M101=Lists!$H$3,IF($K101&lt;1,((($R101*(1-$E101)+$Q101*(1-$F101))/$K101)*((1+'Inputs &amp; Summary'!$D$7)^AK$29)),((INT(AK$29/$K101)-INT((AK$29-1)/$K101))*($R101*(1-$E101)+$Q101*(1-$F101))*((1+'Inputs &amp; Summary'!$D$7)^AK$29))),((_xlfn.WEIBULL.DIST(AK$29,$L101,$K101,FALSE)*($R101*(1-$E101)+$Q101*(1-$F101))*((1+'Inputs &amp; Summary'!$D$7)^AK$29))))))</f>
        <v>4.8636162190925107</v>
      </c>
      <c r="AL101" s="114">
        <f>$D101*IF(AL$29&gt;'Inputs &amp; Summary'!$D$5,0,IF(AL$29&gt;VLOOKUP($G101,Lists!$J$17:$K$21,2),IF($M101=Lists!$H$3,IF($K101&lt;1,(($S101/$K101)*((1+'Inputs &amp; Summary'!$D$7)^AL$29)),((INT(AL$29/$K101)-INT((AL$29-1)/$K101))*$S101*((1+'Inputs &amp; Summary'!$D$7)^AL$29))),(_xlfn.WEIBULL.DIST(AL$29,$L101,$K101,FALSE)*$S101*((1+'Inputs &amp; Summary'!$D$7)^AL$29))),IF($M101=Lists!$H$3,IF($K101&lt;1,((($R101*(1-$E101)+$Q101*(1-$F101))/$K101)*((1+'Inputs &amp; Summary'!$D$7)^AL$29)),((INT(AL$29/$K101)-INT((AL$29-1)/$K101))*($R101*(1-$E101)+$Q101*(1-$F101))*((1+'Inputs &amp; Summary'!$D$7)^AL$29))),((_xlfn.WEIBULL.DIST(AL$29,$L101,$K101,FALSE)*($R101*(1-$E101)+$Q101*(1-$F101))*((1+'Inputs &amp; Summary'!$D$7)^AL$29))))))</f>
        <v>4.7189431542213018</v>
      </c>
      <c r="AM101" s="114">
        <f>$D101*IF(AM$29&gt;'Inputs &amp; Summary'!$D$5,0,IF(AM$29&gt;VLOOKUP($G101,Lists!$J$17:$K$21,2),IF($M101=Lists!$H$3,IF($K101&lt;1,(($S101/$K101)*((1+'Inputs &amp; Summary'!$D$7)^AM$29)),((INT(AM$29/$K101)-INT((AM$29-1)/$K101))*$S101*((1+'Inputs &amp; Summary'!$D$7)^AM$29))),(_xlfn.WEIBULL.DIST(AM$29,$L101,$K101,FALSE)*$S101*((1+'Inputs &amp; Summary'!$D$7)^AM$29))),IF($M101=Lists!$H$3,IF($K101&lt;1,((($R101*(1-$E101)+$Q101*(1-$F101))/$K101)*((1+'Inputs &amp; Summary'!$D$7)^AM$29)),((INT(AM$29/$K101)-INT((AM$29-1)/$K101))*($R101*(1-$E101)+$Q101*(1-$F101))*((1+'Inputs &amp; Summary'!$D$7)^AM$29))),((_xlfn.WEIBULL.DIST(AM$29,$L101,$K101,FALSE)*($R101*(1-$E101)+$Q101*(1-$F101))*((1+'Inputs &amp; Summary'!$D$7)^AM$29))))))</f>
        <v>4.5785735324583428</v>
      </c>
      <c r="AN101" s="114">
        <f>$D101*IF(AN$29&gt;'Inputs &amp; Summary'!$D$5,0,IF(AN$29&gt;VLOOKUP($G101,Lists!$J$17:$K$21,2),IF($M101=Lists!$H$3,IF($K101&lt;1,(($S101/$K101)*((1+'Inputs &amp; Summary'!$D$7)^AN$29)),((INT(AN$29/$K101)-INT((AN$29-1)/$K101))*$S101*((1+'Inputs &amp; Summary'!$D$7)^AN$29))),(_xlfn.WEIBULL.DIST(AN$29,$L101,$K101,FALSE)*$S101*((1+'Inputs &amp; Summary'!$D$7)^AN$29))),IF($M101=Lists!$H$3,IF($K101&lt;1,((($R101*(1-$E101)+$Q101*(1-$F101))/$K101)*((1+'Inputs &amp; Summary'!$D$7)^AN$29)),((INT(AN$29/$K101)-INT((AN$29-1)/$K101))*($R101*(1-$E101)+$Q101*(1-$F101))*((1+'Inputs &amp; Summary'!$D$7)^AN$29))),((_xlfn.WEIBULL.DIST(AN$29,$L101,$K101,FALSE)*($R101*(1-$E101)+$Q101*(1-$F101))*((1+'Inputs &amp; Summary'!$D$7)^AN$29))))))</f>
        <v>4.4423793436408419</v>
      </c>
      <c r="AO101" s="114">
        <f>$D101*IF(AO$29&gt;'Inputs &amp; Summary'!$D$5,0,IF(AO$29&gt;VLOOKUP($G101,Lists!$J$17:$K$21,2),IF($M101=Lists!$H$3,IF($K101&lt;1,(($S101/$K101)*((1+'Inputs &amp; Summary'!$D$7)^AO$29)),((INT(AO$29/$K101)-INT((AO$29-1)/$K101))*$S101*((1+'Inputs &amp; Summary'!$D$7)^AO$29))),(_xlfn.WEIBULL.DIST(AO$29,$L101,$K101,FALSE)*$S101*((1+'Inputs &amp; Summary'!$D$7)^AO$29))),IF($M101=Lists!$H$3,IF($K101&lt;1,((($R101*(1-$E101)+$Q101*(1-$F101))/$K101)*((1+'Inputs &amp; Summary'!$D$7)^AO$29)),((INT(AO$29/$K101)-INT((AO$29-1)/$K101))*($R101*(1-$E101)+$Q101*(1-$F101))*((1+'Inputs &amp; Summary'!$D$7)^AO$29))),((_xlfn.WEIBULL.DIST(AO$29,$L101,$K101,FALSE)*($R101*(1-$E101)+$Q101*(1-$F101))*((1+'Inputs &amp; Summary'!$D$7)^AO$29))))))</f>
        <v>4.3102363853946457</v>
      </c>
      <c r="AP101" s="114">
        <f>$D101*IF(AP$29&gt;'Inputs &amp; Summary'!$D$5,0,IF(AP$29&gt;VLOOKUP($G101,Lists!$J$17:$K$21,2),IF($M101=Lists!$H$3,IF($K101&lt;1,(($S101/$K101)*((1+'Inputs &amp; Summary'!$D$7)^AP$29)),((INT(AP$29/$K101)-INT((AP$29-1)/$K101))*$S101*((1+'Inputs &amp; Summary'!$D$7)^AP$29))),(_xlfn.WEIBULL.DIST(AP$29,$L101,$K101,FALSE)*$S101*((1+'Inputs &amp; Summary'!$D$7)^AP$29))),IF($M101=Lists!$H$3,IF($K101&lt;1,((($R101*(1-$E101)+$Q101*(1-$F101))/$K101)*((1+'Inputs &amp; Summary'!$D$7)^AP$29)),((INT(AP$29/$K101)-INT((AP$29-1)/$K101))*($R101*(1-$E101)+$Q101*(1-$F101))*((1+'Inputs &amp; Summary'!$D$7)^AP$29))),((_xlfn.WEIBULL.DIST(AP$29,$L101,$K101,FALSE)*($R101*(1-$E101)+$Q101*(1-$F101))*((1+'Inputs &amp; Summary'!$D$7)^AP$29))))))</f>
        <v>4.1820241498678055</v>
      </c>
      <c r="AQ101" s="114">
        <f>$D101*IF(AQ$29&gt;'Inputs &amp; Summary'!$D$5,0,IF(AQ$29&gt;VLOOKUP($G101,Lists!$J$17:$K$21,2),IF($M101=Lists!$H$3,IF($K101&lt;1,(($S101/$K101)*((1+'Inputs &amp; Summary'!$D$7)^AQ$29)),((INT(AQ$29/$K101)-INT((AQ$29-1)/$K101))*$S101*((1+'Inputs &amp; Summary'!$D$7)^AQ$29))),(_xlfn.WEIBULL.DIST(AQ$29,$L101,$K101,FALSE)*$S101*((1+'Inputs &amp; Summary'!$D$7)^AQ$29))),IF($M101=Lists!$H$3,IF($K101&lt;1,((($R101*(1-$E101)+$Q101*(1-$F101))/$K101)*((1+'Inputs &amp; Summary'!$D$7)^AQ$29)),((INT(AQ$29/$K101)-INT((AQ$29-1)/$K101))*($R101*(1-$E101)+$Q101*(1-$F101))*((1+'Inputs &amp; Summary'!$D$7)^AQ$29))),((_xlfn.WEIBULL.DIST(AQ$29,$L101,$K101,FALSE)*($R101*(1-$E101)+$Q101*(1-$F101))*((1+'Inputs &amp; Summary'!$D$7)^AQ$29))))))</f>
        <v>4.0576257138333771</v>
      </c>
      <c r="AR101" s="114">
        <f>$D101*IF(AR$29&gt;'Inputs &amp; Summary'!$D$5,0,IF(AR$29&gt;VLOOKUP($G101,Lists!$J$17:$K$21,2),IF($M101=Lists!$H$3,IF($K101&lt;1,(($S101/$K101)*((1+'Inputs &amp; Summary'!$D$7)^AR$29)),((INT(AR$29/$K101)-INT((AR$29-1)/$K101))*$S101*((1+'Inputs &amp; Summary'!$D$7)^AR$29))),(_xlfn.WEIBULL.DIST(AR$29,$L101,$K101,FALSE)*$S101*((1+'Inputs &amp; Summary'!$D$7)^AR$29))),IF($M101=Lists!$H$3,IF($K101&lt;1,((($R101*(1-$E101)+$Q101*(1-$F101))/$K101)*((1+'Inputs &amp; Summary'!$D$7)^AR$29)),((INT(AR$29/$K101)-INT((AR$29-1)/$K101))*($R101*(1-$E101)+$Q101*(1-$F101))*((1+'Inputs &amp; Summary'!$D$7)^AR$29))),((_xlfn.WEIBULL.DIST(AR$29,$L101,$K101,FALSE)*($R101*(1-$E101)+$Q101*(1-$F101))*((1+'Inputs &amp; Summary'!$D$7)^AR$29))))))</f>
        <v>3.9369276320612032</v>
      </c>
      <c r="AS101" s="114">
        <f>$D101*IF(AS$29&gt;'Inputs &amp; Summary'!$D$5,0,IF(AS$29&gt;VLOOKUP($G101,Lists!$J$17:$K$21,2),IF($M101=Lists!$H$3,IF($K101&lt;1,(($S101/$K101)*((1+'Inputs &amp; Summary'!$D$7)^AS$29)),((INT(AS$29/$K101)-INT((AS$29-1)/$K101))*$S101*((1+'Inputs &amp; Summary'!$D$7)^AS$29))),(_xlfn.WEIBULL.DIST(AS$29,$L101,$K101,FALSE)*$S101*((1+'Inputs &amp; Summary'!$D$7)^AS$29))),IF($M101=Lists!$H$3,IF($K101&lt;1,((($R101*(1-$E101)+$Q101*(1-$F101))/$K101)*((1+'Inputs &amp; Summary'!$D$7)^AS$29)),((INT(AS$29/$K101)-INT((AS$29-1)/$K101))*($R101*(1-$E101)+$Q101*(1-$F101))*((1+'Inputs &amp; Summary'!$D$7)^AS$29))),((_xlfn.WEIBULL.DIST(AS$29,$L101,$K101,FALSE)*($R101*(1-$E101)+$Q101*(1-$F101))*((1+'Inputs &amp; Summary'!$D$7)^AS$29))))))</f>
        <v>0</v>
      </c>
      <c r="AT101" s="114">
        <f>$D101*IF(AT$29&gt;'Inputs &amp; Summary'!$D$5,0,IF(AT$29&gt;VLOOKUP($G101,Lists!$J$17:$K$21,2),IF($M101=Lists!$H$3,IF($K101&lt;1,(($S101/$K101)*((1+'Inputs &amp; Summary'!$D$7)^AT$29)),((INT(AT$29/$K101)-INT((AT$29-1)/$K101))*$S101*((1+'Inputs &amp; Summary'!$D$7)^AT$29))),(_xlfn.WEIBULL.DIST(AT$29,$L101,$K101,FALSE)*$S101*((1+'Inputs &amp; Summary'!$D$7)^AT$29))),IF($M101=Lists!$H$3,IF($K101&lt;1,((($R101*(1-$E101)+$Q101*(1-$F101))/$K101)*((1+'Inputs &amp; Summary'!$D$7)^AT$29)),((INT(AT$29/$K101)-INT((AT$29-1)/$K101))*($R101*(1-$E101)+$Q101*(1-$F101))*((1+'Inputs &amp; Summary'!$D$7)^AT$29))),((_xlfn.WEIBULL.DIST(AT$29,$L101,$K101,FALSE)*($R101*(1-$E101)+$Q101*(1-$F101))*((1+'Inputs &amp; Summary'!$D$7)^AT$29))))))</f>
        <v>0</v>
      </c>
      <c r="AU101" s="114">
        <f>$D101*IF(AU$29&gt;'Inputs &amp; Summary'!$D$5,0,IF(AU$29&gt;VLOOKUP($G101,Lists!$J$17:$K$21,2),IF($M101=Lists!$H$3,IF($K101&lt;1,(($S101/$K101)*((1+'Inputs &amp; Summary'!$D$7)^AU$29)),((INT(AU$29/$K101)-INT((AU$29-1)/$K101))*$S101*((1+'Inputs &amp; Summary'!$D$7)^AU$29))),(_xlfn.WEIBULL.DIST(AU$29,$L101,$K101,FALSE)*$S101*((1+'Inputs &amp; Summary'!$D$7)^AU$29))),IF($M101=Lists!$H$3,IF($K101&lt;1,((($R101*(1-$E101)+$Q101*(1-$F101))/$K101)*((1+'Inputs &amp; Summary'!$D$7)^AU$29)),((INT(AU$29/$K101)-INT((AU$29-1)/$K101))*($R101*(1-$E101)+$Q101*(1-$F101))*((1+'Inputs &amp; Summary'!$D$7)^AU$29))),((_xlfn.WEIBULL.DIST(AU$29,$L101,$K101,FALSE)*($R101*(1-$E101)+$Q101*(1-$F101))*((1+'Inputs &amp; Summary'!$D$7)^AU$29))))))</f>
        <v>0</v>
      </c>
      <c r="AV101" s="114">
        <f>$D101*IF(AV$29&gt;'Inputs &amp; Summary'!$D$5,0,IF(AV$29&gt;VLOOKUP($G101,Lists!$J$17:$K$21,2),IF($M101=Lists!$H$3,IF($K101&lt;1,(($S101/$K101)*((1+'Inputs &amp; Summary'!$D$7)^AV$29)),((INT(AV$29/$K101)-INT((AV$29-1)/$K101))*$S101*((1+'Inputs &amp; Summary'!$D$7)^AV$29))),(_xlfn.WEIBULL.DIST(AV$29,$L101,$K101,FALSE)*$S101*((1+'Inputs &amp; Summary'!$D$7)^AV$29))),IF($M101=Lists!$H$3,IF($K101&lt;1,((($R101*(1-$E101)+$Q101*(1-$F101))/$K101)*((1+'Inputs &amp; Summary'!$D$7)^AV$29)),((INT(AV$29/$K101)-INT((AV$29-1)/$K101))*($R101*(1-$E101)+$Q101*(1-$F101))*((1+'Inputs &amp; Summary'!$D$7)^AV$29))),((_xlfn.WEIBULL.DIST(AV$29,$L101,$K101,FALSE)*($R101*(1-$E101)+$Q101*(1-$F101))*((1+'Inputs &amp; Summary'!$D$7)^AV$29))))))</f>
        <v>0</v>
      </c>
      <c r="AW101" s="114">
        <f>$D101*IF(AW$29&gt;'Inputs &amp; Summary'!$D$5,0,IF(AW$29&gt;VLOOKUP($G101,Lists!$J$17:$K$21,2),IF($M101=Lists!$H$3,IF($K101&lt;1,(($S101/$K101)*((1+'Inputs &amp; Summary'!$D$7)^AW$29)),((INT(AW$29/$K101)-INT((AW$29-1)/$K101))*$S101*((1+'Inputs &amp; Summary'!$D$7)^AW$29))),(_xlfn.WEIBULL.DIST(AW$29,$L101,$K101,FALSE)*$S101*((1+'Inputs &amp; Summary'!$D$7)^AW$29))),IF($M101=Lists!$H$3,IF($K101&lt;1,((($R101*(1-$E101)+$Q101*(1-$F101))/$K101)*((1+'Inputs &amp; Summary'!$D$7)^AW$29)),((INT(AW$29/$K101)-INT((AW$29-1)/$K101))*($R101*(1-$E101)+$Q101*(1-$F101))*((1+'Inputs &amp; Summary'!$D$7)^AW$29))),((_xlfn.WEIBULL.DIST(AW$29,$L101,$K101,FALSE)*($R101*(1-$E101)+$Q101*(1-$F101))*((1+'Inputs &amp; Summary'!$D$7)^AW$29))))))</f>
        <v>0</v>
      </c>
      <c r="AX101" s="114">
        <f>$D101*IF(AX$29&gt;'Inputs &amp; Summary'!$D$5,0,IF(AX$29&gt;VLOOKUP($G101,Lists!$J$17:$K$21,2),IF($M101=Lists!$H$3,IF($K101&lt;1,(($S101/$K101)*((1+'Inputs &amp; Summary'!$D$7)^AX$29)),((INT(AX$29/$K101)-INT((AX$29-1)/$K101))*$S101*((1+'Inputs &amp; Summary'!$D$7)^AX$29))),(_xlfn.WEIBULL.DIST(AX$29,$L101,$K101,FALSE)*$S101*((1+'Inputs &amp; Summary'!$D$7)^AX$29))),IF($M101=Lists!$H$3,IF($K101&lt;1,((($R101*(1-$E101)+$Q101*(1-$F101))/$K101)*((1+'Inputs &amp; Summary'!$D$7)^AX$29)),((INT(AX$29/$K101)-INT((AX$29-1)/$K101))*($R101*(1-$E101)+$Q101*(1-$F101))*((1+'Inputs &amp; Summary'!$D$7)^AX$29))),((_xlfn.WEIBULL.DIST(AX$29,$L101,$K101,FALSE)*($R101*(1-$E101)+$Q101*(1-$F101))*((1+'Inputs &amp; Summary'!$D$7)^AX$29))))))</f>
        <v>0</v>
      </c>
      <c r="AY101" s="114">
        <f>$D101*IF(AY$29&gt;'Inputs &amp; Summary'!$D$5,0,IF(AY$29&gt;VLOOKUP($G101,Lists!$J$17:$K$21,2),IF($M101=Lists!$H$3,IF($K101&lt;1,(($S101/$K101)*((1+'Inputs &amp; Summary'!$D$7)^AY$29)),((INT(AY$29/$K101)-INT((AY$29-1)/$K101))*$S101*((1+'Inputs &amp; Summary'!$D$7)^AY$29))),(_xlfn.WEIBULL.DIST(AY$29,$L101,$K101,FALSE)*$S101*((1+'Inputs &amp; Summary'!$D$7)^AY$29))),IF($M101=Lists!$H$3,IF($K101&lt;1,((($R101*(1-$E101)+$Q101*(1-$F101))/$K101)*((1+'Inputs &amp; Summary'!$D$7)^AY$29)),((INT(AY$29/$K101)-INT((AY$29-1)/$K101))*($R101*(1-$E101)+$Q101*(1-$F101))*((1+'Inputs &amp; Summary'!$D$7)^AY$29))),((_xlfn.WEIBULL.DIST(AY$29,$L101,$K101,FALSE)*($R101*(1-$E101)+$Q101*(1-$F101))*((1+'Inputs &amp; Summary'!$D$7)^AY$29))))))</f>
        <v>0</v>
      </c>
      <c r="AZ101" s="114">
        <f>$D101*IF(AZ$29&gt;'Inputs &amp; Summary'!$D$5,0,IF(AZ$29&gt;VLOOKUP($G101,Lists!$J$17:$K$21,2),IF($M101=Lists!$H$3,IF($K101&lt;1,(($S101/$K101)*((1+'Inputs &amp; Summary'!$D$7)^AZ$29)),((INT(AZ$29/$K101)-INT((AZ$29-1)/$K101))*$S101*((1+'Inputs &amp; Summary'!$D$7)^AZ$29))),(_xlfn.WEIBULL.DIST(AZ$29,$L101,$K101,FALSE)*$S101*((1+'Inputs &amp; Summary'!$D$7)^AZ$29))),IF($M101=Lists!$H$3,IF($K101&lt;1,((($R101*(1-$E101)+$Q101*(1-$F101))/$K101)*((1+'Inputs &amp; Summary'!$D$7)^AZ$29)),((INT(AZ$29/$K101)-INT((AZ$29-1)/$K101))*($R101*(1-$E101)+$Q101*(1-$F101))*((1+'Inputs &amp; Summary'!$D$7)^AZ$29))),((_xlfn.WEIBULL.DIST(AZ$29,$L101,$K101,FALSE)*($R101*(1-$E101)+$Q101*(1-$F101))*((1+'Inputs &amp; Summary'!$D$7)^AZ$29))))))</f>
        <v>0</v>
      </c>
      <c r="BA101" s="114">
        <f>$D101*IF(BA$29&gt;'Inputs &amp; Summary'!$D$5,0,IF(BA$29&gt;VLOOKUP($G101,Lists!$J$17:$K$21,2),IF($M101=Lists!$H$3,IF($K101&lt;1,(($S101/$K101)*((1+'Inputs &amp; Summary'!$D$7)^BA$29)),((INT(BA$29/$K101)-INT((BA$29-1)/$K101))*$S101*((1+'Inputs &amp; Summary'!$D$7)^BA$29))),(_xlfn.WEIBULL.DIST(BA$29,$L101,$K101,FALSE)*$S101*((1+'Inputs &amp; Summary'!$D$7)^BA$29))),IF($M101=Lists!$H$3,IF($K101&lt;1,((($R101*(1-$E101)+$Q101*(1-$F101))/$K101)*((1+'Inputs &amp; Summary'!$D$7)^BA$29)),((INT(BA$29/$K101)-INT((BA$29-1)/$K101))*($R101*(1-$E101)+$Q101*(1-$F101))*((1+'Inputs &amp; Summary'!$D$7)^BA$29))),((_xlfn.WEIBULL.DIST(BA$29,$L101,$K101,FALSE)*($R101*(1-$E101)+$Q101*(1-$F101))*((1+'Inputs &amp; Summary'!$D$7)^BA$29))))))</f>
        <v>0</v>
      </c>
      <c r="BB101" s="114">
        <f>$D101*IF(BB$29&gt;'Inputs &amp; Summary'!$D$5,0,IF(BB$29&gt;VLOOKUP($G101,Lists!$J$17:$K$21,2),IF($M101=Lists!$H$3,IF($K101&lt;1,(($S101/$K101)*((1+'Inputs &amp; Summary'!$D$7)^BB$29)),((INT(BB$29/$K101)-INT((BB$29-1)/$K101))*$S101*((1+'Inputs &amp; Summary'!$D$7)^BB$29))),(_xlfn.WEIBULL.DIST(BB$29,$L101,$K101,FALSE)*$S101*((1+'Inputs &amp; Summary'!$D$7)^BB$29))),IF($M101=Lists!$H$3,IF($K101&lt;1,((($R101*(1-$E101)+$Q101*(1-$F101))/$K101)*((1+'Inputs &amp; Summary'!$D$7)^BB$29)),((INT(BB$29/$K101)-INT((BB$29-1)/$K101))*($R101*(1-$E101)+$Q101*(1-$F101))*((1+'Inputs &amp; Summary'!$D$7)^BB$29))),((_xlfn.WEIBULL.DIST(BB$29,$L101,$K101,FALSE)*($R101*(1-$E101)+$Q101*(1-$F101))*((1+'Inputs &amp; Summary'!$D$7)^BB$29))))))</f>
        <v>0</v>
      </c>
      <c r="BC101" s="114">
        <f>$D101*IF(BC$29&gt;'Inputs &amp; Summary'!$D$5,0,IF(BC$29&gt;VLOOKUP($G101,Lists!$J$17:$K$21,2),IF($M101=Lists!$H$3,IF($K101&lt;1,(($S101/$K101)*((1+'Inputs &amp; Summary'!$D$7)^BC$29)),((INT(BC$29/$K101)-INT((BC$29-1)/$K101))*$S101*((1+'Inputs &amp; Summary'!$D$7)^BC$29))),(_xlfn.WEIBULL.DIST(BC$29,$L101,$K101,FALSE)*$S101*((1+'Inputs &amp; Summary'!$D$7)^BC$29))),IF($M101=Lists!$H$3,IF($K101&lt;1,((($R101*(1-$E101)+$Q101*(1-$F101))/$K101)*((1+'Inputs &amp; Summary'!$D$7)^BC$29)),((INT(BC$29/$K101)-INT((BC$29-1)/$K101))*($R101*(1-$E101)+$Q101*(1-$F101))*((1+'Inputs &amp; Summary'!$D$7)^BC$29))),((_xlfn.WEIBULL.DIST(BC$29,$L101,$K101,FALSE)*($R101*(1-$E101)+$Q101*(1-$F101))*((1+'Inputs &amp; Summary'!$D$7)^BC$29))))))</f>
        <v>0</v>
      </c>
      <c r="BD101" s="114">
        <f>$D101*IF(BD$29&gt;'Inputs &amp; Summary'!$D$5,0,IF(BD$29&gt;VLOOKUP($G101,Lists!$J$17:$K$21,2),IF($M101=Lists!$H$3,IF($K101&lt;1,(($S101/$K101)*((1+'Inputs &amp; Summary'!$D$7)^BD$29)),((INT(BD$29/$K101)-INT((BD$29-1)/$K101))*$S101*((1+'Inputs &amp; Summary'!$D$7)^BD$29))),(_xlfn.WEIBULL.DIST(BD$29,$L101,$K101,FALSE)*$S101*((1+'Inputs &amp; Summary'!$D$7)^BD$29))),IF($M101=Lists!$H$3,IF($K101&lt;1,((($R101*(1-$E101)+$Q101*(1-$F101))/$K101)*((1+'Inputs &amp; Summary'!$D$7)^BD$29)),((INT(BD$29/$K101)-INT((BD$29-1)/$K101))*($R101*(1-$E101)+$Q101*(1-$F101))*((1+'Inputs &amp; Summary'!$D$7)^BD$29))),((_xlfn.WEIBULL.DIST(BD$29,$L101,$K101,FALSE)*($R101*(1-$E101)+$Q101*(1-$F101))*((1+'Inputs &amp; Summary'!$D$7)^BD$29))))))</f>
        <v>0</v>
      </c>
      <c r="BE101" s="114">
        <f>$D101*IF(BE$29&gt;'Inputs &amp; Summary'!$D$5,0,IF(BE$29&gt;VLOOKUP($G101,Lists!$J$17:$K$21,2),IF($M101=Lists!$H$3,IF($K101&lt;1,(($S101/$K101)*((1+'Inputs &amp; Summary'!$D$7)^BE$29)),((INT(BE$29/$K101)-INT((BE$29-1)/$K101))*$S101*((1+'Inputs &amp; Summary'!$D$7)^BE$29))),(_xlfn.WEIBULL.DIST(BE$29,$L101,$K101,FALSE)*$S101*((1+'Inputs &amp; Summary'!$D$7)^BE$29))),IF($M101=Lists!$H$3,IF($K101&lt;1,((($R101*(1-$E101)+$Q101*(1-$F101))/$K101)*((1+'Inputs &amp; Summary'!$D$7)^BE$29)),((INT(BE$29/$K101)-INT((BE$29-1)/$K101))*($R101*(1-$E101)+$Q101*(1-$F101))*((1+'Inputs &amp; Summary'!$D$7)^BE$29))),((_xlfn.WEIBULL.DIST(BE$29,$L101,$K101,FALSE)*($R101*(1-$E101)+$Q101*(1-$F101))*((1+'Inputs &amp; Summary'!$D$7)^BE$29))))))</f>
        <v>0</v>
      </c>
      <c r="BF101" s="114">
        <f>$D101*IF(BF$29&gt;'Inputs &amp; Summary'!$D$5,0,IF(BF$29&gt;VLOOKUP($G101,Lists!$J$17:$K$21,2),IF($M101=Lists!$H$3,IF($K101&lt;1,(($S101/$K101)*((1+'Inputs &amp; Summary'!$D$7)^BF$29)),((INT(BF$29/$K101)-INT((BF$29-1)/$K101))*$S101*((1+'Inputs &amp; Summary'!$D$7)^BF$29))),(_xlfn.WEIBULL.DIST(BF$29,$L101,$K101,FALSE)*$S101*((1+'Inputs &amp; Summary'!$D$7)^BF$29))),IF($M101=Lists!$H$3,IF($K101&lt;1,((($R101*(1-$E101)+$Q101*(1-$F101))/$K101)*((1+'Inputs &amp; Summary'!$D$7)^BF$29)),((INT(BF$29/$K101)-INT((BF$29-1)/$K101))*($R101*(1-$E101)+$Q101*(1-$F101))*((1+'Inputs &amp; Summary'!$D$7)^BF$29))),((_xlfn.WEIBULL.DIST(BF$29,$L101,$K101,FALSE)*($R101*(1-$E101)+$Q101*(1-$F101))*((1+'Inputs &amp; Summary'!$D$7)^BF$29))))))</f>
        <v>0</v>
      </c>
      <c r="BG101" s="114">
        <f>$D101*IF(BG$29&gt;'Inputs &amp; Summary'!$D$5,0,IF(BG$29&gt;VLOOKUP($G101,Lists!$J$17:$K$21,2),IF($M101=Lists!$H$3,IF($K101&lt;1,(($S101/$K101)*((1+'Inputs &amp; Summary'!$D$7)^BG$29)),((INT(BG$29/$K101)-INT((BG$29-1)/$K101))*$S101*((1+'Inputs &amp; Summary'!$D$7)^BG$29))),(_xlfn.WEIBULL.DIST(BG$29,$L101,$K101,FALSE)*$S101*((1+'Inputs &amp; Summary'!$D$7)^BG$29))),IF($M101=Lists!$H$3,IF($K101&lt;1,((($R101*(1-$E101)+$Q101*(1-$F101))/$K101)*((1+'Inputs &amp; Summary'!$D$7)^BG$29)),((INT(BG$29/$K101)-INT((BG$29-1)/$K101))*($R101*(1-$E101)+$Q101*(1-$F101))*((1+'Inputs &amp; Summary'!$D$7)^BG$29))),((_xlfn.WEIBULL.DIST(BG$29,$L101,$K101,FALSE)*($R101*(1-$E101)+$Q101*(1-$F101))*((1+'Inputs &amp; Summary'!$D$7)^BG$29))))))</f>
        <v>0</v>
      </c>
      <c r="BH101" s="114">
        <f>$D101*IF(BH$29&gt;'Inputs &amp; Summary'!$D$5,0,IF(BH$29&gt;VLOOKUP($G101,Lists!$J$17:$K$21,2),IF($M101=Lists!$H$3,IF($K101&lt;1,(($S101/$K101)*((1+'Inputs &amp; Summary'!$D$7)^BH$29)),((INT(BH$29/$K101)-INT((BH$29-1)/$K101))*$S101*((1+'Inputs &amp; Summary'!$D$7)^BH$29))),(_xlfn.WEIBULL.DIST(BH$29,$L101,$K101,FALSE)*$S101*((1+'Inputs &amp; Summary'!$D$7)^BH$29))),IF($M101=Lists!$H$3,IF($K101&lt;1,((($R101*(1-$E101)+$Q101*(1-$F101))/$K101)*((1+'Inputs &amp; Summary'!$D$7)^BH$29)),((INT(BH$29/$K101)-INT((BH$29-1)/$K101))*($R101*(1-$E101)+$Q101*(1-$F101))*((1+'Inputs &amp; Summary'!$D$7)^BH$29))),((_xlfn.WEIBULL.DIST(BH$29,$L101,$K101,FALSE)*($R101*(1-$E101)+$Q101*(1-$F101))*((1+'Inputs &amp; Summary'!$D$7)^BH$29))))))</f>
        <v>0</v>
      </c>
      <c r="BI101" s="114">
        <f>$D101*IF(BI$29&gt;'Inputs &amp; Summary'!$D$5,0,IF(BI$29&gt;VLOOKUP($G101,Lists!$J$17:$K$21,2),IF($M101=Lists!$H$3,IF($K101&lt;1,(($S101/$K101)*((1+'Inputs &amp; Summary'!$D$7)^BI$29)),((INT(BI$29/$K101)-INT((BI$29-1)/$K101))*$S101*((1+'Inputs &amp; Summary'!$D$7)^BI$29))),(_xlfn.WEIBULL.DIST(BI$29,$L101,$K101,FALSE)*$S101*((1+'Inputs &amp; Summary'!$D$7)^BI$29))),IF($M101=Lists!$H$3,IF($K101&lt;1,((($R101*(1-$E101)+$Q101*(1-$F101))/$K101)*((1+'Inputs &amp; Summary'!$D$7)^BI$29)),((INT(BI$29/$K101)-INT((BI$29-1)/$K101))*($R101*(1-$E101)+$Q101*(1-$F101))*((1+'Inputs &amp; Summary'!$D$7)^BI$29))),((_xlfn.WEIBULL.DIST(BI$29,$L101,$K101,FALSE)*($R101*(1-$E101)+$Q101*(1-$F101))*((1+'Inputs &amp; Summary'!$D$7)^BI$29))))))</f>
        <v>0</v>
      </c>
      <c r="BJ101" s="114">
        <f>$D101*IF(BJ$29&gt;'Inputs &amp; Summary'!$D$5,0,IF(BJ$29&gt;VLOOKUP($G101,Lists!$J$17:$K$21,2),IF($M101=Lists!$H$3,IF($K101&lt;1,(($S101/$K101)*((1+'Inputs &amp; Summary'!$D$7)^BJ$29)),((INT(BJ$29/$K101)-INT((BJ$29-1)/$K101))*$S101*((1+'Inputs &amp; Summary'!$D$7)^BJ$29))),(_xlfn.WEIBULL.DIST(BJ$29,$L101,$K101,FALSE)*$S101*((1+'Inputs &amp; Summary'!$D$7)^BJ$29))),IF($M101=Lists!$H$3,IF($K101&lt;1,((($R101*(1-$E101)+$Q101*(1-$F101))/$K101)*((1+'Inputs &amp; Summary'!$D$7)^BJ$29)),((INT(BJ$29/$K101)-INT((BJ$29-1)/$K101))*($R101*(1-$E101)+$Q101*(1-$F101))*((1+'Inputs &amp; Summary'!$D$7)^BJ$29))),((_xlfn.WEIBULL.DIST(BJ$29,$L101,$K101,FALSE)*($R101*(1-$E101)+$Q101*(1-$F101))*((1+'Inputs &amp; Summary'!$D$7)^BJ$29))))))</f>
        <v>0</v>
      </c>
      <c r="BK101" s="114">
        <f>$D101*IF(BK$29&gt;'Inputs &amp; Summary'!$D$5,0,IF(BK$29&gt;VLOOKUP($G101,Lists!$J$17:$K$21,2),IF($M101=Lists!$H$3,IF($K101&lt;1,(($S101/$K101)*((1+'Inputs &amp; Summary'!$D$7)^BK$29)),((INT(BK$29/$K101)-INT((BK$29-1)/$K101))*$S101*((1+'Inputs &amp; Summary'!$D$7)^BK$29))),(_xlfn.WEIBULL.DIST(BK$29,$L101,$K101,FALSE)*$S101*((1+'Inputs &amp; Summary'!$D$7)^BK$29))),IF($M101=Lists!$H$3,IF($K101&lt;1,((($R101*(1-$E101)+$Q101*(1-$F101))/$K101)*((1+'Inputs &amp; Summary'!$D$7)^BK$29)),((INT(BK$29/$K101)-INT((BK$29-1)/$K101))*($R101*(1-$E101)+$Q101*(1-$F101))*((1+'Inputs &amp; Summary'!$D$7)^BK$29))),((_xlfn.WEIBULL.DIST(BK$29,$L101,$K101,FALSE)*($R101*(1-$E101)+$Q101*(1-$F101))*((1+'Inputs &amp; Summary'!$D$7)^BK$29))))))</f>
        <v>0</v>
      </c>
      <c r="BL101" s="114">
        <f>$D101*IF(BL$29&gt;'Inputs &amp; Summary'!$D$5,0,IF(BL$29&gt;VLOOKUP($G101,Lists!$J$17:$K$21,2),IF($M101=Lists!$H$3,IF($K101&lt;1,(($S101/$K101)*((1+'Inputs &amp; Summary'!$D$7)^BL$29)),((INT(BL$29/$K101)-INT((BL$29-1)/$K101))*$S101*((1+'Inputs &amp; Summary'!$D$7)^BL$29))),(_xlfn.WEIBULL.DIST(BL$29,$L101,$K101,FALSE)*$S101*((1+'Inputs &amp; Summary'!$D$7)^BL$29))),IF($M101=Lists!$H$3,IF($K101&lt;1,((($R101*(1-$E101)+$Q101*(1-$F101))/$K101)*((1+'Inputs &amp; Summary'!$D$7)^BL$29)),((INT(BL$29/$K101)-INT((BL$29-1)/$K101))*($R101*(1-$E101)+$Q101*(1-$F101))*((1+'Inputs &amp; Summary'!$D$7)^BL$29))),((_xlfn.WEIBULL.DIST(BL$29,$L101,$K101,FALSE)*($R101*(1-$E101)+$Q101*(1-$F101))*((1+'Inputs &amp; Summary'!$D$7)^BL$29))))))</f>
        <v>0</v>
      </c>
    </row>
    <row r="102" spans="1:64" s="1" customFormat="1" ht="28.8" x14ac:dyDescent="0.3">
      <c r="A102" s="79" t="s">
        <v>217</v>
      </c>
      <c r="B102" s="33" t="s">
        <v>152</v>
      </c>
      <c r="C102" s="33" t="s">
        <v>17</v>
      </c>
      <c r="D102" s="68">
        <v>1</v>
      </c>
      <c r="E102" s="68">
        <v>1</v>
      </c>
      <c r="F102" s="68">
        <v>1</v>
      </c>
      <c r="G102" s="213" t="s">
        <v>17</v>
      </c>
      <c r="H102" s="34" t="s">
        <v>288</v>
      </c>
      <c r="I102" s="34" t="s">
        <v>99</v>
      </c>
      <c r="J102" s="33">
        <f>VLOOKUP(I102,'Labor Rates'!$A$1:$B$16,2)</f>
        <v>24.03846153846154</v>
      </c>
      <c r="K102" s="35">
        <v>20</v>
      </c>
      <c r="L102" s="35">
        <v>1</v>
      </c>
      <c r="M102" s="36" t="s">
        <v>249</v>
      </c>
      <c r="N102" s="84">
        <f>'Inputs &amp; Summary'!$D$30</f>
        <v>1</v>
      </c>
      <c r="O102" s="35">
        <v>2</v>
      </c>
      <c r="P102" s="5">
        <v>1000</v>
      </c>
      <c r="Q102" s="73">
        <f t="shared" si="16"/>
        <v>48.07692307692308</v>
      </c>
      <c r="R102" s="73">
        <f t="shared" si="17"/>
        <v>1000</v>
      </c>
      <c r="S102" s="74">
        <f t="shared" si="18"/>
        <v>1048.0769230769231</v>
      </c>
      <c r="T102" s="88"/>
      <c r="U102" s="80"/>
      <c r="V102" s="87">
        <f t="shared" si="19"/>
        <v>16.469861891511346</v>
      </c>
      <c r="W102" s="87">
        <f>NPV('Inputs &amp; Summary'!$D$6,Y102:BL102)</f>
        <v>119.57972803694535</v>
      </c>
      <c r="X102" s="90">
        <f t="shared" si="20"/>
        <v>8.6791417933638755E-4</v>
      </c>
      <c r="Y102" s="114">
        <f>$D102*IF(Y$29&gt;'Inputs &amp; Summary'!$D$5,0,IF(Y$29&gt;VLOOKUP($G102,Lists!$J$17:$K$21,2),IF($M102=Lists!$H$3,IF($K102&lt;1,(($S102/$K102)*((1+'Inputs &amp; Summary'!$D$7)^Y$29)),((INT(Y$29/$K102)-INT((Y$29-1)/$K102))*$S102*((1+'Inputs &amp; Summary'!$D$7)^Y$29))),(_xlfn.WEIBULL.DIST(Y$29,$L102,$K102,FALSE)*$S102*((1+'Inputs &amp; Summary'!$D$7)^Y$29))),IF($M102=Lists!$H$3,IF($K102&lt;1,((($R102*(1-$E102)+$Q102*(1-$F102))/$K102)*((1+'Inputs &amp; Summary'!$D$7)^Y$29)),((INT(Y$29/$K102)-INT((Y$29-1)/$K102))*($R102*(1-$E102)+$Q102*(1-$F102))*((1+'Inputs &amp; Summary'!$D$7)^Y$29))),((_xlfn.WEIBULL.DIST(Y$29,$L102,$K102,FALSE)*($R102*(1-$E102)+$Q102*(1-$F102))*((1+'Inputs &amp; Summary'!$D$7)^Y$29))))))</f>
        <v>0</v>
      </c>
      <c r="Z102" s="114">
        <f>$D102*IF(Z$29&gt;'Inputs &amp; Summary'!$D$5,0,IF(Z$29&gt;VLOOKUP($G102,Lists!$J$17:$K$21,2),IF($M102=Lists!$H$3,IF($K102&lt;1,(($S102/$K102)*((1+'Inputs &amp; Summary'!$D$7)^Z$29)),((INT(Z$29/$K102)-INT((Z$29-1)/$K102))*$S102*((1+'Inputs &amp; Summary'!$D$7)^Z$29))),(_xlfn.WEIBULL.DIST(Z$29,$L102,$K102,FALSE)*$S102*((1+'Inputs &amp; Summary'!$D$7)^Z$29))),IF($M102=Lists!$H$3,IF($K102&lt;1,((($R102*(1-$E102)+$Q102*(1-$F102))/$K102)*((1+'Inputs &amp; Summary'!$D$7)^Z$29)),((INT(Z$29/$K102)-INT((Z$29-1)/$K102))*($R102*(1-$E102)+$Q102*(1-$F102))*((1+'Inputs &amp; Summary'!$D$7)^Z$29))),((_xlfn.WEIBULL.DIST(Z$29,$L102,$K102,FALSE)*($R102*(1-$E102)+$Q102*(1-$F102))*((1+'Inputs &amp; Summary'!$D$7)^Z$29))))))</f>
        <v>0</v>
      </c>
      <c r="AA102" s="114">
        <f>$D102*IF(AA$29&gt;'Inputs &amp; Summary'!$D$5,0,IF(AA$29&gt;VLOOKUP($G102,Lists!$J$17:$K$21,2),IF($M102=Lists!$H$3,IF($K102&lt;1,(($S102/$K102)*((1+'Inputs &amp; Summary'!$D$7)^AA$29)),((INT(AA$29/$K102)-INT((AA$29-1)/$K102))*$S102*((1+'Inputs &amp; Summary'!$D$7)^AA$29))),(_xlfn.WEIBULL.DIST(AA$29,$L102,$K102,FALSE)*$S102*((1+'Inputs &amp; Summary'!$D$7)^AA$29))),IF($M102=Lists!$H$3,IF($K102&lt;1,((($R102*(1-$E102)+$Q102*(1-$F102))/$K102)*((1+'Inputs &amp; Summary'!$D$7)^AA$29)),((INT(AA$29/$K102)-INT((AA$29-1)/$K102))*($R102*(1-$E102)+$Q102*(1-$F102))*((1+'Inputs &amp; Summary'!$D$7)^AA$29))),((_xlfn.WEIBULL.DIST(AA$29,$L102,$K102,FALSE)*($R102*(1-$E102)+$Q102*(1-$F102))*((1+'Inputs &amp; Summary'!$D$7)^AA$29))))))</f>
        <v>0</v>
      </c>
      <c r="AB102" s="114">
        <f>$D102*IF(AB$29&gt;'Inputs &amp; Summary'!$D$5,0,IF(AB$29&gt;VLOOKUP($G102,Lists!$J$17:$K$21,2),IF($M102=Lists!$H$3,IF($K102&lt;1,(($S102/$K102)*((1+'Inputs &amp; Summary'!$D$7)^AB$29)),((INT(AB$29/$K102)-INT((AB$29-1)/$K102))*$S102*((1+'Inputs &amp; Summary'!$D$7)^AB$29))),(_xlfn.WEIBULL.DIST(AB$29,$L102,$K102,FALSE)*$S102*((1+'Inputs &amp; Summary'!$D$7)^AB$29))),IF($M102=Lists!$H$3,IF($K102&lt;1,((($R102*(1-$E102)+$Q102*(1-$F102))/$K102)*((1+'Inputs &amp; Summary'!$D$7)^AB$29)),((INT(AB$29/$K102)-INT((AB$29-1)/$K102))*($R102*(1-$E102)+$Q102*(1-$F102))*((1+'Inputs &amp; Summary'!$D$7)^AB$29))),((_xlfn.WEIBULL.DIST(AB$29,$L102,$K102,FALSE)*($R102*(1-$E102)+$Q102*(1-$F102))*((1+'Inputs &amp; Summary'!$D$7)^AB$29))))))</f>
        <v>0</v>
      </c>
      <c r="AC102" s="114">
        <f>$D102*IF(AC$29&gt;'Inputs &amp; Summary'!$D$5,0,IF(AC$29&gt;VLOOKUP($G102,Lists!$J$17:$K$21,2),IF($M102=Lists!$H$3,IF($K102&lt;1,(($S102/$K102)*((1+'Inputs &amp; Summary'!$D$7)^AC$29)),((INT(AC$29/$K102)-INT((AC$29-1)/$K102))*$S102*((1+'Inputs &amp; Summary'!$D$7)^AC$29))),(_xlfn.WEIBULL.DIST(AC$29,$L102,$K102,FALSE)*$S102*((1+'Inputs &amp; Summary'!$D$7)^AC$29))),IF($M102=Lists!$H$3,IF($K102&lt;1,((($R102*(1-$E102)+$Q102*(1-$F102))/$K102)*((1+'Inputs &amp; Summary'!$D$7)^AC$29)),((INT(AC$29/$K102)-INT((AC$29-1)/$K102))*($R102*(1-$E102)+$Q102*(1-$F102))*((1+'Inputs &amp; Summary'!$D$7)^AC$29))),((_xlfn.WEIBULL.DIST(AC$29,$L102,$K102,FALSE)*($R102*(1-$E102)+$Q102*(1-$F102))*((1+'Inputs &amp; Summary'!$D$7)^AC$29))))))</f>
        <v>0</v>
      </c>
      <c r="AD102" s="114">
        <f>$D102*IF(AD$29&gt;'Inputs &amp; Summary'!$D$5,0,IF(AD$29&gt;VLOOKUP($G102,Lists!$J$17:$K$21,2),IF($M102=Lists!$H$3,IF($K102&lt;1,(($S102/$K102)*((1+'Inputs &amp; Summary'!$D$7)^AD$29)),((INT(AD$29/$K102)-INT((AD$29-1)/$K102))*$S102*((1+'Inputs &amp; Summary'!$D$7)^AD$29))),(_xlfn.WEIBULL.DIST(AD$29,$L102,$K102,FALSE)*$S102*((1+'Inputs &amp; Summary'!$D$7)^AD$29))),IF($M102=Lists!$H$3,IF($K102&lt;1,((($R102*(1-$E102)+$Q102*(1-$F102))/$K102)*((1+'Inputs &amp; Summary'!$D$7)^AD$29)),((INT(AD$29/$K102)-INT((AD$29-1)/$K102))*($R102*(1-$E102)+$Q102*(1-$F102))*((1+'Inputs &amp; Summary'!$D$7)^AD$29))),((_xlfn.WEIBULL.DIST(AD$29,$L102,$K102,FALSE)*($R102*(1-$E102)+$Q102*(1-$F102))*((1+'Inputs &amp; Summary'!$D$7)^AD$29))))))</f>
        <v>0</v>
      </c>
      <c r="AE102" s="114">
        <f>$D102*IF(AE$29&gt;'Inputs &amp; Summary'!$D$5,0,IF(AE$29&gt;VLOOKUP($G102,Lists!$J$17:$K$21,2),IF($M102=Lists!$H$3,IF($K102&lt;1,(($S102/$K102)*((1+'Inputs &amp; Summary'!$D$7)^AE$29)),((INT(AE$29/$K102)-INT((AE$29-1)/$K102))*$S102*((1+'Inputs &amp; Summary'!$D$7)^AE$29))),(_xlfn.WEIBULL.DIST(AE$29,$L102,$K102,FALSE)*$S102*((1+'Inputs &amp; Summary'!$D$7)^AE$29))),IF($M102=Lists!$H$3,IF($K102&lt;1,((($R102*(1-$E102)+$Q102*(1-$F102))/$K102)*((1+'Inputs &amp; Summary'!$D$7)^AE$29)),((INT(AE$29/$K102)-INT((AE$29-1)/$K102))*($R102*(1-$E102)+$Q102*(1-$F102))*((1+'Inputs &amp; Summary'!$D$7)^AE$29))),((_xlfn.WEIBULL.DIST(AE$29,$L102,$K102,FALSE)*($R102*(1-$E102)+$Q102*(1-$F102))*((1+'Inputs &amp; Summary'!$D$7)^AE$29))))))</f>
        <v>0</v>
      </c>
      <c r="AF102" s="114">
        <f>$D102*IF(AF$29&gt;'Inputs &amp; Summary'!$D$5,0,IF(AF$29&gt;VLOOKUP($G102,Lists!$J$17:$K$21,2),IF($M102=Lists!$H$3,IF($K102&lt;1,(($S102/$K102)*((1+'Inputs &amp; Summary'!$D$7)^AF$29)),((INT(AF$29/$K102)-INT((AF$29-1)/$K102))*$S102*((1+'Inputs &amp; Summary'!$D$7)^AF$29))),(_xlfn.WEIBULL.DIST(AF$29,$L102,$K102,FALSE)*$S102*((1+'Inputs &amp; Summary'!$D$7)^AF$29))),IF($M102=Lists!$H$3,IF($K102&lt;1,((($R102*(1-$E102)+$Q102*(1-$F102))/$K102)*((1+'Inputs &amp; Summary'!$D$7)^AF$29)),((INT(AF$29/$K102)-INT((AF$29-1)/$K102))*($R102*(1-$E102)+$Q102*(1-$F102))*((1+'Inputs &amp; Summary'!$D$7)^AF$29))),((_xlfn.WEIBULL.DIST(AF$29,$L102,$K102,FALSE)*($R102*(1-$E102)+$Q102*(1-$F102))*((1+'Inputs &amp; Summary'!$D$7)^AF$29))))))</f>
        <v>0</v>
      </c>
      <c r="AG102" s="114">
        <f>$D102*IF(AG$29&gt;'Inputs &amp; Summary'!$D$5,0,IF(AG$29&gt;VLOOKUP($G102,Lists!$J$17:$K$21,2),IF($M102=Lists!$H$3,IF($K102&lt;1,(($S102/$K102)*((1+'Inputs &amp; Summary'!$D$7)^AG$29)),((INT(AG$29/$K102)-INT((AG$29-1)/$K102))*$S102*((1+'Inputs &amp; Summary'!$D$7)^AG$29))),(_xlfn.WEIBULL.DIST(AG$29,$L102,$K102,FALSE)*$S102*((1+'Inputs &amp; Summary'!$D$7)^AG$29))),IF($M102=Lists!$H$3,IF($K102&lt;1,((($R102*(1-$E102)+$Q102*(1-$F102))/$K102)*((1+'Inputs &amp; Summary'!$D$7)^AG$29)),((INT(AG$29/$K102)-INT((AG$29-1)/$K102))*($R102*(1-$E102)+$Q102*(1-$F102))*((1+'Inputs &amp; Summary'!$D$7)^AG$29))),((_xlfn.WEIBULL.DIST(AG$29,$L102,$K102,FALSE)*($R102*(1-$E102)+$Q102*(1-$F102))*((1+'Inputs &amp; Summary'!$D$7)^AG$29))))))</f>
        <v>0</v>
      </c>
      <c r="AH102" s="114">
        <f>$D102*IF(AH$29&gt;'Inputs &amp; Summary'!$D$5,0,IF(AH$29&gt;VLOOKUP($G102,Lists!$J$17:$K$21,2),IF($M102=Lists!$H$3,IF($K102&lt;1,(($S102/$K102)*((1+'Inputs &amp; Summary'!$D$7)^AH$29)),((INT(AH$29/$K102)-INT((AH$29-1)/$K102))*$S102*((1+'Inputs &amp; Summary'!$D$7)^AH$29))),(_xlfn.WEIBULL.DIST(AH$29,$L102,$K102,FALSE)*$S102*((1+'Inputs &amp; Summary'!$D$7)^AH$29))),IF($M102=Lists!$H$3,IF($K102&lt;1,((($R102*(1-$E102)+$Q102*(1-$F102))/$K102)*((1+'Inputs &amp; Summary'!$D$7)^AH$29)),((INT(AH$29/$K102)-INT((AH$29-1)/$K102))*($R102*(1-$E102)+$Q102*(1-$F102))*((1+'Inputs &amp; Summary'!$D$7)^AH$29))),((_xlfn.WEIBULL.DIST(AH$29,$L102,$K102,FALSE)*($R102*(1-$E102)+$Q102*(1-$F102))*((1+'Inputs &amp; Summary'!$D$7)^AH$29))))))</f>
        <v>0</v>
      </c>
      <c r="AI102" s="114">
        <f>$D102*IF(AI$29&gt;'Inputs &amp; Summary'!$D$5,0,IF(AI$29&gt;VLOOKUP($G102,Lists!$J$17:$K$21,2),IF($M102=Lists!$H$3,IF($K102&lt;1,(($S102/$K102)*((1+'Inputs &amp; Summary'!$D$7)^AI$29)),((INT(AI$29/$K102)-INT((AI$29-1)/$K102))*$S102*((1+'Inputs &amp; Summary'!$D$7)^AI$29))),(_xlfn.WEIBULL.DIST(AI$29,$L102,$K102,FALSE)*$S102*((1+'Inputs &amp; Summary'!$D$7)^AI$29))),IF($M102=Lists!$H$3,IF($K102&lt;1,((($R102*(1-$E102)+$Q102*(1-$F102))/$K102)*((1+'Inputs &amp; Summary'!$D$7)^AI$29)),((INT(AI$29/$K102)-INT((AI$29-1)/$K102))*($R102*(1-$E102)+$Q102*(1-$F102))*((1+'Inputs &amp; Summary'!$D$7)^AI$29))),((_xlfn.WEIBULL.DIST(AI$29,$L102,$K102,FALSE)*($R102*(1-$E102)+$Q102*(1-$F102))*((1+'Inputs &amp; Summary'!$D$7)^AI$29))))))</f>
        <v>37.592662639023416</v>
      </c>
      <c r="AJ102" s="114">
        <f>$D102*IF(AJ$29&gt;'Inputs &amp; Summary'!$D$5,0,IF(AJ$29&gt;VLOOKUP($G102,Lists!$J$17:$K$21,2),IF($M102=Lists!$H$3,IF($K102&lt;1,(($S102/$K102)*((1+'Inputs &amp; Summary'!$D$7)^AJ$29)),((INT(AJ$29/$K102)-INT((AJ$29-1)/$K102))*$S102*((1+'Inputs &amp; Summary'!$D$7)^AJ$29))),(_xlfn.WEIBULL.DIST(AJ$29,$L102,$K102,FALSE)*$S102*((1+'Inputs &amp; Summary'!$D$7)^AJ$29))),IF($M102=Lists!$H$3,IF($K102&lt;1,((($R102*(1-$E102)+$Q102*(1-$F102))/$K102)*((1+'Inputs &amp; Summary'!$D$7)^AJ$29)),((INT(AJ$29/$K102)-INT((AJ$29-1)/$K102))*($R102*(1-$E102)+$Q102*(1-$F102))*((1+'Inputs &amp; Summary'!$D$7)^AJ$29))),((_xlfn.WEIBULL.DIST(AJ$29,$L102,$K102,FALSE)*($R102*(1-$E102)+$Q102*(1-$F102))*((1+'Inputs &amp; Summary'!$D$7)^AJ$29))))))</f>
        <v>36.474431784519098</v>
      </c>
      <c r="AK102" s="114">
        <f>$D102*IF(AK$29&gt;'Inputs &amp; Summary'!$D$5,0,IF(AK$29&gt;VLOOKUP($G102,Lists!$J$17:$K$21,2),IF($M102=Lists!$H$3,IF($K102&lt;1,(($S102/$K102)*((1+'Inputs &amp; Summary'!$D$7)^AK$29)),((INT(AK$29/$K102)-INT((AK$29-1)/$K102))*$S102*((1+'Inputs &amp; Summary'!$D$7)^AK$29))),(_xlfn.WEIBULL.DIST(AK$29,$L102,$K102,FALSE)*$S102*((1+'Inputs &amp; Summary'!$D$7)^AK$29))),IF($M102=Lists!$H$3,IF($K102&lt;1,((($R102*(1-$E102)+$Q102*(1-$F102))/$K102)*((1+'Inputs &amp; Summary'!$D$7)^AK$29)),((INT(AK$29/$K102)-INT((AK$29-1)/$K102))*($R102*(1-$E102)+$Q102*(1-$F102))*((1+'Inputs &amp; Summary'!$D$7)^AK$29))),((_xlfn.WEIBULL.DIST(AK$29,$L102,$K102,FALSE)*($R102*(1-$E102)+$Q102*(1-$F102))*((1+'Inputs &amp; Summary'!$D$7)^AK$29))))))</f>
        <v>35.389463810486227</v>
      </c>
      <c r="AL102" s="114">
        <f>$D102*IF(AL$29&gt;'Inputs &amp; Summary'!$D$5,0,IF(AL$29&gt;VLOOKUP($G102,Lists!$J$17:$K$21,2),IF($M102=Lists!$H$3,IF($K102&lt;1,(($S102/$K102)*((1+'Inputs &amp; Summary'!$D$7)^AL$29)),((INT(AL$29/$K102)-INT((AL$29-1)/$K102))*$S102*((1+'Inputs &amp; Summary'!$D$7)^AL$29))),(_xlfn.WEIBULL.DIST(AL$29,$L102,$K102,FALSE)*$S102*((1+'Inputs &amp; Summary'!$D$7)^AL$29))),IF($M102=Lists!$H$3,IF($K102&lt;1,((($R102*(1-$E102)+$Q102*(1-$F102))/$K102)*((1+'Inputs &amp; Summary'!$D$7)^AL$29)),((INT(AL$29/$K102)-INT((AL$29-1)/$K102))*($R102*(1-$E102)+$Q102*(1-$F102))*((1+'Inputs &amp; Summary'!$D$7)^AL$29))),((_xlfn.WEIBULL.DIST(AL$29,$L102,$K102,FALSE)*($R102*(1-$E102)+$Q102*(1-$F102))*((1+'Inputs &amp; Summary'!$D$7)^AL$29))))))</f>
        <v>34.336769279714417</v>
      </c>
      <c r="AM102" s="114">
        <f>$D102*IF(AM$29&gt;'Inputs &amp; Summary'!$D$5,0,IF(AM$29&gt;VLOOKUP($G102,Lists!$J$17:$K$21,2),IF($M102=Lists!$H$3,IF($K102&lt;1,(($S102/$K102)*((1+'Inputs &amp; Summary'!$D$7)^AM$29)),((INT(AM$29/$K102)-INT((AM$29-1)/$K102))*$S102*((1+'Inputs &amp; Summary'!$D$7)^AM$29))),(_xlfn.WEIBULL.DIST(AM$29,$L102,$K102,FALSE)*$S102*((1+'Inputs &amp; Summary'!$D$7)^AM$29))),IF($M102=Lists!$H$3,IF($K102&lt;1,((($R102*(1-$E102)+$Q102*(1-$F102))/$K102)*((1+'Inputs &amp; Summary'!$D$7)^AM$29)),((INT(AM$29/$K102)-INT((AM$29-1)/$K102))*($R102*(1-$E102)+$Q102*(1-$F102))*((1+'Inputs &amp; Summary'!$D$7)^AM$29))),((_xlfn.WEIBULL.DIST(AM$29,$L102,$K102,FALSE)*($R102*(1-$E102)+$Q102*(1-$F102))*((1+'Inputs &amp; Summary'!$D$7)^AM$29))))))</f>
        <v>33.315388186779657</v>
      </c>
      <c r="AN102" s="114">
        <f>$D102*IF(AN$29&gt;'Inputs &amp; Summary'!$D$5,0,IF(AN$29&gt;VLOOKUP($G102,Lists!$J$17:$K$21,2),IF($M102=Lists!$H$3,IF($K102&lt;1,(($S102/$K102)*((1+'Inputs &amp; Summary'!$D$7)^AN$29)),((INT(AN$29/$K102)-INT((AN$29-1)/$K102))*$S102*((1+'Inputs &amp; Summary'!$D$7)^AN$29))),(_xlfn.WEIBULL.DIST(AN$29,$L102,$K102,FALSE)*$S102*((1+'Inputs &amp; Summary'!$D$7)^AN$29))),IF($M102=Lists!$H$3,IF($K102&lt;1,((($R102*(1-$E102)+$Q102*(1-$F102))/$K102)*((1+'Inputs &amp; Summary'!$D$7)^AN$29)),((INT(AN$29/$K102)-INT((AN$29-1)/$K102))*($R102*(1-$E102)+$Q102*(1-$F102))*((1+'Inputs &amp; Summary'!$D$7)^AN$29))),((_xlfn.WEIBULL.DIST(AN$29,$L102,$K102,FALSE)*($R102*(1-$E102)+$Q102*(1-$F102))*((1+'Inputs &amp; Summary'!$D$7)^AN$29))))))</f>
        <v>32.324389082566867</v>
      </c>
      <c r="AO102" s="114">
        <f>$D102*IF(AO$29&gt;'Inputs &amp; Summary'!$D$5,0,IF(AO$29&gt;VLOOKUP($G102,Lists!$J$17:$K$21,2),IF($M102=Lists!$H$3,IF($K102&lt;1,(($S102/$K102)*((1+'Inputs &amp; Summary'!$D$7)^AO$29)),((INT(AO$29/$K102)-INT((AO$29-1)/$K102))*$S102*((1+'Inputs &amp; Summary'!$D$7)^AO$29))),(_xlfn.WEIBULL.DIST(AO$29,$L102,$K102,FALSE)*$S102*((1+'Inputs &amp; Summary'!$D$7)^AO$29))),IF($M102=Lists!$H$3,IF($K102&lt;1,((($R102*(1-$E102)+$Q102*(1-$F102))/$K102)*((1+'Inputs &amp; Summary'!$D$7)^AO$29)),((INT(AO$29/$K102)-INT((AO$29-1)/$K102))*($R102*(1-$E102)+$Q102*(1-$F102))*((1+'Inputs &amp; Summary'!$D$7)^AO$29))),((_xlfn.WEIBULL.DIST(AO$29,$L102,$K102,FALSE)*($R102*(1-$E102)+$Q102*(1-$F102))*((1+'Inputs &amp; Summary'!$D$7)^AO$29))))))</f>
        <v>31.362868224834202</v>
      </c>
      <c r="AP102" s="114">
        <f>$D102*IF(AP$29&gt;'Inputs &amp; Summary'!$D$5,0,IF(AP$29&gt;VLOOKUP($G102,Lists!$J$17:$K$21,2),IF($M102=Lists!$H$3,IF($K102&lt;1,(($S102/$K102)*((1+'Inputs &amp; Summary'!$D$7)^AP$29)),((INT(AP$29/$K102)-INT((AP$29-1)/$K102))*$S102*((1+'Inputs &amp; Summary'!$D$7)^AP$29))),(_xlfn.WEIBULL.DIST(AP$29,$L102,$K102,FALSE)*$S102*((1+'Inputs &amp; Summary'!$D$7)^AP$29))),IF($M102=Lists!$H$3,IF($K102&lt;1,((($R102*(1-$E102)+$Q102*(1-$F102))/$K102)*((1+'Inputs &amp; Summary'!$D$7)^AP$29)),((INT(AP$29/$K102)-INT((AP$29-1)/$K102))*($R102*(1-$E102)+$Q102*(1-$F102))*((1+'Inputs &amp; Summary'!$D$7)^AP$29))),((_xlfn.WEIBULL.DIST(AP$29,$L102,$K102,FALSE)*($R102*(1-$E102)+$Q102*(1-$F102))*((1+'Inputs &amp; Summary'!$D$7)^AP$29))))))</f>
        <v>30.429948754044776</v>
      </c>
      <c r="AQ102" s="114">
        <f>$D102*IF(AQ$29&gt;'Inputs &amp; Summary'!$D$5,0,IF(AQ$29&gt;VLOOKUP($G102,Lists!$J$17:$K$21,2),IF($M102=Lists!$H$3,IF($K102&lt;1,(($S102/$K102)*((1+'Inputs &amp; Summary'!$D$7)^AQ$29)),((INT(AQ$29/$K102)-INT((AQ$29-1)/$K102))*$S102*((1+'Inputs &amp; Summary'!$D$7)^AQ$29))),(_xlfn.WEIBULL.DIST(AQ$29,$L102,$K102,FALSE)*$S102*((1+'Inputs &amp; Summary'!$D$7)^AQ$29))),IF($M102=Lists!$H$3,IF($K102&lt;1,((($R102*(1-$E102)+$Q102*(1-$F102))/$K102)*((1+'Inputs &amp; Summary'!$D$7)^AQ$29)),((INT(AQ$29/$K102)-INT((AQ$29-1)/$K102))*($R102*(1-$E102)+$Q102*(1-$F102))*((1+'Inputs &amp; Summary'!$D$7)^AQ$29))),((_xlfn.WEIBULL.DIST(AQ$29,$L102,$K102,FALSE)*($R102*(1-$E102)+$Q102*(1-$F102))*((1+'Inputs &amp; Summary'!$D$7)^AQ$29))))))</f>
        <v>29.524779893714157</v>
      </c>
      <c r="AR102" s="114">
        <f>$D102*IF(AR$29&gt;'Inputs &amp; Summary'!$D$5,0,IF(AR$29&gt;VLOOKUP($G102,Lists!$J$17:$K$21,2),IF($M102=Lists!$H$3,IF($K102&lt;1,(($S102/$K102)*((1+'Inputs &amp; Summary'!$D$7)^AR$29)),((INT(AR$29/$K102)-INT((AR$29-1)/$K102))*$S102*((1+'Inputs &amp; Summary'!$D$7)^AR$29))),(_xlfn.WEIBULL.DIST(AR$29,$L102,$K102,FALSE)*$S102*((1+'Inputs &amp; Summary'!$D$7)^AR$29))),IF($M102=Lists!$H$3,IF($K102&lt;1,((($R102*(1-$E102)+$Q102*(1-$F102))/$K102)*((1+'Inputs &amp; Summary'!$D$7)^AR$29)),((INT(AR$29/$K102)-INT((AR$29-1)/$K102))*($R102*(1-$E102)+$Q102*(1-$F102))*((1+'Inputs &amp; Summary'!$D$7)^AR$29))),((_xlfn.WEIBULL.DIST(AR$29,$L102,$K102,FALSE)*($R102*(1-$E102)+$Q102*(1-$F102))*((1+'Inputs &amp; Summary'!$D$7)^AR$29))))))</f>
        <v>28.646536174544135</v>
      </c>
      <c r="AS102" s="114">
        <f>$D102*IF(AS$29&gt;'Inputs &amp; Summary'!$D$5,0,IF(AS$29&gt;VLOOKUP($G102,Lists!$J$17:$K$21,2),IF($M102=Lists!$H$3,IF($K102&lt;1,(($S102/$K102)*((1+'Inputs &amp; Summary'!$D$7)^AS$29)),((INT(AS$29/$K102)-INT((AS$29-1)/$K102))*$S102*((1+'Inputs &amp; Summary'!$D$7)^AS$29))),(_xlfn.WEIBULL.DIST(AS$29,$L102,$K102,FALSE)*$S102*((1+'Inputs &amp; Summary'!$D$7)^AS$29))),IF($M102=Lists!$H$3,IF($K102&lt;1,((($R102*(1-$E102)+$Q102*(1-$F102))/$K102)*((1+'Inputs &amp; Summary'!$D$7)^AS$29)),((INT(AS$29/$K102)-INT((AS$29-1)/$K102))*($R102*(1-$E102)+$Q102*(1-$F102))*((1+'Inputs &amp; Summary'!$D$7)^AS$29))),((_xlfn.WEIBULL.DIST(AS$29,$L102,$K102,FALSE)*($R102*(1-$E102)+$Q102*(1-$F102))*((1+'Inputs &amp; Summary'!$D$7)^AS$29))))))</f>
        <v>0</v>
      </c>
      <c r="AT102" s="114">
        <f>$D102*IF(AT$29&gt;'Inputs &amp; Summary'!$D$5,0,IF(AT$29&gt;VLOOKUP($G102,Lists!$J$17:$K$21,2),IF($M102=Lists!$H$3,IF($K102&lt;1,(($S102/$K102)*((1+'Inputs &amp; Summary'!$D$7)^AT$29)),((INT(AT$29/$K102)-INT((AT$29-1)/$K102))*$S102*((1+'Inputs &amp; Summary'!$D$7)^AT$29))),(_xlfn.WEIBULL.DIST(AT$29,$L102,$K102,FALSE)*$S102*((1+'Inputs &amp; Summary'!$D$7)^AT$29))),IF($M102=Lists!$H$3,IF($K102&lt;1,((($R102*(1-$E102)+$Q102*(1-$F102))/$K102)*((1+'Inputs &amp; Summary'!$D$7)^AT$29)),((INT(AT$29/$K102)-INT((AT$29-1)/$K102))*($R102*(1-$E102)+$Q102*(1-$F102))*((1+'Inputs &amp; Summary'!$D$7)^AT$29))),((_xlfn.WEIBULL.DIST(AT$29,$L102,$K102,FALSE)*($R102*(1-$E102)+$Q102*(1-$F102))*((1+'Inputs &amp; Summary'!$D$7)^AT$29))))))</f>
        <v>0</v>
      </c>
      <c r="AU102" s="114">
        <f>$D102*IF(AU$29&gt;'Inputs &amp; Summary'!$D$5,0,IF(AU$29&gt;VLOOKUP($G102,Lists!$J$17:$K$21,2),IF($M102=Lists!$H$3,IF($K102&lt;1,(($S102/$K102)*((1+'Inputs &amp; Summary'!$D$7)^AU$29)),((INT(AU$29/$K102)-INT((AU$29-1)/$K102))*$S102*((1+'Inputs &amp; Summary'!$D$7)^AU$29))),(_xlfn.WEIBULL.DIST(AU$29,$L102,$K102,FALSE)*$S102*((1+'Inputs &amp; Summary'!$D$7)^AU$29))),IF($M102=Lists!$H$3,IF($K102&lt;1,((($R102*(1-$E102)+$Q102*(1-$F102))/$K102)*((1+'Inputs &amp; Summary'!$D$7)^AU$29)),((INT(AU$29/$K102)-INT((AU$29-1)/$K102))*($R102*(1-$E102)+$Q102*(1-$F102))*((1+'Inputs &amp; Summary'!$D$7)^AU$29))),((_xlfn.WEIBULL.DIST(AU$29,$L102,$K102,FALSE)*($R102*(1-$E102)+$Q102*(1-$F102))*((1+'Inputs &amp; Summary'!$D$7)^AU$29))))))</f>
        <v>0</v>
      </c>
      <c r="AV102" s="114">
        <f>$D102*IF(AV$29&gt;'Inputs &amp; Summary'!$D$5,0,IF(AV$29&gt;VLOOKUP($G102,Lists!$J$17:$K$21,2),IF($M102=Lists!$H$3,IF($K102&lt;1,(($S102/$K102)*((1+'Inputs &amp; Summary'!$D$7)^AV$29)),((INT(AV$29/$K102)-INT((AV$29-1)/$K102))*$S102*((1+'Inputs &amp; Summary'!$D$7)^AV$29))),(_xlfn.WEIBULL.DIST(AV$29,$L102,$K102,FALSE)*$S102*((1+'Inputs &amp; Summary'!$D$7)^AV$29))),IF($M102=Lists!$H$3,IF($K102&lt;1,((($R102*(1-$E102)+$Q102*(1-$F102))/$K102)*((1+'Inputs &amp; Summary'!$D$7)^AV$29)),((INT(AV$29/$K102)-INT((AV$29-1)/$K102))*($R102*(1-$E102)+$Q102*(1-$F102))*((1+'Inputs &amp; Summary'!$D$7)^AV$29))),((_xlfn.WEIBULL.DIST(AV$29,$L102,$K102,FALSE)*($R102*(1-$E102)+$Q102*(1-$F102))*((1+'Inputs &amp; Summary'!$D$7)^AV$29))))))</f>
        <v>0</v>
      </c>
      <c r="AW102" s="114">
        <f>$D102*IF(AW$29&gt;'Inputs &amp; Summary'!$D$5,0,IF(AW$29&gt;VLOOKUP($G102,Lists!$J$17:$K$21,2),IF($M102=Lists!$H$3,IF($K102&lt;1,(($S102/$K102)*((1+'Inputs &amp; Summary'!$D$7)^AW$29)),((INT(AW$29/$K102)-INT((AW$29-1)/$K102))*$S102*((1+'Inputs &amp; Summary'!$D$7)^AW$29))),(_xlfn.WEIBULL.DIST(AW$29,$L102,$K102,FALSE)*$S102*((1+'Inputs &amp; Summary'!$D$7)^AW$29))),IF($M102=Lists!$H$3,IF($K102&lt;1,((($R102*(1-$E102)+$Q102*(1-$F102))/$K102)*((1+'Inputs &amp; Summary'!$D$7)^AW$29)),((INT(AW$29/$K102)-INT((AW$29-1)/$K102))*($R102*(1-$E102)+$Q102*(1-$F102))*((1+'Inputs &amp; Summary'!$D$7)^AW$29))),((_xlfn.WEIBULL.DIST(AW$29,$L102,$K102,FALSE)*($R102*(1-$E102)+$Q102*(1-$F102))*((1+'Inputs &amp; Summary'!$D$7)^AW$29))))))</f>
        <v>0</v>
      </c>
      <c r="AX102" s="114">
        <f>$D102*IF(AX$29&gt;'Inputs &amp; Summary'!$D$5,0,IF(AX$29&gt;VLOOKUP($G102,Lists!$J$17:$K$21,2),IF($M102=Lists!$H$3,IF($K102&lt;1,(($S102/$K102)*((1+'Inputs &amp; Summary'!$D$7)^AX$29)),((INT(AX$29/$K102)-INT((AX$29-1)/$K102))*$S102*((1+'Inputs &amp; Summary'!$D$7)^AX$29))),(_xlfn.WEIBULL.DIST(AX$29,$L102,$K102,FALSE)*$S102*((1+'Inputs &amp; Summary'!$D$7)^AX$29))),IF($M102=Lists!$H$3,IF($K102&lt;1,((($R102*(1-$E102)+$Q102*(1-$F102))/$K102)*((1+'Inputs &amp; Summary'!$D$7)^AX$29)),((INT(AX$29/$K102)-INT((AX$29-1)/$K102))*($R102*(1-$E102)+$Q102*(1-$F102))*((1+'Inputs &amp; Summary'!$D$7)^AX$29))),((_xlfn.WEIBULL.DIST(AX$29,$L102,$K102,FALSE)*($R102*(1-$E102)+$Q102*(1-$F102))*((1+'Inputs &amp; Summary'!$D$7)^AX$29))))))</f>
        <v>0</v>
      </c>
      <c r="AY102" s="114">
        <f>$D102*IF(AY$29&gt;'Inputs &amp; Summary'!$D$5,0,IF(AY$29&gt;VLOOKUP($G102,Lists!$J$17:$K$21,2),IF($M102=Lists!$H$3,IF($K102&lt;1,(($S102/$K102)*((1+'Inputs &amp; Summary'!$D$7)^AY$29)),((INT(AY$29/$K102)-INT((AY$29-1)/$K102))*$S102*((1+'Inputs &amp; Summary'!$D$7)^AY$29))),(_xlfn.WEIBULL.DIST(AY$29,$L102,$K102,FALSE)*$S102*((1+'Inputs &amp; Summary'!$D$7)^AY$29))),IF($M102=Lists!$H$3,IF($K102&lt;1,((($R102*(1-$E102)+$Q102*(1-$F102))/$K102)*((1+'Inputs &amp; Summary'!$D$7)^AY$29)),((INT(AY$29/$K102)-INT((AY$29-1)/$K102))*($R102*(1-$E102)+$Q102*(1-$F102))*((1+'Inputs &amp; Summary'!$D$7)^AY$29))),((_xlfn.WEIBULL.DIST(AY$29,$L102,$K102,FALSE)*($R102*(1-$E102)+$Q102*(1-$F102))*((1+'Inputs &amp; Summary'!$D$7)^AY$29))))))</f>
        <v>0</v>
      </c>
      <c r="AZ102" s="114">
        <f>$D102*IF(AZ$29&gt;'Inputs &amp; Summary'!$D$5,0,IF(AZ$29&gt;VLOOKUP($G102,Lists!$J$17:$K$21,2),IF($M102=Lists!$H$3,IF($K102&lt;1,(($S102/$K102)*((1+'Inputs &amp; Summary'!$D$7)^AZ$29)),((INT(AZ$29/$K102)-INT((AZ$29-1)/$K102))*$S102*((1+'Inputs &amp; Summary'!$D$7)^AZ$29))),(_xlfn.WEIBULL.DIST(AZ$29,$L102,$K102,FALSE)*$S102*((1+'Inputs &amp; Summary'!$D$7)^AZ$29))),IF($M102=Lists!$H$3,IF($K102&lt;1,((($R102*(1-$E102)+$Q102*(1-$F102))/$K102)*((1+'Inputs &amp; Summary'!$D$7)^AZ$29)),((INT(AZ$29/$K102)-INT((AZ$29-1)/$K102))*($R102*(1-$E102)+$Q102*(1-$F102))*((1+'Inputs &amp; Summary'!$D$7)^AZ$29))),((_xlfn.WEIBULL.DIST(AZ$29,$L102,$K102,FALSE)*($R102*(1-$E102)+$Q102*(1-$F102))*((1+'Inputs &amp; Summary'!$D$7)^AZ$29))))))</f>
        <v>0</v>
      </c>
      <c r="BA102" s="114">
        <f>$D102*IF(BA$29&gt;'Inputs &amp; Summary'!$D$5,0,IF(BA$29&gt;VLOOKUP($G102,Lists!$J$17:$K$21,2),IF($M102=Lists!$H$3,IF($K102&lt;1,(($S102/$K102)*((1+'Inputs &amp; Summary'!$D$7)^BA$29)),((INT(BA$29/$K102)-INT((BA$29-1)/$K102))*$S102*((1+'Inputs &amp; Summary'!$D$7)^BA$29))),(_xlfn.WEIBULL.DIST(BA$29,$L102,$K102,FALSE)*$S102*((1+'Inputs &amp; Summary'!$D$7)^BA$29))),IF($M102=Lists!$H$3,IF($K102&lt;1,((($R102*(1-$E102)+$Q102*(1-$F102))/$K102)*((1+'Inputs &amp; Summary'!$D$7)^BA$29)),((INT(BA$29/$K102)-INT((BA$29-1)/$K102))*($R102*(1-$E102)+$Q102*(1-$F102))*((1+'Inputs &amp; Summary'!$D$7)^BA$29))),((_xlfn.WEIBULL.DIST(BA$29,$L102,$K102,FALSE)*($R102*(1-$E102)+$Q102*(1-$F102))*((1+'Inputs &amp; Summary'!$D$7)^BA$29))))))</f>
        <v>0</v>
      </c>
      <c r="BB102" s="114">
        <f>$D102*IF(BB$29&gt;'Inputs &amp; Summary'!$D$5,0,IF(BB$29&gt;VLOOKUP($G102,Lists!$J$17:$K$21,2),IF($M102=Lists!$H$3,IF($K102&lt;1,(($S102/$K102)*((1+'Inputs &amp; Summary'!$D$7)^BB$29)),((INT(BB$29/$K102)-INT((BB$29-1)/$K102))*$S102*((1+'Inputs &amp; Summary'!$D$7)^BB$29))),(_xlfn.WEIBULL.DIST(BB$29,$L102,$K102,FALSE)*$S102*((1+'Inputs &amp; Summary'!$D$7)^BB$29))),IF($M102=Lists!$H$3,IF($K102&lt;1,((($R102*(1-$E102)+$Q102*(1-$F102))/$K102)*((1+'Inputs &amp; Summary'!$D$7)^BB$29)),((INT(BB$29/$K102)-INT((BB$29-1)/$K102))*($R102*(1-$E102)+$Q102*(1-$F102))*((1+'Inputs &amp; Summary'!$D$7)^BB$29))),((_xlfn.WEIBULL.DIST(BB$29,$L102,$K102,FALSE)*($R102*(1-$E102)+$Q102*(1-$F102))*((1+'Inputs &amp; Summary'!$D$7)^BB$29))))))</f>
        <v>0</v>
      </c>
      <c r="BC102" s="114">
        <f>$D102*IF(BC$29&gt;'Inputs &amp; Summary'!$D$5,0,IF(BC$29&gt;VLOOKUP($G102,Lists!$J$17:$K$21,2),IF($M102=Lists!$H$3,IF($K102&lt;1,(($S102/$K102)*((1+'Inputs &amp; Summary'!$D$7)^BC$29)),((INT(BC$29/$K102)-INT((BC$29-1)/$K102))*$S102*((1+'Inputs &amp; Summary'!$D$7)^BC$29))),(_xlfn.WEIBULL.DIST(BC$29,$L102,$K102,FALSE)*$S102*((1+'Inputs &amp; Summary'!$D$7)^BC$29))),IF($M102=Lists!$H$3,IF($K102&lt;1,((($R102*(1-$E102)+$Q102*(1-$F102))/$K102)*((1+'Inputs &amp; Summary'!$D$7)^BC$29)),((INT(BC$29/$K102)-INT((BC$29-1)/$K102))*($R102*(1-$E102)+$Q102*(1-$F102))*((1+'Inputs &amp; Summary'!$D$7)^BC$29))),((_xlfn.WEIBULL.DIST(BC$29,$L102,$K102,FALSE)*($R102*(1-$E102)+$Q102*(1-$F102))*((1+'Inputs &amp; Summary'!$D$7)^BC$29))))))</f>
        <v>0</v>
      </c>
      <c r="BD102" s="114">
        <f>$D102*IF(BD$29&gt;'Inputs &amp; Summary'!$D$5,0,IF(BD$29&gt;VLOOKUP($G102,Lists!$J$17:$K$21,2),IF($M102=Lists!$H$3,IF($K102&lt;1,(($S102/$K102)*((1+'Inputs &amp; Summary'!$D$7)^BD$29)),((INT(BD$29/$K102)-INT((BD$29-1)/$K102))*$S102*((1+'Inputs &amp; Summary'!$D$7)^BD$29))),(_xlfn.WEIBULL.DIST(BD$29,$L102,$K102,FALSE)*$S102*((1+'Inputs &amp; Summary'!$D$7)^BD$29))),IF($M102=Lists!$H$3,IF($K102&lt;1,((($R102*(1-$E102)+$Q102*(1-$F102))/$K102)*((1+'Inputs &amp; Summary'!$D$7)^BD$29)),((INT(BD$29/$K102)-INT((BD$29-1)/$K102))*($R102*(1-$E102)+$Q102*(1-$F102))*((1+'Inputs &amp; Summary'!$D$7)^BD$29))),((_xlfn.WEIBULL.DIST(BD$29,$L102,$K102,FALSE)*($R102*(1-$E102)+$Q102*(1-$F102))*((1+'Inputs &amp; Summary'!$D$7)^BD$29))))))</f>
        <v>0</v>
      </c>
      <c r="BE102" s="114">
        <f>$D102*IF(BE$29&gt;'Inputs &amp; Summary'!$D$5,0,IF(BE$29&gt;VLOOKUP($G102,Lists!$J$17:$K$21,2),IF($M102=Lists!$H$3,IF($K102&lt;1,(($S102/$K102)*((1+'Inputs &amp; Summary'!$D$7)^BE$29)),((INT(BE$29/$K102)-INT((BE$29-1)/$K102))*$S102*((1+'Inputs &amp; Summary'!$D$7)^BE$29))),(_xlfn.WEIBULL.DIST(BE$29,$L102,$K102,FALSE)*$S102*((1+'Inputs &amp; Summary'!$D$7)^BE$29))),IF($M102=Lists!$H$3,IF($K102&lt;1,((($R102*(1-$E102)+$Q102*(1-$F102))/$K102)*((1+'Inputs &amp; Summary'!$D$7)^BE$29)),((INT(BE$29/$K102)-INT((BE$29-1)/$K102))*($R102*(1-$E102)+$Q102*(1-$F102))*((1+'Inputs &amp; Summary'!$D$7)^BE$29))),((_xlfn.WEIBULL.DIST(BE$29,$L102,$K102,FALSE)*($R102*(1-$E102)+$Q102*(1-$F102))*((1+'Inputs &amp; Summary'!$D$7)^BE$29))))))</f>
        <v>0</v>
      </c>
      <c r="BF102" s="114">
        <f>$D102*IF(BF$29&gt;'Inputs &amp; Summary'!$D$5,0,IF(BF$29&gt;VLOOKUP($G102,Lists!$J$17:$K$21,2),IF($M102=Lists!$H$3,IF($K102&lt;1,(($S102/$K102)*((1+'Inputs &amp; Summary'!$D$7)^BF$29)),((INT(BF$29/$K102)-INT((BF$29-1)/$K102))*$S102*((1+'Inputs &amp; Summary'!$D$7)^BF$29))),(_xlfn.WEIBULL.DIST(BF$29,$L102,$K102,FALSE)*$S102*((1+'Inputs &amp; Summary'!$D$7)^BF$29))),IF($M102=Lists!$H$3,IF($K102&lt;1,((($R102*(1-$E102)+$Q102*(1-$F102))/$K102)*((1+'Inputs &amp; Summary'!$D$7)^BF$29)),((INT(BF$29/$K102)-INT((BF$29-1)/$K102))*($R102*(1-$E102)+$Q102*(1-$F102))*((1+'Inputs &amp; Summary'!$D$7)^BF$29))),((_xlfn.WEIBULL.DIST(BF$29,$L102,$K102,FALSE)*($R102*(1-$E102)+$Q102*(1-$F102))*((1+'Inputs &amp; Summary'!$D$7)^BF$29))))))</f>
        <v>0</v>
      </c>
      <c r="BG102" s="114">
        <f>$D102*IF(BG$29&gt;'Inputs &amp; Summary'!$D$5,0,IF(BG$29&gt;VLOOKUP($G102,Lists!$J$17:$K$21,2),IF($M102=Lists!$H$3,IF($K102&lt;1,(($S102/$K102)*((1+'Inputs &amp; Summary'!$D$7)^BG$29)),((INT(BG$29/$K102)-INT((BG$29-1)/$K102))*$S102*((1+'Inputs &amp; Summary'!$D$7)^BG$29))),(_xlfn.WEIBULL.DIST(BG$29,$L102,$K102,FALSE)*$S102*((1+'Inputs &amp; Summary'!$D$7)^BG$29))),IF($M102=Lists!$H$3,IF($K102&lt;1,((($R102*(1-$E102)+$Q102*(1-$F102))/$K102)*((1+'Inputs &amp; Summary'!$D$7)^BG$29)),((INT(BG$29/$K102)-INT((BG$29-1)/$K102))*($R102*(1-$E102)+$Q102*(1-$F102))*((1+'Inputs &amp; Summary'!$D$7)^BG$29))),((_xlfn.WEIBULL.DIST(BG$29,$L102,$K102,FALSE)*($R102*(1-$E102)+$Q102*(1-$F102))*((1+'Inputs &amp; Summary'!$D$7)^BG$29))))))</f>
        <v>0</v>
      </c>
      <c r="BH102" s="114">
        <f>$D102*IF(BH$29&gt;'Inputs &amp; Summary'!$D$5,0,IF(BH$29&gt;VLOOKUP($G102,Lists!$J$17:$K$21,2),IF($M102=Lists!$H$3,IF($K102&lt;1,(($S102/$K102)*((1+'Inputs &amp; Summary'!$D$7)^BH$29)),((INT(BH$29/$K102)-INT((BH$29-1)/$K102))*$S102*((1+'Inputs &amp; Summary'!$D$7)^BH$29))),(_xlfn.WEIBULL.DIST(BH$29,$L102,$K102,FALSE)*$S102*((1+'Inputs &amp; Summary'!$D$7)^BH$29))),IF($M102=Lists!$H$3,IF($K102&lt;1,((($R102*(1-$E102)+$Q102*(1-$F102))/$K102)*((1+'Inputs &amp; Summary'!$D$7)^BH$29)),((INT(BH$29/$K102)-INT((BH$29-1)/$K102))*($R102*(1-$E102)+$Q102*(1-$F102))*((1+'Inputs &amp; Summary'!$D$7)^BH$29))),((_xlfn.WEIBULL.DIST(BH$29,$L102,$K102,FALSE)*($R102*(1-$E102)+$Q102*(1-$F102))*((1+'Inputs &amp; Summary'!$D$7)^BH$29))))))</f>
        <v>0</v>
      </c>
      <c r="BI102" s="114">
        <f>$D102*IF(BI$29&gt;'Inputs &amp; Summary'!$D$5,0,IF(BI$29&gt;VLOOKUP($G102,Lists!$J$17:$K$21,2),IF($M102=Lists!$H$3,IF($K102&lt;1,(($S102/$K102)*((1+'Inputs &amp; Summary'!$D$7)^BI$29)),((INT(BI$29/$K102)-INT((BI$29-1)/$K102))*$S102*((1+'Inputs &amp; Summary'!$D$7)^BI$29))),(_xlfn.WEIBULL.DIST(BI$29,$L102,$K102,FALSE)*$S102*((1+'Inputs &amp; Summary'!$D$7)^BI$29))),IF($M102=Lists!$H$3,IF($K102&lt;1,((($R102*(1-$E102)+$Q102*(1-$F102))/$K102)*((1+'Inputs &amp; Summary'!$D$7)^BI$29)),((INT(BI$29/$K102)-INT((BI$29-1)/$K102))*($R102*(1-$E102)+$Q102*(1-$F102))*((1+'Inputs &amp; Summary'!$D$7)^BI$29))),((_xlfn.WEIBULL.DIST(BI$29,$L102,$K102,FALSE)*($R102*(1-$E102)+$Q102*(1-$F102))*((1+'Inputs &amp; Summary'!$D$7)^BI$29))))))</f>
        <v>0</v>
      </c>
      <c r="BJ102" s="114">
        <f>$D102*IF(BJ$29&gt;'Inputs &amp; Summary'!$D$5,0,IF(BJ$29&gt;VLOOKUP($G102,Lists!$J$17:$K$21,2),IF($M102=Lists!$H$3,IF($K102&lt;1,(($S102/$K102)*((1+'Inputs &amp; Summary'!$D$7)^BJ$29)),((INT(BJ$29/$K102)-INT((BJ$29-1)/$K102))*$S102*((1+'Inputs &amp; Summary'!$D$7)^BJ$29))),(_xlfn.WEIBULL.DIST(BJ$29,$L102,$K102,FALSE)*$S102*((1+'Inputs &amp; Summary'!$D$7)^BJ$29))),IF($M102=Lists!$H$3,IF($K102&lt;1,((($R102*(1-$E102)+$Q102*(1-$F102))/$K102)*((1+'Inputs &amp; Summary'!$D$7)^BJ$29)),((INT(BJ$29/$K102)-INT((BJ$29-1)/$K102))*($R102*(1-$E102)+$Q102*(1-$F102))*((1+'Inputs &amp; Summary'!$D$7)^BJ$29))),((_xlfn.WEIBULL.DIST(BJ$29,$L102,$K102,FALSE)*($R102*(1-$E102)+$Q102*(1-$F102))*((1+'Inputs &amp; Summary'!$D$7)^BJ$29))))))</f>
        <v>0</v>
      </c>
      <c r="BK102" s="114">
        <f>$D102*IF(BK$29&gt;'Inputs &amp; Summary'!$D$5,0,IF(BK$29&gt;VLOOKUP($G102,Lists!$J$17:$K$21,2),IF($M102=Lists!$H$3,IF($K102&lt;1,(($S102/$K102)*((1+'Inputs &amp; Summary'!$D$7)^BK$29)),((INT(BK$29/$K102)-INT((BK$29-1)/$K102))*$S102*((1+'Inputs &amp; Summary'!$D$7)^BK$29))),(_xlfn.WEIBULL.DIST(BK$29,$L102,$K102,FALSE)*$S102*((1+'Inputs &amp; Summary'!$D$7)^BK$29))),IF($M102=Lists!$H$3,IF($K102&lt;1,((($R102*(1-$E102)+$Q102*(1-$F102))/$K102)*((1+'Inputs &amp; Summary'!$D$7)^BK$29)),((INT(BK$29/$K102)-INT((BK$29-1)/$K102))*($R102*(1-$E102)+$Q102*(1-$F102))*((1+'Inputs &amp; Summary'!$D$7)^BK$29))),((_xlfn.WEIBULL.DIST(BK$29,$L102,$K102,FALSE)*($R102*(1-$E102)+$Q102*(1-$F102))*((1+'Inputs &amp; Summary'!$D$7)^BK$29))))))</f>
        <v>0</v>
      </c>
      <c r="BL102" s="114">
        <f>$D102*IF(BL$29&gt;'Inputs &amp; Summary'!$D$5,0,IF(BL$29&gt;VLOOKUP($G102,Lists!$J$17:$K$21,2),IF($M102=Lists!$H$3,IF($K102&lt;1,(($S102/$K102)*((1+'Inputs &amp; Summary'!$D$7)^BL$29)),((INT(BL$29/$K102)-INT((BL$29-1)/$K102))*$S102*((1+'Inputs &amp; Summary'!$D$7)^BL$29))),(_xlfn.WEIBULL.DIST(BL$29,$L102,$K102,FALSE)*$S102*((1+'Inputs &amp; Summary'!$D$7)^BL$29))),IF($M102=Lists!$H$3,IF($K102&lt;1,((($R102*(1-$E102)+$Q102*(1-$F102))/$K102)*((1+'Inputs &amp; Summary'!$D$7)^BL$29)),((INT(BL$29/$K102)-INT((BL$29-1)/$K102))*($R102*(1-$E102)+$Q102*(1-$F102))*((1+'Inputs &amp; Summary'!$D$7)^BL$29))),((_xlfn.WEIBULL.DIST(BL$29,$L102,$K102,FALSE)*($R102*(1-$E102)+$Q102*(1-$F102))*((1+'Inputs &amp; Summary'!$D$7)^BL$29))))))</f>
        <v>0</v>
      </c>
    </row>
    <row r="103" spans="1:64" s="1" customFormat="1" x14ac:dyDescent="0.3">
      <c r="A103" s="79" t="s">
        <v>214</v>
      </c>
      <c r="B103" s="33" t="s">
        <v>152</v>
      </c>
      <c r="C103" s="33" t="s">
        <v>17</v>
      </c>
      <c r="D103" s="68">
        <v>1</v>
      </c>
      <c r="E103" s="68">
        <v>1</v>
      </c>
      <c r="F103" s="68">
        <v>1</v>
      </c>
      <c r="G103" s="213" t="s">
        <v>17</v>
      </c>
      <c r="H103" s="34" t="s">
        <v>288</v>
      </c>
      <c r="I103" s="34" t="s">
        <v>99</v>
      </c>
      <c r="J103" s="33">
        <f>VLOOKUP(I103,'Labor Rates'!$A$1:$B$16,2)</f>
        <v>24.03846153846154</v>
      </c>
      <c r="K103" s="35">
        <v>20</v>
      </c>
      <c r="L103" s="35">
        <v>1</v>
      </c>
      <c r="M103" s="36" t="s">
        <v>249</v>
      </c>
      <c r="N103" s="84">
        <f>'Inputs &amp; Summary'!$D$30</f>
        <v>1</v>
      </c>
      <c r="O103" s="35">
        <v>4</v>
      </c>
      <c r="P103" s="5">
        <f>0.2*'Inputs &amp; Summary'!$D$31*1000</f>
        <v>80000</v>
      </c>
      <c r="Q103" s="73">
        <f t="shared" si="16"/>
        <v>96.15384615384616</v>
      </c>
      <c r="R103" s="73">
        <f t="shared" si="17"/>
        <v>80000</v>
      </c>
      <c r="S103" s="74">
        <f t="shared" si="18"/>
        <v>80096.153846153844</v>
      </c>
      <c r="T103" s="88"/>
      <c r="U103" s="80"/>
      <c r="V103" s="87">
        <f t="shared" si="19"/>
        <v>1258.660087672381</v>
      </c>
      <c r="W103" s="87">
        <f>NPV('Inputs &amp; Summary'!$D$6,Y103:BL103)</f>
        <v>9138.5241701628875</v>
      </c>
      <c r="X103" s="90">
        <f t="shared" si="20"/>
        <v>6.6327753338276216E-2</v>
      </c>
      <c r="Y103" s="114">
        <f>$D103*IF(Y$29&gt;'Inputs &amp; Summary'!$D$5,0,IF(Y$29&gt;VLOOKUP($G103,Lists!$J$17:$K$21,2),IF($M103=Lists!$H$3,IF($K103&lt;1,(($S103/$K103)*((1+'Inputs &amp; Summary'!$D$7)^Y$29)),((INT(Y$29/$K103)-INT((Y$29-1)/$K103))*$S103*((1+'Inputs &amp; Summary'!$D$7)^Y$29))),(_xlfn.WEIBULL.DIST(Y$29,$L103,$K103,FALSE)*$S103*((1+'Inputs &amp; Summary'!$D$7)^Y$29))),IF($M103=Lists!$H$3,IF($K103&lt;1,((($R103*(1-$E103)+$Q103*(1-$F103))/$K103)*((1+'Inputs &amp; Summary'!$D$7)^Y$29)),((INT(Y$29/$K103)-INT((Y$29-1)/$K103))*($R103*(1-$E103)+$Q103*(1-$F103))*((1+'Inputs &amp; Summary'!$D$7)^Y$29))),((_xlfn.WEIBULL.DIST(Y$29,$L103,$K103,FALSE)*($R103*(1-$E103)+$Q103*(1-$F103))*((1+'Inputs &amp; Summary'!$D$7)^Y$29))))))</f>
        <v>0</v>
      </c>
      <c r="Z103" s="114">
        <f>$D103*IF(Z$29&gt;'Inputs &amp; Summary'!$D$5,0,IF(Z$29&gt;VLOOKUP($G103,Lists!$J$17:$K$21,2),IF($M103=Lists!$H$3,IF($K103&lt;1,(($S103/$K103)*((1+'Inputs &amp; Summary'!$D$7)^Z$29)),((INT(Z$29/$K103)-INT((Z$29-1)/$K103))*$S103*((1+'Inputs &amp; Summary'!$D$7)^Z$29))),(_xlfn.WEIBULL.DIST(Z$29,$L103,$K103,FALSE)*$S103*((1+'Inputs &amp; Summary'!$D$7)^Z$29))),IF($M103=Lists!$H$3,IF($K103&lt;1,((($R103*(1-$E103)+$Q103*(1-$F103))/$K103)*((1+'Inputs &amp; Summary'!$D$7)^Z$29)),((INT(Z$29/$K103)-INT((Z$29-1)/$K103))*($R103*(1-$E103)+$Q103*(1-$F103))*((1+'Inputs &amp; Summary'!$D$7)^Z$29))),((_xlfn.WEIBULL.DIST(Z$29,$L103,$K103,FALSE)*($R103*(1-$E103)+$Q103*(1-$F103))*((1+'Inputs &amp; Summary'!$D$7)^Z$29))))))</f>
        <v>0</v>
      </c>
      <c r="AA103" s="114">
        <f>$D103*IF(AA$29&gt;'Inputs &amp; Summary'!$D$5,0,IF(AA$29&gt;VLOOKUP($G103,Lists!$J$17:$K$21,2),IF($M103=Lists!$H$3,IF($K103&lt;1,(($S103/$K103)*((1+'Inputs &amp; Summary'!$D$7)^AA$29)),((INT(AA$29/$K103)-INT((AA$29-1)/$K103))*$S103*((1+'Inputs &amp; Summary'!$D$7)^AA$29))),(_xlfn.WEIBULL.DIST(AA$29,$L103,$K103,FALSE)*$S103*((1+'Inputs &amp; Summary'!$D$7)^AA$29))),IF($M103=Lists!$H$3,IF($K103&lt;1,((($R103*(1-$E103)+$Q103*(1-$F103))/$K103)*((1+'Inputs &amp; Summary'!$D$7)^AA$29)),((INT(AA$29/$K103)-INT((AA$29-1)/$K103))*($R103*(1-$E103)+$Q103*(1-$F103))*((1+'Inputs &amp; Summary'!$D$7)^AA$29))),((_xlfn.WEIBULL.DIST(AA$29,$L103,$K103,FALSE)*($R103*(1-$E103)+$Q103*(1-$F103))*((1+'Inputs &amp; Summary'!$D$7)^AA$29))))))</f>
        <v>0</v>
      </c>
      <c r="AB103" s="114">
        <f>$D103*IF(AB$29&gt;'Inputs &amp; Summary'!$D$5,0,IF(AB$29&gt;VLOOKUP($G103,Lists!$J$17:$K$21,2),IF($M103=Lists!$H$3,IF($K103&lt;1,(($S103/$K103)*((1+'Inputs &amp; Summary'!$D$7)^AB$29)),((INT(AB$29/$K103)-INT((AB$29-1)/$K103))*$S103*((1+'Inputs &amp; Summary'!$D$7)^AB$29))),(_xlfn.WEIBULL.DIST(AB$29,$L103,$K103,FALSE)*$S103*((1+'Inputs &amp; Summary'!$D$7)^AB$29))),IF($M103=Lists!$H$3,IF($K103&lt;1,((($R103*(1-$E103)+$Q103*(1-$F103))/$K103)*((1+'Inputs &amp; Summary'!$D$7)^AB$29)),((INT(AB$29/$K103)-INT((AB$29-1)/$K103))*($R103*(1-$E103)+$Q103*(1-$F103))*((1+'Inputs &amp; Summary'!$D$7)^AB$29))),((_xlfn.WEIBULL.DIST(AB$29,$L103,$K103,FALSE)*($R103*(1-$E103)+$Q103*(1-$F103))*((1+'Inputs &amp; Summary'!$D$7)^AB$29))))))</f>
        <v>0</v>
      </c>
      <c r="AC103" s="114">
        <f>$D103*IF(AC$29&gt;'Inputs &amp; Summary'!$D$5,0,IF(AC$29&gt;VLOOKUP($G103,Lists!$J$17:$K$21,2),IF($M103=Lists!$H$3,IF($K103&lt;1,(($S103/$K103)*((1+'Inputs &amp; Summary'!$D$7)^AC$29)),((INT(AC$29/$K103)-INT((AC$29-1)/$K103))*$S103*((1+'Inputs &amp; Summary'!$D$7)^AC$29))),(_xlfn.WEIBULL.DIST(AC$29,$L103,$K103,FALSE)*$S103*((1+'Inputs &amp; Summary'!$D$7)^AC$29))),IF($M103=Lists!$H$3,IF($K103&lt;1,((($R103*(1-$E103)+$Q103*(1-$F103))/$K103)*((1+'Inputs &amp; Summary'!$D$7)^AC$29)),((INT(AC$29/$K103)-INT((AC$29-1)/$K103))*($R103*(1-$E103)+$Q103*(1-$F103))*((1+'Inputs &amp; Summary'!$D$7)^AC$29))),((_xlfn.WEIBULL.DIST(AC$29,$L103,$K103,FALSE)*($R103*(1-$E103)+$Q103*(1-$F103))*((1+'Inputs &amp; Summary'!$D$7)^AC$29))))))</f>
        <v>0</v>
      </c>
      <c r="AD103" s="114">
        <f>$D103*IF(AD$29&gt;'Inputs &amp; Summary'!$D$5,0,IF(AD$29&gt;VLOOKUP($G103,Lists!$J$17:$K$21,2),IF($M103=Lists!$H$3,IF($K103&lt;1,(($S103/$K103)*((1+'Inputs &amp; Summary'!$D$7)^AD$29)),((INT(AD$29/$K103)-INT((AD$29-1)/$K103))*$S103*((1+'Inputs &amp; Summary'!$D$7)^AD$29))),(_xlfn.WEIBULL.DIST(AD$29,$L103,$K103,FALSE)*$S103*((1+'Inputs &amp; Summary'!$D$7)^AD$29))),IF($M103=Lists!$H$3,IF($K103&lt;1,((($R103*(1-$E103)+$Q103*(1-$F103))/$K103)*((1+'Inputs &amp; Summary'!$D$7)^AD$29)),((INT(AD$29/$K103)-INT((AD$29-1)/$K103))*($R103*(1-$E103)+$Q103*(1-$F103))*((1+'Inputs &amp; Summary'!$D$7)^AD$29))),((_xlfn.WEIBULL.DIST(AD$29,$L103,$K103,FALSE)*($R103*(1-$E103)+$Q103*(1-$F103))*((1+'Inputs &amp; Summary'!$D$7)^AD$29))))))</f>
        <v>0</v>
      </c>
      <c r="AE103" s="114">
        <f>$D103*IF(AE$29&gt;'Inputs &amp; Summary'!$D$5,0,IF(AE$29&gt;VLOOKUP($G103,Lists!$J$17:$K$21,2),IF($M103=Lists!$H$3,IF($K103&lt;1,(($S103/$K103)*((1+'Inputs &amp; Summary'!$D$7)^AE$29)),((INT(AE$29/$K103)-INT((AE$29-1)/$K103))*$S103*((1+'Inputs &amp; Summary'!$D$7)^AE$29))),(_xlfn.WEIBULL.DIST(AE$29,$L103,$K103,FALSE)*$S103*((1+'Inputs &amp; Summary'!$D$7)^AE$29))),IF($M103=Lists!$H$3,IF($K103&lt;1,((($R103*(1-$E103)+$Q103*(1-$F103))/$K103)*((1+'Inputs &amp; Summary'!$D$7)^AE$29)),((INT(AE$29/$K103)-INT((AE$29-1)/$K103))*($R103*(1-$E103)+$Q103*(1-$F103))*((1+'Inputs &amp; Summary'!$D$7)^AE$29))),((_xlfn.WEIBULL.DIST(AE$29,$L103,$K103,FALSE)*($R103*(1-$E103)+$Q103*(1-$F103))*((1+'Inputs &amp; Summary'!$D$7)^AE$29))))))</f>
        <v>0</v>
      </c>
      <c r="AF103" s="114">
        <f>$D103*IF(AF$29&gt;'Inputs &amp; Summary'!$D$5,0,IF(AF$29&gt;VLOOKUP($G103,Lists!$J$17:$K$21,2),IF($M103=Lists!$H$3,IF($K103&lt;1,(($S103/$K103)*((1+'Inputs &amp; Summary'!$D$7)^AF$29)),((INT(AF$29/$K103)-INT((AF$29-1)/$K103))*$S103*((1+'Inputs &amp; Summary'!$D$7)^AF$29))),(_xlfn.WEIBULL.DIST(AF$29,$L103,$K103,FALSE)*$S103*((1+'Inputs &amp; Summary'!$D$7)^AF$29))),IF($M103=Lists!$H$3,IF($K103&lt;1,((($R103*(1-$E103)+$Q103*(1-$F103))/$K103)*((1+'Inputs &amp; Summary'!$D$7)^AF$29)),((INT(AF$29/$K103)-INT((AF$29-1)/$K103))*($R103*(1-$E103)+$Q103*(1-$F103))*((1+'Inputs &amp; Summary'!$D$7)^AF$29))),((_xlfn.WEIBULL.DIST(AF$29,$L103,$K103,FALSE)*($R103*(1-$E103)+$Q103*(1-$F103))*((1+'Inputs &amp; Summary'!$D$7)^AF$29))))))</f>
        <v>0</v>
      </c>
      <c r="AG103" s="114">
        <f>$D103*IF(AG$29&gt;'Inputs &amp; Summary'!$D$5,0,IF(AG$29&gt;VLOOKUP($G103,Lists!$J$17:$K$21,2),IF($M103=Lists!$H$3,IF($K103&lt;1,(($S103/$K103)*((1+'Inputs &amp; Summary'!$D$7)^AG$29)),((INT(AG$29/$K103)-INT((AG$29-1)/$K103))*$S103*((1+'Inputs &amp; Summary'!$D$7)^AG$29))),(_xlfn.WEIBULL.DIST(AG$29,$L103,$K103,FALSE)*$S103*((1+'Inputs &amp; Summary'!$D$7)^AG$29))),IF($M103=Lists!$H$3,IF($K103&lt;1,((($R103*(1-$E103)+$Q103*(1-$F103))/$K103)*((1+'Inputs &amp; Summary'!$D$7)^AG$29)),((INT(AG$29/$K103)-INT((AG$29-1)/$K103))*($R103*(1-$E103)+$Q103*(1-$F103))*((1+'Inputs &amp; Summary'!$D$7)^AG$29))),((_xlfn.WEIBULL.DIST(AG$29,$L103,$K103,FALSE)*($R103*(1-$E103)+$Q103*(1-$F103))*((1+'Inputs &amp; Summary'!$D$7)^AG$29))))))</f>
        <v>0</v>
      </c>
      <c r="AH103" s="114">
        <f>$D103*IF(AH$29&gt;'Inputs &amp; Summary'!$D$5,0,IF(AH$29&gt;VLOOKUP($G103,Lists!$J$17:$K$21,2),IF($M103=Lists!$H$3,IF($K103&lt;1,(($S103/$K103)*((1+'Inputs &amp; Summary'!$D$7)^AH$29)),((INT(AH$29/$K103)-INT((AH$29-1)/$K103))*$S103*((1+'Inputs &amp; Summary'!$D$7)^AH$29))),(_xlfn.WEIBULL.DIST(AH$29,$L103,$K103,FALSE)*$S103*((1+'Inputs &amp; Summary'!$D$7)^AH$29))),IF($M103=Lists!$H$3,IF($K103&lt;1,((($R103*(1-$E103)+$Q103*(1-$F103))/$K103)*((1+'Inputs &amp; Summary'!$D$7)^AH$29)),((INT(AH$29/$K103)-INT((AH$29-1)/$K103))*($R103*(1-$E103)+$Q103*(1-$F103))*((1+'Inputs &amp; Summary'!$D$7)^AH$29))),((_xlfn.WEIBULL.DIST(AH$29,$L103,$K103,FALSE)*($R103*(1-$E103)+$Q103*(1-$F103))*((1+'Inputs &amp; Summary'!$D$7)^AH$29))))))</f>
        <v>0</v>
      </c>
      <c r="AI103" s="114">
        <f>$D103*IF(AI$29&gt;'Inputs &amp; Summary'!$D$5,0,IF(AI$29&gt;VLOOKUP($G103,Lists!$J$17:$K$21,2),IF($M103=Lists!$H$3,IF($K103&lt;1,(($S103/$K103)*((1+'Inputs &amp; Summary'!$D$7)^AI$29)),((INT(AI$29/$K103)-INT((AI$29-1)/$K103))*$S103*((1+'Inputs &amp; Summary'!$D$7)^AI$29))),(_xlfn.WEIBULL.DIST(AI$29,$L103,$K103,FALSE)*$S103*((1+'Inputs &amp; Summary'!$D$7)^AI$29))),IF($M103=Lists!$H$3,IF($K103&lt;1,((($R103*(1-$E103)+$Q103*(1-$F103))/$K103)*((1+'Inputs &amp; Summary'!$D$7)^AI$29)),((INT(AI$29/$K103)-INT((AI$29-1)/$K103))*($R103*(1-$E103)+$Q103*(1-$F103))*((1+'Inputs &amp; Summary'!$D$7)^AI$29))),((_xlfn.WEIBULL.DIST(AI$29,$L103,$K103,FALSE)*($R103*(1-$E103)+$Q103*(1-$F103))*((1+'Inputs &amp; Summary'!$D$7)^AI$29))))))</f>
        <v>2872.9071539730739</v>
      </c>
      <c r="AJ103" s="114">
        <f>$D103*IF(AJ$29&gt;'Inputs &amp; Summary'!$D$5,0,IF(AJ$29&gt;VLOOKUP($G103,Lists!$J$17:$K$21,2),IF($M103=Lists!$H$3,IF($K103&lt;1,(($S103/$K103)*((1+'Inputs &amp; Summary'!$D$7)^AJ$29)),((INT(AJ$29/$K103)-INT((AJ$29-1)/$K103))*$S103*((1+'Inputs &amp; Summary'!$D$7)^AJ$29))),(_xlfn.WEIBULL.DIST(AJ$29,$L103,$K103,FALSE)*$S103*((1+'Inputs &amp; Summary'!$D$7)^AJ$29))),IF($M103=Lists!$H$3,IF($K103&lt;1,((($R103*(1-$E103)+$Q103*(1-$F103))/$K103)*((1+'Inputs &amp; Summary'!$D$7)^AJ$29)),((INT(AJ$29/$K103)-INT((AJ$29-1)/$K103))*($R103*(1-$E103)+$Q103*(1-$F103))*((1+'Inputs &amp; Summary'!$D$7)^AJ$29))),((_xlfn.WEIBULL.DIST(AJ$29,$L103,$K103,FALSE)*($R103*(1-$E103)+$Q103*(1-$F103))*((1+'Inputs &amp; Summary'!$D$7)^AJ$29))))))</f>
        <v>2787.4496950921475</v>
      </c>
      <c r="AK103" s="114">
        <f>$D103*IF(AK$29&gt;'Inputs &amp; Summary'!$D$5,0,IF(AK$29&gt;VLOOKUP($G103,Lists!$J$17:$K$21,2),IF($M103=Lists!$H$3,IF($K103&lt;1,(($S103/$K103)*((1+'Inputs &amp; Summary'!$D$7)^AK$29)),((INT(AK$29/$K103)-INT((AK$29-1)/$K103))*$S103*((1+'Inputs &amp; Summary'!$D$7)^AK$29))),(_xlfn.WEIBULL.DIST(AK$29,$L103,$K103,FALSE)*$S103*((1+'Inputs &amp; Summary'!$D$7)^AK$29))),IF($M103=Lists!$H$3,IF($K103&lt;1,((($R103*(1-$E103)+$Q103*(1-$F103))/$K103)*((1+'Inputs &amp; Summary'!$D$7)^AK$29)),((INT(AK$29/$K103)-INT((AK$29-1)/$K103))*($R103*(1-$E103)+$Q103*(1-$F103))*((1+'Inputs &amp; Summary'!$D$7)^AK$29))),((_xlfn.WEIBULL.DIST(AK$29,$L103,$K103,FALSE)*($R103*(1-$E103)+$Q103*(1-$F103))*((1+'Inputs &amp; Summary'!$D$7)^AK$29))))))</f>
        <v>2704.5342526729382</v>
      </c>
      <c r="AL103" s="114">
        <f>$D103*IF(AL$29&gt;'Inputs &amp; Summary'!$D$5,0,IF(AL$29&gt;VLOOKUP($G103,Lists!$J$17:$K$21,2),IF($M103=Lists!$H$3,IF($K103&lt;1,(($S103/$K103)*((1+'Inputs &amp; Summary'!$D$7)^AL$29)),((INT(AL$29/$K103)-INT((AL$29-1)/$K103))*$S103*((1+'Inputs &amp; Summary'!$D$7)^AL$29))),(_xlfn.WEIBULL.DIST(AL$29,$L103,$K103,FALSE)*$S103*((1+'Inputs &amp; Summary'!$D$7)^AL$29))),IF($M103=Lists!$H$3,IF($K103&lt;1,((($R103*(1-$E103)+$Q103*(1-$F103))/$K103)*((1+'Inputs &amp; Summary'!$D$7)^AL$29)),((INT(AL$29/$K103)-INT((AL$29-1)/$K103))*($R103*(1-$E103)+$Q103*(1-$F103))*((1+'Inputs &amp; Summary'!$D$7)^AL$29))),((_xlfn.WEIBULL.DIST(AL$29,$L103,$K103,FALSE)*($R103*(1-$E103)+$Q103*(1-$F103))*((1+'Inputs &amp; Summary'!$D$7)^AL$29))))))</f>
        <v>2624.0852119267988</v>
      </c>
      <c r="AM103" s="114">
        <f>$D103*IF(AM$29&gt;'Inputs &amp; Summary'!$D$5,0,IF(AM$29&gt;VLOOKUP($G103,Lists!$J$17:$K$21,2),IF($M103=Lists!$H$3,IF($K103&lt;1,(($S103/$K103)*((1+'Inputs &amp; Summary'!$D$7)^AM$29)),((INT(AM$29/$K103)-INT((AM$29-1)/$K103))*$S103*((1+'Inputs &amp; Summary'!$D$7)^AM$29))),(_xlfn.WEIBULL.DIST(AM$29,$L103,$K103,FALSE)*$S103*((1+'Inputs &amp; Summary'!$D$7)^AM$29))),IF($M103=Lists!$H$3,IF($K103&lt;1,((($R103*(1-$E103)+$Q103*(1-$F103))/$K103)*((1+'Inputs &amp; Summary'!$D$7)^AM$29)),((INT(AM$29/$K103)-INT((AM$29-1)/$K103))*($R103*(1-$E103)+$Q103*(1-$F103))*((1+'Inputs &amp; Summary'!$D$7)^AM$29))),((_xlfn.WEIBULL.DIST(AM$29,$L103,$K103,FALSE)*($R103*(1-$E103)+$Q103*(1-$F103))*((1+'Inputs &amp; Summary'!$D$7)^AM$29))))))</f>
        <v>2546.0292073016012</v>
      </c>
      <c r="AN103" s="114">
        <f>$D103*IF(AN$29&gt;'Inputs &amp; Summary'!$D$5,0,IF(AN$29&gt;VLOOKUP($G103,Lists!$J$17:$K$21,2),IF($M103=Lists!$H$3,IF($K103&lt;1,(($S103/$K103)*((1+'Inputs &amp; Summary'!$D$7)^AN$29)),((INT(AN$29/$K103)-INT((AN$29-1)/$K103))*$S103*((1+'Inputs &amp; Summary'!$D$7)^AN$29))),(_xlfn.WEIBULL.DIST(AN$29,$L103,$K103,FALSE)*$S103*((1+'Inputs &amp; Summary'!$D$7)^AN$29))),IF($M103=Lists!$H$3,IF($K103&lt;1,((($R103*(1-$E103)+$Q103*(1-$F103))/$K103)*((1+'Inputs &amp; Summary'!$D$7)^AN$29)),((INT(AN$29/$K103)-INT((AN$29-1)/$K103))*($R103*(1-$E103)+$Q103*(1-$F103))*((1+'Inputs &amp; Summary'!$D$7)^AN$29))),((_xlfn.WEIBULL.DIST(AN$29,$L103,$K103,FALSE)*($R103*(1-$E103)+$Q103*(1-$F103))*((1+'Inputs &amp; Summary'!$D$7)^AN$29))))))</f>
        <v>2470.2950555759817</v>
      </c>
      <c r="AO103" s="114">
        <f>$D103*IF(AO$29&gt;'Inputs &amp; Summary'!$D$5,0,IF(AO$29&gt;VLOOKUP($G103,Lists!$J$17:$K$21,2),IF($M103=Lists!$H$3,IF($K103&lt;1,(($S103/$K103)*((1+'Inputs &amp; Summary'!$D$7)^AO$29)),((INT(AO$29/$K103)-INT((AO$29-1)/$K103))*$S103*((1+'Inputs &amp; Summary'!$D$7)^AO$29))),(_xlfn.WEIBULL.DIST(AO$29,$L103,$K103,FALSE)*$S103*((1+'Inputs &amp; Summary'!$D$7)^AO$29))),IF($M103=Lists!$H$3,IF($K103&lt;1,((($R103*(1-$E103)+$Q103*(1-$F103))/$K103)*((1+'Inputs &amp; Summary'!$D$7)^AO$29)),((INT(AO$29/$K103)-INT((AO$29-1)/$K103))*($R103*(1-$E103)+$Q103*(1-$F103))*((1+'Inputs &amp; Summary'!$D$7)^AO$29))),((_xlfn.WEIBULL.DIST(AO$29,$L103,$K103,FALSE)*($R103*(1-$E103)+$Q103*(1-$F103))*((1+'Inputs &amp; Summary'!$D$7)^AO$29))))))</f>
        <v>2396.8136909437512</v>
      </c>
      <c r="AP103" s="114">
        <f>$D103*IF(AP$29&gt;'Inputs &amp; Summary'!$D$5,0,IF(AP$29&gt;VLOOKUP($G103,Lists!$J$17:$K$21,2),IF($M103=Lists!$H$3,IF($K103&lt;1,(($S103/$K103)*((1+'Inputs &amp; Summary'!$D$7)^AP$29)),((INT(AP$29/$K103)-INT((AP$29-1)/$K103))*$S103*((1+'Inputs &amp; Summary'!$D$7)^AP$29))),(_xlfn.WEIBULL.DIST(AP$29,$L103,$K103,FALSE)*$S103*((1+'Inputs &amp; Summary'!$D$7)^AP$29))),IF($M103=Lists!$H$3,IF($K103&lt;1,((($R103*(1-$E103)+$Q103*(1-$F103))/$K103)*((1+'Inputs &amp; Summary'!$D$7)^AP$29)),((INT(AP$29/$K103)-INT((AP$29-1)/$K103))*($R103*(1-$E103)+$Q103*(1-$F103))*((1+'Inputs &amp; Summary'!$D$7)^AP$29))),((_xlfn.WEIBULL.DIST(AP$29,$L103,$K103,FALSE)*($R103*(1-$E103)+$Q103*(1-$F103))*((1+'Inputs &amp; Summary'!$D$7)^AP$29))))))</f>
        <v>2325.5181020292935</v>
      </c>
      <c r="AQ103" s="114">
        <f>$D103*IF(AQ$29&gt;'Inputs &amp; Summary'!$D$5,0,IF(AQ$29&gt;VLOOKUP($G103,Lists!$J$17:$K$21,2),IF($M103=Lists!$H$3,IF($K103&lt;1,(($S103/$K103)*((1+'Inputs &amp; Summary'!$D$7)^AQ$29)),((INT(AQ$29/$K103)-INT((AQ$29-1)/$K103))*$S103*((1+'Inputs &amp; Summary'!$D$7)^AQ$29))),(_xlfn.WEIBULL.DIST(AQ$29,$L103,$K103,FALSE)*$S103*((1+'Inputs &amp; Summary'!$D$7)^AQ$29))),IF($M103=Lists!$H$3,IF($K103&lt;1,((($R103*(1-$E103)+$Q103*(1-$F103))/$K103)*((1+'Inputs &amp; Summary'!$D$7)^AQ$29)),((INT(AQ$29/$K103)-INT((AQ$29-1)/$K103))*($R103*(1-$E103)+$Q103*(1-$F103))*((1+'Inputs &amp; Summary'!$D$7)^AQ$29))),((_xlfn.WEIBULL.DIST(AQ$29,$L103,$K103,FALSE)*($R103*(1-$E103)+$Q103*(1-$F103))*((1+'Inputs &amp; Summary'!$D$7)^AQ$29))))))</f>
        <v>2256.3432707765037</v>
      </c>
      <c r="AR103" s="114">
        <f>$D103*IF(AR$29&gt;'Inputs &amp; Summary'!$D$5,0,IF(AR$29&gt;VLOOKUP($G103,Lists!$J$17:$K$21,2),IF($M103=Lists!$H$3,IF($K103&lt;1,(($S103/$K103)*((1+'Inputs &amp; Summary'!$D$7)^AR$29)),((INT(AR$29/$K103)-INT((AR$29-1)/$K103))*$S103*((1+'Inputs &amp; Summary'!$D$7)^AR$29))),(_xlfn.WEIBULL.DIST(AR$29,$L103,$K103,FALSE)*$S103*((1+'Inputs &amp; Summary'!$D$7)^AR$29))),IF($M103=Lists!$H$3,IF($K103&lt;1,((($R103*(1-$E103)+$Q103*(1-$F103))/$K103)*((1+'Inputs &amp; Summary'!$D$7)^AR$29)),((INT(AR$29/$K103)-INT((AR$29-1)/$K103))*($R103*(1-$E103)+$Q103*(1-$F103))*((1+'Inputs &amp; Summary'!$D$7)^AR$29))),((_xlfn.WEIBULL.DIST(AR$29,$L103,$K103,FALSE)*($R103*(1-$E103)+$Q103*(1-$F103))*((1+'Inputs &amp; Summary'!$D$7)^AR$29))))))</f>
        <v>2189.2261131555288</v>
      </c>
      <c r="AS103" s="114">
        <f>$D103*IF(AS$29&gt;'Inputs &amp; Summary'!$D$5,0,IF(AS$29&gt;VLOOKUP($G103,Lists!$J$17:$K$21,2),IF($M103=Lists!$H$3,IF($K103&lt;1,(($S103/$K103)*((1+'Inputs &amp; Summary'!$D$7)^AS$29)),((INT(AS$29/$K103)-INT((AS$29-1)/$K103))*$S103*((1+'Inputs &amp; Summary'!$D$7)^AS$29))),(_xlfn.WEIBULL.DIST(AS$29,$L103,$K103,FALSE)*$S103*((1+'Inputs &amp; Summary'!$D$7)^AS$29))),IF($M103=Lists!$H$3,IF($K103&lt;1,((($R103*(1-$E103)+$Q103*(1-$F103))/$K103)*((1+'Inputs &amp; Summary'!$D$7)^AS$29)),((INT(AS$29/$K103)-INT((AS$29-1)/$K103))*($R103*(1-$E103)+$Q103*(1-$F103))*((1+'Inputs &amp; Summary'!$D$7)^AS$29))),((_xlfn.WEIBULL.DIST(AS$29,$L103,$K103,FALSE)*($R103*(1-$E103)+$Q103*(1-$F103))*((1+'Inputs &amp; Summary'!$D$7)^AS$29))))))</f>
        <v>0</v>
      </c>
      <c r="AT103" s="114">
        <f>$D103*IF(AT$29&gt;'Inputs &amp; Summary'!$D$5,0,IF(AT$29&gt;VLOOKUP($G103,Lists!$J$17:$K$21,2),IF($M103=Lists!$H$3,IF($K103&lt;1,(($S103/$K103)*((1+'Inputs &amp; Summary'!$D$7)^AT$29)),((INT(AT$29/$K103)-INT((AT$29-1)/$K103))*$S103*((1+'Inputs &amp; Summary'!$D$7)^AT$29))),(_xlfn.WEIBULL.DIST(AT$29,$L103,$K103,FALSE)*$S103*((1+'Inputs &amp; Summary'!$D$7)^AT$29))),IF($M103=Lists!$H$3,IF($K103&lt;1,((($R103*(1-$E103)+$Q103*(1-$F103))/$K103)*((1+'Inputs &amp; Summary'!$D$7)^AT$29)),((INT(AT$29/$K103)-INT((AT$29-1)/$K103))*($R103*(1-$E103)+$Q103*(1-$F103))*((1+'Inputs &amp; Summary'!$D$7)^AT$29))),((_xlfn.WEIBULL.DIST(AT$29,$L103,$K103,FALSE)*($R103*(1-$E103)+$Q103*(1-$F103))*((1+'Inputs &amp; Summary'!$D$7)^AT$29))))))</f>
        <v>0</v>
      </c>
      <c r="AU103" s="114">
        <f>$D103*IF(AU$29&gt;'Inputs &amp; Summary'!$D$5,0,IF(AU$29&gt;VLOOKUP($G103,Lists!$J$17:$K$21,2),IF($M103=Lists!$H$3,IF($K103&lt;1,(($S103/$K103)*((1+'Inputs &amp; Summary'!$D$7)^AU$29)),((INT(AU$29/$K103)-INT((AU$29-1)/$K103))*$S103*((1+'Inputs &amp; Summary'!$D$7)^AU$29))),(_xlfn.WEIBULL.DIST(AU$29,$L103,$K103,FALSE)*$S103*((1+'Inputs &amp; Summary'!$D$7)^AU$29))),IF($M103=Lists!$H$3,IF($K103&lt;1,((($R103*(1-$E103)+$Q103*(1-$F103))/$K103)*((1+'Inputs &amp; Summary'!$D$7)^AU$29)),((INT(AU$29/$K103)-INT((AU$29-1)/$K103))*($R103*(1-$E103)+$Q103*(1-$F103))*((1+'Inputs &amp; Summary'!$D$7)^AU$29))),((_xlfn.WEIBULL.DIST(AU$29,$L103,$K103,FALSE)*($R103*(1-$E103)+$Q103*(1-$F103))*((1+'Inputs &amp; Summary'!$D$7)^AU$29))))))</f>
        <v>0</v>
      </c>
      <c r="AV103" s="114">
        <f>$D103*IF(AV$29&gt;'Inputs &amp; Summary'!$D$5,0,IF(AV$29&gt;VLOOKUP($G103,Lists!$J$17:$K$21,2),IF($M103=Lists!$H$3,IF($K103&lt;1,(($S103/$K103)*((1+'Inputs &amp; Summary'!$D$7)^AV$29)),((INT(AV$29/$K103)-INT((AV$29-1)/$K103))*$S103*((1+'Inputs &amp; Summary'!$D$7)^AV$29))),(_xlfn.WEIBULL.DIST(AV$29,$L103,$K103,FALSE)*$S103*((1+'Inputs &amp; Summary'!$D$7)^AV$29))),IF($M103=Lists!$H$3,IF($K103&lt;1,((($R103*(1-$E103)+$Q103*(1-$F103))/$K103)*((1+'Inputs &amp; Summary'!$D$7)^AV$29)),((INT(AV$29/$K103)-INT((AV$29-1)/$K103))*($R103*(1-$E103)+$Q103*(1-$F103))*((1+'Inputs &amp; Summary'!$D$7)^AV$29))),((_xlfn.WEIBULL.DIST(AV$29,$L103,$K103,FALSE)*($R103*(1-$E103)+$Q103*(1-$F103))*((1+'Inputs &amp; Summary'!$D$7)^AV$29))))))</f>
        <v>0</v>
      </c>
      <c r="AW103" s="114">
        <f>$D103*IF(AW$29&gt;'Inputs &amp; Summary'!$D$5,0,IF(AW$29&gt;VLOOKUP($G103,Lists!$J$17:$K$21,2),IF($M103=Lists!$H$3,IF($K103&lt;1,(($S103/$K103)*((1+'Inputs &amp; Summary'!$D$7)^AW$29)),((INT(AW$29/$K103)-INT((AW$29-1)/$K103))*$S103*((1+'Inputs &amp; Summary'!$D$7)^AW$29))),(_xlfn.WEIBULL.DIST(AW$29,$L103,$K103,FALSE)*$S103*((1+'Inputs &amp; Summary'!$D$7)^AW$29))),IF($M103=Lists!$H$3,IF($K103&lt;1,((($R103*(1-$E103)+$Q103*(1-$F103))/$K103)*((1+'Inputs &amp; Summary'!$D$7)^AW$29)),((INT(AW$29/$K103)-INT((AW$29-1)/$K103))*($R103*(1-$E103)+$Q103*(1-$F103))*((1+'Inputs &amp; Summary'!$D$7)^AW$29))),((_xlfn.WEIBULL.DIST(AW$29,$L103,$K103,FALSE)*($R103*(1-$E103)+$Q103*(1-$F103))*((1+'Inputs &amp; Summary'!$D$7)^AW$29))))))</f>
        <v>0</v>
      </c>
      <c r="AX103" s="114">
        <f>$D103*IF(AX$29&gt;'Inputs &amp; Summary'!$D$5,0,IF(AX$29&gt;VLOOKUP($G103,Lists!$J$17:$K$21,2),IF($M103=Lists!$H$3,IF($K103&lt;1,(($S103/$K103)*((1+'Inputs &amp; Summary'!$D$7)^AX$29)),((INT(AX$29/$K103)-INT((AX$29-1)/$K103))*$S103*((1+'Inputs &amp; Summary'!$D$7)^AX$29))),(_xlfn.WEIBULL.DIST(AX$29,$L103,$K103,FALSE)*$S103*((1+'Inputs &amp; Summary'!$D$7)^AX$29))),IF($M103=Lists!$H$3,IF($K103&lt;1,((($R103*(1-$E103)+$Q103*(1-$F103))/$K103)*((1+'Inputs &amp; Summary'!$D$7)^AX$29)),((INT(AX$29/$K103)-INT((AX$29-1)/$K103))*($R103*(1-$E103)+$Q103*(1-$F103))*((1+'Inputs &amp; Summary'!$D$7)^AX$29))),((_xlfn.WEIBULL.DIST(AX$29,$L103,$K103,FALSE)*($R103*(1-$E103)+$Q103*(1-$F103))*((1+'Inputs &amp; Summary'!$D$7)^AX$29))))))</f>
        <v>0</v>
      </c>
      <c r="AY103" s="114">
        <f>$D103*IF(AY$29&gt;'Inputs &amp; Summary'!$D$5,0,IF(AY$29&gt;VLOOKUP($G103,Lists!$J$17:$K$21,2),IF($M103=Lists!$H$3,IF($K103&lt;1,(($S103/$K103)*((1+'Inputs &amp; Summary'!$D$7)^AY$29)),((INT(AY$29/$K103)-INT((AY$29-1)/$K103))*$S103*((1+'Inputs &amp; Summary'!$D$7)^AY$29))),(_xlfn.WEIBULL.DIST(AY$29,$L103,$K103,FALSE)*$S103*((1+'Inputs &amp; Summary'!$D$7)^AY$29))),IF($M103=Lists!$H$3,IF($K103&lt;1,((($R103*(1-$E103)+$Q103*(1-$F103))/$K103)*((1+'Inputs &amp; Summary'!$D$7)^AY$29)),((INT(AY$29/$K103)-INT((AY$29-1)/$K103))*($R103*(1-$E103)+$Q103*(1-$F103))*((1+'Inputs &amp; Summary'!$D$7)^AY$29))),((_xlfn.WEIBULL.DIST(AY$29,$L103,$K103,FALSE)*($R103*(1-$E103)+$Q103*(1-$F103))*((1+'Inputs &amp; Summary'!$D$7)^AY$29))))))</f>
        <v>0</v>
      </c>
      <c r="AZ103" s="114">
        <f>$D103*IF(AZ$29&gt;'Inputs &amp; Summary'!$D$5,0,IF(AZ$29&gt;VLOOKUP($G103,Lists!$J$17:$K$21,2),IF($M103=Lists!$H$3,IF($K103&lt;1,(($S103/$K103)*((1+'Inputs &amp; Summary'!$D$7)^AZ$29)),((INT(AZ$29/$K103)-INT((AZ$29-1)/$K103))*$S103*((1+'Inputs &amp; Summary'!$D$7)^AZ$29))),(_xlfn.WEIBULL.DIST(AZ$29,$L103,$K103,FALSE)*$S103*((1+'Inputs &amp; Summary'!$D$7)^AZ$29))),IF($M103=Lists!$H$3,IF($K103&lt;1,((($R103*(1-$E103)+$Q103*(1-$F103))/$K103)*((1+'Inputs &amp; Summary'!$D$7)^AZ$29)),((INT(AZ$29/$K103)-INT((AZ$29-1)/$K103))*($R103*(1-$E103)+$Q103*(1-$F103))*((1+'Inputs &amp; Summary'!$D$7)^AZ$29))),((_xlfn.WEIBULL.DIST(AZ$29,$L103,$K103,FALSE)*($R103*(1-$E103)+$Q103*(1-$F103))*((1+'Inputs &amp; Summary'!$D$7)^AZ$29))))))</f>
        <v>0</v>
      </c>
      <c r="BA103" s="114">
        <f>$D103*IF(BA$29&gt;'Inputs &amp; Summary'!$D$5,0,IF(BA$29&gt;VLOOKUP($G103,Lists!$J$17:$K$21,2),IF($M103=Lists!$H$3,IF($K103&lt;1,(($S103/$K103)*((1+'Inputs &amp; Summary'!$D$7)^BA$29)),((INT(BA$29/$K103)-INT((BA$29-1)/$K103))*$S103*((1+'Inputs &amp; Summary'!$D$7)^BA$29))),(_xlfn.WEIBULL.DIST(BA$29,$L103,$K103,FALSE)*$S103*((1+'Inputs &amp; Summary'!$D$7)^BA$29))),IF($M103=Lists!$H$3,IF($K103&lt;1,((($R103*(1-$E103)+$Q103*(1-$F103))/$K103)*((1+'Inputs &amp; Summary'!$D$7)^BA$29)),((INT(BA$29/$K103)-INT((BA$29-1)/$K103))*($R103*(1-$E103)+$Q103*(1-$F103))*((1+'Inputs &amp; Summary'!$D$7)^BA$29))),((_xlfn.WEIBULL.DIST(BA$29,$L103,$K103,FALSE)*($R103*(1-$E103)+$Q103*(1-$F103))*((1+'Inputs &amp; Summary'!$D$7)^BA$29))))))</f>
        <v>0</v>
      </c>
      <c r="BB103" s="114">
        <f>$D103*IF(BB$29&gt;'Inputs &amp; Summary'!$D$5,0,IF(BB$29&gt;VLOOKUP($G103,Lists!$J$17:$K$21,2),IF($M103=Lists!$H$3,IF($K103&lt;1,(($S103/$K103)*((1+'Inputs &amp; Summary'!$D$7)^BB$29)),((INT(BB$29/$K103)-INT((BB$29-1)/$K103))*$S103*((1+'Inputs &amp; Summary'!$D$7)^BB$29))),(_xlfn.WEIBULL.DIST(BB$29,$L103,$K103,FALSE)*$S103*((1+'Inputs &amp; Summary'!$D$7)^BB$29))),IF($M103=Lists!$H$3,IF($K103&lt;1,((($R103*(1-$E103)+$Q103*(1-$F103))/$K103)*((1+'Inputs &amp; Summary'!$D$7)^BB$29)),((INT(BB$29/$K103)-INT((BB$29-1)/$K103))*($R103*(1-$E103)+$Q103*(1-$F103))*((1+'Inputs &amp; Summary'!$D$7)^BB$29))),((_xlfn.WEIBULL.DIST(BB$29,$L103,$K103,FALSE)*($R103*(1-$E103)+$Q103*(1-$F103))*((1+'Inputs &amp; Summary'!$D$7)^BB$29))))))</f>
        <v>0</v>
      </c>
      <c r="BC103" s="114">
        <f>$D103*IF(BC$29&gt;'Inputs &amp; Summary'!$D$5,0,IF(BC$29&gt;VLOOKUP($G103,Lists!$J$17:$K$21,2),IF($M103=Lists!$H$3,IF($K103&lt;1,(($S103/$K103)*((1+'Inputs &amp; Summary'!$D$7)^BC$29)),((INT(BC$29/$K103)-INT((BC$29-1)/$K103))*$S103*((1+'Inputs &amp; Summary'!$D$7)^BC$29))),(_xlfn.WEIBULL.DIST(BC$29,$L103,$K103,FALSE)*$S103*((1+'Inputs &amp; Summary'!$D$7)^BC$29))),IF($M103=Lists!$H$3,IF($K103&lt;1,((($R103*(1-$E103)+$Q103*(1-$F103))/$K103)*((1+'Inputs &amp; Summary'!$D$7)^BC$29)),((INT(BC$29/$K103)-INT((BC$29-1)/$K103))*($R103*(1-$E103)+$Q103*(1-$F103))*((1+'Inputs &amp; Summary'!$D$7)^BC$29))),((_xlfn.WEIBULL.DIST(BC$29,$L103,$K103,FALSE)*($R103*(1-$E103)+$Q103*(1-$F103))*((1+'Inputs &amp; Summary'!$D$7)^BC$29))))))</f>
        <v>0</v>
      </c>
      <c r="BD103" s="114">
        <f>$D103*IF(BD$29&gt;'Inputs &amp; Summary'!$D$5,0,IF(BD$29&gt;VLOOKUP($G103,Lists!$J$17:$K$21,2),IF($M103=Lists!$H$3,IF($K103&lt;1,(($S103/$K103)*((1+'Inputs &amp; Summary'!$D$7)^BD$29)),((INT(BD$29/$K103)-INT((BD$29-1)/$K103))*$S103*((1+'Inputs &amp; Summary'!$D$7)^BD$29))),(_xlfn.WEIBULL.DIST(BD$29,$L103,$K103,FALSE)*$S103*((1+'Inputs &amp; Summary'!$D$7)^BD$29))),IF($M103=Lists!$H$3,IF($K103&lt;1,((($R103*(1-$E103)+$Q103*(1-$F103))/$K103)*((1+'Inputs &amp; Summary'!$D$7)^BD$29)),((INT(BD$29/$K103)-INT((BD$29-1)/$K103))*($R103*(1-$E103)+$Q103*(1-$F103))*((1+'Inputs &amp; Summary'!$D$7)^BD$29))),((_xlfn.WEIBULL.DIST(BD$29,$L103,$K103,FALSE)*($R103*(1-$E103)+$Q103*(1-$F103))*((1+'Inputs &amp; Summary'!$D$7)^BD$29))))))</f>
        <v>0</v>
      </c>
      <c r="BE103" s="114">
        <f>$D103*IF(BE$29&gt;'Inputs &amp; Summary'!$D$5,0,IF(BE$29&gt;VLOOKUP($G103,Lists!$J$17:$K$21,2),IF($M103=Lists!$H$3,IF($K103&lt;1,(($S103/$K103)*((1+'Inputs &amp; Summary'!$D$7)^BE$29)),((INT(BE$29/$K103)-INT((BE$29-1)/$K103))*$S103*((1+'Inputs &amp; Summary'!$D$7)^BE$29))),(_xlfn.WEIBULL.DIST(BE$29,$L103,$K103,FALSE)*$S103*((1+'Inputs &amp; Summary'!$D$7)^BE$29))),IF($M103=Lists!$H$3,IF($K103&lt;1,((($R103*(1-$E103)+$Q103*(1-$F103))/$K103)*((1+'Inputs &amp; Summary'!$D$7)^BE$29)),((INT(BE$29/$K103)-INT((BE$29-1)/$K103))*($R103*(1-$E103)+$Q103*(1-$F103))*((1+'Inputs &amp; Summary'!$D$7)^BE$29))),((_xlfn.WEIBULL.DIST(BE$29,$L103,$K103,FALSE)*($R103*(1-$E103)+$Q103*(1-$F103))*((1+'Inputs &amp; Summary'!$D$7)^BE$29))))))</f>
        <v>0</v>
      </c>
      <c r="BF103" s="114">
        <f>$D103*IF(BF$29&gt;'Inputs &amp; Summary'!$D$5,0,IF(BF$29&gt;VLOOKUP($G103,Lists!$J$17:$K$21,2),IF($M103=Lists!$H$3,IF($K103&lt;1,(($S103/$K103)*((1+'Inputs &amp; Summary'!$D$7)^BF$29)),((INT(BF$29/$K103)-INT((BF$29-1)/$K103))*$S103*((1+'Inputs &amp; Summary'!$D$7)^BF$29))),(_xlfn.WEIBULL.DIST(BF$29,$L103,$K103,FALSE)*$S103*((1+'Inputs &amp; Summary'!$D$7)^BF$29))),IF($M103=Lists!$H$3,IF($K103&lt;1,((($R103*(1-$E103)+$Q103*(1-$F103))/$K103)*((1+'Inputs &amp; Summary'!$D$7)^BF$29)),((INT(BF$29/$K103)-INT((BF$29-1)/$K103))*($R103*(1-$E103)+$Q103*(1-$F103))*((1+'Inputs &amp; Summary'!$D$7)^BF$29))),((_xlfn.WEIBULL.DIST(BF$29,$L103,$K103,FALSE)*($R103*(1-$E103)+$Q103*(1-$F103))*((1+'Inputs &amp; Summary'!$D$7)^BF$29))))))</f>
        <v>0</v>
      </c>
      <c r="BG103" s="114">
        <f>$D103*IF(BG$29&gt;'Inputs &amp; Summary'!$D$5,0,IF(BG$29&gt;VLOOKUP($G103,Lists!$J$17:$K$21,2),IF($M103=Lists!$H$3,IF($K103&lt;1,(($S103/$K103)*((1+'Inputs &amp; Summary'!$D$7)^BG$29)),((INT(BG$29/$K103)-INT((BG$29-1)/$K103))*$S103*((1+'Inputs &amp; Summary'!$D$7)^BG$29))),(_xlfn.WEIBULL.DIST(BG$29,$L103,$K103,FALSE)*$S103*((1+'Inputs &amp; Summary'!$D$7)^BG$29))),IF($M103=Lists!$H$3,IF($K103&lt;1,((($R103*(1-$E103)+$Q103*(1-$F103))/$K103)*((1+'Inputs &amp; Summary'!$D$7)^BG$29)),((INT(BG$29/$K103)-INT((BG$29-1)/$K103))*($R103*(1-$E103)+$Q103*(1-$F103))*((1+'Inputs &amp; Summary'!$D$7)^BG$29))),((_xlfn.WEIBULL.DIST(BG$29,$L103,$K103,FALSE)*($R103*(1-$E103)+$Q103*(1-$F103))*((1+'Inputs &amp; Summary'!$D$7)^BG$29))))))</f>
        <v>0</v>
      </c>
      <c r="BH103" s="114">
        <f>$D103*IF(BH$29&gt;'Inputs &amp; Summary'!$D$5,0,IF(BH$29&gt;VLOOKUP($G103,Lists!$J$17:$K$21,2),IF($M103=Lists!$H$3,IF($K103&lt;1,(($S103/$K103)*((1+'Inputs &amp; Summary'!$D$7)^BH$29)),((INT(BH$29/$K103)-INT((BH$29-1)/$K103))*$S103*((1+'Inputs &amp; Summary'!$D$7)^BH$29))),(_xlfn.WEIBULL.DIST(BH$29,$L103,$K103,FALSE)*$S103*((1+'Inputs &amp; Summary'!$D$7)^BH$29))),IF($M103=Lists!$H$3,IF($K103&lt;1,((($R103*(1-$E103)+$Q103*(1-$F103))/$K103)*((1+'Inputs &amp; Summary'!$D$7)^BH$29)),((INT(BH$29/$K103)-INT((BH$29-1)/$K103))*($R103*(1-$E103)+$Q103*(1-$F103))*((1+'Inputs &amp; Summary'!$D$7)^BH$29))),((_xlfn.WEIBULL.DIST(BH$29,$L103,$K103,FALSE)*($R103*(1-$E103)+$Q103*(1-$F103))*((1+'Inputs &amp; Summary'!$D$7)^BH$29))))))</f>
        <v>0</v>
      </c>
      <c r="BI103" s="114">
        <f>$D103*IF(BI$29&gt;'Inputs &amp; Summary'!$D$5,0,IF(BI$29&gt;VLOOKUP($G103,Lists!$J$17:$K$21,2),IF($M103=Lists!$H$3,IF($K103&lt;1,(($S103/$K103)*((1+'Inputs &amp; Summary'!$D$7)^BI$29)),((INT(BI$29/$K103)-INT((BI$29-1)/$K103))*$S103*((1+'Inputs &amp; Summary'!$D$7)^BI$29))),(_xlfn.WEIBULL.DIST(BI$29,$L103,$K103,FALSE)*$S103*((1+'Inputs &amp; Summary'!$D$7)^BI$29))),IF($M103=Lists!$H$3,IF($K103&lt;1,((($R103*(1-$E103)+$Q103*(1-$F103))/$K103)*((1+'Inputs &amp; Summary'!$D$7)^BI$29)),((INT(BI$29/$K103)-INT((BI$29-1)/$K103))*($R103*(1-$E103)+$Q103*(1-$F103))*((1+'Inputs &amp; Summary'!$D$7)^BI$29))),((_xlfn.WEIBULL.DIST(BI$29,$L103,$K103,FALSE)*($R103*(1-$E103)+$Q103*(1-$F103))*((1+'Inputs &amp; Summary'!$D$7)^BI$29))))))</f>
        <v>0</v>
      </c>
      <c r="BJ103" s="114">
        <f>$D103*IF(BJ$29&gt;'Inputs &amp; Summary'!$D$5,0,IF(BJ$29&gt;VLOOKUP($G103,Lists!$J$17:$K$21,2),IF($M103=Lists!$H$3,IF($K103&lt;1,(($S103/$K103)*((1+'Inputs &amp; Summary'!$D$7)^BJ$29)),((INT(BJ$29/$K103)-INT((BJ$29-1)/$K103))*$S103*((1+'Inputs &amp; Summary'!$D$7)^BJ$29))),(_xlfn.WEIBULL.DIST(BJ$29,$L103,$K103,FALSE)*$S103*((1+'Inputs &amp; Summary'!$D$7)^BJ$29))),IF($M103=Lists!$H$3,IF($K103&lt;1,((($R103*(1-$E103)+$Q103*(1-$F103))/$K103)*((1+'Inputs &amp; Summary'!$D$7)^BJ$29)),((INT(BJ$29/$K103)-INT((BJ$29-1)/$K103))*($R103*(1-$E103)+$Q103*(1-$F103))*((1+'Inputs &amp; Summary'!$D$7)^BJ$29))),((_xlfn.WEIBULL.DIST(BJ$29,$L103,$K103,FALSE)*($R103*(1-$E103)+$Q103*(1-$F103))*((1+'Inputs &amp; Summary'!$D$7)^BJ$29))))))</f>
        <v>0</v>
      </c>
      <c r="BK103" s="114">
        <f>$D103*IF(BK$29&gt;'Inputs &amp; Summary'!$D$5,0,IF(BK$29&gt;VLOOKUP($G103,Lists!$J$17:$K$21,2),IF($M103=Lists!$H$3,IF($K103&lt;1,(($S103/$K103)*((1+'Inputs &amp; Summary'!$D$7)^BK$29)),((INT(BK$29/$K103)-INT((BK$29-1)/$K103))*$S103*((1+'Inputs &amp; Summary'!$D$7)^BK$29))),(_xlfn.WEIBULL.DIST(BK$29,$L103,$K103,FALSE)*$S103*((1+'Inputs &amp; Summary'!$D$7)^BK$29))),IF($M103=Lists!$H$3,IF($K103&lt;1,((($R103*(1-$E103)+$Q103*(1-$F103))/$K103)*((1+'Inputs &amp; Summary'!$D$7)^BK$29)),((INT(BK$29/$K103)-INT((BK$29-1)/$K103))*($R103*(1-$E103)+$Q103*(1-$F103))*((1+'Inputs &amp; Summary'!$D$7)^BK$29))),((_xlfn.WEIBULL.DIST(BK$29,$L103,$K103,FALSE)*($R103*(1-$E103)+$Q103*(1-$F103))*((1+'Inputs &amp; Summary'!$D$7)^BK$29))))))</f>
        <v>0</v>
      </c>
      <c r="BL103" s="114">
        <f>$D103*IF(BL$29&gt;'Inputs &amp; Summary'!$D$5,0,IF(BL$29&gt;VLOOKUP($G103,Lists!$J$17:$K$21,2),IF($M103=Lists!$H$3,IF($K103&lt;1,(($S103/$K103)*((1+'Inputs &amp; Summary'!$D$7)^BL$29)),((INT(BL$29/$K103)-INT((BL$29-1)/$K103))*$S103*((1+'Inputs &amp; Summary'!$D$7)^BL$29))),(_xlfn.WEIBULL.DIST(BL$29,$L103,$K103,FALSE)*$S103*((1+'Inputs &amp; Summary'!$D$7)^BL$29))),IF($M103=Lists!$H$3,IF($K103&lt;1,((($R103*(1-$E103)+$Q103*(1-$F103))/$K103)*((1+'Inputs &amp; Summary'!$D$7)^BL$29)),((INT(BL$29/$K103)-INT((BL$29-1)/$K103))*($R103*(1-$E103)+$Q103*(1-$F103))*((1+'Inputs &amp; Summary'!$D$7)^BL$29))),((_xlfn.WEIBULL.DIST(BL$29,$L103,$K103,FALSE)*($R103*(1-$E103)+$Q103*(1-$F103))*((1+'Inputs &amp; Summary'!$D$7)^BL$29))))))</f>
        <v>0</v>
      </c>
    </row>
    <row r="104" spans="1:64" s="1" customFormat="1" x14ac:dyDescent="0.3">
      <c r="A104" s="79" t="s">
        <v>209</v>
      </c>
      <c r="B104" s="33" t="s">
        <v>152</v>
      </c>
      <c r="C104" s="33" t="s">
        <v>17</v>
      </c>
      <c r="D104" s="68">
        <v>1</v>
      </c>
      <c r="E104" s="68">
        <v>1</v>
      </c>
      <c r="F104" s="68">
        <v>1</v>
      </c>
      <c r="G104" s="213" t="s">
        <v>17</v>
      </c>
      <c r="H104" s="34" t="s">
        <v>288</v>
      </c>
      <c r="I104" s="34" t="s">
        <v>99</v>
      </c>
      <c r="J104" s="33">
        <f>VLOOKUP(I104,'Labor Rates'!$A$1:$B$16,2)</f>
        <v>24.03846153846154</v>
      </c>
      <c r="K104" s="35">
        <v>20</v>
      </c>
      <c r="L104" s="35">
        <v>1</v>
      </c>
      <c r="M104" s="36" t="s">
        <v>249</v>
      </c>
      <c r="N104" s="84">
        <f>'Inputs &amp; Summary'!$D$30</f>
        <v>1</v>
      </c>
      <c r="O104" s="35">
        <v>4</v>
      </c>
      <c r="P104" s="5">
        <f>0.05*'Inputs &amp; Summary'!$D$31*1000</f>
        <v>20000</v>
      </c>
      <c r="Q104" s="73">
        <f t="shared" si="16"/>
        <v>96.15384615384616</v>
      </c>
      <c r="R104" s="73">
        <f t="shared" si="17"/>
        <v>20000</v>
      </c>
      <c r="S104" s="74">
        <f t="shared" si="18"/>
        <v>20096.153846153848</v>
      </c>
      <c r="T104" s="88"/>
      <c r="U104" s="80"/>
      <c r="V104" s="87">
        <f t="shared" si="19"/>
        <v>315.79826929595157</v>
      </c>
      <c r="W104" s="87">
        <f>NPV('Inputs &amp; Summary'!$D$6,Y104:BL104)</f>
        <v>2292.8590054790443</v>
      </c>
      <c r="X104" s="90">
        <f t="shared" si="20"/>
        <v>1.6641657200119727E-2</v>
      </c>
      <c r="Y104" s="114">
        <f>$D104*IF(Y$29&gt;'Inputs &amp; Summary'!$D$5,0,IF(Y$29&gt;VLOOKUP($G104,Lists!$J$17:$K$21,2),IF($M104=Lists!$H$3,IF($K104&lt;1,(($S104/$K104)*((1+'Inputs &amp; Summary'!$D$7)^Y$29)),((INT(Y$29/$K104)-INT((Y$29-1)/$K104))*$S104*((1+'Inputs &amp; Summary'!$D$7)^Y$29))),(_xlfn.WEIBULL.DIST(Y$29,$L104,$K104,FALSE)*$S104*((1+'Inputs &amp; Summary'!$D$7)^Y$29))),IF($M104=Lists!$H$3,IF($K104&lt;1,((($R104*(1-$E104)+$Q104*(1-$F104))/$K104)*((1+'Inputs &amp; Summary'!$D$7)^Y$29)),((INT(Y$29/$K104)-INT((Y$29-1)/$K104))*($R104*(1-$E104)+$Q104*(1-$F104))*((1+'Inputs &amp; Summary'!$D$7)^Y$29))),((_xlfn.WEIBULL.DIST(Y$29,$L104,$K104,FALSE)*($R104*(1-$E104)+$Q104*(1-$F104))*((1+'Inputs &amp; Summary'!$D$7)^Y$29))))))</f>
        <v>0</v>
      </c>
      <c r="Z104" s="114">
        <f>$D104*IF(Z$29&gt;'Inputs &amp; Summary'!$D$5,0,IF(Z$29&gt;VLOOKUP($G104,Lists!$J$17:$K$21,2),IF($M104=Lists!$H$3,IF($K104&lt;1,(($S104/$K104)*((1+'Inputs &amp; Summary'!$D$7)^Z$29)),((INT(Z$29/$K104)-INT((Z$29-1)/$K104))*$S104*((1+'Inputs &amp; Summary'!$D$7)^Z$29))),(_xlfn.WEIBULL.DIST(Z$29,$L104,$K104,FALSE)*$S104*((1+'Inputs &amp; Summary'!$D$7)^Z$29))),IF($M104=Lists!$H$3,IF($K104&lt;1,((($R104*(1-$E104)+$Q104*(1-$F104))/$K104)*((1+'Inputs &amp; Summary'!$D$7)^Z$29)),((INT(Z$29/$K104)-INT((Z$29-1)/$K104))*($R104*(1-$E104)+$Q104*(1-$F104))*((1+'Inputs &amp; Summary'!$D$7)^Z$29))),((_xlfn.WEIBULL.DIST(Z$29,$L104,$K104,FALSE)*($R104*(1-$E104)+$Q104*(1-$F104))*((1+'Inputs &amp; Summary'!$D$7)^Z$29))))))</f>
        <v>0</v>
      </c>
      <c r="AA104" s="114">
        <f>$D104*IF(AA$29&gt;'Inputs &amp; Summary'!$D$5,0,IF(AA$29&gt;VLOOKUP($G104,Lists!$J$17:$K$21,2),IF($M104=Lists!$H$3,IF($K104&lt;1,(($S104/$K104)*((1+'Inputs &amp; Summary'!$D$7)^AA$29)),((INT(AA$29/$K104)-INT((AA$29-1)/$K104))*$S104*((1+'Inputs &amp; Summary'!$D$7)^AA$29))),(_xlfn.WEIBULL.DIST(AA$29,$L104,$K104,FALSE)*$S104*((1+'Inputs &amp; Summary'!$D$7)^AA$29))),IF($M104=Lists!$H$3,IF($K104&lt;1,((($R104*(1-$E104)+$Q104*(1-$F104))/$K104)*((1+'Inputs &amp; Summary'!$D$7)^AA$29)),((INT(AA$29/$K104)-INT((AA$29-1)/$K104))*($R104*(1-$E104)+$Q104*(1-$F104))*((1+'Inputs &amp; Summary'!$D$7)^AA$29))),((_xlfn.WEIBULL.DIST(AA$29,$L104,$K104,FALSE)*($R104*(1-$E104)+$Q104*(1-$F104))*((1+'Inputs &amp; Summary'!$D$7)^AA$29))))))</f>
        <v>0</v>
      </c>
      <c r="AB104" s="114">
        <f>$D104*IF(AB$29&gt;'Inputs &amp; Summary'!$D$5,0,IF(AB$29&gt;VLOOKUP($G104,Lists!$J$17:$K$21,2),IF($M104=Lists!$H$3,IF($K104&lt;1,(($S104/$K104)*((1+'Inputs &amp; Summary'!$D$7)^AB$29)),((INT(AB$29/$K104)-INT((AB$29-1)/$K104))*$S104*((1+'Inputs &amp; Summary'!$D$7)^AB$29))),(_xlfn.WEIBULL.DIST(AB$29,$L104,$K104,FALSE)*$S104*((1+'Inputs &amp; Summary'!$D$7)^AB$29))),IF($M104=Lists!$H$3,IF($K104&lt;1,((($R104*(1-$E104)+$Q104*(1-$F104))/$K104)*((1+'Inputs &amp; Summary'!$D$7)^AB$29)),((INT(AB$29/$K104)-INT((AB$29-1)/$K104))*($R104*(1-$E104)+$Q104*(1-$F104))*((1+'Inputs &amp; Summary'!$D$7)^AB$29))),((_xlfn.WEIBULL.DIST(AB$29,$L104,$K104,FALSE)*($R104*(1-$E104)+$Q104*(1-$F104))*((1+'Inputs &amp; Summary'!$D$7)^AB$29))))))</f>
        <v>0</v>
      </c>
      <c r="AC104" s="114">
        <f>$D104*IF(AC$29&gt;'Inputs &amp; Summary'!$D$5,0,IF(AC$29&gt;VLOOKUP($G104,Lists!$J$17:$K$21,2),IF($M104=Lists!$H$3,IF($K104&lt;1,(($S104/$K104)*((1+'Inputs &amp; Summary'!$D$7)^AC$29)),((INT(AC$29/$K104)-INT((AC$29-1)/$K104))*$S104*((1+'Inputs &amp; Summary'!$D$7)^AC$29))),(_xlfn.WEIBULL.DIST(AC$29,$L104,$K104,FALSE)*$S104*((1+'Inputs &amp; Summary'!$D$7)^AC$29))),IF($M104=Lists!$H$3,IF($K104&lt;1,((($R104*(1-$E104)+$Q104*(1-$F104))/$K104)*((1+'Inputs &amp; Summary'!$D$7)^AC$29)),((INT(AC$29/$K104)-INT((AC$29-1)/$K104))*($R104*(1-$E104)+$Q104*(1-$F104))*((1+'Inputs &amp; Summary'!$D$7)^AC$29))),((_xlfn.WEIBULL.DIST(AC$29,$L104,$K104,FALSE)*($R104*(1-$E104)+$Q104*(1-$F104))*((1+'Inputs &amp; Summary'!$D$7)^AC$29))))))</f>
        <v>0</v>
      </c>
      <c r="AD104" s="114">
        <f>$D104*IF(AD$29&gt;'Inputs &amp; Summary'!$D$5,0,IF(AD$29&gt;VLOOKUP($G104,Lists!$J$17:$K$21,2),IF($M104=Lists!$H$3,IF($K104&lt;1,(($S104/$K104)*((1+'Inputs &amp; Summary'!$D$7)^AD$29)),((INT(AD$29/$K104)-INT((AD$29-1)/$K104))*$S104*((1+'Inputs &amp; Summary'!$D$7)^AD$29))),(_xlfn.WEIBULL.DIST(AD$29,$L104,$K104,FALSE)*$S104*((1+'Inputs &amp; Summary'!$D$7)^AD$29))),IF($M104=Lists!$H$3,IF($K104&lt;1,((($R104*(1-$E104)+$Q104*(1-$F104))/$K104)*((1+'Inputs &amp; Summary'!$D$7)^AD$29)),((INT(AD$29/$K104)-INT((AD$29-1)/$K104))*($R104*(1-$E104)+$Q104*(1-$F104))*((1+'Inputs &amp; Summary'!$D$7)^AD$29))),((_xlfn.WEIBULL.DIST(AD$29,$L104,$K104,FALSE)*($R104*(1-$E104)+$Q104*(1-$F104))*((1+'Inputs &amp; Summary'!$D$7)^AD$29))))))</f>
        <v>0</v>
      </c>
      <c r="AE104" s="114">
        <f>$D104*IF(AE$29&gt;'Inputs &amp; Summary'!$D$5,0,IF(AE$29&gt;VLOOKUP($G104,Lists!$J$17:$K$21,2),IF($M104=Lists!$H$3,IF($K104&lt;1,(($S104/$K104)*((1+'Inputs &amp; Summary'!$D$7)^AE$29)),((INT(AE$29/$K104)-INT((AE$29-1)/$K104))*$S104*((1+'Inputs &amp; Summary'!$D$7)^AE$29))),(_xlfn.WEIBULL.DIST(AE$29,$L104,$K104,FALSE)*$S104*((1+'Inputs &amp; Summary'!$D$7)^AE$29))),IF($M104=Lists!$H$3,IF($K104&lt;1,((($R104*(1-$E104)+$Q104*(1-$F104))/$K104)*((1+'Inputs &amp; Summary'!$D$7)^AE$29)),((INT(AE$29/$K104)-INT((AE$29-1)/$K104))*($R104*(1-$E104)+$Q104*(1-$F104))*((1+'Inputs &amp; Summary'!$D$7)^AE$29))),((_xlfn.WEIBULL.DIST(AE$29,$L104,$K104,FALSE)*($R104*(1-$E104)+$Q104*(1-$F104))*((1+'Inputs &amp; Summary'!$D$7)^AE$29))))))</f>
        <v>0</v>
      </c>
      <c r="AF104" s="114">
        <f>$D104*IF(AF$29&gt;'Inputs &amp; Summary'!$D$5,0,IF(AF$29&gt;VLOOKUP($G104,Lists!$J$17:$K$21,2),IF($M104=Lists!$H$3,IF($K104&lt;1,(($S104/$K104)*((1+'Inputs &amp; Summary'!$D$7)^AF$29)),((INT(AF$29/$K104)-INT((AF$29-1)/$K104))*$S104*((1+'Inputs &amp; Summary'!$D$7)^AF$29))),(_xlfn.WEIBULL.DIST(AF$29,$L104,$K104,FALSE)*$S104*((1+'Inputs &amp; Summary'!$D$7)^AF$29))),IF($M104=Lists!$H$3,IF($K104&lt;1,((($R104*(1-$E104)+$Q104*(1-$F104))/$K104)*((1+'Inputs &amp; Summary'!$D$7)^AF$29)),((INT(AF$29/$K104)-INT((AF$29-1)/$K104))*($R104*(1-$E104)+$Q104*(1-$F104))*((1+'Inputs &amp; Summary'!$D$7)^AF$29))),((_xlfn.WEIBULL.DIST(AF$29,$L104,$K104,FALSE)*($R104*(1-$E104)+$Q104*(1-$F104))*((1+'Inputs &amp; Summary'!$D$7)^AF$29))))))</f>
        <v>0</v>
      </c>
      <c r="AG104" s="114">
        <f>$D104*IF(AG$29&gt;'Inputs &amp; Summary'!$D$5,0,IF(AG$29&gt;VLOOKUP($G104,Lists!$J$17:$K$21,2),IF($M104=Lists!$H$3,IF($K104&lt;1,(($S104/$K104)*((1+'Inputs &amp; Summary'!$D$7)^AG$29)),((INT(AG$29/$K104)-INT((AG$29-1)/$K104))*$S104*((1+'Inputs &amp; Summary'!$D$7)^AG$29))),(_xlfn.WEIBULL.DIST(AG$29,$L104,$K104,FALSE)*$S104*((1+'Inputs &amp; Summary'!$D$7)^AG$29))),IF($M104=Lists!$H$3,IF($K104&lt;1,((($R104*(1-$E104)+$Q104*(1-$F104))/$K104)*((1+'Inputs &amp; Summary'!$D$7)^AG$29)),((INT(AG$29/$K104)-INT((AG$29-1)/$K104))*($R104*(1-$E104)+$Q104*(1-$F104))*((1+'Inputs &amp; Summary'!$D$7)^AG$29))),((_xlfn.WEIBULL.DIST(AG$29,$L104,$K104,FALSE)*($R104*(1-$E104)+$Q104*(1-$F104))*((1+'Inputs &amp; Summary'!$D$7)^AG$29))))))</f>
        <v>0</v>
      </c>
      <c r="AH104" s="114">
        <f>$D104*IF(AH$29&gt;'Inputs &amp; Summary'!$D$5,0,IF(AH$29&gt;VLOOKUP($G104,Lists!$J$17:$K$21,2),IF($M104=Lists!$H$3,IF($K104&lt;1,(($S104/$K104)*((1+'Inputs &amp; Summary'!$D$7)^AH$29)),((INT(AH$29/$K104)-INT((AH$29-1)/$K104))*$S104*((1+'Inputs &amp; Summary'!$D$7)^AH$29))),(_xlfn.WEIBULL.DIST(AH$29,$L104,$K104,FALSE)*$S104*((1+'Inputs &amp; Summary'!$D$7)^AH$29))),IF($M104=Lists!$H$3,IF($K104&lt;1,((($R104*(1-$E104)+$Q104*(1-$F104))/$K104)*((1+'Inputs &amp; Summary'!$D$7)^AH$29)),((INT(AH$29/$K104)-INT((AH$29-1)/$K104))*($R104*(1-$E104)+$Q104*(1-$F104))*((1+'Inputs &amp; Summary'!$D$7)^AH$29))),((_xlfn.WEIBULL.DIST(AH$29,$L104,$K104,FALSE)*($R104*(1-$E104)+$Q104*(1-$F104))*((1+'Inputs &amp; Summary'!$D$7)^AH$29))))))</f>
        <v>0</v>
      </c>
      <c r="AI104" s="114">
        <f>$D104*IF(AI$29&gt;'Inputs &amp; Summary'!$D$5,0,IF(AI$29&gt;VLOOKUP($G104,Lists!$J$17:$K$21,2),IF($M104=Lists!$H$3,IF($K104&lt;1,(($S104/$K104)*((1+'Inputs &amp; Summary'!$D$7)^AI$29)),((INT(AI$29/$K104)-INT((AI$29-1)/$K104))*$S104*((1+'Inputs &amp; Summary'!$D$7)^AI$29))),(_xlfn.WEIBULL.DIST(AI$29,$L104,$K104,FALSE)*$S104*((1+'Inputs &amp; Summary'!$D$7)^AI$29))),IF($M104=Lists!$H$3,IF($K104&lt;1,((($R104*(1-$E104)+$Q104*(1-$F104))/$K104)*((1+'Inputs &amp; Summary'!$D$7)^AI$29)),((INT(AI$29/$K104)-INT((AI$29-1)/$K104))*($R104*(1-$E104)+$Q104*(1-$F104))*((1+'Inputs &amp; Summary'!$D$7)^AI$29))),((_xlfn.WEIBULL.DIST(AI$29,$L104,$K104,FALSE)*($R104*(1-$E104)+$Q104*(1-$F104))*((1+'Inputs &amp; Summary'!$D$7)^AI$29))))))</f>
        <v>720.81343959228388</v>
      </c>
      <c r="AJ104" s="114">
        <f>$D104*IF(AJ$29&gt;'Inputs &amp; Summary'!$D$5,0,IF(AJ$29&gt;VLOOKUP($G104,Lists!$J$17:$K$21,2),IF($M104=Lists!$H$3,IF($K104&lt;1,(($S104/$K104)*((1+'Inputs &amp; Summary'!$D$7)^AJ$29)),((INT(AJ$29/$K104)-INT((AJ$29-1)/$K104))*$S104*((1+'Inputs &amp; Summary'!$D$7)^AJ$29))),(_xlfn.WEIBULL.DIST(AJ$29,$L104,$K104,FALSE)*$S104*((1+'Inputs &amp; Summary'!$D$7)^AJ$29))),IF($M104=Lists!$H$3,IF($K104&lt;1,((($R104*(1-$E104)+$Q104*(1-$F104))/$K104)*((1+'Inputs &amp; Summary'!$D$7)^AJ$29)),((INT(AJ$29/$K104)-INT((AJ$29-1)/$K104))*($R104*(1-$E104)+$Q104*(1-$F104))*((1+'Inputs &amp; Summary'!$D$7)^AJ$29))),((_xlfn.WEIBULL.DIST(AJ$29,$L104,$K104,FALSE)*($R104*(1-$E104)+$Q104*(1-$F104))*((1+'Inputs &amp; Summary'!$D$7)^AJ$29))))))</f>
        <v>699.37213238206346</v>
      </c>
      <c r="AK104" s="114">
        <f>$D104*IF(AK$29&gt;'Inputs &amp; Summary'!$D$5,0,IF(AK$29&gt;VLOOKUP($G104,Lists!$J$17:$K$21,2),IF($M104=Lists!$H$3,IF($K104&lt;1,(($S104/$K104)*((1+'Inputs &amp; Summary'!$D$7)^AK$29)),((INT(AK$29/$K104)-INT((AK$29-1)/$K104))*$S104*((1+'Inputs &amp; Summary'!$D$7)^AK$29))),(_xlfn.WEIBULL.DIST(AK$29,$L104,$K104,FALSE)*$S104*((1+'Inputs &amp; Summary'!$D$7)^AK$29))),IF($M104=Lists!$H$3,IF($K104&lt;1,((($R104*(1-$E104)+$Q104*(1-$F104))/$K104)*((1+'Inputs &amp; Summary'!$D$7)^AK$29)),((INT(AK$29/$K104)-INT((AK$29-1)/$K104))*($R104*(1-$E104)+$Q104*(1-$F104))*((1+'Inputs &amp; Summary'!$D$7)^AK$29))),((_xlfn.WEIBULL.DIST(AK$29,$L104,$K104,FALSE)*($R104*(1-$E104)+$Q104*(1-$F104))*((1+'Inputs &amp; Summary'!$D$7)^AK$29))))))</f>
        <v>678.56861801757998</v>
      </c>
      <c r="AL104" s="114">
        <f>$D104*IF(AL$29&gt;'Inputs &amp; Summary'!$D$5,0,IF(AL$29&gt;VLOOKUP($G104,Lists!$J$17:$K$21,2),IF($M104=Lists!$H$3,IF($K104&lt;1,(($S104/$K104)*((1+'Inputs &amp; Summary'!$D$7)^AL$29)),((INT(AL$29/$K104)-INT((AL$29-1)/$K104))*$S104*((1+'Inputs &amp; Summary'!$D$7)^AL$29))),(_xlfn.WEIBULL.DIST(AL$29,$L104,$K104,FALSE)*$S104*((1+'Inputs &amp; Summary'!$D$7)^AL$29))),IF($M104=Lists!$H$3,IF($K104&lt;1,((($R104*(1-$E104)+$Q104*(1-$F104))/$K104)*((1+'Inputs &amp; Summary'!$D$7)^AL$29)),((INT(AL$29/$K104)-INT((AL$29-1)/$K104))*($R104*(1-$E104)+$Q104*(1-$F104))*((1+'Inputs &amp; Summary'!$D$7)^AL$29))),((_xlfn.WEIBULL.DIST(AL$29,$L104,$K104,FALSE)*($R104*(1-$E104)+$Q104*(1-$F104))*((1+'Inputs &amp; Summary'!$D$7)^AL$29))))))</f>
        <v>658.38392472112957</v>
      </c>
      <c r="AM104" s="114">
        <f>$D104*IF(AM$29&gt;'Inputs &amp; Summary'!$D$5,0,IF(AM$29&gt;VLOOKUP($G104,Lists!$J$17:$K$21,2),IF($M104=Lists!$H$3,IF($K104&lt;1,(($S104/$K104)*((1+'Inputs &amp; Summary'!$D$7)^AM$29)),((INT(AM$29/$K104)-INT((AM$29-1)/$K104))*$S104*((1+'Inputs &amp; Summary'!$D$7)^AM$29))),(_xlfn.WEIBULL.DIST(AM$29,$L104,$K104,FALSE)*$S104*((1+'Inputs &amp; Summary'!$D$7)^AM$29))),IF($M104=Lists!$H$3,IF($K104&lt;1,((($R104*(1-$E104)+$Q104*(1-$F104))/$K104)*((1+'Inputs &amp; Summary'!$D$7)^AM$29)),((INT(AM$29/$K104)-INT((AM$29-1)/$K104))*($R104*(1-$E104)+$Q104*(1-$F104))*((1+'Inputs &amp; Summary'!$D$7)^AM$29))),((_xlfn.WEIBULL.DIST(AM$29,$L104,$K104,FALSE)*($R104*(1-$E104)+$Q104*(1-$F104))*((1+'Inputs &amp; Summary'!$D$7)^AM$29))))))</f>
        <v>638.79964504926147</v>
      </c>
      <c r="AN104" s="114">
        <f>$D104*IF(AN$29&gt;'Inputs &amp; Summary'!$D$5,0,IF(AN$29&gt;VLOOKUP($G104,Lists!$J$17:$K$21,2),IF($M104=Lists!$H$3,IF($K104&lt;1,(($S104/$K104)*((1+'Inputs &amp; Summary'!$D$7)^AN$29)),((INT(AN$29/$K104)-INT((AN$29-1)/$K104))*$S104*((1+'Inputs &amp; Summary'!$D$7)^AN$29))),(_xlfn.WEIBULL.DIST(AN$29,$L104,$K104,FALSE)*$S104*((1+'Inputs &amp; Summary'!$D$7)^AN$29))),IF($M104=Lists!$H$3,IF($K104&lt;1,((($R104*(1-$E104)+$Q104*(1-$F104))/$K104)*((1+'Inputs &amp; Summary'!$D$7)^AN$29)),((INT(AN$29/$K104)-INT((AN$29-1)/$K104))*($R104*(1-$E104)+$Q104*(1-$F104))*((1+'Inputs &amp; Summary'!$D$7)^AN$29))),((_xlfn.WEIBULL.DIST(AN$29,$L104,$K104,FALSE)*($R104*(1-$E104)+$Q104*(1-$F104))*((1+'Inputs &amp; Summary'!$D$7)^AN$29))))))</f>
        <v>619.79791910609879</v>
      </c>
      <c r="AO104" s="114">
        <f>$D104*IF(AO$29&gt;'Inputs &amp; Summary'!$D$5,0,IF(AO$29&gt;VLOOKUP($G104,Lists!$J$17:$K$21,2),IF($M104=Lists!$H$3,IF($K104&lt;1,(($S104/$K104)*((1+'Inputs &amp; Summary'!$D$7)^AO$29)),((INT(AO$29/$K104)-INT((AO$29-1)/$K104))*$S104*((1+'Inputs &amp; Summary'!$D$7)^AO$29))),(_xlfn.WEIBULL.DIST(AO$29,$L104,$K104,FALSE)*$S104*((1+'Inputs &amp; Summary'!$D$7)^AO$29))),IF($M104=Lists!$H$3,IF($K104&lt;1,((($R104*(1-$E104)+$Q104*(1-$F104))/$K104)*((1+'Inputs &amp; Summary'!$D$7)^AO$29)),((INT(AO$29/$K104)-INT((AO$29-1)/$K104))*($R104*(1-$E104)+$Q104*(1-$F104))*((1+'Inputs &amp; Summary'!$D$7)^AO$29))),((_xlfn.WEIBULL.DIST(AO$29,$L104,$K104,FALSE)*($R104*(1-$E104)+$Q104*(1-$F104))*((1+'Inputs &amp; Summary'!$D$7)^AO$29))))))</f>
        <v>601.36141825599532</v>
      </c>
      <c r="AP104" s="114">
        <f>$D104*IF(AP$29&gt;'Inputs &amp; Summary'!$D$5,0,IF(AP$29&gt;VLOOKUP($G104,Lists!$J$17:$K$21,2),IF($M104=Lists!$H$3,IF($K104&lt;1,(($S104/$K104)*((1+'Inputs &amp; Summary'!$D$7)^AP$29)),((INT(AP$29/$K104)-INT((AP$29-1)/$K104))*$S104*((1+'Inputs &amp; Summary'!$D$7)^AP$29))),(_xlfn.WEIBULL.DIST(AP$29,$L104,$K104,FALSE)*$S104*((1+'Inputs &amp; Summary'!$D$7)^AP$29))),IF($M104=Lists!$H$3,IF($K104&lt;1,((($R104*(1-$E104)+$Q104*(1-$F104))/$K104)*((1+'Inputs &amp; Summary'!$D$7)^AP$29)),((INT(AP$29/$K104)-INT((AP$29-1)/$K104))*($R104*(1-$E104)+$Q104*(1-$F104))*((1+'Inputs &amp; Summary'!$D$7)^AP$29))),((_xlfn.WEIBULL.DIST(AP$29,$L104,$K104,FALSE)*($R104*(1-$E104)+$Q104*(1-$F104))*((1+'Inputs &amp; Summary'!$D$7)^AP$29))))))</f>
        <v>583.47332932067513</v>
      </c>
      <c r="AQ104" s="114">
        <f>$D104*IF(AQ$29&gt;'Inputs &amp; Summary'!$D$5,0,IF(AQ$29&gt;VLOOKUP($G104,Lists!$J$17:$K$21,2),IF($M104=Lists!$H$3,IF($K104&lt;1,(($S104/$K104)*((1+'Inputs &amp; Summary'!$D$7)^AQ$29)),((INT(AQ$29/$K104)-INT((AQ$29-1)/$K104))*$S104*((1+'Inputs &amp; Summary'!$D$7)^AQ$29))),(_xlfn.WEIBULL.DIST(AQ$29,$L104,$K104,FALSE)*$S104*((1+'Inputs &amp; Summary'!$D$7)^AQ$29))),IF($M104=Lists!$H$3,IF($K104&lt;1,((($R104*(1-$E104)+$Q104*(1-$F104))/$K104)*((1+'Inputs &amp; Summary'!$D$7)^AQ$29)),((INT(AQ$29/$K104)-INT((AQ$29-1)/$K104))*($R104*(1-$E104)+$Q104*(1-$F104))*((1+'Inputs &amp; Summary'!$D$7)^AQ$29))),((_xlfn.WEIBULL.DIST(AQ$29,$L104,$K104,FALSE)*($R104*(1-$E104)+$Q104*(1-$F104))*((1+'Inputs &amp; Summary'!$D$7)^AQ$29))))))</f>
        <v>566.11733924644579</v>
      </c>
      <c r="AR104" s="114">
        <f>$D104*IF(AR$29&gt;'Inputs &amp; Summary'!$D$5,0,IF(AR$29&gt;VLOOKUP($G104,Lists!$J$17:$K$21,2),IF($M104=Lists!$H$3,IF($K104&lt;1,(($S104/$K104)*((1+'Inputs &amp; Summary'!$D$7)^AR$29)),((INT(AR$29/$K104)-INT((AR$29-1)/$K104))*$S104*((1+'Inputs &amp; Summary'!$D$7)^AR$29))),(_xlfn.WEIBULL.DIST(AR$29,$L104,$K104,FALSE)*$S104*((1+'Inputs &amp; Summary'!$D$7)^AR$29))),IF($M104=Lists!$H$3,IF($K104&lt;1,((($R104*(1-$E104)+$Q104*(1-$F104))/$K104)*((1+'Inputs &amp; Summary'!$D$7)^AR$29)),((INT(AR$29/$K104)-INT((AR$29-1)/$K104))*($R104*(1-$E104)+$Q104*(1-$F104))*((1+'Inputs &amp; Summary'!$D$7)^AR$29))),((_xlfn.WEIBULL.DIST(AR$29,$L104,$K104,FALSE)*($R104*(1-$E104)+$Q104*(1-$F104))*((1+'Inputs &amp; Summary'!$D$7)^AR$29))))))</f>
        <v>549.27762022749755</v>
      </c>
      <c r="AS104" s="114">
        <f>$D104*IF(AS$29&gt;'Inputs &amp; Summary'!$D$5,0,IF(AS$29&gt;VLOOKUP($G104,Lists!$J$17:$K$21,2),IF($M104=Lists!$H$3,IF($K104&lt;1,(($S104/$K104)*((1+'Inputs &amp; Summary'!$D$7)^AS$29)),((INT(AS$29/$K104)-INT((AS$29-1)/$K104))*$S104*((1+'Inputs &amp; Summary'!$D$7)^AS$29))),(_xlfn.WEIBULL.DIST(AS$29,$L104,$K104,FALSE)*$S104*((1+'Inputs &amp; Summary'!$D$7)^AS$29))),IF($M104=Lists!$H$3,IF($K104&lt;1,((($R104*(1-$E104)+$Q104*(1-$F104))/$K104)*((1+'Inputs &amp; Summary'!$D$7)^AS$29)),((INT(AS$29/$K104)-INT((AS$29-1)/$K104))*($R104*(1-$E104)+$Q104*(1-$F104))*((1+'Inputs &amp; Summary'!$D$7)^AS$29))),((_xlfn.WEIBULL.DIST(AS$29,$L104,$K104,FALSE)*($R104*(1-$E104)+$Q104*(1-$F104))*((1+'Inputs &amp; Summary'!$D$7)^AS$29))))))</f>
        <v>0</v>
      </c>
      <c r="AT104" s="114">
        <f>$D104*IF(AT$29&gt;'Inputs &amp; Summary'!$D$5,0,IF(AT$29&gt;VLOOKUP($G104,Lists!$J$17:$K$21,2),IF($M104=Lists!$H$3,IF($K104&lt;1,(($S104/$K104)*((1+'Inputs &amp; Summary'!$D$7)^AT$29)),((INT(AT$29/$K104)-INT((AT$29-1)/$K104))*$S104*((1+'Inputs &amp; Summary'!$D$7)^AT$29))),(_xlfn.WEIBULL.DIST(AT$29,$L104,$K104,FALSE)*$S104*((1+'Inputs &amp; Summary'!$D$7)^AT$29))),IF($M104=Lists!$H$3,IF($K104&lt;1,((($R104*(1-$E104)+$Q104*(1-$F104))/$K104)*((1+'Inputs &amp; Summary'!$D$7)^AT$29)),((INT(AT$29/$K104)-INT((AT$29-1)/$K104))*($R104*(1-$E104)+$Q104*(1-$F104))*((1+'Inputs &amp; Summary'!$D$7)^AT$29))),((_xlfn.WEIBULL.DIST(AT$29,$L104,$K104,FALSE)*($R104*(1-$E104)+$Q104*(1-$F104))*((1+'Inputs &amp; Summary'!$D$7)^AT$29))))))</f>
        <v>0</v>
      </c>
      <c r="AU104" s="114">
        <f>$D104*IF(AU$29&gt;'Inputs &amp; Summary'!$D$5,0,IF(AU$29&gt;VLOOKUP($G104,Lists!$J$17:$K$21,2),IF($M104=Lists!$H$3,IF($K104&lt;1,(($S104/$K104)*((1+'Inputs &amp; Summary'!$D$7)^AU$29)),((INT(AU$29/$K104)-INT((AU$29-1)/$K104))*$S104*((1+'Inputs &amp; Summary'!$D$7)^AU$29))),(_xlfn.WEIBULL.DIST(AU$29,$L104,$K104,FALSE)*$S104*((1+'Inputs &amp; Summary'!$D$7)^AU$29))),IF($M104=Lists!$H$3,IF($K104&lt;1,((($R104*(1-$E104)+$Q104*(1-$F104))/$K104)*((1+'Inputs &amp; Summary'!$D$7)^AU$29)),((INT(AU$29/$K104)-INT((AU$29-1)/$K104))*($R104*(1-$E104)+$Q104*(1-$F104))*((1+'Inputs &amp; Summary'!$D$7)^AU$29))),((_xlfn.WEIBULL.DIST(AU$29,$L104,$K104,FALSE)*($R104*(1-$E104)+$Q104*(1-$F104))*((1+'Inputs &amp; Summary'!$D$7)^AU$29))))))</f>
        <v>0</v>
      </c>
      <c r="AV104" s="114">
        <f>$D104*IF(AV$29&gt;'Inputs &amp; Summary'!$D$5,0,IF(AV$29&gt;VLOOKUP($G104,Lists!$J$17:$K$21,2),IF($M104=Lists!$H$3,IF($K104&lt;1,(($S104/$K104)*((1+'Inputs &amp; Summary'!$D$7)^AV$29)),((INT(AV$29/$K104)-INT((AV$29-1)/$K104))*$S104*((1+'Inputs &amp; Summary'!$D$7)^AV$29))),(_xlfn.WEIBULL.DIST(AV$29,$L104,$K104,FALSE)*$S104*((1+'Inputs &amp; Summary'!$D$7)^AV$29))),IF($M104=Lists!$H$3,IF($K104&lt;1,((($R104*(1-$E104)+$Q104*(1-$F104))/$K104)*((1+'Inputs &amp; Summary'!$D$7)^AV$29)),((INT(AV$29/$K104)-INT((AV$29-1)/$K104))*($R104*(1-$E104)+$Q104*(1-$F104))*((1+'Inputs &amp; Summary'!$D$7)^AV$29))),((_xlfn.WEIBULL.DIST(AV$29,$L104,$K104,FALSE)*($R104*(1-$E104)+$Q104*(1-$F104))*((1+'Inputs &amp; Summary'!$D$7)^AV$29))))))</f>
        <v>0</v>
      </c>
      <c r="AW104" s="114">
        <f>$D104*IF(AW$29&gt;'Inputs &amp; Summary'!$D$5,0,IF(AW$29&gt;VLOOKUP($G104,Lists!$J$17:$K$21,2),IF($M104=Lists!$H$3,IF($K104&lt;1,(($S104/$K104)*((1+'Inputs &amp; Summary'!$D$7)^AW$29)),((INT(AW$29/$K104)-INT((AW$29-1)/$K104))*$S104*((1+'Inputs &amp; Summary'!$D$7)^AW$29))),(_xlfn.WEIBULL.DIST(AW$29,$L104,$K104,FALSE)*$S104*((1+'Inputs &amp; Summary'!$D$7)^AW$29))),IF($M104=Lists!$H$3,IF($K104&lt;1,((($R104*(1-$E104)+$Q104*(1-$F104))/$K104)*((1+'Inputs &amp; Summary'!$D$7)^AW$29)),((INT(AW$29/$K104)-INT((AW$29-1)/$K104))*($R104*(1-$E104)+$Q104*(1-$F104))*((1+'Inputs &amp; Summary'!$D$7)^AW$29))),((_xlfn.WEIBULL.DIST(AW$29,$L104,$K104,FALSE)*($R104*(1-$E104)+$Q104*(1-$F104))*((1+'Inputs &amp; Summary'!$D$7)^AW$29))))))</f>
        <v>0</v>
      </c>
      <c r="AX104" s="114">
        <f>$D104*IF(AX$29&gt;'Inputs &amp; Summary'!$D$5,0,IF(AX$29&gt;VLOOKUP($G104,Lists!$J$17:$K$21,2),IF($M104=Lists!$H$3,IF($K104&lt;1,(($S104/$K104)*((1+'Inputs &amp; Summary'!$D$7)^AX$29)),((INT(AX$29/$K104)-INT((AX$29-1)/$K104))*$S104*((1+'Inputs &amp; Summary'!$D$7)^AX$29))),(_xlfn.WEIBULL.DIST(AX$29,$L104,$K104,FALSE)*$S104*((1+'Inputs &amp; Summary'!$D$7)^AX$29))),IF($M104=Lists!$H$3,IF($K104&lt;1,((($R104*(1-$E104)+$Q104*(1-$F104))/$K104)*((1+'Inputs &amp; Summary'!$D$7)^AX$29)),((INT(AX$29/$K104)-INT((AX$29-1)/$K104))*($R104*(1-$E104)+$Q104*(1-$F104))*((1+'Inputs &amp; Summary'!$D$7)^AX$29))),((_xlfn.WEIBULL.DIST(AX$29,$L104,$K104,FALSE)*($R104*(1-$E104)+$Q104*(1-$F104))*((1+'Inputs &amp; Summary'!$D$7)^AX$29))))))</f>
        <v>0</v>
      </c>
      <c r="AY104" s="114">
        <f>$D104*IF(AY$29&gt;'Inputs &amp; Summary'!$D$5,0,IF(AY$29&gt;VLOOKUP($G104,Lists!$J$17:$K$21,2),IF($M104=Lists!$H$3,IF($K104&lt;1,(($S104/$K104)*((1+'Inputs &amp; Summary'!$D$7)^AY$29)),((INT(AY$29/$K104)-INT((AY$29-1)/$K104))*$S104*((1+'Inputs &amp; Summary'!$D$7)^AY$29))),(_xlfn.WEIBULL.DIST(AY$29,$L104,$K104,FALSE)*$S104*((1+'Inputs &amp; Summary'!$D$7)^AY$29))),IF($M104=Lists!$H$3,IF($K104&lt;1,((($R104*(1-$E104)+$Q104*(1-$F104))/$K104)*((1+'Inputs &amp; Summary'!$D$7)^AY$29)),((INT(AY$29/$K104)-INT((AY$29-1)/$K104))*($R104*(1-$E104)+$Q104*(1-$F104))*((1+'Inputs &amp; Summary'!$D$7)^AY$29))),((_xlfn.WEIBULL.DIST(AY$29,$L104,$K104,FALSE)*($R104*(1-$E104)+$Q104*(1-$F104))*((1+'Inputs &amp; Summary'!$D$7)^AY$29))))))</f>
        <v>0</v>
      </c>
      <c r="AZ104" s="114">
        <f>$D104*IF(AZ$29&gt;'Inputs &amp; Summary'!$D$5,0,IF(AZ$29&gt;VLOOKUP($G104,Lists!$J$17:$K$21,2),IF($M104=Lists!$H$3,IF($K104&lt;1,(($S104/$K104)*((1+'Inputs &amp; Summary'!$D$7)^AZ$29)),((INT(AZ$29/$K104)-INT((AZ$29-1)/$K104))*$S104*((1+'Inputs &amp; Summary'!$D$7)^AZ$29))),(_xlfn.WEIBULL.DIST(AZ$29,$L104,$K104,FALSE)*$S104*((1+'Inputs &amp; Summary'!$D$7)^AZ$29))),IF($M104=Lists!$H$3,IF($K104&lt;1,((($R104*(1-$E104)+$Q104*(1-$F104))/$K104)*((1+'Inputs &amp; Summary'!$D$7)^AZ$29)),((INT(AZ$29/$K104)-INT((AZ$29-1)/$K104))*($R104*(1-$E104)+$Q104*(1-$F104))*((1+'Inputs &amp; Summary'!$D$7)^AZ$29))),((_xlfn.WEIBULL.DIST(AZ$29,$L104,$K104,FALSE)*($R104*(1-$E104)+$Q104*(1-$F104))*((1+'Inputs &amp; Summary'!$D$7)^AZ$29))))))</f>
        <v>0</v>
      </c>
      <c r="BA104" s="114">
        <f>$D104*IF(BA$29&gt;'Inputs &amp; Summary'!$D$5,0,IF(BA$29&gt;VLOOKUP($G104,Lists!$J$17:$K$21,2),IF($M104=Lists!$H$3,IF($K104&lt;1,(($S104/$K104)*((1+'Inputs &amp; Summary'!$D$7)^BA$29)),((INT(BA$29/$K104)-INT((BA$29-1)/$K104))*$S104*((1+'Inputs &amp; Summary'!$D$7)^BA$29))),(_xlfn.WEIBULL.DIST(BA$29,$L104,$K104,FALSE)*$S104*((1+'Inputs &amp; Summary'!$D$7)^BA$29))),IF($M104=Lists!$H$3,IF($K104&lt;1,((($R104*(1-$E104)+$Q104*(1-$F104))/$K104)*((1+'Inputs &amp; Summary'!$D$7)^BA$29)),((INT(BA$29/$K104)-INT((BA$29-1)/$K104))*($R104*(1-$E104)+$Q104*(1-$F104))*((1+'Inputs &amp; Summary'!$D$7)^BA$29))),((_xlfn.WEIBULL.DIST(BA$29,$L104,$K104,FALSE)*($R104*(1-$E104)+$Q104*(1-$F104))*((1+'Inputs &amp; Summary'!$D$7)^BA$29))))))</f>
        <v>0</v>
      </c>
      <c r="BB104" s="114">
        <f>$D104*IF(BB$29&gt;'Inputs &amp; Summary'!$D$5,0,IF(BB$29&gt;VLOOKUP($G104,Lists!$J$17:$K$21,2),IF($M104=Lists!$H$3,IF($K104&lt;1,(($S104/$K104)*((1+'Inputs &amp; Summary'!$D$7)^BB$29)),((INT(BB$29/$K104)-INT((BB$29-1)/$K104))*$S104*((1+'Inputs &amp; Summary'!$D$7)^BB$29))),(_xlfn.WEIBULL.DIST(BB$29,$L104,$K104,FALSE)*$S104*((1+'Inputs &amp; Summary'!$D$7)^BB$29))),IF($M104=Lists!$H$3,IF($K104&lt;1,((($R104*(1-$E104)+$Q104*(1-$F104))/$K104)*((1+'Inputs &amp; Summary'!$D$7)^BB$29)),((INT(BB$29/$K104)-INT((BB$29-1)/$K104))*($R104*(1-$E104)+$Q104*(1-$F104))*((1+'Inputs &amp; Summary'!$D$7)^BB$29))),((_xlfn.WEIBULL.DIST(BB$29,$L104,$K104,FALSE)*($R104*(1-$E104)+$Q104*(1-$F104))*((1+'Inputs &amp; Summary'!$D$7)^BB$29))))))</f>
        <v>0</v>
      </c>
      <c r="BC104" s="114">
        <f>$D104*IF(BC$29&gt;'Inputs &amp; Summary'!$D$5,0,IF(BC$29&gt;VLOOKUP($G104,Lists!$J$17:$K$21,2),IF($M104=Lists!$H$3,IF($K104&lt;1,(($S104/$K104)*((1+'Inputs &amp; Summary'!$D$7)^BC$29)),((INT(BC$29/$K104)-INT((BC$29-1)/$K104))*$S104*((1+'Inputs &amp; Summary'!$D$7)^BC$29))),(_xlfn.WEIBULL.DIST(BC$29,$L104,$K104,FALSE)*$S104*((1+'Inputs &amp; Summary'!$D$7)^BC$29))),IF($M104=Lists!$H$3,IF($K104&lt;1,((($R104*(1-$E104)+$Q104*(1-$F104))/$K104)*((1+'Inputs &amp; Summary'!$D$7)^BC$29)),((INT(BC$29/$K104)-INT((BC$29-1)/$K104))*($R104*(1-$E104)+$Q104*(1-$F104))*((1+'Inputs &amp; Summary'!$D$7)^BC$29))),((_xlfn.WEIBULL.DIST(BC$29,$L104,$K104,FALSE)*($R104*(1-$E104)+$Q104*(1-$F104))*((1+'Inputs &amp; Summary'!$D$7)^BC$29))))))</f>
        <v>0</v>
      </c>
      <c r="BD104" s="114">
        <f>$D104*IF(BD$29&gt;'Inputs &amp; Summary'!$D$5,0,IF(BD$29&gt;VLOOKUP($G104,Lists!$J$17:$K$21,2),IF($M104=Lists!$H$3,IF($K104&lt;1,(($S104/$K104)*((1+'Inputs &amp; Summary'!$D$7)^BD$29)),((INT(BD$29/$K104)-INT((BD$29-1)/$K104))*$S104*((1+'Inputs &amp; Summary'!$D$7)^BD$29))),(_xlfn.WEIBULL.DIST(BD$29,$L104,$K104,FALSE)*$S104*((1+'Inputs &amp; Summary'!$D$7)^BD$29))),IF($M104=Lists!$H$3,IF($K104&lt;1,((($R104*(1-$E104)+$Q104*(1-$F104))/$K104)*((1+'Inputs &amp; Summary'!$D$7)^BD$29)),((INT(BD$29/$K104)-INT((BD$29-1)/$K104))*($R104*(1-$E104)+$Q104*(1-$F104))*((1+'Inputs &amp; Summary'!$D$7)^BD$29))),((_xlfn.WEIBULL.DIST(BD$29,$L104,$K104,FALSE)*($R104*(1-$E104)+$Q104*(1-$F104))*((1+'Inputs &amp; Summary'!$D$7)^BD$29))))))</f>
        <v>0</v>
      </c>
      <c r="BE104" s="114">
        <f>$D104*IF(BE$29&gt;'Inputs &amp; Summary'!$D$5,0,IF(BE$29&gt;VLOOKUP($G104,Lists!$J$17:$K$21,2),IF($M104=Lists!$H$3,IF($K104&lt;1,(($S104/$K104)*((1+'Inputs &amp; Summary'!$D$7)^BE$29)),((INT(BE$29/$K104)-INT((BE$29-1)/$K104))*$S104*((1+'Inputs &amp; Summary'!$D$7)^BE$29))),(_xlfn.WEIBULL.DIST(BE$29,$L104,$K104,FALSE)*$S104*((1+'Inputs &amp; Summary'!$D$7)^BE$29))),IF($M104=Lists!$H$3,IF($K104&lt;1,((($R104*(1-$E104)+$Q104*(1-$F104))/$K104)*((1+'Inputs &amp; Summary'!$D$7)^BE$29)),((INT(BE$29/$K104)-INT((BE$29-1)/$K104))*($R104*(1-$E104)+$Q104*(1-$F104))*((1+'Inputs &amp; Summary'!$D$7)^BE$29))),((_xlfn.WEIBULL.DIST(BE$29,$L104,$K104,FALSE)*($R104*(1-$E104)+$Q104*(1-$F104))*((1+'Inputs &amp; Summary'!$D$7)^BE$29))))))</f>
        <v>0</v>
      </c>
      <c r="BF104" s="114">
        <f>$D104*IF(BF$29&gt;'Inputs &amp; Summary'!$D$5,0,IF(BF$29&gt;VLOOKUP($G104,Lists!$J$17:$K$21,2),IF($M104=Lists!$H$3,IF($K104&lt;1,(($S104/$K104)*((1+'Inputs &amp; Summary'!$D$7)^BF$29)),((INT(BF$29/$K104)-INT((BF$29-1)/$K104))*$S104*((1+'Inputs &amp; Summary'!$D$7)^BF$29))),(_xlfn.WEIBULL.DIST(BF$29,$L104,$K104,FALSE)*$S104*((1+'Inputs &amp; Summary'!$D$7)^BF$29))),IF($M104=Lists!$H$3,IF($K104&lt;1,((($R104*(1-$E104)+$Q104*(1-$F104))/$K104)*((1+'Inputs &amp; Summary'!$D$7)^BF$29)),((INT(BF$29/$K104)-INT((BF$29-1)/$K104))*($R104*(1-$E104)+$Q104*(1-$F104))*((1+'Inputs &amp; Summary'!$D$7)^BF$29))),((_xlfn.WEIBULL.DIST(BF$29,$L104,$K104,FALSE)*($R104*(1-$E104)+$Q104*(1-$F104))*((1+'Inputs &amp; Summary'!$D$7)^BF$29))))))</f>
        <v>0</v>
      </c>
      <c r="BG104" s="114">
        <f>$D104*IF(BG$29&gt;'Inputs &amp; Summary'!$D$5,0,IF(BG$29&gt;VLOOKUP($G104,Lists!$J$17:$K$21,2),IF($M104=Lists!$H$3,IF($K104&lt;1,(($S104/$K104)*((1+'Inputs &amp; Summary'!$D$7)^BG$29)),((INT(BG$29/$K104)-INT((BG$29-1)/$K104))*$S104*((1+'Inputs &amp; Summary'!$D$7)^BG$29))),(_xlfn.WEIBULL.DIST(BG$29,$L104,$K104,FALSE)*$S104*((1+'Inputs &amp; Summary'!$D$7)^BG$29))),IF($M104=Lists!$H$3,IF($K104&lt;1,((($R104*(1-$E104)+$Q104*(1-$F104))/$K104)*((1+'Inputs &amp; Summary'!$D$7)^BG$29)),((INT(BG$29/$K104)-INT((BG$29-1)/$K104))*($R104*(1-$E104)+$Q104*(1-$F104))*((1+'Inputs &amp; Summary'!$D$7)^BG$29))),((_xlfn.WEIBULL.DIST(BG$29,$L104,$K104,FALSE)*($R104*(1-$E104)+$Q104*(1-$F104))*((1+'Inputs &amp; Summary'!$D$7)^BG$29))))))</f>
        <v>0</v>
      </c>
      <c r="BH104" s="114">
        <f>$D104*IF(BH$29&gt;'Inputs &amp; Summary'!$D$5,0,IF(BH$29&gt;VLOOKUP($G104,Lists!$J$17:$K$21,2),IF($M104=Lists!$H$3,IF($K104&lt;1,(($S104/$K104)*((1+'Inputs &amp; Summary'!$D$7)^BH$29)),((INT(BH$29/$K104)-INT((BH$29-1)/$K104))*$S104*((1+'Inputs &amp; Summary'!$D$7)^BH$29))),(_xlfn.WEIBULL.DIST(BH$29,$L104,$K104,FALSE)*$S104*((1+'Inputs &amp; Summary'!$D$7)^BH$29))),IF($M104=Lists!$H$3,IF($K104&lt;1,((($R104*(1-$E104)+$Q104*(1-$F104))/$K104)*((1+'Inputs &amp; Summary'!$D$7)^BH$29)),((INT(BH$29/$K104)-INT((BH$29-1)/$K104))*($R104*(1-$E104)+$Q104*(1-$F104))*((1+'Inputs &amp; Summary'!$D$7)^BH$29))),((_xlfn.WEIBULL.DIST(BH$29,$L104,$K104,FALSE)*($R104*(1-$E104)+$Q104*(1-$F104))*((1+'Inputs &amp; Summary'!$D$7)^BH$29))))))</f>
        <v>0</v>
      </c>
      <c r="BI104" s="114">
        <f>$D104*IF(BI$29&gt;'Inputs &amp; Summary'!$D$5,0,IF(BI$29&gt;VLOOKUP($G104,Lists!$J$17:$K$21,2),IF($M104=Lists!$H$3,IF($K104&lt;1,(($S104/$K104)*((1+'Inputs &amp; Summary'!$D$7)^BI$29)),((INT(BI$29/$K104)-INT((BI$29-1)/$K104))*$S104*((1+'Inputs &amp; Summary'!$D$7)^BI$29))),(_xlfn.WEIBULL.DIST(BI$29,$L104,$K104,FALSE)*$S104*((1+'Inputs &amp; Summary'!$D$7)^BI$29))),IF($M104=Lists!$H$3,IF($K104&lt;1,((($R104*(1-$E104)+$Q104*(1-$F104))/$K104)*((1+'Inputs &amp; Summary'!$D$7)^BI$29)),((INT(BI$29/$K104)-INT((BI$29-1)/$K104))*($R104*(1-$E104)+$Q104*(1-$F104))*((1+'Inputs &amp; Summary'!$D$7)^BI$29))),((_xlfn.WEIBULL.DIST(BI$29,$L104,$K104,FALSE)*($R104*(1-$E104)+$Q104*(1-$F104))*((1+'Inputs &amp; Summary'!$D$7)^BI$29))))))</f>
        <v>0</v>
      </c>
      <c r="BJ104" s="114">
        <f>$D104*IF(BJ$29&gt;'Inputs &amp; Summary'!$D$5,0,IF(BJ$29&gt;VLOOKUP($G104,Lists!$J$17:$K$21,2),IF($M104=Lists!$H$3,IF($K104&lt;1,(($S104/$K104)*((1+'Inputs &amp; Summary'!$D$7)^BJ$29)),((INT(BJ$29/$K104)-INT((BJ$29-1)/$K104))*$S104*((1+'Inputs &amp; Summary'!$D$7)^BJ$29))),(_xlfn.WEIBULL.DIST(BJ$29,$L104,$K104,FALSE)*$S104*((1+'Inputs &amp; Summary'!$D$7)^BJ$29))),IF($M104=Lists!$H$3,IF($K104&lt;1,((($R104*(1-$E104)+$Q104*(1-$F104))/$K104)*((1+'Inputs &amp; Summary'!$D$7)^BJ$29)),((INT(BJ$29/$K104)-INT((BJ$29-1)/$K104))*($R104*(1-$E104)+$Q104*(1-$F104))*((1+'Inputs &amp; Summary'!$D$7)^BJ$29))),((_xlfn.WEIBULL.DIST(BJ$29,$L104,$K104,FALSE)*($R104*(1-$E104)+$Q104*(1-$F104))*((1+'Inputs &amp; Summary'!$D$7)^BJ$29))))))</f>
        <v>0</v>
      </c>
      <c r="BK104" s="114">
        <f>$D104*IF(BK$29&gt;'Inputs &amp; Summary'!$D$5,0,IF(BK$29&gt;VLOOKUP($G104,Lists!$J$17:$K$21,2),IF($M104=Lists!$H$3,IF($K104&lt;1,(($S104/$K104)*((1+'Inputs &amp; Summary'!$D$7)^BK$29)),((INT(BK$29/$K104)-INT((BK$29-1)/$K104))*$S104*((1+'Inputs &amp; Summary'!$D$7)^BK$29))),(_xlfn.WEIBULL.DIST(BK$29,$L104,$K104,FALSE)*$S104*((1+'Inputs &amp; Summary'!$D$7)^BK$29))),IF($M104=Lists!$H$3,IF($K104&lt;1,((($R104*(1-$E104)+$Q104*(1-$F104))/$K104)*((1+'Inputs &amp; Summary'!$D$7)^BK$29)),((INT(BK$29/$K104)-INT((BK$29-1)/$K104))*($R104*(1-$E104)+$Q104*(1-$F104))*((1+'Inputs &amp; Summary'!$D$7)^BK$29))),((_xlfn.WEIBULL.DIST(BK$29,$L104,$K104,FALSE)*($R104*(1-$E104)+$Q104*(1-$F104))*((1+'Inputs &amp; Summary'!$D$7)^BK$29))))))</f>
        <v>0</v>
      </c>
      <c r="BL104" s="114">
        <f>$D104*IF(BL$29&gt;'Inputs &amp; Summary'!$D$5,0,IF(BL$29&gt;VLOOKUP($G104,Lists!$J$17:$K$21,2),IF($M104=Lists!$H$3,IF($K104&lt;1,(($S104/$K104)*((1+'Inputs &amp; Summary'!$D$7)^BL$29)),((INT(BL$29/$K104)-INT((BL$29-1)/$K104))*$S104*((1+'Inputs &amp; Summary'!$D$7)^BL$29))),(_xlfn.WEIBULL.DIST(BL$29,$L104,$K104,FALSE)*$S104*((1+'Inputs &amp; Summary'!$D$7)^BL$29))),IF($M104=Lists!$H$3,IF($K104&lt;1,((($R104*(1-$E104)+$Q104*(1-$F104))/$K104)*((1+'Inputs &amp; Summary'!$D$7)^BL$29)),((INT(BL$29/$K104)-INT((BL$29-1)/$K104))*($R104*(1-$E104)+$Q104*(1-$F104))*((1+'Inputs &amp; Summary'!$D$7)^BL$29))),((_xlfn.WEIBULL.DIST(BL$29,$L104,$K104,FALSE)*($R104*(1-$E104)+$Q104*(1-$F104))*((1+'Inputs &amp; Summary'!$D$7)^BL$29))))))</f>
        <v>0</v>
      </c>
    </row>
    <row r="105" spans="1:64" s="1" customFormat="1" ht="43.2" x14ac:dyDescent="0.3">
      <c r="A105" s="79" t="s">
        <v>218</v>
      </c>
      <c r="B105" s="33" t="s">
        <v>152</v>
      </c>
      <c r="C105" s="33" t="s">
        <v>17</v>
      </c>
      <c r="D105" s="68">
        <v>1</v>
      </c>
      <c r="E105" s="68">
        <v>1</v>
      </c>
      <c r="F105" s="68">
        <v>1</v>
      </c>
      <c r="G105" s="213" t="s">
        <v>17</v>
      </c>
      <c r="H105" s="34" t="s">
        <v>288</v>
      </c>
      <c r="I105" s="34" t="s">
        <v>99</v>
      </c>
      <c r="J105" s="33">
        <f>VLOOKUP(I105,'Labor Rates'!$A$1:$B$16,2)</f>
        <v>24.03846153846154</v>
      </c>
      <c r="K105" s="35">
        <v>20</v>
      </c>
      <c r="L105" s="35">
        <v>1</v>
      </c>
      <c r="M105" s="36" t="s">
        <v>249</v>
      </c>
      <c r="N105" s="84">
        <f>'Inputs &amp; Summary'!$D$30</f>
        <v>1</v>
      </c>
      <c r="O105" s="35">
        <v>1</v>
      </c>
      <c r="P105" s="5">
        <v>1000</v>
      </c>
      <c r="Q105" s="73">
        <f t="shared" si="16"/>
        <v>24.03846153846154</v>
      </c>
      <c r="R105" s="73">
        <f t="shared" si="17"/>
        <v>1000</v>
      </c>
      <c r="S105" s="74">
        <f t="shared" si="18"/>
        <v>1024.0384615384614</v>
      </c>
      <c r="T105" s="88"/>
      <c r="U105" s="80"/>
      <c r="V105" s="87">
        <f t="shared" si="19"/>
        <v>16.09211276555925</v>
      </c>
      <c r="W105" s="87">
        <f>NPV('Inputs &amp; Summary'!$D$6,Y105:BL105)</f>
        <v>116.83707372417136</v>
      </c>
      <c r="X105" s="90">
        <f t="shared" si="20"/>
        <v>8.4800789081949772E-4</v>
      </c>
      <c r="Y105" s="114">
        <f>$D105*IF(Y$29&gt;'Inputs &amp; Summary'!$D$5,0,IF(Y$29&gt;VLOOKUP($G105,Lists!$J$17:$K$21,2),IF($M105=Lists!$H$3,IF($K105&lt;1,(($S105/$K105)*((1+'Inputs &amp; Summary'!$D$7)^Y$29)),((INT(Y$29/$K105)-INT((Y$29-1)/$K105))*$S105*((1+'Inputs &amp; Summary'!$D$7)^Y$29))),(_xlfn.WEIBULL.DIST(Y$29,$L105,$K105,FALSE)*$S105*((1+'Inputs &amp; Summary'!$D$7)^Y$29))),IF($M105=Lists!$H$3,IF($K105&lt;1,((($R105*(1-$E105)+$Q105*(1-$F105))/$K105)*((1+'Inputs &amp; Summary'!$D$7)^Y$29)),((INT(Y$29/$K105)-INT((Y$29-1)/$K105))*($R105*(1-$E105)+$Q105*(1-$F105))*((1+'Inputs &amp; Summary'!$D$7)^Y$29))),((_xlfn.WEIBULL.DIST(Y$29,$L105,$K105,FALSE)*($R105*(1-$E105)+$Q105*(1-$F105))*((1+'Inputs &amp; Summary'!$D$7)^Y$29))))))</f>
        <v>0</v>
      </c>
      <c r="Z105" s="114">
        <f>$D105*IF(Z$29&gt;'Inputs &amp; Summary'!$D$5,0,IF(Z$29&gt;VLOOKUP($G105,Lists!$J$17:$K$21,2),IF($M105=Lists!$H$3,IF($K105&lt;1,(($S105/$K105)*((1+'Inputs &amp; Summary'!$D$7)^Z$29)),((INT(Z$29/$K105)-INT((Z$29-1)/$K105))*$S105*((1+'Inputs &amp; Summary'!$D$7)^Z$29))),(_xlfn.WEIBULL.DIST(Z$29,$L105,$K105,FALSE)*$S105*((1+'Inputs &amp; Summary'!$D$7)^Z$29))),IF($M105=Lists!$H$3,IF($K105&lt;1,((($R105*(1-$E105)+$Q105*(1-$F105))/$K105)*((1+'Inputs &amp; Summary'!$D$7)^Z$29)),((INT(Z$29/$K105)-INT((Z$29-1)/$K105))*($R105*(1-$E105)+$Q105*(1-$F105))*((1+'Inputs &amp; Summary'!$D$7)^Z$29))),((_xlfn.WEIBULL.DIST(Z$29,$L105,$K105,FALSE)*($R105*(1-$E105)+$Q105*(1-$F105))*((1+'Inputs &amp; Summary'!$D$7)^Z$29))))))</f>
        <v>0</v>
      </c>
      <c r="AA105" s="114">
        <f>$D105*IF(AA$29&gt;'Inputs &amp; Summary'!$D$5,0,IF(AA$29&gt;VLOOKUP($G105,Lists!$J$17:$K$21,2),IF($M105=Lists!$H$3,IF($K105&lt;1,(($S105/$K105)*((1+'Inputs &amp; Summary'!$D$7)^AA$29)),((INT(AA$29/$K105)-INT((AA$29-1)/$K105))*$S105*((1+'Inputs &amp; Summary'!$D$7)^AA$29))),(_xlfn.WEIBULL.DIST(AA$29,$L105,$K105,FALSE)*$S105*((1+'Inputs &amp; Summary'!$D$7)^AA$29))),IF($M105=Lists!$H$3,IF($K105&lt;1,((($R105*(1-$E105)+$Q105*(1-$F105))/$K105)*((1+'Inputs &amp; Summary'!$D$7)^AA$29)),((INT(AA$29/$K105)-INT((AA$29-1)/$K105))*($R105*(1-$E105)+$Q105*(1-$F105))*((1+'Inputs &amp; Summary'!$D$7)^AA$29))),((_xlfn.WEIBULL.DIST(AA$29,$L105,$K105,FALSE)*($R105*(1-$E105)+$Q105*(1-$F105))*((1+'Inputs &amp; Summary'!$D$7)^AA$29))))))</f>
        <v>0</v>
      </c>
      <c r="AB105" s="114">
        <f>$D105*IF(AB$29&gt;'Inputs &amp; Summary'!$D$5,0,IF(AB$29&gt;VLOOKUP($G105,Lists!$J$17:$K$21,2),IF($M105=Lists!$H$3,IF($K105&lt;1,(($S105/$K105)*((1+'Inputs &amp; Summary'!$D$7)^AB$29)),((INT(AB$29/$K105)-INT((AB$29-1)/$K105))*$S105*((1+'Inputs &amp; Summary'!$D$7)^AB$29))),(_xlfn.WEIBULL.DIST(AB$29,$L105,$K105,FALSE)*$S105*((1+'Inputs &amp; Summary'!$D$7)^AB$29))),IF($M105=Lists!$H$3,IF($K105&lt;1,((($R105*(1-$E105)+$Q105*(1-$F105))/$K105)*((1+'Inputs &amp; Summary'!$D$7)^AB$29)),((INT(AB$29/$K105)-INT((AB$29-1)/$K105))*($R105*(1-$E105)+$Q105*(1-$F105))*((1+'Inputs &amp; Summary'!$D$7)^AB$29))),((_xlfn.WEIBULL.DIST(AB$29,$L105,$K105,FALSE)*($R105*(1-$E105)+$Q105*(1-$F105))*((1+'Inputs &amp; Summary'!$D$7)^AB$29))))))</f>
        <v>0</v>
      </c>
      <c r="AC105" s="114">
        <f>$D105*IF(AC$29&gt;'Inputs &amp; Summary'!$D$5,0,IF(AC$29&gt;VLOOKUP($G105,Lists!$J$17:$K$21,2),IF($M105=Lists!$H$3,IF($K105&lt;1,(($S105/$K105)*((1+'Inputs &amp; Summary'!$D$7)^AC$29)),((INT(AC$29/$K105)-INT((AC$29-1)/$K105))*$S105*((1+'Inputs &amp; Summary'!$D$7)^AC$29))),(_xlfn.WEIBULL.DIST(AC$29,$L105,$K105,FALSE)*$S105*((1+'Inputs &amp; Summary'!$D$7)^AC$29))),IF($M105=Lists!$H$3,IF($K105&lt;1,((($R105*(1-$E105)+$Q105*(1-$F105))/$K105)*((1+'Inputs &amp; Summary'!$D$7)^AC$29)),((INT(AC$29/$K105)-INT((AC$29-1)/$K105))*($R105*(1-$E105)+$Q105*(1-$F105))*((1+'Inputs &amp; Summary'!$D$7)^AC$29))),((_xlfn.WEIBULL.DIST(AC$29,$L105,$K105,FALSE)*($R105*(1-$E105)+$Q105*(1-$F105))*((1+'Inputs &amp; Summary'!$D$7)^AC$29))))))</f>
        <v>0</v>
      </c>
      <c r="AD105" s="114">
        <f>$D105*IF(AD$29&gt;'Inputs &amp; Summary'!$D$5,0,IF(AD$29&gt;VLOOKUP($G105,Lists!$J$17:$K$21,2),IF($M105=Lists!$H$3,IF($K105&lt;1,(($S105/$K105)*((1+'Inputs &amp; Summary'!$D$7)^AD$29)),((INT(AD$29/$K105)-INT((AD$29-1)/$K105))*$S105*((1+'Inputs &amp; Summary'!$D$7)^AD$29))),(_xlfn.WEIBULL.DIST(AD$29,$L105,$K105,FALSE)*$S105*((1+'Inputs &amp; Summary'!$D$7)^AD$29))),IF($M105=Lists!$H$3,IF($K105&lt;1,((($R105*(1-$E105)+$Q105*(1-$F105))/$K105)*((1+'Inputs &amp; Summary'!$D$7)^AD$29)),((INT(AD$29/$K105)-INT((AD$29-1)/$K105))*($R105*(1-$E105)+$Q105*(1-$F105))*((1+'Inputs &amp; Summary'!$D$7)^AD$29))),((_xlfn.WEIBULL.DIST(AD$29,$L105,$K105,FALSE)*($R105*(1-$E105)+$Q105*(1-$F105))*((1+'Inputs &amp; Summary'!$D$7)^AD$29))))))</f>
        <v>0</v>
      </c>
      <c r="AE105" s="114">
        <f>$D105*IF(AE$29&gt;'Inputs &amp; Summary'!$D$5,0,IF(AE$29&gt;VLOOKUP($G105,Lists!$J$17:$K$21,2),IF($M105=Lists!$H$3,IF($K105&lt;1,(($S105/$K105)*((1+'Inputs &amp; Summary'!$D$7)^AE$29)),((INT(AE$29/$K105)-INT((AE$29-1)/$K105))*$S105*((1+'Inputs &amp; Summary'!$D$7)^AE$29))),(_xlfn.WEIBULL.DIST(AE$29,$L105,$K105,FALSE)*$S105*((1+'Inputs &amp; Summary'!$D$7)^AE$29))),IF($M105=Lists!$H$3,IF($K105&lt;1,((($R105*(1-$E105)+$Q105*(1-$F105))/$K105)*((1+'Inputs &amp; Summary'!$D$7)^AE$29)),((INT(AE$29/$K105)-INT((AE$29-1)/$K105))*($R105*(1-$E105)+$Q105*(1-$F105))*((1+'Inputs &amp; Summary'!$D$7)^AE$29))),((_xlfn.WEIBULL.DIST(AE$29,$L105,$K105,FALSE)*($R105*(1-$E105)+$Q105*(1-$F105))*((1+'Inputs &amp; Summary'!$D$7)^AE$29))))))</f>
        <v>0</v>
      </c>
      <c r="AF105" s="114">
        <f>$D105*IF(AF$29&gt;'Inputs &amp; Summary'!$D$5,0,IF(AF$29&gt;VLOOKUP($G105,Lists!$J$17:$K$21,2),IF($M105=Lists!$H$3,IF($K105&lt;1,(($S105/$K105)*((1+'Inputs &amp; Summary'!$D$7)^AF$29)),((INT(AF$29/$K105)-INT((AF$29-1)/$K105))*$S105*((1+'Inputs &amp; Summary'!$D$7)^AF$29))),(_xlfn.WEIBULL.DIST(AF$29,$L105,$K105,FALSE)*$S105*((1+'Inputs &amp; Summary'!$D$7)^AF$29))),IF($M105=Lists!$H$3,IF($K105&lt;1,((($R105*(1-$E105)+$Q105*(1-$F105))/$K105)*((1+'Inputs &amp; Summary'!$D$7)^AF$29)),((INT(AF$29/$K105)-INT((AF$29-1)/$K105))*($R105*(1-$E105)+$Q105*(1-$F105))*((1+'Inputs &amp; Summary'!$D$7)^AF$29))),((_xlfn.WEIBULL.DIST(AF$29,$L105,$K105,FALSE)*($R105*(1-$E105)+$Q105*(1-$F105))*((1+'Inputs &amp; Summary'!$D$7)^AF$29))))))</f>
        <v>0</v>
      </c>
      <c r="AG105" s="114">
        <f>$D105*IF(AG$29&gt;'Inputs &amp; Summary'!$D$5,0,IF(AG$29&gt;VLOOKUP($G105,Lists!$J$17:$K$21,2),IF($M105=Lists!$H$3,IF($K105&lt;1,(($S105/$K105)*((1+'Inputs &amp; Summary'!$D$7)^AG$29)),((INT(AG$29/$K105)-INT((AG$29-1)/$K105))*$S105*((1+'Inputs &amp; Summary'!$D$7)^AG$29))),(_xlfn.WEIBULL.DIST(AG$29,$L105,$K105,FALSE)*$S105*((1+'Inputs &amp; Summary'!$D$7)^AG$29))),IF($M105=Lists!$H$3,IF($K105&lt;1,((($R105*(1-$E105)+$Q105*(1-$F105))/$K105)*((1+'Inputs &amp; Summary'!$D$7)^AG$29)),((INT(AG$29/$K105)-INT((AG$29-1)/$K105))*($R105*(1-$E105)+$Q105*(1-$F105))*((1+'Inputs &amp; Summary'!$D$7)^AG$29))),((_xlfn.WEIBULL.DIST(AG$29,$L105,$K105,FALSE)*($R105*(1-$E105)+$Q105*(1-$F105))*((1+'Inputs &amp; Summary'!$D$7)^AG$29))))))</f>
        <v>0</v>
      </c>
      <c r="AH105" s="114">
        <f>$D105*IF(AH$29&gt;'Inputs &amp; Summary'!$D$5,0,IF(AH$29&gt;VLOOKUP($G105,Lists!$J$17:$K$21,2),IF($M105=Lists!$H$3,IF($K105&lt;1,(($S105/$K105)*((1+'Inputs &amp; Summary'!$D$7)^AH$29)),((INT(AH$29/$K105)-INT((AH$29-1)/$K105))*$S105*((1+'Inputs &amp; Summary'!$D$7)^AH$29))),(_xlfn.WEIBULL.DIST(AH$29,$L105,$K105,FALSE)*$S105*((1+'Inputs &amp; Summary'!$D$7)^AH$29))),IF($M105=Lists!$H$3,IF($K105&lt;1,((($R105*(1-$E105)+$Q105*(1-$F105))/$K105)*((1+'Inputs &amp; Summary'!$D$7)^AH$29)),((INT(AH$29/$K105)-INT((AH$29-1)/$K105))*($R105*(1-$E105)+$Q105*(1-$F105))*((1+'Inputs &amp; Summary'!$D$7)^AH$29))),((_xlfn.WEIBULL.DIST(AH$29,$L105,$K105,FALSE)*($R105*(1-$E105)+$Q105*(1-$F105))*((1+'Inputs &amp; Summary'!$D$7)^AH$29))))))</f>
        <v>0</v>
      </c>
      <c r="AI105" s="114">
        <f>$D105*IF(AI$29&gt;'Inputs &amp; Summary'!$D$5,0,IF(AI$29&gt;VLOOKUP($G105,Lists!$J$17:$K$21,2),IF($M105=Lists!$H$3,IF($K105&lt;1,(($S105/$K105)*((1+'Inputs &amp; Summary'!$D$7)^AI$29)),((INT(AI$29/$K105)-INT((AI$29-1)/$K105))*$S105*((1+'Inputs &amp; Summary'!$D$7)^AI$29))),(_xlfn.WEIBULL.DIST(AI$29,$L105,$K105,FALSE)*$S105*((1+'Inputs &amp; Summary'!$D$7)^AI$29))),IF($M105=Lists!$H$3,IF($K105&lt;1,((($R105*(1-$E105)+$Q105*(1-$F105))/$K105)*((1+'Inputs &amp; Summary'!$D$7)^AI$29)),((INT(AI$29/$K105)-INT((AI$29-1)/$K105))*($R105*(1-$E105)+$Q105*(1-$F105))*((1+'Inputs &amp; Summary'!$D$7)^AI$29))),((_xlfn.WEIBULL.DIST(AI$29,$L105,$K105,FALSE)*($R105*(1-$E105)+$Q105*(1-$F105))*((1+'Inputs &amp; Summary'!$D$7)^AI$29))))))</f>
        <v>36.730445606018286</v>
      </c>
      <c r="AJ105" s="114">
        <f>$D105*IF(AJ$29&gt;'Inputs &amp; Summary'!$D$5,0,IF(AJ$29&gt;VLOOKUP($G105,Lists!$J$17:$K$21,2),IF($M105=Lists!$H$3,IF($K105&lt;1,(($S105/$K105)*((1+'Inputs &amp; Summary'!$D$7)^AJ$29)),((INT(AJ$29/$K105)-INT((AJ$29-1)/$K105))*$S105*((1+'Inputs &amp; Summary'!$D$7)^AJ$29))),(_xlfn.WEIBULL.DIST(AJ$29,$L105,$K105,FALSE)*$S105*((1+'Inputs &amp; Summary'!$D$7)^AJ$29))),IF($M105=Lists!$H$3,IF($K105&lt;1,((($R105*(1-$E105)+$Q105*(1-$F105))/$K105)*((1+'Inputs &amp; Summary'!$D$7)^AJ$29)),((INT(AJ$29/$K105)-INT((AJ$29-1)/$K105))*($R105*(1-$E105)+$Q105*(1-$F105))*((1+'Inputs &amp; Summary'!$D$7)^AJ$29))),((_xlfn.WEIBULL.DIST(AJ$29,$L105,$K105,FALSE)*($R105*(1-$E105)+$Q105*(1-$F105))*((1+'Inputs &amp; Summary'!$D$7)^AJ$29))))))</f>
        <v>35.637862248176916</v>
      </c>
      <c r="AK105" s="114">
        <f>$D105*IF(AK$29&gt;'Inputs &amp; Summary'!$D$5,0,IF(AK$29&gt;VLOOKUP($G105,Lists!$J$17:$K$21,2),IF($M105=Lists!$H$3,IF($K105&lt;1,(($S105/$K105)*((1+'Inputs &amp; Summary'!$D$7)^AK$29)),((INT(AK$29/$K105)-INT((AK$29-1)/$K105))*$S105*((1+'Inputs &amp; Summary'!$D$7)^AK$29))),(_xlfn.WEIBULL.DIST(AK$29,$L105,$K105,FALSE)*$S105*((1+'Inputs &amp; Summary'!$D$7)^AK$29))),IF($M105=Lists!$H$3,IF($K105&lt;1,((($R105*(1-$E105)+$Q105*(1-$F105))/$K105)*((1+'Inputs &amp; Summary'!$D$7)^AK$29)),((INT(AK$29/$K105)-INT((AK$29-1)/$K105))*($R105*(1-$E105)+$Q105*(1-$F105))*((1+'Inputs &amp; Summary'!$D$7)^AK$29))),((_xlfn.WEIBULL.DIST(AK$29,$L105,$K105,FALSE)*($R105*(1-$E105)+$Q105*(1-$F105))*((1+'Inputs &amp; Summary'!$D$7)^AK$29))))))</f>
        <v>34.577778860704427</v>
      </c>
      <c r="AL105" s="114">
        <f>$D105*IF(AL$29&gt;'Inputs &amp; Summary'!$D$5,0,IF(AL$29&gt;VLOOKUP($G105,Lists!$J$17:$K$21,2),IF($M105=Lists!$H$3,IF($K105&lt;1,(($S105/$K105)*((1+'Inputs &amp; Summary'!$D$7)^AL$29)),((INT(AL$29/$K105)-INT((AL$29-1)/$K105))*$S105*((1+'Inputs &amp; Summary'!$D$7)^AL$29))),(_xlfn.WEIBULL.DIST(AL$29,$L105,$K105,FALSE)*$S105*((1+'Inputs &amp; Summary'!$D$7)^AL$29))),IF($M105=Lists!$H$3,IF($K105&lt;1,((($R105*(1-$E105)+$Q105*(1-$F105))/$K105)*((1+'Inputs &amp; Summary'!$D$7)^AL$29)),((INT(AL$29/$K105)-INT((AL$29-1)/$K105))*($R105*(1-$E105)+$Q105*(1-$F105))*((1+'Inputs &amp; Summary'!$D$7)^AL$29))),((_xlfn.WEIBULL.DIST(AL$29,$L105,$K105,FALSE)*($R105*(1-$E105)+$Q105*(1-$F105))*((1+'Inputs &amp; Summary'!$D$7)^AL$29))))))</f>
        <v>33.549228699904447</v>
      </c>
      <c r="AM105" s="114">
        <f>$D105*IF(AM$29&gt;'Inputs &amp; Summary'!$D$5,0,IF(AM$29&gt;VLOOKUP($G105,Lists!$J$17:$K$21,2),IF($M105=Lists!$H$3,IF($K105&lt;1,(($S105/$K105)*((1+'Inputs &amp; Summary'!$D$7)^AM$29)),((INT(AM$29/$K105)-INT((AM$29-1)/$K105))*$S105*((1+'Inputs &amp; Summary'!$D$7)^AM$29))),(_xlfn.WEIBULL.DIST(AM$29,$L105,$K105,FALSE)*$S105*((1+'Inputs &amp; Summary'!$D$7)^AM$29))),IF($M105=Lists!$H$3,IF($K105&lt;1,((($R105*(1-$E105)+$Q105*(1-$F105))/$K105)*((1+'Inputs &amp; Summary'!$D$7)^AM$29)),((INT(AM$29/$K105)-INT((AM$29-1)/$K105))*($R105*(1-$E105)+$Q105*(1-$F105))*((1+'Inputs &amp; Summary'!$D$7)^AM$29))),((_xlfn.WEIBULL.DIST(AM$29,$L105,$K105,FALSE)*($R105*(1-$E105)+$Q105*(1-$F105))*((1+'Inputs &amp; Summary'!$D$7)^AM$29))))))</f>
        <v>32.551273778825994</v>
      </c>
      <c r="AN105" s="114">
        <f>$D105*IF(AN$29&gt;'Inputs &amp; Summary'!$D$5,0,IF(AN$29&gt;VLOOKUP($G105,Lists!$J$17:$K$21,2),IF($M105=Lists!$H$3,IF($K105&lt;1,(($S105/$K105)*((1+'Inputs &amp; Summary'!$D$7)^AN$29)),((INT(AN$29/$K105)-INT((AN$29-1)/$K105))*$S105*((1+'Inputs &amp; Summary'!$D$7)^AN$29))),(_xlfn.WEIBULL.DIST(AN$29,$L105,$K105,FALSE)*$S105*((1+'Inputs &amp; Summary'!$D$7)^AN$29))),IF($M105=Lists!$H$3,IF($K105&lt;1,((($R105*(1-$E105)+$Q105*(1-$F105))/$K105)*((1+'Inputs &amp; Summary'!$D$7)^AN$29)),((INT(AN$29/$K105)-INT((AN$29-1)/$K105))*($R105*(1-$E105)+$Q105*(1-$F105))*((1+'Inputs &amp; Summary'!$D$7)^AN$29))),((_xlfn.WEIBULL.DIST(AN$29,$L105,$K105,FALSE)*($R105*(1-$E105)+$Q105*(1-$F105))*((1+'Inputs &amp; Summary'!$D$7)^AN$29))))))</f>
        <v>31.583004011865793</v>
      </c>
      <c r="AO105" s="114">
        <f>$D105*IF(AO$29&gt;'Inputs &amp; Summary'!$D$5,0,IF(AO$29&gt;VLOOKUP($G105,Lists!$J$17:$K$21,2),IF($M105=Lists!$H$3,IF($K105&lt;1,(($S105/$K105)*((1+'Inputs &amp; Summary'!$D$7)^AO$29)),((INT(AO$29/$K105)-INT((AO$29-1)/$K105))*$S105*((1+'Inputs &amp; Summary'!$D$7)^AO$29))),(_xlfn.WEIBULL.DIST(AO$29,$L105,$K105,FALSE)*$S105*((1+'Inputs &amp; Summary'!$D$7)^AO$29))),IF($M105=Lists!$H$3,IF($K105&lt;1,((($R105*(1-$E105)+$Q105*(1-$F105))/$K105)*((1+'Inputs &amp; Summary'!$D$7)^AO$29)),((INT(AO$29/$K105)-INT((AO$29-1)/$K105))*($R105*(1-$E105)+$Q105*(1-$F105))*((1+'Inputs &amp; Summary'!$D$7)^AO$29))),((_xlfn.WEIBULL.DIST(AO$29,$L105,$K105,FALSE)*($R105*(1-$E105)+$Q105*(1-$F105))*((1+'Inputs &amp; Summary'!$D$7)^AO$29))))))</f>
        <v>30.643536384815068</v>
      </c>
      <c r="AP105" s="114">
        <f>$D105*IF(AP$29&gt;'Inputs &amp; Summary'!$D$5,0,IF(AP$29&gt;VLOOKUP($G105,Lists!$J$17:$K$21,2),IF($M105=Lists!$H$3,IF($K105&lt;1,(($S105/$K105)*((1+'Inputs &amp; Summary'!$D$7)^AP$29)),((INT(AP$29/$K105)-INT((AP$29-1)/$K105))*$S105*((1+'Inputs &amp; Summary'!$D$7)^AP$29))),(_xlfn.WEIBULL.DIST(AP$29,$L105,$K105,FALSE)*$S105*((1+'Inputs &amp; Summary'!$D$7)^AP$29))),IF($M105=Lists!$H$3,IF($K105&lt;1,((($R105*(1-$E105)+$Q105*(1-$F105))/$K105)*((1+'Inputs &amp; Summary'!$D$7)^AP$29)),((INT(AP$29/$K105)-INT((AP$29-1)/$K105))*($R105*(1-$E105)+$Q105*(1-$F105))*((1+'Inputs &amp; Summary'!$D$7)^AP$29))),((_xlfn.WEIBULL.DIST(AP$29,$L105,$K105,FALSE)*($R105*(1-$E105)+$Q105*(1-$F105))*((1+'Inputs &amp; Summary'!$D$7)^AP$29))))))</f>
        <v>29.732014149594203</v>
      </c>
      <c r="AQ105" s="114">
        <f>$D105*IF(AQ$29&gt;'Inputs &amp; Summary'!$D$5,0,IF(AQ$29&gt;VLOOKUP($G105,Lists!$J$17:$K$21,2),IF($M105=Lists!$H$3,IF($K105&lt;1,(($S105/$K105)*((1+'Inputs &amp; Summary'!$D$7)^AQ$29)),((INT(AQ$29/$K105)-INT((AQ$29-1)/$K105))*$S105*((1+'Inputs &amp; Summary'!$D$7)^AQ$29))),(_xlfn.WEIBULL.DIST(AQ$29,$L105,$K105,FALSE)*$S105*((1+'Inputs &amp; Summary'!$D$7)^AQ$29))),IF($M105=Lists!$H$3,IF($K105&lt;1,((($R105*(1-$E105)+$Q105*(1-$F105))/$K105)*((1+'Inputs &amp; Summary'!$D$7)^AQ$29)),((INT(AQ$29/$K105)-INT((AQ$29-1)/$K105))*($R105*(1-$E105)+$Q105*(1-$F105))*((1+'Inputs &amp; Summary'!$D$7)^AQ$29))),((_xlfn.WEIBULL.DIST(AQ$29,$L105,$K105,FALSE)*($R105*(1-$E105)+$Q105*(1-$F105))*((1+'Inputs &amp; Summary'!$D$7)^AQ$29))))))</f>
        <v>28.847606042940896</v>
      </c>
      <c r="AR105" s="114">
        <f>$D105*IF(AR$29&gt;'Inputs &amp; Summary'!$D$5,0,IF(AR$29&gt;VLOOKUP($G105,Lists!$J$17:$K$21,2),IF($M105=Lists!$H$3,IF($K105&lt;1,(($S105/$K105)*((1+'Inputs &amp; Summary'!$D$7)^AR$29)),((INT(AR$29/$K105)-INT((AR$29-1)/$K105))*$S105*((1+'Inputs &amp; Summary'!$D$7)^AR$29))),(_xlfn.WEIBULL.DIST(AR$29,$L105,$K105,FALSE)*$S105*((1+'Inputs &amp; Summary'!$D$7)^AR$29))),IF($M105=Lists!$H$3,IF($K105&lt;1,((($R105*(1-$E105)+$Q105*(1-$F105))/$K105)*((1+'Inputs &amp; Summary'!$D$7)^AR$29)),((INT(AR$29/$K105)-INT((AR$29-1)/$K105))*($R105*(1-$E105)+$Q105*(1-$F105))*((1+'Inputs &amp; Summary'!$D$7)^AR$29))),((_xlfn.WEIBULL.DIST(AR$29,$L105,$K105,FALSE)*($R105*(1-$E105)+$Q105*(1-$F105))*((1+'Inputs &amp; Summary'!$D$7)^AR$29))))))</f>
        <v>27.989505528338988</v>
      </c>
      <c r="AS105" s="114">
        <f>$D105*IF(AS$29&gt;'Inputs &amp; Summary'!$D$5,0,IF(AS$29&gt;VLOOKUP($G105,Lists!$J$17:$K$21,2),IF($M105=Lists!$H$3,IF($K105&lt;1,(($S105/$K105)*((1+'Inputs &amp; Summary'!$D$7)^AS$29)),((INT(AS$29/$K105)-INT((AS$29-1)/$K105))*$S105*((1+'Inputs &amp; Summary'!$D$7)^AS$29))),(_xlfn.WEIBULL.DIST(AS$29,$L105,$K105,FALSE)*$S105*((1+'Inputs &amp; Summary'!$D$7)^AS$29))),IF($M105=Lists!$H$3,IF($K105&lt;1,((($R105*(1-$E105)+$Q105*(1-$F105))/$K105)*((1+'Inputs &amp; Summary'!$D$7)^AS$29)),((INT(AS$29/$K105)-INT((AS$29-1)/$K105))*($R105*(1-$E105)+$Q105*(1-$F105))*((1+'Inputs &amp; Summary'!$D$7)^AS$29))),((_xlfn.WEIBULL.DIST(AS$29,$L105,$K105,FALSE)*($R105*(1-$E105)+$Q105*(1-$F105))*((1+'Inputs &amp; Summary'!$D$7)^AS$29))))))</f>
        <v>0</v>
      </c>
      <c r="AT105" s="114">
        <f>$D105*IF(AT$29&gt;'Inputs &amp; Summary'!$D$5,0,IF(AT$29&gt;VLOOKUP($G105,Lists!$J$17:$K$21,2),IF($M105=Lists!$H$3,IF($K105&lt;1,(($S105/$K105)*((1+'Inputs &amp; Summary'!$D$7)^AT$29)),((INT(AT$29/$K105)-INT((AT$29-1)/$K105))*$S105*((1+'Inputs &amp; Summary'!$D$7)^AT$29))),(_xlfn.WEIBULL.DIST(AT$29,$L105,$K105,FALSE)*$S105*((1+'Inputs &amp; Summary'!$D$7)^AT$29))),IF($M105=Lists!$H$3,IF($K105&lt;1,((($R105*(1-$E105)+$Q105*(1-$F105))/$K105)*((1+'Inputs &amp; Summary'!$D$7)^AT$29)),((INT(AT$29/$K105)-INT((AT$29-1)/$K105))*($R105*(1-$E105)+$Q105*(1-$F105))*((1+'Inputs &amp; Summary'!$D$7)^AT$29))),((_xlfn.WEIBULL.DIST(AT$29,$L105,$K105,FALSE)*($R105*(1-$E105)+$Q105*(1-$F105))*((1+'Inputs &amp; Summary'!$D$7)^AT$29))))))</f>
        <v>0</v>
      </c>
      <c r="AU105" s="114">
        <f>$D105*IF(AU$29&gt;'Inputs &amp; Summary'!$D$5,0,IF(AU$29&gt;VLOOKUP($G105,Lists!$J$17:$K$21,2),IF($M105=Lists!$H$3,IF($K105&lt;1,(($S105/$K105)*((1+'Inputs &amp; Summary'!$D$7)^AU$29)),((INT(AU$29/$K105)-INT((AU$29-1)/$K105))*$S105*((1+'Inputs &amp; Summary'!$D$7)^AU$29))),(_xlfn.WEIBULL.DIST(AU$29,$L105,$K105,FALSE)*$S105*((1+'Inputs &amp; Summary'!$D$7)^AU$29))),IF($M105=Lists!$H$3,IF($K105&lt;1,((($R105*(1-$E105)+$Q105*(1-$F105))/$K105)*((1+'Inputs &amp; Summary'!$D$7)^AU$29)),((INT(AU$29/$K105)-INT((AU$29-1)/$K105))*($R105*(1-$E105)+$Q105*(1-$F105))*((1+'Inputs &amp; Summary'!$D$7)^AU$29))),((_xlfn.WEIBULL.DIST(AU$29,$L105,$K105,FALSE)*($R105*(1-$E105)+$Q105*(1-$F105))*((1+'Inputs &amp; Summary'!$D$7)^AU$29))))))</f>
        <v>0</v>
      </c>
      <c r="AV105" s="114">
        <f>$D105*IF(AV$29&gt;'Inputs &amp; Summary'!$D$5,0,IF(AV$29&gt;VLOOKUP($G105,Lists!$J$17:$K$21,2),IF($M105=Lists!$H$3,IF($K105&lt;1,(($S105/$K105)*((1+'Inputs &amp; Summary'!$D$7)^AV$29)),((INT(AV$29/$K105)-INT((AV$29-1)/$K105))*$S105*((1+'Inputs &amp; Summary'!$D$7)^AV$29))),(_xlfn.WEIBULL.DIST(AV$29,$L105,$K105,FALSE)*$S105*((1+'Inputs &amp; Summary'!$D$7)^AV$29))),IF($M105=Lists!$H$3,IF($K105&lt;1,((($R105*(1-$E105)+$Q105*(1-$F105))/$K105)*((1+'Inputs &amp; Summary'!$D$7)^AV$29)),((INT(AV$29/$K105)-INT((AV$29-1)/$K105))*($R105*(1-$E105)+$Q105*(1-$F105))*((1+'Inputs &amp; Summary'!$D$7)^AV$29))),((_xlfn.WEIBULL.DIST(AV$29,$L105,$K105,FALSE)*($R105*(1-$E105)+$Q105*(1-$F105))*((1+'Inputs &amp; Summary'!$D$7)^AV$29))))))</f>
        <v>0</v>
      </c>
      <c r="AW105" s="114">
        <f>$D105*IF(AW$29&gt;'Inputs &amp; Summary'!$D$5,0,IF(AW$29&gt;VLOOKUP($G105,Lists!$J$17:$K$21,2),IF($M105=Lists!$H$3,IF($K105&lt;1,(($S105/$K105)*((1+'Inputs &amp; Summary'!$D$7)^AW$29)),((INT(AW$29/$K105)-INT((AW$29-1)/$K105))*$S105*((1+'Inputs &amp; Summary'!$D$7)^AW$29))),(_xlfn.WEIBULL.DIST(AW$29,$L105,$K105,FALSE)*$S105*((1+'Inputs &amp; Summary'!$D$7)^AW$29))),IF($M105=Lists!$H$3,IF($K105&lt;1,((($R105*(1-$E105)+$Q105*(1-$F105))/$K105)*((1+'Inputs &amp; Summary'!$D$7)^AW$29)),((INT(AW$29/$K105)-INT((AW$29-1)/$K105))*($R105*(1-$E105)+$Q105*(1-$F105))*((1+'Inputs &amp; Summary'!$D$7)^AW$29))),((_xlfn.WEIBULL.DIST(AW$29,$L105,$K105,FALSE)*($R105*(1-$E105)+$Q105*(1-$F105))*((1+'Inputs &amp; Summary'!$D$7)^AW$29))))))</f>
        <v>0</v>
      </c>
      <c r="AX105" s="114">
        <f>$D105*IF(AX$29&gt;'Inputs &amp; Summary'!$D$5,0,IF(AX$29&gt;VLOOKUP($G105,Lists!$J$17:$K$21,2),IF($M105=Lists!$H$3,IF($K105&lt;1,(($S105/$K105)*((1+'Inputs &amp; Summary'!$D$7)^AX$29)),((INT(AX$29/$K105)-INT((AX$29-1)/$K105))*$S105*((1+'Inputs &amp; Summary'!$D$7)^AX$29))),(_xlfn.WEIBULL.DIST(AX$29,$L105,$K105,FALSE)*$S105*((1+'Inputs &amp; Summary'!$D$7)^AX$29))),IF($M105=Lists!$H$3,IF($K105&lt;1,((($R105*(1-$E105)+$Q105*(1-$F105))/$K105)*((1+'Inputs &amp; Summary'!$D$7)^AX$29)),((INT(AX$29/$K105)-INT((AX$29-1)/$K105))*($R105*(1-$E105)+$Q105*(1-$F105))*((1+'Inputs &amp; Summary'!$D$7)^AX$29))),((_xlfn.WEIBULL.DIST(AX$29,$L105,$K105,FALSE)*($R105*(1-$E105)+$Q105*(1-$F105))*((1+'Inputs &amp; Summary'!$D$7)^AX$29))))))</f>
        <v>0</v>
      </c>
      <c r="AY105" s="114">
        <f>$D105*IF(AY$29&gt;'Inputs &amp; Summary'!$D$5,0,IF(AY$29&gt;VLOOKUP($G105,Lists!$J$17:$K$21,2),IF($M105=Lists!$H$3,IF($K105&lt;1,(($S105/$K105)*((1+'Inputs &amp; Summary'!$D$7)^AY$29)),((INT(AY$29/$K105)-INT((AY$29-1)/$K105))*$S105*((1+'Inputs &amp; Summary'!$D$7)^AY$29))),(_xlfn.WEIBULL.DIST(AY$29,$L105,$K105,FALSE)*$S105*((1+'Inputs &amp; Summary'!$D$7)^AY$29))),IF($M105=Lists!$H$3,IF($K105&lt;1,((($R105*(1-$E105)+$Q105*(1-$F105))/$K105)*((1+'Inputs &amp; Summary'!$D$7)^AY$29)),((INT(AY$29/$K105)-INT((AY$29-1)/$K105))*($R105*(1-$E105)+$Q105*(1-$F105))*((1+'Inputs &amp; Summary'!$D$7)^AY$29))),((_xlfn.WEIBULL.DIST(AY$29,$L105,$K105,FALSE)*($R105*(1-$E105)+$Q105*(1-$F105))*((1+'Inputs &amp; Summary'!$D$7)^AY$29))))))</f>
        <v>0</v>
      </c>
      <c r="AZ105" s="114">
        <f>$D105*IF(AZ$29&gt;'Inputs &amp; Summary'!$D$5,0,IF(AZ$29&gt;VLOOKUP($G105,Lists!$J$17:$K$21,2),IF($M105=Lists!$H$3,IF($K105&lt;1,(($S105/$K105)*((1+'Inputs &amp; Summary'!$D$7)^AZ$29)),((INT(AZ$29/$K105)-INT((AZ$29-1)/$K105))*$S105*((1+'Inputs &amp; Summary'!$D$7)^AZ$29))),(_xlfn.WEIBULL.DIST(AZ$29,$L105,$K105,FALSE)*$S105*((1+'Inputs &amp; Summary'!$D$7)^AZ$29))),IF($M105=Lists!$H$3,IF($K105&lt;1,((($R105*(1-$E105)+$Q105*(1-$F105))/$K105)*((1+'Inputs &amp; Summary'!$D$7)^AZ$29)),((INT(AZ$29/$K105)-INT((AZ$29-1)/$K105))*($R105*(1-$E105)+$Q105*(1-$F105))*((1+'Inputs &amp; Summary'!$D$7)^AZ$29))),((_xlfn.WEIBULL.DIST(AZ$29,$L105,$K105,FALSE)*($R105*(1-$E105)+$Q105*(1-$F105))*((1+'Inputs &amp; Summary'!$D$7)^AZ$29))))))</f>
        <v>0</v>
      </c>
      <c r="BA105" s="114">
        <f>$D105*IF(BA$29&gt;'Inputs &amp; Summary'!$D$5,0,IF(BA$29&gt;VLOOKUP($G105,Lists!$J$17:$K$21,2),IF($M105=Lists!$H$3,IF($K105&lt;1,(($S105/$K105)*((1+'Inputs &amp; Summary'!$D$7)^BA$29)),((INT(BA$29/$K105)-INT((BA$29-1)/$K105))*$S105*((1+'Inputs &amp; Summary'!$D$7)^BA$29))),(_xlfn.WEIBULL.DIST(BA$29,$L105,$K105,FALSE)*$S105*((1+'Inputs &amp; Summary'!$D$7)^BA$29))),IF($M105=Lists!$H$3,IF($K105&lt;1,((($R105*(1-$E105)+$Q105*(1-$F105))/$K105)*((1+'Inputs &amp; Summary'!$D$7)^BA$29)),((INT(BA$29/$K105)-INT((BA$29-1)/$K105))*($R105*(1-$E105)+$Q105*(1-$F105))*((1+'Inputs &amp; Summary'!$D$7)^BA$29))),((_xlfn.WEIBULL.DIST(BA$29,$L105,$K105,FALSE)*($R105*(1-$E105)+$Q105*(1-$F105))*((1+'Inputs &amp; Summary'!$D$7)^BA$29))))))</f>
        <v>0</v>
      </c>
      <c r="BB105" s="114">
        <f>$D105*IF(BB$29&gt;'Inputs &amp; Summary'!$D$5,0,IF(BB$29&gt;VLOOKUP($G105,Lists!$J$17:$K$21,2),IF($M105=Lists!$H$3,IF($K105&lt;1,(($S105/$K105)*((1+'Inputs &amp; Summary'!$D$7)^BB$29)),((INT(BB$29/$K105)-INT((BB$29-1)/$K105))*$S105*((1+'Inputs &amp; Summary'!$D$7)^BB$29))),(_xlfn.WEIBULL.DIST(BB$29,$L105,$K105,FALSE)*$S105*((1+'Inputs &amp; Summary'!$D$7)^BB$29))),IF($M105=Lists!$H$3,IF($K105&lt;1,((($R105*(1-$E105)+$Q105*(1-$F105))/$K105)*((1+'Inputs &amp; Summary'!$D$7)^BB$29)),((INT(BB$29/$K105)-INT((BB$29-1)/$K105))*($R105*(1-$E105)+$Q105*(1-$F105))*((1+'Inputs &amp; Summary'!$D$7)^BB$29))),((_xlfn.WEIBULL.DIST(BB$29,$L105,$K105,FALSE)*($R105*(1-$E105)+$Q105*(1-$F105))*((1+'Inputs &amp; Summary'!$D$7)^BB$29))))))</f>
        <v>0</v>
      </c>
      <c r="BC105" s="114">
        <f>$D105*IF(BC$29&gt;'Inputs &amp; Summary'!$D$5,0,IF(BC$29&gt;VLOOKUP($G105,Lists!$J$17:$K$21,2),IF($M105=Lists!$H$3,IF($K105&lt;1,(($S105/$K105)*((1+'Inputs &amp; Summary'!$D$7)^BC$29)),((INT(BC$29/$K105)-INT((BC$29-1)/$K105))*$S105*((1+'Inputs &amp; Summary'!$D$7)^BC$29))),(_xlfn.WEIBULL.DIST(BC$29,$L105,$K105,FALSE)*$S105*((1+'Inputs &amp; Summary'!$D$7)^BC$29))),IF($M105=Lists!$H$3,IF($K105&lt;1,((($R105*(1-$E105)+$Q105*(1-$F105))/$K105)*((1+'Inputs &amp; Summary'!$D$7)^BC$29)),((INT(BC$29/$K105)-INT((BC$29-1)/$K105))*($R105*(1-$E105)+$Q105*(1-$F105))*((1+'Inputs &amp; Summary'!$D$7)^BC$29))),((_xlfn.WEIBULL.DIST(BC$29,$L105,$K105,FALSE)*($R105*(1-$E105)+$Q105*(1-$F105))*((1+'Inputs &amp; Summary'!$D$7)^BC$29))))))</f>
        <v>0</v>
      </c>
      <c r="BD105" s="114">
        <f>$D105*IF(BD$29&gt;'Inputs &amp; Summary'!$D$5,0,IF(BD$29&gt;VLOOKUP($G105,Lists!$J$17:$K$21,2),IF($M105=Lists!$H$3,IF($K105&lt;1,(($S105/$K105)*((1+'Inputs &amp; Summary'!$D$7)^BD$29)),((INT(BD$29/$K105)-INT((BD$29-1)/$K105))*$S105*((1+'Inputs &amp; Summary'!$D$7)^BD$29))),(_xlfn.WEIBULL.DIST(BD$29,$L105,$K105,FALSE)*$S105*((1+'Inputs &amp; Summary'!$D$7)^BD$29))),IF($M105=Lists!$H$3,IF($K105&lt;1,((($R105*(1-$E105)+$Q105*(1-$F105))/$K105)*((1+'Inputs &amp; Summary'!$D$7)^BD$29)),((INT(BD$29/$K105)-INT((BD$29-1)/$K105))*($R105*(1-$E105)+$Q105*(1-$F105))*((1+'Inputs &amp; Summary'!$D$7)^BD$29))),((_xlfn.WEIBULL.DIST(BD$29,$L105,$K105,FALSE)*($R105*(1-$E105)+$Q105*(1-$F105))*((1+'Inputs &amp; Summary'!$D$7)^BD$29))))))</f>
        <v>0</v>
      </c>
      <c r="BE105" s="114">
        <f>$D105*IF(BE$29&gt;'Inputs &amp; Summary'!$D$5,0,IF(BE$29&gt;VLOOKUP($G105,Lists!$J$17:$K$21,2),IF($M105=Lists!$H$3,IF($K105&lt;1,(($S105/$K105)*((1+'Inputs &amp; Summary'!$D$7)^BE$29)),((INT(BE$29/$K105)-INT((BE$29-1)/$K105))*$S105*((1+'Inputs &amp; Summary'!$D$7)^BE$29))),(_xlfn.WEIBULL.DIST(BE$29,$L105,$K105,FALSE)*$S105*((1+'Inputs &amp; Summary'!$D$7)^BE$29))),IF($M105=Lists!$H$3,IF($K105&lt;1,((($R105*(1-$E105)+$Q105*(1-$F105))/$K105)*((1+'Inputs &amp; Summary'!$D$7)^BE$29)),((INT(BE$29/$K105)-INT((BE$29-1)/$K105))*($R105*(1-$E105)+$Q105*(1-$F105))*((1+'Inputs &amp; Summary'!$D$7)^BE$29))),((_xlfn.WEIBULL.DIST(BE$29,$L105,$K105,FALSE)*($R105*(1-$E105)+$Q105*(1-$F105))*((1+'Inputs &amp; Summary'!$D$7)^BE$29))))))</f>
        <v>0</v>
      </c>
      <c r="BF105" s="114">
        <f>$D105*IF(BF$29&gt;'Inputs &amp; Summary'!$D$5,0,IF(BF$29&gt;VLOOKUP($G105,Lists!$J$17:$K$21,2),IF($M105=Lists!$H$3,IF($K105&lt;1,(($S105/$K105)*((1+'Inputs &amp; Summary'!$D$7)^BF$29)),((INT(BF$29/$K105)-INT((BF$29-1)/$K105))*$S105*((1+'Inputs &amp; Summary'!$D$7)^BF$29))),(_xlfn.WEIBULL.DIST(BF$29,$L105,$K105,FALSE)*$S105*((1+'Inputs &amp; Summary'!$D$7)^BF$29))),IF($M105=Lists!$H$3,IF($K105&lt;1,((($R105*(1-$E105)+$Q105*(1-$F105))/$K105)*((1+'Inputs &amp; Summary'!$D$7)^BF$29)),((INT(BF$29/$K105)-INT((BF$29-1)/$K105))*($R105*(1-$E105)+$Q105*(1-$F105))*((1+'Inputs &amp; Summary'!$D$7)^BF$29))),((_xlfn.WEIBULL.DIST(BF$29,$L105,$K105,FALSE)*($R105*(1-$E105)+$Q105*(1-$F105))*((1+'Inputs &amp; Summary'!$D$7)^BF$29))))))</f>
        <v>0</v>
      </c>
      <c r="BG105" s="114">
        <f>$D105*IF(BG$29&gt;'Inputs &amp; Summary'!$D$5,0,IF(BG$29&gt;VLOOKUP($G105,Lists!$J$17:$K$21,2),IF($M105=Lists!$H$3,IF($K105&lt;1,(($S105/$K105)*((1+'Inputs &amp; Summary'!$D$7)^BG$29)),((INT(BG$29/$K105)-INT((BG$29-1)/$K105))*$S105*((1+'Inputs &amp; Summary'!$D$7)^BG$29))),(_xlfn.WEIBULL.DIST(BG$29,$L105,$K105,FALSE)*$S105*((1+'Inputs &amp; Summary'!$D$7)^BG$29))),IF($M105=Lists!$H$3,IF($K105&lt;1,((($R105*(1-$E105)+$Q105*(1-$F105))/$K105)*((1+'Inputs &amp; Summary'!$D$7)^BG$29)),((INT(BG$29/$K105)-INT((BG$29-1)/$K105))*($R105*(1-$E105)+$Q105*(1-$F105))*((1+'Inputs &amp; Summary'!$D$7)^BG$29))),((_xlfn.WEIBULL.DIST(BG$29,$L105,$K105,FALSE)*($R105*(1-$E105)+$Q105*(1-$F105))*((1+'Inputs &amp; Summary'!$D$7)^BG$29))))))</f>
        <v>0</v>
      </c>
      <c r="BH105" s="114">
        <f>$D105*IF(BH$29&gt;'Inputs &amp; Summary'!$D$5,0,IF(BH$29&gt;VLOOKUP($G105,Lists!$J$17:$K$21,2),IF($M105=Lists!$H$3,IF($K105&lt;1,(($S105/$K105)*((1+'Inputs &amp; Summary'!$D$7)^BH$29)),((INT(BH$29/$K105)-INT((BH$29-1)/$K105))*$S105*((1+'Inputs &amp; Summary'!$D$7)^BH$29))),(_xlfn.WEIBULL.DIST(BH$29,$L105,$K105,FALSE)*$S105*((1+'Inputs &amp; Summary'!$D$7)^BH$29))),IF($M105=Lists!$H$3,IF($K105&lt;1,((($R105*(1-$E105)+$Q105*(1-$F105))/$K105)*((1+'Inputs &amp; Summary'!$D$7)^BH$29)),((INT(BH$29/$K105)-INT((BH$29-1)/$K105))*($R105*(1-$E105)+$Q105*(1-$F105))*((1+'Inputs &amp; Summary'!$D$7)^BH$29))),((_xlfn.WEIBULL.DIST(BH$29,$L105,$K105,FALSE)*($R105*(1-$E105)+$Q105*(1-$F105))*((1+'Inputs &amp; Summary'!$D$7)^BH$29))))))</f>
        <v>0</v>
      </c>
      <c r="BI105" s="114">
        <f>$D105*IF(BI$29&gt;'Inputs &amp; Summary'!$D$5,0,IF(BI$29&gt;VLOOKUP($G105,Lists!$J$17:$K$21,2),IF($M105=Lists!$H$3,IF($K105&lt;1,(($S105/$K105)*((1+'Inputs &amp; Summary'!$D$7)^BI$29)),((INT(BI$29/$K105)-INT((BI$29-1)/$K105))*$S105*((1+'Inputs &amp; Summary'!$D$7)^BI$29))),(_xlfn.WEIBULL.DIST(BI$29,$L105,$K105,FALSE)*$S105*((1+'Inputs &amp; Summary'!$D$7)^BI$29))),IF($M105=Lists!$H$3,IF($K105&lt;1,((($R105*(1-$E105)+$Q105*(1-$F105))/$K105)*((1+'Inputs &amp; Summary'!$D$7)^BI$29)),((INT(BI$29/$K105)-INT((BI$29-1)/$K105))*($R105*(1-$E105)+$Q105*(1-$F105))*((1+'Inputs &amp; Summary'!$D$7)^BI$29))),((_xlfn.WEIBULL.DIST(BI$29,$L105,$K105,FALSE)*($R105*(1-$E105)+$Q105*(1-$F105))*((1+'Inputs &amp; Summary'!$D$7)^BI$29))))))</f>
        <v>0</v>
      </c>
      <c r="BJ105" s="114">
        <f>$D105*IF(BJ$29&gt;'Inputs &amp; Summary'!$D$5,0,IF(BJ$29&gt;VLOOKUP($G105,Lists!$J$17:$K$21,2),IF($M105=Lists!$H$3,IF($K105&lt;1,(($S105/$K105)*((1+'Inputs &amp; Summary'!$D$7)^BJ$29)),((INT(BJ$29/$K105)-INT((BJ$29-1)/$K105))*$S105*((1+'Inputs &amp; Summary'!$D$7)^BJ$29))),(_xlfn.WEIBULL.DIST(BJ$29,$L105,$K105,FALSE)*$S105*((1+'Inputs &amp; Summary'!$D$7)^BJ$29))),IF($M105=Lists!$H$3,IF($K105&lt;1,((($R105*(1-$E105)+$Q105*(1-$F105))/$K105)*((1+'Inputs &amp; Summary'!$D$7)^BJ$29)),((INT(BJ$29/$K105)-INT((BJ$29-1)/$K105))*($R105*(1-$E105)+$Q105*(1-$F105))*((1+'Inputs &amp; Summary'!$D$7)^BJ$29))),((_xlfn.WEIBULL.DIST(BJ$29,$L105,$K105,FALSE)*($R105*(1-$E105)+$Q105*(1-$F105))*((1+'Inputs &amp; Summary'!$D$7)^BJ$29))))))</f>
        <v>0</v>
      </c>
      <c r="BK105" s="114">
        <f>$D105*IF(BK$29&gt;'Inputs &amp; Summary'!$D$5,0,IF(BK$29&gt;VLOOKUP($G105,Lists!$J$17:$K$21,2),IF($M105=Lists!$H$3,IF($K105&lt;1,(($S105/$K105)*((1+'Inputs &amp; Summary'!$D$7)^BK$29)),((INT(BK$29/$K105)-INT((BK$29-1)/$K105))*$S105*((1+'Inputs &amp; Summary'!$D$7)^BK$29))),(_xlfn.WEIBULL.DIST(BK$29,$L105,$K105,FALSE)*$S105*((1+'Inputs &amp; Summary'!$D$7)^BK$29))),IF($M105=Lists!$H$3,IF($K105&lt;1,((($R105*(1-$E105)+$Q105*(1-$F105))/$K105)*((1+'Inputs &amp; Summary'!$D$7)^BK$29)),((INT(BK$29/$K105)-INT((BK$29-1)/$K105))*($R105*(1-$E105)+$Q105*(1-$F105))*((1+'Inputs &amp; Summary'!$D$7)^BK$29))),((_xlfn.WEIBULL.DIST(BK$29,$L105,$K105,FALSE)*($R105*(1-$E105)+$Q105*(1-$F105))*((1+'Inputs &amp; Summary'!$D$7)^BK$29))))))</f>
        <v>0</v>
      </c>
      <c r="BL105" s="114">
        <f>$D105*IF(BL$29&gt;'Inputs &amp; Summary'!$D$5,0,IF(BL$29&gt;VLOOKUP($G105,Lists!$J$17:$K$21,2),IF($M105=Lists!$H$3,IF($K105&lt;1,(($S105/$K105)*((1+'Inputs &amp; Summary'!$D$7)^BL$29)),((INT(BL$29/$K105)-INT((BL$29-1)/$K105))*$S105*((1+'Inputs &amp; Summary'!$D$7)^BL$29))),(_xlfn.WEIBULL.DIST(BL$29,$L105,$K105,FALSE)*$S105*((1+'Inputs &amp; Summary'!$D$7)^BL$29))),IF($M105=Lists!$H$3,IF($K105&lt;1,((($R105*(1-$E105)+$Q105*(1-$F105))/$K105)*((1+'Inputs &amp; Summary'!$D$7)^BL$29)),((INT(BL$29/$K105)-INT((BL$29-1)/$K105))*($R105*(1-$E105)+$Q105*(1-$F105))*((1+'Inputs &amp; Summary'!$D$7)^BL$29))),((_xlfn.WEIBULL.DIST(BL$29,$L105,$K105,FALSE)*($R105*(1-$E105)+$Q105*(1-$F105))*((1+'Inputs &amp; Summary'!$D$7)^BL$29))))))</f>
        <v>0</v>
      </c>
    </row>
    <row r="106" spans="1:64" s="1" customFormat="1" ht="43.2" x14ac:dyDescent="0.3">
      <c r="A106" s="79" t="s">
        <v>219</v>
      </c>
      <c r="B106" s="33" t="s">
        <v>152</v>
      </c>
      <c r="C106" s="33" t="s">
        <v>17</v>
      </c>
      <c r="D106" s="68">
        <v>1</v>
      </c>
      <c r="E106" s="68">
        <v>1</v>
      </c>
      <c r="F106" s="68">
        <v>1</v>
      </c>
      <c r="G106" s="213" t="s">
        <v>17</v>
      </c>
      <c r="H106" s="34" t="s">
        <v>288</v>
      </c>
      <c r="I106" s="34" t="s">
        <v>99</v>
      </c>
      <c r="J106" s="33">
        <f>VLOOKUP(I106,'Labor Rates'!$A$1:$B$16,2)</f>
        <v>24.03846153846154</v>
      </c>
      <c r="K106" s="35">
        <v>20</v>
      </c>
      <c r="L106" s="35">
        <v>1</v>
      </c>
      <c r="M106" s="36" t="s">
        <v>249</v>
      </c>
      <c r="N106" s="84">
        <f>'Inputs &amp; Summary'!$D$30</f>
        <v>1</v>
      </c>
      <c r="O106" s="35">
        <v>1</v>
      </c>
      <c r="P106" s="5">
        <v>1000</v>
      </c>
      <c r="Q106" s="73">
        <f t="shared" si="16"/>
        <v>24.03846153846154</v>
      </c>
      <c r="R106" s="73">
        <f t="shared" si="17"/>
        <v>1000</v>
      </c>
      <c r="S106" s="74">
        <f t="shared" si="18"/>
        <v>1024.0384615384614</v>
      </c>
      <c r="T106" s="88"/>
      <c r="U106" s="80"/>
      <c r="V106" s="87">
        <f t="shared" si="19"/>
        <v>16.09211276555925</v>
      </c>
      <c r="W106" s="87">
        <f>NPV('Inputs &amp; Summary'!$D$6,Y106:BL106)</f>
        <v>116.83707372417136</v>
      </c>
      <c r="X106" s="90">
        <f t="shared" si="20"/>
        <v>8.4800789081949772E-4</v>
      </c>
      <c r="Y106" s="114">
        <f>$D106*IF(Y$29&gt;'Inputs &amp; Summary'!$D$5,0,IF(Y$29&gt;VLOOKUP($G106,Lists!$J$17:$K$21,2),IF($M106=Lists!$H$3,IF($K106&lt;1,(($S106/$K106)*((1+'Inputs &amp; Summary'!$D$7)^Y$29)),((INT(Y$29/$K106)-INT((Y$29-1)/$K106))*$S106*((1+'Inputs &amp; Summary'!$D$7)^Y$29))),(_xlfn.WEIBULL.DIST(Y$29,$L106,$K106,FALSE)*$S106*((1+'Inputs &amp; Summary'!$D$7)^Y$29))),IF($M106=Lists!$H$3,IF($K106&lt;1,((($R106*(1-$E106)+$Q106*(1-$F106))/$K106)*((1+'Inputs &amp; Summary'!$D$7)^Y$29)),((INT(Y$29/$K106)-INT((Y$29-1)/$K106))*($R106*(1-$E106)+$Q106*(1-$F106))*((1+'Inputs &amp; Summary'!$D$7)^Y$29))),((_xlfn.WEIBULL.DIST(Y$29,$L106,$K106,FALSE)*($R106*(1-$E106)+$Q106*(1-$F106))*((1+'Inputs &amp; Summary'!$D$7)^Y$29))))))</f>
        <v>0</v>
      </c>
      <c r="Z106" s="114">
        <f>$D106*IF(Z$29&gt;'Inputs &amp; Summary'!$D$5,0,IF(Z$29&gt;VLOOKUP($G106,Lists!$J$17:$K$21,2),IF($M106=Lists!$H$3,IF($K106&lt;1,(($S106/$K106)*((1+'Inputs &amp; Summary'!$D$7)^Z$29)),((INT(Z$29/$K106)-INT((Z$29-1)/$K106))*$S106*((1+'Inputs &amp; Summary'!$D$7)^Z$29))),(_xlfn.WEIBULL.DIST(Z$29,$L106,$K106,FALSE)*$S106*((1+'Inputs &amp; Summary'!$D$7)^Z$29))),IF($M106=Lists!$H$3,IF($K106&lt;1,((($R106*(1-$E106)+$Q106*(1-$F106))/$K106)*((1+'Inputs &amp; Summary'!$D$7)^Z$29)),((INT(Z$29/$K106)-INT((Z$29-1)/$K106))*($R106*(1-$E106)+$Q106*(1-$F106))*((1+'Inputs &amp; Summary'!$D$7)^Z$29))),((_xlfn.WEIBULL.DIST(Z$29,$L106,$K106,FALSE)*($R106*(1-$E106)+$Q106*(1-$F106))*((1+'Inputs &amp; Summary'!$D$7)^Z$29))))))</f>
        <v>0</v>
      </c>
      <c r="AA106" s="114">
        <f>$D106*IF(AA$29&gt;'Inputs &amp; Summary'!$D$5,0,IF(AA$29&gt;VLOOKUP($G106,Lists!$J$17:$K$21,2),IF($M106=Lists!$H$3,IF($K106&lt;1,(($S106/$K106)*((1+'Inputs &amp; Summary'!$D$7)^AA$29)),((INT(AA$29/$K106)-INT((AA$29-1)/$K106))*$S106*((1+'Inputs &amp; Summary'!$D$7)^AA$29))),(_xlfn.WEIBULL.DIST(AA$29,$L106,$K106,FALSE)*$S106*((1+'Inputs &amp; Summary'!$D$7)^AA$29))),IF($M106=Lists!$H$3,IF($K106&lt;1,((($R106*(1-$E106)+$Q106*(1-$F106))/$K106)*((1+'Inputs &amp; Summary'!$D$7)^AA$29)),((INT(AA$29/$K106)-INT((AA$29-1)/$K106))*($R106*(1-$E106)+$Q106*(1-$F106))*((1+'Inputs &amp; Summary'!$D$7)^AA$29))),((_xlfn.WEIBULL.DIST(AA$29,$L106,$K106,FALSE)*($R106*(1-$E106)+$Q106*(1-$F106))*((1+'Inputs &amp; Summary'!$D$7)^AA$29))))))</f>
        <v>0</v>
      </c>
      <c r="AB106" s="114">
        <f>$D106*IF(AB$29&gt;'Inputs &amp; Summary'!$D$5,0,IF(AB$29&gt;VLOOKUP($G106,Lists!$J$17:$K$21,2),IF($M106=Lists!$H$3,IF($K106&lt;1,(($S106/$K106)*((1+'Inputs &amp; Summary'!$D$7)^AB$29)),((INT(AB$29/$K106)-INT((AB$29-1)/$K106))*$S106*((1+'Inputs &amp; Summary'!$D$7)^AB$29))),(_xlfn.WEIBULL.DIST(AB$29,$L106,$K106,FALSE)*$S106*((1+'Inputs &amp; Summary'!$D$7)^AB$29))),IF($M106=Lists!$H$3,IF($K106&lt;1,((($R106*(1-$E106)+$Q106*(1-$F106))/$K106)*((1+'Inputs &amp; Summary'!$D$7)^AB$29)),((INT(AB$29/$K106)-INT((AB$29-1)/$K106))*($R106*(1-$E106)+$Q106*(1-$F106))*((1+'Inputs &amp; Summary'!$D$7)^AB$29))),((_xlfn.WEIBULL.DIST(AB$29,$L106,$K106,FALSE)*($R106*(1-$E106)+$Q106*(1-$F106))*((1+'Inputs &amp; Summary'!$D$7)^AB$29))))))</f>
        <v>0</v>
      </c>
      <c r="AC106" s="114">
        <f>$D106*IF(AC$29&gt;'Inputs &amp; Summary'!$D$5,0,IF(AC$29&gt;VLOOKUP($G106,Lists!$J$17:$K$21,2),IF($M106=Lists!$H$3,IF($K106&lt;1,(($S106/$K106)*((1+'Inputs &amp; Summary'!$D$7)^AC$29)),((INT(AC$29/$K106)-INT((AC$29-1)/$K106))*$S106*((1+'Inputs &amp; Summary'!$D$7)^AC$29))),(_xlfn.WEIBULL.DIST(AC$29,$L106,$K106,FALSE)*$S106*((1+'Inputs &amp; Summary'!$D$7)^AC$29))),IF($M106=Lists!$H$3,IF($K106&lt;1,((($R106*(1-$E106)+$Q106*(1-$F106))/$K106)*((1+'Inputs &amp; Summary'!$D$7)^AC$29)),((INT(AC$29/$K106)-INT((AC$29-1)/$K106))*($R106*(1-$E106)+$Q106*(1-$F106))*((1+'Inputs &amp; Summary'!$D$7)^AC$29))),((_xlfn.WEIBULL.DIST(AC$29,$L106,$K106,FALSE)*($R106*(1-$E106)+$Q106*(1-$F106))*((1+'Inputs &amp; Summary'!$D$7)^AC$29))))))</f>
        <v>0</v>
      </c>
      <c r="AD106" s="114">
        <f>$D106*IF(AD$29&gt;'Inputs &amp; Summary'!$D$5,0,IF(AD$29&gt;VLOOKUP($G106,Lists!$J$17:$K$21,2),IF($M106=Lists!$H$3,IF($K106&lt;1,(($S106/$K106)*((1+'Inputs &amp; Summary'!$D$7)^AD$29)),((INT(AD$29/$K106)-INT((AD$29-1)/$K106))*$S106*((1+'Inputs &amp; Summary'!$D$7)^AD$29))),(_xlfn.WEIBULL.DIST(AD$29,$L106,$K106,FALSE)*$S106*((1+'Inputs &amp; Summary'!$D$7)^AD$29))),IF($M106=Lists!$H$3,IF($K106&lt;1,((($R106*(1-$E106)+$Q106*(1-$F106))/$K106)*((1+'Inputs &amp; Summary'!$D$7)^AD$29)),((INT(AD$29/$K106)-INT((AD$29-1)/$K106))*($R106*(1-$E106)+$Q106*(1-$F106))*((1+'Inputs &amp; Summary'!$D$7)^AD$29))),((_xlfn.WEIBULL.DIST(AD$29,$L106,$K106,FALSE)*($R106*(1-$E106)+$Q106*(1-$F106))*((1+'Inputs &amp; Summary'!$D$7)^AD$29))))))</f>
        <v>0</v>
      </c>
      <c r="AE106" s="114">
        <f>$D106*IF(AE$29&gt;'Inputs &amp; Summary'!$D$5,0,IF(AE$29&gt;VLOOKUP($G106,Lists!$J$17:$K$21,2),IF($M106=Lists!$H$3,IF($K106&lt;1,(($S106/$K106)*((1+'Inputs &amp; Summary'!$D$7)^AE$29)),((INT(AE$29/$K106)-INT((AE$29-1)/$K106))*$S106*((1+'Inputs &amp; Summary'!$D$7)^AE$29))),(_xlfn.WEIBULL.DIST(AE$29,$L106,$K106,FALSE)*$S106*((1+'Inputs &amp; Summary'!$D$7)^AE$29))),IF($M106=Lists!$H$3,IF($K106&lt;1,((($R106*(1-$E106)+$Q106*(1-$F106))/$K106)*((1+'Inputs &amp; Summary'!$D$7)^AE$29)),((INT(AE$29/$K106)-INT((AE$29-1)/$K106))*($R106*(1-$E106)+$Q106*(1-$F106))*((1+'Inputs &amp; Summary'!$D$7)^AE$29))),((_xlfn.WEIBULL.DIST(AE$29,$L106,$K106,FALSE)*($R106*(1-$E106)+$Q106*(1-$F106))*((1+'Inputs &amp; Summary'!$D$7)^AE$29))))))</f>
        <v>0</v>
      </c>
      <c r="AF106" s="114">
        <f>$D106*IF(AF$29&gt;'Inputs &amp; Summary'!$D$5,0,IF(AF$29&gt;VLOOKUP($G106,Lists!$J$17:$K$21,2),IF($M106=Lists!$H$3,IF($K106&lt;1,(($S106/$K106)*((1+'Inputs &amp; Summary'!$D$7)^AF$29)),((INT(AF$29/$K106)-INT((AF$29-1)/$K106))*$S106*((1+'Inputs &amp; Summary'!$D$7)^AF$29))),(_xlfn.WEIBULL.DIST(AF$29,$L106,$K106,FALSE)*$S106*((1+'Inputs &amp; Summary'!$D$7)^AF$29))),IF($M106=Lists!$H$3,IF($K106&lt;1,((($R106*(1-$E106)+$Q106*(1-$F106))/$K106)*((1+'Inputs &amp; Summary'!$D$7)^AF$29)),((INT(AF$29/$K106)-INT((AF$29-1)/$K106))*($R106*(1-$E106)+$Q106*(1-$F106))*((1+'Inputs &amp; Summary'!$D$7)^AF$29))),((_xlfn.WEIBULL.DIST(AF$29,$L106,$K106,FALSE)*($R106*(1-$E106)+$Q106*(1-$F106))*((1+'Inputs &amp; Summary'!$D$7)^AF$29))))))</f>
        <v>0</v>
      </c>
      <c r="AG106" s="114">
        <f>$D106*IF(AG$29&gt;'Inputs &amp; Summary'!$D$5,0,IF(AG$29&gt;VLOOKUP($G106,Lists!$J$17:$K$21,2),IF($M106=Lists!$H$3,IF($K106&lt;1,(($S106/$K106)*((1+'Inputs &amp; Summary'!$D$7)^AG$29)),((INT(AG$29/$K106)-INT((AG$29-1)/$K106))*$S106*((1+'Inputs &amp; Summary'!$D$7)^AG$29))),(_xlfn.WEIBULL.DIST(AG$29,$L106,$K106,FALSE)*$S106*((1+'Inputs &amp; Summary'!$D$7)^AG$29))),IF($M106=Lists!$H$3,IF($K106&lt;1,((($R106*(1-$E106)+$Q106*(1-$F106))/$K106)*((1+'Inputs &amp; Summary'!$D$7)^AG$29)),((INT(AG$29/$K106)-INT((AG$29-1)/$K106))*($R106*(1-$E106)+$Q106*(1-$F106))*((1+'Inputs &amp; Summary'!$D$7)^AG$29))),((_xlfn.WEIBULL.DIST(AG$29,$L106,$K106,FALSE)*($R106*(1-$E106)+$Q106*(1-$F106))*((1+'Inputs &amp; Summary'!$D$7)^AG$29))))))</f>
        <v>0</v>
      </c>
      <c r="AH106" s="114">
        <f>$D106*IF(AH$29&gt;'Inputs &amp; Summary'!$D$5,0,IF(AH$29&gt;VLOOKUP($G106,Lists!$J$17:$K$21,2),IF($M106=Lists!$H$3,IF($K106&lt;1,(($S106/$K106)*((1+'Inputs &amp; Summary'!$D$7)^AH$29)),((INT(AH$29/$K106)-INT((AH$29-1)/$K106))*$S106*((1+'Inputs &amp; Summary'!$D$7)^AH$29))),(_xlfn.WEIBULL.DIST(AH$29,$L106,$K106,FALSE)*$S106*((1+'Inputs &amp; Summary'!$D$7)^AH$29))),IF($M106=Lists!$H$3,IF($K106&lt;1,((($R106*(1-$E106)+$Q106*(1-$F106))/$K106)*((1+'Inputs &amp; Summary'!$D$7)^AH$29)),((INT(AH$29/$K106)-INT((AH$29-1)/$K106))*($R106*(1-$E106)+$Q106*(1-$F106))*((1+'Inputs &amp; Summary'!$D$7)^AH$29))),((_xlfn.WEIBULL.DIST(AH$29,$L106,$K106,FALSE)*($R106*(1-$E106)+$Q106*(1-$F106))*((1+'Inputs &amp; Summary'!$D$7)^AH$29))))))</f>
        <v>0</v>
      </c>
      <c r="AI106" s="114">
        <f>$D106*IF(AI$29&gt;'Inputs &amp; Summary'!$D$5,0,IF(AI$29&gt;VLOOKUP($G106,Lists!$J$17:$K$21,2),IF($M106=Lists!$H$3,IF($K106&lt;1,(($S106/$K106)*((1+'Inputs &amp; Summary'!$D$7)^AI$29)),((INT(AI$29/$K106)-INT((AI$29-1)/$K106))*$S106*((1+'Inputs &amp; Summary'!$D$7)^AI$29))),(_xlfn.WEIBULL.DIST(AI$29,$L106,$K106,FALSE)*$S106*((1+'Inputs &amp; Summary'!$D$7)^AI$29))),IF($M106=Lists!$H$3,IF($K106&lt;1,((($R106*(1-$E106)+$Q106*(1-$F106))/$K106)*((1+'Inputs &amp; Summary'!$D$7)^AI$29)),((INT(AI$29/$K106)-INT((AI$29-1)/$K106))*($R106*(1-$E106)+$Q106*(1-$F106))*((1+'Inputs &amp; Summary'!$D$7)^AI$29))),((_xlfn.WEIBULL.DIST(AI$29,$L106,$K106,FALSE)*($R106*(1-$E106)+$Q106*(1-$F106))*((1+'Inputs &amp; Summary'!$D$7)^AI$29))))))</f>
        <v>36.730445606018286</v>
      </c>
      <c r="AJ106" s="114">
        <f>$D106*IF(AJ$29&gt;'Inputs &amp; Summary'!$D$5,0,IF(AJ$29&gt;VLOOKUP($G106,Lists!$J$17:$K$21,2),IF($M106=Lists!$H$3,IF($K106&lt;1,(($S106/$K106)*((1+'Inputs &amp; Summary'!$D$7)^AJ$29)),((INT(AJ$29/$K106)-INT((AJ$29-1)/$K106))*$S106*((1+'Inputs &amp; Summary'!$D$7)^AJ$29))),(_xlfn.WEIBULL.DIST(AJ$29,$L106,$K106,FALSE)*$S106*((1+'Inputs &amp; Summary'!$D$7)^AJ$29))),IF($M106=Lists!$H$3,IF($K106&lt;1,((($R106*(1-$E106)+$Q106*(1-$F106))/$K106)*((1+'Inputs &amp; Summary'!$D$7)^AJ$29)),((INT(AJ$29/$K106)-INT((AJ$29-1)/$K106))*($R106*(1-$E106)+$Q106*(1-$F106))*((1+'Inputs &amp; Summary'!$D$7)^AJ$29))),((_xlfn.WEIBULL.DIST(AJ$29,$L106,$K106,FALSE)*($R106*(1-$E106)+$Q106*(1-$F106))*((1+'Inputs &amp; Summary'!$D$7)^AJ$29))))))</f>
        <v>35.637862248176916</v>
      </c>
      <c r="AK106" s="114">
        <f>$D106*IF(AK$29&gt;'Inputs &amp; Summary'!$D$5,0,IF(AK$29&gt;VLOOKUP($G106,Lists!$J$17:$K$21,2),IF($M106=Lists!$H$3,IF($K106&lt;1,(($S106/$K106)*((1+'Inputs &amp; Summary'!$D$7)^AK$29)),((INT(AK$29/$K106)-INT((AK$29-1)/$K106))*$S106*((1+'Inputs &amp; Summary'!$D$7)^AK$29))),(_xlfn.WEIBULL.DIST(AK$29,$L106,$K106,FALSE)*$S106*((1+'Inputs &amp; Summary'!$D$7)^AK$29))),IF($M106=Lists!$H$3,IF($K106&lt;1,((($R106*(1-$E106)+$Q106*(1-$F106))/$K106)*((1+'Inputs &amp; Summary'!$D$7)^AK$29)),((INT(AK$29/$K106)-INT((AK$29-1)/$K106))*($R106*(1-$E106)+$Q106*(1-$F106))*((1+'Inputs &amp; Summary'!$D$7)^AK$29))),((_xlfn.WEIBULL.DIST(AK$29,$L106,$K106,FALSE)*($R106*(1-$E106)+$Q106*(1-$F106))*((1+'Inputs &amp; Summary'!$D$7)^AK$29))))))</f>
        <v>34.577778860704427</v>
      </c>
      <c r="AL106" s="114">
        <f>$D106*IF(AL$29&gt;'Inputs &amp; Summary'!$D$5,0,IF(AL$29&gt;VLOOKUP($G106,Lists!$J$17:$K$21,2),IF($M106=Lists!$H$3,IF($K106&lt;1,(($S106/$K106)*((1+'Inputs &amp; Summary'!$D$7)^AL$29)),((INT(AL$29/$K106)-INT((AL$29-1)/$K106))*$S106*((1+'Inputs &amp; Summary'!$D$7)^AL$29))),(_xlfn.WEIBULL.DIST(AL$29,$L106,$K106,FALSE)*$S106*((1+'Inputs &amp; Summary'!$D$7)^AL$29))),IF($M106=Lists!$H$3,IF($K106&lt;1,((($R106*(1-$E106)+$Q106*(1-$F106))/$K106)*((1+'Inputs &amp; Summary'!$D$7)^AL$29)),((INT(AL$29/$K106)-INT((AL$29-1)/$K106))*($R106*(1-$E106)+$Q106*(1-$F106))*((1+'Inputs &amp; Summary'!$D$7)^AL$29))),((_xlfn.WEIBULL.DIST(AL$29,$L106,$K106,FALSE)*($R106*(1-$E106)+$Q106*(1-$F106))*((1+'Inputs &amp; Summary'!$D$7)^AL$29))))))</f>
        <v>33.549228699904447</v>
      </c>
      <c r="AM106" s="114">
        <f>$D106*IF(AM$29&gt;'Inputs &amp; Summary'!$D$5,0,IF(AM$29&gt;VLOOKUP($G106,Lists!$J$17:$K$21,2),IF($M106=Lists!$H$3,IF($K106&lt;1,(($S106/$K106)*((1+'Inputs &amp; Summary'!$D$7)^AM$29)),((INT(AM$29/$K106)-INT((AM$29-1)/$K106))*$S106*((1+'Inputs &amp; Summary'!$D$7)^AM$29))),(_xlfn.WEIBULL.DIST(AM$29,$L106,$K106,FALSE)*$S106*((1+'Inputs &amp; Summary'!$D$7)^AM$29))),IF($M106=Lists!$H$3,IF($K106&lt;1,((($R106*(1-$E106)+$Q106*(1-$F106))/$K106)*((1+'Inputs &amp; Summary'!$D$7)^AM$29)),((INT(AM$29/$K106)-INT((AM$29-1)/$K106))*($R106*(1-$E106)+$Q106*(1-$F106))*((1+'Inputs &amp; Summary'!$D$7)^AM$29))),((_xlfn.WEIBULL.DIST(AM$29,$L106,$K106,FALSE)*($R106*(1-$E106)+$Q106*(1-$F106))*((1+'Inputs &amp; Summary'!$D$7)^AM$29))))))</f>
        <v>32.551273778825994</v>
      </c>
      <c r="AN106" s="114">
        <f>$D106*IF(AN$29&gt;'Inputs &amp; Summary'!$D$5,0,IF(AN$29&gt;VLOOKUP($G106,Lists!$J$17:$K$21,2),IF($M106=Lists!$H$3,IF($K106&lt;1,(($S106/$K106)*((1+'Inputs &amp; Summary'!$D$7)^AN$29)),((INT(AN$29/$K106)-INT((AN$29-1)/$K106))*$S106*((1+'Inputs &amp; Summary'!$D$7)^AN$29))),(_xlfn.WEIBULL.DIST(AN$29,$L106,$K106,FALSE)*$S106*((1+'Inputs &amp; Summary'!$D$7)^AN$29))),IF($M106=Lists!$H$3,IF($K106&lt;1,((($R106*(1-$E106)+$Q106*(1-$F106))/$K106)*((1+'Inputs &amp; Summary'!$D$7)^AN$29)),((INT(AN$29/$K106)-INT((AN$29-1)/$K106))*($R106*(1-$E106)+$Q106*(1-$F106))*((1+'Inputs &amp; Summary'!$D$7)^AN$29))),((_xlfn.WEIBULL.DIST(AN$29,$L106,$K106,FALSE)*($R106*(1-$E106)+$Q106*(1-$F106))*((1+'Inputs &amp; Summary'!$D$7)^AN$29))))))</f>
        <v>31.583004011865793</v>
      </c>
      <c r="AO106" s="114">
        <f>$D106*IF(AO$29&gt;'Inputs &amp; Summary'!$D$5,0,IF(AO$29&gt;VLOOKUP($G106,Lists!$J$17:$K$21,2),IF($M106=Lists!$H$3,IF($K106&lt;1,(($S106/$K106)*((1+'Inputs &amp; Summary'!$D$7)^AO$29)),((INT(AO$29/$K106)-INT((AO$29-1)/$K106))*$S106*((1+'Inputs &amp; Summary'!$D$7)^AO$29))),(_xlfn.WEIBULL.DIST(AO$29,$L106,$K106,FALSE)*$S106*((1+'Inputs &amp; Summary'!$D$7)^AO$29))),IF($M106=Lists!$H$3,IF($K106&lt;1,((($R106*(1-$E106)+$Q106*(1-$F106))/$K106)*((1+'Inputs &amp; Summary'!$D$7)^AO$29)),((INT(AO$29/$K106)-INT((AO$29-1)/$K106))*($R106*(1-$E106)+$Q106*(1-$F106))*((1+'Inputs &amp; Summary'!$D$7)^AO$29))),((_xlfn.WEIBULL.DIST(AO$29,$L106,$K106,FALSE)*($R106*(1-$E106)+$Q106*(1-$F106))*((1+'Inputs &amp; Summary'!$D$7)^AO$29))))))</f>
        <v>30.643536384815068</v>
      </c>
      <c r="AP106" s="114">
        <f>$D106*IF(AP$29&gt;'Inputs &amp; Summary'!$D$5,0,IF(AP$29&gt;VLOOKUP($G106,Lists!$J$17:$K$21,2),IF($M106=Lists!$H$3,IF($K106&lt;1,(($S106/$K106)*((1+'Inputs &amp; Summary'!$D$7)^AP$29)),((INT(AP$29/$K106)-INT((AP$29-1)/$K106))*$S106*((1+'Inputs &amp; Summary'!$D$7)^AP$29))),(_xlfn.WEIBULL.DIST(AP$29,$L106,$K106,FALSE)*$S106*((1+'Inputs &amp; Summary'!$D$7)^AP$29))),IF($M106=Lists!$H$3,IF($K106&lt;1,((($R106*(1-$E106)+$Q106*(1-$F106))/$K106)*((1+'Inputs &amp; Summary'!$D$7)^AP$29)),((INT(AP$29/$K106)-INT((AP$29-1)/$K106))*($R106*(1-$E106)+$Q106*(1-$F106))*((1+'Inputs &amp; Summary'!$D$7)^AP$29))),((_xlfn.WEIBULL.DIST(AP$29,$L106,$K106,FALSE)*($R106*(1-$E106)+$Q106*(1-$F106))*((1+'Inputs &amp; Summary'!$D$7)^AP$29))))))</f>
        <v>29.732014149594203</v>
      </c>
      <c r="AQ106" s="114">
        <f>$D106*IF(AQ$29&gt;'Inputs &amp; Summary'!$D$5,0,IF(AQ$29&gt;VLOOKUP($G106,Lists!$J$17:$K$21,2),IF($M106=Lists!$H$3,IF($K106&lt;1,(($S106/$K106)*((1+'Inputs &amp; Summary'!$D$7)^AQ$29)),((INT(AQ$29/$K106)-INT((AQ$29-1)/$K106))*$S106*((1+'Inputs &amp; Summary'!$D$7)^AQ$29))),(_xlfn.WEIBULL.DIST(AQ$29,$L106,$K106,FALSE)*$S106*((1+'Inputs &amp; Summary'!$D$7)^AQ$29))),IF($M106=Lists!$H$3,IF($K106&lt;1,((($R106*(1-$E106)+$Q106*(1-$F106))/$K106)*((1+'Inputs &amp; Summary'!$D$7)^AQ$29)),((INT(AQ$29/$K106)-INT((AQ$29-1)/$K106))*($R106*(1-$E106)+$Q106*(1-$F106))*((1+'Inputs &amp; Summary'!$D$7)^AQ$29))),((_xlfn.WEIBULL.DIST(AQ$29,$L106,$K106,FALSE)*($R106*(1-$E106)+$Q106*(1-$F106))*((1+'Inputs &amp; Summary'!$D$7)^AQ$29))))))</f>
        <v>28.847606042940896</v>
      </c>
      <c r="AR106" s="114">
        <f>$D106*IF(AR$29&gt;'Inputs &amp; Summary'!$D$5,0,IF(AR$29&gt;VLOOKUP($G106,Lists!$J$17:$K$21,2),IF($M106=Lists!$H$3,IF($K106&lt;1,(($S106/$K106)*((1+'Inputs &amp; Summary'!$D$7)^AR$29)),((INT(AR$29/$K106)-INT((AR$29-1)/$K106))*$S106*((1+'Inputs &amp; Summary'!$D$7)^AR$29))),(_xlfn.WEIBULL.DIST(AR$29,$L106,$K106,FALSE)*$S106*((1+'Inputs &amp; Summary'!$D$7)^AR$29))),IF($M106=Lists!$H$3,IF($K106&lt;1,((($R106*(1-$E106)+$Q106*(1-$F106))/$K106)*((1+'Inputs &amp; Summary'!$D$7)^AR$29)),((INT(AR$29/$K106)-INT((AR$29-1)/$K106))*($R106*(1-$E106)+$Q106*(1-$F106))*((1+'Inputs &amp; Summary'!$D$7)^AR$29))),((_xlfn.WEIBULL.DIST(AR$29,$L106,$K106,FALSE)*($R106*(1-$E106)+$Q106*(1-$F106))*((1+'Inputs &amp; Summary'!$D$7)^AR$29))))))</f>
        <v>27.989505528338988</v>
      </c>
      <c r="AS106" s="114">
        <f>$D106*IF(AS$29&gt;'Inputs &amp; Summary'!$D$5,0,IF(AS$29&gt;VLOOKUP($G106,Lists!$J$17:$K$21,2),IF($M106=Lists!$H$3,IF($K106&lt;1,(($S106/$K106)*((1+'Inputs &amp; Summary'!$D$7)^AS$29)),((INT(AS$29/$K106)-INT((AS$29-1)/$K106))*$S106*((1+'Inputs &amp; Summary'!$D$7)^AS$29))),(_xlfn.WEIBULL.DIST(AS$29,$L106,$K106,FALSE)*$S106*((1+'Inputs &amp; Summary'!$D$7)^AS$29))),IF($M106=Lists!$H$3,IF($K106&lt;1,((($R106*(1-$E106)+$Q106*(1-$F106))/$K106)*((1+'Inputs &amp; Summary'!$D$7)^AS$29)),((INT(AS$29/$K106)-INT((AS$29-1)/$K106))*($R106*(1-$E106)+$Q106*(1-$F106))*((1+'Inputs &amp; Summary'!$D$7)^AS$29))),((_xlfn.WEIBULL.DIST(AS$29,$L106,$K106,FALSE)*($R106*(1-$E106)+$Q106*(1-$F106))*((1+'Inputs &amp; Summary'!$D$7)^AS$29))))))</f>
        <v>0</v>
      </c>
      <c r="AT106" s="114">
        <f>$D106*IF(AT$29&gt;'Inputs &amp; Summary'!$D$5,0,IF(AT$29&gt;VLOOKUP($G106,Lists!$J$17:$K$21,2),IF($M106=Lists!$H$3,IF($K106&lt;1,(($S106/$K106)*((1+'Inputs &amp; Summary'!$D$7)^AT$29)),((INT(AT$29/$K106)-INT((AT$29-1)/$K106))*$S106*((1+'Inputs &amp; Summary'!$D$7)^AT$29))),(_xlfn.WEIBULL.DIST(AT$29,$L106,$K106,FALSE)*$S106*((1+'Inputs &amp; Summary'!$D$7)^AT$29))),IF($M106=Lists!$H$3,IF($K106&lt;1,((($R106*(1-$E106)+$Q106*(1-$F106))/$K106)*((1+'Inputs &amp; Summary'!$D$7)^AT$29)),((INT(AT$29/$K106)-INT((AT$29-1)/$K106))*($R106*(1-$E106)+$Q106*(1-$F106))*((1+'Inputs &amp; Summary'!$D$7)^AT$29))),((_xlfn.WEIBULL.DIST(AT$29,$L106,$K106,FALSE)*($R106*(1-$E106)+$Q106*(1-$F106))*((1+'Inputs &amp; Summary'!$D$7)^AT$29))))))</f>
        <v>0</v>
      </c>
      <c r="AU106" s="114">
        <f>$D106*IF(AU$29&gt;'Inputs &amp; Summary'!$D$5,0,IF(AU$29&gt;VLOOKUP($G106,Lists!$J$17:$K$21,2),IF($M106=Lists!$H$3,IF($K106&lt;1,(($S106/$K106)*((1+'Inputs &amp; Summary'!$D$7)^AU$29)),((INT(AU$29/$K106)-INT((AU$29-1)/$K106))*$S106*((1+'Inputs &amp; Summary'!$D$7)^AU$29))),(_xlfn.WEIBULL.DIST(AU$29,$L106,$K106,FALSE)*$S106*((1+'Inputs &amp; Summary'!$D$7)^AU$29))),IF($M106=Lists!$H$3,IF($K106&lt;1,((($R106*(1-$E106)+$Q106*(1-$F106))/$K106)*((1+'Inputs &amp; Summary'!$D$7)^AU$29)),((INT(AU$29/$K106)-INT((AU$29-1)/$K106))*($R106*(1-$E106)+$Q106*(1-$F106))*((1+'Inputs &amp; Summary'!$D$7)^AU$29))),((_xlfn.WEIBULL.DIST(AU$29,$L106,$K106,FALSE)*($R106*(1-$E106)+$Q106*(1-$F106))*((1+'Inputs &amp; Summary'!$D$7)^AU$29))))))</f>
        <v>0</v>
      </c>
      <c r="AV106" s="114">
        <f>$D106*IF(AV$29&gt;'Inputs &amp; Summary'!$D$5,0,IF(AV$29&gt;VLOOKUP($G106,Lists!$J$17:$K$21,2),IF($M106=Lists!$H$3,IF($K106&lt;1,(($S106/$K106)*((1+'Inputs &amp; Summary'!$D$7)^AV$29)),((INT(AV$29/$K106)-INT((AV$29-1)/$K106))*$S106*((1+'Inputs &amp; Summary'!$D$7)^AV$29))),(_xlfn.WEIBULL.DIST(AV$29,$L106,$K106,FALSE)*$S106*((1+'Inputs &amp; Summary'!$D$7)^AV$29))),IF($M106=Lists!$H$3,IF($K106&lt;1,((($R106*(1-$E106)+$Q106*(1-$F106))/$K106)*((1+'Inputs &amp; Summary'!$D$7)^AV$29)),((INT(AV$29/$K106)-INT((AV$29-1)/$K106))*($R106*(1-$E106)+$Q106*(1-$F106))*((1+'Inputs &amp; Summary'!$D$7)^AV$29))),((_xlfn.WEIBULL.DIST(AV$29,$L106,$K106,FALSE)*($R106*(1-$E106)+$Q106*(1-$F106))*((1+'Inputs &amp; Summary'!$D$7)^AV$29))))))</f>
        <v>0</v>
      </c>
      <c r="AW106" s="114">
        <f>$D106*IF(AW$29&gt;'Inputs &amp; Summary'!$D$5,0,IF(AW$29&gt;VLOOKUP($G106,Lists!$J$17:$K$21,2),IF($M106=Lists!$H$3,IF($K106&lt;1,(($S106/$K106)*((1+'Inputs &amp; Summary'!$D$7)^AW$29)),((INT(AW$29/$K106)-INT((AW$29-1)/$K106))*$S106*((1+'Inputs &amp; Summary'!$D$7)^AW$29))),(_xlfn.WEIBULL.DIST(AW$29,$L106,$K106,FALSE)*$S106*((1+'Inputs &amp; Summary'!$D$7)^AW$29))),IF($M106=Lists!$H$3,IF($K106&lt;1,((($R106*(1-$E106)+$Q106*(1-$F106))/$K106)*((1+'Inputs &amp; Summary'!$D$7)^AW$29)),((INT(AW$29/$K106)-INT((AW$29-1)/$K106))*($R106*(1-$E106)+$Q106*(1-$F106))*((1+'Inputs &amp; Summary'!$D$7)^AW$29))),((_xlfn.WEIBULL.DIST(AW$29,$L106,$K106,FALSE)*($R106*(1-$E106)+$Q106*(1-$F106))*((1+'Inputs &amp; Summary'!$D$7)^AW$29))))))</f>
        <v>0</v>
      </c>
      <c r="AX106" s="114">
        <f>$D106*IF(AX$29&gt;'Inputs &amp; Summary'!$D$5,0,IF(AX$29&gt;VLOOKUP($G106,Lists!$J$17:$K$21,2),IF($M106=Lists!$H$3,IF($K106&lt;1,(($S106/$K106)*((1+'Inputs &amp; Summary'!$D$7)^AX$29)),((INT(AX$29/$K106)-INT((AX$29-1)/$K106))*$S106*((1+'Inputs &amp; Summary'!$D$7)^AX$29))),(_xlfn.WEIBULL.DIST(AX$29,$L106,$K106,FALSE)*$S106*((1+'Inputs &amp; Summary'!$D$7)^AX$29))),IF($M106=Lists!$H$3,IF($K106&lt;1,((($R106*(1-$E106)+$Q106*(1-$F106))/$K106)*((1+'Inputs &amp; Summary'!$D$7)^AX$29)),((INT(AX$29/$K106)-INT((AX$29-1)/$K106))*($R106*(1-$E106)+$Q106*(1-$F106))*((1+'Inputs &amp; Summary'!$D$7)^AX$29))),((_xlfn.WEIBULL.DIST(AX$29,$L106,$K106,FALSE)*($R106*(1-$E106)+$Q106*(1-$F106))*((1+'Inputs &amp; Summary'!$D$7)^AX$29))))))</f>
        <v>0</v>
      </c>
      <c r="AY106" s="114">
        <f>$D106*IF(AY$29&gt;'Inputs &amp; Summary'!$D$5,0,IF(AY$29&gt;VLOOKUP($G106,Lists!$J$17:$K$21,2),IF($M106=Lists!$H$3,IF($K106&lt;1,(($S106/$K106)*((1+'Inputs &amp; Summary'!$D$7)^AY$29)),((INT(AY$29/$K106)-INT((AY$29-1)/$K106))*$S106*((1+'Inputs &amp; Summary'!$D$7)^AY$29))),(_xlfn.WEIBULL.DIST(AY$29,$L106,$K106,FALSE)*$S106*((1+'Inputs &amp; Summary'!$D$7)^AY$29))),IF($M106=Lists!$H$3,IF($K106&lt;1,((($R106*(1-$E106)+$Q106*(1-$F106))/$K106)*((1+'Inputs &amp; Summary'!$D$7)^AY$29)),((INT(AY$29/$K106)-INT((AY$29-1)/$K106))*($R106*(1-$E106)+$Q106*(1-$F106))*((1+'Inputs &amp; Summary'!$D$7)^AY$29))),((_xlfn.WEIBULL.DIST(AY$29,$L106,$K106,FALSE)*($R106*(1-$E106)+$Q106*(1-$F106))*((1+'Inputs &amp; Summary'!$D$7)^AY$29))))))</f>
        <v>0</v>
      </c>
      <c r="AZ106" s="114">
        <f>$D106*IF(AZ$29&gt;'Inputs &amp; Summary'!$D$5,0,IF(AZ$29&gt;VLOOKUP($G106,Lists!$J$17:$K$21,2),IF($M106=Lists!$H$3,IF($K106&lt;1,(($S106/$K106)*((1+'Inputs &amp; Summary'!$D$7)^AZ$29)),((INT(AZ$29/$K106)-INT((AZ$29-1)/$K106))*$S106*((1+'Inputs &amp; Summary'!$D$7)^AZ$29))),(_xlfn.WEIBULL.DIST(AZ$29,$L106,$K106,FALSE)*$S106*((1+'Inputs &amp; Summary'!$D$7)^AZ$29))),IF($M106=Lists!$H$3,IF($K106&lt;1,((($R106*(1-$E106)+$Q106*(1-$F106))/$K106)*((1+'Inputs &amp; Summary'!$D$7)^AZ$29)),((INT(AZ$29/$K106)-INT((AZ$29-1)/$K106))*($R106*(1-$E106)+$Q106*(1-$F106))*((1+'Inputs &amp; Summary'!$D$7)^AZ$29))),((_xlfn.WEIBULL.DIST(AZ$29,$L106,$K106,FALSE)*($R106*(1-$E106)+$Q106*(1-$F106))*((1+'Inputs &amp; Summary'!$D$7)^AZ$29))))))</f>
        <v>0</v>
      </c>
      <c r="BA106" s="114">
        <f>$D106*IF(BA$29&gt;'Inputs &amp; Summary'!$D$5,0,IF(BA$29&gt;VLOOKUP($G106,Lists!$J$17:$K$21,2),IF($M106=Lists!$H$3,IF($K106&lt;1,(($S106/$K106)*((1+'Inputs &amp; Summary'!$D$7)^BA$29)),((INT(BA$29/$K106)-INT((BA$29-1)/$K106))*$S106*((1+'Inputs &amp; Summary'!$D$7)^BA$29))),(_xlfn.WEIBULL.DIST(BA$29,$L106,$K106,FALSE)*$S106*((1+'Inputs &amp; Summary'!$D$7)^BA$29))),IF($M106=Lists!$H$3,IF($K106&lt;1,((($R106*(1-$E106)+$Q106*(1-$F106))/$K106)*((1+'Inputs &amp; Summary'!$D$7)^BA$29)),((INT(BA$29/$K106)-INT((BA$29-1)/$K106))*($R106*(1-$E106)+$Q106*(1-$F106))*((1+'Inputs &amp; Summary'!$D$7)^BA$29))),((_xlfn.WEIBULL.DIST(BA$29,$L106,$K106,FALSE)*($R106*(1-$E106)+$Q106*(1-$F106))*((1+'Inputs &amp; Summary'!$D$7)^BA$29))))))</f>
        <v>0</v>
      </c>
      <c r="BB106" s="114">
        <f>$D106*IF(BB$29&gt;'Inputs &amp; Summary'!$D$5,0,IF(BB$29&gt;VLOOKUP($G106,Lists!$J$17:$K$21,2),IF($M106=Lists!$H$3,IF($K106&lt;1,(($S106/$K106)*((1+'Inputs &amp; Summary'!$D$7)^BB$29)),((INT(BB$29/$K106)-INT((BB$29-1)/$K106))*$S106*((1+'Inputs &amp; Summary'!$D$7)^BB$29))),(_xlfn.WEIBULL.DIST(BB$29,$L106,$K106,FALSE)*$S106*((1+'Inputs &amp; Summary'!$D$7)^BB$29))),IF($M106=Lists!$H$3,IF($K106&lt;1,((($R106*(1-$E106)+$Q106*(1-$F106))/$K106)*((1+'Inputs &amp; Summary'!$D$7)^BB$29)),((INT(BB$29/$K106)-INT((BB$29-1)/$K106))*($R106*(1-$E106)+$Q106*(1-$F106))*((1+'Inputs &amp; Summary'!$D$7)^BB$29))),((_xlfn.WEIBULL.DIST(BB$29,$L106,$K106,FALSE)*($R106*(1-$E106)+$Q106*(1-$F106))*((1+'Inputs &amp; Summary'!$D$7)^BB$29))))))</f>
        <v>0</v>
      </c>
      <c r="BC106" s="114">
        <f>$D106*IF(BC$29&gt;'Inputs &amp; Summary'!$D$5,0,IF(BC$29&gt;VLOOKUP($G106,Lists!$J$17:$K$21,2),IF($M106=Lists!$H$3,IF($K106&lt;1,(($S106/$K106)*((1+'Inputs &amp; Summary'!$D$7)^BC$29)),((INT(BC$29/$K106)-INT((BC$29-1)/$K106))*$S106*((1+'Inputs &amp; Summary'!$D$7)^BC$29))),(_xlfn.WEIBULL.DIST(BC$29,$L106,$K106,FALSE)*$S106*((1+'Inputs &amp; Summary'!$D$7)^BC$29))),IF($M106=Lists!$H$3,IF($K106&lt;1,((($R106*(1-$E106)+$Q106*(1-$F106))/$K106)*((1+'Inputs &amp; Summary'!$D$7)^BC$29)),((INT(BC$29/$K106)-INT((BC$29-1)/$K106))*($R106*(1-$E106)+$Q106*(1-$F106))*((1+'Inputs &amp; Summary'!$D$7)^BC$29))),((_xlfn.WEIBULL.DIST(BC$29,$L106,$K106,FALSE)*($R106*(1-$E106)+$Q106*(1-$F106))*((1+'Inputs &amp; Summary'!$D$7)^BC$29))))))</f>
        <v>0</v>
      </c>
      <c r="BD106" s="114">
        <f>$D106*IF(BD$29&gt;'Inputs &amp; Summary'!$D$5,0,IF(BD$29&gt;VLOOKUP($G106,Lists!$J$17:$K$21,2),IF($M106=Lists!$H$3,IF($K106&lt;1,(($S106/$K106)*((1+'Inputs &amp; Summary'!$D$7)^BD$29)),((INT(BD$29/$K106)-INT((BD$29-1)/$K106))*$S106*((1+'Inputs &amp; Summary'!$D$7)^BD$29))),(_xlfn.WEIBULL.DIST(BD$29,$L106,$K106,FALSE)*$S106*((1+'Inputs &amp; Summary'!$D$7)^BD$29))),IF($M106=Lists!$H$3,IF($K106&lt;1,((($R106*(1-$E106)+$Q106*(1-$F106))/$K106)*((1+'Inputs &amp; Summary'!$D$7)^BD$29)),((INT(BD$29/$K106)-INT((BD$29-1)/$K106))*($R106*(1-$E106)+$Q106*(1-$F106))*((1+'Inputs &amp; Summary'!$D$7)^BD$29))),((_xlfn.WEIBULL.DIST(BD$29,$L106,$K106,FALSE)*($R106*(1-$E106)+$Q106*(1-$F106))*((1+'Inputs &amp; Summary'!$D$7)^BD$29))))))</f>
        <v>0</v>
      </c>
      <c r="BE106" s="114">
        <f>$D106*IF(BE$29&gt;'Inputs &amp; Summary'!$D$5,0,IF(BE$29&gt;VLOOKUP($G106,Lists!$J$17:$K$21,2),IF($M106=Lists!$H$3,IF($K106&lt;1,(($S106/$K106)*((1+'Inputs &amp; Summary'!$D$7)^BE$29)),((INT(BE$29/$K106)-INT((BE$29-1)/$K106))*$S106*((1+'Inputs &amp; Summary'!$D$7)^BE$29))),(_xlfn.WEIBULL.DIST(BE$29,$L106,$K106,FALSE)*$S106*((1+'Inputs &amp; Summary'!$D$7)^BE$29))),IF($M106=Lists!$H$3,IF($K106&lt;1,((($R106*(1-$E106)+$Q106*(1-$F106))/$K106)*((1+'Inputs &amp; Summary'!$D$7)^BE$29)),((INT(BE$29/$K106)-INT((BE$29-1)/$K106))*($R106*(1-$E106)+$Q106*(1-$F106))*((1+'Inputs &amp; Summary'!$D$7)^BE$29))),((_xlfn.WEIBULL.DIST(BE$29,$L106,$K106,FALSE)*($R106*(1-$E106)+$Q106*(1-$F106))*((1+'Inputs &amp; Summary'!$D$7)^BE$29))))))</f>
        <v>0</v>
      </c>
      <c r="BF106" s="114">
        <f>$D106*IF(BF$29&gt;'Inputs &amp; Summary'!$D$5,0,IF(BF$29&gt;VLOOKUP($G106,Lists!$J$17:$K$21,2),IF($M106=Lists!$H$3,IF($K106&lt;1,(($S106/$K106)*((1+'Inputs &amp; Summary'!$D$7)^BF$29)),((INT(BF$29/$K106)-INT((BF$29-1)/$K106))*$S106*((1+'Inputs &amp; Summary'!$D$7)^BF$29))),(_xlfn.WEIBULL.DIST(BF$29,$L106,$K106,FALSE)*$S106*((1+'Inputs &amp; Summary'!$D$7)^BF$29))),IF($M106=Lists!$H$3,IF($K106&lt;1,((($R106*(1-$E106)+$Q106*(1-$F106))/$K106)*((1+'Inputs &amp; Summary'!$D$7)^BF$29)),((INT(BF$29/$K106)-INT((BF$29-1)/$K106))*($R106*(1-$E106)+$Q106*(1-$F106))*((1+'Inputs &amp; Summary'!$D$7)^BF$29))),((_xlfn.WEIBULL.DIST(BF$29,$L106,$K106,FALSE)*($R106*(1-$E106)+$Q106*(1-$F106))*((1+'Inputs &amp; Summary'!$D$7)^BF$29))))))</f>
        <v>0</v>
      </c>
      <c r="BG106" s="114">
        <f>$D106*IF(BG$29&gt;'Inputs &amp; Summary'!$D$5,0,IF(BG$29&gt;VLOOKUP($G106,Lists!$J$17:$K$21,2),IF($M106=Lists!$H$3,IF($K106&lt;1,(($S106/$K106)*((1+'Inputs &amp; Summary'!$D$7)^BG$29)),((INT(BG$29/$K106)-INT((BG$29-1)/$K106))*$S106*((1+'Inputs &amp; Summary'!$D$7)^BG$29))),(_xlfn.WEIBULL.DIST(BG$29,$L106,$K106,FALSE)*$S106*((1+'Inputs &amp; Summary'!$D$7)^BG$29))),IF($M106=Lists!$H$3,IF($K106&lt;1,((($R106*(1-$E106)+$Q106*(1-$F106))/$K106)*((1+'Inputs &amp; Summary'!$D$7)^BG$29)),((INT(BG$29/$K106)-INT((BG$29-1)/$K106))*($R106*(1-$E106)+$Q106*(1-$F106))*((1+'Inputs &amp; Summary'!$D$7)^BG$29))),((_xlfn.WEIBULL.DIST(BG$29,$L106,$K106,FALSE)*($R106*(1-$E106)+$Q106*(1-$F106))*((1+'Inputs &amp; Summary'!$D$7)^BG$29))))))</f>
        <v>0</v>
      </c>
      <c r="BH106" s="114">
        <f>$D106*IF(BH$29&gt;'Inputs &amp; Summary'!$D$5,0,IF(BH$29&gt;VLOOKUP($G106,Lists!$J$17:$K$21,2),IF($M106=Lists!$H$3,IF($K106&lt;1,(($S106/$K106)*((1+'Inputs &amp; Summary'!$D$7)^BH$29)),((INT(BH$29/$K106)-INT((BH$29-1)/$K106))*$S106*((1+'Inputs &amp; Summary'!$D$7)^BH$29))),(_xlfn.WEIBULL.DIST(BH$29,$L106,$K106,FALSE)*$S106*((1+'Inputs &amp; Summary'!$D$7)^BH$29))),IF($M106=Lists!$H$3,IF($K106&lt;1,((($R106*(1-$E106)+$Q106*(1-$F106))/$K106)*((1+'Inputs &amp; Summary'!$D$7)^BH$29)),((INT(BH$29/$K106)-INT((BH$29-1)/$K106))*($R106*(1-$E106)+$Q106*(1-$F106))*((1+'Inputs &amp; Summary'!$D$7)^BH$29))),((_xlfn.WEIBULL.DIST(BH$29,$L106,$K106,FALSE)*($R106*(1-$E106)+$Q106*(1-$F106))*((1+'Inputs &amp; Summary'!$D$7)^BH$29))))))</f>
        <v>0</v>
      </c>
      <c r="BI106" s="114">
        <f>$D106*IF(BI$29&gt;'Inputs &amp; Summary'!$D$5,0,IF(BI$29&gt;VLOOKUP($G106,Lists!$J$17:$K$21,2),IF($M106=Lists!$H$3,IF($K106&lt;1,(($S106/$K106)*((1+'Inputs &amp; Summary'!$D$7)^BI$29)),((INT(BI$29/$K106)-INT((BI$29-1)/$K106))*$S106*((1+'Inputs &amp; Summary'!$D$7)^BI$29))),(_xlfn.WEIBULL.DIST(BI$29,$L106,$K106,FALSE)*$S106*((1+'Inputs &amp; Summary'!$D$7)^BI$29))),IF($M106=Lists!$H$3,IF($K106&lt;1,((($R106*(1-$E106)+$Q106*(1-$F106))/$K106)*((1+'Inputs &amp; Summary'!$D$7)^BI$29)),((INT(BI$29/$K106)-INT((BI$29-1)/$K106))*($R106*(1-$E106)+$Q106*(1-$F106))*((1+'Inputs &amp; Summary'!$D$7)^BI$29))),((_xlfn.WEIBULL.DIST(BI$29,$L106,$K106,FALSE)*($R106*(1-$E106)+$Q106*(1-$F106))*((1+'Inputs &amp; Summary'!$D$7)^BI$29))))))</f>
        <v>0</v>
      </c>
      <c r="BJ106" s="114">
        <f>$D106*IF(BJ$29&gt;'Inputs &amp; Summary'!$D$5,0,IF(BJ$29&gt;VLOOKUP($G106,Lists!$J$17:$K$21,2),IF($M106=Lists!$H$3,IF($K106&lt;1,(($S106/$K106)*((1+'Inputs &amp; Summary'!$D$7)^BJ$29)),((INT(BJ$29/$K106)-INT((BJ$29-1)/$K106))*$S106*((1+'Inputs &amp; Summary'!$D$7)^BJ$29))),(_xlfn.WEIBULL.DIST(BJ$29,$L106,$K106,FALSE)*$S106*((1+'Inputs &amp; Summary'!$D$7)^BJ$29))),IF($M106=Lists!$H$3,IF($K106&lt;1,((($R106*(1-$E106)+$Q106*(1-$F106))/$K106)*((1+'Inputs &amp; Summary'!$D$7)^BJ$29)),((INT(BJ$29/$K106)-INT((BJ$29-1)/$K106))*($R106*(1-$E106)+$Q106*(1-$F106))*((1+'Inputs &amp; Summary'!$D$7)^BJ$29))),((_xlfn.WEIBULL.DIST(BJ$29,$L106,$K106,FALSE)*($R106*(1-$E106)+$Q106*(1-$F106))*((1+'Inputs &amp; Summary'!$D$7)^BJ$29))))))</f>
        <v>0</v>
      </c>
      <c r="BK106" s="114">
        <f>$D106*IF(BK$29&gt;'Inputs &amp; Summary'!$D$5,0,IF(BK$29&gt;VLOOKUP($G106,Lists!$J$17:$K$21,2),IF($M106=Lists!$H$3,IF($K106&lt;1,(($S106/$K106)*((1+'Inputs &amp; Summary'!$D$7)^BK$29)),((INT(BK$29/$K106)-INT((BK$29-1)/$K106))*$S106*((1+'Inputs &amp; Summary'!$D$7)^BK$29))),(_xlfn.WEIBULL.DIST(BK$29,$L106,$K106,FALSE)*$S106*((1+'Inputs &amp; Summary'!$D$7)^BK$29))),IF($M106=Lists!$H$3,IF($K106&lt;1,((($R106*(1-$E106)+$Q106*(1-$F106))/$K106)*((1+'Inputs &amp; Summary'!$D$7)^BK$29)),((INT(BK$29/$K106)-INT((BK$29-1)/$K106))*($R106*(1-$E106)+$Q106*(1-$F106))*((1+'Inputs &amp; Summary'!$D$7)^BK$29))),((_xlfn.WEIBULL.DIST(BK$29,$L106,$K106,FALSE)*($R106*(1-$E106)+$Q106*(1-$F106))*((1+'Inputs &amp; Summary'!$D$7)^BK$29))))))</f>
        <v>0</v>
      </c>
      <c r="BL106" s="114">
        <f>$D106*IF(BL$29&gt;'Inputs &amp; Summary'!$D$5,0,IF(BL$29&gt;VLOOKUP($G106,Lists!$J$17:$K$21,2),IF($M106=Lists!$H$3,IF($K106&lt;1,(($S106/$K106)*((1+'Inputs &amp; Summary'!$D$7)^BL$29)),((INT(BL$29/$K106)-INT((BL$29-1)/$K106))*$S106*((1+'Inputs &amp; Summary'!$D$7)^BL$29))),(_xlfn.WEIBULL.DIST(BL$29,$L106,$K106,FALSE)*$S106*((1+'Inputs &amp; Summary'!$D$7)^BL$29))),IF($M106=Lists!$H$3,IF($K106&lt;1,((($R106*(1-$E106)+$Q106*(1-$F106))/$K106)*((1+'Inputs &amp; Summary'!$D$7)^BL$29)),((INT(BL$29/$K106)-INT((BL$29-1)/$K106))*($R106*(1-$E106)+$Q106*(1-$F106))*((1+'Inputs &amp; Summary'!$D$7)^BL$29))),((_xlfn.WEIBULL.DIST(BL$29,$L106,$K106,FALSE)*($R106*(1-$E106)+$Q106*(1-$F106))*((1+'Inputs &amp; Summary'!$D$7)^BL$29))))))</f>
        <v>0</v>
      </c>
    </row>
    <row r="107" spans="1:64" s="1" customFormat="1" x14ac:dyDescent="0.3">
      <c r="A107" s="79" t="s">
        <v>207</v>
      </c>
      <c r="B107" s="33" t="s">
        <v>152</v>
      </c>
      <c r="C107" s="33" t="s">
        <v>17</v>
      </c>
      <c r="D107" s="68">
        <v>1</v>
      </c>
      <c r="E107" s="68">
        <v>1</v>
      </c>
      <c r="F107" s="68">
        <v>1</v>
      </c>
      <c r="G107" s="213" t="s">
        <v>17</v>
      </c>
      <c r="H107" s="34" t="s">
        <v>288</v>
      </c>
      <c r="I107" s="34" t="s">
        <v>99</v>
      </c>
      <c r="J107" s="33">
        <f>VLOOKUP(I107,'Labor Rates'!$A$1:$B$16,2)</f>
        <v>24.03846153846154</v>
      </c>
      <c r="K107" s="35">
        <v>20</v>
      </c>
      <c r="L107" s="35">
        <v>1</v>
      </c>
      <c r="M107" s="36" t="s">
        <v>249</v>
      </c>
      <c r="N107" s="84">
        <f>'Inputs &amp; Summary'!$D$30</f>
        <v>1</v>
      </c>
      <c r="O107" s="35">
        <v>1</v>
      </c>
      <c r="P107" s="5">
        <v>55</v>
      </c>
      <c r="Q107" s="73">
        <f t="shared" si="16"/>
        <v>24.03846153846154</v>
      </c>
      <c r="R107" s="73">
        <f t="shared" si="17"/>
        <v>55</v>
      </c>
      <c r="S107" s="74">
        <f t="shared" si="18"/>
        <v>79.038461538461547</v>
      </c>
      <c r="T107" s="88"/>
      <c r="U107" s="80"/>
      <c r="V107" s="87">
        <f t="shared" si="19"/>
        <v>1.2420391261304888</v>
      </c>
      <c r="W107" s="87">
        <f>NPV('Inputs &amp; Summary'!$D$6,Y107:BL107)</f>
        <v>9.0178473804008323</v>
      </c>
      <c r="X107" s="90">
        <f t="shared" si="20"/>
        <v>6.5451876643533069E-5</v>
      </c>
      <c r="Y107" s="114">
        <f>$D107*IF(Y$29&gt;'Inputs &amp; Summary'!$D$5,0,IF(Y$29&gt;VLOOKUP($G107,Lists!$J$17:$K$21,2),IF($M107=Lists!$H$3,IF($K107&lt;1,(($S107/$K107)*((1+'Inputs &amp; Summary'!$D$7)^Y$29)),((INT(Y$29/$K107)-INT((Y$29-1)/$K107))*$S107*((1+'Inputs &amp; Summary'!$D$7)^Y$29))),(_xlfn.WEIBULL.DIST(Y$29,$L107,$K107,FALSE)*$S107*((1+'Inputs &amp; Summary'!$D$7)^Y$29))),IF($M107=Lists!$H$3,IF($K107&lt;1,((($R107*(1-$E107)+$Q107*(1-$F107))/$K107)*((1+'Inputs &amp; Summary'!$D$7)^Y$29)),((INT(Y$29/$K107)-INT((Y$29-1)/$K107))*($R107*(1-$E107)+$Q107*(1-$F107))*((1+'Inputs &amp; Summary'!$D$7)^Y$29))),((_xlfn.WEIBULL.DIST(Y$29,$L107,$K107,FALSE)*($R107*(1-$E107)+$Q107*(1-$F107))*((1+'Inputs &amp; Summary'!$D$7)^Y$29))))))</f>
        <v>0</v>
      </c>
      <c r="Z107" s="114">
        <f>$D107*IF(Z$29&gt;'Inputs &amp; Summary'!$D$5,0,IF(Z$29&gt;VLOOKUP($G107,Lists!$J$17:$K$21,2),IF($M107=Lists!$H$3,IF($K107&lt;1,(($S107/$K107)*((1+'Inputs &amp; Summary'!$D$7)^Z$29)),((INT(Z$29/$K107)-INT((Z$29-1)/$K107))*$S107*((1+'Inputs &amp; Summary'!$D$7)^Z$29))),(_xlfn.WEIBULL.DIST(Z$29,$L107,$K107,FALSE)*$S107*((1+'Inputs &amp; Summary'!$D$7)^Z$29))),IF($M107=Lists!$H$3,IF($K107&lt;1,((($R107*(1-$E107)+$Q107*(1-$F107))/$K107)*((1+'Inputs &amp; Summary'!$D$7)^Z$29)),((INT(Z$29/$K107)-INT((Z$29-1)/$K107))*($R107*(1-$E107)+$Q107*(1-$F107))*((1+'Inputs &amp; Summary'!$D$7)^Z$29))),((_xlfn.WEIBULL.DIST(Z$29,$L107,$K107,FALSE)*($R107*(1-$E107)+$Q107*(1-$F107))*((1+'Inputs &amp; Summary'!$D$7)^Z$29))))))</f>
        <v>0</v>
      </c>
      <c r="AA107" s="114">
        <f>$D107*IF(AA$29&gt;'Inputs &amp; Summary'!$D$5,0,IF(AA$29&gt;VLOOKUP($G107,Lists!$J$17:$K$21,2),IF($M107=Lists!$H$3,IF($K107&lt;1,(($S107/$K107)*((1+'Inputs &amp; Summary'!$D$7)^AA$29)),((INT(AA$29/$K107)-INT((AA$29-1)/$K107))*$S107*((1+'Inputs &amp; Summary'!$D$7)^AA$29))),(_xlfn.WEIBULL.DIST(AA$29,$L107,$K107,FALSE)*$S107*((1+'Inputs &amp; Summary'!$D$7)^AA$29))),IF($M107=Lists!$H$3,IF($K107&lt;1,((($R107*(1-$E107)+$Q107*(1-$F107))/$K107)*((1+'Inputs &amp; Summary'!$D$7)^AA$29)),((INT(AA$29/$K107)-INT((AA$29-1)/$K107))*($R107*(1-$E107)+$Q107*(1-$F107))*((1+'Inputs &amp; Summary'!$D$7)^AA$29))),((_xlfn.WEIBULL.DIST(AA$29,$L107,$K107,FALSE)*($R107*(1-$E107)+$Q107*(1-$F107))*((1+'Inputs &amp; Summary'!$D$7)^AA$29))))))</f>
        <v>0</v>
      </c>
      <c r="AB107" s="114">
        <f>$D107*IF(AB$29&gt;'Inputs &amp; Summary'!$D$5,0,IF(AB$29&gt;VLOOKUP($G107,Lists!$J$17:$K$21,2),IF($M107=Lists!$H$3,IF($K107&lt;1,(($S107/$K107)*((1+'Inputs &amp; Summary'!$D$7)^AB$29)),((INT(AB$29/$K107)-INT((AB$29-1)/$K107))*$S107*((1+'Inputs &amp; Summary'!$D$7)^AB$29))),(_xlfn.WEIBULL.DIST(AB$29,$L107,$K107,FALSE)*$S107*((1+'Inputs &amp; Summary'!$D$7)^AB$29))),IF($M107=Lists!$H$3,IF($K107&lt;1,((($R107*(1-$E107)+$Q107*(1-$F107))/$K107)*((1+'Inputs &amp; Summary'!$D$7)^AB$29)),((INT(AB$29/$K107)-INT((AB$29-1)/$K107))*($R107*(1-$E107)+$Q107*(1-$F107))*((1+'Inputs &amp; Summary'!$D$7)^AB$29))),((_xlfn.WEIBULL.DIST(AB$29,$L107,$K107,FALSE)*($R107*(1-$E107)+$Q107*(1-$F107))*((1+'Inputs &amp; Summary'!$D$7)^AB$29))))))</f>
        <v>0</v>
      </c>
      <c r="AC107" s="114">
        <f>$D107*IF(AC$29&gt;'Inputs &amp; Summary'!$D$5,0,IF(AC$29&gt;VLOOKUP($G107,Lists!$J$17:$K$21,2),IF($M107=Lists!$H$3,IF($K107&lt;1,(($S107/$K107)*((1+'Inputs &amp; Summary'!$D$7)^AC$29)),((INT(AC$29/$K107)-INT((AC$29-1)/$K107))*$S107*((1+'Inputs &amp; Summary'!$D$7)^AC$29))),(_xlfn.WEIBULL.DIST(AC$29,$L107,$K107,FALSE)*$S107*((1+'Inputs &amp; Summary'!$D$7)^AC$29))),IF($M107=Lists!$H$3,IF($K107&lt;1,((($R107*(1-$E107)+$Q107*(1-$F107))/$K107)*((1+'Inputs &amp; Summary'!$D$7)^AC$29)),((INT(AC$29/$K107)-INT((AC$29-1)/$K107))*($R107*(1-$E107)+$Q107*(1-$F107))*((1+'Inputs &amp; Summary'!$D$7)^AC$29))),((_xlfn.WEIBULL.DIST(AC$29,$L107,$K107,FALSE)*($R107*(1-$E107)+$Q107*(1-$F107))*((1+'Inputs &amp; Summary'!$D$7)^AC$29))))))</f>
        <v>0</v>
      </c>
      <c r="AD107" s="114">
        <f>$D107*IF(AD$29&gt;'Inputs &amp; Summary'!$D$5,0,IF(AD$29&gt;VLOOKUP($G107,Lists!$J$17:$K$21,2),IF($M107=Lists!$H$3,IF($K107&lt;1,(($S107/$K107)*((1+'Inputs &amp; Summary'!$D$7)^AD$29)),((INT(AD$29/$K107)-INT((AD$29-1)/$K107))*$S107*((1+'Inputs &amp; Summary'!$D$7)^AD$29))),(_xlfn.WEIBULL.DIST(AD$29,$L107,$K107,FALSE)*$S107*((1+'Inputs &amp; Summary'!$D$7)^AD$29))),IF($M107=Lists!$H$3,IF($K107&lt;1,((($R107*(1-$E107)+$Q107*(1-$F107))/$K107)*((1+'Inputs &amp; Summary'!$D$7)^AD$29)),((INT(AD$29/$K107)-INT((AD$29-1)/$K107))*($R107*(1-$E107)+$Q107*(1-$F107))*((1+'Inputs &amp; Summary'!$D$7)^AD$29))),((_xlfn.WEIBULL.DIST(AD$29,$L107,$K107,FALSE)*($R107*(1-$E107)+$Q107*(1-$F107))*((1+'Inputs &amp; Summary'!$D$7)^AD$29))))))</f>
        <v>0</v>
      </c>
      <c r="AE107" s="114">
        <f>$D107*IF(AE$29&gt;'Inputs &amp; Summary'!$D$5,0,IF(AE$29&gt;VLOOKUP($G107,Lists!$J$17:$K$21,2),IF($M107=Lists!$H$3,IF($K107&lt;1,(($S107/$K107)*((1+'Inputs &amp; Summary'!$D$7)^AE$29)),((INT(AE$29/$K107)-INT((AE$29-1)/$K107))*$S107*((1+'Inputs &amp; Summary'!$D$7)^AE$29))),(_xlfn.WEIBULL.DIST(AE$29,$L107,$K107,FALSE)*$S107*((1+'Inputs &amp; Summary'!$D$7)^AE$29))),IF($M107=Lists!$H$3,IF($K107&lt;1,((($R107*(1-$E107)+$Q107*(1-$F107))/$K107)*((1+'Inputs &amp; Summary'!$D$7)^AE$29)),((INT(AE$29/$K107)-INT((AE$29-1)/$K107))*($R107*(1-$E107)+$Q107*(1-$F107))*((1+'Inputs &amp; Summary'!$D$7)^AE$29))),((_xlfn.WEIBULL.DIST(AE$29,$L107,$K107,FALSE)*($R107*(1-$E107)+$Q107*(1-$F107))*((1+'Inputs &amp; Summary'!$D$7)^AE$29))))))</f>
        <v>0</v>
      </c>
      <c r="AF107" s="114">
        <f>$D107*IF(AF$29&gt;'Inputs &amp; Summary'!$D$5,0,IF(AF$29&gt;VLOOKUP($G107,Lists!$J$17:$K$21,2),IF($M107=Lists!$H$3,IF($K107&lt;1,(($S107/$K107)*((1+'Inputs &amp; Summary'!$D$7)^AF$29)),((INT(AF$29/$K107)-INT((AF$29-1)/$K107))*$S107*((1+'Inputs &amp; Summary'!$D$7)^AF$29))),(_xlfn.WEIBULL.DIST(AF$29,$L107,$K107,FALSE)*$S107*((1+'Inputs &amp; Summary'!$D$7)^AF$29))),IF($M107=Lists!$H$3,IF($K107&lt;1,((($R107*(1-$E107)+$Q107*(1-$F107))/$K107)*((1+'Inputs &amp; Summary'!$D$7)^AF$29)),((INT(AF$29/$K107)-INT((AF$29-1)/$K107))*($R107*(1-$E107)+$Q107*(1-$F107))*((1+'Inputs &amp; Summary'!$D$7)^AF$29))),((_xlfn.WEIBULL.DIST(AF$29,$L107,$K107,FALSE)*($R107*(1-$E107)+$Q107*(1-$F107))*((1+'Inputs &amp; Summary'!$D$7)^AF$29))))))</f>
        <v>0</v>
      </c>
      <c r="AG107" s="114">
        <f>$D107*IF(AG$29&gt;'Inputs &amp; Summary'!$D$5,0,IF(AG$29&gt;VLOOKUP($G107,Lists!$J$17:$K$21,2),IF($M107=Lists!$H$3,IF($K107&lt;1,(($S107/$K107)*((1+'Inputs &amp; Summary'!$D$7)^AG$29)),((INT(AG$29/$K107)-INT((AG$29-1)/$K107))*$S107*((1+'Inputs &amp; Summary'!$D$7)^AG$29))),(_xlfn.WEIBULL.DIST(AG$29,$L107,$K107,FALSE)*$S107*((1+'Inputs &amp; Summary'!$D$7)^AG$29))),IF($M107=Lists!$H$3,IF($K107&lt;1,((($R107*(1-$E107)+$Q107*(1-$F107))/$K107)*((1+'Inputs &amp; Summary'!$D$7)^AG$29)),((INT(AG$29/$K107)-INT((AG$29-1)/$K107))*($R107*(1-$E107)+$Q107*(1-$F107))*((1+'Inputs &amp; Summary'!$D$7)^AG$29))),((_xlfn.WEIBULL.DIST(AG$29,$L107,$K107,FALSE)*($R107*(1-$E107)+$Q107*(1-$F107))*((1+'Inputs &amp; Summary'!$D$7)^AG$29))))))</f>
        <v>0</v>
      </c>
      <c r="AH107" s="114">
        <f>$D107*IF(AH$29&gt;'Inputs &amp; Summary'!$D$5,0,IF(AH$29&gt;VLOOKUP($G107,Lists!$J$17:$K$21,2),IF($M107=Lists!$H$3,IF($K107&lt;1,(($S107/$K107)*((1+'Inputs &amp; Summary'!$D$7)^AH$29)),((INT(AH$29/$K107)-INT((AH$29-1)/$K107))*$S107*((1+'Inputs &amp; Summary'!$D$7)^AH$29))),(_xlfn.WEIBULL.DIST(AH$29,$L107,$K107,FALSE)*$S107*((1+'Inputs &amp; Summary'!$D$7)^AH$29))),IF($M107=Lists!$H$3,IF($K107&lt;1,((($R107*(1-$E107)+$Q107*(1-$F107))/$K107)*((1+'Inputs &amp; Summary'!$D$7)^AH$29)),((INT(AH$29/$K107)-INT((AH$29-1)/$K107))*($R107*(1-$E107)+$Q107*(1-$F107))*((1+'Inputs &amp; Summary'!$D$7)^AH$29))),((_xlfn.WEIBULL.DIST(AH$29,$L107,$K107,FALSE)*($R107*(1-$E107)+$Q107*(1-$F107))*((1+'Inputs &amp; Summary'!$D$7)^AH$29))))))</f>
        <v>0</v>
      </c>
      <c r="AI107" s="114">
        <f>$D107*IF(AI$29&gt;'Inputs &amp; Summary'!$D$5,0,IF(AI$29&gt;VLOOKUP($G107,Lists!$J$17:$K$21,2),IF($M107=Lists!$H$3,IF($K107&lt;1,(($S107/$K107)*((1+'Inputs &amp; Summary'!$D$7)^AI$29)),((INT(AI$29/$K107)-INT((AI$29-1)/$K107))*$S107*((1+'Inputs &amp; Summary'!$D$7)^AI$29))),(_xlfn.WEIBULL.DIST(AI$29,$L107,$K107,FALSE)*$S107*((1+'Inputs &amp; Summary'!$D$7)^AI$29))),IF($M107=Lists!$H$3,IF($K107&lt;1,((($R107*(1-$E107)+$Q107*(1-$F107))/$K107)*((1+'Inputs &amp; Summary'!$D$7)^AI$29)),((INT(AI$29/$K107)-INT((AI$29-1)/$K107))*($R107*(1-$E107)+$Q107*(1-$F107))*((1+'Inputs &amp; Summary'!$D$7)^AI$29))),((_xlfn.WEIBULL.DIST(AI$29,$L107,$K107,FALSE)*($R107*(1-$E107)+$Q107*(1-$F107))*((1+'Inputs &amp; Summary'!$D$7)^AI$29))))))</f>
        <v>2.8349696045208486</v>
      </c>
      <c r="AJ107" s="114">
        <f>$D107*IF(AJ$29&gt;'Inputs &amp; Summary'!$D$5,0,IF(AJ$29&gt;VLOOKUP($G107,Lists!$J$17:$K$21,2),IF($M107=Lists!$H$3,IF($K107&lt;1,(($S107/$K107)*((1+'Inputs &amp; Summary'!$D$7)^AJ$29)),((INT(AJ$29/$K107)-INT((AJ$29-1)/$K107))*$S107*((1+'Inputs &amp; Summary'!$D$7)^AJ$29))),(_xlfn.WEIBULL.DIST(AJ$29,$L107,$K107,FALSE)*$S107*((1+'Inputs &amp; Summary'!$D$7)^AJ$29))),IF($M107=Lists!$H$3,IF($K107&lt;1,((($R107*(1-$E107)+$Q107*(1-$F107))/$K107)*((1+'Inputs &amp; Summary'!$D$7)^AJ$29)),((INT(AJ$29/$K107)-INT((AJ$29-1)/$K107))*($R107*(1-$E107)+$Q107*(1-$F107))*((1+'Inputs &amp; Summary'!$D$7)^AJ$29))),((_xlfn.WEIBULL.DIST(AJ$29,$L107,$K107,FALSE)*($R107*(1-$E107)+$Q107*(1-$F107))*((1+'Inputs &amp; Summary'!$D$7)^AJ$29))))))</f>
        <v>2.7506406354930917</v>
      </c>
      <c r="AK107" s="114">
        <f>$D107*IF(AK$29&gt;'Inputs &amp; Summary'!$D$5,0,IF(AK$29&gt;VLOOKUP($G107,Lists!$J$17:$K$21,2),IF($M107=Lists!$H$3,IF($K107&lt;1,(($S107/$K107)*((1+'Inputs &amp; Summary'!$D$7)^AK$29)),((INT(AK$29/$K107)-INT((AK$29-1)/$K107))*$S107*((1+'Inputs &amp; Summary'!$D$7)^AK$29))),(_xlfn.WEIBULL.DIST(AK$29,$L107,$K107,FALSE)*$S107*((1+'Inputs &amp; Summary'!$D$7)^AK$29))),IF($M107=Lists!$H$3,IF($K107&lt;1,((($R107*(1-$E107)+$Q107*(1-$F107))/$K107)*((1+'Inputs &amp; Summary'!$D$7)^AK$29)),((INT(AK$29/$K107)-INT((AK$29-1)/$K107))*($R107*(1-$E107)+$Q107*(1-$F107))*((1+'Inputs &amp; Summary'!$D$7)^AK$29))),((_xlfn.WEIBULL.DIST(AK$29,$L107,$K107,FALSE)*($R107*(1-$E107)+$Q107*(1-$F107))*((1+'Inputs &amp; Summary'!$D$7)^AK$29))))))</f>
        <v>2.6688201148825397</v>
      </c>
      <c r="AL107" s="114">
        <f>$D107*IF(AL$29&gt;'Inputs &amp; Summary'!$D$5,0,IF(AL$29&gt;VLOOKUP($G107,Lists!$J$17:$K$21,2),IF($M107=Lists!$H$3,IF($K107&lt;1,(($S107/$K107)*((1+'Inputs &amp; Summary'!$D$7)^AL$29)),((INT(AL$29/$K107)-INT((AL$29-1)/$K107))*$S107*((1+'Inputs &amp; Summary'!$D$7)^AL$29))),(_xlfn.WEIBULL.DIST(AL$29,$L107,$K107,FALSE)*$S107*((1+'Inputs &amp; Summary'!$D$7)^AL$29))),IF($M107=Lists!$H$3,IF($K107&lt;1,((($R107*(1-$E107)+$Q107*(1-$F107))/$K107)*((1+'Inputs &amp; Summary'!$D$7)^AL$29)),((INT(AL$29/$K107)-INT((AL$29-1)/$K107))*($R107*(1-$E107)+$Q107*(1-$F107))*((1+'Inputs &amp; Summary'!$D$7)^AL$29))),((_xlfn.WEIBULL.DIST(AL$29,$L107,$K107,FALSE)*($R107*(1-$E107)+$Q107*(1-$F107))*((1+'Inputs &amp; Summary'!$D$7)^AL$29))))))</f>
        <v>2.5894334264151606</v>
      </c>
      <c r="AM107" s="114">
        <f>$D107*IF(AM$29&gt;'Inputs &amp; Summary'!$D$5,0,IF(AM$29&gt;VLOOKUP($G107,Lists!$J$17:$K$21,2),IF($M107=Lists!$H$3,IF($K107&lt;1,(($S107/$K107)*((1+'Inputs &amp; Summary'!$D$7)^AM$29)),((INT(AM$29/$K107)-INT((AM$29-1)/$K107))*$S107*((1+'Inputs &amp; Summary'!$D$7)^AM$29))),(_xlfn.WEIBULL.DIST(AM$29,$L107,$K107,FALSE)*$S107*((1+'Inputs &amp; Summary'!$D$7)^AM$29))),IF($M107=Lists!$H$3,IF($K107&lt;1,((($R107*(1-$E107)+$Q107*(1-$F107))/$K107)*((1+'Inputs &amp; Summary'!$D$7)^AM$29)),((INT(AM$29/$K107)-INT((AM$29-1)/$K107))*($R107*(1-$E107)+$Q107*(1-$F107))*((1+'Inputs &amp; Summary'!$D$7)^AM$29))),((_xlfn.WEIBULL.DIST(AM$29,$L107,$K107,FALSE)*($R107*(1-$E107)+$Q107*(1-$F107))*((1+'Inputs &amp; Summary'!$D$7)^AM$29))))))</f>
        <v>2.5124081733516408</v>
      </c>
      <c r="AN107" s="114">
        <f>$D107*IF(AN$29&gt;'Inputs &amp; Summary'!$D$5,0,IF(AN$29&gt;VLOOKUP($G107,Lists!$J$17:$K$21,2),IF($M107=Lists!$H$3,IF($K107&lt;1,(($S107/$K107)*((1+'Inputs &amp; Summary'!$D$7)^AN$29)),((INT(AN$29/$K107)-INT((AN$29-1)/$K107))*$S107*((1+'Inputs &amp; Summary'!$D$7)^AN$29))),(_xlfn.WEIBULL.DIST(AN$29,$L107,$K107,FALSE)*$S107*((1+'Inputs &amp; Summary'!$D$7)^AN$29))),IF($M107=Lists!$H$3,IF($K107&lt;1,((($R107*(1-$E107)+$Q107*(1-$F107))/$K107)*((1+'Inputs &amp; Summary'!$D$7)^AN$29)),((INT(AN$29/$K107)-INT((AN$29-1)/$K107))*($R107*(1-$E107)+$Q107*(1-$F107))*((1+'Inputs &amp; Summary'!$D$7)^AN$29))),((_xlfn.WEIBULL.DIST(AN$29,$L107,$K107,FALSE)*($R107*(1-$E107)+$Q107*(1-$F107))*((1+'Inputs &amp; Summary'!$D$7)^AN$29))))))</f>
        <v>2.4376741124651349</v>
      </c>
      <c r="AO107" s="114">
        <f>$D107*IF(AO$29&gt;'Inputs &amp; Summary'!$D$5,0,IF(AO$29&gt;VLOOKUP($G107,Lists!$J$17:$K$21,2),IF($M107=Lists!$H$3,IF($K107&lt;1,(($S107/$K107)*((1+'Inputs &amp; Summary'!$D$7)^AO$29)),((INT(AO$29/$K107)-INT((AO$29-1)/$K107))*$S107*((1+'Inputs &amp; Summary'!$D$7)^AO$29))),(_xlfn.WEIBULL.DIST(AO$29,$L107,$K107,FALSE)*$S107*((1+'Inputs &amp; Summary'!$D$7)^AO$29))),IF($M107=Lists!$H$3,IF($K107&lt;1,((($R107*(1-$E107)+$Q107*(1-$F107))/$K107)*((1+'Inputs &amp; Summary'!$D$7)^AO$29)),((INT(AO$29/$K107)-INT((AO$29-1)/$K107))*($R107*(1-$E107)+$Q107*(1-$F107))*((1+'Inputs &amp; Summary'!$D$7)^AO$29))),((_xlfn.WEIBULL.DIST(AO$29,$L107,$K107,FALSE)*($R107*(1-$E107)+$Q107*(1-$F107))*((1+'Inputs &amp; Summary'!$D$7)^AO$29))))))</f>
        <v>2.3651630899829095</v>
      </c>
      <c r="AP107" s="114">
        <f>$D107*IF(AP$29&gt;'Inputs &amp; Summary'!$D$5,0,IF(AP$29&gt;VLOOKUP($G107,Lists!$J$17:$K$21,2),IF($M107=Lists!$H$3,IF($K107&lt;1,(($S107/$K107)*((1+'Inputs &amp; Summary'!$D$7)^AP$29)),((INT(AP$29/$K107)-INT((AP$29-1)/$K107))*$S107*((1+'Inputs &amp; Summary'!$D$7)^AP$29))),(_xlfn.WEIBULL.DIST(AP$29,$L107,$K107,FALSE)*$S107*((1+'Inputs &amp; Summary'!$D$7)^AP$29))),IF($M107=Lists!$H$3,IF($K107&lt;1,((($R107*(1-$E107)+$Q107*(1-$F107))/$K107)*((1+'Inputs &amp; Summary'!$D$7)^AP$29)),((INT(AP$29/$K107)-INT((AP$29-1)/$K107))*($R107*(1-$E107)+$Q107*(1-$F107))*((1+'Inputs &amp; Summary'!$D$7)^AP$29))),((_xlfn.WEIBULL.DIST(AP$29,$L107,$K107,FALSE)*($R107*(1-$E107)+$Q107*(1-$F107))*((1+'Inputs &amp; Summary'!$D$7)^AP$29))))))</f>
        <v>2.2948089794334687</v>
      </c>
      <c r="AQ107" s="114">
        <f>$D107*IF(AQ$29&gt;'Inputs &amp; Summary'!$D$5,0,IF(AQ$29&gt;VLOOKUP($G107,Lists!$J$17:$K$21,2),IF($M107=Lists!$H$3,IF($K107&lt;1,(($S107/$K107)*((1+'Inputs &amp; Summary'!$D$7)^AQ$29)),((INT(AQ$29/$K107)-INT((AQ$29-1)/$K107))*$S107*((1+'Inputs &amp; Summary'!$D$7)^AQ$29))),(_xlfn.WEIBULL.DIST(AQ$29,$L107,$K107,FALSE)*$S107*((1+'Inputs &amp; Summary'!$D$7)^AQ$29))),IF($M107=Lists!$H$3,IF($K107&lt;1,((($R107*(1-$E107)+$Q107*(1-$F107))/$K107)*((1+'Inputs &amp; Summary'!$D$7)^AQ$29)),((INT(AQ$29/$K107)-INT((AQ$29-1)/$K107))*($R107*(1-$E107)+$Q107*(1-$F107))*((1+'Inputs &amp; Summary'!$D$7)^AQ$29))),((_xlfn.WEIBULL.DIST(AQ$29,$L107,$K107,FALSE)*($R107*(1-$E107)+$Q107*(1-$F107))*((1+'Inputs &amp; Summary'!$D$7)^AQ$29))))))</f>
        <v>2.2265476213424806</v>
      </c>
      <c r="AR107" s="114">
        <f>$D107*IF(AR$29&gt;'Inputs &amp; Summary'!$D$5,0,IF(AR$29&gt;VLOOKUP($G107,Lists!$J$17:$K$21,2),IF($M107=Lists!$H$3,IF($K107&lt;1,(($S107/$K107)*((1+'Inputs &amp; Summary'!$D$7)^AR$29)),((INT(AR$29/$K107)-INT((AR$29-1)/$K107))*$S107*((1+'Inputs &amp; Summary'!$D$7)^AR$29))),(_xlfn.WEIBULL.DIST(AR$29,$L107,$K107,FALSE)*$S107*((1+'Inputs &amp; Summary'!$D$7)^AR$29))),IF($M107=Lists!$H$3,IF($K107&lt;1,((($R107*(1-$E107)+$Q107*(1-$F107))/$K107)*((1+'Inputs &amp; Summary'!$D$7)^AR$29)),((INT(AR$29/$K107)-INT((AR$29-1)/$K107))*($R107*(1-$E107)+$Q107*(1-$F107))*((1+'Inputs &amp; Summary'!$D$7)^AR$29))),((_xlfn.WEIBULL.DIST(AR$29,$L107,$K107,FALSE)*($R107*(1-$E107)+$Q107*(1-$F107))*((1+'Inputs &amp; Summary'!$D$7)^AR$29))))))</f>
        <v>2.1603167647225026</v>
      </c>
      <c r="AS107" s="114">
        <f>$D107*IF(AS$29&gt;'Inputs &amp; Summary'!$D$5,0,IF(AS$29&gt;VLOOKUP($G107,Lists!$J$17:$K$21,2),IF($M107=Lists!$H$3,IF($K107&lt;1,(($S107/$K107)*((1+'Inputs &amp; Summary'!$D$7)^AS$29)),((INT(AS$29/$K107)-INT((AS$29-1)/$K107))*$S107*((1+'Inputs &amp; Summary'!$D$7)^AS$29))),(_xlfn.WEIBULL.DIST(AS$29,$L107,$K107,FALSE)*$S107*((1+'Inputs &amp; Summary'!$D$7)^AS$29))),IF($M107=Lists!$H$3,IF($K107&lt;1,((($R107*(1-$E107)+$Q107*(1-$F107))/$K107)*((1+'Inputs &amp; Summary'!$D$7)^AS$29)),((INT(AS$29/$K107)-INT((AS$29-1)/$K107))*($R107*(1-$E107)+$Q107*(1-$F107))*((1+'Inputs &amp; Summary'!$D$7)^AS$29))),((_xlfn.WEIBULL.DIST(AS$29,$L107,$K107,FALSE)*($R107*(1-$E107)+$Q107*(1-$F107))*((1+'Inputs &amp; Summary'!$D$7)^AS$29))))))</f>
        <v>0</v>
      </c>
      <c r="AT107" s="114">
        <f>$D107*IF(AT$29&gt;'Inputs &amp; Summary'!$D$5,0,IF(AT$29&gt;VLOOKUP($G107,Lists!$J$17:$K$21,2),IF($M107=Lists!$H$3,IF($K107&lt;1,(($S107/$K107)*((1+'Inputs &amp; Summary'!$D$7)^AT$29)),((INT(AT$29/$K107)-INT((AT$29-1)/$K107))*$S107*((1+'Inputs &amp; Summary'!$D$7)^AT$29))),(_xlfn.WEIBULL.DIST(AT$29,$L107,$K107,FALSE)*$S107*((1+'Inputs &amp; Summary'!$D$7)^AT$29))),IF($M107=Lists!$H$3,IF($K107&lt;1,((($R107*(1-$E107)+$Q107*(1-$F107))/$K107)*((1+'Inputs &amp; Summary'!$D$7)^AT$29)),((INT(AT$29/$K107)-INT((AT$29-1)/$K107))*($R107*(1-$E107)+$Q107*(1-$F107))*((1+'Inputs &amp; Summary'!$D$7)^AT$29))),((_xlfn.WEIBULL.DIST(AT$29,$L107,$K107,FALSE)*($R107*(1-$E107)+$Q107*(1-$F107))*((1+'Inputs &amp; Summary'!$D$7)^AT$29))))))</f>
        <v>0</v>
      </c>
      <c r="AU107" s="114">
        <f>$D107*IF(AU$29&gt;'Inputs &amp; Summary'!$D$5,0,IF(AU$29&gt;VLOOKUP($G107,Lists!$J$17:$K$21,2),IF($M107=Lists!$H$3,IF($K107&lt;1,(($S107/$K107)*((1+'Inputs &amp; Summary'!$D$7)^AU$29)),((INT(AU$29/$K107)-INT((AU$29-1)/$K107))*$S107*((1+'Inputs &amp; Summary'!$D$7)^AU$29))),(_xlfn.WEIBULL.DIST(AU$29,$L107,$K107,FALSE)*$S107*((1+'Inputs &amp; Summary'!$D$7)^AU$29))),IF($M107=Lists!$H$3,IF($K107&lt;1,((($R107*(1-$E107)+$Q107*(1-$F107))/$K107)*((1+'Inputs &amp; Summary'!$D$7)^AU$29)),((INT(AU$29/$K107)-INT((AU$29-1)/$K107))*($R107*(1-$E107)+$Q107*(1-$F107))*((1+'Inputs &amp; Summary'!$D$7)^AU$29))),((_xlfn.WEIBULL.DIST(AU$29,$L107,$K107,FALSE)*($R107*(1-$E107)+$Q107*(1-$F107))*((1+'Inputs &amp; Summary'!$D$7)^AU$29))))))</f>
        <v>0</v>
      </c>
      <c r="AV107" s="114">
        <f>$D107*IF(AV$29&gt;'Inputs &amp; Summary'!$D$5,0,IF(AV$29&gt;VLOOKUP($G107,Lists!$J$17:$K$21,2),IF($M107=Lists!$H$3,IF($K107&lt;1,(($S107/$K107)*((1+'Inputs &amp; Summary'!$D$7)^AV$29)),((INT(AV$29/$K107)-INT((AV$29-1)/$K107))*$S107*((1+'Inputs &amp; Summary'!$D$7)^AV$29))),(_xlfn.WEIBULL.DIST(AV$29,$L107,$K107,FALSE)*$S107*((1+'Inputs &amp; Summary'!$D$7)^AV$29))),IF($M107=Lists!$H$3,IF($K107&lt;1,((($R107*(1-$E107)+$Q107*(1-$F107))/$K107)*((1+'Inputs &amp; Summary'!$D$7)^AV$29)),((INT(AV$29/$K107)-INT((AV$29-1)/$K107))*($R107*(1-$E107)+$Q107*(1-$F107))*((1+'Inputs &amp; Summary'!$D$7)^AV$29))),((_xlfn.WEIBULL.DIST(AV$29,$L107,$K107,FALSE)*($R107*(1-$E107)+$Q107*(1-$F107))*((1+'Inputs &amp; Summary'!$D$7)^AV$29))))))</f>
        <v>0</v>
      </c>
      <c r="AW107" s="114">
        <f>$D107*IF(AW$29&gt;'Inputs &amp; Summary'!$D$5,0,IF(AW$29&gt;VLOOKUP($G107,Lists!$J$17:$K$21,2),IF($M107=Lists!$H$3,IF($K107&lt;1,(($S107/$K107)*((1+'Inputs &amp; Summary'!$D$7)^AW$29)),((INT(AW$29/$K107)-INT((AW$29-1)/$K107))*$S107*((1+'Inputs &amp; Summary'!$D$7)^AW$29))),(_xlfn.WEIBULL.DIST(AW$29,$L107,$K107,FALSE)*$S107*((1+'Inputs &amp; Summary'!$D$7)^AW$29))),IF($M107=Lists!$H$3,IF($K107&lt;1,((($R107*(1-$E107)+$Q107*(1-$F107))/$K107)*((1+'Inputs &amp; Summary'!$D$7)^AW$29)),((INT(AW$29/$K107)-INT((AW$29-1)/$K107))*($R107*(1-$E107)+$Q107*(1-$F107))*((1+'Inputs &amp; Summary'!$D$7)^AW$29))),((_xlfn.WEIBULL.DIST(AW$29,$L107,$K107,FALSE)*($R107*(1-$E107)+$Q107*(1-$F107))*((1+'Inputs &amp; Summary'!$D$7)^AW$29))))))</f>
        <v>0</v>
      </c>
      <c r="AX107" s="114">
        <f>$D107*IF(AX$29&gt;'Inputs &amp; Summary'!$D$5,0,IF(AX$29&gt;VLOOKUP($G107,Lists!$J$17:$K$21,2),IF($M107=Lists!$H$3,IF($K107&lt;1,(($S107/$K107)*((1+'Inputs &amp; Summary'!$D$7)^AX$29)),((INT(AX$29/$K107)-INT((AX$29-1)/$K107))*$S107*((1+'Inputs &amp; Summary'!$D$7)^AX$29))),(_xlfn.WEIBULL.DIST(AX$29,$L107,$K107,FALSE)*$S107*((1+'Inputs &amp; Summary'!$D$7)^AX$29))),IF($M107=Lists!$H$3,IF($K107&lt;1,((($R107*(1-$E107)+$Q107*(1-$F107))/$K107)*((1+'Inputs &amp; Summary'!$D$7)^AX$29)),((INT(AX$29/$K107)-INT((AX$29-1)/$K107))*($R107*(1-$E107)+$Q107*(1-$F107))*((1+'Inputs &amp; Summary'!$D$7)^AX$29))),((_xlfn.WEIBULL.DIST(AX$29,$L107,$K107,FALSE)*($R107*(1-$E107)+$Q107*(1-$F107))*((1+'Inputs &amp; Summary'!$D$7)^AX$29))))))</f>
        <v>0</v>
      </c>
      <c r="AY107" s="114">
        <f>$D107*IF(AY$29&gt;'Inputs &amp; Summary'!$D$5,0,IF(AY$29&gt;VLOOKUP($G107,Lists!$J$17:$K$21,2),IF($M107=Lists!$H$3,IF($K107&lt;1,(($S107/$K107)*((1+'Inputs &amp; Summary'!$D$7)^AY$29)),((INT(AY$29/$K107)-INT((AY$29-1)/$K107))*$S107*((1+'Inputs &amp; Summary'!$D$7)^AY$29))),(_xlfn.WEIBULL.DIST(AY$29,$L107,$K107,FALSE)*$S107*((1+'Inputs &amp; Summary'!$D$7)^AY$29))),IF($M107=Lists!$H$3,IF($K107&lt;1,((($R107*(1-$E107)+$Q107*(1-$F107))/$K107)*((1+'Inputs &amp; Summary'!$D$7)^AY$29)),((INT(AY$29/$K107)-INT((AY$29-1)/$K107))*($R107*(1-$E107)+$Q107*(1-$F107))*((1+'Inputs &amp; Summary'!$D$7)^AY$29))),((_xlfn.WEIBULL.DIST(AY$29,$L107,$K107,FALSE)*($R107*(1-$E107)+$Q107*(1-$F107))*((1+'Inputs &amp; Summary'!$D$7)^AY$29))))))</f>
        <v>0</v>
      </c>
      <c r="AZ107" s="114">
        <f>$D107*IF(AZ$29&gt;'Inputs &amp; Summary'!$D$5,0,IF(AZ$29&gt;VLOOKUP($G107,Lists!$J$17:$K$21,2),IF($M107=Lists!$H$3,IF($K107&lt;1,(($S107/$K107)*((1+'Inputs &amp; Summary'!$D$7)^AZ$29)),((INT(AZ$29/$K107)-INT((AZ$29-1)/$K107))*$S107*((1+'Inputs &amp; Summary'!$D$7)^AZ$29))),(_xlfn.WEIBULL.DIST(AZ$29,$L107,$K107,FALSE)*$S107*((1+'Inputs &amp; Summary'!$D$7)^AZ$29))),IF($M107=Lists!$H$3,IF($K107&lt;1,((($R107*(1-$E107)+$Q107*(1-$F107))/$K107)*((1+'Inputs &amp; Summary'!$D$7)^AZ$29)),((INT(AZ$29/$K107)-INT((AZ$29-1)/$K107))*($R107*(1-$E107)+$Q107*(1-$F107))*((1+'Inputs &amp; Summary'!$D$7)^AZ$29))),((_xlfn.WEIBULL.DIST(AZ$29,$L107,$K107,FALSE)*($R107*(1-$E107)+$Q107*(1-$F107))*((1+'Inputs &amp; Summary'!$D$7)^AZ$29))))))</f>
        <v>0</v>
      </c>
      <c r="BA107" s="114">
        <f>$D107*IF(BA$29&gt;'Inputs &amp; Summary'!$D$5,0,IF(BA$29&gt;VLOOKUP($G107,Lists!$J$17:$K$21,2),IF($M107=Lists!$H$3,IF($K107&lt;1,(($S107/$K107)*((1+'Inputs &amp; Summary'!$D$7)^BA$29)),((INT(BA$29/$K107)-INT((BA$29-1)/$K107))*$S107*((1+'Inputs &amp; Summary'!$D$7)^BA$29))),(_xlfn.WEIBULL.DIST(BA$29,$L107,$K107,FALSE)*$S107*((1+'Inputs &amp; Summary'!$D$7)^BA$29))),IF($M107=Lists!$H$3,IF($K107&lt;1,((($R107*(1-$E107)+$Q107*(1-$F107))/$K107)*((1+'Inputs &amp; Summary'!$D$7)^BA$29)),((INT(BA$29/$K107)-INT((BA$29-1)/$K107))*($R107*(1-$E107)+$Q107*(1-$F107))*((1+'Inputs &amp; Summary'!$D$7)^BA$29))),((_xlfn.WEIBULL.DIST(BA$29,$L107,$K107,FALSE)*($R107*(1-$E107)+$Q107*(1-$F107))*((1+'Inputs &amp; Summary'!$D$7)^BA$29))))))</f>
        <v>0</v>
      </c>
      <c r="BB107" s="114">
        <f>$D107*IF(BB$29&gt;'Inputs &amp; Summary'!$D$5,0,IF(BB$29&gt;VLOOKUP($G107,Lists!$J$17:$K$21,2),IF($M107=Lists!$H$3,IF($K107&lt;1,(($S107/$K107)*((1+'Inputs &amp; Summary'!$D$7)^BB$29)),((INT(BB$29/$K107)-INT((BB$29-1)/$K107))*$S107*((1+'Inputs &amp; Summary'!$D$7)^BB$29))),(_xlfn.WEIBULL.DIST(BB$29,$L107,$K107,FALSE)*$S107*((1+'Inputs &amp; Summary'!$D$7)^BB$29))),IF($M107=Lists!$H$3,IF($K107&lt;1,((($R107*(1-$E107)+$Q107*(1-$F107))/$K107)*((1+'Inputs &amp; Summary'!$D$7)^BB$29)),((INT(BB$29/$K107)-INT((BB$29-1)/$K107))*($R107*(1-$E107)+$Q107*(1-$F107))*((1+'Inputs &amp; Summary'!$D$7)^BB$29))),((_xlfn.WEIBULL.DIST(BB$29,$L107,$K107,FALSE)*($R107*(1-$E107)+$Q107*(1-$F107))*((1+'Inputs &amp; Summary'!$D$7)^BB$29))))))</f>
        <v>0</v>
      </c>
      <c r="BC107" s="114">
        <f>$D107*IF(BC$29&gt;'Inputs &amp; Summary'!$D$5,0,IF(BC$29&gt;VLOOKUP($G107,Lists!$J$17:$K$21,2),IF($M107=Lists!$H$3,IF($K107&lt;1,(($S107/$K107)*((1+'Inputs &amp; Summary'!$D$7)^BC$29)),((INT(BC$29/$K107)-INT((BC$29-1)/$K107))*$S107*((1+'Inputs &amp; Summary'!$D$7)^BC$29))),(_xlfn.WEIBULL.DIST(BC$29,$L107,$K107,FALSE)*$S107*((1+'Inputs &amp; Summary'!$D$7)^BC$29))),IF($M107=Lists!$H$3,IF($K107&lt;1,((($R107*(1-$E107)+$Q107*(1-$F107))/$K107)*((1+'Inputs &amp; Summary'!$D$7)^BC$29)),((INT(BC$29/$K107)-INT((BC$29-1)/$K107))*($R107*(1-$E107)+$Q107*(1-$F107))*((1+'Inputs &amp; Summary'!$D$7)^BC$29))),((_xlfn.WEIBULL.DIST(BC$29,$L107,$K107,FALSE)*($R107*(1-$E107)+$Q107*(1-$F107))*((1+'Inputs &amp; Summary'!$D$7)^BC$29))))))</f>
        <v>0</v>
      </c>
      <c r="BD107" s="114">
        <f>$D107*IF(BD$29&gt;'Inputs &amp; Summary'!$D$5,0,IF(BD$29&gt;VLOOKUP($G107,Lists!$J$17:$K$21,2),IF($M107=Lists!$H$3,IF($K107&lt;1,(($S107/$K107)*((1+'Inputs &amp; Summary'!$D$7)^BD$29)),((INT(BD$29/$K107)-INT((BD$29-1)/$K107))*$S107*((1+'Inputs &amp; Summary'!$D$7)^BD$29))),(_xlfn.WEIBULL.DIST(BD$29,$L107,$K107,FALSE)*$S107*((1+'Inputs &amp; Summary'!$D$7)^BD$29))),IF($M107=Lists!$H$3,IF($K107&lt;1,((($R107*(1-$E107)+$Q107*(1-$F107))/$K107)*((1+'Inputs &amp; Summary'!$D$7)^BD$29)),((INT(BD$29/$K107)-INT((BD$29-1)/$K107))*($R107*(1-$E107)+$Q107*(1-$F107))*((1+'Inputs &amp; Summary'!$D$7)^BD$29))),((_xlfn.WEIBULL.DIST(BD$29,$L107,$K107,FALSE)*($R107*(1-$E107)+$Q107*(1-$F107))*((1+'Inputs &amp; Summary'!$D$7)^BD$29))))))</f>
        <v>0</v>
      </c>
      <c r="BE107" s="114">
        <f>$D107*IF(BE$29&gt;'Inputs &amp; Summary'!$D$5,0,IF(BE$29&gt;VLOOKUP($G107,Lists!$J$17:$K$21,2),IF($M107=Lists!$H$3,IF($K107&lt;1,(($S107/$K107)*((1+'Inputs &amp; Summary'!$D$7)^BE$29)),((INT(BE$29/$K107)-INT((BE$29-1)/$K107))*$S107*((1+'Inputs &amp; Summary'!$D$7)^BE$29))),(_xlfn.WEIBULL.DIST(BE$29,$L107,$K107,FALSE)*$S107*((1+'Inputs &amp; Summary'!$D$7)^BE$29))),IF($M107=Lists!$H$3,IF($K107&lt;1,((($R107*(1-$E107)+$Q107*(1-$F107))/$K107)*((1+'Inputs &amp; Summary'!$D$7)^BE$29)),((INT(BE$29/$K107)-INT((BE$29-1)/$K107))*($R107*(1-$E107)+$Q107*(1-$F107))*((1+'Inputs &amp; Summary'!$D$7)^BE$29))),((_xlfn.WEIBULL.DIST(BE$29,$L107,$K107,FALSE)*($R107*(1-$E107)+$Q107*(1-$F107))*((1+'Inputs &amp; Summary'!$D$7)^BE$29))))))</f>
        <v>0</v>
      </c>
      <c r="BF107" s="114">
        <f>$D107*IF(BF$29&gt;'Inputs &amp; Summary'!$D$5,0,IF(BF$29&gt;VLOOKUP($G107,Lists!$J$17:$K$21,2),IF($M107=Lists!$H$3,IF($K107&lt;1,(($S107/$K107)*((1+'Inputs &amp; Summary'!$D$7)^BF$29)),((INT(BF$29/$K107)-INT((BF$29-1)/$K107))*$S107*((1+'Inputs &amp; Summary'!$D$7)^BF$29))),(_xlfn.WEIBULL.DIST(BF$29,$L107,$K107,FALSE)*$S107*((1+'Inputs &amp; Summary'!$D$7)^BF$29))),IF($M107=Lists!$H$3,IF($K107&lt;1,((($R107*(1-$E107)+$Q107*(1-$F107))/$K107)*((1+'Inputs &amp; Summary'!$D$7)^BF$29)),((INT(BF$29/$K107)-INT((BF$29-1)/$K107))*($R107*(1-$E107)+$Q107*(1-$F107))*((1+'Inputs &amp; Summary'!$D$7)^BF$29))),((_xlfn.WEIBULL.DIST(BF$29,$L107,$K107,FALSE)*($R107*(1-$E107)+$Q107*(1-$F107))*((1+'Inputs &amp; Summary'!$D$7)^BF$29))))))</f>
        <v>0</v>
      </c>
      <c r="BG107" s="114">
        <f>$D107*IF(BG$29&gt;'Inputs &amp; Summary'!$D$5,0,IF(BG$29&gt;VLOOKUP($G107,Lists!$J$17:$K$21,2),IF($M107=Lists!$H$3,IF($K107&lt;1,(($S107/$K107)*((1+'Inputs &amp; Summary'!$D$7)^BG$29)),((INT(BG$29/$K107)-INT((BG$29-1)/$K107))*$S107*((1+'Inputs &amp; Summary'!$D$7)^BG$29))),(_xlfn.WEIBULL.DIST(BG$29,$L107,$K107,FALSE)*$S107*((1+'Inputs &amp; Summary'!$D$7)^BG$29))),IF($M107=Lists!$H$3,IF($K107&lt;1,((($R107*(1-$E107)+$Q107*(1-$F107))/$K107)*((1+'Inputs &amp; Summary'!$D$7)^BG$29)),((INT(BG$29/$K107)-INT((BG$29-1)/$K107))*($R107*(1-$E107)+$Q107*(1-$F107))*((1+'Inputs &amp; Summary'!$D$7)^BG$29))),((_xlfn.WEIBULL.DIST(BG$29,$L107,$K107,FALSE)*($R107*(1-$E107)+$Q107*(1-$F107))*((1+'Inputs &amp; Summary'!$D$7)^BG$29))))))</f>
        <v>0</v>
      </c>
      <c r="BH107" s="114">
        <f>$D107*IF(BH$29&gt;'Inputs &amp; Summary'!$D$5,0,IF(BH$29&gt;VLOOKUP($G107,Lists!$J$17:$K$21,2),IF($M107=Lists!$H$3,IF($K107&lt;1,(($S107/$K107)*((1+'Inputs &amp; Summary'!$D$7)^BH$29)),((INT(BH$29/$K107)-INT((BH$29-1)/$K107))*$S107*((1+'Inputs &amp; Summary'!$D$7)^BH$29))),(_xlfn.WEIBULL.DIST(BH$29,$L107,$K107,FALSE)*$S107*((1+'Inputs &amp; Summary'!$D$7)^BH$29))),IF($M107=Lists!$H$3,IF($K107&lt;1,((($R107*(1-$E107)+$Q107*(1-$F107))/$K107)*((1+'Inputs &amp; Summary'!$D$7)^BH$29)),((INT(BH$29/$K107)-INT((BH$29-1)/$K107))*($R107*(1-$E107)+$Q107*(1-$F107))*((1+'Inputs &amp; Summary'!$D$7)^BH$29))),((_xlfn.WEIBULL.DIST(BH$29,$L107,$K107,FALSE)*($R107*(1-$E107)+$Q107*(1-$F107))*((1+'Inputs &amp; Summary'!$D$7)^BH$29))))))</f>
        <v>0</v>
      </c>
      <c r="BI107" s="114">
        <f>$D107*IF(BI$29&gt;'Inputs &amp; Summary'!$D$5,0,IF(BI$29&gt;VLOOKUP($G107,Lists!$J$17:$K$21,2),IF($M107=Lists!$H$3,IF($K107&lt;1,(($S107/$K107)*((1+'Inputs &amp; Summary'!$D$7)^BI$29)),((INT(BI$29/$K107)-INT((BI$29-1)/$K107))*$S107*((1+'Inputs &amp; Summary'!$D$7)^BI$29))),(_xlfn.WEIBULL.DIST(BI$29,$L107,$K107,FALSE)*$S107*((1+'Inputs &amp; Summary'!$D$7)^BI$29))),IF($M107=Lists!$H$3,IF($K107&lt;1,((($R107*(1-$E107)+$Q107*(1-$F107))/$K107)*((1+'Inputs &amp; Summary'!$D$7)^BI$29)),((INT(BI$29/$K107)-INT((BI$29-1)/$K107))*($R107*(1-$E107)+$Q107*(1-$F107))*((1+'Inputs &amp; Summary'!$D$7)^BI$29))),((_xlfn.WEIBULL.DIST(BI$29,$L107,$K107,FALSE)*($R107*(1-$E107)+$Q107*(1-$F107))*((1+'Inputs &amp; Summary'!$D$7)^BI$29))))))</f>
        <v>0</v>
      </c>
      <c r="BJ107" s="114">
        <f>$D107*IF(BJ$29&gt;'Inputs &amp; Summary'!$D$5,0,IF(BJ$29&gt;VLOOKUP($G107,Lists!$J$17:$K$21,2),IF($M107=Lists!$H$3,IF($K107&lt;1,(($S107/$K107)*((1+'Inputs &amp; Summary'!$D$7)^BJ$29)),((INT(BJ$29/$K107)-INT((BJ$29-1)/$K107))*$S107*((1+'Inputs &amp; Summary'!$D$7)^BJ$29))),(_xlfn.WEIBULL.DIST(BJ$29,$L107,$K107,FALSE)*$S107*((1+'Inputs &amp; Summary'!$D$7)^BJ$29))),IF($M107=Lists!$H$3,IF($K107&lt;1,((($R107*(1-$E107)+$Q107*(1-$F107))/$K107)*((1+'Inputs &amp; Summary'!$D$7)^BJ$29)),((INT(BJ$29/$K107)-INT((BJ$29-1)/$K107))*($R107*(1-$E107)+$Q107*(1-$F107))*((1+'Inputs &amp; Summary'!$D$7)^BJ$29))),((_xlfn.WEIBULL.DIST(BJ$29,$L107,$K107,FALSE)*($R107*(1-$E107)+$Q107*(1-$F107))*((1+'Inputs &amp; Summary'!$D$7)^BJ$29))))))</f>
        <v>0</v>
      </c>
      <c r="BK107" s="114">
        <f>$D107*IF(BK$29&gt;'Inputs &amp; Summary'!$D$5,0,IF(BK$29&gt;VLOOKUP($G107,Lists!$J$17:$K$21,2),IF($M107=Lists!$H$3,IF($K107&lt;1,(($S107/$K107)*((1+'Inputs &amp; Summary'!$D$7)^BK$29)),((INT(BK$29/$K107)-INT((BK$29-1)/$K107))*$S107*((1+'Inputs &amp; Summary'!$D$7)^BK$29))),(_xlfn.WEIBULL.DIST(BK$29,$L107,$K107,FALSE)*$S107*((1+'Inputs &amp; Summary'!$D$7)^BK$29))),IF($M107=Lists!$H$3,IF($K107&lt;1,((($R107*(1-$E107)+$Q107*(1-$F107))/$K107)*((1+'Inputs &amp; Summary'!$D$7)^BK$29)),((INT(BK$29/$K107)-INT((BK$29-1)/$K107))*($R107*(1-$E107)+$Q107*(1-$F107))*((1+'Inputs &amp; Summary'!$D$7)^BK$29))),((_xlfn.WEIBULL.DIST(BK$29,$L107,$K107,FALSE)*($R107*(1-$E107)+$Q107*(1-$F107))*((1+'Inputs &amp; Summary'!$D$7)^BK$29))))))</f>
        <v>0</v>
      </c>
      <c r="BL107" s="114">
        <f>$D107*IF(BL$29&gt;'Inputs &amp; Summary'!$D$5,0,IF(BL$29&gt;VLOOKUP($G107,Lists!$J$17:$K$21,2),IF($M107=Lists!$H$3,IF($K107&lt;1,(($S107/$K107)*((1+'Inputs &amp; Summary'!$D$7)^BL$29)),((INT(BL$29/$K107)-INT((BL$29-1)/$K107))*$S107*((1+'Inputs &amp; Summary'!$D$7)^BL$29))),(_xlfn.WEIBULL.DIST(BL$29,$L107,$K107,FALSE)*$S107*((1+'Inputs &amp; Summary'!$D$7)^BL$29))),IF($M107=Lists!$H$3,IF($K107&lt;1,((($R107*(1-$E107)+$Q107*(1-$F107))/$K107)*((1+'Inputs &amp; Summary'!$D$7)^BL$29)),((INT(BL$29/$K107)-INT((BL$29-1)/$K107))*($R107*(1-$E107)+$Q107*(1-$F107))*((1+'Inputs &amp; Summary'!$D$7)^BL$29))),((_xlfn.WEIBULL.DIST(BL$29,$L107,$K107,FALSE)*($R107*(1-$E107)+$Q107*(1-$F107))*((1+'Inputs &amp; Summary'!$D$7)^BL$29))))))</f>
        <v>0</v>
      </c>
    </row>
    <row r="108" spans="1:64" s="1" customFormat="1" ht="28.8" x14ac:dyDescent="0.3">
      <c r="A108" s="79" t="s">
        <v>216</v>
      </c>
      <c r="B108" s="33" t="s">
        <v>152</v>
      </c>
      <c r="C108" s="33" t="s">
        <v>17</v>
      </c>
      <c r="D108" s="68">
        <v>1</v>
      </c>
      <c r="E108" s="68">
        <v>1</v>
      </c>
      <c r="F108" s="68">
        <v>1</v>
      </c>
      <c r="G108" s="213" t="s">
        <v>17</v>
      </c>
      <c r="H108" s="34" t="s">
        <v>288</v>
      </c>
      <c r="I108" s="34" t="s">
        <v>99</v>
      </c>
      <c r="J108" s="33">
        <f>VLOOKUP(I108,'Labor Rates'!$A$1:$B$16,2)</f>
        <v>24.03846153846154</v>
      </c>
      <c r="K108" s="35">
        <v>20</v>
      </c>
      <c r="L108" s="35">
        <v>1</v>
      </c>
      <c r="M108" s="36" t="s">
        <v>249</v>
      </c>
      <c r="N108" s="84">
        <f>'Inputs &amp; Summary'!$D$30</f>
        <v>1</v>
      </c>
      <c r="O108" s="35">
        <v>1</v>
      </c>
      <c r="P108" s="5">
        <v>1000</v>
      </c>
      <c r="Q108" s="73">
        <f t="shared" si="16"/>
        <v>24.03846153846154</v>
      </c>
      <c r="R108" s="73">
        <f t="shared" si="17"/>
        <v>1000</v>
      </c>
      <c r="S108" s="74">
        <f t="shared" si="18"/>
        <v>1024.0384615384614</v>
      </c>
      <c r="T108" s="88"/>
      <c r="U108" s="80"/>
      <c r="V108" s="87">
        <f t="shared" si="19"/>
        <v>16.09211276555925</v>
      </c>
      <c r="W108" s="87">
        <f>NPV('Inputs &amp; Summary'!$D$6,Y108:BL108)</f>
        <v>116.83707372417136</v>
      </c>
      <c r="X108" s="90">
        <f t="shared" si="20"/>
        <v>8.4800789081949772E-4</v>
      </c>
      <c r="Y108" s="114">
        <f>$D108*IF(Y$29&gt;'Inputs &amp; Summary'!$D$5,0,IF(Y$29&gt;VLOOKUP($G108,Lists!$J$17:$K$21,2),IF($M108=Lists!$H$3,IF($K108&lt;1,(($S108/$K108)*((1+'Inputs &amp; Summary'!$D$7)^Y$29)),((INT(Y$29/$K108)-INT((Y$29-1)/$K108))*$S108*((1+'Inputs &amp; Summary'!$D$7)^Y$29))),(_xlfn.WEIBULL.DIST(Y$29,$L108,$K108,FALSE)*$S108*((1+'Inputs &amp; Summary'!$D$7)^Y$29))),IF($M108=Lists!$H$3,IF($K108&lt;1,((($R108*(1-$E108)+$Q108*(1-$F108))/$K108)*((1+'Inputs &amp; Summary'!$D$7)^Y$29)),((INT(Y$29/$K108)-INT((Y$29-1)/$K108))*($R108*(1-$E108)+$Q108*(1-$F108))*((1+'Inputs &amp; Summary'!$D$7)^Y$29))),((_xlfn.WEIBULL.DIST(Y$29,$L108,$K108,FALSE)*($R108*(1-$E108)+$Q108*(1-$F108))*((1+'Inputs &amp; Summary'!$D$7)^Y$29))))))</f>
        <v>0</v>
      </c>
      <c r="Z108" s="114">
        <f>$D108*IF(Z$29&gt;'Inputs &amp; Summary'!$D$5,0,IF(Z$29&gt;VLOOKUP($G108,Lists!$J$17:$K$21,2),IF($M108=Lists!$H$3,IF($K108&lt;1,(($S108/$K108)*((1+'Inputs &amp; Summary'!$D$7)^Z$29)),((INT(Z$29/$K108)-INT((Z$29-1)/$K108))*$S108*((1+'Inputs &amp; Summary'!$D$7)^Z$29))),(_xlfn.WEIBULL.DIST(Z$29,$L108,$K108,FALSE)*$S108*((1+'Inputs &amp; Summary'!$D$7)^Z$29))),IF($M108=Lists!$H$3,IF($K108&lt;1,((($R108*(1-$E108)+$Q108*(1-$F108))/$K108)*((1+'Inputs &amp; Summary'!$D$7)^Z$29)),((INT(Z$29/$K108)-INT((Z$29-1)/$K108))*($R108*(1-$E108)+$Q108*(1-$F108))*((1+'Inputs &amp; Summary'!$D$7)^Z$29))),((_xlfn.WEIBULL.DIST(Z$29,$L108,$K108,FALSE)*($R108*(1-$E108)+$Q108*(1-$F108))*((1+'Inputs &amp; Summary'!$D$7)^Z$29))))))</f>
        <v>0</v>
      </c>
      <c r="AA108" s="114">
        <f>$D108*IF(AA$29&gt;'Inputs &amp; Summary'!$D$5,0,IF(AA$29&gt;VLOOKUP($G108,Lists!$J$17:$K$21,2),IF($M108=Lists!$H$3,IF($K108&lt;1,(($S108/$K108)*((1+'Inputs &amp; Summary'!$D$7)^AA$29)),((INT(AA$29/$K108)-INT((AA$29-1)/$K108))*$S108*((1+'Inputs &amp; Summary'!$D$7)^AA$29))),(_xlfn.WEIBULL.DIST(AA$29,$L108,$K108,FALSE)*$S108*((1+'Inputs &amp; Summary'!$D$7)^AA$29))),IF($M108=Lists!$H$3,IF($K108&lt;1,((($R108*(1-$E108)+$Q108*(1-$F108))/$K108)*((1+'Inputs &amp; Summary'!$D$7)^AA$29)),((INT(AA$29/$K108)-INT((AA$29-1)/$K108))*($R108*(1-$E108)+$Q108*(1-$F108))*((1+'Inputs &amp; Summary'!$D$7)^AA$29))),((_xlfn.WEIBULL.DIST(AA$29,$L108,$K108,FALSE)*($R108*(1-$E108)+$Q108*(1-$F108))*((1+'Inputs &amp; Summary'!$D$7)^AA$29))))))</f>
        <v>0</v>
      </c>
      <c r="AB108" s="114">
        <f>$D108*IF(AB$29&gt;'Inputs &amp; Summary'!$D$5,0,IF(AB$29&gt;VLOOKUP($G108,Lists!$J$17:$K$21,2),IF($M108=Lists!$H$3,IF($K108&lt;1,(($S108/$K108)*((1+'Inputs &amp; Summary'!$D$7)^AB$29)),((INT(AB$29/$K108)-INT((AB$29-1)/$K108))*$S108*((1+'Inputs &amp; Summary'!$D$7)^AB$29))),(_xlfn.WEIBULL.DIST(AB$29,$L108,$K108,FALSE)*$S108*((1+'Inputs &amp; Summary'!$D$7)^AB$29))),IF($M108=Lists!$H$3,IF($K108&lt;1,((($R108*(1-$E108)+$Q108*(1-$F108))/$K108)*((1+'Inputs &amp; Summary'!$D$7)^AB$29)),((INT(AB$29/$K108)-INT((AB$29-1)/$K108))*($R108*(1-$E108)+$Q108*(1-$F108))*((1+'Inputs &amp; Summary'!$D$7)^AB$29))),((_xlfn.WEIBULL.DIST(AB$29,$L108,$K108,FALSE)*($R108*(1-$E108)+$Q108*(1-$F108))*((1+'Inputs &amp; Summary'!$D$7)^AB$29))))))</f>
        <v>0</v>
      </c>
      <c r="AC108" s="114">
        <f>$D108*IF(AC$29&gt;'Inputs &amp; Summary'!$D$5,0,IF(AC$29&gt;VLOOKUP($G108,Lists!$J$17:$K$21,2),IF($M108=Lists!$H$3,IF($K108&lt;1,(($S108/$K108)*((1+'Inputs &amp; Summary'!$D$7)^AC$29)),((INT(AC$29/$K108)-INT((AC$29-1)/$K108))*$S108*((1+'Inputs &amp; Summary'!$D$7)^AC$29))),(_xlfn.WEIBULL.DIST(AC$29,$L108,$K108,FALSE)*$S108*((1+'Inputs &amp; Summary'!$D$7)^AC$29))),IF($M108=Lists!$H$3,IF($K108&lt;1,((($R108*(1-$E108)+$Q108*(1-$F108))/$K108)*((1+'Inputs &amp; Summary'!$D$7)^AC$29)),((INT(AC$29/$K108)-INT((AC$29-1)/$K108))*($R108*(1-$E108)+$Q108*(1-$F108))*((1+'Inputs &amp; Summary'!$D$7)^AC$29))),((_xlfn.WEIBULL.DIST(AC$29,$L108,$K108,FALSE)*($R108*(1-$E108)+$Q108*(1-$F108))*((1+'Inputs &amp; Summary'!$D$7)^AC$29))))))</f>
        <v>0</v>
      </c>
      <c r="AD108" s="114">
        <f>$D108*IF(AD$29&gt;'Inputs &amp; Summary'!$D$5,0,IF(AD$29&gt;VLOOKUP($G108,Lists!$J$17:$K$21,2),IF($M108=Lists!$H$3,IF($K108&lt;1,(($S108/$K108)*((1+'Inputs &amp; Summary'!$D$7)^AD$29)),((INT(AD$29/$K108)-INT((AD$29-1)/$K108))*$S108*((1+'Inputs &amp; Summary'!$D$7)^AD$29))),(_xlfn.WEIBULL.DIST(AD$29,$L108,$K108,FALSE)*$S108*((1+'Inputs &amp; Summary'!$D$7)^AD$29))),IF($M108=Lists!$H$3,IF($K108&lt;1,((($R108*(1-$E108)+$Q108*(1-$F108))/$K108)*((1+'Inputs &amp; Summary'!$D$7)^AD$29)),((INT(AD$29/$K108)-INT((AD$29-1)/$K108))*($R108*(1-$E108)+$Q108*(1-$F108))*((1+'Inputs &amp; Summary'!$D$7)^AD$29))),((_xlfn.WEIBULL.DIST(AD$29,$L108,$K108,FALSE)*($R108*(1-$E108)+$Q108*(1-$F108))*((1+'Inputs &amp; Summary'!$D$7)^AD$29))))))</f>
        <v>0</v>
      </c>
      <c r="AE108" s="114">
        <f>$D108*IF(AE$29&gt;'Inputs &amp; Summary'!$D$5,0,IF(AE$29&gt;VLOOKUP($G108,Lists!$J$17:$K$21,2),IF($M108=Lists!$H$3,IF($K108&lt;1,(($S108/$K108)*((1+'Inputs &amp; Summary'!$D$7)^AE$29)),((INT(AE$29/$K108)-INT((AE$29-1)/$K108))*$S108*((1+'Inputs &amp; Summary'!$D$7)^AE$29))),(_xlfn.WEIBULL.DIST(AE$29,$L108,$K108,FALSE)*$S108*((1+'Inputs &amp; Summary'!$D$7)^AE$29))),IF($M108=Lists!$H$3,IF($K108&lt;1,((($R108*(1-$E108)+$Q108*(1-$F108))/$K108)*((1+'Inputs &amp; Summary'!$D$7)^AE$29)),((INT(AE$29/$K108)-INT((AE$29-1)/$K108))*($R108*(1-$E108)+$Q108*(1-$F108))*((1+'Inputs &amp; Summary'!$D$7)^AE$29))),((_xlfn.WEIBULL.DIST(AE$29,$L108,$K108,FALSE)*($R108*(1-$E108)+$Q108*(1-$F108))*((1+'Inputs &amp; Summary'!$D$7)^AE$29))))))</f>
        <v>0</v>
      </c>
      <c r="AF108" s="114">
        <f>$D108*IF(AF$29&gt;'Inputs &amp; Summary'!$D$5,0,IF(AF$29&gt;VLOOKUP($G108,Lists!$J$17:$K$21,2),IF($M108=Lists!$H$3,IF($K108&lt;1,(($S108/$K108)*((1+'Inputs &amp; Summary'!$D$7)^AF$29)),((INT(AF$29/$K108)-INT((AF$29-1)/$K108))*$S108*((1+'Inputs &amp; Summary'!$D$7)^AF$29))),(_xlfn.WEIBULL.DIST(AF$29,$L108,$K108,FALSE)*$S108*((1+'Inputs &amp; Summary'!$D$7)^AF$29))),IF($M108=Lists!$H$3,IF($K108&lt;1,((($R108*(1-$E108)+$Q108*(1-$F108))/$K108)*((1+'Inputs &amp; Summary'!$D$7)^AF$29)),((INT(AF$29/$K108)-INT((AF$29-1)/$K108))*($R108*(1-$E108)+$Q108*(1-$F108))*((1+'Inputs &amp; Summary'!$D$7)^AF$29))),((_xlfn.WEIBULL.DIST(AF$29,$L108,$K108,FALSE)*($R108*(1-$E108)+$Q108*(1-$F108))*((1+'Inputs &amp; Summary'!$D$7)^AF$29))))))</f>
        <v>0</v>
      </c>
      <c r="AG108" s="114">
        <f>$D108*IF(AG$29&gt;'Inputs &amp; Summary'!$D$5,0,IF(AG$29&gt;VLOOKUP($G108,Lists!$J$17:$K$21,2),IF($M108=Lists!$H$3,IF($K108&lt;1,(($S108/$K108)*((1+'Inputs &amp; Summary'!$D$7)^AG$29)),((INT(AG$29/$K108)-INT((AG$29-1)/$K108))*$S108*((1+'Inputs &amp; Summary'!$D$7)^AG$29))),(_xlfn.WEIBULL.DIST(AG$29,$L108,$K108,FALSE)*$S108*((1+'Inputs &amp; Summary'!$D$7)^AG$29))),IF($M108=Lists!$H$3,IF($K108&lt;1,((($R108*(1-$E108)+$Q108*(1-$F108))/$K108)*((1+'Inputs &amp; Summary'!$D$7)^AG$29)),((INT(AG$29/$K108)-INT((AG$29-1)/$K108))*($R108*(1-$E108)+$Q108*(1-$F108))*((1+'Inputs &amp; Summary'!$D$7)^AG$29))),((_xlfn.WEIBULL.DIST(AG$29,$L108,$K108,FALSE)*($R108*(1-$E108)+$Q108*(1-$F108))*((1+'Inputs &amp; Summary'!$D$7)^AG$29))))))</f>
        <v>0</v>
      </c>
      <c r="AH108" s="114">
        <f>$D108*IF(AH$29&gt;'Inputs &amp; Summary'!$D$5,0,IF(AH$29&gt;VLOOKUP($G108,Lists!$J$17:$K$21,2),IF($M108=Lists!$H$3,IF($K108&lt;1,(($S108/$K108)*((1+'Inputs &amp; Summary'!$D$7)^AH$29)),((INT(AH$29/$K108)-INT((AH$29-1)/$K108))*$S108*((1+'Inputs &amp; Summary'!$D$7)^AH$29))),(_xlfn.WEIBULL.DIST(AH$29,$L108,$K108,FALSE)*$S108*((1+'Inputs &amp; Summary'!$D$7)^AH$29))),IF($M108=Lists!$H$3,IF($K108&lt;1,((($R108*(1-$E108)+$Q108*(1-$F108))/$K108)*((1+'Inputs &amp; Summary'!$D$7)^AH$29)),((INT(AH$29/$K108)-INT((AH$29-1)/$K108))*($R108*(1-$E108)+$Q108*(1-$F108))*((1+'Inputs &amp; Summary'!$D$7)^AH$29))),((_xlfn.WEIBULL.DIST(AH$29,$L108,$K108,FALSE)*($R108*(1-$E108)+$Q108*(1-$F108))*((1+'Inputs &amp; Summary'!$D$7)^AH$29))))))</f>
        <v>0</v>
      </c>
      <c r="AI108" s="114">
        <f>$D108*IF(AI$29&gt;'Inputs &amp; Summary'!$D$5,0,IF(AI$29&gt;VLOOKUP($G108,Lists!$J$17:$K$21,2),IF($M108=Lists!$H$3,IF($K108&lt;1,(($S108/$K108)*((1+'Inputs &amp; Summary'!$D$7)^AI$29)),((INT(AI$29/$K108)-INT((AI$29-1)/$K108))*$S108*((1+'Inputs &amp; Summary'!$D$7)^AI$29))),(_xlfn.WEIBULL.DIST(AI$29,$L108,$K108,FALSE)*$S108*((1+'Inputs &amp; Summary'!$D$7)^AI$29))),IF($M108=Lists!$H$3,IF($K108&lt;1,((($R108*(1-$E108)+$Q108*(1-$F108))/$K108)*((1+'Inputs &amp; Summary'!$D$7)^AI$29)),((INT(AI$29/$K108)-INT((AI$29-1)/$K108))*($R108*(1-$E108)+$Q108*(1-$F108))*((1+'Inputs &amp; Summary'!$D$7)^AI$29))),((_xlfn.WEIBULL.DIST(AI$29,$L108,$K108,FALSE)*($R108*(1-$E108)+$Q108*(1-$F108))*((1+'Inputs &amp; Summary'!$D$7)^AI$29))))))</f>
        <v>36.730445606018286</v>
      </c>
      <c r="AJ108" s="114">
        <f>$D108*IF(AJ$29&gt;'Inputs &amp; Summary'!$D$5,0,IF(AJ$29&gt;VLOOKUP($G108,Lists!$J$17:$K$21,2),IF($M108=Lists!$H$3,IF($K108&lt;1,(($S108/$K108)*((1+'Inputs &amp; Summary'!$D$7)^AJ$29)),((INT(AJ$29/$K108)-INT((AJ$29-1)/$K108))*$S108*((1+'Inputs &amp; Summary'!$D$7)^AJ$29))),(_xlfn.WEIBULL.DIST(AJ$29,$L108,$K108,FALSE)*$S108*((1+'Inputs &amp; Summary'!$D$7)^AJ$29))),IF($M108=Lists!$H$3,IF($K108&lt;1,((($R108*(1-$E108)+$Q108*(1-$F108))/$K108)*((1+'Inputs &amp; Summary'!$D$7)^AJ$29)),((INT(AJ$29/$K108)-INT((AJ$29-1)/$K108))*($R108*(1-$E108)+$Q108*(1-$F108))*((1+'Inputs &amp; Summary'!$D$7)^AJ$29))),((_xlfn.WEIBULL.DIST(AJ$29,$L108,$K108,FALSE)*($R108*(1-$E108)+$Q108*(1-$F108))*((1+'Inputs &amp; Summary'!$D$7)^AJ$29))))))</f>
        <v>35.637862248176916</v>
      </c>
      <c r="AK108" s="114">
        <f>$D108*IF(AK$29&gt;'Inputs &amp; Summary'!$D$5,0,IF(AK$29&gt;VLOOKUP($G108,Lists!$J$17:$K$21,2),IF($M108=Lists!$H$3,IF($K108&lt;1,(($S108/$K108)*((1+'Inputs &amp; Summary'!$D$7)^AK$29)),((INT(AK$29/$K108)-INT((AK$29-1)/$K108))*$S108*((1+'Inputs &amp; Summary'!$D$7)^AK$29))),(_xlfn.WEIBULL.DIST(AK$29,$L108,$K108,FALSE)*$S108*((1+'Inputs &amp; Summary'!$D$7)^AK$29))),IF($M108=Lists!$H$3,IF($K108&lt;1,((($R108*(1-$E108)+$Q108*(1-$F108))/$K108)*((1+'Inputs &amp; Summary'!$D$7)^AK$29)),((INT(AK$29/$K108)-INT((AK$29-1)/$K108))*($R108*(1-$E108)+$Q108*(1-$F108))*((1+'Inputs &amp; Summary'!$D$7)^AK$29))),((_xlfn.WEIBULL.DIST(AK$29,$L108,$K108,FALSE)*($R108*(1-$E108)+$Q108*(1-$F108))*((1+'Inputs &amp; Summary'!$D$7)^AK$29))))))</f>
        <v>34.577778860704427</v>
      </c>
      <c r="AL108" s="114">
        <f>$D108*IF(AL$29&gt;'Inputs &amp; Summary'!$D$5,0,IF(AL$29&gt;VLOOKUP($G108,Lists!$J$17:$K$21,2),IF($M108=Lists!$H$3,IF($K108&lt;1,(($S108/$K108)*((1+'Inputs &amp; Summary'!$D$7)^AL$29)),((INT(AL$29/$K108)-INT((AL$29-1)/$K108))*$S108*((1+'Inputs &amp; Summary'!$D$7)^AL$29))),(_xlfn.WEIBULL.DIST(AL$29,$L108,$K108,FALSE)*$S108*((1+'Inputs &amp; Summary'!$D$7)^AL$29))),IF($M108=Lists!$H$3,IF($K108&lt;1,((($R108*(1-$E108)+$Q108*(1-$F108))/$K108)*((1+'Inputs &amp; Summary'!$D$7)^AL$29)),((INT(AL$29/$K108)-INT((AL$29-1)/$K108))*($R108*(1-$E108)+$Q108*(1-$F108))*((1+'Inputs &amp; Summary'!$D$7)^AL$29))),((_xlfn.WEIBULL.DIST(AL$29,$L108,$K108,FALSE)*($R108*(1-$E108)+$Q108*(1-$F108))*((1+'Inputs &amp; Summary'!$D$7)^AL$29))))))</f>
        <v>33.549228699904447</v>
      </c>
      <c r="AM108" s="114">
        <f>$D108*IF(AM$29&gt;'Inputs &amp; Summary'!$D$5,0,IF(AM$29&gt;VLOOKUP($G108,Lists!$J$17:$K$21,2),IF($M108=Lists!$H$3,IF($K108&lt;1,(($S108/$K108)*((1+'Inputs &amp; Summary'!$D$7)^AM$29)),((INT(AM$29/$K108)-INT((AM$29-1)/$K108))*$S108*((1+'Inputs &amp; Summary'!$D$7)^AM$29))),(_xlfn.WEIBULL.DIST(AM$29,$L108,$K108,FALSE)*$S108*((1+'Inputs &amp; Summary'!$D$7)^AM$29))),IF($M108=Lists!$H$3,IF($K108&lt;1,((($R108*(1-$E108)+$Q108*(1-$F108))/$K108)*((1+'Inputs &amp; Summary'!$D$7)^AM$29)),((INT(AM$29/$K108)-INT((AM$29-1)/$K108))*($R108*(1-$E108)+$Q108*(1-$F108))*((1+'Inputs &amp; Summary'!$D$7)^AM$29))),((_xlfn.WEIBULL.DIST(AM$29,$L108,$K108,FALSE)*($R108*(1-$E108)+$Q108*(1-$F108))*((1+'Inputs &amp; Summary'!$D$7)^AM$29))))))</f>
        <v>32.551273778825994</v>
      </c>
      <c r="AN108" s="114">
        <f>$D108*IF(AN$29&gt;'Inputs &amp; Summary'!$D$5,0,IF(AN$29&gt;VLOOKUP($G108,Lists!$J$17:$K$21,2),IF($M108=Lists!$H$3,IF($K108&lt;1,(($S108/$K108)*((1+'Inputs &amp; Summary'!$D$7)^AN$29)),((INT(AN$29/$K108)-INT((AN$29-1)/$K108))*$S108*((1+'Inputs &amp; Summary'!$D$7)^AN$29))),(_xlfn.WEIBULL.DIST(AN$29,$L108,$K108,FALSE)*$S108*((1+'Inputs &amp; Summary'!$D$7)^AN$29))),IF($M108=Lists!$H$3,IF($K108&lt;1,((($R108*(1-$E108)+$Q108*(1-$F108))/$K108)*((1+'Inputs &amp; Summary'!$D$7)^AN$29)),((INT(AN$29/$K108)-INT((AN$29-1)/$K108))*($R108*(1-$E108)+$Q108*(1-$F108))*((1+'Inputs &amp; Summary'!$D$7)^AN$29))),((_xlfn.WEIBULL.DIST(AN$29,$L108,$K108,FALSE)*($R108*(1-$E108)+$Q108*(1-$F108))*((1+'Inputs &amp; Summary'!$D$7)^AN$29))))))</f>
        <v>31.583004011865793</v>
      </c>
      <c r="AO108" s="114">
        <f>$D108*IF(AO$29&gt;'Inputs &amp; Summary'!$D$5,0,IF(AO$29&gt;VLOOKUP($G108,Lists!$J$17:$K$21,2),IF($M108=Lists!$H$3,IF($K108&lt;1,(($S108/$K108)*((1+'Inputs &amp; Summary'!$D$7)^AO$29)),((INT(AO$29/$K108)-INT((AO$29-1)/$K108))*$S108*((1+'Inputs &amp; Summary'!$D$7)^AO$29))),(_xlfn.WEIBULL.DIST(AO$29,$L108,$K108,FALSE)*$S108*((1+'Inputs &amp; Summary'!$D$7)^AO$29))),IF($M108=Lists!$H$3,IF($K108&lt;1,((($R108*(1-$E108)+$Q108*(1-$F108))/$K108)*((1+'Inputs &amp; Summary'!$D$7)^AO$29)),((INT(AO$29/$K108)-INT((AO$29-1)/$K108))*($R108*(1-$E108)+$Q108*(1-$F108))*((1+'Inputs &amp; Summary'!$D$7)^AO$29))),((_xlfn.WEIBULL.DIST(AO$29,$L108,$K108,FALSE)*($R108*(1-$E108)+$Q108*(1-$F108))*((1+'Inputs &amp; Summary'!$D$7)^AO$29))))))</f>
        <v>30.643536384815068</v>
      </c>
      <c r="AP108" s="114">
        <f>$D108*IF(AP$29&gt;'Inputs &amp; Summary'!$D$5,0,IF(AP$29&gt;VLOOKUP($G108,Lists!$J$17:$K$21,2),IF($M108=Lists!$H$3,IF($K108&lt;1,(($S108/$K108)*((1+'Inputs &amp; Summary'!$D$7)^AP$29)),((INT(AP$29/$K108)-INT((AP$29-1)/$K108))*$S108*((1+'Inputs &amp; Summary'!$D$7)^AP$29))),(_xlfn.WEIBULL.DIST(AP$29,$L108,$K108,FALSE)*$S108*((1+'Inputs &amp; Summary'!$D$7)^AP$29))),IF($M108=Lists!$H$3,IF($K108&lt;1,((($R108*(1-$E108)+$Q108*(1-$F108))/$K108)*((1+'Inputs &amp; Summary'!$D$7)^AP$29)),((INT(AP$29/$K108)-INT((AP$29-1)/$K108))*($R108*(1-$E108)+$Q108*(1-$F108))*((1+'Inputs &amp; Summary'!$D$7)^AP$29))),((_xlfn.WEIBULL.DIST(AP$29,$L108,$K108,FALSE)*($R108*(1-$E108)+$Q108*(1-$F108))*((1+'Inputs &amp; Summary'!$D$7)^AP$29))))))</f>
        <v>29.732014149594203</v>
      </c>
      <c r="AQ108" s="114">
        <f>$D108*IF(AQ$29&gt;'Inputs &amp; Summary'!$D$5,0,IF(AQ$29&gt;VLOOKUP($G108,Lists!$J$17:$K$21,2),IF($M108=Lists!$H$3,IF($K108&lt;1,(($S108/$K108)*((1+'Inputs &amp; Summary'!$D$7)^AQ$29)),((INT(AQ$29/$K108)-INT((AQ$29-1)/$K108))*$S108*((1+'Inputs &amp; Summary'!$D$7)^AQ$29))),(_xlfn.WEIBULL.DIST(AQ$29,$L108,$K108,FALSE)*$S108*((1+'Inputs &amp; Summary'!$D$7)^AQ$29))),IF($M108=Lists!$H$3,IF($K108&lt;1,((($R108*(1-$E108)+$Q108*(1-$F108))/$K108)*((1+'Inputs &amp; Summary'!$D$7)^AQ$29)),((INT(AQ$29/$K108)-INT((AQ$29-1)/$K108))*($R108*(1-$E108)+$Q108*(1-$F108))*((1+'Inputs &amp; Summary'!$D$7)^AQ$29))),((_xlfn.WEIBULL.DIST(AQ$29,$L108,$K108,FALSE)*($R108*(1-$E108)+$Q108*(1-$F108))*((1+'Inputs &amp; Summary'!$D$7)^AQ$29))))))</f>
        <v>28.847606042940896</v>
      </c>
      <c r="AR108" s="114">
        <f>$D108*IF(AR$29&gt;'Inputs &amp; Summary'!$D$5,0,IF(AR$29&gt;VLOOKUP($G108,Lists!$J$17:$K$21,2),IF($M108=Lists!$H$3,IF($K108&lt;1,(($S108/$K108)*((1+'Inputs &amp; Summary'!$D$7)^AR$29)),((INT(AR$29/$K108)-INT((AR$29-1)/$K108))*$S108*((1+'Inputs &amp; Summary'!$D$7)^AR$29))),(_xlfn.WEIBULL.DIST(AR$29,$L108,$K108,FALSE)*$S108*((1+'Inputs &amp; Summary'!$D$7)^AR$29))),IF($M108=Lists!$H$3,IF($K108&lt;1,((($R108*(1-$E108)+$Q108*(1-$F108))/$K108)*((1+'Inputs &amp; Summary'!$D$7)^AR$29)),((INT(AR$29/$K108)-INT((AR$29-1)/$K108))*($R108*(1-$E108)+$Q108*(1-$F108))*((1+'Inputs &amp; Summary'!$D$7)^AR$29))),((_xlfn.WEIBULL.DIST(AR$29,$L108,$K108,FALSE)*($R108*(1-$E108)+$Q108*(1-$F108))*((1+'Inputs &amp; Summary'!$D$7)^AR$29))))))</f>
        <v>27.989505528338988</v>
      </c>
      <c r="AS108" s="114">
        <f>$D108*IF(AS$29&gt;'Inputs &amp; Summary'!$D$5,0,IF(AS$29&gt;VLOOKUP($G108,Lists!$J$17:$K$21,2),IF($M108=Lists!$H$3,IF($K108&lt;1,(($S108/$K108)*((1+'Inputs &amp; Summary'!$D$7)^AS$29)),((INT(AS$29/$K108)-INT((AS$29-1)/$K108))*$S108*((1+'Inputs &amp; Summary'!$D$7)^AS$29))),(_xlfn.WEIBULL.DIST(AS$29,$L108,$K108,FALSE)*$S108*((1+'Inputs &amp; Summary'!$D$7)^AS$29))),IF($M108=Lists!$H$3,IF($K108&lt;1,((($R108*(1-$E108)+$Q108*(1-$F108))/$K108)*((1+'Inputs &amp; Summary'!$D$7)^AS$29)),((INT(AS$29/$K108)-INT((AS$29-1)/$K108))*($R108*(1-$E108)+$Q108*(1-$F108))*((1+'Inputs &amp; Summary'!$D$7)^AS$29))),((_xlfn.WEIBULL.DIST(AS$29,$L108,$K108,FALSE)*($R108*(1-$E108)+$Q108*(1-$F108))*((1+'Inputs &amp; Summary'!$D$7)^AS$29))))))</f>
        <v>0</v>
      </c>
      <c r="AT108" s="114">
        <f>$D108*IF(AT$29&gt;'Inputs &amp; Summary'!$D$5,0,IF(AT$29&gt;VLOOKUP($G108,Lists!$J$17:$K$21,2),IF($M108=Lists!$H$3,IF($K108&lt;1,(($S108/$K108)*((1+'Inputs &amp; Summary'!$D$7)^AT$29)),((INT(AT$29/$K108)-INT((AT$29-1)/$K108))*$S108*((1+'Inputs &amp; Summary'!$D$7)^AT$29))),(_xlfn.WEIBULL.DIST(AT$29,$L108,$K108,FALSE)*$S108*((1+'Inputs &amp; Summary'!$D$7)^AT$29))),IF($M108=Lists!$H$3,IF($K108&lt;1,((($R108*(1-$E108)+$Q108*(1-$F108))/$K108)*((1+'Inputs &amp; Summary'!$D$7)^AT$29)),((INT(AT$29/$K108)-INT((AT$29-1)/$K108))*($R108*(1-$E108)+$Q108*(1-$F108))*((1+'Inputs &amp; Summary'!$D$7)^AT$29))),((_xlfn.WEIBULL.DIST(AT$29,$L108,$K108,FALSE)*($R108*(1-$E108)+$Q108*(1-$F108))*((1+'Inputs &amp; Summary'!$D$7)^AT$29))))))</f>
        <v>0</v>
      </c>
      <c r="AU108" s="114">
        <f>$D108*IF(AU$29&gt;'Inputs &amp; Summary'!$D$5,0,IF(AU$29&gt;VLOOKUP($G108,Lists!$J$17:$K$21,2),IF($M108=Lists!$H$3,IF($K108&lt;1,(($S108/$K108)*((1+'Inputs &amp; Summary'!$D$7)^AU$29)),((INT(AU$29/$K108)-INT((AU$29-1)/$K108))*$S108*((1+'Inputs &amp; Summary'!$D$7)^AU$29))),(_xlfn.WEIBULL.DIST(AU$29,$L108,$K108,FALSE)*$S108*((1+'Inputs &amp; Summary'!$D$7)^AU$29))),IF($M108=Lists!$H$3,IF($K108&lt;1,((($R108*(1-$E108)+$Q108*(1-$F108))/$K108)*((1+'Inputs &amp; Summary'!$D$7)^AU$29)),((INT(AU$29/$K108)-INT((AU$29-1)/$K108))*($R108*(1-$E108)+$Q108*(1-$F108))*((1+'Inputs &amp; Summary'!$D$7)^AU$29))),((_xlfn.WEIBULL.DIST(AU$29,$L108,$K108,FALSE)*($R108*(1-$E108)+$Q108*(1-$F108))*((1+'Inputs &amp; Summary'!$D$7)^AU$29))))))</f>
        <v>0</v>
      </c>
      <c r="AV108" s="114">
        <f>$D108*IF(AV$29&gt;'Inputs &amp; Summary'!$D$5,0,IF(AV$29&gt;VLOOKUP($G108,Lists!$J$17:$K$21,2),IF($M108=Lists!$H$3,IF($K108&lt;1,(($S108/$K108)*((1+'Inputs &amp; Summary'!$D$7)^AV$29)),((INT(AV$29/$K108)-INT((AV$29-1)/$K108))*$S108*((1+'Inputs &amp; Summary'!$D$7)^AV$29))),(_xlfn.WEIBULL.DIST(AV$29,$L108,$K108,FALSE)*$S108*((1+'Inputs &amp; Summary'!$D$7)^AV$29))),IF($M108=Lists!$H$3,IF($K108&lt;1,((($R108*(1-$E108)+$Q108*(1-$F108))/$K108)*((1+'Inputs &amp; Summary'!$D$7)^AV$29)),((INT(AV$29/$K108)-INT((AV$29-1)/$K108))*($R108*(1-$E108)+$Q108*(1-$F108))*((1+'Inputs &amp; Summary'!$D$7)^AV$29))),((_xlfn.WEIBULL.DIST(AV$29,$L108,$K108,FALSE)*($R108*(1-$E108)+$Q108*(1-$F108))*((1+'Inputs &amp; Summary'!$D$7)^AV$29))))))</f>
        <v>0</v>
      </c>
      <c r="AW108" s="114">
        <f>$D108*IF(AW$29&gt;'Inputs &amp; Summary'!$D$5,0,IF(AW$29&gt;VLOOKUP($G108,Lists!$J$17:$K$21,2),IF($M108=Lists!$H$3,IF($K108&lt;1,(($S108/$K108)*((1+'Inputs &amp; Summary'!$D$7)^AW$29)),((INT(AW$29/$K108)-INT((AW$29-1)/$K108))*$S108*((1+'Inputs &amp; Summary'!$D$7)^AW$29))),(_xlfn.WEIBULL.DIST(AW$29,$L108,$K108,FALSE)*$S108*((1+'Inputs &amp; Summary'!$D$7)^AW$29))),IF($M108=Lists!$H$3,IF($K108&lt;1,((($R108*(1-$E108)+$Q108*(1-$F108))/$K108)*((1+'Inputs &amp; Summary'!$D$7)^AW$29)),((INT(AW$29/$K108)-INT((AW$29-1)/$K108))*($R108*(1-$E108)+$Q108*(1-$F108))*((1+'Inputs &amp; Summary'!$D$7)^AW$29))),((_xlfn.WEIBULL.DIST(AW$29,$L108,$K108,FALSE)*($R108*(1-$E108)+$Q108*(1-$F108))*((1+'Inputs &amp; Summary'!$D$7)^AW$29))))))</f>
        <v>0</v>
      </c>
      <c r="AX108" s="114">
        <f>$D108*IF(AX$29&gt;'Inputs &amp; Summary'!$D$5,0,IF(AX$29&gt;VLOOKUP($G108,Lists!$J$17:$K$21,2),IF($M108=Lists!$H$3,IF($K108&lt;1,(($S108/$K108)*((1+'Inputs &amp; Summary'!$D$7)^AX$29)),((INT(AX$29/$K108)-INT((AX$29-1)/$K108))*$S108*((1+'Inputs &amp; Summary'!$D$7)^AX$29))),(_xlfn.WEIBULL.DIST(AX$29,$L108,$K108,FALSE)*$S108*((1+'Inputs &amp; Summary'!$D$7)^AX$29))),IF($M108=Lists!$H$3,IF($K108&lt;1,((($R108*(1-$E108)+$Q108*(1-$F108))/$K108)*((1+'Inputs &amp; Summary'!$D$7)^AX$29)),((INT(AX$29/$K108)-INT((AX$29-1)/$K108))*($R108*(1-$E108)+$Q108*(1-$F108))*((1+'Inputs &amp; Summary'!$D$7)^AX$29))),((_xlfn.WEIBULL.DIST(AX$29,$L108,$K108,FALSE)*($R108*(1-$E108)+$Q108*(1-$F108))*((1+'Inputs &amp; Summary'!$D$7)^AX$29))))))</f>
        <v>0</v>
      </c>
      <c r="AY108" s="114">
        <f>$D108*IF(AY$29&gt;'Inputs &amp; Summary'!$D$5,0,IF(AY$29&gt;VLOOKUP($G108,Lists!$J$17:$K$21,2),IF($M108=Lists!$H$3,IF($K108&lt;1,(($S108/$K108)*((1+'Inputs &amp; Summary'!$D$7)^AY$29)),((INT(AY$29/$K108)-INT((AY$29-1)/$K108))*$S108*((1+'Inputs &amp; Summary'!$D$7)^AY$29))),(_xlfn.WEIBULL.DIST(AY$29,$L108,$K108,FALSE)*$S108*((1+'Inputs &amp; Summary'!$D$7)^AY$29))),IF($M108=Lists!$H$3,IF($K108&lt;1,((($R108*(1-$E108)+$Q108*(1-$F108))/$K108)*((1+'Inputs &amp; Summary'!$D$7)^AY$29)),((INT(AY$29/$K108)-INT((AY$29-1)/$K108))*($R108*(1-$E108)+$Q108*(1-$F108))*((1+'Inputs &amp; Summary'!$D$7)^AY$29))),((_xlfn.WEIBULL.DIST(AY$29,$L108,$K108,FALSE)*($R108*(1-$E108)+$Q108*(1-$F108))*((1+'Inputs &amp; Summary'!$D$7)^AY$29))))))</f>
        <v>0</v>
      </c>
      <c r="AZ108" s="114">
        <f>$D108*IF(AZ$29&gt;'Inputs &amp; Summary'!$D$5,0,IF(AZ$29&gt;VLOOKUP($G108,Lists!$J$17:$K$21,2),IF($M108=Lists!$H$3,IF($K108&lt;1,(($S108/$K108)*((1+'Inputs &amp; Summary'!$D$7)^AZ$29)),((INT(AZ$29/$K108)-INT((AZ$29-1)/$K108))*$S108*((1+'Inputs &amp; Summary'!$D$7)^AZ$29))),(_xlfn.WEIBULL.DIST(AZ$29,$L108,$K108,FALSE)*$S108*((1+'Inputs &amp; Summary'!$D$7)^AZ$29))),IF($M108=Lists!$H$3,IF($K108&lt;1,((($R108*(1-$E108)+$Q108*(1-$F108))/$K108)*((1+'Inputs &amp; Summary'!$D$7)^AZ$29)),((INT(AZ$29/$K108)-INT((AZ$29-1)/$K108))*($R108*(1-$E108)+$Q108*(1-$F108))*((1+'Inputs &amp; Summary'!$D$7)^AZ$29))),((_xlfn.WEIBULL.DIST(AZ$29,$L108,$K108,FALSE)*($R108*(1-$E108)+$Q108*(1-$F108))*((1+'Inputs &amp; Summary'!$D$7)^AZ$29))))))</f>
        <v>0</v>
      </c>
      <c r="BA108" s="114">
        <f>$D108*IF(BA$29&gt;'Inputs &amp; Summary'!$D$5,0,IF(BA$29&gt;VLOOKUP($G108,Lists!$J$17:$K$21,2),IF($M108=Lists!$H$3,IF($K108&lt;1,(($S108/$K108)*((1+'Inputs &amp; Summary'!$D$7)^BA$29)),((INT(BA$29/$K108)-INT((BA$29-1)/$K108))*$S108*((1+'Inputs &amp; Summary'!$D$7)^BA$29))),(_xlfn.WEIBULL.DIST(BA$29,$L108,$K108,FALSE)*$S108*((1+'Inputs &amp; Summary'!$D$7)^BA$29))),IF($M108=Lists!$H$3,IF($K108&lt;1,((($R108*(1-$E108)+$Q108*(1-$F108))/$K108)*((1+'Inputs &amp; Summary'!$D$7)^BA$29)),((INT(BA$29/$K108)-INT((BA$29-1)/$K108))*($R108*(1-$E108)+$Q108*(1-$F108))*((1+'Inputs &amp; Summary'!$D$7)^BA$29))),((_xlfn.WEIBULL.DIST(BA$29,$L108,$K108,FALSE)*($R108*(1-$E108)+$Q108*(1-$F108))*((1+'Inputs &amp; Summary'!$D$7)^BA$29))))))</f>
        <v>0</v>
      </c>
      <c r="BB108" s="114">
        <f>$D108*IF(BB$29&gt;'Inputs &amp; Summary'!$D$5,0,IF(BB$29&gt;VLOOKUP($G108,Lists!$J$17:$K$21,2),IF($M108=Lists!$H$3,IF($K108&lt;1,(($S108/$K108)*((1+'Inputs &amp; Summary'!$D$7)^BB$29)),((INT(BB$29/$K108)-INT((BB$29-1)/$K108))*$S108*((1+'Inputs &amp; Summary'!$D$7)^BB$29))),(_xlfn.WEIBULL.DIST(BB$29,$L108,$K108,FALSE)*$S108*((1+'Inputs &amp; Summary'!$D$7)^BB$29))),IF($M108=Lists!$H$3,IF($K108&lt;1,((($R108*(1-$E108)+$Q108*(1-$F108))/$K108)*((1+'Inputs &amp; Summary'!$D$7)^BB$29)),((INT(BB$29/$K108)-INT((BB$29-1)/$K108))*($R108*(1-$E108)+$Q108*(1-$F108))*((1+'Inputs &amp; Summary'!$D$7)^BB$29))),((_xlfn.WEIBULL.DIST(BB$29,$L108,$K108,FALSE)*($R108*(1-$E108)+$Q108*(1-$F108))*((1+'Inputs &amp; Summary'!$D$7)^BB$29))))))</f>
        <v>0</v>
      </c>
      <c r="BC108" s="114">
        <f>$D108*IF(BC$29&gt;'Inputs &amp; Summary'!$D$5,0,IF(BC$29&gt;VLOOKUP($G108,Lists!$J$17:$K$21,2),IF($M108=Lists!$H$3,IF($K108&lt;1,(($S108/$K108)*((1+'Inputs &amp; Summary'!$D$7)^BC$29)),((INT(BC$29/$K108)-INT((BC$29-1)/$K108))*$S108*((1+'Inputs &amp; Summary'!$D$7)^BC$29))),(_xlfn.WEIBULL.DIST(BC$29,$L108,$K108,FALSE)*$S108*((1+'Inputs &amp; Summary'!$D$7)^BC$29))),IF($M108=Lists!$H$3,IF($K108&lt;1,((($R108*(1-$E108)+$Q108*(1-$F108))/$K108)*((1+'Inputs &amp; Summary'!$D$7)^BC$29)),((INT(BC$29/$K108)-INT((BC$29-1)/$K108))*($R108*(1-$E108)+$Q108*(1-$F108))*((1+'Inputs &amp; Summary'!$D$7)^BC$29))),((_xlfn.WEIBULL.DIST(BC$29,$L108,$K108,FALSE)*($R108*(1-$E108)+$Q108*(1-$F108))*((1+'Inputs &amp; Summary'!$D$7)^BC$29))))))</f>
        <v>0</v>
      </c>
      <c r="BD108" s="114">
        <f>$D108*IF(BD$29&gt;'Inputs &amp; Summary'!$D$5,0,IF(BD$29&gt;VLOOKUP($G108,Lists!$J$17:$K$21,2),IF($M108=Lists!$H$3,IF($K108&lt;1,(($S108/$K108)*((1+'Inputs &amp; Summary'!$D$7)^BD$29)),((INT(BD$29/$K108)-INT((BD$29-1)/$K108))*$S108*((1+'Inputs &amp; Summary'!$D$7)^BD$29))),(_xlfn.WEIBULL.DIST(BD$29,$L108,$K108,FALSE)*$S108*((1+'Inputs &amp; Summary'!$D$7)^BD$29))),IF($M108=Lists!$H$3,IF($K108&lt;1,((($R108*(1-$E108)+$Q108*(1-$F108))/$K108)*((1+'Inputs &amp; Summary'!$D$7)^BD$29)),((INT(BD$29/$K108)-INT((BD$29-1)/$K108))*($R108*(1-$E108)+$Q108*(1-$F108))*((1+'Inputs &amp; Summary'!$D$7)^BD$29))),((_xlfn.WEIBULL.DIST(BD$29,$L108,$K108,FALSE)*($R108*(1-$E108)+$Q108*(1-$F108))*((1+'Inputs &amp; Summary'!$D$7)^BD$29))))))</f>
        <v>0</v>
      </c>
      <c r="BE108" s="114">
        <f>$D108*IF(BE$29&gt;'Inputs &amp; Summary'!$D$5,0,IF(BE$29&gt;VLOOKUP($G108,Lists!$J$17:$K$21,2),IF($M108=Lists!$H$3,IF($K108&lt;1,(($S108/$K108)*((1+'Inputs &amp; Summary'!$D$7)^BE$29)),((INT(BE$29/$K108)-INT((BE$29-1)/$K108))*$S108*((1+'Inputs &amp; Summary'!$D$7)^BE$29))),(_xlfn.WEIBULL.DIST(BE$29,$L108,$K108,FALSE)*$S108*((1+'Inputs &amp; Summary'!$D$7)^BE$29))),IF($M108=Lists!$H$3,IF($K108&lt;1,((($R108*(1-$E108)+$Q108*(1-$F108))/$K108)*((1+'Inputs &amp; Summary'!$D$7)^BE$29)),((INT(BE$29/$K108)-INT((BE$29-1)/$K108))*($R108*(1-$E108)+$Q108*(1-$F108))*((1+'Inputs &amp; Summary'!$D$7)^BE$29))),((_xlfn.WEIBULL.DIST(BE$29,$L108,$K108,FALSE)*($R108*(1-$E108)+$Q108*(1-$F108))*((1+'Inputs &amp; Summary'!$D$7)^BE$29))))))</f>
        <v>0</v>
      </c>
      <c r="BF108" s="114">
        <f>$D108*IF(BF$29&gt;'Inputs &amp; Summary'!$D$5,0,IF(BF$29&gt;VLOOKUP($G108,Lists!$J$17:$K$21,2),IF($M108=Lists!$H$3,IF($K108&lt;1,(($S108/$K108)*((1+'Inputs &amp; Summary'!$D$7)^BF$29)),((INT(BF$29/$K108)-INT((BF$29-1)/$K108))*$S108*((1+'Inputs &amp; Summary'!$D$7)^BF$29))),(_xlfn.WEIBULL.DIST(BF$29,$L108,$K108,FALSE)*$S108*((1+'Inputs &amp; Summary'!$D$7)^BF$29))),IF($M108=Lists!$H$3,IF($K108&lt;1,((($R108*(1-$E108)+$Q108*(1-$F108))/$K108)*((1+'Inputs &amp; Summary'!$D$7)^BF$29)),((INT(BF$29/$K108)-INT((BF$29-1)/$K108))*($R108*(1-$E108)+$Q108*(1-$F108))*((1+'Inputs &amp; Summary'!$D$7)^BF$29))),((_xlfn.WEIBULL.DIST(BF$29,$L108,$K108,FALSE)*($R108*(1-$E108)+$Q108*(1-$F108))*((1+'Inputs &amp; Summary'!$D$7)^BF$29))))))</f>
        <v>0</v>
      </c>
      <c r="BG108" s="114">
        <f>$D108*IF(BG$29&gt;'Inputs &amp; Summary'!$D$5,0,IF(BG$29&gt;VLOOKUP($G108,Lists!$J$17:$K$21,2),IF($M108=Lists!$H$3,IF($K108&lt;1,(($S108/$K108)*((1+'Inputs &amp; Summary'!$D$7)^BG$29)),((INT(BG$29/$K108)-INT((BG$29-1)/$K108))*$S108*((1+'Inputs &amp; Summary'!$D$7)^BG$29))),(_xlfn.WEIBULL.DIST(BG$29,$L108,$K108,FALSE)*$S108*((1+'Inputs &amp; Summary'!$D$7)^BG$29))),IF($M108=Lists!$H$3,IF($K108&lt;1,((($R108*(1-$E108)+$Q108*(1-$F108))/$K108)*((1+'Inputs &amp; Summary'!$D$7)^BG$29)),((INT(BG$29/$K108)-INT((BG$29-1)/$K108))*($R108*(1-$E108)+$Q108*(1-$F108))*((1+'Inputs &amp; Summary'!$D$7)^BG$29))),((_xlfn.WEIBULL.DIST(BG$29,$L108,$K108,FALSE)*($R108*(1-$E108)+$Q108*(1-$F108))*((1+'Inputs &amp; Summary'!$D$7)^BG$29))))))</f>
        <v>0</v>
      </c>
      <c r="BH108" s="114">
        <f>$D108*IF(BH$29&gt;'Inputs &amp; Summary'!$D$5,0,IF(BH$29&gt;VLOOKUP($G108,Lists!$J$17:$K$21,2),IF($M108=Lists!$H$3,IF($K108&lt;1,(($S108/$K108)*((1+'Inputs &amp; Summary'!$D$7)^BH$29)),((INT(BH$29/$K108)-INT((BH$29-1)/$K108))*$S108*((1+'Inputs &amp; Summary'!$D$7)^BH$29))),(_xlfn.WEIBULL.DIST(BH$29,$L108,$K108,FALSE)*$S108*((1+'Inputs &amp; Summary'!$D$7)^BH$29))),IF($M108=Lists!$H$3,IF($K108&lt;1,((($R108*(1-$E108)+$Q108*(1-$F108))/$K108)*((1+'Inputs &amp; Summary'!$D$7)^BH$29)),((INT(BH$29/$K108)-INT((BH$29-1)/$K108))*($R108*(1-$E108)+$Q108*(1-$F108))*((1+'Inputs &amp; Summary'!$D$7)^BH$29))),((_xlfn.WEIBULL.DIST(BH$29,$L108,$K108,FALSE)*($R108*(1-$E108)+$Q108*(1-$F108))*((1+'Inputs &amp; Summary'!$D$7)^BH$29))))))</f>
        <v>0</v>
      </c>
      <c r="BI108" s="114">
        <f>$D108*IF(BI$29&gt;'Inputs &amp; Summary'!$D$5,0,IF(BI$29&gt;VLOOKUP($G108,Lists!$J$17:$K$21,2),IF($M108=Lists!$H$3,IF($K108&lt;1,(($S108/$K108)*((1+'Inputs &amp; Summary'!$D$7)^BI$29)),((INT(BI$29/$K108)-INT((BI$29-1)/$K108))*$S108*((1+'Inputs &amp; Summary'!$D$7)^BI$29))),(_xlfn.WEIBULL.DIST(BI$29,$L108,$K108,FALSE)*$S108*((1+'Inputs &amp; Summary'!$D$7)^BI$29))),IF($M108=Lists!$H$3,IF($K108&lt;1,((($R108*(1-$E108)+$Q108*(1-$F108))/$K108)*((1+'Inputs &amp; Summary'!$D$7)^BI$29)),((INT(BI$29/$K108)-INT((BI$29-1)/$K108))*($R108*(1-$E108)+$Q108*(1-$F108))*((1+'Inputs &amp; Summary'!$D$7)^BI$29))),((_xlfn.WEIBULL.DIST(BI$29,$L108,$K108,FALSE)*($R108*(1-$E108)+$Q108*(1-$F108))*((1+'Inputs &amp; Summary'!$D$7)^BI$29))))))</f>
        <v>0</v>
      </c>
      <c r="BJ108" s="114">
        <f>$D108*IF(BJ$29&gt;'Inputs &amp; Summary'!$D$5,0,IF(BJ$29&gt;VLOOKUP($G108,Lists!$J$17:$K$21,2),IF($M108=Lists!$H$3,IF($K108&lt;1,(($S108/$K108)*((1+'Inputs &amp; Summary'!$D$7)^BJ$29)),((INT(BJ$29/$K108)-INT((BJ$29-1)/$K108))*$S108*((1+'Inputs &amp; Summary'!$D$7)^BJ$29))),(_xlfn.WEIBULL.DIST(BJ$29,$L108,$K108,FALSE)*$S108*((1+'Inputs &amp; Summary'!$D$7)^BJ$29))),IF($M108=Lists!$H$3,IF($K108&lt;1,((($R108*(1-$E108)+$Q108*(1-$F108))/$K108)*((1+'Inputs &amp; Summary'!$D$7)^BJ$29)),((INT(BJ$29/$K108)-INT((BJ$29-1)/$K108))*($R108*(1-$E108)+$Q108*(1-$F108))*((1+'Inputs &amp; Summary'!$D$7)^BJ$29))),((_xlfn.WEIBULL.DIST(BJ$29,$L108,$K108,FALSE)*($R108*(1-$E108)+$Q108*(1-$F108))*((1+'Inputs &amp; Summary'!$D$7)^BJ$29))))))</f>
        <v>0</v>
      </c>
      <c r="BK108" s="114">
        <f>$D108*IF(BK$29&gt;'Inputs &amp; Summary'!$D$5,0,IF(BK$29&gt;VLOOKUP($G108,Lists!$J$17:$K$21,2),IF($M108=Lists!$H$3,IF($K108&lt;1,(($S108/$K108)*((1+'Inputs &amp; Summary'!$D$7)^BK$29)),((INT(BK$29/$K108)-INT((BK$29-1)/$K108))*$S108*((1+'Inputs &amp; Summary'!$D$7)^BK$29))),(_xlfn.WEIBULL.DIST(BK$29,$L108,$K108,FALSE)*$S108*((1+'Inputs &amp; Summary'!$D$7)^BK$29))),IF($M108=Lists!$H$3,IF($K108&lt;1,((($R108*(1-$E108)+$Q108*(1-$F108))/$K108)*((1+'Inputs &amp; Summary'!$D$7)^BK$29)),((INT(BK$29/$K108)-INT((BK$29-1)/$K108))*($R108*(1-$E108)+$Q108*(1-$F108))*((1+'Inputs &amp; Summary'!$D$7)^BK$29))),((_xlfn.WEIBULL.DIST(BK$29,$L108,$K108,FALSE)*($R108*(1-$E108)+$Q108*(1-$F108))*((1+'Inputs &amp; Summary'!$D$7)^BK$29))))))</f>
        <v>0</v>
      </c>
      <c r="BL108" s="114">
        <f>$D108*IF(BL$29&gt;'Inputs &amp; Summary'!$D$5,0,IF(BL$29&gt;VLOOKUP($G108,Lists!$J$17:$K$21,2),IF($M108=Lists!$H$3,IF($K108&lt;1,(($S108/$K108)*((1+'Inputs &amp; Summary'!$D$7)^BL$29)),((INT(BL$29/$K108)-INT((BL$29-1)/$K108))*$S108*((1+'Inputs &amp; Summary'!$D$7)^BL$29))),(_xlfn.WEIBULL.DIST(BL$29,$L108,$K108,FALSE)*$S108*((1+'Inputs &amp; Summary'!$D$7)^BL$29))),IF($M108=Lists!$H$3,IF($K108&lt;1,((($R108*(1-$E108)+$Q108*(1-$F108))/$K108)*((1+'Inputs &amp; Summary'!$D$7)^BL$29)),((INT(BL$29/$K108)-INT((BL$29-1)/$K108))*($R108*(1-$E108)+$Q108*(1-$F108))*((1+'Inputs &amp; Summary'!$D$7)^BL$29))),((_xlfn.WEIBULL.DIST(BL$29,$L108,$K108,FALSE)*($R108*(1-$E108)+$Q108*(1-$F108))*((1+'Inputs &amp; Summary'!$D$7)^BL$29))))))</f>
        <v>0</v>
      </c>
    </row>
    <row r="109" spans="1:64" s="1" customFormat="1" x14ac:dyDescent="0.3">
      <c r="A109" s="79" t="s">
        <v>206</v>
      </c>
      <c r="B109" s="33" t="s">
        <v>152</v>
      </c>
      <c r="C109" s="33" t="s">
        <v>17</v>
      </c>
      <c r="D109" s="68">
        <v>1</v>
      </c>
      <c r="E109" s="68">
        <v>1</v>
      </c>
      <c r="F109" s="68">
        <v>1</v>
      </c>
      <c r="G109" s="213" t="s">
        <v>17</v>
      </c>
      <c r="H109" s="34" t="s">
        <v>288</v>
      </c>
      <c r="I109" s="34" t="s">
        <v>99</v>
      </c>
      <c r="J109" s="33">
        <f>VLOOKUP(I109,'Labor Rates'!$A$1:$B$16,2)</f>
        <v>24.03846153846154</v>
      </c>
      <c r="K109" s="35">
        <v>20</v>
      </c>
      <c r="L109" s="35">
        <v>1</v>
      </c>
      <c r="M109" s="36" t="s">
        <v>249</v>
      </c>
      <c r="N109" s="84">
        <f>'Inputs &amp; Summary'!$D$30</f>
        <v>1</v>
      </c>
      <c r="O109" s="35">
        <v>1</v>
      </c>
      <c r="P109" s="5">
        <v>25</v>
      </c>
      <c r="Q109" s="73">
        <f t="shared" si="16"/>
        <v>24.03846153846154</v>
      </c>
      <c r="R109" s="73">
        <f t="shared" si="17"/>
        <v>25</v>
      </c>
      <c r="S109" s="74">
        <f t="shared" si="18"/>
        <v>49.03846153846154</v>
      </c>
      <c r="T109" s="88"/>
      <c r="U109" s="80"/>
      <c r="V109" s="87">
        <f t="shared" si="19"/>
        <v>0.77060821694227399</v>
      </c>
      <c r="W109" s="87">
        <f>NPV('Inputs &amp; Summary'!$D$6,Y109:BL109)</f>
        <v>5.5950147980589104</v>
      </c>
      <c r="X109" s="90">
        <f t="shared" si="20"/>
        <v>4.0608828574454824E-5</v>
      </c>
      <c r="Y109" s="114">
        <f>$D109*IF(Y$29&gt;'Inputs &amp; Summary'!$D$5,0,IF(Y$29&gt;VLOOKUP($G109,Lists!$J$17:$K$21,2),IF($M109=Lists!$H$3,IF($K109&lt;1,(($S109/$K109)*((1+'Inputs &amp; Summary'!$D$7)^Y$29)),((INT(Y$29/$K109)-INT((Y$29-1)/$K109))*$S109*((1+'Inputs &amp; Summary'!$D$7)^Y$29))),(_xlfn.WEIBULL.DIST(Y$29,$L109,$K109,FALSE)*$S109*((1+'Inputs &amp; Summary'!$D$7)^Y$29))),IF($M109=Lists!$H$3,IF($K109&lt;1,((($R109*(1-$E109)+$Q109*(1-$F109))/$K109)*((1+'Inputs &amp; Summary'!$D$7)^Y$29)),((INT(Y$29/$K109)-INT((Y$29-1)/$K109))*($R109*(1-$E109)+$Q109*(1-$F109))*((1+'Inputs &amp; Summary'!$D$7)^Y$29))),((_xlfn.WEIBULL.DIST(Y$29,$L109,$K109,FALSE)*($R109*(1-$E109)+$Q109*(1-$F109))*((1+'Inputs &amp; Summary'!$D$7)^Y$29))))))</f>
        <v>0</v>
      </c>
      <c r="Z109" s="114">
        <f>$D109*IF(Z$29&gt;'Inputs &amp; Summary'!$D$5,0,IF(Z$29&gt;VLOOKUP($G109,Lists!$J$17:$K$21,2),IF($M109=Lists!$H$3,IF($K109&lt;1,(($S109/$K109)*((1+'Inputs &amp; Summary'!$D$7)^Z$29)),((INT(Z$29/$K109)-INT((Z$29-1)/$K109))*$S109*((1+'Inputs &amp; Summary'!$D$7)^Z$29))),(_xlfn.WEIBULL.DIST(Z$29,$L109,$K109,FALSE)*$S109*((1+'Inputs &amp; Summary'!$D$7)^Z$29))),IF($M109=Lists!$H$3,IF($K109&lt;1,((($R109*(1-$E109)+$Q109*(1-$F109))/$K109)*((1+'Inputs &amp; Summary'!$D$7)^Z$29)),((INT(Z$29/$K109)-INT((Z$29-1)/$K109))*($R109*(1-$E109)+$Q109*(1-$F109))*((1+'Inputs &amp; Summary'!$D$7)^Z$29))),((_xlfn.WEIBULL.DIST(Z$29,$L109,$K109,FALSE)*($R109*(1-$E109)+$Q109*(1-$F109))*((1+'Inputs &amp; Summary'!$D$7)^Z$29))))))</f>
        <v>0</v>
      </c>
      <c r="AA109" s="114">
        <f>$D109*IF(AA$29&gt;'Inputs &amp; Summary'!$D$5,0,IF(AA$29&gt;VLOOKUP($G109,Lists!$J$17:$K$21,2),IF($M109=Lists!$H$3,IF($K109&lt;1,(($S109/$K109)*((1+'Inputs &amp; Summary'!$D$7)^AA$29)),((INT(AA$29/$K109)-INT((AA$29-1)/$K109))*$S109*((1+'Inputs &amp; Summary'!$D$7)^AA$29))),(_xlfn.WEIBULL.DIST(AA$29,$L109,$K109,FALSE)*$S109*((1+'Inputs &amp; Summary'!$D$7)^AA$29))),IF($M109=Lists!$H$3,IF($K109&lt;1,((($R109*(1-$E109)+$Q109*(1-$F109))/$K109)*((1+'Inputs &amp; Summary'!$D$7)^AA$29)),((INT(AA$29/$K109)-INT((AA$29-1)/$K109))*($R109*(1-$E109)+$Q109*(1-$F109))*((1+'Inputs &amp; Summary'!$D$7)^AA$29))),((_xlfn.WEIBULL.DIST(AA$29,$L109,$K109,FALSE)*($R109*(1-$E109)+$Q109*(1-$F109))*((1+'Inputs &amp; Summary'!$D$7)^AA$29))))))</f>
        <v>0</v>
      </c>
      <c r="AB109" s="114">
        <f>$D109*IF(AB$29&gt;'Inputs &amp; Summary'!$D$5,0,IF(AB$29&gt;VLOOKUP($G109,Lists!$J$17:$K$21,2),IF($M109=Lists!$H$3,IF($K109&lt;1,(($S109/$K109)*((1+'Inputs &amp; Summary'!$D$7)^AB$29)),((INT(AB$29/$K109)-INT((AB$29-1)/$K109))*$S109*((1+'Inputs &amp; Summary'!$D$7)^AB$29))),(_xlfn.WEIBULL.DIST(AB$29,$L109,$K109,FALSE)*$S109*((1+'Inputs &amp; Summary'!$D$7)^AB$29))),IF($M109=Lists!$H$3,IF($K109&lt;1,((($R109*(1-$E109)+$Q109*(1-$F109))/$K109)*((1+'Inputs &amp; Summary'!$D$7)^AB$29)),((INT(AB$29/$K109)-INT((AB$29-1)/$K109))*($R109*(1-$E109)+$Q109*(1-$F109))*((1+'Inputs &amp; Summary'!$D$7)^AB$29))),((_xlfn.WEIBULL.DIST(AB$29,$L109,$K109,FALSE)*($R109*(1-$E109)+$Q109*(1-$F109))*((1+'Inputs &amp; Summary'!$D$7)^AB$29))))))</f>
        <v>0</v>
      </c>
      <c r="AC109" s="114">
        <f>$D109*IF(AC$29&gt;'Inputs &amp; Summary'!$D$5,0,IF(AC$29&gt;VLOOKUP($G109,Lists!$J$17:$K$21,2),IF($M109=Lists!$H$3,IF($K109&lt;1,(($S109/$K109)*((1+'Inputs &amp; Summary'!$D$7)^AC$29)),((INT(AC$29/$K109)-INT((AC$29-1)/$K109))*$S109*((1+'Inputs &amp; Summary'!$D$7)^AC$29))),(_xlfn.WEIBULL.DIST(AC$29,$L109,$K109,FALSE)*$S109*((1+'Inputs &amp; Summary'!$D$7)^AC$29))),IF($M109=Lists!$H$3,IF($K109&lt;1,((($R109*(1-$E109)+$Q109*(1-$F109))/$K109)*((1+'Inputs &amp; Summary'!$D$7)^AC$29)),((INT(AC$29/$K109)-INT((AC$29-1)/$K109))*($R109*(1-$E109)+$Q109*(1-$F109))*((1+'Inputs &amp; Summary'!$D$7)^AC$29))),((_xlfn.WEIBULL.DIST(AC$29,$L109,$K109,FALSE)*($R109*(1-$E109)+$Q109*(1-$F109))*((1+'Inputs &amp; Summary'!$D$7)^AC$29))))))</f>
        <v>0</v>
      </c>
      <c r="AD109" s="114">
        <f>$D109*IF(AD$29&gt;'Inputs &amp; Summary'!$D$5,0,IF(AD$29&gt;VLOOKUP($G109,Lists!$J$17:$K$21,2),IF($M109=Lists!$H$3,IF($K109&lt;1,(($S109/$K109)*((1+'Inputs &amp; Summary'!$D$7)^AD$29)),((INT(AD$29/$K109)-INT((AD$29-1)/$K109))*$S109*((1+'Inputs &amp; Summary'!$D$7)^AD$29))),(_xlfn.WEIBULL.DIST(AD$29,$L109,$K109,FALSE)*$S109*((1+'Inputs &amp; Summary'!$D$7)^AD$29))),IF($M109=Lists!$H$3,IF($K109&lt;1,((($R109*(1-$E109)+$Q109*(1-$F109))/$K109)*((1+'Inputs &amp; Summary'!$D$7)^AD$29)),((INT(AD$29/$K109)-INT((AD$29-1)/$K109))*($R109*(1-$E109)+$Q109*(1-$F109))*((1+'Inputs &amp; Summary'!$D$7)^AD$29))),((_xlfn.WEIBULL.DIST(AD$29,$L109,$K109,FALSE)*($R109*(1-$E109)+$Q109*(1-$F109))*((1+'Inputs &amp; Summary'!$D$7)^AD$29))))))</f>
        <v>0</v>
      </c>
      <c r="AE109" s="114">
        <f>$D109*IF(AE$29&gt;'Inputs &amp; Summary'!$D$5,0,IF(AE$29&gt;VLOOKUP($G109,Lists!$J$17:$K$21,2),IF($M109=Lists!$H$3,IF($K109&lt;1,(($S109/$K109)*((1+'Inputs &amp; Summary'!$D$7)^AE$29)),((INT(AE$29/$K109)-INT((AE$29-1)/$K109))*$S109*((1+'Inputs &amp; Summary'!$D$7)^AE$29))),(_xlfn.WEIBULL.DIST(AE$29,$L109,$K109,FALSE)*$S109*((1+'Inputs &amp; Summary'!$D$7)^AE$29))),IF($M109=Lists!$H$3,IF($K109&lt;1,((($R109*(1-$E109)+$Q109*(1-$F109))/$K109)*((1+'Inputs &amp; Summary'!$D$7)^AE$29)),((INT(AE$29/$K109)-INT((AE$29-1)/$K109))*($R109*(1-$E109)+$Q109*(1-$F109))*((1+'Inputs &amp; Summary'!$D$7)^AE$29))),((_xlfn.WEIBULL.DIST(AE$29,$L109,$K109,FALSE)*($R109*(1-$E109)+$Q109*(1-$F109))*((1+'Inputs &amp; Summary'!$D$7)^AE$29))))))</f>
        <v>0</v>
      </c>
      <c r="AF109" s="114">
        <f>$D109*IF(AF$29&gt;'Inputs &amp; Summary'!$D$5,0,IF(AF$29&gt;VLOOKUP($G109,Lists!$J$17:$K$21,2),IF($M109=Lists!$H$3,IF($K109&lt;1,(($S109/$K109)*((1+'Inputs &amp; Summary'!$D$7)^AF$29)),((INT(AF$29/$K109)-INT((AF$29-1)/$K109))*$S109*((1+'Inputs &amp; Summary'!$D$7)^AF$29))),(_xlfn.WEIBULL.DIST(AF$29,$L109,$K109,FALSE)*$S109*((1+'Inputs &amp; Summary'!$D$7)^AF$29))),IF($M109=Lists!$H$3,IF($K109&lt;1,((($R109*(1-$E109)+$Q109*(1-$F109))/$K109)*((1+'Inputs &amp; Summary'!$D$7)^AF$29)),((INT(AF$29/$K109)-INT((AF$29-1)/$K109))*($R109*(1-$E109)+$Q109*(1-$F109))*((1+'Inputs &amp; Summary'!$D$7)^AF$29))),((_xlfn.WEIBULL.DIST(AF$29,$L109,$K109,FALSE)*($R109*(1-$E109)+$Q109*(1-$F109))*((1+'Inputs &amp; Summary'!$D$7)^AF$29))))))</f>
        <v>0</v>
      </c>
      <c r="AG109" s="114">
        <f>$D109*IF(AG$29&gt;'Inputs &amp; Summary'!$D$5,0,IF(AG$29&gt;VLOOKUP($G109,Lists!$J$17:$K$21,2),IF($M109=Lists!$H$3,IF($K109&lt;1,(($S109/$K109)*((1+'Inputs &amp; Summary'!$D$7)^AG$29)),((INT(AG$29/$K109)-INT((AG$29-1)/$K109))*$S109*((1+'Inputs &amp; Summary'!$D$7)^AG$29))),(_xlfn.WEIBULL.DIST(AG$29,$L109,$K109,FALSE)*$S109*((1+'Inputs &amp; Summary'!$D$7)^AG$29))),IF($M109=Lists!$H$3,IF($K109&lt;1,((($R109*(1-$E109)+$Q109*(1-$F109))/$K109)*((1+'Inputs &amp; Summary'!$D$7)^AG$29)),((INT(AG$29/$K109)-INT((AG$29-1)/$K109))*($R109*(1-$E109)+$Q109*(1-$F109))*((1+'Inputs &amp; Summary'!$D$7)^AG$29))),((_xlfn.WEIBULL.DIST(AG$29,$L109,$K109,FALSE)*($R109*(1-$E109)+$Q109*(1-$F109))*((1+'Inputs &amp; Summary'!$D$7)^AG$29))))))</f>
        <v>0</v>
      </c>
      <c r="AH109" s="114">
        <f>$D109*IF(AH$29&gt;'Inputs &amp; Summary'!$D$5,0,IF(AH$29&gt;VLOOKUP($G109,Lists!$J$17:$K$21,2),IF($M109=Lists!$H$3,IF($K109&lt;1,(($S109/$K109)*((1+'Inputs &amp; Summary'!$D$7)^AH$29)),((INT(AH$29/$K109)-INT((AH$29-1)/$K109))*$S109*((1+'Inputs &amp; Summary'!$D$7)^AH$29))),(_xlfn.WEIBULL.DIST(AH$29,$L109,$K109,FALSE)*$S109*((1+'Inputs &amp; Summary'!$D$7)^AH$29))),IF($M109=Lists!$H$3,IF($K109&lt;1,((($R109*(1-$E109)+$Q109*(1-$F109))/$K109)*((1+'Inputs &amp; Summary'!$D$7)^AH$29)),((INT(AH$29/$K109)-INT((AH$29-1)/$K109))*($R109*(1-$E109)+$Q109*(1-$F109))*((1+'Inputs &amp; Summary'!$D$7)^AH$29))),((_xlfn.WEIBULL.DIST(AH$29,$L109,$K109,FALSE)*($R109*(1-$E109)+$Q109*(1-$F109))*((1+'Inputs &amp; Summary'!$D$7)^AH$29))))))</f>
        <v>0</v>
      </c>
      <c r="AI109" s="114">
        <f>$D109*IF(AI$29&gt;'Inputs &amp; Summary'!$D$5,0,IF(AI$29&gt;VLOOKUP($G109,Lists!$J$17:$K$21,2),IF($M109=Lists!$H$3,IF($K109&lt;1,(($S109/$K109)*((1+'Inputs &amp; Summary'!$D$7)^AI$29)),((INT(AI$29/$K109)-INT((AI$29-1)/$K109))*$S109*((1+'Inputs &amp; Summary'!$D$7)^AI$29))),(_xlfn.WEIBULL.DIST(AI$29,$L109,$K109,FALSE)*$S109*((1+'Inputs &amp; Summary'!$D$7)^AI$29))),IF($M109=Lists!$H$3,IF($K109&lt;1,((($R109*(1-$E109)+$Q109*(1-$F109))/$K109)*((1+'Inputs &amp; Summary'!$D$7)^AI$29)),((INT(AI$29/$K109)-INT((AI$29-1)/$K109))*($R109*(1-$E109)+$Q109*(1-$F109))*((1+'Inputs &amp; Summary'!$D$7)^AI$29))),((_xlfn.WEIBULL.DIST(AI$29,$L109,$K109,FALSE)*($R109*(1-$E109)+$Q109*(1-$F109))*((1+'Inputs &amp; Summary'!$D$7)^AI$29))))))</f>
        <v>1.7589227473304534</v>
      </c>
      <c r="AJ109" s="114">
        <f>$D109*IF(AJ$29&gt;'Inputs &amp; Summary'!$D$5,0,IF(AJ$29&gt;VLOOKUP($G109,Lists!$J$17:$K$21,2),IF($M109=Lists!$H$3,IF($K109&lt;1,(($S109/$K109)*((1+'Inputs &amp; Summary'!$D$7)^AJ$29)),((INT(AJ$29/$K109)-INT((AJ$29-1)/$K109))*$S109*((1+'Inputs &amp; Summary'!$D$7)^AJ$29))),(_xlfn.WEIBULL.DIST(AJ$29,$L109,$K109,FALSE)*$S109*((1+'Inputs &amp; Summary'!$D$7)^AJ$29))),IF($M109=Lists!$H$3,IF($K109&lt;1,((($R109*(1-$E109)+$Q109*(1-$F109))/$K109)*((1+'Inputs &amp; Summary'!$D$7)^AJ$29)),((INT(AJ$29/$K109)-INT((AJ$29-1)/$K109))*($R109*(1-$E109)+$Q109*(1-$F109))*((1+'Inputs &amp; Summary'!$D$7)^AJ$29))),((_xlfn.WEIBULL.DIST(AJ$29,$L109,$K109,FALSE)*($R109*(1-$E109)+$Q109*(1-$F109))*((1+'Inputs &amp; Summary'!$D$7)^AJ$29))))))</f>
        <v>1.7066018541380494</v>
      </c>
      <c r="AK109" s="114">
        <f>$D109*IF(AK$29&gt;'Inputs &amp; Summary'!$D$5,0,IF(AK$29&gt;VLOOKUP($G109,Lists!$J$17:$K$21,2),IF($M109=Lists!$H$3,IF($K109&lt;1,(($S109/$K109)*((1+'Inputs &amp; Summary'!$D$7)^AK$29)),((INT(AK$29/$K109)-INT((AK$29-1)/$K109))*$S109*((1+'Inputs &amp; Summary'!$D$7)^AK$29))),(_xlfn.WEIBULL.DIST(AK$29,$L109,$K109,FALSE)*$S109*((1+'Inputs &amp; Summary'!$D$7)^AK$29))),IF($M109=Lists!$H$3,IF($K109&lt;1,((($R109*(1-$E109)+$Q109*(1-$F109))/$K109)*((1+'Inputs &amp; Summary'!$D$7)^AK$29)),((INT(AK$29/$K109)-INT((AK$29-1)/$K109))*($R109*(1-$E109)+$Q109*(1-$F109))*((1+'Inputs &amp; Summary'!$D$7)^AK$29))),((_xlfn.WEIBULL.DIST(AK$29,$L109,$K109,FALSE)*($R109*(1-$E109)+$Q109*(1-$F109))*((1+'Inputs &amp; Summary'!$D$7)^AK$29))))))</f>
        <v>1.6558372975548601</v>
      </c>
      <c r="AL109" s="114">
        <f>$D109*IF(AL$29&gt;'Inputs &amp; Summary'!$D$5,0,IF(AL$29&gt;VLOOKUP($G109,Lists!$J$17:$K$21,2),IF($M109=Lists!$H$3,IF($K109&lt;1,(($S109/$K109)*((1+'Inputs &amp; Summary'!$D$7)^AL$29)),((INT(AL$29/$K109)-INT((AL$29-1)/$K109))*$S109*((1+'Inputs &amp; Summary'!$D$7)^AL$29))),(_xlfn.WEIBULL.DIST(AL$29,$L109,$K109,FALSE)*$S109*((1+'Inputs &amp; Summary'!$D$7)^AL$29))),IF($M109=Lists!$H$3,IF($K109&lt;1,((($R109*(1-$E109)+$Q109*(1-$F109))/$K109)*((1+'Inputs &amp; Summary'!$D$7)^AL$29)),((INT(AL$29/$K109)-INT((AL$29-1)/$K109))*($R109*(1-$E109)+$Q109*(1-$F109))*((1+'Inputs &amp; Summary'!$D$7)^AL$29))),((_xlfn.WEIBULL.DIST(AL$29,$L109,$K109,FALSE)*($R109*(1-$E109)+$Q109*(1-$F109))*((1+'Inputs &amp; Summary'!$D$7)^AL$29))))))</f>
        <v>1.606582782812326</v>
      </c>
      <c r="AM109" s="114">
        <f>$D109*IF(AM$29&gt;'Inputs &amp; Summary'!$D$5,0,IF(AM$29&gt;VLOOKUP($G109,Lists!$J$17:$K$21,2),IF($M109=Lists!$H$3,IF($K109&lt;1,(($S109/$K109)*((1+'Inputs &amp; Summary'!$D$7)^AM$29)),((INT(AM$29/$K109)-INT((AM$29-1)/$K109))*$S109*((1+'Inputs &amp; Summary'!$D$7)^AM$29))),(_xlfn.WEIBULL.DIST(AM$29,$L109,$K109,FALSE)*$S109*((1+'Inputs &amp; Summary'!$D$7)^AM$29))),IF($M109=Lists!$H$3,IF($K109&lt;1,((($R109*(1-$E109)+$Q109*(1-$F109))/$K109)*((1+'Inputs &amp; Summary'!$D$7)^AM$29)),((INT(AM$29/$K109)-INT((AM$29-1)/$K109))*($R109*(1-$E109)+$Q109*(1-$F109))*((1+'Inputs &amp; Summary'!$D$7)^AM$29))),((_xlfn.WEIBULL.DIST(AM$29,$L109,$K109,FALSE)*($R109*(1-$E109)+$Q109*(1-$F109))*((1+'Inputs &amp; Summary'!$D$7)^AM$29))))))</f>
        <v>1.5587933922254702</v>
      </c>
      <c r="AN109" s="114">
        <f>$D109*IF(AN$29&gt;'Inputs &amp; Summary'!$D$5,0,IF(AN$29&gt;VLOOKUP($G109,Lists!$J$17:$K$21,2),IF($M109=Lists!$H$3,IF($K109&lt;1,(($S109/$K109)*((1+'Inputs &amp; Summary'!$D$7)^AN$29)),((INT(AN$29/$K109)-INT((AN$29-1)/$K109))*$S109*((1+'Inputs &amp; Summary'!$D$7)^AN$29))),(_xlfn.WEIBULL.DIST(AN$29,$L109,$K109,FALSE)*$S109*((1+'Inputs &amp; Summary'!$D$7)^AN$29))),IF($M109=Lists!$H$3,IF($K109&lt;1,((($R109*(1-$E109)+$Q109*(1-$F109))/$K109)*((1+'Inputs &amp; Summary'!$D$7)^AN$29)),((INT(AN$29/$K109)-INT((AN$29-1)/$K109))*($R109*(1-$E109)+$Q109*(1-$F109))*((1+'Inputs &amp; Summary'!$D$7)^AN$29))),((_xlfn.WEIBULL.DIST(AN$29,$L109,$K109,FALSE)*($R109*(1-$E109)+$Q109*(1-$F109))*((1+'Inputs &amp; Summary'!$D$7)^AN$29))))))</f>
        <v>1.512425544230193</v>
      </c>
      <c r="AO109" s="114">
        <f>$D109*IF(AO$29&gt;'Inputs &amp; Summary'!$D$5,0,IF(AO$29&gt;VLOOKUP($G109,Lists!$J$17:$K$21,2),IF($M109=Lists!$H$3,IF($K109&lt;1,(($S109/$K109)*((1+'Inputs &amp; Summary'!$D$7)^AO$29)),((INT(AO$29/$K109)-INT((AO$29-1)/$K109))*$S109*((1+'Inputs &amp; Summary'!$D$7)^AO$29))),(_xlfn.WEIBULL.DIST(AO$29,$L109,$K109,FALSE)*$S109*((1+'Inputs &amp; Summary'!$D$7)^AO$29))),IF($M109=Lists!$H$3,IF($K109&lt;1,((($R109*(1-$E109)+$Q109*(1-$F109))/$K109)*((1+'Inputs &amp; Summary'!$D$7)^AO$29)),((INT(AO$29/$K109)-INT((AO$29-1)/$K109))*($R109*(1-$E109)+$Q109*(1-$F109))*((1+'Inputs &amp; Summary'!$D$7)^AO$29))),((_xlfn.WEIBULL.DIST(AO$29,$L109,$K109,FALSE)*($R109*(1-$E109)+$Q109*(1-$F109))*((1+'Inputs &amp; Summary'!$D$7)^AO$29))))))</f>
        <v>1.4674369536390315</v>
      </c>
      <c r="AP109" s="114">
        <f>$D109*IF(AP$29&gt;'Inputs &amp; Summary'!$D$5,0,IF(AP$29&gt;VLOOKUP($G109,Lists!$J$17:$K$21,2),IF($M109=Lists!$H$3,IF($K109&lt;1,(($S109/$K109)*((1+'Inputs &amp; Summary'!$D$7)^AP$29)),((INT(AP$29/$K109)-INT((AP$29-1)/$K109))*$S109*((1+'Inputs &amp; Summary'!$D$7)^AP$29))),(_xlfn.WEIBULL.DIST(AP$29,$L109,$K109,FALSE)*$S109*((1+'Inputs &amp; Summary'!$D$7)^AP$29))),IF($M109=Lists!$H$3,IF($K109&lt;1,((($R109*(1-$E109)+$Q109*(1-$F109))/$K109)*((1+'Inputs &amp; Summary'!$D$7)^AP$29)),((INT(AP$29/$K109)-INT((AP$29-1)/$K109))*($R109*(1-$E109)+$Q109*(1-$F109))*((1+'Inputs &amp; Summary'!$D$7)^AP$29))),((_xlfn.WEIBULL.DIST(AP$29,$L109,$K109,FALSE)*($R109*(1-$E109)+$Q109*(1-$F109))*((1+'Inputs &amp; Summary'!$D$7)^AP$29))))))</f>
        <v>1.4237865930791593</v>
      </c>
      <c r="AQ109" s="114">
        <f>$D109*IF(AQ$29&gt;'Inputs &amp; Summary'!$D$5,0,IF(AQ$29&gt;VLOOKUP($G109,Lists!$J$17:$K$21,2),IF($M109=Lists!$H$3,IF($K109&lt;1,(($S109/$K109)*((1+'Inputs &amp; Summary'!$D$7)^AQ$29)),((INT(AQ$29/$K109)-INT((AQ$29-1)/$K109))*$S109*((1+'Inputs &amp; Summary'!$D$7)^AQ$29))),(_xlfn.WEIBULL.DIST(AQ$29,$L109,$K109,FALSE)*$S109*((1+'Inputs &amp; Summary'!$D$7)^AQ$29))),IF($M109=Lists!$H$3,IF($K109&lt;1,((($R109*(1-$E109)+$Q109*(1-$F109))/$K109)*((1+'Inputs &amp; Summary'!$D$7)^AQ$29)),((INT(AQ$29/$K109)-INT((AQ$29-1)/$K109))*($R109*(1-$E109)+$Q109*(1-$F109))*((1+'Inputs &amp; Summary'!$D$7)^AQ$29))),((_xlfn.WEIBULL.DIST(AQ$29,$L109,$K109,FALSE)*($R109*(1-$E109)+$Q109*(1-$F109))*((1+'Inputs &amp; Summary'!$D$7)^AQ$29))))))</f>
        <v>1.3814346555774513</v>
      </c>
      <c r="AR109" s="114">
        <f>$D109*IF(AR$29&gt;'Inputs &amp; Summary'!$D$5,0,IF(AR$29&gt;VLOOKUP($G109,Lists!$J$17:$K$21,2),IF($M109=Lists!$H$3,IF($K109&lt;1,(($S109/$K109)*((1+'Inputs &amp; Summary'!$D$7)^AR$29)),((INT(AR$29/$K109)-INT((AR$29-1)/$K109))*$S109*((1+'Inputs &amp; Summary'!$D$7)^AR$29))),(_xlfn.WEIBULL.DIST(AR$29,$L109,$K109,FALSE)*$S109*((1+'Inputs &amp; Summary'!$D$7)^AR$29))),IF($M109=Lists!$H$3,IF($K109&lt;1,((($R109*(1-$E109)+$Q109*(1-$F109))/$K109)*((1+'Inputs &amp; Summary'!$D$7)^AR$29)),((INT(AR$29/$K109)-INT((AR$29-1)/$K109))*($R109*(1-$E109)+$Q109*(1-$F109))*((1+'Inputs &amp; Summary'!$D$7)^AR$29))),((_xlfn.WEIBULL.DIST(AR$29,$L109,$K109,FALSE)*($R109*(1-$E109)+$Q109*(1-$F109))*((1+'Inputs &amp; Summary'!$D$7)^AR$29))))))</f>
        <v>1.3403425182584869</v>
      </c>
      <c r="AS109" s="114">
        <f>$D109*IF(AS$29&gt;'Inputs &amp; Summary'!$D$5,0,IF(AS$29&gt;VLOOKUP($G109,Lists!$J$17:$K$21,2),IF($M109=Lists!$H$3,IF($K109&lt;1,(($S109/$K109)*((1+'Inputs &amp; Summary'!$D$7)^AS$29)),((INT(AS$29/$K109)-INT((AS$29-1)/$K109))*$S109*((1+'Inputs &amp; Summary'!$D$7)^AS$29))),(_xlfn.WEIBULL.DIST(AS$29,$L109,$K109,FALSE)*$S109*((1+'Inputs &amp; Summary'!$D$7)^AS$29))),IF($M109=Lists!$H$3,IF($K109&lt;1,((($R109*(1-$E109)+$Q109*(1-$F109))/$K109)*((1+'Inputs &amp; Summary'!$D$7)^AS$29)),((INT(AS$29/$K109)-INT((AS$29-1)/$K109))*($R109*(1-$E109)+$Q109*(1-$F109))*((1+'Inputs &amp; Summary'!$D$7)^AS$29))),((_xlfn.WEIBULL.DIST(AS$29,$L109,$K109,FALSE)*($R109*(1-$E109)+$Q109*(1-$F109))*((1+'Inputs &amp; Summary'!$D$7)^AS$29))))))</f>
        <v>0</v>
      </c>
      <c r="AT109" s="114">
        <f>$D109*IF(AT$29&gt;'Inputs &amp; Summary'!$D$5,0,IF(AT$29&gt;VLOOKUP($G109,Lists!$J$17:$K$21,2),IF($M109=Lists!$H$3,IF($K109&lt;1,(($S109/$K109)*((1+'Inputs &amp; Summary'!$D$7)^AT$29)),((INT(AT$29/$K109)-INT((AT$29-1)/$K109))*$S109*((1+'Inputs &amp; Summary'!$D$7)^AT$29))),(_xlfn.WEIBULL.DIST(AT$29,$L109,$K109,FALSE)*$S109*((1+'Inputs &amp; Summary'!$D$7)^AT$29))),IF($M109=Lists!$H$3,IF($K109&lt;1,((($R109*(1-$E109)+$Q109*(1-$F109))/$K109)*((1+'Inputs &amp; Summary'!$D$7)^AT$29)),((INT(AT$29/$K109)-INT((AT$29-1)/$K109))*($R109*(1-$E109)+$Q109*(1-$F109))*((1+'Inputs &amp; Summary'!$D$7)^AT$29))),((_xlfn.WEIBULL.DIST(AT$29,$L109,$K109,FALSE)*($R109*(1-$E109)+$Q109*(1-$F109))*((1+'Inputs &amp; Summary'!$D$7)^AT$29))))))</f>
        <v>0</v>
      </c>
      <c r="AU109" s="114">
        <f>$D109*IF(AU$29&gt;'Inputs &amp; Summary'!$D$5,0,IF(AU$29&gt;VLOOKUP($G109,Lists!$J$17:$K$21,2),IF($M109=Lists!$H$3,IF($K109&lt;1,(($S109/$K109)*((1+'Inputs &amp; Summary'!$D$7)^AU$29)),((INT(AU$29/$K109)-INT((AU$29-1)/$K109))*$S109*((1+'Inputs &amp; Summary'!$D$7)^AU$29))),(_xlfn.WEIBULL.DIST(AU$29,$L109,$K109,FALSE)*$S109*((1+'Inputs &amp; Summary'!$D$7)^AU$29))),IF($M109=Lists!$H$3,IF($K109&lt;1,((($R109*(1-$E109)+$Q109*(1-$F109))/$K109)*((1+'Inputs &amp; Summary'!$D$7)^AU$29)),((INT(AU$29/$K109)-INT((AU$29-1)/$K109))*($R109*(1-$E109)+$Q109*(1-$F109))*((1+'Inputs &amp; Summary'!$D$7)^AU$29))),((_xlfn.WEIBULL.DIST(AU$29,$L109,$K109,FALSE)*($R109*(1-$E109)+$Q109*(1-$F109))*((1+'Inputs &amp; Summary'!$D$7)^AU$29))))))</f>
        <v>0</v>
      </c>
      <c r="AV109" s="114">
        <f>$D109*IF(AV$29&gt;'Inputs &amp; Summary'!$D$5,0,IF(AV$29&gt;VLOOKUP($G109,Lists!$J$17:$K$21,2),IF($M109=Lists!$H$3,IF($K109&lt;1,(($S109/$K109)*((1+'Inputs &amp; Summary'!$D$7)^AV$29)),((INT(AV$29/$K109)-INT((AV$29-1)/$K109))*$S109*((1+'Inputs &amp; Summary'!$D$7)^AV$29))),(_xlfn.WEIBULL.DIST(AV$29,$L109,$K109,FALSE)*$S109*((1+'Inputs &amp; Summary'!$D$7)^AV$29))),IF($M109=Lists!$H$3,IF($K109&lt;1,((($R109*(1-$E109)+$Q109*(1-$F109))/$K109)*((1+'Inputs &amp; Summary'!$D$7)^AV$29)),((INT(AV$29/$K109)-INT((AV$29-1)/$K109))*($R109*(1-$E109)+$Q109*(1-$F109))*((1+'Inputs &amp; Summary'!$D$7)^AV$29))),((_xlfn.WEIBULL.DIST(AV$29,$L109,$K109,FALSE)*($R109*(1-$E109)+$Q109*(1-$F109))*((1+'Inputs &amp; Summary'!$D$7)^AV$29))))))</f>
        <v>0</v>
      </c>
      <c r="AW109" s="114">
        <f>$D109*IF(AW$29&gt;'Inputs &amp; Summary'!$D$5,0,IF(AW$29&gt;VLOOKUP($G109,Lists!$J$17:$K$21,2),IF($M109=Lists!$H$3,IF($K109&lt;1,(($S109/$K109)*((1+'Inputs &amp; Summary'!$D$7)^AW$29)),((INT(AW$29/$K109)-INT((AW$29-1)/$K109))*$S109*((1+'Inputs &amp; Summary'!$D$7)^AW$29))),(_xlfn.WEIBULL.DIST(AW$29,$L109,$K109,FALSE)*$S109*((1+'Inputs &amp; Summary'!$D$7)^AW$29))),IF($M109=Lists!$H$3,IF($K109&lt;1,((($R109*(1-$E109)+$Q109*(1-$F109))/$K109)*((1+'Inputs &amp; Summary'!$D$7)^AW$29)),((INT(AW$29/$K109)-INT((AW$29-1)/$K109))*($R109*(1-$E109)+$Q109*(1-$F109))*((1+'Inputs &amp; Summary'!$D$7)^AW$29))),((_xlfn.WEIBULL.DIST(AW$29,$L109,$K109,FALSE)*($R109*(1-$E109)+$Q109*(1-$F109))*((1+'Inputs &amp; Summary'!$D$7)^AW$29))))))</f>
        <v>0</v>
      </c>
      <c r="AX109" s="114">
        <f>$D109*IF(AX$29&gt;'Inputs &amp; Summary'!$D$5,0,IF(AX$29&gt;VLOOKUP($G109,Lists!$J$17:$K$21,2),IF($M109=Lists!$H$3,IF($K109&lt;1,(($S109/$K109)*((1+'Inputs &amp; Summary'!$D$7)^AX$29)),((INT(AX$29/$K109)-INT((AX$29-1)/$K109))*$S109*((1+'Inputs &amp; Summary'!$D$7)^AX$29))),(_xlfn.WEIBULL.DIST(AX$29,$L109,$K109,FALSE)*$S109*((1+'Inputs &amp; Summary'!$D$7)^AX$29))),IF($M109=Lists!$H$3,IF($K109&lt;1,((($R109*(1-$E109)+$Q109*(1-$F109))/$K109)*((1+'Inputs &amp; Summary'!$D$7)^AX$29)),((INT(AX$29/$K109)-INT((AX$29-1)/$K109))*($R109*(1-$E109)+$Q109*(1-$F109))*((1+'Inputs &amp; Summary'!$D$7)^AX$29))),((_xlfn.WEIBULL.DIST(AX$29,$L109,$K109,FALSE)*($R109*(1-$E109)+$Q109*(1-$F109))*((1+'Inputs &amp; Summary'!$D$7)^AX$29))))))</f>
        <v>0</v>
      </c>
      <c r="AY109" s="114">
        <f>$D109*IF(AY$29&gt;'Inputs &amp; Summary'!$D$5,0,IF(AY$29&gt;VLOOKUP($G109,Lists!$J$17:$K$21,2),IF($M109=Lists!$H$3,IF($K109&lt;1,(($S109/$K109)*((1+'Inputs &amp; Summary'!$D$7)^AY$29)),((INT(AY$29/$K109)-INT((AY$29-1)/$K109))*$S109*((1+'Inputs &amp; Summary'!$D$7)^AY$29))),(_xlfn.WEIBULL.DIST(AY$29,$L109,$K109,FALSE)*$S109*((1+'Inputs &amp; Summary'!$D$7)^AY$29))),IF($M109=Lists!$H$3,IF($K109&lt;1,((($R109*(1-$E109)+$Q109*(1-$F109))/$K109)*((1+'Inputs &amp; Summary'!$D$7)^AY$29)),((INT(AY$29/$K109)-INT((AY$29-1)/$K109))*($R109*(1-$E109)+$Q109*(1-$F109))*((1+'Inputs &amp; Summary'!$D$7)^AY$29))),((_xlfn.WEIBULL.DIST(AY$29,$L109,$K109,FALSE)*($R109*(1-$E109)+$Q109*(1-$F109))*((1+'Inputs &amp; Summary'!$D$7)^AY$29))))))</f>
        <v>0</v>
      </c>
      <c r="AZ109" s="114">
        <f>$D109*IF(AZ$29&gt;'Inputs &amp; Summary'!$D$5,0,IF(AZ$29&gt;VLOOKUP($G109,Lists!$J$17:$K$21,2),IF($M109=Lists!$H$3,IF($K109&lt;1,(($S109/$K109)*((1+'Inputs &amp; Summary'!$D$7)^AZ$29)),((INT(AZ$29/$K109)-INT((AZ$29-1)/$K109))*$S109*((1+'Inputs &amp; Summary'!$D$7)^AZ$29))),(_xlfn.WEIBULL.DIST(AZ$29,$L109,$K109,FALSE)*$S109*((1+'Inputs &amp; Summary'!$D$7)^AZ$29))),IF($M109=Lists!$H$3,IF($K109&lt;1,((($R109*(1-$E109)+$Q109*(1-$F109))/$K109)*((1+'Inputs &amp; Summary'!$D$7)^AZ$29)),((INT(AZ$29/$K109)-INT((AZ$29-1)/$K109))*($R109*(1-$E109)+$Q109*(1-$F109))*((1+'Inputs &amp; Summary'!$D$7)^AZ$29))),((_xlfn.WEIBULL.DIST(AZ$29,$L109,$K109,FALSE)*($R109*(1-$E109)+$Q109*(1-$F109))*((1+'Inputs &amp; Summary'!$D$7)^AZ$29))))))</f>
        <v>0</v>
      </c>
      <c r="BA109" s="114">
        <f>$D109*IF(BA$29&gt;'Inputs &amp; Summary'!$D$5,0,IF(BA$29&gt;VLOOKUP($G109,Lists!$J$17:$K$21,2),IF($M109=Lists!$H$3,IF($K109&lt;1,(($S109/$K109)*((1+'Inputs &amp; Summary'!$D$7)^BA$29)),((INT(BA$29/$K109)-INT((BA$29-1)/$K109))*$S109*((1+'Inputs &amp; Summary'!$D$7)^BA$29))),(_xlfn.WEIBULL.DIST(BA$29,$L109,$K109,FALSE)*$S109*((1+'Inputs &amp; Summary'!$D$7)^BA$29))),IF($M109=Lists!$H$3,IF($K109&lt;1,((($R109*(1-$E109)+$Q109*(1-$F109))/$K109)*((1+'Inputs &amp; Summary'!$D$7)^BA$29)),((INT(BA$29/$K109)-INT((BA$29-1)/$K109))*($R109*(1-$E109)+$Q109*(1-$F109))*((1+'Inputs &amp; Summary'!$D$7)^BA$29))),((_xlfn.WEIBULL.DIST(BA$29,$L109,$K109,FALSE)*($R109*(1-$E109)+$Q109*(1-$F109))*((1+'Inputs &amp; Summary'!$D$7)^BA$29))))))</f>
        <v>0</v>
      </c>
      <c r="BB109" s="114">
        <f>$D109*IF(BB$29&gt;'Inputs &amp; Summary'!$D$5,0,IF(BB$29&gt;VLOOKUP($G109,Lists!$J$17:$K$21,2),IF($M109=Lists!$H$3,IF($K109&lt;1,(($S109/$K109)*((1+'Inputs &amp; Summary'!$D$7)^BB$29)),((INT(BB$29/$K109)-INT((BB$29-1)/$K109))*$S109*((1+'Inputs &amp; Summary'!$D$7)^BB$29))),(_xlfn.WEIBULL.DIST(BB$29,$L109,$K109,FALSE)*$S109*((1+'Inputs &amp; Summary'!$D$7)^BB$29))),IF($M109=Lists!$H$3,IF($K109&lt;1,((($R109*(1-$E109)+$Q109*(1-$F109))/$K109)*((1+'Inputs &amp; Summary'!$D$7)^BB$29)),((INT(BB$29/$K109)-INT((BB$29-1)/$K109))*($R109*(1-$E109)+$Q109*(1-$F109))*((1+'Inputs &amp; Summary'!$D$7)^BB$29))),((_xlfn.WEIBULL.DIST(BB$29,$L109,$K109,FALSE)*($R109*(1-$E109)+$Q109*(1-$F109))*((1+'Inputs &amp; Summary'!$D$7)^BB$29))))))</f>
        <v>0</v>
      </c>
      <c r="BC109" s="114">
        <f>$D109*IF(BC$29&gt;'Inputs &amp; Summary'!$D$5,0,IF(BC$29&gt;VLOOKUP($G109,Lists!$J$17:$K$21,2),IF($M109=Lists!$H$3,IF($K109&lt;1,(($S109/$K109)*((1+'Inputs &amp; Summary'!$D$7)^BC$29)),((INT(BC$29/$K109)-INT((BC$29-1)/$K109))*$S109*((1+'Inputs &amp; Summary'!$D$7)^BC$29))),(_xlfn.WEIBULL.DIST(BC$29,$L109,$K109,FALSE)*$S109*((1+'Inputs &amp; Summary'!$D$7)^BC$29))),IF($M109=Lists!$H$3,IF($K109&lt;1,((($R109*(1-$E109)+$Q109*(1-$F109))/$K109)*((1+'Inputs &amp; Summary'!$D$7)^BC$29)),((INT(BC$29/$K109)-INT((BC$29-1)/$K109))*($R109*(1-$E109)+$Q109*(1-$F109))*((1+'Inputs &amp; Summary'!$D$7)^BC$29))),((_xlfn.WEIBULL.DIST(BC$29,$L109,$K109,FALSE)*($R109*(1-$E109)+$Q109*(1-$F109))*((1+'Inputs &amp; Summary'!$D$7)^BC$29))))))</f>
        <v>0</v>
      </c>
      <c r="BD109" s="114">
        <f>$D109*IF(BD$29&gt;'Inputs &amp; Summary'!$D$5,0,IF(BD$29&gt;VLOOKUP($G109,Lists!$J$17:$K$21,2),IF($M109=Lists!$H$3,IF($K109&lt;1,(($S109/$K109)*((1+'Inputs &amp; Summary'!$D$7)^BD$29)),((INT(BD$29/$K109)-INT((BD$29-1)/$K109))*$S109*((1+'Inputs &amp; Summary'!$D$7)^BD$29))),(_xlfn.WEIBULL.DIST(BD$29,$L109,$K109,FALSE)*$S109*((1+'Inputs &amp; Summary'!$D$7)^BD$29))),IF($M109=Lists!$H$3,IF($K109&lt;1,((($R109*(1-$E109)+$Q109*(1-$F109))/$K109)*((1+'Inputs &amp; Summary'!$D$7)^BD$29)),((INT(BD$29/$K109)-INT((BD$29-1)/$K109))*($R109*(1-$E109)+$Q109*(1-$F109))*((1+'Inputs &amp; Summary'!$D$7)^BD$29))),((_xlfn.WEIBULL.DIST(BD$29,$L109,$K109,FALSE)*($R109*(1-$E109)+$Q109*(1-$F109))*((1+'Inputs &amp; Summary'!$D$7)^BD$29))))))</f>
        <v>0</v>
      </c>
      <c r="BE109" s="114">
        <f>$D109*IF(BE$29&gt;'Inputs &amp; Summary'!$D$5,0,IF(BE$29&gt;VLOOKUP($G109,Lists!$J$17:$K$21,2),IF($M109=Lists!$H$3,IF($K109&lt;1,(($S109/$K109)*((1+'Inputs &amp; Summary'!$D$7)^BE$29)),((INT(BE$29/$K109)-INT((BE$29-1)/$K109))*$S109*((1+'Inputs &amp; Summary'!$D$7)^BE$29))),(_xlfn.WEIBULL.DIST(BE$29,$L109,$K109,FALSE)*$S109*((1+'Inputs &amp; Summary'!$D$7)^BE$29))),IF($M109=Lists!$H$3,IF($K109&lt;1,((($R109*(1-$E109)+$Q109*(1-$F109))/$K109)*((1+'Inputs &amp; Summary'!$D$7)^BE$29)),((INT(BE$29/$K109)-INT((BE$29-1)/$K109))*($R109*(1-$E109)+$Q109*(1-$F109))*((1+'Inputs &amp; Summary'!$D$7)^BE$29))),((_xlfn.WEIBULL.DIST(BE$29,$L109,$K109,FALSE)*($R109*(1-$E109)+$Q109*(1-$F109))*((1+'Inputs &amp; Summary'!$D$7)^BE$29))))))</f>
        <v>0</v>
      </c>
      <c r="BF109" s="114">
        <f>$D109*IF(BF$29&gt;'Inputs &amp; Summary'!$D$5,0,IF(BF$29&gt;VLOOKUP($G109,Lists!$J$17:$K$21,2),IF($M109=Lists!$H$3,IF($K109&lt;1,(($S109/$K109)*((1+'Inputs &amp; Summary'!$D$7)^BF$29)),((INT(BF$29/$K109)-INT((BF$29-1)/$K109))*$S109*((1+'Inputs &amp; Summary'!$D$7)^BF$29))),(_xlfn.WEIBULL.DIST(BF$29,$L109,$K109,FALSE)*$S109*((1+'Inputs &amp; Summary'!$D$7)^BF$29))),IF($M109=Lists!$H$3,IF($K109&lt;1,((($R109*(1-$E109)+$Q109*(1-$F109))/$K109)*((1+'Inputs &amp; Summary'!$D$7)^BF$29)),((INT(BF$29/$K109)-INT((BF$29-1)/$K109))*($R109*(1-$E109)+$Q109*(1-$F109))*((1+'Inputs &amp; Summary'!$D$7)^BF$29))),((_xlfn.WEIBULL.DIST(BF$29,$L109,$K109,FALSE)*($R109*(1-$E109)+$Q109*(1-$F109))*((1+'Inputs &amp; Summary'!$D$7)^BF$29))))))</f>
        <v>0</v>
      </c>
      <c r="BG109" s="114">
        <f>$D109*IF(BG$29&gt;'Inputs &amp; Summary'!$D$5,0,IF(BG$29&gt;VLOOKUP($G109,Lists!$J$17:$K$21,2),IF($M109=Lists!$H$3,IF($K109&lt;1,(($S109/$K109)*((1+'Inputs &amp; Summary'!$D$7)^BG$29)),((INT(BG$29/$K109)-INT((BG$29-1)/$K109))*$S109*((1+'Inputs &amp; Summary'!$D$7)^BG$29))),(_xlfn.WEIBULL.DIST(BG$29,$L109,$K109,FALSE)*$S109*((1+'Inputs &amp; Summary'!$D$7)^BG$29))),IF($M109=Lists!$H$3,IF($K109&lt;1,((($R109*(1-$E109)+$Q109*(1-$F109))/$K109)*((1+'Inputs &amp; Summary'!$D$7)^BG$29)),((INT(BG$29/$K109)-INT((BG$29-1)/$K109))*($R109*(1-$E109)+$Q109*(1-$F109))*((1+'Inputs &amp; Summary'!$D$7)^BG$29))),((_xlfn.WEIBULL.DIST(BG$29,$L109,$K109,FALSE)*($R109*(1-$E109)+$Q109*(1-$F109))*((1+'Inputs &amp; Summary'!$D$7)^BG$29))))))</f>
        <v>0</v>
      </c>
      <c r="BH109" s="114">
        <f>$D109*IF(BH$29&gt;'Inputs &amp; Summary'!$D$5,0,IF(BH$29&gt;VLOOKUP($G109,Lists!$J$17:$K$21,2),IF($M109=Lists!$H$3,IF($K109&lt;1,(($S109/$K109)*((1+'Inputs &amp; Summary'!$D$7)^BH$29)),((INT(BH$29/$K109)-INT((BH$29-1)/$K109))*$S109*((1+'Inputs &amp; Summary'!$D$7)^BH$29))),(_xlfn.WEIBULL.DIST(BH$29,$L109,$K109,FALSE)*$S109*((1+'Inputs &amp; Summary'!$D$7)^BH$29))),IF($M109=Lists!$H$3,IF($K109&lt;1,((($R109*(1-$E109)+$Q109*(1-$F109))/$K109)*((1+'Inputs &amp; Summary'!$D$7)^BH$29)),((INT(BH$29/$K109)-INT((BH$29-1)/$K109))*($R109*(1-$E109)+$Q109*(1-$F109))*((1+'Inputs &amp; Summary'!$D$7)^BH$29))),((_xlfn.WEIBULL.DIST(BH$29,$L109,$K109,FALSE)*($R109*(1-$E109)+$Q109*(1-$F109))*((1+'Inputs &amp; Summary'!$D$7)^BH$29))))))</f>
        <v>0</v>
      </c>
      <c r="BI109" s="114">
        <f>$D109*IF(BI$29&gt;'Inputs &amp; Summary'!$D$5,0,IF(BI$29&gt;VLOOKUP($G109,Lists!$J$17:$K$21,2),IF($M109=Lists!$H$3,IF($K109&lt;1,(($S109/$K109)*((1+'Inputs &amp; Summary'!$D$7)^BI$29)),((INT(BI$29/$K109)-INT((BI$29-1)/$K109))*$S109*((1+'Inputs &amp; Summary'!$D$7)^BI$29))),(_xlfn.WEIBULL.DIST(BI$29,$L109,$K109,FALSE)*$S109*((1+'Inputs &amp; Summary'!$D$7)^BI$29))),IF($M109=Lists!$H$3,IF($K109&lt;1,((($R109*(1-$E109)+$Q109*(1-$F109))/$K109)*((1+'Inputs &amp; Summary'!$D$7)^BI$29)),((INT(BI$29/$K109)-INT((BI$29-1)/$K109))*($R109*(1-$E109)+$Q109*(1-$F109))*((1+'Inputs &amp; Summary'!$D$7)^BI$29))),((_xlfn.WEIBULL.DIST(BI$29,$L109,$K109,FALSE)*($R109*(1-$E109)+$Q109*(1-$F109))*((1+'Inputs &amp; Summary'!$D$7)^BI$29))))))</f>
        <v>0</v>
      </c>
      <c r="BJ109" s="114">
        <f>$D109*IF(BJ$29&gt;'Inputs &amp; Summary'!$D$5,0,IF(BJ$29&gt;VLOOKUP($G109,Lists!$J$17:$K$21,2),IF($M109=Lists!$H$3,IF($K109&lt;1,(($S109/$K109)*((1+'Inputs &amp; Summary'!$D$7)^BJ$29)),((INT(BJ$29/$K109)-INT((BJ$29-1)/$K109))*$S109*((1+'Inputs &amp; Summary'!$D$7)^BJ$29))),(_xlfn.WEIBULL.DIST(BJ$29,$L109,$K109,FALSE)*$S109*((1+'Inputs &amp; Summary'!$D$7)^BJ$29))),IF($M109=Lists!$H$3,IF($K109&lt;1,((($R109*(1-$E109)+$Q109*(1-$F109))/$K109)*((1+'Inputs &amp; Summary'!$D$7)^BJ$29)),((INT(BJ$29/$K109)-INT((BJ$29-1)/$K109))*($R109*(1-$E109)+$Q109*(1-$F109))*((1+'Inputs &amp; Summary'!$D$7)^BJ$29))),((_xlfn.WEIBULL.DIST(BJ$29,$L109,$K109,FALSE)*($R109*(1-$E109)+$Q109*(1-$F109))*((1+'Inputs &amp; Summary'!$D$7)^BJ$29))))))</f>
        <v>0</v>
      </c>
      <c r="BK109" s="114">
        <f>$D109*IF(BK$29&gt;'Inputs &amp; Summary'!$D$5,0,IF(BK$29&gt;VLOOKUP($G109,Lists!$J$17:$K$21,2),IF($M109=Lists!$H$3,IF($K109&lt;1,(($S109/$K109)*((1+'Inputs &amp; Summary'!$D$7)^BK$29)),((INT(BK$29/$K109)-INT((BK$29-1)/$K109))*$S109*((1+'Inputs &amp; Summary'!$D$7)^BK$29))),(_xlfn.WEIBULL.DIST(BK$29,$L109,$K109,FALSE)*$S109*((1+'Inputs &amp; Summary'!$D$7)^BK$29))),IF($M109=Lists!$H$3,IF($K109&lt;1,((($R109*(1-$E109)+$Q109*(1-$F109))/$K109)*((1+'Inputs &amp; Summary'!$D$7)^BK$29)),((INT(BK$29/$K109)-INT((BK$29-1)/$K109))*($R109*(1-$E109)+$Q109*(1-$F109))*((1+'Inputs &amp; Summary'!$D$7)^BK$29))),((_xlfn.WEIBULL.DIST(BK$29,$L109,$K109,FALSE)*($R109*(1-$E109)+$Q109*(1-$F109))*((1+'Inputs &amp; Summary'!$D$7)^BK$29))))))</f>
        <v>0</v>
      </c>
      <c r="BL109" s="114">
        <f>$D109*IF(BL$29&gt;'Inputs &amp; Summary'!$D$5,0,IF(BL$29&gt;VLOOKUP($G109,Lists!$J$17:$K$21,2),IF($M109=Lists!$H$3,IF($K109&lt;1,(($S109/$K109)*((1+'Inputs &amp; Summary'!$D$7)^BL$29)),((INT(BL$29/$K109)-INT((BL$29-1)/$K109))*$S109*((1+'Inputs &amp; Summary'!$D$7)^BL$29))),(_xlfn.WEIBULL.DIST(BL$29,$L109,$K109,FALSE)*$S109*((1+'Inputs &amp; Summary'!$D$7)^BL$29))),IF($M109=Lists!$H$3,IF($K109&lt;1,((($R109*(1-$E109)+$Q109*(1-$F109))/$K109)*((1+'Inputs &amp; Summary'!$D$7)^BL$29)),((INT(BL$29/$K109)-INT((BL$29-1)/$K109))*($R109*(1-$E109)+$Q109*(1-$F109))*((1+'Inputs &amp; Summary'!$D$7)^BL$29))),((_xlfn.WEIBULL.DIST(BL$29,$L109,$K109,FALSE)*($R109*(1-$E109)+$Q109*(1-$F109))*((1+'Inputs &amp; Summary'!$D$7)^BL$29))))))</f>
        <v>0</v>
      </c>
    </row>
    <row r="110" spans="1:64" s="1" customFormat="1" x14ac:dyDescent="0.3">
      <c r="A110" s="79" t="s">
        <v>190</v>
      </c>
      <c r="B110" s="33" t="s">
        <v>152</v>
      </c>
      <c r="C110" s="33" t="s">
        <v>17</v>
      </c>
      <c r="D110" s="68">
        <v>1</v>
      </c>
      <c r="E110" s="68">
        <v>1</v>
      </c>
      <c r="F110" s="68">
        <v>1</v>
      </c>
      <c r="G110" s="213" t="s">
        <v>17</v>
      </c>
      <c r="H110" s="34" t="s">
        <v>16</v>
      </c>
      <c r="I110" s="34" t="s">
        <v>96</v>
      </c>
      <c r="J110" s="33">
        <f>VLOOKUP(I110,'Labor Rates'!$A$1:$B$16,2)</f>
        <v>14.423076923076923</v>
      </c>
      <c r="K110" s="35">
        <v>5</v>
      </c>
      <c r="L110" s="35">
        <v>3</v>
      </c>
      <c r="M110" s="36" t="s">
        <v>263</v>
      </c>
      <c r="N110" s="84">
        <f>'Inputs &amp; Summary'!$D$25</f>
        <v>18</v>
      </c>
      <c r="O110" s="35">
        <v>0.25</v>
      </c>
      <c r="P110" s="5">
        <v>10</v>
      </c>
      <c r="Q110" s="73">
        <f t="shared" si="16"/>
        <v>64.90384615384616</v>
      </c>
      <c r="R110" s="73">
        <f t="shared" si="17"/>
        <v>180</v>
      </c>
      <c r="S110" s="74">
        <f t="shared" si="18"/>
        <v>244.90384615384616</v>
      </c>
      <c r="T110" s="88"/>
      <c r="U110" s="80"/>
      <c r="V110" s="87">
        <f t="shared" si="19"/>
        <v>34.676128246482811</v>
      </c>
      <c r="W110" s="87">
        <f>NPV('Inputs &amp; Summary'!$D$6,Y110:BL110)</f>
        <v>213.50758120694127</v>
      </c>
      <c r="X110" s="90">
        <f t="shared" si="20"/>
        <v>1.549646082721206E-3</v>
      </c>
      <c r="Y110" s="114">
        <f>$D110*IF(Y$29&gt;'Inputs &amp; Summary'!$D$5,0,IF(Y$29&gt;VLOOKUP($G110,Lists!$J$17:$K$21,2),IF($M110=Lists!$H$3,IF($K110&lt;1,(($S110/$K110)*((1+'Inputs &amp; Summary'!$D$7)^Y$29)),((INT(Y$29/$K110)-INT((Y$29-1)/$K110))*$S110*((1+'Inputs &amp; Summary'!$D$7)^Y$29))),(_xlfn.WEIBULL.DIST(Y$29,$L110,$K110,FALSE)*$S110*((1+'Inputs &amp; Summary'!$D$7)^Y$29))),IF($M110=Lists!$H$3,IF($K110&lt;1,((($R110*(1-$E110)+$Q110*(1-$F110))/$K110)*((1+'Inputs &amp; Summary'!$D$7)^Y$29)),((INT(Y$29/$K110)-INT((Y$29-1)/$K110))*($R110*(1-$E110)+$Q110*(1-$F110))*((1+'Inputs &amp; Summary'!$D$7)^Y$29))),((_xlfn.WEIBULL.DIST(Y$29,$L110,$K110,FALSE)*($R110*(1-$E110)+$Q110*(1-$F110))*((1+'Inputs &amp; Summary'!$D$7)^Y$29))))))</f>
        <v>0</v>
      </c>
      <c r="Z110" s="114">
        <f>$D110*IF(Z$29&gt;'Inputs &amp; Summary'!$D$5,0,IF(Z$29&gt;VLOOKUP($G110,Lists!$J$17:$K$21,2),IF($M110=Lists!$H$3,IF($K110&lt;1,(($S110/$K110)*((1+'Inputs &amp; Summary'!$D$7)^Z$29)),((INT(Z$29/$K110)-INT((Z$29-1)/$K110))*$S110*((1+'Inputs &amp; Summary'!$D$7)^Z$29))),(_xlfn.WEIBULL.DIST(Z$29,$L110,$K110,FALSE)*$S110*((1+'Inputs &amp; Summary'!$D$7)^Z$29))),IF($M110=Lists!$H$3,IF($K110&lt;1,((($R110*(1-$E110)+$Q110*(1-$F110))/$K110)*((1+'Inputs &amp; Summary'!$D$7)^Z$29)),((INT(Z$29/$K110)-INT((Z$29-1)/$K110))*($R110*(1-$E110)+$Q110*(1-$F110))*((1+'Inputs &amp; Summary'!$D$7)^Z$29))),((_xlfn.WEIBULL.DIST(Z$29,$L110,$K110,FALSE)*($R110*(1-$E110)+$Q110*(1-$F110))*((1+'Inputs &amp; Summary'!$D$7)^Z$29))))))</f>
        <v>0</v>
      </c>
      <c r="AA110" s="114">
        <f>$D110*IF(AA$29&gt;'Inputs &amp; Summary'!$D$5,0,IF(AA$29&gt;VLOOKUP($G110,Lists!$J$17:$K$21,2),IF($M110=Lists!$H$3,IF($K110&lt;1,(($S110/$K110)*((1+'Inputs &amp; Summary'!$D$7)^AA$29)),((INT(AA$29/$K110)-INT((AA$29-1)/$K110))*$S110*((1+'Inputs &amp; Summary'!$D$7)^AA$29))),(_xlfn.WEIBULL.DIST(AA$29,$L110,$K110,FALSE)*$S110*((1+'Inputs &amp; Summary'!$D$7)^AA$29))),IF($M110=Lists!$H$3,IF($K110&lt;1,((($R110*(1-$E110)+$Q110*(1-$F110))/$K110)*((1+'Inputs &amp; Summary'!$D$7)^AA$29)),((INT(AA$29/$K110)-INT((AA$29-1)/$K110))*($R110*(1-$E110)+$Q110*(1-$F110))*((1+'Inputs &amp; Summary'!$D$7)^AA$29))),((_xlfn.WEIBULL.DIST(AA$29,$L110,$K110,FALSE)*($R110*(1-$E110)+$Q110*(1-$F110))*((1+'Inputs &amp; Summary'!$D$7)^AA$29))))))</f>
        <v>0</v>
      </c>
      <c r="AB110" s="114">
        <f>$D110*IF(AB$29&gt;'Inputs &amp; Summary'!$D$5,0,IF(AB$29&gt;VLOOKUP($G110,Lists!$J$17:$K$21,2),IF($M110=Lists!$H$3,IF($K110&lt;1,(($S110/$K110)*((1+'Inputs &amp; Summary'!$D$7)^AB$29)),((INT(AB$29/$K110)-INT((AB$29-1)/$K110))*$S110*((1+'Inputs &amp; Summary'!$D$7)^AB$29))),(_xlfn.WEIBULL.DIST(AB$29,$L110,$K110,FALSE)*$S110*((1+'Inputs &amp; Summary'!$D$7)^AB$29))),IF($M110=Lists!$H$3,IF($K110&lt;1,((($R110*(1-$E110)+$Q110*(1-$F110))/$K110)*((1+'Inputs &amp; Summary'!$D$7)^AB$29)),((INT(AB$29/$K110)-INT((AB$29-1)/$K110))*($R110*(1-$E110)+$Q110*(1-$F110))*((1+'Inputs &amp; Summary'!$D$7)^AB$29))),((_xlfn.WEIBULL.DIST(AB$29,$L110,$K110,FALSE)*($R110*(1-$E110)+$Q110*(1-$F110))*((1+'Inputs &amp; Summary'!$D$7)^AB$29))))))</f>
        <v>0</v>
      </c>
      <c r="AC110" s="114">
        <f>$D110*IF(AC$29&gt;'Inputs &amp; Summary'!$D$5,0,IF(AC$29&gt;VLOOKUP($G110,Lists!$J$17:$K$21,2),IF($M110=Lists!$H$3,IF($K110&lt;1,(($S110/$K110)*((1+'Inputs &amp; Summary'!$D$7)^AC$29)),((INT(AC$29/$K110)-INT((AC$29-1)/$K110))*$S110*((1+'Inputs &amp; Summary'!$D$7)^AC$29))),(_xlfn.WEIBULL.DIST(AC$29,$L110,$K110,FALSE)*$S110*((1+'Inputs &amp; Summary'!$D$7)^AC$29))),IF($M110=Lists!$H$3,IF($K110&lt;1,((($R110*(1-$E110)+$Q110*(1-$F110))/$K110)*((1+'Inputs &amp; Summary'!$D$7)^AC$29)),((INT(AC$29/$K110)-INT((AC$29-1)/$K110))*($R110*(1-$E110)+$Q110*(1-$F110))*((1+'Inputs &amp; Summary'!$D$7)^AC$29))),((_xlfn.WEIBULL.DIST(AC$29,$L110,$K110,FALSE)*($R110*(1-$E110)+$Q110*(1-$F110))*((1+'Inputs &amp; Summary'!$D$7)^AC$29))))))</f>
        <v>0</v>
      </c>
      <c r="AD110" s="114">
        <f>$D110*IF(AD$29&gt;'Inputs &amp; Summary'!$D$5,0,IF(AD$29&gt;VLOOKUP($G110,Lists!$J$17:$K$21,2),IF($M110=Lists!$H$3,IF($K110&lt;1,(($S110/$K110)*((1+'Inputs &amp; Summary'!$D$7)^AD$29)),((INT(AD$29/$K110)-INT((AD$29-1)/$K110))*$S110*((1+'Inputs &amp; Summary'!$D$7)^AD$29))),(_xlfn.WEIBULL.DIST(AD$29,$L110,$K110,FALSE)*$S110*((1+'Inputs &amp; Summary'!$D$7)^AD$29))),IF($M110=Lists!$H$3,IF($K110&lt;1,((($R110*(1-$E110)+$Q110*(1-$F110))/$K110)*((1+'Inputs &amp; Summary'!$D$7)^AD$29)),((INT(AD$29/$K110)-INT((AD$29-1)/$K110))*($R110*(1-$E110)+$Q110*(1-$F110))*((1+'Inputs &amp; Summary'!$D$7)^AD$29))),((_xlfn.WEIBULL.DIST(AD$29,$L110,$K110,FALSE)*($R110*(1-$E110)+$Q110*(1-$F110))*((1+'Inputs &amp; Summary'!$D$7)^AD$29))))))</f>
        <v>0</v>
      </c>
      <c r="AE110" s="114">
        <f>$D110*IF(AE$29&gt;'Inputs &amp; Summary'!$D$5,0,IF(AE$29&gt;VLOOKUP($G110,Lists!$J$17:$K$21,2),IF($M110=Lists!$H$3,IF($K110&lt;1,(($S110/$K110)*((1+'Inputs &amp; Summary'!$D$7)^AE$29)),((INT(AE$29/$K110)-INT((AE$29-1)/$K110))*$S110*((1+'Inputs &amp; Summary'!$D$7)^AE$29))),(_xlfn.WEIBULL.DIST(AE$29,$L110,$K110,FALSE)*$S110*((1+'Inputs &amp; Summary'!$D$7)^AE$29))),IF($M110=Lists!$H$3,IF($K110&lt;1,((($R110*(1-$E110)+$Q110*(1-$F110))/$K110)*((1+'Inputs &amp; Summary'!$D$7)^AE$29)),((INT(AE$29/$K110)-INT((AE$29-1)/$K110))*($R110*(1-$E110)+$Q110*(1-$F110))*((1+'Inputs &amp; Summary'!$D$7)^AE$29))),((_xlfn.WEIBULL.DIST(AE$29,$L110,$K110,FALSE)*($R110*(1-$E110)+$Q110*(1-$F110))*((1+'Inputs &amp; Summary'!$D$7)^AE$29))))))</f>
        <v>0</v>
      </c>
      <c r="AF110" s="114">
        <f>$D110*IF(AF$29&gt;'Inputs &amp; Summary'!$D$5,0,IF(AF$29&gt;VLOOKUP($G110,Lists!$J$17:$K$21,2),IF($M110=Lists!$H$3,IF($K110&lt;1,(($S110/$K110)*((1+'Inputs &amp; Summary'!$D$7)^AF$29)),((INT(AF$29/$K110)-INT((AF$29-1)/$K110))*$S110*((1+'Inputs &amp; Summary'!$D$7)^AF$29))),(_xlfn.WEIBULL.DIST(AF$29,$L110,$K110,FALSE)*$S110*((1+'Inputs &amp; Summary'!$D$7)^AF$29))),IF($M110=Lists!$H$3,IF($K110&lt;1,((($R110*(1-$E110)+$Q110*(1-$F110))/$K110)*((1+'Inputs &amp; Summary'!$D$7)^AF$29)),((INT(AF$29/$K110)-INT((AF$29-1)/$K110))*($R110*(1-$E110)+$Q110*(1-$F110))*((1+'Inputs &amp; Summary'!$D$7)^AF$29))),((_xlfn.WEIBULL.DIST(AF$29,$L110,$K110,FALSE)*($R110*(1-$E110)+$Q110*(1-$F110))*((1+'Inputs &amp; Summary'!$D$7)^AF$29))))))</f>
        <v>0</v>
      </c>
      <c r="AG110" s="114">
        <f>$D110*IF(AG$29&gt;'Inputs &amp; Summary'!$D$5,0,IF(AG$29&gt;VLOOKUP($G110,Lists!$J$17:$K$21,2),IF($M110=Lists!$H$3,IF($K110&lt;1,(($S110/$K110)*((1+'Inputs &amp; Summary'!$D$7)^AG$29)),((INT(AG$29/$K110)-INT((AG$29-1)/$K110))*$S110*((1+'Inputs &amp; Summary'!$D$7)^AG$29))),(_xlfn.WEIBULL.DIST(AG$29,$L110,$K110,FALSE)*$S110*((1+'Inputs &amp; Summary'!$D$7)^AG$29))),IF($M110=Lists!$H$3,IF($K110&lt;1,((($R110*(1-$E110)+$Q110*(1-$F110))/$K110)*((1+'Inputs &amp; Summary'!$D$7)^AG$29)),((INT(AG$29/$K110)-INT((AG$29-1)/$K110))*($R110*(1-$E110)+$Q110*(1-$F110))*((1+'Inputs &amp; Summary'!$D$7)^AG$29))),((_xlfn.WEIBULL.DIST(AG$29,$L110,$K110,FALSE)*($R110*(1-$E110)+$Q110*(1-$F110))*((1+'Inputs &amp; Summary'!$D$7)^AG$29))))))</f>
        <v>0</v>
      </c>
      <c r="AH110" s="114">
        <f>$D110*IF(AH$29&gt;'Inputs &amp; Summary'!$D$5,0,IF(AH$29&gt;VLOOKUP($G110,Lists!$J$17:$K$21,2),IF($M110=Lists!$H$3,IF($K110&lt;1,(($S110/$K110)*((1+'Inputs &amp; Summary'!$D$7)^AH$29)),((INT(AH$29/$K110)-INT((AH$29-1)/$K110))*$S110*((1+'Inputs &amp; Summary'!$D$7)^AH$29))),(_xlfn.WEIBULL.DIST(AH$29,$L110,$K110,FALSE)*$S110*((1+'Inputs &amp; Summary'!$D$7)^AH$29))),IF($M110=Lists!$H$3,IF($K110&lt;1,((($R110*(1-$E110)+$Q110*(1-$F110))/$K110)*((1+'Inputs &amp; Summary'!$D$7)^AH$29)),((INT(AH$29/$K110)-INT((AH$29-1)/$K110))*($R110*(1-$E110)+$Q110*(1-$F110))*((1+'Inputs &amp; Summary'!$D$7)^AH$29))),((_xlfn.WEIBULL.DIST(AH$29,$L110,$K110,FALSE)*($R110*(1-$E110)+$Q110*(1-$F110))*((1+'Inputs &amp; Summary'!$D$7)^AH$29))))))</f>
        <v>0</v>
      </c>
      <c r="AI110" s="114">
        <f>$D110*IF(AI$29&gt;'Inputs &amp; Summary'!$D$5,0,IF(AI$29&gt;VLOOKUP($G110,Lists!$J$17:$K$21,2),IF($M110=Lists!$H$3,IF($K110&lt;1,(($S110/$K110)*((1+'Inputs &amp; Summary'!$D$7)^AI$29)),((INT(AI$29/$K110)-INT((AI$29-1)/$K110))*$S110*((1+'Inputs &amp; Summary'!$D$7)^AI$29))),(_xlfn.WEIBULL.DIST(AI$29,$L110,$K110,FALSE)*$S110*((1+'Inputs &amp; Summary'!$D$7)^AI$29))),IF($M110=Lists!$H$3,IF($K110&lt;1,((($R110*(1-$E110)+$Q110*(1-$F110))/$K110)*((1+'Inputs &amp; Summary'!$D$7)^AI$29)),((INT(AI$29/$K110)-INT((AI$29-1)/$K110))*($R110*(1-$E110)+$Q110*(1-$F110))*((1+'Inputs &amp; Summary'!$D$7)^AI$29))),((_xlfn.WEIBULL.DIST(AI$29,$L110,$K110,FALSE)*($R110*(1-$E110)+$Q110*(1-$F110))*((1+'Inputs &amp; Summary'!$D$7)^AI$29))))))</f>
        <v>0</v>
      </c>
      <c r="AJ110" s="114">
        <f>$D110*IF(AJ$29&gt;'Inputs &amp; Summary'!$D$5,0,IF(AJ$29&gt;VLOOKUP($G110,Lists!$J$17:$K$21,2),IF($M110=Lists!$H$3,IF($K110&lt;1,(($S110/$K110)*((1+'Inputs &amp; Summary'!$D$7)^AJ$29)),((INT(AJ$29/$K110)-INT((AJ$29-1)/$K110))*$S110*((1+'Inputs &amp; Summary'!$D$7)^AJ$29))),(_xlfn.WEIBULL.DIST(AJ$29,$L110,$K110,FALSE)*$S110*((1+'Inputs &amp; Summary'!$D$7)^AJ$29))),IF($M110=Lists!$H$3,IF($K110&lt;1,((($R110*(1-$E110)+$Q110*(1-$F110))/$K110)*((1+'Inputs &amp; Summary'!$D$7)^AJ$29)),((INT(AJ$29/$K110)-INT((AJ$29-1)/$K110))*($R110*(1-$E110)+$Q110*(1-$F110))*((1+'Inputs &amp; Summary'!$D$7)^AJ$29))),((_xlfn.WEIBULL.DIST(AJ$29,$L110,$K110,FALSE)*($R110*(1-$E110)+$Q110*(1-$F110))*((1+'Inputs &amp; Summary'!$D$7)^AJ$29))))))</f>
        <v>0</v>
      </c>
      <c r="AK110" s="114">
        <f>$D110*IF(AK$29&gt;'Inputs &amp; Summary'!$D$5,0,IF(AK$29&gt;VLOOKUP($G110,Lists!$J$17:$K$21,2),IF($M110=Lists!$H$3,IF($K110&lt;1,(($S110/$K110)*((1+'Inputs &amp; Summary'!$D$7)^AK$29)),((INT(AK$29/$K110)-INT((AK$29-1)/$K110))*$S110*((1+'Inputs &amp; Summary'!$D$7)^AK$29))),(_xlfn.WEIBULL.DIST(AK$29,$L110,$K110,FALSE)*$S110*((1+'Inputs &amp; Summary'!$D$7)^AK$29))),IF($M110=Lists!$H$3,IF($K110&lt;1,((($R110*(1-$E110)+$Q110*(1-$F110))/$K110)*((1+'Inputs &amp; Summary'!$D$7)^AK$29)),((INT(AK$29/$K110)-INT((AK$29-1)/$K110))*($R110*(1-$E110)+$Q110*(1-$F110))*((1+'Inputs &amp; Summary'!$D$7)^AK$29))),((_xlfn.WEIBULL.DIST(AK$29,$L110,$K110,FALSE)*($R110*(1-$E110)+$Q110*(1-$F110))*((1+'Inputs &amp; Summary'!$D$7)^AK$29))))))</f>
        <v>0</v>
      </c>
      <c r="AL110" s="114">
        <f>$D110*IF(AL$29&gt;'Inputs &amp; Summary'!$D$5,0,IF(AL$29&gt;VLOOKUP($G110,Lists!$J$17:$K$21,2),IF($M110=Lists!$H$3,IF($K110&lt;1,(($S110/$K110)*((1+'Inputs &amp; Summary'!$D$7)^AL$29)),((INT(AL$29/$K110)-INT((AL$29-1)/$K110))*$S110*((1+'Inputs &amp; Summary'!$D$7)^AL$29))),(_xlfn.WEIBULL.DIST(AL$29,$L110,$K110,FALSE)*$S110*((1+'Inputs &amp; Summary'!$D$7)^AL$29))),IF($M110=Lists!$H$3,IF($K110&lt;1,((($R110*(1-$E110)+$Q110*(1-$F110))/$K110)*((1+'Inputs &amp; Summary'!$D$7)^AL$29)),((INT(AL$29/$K110)-INT((AL$29-1)/$K110))*($R110*(1-$E110)+$Q110*(1-$F110))*((1+'Inputs &amp; Summary'!$D$7)^AL$29))),((_xlfn.WEIBULL.DIST(AL$29,$L110,$K110,FALSE)*($R110*(1-$E110)+$Q110*(1-$F110))*((1+'Inputs &amp; Summary'!$D$7)^AL$29))))))</f>
        <v>0</v>
      </c>
      <c r="AM110" s="114">
        <f>$D110*IF(AM$29&gt;'Inputs &amp; Summary'!$D$5,0,IF(AM$29&gt;VLOOKUP($G110,Lists!$J$17:$K$21,2),IF($M110=Lists!$H$3,IF($K110&lt;1,(($S110/$K110)*((1+'Inputs &amp; Summary'!$D$7)^AM$29)),((INT(AM$29/$K110)-INT((AM$29-1)/$K110))*$S110*((1+'Inputs &amp; Summary'!$D$7)^AM$29))),(_xlfn.WEIBULL.DIST(AM$29,$L110,$K110,FALSE)*$S110*((1+'Inputs &amp; Summary'!$D$7)^AM$29))),IF($M110=Lists!$H$3,IF($K110&lt;1,((($R110*(1-$E110)+$Q110*(1-$F110))/$K110)*((1+'Inputs &amp; Summary'!$D$7)^AM$29)),((INT(AM$29/$K110)-INT((AM$29-1)/$K110))*($R110*(1-$E110)+$Q110*(1-$F110))*((1+'Inputs &amp; Summary'!$D$7)^AM$29))),((_xlfn.WEIBULL.DIST(AM$29,$L110,$K110,FALSE)*($R110*(1-$E110)+$Q110*(1-$F110))*((1+'Inputs &amp; Summary'!$D$7)^AM$29))))))</f>
        <v>329.60833247226509</v>
      </c>
      <c r="AN110" s="114">
        <f>$D110*IF(AN$29&gt;'Inputs &amp; Summary'!$D$5,0,IF(AN$29&gt;VLOOKUP($G110,Lists!$J$17:$K$21,2),IF($M110=Lists!$H$3,IF($K110&lt;1,(($S110/$K110)*((1+'Inputs &amp; Summary'!$D$7)^AN$29)),((INT(AN$29/$K110)-INT((AN$29-1)/$K110))*$S110*((1+'Inputs &amp; Summary'!$D$7)^AN$29))),(_xlfn.WEIBULL.DIST(AN$29,$L110,$K110,FALSE)*$S110*((1+'Inputs &amp; Summary'!$D$7)^AN$29))),IF($M110=Lists!$H$3,IF($K110&lt;1,((($R110*(1-$E110)+$Q110*(1-$F110))/$K110)*((1+'Inputs &amp; Summary'!$D$7)^AN$29)),((INT(AN$29/$K110)-INT((AN$29-1)/$K110))*($R110*(1-$E110)+$Q110*(1-$F110))*((1+'Inputs &amp; Summary'!$D$7)^AN$29))),((_xlfn.WEIBULL.DIST(AN$29,$L110,$K110,FALSE)*($R110*(1-$E110)+$Q110*(1-$F110))*((1+'Inputs &amp; Summary'!$D$7)^AN$29))))))</f>
        <v>0</v>
      </c>
      <c r="AO110" s="114">
        <f>$D110*IF(AO$29&gt;'Inputs &amp; Summary'!$D$5,0,IF(AO$29&gt;VLOOKUP($G110,Lists!$J$17:$K$21,2),IF($M110=Lists!$H$3,IF($K110&lt;1,(($S110/$K110)*((1+'Inputs &amp; Summary'!$D$7)^AO$29)),((INT(AO$29/$K110)-INT((AO$29-1)/$K110))*$S110*((1+'Inputs &amp; Summary'!$D$7)^AO$29))),(_xlfn.WEIBULL.DIST(AO$29,$L110,$K110,FALSE)*$S110*((1+'Inputs &amp; Summary'!$D$7)^AO$29))),IF($M110=Lists!$H$3,IF($K110&lt;1,((($R110*(1-$E110)+$Q110*(1-$F110))/$K110)*((1+'Inputs &amp; Summary'!$D$7)^AO$29)),((INT(AO$29/$K110)-INT((AO$29-1)/$K110))*($R110*(1-$E110)+$Q110*(1-$F110))*((1+'Inputs &amp; Summary'!$D$7)^AO$29))),((_xlfn.WEIBULL.DIST(AO$29,$L110,$K110,FALSE)*($R110*(1-$E110)+$Q110*(1-$F110))*((1+'Inputs &amp; Summary'!$D$7)^AO$29))))))</f>
        <v>0</v>
      </c>
      <c r="AP110" s="114">
        <f>$D110*IF(AP$29&gt;'Inputs &amp; Summary'!$D$5,0,IF(AP$29&gt;VLOOKUP($G110,Lists!$J$17:$K$21,2),IF($M110=Lists!$H$3,IF($K110&lt;1,(($S110/$K110)*((1+'Inputs &amp; Summary'!$D$7)^AP$29)),((INT(AP$29/$K110)-INT((AP$29-1)/$K110))*$S110*((1+'Inputs &amp; Summary'!$D$7)^AP$29))),(_xlfn.WEIBULL.DIST(AP$29,$L110,$K110,FALSE)*$S110*((1+'Inputs &amp; Summary'!$D$7)^AP$29))),IF($M110=Lists!$H$3,IF($K110&lt;1,((($R110*(1-$E110)+$Q110*(1-$F110))/$K110)*((1+'Inputs &amp; Summary'!$D$7)^AP$29)),((INT(AP$29/$K110)-INT((AP$29-1)/$K110))*($R110*(1-$E110)+$Q110*(1-$F110))*((1+'Inputs &amp; Summary'!$D$7)^AP$29))),((_xlfn.WEIBULL.DIST(AP$29,$L110,$K110,FALSE)*($R110*(1-$E110)+$Q110*(1-$F110))*((1+'Inputs &amp; Summary'!$D$7)^AP$29))))))</f>
        <v>0</v>
      </c>
      <c r="AQ110" s="114">
        <f>$D110*IF(AQ$29&gt;'Inputs &amp; Summary'!$D$5,0,IF(AQ$29&gt;VLOOKUP($G110,Lists!$J$17:$K$21,2),IF($M110=Lists!$H$3,IF($K110&lt;1,(($S110/$K110)*((1+'Inputs &amp; Summary'!$D$7)^AQ$29)),((INT(AQ$29/$K110)-INT((AQ$29-1)/$K110))*$S110*((1+'Inputs &amp; Summary'!$D$7)^AQ$29))),(_xlfn.WEIBULL.DIST(AQ$29,$L110,$K110,FALSE)*$S110*((1+'Inputs &amp; Summary'!$D$7)^AQ$29))),IF($M110=Lists!$H$3,IF($K110&lt;1,((($R110*(1-$E110)+$Q110*(1-$F110))/$K110)*((1+'Inputs &amp; Summary'!$D$7)^AQ$29)),((INT(AQ$29/$K110)-INT((AQ$29-1)/$K110))*($R110*(1-$E110)+$Q110*(1-$F110))*((1+'Inputs &amp; Summary'!$D$7)^AQ$29))),((_xlfn.WEIBULL.DIST(AQ$29,$L110,$K110,FALSE)*($R110*(1-$E110)+$Q110*(1-$F110))*((1+'Inputs &amp; Summary'!$D$7)^AQ$29))))))</f>
        <v>0</v>
      </c>
      <c r="AR110" s="114">
        <f>$D110*IF(AR$29&gt;'Inputs &amp; Summary'!$D$5,0,IF(AR$29&gt;VLOOKUP($G110,Lists!$J$17:$K$21,2),IF($M110=Lists!$H$3,IF($K110&lt;1,(($S110/$K110)*((1+'Inputs &amp; Summary'!$D$7)^AR$29)),((INT(AR$29/$K110)-INT((AR$29-1)/$K110))*$S110*((1+'Inputs &amp; Summary'!$D$7)^AR$29))),(_xlfn.WEIBULL.DIST(AR$29,$L110,$K110,FALSE)*$S110*((1+'Inputs &amp; Summary'!$D$7)^AR$29))),IF($M110=Lists!$H$3,IF($K110&lt;1,((($R110*(1-$E110)+$Q110*(1-$F110))/$K110)*((1+'Inputs &amp; Summary'!$D$7)^AR$29)),((INT(AR$29/$K110)-INT((AR$29-1)/$K110))*($R110*(1-$E110)+$Q110*(1-$F110))*((1+'Inputs &amp; Summary'!$D$7)^AR$29))),((_xlfn.WEIBULL.DIST(AR$29,$L110,$K110,FALSE)*($R110*(1-$E110)+$Q110*(1-$F110))*((1+'Inputs &amp; Summary'!$D$7)^AR$29))))))</f>
        <v>363.91423245739117</v>
      </c>
      <c r="AS110" s="114">
        <f>$D110*IF(AS$29&gt;'Inputs &amp; Summary'!$D$5,0,IF(AS$29&gt;VLOOKUP($G110,Lists!$J$17:$K$21,2),IF($M110=Lists!$H$3,IF($K110&lt;1,(($S110/$K110)*((1+'Inputs &amp; Summary'!$D$7)^AS$29)),((INT(AS$29/$K110)-INT((AS$29-1)/$K110))*$S110*((1+'Inputs &amp; Summary'!$D$7)^AS$29))),(_xlfn.WEIBULL.DIST(AS$29,$L110,$K110,FALSE)*$S110*((1+'Inputs &amp; Summary'!$D$7)^AS$29))),IF($M110=Lists!$H$3,IF($K110&lt;1,((($R110*(1-$E110)+$Q110*(1-$F110))/$K110)*((1+'Inputs &amp; Summary'!$D$7)^AS$29)),((INT(AS$29/$K110)-INT((AS$29-1)/$K110))*($R110*(1-$E110)+$Q110*(1-$F110))*((1+'Inputs &amp; Summary'!$D$7)^AS$29))),((_xlfn.WEIBULL.DIST(AS$29,$L110,$K110,FALSE)*($R110*(1-$E110)+$Q110*(1-$F110))*((1+'Inputs &amp; Summary'!$D$7)^AS$29))))))</f>
        <v>0</v>
      </c>
      <c r="AT110" s="114">
        <f>$D110*IF(AT$29&gt;'Inputs &amp; Summary'!$D$5,0,IF(AT$29&gt;VLOOKUP($G110,Lists!$J$17:$K$21,2),IF($M110=Lists!$H$3,IF($K110&lt;1,(($S110/$K110)*((1+'Inputs &amp; Summary'!$D$7)^AT$29)),((INT(AT$29/$K110)-INT((AT$29-1)/$K110))*$S110*((1+'Inputs &amp; Summary'!$D$7)^AT$29))),(_xlfn.WEIBULL.DIST(AT$29,$L110,$K110,FALSE)*$S110*((1+'Inputs &amp; Summary'!$D$7)^AT$29))),IF($M110=Lists!$H$3,IF($K110&lt;1,((($R110*(1-$E110)+$Q110*(1-$F110))/$K110)*((1+'Inputs &amp; Summary'!$D$7)^AT$29)),((INT(AT$29/$K110)-INT((AT$29-1)/$K110))*($R110*(1-$E110)+$Q110*(1-$F110))*((1+'Inputs &amp; Summary'!$D$7)^AT$29))),((_xlfn.WEIBULL.DIST(AT$29,$L110,$K110,FALSE)*($R110*(1-$E110)+$Q110*(1-$F110))*((1+'Inputs &amp; Summary'!$D$7)^AT$29))))))</f>
        <v>0</v>
      </c>
      <c r="AU110" s="114">
        <f>$D110*IF(AU$29&gt;'Inputs &amp; Summary'!$D$5,0,IF(AU$29&gt;VLOOKUP($G110,Lists!$J$17:$K$21,2),IF($M110=Lists!$H$3,IF($K110&lt;1,(($S110/$K110)*((1+'Inputs &amp; Summary'!$D$7)^AU$29)),((INT(AU$29/$K110)-INT((AU$29-1)/$K110))*$S110*((1+'Inputs &amp; Summary'!$D$7)^AU$29))),(_xlfn.WEIBULL.DIST(AU$29,$L110,$K110,FALSE)*$S110*((1+'Inputs &amp; Summary'!$D$7)^AU$29))),IF($M110=Lists!$H$3,IF($K110&lt;1,((($R110*(1-$E110)+$Q110*(1-$F110))/$K110)*((1+'Inputs &amp; Summary'!$D$7)^AU$29)),((INT(AU$29/$K110)-INT((AU$29-1)/$K110))*($R110*(1-$E110)+$Q110*(1-$F110))*((1+'Inputs &amp; Summary'!$D$7)^AU$29))),((_xlfn.WEIBULL.DIST(AU$29,$L110,$K110,FALSE)*($R110*(1-$E110)+$Q110*(1-$F110))*((1+'Inputs &amp; Summary'!$D$7)^AU$29))))))</f>
        <v>0</v>
      </c>
      <c r="AV110" s="114">
        <f>$D110*IF(AV$29&gt;'Inputs &amp; Summary'!$D$5,0,IF(AV$29&gt;VLOOKUP($G110,Lists!$J$17:$K$21,2),IF($M110=Lists!$H$3,IF($K110&lt;1,(($S110/$K110)*((1+'Inputs &amp; Summary'!$D$7)^AV$29)),((INT(AV$29/$K110)-INT((AV$29-1)/$K110))*$S110*((1+'Inputs &amp; Summary'!$D$7)^AV$29))),(_xlfn.WEIBULL.DIST(AV$29,$L110,$K110,FALSE)*$S110*((1+'Inputs &amp; Summary'!$D$7)^AV$29))),IF($M110=Lists!$H$3,IF($K110&lt;1,((($R110*(1-$E110)+$Q110*(1-$F110))/$K110)*((1+'Inputs &amp; Summary'!$D$7)^AV$29)),((INT(AV$29/$K110)-INT((AV$29-1)/$K110))*($R110*(1-$E110)+$Q110*(1-$F110))*((1+'Inputs &amp; Summary'!$D$7)^AV$29))),((_xlfn.WEIBULL.DIST(AV$29,$L110,$K110,FALSE)*($R110*(1-$E110)+$Q110*(1-$F110))*((1+'Inputs &amp; Summary'!$D$7)^AV$29))))))</f>
        <v>0</v>
      </c>
      <c r="AW110" s="114">
        <f>$D110*IF(AW$29&gt;'Inputs &amp; Summary'!$D$5,0,IF(AW$29&gt;VLOOKUP($G110,Lists!$J$17:$K$21,2),IF($M110=Lists!$H$3,IF($K110&lt;1,(($S110/$K110)*((1+'Inputs &amp; Summary'!$D$7)^AW$29)),((INT(AW$29/$K110)-INT((AW$29-1)/$K110))*$S110*((1+'Inputs &amp; Summary'!$D$7)^AW$29))),(_xlfn.WEIBULL.DIST(AW$29,$L110,$K110,FALSE)*$S110*((1+'Inputs &amp; Summary'!$D$7)^AW$29))),IF($M110=Lists!$H$3,IF($K110&lt;1,((($R110*(1-$E110)+$Q110*(1-$F110))/$K110)*((1+'Inputs &amp; Summary'!$D$7)^AW$29)),((INT(AW$29/$K110)-INT((AW$29-1)/$K110))*($R110*(1-$E110)+$Q110*(1-$F110))*((1+'Inputs &amp; Summary'!$D$7)^AW$29))),((_xlfn.WEIBULL.DIST(AW$29,$L110,$K110,FALSE)*($R110*(1-$E110)+$Q110*(1-$F110))*((1+'Inputs &amp; Summary'!$D$7)^AW$29))))))</f>
        <v>0</v>
      </c>
      <c r="AX110" s="114">
        <f>$D110*IF(AX$29&gt;'Inputs &amp; Summary'!$D$5,0,IF(AX$29&gt;VLOOKUP($G110,Lists!$J$17:$K$21,2),IF($M110=Lists!$H$3,IF($K110&lt;1,(($S110/$K110)*((1+'Inputs &amp; Summary'!$D$7)^AX$29)),((INT(AX$29/$K110)-INT((AX$29-1)/$K110))*$S110*((1+'Inputs &amp; Summary'!$D$7)^AX$29))),(_xlfn.WEIBULL.DIST(AX$29,$L110,$K110,FALSE)*$S110*((1+'Inputs &amp; Summary'!$D$7)^AX$29))),IF($M110=Lists!$H$3,IF($K110&lt;1,((($R110*(1-$E110)+$Q110*(1-$F110))/$K110)*((1+'Inputs &amp; Summary'!$D$7)^AX$29)),((INT(AX$29/$K110)-INT((AX$29-1)/$K110))*($R110*(1-$E110)+$Q110*(1-$F110))*((1+'Inputs &amp; Summary'!$D$7)^AX$29))),((_xlfn.WEIBULL.DIST(AX$29,$L110,$K110,FALSE)*($R110*(1-$E110)+$Q110*(1-$F110))*((1+'Inputs &amp; Summary'!$D$7)^AX$29))))))</f>
        <v>0</v>
      </c>
      <c r="AY110" s="114">
        <f>$D110*IF(AY$29&gt;'Inputs &amp; Summary'!$D$5,0,IF(AY$29&gt;VLOOKUP($G110,Lists!$J$17:$K$21,2),IF($M110=Lists!$H$3,IF($K110&lt;1,(($S110/$K110)*((1+'Inputs &amp; Summary'!$D$7)^AY$29)),((INT(AY$29/$K110)-INT((AY$29-1)/$K110))*$S110*((1+'Inputs &amp; Summary'!$D$7)^AY$29))),(_xlfn.WEIBULL.DIST(AY$29,$L110,$K110,FALSE)*$S110*((1+'Inputs &amp; Summary'!$D$7)^AY$29))),IF($M110=Lists!$H$3,IF($K110&lt;1,((($R110*(1-$E110)+$Q110*(1-$F110))/$K110)*((1+'Inputs &amp; Summary'!$D$7)^AY$29)),((INT(AY$29/$K110)-INT((AY$29-1)/$K110))*($R110*(1-$E110)+$Q110*(1-$F110))*((1+'Inputs &amp; Summary'!$D$7)^AY$29))),((_xlfn.WEIBULL.DIST(AY$29,$L110,$K110,FALSE)*($R110*(1-$E110)+$Q110*(1-$F110))*((1+'Inputs &amp; Summary'!$D$7)^AY$29))))))</f>
        <v>0</v>
      </c>
      <c r="AZ110" s="114">
        <f>$D110*IF(AZ$29&gt;'Inputs &amp; Summary'!$D$5,0,IF(AZ$29&gt;VLOOKUP($G110,Lists!$J$17:$K$21,2),IF($M110=Lists!$H$3,IF($K110&lt;1,(($S110/$K110)*((1+'Inputs &amp; Summary'!$D$7)^AZ$29)),((INT(AZ$29/$K110)-INT((AZ$29-1)/$K110))*$S110*((1+'Inputs &amp; Summary'!$D$7)^AZ$29))),(_xlfn.WEIBULL.DIST(AZ$29,$L110,$K110,FALSE)*$S110*((1+'Inputs &amp; Summary'!$D$7)^AZ$29))),IF($M110=Lists!$H$3,IF($K110&lt;1,((($R110*(1-$E110)+$Q110*(1-$F110))/$K110)*((1+'Inputs &amp; Summary'!$D$7)^AZ$29)),((INT(AZ$29/$K110)-INT((AZ$29-1)/$K110))*($R110*(1-$E110)+$Q110*(1-$F110))*((1+'Inputs &amp; Summary'!$D$7)^AZ$29))),((_xlfn.WEIBULL.DIST(AZ$29,$L110,$K110,FALSE)*($R110*(1-$E110)+$Q110*(1-$F110))*((1+'Inputs &amp; Summary'!$D$7)^AZ$29))))))</f>
        <v>0</v>
      </c>
      <c r="BA110" s="114">
        <f>$D110*IF(BA$29&gt;'Inputs &amp; Summary'!$D$5,0,IF(BA$29&gt;VLOOKUP($G110,Lists!$J$17:$K$21,2),IF($M110=Lists!$H$3,IF($K110&lt;1,(($S110/$K110)*((1+'Inputs &amp; Summary'!$D$7)^BA$29)),((INT(BA$29/$K110)-INT((BA$29-1)/$K110))*$S110*((1+'Inputs &amp; Summary'!$D$7)^BA$29))),(_xlfn.WEIBULL.DIST(BA$29,$L110,$K110,FALSE)*$S110*((1+'Inputs &amp; Summary'!$D$7)^BA$29))),IF($M110=Lists!$H$3,IF($K110&lt;1,((($R110*(1-$E110)+$Q110*(1-$F110))/$K110)*((1+'Inputs &amp; Summary'!$D$7)^BA$29)),((INT(BA$29/$K110)-INT((BA$29-1)/$K110))*($R110*(1-$E110)+$Q110*(1-$F110))*((1+'Inputs &amp; Summary'!$D$7)^BA$29))),((_xlfn.WEIBULL.DIST(BA$29,$L110,$K110,FALSE)*($R110*(1-$E110)+$Q110*(1-$F110))*((1+'Inputs &amp; Summary'!$D$7)^BA$29))))))</f>
        <v>0</v>
      </c>
      <c r="BB110" s="114">
        <f>$D110*IF(BB$29&gt;'Inputs &amp; Summary'!$D$5,0,IF(BB$29&gt;VLOOKUP($G110,Lists!$J$17:$K$21,2),IF($M110=Lists!$H$3,IF($K110&lt;1,(($S110/$K110)*((1+'Inputs &amp; Summary'!$D$7)^BB$29)),((INT(BB$29/$K110)-INT((BB$29-1)/$K110))*$S110*((1+'Inputs &amp; Summary'!$D$7)^BB$29))),(_xlfn.WEIBULL.DIST(BB$29,$L110,$K110,FALSE)*$S110*((1+'Inputs &amp; Summary'!$D$7)^BB$29))),IF($M110=Lists!$H$3,IF($K110&lt;1,((($R110*(1-$E110)+$Q110*(1-$F110))/$K110)*((1+'Inputs &amp; Summary'!$D$7)^BB$29)),((INT(BB$29/$K110)-INT((BB$29-1)/$K110))*($R110*(1-$E110)+$Q110*(1-$F110))*((1+'Inputs &amp; Summary'!$D$7)^BB$29))),((_xlfn.WEIBULL.DIST(BB$29,$L110,$K110,FALSE)*($R110*(1-$E110)+$Q110*(1-$F110))*((1+'Inputs &amp; Summary'!$D$7)^BB$29))))))</f>
        <v>0</v>
      </c>
      <c r="BC110" s="114">
        <f>$D110*IF(BC$29&gt;'Inputs &amp; Summary'!$D$5,0,IF(BC$29&gt;VLOOKUP($G110,Lists!$J$17:$K$21,2),IF($M110=Lists!$H$3,IF($K110&lt;1,(($S110/$K110)*((1+'Inputs &amp; Summary'!$D$7)^BC$29)),((INT(BC$29/$K110)-INT((BC$29-1)/$K110))*$S110*((1+'Inputs &amp; Summary'!$D$7)^BC$29))),(_xlfn.WEIBULL.DIST(BC$29,$L110,$K110,FALSE)*$S110*((1+'Inputs &amp; Summary'!$D$7)^BC$29))),IF($M110=Lists!$H$3,IF($K110&lt;1,((($R110*(1-$E110)+$Q110*(1-$F110))/$K110)*((1+'Inputs &amp; Summary'!$D$7)^BC$29)),((INT(BC$29/$K110)-INT((BC$29-1)/$K110))*($R110*(1-$E110)+$Q110*(1-$F110))*((1+'Inputs &amp; Summary'!$D$7)^BC$29))),((_xlfn.WEIBULL.DIST(BC$29,$L110,$K110,FALSE)*($R110*(1-$E110)+$Q110*(1-$F110))*((1+'Inputs &amp; Summary'!$D$7)^BC$29))))))</f>
        <v>0</v>
      </c>
      <c r="BD110" s="114">
        <f>$D110*IF(BD$29&gt;'Inputs &amp; Summary'!$D$5,0,IF(BD$29&gt;VLOOKUP($G110,Lists!$J$17:$K$21,2),IF($M110=Lists!$H$3,IF($K110&lt;1,(($S110/$K110)*((1+'Inputs &amp; Summary'!$D$7)^BD$29)),((INT(BD$29/$K110)-INT((BD$29-1)/$K110))*$S110*((1+'Inputs &amp; Summary'!$D$7)^BD$29))),(_xlfn.WEIBULL.DIST(BD$29,$L110,$K110,FALSE)*$S110*((1+'Inputs &amp; Summary'!$D$7)^BD$29))),IF($M110=Lists!$H$3,IF($K110&lt;1,((($R110*(1-$E110)+$Q110*(1-$F110))/$K110)*((1+'Inputs &amp; Summary'!$D$7)^BD$29)),((INT(BD$29/$K110)-INT((BD$29-1)/$K110))*($R110*(1-$E110)+$Q110*(1-$F110))*((1+'Inputs &amp; Summary'!$D$7)^BD$29))),((_xlfn.WEIBULL.DIST(BD$29,$L110,$K110,FALSE)*($R110*(1-$E110)+$Q110*(1-$F110))*((1+'Inputs &amp; Summary'!$D$7)^BD$29))))))</f>
        <v>0</v>
      </c>
      <c r="BE110" s="114">
        <f>$D110*IF(BE$29&gt;'Inputs &amp; Summary'!$D$5,0,IF(BE$29&gt;VLOOKUP($G110,Lists!$J$17:$K$21,2),IF($M110=Lists!$H$3,IF($K110&lt;1,(($S110/$K110)*((1+'Inputs &amp; Summary'!$D$7)^BE$29)),((INT(BE$29/$K110)-INT((BE$29-1)/$K110))*$S110*((1+'Inputs &amp; Summary'!$D$7)^BE$29))),(_xlfn.WEIBULL.DIST(BE$29,$L110,$K110,FALSE)*$S110*((1+'Inputs &amp; Summary'!$D$7)^BE$29))),IF($M110=Lists!$H$3,IF($K110&lt;1,((($R110*(1-$E110)+$Q110*(1-$F110))/$K110)*((1+'Inputs &amp; Summary'!$D$7)^BE$29)),((INT(BE$29/$K110)-INT((BE$29-1)/$K110))*($R110*(1-$E110)+$Q110*(1-$F110))*((1+'Inputs &amp; Summary'!$D$7)^BE$29))),((_xlfn.WEIBULL.DIST(BE$29,$L110,$K110,FALSE)*($R110*(1-$E110)+$Q110*(1-$F110))*((1+'Inputs &amp; Summary'!$D$7)^BE$29))))))</f>
        <v>0</v>
      </c>
      <c r="BF110" s="114">
        <f>$D110*IF(BF$29&gt;'Inputs &amp; Summary'!$D$5,0,IF(BF$29&gt;VLOOKUP($G110,Lists!$J$17:$K$21,2),IF($M110=Lists!$H$3,IF($K110&lt;1,(($S110/$K110)*((1+'Inputs &amp; Summary'!$D$7)^BF$29)),((INT(BF$29/$K110)-INT((BF$29-1)/$K110))*$S110*((1+'Inputs &amp; Summary'!$D$7)^BF$29))),(_xlfn.WEIBULL.DIST(BF$29,$L110,$K110,FALSE)*$S110*((1+'Inputs &amp; Summary'!$D$7)^BF$29))),IF($M110=Lists!$H$3,IF($K110&lt;1,((($R110*(1-$E110)+$Q110*(1-$F110))/$K110)*((1+'Inputs &amp; Summary'!$D$7)^BF$29)),((INT(BF$29/$K110)-INT((BF$29-1)/$K110))*($R110*(1-$E110)+$Q110*(1-$F110))*((1+'Inputs &amp; Summary'!$D$7)^BF$29))),((_xlfn.WEIBULL.DIST(BF$29,$L110,$K110,FALSE)*($R110*(1-$E110)+$Q110*(1-$F110))*((1+'Inputs &amp; Summary'!$D$7)^BF$29))))))</f>
        <v>0</v>
      </c>
      <c r="BG110" s="114">
        <f>$D110*IF(BG$29&gt;'Inputs &amp; Summary'!$D$5,0,IF(BG$29&gt;VLOOKUP($G110,Lists!$J$17:$K$21,2),IF($M110=Lists!$H$3,IF($K110&lt;1,(($S110/$K110)*((1+'Inputs &amp; Summary'!$D$7)^BG$29)),((INT(BG$29/$K110)-INT((BG$29-1)/$K110))*$S110*((1+'Inputs &amp; Summary'!$D$7)^BG$29))),(_xlfn.WEIBULL.DIST(BG$29,$L110,$K110,FALSE)*$S110*((1+'Inputs &amp; Summary'!$D$7)^BG$29))),IF($M110=Lists!$H$3,IF($K110&lt;1,((($R110*(1-$E110)+$Q110*(1-$F110))/$K110)*((1+'Inputs &amp; Summary'!$D$7)^BG$29)),((INT(BG$29/$K110)-INT((BG$29-1)/$K110))*($R110*(1-$E110)+$Q110*(1-$F110))*((1+'Inputs &amp; Summary'!$D$7)^BG$29))),((_xlfn.WEIBULL.DIST(BG$29,$L110,$K110,FALSE)*($R110*(1-$E110)+$Q110*(1-$F110))*((1+'Inputs &amp; Summary'!$D$7)^BG$29))))))</f>
        <v>0</v>
      </c>
      <c r="BH110" s="114">
        <f>$D110*IF(BH$29&gt;'Inputs &amp; Summary'!$D$5,0,IF(BH$29&gt;VLOOKUP($G110,Lists!$J$17:$K$21,2),IF($M110=Lists!$H$3,IF($K110&lt;1,(($S110/$K110)*((1+'Inputs &amp; Summary'!$D$7)^BH$29)),((INT(BH$29/$K110)-INT((BH$29-1)/$K110))*$S110*((1+'Inputs &amp; Summary'!$D$7)^BH$29))),(_xlfn.WEIBULL.DIST(BH$29,$L110,$K110,FALSE)*$S110*((1+'Inputs &amp; Summary'!$D$7)^BH$29))),IF($M110=Lists!$H$3,IF($K110&lt;1,((($R110*(1-$E110)+$Q110*(1-$F110))/$K110)*((1+'Inputs &amp; Summary'!$D$7)^BH$29)),((INT(BH$29/$K110)-INT((BH$29-1)/$K110))*($R110*(1-$E110)+$Q110*(1-$F110))*((1+'Inputs &amp; Summary'!$D$7)^BH$29))),((_xlfn.WEIBULL.DIST(BH$29,$L110,$K110,FALSE)*($R110*(1-$E110)+$Q110*(1-$F110))*((1+'Inputs &amp; Summary'!$D$7)^BH$29))))))</f>
        <v>0</v>
      </c>
      <c r="BI110" s="114">
        <f>$D110*IF(BI$29&gt;'Inputs &amp; Summary'!$D$5,0,IF(BI$29&gt;VLOOKUP($G110,Lists!$J$17:$K$21,2),IF($M110=Lists!$H$3,IF($K110&lt;1,(($S110/$K110)*((1+'Inputs &amp; Summary'!$D$7)^BI$29)),((INT(BI$29/$K110)-INT((BI$29-1)/$K110))*$S110*((1+'Inputs &amp; Summary'!$D$7)^BI$29))),(_xlfn.WEIBULL.DIST(BI$29,$L110,$K110,FALSE)*$S110*((1+'Inputs &amp; Summary'!$D$7)^BI$29))),IF($M110=Lists!$H$3,IF($K110&lt;1,((($R110*(1-$E110)+$Q110*(1-$F110))/$K110)*((1+'Inputs &amp; Summary'!$D$7)^BI$29)),((INT(BI$29/$K110)-INT((BI$29-1)/$K110))*($R110*(1-$E110)+$Q110*(1-$F110))*((1+'Inputs &amp; Summary'!$D$7)^BI$29))),((_xlfn.WEIBULL.DIST(BI$29,$L110,$K110,FALSE)*($R110*(1-$E110)+$Q110*(1-$F110))*((1+'Inputs &amp; Summary'!$D$7)^BI$29))))))</f>
        <v>0</v>
      </c>
      <c r="BJ110" s="114">
        <f>$D110*IF(BJ$29&gt;'Inputs &amp; Summary'!$D$5,0,IF(BJ$29&gt;VLOOKUP($G110,Lists!$J$17:$K$21,2),IF($M110=Lists!$H$3,IF($K110&lt;1,(($S110/$K110)*((1+'Inputs &amp; Summary'!$D$7)^BJ$29)),((INT(BJ$29/$K110)-INT((BJ$29-1)/$K110))*$S110*((1+'Inputs &amp; Summary'!$D$7)^BJ$29))),(_xlfn.WEIBULL.DIST(BJ$29,$L110,$K110,FALSE)*$S110*((1+'Inputs &amp; Summary'!$D$7)^BJ$29))),IF($M110=Lists!$H$3,IF($K110&lt;1,((($R110*(1-$E110)+$Q110*(1-$F110))/$K110)*((1+'Inputs &amp; Summary'!$D$7)^BJ$29)),((INT(BJ$29/$K110)-INT((BJ$29-1)/$K110))*($R110*(1-$E110)+$Q110*(1-$F110))*((1+'Inputs &amp; Summary'!$D$7)^BJ$29))),((_xlfn.WEIBULL.DIST(BJ$29,$L110,$K110,FALSE)*($R110*(1-$E110)+$Q110*(1-$F110))*((1+'Inputs &amp; Summary'!$D$7)^BJ$29))))))</f>
        <v>0</v>
      </c>
      <c r="BK110" s="114">
        <f>$D110*IF(BK$29&gt;'Inputs &amp; Summary'!$D$5,0,IF(BK$29&gt;VLOOKUP($G110,Lists!$J$17:$K$21,2),IF($M110=Lists!$H$3,IF($K110&lt;1,(($S110/$K110)*((1+'Inputs &amp; Summary'!$D$7)^BK$29)),((INT(BK$29/$K110)-INT((BK$29-1)/$K110))*$S110*((1+'Inputs &amp; Summary'!$D$7)^BK$29))),(_xlfn.WEIBULL.DIST(BK$29,$L110,$K110,FALSE)*$S110*((1+'Inputs &amp; Summary'!$D$7)^BK$29))),IF($M110=Lists!$H$3,IF($K110&lt;1,((($R110*(1-$E110)+$Q110*(1-$F110))/$K110)*((1+'Inputs &amp; Summary'!$D$7)^BK$29)),((INT(BK$29/$K110)-INT((BK$29-1)/$K110))*($R110*(1-$E110)+$Q110*(1-$F110))*((1+'Inputs &amp; Summary'!$D$7)^BK$29))),((_xlfn.WEIBULL.DIST(BK$29,$L110,$K110,FALSE)*($R110*(1-$E110)+$Q110*(1-$F110))*((1+'Inputs &amp; Summary'!$D$7)^BK$29))))))</f>
        <v>0</v>
      </c>
      <c r="BL110" s="114">
        <f>$D110*IF(BL$29&gt;'Inputs &amp; Summary'!$D$5,0,IF(BL$29&gt;VLOOKUP($G110,Lists!$J$17:$K$21,2),IF($M110=Lists!$H$3,IF($K110&lt;1,(($S110/$K110)*((1+'Inputs &amp; Summary'!$D$7)^BL$29)),((INT(BL$29/$K110)-INT((BL$29-1)/$K110))*$S110*((1+'Inputs &amp; Summary'!$D$7)^BL$29))),(_xlfn.WEIBULL.DIST(BL$29,$L110,$K110,FALSE)*$S110*((1+'Inputs &amp; Summary'!$D$7)^BL$29))),IF($M110=Lists!$H$3,IF($K110&lt;1,((($R110*(1-$E110)+$Q110*(1-$F110))/$K110)*((1+'Inputs &amp; Summary'!$D$7)^BL$29)),((INT(BL$29/$K110)-INT((BL$29-1)/$K110))*($R110*(1-$E110)+$Q110*(1-$F110))*((1+'Inputs &amp; Summary'!$D$7)^BL$29))),((_xlfn.WEIBULL.DIST(BL$29,$L110,$K110,FALSE)*($R110*(1-$E110)+$Q110*(1-$F110))*((1+'Inputs &amp; Summary'!$D$7)^BL$29))))))</f>
        <v>0</v>
      </c>
    </row>
    <row r="111" spans="1:64" s="1" customFormat="1" x14ac:dyDescent="0.3">
      <c r="A111" s="79" t="s">
        <v>204</v>
      </c>
      <c r="B111" s="33" t="s">
        <v>152</v>
      </c>
      <c r="C111" s="33" t="s">
        <v>187</v>
      </c>
      <c r="D111" s="68">
        <v>1</v>
      </c>
      <c r="E111" s="68">
        <v>1</v>
      </c>
      <c r="F111" s="68">
        <v>1</v>
      </c>
      <c r="G111" s="213" t="s">
        <v>433</v>
      </c>
      <c r="H111" s="34" t="s">
        <v>26</v>
      </c>
      <c r="I111" s="34" t="s">
        <v>97</v>
      </c>
      <c r="J111" s="33">
        <f>VLOOKUP(I111,'Labor Rates'!$A$1:$B$16,2)</f>
        <v>33.25</v>
      </c>
      <c r="K111" s="35">
        <v>20</v>
      </c>
      <c r="L111" s="35">
        <v>3</v>
      </c>
      <c r="M111" s="36" t="s">
        <v>263</v>
      </c>
      <c r="N111" s="84">
        <f>'Inputs &amp; Summary'!$D$30</f>
        <v>1</v>
      </c>
      <c r="O111" s="35">
        <v>1</v>
      </c>
      <c r="P111" s="5">
        <v>0</v>
      </c>
      <c r="Q111" s="73">
        <f t="shared" si="16"/>
        <v>33.25</v>
      </c>
      <c r="R111" s="73">
        <f t="shared" si="17"/>
        <v>0</v>
      </c>
      <c r="S111" s="74">
        <f t="shared" si="18"/>
        <v>33.25</v>
      </c>
      <c r="T111" s="88"/>
      <c r="U111" s="80"/>
      <c r="V111" s="87">
        <f t="shared" si="19"/>
        <v>2.4703875458140141</v>
      </c>
      <c r="W111" s="87">
        <f>NPV('Inputs &amp; Summary'!$D$6,Y111:BL111)</f>
        <v>12.76790172306114</v>
      </c>
      <c r="X111" s="90">
        <f t="shared" si="20"/>
        <v>9.2669912599186829E-5</v>
      </c>
      <c r="Y111" s="114">
        <f>$D111*IF(Y$29&gt;'Inputs &amp; Summary'!$D$5,0,IF(Y$29&gt;VLOOKUP($G111,Lists!$J$17:$K$21,2),IF($M111=Lists!$H$3,IF($K111&lt;1,(($S111/$K111)*((1+'Inputs &amp; Summary'!$D$7)^Y$29)),((INT(Y$29/$K111)-INT((Y$29-1)/$K111))*$S111*((1+'Inputs &amp; Summary'!$D$7)^Y$29))),(_xlfn.WEIBULL.DIST(Y$29,$L111,$K111,FALSE)*$S111*((1+'Inputs &amp; Summary'!$D$7)^Y$29))),IF($M111=Lists!$H$3,IF($K111&lt;1,((($R111*(1-$E111)+$Q111*(1-$F111))/$K111)*((1+'Inputs &amp; Summary'!$D$7)^Y$29)),((INT(Y$29/$K111)-INT((Y$29-1)/$K111))*($R111*(1-$E111)+$Q111*(1-$F111))*((1+'Inputs &amp; Summary'!$D$7)^Y$29))),((_xlfn.WEIBULL.DIST(Y$29,$L111,$K111,FALSE)*($R111*(1-$E111)+$Q111*(1-$F111))*((1+'Inputs &amp; Summary'!$D$7)^Y$29))))))</f>
        <v>0</v>
      </c>
      <c r="Z111" s="114">
        <f>$D111*IF(Z$29&gt;'Inputs &amp; Summary'!$D$5,0,IF(Z$29&gt;VLOOKUP($G111,Lists!$J$17:$K$21,2),IF($M111=Lists!$H$3,IF($K111&lt;1,(($S111/$K111)*((1+'Inputs &amp; Summary'!$D$7)^Z$29)),((INT(Z$29/$K111)-INT((Z$29-1)/$K111))*$S111*((1+'Inputs &amp; Summary'!$D$7)^Z$29))),(_xlfn.WEIBULL.DIST(Z$29,$L111,$K111,FALSE)*$S111*((1+'Inputs &amp; Summary'!$D$7)^Z$29))),IF($M111=Lists!$H$3,IF($K111&lt;1,((($R111*(1-$E111)+$Q111*(1-$F111))/$K111)*((1+'Inputs &amp; Summary'!$D$7)^Z$29)),((INT(Z$29/$K111)-INT((Z$29-1)/$K111))*($R111*(1-$E111)+$Q111*(1-$F111))*((1+'Inputs &amp; Summary'!$D$7)^Z$29))),((_xlfn.WEIBULL.DIST(Z$29,$L111,$K111,FALSE)*($R111*(1-$E111)+$Q111*(1-$F111))*((1+'Inputs &amp; Summary'!$D$7)^Z$29))))))</f>
        <v>0</v>
      </c>
      <c r="AA111" s="114">
        <f>$D111*IF(AA$29&gt;'Inputs &amp; Summary'!$D$5,0,IF(AA$29&gt;VLOOKUP($G111,Lists!$J$17:$K$21,2),IF($M111=Lists!$H$3,IF($K111&lt;1,(($S111/$K111)*((1+'Inputs &amp; Summary'!$D$7)^AA$29)),((INT(AA$29/$K111)-INT((AA$29-1)/$K111))*$S111*((1+'Inputs &amp; Summary'!$D$7)^AA$29))),(_xlfn.WEIBULL.DIST(AA$29,$L111,$K111,FALSE)*$S111*((1+'Inputs &amp; Summary'!$D$7)^AA$29))),IF($M111=Lists!$H$3,IF($K111&lt;1,((($R111*(1-$E111)+$Q111*(1-$F111))/$K111)*((1+'Inputs &amp; Summary'!$D$7)^AA$29)),((INT(AA$29/$K111)-INT((AA$29-1)/$K111))*($R111*(1-$E111)+$Q111*(1-$F111))*((1+'Inputs &amp; Summary'!$D$7)^AA$29))),((_xlfn.WEIBULL.DIST(AA$29,$L111,$K111,FALSE)*($R111*(1-$E111)+$Q111*(1-$F111))*((1+'Inputs &amp; Summary'!$D$7)^AA$29))))))</f>
        <v>0</v>
      </c>
      <c r="AB111" s="114">
        <f>$D111*IF(AB$29&gt;'Inputs &amp; Summary'!$D$5,0,IF(AB$29&gt;VLOOKUP($G111,Lists!$J$17:$K$21,2),IF($M111=Lists!$H$3,IF($K111&lt;1,(($S111/$K111)*((1+'Inputs &amp; Summary'!$D$7)^AB$29)),((INT(AB$29/$K111)-INT((AB$29-1)/$K111))*$S111*((1+'Inputs &amp; Summary'!$D$7)^AB$29))),(_xlfn.WEIBULL.DIST(AB$29,$L111,$K111,FALSE)*$S111*((1+'Inputs &amp; Summary'!$D$7)^AB$29))),IF($M111=Lists!$H$3,IF($K111&lt;1,((($R111*(1-$E111)+$Q111*(1-$F111))/$K111)*((1+'Inputs &amp; Summary'!$D$7)^AB$29)),((INT(AB$29/$K111)-INT((AB$29-1)/$K111))*($R111*(1-$E111)+$Q111*(1-$F111))*((1+'Inputs &amp; Summary'!$D$7)^AB$29))),((_xlfn.WEIBULL.DIST(AB$29,$L111,$K111,FALSE)*($R111*(1-$E111)+$Q111*(1-$F111))*((1+'Inputs &amp; Summary'!$D$7)^AB$29))))))</f>
        <v>0</v>
      </c>
      <c r="AC111" s="114">
        <f>$D111*IF(AC$29&gt;'Inputs &amp; Summary'!$D$5,0,IF(AC$29&gt;VLOOKUP($G111,Lists!$J$17:$K$21,2),IF($M111=Lists!$H$3,IF($K111&lt;1,(($S111/$K111)*((1+'Inputs &amp; Summary'!$D$7)^AC$29)),((INT(AC$29/$K111)-INT((AC$29-1)/$K111))*$S111*((1+'Inputs &amp; Summary'!$D$7)^AC$29))),(_xlfn.WEIBULL.DIST(AC$29,$L111,$K111,FALSE)*$S111*((1+'Inputs &amp; Summary'!$D$7)^AC$29))),IF($M111=Lists!$H$3,IF($K111&lt;1,((($R111*(1-$E111)+$Q111*(1-$F111))/$K111)*((1+'Inputs &amp; Summary'!$D$7)^AC$29)),((INT(AC$29/$K111)-INT((AC$29-1)/$K111))*($R111*(1-$E111)+$Q111*(1-$F111))*((1+'Inputs &amp; Summary'!$D$7)^AC$29))),((_xlfn.WEIBULL.DIST(AC$29,$L111,$K111,FALSE)*($R111*(1-$E111)+$Q111*(1-$F111))*((1+'Inputs &amp; Summary'!$D$7)^AC$29))))))</f>
        <v>0</v>
      </c>
      <c r="AD111" s="114">
        <f>$D111*IF(AD$29&gt;'Inputs &amp; Summary'!$D$5,0,IF(AD$29&gt;VLOOKUP($G111,Lists!$J$17:$K$21,2),IF($M111=Lists!$H$3,IF($K111&lt;1,(($S111/$K111)*((1+'Inputs &amp; Summary'!$D$7)^AD$29)),((INT(AD$29/$K111)-INT((AD$29-1)/$K111))*$S111*((1+'Inputs &amp; Summary'!$D$7)^AD$29))),(_xlfn.WEIBULL.DIST(AD$29,$L111,$K111,FALSE)*$S111*((1+'Inputs &amp; Summary'!$D$7)^AD$29))),IF($M111=Lists!$H$3,IF($K111&lt;1,((($R111*(1-$E111)+$Q111*(1-$F111))/$K111)*((1+'Inputs &amp; Summary'!$D$7)^AD$29)),((INT(AD$29/$K111)-INT((AD$29-1)/$K111))*($R111*(1-$E111)+$Q111*(1-$F111))*((1+'Inputs &amp; Summary'!$D$7)^AD$29))),((_xlfn.WEIBULL.DIST(AD$29,$L111,$K111,FALSE)*($R111*(1-$E111)+$Q111*(1-$F111))*((1+'Inputs &amp; Summary'!$D$7)^AD$29))))))</f>
        <v>0</v>
      </c>
      <c r="AE111" s="114">
        <f>$D111*IF(AE$29&gt;'Inputs &amp; Summary'!$D$5,0,IF(AE$29&gt;VLOOKUP($G111,Lists!$J$17:$K$21,2),IF($M111=Lists!$H$3,IF($K111&lt;1,(($S111/$K111)*((1+'Inputs &amp; Summary'!$D$7)^AE$29)),((INT(AE$29/$K111)-INT((AE$29-1)/$K111))*$S111*((1+'Inputs &amp; Summary'!$D$7)^AE$29))),(_xlfn.WEIBULL.DIST(AE$29,$L111,$K111,FALSE)*$S111*((1+'Inputs &amp; Summary'!$D$7)^AE$29))),IF($M111=Lists!$H$3,IF($K111&lt;1,((($R111*(1-$E111)+$Q111*(1-$F111))/$K111)*((1+'Inputs &amp; Summary'!$D$7)^AE$29)),((INT(AE$29/$K111)-INT((AE$29-1)/$K111))*($R111*(1-$E111)+$Q111*(1-$F111))*((1+'Inputs &amp; Summary'!$D$7)^AE$29))),((_xlfn.WEIBULL.DIST(AE$29,$L111,$K111,FALSE)*($R111*(1-$E111)+$Q111*(1-$F111))*((1+'Inputs &amp; Summary'!$D$7)^AE$29))))))</f>
        <v>0</v>
      </c>
      <c r="AF111" s="114">
        <f>$D111*IF(AF$29&gt;'Inputs &amp; Summary'!$D$5,0,IF(AF$29&gt;VLOOKUP($G111,Lists!$J$17:$K$21,2),IF($M111=Lists!$H$3,IF($K111&lt;1,(($S111/$K111)*((1+'Inputs &amp; Summary'!$D$7)^AF$29)),((INT(AF$29/$K111)-INT((AF$29-1)/$K111))*$S111*((1+'Inputs &amp; Summary'!$D$7)^AF$29))),(_xlfn.WEIBULL.DIST(AF$29,$L111,$K111,FALSE)*$S111*((1+'Inputs &amp; Summary'!$D$7)^AF$29))),IF($M111=Lists!$H$3,IF($K111&lt;1,((($R111*(1-$E111)+$Q111*(1-$F111))/$K111)*((1+'Inputs &amp; Summary'!$D$7)^AF$29)),((INT(AF$29/$K111)-INT((AF$29-1)/$K111))*($R111*(1-$E111)+$Q111*(1-$F111))*((1+'Inputs &amp; Summary'!$D$7)^AF$29))),((_xlfn.WEIBULL.DIST(AF$29,$L111,$K111,FALSE)*($R111*(1-$E111)+$Q111*(1-$F111))*((1+'Inputs &amp; Summary'!$D$7)^AF$29))))))</f>
        <v>0</v>
      </c>
      <c r="AG111" s="114">
        <f>$D111*IF(AG$29&gt;'Inputs &amp; Summary'!$D$5,0,IF(AG$29&gt;VLOOKUP($G111,Lists!$J$17:$K$21,2),IF($M111=Lists!$H$3,IF($K111&lt;1,(($S111/$K111)*((1+'Inputs &amp; Summary'!$D$7)^AG$29)),((INT(AG$29/$K111)-INT((AG$29-1)/$K111))*$S111*((1+'Inputs &amp; Summary'!$D$7)^AG$29))),(_xlfn.WEIBULL.DIST(AG$29,$L111,$K111,FALSE)*$S111*((1+'Inputs &amp; Summary'!$D$7)^AG$29))),IF($M111=Lists!$H$3,IF($K111&lt;1,((($R111*(1-$E111)+$Q111*(1-$F111))/$K111)*((1+'Inputs &amp; Summary'!$D$7)^AG$29)),((INT(AG$29/$K111)-INT((AG$29-1)/$K111))*($R111*(1-$E111)+$Q111*(1-$F111))*((1+'Inputs &amp; Summary'!$D$7)^AG$29))),((_xlfn.WEIBULL.DIST(AG$29,$L111,$K111,FALSE)*($R111*(1-$E111)+$Q111*(1-$F111))*((1+'Inputs &amp; Summary'!$D$7)^AG$29))))))</f>
        <v>0</v>
      </c>
      <c r="AH111" s="114">
        <f>$D111*IF(AH$29&gt;'Inputs &amp; Summary'!$D$5,0,IF(AH$29&gt;VLOOKUP($G111,Lists!$J$17:$K$21,2),IF($M111=Lists!$H$3,IF($K111&lt;1,(($S111/$K111)*((1+'Inputs &amp; Summary'!$D$7)^AH$29)),((INT(AH$29/$K111)-INT((AH$29-1)/$K111))*$S111*((1+'Inputs &amp; Summary'!$D$7)^AH$29))),(_xlfn.WEIBULL.DIST(AH$29,$L111,$K111,FALSE)*$S111*((1+'Inputs &amp; Summary'!$D$7)^AH$29))),IF($M111=Lists!$H$3,IF($K111&lt;1,((($R111*(1-$E111)+$Q111*(1-$F111))/$K111)*((1+'Inputs &amp; Summary'!$D$7)^AH$29)),((INT(AH$29/$K111)-INT((AH$29-1)/$K111))*($R111*(1-$E111)+$Q111*(1-$F111))*((1+'Inputs &amp; Summary'!$D$7)^AH$29))),((_xlfn.WEIBULL.DIST(AH$29,$L111,$K111,FALSE)*($R111*(1-$E111)+$Q111*(1-$F111))*((1+'Inputs &amp; Summary'!$D$7)^AH$29))))))</f>
        <v>0</v>
      </c>
      <c r="AI111" s="114">
        <f>$D111*IF(AI$29&gt;'Inputs &amp; Summary'!$D$5,0,IF(AI$29&gt;VLOOKUP($G111,Lists!$J$17:$K$21,2),IF($M111=Lists!$H$3,IF($K111&lt;1,(($S111/$K111)*((1+'Inputs &amp; Summary'!$D$7)^AI$29)),((INT(AI$29/$K111)-INT((AI$29-1)/$K111))*$S111*((1+'Inputs &amp; Summary'!$D$7)^AI$29))),(_xlfn.WEIBULL.DIST(AI$29,$L111,$K111,FALSE)*$S111*((1+'Inputs &amp; Summary'!$D$7)^AI$29))),IF($M111=Lists!$H$3,IF($K111&lt;1,((($R111*(1-$E111)+$Q111*(1-$F111))/$K111)*((1+'Inputs &amp; Summary'!$D$7)^AI$29)),((INT(AI$29/$K111)-INT((AI$29-1)/$K111))*($R111*(1-$E111)+$Q111*(1-$F111))*((1+'Inputs &amp; Summary'!$D$7)^AI$29))),((_xlfn.WEIBULL.DIST(AI$29,$L111,$K111,FALSE)*($R111*(1-$E111)+$Q111*(1-$F111))*((1+'Inputs &amp; Summary'!$D$7)^AI$29))))))</f>
        <v>0</v>
      </c>
      <c r="AJ111" s="114">
        <f>$D111*IF(AJ$29&gt;'Inputs &amp; Summary'!$D$5,0,IF(AJ$29&gt;VLOOKUP($G111,Lists!$J$17:$K$21,2),IF($M111=Lists!$H$3,IF($K111&lt;1,(($S111/$K111)*((1+'Inputs &amp; Summary'!$D$7)^AJ$29)),((INT(AJ$29/$K111)-INT((AJ$29-1)/$K111))*$S111*((1+'Inputs &amp; Summary'!$D$7)^AJ$29))),(_xlfn.WEIBULL.DIST(AJ$29,$L111,$K111,FALSE)*$S111*((1+'Inputs &amp; Summary'!$D$7)^AJ$29))),IF($M111=Lists!$H$3,IF($K111&lt;1,((($R111*(1-$E111)+$Q111*(1-$F111))/$K111)*((1+'Inputs &amp; Summary'!$D$7)^AJ$29)),((INT(AJ$29/$K111)-INT((AJ$29-1)/$K111))*($R111*(1-$E111)+$Q111*(1-$F111))*((1+'Inputs &amp; Summary'!$D$7)^AJ$29))),((_xlfn.WEIBULL.DIST(AJ$29,$L111,$K111,FALSE)*($R111*(1-$E111)+$Q111*(1-$F111))*((1+'Inputs &amp; Summary'!$D$7)^AJ$29))))))</f>
        <v>0</v>
      </c>
      <c r="AK111" s="114">
        <f>$D111*IF(AK$29&gt;'Inputs &amp; Summary'!$D$5,0,IF(AK$29&gt;VLOOKUP($G111,Lists!$J$17:$K$21,2),IF($M111=Lists!$H$3,IF($K111&lt;1,(($S111/$K111)*((1+'Inputs &amp; Summary'!$D$7)^AK$29)),((INT(AK$29/$K111)-INT((AK$29-1)/$K111))*$S111*((1+'Inputs &amp; Summary'!$D$7)^AK$29))),(_xlfn.WEIBULL.DIST(AK$29,$L111,$K111,FALSE)*$S111*((1+'Inputs &amp; Summary'!$D$7)^AK$29))),IF($M111=Lists!$H$3,IF($K111&lt;1,((($R111*(1-$E111)+$Q111*(1-$F111))/$K111)*((1+'Inputs &amp; Summary'!$D$7)^AK$29)),((INT(AK$29/$K111)-INT((AK$29-1)/$K111))*($R111*(1-$E111)+$Q111*(1-$F111))*((1+'Inputs &amp; Summary'!$D$7)^AK$29))),((_xlfn.WEIBULL.DIST(AK$29,$L111,$K111,FALSE)*($R111*(1-$E111)+$Q111*(1-$F111))*((1+'Inputs &amp; Summary'!$D$7)^AK$29))))))</f>
        <v>0</v>
      </c>
      <c r="AL111" s="114">
        <f>$D111*IF(AL$29&gt;'Inputs &amp; Summary'!$D$5,0,IF(AL$29&gt;VLOOKUP($G111,Lists!$J$17:$K$21,2),IF($M111=Lists!$H$3,IF($K111&lt;1,(($S111/$K111)*((1+'Inputs &amp; Summary'!$D$7)^AL$29)),((INT(AL$29/$K111)-INT((AL$29-1)/$K111))*$S111*((1+'Inputs &amp; Summary'!$D$7)^AL$29))),(_xlfn.WEIBULL.DIST(AL$29,$L111,$K111,FALSE)*$S111*((1+'Inputs &amp; Summary'!$D$7)^AL$29))),IF($M111=Lists!$H$3,IF($K111&lt;1,((($R111*(1-$E111)+$Q111*(1-$F111))/$K111)*((1+'Inputs &amp; Summary'!$D$7)^AL$29)),((INT(AL$29/$K111)-INT((AL$29-1)/$K111))*($R111*(1-$E111)+$Q111*(1-$F111))*((1+'Inputs &amp; Summary'!$D$7)^AL$29))),((_xlfn.WEIBULL.DIST(AL$29,$L111,$K111,FALSE)*($R111*(1-$E111)+$Q111*(1-$F111))*((1+'Inputs &amp; Summary'!$D$7)^AL$29))))))</f>
        <v>0</v>
      </c>
      <c r="AM111" s="114">
        <f>$D111*IF(AM$29&gt;'Inputs &amp; Summary'!$D$5,0,IF(AM$29&gt;VLOOKUP($G111,Lists!$J$17:$K$21,2),IF($M111=Lists!$H$3,IF($K111&lt;1,(($S111/$K111)*((1+'Inputs &amp; Summary'!$D$7)^AM$29)),((INT(AM$29/$K111)-INT((AM$29-1)/$K111))*$S111*((1+'Inputs &amp; Summary'!$D$7)^AM$29))),(_xlfn.WEIBULL.DIST(AM$29,$L111,$K111,FALSE)*$S111*((1+'Inputs &amp; Summary'!$D$7)^AM$29))),IF($M111=Lists!$H$3,IF($K111&lt;1,((($R111*(1-$E111)+$Q111*(1-$F111))/$K111)*((1+'Inputs &amp; Summary'!$D$7)^AM$29)),((INT(AM$29/$K111)-INT((AM$29-1)/$K111))*($R111*(1-$E111)+$Q111*(1-$F111))*((1+'Inputs &amp; Summary'!$D$7)^AM$29))),((_xlfn.WEIBULL.DIST(AM$29,$L111,$K111,FALSE)*($R111*(1-$E111)+$Q111*(1-$F111))*((1+'Inputs &amp; Summary'!$D$7)^AM$29))))))</f>
        <v>0</v>
      </c>
      <c r="AN111" s="114">
        <f>$D111*IF(AN$29&gt;'Inputs &amp; Summary'!$D$5,0,IF(AN$29&gt;VLOOKUP($G111,Lists!$J$17:$K$21,2),IF($M111=Lists!$H$3,IF($K111&lt;1,(($S111/$K111)*((1+'Inputs &amp; Summary'!$D$7)^AN$29)),((INT(AN$29/$K111)-INT((AN$29-1)/$K111))*$S111*((1+'Inputs &amp; Summary'!$D$7)^AN$29))),(_xlfn.WEIBULL.DIST(AN$29,$L111,$K111,FALSE)*$S111*((1+'Inputs &amp; Summary'!$D$7)^AN$29))),IF($M111=Lists!$H$3,IF($K111&lt;1,((($R111*(1-$E111)+$Q111*(1-$F111))/$K111)*((1+'Inputs &amp; Summary'!$D$7)^AN$29)),((INT(AN$29/$K111)-INT((AN$29-1)/$K111))*($R111*(1-$E111)+$Q111*(1-$F111))*((1+'Inputs &amp; Summary'!$D$7)^AN$29))),((_xlfn.WEIBULL.DIST(AN$29,$L111,$K111,FALSE)*($R111*(1-$E111)+$Q111*(1-$F111))*((1+'Inputs &amp; Summary'!$D$7)^AN$29))))))</f>
        <v>0</v>
      </c>
      <c r="AO111" s="114">
        <f>$D111*IF(AO$29&gt;'Inputs &amp; Summary'!$D$5,0,IF(AO$29&gt;VLOOKUP($G111,Lists!$J$17:$K$21,2),IF($M111=Lists!$H$3,IF($K111&lt;1,(($S111/$K111)*((1+'Inputs &amp; Summary'!$D$7)^AO$29)),((INT(AO$29/$K111)-INT((AO$29-1)/$K111))*$S111*((1+'Inputs &amp; Summary'!$D$7)^AO$29))),(_xlfn.WEIBULL.DIST(AO$29,$L111,$K111,FALSE)*$S111*((1+'Inputs &amp; Summary'!$D$7)^AO$29))),IF($M111=Lists!$H$3,IF($K111&lt;1,((($R111*(1-$E111)+$Q111*(1-$F111))/$K111)*((1+'Inputs &amp; Summary'!$D$7)^AO$29)),((INT(AO$29/$K111)-INT((AO$29-1)/$K111))*($R111*(1-$E111)+$Q111*(1-$F111))*((1+'Inputs &amp; Summary'!$D$7)^AO$29))),((_xlfn.WEIBULL.DIST(AO$29,$L111,$K111,FALSE)*($R111*(1-$E111)+$Q111*(1-$F111))*((1+'Inputs &amp; Summary'!$D$7)^AO$29))))))</f>
        <v>0</v>
      </c>
      <c r="AP111" s="114">
        <f>$D111*IF(AP$29&gt;'Inputs &amp; Summary'!$D$5,0,IF(AP$29&gt;VLOOKUP($G111,Lists!$J$17:$K$21,2),IF($M111=Lists!$H$3,IF($K111&lt;1,(($S111/$K111)*((1+'Inputs &amp; Summary'!$D$7)^AP$29)),((INT(AP$29/$K111)-INT((AP$29-1)/$K111))*$S111*((1+'Inputs &amp; Summary'!$D$7)^AP$29))),(_xlfn.WEIBULL.DIST(AP$29,$L111,$K111,FALSE)*$S111*((1+'Inputs &amp; Summary'!$D$7)^AP$29))),IF($M111=Lists!$H$3,IF($K111&lt;1,((($R111*(1-$E111)+$Q111*(1-$F111))/$K111)*((1+'Inputs &amp; Summary'!$D$7)^AP$29)),((INT(AP$29/$K111)-INT((AP$29-1)/$K111))*($R111*(1-$E111)+$Q111*(1-$F111))*((1+'Inputs &amp; Summary'!$D$7)^AP$29))),((_xlfn.WEIBULL.DIST(AP$29,$L111,$K111,FALSE)*($R111*(1-$E111)+$Q111*(1-$F111))*((1+'Inputs &amp; Summary'!$D$7)^AP$29))))))</f>
        <v>0</v>
      </c>
      <c r="AQ111" s="114">
        <f>$D111*IF(AQ$29&gt;'Inputs &amp; Summary'!$D$5,0,IF(AQ$29&gt;VLOOKUP($G111,Lists!$J$17:$K$21,2),IF($M111=Lists!$H$3,IF($K111&lt;1,(($S111/$K111)*((1+'Inputs &amp; Summary'!$D$7)^AQ$29)),((INT(AQ$29/$K111)-INT((AQ$29-1)/$K111))*$S111*((1+'Inputs &amp; Summary'!$D$7)^AQ$29))),(_xlfn.WEIBULL.DIST(AQ$29,$L111,$K111,FALSE)*$S111*((1+'Inputs &amp; Summary'!$D$7)^AQ$29))),IF($M111=Lists!$H$3,IF($K111&lt;1,((($R111*(1-$E111)+$Q111*(1-$F111))/$K111)*((1+'Inputs &amp; Summary'!$D$7)^AQ$29)),((INT(AQ$29/$K111)-INT((AQ$29-1)/$K111))*($R111*(1-$E111)+$Q111*(1-$F111))*((1+'Inputs &amp; Summary'!$D$7)^AQ$29))),((_xlfn.WEIBULL.DIST(AQ$29,$L111,$K111,FALSE)*($R111*(1-$E111)+$Q111*(1-$F111))*((1+'Inputs &amp; Summary'!$D$7)^AQ$29))))))</f>
        <v>0</v>
      </c>
      <c r="AR111" s="114">
        <f>$D111*IF(AR$29&gt;'Inputs &amp; Summary'!$D$5,0,IF(AR$29&gt;VLOOKUP($G111,Lists!$J$17:$K$21,2),IF($M111=Lists!$H$3,IF($K111&lt;1,(($S111/$K111)*((1+'Inputs &amp; Summary'!$D$7)^AR$29)),((INT(AR$29/$K111)-INT((AR$29-1)/$K111))*$S111*((1+'Inputs &amp; Summary'!$D$7)^AR$29))),(_xlfn.WEIBULL.DIST(AR$29,$L111,$K111,FALSE)*$S111*((1+'Inputs &amp; Summary'!$D$7)^AR$29))),IF($M111=Lists!$H$3,IF($K111&lt;1,((($R111*(1-$E111)+$Q111*(1-$F111))/$K111)*((1+'Inputs &amp; Summary'!$D$7)^AR$29)),((INT(AR$29/$K111)-INT((AR$29-1)/$K111))*($R111*(1-$E111)+$Q111*(1-$F111))*((1+'Inputs &amp; Summary'!$D$7)^AR$29))),((_xlfn.WEIBULL.DIST(AR$29,$L111,$K111,FALSE)*($R111*(1-$E111)+$Q111*(1-$F111))*((1+'Inputs &amp; Summary'!$D$7)^AR$29))))))</f>
        <v>49.407750916280278</v>
      </c>
      <c r="AS111" s="114">
        <f>$D111*IF(AS$29&gt;'Inputs &amp; Summary'!$D$5,0,IF(AS$29&gt;VLOOKUP($G111,Lists!$J$17:$K$21,2),IF($M111=Lists!$H$3,IF($K111&lt;1,(($S111/$K111)*((1+'Inputs &amp; Summary'!$D$7)^AS$29)),((INT(AS$29/$K111)-INT((AS$29-1)/$K111))*$S111*((1+'Inputs &amp; Summary'!$D$7)^AS$29))),(_xlfn.WEIBULL.DIST(AS$29,$L111,$K111,FALSE)*$S111*((1+'Inputs &amp; Summary'!$D$7)^AS$29))),IF($M111=Lists!$H$3,IF($K111&lt;1,((($R111*(1-$E111)+$Q111*(1-$F111))/$K111)*((1+'Inputs &amp; Summary'!$D$7)^AS$29)),((INT(AS$29/$K111)-INT((AS$29-1)/$K111))*($R111*(1-$E111)+$Q111*(1-$F111))*((1+'Inputs &amp; Summary'!$D$7)^AS$29))),((_xlfn.WEIBULL.DIST(AS$29,$L111,$K111,FALSE)*($R111*(1-$E111)+$Q111*(1-$F111))*((1+'Inputs &amp; Summary'!$D$7)^AS$29))))))</f>
        <v>0</v>
      </c>
      <c r="AT111" s="114">
        <f>$D111*IF(AT$29&gt;'Inputs &amp; Summary'!$D$5,0,IF(AT$29&gt;VLOOKUP($G111,Lists!$J$17:$K$21,2),IF($M111=Lists!$H$3,IF($K111&lt;1,(($S111/$K111)*((1+'Inputs &amp; Summary'!$D$7)^AT$29)),((INT(AT$29/$K111)-INT((AT$29-1)/$K111))*$S111*((1+'Inputs &amp; Summary'!$D$7)^AT$29))),(_xlfn.WEIBULL.DIST(AT$29,$L111,$K111,FALSE)*$S111*((1+'Inputs &amp; Summary'!$D$7)^AT$29))),IF($M111=Lists!$H$3,IF($K111&lt;1,((($R111*(1-$E111)+$Q111*(1-$F111))/$K111)*((1+'Inputs &amp; Summary'!$D$7)^AT$29)),((INT(AT$29/$K111)-INT((AT$29-1)/$K111))*($R111*(1-$E111)+$Q111*(1-$F111))*((1+'Inputs &amp; Summary'!$D$7)^AT$29))),((_xlfn.WEIBULL.DIST(AT$29,$L111,$K111,FALSE)*($R111*(1-$E111)+$Q111*(1-$F111))*((1+'Inputs &amp; Summary'!$D$7)^AT$29))))))</f>
        <v>0</v>
      </c>
      <c r="AU111" s="114">
        <f>$D111*IF(AU$29&gt;'Inputs &amp; Summary'!$D$5,0,IF(AU$29&gt;VLOOKUP($G111,Lists!$J$17:$K$21,2),IF($M111=Lists!$H$3,IF($K111&lt;1,(($S111/$K111)*((1+'Inputs &amp; Summary'!$D$7)^AU$29)),((INT(AU$29/$K111)-INT((AU$29-1)/$K111))*$S111*((1+'Inputs &amp; Summary'!$D$7)^AU$29))),(_xlfn.WEIBULL.DIST(AU$29,$L111,$K111,FALSE)*$S111*((1+'Inputs &amp; Summary'!$D$7)^AU$29))),IF($M111=Lists!$H$3,IF($K111&lt;1,((($R111*(1-$E111)+$Q111*(1-$F111))/$K111)*((1+'Inputs &amp; Summary'!$D$7)^AU$29)),((INT(AU$29/$K111)-INT((AU$29-1)/$K111))*($R111*(1-$E111)+$Q111*(1-$F111))*((1+'Inputs &amp; Summary'!$D$7)^AU$29))),((_xlfn.WEIBULL.DIST(AU$29,$L111,$K111,FALSE)*($R111*(1-$E111)+$Q111*(1-$F111))*((1+'Inputs &amp; Summary'!$D$7)^AU$29))))))</f>
        <v>0</v>
      </c>
      <c r="AV111" s="114">
        <f>$D111*IF(AV$29&gt;'Inputs &amp; Summary'!$D$5,0,IF(AV$29&gt;VLOOKUP($G111,Lists!$J$17:$K$21,2),IF($M111=Lists!$H$3,IF($K111&lt;1,(($S111/$K111)*((1+'Inputs &amp; Summary'!$D$7)^AV$29)),((INT(AV$29/$K111)-INT((AV$29-1)/$K111))*$S111*((1+'Inputs &amp; Summary'!$D$7)^AV$29))),(_xlfn.WEIBULL.DIST(AV$29,$L111,$K111,FALSE)*$S111*((1+'Inputs &amp; Summary'!$D$7)^AV$29))),IF($M111=Lists!$H$3,IF($K111&lt;1,((($R111*(1-$E111)+$Q111*(1-$F111))/$K111)*((1+'Inputs &amp; Summary'!$D$7)^AV$29)),((INT(AV$29/$K111)-INT((AV$29-1)/$K111))*($R111*(1-$E111)+$Q111*(1-$F111))*((1+'Inputs &amp; Summary'!$D$7)^AV$29))),((_xlfn.WEIBULL.DIST(AV$29,$L111,$K111,FALSE)*($R111*(1-$E111)+$Q111*(1-$F111))*((1+'Inputs &amp; Summary'!$D$7)^AV$29))))))</f>
        <v>0</v>
      </c>
      <c r="AW111" s="114">
        <f>$D111*IF(AW$29&gt;'Inputs &amp; Summary'!$D$5,0,IF(AW$29&gt;VLOOKUP($G111,Lists!$J$17:$K$21,2),IF($M111=Lists!$H$3,IF($K111&lt;1,(($S111/$K111)*((1+'Inputs &amp; Summary'!$D$7)^AW$29)),((INT(AW$29/$K111)-INT((AW$29-1)/$K111))*$S111*((1+'Inputs &amp; Summary'!$D$7)^AW$29))),(_xlfn.WEIBULL.DIST(AW$29,$L111,$K111,FALSE)*$S111*((1+'Inputs &amp; Summary'!$D$7)^AW$29))),IF($M111=Lists!$H$3,IF($K111&lt;1,((($R111*(1-$E111)+$Q111*(1-$F111))/$K111)*((1+'Inputs &amp; Summary'!$D$7)^AW$29)),((INT(AW$29/$K111)-INT((AW$29-1)/$K111))*($R111*(1-$E111)+$Q111*(1-$F111))*((1+'Inputs &amp; Summary'!$D$7)^AW$29))),((_xlfn.WEIBULL.DIST(AW$29,$L111,$K111,FALSE)*($R111*(1-$E111)+$Q111*(1-$F111))*((1+'Inputs &amp; Summary'!$D$7)^AW$29))))))</f>
        <v>0</v>
      </c>
      <c r="AX111" s="114">
        <f>$D111*IF(AX$29&gt;'Inputs &amp; Summary'!$D$5,0,IF(AX$29&gt;VLOOKUP($G111,Lists!$J$17:$K$21,2),IF($M111=Lists!$H$3,IF($K111&lt;1,(($S111/$K111)*((1+'Inputs &amp; Summary'!$D$7)^AX$29)),((INT(AX$29/$K111)-INT((AX$29-1)/$K111))*$S111*((1+'Inputs &amp; Summary'!$D$7)^AX$29))),(_xlfn.WEIBULL.DIST(AX$29,$L111,$K111,FALSE)*$S111*((1+'Inputs &amp; Summary'!$D$7)^AX$29))),IF($M111=Lists!$H$3,IF($K111&lt;1,((($R111*(1-$E111)+$Q111*(1-$F111))/$K111)*((1+'Inputs &amp; Summary'!$D$7)^AX$29)),((INT(AX$29/$K111)-INT((AX$29-1)/$K111))*($R111*(1-$E111)+$Q111*(1-$F111))*((1+'Inputs &amp; Summary'!$D$7)^AX$29))),((_xlfn.WEIBULL.DIST(AX$29,$L111,$K111,FALSE)*($R111*(1-$E111)+$Q111*(1-$F111))*((1+'Inputs &amp; Summary'!$D$7)^AX$29))))))</f>
        <v>0</v>
      </c>
      <c r="AY111" s="114">
        <f>$D111*IF(AY$29&gt;'Inputs &amp; Summary'!$D$5,0,IF(AY$29&gt;VLOOKUP($G111,Lists!$J$17:$K$21,2),IF($M111=Lists!$H$3,IF($K111&lt;1,(($S111/$K111)*((1+'Inputs &amp; Summary'!$D$7)^AY$29)),((INT(AY$29/$K111)-INT((AY$29-1)/$K111))*$S111*((1+'Inputs &amp; Summary'!$D$7)^AY$29))),(_xlfn.WEIBULL.DIST(AY$29,$L111,$K111,FALSE)*$S111*((1+'Inputs &amp; Summary'!$D$7)^AY$29))),IF($M111=Lists!$H$3,IF($K111&lt;1,((($R111*(1-$E111)+$Q111*(1-$F111))/$K111)*((1+'Inputs &amp; Summary'!$D$7)^AY$29)),((INT(AY$29/$K111)-INT((AY$29-1)/$K111))*($R111*(1-$E111)+$Q111*(1-$F111))*((1+'Inputs &amp; Summary'!$D$7)^AY$29))),((_xlfn.WEIBULL.DIST(AY$29,$L111,$K111,FALSE)*($R111*(1-$E111)+$Q111*(1-$F111))*((1+'Inputs &amp; Summary'!$D$7)^AY$29))))))</f>
        <v>0</v>
      </c>
      <c r="AZ111" s="114">
        <f>$D111*IF(AZ$29&gt;'Inputs &amp; Summary'!$D$5,0,IF(AZ$29&gt;VLOOKUP($G111,Lists!$J$17:$K$21,2),IF($M111=Lists!$H$3,IF($K111&lt;1,(($S111/$K111)*((1+'Inputs &amp; Summary'!$D$7)^AZ$29)),((INT(AZ$29/$K111)-INT((AZ$29-1)/$K111))*$S111*((1+'Inputs &amp; Summary'!$D$7)^AZ$29))),(_xlfn.WEIBULL.DIST(AZ$29,$L111,$K111,FALSE)*$S111*((1+'Inputs &amp; Summary'!$D$7)^AZ$29))),IF($M111=Lists!$H$3,IF($K111&lt;1,((($R111*(1-$E111)+$Q111*(1-$F111))/$K111)*((1+'Inputs &amp; Summary'!$D$7)^AZ$29)),((INT(AZ$29/$K111)-INT((AZ$29-1)/$K111))*($R111*(1-$E111)+$Q111*(1-$F111))*((1+'Inputs &amp; Summary'!$D$7)^AZ$29))),((_xlfn.WEIBULL.DIST(AZ$29,$L111,$K111,FALSE)*($R111*(1-$E111)+$Q111*(1-$F111))*((1+'Inputs &amp; Summary'!$D$7)^AZ$29))))))</f>
        <v>0</v>
      </c>
      <c r="BA111" s="114">
        <f>$D111*IF(BA$29&gt;'Inputs &amp; Summary'!$D$5,0,IF(BA$29&gt;VLOOKUP($G111,Lists!$J$17:$K$21,2),IF($M111=Lists!$H$3,IF($K111&lt;1,(($S111/$K111)*((1+'Inputs &amp; Summary'!$D$7)^BA$29)),((INT(BA$29/$K111)-INT((BA$29-1)/$K111))*$S111*((1+'Inputs &amp; Summary'!$D$7)^BA$29))),(_xlfn.WEIBULL.DIST(BA$29,$L111,$K111,FALSE)*$S111*((1+'Inputs &amp; Summary'!$D$7)^BA$29))),IF($M111=Lists!$H$3,IF($K111&lt;1,((($R111*(1-$E111)+$Q111*(1-$F111))/$K111)*((1+'Inputs &amp; Summary'!$D$7)^BA$29)),((INT(BA$29/$K111)-INT((BA$29-1)/$K111))*($R111*(1-$E111)+$Q111*(1-$F111))*((1+'Inputs &amp; Summary'!$D$7)^BA$29))),((_xlfn.WEIBULL.DIST(BA$29,$L111,$K111,FALSE)*($R111*(1-$E111)+$Q111*(1-$F111))*((1+'Inputs &amp; Summary'!$D$7)^BA$29))))))</f>
        <v>0</v>
      </c>
      <c r="BB111" s="114">
        <f>$D111*IF(BB$29&gt;'Inputs &amp; Summary'!$D$5,0,IF(BB$29&gt;VLOOKUP($G111,Lists!$J$17:$K$21,2),IF($M111=Lists!$H$3,IF($K111&lt;1,(($S111/$K111)*((1+'Inputs &amp; Summary'!$D$7)^BB$29)),((INT(BB$29/$K111)-INT((BB$29-1)/$K111))*$S111*((1+'Inputs &amp; Summary'!$D$7)^BB$29))),(_xlfn.WEIBULL.DIST(BB$29,$L111,$K111,FALSE)*$S111*((1+'Inputs &amp; Summary'!$D$7)^BB$29))),IF($M111=Lists!$H$3,IF($K111&lt;1,((($R111*(1-$E111)+$Q111*(1-$F111))/$K111)*((1+'Inputs &amp; Summary'!$D$7)^BB$29)),((INT(BB$29/$K111)-INT((BB$29-1)/$K111))*($R111*(1-$E111)+$Q111*(1-$F111))*((1+'Inputs &amp; Summary'!$D$7)^BB$29))),((_xlfn.WEIBULL.DIST(BB$29,$L111,$K111,FALSE)*($R111*(1-$E111)+$Q111*(1-$F111))*((1+'Inputs &amp; Summary'!$D$7)^BB$29))))))</f>
        <v>0</v>
      </c>
      <c r="BC111" s="114">
        <f>$D111*IF(BC$29&gt;'Inputs &amp; Summary'!$D$5,0,IF(BC$29&gt;VLOOKUP($G111,Lists!$J$17:$K$21,2),IF($M111=Lists!$H$3,IF($K111&lt;1,(($S111/$K111)*((1+'Inputs &amp; Summary'!$D$7)^BC$29)),((INT(BC$29/$K111)-INT((BC$29-1)/$K111))*$S111*((1+'Inputs &amp; Summary'!$D$7)^BC$29))),(_xlfn.WEIBULL.DIST(BC$29,$L111,$K111,FALSE)*$S111*((1+'Inputs &amp; Summary'!$D$7)^BC$29))),IF($M111=Lists!$H$3,IF($K111&lt;1,((($R111*(1-$E111)+$Q111*(1-$F111))/$K111)*((1+'Inputs &amp; Summary'!$D$7)^BC$29)),((INT(BC$29/$K111)-INT((BC$29-1)/$K111))*($R111*(1-$E111)+$Q111*(1-$F111))*((1+'Inputs &amp; Summary'!$D$7)^BC$29))),((_xlfn.WEIBULL.DIST(BC$29,$L111,$K111,FALSE)*($R111*(1-$E111)+$Q111*(1-$F111))*((1+'Inputs &amp; Summary'!$D$7)^BC$29))))))</f>
        <v>0</v>
      </c>
      <c r="BD111" s="114">
        <f>$D111*IF(BD$29&gt;'Inputs &amp; Summary'!$D$5,0,IF(BD$29&gt;VLOOKUP($G111,Lists!$J$17:$K$21,2),IF($M111=Lists!$H$3,IF($K111&lt;1,(($S111/$K111)*((1+'Inputs &amp; Summary'!$D$7)^BD$29)),((INT(BD$29/$K111)-INT((BD$29-1)/$K111))*$S111*((1+'Inputs &amp; Summary'!$D$7)^BD$29))),(_xlfn.WEIBULL.DIST(BD$29,$L111,$K111,FALSE)*$S111*((1+'Inputs &amp; Summary'!$D$7)^BD$29))),IF($M111=Lists!$H$3,IF($K111&lt;1,((($R111*(1-$E111)+$Q111*(1-$F111))/$K111)*((1+'Inputs &amp; Summary'!$D$7)^BD$29)),((INT(BD$29/$K111)-INT((BD$29-1)/$K111))*($R111*(1-$E111)+$Q111*(1-$F111))*((1+'Inputs &amp; Summary'!$D$7)^BD$29))),((_xlfn.WEIBULL.DIST(BD$29,$L111,$K111,FALSE)*($R111*(1-$E111)+$Q111*(1-$F111))*((1+'Inputs &amp; Summary'!$D$7)^BD$29))))))</f>
        <v>0</v>
      </c>
      <c r="BE111" s="114">
        <f>$D111*IF(BE$29&gt;'Inputs &amp; Summary'!$D$5,0,IF(BE$29&gt;VLOOKUP($G111,Lists!$J$17:$K$21,2),IF($M111=Lists!$H$3,IF($K111&lt;1,(($S111/$K111)*((1+'Inputs &amp; Summary'!$D$7)^BE$29)),((INT(BE$29/$K111)-INT((BE$29-1)/$K111))*$S111*((1+'Inputs &amp; Summary'!$D$7)^BE$29))),(_xlfn.WEIBULL.DIST(BE$29,$L111,$K111,FALSE)*$S111*((1+'Inputs &amp; Summary'!$D$7)^BE$29))),IF($M111=Lists!$H$3,IF($K111&lt;1,((($R111*(1-$E111)+$Q111*(1-$F111))/$K111)*((1+'Inputs &amp; Summary'!$D$7)^BE$29)),((INT(BE$29/$K111)-INT((BE$29-1)/$K111))*($R111*(1-$E111)+$Q111*(1-$F111))*((1+'Inputs &amp; Summary'!$D$7)^BE$29))),((_xlfn.WEIBULL.DIST(BE$29,$L111,$K111,FALSE)*($R111*(1-$E111)+$Q111*(1-$F111))*((1+'Inputs &amp; Summary'!$D$7)^BE$29))))))</f>
        <v>0</v>
      </c>
      <c r="BF111" s="114">
        <f>$D111*IF(BF$29&gt;'Inputs &amp; Summary'!$D$5,0,IF(BF$29&gt;VLOOKUP($G111,Lists!$J$17:$K$21,2),IF($M111=Lists!$H$3,IF($K111&lt;1,(($S111/$K111)*((1+'Inputs &amp; Summary'!$D$7)^BF$29)),((INT(BF$29/$K111)-INT((BF$29-1)/$K111))*$S111*((1+'Inputs &amp; Summary'!$D$7)^BF$29))),(_xlfn.WEIBULL.DIST(BF$29,$L111,$K111,FALSE)*$S111*((1+'Inputs &amp; Summary'!$D$7)^BF$29))),IF($M111=Lists!$H$3,IF($K111&lt;1,((($R111*(1-$E111)+$Q111*(1-$F111))/$K111)*((1+'Inputs &amp; Summary'!$D$7)^BF$29)),((INT(BF$29/$K111)-INT((BF$29-1)/$K111))*($R111*(1-$E111)+$Q111*(1-$F111))*((1+'Inputs &amp; Summary'!$D$7)^BF$29))),((_xlfn.WEIBULL.DIST(BF$29,$L111,$K111,FALSE)*($R111*(1-$E111)+$Q111*(1-$F111))*((1+'Inputs &amp; Summary'!$D$7)^BF$29))))))</f>
        <v>0</v>
      </c>
      <c r="BG111" s="114">
        <f>$D111*IF(BG$29&gt;'Inputs &amp; Summary'!$D$5,0,IF(BG$29&gt;VLOOKUP($G111,Lists!$J$17:$K$21,2),IF($M111=Lists!$H$3,IF($K111&lt;1,(($S111/$K111)*((1+'Inputs &amp; Summary'!$D$7)^BG$29)),((INT(BG$29/$K111)-INT((BG$29-1)/$K111))*$S111*((1+'Inputs &amp; Summary'!$D$7)^BG$29))),(_xlfn.WEIBULL.DIST(BG$29,$L111,$K111,FALSE)*$S111*((1+'Inputs &amp; Summary'!$D$7)^BG$29))),IF($M111=Lists!$H$3,IF($K111&lt;1,((($R111*(1-$E111)+$Q111*(1-$F111))/$K111)*((1+'Inputs &amp; Summary'!$D$7)^BG$29)),((INT(BG$29/$K111)-INT((BG$29-1)/$K111))*($R111*(1-$E111)+$Q111*(1-$F111))*((1+'Inputs &amp; Summary'!$D$7)^BG$29))),((_xlfn.WEIBULL.DIST(BG$29,$L111,$K111,FALSE)*($R111*(1-$E111)+$Q111*(1-$F111))*((1+'Inputs &amp; Summary'!$D$7)^BG$29))))))</f>
        <v>0</v>
      </c>
      <c r="BH111" s="114">
        <f>$D111*IF(BH$29&gt;'Inputs &amp; Summary'!$D$5,0,IF(BH$29&gt;VLOOKUP($G111,Lists!$J$17:$K$21,2),IF($M111=Lists!$H$3,IF($K111&lt;1,(($S111/$K111)*((1+'Inputs &amp; Summary'!$D$7)^BH$29)),((INT(BH$29/$K111)-INT((BH$29-1)/$K111))*$S111*((1+'Inputs &amp; Summary'!$D$7)^BH$29))),(_xlfn.WEIBULL.DIST(BH$29,$L111,$K111,FALSE)*$S111*((1+'Inputs &amp; Summary'!$D$7)^BH$29))),IF($M111=Lists!$H$3,IF($K111&lt;1,((($R111*(1-$E111)+$Q111*(1-$F111))/$K111)*((1+'Inputs &amp; Summary'!$D$7)^BH$29)),((INT(BH$29/$K111)-INT((BH$29-1)/$K111))*($R111*(1-$E111)+$Q111*(1-$F111))*((1+'Inputs &amp; Summary'!$D$7)^BH$29))),((_xlfn.WEIBULL.DIST(BH$29,$L111,$K111,FALSE)*($R111*(1-$E111)+$Q111*(1-$F111))*((1+'Inputs &amp; Summary'!$D$7)^BH$29))))))</f>
        <v>0</v>
      </c>
      <c r="BI111" s="114">
        <f>$D111*IF(BI$29&gt;'Inputs &amp; Summary'!$D$5,0,IF(BI$29&gt;VLOOKUP($G111,Lists!$J$17:$K$21,2),IF($M111=Lists!$H$3,IF($K111&lt;1,(($S111/$K111)*((1+'Inputs &amp; Summary'!$D$7)^BI$29)),((INT(BI$29/$K111)-INT((BI$29-1)/$K111))*$S111*((1+'Inputs &amp; Summary'!$D$7)^BI$29))),(_xlfn.WEIBULL.DIST(BI$29,$L111,$K111,FALSE)*$S111*((1+'Inputs &amp; Summary'!$D$7)^BI$29))),IF($M111=Lists!$H$3,IF($K111&lt;1,((($R111*(1-$E111)+$Q111*(1-$F111))/$K111)*((1+'Inputs &amp; Summary'!$D$7)^BI$29)),((INT(BI$29/$K111)-INT((BI$29-1)/$K111))*($R111*(1-$E111)+$Q111*(1-$F111))*((1+'Inputs &amp; Summary'!$D$7)^BI$29))),((_xlfn.WEIBULL.DIST(BI$29,$L111,$K111,FALSE)*($R111*(1-$E111)+$Q111*(1-$F111))*((1+'Inputs &amp; Summary'!$D$7)^BI$29))))))</f>
        <v>0</v>
      </c>
      <c r="BJ111" s="114">
        <f>$D111*IF(BJ$29&gt;'Inputs &amp; Summary'!$D$5,0,IF(BJ$29&gt;VLOOKUP($G111,Lists!$J$17:$K$21,2),IF($M111=Lists!$H$3,IF($K111&lt;1,(($S111/$K111)*((1+'Inputs &amp; Summary'!$D$7)^BJ$29)),((INT(BJ$29/$K111)-INT((BJ$29-1)/$K111))*$S111*((1+'Inputs &amp; Summary'!$D$7)^BJ$29))),(_xlfn.WEIBULL.DIST(BJ$29,$L111,$K111,FALSE)*$S111*((1+'Inputs &amp; Summary'!$D$7)^BJ$29))),IF($M111=Lists!$H$3,IF($K111&lt;1,((($R111*(1-$E111)+$Q111*(1-$F111))/$K111)*((1+'Inputs &amp; Summary'!$D$7)^BJ$29)),((INT(BJ$29/$K111)-INT((BJ$29-1)/$K111))*($R111*(1-$E111)+$Q111*(1-$F111))*((1+'Inputs &amp; Summary'!$D$7)^BJ$29))),((_xlfn.WEIBULL.DIST(BJ$29,$L111,$K111,FALSE)*($R111*(1-$E111)+$Q111*(1-$F111))*((1+'Inputs &amp; Summary'!$D$7)^BJ$29))))))</f>
        <v>0</v>
      </c>
      <c r="BK111" s="114">
        <f>$D111*IF(BK$29&gt;'Inputs &amp; Summary'!$D$5,0,IF(BK$29&gt;VLOOKUP($G111,Lists!$J$17:$K$21,2),IF($M111=Lists!$H$3,IF($K111&lt;1,(($S111/$K111)*((1+'Inputs &amp; Summary'!$D$7)^BK$29)),((INT(BK$29/$K111)-INT((BK$29-1)/$K111))*$S111*((1+'Inputs &amp; Summary'!$D$7)^BK$29))),(_xlfn.WEIBULL.DIST(BK$29,$L111,$K111,FALSE)*$S111*((1+'Inputs &amp; Summary'!$D$7)^BK$29))),IF($M111=Lists!$H$3,IF($K111&lt;1,((($R111*(1-$E111)+$Q111*(1-$F111))/$K111)*((1+'Inputs &amp; Summary'!$D$7)^BK$29)),((INT(BK$29/$K111)-INT((BK$29-1)/$K111))*($R111*(1-$E111)+$Q111*(1-$F111))*((1+'Inputs &amp; Summary'!$D$7)^BK$29))),((_xlfn.WEIBULL.DIST(BK$29,$L111,$K111,FALSE)*($R111*(1-$E111)+$Q111*(1-$F111))*((1+'Inputs &amp; Summary'!$D$7)^BK$29))))))</f>
        <v>0</v>
      </c>
      <c r="BL111" s="114">
        <f>$D111*IF(BL$29&gt;'Inputs &amp; Summary'!$D$5,0,IF(BL$29&gt;VLOOKUP($G111,Lists!$J$17:$K$21,2),IF($M111=Lists!$H$3,IF($K111&lt;1,(($S111/$K111)*((1+'Inputs &amp; Summary'!$D$7)^BL$29)),((INT(BL$29/$K111)-INT((BL$29-1)/$K111))*$S111*((1+'Inputs &amp; Summary'!$D$7)^BL$29))),(_xlfn.WEIBULL.DIST(BL$29,$L111,$K111,FALSE)*$S111*((1+'Inputs &amp; Summary'!$D$7)^BL$29))),IF($M111=Lists!$H$3,IF($K111&lt;1,((($R111*(1-$E111)+$Q111*(1-$F111))/$K111)*((1+'Inputs &amp; Summary'!$D$7)^BL$29)),((INT(BL$29/$K111)-INT((BL$29-1)/$K111))*($R111*(1-$E111)+$Q111*(1-$F111))*((1+'Inputs &amp; Summary'!$D$7)^BL$29))),((_xlfn.WEIBULL.DIST(BL$29,$L111,$K111,FALSE)*($R111*(1-$E111)+$Q111*(1-$F111))*((1+'Inputs &amp; Summary'!$D$7)^BL$29))))))</f>
        <v>0</v>
      </c>
    </row>
    <row r="112" spans="1:64" s="1" customFormat="1" x14ac:dyDescent="0.3">
      <c r="A112" s="79" t="s">
        <v>202</v>
      </c>
      <c r="B112" s="33" t="s">
        <v>152</v>
      </c>
      <c r="C112" s="33" t="s">
        <v>143</v>
      </c>
      <c r="D112" s="115">
        <v>1</v>
      </c>
      <c r="E112" s="68">
        <v>1</v>
      </c>
      <c r="F112" s="68">
        <v>1</v>
      </c>
      <c r="G112" s="213" t="s">
        <v>433</v>
      </c>
      <c r="H112" s="34"/>
      <c r="I112" s="34" t="s">
        <v>93</v>
      </c>
      <c r="J112" s="33">
        <f>VLOOKUP(I112,'Labor Rates'!$A$1:$B$16,2)</f>
        <v>40.45192307692308</v>
      </c>
      <c r="K112" s="35">
        <v>25</v>
      </c>
      <c r="L112" s="35">
        <v>3</v>
      </c>
      <c r="M112" s="36" t="s">
        <v>249</v>
      </c>
      <c r="N112" s="84">
        <f>'Inputs &amp; Summary'!$D$42/'Inputs &amp; Summary'!$D$45</f>
        <v>103.04449648711943</v>
      </c>
      <c r="O112" s="35">
        <v>4</v>
      </c>
      <c r="P112" s="5">
        <v>400</v>
      </c>
      <c r="Q112" s="73">
        <f t="shared" si="16"/>
        <v>16673.392181588904</v>
      </c>
      <c r="R112" s="73">
        <f t="shared" si="17"/>
        <v>41217.798594847773</v>
      </c>
      <c r="S112" s="74">
        <f t="shared" si="18"/>
        <v>57891.190776436677</v>
      </c>
      <c r="T112" s="88"/>
      <c r="U112" s="80"/>
      <c r="V112" s="87">
        <f t="shared" si="19"/>
        <v>1648.3766225537315</v>
      </c>
      <c r="W112" s="87">
        <f>NPV('Inputs &amp; Summary'!$D$6,Y112:BL112)</f>
        <v>12353.749489154272</v>
      </c>
      <c r="X112" s="90">
        <f t="shared" si="20"/>
        <v>8.9663980054328088E-2</v>
      </c>
      <c r="Y112" s="114">
        <f>$D112*IF(Y$29&gt;'Inputs &amp; Summary'!$D$5,0,IF(Y$29&gt;VLOOKUP($G112,Lists!$J$17:$K$21,2),IF($M112=Lists!$H$3,IF($K112&lt;1,(($S112/$K112)*((1+'Inputs &amp; Summary'!$D$7)^Y$29)),((INT(Y$29/$K112)-INT((Y$29-1)/$K112))*$S112*((1+'Inputs &amp; Summary'!$D$7)^Y$29))),(_xlfn.WEIBULL.DIST(Y$29,$L112,$K112,FALSE)*$S112*((1+'Inputs &amp; Summary'!$D$7)^Y$29))),IF($M112=Lists!$H$3,IF($K112&lt;1,((($R112*(1-$E112)+$Q112*(1-$F112))/$K112)*((1+'Inputs &amp; Summary'!$D$7)^Y$29)),((INT(Y$29/$K112)-INT((Y$29-1)/$K112))*($R112*(1-$E112)+$Q112*(1-$F112))*((1+'Inputs &amp; Summary'!$D$7)^Y$29))),((_xlfn.WEIBULL.DIST(Y$29,$L112,$K112,FALSE)*($R112*(1-$E112)+$Q112*(1-$F112))*((1+'Inputs &amp; Summary'!$D$7)^Y$29))))))</f>
        <v>11.336685230584585</v>
      </c>
      <c r="Z112" s="114">
        <f>$D112*IF(Z$29&gt;'Inputs &amp; Summary'!$D$5,0,IF(Z$29&gt;VLOOKUP($G112,Lists!$J$17:$K$21,2),IF($M112=Lists!$H$3,IF($K112&lt;1,(($S112/$K112)*((1+'Inputs &amp; Summary'!$D$7)^Z$29)),((INT(Z$29/$K112)-INT((Z$29-1)/$K112))*$S112*((1+'Inputs &amp; Summary'!$D$7)^Z$29))),(_xlfn.WEIBULL.DIST(Z$29,$L112,$K112,FALSE)*$S112*((1+'Inputs &amp; Summary'!$D$7)^Z$29))),IF($M112=Lists!$H$3,IF($K112&lt;1,((($R112*(1-$E112)+$Q112*(1-$F112))/$K112)*((1+'Inputs &amp; Summary'!$D$7)^Z$29)),((INT(Z$29/$K112)-INT((Z$29-1)/$K112))*($R112*(1-$E112)+$Q112*(1-$F112))*((1+'Inputs &amp; Summary'!$D$7)^Z$29))),((_xlfn.WEIBULL.DIST(Z$29,$L112,$K112,FALSE)*($R112*(1-$E112)+$Q112*(1-$F112))*((1+'Inputs &amp; Summary'!$D$7)^Z$29))))))</f>
        <v>46.232958735009028</v>
      </c>
      <c r="AA112" s="114">
        <f>$D112*IF(AA$29&gt;'Inputs &amp; Summary'!$D$5,0,IF(AA$29&gt;VLOOKUP($G112,Lists!$J$17:$K$21,2),IF($M112=Lists!$H$3,IF($K112&lt;1,(($S112/$K112)*((1+'Inputs &amp; Summary'!$D$7)^AA$29)),((INT(AA$29/$K112)-INT((AA$29-1)/$K112))*$S112*((1+'Inputs &amp; Summary'!$D$7)^AA$29))),(_xlfn.WEIBULL.DIST(AA$29,$L112,$K112,FALSE)*$S112*((1+'Inputs &amp; Summary'!$D$7)^AA$29))),IF($M112=Lists!$H$3,IF($K112&lt;1,((($R112*(1-$E112)+$Q112*(1-$F112))/$K112)*((1+'Inputs &amp; Summary'!$D$7)^AA$29)),((INT(AA$29/$K112)-INT((AA$29-1)/$K112))*($R112*(1-$E112)+$Q112*(1-$F112))*((1+'Inputs &amp; Summary'!$D$7)^AA$29))),((_xlfn.WEIBULL.DIST(AA$29,$L112,$K112,FALSE)*($R112*(1-$E112)+$Q112*(1-$F112))*((1+'Inputs &amp; Summary'!$D$7)^AA$29))))))</f>
        <v>105.97569546858912</v>
      </c>
      <c r="AB112" s="114">
        <f>$D112*IF(AB$29&gt;'Inputs &amp; Summary'!$D$5,0,IF(AB$29&gt;VLOOKUP($G112,Lists!$J$17:$K$21,2),IF($M112=Lists!$H$3,IF($K112&lt;1,(($S112/$K112)*((1+'Inputs &amp; Summary'!$D$7)^AB$29)),((INT(AB$29/$K112)-INT((AB$29-1)/$K112))*$S112*((1+'Inputs &amp; Summary'!$D$7)^AB$29))),(_xlfn.WEIBULL.DIST(AB$29,$L112,$K112,FALSE)*$S112*((1+'Inputs &amp; Summary'!$D$7)^AB$29))),IF($M112=Lists!$H$3,IF($K112&lt;1,((($R112*(1-$E112)+$Q112*(1-$F112))/$K112)*((1+'Inputs &amp; Summary'!$D$7)^AB$29)),((INT(AB$29/$K112)-INT((AB$29-1)/$K112))*($R112*(1-$E112)+$Q112*(1-$F112))*((1+'Inputs &amp; Summary'!$D$7)^AB$29))),((_xlfn.WEIBULL.DIST(AB$29,$L112,$K112,FALSE)*($R112*(1-$E112)+$Q112*(1-$F112))*((1+'Inputs &amp; Summary'!$D$7)^AB$29))))))</f>
        <v>191.71474266828363</v>
      </c>
      <c r="AC112" s="114">
        <f>$D112*IF(AC$29&gt;'Inputs &amp; Summary'!$D$5,0,IF(AC$29&gt;VLOOKUP($G112,Lists!$J$17:$K$21,2),IF($M112=Lists!$H$3,IF($K112&lt;1,(($S112/$K112)*((1+'Inputs &amp; Summary'!$D$7)^AC$29)),((INT(AC$29/$K112)-INT((AC$29-1)/$K112))*$S112*((1+'Inputs &amp; Summary'!$D$7)^AC$29))),(_xlfn.WEIBULL.DIST(AC$29,$L112,$K112,FALSE)*$S112*((1+'Inputs &amp; Summary'!$D$7)^AC$29))),IF($M112=Lists!$H$3,IF($K112&lt;1,((($R112*(1-$E112)+$Q112*(1-$F112))/$K112)*((1+'Inputs &amp; Summary'!$D$7)^AC$29)),((INT(AC$29/$K112)-INT((AC$29-1)/$K112))*($R112*(1-$E112)+$Q112*(1-$F112))*((1+'Inputs &amp; Summary'!$D$7)^AC$29))),((_xlfn.WEIBULL.DIST(AC$29,$L112,$K112,FALSE)*($R112*(1-$E112)+$Q112*(1-$F112))*((1+'Inputs &amp; Summary'!$D$7)^AC$29))))))</f>
        <v>304.35484741307107</v>
      </c>
      <c r="AD112" s="114">
        <f>$D112*IF(AD$29&gt;'Inputs &amp; Summary'!$D$5,0,IF(AD$29&gt;VLOOKUP($G112,Lists!$J$17:$K$21,2),IF($M112=Lists!$H$3,IF($K112&lt;1,(($S112/$K112)*((1+'Inputs &amp; Summary'!$D$7)^AD$29)),((INT(AD$29/$K112)-INT((AD$29-1)/$K112))*$S112*((1+'Inputs &amp; Summary'!$D$7)^AD$29))),(_xlfn.WEIBULL.DIST(AD$29,$L112,$K112,FALSE)*$S112*((1+'Inputs &amp; Summary'!$D$7)^AD$29))),IF($M112=Lists!$H$3,IF($K112&lt;1,((($R112*(1-$E112)+$Q112*(1-$F112))/$K112)*((1+'Inputs &amp; Summary'!$D$7)^AD$29)),((INT(AD$29/$K112)-INT((AD$29-1)/$K112))*($R112*(1-$E112)+$Q112*(1-$F112))*((1+'Inputs &amp; Summary'!$D$7)^AD$29))),((_xlfn.WEIBULL.DIST(AD$29,$L112,$K112,FALSE)*($R112*(1-$E112)+$Q112*(1-$F112))*((1+'Inputs &amp; Summary'!$D$7)^AD$29))))))</f>
        <v>444.44042669904491</v>
      </c>
      <c r="AE112" s="114">
        <f>$D112*IF(AE$29&gt;'Inputs &amp; Summary'!$D$5,0,IF(AE$29&gt;VLOOKUP($G112,Lists!$J$17:$K$21,2),IF($M112=Lists!$H$3,IF($K112&lt;1,(($S112/$K112)*((1+'Inputs &amp; Summary'!$D$7)^AE$29)),((INT(AE$29/$K112)-INT((AE$29-1)/$K112))*$S112*((1+'Inputs &amp; Summary'!$D$7)^AE$29))),(_xlfn.WEIBULL.DIST(AE$29,$L112,$K112,FALSE)*$S112*((1+'Inputs &amp; Summary'!$D$7)^AE$29))),IF($M112=Lists!$H$3,IF($K112&lt;1,((($R112*(1-$E112)+$Q112*(1-$F112))/$K112)*((1+'Inputs &amp; Summary'!$D$7)^AE$29)),((INT(AE$29/$K112)-INT((AE$29-1)/$K112))*($R112*(1-$E112)+$Q112*(1-$F112))*((1+'Inputs &amp; Summary'!$D$7)^AE$29))),((_xlfn.WEIBULL.DIST(AE$29,$L112,$K112,FALSE)*($R112*(1-$E112)+$Q112*(1-$F112))*((1+'Inputs &amp; Summary'!$D$7)^AE$29))))))</f>
        <v>612.03655416016386</v>
      </c>
      <c r="AF112" s="114">
        <f>$D112*IF(AF$29&gt;'Inputs &amp; Summary'!$D$5,0,IF(AF$29&gt;VLOOKUP($G112,Lists!$J$17:$K$21,2),IF($M112=Lists!$H$3,IF($K112&lt;1,(($S112/$K112)*((1+'Inputs &amp; Summary'!$D$7)^AF$29)),((INT(AF$29/$K112)-INT((AF$29-1)/$K112))*$S112*((1+'Inputs &amp; Summary'!$D$7)^AF$29))),(_xlfn.WEIBULL.DIST(AF$29,$L112,$K112,FALSE)*$S112*((1+'Inputs &amp; Summary'!$D$7)^AF$29))),IF($M112=Lists!$H$3,IF($K112&lt;1,((($R112*(1-$E112)+$Q112*(1-$F112))/$K112)*((1+'Inputs &amp; Summary'!$D$7)^AF$29)),((INT(AF$29/$K112)-INT((AF$29-1)/$K112))*($R112*(1-$E112)+$Q112*(1-$F112))*((1+'Inputs &amp; Summary'!$D$7)^AF$29))),((_xlfn.WEIBULL.DIST(AF$29,$L112,$K112,FALSE)*($R112*(1-$E112)+$Q112*(1-$F112))*((1+'Inputs &amp; Summary'!$D$7)^AF$29))))))</f>
        <v>806.61092132053739</v>
      </c>
      <c r="AG112" s="114">
        <f>$D112*IF(AG$29&gt;'Inputs &amp; Summary'!$D$5,0,IF(AG$29&gt;VLOOKUP($G112,Lists!$J$17:$K$21,2),IF($M112=Lists!$H$3,IF($K112&lt;1,(($S112/$K112)*((1+'Inputs &amp; Summary'!$D$7)^AG$29)),((INT(AG$29/$K112)-INT((AG$29-1)/$K112))*$S112*((1+'Inputs &amp; Summary'!$D$7)^AG$29))),(_xlfn.WEIBULL.DIST(AG$29,$L112,$K112,FALSE)*$S112*((1+'Inputs &amp; Summary'!$D$7)^AG$29))),IF($M112=Lists!$H$3,IF($K112&lt;1,((($R112*(1-$E112)+$Q112*(1-$F112))/$K112)*((1+'Inputs &amp; Summary'!$D$7)^AG$29)),((INT(AG$29/$K112)-INT((AG$29-1)/$K112))*($R112*(1-$E112)+$Q112*(1-$F112))*((1+'Inputs &amp; Summary'!$D$7)^AG$29))),((_xlfn.WEIBULL.DIST(AG$29,$L112,$K112,FALSE)*($R112*(1-$E112)+$Q112*(1-$F112))*((1+'Inputs &amp; Summary'!$D$7)^AG$29))))))</f>
        <v>1026.9228864656361</v>
      </c>
      <c r="AH112" s="114">
        <f>$D112*IF(AH$29&gt;'Inputs &amp; Summary'!$D$5,0,IF(AH$29&gt;VLOOKUP($G112,Lists!$J$17:$K$21,2),IF($M112=Lists!$H$3,IF($K112&lt;1,(($S112/$K112)*((1+'Inputs &amp; Summary'!$D$7)^AH$29)),((INT(AH$29/$K112)-INT((AH$29-1)/$K112))*$S112*((1+'Inputs &amp; Summary'!$D$7)^AH$29))),(_xlfn.WEIBULL.DIST(AH$29,$L112,$K112,FALSE)*$S112*((1+'Inputs &amp; Summary'!$D$7)^AH$29))),IF($M112=Lists!$H$3,IF($K112&lt;1,((($R112*(1-$E112)+$Q112*(1-$F112))/$K112)*((1+'Inputs &amp; Summary'!$D$7)^AH$29)),((INT(AH$29/$K112)-INT((AH$29-1)/$K112))*($R112*(1-$E112)+$Q112*(1-$F112))*((1+'Inputs &amp; Summary'!$D$7)^AH$29))),((_xlfn.WEIBULL.DIST(AH$29,$L112,$K112,FALSE)*($R112*(1-$E112)+$Q112*(1-$F112))*((1+'Inputs &amp; Summary'!$D$7)^AH$29))))))</f>
        <v>1270.9269301816059</v>
      </c>
      <c r="AI112" s="114">
        <f>$D112*IF(AI$29&gt;'Inputs &amp; Summary'!$D$5,0,IF(AI$29&gt;VLOOKUP($G112,Lists!$J$17:$K$21,2),IF($M112=Lists!$H$3,IF($K112&lt;1,(($S112/$K112)*((1+'Inputs &amp; Summary'!$D$7)^AI$29)),((INT(AI$29/$K112)-INT((AI$29-1)/$K112))*$S112*((1+'Inputs &amp; Summary'!$D$7)^AI$29))),(_xlfn.WEIBULL.DIST(AI$29,$L112,$K112,FALSE)*$S112*((1+'Inputs &amp; Summary'!$D$7)^AI$29))),IF($M112=Lists!$H$3,IF($K112&lt;1,((($R112*(1-$E112)+$Q112*(1-$F112))/$K112)*((1+'Inputs &amp; Summary'!$D$7)^AI$29)),((INT(AI$29/$K112)-INT((AI$29-1)/$K112))*($R112*(1-$E112)+$Q112*(1-$F112))*((1+'Inputs &amp; Summary'!$D$7)^AI$29))),((_xlfn.WEIBULL.DIST(AI$29,$L112,$K112,FALSE)*($R112*(1-$E112)+$Q112*(1-$F112))*((1+'Inputs &amp; Summary'!$D$7)^AI$29))))))</f>
        <v>1535.6987473111033</v>
      </c>
      <c r="AJ112" s="114">
        <f>$D112*IF(AJ$29&gt;'Inputs &amp; Summary'!$D$5,0,IF(AJ$29&gt;VLOOKUP($G112,Lists!$J$17:$K$21,2),IF($M112=Lists!$H$3,IF($K112&lt;1,(($S112/$K112)*((1+'Inputs &amp; Summary'!$D$7)^AJ$29)),((INT(AJ$29/$K112)-INT((AJ$29-1)/$K112))*$S112*((1+'Inputs &amp; Summary'!$D$7)^AJ$29))),(_xlfn.WEIBULL.DIST(AJ$29,$L112,$K112,FALSE)*$S112*((1+'Inputs &amp; Summary'!$D$7)^AJ$29))),IF($M112=Lists!$H$3,IF($K112&lt;1,((($R112*(1-$E112)+$Q112*(1-$F112))/$K112)*((1+'Inputs &amp; Summary'!$D$7)^AJ$29)),((INT(AJ$29/$K112)-INT((AJ$29-1)/$K112))*($R112*(1-$E112)+$Q112*(1-$F112))*((1+'Inputs &amp; Summary'!$D$7)^AJ$29))),((_xlfn.WEIBULL.DIST(AJ$29,$L112,$K112,FALSE)*($R112*(1-$E112)+$Q112*(1-$F112))*((1+'Inputs &amp; Summary'!$D$7)^AJ$29))))))</f>
        <v>1817.3926585067095</v>
      </c>
      <c r="AK112" s="114">
        <f>$D112*IF(AK$29&gt;'Inputs &amp; Summary'!$D$5,0,IF(AK$29&gt;VLOOKUP($G112,Lists!$J$17:$K$21,2),IF($M112=Lists!$H$3,IF($K112&lt;1,(($S112/$K112)*((1+'Inputs &amp; Summary'!$D$7)^AK$29)),((INT(AK$29/$K112)-INT((AK$29-1)/$K112))*$S112*((1+'Inputs &amp; Summary'!$D$7)^AK$29))),(_xlfn.WEIBULL.DIST(AK$29,$L112,$K112,FALSE)*$S112*((1+'Inputs &amp; Summary'!$D$7)^AK$29))),IF($M112=Lists!$H$3,IF($K112&lt;1,((($R112*(1-$E112)+$Q112*(1-$F112))/$K112)*((1+'Inputs &amp; Summary'!$D$7)^AK$29)),((INT(AK$29/$K112)-INT((AK$29-1)/$K112))*($R112*(1-$E112)+$Q112*(1-$F112))*((1+'Inputs &amp; Summary'!$D$7)^AK$29))),((_xlfn.WEIBULL.DIST(AK$29,$L112,$K112,FALSE)*($R112*(1-$E112)+$Q112*(1-$F112))*((1+'Inputs &amp; Summary'!$D$7)^AK$29))))))</f>
        <v>2111.2388573079566</v>
      </c>
      <c r="AL112" s="114">
        <f>$D112*IF(AL$29&gt;'Inputs &amp; Summary'!$D$5,0,IF(AL$29&gt;VLOOKUP($G112,Lists!$J$17:$K$21,2),IF($M112=Lists!$H$3,IF($K112&lt;1,(($S112/$K112)*((1+'Inputs &amp; Summary'!$D$7)^AL$29)),((INT(AL$29/$K112)-INT((AL$29-1)/$K112))*$S112*((1+'Inputs &amp; Summary'!$D$7)^AL$29))),(_xlfn.WEIBULL.DIST(AL$29,$L112,$K112,FALSE)*$S112*((1+'Inputs &amp; Summary'!$D$7)^AL$29))),IF($M112=Lists!$H$3,IF($K112&lt;1,((($R112*(1-$E112)+$Q112*(1-$F112))/$K112)*((1+'Inputs &amp; Summary'!$D$7)^AL$29)),((INT(AL$29/$K112)-INT((AL$29-1)/$K112))*($R112*(1-$E112)+$Q112*(1-$F112))*((1+'Inputs &amp; Summary'!$D$7)^AL$29))),((_xlfn.WEIBULL.DIST(AL$29,$L112,$K112,FALSE)*($R112*(1-$E112)+$Q112*(1-$F112))*((1+'Inputs &amp; Summary'!$D$7)^AL$29))))))</f>
        <v>2411.5880754546106</v>
      </c>
      <c r="AM112" s="114">
        <f>$D112*IF(AM$29&gt;'Inputs &amp; Summary'!$D$5,0,IF(AM$29&gt;VLOOKUP($G112,Lists!$J$17:$K$21,2),IF($M112=Lists!$H$3,IF($K112&lt;1,(($S112/$K112)*((1+'Inputs &amp; Summary'!$D$7)^AM$29)),((INT(AM$29/$K112)-INT((AM$29-1)/$K112))*$S112*((1+'Inputs &amp; Summary'!$D$7)^AM$29))),(_xlfn.WEIBULL.DIST(AM$29,$L112,$K112,FALSE)*$S112*((1+'Inputs &amp; Summary'!$D$7)^AM$29))),IF($M112=Lists!$H$3,IF($K112&lt;1,((($R112*(1-$E112)+$Q112*(1-$F112))/$K112)*((1+'Inputs &amp; Summary'!$D$7)^AM$29)),((INT(AM$29/$K112)-INT((AM$29-1)/$K112))*($R112*(1-$E112)+$Q112*(1-$F112))*((1+'Inputs &amp; Summary'!$D$7)^AM$29))),((_xlfn.WEIBULL.DIST(AM$29,$L112,$K112,FALSE)*($R112*(1-$E112)+$Q112*(1-$F112))*((1+'Inputs &amp; Summary'!$D$7)^AM$29))))))</f>
        <v>2712.0094463231571</v>
      </c>
      <c r="AN112" s="114">
        <f>$D112*IF(AN$29&gt;'Inputs &amp; Summary'!$D$5,0,IF(AN$29&gt;VLOOKUP($G112,Lists!$J$17:$K$21,2),IF($M112=Lists!$H$3,IF($K112&lt;1,(($S112/$K112)*((1+'Inputs &amp; Summary'!$D$7)^AN$29)),((INT(AN$29/$K112)-INT((AN$29-1)/$K112))*$S112*((1+'Inputs &amp; Summary'!$D$7)^AN$29))),(_xlfn.WEIBULL.DIST(AN$29,$L112,$K112,FALSE)*$S112*((1+'Inputs &amp; Summary'!$D$7)^AN$29))),IF($M112=Lists!$H$3,IF($K112&lt;1,((($R112*(1-$E112)+$Q112*(1-$F112))/$K112)*((1+'Inputs &amp; Summary'!$D$7)^AN$29)),((INT(AN$29/$K112)-INT((AN$29-1)/$K112))*($R112*(1-$E112)+$Q112*(1-$F112))*((1+'Inputs &amp; Summary'!$D$7)^AN$29))),((_xlfn.WEIBULL.DIST(AN$29,$L112,$K112,FALSE)*($R112*(1-$E112)+$Q112*(1-$F112))*((1+'Inputs &amp; Summary'!$D$7)^AN$29))))))</f>
        <v>3005.4446371075783</v>
      </c>
      <c r="AO112" s="114">
        <f>$D112*IF(AO$29&gt;'Inputs &amp; Summary'!$D$5,0,IF(AO$29&gt;VLOOKUP($G112,Lists!$J$17:$K$21,2),IF($M112=Lists!$H$3,IF($K112&lt;1,(($S112/$K112)*((1+'Inputs &amp; Summary'!$D$7)^AO$29)),((INT(AO$29/$K112)-INT((AO$29-1)/$K112))*$S112*((1+'Inputs &amp; Summary'!$D$7)^AO$29))),(_xlfn.WEIBULL.DIST(AO$29,$L112,$K112,FALSE)*$S112*((1+'Inputs &amp; Summary'!$D$7)^AO$29))),IF($M112=Lists!$H$3,IF($K112&lt;1,((($R112*(1-$E112)+$Q112*(1-$F112))/$K112)*((1+'Inputs &amp; Summary'!$D$7)^AO$29)),((INT(AO$29/$K112)-INT((AO$29-1)/$K112))*($R112*(1-$E112)+$Q112*(1-$F112))*((1+'Inputs &amp; Summary'!$D$7)^AO$29))),((_xlfn.WEIBULL.DIST(AO$29,$L112,$K112,FALSE)*($R112*(1-$E112)+$Q112*(1-$F112))*((1+'Inputs &amp; Summary'!$D$7)^AO$29))))))</f>
        <v>3284.4177583963524</v>
      </c>
      <c r="AP112" s="114">
        <f>$D112*IF(AP$29&gt;'Inputs &amp; Summary'!$D$5,0,IF(AP$29&gt;VLOOKUP($G112,Lists!$J$17:$K$21,2),IF($M112=Lists!$H$3,IF($K112&lt;1,(($S112/$K112)*((1+'Inputs &amp; Summary'!$D$7)^AP$29)),((INT(AP$29/$K112)-INT((AP$29-1)/$K112))*$S112*((1+'Inputs &amp; Summary'!$D$7)^AP$29))),(_xlfn.WEIBULL.DIST(AP$29,$L112,$K112,FALSE)*$S112*((1+'Inputs &amp; Summary'!$D$7)^AP$29))),IF($M112=Lists!$H$3,IF($K112&lt;1,((($R112*(1-$E112)+$Q112*(1-$F112))/$K112)*((1+'Inputs &amp; Summary'!$D$7)^AP$29)),((INT(AP$29/$K112)-INT((AP$29-1)/$K112))*($R112*(1-$E112)+$Q112*(1-$F112))*((1+'Inputs &amp; Summary'!$D$7)^AP$29))),((_xlfn.WEIBULL.DIST(AP$29,$L112,$K112,FALSE)*($R112*(1-$E112)+$Q112*(1-$F112))*((1+'Inputs &amp; Summary'!$D$7)^AP$29))))))</f>
        <v>3541.2963076122564</v>
      </c>
      <c r="AQ112" s="114">
        <f>$D112*IF(AQ$29&gt;'Inputs &amp; Summary'!$D$5,0,IF(AQ$29&gt;VLOOKUP($G112,Lists!$J$17:$K$21,2),IF($M112=Lists!$H$3,IF($K112&lt;1,(($S112/$K112)*((1+'Inputs &amp; Summary'!$D$7)^AQ$29)),((INT(AQ$29/$K112)-INT((AQ$29-1)/$K112))*$S112*((1+'Inputs &amp; Summary'!$D$7)^AQ$29))),(_xlfn.WEIBULL.DIST(AQ$29,$L112,$K112,FALSE)*$S112*((1+'Inputs &amp; Summary'!$D$7)^AQ$29))),IF($M112=Lists!$H$3,IF($K112&lt;1,((($R112*(1-$E112)+$Q112*(1-$F112))/$K112)*((1+'Inputs &amp; Summary'!$D$7)^AQ$29)),((INT(AQ$29/$K112)-INT((AQ$29-1)/$K112))*($R112*(1-$E112)+$Q112*(1-$F112))*((1+'Inputs &amp; Summary'!$D$7)^AQ$29))),((_xlfn.WEIBULL.DIST(AQ$29,$L112,$K112,FALSE)*($R112*(1-$E112)+$Q112*(1-$F112))*((1+'Inputs &amp; Summary'!$D$7)^AQ$29))))))</f>
        <v>3768.5937397444918</v>
      </c>
      <c r="AR112" s="114">
        <f>$D112*IF(AR$29&gt;'Inputs &amp; Summary'!$D$5,0,IF(AR$29&gt;VLOOKUP($G112,Lists!$J$17:$K$21,2),IF($M112=Lists!$H$3,IF($K112&lt;1,(($S112/$K112)*((1+'Inputs &amp; Summary'!$D$7)^AR$29)),((INT(AR$29/$K112)-INT((AR$29-1)/$K112))*$S112*((1+'Inputs &amp; Summary'!$D$7)^AR$29))),(_xlfn.WEIBULL.DIST(AR$29,$L112,$K112,FALSE)*$S112*((1+'Inputs &amp; Summary'!$D$7)^AR$29))),IF($M112=Lists!$H$3,IF($K112&lt;1,((($R112*(1-$E112)+$Q112*(1-$F112))/$K112)*((1+'Inputs &amp; Summary'!$D$7)^AR$29)),((INT(AR$29/$K112)-INT((AR$29-1)/$K112))*($R112*(1-$E112)+$Q112*(1-$F112))*((1+'Inputs &amp; Summary'!$D$7)^AR$29))),((_xlfn.WEIBULL.DIST(AR$29,$L112,$K112,FALSE)*($R112*(1-$E112)+$Q112*(1-$F112))*((1+'Inputs &amp; Summary'!$D$7)^AR$29))))))</f>
        <v>3959.2995749678817</v>
      </c>
      <c r="AS112" s="114">
        <f>$D112*IF(AS$29&gt;'Inputs &amp; Summary'!$D$5,0,IF(AS$29&gt;VLOOKUP($G112,Lists!$J$17:$K$21,2),IF($M112=Lists!$H$3,IF($K112&lt;1,(($S112/$K112)*((1+'Inputs &amp; Summary'!$D$7)^AS$29)),((INT(AS$29/$K112)-INT((AS$29-1)/$K112))*$S112*((1+'Inputs &amp; Summary'!$D$7)^AS$29))),(_xlfn.WEIBULL.DIST(AS$29,$L112,$K112,FALSE)*$S112*((1+'Inputs &amp; Summary'!$D$7)^AS$29))),IF($M112=Lists!$H$3,IF($K112&lt;1,((($R112*(1-$E112)+$Q112*(1-$F112))/$K112)*((1+'Inputs &amp; Summary'!$D$7)^AS$29)),((INT(AS$29/$K112)-INT((AS$29-1)/$K112))*($R112*(1-$E112)+$Q112*(1-$F112))*((1+'Inputs &amp; Summary'!$D$7)^AS$29))),((_xlfn.WEIBULL.DIST(AS$29,$L112,$K112,FALSE)*($R112*(1-$E112)+$Q112*(1-$F112))*((1+'Inputs &amp; Summary'!$D$7)^AS$29))))))</f>
        <v>0</v>
      </c>
      <c r="AT112" s="114">
        <f>$D112*IF(AT$29&gt;'Inputs &amp; Summary'!$D$5,0,IF(AT$29&gt;VLOOKUP($G112,Lists!$J$17:$K$21,2),IF($M112=Lists!$H$3,IF($K112&lt;1,(($S112/$K112)*((1+'Inputs &amp; Summary'!$D$7)^AT$29)),((INT(AT$29/$K112)-INT((AT$29-1)/$K112))*$S112*((1+'Inputs &amp; Summary'!$D$7)^AT$29))),(_xlfn.WEIBULL.DIST(AT$29,$L112,$K112,FALSE)*$S112*((1+'Inputs &amp; Summary'!$D$7)^AT$29))),IF($M112=Lists!$H$3,IF($K112&lt;1,((($R112*(1-$E112)+$Q112*(1-$F112))/$K112)*((1+'Inputs &amp; Summary'!$D$7)^AT$29)),((INT(AT$29/$K112)-INT((AT$29-1)/$K112))*($R112*(1-$E112)+$Q112*(1-$F112))*((1+'Inputs &amp; Summary'!$D$7)^AT$29))),((_xlfn.WEIBULL.DIST(AT$29,$L112,$K112,FALSE)*($R112*(1-$E112)+$Q112*(1-$F112))*((1+'Inputs &amp; Summary'!$D$7)^AT$29))))))</f>
        <v>0</v>
      </c>
      <c r="AU112" s="114">
        <f>$D112*IF(AU$29&gt;'Inputs &amp; Summary'!$D$5,0,IF(AU$29&gt;VLOOKUP($G112,Lists!$J$17:$K$21,2),IF($M112=Lists!$H$3,IF($K112&lt;1,(($S112/$K112)*((1+'Inputs &amp; Summary'!$D$7)^AU$29)),((INT(AU$29/$K112)-INT((AU$29-1)/$K112))*$S112*((1+'Inputs &amp; Summary'!$D$7)^AU$29))),(_xlfn.WEIBULL.DIST(AU$29,$L112,$K112,FALSE)*$S112*((1+'Inputs &amp; Summary'!$D$7)^AU$29))),IF($M112=Lists!$H$3,IF($K112&lt;1,((($R112*(1-$E112)+$Q112*(1-$F112))/$K112)*((1+'Inputs &amp; Summary'!$D$7)^AU$29)),((INT(AU$29/$K112)-INT((AU$29-1)/$K112))*($R112*(1-$E112)+$Q112*(1-$F112))*((1+'Inputs &amp; Summary'!$D$7)^AU$29))),((_xlfn.WEIBULL.DIST(AU$29,$L112,$K112,FALSE)*($R112*(1-$E112)+$Q112*(1-$F112))*((1+'Inputs &amp; Summary'!$D$7)^AU$29))))))</f>
        <v>0</v>
      </c>
      <c r="AV112" s="114">
        <f>$D112*IF(AV$29&gt;'Inputs &amp; Summary'!$D$5,0,IF(AV$29&gt;VLOOKUP($G112,Lists!$J$17:$K$21,2),IF($M112=Lists!$H$3,IF($K112&lt;1,(($S112/$K112)*((1+'Inputs &amp; Summary'!$D$7)^AV$29)),((INT(AV$29/$K112)-INT((AV$29-1)/$K112))*$S112*((1+'Inputs &amp; Summary'!$D$7)^AV$29))),(_xlfn.WEIBULL.DIST(AV$29,$L112,$K112,FALSE)*$S112*((1+'Inputs &amp; Summary'!$D$7)^AV$29))),IF($M112=Lists!$H$3,IF($K112&lt;1,((($R112*(1-$E112)+$Q112*(1-$F112))/$K112)*((1+'Inputs &amp; Summary'!$D$7)^AV$29)),((INT(AV$29/$K112)-INT((AV$29-1)/$K112))*($R112*(1-$E112)+$Q112*(1-$F112))*((1+'Inputs &amp; Summary'!$D$7)^AV$29))),((_xlfn.WEIBULL.DIST(AV$29,$L112,$K112,FALSE)*($R112*(1-$E112)+$Q112*(1-$F112))*((1+'Inputs &amp; Summary'!$D$7)^AV$29))))))</f>
        <v>0</v>
      </c>
      <c r="AW112" s="114">
        <f>$D112*IF(AW$29&gt;'Inputs &amp; Summary'!$D$5,0,IF(AW$29&gt;VLOOKUP($G112,Lists!$J$17:$K$21,2),IF($M112=Lists!$H$3,IF($K112&lt;1,(($S112/$K112)*((1+'Inputs &amp; Summary'!$D$7)^AW$29)),((INT(AW$29/$K112)-INT((AW$29-1)/$K112))*$S112*((1+'Inputs &amp; Summary'!$D$7)^AW$29))),(_xlfn.WEIBULL.DIST(AW$29,$L112,$K112,FALSE)*$S112*((1+'Inputs &amp; Summary'!$D$7)^AW$29))),IF($M112=Lists!$H$3,IF($K112&lt;1,((($R112*(1-$E112)+$Q112*(1-$F112))/$K112)*((1+'Inputs &amp; Summary'!$D$7)^AW$29)),((INT(AW$29/$K112)-INT((AW$29-1)/$K112))*($R112*(1-$E112)+$Q112*(1-$F112))*((1+'Inputs &amp; Summary'!$D$7)^AW$29))),((_xlfn.WEIBULL.DIST(AW$29,$L112,$K112,FALSE)*($R112*(1-$E112)+$Q112*(1-$F112))*((1+'Inputs &amp; Summary'!$D$7)^AW$29))))))</f>
        <v>0</v>
      </c>
      <c r="AX112" s="114">
        <f>$D112*IF(AX$29&gt;'Inputs &amp; Summary'!$D$5,0,IF(AX$29&gt;VLOOKUP($G112,Lists!$J$17:$K$21,2),IF($M112=Lists!$H$3,IF($K112&lt;1,(($S112/$K112)*((1+'Inputs &amp; Summary'!$D$7)^AX$29)),((INT(AX$29/$K112)-INT((AX$29-1)/$K112))*$S112*((1+'Inputs &amp; Summary'!$D$7)^AX$29))),(_xlfn.WEIBULL.DIST(AX$29,$L112,$K112,FALSE)*$S112*((1+'Inputs &amp; Summary'!$D$7)^AX$29))),IF($M112=Lists!$H$3,IF($K112&lt;1,((($R112*(1-$E112)+$Q112*(1-$F112))/$K112)*((1+'Inputs &amp; Summary'!$D$7)^AX$29)),((INT(AX$29/$K112)-INT((AX$29-1)/$K112))*($R112*(1-$E112)+$Q112*(1-$F112))*((1+'Inputs &amp; Summary'!$D$7)^AX$29))),((_xlfn.WEIBULL.DIST(AX$29,$L112,$K112,FALSE)*($R112*(1-$E112)+$Q112*(1-$F112))*((1+'Inputs &amp; Summary'!$D$7)^AX$29))))))</f>
        <v>0</v>
      </c>
      <c r="AY112" s="114">
        <f>$D112*IF(AY$29&gt;'Inputs &amp; Summary'!$D$5,0,IF(AY$29&gt;VLOOKUP($G112,Lists!$J$17:$K$21,2),IF($M112=Lists!$H$3,IF($K112&lt;1,(($S112/$K112)*((1+'Inputs &amp; Summary'!$D$7)^AY$29)),((INT(AY$29/$K112)-INT((AY$29-1)/$K112))*$S112*((1+'Inputs &amp; Summary'!$D$7)^AY$29))),(_xlfn.WEIBULL.DIST(AY$29,$L112,$K112,FALSE)*$S112*((1+'Inputs &amp; Summary'!$D$7)^AY$29))),IF($M112=Lists!$H$3,IF($K112&lt;1,((($R112*(1-$E112)+$Q112*(1-$F112))/$K112)*((1+'Inputs &amp; Summary'!$D$7)^AY$29)),((INT(AY$29/$K112)-INT((AY$29-1)/$K112))*($R112*(1-$E112)+$Q112*(1-$F112))*((1+'Inputs &amp; Summary'!$D$7)^AY$29))),((_xlfn.WEIBULL.DIST(AY$29,$L112,$K112,FALSE)*($R112*(1-$E112)+$Q112*(1-$F112))*((1+'Inputs &amp; Summary'!$D$7)^AY$29))))))</f>
        <v>0</v>
      </c>
      <c r="AZ112" s="114">
        <f>$D112*IF(AZ$29&gt;'Inputs &amp; Summary'!$D$5,0,IF(AZ$29&gt;VLOOKUP($G112,Lists!$J$17:$K$21,2),IF($M112=Lists!$H$3,IF($K112&lt;1,(($S112/$K112)*((1+'Inputs &amp; Summary'!$D$7)^AZ$29)),((INT(AZ$29/$K112)-INT((AZ$29-1)/$K112))*$S112*((1+'Inputs &amp; Summary'!$D$7)^AZ$29))),(_xlfn.WEIBULL.DIST(AZ$29,$L112,$K112,FALSE)*$S112*((1+'Inputs &amp; Summary'!$D$7)^AZ$29))),IF($M112=Lists!$H$3,IF($K112&lt;1,((($R112*(1-$E112)+$Q112*(1-$F112))/$K112)*((1+'Inputs &amp; Summary'!$D$7)^AZ$29)),((INT(AZ$29/$K112)-INT((AZ$29-1)/$K112))*($R112*(1-$E112)+$Q112*(1-$F112))*((1+'Inputs &amp; Summary'!$D$7)^AZ$29))),((_xlfn.WEIBULL.DIST(AZ$29,$L112,$K112,FALSE)*($R112*(1-$E112)+$Q112*(1-$F112))*((1+'Inputs &amp; Summary'!$D$7)^AZ$29))))))</f>
        <v>0</v>
      </c>
      <c r="BA112" s="114">
        <f>$D112*IF(BA$29&gt;'Inputs &amp; Summary'!$D$5,0,IF(BA$29&gt;VLOOKUP($G112,Lists!$J$17:$K$21,2),IF($M112=Lists!$H$3,IF($K112&lt;1,(($S112/$K112)*((1+'Inputs &amp; Summary'!$D$7)^BA$29)),((INT(BA$29/$K112)-INT((BA$29-1)/$K112))*$S112*((1+'Inputs &amp; Summary'!$D$7)^BA$29))),(_xlfn.WEIBULL.DIST(BA$29,$L112,$K112,FALSE)*$S112*((1+'Inputs &amp; Summary'!$D$7)^BA$29))),IF($M112=Lists!$H$3,IF($K112&lt;1,((($R112*(1-$E112)+$Q112*(1-$F112))/$K112)*((1+'Inputs &amp; Summary'!$D$7)^BA$29)),((INT(BA$29/$K112)-INT((BA$29-1)/$K112))*($R112*(1-$E112)+$Q112*(1-$F112))*((1+'Inputs &amp; Summary'!$D$7)^BA$29))),((_xlfn.WEIBULL.DIST(BA$29,$L112,$K112,FALSE)*($R112*(1-$E112)+$Q112*(1-$F112))*((1+'Inputs &amp; Summary'!$D$7)^BA$29))))))</f>
        <v>0</v>
      </c>
      <c r="BB112" s="114">
        <f>$D112*IF(BB$29&gt;'Inputs &amp; Summary'!$D$5,0,IF(BB$29&gt;VLOOKUP($G112,Lists!$J$17:$K$21,2),IF($M112=Lists!$H$3,IF($K112&lt;1,(($S112/$K112)*((1+'Inputs &amp; Summary'!$D$7)^BB$29)),((INT(BB$29/$K112)-INT((BB$29-1)/$K112))*$S112*((1+'Inputs &amp; Summary'!$D$7)^BB$29))),(_xlfn.WEIBULL.DIST(BB$29,$L112,$K112,FALSE)*$S112*((1+'Inputs &amp; Summary'!$D$7)^BB$29))),IF($M112=Lists!$H$3,IF($K112&lt;1,((($R112*(1-$E112)+$Q112*(1-$F112))/$K112)*((1+'Inputs &amp; Summary'!$D$7)^BB$29)),((INT(BB$29/$K112)-INT((BB$29-1)/$K112))*($R112*(1-$E112)+$Q112*(1-$F112))*((1+'Inputs &amp; Summary'!$D$7)^BB$29))),((_xlfn.WEIBULL.DIST(BB$29,$L112,$K112,FALSE)*($R112*(1-$E112)+$Q112*(1-$F112))*((1+'Inputs &amp; Summary'!$D$7)^BB$29))))))</f>
        <v>0</v>
      </c>
      <c r="BC112" s="114">
        <f>$D112*IF(BC$29&gt;'Inputs &amp; Summary'!$D$5,0,IF(BC$29&gt;VLOOKUP($G112,Lists!$J$17:$K$21,2),IF($M112=Lists!$H$3,IF($K112&lt;1,(($S112/$K112)*((1+'Inputs &amp; Summary'!$D$7)^BC$29)),((INT(BC$29/$K112)-INT((BC$29-1)/$K112))*$S112*((1+'Inputs &amp; Summary'!$D$7)^BC$29))),(_xlfn.WEIBULL.DIST(BC$29,$L112,$K112,FALSE)*$S112*((1+'Inputs &amp; Summary'!$D$7)^BC$29))),IF($M112=Lists!$H$3,IF($K112&lt;1,((($R112*(1-$E112)+$Q112*(1-$F112))/$K112)*((1+'Inputs &amp; Summary'!$D$7)^BC$29)),((INT(BC$29/$K112)-INT((BC$29-1)/$K112))*($R112*(1-$E112)+$Q112*(1-$F112))*((1+'Inputs &amp; Summary'!$D$7)^BC$29))),((_xlfn.WEIBULL.DIST(BC$29,$L112,$K112,FALSE)*($R112*(1-$E112)+$Q112*(1-$F112))*((1+'Inputs &amp; Summary'!$D$7)^BC$29))))))</f>
        <v>0</v>
      </c>
      <c r="BD112" s="114">
        <f>$D112*IF(BD$29&gt;'Inputs &amp; Summary'!$D$5,0,IF(BD$29&gt;VLOOKUP($G112,Lists!$J$17:$K$21,2),IF($M112=Lists!$H$3,IF($K112&lt;1,(($S112/$K112)*((1+'Inputs &amp; Summary'!$D$7)^BD$29)),((INT(BD$29/$K112)-INT((BD$29-1)/$K112))*$S112*((1+'Inputs &amp; Summary'!$D$7)^BD$29))),(_xlfn.WEIBULL.DIST(BD$29,$L112,$K112,FALSE)*$S112*((1+'Inputs &amp; Summary'!$D$7)^BD$29))),IF($M112=Lists!$H$3,IF($K112&lt;1,((($R112*(1-$E112)+$Q112*(1-$F112))/$K112)*((1+'Inputs &amp; Summary'!$D$7)^BD$29)),((INT(BD$29/$K112)-INT((BD$29-1)/$K112))*($R112*(1-$E112)+$Q112*(1-$F112))*((1+'Inputs &amp; Summary'!$D$7)^BD$29))),((_xlfn.WEIBULL.DIST(BD$29,$L112,$K112,FALSE)*($R112*(1-$E112)+$Q112*(1-$F112))*((1+'Inputs &amp; Summary'!$D$7)^BD$29))))))</f>
        <v>0</v>
      </c>
      <c r="BE112" s="114">
        <f>$D112*IF(BE$29&gt;'Inputs &amp; Summary'!$D$5,0,IF(BE$29&gt;VLOOKUP($G112,Lists!$J$17:$K$21,2),IF($M112=Lists!$H$3,IF($K112&lt;1,(($S112/$K112)*((1+'Inputs &amp; Summary'!$D$7)^BE$29)),((INT(BE$29/$K112)-INT((BE$29-1)/$K112))*$S112*((1+'Inputs &amp; Summary'!$D$7)^BE$29))),(_xlfn.WEIBULL.DIST(BE$29,$L112,$K112,FALSE)*$S112*((1+'Inputs &amp; Summary'!$D$7)^BE$29))),IF($M112=Lists!$H$3,IF($K112&lt;1,((($R112*(1-$E112)+$Q112*(1-$F112))/$K112)*((1+'Inputs &amp; Summary'!$D$7)^BE$29)),((INT(BE$29/$K112)-INT((BE$29-1)/$K112))*($R112*(1-$E112)+$Q112*(1-$F112))*((1+'Inputs &amp; Summary'!$D$7)^BE$29))),((_xlfn.WEIBULL.DIST(BE$29,$L112,$K112,FALSE)*($R112*(1-$E112)+$Q112*(1-$F112))*((1+'Inputs &amp; Summary'!$D$7)^BE$29))))))</f>
        <v>0</v>
      </c>
      <c r="BF112" s="114">
        <f>$D112*IF(BF$29&gt;'Inputs &amp; Summary'!$D$5,0,IF(BF$29&gt;VLOOKUP($G112,Lists!$J$17:$K$21,2),IF($M112=Lists!$H$3,IF($K112&lt;1,(($S112/$K112)*((1+'Inputs &amp; Summary'!$D$7)^BF$29)),((INT(BF$29/$K112)-INT((BF$29-1)/$K112))*$S112*((1+'Inputs &amp; Summary'!$D$7)^BF$29))),(_xlfn.WEIBULL.DIST(BF$29,$L112,$K112,FALSE)*$S112*((1+'Inputs &amp; Summary'!$D$7)^BF$29))),IF($M112=Lists!$H$3,IF($K112&lt;1,((($R112*(1-$E112)+$Q112*(1-$F112))/$K112)*((1+'Inputs &amp; Summary'!$D$7)^BF$29)),((INT(BF$29/$K112)-INT((BF$29-1)/$K112))*($R112*(1-$E112)+$Q112*(1-$F112))*((1+'Inputs &amp; Summary'!$D$7)^BF$29))),((_xlfn.WEIBULL.DIST(BF$29,$L112,$K112,FALSE)*($R112*(1-$E112)+$Q112*(1-$F112))*((1+'Inputs &amp; Summary'!$D$7)^BF$29))))))</f>
        <v>0</v>
      </c>
      <c r="BG112" s="114">
        <f>$D112*IF(BG$29&gt;'Inputs &amp; Summary'!$D$5,0,IF(BG$29&gt;VLOOKUP($G112,Lists!$J$17:$K$21,2),IF($M112=Lists!$H$3,IF($K112&lt;1,(($S112/$K112)*((1+'Inputs &amp; Summary'!$D$7)^BG$29)),((INT(BG$29/$K112)-INT((BG$29-1)/$K112))*$S112*((1+'Inputs &amp; Summary'!$D$7)^BG$29))),(_xlfn.WEIBULL.DIST(BG$29,$L112,$K112,FALSE)*$S112*((1+'Inputs &amp; Summary'!$D$7)^BG$29))),IF($M112=Lists!$H$3,IF($K112&lt;1,((($R112*(1-$E112)+$Q112*(1-$F112))/$K112)*((1+'Inputs &amp; Summary'!$D$7)^BG$29)),((INT(BG$29/$K112)-INT((BG$29-1)/$K112))*($R112*(1-$E112)+$Q112*(1-$F112))*((1+'Inputs &amp; Summary'!$D$7)^BG$29))),((_xlfn.WEIBULL.DIST(BG$29,$L112,$K112,FALSE)*($R112*(1-$E112)+$Q112*(1-$F112))*((1+'Inputs &amp; Summary'!$D$7)^BG$29))))))</f>
        <v>0</v>
      </c>
      <c r="BH112" s="114">
        <f>$D112*IF(BH$29&gt;'Inputs &amp; Summary'!$D$5,0,IF(BH$29&gt;VLOOKUP($G112,Lists!$J$17:$K$21,2),IF($M112=Lists!$H$3,IF($K112&lt;1,(($S112/$K112)*((1+'Inputs &amp; Summary'!$D$7)^BH$29)),((INT(BH$29/$K112)-INT((BH$29-1)/$K112))*$S112*((1+'Inputs &amp; Summary'!$D$7)^BH$29))),(_xlfn.WEIBULL.DIST(BH$29,$L112,$K112,FALSE)*$S112*((1+'Inputs &amp; Summary'!$D$7)^BH$29))),IF($M112=Lists!$H$3,IF($K112&lt;1,((($R112*(1-$E112)+$Q112*(1-$F112))/$K112)*((1+'Inputs &amp; Summary'!$D$7)^BH$29)),((INT(BH$29/$K112)-INT((BH$29-1)/$K112))*($R112*(1-$E112)+$Q112*(1-$F112))*((1+'Inputs &amp; Summary'!$D$7)^BH$29))),((_xlfn.WEIBULL.DIST(BH$29,$L112,$K112,FALSE)*($R112*(1-$E112)+$Q112*(1-$F112))*((1+'Inputs &amp; Summary'!$D$7)^BH$29))))))</f>
        <v>0</v>
      </c>
      <c r="BI112" s="114">
        <f>$D112*IF(BI$29&gt;'Inputs &amp; Summary'!$D$5,0,IF(BI$29&gt;VLOOKUP($G112,Lists!$J$17:$K$21,2),IF($M112=Lists!$H$3,IF($K112&lt;1,(($S112/$K112)*((1+'Inputs &amp; Summary'!$D$7)^BI$29)),((INT(BI$29/$K112)-INT((BI$29-1)/$K112))*$S112*((1+'Inputs &amp; Summary'!$D$7)^BI$29))),(_xlfn.WEIBULL.DIST(BI$29,$L112,$K112,FALSE)*$S112*((1+'Inputs &amp; Summary'!$D$7)^BI$29))),IF($M112=Lists!$H$3,IF($K112&lt;1,((($R112*(1-$E112)+$Q112*(1-$F112))/$K112)*((1+'Inputs &amp; Summary'!$D$7)^BI$29)),((INT(BI$29/$K112)-INT((BI$29-1)/$K112))*($R112*(1-$E112)+$Q112*(1-$F112))*((1+'Inputs &amp; Summary'!$D$7)^BI$29))),((_xlfn.WEIBULL.DIST(BI$29,$L112,$K112,FALSE)*($R112*(1-$E112)+$Q112*(1-$F112))*((1+'Inputs &amp; Summary'!$D$7)^BI$29))))))</f>
        <v>0</v>
      </c>
      <c r="BJ112" s="114">
        <f>$D112*IF(BJ$29&gt;'Inputs &amp; Summary'!$D$5,0,IF(BJ$29&gt;VLOOKUP($G112,Lists!$J$17:$K$21,2),IF($M112=Lists!$H$3,IF($K112&lt;1,(($S112/$K112)*((1+'Inputs &amp; Summary'!$D$7)^BJ$29)),((INT(BJ$29/$K112)-INT((BJ$29-1)/$K112))*$S112*((1+'Inputs &amp; Summary'!$D$7)^BJ$29))),(_xlfn.WEIBULL.DIST(BJ$29,$L112,$K112,FALSE)*$S112*((1+'Inputs &amp; Summary'!$D$7)^BJ$29))),IF($M112=Lists!$H$3,IF($K112&lt;1,((($R112*(1-$E112)+$Q112*(1-$F112))/$K112)*((1+'Inputs &amp; Summary'!$D$7)^BJ$29)),((INT(BJ$29/$K112)-INT((BJ$29-1)/$K112))*($R112*(1-$E112)+$Q112*(1-$F112))*((1+'Inputs &amp; Summary'!$D$7)^BJ$29))),((_xlfn.WEIBULL.DIST(BJ$29,$L112,$K112,FALSE)*($R112*(1-$E112)+$Q112*(1-$F112))*((1+'Inputs &amp; Summary'!$D$7)^BJ$29))))))</f>
        <v>0</v>
      </c>
      <c r="BK112" s="114">
        <f>$D112*IF(BK$29&gt;'Inputs &amp; Summary'!$D$5,0,IF(BK$29&gt;VLOOKUP($G112,Lists!$J$17:$K$21,2),IF($M112=Lists!$H$3,IF($K112&lt;1,(($S112/$K112)*((1+'Inputs &amp; Summary'!$D$7)^BK$29)),((INT(BK$29/$K112)-INT((BK$29-1)/$K112))*$S112*((1+'Inputs &amp; Summary'!$D$7)^BK$29))),(_xlfn.WEIBULL.DIST(BK$29,$L112,$K112,FALSE)*$S112*((1+'Inputs &amp; Summary'!$D$7)^BK$29))),IF($M112=Lists!$H$3,IF($K112&lt;1,((($R112*(1-$E112)+$Q112*(1-$F112))/$K112)*((1+'Inputs &amp; Summary'!$D$7)^BK$29)),((INT(BK$29/$K112)-INT((BK$29-1)/$K112))*($R112*(1-$E112)+$Q112*(1-$F112))*((1+'Inputs &amp; Summary'!$D$7)^BK$29))),((_xlfn.WEIBULL.DIST(BK$29,$L112,$K112,FALSE)*($R112*(1-$E112)+$Q112*(1-$F112))*((1+'Inputs &amp; Summary'!$D$7)^BK$29))))))</f>
        <v>0</v>
      </c>
      <c r="BL112" s="114">
        <f>$D112*IF(BL$29&gt;'Inputs &amp; Summary'!$D$5,0,IF(BL$29&gt;VLOOKUP($G112,Lists!$J$17:$K$21,2),IF($M112=Lists!$H$3,IF($K112&lt;1,(($S112/$K112)*((1+'Inputs &amp; Summary'!$D$7)^BL$29)),((INT(BL$29/$K112)-INT((BL$29-1)/$K112))*$S112*((1+'Inputs &amp; Summary'!$D$7)^BL$29))),(_xlfn.WEIBULL.DIST(BL$29,$L112,$K112,FALSE)*$S112*((1+'Inputs &amp; Summary'!$D$7)^BL$29))),IF($M112=Lists!$H$3,IF($K112&lt;1,((($R112*(1-$E112)+$Q112*(1-$F112))/$K112)*((1+'Inputs &amp; Summary'!$D$7)^BL$29)),((INT(BL$29/$K112)-INT((BL$29-1)/$K112))*($R112*(1-$E112)+$Q112*(1-$F112))*((1+'Inputs &amp; Summary'!$D$7)^BL$29))),((_xlfn.WEIBULL.DIST(BL$29,$L112,$K112,FALSE)*($R112*(1-$E112)+$Q112*(1-$F112))*((1+'Inputs &amp; Summary'!$D$7)^BL$29))))))</f>
        <v>0</v>
      </c>
    </row>
    <row r="113" spans="1:64" s="1" customFormat="1" x14ac:dyDescent="0.3">
      <c r="A113" s="79" t="s">
        <v>192</v>
      </c>
      <c r="B113" s="33" t="s">
        <v>152</v>
      </c>
      <c r="C113" s="33" t="s">
        <v>18</v>
      </c>
      <c r="D113" s="68">
        <v>1</v>
      </c>
      <c r="E113" s="68">
        <v>0</v>
      </c>
      <c r="F113" s="68">
        <v>0</v>
      </c>
      <c r="G113" s="213" t="s">
        <v>433</v>
      </c>
      <c r="H113" s="34" t="s">
        <v>18</v>
      </c>
      <c r="I113" s="34" t="s">
        <v>95</v>
      </c>
      <c r="J113" s="33">
        <f>VLOOKUP(I113,'Labor Rates'!$A$1:$B$16,2)</f>
        <v>23.197115384615383</v>
      </c>
      <c r="K113" s="35">
        <v>50</v>
      </c>
      <c r="L113" s="35">
        <v>2</v>
      </c>
      <c r="M113" s="36" t="s">
        <v>249</v>
      </c>
      <c r="N113" s="84">
        <f>'Inputs &amp; Summary'!$D$32</f>
        <v>1</v>
      </c>
      <c r="O113" s="35">
        <v>4</v>
      </c>
      <c r="P113" s="5">
        <f>IF('Inputs &amp; Summary'!$D$32=0,0,0.05*'Inputs &amp; Summary'!$D$16/'Inputs &amp; Summary'!$D$32)</f>
        <v>22000</v>
      </c>
      <c r="Q113" s="73">
        <f t="shared" si="16"/>
        <v>92.788461538461533</v>
      </c>
      <c r="R113" s="73">
        <f t="shared" si="17"/>
        <v>22000</v>
      </c>
      <c r="S113" s="74">
        <f t="shared" si="18"/>
        <v>22092.788461538461</v>
      </c>
      <c r="T113" s="88"/>
      <c r="U113" s="80"/>
      <c r="V113" s="87">
        <f t="shared" si="19"/>
        <v>223.92118213104999</v>
      </c>
      <c r="W113" s="87">
        <f>NPV('Inputs &amp; Summary'!$D$6,Y113:BL113)</f>
        <v>1846.9974907945343</v>
      </c>
      <c r="X113" s="90">
        <f t="shared" si="20"/>
        <v>1.3405577498587649E-2</v>
      </c>
      <c r="Y113" s="114">
        <f>$D113*IF(Y$29&gt;'Inputs &amp; Summary'!$D$5,0,IF(Y$29&gt;VLOOKUP($G113,Lists!$J$17:$K$21,2),IF($M113=Lists!$H$3,IF($K113&lt;1,(($S113/$K113)*((1+'Inputs &amp; Summary'!$D$7)^Y$29)),((INT(Y$29/$K113)-INT((Y$29-1)/$K113))*$S113*((1+'Inputs &amp; Summary'!$D$7)^Y$29))),(_xlfn.WEIBULL.DIST(Y$29,$L113,$K113,FALSE)*$S113*((1+'Inputs &amp; Summary'!$D$7)^Y$29))),IF($M113=Lists!$H$3,IF($K113&lt;1,((($R113*(1-$E113)+$Q113*(1-$F113))/$K113)*((1+'Inputs &amp; Summary'!$D$7)^Y$29)),((INT(Y$29/$K113)-INT((Y$29-1)/$K113))*($R113*(1-$E113)+$Q113*(1-$F113))*((1+'Inputs &amp; Summary'!$D$7)^Y$29))),((_xlfn.WEIBULL.DIST(Y$29,$L113,$K113,FALSE)*($R113*(1-$E113)+$Q113*(1-$F113))*((1+'Inputs &amp; Summary'!$D$7)^Y$29))))))</f>
        <v>18.020505740486495</v>
      </c>
      <c r="Z113" s="114">
        <f>$D113*IF(Z$29&gt;'Inputs &amp; Summary'!$D$5,0,IF(Z$29&gt;VLOOKUP($G113,Lists!$J$17:$K$21,2),IF($M113=Lists!$H$3,IF($K113&lt;1,(($S113/$K113)*((1+'Inputs &amp; Summary'!$D$7)^Z$29)),((INT(Z$29/$K113)-INT((Z$29-1)/$K113))*$S113*((1+'Inputs &amp; Summary'!$D$7)^Z$29))),(_xlfn.WEIBULL.DIST(Z$29,$L113,$K113,FALSE)*$S113*((1+'Inputs &amp; Summary'!$D$7)^Z$29))),IF($M113=Lists!$H$3,IF($K113&lt;1,((($R113*(1-$E113)+$Q113*(1-$F113))/$K113)*((1+'Inputs &amp; Summary'!$D$7)^Z$29)),((INT(Z$29/$K113)-INT((Z$29-1)/$K113))*($R113*(1-$E113)+$Q113*(1-$F113))*((1+'Inputs &amp; Summary'!$D$7)^Z$29))),((_xlfn.WEIBULL.DIST(Z$29,$L113,$K113,FALSE)*($R113*(1-$E113)+$Q113*(1-$F113))*((1+'Inputs &amp; Summary'!$D$7)^Z$29))))))</f>
        <v>36.717743970474338</v>
      </c>
      <c r="AA113" s="114">
        <f>$D113*IF(AA$29&gt;'Inputs &amp; Summary'!$D$5,0,IF(AA$29&gt;VLOOKUP($G113,Lists!$J$17:$K$21,2),IF($M113=Lists!$H$3,IF($K113&lt;1,(($S113/$K113)*((1+'Inputs &amp; Summary'!$D$7)^AA$29)),((INT(AA$29/$K113)-INT((AA$29-1)/$K113))*$S113*((1+'Inputs &amp; Summary'!$D$7)^AA$29))),(_xlfn.WEIBULL.DIST(AA$29,$L113,$K113,FALSE)*$S113*((1+'Inputs &amp; Summary'!$D$7)^AA$29))),IF($M113=Lists!$H$3,IF($K113&lt;1,((($R113*(1-$E113)+$Q113*(1-$F113))/$K113)*((1+'Inputs &amp; Summary'!$D$7)^AA$29)),((INT(AA$29/$K113)-INT((AA$29-1)/$K113))*($R113*(1-$E113)+$Q113*(1-$F113))*((1+'Inputs &amp; Summary'!$D$7)^AA$29))),((_xlfn.WEIBULL.DIST(AA$29,$L113,$K113,FALSE)*($R113*(1-$E113)+$Q113*(1-$F113))*((1+'Inputs &amp; Summary'!$D$7)^AA$29))))))</f>
        <v>56.065904259705881</v>
      </c>
      <c r="AB113" s="114">
        <f>$D113*IF(AB$29&gt;'Inputs &amp; Summary'!$D$5,0,IF(AB$29&gt;VLOOKUP($G113,Lists!$J$17:$K$21,2),IF($M113=Lists!$H$3,IF($K113&lt;1,(($S113/$K113)*((1+'Inputs &amp; Summary'!$D$7)^AB$29)),((INT(AB$29/$K113)-INT((AB$29-1)/$K113))*$S113*((1+'Inputs &amp; Summary'!$D$7)^AB$29))),(_xlfn.WEIBULL.DIST(AB$29,$L113,$K113,FALSE)*$S113*((1+'Inputs &amp; Summary'!$D$7)^AB$29))),IF($M113=Lists!$H$3,IF($K113&lt;1,((($R113*(1-$E113)+$Q113*(1-$F113))/$K113)*((1+'Inputs &amp; Summary'!$D$7)^AB$29)),((INT(AB$29/$K113)-INT((AB$29-1)/$K113))*($R113*(1-$E113)+$Q113*(1-$F113))*((1+'Inputs &amp; Summary'!$D$7)^AB$29))),((_xlfn.WEIBULL.DIST(AB$29,$L113,$K113,FALSE)*($R113*(1-$E113)+$Q113*(1-$F113))*((1+'Inputs &amp; Summary'!$D$7)^AB$29))))))</f>
        <v>76.036429449551008</v>
      </c>
      <c r="AC113" s="114">
        <f>$D113*IF(AC$29&gt;'Inputs &amp; Summary'!$D$5,0,IF(AC$29&gt;VLOOKUP($G113,Lists!$J$17:$K$21,2),IF($M113=Lists!$H$3,IF($K113&lt;1,(($S113/$K113)*((1+'Inputs &amp; Summary'!$D$7)^AC$29)),((INT(AC$29/$K113)-INT((AC$29-1)/$K113))*$S113*((1+'Inputs &amp; Summary'!$D$7)^AC$29))),(_xlfn.WEIBULL.DIST(AC$29,$L113,$K113,FALSE)*$S113*((1+'Inputs &amp; Summary'!$D$7)^AC$29))),IF($M113=Lists!$H$3,IF($K113&lt;1,((($R113*(1-$E113)+$Q113*(1-$F113))/$K113)*((1+'Inputs &amp; Summary'!$D$7)^AC$29)),((INT(AC$29/$K113)-INT((AC$29-1)/$K113))*($R113*(1-$E113)+$Q113*(1-$F113))*((1+'Inputs &amp; Summary'!$D$7)^AC$29))),((_xlfn.WEIBULL.DIST(AC$29,$L113,$K113,FALSE)*($R113*(1-$E113)+$Q113*(1-$F113))*((1+'Inputs &amp; Summary'!$D$7)^AC$29))))))</f>
        <v>96.598067796806603</v>
      </c>
      <c r="AD113" s="114">
        <f>$D113*IF(AD$29&gt;'Inputs &amp; Summary'!$D$5,0,IF(AD$29&gt;VLOOKUP($G113,Lists!$J$17:$K$21,2),IF($M113=Lists!$H$3,IF($K113&lt;1,(($S113/$K113)*((1+'Inputs &amp; Summary'!$D$7)^AD$29)),((INT(AD$29/$K113)-INT((AD$29-1)/$K113))*$S113*((1+'Inputs &amp; Summary'!$D$7)^AD$29))),(_xlfn.WEIBULL.DIST(AD$29,$L113,$K113,FALSE)*$S113*((1+'Inputs &amp; Summary'!$D$7)^AD$29))),IF($M113=Lists!$H$3,IF($K113&lt;1,((($R113*(1-$E113)+$Q113*(1-$F113))/$K113)*((1+'Inputs &amp; Summary'!$D$7)^AD$29)),((INT(AD$29/$K113)-INT((AD$29-1)/$K113))*($R113*(1-$E113)+$Q113*(1-$F113))*((1+'Inputs &amp; Summary'!$D$7)^AD$29))),((_xlfn.WEIBULL.DIST(AD$29,$L113,$K113,FALSE)*($R113*(1-$E113)+$Q113*(1-$F113))*((1+'Inputs &amp; Summary'!$D$7)^AD$29))))))</f>
        <v>117.71693927739192</v>
      </c>
      <c r="AE113" s="114">
        <f>$D113*IF(AE$29&gt;'Inputs &amp; Summary'!$D$5,0,IF(AE$29&gt;VLOOKUP($G113,Lists!$J$17:$K$21,2),IF($M113=Lists!$H$3,IF($K113&lt;1,(($S113/$K113)*((1+'Inputs &amp; Summary'!$D$7)^AE$29)),((INT(AE$29/$K113)-INT((AE$29-1)/$K113))*$S113*((1+'Inputs &amp; Summary'!$D$7)^AE$29))),(_xlfn.WEIBULL.DIST(AE$29,$L113,$K113,FALSE)*$S113*((1+'Inputs &amp; Summary'!$D$7)^AE$29))),IF($M113=Lists!$H$3,IF($K113&lt;1,((($R113*(1-$E113)+$Q113*(1-$F113))/$K113)*((1+'Inputs &amp; Summary'!$D$7)^AE$29)),((INT(AE$29/$K113)-INT((AE$29-1)/$K113))*($R113*(1-$E113)+$Q113*(1-$F113))*((1+'Inputs &amp; Summary'!$D$7)^AE$29))),((_xlfn.WEIBULL.DIST(AE$29,$L113,$K113,FALSE)*($R113*(1-$E113)+$Q113*(1-$F113))*((1+'Inputs &amp; Summary'!$D$7)^AE$29))))))</f>
        <v>139.35661596560163</v>
      </c>
      <c r="AF113" s="114">
        <f>$D113*IF(AF$29&gt;'Inputs &amp; Summary'!$D$5,0,IF(AF$29&gt;VLOOKUP($G113,Lists!$J$17:$K$21,2),IF($M113=Lists!$H$3,IF($K113&lt;1,(($S113/$K113)*((1+'Inputs &amp; Summary'!$D$7)^AF$29)),((INT(AF$29/$K113)-INT((AF$29-1)/$K113))*$S113*((1+'Inputs &amp; Summary'!$D$7)^AF$29))),(_xlfn.WEIBULL.DIST(AF$29,$L113,$K113,FALSE)*$S113*((1+'Inputs &amp; Summary'!$D$7)^AF$29))),IF($M113=Lists!$H$3,IF($K113&lt;1,((($R113*(1-$E113)+$Q113*(1-$F113))/$K113)*((1+'Inputs &amp; Summary'!$D$7)^AF$29)),((INT(AF$29/$K113)-INT((AF$29-1)/$K113))*($R113*(1-$E113)+$Q113*(1-$F113))*((1+'Inputs &amp; Summary'!$D$7)^AF$29))),((_xlfn.WEIBULL.DIST(AF$29,$L113,$K113,FALSE)*($R113*(1-$E113)+$Q113*(1-$F113))*((1+'Inputs &amp; Summary'!$D$7)^AF$29))))))</f>
        <v>161.47821631218849</v>
      </c>
      <c r="AG113" s="114">
        <f>$D113*IF(AG$29&gt;'Inputs &amp; Summary'!$D$5,0,IF(AG$29&gt;VLOOKUP($G113,Lists!$J$17:$K$21,2),IF($M113=Lists!$H$3,IF($K113&lt;1,(($S113/$K113)*((1+'Inputs &amp; Summary'!$D$7)^AG$29)),((INT(AG$29/$K113)-INT((AG$29-1)/$K113))*$S113*((1+'Inputs &amp; Summary'!$D$7)^AG$29))),(_xlfn.WEIBULL.DIST(AG$29,$L113,$K113,FALSE)*$S113*((1+'Inputs &amp; Summary'!$D$7)^AG$29))),IF($M113=Lists!$H$3,IF($K113&lt;1,((($R113*(1-$E113)+$Q113*(1-$F113))/$K113)*((1+'Inputs &amp; Summary'!$D$7)^AG$29)),((INT(AG$29/$K113)-INT((AG$29-1)/$K113))*($R113*(1-$E113)+$Q113*(1-$F113))*((1+'Inputs &amp; Summary'!$D$7)^AG$29))),((_xlfn.WEIBULL.DIST(AG$29,$L113,$K113,FALSE)*($R113*(1-$E113)+$Q113*(1-$F113))*((1+'Inputs &amp; Summary'!$D$7)^AG$29))))))</f>
        <v>184.04051305170026</v>
      </c>
      <c r="AH113" s="114">
        <f>$D113*IF(AH$29&gt;'Inputs &amp; Summary'!$D$5,0,IF(AH$29&gt;VLOOKUP($G113,Lists!$J$17:$K$21,2),IF($M113=Lists!$H$3,IF($K113&lt;1,(($S113/$K113)*((1+'Inputs &amp; Summary'!$D$7)^AH$29)),((INT(AH$29/$K113)-INT((AH$29-1)/$K113))*$S113*((1+'Inputs &amp; Summary'!$D$7)^AH$29))),(_xlfn.WEIBULL.DIST(AH$29,$L113,$K113,FALSE)*$S113*((1+'Inputs &amp; Summary'!$D$7)^AH$29))),IF($M113=Lists!$H$3,IF($K113&lt;1,((($R113*(1-$E113)+$Q113*(1-$F113))/$K113)*((1+'Inputs &amp; Summary'!$D$7)^AH$29)),((INT(AH$29/$K113)-INT((AH$29-1)/$K113))*($R113*(1-$E113)+$Q113*(1-$F113))*((1+'Inputs &amp; Summary'!$D$7)^AH$29))),((_xlfn.WEIBULL.DIST(AH$29,$L113,$K113,FALSE)*($R113*(1-$E113)+$Q113*(1-$F113))*((1+'Inputs &amp; Summary'!$D$7)^AH$29))))))</f>
        <v>207.00005437693059</v>
      </c>
      <c r="AI113" s="114">
        <f>$D113*IF(AI$29&gt;'Inputs &amp; Summary'!$D$5,0,IF(AI$29&gt;VLOOKUP($G113,Lists!$J$17:$K$21,2),IF($M113=Lists!$H$3,IF($K113&lt;1,(($S113/$K113)*((1+'Inputs &amp; Summary'!$D$7)^AI$29)),((INT(AI$29/$K113)-INT((AI$29-1)/$K113))*$S113*((1+'Inputs &amp; Summary'!$D$7)^AI$29))),(_xlfn.WEIBULL.DIST(AI$29,$L113,$K113,FALSE)*$S113*((1+'Inputs &amp; Summary'!$D$7)^AI$29))),IF($M113=Lists!$H$3,IF($K113&lt;1,((($R113*(1-$E113)+$Q113*(1-$F113))/$K113)*((1+'Inputs &amp; Summary'!$D$7)^AI$29)),((INT(AI$29/$K113)-INT((AI$29-1)/$K113))*($R113*(1-$E113)+$Q113*(1-$F113))*((1+'Inputs &amp; Summary'!$D$7)^AI$29))),((_xlfn.WEIBULL.DIST(AI$29,$L113,$K113,FALSE)*($R113*(1-$E113)+$Q113*(1-$F113))*((1+'Inputs &amp; Summary'!$D$7)^AI$29))))))</f>
        <v>230.31129792681108</v>
      </c>
      <c r="AJ113" s="114">
        <f>$D113*IF(AJ$29&gt;'Inputs &amp; Summary'!$D$5,0,IF(AJ$29&gt;VLOOKUP($G113,Lists!$J$17:$K$21,2),IF($M113=Lists!$H$3,IF($K113&lt;1,(($S113/$K113)*((1+'Inputs &amp; Summary'!$D$7)^AJ$29)),((INT(AJ$29/$K113)-INT((AJ$29-1)/$K113))*$S113*((1+'Inputs &amp; Summary'!$D$7)^AJ$29))),(_xlfn.WEIBULL.DIST(AJ$29,$L113,$K113,FALSE)*$S113*((1+'Inputs &amp; Summary'!$D$7)^AJ$29))),IF($M113=Lists!$H$3,IF($K113&lt;1,((($R113*(1-$E113)+$Q113*(1-$F113))/$K113)*((1+'Inputs &amp; Summary'!$D$7)^AJ$29)),((INT(AJ$29/$K113)-INT((AJ$29-1)/$K113))*($R113*(1-$E113)+$Q113*(1-$F113))*((1+'Inputs &amp; Summary'!$D$7)^AJ$29))),((_xlfn.WEIBULL.DIST(AJ$29,$L113,$K113,FALSE)*($R113*(1-$E113)+$Q113*(1-$F113))*((1+'Inputs &amp; Summary'!$D$7)^AJ$29))))))</f>
        <v>253.92675704432386</v>
      </c>
      <c r="AK113" s="114">
        <f>$D113*IF(AK$29&gt;'Inputs &amp; Summary'!$D$5,0,IF(AK$29&gt;VLOOKUP($G113,Lists!$J$17:$K$21,2),IF($M113=Lists!$H$3,IF($K113&lt;1,(($S113/$K113)*((1+'Inputs &amp; Summary'!$D$7)^AK$29)),((INT(AK$29/$K113)-INT((AK$29-1)/$K113))*$S113*((1+'Inputs &amp; Summary'!$D$7)^AK$29))),(_xlfn.WEIBULL.DIST(AK$29,$L113,$K113,FALSE)*$S113*((1+'Inputs &amp; Summary'!$D$7)^AK$29))),IF($M113=Lists!$H$3,IF($K113&lt;1,((($R113*(1-$E113)+$Q113*(1-$F113))/$K113)*((1+'Inputs &amp; Summary'!$D$7)^AK$29)),((INT(AK$29/$K113)-INT((AK$29-1)/$K113))*($R113*(1-$E113)+$Q113*(1-$F113))*((1+'Inputs &amp; Summary'!$D$7)^AK$29))),((_xlfn.WEIBULL.DIST(AK$29,$L113,$K113,FALSE)*($R113*(1-$E113)+$Q113*(1-$F113))*((1+'Inputs &amp; Summary'!$D$7)^AK$29))))))</f>
        <v>277.797158673799</v>
      </c>
      <c r="AL113" s="114">
        <f>$D113*IF(AL$29&gt;'Inputs &amp; Summary'!$D$5,0,IF(AL$29&gt;VLOOKUP($G113,Lists!$J$17:$K$21,2),IF($M113=Lists!$H$3,IF($K113&lt;1,(($S113/$K113)*((1+'Inputs &amp; Summary'!$D$7)^AL$29)),((INT(AL$29/$K113)-INT((AL$29-1)/$K113))*$S113*((1+'Inputs &amp; Summary'!$D$7)^AL$29))),(_xlfn.WEIBULL.DIST(AL$29,$L113,$K113,FALSE)*$S113*((1+'Inputs &amp; Summary'!$D$7)^AL$29))),IF($M113=Lists!$H$3,IF($K113&lt;1,((($R113*(1-$E113)+$Q113*(1-$F113))/$K113)*((1+'Inputs &amp; Summary'!$D$7)^AL$29)),((INT(AL$29/$K113)-INT((AL$29-1)/$K113))*($R113*(1-$E113)+$Q113*(1-$F113))*((1+'Inputs &amp; Summary'!$D$7)^AL$29))),((_xlfn.WEIBULL.DIST(AL$29,$L113,$K113,FALSE)*($R113*(1-$E113)+$Q113*(1-$F113))*((1+'Inputs &amp; Summary'!$D$7)^AL$29))))))</f>
        <v>301.87161218302504</v>
      </c>
      <c r="AM113" s="114">
        <f>$D113*IF(AM$29&gt;'Inputs &amp; Summary'!$D$5,0,IF(AM$29&gt;VLOOKUP($G113,Lists!$J$17:$K$21,2),IF($M113=Lists!$H$3,IF($K113&lt;1,(($S113/$K113)*((1+'Inputs &amp; Summary'!$D$7)^AM$29)),((INT(AM$29/$K113)-INT((AM$29-1)/$K113))*$S113*((1+'Inputs &amp; Summary'!$D$7)^AM$29))),(_xlfn.WEIBULL.DIST(AM$29,$L113,$K113,FALSE)*$S113*((1+'Inputs &amp; Summary'!$D$7)^AM$29))),IF($M113=Lists!$H$3,IF($K113&lt;1,((($R113*(1-$E113)+$Q113*(1-$F113))/$K113)*((1+'Inputs &amp; Summary'!$D$7)^AM$29)),((INT(AM$29/$K113)-INT((AM$29-1)/$K113))*($R113*(1-$E113)+$Q113*(1-$F113))*((1+'Inputs &amp; Summary'!$D$7)^AM$29))),((_xlfn.WEIBULL.DIST(AM$29,$L113,$K113,FALSE)*($R113*(1-$E113)+$Q113*(1-$F113))*((1+'Inputs &amp; Summary'!$D$7)^AM$29))))))</f>
        <v>326.09778831564779</v>
      </c>
      <c r="AN113" s="114">
        <f>$D113*IF(AN$29&gt;'Inputs &amp; Summary'!$D$5,0,IF(AN$29&gt;VLOOKUP($G113,Lists!$J$17:$K$21,2),IF($M113=Lists!$H$3,IF($K113&lt;1,(($S113/$K113)*((1+'Inputs &amp; Summary'!$D$7)^AN$29)),((INT(AN$29/$K113)-INT((AN$29-1)/$K113))*$S113*((1+'Inputs &amp; Summary'!$D$7)^AN$29))),(_xlfn.WEIBULL.DIST(AN$29,$L113,$K113,FALSE)*$S113*((1+'Inputs &amp; Summary'!$D$7)^AN$29))),IF($M113=Lists!$H$3,IF($K113&lt;1,((($R113*(1-$E113)+$Q113*(1-$F113))/$K113)*((1+'Inputs &amp; Summary'!$D$7)^AN$29)),((INT(AN$29/$K113)-INT((AN$29-1)/$K113))*($R113*(1-$E113)+$Q113*(1-$F113))*((1+'Inputs &amp; Summary'!$D$7)^AN$29))),((_xlfn.WEIBULL.DIST(AN$29,$L113,$K113,FALSE)*($R113*(1-$E113)+$Q113*(1-$F113))*((1+'Inputs &amp; Summary'!$D$7)^AN$29))))))</f>
        <v>350.42210740407552</v>
      </c>
      <c r="AO113" s="114">
        <f>$D113*IF(AO$29&gt;'Inputs &amp; Summary'!$D$5,0,IF(AO$29&gt;VLOOKUP($G113,Lists!$J$17:$K$21,2),IF($M113=Lists!$H$3,IF($K113&lt;1,(($S113/$K113)*((1+'Inputs &amp; Summary'!$D$7)^AO$29)),((INT(AO$29/$K113)-INT((AO$29-1)/$K113))*$S113*((1+'Inputs &amp; Summary'!$D$7)^AO$29))),(_xlfn.WEIBULL.DIST(AO$29,$L113,$K113,FALSE)*$S113*((1+'Inputs &amp; Summary'!$D$7)^AO$29))),IF($M113=Lists!$H$3,IF($K113&lt;1,((($R113*(1-$E113)+$Q113*(1-$F113))/$K113)*((1+'Inputs &amp; Summary'!$D$7)^AO$29)),((INT(AO$29/$K113)-INT((AO$29-1)/$K113))*($R113*(1-$E113)+$Q113*(1-$F113))*((1+'Inputs &amp; Summary'!$D$7)^AO$29))),((_xlfn.WEIBULL.DIST(AO$29,$L113,$K113,FALSE)*($R113*(1-$E113)+$Q113*(1-$F113))*((1+'Inputs &amp; Summary'!$D$7)^AO$29))))))</f>
        <v>374.78993590319521</v>
      </c>
      <c r="AP113" s="114">
        <f>$D113*IF(AP$29&gt;'Inputs &amp; Summary'!$D$5,0,IF(AP$29&gt;VLOOKUP($G113,Lists!$J$17:$K$21,2),IF($M113=Lists!$H$3,IF($K113&lt;1,(($S113/$K113)*((1+'Inputs &amp; Summary'!$D$7)^AP$29)),((INT(AP$29/$K113)-INT((AP$29-1)/$K113))*$S113*((1+'Inputs &amp; Summary'!$D$7)^AP$29))),(_xlfn.WEIBULL.DIST(AP$29,$L113,$K113,FALSE)*$S113*((1+'Inputs &amp; Summary'!$D$7)^AP$29))),IF($M113=Lists!$H$3,IF($K113&lt;1,((($R113*(1-$E113)+$Q113*(1-$F113))/$K113)*((1+'Inputs &amp; Summary'!$D$7)^AP$29)),((INT(AP$29/$K113)-INT((AP$29-1)/$K113))*($R113*(1-$E113)+$Q113*(1-$F113))*((1+'Inputs &amp; Summary'!$D$7)^AP$29))),((_xlfn.WEIBULL.DIST(AP$29,$L113,$K113,FALSE)*($R113*(1-$E113)+$Q113*(1-$F113))*((1+'Inputs &amp; Summary'!$D$7)^AP$29))))))</f>
        <v>399.1457902412622</v>
      </c>
      <c r="AQ113" s="114">
        <f>$D113*IF(AQ$29&gt;'Inputs &amp; Summary'!$D$5,0,IF(AQ$29&gt;VLOOKUP($G113,Lists!$J$17:$K$21,2),IF($M113=Lists!$H$3,IF($K113&lt;1,(($S113/$K113)*((1+'Inputs &amp; Summary'!$D$7)^AQ$29)),((INT(AQ$29/$K113)-INT((AQ$29-1)/$K113))*$S113*((1+'Inputs &amp; Summary'!$D$7)^AQ$29))),(_xlfn.WEIBULL.DIST(AQ$29,$L113,$K113,FALSE)*$S113*((1+'Inputs &amp; Summary'!$D$7)^AQ$29))),IF($M113=Lists!$H$3,IF($K113&lt;1,((($R113*(1-$E113)+$Q113*(1-$F113))/$K113)*((1+'Inputs &amp; Summary'!$D$7)^AQ$29)),((INT(AQ$29/$K113)-INT((AQ$29-1)/$K113))*($R113*(1-$E113)+$Q113*(1-$F113))*((1+'Inputs &amp; Summary'!$D$7)^AQ$29))),((_xlfn.WEIBULL.DIST(AQ$29,$L113,$K113,FALSE)*($R113*(1-$E113)+$Q113*(1-$F113))*((1+'Inputs &amp; Summary'!$D$7)^AQ$29))))))</f>
        <v>423.43354692693345</v>
      </c>
      <c r="AR113" s="114">
        <f>$D113*IF(AR$29&gt;'Inputs &amp; Summary'!$D$5,0,IF(AR$29&gt;VLOOKUP($G113,Lists!$J$17:$K$21,2),IF($M113=Lists!$H$3,IF($K113&lt;1,(($S113/$K113)*((1+'Inputs &amp; Summary'!$D$7)^AR$29)),((INT(AR$29/$K113)-INT((AR$29-1)/$K113))*$S113*((1+'Inputs &amp; Summary'!$D$7)^AR$29))),(_xlfn.WEIBULL.DIST(AR$29,$L113,$K113,FALSE)*$S113*((1+'Inputs &amp; Summary'!$D$7)^AR$29))),IF($M113=Lists!$H$3,IF($K113&lt;1,((($R113*(1-$E113)+$Q113*(1-$F113))/$K113)*((1+'Inputs &amp; Summary'!$D$7)^AR$29)),((INT(AR$29/$K113)-INT((AR$29-1)/$K113))*($R113*(1-$E113)+$Q113*(1-$F113))*((1+'Inputs &amp; Summary'!$D$7)^AR$29))),((_xlfn.WEIBULL.DIST(AR$29,$L113,$K113,FALSE)*($R113*(1-$E113)+$Q113*(1-$F113))*((1+'Inputs &amp; Summary'!$D$7)^AR$29))))))</f>
        <v>447.59665780108918</v>
      </c>
      <c r="AS113" s="114">
        <f>$D113*IF(AS$29&gt;'Inputs &amp; Summary'!$D$5,0,IF(AS$29&gt;VLOOKUP($G113,Lists!$J$17:$K$21,2),IF($M113=Lists!$H$3,IF($K113&lt;1,(($S113/$K113)*((1+'Inputs &amp; Summary'!$D$7)^AS$29)),((INT(AS$29/$K113)-INT((AS$29-1)/$K113))*$S113*((1+'Inputs &amp; Summary'!$D$7)^AS$29))),(_xlfn.WEIBULL.DIST(AS$29,$L113,$K113,FALSE)*$S113*((1+'Inputs &amp; Summary'!$D$7)^AS$29))),IF($M113=Lists!$H$3,IF($K113&lt;1,((($R113*(1-$E113)+$Q113*(1-$F113))/$K113)*((1+'Inputs &amp; Summary'!$D$7)^AS$29)),((INT(AS$29/$K113)-INT((AS$29-1)/$K113))*($R113*(1-$E113)+$Q113*(1-$F113))*((1+'Inputs &amp; Summary'!$D$7)^AS$29))),((_xlfn.WEIBULL.DIST(AS$29,$L113,$K113,FALSE)*($R113*(1-$E113)+$Q113*(1-$F113))*((1+'Inputs &amp; Summary'!$D$7)^AS$29))))))</f>
        <v>0</v>
      </c>
      <c r="AT113" s="114">
        <f>$D113*IF(AT$29&gt;'Inputs &amp; Summary'!$D$5,0,IF(AT$29&gt;VLOOKUP($G113,Lists!$J$17:$K$21,2),IF($M113=Lists!$H$3,IF($K113&lt;1,(($S113/$K113)*((1+'Inputs &amp; Summary'!$D$7)^AT$29)),((INT(AT$29/$K113)-INT((AT$29-1)/$K113))*$S113*((1+'Inputs &amp; Summary'!$D$7)^AT$29))),(_xlfn.WEIBULL.DIST(AT$29,$L113,$K113,FALSE)*$S113*((1+'Inputs &amp; Summary'!$D$7)^AT$29))),IF($M113=Lists!$H$3,IF($K113&lt;1,((($R113*(1-$E113)+$Q113*(1-$F113))/$K113)*((1+'Inputs &amp; Summary'!$D$7)^AT$29)),((INT(AT$29/$K113)-INT((AT$29-1)/$K113))*($R113*(1-$E113)+$Q113*(1-$F113))*((1+'Inputs &amp; Summary'!$D$7)^AT$29))),((_xlfn.WEIBULL.DIST(AT$29,$L113,$K113,FALSE)*($R113*(1-$E113)+$Q113*(1-$F113))*((1+'Inputs &amp; Summary'!$D$7)^AT$29))))))</f>
        <v>0</v>
      </c>
      <c r="AU113" s="114">
        <f>$D113*IF(AU$29&gt;'Inputs &amp; Summary'!$D$5,0,IF(AU$29&gt;VLOOKUP($G113,Lists!$J$17:$K$21,2),IF($M113=Lists!$H$3,IF($K113&lt;1,(($S113/$K113)*((1+'Inputs &amp; Summary'!$D$7)^AU$29)),((INT(AU$29/$K113)-INT((AU$29-1)/$K113))*$S113*((1+'Inputs &amp; Summary'!$D$7)^AU$29))),(_xlfn.WEIBULL.DIST(AU$29,$L113,$K113,FALSE)*$S113*((1+'Inputs &amp; Summary'!$D$7)^AU$29))),IF($M113=Lists!$H$3,IF($K113&lt;1,((($R113*(1-$E113)+$Q113*(1-$F113))/$K113)*((1+'Inputs &amp; Summary'!$D$7)^AU$29)),((INT(AU$29/$K113)-INT((AU$29-1)/$K113))*($R113*(1-$E113)+$Q113*(1-$F113))*((1+'Inputs &amp; Summary'!$D$7)^AU$29))),((_xlfn.WEIBULL.DIST(AU$29,$L113,$K113,FALSE)*($R113*(1-$E113)+$Q113*(1-$F113))*((1+'Inputs &amp; Summary'!$D$7)^AU$29))))))</f>
        <v>0</v>
      </c>
      <c r="AV113" s="114">
        <f>$D113*IF(AV$29&gt;'Inputs &amp; Summary'!$D$5,0,IF(AV$29&gt;VLOOKUP($G113,Lists!$J$17:$K$21,2),IF($M113=Lists!$H$3,IF($K113&lt;1,(($S113/$K113)*((1+'Inputs &amp; Summary'!$D$7)^AV$29)),((INT(AV$29/$K113)-INT((AV$29-1)/$K113))*$S113*((1+'Inputs &amp; Summary'!$D$7)^AV$29))),(_xlfn.WEIBULL.DIST(AV$29,$L113,$K113,FALSE)*$S113*((1+'Inputs &amp; Summary'!$D$7)^AV$29))),IF($M113=Lists!$H$3,IF($K113&lt;1,((($R113*(1-$E113)+$Q113*(1-$F113))/$K113)*((1+'Inputs &amp; Summary'!$D$7)^AV$29)),((INT(AV$29/$K113)-INT((AV$29-1)/$K113))*($R113*(1-$E113)+$Q113*(1-$F113))*((1+'Inputs &amp; Summary'!$D$7)^AV$29))),((_xlfn.WEIBULL.DIST(AV$29,$L113,$K113,FALSE)*($R113*(1-$E113)+$Q113*(1-$F113))*((1+'Inputs &amp; Summary'!$D$7)^AV$29))))))</f>
        <v>0</v>
      </c>
      <c r="AW113" s="114">
        <f>$D113*IF(AW$29&gt;'Inputs &amp; Summary'!$D$5,0,IF(AW$29&gt;VLOOKUP($G113,Lists!$J$17:$K$21,2),IF($M113=Lists!$H$3,IF($K113&lt;1,(($S113/$K113)*((1+'Inputs &amp; Summary'!$D$7)^AW$29)),((INT(AW$29/$K113)-INT((AW$29-1)/$K113))*$S113*((1+'Inputs &amp; Summary'!$D$7)^AW$29))),(_xlfn.WEIBULL.DIST(AW$29,$L113,$K113,FALSE)*$S113*((1+'Inputs &amp; Summary'!$D$7)^AW$29))),IF($M113=Lists!$H$3,IF($K113&lt;1,((($R113*(1-$E113)+$Q113*(1-$F113))/$K113)*((1+'Inputs &amp; Summary'!$D$7)^AW$29)),((INT(AW$29/$K113)-INT((AW$29-1)/$K113))*($R113*(1-$E113)+$Q113*(1-$F113))*((1+'Inputs &amp; Summary'!$D$7)^AW$29))),((_xlfn.WEIBULL.DIST(AW$29,$L113,$K113,FALSE)*($R113*(1-$E113)+$Q113*(1-$F113))*((1+'Inputs &amp; Summary'!$D$7)^AW$29))))))</f>
        <v>0</v>
      </c>
      <c r="AX113" s="114">
        <f>$D113*IF(AX$29&gt;'Inputs &amp; Summary'!$D$5,0,IF(AX$29&gt;VLOOKUP($G113,Lists!$J$17:$K$21,2),IF($M113=Lists!$H$3,IF($K113&lt;1,(($S113/$K113)*((1+'Inputs &amp; Summary'!$D$7)^AX$29)),((INT(AX$29/$K113)-INT((AX$29-1)/$K113))*$S113*((1+'Inputs &amp; Summary'!$D$7)^AX$29))),(_xlfn.WEIBULL.DIST(AX$29,$L113,$K113,FALSE)*$S113*((1+'Inputs &amp; Summary'!$D$7)^AX$29))),IF($M113=Lists!$H$3,IF($K113&lt;1,((($R113*(1-$E113)+$Q113*(1-$F113))/$K113)*((1+'Inputs &amp; Summary'!$D$7)^AX$29)),((INT(AX$29/$K113)-INT((AX$29-1)/$K113))*($R113*(1-$E113)+$Q113*(1-$F113))*((1+'Inputs &amp; Summary'!$D$7)^AX$29))),((_xlfn.WEIBULL.DIST(AX$29,$L113,$K113,FALSE)*($R113*(1-$E113)+$Q113*(1-$F113))*((1+'Inputs &amp; Summary'!$D$7)^AX$29))))))</f>
        <v>0</v>
      </c>
      <c r="AY113" s="114">
        <f>$D113*IF(AY$29&gt;'Inputs &amp; Summary'!$D$5,0,IF(AY$29&gt;VLOOKUP($G113,Lists!$J$17:$K$21,2),IF($M113=Lists!$H$3,IF($K113&lt;1,(($S113/$K113)*((1+'Inputs &amp; Summary'!$D$7)^AY$29)),((INT(AY$29/$K113)-INT((AY$29-1)/$K113))*$S113*((1+'Inputs &amp; Summary'!$D$7)^AY$29))),(_xlfn.WEIBULL.DIST(AY$29,$L113,$K113,FALSE)*$S113*((1+'Inputs &amp; Summary'!$D$7)^AY$29))),IF($M113=Lists!$H$3,IF($K113&lt;1,((($R113*(1-$E113)+$Q113*(1-$F113))/$K113)*((1+'Inputs &amp; Summary'!$D$7)^AY$29)),((INT(AY$29/$K113)-INT((AY$29-1)/$K113))*($R113*(1-$E113)+$Q113*(1-$F113))*((1+'Inputs &amp; Summary'!$D$7)^AY$29))),((_xlfn.WEIBULL.DIST(AY$29,$L113,$K113,FALSE)*($R113*(1-$E113)+$Q113*(1-$F113))*((1+'Inputs &amp; Summary'!$D$7)^AY$29))))))</f>
        <v>0</v>
      </c>
      <c r="AZ113" s="114">
        <f>$D113*IF(AZ$29&gt;'Inputs &amp; Summary'!$D$5,0,IF(AZ$29&gt;VLOOKUP($G113,Lists!$J$17:$K$21,2),IF($M113=Lists!$H$3,IF($K113&lt;1,(($S113/$K113)*((1+'Inputs &amp; Summary'!$D$7)^AZ$29)),((INT(AZ$29/$K113)-INT((AZ$29-1)/$K113))*$S113*((1+'Inputs &amp; Summary'!$D$7)^AZ$29))),(_xlfn.WEIBULL.DIST(AZ$29,$L113,$K113,FALSE)*$S113*((1+'Inputs &amp; Summary'!$D$7)^AZ$29))),IF($M113=Lists!$H$3,IF($K113&lt;1,((($R113*(1-$E113)+$Q113*(1-$F113))/$K113)*((1+'Inputs &amp; Summary'!$D$7)^AZ$29)),((INT(AZ$29/$K113)-INT((AZ$29-1)/$K113))*($R113*(1-$E113)+$Q113*(1-$F113))*((1+'Inputs &amp; Summary'!$D$7)^AZ$29))),((_xlfn.WEIBULL.DIST(AZ$29,$L113,$K113,FALSE)*($R113*(1-$E113)+$Q113*(1-$F113))*((1+'Inputs &amp; Summary'!$D$7)^AZ$29))))))</f>
        <v>0</v>
      </c>
      <c r="BA113" s="114">
        <f>$D113*IF(BA$29&gt;'Inputs &amp; Summary'!$D$5,0,IF(BA$29&gt;VLOOKUP($G113,Lists!$J$17:$K$21,2),IF($M113=Lists!$H$3,IF($K113&lt;1,(($S113/$K113)*((1+'Inputs &amp; Summary'!$D$7)^BA$29)),((INT(BA$29/$K113)-INT((BA$29-1)/$K113))*$S113*((1+'Inputs &amp; Summary'!$D$7)^BA$29))),(_xlfn.WEIBULL.DIST(BA$29,$L113,$K113,FALSE)*$S113*((1+'Inputs &amp; Summary'!$D$7)^BA$29))),IF($M113=Lists!$H$3,IF($K113&lt;1,((($R113*(1-$E113)+$Q113*(1-$F113))/$K113)*((1+'Inputs &amp; Summary'!$D$7)^BA$29)),((INT(BA$29/$K113)-INT((BA$29-1)/$K113))*($R113*(1-$E113)+$Q113*(1-$F113))*((1+'Inputs &amp; Summary'!$D$7)^BA$29))),((_xlfn.WEIBULL.DIST(BA$29,$L113,$K113,FALSE)*($R113*(1-$E113)+$Q113*(1-$F113))*((1+'Inputs &amp; Summary'!$D$7)^BA$29))))))</f>
        <v>0</v>
      </c>
      <c r="BB113" s="114">
        <f>$D113*IF(BB$29&gt;'Inputs &amp; Summary'!$D$5,0,IF(BB$29&gt;VLOOKUP($G113,Lists!$J$17:$K$21,2),IF($M113=Lists!$H$3,IF($K113&lt;1,(($S113/$K113)*((1+'Inputs &amp; Summary'!$D$7)^BB$29)),((INT(BB$29/$K113)-INT((BB$29-1)/$K113))*$S113*((1+'Inputs &amp; Summary'!$D$7)^BB$29))),(_xlfn.WEIBULL.DIST(BB$29,$L113,$K113,FALSE)*$S113*((1+'Inputs &amp; Summary'!$D$7)^BB$29))),IF($M113=Lists!$H$3,IF($K113&lt;1,((($R113*(1-$E113)+$Q113*(1-$F113))/$K113)*((1+'Inputs &amp; Summary'!$D$7)^BB$29)),((INT(BB$29/$K113)-INT((BB$29-1)/$K113))*($R113*(1-$E113)+$Q113*(1-$F113))*((1+'Inputs &amp; Summary'!$D$7)^BB$29))),((_xlfn.WEIBULL.DIST(BB$29,$L113,$K113,FALSE)*($R113*(1-$E113)+$Q113*(1-$F113))*((1+'Inputs &amp; Summary'!$D$7)^BB$29))))))</f>
        <v>0</v>
      </c>
      <c r="BC113" s="114">
        <f>$D113*IF(BC$29&gt;'Inputs &amp; Summary'!$D$5,0,IF(BC$29&gt;VLOOKUP($G113,Lists!$J$17:$K$21,2),IF($M113=Lists!$H$3,IF($K113&lt;1,(($S113/$K113)*((1+'Inputs &amp; Summary'!$D$7)^BC$29)),((INT(BC$29/$K113)-INT((BC$29-1)/$K113))*$S113*((1+'Inputs &amp; Summary'!$D$7)^BC$29))),(_xlfn.WEIBULL.DIST(BC$29,$L113,$K113,FALSE)*$S113*((1+'Inputs &amp; Summary'!$D$7)^BC$29))),IF($M113=Lists!$H$3,IF($K113&lt;1,((($R113*(1-$E113)+$Q113*(1-$F113))/$K113)*((1+'Inputs &amp; Summary'!$D$7)^BC$29)),((INT(BC$29/$K113)-INT((BC$29-1)/$K113))*($R113*(1-$E113)+$Q113*(1-$F113))*((1+'Inputs &amp; Summary'!$D$7)^BC$29))),((_xlfn.WEIBULL.DIST(BC$29,$L113,$K113,FALSE)*($R113*(1-$E113)+$Q113*(1-$F113))*((1+'Inputs &amp; Summary'!$D$7)^BC$29))))))</f>
        <v>0</v>
      </c>
      <c r="BD113" s="114">
        <f>$D113*IF(BD$29&gt;'Inputs &amp; Summary'!$D$5,0,IF(BD$29&gt;VLOOKUP($G113,Lists!$J$17:$K$21,2),IF($M113=Lists!$H$3,IF($K113&lt;1,(($S113/$K113)*((1+'Inputs &amp; Summary'!$D$7)^BD$29)),((INT(BD$29/$K113)-INT((BD$29-1)/$K113))*$S113*((1+'Inputs &amp; Summary'!$D$7)^BD$29))),(_xlfn.WEIBULL.DIST(BD$29,$L113,$K113,FALSE)*$S113*((1+'Inputs &amp; Summary'!$D$7)^BD$29))),IF($M113=Lists!$H$3,IF($K113&lt;1,((($R113*(1-$E113)+$Q113*(1-$F113))/$K113)*((1+'Inputs &amp; Summary'!$D$7)^BD$29)),((INT(BD$29/$K113)-INT((BD$29-1)/$K113))*($R113*(1-$E113)+$Q113*(1-$F113))*((1+'Inputs &amp; Summary'!$D$7)^BD$29))),((_xlfn.WEIBULL.DIST(BD$29,$L113,$K113,FALSE)*($R113*(1-$E113)+$Q113*(1-$F113))*((1+'Inputs &amp; Summary'!$D$7)^BD$29))))))</f>
        <v>0</v>
      </c>
      <c r="BE113" s="114">
        <f>$D113*IF(BE$29&gt;'Inputs &amp; Summary'!$D$5,0,IF(BE$29&gt;VLOOKUP($G113,Lists!$J$17:$K$21,2),IF($M113=Lists!$H$3,IF($K113&lt;1,(($S113/$K113)*((1+'Inputs &amp; Summary'!$D$7)^BE$29)),((INT(BE$29/$K113)-INT((BE$29-1)/$K113))*$S113*((1+'Inputs &amp; Summary'!$D$7)^BE$29))),(_xlfn.WEIBULL.DIST(BE$29,$L113,$K113,FALSE)*$S113*((1+'Inputs &amp; Summary'!$D$7)^BE$29))),IF($M113=Lists!$H$3,IF($K113&lt;1,((($R113*(1-$E113)+$Q113*(1-$F113))/$K113)*((1+'Inputs &amp; Summary'!$D$7)^BE$29)),((INT(BE$29/$K113)-INT((BE$29-1)/$K113))*($R113*(1-$E113)+$Q113*(1-$F113))*((1+'Inputs &amp; Summary'!$D$7)^BE$29))),((_xlfn.WEIBULL.DIST(BE$29,$L113,$K113,FALSE)*($R113*(1-$E113)+$Q113*(1-$F113))*((1+'Inputs &amp; Summary'!$D$7)^BE$29))))))</f>
        <v>0</v>
      </c>
      <c r="BF113" s="114">
        <f>$D113*IF(BF$29&gt;'Inputs &amp; Summary'!$D$5,0,IF(BF$29&gt;VLOOKUP($G113,Lists!$J$17:$K$21,2),IF($M113=Lists!$H$3,IF($K113&lt;1,(($S113/$K113)*((1+'Inputs &amp; Summary'!$D$7)^BF$29)),((INT(BF$29/$K113)-INT((BF$29-1)/$K113))*$S113*((1+'Inputs &amp; Summary'!$D$7)^BF$29))),(_xlfn.WEIBULL.DIST(BF$29,$L113,$K113,FALSE)*$S113*((1+'Inputs &amp; Summary'!$D$7)^BF$29))),IF($M113=Lists!$H$3,IF($K113&lt;1,((($R113*(1-$E113)+$Q113*(1-$F113))/$K113)*((1+'Inputs &amp; Summary'!$D$7)^BF$29)),((INT(BF$29/$K113)-INT((BF$29-1)/$K113))*($R113*(1-$E113)+$Q113*(1-$F113))*((1+'Inputs &amp; Summary'!$D$7)^BF$29))),((_xlfn.WEIBULL.DIST(BF$29,$L113,$K113,FALSE)*($R113*(1-$E113)+$Q113*(1-$F113))*((1+'Inputs &amp; Summary'!$D$7)^BF$29))))))</f>
        <v>0</v>
      </c>
      <c r="BG113" s="114">
        <f>$D113*IF(BG$29&gt;'Inputs &amp; Summary'!$D$5,0,IF(BG$29&gt;VLOOKUP($G113,Lists!$J$17:$K$21,2),IF($M113=Lists!$H$3,IF($K113&lt;1,(($S113/$K113)*((1+'Inputs &amp; Summary'!$D$7)^BG$29)),((INT(BG$29/$K113)-INT((BG$29-1)/$K113))*$S113*((1+'Inputs &amp; Summary'!$D$7)^BG$29))),(_xlfn.WEIBULL.DIST(BG$29,$L113,$K113,FALSE)*$S113*((1+'Inputs &amp; Summary'!$D$7)^BG$29))),IF($M113=Lists!$H$3,IF($K113&lt;1,((($R113*(1-$E113)+$Q113*(1-$F113))/$K113)*((1+'Inputs &amp; Summary'!$D$7)^BG$29)),((INT(BG$29/$K113)-INT((BG$29-1)/$K113))*($R113*(1-$E113)+$Q113*(1-$F113))*((1+'Inputs &amp; Summary'!$D$7)^BG$29))),((_xlfn.WEIBULL.DIST(BG$29,$L113,$K113,FALSE)*($R113*(1-$E113)+$Q113*(1-$F113))*((1+'Inputs &amp; Summary'!$D$7)^BG$29))))))</f>
        <v>0</v>
      </c>
      <c r="BH113" s="114">
        <f>$D113*IF(BH$29&gt;'Inputs &amp; Summary'!$D$5,0,IF(BH$29&gt;VLOOKUP($G113,Lists!$J$17:$K$21,2),IF($M113=Lists!$H$3,IF($K113&lt;1,(($S113/$K113)*((1+'Inputs &amp; Summary'!$D$7)^BH$29)),((INT(BH$29/$K113)-INT((BH$29-1)/$K113))*$S113*((1+'Inputs &amp; Summary'!$D$7)^BH$29))),(_xlfn.WEIBULL.DIST(BH$29,$L113,$K113,FALSE)*$S113*((1+'Inputs &amp; Summary'!$D$7)^BH$29))),IF($M113=Lists!$H$3,IF($K113&lt;1,((($R113*(1-$E113)+$Q113*(1-$F113))/$K113)*((1+'Inputs &amp; Summary'!$D$7)^BH$29)),((INT(BH$29/$K113)-INT((BH$29-1)/$K113))*($R113*(1-$E113)+$Q113*(1-$F113))*((1+'Inputs &amp; Summary'!$D$7)^BH$29))),((_xlfn.WEIBULL.DIST(BH$29,$L113,$K113,FALSE)*($R113*(1-$E113)+$Q113*(1-$F113))*((1+'Inputs &amp; Summary'!$D$7)^BH$29))))))</f>
        <v>0</v>
      </c>
      <c r="BI113" s="114">
        <f>$D113*IF(BI$29&gt;'Inputs &amp; Summary'!$D$5,0,IF(BI$29&gt;VLOOKUP($G113,Lists!$J$17:$K$21,2),IF($M113=Lists!$H$3,IF($K113&lt;1,(($S113/$K113)*((1+'Inputs &amp; Summary'!$D$7)^BI$29)),((INT(BI$29/$K113)-INT((BI$29-1)/$K113))*$S113*((1+'Inputs &amp; Summary'!$D$7)^BI$29))),(_xlfn.WEIBULL.DIST(BI$29,$L113,$K113,FALSE)*$S113*((1+'Inputs &amp; Summary'!$D$7)^BI$29))),IF($M113=Lists!$H$3,IF($K113&lt;1,((($R113*(1-$E113)+$Q113*(1-$F113))/$K113)*((1+'Inputs &amp; Summary'!$D$7)^BI$29)),((INT(BI$29/$K113)-INT((BI$29-1)/$K113))*($R113*(1-$E113)+$Q113*(1-$F113))*((1+'Inputs &amp; Summary'!$D$7)^BI$29))),((_xlfn.WEIBULL.DIST(BI$29,$L113,$K113,FALSE)*($R113*(1-$E113)+$Q113*(1-$F113))*((1+'Inputs &amp; Summary'!$D$7)^BI$29))))))</f>
        <v>0</v>
      </c>
      <c r="BJ113" s="114">
        <f>$D113*IF(BJ$29&gt;'Inputs &amp; Summary'!$D$5,0,IF(BJ$29&gt;VLOOKUP($G113,Lists!$J$17:$K$21,2),IF($M113=Lists!$H$3,IF($K113&lt;1,(($S113/$K113)*((1+'Inputs &amp; Summary'!$D$7)^BJ$29)),((INT(BJ$29/$K113)-INT((BJ$29-1)/$K113))*$S113*((1+'Inputs &amp; Summary'!$D$7)^BJ$29))),(_xlfn.WEIBULL.DIST(BJ$29,$L113,$K113,FALSE)*$S113*((1+'Inputs &amp; Summary'!$D$7)^BJ$29))),IF($M113=Lists!$H$3,IF($K113&lt;1,((($R113*(1-$E113)+$Q113*(1-$F113))/$K113)*((1+'Inputs &amp; Summary'!$D$7)^BJ$29)),((INT(BJ$29/$K113)-INT((BJ$29-1)/$K113))*($R113*(1-$E113)+$Q113*(1-$F113))*((1+'Inputs &amp; Summary'!$D$7)^BJ$29))),((_xlfn.WEIBULL.DIST(BJ$29,$L113,$K113,FALSE)*($R113*(1-$E113)+$Q113*(1-$F113))*((1+'Inputs &amp; Summary'!$D$7)^BJ$29))))))</f>
        <v>0</v>
      </c>
      <c r="BK113" s="114">
        <f>$D113*IF(BK$29&gt;'Inputs &amp; Summary'!$D$5,0,IF(BK$29&gt;VLOOKUP($G113,Lists!$J$17:$K$21,2),IF($M113=Lists!$H$3,IF($K113&lt;1,(($S113/$K113)*((1+'Inputs &amp; Summary'!$D$7)^BK$29)),((INT(BK$29/$K113)-INT((BK$29-1)/$K113))*$S113*((1+'Inputs &amp; Summary'!$D$7)^BK$29))),(_xlfn.WEIBULL.DIST(BK$29,$L113,$K113,FALSE)*$S113*((1+'Inputs &amp; Summary'!$D$7)^BK$29))),IF($M113=Lists!$H$3,IF($K113&lt;1,((($R113*(1-$E113)+$Q113*(1-$F113))/$K113)*((1+'Inputs &amp; Summary'!$D$7)^BK$29)),((INT(BK$29/$K113)-INT((BK$29-1)/$K113))*($R113*(1-$E113)+$Q113*(1-$F113))*((1+'Inputs &amp; Summary'!$D$7)^BK$29))),((_xlfn.WEIBULL.DIST(BK$29,$L113,$K113,FALSE)*($R113*(1-$E113)+$Q113*(1-$F113))*((1+'Inputs &amp; Summary'!$D$7)^BK$29))))))</f>
        <v>0</v>
      </c>
      <c r="BL113" s="114">
        <f>$D113*IF(BL$29&gt;'Inputs &amp; Summary'!$D$5,0,IF(BL$29&gt;VLOOKUP($G113,Lists!$J$17:$K$21,2),IF($M113=Lists!$H$3,IF($K113&lt;1,(($S113/$K113)*((1+'Inputs &amp; Summary'!$D$7)^BL$29)),((INT(BL$29/$K113)-INT((BL$29-1)/$K113))*$S113*((1+'Inputs &amp; Summary'!$D$7)^BL$29))),(_xlfn.WEIBULL.DIST(BL$29,$L113,$K113,FALSE)*$S113*((1+'Inputs &amp; Summary'!$D$7)^BL$29))),IF($M113=Lists!$H$3,IF($K113&lt;1,((($R113*(1-$E113)+$Q113*(1-$F113))/$K113)*((1+'Inputs &amp; Summary'!$D$7)^BL$29)),((INT(BL$29/$K113)-INT((BL$29-1)/$K113))*($R113*(1-$E113)+$Q113*(1-$F113))*((1+'Inputs &amp; Summary'!$D$7)^BL$29))),((_xlfn.WEIBULL.DIST(BL$29,$L113,$K113,FALSE)*($R113*(1-$E113)+$Q113*(1-$F113))*((1+'Inputs &amp; Summary'!$D$7)^BL$29))))))</f>
        <v>0</v>
      </c>
    </row>
    <row r="114" spans="1:64" s="1" customFormat="1" x14ac:dyDescent="0.3">
      <c r="A114" s="79" t="s">
        <v>191</v>
      </c>
      <c r="B114" s="33" t="s">
        <v>152</v>
      </c>
      <c r="C114" s="33" t="s">
        <v>18</v>
      </c>
      <c r="D114" s="68">
        <v>1</v>
      </c>
      <c r="E114" s="68">
        <v>0</v>
      </c>
      <c r="F114" s="68">
        <v>0</v>
      </c>
      <c r="G114" s="213" t="s">
        <v>433</v>
      </c>
      <c r="H114" s="34" t="s">
        <v>18</v>
      </c>
      <c r="I114" s="34" t="s">
        <v>95</v>
      </c>
      <c r="J114" s="33">
        <f>VLOOKUP(I114,'Labor Rates'!$A$1:$B$16,2)</f>
        <v>23.197115384615383</v>
      </c>
      <c r="K114" s="35">
        <v>25</v>
      </c>
      <c r="L114" s="35">
        <v>3</v>
      </c>
      <c r="M114" s="36" t="s">
        <v>249</v>
      </c>
      <c r="N114" s="84">
        <f>'Inputs &amp; Summary'!$D$32</f>
        <v>1</v>
      </c>
      <c r="O114" s="35">
        <v>2</v>
      </c>
      <c r="P114" s="5">
        <v>0</v>
      </c>
      <c r="Q114" s="73">
        <f t="shared" si="16"/>
        <v>46.394230769230766</v>
      </c>
      <c r="R114" s="73">
        <f t="shared" si="17"/>
        <v>0</v>
      </c>
      <c r="S114" s="74">
        <f t="shared" si="18"/>
        <v>46.394230769230766</v>
      </c>
      <c r="T114" s="88"/>
      <c r="U114" s="80"/>
      <c r="V114" s="87">
        <f t="shared" si="19"/>
        <v>1.3210155879621415</v>
      </c>
      <c r="W114" s="87">
        <f>NPV('Inputs &amp; Summary'!$D$6,Y114:BL114)</f>
        <v>9.9003440243342684</v>
      </c>
      <c r="X114" s="90">
        <f t="shared" si="20"/>
        <v>7.1857070592878412E-5</v>
      </c>
      <c r="Y114" s="114">
        <f>$D114*IF(Y$29&gt;'Inputs &amp; Summary'!$D$5,0,IF(Y$29&gt;VLOOKUP($G114,Lists!$J$17:$K$21,2),IF($M114=Lists!$H$3,IF($K114&lt;1,(($S114/$K114)*((1+'Inputs &amp; Summary'!$D$7)^Y$29)),((INT(Y$29/$K114)-INT((Y$29-1)/$K114))*$S114*((1+'Inputs &amp; Summary'!$D$7)^Y$29))),(_xlfn.WEIBULL.DIST(Y$29,$L114,$K114,FALSE)*$S114*((1+'Inputs &amp; Summary'!$D$7)^Y$29))),IF($M114=Lists!$H$3,IF($K114&lt;1,((($R114*(1-$E114)+$Q114*(1-$F114))/$K114)*((1+'Inputs &amp; Summary'!$D$7)^Y$29)),((INT(Y$29/$K114)-INT((Y$29-1)/$K114))*($R114*(1-$E114)+$Q114*(1-$F114))*((1+'Inputs &amp; Summary'!$D$7)^Y$29))),((_xlfn.WEIBULL.DIST(Y$29,$L114,$K114,FALSE)*($R114*(1-$E114)+$Q114*(1-$F114))*((1+'Inputs &amp; Summary'!$D$7)^Y$29))))))</f>
        <v>9.0852646782997332E-3</v>
      </c>
      <c r="Z114" s="114">
        <f>$D114*IF(Z$29&gt;'Inputs &amp; Summary'!$D$5,0,IF(Z$29&gt;VLOOKUP($G114,Lists!$J$17:$K$21,2),IF($M114=Lists!$H$3,IF($K114&lt;1,(($S114/$K114)*((1+'Inputs &amp; Summary'!$D$7)^Z$29)),((INT(Z$29/$K114)-INT((Z$29-1)/$K114))*$S114*((1+'Inputs &amp; Summary'!$D$7)^Z$29))),(_xlfn.WEIBULL.DIST(Z$29,$L114,$K114,FALSE)*$S114*((1+'Inputs &amp; Summary'!$D$7)^Z$29))),IF($M114=Lists!$H$3,IF($K114&lt;1,((($R114*(1-$E114)+$Q114*(1-$F114))/$K114)*((1+'Inputs &amp; Summary'!$D$7)^Z$29)),((INT(Z$29/$K114)-INT((Z$29-1)/$K114))*($R114*(1-$E114)+$Q114*(1-$F114))*((1+'Inputs &amp; Summary'!$D$7)^Z$29))),((_xlfn.WEIBULL.DIST(Z$29,$L114,$K114,FALSE)*($R114*(1-$E114)+$Q114*(1-$F114))*((1+'Inputs &amp; Summary'!$D$7)^Z$29))))))</f>
        <v>3.7051277196553774E-2</v>
      </c>
      <c r="AA114" s="114">
        <f>$D114*IF(AA$29&gt;'Inputs &amp; Summary'!$D$5,0,IF(AA$29&gt;VLOOKUP($G114,Lists!$J$17:$K$21,2),IF($M114=Lists!$H$3,IF($K114&lt;1,(($S114/$K114)*((1+'Inputs &amp; Summary'!$D$7)^AA$29)),((INT(AA$29/$K114)-INT((AA$29-1)/$K114))*$S114*((1+'Inputs &amp; Summary'!$D$7)^AA$29))),(_xlfn.WEIBULL.DIST(AA$29,$L114,$K114,FALSE)*$S114*((1+'Inputs &amp; Summary'!$D$7)^AA$29))),IF($M114=Lists!$H$3,IF($K114&lt;1,((($R114*(1-$E114)+$Q114*(1-$F114))/$K114)*((1+'Inputs &amp; Summary'!$D$7)^AA$29)),((INT(AA$29/$K114)-INT((AA$29-1)/$K114))*($R114*(1-$E114)+$Q114*(1-$F114))*((1+'Inputs &amp; Summary'!$D$7)^AA$29))),((_xlfn.WEIBULL.DIST(AA$29,$L114,$K114,FALSE)*($R114*(1-$E114)+$Q114*(1-$F114))*((1+'Inputs &amp; Summary'!$D$7)^AA$29))))))</f>
        <v>8.4929344267360693E-2</v>
      </c>
      <c r="AB114" s="114">
        <f>$D114*IF(AB$29&gt;'Inputs &amp; Summary'!$D$5,0,IF(AB$29&gt;VLOOKUP($G114,Lists!$J$17:$K$21,2),IF($M114=Lists!$H$3,IF($K114&lt;1,(($S114/$K114)*((1+'Inputs &amp; Summary'!$D$7)^AB$29)),((INT(AB$29/$K114)-INT((AB$29-1)/$K114))*$S114*((1+'Inputs &amp; Summary'!$D$7)^AB$29))),(_xlfn.WEIBULL.DIST(AB$29,$L114,$K114,FALSE)*$S114*((1+'Inputs &amp; Summary'!$D$7)^AB$29))),IF($M114=Lists!$H$3,IF($K114&lt;1,((($R114*(1-$E114)+$Q114*(1-$F114))/$K114)*((1+'Inputs &amp; Summary'!$D$7)^AB$29)),((INT(AB$29/$K114)-INT((AB$29-1)/$K114))*($R114*(1-$E114)+$Q114*(1-$F114))*((1+'Inputs &amp; Summary'!$D$7)^AB$29))),((_xlfn.WEIBULL.DIST(AB$29,$L114,$K114,FALSE)*($R114*(1-$E114)+$Q114*(1-$F114))*((1+'Inputs &amp; Summary'!$D$7)^AB$29))))))</f>
        <v>0.15364095804428218</v>
      </c>
      <c r="AC114" s="114">
        <f>$D114*IF(AC$29&gt;'Inputs &amp; Summary'!$D$5,0,IF(AC$29&gt;VLOOKUP($G114,Lists!$J$17:$K$21,2),IF($M114=Lists!$H$3,IF($K114&lt;1,(($S114/$K114)*((1+'Inputs &amp; Summary'!$D$7)^AC$29)),((INT(AC$29/$K114)-INT((AC$29-1)/$K114))*$S114*((1+'Inputs &amp; Summary'!$D$7)^AC$29))),(_xlfn.WEIBULL.DIST(AC$29,$L114,$K114,FALSE)*$S114*((1+'Inputs &amp; Summary'!$D$7)^AC$29))),IF($M114=Lists!$H$3,IF($K114&lt;1,((($R114*(1-$E114)+$Q114*(1-$F114))/$K114)*((1+'Inputs &amp; Summary'!$D$7)^AC$29)),((INT(AC$29/$K114)-INT((AC$29-1)/$K114))*($R114*(1-$E114)+$Q114*(1-$F114))*((1+'Inputs &amp; Summary'!$D$7)^AC$29))),((_xlfn.WEIBULL.DIST(AC$29,$L114,$K114,FALSE)*($R114*(1-$E114)+$Q114*(1-$F114))*((1+'Inputs &amp; Summary'!$D$7)^AC$29))))))</f>
        <v>0.24391118643846232</v>
      </c>
      <c r="AD114" s="114">
        <f>$D114*IF(AD$29&gt;'Inputs &amp; Summary'!$D$5,0,IF(AD$29&gt;VLOOKUP($G114,Lists!$J$17:$K$21,2),IF($M114=Lists!$H$3,IF($K114&lt;1,(($S114/$K114)*((1+'Inputs &amp; Summary'!$D$7)^AD$29)),((INT(AD$29/$K114)-INT((AD$29-1)/$K114))*$S114*((1+'Inputs &amp; Summary'!$D$7)^AD$29))),(_xlfn.WEIBULL.DIST(AD$29,$L114,$K114,FALSE)*$S114*((1+'Inputs &amp; Summary'!$D$7)^AD$29))),IF($M114=Lists!$H$3,IF($K114&lt;1,((($R114*(1-$E114)+$Q114*(1-$F114))/$K114)*((1+'Inputs &amp; Summary'!$D$7)^AD$29)),((INT(AD$29/$K114)-INT((AD$29-1)/$K114))*($R114*(1-$E114)+$Q114*(1-$F114))*((1+'Inputs &amp; Summary'!$D$7)^AD$29))),((_xlfn.WEIBULL.DIST(AD$29,$L114,$K114,FALSE)*($R114*(1-$E114)+$Q114*(1-$F114))*((1+'Inputs &amp; Summary'!$D$7)^AD$29))))))</f>
        <v>0.3561763273980465</v>
      </c>
      <c r="AE114" s="114">
        <f>$D114*IF(AE$29&gt;'Inputs &amp; Summary'!$D$5,0,IF(AE$29&gt;VLOOKUP($G114,Lists!$J$17:$K$21,2),IF($M114=Lists!$H$3,IF($K114&lt;1,(($S114/$K114)*((1+'Inputs &amp; Summary'!$D$7)^AE$29)),((INT(AE$29/$K114)-INT((AE$29-1)/$K114))*$S114*((1+'Inputs &amp; Summary'!$D$7)^AE$29))),(_xlfn.WEIBULL.DIST(AE$29,$L114,$K114,FALSE)*$S114*((1+'Inputs &amp; Summary'!$D$7)^AE$29))),IF($M114=Lists!$H$3,IF($K114&lt;1,((($R114*(1-$E114)+$Q114*(1-$F114))/$K114)*((1+'Inputs &amp; Summary'!$D$7)^AE$29)),((INT(AE$29/$K114)-INT((AE$29-1)/$K114))*($R114*(1-$E114)+$Q114*(1-$F114))*((1+'Inputs &amp; Summary'!$D$7)^AE$29))),((_xlfn.WEIBULL.DIST(AE$29,$L114,$K114,FALSE)*($R114*(1-$E114)+$Q114*(1-$F114))*((1+'Inputs &amp; Summary'!$D$7)^AE$29))))))</f>
        <v>0.49048853119236557</v>
      </c>
      <c r="AF114" s="114">
        <f>$D114*IF(AF$29&gt;'Inputs &amp; Summary'!$D$5,0,IF(AF$29&gt;VLOOKUP($G114,Lists!$J$17:$K$21,2),IF($M114=Lists!$H$3,IF($K114&lt;1,(($S114/$K114)*((1+'Inputs &amp; Summary'!$D$7)^AF$29)),((INT(AF$29/$K114)-INT((AF$29-1)/$K114))*$S114*((1+'Inputs &amp; Summary'!$D$7)^AF$29))),(_xlfn.WEIBULL.DIST(AF$29,$L114,$K114,FALSE)*$S114*((1+'Inputs &amp; Summary'!$D$7)^AF$29))),IF($M114=Lists!$H$3,IF($K114&lt;1,((($R114*(1-$E114)+$Q114*(1-$F114))/$K114)*((1+'Inputs &amp; Summary'!$D$7)^AF$29)),((INT(AF$29/$K114)-INT((AF$29-1)/$K114))*($R114*(1-$E114)+$Q114*(1-$F114))*((1+'Inputs &amp; Summary'!$D$7)^AF$29))),((_xlfn.WEIBULL.DIST(AF$29,$L114,$K114,FALSE)*($R114*(1-$E114)+$Q114*(1-$F114))*((1+'Inputs &amp; Summary'!$D$7)^AF$29))))))</f>
        <v>0.64642120368957212</v>
      </c>
      <c r="AG114" s="114">
        <f>$D114*IF(AG$29&gt;'Inputs &amp; Summary'!$D$5,0,IF(AG$29&gt;VLOOKUP($G114,Lists!$J$17:$K$21,2),IF($M114=Lists!$H$3,IF($K114&lt;1,(($S114/$K114)*((1+'Inputs &amp; Summary'!$D$7)^AG$29)),((INT(AG$29/$K114)-INT((AG$29-1)/$K114))*$S114*((1+'Inputs &amp; Summary'!$D$7)^AG$29))),(_xlfn.WEIBULL.DIST(AG$29,$L114,$K114,FALSE)*$S114*((1+'Inputs &amp; Summary'!$D$7)^AG$29))),IF($M114=Lists!$H$3,IF($K114&lt;1,((($R114*(1-$E114)+$Q114*(1-$F114))/$K114)*((1+'Inputs &amp; Summary'!$D$7)^AG$29)),((INT(AG$29/$K114)-INT((AG$29-1)/$K114))*($R114*(1-$E114)+$Q114*(1-$F114))*((1+'Inputs &amp; Summary'!$D$7)^AG$29))),((_xlfn.WEIBULL.DIST(AG$29,$L114,$K114,FALSE)*($R114*(1-$E114)+$Q114*(1-$F114))*((1+'Inputs &amp; Summary'!$D$7)^AG$29))))))</f>
        <v>0.82298008968030134</v>
      </c>
      <c r="AH114" s="114">
        <f>$D114*IF(AH$29&gt;'Inputs &amp; Summary'!$D$5,0,IF(AH$29&gt;VLOOKUP($G114,Lists!$J$17:$K$21,2),IF($M114=Lists!$H$3,IF($K114&lt;1,(($S114/$K114)*((1+'Inputs &amp; Summary'!$D$7)^AH$29)),((INT(AH$29/$K114)-INT((AH$29-1)/$K114))*$S114*((1+'Inputs &amp; Summary'!$D$7)^AH$29))),(_xlfn.WEIBULL.DIST(AH$29,$L114,$K114,FALSE)*$S114*((1+'Inputs &amp; Summary'!$D$7)^AH$29))),IF($M114=Lists!$H$3,IF($K114&lt;1,((($R114*(1-$E114)+$Q114*(1-$F114))/$K114)*((1+'Inputs &amp; Summary'!$D$7)^AH$29)),((INT(AH$29/$K114)-INT((AH$29-1)/$K114))*($R114*(1-$E114)+$Q114*(1-$F114))*((1+'Inputs &amp; Summary'!$D$7)^AH$29))),((_xlfn.WEIBULL.DIST(AH$29,$L114,$K114,FALSE)*($R114*(1-$E114)+$Q114*(1-$F114))*((1+'Inputs &amp; Summary'!$D$7)^AH$29))))))</f>
        <v>1.0185259017625063</v>
      </c>
      <c r="AI114" s="114">
        <f>$D114*IF(AI$29&gt;'Inputs &amp; Summary'!$D$5,0,IF(AI$29&gt;VLOOKUP($G114,Lists!$J$17:$K$21,2),IF($M114=Lists!$H$3,IF($K114&lt;1,(($S114/$K114)*((1+'Inputs &amp; Summary'!$D$7)^AI$29)),((INT(AI$29/$K114)-INT((AI$29-1)/$K114))*$S114*((1+'Inputs &amp; Summary'!$D$7)^AI$29))),(_xlfn.WEIBULL.DIST(AI$29,$L114,$K114,FALSE)*$S114*((1+'Inputs &amp; Summary'!$D$7)^AI$29))),IF($M114=Lists!$H$3,IF($K114&lt;1,((($R114*(1-$E114)+$Q114*(1-$F114))/$K114)*((1+'Inputs &amp; Summary'!$D$7)^AI$29)),((INT(AI$29/$K114)-INT((AI$29-1)/$K114))*($R114*(1-$E114)+$Q114*(1-$F114))*((1+'Inputs &amp; Summary'!$D$7)^AI$29))),((_xlfn.WEIBULL.DIST(AI$29,$L114,$K114,FALSE)*($R114*(1-$E114)+$Q114*(1-$F114))*((1+'Inputs &amp; Summary'!$D$7)^AI$29))))))</f>
        <v>1.2307150901406172</v>
      </c>
      <c r="AJ114" s="114">
        <f>$D114*IF(AJ$29&gt;'Inputs &amp; Summary'!$D$5,0,IF(AJ$29&gt;VLOOKUP($G114,Lists!$J$17:$K$21,2),IF($M114=Lists!$H$3,IF($K114&lt;1,(($S114/$K114)*((1+'Inputs &amp; Summary'!$D$7)^AJ$29)),((INT(AJ$29/$K114)-INT((AJ$29-1)/$K114))*$S114*((1+'Inputs &amp; Summary'!$D$7)^AJ$29))),(_xlfn.WEIBULL.DIST(AJ$29,$L114,$K114,FALSE)*$S114*((1+'Inputs &amp; Summary'!$D$7)^AJ$29))),IF($M114=Lists!$H$3,IF($K114&lt;1,((($R114*(1-$E114)+$Q114*(1-$F114))/$K114)*((1+'Inputs &amp; Summary'!$D$7)^AJ$29)),((INT(AJ$29/$K114)-INT((AJ$29-1)/$K114))*($R114*(1-$E114)+$Q114*(1-$F114))*((1+'Inputs &amp; Summary'!$D$7)^AJ$29))),((_xlfn.WEIBULL.DIST(AJ$29,$L114,$K114,FALSE)*($R114*(1-$E114)+$Q114*(1-$F114))*((1+'Inputs &amp; Summary'!$D$7)^AJ$29))))))</f>
        <v>1.4564657120748887</v>
      </c>
      <c r="AK114" s="114">
        <f>$D114*IF(AK$29&gt;'Inputs &amp; Summary'!$D$5,0,IF(AK$29&gt;VLOOKUP($G114,Lists!$J$17:$K$21,2),IF($M114=Lists!$H$3,IF($K114&lt;1,(($S114/$K114)*((1+'Inputs &amp; Summary'!$D$7)^AK$29)),((INT(AK$29/$K114)-INT((AK$29-1)/$K114))*$S114*((1+'Inputs &amp; Summary'!$D$7)^AK$29))),(_xlfn.WEIBULL.DIST(AK$29,$L114,$K114,FALSE)*$S114*((1+'Inputs &amp; Summary'!$D$7)^AK$29))),IF($M114=Lists!$H$3,IF($K114&lt;1,((($R114*(1-$E114)+$Q114*(1-$F114))/$K114)*((1+'Inputs &amp; Summary'!$D$7)^AK$29)),((INT(AK$29/$K114)-INT((AK$29-1)/$K114))*($R114*(1-$E114)+$Q114*(1-$F114))*((1+'Inputs &amp; Summary'!$D$7)^AK$29))),((_xlfn.WEIBULL.DIST(AK$29,$L114,$K114,FALSE)*($R114*(1-$E114)+$Q114*(1-$F114))*((1+'Inputs &amp; Summary'!$D$7)^AK$29))))))</f>
        <v>1.6919552256779711</v>
      </c>
      <c r="AL114" s="114">
        <f>$D114*IF(AL$29&gt;'Inputs &amp; Summary'!$D$5,0,IF(AL$29&gt;VLOOKUP($G114,Lists!$J$17:$K$21,2),IF($M114=Lists!$H$3,IF($K114&lt;1,(($S114/$K114)*((1+'Inputs &amp; Summary'!$D$7)^AL$29)),((INT(AL$29/$K114)-INT((AL$29-1)/$K114))*$S114*((1+'Inputs &amp; Summary'!$D$7)^AL$29))),(_xlfn.WEIBULL.DIST(AL$29,$L114,$K114,FALSE)*$S114*((1+'Inputs &amp; Summary'!$D$7)^AL$29))),IF($M114=Lists!$H$3,IF($K114&lt;1,((($R114*(1-$E114)+$Q114*(1-$F114))/$K114)*((1+'Inputs &amp; Summary'!$D$7)^AL$29)),((INT(AL$29/$K114)-INT((AL$29-1)/$K114))*($R114*(1-$E114)+$Q114*(1-$F114))*((1+'Inputs &amp; Summary'!$D$7)^AL$29))),((_xlfn.WEIBULL.DIST(AL$29,$L114,$K114,FALSE)*($R114*(1-$E114)+$Q114*(1-$F114))*((1+'Inputs &amp; Summary'!$D$7)^AL$29))))))</f>
        <v>1.9326562848747981</v>
      </c>
      <c r="AM114" s="114">
        <f>$D114*IF(AM$29&gt;'Inputs &amp; Summary'!$D$5,0,IF(AM$29&gt;VLOOKUP($G114,Lists!$J$17:$K$21,2),IF($M114=Lists!$H$3,IF($K114&lt;1,(($S114/$K114)*((1+'Inputs &amp; Summary'!$D$7)^AM$29)),((INT(AM$29/$K114)-INT((AM$29-1)/$K114))*$S114*((1+'Inputs &amp; Summary'!$D$7)^AM$29))),(_xlfn.WEIBULL.DIST(AM$29,$L114,$K114,FALSE)*$S114*((1+'Inputs &amp; Summary'!$D$7)^AM$29))),IF($M114=Lists!$H$3,IF($K114&lt;1,((($R114*(1-$E114)+$Q114*(1-$F114))/$K114)*((1+'Inputs &amp; Summary'!$D$7)^AM$29)),((INT(AM$29/$K114)-INT((AM$29-1)/$K114))*($R114*(1-$E114)+$Q114*(1-$F114))*((1+'Inputs &amp; Summary'!$D$7)^AM$29))),((_xlfn.WEIBULL.DIST(AM$29,$L114,$K114,FALSE)*($R114*(1-$E114)+$Q114*(1-$F114))*((1+'Inputs &amp; Summary'!$D$7)^AM$29))))))</f>
        <v>2.17341516755021</v>
      </c>
      <c r="AN114" s="114">
        <f>$D114*IF(AN$29&gt;'Inputs &amp; Summary'!$D$5,0,IF(AN$29&gt;VLOOKUP($G114,Lists!$J$17:$K$21,2),IF($M114=Lists!$H$3,IF($K114&lt;1,(($S114/$K114)*((1+'Inputs &amp; Summary'!$D$7)^AN$29)),((INT(AN$29/$K114)-INT((AN$29-1)/$K114))*$S114*((1+'Inputs &amp; Summary'!$D$7)^AN$29))),(_xlfn.WEIBULL.DIST(AN$29,$L114,$K114,FALSE)*$S114*((1+'Inputs &amp; Summary'!$D$7)^AN$29))),IF($M114=Lists!$H$3,IF($K114&lt;1,((($R114*(1-$E114)+$Q114*(1-$F114))/$K114)*((1+'Inputs &amp; Summary'!$D$7)^AN$29)),((INT(AN$29/$K114)-INT((AN$29-1)/$K114))*($R114*(1-$E114)+$Q114*(1-$F114))*((1+'Inputs &amp; Summary'!$D$7)^AN$29))),((_xlfn.WEIBULL.DIST(AN$29,$L114,$K114,FALSE)*($R114*(1-$E114)+$Q114*(1-$F114))*((1+'Inputs &amp; Summary'!$D$7)^AN$29))))))</f>
        <v>2.4085752976922707</v>
      </c>
      <c r="AO114" s="114">
        <f>$D114*IF(AO$29&gt;'Inputs &amp; Summary'!$D$5,0,IF(AO$29&gt;VLOOKUP($G114,Lists!$J$17:$K$21,2),IF($M114=Lists!$H$3,IF($K114&lt;1,(($S114/$K114)*((1+'Inputs &amp; Summary'!$D$7)^AO$29)),((INT(AO$29/$K114)-INT((AO$29-1)/$K114))*$S114*((1+'Inputs &amp; Summary'!$D$7)^AO$29))),(_xlfn.WEIBULL.DIST(AO$29,$L114,$K114,FALSE)*$S114*((1+'Inputs &amp; Summary'!$D$7)^AO$29))),IF($M114=Lists!$H$3,IF($K114&lt;1,((($R114*(1-$E114)+$Q114*(1-$F114))/$K114)*((1+'Inputs &amp; Summary'!$D$7)^AO$29)),((INT(AO$29/$K114)-INT((AO$29-1)/$K114))*($R114*(1-$E114)+$Q114*(1-$F114))*((1+'Inputs &amp; Summary'!$D$7)^AO$29))),((_xlfn.WEIBULL.DIST(AO$29,$L114,$K114,FALSE)*($R114*(1-$E114)+$Q114*(1-$F114))*((1+'Inputs &amp; Summary'!$D$7)^AO$29))))))</f>
        <v>2.632145467762983</v>
      </c>
      <c r="AP114" s="114">
        <f>$D114*IF(AP$29&gt;'Inputs &amp; Summary'!$D$5,0,IF(AP$29&gt;VLOOKUP($G114,Lists!$J$17:$K$21,2),IF($M114=Lists!$H$3,IF($K114&lt;1,(($S114/$K114)*((1+'Inputs &amp; Summary'!$D$7)^AP$29)),((INT(AP$29/$K114)-INT((AP$29-1)/$K114))*$S114*((1+'Inputs &amp; Summary'!$D$7)^AP$29))),(_xlfn.WEIBULL.DIST(AP$29,$L114,$K114,FALSE)*$S114*((1+'Inputs &amp; Summary'!$D$7)^AP$29))),IF($M114=Lists!$H$3,IF($K114&lt;1,((($R114*(1-$E114)+$Q114*(1-$F114))/$K114)*((1+'Inputs &amp; Summary'!$D$7)^AP$29)),((INT(AP$29/$K114)-INT((AP$29-1)/$K114))*($R114*(1-$E114)+$Q114*(1-$F114))*((1+'Inputs &amp; Summary'!$D$7)^AP$29))),((_xlfn.WEIBULL.DIST(AP$29,$L114,$K114,FALSE)*($R114*(1-$E114)+$Q114*(1-$F114))*((1+'Inputs &amp; Summary'!$D$7)^AP$29))))))</f>
        <v>2.8380089598098364</v>
      </c>
      <c r="AQ114" s="114">
        <f>$D114*IF(AQ$29&gt;'Inputs &amp; Summary'!$D$5,0,IF(AQ$29&gt;VLOOKUP($G114,Lists!$J$17:$K$21,2),IF($M114=Lists!$H$3,IF($K114&lt;1,(($S114/$K114)*((1+'Inputs &amp; Summary'!$D$7)^AQ$29)),((INT(AQ$29/$K114)-INT((AQ$29-1)/$K114))*$S114*((1+'Inputs &amp; Summary'!$D$7)^AQ$29))),(_xlfn.WEIBULL.DIST(AQ$29,$L114,$K114,FALSE)*$S114*((1+'Inputs &amp; Summary'!$D$7)^AQ$29))),IF($M114=Lists!$H$3,IF($K114&lt;1,((($R114*(1-$E114)+$Q114*(1-$F114))/$K114)*((1+'Inputs &amp; Summary'!$D$7)^AQ$29)),((INT(AQ$29/$K114)-INT((AQ$29-1)/$K114))*($R114*(1-$E114)+$Q114*(1-$F114))*((1+'Inputs &amp; Summary'!$D$7)^AQ$29))),((_xlfn.WEIBULL.DIST(AQ$29,$L114,$K114,FALSE)*($R114*(1-$E114)+$Q114*(1-$F114))*((1+'Inputs &amp; Summary'!$D$7)^AQ$29))))))</f>
        <v>3.0201660268551511</v>
      </c>
      <c r="AR114" s="114">
        <f>$D114*IF(AR$29&gt;'Inputs &amp; Summary'!$D$5,0,IF(AR$29&gt;VLOOKUP($G114,Lists!$J$17:$K$21,2),IF($M114=Lists!$H$3,IF($K114&lt;1,(($S114/$K114)*((1+'Inputs &amp; Summary'!$D$7)^AR$29)),((INT(AR$29/$K114)-INT((AR$29-1)/$K114))*$S114*((1+'Inputs &amp; Summary'!$D$7)^AR$29))),(_xlfn.WEIBULL.DIST(AR$29,$L114,$K114,FALSE)*$S114*((1+'Inputs &amp; Summary'!$D$7)^AR$29))),IF($M114=Lists!$H$3,IF($K114&lt;1,((($R114*(1-$E114)+$Q114*(1-$F114))/$K114)*((1+'Inputs &amp; Summary'!$D$7)^AR$29)),((INT(AR$29/$K114)-INT((AR$29-1)/$K114))*($R114*(1-$E114)+$Q114*(1-$F114))*((1+'Inputs &amp; Summary'!$D$7)^AR$29))),((_xlfn.WEIBULL.DIST(AR$29,$L114,$K114,FALSE)*($R114*(1-$E114)+$Q114*(1-$F114))*((1+'Inputs &amp; Summary'!$D$7)^AR$29))))))</f>
        <v>3.1729984424563535</v>
      </c>
      <c r="AS114" s="114">
        <f>$D114*IF(AS$29&gt;'Inputs &amp; Summary'!$D$5,0,IF(AS$29&gt;VLOOKUP($G114,Lists!$J$17:$K$21,2),IF($M114=Lists!$H$3,IF($K114&lt;1,(($S114/$K114)*((1+'Inputs &amp; Summary'!$D$7)^AS$29)),((INT(AS$29/$K114)-INT((AS$29-1)/$K114))*$S114*((1+'Inputs &amp; Summary'!$D$7)^AS$29))),(_xlfn.WEIBULL.DIST(AS$29,$L114,$K114,FALSE)*$S114*((1+'Inputs &amp; Summary'!$D$7)^AS$29))),IF($M114=Lists!$H$3,IF($K114&lt;1,((($R114*(1-$E114)+$Q114*(1-$F114))/$K114)*((1+'Inputs &amp; Summary'!$D$7)^AS$29)),((INT(AS$29/$K114)-INT((AS$29-1)/$K114))*($R114*(1-$E114)+$Q114*(1-$F114))*((1+'Inputs &amp; Summary'!$D$7)^AS$29))),((_xlfn.WEIBULL.DIST(AS$29,$L114,$K114,FALSE)*($R114*(1-$E114)+$Q114*(1-$F114))*((1+'Inputs &amp; Summary'!$D$7)^AS$29))))))</f>
        <v>0</v>
      </c>
      <c r="AT114" s="114">
        <f>$D114*IF(AT$29&gt;'Inputs &amp; Summary'!$D$5,0,IF(AT$29&gt;VLOOKUP($G114,Lists!$J$17:$K$21,2),IF($M114=Lists!$H$3,IF($K114&lt;1,(($S114/$K114)*((1+'Inputs &amp; Summary'!$D$7)^AT$29)),((INT(AT$29/$K114)-INT((AT$29-1)/$K114))*$S114*((1+'Inputs &amp; Summary'!$D$7)^AT$29))),(_xlfn.WEIBULL.DIST(AT$29,$L114,$K114,FALSE)*$S114*((1+'Inputs &amp; Summary'!$D$7)^AT$29))),IF($M114=Lists!$H$3,IF($K114&lt;1,((($R114*(1-$E114)+$Q114*(1-$F114))/$K114)*((1+'Inputs &amp; Summary'!$D$7)^AT$29)),((INT(AT$29/$K114)-INT((AT$29-1)/$K114))*($R114*(1-$E114)+$Q114*(1-$F114))*((1+'Inputs &amp; Summary'!$D$7)^AT$29))),((_xlfn.WEIBULL.DIST(AT$29,$L114,$K114,FALSE)*($R114*(1-$E114)+$Q114*(1-$F114))*((1+'Inputs &amp; Summary'!$D$7)^AT$29))))))</f>
        <v>0</v>
      </c>
      <c r="AU114" s="114">
        <f>$D114*IF(AU$29&gt;'Inputs &amp; Summary'!$D$5,0,IF(AU$29&gt;VLOOKUP($G114,Lists!$J$17:$K$21,2),IF($M114=Lists!$H$3,IF($K114&lt;1,(($S114/$K114)*((1+'Inputs &amp; Summary'!$D$7)^AU$29)),((INT(AU$29/$K114)-INT((AU$29-1)/$K114))*$S114*((1+'Inputs &amp; Summary'!$D$7)^AU$29))),(_xlfn.WEIBULL.DIST(AU$29,$L114,$K114,FALSE)*$S114*((1+'Inputs &amp; Summary'!$D$7)^AU$29))),IF($M114=Lists!$H$3,IF($K114&lt;1,((($R114*(1-$E114)+$Q114*(1-$F114))/$K114)*((1+'Inputs &amp; Summary'!$D$7)^AU$29)),((INT(AU$29/$K114)-INT((AU$29-1)/$K114))*($R114*(1-$E114)+$Q114*(1-$F114))*((1+'Inputs &amp; Summary'!$D$7)^AU$29))),((_xlfn.WEIBULL.DIST(AU$29,$L114,$K114,FALSE)*($R114*(1-$E114)+$Q114*(1-$F114))*((1+'Inputs &amp; Summary'!$D$7)^AU$29))))))</f>
        <v>0</v>
      </c>
      <c r="AV114" s="114">
        <f>$D114*IF(AV$29&gt;'Inputs &amp; Summary'!$D$5,0,IF(AV$29&gt;VLOOKUP($G114,Lists!$J$17:$K$21,2),IF($M114=Lists!$H$3,IF($K114&lt;1,(($S114/$K114)*((1+'Inputs &amp; Summary'!$D$7)^AV$29)),((INT(AV$29/$K114)-INT((AV$29-1)/$K114))*$S114*((1+'Inputs &amp; Summary'!$D$7)^AV$29))),(_xlfn.WEIBULL.DIST(AV$29,$L114,$K114,FALSE)*$S114*((1+'Inputs &amp; Summary'!$D$7)^AV$29))),IF($M114=Lists!$H$3,IF($K114&lt;1,((($R114*(1-$E114)+$Q114*(1-$F114))/$K114)*((1+'Inputs &amp; Summary'!$D$7)^AV$29)),((INT(AV$29/$K114)-INT((AV$29-1)/$K114))*($R114*(1-$E114)+$Q114*(1-$F114))*((1+'Inputs &amp; Summary'!$D$7)^AV$29))),((_xlfn.WEIBULL.DIST(AV$29,$L114,$K114,FALSE)*($R114*(1-$E114)+$Q114*(1-$F114))*((1+'Inputs &amp; Summary'!$D$7)^AV$29))))))</f>
        <v>0</v>
      </c>
      <c r="AW114" s="114">
        <f>$D114*IF(AW$29&gt;'Inputs &amp; Summary'!$D$5,0,IF(AW$29&gt;VLOOKUP($G114,Lists!$J$17:$K$21,2),IF($M114=Lists!$H$3,IF($K114&lt;1,(($S114/$K114)*((1+'Inputs &amp; Summary'!$D$7)^AW$29)),((INT(AW$29/$K114)-INT((AW$29-1)/$K114))*$S114*((1+'Inputs &amp; Summary'!$D$7)^AW$29))),(_xlfn.WEIBULL.DIST(AW$29,$L114,$K114,FALSE)*$S114*((1+'Inputs &amp; Summary'!$D$7)^AW$29))),IF($M114=Lists!$H$3,IF($K114&lt;1,((($R114*(1-$E114)+$Q114*(1-$F114))/$K114)*((1+'Inputs &amp; Summary'!$D$7)^AW$29)),((INT(AW$29/$K114)-INT((AW$29-1)/$K114))*($R114*(1-$E114)+$Q114*(1-$F114))*((1+'Inputs &amp; Summary'!$D$7)^AW$29))),((_xlfn.WEIBULL.DIST(AW$29,$L114,$K114,FALSE)*($R114*(1-$E114)+$Q114*(1-$F114))*((1+'Inputs &amp; Summary'!$D$7)^AW$29))))))</f>
        <v>0</v>
      </c>
      <c r="AX114" s="114">
        <f>$D114*IF(AX$29&gt;'Inputs &amp; Summary'!$D$5,0,IF(AX$29&gt;VLOOKUP($G114,Lists!$J$17:$K$21,2),IF($M114=Lists!$H$3,IF($K114&lt;1,(($S114/$K114)*((1+'Inputs &amp; Summary'!$D$7)^AX$29)),((INT(AX$29/$K114)-INT((AX$29-1)/$K114))*$S114*((1+'Inputs &amp; Summary'!$D$7)^AX$29))),(_xlfn.WEIBULL.DIST(AX$29,$L114,$K114,FALSE)*$S114*((1+'Inputs &amp; Summary'!$D$7)^AX$29))),IF($M114=Lists!$H$3,IF($K114&lt;1,((($R114*(1-$E114)+$Q114*(1-$F114))/$K114)*((1+'Inputs &amp; Summary'!$D$7)^AX$29)),((INT(AX$29/$K114)-INT((AX$29-1)/$K114))*($R114*(1-$E114)+$Q114*(1-$F114))*((1+'Inputs &amp; Summary'!$D$7)^AX$29))),((_xlfn.WEIBULL.DIST(AX$29,$L114,$K114,FALSE)*($R114*(1-$E114)+$Q114*(1-$F114))*((1+'Inputs &amp; Summary'!$D$7)^AX$29))))))</f>
        <v>0</v>
      </c>
      <c r="AY114" s="114">
        <f>$D114*IF(AY$29&gt;'Inputs &amp; Summary'!$D$5,0,IF(AY$29&gt;VLOOKUP($G114,Lists!$J$17:$K$21,2),IF($M114=Lists!$H$3,IF($K114&lt;1,(($S114/$K114)*((1+'Inputs &amp; Summary'!$D$7)^AY$29)),((INT(AY$29/$K114)-INT((AY$29-1)/$K114))*$S114*((1+'Inputs &amp; Summary'!$D$7)^AY$29))),(_xlfn.WEIBULL.DIST(AY$29,$L114,$K114,FALSE)*$S114*((1+'Inputs &amp; Summary'!$D$7)^AY$29))),IF($M114=Lists!$H$3,IF($K114&lt;1,((($R114*(1-$E114)+$Q114*(1-$F114))/$K114)*((1+'Inputs &amp; Summary'!$D$7)^AY$29)),((INT(AY$29/$K114)-INT((AY$29-1)/$K114))*($R114*(1-$E114)+$Q114*(1-$F114))*((1+'Inputs &amp; Summary'!$D$7)^AY$29))),((_xlfn.WEIBULL.DIST(AY$29,$L114,$K114,FALSE)*($R114*(1-$E114)+$Q114*(1-$F114))*((1+'Inputs &amp; Summary'!$D$7)^AY$29))))))</f>
        <v>0</v>
      </c>
      <c r="AZ114" s="114">
        <f>$D114*IF(AZ$29&gt;'Inputs &amp; Summary'!$D$5,0,IF(AZ$29&gt;VLOOKUP($G114,Lists!$J$17:$K$21,2),IF($M114=Lists!$H$3,IF($K114&lt;1,(($S114/$K114)*((1+'Inputs &amp; Summary'!$D$7)^AZ$29)),((INT(AZ$29/$K114)-INT((AZ$29-1)/$K114))*$S114*((1+'Inputs &amp; Summary'!$D$7)^AZ$29))),(_xlfn.WEIBULL.DIST(AZ$29,$L114,$K114,FALSE)*$S114*((1+'Inputs &amp; Summary'!$D$7)^AZ$29))),IF($M114=Lists!$H$3,IF($K114&lt;1,((($R114*(1-$E114)+$Q114*(1-$F114))/$K114)*((1+'Inputs &amp; Summary'!$D$7)^AZ$29)),((INT(AZ$29/$K114)-INT((AZ$29-1)/$K114))*($R114*(1-$E114)+$Q114*(1-$F114))*((1+'Inputs &amp; Summary'!$D$7)^AZ$29))),((_xlfn.WEIBULL.DIST(AZ$29,$L114,$K114,FALSE)*($R114*(1-$E114)+$Q114*(1-$F114))*((1+'Inputs &amp; Summary'!$D$7)^AZ$29))))))</f>
        <v>0</v>
      </c>
      <c r="BA114" s="114">
        <f>$D114*IF(BA$29&gt;'Inputs &amp; Summary'!$D$5,0,IF(BA$29&gt;VLOOKUP($G114,Lists!$J$17:$K$21,2),IF($M114=Lists!$H$3,IF($K114&lt;1,(($S114/$K114)*((1+'Inputs &amp; Summary'!$D$7)^BA$29)),((INT(BA$29/$K114)-INT((BA$29-1)/$K114))*$S114*((1+'Inputs &amp; Summary'!$D$7)^BA$29))),(_xlfn.WEIBULL.DIST(BA$29,$L114,$K114,FALSE)*$S114*((1+'Inputs &amp; Summary'!$D$7)^BA$29))),IF($M114=Lists!$H$3,IF($K114&lt;1,((($R114*(1-$E114)+$Q114*(1-$F114))/$K114)*((1+'Inputs &amp; Summary'!$D$7)^BA$29)),((INT(BA$29/$K114)-INT((BA$29-1)/$K114))*($R114*(1-$E114)+$Q114*(1-$F114))*((1+'Inputs &amp; Summary'!$D$7)^BA$29))),((_xlfn.WEIBULL.DIST(BA$29,$L114,$K114,FALSE)*($R114*(1-$E114)+$Q114*(1-$F114))*((1+'Inputs &amp; Summary'!$D$7)^BA$29))))))</f>
        <v>0</v>
      </c>
      <c r="BB114" s="114">
        <f>$D114*IF(BB$29&gt;'Inputs &amp; Summary'!$D$5,0,IF(BB$29&gt;VLOOKUP($G114,Lists!$J$17:$K$21,2),IF($M114=Lists!$H$3,IF($K114&lt;1,(($S114/$K114)*((1+'Inputs &amp; Summary'!$D$7)^BB$29)),((INT(BB$29/$K114)-INT((BB$29-1)/$K114))*$S114*((1+'Inputs &amp; Summary'!$D$7)^BB$29))),(_xlfn.WEIBULL.DIST(BB$29,$L114,$K114,FALSE)*$S114*((1+'Inputs &amp; Summary'!$D$7)^BB$29))),IF($M114=Lists!$H$3,IF($K114&lt;1,((($R114*(1-$E114)+$Q114*(1-$F114))/$K114)*((1+'Inputs &amp; Summary'!$D$7)^BB$29)),((INT(BB$29/$K114)-INT((BB$29-1)/$K114))*($R114*(1-$E114)+$Q114*(1-$F114))*((1+'Inputs &amp; Summary'!$D$7)^BB$29))),((_xlfn.WEIBULL.DIST(BB$29,$L114,$K114,FALSE)*($R114*(1-$E114)+$Q114*(1-$F114))*((1+'Inputs &amp; Summary'!$D$7)^BB$29))))))</f>
        <v>0</v>
      </c>
      <c r="BC114" s="114">
        <f>$D114*IF(BC$29&gt;'Inputs &amp; Summary'!$D$5,0,IF(BC$29&gt;VLOOKUP($G114,Lists!$J$17:$K$21,2),IF($M114=Lists!$H$3,IF($K114&lt;1,(($S114/$K114)*((1+'Inputs &amp; Summary'!$D$7)^BC$29)),((INT(BC$29/$K114)-INT((BC$29-1)/$K114))*$S114*((1+'Inputs &amp; Summary'!$D$7)^BC$29))),(_xlfn.WEIBULL.DIST(BC$29,$L114,$K114,FALSE)*$S114*((1+'Inputs &amp; Summary'!$D$7)^BC$29))),IF($M114=Lists!$H$3,IF($K114&lt;1,((($R114*(1-$E114)+$Q114*(1-$F114))/$K114)*((1+'Inputs &amp; Summary'!$D$7)^BC$29)),((INT(BC$29/$K114)-INT((BC$29-1)/$K114))*($R114*(1-$E114)+$Q114*(1-$F114))*((1+'Inputs &amp; Summary'!$D$7)^BC$29))),((_xlfn.WEIBULL.DIST(BC$29,$L114,$K114,FALSE)*($R114*(1-$E114)+$Q114*(1-$F114))*((1+'Inputs &amp; Summary'!$D$7)^BC$29))))))</f>
        <v>0</v>
      </c>
      <c r="BD114" s="114">
        <f>$D114*IF(BD$29&gt;'Inputs &amp; Summary'!$D$5,0,IF(BD$29&gt;VLOOKUP($G114,Lists!$J$17:$K$21,2),IF($M114=Lists!$H$3,IF($K114&lt;1,(($S114/$K114)*((1+'Inputs &amp; Summary'!$D$7)^BD$29)),((INT(BD$29/$K114)-INT((BD$29-1)/$K114))*$S114*((1+'Inputs &amp; Summary'!$D$7)^BD$29))),(_xlfn.WEIBULL.DIST(BD$29,$L114,$K114,FALSE)*$S114*((1+'Inputs &amp; Summary'!$D$7)^BD$29))),IF($M114=Lists!$H$3,IF($K114&lt;1,((($R114*(1-$E114)+$Q114*(1-$F114))/$K114)*((1+'Inputs &amp; Summary'!$D$7)^BD$29)),((INT(BD$29/$K114)-INT((BD$29-1)/$K114))*($R114*(1-$E114)+$Q114*(1-$F114))*((1+'Inputs &amp; Summary'!$D$7)^BD$29))),((_xlfn.WEIBULL.DIST(BD$29,$L114,$K114,FALSE)*($R114*(1-$E114)+$Q114*(1-$F114))*((1+'Inputs &amp; Summary'!$D$7)^BD$29))))))</f>
        <v>0</v>
      </c>
      <c r="BE114" s="114">
        <f>$D114*IF(BE$29&gt;'Inputs &amp; Summary'!$D$5,0,IF(BE$29&gt;VLOOKUP($G114,Lists!$J$17:$K$21,2),IF($M114=Lists!$H$3,IF($K114&lt;1,(($S114/$K114)*((1+'Inputs &amp; Summary'!$D$7)^BE$29)),((INT(BE$29/$K114)-INT((BE$29-1)/$K114))*$S114*((1+'Inputs &amp; Summary'!$D$7)^BE$29))),(_xlfn.WEIBULL.DIST(BE$29,$L114,$K114,FALSE)*$S114*((1+'Inputs &amp; Summary'!$D$7)^BE$29))),IF($M114=Lists!$H$3,IF($K114&lt;1,((($R114*(1-$E114)+$Q114*(1-$F114))/$K114)*((1+'Inputs &amp; Summary'!$D$7)^BE$29)),((INT(BE$29/$K114)-INT((BE$29-1)/$K114))*($R114*(1-$E114)+$Q114*(1-$F114))*((1+'Inputs &amp; Summary'!$D$7)^BE$29))),((_xlfn.WEIBULL.DIST(BE$29,$L114,$K114,FALSE)*($R114*(1-$E114)+$Q114*(1-$F114))*((1+'Inputs &amp; Summary'!$D$7)^BE$29))))))</f>
        <v>0</v>
      </c>
      <c r="BF114" s="114">
        <f>$D114*IF(BF$29&gt;'Inputs &amp; Summary'!$D$5,0,IF(BF$29&gt;VLOOKUP($G114,Lists!$J$17:$K$21,2),IF($M114=Lists!$H$3,IF($K114&lt;1,(($S114/$K114)*((1+'Inputs &amp; Summary'!$D$7)^BF$29)),((INT(BF$29/$K114)-INT((BF$29-1)/$K114))*$S114*((1+'Inputs &amp; Summary'!$D$7)^BF$29))),(_xlfn.WEIBULL.DIST(BF$29,$L114,$K114,FALSE)*$S114*((1+'Inputs &amp; Summary'!$D$7)^BF$29))),IF($M114=Lists!$H$3,IF($K114&lt;1,((($R114*(1-$E114)+$Q114*(1-$F114))/$K114)*((1+'Inputs &amp; Summary'!$D$7)^BF$29)),((INT(BF$29/$K114)-INT((BF$29-1)/$K114))*($R114*(1-$E114)+$Q114*(1-$F114))*((1+'Inputs &amp; Summary'!$D$7)^BF$29))),((_xlfn.WEIBULL.DIST(BF$29,$L114,$K114,FALSE)*($R114*(1-$E114)+$Q114*(1-$F114))*((1+'Inputs &amp; Summary'!$D$7)^BF$29))))))</f>
        <v>0</v>
      </c>
      <c r="BG114" s="114">
        <f>$D114*IF(BG$29&gt;'Inputs &amp; Summary'!$D$5,0,IF(BG$29&gt;VLOOKUP($G114,Lists!$J$17:$K$21,2),IF($M114=Lists!$H$3,IF($K114&lt;1,(($S114/$K114)*((1+'Inputs &amp; Summary'!$D$7)^BG$29)),((INT(BG$29/$K114)-INT((BG$29-1)/$K114))*$S114*((1+'Inputs &amp; Summary'!$D$7)^BG$29))),(_xlfn.WEIBULL.DIST(BG$29,$L114,$K114,FALSE)*$S114*((1+'Inputs &amp; Summary'!$D$7)^BG$29))),IF($M114=Lists!$H$3,IF($K114&lt;1,((($R114*(1-$E114)+$Q114*(1-$F114))/$K114)*((1+'Inputs &amp; Summary'!$D$7)^BG$29)),((INT(BG$29/$K114)-INT((BG$29-1)/$K114))*($R114*(1-$E114)+$Q114*(1-$F114))*((1+'Inputs &amp; Summary'!$D$7)^BG$29))),((_xlfn.WEIBULL.DIST(BG$29,$L114,$K114,FALSE)*($R114*(1-$E114)+$Q114*(1-$F114))*((1+'Inputs &amp; Summary'!$D$7)^BG$29))))))</f>
        <v>0</v>
      </c>
      <c r="BH114" s="114">
        <f>$D114*IF(BH$29&gt;'Inputs &amp; Summary'!$D$5,0,IF(BH$29&gt;VLOOKUP($G114,Lists!$J$17:$K$21,2),IF($M114=Lists!$H$3,IF($K114&lt;1,(($S114/$K114)*((1+'Inputs &amp; Summary'!$D$7)^BH$29)),((INT(BH$29/$K114)-INT((BH$29-1)/$K114))*$S114*((1+'Inputs &amp; Summary'!$D$7)^BH$29))),(_xlfn.WEIBULL.DIST(BH$29,$L114,$K114,FALSE)*$S114*((1+'Inputs &amp; Summary'!$D$7)^BH$29))),IF($M114=Lists!$H$3,IF($K114&lt;1,((($R114*(1-$E114)+$Q114*(1-$F114))/$K114)*((1+'Inputs &amp; Summary'!$D$7)^BH$29)),((INT(BH$29/$K114)-INT((BH$29-1)/$K114))*($R114*(1-$E114)+$Q114*(1-$F114))*((1+'Inputs &amp; Summary'!$D$7)^BH$29))),((_xlfn.WEIBULL.DIST(BH$29,$L114,$K114,FALSE)*($R114*(1-$E114)+$Q114*(1-$F114))*((1+'Inputs &amp; Summary'!$D$7)^BH$29))))))</f>
        <v>0</v>
      </c>
      <c r="BI114" s="114">
        <f>$D114*IF(BI$29&gt;'Inputs &amp; Summary'!$D$5,0,IF(BI$29&gt;VLOOKUP($G114,Lists!$J$17:$K$21,2),IF($M114=Lists!$H$3,IF($K114&lt;1,(($S114/$K114)*((1+'Inputs &amp; Summary'!$D$7)^BI$29)),((INT(BI$29/$K114)-INT((BI$29-1)/$K114))*$S114*((1+'Inputs &amp; Summary'!$D$7)^BI$29))),(_xlfn.WEIBULL.DIST(BI$29,$L114,$K114,FALSE)*$S114*((1+'Inputs &amp; Summary'!$D$7)^BI$29))),IF($M114=Lists!$H$3,IF($K114&lt;1,((($R114*(1-$E114)+$Q114*(1-$F114))/$K114)*((1+'Inputs &amp; Summary'!$D$7)^BI$29)),((INT(BI$29/$K114)-INT((BI$29-1)/$K114))*($R114*(1-$E114)+$Q114*(1-$F114))*((1+'Inputs &amp; Summary'!$D$7)^BI$29))),((_xlfn.WEIBULL.DIST(BI$29,$L114,$K114,FALSE)*($R114*(1-$E114)+$Q114*(1-$F114))*((1+'Inputs &amp; Summary'!$D$7)^BI$29))))))</f>
        <v>0</v>
      </c>
      <c r="BJ114" s="114">
        <f>$D114*IF(BJ$29&gt;'Inputs &amp; Summary'!$D$5,0,IF(BJ$29&gt;VLOOKUP($G114,Lists!$J$17:$K$21,2),IF($M114=Lists!$H$3,IF($K114&lt;1,(($S114/$K114)*((1+'Inputs &amp; Summary'!$D$7)^BJ$29)),((INT(BJ$29/$K114)-INT((BJ$29-1)/$K114))*$S114*((1+'Inputs &amp; Summary'!$D$7)^BJ$29))),(_xlfn.WEIBULL.DIST(BJ$29,$L114,$K114,FALSE)*$S114*((1+'Inputs &amp; Summary'!$D$7)^BJ$29))),IF($M114=Lists!$H$3,IF($K114&lt;1,((($R114*(1-$E114)+$Q114*(1-$F114))/$K114)*((1+'Inputs &amp; Summary'!$D$7)^BJ$29)),((INT(BJ$29/$K114)-INT((BJ$29-1)/$K114))*($R114*(1-$E114)+$Q114*(1-$F114))*((1+'Inputs &amp; Summary'!$D$7)^BJ$29))),((_xlfn.WEIBULL.DIST(BJ$29,$L114,$K114,FALSE)*($R114*(1-$E114)+$Q114*(1-$F114))*((1+'Inputs &amp; Summary'!$D$7)^BJ$29))))))</f>
        <v>0</v>
      </c>
      <c r="BK114" s="114">
        <f>$D114*IF(BK$29&gt;'Inputs &amp; Summary'!$D$5,0,IF(BK$29&gt;VLOOKUP($G114,Lists!$J$17:$K$21,2),IF($M114=Lists!$H$3,IF($K114&lt;1,(($S114/$K114)*((1+'Inputs &amp; Summary'!$D$7)^BK$29)),((INT(BK$29/$K114)-INT((BK$29-1)/$K114))*$S114*((1+'Inputs &amp; Summary'!$D$7)^BK$29))),(_xlfn.WEIBULL.DIST(BK$29,$L114,$K114,FALSE)*$S114*((1+'Inputs &amp; Summary'!$D$7)^BK$29))),IF($M114=Lists!$H$3,IF($K114&lt;1,((($R114*(1-$E114)+$Q114*(1-$F114))/$K114)*((1+'Inputs &amp; Summary'!$D$7)^BK$29)),((INT(BK$29/$K114)-INT((BK$29-1)/$K114))*($R114*(1-$E114)+$Q114*(1-$F114))*((1+'Inputs &amp; Summary'!$D$7)^BK$29))),((_xlfn.WEIBULL.DIST(BK$29,$L114,$K114,FALSE)*($R114*(1-$E114)+$Q114*(1-$F114))*((1+'Inputs &amp; Summary'!$D$7)^BK$29))))))</f>
        <v>0</v>
      </c>
      <c r="BL114" s="114">
        <f>$D114*IF(BL$29&gt;'Inputs &amp; Summary'!$D$5,0,IF(BL$29&gt;VLOOKUP($G114,Lists!$J$17:$K$21,2),IF($M114=Lists!$H$3,IF($K114&lt;1,(($S114/$K114)*((1+'Inputs &amp; Summary'!$D$7)^BL$29)),((INT(BL$29/$K114)-INT((BL$29-1)/$K114))*$S114*((1+'Inputs &amp; Summary'!$D$7)^BL$29))),(_xlfn.WEIBULL.DIST(BL$29,$L114,$K114,FALSE)*$S114*((1+'Inputs &amp; Summary'!$D$7)^BL$29))),IF($M114=Lists!$H$3,IF($K114&lt;1,((($R114*(1-$E114)+$Q114*(1-$F114))/$K114)*((1+'Inputs &amp; Summary'!$D$7)^BL$29)),((INT(BL$29/$K114)-INT((BL$29-1)/$K114))*($R114*(1-$E114)+$Q114*(1-$F114))*((1+'Inputs &amp; Summary'!$D$7)^BL$29))),((_xlfn.WEIBULL.DIST(BL$29,$L114,$K114,FALSE)*($R114*(1-$E114)+$Q114*(1-$F114))*((1+'Inputs &amp; Summary'!$D$7)^BL$29))))))</f>
        <v>0</v>
      </c>
    </row>
    <row r="115" spans="1:64" s="1" customFormat="1" ht="28.8" x14ac:dyDescent="0.3">
      <c r="A115" s="79" t="s">
        <v>174</v>
      </c>
      <c r="B115" s="33" t="s">
        <v>151</v>
      </c>
      <c r="C115" s="33" t="s">
        <v>140</v>
      </c>
      <c r="D115" s="68">
        <v>1</v>
      </c>
      <c r="E115" s="68">
        <v>0</v>
      </c>
      <c r="F115" s="68">
        <v>0</v>
      </c>
      <c r="G115" s="213" t="s">
        <v>433</v>
      </c>
      <c r="H115" s="34"/>
      <c r="I115" s="34" t="s">
        <v>272</v>
      </c>
      <c r="J115" s="33">
        <f>VLOOKUP(I115,'Labor Rates'!$A$1:$B$16,2)</f>
        <v>16.66346153846154</v>
      </c>
      <c r="K115" s="35">
        <v>1</v>
      </c>
      <c r="L115" s="35">
        <v>1</v>
      </c>
      <c r="M115" s="33" t="s">
        <v>259</v>
      </c>
      <c r="N115" s="84">
        <v>1</v>
      </c>
      <c r="O115" s="35">
        <v>2</v>
      </c>
      <c r="P115" s="5">
        <v>0</v>
      </c>
      <c r="Q115" s="73">
        <f t="shared" si="16"/>
        <v>33.32692307692308</v>
      </c>
      <c r="R115" s="73">
        <f t="shared" si="17"/>
        <v>0</v>
      </c>
      <c r="S115" s="74">
        <f t="shared" si="18"/>
        <v>33.32692307692308</v>
      </c>
      <c r="T115" s="88"/>
      <c r="U115" s="80"/>
      <c r="V115" s="87">
        <f t="shared" si="19"/>
        <v>41.297585287264319</v>
      </c>
      <c r="W115" s="87">
        <f>NPV('Inputs &amp; Summary'!$D$6,Y115:BL115)</f>
        <v>418.80145564156965</v>
      </c>
      <c r="X115" s="90">
        <f t="shared" si="20"/>
        <v>3.0396767716827011E-3</v>
      </c>
      <c r="Y115" s="114">
        <f>$D115*IF(Y$29&gt;'Inputs &amp; Summary'!$D$5,0,IF(Y$29&gt;VLOOKUP($G115,Lists!$J$17:$K$21,2),IF($M115=Lists!$H$3,IF($K115&lt;1,(($S115/$K115)*((1+'Inputs &amp; Summary'!$D$7)^Y$29)),((INT(Y$29/$K115)-INT((Y$29-1)/$K115))*$S115*((1+'Inputs &amp; Summary'!$D$7)^Y$29))),(_xlfn.WEIBULL.DIST(Y$29,$L115,$K115,FALSE)*$S115*((1+'Inputs &amp; Summary'!$D$7)^Y$29))),IF($M115=Lists!$H$3,IF($K115&lt;1,((($R115*(1-$E115)+$Q115*(1-$F115))/$K115)*((1+'Inputs &amp; Summary'!$D$7)^Y$29)),((INT(Y$29/$K115)-INT((Y$29-1)/$K115))*($R115*(1-$E115)+$Q115*(1-$F115))*((1+'Inputs &amp; Summary'!$D$7)^Y$29))),((_xlfn.WEIBULL.DIST(Y$29,$L115,$K115,FALSE)*($R115*(1-$E115)+$Q115*(1-$F115))*((1+'Inputs &amp; Summary'!$D$7)^Y$29))))))</f>
        <v>33.993461538461546</v>
      </c>
      <c r="Z115" s="114">
        <f>$D115*IF(Z$29&gt;'Inputs &amp; Summary'!$D$5,0,IF(Z$29&gt;VLOOKUP($G115,Lists!$J$17:$K$21,2),IF($M115=Lists!$H$3,IF($K115&lt;1,(($S115/$K115)*((1+'Inputs &amp; Summary'!$D$7)^Z$29)),((INT(Z$29/$K115)-INT((Z$29-1)/$K115))*$S115*((1+'Inputs &amp; Summary'!$D$7)^Z$29))),(_xlfn.WEIBULL.DIST(Z$29,$L115,$K115,FALSE)*$S115*((1+'Inputs &amp; Summary'!$D$7)^Z$29))),IF($M115=Lists!$H$3,IF($K115&lt;1,((($R115*(1-$E115)+$Q115*(1-$F115))/$K115)*((1+'Inputs &amp; Summary'!$D$7)^Z$29)),((INT(Z$29/$K115)-INT((Z$29-1)/$K115))*($R115*(1-$E115)+$Q115*(1-$F115))*((1+'Inputs &amp; Summary'!$D$7)^Z$29))),((_xlfn.WEIBULL.DIST(Z$29,$L115,$K115,FALSE)*($R115*(1-$E115)+$Q115*(1-$F115))*((1+'Inputs &amp; Summary'!$D$7)^Z$29))))))</f>
        <v>34.673330769230773</v>
      </c>
      <c r="AA115" s="114">
        <f>$D115*IF(AA$29&gt;'Inputs &amp; Summary'!$D$5,0,IF(AA$29&gt;VLOOKUP($G115,Lists!$J$17:$K$21,2),IF($M115=Lists!$H$3,IF($K115&lt;1,(($S115/$K115)*((1+'Inputs &amp; Summary'!$D$7)^AA$29)),((INT(AA$29/$K115)-INT((AA$29-1)/$K115))*$S115*((1+'Inputs &amp; Summary'!$D$7)^AA$29))),(_xlfn.WEIBULL.DIST(AA$29,$L115,$K115,FALSE)*$S115*((1+'Inputs &amp; Summary'!$D$7)^AA$29))),IF($M115=Lists!$H$3,IF($K115&lt;1,((($R115*(1-$E115)+$Q115*(1-$F115))/$K115)*((1+'Inputs &amp; Summary'!$D$7)^AA$29)),((INT(AA$29/$K115)-INT((AA$29-1)/$K115))*($R115*(1-$E115)+$Q115*(1-$F115))*((1+'Inputs &amp; Summary'!$D$7)^AA$29))),((_xlfn.WEIBULL.DIST(AA$29,$L115,$K115,FALSE)*($R115*(1-$E115)+$Q115*(1-$F115))*((1+'Inputs &amp; Summary'!$D$7)^AA$29))))))</f>
        <v>35.366797384615388</v>
      </c>
      <c r="AB115" s="114">
        <f>$D115*IF(AB$29&gt;'Inputs &amp; Summary'!$D$5,0,IF(AB$29&gt;VLOOKUP($G115,Lists!$J$17:$K$21,2),IF($M115=Lists!$H$3,IF($K115&lt;1,(($S115/$K115)*((1+'Inputs &amp; Summary'!$D$7)^AB$29)),((INT(AB$29/$K115)-INT((AB$29-1)/$K115))*$S115*((1+'Inputs &amp; Summary'!$D$7)^AB$29))),(_xlfn.WEIBULL.DIST(AB$29,$L115,$K115,FALSE)*$S115*((1+'Inputs &amp; Summary'!$D$7)^AB$29))),IF($M115=Lists!$H$3,IF($K115&lt;1,((($R115*(1-$E115)+$Q115*(1-$F115))/$K115)*((1+'Inputs &amp; Summary'!$D$7)^AB$29)),((INT(AB$29/$K115)-INT((AB$29-1)/$K115))*($R115*(1-$E115)+$Q115*(1-$F115))*((1+'Inputs &amp; Summary'!$D$7)^AB$29))),((_xlfn.WEIBULL.DIST(AB$29,$L115,$K115,FALSE)*($R115*(1-$E115)+$Q115*(1-$F115))*((1+'Inputs &amp; Summary'!$D$7)^AB$29))))))</f>
        <v>36.074133332307696</v>
      </c>
      <c r="AC115" s="114">
        <f>$D115*IF(AC$29&gt;'Inputs &amp; Summary'!$D$5,0,IF(AC$29&gt;VLOOKUP($G115,Lists!$J$17:$K$21,2),IF($M115=Lists!$H$3,IF($K115&lt;1,(($S115/$K115)*((1+'Inputs &amp; Summary'!$D$7)^AC$29)),((INT(AC$29/$K115)-INT((AC$29-1)/$K115))*$S115*((1+'Inputs &amp; Summary'!$D$7)^AC$29))),(_xlfn.WEIBULL.DIST(AC$29,$L115,$K115,FALSE)*$S115*((1+'Inputs &amp; Summary'!$D$7)^AC$29))),IF($M115=Lists!$H$3,IF($K115&lt;1,((($R115*(1-$E115)+$Q115*(1-$F115))/$K115)*((1+'Inputs &amp; Summary'!$D$7)^AC$29)),((INT(AC$29/$K115)-INT((AC$29-1)/$K115))*($R115*(1-$E115)+$Q115*(1-$F115))*((1+'Inputs &amp; Summary'!$D$7)^AC$29))),((_xlfn.WEIBULL.DIST(AC$29,$L115,$K115,FALSE)*($R115*(1-$E115)+$Q115*(1-$F115))*((1+'Inputs &amp; Summary'!$D$7)^AC$29))))))</f>
        <v>36.795615998953849</v>
      </c>
      <c r="AD115" s="114">
        <f>$D115*IF(AD$29&gt;'Inputs &amp; Summary'!$D$5,0,IF(AD$29&gt;VLOOKUP($G115,Lists!$J$17:$K$21,2),IF($M115=Lists!$H$3,IF($K115&lt;1,(($S115/$K115)*((1+'Inputs &amp; Summary'!$D$7)^AD$29)),((INT(AD$29/$K115)-INT((AD$29-1)/$K115))*$S115*((1+'Inputs &amp; Summary'!$D$7)^AD$29))),(_xlfn.WEIBULL.DIST(AD$29,$L115,$K115,FALSE)*$S115*((1+'Inputs &amp; Summary'!$D$7)^AD$29))),IF($M115=Lists!$H$3,IF($K115&lt;1,((($R115*(1-$E115)+$Q115*(1-$F115))/$K115)*((1+'Inputs &amp; Summary'!$D$7)^AD$29)),((INT(AD$29/$K115)-INT((AD$29-1)/$K115))*($R115*(1-$E115)+$Q115*(1-$F115))*((1+'Inputs &amp; Summary'!$D$7)^AD$29))),((_xlfn.WEIBULL.DIST(AD$29,$L115,$K115,FALSE)*($R115*(1-$E115)+$Q115*(1-$F115))*((1+'Inputs &amp; Summary'!$D$7)^AD$29))))))</f>
        <v>37.531528318932928</v>
      </c>
      <c r="AE115" s="114">
        <f>$D115*IF(AE$29&gt;'Inputs &amp; Summary'!$D$5,0,IF(AE$29&gt;VLOOKUP($G115,Lists!$J$17:$K$21,2),IF($M115=Lists!$H$3,IF($K115&lt;1,(($S115/$K115)*((1+'Inputs &amp; Summary'!$D$7)^AE$29)),((INT(AE$29/$K115)-INT((AE$29-1)/$K115))*$S115*((1+'Inputs &amp; Summary'!$D$7)^AE$29))),(_xlfn.WEIBULL.DIST(AE$29,$L115,$K115,FALSE)*$S115*((1+'Inputs &amp; Summary'!$D$7)^AE$29))),IF($M115=Lists!$H$3,IF($K115&lt;1,((($R115*(1-$E115)+$Q115*(1-$F115))/$K115)*((1+'Inputs &amp; Summary'!$D$7)^AE$29)),((INT(AE$29/$K115)-INT((AE$29-1)/$K115))*($R115*(1-$E115)+$Q115*(1-$F115))*((1+'Inputs &amp; Summary'!$D$7)^AE$29))),((_xlfn.WEIBULL.DIST(AE$29,$L115,$K115,FALSE)*($R115*(1-$E115)+$Q115*(1-$F115))*((1+'Inputs &amp; Summary'!$D$7)^AE$29))))))</f>
        <v>38.282158885311581</v>
      </c>
      <c r="AF115" s="114">
        <f>$D115*IF(AF$29&gt;'Inputs &amp; Summary'!$D$5,0,IF(AF$29&gt;VLOOKUP($G115,Lists!$J$17:$K$21,2),IF($M115=Lists!$H$3,IF($K115&lt;1,(($S115/$K115)*((1+'Inputs &amp; Summary'!$D$7)^AF$29)),((INT(AF$29/$K115)-INT((AF$29-1)/$K115))*$S115*((1+'Inputs &amp; Summary'!$D$7)^AF$29))),(_xlfn.WEIBULL.DIST(AF$29,$L115,$K115,FALSE)*$S115*((1+'Inputs &amp; Summary'!$D$7)^AF$29))),IF($M115=Lists!$H$3,IF($K115&lt;1,((($R115*(1-$E115)+$Q115*(1-$F115))/$K115)*((1+'Inputs &amp; Summary'!$D$7)^AF$29)),((INT(AF$29/$K115)-INT((AF$29-1)/$K115))*($R115*(1-$E115)+$Q115*(1-$F115))*((1+'Inputs &amp; Summary'!$D$7)^AF$29))),((_xlfn.WEIBULL.DIST(AF$29,$L115,$K115,FALSE)*($R115*(1-$E115)+$Q115*(1-$F115))*((1+'Inputs &amp; Summary'!$D$7)^AF$29))))))</f>
        <v>39.047802063017812</v>
      </c>
      <c r="AG115" s="114">
        <f>$D115*IF(AG$29&gt;'Inputs &amp; Summary'!$D$5,0,IF(AG$29&gt;VLOOKUP($G115,Lists!$J$17:$K$21,2),IF($M115=Lists!$H$3,IF($K115&lt;1,(($S115/$K115)*((1+'Inputs &amp; Summary'!$D$7)^AG$29)),((INT(AG$29/$K115)-INT((AG$29-1)/$K115))*$S115*((1+'Inputs &amp; Summary'!$D$7)^AG$29))),(_xlfn.WEIBULL.DIST(AG$29,$L115,$K115,FALSE)*$S115*((1+'Inputs &amp; Summary'!$D$7)^AG$29))),IF($M115=Lists!$H$3,IF($K115&lt;1,((($R115*(1-$E115)+$Q115*(1-$F115))/$K115)*((1+'Inputs &amp; Summary'!$D$7)^AG$29)),((INT(AG$29/$K115)-INT((AG$29-1)/$K115))*($R115*(1-$E115)+$Q115*(1-$F115))*((1+'Inputs &amp; Summary'!$D$7)^AG$29))),((_xlfn.WEIBULL.DIST(AG$29,$L115,$K115,FALSE)*($R115*(1-$E115)+$Q115*(1-$F115))*((1+'Inputs &amp; Summary'!$D$7)^AG$29))))))</f>
        <v>39.828758104278172</v>
      </c>
      <c r="AH115" s="114">
        <f>$D115*IF(AH$29&gt;'Inputs &amp; Summary'!$D$5,0,IF(AH$29&gt;VLOOKUP($G115,Lists!$J$17:$K$21,2),IF($M115=Lists!$H$3,IF($K115&lt;1,(($S115/$K115)*((1+'Inputs &amp; Summary'!$D$7)^AH$29)),((INT(AH$29/$K115)-INT((AH$29-1)/$K115))*$S115*((1+'Inputs &amp; Summary'!$D$7)^AH$29))),(_xlfn.WEIBULL.DIST(AH$29,$L115,$K115,FALSE)*$S115*((1+'Inputs &amp; Summary'!$D$7)^AH$29))),IF($M115=Lists!$H$3,IF($K115&lt;1,((($R115*(1-$E115)+$Q115*(1-$F115))/$K115)*((1+'Inputs &amp; Summary'!$D$7)^AH$29)),((INT(AH$29/$K115)-INT((AH$29-1)/$K115))*($R115*(1-$E115)+$Q115*(1-$F115))*((1+'Inputs &amp; Summary'!$D$7)^AH$29))),((_xlfn.WEIBULL.DIST(AH$29,$L115,$K115,FALSE)*($R115*(1-$E115)+$Q115*(1-$F115))*((1+'Inputs &amp; Summary'!$D$7)^AH$29))))))</f>
        <v>40.625333266363739</v>
      </c>
      <c r="AI115" s="114">
        <f>$D115*IF(AI$29&gt;'Inputs &amp; Summary'!$D$5,0,IF(AI$29&gt;VLOOKUP($G115,Lists!$J$17:$K$21,2),IF($M115=Lists!$H$3,IF($K115&lt;1,(($S115/$K115)*((1+'Inputs &amp; Summary'!$D$7)^AI$29)),((INT(AI$29/$K115)-INT((AI$29-1)/$K115))*$S115*((1+'Inputs &amp; Summary'!$D$7)^AI$29))),(_xlfn.WEIBULL.DIST(AI$29,$L115,$K115,FALSE)*$S115*((1+'Inputs &amp; Summary'!$D$7)^AI$29))),IF($M115=Lists!$H$3,IF($K115&lt;1,((($R115*(1-$E115)+$Q115*(1-$F115))/$K115)*((1+'Inputs &amp; Summary'!$D$7)^AI$29)),((INT(AI$29/$K115)-INT((AI$29-1)/$K115))*($R115*(1-$E115)+$Q115*(1-$F115))*((1+'Inputs &amp; Summary'!$D$7)^AI$29))),((_xlfn.WEIBULL.DIST(AI$29,$L115,$K115,FALSE)*($R115*(1-$E115)+$Q115*(1-$F115))*((1+'Inputs &amp; Summary'!$D$7)^AI$29))))))</f>
        <v>41.437839931691002</v>
      </c>
      <c r="AJ115" s="114">
        <f>$D115*IF(AJ$29&gt;'Inputs &amp; Summary'!$D$5,0,IF(AJ$29&gt;VLOOKUP($G115,Lists!$J$17:$K$21,2),IF($M115=Lists!$H$3,IF($K115&lt;1,(($S115/$K115)*((1+'Inputs &amp; Summary'!$D$7)^AJ$29)),((INT(AJ$29/$K115)-INT((AJ$29-1)/$K115))*$S115*((1+'Inputs &amp; Summary'!$D$7)^AJ$29))),(_xlfn.WEIBULL.DIST(AJ$29,$L115,$K115,FALSE)*$S115*((1+'Inputs &amp; Summary'!$D$7)^AJ$29))),IF($M115=Lists!$H$3,IF($K115&lt;1,((($R115*(1-$E115)+$Q115*(1-$F115))/$K115)*((1+'Inputs &amp; Summary'!$D$7)^AJ$29)),((INT(AJ$29/$K115)-INT((AJ$29-1)/$K115))*($R115*(1-$E115)+$Q115*(1-$F115))*((1+'Inputs &amp; Summary'!$D$7)^AJ$29))),((_xlfn.WEIBULL.DIST(AJ$29,$L115,$K115,FALSE)*($R115*(1-$E115)+$Q115*(1-$F115))*((1+'Inputs &amp; Summary'!$D$7)^AJ$29))))))</f>
        <v>42.266596730324828</v>
      </c>
      <c r="AK115" s="114">
        <f>$D115*IF(AK$29&gt;'Inputs &amp; Summary'!$D$5,0,IF(AK$29&gt;VLOOKUP($G115,Lists!$J$17:$K$21,2),IF($M115=Lists!$H$3,IF($K115&lt;1,(($S115/$K115)*((1+'Inputs &amp; Summary'!$D$7)^AK$29)),((INT(AK$29/$K115)-INT((AK$29-1)/$K115))*$S115*((1+'Inputs &amp; Summary'!$D$7)^AK$29))),(_xlfn.WEIBULL.DIST(AK$29,$L115,$K115,FALSE)*$S115*((1+'Inputs &amp; Summary'!$D$7)^AK$29))),IF($M115=Lists!$H$3,IF($K115&lt;1,((($R115*(1-$E115)+$Q115*(1-$F115))/$K115)*((1+'Inputs &amp; Summary'!$D$7)^AK$29)),((INT(AK$29/$K115)-INT((AK$29-1)/$K115))*($R115*(1-$E115)+$Q115*(1-$F115))*((1+'Inputs &amp; Summary'!$D$7)^AK$29))),((_xlfn.WEIBULL.DIST(AK$29,$L115,$K115,FALSE)*($R115*(1-$E115)+$Q115*(1-$F115))*((1+'Inputs &amp; Summary'!$D$7)^AK$29))))))</f>
        <v>43.111928664931327</v>
      </c>
      <c r="AL115" s="114">
        <f>$D115*IF(AL$29&gt;'Inputs &amp; Summary'!$D$5,0,IF(AL$29&gt;VLOOKUP($G115,Lists!$J$17:$K$21,2),IF($M115=Lists!$H$3,IF($K115&lt;1,(($S115/$K115)*((1+'Inputs &amp; Summary'!$D$7)^AL$29)),((INT(AL$29/$K115)-INT((AL$29-1)/$K115))*$S115*((1+'Inputs &amp; Summary'!$D$7)^AL$29))),(_xlfn.WEIBULL.DIST(AL$29,$L115,$K115,FALSE)*$S115*((1+'Inputs &amp; Summary'!$D$7)^AL$29))),IF($M115=Lists!$H$3,IF($K115&lt;1,((($R115*(1-$E115)+$Q115*(1-$F115))/$K115)*((1+'Inputs &amp; Summary'!$D$7)^AL$29)),((INT(AL$29/$K115)-INT((AL$29-1)/$K115))*($R115*(1-$E115)+$Q115*(1-$F115))*((1+'Inputs &amp; Summary'!$D$7)^AL$29))),((_xlfn.WEIBULL.DIST(AL$29,$L115,$K115,FALSE)*($R115*(1-$E115)+$Q115*(1-$F115))*((1+'Inputs &amp; Summary'!$D$7)^AL$29))))))</f>
        <v>43.974167238229953</v>
      </c>
      <c r="AM115" s="114">
        <f>$D115*IF(AM$29&gt;'Inputs &amp; Summary'!$D$5,0,IF(AM$29&gt;VLOOKUP($G115,Lists!$J$17:$K$21,2),IF($M115=Lists!$H$3,IF($K115&lt;1,(($S115/$K115)*((1+'Inputs &amp; Summary'!$D$7)^AM$29)),((INT(AM$29/$K115)-INT((AM$29-1)/$K115))*$S115*((1+'Inputs &amp; Summary'!$D$7)^AM$29))),(_xlfn.WEIBULL.DIST(AM$29,$L115,$K115,FALSE)*$S115*((1+'Inputs &amp; Summary'!$D$7)^AM$29))),IF($M115=Lists!$H$3,IF($K115&lt;1,((($R115*(1-$E115)+$Q115*(1-$F115))/$K115)*((1+'Inputs &amp; Summary'!$D$7)^AM$29)),((INT(AM$29/$K115)-INT((AM$29-1)/$K115))*($R115*(1-$E115)+$Q115*(1-$F115))*((1+'Inputs &amp; Summary'!$D$7)^AM$29))),((_xlfn.WEIBULL.DIST(AM$29,$L115,$K115,FALSE)*($R115*(1-$E115)+$Q115*(1-$F115))*((1+'Inputs &amp; Summary'!$D$7)^AM$29))))))</f>
        <v>44.85365058299454</v>
      </c>
      <c r="AN115" s="114">
        <f>$D115*IF(AN$29&gt;'Inputs &amp; Summary'!$D$5,0,IF(AN$29&gt;VLOOKUP($G115,Lists!$J$17:$K$21,2),IF($M115=Lists!$H$3,IF($K115&lt;1,(($S115/$K115)*((1+'Inputs &amp; Summary'!$D$7)^AN$29)),((INT(AN$29/$K115)-INT((AN$29-1)/$K115))*$S115*((1+'Inputs &amp; Summary'!$D$7)^AN$29))),(_xlfn.WEIBULL.DIST(AN$29,$L115,$K115,FALSE)*$S115*((1+'Inputs &amp; Summary'!$D$7)^AN$29))),IF($M115=Lists!$H$3,IF($K115&lt;1,((($R115*(1-$E115)+$Q115*(1-$F115))/$K115)*((1+'Inputs &amp; Summary'!$D$7)^AN$29)),((INT(AN$29/$K115)-INT((AN$29-1)/$K115))*($R115*(1-$E115)+$Q115*(1-$F115))*((1+'Inputs &amp; Summary'!$D$7)^AN$29))),((_xlfn.WEIBULL.DIST(AN$29,$L115,$K115,FALSE)*($R115*(1-$E115)+$Q115*(1-$F115))*((1+'Inputs &amp; Summary'!$D$7)^AN$29))))))</f>
        <v>45.750723594654438</v>
      </c>
      <c r="AO115" s="114">
        <f>$D115*IF(AO$29&gt;'Inputs &amp; Summary'!$D$5,0,IF(AO$29&gt;VLOOKUP($G115,Lists!$J$17:$K$21,2),IF($M115=Lists!$H$3,IF($K115&lt;1,(($S115/$K115)*((1+'Inputs &amp; Summary'!$D$7)^AO$29)),((INT(AO$29/$K115)-INT((AO$29-1)/$K115))*$S115*((1+'Inputs &amp; Summary'!$D$7)^AO$29))),(_xlfn.WEIBULL.DIST(AO$29,$L115,$K115,FALSE)*$S115*((1+'Inputs &amp; Summary'!$D$7)^AO$29))),IF($M115=Lists!$H$3,IF($K115&lt;1,((($R115*(1-$E115)+$Q115*(1-$F115))/$K115)*((1+'Inputs &amp; Summary'!$D$7)^AO$29)),((INT(AO$29/$K115)-INT((AO$29-1)/$K115))*($R115*(1-$E115)+$Q115*(1-$F115))*((1+'Inputs &amp; Summary'!$D$7)^AO$29))),((_xlfn.WEIBULL.DIST(AO$29,$L115,$K115,FALSE)*($R115*(1-$E115)+$Q115*(1-$F115))*((1+'Inputs &amp; Summary'!$D$7)^AO$29))))))</f>
        <v>46.665738066547533</v>
      </c>
      <c r="AP115" s="114">
        <f>$D115*IF(AP$29&gt;'Inputs &amp; Summary'!$D$5,0,IF(AP$29&gt;VLOOKUP($G115,Lists!$J$17:$K$21,2),IF($M115=Lists!$H$3,IF($K115&lt;1,(($S115/$K115)*((1+'Inputs &amp; Summary'!$D$7)^AP$29)),((INT(AP$29/$K115)-INT((AP$29-1)/$K115))*$S115*((1+'Inputs &amp; Summary'!$D$7)^AP$29))),(_xlfn.WEIBULL.DIST(AP$29,$L115,$K115,FALSE)*$S115*((1+'Inputs &amp; Summary'!$D$7)^AP$29))),IF($M115=Lists!$H$3,IF($K115&lt;1,((($R115*(1-$E115)+$Q115*(1-$F115))/$K115)*((1+'Inputs &amp; Summary'!$D$7)^AP$29)),((INT(AP$29/$K115)-INT((AP$29-1)/$K115))*($R115*(1-$E115)+$Q115*(1-$F115))*((1+'Inputs &amp; Summary'!$D$7)^AP$29))),((_xlfn.WEIBULL.DIST(AP$29,$L115,$K115,FALSE)*($R115*(1-$E115)+$Q115*(1-$F115))*((1+'Inputs &amp; Summary'!$D$7)^AP$29))))))</f>
        <v>47.599052827878481</v>
      </c>
      <c r="AQ115" s="114">
        <f>$D115*IF(AQ$29&gt;'Inputs &amp; Summary'!$D$5,0,IF(AQ$29&gt;VLOOKUP($G115,Lists!$J$17:$K$21,2),IF($M115=Lists!$H$3,IF($K115&lt;1,(($S115/$K115)*((1+'Inputs &amp; Summary'!$D$7)^AQ$29)),((INT(AQ$29/$K115)-INT((AQ$29-1)/$K115))*$S115*((1+'Inputs &amp; Summary'!$D$7)^AQ$29))),(_xlfn.WEIBULL.DIST(AQ$29,$L115,$K115,FALSE)*$S115*((1+'Inputs &amp; Summary'!$D$7)^AQ$29))),IF($M115=Lists!$H$3,IF($K115&lt;1,((($R115*(1-$E115)+$Q115*(1-$F115))/$K115)*((1+'Inputs &amp; Summary'!$D$7)^AQ$29)),((INT(AQ$29/$K115)-INT((AQ$29-1)/$K115))*($R115*(1-$E115)+$Q115*(1-$F115))*((1+'Inputs &amp; Summary'!$D$7)^AQ$29))),((_xlfn.WEIBULL.DIST(AQ$29,$L115,$K115,FALSE)*($R115*(1-$E115)+$Q115*(1-$F115))*((1+'Inputs &amp; Summary'!$D$7)^AQ$29))))))</f>
        <v>48.551033884436045</v>
      </c>
      <c r="AR115" s="114">
        <f>$D115*IF(AR$29&gt;'Inputs &amp; Summary'!$D$5,0,IF(AR$29&gt;VLOOKUP($G115,Lists!$J$17:$K$21,2),IF($M115=Lists!$H$3,IF($K115&lt;1,(($S115/$K115)*((1+'Inputs &amp; Summary'!$D$7)^AR$29)),((INT(AR$29/$K115)-INT((AR$29-1)/$K115))*$S115*((1+'Inputs &amp; Summary'!$D$7)^AR$29))),(_xlfn.WEIBULL.DIST(AR$29,$L115,$K115,FALSE)*$S115*((1+'Inputs &amp; Summary'!$D$7)^AR$29))),IF($M115=Lists!$H$3,IF($K115&lt;1,((($R115*(1-$E115)+$Q115*(1-$F115))/$K115)*((1+'Inputs &amp; Summary'!$D$7)^AR$29)),((INT(AR$29/$K115)-INT((AR$29-1)/$K115))*($R115*(1-$E115)+$Q115*(1-$F115))*((1+'Inputs &amp; Summary'!$D$7)^AR$29))),((_xlfn.WEIBULL.DIST(AR$29,$L115,$K115,FALSE)*($R115*(1-$E115)+$Q115*(1-$F115))*((1+'Inputs &amp; Summary'!$D$7)^AR$29))))))</f>
        <v>49.522054562124772</v>
      </c>
      <c r="AS115" s="114">
        <f>$D115*IF(AS$29&gt;'Inputs &amp; Summary'!$D$5,0,IF(AS$29&gt;VLOOKUP($G115,Lists!$J$17:$K$21,2),IF($M115=Lists!$H$3,IF($K115&lt;1,(($S115/$K115)*((1+'Inputs &amp; Summary'!$D$7)^AS$29)),((INT(AS$29/$K115)-INT((AS$29-1)/$K115))*$S115*((1+'Inputs &amp; Summary'!$D$7)^AS$29))),(_xlfn.WEIBULL.DIST(AS$29,$L115,$K115,FALSE)*$S115*((1+'Inputs &amp; Summary'!$D$7)^AS$29))),IF($M115=Lists!$H$3,IF($K115&lt;1,((($R115*(1-$E115)+$Q115*(1-$F115))/$K115)*((1+'Inputs &amp; Summary'!$D$7)^AS$29)),((INT(AS$29/$K115)-INT((AS$29-1)/$K115))*($R115*(1-$E115)+$Q115*(1-$F115))*((1+'Inputs &amp; Summary'!$D$7)^AS$29))),((_xlfn.WEIBULL.DIST(AS$29,$L115,$K115,FALSE)*($R115*(1-$E115)+$Q115*(1-$F115))*((1+'Inputs &amp; Summary'!$D$7)^AS$29))))))</f>
        <v>0</v>
      </c>
      <c r="AT115" s="114">
        <f>$D115*IF(AT$29&gt;'Inputs &amp; Summary'!$D$5,0,IF(AT$29&gt;VLOOKUP($G115,Lists!$J$17:$K$21,2),IF($M115=Lists!$H$3,IF($K115&lt;1,(($S115/$K115)*((1+'Inputs &amp; Summary'!$D$7)^AT$29)),((INT(AT$29/$K115)-INT((AT$29-1)/$K115))*$S115*((1+'Inputs &amp; Summary'!$D$7)^AT$29))),(_xlfn.WEIBULL.DIST(AT$29,$L115,$K115,FALSE)*$S115*((1+'Inputs &amp; Summary'!$D$7)^AT$29))),IF($M115=Lists!$H$3,IF($K115&lt;1,((($R115*(1-$E115)+$Q115*(1-$F115))/$K115)*((1+'Inputs &amp; Summary'!$D$7)^AT$29)),((INT(AT$29/$K115)-INT((AT$29-1)/$K115))*($R115*(1-$E115)+$Q115*(1-$F115))*((1+'Inputs &amp; Summary'!$D$7)^AT$29))),((_xlfn.WEIBULL.DIST(AT$29,$L115,$K115,FALSE)*($R115*(1-$E115)+$Q115*(1-$F115))*((1+'Inputs &amp; Summary'!$D$7)^AT$29))))))</f>
        <v>0</v>
      </c>
      <c r="AU115" s="114">
        <f>$D115*IF(AU$29&gt;'Inputs &amp; Summary'!$D$5,0,IF(AU$29&gt;VLOOKUP($G115,Lists!$J$17:$K$21,2),IF($M115=Lists!$H$3,IF($K115&lt;1,(($S115/$K115)*((1+'Inputs &amp; Summary'!$D$7)^AU$29)),((INT(AU$29/$K115)-INT((AU$29-1)/$K115))*$S115*((1+'Inputs &amp; Summary'!$D$7)^AU$29))),(_xlfn.WEIBULL.DIST(AU$29,$L115,$K115,FALSE)*$S115*((1+'Inputs &amp; Summary'!$D$7)^AU$29))),IF($M115=Lists!$H$3,IF($K115&lt;1,((($R115*(1-$E115)+$Q115*(1-$F115))/$K115)*((1+'Inputs &amp; Summary'!$D$7)^AU$29)),((INT(AU$29/$K115)-INT((AU$29-1)/$K115))*($R115*(1-$E115)+$Q115*(1-$F115))*((1+'Inputs &amp; Summary'!$D$7)^AU$29))),((_xlfn.WEIBULL.DIST(AU$29,$L115,$K115,FALSE)*($R115*(1-$E115)+$Q115*(1-$F115))*((1+'Inputs &amp; Summary'!$D$7)^AU$29))))))</f>
        <v>0</v>
      </c>
      <c r="AV115" s="114">
        <f>$D115*IF(AV$29&gt;'Inputs &amp; Summary'!$D$5,0,IF(AV$29&gt;VLOOKUP($G115,Lists!$J$17:$K$21,2),IF($M115=Lists!$H$3,IF($K115&lt;1,(($S115/$K115)*((1+'Inputs &amp; Summary'!$D$7)^AV$29)),((INT(AV$29/$K115)-INT((AV$29-1)/$K115))*$S115*((1+'Inputs &amp; Summary'!$D$7)^AV$29))),(_xlfn.WEIBULL.DIST(AV$29,$L115,$K115,FALSE)*$S115*((1+'Inputs &amp; Summary'!$D$7)^AV$29))),IF($M115=Lists!$H$3,IF($K115&lt;1,((($R115*(1-$E115)+$Q115*(1-$F115))/$K115)*((1+'Inputs &amp; Summary'!$D$7)^AV$29)),((INT(AV$29/$K115)-INT((AV$29-1)/$K115))*($R115*(1-$E115)+$Q115*(1-$F115))*((1+'Inputs &amp; Summary'!$D$7)^AV$29))),((_xlfn.WEIBULL.DIST(AV$29,$L115,$K115,FALSE)*($R115*(1-$E115)+$Q115*(1-$F115))*((1+'Inputs &amp; Summary'!$D$7)^AV$29))))))</f>
        <v>0</v>
      </c>
      <c r="AW115" s="114">
        <f>$D115*IF(AW$29&gt;'Inputs &amp; Summary'!$D$5,0,IF(AW$29&gt;VLOOKUP($G115,Lists!$J$17:$K$21,2),IF($M115=Lists!$H$3,IF($K115&lt;1,(($S115/$K115)*((1+'Inputs &amp; Summary'!$D$7)^AW$29)),((INT(AW$29/$K115)-INT((AW$29-1)/$K115))*$S115*((1+'Inputs &amp; Summary'!$D$7)^AW$29))),(_xlfn.WEIBULL.DIST(AW$29,$L115,$K115,FALSE)*$S115*((1+'Inputs &amp; Summary'!$D$7)^AW$29))),IF($M115=Lists!$H$3,IF($K115&lt;1,((($R115*(1-$E115)+$Q115*(1-$F115))/$K115)*((1+'Inputs &amp; Summary'!$D$7)^AW$29)),((INT(AW$29/$K115)-INT((AW$29-1)/$K115))*($R115*(1-$E115)+$Q115*(1-$F115))*((1+'Inputs &amp; Summary'!$D$7)^AW$29))),((_xlfn.WEIBULL.DIST(AW$29,$L115,$K115,FALSE)*($R115*(1-$E115)+$Q115*(1-$F115))*((1+'Inputs &amp; Summary'!$D$7)^AW$29))))))</f>
        <v>0</v>
      </c>
      <c r="AX115" s="114">
        <f>$D115*IF(AX$29&gt;'Inputs &amp; Summary'!$D$5,0,IF(AX$29&gt;VLOOKUP($G115,Lists!$J$17:$K$21,2),IF($M115=Lists!$H$3,IF($K115&lt;1,(($S115/$K115)*((1+'Inputs &amp; Summary'!$D$7)^AX$29)),((INT(AX$29/$K115)-INT((AX$29-1)/$K115))*$S115*((1+'Inputs &amp; Summary'!$D$7)^AX$29))),(_xlfn.WEIBULL.DIST(AX$29,$L115,$K115,FALSE)*$S115*((1+'Inputs &amp; Summary'!$D$7)^AX$29))),IF($M115=Lists!$H$3,IF($K115&lt;1,((($R115*(1-$E115)+$Q115*(1-$F115))/$K115)*((1+'Inputs &amp; Summary'!$D$7)^AX$29)),((INT(AX$29/$K115)-INT((AX$29-1)/$K115))*($R115*(1-$E115)+$Q115*(1-$F115))*((1+'Inputs &amp; Summary'!$D$7)^AX$29))),((_xlfn.WEIBULL.DIST(AX$29,$L115,$K115,FALSE)*($R115*(1-$E115)+$Q115*(1-$F115))*((1+'Inputs &amp; Summary'!$D$7)^AX$29))))))</f>
        <v>0</v>
      </c>
      <c r="AY115" s="114">
        <f>$D115*IF(AY$29&gt;'Inputs &amp; Summary'!$D$5,0,IF(AY$29&gt;VLOOKUP($G115,Lists!$J$17:$K$21,2),IF($M115=Lists!$H$3,IF($K115&lt;1,(($S115/$K115)*((1+'Inputs &amp; Summary'!$D$7)^AY$29)),((INT(AY$29/$K115)-INT((AY$29-1)/$K115))*$S115*((1+'Inputs &amp; Summary'!$D$7)^AY$29))),(_xlfn.WEIBULL.DIST(AY$29,$L115,$K115,FALSE)*$S115*((1+'Inputs &amp; Summary'!$D$7)^AY$29))),IF($M115=Lists!$H$3,IF($K115&lt;1,((($R115*(1-$E115)+$Q115*(1-$F115))/$K115)*((1+'Inputs &amp; Summary'!$D$7)^AY$29)),((INT(AY$29/$K115)-INT((AY$29-1)/$K115))*($R115*(1-$E115)+$Q115*(1-$F115))*((1+'Inputs &amp; Summary'!$D$7)^AY$29))),((_xlfn.WEIBULL.DIST(AY$29,$L115,$K115,FALSE)*($R115*(1-$E115)+$Q115*(1-$F115))*((1+'Inputs &amp; Summary'!$D$7)^AY$29))))))</f>
        <v>0</v>
      </c>
      <c r="AZ115" s="114">
        <f>$D115*IF(AZ$29&gt;'Inputs &amp; Summary'!$D$5,0,IF(AZ$29&gt;VLOOKUP($G115,Lists!$J$17:$K$21,2),IF($M115=Lists!$H$3,IF($K115&lt;1,(($S115/$K115)*((1+'Inputs &amp; Summary'!$D$7)^AZ$29)),((INT(AZ$29/$K115)-INT((AZ$29-1)/$K115))*$S115*((1+'Inputs &amp; Summary'!$D$7)^AZ$29))),(_xlfn.WEIBULL.DIST(AZ$29,$L115,$K115,FALSE)*$S115*((1+'Inputs &amp; Summary'!$D$7)^AZ$29))),IF($M115=Lists!$H$3,IF($K115&lt;1,((($R115*(1-$E115)+$Q115*(1-$F115))/$K115)*((1+'Inputs &amp; Summary'!$D$7)^AZ$29)),((INT(AZ$29/$K115)-INT((AZ$29-1)/$K115))*($R115*(1-$E115)+$Q115*(1-$F115))*((1+'Inputs &amp; Summary'!$D$7)^AZ$29))),((_xlfn.WEIBULL.DIST(AZ$29,$L115,$K115,FALSE)*($R115*(1-$E115)+$Q115*(1-$F115))*((1+'Inputs &amp; Summary'!$D$7)^AZ$29))))))</f>
        <v>0</v>
      </c>
      <c r="BA115" s="114">
        <f>$D115*IF(BA$29&gt;'Inputs &amp; Summary'!$D$5,0,IF(BA$29&gt;VLOOKUP($G115,Lists!$J$17:$K$21,2),IF($M115=Lists!$H$3,IF($K115&lt;1,(($S115/$K115)*((1+'Inputs &amp; Summary'!$D$7)^BA$29)),((INT(BA$29/$K115)-INT((BA$29-1)/$K115))*$S115*((1+'Inputs &amp; Summary'!$D$7)^BA$29))),(_xlfn.WEIBULL.DIST(BA$29,$L115,$K115,FALSE)*$S115*((1+'Inputs &amp; Summary'!$D$7)^BA$29))),IF($M115=Lists!$H$3,IF($K115&lt;1,((($R115*(1-$E115)+$Q115*(1-$F115))/$K115)*((1+'Inputs &amp; Summary'!$D$7)^BA$29)),((INT(BA$29/$K115)-INT((BA$29-1)/$K115))*($R115*(1-$E115)+$Q115*(1-$F115))*((1+'Inputs &amp; Summary'!$D$7)^BA$29))),((_xlfn.WEIBULL.DIST(BA$29,$L115,$K115,FALSE)*($R115*(1-$E115)+$Q115*(1-$F115))*((1+'Inputs &amp; Summary'!$D$7)^BA$29))))))</f>
        <v>0</v>
      </c>
      <c r="BB115" s="114">
        <f>$D115*IF(BB$29&gt;'Inputs &amp; Summary'!$D$5,0,IF(BB$29&gt;VLOOKUP($G115,Lists!$J$17:$K$21,2),IF($M115=Lists!$H$3,IF($K115&lt;1,(($S115/$K115)*((1+'Inputs &amp; Summary'!$D$7)^BB$29)),((INT(BB$29/$K115)-INT((BB$29-1)/$K115))*$S115*((1+'Inputs &amp; Summary'!$D$7)^BB$29))),(_xlfn.WEIBULL.DIST(BB$29,$L115,$K115,FALSE)*$S115*((1+'Inputs &amp; Summary'!$D$7)^BB$29))),IF($M115=Lists!$H$3,IF($K115&lt;1,((($R115*(1-$E115)+$Q115*(1-$F115))/$K115)*((1+'Inputs &amp; Summary'!$D$7)^BB$29)),((INT(BB$29/$K115)-INT((BB$29-1)/$K115))*($R115*(1-$E115)+$Q115*(1-$F115))*((1+'Inputs &amp; Summary'!$D$7)^BB$29))),((_xlfn.WEIBULL.DIST(BB$29,$L115,$K115,FALSE)*($R115*(1-$E115)+$Q115*(1-$F115))*((1+'Inputs &amp; Summary'!$D$7)^BB$29))))))</f>
        <v>0</v>
      </c>
      <c r="BC115" s="114">
        <f>$D115*IF(BC$29&gt;'Inputs &amp; Summary'!$D$5,0,IF(BC$29&gt;VLOOKUP($G115,Lists!$J$17:$K$21,2),IF($M115=Lists!$H$3,IF($K115&lt;1,(($S115/$K115)*((1+'Inputs &amp; Summary'!$D$7)^BC$29)),((INT(BC$29/$K115)-INT((BC$29-1)/$K115))*$S115*((1+'Inputs &amp; Summary'!$D$7)^BC$29))),(_xlfn.WEIBULL.DIST(BC$29,$L115,$K115,FALSE)*$S115*((1+'Inputs &amp; Summary'!$D$7)^BC$29))),IF($M115=Lists!$H$3,IF($K115&lt;1,((($R115*(1-$E115)+$Q115*(1-$F115))/$K115)*((1+'Inputs &amp; Summary'!$D$7)^BC$29)),((INT(BC$29/$K115)-INT((BC$29-1)/$K115))*($R115*(1-$E115)+$Q115*(1-$F115))*((1+'Inputs &amp; Summary'!$D$7)^BC$29))),((_xlfn.WEIBULL.DIST(BC$29,$L115,$K115,FALSE)*($R115*(1-$E115)+$Q115*(1-$F115))*((1+'Inputs &amp; Summary'!$D$7)^BC$29))))))</f>
        <v>0</v>
      </c>
      <c r="BD115" s="114">
        <f>$D115*IF(BD$29&gt;'Inputs &amp; Summary'!$D$5,0,IF(BD$29&gt;VLOOKUP($G115,Lists!$J$17:$K$21,2),IF($M115=Lists!$H$3,IF($K115&lt;1,(($S115/$K115)*((1+'Inputs &amp; Summary'!$D$7)^BD$29)),((INT(BD$29/$K115)-INT((BD$29-1)/$K115))*$S115*((1+'Inputs &amp; Summary'!$D$7)^BD$29))),(_xlfn.WEIBULL.DIST(BD$29,$L115,$K115,FALSE)*$S115*((1+'Inputs &amp; Summary'!$D$7)^BD$29))),IF($M115=Lists!$H$3,IF($K115&lt;1,((($R115*(1-$E115)+$Q115*(1-$F115))/$K115)*((1+'Inputs &amp; Summary'!$D$7)^BD$29)),((INT(BD$29/$K115)-INT((BD$29-1)/$K115))*($R115*(1-$E115)+$Q115*(1-$F115))*((1+'Inputs &amp; Summary'!$D$7)^BD$29))),((_xlfn.WEIBULL.DIST(BD$29,$L115,$K115,FALSE)*($R115*(1-$E115)+$Q115*(1-$F115))*((1+'Inputs &amp; Summary'!$D$7)^BD$29))))))</f>
        <v>0</v>
      </c>
      <c r="BE115" s="114">
        <f>$D115*IF(BE$29&gt;'Inputs &amp; Summary'!$D$5,0,IF(BE$29&gt;VLOOKUP($G115,Lists!$J$17:$K$21,2),IF($M115=Lists!$H$3,IF($K115&lt;1,(($S115/$K115)*((1+'Inputs &amp; Summary'!$D$7)^BE$29)),((INT(BE$29/$K115)-INT((BE$29-1)/$K115))*$S115*((1+'Inputs &amp; Summary'!$D$7)^BE$29))),(_xlfn.WEIBULL.DIST(BE$29,$L115,$K115,FALSE)*$S115*((1+'Inputs &amp; Summary'!$D$7)^BE$29))),IF($M115=Lists!$H$3,IF($K115&lt;1,((($R115*(1-$E115)+$Q115*(1-$F115))/$K115)*((1+'Inputs &amp; Summary'!$D$7)^BE$29)),((INT(BE$29/$K115)-INT((BE$29-1)/$K115))*($R115*(1-$E115)+$Q115*(1-$F115))*((1+'Inputs &amp; Summary'!$D$7)^BE$29))),((_xlfn.WEIBULL.DIST(BE$29,$L115,$K115,FALSE)*($R115*(1-$E115)+$Q115*(1-$F115))*((1+'Inputs &amp; Summary'!$D$7)^BE$29))))))</f>
        <v>0</v>
      </c>
      <c r="BF115" s="114">
        <f>$D115*IF(BF$29&gt;'Inputs &amp; Summary'!$D$5,0,IF(BF$29&gt;VLOOKUP($G115,Lists!$J$17:$K$21,2),IF($M115=Lists!$H$3,IF($K115&lt;1,(($S115/$K115)*((1+'Inputs &amp; Summary'!$D$7)^BF$29)),((INT(BF$29/$K115)-INT((BF$29-1)/$K115))*$S115*((1+'Inputs &amp; Summary'!$D$7)^BF$29))),(_xlfn.WEIBULL.DIST(BF$29,$L115,$K115,FALSE)*$S115*((1+'Inputs &amp; Summary'!$D$7)^BF$29))),IF($M115=Lists!$H$3,IF($K115&lt;1,((($R115*(1-$E115)+$Q115*(1-$F115))/$K115)*((1+'Inputs &amp; Summary'!$D$7)^BF$29)),((INT(BF$29/$K115)-INT((BF$29-1)/$K115))*($R115*(1-$E115)+$Q115*(1-$F115))*((1+'Inputs &amp; Summary'!$D$7)^BF$29))),((_xlfn.WEIBULL.DIST(BF$29,$L115,$K115,FALSE)*($R115*(1-$E115)+$Q115*(1-$F115))*((1+'Inputs &amp; Summary'!$D$7)^BF$29))))))</f>
        <v>0</v>
      </c>
      <c r="BG115" s="114">
        <f>$D115*IF(BG$29&gt;'Inputs &amp; Summary'!$D$5,0,IF(BG$29&gt;VLOOKUP($G115,Lists!$J$17:$K$21,2),IF($M115=Lists!$H$3,IF($K115&lt;1,(($S115/$K115)*((1+'Inputs &amp; Summary'!$D$7)^BG$29)),((INT(BG$29/$K115)-INT((BG$29-1)/$K115))*$S115*((1+'Inputs &amp; Summary'!$D$7)^BG$29))),(_xlfn.WEIBULL.DIST(BG$29,$L115,$K115,FALSE)*$S115*((1+'Inputs &amp; Summary'!$D$7)^BG$29))),IF($M115=Lists!$H$3,IF($K115&lt;1,((($R115*(1-$E115)+$Q115*(1-$F115))/$K115)*((1+'Inputs &amp; Summary'!$D$7)^BG$29)),((INT(BG$29/$K115)-INT((BG$29-1)/$K115))*($R115*(1-$E115)+$Q115*(1-$F115))*((1+'Inputs &amp; Summary'!$D$7)^BG$29))),((_xlfn.WEIBULL.DIST(BG$29,$L115,$K115,FALSE)*($R115*(1-$E115)+$Q115*(1-$F115))*((1+'Inputs &amp; Summary'!$D$7)^BG$29))))))</f>
        <v>0</v>
      </c>
      <c r="BH115" s="114">
        <f>$D115*IF(BH$29&gt;'Inputs &amp; Summary'!$D$5,0,IF(BH$29&gt;VLOOKUP($G115,Lists!$J$17:$K$21,2),IF($M115=Lists!$H$3,IF($K115&lt;1,(($S115/$K115)*((1+'Inputs &amp; Summary'!$D$7)^BH$29)),((INT(BH$29/$K115)-INT((BH$29-1)/$K115))*$S115*((1+'Inputs &amp; Summary'!$D$7)^BH$29))),(_xlfn.WEIBULL.DIST(BH$29,$L115,$K115,FALSE)*$S115*((1+'Inputs &amp; Summary'!$D$7)^BH$29))),IF($M115=Lists!$H$3,IF($K115&lt;1,((($R115*(1-$E115)+$Q115*(1-$F115))/$K115)*((1+'Inputs &amp; Summary'!$D$7)^BH$29)),((INT(BH$29/$K115)-INT((BH$29-1)/$K115))*($R115*(1-$E115)+$Q115*(1-$F115))*((1+'Inputs &amp; Summary'!$D$7)^BH$29))),((_xlfn.WEIBULL.DIST(BH$29,$L115,$K115,FALSE)*($R115*(1-$E115)+$Q115*(1-$F115))*((1+'Inputs &amp; Summary'!$D$7)^BH$29))))))</f>
        <v>0</v>
      </c>
      <c r="BI115" s="114">
        <f>$D115*IF(BI$29&gt;'Inputs &amp; Summary'!$D$5,0,IF(BI$29&gt;VLOOKUP($G115,Lists!$J$17:$K$21,2),IF($M115=Lists!$H$3,IF($K115&lt;1,(($S115/$K115)*((1+'Inputs &amp; Summary'!$D$7)^BI$29)),((INT(BI$29/$K115)-INT((BI$29-1)/$K115))*$S115*((1+'Inputs &amp; Summary'!$D$7)^BI$29))),(_xlfn.WEIBULL.DIST(BI$29,$L115,$K115,FALSE)*$S115*((1+'Inputs &amp; Summary'!$D$7)^BI$29))),IF($M115=Lists!$H$3,IF($K115&lt;1,((($R115*(1-$E115)+$Q115*(1-$F115))/$K115)*((1+'Inputs &amp; Summary'!$D$7)^BI$29)),((INT(BI$29/$K115)-INT((BI$29-1)/$K115))*($R115*(1-$E115)+$Q115*(1-$F115))*((1+'Inputs &amp; Summary'!$D$7)^BI$29))),((_xlfn.WEIBULL.DIST(BI$29,$L115,$K115,FALSE)*($R115*(1-$E115)+$Q115*(1-$F115))*((1+'Inputs &amp; Summary'!$D$7)^BI$29))))))</f>
        <v>0</v>
      </c>
      <c r="BJ115" s="114">
        <f>$D115*IF(BJ$29&gt;'Inputs &amp; Summary'!$D$5,0,IF(BJ$29&gt;VLOOKUP($G115,Lists!$J$17:$K$21,2),IF($M115=Lists!$H$3,IF($K115&lt;1,(($S115/$K115)*((1+'Inputs &amp; Summary'!$D$7)^BJ$29)),((INT(BJ$29/$K115)-INT((BJ$29-1)/$K115))*$S115*((1+'Inputs &amp; Summary'!$D$7)^BJ$29))),(_xlfn.WEIBULL.DIST(BJ$29,$L115,$K115,FALSE)*$S115*((1+'Inputs &amp; Summary'!$D$7)^BJ$29))),IF($M115=Lists!$H$3,IF($K115&lt;1,((($R115*(1-$E115)+$Q115*(1-$F115))/$K115)*((1+'Inputs &amp; Summary'!$D$7)^BJ$29)),((INT(BJ$29/$K115)-INT((BJ$29-1)/$K115))*($R115*(1-$E115)+$Q115*(1-$F115))*((1+'Inputs &amp; Summary'!$D$7)^BJ$29))),((_xlfn.WEIBULL.DIST(BJ$29,$L115,$K115,FALSE)*($R115*(1-$E115)+$Q115*(1-$F115))*((1+'Inputs &amp; Summary'!$D$7)^BJ$29))))))</f>
        <v>0</v>
      </c>
      <c r="BK115" s="114">
        <f>$D115*IF(BK$29&gt;'Inputs &amp; Summary'!$D$5,0,IF(BK$29&gt;VLOOKUP($G115,Lists!$J$17:$K$21,2),IF($M115=Lists!$H$3,IF($K115&lt;1,(($S115/$K115)*((1+'Inputs &amp; Summary'!$D$7)^BK$29)),((INT(BK$29/$K115)-INT((BK$29-1)/$K115))*$S115*((1+'Inputs &amp; Summary'!$D$7)^BK$29))),(_xlfn.WEIBULL.DIST(BK$29,$L115,$K115,FALSE)*$S115*((1+'Inputs &amp; Summary'!$D$7)^BK$29))),IF($M115=Lists!$H$3,IF($K115&lt;1,((($R115*(1-$E115)+$Q115*(1-$F115))/$K115)*((1+'Inputs &amp; Summary'!$D$7)^BK$29)),((INT(BK$29/$K115)-INT((BK$29-1)/$K115))*($R115*(1-$E115)+$Q115*(1-$F115))*((1+'Inputs &amp; Summary'!$D$7)^BK$29))),((_xlfn.WEIBULL.DIST(BK$29,$L115,$K115,FALSE)*($R115*(1-$E115)+$Q115*(1-$F115))*((1+'Inputs &amp; Summary'!$D$7)^BK$29))))))</f>
        <v>0</v>
      </c>
      <c r="BL115" s="114">
        <f>$D115*IF(BL$29&gt;'Inputs &amp; Summary'!$D$5,0,IF(BL$29&gt;VLOOKUP($G115,Lists!$J$17:$K$21,2),IF($M115=Lists!$H$3,IF($K115&lt;1,(($S115/$K115)*((1+'Inputs &amp; Summary'!$D$7)^BL$29)),((INT(BL$29/$K115)-INT((BL$29-1)/$K115))*$S115*((1+'Inputs &amp; Summary'!$D$7)^BL$29))),(_xlfn.WEIBULL.DIST(BL$29,$L115,$K115,FALSE)*$S115*((1+'Inputs &amp; Summary'!$D$7)^BL$29))),IF($M115=Lists!$H$3,IF($K115&lt;1,((($R115*(1-$E115)+$Q115*(1-$F115))/$K115)*((1+'Inputs &amp; Summary'!$D$7)^BL$29)),((INT(BL$29/$K115)-INT((BL$29-1)/$K115))*($R115*(1-$E115)+$Q115*(1-$F115))*((1+'Inputs &amp; Summary'!$D$7)^BL$29))),((_xlfn.WEIBULL.DIST(BL$29,$L115,$K115,FALSE)*($R115*(1-$E115)+$Q115*(1-$F115))*((1+'Inputs &amp; Summary'!$D$7)^BL$29))))))</f>
        <v>0</v>
      </c>
    </row>
    <row r="116" spans="1:64" s="1" customFormat="1" ht="28.8" x14ac:dyDescent="0.3">
      <c r="A116" s="79" t="s">
        <v>256</v>
      </c>
      <c r="B116" s="33" t="s">
        <v>307</v>
      </c>
      <c r="C116" s="33" t="s">
        <v>50</v>
      </c>
      <c r="D116" s="218">
        <f>'Inputs &amp; Summary'!$D$52</f>
        <v>0</v>
      </c>
      <c r="E116" s="116">
        <v>0</v>
      </c>
      <c r="F116" s="116">
        <v>0</v>
      </c>
      <c r="G116" s="213" t="s">
        <v>433</v>
      </c>
      <c r="H116" s="34" t="s">
        <v>290</v>
      </c>
      <c r="I116" s="34" t="s">
        <v>238</v>
      </c>
      <c r="J116" s="33">
        <f>VLOOKUP(I116,'Labor Rates'!$A$1:$B$16,2)</f>
        <v>10.677884615384615</v>
      </c>
      <c r="K116" s="35">
        <v>0.5</v>
      </c>
      <c r="L116" s="35">
        <v>1</v>
      </c>
      <c r="M116" s="33" t="s">
        <v>259</v>
      </c>
      <c r="N116" s="84">
        <v>1</v>
      </c>
      <c r="O116" s="35">
        <v>4</v>
      </c>
      <c r="P116" s="5">
        <v>120</v>
      </c>
      <c r="Q116" s="73">
        <f t="shared" si="16"/>
        <v>42.71153846153846</v>
      </c>
      <c r="R116" s="73">
        <f t="shared" si="17"/>
        <v>120</v>
      </c>
      <c r="S116" s="74">
        <f t="shared" si="18"/>
        <v>0</v>
      </c>
      <c r="T116" s="88"/>
      <c r="U116" s="80"/>
      <c r="V116" s="87">
        <f t="shared" si="19"/>
        <v>0</v>
      </c>
      <c r="W116" s="87">
        <f>NPV('Inputs &amp; Summary'!$D$6,Y116:BL116)</f>
        <v>0</v>
      </c>
      <c r="X116" s="90">
        <f t="shared" si="20"/>
        <v>0</v>
      </c>
      <c r="Y116" s="114">
        <f>$D116*IF(Y$29&gt;'Inputs &amp; Summary'!$D$5,0,IF(Y$29&gt;VLOOKUP($G116,Lists!$J$17:$K$21,2),IF($M116=Lists!$H$3,IF($K116&lt;1,(($S116/$K116)*((1+'Inputs &amp; Summary'!$D$7)^Y$29)),((INT(Y$29/$K116)-INT((Y$29-1)/$K116))*$S116*((1+'Inputs &amp; Summary'!$D$7)^Y$29))),(_xlfn.WEIBULL.DIST(Y$29,$L116,$K116,FALSE)*$S116*((1+'Inputs &amp; Summary'!$D$7)^Y$29))),IF($M116=Lists!$H$3,IF($K116&lt;1,((($R116*(1-$E116)+$Q116*(1-$F116))/$K116)*((1+'Inputs &amp; Summary'!$D$7)^Y$29)),((INT(Y$29/$K116)-INT((Y$29-1)/$K116))*($R116*(1-$E116)+$Q116*(1-$F116))*((1+'Inputs &amp; Summary'!$D$7)^Y$29))),((_xlfn.WEIBULL.DIST(Y$29,$L116,$K116,FALSE)*($R116*(1-$E116)+$Q116*(1-$F116))*((1+'Inputs &amp; Summary'!$D$7)^Y$29))))))</f>
        <v>0</v>
      </c>
      <c r="Z116" s="114">
        <f>$D116*IF(Z$29&gt;'Inputs &amp; Summary'!$D$5,0,IF(Z$29&gt;VLOOKUP($G116,Lists!$J$17:$K$21,2),IF($M116=Lists!$H$3,IF($K116&lt;1,(($S116/$K116)*((1+'Inputs &amp; Summary'!$D$7)^Z$29)),((INT(Z$29/$K116)-INT((Z$29-1)/$K116))*$S116*((1+'Inputs &amp; Summary'!$D$7)^Z$29))),(_xlfn.WEIBULL.DIST(Z$29,$L116,$K116,FALSE)*$S116*((1+'Inputs &amp; Summary'!$D$7)^Z$29))),IF($M116=Lists!$H$3,IF($K116&lt;1,((($R116*(1-$E116)+$Q116*(1-$F116))/$K116)*((1+'Inputs &amp; Summary'!$D$7)^Z$29)),((INT(Z$29/$K116)-INT((Z$29-1)/$K116))*($R116*(1-$E116)+$Q116*(1-$F116))*((1+'Inputs &amp; Summary'!$D$7)^Z$29))),((_xlfn.WEIBULL.DIST(Z$29,$L116,$K116,FALSE)*($R116*(1-$E116)+$Q116*(1-$F116))*((1+'Inputs &amp; Summary'!$D$7)^Z$29))))))</f>
        <v>0</v>
      </c>
      <c r="AA116" s="114">
        <f>$D116*IF(AA$29&gt;'Inputs &amp; Summary'!$D$5,0,IF(AA$29&gt;VLOOKUP($G116,Lists!$J$17:$K$21,2),IF($M116=Lists!$H$3,IF($K116&lt;1,(($S116/$K116)*((1+'Inputs &amp; Summary'!$D$7)^AA$29)),((INT(AA$29/$K116)-INT((AA$29-1)/$K116))*$S116*((1+'Inputs &amp; Summary'!$D$7)^AA$29))),(_xlfn.WEIBULL.DIST(AA$29,$L116,$K116,FALSE)*$S116*((1+'Inputs &amp; Summary'!$D$7)^AA$29))),IF($M116=Lists!$H$3,IF($K116&lt;1,((($R116*(1-$E116)+$Q116*(1-$F116))/$K116)*((1+'Inputs &amp; Summary'!$D$7)^AA$29)),((INT(AA$29/$K116)-INT((AA$29-1)/$K116))*($R116*(1-$E116)+$Q116*(1-$F116))*((1+'Inputs &amp; Summary'!$D$7)^AA$29))),((_xlfn.WEIBULL.DIST(AA$29,$L116,$K116,FALSE)*($R116*(1-$E116)+$Q116*(1-$F116))*((1+'Inputs &amp; Summary'!$D$7)^AA$29))))))</f>
        <v>0</v>
      </c>
      <c r="AB116" s="114">
        <f>$D116*IF(AB$29&gt;'Inputs &amp; Summary'!$D$5,0,IF(AB$29&gt;VLOOKUP($G116,Lists!$J$17:$K$21,2),IF($M116=Lists!$H$3,IF($K116&lt;1,(($S116/$K116)*((1+'Inputs &amp; Summary'!$D$7)^AB$29)),((INT(AB$29/$K116)-INT((AB$29-1)/$K116))*$S116*((1+'Inputs &amp; Summary'!$D$7)^AB$29))),(_xlfn.WEIBULL.DIST(AB$29,$L116,$K116,FALSE)*$S116*((1+'Inputs &amp; Summary'!$D$7)^AB$29))),IF($M116=Lists!$H$3,IF($K116&lt;1,((($R116*(1-$E116)+$Q116*(1-$F116))/$K116)*((1+'Inputs &amp; Summary'!$D$7)^AB$29)),((INT(AB$29/$K116)-INT((AB$29-1)/$K116))*($R116*(1-$E116)+$Q116*(1-$F116))*((1+'Inputs &amp; Summary'!$D$7)^AB$29))),((_xlfn.WEIBULL.DIST(AB$29,$L116,$K116,FALSE)*($R116*(1-$E116)+$Q116*(1-$F116))*((1+'Inputs &amp; Summary'!$D$7)^AB$29))))))</f>
        <v>0</v>
      </c>
      <c r="AC116" s="114">
        <f>$D116*IF(AC$29&gt;'Inputs &amp; Summary'!$D$5,0,IF(AC$29&gt;VLOOKUP($G116,Lists!$J$17:$K$21,2),IF($M116=Lists!$H$3,IF($K116&lt;1,(($S116/$K116)*((1+'Inputs &amp; Summary'!$D$7)^AC$29)),((INT(AC$29/$K116)-INT((AC$29-1)/$K116))*$S116*((1+'Inputs &amp; Summary'!$D$7)^AC$29))),(_xlfn.WEIBULL.DIST(AC$29,$L116,$K116,FALSE)*$S116*((1+'Inputs &amp; Summary'!$D$7)^AC$29))),IF($M116=Lists!$H$3,IF($K116&lt;1,((($R116*(1-$E116)+$Q116*(1-$F116))/$K116)*((1+'Inputs &amp; Summary'!$D$7)^AC$29)),((INT(AC$29/$K116)-INT((AC$29-1)/$K116))*($R116*(1-$E116)+$Q116*(1-$F116))*((1+'Inputs &amp; Summary'!$D$7)^AC$29))),((_xlfn.WEIBULL.DIST(AC$29,$L116,$K116,FALSE)*($R116*(1-$E116)+$Q116*(1-$F116))*((1+'Inputs &amp; Summary'!$D$7)^AC$29))))))</f>
        <v>0</v>
      </c>
      <c r="AD116" s="114">
        <f>$D116*IF(AD$29&gt;'Inputs &amp; Summary'!$D$5,0,IF(AD$29&gt;VLOOKUP($G116,Lists!$J$17:$K$21,2),IF($M116=Lists!$H$3,IF($K116&lt;1,(($S116/$K116)*((1+'Inputs &amp; Summary'!$D$7)^AD$29)),((INT(AD$29/$K116)-INT((AD$29-1)/$K116))*$S116*((1+'Inputs &amp; Summary'!$D$7)^AD$29))),(_xlfn.WEIBULL.DIST(AD$29,$L116,$K116,FALSE)*$S116*((1+'Inputs &amp; Summary'!$D$7)^AD$29))),IF($M116=Lists!$H$3,IF($K116&lt;1,((($R116*(1-$E116)+$Q116*(1-$F116))/$K116)*((1+'Inputs &amp; Summary'!$D$7)^AD$29)),((INT(AD$29/$K116)-INT((AD$29-1)/$K116))*($R116*(1-$E116)+$Q116*(1-$F116))*((1+'Inputs &amp; Summary'!$D$7)^AD$29))),((_xlfn.WEIBULL.DIST(AD$29,$L116,$K116,FALSE)*($R116*(1-$E116)+$Q116*(1-$F116))*((1+'Inputs &amp; Summary'!$D$7)^AD$29))))))</f>
        <v>0</v>
      </c>
      <c r="AE116" s="114">
        <f>$D116*IF(AE$29&gt;'Inputs &amp; Summary'!$D$5,0,IF(AE$29&gt;VLOOKUP($G116,Lists!$J$17:$K$21,2),IF($M116=Lists!$H$3,IF($K116&lt;1,(($S116/$K116)*((1+'Inputs &amp; Summary'!$D$7)^AE$29)),((INT(AE$29/$K116)-INT((AE$29-1)/$K116))*$S116*((1+'Inputs &amp; Summary'!$D$7)^AE$29))),(_xlfn.WEIBULL.DIST(AE$29,$L116,$K116,FALSE)*$S116*((1+'Inputs &amp; Summary'!$D$7)^AE$29))),IF($M116=Lists!$H$3,IF($K116&lt;1,((($R116*(1-$E116)+$Q116*(1-$F116))/$K116)*((1+'Inputs &amp; Summary'!$D$7)^AE$29)),((INT(AE$29/$K116)-INT((AE$29-1)/$K116))*($R116*(1-$E116)+$Q116*(1-$F116))*((1+'Inputs &amp; Summary'!$D$7)^AE$29))),((_xlfn.WEIBULL.DIST(AE$29,$L116,$K116,FALSE)*($R116*(1-$E116)+$Q116*(1-$F116))*((1+'Inputs &amp; Summary'!$D$7)^AE$29))))))</f>
        <v>0</v>
      </c>
      <c r="AF116" s="114">
        <f>$D116*IF(AF$29&gt;'Inputs &amp; Summary'!$D$5,0,IF(AF$29&gt;VLOOKUP($G116,Lists!$J$17:$K$21,2),IF($M116=Lists!$H$3,IF($K116&lt;1,(($S116/$K116)*((1+'Inputs &amp; Summary'!$D$7)^AF$29)),((INT(AF$29/$K116)-INT((AF$29-1)/$K116))*$S116*((1+'Inputs &amp; Summary'!$D$7)^AF$29))),(_xlfn.WEIBULL.DIST(AF$29,$L116,$K116,FALSE)*$S116*((1+'Inputs &amp; Summary'!$D$7)^AF$29))),IF($M116=Lists!$H$3,IF($K116&lt;1,((($R116*(1-$E116)+$Q116*(1-$F116))/$K116)*((1+'Inputs &amp; Summary'!$D$7)^AF$29)),((INT(AF$29/$K116)-INT((AF$29-1)/$K116))*($R116*(1-$E116)+$Q116*(1-$F116))*((1+'Inputs &amp; Summary'!$D$7)^AF$29))),((_xlfn.WEIBULL.DIST(AF$29,$L116,$K116,FALSE)*($R116*(1-$E116)+$Q116*(1-$F116))*((1+'Inputs &amp; Summary'!$D$7)^AF$29))))))</f>
        <v>0</v>
      </c>
      <c r="AG116" s="114">
        <f>$D116*IF(AG$29&gt;'Inputs &amp; Summary'!$D$5,0,IF(AG$29&gt;VLOOKUP($G116,Lists!$J$17:$K$21,2),IF($M116=Lists!$H$3,IF($K116&lt;1,(($S116/$K116)*((1+'Inputs &amp; Summary'!$D$7)^AG$29)),((INT(AG$29/$K116)-INT((AG$29-1)/$K116))*$S116*((1+'Inputs &amp; Summary'!$D$7)^AG$29))),(_xlfn.WEIBULL.DIST(AG$29,$L116,$K116,FALSE)*$S116*((1+'Inputs &amp; Summary'!$D$7)^AG$29))),IF($M116=Lists!$H$3,IF($K116&lt;1,((($R116*(1-$E116)+$Q116*(1-$F116))/$K116)*((1+'Inputs &amp; Summary'!$D$7)^AG$29)),((INT(AG$29/$K116)-INT((AG$29-1)/$K116))*($R116*(1-$E116)+$Q116*(1-$F116))*((1+'Inputs &amp; Summary'!$D$7)^AG$29))),((_xlfn.WEIBULL.DIST(AG$29,$L116,$K116,FALSE)*($R116*(1-$E116)+$Q116*(1-$F116))*((1+'Inputs &amp; Summary'!$D$7)^AG$29))))))</f>
        <v>0</v>
      </c>
      <c r="AH116" s="114">
        <f>$D116*IF(AH$29&gt;'Inputs &amp; Summary'!$D$5,0,IF(AH$29&gt;VLOOKUP($G116,Lists!$J$17:$K$21,2),IF($M116=Lists!$H$3,IF($K116&lt;1,(($S116/$K116)*((1+'Inputs &amp; Summary'!$D$7)^AH$29)),((INT(AH$29/$K116)-INT((AH$29-1)/$K116))*$S116*((1+'Inputs &amp; Summary'!$D$7)^AH$29))),(_xlfn.WEIBULL.DIST(AH$29,$L116,$K116,FALSE)*$S116*((1+'Inputs &amp; Summary'!$D$7)^AH$29))),IF($M116=Lists!$H$3,IF($K116&lt;1,((($R116*(1-$E116)+$Q116*(1-$F116))/$K116)*((1+'Inputs &amp; Summary'!$D$7)^AH$29)),((INT(AH$29/$K116)-INT((AH$29-1)/$K116))*($R116*(1-$E116)+$Q116*(1-$F116))*((1+'Inputs &amp; Summary'!$D$7)^AH$29))),((_xlfn.WEIBULL.DIST(AH$29,$L116,$K116,FALSE)*($R116*(1-$E116)+$Q116*(1-$F116))*((1+'Inputs &amp; Summary'!$D$7)^AH$29))))))</f>
        <v>0</v>
      </c>
      <c r="AI116" s="114">
        <f>$D116*IF(AI$29&gt;'Inputs &amp; Summary'!$D$5,0,IF(AI$29&gt;VLOOKUP($G116,Lists!$J$17:$K$21,2),IF($M116=Lists!$H$3,IF($K116&lt;1,(($S116/$K116)*((1+'Inputs &amp; Summary'!$D$7)^AI$29)),((INT(AI$29/$K116)-INT((AI$29-1)/$K116))*$S116*((1+'Inputs &amp; Summary'!$D$7)^AI$29))),(_xlfn.WEIBULL.DIST(AI$29,$L116,$K116,FALSE)*$S116*((1+'Inputs &amp; Summary'!$D$7)^AI$29))),IF($M116=Lists!$H$3,IF($K116&lt;1,((($R116*(1-$E116)+$Q116*(1-$F116))/$K116)*((1+'Inputs &amp; Summary'!$D$7)^AI$29)),((INT(AI$29/$K116)-INT((AI$29-1)/$K116))*($R116*(1-$E116)+$Q116*(1-$F116))*((1+'Inputs &amp; Summary'!$D$7)^AI$29))),((_xlfn.WEIBULL.DIST(AI$29,$L116,$K116,FALSE)*($R116*(1-$E116)+$Q116*(1-$F116))*((1+'Inputs &amp; Summary'!$D$7)^AI$29))))))</f>
        <v>0</v>
      </c>
      <c r="AJ116" s="114">
        <f>$D116*IF(AJ$29&gt;'Inputs &amp; Summary'!$D$5,0,IF(AJ$29&gt;VLOOKUP($G116,Lists!$J$17:$K$21,2),IF($M116=Lists!$H$3,IF($K116&lt;1,(($S116/$K116)*((1+'Inputs &amp; Summary'!$D$7)^AJ$29)),((INT(AJ$29/$K116)-INT((AJ$29-1)/$K116))*$S116*((1+'Inputs &amp; Summary'!$D$7)^AJ$29))),(_xlfn.WEIBULL.DIST(AJ$29,$L116,$K116,FALSE)*$S116*((1+'Inputs &amp; Summary'!$D$7)^AJ$29))),IF($M116=Lists!$H$3,IF($K116&lt;1,((($R116*(1-$E116)+$Q116*(1-$F116))/$K116)*((1+'Inputs &amp; Summary'!$D$7)^AJ$29)),((INT(AJ$29/$K116)-INT((AJ$29-1)/$K116))*($R116*(1-$E116)+$Q116*(1-$F116))*((1+'Inputs &amp; Summary'!$D$7)^AJ$29))),((_xlfn.WEIBULL.DIST(AJ$29,$L116,$K116,FALSE)*($R116*(1-$E116)+$Q116*(1-$F116))*((1+'Inputs &amp; Summary'!$D$7)^AJ$29))))))</f>
        <v>0</v>
      </c>
      <c r="AK116" s="114">
        <f>$D116*IF(AK$29&gt;'Inputs &amp; Summary'!$D$5,0,IF(AK$29&gt;VLOOKUP($G116,Lists!$J$17:$K$21,2),IF($M116=Lists!$H$3,IF($K116&lt;1,(($S116/$K116)*((1+'Inputs &amp; Summary'!$D$7)^AK$29)),((INT(AK$29/$K116)-INT((AK$29-1)/$K116))*$S116*((1+'Inputs &amp; Summary'!$D$7)^AK$29))),(_xlfn.WEIBULL.DIST(AK$29,$L116,$K116,FALSE)*$S116*((1+'Inputs &amp; Summary'!$D$7)^AK$29))),IF($M116=Lists!$H$3,IF($K116&lt;1,((($R116*(1-$E116)+$Q116*(1-$F116))/$K116)*((1+'Inputs &amp; Summary'!$D$7)^AK$29)),((INT(AK$29/$K116)-INT((AK$29-1)/$K116))*($R116*(1-$E116)+$Q116*(1-$F116))*((1+'Inputs &amp; Summary'!$D$7)^AK$29))),((_xlfn.WEIBULL.DIST(AK$29,$L116,$K116,FALSE)*($R116*(1-$E116)+$Q116*(1-$F116))*((1+'Inputs &amp; Summary'!$D$7)^AK$29))))))</f>
        <v>0</v>
      </c>
      <c r="AL116" s="114">
        <f>$D116*IF(AL$29&gt;'Inputs &amp; Summary'!$D$5,0,IF(AL$29&gt;VLOOKUP($G116,Lists!$J$17:$K$21,2),IF($M116=Lists!$H$3,IF($K116&lt;1,(($S116/$K116)*((1+'Inputs &amp; Summary'!$D$7)^AL$29)),((INT(AL$29/$K116)-INT((AL$29-1)/$K116))*$S116*((1+'Inputs &amp; Summary'!$D$7)^AL$29))),(_xlfn.WEIBULL.DIST(AL$29,$L116,$K116,FALSE)*$S116*((1+'Inputs &amp; Summary'!$D$7)^AL$29))),IF($M116=Lists!$H$3,IF($K116&lt;1,((($R116*(1-$E116)+$Q116*(1-$F116))/$K116)*((1+'Inputs &amp; Summary'!$D$7)^AL$29)),((INT(AL$29/$K116)-INT((AL$29-1)/$K116))*($R116*(1-$E116)+$Q116*(1-$F116))*((1+'Inputs &amp; Summary'!$D$7)^AL$29))),((_xlfn.WEIBULL.DIST(AL$29,$L116,$K116,FALSE)*($R116*(1-$E116)+$Q116*(1-$F116))*((1+'Inputs &amp; Summary'!$D$7)^AL$29))))))</f>
        <v>0</v>
      </c>
      <c r="AM116" s="114">
        <f>$D116*IF(AM$29&gt;'Inputs &amp; Summary'!$D$5,0,IF(AM$29&gt;VLOOKUP($G116,Lists!$J$17:$K$21,2),IF($M116=Lists!$H$3,IF($K116&lt;1,(($S116/$K116)*((1+'Inputs &amp; Summary'!$D$7)^AM$29)),((INT(AM$29/$K116)-INT((AM$29-1)/$K116))*$S116*((1+'Inputs &amp; Summary'!$D$7)^AM$29))),(_xlfn.WEIBULL.DIST(AM$29,$L116,$K116,FALSE)*$S116*((1+'Inputs &amp; Summary'!$D$7)^AM$29))),IF($M116=Lists!$H$3,IF($K116&lt;1,((($R116*(1-$E116)+$Q116*(1-$F116))/$K116)*((1+'Inputs &amp; Summary'!$D$7)^AM$29)),((INT(AM$29/$K116)-INT((AM$29-1)/$K116))*($R116*(1-$E116)+$Q116*(1-$F116))*((1+'Inputs &amp; Summary'!$D$7)^AM$29))),((_xlfn.WEIBULL.DIST(AM$29,$L116,$K116,FALSE)*($R116*(1-$E116)+$Q116*(1-$F116))*((1+'Inputs &amp; Summary'!$D$7)^AM$29))))))</f>
        <v>0</v>
      </c>
      <c r="AN116" s="114">
        <f>$D116*IF(AN$29&gt;'Inputs &amp; Summary'!$D$5,0,IF(AN$29&gt;VLOOKUP($G116,Lists!$J$17:$K$21,2),IF($M116=Lists!$H$3,IF($K116&lt;1,(($S116/$K116)*((1+'Inputs &amp; Summary'!$D$7)^AN$29)),((INT(AN$29/$K116)-INT((AN$29-1)/$K116))*$S116*((1+'Inputs &amp; Summary'!$D$7)^AN$29))),(_xlfn.WEIBULL.DIST(AN$29,$L116,$K116,FALSE)*$S116*((1+'Inputs &amp; Summary'!$D$7)^AN$29))),IF($M116=Lists!$H$3,IF($K116&lt;1,((($R116*(1-$E116)+$Q116*(1-$F116))/$K116)*((1+'Inputs &amp; Summary'!$D$7)^AN$29)),((INT(AN$29/$K116)-INT((AN$29-1)/$K116))*($R116*(1-$E116)+$Q116*(1-$F116))*((1+'Inputs &amp; Summary'!$D$7)^AN$29))),((_xlfn.WEIBULL.DIST(AN$29,$L116,$K116,FALSE)*($R116*(1-$E116)+$Q116*(1-$F116))*((1+'Inputs &amp; Summary'!$D$7)^AN$29))))))</f>
        <v>0</v>
      </c>
      <c r="AO116" s="114">
        <f>$D116*IF(AO$29&gt;'Inputs &amp; Summary'!$D$5,0,IF(AO$29&gt;VLOOKUP($G116,Lists!$J$17:$K$21,2),IF($M116=Lists!$H$3,IF($K116&lt;1,(($S116/$K116)*((1+'Inputs &amp; Summary'!$D$7)^AO$29)),((INT(AO$29/$K116)-INT((AO$29-1)/$K116))*$S116*((1+'Inputs &amp; Summary'!$D$7)^AO$29))),(_xlfn.WEIBULL.DIST(AO$29,$L116,$K116,FALSE)*$S116*((1+'Inputs &amp; Summary'!$D$7)^AO$29))),IF($M116=Lists!$H$3,IF($K116&lt;1,((($R116*(1-$E116)+$Q116*(1-$F116))/$K116)*((1+'Inputs &amp; Summary'!$D$7)^AO$29)),((INT(AO$29/$K116)-INT((AO$29-1)/$K116))*($R116*(1-$E116)+$Q116*(1-$F116))*((1+'Inputs &amp; Summary'!$D$7)^AO$29))),((_xlfn.WEIBULL.DIST(AO$29,$L116,$K116,FALSE)*($R116*(1-$E116)+$Q116*(1-$F116))*((1+'Inputs &amp; Summary'!$D$7)^AO$29))))))</f>
        <v>0</v>
      </c>
      <c r="AP116" s="114">
        <f>$D116*IF(AP$29&gt;'Inputs &amp; Summary'!$D$5,0,IF(AP$29&gt;VLOOKUP($G116,Lists!$J$17:$K$21,2),IF($M116=Lists!$H$3,IF($K116&lt;1,(($S116/$K116)*((1+'Inputs &amp; Summary'!$D$7)^AP$29)),((INT(AP$29/$K116)-INT((AP$29-1)/$K116))*$S116*((1+'Inputs &amp; Summary'!$D$7)^AP$29))),(_xlfn.WEIBULL.DIST(AP$29,$L116,$K116,FALSE)*$S116*((1+'Inputs &amp; Summary'!$D$7)^AP$29))),IF($M116=Lists!$H$3,IF($K116&lt;1,((($R116*(1-$E116)+$Q116*(1-$F116))/$K116)*((1+'Inputs &amp; Summary'!$D$7)^AP$29)),((INT(AP$29/$K116)-INT((AP$29-1)/$K116))*($R116*(1-$E116)+$Q116*(1-$F116))*((1+'Inputs &amp; Summary'!$D$7)^AP$29))),((_xlfn.WEIBULL.DIST(AP$29,$L116,$K116,FALSE)*($R116*(1-$E116)+$Q116*(1-$F116))*((1+'Inputs &amp; Summary'!$D$7)^AP$29))))))</f>
        <v>0</v>
      </c>
      <c r="AQ116" s="114">
        <f>$D116*IF(AQ$29&gt;'Inputs &amp; Summary'!$D$5,0,IF(AQ$29&gt;VLOOKUP($G116,Lists!$J$17:$K$21,2),IF($M116=Lists!$H$3,IF($K116&lt;1,(($S116/$K116)*((1+'Inputs &amp; Summary'!$D$7)^AQ$29)),((INT(AQ$29/$K116)-INT((AQ$29-1)/$K116))*$S116*((1+'Inputs &amp; Summary'!$D$7)^AQ$29))),(_xlfn.WEIBULL.DIST(AQ$29,$L116,$K116,FALSE)*$S116*((1+'Inputs &amp; Summary'!$D$7)^AQ$29))),IF($M116=Lists!$H$3,IF($K116&lt;1,((($R116*(1-$E116)+$Q116*(1-$F116))/$K116)*((1+'Inputs &amp; Summary'!$D$7)^AQ$29)),((INT(AQ$29/$K116)-INT((AQ$29-1)/$K116))*($R116*(1-$E116)+$Q116*(1-$F116))*((1+'Inputs &amp; Summary'!$D$7)^AQ$29))),((_xlfn.WEIBULL.DIST(AQ$29,$L116,$K116,FALSE)*($R116*(1-$E116)+$Q116*(1-$F116))*((1+'Inputs &amp; Summary'!$D$7)^AQ$29))))))</f>
        <v>0</v>
      </c>
      <c r="AR116" s="114">
        <f>$D116*IF(AR$29&gt;'Inputs &amp; Summary'!$D$5,0,IF(AR$29&gt;VLOOKUP($G116,Lists!$J$17:$K$21,2),IF($M116=Lists!$H$3,IF($K116&lt;1,(($S116/$K116)*((1+'Inputs &amp; Summary'!$D$7)^AR$29)),((INT(AR$29/$K116)-INT((AR$29-1)/$K116))*$S116*((1+'Inputs &amp; Summary'!$D$7)^AR$29))),(_xlfn.WEIBULL.DIST(AR$29,$L116,$K116,FALSE)*$S116*((1+'Inputs &amp; Summary'!$D$7)^AR$29))),IF($M116=Lists!$H$3,IF($K116&lt;1,((($R116*(1-$E116)+$Q116*(1-$F116))/$K116)*((1+'Inputs &amp; Summary'!$D$7)^AR$29)),((INT(AR$29/$K116)-INT((AR$29-1)/$K116))*($R116*(1-$E116)+$Q116*(1-$F116))*((1+'Inputs &amp; Summary'!$D$7)^AR$29))),((_xlfn.WEIBULL.DIST(AR$29,$L116,$K116,FALSE)*($R116*(1-$E116)+$Q116*(1-$F116))*((1+'Inputs &amp; Summary'!$D$7)^AR$29))))))</f>
        <v>0</v>
      </c>
      <c r="AS116" s="114">
        <f>$D116*IF(AS$29&gt;'Inputs &amp; Summary'!$D$5,0,IF(AS$29&gt;VLOOKUP($G116,Lists!$J$17:$K$21,2),IF($M116=Lists!$H$3,IF($K116&lt;1,(($S116/$K116)*((1+'Inputs &amp; Summary'!$D$7)^AS$29)),((INT(AS$29/$K116)-INT((AS$29-1)/$K116))*$S116*((1+'Inputs &amp; Summary'!$D$7)^AS$29))),(_xlfn.WEIBULL.DIST(AS$29,$L116,$K116,FALSE)*$S116*((1+'Inputs &amp; Summary'!$D$7)^AS$29))),IF($M116=Lists!$H$3,IF($K116&lt;1,((($R116*(1-$E116)+$Q116*(1-$F116))/$K116)*((1+'Inputs &amp; Summary'!$D$7)^AS$29)),((INT(AS$29/$K116)-INT((AS$29-1)/$K116))*($R116*(1-$E116)+$Q116*(1-$F116))*((1+'Inputs &amp; Summary'!$D$7)^AS$29))),((_xlfn.WEIBULL.DIST(AS$29,$L116,$K116,FALSE)*($R116*(1-$E116)+$Q116*(1-$F116))*((1+'Inputs &amp; Summary'!$D$7)^AS$29))))))</f>
        <v>0</v>
      </c>
      <c r="AT116" s="114">
        <f>$D116*IF(AT$29&gt;'Inputs &amp; Summary'!$D$5,0,IF(AT$29&gt;VLOOKUP($G116,Lists!$J$17:$K$21,2),IF($M116=Lists!$H$3,IF($K116&lt;1,(($S116/$K116)*((1+'Inputs &amp; Summary'!$D$7)^AT$29)),((INT(AT$29/$K116)-INT((AT$29-1)/$K116))*$S116*((1+'Inputs &amp; Summary'!$D$7)^AT$29))),(_xlfn.WEIBULL.DIST(AT$29,$L116,$K116,FALSE)*$S116*((1+'Inputs &amp; Summary'!$D$7)^AT$29))),IF($M116=Lists!$H$3,IF($K116&lt;1,((($R116*(1-$E116)+$Q116*(1-$F116))/$K116)*((1+'Inputs &amp; Summary'!$D$7)^AT$29)),((INT(AT$29/$K116)-INT((AT$29-1)/$K116))*($R116*(1-$E116)+$Q116*(1-$F116))*((1+'Inputs &amp; Summary'!$D$7)^AT$29))),((_xlfn.WEIBULL.DIST(AT$29,$L116,$K116,FALSE)*($R116*(1-$E116)+$Q116*(1-$F116))*((1+'Inputs &amp; Summary'!$D$7)^AT$29))))))</f>
        <v>0</v>
      </c>
      <c r="AU116" s="114">
        <f>$D116*IF(AU$29&gt;'Inputs &amp; Summary'!$D$5,0,IF(AU$29&gt;VLOOKUP($G116,Lists!$J$17:$K$21,2),IF($M116=Lists!$H$3,IF($K116&lt;1,(($S116/$K116)*((1+'Inputs &amp; Summary'!$D$7)^AU$29)),((INT(AU$29/$K116)-INT((AU$29-1)/$K116))*$S116*((1+'Inputs &amp; Summary'!$D$7)^AU$29))),(_xlfn.WEIBULL.DIST(AU$29,$L116,$K116,FALSE)*$S116*((1+'Inputs &amp; Summary'!$D$7)^AU$29))),IF($M116=Lists!$H$3,IF($K116&lt;1,((($R116*(1-$E116)+$Q116*(1-$F116))/$K116)*((1+'Inputs &amp; Summary'!$D$7)^AU$29)),((INT(AU$29/$K116)-INT((AU$29-1)/$K116))*($R116*(1-$E116)+$Q116*(1-$F116))*((1+'Inputs &amp; Summary'!$D$7)^AU$29))),((_xlfn.WEIBULL.DIST(AU$29,$L116,$K116,FALSE)*($R116*(1-$E116)+$Q116*(1-$F116))*((1+'Inputs &amp; Summary'!$D$7)^AU$29))))))</f>
        <v>0</v>
      </c>
      <c r="AV116" s="114">
        <f>$D116*IF(AV$29&gt;'Inputs &amp; Summary'!$D$5,0,IF(AV$29&gt;VLOOKUP($G116,Lists!$J$17:$K$21,2),IF($M116=Lists!$H$3,IF($K116&lt;1,(($S116/$K116)*((1+'Inputs &amp; Summary'!$D$7)^AV$29)),((INT(AV$29/$K116)-INT((AV$29-1)/$K116))*$S116*((1+'Inputs &amp; Summary'!$D$7)^AV$29))),(_xlfn.WEIBULL.DIST(AV$29,$L116,$K116,FALSE)*$S116*((1+'Inputs &amp; Summary'!$D$7)^AV$29))),IF($M116=Lists!$H$3,IF($K116&lt;1,((($R116*(1-$E116)+$Q116*(1-$F116))/$K116)*((1+'Inputs &amp; Summary'!$D$7)^AV$29)),((INT(AV$29/$K116)-INT((AV$29-1)/$K116))*($R116*(1-$E116)+$Q116*(1-$F116))*((1+'Inputs &amp; Summary'!$D$7)^AV$29))),((_xlfn.WEIBULL.DIST(AV$29,$L116,$K116,FALSE)*($R116*(1-$E116)+$Q116*(1-$F116))*((1+'Inputs &amp; Summary'!$D$7)^AV$29))))))</f>
        <v>0</v>
      </c>
      <c r="AW116" s="114">
        <f>$D116*IF(AW$29&gt;'Inputs &amp; Summary'!$D$5,0,IF(AW$29&gt;VLOOKUP($G116,Lists!$J$17:$K$21,2),IF($M116=Lists!$H$3,IF($K116&lt;1,(($S116/$K116)*((1+'Inputs &amp; Summary'!$D$7)^AW$29)),((INT(AW$29/$K116)-INT((AW$29-1)/$K116))*$S116*((1+'Inputs &amp; Summary'!$D$7)^AW$29))),(_xlfn.WEIBULL.DIST(AW$29,$L116,$K116,FALSE)*$S116*((1+'Inputs &amp; Summary'!$D$7)^AW$29))),IF($M116=Lists!$H$3,IF($K116&lt;1,((($R116*(1-$E116)+$Q116*(1-$F116))/$K116)*((1+'Inputs &amp; Summary'!$D$7)^AW$29)),((INT(AW$29/$K116)-INT((AW$29-1)/$K116))*($R116*(1-$E116)+$Q116*(1-$F116))*((1+'Inputs &amp; Summary'!$D$7)^AW$29))),((_xlfn.WEIBULL.DIST(AW$29,$L116,$K116,FALSE)*($R116*(1-$E116)+$Q116*(1-$F116))*((1+'Inputs &amp; Summary'!$D$7)^AW$29))))))</f>
        <v>0</v>
      </c>
      <c r="AX116" s="114">
        <f>$D116*IF(AX$29&gt;'Inputs &amp; Summary'!$D$5,0,IF(AX$29&gt;VLOOKUP($G116,Lists!$J$17:$K$21,2),IF($M116=Lists!$H$3,IF($K116&lt;1,(($S116/$K116)*((1+'Inputs &amp; Summary'!$D$7)^AX$29)),((INT(AX$29/$K116)-INT((AX$29-1)/$K116))*$S116*((1+'Inputs &amp; Summary'!$D$7)^AX$29))),(_xlfn.WEIBULL.DIST(AX$29,$L116,$K116,FALSE)*$S116*((1+'Inputs &amp; Summary'!$D$7)^AX$29))),IF($M116=Lists!$H$3,IF($K116&lt;1,((($R116*(1-$E116)+$Q116*(1-$F116))/$K116)*((1+'Inputs &amp; Summary'!$D$7)^AX$29)),((INT(AX$29/$K116)-INT((AX$29-1)/$K116))*($R116*(1-$E116)+$Q116*(1-$F116))*((1+'Inputs &amp; Summary'!$D$7)^AX$29))),((_xlfn.WEIBULL.DIST(AX$29,$L116,$K116,FALSE)*($R116*(1-$E116)+$Q116*(1-$F116))*((1+'Inputs &amp; Summary'!$D$7)^AX$29))))))</f>
        <v>0</v>
      </c>
      <c r="AY116" s="114">
        <f>$D116*IF(AY$29&gt;'Inputs &amp; Summary'!$D$5,0,IF(AY$29&gt;VLOOKUP($G116,Lists!$J$17:$K$21,2),IF($M116=Lists!$H$3,IF($K116&lt;1,(($S116/$K116)*((1+'Inputs &amp; Summary'!$D$7)^AY$29)),((INT(AY$29/$K116)-INT((AY$29-1)/$K116))*$S116*((1+'Inputs &amp; Summary'!$D$7)^AY$29))),(_xlfn.WEIBULL.DIST(AY$29,$L116,$K116,FALSE)*$S116*((1+'Inputs &amp; Summary'!$D$7)^AY$29))),IF($M116=Lists!$H$3,IF($K116&lt;1,((($R116*(1-$E116)+$Q116*(1-$F116))/$K116)*((1+'Inputs &amp; Summary'!$D$7)^AY$29)),((INT(AY$29/$K116)-INT((AY$29-1)/$K116))*($R116*(1-$E116)+$Q116*(1-$F116))*((1+'Inputs &amp; Summary'!$D$7)^AY$29))),((_xlfn.WEIBULL.DIST(AY$29,$L116,$K116,FALSE)*($R116*(1-$E116)+$Q116*(1-$F116))*((1+'Inputs &amp; Summary'!$D$7)^AY$29))))))</f>
        <v>0</v>
      </c>
      <c r="AZ116" s="114">
        <f>$D116*IF(AZ$29&gt;'Inputs &amp; Summary'!$D$5,0,IF(AZ$29&gt;VLOOKUP($G116,Lists!$J$17:$K$21,2),IF($M116=Lists!$H$3,IF($K116&lt;1,(($S116/$K116)*((1+'Inputs &amp; Summary'!$D$7)^AZ$29)),((INT(AZ$29/$K116)-INT((AZ$29-1)/$K116))*$S116*((1+'Inputs &amp; Summary'!$D$7)^AZ$29))),(_xlfn.WEIBULL.DIST(AZ$29,$L116,$K116,FALSE)*$S116*((1+'Inputs &amp; Summary'!$D$7)^AZ$29))),IF($M116=Lists!$H$3,IF($K116&lt;1,((($R116*(1-$E116)+$Q116*(1-$F116))/$K116)*((1+'Inputs &amp; Summary'!$D$7)^AZ$29)),((INT(AZ$29/$K116)-INT((AZ$29-1)/$K116))*($R116*(1-$E116)+$Q116*(1-$F116))*((1+'Inputs &amp; Summary'!$D$7)^AZ$29))),((_xlfn.WEIBULL.DIST(AZ$29,$L116,$K116,FALSE)*($R116*(1-$E116)+$Q116*(1-$F116))*((1+'Inputs &amp; Summary'!$D$7)^AZ$29))))))</f>
        <v>0</v>
      </c>
      <c r="BA116" s="114">
        <f>$D116*IF(BA$29&gt;'Inputs &amp; Summary'!$D$5,0,IF(BA$29&gt;VLOOKUP($G116,Lists!$J$17:$K$21,2),IF($M116=Lists!$H$3,IF($K116&lt;1,(($S116/$K116)*((1+'Inputs &amp; Summary'!$D$7)^BA$29)),((INT(BA$29/$K116)-INT((BA$29-1)/$K116))*$S116*((1+'Inputs &amp; Summary'!$D$7)^BA$29))),(_xlfn.WEIBULL.DIST(BA$29,$L116,$K116,FALSE)*$S116*((1+'Inputs &amp; Summary'!$D$7)^BA$29))),IF($M116=Lists!$H$3,IF($K116&lt;1,((($R116*(1-$E116)+$Q116*(1-$F116))/$K116)*((1+'Inputs &amp; Summary'!$D$7)^BA$29)),((INT(BA$29/$K116)-INT((BA$29-1)/$K116))*($R116*(1-$E116)+$Q116*(1-$F116))*((1+'Inputs &amp; Summary'!$D$7)^BA$29))),((_xlfn.WEIBULL.DIST(BA$29,$L116,$K116,FALSE)*($R116*(1-$E116)+$Q116*(1-$F116))*((1+'Inputs &amp; Summary'!$D$7)^BA$29))))))</f>
        <v>0</v>
      </c>
      <c r="BB116" s="114">
        <f>$D116*IF(BB$29&gt;'Inputs &amp; Summary'!$D$5,0,IF(BB$29&gt;VLOOKUP($G116,Lists!$J$17:$K$21,2),IF($M116=Lists!$H$3,IF($K116&lt;1,(($S116/$K116)*((1+'Inputs &amp; Summary'!$D$7)^BB$29)),((INT(BB$29/$K116)-INT((BB$29-1)/$K116))*$S116*((1+'Inputs &amp; Summary'!$D$7)^BB$29))),(_xlfn.WEIBULL.DIST(BB$29,$L116,$K116,FALSE)*$S116*((1+'Inputs &amp; Summary'!$D$7)^BB$29))),IF($M116=Lists!$H$3,IF($K116&lt;1,((($R116*(1-$E116)+$Q116*(1-$F116))/$K116)*((1+'Inputs &amp; Summary'!$D$7)^BB$29)),((INT(BB$29/$K116)-INT((BB$29-1)/$K116))*($R116*(1-$E116)+$Q116*(1-$F116))*((1+'Inputs &amp; Summary'!$D$7)^BB$29))),((_xlfn.WEIBULL.DIST(BB$29,$L116,$K116,FALSE)*($R116*(1-$E116)+$Q116*(1-$F116))*((1+'Inputs &amp; Summary'!$D$7)^BB$29))))))</f>
        <v>0</v>
      </c>
      <c r="BC116" s="114">
        <f>$D116*IF(BC$29&gt;'Inputs &amp; Summary'!$D$5,0,IF(BC$29&gt;VLOOKUP($G116,Lists!$J$17:$K$21,2),IF($M116=Lists!$H$3,IF($K116&lt;1,(($S116/$K116)*((1+'Inputs &amp; Summary'!$D$7)^BC$29)),((INT(BC$29/$K116)-INT((BC$29-1)/$K116))*$S116*((1+'Inputs &amp; Summary'!$D$7)^BC$29))),(_xlfn.WEIBULL.DIST(BC$29,$L116,$K116,FALSE)*$S116*((1+'Inputs &amp; Summary'!$D$7)^BC$29))),IF($M116=Lists!$H$3,IF($K116&lt;1,((($R116*(1-$E116)+$Q116*(1-$F116))/$K116)*((1+'Inputs &amp; Summary'!$D$7)^BC$29)),((INT(BC$29/$K116)-INT((BC$29-1)/$K116))*($R116*(1-$E116)+$Q116*(1-$F116))*((1+'Inputs &amp; Summary'!$D$7)^BC$29))),((_xlfn.WEIBULL.DIST(BC$29,$L116,$K116,FALSE)*($R116*(1-$E116)+$Q116*(1-$F116))*((1+'Inputs &amp; Summary'!$D$7)^BC$29))))))</f>
        <v>0</v>
      </c>
      <c r="BD116" s="114">
        <f>$D116*IF(BD$29&gt;'Inputs &amp; Summary'!$D$5,0,IF(BD$29&gt;VLOOKUP($G116,Lists!$J$17:$K$21,2),IF($M116=Lists!$H$3,IF($K116&lt;1,(($S116/$K116)*((1+'Inputs &amp; Summary'!$D$7)^BD$29)),((INT(BD$29/$K116)-INT((BD$29-1)/$K116))*$S116*((1+'Inputs &amp; Summary'!$D$7)^BD$29))),(_xlfn.WEIBULL.DIST(BD$29,$L116,$K116,FALSE)*$S116*((1+'Inputs &amp; Summary'!$D$7)^BD$29))),IF($M116=Lists!$H$3,IF($K116&lt;1,((($R116*(1-$E116)+$Q116*(1-$F116))/$K116)*((1+'Inputs &amp; Summary'!$D$7)^BD$29)),((INT(BD$29/$K116)-INT((BD$29-1)/$K116))*($R116*(1-$E116)+$Q116*(1-$F116))*((1+'Inputs &amp; Summary'!$D$7)^BD$29))),((_xlfn.WEIBULL.DIST(BD$29,$L116,$K116,FALSE)*($R116*(1-$E116)+$Q116*(1-$F116))*((1+'Inputs &amp; Summary'!$D$7)^BD$29))))))</f>
        <v>0</v>
      </c>
      <c r="BE116" s="114">
        <f>$D116*IF(BE$29&gt;'Inputs &amp; Summary'!$D$5,0,IF(BE$29&gt;VLOOKUP($G116,Lists!$J$17:$K$21,2),IF($M116=Lists!$H$3,IF($K116&lt;1,(($S116/$K116)*((1+'Inputs &amp; Summary'!$D$7)^BE$29)),((INT(BE$29/$K116)-INT((BE$29-1)/$K116))*$S116*((1+'Inputs &amp; Summary'!$D$7)^BE$29))),(_xlfn.WEIBULL.DIST(BE$29,$L116,$K116,FALSE)*$S116*((1+'Inputs &amp; Summary'!$D$7)^BE$29))),IF($M116=Lists!$H$3,IF($K116&lt;1,((($R116*(1-$E116)+$Q116*(1-$F116))/$K116)*((1+'Inputs &amp; Summary'!$D$7)^BE$29)),((INT(BE$29/$K116)-INT((BE$29-1)/$K116))*($R116*(1-$E116)+$Q116*(1-$F116))*((1+'Inputs &amp; Summary'!$D$7)^BE$29))),((_xlfn.WEIBULL.DIST(BE$29,$L116,$K116,FALSE)*($R116*(1-$E116)+$Q116*(1-$F116))*((1+'Inputs &amp; Summary'!$D$7)^BE$29))))))</f>
        <v>0</v>
      </c>
      <c r="BF116" s="114">
        <f>$D116*IF(BF$29&gt;'Inputs &amp; Summary'!$D$5,0,IF(BF$29&gt;VLOOKUP($G116,Lists!$J$17:$K$21,2),IF($M116=Lists!$H$3,IF($K116&lt;1,(($S116/$K116)*((1+'Inputs &amp; Summary'!$D$7)^BF$29)),((INT(BF$29/$K116)-INT((BF$29-1)/$K116))*$S116*((1+'Inputs &amp; Summary'!$D$7)^BF$29))),(_xlfn.WEIBULL.DIST(BF$29,$L116,$K116,FALSE)*$S116*((1+'Inputs &amp; Summary'!$D$7)^BF$29))),IF($M116=Lists!$H$3,IF($K116&lt;1,((($R116*(1-$E116)+$Q116*(1-$F116))/$K116)*((1+'Inputs &amp; Summary'!$D$7)^BF$29)),((INT(BF$29/$K116)-INT((BF$29-1)/$K116))*($R116*(1-$E116)+$Q116*(1-$F116))*((1+'Inputs &amp; Summary'!$D$7)^BF$29))),((_xlfn.WEIBULL.DIST(BF$29,$L116,$K116,FALSE)*($R116*(1-$E116)+$Q116*(1-$F116))*((1+'Inputs &amp; Summary'!$D$7)^BF$29))))))</f>
        <v>0</v>
      </c>
      <c r="BG116" s="114">
        <f>$D116*IF(BG$29&gt;'Inputs &amp; Summary'!$D$5,0,IF(BG$29&gt;VLOOKUP($G116,Lists!$J$17:$K$21,2),IF($M116=Lists!$H$3,IF($K116&lt;1,(($S116/$K116)*((1+'Inputs &amp; Summary'!$D$7)^BG$29)),((INT(BG$29/$K116)-INT((BG$29-1)/$K116))*$S116*((1+'Inputs &amp; Summary'!$D$7)^BG$29))),(_xlfn.WEIBULL.DIST(BG$29,$L116,$K116,FALSE)*$S116*((1+'Inputs &amp; Summary'!$D$7)^BG$29))),IF($M116=Lists!$H$3,IF($K116&lt;1,((($R116*(1-$E116)+$Q116*(1-$F116))/$K116)*((1+'Inputs &amp; Summary'!$D$7)^BG$29)),((INT(BG$29/$K116)-INT((BG$29-1)/$K116))*($R116*(1-$E116)+$Q116*(1-$F116))*((1+'Inputs &amp; Summary'!$D$7)^BG$29))),((_xlfn.WEIBULL.DIST(BG$29,$L116,$K116,FALSE)*($R116*(1-$E116)+$Q116*(1-$F116))*((1+'Inputs &amp; Summary'!$D$7)^BG$29))))))</f>
        <v>0</v>
      </c>
      <c r="BH116" s="114">
        <f>$D116*IF(BH$29&gt;'Inputs &amp; Summary'!$D$5,0,IF(BH$29&gt;VLOOKUP($G116,Lists!$J$17:$K$21,2),IF($M116=Lists!$H$3,IF($K116&lt;1,(($S116/$K116)*((1+'Inputs &amp; Summary'!$D$7)^BH$29)),((INT(BH$29/$K116)-INT((BH$29-1)/$K116))*$S116*((1+'Inputs &amp; Summary'!$D$7)^BH$29))),(_xlfn.WEIBULL.DIST(BH$29,$L116,$K116,FALSE)*$S116*((1+'Inputs &amp; Summary'!$D$7)^BH$29))),IF($M116=Lists!$H$3,IF($K116&lt;1,((($R116*(1-$E116)+$Q116*(1-$F116))/$K116)*((1+'Inputs &amp; Summary'!$D$7)^BH$29)),((INT(BH$29/$K116)-INT((BH$29-1)/$K116))*($R116*(1-$E116)+$Q116*(1-$F116))*((1+'Inputs &amp; Summary'!$D$7)^BH$29))),((_xlfn.WEIBULL.DIST(BH$29,$L116,$K116,FALSE)*($R116*(1-$E116)+$Q116*(1-$F116))*((1+'Inputs &amp; Summary'!$D$7)^BH$29))))))</f>
        <v>0</v>
      </c>
      <c r="BI116" s="114">
        <f>$D116*IF(BI$29&gt;'Inputs &amp; Summary'!$D$5,0,IF(BI$29&gt;VLOOKUP($G116,Lists!$J$17:$K$21,2),IF($M116=Lists!$H$3,IF($K116&lt;1,(($S116/$K116)*((1+'Inputs &amp; Summary'!$D$7)^BI$29)),((INT(BI$29/$K116)-INT((BI$29-1)/$K116))*$S116*((1+'Inputs &amp; Summary'!$D$7)^BI$29))),(_xlfn.WEIBULL.DIST(BI$29,$L116,$K116,FALSE)*$S116*((1+'Inputs &amp; Summary'!$D$7)^BI$29))),IF($M116=Lists!$H$3,IF($K116&lt;1,((($R116*(1-$E116)+$Q116*(1-$F116))/$K116)*((1+'Inputs &amp; Summary'!$D$7)^BI$29)),((INT(BI$29/$K116)-INT((BI$29-1)/$K116))*($R116*(1-$E116)+$Q116*(1-$F116))*((1+'Inputs &amp; Summary'!$D$7)^BI$29))),((_xlfn.WEIBULL.DIST(BI$29,$L116,$K116,FALSE)*($R116*(1-$E116)+$Q116*(1-$F116))*((1+'Inputs &amp; Summary'!$D$7)^BI$29))))))</f>
        <v>0</v>
      </c>
      <c r="BJ116" s="114">
        <f>$D116*IF(BJ$29&gt;'Inputs &amp; Summary'!$D$5,0,IF(BJ$29&gt;VLOOKUP($G116,Lists!$J$17:$K$21,2),IF($M116=Lists!$H$3,IF($K116&lt;1,(($S116/$K116)*((1+'Inputs &amp; Summary'!$D$7)^BJ$29)),((INT(BJ$29/$K116)-INT((BJ$29-1)/$K116))*$S116*((1+'Inputs &amp; Summary'!$D$7)^BJ$29))),(_xlfn.WEIBULL.DIST(BJ$29,$L116,$K116,FALSE)*$S116*((1+'Inputs &amp; Summary'!$D$7)^BJ$29))),IF($M116=Lists!$H$3,IF($K116&lt;1,((($R116*(1-$E116)+$Q116*(1-$F116))/$K116)*((1+'Inputs &amp; Summary'!$D$7)^BJ$29)),((INT(BJ$29/$K116)-INT((BJ$29-1)/$K116))*($R116*(1-$E116)+$Q116*(1-$F116))*((1+'Inputs &amp; Summary'!$D$7)^BJ$29))),((_xlfn.WEIBULL.DIST(BJ$29,$L116,$K116,FALSE)*($R116*(1-$E116)+$Q116*(1-$F116))*((1+'Inputs &amp; Summary'!$D$7)^BJ$29))))))</f>
        <v>0</v>
      </c>
      <c r="BK116" s="114">
        <f>$D116*IF(BK$29&gt;'Inputs &amp; Summary'!$D$5,0,IF(BK$29&gt;VLOOKUP($G116,Lists!$J$17:$K$21,2),IF($M116=Lists!$H$3,IF($K116&lt;1,(($S116/$K116)*((1+'Inputs &amp; Summary'!$D$7)^BK$29)),((INT(BK$29/$K116)-INT((BK$29-1)/$K116))*$S116*((1+'Inputs &amp; Summary'!$D$7)^BK$29))),(_xlfn.WEIBULL.DIST(BK$29,$L116,$K116,FALSE)*$S116*((1+'Inputs &amp; Summary'!$D$7)^BK$29))),IF($M116=Lists!$H$3,IF($K116&lt;1,((($R116*(1-$E116)+$Q116*(1-$F116))/$K116)*((1+'Inputs &amp; Summary'!$D$7)^BK$29)),((INT(BK$29/$K116)-INT((BK$29-1)/$K116))*($R116*(1-$E116)+$Q116*(1-$F116))*((1+'Inputs &amp; Summary'!$D$7)^BK$29))),((_xlfn.WEIBULL.DIST(BK$29,$L116,$K116,FALSE)*($R116*(1-$E116)+$Q116*(1-$F116))*((1+'Inputs &amp; Summary'!$D$7)^BK$29))))))</f>
        <v>0</v>
      </c>
      <c r="BL116" s="114">
        <f>$D116*IF(BL$29&gt;'Inputs &amp; Summary'!$D$5,0,IF(BL$29&gt;VLOOKUP($G116,Lists!$J$17:$K$21,2),IF($M116=Lists!$H$3,IF($K116&lt;1,(($S116/$K116)*((1+'Inputs &amp; Summary'!$D$7)^BL$29)),((INT(BL$29/$K116)-INT((BL$29-1)/$K116))*$S116*((1+'Inputs &amp; Summary'!$D$7)^BL$29))),(_xlfn.WEIBULL.DIST(BL$29,$L116,$K116,FALSE)*$S116*((1+'Inputs &amp; Summary'!$D$7)^BL$29))),IF($M116=Lists!$H$3,IF($K116&lt;1,((($R116*(1-$E116)+$Q116*(1-$F116))/$K116)*((1+'Inputs &amp; Summary'!$D$7)^BL$29)),((INT(BL$29/$K116)-INT((BL$29-1)/$K116))*($R116*(1-$E116)+$Q116*(1-$F116))*((1+'Inputs &amp; Summary'!$D$7)^BL$29))),((_xlfn.WEIBULL.DIST(BL$29,$L116,$K116,FALSE)*($R116*(1-$E116)+$Q116*(1-$F116))*((1+'Inputs &amp; Summary'!$D$7)^BL$29))))))</f>
        <v>0</v>
      </c>
    </row>
    <row r="117" spans="1:64" s="1" customFormat="1" ht="28.8" x14ac:dyDescent="0.3">
      <c r="A117" s="79" t="s">
        <v>254</v>
      </c>
      <c r="B117" s="33" t="s">
        <v>307</v>
      </c>
      <c r="C117" s="33" t="s">
        <v>50</v>
      </c>
      <c r="D117" s="218">
        <f>'Inputs &amp; Summary'!$D$50</f>
        <v>0</v>
      </c>
      <c r="E117" s="116">
        <v>0</v>
      </c>
      <c r="F117" s="116">
        <v>0</v>
      </c>
      <c r="G117" s="213" t="s">
        <v>433</v>
      </c>
      <c r="H117" s="34" t="s">
        <v>290</v>
      </c>
      <c r="I117" s="34" t="s">
        <v>271</v>
      </c>
      <c r="J117" s="33">
        <f>VLOOKUP(I117,'Labor Rates'!$A$1:$B$16,2)</f>
        <v>21.23076923076923</v>
      </c>
      <c r="K117" s="35">
        <v>0.5</v>
      </c>
      <c r="L117" s="35">
        <v>1</v>
      </c>
      <c r="M117" s="33" t="s">
        <v>259</v>
      </c>
      <c r="N117" s="84">
        <v>1</v>
      </c>
      <c r="O117" s="35">
        <v>2</v>
      </c>
      <c r="P117" s="5">
        <v>100</v>
      </c>
      <c r="Q117" s="73">
        <f t="shared" si="16"/>
        <v>42.46153846153846</v>
      </c>
      <c r="R117" s="73">
        <f t="shared" si="17"/>
        <v>100</v>
      </c>
      <c r="S117" s="74">
        <f t="shared" si="18"/>
        <v>0</v>
      </c>
      <c r="T117" s="88"/>
      <c r="U117" s="80"/>
      <c r="V117" s="87">
        <f t="shared" si="19"/>
        <v>0</v>
      </c>
      <c r="W117" s="87">
        <f>NPV('Inputs &amp; Summary'!$D$6,Y117:BL117)</f>
        <v>0</v>
      </c>
      <c r="X117" s="90">
        <f t="shared" si="20"/>
        <v>0</v>
      </c>
      <c r="Y117" s="114">
        <f>$D117*IF(Y$29&gt;'Inputs &amp; Summary'!$D$5,0,IF(Y$29&gt;VLOOKUP($G117,Lists!$J$17:$K$21,2),IF($M117=Lists!$H$3,IF($K117&lt;1,(($S117/$K117)*((1+'Inputs &amp; Summary'!$D$7)^Y$29)),((INT(Y$29/$K117)-INT((Y$29-1)/$K117))*$S117*((1+'Inputs &amp; Summary'!$D$7)^Y$29))),(_xlfn.WEIBULL.DIST(Y$29,$L117,$K117,FALSE)*$S117*((1+'Inputs &amp; Summary'!$D$7)^Y$29))),IF($M117=Lists!$H$3,IF($K117&lt;1,((($R117*(1-$E117)+$Q117*(1-$F117))/$K117)*((1+'Inputs &amp; Summary'!$D$7)^Y$29)),((INT(Y$29/$K117)-INT((Y$29-1)/$K117))*($R117*(1-$E117)+$Q117*(1-$F117))*((1+'Inputs &amp; Summary'!$D$7)^Y$29))),((_xlfn.WEIBULL.DIST(Y$29,$L117,$K117,FALSE)*($R117*(1-$E117)+$Q117*(1-$F117))*((1+'Inputs &amp; Summary'!$D$7)^Y$29))))))</f>
        <v>0</v>
      </c>
      <c r="Z117" s="114">
        <f>$D117*IF(Z$29&gt;'Inputs &amp; Summary'!$D$5,0,IF(Z$29&gt;VLOOKUP($G117,Lists!$J$17:$K$21,2),IF($M117=Lists!$H$3,IF($K117&lt;1,(($S117/$K117)*((1+'Inputs &amp; Summary'!$D$7)^Z$29)),((INT(Z$29/$K117)-INT((Z$29-1)/$K117))*$S117*((1+'Inputs &amp; Summary'!$D$7)^Z$29))),(_xlfn.WEIBULL.DIST(Z$29,$L117,$K117,FALSE)*$S117*((1+'Inputs &amp; Summary'!$D$7)^Z$29))),IF($M117=Lists!$H$3,IF($K117&lt;1,((($R117*(1-$E117)+$Q117*(1-$F117))/$K117)*((1+'Inputs &amp; Summary'!$D$7)^Z$29)),((INT(Z$29/$K117)-INT((Z$29-1)/$K117))*($R117*(1-$E117)+$Q117*(1-$F117))*((1+'Inputs &amp; Summary'!$D$7)^Z$29))),((_xlfn.WEIBULL.DIST(Z$29,$L117,$K117,FALSE)*($R117*(1-$E117)+$Q117*(1-$F117))*((1+'Inputs &amp; Summary'!$D$7)^Z$29))))))</f>
        <v>0</v>
      </c>
      <c r="AA117" s="114">
        <f>$D117*IF(AA$29&gt;'Inputs &amp; Summary'!$D$5,0,IF(AA$29&gt;VLOOKUP($G117,Lists!$J$17:$K$21,2),IF($M117=Lists!$H$3,IF($K117&lt;1,(($S117/$K117)*((1+'Inputs &amp; Summary'!$D$7)^AA$29)),((INT(AA$29/$K117)-INT((AA$29-1)/$K117))*$S117*((1+'Inputs &amp; Summary'!$D$7)^AA$29))),(_xlfn.WEIBULL.DIST(AA$29,$L117,$K117,FALSE)*$S117*((1+'Inputs &amp; Summary'!$D$7)^AA$29))),IF($M117=Lists!$H$3,IF($K117&lt;1,((($R117*(1-$E117)+$Q117*(1-$F117))/$K117)*((1+'Inputs &amp; Summary'!$D$7)^AA$29)),((INT(AA$29/$K117)-INT((AA$29-1)/$K117))*($R117*(1-$E117)+$Q117*(1-$F117))*((1+'Inputs &amp; Summary'!$D$7)^AA$29))),((_xlfn.WEIBULL.DIST(AA$29,$L117,$K117,FALSE)*($R117*(1-$E117)+$Q117*(1-$F117))*((1+'Inputs &amp; Summary'!$D$7)^AA$29))))))</f>
        <v>0</v>
      </c>
      <c r="AB117" s="114">
        <f>$D117*IF(AB$29&gt;'Inputs &amp; Summary'!$D$5,0,IF(AB$29&gt;VLOOKUP($G117,Lists!$J$17:$K$21,2),IF($M117=Lists!$H$3,IF($K117&lt;1,(($S117/$K117)*((1+'Inputs &amp; Summary'!$D$7)^AB$29)),((INT(AB$29/$K117)-INT((AB$29-1)/$K117))*$S117*((1+'Inputs &amp; Summary'!$D$7)^AB$29))),(_xlfn.WEIBULL.DIST(AB$29,$L117,$K117,FALSE)*$S117*((1+'Inputs &amp; Summary'!$D$7)^AB$29))),IF($M117=Lists!$H$3,IF($K117&lt;1,((($R117*(1-$E117)+$Q117*(1-$F117))/$K117)*((1+'Inputs &amp; Summary'!$D$7)^AB$29)),((INT(AB$29/$K117)-INT((AB$29-1)/$K117))*($R117*(1-$E117)+$Q117*(1-$F117))*((1+'Inputs &amp; Summary'!$D$7)^AB$29))),((_xlfn.WEIBULL.DIST(AB$29,$L117,$K117,FALSE)*($R117*(1-$E117)+$Q117*(1-$F117))*((1+'Inputs &amp; Summary'!$D$7)^AB$29))))))</f>
        <v>0</v>
      </c>
      <c r="AC117" s="114">
        <f>$D117*IF(AC$29&gt;'Inputs &amp; Summary'!$D$5,0,IF(AC$29&gt;VLOOKUP($G117,Lists!$J$17:$K$21,2),IF($M117=Lists!$H$3,IF($K117&lt;1,(($S117/$K117)*((1+'Inputs &amp; Summary'!$D$7)^AC$29)),((INT(AC$29/$K117)-INT((AC$29-1)/$K117))*$S117*((1+'Inputs &amp; Summary'!$D$7)^AC$29))),(_xlfn.WEIBULL.DIST(AC$29,$L117,$K117,FALSE)*$S117*((1+'Inputs &amp; Summary'!$D$7)^AC$29))),IF($M117=Lists!$H$3,IF($K117&lt;1,((($R117*(1-$E117)+$Q117*(1-$F117))/$K117)*((1+'Inputs &amp; Summary'!$D$7)^AC$29)),((INT(AC$29/$K117)-INT((AC$29-1)/$K117))*($R117*(1-$E117)+$Q117*(1-$F117))*((1+'Inputs &amp; Summary'!$D$7)^AC$29))),((_xlfn.WEIBULL.DIST(AC$29,$L117,$K117,FALSE)*($R117*(1-$E117)+$Q117*(1-$F117))*((1+'Inputs &amp; Summary'!$D$7)^AC$29))))))</f>
        <v>0</v>
      </c>
      <c r="AD117" s="114">
        <f>$D117*IF(AD$29&gt;'Inputs &amp; Summary'!$D$5,0,IF(AD$29&gt;VLOOKUP($G117,Lists!$J$17:$K$21,2),IF($M117=Lists!$H$3,IF($K117&lt;1,(($S117/$K117)*((1+'Inputs &amp; Summary'!$D$7)^AD$29)),((INT(AD$29/$K117)-INT((AD$29-1)/$K117))*$S117*((1+'Inputs &amp; Summary'!$D$7)^AD$29))),(_xlfn.WEIBULL.DIST(AD$29,$L117,$K117,FALSE)*$S117*((1+'Inputs &amp; Summary'!$D$7)^AD$29))),IF($M117=Lists!$H$3,IF($K117&lt;1,((($R117*(1-$E117)+$Q117*(1-$F117))/$K117)*((1+'Inputs &amp; Summary'!$D$7)^AD$29)),((INT(AD$29/$K117)-INT((AD$29-1)/$K117))*($R117*(1-$E117)+$Q117*(1-$F117))*((1+'Inputs &amp; Summary'!$D$7)^AD$29))),((_xlfn.WEIBULL.DIST(AD$29,$L117,$K117,FALSE)*($R117*(1-$E117)+$Q117*(1-$F117))*((1+'Inputs &amp; Summary'!$D$7)^AD$29))))))</f>
        <v>0</v>
      </c>
      <c r="AE117" s="114">
        <f>$D117*IF(AE$29&gt;'Inputs &amp; Summary'!$D$5,0,IF(AE$29&gt;VLOOKUP($G117,Lists!$J$17:$K$21,2),IF($M117=Lists!$H$3,IF($K117&lt;1,(($S117/$K117)*((1+'Inputs &amp; Summary'!$D$7)^AE$29)),((INT(AE$29/$K117)-INT((AE$29-1)/$K117))*$S117*((1+'Inputs &amp; Summary'!$D$7)^AE$29))),(_xlfn.WEIBULL.DIST(AE$29,$L117,$K117,FALSE)*$S117*((1+'Inputs &amp; Summary'!$D$7)^AE$29))),IF($M117=Lists!$H$3,IF($K117&lt;1,((($R117*(1-$E117)+$Q117*(1-$F117))/$K117)*((1+'Inputs &amp; Summary'!$D$7)^AE$29)),((INT(AE$29/$K117)-INT((AE$29-1)/$K117))*($R117*(1-$E117)+$Q117*(1-$F117))*((1+'Inputs &amp; Summary'!$D$7)^AE$29))),((_xlfn.WEIBULL.DIST(AE$29,$L117,$K117,FALSE)*($R117*(1-$E117)+$Q117*(1-$F117))*((1+'Inputs &amp; Summary'!$D$7)^AE$29))))))</f>
        <v>0</v>
      </c>
      <c r="AF117" s="114">
        <f>$D117*IF(AF$29&gt;'Inputs &amp; Summary'!$D$5,0,IF(AF$29&gt;VLOOKUP($G117,Lists!$J$17:$K$21,2),IF($M117=Lists!$H$3,IF($K117&lt;1,(($S117/$K117)*((1+'Inputs &amp; Summary'!$D$7)^AF$29)),((INT(AF$29/$K117)-INT((AF$29-1)/$K117))*$S117*((1+'Inputs &amp; Summary'!$D$7)^AF$29))),(_xlfn.WEIBULL.DIST(AF$29,$L117,$K117,FALSE)*$S117*((1+'Inputs &amp; Summary'!$D$7)^AF$29))),IF($M117=Lists!$H$3,IF($K117&lt;1,((($R117*(1-$E117)+$Q117*(1-$F117))/$K117)*((1+'Inputs &amp; Summary'!$D$7)^AF$29)),((INT(AF$29/$K117)-INT((AF$29-1)/$K117))*($R117*(1-$E117)+$Q117*(1-$F117))*((1+'Inputs &amp; Summary'!$D$7)^AF$29))),((_xlfn.WEIBULL.DIST(AF$29,$L117,$K117,FALSE)*($R117*(1-$E117)+$Q117*(1-$F117))*((1+'Inputs &amp; Summary'!$D$7)^AF$29))))))</f>
        <v>0</v>
      </c>
      <c r="AG117" s="114">
        <f>$D117*IF(AG$29&gt;'Inputs &amp; Summary'!$D$5,0,IF(AG$29&gt;VLOOKUP($G117,Lists!$J$17:$K$21,2),IF($M117=Lists!$H$3,IF($K117&lt;1,(($S117/$K117)*((1+'Inputs &amp; Summary'!$D$7)^AG$29)),((INT(AG$29/$K117)-INT((AG$29-1)/$K117))*$S117*((1+'Inputs &amp; Summary'!$D$7)^AG$29))),(_xlfn.WEIBULL.DIST(AG$29,$L117,$K117,FALSE)*$S117*((1+'Inputs &amp; Summary'!$D$7)^AG$29))),IF($M117=Lists!$H$3,IF($K117&lt;1,((($R117*(1-$E117)+$Q117*(1-$F117))/$K117)*((1+'Inputs &amp; Summary'!$D$7)^AG$29)),((INT(AG$29/$K117)-INT((AG$29-1)/$K117))*($R117*(1-$E117)+$Q117*(1-$F117))*((1+'Inputs &amp; Summary'!$D$7)^AG$29))),((_xlfn.WEIBULL.DIST(AG$29,$L117,$K117,FALSE)*($R117*(1-$E117)+$Q117*(1-$F117))*((1+'Inputs &amp; Summary'!$D$7)^AG$29))))))</f>
        <v>0</v>
      </c>
      <c r="AH117" s="114">
        <f>$D117*IF(AH$29&gt;'Inputs &amp; Summary'!$D$5,0,IF(AH$29&gt;VLOOKUP($G117,Lists!$J$17:$K$21,2),IF($M117=Lists!$H$3,IF($K117&lt;1,(($S117/$K117)*((1+'Inputs &amp; Summary'!$D$7)^AH$29)),((INT(AH$29/$K117)-INT((AH$29-1)/$K117))*$S117*((1+'Inputs &amp; Summary'!$D$7)^AH$29))),(_xlfn.WEIBULL.DIST(AH$29,$L117,$K117,FALSE)*$S117*((1+'Inputs &amp; Summary'!$D$7)^AH$29))),IF($M117=Lists!$H$3,IF($K117&lt;1,((($R117*(1-$E117)+$Q117*(1-$F117))/$K117)*((1+'Inputs &amp; Summary'!$D$7)^AH$29)),((INT(AH$29/$K117)-INT((AH$29-1)/$K117))*($R117*(1-$E117)+$Q117*(1-$F117))*((1+'Inputs &amp; Summary'!$D$7)^AH$29))),((_xlfn.WEIBULL.DIST(AH$29,$L117,$K117,FALSE)*($R117*(1-$E117)+$Q117*(1-$F117))*((1+'Inputs &amp; Summary'!$D$7)^AH$29))))))</f>
        <v>0</v>
      </c>
      <c r="AI117" s="114">
        <f>$D117*IF(AI$29&gt;'Inputs &amp; Summary'!$D$5,0,IF(AI$29&gt;VLOOKUP($G117,Lists!$J$17:$K$21,2),IF($M117=Lists!$H$3,IF($K117&lt;1,(($S117/$K117)*((1+'Inputs &amp; Summary'!$D$7)^AI$29)),((INT(AI$29/$K117)-INT((AI$29-1)/$K117))*$S117*((1+'Inputs &amp; Summary'!$D$7)^AI$29))),(_xlfn.WEIBULL.DIST(AI$29,$L117,$K117,FALSE)*$S117*((1+'Inputs &amp; Summary'!$D$7)^AI$29))),IF($M117=Lists!$H$3,IF($K117&lt;1,((($R117*(1-$E117)+$Q117*(1-$F117))/$K117)*((1+'Inputs &amp; Summary'!$D$7)^AI$29)),((INT(AI$29/$K117)-INT((AI$29-1)/$K117))*($R117*(1-$E117)+$Q117*(1-$F117))*((1+'Inputs &amp; Summary'!$D$7)^AI$29))),((_xlfn.WEIBULL.DIST(AI$29,$L117,$K117,FALSE)*($R117*(1-$E117)+$Q117*(1-$F117))*((1+'Inputs &amp; Summary'!$D$7)^AI$29))))))</f>
        <v>0</v>
      </c>
      <c r="AJ117" s="114">
        <f>$D117*IF(AJ$29&gt;'Inputs &amp; Summary'!$D$5,0,IF(AJ$29&gt;VLOOKUP($G117,Lists!$J$17:$K$21,2),IF($M117=Lists!$H$3,IF($K117&lt;1,(($S117/$K117)*((1+'Inputs &amp; Summary'!$D$7)^AJ$29)),((INT(AJ$29/$K117)-INT((AJ$29-1)/$K117))*$S117*((1+'Inputs &amp; Summary'!$D$7)^AJ$29))),(_xlfn.WEIBULL.DIST(AJ$29,$L117,$K117,FALSE)*$S117*((1+'Inputs &amp; Summary'!$D$7)^AJ$29))),IF($M117=Lists!$H$3,IF($K117&lt;1,((($R117*(1-$E117)+$Q117*(1-$F117))/$K117)*((1+'Inputs &amp; Summary'!$D$7)^AJ$29)),((INT(AJ$29/$K117)-INT((AJ$29-1)/$K117))*($R117*(1-$E117)+$Q117*(1-$F117))*((1+'Inputs &amp; Summary'!$D$7)^AJ$29))),((_xlfn.WEIBULL.DIST(AJ$29,$L117,$K117,FALSE)*($R117*(1-$E117)+$Q117*(1-$F117))*((1+'Inputs &amp; Summary'!$D$7)^AJ$29))))))</f>
        <v>0</v>
      </c>
      <c r="AK117" s="114">
        <f>$D117*IF(AK$29&gt;'Inputs &amp; Summary'!$D$5,0,IF(AK$29&gt;VLOOKUP($G117,Lists!$J$17:$K$21,2),IF($M117=Lists!$H$3,IF($K117&lt;1,(($S117/$K117)*((1+'Inputs &amp; Summary'!$D$7)^AK$29)),((INT(AK$29/$K117)-INT((AK$29-1)/$K117))*$S117*((1+'Inputs &amp; Summary'!$D$7)^AK$29))),(_xlfn.WEIBULL.DIST(AK$29,$L117,$K117,FALSE)*$S117*((1+'Inputs &amp; Summary'!$D$7)^AK$29))),IF($M117=Lists!$H$3,IF($K117&lt;1,((($R117*(1-$E117)+$Q117*(1-$F117))/$K117)*((1+'Inputs &amp; Summary'!$D$7)^AK$29)),((INT(AK$29/$K117)-INT((AK$29-1)/$K117))*($R117*(1-$E117)+$Q117*(1-$F117))*((1+'Inputs &amp; Summary'!$D$7)^AK$29))),((_xlfn.WEIBULL.DIST(AK$29,$L117,$K117,FALSE)*($R117*(1-$E117)+$Q117*(1-$F117))*((1+'Inputs &amp; Summary'!$D$7)^AK$29))))))</f>
        <v>0</v>
      </c>
      <c r="AL117" s="114">
        <f>$D117*IF(AL$29&gt;'Inputs &amp; Summary'!$D$5,0,IF(AL$29&gt;VLOOKUP($G117,Lists!$J$17:$K$21,2),IF($M117=Lists!$H$3,IF($K117&lt;1,(($S117/$K117)*((1+'Inputs &amp; Summary'!$D$7)^AL$29)),((INT(AL$29/$K117)-INT((AL$29-1)/$K117))*$S117*((1+'Inputs &amp; Summary'!$D$7)^AL$29))),(_xlfn.WEIBULL.DIST(AL$29,$L117,$K117,FALSE)*$S117*((1+'Inputs &amp; Summary'!$D$7)^AL$29))),IF($M117=Lists!$H$3,IF($K117&lt;1,((($R117*(1-$E117)+$Q117*(1-$F117))/$K117)*((1+'Inputs &amp; Summary'!$D$7)^AL$29)),((INT(AL$29/$K117)-INT((AL$29-1)/$K117))*($R117*(1-$E117)+$Q117*(1-$F117))*((1+'Inputs &amp; Summary'!$D$7)^AL$29))),((_xlfn.WEIBULL.DIST(AL$29,$L117,$K117,FALSE)*($R117*(1-$E117)+$Q117*(1-$F117))*((1+'Inputs &amp; Summary'!$D$7)^AL$29))))))</f>
        <v>0</v>
      </c>
      <c r="AM117" s="114">
        <f>$D117*IF(AM$29&gt;'Inputs &amp; Summary'!$D$5,0,IF(AM$29&gt;VLOOKUP($G117,Lists!$J$17:$K$21,2),IF($M117=Lists!$H$3,IF($K117&lt;1,(($S117/$K117)*((1+'Inputs &amp; Summary'!$D$7)^AM$29)),((INT(AM$29/$K117)-INT((AM$29-1)/$K117))*$S117*((1+'Inputs &amp; Summary'!$D$7)^AM$29))),(_xlfn.WEIBULL.DIST(AM$29,$L117,$K117,FALSE)*$S117*((1+'Inputs &amp; Summary'!$D$7)^AM$29))),IF($M117=Lists!$H$3,IF($K117&lt;1,((($R117*(1-$E117)+$Q117*(1-$F117))/$K117)*((1+'Inputs &amp; Summary'!$D$7)^AM$29)),((INT(AM$29/$K117)-INT((AM$29-1)/$K117))*($R117*(1-$E117)+$Q117*(1-$F117))*((1+'Inputs &amp; Summary'!$D$7)^AM$29))),((_xlfn.WEIBULL.DIST(AM$29,$L117,$K117,FALSE)*($R117*(1-$E117)+$Q117*(1-$F117))*((1+'Inputs &amp; Summary'!$D$7)^AM$29))))))</f>
        <v>0</v>
      </c>
      <c r="AN117" s="114">
        <f>$D117*IF(AN$29&gt;'Inputs &amp; Summary'!$D$5,0,IF(AN$29&gt;VLOOKUP($G117,Lists!$J$17:$K$21,2),IF($M117=Lists!$H$3,IF($K117&lt;1,(($S117/$K117)*((1+'Inputs &amp; Summary'!$D$7)^AN$29)),((INT(AN$29/$K117)-INT((AN$29-1)/$K117))*$S117*((1+'Inputs &amp; Summary'!$D$7)^AN$29))),(_xlfn.WEIBULL.DIST(AN$29,$L117,$K117,FALSE)*$S117*((1+'Inputs &amp; Summary'!$D$7)^AN$29))),IF($M117=Lists!$H$3,IF($K117&lt;1,((($R117*(1-$E117)+$Q117*(1-$F117))/$K117)*((1+'Inputs &amp; Summary'!$D$7)^AN$29)),((INT(AN$29/$K117)-INT((AN$29-1)/$K117))*($R117*(1-$E117)+$Q117*(1-$F117))*((1+'Inputs &amp; Summary'!$D$7)^AN$29))),((_xlfn.WEIBULL.DIST(AN$29,$L117,$K117,FALSE)*($R117*(1-$E117)+$Q117*(1-$F117))*((1+'Inputs &amp; Summary'!$D$7)^AN$29))))))</f>
        <v>0</v>
      </c>
      <c r="AO117" s="114">
        <f>$D117*IF(AO$29&gt;'Inputs &amp; Summary'!$D$5,0,IF(AO$29&gt;VLOOKUP($G117,Lists!$J$17:$K$21,2),IF($M117=Lists!$H$3,IF($K117&lt;1,(($S117/$K117)*((1+'Inputs &amp; Summary'!$D$7)^AO$29)),((INT(AO$29/$K117)-INT((AO$29-1)/$K117))*$S117*((1+'Inputs &amp; Summary'!$D$7)^AO$29))),(_xlfn.WEIBULL.DIST(AO$29,$L117,$K117,FALSE)*$S117*((1+'Inputs &amp; Summary'!$D$7)^AO$29))),IF($M117=Lists!$H$3,IF($K117&lt;1,((($R117*(1-$E117)+$Q117*(1-$F117))/$K117)*((1+'Inputs &amp; Summary'!$D$7)^AO$29)),((INT(AO$29/$K117)-INT((AO$29-1)/$K117))*($R117*(1-$E117)+$Q117*(1-$F117))*((1+'Inputs &amp; Summary'!$D$7)^AO$29))),((_xlfn.WEIBULL.DIST(AO$29,$L117,$K117,FALSE)*($R117*(1-$E117)+$Q117*(1-$F117))*((1+'Inputs &amp; Summary'!$D$7)^AO$29))))))</f>
        <v>0</v>
      </c>
      <c r="AP117" s="114">
        <f>$D117*IF(AP$29&gt;'Inputs &amp; Summary'!$D$5,0,IF(AP$29&gt;VLOOKUP($G117,Lists!$J$17:$K$21,2),IF($M117=Lists!$H$3,IF($K117&lt;1,(($S117/$K117)*((1+'Inputs &amp; Summary'!$D$7)^AP$29)),((INT(AP$29/$K117)-INT((AP$29-1)/$K117))*$S117*((1+'Inputs &amp; Summary'!$D$7)^AP$29))),(_xlfn.WEIBULL.DIST(AP$29,$L117,$K117,FALSE)*$S117*((1+'Inputs &amp; Summary'!$D$7)^AP$29))),IF($M117=Lists!$H$3,IF($K117&lt;1,((($R117*(1-$E117)+$Q117*(1-$F117))/$K117)*((1+'Inputs &amp; Summary'!$D$7)^AP$29)),((INT(AP$29/$K117)-INT((AP$29-1)/$K117))*($R117*(1-$E117)+$Q117*(1-$F117))*((1+'Inputs &amp; Summary'!$D$7)^AP$29))),((_xlfn.WEIBULL.DIST(AP$29,$L117,$K117,FALSE)*($R117*(1-$E117)+$Q117*(1-$F117))*((1+'Inputs &amp; Summary'!$D$7)^AP$29))))))</f>
        <v>0</v>
      </c>
      <c r="AQ117" s="114">
        <f>$D117*IF(AQ$29&gt;'Inputs &amp; Summary'!$D$5,0,IF(AQ$29&gt;VLOOKUP($G117,Lists!$J$17:$K$21,2),IF($M117=Lists!$H$3,IF($K117&lt;1,(($S117/$K117)*((1+'Inputs &amp; Summary'!$D$7)^AQ$29)),((INT(AQ$29/$K117)-INT((AQ$29-1)/$K117))*$S117*((1+'Inputs &amp; Summary'!$D$7)^AQ$29))),(_xlfn.WEIBULL.DIST(AQ$29,$L117,$K117,FALSE)*$S117*((1+'Inputs &amp; Summary'!$D$7)^AQ$29))),IF($M117=Lists!$H$3,IF($K117&lt;1,((($R117*(1-$E117)+$Q117*(1-$F117))/$K117)*((1+'Inputs &amp; Summary'!$D$7)^AQ$29)),((INT(AQ$29/$K117)-INT((AQ$29-1)/$K117))*($R117*(1-$E117)+$Q117*(1-$F117))*((1+'Inputs &amp; Summary'!$D$7)^AQ$29))),((_xlfn.WEIBULL.DIST(AQ$29,$L117,$K117,FALSE)*($R117*(1-$E117)+$Q117*(1-$F117))*((1+'Inputs &amp; Summary'!$D$7)^AQ$29))))))</f>
        <v>0</v>
      </c>
      <c r="AR117" s="114">
        <f>$D117*IF(AR$29&gt;'Inputs &amp; Summary'!$D$5,0,IF(AR$29&gt;VLOOKUP($G117,Lists!$J$17:$K$21,2),IF($M117=Lists!$H$3,IF($K117&lt;1,(($S117/$K117)*((1+'Inputs &amp; Summary'!$D$7)^AR$29)),((INT(AR$29/$K117)-INT((AR$29-1)/$K117))*$S117*((1+'Inputs &amp; Summary'!$D$7)^AR$29))),(_xlfn.WEIBULL.DIST(AR$29,$L117,$K117,FALSE)*$S117*((1+'Inputs &amp; Summary'!$D$7)^AR$29))),IF($M117=Lists!$H$3,IF($K117&lt;1,((($R117*(1-$E117)+$Q117*(1-$F117))/$K117)*((1+'Inputs &amp; Summary'!$D$7)^AR$29)),((INT(AR$29/$K117)-INT((AR$29-1)/$K117))*($R117*(1-$E117)+$Q117*(1-$F117))*((1+'Inputs &amp; Summary'!$D$7)^AR$29))),((_xlfn.WEIBULL.DIST(AR$29,$L117,$K117,FALSE)*($R117*(1-$E117)+$Q117*(1-$F117))*((1+'Inputs &amp; Summary'!$D$7)^AR$29))))))</f>
        <v>0</v>
      </c>
      <c r="AS117" s="114">
        <f>$D117*IF(AS$29&gt;'Inputs &amp; Summary'!$D$5,0,IF(AS$29&gt;VLOOKUP($G117,Lists!$J$17:$K$21,2),IF($M117=Lists!$H$3,IF($K117&lt;1,(($S117/$K117)*((1+'Inputs &amp; Summary'!$D$7)^AS$29)),((INT(AS$29/$K117)-INT((AS$29-1)/$K117))*$S117*((1+'Inputs &amp; Summary'!$D$7)^AS$29))),(_xlfn.WEIBULL.DIST(AS$29,$L117,$K117,FALSE)*$S117*((1+'Inputs &amp; Summary'!$D$7)^AS$29))),IF($M117=Lists!$H$3,IF($K117&lt;1,((($R117*(1-$E117)+$Q117*(1-$F117))/$K117)*((1+'Inputs &amp; Summary'!$D$7)^AS$29)),((INT(AS$29/$K117)-INT((AS$29-1)/$K117))*($R117*(1-$E117)+$Q117*(1-$F117))*((1+'Inputs &amp; Summary'!$D$7)^AS$29))),((_xlfn.WEIBULL.DIST(AS$29,$L117,$K117,FALSE)*($R117*(1-$E117)+$Q117*(1-$F117))*((1+'Inputs &amp; Summary'!$D$7)^AS$29))))))</f>
        <v>0</v>
      </c>
      <c r="AT117" s="114">
        <f>$D117*IF(AT$29&gt;'Inputs &amp; Summary'!$D$5,0,IF(AT$29&gt;VLOOKUP($G117,Lists!$J$17:$K$21,2),IF($M117=Lists!$H$3,IF($K117&lt;1,(($S117/$K117)*((1+'Inputs &amp; Summary'!$D$7)^AT$29)),((INT(AT$29/$K117)-INT((AT$29-1)/$K117))*$S117*((1+'Inputs &amp; Summary'!$D$7)^AT$29))),(_xlfn.WEIBULL.DIST(AT$29,$L117,$K117,FALSE)*$S117*((1+'Inputs &amp; Summary'!$D$7)^AT$29))),IF($M117=Lists!$H$3,IF($K117&lt;1,((($R117*(1-$E117)+$Q117*(1-$F117))/$K117)*((1+'Inputs &amp; Summary'!$D$7)^AT$29)),((INT(AT$29/$K117)-INT((AT$29-1)/$K117))*($R117*(1-$E117)+$Q117*(1-$F117))*((1+'Inputs &amp; Summary'!$D$7)^AT$29))),((_xlfn.WEIBULL.DIST(AT$29,$L117,$K117,FALSE)*($R117*(1-$E117)+$Q117*(1-$F117))*((1+'Inputs &amp; Summary'!$D$7)^AT$29))))))</f>
        <v>0</v>
      </c>
      <c r="AU117" s="114">
        <f>$D117*IF(AU$29&gt;'Inputs &amp; Summary'!$D$5,0,IF(AU$29&gt;VLOOKUP($G117,Lists!$J$17:$K$21,2),IF($M117=Lists!$H$3,IF($K117&lt;1,(($S117/$K117)*((1+'Inputs &amp; Summary'!$D$7)^AU$29)),((INT(AU$29/$K117)-INT((AU$29-1)/$K117))*$S117*((1+'Inputs &amp; Summary'!$D$7)^AU$29))),(_xlfn.WEIBULL.DIST(AU$29,$L117,$K117,FALSE)*$S117*((1+'Inputs &amp; Summary'!$D$7)^AU$29))),IF($M117=Lists!$H$3,IF($K117&lt;1,((($R117*(1-$E117)+$Q117*(1-$F117))/$K117)*((1+'Inputs &amp; Summary'!$D$7)^AU$29)),((INT(AU$29/$K117)-INT((AU$29-1)/$K117))*($R117*(1-$E117)+$Q117*(1-$F117))*((1+'Inputs &amp; Summary'!$D$7)^AU$29))),((_xlfn.WEIBULL.DIST(AU$29,$L117,$K117,FALSE)*($R117*(1-$E117)+$Q117*(1-$F117))*((1+'Inputs &amp; Summary'!$D$7)^AU$29))))))</f>
        <v>0</v>
      </c>
      <c r="AV117" s="114">
        <f>$D117*IF(AV$29&gt;'Inputs &amp; Summary'!$D$5,0,IF(AV$29&gt;VLOOKUP($G117,Lists!$J$17:$K$21,2),IF($M117=Lists!$H$3,IF($K117&lt;1,(($S117/$K117)*((1+'Inputs &amp; Summary'!$D$7)^AV$29)),((INT(AV$29/$K117)-INT((AV$29-1)/$K117))*$S117*((1+'Inputs &amp; Summary'!$D$7)^AV$29))),(_xlfn.WEIBULL.DIST(AV$29,$L117,$K117,FALSE)*$S117*((1+'Inputs &amp; Summary'!$D$7)^AV$29))),IF($M117=Lists!$H$3,IF($K117&lt;1,((($R117*(1-$E117)+$Q117*(1-$F117))/$K117)*((1+'Inputs &amp; Summary'!$D$7)^AV$29)),((INT(AV$29/$K117)-INT((AV$29-1)/$K117))*($R117*(1-$E117)+$Q117*(1-$F117))*((1+'Inputs &amp; Summary'!$D$7)^AV$29))),((_xlfn.WEIBULL.DIST(AV$29,$L117,$K117,FALSE)*($R117*(1-$E117)+$Q117*(1-$F117))*((1+'Inputs &amp; Summary'!$D$7)^AV$29))))))</f>
        <v>0</v>
      </c>
      <c r="AW117" s="114">
        <f>$D117*IF(AW$29&gt;'Inputs &amp; Summary'!$D$5,0,IF(AW$29&gt;VLOOKUP($G117,Lists!$J$17:$K$21,2),IF($M117=Lists!$H$3,IF($K117&lt;1,(($S117/$K117)*((1+'Inputs &amp; Summary'!$D$7)^AW$29)),((INT(AW$29/$K117)-INT((AW$29-1)/$K117))*$S117*((1+'Inputs &amp; Summary'!$D$7)^AW$29))),(_xlfn.WEIBULL.DIST(AW$29,$L117,$K117,FALSE)*$S117*((1+'Inputs &amp; Summary'!$D$7)^AW$29))),IF($M117=Lists!$H$3,IF($K117&lt;1,((($R117*(1-$E117)+$Q117*(1-$F117))/$K117)*((1+'Inputs &amp; Summary'!$D$7)^AW$29)),((INT(AW$29/$K117)-INT((AW$29-1)/$K117))*($R117*(1-$E117)+$Q117*(1-$F117))*((1+'Inputs &amp; Summary'!$D$7)^AW$29))),((_xlfn.WEIBULL.DIST(AW$29,$L117,$K117,FALSE)*($R117*(1-$E117)+$Q117*(1-$F117))*((1+'Inputs &amp; Summary'!$D$7)^AW$29))))))</f>
        <v>0</v>
      </c>
      <c r="AX117" s="114">
        <f>$D117*IF(AX$29&gt;'Inputs &amp; Summary'!$D$5,0,IF(AX$29&gt;VLOOKUP($G117,Lists!$J$17:$K$21,2),IF($M117=Lists!$H$3,IF($K117&lt;1,(($S117/$K117)*((1+'Inputs &amp; Summary'!$D$7)^AX$29)),((INT(AX$29/$K117)-INT((AX$29-1)/$K117))*$S117*((1+'Inputs &amp; Summary'!$D$7)^AX$29))),(_xlfn.WEIBULL.DIST(AX$29,$L117,$K117,FALSE)*$S117*((1+'Inputs &amp; Summary'!$D$7)^AX$29))),IF($M117=Lists!$H$3,IF($K117&lt;1,((($R117*(1-$E117)+$Q117*(1-$F117))/$K117)*((1+'Inputs &amp; Summary'!$D$7)^AX$29)),((INT(AX$29/$K117)-INT((AX$29-1)/$K117))*($R117*(1-$E117)+$Q117*(1-$F117))*((1+'Inputs &amp; Summary'!$D$7)^AX$29))),((_xlfn.WEIBULL.DIST(AX$29,$L117,$K117,FALSE)*($R117*(1-$E117)+$Q117*(1-$F117))*((1+'Inputs &amp; Summary'!$D$7)^AX$29))))))</f>
        <v>0</v>
      </c>
      <c r="AY117" s="114">
        <f>$D117*IF(AY$29&gt;'Inputs &amp; Summary'!$D$5,0,IF(AY$29&gt;VLOOKUP($G117,Lists!$J$17:$K$21,2),IF($M117=Lists!$H$3,IF($K117&lt;1,(($S117/$K117)*((1+'Inputs &amp; Summary'!$D$7)^AY$29)),((INT(AY$29/$K117)-INT((AY$29-1)/$K117))*$S117*((1+'Inputs &amp; Summary'!$D$7)^AY$29))),(_xlfn.WEIBULL.DIST(AY$29,$L117,$K117,FALSE)*$S117*((1+'Inputs &amp; Summary'!$D$7)^AY$29))),IF($M117=Lists!$H$3,IF($K117&lt;1,((($R117*(1-$E117)+$Q117*(1-$F117))/$K117)*((1+'Inputs &amp; Summary'!$D$7)^AY$29)),((INT(AY$29/$K117)-INT((AY$29-1)/$K117))*($R117*(1-$E117)+$Q117*(1-$F117))*((1+'Inputs &amp; Summary'!$D$7)^AY$29))),((_xlfn.WEIBULL.DIST(AY$29,$L117,$K117,FALSE)*($R117*(1-$E117)+$Q117*(1-$F117))*((1+'Inputs &amp; Summary'!$D$7)^AY$29))))))</f>
        <v>0</v>
      </c>
      <c r="AZ117" s="114">
        <f>$D117*IF(AZ$29&gt;'Inputs &amp; Summary'!$D$5,0,IF(AZ$29&gt;VLOOKUP($G117,Lists!$J$17:$K$21,2),IF($M117=Lists!$H$3,IF($K117&lt;1,(($S117/$K117)*((1+'Inputs &amp; Summary'!$D$7)^AZ$29)),((INT(AZ$29/$K117)-INT((AZ$29-1)/$K117))*$S117*((1+'Inputs &amp; Summary'!$D$7)^AZ$29))),(_xlfn.WEIBULL.DIST(AZ$29,$L117,$K117,FALSE)*$S117*((1+'Inputs &amp; Summary'!$D$7)^AZ$29))),IF($M117=Lists!$H$3,IF($K117&lt;1,((($R117*(1-$E117)+$Q117*(1-$F117))/$K117)*((1+'Inputs &amp; Summary'!$D$7)^AZ$29)),((INT(AZ$29/$K117)-INT((AZ$29-1)/$K117))*($R117*(1-$E117)+$Q117*(1-$F117))*((1+'Inputs &amp; Summary'!$D$7)^AZ$29))),((_xlfn.WEIBULL.DIST(AZ$29,$L117,$K117,FALSE)*($R117*(1-$E117)+$Q117*(1-$F117))*((1+'Inputs &amp; Summary'!$D$7)^AZ$29))))))</f>
        <v>0</v>
      </c>
      <c r="BA117" s="114">
        <f>$D117*IF(BA$29&gt;'Inputs &amp; Summary'!$D$5,0,IF(BA$29&gt;VLOOKUP($G117,Lists!$J$17:$K$21,2),IF($M117=Lists!$H$3,IF($K117&lt;1,(($S117/$K117)*((1+'Inputs &amp; Summary'!$D$7)^BA$29)),((INT(BA$29/$K117)-INT((BA$29-1)/$K117))*$S117*((1+'Inputs &amp; Summary'!$D$7)^BA$29))),(_xlfn.WEIBULL.DIST(BA$29,$L117,$K117,FALSE)*$S117*((1+'Inputs &amp; Summary'!$D$7)^BA$29))),IF($M117=Lists!$H$3,IF($K117&lt;1,((($R117*(1-$E117)+$Q117*(1-$F117))/$K117)*((1+'Inputs &amp; Summary'!$D$7)^BA$29)),((INT(BA$29/$K117)-INT((BA$29-1)/$K117))*($R117*(1-$E117)+$Q117*(1-$F117))*((1+'Inputs &amp; Summary'!$D$7)^BA$29))),((_xlfn.WEIBULL.DIST(BA$29,$L117,$K117,FALSE)*($R117*(1-$E117)+$Q117*(1-$F117))*((1+'Inputs &amp; Summary'!$D$7)^BA$29))))))</f>
        <v>0</v>
      </c>
      <c r="BB117" s="114">
        <f>$D117*IF(BB$29&gt;'Inputs &amp; Summary'!$D$5,0,IF(BB$29&gt;VLOOKUP($G117,Lists!$J$17:$K$21,2),IF($M117=Lists!$H$3,IF($K117&lt;1,(($S117/$K117)*((1+'Inputs &amp; Summary'!$D$7)^BB$29)),((INT(BB$29/$K117)-INT((BB$29-1)/$K117))*$S117*((1+'Inputs &amp; Summary'!$D$7)^BB$29))),(_xlfn.WEIBULL.DIST(BB$29,$L117,$K117,FALSE)*$S117*((1+'Inputs &amp; Summary'!$D$7)^BB$29))),IF($M117=Lists!$H$3,IF($K117&lt;1,((($R117*(1-$E117)+$Q117*(1-$F117))/$K117)*((1+'Inputs &amp; Summary'!$D$7)^BB$29)),((INT(BB$29/$K117)-INT((BB$29-1)/$K117))*($R117*(1-$E117)+$Q117*(1-$F117))*((1+'Inputs &amp; Summary'!$D$7)^BB$29))),((_xlfn.WEIBULL.DIST(BB$29,$L117,$K117,FALSE)*($R117*(1-$E117)+$Q117*(1-$F117))*((1+'Inputs &amp; Summary'!$D$7)^BB$29))))))</f>
        <v>0</v>
      </c>
      <c r="BC117" s="114">
        <f>$D117*IF(BC$29&gt;'Inputs &amp; Summary'!$D$5,0,IF(BC$29&gt;VLOOKUP($G117,Lists!$J$17:$K$21,2),IF($M117=Lists!$H$3,IF($K117&lt;1,(($S117/$K117)*((1+'Inputs &amp; Summary'!$D$7)^BC$29)),((INT(BC$29/$K117)-INT((BC$29-1)/$K117))*$S117*((1+'Inputs &amp; Summary'!$D$7)^BC$29))),(_xlfn.WEIBULL.DIST(BC$29,$L117,$K117,FALSE)*$S117*((1+'Inputs &amp; Summary'!$D$7)^BC$29))),IF($M117=Lists!$H$3,IF($K117&lt;1,((($R117*(1-$E117)+$Q117*(1-$F117))/$K117)*((1+'Inputs &amp; Summary'!$D$7)^BC$29)),((INT(BC$29/$K117)-INT((BC$29-1)/$K117))*($R117*(1-$E117)+$Q117*(1-$F117))*((1+'Inputs &amp; Summary'!$D$7)^BC$29))),((_xlfn.WEIBULL.DIST(BC$29,$L117,$K117,FALSE)*($R117*(1-$E117)+$Q117*(1-$F117))*((1+'Inputs &amp; Summary'!$D$7)^BC$29))))))</f>
        <v>0</v>
      </c>
      <c r="BD117" s="114">
        <f>$D117*IF(BD$29&gt;'Inputs &amp; Summary'!$D$5,0,IF(BD$29&gt;VLOOKUP($G117,Lists!$J$17:$K$21,2),IF($M117=Lists!$H$3,IF($K117&lt;1,(($S117/$K117)*((1+'Inputs &amp; Summary'!$D$7)^BD$29)),((INT(BD$29/$K117)-INT((BD$29-1)/$K117))*$S117*((1+'Inputs &amp; Summary'!$D$7)^BD$29))),(_xlfn.WEIBULL.DIST(BD$29,$L117,$K117,FALSE)*$S117*((1+'Inputs &amp; Summary'!$D$7)^BD$29))),IF($M117=Lists!$H$3,IF($K117&lt;1,((($R117*(1-$E117)+$Q117*(1-$F117))/$K117)*((1+'Inputs &amp; Summary'!$D$7)^BD$29)),((INT(BD$29/$K117)-INT((BD$29-1)/$K117))*($R117*(1-$E117)+$Q117*(1-$F117))*((1+'Inputs &amp; Summary'!$D$7)^BD$29))),((_xlfn.WEIBULL.DIST(BD$29,$L117,$K117,FALSE)*($R117*(1-$E117)+$Q117*(1-$F117))*((1+'Inputs &amp; Summary'!$D$7)^BD$29))))))</f>
        <v>0</v>
      </c>
      <c r="BE117" s="114">
        <f>$D117*IF(BE$29&gt;'Inputs &amp; Summary'!$D$5,0,IF(BE$29&gt;VLOOKUP($G117,Lists!$J$17:$K$21,2),IF($M117=Lists!$H$3,IF($K117&lt;1,(($S117/$K117)*((1+'Inputs &amp; Summary'!$D$7)^BE$29)),((INT(BE$29/$K117)-INT((BE$29-1)/$K117))*$S117*((1+'Inputs &amp; Summary'!$D$7)^BE$29))),(_xlfn.WEIBULL.DIST(BE$29,$L117,$K117,FALSE)*$S117*((1+'Inputs &amp; Summary'!$D$7)^BE$29))),IF($M117=Lists!$H$3,IF($K117&lt;1,((($R117*(1-$E117)+$Q117*(1-$F117))/$K117)*((1+'Inputs &amp; Summary'!$D$7)^BE$29)),((INT(BE$29/$K117)-INT((BE$29-1)/$K117))*($R117*(1-$E117)+$Q117*(1-$F117))*((1+'Inputs &amp; Summary'!$D$7)^BE$29))),((_xlfn.WEIBULL.DIST(BE$29,$L117,$K117,FALSE)*($R117*(1-$E117)+$Q117*(1-$F117))*((1+'Inputs &amp; Summary'!$D$7)^BE$29))))))</f>
        <v>0</v>
      </c>
      <c r="BF117" s="114">
        <f>$D117*IF(BF$29&gt;'Inputs &amp; Summary'!$D$5,0,IF(BF$29&gt;VLOOKUP($G117,Lists!$J$17:$K$21,2),IF($M117=Lists!$H$3,IF($K117&lt;1,(($S117/$K117)*((1+'Inputs &amp; Summary'!$D$7)^BF$29)),((INT(BF$29/$K117)-INT((BF$29-1)/$K117))*$S117*((1+'Inputs &amp; Summary'!$D$7)^BF$29))),(_xlfn.WEIBULL.DIST(BF$29,$L117,$K117,FALSE)*$S117*((1+'Inputs &amp; Summary'!$D$7)^BF$29))),IF($M117=Lists!$H$3,IF($K117&lt;1,((($R117*(1-$E117)+$Q117*(1-$F117))/$K117)*((1+'Inputs &amp; Summary'!$D$7)^BF$29)),((INT(BF$29/$K117)-INT((BF$29-1)/$K117))*($R117*(1-$E117)+$Q117*(1-$F117))*((1+'Inputs &amp; Summary'!$D$7)^BF$29))),((_xlfn.WEIBULL.DIST(BF$29,$L117,$K117,FALSE)*($R117*(1-$E117)+$Q117*(1-$F117))*((1+'Inputs &amp; Summary'!$D$7)^BF$29))))))</f>
        <v>0</v>
      </c>
      <c r="BG117" s="114">
        <f>$D117*IF(BG$29&gt;'Inputs &amp; Summary'!$D$5,0,IF(BG$29&gt;VLOOKUP($G117,Lists!$J$17:$K$21,2),IF($M117=Lists!$H$3,IF($K117&lt;1,(($S117/$K117)*((1+'Inputs &amp; Summary'!$D$7)^BG$29)),((INT(BG$29/$K117)-INT((BG$29-1)/$K117))*$S117*((1+'Inputs &amp; Summary'!$D$7)^BG$29))),(_xlfn.WEIBULL.DIST(BG$29,$L117,$K117,FALSE)*$S117*((1+'Inputs &amp; Summary'!$D$7)^BG$29))),IF($M117=Lists!$H$3,IF($K117&lt;1,((($R117*(1-$E117)+$Q117*(1-$F117))/$K117)*((1+'Inputs &amp; Summary'!$D$7)^BG$29)),((INT(BG$29/$K117)-INT((BG$29-1)/$K117))*($R117*(1-$E117)+$Q117*(1-$F117))*((1+'Inputs &amp; Summary'!$D$7)^BG$29))),((_xlfn.WEIBULL.DIST(BG$29,$L117,$K117,FALSE)*($R117*(1-$E117)+$Q117*(1-$F117))*((1+'Inputs &amp; Summary'!$D$7)^BG$29))))))</f>
        <v>0</v>
      </c>
      <c r="BH117" s="114">
        <f>$D117*IF(BH$29&gt;'Inputs &amp; Summary'!$D$5,0,IF(BH$29&gt;VLOOKUP($G117,Lists!$J$17:$K$21,2),IF($M117=Lists!$H$3,IF($K117&lt;1,(($S117/$K117)*((1+'Inputs &amp; Summary'!$D$7)^BH$29)),((INT(BH$29/$K117)-INT((BH$29-1)/$K117))*$S117*((1+'Inputs &amp; Summary'!$D$7)^BH$29))),(_xlfn.WEIBULL.DIST(BH$29,$L117,$K117,FALSE)*$S117*((1+'Inputs &amp; Summary'!$D$7)^BH$29))),IF($M117=Lists!$H$3,IF($K117&lt;1,((($R117*(1-$E117)+$Q117*(1-$F117))/$K117)*((1+'Inputs &amp; Summary'!$D$7)^BH$29)),((INT(BH$29/$K117)-INT((BH$29-1)/$K117))*($R117*(1-$E117)+$Q117*(1-$F117))*((1+'Inputs &amp; Summary'!$D$7)^BH$29))),((_xlfn.WEIBULL.DIST(BH$29,$L117,$K117,FALSE)*($R117*(1-$E117)+$Q117*(1-$F117))*((1+'Inputs &amp; Summary'!$D$7)^BH$29))))))</f>
        <v>0</v>
      </c>
      <c r="BI117" s="114">
        <f>$D117*IF(BI$29&gt;'Inputs &amp; Summary'!$D$5,0,IF(BI$29&gt;VLOOKUP($G117,Lists!$J$17:$K$21,2),IF($M117=Lists!$H$3,IF($K117&lt;1,(($S117/$K117)*((1+'Inputs &amp; Summary'!$D$7)^BI$29)),((INT(BI$29/$K117)-INT((BI$29-1)/$K117))*$S117*((1+'Inputs &amp; Summary'!$D$7)^BI$29))),(_xlfn.WEIBULL.DIST(BI$29,$L117,$K117,FALSE)*$S117*((1+'Inputs &amp; Summary'!$D$7)^BI$29))),IF($M117=Lists!$H$3,IF($K117&lt;1,((($R117*(1-$E117)+$Q117*(1-$F117))/$K117)*((1+'Inputs &amp; Summary'!$D$7)^BI$29)),((INT(BI$29/$K117)-INT((BI$29-1)/$K117))*($R117*(1-$E117)+$Q117*(1-$F117))*((1+'Inputs &amp; Summary'!$D$7)^BI$29))),((_xlfn.WEIBULL.DIST(BI$29,$L117,$K117,FALSE)*($R117*(1-$E117)+$Q117*(1-$F117))*((1+'Inputs &amp; Summary'!$D$7)^BI$29))))))</f>
        <v>0</v>
      </c>
      <c r="BJ117" s="114">
        <f>$D117*IF(BJ$29&gt;'Inputs &amp; Summary'!$D$5,0,IF(BJ$29&gt;VLOOKUP($G117,Lists!$J$17:$K$21,2),IF($M117=Lists!$H$3,IF($K117&lt;1,(($S117/$K117)*((1+'Inputs &amp; Summary'!$D$7)^BJ$29)),((INT(BJ$29/$K117)-INT((BJ$29-1)/$K117))*$S117*((1+'Inputs &amp; Summary'!$D$7)^BJ$29))),(_xlfn.WEIBULL.DIST(BJ$29,$L117,$K117,FALSE)*$S117*((1+'Inputs &amp; Summary'!$D$7)^BJ$29))),IF($M117=Lists!$H$3,IF($K117&lt;1,((($R117*(1-$E117)+$Q117*(1-$F117))/$K117)*((1+'Inputs &amp; Summary'!$D$7)^BJ$29)),((INT(BJ$29/$K117)-INT((BJ$29-1)/$K117))*($R117*(1-$E117)+$Q117*(1-$F117))*((1+'Inputs &amp; Summary'!$D$7)^BJ$29))),((_xlfn.WEIBULL.DIST(BJ$29,$L117,$K117,FALSE)*($R117*(1-$E117)+$Q117*(1-$F117))*((1+'Inputs &amp; Summary'!$D$7)^BJ$29))))))</f>
        <v>0</v>
      </c>
      <c r="BK117" s="114">
        <f>$D117*IF(BK$29&gt;'Inputs &amp; Summary'!$D$5,0,IF(BK$29&gt;VLOOKUP($G117,Lists!$J$17:$K$21,2),IF($M117=Lists!$H$3,IF($K117&lt;1,(($S117/$K117)*((1+'Inputs &amp; Summary'!$D$7)^BK$29)),((INT(BK$29/$K117)-INT((BK$29-1)/$K117))*$S117*((1+'Inputs &amp; Summary'!$D$7)^BK$29))),(_xlfn.WEIBULL.DIST(BK$29,$L117,$K117,FALSE)*$S117*((1+'Inputs &amp; Summary'!$D$7)^BK$29))),IF($M117=Lists!$H$3,IF($K117&lt;1,((($R117*(1-$E117)+$Q117*(1-$F117))/$K117)*((1+'Inputs &amp; Summary'!$D$7)^BK$29)),((INT(BK$29/$K117)-INT((BK$29-1)/$K117))*($R117*(1-$E117)+$Q117*(1-$F117))*((1+'Inputs &amp; Summary'!$D$7)^BK$29))),((_xlfn.WEIBULL.DIST(BK$29,$L117,$K117,FALSE)*($R117*(1-$E117)+$Q117*(1-$F117))*((1+'Inputs &amp; Summary'!$D$7)^BK$29))))))</f>
        <v>0</v>
      </c>
      <c r="BL117" s="114">
        <f>$D117*IF(BL$29&gt;'Inputs &amp; Summary'!$D$5,0,IF(BL$29&gt;VLOOKUP($G117,Lists!$J$17:$K$21,2),IF($M117=Lists!$H$3,IF($K117&lt;1,(($S117/$K117)*((1+'Inputs &amp; Summary'!$D$7)^BL$29)),((INT(BL$29/$K117)-INT((BL$29-1)/$K117))*$S117*((1+'Inputs &amp; Summary'!$D$7)^BL$29))),(_xlfn.WEIBULL.DIST(BL$29,$L117,$K117,FALSE)*$S117*((1+'Inputs &amp; Summary'!$D$7)^BL$29))),IF($M117=Lists!$H$3,IF($K117&lt;1,((($R117*(1-$E117)+$Q117*(1-$F117))/$K117)*((1+'Inputs &amp; Summary'!$D$7)^BL$29)),((INT(BL$29/$K117)-INT((BL$29-1)/$K117))*($R117*(1-$E117)+$Q117*(1-$F117))*((1+'Inputs &amp; Summary'!$D$7)^BL$29))),((_xlfn.WEIBULL.DIST(BL$29,$L117,$K117,FALSE)*($R117*(1-$E117)+$Q117*(1-$F117))*((1+'Inputs &amp; Summary'!$D$7)^BL$29))))))</f>
        <v>0</v>
      </c>
    </row>
    <row r="118" spans="1:64" s="1" customFormat="1" ht="28.8" x14ac:dyDescent="0.3">
      <c r="A118" s="79" t="s">
        <v>255</v>
      </c>
      <c r="B118" s="33" t="s">
        <v>307</v>
      </c>
      <c r="C118" s="33" t="s">
        <v>50</v>
      </c>
      <c r="D118" s="218">
        <f>'Inputs &amp; Summary'!$D$51</f>
        <v>0</v>
      </c>
      <c r="E118" s="116">
        <v>0</v>
      </c>
      <c r="F118" s="116">
        <v>0</v>
      </c>
      <c r="G118" s="213" t="s">
        <v>433</v>
      </c>
      <c r="H118" s="34" t="s">
        <v>290</v>
      </c>
      <c r="I118" s="34" t="s">
        <v>238</v>
      </c>
      <c r="J118" s="33">
        <f>VLOOKUP(I118,'Labor Rates'!$A$1:$B$16,2)</f>
        <v>10.677884615384615</v>
      </c>
      <c r="K118" s="35">
        <v>1</v>
      </c>
      <c r="L118" s="35">
        <v>1</v>
      </c>
      <c r="M118" s="33" t="s">
        <v>259</v>
      </c>
      <c r="N118" s="84">
        <v>1</v>
      </c>
      <c r="O118" s="35">
        <v>4</v>
      </c>
      <c r="P118" s="5">
        <v>120</v>
      </c>
      <c r="Q118" s="73">
        <f t="shared" si="16"/>
        <v>42.71153846153846</v>
      </c>
      <c r="R118" s="73">
        <f t="shared" si="17"/>
        <v>120</v>
      </c>
      <c r="S118" s="74">
        <f t="shared" si="18"/>
        <v>0</v>
      </c>
      <c r="T118" s="88"/>
      <c r="U118" s="80"/>
      <c r="V118" s="87">
        <f t="shared" si="19"/>
        <v>0</v>
      </c>
      <c r="W118" s="87">
        <f>NPV('Inputs &amp; Summary'!$D$6,Y118:BL118)</f>
        <v>0</v>
      </c>
      <c r="X118" s="90">
        <f t="shared" si="20"/>
        <v>0</v>
      </c>
      <c r="Y118" s="114">
        <f>$D118*IF(Y$29&gt;'Inputs &amp; Summary'!$D$5,0,IF(Y$29&gt;VLOOKUP($G118,Lists!$J$17:$K$21,2),IF($M118=Lists!$H$3,IF($K118&lt;1,(($S118/$K118)*((1+'Inputs &amp; Summary'!$D$7)^Y$29)),((INT(Y$29/$K118)-INT((Y$29-1)/$K118))*$S118*((1+'Inputs &amp; Summary'!$D$7)^Y$29))),(_xlfn.WEIBULL.DIST(Y$29,$L118,$K118,FALSE)*$S118*((1+'Inputs &amp; Summary'!$D$7)^Y$29))),IF($M118=Lists!$H$3,IF($K118&lt;1,((($R118*(1-$E118)+$Q118*(1-$F118))/$K118)*((1+'Inputs &amp; Summary'!$D$7)^Y$29)),((INT(Y$29/$K118)-INT((Y$29-1)/$K118))*($R118*(1-$E118)+$Q118*(1-$F118))*((1+'Inputs &amp; Summary'!$D$7)^Y$29))),((_xlfn.WEIBULL.DIST(Y$29,$L118,$K118,FALSE)*($R118*(1-$E118)+$Q118*(1-$F118))*((1+'Inputs &amp; Summary'!$D$7)^Y$29))))))</f>
        <v>0</v>
      </c>
      <c r="Z118" s="114">
        <f>$D118*IF(Z$29&gt;'Inputs &amp; Summary'!$D$5,0,IF(Z$29&gt;VLOOKUP($G118,Lists!$J$17:$K$21,2),IF($M118=Lists!$H$3,IF($K118&lt;1,(($S118/$K118)*((1+'Inputs &amp; Summary'!$D$7)^Z$29)),((INT(Z$29/$K118)-INT((Z$29-1)/$K118))*$S118*((1+'Inputs &amp; Summary'!$D$7)^Z$29))),(_xlfn.WEIBULL.DIST(Z$29,$L118,$K118,FALSE)*$S118*((1+'Inputs &amp; Summary'!$D$7)^Z$29))),IF($M118=Lists!$H$3,IF($K118&lt;1,((($R118*(1-$E118)+$Q118*(1-$F118))/$K118)*((1+'Inputs &amp; Summary'!$D$7)^Z$29)),((INT(Z$29/$K118)-INT((Z$29-1)/$K118))*($R118*(1-$E118)+$Q118*(1-$F118))*((1+'Inputs &amp; Summary'!$D$7)^Z$29))),((_xlfn.WEIBULL.DIST(Z$29,$L118,$K118,FALSE)*($R118*(1-$E118)+$Q118*(1-$F118))*((1+'Inputs &amp; Summary'!$D$7)^Z$29))))))</f>
        <v>0</v>
      </c>
      <c r="AA118" s="114">
        <f>$D118*IF(AA$29&gt;'Inputs &amp; Summary'!$D$5,0,IF(AA$29&gt;VLOOKUP($G118,Lists!$J$17:$K$21,2),IF($M118=Lists!$H$3,IF($K118&lt;1,(($S118/$K118)*((1+'Inputs &amp; Summary'!$D$7)^AA$29)),((INT(AA$29/$K118)-INT((AA$29-1)/$K118))*$S118*((1+'Inputs &amp; Summary'!$D$7)^AA$29))),(_xlfn.WEIBULL.DIST(AA$29,$L118,$K118,FALSE)*$S118*((1+'Inputs &amp; Summary'!$D$7)^AA$29))),IF($M118=Lists!$H$3,IF($K118&lt;1,((($R118*(1-$E118)+$Q118*(1-$F118))/$K118)*((1+'Inputs &amp; Summary'!$D$7)^AA$29)),((INT(AA$29/$K118)-INT((AA$29-1)/$K118))*($R118*(1-$E118)+$Q118*(1-$F118))*((1+'Inputs &amp; Summary'!$D$7)^AA$29))),((_xlfn.WEIBULL.DIST(AA$29,$L118,$K118,FALSE)*($R118*(1-$E118)+$Q118*(1-$F118))*((1+'Inputs &amp; Summary'!$D$7)^AA$29))))))</f>
        <v>0</v>
      </c>
      <c r="AB118" s="114">
        <f>$D118*IF(AB$29&gt;'Inputs &amp; Summary'!$D$5,0,IF(AB$29&gt;VLOOKUP($G118,Lists!$J$17:$K$21,2),IF($M118=Lists!$H$3,IF($K118&lt;1,(($S118/$K118)*((1+'Inputs &amp; Summary'!$D$7)^AB$29)),((INT(AB$29/$K118)-INT((AB$29-1)/$K118))*$S118*((1+'Inputs &amp; Summary'!$D$7)^AB$29))),(_xlfn.WEIBULL.DIST(AB$29,$L118,$K118,FALSE)*$S118*((1+'Inputs &amp; Summary'!$D$7)^AB$29))),IF($M118=Lists!$H$3,IF($K118&lt;1,((($R118*(1-$E118)+$Q118*(1-$F118))/$K118)*((1+'Inputs &amp; Summary'!$D$7)^AB$29)),((INT(AB$29/$K118)-INT((AB$29-1)/$K118))*($R118*(1-$E118)+$Q118*(1-$F118))*((1+'Inputs &amp; Summary'!$D$7)^AB$29))),((_xlfn.WEIBULL.DIST(AB$29,$L118,$K118,FALSE)*($R118*(1-$E118)+$Q118*(1-$F118))*((1+'Inputs &amp; Summary'!$D$7)^AB$29))))))</f>
        <v>0</v>
      </c>
      <c r="AC118" s="114">
        <f>$D118*IF(AC$29&gt;'Inputs &amp; Summary'!$D$5,0,IF(AC$29&gt;VLOOKUP($G118,Lists!$J$17:$K$21,2),IF($M118=Lists!$H$3,IF($K118&lt;1,(($S118/$K118)*((1+'Inputs &amp; Summary'!$D$7)^AC$29)),((INT(AC$29/$K118)-INT((AC$29-1)/$K118))*$S118*((1+'Inputs &amp; Summary'!$D$7)^AC$29))),(_xlfn.WEIBULL.DIST(AC$29,$L118,$K118,FALSE)*$S118*((1+'Inputs &amp; Summary'!$D$7)^AC$29))),IF($M118=Lists!$H$3,IF($K118&lt;1,((($R118*(1-$E118)+$Q118*(1-$F118))/$K118)*((1+'Inputs &amp; Summary'!$D$7)^AC$29)),((INT(AC$29/$K118)-INT((AC$29-1)/$K118))*($R118*(1-$E118)+$Q118*(1-$F118))*((1+'Inputs &amp; Summary'!$D$7)^AC$29))),((_xlfn.WEIBULL.DIST(AC$29,$L118,$K118,FALSE)*($R118*(1-$E118)+$Q118*(1-$F118))*((1+'Inputs &amp; Summary'!$D$7)^AC$29))))))</f>
        <v>0</v>
      </c>
      <c r="AD118" s="114">
        <f>$D118*IF(AD$29&gt;'Inputs &amp; Summary'!$D$5,0,IF(AD$29&gt;VLOOKUP($G118,Lists!$J$17:$K$21,2),IF($M118=Lists!$H$3,IF($K118&lt;1,(($S118/$K118)*((1+'Inputs &amp; Summary'!$D$7)^AD$29)),((INT(AD$29/$K118)-INT((AD$29-1)/$K118))*$S118*((1+'Inputs &amp; Summary'!$D$7)^AD$29))),(_xlfn.WEIBULL.DIST(AD$29,$L118,$K118,FALSE)*$S118*((1+'Inputs &amp; Summary'!$D$7)^AD$29))),IF($M118=Lists!$H$3,IF($K118&lt;1,((($R118*(1-$E118)+$Q118*(1-$F118))/$K118)*((1+'Inputs &amp; Summary'!$D$7)^AD$29)),((INT(AD$29/$K118)-INT((AD$29-1)/$K118))*($R118*(1-$E118)+$Q118*(1-$F118))*((1+'Inputs &amp; Summary'!$D$7)^AD$29))),((_xlfn.WEIBULL.DIST(AD$29,$L118,$K118,FALSE)*($R118*(1-$E118)+$Q118*(1-$F118))*((1+'Inputs &amp; Summary'!$D$7)^AD$29))))))</f>
        <v>0</v>
      </c>
      <c r="AE118" s="114">
        <f>$D118*IF(AE$29&gt;'Inputs &amp; Summary'!$D$5,0,IF(AE$29&gt;VLOOKUP($G118,Lists!$J$17:$K$21,2),IF($M118=Lists!$H$3,IF($K118&lt;1,(($S118/$K118)*((1+'Inputs &amp; Summary'!$D$7)^AE$29)),((INT(AE$29/$K118)-INT((AE$29-1)/$K118))*$S118*((1+'Inputs &amp; Summary'!$D$7)^AE$29))),(_xlfn.WEIBULL.DIST(AE$29,$L118,$K118,FALSE)*$S118*((1+'Inputs &amp; Summary'!$D$7)^AE$29))),IF($M118=Lists!$H$3,IF($K118&lt;1,((($R118*(1-$E118)+$Q118*(1-$F118))/$K118)*((1+'Inputs &amp; Summary'!$D$7)^AE$29)),((INT(AE$29/$K118)-INT((AE$29-1)/$K118))*($R118*(1-$E118)+$Q118*(1-$F118))*((1+'Inputs &amp; Summary'!$D$7)^AE$29))),((_xlfn.WEIBULL.DIST(AE$29,$L118,$K118,FALSE)*($R118*(1-$E118)+$Q118*(1-$F118))*((1+'Inputs &amp; Summary'!$D$7)^AE$29))))))</f>
        <v>0</v>
      </c>
      <c r="AF118" s="114">
        <f>$D118*IF(AF$29&gt;'Inputs &amp; Summary'!$D$5,0,IF(AF$29&gt;VLOOKUP($G118,Lists!$J$17:$K$21,2),IF($M118=Lists!$H$3,IF($K118&lt;1,(($S118/$K118)*((1+'Inputs &amp; Summary'!$D$7)^AF$29)),((INT(AF$29/$K118)-INT((AF$29-1)/$K118))*$S118*((1+'Inputs &amp; Summary'!$D$7)^AF$29))),(_xlfn.WEIBULL.DIST(AF$29,$L118,$K118,FALSE)*$S118*((1+'Inputs &amp; Summary'!$D$7)^AF$29))),IF($M118=Lists!$H$3,IF($K118&lt;1,((($R118*(1-$E118)+$Q118*(1-$F118))/$K118)*((1+'Inputs &amp; Summary'!$D$7)^AF$29)),((INT(AF$29/$K118)-INT((AF$29-1)/$K118))*($R118*(1-$E118)+$Q118*(1-$F118))*((1+'Inputs &amp; Summary'!$D$7)^AF$29))),((_xlfn.WEIBULL.DIST(AF$29,$L118,$K118,FALSE)*($R118*(1-$E118)+$Q118*(1-$F118))*((1+'Inputs &amp; Summary'!$D$7)^AF$29))))))</f>
        <v>0</v>
      </c>
      <c r="AG118" s="114">
        <f>$D118*IF(AG$29&gt;'Inputs &amp; Summary'!$D$5,0,IF(AG$29&gt;VLOOKUP($G118,Lists!$J$17:$K$21,2),IF($M118=Lists!$H$3,IF($K118&lt;1,(($S118/$K118)*((1+'Inputs &amp; Summary'!$D$7)^AG$29)),((INT(AG$29/$K118)-INT((AG$29-1)/$K118))*$S118*((1+'Inputs &amp; Summary'!$D$7)^AG$29))),(_xlfn.WEIBULL.DIST(AG$29,$L118,$K118,FALSE)*$S118*((1+'Inputs &amp; Summary'!$D$7)^AG$29))),IF($M118=Lists!$H$3,IF($K118&lt;1,((($R118*(1-$E118)+$Q118*(1-$F118))/$K118)*((1+'Inputs &amp; Summary'!$D$7)^AG$29)),((INT(AG$29/$K118)-INT((AG$29-1)/$K118))*($R118*(1-$E118)+$Q118*(1-$F118))*((1+'Inputs &amp; Summary'!$D$7)^AG$29))),((_xlfn.WEIBULL.DIST(AG$29,$L118,$K118,FALSE)*($R118*(1-$E118)+$Q118*(1-$F118))*((1+'Inputs &amp; Summary'!$D$7)^AG$29))))))</f>
        <v>0</v>
      </c>
      <c r="AH118" s="114">
        <f>$D118*IF(AH$29&gt;'Inputs &amp; Summary'!$D$5,0,IF(AH$29&gt;VLOOKUP($G118,Lists!$J$17:$K$21,2),IF($M118=Lists!$H$3,IF($K118&lt;1,(($S118/$K118)*((1+'Inputs &amp; Summary'!$D$7)^AH$29)),((INT(AH$29/$K118)-INT((AH$29-1)/$K118))*$S118*((1+'Inputs &amp; Summary'!$D$7)^AH$29))),(_xlfn.WEIBULL.DIST(AH$29,$L118,$K118,FALSE)*$S118*((1+'Inputs &amp; Summary'!$D$7)^AH$29))),IF($M118=Lists!$H$3,IF($K118&lt;1,((($R118*(1-$E118)+$Q118*(1-$F118))/$K118)*((1+'Inputs &amp; Summary'!$D$7)^AH$29)),((INT(AH$29/$K118)-INT((AH$29-1)/$K118))*($R118*(1-$E118)+$Q118*(1-$F118))*((1+'Inputs &amp; Summary'!$D$7)^AH$29))),((_xlfn.WEIBULL.DIST(AH$29,$L118,$K118,FALSE)*($R118*(1-$E118)+$Q118*(1-$F118))*((1+'Inputs &amp; Summary'!$D$7)^AH$29))))))</f>
        <v>0</v>
      </c>
      <c r="AI118" s="114">
        <f>$D118*IF(AI$29&gt;'Inputs &amp; Summary'!$D$5,0,IF(AI$29&gt;VLOOKUP($G118,Lists!$J$17:$K$21,2),IF($M118=Lists!$H$3,IF($K118&lt;1,(($S118/$K118)*((1+'Inputs &amp; Summary'!$D$7)^AI$29)),((INT(AI$29/$K118)-INT((AI$29-1)/$K118))*$S118*((1+'Inputs &amp; Summary'!$D$7)^AI$29))),(_xlfn.WEIBULL.DIST(AI$29,$L118,$K118,FALSE)*$S118*((1+'Inputs &amp; Summary'!$D$7)^AI$29))),IF($M118=Lists!$H$3,IF($K118&lt;1,((($R118*(1-$E118)+$Q118*(1-$F118))/$K118)*((1+'Inputs &amp; Summary'!$D$7)^AI$29)),((INT(AI$29/$K118)-INT((AI$29-1)/$K118))*($R118*(1-$E118)+$Q118*(1-$F118))*((1+'Inputs &amp; Summary'!$D$7)^AI$29))),((_xlfn.WEIBULL.DIST(AI$29,$L118,$K118,FALSE)*($R118*(1-$E118)+$Q118*(1-$F118))*((1+'Inputs &amp; Summary'!$D$7)^AI$29))))))</f>
        <v>0</v>
      </c>
      <c r="AJ118" s="114">
        <f>$D118*IF(AJ$29&gt;'Inputs &amp; Summary'!$D$5,0,IF(AJ$29&gt;VLOOKUP($G118,Lists!$J$17:$K$21,2),IF($M118=Lists!$H$3,IF($K118&lt;1,(($S118/$K118)*((1+'Inputs &amp; Summary'!$D$7)^AJ$29)),((INT(AJ$29/$K118)-INT((AJ$29-1)/$K118))*$S118*((1+'Inputs &amp; Summary'!$D$7)^AJ$29))),(_xlfn.WEIBULL.DIST(AJ$29,$L118,$K118,FALSE)*$S118*((1+'Inputs &amp; Summary'!$D$7)^AJ$29))),IF($M118=Lists!$H$3,IF($K118&lt;1,((($R118*(1-$E118)+$Q118*(1-$F118))/$K118)*((1+'Inputs &amp; Summary'!$D$7)^AJ$29)),((INT(AJ$29/$K118)-INT((AJ$29-1)/$K118))*($R118*(1-$E118)+$Q118*(1-$F118))*((1+'Inputs &amp; Summary'!$D$7)^AJ$29))),((_xlfn.WEIBULL.DIST(AJ$29,$L118,$K118,FALSE)*($R118*(1-$E118)+$Q118*(1-$F118))*((1+'Inputs &amp; Summary'!$D$7)^AJ$29))))))</f>
        <v>0</v>
      </c>
      <c r="AK118" s="114">
        <f>$D118*IF(AK$29&gt;'Inputs &amp; Summary'!$D$5,0,IF(AK$29&gt;VLOOKUP($G118,Lists!$J$17:$K$21,2),IF($M118=Lists!$H$3,IF($K118&lt;1,(($S118/$K118)*((1+'Inputs &amp; Summary'!$D$7)^AK$29)),((INT(AK$29/$K118)-INT((AK$29-1)/$K118))*$S118*((1+'Inputs &amp; Summary'!$D$7)^AK$29))),(_xlfn.WEIBULL.DIST(AK$29,$L118,$K118,FALSE)*$S118*((1+'Inputs &amp; Summary'!$D$7)^AK$29))),IF($M118=Lists!$H$3,IF($K118&lt;1,((($R118*(1-$E118)+$Q118*(1-$F118))/$K118)*((1+'Inputs &amp; Summary'!$D$7)^AK$29)),((INT(AK$29/$K118)-INT((AK$29-1)/$K118))*($R118*(1-$E118)+$Q118*(1-$F118))*((1+'Inputs &amp; Summary'!$D$7)^AK$29))),((_xlfn.WEIBULL.DIST(AK$29,$L118,$K118,FALSE)*($R118*(1-$E118)+$Q118*(1-$F118))*((1+'Inputs &amp; Summary'!$D$7)^AK$29))))))</f>
        <v>0</v>
      </c>
      <c r="AL118" s="114">
        <f>$D118*IF(AL$29&gt;'Inputs &amp; Summary'!$D$5,0,IF(AL$29&gt;VLOOKUP($G118,Lists!$J$17:$K$21,2),IF($M118=Lists!$H$3,IF($K118&lt;1,(($S118/$K118)*((1+'Inputs &amp; Summary'!$D$7)^AL$29)),((INT(AL$29/$K118)-INT((AL$29-1)/$K118))*$S118*((1+'Inputs &amp; Summary'!$D$7)^AL$29))),(_xlfn.WEIBULL.DIST(AL$29,$L118,$K118,FALSE)*$S118*((1+'Inputs &amp; Summary'!$D$7)^AL$29))),IF($M118=Lists!$H$3,IF($K118&lt;1,((($R118*(1-$E118)+$Q118*(1-$F118))/$K118)*((1+'Inputs &amp; Summary'!$D$7)^AL$29)),((INT(AL$29/$K118)-INT((AL$29-1)/$K118))*($R118*(1-$E118)+$Q118*(1-$F118))*((1+'Inputs &amp; Summary'!$D$7)^AL$29))),((_xlfn.WEIBULL.DIST(AL$29,$L118,$K118,FALSE)*($R118*(1-$E118)+$Q118*(1-$F118))*((1+'Inputs &amp; Summary'!$D$7)^AL$29))))))</f>
        <v>0</v>
      </c>
      <c r="AM118" s="114">
        <f>$D118*IF(AM$29&gt;'Inputs &amp; Summary'!$D$5,0,IF(AM$29&gt;VLOOKUP($G118,Lists!$J$17:$K$21,2),IF($M118=Lists!$H$3,IF($K118&lt;1,(($S118/$K118)*((1+'Inputs &amp; Summary'!$D$7)^AM$29)),((INT(AM$29/$K118)-INT((AM$29-1)/$K118))*$S118*((1+'Inputs &amp; Summary'!$D$7)^AM$29))),(_xlfn.WEIBULL.DIST(AM$29,$L118,$K118,FALSE)*$S118*((1+'Inputs &amp; Summary'!$D$7)^AM$29))),IF($M118=Lists!$H$3,IF($K118&lt;1,((($R118*(1-$E118)+$Q118*(1-$F118))/$K118)*((1+'Inputs &amp; Summary'!$D$7)^AM$29)),((INT(AM$29/$K118)-INT((AM$29-1)/$K118))*($R118*(1-$E118)+$Q118*(1-$F118))*((1+'Inputs &amp; Summary'!$D$7)^AM$29))),((_xlfn.WEIBULL.DIST(AM$29,$L118,$K118,FALSE)*($R118*(1-$E118)+$Q118*(1-$F118))*((1+'Inputs &amp; Summary'!$D$7)^AM$29))))))</f>
        <v>0</v>
      </c>
      <c r="AN118" s="114">
        <f>$D118*IF(AN$29&gt;'Inputs &amp; Summary'!$D$5,0,IF(AN$29&gt;VLOOKUP($G118,Lists!$J$17:$K$21,2),IF($M118=Lists!$H$3,IF($K118&lt;1,(($S118/$K118)*((1+'Inputs &amp; Summary'!$D$7)^AN$29)),((INT(AN$29/$K118)-INT((AN$29-1)/$K118))*$S118*((1+'Inputs &amp; Summary'!$D$7)^AN$29))),(_xlfn.WEIBULL.DIST(AN$29,$L118,$K118,FALSE)*$S118*((1+'Inputs &amp; Summary'!$D$7)^AN$29))),IF($M118=Lists!$H$3,IF($K118&lt;1,((($R118*(1-$E118)+$Q118*(1-$F118))/$K118)*((1+'Inputs &amp; Summary'!$D$7)^AN$29)),((INT(AN$29/$K118)-INT((AN$29-1)/$K118))*($R118*(1-$E118)+$Q118*(1-$F118))*((1+'Inputs &amp; Summary'!$D$7)^AN$29))),((_xlfn.WEIBULL.DIST(AN$29,$L118,$K118,FALSE)*($R118*(1-$E118)+$Q118*(1-$F118))*((1+'Inputs &amp; Summary'!$D$7)^AN$29))))))</f>
        <v>0</v>
      </c>
      <c r="AO118" s="114">
        <f>$D118*IF(AO$29&gt;'Inputs &amp; Summary'!$D$5,0,IF(AO$29&gt;VLOOKUP($G118,Lists!$J$17:$K$21,2),IF($M118=Lists!$H$3,IF($K118&lt;1,(($S118/$K118)*((1+'Inputs &amp; Summary'!$D$7)^AO$29)),((INT(AO$29/$K118)-INT((AO$29-1)/$K118))*$S118*((1+'Inputs &amp; Summary'!$D$7)^AO$29))),(_xlfn.WEIBULL.DIST(AO$29,$L118,$K118,FALSE)*$S118*((1+'Inputs &amp; Summary'!$D$7)^AO$29))),IF($M118=Lists!$H$3,IF($K118&lt;1,((($R118*(1-$E118)+$Q118*(1-$F118))/$K118)*((1+'Inputs &amp; Summary'!$D$7)^AO$29)),((INT(AO$29/$K118)-INT((AO$29-1)/$K118))*($R118*(1-$E118)+$Q118*(1-$F118))*((1+'Inputs &amp; Summary'!$D$7)^AO$29))),((_xlfn.WEIBULL.DIST(AO$29,$L118,$K118,FALSE)*($R118*(1-$E118)+$Q118*(1-$F118))*((1+'Inputs &amp; Summary'!$D$7)^AO$29))))))</f>
        <v>0</v>
      </c>
      <c r="AP118" s="114">
        <f>$D118*IF(AP$29&gt;'Inputs &amp; Summary'!$D$5,0,IF(AP$29&gt;VLOOKUP($G118,Lists!$J$17:$K$21,2),IF($M118=Lists!$H$3,IF($K118&lt;1,(($S118/$K118)*((1+'Inputs &amp; Summary'!$D$7)^AP$29)),((INT(AP$29/$K118)-INT((AP$29-1)/$K118))*$S118*((1+'Inputs &amp; Summary'!$D$7)^AP$29))),(_xlfn.WEIBULL.DIST(AP$29,$L118,$K118,FALSE)*$S118*((1+'Inputs &amp; Summary'!$D$7)^AP$29))),IF($M118=Lists!$H$3,IF($K118&lt;1,((($R118*(1-$E118)+$Q118*(1-$F118))/$K118)*((1+'Inputs &amp; Summary'!$D$7)^AP$29)),((INT(AP$29/$K118)-INT((AP$29-1)/$K118))*($R118*(1-$E118)+$Q118*(1-$F118))*((1+'Inputs &amp; Summary'!$D$7)^AP$29))),((_xlfn.WEIBULL.DIST(AP$29,$L118,$K118,FALSE)*($R118*(1-$E118)+$Q118*(1-$F118))*((1+'Inputs &amp; Summary'!$D$7)^AP$29))))))</f>
        <v>0</v>
      </c>
      <c r="AQ118" s="114">
        <f>$D118*IF(AQ$29&gt;'Inputs &amp; Summary'!$D$5,0,IF(AQ$29&gt;VLOOKUP($G118,Lists!$J$17:$K$21,2),IF($M118=Lists!$H$3,IF($K118&lt;1,(($S118/$K118)*((1+'Inputs &amp; Summary'!$D$7)^AQ$29)),((INT(AQ$29/$K118)-INT((AQ$29-1)/$K118))*$S118*((1+'Inputs &amp; Summary'!$D$7)^AQ$29))),(_xlfn.WEIBULL.DIST(AQ$29,$L118,$K118,FALSE)*$S118*((1+'Inputs &amp; Summary'!$D$7)^AQ$29))),IF($M118=Lists!$H$3,IF($K118&lt;1,((($R118*(1-$E118)+$Q118*(1-$F118))/$K118)*((1+'Inputs &amp; Summary'!$D$7)^AQ$29)),((INT(AQ$29/$K118)-INT((AQ$29-1)/$K118))*($R118*(1-$E118)+$Q118*(1-$F118))*((1+'Inputs &amp; Summary'!$D$7)^AQ$29))),((_xlfn.WEIBULL.DIST(AQ$29,$L118,$K118,FALSE)*($R118*(1-$E118)+$Q118*(1-$F118))*((1+'Inputs &amp; Summary'!$D$7)^AQ$29))))))</f>
        <v>0</v>
      </c>
      <c r="AR118" s="114">
        <f>$D118*IF(AR$29&gt;'Inputs &amp; Summary'!$D$5,0,IF(AR$29&gt;VLOOKUP($G118,Lists!$J$17:$K$21,2),IF($M118=Lists!$H$3,IF($K118&lt;1,(($S118/$K118)*((1+'Inputs &amp; Summary'!$D$7)^AR$29)),((INT(AR$29/$K118)-INT((AR$29-1)/$K118))*$S118*((1+'Inputs &amp; Summary'!$D$7)^AR$29))),(_xlfn.WEIBULL.DIST(AR$29,$L118,$K118,FALSE)*$S118*((1+'Inputs &amp; Summary'!$D$7)^AR$29))),IF($M118=Lists!$H$3,IF($K118&lt;1,((($R118*(1-$E118)+$Q118*(1-$F118))/$K118)*((1+'Inputs &amp; Summary'!$D$7)^AR$29)),((INT(AR$29/$K118)-INT((AR$29-1)/$K118))*($R118*(1-$E118)+$Q118*(1-$F118))*((1+'Inputs &amp; Summary'!$D$7)^AR$29))),((_xlfn.WEIBULL.DIST(AR$29,$L118,$K118,FALSE)*($R118*(1-$E118)+$Q118*(1-$F118))*((1+'Inputs &amp; Summary'!$D$7)^AR$29))))))</f>
        <v>0</v>
      </c>
      <c r="AS118" s="114">
        <f>$D118*IF(AS$29&gt;'Inputs &amp; Summary'!$D$5,0,IF(AS$29&gt;VLOOKUP($G118,Lists!$J$17:$K$21,2),IF($M118=Lists!$H$3,IF($K118&lt;1,(($S118/$K118)*((1+'Inputs &amp; Summary'!$D$7)^AS$29)),((INT(AS$29/$K118)-INT((AS$29-1)/$K118))*$S118*((1+'Inputs &amp; Summary'!$D$7)^AS$29))),(_xlfn.WEIBULL.DIST(AS$29,$L118,$K118,FALSE)*$S118*((1+'Inputs &amp; Summary'!$D$7)^AS$29))),IF($M118=Lists!$H$3,IF($K118&lt;1,((($R118*(1-$E118)+$Q118*(1-$F118))/$K118)*((1+'Inputs &amp; Summary'!$D$7)^AS$29)),((INT(AS$29/$K118)-INT((AS$29-1)/$K118))*($R118*(1-$E118)+$Q118*(1-$F118))*((1+'Inputs &amp; Summary'!$D$7)^AS$29))),((_xlfn.WEIBULL.DIST(AS$29,$L118,$K118,FALSE)*($R118*(1-$E118)+$Q118*(1-$F118))*((1+'Inputs &amp; Summary'!$D$7)^AS$29))))))</f>
        <v>0</v>
      </c>
      <c r="AT118" s="114">
        <f>$D118*IF(AT$29&gt;'Inputs &amp; Summary'!$D$5,0,IF(AT$29&gt;VLOOKUP($G118,Lists!$J$17:$K$21,2),IF($M118=Lists!$H$3,IF($K118&lt;1,(($S118/$K118)*((1+'Inputs &amp; Summary'!$D$7)^AT$29)),((INT(AT$29/$K118)-INT((AT$29-1)/$K118))*$S118*((1+'Inputs &amp; Summary'!$D$7)^AT$29))),(_xlfn.WEIBULL.DIST(AT$29,$L118,$K118,FALSE)*$S118*((1+'Inputs &amp; Summary'!$D$7)^AT$29))),IF($M118=Lists!$H$3,IF($K118&lt;1,((($R118*(1-$E118)+$Q118*(1-$F118))/$K118)*((1+'Inputs &amp; Summary'!$D$7)^AT$29)),((INT(AT$29/$K118)-INT((AT$29-1)/$K118))*($R118*(1-$E118)+$Q118*(1-$F118))*((1+'Inputs &amp; Summary'!$D$7)^AT$29))),((_xlfn.WEIBULL.DIST(AT$29,$L118,$K118,FALSE)*($R118*(1-$E118)+$Q118*(1-$F118))*((1+'Inputs &amp; Summary'!$D$7)^AT$29))))))</f>
        <v>0</v>
      </c>
      <c r="AU118" s="114">
        <f>$D118*IF(AU$29&gt;'Inputs &amp; Summary'!$D$5,0,IF(AU$29&gt;VLOOKUP($G118,Lists!$J$17:$K$21,2),IF($M118=Lists!$H$3,IF($K118&lt;1,(($S118/$K118)*((1+'Inputs &amp; Summary'!$D$7)^AU$29)),((INT(AU$29/$K118)-INT((AU$29-1)/$K118))*$S118*((1+'Inputs &amp; Summary'!$D$7)^AU$29))),(_xlfn.WEIBULL.DIST(AU$29,$L118,$K118,FALSE)*$S118*((1+'Inputs &amp; Summary'!$D$7)^AU$29))),IF($M118=Lists!$H$3,IF($K118&lt;1,((($R118*(1-$E118)+$Q118*(1-$F118))/$K118)*((1+'Inputs &amp; Summary'!$D$7)^AU$29)),((INT(AU$29/$K118)-INT((AU$29-1)/$K118))*($R118*(1-$E118)+$Q118*(1-$F118))*((1+'Inputs &amp; Summary'!$D$7)^AU$29))),((_xlfn.WEIBULL.DIST(AU$29,$L118,$K118,FALSE)*($R118*(1-$E118)+$Q118*(1-$F118))*((1+'Inputs &amp; Summary'!$D$7)^AU$29))))))</f>
        <v>0</v>
      </c>
      <c r="AV118" s="114">
        <f>$D118*IF(AV$29&gt;'Inputs &amp; Summary'!$D$5,0,IF(AV$29&gt;VLOOKUP($G118,Lists!$J$17:$K$21,2),IF($M118=Lists!$H$3,IF($K118&lt;1,(($S118/$K118)*((1+'Inputs &amp; Summary'!$D$7)^AV$29)),((INT(AV$29/$K118)-INT((AV$29-1)/$K118))*$S118*((1+'Inputs &amp; Summary'!$D$7)^AV$29))),(_xlfn.WEIBULL.DIST(AV$29,$L118,$K118,FALSE)*$S118*((1+'Inputs &amp; Summary'!$D$7)^AV$29))),IF($M118=Lists!$H$3,IF($K118&lt;1,((($R118*(1-$E118)+$Q118*(1-$F118))/$K118)*((1+'Inputs &amp; Summary'!$D$7)^AV$29)),((INT(AV$29/$K118)-INT((AV$29-1)/$K118))*($R118*(1-$E118)+$Q118*(1-$F118))*((1+'Inputs &amp; Summary'!$D$7)^AV$29))),((_xlfn.WEIBULL.DIST(AV$29,$L118,$K118,FALSE)*($R118*(1-$E118)+$Q118*(1-$F118))*((1+'Inputs &amp; Summary'!$D$7)^AV$29))))))</f>
        <v>0</v>
      </c>
      <c r="AW118" s="114">
        <f>$D118*IF(AW$29&gt;'Inputs &amp; Summary'!$D$5,0,IF(AW$29&gt;VLOOKUP($G118,Lists!$J$17:$K$21,2),IF($M118=Lists!$H$3,IF($K118&lt;1,(($S118/$K118)*((1+'Inputs &amp; Summary'!$D$7)^AW$29)),((INT(AW$29/$K118)-INT((AW$29-1)/$K118))*$S118*((1+'Inputs &amp; Summary'!$D$7)^AW$29))),(_xlfn.WEIBULL.DIST(AW$29,$L118,$K118,FALSE)*$S118*((1+'Inputs &amp; Summary'!$D$7)^AW$29))),IF($M118=Lists!$H$3,IF($K118&lt;1,((($R118*(1-$E118)+$Q118*(1-$F118))/$K118)*((1+'Inputs &amp; Summary'!$D$7)^AW$29)),((INT(AW$29/$K118)-INT((AW$29-1)/$K118))*($R118*(1-$E118)+$Q118*(1-$F118))*((1+'Inputs &amp; Summary'!$D$7)^AW$29))),((_xlfn.WEIBULL.DIST(AW$29,$L118,$K118,FALSE)*($R118*(1-$E118)+$Q118*(1-$F118))*((1+'Inputs &amp; Summary'!$D$7)^AW$29))))))</f>
        <v>0</v>
      </c>
      <c r="AX118" s="114">
        <f>$D118*IF(AX$29&gt;'Inputs &amp; Summary'!$D$5,0,IF(AX$29&gt;VLOOKUP($G118,Lists!$J$17:$K$21,2),IF($M118=Lists!$H$3,IF($K118&lt;1,(($S118/$K118)*((1+'Inputs &amp; Summary'!$D$7)^AX$29)),((INT(AX$29/$K118)-INT((AX$29-1)/$K118))*$S118*((1+'Inputs &amp; Summary'!$D$7)^AX$29))),(_xlfn.WEIBULL.DIST(AX$29,$L118,$K118,FALSE)*$S118*((1+'Inputs &amp; Summary'!$D$7)^AX$29))),IF($M118=Lists!$H$3,IF($K118&lt;1,((($R118*(1-$E118)+$Q118*(1-$F118))/$K118)*((1+'Inputs &amp; Summary'!$D$7)^AX$29)),((INT(AX$29/$K118)-INT((AX$29-1)/$K118))*($R118*(1-$E118)+$Q118*(1-$F118))*((1+'Inputs &amp; Summary'!$D$7)^AX$29))),((_xlfn.WEIBULL.DIST(AX$29,$L118,$K118,FALSE)*($R118*(1-$E118)+$Q118*(1-$F118))*((1+'Inputs &amp; Summary'!$D$7)^AX$29))))))</f>
        <v>0</v>
      </c>
      <c r="AY118" s="114">
        <f>$D118*IF(AY$29&gt;'Inputs &amp; Summary'!$D$5,0,IF(AY$29&gt;VLOOKUP($G118,Lists!$J$17:$K$21,2),IF($M118=Lists!$H$3,IF($K118&lt;1,(($S118/$K118)*((1+'Inputs &amp; Summary'!$D$7)^AY$29)),((INT(AY$29/$K118)-INT((AY$29-1)/$K118))*$S118*((1+'Inputs &amp; Summary'!$D$7)^AY$29))),(_xlfn.WEIBULL.DIST(AY$29,$L118,$K118,FALSE)*$S118*((1+'Inputs &amp; Summary'!$D$7)^AY$29))),IF($M118=Lists!$H$3,IF($K118&lt;1,((($R118*(1-$E118)+$Q118*(1-$F118))/$K118)*((1+'Inputs &amp; Summary'!$D$7)^AY$29)),((INT(AY$29/$K118)-INT((AY$29-1)/$K118))*($R118*(1-$E118)+$Q118*(1-$F118))*((1+'Inputs &amp; Summary'!$D$7)^AY$29))),((_xlfn.WEIBULL.DIST(AY$29,$L118,$K118,FALSE)*($R118*(1-$E118)+$Q118*(1-$F118))*((1+'Inputs &amp; Summary'!$D$7)^AY$29))))))</f>
        <v>0</v>
      </c>
      <c r="AZ118" s="114">
        <f>$D118*IF(AZ$29&gt;'Inputs &amp; Summary'!$D$5,0,IF(AZ$29&gt;VLOOKUP($G118,Lists!$J$17:$K$21,2),IF($M118=Lists!$H$3,IF($K118&lt;1,(($S118/$K118)*((1+'Inputs &amp; Summary'!$D$7)^AZ$29)),((INT(AZ$29/$K118)-INT((AZ$29-1)/$K118))*$S118*((1+'Inputs &amp; Summary'!$D$7)^AZ$29))),(_xlfn.WEIBULL.DIST(AZ$29,$L118,$K118,FALSE)*$S118*((1+'Inputs &amp; Summary'!$D$7)^AZ$29))),IF($M118=Lists!$H$3,IF($K118&lt;1,((($R118*(1-$E118)+$Q118*(1-$F118))/$K118)*((1+'Inputs &amp; Summary'!$D$7)^AZ$29)),((INT(AZ$29/$K118)-INT((AZ$29-1)/$K118))*($R118*(1-$E118)+$Q118*(1-$F118))*((1+'Inputs &amp; Summary'!$D$7)^AZ$29))),((_xlfn.WEIBULL.DIST(AZ$29,$L118,$K118,FALSE)*($R118*(1-$E118)+$Q118*(1-$F118))*((1+'Inputs &amp; Summary'!$D$7)^AZ$29))))))</f>
        <v>0</v>
      </c>
      <c r="BA118" s="114">
        <f>$D118*IF(BA$29&gt;'Inputs &amp; Summary'!$D$5,0,IF(BA$29&gt;VLOOKUP($G118,Lists!$J$17:$K$21,2),IF($M118=Lists!$H$3,IF($K118&lt;1,(($S118/$K118)*((1+'Inputs &amp; Summary'!$D$7)^BA$29)),((INT(BA$29/$K118)-INT((BA$29-1)/$K118))*$S118*((1+'Inputs &amp; Summary'!$D$7)^BA$29))),(_xlfn.WEIBULL.DIST(BA$29,$L118,$K118,FALSE)*$S118*((1+'Inputs &amp; Summary'!$D$7)^BA$29))),IF($M118=Lists!$H$3,IF($K118&lt;1,((($R118*(1-$E118)+$Q118*(1-$F118))/$K118)*((1+'Inputs &amp; Summary'!$D$7)^BA$29)),((INT(BA$29/$K118)-INT((BA$29-1)/$K118))*($R118*(1-$E118)+$Q118*(1-$F118))*((1+'Inputs &amp; Summary'!$D$7)^BA$29))),((_xlfn.WEIBULL.DIST(BA$29,$L118,$K118,FALSE)*($R118*(1-$E118)+$Q118*(1-$F118))*((1+'Inputs &amp; Summary'!$D$7)^BA$29))))))</f>
        <v>0</v>
      </c>
      <c r="BB118" s="114">
        <f>$D118*IF(BB$29&gt;'Inputs &amp; Summary'!$D$5,0,IF(BB$29&gt;VLOOKUP($G118,Lists!$J$17:$K$21,2),IF($M118=Lists!$H$3,IF($K118&lt;1,(($S118/$K118)*((1+'Inputs &amp; Summary'!$D$7)^BB$29)),((INT(BB$29/$K118)-INT((BB$29-1)/$K118))*$S118*((1+'Inputs &amp; Summary'!$D$7)^BB$29))),(_xlfn.WEIBULL.DIST(BB$29,$L118,$K118,FALSE)*$S118*((1+'Inputs &amp; Summary'!$D$7)^BB$29))),IF($M118=Lists!$H$3,IF($K118&lt;1,((($R118*(1-$E118)+$Q118*(1-$F118))/$K118)*((1+'Inputs &amp; Summary'!$D$7)^BB$29)),((INT(BB$29/$K118)-INT((BB$29-1)/$K118))*($R118*(1-$E118)+$Q118*(1-$F118))*((1+'Inputs &amp; Summary'!$D$7)^BB$29))),((_xlfn.WEIBULL.DIST(BB$29,$L118,$K118,FALSE)*($R118*(1-$E118)+$Q118*(1-$F118))*((1+'Inputs &amp; Summary'!$D$7)^BB$29))))))</f>
        <v>0</v>
      </c>
      <c r="BC118" s="114">
        <f>$D118*IF(BC$29&gt;'Inputs &amp; Summary'!$D$5,0,IF(BC$29&gt;VLOOKUP($G118,Lists!$J$17:$K$21,2),IF($M118=Lists!$H$3,IF($K118&lt;1,(($S118/$K118)*((1+'Inputs &amp; Summary'!$D$7)^BC$29)),((INT(BC$29/$K118)-INT((BC$29-1)/$K118))*$S118*((1+'Inputs &amp; Summary'!$D$7)^BC$29))),(_xlfn.WEIBULL.DIST(BC$29,$L118,$K118,FALSE)*$S118*((1+'Inputs &amp; Summary'!$D$7)^BC$29))),IF($M118=Lists!$H$3,IF($K118&lt;1,((($R118*(1-$E118)+$Q118*(1-$F118))/$K118)*((1+'Inputs &amp; Summary'!$D$7)^BC$29)),((INT(BC$29/$K118)-INT((BC$29-1)/$K118))*($R118*(1-$E118)+$Q118*(1-$F118))*((1+'Inputs &amp; Summary'!$D$7)^BC$29))),((_xlfn.WEIBULL.DIST(BC$29,$L118,$K118,FALSE)*($R118*(1-$E118)+$Q118*(1-$F118))*((1+'Inputs &amp; Summary'!$D$7)^BC$29))))))</f>
        <v>0</v>
      </c>
      <c r="BD118" s="114">
        <f>$D118*IF(BD$29&gt;'Inputs &amp; Summary'!$D$5,0,IF(BD$29&gt;VLOOKUP($G118,Lists!$J$17:$K$21,2),IF($M118=Lists!$H$3,IF($K118&lt;1,(($S118/$K118)*((1+'Inputs &amp; Summary'!$D$7)^BD$29)),((INT(BD$29/$K118)-INT((BD$29-1)/$K118))*$S118*((1+'Inputs &amp; Summary'!$D$7)^BD$29))),(_xlfn.WEIBULL.DIST(BD$29,$L118,$K118,FALSE)*$S118*((1+'Inputs &amp; Summary'!$D$7)^BD$29))),IF($M118=Lists!$H$3,IF($K118&lt;1,((($R118*(1-$E118)+$Q118*(1-$F118))/$K118)*((1+'Inputs &amp; Summary'!$D$7)^BD$29)),((INT(BD$29/$K118)-INT((BD$29-1)/$K118))*($R118*(1-$E118)+$Q118*(1-$F118))*((1+'Inputs &amp; Summary'!$D$7)^BD$29))),((_xlfn.WEIBULL.DIST(BD$29,$L118,$K118,FALSE)*($R118*(1-$E118)+$Q118*(1-$F118))*((1+'Inputs &amp; Summary'!$D$7)^BD$29))))))</f>
        <v>0</v>
      </c>
      <c r="BE118" s="114">
        <f>$D118*IF(BE$29&gt;'Inputs &amp; Summary'!$D$5,0,IF(BE$29&gt;VLOOKUP($G118,Lists!$J$17:$K$21,2),IF($M118=Lists!$H$3,IF($K118&lt;1,(($S118/$K118)*((1+'Inputs &amp; Summary'!$D$7)^BE$29)),((INT(BE$29/$K118)-INT((BE$29-1)/$K118))*$S118*((1+'Inputs &amp; Summary'!$D$7)^BE$29))),(_xlfn.WEIBULL.DIST(BE$29,$L118,$K118,FALSE)*$S118*((1+'Inputs &amp; Summary'!$D$7)^BE$29))),IF($M118=Lists!$H$3,IF($K118&lt;1,((($R118*(1-$E118)+$Q118*(1-$F118))/$K118)*((1+'Inputs &amp; Summary'!$D$7)^BE$29)),((INT(BE$29/$K118)-INT((BE$29-1)/$K118))*($R118*(1-$E118)+$Q118*(1-$F118))*((1+'Inputs &amp; Summary'!$D$7)^BE$29))),((_xlfn.WEIBULL.DIST(BE$29,$L118,$K118,FALSE)*($R118*(1-$E118)+$Q118*(1-$F118))*((1+'Inputs &amp; Summary'!$D$7)^BE$29))))))</f>
        <v>0</v>
      </c>
      <c r="BF118" s="114">
        <f>$D118*IF(BF$29&gt;'Inputs &amp; Summary'!$D$5,0,IF(BF$29&gt;VLOOKUP($G118,Lists!$J$17:$K$21,2),IF($M118=Lists!$H$3,IF($K118&lt;1,(($S118/$K118)*((1+'Inputs &amp; Summary'!$D$7)^BF$29)),((INT(BF$29/$K118)-INT((BF$29-1)/$K118))*$S118*((1+'Inputs &amp; Summary'!$D$7)^BF$29))),(_xlfn.WEIBULL.DIST(BF$29,$L118,$K118,FALSE)*$S118*((1+'Inputs &amp; Summary'!$D$7)^BF$29))),IF($M118=Lists!$H$3,IF($K118&lt;1,((($R118*(1-$E118)+$Q118*(1-$F118))/$K118)*((1+'Inputs &amp; Summary'!$D$7)^BF$29)),((INT(BF$29/$K118)-INT((BF$29-1)/$K118))*($R118*(1-$E118)+$Q118*(1-$F118))*((1+'Inputs &amp; Summary'!$D$7)^BF$29))),((_xlfn.WEIBULL.DIST(BF$29,$L118,$K118,FALSE)*($R118*(1-$E118)+$Q118*(1-$F118))*((1+'Inputs &amp; Summary'!$D$7)^BF$29))))))</f>
        <v>0</v>
      </c>
      <c r="BG118" s="114">
        <f>$D118*IF(BG$29&gt;'Inputs &amp; Summary'!$D$5,0,IF(BG$29&gt;VLOOKUP($G118,Lists!$J$17:$K$21,2),IF($M118=Lists!$H$3,IF($K118&lt;1,(($S118/$K118)*((1+'Inputs &amp; Summary'!$D$7)^BG$29)),((INT(BG$29/$K118)-INT((BG$29-1)/$K118))*$S118*((1+'Inputs &amp; Summary'!$D$7)^BG$29))),(_xlfn.WEIBULL.DIST(BG$29,$L118,$K118,FALSE)*$S118*((1+'Inputs &amp; Summary'!$D$7)^BG$29))),IF($M118=Lists!$H$3,IF($K118&lt;1,((($R118*(1-$E118)+$Q118*(1-$F118))/$K118)*((1+'Inputs &amp; Summary'!$D$7)^BG$29)),((INT(BG$29/$K118)-INT((BG$29-1)/$K118))*($R118*(1-$E118)+$Q118*(1-$F118))*((1+'Inputs &amp; Summary'!$D$7)^BG$29))),((_xlfn.WEIBULL.DIST(BG$29,$L118,$K118,FALSE)*($R118*(1-$E118)+$Q118*(1-$F118))*((1+'Inputs &amp; Summary'!$D$7)^BG$29))))))</f>
        <v>0</v>
      </c>
      <c r="BH118" s="114">
        <f>$D118*IF(BH$29&gt;'Inputs &amp; Summary'!$D$5,0,IF(BH$29&gt;VLOOKUP($G118,Lists!$J$17:$K$21,2),IF($M118=Lists!$H$3,IF($K118&lt;1,(($S118/$K118)*((1+'Inputs &amp; Summary'!$D$7)^BH$29)),((INT(BH$29/$K118)-INT((BH$29-1)/$K118))*$S118*((1+'Inputs &amp; Summary'!$D$7)^BH$29))),(_xlfn.WEIBULL.DIST(BH$29,$L118,$K118,FALSE)*$S118*((1+'Inputs &amp; Summary'!$D$7)^BH$29))),IF($M118=Lists!$H$3,IF($K118&lt;1,((($R118*(1-$E118)+$Q118*(1-$F118))/$K118)*((1+'Inputs &amp; Summary'!$D$7)^BH$29)),((INT(BH$29/$K118)-INT((BH$29-1)/$K118))*($R118*(1-$E118)+$Q118*(1-$F118))*((1+'Inputs &amp; Summary'!$D$7)^BH$29))),((_xlfn.WEIBULL.DIST(BH$29,$L118,$K118,FALSE)*($R118*(1-$E118)+$Q118*(1-$F118))*((1+'Inputs &amp; Summary'!$D$7)^BH$29))))))</f>
        <v>0</v>
      </c>
      <c r="BI118" s="114">
        <f>$D118*IF(BI$29&gt;'Inputs &amp; Summary'!$D$5,0,IF(BI$29&gt;VLOOKUP($G118,Lists!$J$17:$K$21,2),IF($M118=Lists!$H$3,IF($K118&lt;1,(($S118/$K118)*((1+'Inputs &amp; Summary'!$D$7)^BI$29)),((INT(BI$29/$K118)-INT((BI$29-1)/$K118))*$S118*((1+'Inputs &amp; Summary'!$D$7)^BI$29))),(_xlfn.WEIBULL.DIST(BI$29,$L118,$K118,FALSE)*$S118*((1+'Inputs &amp; Summary'!$D$7)^BI$29))),IF($M118=Lists!$H$3,IF($K118&lt;1,((($R118*(1-$E118)+$Q118*(1-$F118))/$K118)*((1+'Inputs &amp; Summary'!$D$7)^BI$29)),((INT(BI$29/$K118)-INT((BI$29-1)/$K118))*($R118*(1-$E118)+$Q118*(1-$F118))*((1+'Inputs &amp; Summary'!$D$7)^BI$29))),((_xlfn.WEIBULL.DIST(BI$29,$L118,$K118,FALSE)*($R118*(1-$E118)+$Q118*(1-$F118))*((1+'Inputs &amp; Summary'!$D$7)^BI$29))))))</f>
        <v>0</v>
      </c>
      <c r="BJ118" s="114">
        <f>$D118*IF(BJ$29&gt;'Inputs &amp; Summary'!$D$5,0,IF(BJ$29&gt;VLOOKUP($G118,Lists!$J$17:$K$21,2),IF($M118=Lists!$H$3,IF($K118&lt;1,(($S118/$K118)*((1+'Inputs &amp; Summary'!$D$7)^BJ$29)),((INT(BJ$29/$K118)-INT((BJ$29-1)/$K118))*$S118*((1+'Inputs &amp; Summary'!$D$7)^BJ$29))),(_xlfn.WEIBULL.DIST(BJ$29,$L118,$K118,FALSE)*$S118*((1+'Inputs &amp; Summary'!$D$7)^BJ$29))),IF($M118=Lists!$H$3,IF($K118&lt;1,((($R118*(1-$E118)+$Q118*(1-$F118))/$K118)*((1+'Inputs &amp; Summary'!$D$7)^BJ$29)),((INT(BJ$29/$K118)-INT((BJ$29-1)/$K118))*($R118*(1-$E118)+$Q118*(1-$F118))*((1+'Inputs &amp; Summary'!$D$7)^BJ$29))),((_xlfn.WEIBULL.DIST(BJ$29,$L118,$K118,FALSE)*($R118*(1-$E118)+$Q118*(1-$F118))*((1+'Inputs &amp; Summary'!$D$7)^BJ$29))))))</f>
        <v>0</v>
      </c>
      <c r="BK118" s="114">
        <f>$D118*IF(BK$29&gt;'Inputs &amp; Summary'!$D$5,0,IF(BK$29&gt;VLOOKUP($G118,Lists!$J$17:$K$21,2),IF($M118=Lists!$H$3,IF($K118&lt;1,(($S118/$K118)*((1+'Inputs &amp; Summary'!$D$7)^BK$29)),((INT(BK$29/$K118)-INT((BK$29-1)/$K118))*$S118*((1+'Inputs &amp; Summary'!$D$7)^BK$29))),(_xlfn.WEIBULL.DIST(BK$29,$L118,$K118,FALSE)*$S118*((1+'Inputs &amp; Summary'!$D$7)^BK$29))),IF($M118=Lists!$H$3,IF($K118&lt;1,((($R118*(1-$E118)+$Q118*(1-$F118))/$K118)*((1+'Inputs &amp; Summary'!$D$7)^BK$29)),((INT(BK$29/$K118)-INT((BK$29-1)/$K118))*($R118*(1-$E118)+$Q118*(1-$F118))*((1+'Inputs &amp; Summary'!$D$7)^BK$29))),((_xlfn.WEIBULL.DIST(BK$29,$L118,$K118,FALSE)*($R118*(1-$E118)+$Q118*(1-$F118))*((1+'Inputs &amp; Summary'!$D$7)^BK$29))))))</f>
        <v>0</v>
      </c>
      <c r="BL118" s="114">
        <f>$D118*IF(BL$29&gt;'Inputs &amp; Summary'!$D$5,0,IF(BL$29&gt;VLOOKUP($G118,Lists!$J$17:$K$21,2),IF($M118=Lists!$H$3,IF($K118&lt;1,(($S118/$K118)*((1+'Inputs &amp; Summary'!$D$7)^BL$29)),((INT(BL$29/$K118)-INT((BL$29-1)/$K118))*$S118*((1+'Inputs &amp; Summary'!$D$7)^BL$29))),(_xlfn.WEIBULL.DIST(BL$29,$L118,$K118,FALSE)*$S118*((1+'Inputs &amp; Summary'!$D$7)^BL$29))),IF($M118=Lists!$H$3,IF($K118&lt;1,((($R118*(1-$E118)+$Q118*(1-$F118))/$K118)*((1+'Inputs &amp; Summary'!$D$7)^BL$29)),((INT(BL$29/$K118)-INT((BL$29-1)/$K118))*($R118*(1-$E118)+$Q118*(1-$F118))*((1+'Inputs &amp; Summary'!$D$7)^BL$29))),((_xlfn.WEIBULL.DIST(BL$29,$L118,$K118,FALSE)*($R118*(1-$E118)+$Q118*(1-$F118))*((1+'Inputs &amp; Summary'!$D$7)^BL$29))))))</f>
        <v>0</v>
      </c>
    </row>
    <row r="119" spans="1:64" s="1" customFormat="1" ht="28.8" x14ac:dyDescent="0.3">
      <c r="A119" s="79" t="s">
        <v>408</v>
      </c>
      <c r="B119" s="33" t="s">
        <v>307</v>
      </c>
      <c r="C119" s="33" t="s">
        <v>50</v>
      </c>
      <c r="D119" s="218">
        <f>'Inputs &amp; Summary'!$D$53</f>
        <v>0</v>
      </c>
      <c r="E119" s="116">
        <v>0</v>
      </c>
      <c r="F119" s="116">
        <v>0</v>
      </c>
      <c r="G119" s="213" t="s">
        <v>433</v>
      </c>
      <c r="H119" s="34" t="s">
        <v>290</v>
      </c>
      <c r="I119" s="34" t="s">
        <v>238</v>
      </c>
      <c r="J119" s="33">
        <f>VLOOKUP(I119,'Labor Rates'!$A$1:$B$16,2)</f>
        <v>10.677884615384615</v>
      </c>
      <c r="K119" s="35">
        <v>1</v>
      </c>
      <c r="L119" s="35">
        <v>1</v>
      </c>
      <c r="M119" s="33" t="s">
        <v>259</v>
      </c>
      <c r="N119" s="84">
        <v>1</v>
      </c>
      <c r="O119" s="35">
        <v>4</v>
      </c>
      <c r="P119" s="5">
        <v>120</v>
      </c>
      <c r="Q119" s="73">
        <f t="shared" si="16"/>
        <v>42.71153846153846</v>
      </c>
      <c r="R119" s="73">
        <f t="shared" si="17"/>
        <v>120</v>
      </c>
      <c r="S119" s="74">
        <f t="shared" si="18"/>
        <v>0</v>
      </c>
      <c r="T119" s="88"/>
      <c r="U119" s="80"/>
      <c r="V119" s="87">
        <f t="shared" si="19"/>
        <v>0</v>
      </c>
      <c r="W119" s="87">
        <f>NPV('Inputs &amp; Summary'!$D$6,Y119:BL119)</f>
        <v>0</v>
      </c>
      <c r="X119" s="90">
        <f t="shared" si="20"/>
        <v>0</v>
      </c>
      <c r="Y119" s="114">
        <f>$D119*IF(Y$29&gt;'Inputs &amp; Summary'!$D$5,0,IF(Y$29&gt;VLOOKUP($G119,Lists!$J$17:$K$21,2),IF($M119=Lists!$H$3,IF($K119&lt;1,(($S119/$K119)*((1+'Inputs &amp; Summary'!$D$7)^Y$29)),((INT(Y$29/$K119)-INT((Y$29-1)/$K119))*$S119*((1+'Inputs &amp; Summary'!$D$7)^Y$29))),(_xlfn.WEIBULL.DIST(Y$29,$L119,$K119,FALSE)*$S119*((1+'Inputs &amp; Summary'!$D$7)^Y$29))),IF($M119=Lists!$H$3,IF($K119&lt;1,((($R119*(1-$E119)+$Q119*(1-$F119))/$K119)*((1+'Inputs &amp; Summary'!$D$7)^Y$29)),((INT(Y$29/$K119)-INT((Y$29-1)/$K119))*($R119*(1-$E119)+$Q119*(1-$F119))*((1+'Inputs &amp; Summary'!$D$7)^Y$29))),((_xlfn.WEIBULL.DIST(Y$29,$L119,$K119,FALSE)*($R119*(1-$E119)+$Q119*(1-$F119))*((1+'Inputs &amp; Summary'!$D$7)^Y$29))))))</f>
        <v>0</v>
      </c>
      <c r="Z119" s="114">
        <f>$D119*IF(Z$29&gt;'Inputs &amp; Summary'!$D$5,0,IF(Z$29&gt;VLOOKUP($G119,Lists!$J$17:$K$21,2),IF($M119=Lists!$H$3,IF($K119&lt;1,(($S119/$K119)*((1+'Inputs &amp; Summary'!$D$7)^Z$29)),((INT(Z$29/$K119)-INT((Z$29-1)/$K119))*$S119*((1+'Inputs &amp; Summary'!$D$7)^Z$29))),(_xlfn.WEIBULL.DIST(Z$29,$L119,$K119,FALSE)*$S119*((1+'Inputs &amp; Summary'!$D$7)^Z$29))),IF($M119=Lists!$H$3,IF($K119&lt;1,((($R119*(1-$E119)+$Q119*(1-$F119))/$K119)*((1+'Inputs &amp; Summary'!$D$7)^Z$29)),((INT(Z$29/$K119)-INT((Z$29-1)/$K119))*($R119*(1-$E119)+$Q119*(1-$F119))*((1+'Inputs &amp; Summary'!$D$7)^Z$29))),((_xlfn.WEIBULL.DIST(Z$29,$L119,$K119,FALSE)*($R119*(1-$E119)+$Q119*(1-$F119))*((1+'Inputs &amp; Summary'!$D$7)^Z$29))))))</f>
        <v>0</v>
      </c>
      <c r="AA119" s="114">
        <f>$D119*IF(AA$29&gt;'Inputs &amp; Summary'!$D$5,0,IF(AA$29&gt;VLOOKUP($G119,Lists!$J$17:$K$21,2),IF($M119=Lists!$H$3,IF($K119&lt;1,(($S119/$K119)*((1+'Inputs &amp; Summary'!$D$7)^AA$29)),((INT(AA$29/$K119)-INT((AA$29-1)/$K119))*$S119*((1+'Inputs &amp; Summary'!$D$7)^AA$29))),(_xlfn.WEIBULL.DIST(AA$29,$L119,$K119,FALSE)*$S119*((1+'Inputs &amp; Summary'!$D$7)^AA$29))),IF($M119=Lists!$H$3,IF($K119&lt;1,((($R119*(1-$E119)+$Q119*(1-$F119))/$K119)*((1+'Inputs &amp; Summary'!$D$7)^AA$29)),((INT(AA$29/$K119)-INT((AA$29-1)/$K119))*($R119*(1-$E119)+$Q119*(1-$F119))*((1+'Inputs &amp; Summary'!$D$7)^AA$29))),((_xlfn.WEIBULL.DIST(AA$29,$L119,$K119,FALSE)*($R119*(1-$E119)+$Q119*(1-$F119))*((1+'Inputs &amp; Summary'!$D$7)^AA$29))))))</f>
        <v>0</v>
      </c>
      <c r="AB119" s="114">
        <f>$D119*IF(AB$29&gt;'Inputs &amp; Summary'!$D$5,0,IF(AB$29&gt;VLOOKUP($G119,Lists!$J$17:$K$21,2),IF($M119=Lists!$H$3,IF($K119&lt;1,(($S119/$K119)*((1+'Inputs &amp; Summary'!$D$7)^AB$29)),((INT(AB$29/$K119)-INT((AB$29-1)/$K119))*$S119*((1+'Inputs &amp; Summary'!$D$7)^AB$29))),(_xlfn.WEIBULL.DIST(AB$29,$L119,$K119,FALSE)*$S119*((1+'Inputs &amp; Summary'!$D$7)^AB$29))),IF($M119=Lists!$H$3,IF($K119&lt;1,((($R119*(1-$E119)+$Q119*(1-$F119))/$K119)*((1+'Inputs &amp; Summary'!$D$7)^AB$29)),((INT(AB$29/$K119)-INT((AB$29-1)/$K119))*($R119*(1-$E119)+$Q119*(1-$F119))*((1+'Inputs &amp; Summary'!$D$7)^AB$29))),((_xlfn.WEIBULL.DIST(AB$29,$L119,$K119,FALSE)*($R119*(1-$E119)+$Q119*(1-$F119))*((1+'Inputs &amp; Summary'!$D$7)^AB$29))))))</f>
        <v>0</v>
      </c>
      <c r="AC119" s="114">
        <f>$D119*IF(AC$29&gt;'Inputs &amp; Summary'!$D$5,0,IF(AC$29&gt;VLOOKUP($G119,Lists!$J$17:$K$21,2),IF($M119=Lists!$H$3,IF($K119&lt;1,(($S119/$K119)*((1+'Inputs &amp; Summary'!$D$7)^AC$29)),((INT(AC$29/$K119)-INT((AC$29-1)/$K119))*$S119*((1+'Inputs &amp; Summary'!$D$7)^AC$29))),(_xlfn.WEIBULL.DIST(AC$29,$L119,$K119,FALSE)*$S119*((1+'Inputs &amp; Summary'!$D$7)^AC$29))),IF($M119=Lists!$H$3,IF($K119&lt;1,((($R119*(1-$E119)+$Q119*(1-$F119))/$K119)*((1+'Inputs &amp; Summary'!$D$7)^AC$29)),((INT(AC$29/$K119)-INT((AC$29-1)/$K119))*($R119*(1-$E119)+$Q119*(1-$F119))*((1+'Inputs &amp; Summary'!$D$7)^AC$29))),((_xlfn.WEIBULL.DIST(AC$29,$L119,$K119,FALSE)*($R119*(1-$E119)+$Q119*(1-$F119))*((1+'Inputs &amp; Summary'!$D$7)^AC$29))))))</f>
        <v>0</v>
      </c>
      <c r="AD119" s="114">
        <f>$D119*IF(AD$29&gt;'Inputs &amp; Summary'!$D$5,0,IF(AD$29&gt;VLOOKUP($G119,Lists!$J$17:$K$21,2),IF($M119=Lists!$H$3,IF($K119&lt;1,(($S119/$K119)*((1+'Inputs &amp; Summary'!$D$7)^AD$29)),((INT(AD$29/$K119)-INT((AD$29-1)/$K119))*$S119*((1+'Inputs &amp; Summary'!$D$7)^AD$29))),(_xlfn.WEIBULL.DIST(AD$29,$L119,$K119,FALSE)*$S119*((1+'Inputs &amp; Summary'!$D$7)^AD$29))),IF($M119=Lists!$H$3,IF($K119&lt;1,((($R119*(1-$E119)+$Q119*(1-$F119))/$K119)*((1+'Inputs &amp; Summary'!$D$7)^AD$29)),((INT(AD$29/$K119)-INT((AD$29-1)/$K119))*($R119*(1-$E119)+$Q119*(1-$F119))*((1+'Inputs &amp; Summary'!$D$7)^AD$29))),((_xlfn.WEIBULL.DIST(AD$29,$L119,$K119,FALSE)*($R119*(1-$E119)+$Q119*(1-$F119))*((1+'Inputs &amp; Summary'!$D$7)^AD$29))))))</f>
        <v>0</v>
      </c>
      <c r="AE119" s="114">
        <f>$D119*IF(AE$29&gt;'Inputs &amp; Summary'!$D$5,0,IF(AE$29&gt;VLOOKUP($G119,Lists!$J$17:$K$21,2),IF($M119=Lists!$H$3,IF($K119&lt;1,(($S119/$K119)*((1+'Inputs &amp; Summary'!$D$7)^AE$29)),((INT(AE$29/$K119)-INT((AE$29-1)/$K119))*$S119*((1+'Inputs &amp; Summary'!$D$7)^AE$29))),(_xlfn.WEIBULL.DIST(AE$29,$L119,$K119,FALSE)*$S119*((1+'Inputs &amp; Summary'!$D$7)^AE$29))),IF($M119=Lists!$H$3,IF($K119&lt;1,((($R119*(1-$E119)+$Q119*(1-$F119))/$K119)*((1+'Inputs &amp; Summary'!$D$7)^AE$29)),((INT(AE$29/$K119)-INT((AE$29-1)/$K119))*($R119*(1-$E119)+$Q119*(1-$F119))*((1+'Inputs &amp; Summary'!$D$7)^AE$29))),((_xlfn.WEIBULL.DIST(AE$29,$L119,$K119,FALSE)*($R119*(1-$E119)+$Q119*(1-$F119))*((1+'Inputs &amp; Summary'!$D$7)^AE$29))))))</f>
        <v>0</v>
      </c>
      <c r="AF119" s="114">
        <f>$D119*IF(AF$29&gt;'Inputs &amp; Summary'!$D$5,0,IF(AF$29&gt;VLOOKUP($G119,Lists!$J$17:$K$21,2),IF($M119=Lists!$H$3,IF($K119&lt;1,(($S119/$K119)*((1+'Inputs &amp; Summary'!$D$7)^AF$29)),((INT(AF$29/$K119)-INT((AF$29-1)/$K119))*$S119*((1+'Inputs &amp; Summary'!$D$7)^AF$29))),(_xlfn.WEIBULL.DIST(AF$29,$L119,$K119,FALSE)*$S119*((1+'Inputs &amp; Summary'!$D$7)^AF$29))),IF($M119=Lists!$H$3,IF($K119&lt;1,((($R119*(1-$E119)+$Q119*(1-$F119))/$K119)*((1+'Inputs &amp; Summary'!$D$7)^AF$29)),((INT(AF$29/$K119)-INT((AF$29-1)/$K119))*($R119*(1-$E119)+$Q119*(1-$F119))*((1+'Inputs &amp; Summary'!$D$7)^AF$29))),((_xlfn.WEIBULL.DIST(AF$29,$L119,$K119,FALSE)*($R119*(1-$E119)+$Q119*(1-$F119))*((1+'Inputs &amp; Summary'!$D$7)^AF$29))))))</f>
        <v>0</v>
      </c>
      <c r="AG119" s="114">
        <f>$D119*IF(AG$29&gt;'Inputs &amp; Summary'!$D$5,0,IF(AG$29&gt;VLOOKUP($G119,Lists!$J$17:$K$21,2),IF($M119=Lists!$H$3,IF($K119&lt;1,(($S119/$K119)*((1+'Inputs &amp; Summary'!$D$7)^AG$29)),((INT(AG$29/$K119)-INT((AG$29-1)/$K119))*$S119*((1+'Inputs &amp; Summary'!$D$7)^AG$29))),(_xlfn.WEIBULL.DIST(AG$29,$L119,$K119,FALSE)*$S119*((1+'Inputs &amp; Summary'!$D$7)^AG$29))),IF($M119=Lists!$H$3,IF($K119&lt;1,((($R119*(1-$E119)+$Q119*(1-$F119))/$K119)*((1+'Inputs &amp; Summary'!$D$7)^AG$29)),((INT(AG$29/$K119)-INT((AG$29-1)/$K119))*($R119*(1-$E119)+$Q119*(1-$F119))*((1+'Inputs &amp; Summary'!$D$7)^AG$29))),((_xlfn.WEIBULL.DIST(AG$29,$L119,$K119,FALSE)*($R119*(1-$E119)+$Q119*(1-$F119))*((1+'Inputs &amp; Summary'!$D$7)^AG$29))))))</f>
        <v>0</v>
      </c>
      <c r="AH119" s="114">
        <f>$D119*IF(AH$29&gt;'Inputs &amp; Summary'!$D$5,0,IF(AH$29&gt;VLOOKUP($G119,Lists!$J$17:$K$21,2),IF($M119=Lists!$H$3,IF($K119&lt;1,(($S119/$K119)*((1+'Inputs &amp; Summary'!$D$7)^AH$29)),((INT(AH$29/$K119)-INT((AH$29-1)/$K119))*$S119*((1+'Inputs &amp; Summary'!$D$7)^AH$29))),(_xlfn.WEIBULL.DIST(AH$29,$L119,$K119,FALSE)*$S119*((1+'Inputs &amp; Summary'!$D$7)^AH$29))),IF($M119=Lists!$H$3,IF($K119&lt;1,((($R119*(1-$E119)+$Q119*(1-$F119))/$K119)*((1+'Inputs &amp; Summary'!$D$7)^AH$29)),((INT(AH$29/$K119)-INT((AH$29-1)/$K119))*($R119*(1-$E119)+$Q119*(1-$F119))*((1+'Inputs &amp; Summary'!$D$7)^AH$29))),((_xlfn.WEIBULL.DIST(AH$29,$L119,$K119,FALSE)*($R119*(1-$E119)+$Q119*(1-$F119))*((1+'Inputs &amp; Summary'!$D$7)^AH$29))))))</f>
        <v>0</v>
      </c>
      <c r="AI119" s="114">
        <f>$D119*IF(AI$29&gt;'Inputs &amp; Summary'!$D$5,0,IF(AI$29&gt;VLOOKUP($G119,Lists!$J$17:$K$21,2),IF($M119=Lists!$H$3,IF($K119&lt;1,(($S119/$K119)*((1+'Inputs &amp; Summary'!$D$7)^AI$29)),((INT(AI$29/$K119)-INT((AI$29-1)/$K119))*$S119*((1+'Inputs &amp; Summary'!$D$7)^AI$29))),(_xlfn.WEIBULL.DIST(AI$29,$L119,$K119,FALSE)*$S119*((1+'Inputs &amp; Summary'!$D$7)^AI$29))),IF($M119=Lists!$H$3,IF($K119&lt;1,((($R119*(1-$E119)+$Q119*(1-$F119))/$K119)*((1+'Inputs &amp; Summary'!$D$7)^AI$29)),((INT(AI$29/$K119)-INT((AI$29-1)/$K119))*($R119*(1-$E119)+$Q119*(1-$F119))*((1+'Inputs &amp; Summary'!$D$7)^AI$29))),((_xlfn.WEIBULL.DIST(AI$29,$L119,$K119,FALSE)*($R119*(1-$E119)+$Q119*(1-$F119))*((1+'Inputs &amp; Summary'!$D$7)^AI$29))))))</f>
        <v>0</v>
      </c>
      <c r="AJ119" s="114">
        <f>$D119*IF(AJ$29&gt;'Inputs &amp; Summary'!$D$5,0,IF(AJ$29&gt;VLOOKUP($G119,Lists!$J$17:$K$21,2),IF($M119=Lists!$H$3,IF($K119&lt;1,(($S119/$K119)*((1+'Inputs &amp; Summary'!$D$7)^AJ$29)),((INT(AJ$29/$K119)-INT((AJ$29-1)/$K119))*$S119*((1+'Inputs &amp; Summary'!$D$7)^AJ$29))),(_xlfn.WEIBULL.DIST(AJ$29,$L119,$K119,FALSE)*$S119*((1+'Inputs &amp; Summary'!$D$7)^AJ$29))),IF($M119=Lists!$H$3,IF($K119&lt;1,((($R119*(1-$E119)+$Q119*(1-$F119))/$K119)*((1+'Inputs &amp; Summary'!$D$7)^AJ$29)),((INT(AJ$29/$K119)-INT((AJ$29-1)/$K119))*($R119*(1-$E119)+$Q119*(1-$F119))*((1+'Inputs &amp; Summary'!$D$7)^AJ$29))),((_xlfn.WEIBULL.DIST(AJ$29,$L119,$K119,FALSE)*($R119*(1-$E119)+$Q119*(1-$F119))*((1+'Inputs &amp; Summary'!$D$7)^AJ$29))))))</f>
        <v>0</v>
      </c>
      <c r="AK119" s="114">
        <f>$D119*IF(AK$29&gt;'Inputs &amp; Summary'!$D$5,0,IF(AK$29&gt;VLOOKUP($G119,Lists!$J$17:$K$21,2),IF($M119=Lists!$H$3,IF($K119&lt;1,(($S119/$K119)*((1+'Inputs &amp; Summary'!$D$7)^AK$29)),((INT(AK$29/$K119)-INT((AK$29-1)/$K119))*$S119*((1+'Inputs &amp; Summary'!$D$7)^AK$29))),(_xlfn.WEIBULL.DIST(AK$29,$L119,$K119,FALSE)*$S119*((1+'Inputs &amp; Summary'!$D$7)^AK$29))),IF($M119=Lists!$H$3,IF($K119&lt;1,((($R119*(1-$E119)+$Q119*(1-$F119))/$K119)*((1+'Inputs &amp; Summary'!$D$7)^AK$29)),((INT(AK$29/$K119)-INT((AK$29-1)/$K119))*($R119*(1-$E119)+$Q119*(1-$F119))*((1+'Inputs &amp; Summary'!$D$7)^AK$29))),((_xlfn.WEIBULL.DIST(AK$29,$L119,$K119,FALSE)*($R119*(1-$E119)+$Q119*(1-$F119))*((1+'Inputs &amp; Summary'!$D$7)^AK$29))))))</f>
        <v>0</v>
      </c>
      <c r="AL119" s="114">
        <f>$D119*IF(AL$29&gt;'Inputs &amp; Summary'!$D$5,0,IF(AL$29&gt;VLOOKUP($G119,Lists!$J$17:$K$21,2),IF($M119=Lists!$H$3,IF($K119&lt;1,(($S119/$K119)*((1+'Inputs &amp; Summary'!$D$7)^AL$29)),((INT(AL$29/$K119)-INT((AL$29-1)/$K119))*$S119*((1+'Inputs &amp; Summary'!$D$7)^AL$29))),(_xlfn.WEIBULL.DIST(AL$29,$L119,$K119,FALSE)*$S119*((1+'Inputs &amp; Summary'!$D$7)^AL$29))),IF($M119=Lists!$H$3,IF($K119&lt;1,((($R119*(1-$E119)+$Q119*(1-$F119))/$K119)*((1+'Inputs &amp; Summary'!$D$7)^AL$29)),((INT(AL$29/$K119)-INT((AL$29-1)/$K119))*($R119*(1-$E119)+$Q119*(1-$F119))*((1+'Inputs &amp; Summary'!$D$7)^AL$29))),((_xlfn.WEIBULL.DIST(AL$29,$L119,$K119,FALSE)*($R119*(1-$E119)+$Q119*(1-$F119))*((1+'Inputs &amp; Summary'!$D$7)^AL$29))))))</f>
        <v>0</v>
      </c>
      <c r="AM119" s="114">
        <f>$D119*IF(AM$29&gt;'Inputs &amp; Summary'!$D$5,0,IF(AM$29&gt;VLOOKUP($G119,Lists!$J$17:$K$21,2),IF($M119=Lists!$H$3,IF($K119&lt;1,(($S119/$K119)*((1+'Inputs &amp; Summary'!$D$7)^AM$29)),((INT(AM$29/$K119)-INT((AM$29-1)/$K119))*$S119*((1+'Inputs &amp; Summary'!$D$7)^AM$29))),(_xlfn.WEIBULL.DIST(AM$29,$L119,$K119,FALSE)*$S119*((1+'Inputs &amp; Summary'!$D$7)^AM$29))),IF($M119=Lists!$H$3,IF($K119&lt;1,((($R119*(1-$E119)+$Q119*(1-$F119))/$K119)*((1+'Inputs &amp; Summary'!$D$7)^AM$29)),((INT(AM$29/$K119)-INT((AM$29-1)/$K119))*($R119*(1-$E119)+$Q119*(1-$F119))*((1+'Inputs &amp; Summary'!$D$7)^AM$29))),((_xlfn.WEIBULL.DIST(AM$29,$L119,$K119,FALSE)*($R119*(1-$E119)+$Q119*(1-$F119))*((1+'Inputs &amp; Summary'!$D$7)^AM$29))))))</f>
        <v>0</v>
      </c>
      <c r="AN119" s="114">
        <f>$D119*IF(AN$29&gt;'Inputs &amp; Summary'!$D$5,0,IF(AN$29&gt;VLOOKUP($G119,Lists!$J$17:$K$21,2),IF($M119=Lists!$H$3,IF($K119&lt;1,(($S119/$K119)*((1+'Inputs &amp; Summary'!$D$7)^AN$29)),((INT(AN$29/$K119)-INT((AN$29-1)/$K119))*$S119*((1+'Inputs &amp; Summary'!$D$7)^AN$29))),(_xlfn.WEIBULL.DIST(AN$29,$L119,$K119,FALSE)*$S119*((1+'Inputs &amp; Summary'!$D$7)^AN$29))),IF($M119=Lists!$H$3,IF($K119&lt;1,((($R119*(1-$E119)+$Q119*(1-$F119))/$K119)*((1+'Inputs &amp; Summary'!$D$7)^AN$29)),((INT(AN$29/$K119)-INT((AN$29-1)/$K119))*($R119*(1-$E119)+$Q119*(1-$F119))*((1+'Inputs &amp; Summary'!$D$7)^AN$29))),((_xlfn.WEIBULL.DIST(AN$29,$L119,$K119,FALSE)*($R119*(1-$E119)+$Q119*(1-$F119))*((1+'Inputs &amp; Summary'!$D$7)^AN$29))))))</f>
        <v>0</v>
      </c>
      <c r="AO119" s="114">
        <f>$D119*IF(AO$29&gt;'Inputs &amp; Summary'!$D$5,0,IF(AO$29&gt;VLOOKUP($G119,Lists!$J$17:$K$21,2),IF($M119=Lists!$H$3,IF($K119&lt;1,(($S119/$K119)*((1+'Inputs &amp; Summary'!$D$7)^AO$29)),((INT(AO$29/$K119)-INT((AO$29-1)/$K119))*$S119*((1+'Inputs &amp; Summary'!$D$7)^AO$29))),(_xlfn.WEIBULL.DIST(AO$29,$L119,$K119,FALSE)*$S119*((1+'Inputs &amp; Summary'!$D$7)^AO$29))),IF($M119=Lists!$H$3,IF($K119&lt;1,((($R119*(1-$E119)+$Q119*(1-$F119))/$K119)*((1+'Inputs &amp; Summary'!$D$7)^AO$29)),((INT(AO$29/$K119)-INT((AO$29-1)/$K119))*($R119*(1-$E119)+$Q119*(1-$F119))*((1+'Inputs &amp; Summary'!$D$7)^AO$29))),((_xlfn.WEIBULL.DIST(AO$29,$L119,$K119,FALSE)*($R119*(1-$E119)+$Q119*(1-$F119))*((1+'Inputs &amp; Summary'!$D$7)^AO$29))))))</f>
        <v>0</v>
      </c>
      <c r="AP119" s="114">
        <f>$D119*IF(AP$29&gt;'Inputs &amp; Summary'!$D$5,0,IF(AP$29&gt;VLOOKUP($G119,Lists!$J$17:$K$21,2),IF($M119=Lists!$H$3,IF($K119&lt;1,(($S119/$K119)*((1+'Inputs &amp; Summary'!$D$7)^AP$29)),((INT(AP$29/$K119)-INT((AP$29-1)/$K119))*$S119*((1+'Inputs &amp; Summary'!$D$7)^AP$29))),(_xlfn.WEIBULL.DIST(AP$29,$L119,$K119,FALSE)*$S119*((1+'Inputs &amp; Summary'!$D$7)^AP$29))),IF($M119=Lists!$H$3,IF($K119&lt;1,((($R119*(1-$E119)+$Q119*(1-$F119))/$K119)*((1+'Inputs &amp; Summary'!$D$7)^AP$29)),((INT(AP$29/$K119)-INT((AP$29-1)/$K119))*($R119*(1-$E119)+$Q119*(1-$F119))*((1+'Inputs &amp; Summary'!$D$7)^AP$29))),((_xlfn.WEIBULL.DIST(AP$29,$L119,$K119,FALSE)*($R119*(1-$E119)+$Q119*(1-$F119))*((1+'Inputs &amp; Summary'!$D$7)^AP$29))))))</f>
        <v>0</v>
      </c>
      <c r="AQ119" s="114">
        <f>$D119*IF(AQ$29&gt;'Inputs &amp; Summary'!$D$5,0,IF(AQ$29&gt;VLOOKUP($G119,Lists!$J$17:$K$21,2),IF($M119=Lists!$H$3,IF($K119&lt;1,(($S119/$K119)*((1+'Inputs &amp; Summary'!$D$7)^AQ$29)),((INT(AQ$29/$K119)-INT((AQ$29-1)/$K119))*$S119*((1+'Inputs &amp; Summary'!$D$7)^AQ$29))),(_xlfn.WEIBULL.DIST(AQ$29,$L119,$K119,FALSE)*$S119*((1+'Inputs &amp; Summary'!$D$7)^AQ$29))),IF($M119=Lists!$H$3,IF($K119&lt;1,((($R119*(1-$E119)+$Q119*(1-$F119))/$K119)*((1+'Inputs &amp; Summary'!$D$7)^AQ$29)),((INT(AQ$29/$K119)-INT((AQ$29-1)/$K119))*($R119*(1-$E119)+$Q119*(1-$F119))*((1+'Inputs &amp; Summary'!$D$7)^AQ$29))),((_xlfn.WEIBULL.DIST(AQ$29,$L119,$K119,FALSE)*($R119*(1-$E119)+$Q119*(1-$F119))*((1+'Inputs &amp; Summary'!$D$7)^AQ$29))))))</f>
        <v>0</v>
      </c>
      <c r="AR119" s="114">
        <f>$D119*IF(AR$29&gt;'Inputs &amp; Summary'!$D$5,0,IF(AR$29&gt;VLOOKUP($G119,Lists!$J$17:$K$21,2),IF($M119=Lists!$H$3,IF($K119&lt;1,(($S119/$K119)*((1+'Inputs &amp; Summary'!$D$7)^AR$29)),((INT(AR$29/$K119)-INT((AR$29-1)/$K119))*$S119*((1+'Inputs &amp; Summary'!$D$7)^AR$29))),(_xlfn.WEIBULL.DIST(AR$29,$L119,$K119,FALSE)*$S119*((1+'Inputs &amp; Summary'!$D$7)^AR$29))),IF($M119=Lists!$H$3,IF($K119&lt;1,((($R119*(1-$E119)+$Q119*(1-$F119))/$K119)*((1+'Inputs &amp; Summary'!$D$7)^AR$29)),((INT(AR$29/$K119)-INT((AR$29-1)/$K119))*($R119*(1-$E119)+$Q119*(1-$F119))*((1+'Inputs &amp; Summary'!$D$7)^AR$29))),((_xlfn.WEIBULL.DIST(AR$29,$L119,$K119,FALSE)*($R119*(1-$E119)+$Q119*(1-$F119))*((1+'Inputs &amp; Summary'!$D$7)^AR$29))))))</f>
        <v>0</v>
      </c>
      <c r="AS119" s="114">
        <f>$D119*IF(AS$29&gt;'Inputs &amp; Summary'!$D$5,0,IF(AS$29&gt;VLOOKUP($G119,Lists!$J$17:$K$21,2),IF($M119=Lists!$H$3,IF($K119&lt;1,(($S119/$K119)*((1+'Inputs &amp; Summary'!$D$7)^AS$29)),((INT(AS$29/$K119)-INT((AS$29-1)/$K119))*$S119*((1+'Inputs &amp; Summary'!$D$7)^AS$29))),(_xlfn.WEIBULL.DIST(AS$29,$L119,$K119,FALSE)*$S119*((1+'Inputs &amp; Summary'!$D$7)^AS$29))),IF($M119=Lists!$H$3,IF($K119&lt;1,((($R119*(1-$E119)+$Q119*(1-$F119))/$K119)*((1+'Inputs &amp; Summary'!$D$7)^AS$29)),((INT(AS$29/$K119)-INT((AS$29-1)/$K119))*($R119*(1-$E119)+$Q119*(1-$F119))*((1+'Inputs &amp; Summary'!$D$7)^AS$29))),((_xlfn.WEIBULL.DIST(AS$29,$L119,$K119,FALSE)*($R119*(1-$E119)+$Q119*(1-$F119))*((1+'Inputs &amp; Summary'!$D$7)^AS$29))))))</f>
        <v>0</v>
      </c>
      <c r="AT119" s="114">
        <f>$D119*IF(AT$29&gt;'Inputs &amp; Summary'!$D$5,0,IF(AT$29&gt;VLOOKUP($G119,Lists!$J$17:$K$21,2),IF($M119=Lists!$H$3,IF($K119&lt;1,(($S119/$K119)*((1+'Inputs &amp; Summary'!$D$7)^AT$29)),((INT(AT$29/$K119)-INT((AT$29-1)/$K119))*$S119*((1+'Inputs &amp; Summary'!$D$7)^AT$29))),(_xlfn.WEIBULL.DIST(AT$29,$L119,$K119,FALSE)*$S119*((1+'Inputs &amp; Summary'!$D$7)^AT$29))),IF($M119=Lists!$H$3,IF($K119&lt;1,((($R119*(1-$E119)+$Q119*(1-$F119))/$K119)*((1+'Inputs &amp; Summary'!$D$7)^AT$29)),((INT(AT$29/$K119)-INT((AT$29-1)/$K119))*($R119*(1-$E119)+$Q119*(1-$F119))*((1+'Inputs &amp; Summary'!$D$7)^AT$29))),((_xlfn.WEIBULL.DIST(AT$29,$L119,$K119,FALSE)*($R119*(1-$E119)+$Q119*(1-$F119))*((1+'Inputs &amp; Summary'!$D$7)^AT$29))))))</f>
        <v>0</v>
      </c>
      <c r="AU119" s="114">
        <f>$D119*IF(AU$29&gt;'Inputs &amp; Summary'!$D$5,0,IF(AU$29&gt;VLOOKUP($G119,Lists!$J$17:$K$21,2),IF($M119=Lists!$H$3,IF($K119&lt;1,(($S119/$K119)*((1+'Inputs &amp; Summary'!$D$7)^AU$29)),((INT(AU$29/$K119)-INT((AU$29-1)/$K119))*$S119*((1+'Inputs &amp; Summary'!$D$7)^AU$29))),(_xlfn.WEIBULL.DIST(AU$29,$L119,$K119,FALSE)*$S119*((1+'Inputs &amp; Summary'!$D$7)^AU$29))),IF($M119=Lists!$H$3,IF($K119&lt;1,((($R119*(1-$E119)+$Q119*(1-$F119))/$K119)*((1+'Inputs &amp; Summary'!$D$7)^AU$29)),((INT(AU$29/$K119)-INT((AU$29-1)/$K119))*($R119*(1-$E119)+$Q119*(1-$F119))*((1+'Inputs &amp; Summary'!$D$7)^AU$29))),((_xlfn.WEIBULL.DIST(AU$29,$L119,$K119,FALSE)*($R119*(1-$E119)+$Q119*(1-$F119))*((1+'Inputs &amp; Summary'!$D$7)^AU$29))))))</f>
        <v>0</v>
      </c>
      <c r="AV119" s="114">
        <f>$D119*IF(AV$29&gt;'Inputs &amp; Summary'!$D$5,0,IF(AV$29&gt;VLOOKUP($G119,Lists!$J$17:$K$21,2),IF($M119=Lists!$H$3,IF($K119&lt;1,(($S119/$K119)*((1+'Inputs &amp; Summary'!$D$7)^AV$29)),((INT(AV$29/$K119)-INT((AV$29-1)/$K119))*$S119*((1+'Inputs &amp; Summary'!$D$7)^AV$29))),(_xlfn.WEIBULL.DIST(AV$29,$L119,$K119,FALSE)*$S119*((1+'Inputs &amp; Summary'!$D$7)^AV$29))),IF($M119=Lists!$H$3,IF($K119&lt;1,((($R119*(1-$E119)+$Q119*(1-$F119))/$K119)*((1+'Inputs &amp; Summary'!$D$7)^AV$29)),((INT(AV$29/$K119)-INT((AV$29-1)/$K119))*($R119*(1-$E119)+$Q119*(1-$F119))*((1+'Inputs &amp; Summary'!$D$7)^AV$29))),((_xlfn.WEIBULL.DIST(AV$29,$L119,$K119,FALSE)*($R119*(1-$E119)+$Q119*(1-$F119))*((1+'Inputs &amp; Summary'!$D$7)^AV$29))))))</f>
        <v>0</v>
      </c>
      <c r="AW119" s="114">
        <f>$D119*IF(AW$29&gt;'Inputs &amp; Summary'!$D$5,0,IF(AW$29&gt;VLOOKUP($G119,Lists!$J$17:$K$21,2),IF($M119=Lists!$H$3,IF($K119&lt;1,(($S119/$K119)*((1+'Inputs &amp; Summary'!$D$7)^AW$29)),((INT(AW$29/$K119)-INT((AW$29-1)/$K119))*$S119*((1+'Inputs &amp; Summary'!$D$7)^AW$29))),(_xlfn.WEIBULL.DIST(AW$29,$L119,$K119,FALSE)*$S119*((1+'Inputs &amp; Summary'!$D$7)^AW$29))),IF($M119=Lists!$H$3,IF($K119&lt;1,((($R119*(1-$E119)+$Q119*(1-$F119))/$K119)*((1+'Inputs &amp; Summary'!$D$7)^AW$29)),((INT(AW$29/$K119)-INT((AW$29-1)/$K119))*($R119*(1-$E119)+$Q119*(1-$F119))*((1+'Inputs &amp; Summary'!$D$7)^AW$29))),((_xlfn.WEIBULL.DIST(AW$29,$L119,$K119,FALSE)*($R119*(1-$E119)+$Q119*(1-$F119))*((1+'Inputs &amp; Summary'!$D$7)^AW$29))))))</f>
        <v>0</v>
      </c>
      <c r="AX119" s="114">
        <f>$D119*IF(AX$29&gt;'Inputs &amp; Summary'!$D$5,0,IF(AX$29&gt;VLOOKUP($G119,Lists!$J$17:$K$21,2),IF($M119=Lists!$H$3,IF($K119&lt;1,(($S119/$K119)*((1+'Inputs &amp; Summary'!$D$7)^AX$29)),((INT(AX$29/$K119)-INT((AX$29-1)/$K119))*$S119*((1+'Inputs &amp; Summary'!$D$7)^AX$29))),(_xlfn.WEIBULL.DIST(AX$29,$L119,$K119,FALSE)*$S119*((1+'Inputs &amp; Summary'!$D$7)^AX$29))),IF($M119=Lists!$H$3,IF($K119&lt;1,((($R119*(1-$E119)+$Q119*(1-$F119))/$K119)*((1+'Inputs &amp; Summary'!$D$7)^AX$29)),((INT(AX$29/$K119)-INT((AX$29-1)/$K119))*($R119*(1-$E119)+$Q119*(1-$F119))*((1+'Inputs &amp; Summary'!$D$7)^AX$29))),((_xlfn.WEIBULL.DIST(AX$29,$L119,$K119,FALSE)*($R119*(1-$E119)+$Q119*(1-$F119))*((1+'Inputs &amp; Summary'!$D$7)^AX$29))))))</f>
        <v>0</v>
      </c>
      <c r="AY119" s="114">
        <f>$D119*IF(AY$29&gt;'Inputs &amp; Summary'!$D$5,0,IF(AY$29&gt;VLOOKUP($G119,Lists!$J$17:$K$21,2),IF($M119=Lists!$H$3,IF($K119&lt;1,(($S119/$K119)*((1+'Inputs &amp; Summary'!$D$7)^AY$29)),((INT(AY$29/$K119)-INT((AY$29-1)/$K119))*$S119*((1+'Inputs &amp; Summary'!$D$7)^AY$29))),(_xlfn.WEIBULL.DIST(AY$29,$L119,$K119,FALSE)*$S119*((1+'Inputs &amp; Summary'!$D$7)^AY$29))),IF($M119=Lists!$H$3,IF($K119&lt;1,((($R119*(1-$E119)+$Q119*(1-$F119))/$K119)*((1+'Inputs &amp; Summary'!$D$7)^AY$29)),((INT(AY$29/$K119)-INT((AY$29-1)/$K119))*($R119*(1-$E119)+$Q119*(1-$F119))*((1+'Inputs &amp; Summary'!$D$7)^AY$29))),((_xlfn.WEIBULL.DIST(AY$29,$L119,$K119,FALSE)*($R119*(1-$E119)+$Q119*(1-$F119))*((1+'Inputs &amp; Summary'!$D$7)^AY$29))))))</f>
        <v>0</v>
      </c>
      <c r="AZ119" s="114">
        <f>$D119*IF(AZ$29&gt;'Inputs &amp; Summary'!$D$5,0,IF(AZ$29&gt;VLOOKUP($G119,Lists!$J$17:$K$21,2),IF($M119=Lists!$H$3,IF($K119&lt;1,(($S119/$K119)*((1+'Inputs &amp; Summary'!$D$7)^AZ$29)),((INT(AZ$29/$K119)-INT((AZ$29-1)/$K119))*$S119*((1+'Inputs &amp; Summary'!$D$7)^AZ$29))),(_xlfn.WEIBULL.DIST(AZ$29,$L119,$K119,FALSE)*$S119*((1+'Inputs &amp; Summary'!$D$7)^AZ$29))),IF($M119=Lists!$H$3,IF($K119&lt;1,((($R119*(1-$E119)+$Q119*(1-$F119))/$K119)*((1+'Inputs &amp; Summary'!$D$7)^AZ$29)),((INT(AZ$29/$K119)-INT((AZ$29-1)/$K119))*($R119*(1-$E119)+$Q119*(1-$F119))*((1+'Inputs &amp; Summary'!$D$7)^AZ$29))),((_xlfn.WEIBULL.DIST(AZ$29,$L119,$K119,FALSE)*($R119*(1-$E119)+$Q119*(1-$F119))*((1+'Inputs &amp; Summary'!$D$7)^AZ$29))))))</f>
        <v>0</v>
      </c>
      <c r="BA119" s="114">
        <f>$D119*IF(BA$29&gt;'Inputs &amp; Summary'!$D$5,0,IF(BA$29&gt;VLOOKUP($G119,Lists!$J$17:$K$21,2),IF($M119=Lists!$H$3,IF($K119&lt;1,(($S119/$K119)*((1+'Inputs &amp; Summary'!$D$7)^BA$29)),((INT(BA$29/$K119)-INT((BA$29-1)/$K119))*$S119*((1+'Inputs &amp; Summary'!$D$7)^BA$29))),(_xlfn.WEIBULL.DIST(BA$29,$L119,$K119,FALSE)*$S119*((1+'Inputs &amp; Summary'!$D$7)^BA$29))),IF($M119=Lists!$H$3,IF($K119&lt;1,((($R119*(1-$E119)+$Q119*(1-$F119))/$K119)*((1+'Inputs &amp; Summary'!$D$7)^BA$29)),((INT(BA$29/$K119)-INT((BA$29-1)/$K119))*($R119*(1-$E119)+$Q119*(1-$F119))*((1+'Inputs &amp; Summary'!$D$7)^BA$29))),((_xlfn.WEIBULL.DIST(BA$29,$L119,$K119,FALSE)*($R119*(1-$E119)+$Q119*(1-$F119))*((1+'Inputs &amp; Summary'!$D$7)^BA$29))))))</f>
        <v>0</v>
      </c>
      <c r="BB119" s="114">
        <f>$D119*IF(BB$29&gt;'Inputs &amp; Summary'!$D$5,0,IF(BB$29&gt;VLOOKUP($G119,Lists!$J$17:$K$21,2),IF($M119=Lists!$H$3,IF($K119&lt;1,(($S119/$K119)*((1+'Inputs &amp; Summary'!$D$7)^BB$29)),((INT(BB$29/$K119)-INT((BB$29-1)/$K119))*$S119*((1+'Inputs &amp; Summary'!$D$7)^BB$29))),(_xlfn.WEIBULL.DIST(BB$29,$L119,$K119,FALSE)*$S119*((1+'Inputs &amp; Summary'!$D$7)^BB$29))),IF($M119=Lists!$H$3,IF($K119&lt;1,((($R119*(1-$E119)+$Q119*(1-$F119))/$K119)*((1+'Inputs &amp; Summary'!$D$7)^BB$29)),((INT(BB$29/$K119)-INT((BB$29-1)/$K119))*($R119*(1-$E119)+$Q119*(1-$F119))*((1+'Inputs &amp; Summary'!$D$7)^BB$29))),((_xlfn.WEIBULL.DIST(BB$29,$L119,$K119,FALSE)*($R119*(1-$E119)+$Q119*(1-$F119))*((1+'Inputs &amp; Summary'!$D$7)^BB$29))))))</f>
        <v>0</v>
      </c>
      <c r="BC119" s="114">
        <f>$D119*IF(BC$29&gt;'Inputs &amp; Summary'!$D$5,0,IF(BC$29&gt;VLOOKUP($G119,Lists!$J$17:$K$21,2),IF($M119=Lists!$H$3,IF($K119&lt;1,(($S119/$K119)*((1+'Inputs &amp; Summary'!$D$7)^BC$29)),((INT(BC$29/$K119)-INT((BC$29-1)/$K119))*$S119*((1+'Inputs &amp; Summary'!$D$7)^BC$29))),(_xlfn.WEIBULL.DIST(BC$29,$L119,$K119,FALSE)*$S119*((1+'Inputs &amp; Summary'!$D$7)^BC$29))),IF($M119=Lists!$H$3,IF($K119&lt;1,((($R119*(1-$E119)+$Q119*(1-$F119))/$K119)*((1+'Inputs &amp; Summary'!$D$7)^BC$29)),((INT(BC$29/$K119)-INT((BC$29-1)/$K119))*($R119*(1-$E119)+$Q119*(1-$F119))*((1+'Inputs &amp; Summary'!$D$7)^BC$29))),((_xlfn.WEIBULL.DIST(BC$29,$L119,$K119,FALSE)*($R119*(1-$E119)+$Q119*(1-$F119))*((1+'Inputs &amp; Summary'!$D$7)^BC$29))))))</f>
        <v>0</v>
      </c>
      <c r="BD119" s="114">
        <f>$D119*IF(BD$29&gt;'Inputs &amp; Summary'!$D$5,0,IF(BD$29&gt;VLOOKUP($G119,Lists!$J$17:$K$21,2),IF($M119=Lists!$H$3,IF($K119&lt;1,(($S119/$K119)*((1+'Inputs &amp; Summary'!$D$7)^BD$29)),((INT(BD$29/$K119)-INT((BD$29-1)/$K119))*$S119*((1+'Inputs &amp; Summary'!$D$7)^BD$29))),(_xlfn.WEIBULL.DIST(BD$29,$L119,$K119,FALSE)*$S119*((1+'Inputs &amp; Summary'!$D$7)^BD$29))),IF($M119=Lists!$H$3,IF($K119&lt;1,((($R119*(1-$E119)+$Q119*(1-$F119))/$K119)*((1+'Inputs &amp; Summary'!$D$7)^BD$29)),((INT(BD$29/$K119)-INT((BD$29-1)/$K119))*($R119*(1-$E119)+$Q119*(1-$F119))*((1+'Inputs &amp; Summary'!$D$7)^BD$29))),((_xlfn.WEIBULL.DIST(BD$29,$L119,$K119,FALSE)*($R119*(1-$E119)+$Q119*(1-$F119))*((1+'Inputs &amp; Summary'!$D$7)^BD$29))))))</f>
        <v>0</v>
      </c>
      <c r="BE119" s="114">
        <f>$D119*IF(BE$29&gt;'Inputs &amp; Summary'!$D$5,0,IF(BE$29&gt;VLOOKUP($G119,Lists!$J$17:$K$21,2),IF($M119=Lists!$H$3,IF($K119&lt;1,(($S119/$K119)*((1+'Inputs &amp; Summary'!$D$7)^BE$29)),((INT(BE$29/$K119)-INT((BE$29-1)/$K119))*$S119*((1+'Inputs &amp; Summary'!$D$7)^BE$29))),(_xlfn.WEIBULL.DIST(BE$29,$L119,$K119,FALSE)*$S119*((1+'Inputs &amp; Summary'!$D$7)^BE$29))),IF($M119=Lists!$H$3,IF($K119&lt;1,((($R119*(1-$E119)+$Q119*(1-$F119))/$K119)*((1+'Inputs &amp; Summary'!$D$7)^BE$29)),((INT(BE$29/$K119)-INT((BE$29-1)/$K119))*($R119*(1-$E119)+$Q119*(1-$F119))*((1+'Inputs &amp; Summary'!$D$7)^BE$29))),((_xlfn.WEIBULL.DIST(BE$29,$L119,$K119,FALSE)*($R119*(1-$E119)+$Q119*(1-$F119))*((1+'Inputs &amp; Summary'!$D$7)^BE$29))))))</f>
        <v>0</v>
      </c>
      <c r="BF119" s="114">
        <f>$D119*IF(BF$29&gt;'Inputs &amp; Summary'!$D$5,0,IF(BF$29&gt;VLOOKUP($G119,Lists!$J$17:$K$21,2),IF($M119=Lists!$H$3,IF($K119&lt;1,(($S119/$K119)*((1+'Inputs &amp; Summary'!$D$7)^BF$29)),((INT(BF$29/$K119)-INT((BF$29-1)/$K119))*$S119*((1+'Inputs &amp; Summary'!$D$7)^BF$29))),(_xlfn.WEIBULL.DIST(BF$29,$L119,$K119,FALSE)*$S119*((1+'Inputs &amp; Summary'!$D$7)^BF$29))),IF($M119=Lists!$H$3,IF($K119&lt;1,((($R119*(1-$E119)+$Q119*(1-$F119))/$K119)*((1+'Inputs &amp; Summary'!$D$7)^BF$29)),((INT(BF$29/$K119)-INT((BF$29-1)/$K119))*($R119*(1-$E119)+$Q119*(1-$F119))*((1+'Inputs &amp; Summary'!$D$7)^BF$29))),((_xlfn.WEIBULL.DIST(BF$29,$L119,$K119,FALSE)*($R119*(1-$E119)+$Q119*(1-$F119))*((1+'Inputs &amp; Summary'!$D$7)^BF$29))))))</f>
        <v>0</v>
      </c>
      <c r="BG119" s="114">
        <f>$D119*IF(BG$29&gt;'Inputs &amp; Summary'!$D$5,0,IF(BG$29&gt;VLOOKUP($G119,Lists!$J$17:$K$21,2),IF($M119=Lists!$H$3,IF($K119&lt;1,(($S119/$K119)*((1+'Inputs &amp; Summary'!$D$7)^BG$29)),((INT(BG$29/$K119)-INT((BG$29-1)/$K119))*$S119*((1+'Inputs &amp; Summary'!$D$7)^BG$29))),(_xlfn.WEIBULL.DIST(BG$29,$L119,$K119,FALSE)*$S119*((1+'Inputs &amp; Summary'!$D$7)^BG$29))),IF($M119=Lists!$H$3,IF($K119&lt;1,((($R119*(1-$E119)+$Q119*(1-$F119))/$K119)*((1+'Inputs &amp; Summary'!$D$7)^BG$29)),((INT(BG$29/$K119)-INT((BG$29-1)/$K119))*($R119*(1-$E119)+$Q119*(1-$F119))*((1+'Inputs &amp; Summary'!$D$7)^BG$29))),((_xlfn.WEIBULL.DIST(BG$29,$L119,$K119,FALSE)*($R119*(1-$E119)+$Q119*(1-$F119))*((1+'Inputs &amp; Summary'!$D$7)^BG$29))))))</f>
        <v>0</v>
      </c>
      <c r="BH119" s="114">
        <f>$D119*IF(BH$29&gt;'Inputs &amp; Summary'!$D$5,0,IF(BH$29&gt;VLOOKUP($G119,Lists!$J$17:$K$21,2),IF($M119=Lists!$H$3,IF($K119&lt;1,(($S119/$K119)*((1+'Inputs &amp; Summary'!$D$7)^BH$29)),((INT(BH$29/$K119)-INT((BH$29-1)/$K119))*$S119*((1+'Inputs &amp; Summary'!$D$7)^BH$29))),(_xlfn.WEIBULL.DIST(BH$29,$L119,$K119,FALSE)*$S119*((1+'Inputs &amp; Summary'!$D$7)^BH$29))),IF($M119=Lists!$H$3,IF($K119&lt;1,((($R119*(1-$E119)+$Q119*(1-$F119))/$K119)*((1+'Inputs &amp; Summary'!$D$7)^BH$29)),((INT(BH$29/$K119)-INT((BH$29-1)/$K119))*($R119*(1-$E119)+$Q119*(1-$F119))*((1+'Inputs &amp; Summary'!$D$7)^BH$29))),((_xlfn.WEIBULL.DIST(BH$29,$L119,$K119,FALSE)*($R119*(1-$E119)+$Q119*(1-$F119))*((1+'Inputs &amp; Summary'!$D$7)^BH$29))))))</f>
        <v>0</v>
      </c>
      <c r="BI119" s="114">
        <f>$D119*IF(BI$29&gt;'Inputs &amp; Summary'!$D$5,0,IF(BI$29&gt;VLOOKUP($G119,Lists!$J$17:$K$21,2),IF($M119=Lists!$H$3,IF($K119&lt;1,(($S119/$K119)*((1+'Inputs &amp; Summary'!$D$7)^BI$29)),((INT(BI$29/$K119)-INT((BI$29-1)/$K119))*$S119*((1+'Inputs &amp; Summary'!$D$7)^BI$29))),(_xlfn.WEIBULL.DIST(BI$29,$L119,$K119,FALSE)*$S119*((1+'Inputs &amp; Summary'!$D$7)^BI$29))),IF($M119=Lists!$H$3,IF($K119&lt;1,((($R119*(1-$E119)+$Q119*(1-$F119))/$K119)*((1+'Inputs &amp; Summary'!$D$7)^BI$29)),((INT(BI$29/$K119)-INT((BI$29-1)/$K119))*($R119*(1-$E119)+$Q119*(1-$F119))*((1+'Inputs &amp; Summary'!$D$7)^BI$29))),((_xlfn.WEIBULL.DIST(BI$29,$L119,$K119,FALSE)*($R119*(1-$E119)+$Q119*(1-$F119))*((1+'Inputs &amp; Summary'!$D$7)^BI$29))))))</f>
        <v>0</v>
      </c>
      <c r="BJ119" s="114">
        <f>$D119*IF(BJ$29&gt;'Inputs &amp; Summary'!$D$5,0,IF(BJ$29&gt;VLOOKUP($G119,Lists!$J$17:$K$21,2),IF($M119=Lists!$H$3,IF($K119&lt;1,(($S119/$K119)*((1+'Inputs &amp; Summary'!$D$7)^BJ$29)),((INT(BJ$29/$K119)-INT((BJ$29-1)/$K119))*$S119*((1+'Inputs &amp; Summary'!$D$7)^BJ$29))),(_xlfn.WEIBULL.DIST(BJ$29,$L119,$K119,FALSE)*$S119*((1+'Inputs &amp; Summary'!$D$7)^BJ$29))),IF($M119=Lists!$H$3,IF($K119&lt;1,((($R119*(1-$E119)+$Q119*(1-$F119))/$K119)*((1+'Inputs &amp; Summary'!$D$7)^BJ$29)),((INT(BJ$29/$K119)-INT((BJ$29-1)/$K119))*($R119*(1-$E119)+$Q119*(1-$F119))*((1+'Inputs &amp; Summary'!$D$7)^BJ$29))),((_xlfn.WEIBULL.DIST(BJ$29,$L119,$K119,FALSE)*($R119*(1-$E119)+$Q119*(1-$F119))*((1+'Inputs &amp; Summary'!$D$7)^BJ$29))))))</f>
        <v>0</v>
      </c>
      <c r="BK119" s="114">
        <f>$D119*IF(BK$29&gt;'Inputs &amp; Summary'!$D$5,0,IF(BK$29&gt;VLOOKUP($G119,Lists!$J$17:$K$21,2),IF($M119=Lists!$H$3,IF($K119&lt;1,(($S119/$K119)*((1+'Inputs &amp; Summary'!$D$7)^BK$29)),((INT(BK$29/$K119)-INT((BK$29-1)/$K119))*$S119*((1+'Inputs &amp; Summary'!$D$7)^BK$29))),(_xlfn.WEIBULL.DIST(BK$29,$L119,$K119,FALSE)*$S119*((1+'Inputs &amp; Summary'!$D$7)^BK$29))),IF($M119=Lists!$H$3,IF($K119&lt;1,((($R119*(1-$E119)+$Q119*(1-$F119))/$K119)*((1+'Inputs &amp; Summary'!$D$7)^BK$29)),((INT(BK$29/$K119)-INT((BK$29-1)/$K119))*($R119*(1-$E119)+$Q119*(1-$F119))*((1+'Inputs &amp; Summary'!$D$7)^BK$29))),((_xlfn.WEIBULL.DIST(BK$29,$L119,$K119,FALSE)*($R119*(1-$E119)+$Q119*(1-$F119))*((1+'Inputs &amp; Summary'!$D$7)^BK$29))))))</f>
        <v>0</v>
      </c>
      <c r="BL119" s="114">
        <f>$D119*IF(BL$29&gt;'Inputs &amp; Summary'!$D$5,0,IF(BL$29&gt;VLOOKUP($G119,Lists!$J$17:$K$21,2),IF($M119=Lists!$H$3,IF($K119&lt;1,(($S119/$K119)*((1+'Inputs &amp; Summary'!$D$7)^BL$29)),((INT(BL$29/$K119)-INT((BL$29-1)/$K119))*$S119*((1+'Inputs &amp; Summary'!$D$7)^BL$29))),(_xlfn.WEIBULL.DIST(BL$29,$L119,$K119,FALSE)*$S119*((1+'Inputs &amp; Summary'!$D$7)^BL$29))),IF($M119=Lists!$H$3,IF($K119&lt;1,((($R119*(1-$E119)+$Q119*(1-$F119))/$K119)*((1+'Inputs &amp; Summary'!$D$7)^BL$29)),((INT(BL$29/$K119)-INT((BL$29-1)/$K119))*($R119*(1-$E119)+$Q119*(1-$F119))*((1+'Inputs &amp; Summary'!$D$7)^BL$29))),((_xlfn.WEIBULL.DIST(BL$29,$L119,$K119,FALSE)*($R119*(1-$E119)+$Q119*(1-$F119))*((1+'Inputs &amp; Summary'!$D$7)^BL$29))))))</f>
        <v>0</v>
      </c>
    </row>
    <row r="120" spans="1:64" s="1" customFormat="1" ht="43.2" x14ac:dyDescent="0.3">
      <c r="A120" s="79" t="s">
        <v>167</v>
      </c>
      <c r="B120" s="33" t="s">
        <v>307</v>
      </c>
      <c r="C120" s="33" t="s">
        <v>188</v>
      </c>
      <c r="D120" s="68">
        <v>0</v>
      </c>
      <c r="E120" s="68">
        <v>0</v>
      </c>
      <c r="F120" s="68">
        <v>0</v>
      </c>
      <c r="G120" s="213" t="s">
        <v>433</v>
      </c>
      <c r="H120" s="34"/>
      <c r="I120" s="34" t="s">
        <v>272</v>
      </c>
      <c r="J120" s="33">
        <f>VLOOKUP(I120,'Labor Rates'!$A$1:$B$16,2)</f>
        <v>16.66346153846154</v>
      </c>
      <c r="K120" s="35">
        <f>1/12</f>
        <v>8.3333333333333329E-2</v>
      </c>
      <c r="L120" s="35">
        <v>1</v>
      </c>
      <c r="M120" s="33" t="s">
        <v>259</v>
      </c>
      <c r="N120" s="84">
        <v>1</v>
      </c>
      <c r="O120" s="35">
        <v>1</v>
      </c>
      <c r="P120" s="5">
        <v>0</v>
      </c>
      <c r="Q120" s="73">
        <f t="shared" si="16"/>
        <v>16.66346153846154</v>
      </c>
      <c r="R120" s="73">
        <f t="shared" si="17"/>
        <v>0</v>
      </c>
      <c r="S120" s="74">
        <f t="shared" si="18"/>
        <v>0</v>
      </c>
      <c r="T120" s="88"/>
      <c r="U120" s="80"/>
      <c r="V120" s="87">
        <f t="shared" si="19"/>
        <v>0</v>
      </c>
      <c r="W120" s="87">
        <f>NPV('Inputs &amp; Summary'!$D$6,Y120:BL120)</f>
        <v>0</v>
      </c>
      <c r="X120" s="90">
        <f t="shared" si="20"/>
        <v>0</v>
      </c>
      <c r="Y120" s="114">
        <f>$D120*IF(Y$29&gt;'Inputs &amp; Summary'!$D$5,0,IF(Y$29&gt;VLOOKUP($G120,Lists!$J$17:$K$21,2),IF($M120=Lists!$H$3,IF($K120&lt;1,(($S120/$K120)*((1+'Inputs &amp; Summary'!$D$7)^Y$29)),((INT(Y$29/$K120)-INT((Y$29-1)/$K120))*$S120*((1+'Inputs &amp; Summary'!$D$7)^Y$29))),(_xlfn.WEIBULL.DIST(Y$29,$L120,$K120,FALSE)*$S120*((1+'Inputs &amp; Summary'!$D$7)^Y$29))),IF($M120=Lists!$H$3,IF($K120&lt;1,((($R120*(1-$E120)+$Q120*(1-$F120))/$K120)*((1+'Inputs &amp; Summary'!$D$7)^Y$29)),((INT(Y$29/$K120)-INT((Y$29-1)/$K120))*($R120*(1-$E120)+$Q120*(1-$F120))*((1+'Inputs &amp; Summary'!$D$7)^Y$29))),((_xlfn.WEIBULL.DIST(Y$29,$L120,$K120,FALSE)*($R120*(1-$E120)+$Q120*(1-$F120))*((1+'Inputs &amp; Summary'!$D$7)^Y$29))))))</f>
        <v>0</v>
      </c>
      <c r="Z120" s="114">
        <f>$D120*IF(Z$29&gt;'Inputs &amp; Summary'!$D$5,0,IF(Z$29&gt;VLOOKUP($G120,Lists!$J$17:$K$21,2),IF($M120=Lists!$H$3,IF($K120&lt;1,(($S120/$K120)*((1+'Inputs &amp; Summary'!$D$7)^Z$29)),((INT(Z$29/$K120)-INT((Z$29-1)/$K120))*$S120*((1+'Inputs &amp; Summary'!$D$7)^Z$29))),(_xlfn.WEIBULL.DIST(Z$29,$L120,$K120,FALSE)*$S120*((1+'Inputs &amp; Summary'!$D$7)^Z$29))),IF($M120=Lists!$H$3,IF($K120&lt;1,((($R120*(1-$E120)+$Q120*(1-$F120))/$K120)*((1+'Inputs &amp; Summary'!$D$7)^Z$29)),((INT(Z$29/$K120)-INT((Z$29-1)/$K120))*($R120*(1-$E120)+$Q120*(1-$F120))*((1+'Inputs &amp; Summary'!$D$7)^Z$29))),((_xlfn.WEIBULL.DIST(Z$29,$L120,$K120,FALSE)*($R120*(1-$E120)+$Q120*(1-$F120))*((1+'Inputs &amp; Summary'!$D$7)^Z$29))))))</f>
        <v>0</v>
      </c>
      <c r="AA120" s="114">
        <f>$D120*IF(AA$29&gt;'Inputs &amp; Summary'!$D$5,0,IF(AA$29&gt;VLOOKUP($G120,Lists!$J$17:$K$21,2),IF($M120=Lists!$H$3,IF($K120&lt;1,(($S120/$K120)*((1+'Inputs &amp; Summary'!$D$7)^AA$29)),((INT(AA$29/$K120)-INT((AA$29-1)/$K120))*$S120*((1+'Inputs &amp; Summary'!$D$7)^AA$29))),(_xlfn.WEIBULL.DIST(AA$29,$L120,$K120,FALSE)*$S120*((1+'Inputs &amp; Summary'!$D$7)^AA$29))),IF($M120=Lists!$H$3,IF($K120&lt;1,((($R120*(1-$E120)+$Q120*(1-$F120))/$K120)*((1+'Inputs &amp; Summary'!$D$7)^AA$29)),((INT(AA$29/$K120)-INT((AA$29-1)/$K120))*($R120*(1-$E120)+$Q120*(1-$F120))*((1+'Inputs &amp; Summary'!$D$7)^AA$29))),((_xlfn.WEIBULL.DIST(AA$29,$L120,$K120,FALSE)*($R120*(1-$E120)+$Q120*(1-$F120))*((1+'Inputs &amp; Summary'!$D$7)^AA$29))))))</f>
        <v>0</v>
      </c>
      <c r="AB120" s="114">
        <f>$D120*IF(AB$29&gt;'Inputs &amp; Summary'!$D$5,0,IF(AB$29&gt;VLOOKUP($G120,Lists!$J$17:$K$21,2),IF($M120=Lists!$H$3,IF($K120&lt;1,(($S120/$K120)*((1+'Inputs &amp; Summary'!$D$7)^AB$29)),((INT(AB$29/$K120)-INT((AB$29-1)/$K120))*$S120*((1+'Inputs &amp; Summary'!$D$7)^AB$29))),(_xlfn.WEIBULL.DIST(AB$29,$L120,$K120,FALSE)*$S120*((1+'Inputs &amp; Summary'!$D$7)^AB$29))),IF($M120=Lists!$H$3,IF($K120&lt;1,((($R120*(1-$E120)+$Q120*(1-$F120))/$K120)*((1+'Inputs &amp; Summary'!$D$7)^AB$29)),((INT(AB$29/$K120)-INT((AB$29-1)/$K120))*($R120*(1-$E120)+$Q120*(1-$F120))*((1+'Inputs &amp; Summary'!$D$7)^AB$29))),((_xlfn.WEIBULL.DIST(AB$29,$L120,$K120,FALSE)*($R120*(1-$E120)+$Q120*(1-$F120))*((1+'Inputs &amp; Summary'!$D$7)^AB$29))))))</f>
        <v>0</v>
      </c>
      <c r="AC120" s="114">
        <f>$D120*IF(AC$29&gt;'Inputs &amp; Summary'!$D$5,0,IF(AC$29&gt;VLOOKUP($G120,Lists!$J$17:$K$21,2),IF($M120=Lists!$H$3,IF($K120&lt;1,(($S120/$K120)*((1+'Inputs &amp; Summary'!$D$7)^AC$29)),((INT(AC$29/$K120)-INT((AC$29-1)/$K120))*$S120*((1+'Inputs &amp; Summary'!$D$7)^AC$29))),(_xlfn.WEIBULL.DIST(AC$29,$L120,$K120,FALSE)*$S120*((1+'Inputs &amp; Summary'!$D$7)^AC$29))),IF($M120=Lists!$H$3,IF($K120&lt;1,((($R120*(1-$E120)+$Q120*(1-$F120))/$K120)*((1+'Inputs &amp; Summary'!$D$7)^AC$29)),((INT(AC$29/$K120)-INT((AC$29-1)/$K120))*($R120*(1-$E120)+$Q120*(1-$F120))*((1+'Inputs &amp; Summary'!$D$7)^AC$29))),((_xlfn.WEIBULL.DIST(AC$29,$L120,$K120,FALSE)*($R120*(1-$E120)+$Q120*(1-$F120))*((1+'Inputs &amp; Summary'!$D$7)^AC$29))))))</f>
        <v>0</v>
      </c>
      <c r="AD120" s="114">
        <f>$D120*IF(AD$29&gt;'Inputs &amp; Summary'!$D$5,0,IF(AD$29&gt;VLOOKUP($G120,Lists!$J$17:$K$21,2),IF($M120=Lists!$H$3,IF($K120&lt;1,(($S120/$K120)*((1+'Inputs &amp; Summary'!$D$7)^AD$29)),((INT(AD$29/$K120)-INT((AD$29-1)/$K120))*$S120*((1+'Inputs &amp; Summary'!$D$7)^AD$29))),(_xlfn.WEIBULL.DIST(AD$29,$L120,$K120,FALSE)*$S120*((1+'Inputs &amp; Summary'!$D$7)^AD$29))),IF($M120=Lists!$H$3,IF($K120&lt;1,((($R120*(1-$E120)+$Q120*(1-$F120))/$K120)*((1+'Inputs &amp; Summary'!$D$7)^AD$29)),((INT(AD$29/$K120)-INT((AD$29-1)/$K120))*($R120*(1-$E120)+$Q120*(1-$F120))*((1+'Inputs &amp; Summary'!$D$7)^AD$29))),((_xlfn.WEIBULL.DIST(AD$29,$L120,$K120,FALSE)*($R120*(1-$E120)+$Q120*(1-$F120))*((1+'Inputs &amp; Summary'!$D$7)^AD$29))))))</f>
        <v>0</v>
      </c>
      <c r="AE120" s="114">
        <f>$D120*IF(AE$29&gt;'Inputs &amp; Summary'!$D$5,0,IF(AE$29&gt;VLOOKUP($G120,Lists!$J$17:$K$21,2),IF($M120=Lists!$H$3,IF($K120&lt;1,(($S120/$K120)*((1+'Inputs &amp; Summary'!$D$7)^AE$29)),((INT(AE$29/$K120)-INT((AE$29-1)/$K120))*$S120*((1+'Inputs &amp; Summary'!$D$7)^AE$29))),(_xlfn.WEIBULL.DIST(AE$29,$L120,$K120,FALSE)*$S120*((1+'Inputs &amp; Summary'!$D$7)^AE$29))),IF($M120=Lists!$H$3,IF($K120&lt;1,((($R120*(1-$E120)+$Q120*(1-$F120))/$K120)*((1+'Inputs &amp; Summary'!$D$7)^AE$29)),((INT(AE$29/$K120)-INT((AE$29-1)/$K120))*($R120*(1-$E120)+$Q120*(1-$F120))*((1+'Inputs &amp; Summary'!$D$7)^AE$29))),((_xlfn.WEIBULL.DIST(AE$29,$L120,$K120,FALSE)*($R120*(1-$E120)+$Q120*(1-$F120))*((1+'Inputs &amp; Summary'!$D$7)^AE$29))))))</f>
        <v>0</v>
      </c>
      <c r="AF120" s="114">
        <f>$D120*IF(AF$29&gt;'Inputs &amp; Summary'!$D$5,0,IF(AF$29&gt;VLOOKUP($G120,Lists!$J$17:$K$21,2),IF($M120=Lists!$H$3,IF($K120&lt;1,(($S120/$K120)*((1+'Inputs &amp; Summary'!$D$7)^AF$29)),((INT(AF$29/$K120)-INT((AF$29-1)/$K120))*$S120*((1+'Inputs &amp; Summary'!$D$7)^AF$29))),(_xlfn.WEIBULL.DIST(AF$29,$L120,$K120,FALSE)*$S120*((1+'Inputs &amp; Summary'!$D$7)^AF$29))),IF($M120=Lists!$H$3,IF($K120&lt;1,((($R120*(1-$E120)+$Q120*(1-$F120))/$K120)*((1+'Inputs &amp; Summary'!$D$7)^AF$29)),((INT(AF$29/$K120)-INT((AF$29-1)/$K120))*($R120*(1-$E120)+$Q120*(1-$F120))*((1+'Inputs &amp; Summary'!$D$7)^AF$29))),((_xlfn.WEIBULL.DIST(AF$29,$L120,$K120,FALSE)*($R120*(1-$E120)+$Q120*(1-$F120))*((1+'Inputs &amp; Summary'!$D$7)^AF$29))))))</f>
        <v>0</v>
      </c>
      <c r="AG120" s="114">
        <f>$D120*IF(AG$29&gt;'Inputs &amp; Summary'!$D$5,0,IF(AG$29&gt;VLOOKUP($G120,Lists!$J$17:$K$21,2),IF($M120=Lists!$H$3,IF($K120&lt;1,(($S120/$K120)*((1+'Inputs &amp; Summary'!$D$7)^AG$29)),((INT(AG$29/$K120)-INT((AG$29-1)/$K120))*$S120*((1+'Inputs &amp; Summary'!$D$7)^AG$29))),(_xlfn.WEIBULL.DIST(AG$29,$L120,$K120,FALSE)*$S120*((1+'Inputs &amp; Summary'!$D$7)^AG$29))),IF($M120=Lists!$H$3,IF($K120&lt;1,((($R120*(1-$E120)+$Q120*(1-$F120))/$K120)*((1+'Inputs &amp; Summary'!$D$7)^AG$29)),((INT(AG$29/$K120)-INT((AG$29-1)/$K120))*($R120*(1-$E120)+$Q120*(1-$F120))*((1+'Inputs &amp; Summary'!$D$7)^AG$29))),((_xlfn.WEIBULL.DIST(AG$29,$L120,$K120,FALSE)*($R120*(1-$E120)+$Q120*(1-$F120))*((1+'Inputs &amp; Summary'!$D$7)^AG$29))))))</f>
        <v>0</v>
      </c>
      <c r="AH120" s="114">
        <f>$D120*IF(AH$29&gt;'Inputs &amp; Summary'!$D$5,0,IF(AH$29&gt;VLOOKUP($G120,Lists!$J$17:$K$21,2),IF($M120=Lists!$H$3,IF($K120&lt;1,(($S120/$K120)*((1+'Inputs &amp; Summary'!$D$7)^AH$29)),((INT(AH$29/$K120)-INT((AH$29-1)/$K120))*$S120*((1+'Inputs &amp; Summary'!$D$7)^AH$29))),(_xlfn.WEIBULL.DIST(AH$29,$L120,$K120,FALSE)*$S120*((1+'Inputs &amp; Summary'!$D$7)^AH$29))),IF($M120=Lists!$H$3,IF($K120&lt;1,((($R120*(1-$E120)+$Q120*(1-$F120))/$K120)*((1+'Inputs &amp; Summary'!$D$7)^AH$29)),((INT(AH$29/$K120)-INT((AH$29-1)/$K120))*($R120*(1-$E120)+$Q120*(1-$F120))*((1+'Inputs &amp; Summary'!$D$7)^AH$29))),((_xlfn.WEIBULL.DIST(AH$29,$L120,$K120,FALSE)*($R120*(1-$E120)+$Q120*(1-$F120))*((1+'Inputs &amp; Summary'!$D$7)^AH$29))))))</f>
        <v>0</v>
      </c>
      <c r="AI120" s="114">
        <f>$D120*IF(AI$29&gt;'Inputs &amp; Summary'!$D$5,0,IF(AI$29&gt;VLOOKUP($G120,Lists!$J$17:$K$21,2),IF($M120=Lists!$H$3,IF($K120&lt;1,(($S120/$K120)*((1+'Inputs &amp; Summary'!$D$7)^AI$29)),((INT(AI$29/$K120)-INT((AI$29-1)/$K120))*$S120*((1+'Inputs &amp; Summary'!$D$7)^AI$29))),(_xlfn.WEIBULL.DIST(AI$29,$L120,$K120,FALSE)*$S120*((1+'Inputs &amp; Summary'!$D$7)^AI$29))),IF($M120=Lists!$H$3,IF($K120&lt;1,((($R120*(1-$E120)+$Q120*(1-$F120))/$K120)*((1+'Inputs &amp; Summary'!$D$7)^AI$29)),((INT(AI$29/$K120)-INT((AI$29-1)/$K120))*($R120*(1-$E120)+$Q120*(1-$F120))*((1+'Inputs &amp; Summary'!$D$7)^AI$29))),((_xlfn.WEIBULL.DIST(AI$29,$L120,$K120,FALSE)*($R120*(1-$E120)+$Q120*(1-$F120))*((1+'Inputs &amp; Summary'!$D$7)^AI$29))))))</f>
        <v>0</v>
      </c>
      <c r="AJ120" s="114">
        <f>$D120*IF(AJ$29&gt;'Inputs &amp; Summary'!$D$5,0,IF(AJ$29&gt;VLOOKUP($G120,Lists!$J$17:$K$21,2),IF($M120=Lists!$H$3,IF($K120&lt;1,(($S120/$K120)*((1+'Inputs &amp; Summary'!$D$7)^AJ$29)),((INT(AJ$29/$K120)-INT((AJ$29-1)/$K120))*$S120*((1+'Inputs &amp; Summary'!$D$7)^AJ$29))),(_xlfn.WEIBULL.DIST(AJ$29,$L120,$K120,FALSE)*$S120*((1+'Inputs &amp; Summary'!$D$7)^AJ$29))),IF($M120=Lists!$H$3,IF($K120&lt;1,((($R120*(1-$E120)+$Q120*(1-$F120))/$K120)*((1+'Inputs &amp; Summary'!$D$7)^AJ$29)),((INT(AJ$29/$K120)-INT((AJ$29-1)/$K120))*($R120*(1-$E120)+$Q120*(1-$F120))*((1+'Inputs &amp; Summary'!$D$7)^AJ$29))),((_xlfn.WEIBULL.DIST(AJ$29,$L120,$K120,FALSE)*($R120*(1-$E120)+$Q120*(1-$F120))*((1+'Inputs &amp; Summary'!$D$7)^AJ$29))))))</f>
        <v>0</v>
      </c>
      <c r="AK120" s="114">
        <f>$D120*IF(AK$29&gt;'Inputs &amp; Summary'!$D$5,0,IF(AK$29&gt;VLOOKUP($G120,Lists!$J$17:$K$21,2),IF($M120=Lists!$H$3,IF($K120&lt;1,(($S120/$K120)*((1+'Inputs &amp; Summary'!$D$7)^AK$29)),((INT(AK$29/$K120)-INT((AK$29-1)/$K120))*$S120*((1+'Inputs &amp; Summary'!$D$7)^AK$29))),(_xlfn.WEIBULL.DIST(AK$29,$L120,$K120,FALSE)*$S120*((1+'Inputs &amp; Summary'!$D$7)^AK$29))),IF($M120=Lists!$H$3,IF($K120&lt;1,((($R120*(1-$E120)+$Q120*(1-$F120))/$K120)*((1+'Inputs &amp; Summary'!$D$7)^AK$29)),((INT(AK$29/$K120)-INT((AK$29-1)/$K120))*($R120*(1-$E120)+$Q120*(1-$F120))*((1+'Inputs &amp; Summary'!$D$7)^AK$29))),((_xlfn.WEIBULL.DIST(AK$29,$L120,$K120,FALSE)*($R120*(1-$E120)+$Q120*(1-$F120))*((1+'Inputs &amp; Summary'!$D$7)^AK$29))))))</f>
        <v>0</v>
      </c>
      <c r="AL120" s="114">
        <f>$D120*IF(AL$29&gt;'Inputs &amp; Summary'!$D$5,0,IF(AL$29&gt;VLOOKUP($G120,Lists!$J$17:$K$21,2),IF($M120=Lists!$H$3,IF($K120&lt;1,(($S120/$K120)*((1+'Inputs &amp; Summary'!$D$7)^AL$29)),((INT(AL$29/$K120)-INT((AL$29-1)/$K120))*$S120*((1+'Inputs &amp; Summary'!$D$7)^AL$29))),(_xlfn.WEIBULL.DIST(AL$29,$L120,$K120,FALSE)*$S120*((1+'Inputs &amp; Summary'!$D$7)^AL$29))),IF($M120=Lists!$H$3,IF($K120&lt;1,((($R120*(1-$E120)+$Q120*(1-$F120))/$K120)*((1+'Inputs &amp; Summary'!$D$7)^AL$29)),((INT(AL$29/$K120)-INT((AL$29-1)/$K120))*($R120*(1-$E120)+$Q120*(1-$F120))*((1+'Inputs &amp; Summary'!$D$7)^AL$29))),((_xlfn.WEIBULL.DIST(AL$29,$L120,$K120,FALSE)*($R120*(1-$E120)+$Q120*(1-$F120))*((1+'Inputs &amp; Summary'!$D$7)^AL$29))))))</f>
        <v>0</v>
      </c>
      <c r="AM120" s="114">
        <f>$D120*IF(AM$29&gt;'Inputs &amp; Summary'!$D$5,0,IF(AM$29&gt;VLOOKUP($G120,Lists!$J$17:$K$21,2),IF($M120=Lists!$H$3,IF($K120&lt;1,(($S120/$K120)*((1+'Inputs &amp; Summary'!$D$7)^AM$29)),((INT(AM$29/$K120)-INT((AM$29-1)/$K120))*$S120*((1+'Inputs &amp; Summary'!$D$7)^AM$29))),(_xlfn.WEIBULL.DIST(AM$29,$L120,$K120,FALSE)*$S120*((1+'Inputs &amp; Summary'!$D$7)^AM$29))),IF($M120=Lists!$H$3,IF($K120&lt;1,((($R120*(1-$E120)+$Q120*(1-$F120))/$K120)*((1+'Inputs &amp; Summary'!$D$7)^AM$29)),((INT(AM$29/$K120)-INT((AM$29-1)/$K120))*($R120*(1-$E120)+$Q120*(1-$F120))*((1+'Inputs &amp; Summary'!$D$7)^AM$29))),((_xlfn.WEIBULL.DIST(AM$29,$L120,$K120,FALSE)*($R120*(1-$E120)+$Q120*(1-$F120))*((1+'Inputs &amp; Summary'!$D$7)^AM$29))))))</f>
        <v>0</v>
      </c>
      <c r="AN120" s="114">
        <f>$D120*IF(AN$29&gt;'Inputs &amp; Summary'!$D$5,0,IF(AN$29&gt;VLOOKUP($G120,Lists!$J$17:$K$21,2),IF($M120=Lists!$H$3,IF($K120&lt;1,(($S120/$K120)*((1+'Inputs &amp; Summary'!$D$7)^AN$29)),((INT(AN$29/$K120)-INT((AN$29-1)/$K120))*$S120*((1+'Inputs &amp; Summary'!$D$7)^AN$29))),(_xlfn.WEIBULL.DIST(AN$29,$L120,$K120,FALSE)*$S120*((1+'Inputs &amp; Summary'!$D$7)^AN$29))),IF($M120=Lists!$H$3,IF($K120&lt;1,((($R120*(1-$E120)+$Q120*(1-$F120))/$K120)*((1+'Inputs &amp; Summary'!$D$7)^AN$29)),((INT(AN$29/$K120)-INT((AN$29-1)/$K120))*($R120*(1-$E120)+$Q120*(1-$F120))*((1+'Inputs &amp; Summary'!$D$7)^AN$29))),((_xlfn.WEIBULL.DIST(AN$29,$L120,$K120,FALSE)*($R120*(1-$E120)+$Q120*(1-$F120))*((1+'Inputs &amp; Summary'!$D$7)^AN$29))))))</f>
        <v>0</v>
      </c>
      <c r="AO120" s="114">
        <f>$D120*IF(AO$29&gt;'Inputs &amp; Summary'!$D$5,0,IF(AO$29&gt;VLOOKUP($G120,Lists!$J$17:$K$21,2),IF($M120=Lists!$H$3,IF($K120&lt;1,(($S120/$K120)*((1+'Inputs &amp; Summary'!$D$7)^AO$29)),((INT(AO$29/$K120)-INT((AO$29-1)/$K120))*$S120*((1+'Inputs &amp; Summary'!$D$7)^AO$29))),(_xlfn.WEIBULL.DIST(AO$29,$L120,$K120,FALSE)*$S120*((1+'Inputs &amp; Summary'!$D$7)^AO$29))),IF($M120=Lists!$H$3,IF($K120&lt;1,((($R120*(1-$E120)+$Q120*(1-$F120))/$K120)*((1+'Inputs &amp; Summary'!$D$7)^AO$29)),((INT(AO$29/$K120)-INT((AO$29-1)/$K120))*($R120*(1-$E120)+$Q120*(1-$F120))*((1+'Inputs &amp; Summary'!$D$7)^AO$29))),((_xlfn.WEIBULL.DIST(AO$29,$L120,$K120,FALSE)*($R120*(1-$E120)+$Q120*(1-$F120))*((1+'Inputs &amp; Summary'!$D$7)^AO$29))))))</f>
        <v>0</v>
      </c>
      <c r="AP120" s="114">
        <f>$D120*IF(AP$29&gt;'Inputs &amp; Summary'!$D$5,0,IF(AP$29&gt;VLOOKUP($G120,Lists!$J$17:$K$21,2),IF($M120=Lists!$H$3,IF($K120&lt;1,(($S120/$K120)*((1+'Inputs &amp; Summary'!$D$7)^AP$29)),((INT(AP$29/$K120)-INT((AP$29-1)/$K120))*$S120*((1+'Inputs &amp; Summary'!$D$7)^AP$29))),(_xlfn.WEIBULL.DIST(AP$29,$L120,$K120,FALSE)*$S120*((1+'Inputs &amp; Summary'!$D$7)^AP$29))),IF($M120=Lists!$H$3,IF($K120&lt;1,((($R120*(1-$E120)+$Q120*(1-$F120))/$K120)*((1+'Inputs &amp; Summary'!$D$7)^AP$29)),((INT(AP$29/$K120)-INT((AP$29-1)/$K120))*($R120*(1-$E120)+$Q120*(1-$F120))*((1+'Inputs &amp; Summary'!$D$7)^AP$29))),((_xlfn.WEIBULL.DIST(AP$29,$L120,$K120,FALSE)*($R120*(1-$E120)+$Q120*(1-$F120))*((1+'Inputs &amp; Summary'!$D$7)^AP$29))))))</f>
        <v>0</v>
      </c>
      <c r="AQ120" s="114">
        <f>$D120*IF(AQ$29&gt;'Inputs &amp; Summary'!$D$5,0,IF(AQ$29&gt;VLOOKUP($G120,Lists!$J$17:$K$21,2),IF($M120=Lists!$H$3,IF($K120&lt;1,(($S120/$K120)*((1+'Inputs &amp; Summary'!$D$7)^AQ$29)),((INT(AQ$29/$K120)-INT((AQ$29-1)/$K120))*$S120*((1+'Inputs &amp; Summary'!$D$7)^AQ$29))),(_xlfn.WEIBULL.DIST(AQ$29,$L120,$K120,FALSE)*$S120*((1+'Inputs &amp; Summary'!$D$7)^AQ$29))),IF($M120=Lists!$H$3,IF($K120&lt;1,((($R120*(1-$E120)+$Q120*(1-$F120))/$K120)*((1+'Inputs &amp; Summary'!$D$7)^AQ$29)),((INT(AQ$29/$K120)-INT((AQ$29-1)/$K120))*($R120*(1-$E120)+$Q120*(1-$F120))*((1+'Inputs &amp; Summary'!$D$7)^AQ$29))),((_xlfn.WEIBULL.DIST(AQ$29,$L120,$K120,FALSE)*($R120*(1-$E120)+$Q120*(1-$F120))*((1+'Inputs &amp; Summary'!$D$7)^AQ$29))))))</f>
        <v>0</v>
      </c>
      <c r="AR120" s="114">
        <f>$D120*IF(AR$29&gt;'Inputs &amp; Summary'!$D$5,0,IF(AR$29&gt;VLOOKUP($G120,Lists!$J$17:$K$21,2),IF($M120=Lists!$H$3,IF($K120&lt;1,(($S120/$K120)*((1+'Inputs &amp; Summary'!$D$7)^AR$29)),((INT(AR$29/$K120)-INT((AR$29-1)/$K120))*$S120*((1+'Inputs &amp; Summary'!$D$7)^AR$29))),(_xlfn.WEIBULL.DIST(AR$29,$L120,$K120,FALSE)*$S120*((1+'Inputs &amp; Summary'!$D$7)^AR$29))),IF($M120=Lists!$H$3,IF($K120&lt;1,((($R120*(1-$E120)+$Q120*(1-$F120))/$K120)*((1+'Inputs &amp; Summary'!$D$7)^AR$29)),((INT(AR$29/$K120)-INT((AR$29-1)/$K120))*($R120*(1-$E120)+$Q120*(1-$F120))*((1+'Inputs &amp; Summary'!$D$7)^AR$29))),((_xlfn.WEIBULL.DIST(AR$29,$L120,$K120,FALSE)*($R120*(1-$E120)+$Q120*(1-$F120))*((1+'Inputs &amp; Summary'!$D$7)^AR$29))))))</f>
        <v>0</v>
      </c>
      <c r="AS120" s="114">
        <f>$D120*IF(AS$29&gt;'Inputs &amp; Summary'!$D$5,0,IF(AS$29&gt;VLOOKUP($G120,Lists!$J$17:$K$21,2),IF($M120=Lists!$H$3,IF($K120&lt;1,(($S120/$K120)*((1+'Inputs &amp; Summary'!$D$7)^AS$29)),((INT(AS$29/$K120)-INT((AS$29-1)/$K120))*$S120*((1+'Inputs &amp; Summary'!$D$7)^AS$29))),(_xlfn.WEIBULL.DIST(AS$29,$L120,$K120,FALSE)*$S120*((1+'Inputs &amp; Summary'!$D$7)^AS$29))),IF($M120=Lists!$H$3,IF($K120&lt;1,((($R120*(1-$E120)+$Q120*(1-$F120))/$K120)*((1+'Inputs &amp; Summary'!$D$7)^AS$29)),((INT(AS$29/$K120)-INT((AS$29-1)/$K120))*($R120*(1-$E120)+$Q120*(1-$F120))*((1+'Inputs &amp; Summary'!$D$7)^AS$29))),((_xlfn.WEIBULL.DIST(AS$29,$L120,$K120,FALSE)*($R120*(1-$E120)+$Q120*(1-$F120))*((1+'Inputs &amp; Summary'!$D$7)^AS$29))))))</f>
        <v>0</v>
      </c>
      <c r="AT120" s="114">
        <f>$D120*IF(AT$29&gt;'Inputs &amp; Summary'!$D$5,0,IF(AT$29&gt;VLOOKUP($G120,Lists!$J$17:$K$21,2),IF($M120=Lists!$H$3,IF($K120&lt;1,(($S120/$K120)*((1+'Inputs &amp; Summary'!$D$7)^AT$29)),((INT(AT$29/$K120)-INT((AT$29-1)/$K120))*$S120*((1+'Inputs &amp; Summary'!$D$7)^AT$29))),(_xlfn.WEIBULL.DIST(AT$29,$L120,$K120,FALSE)*$S120*((1+'Inputs &amp; Summary'!$D$7)^AT$29))),IF($M120=Lists!$H$3,IF($K120&lt;1,((($R120*(1-$E120)+$Q120*(1-$F120))/$K120)*((1+'Inputs &amp; Summary'!$D$7)^AT$29)),((INT(AT$29/$K120)-INT((AT$29-1)/$K120))*($R120*(1-$E120)+$Q120*(1-$F120))*((1+'Inputs &amp; Summary'!$D$7)^AT$29))),((_xlfn.WEIBULL.DIST(AT$29,$L120,$K120,FALSE)*($R120*(1-$E120)+$Q120*(1-$F120))*((1+'Inputs &amp; Summary'!$D$7)^AT$29))))))</f>
        <v>0</v>
      </c>
      <c r="AU120" s="114">
        <f>$D120*IF(AU$29&gt;'Inputs &amp; Summary'!$D$5,0,IF(AU$29&gt;VLOOKUP($G120,Lists!$J$17:$K$21,2),IF($M120=Lists!$H$3,IF($K120&lt;1,(($S120/$K120)*((1+'Inputs &amp; Summary'!$D$7)^AU$29)),((INT(AU$29/$K120)-INT((AU$29-1)/$K120))*$S120*((1+'Inputs &amp; Summary'!$D$7)^AU$29))),(_xlfn.WEIBULL.DIST(AU$29,$L120,$K120,FALSE)*$S120*((1+'Inputs &amp; Summary'!$D$7)^AU$29))),IF($M120=Lists!$H$3,IF($K120&lt;1,((($R120*(1-$E120)+$Q120*(1-$F120))/$K120)*((1+'Inputs &amp; Summary'!$D$7)^AU$29)),((INT(AU$29/$K120)-INT((AU$29-1)/$K120))*($R120*(1-$E120)+$Q120*(1-$F120))*((1+'Inputs &amp; Summary'!$D$7)^AU$29))),((_xlfn.WEIBULL.DIST(AU$29,$L120,$K120,FALSE)*($R120*(1-$E120)+$Q120*(1-$F120))*((1+'Inputs &amp; Summary'!$D$7)^AU$29))))))</f>
        <v>0</v>
      </c>
      <c r="AV120" s="114">
        <f>$D120*IF(AV$29&gt;'Inputs &amp; Summary'!$D$5,0,IF(AV$29&gt;VLOOKUP($G120,Lists!$J$17:$K$21,2),IF($M120=Lists!$H$3,IF($K120&lt;1,(($S120/$K120)*((1+'Inputs &amp; Summary'!$D$7)^AV$29)),((INT(AV$29/$K120)-INT((AV$29-1)/$K120))*$S120*((1+'Inputs &amp; Summary'!$D$7)^AV$29))),(_xlfn.WEIBULL.DIST(AV$29,$L120,$K120,FALSE)*$S120*((1+'Inputs &amp; Summary'!$D$7)^AV$29))),IF($M120=Lists!$H$3,IF($K120&lt;1,((($R120*(1-$E120)+$Q120*(1-$F120))/$K120)*((1+'Inputs &amp; Summary'!$D$7)^AV$29)),((INT(AV$29/$K120)-INT((AV$29-1)/$K120))*($R120*(1-$E120)+$Q120*(1-$F120))*((1+'Inputs &amp; Summary'!$D$7)^AV$29))),((_xlfn.WEIBULL.DIST(AV$29,$L120,$K120,FALSE)*($R120*(1-$E120)+$Q120*(1-$F120))*((1+'Inputs &amp; Summary'!$D$7)^AV$29))))))</f>
        <v>0</v>
      </c>
      <c r="AW120" s="114">
        <f>$D120*IF(AW$29&gt;'Inputs &amp; Summary'!$D$5,0,IF(AW$29&gt;VLOOKUP($G120,Lists!$J$17:$K$21,2),IF($M120=Lists!$H$3,IF($K120&lt;1,(($S120/$K120)*((1+'Inputs &amp; Summary'!$D$7)^AW$29)),((INT(AW$29/$K120)-INT((AW$29-1)/$K120))*$S120*((1+'Inputs &amp; Summary'!$D$7)^AW$29))),(_xlfn.WEIBULL.DIST(AW$29,$L120,$K120,FALSE)*$S120*((1+'Inputs &amp; Summary'!$D$7)^AW$29))),IF($M120=Lists!$H$3,IF($K120&lt;1,((($R120*(1-$E120)+$Q120*(1-$F120))/$K120)*((1+'Inputs &amp; Summary'!$D$7)^AW$29)),((INT(AW$29/$K120)-INT((AW$29-1)/$K120))*($R120*(1-$E120)+$Q120*(1-$F120))*((1+'Inputs &amp; Summary'!$D$7)^AW$29))),((_xlfn.WEIBULL.DIST(AW$29,$L120,$K120,FALSE)*($R120*(1-$E120)+$Q120*(1-$F120))*((1+'Inputs &amp; Summary'!$D$7)^AW$29))))))</f>
        <v>0</v>
      </c>
      <c r="AX120" s="114">
        <f>$D120*IF(AX$29&gt;'Inputs &amp; Summary'!$D$5,0,IF(AX$29&gt;VLOOKUP($G120,Lists!$J$17:$K$21,2),IF($M120=Lists!$H$3,IF($K120&lt;1,(($S120/$K120)*((1+'Inputs &amp; Summary'!$D$7)^AX$29)),((INT(AX$29/$K120)-INT((AX$29-1)/$K120))*$S120*((1+'Inputs &amp; Summary'!$D$7)^AX$29))),(_xlfn.WEIBULL.DIST(AX$29,$L120,$K120,FALSE)*$S120*((1+'Inputs &amp; Summary'!$D$7)^AX$29))),IF($M120=Lists!$H$3,IF($K120&lt;1,((($R120*(1-$E120)+$Q120*(1-$F120))/$K120)*((1+'Inputs &amp; Summary'!$D$7)^AX$29)),((INT(AX$29/$K120)-INT((AX$29-1)/$K120))*($R120*(1-$E120)+$Q120*(1-$F120))*((1+'Inputs &amp; Summary'!$D$7)^AX$29))),((_xlfn.WEIBULL.DIST(AX$29,$L120,$K120,FALSE)*($R120*(1-$E120)+$Q120*(1-$F120))*((1+'Inputs &amp; Summary'!$D$7)^AX$29))))))</f>
        <v>0</v>
      </c>
      <c r="AY120" s="114">
        <f>$D120*IF(AY$29&gt;'Inputs &amp; Summary'!$D$5,0,IF(AY$29&gt;VLOOKUP($G120,Lists!$J$17:$K$21,2),IF($M120=Lists!$H$3,IF($K120&lt;1,(($S120/$K120)*((1+'Inputs &amp; Summary'!$D$7)^AY$29)),((INT(AY$29/$K120)-INT((AY$29-1)/$K120))*$S120*((1+'Inputs &amp; Summary'!$D$7)^AY$29))),(_xlfn.WEIBULL.DIST(AY$29,$L120,$K120,FALSE)*$S120*((1+'Inputs &amp; Summary'!$D$7)^AY$29))),IF($M120=Lists!$H$3,IF($K120&lt;1,((($R120*(1-$E120)+$Q120*(1-$F120))/$K120)*((1+'Inputs &amp; Summary'!$D$7)^AY$29)),((INT(AY$29/$K120)-INT((AY$29-1)/$K120))*($R120*(1-$E120)+$Q120*(1-$F120))*((1+'Inputs &amp; Summary'!$D$7)^AY$29))),((_xlfn.WEIBULL.DIST(AY$29,$L120,$K120,FALSE)*($R120*(1-$E120)+$Q120*(1-$F120))*((1+'Inputs &amp; Summary'!$D$7)^AY$29))))))</f>
        <v>0</v>
      </c>
      <c r="AZ120" s="114">
        <f>$D120*IF(AZ$29&gt;'Inputs &amp; Summary'!$D$5,0,IF(AZ$29&gt;VLOOKUP($G120,Lists!$J$17:$K$21,2),IF($M120=Lists!$H$3,IF($K120&lt;1,(($S120/$K120)*((1+'Inputs &amp; Summary'!$D$7)^AZ$29)),((INT(AZ$29/$K120)-INT((AZ$29-1)/$K120))*$S120*((1+'Inputs &amp; Summary'!$D$7)^AZ$29))),(_xlfn.WEIBULL.DIST(AZ$29,$L120,$K120,FALSE)*$S120*((1+'Inputs &amp; Summary'!$D$7)^AZ$29))),IF($M120=Lists!$H$3,IF($K120&lt;1,((($R120*(1-$E120)+$Q120*(1-$F120))/$K120)*((1+'Inputs &amp; Summary'!$D$7)^AZ$29)),((INT(AZ$29/$K120)-INT((AZ$29-1)/$K120))*($R120*(1-$E120)+$Q120*(1-$F120))*((1+'Inputs &amp; Summary'!$D$7)^AZ$29))),((_xlfn.WEIBULL.DIST(AZ$29,$L120,$K120,FALSE)*($R120*(1-$E120)+$Q120*(1-$F120))*((1+'Inputs &amp; Summary'!$D$7)^AZ$29))))))</f>
        <v>0</v>
      </c>
      <c r="BA120" s="114">
        <f>$D120*IF(BA$29&gt;'Inputs &amp; Summary'!$D$5,0,IF(BA$29&gt;VLOOKUP($G120,Lists!$J$17:$K$21,2),IF($M120=Lists!$H$3,IF($K120&lt;1,(($S120/$K120)*((1+'Inputs &amp; Summary'!$D$7)^BA$29)),((INT(BA$29/$K120)-INT((BA$29-1)/$K120))*$S120*((1+'Inputs &amp; Summary'!$D$7)^BA$29))),(_xlfn.WEIBULL.DIST(BA$29,$L120,$K120,FALSE)*$S120*((1+'Inputs &amp; Summary'!$D$7)^BA$29))),IF($M120=Lists!$H$3,IF($K120&lt;1,((($R120*(1-$E120)+$Q120*(1-$F120))/$K120)*((1+'Inputs &amp; Summary'!$D$7)^BA$29)),((INT(BA$29/$K120)-INT((BA$29-1)/$K120))*($R120*(1-$E120)+$Q120*(1-$F120))*((1+'Inputs &amp; Summary'!$D$7)^BA$29))),((_xlfn.WEIBULL.DIST(BA$29,$L120,$K120,FALSE)*($R120*(1-$E120)+$Q120*(1-$F120))*((1+'Inputs &amp; Summary'!$D$7)^BA$29))))))</f>
        <v>0</v>
      </c>
      <c r="BB120" s="114">
        <f>$D120*IF(BB$29&gt;'Inputs &amp; Summary'!$D$5,0,IF(BB$29&gt;VLOOKUP($G120,Lists!$J$17:$K$21,2),IF($M120=Lists!$H$3,IF($K120&lt;1,(($S120/$K120)*((1+'Inputs &amp; Summary'!$D$7)^BB$29)),((INT(BB$29/$K120)-INT((BB$29-1)/$K120))*$S120*((1+'Inputs &amp; Summary'!$D$7)^BB$29))),(_xlfn.WEIBULL.DIST(BB$29,$L120,$K120,FALSE)*$S120*((1+'Inputs &amp; Summary'!$D$7)^BB$29))),IF($M120=Lists!$H$3,IF($K120&lt;1,((($R120*(1-$E120)+$Q120*(1-$F120))/$K120)*((1+'Inputs &amp; Summary'!$D$7)^BB$29)),((INT(BB$29/$K120)-INT((BB$29-1)/$K120))*($R120*(1-$E120)+$Q120*(1-$F120))*((1+'Inputs &amp; Summary'!$D$7)^BB$29))),((_xlfn.WEIBULL.DIST(BB$29,$L120,$K120,FALSE)*($R120*(1-$E120)+$Q120*(1-$F120))*((1+'Inputs &amp; Summary'!$D$7)^BB$29))))))</f>
        <v>0</v>
      </c>
      <c r="BC120" s="114">
        <f>$D120*IF(BC$29&gt;'Inputs &amp; Summary'!$D$5,0,IF(BC$29&gt;VLOOKUP($G120,Lists!$J$17:$K$21,2),IF($M120=Lists!$H$3,IF($K120&lt;1,(($S120/$K120)*((1+'Inputs &amp; Summary'!$D$7)^BC$29)),((INT(BC$29/$K120)-INT((BC$29-1)/$K120))*$S120*((1+'Inputs &amp; Summary'!$D$7)^BC$29))),(_xlfn.WEIBULL.DIST(BC$29,$L120,$K120,FALSE)*$S120*((1+'Inputs &amp; Summary'!$D$7)^BC$29))),IF($M120=Lists!$H$3,IF($K120&lt;1,((($R120*(1-$E120)+$Q120*(1-$F120))/$K120)*((1+'Inputs &amp; Summary'!$D$7)^BC$29)),((INT(BC$29/$K120)-INT((BC$29-1)/$K120))*($R120*(1-$E120)+$Q120*(1-$F120))*((1+'Inputs &amp; Summary'!$D$7)^BC$29))),((_xlfn.WEIBULL.DIST(BC$29,$L120,$K120,FALSE)*($R120*(1-$E120)+$Q120*(1-$F120))*((1+'Inputs &amp; Summary'!$D$7)^BC$29))))))</f>
        <v>0</v>
      </c>
      <c r="BD120" s="114">
        <f>$D120*IF(BD$29&gt;'Inputs &amp; Summary'!$D$5,0,IF(BD$29&gt;VLOOKUP($G120,Lists!$J$17:$K$21,2),IF($M120=Lists!$H$3,IF($K120&lt;1,(($S120/$K120)*((1+'Inputs &amp; Summary'!$D$7)^BD$29)),((INT(BD$29/$K120)-INT((BD$29-1)/$K120))*$S120*((1+'Inputs &amp; Summary'!$D$7)^BD$29))),(_xlfn.WEIBULL.DIST(BD$29,$L120,$K120,FALSE)*$S120*((1+'Inputs &amp; Summary'!$D$7)^BD$29))),IF($M120=Lists!$H$3,IF($K120&lt;1,((($R120*(1-$E120)+$Q120*(1-$F120))/$K120)*((1+'Inputs &amp; Summary'!$D$7)^BD$29)),((INT(BD$29/$K120)-INT((BD$29-1)/$K120))*($R120*(1-$E120)+$Q120*(1-$F120))*((1+'Inputs &amp; Summary'!$D$7)^BD$29))),((_xlfn.WEIBULL.DIST(BD$29,$L120,$K120,FALSE)*($R120*(1-$E120)+$Q120*(1-$F120))*((1+'Inputs &amp; Summary'!$D$7)^BD$29))))))</f>
        <v>0</v>
      </c>
      <c r="BE120" s="114">
        <f>$D120*IF(BE$29&gt;'Inputs &amp; Summary'!$D$5,0,IF(BE$29&gt;VLOOKUP($G120,Lists!$J$17:$K$21,2),IF($M120=Lists!$H$3,IF($K120&lt;1,(($S120/$K120)*((1+'Inputs &amp; Summary'!$D$7)^BE$29)),((INT(BE$29/$K120)-INT((BE$29-1)/$K120))*$S120*((1+'Inputs &amp; Summary'!$D$7)^BE$29))),(_xlfn.WEIBULL.DIST(BE$29,$L120,$K120,FALSE)*$S120*((1+'Inputs &amp; Summary'!$D$7)^BE$29))),IF($M120=Lists!$H$3,IF($K120&lt;1,((($R120*(1-$E120)+$Q120*(1-$F120))/$K120)*((1+'Inputs &amp; Summary'!$D$7)^BE$29)),((INT(BE$29/$K120)-INT((BE$29-1)/$K120))*($R120*(1-$E120)+$Q120*(1-$F120))*((1+'Inputs &amp; Summary'!$D$7)^BE$29))),((_xlfn.WEIBULL.DIST(BE$29,$L120,$K120,FALSE)*($R120*(1-$E120)+$Q120*(1-$F120))*((1+'Inputs &amp; Summary'!$D$7)^BE$29))))))</f>
        <v>0</v>
      </c>
      <c r="BF120" s="114">
        <f>$D120*IF(BF$29&gt;'Inputs &amp; Summary'!$D$5,0,IF(BF$29&gt;VLOOKUP($G120,Lists!$J$17:$K$21,2),IF($M120=Lists!$H$3,IF($K120&lt;1,(($S120/$K120)*((1+'Inputs &amp; Summary'!$D$7)^BF$29)),((INT(BF$29/$K120)-INT((BF$29-1)/$K120))*$S120*((1+'Inputs &amp; Summary'!$D$7)^BF$29))),(_xlfn.WEIBULL.DIST(BF$29,$L120,$K120,FALSE)*$S120*((1+'Inputs &amp; Summary'!$D$7)^BF$29))),IF($M120=Lists!$H$3,IF($K120&lt;1,((($R120*(1-$E120)+$Q120*(1-$F120))/$K120)*((1+'Inputs &amp; Summary'!$D$7)^BF$29)),((INT(BF$29/$K120)-INT((BF$29-1)/$K120))*($R120*(1-$E120)+$Q120*(1-$F120))*((1+'Inputs &amp; Summary'!$D$7)^BF$29))),((_xlfn.WEIBULL.DIST(BF$29,$L120,$K120,FALSE)*($R120*(1-$E120)+$Q120*(1-$F120))*((1+'Inputs &amp; Summary'!$D$7)^BF$29))))))</f>
        <v>0</v>
      </c>
      <c r="BG120" s="114">
        <f>$D120*IF(BG$29&gt;'Inputs &amp; Summary'!$D$5,0,IF(BG$29&gt;VLOOKUP($G120,Lists!$J$17:$K$21,2),IF($M120=Lists!$H$3,IF($K120&lt;1,(($S120/$K120)*((1+'Inputs &amp; Summary'!$D$7)^BG$29)),((INT(BG$29/$K120)-INT((BG$29-1)/$K120))*$S120*((1+'Inputs &amp; Summary'!$D$7)^BG$29))),(_xlfn.WEIBULL.DIST(BG$29,$L120,$K120,FALSE)*$S120*((1+'Inputs &amp; Summary'!$D$7)^BG$29))),IF($M120=Lists!$H$3,IF($K120&lt;1,((($R120*(1-$E120)+$Q120*(1-$F120))/$K120)*((1+'Inputs &amp; Summary'!$D$7)^BG$29)),((INT(BG$29/$K120)-INT((BG$29-1)/$K120))*($R120*(1-$E120)+$Q120*(1-$F120))*((1+'Inputs &amp; Summary'!$D$7)^BG$29))),((_xlfn.WEIBULL.DIST(BG$29,$L120,$K120,FALSE)*($R120*(1-$E120)+$Q120*(1-$F120))*((1+'Inputs &amp; Summary'!$D$7)^BG$29))))))</f>
        <v>0</v>
      </c>
      <c r="BH120" s="114">
        <f>$D120*IF(BH$29&gt;'Inputs &amp; Summary'!$D$5,0,IF(BH$29&gt;VLOOKUP($G120,Lists!$J$17:$K$21,2),IF($M120=Lists!$H$3,IF($K120&lt;1,(($S120/$K120)*((1+'Inputs &amp; Summary'!$D$7)^BH$29)),((INT(BH$29/$K120)-INT((BH$29-1)/$K120))*$S120*((1+'Inputs &amp; Summary'!$D$7)^BH$29))),(_xlfn.WEIBULL.DIST(BH$29,$L120,$K120,FALSE)*$S120*((1+'Inputs &amp; Summary'!$D$7)^BH$29))),IF($M120=Lists!$H$3,IF($K120&lt;1,((($R120*(1-$E120)+$Q120*(1-$F120))/$K120)*((1+'Inputs &amp; Summary'!$D$7)^BH$29)),((INT(BH$29/$K120)-INT((BH$29-1)/$K120))*($R120*(1-$E120)+$Q120*(1-$F120))*((1+'Inputs &amp; Summary'!$D$7)^BH$29))),((_xlfn.WEIBULL.DIST(BH$29,$L120,$K120,FALSE)*($R120*(1-$E120)+$Q120*(1-$F120))*((1+'Inputs &amp; Summary'!$D$7)^BH$29))))))</f>
        <v>0</v>
      </c>
      <c r="BI120" s="114">
        <f>$D120*IF(BI$29&gt;'Inputs &amp; Summary'!$D$5,0,IF(BI$29&gt;VLOOKUP($G120,Lists!$J$17:$K$21,2),IF($M120=Lists!$H$3,IF($K120&lt;1,(($S120/$K120)*((1+'Inputs &amp; Summary'!$D$7)^BI$29)),((INT(BI$29/$K120)-INT((BI$29-1)/$K120))*$S120*((1+'Inputs &amp; Summary'!$D$7)^BI$29))),(_xlfn.WEIBULL.DIST(BI$29,$L120,$K120,FALSE)*$S120*((1+'Inputs &amp; Summary'!$D$7)^BI$29))),IF($M120=Lists!$H$3,IF($K120&lt;1,((($R120*(1-$E120)+$Q120*(1-$F120))/$K120)*((1+'Inputs &amp; Summary'!$D$7)^BI$29)),((INT(BI$29/$K120)-INT((BI$29-1)/$K120))*($R120*(1-$E120)+$Q120*(1-$F120))*((1+'Inputs &amp; Summary'!$D$7)^BI$29))),((_xlfn.WEIBULL.DIST(BI$29,$L120,$K120,FALSE)*($R120*(1-$E120)+$Q120*(1-$F120))*((1+'Inputs &amp; Summary'!$D$7)^BI$29))))))</f>
        <v>0</v>
      </c>
      <c r="BJ120" s="114">
        <f>$D120*IF(BJ$29&gt;'Inputs &amp; Summary'!$D$5,0,IF(BJ$29&gt;VLOOKUP($G120,Lists!$J$17:$K$21,2),IF($M120=Lists!$H$3,IF($K120&lt;1,(($S120/$K120)*((1+'Inputs &amp; Summary'!$D$7)^BJ$29)),((INT(BJ$29/$K120)-INT((BJ$29-1)/$K120))*$S120*((1+'Inputs &amp; Summary'!$D$7)^BJ$29))),(_xlfn.WEIBULL.DIST(BJ$29,$L120,$K120,FALSE)*$S120*((1+'Inputs &amp; Summary'!$D$7)^BJ$29))),IF($M120=Lists!$H$3,IF($K120&lt;1,((($R120*(1-$E120)+$Q120*(1-$F120))/$K120)*((1+'Inputs &amp; Summary'!$D$7)^BJ$29)),((INT(BJ$29/$K120)-INT((BJ$29-1)/$K120))*($R120*(1-$E120)+$Q120*(1-$F120))*((1+'Inputs &amp; Summary'!$D$7)^BJ$29))),((_xlfn.WEIBULL.DIST(BJ$29,$L120,$K120,FALSE)*($R120*(1-$E120)+$Q120*(1-$F120))*((1+'Inputs &amp; Summary'!$D$7)^BJ$29))))))</f>
        <v>0</v>
      </c>
      <c r="BK120" s="114">
        <f>$D120*IF(BK$29&gt;'Inputs &amp; Summary'!$D$5,0,IF(BK$29&gt;VLOOKUP($G120,Lists!$J$17:$K$21,2),IF($M120=Lists!$H$3,IF($K120&lt;1,(($S120/$K120)*((1+'Inputs &amp; Summary'!$D$7)^BK$29)),((INT(BK$29/$K120)-INT((BK$29-1)/$K120))*$S120*((1+'Inputs &amp; Summary'!$D$7)^BK$29))),(_xlfn.WEIBULL.DIST(BK$29,$L120,$K120,FALSE)*$S120*((1+'Inputs &amp; Summary'!$D$7)^BK$29))),IF($M120=Lists!$H$3,IF($K120&lt;1,((($R120*(1-$E120)+$Q120*(1-$F120))/$K120)*((1+'Inputs &amp; Summary'!$D$7)^BK$29)),((INT(BK$29/$K120)-INT((BK$29-1)/$K120))*($R120*(1-$E120)+$Q120*(1-$F120))*((1+'Inputs &amp; Summary'!$D$7)^BK$29))),((_xlfn.WEIBULL.DIST(BK$29,$L120,$K120,FALSE)*($R120*(1-$E120)+$Q120*(1-$F120))*((1+'Inputs &amp; Summary'!$D$7)^BK$29))))))</f>
        <v>0</v>
      </c>
      <c r="BL120" s="114">
        <f>$D120*IF(BL$29&gt;'Inputs &amp; Summary'!$D$5,0,IF(BL$29&gt;VLOOKUP($G120,Lists!$J$17:$K$21,2),IF($M120=Lists!$H$3,IF($K120&lt;1,(($S120/$K120)*((1+'Inputs &amp; Summary'!$D$7)^BL$29)),((INT(BL$29/$K120)-INT((BL$29-1)/$K120))*$S120*((1+'Inputs &amp; Summary'!$D$7)^BL$29))),(_xlfn.WEIBULL.DIST(BL$29,$L120,$K120,FALSE)*$S120*((1+'Inputs &amp; Summary'!$D$7)^BL$29))),IF($M120=Lists!$H$3,IF($K120&lt;1,((($R120*(1-$E120)+$Q120*(1-$F120))/$K120)*((1+'Inputs &amp; Summary'!$D$7)^BL$29)),((INT(BL$29/$K120)-INT((BL$29-1)/$K120))*($R120*(1-$E120)+$Q120*(1-$F120))*((1+'Inputs &amp; Summary'!$D$7)^BL$29))),((_xlfn.WEIBULL.DIST(BL$29,$L120,$K120,FALSE)*($R120*(1-$E120)+$Q120*(1-$F120))*((1+'Inputs &amp; Summary'!$D$7)^BL$29))))))</f>
        <v>0</v>
      </c>
    </row>
    <row r="121" spans="1:64" s="1" customFormat="1" ht="43.2" x14ac:dyDescent="0.3">
      <c r="A121" s="79" t="s">
        <v>168</v>
      </c>
      <c r="B121" s="33" t="s">
        <v>307</v>
      </c>
      <c r="C121" s="33" t="s">
        <v>188</v>
      </c>
      <c r="D121" s="68">
        <v>0</v>
      </c>
      <c r="E121" s="68">
        <v>0</v>
      </c>
      <c r="F121" s="68">
        <v>0</v>
      </c>
      <c r="G121" s="213" t="s">
        <v>433</v>
      </c>
      <c r="H121" s="34"/>
      <c r="I121" s="34" t="s">
        <v>272</v>
      </c>
      <c r="J121" s="33">
        <f>VLOOKUP(I121,'Labor Rates'!$A$1:$B$16,2)</f>
        <v>16.66346153846154</v>
      </c>
      <c r="K121" s="35">
        <f>1/12</f>
        <v>8.3333333333333329E-2</v>
      </c>
      <c r="L121" s="35">
        <v>1</v>
      </c>
      <c r="M121" s="33" t="s">
        <v>259</v>
      </c>
      <c r="N121" s="84">
        <v>1</v>
      </c>
      <c r="O121" s="35">
        <v>1</v>
      </c>
      <c r="P121" s="5">
        <v>0</v>
      </c>
      <c r="Q121" s="73">
        <f t="shared" si="16"/>
        <v>16.66346153846154</v>
      </c>
      <c r="R121" s="73">
        <f t="shared" si="17"/>
        <v>0</v>
      </c>
      <c r="S121" s="74">
        <f t="shared" si="18"/>
        <v>0</v>
      </c>
      <c r="T121" s="88"/>
      <c r="U121" s="80"/>
      <c r="V121" s="87">
        <f t="shared" si="19"/>
        <v>0</v>
      </c>
      <c r="W121" s="87">
        <f>NPV('Inputs &amp; Summary'!$D$6,Y121:BL121)</f>
        <v>0</v>
      </c>
      <c r="X121" s="90">
        <f t="shared" si="20"/>
        <v>0</v>
      </c>
      <c r="Y121" s="114">
        <f>$D121*IF(Y$29&gt;'Inputs &amp; Summary'!$D$5,0,IF(Y$29&gt;VLOOKUP($G121,Lists!$J$17:$K$21,2),IF($M121=Lists!$H$3,IF($K121&lt;1,(($S121/$K121)*((1+'Inputs &amp; Summary'!$D$7)^Y$29)),((INT(Y$29/$K121)-INT((Y$29-1)/$K121))*$S121*((1+'Inputs &amp; Summary'!$D$7)^Y$29))),(_xlfn.WEIBULL.DIST(Y$29,$L121,$K121,FALSE)*$S121*((1+'Inputs &amp; Summary'!$D$7)^Y$29))),IF($M121=Lists!$H$3,IF($K121&lt;1,((($R121*(1-$E121)+$Q121*(1-$F121))/$K121)*((1+'Inputs &amp; Summary'!$D$7)^Y$29)),((INT(Y$29/$K121)-INT((Y$29-1)/$K121))*($R121*(1-$E121)+$Q121*(1-$F121))*((1+'Inputs &amp; Summary'!$D$7)^Y$29))),((_xlfn.WEIBULL.DIST(Y$29,$L121,$K121,FALSE)*($R121*(1-$E121)+$Q121*(1-$F121))*((1+'Inputs &amp; Summary'!$D$7)^Y$29))))))</f>
        <v>0</v>
      </c>
      <c r="Z121" s="114">
        <f>$D121*IF(Z$29&gt;'Inputs &amp; Summary'!$D$5,0,IF(Z$29&gt;VLOOKUP($G121,Lists!$J$17:$K$21,2),IF($M121=Lists!$H$3,IF($K121&lt;1,(($S121/$K121)*((1+'Inputs &amp; Summary'!$D$7)^Z$29)),((INT(Z$29/$K121)-INT((Z$29-1)/$K121))*$S121*((1+'Inputs &amp; Summary'!$D$7)^Z$29))),(_xlfn.WEIBULL.DIST(Z$29,$L121,$K121,FALSE)*$S121*((1+'Inputs &amp; Summary'!$D$7)^Z$29))),IF($M121=Lists!$H$3,IF($K121&lt;1,((($R121*(1-$E121)+$Q121*(1-$F121))/$K121)*((1+'Inputs &amp; Summary'!$D$7)^Z$29)),((INT(Z$29/$K121)-INT((Z$29-1)/$K121))*($R121*(1-$E121)+$Q121*(1-$F121))*((1+'Inputs &amp; Summary'!$D$7)^Z$29))),((_xlfn.WEIBULL.DIST(Z$29,$L121,$K121,FALSE)*($R121*(1-$E121)+$Q121*(1-$F121))*((1+'Inputs &amp; Summary'!$D$7)^Z$29))))))</f>
        <v>0</v>
      </c>
      <c r="AA121" s="114">
        <f>$D121*IF(AA$29&gt;'Inputs &amp; Summary'!$D$5,0,IF(AA$29&gt;VLOOKUP($G121,Lists!$J$17:$K$21,2),IF($M121=Lists!$H$3,IF($K121&lt;1,(($S121/$K121)*((1+'Inputs &amp; Summary'!$D$7)^AA$29)),((INT(AA$29/$K121)-INT((AA$29-1)/$K121))*$S121*((1+'Inputs &amp; Summary'!$D$7)^AA$29))),(_xlfn.WEIBULL.DIST(AA$29,$L121,$K121,FALSE)*$S121*((1+'Inputs &amp; Summary'!$D$7)^AA$29))),IF($M121=Lists!$H$3,IF($K121&lt;1,((($R121*(1-$E121)+$Q121*(1-$F121))/$K121)*((1+'Inputs &amp; Summary'!$D$7)^AA$29)),((INT(AA$29/$K121)-INT((AA$29-1)/$K121))*($R121*(1-$E121)+$Q121*(1-$F121))*((1+'Inputs &amp; Summary'!$D$7)^AA$29))),((_xlfn.WEIBULL.DIST(AA$29,$L121,$K121,FALSE)*($R121*(1-$E121)+$Q121*(1-$F121))*((1+'Inputs &amp; Summary'!$D$7)^AA$29))))))</f>
        <v>0</v>
      </c>
      <c r="AB121" s="114">
        <f>$D121*IF(AB$29&gt;'Inputs &amp; Summary'!$D$5,0,IF(AB$29&gt;VLOOKUP($G121,Lists!$J$17:$K$21,2),IF($M121=Lists!$H$3,IF($K121&lt;1,(($S121/$K121)*((1+'Inputs &amp; Summary'!$D$7)^AB$29)),((INT(AB$29/$K121)-INT((AB$29-1)/$K121))*$S121*((1+'Inputs &amp; Summary'!$D$7)^AB$29))),(_xlfn.WEIBULL.DIST(AB$29,$L121,$K121,FALSE)*$S121*((1+'Inputs &amp; Summary'!$D$7)^AB$29))),IF($M121=Lists!$H$3,IF($K121&lt;1,((($R121*(1-$E121)+$Q121*(1-$F121))/$K121)*((1+'Inputs &amp; Summary'!$D$7)^AB$29)),((INT(AB$29/$K121)-INT((AB$29-1)/$K121))*($R121*(1-$E121)+$Q121*(1-$F121))*((1+'Inputs &amp; Summary'!$D$7)^AB$29))),((_xlfn.WEIBULL.DIST(AB$29,$L121,$K121,FALSE)*($R121*(1-$E121)+$Q121*(1-$F121))*((1+'Inputs &amp; Summary'!$D$7)^AB$29))))))</f>
        <v>0</v>
      </c>
      <c r="AC121" s="114">
        <f>$D121*IF(AC$29&gt;'Inputs &amp; Summary'!$D$5,0,IF(AC$29&gt;VLOOKUP($G121,Lists!$J$17:$K$21,2),IF($M121=Lists!$H$3,IF($K121&lt;1,(($S121/$K121)*((1+'Inputs &amp; Summary'!$D$7)^AC$29)),((INT(AC$29/$K121)-INT((AC$29-1)/$K121))*$S121*((1+'Inputs &amp; Summary'!$D$7)^AC$29))),(_xlfn.WEIBULL.DIST(AC$29,$L121,$K121,FALSE)*$S121*((1+'Inputs &amp; Summary'!$D$7)^AC$29))),IF($M121=Lists!$H$3,IF($K121&lt;1,((($R121*(1-$E121)+$Q121*(1-$F121))/$K121)*((1+'Inputs &amp; Summary'!$D$7)^AC$29)),((INT(AC$29/$K121)-INT((AC$29-1)/$K121))*($R121*(1-$E121)+$Q121*(1-$F121))*((1+'Inputs &amp; Summary'!$D$7)^AC$29))),((_xlfn.WEIBULL.DIST(AC$29,$L121,$K121,FALSE)*($R121*(1-$E121)+$Q121*(1-$F121))*((1+'Inputs &amp; Summary'!$D$7)^AC$29))))))</f>
        <v>0</v>
      </c>
      <c r="AD121" s="114">
        <f>$D121*IF(AD$29&gt;'Inputs &amp; Summary'!$D$5,0,IF(AD$29&gt;VLOOKUP($G121,Lists!$J$17:$K$21,2),IF($M121=Lists!$H$3,IF($K121&lt;1,(($S121/$K121)*((1+'Inputs &amp; Summary'!$D$7)^AD$29)),((INT(AD$29/$K121)-INT((AD$29-1)/$K121))*$S121*((1+'Inputs &amp; Summary'!$D$7)^AD$29))),(_xlfn.WEIBULL.DIST(AD$29,$L121,$K121,FALSE)*$S121*((1+'Inputs &amp; Summary'!$D$7)^AD$29))),IF($M121=Lists!$H$3,IF($K121&lt;1,((($R121*(1-$E121)+$Q121*(1-$F121))/$K121)*((1+'Inputs &amp; Summary'!$D$7)^AD$29)),((INT(AD$29/$K121)-INT((AD$29-1)/$K121))*($R121*(1-$E121)+$Q121*(1-$F121))*((1+'Inputs &amp; Summary'!$D$7)^AD$29))),((_xlfn.WEIBULL.DIST(AD$29,$L121,$K121,FALSE)*($R121*(1-$E121)+$Q121*(1-$F121))*((1+'Inputs &amp; Summary'!$D$7)^AD$29))))))</f>
        <v>0</v>
      </c>
      <c r="AE121" s="114">
        <f>$D121*IF(AE$29&gt;'Inputs &amp; Summary'!$D$5,0,IF(AE$29&gt;VLOOKUP($G121,Lists!$J$17:$K$21,2),IF($M121=Lists!$H$3,IF($K121&lt;1,(($S121/$K121)*((1+'Inputs &amp; Summary'!$D$7)^AE$29)),((INT(AE$29/$K121)-INT((AE$29-1)/$K121))*$S121*((1+'Inputs &amp; Summary'!$D$7)^AE$29))),(_xlfn.WEIBULL.DIST(AE$29,$L121,$K121,FALSE)*$S121*((1+'Inputs &amp; Summary'!$D$7)^AE$29))),IF($M121=Lists!$H$3,IF($K121&lt;1,((($R121*(1-$E121)+$Q121*(1-$F121))/$K121)*((1+'Inputs &amp; Summary'!$D$7)^AE$29)),((INT(AE$29/$K121)-INT((AE$29-1)/$K121))*($R121*(1-$E121)+$Q121*(1-$F121))*((1+'Inputs &amp; Summary'!$D$7)^AE$29))),((_xlfn.WEIBULL.DIST(AE$29,$L121,$K121,FALSE)*($R121*(1-$E121)+$Q121*(1-$F121))*((1+'Inputs &amp; Summary'!$D$7)^AE$29))))))</f>
        <v>0</v>
      </c>
      <c r="AF121" s="114">
        <f>$D121*IF(AF$29&gt;'Inputs &amp; Summary'!$D$5,0,IF(AF$29&gt;VLOOKUP($G121,Lists!$J$17:$K$21,2),IF($M121=Lists!$H$3,IF($K121&lt;1,(($S121/$K121)*((1+'Inputs &amp; Summary'!$D$7)^AF$29)),((INT(AF$29/$K121)-INT((AF$29-1)/$K121))*$S121*((1+'Inputs &amp; Summary'!$D$7)^AF$29))),(_xlfn.WEIBULL.DIST(AF$29,$L121,$K121,FALSE)*$S121*((1+'Inputs &amp; Summary'!$D$7)^AF$29))),IF($M121=Lists!$H$3,IF($K121&lt;1,((($R121*(1-$E121)+$Q121*(1-$F121))/$K121)*((1+'Inputs &amp; Summary'!$D$7)^AF$29)),((INT(AF$29/$K121)-INT((AF$29-1)/$K121))*($R121*(1-$E121)+$Q121*(1-$F121))*((1+'Inputs &amp; Summary'!$D$7)^AF$29))),((_xlfn.WEIBULL.DIST(AF$29,$L121,$K121,FALSE)*($R121*(1-$E121)+$Q121*(1-$F121))*((1+'Inputs &amp; Summary'!$D$7)^AF$29))))))</f>
        <v>0</v>
      </c>
      <c r="AG121" s="114">
        <f>$D121*IF(AG$29&gt;'Inputs &amp; Summary'!$D$5,0,IF(AG$29&gt;VLOOKUP($G121,Lists!$J$17:$K$21,2),IF($M121=Lists!$H$3,IF($K121&lt;1,(($S121/$K121)*((1+'Inputs &amp; Summary'!$D$7)^AG$29)),((INT(AG$29/$K121)-INT((AG$29-1)/$K121))*$S121*((1+'Inputs &amp; Summary'!$D$7)^AG$29))),(_xlfn.WEIBULL.DIST(AG$29,$L121,$K121,FALSE)*$S121*((1+'Inputs &amp; Summary'!$D$7)^AG$29))),IF($M121=Lists!$H$3,IF($K121&lt;1,((($R121*(1-$E121)+$Q121*(1-$F121))/$K121)*((1+'Inputs &amp; Summary'!$D$7)^AG$29)),((INT(AG$29/$K121)-INT((AG$29-1)/$K121))*($R121*(1-$E121)+$Q121*(1-$F121))*((1+'Inputs &amp; Summary'!$D$7)^AG$29))),((_xlfn.WEIBULL.DIST(AG$29,$L121,$K121,FALSE)*($R121*(1-$E121)+$Q121*(1-$F121))*((1+'Inputs &amp; Summary'!$D$7)^AG$29))))))</f>
        <v>0</v>
      </c>
      <c r="AH121" s="114">
        <f>$D121*IF(AH$29&gt;'Inputs &amp; Summary'!$D$5,0,IF(AH$29&gt;VLOOKUP($G121,Lists!$J$17:$K$21,2),IF($M121=Lists!$H$3,IF($K121&lt;1,(($S121/$K121)*((1+'Inputs &amp; Summary'!$D$7)^AH$29)),((INT(AH$29/$K121)-INT((AH$29-1)/$K121))*$S121*((1+'Inputs &amp; Summary'!$D$7)^AH$29))),(_xlfn.WEIBULL.DIST(AH$29,$L121,$K121,FALSE)*$S121*((1+'Inputs &amp; Summary'!$D$7)^AH$29))),IF($M121=Lists!$H$3,IF($K121&lt;1,((($R121*(1-$E121)+$Q121*(1-$F121))/$K121)*((1+'Inputs &amp; Summary'!$D$7)^AH$29)),((INT(AH$29/$K121)-INT((AH$29-1)/$K121))*($R121*(1-$E121)+$Q121*(1-$F121))*((1+'Inputs &amp; Summary'!$D$7)^AH$29))),((_xlfn.WEIBULL.DIST(AH$29,$L121,$K121,FALSE)*($R121*(1-$E121)+$Q121*(1-$F121))*((1+'Inputs &amp; Summary'!$D$7)^AH$29))))))</f>
        <v>0</v>
      </c>
      <c r="AI121" s="114">
        <f>$D121*IF(AI$29&gt;'Inputs &amp; Summary'!$D$5,0,IF(AI$29&gt;VLOOKUP($G121,Lists!$J$17:$K$21,2),IF($M121=Lists!$H$3,IF($K121&lt;1,(($S121/$K121)*((1+'Inputs &amp; Summary'!$D$7)^AI$29)),((INT(AI$29/$K121)-INT((AI$29-1)/$K121))*$S121*((1+'Inputs &amp; Summary'!$D$7)^AI$29))),(_xlfn.WEIBULL.DIST(AI$29,$L121,$K121,FALSE)*$S121*((1+'Inputs &amp; Summary'!$D$7)^AI$29))),IF($M121=Lists!$H$3,IF($K121&lt;1,((($R121*(1-$E121)+$Q121*(1-$F121))/$K121)*((1+'Inputs &amp; Summary'!$D$7)^AI$29)),((INT(AI$29/$K121)-INT((AI$29-1)/$K121))*($R121*(1-$E121)+$Q121*(1-$F121))*((1+'Inputs &amp; Summary'!$D$7)^AI$29))),((_xlfn.WEIBULL.DIST(AI$29,$L121,$K121,FALSE)*($R121*(1-$E121)+$Q121*(1-$F121))*((1+'Inputs &amp; Summary'!$D$7)^AI$29))))))</f>
        <v>0</v>
      </c>
      <c r="AJ121" s="114">
        <f>$D121*IF(AJ$29&gt;'Inputs &amp; Summary'!$D$5,0,IF(AJ$29&gt;VLOOKUP($G121,Lists!$J$17:$K$21,2),IF($M121=Lists!$H$3,IF($K121&lt;1,(($S121/$K121)*((1+'Inputs &amp; Summary'!$D$7)^AJ$29)),((INT(AJ$29/$K121)-INT((AJ$29-1)/$K121))*$S121*((1+'Inputs &amp; Summary'!$D$7)^AJ$29))),(_xlfn.WEIBULL.DIST(AJ$29,$L121,$K121,FALSE)*$S121*((1+'Inputs &amp; Summary'!$D$7)^AJ$29))),IF($M121=Lists!$H$3,IF($K121&lt;1,((($R121*(1-$E121)+$Q121*(1-$F121))/$K121)*((1+'Inputs &amp; Summary'!$D$7)^AJ$29)),((INT(AJ$29/$K121)-INT((AJ$29-1)/$K121))*($R121*(1-$E121)+$Q121*(1-$F121))*((1+'Inputs &amp; Summary'!$D$7)^AJ$29))),((_xlfn.WEIBULL.DIST(AJ$29,$L121,$K121,FALSE)*($R121*(1-$E121)+$Q121*(1-$F121))*((1+'Inputs &amp; Summary'!$D$7)^AJ$29))))))</f>
        <v>0</v>
      </c>
      <c r="AK121" s="114">
        <f>$D121*IF(AK$29&gt;'Inputs &amp; Summary'!$D$5,0,IF(AK$29&gt;VLOOKUP($G121,Lists!$J$17:$K$21,2),IF($M121=Lists!$H$3,IF($K121&lt;1,(($S121/$K121)*((1+'Inputs &amp; Summary'!$D$7)^AK$29)),((INT(AK$29/$K121)-INT((AK$29-1)/$K121))*$S121*((1+'Inputs &amp; Summary'!$D$7)^AK$29))),(_xlfn.WEIBULL.DIST(AK$29,$L121,$K121,FALSE)*$S121*((1+'Inputs &amp; Summary'!$D$7)^AK$29))),IF($M121=Lists!$H$3,IF($K121&lt;1,((($R121*(1-$E121)+$Q121*(1-$F121))/$K121)*((1+'Inputs &amp; Summary'!$D$7)^AK$29)),((INT(AK$29/$K121)-INT((AK$29-1)/$K121))*($R121*(1-$E121)+$Q121*(1-$F121))*((1+'Inputs &amp; Summary'!$D$7)^AK$29))),((_xlfn.WEIBULL.DIST(AK$29,$L121,$K121,FALSE)*($R121*(1-$E121)+$Q121*(1-$F121))*((1+'Inputs &amp; Summary'!$D$7)^AK$29))))))</f>
        <v>0</v>
      </c>
      <c r="AL121" s="114">
        <f>$D121*IF(AL$29&gt;'Inputs &amp; Summary'!$D$5,0,IF(AL$29&gt;VLOOKUP($G121,Lists!$J$17:$K$21,2),IF($M121=Lists!$H$3,IF($K121&lt;1,(($S121/$K121)*((1+'Inputs &amp; Summary'!$D$7)^AL$29)),((INT(AL$29/$K121)-INT((AL$29-1)/$K121))*$S121*((1+'Inputs &amp; Summary'!$D$7)^AL$29))),(_xlfn.WEIBULL.DIST(AL$29,$L121,$K121,FALSE)*$S121*((1+'Inputs &amp; Summary'!$D$7)^AL$29))),IF($M121=Lists!$H$3,IF($K121&lt;1,((($R121*(1-$E121)+$Q121*(1-$F121))/$K121)*((1+'Inputs &amp; Summary'!$D$7)^AL$29)),((INT(AL$29/$K121)-INT((AL$29-1)/$K121))*($R121*(1-$E121)+$Q121*(1-$F121))*((1+'Inputs &amp; Summary'!$D$7)^AL$29))),((_xlfn.WEIBULL.DIST(AL$29,$L121,$K121,FALSE)*($R121*(1-$E121)+$Q121*(1-$F121))*((1+'Inputs &amp; Summary'!$D$7)^AL$29))))))</f>
        <v>0</v>
      </c>
      <c r="AM121" s="114">
        <f>$D121*IF(AM$29&gt;'Inputs &amp; Summary'!$D$5,0,IF(AM$29&gt;VLOOKUP($G121,Lists!$J$17:$K$21,2),IF($M121=Lists!$H$3,IF($K121&lt;1,(($S121/$K121)*((1+'Inputs &amp; Summary'!$D$7)^AM$29)),((INT(AM$29/$K121)-INT((AM$29-1)/$K121))*$S121*((1+'Inputs &amp; Summary'!$D$7)^AM$29))),(_xlfn.WEIBULL.DIST(AM$29,$L121,$K121,FALSE)*$S121*((1+'Inputs &amp; Summary'!$D$7)^AM$29))),IF($M121=Lists!$H$3,IF($K121&lt;1,((($R121*(1-$E121)+$Q121*(1-$F121))/$K121)*((1+'Inputs &amp; Summary'!$D$7)^AM$29)),((INT(AM$29/$K121)-INT((AM$29-1)/$K121))*($R121*(1-$E121)+$Q121*(1-$F121))*((1+'Inputs &amp; Summary'!$D$7)^AM$29))),((_xlfn.WEIBULL.DIST(AM$29,$L121,$K121,FALSE)*($R121*(1-$E121)+$Q121*(1-$F121))*((1+'Inputs &amp; Summary'!$D$7)^AM$29))))))</f>
        <v>0</v>
      </c>
      <c r="AN121" s="114">
        <f>$D121*IF(AN$29&gt;'Inputs &amp; Summary'!$D$5,0,IF(AN$29&gt;VLOOKUP($G121,Lists!$J$17:$K$21,2),IF($M121=Lists!$H$3,IF($K121&lt;1,(($S121/$K121)*((1+'Inputs &amp; Summary'!$D$7)^AN$29)),((INT(AN$29/$K121)-INT((AN$29-1)/$K121))*$S121*((1+'Inputs &amp; Summary'!$D$7)^AN$29))),(_xlfn.WEIBULL.DIST(AN$29,$L121,$K121,FALSE)*$S121*((1+'Inputs &amp; Summary'!$D$7)^AN$29))),IF($M121=Lists!$H$3,IF($K121&lt;1,((($R121*(1-$E121)+$Q121*(1-$F121))/$K121)*((1+'Inputs &amp; Summary'!$D$7)^AN$29)),((INT(AN$29/$K121)-INT((AN$29-1)/$K121))*($R121*(1-$E121)+$Q121*(1-$F121))*((1+'Inputs &amp; Summary'!$D$7)^AN$29))),((_xlfn.WEIBULL.DIST(AN$29,$L121,$K121,FALSE)*($R121*(1-$E121)+$Q121*(1-$F121))*((1+'Inputs &amp; Summary'!$D$7)^AN$29))))))</f>
        <v>0</v>
      </c>
      <c r="AO121" s="114">
        <f>$D121*IF(AO$29&gt;'Inputs &amp; Summary'!$D$5,0,IF(AO$29&gt;VLOOKUP($G121,Lists!$J$17:$K$21,2),IF($M121=Lists!$H$3,IF($K121&lt;1,(($S121/$K121)*((1+'Inputs &amp; Summary'!$D$7)^AO$29)),((INT(AO$29/$K121)-INT((AO$29-1)/$K121))*$S121*((1+'Inputs &amp; Summary'!$D$7)^AO$29))),(_xlfn.WEIBULL.DIST(AO$29,$L121,$K121,FALSE)*$S121*((1+'Inputs &amp; Summary'!$D$7)^AO$29))),IF($M121=Lists!$H$3,IF($K121&lt;1,((($R121*(1-$E121)+$Q121*(1-$F121))/$K121)*((1+'Inputs &amp; Summary'!$D$7)^AO$29)),((INT(AO$29/$K121)-INT((AO$29-1)/$K121))*($R121*(1-$E121)+$Q121*(1-$F121))*((1+'Inputs &amp; Summary'!$D$7)^AO$29))),((_xlfn.WEIBULL.DIST(AO$29,$L121,$K121,FALSE)*($R121*(1-$E121)+$Q121*(1-$F121))*((1+'Inputs &amp; Summary'!$D$7)^AO$29))))))</f>
        <v>0</v>
      </c>
      <c r="AP121" s="114">
        <f>$D121*IF(AP$29&gt;'Inputs &amp; Summary'!$D$5,0,IF(AP$29&gt;VLOOKUP($G121,Lists!$J$17:$K$21,2),IF($M121=Lists!$H$3,IF($K121&lt;1,(($S121/$K121)*((1+'Inputs &amp; Summary'!$D$7)^AP$29)),((INT(AP$29/$K121)-INT((AP$29-1)/$K121))*$S121*((1+'Inputs &amp; Summary'!$D$7)^AP$29))),(_xlfn.WEIBULL.DIST(AP$29,$L121,$K121,FALSE)*$S121*((1+'Inputs &amp; Summary'!$D$7)^AP$29))),IF($M121=Lists!$H$3,IF($K121&lt;1,((($R121*(1-$E121)+$Q121*(1-$F121))/$K121)*((1+'Inputs &amp; Summary'!$D$7)^AP$29)),((INT(AP$29/$K121)-INT((AP$29-1)/$K121))*($R121*(1-$E121)+$Q121*(1-$F121))*((1+'Inputs &amp; Summary'!$D$7)^AP$29))),((_xlfn.WEIBULL.DIST(AP$29,$L121,$K121,FALSE)*($R121*(1-$E121)+$Q121*(1-$F121))*((1+'Inputs &amp; Summary'!$D$7)^AP$29))))))</f>
        <v>0</v>
      </c>
      <c r="AQ121" s="114">
        <f>$D121*IF(AQ$29&gt;'Inputs &amp; Summary'!$D$5,0,IF(AQ$29&gt;VLOOKUP($G121,Lists!$J$17:$K$21,2),IF($M121=Lists!$H$3,IF($K121&lt;1,(($S121/$K121)*((1+'Inputs &amp; Summary'!$D$7)^AQ$29)),((INT(AQ$29/$K121)-INT((AQ$29-1)/$K121))*$S121*((1+'Inputs &amp; Summary'!$D$7)^AQ$29))),(_xlfn.WEIBULL.DIST(AQ$29,$L121,$K121,FALSE)*$S121*((1+'Inputs &amp; Summary'!$D$7)^AQ$29))),IF($M121=Lists!$H$3,IF($K121&lt;1,((($R121*(1-$E121)+$Q121*(1-$F121))/$K121)*((1+'Inputs &amp; Summary'!$D$7)^AQ$29)),((INT(AQ$29/$K121)-INT((AQ$29-1)/$K121))*($R121*(1-$E121)+$Q121*(1-$F121))*((1+'Inputs &amp; Summary'!$D$7)^AQ$29))),((_xlfn.WEIBULL.DIST(AQ$29,$L121,$K121,FALSE)*($R121*(1-$E121)+$Q121*(1-$F121))*((1+'Inputs &amp; Summary'!$D$7)^AQ$29))))))</f>
        <v>0</v>
      </c>
      <c r="AR121" s="114">
        <f>$D121*IF(AR$29&gt;'Inputs &amp; Summary'!$D$5,0,IF(AR$29&gt;VLOOKUP($G121,Lists!$J$17:$K$21,2),IF($M121=Lists!$H$3,IF($K121&lt;1,(($S121/$K121)*((1+'Inputs &amp; Summary'!$D$7)^AR$29)),((INT(AR$29/$K121)-INT((AR$29-1)/$K121))*$S121*((1+'Inputs &amp; Summary'!$D$7)^AR$29))),(_xlfn.WEIBULL.DIST(AR$29,$L121,$K121,FALSE)*$S121*((1+'Inputs &amp; Summary'!$D$7)^AR$29))),IF($M121=Lists!$H$3,IF($K121&lt;1,((($R121*(1-$E121)+$Q121*(1-$F121))/$K121)*((1+'Inputs &amp; Summary'!$D$7)^AR$29)),((INT(AR$29/$K121)-INT((AR$29-1)/$K121))*($R121*(1-$E121)+$Q121*(1-$F121))*((1+'Inputs &amp; Summary'!$D$7)^AR$29))),((_xlfn.WEIBULL.DIST(AR$29,$L121,$K121,FALSE)*($R121*(1-$E121)+$Q121*(1-$F121))*((1+'Inputs &amp; Summary'!$D$7)^AR$29))))))</f>
        <v>0</v>
      </c>
      <c r="AS121" s="114">
        <f>$D121*IF(AS$29&gt;'Inputs &amp; Summary'!$D$5,0,IF(AS$29&gt;VLOOKUP($G121,Lists!$J$17:$K$21,2),IF($M121=Lists!$H$3,IF($K121&lt;1,(($S121/$K121)*((1+'Inputs &amp; Summary'!$D$7)^AS$29)),((INT(AS$29/$K121)-INT((AS$29-1)/$K121))*$S121*((1+'Inputs &amp; Summary'!$D$7)^AS$29))),(_xlfn.WEIBULL.DIST(AS$29,$L121,$K121,FALSE)*$S121*((1+'Inputs &amp; Summary'!$D$7)^AS$29))),IF($M121=Lists!$H$3,IF($K121&lt;1,((($R121*(1-$E121)+$Q121*(1-$F121))/$K121)*((1+'Inputs &amp; Summary'!$D$7)^AS$29)),((INT(AS$29/$K121)-INT((AS$29-1)/$K121))*($R121*(1-$E121)+$Q121*(1-$F121))*((1+'Inputs &amp; Summary'!$D$7)^AS$29))),((_xlfn.WEIBULL.DIST(AS$29,$L121,$K121,FALSE)*($R121*(1-$E121)+$Q121*(1-$F121))*((1+'Inputs &amp; Summary'!$D$7)^AS$29))))))</f>
        <v>0</v>
      </c>
      <c r="AT121" s="114">
        <f>$D121*IF(AT$29&gt;'Inputs &amp; Summary'!$D$5,0,IF(AT$29&gt;VLOOKUP($G121,Lists!$J$17:$K$21,2),IF($M121=Lists!$H$3,IF($K121&lt;1,(($S121/$K121)*((1+'Inputs &amp; Summary'!$D$7)^AT$29)),((INT(AT$29/$K121)-INT((AT$29-1)/$K121))*$S121*((1+'Inputs &amp; Summary'!$D$7)^AT$29))),(_xlfn.WEIBULL.DIST(AT$29,$L121,$K121,FALSE)*$S121*((1+'Inputs &amp; Summary'!$D$7)^AT$29))),IF($M121=Lists!$H$3,IF($K121&lt;1,((($R121*(1-$E121)+$Q121*(1-$F121))/$K121)*((1+'Inputs &amp; Summary'!$D$7)^AT$29)),((INT(AT$29/$K121)-INT((AT$29-1)/$K121))*($R121*(1-$E121)+$Q121*(1-$F121))*((1+'Inputs &amp; Summary'!$D$7)^AT$29))),((_xlfn.WEIBULL.DIST(AT$29,$L121,$K121,FALSE)*($R121*(1-$E121)+$Q121*(1-$F121))*((1+'Inputs &amp; Summary'!$D$7)^AT$29))))))</f>
        <v>0</v>
      </c>
      <c r="AU121" s="114">
        <f>$D121*IF(AU$29&gt;'Inputs &amp; Summary'!$D$5,0,IF(AU$29&gt;VLOOKUP($G121,Lists!$J$17:$K$21,2),IF($M121=Lists!$H$3,IF($K121&lt;1,(($S121/$K121)*((1+'Inputs &amp; Summary'!$D$7)^AU$29)),((INT(AU$29/$K121)-INT((AU$29-1)/$K121))*$S121*((1+'Inputs &amp; Summary'!$D$7)^AU$29))),(_xlfn.WEIBULL.DIST(AU$29,$L121,$K121,FALSE)*$S121*((1+'Inputs &amp; Summary'!$D$7)^AU$29))),IF($M121=Lists!$H$3,IF($K121&lt;1,((($R121*(1-$E121)+$Q121*(1-$F121))/$K121)*((1+'Inputs &amp; Summary'!$D$7)^AU$29)),((INT(AU$29/$K121)-INT((AU$29-1)/$K121))*($R121*(1-$E121)+$Q121*(1-$F121))*((1+'Inputs &amp; Summary'!$D$7)^AU$29))),((_xlfn.WEIBULL.DIST(AU$29,$L121,$K121,FALSE)*($R121*(1-$E121)+$Q121*(1-$F121))*((1+'Inputs &amp; Summary'!$D$7)^AU$29))))))</f>
        <v>0</v>
      </c>
      <c r="AV121" s="114">
        <f>$D121*IF(AV$29&gt;'Inputs &amp; Summary'!$D$5,0,IF(AV$29&gt;VLOOKUP($G121,Lists!$J$17:$K$21,2),IF($M121=Lists!$H$3,IF($K121&lt;1,(($S121/$K121)*((1+'Inputs &amp; Summary'!$D$7)^AV$29)),((INT(AV$29/$K121)-INT((AV$29-1)/$K121))*$S121*((1+'Inputs &amp; Summary'!$D$7)^AV$29))),(_xlfn.WEIBULL.DIST(AV$29,$L121,$K121,FALSE)*$S121*((1+'Inputs &amp; Summary'!$D$7)^AV$29))),IF($M121=Lists!$H$3,IF($K121&lt;1,((($R121*(1-$E121)+$Q121*(1-$F121))/$K121)*((1+'Inputs &amp; Summary'!$D$7)^AV$29)),((INT(AV$29/$K121)-INT((AV$29-1)/$K121))*($R121*(1-$E121)+$Q121*(1-$F121))*((1+'Inputs &amp; Summary'!$D$7)^AV$29))),((_xlfn.WEIBULL.DIST(AV$29,$L121,$K121,FALSE)*($R121*(1-$E121)+$Q121*(1-$F121))*((1+'Inputs &amp; Summary'!$D$7)^AV$29))))))</f>
        <v>0</v>
      </c>
      <c r="AW121" s="114">
        <f>$D121*IF(AW$29&gt;'Inputs &amp; Summary'!$D$5,0,IF(AW$29&gt;VLOOKUP($G121,Lists!$J$17:$K$21,2),IF($M121=Lists!$H$3,IF($K121&lt;1,(($S121/$K121)*((1+'Inputs &amp; Summary'!$D$7)^AW$29)),((INT(AW$29/$K121)-INT((AW$29-1)/$K121))*$S121*((1+'Inputs &amp; Summary'!$D$7)^AW$29))),(_xlfn.WEIBULL.DIST(AW$29,$L121,$K121,FALSE)*$S121*((1+'Inputs &amp; Summary'!$D$7)^AW$29))),IF($M121=Lists!$H$3,IF($K121&lt;1,((($R121*(1-$E121)+$Q121*(1-$F121))/$K121)*((1+'Inputs &amp; Summary'!$D$7)^AW$29)),((INT(AW$29/$K121)-INT((AW$29-1)/$K121))*($R121*(1-$E121)+$Q121*(1-$F121))*((1+'Inputs &amp; Summary'!$D$7)^AW$29))),((_xlfn.WEIBULL.DIST(AW$29,$L121,$K121,FALSE)*($R121*(1-$E121)+$Q121*(1-$F121))*((1+'Inputs &amp; Summary'!$D$7)^AW$29))))))</f>
        <v>0</v>
      </c>
      <c r="AX121" s="114">
        <f>$D121*IF(AX$29&gt;'Inputs &amp; Summary'!$D$5,0,IF(AX$29&gt;VLOOKUP($G121,Lists!$J$17:$K$21,2),IF($M121=Lists!$H$3,IF($K121&lt;1,(($S121/$K121)*((1+'Inputs &amp; Summary'!$D$7)^AX$29)),((INT(AX$29/$K121)-INT((AX$29-1)/$K121))*$S121*((1+'Inputs &amp; Summary'!$D$7)^AX$29))),(_xlfn.WEIBULL.DIST(AX$29,$L121,$K121,FALSE)*$S121*((1+'Inputs &amp; Summary'!$D$7)^AX$29))),IF($M121=Lists!$H$3,IF($K121&lt;1,((($R121*(1-$E121)+$Q121*(1-$F121))/$K121)*((1+'Inputs &amp; Summary'!$D$7)^AX$29)),((INT(AX$29/$K121)-INT((AX$29-1)/$K121))*($R121*(1-$E121)+$Q121*(1-$F121))*((1+'Inputs &amp; Summary'!$D$7)^AX$29))),((_xlfn.WEIBULL.DIST(AX$29,$L121,$K121,FALSE)*($R121*(1-$E121)+$Q121*(1-$F121))*((1+'Inputs &amp; Summary'!$D$7)^AX$29))))))</f>
        <v>0</v>
      </c>
      <c r="AY121" s="114">
        <f>$D121*IF(AY$29&gt;'Inputs &amp; Summary'!$D$5,0,IF(AY$29&gt;VLOOKUP($G121,Lists!$J$17:$K$21,2),IF($M121=Lists!$H$3,IF($K121&lt;1,(($S121/$K121)*((1+'Inputs &amp; Summary'!$D$7)^AY$29)),((INT(AY$29/$K121)-INT((AY$29-1)/$K121))*$S121*((1+'Inputs &amp; Summary'!$D$7)^AY$29))),(_xlfn.WEIBULL.DIST(AY$29,$L121,$K121,FALSE)*$S121*((1+'Inputs &amp; Summary'!$D$7)^AY$29))),IF($M121=Lists!$H$3,IF($K121&lt;1,((($R121*(1-$E121)+$Q121*(1-$F121))/$K121)*((1+'Inputs &amp; Summary'!$D$7)^AY$29)),((INT(AY$29/$K121)-INT((AY$29-1)/$K121))*($R121*(1-$E121)+$Q121*(1-$F121))*((1+'Inputs &amp; Summary'!$D$7)^AY$29))),((_xlfn.WEIBULL.DIST(AY$29,$L121,$K121,FALSE)*($R121*(1-$E121)+$Q121*(1-$F121))*((1+'Inputs &amp; Summary'!$D$7)^AY$29))))))</f>
        <v>0</v>
      </c>
      <c r="AZ121" s="114">
        <f>$D121*IF(AZ$29&gt;'Inputs &amp; Summary'!$D$5,0,IF(AZ$29&gt;VLOOKUP($G121,Lists!$J$17:$K$21,2),IF($M121=Lists!$H$3,IF($K121&lt;1,(($S121/$K121)*((1+'Inputs &amp; Summary'!$D$7)^AZ$29)),((INT(AZ$29/$K121)-INT((AZ$29-1)/$K121))*$S121*((1+'Inputs &amp; Summary'!$D$7)^AZ$29))),(_xlfn.WEIBULL.DIST(AZ$29,$L121,$K121,FALSE)*$S121*((1+'Inputs &amp; Summary'!$D$7)^AZ$29))),IF($M121=Lists!$H$3,IF($K121&lt;1,((($R121*(1-$E121)+$Q121*(1-$F121))/$K121)*((1+'Inputs &amp; Summary'!$D$7)^AZ$29)),((INT(AZ$29/$K121)-INT((AZ$29-1)/$K121))*($R121*(1-$E121)+$Q121*(1-$F121))*((1+'Inputs &amp; Summary'!$D$7)^AZ$29))),((_xlfn.WEIBULL.DIST(AZ$29,$L121,$K121,FALSE)*($R121*(1-$E121)+$Q121*(1-$F121))*((1+'Inputs &amp; Summary'!$D$7)^AZ$29))))))</f>
        <v>0</v>
      </c>
      <c r="BA121" s="114">
        <f>$D121*IF(BA$29&gt;'Inputs &amp; Summary'!$D$5,0,IF(BA$29&gt;VLOOKUP($G121,Lists!$J$17:$K$21,2),IF($M121=Lists!$H$3,IF($K121&lt;1,(($S121/$K121)*((1+'Inputs &amp; Summary'!$D$7)^BA$29)),((INT(BA$29/$K121)-INT((BA$29-1)/$K121))*$S121*((1+'Inputs &amp; Summary'!$D$7)^BA$29))),(_xlfn.WEIBULL.DIST(BA$29,$L121,$K121,FALSE)*$S121*((1+'Inputs &amp; Summary'!$D$7)^BA$29))),IF($M121=Lists!$H$3,IF($K121&lt;1,((($R121*(1-$E121)+$Q121*(1-$F121))/$K121)*((1+'Inputs &amp; Summary'!$D$7)^BA$29)),((INT(BA$29/$K121)-INT((BA$29-1)/$K121))*($R121*(1-$E121)+$Q121*(1-$F121))*((1+'Inputs &amp; Summary'!$D$7)^BA$29))),((_xlfn.WEIBULL.DIST(BA$29,$L121,$K121,FALSE)*($R121*(1-$E121)+$Q121*(1-$F121))*((1+'Inputs &amp; Summary'!$D$7)^BA$29))))))</f>
        <v>0</v>
      </c>
      <c r="BB121" s="114">
        <f>$D121*IF(BB$29&gt;'Inputs &amp; Summary'!$D$5,0,IF(BB$29&gt;VLOOKUP($G121,Lists!$J$17:$K$21,2),IF($M121=Lists!$H$3,IF($K121&lt;1,(($S121/$K121)*((1+'Inputs &amp; Summary'!$D$7)^BB$29)),((INT(BB$29/$K121)-INT((BB$29-1)/$K121))*$S121*((1+'Inputs &amp; Summary'!$D$7)^BB$29))),(_xlfn.WEIBULL.DIST(BB$29,$L121,$K121,FALSE)*$S121*((1+'Inputs &amp; Summary'!$D$7)^BB$29))),IF($M121=Lists!$H$3,IF($K121&lt;1,((($R121*(1-$E121)+$Q121*(1-$F121))/$K121)*((1+'Inputs &amp; Summary'!$D$7)^BB$29)),((INT(BB$29/$K121)-INT((BB$29-1)/$K121))*($R121*(1-$E121)+$Q121*(1-$F121))*((1+'Inputs &amp; Summary'!$D$7)^BB$29))),((_xlfn.WEIBULL.DIST(BB$29,$L121,$K121,FALSE)*($R121*(1-$E121)+$Q121*(1-$F121))*((1+'Inputs &amp; Summary'!$D$7)^BB$29))))))</f>
        <v>0</v>
      </c>
      <c r="BC121" s="114">
        <f>$D121*IF(BC$29&gt;'Inputs &amp; Summary'!$D$5,0,IF(BC$29&gt;VLOOKUP($G121,Lists!$J$17:$K$21,2),IF($M121=Lists!$H$3,IF($K121&lt;1,(($S121/$K121)*((1+'Inputs &amp; Summary'!$D$7)^BC$29)),((INT(BC$29/$K121)-INT((BC$29-1)/$K121))*$S121*((1+'Inputs &amp; Summary'!$D$7)^BC$29))),(_xlfn.WEIBULL.DIST(BC$29,$L121,$K121,FALSE)*$S121*((1+'Inputs &amp; Summary'!$D$7)^BC$29))),IF($M121=Lists!$H$3,IF($K121&lt;1,((($R121*(1-$E121)+$Q121*(1-$F121))/$K121)*((1+'Inputs &amp; Summary'!$D$7)^BC$29)),((INT(BC$29/$K121)-INT((BC$29-1)/$K121))*($R121*(1-$E121)+$Q121*(1-$F121))*((1+'Inputs &amp; Summary'!$D$7)^BC$29))),((_xlfn.WEIBULL.DIST(BC$29,$L121,$K121,FALSE)*($R121*(1-$E121)+$Q121*(1-$F121))*((1+'Inputs &amp; Summary'!$D$7)^BC$29))))))</f>
        <v>0</v>
      </c>
      <c r="BD121" s="114">
        <f>$D121*IF(BD$29&gt;'Inputs &amp; Summary'!$D$5,0,IF(BD$29&gt;VLOOKUP($G121,Lists!$J$17:$K$21,2),IF($M121=Lists!$H$3,IF($K121&lt;1,(($S121/$K121)*((1+'Inputs &amp; Summary'!$D$7)^BD$29)),((INT(BD$29/$K121)-INT((BD$29-1)/$K121))*$S121*((1+'Inputs &amp; Summary'!$D$7)^BD$29))),(_xlfn.WEIBULL.DIST(BD$29,$L121,$K121,FALSE)*$S121*((1+'Inputs &amp; Summary'!$D$7)^BD$29))),IF($M121=Lists!$H$3,IF($K121&lt;1,((($R121*(1-$E121)+$Q121*(1-$F121))/$K121)*((1+'Inputs &amp; Summary'!$D$7)^BD$29)),((INT(BD$29/$K121)-INT((BD$29-1)/$K121))*($R121*(1-$E121)+$Q121*(1-$F121))*((1+'Inputs &amp; Summary'!$D$7)^BD$29))),((_xlfn.WEIBULL.DIST(BD$29,$L121,$K121,FALSE)*($R121*(1-$E121)+$Q121*(1-$F121))*((1+'Inputs &amp; Summary'!$D$7)^BD$29))))))</f>
        <v>0</v>
      </c>
      <c r="BE121" s="114">
        <f>$D121*IF(BE$29&gt;'Inputs &amp; Summary'!$D$5,0,IF(BE$29&gt;VLOOKUP($G121,Lists!$J$17:$K$21,2),IF($M121=Lists!$H$3,IF($K121&lt;1,(($S121/$K121)*((1+'Inputs &amp; Summary'!$D$7)^BE$29)),((INT(BE$29/$K121)-INT((BE$29-1)/$K121))*$S121*((1+'Inputs &amp; Summary'!$D$7)^BE$29))),(_xlfn.WEIBULL.DIST(BE$29,$L121,$K121,FALSE)*$S121*((1+'Inputs &amp; Summary'!$D$7)^BE$29))),IF($M121=Lists!$H$3,IF($K121&lt;1,((($R121*(1-$E121)+$Q121*(1-$F121))/$K121)*((1+'Inputs &amp; Summary'!$D$7)^BE$29)),((INT(BE$29/$K121)-INT((BE$29-1)/$K121))*($R121*(1-$E121)+$Q121*(1-$F121))*((1+'Inputs &amp; Summary'!$D$7)^BE$29))),((_xlfn.WEIBULL.DIST(BE$29,$L121,$K121,FALSE)*($R121*(1-$E121)+$Q121*(1-$F121))*((1+'Inputs &amp; Summary'!$D$7)^BE$29))))))</f>
        <v>0</v>
      </c>
      <c r="BF121" s="114">
        <f>$D121*IF(BF$29&gt;'Inputs &amp; Summary'!$D$5,0,IF(BF$29&gt;VLOOKUP($G121,Lists!$J$17:$K$21,2),IF($M121=Lists!$H$3,IF($K121&lt;1,(($S121/$K121)*((1+'Inputs &amp; Summary'!$D$7)^BF$29)),((INT(BF$29/$K121)-INT((BF$29-1)/$K121))*$S121*((1+'Inputs &amp; Summary'!$D$7)^BF$29))),(_xlfn.WEIBULL.DIST(BF$29,$L121,$K121,FALSE)*$S121*((1+'Inputs &amp; Summary'!$D$7)^BF$29))),IF($M121=Lists!$H$3,IF($K121&lt;1,((($R121*(1-$E121)+$Q121*(1-$F121))/$K121)*((1+'Inputs &amp; Summary'!$D$7)^BF$29)),((INT(BF$29/$K121)-INT((BF$29-1)/$K121))*($R121*(1-$E121)+$Q121*(1-$F121))*((1+'Inputs &amp; Summary'!$D$7)^BF$29))),((_xlfn.WEIBULL.DIST(BF$29,$L121,$K121,FALSE)*($R121*(1-$E121)+$Q121*(1-$F121))*((1+'Inputs &amp; Summary'!$D$7)^BF$29))))))</f>
        <v>0</v>
      </c>
      <c r="BG121" s="114">
        <f>$D121*IF(BG$29&gt;'Inputs &amp; Summary'!$D$5,0,IF(BG$29&gt;VLOOKUP($G121,Lists!$J$17:$K$21,2),IF($M121=Lists!$H$3,IF($K121&lt;1,(($S121/$K121)*((1+'Inputs &amp; Summary'!$D$7)^BG$29)),((INT(BG$29/$K121)-INT((BG$29-1)/$K121))*$S121*((1+'Inputs &amp; Summary'!$D$7)^BG$29))),(_xlfn.WEIBULL.DIST(BG$29,$L121,$K121,FALSE)*$S121*((1+'Inputs &amp; Summary'!$D$7)^BG$29))),IF($M121=Lists!$H$3,IF($K121&lt;1,((($R121*(1-$E121)+$Q121*(1-$F121))/$K121)*((1+'Inputs &amp; Summary'!$D$7)^BG$29)),((INT(BG$29/$K121)-INT((BG$29-1)/$K121))*($R121*(1-$E121)+$Q121*(1-$F121))*((1+'Inputs &amp; Summary'!$D$7)^BG$29))),((_xlfn.WEIBULL.DIST(BG$29,$L121,$K121,FALSE)*($R121*(1-$E121)+$Q121*(1-$F121))*((1+'Inputs &amp; Summary'!$D$7)^BG$29))))))</f>
        <v>0</v>
      </c>
      <c r="BH121" s="114">
        <f>$D121*IF(BH$29&gt;'Inputs &amp; Summary'!$D$5,0,IF(BH$29&gt;VLOOKUP($G121,Lists!$J$17:$K$21,2),IF($M121=Lists!$H$3,IF($K121&lt;1,(($S121/$K121)*((1+'Inputs &amp; Summary'!$D$7)^BH$29)),((INT(BH$29/$K121)-INT((BH$29-1)/$K121))*$S121*((1+'Inputs &amp; Summary'!$D$7)^BH$29))),(_xlfn.WEIBULL.DIST(BH$29,$L121,$K121,FALSE)*$S121*((1+'Inputs &amp; Summary'!$D$7)^BH$29))),IF($M121=Lists!$H$3,IF($K121&lt;1,((($R121*(1-$E121)+$Q121*(1-$F121))/$K121)*((1+'Inputs &amp; Summary'!$D$7)^BH$29)),((INT(BH$29/$K121)-INT((BH$29-1)/$K121))*($R121*(1-$E121)+$Q121*(1-$F121))*((1+'Inputs &amp; Summary'!$D$7)^BH$29))),((_xlfn.WEIBULL.DIST(BH$29,$L121,$K121,FALSE)*($R121*(1-$E121)+$Q121*(1-$F121))*((1+'Inputs &amp; Summary'!$D$7)^BH$29))))))</f>
        <v>0</v>
      </c>
      <c r="BI121" s="114">
        <f>$D121*IF(BI$29&gt;'Inputs &amp; Summary'!$D$5,0,IF(BI$29&gt;VLOOKUP($G121,Lists!$J$17:$K$21,2),IF($M121=Lists!$H$3,IF($K121&lt;1,(($S121/$K121)*((1+'Inputs &amp; Summary'!$D$7)^BI$29)),((INT(BI$29/$K121)-INT((BI$29-1)/$K121))*$S121*((1+'Inputs &amp; Summary'!$D$7)^BI$29))),(_xlfn.WEIBULL.DIST(BI$29,$L121,$K121,FALSE)*$S121*((1+'Inputs &amp; Summary'!$D$7)^BI$29))),IF($M121=Lists!$H$3,IF($K121&lt;1,((($R121*(1-$E121)+$Q121*(1-$F121))/$K121)*((1+'Inputs &amp; Summary'!$D$7)^BI$29)),((INT(BI$29/$K121)-INT((BI$29-1)/$K121))*($R121*(1-$E121)+$Q121*(1-$F121))*((1+'Inputs &amp; Summary'!$D$7)^BI$29))),((_xlfn.WEIBULL.DIST(BI$29,$L121,$K121,FALSE)*($R121*(1-$E121)+$Q121*(1-$F121))*((1+'Inputs &amp; Summary'!$D$7)^BI$29))))))</f>
        <v>0</v>
      </c>
      <c r="BJ121" s="114">
        <f>$D121*IF(BJ$29&gt;'Inputs &amp; Summary'!$D$5,0,IF(BJ$29&gt;VLOOKUP($G121,Lists!$J$17:$K$21,2),IF($M121=Lists!$H$3,IF($K121&lt;1,(($S121/$K121)*((1+'Inputs &amp; Summary'!$D$7)^BJ$29)),((INT(BJ$29/$K121)-INT((BJ$29-1)/$K121))*$S121*((1+'Inputs &amp; Summary'!$D$7)^BJ$29))),(_xlfn.WEIBULL.DIST(BJ$29,$L121,$K121,FALSE)*$S121*((1+'Inputs &amp; Summary'!$D$7)^BJ$29))),IF($M121=Lists!$H$3,IF($K121&lt;1,((($R121*(1-$E121)+$Q121*(1-$F121))/$K121)*((1+'Inputs &amp; Summary'!$D$7)^BJ$29)),((INT(BJ$29/$K121)-INT((BJ$29-1)/$K121))*($R121*(1-$E121)+$Q121*(1-$F121))*((1+'Inputs &amp; Summary'!$D$7)^BJ$29))),((_xlfn.WEIBULL.DIST(BJ$29,$L121,$K121,FALSE)*($R121*(1-$E121)+$Q121*(1-$F121))*((1+'Inputs &amp; Summary'!$D$7)^BJ$29))))))</f>
        <v>0</v>
      </c>
      <c r="BK121" s="114">
        <f>$D121*IF(BK$29&gt;'Inputs &amp; Summary'!$D$5,0,IF(BK$29&gt;VLOOKUP($G121,Lists!$J$17:$K$21,2),IF($M121=Lists!$H$3,IF($K121&lt;1,(($S121/$K121)*((1+'Inputs &amp; Summary'!$D$7)^BK$29)),((INT(BK$29/$K121)-INT((BK$29-1)/$K121))*$S121*((1+'Inputs &amp; Summary'!$D$7)^BK$29))),(_xlfn.WEIBULL.DIST(BK$29,$L121,$K121,FALSE)*$S121*((1+'Inputs &amp; Summary'!$D$7)^BK$29))),IF($M121=Lists!$H$3,IF($K121&lt;1,((($R121*(1-$E121)+$Q121*(1-$F121))/$K121)*((1+'Inputs &amp; Summary'!$D$7)^BK$29)),((INT(BK$29/$K121)-INT((BK$29-1)/$K121))*($R121*(1-$E121)+$Q121*(1-$F121))*((1+'Inputs &amp; Summary'!$D$7)^BK$29))),((_xlfn.WEIBULL.DIST(BK$29,$L121,$K121,FALSE)*($R121*(1-$E121)+$Q121*(1-$F121))*((1+'Inputs &amp; Summary'!$D$7)^BK$29))))))</f>
        <v>0</v>
      </c>
      <c r="BL121" s="114">
        <f>$D121*IF(BL$29&gt;'Inputs &amp; Summary'!$D$5,0,IF(BL$29&gt;VLOOKUP($G121,Lists!$J$17:$K$21,2),IF($M121=Lists!$H$3,IF($K121&lt;1,(($S121/$K121)*((1+'Inputs &amp; Summary'!$D$7)^BL$29)),((INT(BL$29/$K121)-INT((BL$29-1)/$K121))*$S121*((1+'Inputs &amp; Summary'!$D$7)^BL$29))),(_xlfn.WEIBULL.DIST(BL$29,$L121,$K121,FALSE)*$S121*((1+'Inputs &amp; Summary'!$D$7)^BL$29))),IF($M121=Lists!$H$3,IF($K121&lt;1,((($R121*(1-$E121)+$Q121*(1-$F121))/$K121)*((1+'Inputs &amp; Summary'!$D$7)^BL$29)),((INT(BL$29/$K121)-INT((BL$29-1)/$K121))*($R121*(1-$E121)+$Q121*(1-$F121))*((1+'Inputs &amp; Summary'!$D$7)^BL$29))),((_xlfn.WEIBULL.DIST(BL$29,$L121,$K121,FALSE)*($R121*(1-$E121)+$Q121*(1-$F121))*((1+'Inputs &amp; Summary'!$D$7)^BL$29))))))</f>
        <v>0</v>
      </c>
    </row>
    <row r="122" spans="1:64" s="1" customFormat="1" x14ac:dyDescent="0.3">
      <c r="A122" s="79" t="s">
        <v>57</v>
      </c>
      <c r="B122" s="33" t="s">
        <v>307</v>
      </c>
      <c r="C122" s="33" t="s">
        <v>39</v>
      </c>
      <c r="D122" s="115">
        <v>0</v>
      </c>
      <c r="E122" s="68">
        <v>0</v>
      </c>
      <c r="F122" s="68">
        <v>0</v>
      </c>
      <c r="G122" s="213" t="s">
        <v>433</v>
      </c>
      <c r="H122" s="34" t="s">
        <v>53</v>
      </c>
      <c r="I122" s="34" t="s">
        <v>270</v>
      </c>
      <c r="J122" s="33">
        <f>VLOOKUP(I122,'Labor Rates'!$A$1:$B$16,2)</f>
        <v>25.173076923076923</v>
      </c>
      <c r="K122" s="35">
        <v>1</v>
      </c>
      <c r="L122" s="35">
        <v>1</v>
      </c>
      <c r="M122" s="33" t="s">
        <v>259</v>
      </c>
      <c r="N122" s="84">
        <f>2*'Inputs &amp; Summary'!$D$42</f>
        <v>206.08899297423886</v>
      </c>
      <c r="O122" s="35">
        <v>4.0000000000000001E-3</v>
      </c>
      <c r="P122" s="5">
        <v>0</v>
      </c>
      <c r="Q122" s="73">
        <f t="shared" si="16"/>
        <v>20.751576292559896</v>
      </c>
      <c r="R122" s="73">
        <f t="shared" si="17"/>
        <v>0</v>
      </c>
      <c r="S122" s="74">
        <f t="shared" si="18"/>
        <v>0</v>
      </c>
      <c r="T122" s="88"/>
      <c r="U122" s="80"/>
      <c r="V122" s="87">
        <f t="shared" si="19"/>
        <v>0</v>
      </c>
      <c r="W122" s="87">
        <f>NPV('Inputs &amp; Summary'!$D$6,Y122:BL122)</f>
        <v>0</v>
      </c>
      <c r="X122" s="90">
        <f t="shared" si="20"/>
        <v>0</v>
      </c>
      <c r="Y122" s="114">
        <f>$D122*IF(Y$29&gt;'Inputs &amp; Summary'!$D$5,0,IF(Y$29&gt;VLOOKUP($G122,Lists!$J$17:$K$21,2),IF($M122=Lists!$H$3,IF($K122&lt;1,(($S122/$K122)*((1+'Inputs &amp; Summary'!$D$7)^Y$29)),((INT(Y$29/$K122)-INT((Y$29-1)/$K122))*$S122*((1+'Inputs &amp; Summary'!$D$7)^Y$29))),(_xlfn.WEIBULL.DIST(Y$29,$L122,$K122,FALSE)*$S122*((1+'Inputs &amp; Summary'!$D$7)^Y$29))),IF($M122=Lists!$H$3,IF($K122&lt;1,((($R122*(1-$E122)+$Q122*(1-$F122))/$K122)*((1+'Inputs &amp; Summary'!$D$7)^Y$29)),((INT(Y$29/$K122)-INT((Y$29-1)/$K122))*($R122*(1-$E122)+$Q122*(1-$F122))*((1+'Inputs &amp; Summary'!$D$7)^Y$29))),((_xlfn.WEIBULL.DIST(Y$29,$L122,$K122,FALSE)*($R122*(1-$E122)+$Q122*(1-$F122))*((1+'Inputs &amp; Summary'!$D$7)^Y$29))))))</f>
        <v>0</v>
      </c>
      <c r="Z122" s="114">
        <f>$D122*IF(Z$29&gt;'Inputs &amp; Summary'!$D$5,0,IF(Z$29&gt;VLOOKUP($G122,Lists!$J$17:$K$21,2),IF($M122=Lists!$H$3,IF($K122&lt;1,(($S122/$K122)*((1+'Inputs &amp; Summary'!$D$7)^Z$29)),((INT(Z$29/$K122)-INT((Z$29-1)/$K122))*$S122*((1+'Inputs &amp; Summary'!$D$7)^Z$29))),(_xlfn.WEIBULL.DIST(Z$29,$L122,$K122,FALSE)*$S122*((1+'Inputs &amp; Summary'!$D$7)^Z$29))),IF($M122=Lists!$H$3,IF($K122&lt;1,((($R122*(1-$E122)+$Q122*(1-$F122))/$K122)*((1+'Inputs &amp; Summary'!$D$7)^Z$29)),((INT(Z$29/$K122)-INT((Z$29-1)/$K122))*($R122*(1-$E122)+$Q122*(1-$F122))*((1+'Inputs &amp; Summary'!$D$7)^Z$29))),((_xlfn.WEIBULL.DIST(Z$29,$L122,$K122,FALSE)*($R122*(1-$E122)+$Q122*(1-$F122))*((1+'Inputs &amp; Summary'!$D$7)^Z$29))))))</f>
        <v>0</v>
      </c>
      <c r="AA122" s="114">
        <f>$D122*IF(AA$29&gt;'Inputs &amp; Summary'!$D$5,0,IF(AA$29&gt;VLOOKUP($G122,Lists!$J$17:$K$21,2),IF($M122=Lists!$H$3,IF($K122&lt;1,(($S122/$K122)*((1+'Inputs &amp; Summary'!$D$7)^AA$29)),((INT(AA$29/$K122)-INT((AA$29-1)/$K122))*$S122*((1+'Inputs &amp; Summary'!$D$7)^AA$29))),(_xlfn.WEIBULL.DIST(AA$29,$L122,$K122,FALSE)*$S122*((1+'Inputs &amp; Summary'!$D$7)^AA$29))),IF($M122=Lists!$H$3,IF($K122&lt;1,((($R122*(1-$E122)+$Q122*(1-$F122))/$K122)*((1+'Inputs &amp; Summary'!$D$7)^AA$29)),((INT(AA$29/$K122)-INT((AA$29-1)/$K122))*($R122*(1-$E122)+$Q122*(1-$F122))*((1+'Inputs &amp; Summary'!$D$7)^AA$29))),((_xlfn.WEIBULL.DIST(AA$29,$L122,$K122,FALSE)*($R122*(1-$E122)+$Q122*(1-$F122))*((1+'Inputs &amp; Summary'!$D$7)^AA$29))))))</f>
        <v>0</v>
      </c>
      <c r="AB122" s="114">
        <f>$D122*IF(AB$29&gt;'Inputs &amp; Summary'!$D$5,0,IF(AB$29&gt;VLOOKUP($G122,Lists!$J$17:$K$21,2),IF($M122=Lists!$H$3,IF($K122&lt;1,(($S122/$K122)*((1+'Inputs &amp; Summary'!$D$7)^AB$29)),((INT(AB$29/$K122)-INT((AB$29-1)/$K122))*$S122*((1+'Inputs &amp; Summary'!$D$7)^AB$29))),(_xlfn.WEIBULL.DIST(AB$29,$L122,$K122,FALSE)*$S122*((1+'Inputs &amp; Summary'!$D$7)^AB$29))),IF($M122=Lists!$H$3,IF($K122&lt;1,((($R122*(1-$E122)+$Q122*(1-$F122))/$K122)*((1+'Inputs &amp; Summary'!$D$7)^AB$29)),((INT(AB$29/$K122)-INT((AB$29-1)/$K122))*($R122*(1-$E122)+$Q122*(1-$F122))*((1+'Inputs &amp; Summary'!$D$7)^AB$29))),((_xlfn.WEIBULL.DIST(AB$29,$L122,$K122,FALSE)*($R122*(1-$E122)+$Q122*(1-$F122))*((1+'Inputs &amp; Summary'!$D$7)^AB$29))))))</f>
        <v>0</v>
      </c>
      <c r="AC122" s="114">
        <f>$D122*IF(AC$29&gt;'Inputs &amp; Summary'!$D$5,0,IF(AC$29&gt;VLOOKUP($G122,Lists!$J$17:$K$21,2),IF($M122=Lists!$H$3,IF($K122&lt;1,(($S122/$K122)*((1+'Inputs &amp; Summary'!$D$7)^AC$29)),((INT(AC$29/$K122)-INT((AC$29-1)/$K122))*$S122*((1+'Inputs &amp; Summary'!$D$7)^AC$29))),(_xlfn.WEIBULL.DIST(AC$29,$L122,$K122,FALSE)*$S122*((1+'Inputs &amp; Summary'!$D$7)^AC$29))),IF($M122=Lists!$H$3,IF($K122&lt;1,((($R122*(1-$E122)+$Q122*(1-$F122))/$K122)*((1+'Inputs &amp; Summary'!$D$7)^AC$29)),((INT(AC$29/$K122)-INT((AC$29-1)/$K122))*($R122*(1-$E122)+$Q122*(1-$F122))*((1+'Inputs &amp; Summary'!$D$7)^AC$29))),((_xlfn.WEIBULL.DIST(AC$29,$L122,$K122,FALSE)*($R122*(1-$E122)+$Q122*(1-$F122))*((1+'Inputs &amp; Summary'!$D$7)^AC$29))))))</f>
        <v>0</v>
      </c>
      <c r="AD122" s="114">
        <f>$D122*IF(AD$29&gt;'Inputs &amp; Summary'!$D$5,0,IF(AD$29&gt;VLOOKUP($G122,Lists!$J$17:$K$21,2),IF($M122=Lists!$H$3,IF($K122&lt;1,(($S122/$K122)*((1+'Inputs &amp; Summary'!$D$7)^AD$29)),((INT(AD$29/$K122)-INT((AD$29-1)/$K122))*$S122*((1+'Inputs &amp; Summary'!$D$7)^AD$29))),(_xlfn.WEIBULL.DIST(AD$29,$L122,$K122,FALSE)*$S122*((1+'Inputs &amp; Summary'!$D$7)^AD$29))),IF($M122=Lists!$H$3,IF($K122&lt;1,((($R122*(1-$E122)+$Q122*(1-$F122))/$K122)*((1+'Inputs &amp; Summary'!$D$7)^AD$29)),((INT(AD$29/$K122)-INT((AD$29-1)/$K122))*($R122*(1-$E122)+$Q122*(1-$F122))*((1+'Inputs &amp; Summary'!$D$7)^AD$29))),((_xlfn.WEIBULL.DIST(AD$29,$L122,$K122,FALSE)*($R122*(1-$E122)+$Q122*(1-$F122))*((1+'Inputs &amp; Summary'!$D$7)^AD$29))))))</f>
        <v>0</v>
      </c>
      <c r="AE122" s="114">
        <f>$D122*IF(AE$29&gt;'Inputs &amp; Summary'!$D$5,0,IF(AE$29&gt;VLOOKUP($G122,Lists!$J$17:$K$21,2),IF($M122=Lists!$H$3,IF($K122&lt;1,(($S122/$K122)*((1+'Inputs &amp; Summary'!$D$7)^AE$29)),((INT(AE$29/$K122)-INT((AE$29-1)/$K122))*$S122*((1+'Inputs &amp; Summary'!$D$7)^AE$29))),(_xlfn.WEIBULL.DIST(AE$29,$L122,$K122,FALSE)*$S122*((1+'Inputs &amp; Summary'!$D$7)^AE$29))),IF($M122=Lists!$H$3,IF($K122&lt;1,((($R122*(1-$E122)+$Q122*(1-$F122))/$K122)*((1+'Inputs &amp; Summary'!$D$7)^AE$29)),((INT(AE$29/$K122)-INT((AE$29-1)/$K122))*($R122*(1-$E122)+$Q122*(1-$F122))*((1+'Inputs &amp; Summary'!$D$7)^AE$29))),((_xlfn.WEIBULL.DIST(AE$29,$L122,$K122,FALSE)*($R122*(1-$E122)+$Q122*(1-$F122))*((1+'Inputs &amp; Summary'!$D$7)^AE$29))))))</f>
        <v>0</v>
      </c>
      <c r="AF122" s="114">
        <f>$D122*IF(AF$29&gt;'Inputs &amp; Summary'!$D$5,0,IF(AF$29&gt;VLOOKUP($G122,Lists!$J$17:$K$21,2),IF($M122=Lists!$H$3,IF($K122&lt;1,(($S122/$K122)*((1+'Inputs &amp; Summary'!$D$7)^AF$29)),((INT(AF$29/$K122)-INT((AF$29-1)/$K122))*$S122*((1+'Inputs &amp; Summary'!$D$7)^AF$29))),(_xlfn.WEIBULL.DIST(AF$29,$L122,$K122,FALSE)*$S122*((1+'Inputs &amp; Summary'!$D$7)^AF$29))),IF($M122=Lists!$H$3,IF($K122&lt;1,((($R122*(1-$E122)+$Q122*(1-$F122))/$K122)*((1+'Inputs &amp; Summary'!$D$7)^AF$29)),((INT(AF$29/$K122)-INT((AF$29-1)/$K122))*($R122*(1-$E122)+$Q122*(1-$F122))*((1+'Inputs &amp; Summary'!$D$7)^AF$29))),((_xlfn.WEIBULL.DIST(AF$29,$L122,$K122,FALSE)*($R122*(1-$E122)+$Q122*(1-$F122))*((1+'Inputs &amp; Summary'!$D$7)^AF$29))))))</f>
        <v>0</v>
      </c>
      <c r="AG122" s="114">
        <f>$D122*IF(AG$29&gt;'Inputs &amp; Summary'!$D$5,0,IF(AG$29&gt;VLOOKUP($G122,Lists!$J$17:$K$21,2),IF($M122=Lists!$H$3,IF($K122&lt;1,(($S122/$K122)*((1+'Inputs &amp; Summary'!$D$7)^AG$29)),((INT(AG$29/$K122)-INT((AG$29-1)/$K122))*$S122*((1+'Inputs &amp; Summary'!$D$7)^AG$29))),(_xlfn.WEIBULL.DIST(AG$29,$L122,$K122,FALSE)*$S122*((1+'Inputs &amp; Summary'!$D$7)^AG$29))),IF($M122=Lists!$H$3,IF($K122&lt;1,((($R122*(1-$E122)+$Q122*(1-$F122))/$K122)*((1+'Inputs &amp; Summary'!$D$7)^AG$29)),((INT(AG$29/$K122)-INT((AG$29-1)/$K122))*($R122*(1-$E122)+$Q122*(1-$F122))*((1+'Inputs &amp; Summary'!$D$7)^AG$29))),((_xlfn.WEIBULL.DIST(AG$29,$L122,$K122,FALSE)*($R122*(1-$E122)+$Q122*(1-$F122))*((1+'Inputs &amp; Summary'!$D$7)^AG$29))))))</f>
        <v>0</v>
      </c>
      <c r="AH122" s="114">
        <f>$D122*IF(AH$29&gt;'Inputs &amp; Summary'!$D$5,0,IF(AH$29&gt;VLOOKUP($G122,Lists!$J$17:$K$21,2),IF($M122=Lists!$H$3,IF($K122&lt;1,(($S122/$K122)*((1+'Inputs &amp; Summary'!$D$7)^AH$29)),((INT(AH$29/$K122)-INT((AH$29-1)/$K122))*$S122*((1+'Inputs &amp; Summary'!$D$7)^AH$29))),(_xlfn.WEIBULL.DIST(AH$29,$L122,$K122,FALSE)*$S122*((1+'Inputs &amp; Summary'!$D$7)^AH$29))),IF($M122=Lists!$H$3,IF($K122&lt;1,((($R122*(1-$E122)+$Q122*(1-$F122))/$K122)*((1+'Inputs &amp; Summary'!$D$7)^AH$29)),((INT(AH$29/$K122)-INT((AH$29-1)/$K122))*($R122*(1-$E122)+$Q122*(1-$F122))*((1+'Inputs &amp; Summary'!$D$7)^AH$29))),((_xlfn.WEIBULL.DIST(AH$29,$L122,$K122,FALSE)*($R122*(1-$E122)+$Q122*(1-$F122))*((1+'Inputs &amp; Summary'!$D$7)^AH$29))))))</f>
        <v>0</v>
      </c>
      <c r="AI122" s="114">
        <f>$D122*IF(AI$29&gt;'Inputs &amp; Summary'!$D$5,0,IF(AI$29&gt;VLOOKUP($G122,Lists!$J$17:$K$21,2),IF($M122=Lists!$H$3,IF($K122&lt;1,(($S122/$K122)*((1+'Inputs &amp; Summary'!$D$7)^AI$29)),((INT(AI$29/$K122)-INT((AI$29-1)/$K122))*$S122*((1+'Inputs &amp; Summary'!$D$7)^AI$29))),(_xlfn.WEIBULL.DIST(AI$29,$L122,$K122,FALSE)*$S122*((1+'Inputs &amp; Summary'!$D$7)^AI$29))),IF($M122=Lists!$H$3,IF($K122&lt;1,((($R122*(1-$E122)+$Q122*(1-$F122))/$K122)*((1+'Inputs &amp; Summary'!$D$7)^AI$29)),((INT(AI$29/$K122)-INT((AI$29-1)/$K122))*($R122*(1-$E122)+$Q122*(1-$F122))*((1+'Inputs &amp; Summary'!$D$7)^AI$29))),((_xlfn.WEIBULL.DIST(AI$29,$L122,$K122,FALSE)*($R122*(1-$E122)+$Q122*(1-$F122))*((1+'Inputs &amp; Summary'!$D$7)^AI$29))))))</f>
        <v>0</v>
      </c>
      <c r="AJ122" s="114">
        <f>$D122*IF(AJ$29&gt;'Inputs &amp; Summary'!$D$5,0,IF(AJ$29&gt;VLOOKUP($G122,Lists!$J$17:$K$21,2),IF($M122=Lists!$H$3,IF($K122&lt;1,(($S122/$K122)*((1+'Inputs &amp; Summary'!$D$7)^AJ$29)),((INT(AJ$29/$K122)-INT((AJ$29-1)/$K122))*$S122*((1+'Inputs &amp; Summary'!$D$7)^AJ$29))),(_xlfn.WEIBULL.DIST(AJ$29,$L122,$K122,FALSE)*$S122*((1+'Inputs &amp; Summary'!$D$7)^AJ$29))),IF($M122=Lists!$H$3,IF($K122&lt;1,((($R122*(1-$E122)+$Q122*(1-$F122))/$K122)*((1+'Inputs &amp; Summary'!$D$7)^AJ$29)),((INT(AJ$29/$K122)-INT((AJ$29-1)/$K122))*($R122*(1-$E122)+$Q122*(1-$F122))*((1+'Inputs &amp; Summary'!$D$7)^AJ$29))),((_xlfn.WEIBULL.DIST(AJ$29,$L122,$K122,FALSE)*($R122*(1-$E122)+$Q122*(1-$F122))*((1+'Inputs &amp; Summary'!$D$7)^AJ$29))))))</f>
        <v>0</v>
      </c>
      <c r="AK122" s="114">
        <f>$D122*IF(AK$29&gt;'Inputs &amp; Summary'!$D$5,0,IF(AK$29&gt;VLOOKUP($G122,Lists!$J$17:$K$21,2),IF($M122=Lists!$H$3,IF($K122&lt;1,(($S122/$K122)*((1+'Inputs &amp; Summary'!$D$7)^AK$29)),((INT(AK$29/$K122)-INT((AK$29-1)/$K122))*$S122*((1+'Inputs &amp; Summary'!$D$7)^AK$29))),(_xlfn.WEIBULL.DIST(AK$29,$L122,$K122,FALSE)*$S122*((1+'Inputs &amp; Summary'!$D$7)^AK$29))),IF($M122=Lists!$H$3,IF($K122&lt;1,((($R122*(1-$E122)+$Q122*(1-$F122))/$K122)*((1+'Inputs &amp; Summary'!$D$7)^AK$29)),((INT(AK$29/$K122)-INT((AK$29-1)/$K122))*($R122*(1-$E122)+$Q122*(1-$F122))*((1+'Inputs &amp; Summary'!$D$7)^AK$29))),((_xlfn.WEIBULL.DIST(AK$29,$L122,$K122,FALSE)*($R122*(1-$E122)+$Q122*(1-$F122))*((1+'Inputs &amp; Summary'!$D$7)^AK$29))))))</f>
        <v>0</v>
      </c>
      <c r="AL122" s="114">
        <f>$D122*IF(AL$29&gt;'Inputs &amp; Summary'!$D$5,0,IF(AL$29&gt;VLOOKUP($G122,Lists!$J$17:$K$21,2),IF($M122=Lists!$H$3,IF($K122&lt;1,(($S122/$K122)*((1+'Inputs &amp; Summary'!$D$7)^AL$29)),((INT(AL$29/$K122)-INT((AL$29-1)/$K122))*$S122*((1+'Inputs &amp; Summary'!$D$7)^AL$29))),(_xlfn.WEIBULL.DIST(AL$29,$L122,$K122,FALSE)*$S122*((1+'Inputs &amp; Summary'!$D$7)^AL$29))),IF($M122=Lists!$H$3,IF($K122&lt;1,((($R122*(1-$E122)+$Q122*(1-$F122))/$K122)*((1+'Inputs &amp; Summary'!$D$7)^AL$29)),((INT(AL$29/$K122)-INT((AL$29-1)/$K122))*($R122*(1-$E122)+$Q122*(1-$F122))*((1+'Inputs &amp; Summary'!$D$7)^AL$29))),((_xlfn.WEIBULL.DIST(AL$29,$L122,$K122,FALSE)*($R122*(1-$E122)+$Q122*(1-$F122))*((1+'Inputs &amp; Summary'!$D$7)^AL$29))))))</f>
        <v>0</v>
      </c>
      <c r="AM122" s="114">
        <f>$D122*IF(AM$29&gt;'Inputs &amp; Summary'!$D$5,0,IF(AM$29&gt;VLOOKUP($G122,Lists!$J$17:$K$21,2),IF($M122=Lists!$H$3,IF($K122&lt;1,(($S122/$K122)*((1+'Inputs &amp; Summary'!$D$7)^AM$29)),((INT(AM$29/$K122)-INT((AM$29-1)/$K122))*$S122*((1+'Inputs &amp; Summary'!$D$7)^AM$29))),(_xlfn.WEIBULL.DIST(AM$29,$L122,$K122,FALSE)*$S122*((1+'Inputs &amp; Summary'!$D$7)^AM$29))),IF($M122=Lists!$H$3,IF($K122&lt;1,((($R122*(1-$E122)+$Q122*(1-$F122))/$K122)*((1+'Inputs &amp; Summary'!$D$7)^AM$29)),((INT(AM$29/$K122)-INT((AM$29-1)/$K122))*($R122*(1-$E122)+$Q122*(1-$F122))*((1+'Inputs &amp; Summary'!$D$7)^AM$29))),((_xlfn.WEIBULL.DIST(AM$29,$L122,$K122,FALSE)*($R122*(1-$E122)+$Q122*(1-$F122))*((1+'Inputs &amp; Summary'!$D$7)^AM$29))))))</f>
        <v>0</v>
      </c>
      <c r="AN122" s="114">
        <f>$D122*IF(AN$29&gt;'Inputs &amp; Summary'!$D$5,0,IF(AN$29&gt;VLOOKUP($G122,Lists!$J$17:$K$21,2),IF($M122=Lists!$H$3,IF($K122&lt;1,(($S122/$K122)*((1+'Inputs &amp; Summary'!$D$7)^AN$29)),((INT(AN$29/$K122)-INT((AN$29-1)/$K122))*$S122*((1+'Inputs &amp; Summary'!$D$7)^AN$29))),(_xlfn.WEIBULL.DIST(AN$29,$L122,$K122,FALSE)*$S122*((1+'Inputs &amp; Summary'!$D$7)^AN$29))),IF($M122=Lists!$H$3,IF($K122&lt;1,((($R122*(1-$E122)+$Q122*(1-$F122))/$K122)*((1+'Inputs &amp; Summary'!$D$7)^AN$29)),((INT(AN$29/$K122)-INT((AN$29-1)/$K122))*($R122*(1-$E122)+$Q122*(1-$F122))*((1+'Inputs &amp; Summary'!$D$7)^AN$29))),((_xlfn.WEIBULL.DIST(AN$29,$L122,$K122,FALSE)*($R122*(1-$E122)+$Q122*(1-$F122))*((1+'Inputs &amp; Summary'!$D$7)^AN$29))))))</f>
        <v>0</v>
      </c>
      <c r="AO122" s="114">
        <f>$D122*IF(AO$29&gt;'Inputs &amp; Summary'!$D$5,0,IF(AO$29&gt;VLOOKUP($G122,Lists!$J$17:$K$21,2),IF($M122=Lists!$H$3,IF($K122&lt;1,(($S122/$K122)*((1+'Inputs &amp; Summary'!$D$7)^AO$29)),((INT(AO$29/$K122)-INT((AO$29-1)/$K122))*$S122*((1+'Inputs &amp; Summary'!$D$7)^AO$29))),(_xlfn.WEIBULL.DIST(AO$29,$L122,$K122,FALSE)*$S122*((1+'Inputs &amp; Summary'!$D$7)^AO$29))),IF($M122=Lists!$H$3,IF($K122&lt;1,((($R122*(1-$E122)+$Q122*(1-$F122))/$K122)*((1+'Inputs &amp; Summary'!$D$7)^AO$29)),((INT(AO$29/$K122)-INT((AO$29-1)/$K122))*($R122*(1-$E122)+$Q122*(1-$F122))*((1+'Inputs &amp; Summary'!$D$7)^AO$29))),((_xlfn.WEIBULL.DIST(AO$29,$L122,$K122,FALSE)*($R122*(1-$E122)+$Q122*(1-$F122))*((1+'Inputs &amp; Summary'!$D$7)^AO$29))))))</f>
        <v>0</v>
      </c>
      <c r="AP122" s="114">
        <f>$D122*IF(AP$29&gt;'Inputs &amp; Summary'!$D$5,0,IF(AP$29&gt;VLOOKUP($G122,Lists!$J$17:$K$21,2),IF($M122=Lists!$H$3,IF($K122&lt;1,(($S122/$K122)*((1+'Inputs &amp; Summary'!$D$7)^AP$29)),((INT(AP$29/$K122)-INT((AP$29-1)/$K122))*$S122*((1+'Inputs &amp; Summary'!$D$7)^AP$29))),(_xlfn.WEIBULL.DIST(AP$29,$L122,$K122,FALSE)*$S122*((1+'Inputs &amp; Summary'!$D$7)^AP$29))),IF($M122=Lists!$H$3,IF($K122&lt;1,((($R122*(1-$E122)+$Q122*(1-$F122))/$K122)*((1+'Inputs &amp; Summary'!$D$7)^AP$29)),((INT(AP$29/$K122)-INT((AP$29-1)/$K122))*($R122*(1-$E122)+$Q122*(1-$F122))*((1+'Inputs &amp; Summary'!$D$7)^AP$29))),((_xlfn.WEIBULL.DIST(AP$29,$L122,$K122,FALSE)*($R122*(1-$E122)+$Q122*(1-$F122))*((1+'Inputs &amp; Summary'!$D$7)^AP$29))))))</f>
        <v>0</v>
      </c>
      <c r="AQ122" s="114">
        <f>$D122*IF(AQ$29&gt;'Inputs &amp; Summary'!$D$5,0,IF(AQ$29&gt;VLOOKUP($G122,Lists!$J$17:$K$21,2),IF($M122=Lists!$H$3,IF($K122&lt;1,(($S122/$K122)*((1+'Inputs &amp; Summary'!$D$7)^AQ$29)),((INT(AQ$29/$K122)-INT((AQ$29-1)/$K122))*$S122*((1+'Inputs &amp; Summary'!$D$7)^AQ$29))),(_xlfn.WEIBULL.DIST(AQ$29,$L122,$K122,FALSE)*$S122*((1+'Inputs &amp; Summary'!$D$7)^AQ$29))),IF($M122=Lists!$H$3,IF($K122&lt;1,((($R122*(1-$E122)+$Q122*(1-$F122))/$K122)*((1+'Inputs &amp; Summary'!$D$7)^AQ$29)),((INT(AQ$29/$K122)-INT((AQ$29-1)/$K122))*($R122*(1-$E122)+$Q122*(1-$F122))*((1+'Inputs &amp; Summary'!$D$7)^AQ$29))),((_xlfn.WEIBULL.DIST(AQ$29,$L122,$K122,FALSE)*($R122*(1-$E122)+$Q122*(1-$F122))*((1+'Inputs &amp; Summary'!$D$7)^AQ$29))))))</f>
        <v>0</v>
      </c>
      <c r="AR122" s="114">
        <f>$D122*IF(AR$29&gt;'Inputs &amp; Summary'!$D$5,0,IF(AR$29&gt;VLOOKUP($G122,Lists!$J$17:$K$21,2),IF($M122=Lists!$H$3,IF($K122&lt;1,(($S122/$K122)*((1+'Inputs &amp; Summary'!$D$7)^AR$29)),((INT(AR$29/$K122)-INT((AR$29-1)/$K122))*$S122*((1+'Inputs &amp; Summary'!$D$7)^AR$29))),(_xlfn.WEIBULL.DIST(AR$29,$L122,$K122,FALSE)*$S122*((1+'Inputs &amp; Summary'!$D$7)^AR$29))),IF($M122=Lists!$H$3,IF($K122&lt;1,((($R122*(1-$E122)+$Q122*(1-$F122))/$K122)*((1+'Inputs &amp; Summary'!$D$7)^AR$29)),((INT(AR$29/$K122)-INT((AR$29-1)/$K122))*($R122*(1-$E122)+$Q122*(1-$F122))*((1+'Inputs &amp; Summary'!$D$7)^AR$29))),((_xlfn.WEIBULL.DIST(AR$29,$L122,$K122,FALSE)*($R122*(1-$E122)+$Q122*(1-$F122))*((1+'Inputs &amp; Summary'!$D$7)^AR$29))))))</f>
        <v>0</v>
      </c>
      <c r="AS122" s="114">
        <f>$D122*IF(AS$29&gt;'Inputs &amp; Summary'!$D$5,0,IF(AS$29&gt;VLOOKUP($G122,Lists!$J$17:$K$21,2),IF($M122=Lists!$H$3,IF($K122&lt;1,(($S122/$K122)*((1+'Inputs &amp; Summary'!$D$7)^AS$29)),((INT(AS$29/$K122)-INT((AS$29-1)/$K122))*$S122*((1+'Inputs &amp; Summary'!$D$7)^AS$29))),(_xlfn.WEIBULL.DIST(AS$29,$L122,$K122,FALSE)*$S122*((1+'Inputs &amp; Summary'!$D$7)^AS$29))),IF($M122=Lists!$H$3,IF($K122&lt;1,((($R122*(1-$E122)+$Q122*(1-$F122))/$K122)*((1+'Inputs &amp; Summary'!$D$7)^AS$29)),((INT(AS$29/$K122)-INT((AS$29-1)/$K122))*($R122*(1-$E122)+$Q122*(1-$F122))*((1+'Inputs &amp; Summary'!$D$7)^AS$29))),((_xlfn.WEIBULL.DIST(AS$29,$L122,$K122,FALSE)*($R122*(1-$E122)+$Q122*(1-$F122))*((1+'Inputs &amp; Summary'!$D$7)^AS$29))))))</f>
        <v>0</v>
      </c>
      <c r="AT122" s="114">
        <f>$D122*IF(AT$29&gt;'Inputs &amp; Summary'!$D$5,0,IF(AT$29&gt;VLOOKUP($G122,Lists!$J$17:$K$21,2),IF($M122=Lists!$H$3,IF($K122&lt;1,(($S122/$K122)*((1+'Inputs &amp; Summary'!$D$7)^AT$29)),((INT(AT$29/$K122)-INT((AT$29-1)/$K122))*$S122*((1+'Inputs &amp; Summary'!$D$7)^AT$29))),(_xlfn.WEIBULL.DIST(AT$29,$L122,$K122,FALSE)*$S122*((1+'Inputs &amp; Summary'!$D$7)^AT$29))),IF($M122=Lists!$H$3,IF($K122&lt;1,((($R122*(1-$E122)+$Q122*(1-$F122))/$K122)*((1+'Inputs &amp; Summary'!$D$7)^AT$29)),((INT(AT$29/$K122)-INT((AT$29-1)/$K122))*($R122*(1-$E122)+$Q122*(1-$F122))*((1+'Inputs &amp; Summary'!$D$7)^AT$29))),((_xlfn.WEIBULL.DIST(AT$29,$L122,$K122,FALSE)*($R122*(1-$E122)+$Q122*(1-$F122))*((1+'Inputs &amp; Summary'!$D$7)^AT$29))))))</f>
        <v>0</v>
      </c>
      <c r="AU122" s="114">
        <f>$D122*IF(AU$29&gt;'Inputs &amp; Summary'!$D$5,0,IF(AU$29&gt;VLOOKUP($G122,Lists!$J$17:$K$21,2),IF($M122=Lists!$H$3,IF($K122&lt;1,(($S122/$K122)*((1+'Inputs &amp; Summary'!$D$7)^AU$29)),((INT(AU$29/$K122)-INT((AU$29-1)/$K122))*$S122*((1+'Inputs &amp; Summary'!$D$7)^AU$29))),(_xlfn.WEIBULL.DIST(AU$29,$L122,$K122,FALSE)*$S122*((1+'Inputs &amp; Summary'!$D$7)^AU$29))),IF($M122=Lists!$H$3,IF($K122&lt;1,((($R122*(1-$E122)+$Q122*(1-$F122))/$K122)*((1+'Inputs &amp; Summary'!$D$7)^AU$29)),((INT(AU$29/$K122)-INT((AU$29-1)/$K122))*($R122*(1-$E122)+$Q122*(1-$F122))*((1+'Inputs &amp; Summary'!$D$7)^AU$29))),((_xlfn.WEIBULL.DIST(AU$29,$L122,$K122,FALSE)*($R122*(1-$E122)+$Q122*(1-$F122))*((1+'Inputs &amp; Summary'!$D$7)^AU$29))))))</f>
        <v>0</v>
      </c>
      <c r="AV122" s="114">
        <f>$D122*IF(AV$29&gt;'Inputs &amp; Summary'!$D$5,0,IF(AV$29&gt;VLOOKUP($G122,Lists!$J$17:$K$21,2),IF($M122=Lists!$H$3,IF($K122&lt;1,(($S122/$K122)*((1+'Inputs &amp; Summary'!$D$7)^AV$29)),((INT(AV$29/$K122)-INT((AV$29-1)/$K122))*$S122*((1+'Inputs &amp; Summary'!$D$7)^AV$29))),(_xlfn.WEIBULL.DIST(AV$29,$L122,$K122,FALSE)*$S122*((1+'Inputs &amp; Summary'!$D$7)^AV$29))),IF($M122=Lists!$H$3,IF($K122&lt;1,((($R122*(1-$E122)+$Q122*(1-$F122))/$K122)*((1+'Inputs &amp; Summary'!$D$7)^AV$29)),((INT(AV$29/$K122)-INT((AV$29-1)/$K122))*($R122*(1-$E122)+$Q122*(1-$F122))*((1+'Inputs &amp; Summary'!$D$7)^AV$29))),((_xlfn.WEIBULL.DIST(AV$29,$L122,$K122,FALSE)*($R122*(1-$E122)+$Q122*(1-$F122))*((1+'Inputs &amp; Summary'!$D$7)^AV$29))))))</f>
        <v>0</v>
      </c>
      <c r="AW122" s="114">
        <f>$D122*IF(AW$29&gt;'Inputs &amp; Summary'!$D$5,0,IF(AW$29&gt;VLOOKUP($G122,Lists!$J$17:$K$21,2),IF($M122=Lists!$H$3,IF($K122&lt;1,(($S122/$K122)*((1+'Inputs &amp; Summary'!$D$7)^AW$29)),((INT(AW$29/$K122)-INT((AW$29-1)/$K122))*$S122*((1+'Inputs &amp; Summary'!$D$7)^AW$29))),(_xlfn.WEIBULL.DIST(AW$29,$L122,$K122,FALSE)*$S122*((1+'Inputs &amp; Summary'!$D$7)^AW$29))),IF($M122=Lists!$H$3,IF($K122&lt;1,((($R122*(1-$E122)+$Q122*(1-$F122))/$K122)*((1+'Inputs &amp; Summary'!$D$7)^AW$29)),((INT(AW$29/$K122)-INT((AW$29-1)/$K122))*($R122*(1-$E122)+$Q122*(1-$F122))*((1+'Inputs &amp; Summary'!$D$7)^AW$29))),((_xlfn.WEIBULL.DIST(AW$29,$L122,$K122,FALSE)*($R122*(1-$E122)+$Q122*(1-$F122))*((1+'Inputs &amp; Summary'!$D$7)^AW$29))))))</f>
        <v>0</v>
      </c>
      <c r="AX122" s="114">
        <f>$D122*IF(AX$29&gt;'Inputs &amp; Summary'!$D$5,0,IF(AX$29&gt;VLOOKUP($G122,Lists!$J$17:$K$21,2),IF($M122=Lists!$H$3,IF($K122&lt;1,(($S122/$K122)*((1+'Inputs &amp; Summary'!$D$7)^AX$29)),((INT(AX$29/$K122)-INT((AX$29-1)/$K122))*$S122*((1+'Inputs &amp; Summary'!$D$7)^AX$29))),(_xlfn.WEIBULL.DIST(AX$29,$L122,$K122,FALSE)*$S122*((1+'Inputs &amp; Summary'!$D$7)^AX$29))),IF($M122=Lists!$H$3,IF($K122&lt;1,((($R122*(1-$E122)+$Q122*(1-$F122))/$K122)*((1+'Inputs &amp; Summary'!$D$7)^AX$29)),((INT(AX$29/$K122)-INT((AX$29-1)/$K122))*($R122*(1-$E122)+$Q122*(1-$F122))*((1+'Inputs &amp; Summary'!$D$7)^AX$29))),((_xlfn.WEIBULL.DIST(AX$29,$L122,$K122,FALSE)*($R122*(1-$E122)+$Q122*(1-$F122))*((1+'Inputs &amp; Summary'!$D$7)^AX$29))))))</f>
        <v>0</v>
      </c>
      <c r="AY122" s="114">
        <f>$D122*IF(AY$29&gt;'Inputs &amp; Summary'!$D$5,0,IF(AY$29&gt;VLOOKUP($G122,Lists!$J$17:$K$21,2),IF($M122=Lists!$H$3,IF($K122&lt;1,(($S122/$K122)*((1+'Inputs &amp; Summary'!$D$7)^AY$29)),((INT(AY$29/$K122)-INT((AY$29-1)/$K122))*$S122*((1+'Inputs &amp; Summary'!$D$7)^AY$29))),(_xlfn.WEIBULL.DIST(AY$29,$L122,$K122,FALSE)*$S122*((1+'Inputs &amp; Summary'!$D$7)^AY$29))),IF($M122=Lists!$H$3,IF($K122&lt;1,((($R122*(1-$E122)+$Q122*(1-$F122))/$K122)*((1+'Inputs &amp; Summary'!$D$7)^AY$29)),((INT(AY$29/$K122)-INT((AY$29-1)/$K122))*($R122*(1-$E122)+$Q122*(1-$F122))*((1+'Inputs &amp; Summary'!$D$7)^AY$29))),((_xlfn.WEIBULL.DIST(AY$29,$L122,$K122,FALSE)*($R122*(1-$E122)+$Q122*(1-$F122))*((1+'Inputs &amp; Summary'!$D$7)^AY$29))))))</f>
        <v>0</v>
      </c>
      <c r="AZ122" s="114">
        <f>$D122*IF(AZ$29&gt;'Inputs &amp; Summary'!$D$5,0,IF(AZ$29&gt;VLOOKUP($G122,Lists!$J$17:$K$21,2),IF($M122=Lists!$H$3,IF($K122&lt;1,(($S122/$K122)*((1+'Inputs &amp; Summary'!$D$7)^AZ$29)),((INT(AZ$29/$K122)-INT((AZ$29-1)/$K122))*$S122*((1+'Inputs &amp; Summary'!$D$7)^AZ$29))),(_xlfn.WEIBULL.DIST(AZ$29,$L122,$K122,FALSE)*$S122*((1+'Inputs &amp; Summary'!$D$7)^AZ$29))),IF($M122=Lists!$H$3,IF($K122&lt;1,((($R122*(1-$E122)+$Q122*(1-$F122))/$K122)*((1+'Inputs &amp; Summary'!$D$7)^AZ$29)),((INT(AZ$29/$K122)-INT((AZ$29-1)/$K122))*($R122*(1-$E122)+$Q122*(1-$F122))*((1+'Inputs &amp; Summary'!$D$7)^AZ$29))),((_xlfn.WEIBULL.DIST(AZ$29,$L122,$K122,FALSE)*($R122*(1-$E122)+$Q122*(1-$F122))*((1+'Inputs &amp; Summary'!$D$7)^AZ$29))))))</f>
        <v>0</v>
      </c>
      <c r="BA122" s="114">
        <f>$D122*IF(BA$29&gt;'Inputs &amp; Summary'!$D$5,0,IF(BA$29&gt;VLOOKUP($G122,Lists!$J$17:$K$21,2),IF($M122=Lists!$H$3,IF($K122&lt;1,(($S122/$K122)*((1+'Inputs &amp; Summary'!$D$7)^BA$29)),((INT(BA$29/$K122)-INT((BA$29-1)/$K122))*$S122*((1+'Inputs &amp; Summary'!$D$7)^BA$29))),(_xlfn.WEIBULL.DIST(BA$29,$L122,$K122,FALSE)*$S122*((1+'Inputs &amp; Summary'!$D$7)^BA$29))),IF($M122=Lists!$H$3,IF($K122&lt;1,((($R122*(1-$E122)+$Q122*(1-$F122))/$K122)*((1+'Inputs &amp; Summary'!$D$7)^BA$29)),((INT(BA$29/$K122)-INT((BA$29-1)/$K122))*($R122*(1-$E122)+$Q122*(1-$F122))*((1+'Inputs &amp; Summary'!$D$7)^BA$29))),((_xlfn.WEIBULL.DIST(BA$29,$L122,$K122,FALSE)*($R122*(1-$E122)+$Q122*(1-$F122))*((1+'Inputs &amp; Summary'!$D$7)^BA$29))))))</f>
        <v>0</v>
      </c>
      <c r="BB122" s="114">
        <f>$D122*IF(BB$29&gt;'Inputs &amp; Summary'!$D$5,0,IF(BB$29&gt;VLOOKUP($G122,Lists!$J$17:$K$21,2),IF($M122=Lists!$H$3,IF($K122&lt;1,(($S122/$K122)*((1+'Inputs &amp; Summary'!$D$7)^BB$29)),((INT(BB$29/$K122)-INT((BB$29-1)/$K122))*$S122*((1+'Inputs &amp; Summary'!$D$7)^BB$29))),(_xlfn.WEIBULL.DIST(BB$29,$L122,$K122,FALSE)*$S122*((1+'Inputs &amp; Summary'!$D$7)^BB$29))),IF($M122=Lists!$H$3,IF($K122&lt;1,((($R122*(1-$E122)+$Q122*(1-$F122))/$K122)*((1+'Inputs &amp; Summary'!$D$7)^BB$29)),((INT(BB$29/$K122)-INT((BB$29-1)/$K122))*($R122*(1-$E122)+$Q122*(1-$F122))*((1+'Inputs &amp; Summary'!$D$7)^BB$29))),((_xlfn.WEIBULL.DIST(BB$29,$L122,$K122,FALSE)*($R122*(1-$E122)+$Q122*(1-$F122))*((1+'Inputs &amp; Summary'!$D$7)^BB$29))))))</f>
        <v>0</v>
      </c>
      <c r="BC122" s="114">
        <f>$D122*IF(BC$29&gt;'Inputs &amp; Summary'!$D$5,0,IF(BC$29&gt;VLOOKUP($G122,Lists!$J$17:$K$21,2),IF($M122=Lists!$H$3,IF($K122&lt;1,(($S122/$K122)*((1+'Inputs &amp; Summary'!$D$7)^BC$29)),((INT(BC$29/$K122)-INT((BC$29-1)/$K122))*$S122*((1+'Inputs &amp; Summary'!$D$7)^BC$29))),(_xlfn.WEIBULL.DIST(BC$29,$L122,$K122,FALSE)*$S122*((1+'Inputs &amp; Summary'!$D$7)^BC$29))),IF($M122=Lists!$H$3,IF($K122&lt;1,((($R122*(1-$E122)+$Q122*(1-$F122))/$K122)*((1+'Inputs &amp; Summary'!$D$7)^BC$29)),((INT(BC$29/$K122)-INT((BC$29-1)/$K122))*($R122*(1-$E122)+$Q122*(1-$F122))*((1+'Inputs &amp; Summary'!$D$7)^BC$29))),((_xlfn.WEIBULL.DIST(BC$29,$L122,$K122,FALSE)*($R122*(1-$E122)+$Q122*(1-$F122))*((1+'Inputs &amp; Summary'!$D$7)^BC$29))))))</f>
        <v>0</v>
      </c>
      <c r="BD122" s="114">
        <f>$D122*IF(BD$29&gt;'Inputs &amp; Summary'!$D$5,0,IF(BD$29&gt;VLOOKUP($G122,Lists!$J$17:$K$21,2),IF($M122=Lists!$H$3,IF($K122&lt;1,(($S122/$K122)*((1+'Inputs &amp; Summary'!$D$7)^BD$29)),((INT(BD$29/$K122)-INT((BD$29-1)/$K122))*$S122*((1+'Inputs &amp; Summary'!$D$7)^BD$29))),(_xlfn.WEIBULL.DIST(BD$29,$L122,$K122,FALSE)*$S122*((1+'Inputs &amp; Summary'!$D$7)^BD$29))),IF($M122=Lists!$H$3,IF($K122&lt;1,((($R122*(1-$E122)+$Q122*(1-$F122))/$K122)*((1+'Inputs &amp; Summary'!$D$7)^BD$29)),((INT(BD$29/$K122)-INT((BD$29-1)/$K122))*($R122*(1-$E122)+$Q122*(1-$F122))*((1+'Inputs &amp; Summary'!$D$7)^BD$29))),((_xlfn.WEIBULL.DIST(BD$29,$L122,$K122,FALSE)*($R122*(1-$E122)+$Q122*(1-$F122))*((1+'Inputs &amp; Summary'!$D$7)^BD$29))))))</f>
        <v>0</v>
      </c>
      <c r="BE122" s="114">
        <f>$D122*IF(BE$29&gt;'Inputs &amp; Summary'!$D$5,0,IF(BE$29&gt;VLOOKUP($G122,Lists!$J$17:$K$21,2),IF($M122=Lists!$H$3,IF($K122&lt;1,(($S122/$K122)*((1+'Inputs &amp; Summary'!$D$7)^BE$29)),((INT(BE$29/$K122)-INT((BE$29-1)/$K122))*$S122*((1+'Inputs &amp; Summary'!$D$7)^BE$29))),(_xlfn.WEIBULL.DIST(BE$29,$L122,$K122,FALSE)*$S122*((1+'Inputs &amp; Summary'!$D$7)^BE$29))),IF($M122=Lists!$H$3,IF($K122&lt;1,((($R122*(1-$E122)+$Q122*(1-$F122))/$K122)*((1+'Inputs &amp; Summary'!$D$7)^BE$29)),((INT(BE$29/$K122)-INT((BE$29-1)/$K122))*($R122*(1-$E122)+$Q122*(1-$F122))*((1+'Inputs &amp; Summary'!$D$7)^BE$29))),((_xlfn.WEIBULL.DIST(BE$29,$L122,$K122,FALSE)*($R122*(1-$E122)+$Q122*(1-$F122))*((1+'Inputs &amp; Summary'!$D$7)^BE$29))))))</f>
        <v>0</v>
      </c>
      <c r="BF122" s="114">
        <f>$D122*IF(BF$29&gt;'Inputs &amp; Summary'!$D$5,0,IF(BF$29&gt;VLOOKUP($G122,Lists!$J$17:$K$21,2),IF($M122=Lists!$H$3,IF($K122&lt;1,(($S122/$K122)*((1+'Inputs &amp; Summary'!$D$7)^BF$29)),((INT(BF$29/$K122)-INT((BF$29-1)/$K122))*$S122*((1+'Inputs &amp; Summary'!$D$7)^BF$29))),(_xlfn.WEIBULL.DIST(BF$29,$L122,$K122,FALSE)*$S122*((1+'Inputs &amp; Summary'!$D$7)^BF$29))),IF($M122=Lists!$H$3,IF($K122&lt;1,((($R122*(1-$E122)+$Q122*(1-$F122))/$K122)*((1+'Inputs &amp; Summary'!$D$7)^BF$29)),((INT(BF$29/$K122)-INT((BF$29-1)/$K122))*($R122*(1-$E122)+$Q122*(1-$F122))*((1+'Inputs &amp; Summary'!$D$7)^BF$29))),((_xlfn.WEIBULL.DIST(BF$29,$L122,$K122,FALSE)*($R122*(1-$E122)+$Q122*(1-$F122))*((1+'Inputs &amp; Summary'!$D$7)^BF$29))))))</f>
        <v>0</v>
      </c>
      <c r="BG122" s="114">
        <f>$D122*IF(BG$29&gt;'Inputs &amp; Summary'!$D$5,0,IF(BG$29&gt;VLOOKUP($G122,Lists!$J$17:$K$21,2),IF($M122=Lists!$H$3,IF($K122&lt;1,(($S122/$K122)*((1+'Inputs &amp; Summary'!$D$7)^BG$29)),((INT(BG$29/$K122)-INT((BG$29-1)/$K122))*$S122*((1+'Inputs &amp; Summary'!$D$7)^BG$29))),(_xlfn.WEIBULL.DIST(BG$29,$L122,$K122,FALSE)*$S122*((1+'Inputs &amp; Summary'!$D$7)^BG$29))),IF($M122=Lists!$H$3,IF($K122&lt;1,((($R122*(1-$E122)+$Q122*(1-$F122))/$K122)*((1+'Inputs &amp; Summary'!$D$7)^BG$29)),((INT(BG$29/$K122)-INT((BG$29-1)/$K122))*($R122*(1-$E122)+$Q122*(1-$F122))*((1+'Inputs &amp; Summary'!$D$7)^BG$29))),((_xlfn.WEIBULL.DIST(BG$29,$L122,$K122,FALSE)*($R122*(1-$E122)+$Q122*(1-$F122))*((1+'Inputs &amp; Summary'!$D$7)^BG$29))))))</f>
        <v>0</v>
      </c>
      <c r="BH122" s="114">
        <f>$D122*IF(BH$29&gt;'Inputs &amp; Summary'!$D$5,0,IF(BH$29&gt;VLOOKUP($G122,Lists!$J$17:$K$21,2),IF($M122=Lists!$H$3,IF($K122&lt;1,(($S122/$K122)*((1+'Inputs &amp; Summary'!$D$7)^BH$29)),((INT(BH$29/$K122)-INT((BH$29-1)/$K122))*$S122*((1+'Inputs &amp; Summary'!$D$7)^BH$29))),(_xlfn.WEIBULL.DIST(BH$29,$L122,$K122,FALSE)*$S122*((1+'Inputs &amp; Summary'!$D$7)^BH$29))),IF($M122=Lists!$H$3,IF($K122&lt;1,((($R122*(1-$E122)+$Q122*(1-$F122))/$K122)*((1+'Inputs &amp; Summary'!$D$7)^BH$29)),((INT(BH$29/$K122)-INT((BH$29-1)/$K122))*($R122*(1-$E122)+$Q122*(1-$F122))*((1+'Inputs &amp; Summary'!$D$7)^BH$29))),((_xlfn.WEIBULL.DIST(BH$29,$L122,$K122,FALSE)*($R122*(1-$E122)+$Q122*(1-$F122))*((1+'Inputs &amp; Summary'!$D$7)^BH$29))))))</f>
        <v>0</v>
      </c>
      <c r="BI122" s="114">
        <f>$D122*IF(BI$29&gt;'Inputs &amp; Summary'!$D$5,0,IF(BI$29&gt;VLOOKUP($G122,Lists!$J$17:$K$21,2),IF($M122=Lists!$H$3,IF($K122&lt;1,(($S122/$K122)*((1+'Inputs &amp; Summary'!$D$7)^BI$29)),((INT(BI$29/$K122)-INT((BI$29-1)/$K122))*$S122*((1+'Inputs &amp; Summary'!$D$7)^BI$29))),(_xlfn.WEIBULL.DIST(BI$29,$L122,$K122,FALSE)*$S122*((1+'Inputs &amp; Summary'!$D$7)^BI$29))),IF($M122=Lists!$H$3,IF($K122&lt;1,((($R122*(1-$E122)+$Q122*(1-$F122))/$K122)*((1+'Inputs &amp; Summary'!$D$7)^BI$29)),((INT(BI$29/$K122)-INT((BI$29-1)/$K122))*($R122*(1-$E122)+$Q122*(1-$F122))*((1+'Inputs &amp; Summary'!$D$7)^BI$29))),((_xlfn.WEIBULL.DIST(BI$29,$L122,$K122,FALSE)*($R122*(1-$E122)+$Q122*(1-$F122))*((1+'Inputs &amp; Summary'!$D$7)^BI$29))))))</f>
        <v>0</v>
      </c>
      <c r="BJ122" s="114">
        <f>$D122*IF(BJ$29&gt;'Inputs &amp; Summary'!$D$5,0,IF(BJ$29&gt;VLOOKUP($G122,Lists!$J$17:$K$21,2),IF($M122=Lists!$H$3,IF($K122&lt;1,(($S122/$K122)*((1+'Inputs &amp; Summary'!$D$7)^BJ$29)),((INT(BJ$29/$K122)-INT((BJ$29-1)/$K122))*$S122*((1+'Inputs &amp; Summary'!$D$7)^BJ$29))),(_xlfn.WEIBULL.DIST(BJ$29,$L122,$K122,FALSE)*$S122*((1+'Inputs &amp; Summary'!$D$7)^BJ$29))),IF($M122=Lists!$H$3,IF($K122&lt;1,((($R122*(1-$E122)+$Q122*(1-$F122))/$K122)*((1+'Inputs &amp; Summary'!$D$7)^BJ$29)),((INT(BJ$29/$K122)-INT((BJ$29-1)/$K122))*($R122*(1-$E122)+$Q122*(1-$F122))*((1+'Inputs &amp; Summary'!$D$7)^BJ$29))),((_xlfn.WEIBULL.DIST(BJ$29,$L122,$K122,FALSE)*($R122*(1-$E122)+$Q122*(1-$F122))*((1+'Inputs &amp; Summary'!$D$7)^BJ$29))))))</f>
        <v>0</v>
      </c>
      <c r="BK122" s="114">
        <f>$D122*IF(BK$29&gt;'Inputs &amp; Summary'!$D$5,0,IF(BK$29&gt;VLOOKUP($G122,Lists!$J$17:$K$21,2),IF($M122=Lists!$H$3,IF($K122&lt;1,(($S122/$K122)*((1+'Inputs &amp; Summary'!$D$7)^BK$29)),((INT(BK$29/$K122)-INT((BK$29-1)/$K122))*$S122*((1+'Inputs &amp; Summary'!$D$7)^BK$29))),(_xlfn.WEIBULL.DIST(BK$29,$L122,$K122,FALSE)*$S122*((1+'Inputs &amp; Summary'!$D$7)^BK$29))),IF($M122=Lists!$H$3,IF($K122&lt;1,((($R122*(1-$E122)+$Q122*(1-$F122))/$K122)*((1+'Inputs &amp; Summary'!$D$7)^BK$29)),((INT(BK$29/$K122)-INT((BK$29-1)/$K122))*($R122*(1-$E122)+$Q122*(1-$F122))*((1+'Inputs &amp; Summary'!$D$7)^BK$29))),((_xlfn.WEIBULL.DIST(BK$29,$L122,$K122,FALSE)*($R122*(1-$E122)+$Q122*(1-$F122))*((1+'Inputs &amp; Summary'!$D$7)^BK$29))))))</f>
        <v>0</v>
      </c>
      <c r="BL122" s="114">
        <f>$D122*IF(BL$29&gt;'Inputs &amp; Summary'!$D$5,0,IF(BL$29&gt;VLOOKUP($G122,Lists!$J$17:$K$21,2),IF($M122=Lists!$H$3,IF($K122&lt;1,(($S122/$K122)*((1+'Inputs &amp; Summary'!$D$7)^BL$29)),((INT(BL$29/$K122)-INT((BL$29-1)/$K122))*$S122*((1+'Inputs &amp; Summary'!$D$7)^BL$29))),(_xlfn.WEIBULL.DIST(BL$29,$L122,$K122,FALSE)*$S122*((1+'Inputs &amp; Summary'!$D$7)^BL$29))),IF($M122=Lists!$H$3,IF($K122&lt;1,((($R122*(1-$E122)+$Q122*(1-$F122))/$K122)*((1+'Inputs &amp; Summary'!$D$7)^BL$29)),((INT(BL$29/$K122)-INT((BL$29-1)/$K122))*($R122*(1-$E122)+$Q122*(1-$F122))*((1+'Inputs &amp; Summary'!$D$7)^BL$29))),((_xlfn.WEIBULL.DIST(BL$29,$L122,$K122,FALSE)*($R122*(1-$E122)+$Q122*(1-$F122))*((1+'Inputs &amp; Summary'!$D$7)^BL$29))))))</f>
        <v>0</v>
      </c>
    </row>
    <row r="123" spans="1:64" s="1" customFormat="1" x14ac:dyDescent="0.3">
      <c r="A123" s="79" t="s">
        <v>41</v>
      </c>
      <c r="B123" s="33" t="s">
        <v>307</v>
      </c>
      <c r="C123" s="33" t="s">
        <v>39</v>
      </c>
      <c r="D123" s="115">
        <v>0</v>
      </c>
      <c r="E123" s="68">
        <v>0</v>
      </c>
      <c r="F123" s="68">
        <v>0</v>
      </c>
      <c r="G123" s="213" t="s">
        <v>433</v>
      </c>
      <c r="H123" s="34"/>
      <c r="I123" s="34" t="s">
        <v>270</v>
      </c>
      <c r="J123" s="33">
        <f>VLOOKUP(I123,'Labor Rates'!$A$1:$B$16,2)</f>
        <v>25.173076923076923</v>
      </c>
      <c r="K123" s="35">
        <v>1</v>
      </c>
      <c r="L123" s="35">
        <v>1</v>
      </c>
      <c r="M123" s="33" t="s">
        <v>259</v>
      </c>
      <c r="N123" s="84">
        <v>1</v>
      </c>
      <c r="O123" s="35">
        <v>0.1</v>
      </c>
      <c r="P123" s="5">
        <v>0</v>
      </c>
      <c r="Q123" s="73">
        <f t="shared" si="16"/>
        <v>2.5173076923076927</v>
      </c>
      <c r="R123" s="73">
        <f t="shared" si="17"/>
        <v>0</v>
      </c>
      <c r="S123" s="74">
        <f t="shared" si="18"/>
        <v>0</v>
      </c>
      <c r="T123" s="88"/>
      <c r="U123" s="80"/>
      <c r="V123" s="87">
        <f t="shared" si="19"/>
        <v>0</v>
      </c>
      <c r="W123" s="87">
        <f>NPV('Inputs &amp; Summary'!$D$6,Y123:BL123)</f>
        <v>0</v>
      </c>
      <c r="X123" s="90">
        <f t="shared" si="20"/>
        <v>0</v>
      </c>
      <c r="Y123" s="114">
        <f>$D123*IF(Y$29&gt;'Inputs &amp; Summary'!$D$5,0,IF(Y$29&gt;VLOOKUP($G123,Lists!$J$17:$K$21,2),IF($M123=Lists!$H$3,IF($K123&lt;1,(($S123/$K123)*((1+'Inputs &amp; Summary'!$D$7)^Y$29)),((INT(Y$29/$K123)-INT((Y$29-1)/$K123))*$S123*((1+'Inputs &amp; Summary'!$D$7)^Y$29))),(_xlfn.WEIBULL.DIST(Y$29,$L123,$K123,FALSE)*$S123*((1+'Inputs &amp; Summary'!$D$7)^Y$29))),IF($M123=Lists!$H$3,IF($K123&lt;1,((($R123*(1-$E123)+$Q123*(1-$F123))/$K123)*((1+'Inputs &amp; Summary'!$D$7)^Y$29)),((INT(Y$29/$K123)-INT((Y$29-1)/$K123))*($R123*(1-$E123)+$Q123*(1-$F123))*((1+'Inputs &amp; Summary'!$D$7)^Y$29))),((_xlfn.WEIBULL.DIST(Y$29,$L123,$K123,FALSE)*($R123*(1-$E123)+$Q123*(1-$F123))*((1+'Inputs &amp; Summary'!$D$7)^Y$29))))))</f>
        <v>0</v>
      </c>
      <c r="Z123" s="114">
        <f>$D123*IF(Z$29&gt;'Inputs &amp; Summary'!$D$5,0,IF(Z$29&gt;VLOOKUP($G123,Lists!$J$17:$K$21,2),IF($M123=Lists!$H$3,IF($K123&lt;1,(($S123/$K123)*((1+'Inputs &amp; Summary'!$D$7)^Z$29)),((INT(Z$29/$K123)-INT((Z$29-1)/$K123))*$S123*((1+'Inputs &amp; Summary'!$D$7)^Z$29))),(_xlfn.WEIBULL.DIST(Z$29,$L123,$K123,FALSE)*$S123*((1+'Inputs &amp; Summary'!$D$7)^Z$29))),IF($M123=Lists!$H$3,IF($K123&lt;1,((($R123*(1-$E123)+$Q123*(1-$F123))/$K123)*((1+'Inputs &amp; Summary'!$D$7)^Z$29)),((INT(Z$29/$K123)-INT((Z$29-1)/$K123))*($R123*(1-$E123)+$Q123*(1-$F123))*((1+'Inputs &amp; Summary'!$D$7)^Z$29))),((_xlfn.WEIBULL.DIST(Z$29,$L123,$K123,FALSE)*($R123*(1-$E123)+$Q123*(1-$F123))*((1+'Inputs &amp; Summary'!$D$7)^Z$29))))))</f>
        <v>0</v>
      </c>
      <c r="AA123" s="114">
        <f>$D123*IF(AA$29&gt;'Inputs &amp; Summary'!$D$5,0,IF(AA$29&gt;VLOOKUP($G123,Lists!$J$17:$K$21,2),IF($M123=Lists!$H$3,IF($K123&lt;1,(($S123/$K123)*((1+'Inputs &amp; Summary'!$D$7)^AA$29)),((INT(AA$29/$K123)-INT((AA$29-1)/$K123))*$S123*((1+'Inputs &amp; Summary'!$D$7)^AA$29))),(_xlfn.WEIBULL.DIST(AA$29,$L123,$K123,FALSE)*$S123*((1+'Inputs &amp; Summary'!$D$7)^AA$29))),IF($M123=Lists!$H$3,IF($K123&lt;1,((($R123*(1-$E123)+$Q123*(1-$F123))/$K123)*((1+'Inputs &amp; Summary'!$D$7)^AA$29)),((INT(AA$29/$K123)-INT((AA$29-1)/$K123))*($R123*(1-$E123)+$Q123*(1-$F123))*((1+'Inputs &amp; Summary'!$D$7)^AA$29))),((_xlfn.WEIBULL.DIST(AA$29,$L123,$K123,FALSE)*($R123*(1-$E123)+$Q123*(1-$F123))*((1+'Inputs &amp; Summary'!$D$7)^AA$29))))))</f>
        <v>0</v>
      </c>
      <c r="AB123" s="114">
        <f>$D123*IF(AB$29&gt;'Inputs &amp; Summary'!$D$5,0,IF(AB$29&gt;VLOOKUP($G123,Lists!$J$17:$K$21,2),IF($M123=Lists!$H$3,IF($K123&lt;1,(($S123/$K123)*((1+'Inputs &amp; Summary'!$D$7)^AB$29)),((INT(AB$29/$K123)-INT((AB$29-1)/$K123))*$S123*((1+'Inputs &amp; Summary'!$D$7)^AB$29))),(_xlfn.WEIBULL.DIST(AB$29,$L123,$K123,FALSE)*$S123*((1+'Inputs &amp; Summary'!$D$7)^AB$29))),IF($M123=Lists!$H$3,IF($K123&lt;1,((($R123*(1-$E123)+$Q123*(1-$F123))/$K123)*((1+'Inputs &amp; Summary'!$D$7)^AB$29)),((INT(AB$29/$K123)-INT((AB$29-1)/$K123))*($R123*(1-$E123)+$Q123*(1-$F123))*((1+'Inputs &amp; Summary'!$D$7)^AB$29))),((_xlfn.WEIBULL.DIST(AB$29,$L123,$K123,FALSE)*($R123*(1-$E123)+$Q123*(1-$F123))*((1+'Inputs &amp; Summary'!$D$7)^AB$29))))))</f>
        <v>0</v>
      </c>
      <c r="AC123" s="114">
        <f>$D123*IF(AC$29&gt;'Inputs &amp; Summary'!$D$5,0,IF(AC$29&gt;VLOOKUP($G123,Lists!$J$17:$K$21,2),IF($M123=Lists!$H$3,IF($K123&lt;1,(($S123/$K123)*((1+'Inputs &amp; Summary'!$D$7)^AC$29)),((INT(AC$29/$K123)-INT((AC$29-1)/$K123))*$S123*((1+'Inputs &amp; Summary'!$D$7)^AC$29))),(_xlfn.WEIBULL.DIST(AC$29,$L123,$K123,FALSE)*$S123*((1+'Inputs &amp; Summary'!$D$7)^AC$29))),IF($M123=Lists!$H$3,IF($K123&lt;1,((($R123*(1-$E123)+$Q123*(1-$F123))/$K123)*((1+'Inputs &amp; Summary'!$D$7)^AC$29)),((INT(AC$29/$K123)-INT((AC$29-1)/$K123))*($R123*(1-$E123)+$Q123*(1-$F123))*((1+'Inputs &amp; Summary'!$D$7)^AC$29))),((_xlfn.WEIBULL.DIST(AC$29,$L123,$K123,FALSE)*($R123*(1-$E123)+$Q123*(1-$F123))*((1+'Inputs &amp; Summary'!$D$7)^AC$29))))))</f>
        <v>0</v>
      </c>
      <c r="AD123" s="114">
        <f>$D123*IF(AD$29&gt;'Inputs &amp; Summary'!$D$5,0,IF(AD$29&gt;VLOOKUP($G123,Lists!$J$17:$K$21,2),IF($M123=Lists!$H$3,IF($K123&lt;1,(($S123/$K123)*((1+'Inputs &amp; Summary'!$D$7)^AD$29)),((INT(AD$29/$K123)-INT((AD$29-1)/$K123))*$S123*((1+'Inputs &amp; Summary'!$D$7)^AD$29))),(_xlfn.WEIBULL.DIST(AD$29,$L123,$K123,FALSE)*$S123*((1+'Inputs &amp; Summary'!$D$7)^AD$29))),IF($M123=Lists!$H$3,IF($K123&lt;1,((($R123*(1-$E123)+$Q123*(1-$F123))/$K123)*((1+'Inputs &amp; Summary'!$D$7)^AD$29)),((INT(AD$29/$K123)-INT((AD$29-1)/$K123))*($R123*(1-$E123)+$Q123*(1-$F123))*((1+'Inputs &amp; Summary'!$D$7)^AD$29))),((_xlfn.WEIBULL.DIST(AD$29,$L123,$K123,FALSE)*($R123*(1-$E123)+$Q123*(1-$F123))*((1+'Inputs &amp; Summary'!$D$7)^AD$29))))))</f>
        <v>0</v>
      </c>
      <c r="AE123" s="114">
        <f>$D123*IF(AE$29&gt;'Inputs &amp; Summary'!$D$5,0,IF(AE$29&gt;VLOOKUP($G123,Lists!$J$17:$K$21,2),IF($M123=Lists!$H$3,IF($K123&lt;1,(($S123/$K123)*((1+'Inputs &amp; Summary'!$D$7)^AE$29)),((INT(AE$29/$K123)-INT((AE$29-1)/$K123))*$S123*((1+'Inputs &amp; Summary'!$D$7)^AE$29))),(_xlfn.WEIBULL.DIST(AE$29,$L123,$K123,FALSE)*$S123*((1+'Inputs &amp; Summary'!$D$7)^AE$29))),IF($M123=Lists!$H$3,IF($K123&lt;1,((($R123*(1-$E123)+$Q123*(1-$F123))/$K123)*((1+'Inputs &amp; Summary'!$D$7)^AE$29)),((INT(AE$29/$K123)-INT((AE$29-1)/$K123))*($R123*(1-$E123)+$Q123*(1-$F123))*((1+'Inputs &amp; Summary'!$D$7)^AE$29))),((_xlfn.WEIBULL.DIST(AE$29,$L123,$K123,FALSE)*($R123*(1-$E123)+$Q123*(1-$F123))*((1+'Inputs &amp; Summary'!$D$7)^AE$29))))))</f>
        <v>0</v>
      </c>
      <c r="AF123" s="114">
        <f>$D123*IF(AF$29&gt;'Inputs &amp; Summary'!$D$5,0,IF(AF$29&gt;VLOOKUP($G123,Lists!$J$17:$K$21,2),IF($M123=Lists!$H$3,IF($K123&lt;1,(($S123/$K123)*((1+'Inputs &amp; Summary'!$D$7)^AF$29)),((INT(AF$29/$K123)-INT((AF$29-1)/$K123))*$S123*((1+'Inputs &amp; Summary'!$D$7)^AF$29))),(_xlfn.WEIBULL.DIST(AF$29,$L123,$K123,FALSE)*$S123*((1+'Inputs &amp; Summary'!$D$7)^AF$29))),IF($M123=Lists!$H$3,IF($K123&lt;1,((($R123*(1-$E123)+$Q123*(1-$F123))/$K123)*((1+'Inputs &amp; Summary'!$D$7)^AF$29)),((INT(AF$29/$K123)-INT((AF$29-1)/$K123))*($R123*(1-$E123)+$Q123*(1-$F123))*((1+'Inputs &amp; Summary'!$D$7)^AF$29))),((_xlfn.WEIBULL.DIST(AF$29,$L123,$K123,FALSE)*($R123*(1-$E123)+$Q123*(1-$F123))*((1+'Inputs &amp; Summary'!$D$7)^AF$29))))))</f>
        <v>0</v>
      </c>
      <c r="AG123" s="114">
        <f>$D123*IF(AG$29&gt;'Inputs &amp; Summary'!$D$5,0,IF(AG$29&gt;VLOOKUP($G123,Lists!$J$17:$K$21,2),IF($M123=Lists!$H$3,IF($K123&lt;1,(($S123/$K123)*((1+'Inputs &amp; Summary'!$D$7)^AG$29)),((INT(AG$29/$K123)-INT((AG$29-1)/$K123))*$S123*((1+'Inputs &amp; Summary'!$D$7)^AG$29))),(_xlfn.WEIBULL.DIST(AG$29,$L123,$K123,FALSE)*$S123*((1+'Inputs &amp; Summary'!$D$7)^AG$29))),IF($M123=Lists!$H$3,IF($K123&lt;1,((($R123*(1-$E123)+$Q123*(1-$F123))/$K123)*((1+'Inputs &amp; Summary'!$D$7)^AG$29)),((INT(AG$29/$K123)-INT((AG$29-1)/$K123))*($R123*(1-$E123)+$Q123*(1-$F123))*((1+'Inputs &amp; Summary'!$D$7)^AG$29))),((_xlfn.WEIBULL.DIST(AG$29,$L123,$K123,FALSE)*($R123*(1-$E123)+$Q123*(1-$F123))*((1+'Inputs &amp; Summary'!$D$7)^AG$29))))))</f>
        <v>0</v>
      </c>
      <c r="AH123" s="114">
        <f>$D123*IF(AH$29&gt;'Inputs &amp; Summary'!$D$5,0,IF(AH$29&gt;VLOOKUP($G123,Lists!$J$17:$K$21,2),IF($M123=Lists!$H$3,IF($K123&lt;1,(($S123/$K123)*((1+'Inputs &amp; Summary'!$D$7)^AH$29)),((INT(AH$29/$K123)-INT((AH$29-1)/$K123))*$S123*((1+'Inputs &amp; Summary'!$D$7)^AH$29))),(_xlfn.WEIBULL.DIST(AH$29,$L123,$K123,FALSE)*$S123*((1+'Inputs &amp; Summary'!$D$7)^AH$29))),IF($M123=Lists!$H$3,IF($K123&lt;1,((($R123*(1-$E123)+$Q123*(1-$F123))/$K123)*((1+'Inputs &amp; Summary'!$D$7)^AH$29)),((INT(AH$29/$K123)-INT((AH$29-1)/$K123))*($R123*(1-$E123)+$Q123*(1-$F123))*((1+'Inputs &amp; Summary'!$D$7)^AH$29))),((_xlfn.WEIBULL.DIST(AH$29,$L123,$K123,FALSE)*($R123*(1-$E123)+$Q123*(1-$F123))*((1+'Inputs &amp; Summary'!$D$7)^AH$29))))))</f>
        <v>0</v>
      </c>
      <c r="AI123" s="114">
        <f>$D123*IF(AI$29&gt;'Inputs &amp; Summary'!$D$5,0,IF(AI$29&gt;VLOOKUP($G123,Lists!$J$17:$K$21,2),IF($M123=Lists!$H$3,IF($K123&lt;1,(($S123/$K123)*((1+'Inputs &amp; Summary'!$D$7)^AI$29)),((INT(AI$29/$K123)-INT((AI$29-1)/$K123))*$S123*((1+'Inputs &amp; Summary'!$D$7)^AI$29))),(_xlfn.WEIBULL.DIST(AI$29,$L123,$K123,FALSE)*$S123*((1+'Inputs &amp; Summary'!$D$7)^AI$29))),IF($M123=Lists!$H$3,IF($K123&lt;1,((($R123*(1-$E123)+$Q123*(1-$F123))/$K123)*((1+'Inputs &amp; Summary'!$D$7)^AI$29)),((INT(AI$29/$K123)-INT((AI$29-1)/$K123))*($R123*(1-$E123)+$Q123*(1-$F123))*((1+'Inputs &amp; Summary'!$D$7)^AI$29))),((_xlfn.WEIBULL.DIST(AI$29,$L123,$K123,FALSE)*($R123*(1-$E123)+$Q123*(1-$F123))*((1+'Inputs &amp; Summary'!$D$7)^AI$29))))))</f>
        <v>0</v>
      </c>
      <c r="AJ123" s="114">
        <f>$D123*IF(AJ$29&gt;'Inputs &amp; Summary'!$D$5,0,IF(AJ$29&gt;VLOOKUP($G123,Lists!$J$17:$K$21,2),IF($M123=Lists!$H$3,IF($K123&lt;1,(($S123/$K123)*((1+'Inputs &amp; Summary'!$D$7)^AJ$29)),((INT(AJ$29/$K123)-INT((AJ$29-1)/$K123))*$S123*((1+'Inputs &amp; Summary'!$D$7)^AJ$29))),(_xlfn.WEIBULL.DIST(AJ$29,$L123,$K123,FALSE)*$S123*((1+'Inputs &amp; Summary'!$D$7)^AJ$29))),IF($M123=Lists!$H$3,IF($K123&lt;1,((($R123*(1-$E123)+$Q123*(1-$F123))/$K123)*((1+'Inputs &amp; Summary'!$D$7)^AJ$29)),((INT(AJ$29/$K123)-INT((AJ$29-1)/$K123))*($R123*(1-$E123)+$Q123*(1-$F123))*((1+'Inputs &amp; Summary'!$D$7)^AJ$29))),((_xlfn.WEIBULL.DIST(AJ$29,$L123,$K123,FALSE)*($R123*(1-$E123)+$Q123*(1-$F123))*((1+'Inputs &amp; Summary'!$D$7)^AJ$29))))))</f>
        <v>0</v>
      </c>
      <c r="AK123" s="114">
        <f>$D123*IF(AK$29&gt;'Inputs &amp; Summary'!$D$5,0,IF(AK$29&gt;VLOOKUP($G123,Lists!$J$17:$K$21,2),IF($M123=Lists!$H$3,IF($K123&lt;1,(($S123/$K123)*((1+'Inputs &amp; Summary'!$D$7)^AK$29)),((INT(AK$29/$K123)-INT((AK$29-1)/$K123))*$S123*((1+'Inputs &amp; Summary'!$D$7)^AK$29))),(_xlfn.WEIBULL.DIST(AK$29,$L123,$K123,FALSE)*$S123*((1+'Inputs &amp; Summary'!$D$7)^AK$29))),IF($M123=Lists!$H$3,IF($K123&lt;1,((($R123*(1-$E123)+$Q123*(1-$F123))/$K123)*((1+'Inputs &amp; Summary'!$D$7)^AK$29)),((INT(AK$29/$K123)-INT((AK$29-1)/$K123))*($R123*(1-$E123)+$Q123*(1-$F123))*((1+'Inputs &amp; Summary'!$D$7)^AK$29))),((_xlfn.WEIBULL.DIST(AK$29,$L123,$K123,FALSE)*($R123*(1-$E123)+$Q123*(1-$F123))*((1+'Inputs &amp; Summary'!$D$7)^AK$29))))))</f>
        <v>0</v>
      </c>
      <c r="AL123" s="114">
        <f>$D123*IF(AL$29&gt;'Inputs &amp; Summary'!$D$5,0,IF(AL$29&gt;VLOOKUP($G123,Lists!$J$17:$K$21,2),IF($M123=Lists!$H$3,IF($K123&lt;1,(($S123/$K123)*((1+'Inputs &amp; Summary'!$D$7)^AL$29)),((INT(AL$29/$K123)-INT((AL$29-1)/$K123))*$S123*((1+'Inputs &amp; Summary'!$D$7)^AL$29))),(_xlfn.WEIBULL.DIST(AL$29,$L123,$K123,FALSE)*$S123*((1+'Inputs &amp; Summary'!$D$7)^AL$29))),IF($M123=Lists!$H$3,IF($K123&lt;1,((($R123*(1-$E123)+$Q123*(1-$F123))/$K123)*((1+'Inputs &amp; Summary'!$D$7)^AL$29)),((INT(AL$29/$K123)-INT((AL$29-1)/$K123))*($R123*(1-$E123)+$Q123*(1-$F123))*((1+'Inputs &amp; Summary'!$D$7)^AL$29))),((_xlfn.WEIBULL.DIST(AL$29,$L123,$K123,FALSE)*($R123*(1-$E123)+$Q123*(1-$F123))*((1+'Inputs &amp; Summary'!$D$7)^AL$29))))))</f>
        <v>0</v>
      </c>
      <c r="AM123" s="114">
        <f>$D123*IF(AM$29&gt;'Inputs &amp; Summary'!$D$5,0,IF(AM$29&gt;VLOOKUP($G123,Lists!$J$17:$K$21,2),IF($M123=Lists!$H$3,IF($K123&lt;1,(($S123/$K123)*((1+'Inputs &amp; Summary'!$D$7)^AM$29)),((INT(AM$29/$K123)-INT((AM$29-1)/$K123))*$S123*((1+'Inputs &amp; Summary'!$D$7)^AM$29))),(_xlfn.WEIBULL.DIST(AM$29,$L123,$K123,FALSE)*$S123*((1+'Inputs &amp; Summary'!$D$7)^AM$29))),IF($M123=Lists!$H$3,IF($K123&lt;1,((($R123*(1-$E123)+$Q123*(1-$F123))/$K123)*((1+'Inputs &amp; Summary'!$D$7)^AM$29)),((INT(AM$29/$K123)-INT((AM$29-1)/$K123))*($R123*(1-$E123)+$Q123*(1-$F123))*((1+'Inputs &amp; Summary'!$D$7)^AM$29))),((_xlfn.WEIBULL.DIST(AM$29,$L123,$K123,FALSE)*($R123*(1-$E123)+$Q123*(1-$F123))*((1+'Inputs &amp; Summary'!$D$7)^AM$29))))))</f>
        <v>0</v>
      </c>
      <c r="AN123" s="114">
        <f>$D123*IF(AN$29&gt;'Inputs &amp; Summary'!$D$5,0,IF(AN$29&gt;VLOOKUP($G123,Lists!$J$17:$K$21,2),IF($M123=Lists!$H$3,IF($K123&lt;1,(($S123/$K123)*((1+'Inputs &amp; Summary'!$D$7)^AN$29)),((INT(AN$29/$K123)-INT((AN$29-1)/$K123))*$S123*((1+'Inputs &amp; Summary'!$D$7)^AN$29))),(_xlfn.WEIBULL.DIST(AN$29,$L123,$K123,FALSE)*$S123*((1+'Inputs &amp; Summary'!$D$7)^AN$29))),IF($M123=Lists!$H$3,IF($K123&lt;1,((($R123*(1-$E123)+$Q123*(1-$F123))/$K123)*((1+'Inputs &amp; Summary'!$D$7)^AN$29)),((INT(AN$29/$K123)-INT((AN$29-1)/$K123))*($R123*(1-$E123)+$Q123*(1-$F123))*((1+'Inputs &amp; Summary'!$D$7)^AN$29))),((_xlfn.WEIBULL.DIST(AN$29,$L123,$K123,FALSE)*($R123*(1-$E123)+$Q123*(1-$F123))*((1+'Inputs &amp; Summary'!$D$7)^AN$29))))))</f>
        <v>0</v>
      </c>
      <c r="AO123" s="114">
        <f>$D123*IF(AO$29&gt;'Inputs &amp; Summary'!$D$5,0,IF(AO$29&gt;VLOOKUP($G123,Lists!$J$17:$K$21,2),IF($M123=Lists!$H$3,IF($K123&lt;1,(($S123/$K123)*((1+'Inputs &amp; Summary'!$D$7)^AO$29)),((INT(AO$29/$K123)-INT((AO$29-1)/$K123))*$S123*((1+'Inputs &amp; Summary'!$D$7)^AO$29))),(_xlfn.WEIBULL.DIST(AO$29,$L123,$K123,FALSE)*$S123*((1+'Inputs &amp; Summary'!$D$7)^AO$29))),IF($M123=Lists!$H$3,IF($K123&lt;1,((($R123*(1-$E123)+$Q123*(1-$F123))/$K123)*((1+'Inputs &amp; Summary'!$D$7)^AO$29)),((INT(AO$29/$K123)-INT((AO$29-1)/$K123))*($R123*(1-$E123)+$Q123*(1-$F123))*((1+'Inputs &amp; Summary'!$D$7)^AO$29))),((_xlfn.WEIBULL.DIST(AO$29,$L123,$K123,FALSE)*($R123*(1-$E123)+$Q123*(1-$F123))*((1+'Inputs &amp; Summary'!$D$7)^AO$29))))))</f>
        <v>0</v>
      </c>
      <c r="AP123" s="114">
        <f>$D123*IF(AP$29&gt;'Inputs &amp; Summary'!$D$5,0,IF(AP$29&gt;VLOOKUP($G123,Lists!$J$17:$K$21,2),IF($M123=Lists!$H$3,IF($K123&lt;1,(($S123/$K123)*((1+'Inputs &amp; Summary'!$D$7)^AP$29)),((INT(AP$29/$K123)-INT((AP$29-1)/$K123))*$S123*((1+'Inputs &amp; Summary'!$D$7)^AP$29))),(_xlfn.WEIBULL.DIST(AP$29,$L123,$K123,FALSE)*$S123*((1+'Inputs &amp; Summary'!$D$7)^AP$29))),IF($M123=Lists!$H$3,IF($K123&lt;1,((($R123*(1-$E123)+$Q123*(1-$F123))/$K123)*((1+'Inputs &amp; Summary'!$D$7)^AP$29)),((INT(AP$29/$K123)-INT((AP$29-1)/$K123))*($R123*(1-$E123)+$Q123*(1-$F123))*((1+'Inputs &amp; Summary'!$D$7)^AP$29))),((_xlfn.WEIBULL.DIST(AP$29,$L123,$K123,FALSE)*($R123*(1-$E123)+$Q123*(1-$F123))*((1+'Inputs &amp; Summary'!$D$7)^AP$29))))))</f>
        <v>0</v>
      </c>
      <c r="AQ123" s="114">
        <f>$D123*IF(AQ$29&gt;'Inputs &amp; Summary'!$D$5,0,IF(AQ$29&gt;VLOOKUP($G123,Lists!$J$17:$K$21,2),IF($M123=Lists!$H$3,IF($K123&lt;1,(($S123/$K123)*((1+'Inputs &amp; Summary'!$D$7)^AQ$29)),((INT(AQ$29/$K123)-INT((AQ$29-1)/$K123))*$S123*((1+'Inputs &amp; Summary'!$D$7)^AQ$29))),(_xlfn.WEIBULL.DIST(AQ$29,$L123,$K123,FALSE)*$S123*((1+'Inputs &amp; Summary'!$D$7)^AQ$29))),IF($M123=Lists!$H$3,IF($K123&lt;1,((($R123*(1-$E123)+$Q123*(1-$F123))/$K123)*((1+'Inputs &amp; Summary'!$D$7)^AQ$29)),((INT(AQ$29/$K123)-INT((AQ$29-1)/$K123))*($R123*(1-$E123)+$Q123*(1-$F123))*((1+'Inputs &amp; Summary'!$D$7)^AQ$29))),((_xlfn.WEIBULL.DIST(AQ$29,$L123,$K123,FALSE)*($R123*(1-$E123)+$Q123*(1-$F123))*((1+'Inputs &amp; Summary'!$D$7)^AQ$29))))))</f>
        <v>0</v>
      </c>
      <c r="AR123" s="114">
        <f>$D123*IF(AR$29&gt;'Inputs &amp; Summary'!$D$5,0,IF(AR$29&gt;VLOOKUP($G123,Lists!$J$17:$K$21,2),IF($M123=Lists!$H$3,IF($K123&lt;1,(($S123/$K123)*((1+'Inputs &amp; Summary'!$D$7)^AR$29)),((INT(AR$29/$K123)-INT((AR$29-1)/$K123))*$S123*((1+'Inputs &amp; Summary'!$D$7)^AR$29))),(_xlfn.WEIBULL.DIST(AR$29,$L123,$K123,FALSE)*$S123*((1+'Inputs &amp; Summary'!$D$7)^AR$29))),IF($M123=Lists!$H$3,IF($K123&lt;1,((($R123*(1-$E123)+$Q123*(1-$F123))/$K123)*((1+'Inputs &amp; Summary'!$D$7)^AR$29)),((INT(AR$29/$K123)-INT((AR$29-1)/$K123))*($R123*(1-$E123)+$Q123*(1-$F123))*((1+'Inputs &amp; Summary'!$D$7)^AR$29))),((_xlfn.WEIBULL.DIST(AR$29,$L123,$K123,FALSE)*($R123*(1-$E123)+$Q123*(1-$F123))*((1+'Inputs &amp; Summary'!$D$7)^AR$29))))))</f>
        <v>0</v>
      </c>
      <c r="AS123" s="114">
        <f>$D123*IF(AS$29&gt;'Inputs &amp; Summary'!$D$5,0,IF(AS$29&gt;VLOOKUP($G123,Lists!$J$17:$K$21,2),IF($M123=Lists!$H$3,IF($K123&lt;1,(($S123/$K123)*((1+'Inputs &amp; Summary'!$D$7)^AS$29)),((INT(AS$29/$K123)-INT((AS$29-1)/$K123))*$S123*((1+'Inputs &amp; Summary'!$D$7)^AS$29))),(_xlfn.WEIBULL.DIST(AS$29,$L123,$K123,FALSE)*$S123*((1+'Inputs &amp; Summary'!$D$7)^AS$29))),IF($M123=Lists!$H$3,IF($K123&lt;1,((($R123*(1-$E123)+$Q123*(1-$F123))/$K123)*((1+'Inputs &amp; Summary'!$D$7)^AS$29)),((INT(AS$29/$K123)-INT((AS$29-1)/$K123))*($R123*(1-$E123)+$Q123*(1-$F123))*((1+'Inputs &amp; Summary'!$D$7)^AS$29))),((_xlfn.WEIBULL.DIST(AS$29,$L123,$K123,FALSE)*($R123*(1-$E123)+$Q123*(1-$F123))*((1+'Inputs &amp; Summary'!$D$7)^AS$29))))))</f>
        <v>0</v>
      </c>
      <c r="AT123" s="114">
        <f>$D123*IF(AT$29&gt;'Inputs &amp; Summary'!$D$5,0,IF(AT$29&gt;VLOOKUP($G123,Lists!$J$17:$K$21,2),IF($M123=Lists!$H$3,IF($K123&lt;1,(($S123/$K123)*((1+'Inputs &amp; Summary'!$D$7)^AT$29)),((INT(AT$29/$K123)-INT((AT$29-1)/$K123))*$S123*((1+'Inputs &amp; Summary'!$D$7)^AT$29))),(_xlfn.WEIBULL.DIST(AT$29,$L123,$K123,FALSE)*$S123*((1+'Inputs &amp; Summary'!$D$7)^AT$29))),IF($M123=Lists!$H$3,IF($K123&lt;1,((($R123*(1-$E123)+$Q123*(1-$F123))/$K123)*((1+'Inputs &amp; Summary'!$D$7)^AT$29)),((INT(AT$29/$K123)-INT((AT$29-1)/$K123))*($R123*(1-$E123)+$Q123*(1-$F123))*((1+'Inputs &amp; Summary'!$D$7)^AT$29))),((_xlfn.WEIBULL.DIST(AT$29,$L123,$K123,FALSE)*($R123*(1-$E123)+$Q123*(1-$F123))*((1+'Inputs &amp; Summary'!$D$7)^AT$29))))))</f>
        <v>0</v>
      </c>
      <c r="AU123" s="114">
        <f>$D123*IF(AU$29&gt;'Inputs &amp; Summary'!$D$5,0,IF(AU$29&gt;VLOOKUP($G123,Lists!$J$17:$K$21,2),IF($M123=Lists!$H$3,IF($K123&lt;1,(($S123/$K123)*((1+'Inputs &amp; Summary'!$D$7)^AU$29)),((INT(AU$29/$K123)-INT((AU$29-1)/$K123))*$S123*((1+'Inputs &amp; Summary'!$D$7)^AU$29))),(_xlfn.WEIBULL.DIST(AU$29,$L123,$K123,FALSE)*$S123*((1+'Inputs &amp; Summary'!$D$7)^AU$29))),IF($M123=Lists!$H$3,IF($K123&lt;1,((($R123*(1-$E123)+$Q123*(1-$F123))/$K123)*((1+'Inputs &amp; Summary'!$D$7)^AU$29)),((INT(AU$29/$K123)-INT((AU$29-1)/$K123))*($R123*(1-$E123)+$Q123*(1-$F123))*((1+'Inputs &amp; Summary'!$D$7)^AU$29))),((_xlfn.WEIBULL.DIST(AU$29,$L123,$K123,FALSE)*($R123*(1-$E123)+$Q123*(1-$F123))*((1+'Inputs &amp; Summary'!$D$7)^AU$29))))))</f>
        <v>0</v>
      </c>
      <c r="AV123" s="114">
        <f>$D123*IF(AV$29&gt;'Inputs &amp; Summary'!$D$5,0,IF(AV$29&gt;VLOOKUP($G123,Lists!$J$17:$K$21,2),IF($M123=Lists!$H$3,IF($K123&lt;1,(($S123/$K123)*((1+'Inputs &amp; Summary'!$D$7)^AV$29)),((INT(AV$29/$K123)-INT((AV$29-1)/$K123))*$S123*((1+'Inputs &amp; Summary'!$D$7)^AV$29))),(_xlfn.WEIBULL.DIST(AV$29,$L123,$K123,FALSE)*$S123*((1+'Inputs &amp; Summary'!$D$7)^AV$29))),IF($M123=Lists!$H$3,IF($K123&lt;1,((($R123*(1-$E123)+$Q123*(1-$F123))/$K123)*((1+'Inputs &amp; Summary'!$D$7)^AV$29)),((INT(AV$29/$K123)-INT((AV$29-1)/$K123))*($R123*(1-$E123)+$Q123*(1-$F123))*((1+'Inputs &amp; Summary'!$D$7)^AV$29))),((_xlfn.WEIBULL.DIST(AV$29,$L123,$K123,FALSE)*($R123*(1-$E123)+$Q123*(1-$F123))*((1+'Inputs &amp; Summary'!$D$7)^AV$29))))))</f>
        <v>0</v>
      </c>
      <c r="AW123" s="114">
        <f>$D123*IF(AW$29&gt;'Inputs &amp; Summary'!$D$5,0,IF(AW$29&gt;VLOOKUP($G123,Lists!$J$17:$K$21,2),IF($M123=Lists!$H$3,IF($K123&lt;1,(($S123/$K123)*((1+'Inputs &amp; Summary'!$D$7)^AW$29)),((INT(AW$29/$K123)-INT((AW$29-1)/$K123))*$S123*((1+'Inputs &amp; Summary'!$D$7)^AW$29))),(_xlfn.WEIBULL.DIST(AW$29,$L123,$K123,FALSE)*$S123*((1+'Inputs &amp; Summary'!$D$7)^AW$29))),IF($M123=Lists!$H$3,IF($K123&lt;1,((($R123*(1-$E123)+$Q123*(1-$F123))/$K123)*((1+'Inputs &amp; Summary'!$D$7)^AW$29)),((INT(AW$29/$K123)-INT((AW$29-1)/$K123))*($R123*(1-$E123)+$Q123*(1-$F123))*((1+'Inputs &amp; Summary'!$D$7)^AW$29))),((_xlfn.WEIBULL.DIST(AW$29,$L123,$K123,FALSE)*($R123*(1-$E123)+$Q123*(1-$F123))*((1+'Inputs &amp; Summary'!$D$7)^AW$29))))))</f>
        <v>0</v>
      </c>
      <c r="AX123" s="114">
        <f>$D123*IF(AX$29&gt;'Inputs &amp; Summary'!$D$5,0,IF(AX$29&gt;VLOOKUP($G123,Lists!$J$17:$K$21,2),IF($M123=Lists!$H$3,IF($K123&lt;1,(($S123/$K123)*((1+'Inputs &amp; Summary'!$D$7)^AX$29)),((INT(AX$29/$K123)-INT((AX$29-1)/$K123))*$S123*((1+'Inputs &amp; Summary'!$D$7)^AX$29))),(_xlfn.WEIBULL.DIST(AX$29,$L123,$K123,FALSE)*$S123*((1+'Inputs &amp; Summary'!$D$7)^AX$29))),IF($M123=Lists!$H$3,IF($K123&lt;1,((($R123*(1-$E123)+$Q123*(1-$F123))/$K123)*((1+'Inputs &amp; Summary'!$D$7)^AX$29)),((INT(AX$29/$K123)-INT((AX$29-1)/$K123))*($R123*(1-$E123)+$Q123*(1-$F123))*((1+'Inputs &amp; Summary'!$D$7)^AX$29))),((_xlfn.WEIBULL.DIST(AX$29,$L123,$K123,FALSE)*($R123*(1-$E123)+$Q123*(1-$F123))*((1+'Inputs &amp; Summary'!$D$7)^AX$29))))))</f>
        <v>0</v>
      </c>
      <c r="AY123" s="114">
        <f>$D123*IF(AY$29&gt;'Inputs &amp; Summary'!$D$5,0,IF(AY$29&gt;VLOOKUP($G123,Lists!$J$17:$K$21,2),IF($M123=Lists!$H$3,IF($K123&lt;1,(($S123/$K123)*((1+'Inputs &amp; Summary'!$D$7)^AY$29)),((INT(AY$29/$K123)-INT((AY$29-1)/$K123))*$S123*((1+'Inputs &amp; Summary'!$D$7)^AY$29))),(_xlfn.WEIBULL.DIST(AY$29,$L123,$K123,FALSE)*$S123*((1+'Inputs &amp; Summary'!$D$7)^AY$29))),IF($M123=Lists!$H$3,IF($K123&lt;1,((($R123*(1-$E123)+$Q123*(1-$F123))/$K123)*((1+'Inputs &amp; Summary'!$D$7)^AY$29)),((INT(AY$29/$K123)-INT((AY$29-1)/$K123))*($R123*(1-$E123)+$Q123*(1-$F123))*((1+'Inputs &amp; Summary'!$D$7)^AY$29))),((_xlfn.WEIBULL.DIST(AY$29,$L123,$K123,FALSE)*($R123*(1-$E123)+$Q123*(1-$F123))*((1+'Inputs &amp; Summary'!$D$7)^AY$29))))))</f>
        <v>0</v>
      </c>
      <c r="AZ123" s="114">
        <f>$D123*IF(AZ$29&gt;'Inputs &amp; Summary'!$D$5,0,IF(AZ$29&gt;VLOOKUP($G123,Lists!$J$17:$K$21,2),IF($M123=Lists!$H$3,IF($K123&lt;1,(($S123/$K123)*((1+'Inputs &amp; Summary'!$D$7)^AZ$29)),((INT(AZ$29/$K123)-INT((AZ$29-1)/$K123))*$S123*((1+'Inputs &amp; Summary'!$D$7)^AZ$29))),(_xlfn.WEIBULL.DIST(AZ$29,$L123,$K123,FALSE)*$S123*((1+'Inputs &amp; Summary'!$D$7)^AZ$29))),IF($M123=Lists!$H$3,IF($K123&lt;1,((($R123*(1-$E123)+$Q123*(1-$F123))/$K123)*((1+'Inputs &amp; Summary'!$D$7)^AZ$29)),((INT(AZ$29/$K123)-INT((AZ$29-1)/$K123))*($R123*(1-$E123)+$Q123*(1-$F123))*((1+'Inputs &amp; Summary'!$D$7)^AZ$29))),((_xlfn.WEIBULL.DIST(AZ$29,$L123,$K123,FALSE)*($R123*(1-$E123)+$Q123*(1-$F123))*((1+'Inputs &amp; Summary'!$D$7)^AZ$29))))))</f>
        <v>0</v>
      </c>
      <c r="BA123" s="114">
        <f>$D123*IF(BA$29&gt;'Inputs &amp; Summary'!$D$5,0,IF(BA$29&gt;VLOOKUP($G123,Lists!$J$17:$K$21,2),IF($M123=Lists!$H$3,IF($K123&lt;1,(($S123/$K123)*((1+'Inputs &amp; Summary'!$D$7)^BA$29)),((INT(BA$29/$K123)-INT((BA$29-1)/$K123))*$S123*((1+'Inputs &amp; Summary'!$D$7)^BA$29))),(_xlfn.WEIBULL.DIST(BA$29,$L123,$K123,FALSE)*$S123*((1+'Inputs &amp; Summary'!$D$7)^BA$29))),IF($M123=Lists!$H$3,IF($K123&lt;1,((($R123*(1-$E123)+$Q123*(1-$F123))/$K123)*((1+'Inputs &amp; Summary'!$D$7)^BA$29)),((INT(BA$29/$K123)-INT((BA$29-1)/$K123))*($R123*(1-$E123)+$Q123*(1-$F123))*((1+'Inputs &amp; Summary'!$D$7)^BA$29))),((_xlfn.WEIBULL.DIST(BA$29,$L123,$K123,FALSE)*($R123*(1-$E123)+$Q123*(1-$F123))*((1+'Inputs &amp; Summary'!$D$7)^BA$29))))))</f>
        <v>0</v>
      </c>
      <c r="BB123" s="114">
        <f>$D123*IF(BB$29&gt;'Inputs &amp; Summary'!$D$5,0,IF(BB$29&gt;VLOOKUP($G123,Lists!$J$17:$K$21,2),IF($M123=Lists!$H$3,IF($K123&lt;1,(($S123/$K123)*((1+'Inputs &amp; Summary'!$D$7)^BB$29)),((INT(BB$29/$K123)-INT((BB$29-1)/$K123))*$S123*((1+'Inputs &amp; Summary'!$D$7)^BB$29))),(_xlfn.WEIBULL.DIST(BB$29,$L123,$K123,FALSE)*$S123*((1+'Inputs &amp; Summary'!$D$7)^BB$29))),IF($M123=Lists!$H$3,IF($K123&lt;1,((($R123*(1-$E123)+$Q123*(1-$F123))/$K123)*((1+'Inputs &amp; Summary'!$D$7)^BB$29)),((INT(BB$29/$K123)-INT((BB$29-1)/$K123))*($R123*(1-$E123)+$Q123*(1-$F123))*((1+'Inputs &amp; Summary'!$D$7)^BB$29))),((_xlfn.WEIBULL.DIST(BB$29,$L123,$K123,FALSE)*($R123*(1-$E123)+$Q123*(1-$F123))*((1+'Inputs &amp; Summary'!$D$7)^BB$29))))))</f>
        <v>0</v>
      </c>
      <c r="BC123" s="114">
        <f>$D123*IF(BC$29&gt;'Inputs &amp; Summary'!$D$5,0,IF(BC$29&gt;VLOOKUP($G123,Lists!$J$17:$K$21,2),IF($M123=Lists!$H$3,IF($K123&lt;1,(($S123/$K123)*((1+'Inputs &amp; Summary'!$D$7)^BC$29)),((INT(BC$29/$K123)-INT((BC$29-1)/$K123))*$S123*((1+'Inputs &amp; Summary'!$D$7)^BC$29))),(_xlfn.WEIBULL.DIST(BC$29,$L123,$K123,FALSE)*$S123*((1+'Inputs &amp; Summary'!$D$7)^BC$29))),IF($M123=Lists!$H$3,IF($K123&lt;1,((($R123*(1-$E123)+$Q123*(1-$F123))/$K123)*((1+'Inputs &amp; Summary'!$D$7)^BC$29)),((INT(BC$29/$K123)-INT((BC$29-1)/$K123))*($R123*(1-$E123)+$Q123*(1-$F123))*((1+'Inputs &amp; Summary'!$D$7)^BC$29))),((_xlfn.WEIBULL.DIST(BC$29,$L123,$K123,FALSE)*($R123*(1-$E123)+$Q123*(1-$F123))*((1+'Inputs &amp; Summary'!$D$7)^BC$29))))))</f>
        <v>0</v>
      </c>
      <c r="BD123" s="114">
        <f>$D123*IF(BD$29&gt;'Inputs &amp; Summary'!$D$5,0,IF(BD$29&gt;VLOOKUP($G123,Lists!$J$17:$K$21,2),IF($M123=Lists!$H$3,IF($K123&lt;1,(($S123/$K123)*((1+'Inputs &amp; Summary'!$D$7)^BD$29)),((INT(BD$29/$K123)-INT((BD$29-1)/$K123))*$S123*((1+'Inputs &amp; Summary'!$D$7)^BD$29))),(_xlfn.WEIBULL.DIST(BD$29,$L123,$K123,FALSE)*$S123*((1+'Inputs &amp; Summary'!$D$7)^BD$29))),IF($M123=Lists!$H$3,IF($K123&lt;1,((($R123*(1-$E123)+$Q123*(1-$F123))/$K123)*((1+'Inputs &amp; Summary'!$D$7)^BD$29)),((INT(BD$29/$K123)-INT((BD$29-1)/$K123))*($R123*(1-$E123)+$Q123*(1-$F123))*((1+'Inputs &amp; Summary'!$D$7)^BD$29))),((_xlfn.WEIBULL.DIST(BD$29,$L123,$K123,FALSE)*($R123*(1-$E123)+$Q123*(1-$F123))*((1+'Inputs &amp; Summary'!$D$7)^BD$29))))))</f>
        <v>0</v>
      </c>
      <c r="BE123" s="114">
        <f>$D123*IF(BE$29&gt;'Inputs &amp; Summary'!$D$5,0,IF(BE$29&gt;VLOOKUP($G123,Lists!$J$17:$K$21,2),IF($M123=Lists!$H$3,IF($K123&lt;1,(($S123/$K123)*((1+'Inputs &amp; Summary'!$D$7)^BE$29)),((INT(BE$29/$K123)-INT((BE$29-1)/$K123))*$S123*((1+'Inputs &amp; Summary'!$D$7)^BE$29))),(_xlfn.WEIBULL.DIST(BE$29,$L123,$K123,FALSE)*$S123*((1+'Inputs &amp; Summary'!$D$7)^BE$29))),IF($M123=Lists!$H$3,IF($K123&lt;1,((($R123*(1-$E123)+$Q123*(1-$F123))/$K123)*((1+'Inputs &amp; Summary'!$D$7)^BE$29)),((INT(BE$29/$K123)-INT((BE$29-1)/$K123))*($R123*(1-$E123)+$Q123*(1-$F123))*((1+'Inputs &amp; Summary'!$D$7)^BE$29))),((_xlfn.WEIBULL.DIST(BE$29,$L123,$K123,FALSE)*($R123*(1-$E123)+$Q123*(1-$F123))*((1+'Inputs &amp; Summary'!$D$7)^BE$29))))))</f>
        <v>0</v>
      </c>
      <c r="BF123" s="114">
        <f>$D123*IF(BF$29&gt;'Inputs &amp; Summary'!$D$5,0,IF(BF$29&gt;VLOOKUP($G123,Lists!$J$17:$K$21,2),IF($M123=Lists!$H$3,IF($K123&lt;1,(($S123/$K123)*((1+'Inputs &amp; Summary'!$D$7)^BF$29)),((INT(BF$29/$K123)-INT((BF$29-1)/$K123))*$S123*((1+'Inputs &amp; Summary'!$D$7)^BF$29))),(_xlfn.WEIBULL.DIST(BF$29,$L123,$K123,FALSE)*$S123*((1+'Inputs &amp; Summary'!$D$7)^BF$29))),IF($M123=Lists!$H$3,IF($K123&lt;1,((($R123*(1-$E123)+$Q123*(1-$F123))/$K123)*((1+'Inputs &amp; Summary'!$D$7)^BF$29)),((INT(BF$29/$K123)-INT((BF$29-1)/$K123))*($R123*(1-$E123)+$Q123*(1-$F123))*((1+'Inputs &amp; Summary'!$D$7)^BF$29))),((_xlfn.WEIBULL.DIST(BF$29,$L123,$K123,FALSE)*($R123*(1-$E123)+$Q123*(1-$F123))*((1+'Inputs &amp; Summary'!$D$7)^BF$29))))))</f>
        <v>0</v>
      </c>
      <c r="BG123" s="114">
        <f>$D123*IF(BG$29&gt;'Inputs &amp; Summary'!$D$5,0,IF(BG$29&gt;VLOOKUP($G123,Lists!$J$17:$K$21,2),IF($M123=Lists!$H$3,IF($K123&lt;1,(($S123/$K123)*((1+'Inputs &amp; Summary'!$D$7)^BG$29)),((INT(BG$29/$K123)-INT((BG$29-1)/$K123))*$S123*((1+'Inputs &amp; Summary'!$D$7)^BG$29))),(_xlfn.WEIBULL.DIST(BG$29,$L123,$K123,FALSE)*$S123*((1+'Inputs &amp; Summary'!$D$7)^BG$29))),IF($M123=Lists!$H$3,IF($K123&lt;1,((($R123*(1-$E123)+$Q123*(1-$F123))/$K123)*((1+'Inputs &amp; Summary'!$D$7)^BG$29)),((INT(BG$29/$K123)-INT((BG$29-1)/$K123))*($R123*(1-$E123)+$Q123*(1-$F123))*((1+'Inputs &amp; Summary'!$D$7)^BG$29))),((_xlfn.WEIBULL.DIST(BG$29,$L123,$K123,FALSE)*($R123*(1-$E123)+$Q123*(1-$F123))*((1+'Inputs &amp; Summary'!$D$7)^BG$29))))))</f>
        <v>0</v>
      </c>
      <c r="BH123" s="114">
        <f>$D123*IF(BH$29&gt;'Inputs &amp; Summary'!$D$5,0,IF(BH$29&gt;VLOOKUP($G123,Lists!$J$17:$K$21,2),IF($M123=Lists!$H$3,IF($K123&lt;1,(($S123/$K123)*((1+'Inputs &amp; Summary'!$D$7)^BH$29)),((INT(BH$29/$K123)-INT((BH$29-1)/$K123))*$S123*((1+'Inputs &amp; Summary'!$D$7)^BH$29))),(_xlfn.WEIBULL.DIST(BH$29,$L123,$K123,FALSE)*$S123*((1+'Inputs &amp; Summary'!$D$7)^BH$29))),IF($M123=Lists!$H$3,IF($K123&lt;1,((($R123*(1-$E123)+$Q123*(1-$F123))/$K123)*((1+'Inputs &amp; Summary'!$D$7)^BH$29)),((INT(BH$29/$K123)-INT((BH$29-1)/$K123))*($R123*(1-$E123)+$Q123*(1-$F123))*((1+'Inputs &amp; Summary'!$D$7)^BH$29))),((_xlfn.WEIBULL.DIST(BH$29,$L123,$K123,FALSE)*($R123*(1-$E123)+$Q123*(1-$F123))*((1+'Inputs &amp; Summary'!$D$7)^BH$29))))))</f>
        <v>0</v>
      </c>
      <c r="BI123" s="114">
        <f>$D123*IF(BI$29&gt;'Inputs &amp; Summary'!$D$5,0,IF(BI$29&gt;VLOOKUP($G123,Lists!$J$17:$K$21,2),IF($M123=Lists!$H$3,IF($K123&lt;1,(($S123/$K123)*((1+'Inputs &amp; Summary'!$D$7)^BI$29)),((INT(BI$29/$K123)-INT((BI$29-1)/$K123))*$S123*((1+'Inputs &amp; Summary'!$D$7)^BI$29))),(_xlfn.WEIBULL.DIST(BI$29,$L123,$K123,FALSE)*$S123*((1+'Inputs &amp; Summary'!$D$7)^BI$29))),IF($M123=Lists!$H$3,IF($K123&lt;1,((($R123*(1-$E123)+$Q123*(1-$F123))/$K123)*((1+'Inputs &amp; Summary'!$D$7)^BI$29)),((INT(BI$29/$K123)-INT((BI$29-1)/$K123))*($R123*(1-$E123)+$Q123*(1-$F123))*((1+'Inputs &amp; Summary'!$D$7)^BI$29))),((_xlfn.WEIBULL.DIST(BI$29,$L123,$K123,FALSE)*($R123*(1-$E123)+$Q123*(1-$F123))*((1+'Inputs &amp; Summary'!$D$7)^BI$29))))))</f>
        <v>0</v>
      </c>
      <c r="BJ123" s="114">
        <f>$D123*IF(BJ$29&gt;'Inputs &amp; Summary'!$D$5,0,IF(BJ$29&gt;VLOOKUP($G123,Lists!$J$17:$K$21,2),IF($M123=Lists!$H$3,IF($K123&lt;1,(($S123/$K123)*((1+'Inputs &amp; Summary'!$D$7)^BJ$29)),((INT(BJ$29/$K123)-INT((BJ$29-1)/$K123))*$S123*((1+'Inputs &amp; Summary'!$D$7)^BJ$29))),(_xlfn.WEIBULL.DIST(BJ$29,$L123,$K123,FALSE)*$S123*((1+'Inputs &amp; Summary'!$D$7)^BJ$29))),IF($M123=Lists!$H$3,IF($K123&lt;1,((($R123*(1-$E123)+$Q123*(1-$F123))/$K123)*((1+'Inputs &amp; Summary'!$D$7)^BJ$29)),((INT(BJ$29/$K123)-INT((BJ$29-1)/$K123))*($R123*(1-$E123)+$Q123*(1-$F123))*((1+'Inputs &amp; Summary'!$D$7)^BJ$29))),((_xlfn.WEIBULL.DIST(BJ$29,$L123,$K123,FALSE)*($R123*(1-$E123)+$Q123*(1-$F123))*((1+'Inputs &amp; Summary'!$D$7)^BJ$29))))))</f>
        <v>0</v>
      </c>
      <c r="BK123" s="114">
        <f>$D123*IF(BK$29&gt;'Inputs &amp; Summary'!$D$5,0,IF(BK$29&gt;VLOOKUP($G123,Lists!$J$17:$K$21,2),IF($M123=Lists!$H$3,IF($K123&lt;1,(($S123/$K123)*((1+'Inputs &amp; Summary'!$D$7)^BK$29)),((INT(BK$29/$K123)-INT((BK$29-1)/$K123))*$S123*((1+'Inputs &amp; Summary'!$D$7)^BK$29))),(_xlfn.WEIBULL.DIST(BK$29,$L123,$K123,FALSE)*$S123*((1+'Inputs &amp; Summary'!$D$7)^BK$29))),IF($M123=Lists!$H$3,IF($K123&lt;1,((($R123*(1-$E123)+$Q123*(1-$F123))/$K123)*((1+'Inputs &amp; Summary'!$D$7)^BK$29)),((INT(BK$29/$K123)-INT((BK$29-1)/$K123))*($R123*(1-$E123)+$Q123*(1-$F123))*((1+'Inputs &amp; Summary'!$D$7)^BK$29))),((_xlfn.WEIBULL.DIST(BK$29,$L123,$K123,FALSE)*($R123*(1-$E123)+$Q123*(1-$F123))*((1+'Inputs &amp; Summary'!$D$7)^BK$29))))))</f>
        <v>0</v>
      </c>
      <c r="BL123" s="114">
        <f>$D123*IF(BL$29&gt;'Inputs &amp; Summary'!$D$5,0,IF(BL$29&gt;VLOOKUP($G123,Lists!$J$17:$K$21,2),IF($M123=Lists!$H$3,IF($K123&lt;1,(($S123/$K123)*((1+'Inputs &amp; Summary'!$D$7)^BL$29)),((INT(BL$29/$K123)-INT((BL$29-1)/$K123))*$S123*((1+'Inputs &amp; Summary'!$D$7)^BL$29))),(_xlfn.WEIBULL.DIST(BL$29,$L123,$K123,FALSE)*$S123*((1+'Inputs &amp; Summary'!$D$7)^BL$29))),IF($M123=Lists!$H$3,IF($K123&lt;1,((($R123*(1-$E123)+$Q123*(1-$F123))/$K123)*((1+'Inputs &amp; Summary'!$D$7)^BL$29)),((INT(BL$29/$K123)-INT((BL$29-1)/$K123))*($R123*(1-$E123)+$Q123*(1-$F123))*((1+'Inputs &amp; Summary'!$D$7)^BL$29))),((_xlfn.WEIBULL.DIST(BL$29,$L123,$K123,FALSE)*($R123*(1-$E123)+$Q123*(1-$F123))*((1+'Inputs &amp; Summary'!$D$7)^BL$29))))))</f>
        <v>0</v>
      </c>
    </row>
    <row r="124" spans="1:64" x14ac:dyDescent="0.3">
      <c r="A124" s="79" t="s">
        <v>29</v>
      </c>
      <c r="B124" s="33" t="s">
        <v>307</v>
      </c>
      <c r="C124" s="33" t="s">
        <v>39</v>
      </c>
      <c r="D124" s="115">
        <v>0</v>
      </c>
      <c r="E124" s="68">
        <v>0</v>
      </c>
      <c r="F124" s="68">
        <v>0</v>
      </c>
      <c r="G124" s="213" t="s">
        <v>433</v>
      </c>
      <c r="H124" s="34" t="s">
        <v>30</v>
      </c>
      <c r="I124" s="34" t="s">
        <v>270</v>
      </c>
      <c r="J124" s="33">
        <f>VLOOKUP(I124,'Labor Rates'!$A$1:$B$16,2)</f>
        <v>25.173076923076923</v>
      </c>
      <c r="K124" s="35">
        <v>1</v>
      </c>
      <c r="L124" s="35">
        <v>1</v>
      </c>
      <c r="M124" s="33" t="s">
        <v>259</v>
      </c>
      <c r="N124" s="84">
        <f>(('Inputs &amp; Summary'!$D$43-1)*'Inputs &amp; Summary'!$D$44)*2</f>
        <v>0</v>
      </c>
      <c r="O124" s="35">
        <f>0.5/60</f>
        <v>8.3333333333333332E-3</v>
      </c>
      <c r="P124" s="5">
        <v>0</v>
      </c>
      <c r="Q124" s="73">
        <f t="shared" si="16"/>
        <v>0</v>
      </c>
      <c r="R124" s="73">
        <f t="shared" si="17"/>
        <v>0</v>
      </c>
      <c r="S124" s="74">
        <f t="shared" si="18"/>
        <v>0</v>
      </c>
      <c r="T124" s="88"/>
      <c r="U124" s="80"/>
      <c r="V124" s="87">
        <f t="shared" si="19"/>
        <v>0</v>
      </c>
      <c r="W124" s="87">
        <f>NPV('Inputs &amp; Summary'!$D$6,Y124:BL124)</f>
        <v>0</v>
      </c>
      <c r="X124" s="90">
        <f t="shared" si="20"/>
        <v>0</v>
      </c>
      <c r="Y124" s="114">
        <f>$D124*IF(Y$29&gt;'Inputs &amp; Summary'!$D$5,0,IF(Y$29&gt;VLOOKUP($G124,Lists!$J$17:$K$21,2),IF($M124=Lists!$H$3,IF($K124&lt;1,(($S124/$K124)*((1+'Inputs &amp; Summary'!$D$7)^Y$29)),((INT(Y$29/$K124)-INT((Y$29-1)/$K124))*$S124*((1+'Inputs &amp; Summary'!$D$7)^Y$29))),(_xlfn.WEIBULL.DIST(Y$29,$L124,$K124,FALSE)*$S124*((1+'Inputs &amp; Summary'!$D$7)^Y$29))),IF($M124=Lists!$H$3,IF($K124&lt;1,((($R124*(1-$E124)+$Q124*(1-$F124))/$K124)*((1+'Inputs &amp; Summary'!$D$7)^Y$29)),((INT(Y$29/$K124)-INT((Y$29-1)/$K124))*($R124*(1-$E124)+$Q124*(1-$F124))*((1+'Inputs &amp; Summary'!$D$7)^Y$29))),((_xlfn.WEIBULL.DIST(Y$29,$L124,$K124,FALSE)*($R124*(1-$E124)+$Q124*(1-$F124))*((1+'Inputs &amp; Summary'!$D$7)^Y$29))))))</f>
        <v>0</v>
      </c>
      <c r="Z124" s="114">
        <f>$D124*IF(Z$29&gt;'Inputs &amp; Summary'!$D$5,0,IF(Z$29&gt;VLOOKUP($G124,Lists!$J$17:$K$21,2),IF($M124=Lists!$H$3,IF($K124&lt;1,(($S124/$K124)*((1+'Inputs &amp; Summary'!$D$7)^Z$29)),((INT(Z$29/$K124)-INT((Z$29-1)/$K124))*$S124*((1+'Inputs &amp; Summary'!$D$7)^Z$29))),(_xlfn.WEIBULL.DIST(Z$29,$L124,$K124,FALSE)*$S124*((1+'Inputs &amp; Summary'!$D$7)^Z$29))),IF($M124=Lists!$H$3,IF($K124&lt;1,((($R124*(1-$E124)+$Q124*(1-$F124))/$K124)*((1+'Inputs &amp; Summary'!$D$7)^Z$29)),((INT(Z$29/$K124)-INT((Z$29-1)/$K124))*($R124*(1-$E124)+$Q124*(1-$F124))*((1+'Inputs &amp; Summary'!$D$7)^Z$29))),((_xlfn.WEIBULL.DIST(Z$29,$L124,$K124,FALSE)*($R124*(1-$E124)+$Q124*(1-$F124))*((1+'Inputs &amp; Summary'!$D$7)^Z$29))))))</f>
        <v>0</v>
      </c>
      <c r="AA124" s="114">
        <f>$D124*IF(AA$29&gt;'Inputs &amp; Summary'!$D$5,0,IF(AA$29&gt;VLOOKUP($G124,Lists!$J$17:$K$21,2),IF($M124=Lists!$H$3,IF($K124&lt;1,(($S124/$K124)*((1+'Inputs &amp; Summary'!$D$7)^AA$29)),((INT(AA$29/$K124)-INT((AA$29-1)/$K124))*$S124*((1+'Inputs &amp; Summary'!$D$7)^AA$29))),(_xlfn.WEIBULL.DIST(AA$29,$L124,$K124,FALSE)*$S124*((1+'Inputs &amp; Summary'!$D$7)^AA$29))),IF($M124=Lists!$H$3,IF($K124&lt;1,((($R124*(1-$E124)+$Q124*(1-$F124))/$K124)*((1+'Inputs &amp; Summary'!$D$7)^AA$29)),((INT(AA$29/$K124)-INT((AA$29-1)/$K124))*($R124*(1-$E124)+$Q124*(1-$F124))*((1+'Inputs &amp; Summary'!$D$7)^AA$29))),((_xlfn.WEIBULL.DIST(AA$29,$L124,$K124,FALSE)*($R124*(1-$E124)+$Q124*(1-$F124))*((1+'Inputs &amp; Summary'!$D$7)^AA$29))))))</f>
        <v>0</v>
      </c>
      <c r="AB124" s="114">
        <f>$D124*IF(AB$29&gt;'Inputs &amp; Summary'!$D$5,0,IF(AB$29&gt;VLOOKUP($G124,Lists!$J$17:$K$21,2),IF($M124=Lists!$H$3,IF($K124&lt;1,(($S124/$K124)*((1+'Inputs &amp; Summary'!$D$7)^AB$29)),((INT(AB$29/$K124)-INT((AB$29-1)/$K124))*$S124*((1+'Inputs &amp; Summary'!$D$7)^AB$29))),(_xlfn.WEIBULL.DIST(AB$29,$L124,$K124,FALSE)*$S124*((1+'Inputs &amp; Summary'!$D$7)^AB$29))),IF($M124=Lists!$H$3,IF($K124&lt;1,((($R124*(1-$E124)+$Q124*(1-$F124))/$K124)*((1+'Inputs &amp; Summary'!$D$7)^AB$29)),((INT(AB$29/$K124)-INT((AB$29-1)/$K124))*($R124*(1-$E124)+$Q124*(1-$F124))*((1+'Inputs &amp; Summary'!$D$7)^AB$29))),((_xlfn.WEIBULL.DIST(AB$29,$L124,$K124,FALSE)*($R124*(1-$E124)+$Q124*(1-$F124))*((1+'Inputs &amp; Summary'!$D$7)^AB$29))))))</f>
        <v>0</v>
      </c>
      <c r="AC124" s="114">
        <f>$D124*IF(AC$29&gt;'Inputs &amp; Summary'!$D$5,0,IF(AC$29&gt;VLOOKUP($G124,Lists!$J$17:$K$21,2),IF($M124=Lists!$H$3,IF($K124&lt;1,(($S124/$K124)*((1+'Inputs &amp; Summary'!$D$7)^AC$29)),((INT(AC$29/$K124)-INT((AC$29-1)/$K124))*$S124*((1+'Inputs &amp; Summary'!$D$7)^AC$29))),(_xlfn.WEIBULL.DIST(AC$29,$L124,$K124,FALSE)*$S124*((1+'Inputs &amp; Summary'!$D$7)^AC$29))),IF($M124=Lists!$H$3,IF($K124&lt;1,((($R124*(1-$E124)+$Q124*(1-$F124))/$K124)*((1+'Inputs &amp; Summary'!$D$7)^AC$29)),((INT(AC$29/$K124)-INT((AC$29-1)/$K124))*($R124*(1-$E124)+$Q124*(1-$F124))*((1+'Inputs &amp; Summary'!$D$7)^AC$29))),((_xlfn.WEIBULL.DIST(AC$29,$L124,$K124,FALSE)*($R124*(1-$E124)+$Q124*(1-$F124))*((1+'Inputs &amp; Summary'!$D$7)^AC$29))))))</f>
        <v>0</v>
      </c>
      <c r="AD124" s="114">
        <f>$D124*IF(AD$29&gt;'Inputs &amp; Summary'!$D$5,0,IF(AD$29&gt;VLOOKUP($G124,Lists!$J$17:$K$21,2),IF($M124=Lists!$H$3,IF($K124&lt;1,(($S124/$K124)*((1+'Inputs &amp; Summary'!$D$7)^AD$29)),((INT(AD$29/$K124)-INT((AD$29-1)/$K124))*$S124*((1+'Inputs &amp; Summary'!$D$7)^AD$29))),(_xlfn.WEIBULL.DIST(AD$29,$L124,$K124,FALSE)*$S124*((1+'Inputs &amp; Summary'!$D$7)^AD$29))),IF($M124=Lists!$H$3,IF($K124&lt;1,((($R124*(1-$E124)+$Q124*(1-$F124))/$K124)*((1+'Inputs &amp; Summary'!$D$7)^AD$29)),((INT(AD$29/$K124)-INT((AD$29-1)/$K124))*($R124*(1-$E124)+$Q124*(1-$F124))*((1+'Inputs &amp; Summary'!$D$7)^AD$29))),((_xlfn.WEIBULL.DIST(AD$29,$L124,$K124,FALSE)*($R124*(1-$E124)+$Q124*(1-$F124))*((1+'Inputs &amp; Summary'!$D$7)^AD$29))))))</f>
        <v>0</v>
      </c>
      <c r="AE124" s="114">
        <f>$D124*IF(AE$29&gt;'Inputs &amp; Summary'!$D$5,0,IF(AE$29&gt;VLOOKUP($G124,Lists!$J$17:$K$21,2),IF($M124=Lists!$H$3,IF($K124&lt;1,(($S124/$K124)*((1+'Inputs &amp; Summary'!$D$7)^AE$29)),((INT(AE$29/$K124)-INT((AE$29-1)/$K124))*$S124*((1+'Inputs &amp; Summary'!$D$7)^AE$29))),(_xlfn.WEIBULL.DIST(AE$29,$L124,$K124,FALSE)*$S124*((1+'Inputs &amp; Summary'!$D$7)^AE$29))),IF($M124=Lists!$H$3,IF($K124&lt;1,((($R124*(1-$E124)+$Q124*(1-$F124))/$K124)*((1+'Inputs &amp; Summary'!$D$7)^AE$29)),((INT(AE$29/$K124)-INT((AE$29-1)/$K124))*($R124*(1-$E124)+$Q124*(1-$F124))*((1+'Inputs &amp; Summary'!$D$7)^AE$29))),((_xlfn.WEIBULL.DIST(AE$29,$L124,$K124,FALSE)*($R124*(1-$E124)+$Q124*(1-$F124))*((1+'Inputs &amp; Summary'!$D$7)^AE$29))))))</f>
        <v>0</v>
      </c>
      <c r="AF124" s="114">
        <f>$D124*IF(AF$29&gt;'Inputs &amp; Summary'!$D$5,0,IF(AF$29&gt;VLOOKUP($G124,Lists!$J$17:$K$21,2),IF($M124=Lists!$H$3,IF($K124&lt;1,(($S124/$K124)*((1+'Inputs &amp; Summary'!$D$7)^AF$29)),((INT(AF$29/$K124)-INT((AF$29-1)/$K124))*$S124*((1+'Inputs &amp; Summary'!$D$7)^AF$29))),(_xlfn.WEIBULL.DIST(AF$29,$L124,$K124,FALSE)*$S124*((1+'Inputs &amp; Summary'!$D$7)^AF$29))),IF($M124=Lists!$H$3,IF($K124&lt;1,((($R124*(1-$E124)+$Q124*(1-$F124))/$K124)*((1+'Inputs &amp; Summary'!$D$7)^AF$29)),((INT(AF$29/$K124)-INT((AF$29-1)/$K124))*($R124*(1-$E124)+$Q124*(1-$F124))*((1+'Inputs &amp; Summary'!$D$7)^AF$29))),((_xlfn.WEIBULL.DIST(AF$29,$L124,$K124,FALSE)*($R124*(1-$E124)+$Q124*(1-$F124))*((1+'Inputs &amp; Summary'!$D$7)^AF$29))))))</f>
        <v>0</v>
      </c>
      <c r="AG124" s="114">
        <f>$D124*IF(AG$29&gt;'Inputs &amp; Summary'!$D$5,0,IF(AG$29&gt;VLOOKUP($G124,Lists!$J$17:$K$21,2),IF($M124=Lists!$H$3,IF($K124&lt;1,(($S124/$K124)*((1+'Inputs &amp; Summary'!$D$7)^AG$29)),((INT(AG$29/$K124)-INT((AG$29-1)/$K124))*$S124*((1+'Inputs &amp; Summary'!$D$7)^AG$29))),(_xlfn.WEIBULL.DIST(AG$29,$L124,$K124,FALSE)*$S124*((1+'Inputs &amp; Summary'!$D$7)^AG$29))),IF($M124=Lists!$H$3,IF($K124&lt;1,((($R124*(1-$E124)+$Q124*(1-$F124))/$K124)*((1+'Inputs &amp; Summary'!$D$7)^AG$29)),((INT(AG$29/$K124)-INT((AG$29-1)/$K124))*($R124*(1-$E124)+$Q124*(1-$F124))*((1+'Inputs &amp; Summary'!$D$7)^AG$29))),((_xlfn.WEIBULL.DIST(AG$29,$L124,$K124,FALSE)*($R124*(1-$E124)+$Q124*(1-$F124))*((1+'Inputs &amp; Summary'!$D$7)^AG$29))))))</f>
        <v>0</v>
      </c>
      <c r="AH124" s="114">
        <f>$D124*IF(AH$29&gt;'Inputs &amp; Summary'!$D$5,0,IF(AH$29&gt;VLOOKUP($G124,Lists!$J$17:$K$21,2),IF($M124=Lists!$H$3,IF($K124&lt;1,(($S124/$K124)*((1+'Inputs &amp; Summary'!$D$7)^AH$29)),((INT(AH$29/$K124)-INT((AH$29-1)/$K124))*$S124*((1+'Inputs &amp; Summary'!$D$7)^AH$29))),(_xlfn.WEIBULL.DIST(AH$29,$L124,$K124,FALSE)*$S124*((1+'Inputs &amp; Summary'!$D$7)^AH$29))),IF($M124=Lists!$H$3,IF($K124&lt;1,((($R124*(1-$E124)+$Q124*(1-$F124))/$K124)*((1+'Inputs &amp; Summary'!$D$7)^AH$29)),((INT(AH$29/$K124)-INT((AH$29-1)/$K124))*($R124*(1-$E124)+$Q124*(1-$F124))*((1+'Inputs &amp; Summary'!$D$7)^AH$29))),((_xlfn.WEIBULL.DIST(AH$29,$L124,$K124,FALSE)*($R124*(1-$E124)+$Q124*(1-$F124))*((1+'Inputs &amp; Summary'!$D$7)^AH$29))))))</f>
        <v>0</v>
      </c>
      <c r="AI124" s="114">
        <f>$D124*IF(AI$29&gt;'Inputs &amp; Summary'!$D$5,0,IF(AI$29&gt;VLOOKUP($G124,Lists!$J$17:$K$21,2),IF($M124=Lists!$H$3,IF($K124&lt;1,(($S124/$K124)*((1+'Inputs &amp; Summary'!$D$7)^AI$29)),((INT(AI$29/$K124)-INT((AI$29-1)/$K124))*$S124*((1+'Inputs &amp; Summary'!$D$7)^AI$29))),(_xlfn.WEIBULL.DIST(AI$29,$L124,$K124,FALSE)*$S124*((1+'Inputs &amp; Summary'!$D$7)^AI$29))),IF($M124=Lists!$H$3,IF($K124&lt;1,((($R124*(1-$E124)+$Q124*(1-$F124))/$K124)*((1+'Inputs &amp; Summary'!$D$7)^AI$29)),((INT(AI$29/$K124)-INT((AI$29-1)/$K124))*($R124*(1-$E124)+$Q124*(1-$F124))*((1+'Inputs &amp; Summary'!$D$7)^AI$29))),((_xlfn.WEIBULL.DIST(AI$29,$L124,$K124,FALSE)*($R124*(1-$E124)+$Q124*(1-$F124))*((1+'Inputs &amp; Summary'!$D$7)^AI$29))))))</f>
        <v>0</v>
      </c>
      <c r="AJ124" s="114">
        <f>$D124*IF(AJ$29&gt;'Inputs &amp; Summary'!$D$5,0,IF(AJ$29&gt;VLOOKUP($G124,Lists!$J$17:$K$21,2),IF($M124=Lists!$H$3,IF($K124&lt;1,(($S124/$K124)*((1+'Inputs &amp; Summary'!$D$7)^AJ$29)),((INT(AJ$29/$K124)-INT((AJ$29-1)/$K124))*$S124*((1+'Inputs &amp; Summary'!$D$7)^AJ$29))),(_xlfn.WEIBULL.DIST(AJ$29,$L124,$K124,FALSE)*$S124*((1+'Inputs &amp; Summary'!$D$7)^AJ$29))),IF($M124=Lists!$H$3,IF($K124&lt;1,((($R124*(1-$E124)+$Q124*(1-$F124))/$K124)*((1+'Inputs &amp; Summary'!$D$7)^AJ$29)),((INT(AJ$29/$K124)-INT((AJ$29-1)/$K124))*($R124*(1-$E124)+$Q124*(1-$F124))*((1+'Inputs &amp; Summary'!$D$7)^AJ$29))),((_xlfn.WEIBULL.DIST(AJ$29,$L124,$K124,FALSE)*($R124*(1-$E124)+$Q124*(1-$F124))*((1+'Inputs &amp; Summary'!$D$7)^AJ$29))))))</f>
        <v>0</v>
      </c>
      <c r="AK124" s="114">
        <f>$D124*IF(AK$29&gt;'Inputs &amp; Summary'!$D$5,0,IF(AK$29&gt;VLOOKUP($G124,Lists!$J$17:$K$21,2),IF($M124=Lists!$H$3,IF($K124&lt;1,(($S124/$K124)*((1+'Inputs &amp; Summary'!$D$7)^AK$29)),((INT(AK$29/$K124)-INT((AK$29-1)/$K124))*$S124*((1+'Inputs &amp; Summary'!$D$7)^AK$29))),(_xlfn.WEIBULL.DIST(AK$29,$L124,$K124,FALSE)*$S124*((1+'Inputs &amp; Summary'!$D$7)^AK$29))),IF($M124=Lists!$H$3,IF($K124&lt;1,((($R124*(1-$E124)+$Q124*(1-$F124))/$K124)*((1+'Inputs &amp; Summary'!$D$7)^AK$29)),((INT(AK$29/$K124)-INT((AK$29-1)/$K124))*($R124*(1-$E124)+$Q124*(1-$F124))*((1+'Inputs &amp; Summary'!$D$7)^AK$29))),((_xlfn.WEIBULL.DIST(AK$29,$L124,$K124,FALSE)*($R124*(1-$E124)+$Q124*(1-$F124))*((1+'Inputs &amp; Summary'!$D$7)^AK$29))))))</f>
        <v>0</v>
      </c>
      <c r="AL124" s="114">
        <f>$D124*IF(AL$29&gt;'Inputs &amp; Summary'!$D$5,0,IF(AL$29&gt;VLOOKUP($G124,Lists!$J$17:$K$21,2),IF($M124=Lists!$H$3,IF($K124&lt;1,(($S124/$K124)*((1+'Inputs &amp; Summary'!$D$7)^AL$29)),((INT(AL$29/$K124)-INT((AL$29-1)/$K124))*$S124*((1+'Inputs &amp; Summary'!$D$7)^AL$29))),(_xlfn.WEIBULL.DIST(AL$29,$L124,$K124,FALSE)*$S124*((1+'Inputs &amp; Summary'!$D$7)^AL$29))),IF($M124=Lists!$H$3,IF($K124&lt;1,((($R124*(1-$E124)+$Q124*(1-$F124))/$K124)*((1+'Inputs &amp; Summary'!$D$7)^AL$29)),((INT(AL$29/$K124)-INT((AL$29-1)/$K124))*($R124*(1-$E124)+$Q124*(1-$F124))*((1+'Inputs &amp; Summary'!$D$7)^AL$29))),((_xlfn.WEIBULL.DIST(AL$29,$L124,$K124,FALSE)*($R124*(1-$E124)+$Q124*(1-$F124))*((1+'Inputs &amp; Summary'!$D$7)^AL$29))))))</f>
        <v>0</v>
      </c>
      <c r="AM124" s="114">
        <f>$D124*IF(AM$29&gt;'Inputs &amp; Summary'!$D$5,0,IF(AM$29&gt;VLOOKUP($G124,Lists!$J$17:$K$21,2),IF($M124=Lists!$H$3,IF($K124&lt;1,(($S124/$K124)*((1+'Inputs &amp; Summary'!$D$7)^AM$29)),((INT(AM$29/$K124)-INT((AM$29-1)/$K124))*$S124*((1+'Inputs &amp; Summary'!$D$7)^AM$29))),(_xlfn.WEIBULL.DIST(AM$29,$L124,$K124,FALSE)*$S124*((1+'Inputs &amp; Summary'!$D$7)^AM$29))),IF($M124=Lists!$H$3,IF($K124&lt;1,((($R124*(1-$E124)+$Q124*(1-$F124))/$K124)*((1+'Inputs &amp; Summary'!$D$7)^AM$29)),((INT(AM$29/$K124)-INT((AM$29-1)/$K124))*($R124*(1-$E124)+$Q124*(1-$F124))*((1+'Inputs &amp; Summary'!$D$7)^AM$29))),((_xlfn.WEIBULL.DIST(AM$29,$L124,$K124,FALSE)*($R124*(1-$E124)+$Q124*(1-$F124))*((1+'Inputs &amp; Summary'!$D$7)^AM$29))))))</f>
        <v>0</v>
      </c>
      <c r="AN124" s="114">
        <f>$D124*IF(AN$29&gt;'Inputs &amp; Summary'!$D$5,0,IF(AN$29&gt;VLOOKUP($G124,Lists!$J$17:$K$21,2),IF($M124=Lists!$H$3,IF($K124&lt;1,(($S124/$K124)*((1+'Inputs &amp; Summary'!$D$7)^AN$29)),((INT(AN$29/$K124)-INT((AN$29-1)/$K124))*$S124*((1+'Inputs &amp; Summary'!$D$7)^AN$29))),(_xlfn.WEIBULL.DIST(AN$29,$L124,$K124,FALSE)*$S124*((1+'Inputs &amp; Summary'!$D$7)^AN$29))),IF($M124=Lists!$H$3,IF($K124&lt;1,((($R124*(1-$E124)+$Q124*(1-$F124))/$K124)*((1+'Inputs &amp; Summary'!$D$7)^AN$29)),((INT(AN$29/$K124)-INT((AN$29-1)/$K124))*($R124*(1-$E124)+$Q124*(1-$F124))*((1+'Inputs &amp; Summary'!$D$7)^AN$29))),((_xlfn.WEIBULL.DIST(AN$29,$L124,$K124,FALSE)*($R124*(1-$E124)+$Q124*(1-$F124))*((1+'Inputs &amp; Summary'!$D$7)^AN$29))))))</f>
        <v>0</v>
      </c>
      <c r="AO124" s="114">
        <f>$D124*IF(AO$29&gt;'Inputs &amp; Summary'!$D$5,0,IF(AO$29&gt;VLOOKUP($G124,Lists!$J$17:$K$21,2),IF($M124=Lists!$H$3,IF($K124&lt;1,(($S124/$K124)*((1+'Inputs &amp; Summary'!$D$7)^AO$29)),((INT(AO$29/$K124)-INT((AO$29-1)/$K124))*$S124*((1+'Inputs &amp; Summary'!$D$7)^AO$29))),(_xlfn.WEIBULL.DIST(AO$29,$L124,$K124,FALSE)*$S124*((1+'Inputs &amp; Summary'!$D$7)^AO$29))),IF($M124=Lists!$H$3,IF($K124&lt;1,((($R124*(1-$E124)+$Q124*(1-$F124))/$K124)*((1+'Inputs &amp; Summary'!$D$7)^AO$29)),((INT(AO$29/$K124)-INT((AO$29-1)/$K124))*($R124*(1-$E124)+$Q124*(1-$F124))*((1+'Inputs &amp; Summary'!$D$7)^AO$29))),((_xlfn.WEIBULL.DIST(AO$29,$L124,$K124,FALSE)*($R124*(1-$E124)+$Q124*(1-$F124))*((1+'Inputs &amp; Summary'!$D$7)^AO$29))))))</f>
        <v>0</v>
      </c>
      <c r="AP124" s="114">
        <f>$D124*IF(AP$29&gt;'Inputs &amp; Summary'!$D$5,0,IF(AP$29&gt;VLOOKUP($G124,Lists!$J$17:$K$21,2),IF($M124=Lists!$H$3,IF($K124&lt;1,(($S124/$K124)*((1+'Inputs &amp; Summary'!$D$7)^AP$29)),((INT(AP$29/$K124)-INT((AP$29-1)/$K124))*$S124*((1+'Inputs &amp; Summary'!$D$7)^AP$29))),(_xlfn.WEIBULL.DIST(AP$29,$L124,$K124,FALSE)*$S124*((1+'Inputs &amp; Summary'!$D$7)^AP$29))),IF($M124=Lists!$H$3,IF($K124&lt;1,((($R124*(1-$E124)+$Q124*(1-$F124))/$K124)*((1+'Inputs &amp; Summary'!$D$7)^AP$29)),((INT(AP$29/$K124)-INT((AP$29-1)/$K124))*($R124*(1-$E124)+$Q124*(1-$F124))*((1+'Inputs &amp; Summary'!$D$7)^AP$29))),((_xlfn.WEIBULL.DIST(AP$29,$L124,$K124,FALSE)*($R124*(1-$E124)+$Q124*(1-$F124))*((1+'Inputs &amp; Summary'!$D$7)^AP$29))))))</f>
        <v>0</v>
      </c>
      <c r="AQ124" s="114">
        <f>$D124*IF(AQ$29&gt;'Inputs &amp; Summary'!$D$5,0,IF(AQ$29&gt;VLOOKUP($G124,Lists!$J$17:$K$21,2),IF($M124=Lists!$H$3,IF($K124&lt;1,(($S124/$K124)*((1+'Inputs &amp; Summary'!$D$7)^AQ$29)),((INT(AQ$29/$K124)-INT((AQ$29-1)/$K124))*$S124*((1+'Inputs &amp; Summary'!$D$7)^AQ$29))),(_xlfn.WEIBULL.DIST(AQ$29,$L124,$K124,FALSE)*$S124*((1+'Inputs &amp; Summary'!$D$7)^AQ$29))),IF($M124=Lists!$H$3,IF($K124&lt;1,((($R124*(1-$E124)+$Q124*(1-$F124))/$K124)*((1+'Inputs &amp; Summary'!$D$7)^AQ$29)),((INT(AQ$29/$K124)-INT((AQ$29-1)/$K124))*($R124*(1-$E124)+$Q124*(1-$F124))*((1+'Inputs &amp; Summary'!$D$7)^AQ$29))),((_xlfn.WEIBULL.DIST(AQ$29,$L124,$K124,FALSE)*($R124*(1-$E124)+$Q124*(1-$F124))*((1+'Inputs &amp; Summary'!$D$7)^AQ$29))))))</f>
        <v>0</v>
      </c>
      <c r="AR124" s="114">
        <f>$D124*IF(AR$29&gt;'Inputs &amp; Summary'!$D$5,0,IF(AR$29&gt;VLOOKUP($G124,Lists!$J$17:$K$21,2),IF($M124=Lists!$H$3,IF($K124&lt;1,(($S124/$K124)*((1+'Inputs &amp; Summary'!$D$7)^AR$29)),((INT(AR$29/$K124)-INT((AR$29-1)/$K124))*$S124*((1+'Inputs &amp; Summary'!$D$7)^AR$29))),(_xlfn.WEIBULL.DIST(AR$29,$L124,$K124,FALSE)*$S124*((1+'Inputs &amp; Summary'!$D$7)^AR$29))),IF($M124=Lists!$H$3,IF($K124&lt;1,((($R124*(1-$E124)+$Q124*(1-$F124))/$K124)*((1+'Inputs &amp; Summary'!$D$7)^AR$29)),((INT(AR$29/$K124)-INT((AR$29-1)/$K124))*($R124*(1-$E124)+$Q124*(1-$F124))*((1+'Inputs &amp; Summary'!$D$7)^AR$29))),((_xlfn.WEIBULL.DIST(AR$29,$L124,$K124,FALSE)*($R124*(1-$E124)+$Q124*(1-$F124))*((1+'Inputs &amp; Summary'!$D$7)^AR$29))))))</f>
        <v>0</v>
      </c>
      <c r="AS124" s="114">
        <f>$D124*IF(AS$29&gt;'Inputs &amp; Summary'!$D$5,0,IF(AS$29&gt;VLOOKUP($G124,Lists!$J$17:$K$21,2),IF($M124=Lists!$H$3,IF($K124&lt;1,(($S124/$K124)*((1+'Inputs &amp; Summary'!$D$7)^AS$29)),((INT(AS$29/$K124)-INT((AS$29-1)/$K124))*$S124*((1+'Inputs &amp; Summary'!$D$7)^AS$29))),(_xlfn.WEIBULL.DIST(AS$29,$L124,$K124,FALSE)*$S124*((1+'Inputs &amp; Summary'!$D$7)^AS$29))),IF($M124=Lists!$H$3,IF($K124&lt;1,((($R124*(1-$E124)+$Q124*(1-$F124))/$K124)*((1+'Inputs &amp; Summary'!$D$7)^AS$29)),((INT(AS$29/$K124)-INT((AS$29-1)/$K124))*($R124*(1-$E124)+$Q124*(1-$F124))*((1+'Inputs &amp; Summary'!$D$7)^AS$29))),((_xlfn.WEIBULL.DIST(AS$29,$L124,$K124,FALSE)*($R124*(1-$E124)+$Q124*(1-$F124))*((1+'Inputs &amp; Summary'!$D$7)^AS$29))))))</f>
        <v>0</v>
      </c>
      <c r="AT124" s="114">
        <f>$D124*IF(AT$29&gt;'Inputs &amp; Summary'!$D$5,0,IF(AT$29&gt;VLOOKUP($G124,Lists!$J$17:$K$21,2),IF($M124=Lists!$H$3,IF($K124&lt;1,(($S124/$K124)*((1+'Inputs &amp; Summary'!$D$7)^AT$29)),((INT(AT$29/$K124)-INT((AT$29-1)/$K124))*$S124*((1+'Inputs &amp; Summary'!$D$7)^AT$29))),(_xlfn.WEIBULL.DIST(AT$29,$L124,$K124,FALSE)*$S124*((1+'Inputs &amp; Summary'!$D$7)^AT$29))),IF($M124=Lists!$H$3,IF($K124&lt;1,((($R124*(1-$E124)+$Q124*(1-$F124))/$K124)*((1+'Inputs &amp; Summary'!$D$7)^AT$29)),((INT(AT$29/$K124)-INT((AT$29-1)/$K124))*($R124*(1-$E124)+$Q124*(1-$F124))*((1+'Inputs &amp; Summary'!$D$7)^AT$29))),((_xlfn.WEIBULL.DIST(AT$29,$L124,$K124,FALSE)*($R124*(1-$E124)+$Q124*(1-$F124))*((1+'Inputs &amp; Summary'!$D$7)^AT$29))))))</f>
        <v>0</v>
      </c>
      <c r="AU124" s="114">
        <f>$D124*IF(AU$29&gt;'Inputs &amp; Summary'!$D$5,0,IF(AU$29&gt;VLOOKUP($G124,Lists!$J$17:$K$21,2),IF($M124=Lists!$H$3,IF($K124&lt;1,(($S124/$K124)*((1+'Inputs &amp; Summary'!$D$7)^AU$29)),((INT(AU$29/$K124)-INT((AU$29-1)/$K124))*$S124*((1+'Inputs &amp; Summary'!$D$7)^AU$29))),(_xlfn.WEIBULL.DIST(AU$29,$L124,$K124,FALSE)*$S124*((1+'Inputs &amp; Summary'!$D$7)^AU$29))),IF($M124=Lists!$H$3,IF($K124&lt;1,((($R124*(1-$E124)+$Q124*(1-$F124))/$K124)*((1+'Inputs &amp; Summary'!$D$7)^AU$29)),((INT(AU$29/$K124)-INT((AU$29-1)/$K124))*($R124*(1-$E124)+$Q124*(1-$F124))*((1+'Inputs &amp; Summary'!$D$7)^AU$29))),((_xlfn.WEIBULL.DIST(AU$29,$L124,$K124,FALSE)*($R124*(1-$E124)+$Q124*(1-$F124))*((1+'Inputs &amp; Summary'!$D$7)^AU$29))))))</f>
        <v>0</v>
      </c>
      <c r="AV124" s="114">
        <f>$D124*IF(AV$29&gt;'Inputs &amp; Summary'!$D$5,0,IF(AV$29&gt;VLOOKUP($G124,Lists!$J$17:$K$21,2),IF($M124=Lists!$H$3,IF($K124&lt;1,(($S124/$K124)*((1+'Inputs &amp; Summary'!$D$7)^AV$29)),((INT(AV$29/$K124)-INT((AV$29-1)/$K124))*$S124*((1+'Inputs &amp; Summary'!$D$7)^AV$29))),(_xlfn.WEIBULL.DIST(AV$29,$L124,$K124,FALSE)*$S124*((1+'Inputs &amp; Summary'!$D$7)^AV$29))),IF($M124=Lists!$H$3,IF($K124&lt;1,((($R124*(1-$E124)+$Q124*(1-$F124))/$K124)*((1+'Inputs &amp; Summary'!$D$7)^AV$29)),((INT(AV$29/$K124)-INT((AV$29-1)/$K124))*($R124*(1-$E124)+$Q124*(1-$F124))*((1+'Inputs &amp; Summary'!$D$7)^AV$29))),((_xlfn.WEIBULL.DIST(AV$29,$L124,$K124,FALSE)*($R124*(1-$E124)+$Q124*(1-$F124))*((1+'Inputs &amp; Summary'!$D$7)^AV$29))))))</f>
        <v>0</v>
      </c>
      <c r="AW124" s="114">
        <f>$D124*IF(AW$29&gt;'Inputs &amp; Summary'!$D$5,0,IF(AW$29&gt;VLOOKUP($G124,Lists!$J$17:$K$21,2),IF($M124=Lists!$H$3,IF($K124&lt;1,(($S124/$K124)*((1+'Inputs &amp; Summary'!$D$7)^AW$29)),((INT(AW$29/$K124)-INT((AW$29-1)/$K124))*$S124*((1+'Inputs &amp; Summary'!$D$7)^AW$29))),(_xlfn.WEIBULL.DIST(AW$29,$L124,$K124,FALSE)*$S124*((1+'Inputs &amp; Summary'!$D$7)^AW$29))),IF($M124=Lists!$H$3,IF($K124&lt;1,((($R124*(1-$E124)+$Q124*(1-$F124))/$K124)*((1+'Inputs &amp; Summary'!$D$7)^AW$29)),((INT(AW$29/$K124)-INT((AW$29-1)/$K124))*($R124*(1-$E124)+$Q124*(1-$F124))*((1+'Inputs &amp; Summary'!$D$7)^AW$29))),((_xlfn.WEIBULL.DIST(AW$29,$L124,$K124,FALSE)*($R124*(1-$E124)+$Q124*(1-$F124))*((1+'Inputs &amp; Summary'!$D$7)^AW$29))))))</f>
        <v>0</v>
      </c>
      <c r="AX124" s="114">
        <f>$D124*IF(AX$29&gt;'Inputs &amp; Summary'!$D$5,0,IF(AX$29&gt;VLOOKUP($G124,Lists!$J$17:$K$21,2),IF($M124=Lists!$H$3,IF($K124&lt;1,(($S124/$K124)*((1+'Inputs &amp; Summary'!$D$7)^AX$29)),((INT(AX$29/$K124)-INT((AX$29-1)/$K124))*$S124*((1+'Inputs &amp; Summary'!$D$7)^AX$29))),(_xlfn.WEIBULL.DIST(AX$29,$L124,$K124,FALSE)*$S124*((1+'Inputs &amp; Summary'!$D$7)^AX$29))),IF($M124=Lists!$H$3,IF($K124&lt;1,((($R124*(1-$E124)+$Q124*(1-$F124))/$K124)*((1+'Inputs &amp; Summary'!$D$7)^AX$29)),((INT(AX$29/$K124)-INT((AX$29-1)/$K124))*($R124*(1-$E124)+$Q124*(1-$F124))*((1+'Inputs &amp; Summary'!$D$7)^AX$29))),((_xlfn.WEIBULL.DIST(AX$29,$L124,$K124,FALSE)*($R124*(1-$E124)+$Q124*(1-$F124))*((1+'Inputs &amp; Summary'!$D$7)^AX$29))))))</f>
        <v>0</v>
      </c>
      <c r="AY124" s="114">
        <f>$D124*IF(AY$29&gt;'Inputs &amp; Summary'!$D$5,0,IF(AY$29&gt;VLOOKUP($G124,Lists!$J$17:$K$21,2),IF($M124=Lists!$H$3,IF($K124&lt;1,(($S124/$K124)*((1+'Inputs &amp; Summary'!$D$7)^AY$29)),((INT(AY$29/$K124)-INT((AY$29-1)/$K124))*$S124*((1+'Inputs &amp; Summary'!$D$7)^AY$29))),(_xlfn.WEIBULL.DIST(AY$29,$L124,$K124,FALSE)*$S124*((1+'Inputs &amp; Summary'!$D$7)^AY$29))),IF($M124=Lists!$H$3,IF($K124&lt;1,((($R124*(1-$E124)+$Q124*(1-$F124))/$K124)*((1+'Inputs &amp; Summary'!$D$7)^AY$29)),((INT(AY$29/$K124)-INT((AY$29-1)/$K124))*($R124*(1-$E124)+$Q124*(1-$F124))*((1+'Inputs &amp; Summary'!$D$7)^AY$29))),((_xlfn.WEIBULL.DIST(AY$29,$L124,$K124,FALSE)*($R124*(1-$E124)+$Q124*(1-$F124))*((1+'Inputs &amp; Summary'!$D$7)^AY$29))))))</f>
        <v>0</v>
      </c>
      <c r="AZ124" s="114">
        <f>$D124*IF(AZ$29&gt;'Inputs &amp; Summary'!$D$5,0,IF(AZ$29&gt;VLOOKUP($G124,Lists!$J$17:$K$21,2),IF($M124=Lists!$H$3,IF($K124&lt;1,(($S124/$K124)*((1+'Inputs &amp; Summary'!$D$7)^AZ$29)),((INT(AZ$29/$K124)-INT((AZ$29-1)/$K124))*$S124*((1+'Inputs &amp; Summary'!$D$7)^AZ$29))),(_xlfn.WEIBULL.DIST(AZ$29,$L124,$K124,FALSE)*$S124*((1+'Inputs &amp; Summary'!$D$7)^AZ$29))),IF($M124=Lists!$H$3,IF($K124&lt;1,((($R124*(1-$E124)+$Q124*(1-$F124))/$K124)*((1+'Inputs &amp; Summary'!$D$7)^AZ$29)),((INT(AZ$29/$K124)-INT((AZ$29-1)/$K124))*($R124*(1-$E124)+$Q124*(1-$F124))*((1+'Inputs &amp; Summary'!$D$7)^AZ$29))),((_xlfn.WEIBULL.DIST(AZ$29,$L124,$K124,FALSE)*($R124*(1-$E124)+$Q124*(1-$F124))*((1+'Inputs &amp; Summary'!$D$7)^AZ$29))))))</f>
        <v>0</v>
      </c>
      <c r="BA124" s="114">
        <f>$D124*IF(BA$29&gt;'Inputs &amp; Summary'!$D$5,0,IF(BA$29&gt;VLOOKUP($G124,Lists!$J$17:$K$21,2),IF($M124=Lists!$H$3,IF($K124&lt;1,(($S124/$K124)*((1+'Inputs &amp; Summary'!$D$7)^BA$29)),((INT(BA$29/$K124)-INT((BA$29-1)/$K124))*$S124*((1+'Inputs &amp; Summary'!$D$7)^BA$29))),(_xlfn.WEIBULL.DIST(BA$29,$L124,$K124,FALSE)*$S124*((1+'Inputs &amp; Summary'!$D$7)^BA$29))),IF($M124=Lists!$H$3,IF($K124&lt;1,((($R124*(1-$E124)+$Q124*(1-$F124))/$K124)*((1+'Inputs &amp; Summary'!$D$7)^BA$29)),((INT(BA$29/$K124)-INT((BA$29-1)/$K124))*($R124*(1-$E124)+$Q124*(1-$F124))*((1+'Inputs &amp; Summary'!$D$7)^BA$29))),((_xlfn.WEIBULL.DIST(BA$29,$L124,$K124,FALSE)*($R124*(1-$E124)+$Q124*(1-$F124))*((1+'Inputs &amp; Summary'!$D$7)^BA$29))))))</f>
        <v>0</v>
      </c>
      <c r="BB124" s="114">
        <f>$D124*IF(BB$29&gt;'Inputs &amp; Summary'!$D$5,0,IF(BB$29&gt;VLOOKUP($G124,Lists!$J$17:$K$21,2),IF($M124=Lists!$H$3,IF($K124&lt;1,(($S124/$K124)*((1+'Inputs &amp; Summary'!$D$7)^BB$29)),((INT(BB$29/$K124)-INT((BB$29-1)/$K124))*$S124*((1+'Inputs &amp; Summary'!$D$7)^BB$29))),(_xlfn.WEIBULL.DIST(BB$29,$L124,$K124,FALSE)*$S124*((1+'Inputs &amp; Summary'!$D$7)^BB$29))),IF($M124=Lists!$H$3,IF($K124&lt;1,((($R124*(1-$E124)+$Q124*(1-$F124))/$K124)*((1+'Inputs &amp; Summary'!$D$7)^BB$29)),((INT(BB$29/$K124)-INT((BB$29-1)/$K124))*($R124*(1-$E124)+$Q124*(1-$F124))*((1+'Inputs &amp; Summary'!$D$7)^BB$29))),((_xlfn.WEIBULL.DIST(BB$29,$L124,$K124,FALSE)*($R124*(1-$E124)+$Q124*(1-$F124))*((1+'Inputs &amp; Summary'!$D$7)^BB$29))))))</f>
        <v>0</v>
      </c>
      <c r="BC124" s="114">
        <f>$D124*IF(BC$29&gt;'Inputs &amp; Summary'!$D$5,0,IF(BC$29&gt;VLOOKUP($G124,Lists!$J$17:$K$21,2),IF($M124=Lists!$H$3,IF($K124&lt;1,(($S124/$K124)*((1+'Inputs &amp; Summary'!$D$7)^BC$29)),((INT(BC$29/$K124)-INT((BC$29-1)/$K124))*$S124*((1+'Inputs &amp; Summary'!$D$7)^BC$29))),(_xlfn.WEIBULL.DIST(BC$29,$L124,$K124,FALSE)*$S124*((1+'Inputs &amp; Summary'!$D$7)^BC$29))),IF($M124=Lists!$H$3,IF($K124&lt;1,((($R124*(1-$E124)+$Q124*(1-$F124))/$K124)*((1+'Inputs &amp; Summary'!$D$7)^BC$29)),((INT(BC$29/$K124)-INT((BC$29-1)/$K124))*($R124*(1-$E124)+$Q124*(1-$F124))*((1+'Inputs &amp; Summary'!$D$7)^BC$29))),((_xlfn.WEIBULL.DIST(BC$29,$L124,$K124,FALSE)*($R124*(1-$E124)+$Q124*(1-$F124))*((1+'Inputs &amp; Summary'!$D$7)^BC$29))))))</f>
        <v>0</v>
      </c>
      <c r="BD124" s="114">
        <f>$D124*IF(BD$29&gt;'Inputs &amp; Summary'!$D$5,0,IF(BD$29&gt;VLOOKUP($G124,Lists!$J$17:$K$21,2),IF($M124=Lists!$H$3,IF($K124&lt;1,(($S124/$K124)*((1+'Inputs &amp; Summary'!$D$7)^BD$29)),((INT(BD$29/$K124)-INT((BD$29-1)/$K124))*$S124*((1+'Inputs &amp; Summary'!$D$7)^BD$29))),(_xlfn.WEIBULL.DIST(BD$29,$L124,$K124,FALSE)*$S124*((1+'Inputs &amp; Summary'!$D$7)^BD$29))),IF($M124=Lists!$H$3,IF($K124&lt;1,((($R124*(1-$E124)+$Q124*(1-$F124))/$K124)*((1+'Inputs &amp; Summary'!$D$7)^BD$29)),((INT(BD$29/$K124)-INT((BD$29-1)/$K124))*($R124*(1-$E124)+$Q124*(1-$F124))*((1+'Inputs &amp; Summary'!$D$7)^BD$29))),((_xlfn.WEIBULL.DIST(BD$29,$L124,$K124,FALSE)*($R124*(1-$E124)+$Q124*(1-$F124))*((1+'Inputs &amp; Summary'!$D$7)^BD$29))))))</f>
        <v>0</v>
      </c>
      <c r="BE124" s="114">
        <f>$D124*IF(BE$29&gt;'Inputs &amp; Summary'!$D$5,0,IF(BE$29&gt;VLOOKUP($G124,Lists!$J$17:$K$21,2),IF($M124=Lists!$H$3,IF($K124&lt;1,(($S124/$K124)*((1+'Inputs &amp; Summary'!$D$7)^BE$29)),((INT(BE$29/$K124)-INT((BE$29-1)/$K124))*$S124*((1+'Inputs &amp; Summary'!$D$7)^BE$29))),(_xlfn.WEIBULL.DIST(BE$29,$L124,$K124,FALSE)*$S124*((1+'Inputs &amp; Summary'!$D$7)^BE$29))),IF($M124=Lists!$H$3,IF($K124&lt;1,((($R124*(1-$E124)+$Q124*(1-$F124))/$K124)*((1+'Inputs &amp; Summary'!$D$7)^BE$29)),((INT(BE$29/$K124)-INT((BE$29-1)/$K124))*($R124*(1-$E124)+$Q124*(1-$F124))*((1+'Inputs &amp; Summary'!$D$7)^BE$29))),((_xlfn.WEIBULL.DIST(BE$29,$L124,$K124,FALSE)*($R124*(1-$E124)+$Q124*(1-$F124))*((1+'Inputs &amp; Summary'!$D$7)^BE$29))))))</f>
        <v>0</v>
      </c>
      <c r="BF124" s="114">
        <f>$D124*IF(BF$29&gt;'Inputs &amp; Summary'!$D$5,0,IF(BF$29&gt;VLOOKUP($G124,Lists!$J$17:$K$21,2),IF($M124=Lists!$H$3,IF($K124&lt;1,(($S124/$K124)*((1+'Inputs &amp; Summary'!$D$7)^BF$29)),((INT(BF$29/$K124)-INT((BF$29-1)/$K124))*$S124*((1+'Inputs &amp; Summary'!$D$7)^BF$29))),(_xlfn.WEIBULL.DIST(BF$29,$L124,$K124,FALSE)*$S124*((1+'Inputs &amp; Summary'!$D$7)^BF$29))),IF($M124=Lists!$H$3,IF($K124&lt;1,((($R124*(1-$E124)+$Q124*(1-$F124))/$K124)*((1+'Inputs &amp; Summary'!$D$7)^BF$29)),((INT(BF$29/$K124)-INT((BF$29-1)/$K124))*($R124*(1-$E124)+$Q124*(1-$F124))*((1+'Inputs &amp; Summary'!$D$7)^BF$29))),((_xlfn.WEIBULL.DIST(BF$29,$L124,$K124,FALSE)*($R124*(1-$E124)+$Q124*(1-$F124))*((1+'Inputs &amp; Summary'!$D$7)^BF$29))))))</f>
        <v>0</v>
      </c>
      <c r="BG124" s="114">
        <f>$D124*IF(BG$29&gt;'Inputs &amp; Summary'!$D$5,0,IF(BG$29&gt;VLOOKUP($G124,Lists!$J$17:$K$21,2),IF($M124=Lists!$H$3,IF($K124&lt;1,(($S124/$K124)*((1+'Inputs &amp; Summary'!$D$7)^BG$29)),((INT(BG$29/$K124)-INT((BG$29-1)/$K124))*$S124*((1+'Inputs &amp; Summary'!$D$7)^BG$29))),(_xlfn.WEIBULL.DIST(BG$29,$L124,$K124,FALSE)*$S124*((1+'Inputs &amp; Summary'!$D$7)^BG$29))),IF($M124=Lists!$H$3,IF($K124&lt;1,((($R124*(1-$E124)+$Q124*(1-$F124))/$K124)*((1+'Inputs &amp; Summary'!$D$7)^BG$29)),((INT(BG$29/$K124)-INT((BG$29-1)/$K124))*($R124*(1-$E124)+$Q124*(1-$F124))*((1+'Inputs &amp; Summary'!$D$7)^BG$29))),((_xlfn.WEIBULL.DIST(BG$29,$L124,$K124,FALSE)*($R124*(1-$E124)+$Q124*(1-$F124))*((1+'Inputs &amp; Summary'!$D$7)^BG$29))))))</f>
        <v>0</v>
      </c>
      <c r="BH124" s="114">
        <f>$D124*IF(BH$29&gt;'Inputs &amp; Summary'!$D$5,0,IF(BH$29&gt;VLOOKUP($G124,Lists!$J$17:$K$21,2),IF($M124=Lists!$H$3,IF($K124&lt;1,(($S124/$K124)*((1+'Inputs &amp; Summary'!$D$7)^BH$29)),((INT(BH$29/$K124)-INT((BH$29-1)/$K124))*$S124*((1+'Inputs &amp; Summary'!$D$7)^BH$29))),(_xlfn.WEIBULL.DIST(BH$29,$L124,$K124,FALSE)*$S124*((1+'Inputs &amp; Summary'!$D$7)^BH$29))),IF($M124=Lists!$H$3,IF($K124&lt;1,((($R124*(1-$E124)+$Q124*(1-$F124))/$K124)*((1+'Inputs &amp; Summary'!$D$7)^BH$29)),((INT(BH$29/$K124)-INT((BH$29-1)/$K124))*($R124*(1-$E124)+$Q124*(1-$F124))*((1+'Inputs &amp; Summary'!$D$7)^BH$29))),((_xlfn.WEIBULL.DIST(BH$29,$L124,$K124,FALSE)*($R124*(1-$E124)+$Q124*(1-$F124))*((1+'Inputs &amp; Summary'!$D$7)^BH$29))))))</f>
        <v>0</v>
      </c>
      <c r="BI124" s="114">
        <f>$D124*IF(BI$29&gt;'Inputs &amp; Summary'!$D$5,0,IF(BI$29&gt;VLOOKUP($G124,Lists!$J$17:$K$21,2),IF($M124=Lists!$H$3,IF($K124&lt;1,(($S124/$K124)*((1+'Inputs &amp; Summary'!$D$7)^BI$29)),((INT(BI$29/$K124)-INT((BI$29-1)/$K124))*$S124*((1+'Inputs &amp; Summary'!$D$7)^BI$29))),(_xlfn.WEIBULL.DIST(BI$29,$L124,$K124,FALSE)*$S124*((1+'Inputs &amp; Summary'!$D$7)^BI$29))),IF($M124=Lists!$H$3,IF($K124&lt;1,((($R124*(1-$E124)+$Q124*(1-$F124))/$K124)*((1+'Inputs &amp; Summary'!$D$7)^BI$29)),((INT(BI$29/$K124)-INT((BI$29-1)/$K124))*($R124*(1-$E124)+$Q124*(1-$F124))*((1+'Inputs &amp; Summary'!$D$7)^BI$29))),((_xlfn.WEIBULL.DIST(BI$29,$L124,$K124,FALSE)*($R124*(1-$E124)+$Q124*(1-$F124))*((1+'Inputs &amp; Summary'!$D$7)^BI$29))))))</f>
        <v>0</v>
      </c>
      <c r="BJ124" s="114">
        <f>$D124*IF(BJ$29&gt;'Inputs &amp; Summary'!$D$5,0,IF(BJ$29&gt;VLOOKUP($G124,Lists!$J$17:$K$21,2),IF($M124=Lists!$H$3,IF($K124&lt;1,(($S124/$K124)*((1+'Inputs &amp; Summary'!$D$7)^BJ$29)),((INT(BJ$29/$K124)-INT((BJ$29-1)/$K124))*$S124*((1+'Inputs &amp; Summary'!$D$7)^BJ$29))),(_xlfn.WEIBULL.DIST(BJ$29,$L124,$K124,FALSE)*$S124*((1+'Inputs &amp; Summary'!$D$7)^BJ$29))),IF($M124=Lists!$H$3,IF($K124&lt;1,((($R124*(1-$E124)+$Q124*(1-$F124))/$K124)*((1+'Inputs &amp; Summary'!$D$7)^BJ$29)),((INT(BJ$29/$K124)-INT((BJ$29-1)/$K124))*($R124*(1-$E124)+$Q124*(1-$F124))*((1+'Inputs &amp; Summary'!$D$7)^BJ$29))),((_xlfn.WEIBULL.DIST(BJ$29,$L124,$K124,FALSE)*($R124*(1-$E124)+$Q124*(1-$F124))*((1+'Inputs &amp; Summary'!$D$7)^BJ$29))))))</f>
        <v>0</v>
      </c>
      <c r="BK124" s="114">
        <f>$D124*IF(BK$29&gt;'Inputs &amp; Summary'!$D$5,0,IF(BK$29&gt;VLOOKUP($G124,Lists!$J$17:$K$21,2),IF($M124=Lists!$H$3,IF($K124&lt;1,(($S124/$K124)*((1+'Inputs &amp; Summary'!$D$7)^BK$29)),((INT(BK$29/$K124)-INT((BK$29-1)/$K124))*$S124*((1+'Inputs &amp; Summary'!$D$7)^BK$29))),(_xlfn.WEIBULL.DIST(BK$29,$L124,$K124,FALSE)*$S124*((1+'Inputs &amp; Summary'!$D$7)^BK$29))),IF($M124=Lists!$H$3,IF($K124&lt;1,((($R124*(1-$E124)+$Q124*(1-$F124))/$K124)*((1+'Inputs &amp; Summary'!$D$7)^BK$29)),((INT(BK$29/$K124)-INT((BK$29-1)/$K124))*($R124*(1-$E124)+$Q124*(1-$F124))*((1+'Inputs &amp; Summary'!$D$7)^BK$29))),((_xlfn.WEIBULL.DIST(BK$29,$L124,$K124,FALSE)*($R124*(1-$E124)+$Q124*(1-$F124))*((1+'Inputs &amp; Summary'!$D$7)^BK$29))))))</f>
        <v>0</v>
      </c>
      <c r="BL124" s="114">
        <f>$D124*IF(BL$29&gt;'Inputs &amp; Summary'!$D$5,0,IF(BL$29&gt;VLOOKUP($G124,Lists!$J$17:$K$21,2),IF($M124=Lists!$H$3,IF($K124&lt;1,(($S124/$K124)*((1+'Inputs &amp; Summary'!$D$7)^BL$29)),((INT(BL$29/$K124)-INT((BL$29-1)/$K124))*$S124*((1+'Inputs &amp; Summary'!$D$7)^BL$29))),(_xlfn.WEIBULL.DIST(BL$29,$L124,$K124,FALSE)*$S124*((1+'Inputs &amp; Summary'!$D$7)^BL$29))),IF($M124=Lists!$H$3,IF($K124&lt;1,((($R124*(1-$E124)+$Q124*(1-$F124))/$K124)*((1+'Inputs &amp; Summary'!$D$7)^BL$29)),((INT(BL$29/$K124)-INT((BL$29-1)/$K124))*($R124*(1-$E124)+$Q124*(1-$F124))*((1+'Inputs &amp; Summary'!$D$7)^BL$29))),((_xlfn.WEIBULL.DIST(BL$29,$L124,$K124,FALSE)*($R124*(1-$E124)+$Q124*(1-$F124))*((1+'Inputs &amp; Summary'!$D$7)^BL$29))))))</f>
        <v>0</v>
      </c>
    </row>
    <row r="125" spans="1:64" x14ac:dyDescent="0.3">
      <c r="A125" s="79" t="s">
        <v>14</v>
      </c>
      <c r="B125" s="33" t="s">
        <v>307</v>
      </c>
      <c r="C125" s="33" t="s">
        <v>39</v>
      </c>
      <c r="D125" s="115">
        <v>0</v>
      </c>
      <c r="E125" s="68">
        <v>0</v>
      </c>
      <c r="F125" s="68">
        <v>0</v>
      </c>
      <c r="G125" s="213" t="s">
        <v>433</v>
      </c>
      <c r="H125" s="34" t="s">
        <v>294</v>
      </c>
      <c r="I125" s="34" t="s">
        <v>94</v>
      </c>
      <c r="J125" s="33">
        <f>VLOOKUP(I125,'Labor Rates'!$A$1:$B$16,2)</f>
        <v>21.23076923076923</v>
      </c>
      <c r="K125" s="35">
        <v>0.5</v>
      </c>
      <c r="L125" s="35">
        <v>1</v>
      </c>
      <c r="M125" s="33" t="s">
        <v>259</v>
      </c>
      <c r="N125" s="84">
        <f>'Inputs &amp; Summary'!$D$44</f>
        <v>103.04449648711943</v>
      </c>
      <c r="O125" s="35">
        <v>0.25</v>
      </c>
      <c r="P125" s="5">
        <v>0</v>
      </c>
      <c r="Q125" s="73">
        <f t="shared" si="16"/>
        <v>546.92848135471081</v>
      </c>
      <c r="R125" s="73">
        <f t="shared" si="17"/>
        <v>0</v>
      </c>
      <c r="S125" s="74">
        <f t="shared" si="18"/>
        <v>0</v>
      </c>
      <c r="T125" s="88"/>
      <c r="U125" s="80"/>
      <c r="V125" s="87">
        <f t="shared" si="19"/>
        <v>0</v>
      </c>
      <c r="W125" s="87">
        <f>NPV('Inputs &amp; Summary'!$D$6,Y125:BL125)</f>
        <v>0</v>
      </c>
      <c r="X125" s="90">
        <f t="shared" si="20"/>
        <v>0</v>
      </c>
      <c r="Y125" s="114">
        <f>$D125*IF(Y$29&gt;'Inputs &amp; Summary'!$D$5,0,IF(Y$29&gt;VLOOKUP($G125,Lists!$J$17:$K$21,2),IF($M125=Lists!$H$3,IF($K125&lt;1,(($S125/$K125)*((1+'Inputs &amp; Summary'!$D$7)^Y$29)),((INT(Y$29/$K125)-INT((Y$29-1)/$K125))*$S125*((1+'Inputs &amp; Summary'!$D$7)^Y$29))),(_xlfn.WEIBULL.DIST(Y$29,$L125,$K125,FALSE)*$S125*((1+'Inputs &amp; Summary'!$D$7)^Y$29))),IF($M125=Lists!$H$3,IF($K125&lt;1,((($R125*(1-$E125)+$Q125*(1-$F125))/$K125)*((1+'Inputs &amp; Summary'!$D$7)^Y$29)),((INT(Y$29/$K125)-INT((Y$29-1)/$K125))*($R125*(1-$E125)+$Q125*(1-$F125))*((1+'Inputs &amp; Summary'!$D$7)^Y$29))),((_xlfn.WEIBULL.DIST(Y$29,$L125,$K125,FALSE)*($R125*(1-$E125)+$Q125*(1-$F125))*((1+'Inputs &amp; Summary'!$D$7)^Y$29))))))</f>
        <v>0</v>
      </c>
      <c r="Z125" s="114">
        <f>$D125*IF(Z$29&gt;'Inputs &amp; Summary'!$D$5,0,IF(Z$29&gt;VLOOKUP($G125,Lists!$J$17:$K$21,2),IF($M125=Lists!$H$3,IF($K125&lt;1,(($S125/$K125)*((1+'Inputs &amp; Summary'!$D$7)^Z$29)),((INT(Z$29/$K125)-INT((Z$29-1)/$K125))*$S125*((1+'Inputs &amp; Summary'!$D$7)^Z$29))),(_xlfn.WEIBULL.DIST(Z$29,$L125,$K125,FALSE)*$S125*((1+'Inputs &amp; Summary'!$D$7)^Z$29))),IF($M125=Lists!$H$3,IF($K125&lt;1,((($R125*(1-$E125)+$Q125*(1-$F125))/$K125)*((1+'Inputs &amp; Summary'!$D$7)^Z$29)),((INT(Z$29/$K125)-INT((Z$29-1)/$K125))*($R125*(1-$E125)+$Q125*(1-$F125))*((1+'Inputs &amp; Summary'!$D$7)^Z$29))),((_xlfn.WEIBULL.DIST(Z$29,$L125,$K125,FALSE)*($R125*(1-$E125)+$Q125*(1-$F125))*((1+'Inputs &amp; Summary'!$D$7)^Z$29))))))</f>
        <v>0</v>
      </c>
      <c r="AA125" s="114">
        <f>$D125*IF(AA$29&gt;'Inputs &amp; Summary'!$D$5,0,IF(AA$29&gt;VLOOKUP($G125,Lists!$J$17:$K$21,2),IF($M125=Lists!$H$3,IF($K125&lt;1,(($S125/$K125)*((1+'Inputs &amp; Summary'!$D$7)^AA$29)),((INT(AA$29/$K125)-INT((AA$29-1)/$K125))*$S125*((1+'Inputs &amp; Summary'!$D$7)^AA$29))),(_xlfn.WEIBULL.DIST(AA$29,$L125,$K125,FALSE)*$S125*((1+'Inputs &amp; Summary'!$D$7)^AA$29))),IF($M125=Lists!$H$3,IF($K125&lt;1,((($R125*(1-$E125)+$Q125*(1-$F125))/$K125)*((1+'Inputs &amp; Summary'!$D$7)^AA$29)),((INT(AA$29/$K125)-INT((AA$29-1)/$K125))*($R125*(1-$E125)+$Q125*(1-$F125))*((1+'Inputs &amp; Summary'!$D$7)^AA$29))),((_xlfn.WEIBULL.DIST(AA$29,$L125,$K125,FALSE)*($R125*(1-$E125)+$Q125*(1-$F125))*((1+'Inputs &amp; Summary'!$D$7)^AA$29))))))</f>
        <v>0</v>
      </c>
      <c r="AB125" s="114">
        <f>$D125*IF(AB$29&gt;'Inputs &amp; Summary'!$D$5,0,IF(AB$29&gt;VLOOKUP($G125,Lists!$J$17:$K$21,2),IF($M125=Lists!$H$3,IF($K125&lt;1,(($S125/$K125)*((1+'Inputs &amp; Summary'!$D$7)^AB$29)),((INT(AB$29/$K125)-INT((AB$29-1)/$K125))*$S125*((1+'Inputs &amp; Summary'!$D$7)^AB$29))),(_xlfn.WEIBULL.DIST(AB$29,$L125,$K125,FALSE)*$S125*((1+'Inputs &amp; Summary'!$D$7)^AB$29))),IF($M125=Lists!$H$3,IF($K125&lt;1,((($R125*(1-$E125)+$Q125*(1-$F125))/$K125)*((1+'Inputs &amp; Summary'!$D$7)^AB$29)),((INT(AB$29/$K125)-INT((AB$29-1)/$K125))*($R125*(1-$E125)+$Q125*(1-$F125))*((1+'Inputs &amp; Summary'!$D$7)^AB$29))),((_xlfn.WEIBULL.DIST(AB$29,$L125,$K125,FALSE)*($R125*(1-$E125)+$Q125*(1-$F125))*((1+'Inputs &amp; Summary'!$D$7)^AB$29))))))</f>
        <v>0</v>
      </c>
      <c r="AC125" s="114">
        <f>$D125*IF(AC$29&gt;'Inputs &amp; Summary'!$D$5,0,IF(AC$29&gt;VLOOKUP($G125,Lists!$J$17:$K$21,2),IF($M125=Lists!$H$3,IF($K125&lt;1,(($S125/$K125)*((1+'Inputs &amp; Summary'!$D$7)^AC$29)),((INT(AC$29/$K125)-INT((AC$29-1)/$K125))*$S125*((1+'Inputs &amp; Summary'!$D$7)^AC$29))),(_xlfn.WEIBULL.DIST(AC$29,$L125,$K125,FALSE)*$S125*((1+'Inputs &amp; Summary'!$D$7)^AC$29))),IF($M125=Lists!$H$3,IF($K125&lt;1,((($R125*(1-$E125)+$Q125*(1-$F125))/$K125)*((1+'Inputs &amp; Summary'!$D$7)^AC$29)),((INT(AC$29/$K125)-INT((AC$29-1)/$K125))*($R125*(1-$E125)+$Q125*(1-$F125))*((1+'Inputs &amp; Summary'!$D$7)^AC$29))),((_xlfn.WEIBULL.DIST(AC$29,$L125,$K125,FALSE)*($R125*(1-$E125)+$Q125*(1-$F125))*((1+'Inputs &amp; Summary'!$D$7)^AC$29))))))</f>
        <v>0</v>
      </c>
      <c r="AD125" s="114">
        <f>$D125*IF(AD$29&gt;'Inputs &amp; Summary'!$D$5,0,IF(AD$29&gt;VLOOKUP($G125,Lists!$J$17:$K$21,2),IF($M125=Lists!$H$3,IF($K125&lt;1,(($S125/$K125)*((1+'Inputs &amp; Summary'!$D$7)^AD$29)),((INT(AD$29/$K125)-INT((AD$29-1)/$K125))*$S125*((1+'Inputs &amp; Summary'!$D$7)^AD$29))),(_xlfn.WEIBULL.DIST(AD$29,$L125,$K125,FALSE)*$S125*((1+'Inputs &amp; Summary'!$D$7)^AD$29))),IF($M125=Lists!$H$3,IF($K125&lt;1,((($R125*(1-$E125)+$Q125*(1-$F125))/$K125)*((1+'Inputs &amp; Summary'!$D$7)^AD$29)),((INT(AD$29/$K125)-INT((AD$29-1)/$K125))*($R125*(1-$E125)+$Q125*(1-$F125))*((1+'Inputs &amp; Summary'!$D$7)^AD$29))),((_xlfn.WEIBULL.DIST(AD$29,$L125,$K125,FALSE)*($R125*(1-$E125)+$Q125*(1-$F125))*((1+'Inputs &amp; Summary'!$D$7)^AD$29))))))</f>
        <v>0</v>
      </c>
      <c r="AE125" s="114">
        <f>$D125*IF(AE$29&gt;'Inputs &amp; Summary'!$D$5,0,IF(AE$29&gt;VLOOKUP($G125,Lists!$J$17:$K$21,2),IF($M125=Lists!$H$3,IF($K125&lt;1,(($S125/$K125)*((1+'Inputs &amp; Summary'!$D$7)^AE$29)),((INT(AE$29/$K125)-INT((AE$29-1)/$K125))*$S125*((1+'Inputs &amp; Summary'!$D$7)^AE$29))),(_xlfn.WEIBULL.DIST(AE$29,$L125,$K125,FALSE)*$S125*((1+'Inputs &amp; Summary'!$D$7)^AE$29))),IF($M125=Lists!$H$3,IF($K125&lt;1,((($R125*(1-$E125)+$Q125*(1-$F125))/$K125)*((1+'Inputs &amp; Summary'!$D$7)^AE$29)),((INT(AE$29/$K125)-INT((AE$29-1)/$K125))*($R125*(1-$E125)+$Q125*(1-$F125))*((1+'Inputs &amp; Summary'!$D$7)^AE$29))),((_xlfn.WEIBULL.DIST(AE$29,$L125,$K125,FALSE)*($R125*(1-$E125)+$Q125*(1-$F125))*((1+'Inputs &amp; Summary'!$D$7)^AE$29))))))</f>
        <v>0</v>
      </c>
      <c r="AF125" s="114">
        <f>$D125*IF(AF$29&gt;'Inputs &amp; Summary'!$D$5,0,IF(AF$29&gt;VLOOKUP($G125,Lists!$J$17:$K$21,2),IF($M125=Lists!$H$3,IF($K125&lt;1,(($S125/$K125)*((1+'Inputs &amp; Summary'!$D$7)^AF$29)),((INT(AF$29/$K125)-INT((AF$29-1)/$K125))*$S125*((1+'Inputs &amp; Summary'!$D$7)^AF$29))),(_xlfn.WEIBULL.DIST(AF$29,$L125,$K125,FALSE)*$S125*((1+'Inputs &amp; Summary'!$D$7)^AF$29))),IF($M125=Lists!$H$3,IF($K125&lt;1,((($R125*(1-$E125)+$Q125*(1-$F125))/$K125)*((1+'Inputs &amp; Summary'!$D$7)^AF$29)),((INT(AF$29/$K125)-INT((AF$29-1)/$K125))*($R125*(1-$E125)+$Q125*(1-$F125))*((1+'Inputs &amp; Summary'!$D$7)^AF$29))),((_xlfn.WEIBULL.DIST(AF$29,$L125,$K125,FALSE)*($R125*(1-$E125)+$Q125*(1-$F125))*((1+'Inputs &amp; Summary'!$D$7)^AF$29))))))</f>
        <v>0</v>
      </c>
      <c r="AG125" s="114">
        <f>$D125*IF(AG$29&gt;'Inputs &amp; Summary'!$D$5,0,IF(AG$29&gt;VLOOKUP($G125,Lists!$J$17:$K$21,2),IF($M125=Lists!$H$3,IF($K125&lt;1,(($S125/$K125)*((1+'Inputs &amp; Summary'!$D$7)^AG$29)),((INT(AG$29/$K125)-INT((AG$29-1)/$K125))*$S125*((1+'Inputs &amp; Summary'!$D$7)^AG$29))),(_xlfn.WEIBULL.DIST(AG$29,$L125,$K125,FALSE)*$S125*((1+'Inputs &amp; Summary'!$D$7)^AG$29))),IF($M125=Lists!$H$3,IF($K125&lt;1,((($R125*(1-$E125)+$Q125*(1-$F125))/$K125)*((1+'Inputs &amp; Summary'!$D$7)^AG$29)),((INT(AG$29/$K125)-INT((AG$29-1)/$K125))*($R125*(1-$E125)+$Q125*(1-$F125))*((1+'Inputs &amp; Summary'!$D$7)^AG$29))),((_xlfn.WEIBULL.DIST(AG$29,$L125,$K125,FALSE)*($R125*(1-$E125)+$Q125*(1-$F125))*((1+'Inputs &amp; Summary'!$D$7)^AG$29))))))</f>
        <v>0</v>
      </c>
      <c r="AH125" s="114">
        <f>$D125*IF(AH$29&gt;'Inputs &amp; Summary'!$D$5,0,IF(AH$29&gt;VLOOKUP($G125,Lists!$J$17:$K$21,2),IF($M125=Lists!$H$3,IF($K125&lt;1,(($S125/$K125)*((1+'Inputs &amp; Summary'!$D$7)^AH$29)),((INT(AH$29/$K125)-INT((AH$29-1)/$K125))*$S125*((1+'Inputs &amp; Summary'!$D$7)^AH$29))),(_xlfn.WEIBULL.DIST(AH$29,$L125,$K125,FALSE)*$S125*((1+'Inputs &amp; Summary'!$D$7)^AH$29))),IF($M125=Lists!$H$3,IF($K125&lt;1,((($R125*(1-$E125)+$Q125*(1-$F125))/$K125)*((1+'Inputs &amp; Summary'!$D$7)^AH$29)),((INT(AH$29/$K125)-INT((AH$29-1)/$K125))*($R125*(1-$E125)+$Q125*(1-$F125))*((1+'Inputs &amp; Summary'!$D$7)^AH$29))),((_xlfn.WEIBULL.DIST(AH$29,$L125,$K125,FALSE)*($R125*(1-$E125)+$Q125*(1-$F125))*((1+'Inputs &amp; Summary'!$D$7)^AH$29))))))</f>
        <v>0</v>
      </c>
      <c r="AI125" s="114">
        <f>$D125*IF(AI$29&gt;'Inputs &amp; Summary'!$D$5,0,IF(AI$29&gt;VLOOKUP($G125,Lists!$J$17:$K$21,2),IF($M125=Lists!$H$3,IF($K125&lt;1,(($S125/$K125)*((1+'Inputs &amp; Summary'!$D$7)^AI$29)),((INT(AI$29/$K125)-INT((AI$29-1)/$K125))*$S125*((1+'Inputs &amp; Summary'!$D$7)^AI$29))),(_xlfn.WEIBULL.DIST(AI$29,$L125,$K125,FALSE)*$S125*((1+'Inputs &amp; Summary'!$D$7)^AI$29))),IF($M125=Lists!$H$3,IF($K125&lt;1,((($R125*(1-$E125)+$Q125*(1-$F125))/$K125)*((1+'Inputs &amp; Summary'!$D$7)^AI$29)),((INT(AI$29/$K125)-INT((AI$29-1)/$K125))*($R125*(1-$E125)+$Q125*(1-$F125))*((1+'Inputs &amp; Summary'!$D$7)^AI$29))),((_xlfn.WEIBULL.DIST(AI$29,$L125,$K125,FALSE)*($R125*(1-$E125)+$Q125*(1-$F125))*((1+'Inputs &amp; Summary'!$D$7)^AI$29))))))</f>
        <v>0</v>
      </c>
      <c r="AJ125" s="114">
        <f>$D125*IF(AJ$29&gt;'Inputs &amp; Summary'!$D$5,0,IF(AJ$29&gt;VLOOKUP($G125,Lists!$J$17:$K$21,2),IF($M125=Lists!$H$3,IF($K125&lt;1,(($S125/$K125)*((1+'Inputs &amp; Summary'!$D$7)^AJ$29)),((INT(AJ$29/$K125)-INT((AJ$29-1)/$K125))*$S125*((1+'Inputs &amp; Summary'!$D$7)^AJ$29))),(_xlfn.WEIBULL.DIST(AJ$29,$L125,$K125,FALSE)*$S125*((1+'Inputs &amp; Summary'!$D$7)^AJ$29))),IF($M125=Lists!$H$3,IF($K125&lt;1,((($R125*(1-$E125)+$Q125*(1-$F125))/$K125)*((1+'Inputs &amp; Summary'!$D$7)^AJ$29)),((INT(AJ$29/$K125)-INT((AJ$29-1)/$K125))*($R125*(1-$E125)+$Q125*(1-$F125))*((1+'Inputs &amp; Summary'!$D$7)^AJ$29))),((_xlfn.WEIBULL.DIST(AJ$29,$L125,$K125,FALSE)*($R125*(1-$E125)+$Q125*(1-$F125))*((1+'Inputs &amp; Summary'!$D$7)^AJ$29))))))</f>
        <v>0</v>
      </c>
      <c r="AK125" s="114">
        <f>$D125*IF(AK$29&gt;'Inputs &amp; Summary'!$D$5,0,IF(AK$29&gt;VLOOKUP($G125,Lists!$J$17:$K$21,2),IF($M125=Lists!$H$3,IF($K125&lt;1,(($S125/$K125)*((1+'Inputs &amp; Summary'!$D$7)^AK$29)),((INT(AK$29/$K125)-INT((AK$29-1)/$K125))*$S125*((1+'Inputs &amp; Summary'!$D$7)^AK$29))),(_xlfn.WEIBULL.DIST(AK$29,$L125,$K125,FALSE)*$S125*((1+'Inputs &amp; Summary'!$D$7)^AK$29))),IF($M125=Lists!$H$3,IF($K125&lt;1,((($R125*(1-$E125)+$Q125*(1-$F125))/$K125)*((1+'Inputs &amp; Summary'!$D$7)^AK$29)),((INT(AK$29/$K125)-INT((AK$29-1)/$K125))*($R125*(1-$E125)+$Q125*(1-$F125))*((1+'Inputs &amp; Summary'!$D$7)^AK$29))),((_xlfn.WEIBULL.DIST(AK$29,$L125,$K125,FALSE)*($R125*(1-$E125)+$Q125*(1-$F125))*((1+'Inputs &amp; Summary'!$D$7)^AK$29))))))</f>
        <v>0</v>
      </c>
      <c r="AL125" s="114">
        <f>$D125*IF(AL$29&gt;'Inputs &amp; Summary'!$D$5,0,IF(AL$29&gt;VLOOKUP($G125,Lists!$J$17:$K$21,2),IF($M125=Lists!$H$3,IF($K125&lt;1,(($S125/$K125)*((1+'Inputs &amp; Summary'!$D$7)^AL$29)),((INT(AL$29/$K125)-INT((AL$29-1)/$K125))*$S125*((1+'Inputs &amp; Summary'!$D$7)^AL$29))),(_xlfn.WEIBULL.DIST(AL$29,$L125,$K125,FALSE)*$S125*((1+'Inputs &amp; Summary'!$D$7)^AL$29))),IF($M125=Lists!$H$3,IF($K125&lt;1,((($R125*(1-$E125)+$Q125*(1-$F125))/$K125)*((1+'Inputs &amp; Summary'!$D$7)^AL$29)),((INT(AL$29/$K125)-INT((AL$29-1)/$K125))*($R125*(1-$E125)+$Q125*(1-$F125))*((1+'Inputs &amp; Summary'!$D$7)^AL$29))),((_xlfn.WEIBULL.DIST(AL$29,$L125,$K125,FALSE)*($R125*(1-$E125)+$Q125*(1-$F125))*((1+'Inputs &amp; Summary'!$D$7)^AL$29))))))</f>
        <v>0</v>
      </c>
      <c r="AM125" s="114">
        <f>$D125*IF(AM$29&gt;'Inputs &amp; Summary'!$D$5,0,IF(AM$29&gt;VLOOKUP($G125,Lists!$J$17:$K$21,2),IF($M125=Lists!$H$3,IF($K125&lt;1,(($S125/$K125)*((1+'Inputs &amp; Summary'!$D$7)^AM$29)),((INT(AM$29/$K125)-INT((AM$29-1)/$K125))*$S125*((1+'Inputs &amp; Summary'!$D$7)^AM$29))),(_xlfn.WEIBULL.DIST(AM$29,$L125,$K125,FALSE)*$S125*((1+'Inputs &amp; Summary'!$D$7)^AM$29))),IF($M125=Lists!$H$3,IF($K125&lt;1,((($R125*(1-$E125)+$Q125*(1-$F125))/$K125)*((1+'Inputs &amp; Summary'!$D$7)^AM$29)),((INT(AM$29/$K125)-INT((AM$29-1)/$K125))*($R125*(1-$E125)+$Q125*(1-$F125))*((1+'Inputs &amp; Summary'!$D$7)^AM$29))),((_xlfn.WEIBULL.DIST(AM$29,$L125,$K125,FALSE)*($R125*(1-$E125)+$Q125*(1-$F125))*((1+'Inputs &amp; Summary'!$D$7)^AM$29))))))</f>
        <v>0</v>
      </c>
      <c r="AN125" s="114">
        <f>$D125*IF(AN$29&gt;'Inputs &amp; Summary'!$D$5,0,IF(AN$29&gt;VLOOKUP($G125,Lists!$J$17:$K$21,2),IF($M125=Lists!$H$3,IF($K125&lt;1,(($S125/$K125)*((1+'Inputs &amp; Summary'!$D$7)^AN$29)),((INT(AN$29/$K125)-INT((AN$29-1)/$K125))*$S125*((1+'Inputs &amp; Summary'!$D$7)^AN$29))),(_xlfn.WEIBULL.DIST(AN$29,$L125,$K125,FALSE)*$S125*((1+'Inputs &amp; Summary'!$D$7)^AN$29))),IF($M125=Lists!$H$3,IF($K125&lt;1,((($R125*(1-$E125)+$Q125*(1-$F125))/$K125)*((1+'Inputs &amp; Summary'!$D$7)^AN$29)),((INT(AN$29/$K125)-INT((AN$29-1)/$K125))*($R125*(1-$E125)+$Q125*(1-$F125))*((1+'Inputs &amp; Summary'!$D$7)^AN$29))),((_xlfn.WEIBULL.DIST(AN$29,$L125,$K125,FALSE)*($R125*(1-$E125)+$Q125*(1-$F125))*((1+'Inputs &amp; Summary'!$D$7)^AN$29))))))</f>
        <v>0</v>
      </c>
      <c r="AO125" s="114">
        <f>$D125*IF(AO$29&gt;'Inputs &amp; Summary'!$D$5,0,IF(AO$29&gt;VLOOKUP($G125,Lists!$J$17:$K$21,2),IF($M125=Lists!$H$3,IF($K125&lt;1,(($S125/$K125)*((1+'Inputs &amp; Summary'!$D$7)^AO$29)),((INT(AO$29/$K125)-INT((AO$29-1)/$K125))*$S125*((1+'Inputs &amp; Summary'!$D$7)^AO$29))),(_xlfn.WEIBULL.DIST(AO$29,$L125,$K125,FALSE)*$S125*((1+'Inputs &amp; Summary'!$D$7)^AO$29))),IF($M125=Lists!$H$3,IF($K125&lt;1,((($R125*(1-$E125)+$Q125*(1-$F125))/$K125)*((1+'Inputs &amp; Summary'!$D$7)^AO$29)),((INT(AO$29/$K125)-INT((AO$29-1)/$K125))*($R125*(1-$E125)+$Q125*(1-$F125))*((1+'Inputs &amp; Summary'!$D$7)^AO$29))),((_xlfn.WEIBULL.DIST(AO$29,$L125,$K125,FALSE)*($R125*(1-$E125)+$Q125*(1-$F125))*((1+'Inputs &amp; Summary'!$D$7)^AO$29))))))</f>
        <v>0</v>
      </c>
      <c r="AP125" s="114">
        <f>$D125*IF(AP$29&gt;'Inputs &amp; Summary'!$D$5,0,IF(AP$29&gt;VLOOKUP($G125,Lists!$J$17:$K$21,2),IF($M125=Lists!$H$3,IF($K125&lt;1,(($S125/$K125)*((1+'Inputs &amp; Summary'!$D$7)^AP$29)),((INT(AP$29/$K125)-INT((AP$29-1)/$K125))*$S125*((1+'Inputs &amp; Summary'!$D$7)^AP$29))),(_xlfn.WEIBULL.DIST(AP$29,$L125,$K125,FALSE)*$S125*((1+'Inputs &amp; Summary'!$D$7)^AP$29))),IF($M125=Lists!$H$3,IF($K125&lt;1,((($R125*(1-$E125)+$Q125*(1-$F125))/$K125)*((1+'Inputs &amp; Summary'!$D$7)^AP$29)),((INT(AP$29/$K125)-INT((AP$29-1)/$K125))*($R125*(1-$E125)+$Q125*(1-$F125))*((1+'Inputs &amp; Summary'!$D$7)^AP$29))),((_xlfn.WEIBULL.DIST(AP$29,$L125,$K125,FALSE)*($R125*(1-$E125)+$Q125*(1-$F125))*((1+'Inputs &amp; Summary'!$D$7)^AP$29))))))</f>
        <v>0</v>
      </c>
      <c r="AQ125" s="114">
        <f>$D125*IF(AQ$29&gt;'Inputs &amp; Summary'!$D$5,0,IF(AQ$29&gt;VLOOKUP($G125,Lists!$J$17:$K$21,2),IF($M125=Lists!$H$3,IF($K125&lt;1,(($S125/$K125)*((1+'Inputs &amp; Summary'!$D$7)^AQ$29)),((INT(AQ$29/$K125)-INT((AQ$29-1)/$K125))*$S125*((1+'Inputs &amp; Summary'!$D$7)^AQ$29))),(_xlfn.WEIBULL.DIST(AQ$29,$L125,$K125,FALSE)*$S125*((1+'Inputs &amp; Summary'!$D$7)^AQ$29))),IF($M125=Lists!$H$3,IF($K125&lt;1,((($R125*(1-$E125)+$Q125*(1-$F125))/$K125)*((1+'Inputs &amp; Summary'!$D$7)^AQ$29)),((INT(AQ$29/$K125)-INT((AQ$29-1)/$K125))*($R125*(1-$E125)+$Q125*(1-$F125))*((1+'Inputs &amp; Summary'!$D$7)^AQ$29))),((_xlfn.WEIBULL.DIST(AQ$29,$L125,$K125,FALSE)*($R125*(1-$E125)+$Q125*(1-$F125))*((1+'Inputs &amp; Summary'!$D$7)^AQ$29))))))</f>
        <v>0</v>
      </c>
      <c r="AR125" s="114">
        <f>$D125*IF(AR$29&gt;'Inputs &amp; Summary'!$D$5,0,IF(AR$29&gt;VLOOKUP($G125,Lists!$J$17:$K$21,2),IF($M125=Lists!$H$3,IF($K125&lt;1,(($S125/$K125)*((1+'Inputs &amp; Summary'!$D$7)^AR$29)),((INT(AR$29/$K125)-INT((AR$29-1)/$K125))*$S125*((1+'Inputs &amp; Summary'!$D$7)^AR$29))),(_xlfn.WEIBULL.DIST(AR$29,$L125,$K125,FALSE)*$S125*((1+'Inputs &amp; Summary'!$D$7)^AR$29))),IF($M125=Lists!$H$3,IF($K125&lt;1,((($R125*(1-$E125)+$Q125*(1-$F125))/$K125)*((1+'Inputs &amp; Summary'!$D$7)^AR$29)),((INT(AR$29/$K125)-INT((AR$29-1)/$K125))*($R125*(1-$E125)+$Q125*(1-$F125))*((1+'Inputs &amp; Summary'!$D$7)^AR$29))),((_xlfn.WEIBULL.DIST(AR$29,$L125,$K125,FALSE)*($R125*(1-$E125)+$Q125*(1-$F125))*((1+'Inputs &amp; Summary'!$D$7)^AR$29))))))</f>
        <v>0</v>
      </c>
      <c r="AS125" s="114">
        <f>$D125*IF(AS$29&gt;'Inputs &amp; Summary'!$D$5,0,IF(AS$29&gt;VLOOKUP($G125,Lists!$J$17:$K$21,2),IF($M125=Lists!$H$3,IF($K125&lt;1,(($S125/$K125)*((1+'Inputs &amp; Summary'!$D$7)^AS$29)),((INT(AS$29/$K125)-INT((AS$29-1)/$K125))*$S125*((1+'Inputs &amp; Summary'!$D$7)^AS$29))),(_xlfn.WEIBULL.DIST(AS$29,$L125,$K125,FALSE)*$S125*((1+'Inputs &amp; Summary'!$D$7)^AS$29))),IF($M125=Lists!$H$3,IF($K125&lt;1,((($R125*(1-$E125)+$Q125*(1-$F125))/$K125)*((1+'Inputs &amp; Summary'!$D$7)^AS$29)),((INT(AS$29/$K125)-INT((AS$29-1)/$K125))*($R125*(1-$E125)+$Q125*(1-$F125))*((1+'Inputs &amp; Summary'!$D$7)^AS$29))),((_xlfn.WEIBULL.DIST(AS$29,$L125,$K125,FALSE)*($R125*(1-$E125)+$Q125*(1-$F125))*((1+'Inputs &amp; Summary'!$D$7)^AS$29))))))</f>
        <v>0</v>
      </c>
      <c r="AT125" s="114">
        <f>$D125*IF(AT$29&gt;'Inputs &amp; Summary'!$D$5,0,IF(AT$29&gt;VLOOKUP($G125,Lists!$J$17:$K$21,2),IF($M125=Lists!$H$3,IF($K125&lt;1,(($S125/$K125)*((1+'Inputs &amp; Summary'!$D$7)^AT$29)),((INT(AT$29/$K125)-INT((AT$29-1)/$K125))*$S125*((1+'Inputs &amp; Summary'!$D$7)^AT$29))),(_xlfn.WEIBULL.DIST(AT$29,$L125,$K125,FALSE)*$S125*((1+'Inputs &amp; Summary'!$D$7)^AT$29))),IF($M125=Lists!$H$3,IF($K125&lt;1,((($R125*(1-$E125)+$Q125*(1-$F125))/$K125)*((1+'Inputs &amp; Summary'!$D$7)^AT$29)),((INT(AT$29/$K125)-INT((AT$29-1)/$K125))*($R125*(1-$E125)+$Q125*(1-$F125))*((1+'Inputs &amp; Summary'!$D$7)^AT$29))),((_xlfn.WEIBULL.DIST(AT$29,$L125,$K125,FALSE)*($R125*(1-$E125)+$Q125*(1-$F125))*((1+'Inputs &amp; Summary'!$D$7)^AT$29))))))</f>
        <v>0</v>
      </c>
      <c r="AU125" s="114">
        <f>$D125*IF(AU$29&gt;'Inputs &amp; Summary'!$D$5,0,IF(AU$29&gt;VLOOKUP($G125,Lists!$J$17:$K$21,2),IF($M125=Lists!$H$3,IF($K125&lt;1,(($S125/$K125)*((1+'Inputs &amp; Summary'!$D$7)^AU$29)),((INT(AU$29/$K125)-INT((AU$29-1)/$K125))*$S125*((1+'Inputs &amp; Summary'!$D$7)^AU$29))),(_xlfn.WEIBULL.DIST(AU$29,$L125,$K125,FALSE)*$S125*((1+'Inputs &amp; Summary'!$D$7)^AU$29))),IF($M125=Lists!$H$3,IF($K125&lt;1,((($R125*(1-$E125)+$Q125*(1-$F125))/$K125)*((1+'Inputs &amp; Summary'!$D$7)^AU$29)),((INT(AU$29/$K125)-INT((AU$29-1)/$K125))*($R125*(1-$E125)+$Q125*(1-$F125))*((1+'Inputs &amp; Summary'!$D$7)^AU$29))),((_xlfn.WEIBULL.DIST(AU$29,$L125,$K125,FALSE)*($R125*(1-$E125)+$Q125*(1-$F125))*((1+'Inputs &amp; Summary'!$D$7)^AU$29))))))</f>
        <v>0</v>
      </c>
      <c r="AV125" s="114">
        <f>$D125*IF(AV$29&gt;'Inputs &amp; Summary'!$D$5,0,IF(AV$29&gt;VLOOKUP($G125,Lists!$J$17:$K$21,2),IF($M125=Lists!$H$3,IF($K125&lt;1,(($S125/$K125)*((1+'Inputs &amp; Summary'!$D$7)^AV$29)),((INT(AV$29/$K125)-INT((AV$29-1)/$K125))*$S125*((1+'Inputs &amp; Summary'!$D$7)^AV$29))),(_xlfn.WEIBULL.DIST(AV$29,$L125,$K125,FALSE)*$S125*((1+'Inputs &amp; Summary'!$D$7)^AV$29))),IF($M125=Lists!$H$3,IF($K125&lt;1,((($R125*(1-$E125)+$Q125*(1-$F125))/$K125)*((1+'Inputs &amp; Summary'!$D$7)^AV$29)),((INT(AV$29/$K125)-INT((AV$29-1)/$K125))*($R125*(1-$E125)+$Q125*(1-$F125))*((1+'Inputs &amp; Summary'!$D$7)^AV$29))),((_xlfn.WEIBULL.DIST(AV$29,$L125,$K125,FALSE)*($R125*(1-$E125)+$Q125*(1-$F125))*((1+'Inputs &amp; Summary'!$D$7)^AV$29))))))</f>
        <v>0</v>
      </c>
      <c r="AW125" s="114">
        <f>$D125*IF(AW$29&gt;'Inputs &amp; Summary'!$D$5,0,IF(AW$29&gt;VLOOKUP($G125,Lists!$J$17:$K$21,2),IF($M125=Lists!$H$3,IF($K125&lt;1,(($S125/$K125)*((1+'Inputs &amp; Summary'!$D$7)^AW$29)),((INT(AW$29/$K125)-INT((AW$29-1)/$K125))*$S125*((1+'Inputs &amp; Summary'!$D$7)^AW$29))),(_xlfn.WEIBULL.DIST(AW$29,$L125,$K125,FALSE)*$S125*((1+'Inputs &amp; Summary'!$D$7)^AW$29))),IF($M125=Lists!$H$3,IF($K125&lt;1,((($R125*(1-$E125)+$Q125*(1-$F125))/$K125)*((1+'Inputs &amp; Summary'!$D$7)^AW$29)),((INT(AW$29/$K125)-INT((AW$29-1)/$K125))*($R125*(1-$E125)+$Q125*(1-$F125))*((1+'Inputs &amp; Summary'!$D$7)^AW$29))),((_xlfn.WEIBULL.DIST(AW$29,$L125,$K125,FALSE)*($R125*(1-$E125)+$Q125*(1-$F125))*((1+'Inputs &amp; Summary'!$D$7)^AW$29))))))</f>
        <v>0</v>
      </c>
      <c r="AX125" s="114">
        <f>$D125*IF(AX$29&gt;'Inputs &amp; Summary'!$D$5,0,IF(AX$29&gt;VLOOKUP($G125,Lists!$J$17:$K$21,2),IF($M125=Lists!$H$3,IF($K125&lt;1,(($S125/$K125)*((1+'Inputs &amp; Summary'!$D$7)^AX$29)),((INT(AX$29/$K125)-INT((AX$29-1)/$K125))*$S125*((1+'Inputs &amp; Summary'!$D$7)^AX$29))),(_xlfn.WEIBULL.DIST(AX$29,$L125,$K125,FALSE)*$S125*((1+'Inputs &amp; Summary'!$D$7)^AX$29))),IF($M125=Lists!$H$3,IF($K125&lt;1,((($R125*(1-$E125)+$Q125*(1-$F125))/$K125)*((1+'Inputs &amp; Summary'!$D$7)^AX$29)),((INT(AX$29/$K125)-INT((AX$29-1)/$K125))*($R125*(1-$E125)+$Q125*(1-$F125))*((1+'Inputs &amp; Summary'!$D$7)^AX$29))),((_xlfn.WEIBULL.DIST(AX$29,$L125,$K125,FALSE)*($R125*(1-$E125)+$Q125*(1-$F125))*((1+'Inputs &amp; Summary'!$D$7)^AX$29))))))</f>
        <v>0</v>
      </c>
      <c r="AY125" s="114">
        <f>$D125*IF(AY$29&gt;'Inputs &amp; Summary'!$D$5,0,IF(AY$29&gt;VLOOKUP($G125,Lists!$J$17:$K$21,2),IF($M125=Lists!$H$3,IF($K125&lt;1,(($S125/$K125)*((1+'Inputs &amp; Summary'!$D$7)^AY$29)),((INT(AY$29/$K125)-INT((AY$29-1)/$K125))*$S125*((1+'Inputs &amp; Summary'!$D$7)^AY$29))),(_xlfn.WEIBULL.DIST(AY$29,$L125,$K125,FALSE)*$S125*((1+'Inputs &amp; Summary'!$D$7)^AY$29))),IF($M125=Lists!$H$3,IF($K125&lt;1,((($R125*(1-$E125)+$Q125*(1-$F125))/$K125)*((1+'Inputs &amp; Summary'!$D$7)^AY$29)),((INT(AY$29/$K125)-INT((AY$29-1)/$K125))*($R125*(1-$E125)+$Q125*(1-$F125))*((1+'Inputs &amp; Summary'!$D$7)^AY$29))),((_xlfn.WEIBULL.DIST(AY$29,$L125,$K125,FALSE)*($R125*(1-$E125)+$Q125*(1-$F125))*((1+'Inputs &amp; Summary'!$D$7)^AY$29))))))</f>
        <v>0</v>
      </c>
      <c r="AZ125" s="114">
        <f>$D125*IF(AZ$29&gt;'Inputs &amp; Summary'!$D$5,0,IF(AZ$29&gt;VLOOKUP($G125,Lists!$J$17:$K$21,2),IF($M125=Lists!$H$3,IF($K125&lt;1,(($S125/$K125)*((1+'Inputs &amp; Summary'!$D$7)^AZ$29)),((INT(AZ$29/$K125)-INT((AZ$29-1)/$K125))*$S125*((1+'Inputs &amp; Summary'!$D$7)^AZ$29))),(_xlfn.WEIBULL.DIST(AZ$29,$L125,$K125,FALSE)*$S125*((1+'Inputs &amp; Summary'!$D$7)^AZ$29))),IF($M125=Lists!$H$3,IF($K125&lt;1,((($R125*(1-$E125)+$Q125*(1-$F125))/$K125)*((1+'Inputs &amp; Summary'!$D$7)^AZ$29)),((INT(AZ$29/$K125)-INT((AZ$29-1)/$K125))*($R125*(1-$E125)+$Q125*(1-$F125))*((1+'Inputs &amp; Summary'!$D$7)^AZ$29))),((_xlfn.WEIBULL.DIST(AZ$29,$L125,$K125,FALSE)*($R125*(1-$E125)+$Q125*(1-$F125))*((1+'Inputs &amp; Summary'!$D$7)^AZ$29))))))</f>
        <v>0</v>
      </c>
      <c r="BA125" s="114">
        <f>$D125*IF(BA$29&gt;'Inputs &amp; Summary'!$D$5,0,IF(BA$29&gt;VLOOKUP($G125,Lists!$J$17:$K$21,2),IF($M125=Lists!$H$3,IF($K125&lt;1,(($S125/$K125)*((1+'Inputs &amp; Summary'!$D$7)^BA$29)),((INT(BA$29/$K125)-INT((BA$29-1)/$K125))*$S125*((1+'Inputs &amp; Summary'!$D$7)^BA$29))),(_xlfn.WEIBULL.DIST(BA$29,$L125,$K125,FALSE)*$S125*((1+'Inputs &amp; Summary'!$D$7)^BA$29))),IF($M125=Lists!$H$3,IF($K125&lt;1,((($R125*(1-$E125)+$Q125*(1-$F125))/$K125)*((1+'Inputs &amp; Summary'!$D$7)^BA$29)),((INT(BA$29/$K125)-INT((BA$29-1)/$K125))*($R125*(1-$E125)+$Q125*(1-$F125))*((1+'Inputs &amp; Summary'!$D$7)^BA$29))),((_xlfn.WEIBULL.DIST(BA$29,$L125,$K125,FALSE)*($R125*(1-$E125)+$Q125*(1-$F125))*((1+'Inputs &amp; Summary'!$D$7)^BA$29))))))</f>
        <v>0</v>
      </c>
      <c r="BB125" s="114">
        <f>$D125*IF(BB$29&gt;'Inputs &amp; Summary'!$D$5,0,IF(BB$29&gt;VLOOKUP($G125,Lists!$J$17:$K$21,2),IF($M125=Lists!$H$3,IF($K125&lt;1,(($S125/$K125)*((1+'Inputs &amp; Summary'!$D$7)^BB$29)),((INT(BB$29/$K125)-INT((BB$29-1)/$K125))*$S125*((1+'Inputs &amp; Summary'!$D$7)^BB$29))),(_xlfn.WEIBULL.DIST(BB$29,$L125,$K125,FALSE)*$S125*((1+'Inputs &amp; Summary'!$D$7)^BB$29))),IF($M125=Lists!$H$3,IF($K125&lt;1,((($R125*(1-$E125)+$Q125*(1-$F125))/$K125)*((1+'Inputs &amp; Summary'!$D$7)^BB$29)),((INT(BB$29/$K125)-INT((BB$29-1)/$K125))*($R125*(1-$E125)+$Q125*(1-$F125))*((1+'Inputs &amp; Summary'!$D$7)^BB$29))),((_xlfn.WEIBULL.DIST(BB$29,$L125,$K125,FALSE)*($R125*(1-$E125)+$Q125*(1-$F125))*((1+'Inputs &amp; Summary'!$D$7)^BB$29))))))</f>
        <v>0</v>
      </c>
      <c r="BC125" s="114">
        <f>$D125*IF(BC$29&gt;'Inputs &amp; Summary'!$D$5,0,IF(BC$29&gt;VLOOKUP($G125,Lists!$J$17:$K$21,2),IF($M125=Lists!$H$3,IF($K125&lt;1,(($S125/$K125)*((1+'Inputs &amp; Summary'!$D$7)^BC$29)),((INT(BC$29/$K125)-INT((BC$29-1)/$K125))*$S125*((1+'Inputs &amp; Summary'!$D$7)^BC$29))),(_xlfn.WEIBULL.DIST(BC$29,$L125,$K125,FALSE)*$S125*((1+'Inputs &amp; Summary'!$D$7)^BC$29))),IF($M125=Lists!$H$3,IF($K125&lt;1,((($R125*(1-$E125)+$Q125*(1-$F125))/$K125)*((1+'Inputs &amp; Summary'!$D$7)^BC$29)),((INT(BC$29/$K125)-INT((BC$29-1)/$K125))*($R125*(1-$E125)+$Q125*(1-$F125))*((1+'Inputs &amp; Summary'!$D$7)^BC$29))),((_xlfn.WEIBULL.DIST(BC$29,$L125,$K125,FALSE)*($R125*(1-$E125)+$Q125*(1-$F125))*((1+'Inputs &amp; Summary'!$D$7)^BC$29))))))</f>
        <v>0</v>
      </c>
      <c r="BD125" s="114">
        <f>$D125*IF(BD$29&gt;'Inputs &amp; Summary'!$D$5,0,IF(BD$29&gt;VLOOKUP($G125,Lists!$J$17:$K$21,2),IF($M125=Lists!$H$3,IF($K125&lt;1,(($S125/$K125)*((1+'Inputs &amp; Summary'!$D$7)^BD$29)),((INT(BD$29/$K125)-INT((BD$29-1)/$K125))*$S125*((1+'Inputs &amp; Summary'!$D$7)^BD$29))),(_xlfn.WEIBULL.DIST(BD$29,$L125,$K125,FALSE)*$S125*((1+'Inputs &amp; Summary'!$D$7)^BD$29))),IF($M125=Lists!$H$3,IF($K125&lt;1,((($R125*(1-$E125)+$Q125*(1-$F125))/$K125)*((1+'Inputs &amp; Summary'!$D$7)^BD$29)),((INT(BD$29/$K125)-INT((BD$29-1)/$K125))*($R125*(1-$E125)+$Q125*(1-$F125))*((1+'Inputs &amp; Summary'!$D$7)^BD$29))),((_xlfn.WEIBULL.DIST(BD$29,$L125,$K125,FALSE)*($R125*(1-$E125)+$Q125*(1-$F125))*((1+'Inputs &amp; Summary'!$D$7)^BD$29))))))</f>
        <v>0</v>
      </c>
      <c r="BE125" s="114">
        <f>$D125*IF(BE$29&gt;'Inputs &amp; Summary'!$D$5,0,IF(BE$29&gt;VLOOKUP($G125,Lists!$J$17:$K$21,2),IF($M125=Lists!$H$3,IF($K125&lt;1,(($S125/$K125)*((1+'Inputs &amp; Summary'!$D$7)^BE$29)),((INT(BE$29/$K125)-INT((BE$29-1)/$K125))*$S125*((1+'Inputs &amp; Summary'!$D$7)^BE$29))),(_xlfn.WEIBULL.DIST(BE$29,$L125,$K125,FALSE)*$S125*((1+'Inputs &amp; Summary'!$D$7)^BE$29))),IF($M125=Lists!$H$3,IF($K125&lt;1,((($R125*(1-$E125)+$Q125*(1-$F125))/$K125)*((1+'Inputs &amp; Summary'!$D$7)^BE$29)),((INT(BE$29/$K125)-INT((BE$29-1)/$K125))*($R125*(1-$E125)+$Q125*(1-$F125))*((1+'Inputs &amp; Summary'!$D$7)^BE$29))),((_xlfn.WEIBULL.DIST(BE$29,$L125,$K125,FALSE)*($R125*(1-$E125)+$Q125*(1-$F125))*((1+'Inputs &amp; Summary'!$D$7)^BE$29))))))</f>
        <v>0</v>
      </c>
      <c r="BF125" s="114">
        <f>$D125*IF(BF$29&gt;'Inputs &amp; Summary'!$D$5,0,IF(BF$29&gt;VLOOKUP($G125,Lists!$J$17:$K$21,2),IF($M125=Lists!$H$3,IF($K125&lt;1,(($S125/$K125)*((1+'Inputs &amp; Summary'!$D$7)^BF$29)),((INT(BF$29/$K125)-INT((BF$29-1)/$K125))*$S125*((1+'Inputs &amp; Summary'!$D$7)^BF$29))),(_xlfn.WEIBULL.DIST(BF$29,$L125,$K125,FALSE)*$S125*((1+'Inputs &amp; Summary'!$D$7)^BF$29))),IF($M125=Lists!$H$3,IF($K125&lt;1,((($R125*(1-$E125)+$Q125*(1-$F125))/$K125)*((1+'Inputs &amp; Summary'!$D$7)^BF$29)),((INT(BF$29/$K125)-INT((BF$29-1)/$K125))*($R125*(1-$E125)+$Q125*(1-$F125))*((1+'Inputs &amp; Summary'!$D$7)^BF$29))),((_xlfn.WEIBULL.DIST(BF$29,$L125,$K125,FALSE)*($R125*(1-$E125)+$Q125*(1-$F125))*((1+'Inputs &amp; Summary'!$D$7)^BF$29))))))</f>
        <v>0</v>
      </c>
      <c r="BG125" s="114">
        <f>$D125*IF(BG$29&gt;'Inputs &amp; Summary'!$D$5,0,IF(BG$29&gt;VLOOKUP($G125,Lists!$J$17:$K$21,2),IF($M125=Lists!$H$3,IF($K125&lt;1,(($S125/$K125)*((1+'Inputs &amp; Summary'!$D$7)^BG$29)),((INT(BG$29/$K125)-INT((BG$29-1)/$K125))*$S125*((1+'Inputs &amp; Summary'!$D$7)^BG$29))),(_xlfn.WEIBULL.DIST(BG$29,$L125,$K125,FALSE)*$S125*((1+'Inputs &amp; Summary'!$D$7)^BG$29))),IF($M125=Lists!$H$3,IF($K125&lt;1,((($R125*(1-$E125)+$Q125*(1-$F125))/$K125)*((1+'Inputs &amp; Summary'!$D$7)^BG$29)),((INT(BG$29/$K125)-INT((BG$29-1)/$K125))*($R125*(1-$E125)+$Q125*(1-$F125))*((1+'Inputs &amp; Summary'!$D$7)^BG$29))),((_xlfn.WEIBULL.DIST(BG$29,$L125,$K125,FALSE)*($R125*(1-$E125)+$Q125*(1-$F125))*((1+'Inputs &amp; Summary'!$D$7)^BG$29))))))</f>
        <v>0</v>
      </c>
      <c r="BH125" s="114">
        <f>$D125*IF(BH$29&gt;'Inputs &amp; Summary'!$D$5,0,IF(BH$29&gt;VLOOKUP($G125,Lists!$J$17:$K$21,2),IF($M125=Lists!$H$3,IF($K125&lt;1,(($S125/$K125)*((1+'Inputs &amp; Summary'!$D$7)^BH$29)),((INT(BH$29/$K125)-INT((BH$29-1)/$K125))*$S125*((1+'Inputs &amp; Summary'!$D$7)^BH$29))),(_xlfn.WEIBULL.DIST(BH$29,$L125,$K125,FALSE)*$S125*((1+'Inputs &amp; Summary'!$D$7)^BH$29))),IF($M125=Lists!$H$3,IF($K125&lt;1,((($R125*(1-$E125)+$Q125*(1-$F125))/$K125)*((1+'Inputs &amp; Summary'!$D$7)^BH$29)),((INT(BH$29/$K125)-INT((BH$29-1)/$K125))*($R125*(1-$E125)+$Q125*(1-$F125))*((1+'Inputs &amp; Summary'!$D$7)^BH$29))),((_xlfn.WEIBULL.DIST(BH$29,$L125,$K125,FALSE)*($R125*(1-$E125)+$Q125*(1-$F125))*((1+'Inputs &amp; Summary'!$D$7)^BH$29))))))</f>
        <v>0</v>
      </c>
      <c r="BI125" s="114">
        <f>$D125*IF(BI$29&gt;'Inputs &amp; Summary'!$D$5,0,IF(BI$29&gt;VLOOKUP($G125,Lists!$J$17:$K$21,2),IF($M125=Lists!$H$3,IF($K125&lt;1,(($S125/$K125)*((1+'Inputs &amp; Summary'!$D$7)^BI$29)),((INT(BI$29/$K125)-INT((BI$29-1)/$K125))*$S125*((1+'Inputs &amp; Summary'!$D$7)^BI$29))),(_xlfn.WEIBULL.DIST(BI$29,$L125,$K125,FALSE)*$S125*((1+'Inputs &amp; Summary'!$D$7)^BI$29))),IF($M125=Lists!$H$3,IF($K125&lt;1,((($R125*(1-$E125)+$Q125*(1-$F125))/$K125)*((1+'Inputs &amp; Summary'!$D$7)^BI$29)),((INT(BI$29/$K125)-INT((BI$29-1)/$K125))*($R125*(1-$E125)+$Q125*(1-$F125))*((1+'Inputs &amp; Summary'!$D$7)^BI$29))),((_xlfn.WEIBULL.DIST(BI$29,$L125,$K125,FALSE)*($R125*(1-$E125)+$Q125*(1-$F125))*((1+'Inputs &amp; Summary'!$D$7)^BI$29))))))</f>
        <v>0</v>
      </c>
      <c r="BJ125" s="114">
        <f>$D125*IF(BJ$29&gt;'Inputs &amp; Summary'!$D$5,0,IF(BJ$29&gt;VLOOKUP($G125,Lists!$J$17:$K$21,2),IF($M125=Lists!$H$3,IF($K125&lt;1,(($S125/$K125)*((1+'Inputs &amp; Summary'!$D$7)^BJ$29)),((INT(BJ$29/$K125)-INT((BJ$29-1)/$K125))*$S125*((1+'Inputs &amp; Summary'!$D$7)^BJ$29))),(_xlfn.WEIBULL.DIST(BJ$29,$L125,$K125,FALSE)*$S125*((1+'Inputs &amp; Summary'!$D$7)^BJ$29))),IF($M125=Lists!$H$3,IF($K125&lt;1,((($R125*(1-$E125)+$Q125*(1-$F125))/$K125)*((1+'Inputs &amp; Summary'!$D$7)^BJ$29)),((INT(BJ$29/$K125)-INT((BJ$29-1)/$K125))*($R125*(1-$E125)+$Q125*(1-$F125))*((1+'Inputs &amp; Summary'!$D$7)^BJ$29))),((_xlfn.WEIBULL.DIST(BJ$29,$L125,$K125,FALSE)*($R125*(1-$E125)+$Q125*(1-$F125))*((1+'Inputs &amp; Summary'!$D$7)^BJ$29))))))</f>
        <v>0</v>
      </c>
      <c r="BK125" s="114">
        <f>$D125*IF(BK$29&gt;'Inputs &amp; Summary'!$D$5,0,IF(BK$29&gt;VLOOKUP($G125,Lists!$J$17:$K$21,2),IF($M125=Lists!$H$3,IF($K125&lt;1,(($S125/$K125)*((1+'Inputs &amp; Summary'!$D$7)^BK$29)),((INT(BK$29/$K125)-INT((BK$29-1)/$K125))*$S125*((1+'Inputs &amp; Summary'!$D$7)^BK$29))),(_xlfn.WEIBULL.DIST(BK$29,$L125,$K125,FALSE)*$S125*((1+'Inputs &amp; Summary'!$D$7)^BK$29))),IF($M125=Lists!$H$3,IF($K125&lt;1,((($R125*(1-$E125)+$Q125*(1-$F125))/$K125)*((1+'Inputs &amp; Summary'!$D$7)^BK$29)),((INT(BK$29/$K125)-INT((BK$29-1)/$K125))*($R125*(1-$E125)+$Q125*(1-$F125))*((1+'Inputs &amp; Summary'!$D$7)^BK$29))),((_xlfn.WEIBULL.DIST(BK$29,$L125,$K125,FALSE)*($R125*(1-$E125)+$Q125*(1-$F125))*((1+'Inputs &amp; Summary'!$D$7)^BK$29))))))</f>
        <v>0</v>
      </c>
      <c r="BL125" s="114">
        <f>$D125*IF(BL$29&gt;'Inputs &amp; Summary'!$D$5,0,IF(BL$29&gt;VLOOKUP($G125,Lists!$J$17:$K$21,2),IF($M125=Lists!$H$3,IF($K125&lt;1,(($S125/$K125)*((1+'Inputs &amp; Summary'!$D$7)^BL$29)),((INT(BL$29/$K125)-INT((BL$29-1)/$K125))*$S125*((1+'Inputs &amp; Summary'!$D$7)^BL$29))),(_xlfn.WEIBULL.DIST(BL$29,$L125,$K125,FALSE)*$S125*((1+'Inputs &amp; Summary'!$D$7)^BL$29))),IF($M125=Lists!$H$3,IF($K125&lt;1,((($R125*(1-$E125)+$Q125*(1-$F125))/$K125)*((1+'Inputs &amp; Summary'!$D$7)^BL$29)),((INT(BL$29/$K125)-INT((BL$29-1)/$K125))*($R125*(1-$E125)+$Q125*(1-$F125))*((1+'Inputs &amp; Summary'!$D$7)^BL$29))),((_xlfn.WEIBULL.DIST(BL$29,$L125,$K125,FALSE)*($R125*(1-$E125)+$Q125*(1-$F125))*((1+'Inputs &amp; Summary'!$D$7)^BL$29))))))</f>
        <v>0</v>
      </c>
    </row>
    <row r="126" spans="1:64" x14ac:dyDescent="0.3">
      <c r="A126" s="79" t="s">
        <v>40</v>
      </c>
      <c r="B126" s="33" t="s">
        <v>307</v>
      </c>
      <c r="C126" s="33" t="s">
        <v>39</v>
      </c>
      <c r="D126" s="115">
        <v>0</v>
      </c>
      <c r="E126" s="68">
        <v>0</v>
      </c>
      <c r="F126" s="68">
        <v>0</v>
      </c>
      <c r="G126" s="213" t="s">
        <v>433</v>
      </c>
      <c r="H126" s="34"/>
      <c r="I126" s="34" t="s">
        <v>270</v>
      </c>
      <c r="J126" s="33">
        <f>VLOOKUP(I126,'Labor Rates'!$A$1:$B$16,2)</f>
        <v>25.173076923076923</v>
      </c>
      <c r="K126" s="35">
        <v>1</v>
      </c>
      <c r="L126" s="35">
        <v>1</v>
      </c>
      <c r="M126" s="33" t="s">
        <v>259</v>
      </c>
      <c r="N126" s="84">
        <v>1</v>
      </c>
      <c r="O126" s="35">
        <v>0.1</v>
      </c>
      <c r="P126" s="5">
        <v>0</v>
      </c>
      <c r="Q126" s="73">
        <f t="shared" ref="Q126:Q158" si="21">O126*N126*J126</f>
        <v>2.5173076923076927</v>
      </c>
      <c r="R126" s="73">
        <f t="shared" ref="R126:R158" si="22">P126*N126</f>
        <v>0</v>
      </c>
      <c r="S126" s="74">
        <f t="shared" ref="S126:S157" si="23">D126*(R126+Q126)</f>
        <v>0</v>
      </c>
      <c r="T126" s="88"/>
      <c r="U126" s="80"/>
      <c r="V126" s="87">
        <f t="shared" ref="V126:V158" si="24">AVERAGE(Y126:AR126)</f>
        <v>0</v>
      </c>
      <c r="W126" s="87">
        <f>NPV('Inputs &amp; Summary'!$D$6,Y126:BL126)</f>
        <v>0</v>
      </c>
      <c r="X126" s="90">
        <f t="shared" ref="X126:X157" si="25">W126/SUM($W$30:$W$158)</f>
        <v>0</v>
      </c>
      <c r="Y126" s="114">
        <f>$D126*IF(Y$29&gt;'Inputs &amp; Summary'!$D$5,0,IF(Y$29&gt;VLOOKUP($G126,Lists!$J$17:$K$21,2),IF($M126=Lists!$H$3,IF($K126&lt;1,(($S126/$K126)*((1+'Inputs &amp; Summary'!$D$7)^Y$29)),((INT(Y$29/$K126)-INT((Y$29-1)/$K126))*$S126*((1+'Inputs &amp; Summary'!$D$7)^Y$29))),(_xlfn.WEIBULL.DIST(Y$29,$L126,$K126,FALSE)*$S126*((1+'Inputs &amp; Summary'!$D$7)^Y$29))),IF($M126=Lists!$H$3,IF($K126&lt;1,((($R126*(1-$E126)+$Q126*(1-$F126))/$K126)*((1+'Inputs &amp; Summary'!$D$7)^Y$29)),((INT(Y$29/$K126)-INT((Y$29-1)/$K126))*($R126*(1-$E126)+$Q126*(1-$F126))*((1+'Inputs &amp; Summary'!$D$7)^Y$29))),((_xlfn.WEIBULL.DIST(Y$29,$L126,$K126,FALSE)*($R126*(1-$E126)+$Q126*(1-$F126))*((1+'Inputs &amp; Summary'!$D$7)^Y$29))))))</f>
        <v>0</v>
      </c>
      <c r="Z126" s="114">
        <f>$D126*IF(Z$29&gt;'Inputs &amp; Summary'!$D$5,0,IF(Z$29&gt;VLOOKUP($G126,Lists!$J$17:$K$21,2),IF($M126=Lists!$H$3,IF($K126&lt;1,(($S126/$K126)*((1+'Inputs &amp; Summary'!$D$7)^Z$29)),((INT(Z$29/$K126)-INT((Z$29-1)/$K126))*$S126*((1+'Inputs &amp; Summary'!$D$7)^Z$29))),(_xlfn.WEIBULL.DIST(Z$29,$L126,$K126,FALSE)*$S126*((1+'Inputs &amp; Summary'!$D$7)^Z$29))),IF($M126=Lists!$H$3,IF($K126&lt;1,((($R126*(1-$E126)+$Q126*(1-$F126))/$K126)*((1+'Inputs &amp; Summary'!$D$7)^Z$29)),((INT(Z$29/$K126)-INT((Z$29-1)/$K126))*($R126*(1-$E126)+$Q126*(1-$F126))*((1+'Inputs &amp; Summary'!$D$7)^Z$29))),((_xlfn.WEIBULL.DIST(Z$29,$L126,$K126,FALSE)*($R126*(1-$E126)+$Q126*(1-$F126))*((1+'Inputs &amp; Summary'!$D$7)^Z$29))))))</f>
        <v>0</v>
      </c>
      <c r="AA126" s="114">
        <f>$D126*IF(AA$29&gt;'Inputs &amp; Summary'!$D$5,0,IF(AA$29&gt;VLOOKUP($G126,Lists!$J$17:$K$21,2),IF($M126=Lists!$H$3,IF($K126&lt;1,(($S126/$K126)*((1+'Inputs &amp; Summary'!$D$7)^AA$29)),((INT(AA$29/$K126)-INT((AA$29-1)/$K126))*$S126*((1+'Inputs &amp; Summary'!$D$7)^AA$29))),(_xlfn.WEIBULL.DIST(AA$29,$L126,$K126,FALSE)*$S126*((1+'Inputs &amp; Summary'!$D$7)^AA$29))),IF($M126=Lists!$H$3,IF($K126&lt;1,((($R126*(1-$E126)+$Q126*(1-$F126))/$K126)*((1+'Inputs &amp; Summary'!$D$7)^AA$29)),((INT(AA$29/$K126)-INT((AA$29-1)/$K126))*($R126*(1-$E126)+$Q126*(1-$F126))*((1+'Inputs &amp; Summary'!$D$7)^AA$29))),((_xlfn.WEIBULL.DIST(AA$29,$L126,$K126,FALSE)*($R126*(1-$E126)+$Q126*(1-$F126))*((1+'Inputs &amp; Summary'!$D$7)^AA$29))))))</f>
        <v>0</v>
      </c>
      <c r="AB126" s="114">
        <f>$D126*IF(AB$29&gt;'Inputs &amp; Summary'!$D$5,0,IF(AB$29&gt;VLOOKUP($G126,Lists!$J$17:$K$21,2),IF($M126=Lists!$H$3,IF($K126&lt;1,(($S126/$K126)*((1+'Inputs &amp; Summary'!$D$7)^AB$29)),((INT(AB$29/$K126)-INT((AB$29-1)/$K126))*$S126*((1+'Inputs &amp; Summary'!$D$7)^AB$29))),(_xlfn.WEIBULL.DIST(AB$29,$L126,$K126,FALSE)*$S126*((1+'Inputs &amp; Summary'!$D$7)^AB$29))),IF($M126=Lists!$H$3,IF($K126&lt;1,((($R126*(1-$E126)+$Q126*(1-$F126))/$K126)*((1+'Inputs &amp; Summary'!$D$7)^AB$29)),((INT(AB$29/$K126)-INT((AB$29-1)/$K126))*($R126*(1-$E126)+$Q126*(1-$F126))*((1+'Inputs &amp; Summary'!$D$7)^AB$29))),((_xlfn.WEIBULL.DIST(AB$29,$L126,$K126,FALSE)*($R126*(1-$E126)+$Q126*(1-$F126))*((1+'Inputs &amp; Summary'!$D$7)^AB$29))))))</f>
        <v>0</v>
      </c>
      <c r="AC126" s="114">
        <f>$D126*IF(AC$29&gt;'Inputs &amp; Summary'!$D$5,0,IF(AC$29&gt;VLOOKUP($G126,Lists!$J$17:$K$21,2),IF($M126=Lists!$H$3,IF($K126&lt;1,(($S126/$K126)*((1+'Inputs &amp; Summary'!$D$7)^AC$29)),((INT(AC$29/$K126)-INT((AC$29-1)/$K126))*$S126*((1+'Inputs &amp; Summary'!$D$7)^AC$29))),(_xlfn.WEIBULL.DIST(AC$29,$L126,$K126,FALSE)*$S126*((1+'Inputs &amp; Summary'!$D$7)^AC$29))),IF($M126=Lists!$H$3,IF($K126&lt;1,((($R126*(1-$E126)+$Q126*(1-$F126))/$K126)*((1+'Inputs &amp; Summary'!$D$7)^AC$29)),((INT(AC$29/$K126)-INT((AC$29-1)/$K126))*($R126*(1-$E126)+$Q126*(1-$F126))*((1+'Inputs &amp; Summary'!$D$7)^AC$29))),((_xlfn.WEIBULL.DIST(AC$29,$L126,$K126,FALSE)*($R126*(1-$E126)+$Q126*(1-$F126))*((1+'Inputs &amp; Summary'!$D$7)^AC$29))))))</f>
        <v>0</v>
      </c>
      <c r="AD126" s="114">
        <f>$D126*IF(AD$29&gt;'Inputs &amp; Summary'!$D$5,0,IF(AD$29&gt;VLOOKUP($G126,Lists!$J$17:$K$21,2),IF($M126=Lists!$H$3,IF($K126&lt;1,(($S126/$K126)*((1+'Inputs &amp; Summary'!$D$7)^AD$29)),((INT(AD$29/$K126)-INT((AD$29-1)/$K126))*$S126*((1+'Inputs &amp; Summary'!$D$7)^AD$29))),(_xlfn.WEIBULL.DIST(AD$29,$L126,$K126,FALSE)*$S126*((1+'Inputs &amp; Summary'!$D$7)^AD$29))),IF($M126=Lists!$H$3,IF($K126&lt;1,((($R126*(1-$E126)+$Q126*(1-$F126))/$K126)*((1+'Inputs &amp; Summary'!$D$7)^AD$29)),((INT(AD$29/$K126)-INT((AD$29-1)/$K126))*($R126*(1-$E126)+$Q126*(1-$F126))*((1+'Inputs &amp; Summary'!$D$7)^AD$29))),((_xlfn.WEIBULL.DIST(AD$29,$L126,$K126,FALSE)*($R126*(1-$E126)+$Q126*(1-$F126))*((1+'Inputs &amp; Summary'!$D$7)^AD$29))))))</f>
        <v>0</v>
      </c>
      <c r="AE126" s="114">
        <f>$D126*IF(AE$29&gt;'Inputs &amp; Summary'!$D$5,0,IF(AE$29&gt;VLOOKUP($G126,Lists!$J$17:$K$21,2),IF($M126=Lists!$H$3,IF($K126&lt;1,(($S126/$K126)*((1+'Inputs &amp; Summary'!$D$7)^AE$29)),((INT(AE$29/$K126)-INT((AE$29-1)/$K126))*$S126*((1+'Inputs &amp; Summary'!$D$7)^AE$29))),(_xlfn.WEIBULL.DIST(AE$29,$L126,$K126,FALSE)*$S126*((1+'Inputs &amp; Summary'!$D$7)^AE$29))),IF($M126=Lists!$H$3,IF($K126&lt;1,((($R126*(1-$E126)+$Q126*(1-$F126))/$K126)*((1+'Inputs &amp; Summary'!$D$7)^AE$29)),((INT(AE$29/$K126)-INT((AE$29-1)/$K126))*($R126*(1-$E126)+$Q126*(1-$F126))*((1+'Inputs &amp; Summary'!$D$7)^AE$29))),((_xlfn.WEIBULL.DIST(AE$29,$L126,$K126,FALSE)*($R126*(1-$E126)+$Q126*(1-$F126))*((1+'Inputs &amp; Summary'!$D$7)^AE$29))))))</f>
        <v>0</v>
      </c>
      <c r="AF126" s="114">
        <f>$D126*IF(AF$29&gt;'Inputs &amp; Summary'!$D$5,0,IF(AF$29&gt;VLOOKUP($G126,Lists!$J$17:$K$21,2),IF($M126=Lists!$H$3,IF($K126&lt;1,(($S126/$K126)*((1+'Inputs &amp; Summary'!$D$7)^AF$29)),((INT(AF$29/$K126)-INT((AF$29-1)/$K126))*$S126*((1+'Inputs &amp; Summary'!$D$7)^AF$29))),(_xlfn.WEIBULL.DIST(AF$29,$L126,$K126,FALSE)*$S126*((1+'Inputs &amp; Summary'!$D$7)^AF$29))),IF($M126=Lists!$H$3,IF($K126&lt;1,((($R126*(1-$E126)+$Q126*(1-$F126))/$K126)*((1+'Inputs &amp; Summary'!$D$7)^AF$29)),((INT(AF$29/$K126)-INT((AF$29-1)/$K126))*($R126*(1-$E126)+$Q126*(1-$F126))*((1+'Inputs &amp; Summary'!$D$7)^AF$29))),((_xlfn.WEIBULL.DIST(AF$29,$L126,$K126,FALSE)*($R126*(1-$E126)+$Q126*(1-$F126))*((1+'Inputs &amp; Summary'!$D$7)^AF$29))))))</f>
        <v>0</v>
      </c>
      <c r="AG126" s="114">
        <f>$D126*IF(AG$29&gt;'Inputs &amp; Summary'!$D$5,0,IF(AG$29&gt;VLOOKUP($G126,Lists!$J$17:$K$21,2),IF($M126=Lists!$H$3,IF($K126&lt;1,(($S126/$K126)*((1+'Inputs &amp; Summary'!$D$7)^AG$29)),((INT(AG$29/$K126)-INT((AG$29-1)/$K126))*$S126*((1+'Inputs &amp; Summary'!$D$7)^AG$29))),(_xlfn.WEIBULL.DIST(AG$29,$L126,$K126,FALSE)*$S126*((1+'Inputs &amp; Summary'!$D$7)^AG$29))),IF($M126=Lists!$H$3,IF($K126&lt;1,((($R126*(1-$E126)+$Q126*(1-$F126))/$K126)*((1+'Inputs &amp; Summary'!$D$7)^AG$29)),((INT(AG$29/$K126)-INT((AG$29-1)/$K126))*($R126*(1-$E126)+$Q126*(1-$F126))*((1+'Inputs &amp; Summary'!$D$7)^AG$29))),((_xlfn.WEIBULL.DIST(AG$29,$L126,$K126,FALSE)*($R126*(1-$E126)+$Q126*(1-$F126))*((1+'Inputs &amp; Summary'!$D$7)^AG$29))))))</f>
        <v>0</v>
      </c>
      <c r="AH126" s="114">
        <f>$D126*IF(AH$29&gt;'Inputs &amp; Summary'!$D$5,0,IF(AH$29&gt;VLOOKUP($G126,Lists!$J$17:$K$21,2),IF($M126=Lists!$H$3,IF($K126&lt;1,(($S126/$K126)*((1+'Inputs &amp; Summary'!$D$7)^AH$29)),((INT(AH$29/$K126)-INT((AH$29-1)/$K126))*$S126*((1+'Inputs &amp; Summary'!$D$7)^AH$29))),(_xlfn.WEIBULL.DIST(AH$29,$L126,$K126,FALSE)*$S126*((1+'Inputs &amp; Summary'!$D$7)^AH$29))),IF($M126=Lists!$H$3,IF($K126&lt;1,((($R126*(1-$E126)+$Q126*(1-$F126))/$K126)*((1+'Inputs &amp; Summary'!$D$7)^AH$29)),((INT(AH$29/$K126)-INT((AH$29-1)/$K126))*($R126*(1-$E126)+$Q126*(1-$F126))*((1+'Inputs &amp; Summary'!$D$7)^AH$29))),((_xlfn.WEIBULL.DIST(AH$29,$L126,$K126,FALSE)*($R126*(1-$E126)+$Q126*(1-$F126))*((1+'Inputs &amp; Summary'!$D$7)^AH$29))))))</f>
        <v>0</v>
      </c>
      <c r="AI126" s="114">
        <f>$D126*IF(AI$29&gt;'Inputs &amp; Summary'!$D$5,0,IF(AI$29&gt;VLOOKUP($G126,Lists!$J$17:$K$21,2),IF($M126=Lists!$H$3,IF($K126&lt;1,(($S126/$K126)*((1+'Inputs &amp; Summary'!$D$7)^AI$29)),((INT(AI$29/$K126)-INT((AI$29-1)/$K126))*$S126*((1+'Inputs &amp; Summary'!$D$7)^AI$29))),(_xlfn.WEIBULL.DIST(AI$29,$L126,$K126,FALSE)*$S126*((1+'Inputs &amp; Summary'!$D$7)^AI$29))),IF($M126=Lists!$H$3,IF($K126&lt;1,((($R126*(1-$E126)+$Q126*(1-$F126))/$K126)*((1+'Inputs &amp; Summary'!$D$7)^AI$29)),((INT(AI$29/$K126)-INT((AI$29-1)/$K126))*($R126*(1-$E126)+$Q126*(1-$F126))*((1+'Inputs &amp; Summary'!$D$7)^AI$29))),((_xlfn.WEIBULL.DIST(AI$29,$L126,$K126,FALSE)*($R126*(1-$E126)+$Q126*(1-$F126))*((1+'Inputs &amp; Summary'!$D$7)^AI$29))))))</f>
        <v>0</v>
      </c>
      <c r="AJ126" s="114">
        <f>$D126*IF(AJ$29&gt;'Inputs &amp; Summary'!$D$5,0,IF(AJ$29&gt;VLOOKUP($G126,Lists!$J$17:$K$21,2),IF($M126=Lists!$H$3,IF($K126&lt;1,(($S126/$K126)*((1+'Inputs &amp; Summary'!$D$7)^AJ$29)),((INT(AJ$29/$K126)-INT((AJ$29-1)/$K126))*$S126*((1+'Inputs &amp; Summary'!$D$7)^AJ$29))),(_xlfn.WEIBULL.DIST(AJ$29,$L126,$K126,FALSE)*$S126*((1+'Inputs &amp; Summary'!$D$7)^AJ$29))),IF($M126=Lists!$H$3,IF($K126&lt;1,((($R126*(1-$E126)+$Q126*(1-$F126))/$K126)*((1+'Inputs &amp; Summary'!$D$7)^AJ$29)),((INT(AJ$29/$K126)-INT((AJ$29-1)/$K126))*($R126*(1-$E126)+$Q126*(1-$F126))*((1+'Inputs &amp; Summary'!$D$7)^AJ$29))),((_xlfn.WEIBULL.DIST(AJ$29,$L126,$K126,FALSE)*($R126*(1-$E126)+$Q126*(1-$F126))*((1+'Inputs &amp; Summary'!$D$7)^AJ$29))))))</f>
        <v>0</v>
      </c>
      <c r="AK126" s="114">
        <f>$D126*IF(AK$29&gt;'Inputs &amp; Summary'!$D$5,0,IF(AK$29&gt;VLOOKUP($G126,Lists!$J$17:$K$21,2),IF($M126=Lists!$H$3,IF($K126&lt;1,(($S126/$K126)*((1+'Inputs &amp; Summary'!$D$7)^AK$29)),((INT(AK$29/$K126)-INT((AK$29-1)/$K126))*$S126*((1+'Inputs &amp; Summary'!$D$7)^AK$29))),(_xlfn.WEIBULL.DIST(AK$29,$L126,$K126,FALSE)*$S126*((1+'Inputs &amp; Summary'!$D$7)^AK$29))),IF($M126=Lists!$H$3,IF($K126&lt;1,((($R126*(1-$E126)+$Q126*(1-$F126))/$K126)*((1+'Inputs &amp; Summary'!$D$7)^AK$29)),((INT(AK$29/$K126)-INT((AK$29-1)/$K126))*($R126*(1-$E126)+$Q126*(1-$F126))*((1+'Inputs &amp; Summary'!$D$7)^AK$29))),((_xlfn.WEIBULL.DIST(AK$29,$L126,$K126,FALSE)*($R126*(1-$E126)+$Q126*(1-$F126))*((1+'Inputs &amp; Summary'!$D$7)^AK$29))))))</f>
        <v>0</v>
      </c>
      <c r="AL126" s="114">
        <f>$D126*IF(AL$29&gt;'Inputs &amp; Summary'!$D$5,0,IF(AL$29&gt;VLOOKUP($G126,Lists!$J$17:$K$21,2),IF($M126=Lists!$H$3,IF($K126&lt;1,(($S126/$K126)*((1+'Inputs &amp; Summary'!$D$7)^AL$29)),((INT(AL$29/$K126)-INT((AL$29-1)/$K126))*$S126*((1+'Inputs &amp; Summary'!$D$7)^AL$29))),(_xlfn.WEIBULL.DIST(AL$29,$L126,$K126,FALSE)*$S126*((1+'Inputs &amp; Summary'!$D$7)^AL$29))),IF($M126=Lists!$H$3,IF($K126&lt;1,((($R126*(1-$E126)+$Q126*(1-$F126))/$K126)*((1+'Inputs &amp; Summary'!$D$7)^AL$29)),((INT(AL$29/$K126)-INT((AL$29-1)/$K126))*($R126*(1-$E126)+$Q126*(1-$F126))*((1+'Inputs &amp; Summary'!$D$7)^AL$29))),((_xlfn.WEIBULL.DIST(AL$29,$L126,$K126,FALSE)*($R126*(1-$E126)+$Q126*(1-$F126))*((1+'Inputs &amp; Summary'!$D$7)^AL$29))))))</f>
        <v>0</v>
      </c>
      <c r="AM126" s="114">
        <f>$D126*IF(AM$29&gt;'Inputs &amp; Summary'!$D$5,0,IF(AM$29&gt;VLOOKUP($G126,Lists!$J$17:$K$21,2),IF($M126=Lists!$H$3,IF($K126&lt;1,(($S126/$K126)*((1+'Inputs &amp; Summary'!$D$7)^AM$29)),((INT(AM$29/$K126)-INT((AM$29-1)/$K126))*$S126*((1+'Inputs &amp; Summary'!$D$7)^AM$29))),(_xlfn.WEIBULL.DIST(AM$29,$L126,$K126,FALSE)*$S126*((1+'Inputs &amp; Summary'!$D$7)^AM$29))),IF($M126=Lists!$H$3,IF($K126&lt;1,((($R126*(1-$E126)+$Q126*(1-$F126))/$K126)*((1+'Inputs &amp; Summary'!$D$7)^AM$29)),((INT(AM$29/$K126)-INT((AM$29-1)/$K126))*($R126*(1-$E126)+$Q126*(1-$F126))*((1+'Inputs &amp; Summary'!$D$7)^AM$29))),((_xlfn.WEIBULL.DIST(AM$29,$L126,$K126,FALSE)*($R126*(1-$E126)+$Q126*(1-$F126))*((1+'Inputs &amp; Summary'!$D$7)^AM$29))))))</f>
        <v>0</v>
      </c>
      <c r="AN126" s="114">
        <f>$D126*IF(AN$29&gt;'Inputs &amp; Summary'!$D$5,0,IF(AN$29&gt;VLOOKUP($G126,Lists!$J$17:$K$21,2),IF($M126=Lists!$H$3,IF($K126&lt;1,(($S126/$K126)*((1+'Inputs &amp; Summary'!$D$7)^AN$29)),((INT(AN$29/$K126)-INT((AN$29-1)/$K126))*$S126*((1+'Inputs &amp; Summary'!$D$7)^AN$29))),(_xlfn.WEIBULL.DIST(AN$29,$L126,$K126,FALSE)*$S126*((1+'Inputs &amp; Summary'!$D$7)^AN$29))),IF($M126=Lists!$H$3,IF($K126&lt;1,((($R126*(1-$E126)+$Q126*(1-$F126))/$K126)*((1+'Inputs &amp; Summary'!$D$7)^AN$29)),((INT(AN$29/$K126)-INT((AN$29-1)/$K126))*($R126*(1-$E126)+$Q126*(1-$F126))*((1+'Inputs &amp; Summary'!$D$7)^AN$29))),((_xlfn.WEIBULL.DIST(AN$29,$L126,$K126,FALSE)*($R126*(1-$E126)+$Q126*(1-$F126))*((1+'Inputs &amp; Summary'!$D$7)^AN$29))))))</f>
        <v>0</v>
      </c>
      <c r="AO126" s="114">
        <f>$D126*IF(AO$29&gt;'Inputs &amp; Summary'!$D$5,0,IF(AO$29&gt;VLOOKUP($G126,Lists!$J$17:$K$21,2),IF($M126=Lists!$H$3,IF($K126&lt;1,(($S126/$K126)*((1+'Inputs &amp; Summary'!$D$7)^AO$29)),((INT(AO$29/$K126)-INT((AO$29-1)/$K126))*$S126*((1+'Inputs &amp; Summary'!$D$7)^AO$29))),(_xlfn.WEIBULL.DIST(AO$29,$L126,$K126,FALSE)*$S126*((1+'Inputs &amp; Summary'!$D$7)^AO$29))),IF($M126=Lists!$H$3,IF($K126&lt;1,((($R126*(1-$E126)+$Q126*(1-$F126))/$K126)*((1+'Inputs &amp; Summary'!$D$7)^AO$29)),((INT(AO$29/$K126)-INT((AO$29-1)/$K126))*($R126*(1-$E126)+$Q126*(1-$F126))*((1+'Inputs &amp; Summary'!$D$7)^AO$29))),((_xlfn.WEIBULL.DIST(AO$29,$L126,$K126,FALSE)*($R126*(1-$E126)+$Q126*(1-$F126))*((1+'Inputs &amp; Summary'!$D$7)^AO$29))))))</f>
        <v>0</v>
      </c>
      <c r="AP126" s="114">
        <f>$D126*IF(AP$29&gt;'Inputs &amp; Summary'!$D$5,0,IF(AP$29&gt;VLOOKUP($G126,Lists!$J$17:$K$21,2),IF($M126=Lists!$H$3,IF($K126&lt;1,(($S126/$K126)*((1+'Inputs &amp; Summary'!$D$7)^AP$29)),((INT(AP$29/$K126)-INT((AP$29-1)/$K126))*$S126*((1+'Inputs &amp; Summary'!$D$7)^AP$29))),(_xlfn.WEIBULL.DIST(AP$29,$L126,$K126,FALSE)*$S126*((1+'Inputs &amp; Summary'!$D$7)^AP$29))),IF($M126=Lists!$H$3,IF($K126&lt;1,((($R126*(1-$E126)+$Q126*(1-$F126))/$K126)*((1+'Inputs &amp; Summary'!$D$7)^AP$29)),((INT(AP$29/$K126)-INT((AP$29-1)/$K126))*($R126*(1-$E126)+$Q126*(1-$F126))*((1+'Inputs &amp; Summary'!$D$7)^AP$29))),((_xlfn.WEIBULL.DIST(AP$29,$L126,$K126,FALSE)*($R126*(1-$E126)+$Q126*(1-$F126))*((1+'Inputs &amp; Summary'!$D$7)^AP$29))))))</f>
        <v>0</v>
      </c>
      <c r="AQ126" s="114">
        <f>$D126*IF(AQ$29&gt;'Inputs &amp; Summary'!$D$5,0,IF(AQ$29&gt;VLOOKUP($G126,Lists!$J$17:$K$21,2),IF($M126=Lists!$H$3,IF($K126&lt;1,(($S126/$K126)*((1+'Inputs &amp; Summary'!$D$7)^AQ$29)),((INT(AQ$29/$K126)-INT((AQ$29-1)/$K126))*$S126*((1+'Inputs &amp; Summary'!$D$7)^AQ$29))),(_xlfn.WEIBULL.DIST(AQ$29,$L126,$K126,FALSE)*$S126*((1+'Inputs &amp; Summary'!$D$7)^AQ$29))),IF($M126=Lists!$H$3,IF($K126&lt;1,((($R126*(1-$E126)+$Q126*(1-$F126))/$K126)*((1+'Inputs &amp; Summary'!$D$7)^AQ$29)),((INT(AQ$29/$K126)-INT((AQ$29-1)/$K126))*($R126*(1-$E126)+$Q126*(1-$F126))*((1+'Inputs &amp; Summary'!$D$7)^AQ$29))),((_xlfn.WEIBULL.DIST(AQ$29,$L126,$K126,FALSE)*($R126*(1-$E126)+$Q126*(1-$F126))*((1+'Inputs &amp; Summary'!$D$7)^AQ$29))))))</f>
        <v>0</v>
      </c>
      <c r="AR126" s="114">
        <f>$D126*IF(AR$29&gt;'Inputs &amp; Summary'!$D$5,0,IF(AR$29&gt;VLOOKUP($G126,Lists!$J$17:$K$21,2),IF($M126=Lists!$H$3,IF($K126&lt;1,(($S126/$K126)*((1+'Inputs &amp; Summary'!$D$7)^AR$29)),((INT(AR$29/$K126)-INT((AR$29-1)/$K126))*$S126*((1+'Inputs &amp; Summary'!$D$7)^AR$29))),(_xlfn.WEIBULL.DIST(AR$29,$L126,$K126,FALSE)*$S126*((1+'Inputs &amp; Summary'!$D$7)^AR$29))),IF($M126=Lists!$H$3,IF($K126&lt;1,((($R126*(1-$E126)+$Q126*(1-$F126))/$K126)*((1+'Inputs &amp; Summary'!$D$7)^AR$29)),((INT(AR$29/$K126)-INT((AR$29-1)/$K126))*($R126*(1-$E126)+$Q126*(1-$F126))*((1+'Inputs &amp; Summary'!$D$7)^AR$29))),((_xlfn.WEIBULL.DIST(AR$29,$L126,$K126,FALSE)*($R126*(1-$E126)+$Q126*(1-$F126))*((1+'Inputs &amp; Summary'!$D$7)^AR$29))))))</f>
        <v>0</v>
      </c>
      <c r="AS126" s="114">
        <f>$D126*IF(AS$29&gt;'Inputs &amp; Summary'!$D$5,0,IF(AS$29&gt;VLOOKUP($G126,Lists!$J$17:$K$21,2),IF($M126=Lists!$H$3,IF($K126&lt;1,(($S126/$K126)*((1+'Inputs &amp; Summary'!$D$7)^AS$29)),((INT(AS$29/$K126)-INT((AS$29-1)/$K126))*$S126*((1+'Inputs &amp; Summary'!$D$7)^AS$29))),(_xlfn.WEIBULL.DIST(AS$29,$L126,$K126,FALSE)*$S126*((1+'Inputs &amp; Summary'!$D$7)^AS$29))),IF($M126=Lists!$H$3,IF($K126&lt;1,((($R126*(1-$E126)+$Q126*(1-$F126))/$K126)*((1+'Inputs &amp; Summary'!$D$7)^AS$29)),((INT(AS$29/$K126)-INT((AS$29-1)/$K126))*($R126*(1-$E126)+$Q126*(1-$F126))*((1+'Inputs &amp; Summary'!$D$7)^AS$29))),((_xlfn.WEIBULL.DIST(AS$29,$L126,$K126,FALSE)*($R126*(1-$E126)+$Q126*(1-$F126))*((1+'Inputs &amp; Summary'!$D$7)^AS$29))))))</f>
        <v>0</v>
      </c>
      <c r="AT126" s="114">
        <f>$D126*IF(AT$29&gt;'Inputs &amp; Summary'!$D$5,0,IF(AT$29&gt;VLOOKUP($G126,Lists!$J$17:$K$21,2),IF($M126=Lists!$H$3,IF($K126&lt;1,(($S126/$K126)*((1+'Inputs &amp; Summary'!$D$7)^AT$29)),((INT(AT$29/$K126)-INT((AT$29-1)/$K126))*$S126*((1+'Inputs &amp; Summary'!$D$7)^AT$29))),(_xlfn.WEIBULL.DIST(AT$29,$L126,$K126,FALSE)*$S126*((1+'Inputs &amp; Summary'!$D$7)^AT$29))),IF($M126=Lists!$H$3,IF($K126&lt;1,((($R126*(1-$E126)+$Q126*(1-$F126))/$K126)*((1+'Inputs &amp; Summary'!$D$7)^AT$29)),((INT(AT$29/$K126)-INT((AT$29-1)/$K126))*($R126*(1-$E126)+$Q126*(1-$F126))*((1+'Inputs &amp; Summary'!$D$7)^AT$29))),((_xlfn.WEIBULL.DIST(AT$29,$L126,$K126,FALSE)*($R126*(1-$E126)+$Q126*(1-$F126))*((1+'Inputs &amp; Summary'!$D$7)^AT$29))))))</f>
        <v>0</v>
      </c>
      <c r="AU126" s="114">
        <f>$D126*IF(AU$29&gt;'Inputs &amp; Summary'!$D$5,0,IF(AU$29&gt;VLOOKUP($G126,Lists!$J$17:$K$21,2),IF($M126=Lists!$H$3,IF($K126&lt;1,(($S126/$K126)*((1+'Inputs &amp; Summary'!$D$7)^AU$29)),((INT(AU$29/$K126)-INT((AU$29-1)/$K126))*$S126*((1+'Inputs &amp; Summary'!$D$7)^AU$29))),(_xlfn.WEIBULL.DIST(AU$29,$L126,$K126,FALSE)*$S126*((1+'Inputs &amp; Summary'!$D$7)^AU$29))),IF($M126=Lists!$H$3,IF($K126&lt;1,((($R126*(1-$E126)+$Q126*(1-$F126))/$K126)*((1+'Inputs &amp; Summary'!$D$7)^AU$29)),((INT(AU$29/$K126)-INT((AU$29-1)/$K126))*($R126*(1-$E126)+$Q126*(1-$F126))*((1+'Inputs &amp; Summary'!$D$7)^AU$29))),((_xlfn.WEIBULL.DIST(AU$29,$L126,$K126,FALSE)*($R126*(1-$E126)+$Q126*(1-$F126))*((1+'Inputs &amp; Summary'!$D$7)^AU$29))))))</f>
        <v>0</v>
      </c>
      <c r="AV126" s="114">
        <f>$D126*IF(AV$29&gt;'Inputs &amp; Summary'!$D$5,0,IF(AV$29&gt;VLOOKUP($G126,Lists!$J$17:$K$21,2),IF($M126=Lists!$H$3,IF($K126&lt;1,(($S126/$K126)*((1+'Inputs &amp; Summary'!$D$7)^AV$29)),((INT(AV$29/$K126)-INT((AV$29-1)/$K126))*$S126*((1+'Inputs &amp; Summary'!$D$7)^AV$29))),(_xlfn.WEIBULL.DIST(AV$29,$L126,$K126,FALSE)*$S126*((1+'Inputs &amp; Summary'!$D$7)^AV$29))),IF($M126=Lists!$H$3,IF($K126&lt;1,((($R126*(1-$E126)+$Q126*(1-$F126))/$K126)*((1+'Inputs &amp; Summary'!$D$7)^AV$29)),((INT(AV$29/$K126)-INT((AV$29-1)/$K126))*($R126*(1-$E126)+$Q126*(1-$F126))*((1+'Inputs &amp; Summary'!$D$7)^AV$29))),((_xlfn.WEIBULL.DIST(AV$29,$L126,$K126,FALSE)*($R126*(1-$E126)+$Q126*(1-$F126))*((1+'Inputs &amp; Summary'!$D$7)^AV$29))))))</f>
        <v>0</v>
      </c>
      <c r="AW126" s="114">
        <f>$D126*IF(AW$29&gt;'Inputs &amp; Summary'!$D$5,0,IF(AW$29&gt;VLOOKUP($G126,Lists!$J$17:$K$21,2),IF($M126=Lists!$H$3,IF($K126&lt;1,(($S126/$K126)*((1+'Inputs &amp; Summary'!$D$7)^AW$29)),((INT(AW$29/$K126)-INT((AW$29-1)/$K126))*$S126*((1+'Inputs &amp; Summary'!$D$7)^AW$29))),(_xlfn.WEIBULL.DIST(AW$29,$L126,$K126,FALSE)*$S126*((1+'Inputs &amp; Summary'!$D$7)^AW$29))),IF($M126=Lists!$H$3,IF($K126&lt;1,((($R126*(1-$E126)+$Q126*(1-$F126))/$K126)*((1+'Inputs &amp; Summary'!$D$7)^AW$29)),((INT(AW$29/$K126)-INT((AW$29-1)/$K126))*($R126*(1-$E126)+$Q126*(1-$F126))*((1+'Inputs &amp; Summary'!$D$7)^AW$29))),((_xlfn.WEIBULL.DIST(AW$29,$L126,$K126,FALSE)*($R126*(1-$E126)+$Q126*(1-$F126))*((1+'Inputs &amp; Summary'!$D$7)^AW$29))))))</f>
        <v>0</v>
      </c>
      <c r="AX126" s="114">
        <f>$D126*IF(AX$29&gt;'Inputs &amp; Summary'!$D$5,0,IF(AX$29&gt;VLOOKUP($G126,Lists!$J$17:$K$21,2),IF($M126=Lists!$H$3,IF($K126&lt;1,(($S126/$K126)*((1+'Inputs &amp; Summary'!$D$7)^AX$29)),((INT(AX$29/$K126)-INT((AX$29-1)/$K126))*$S126*((1+'Inputs &amp; Summary'!$D$7)^AX$29))),(_xlfn.WEIBULL.DIST(AX$29,$L126,$K126,FALSE)*$S126*((1+'Inputs &amp; Summary'!$D$7)^AX$29))),IF($M126=Lists!$H$3,IF($K126&lt;1,((($R126*(1-$E126)+$Q126*(1-$F126))/$K126)*((1+'Inputs &amp; Summary'!$D$7)^AX$29)),((INT(AX$29/$K126)-INT((AX$29-1)/$K126))*($R126*(1-$E126)+$Q126*(1-$F126))*((1+'Inputs &amp; Summary'!$D$7)^AX$29))),((_xlfn.WEIBULL.DIST(AX$29,$L126,$K126,FALSE)*($R126*(1-$E126)+$Q126*(1-$F126))*((1+'Inputs &amp; Summary'!$D$7)^AX$29))))))</f>
        <v>0</v>
      </c>
      <c r="AY126" s="114">
        <f>$D126*IF(AY$29&gt;'Inputs &amp; Summary'!$D$5,0,IF(AY$29&gt;VLOOKUP($G126,Lists!$J$17:$K$21,2),IF($M126=Lists!$H$3,IF($K126&lt;1,(($S126/$K126)*((1+'Inputs &amp; Summary'!$D$7)^AY$29)),((INT(AY$29/$K126)-INT((AY$29-1)/$K126))*$S126*((1+'Inputs &amp; Summary'!$D$7)^AY$29))),(_xlfn.WEIBULL.DIST(AY$29,$L126,$K126,FALSE)*$S126*((1+'Inputs &amp; Summary'!$D$7)^AY$29))),IF($M126=Lists!$H$3,IF($K126&lt;1,((($R126*(1-$E126)+$Q126*(1-$F126))/$K126)*((1+'Inputs &amp; Summary'!$D$7)^AY$29)),((INT(AY$29/$K126)-INT((AY$29-1)/$K126))*($R126*(1-$E126)+$Q126*(1-$F126))*((1+'Inputs &amp; Summary'!$D$7)^AY$29))),((_xlfn.WEIBULL.DIST(AY$29,$L126,$K126,FALSE)*($R126*(1-$E126)+$Q126*(1-$F126))*((1+'Inputs &amp; Summary'!$D$7)^AY$29))))))</f>
        <v>0</v>
      </c>
      <c r="AZ126" s="114">
        <f>$D126*IF(AZ$29&gt;'Inputs &amp; Summary'!$D$5,0,IF(AZ$29&gt;VLOOKUP($G126,Lists!$J$17:$K$21,2),IF($M126=Lists!$H$3,IF($K126&lt;1,(($S126/$K126)*((1+'Inputs &amp; Summary'!$D$7)^AZ$29)),((INT(AZ$29/$K126)-INT((AZ$29-1)/$K126))*$S126*((1+'Inputs &amp; Summary'!$D$7)^AZ$29))),(_xlfn.WEIBULL.DIST(AZ$29,$L126,$K126,FALSE)*$S126*((1+'Inputs &amp; Summary'!$D$7)^AZ$29))),IF($M126=Lists!$H$3,IF($K126&lt;1,((($R126*(1-$E126)+$Q126*(1-$F126))/$K126)*((1+'Inputs &amp; Summary'!$D$7)^AZ$29)),((INT(AZ$29/$K126)-INT((AZ$29-1)/$K126))*($R126*(1-$E126)+$Q126*(1-$F126))*((1+'Inputs &amp; Summary'!$D$7)^AZ$29))),((_xlfn.WEIBULL.DIST(AZ$29,$L126,$K126,FALSE)*($R126*(1-$E126)+$Q126*(1-$F126))*((1+'Inputs &amp; Summary'!$D$7)^AZ$29))))))</f>
        <v>0</v>
      </c>
      <c r="BA126" s="114">
        <f>$D126*IF(BA$29&gt;'Inputs &amp; Summary'!$D$5,0,IF(BA$29&gt;VLOOKUP($G126,Lists!$J$17:$K$21,2),IF($M126=Lists!$H$3,IF($K126&lt;1,(($S126/$K126)*((1+'Inputs &amp; Summary'!$D$7)^BA$29)),((INT(BA$29/$K126)-INT((BA$29-1)/$K126))*$S126*((1+'Inputs &amp; Summary'!$D$7)^BA$29))),(_xlfn.WEIBULL.DIST(BA$29,$L126,$K126,FALSE)*$S126*((1+'Inputs &amp; Summary'!$D$7)^BA$29))),IF($M126=Lists!$H$3,IF($K126&lt;1,((($R126*(1-$E126)+$Q126*(1-$F126))/$K126)*((1+'Inputs &amp; Summary'!$D$7)^BA$29)),((INT(BA$29/$K126)-INT((BA$29-1)/$K126))*($R126*(1-$E126)+$Q126*(1-$F126))*((1+'Inputs &amp; Summary'!$D$7)^BA$29))),((_xlfn.WEIBULL.DIST(BA$29,$L126,$K126,FALSE)*($R126*(1-$E126)+$Q126*(1-$F126))*((1+'Inputs &amp; Summary'!$D$7)^BA$29))))))</f>
        <v>0</v>
      </c>
      <c r="BB126" s="114">
        <f>$D126*IF(BB$29&gt;'Inputs &amp; Summary'!$D$5,0,IF(BB$29&gt;VLOOKUP($G126,Lists!$J$17:$K$21,2),IF($M126=Lists!$H$3,IF($K126&lt;1,(($S126/$K126)*((1+'Inputs &amp; Summary'!$D$7)^BB$29)),((INT(BB$29/$K126)-INT((BB$29-1)/$K126))*$S126*((1+'Inputs &amp; Summary'!$D$7)^BB$29))),(_xlfn.WEIBULL.DIST(BB$29,$L126,$K126,FALSE)*$S126*((1+'Inputs &amp; Summary'!$D$7)^BB$29))),IF($M126=Lists!$H$3,IF($K126&lt;1,((($R126*(1-$E126)+$Q126*(1-$F126))/$K126)*((1+'Inputs &amp; Summary'!$D$7)^BB$29)),((INT(BB$29/$K126)-INT((BB$29-1)/$K126))*($R126*(1-$E126)+$Q126*(1-$F126))*((1+'Inputs &amp; Summary'!$D$7)^BB$29))),((_xlfn.WEIBULL.DIST(BB$29,$L126,$K126,FALSE)*($R126*(1-$E126)+$Q126*(1-$F126))*((1+'Inputs &amp; Summary'!$D$7)^BB$29))))))</f>
        <v>0</v>
      </c>
      <c r="BC126" s="114">
        <f>$D126*IF(BC$29&gt;'Inputs &amp; Summary'!$D$5,0,IF(BC$29&gt;VLOOKUP($G126,Lists!$J$17:$K$21,2),IF($M126=Lists!$H$3,IF($K126&lt;1,(($S126/$K126)*((1+'Inputs &amp; Summary'!$D$7)^BC$29)),((INT(BC$29/$K126)-INT((BC$29-1)/$K126))*$S126*((1+'Inputs &amp; Summary'!$D$7)^BC$29))),(_xlfn.WEIBULL.DIST(BC$29,$L126,$K126,FALSE)*$S126*((1+'Inputs &amp; Summary'!$D$7)^BC$29))),IF($M126=Lists!$H$3,IF($K126&lt;1,((($R126*(1-$E126)+$Q126*(1-$F126))/$K126)*((1+'Inputs &amp; Summary'!$D$7)^BC$29)),((INT(BC$29/$K126)-INT((BC$29-1)/$K126))*($R126*(1-$E126)+$Q126*(1-$F126))*((1+'Inputs &amp; Summary'!$D$7)^BC$29))),((_xlfn.WEIBULL.DIST(BC$29,$L126,$K126,FALSE)*($R126*(1-$E126)+$Q126*(1-$F126))*((1+'Inputs &amp; Summary'!$D$7)^BC$29))))))</f>
        <v>0</v>
      </c>
      <c r="BD126" s="114">
        <f>$D126*IF(BD$29&gt;'Inputs &amp; Summary'!$D$5,0,IF(BD$29&gt;VLOOKUP($G126,Lists!$J$17:$K$21,2),IF($M126=Lists!$H$3,IF($K126&lt;1,(($S126/$K126)*((1+'Inputs &amp; Summary'!$D$7)^BD$29)),((INT(BD$29/$K126)-INT((BD$29-1)/$K126))*$S126*((1+'Inputs &amp; Summary'!$D$7)^BD$29))),(_xlfn.WEIBULL.DIST(BD$29,$L126,$K126,FALSE)*$S126*((1+'Inputs &amp; Summary'!$D$7)^BD$29))),IF($M126=Lists!$H$3,IF($K126&lt;1,((($R126*(1-$E126)+$Q126*(1-$F126))/$K126)*((1+'Inputs &amp; Summary'!$D$7)^BD$29)),((INT(BD$29/$K126)-INT((BD$29-1)/$K126))*($R126*(1-$E126)+$Q126*(1-$F126))*((1+'Inputs &amp; Summary'!$D$7)^BD$29))),((_xlfn.WEIBULL.DIST(BD$29,$L126,$K126,FALSE)*($R126*(1-$E126)+$Q126*(1-$F126))*((1+'Inputs &amp; Summary'!$D$7)^BD$29))))))</f>
        <v>0</v>
      </c>
      <c r="BE126" s="114">
        <f>$D126*IF(BE$29&gt;'Inputs &amp; Summary'!$D$5,0,IF(BE$29&gt;VLOOKUP($G126,Lists!$J$17:$K$21,2),IF($M126=Lists!$H$3,IF($K126&lt;1,(($S126/$K126)*((1+'Inputs &amp; Summary'!$D$7)^BE$29)),((INT(BE$29/$K126)-INT((BE$29-1)/$K126))*$S126*((1+'Inputs &amp; Summary'!$D$7)^BE$29))),(_xlfn.WEIBULL.DIST(BE$29,$L126,$K126,FALSE)*$S126*((1+'Inputs &amp; Summary'!$D$7)^BE$29))),IF($M126=Lists!$H$3,IF($K126&lt;1,((($R126*(1-$E126)+$Q126*(1-$F126))/$K126)*((1+'Inputs &amp; Summary'!$D$7)^BE$29)),((INT(BE$29/$K126)-INT((BE$29-1)/$K126))*($R126*(1-$E126)+$Q126*(1-$F126))*((1+'Inputs &amp; Summary'!$D$7)^BE$29))),((_xlfn.WEIBULL.DIST(BE$29,$L126,$K126,FALSE)*($R126*(1-$E126)+$Q126*(1-$F126))*((1+'Inputs &amp; Summary'!$D$7)^BE$29))))))</f>
        <v>0</v>
      </c>
      <c r="BF126" s="114">
        <f>$D126*IF(BF$29&gt;'Inputs &amp; Summary'!$D$5,0,IF(BF$29&gt;VLOOKUP($G126,Lists!$J$17:$K$21,2),IF($M126=Lists!$H$3,IF($K126&lt;1,(($S126/$K126)*((1+'Inputs &amp; Summary'!$D$7)^BF$29)),((INT(BF$29/$K126)-INT((BF$29-1)/$K126))*$S126*((1+'Inputs &amp; Summary'!$D$7)^BF$29))),(_xlfn.WEIBULL.DIST(BF$29,$L126,$K126,FALSE)*$S126*((1+'Inputs &amp; Summary'!$D$7)^BF$29))),IF($M126=Lists!$H$3,IF($K126&lt;1,((($R126*(1-$E126)+$Q126*(1-$F126))/$K126)*((1+'Inputs &amp; Summary'!$D$7)^BF$29)),((INT(BF$29/$K126)-INT((BF$29-1)/$K126))*($R126*(1-$E126)+$Q126*(1-$F126))*((1+'Inputs &amp; Summary'!$D$7)^BF$29))),((_xlfn.WEIBULL.DIST(BF$29,$L126,$K126,FALSE)*($R126*(1-$E126)+$Q126*(1-$F126))*((1+'Inputs &amp; Summary'!$D$7)^BF$29))))))</f>
        <v>0</v>
      </c>
      <c r="BG126" s="114">
        <f>$D126*IF(BG$29&gt;'Inputs &amp; Summary'!$D$5,0,IF(BG$29&gt;VLOOKUP($G126,Lists!$J$17:$K$21,2),IF($M126=Lists!$H$3,IF($K126&lt;1,(($S126/$K126)*((1+'Inputs &amp; Summary'!$D$7)^BG$29)),((INT(BG$29/$K126)-INT((BG$29-1)/$K126))*$S126*((1+'Inputs &amp; Summary'!$D$7)^BG$29))),(_xlfn.WEIBULL.DIST(BG$29,$L126,$K126,FALSE)*$S126*((1+'Inputs &amp; Summary'!$D$7)^BG$29))),IF($M126=Lists!$H$3,IF($K126&lt;1,((($R126*(1-$E126)+$Q126*(1-$F126))/$K126)*((1+'Inputs &amp; Summary'!$D$7)^BG$29)),((INT(BG$29/$K126)-INT((BG$29-1)/$K126))*($R126*(1-$E126)+$Q126*(1-$F126))*((1+'Inputs &amp; Summary'!$D$7)^BG$29))),((_xlfn.WEIBULL.DIST(BG$29,$L126,$K126,FALSE)*($R126*(1-$E126)+$Q126*(1-$F126))*((1+'Inputs &amp; Summary'!$D$7)^BG$29))))))</f>
        <v>0</v>
      </c>
      <c r="BH126" s="114">
        <f>$D126*IF(BH$29&gt;'Inputs &amp; Summary'!$D$5,0,IF(BH$29&gt;VLOOKUP($G126,Lists!$J$17:$K$21,2),IF($M126=Lists!$H$3,IF($K126&lt;1,(($S126/$K126)*((1+'Inputs &amp; Summary'!$D$7)^BH$29)),((INT(BH$29/$K126)-INT((BH$29-1)/$K126))*$S126*((1+'Inputs &amp; Summary'!$D$7)^BH$29))),(_xlfn.WEIBULL.DIST(BH$29,$L126,$K126,FALSE)*$S126*((1+'Inputs &amp; Summary'!$D$7)^BH$29))),IF($M126=Lists!$H$3,IF($K126&lt;1,((($R126*(1-$E126)+$Q126*(1-$F126))/$K126)*((1+'Inputs &amp; Summary'!$D$7)^BH$29)),((INT(BH$29/$K126)-INT((BH$29-1)/$K126))*($R126*(1-$E126)+$Q126*(1-$F126))*((1+'Inputs &amp; Summary'!$D$7)^BH$29))),((_xlfn.WEIBULL.DIST(BH$29,$L126,$K126,FALSE)*($R126*(1-$E126)+$Q126*(1-$F126))*((1+'Inputs &amp; Summary'!$D$7)^BH$29))))))</f>
        <v>0</v>
      </c>
      <c r="BI126" s="114">
        <f>$D126*IF(BI$29&gt;'Inputs &amp; Summary'!$D$5,0,IF(BI$29&gt;VLOOKUP($G126,Lists!$J$17:$K$21,2),IF($M126=Lists!$H$3,IF($K126&lt;1,(($S126/$K126)*((1+'Inputs &amp; Summary'!$D$7)^BI$29)),((INT(BI$29/$K126)-INT((BI$29-1)/$K126))*$S126*((1+'Inputs &amp; Summary'!$D$7)^BI$29))),(_xlfn.WEIBULL.DIST(BI$29,$L126,$K126,FALSE)*$S126*((1+'Inputs &amp; Summary'!$D$7)^BI$29))),IF($M126=Lists!$H$3,IF($K126&lt;1,((($R126*(1-$E126)+$Q126*(1-$F126))/$K126)*((1+'Inputs &amp; Summary'!$D$7)^BI$29)),((INT(BI$29/$K126)-INT((BI$29-1)/$K126))*($R126*(1-$E126)+$Q126*(1-$F126))*((1+'Inputs &amp; Summary'!$D$7)^BI$29))),((_xlfn.WEIBULL.DIST(BI$29,$L126,$K126,FALSE)*($R126*(1-$E126)+$Q126*(1-$F126))*((1+'Inputs &amp; Summary'!$D$7)^BI$29))))))</f>
        <v>0</v>
      </c>
      <c r="BJ126" s="114">
        <f>$D126*IF(BJ$29&gt;'Inputs &amp; Summary'!$D$5,0,IF(BJ$29&gt;VLOOKUP($G126,Lists!$J$17:$K$21,2),IF($M126=Lists!$H$3,IF($K126&lt;1,(($S126/$K126)*((1+'Inputs &amp; Summary'!$D$7)^BJ$29)),((INT(BJ$29/$K126)-INT((BJ$29-1)/$K126))*$S126*((1+'Inputs &amp; Summary'!$D$7)^BJ$29))),(_xlfn.WEIBULL.DIST(BJ$29,$L126,$K126,FALSE)*$S126*((1+'Inputs &amp; Summary'!$D$7)^BJ$29))),IF($M126=Lists!$H$3,IF($K126&lt;1,((($R126*(1-$E126)+$Q126*(1-$F126))/$K126)*((1+'Inputs &amp; Summary'!$D$7)^BJ$29)),((INT(BJ$29/$K126)-INT((BJ$29-1)/$K126))*($R126*(1-$E126)+$Q126*(1-$F126))*((1+'Inputs &amp; Summary'!$D$7)^BJ$29))),((_xlfn.WEIBULL.DIST(BJ$29,$L126,$K126,FALSE)*($R126*(1-$E126)+$Q126*(1-$F126))*((1+'Inputs &amp; Summary'!$D$7)^BJ$29))))))</f>
        <v>0</v>
      </c>
      <c r="BK126" s="114">
        <f>$D126*IF(BK$29&gt;'Inputs &amp; Summary'!$D$5,0,IF(BK$29&gt;VLOOKUP($G126,Lists!$J$17:$K$21,2),IF($M126=Lists!$H$3,IF($K126&lt;1,(($S126/$K126)*((1+'Inputs &amp; Summary'!$D$7)^BK$29)),((INT(BK$29/$K126)-INT((BK$29-1)/$K126))*$S126*((1+'Inputs &amp; Summary'!$D$7)^BK$29))),(_xlfn.WEIBULL.DIST(BK$29,$L126,$K126,FALSE)*$S126*((1+'Inputs &amp; Summary'!$D$7)^BK$29))),IF($M126=Lists!$H$3,IF($K126&lt;1,((($R126*(1-$E126)+$Q126*(1-$F126))/$K126)*((1+'Inputs &amp; Summary'!$D$7)^BK$29)),((INT(BK$29/$K126)-INT((BK$29-1)/$K126))*($R126*(1-$E126)+$Q126*(1-$F126))*((1+'Inputs &amp; Summary'!$D$7)^BK$29))),((_xlfn.WEIBULL.DIST(BK$29,$L126,$K126,FALSE)*($R126*(1-$E126)+$Q126*(1-$F126))*((1+'Inputs &amp; Summary'!$D$7)^BK$29))))))</f>
        <v>0</v>
      </c>
      <c r="BL126" s="114">
        <f>$D126*IF(BL$29&gt;'Inputs &amp; Summary'!$D$5,0,IF(BL$29&gt;VLOOKUP($G126,Lists!$J$17:$K$21,2),IF($M126=Lists!$H$3,IF($K126&lt;1,(($S126/$K126)*((1+'Inputs &amp; Summary'!$D$7)^BL$29)),((INT(BL$29/$K126)-INT((BL$29-1)/$K126))*$S126*((1+'Inputs &amp; Summary'!$D$7)^BL$29))),(_xlfn.WEIBULL.DIST(BL$29,$L126,$K126,FALSE)*$S126*((1+'Inputs &amp; Summary'!$D$7)^BL$29))),IF($M126=Lists!$H$3,IF($K126&lt;1,((($R126*(1-$E126)+$Q126*(1-$F126))/$K126)*((1+'Inputs &amp; Summary'!$D$7)^BL$29)),((INT(BL$29/$K126)-INT((BL$29-1)/$K126))*($R126*(1-$E126)+$Q126*(1-$F126))*((1+'Inputs &amp; Summary'!$D$7)^BL$29))),((_xlfn.WEIBULL.DIST(BL$29,$L126,$K126,FALSE)*($R126*(1-$E126)+$Q126*(1-$F126))*((1+'Inputs &amp; Summary'!$D$7)^BL$29))))))</f>
        <v>0</v>
      </c>
    </row>
    <row r="127" spans="1:64" x14ac:dyDescent="0.3">
      <c r="A127" s="79" t="s">
        <v>42</v>
      </c>
      <c r="B127" s="33" t="s">
        <v>307</v>
      </c>
      <c r="C127" s="33" t="s">
        <v>39</v>
      </c>
      <c r="D127" s="115">
        <v>0</v>
      </c>
      <c r="E127" s="68">
        <v>0</v>
      </c>
      <c r="F127" s="68">
        <v>0</v>
      </c>
      <c r="G127" s="213" t="s">
        <v>433</v>
      </c>
      <c r="H127" s="34" t="s">
        <v>294</v>
      </c>
      <c r="I127" s="34" t="s">
        <v>270</v>
      </c>
      <c r="J127" s="33">
        <f>VLOOKUP(I127,'Labor Rates'!$A$1:$B$16,2)</f>
        <v>25.173076923076923</v>
      </c>
      <c r="K127" s="35">
        <v>1</v>
      </c>
      <c r="L127" s="35">
        <v>1</v>
      </c>
      <c r="M127" s="33" t="s">
        <v>259</v>
      </c>
      <c r="N127" s="84">
        <f>'Inputs &amp; Summary'!$D$44</f>
        <v>103.04449648711943</v>
      </c>
      <c r="O127" s="35">
        <v>0.1</v>
      </c>
      <c r="P127" s="5">
        <v>0</v>
      </c>
      <c r="Q127" s="73">
        <f t="shared" si="21"/>
        <v>259.39470365699879</v>
      </c>
      <c r="R127" s="73">
        <f t="shared" si="22"/>
        <v>0</v>
      </c>
      <c r="S127" s="74">
        <f t="shared" si="23"/>
        <v>0</v>
      </c>
      <c r="T127" s="88"/>
      <c r="U127" s="80"/>
      <c r="V127" s="87">
        <f t="shared" si="24"/>
        <v>0</v>
      </c>
      <c r="W127" s="87">
        <f>NPV('Inputs &amp; Summary'!$D$6,Y127:BL127)</f>
        <v>0</v>
      </c>
      <c r="X127" s="90">
        <f t="shared" si="25"/>
        <v>0</v>
      </c>
      <c r="Y127" s="114">
        <f>$D127*IF(Y$29&gt;'Inputs &amp; Summary'!$D$5,0,IF(Y$29&gt;VLOOKUP($G127,Lists!$J$17:$K$21,2),IF($M127=Lists!$H$3,IF($K127&lt;1,(($S127/$K127)*((1+'Inputs &amp; Summary'!$D$7)^Y$29)),((INT(Y$29/$K127)-INT((Y$29-1)/$K127))*$S127*((1+'Inputs &amp; Summary'!$D$7)^Y$29))),(_xlfn.WEIBULL.DIST(Y$29,$L127,$K127,FALSE)*$S127*((1+'Inputs &amp; Summary'!$D$7)^Y$29))),IF($M127=Lists!$H$3,IF($K127&lt;1,((($R127*(1-$E127)+$Q127*(1-$F127))/$K127)*((1+'Inputs &amp; Summary'!$D$7)^Y$29)),((INT(Y$29/$K127)-INT((Y$29-1)/$K127))*($R127*(1-$E127)+$Q127*(1-$F127))*((1+'Inputs &amp; Summary'!$D$7)^Y$29))),((_xlfn.WEIBULL.DIST(Y$29,$L127,$K127,FALSE)*($R127*(1-$E127)+$Q127*(1-$F127))*((1+'Inputs &amp; Summary'!$D$7)^Y$29))))))</f>
        <v>0</v>
      </c>
      <c r="Z127" s="114">
        <f>$D127*IF(Z$29&gt;'Inputs &amp; Summary'!$D$5,0,IF(Z$29&gt;VLOOKUP($G127,Lists!$J$17:$K$21,2),IF($M127=Lists!$H$3,IF($K127&lt;1,(($S127/$K127)*((1+'Inputs &amp; Summary'!$D$7)^Z$29)),((INT(Z$29/$K127)-INT((Z$29-1)/$K127))*$S127*((1+'Inputs &amp; Summary'!$D$7)^Z$29))),(_xlfn.WEIBULL.DIST(Z$29,$L127,$K127,FALSE)*$S127*((1+'Inputs &amp; Summary'!$D$7)^Z$29))),IF($M127=Lists!$H$3,IF($K127&lt;1,((($R127*(1-$E127)+$Q127*(1-$F127))/$K127)*((1+'Inputs &amp; Summary'!$D$7)^Z$29)),((INT(Z$29/$K127)-INT((Z$29-1)/$K127))*($R127*(1-$E127)+$Q127*(1-$F127))*((1+'Inputs &amp; Summary'!$D$7)^Z$29))),((_xlfn.WEIBULL.DIST(Z$29,$L127,$K127,FALSE)*($R127*(1-$E127)+$Q127*(1-$F127))*((1+'Inputs &amp; Summary'!$D$7)^Z$29))))))</f>
        <v>0</v>
      </c>
      <c r="AA127" s="114">
        <f>$D127*IF(AA$29&gt;'Inputs &amp; Summary'!$D$5,0,IF(AA$29&gt;VLOOKUP($G127,Lists!$J$17:$K$21,2),IF($M127=Lists!$H$3,IF($K127&lt;1,(($S127/$K127)*((1+'Inputs &amp; Summary'!$D$7)^AA$29)),((INT(AA$29/$K127)-INT((AA$29-1)/$K127))*$S127*((1+'Inputs &amp; Summary'!$D$7)^AA$29))),(_xlfn.WEIBULL.DIST(AA$29,$L127,$K127,FALSE)*$S127*((1+'Inputs &amp; Summary'!$D$7)^AA$29))),IF($M127=Lists!$H$3,IF($K127&lt;1,((($R127*(1-$E127)+$Q127*(1-$F127))/$K127)*((1+'Inputs &amp; Summary'!$D$7)^AA$29)),((INT(AA$29/$K127)-INT((AA$29-1)/$K127))*($R127*(1-$E127)+$Q127*(1-$F127))*((1+'Inputs &amp; Summary'!$D$7)^AA$29))),((_xlfn.WEIBULL.DIST(AA$29,$L127,$K127,FALSE)*($R127*(1-$E127)+$Q127*(1-$F127))*((1+'Inputs &amp; Summary'!$D$7)^AA$29))))))</f>
        <v>0</v>
      </c>
      <c r="AB127" s="114">
        <f>$D127*IF(AB$29&gt;'Inputs &amp; Summary'!$D$5,0,IF(AB$29&gt;VLOOKUP($G127,Lists!$J$17:$K$21,2),IF($M127=Lists!$H$3,IF($K127&lt;1,(($S127/$K127)*((1+'Inputs &amp; Summary'!$D$7)^AB$29)),((INT(AB$29/$K127)-INT((AB$29-1)/$K127))*$S127*((1+'Inputs &amp; Summary'!$D$7)^AB$29))),(_xlfn.WEIBULL.DIST(AB$29,$L127,$K127,FALSE)*$S127*((1+'Inputs &amp; Summary'!$D$7)^AB$29))),IF($M127=Lists!$H$3,IF($K127&lt;1,((($R127*(1-$E127)+$Q127*(1-$F127))/$K127)*((1+'Inputs &amp; Summary'!$D$7)^AB$29)),((INT(AB$29/$K127)-INT((AB$29-1)/$K127))*($R127*(1-$E127)+$Q127*(1-$F127))*((1+'Inputs &amp; Summary'!$D$7)^AB$29))),((_xlfn.WEIBULL.DIST(AB$29,$L127,$K127,FALSE)*($R127*(1-$E127)+$Q127*(1-$F127))*((1+'Inputs &amp; Summary'!$D$7)^AB$29))))))</f>
        <v>0</v>
      </c>
      <c r="AC127" s="114">
        <f>$D127*IF(AC$29&gt;'Inputs &amp; Summary'!$D$5,0,IF(AC$29&gt;VLOOKUP($G127,Lists!$J$17:$K$21,2),IF($M127=Lists!$H$3,IF($K127&lt;1,(($S127/$K127)*((1+'Inputs &amp; Summary'!$D$7)^AC$29)),((INT(AC$29/$K127)-INT((AC$29-1)/$K127))*$S127*((1+'Inputs &amp; Summary'!$D$7)^AC$29))),(_xlfn.WEIBULL.DIST(AC$29,$L127,$K127,FALSE)*$S127*((1+'Inputs &amp; Summary'!$D$7)^AC$29))),IF($M127=Lists!$H$3,IF($K127&lt;1,((($R127*(1-$E127)+$Q127*(1-$F127))/$K127)*((1+'Inputs &amp; Summary'!$D$7)^AC$29)),((INT(AC$29/$K127)-INT((AC$29-1)/$K127))*($R127*(1-$E127)+$Q127*(1-$F127))*((1+'Inputs &amp; Summary'!$D$7)^AC$29))),((_xlfn.WEIBULL.DIST(AC$29,$L127,$K127,FALSE)*($R127*(1-$E127)+$Q127*(1-$F127))*((1+'Inputs &amp; Summary'!$D$7)^AC$29))))))</f>
        <v>0</v>
      </c>
      <c r="AD127" s="114">
        <f>$D127*IF(AD$29&gt;'Inputs &amp; Summary'!$D$5,0,IF(AD$29&gt;VLOOKUP($G127,Lists!$J$17:$K$21,2),IF($M127=Lists!$H$3,IF($K127&lt;1,(($S127/$K127)*((1+'Inputs &amp; Summary'!$D$7)^AD$29)),((INT(AD$29/$K127)-INT((AD$29-1)/$K127))*$S127*((1+'Inputs &amp; Summary'!$D$7)^AD$29))),(_xlfn.WEIBULL.DIST(AD$29,$L127,$K127,FALSE)*$S127*((1+'Inputs &amp; Summary'!$D$7)^AD$29))),IF($M127=Lists!$H$3,IF($K127&lt;1,((($R127*(1-$E127)+$Q127*(1-$F127))/$K127)*((1+'Inputs &amp; Summary'!$D$7)^AD$29)),((INT(AD$29/$K127)-INT((AD$29-1)/$K127))*($R127*(1-$E127)+$Q127*(1-$F127))*((1+'Inputs &amp; Summary'!$D$7)^AD$29))),((_xlfn.WEIBULL.DIST(AD$29,$L127,$K127,FALSE)*($R127*(1-$E127)+$Q127*(1-$F127))*((1+'Inputs &amp; Summary'!$D$7)^AD$29))))))</f>
        <v>0</v>
      </c>
      <c r="AE127" s="114">
        <f>$D127*IF(AE$29&gt;'Inputs &amp; Summary'!$D$5,0,IF(AE$29&gt;VLOOKUP($G127,Lists!$J$17:$K$21,2),IF($M127=Lists!$H$3,IF($K127&lt;1,(($S127/$K127)*((1+'Inputs &amp; Summary'!$D$7)^AE$29)),((INT(AE$29/$K127)-INT((AE$29-1)/$K127))*$S127*((1+'Inputs &amp; Summary'!$D$7)^AE$29))),(_xlfn.WEIBULL.DIST(AE$29,$L127,$K127,FALSE)*$S127*((1+'Inputs &amp; Summary'!$D$7)^AE$29))),IF($M127=Lists!$H$3,IF($K127&lt;1,((($R127*(1-$E127)+$Q127*(1-$F127))/$K127)*((1+'Inputs &amp; Summary'!$D$7)^AE$29)),((INT(AE$29/$K127)-INT((AE$29-1)/$K127))*($R127*(1-$E127)+$Q127*(1-$F127))*((1+'Inputs &amp; Summary'!$D$7)^AE$29))),((_xlfn.WEIBULL.DIST(AE$29,$L127,$K127,FALSE)*($R127*(1-$E127)+$Q127*(1-$F127))*((1+'Inputs &amp; Summary'!$D$7)^AE$29))))))</f>
        <v>0</v>
      </c>
      <c r="AF127" s="114">
        <f>$D127*IF(AF$29&gt;'Inputs &amp; Summary'!$D$5,0,IF(AF$29&gt;VLOOKUP($G127,Lists!$J$17:$K$21,2),IF($M127=Lists!$H$3,IF($K127&lt;1,(($S127/$K127)*((1+'Inputs &amp; Summary'!$D$7)^AF$29)),((INT(AF$29/$K127)-INT((AF$29-1)/$K127))*$S127*((1+'Inputs &amp; Summary'!$D$7)^AF$29))),(_xlfn.WEIBULL.DIST(AF$29,$L127,$K127,FALSE)*$S127*((1+'Inputs &amp; Summary'!$D$7)^AF$29))),IF($M127=Lists!$H$3,IF($K127&lt;1,((($R127*(1-$E127)+$Q127*(1-$F127))/$K127)*((1+'Inputs &amp; Summary'!$D$7)^AF$29)),((INT(AF$29/$K127)-INT((AF$29-1)/$K127))*($R127*(1-$E127)+$Q127*(1-$F127))*((1+'Inputs &amp; Summary'!$D$7)^AF$29))),((_xlfn.WEIBULL.DIST(AF$29,$L127,$K127,FALSE)*($R127*(1-$E127)+$Q127*(1-$F127))*((1+'Inputs &amp; Summary'!$D$7)^AF$29))))))</f>
        <v>0</v>
      </c>
      <c r="AG127" s="114">
        <f>$D127*IF(AG$29&gt;'Inputs &amp; Summary'!$D$5,0,IF(AG$29&gt;VLOOKUP($G127,Lists!$J$17:$K$21,2),IF($M127=Lists!$H$3,IF($K127&lt;1,(($S127/$K127)*((1+'Inputs &amp; Summary'!$D$7)^AG$29)),((INT(AG$29/$K127)-INT((AG$29-1)/$K127))*$S127*((1+'Inputs &amp; Summary'!$D$7)^AG$29))),(_xlfn.WEIBULL.DIST(AG$29,$L127,$K127,FALSE)*$S127*((1+'Inputs &amp; Summary'!$D$7)^AG$29))),IF($M127=Lists!$H$3,IF($K127&lt;1,((($R127*(1-$E127)+$Q127*(1-$F127))/$K127)*((1+'Inputs &amp; Summary'!$D$7)^AG$29)),((INT(AG$29/$K127)-INT((AG$29-1)/$K127))*($R127*(1-$E127)+$Q127*(1-$F127))*((1+'Inputs &amp; Summary'!$D$7)^AG$29))),((_xlfn.WEIBULL.DIST(AG$29,$L127,$K127,FALSE)*($R127*(1-$E127)+$Q127*(1-$F127))*((1+'Inputs &amp; Summary'!$D$7)^AG$29))))))</f>
        <v>0</v>
      </c>
      <c r="AH127" s="114">
        <f>$D127*IF(AH$29&gt;'Inputs &amp; Summary'!$D$5,0,IF(AH$29&gt;VLOOKUP($G127,Lists!$J$17:$K$21,2),IF($M127=Lists!$H$3,IF($K127&lt;1,(($S127/$K127)*((1+'Inputs &amp; Summary'!$D$7)^AH$29)),((INT(AH$29/$K127)-INT((AH$29-1)/$K127))*$S127*((1+'Inputs &amp; Summary'!$D$7)^AH$29))),(_xlfn.WEIBULL.DIST(AH$29,$L127,$K127,FALSE)*$S127*((1+'Inputs &amp; Summary'!$D$7)^AH$29))),IF($M127=Lists!$H$3,IF($K127&lt;1,((($R127*(1-$E127)+$Q127*(1-$F127))/$K127)*((1+'Inputs &amp; Summary'!$D$7)^AH$29)),((INT(AH$29/$K127)-INT((AH$29-1)/$K127))*($R127*(1-$E127)+$Q127*(1-$F127))*((1+'Inputs &amp; Summary'!$D$7)^AH$29))),((_xlfn.WEIBULL.DIST(AH$29,$L127,$K127,FALSE)*($R127*(1-$E127)+$Q127*(1-$F127))*((1+'Inputs &amp; Summary'!$D$7)^AH$29))))))</f>
        <v>0</v>
      </c>
      <c r="AI127" s="114">
        <f>$D127*IF(AI$29&gt;'Inputs &amp; Summary'!$D$5,0,IF(AI$29&gt;VLOOKUP($G127,Lists!$J$17:$K$21,2),IF($M127=Lists!$H$3,IF($K127&lt;1,(($S127/$K127)*((1+'Inputs &amp; Summary'!$D$7)^AI$29)),((INT(AI$29/$K127)-INT((AI$29-1)/$K127))*$S127*((1+'Inputs &amp; Summary'!$D$7)^AI$29))),(_xlfn.WEIBULL.DIST(AI$29,$L127,$K127,FALSE)*$S127*((1+'Inputs &amp; Summary'!$D$7)^AI$29))),IF($M127=Lists!$H$3,IF($K127&lt;1,((($R127*(1-$E127)+$Q127*(1-$F127))/$K127)*((1+'Inputs &amp; Summary'!$D$7)^AI$29)),((INT(AI$29/$K127)-INT((AI$29-1)/$K127))*($R127*(1-$E127)+$Q127*(1-$F127))*((1+'Inputs &amp; Summary'!$D$7)^AI$29))),((_xlfn.WEIBULL.DIST(AI$29,$L127,$K127,FALSE)*($R127*(1-$E127)+$Q127*(1-$F127))*((1+'Inputs &amp; Summary'!$D$7)^AI$29))))))</f>
        <v>0</v>
      </c>
      <c r="AJ127" s="114">
        <f>$D127*IF(AJ$29&gt;'Inputs &amp; Summary'!$D$5,0,IF(AJ$29&gt;VLOOKUP($G127,Lists!$J$17:$K$21,2),IF($M127=Lists!$H$3,IF($K127&lt;1,(($S127/$K127)*((1+'Inputs &amp; Summary'!$D$7)^AJ$29)),((INT(AJ$29/$K127)-INT((AJ$29-1)/$K127))*$S127*((1+'Inputs &amp; Summary'!$D$7)^AJ$29))),(_xlfn.WEIBULL.DIST(AJ$29,$L127,$K127,FALSE)*$S127*((1+'Inputs &amp; Summary'!$D$7)^AJ$29))),IF($M127=Lists!$H$3,IF($K127&lt;1,((($R127*(1-$E127)+$Q127*(1-$F127))/$K127)*((1+'Inputs &amp; Summary'!$D$7)^AJ$29)),((INT(AJ$29/$K127)-INT((AJ$29-1)/$K127))*($R127*(1-$E127)+$Q127*(1-$F127))*((1+'Inputs &amp; Summary'!$D$7)^AJ$29))),((_xlfn.WEIBULL.DIST(AJ$29,$L127,$K127,FALSE)*($R127*(1-$E127)+$Q127*(1-$F127))*((1+'Inputs &amp; Summary'!$D$7)^AJ$29))))))</f>
        <v>0</v>
      </c>
      <c r="AK127" s="114">
        <f>$D127*IF(AK$29&gt;'Inputs &amp; Summary'!$D$5,0,IF(AK$29&gt;VLOOKUP($G127,Lists!$J$17:$K$21,2),IF($M127=Lists!$H$3,IF($K127&lt;1,(($S127/$K127)*((1+'Inputs &amp; Summary'!$D$7)^AK$29)),((INT(AK$29/$K127)-INT((AK$29-1)/$K127))*$S127*((1+'Inputs &amp; Summary'!$D$7)^AK$29))),(_xlfn.WEIBULL.DIST(AK$29,$L127,$K127,FALSE)*$S127*((1+'Inputs &amp; Summary'!$D$7)^AK$29))),IF($M127=Lists!$H$3,IF($K127&lt;1,((($R127*(1-$E127)+$Q127*(1-$F127))/$K127)*((1+'Inputs &amp; Summary'!$D$7)^AK$29)),((INT(AK$29/$K127)-INT((AK$29-1)/$K127))*($R127*(1-$E127)+$Q127*(1-$F127))*((1+'Inputs &amp; Summary'!$D$7)^AK$29))),((_xlfn.WEIBULL.DIST(AK$29,$L127,$K127,FALSE)*($R127*(1-$E127)+$Q127*(1-$F127))*((1+'Inputs &amp; Summary'!$D$7)^AK$29))))))</f>
        <v>0</v>
      </c>
      <c r="AL127" s="114">
        <f>$D127*IF(AL$29&gt;'Inputs &amp; Summary'!$D$5,0,IF(AL$29&gt;VLOOKUP($G127,Lists!$J$17:$K$21,2),IF($M127=Lists!$H$3,IF($K127&lt;1,(($S127/$K127)*((1+'Inputs &amp; Summary'!$D$7)^AL$29)),((INT(AL$29/$K127)-INT((AL$29-1)/$K127))*$S127*((1+'Inputs &amp; Summary'!$D$7)^AL$29))),(_xlfn.WEIBULL.DIST(AL$29,$L127,$K127,FALSE)*$S127*((1+'Inputs &amp; Summary'!$D$7)^AL$29))),IF($M127=Lists!$H$3,IF($K127&lt;1,((($R127*(1-$E127)+$Q127*(1-$F127))/$K127)*((1+'Inputs &amp; Summary'!$D$7)^AL$29)),((INT(AL$29/$K127)-INT((AL$29-1)/$K127))*($R127*(1-$E127)+$Q127*(1-$F127))*((1+'Inputs &amp; Summary'!$D$7)^AL$29))),((_xlfn.WEIBULL.DIST(AL$29,$L127,$K127,FALSE)*($R127*(1-$E127)+$Q127*(1-$F127))*((1+'Inputs &amp; Summary'!$D$7)^AL$29))))))</f>
        <v>0</v>
      </c>
      <c r="AM127" s="114">
        <f>$D127*IF(AM$29&gt;'Inputs &amp; Summary'!$D$5,0,IF(AM$29&gt;VLOOKUP($G127,Lists!$J$17:$K$21,2),IF($M127=Lists!$H$3,IF($K127&lt;1,(($S127/$K127)*((1+'Inputs &amp; Summary'!$D$7)^AM$29)),((INT(AM$29/$K127)-INT((AM$29-1)/$K127))*$S127*((1+'Inputs &amp; Summary'!$D$7)^AM$29))),(_xlfn.WEIBULL.DIST(AM$29,$L127,$K127,FALSE)*$S127*((1+'Inputs &amp; Summary'!$D$7)^AM$29))),IF($M127=Lists!$H$3,IF($K127&lt;1,((($R127*(1-$E127)+$Q127*(1-$F127))/$K127)*((1+'Inputs &amp; Summary'!$D$7)^AM$29)),((INT(AM$29/$K127)-INT((AM$29-1)/$K127))*($R127*(1-$E127)+$Q127*(1-$F127))*((1+'Inputs &amp; Summary'!$D$7)^AM$29))),((_xlfn.WEIBULL.DIST(AM$29,$L127,$K127,FALSE)*($R127*(1-$E127)+$Q127*(1-$F127))*((1+'Inputs &amp; Summary'!$D$7)^AM$29))))))</f>
        <v>0</v>
      </c>
      <c r="AN127" s="114">
        <f>$D127*IF(AN$29&gt;'Inputs &amp; Summary'!$D$5,0,IF(AN$29&gt;VLOOKUP($G127,Lists!$J$17:$K$21,2),IF($M127=Lists!$H$3,IF($K127&lt;1,(($S127/$K127)*((1+'Inputs &amp; Summary'!$D$7)^AN$29)),((INT(AN$29/$K127)-INT((AN$29-1)/$K127))*$S127*((1+'Inputs &amp; Summary'!$D$7)^AN$29))),(_xlfn.WEIBULL.DIST(AN$29,$L127,$K127,FALSE)*$S127*((1+'Inputs &amp; Summary'!$D$7)^AN$29))),IF($M127=Lists!$H$3,IF($K127&lt;1,((($R127*(1-$E127)+$Q127*(1-$F127))/$K127)*((1+'Inputs &amp; Summary'!$D$7)^AN$29)),((INT(AN$29/$K127)-INT((AN$29-1)/$K127))*($R127*(1-$E127)+$Q127*(1-$F127))*((1+'Inputs &amp; Summary'!$D$7)^AN$29))),((_xlfn.WEIBULL.DIST(AN$29,$L127,$K127,FALSE)*($R127*(1-$E127)+$Q127*(1-$F127))*((1+'Inputs &amp; Summary'!$D$7)^AN$29))))))</f>
        <v>0</v>
      </c>
      <c r="AO127" s="114">
        <f>$D127*IF(AO$29&gt;'Inputs &amp; Summary'!$D$5,0,IF(AO$29&gt;VLOOKUP($G127,Lists!$J$17:$K$21,2),IF($M127=Lists!$H$3,IF($K127&lt;1,(($S127/$K127)*((1+'Inputs &amp; Summary'!$D$7)^AO$29)),((INT(AO$29/$K127)-INT((AO$29-1)/$K127))*$S127*((1+'Inputs &amp; Summary'!$D$7)^AO$29))),(_xlfn.WEIBULL.DIST(AO$29,$L127,$K127,FALSE)*$S127*((1+'Inputs &amp; Summary'!$D$7)^AO$29))),IF($M127=Lists!$H$3,IF($K127&lt;1,((($R127*(1-$E127)+$Q127*(1-$F127))/$K127)*((1+'Inputs &amp; Summary'!$D$7)^AO$29)),((INT(AO$29/$K127)-INT((AO$29-1)/$K127))*($R127*(1-$E127)+$Q127*(1-$F127))*((1+'Inputs &amp; Summary'!$D$7)^AO$29))),((_xlfn.WEIBULL.DIST(AO$29,$L127,$K127,FALSE)*($R127*(1-$E127)+$Q127*(1-$F127))*((1+'Inputs &amp; Summary'!$D$7)^AO$29))))))</f>
        <v>0</v>
      </c>
      <c r="AP127" s="114">
        <f>$D127*IF(AP$29&gt;'Inputs &amp; Summary'!$D$5,0,IF(AP$29&gt;VLOOKUP($G127,Lists!$J$17:$K$21,2),IF($M127=Lists!$H$3,IF($K127&lt;1,(($S127/$K127)*((1+'Inputs &amp; Summary'!$D$7)^AP$29)),((INT(AP$29/$K127)-INT((AP$29-1)/$K127))*$S127*((1+'Inputs &amp; Summary'!$D$7)^AP$29))),(_xlfn.WEIBULL.DIST(AP$29,$L127,$K127,FALSE)*$S127*((1+'Inputs &amp; Summary'!$D$7)^AP$29))),IF($M127=Lists!$H$3,IF($K127&lt;1,((($R127*(1-$E127)+$Q127*(1-$F127))/$K127)*((1+'Inputs &amp; Summary'!$D$7)^AP$29)),((INT(AP$29/$K127)-INT((AP$29-1)/$K127))*($R127*(1-$E127)+$Q127*(1-$F127))*((1+'Inputs &amp; Summary'!$D$7)^AP$29))),((_xlfn.WEIBULL.DIST(AP$29,$L127,$K127,FALSE)*($R127*(1-$E127)+$Q127*(1-$F127))*((1+'Inputs &amp; Summary'!$D$7)^AP$29))))))</f>
        <v>0</v>
      </c>
      <c r="AQ127" s="114">
        <f>$D127*IF(AQ$29&gt;'Inputs &amp; Summary'!$D$5,0,IF(AQ$29&gt;VLOOKUP($G127,Lists!$J$17:$K$21,2),IF($M127=Lists!$H$3,IF($K127&lt;1,(($S127/$K127)*((1+'Inputs &amp; Summary'!$D$7)^AQ$29)),((INT(AQ$29/$K127)-INT((AQ$29-1)/$K127))*$S127*((1+'Inputs &amp; Summary'!$D$7)^AQ$29))),(_xlfn.WEIBULL.DIST(AQ$29,$L127,$K127,FALSE)*$S127*((1+'Inputs &amp; Summary'!$D$7)^AQ$29))),IF($M127=Lists!$H$3,IF($K127&lt;1,((($R127*(1-$E127)+$Q127*(1-$F127))/$K127)*((1+'Inputs &amp; Summary'!$D$7)^AQ$29)),((INT(AQ$29/$K127)-INT((AQ$29-1)/$K127))*($R127*(1-$E127)+$Q127*(1-$F127))*((1+'Inputs &amp; Summary'!$D$7)^AQ$29))),((_xlfn.WEIBULL.DIST(AQ$29,$L127,$K127,FALSE)*($R127*(1-$E127)+$Q127*(1-$F127))*((1+'Inputs &amp; Summary'!$D$7)^AQ$29))))))</f>
        <v>0</v>
      </c>
      <c r="AR127" s="114">
        <f>$D127*IF(AR$29&gt;'Inputs &amp; Summary'!$D$5,0,IF(AR$29&gt;VLOOKUP($G127,Lists!$J$17:$K$21,2),IF($M127=Lists!$H$3,IF($K127&lt;1,(($S127/$K127)*((1+'Inputs &amp; Summary'!$D$7)^AR$29)),((INT(AR$29/$K127)-INT((AR$29-1)/$K127))*$S127*((1+'Inputs &amp; Summary'!$D$7)^AR$29))),(_xlfn.WEIBULL.DIST(AR$29,$L127,$K127,FALSE)*$S127*((1+'Inputs &amp; Summary'!$D$7)^AR$29))),IF($M127=Lists!$H$3,IF($K127&lt;1,((($R127*(1-$E127)+$Q127*(1-$F127))/$K127)*((1+'Inputs &amp; Summary'!$D$7)^AR$29)),((INT(AR$29/$K127)-INT((AR$29-1)/$K127))*($R127*(1-$E127)+$Q127*(1-$F127))*((1+'Inputs &amp; Summary'!$D$7)^AR$29))),((_xlfn.WEIBULL.DIST(AR$29,$L127,$K127,FALSE)*($R127*(1-$E127)+$Q127*(1-$F127))*((1+'Inputs &amp; Summary'!$D$7)^AR$29))))))</f>
        <v>0</v>
      </c>
      <c r="AS127" s="114">
        <f>$D127*IF(AS$29&gt;'Inputs &amp; Summary'!$D$5,0,IF(AS$29&gt;VLOOKUP($G127,Lists!$J$17:$K$21,2),IF($M127=Lists!$H$3,IF($K127&lt;1,(($S127/$K127)*((1+'Inputs &amp; Summary'!$D$7)^AS$29)),((INT(AS$29/$K127)-INT((AS$29-1)/$K127))*$S127*((1+'Inputs &amp; Summary'!$D$7)^AS$29))),(_xlfn.WEIBULL.DIST(AS$29,$L127,$K127,FALSE)*$S127*((1+'Inputs &amp; Summary'!$D$7)^AS$29))),IF($M127=Lists!$H$3,IF($K127&lt;1,((($R127*(1-$E127)+$Q127*(1-$F127))/$K127)*((1+'Inputs &amp; Summary'!$D$7)^AS$29)),((INT(AS$29/$K127)-INT((AS$29-1)/$K127))*($R127*(1-$E127)+$Q127*(1-$F127))*((1+'Inputs &amp; Summary'!$D$7)^AS$29))),((_xlfn.WEIBULL.DIST(AS$29,$L127,$K127,FALSE)*($R127*(1-$E127)+$Q127*(1-$F127))*((1+'Inputs &amp; Summary'!$D$7)^AS$29))))))</f>
        <v>0</v>
      </c>
      <c r="AT127" s="114">
        <f>$D127*IF(AT$29&gt;'Inputs &amp; Summary'!$D$5,0,IF(AT$29&gt;VLOOKUP($G127,Lists!$J$17:$K$21,2),IF($M127=Lists!$H$3,IF($K127&lt;1,(($S127/$K127)*((1+'Inputs &amp; Summary'!$D$7)^AT$29)),((INT(AT$29/$K127)-INT((AT$29-1)/$K127))*$S127*((1+'Inputs &amp; Summary'!$D$7)^AT$29))),(_xlfn.WEIBULL.DIST(AT$29,$L127,$K127,FALSE)*$S127*((1+'Inputs &amp; Summary'!$D$7)^AT$29))),IF($M127=Lists!$H$3,IF($K127&lt;1,((($R127*(1-$E127)+$Q127*(1-$F127))/$K127)*((1+'Inputs &amp; Summary'!$D$7)^AT$29)),((INT(AT$29/$K127)-INT((AT$29-1)/$K127))*($R127*(1-$E127)+$Q127*(1-$F127))*((1+'Inputs &amp; Summary'!$D$7)^AT$29))),((_xlfn.WEIBULL.DIST(AT$29,$L127,$K127,FALSE)*($R127*(1-$E127)+$Q127*(1-$F127))*((1+'Inputs &amp; Summary'!$D$7)^AT$29))))))</f>
        <v>0</v>
      </c>
      <c r="AU127" s="114">
        <f>$D127*IF(AU$29&gt;'Inputs &amp; Summary'!$D$5,0,IF(AU$29&gt;VLOOKUP($G127,Lists!$J$17:$K$21,2),IF($M127=Lists!$H$3,IF($K127&lt;1,(($S127/$K127)*((1+'Inputs &amp; Summary'!$D$7)^AU$29)),((INT(AU$29/$K127)-INT((AU$29-1)/$K127))*$S127*((1+'Inputs &amp; Summary'!$D$7)^AU$29))),(_xlfn.WEIBULL.DIST(AU$29,$L127,$K127,FALSE)*$S127*((1+'Inputs &amp; Summary'!$D$7)^AU$29))),IF($M127=Lists!$H$3,IF($K127&lt;1,((($R127*(1-$E127)+$Q127*(1-$F127))/$K127)*((1+'Inputs &amp; Summary'!$D$7)^AU$29)),((INT(AU$29/$K127)-INT((AU$29-1)/$K127))*($R127*(1-$E127)+$Q127*(1-$F127))*((1+'Inputs &amp; Summary'!$D$7)^AU$29))),((_xlfn.WEIBULL.DIST(AU$29,$L127,$K127,FALSE)*($R127*(1-$E127)+$Q127*(1-$F127))*((1+'Inputs &amp; Summary'!$D$7)^AU$29))))))</f>
        <v>0</v>
      </c>
      <c r="AV127" s="114">
        <f>$D127*IF(AV$29&gt;'Inputs &amp; Summary'!$D$5,0,IF(AV$29&gt;VLOOKUP($G127,Lists!$J$17:$K$21,2),IF($M127=Lists!$H$3,IF($K127&lt;1,(($S127/$K127)*((1+'Inputs &amp; Summary'!$D$7)^AV$29)),((INT(AV$29/$K127)-INT((AV$29-1)/$K127))*$S127*((1+'Inputs &amp; Summary'!$D$7)^AV$29))),(_xlfn.WEIBULL.DIST(AV$29,$L127,$K127,FALSE)*$S127*((1+'Inputs &amp; Summary'!$D$7)^AV$29))),IF($M127=Lists!$H$3,IF($K127&lt;1,((($R127*(1-$E127)+$Q127*(1-$F127))/$K127)*((1+'Inputs &amp; Summary'!$D$7)^AV$29)),((INT(AV$29/$K127)-INT((AV$29-1)/$K127))*($R127*(1-$E127)+$Q127*(1-$F127))*((1+'Inputs &amp; Summary'!$D$7)^AV$29))),((_xlfn.WEIBULL.DIST(AV$29,$L127,$K127,FALSE)*($R127*(1-$E127)+$Q127*(1-$F127))*((1+'Inputs &amp; Summary'!$D$7)^AV$29))))))</f>
        <v>0</v>
      </c>
      <c r="AW127" s="114">
        <f>$D127*IF(AW$29&gt;'Inputs &amp; Summary'!$D$5,0,IF(AW$29&gt;VLOOKUP($G127,Lists!$J$17:$K$21,2),IF($M127=Lists!$H$3,IF($K127&lt;1,(($S127/$K127)*((1+'Inputs &amp; Summary'!$D$7)^AW$29)),((INT(AW$29/$K127)-INT((AW$29-1)/$K127))*$S127*((1+'Inputs &amp; Summary'!$D$7)^AW$29))),(_xlfn.WEIBULL.DIST(AW$29,$L127,$K127,FALSE)*$S127*((1+'Inputs &amp; Summary'!$D$7)^AW$29))),IF($M127=Lists!$H$3,IF($K127&lt;1,((($R127*(1-$E127)+$Q127*(1-$F127))/$K127)*((1+'Inputs &amp; Summary'!$D$7)^AW$29)),((INT(AW$29/$K127)-INT((AW$29-1)/$K127))*($R127*(1-$E127)+$Q127*(1-$F127))*((1+'Inputs &amp; Summary'!$D$7)^AW$29))),((_xlfn.WEIBULL.DIST(AW$29,$L127,$K127,FALSE)*($R127*(1-$E127)+$Q127*(1-$F127))*((1+'Inputs &amp; Summary'!$D$7)^AW$29))))))</f>
        <v>0</v>
      </c>
      <c r="AX127" s="114">
        <f>$D127*IF(AX$29&gt;'Inputs &amp; Summary'!$D$5,0,IF(AX$29&gt;VLOOKUP($G127,Lists!$J$17:$K$21,2),IF($M127=Lists!$H$3,IF($K127&lt;1,(($S127/$K127)*((1+'Inputs &amp; Summary'!$D$7)^AX$29)),((INT(AX$29/$K127)-INT((AX$29-1)/$K127))*$S127*((1+'Inputs &amp; Summary'!$D$7)^AX$29))),(_xlfn.WEIBULL.DIST(AX$29,$L127,$K127,FALSE)*$S127*((1+'Inputs &amp; Summary'!$D$7)^AX$29))),IF($M127=Lists!$H$3,IF($K127&lt;1,((($R127*(1-$E127)+$Q127*(1-$F127))/$K127)*((1+'Inputs &amp; Summary'!$D$7)^AX$29)),((INT(AX$29/$K127)-INT((AX$29-1)/$K127))*($R127*(1-$E127)+$Q127*(1-$F127))*((1+'Inputs &amp; Summary'!$D$7)^AX$29))),((_xlfn.WEIBULL.DIST(AX$29,$L127,$K127,FALSE)*($R127*(1-$E127)+$Q127*(1-$F127))*((1+'Inputs &amp; Summary'!$D$7)^AX$29))))))</f>
        <v>0</v>
      </c>
      <c r="AY127" s="114">
        <f>$D127*IF(AY$29&gt;'Inputs &amp; Summary'!$D$5,0,IF(AY$29&gt;VLOOKUP($G127,Lists!$J$17:$K$21,2),IF($M127=Lists!$H$3,IF($K127&lt;1,(($S127/$K127)*((1+'Inputs &amp; Summary'!$D$7)^AY$29)),((INT(AY$29/$K127)-INT((AY$29-1)/$K127))*$S127*((1+'Inputs &amp; Summary'!$D$7)^AY$29))),(_xlfn.WEIBULL.DIST(AY$29,$L127,$K127,FALSE)*$S127*((1+'Inputs &amp; Summary'!$D$7)^AY$29))),IF($M127=Lists!$H$3,IF($K127&lt;1,((($R127*(1-$E127)+$Q127*(1-$F127))/$K127)*((1+'Inputs &amp; Summary'!$D$7)^AY$29)),((INT(AY$29/$K127)-INT((AY$29-1)/$K127))*($R127*(1-$E127)+$Q127*(1-$F127))*((1+'Inputs &amp; Summary'!$D$7)^AY$29))),((_xlfn.WEIBULL.DIST(AY$29,$L127,$K127,FALSE)*($R127*(1-$E127)+$Q127*(1-$F127))*((1+'Inputs &amp; Summary'!$D$7)^AY$29))))))</f>
        <v>0</v>
      </c>
      <c r="AZ127" s="114">
        <f>$D127*IF(AZ$29&gt;'Inputs &amp; Summary'!$D$5,0,IF(AZ$29&gt;VLOOKUP($G127,Lists!$J$17:$K$21,2),IF($M127=Lists!$H$3,IF($K127&lt;1,(($S127/$K127)*((1+'Inputs &amp; Summary'!$D$7)^AZ$29)),((INT(AZ$29/$K127)-INT((AZ$29-1)/$K127))*$S127*((1+'Inputs &amp; Summary'!$D$7)^AZ$29))),(_xlfn.WEIBULL.DIST(AZ$29,$L127,$K127,FALSE)*$S127*((1+'Inputs &amp; Summary'!$D$7)^AZ$29))),IF($M127=Lists!$H$3,IF($K127&lt;1,((($R127*(1-$E127)+$Q127*(1-$F127))/$K127)*((1+'Inputs &amp; Summary'!$D$7)^AZ$29)),((INT(AZ$29/$K127)-INT((AZ$29-1)/$K127))*($R127*(1-$E127)+$Q127*(1-$F127))*((1+'Inputs &amp; Summary'!$D$7)^AZ$29))),((_xlfn.WEIBULL.DIST(AZ$29,$L127,$K127,FALSE)*($R127*(1-$E127)+$Q127*(1-$F127))*((1+'Inputs &amp; Summary'!$D$7)^AZ$29))))))</f>
        <v>0</v>
      </c>
      <c r="BA127" s="114">
        <f>$D127*IF(BA$29&gt;'Inputs &amp; Summary'!$D$5,0,IF(BA$29&gt;VLOOKUP($G127,Lists!$J$17:$K$21,2),IF($M127=Lists!$H$3,IF($K127&lt;1,(($S127/$K127)*((1+'Inputs &amp; Summary'!$D$7)^BA$29)),((INT(BA$29/$K127)-INT((BA$29-1)/$K127))*$S127*((1+'Inputs &amp; Summary'!$D$7)^BA$29))),(_xlfn.WEIBULL.DIST(BA$29,$L127,$K127,FALSE)*$S127*((1+'Inputs &amp; Summary'!$D$7)^BA$29))),IF($M127=Lists!$H$3,IF($K127&lt;1,((($R127*(1-$E127)+$Q127*(1-$F127))/$K127)*((1+'Inputs &amp; Summary'!$D$7)^BA$29)),((INT(BA$29/$K127)-INT((BA$29-1)/$K127))*($R127*(1-$E127)+$Q127*(1-$F127))*((1+'Inputs &amp; Summary'!$D$7)^BA$29))),((_xlfn.WEIBULL.DIST(BA$29,$L127,$K127,FALSE)*($R127*(1-$E127)+$Q127*(1-$F127))*((1+'Inputs &amp; Summary'!$D$7)^BA$29))))))</f>
        <v>0</v>
      </c>
      <c r="BB127" s="114">
        <f>$D127*IF(BB$29&gt;'Inputs &amp; Summary'!$D$5,0,IF(BB$29&gt;VLOOKUP($G127,Lists!$J$17:$K$21,2),IF($M127=Lists!$H$3,IF($K127&lt;1,(($S127/$K127)*((1+'Inputs &amp; Summary'!$D$7)^BB$29)),((INT(BB$29/$K127)-INT((BB$29-1)/$K127))*$S127*((1+'Inputs &amp; Summary'!$D$7)^BB$29))),(_xlfn.WEIBULL.DIST(BB$29,$L127,$K127,FALSE)*$S127*((1+'Inputs &amp; Summary'!$D$7)^BB$29))),IF($M127=Lists!$H$3,IF($K127&lt;1,((($R127*(1-$E127)+$Q127*(1-$F127))/$K127)*((1+'Inputs &amp; Summary'!$D$7)^BB$29)),((INT(BB$29/$K127)-INT((BB$29-1)/$K127))*($R127*(1-$E127)+$Q127*(1-$F127))*((1+'Inputs &amp; Summary'!$D$7)^BB$29))),((_xlfn.WEIBULL.DIST(BB$29,$L127,$K127,FALSE)*($R127*(1-$E127)+$Q127*(1-$F127))*((1+'Inputs &amp; Summary'!$D$7)^BB$29))))))</f>
        <v>0</v>
      </c>
      <c r="BC127" s="114">
        <f>$D127*IF(BC$29&gt;'Inputs &amp; Summary'!$D$5,0,IF(BC$29&gt;VLOOKUP($G127,Lists!$J$17:$K$21,2),IF($M127=Lists!$H$3,IF($K127&lt;1,(($S127/$K127)*((1+'Inputs &amp; Summary'!$D$7)^BC$29)),((INT(BC$29/$K127)-INT((BC$29-1)/$K127))*$S127*((1+'Inputs &amp; Summary'!$D$7)^BC$29))),(_xlfn.WEIBULL.DIST(BC$29,$L127,$K127,FALSE)*$S127*((1+'Inputs &amp; Summary'!$D$7)^BC$29))),IF($M127=Lists!$H$3,IF($K127&lt;1,((($R127*(1-$E127)+$Q127*(1-$F127))/$K127)*((1+'Inputs &amp; Summary'!$D$7)^BC$29)),((INT(BC$29/$K127)-INT((BC$29-1)/$K127))*($R127*(1-$E127)+$Q127*(1-$F127))*((1+'Inputs &amp; Summary'!$D$7)^BC$29))),((_xlfn.WEIBULL.DIST(BC$29,$L127,$K127,FALSE)*($R127*(1-$E127)+$Q127*(1-$F127))*((1+'Inputs &amp; Summary'!$D$7)^BC$29))))))</f>
        <v>0</v>
      </c>
      <c r="BD127" s="114">
        <f>$D127*IF(BD$29&gt;'Inputs &amp; Summary'!$D$5,0,IF(BD$29&gt;VLOOKUP($G127,Lists!$J$17:$K$21,2),IF($M127=Lists!$H$3,IF($K127&lt;1,(($S127/$K127)*((1+'Inputs &amp; Summary'!$D$7)^BD$29)),((INT(BD$29/$K127)-INT((BD$29-1)/$K127))*$S127*((1+'Inputs &amp; Summary'!$D$7)^BD$29))),(_xlfn.WEIBULL.DIST(BD$29,$L127,$K127,FALSE)*$S127*((1+'Inputs &amp; Summary'!$D$7)^BD$29))),IF($M127=Lists!$H$3,IF($K127&lt;1,((($R127*(1-$E127)+$Q127*(1-$F127))/$K127)*((1+'Inputs &amp; Summary'!$D$7)^BD$29)),((INT(BD$29/$K127)-INT((BD$29-1)/$K127))*($R127*(1-$E127)+$Q127*(1-$F127))*((1+'Inputs &amp; Summary'!$D$7)^BD$29))),((_xlfn.WEIBULL.DIST(BD$29,$L127,$K127,FALSE)*($R127*(1-$E127)+$Q127*(1-$F127))*((1+'Inputs &amp; Summary'!$D$7)^BD$29))))))</f>
        <v>0</v>
      </c>
      <c r="BE127" s="114">
        <f>$D127*IF(BE$29&gt;'Inputs &amp; Summary'!$D$5,0,IF(BE$29&gt;VLOOKUP($G127,Lists!$J$17:$K$21,2),IF($M127=Lists!$H$3,IF($K127&lt;1,(($S127/$K127)*((1+'Inputs &amp; Summary'!$D$7)^BE$29)),((INT(BE$29/$K127)-INT((BE$29-1)/$K127))*$S127*((1+'Inputs &amp; Summary'!$D$7)^BE$29))),(_xlfn.WEIBULL.DIST(BE$29,$L127,$K127,FALSE)*$S127*((1+'Inputs &amp; Summary'!$D$7)^BE$29))),IF($M127=Lists!$H$3,IF($K127&lt;1,((($R127*(1-$E127)+$Q127*(1-$F127))/$K127)*((1+'Inputs &amp; Summary'!$D$7)^BE$29)),((INT(BE$29/$K127)-INT((BE$29-1)/$K127))*($R127*(1-$E127)+$Q127*(1-$F127))*((1+'Inputs &amp; Summary'!$D$7)^BE$29))),((_xlfn.WEIBULL.DIST(BE$29,$L127,$K127,FALSE)*($R127*(1-$E127)+$Q127*(1-$F127))*((1+'Inputs &amp; Summary'!$D$7)^BE$29))))))</f>
        <v>0</v>
      </c>
      <c r="BF127" s="114">
        <f>$D127*IF(BF$29&gt;'Inputs &amp; Summary'!$D$5,0,IF(BF$29&gt;VLOOKUP($G127,Lists!$J$17:$K$21,2),IF($M127=Lists!$H$3,IF($K127&lt;1,(($S127/$K127)*((1+'Inputs &amp; Summary'!$D$7)^BF$29)),((INT(BF$29/$K127)-INT((BF$29-1)/$K127))*$S127*((1+'Inputs &amp; Summary'!$D$7)^BF$29))),(_xlfn.WEIBULL.DIST(BF$29,$L127,$K127,FALSE)*$S127*((1+'Inputs &amp; Summary'!$D$7)^BF$29))),IF($M127=Lists!$H$3,IF($K127&lt;1,((($R127*(1-$E127)+$Q127*(1-$F127))/$K127)*((1+'Inputs &amp; Summary'!$D$7)^BF$29)),((INT(BF$29/$K127)-INT((BF$29-1)/$K127))*($R127*(1-$E127)+$Q127*(1-$F127))*((1+'Inputs &amp; Summary'!$D$7)^BF$29))),((_xlfn.WEIBULL.DIST(BF$29,$L127,$K127,FALSE)*($R127*(1-$E127)+$Q127*(1-$F127))*((1+'Inputs &amp; Summary'!$D$7)^BF$29))))))</f>
        <v>0</v>
      </c>
      <c r="BG127" s="114">
        <f>$D127*IF(BG$29&gt;'Inputs &amp; Summary'!$D$5,0,IF(BG$29&gt;VLOOKUP($G127,Lists!$J$17:$K$21,2),IF($M127=Lists!$H$3,IF($K127&lt;1,(($S127/$K127)*((1+'Inputs &amp; Summary'!$D$7)^BG$29)),((INT(BG$29/$K127)-INT((BG$29-1)/$K127))*$S127*((1+'Inputs &amp; Summary'!$D$7)^BG$29))),(_xlfn.WEIBULL.DIST(BG$29,$L127,$K127,FALSE)*$S127*((1+'Inputs &amp; Summary'!$D$7)^BG$29))),IF($M127=Lists!$H$3,IF($K127&lt;1,((($R127*(1-$E127)+$Q127*(1-$F127))/$K127)*((1+'Inputs &amp; Summary'!$D$7)^BG$29)),((INT(BG$29/$K127)-INT((BG$29-1)/$K127))*($R127*(1-$E127)+$Q127*(1-$F127))*((1+'Inputs &amp; Summary'!$D$7)^BG$29))),((_xlfn.WEIBULL.DIST(BG$29,$L127,$K127,FALSE)*($R127*(1-$E127)+$Q127*(1-$F127))*((1+'Inputs &amp; Summary'!$D$7)^BG$29))))))</f>
        <v>0</v>
      </c>
      <c r="BH127" s="114">
        <f>$D127*IF(BH$29&gt;'Inputs &amp; Summary'!$D$5,0,IF(BH$29&gt;VLOOKUP($G127,Lists!$J$17:$K$21,2),IF($M127=Lists!$H$3,IF($K127&lt;1,(($S127/$K127)*((1+'Inputs &amp; Summary'!$D$7)^BH$29)),((INT(BH$29/$K127)-INT((BH$29-1)/$K127))*$S127*((1+'Inputs &amp; Summary'!$D$7)^BH$29))),(_xlfn.WEIBULL.DIST(BH$29,$L127,$K127,FALSE)*$S127*((1+'Inputs &amp; Summary'!$D$7)^BH$29))),IF($M127=Lists!$H$3,IF($K127&lt;1,((($R127*(1-$E127)+$Q127*(1-$F127))/$K127)*((1+'Inputs &amp; Summary'!$D$7)^BH$29)),((INT(BH$29/$K127)-INT((BH$29-1)/$K127))*($R127*(1-$E127)+$Q127*(1-$F127))*((1+'Inputs &amp; Summary'!$D$7)^BH$29))),((_xlfn.WEIBULL.DIST(BH$29,$L127,$K127,FALSE)*($R127*(1-$E127)+$Q127*(1-$F127))*((1+'Inputs &amp; Summary'!$D$7)^BH$29))))))</f>
        <v>0</v>
      </c>
      <c r="BI127" s="114">
        <f>$D127*IF(BI$29&gt;'Inputs &amp; Summary'!$D$5,0,IF(BI$29&gt;VLOOKUP($G127,Lists!$J$17:$K$21,2),IF($M127=Lists!$H$3,IF($K127&lt;1,(($S127/$K127)*((1+'Inputs &amp; Summary'!$D$7)^BI$29)),((INT(BI$29/$K127)-INT((BI$29-1)/$K127))*$S127*((1+'Inputs &amp; Summary'!$D$7)^BI$29))),(_xlfn.WEIBULL.DIST(BI$29,$L127,$K127,FALSE)*$S127*((1+'Inputs &amp; Summary'!$D$7)^BI$29))),IF($M127=Lists!$H$3,IF($K127&lt;1,((($R127*(1-$E127)+$Q127*(1-$F127))/$K127)*((1+'Inputs &amp; Summary'!$D$7)^BI$29)),((INT(BI$29/$K127)-INT((BI$29-1)/$K127))*($R127*(1-$E127)+$Q127*(1-$F127))*((1+'Inputs &amp; Summary'!$D$7)^BI$29))),((_xlfn.WEIBULL.DIST(BI$29,$L127,$K127,FALSE)*($R127*(1-$E127)+$Q127*(1-$F127))*((1+'Inputs &amp; Summary'!$D$7)^BI$29))))))</f>
        <v>0</v>
      </c>
      <c r="BJ127" s="114">
        <f>$D127*IF(BJ$29&gt;'Inputs &amp; Summary'!$D$5,0,IF(BJ$29&gt;VLOOKUP($G127,Lists!$J$17:$K$21,2),IF($M127=Lists!$H$3,IF($K127&lt;1,(($S127/$K127)*((1+'Inputs &amp; Summary'!$D$7)^BJ$29)),((INT(BJ$29/$K127)-INT((BJ$29-1)/$K127))*$S127*((1+'Inputs &amp; Summary'!$D$7)^BJ$29))),(_xlfn.WEIBULL.DIST(BJ$29,$L127,$K127,FALSE)*$S127*((1+'Inputs &amp; Summary'!$D$7)^BJ$29))),IF($M127=Lists!$H$3,IF($K127&lt;1,((($R127*(1-$E127)+$Q127*(1-$F127))/$K127)*((1+'Inputs &amp; Summary'!$D$7)^BJ$29)),((INT(BJ$29/$K127)-INT((BJ$29-1)/$K127))*($R127*(1-$E127)+$Q127*(1-$F127))*((1+'Inputs &amp; Summary'!$D$7)^BJ$29))),((_xlfn.WEIBULL.DIST(BJ$29,$L127,$K127,FALSE)*($R127*(1-$E127)+$Q127*(1-$F127))*((1+'Inputs &amp; Summary'!$D$7)^BJ$29))))))</f>
        <v>0</v>
      </c>
      <c r="BK127" s="114">
        <f>$D127*IF(BK$29&gt;'Inputs &amp; Summary'!$D$5,0,IF(BK$29&gt;VLOOKUP($G127,Lists!$J$17:$K$21,2),IF($M127=Lists!$H$3,IF($K127&lt;1,(($S127/$K127)*((1+'Inputs &amp; Summary'!$D$7)^BK$29)),((INT(BK$29/$K127)-INT((BK$29-1)/$K127))*$S127*((1+'Inputs &amp; Summary'!$D$7)^BK$29))),(_xlfn.WEIBULL.DIST(BK$29,$L127,$K127,FALSE)*$S127*((1+'Inputs &amp; Summary'!$D$7)^BK$29))),IF($M127=Lists!$H$3,IF($K127&lt;1,((($R127*(1-$E127)+$Q127*(1-$F127))/$K127)*((1+'Inputs &amp; Summary'!$D$7)^BK$29)),((INT(BK$29/$K127)-INT((BK$29-1)/$K127))*($R127*(1-$E127)+$Q127*(1-$F127))*((1+'Inputs &amp; Summary'!$D$7)^BK$29))),((_xlfn.WEIBULL.DIST(BK$29,$L127,$K127,FALSE)*($R127*(1-$E127)+$Q127*(1-$F127))*((1+'Inputs &amp; Summary'!$D$7)^BK$29))))))</f>
        <v>0</v>
      </c>
      <c r="BL127" s="114">
        <f>$D127*IF(BL$29&gt;'Inputs &amp; Summary'!$D$5,0,IF(BL$29&gt;VLOOKUP($G127,Lists!$J$17:$K$21,2),IF($M127=Lists!$H$3,IF($K127&lt;1,(($S127/$K127)*((1+'Inputs &amp; Summary'!$D$7)^BL$29)),((INT(BL$29/$K127)-INT((BL$29-1)/$K127))*$S127*((1+'Inputs &amp; Summary'!$D$7)^BL$29))),(_xlfn.WEIBULL.DIST(BL$29,$L127,$K127,FALSE)*$S127*((1+'Inputs &amp; Summary'!$D$7)^BL$29))),IF($M127=Lists!$H$3,IF($K127&lt;1,((($R127*(1-$E127)+$Q127*(1-$F127))/$K127)*((1+'Inputs &amp; Summary'!$D$7)^BL$29)),((INT(BL$29/$K127)-INT((BL$29-1)/$K127))*($R127*(1-$E127)+$Q127*(1-$F127))*((1+'Inputs &amp; Summary'!$D$7)^BL$29))),((_xlfn.WEIBULL.DIST(BL$29,$L127,$K127,FALSE)*($R127*(1-$E127)+$Q127*(1-$F127))*((1+'Inputs &amp; Summary'!$D$7)^BL$29))))))</f>
        <v>0</v>
      </c>
    </row>
    <row r="128" spans="1:64" x14ac:dyDescent="0.3">
      <c r="A128" s="79" t="s">
        <v>64</v>
      </c>
      <c r="B128" s="33" t="s">
        <v>307</v>
      </c>
      <c r="C128" s="33" t="s">
        <v>37</v>
      </c>
      <c r="D128" s="68">
        <v>0</v>
      </c>
      <c r="E128" s="68">
        <v>0</v>
      </c>
      <c r="F128" s="68">
        <v>0</v>
      </c>
      <c r="G128" s="213" t="s">
        <v>432</v>
      </c>
      <c r="H128" s="34" t="s">
        <v>26</v>
      </c>
      <c r="I128" s="34" t="s">
        <v>94</v>
      </c>
      <c r="J128" s="33">
        <f>VLOOKUP(I128,'Labor Rates'!$A$1:$B$16,2)</f>
        <v>21.23076923076923</v>
      </c>
      <c r="K128" s="35">
        <v>1</v>
      </c>
      <c r="L128" s="35">
        <v>1</v>
      </c>
      <c r="M128" s="33" t="s">
        <v>259</v>
      </c>
      <c r="N128" s="84">
        <v>1</v>
      </c>
      <c r="O128" s="35">
        <v>0</v>
      </c>
      <c r="P128" s="5">
        <v>0</v>
      </c>
      <c r="Q128" s="73">
        <f t="shared" si="21"/>
        <v>0</v>
      </c>
      <c r="R128" s="73">
        <f t="shared" si="22"/>
        <v>0</v>
      </c>
      <c r="S128" s="74">
        <f t="shared" si="23"/>
        <v>0</v>
      </c>
      <c r="T128" s="88"/>
      <c r="U128" s="80"/>
      <c r="V128" s="87">
        <f t="shared" si="24"/>
        <v>0</v>
      </c>
      <c r="W128" s="87">
        <f>NPV('Inputs &amp; Summary'!$D$6,Y128:BL128)</f>
        <v>0</v>
      </c>
      <c r="X128" s="90">
        <f t="shared" si="25"/>
        <v>0</v>
      </c>
      <c r="Y128" s="114">
        <f>$D128*IF(Y$29&gt;'Inputs &amp; Summary'!$D$5,0,IF(Y$29&gt;VLOOKUP($G128,Lists!$J$17:$K$21,2),IF($M128=Lists!$H$3,IF($K128&lt;1,(($S128/$K128)*((1+'Inputs &amp; Summary'!$D$7)^Y$29)),((INT(Y$29/$K128)-INT((Y$29-1)/$K128))*$S128*((1+'Inputs &amp; Summary'!$D$7)^Y$29))),(_xlfn.WEIBULL.DIST(Y$29,$L128,$K128,FALSE)*$S128*((1+'Inputs &amp; Summary'!$D$7)^Y$29))),IF($M128=Lists!$H$3,IF($K128&lt;1,((($R128*(1-$E128)+$Q128*(1-$F128))/$K128)*((1+'Inputs &amp; Summary'!$D$7)^Y$29)),((INT(Y$29/$K128)-INT((Y$29-1)/$K128))*($R128*(1-$E128)+$Q128*(1-$F128))*((1+'Inputs &amp; Summary'!$D$7)^Y$29))),((_xlfn.WEIBULL.DIST(Y$29,$L128,$K128,FALSE)*($R128*(1-$E128)+$Q128*(1-$F128))*((1+'Inputs &amp; Summary'!$D$7)^Y$29))))))</f>
        <v>0</v>
      </c>
      <c r="Z128" s="114">
        <f>$D128*IF(Z$29&gt;'Inputs &amp; Summary'!$D$5,0,IF(Z$29&gt;VLOOKUP($G128,Lists!$J$17:$K$21,2),IF($M128=Lists!$H$3,IF($K128&lt;1,(($S128/$K128)*((1+'Inputs &amp; Summary'!$D$7)^Z$29)),((INT(Z$29/$K128)-INT((Z$29-1)/$K128))*$S128*((1+'Inputs &amp; Summary'!$D$7)^Z$29))),(_xlfn.WEIBULL.DIST(Z$29,$L128,$K128,FALSE)*$S128*((1+'Inputs &amp; Summary'!$D$7)^Z$29))),IF($M128=Lists!$H$3,IF($K128&lt;1,((($R128*(1-$E128)+$Q128*(1-$F128))/$K128)*((1+'Inputs &amp; Summary'!$D$7)^Z$29)),((INT(Z$29/$K128)-INT((Z$29-1)/$K128))*($R128*(1-$E128)+$Q128*(1-$F128))*((1+'Inputs &amp; Summary'!$D$7)^Z$29))),((_xlfn.WEIBULL.DIST(Z$29,$L128,$K128,FALSE)*($R128*(1-$E128)+$Q128*(1-$F128))*((1+'Inputs &amp; Summary'!$D$7)^Z$29))))))</f>
        <v>0</v>
      </c>
      <c r="AA128" s="114">
        <f>$D128*IF(AA$29&gt;'Inputs &amp; Summary'!$D$5,0,IF(AA$29&gt;VLOOKUP($G128,Lists!$J$17:$K$21,2),IF($M128=Lists!$H$3,IF($K128&lt;1,(($S128/$K128)*((1+'Inputs &amp; Summary'!$D$7)^AA$29)),((INT(AA$29/$K128)-INT((AA$29-1)/$K128))*$S128*((1+'Inputs &amp; Summary'!$D$7)^AA$29))),(_xlfn.WEIBULL.DIST(AA$29,$L128,$K128,FALSE)*$S128*((1+'Inputs &amp; Summary'!$D$7)^AA$29))),IF($M128=Lists!$H$3,IF($K128&lt;1,((($R128*(1-$E128)+$Q128*(1-$F128))/$K128)*((1+'Inputs &amp; Summary'!$D$7)^AA$29)),((INT(AA$29/$K128)-INT((AA$29-1)/$K128))*($R128*(1-$E128)+$Q128*(1-$F128))*((1+'Inputs &amp; Summary'!$D$7)^AA$29))),((_xlfn.WEIBULL.DIST(AA$29,$L128,$K128,FALSE)*($R128*(1-$E128)+$Q128*(1-$F128))*((1+'Inputs &amp; Summary'!$D$7)^AA$29))))))</f>
        <v>0</v>
      </c>
      <c r="AB128" s="114">
        <f>$D128*IF(AB$29&gt;'Inputs &amp; Summary'!$D$5,0,IF(AB$29&gt;VLOOKUP($G128,Lists!$J$17:$K$21,2),IF($M128=Lists!$H$3,IF($K128&lt;1,(($S128/$K128)*((1+'Inputs &amp; Summary'!$D$7)^AB$29)),((INT(AB$29/$K128)-INT((AB$29-1)/$K128))*$S128*((1+'Inputs &amp; Summary'!$D$7)^AB$29))),(_xlfn.WEIBULL.DIST(AB$29,$L128,$K128,FALSE)*$S128*((1+'Inputs &amp; Summary'!$D$7)^AB$29))),IF($M128=Lists!$H$3,IF($K128&lt;1,((($R128*(1-$E128)+$Q128*(1-$F128))/$K128)*((1+'Inputs &amp; Summary'!$D$7)^AB$29)),((INT(AB$29/$K128)-INT((AB$29-1)/$K128))*($R128*(1-$E128)+$Q128*(1-$F128))*((1+'Inputs &amp; Summary'!$D$7)^AB$29))),((_xlfn.WEIBULL.DIST(AB$29,$L128,$K128,FALSE)*($R128*(1-$E128)+$Q128*(1-$F128))*((1+'Inputs &amp; Summary'!$D$7)^AB$29))))))</f>
        <v>0</v>
      </c>
      <c r="AC128" s="114">
        <f>$D128*IF(AC$29&gt;'Inputs &amp; Summary'!$D$5,0,IF(AC$29&gt;VLOOKUP($G128,Lists!$J$17:$K$21,2),IF($M128=Lists!$H$3,IF($K128&lt;1,(($S128/$K128)*((1+'Inputs &amp; Summary'!$D$7)^AC$29)),((INT(AC$29/$K128)-INT((AC$29-1)/$K128))*$S128*((1+'Inputs &amp; Summary'!$D$7)^AC$29))),(_xlfn.WEIBULL.DIST(AC$29,$L128,$K128,FALSE)*$S128*((1+'Inputs &amp; Summary'!$D$7)^AC$29))),IF($M128=Lists!$H$3,IF($K128&lt;1,((($R128*(1-$E128)+$Q128*(1-$F128))/$K128)*((1+'Inputs &amp; Summary'!$D$7)^AC$29)),((INT(AC$29/$K128)-INT((AC$29-1)/$K128))*($R128*(1-$E128)+$Q128*(1-$F128))*((1+'Inputs &amp; Summary'!$D$7)^AC$29))),((_xlfn.WEIBULL.DIST(AC$29,$L128,$K128,FALSE)*($R128*(1-$E128)+$Q128*(1-$F128))*((1+'Inputs &amp; Summary'!$D$7)^AC$29))))))</f>
        <v>0</v>
      </c>
      <c r="AD128" s="114">
        <f>$D128*IF(AD$29&gt;'Inputs &amp; Summary'!$D$5,0,IF(AD$29&gt;VLOOKUP($G128,Lists!$J$17:$K$21,2),IF($M128=Lists!$H$3,IF($K128&lt;1,(($S128/$K128)*((1+'Inputs &amp; Summary'!$D$7)^AD$29)),((INT(AD$29/$K128)-INT((AD$29-1)/$K128))*$S128*((1+'Inputs &amp; Summary'!$D$7)^AD$29))),(_xlfn.WEIBULL.DIST(AD$29,$L128,$K128,FALSE)*$S128*((1+'Inputs &amp; Summary'!$D$7)^AD$29))),IF($M128=Lists!$H$3,IF($K128&lt;1,((($R128*(1-$E128)+$Q128*(1-$F128))/$K128)*((1+'Inputs &amp; Summary'!$D$7)^AD$29)),((INT(AD$29/$K128)-INT((AD$29-1)/$K128))*($R128*(1-$E128)+$Q128*(1-$F128))*((1+'Inputs &amp; Summary'!$D$7)^AD$29))),((_xlfn.WEIBULL.DIST(AD$29,$L128,$K128,FALSE)*($R128*(1-$E128)+$Q128*(1-$F128))*((1+'Inputs &amp; Summary'!$D$7)^AD$29))))))</f>
        <v>0</v>
      </c>
      <c r="AE128" s="114">
        <f>$D128*IF(AE$29&gt;'Inputs &amp; Summary'!$D$5,0,IF(AE$29&gt;VLOOKUP($G128,Lists!$J$17:$K$21,2),IF($M128=Lists!$H$3,IF($K128&lt;1,(($S128/$K128)*((1+'Inputs &amp; Summary'!$D$7)^AE$29)),((INT(AE$29/$K128)-INT((AE$29-1)/$K128))*$S128*((1+'Inputs &amp; Summary'!$D$7)^AE$29))),(_xlfn.WEIBULL.DIST(AE$29,$L128,$K128,FALSE)*$S128*((1+'Inputs &amp; Summary'!$D$7)^AE$29))),IF($M128=Lists!$H$3,IF($K128&lt;1,((($R128*(1-$E128)+$Q128*(1-$F128))/$K128)*((1+'Inputs &amp; Summary'!$D$7)^AE$29)),((INT(AE$29/$K128)-INT((AE$29-1)/$K128))*($R128*(1-$E128)+$Q128*(1-$F128))*((1+'Inputs &amp; Summary'!$D$7)^AE$29))),((_xlfn.WEIBULL.DIST(AE$29,$L128,$K128,FALSE)*($R128*(1-$E128)+$Q128*(1-$F128))*((1+'Inputs &amp; Summary'!$D$7)^AE$29))))))</f>
        <v>0</v>
      </c>
      <c r="AF128" s="114">
        <f>$D128*IF(AF$29&gt;'Inputs &amp; Summary'!$D$5,0,IF(AF$29&gt;VLOOKUP($G128,Lists!$J$17:$K$21,2),IF($M128=Lists!$H$3,IF($K128&lt;1,(($S128/$K128)*((1+'Inputs &amp; Summary'!$D$7)^AF$29)),((INT(AF$29/$K128)-INT((AF$29-1)/$K128))*$S128*((1+'Inputs &amp; Summary'!$D$7)^AF$29))),(_xlfn.WEIBULL.DIST(AF$29,$L128,$K128,FALSE)*$S128*((1+'Inputs &amp; Summary'!$D$7)^AF$29))),IF($M128=Lists!$H$3,IF($K128&lt;1,((($R128*(1-$E128)+$Q128*(1-$F128))/$K128)*((1+'Inputs &amp; Summary'!$D$7)^AF$29)),((INT(AF$29/$K128)-INT((AF$29-1)/$K128))*($R128*(1-$E128)+$Q128*(1-$F128))*((1+'Inputs &amp; Summary'!$D$7)^AF$29))),((_xlfn.WEIBULL.DIST(AF$29,$L128,$K128,FALSE)*($R128*(1-$E128)+$Q128*(1-$F128))*((1+'Inputs &amp; Summary'!$D$7)^AF$29))))))</f>
        <v>0</v>
      </c>
      <c r="AG128" s="114">
        <f>$D128*IF(AG$29&gt;'Inputs &amp; Summary'!$D$5,0,IF(AG$29&gt;VLOOKUP($G128,Lists!$J$17:$K$21,2),IF($M128=Lists!$H$3,IF($K128&lt;1,(($S128/$K128)*((1+'Inputs &amp; Summary'!$D$7)^AG$29)),((INT(AG$29/$K128)-INT((AG$29-1)/$K128))*$S128*((1+'Inputs &amp; Summary'!$D$7)^AG$29))),(_xlfn.WEIBULL.DIST(AG$29,$L128,$K128,FALSE)*$S128*((1+'Inputs &amp; Summary'!$D$7)^AG$29))),IF($M128=Lists!$H$3,IF($K128&lt;1,((($R128*(1-$E128)+$Q128*(1-$F128))/$K128)*((1+'Inputs &amp; Summary'!$D$7)^AG$29)),((INT(AG$29/$K128)-INT((AG$29-1)/$K128))*($R128*(1-$E128)+$Q128*(1-$F128))*((1+'Inputs &amp; Summary'!$D$7)^AG$29))),((_xlfn.WEIBULL.DIST(AG$29,$L128,$K128,FALSE)*($R128*(1-$E128)+$Q128*(1-$F128))*((1+'Inputs &amp; Summary'!$D$7)^AG$29))))))</f>
        <v>0</v>
      </c>
      <c r="AH128" s="114">
        <f>$D128*IF(AH$29&gt;'Inputs &amp; Summary'!$D$5,0,IF(AH$29&gt;VLOOKUP($G128,Lists!$J$17:$K$21,2),IF($M128=Lists!$H$3,IF($K128&lt;1,(($S128/$K128)*((1+'Inputs &amp; Summary'!$D$7)^AH$29)),((INT(AH$29/$K128)-INT((AH$29-1)/$K128))*$S128*((1+'Inputs &amp; Summary'!$D$7)^AH$29))),(_xlfn.WEIBULL.DIST(AH$29,$L128,$K128,FALSE)*$S128*((1+'Inputs &amp; Summary'!$D$7)^AH$29))),IF($M128=Lists!$H$3,IF($K128&lt;1,((($R128*(1-$E128)+$Q128*(1-$F128))/$K128)*((1+'Inputs &amp; Summary'!$D$7)^AH$29)),((INT(AH$29/$K128)-INT((AH$29-1)/$K128))*($R128*(1-$E128)+$Q128*(1-$F128))*((1+'Inputs &amp; Summary'!$D$7)^AH$29))),((_xlfn.WEIBULL.DIST(AH$29,$L128,$K128,FALSE)*($R128*(1-$E128)+$Q128*(1-$F128))*((1+'Inputs &amp; Summary'!$D$7)^AH$29))))))</f>
        <v>0</v>
      </c>
      <c r="AI128" s="114">
        <f>$D128*IF(AI$29&gt;'Inputs &amp; Summary'!$D$5,0,IF(AI$29&gt;VLOOKUP($G128,Lists!$J$17:$K$21,2),IF($M128=Lists!$H$3,IF($K128&lt;1,(($S128/$K128)*((1+'Inputs &amp; Summary'!$D$7)^AI$29)),((INT(AI$29/$K128)-INT((AI$29-1)/$K128))*$S128*((1+'Inputs &amp; Summary'!$D$7)^AI$29))),(_xlfn.WEIBULL.DIST(AI$29,$L128,$K128,FALSE)*$S128*((1+'Inputs &amp; Summary'!$D$7)^AI$29))),IF($M128=Lists!$H$3,IF($K128&lt;1,((($R128*(1-$E128)+$Q128*(1-$F128))/$K128)*((1+'Inputs &amp; Summary'!$D$7)^AI$29)),((INT(AI$29/$K128)-INT((AI$29-1)/$K128))*($R128*(1-$E128)+$Q128*(1-$F128))*((1+'Inputs &amp; Summary'!$D$7)^AI$29))),((_xlfn.WEIBULL.DIST(AI$29,$L128,$K128,FALSE)*($R128*(1-$E128)+$Q128*(1-$F128))*((1+'Inputs &amp; Summary'!$D$7)^AI$29))))))</f>
        <v>0</v>
      </c>
      <c r="AJ128" s="114">
        <f>$D128*IF(AJ$29&gt;'Inputs &amp; Summary'!$D$5,0,IF(AJ$29&gt;VLOOKUP($G128,Lists!$J$17:$K$21,2),IF($M128=Lists!$H$3,IF($K128&lt;1,(($S128/$K128)*((1+'Inputs &amp; Summary'!$D$7)^AJ$29)),((INT(AJ$29/$K128)-INT((AJ$29-1)/$K128))*$S128*((1+'Inputs &amp; Summary'!$D$7)^AJ$29))),(_xlfn.WEIBULL.DIST(AJ$29,$L128,$K128,FALSE)*$S128*((1+'Inputs &amp; Summary'!$D$7)^AJ$29))),IF($M128=Lists!$H$3,IF($K128&lt;1,((($R128*(1-$E128)+$Q128*(1-$F128))/$K128)*((1+'Inputs &amp; Summary'!$D$7)^AJ$29)),((INT(AJ$29/$K128)-INT((AJ$29-1)/$K128))*($R128*(1-$E128)+$Q128*(1-$F128))*((1+'Inputs &amp; Summary'!$D$7)^AJ$29))),((_xlfn.WEIBULL.DIST(AJ$29,$L128,$K128,FALSE)*($R128*(1-$E128)+$Q128*(1-$F128))*((1+'Inputs &amp; Summary'!$D$7)^AJ$29))))))</f>
        <v>0</v>
      </c>
      <c r="AK128" s="114">
        <f>$D128*IF(AK$29&gt;'Inputs &amp; Summary'!$D$5,0,IF(AK$29&gt;VLOOKUP($G128,Lists!$J$17:$K$21,2),IF($M128=Lists!$H$3,IF($K128&lt;1,(($S128/$K128)*((1+'Inputs &amp; Summary'!$D$7)^AK$29)),((INT(AK$29/$K128)-INT((AK$29-1)/$K128))*$S128*((1+'Inputs &amp; Summary'!$D$7)^AK$29))),(_xlfn.WEIBULL.DIST(AK$29,$L128,$K128,FALSE)*$S128*((1+'Inputs &amp; Summary'!$D$7)^AK$29))),IF($M128=Lists!$H$3,IF($K128&lt;1,((($R128*(1-$E128)+$Q128*(1-$F128))/$K128)*((1+'Inputs &amp; Summary'!$D$7)^AK$29)),((INT(AK$29/$K128)-INT((AK$29-1)/$K128))*($R128*(1-$E128)+$Q128*(1-$F128))*((1+'Inputs &amp; Summary'!$D$7)^AK$29))),((_xlfn.WEIBULL.DIST(AK$29,$L128,$K128,FALSE)*($R128*(1-$E128)+$Q128*(1-$F128))*((1+'Inputs &amp; Summary'!$D$7)^AK$29))))))</f>
        <v>0</v>
      </c>
      <c r="AL128" s="114">
        <f>$D128*IF(AL$29&gt;'Inputs &amp; Summary'!$D$5,0,IF(AL$29&gt;VLOOKUP($G128,Lists!$J$17:$K$21,2),IF($M128=Lists!$H$3,IF($K128&lt;1,(($S128/$K128)*((1+'Inputs &amp; Summary'!$D$7)^AL$29)),((INT(AL$29/$K128)-INT((AL$29-1)/$K128))*$S128*((1+'Inputs &amp; Summary'!$D$7)^AL$29))),(_xlfn.WEIBULL.DIST(AL$29,$L128,$K128,FALSE)*$S128*((1+'Inputs &amp; Summary'!$D$7)^AL$29))),IF($M128=Lists!$H$3,IF($K128&lt;1,((($R128*(1-$E128)+$Q128*(1-$F128))/$K128)*((1+'Inputs &amp; Summary'!$D$7)^AL$29)),((INT(AL$29/$K128)-INT((AL$29-1)/$K128))*($R128*(1-$E128)+$Q128*(1-$F128))*((1+'Inputs &amp; Summary'!$D$7)^AL$29))),((_xlfn.WEIBULL.DIST(AL$29,$L128,$K128,FALSE)*($R128*(1-$E128)+$Q128*(1-$F128))*((1+'Inputs &amp; Summary'!$D$7)^AL$29))))))</f>
        <v>0</v>
      </c>
      <c r="AM128" s="114">
        <f>$D128*IF(AM$29&gt;'Inputs &amp; Summary'!$D$5,0,IF(AM$29&gt;VLOOKUP($G128,Lists!$J$17:$K$21,2),IF($M128=Lists!$H$3,IF($K128&lt;1,(($S128/$K128)*((1+'Inputs &amp; Summary'!$D$7)^AM$29)),((INT(AM$29/$K128)-INT((AM$29-1)/$K128))*$S128*((1+'Inputs &amp; Summary'!$D$7)^AM$29))),(_xlfn.WEIBULL.DIST(AM$29,$L128,$K128,FALSE)*$S128*((1+'Inputs &amp; Summary'!$D$7)^AM$29))),IF($M128=Lists!$H$3,IF($K128&lt;1,((($R128*(1-$E128)+$Q128*(1-$F128))/$K128)*((1+'Inputs &amp; Summary'!$D$7)^AM$29)),((INT(AM$29/$K128)-INT((AM$29-1)/$K128))*($R128*(1-$E128)+$Q128*(1-$F128))*((1+'Inputs &amp; Summary'!$D$7)^AM$29))),((_xlfn.WEIBULL.DIST(AM$29,$L128,$K128,FALSE)*($R128*(1-$E128)+$Q128*(1-$F128))*((1+'Inputs &amp; Summary'!$D$7)^AM$29))))))</f>
        <v>0</v>
      </c>
      <c r="AN128" s="114">
        <f>$D128*IF(AN$29&gt;'Inputs &amp; Summary'!$D$5,0,IF(AN$29&gt;VLOOKUP($G128,Lists!$J$17:$K$21,2),IF($M128=Lists!$H$3,IF($K128&lt;1,(($S128/$K128)*((1+'Inputs &amp; Summary'!$D$7)^AN$29)),((INT(AN$29/$K128)-INT((AN$29-1)/$K128))*$S128*((1+'Inputs &amp; Summary'!$D$7)^AN$29))),(_xlfn.WEIBULL.DIST(AN$29,$L128,$K128,FALSE)*$S128*((1+'Inputs &amp; Summary'!$D$7)^AN$29))),IF($M128=Lists!$H$3,IF($K128&lt;1,((($R128*(1-$E128)+$Q128*(1-$F128))/$K128)*((1+'Inputs &amp; Summary'!$D$7)^AN$29)),((INT(AN$29/$K128)-INT((AN$29-1)/$K128))*($R128*(1-$E128)+$Q128*(1-$F128))*((1+'Inputs &amp; Summary'!$D$7)^AN$29))),((_xlfn.WEIBULL.DIST(AN$29,$L128,$K128,FALSE)*($R128*(1-$E128)+$Q128*(1-$F128))*((1+'Inputs &amp; Summary'!$D$7)^AN$29))))))</f>
        <v>0</v>
      </c>
      <c r="AO128" s="114">
        <f>$D128*IF(AO$29&gt;'Inputs &amp; Summary'!$D$5,0,IF(AO$29&gt;VLOOKUP($G128,Lists!$J$17:$K$21,2),IF($M128=Lists!$H$3,IF($K128&lt;1,(($S128/$K128)*((1+'Inputs &amp; Summary'!$D$7)^AO$29)),((INT(AO$29/$K128)-INT((AO$29-1)/$K128))*$S128*((1+'Inputs &amp; Summary'!$D$7)^AO$29))),(_xlfn.WEIBULL.DIST(AO$29,$L128,$K128,FALSE)*$S128*((1+'Inputs &amp; Summary'!$D$7)^AO$29))),IF($M128=Lists!$H$3,IF($K128&lt;1,((($R128*(1-$E128)+$Q128*(1-$F128))/$K128)*((1+'Inputs &amp; Summary'!$D$7)^AO$29)),((INT(AO$29/$K128)-INT((AO$29-1)/$K128))*($R128*(1-$E128)+$Q128*(1-$F128))*((1+'Inputs &amp; Summary'!$D$7)^AO$29))),((_xlfn.WEIBULL.DIST(AO$29,$L128,$K128,FALSE)*($R128*(1-$E128)+$Q128*(1-$F128))*((1+'Inputs &amp; Summary'!$D$7)^AO$29))))))</f>
        <v>0</v>
      </c>
      <c r="AP128" s="114">
        <f>$D128*IF(AP$29&gt;'Inputs &amp; Summary'!$D$5,0,IF(AP$29&gt;VLOOKUP($G128,Lists!$J$17:$K$21,2),IF($M128=Lists!$H$3,IF($K128&lt;1,(($S128/$K128)*((1+'Inputs &amp; Summary'!$D$7)^AP$29)),((INT(AP$29/$K128)-INT((AP$29-1)/$K128))*$S128*((1+'Inputs &amp; Summary'!$D$7)^AP$29))),(_xlfn.WEIBULL.DIST(AP$29,$L128,$K128,FALSE)*$S128*((1+'Inputs &amp; Summary'!$D$7)^AP$29))),IF($M128=Lists!$H$3,IF($K128&lt;1,((($R128*(1-$E128)+$Q128*(1-$F128))/$K128)*((1+'Inputs &amp; Summary'!$D$7)^AP$29)),((INT(AP$29/$K128)-INT((AP$29-1)/$K128))*($R128*(1-$E128)+$Q128*(1-$F128))*((1+'Inputs &amp; Summary'!$D$7)^AP$29))),((_xlfn.WEIBULL.DIST(AP$29,$L128,$K128,FALSE)*($R128*(1-$E128)+$Q128*(1-$F128))*((1+'Inputs &amp; Summary'!$D$7)^AP$29))))))</f>
        <v>0</v>
      </c>
      <c r="AQ128" s="114">
        <f>$D128*IF(AQ$29&gt;'Inputs &amp; Summary'!$D$5,0,IF(AQ$29&gt;VLOOKUP($G128,Lists!$J$17:$K$21,2),IF($M128=Lists!$H$3,IF($K128&lt;1,(($S128/$K128)*((1+'Inputs &amp; Summary'!$D$7)^AQ$29)),((INT(AQ$29/$K128)-INT((AQ$29-1)/$K128))*$S128*((1+'Inputs &amp; Summary'!$D$7)^AQ$29))),(_xlfn.WEIBULL.DIST(AQ$29,$L128,$K128,FALSE)*$S128*((1+'Inputs &amp; Summary'!$D$7)^AQ$29))),IF($M128=Lists!$H$3,IF($K128&lt;1,((($R128*(1-$E128)+$Q128*(1-$F128))/$K128)*((1+'Inputs &amp; Summary'!$D$7)^AQ$29)),((INT(AQ$29/$K128)-INT((AQ$29-1)/$K128))*($R128*(1-$E128)+$Q128*(1-$F128))*((1+'Inputs &amp; Summary'!$D$7)^AQ$29))),((_xlfn.WEIBULL.DIST(AQ$29,$L128,$K128,FALSE)*($R128*(1-$E128)+$Q128*(1-$F128))*((1+'Inputs &amp; Summary'!$D$7)^AQ$29))))))</f>
        <v>0</v>
      </c>
      <c r="AR128" s="114">
        <f>$D128*IF(AR$29&gt;'Inputs &amp; Summary'!$D$5,0,IF(AR$29&gt;VLOOKUP($G128,Lists!$J$17:$K$21,2),IF($M128=Lists!$H$3,IF($K128&lt;1,(($S128/$K128)*((1+'Inputs &amp; Summary'!$D$7)^AR$29)),((INT(AR$29/$K128)-INT((AR$29-1)/$K128))*$S128*((1+'Inputs &amp; Summary'!$D$7)^AR$29))),(_xlfn.WEIBULL.DIST(AR$29,$L128,$K128,FALSE)*$S128*((1+'Inputs &amp; Summary'!$D$7)^AR$29))),IF($M128=Lists!$H$3,IF($K128&lt;1,((($R128*(1-$E128)+$Q128*(1-$F128))/$K128)*((1+'Inputs &amp; Summary'!$D$7)^AR$29)),((INT(AR$29/$K128)-INT((AR$29-1)/$K128))*($R128*(1-$E128)+$Q128*(1-$F128))*((1+'Inputs &amp; Summary'!$D$7)^AR$29))),((_xlfn.WEIBULL.DIST(AR$29,$L128,$K128,FALSE)*($R128*(1-$E128)+$Q128*(1-$F128))*((1+'Inputs &amp; Summary'!$D$7)^AR$29))))))</f>
        <v>0</v>
      </c>
      <c r="AS128" s="114">
        <f>$D128*IF(AS$29&gt;'Inputs &amp; Summary'!$D$5,0,IF(AS$29&gt;VLOOKUP($G128,Lists!$J$17:$K$21,2),IF($M128=Lists!$H$3,IF($K128&lt;1,(($S128/$K128)*((1+'Inputs &amp; Summary'!$D$7)^AS$29)),((INT(AS$29/$K128)-INT((AS$29-1)/$K128))*$S128*((1+'Inputs &amp; Summary'!$D$7)^AS$29))),(_xlfn.WEIBULL.DIST(AS$29,$L128,$K128,FALSE)*$S128*((1+'Inputs &amp; Summary'!$D$7)^AS$29))),IF($M128=Lists!$H$3,IF($K128&lt;1,((($R128*(1-$E128)+$Q128*(1-$F128))/$K128)*((1+'Inputs &amp; Summary'!$D$7)^AS$29)),((INT(AS$29/$K128)-INT((AS$29-1)/$K128))*($R128*(1-$E128)+$Q128*(1-$F128))*((1+'Inputs &amp; Summary'!$D$7)^AS$29))),((_xlfn.WEIBULL.DIST(AS$29,$L128,$K128,FALSE)*($R128*(1-$E128)+$Q128*(1-$F128))*((1+'Inputs &amp; Summary'!$D$7)^AS$29))))))</f>
        <v>0</v>
      </c>
      <c r="AT128" s="114">
        <f>$D128*IF(AT$29&gt;'Inputs &amp; Summary'!$D$5,0,IF(AT$29&gt;VLOOKUP($G128,Lists!$J$17:$K$21,2),IF($M128=Lists!$H$3,IF($K128&lt;1,(($S128/$K128)*((1+'Inputs &amp; Summary'!$D$7)^AT$29)),((INT(AT$29/$K128)-INT((AT$29-1)/$K128))*$S128*((1+'Inputs &amp; Summary'!$D$7)^AT$29))),(_xlfn.WEIBULL.DIST(AT$29,$L128,$K128,FALSE)*$S128*((1+'Inputs &amp; Summary'!$D$7)^AT$29))),IF($M128=Lists!$H$3,IF($K128&lt;1,((($R128*(1-$E128)+$Q128*(1-$F128))/$K128)*((1+'Inputs &amp; Summary'!$D$7)^AT$29)),((INT(AT$29/$K128)-INT((AT$29-1)/$K128))*($R128*(1-$E128)+$Q128*(1-$F128))*((1+'Inputs &amp; Summary'!$D$7)^AT$29))),((_xlfn.WEIBULL.DIST(AT$29,$L128,$K128,FALSE)*($R128*(1-$E128)+$Q128*(1-$F128))*((1+'Inputs &amp; Summary'!$D$7)^AT$29))))))</f>
        <v>0</v>
      </c>
      <c r="AU128" s="114">
        <f>$D128*IF(AU$29&gt;'Inputs &amp; Summary'!$D$5,0,IF(AU$29&gt;VLOOKUP($G128,Lists!$J$17:$K$21,2),IF($M128=Lists!$H$3,IF($K128&lt;1,(($S128/$K128)*((1+'Inputs &amp; Summary'!$D$7)^AU$29)),((INT(AU$29/$K128)-INT((AU$29-1)/$K128))*$S128*((1+'Inputs &amp; Summary'!$D$7)^AU$29))),(_xlfn.WEIBULL.DIST(AU$29,$L128,$K128,FALSE)*$S128*((1+'Inputs &amp; Summary'!$D$7)^AU$29))),IF($M128=Lists!$H$3,IF($K128&lt;1,((($R128*(1-$E128)+$Q128*(1-$F128))/$K128)*((1+'Inputs &amp; Summary'!$D$7)^AU$29)),((INT(AU$29/$K128)-INT((AU$29-1)/$K128))*($R128*(1-$E128)+$Q128*(1-$F128))*((1+'Inputs &amp; Summary'!$D$7)^AU$29))),((_xlfn.WEIBULL.DIST(AU$29,$L128,$K128,FALSE)*($R128*(1-$E128)+$Q128*(1-$F128))*((1+'Inputs &amp; Summary'!$D$7)^AU$29))))))</f>
        <v>0</v>
      </c>
      <c r="AV128" s="114">
        <f>$D128*IF(AV$29&gt;'Inputs &amp; Summary'!$D$5,0,IF(AV$29&gt;VLOOKUP($G128,Lists!$J$17:$K$21,2),IF($M128=Lists!$H$3,IF($K128&lt;1,(($S128/$K128)*((1+'Inputs &amp; Summary'!$D$7)^AV$29)),((INT(AV$29/$K128)-INT((AV$29-1)/$K128))*$S128*((1+'Inputs &amp; Summary'!$D$7)^AV$29))),(_xlfn.WEIBULL.DIST(AV$29,$L128,$K128,FALSE)*$S128*((1+'Inputs &amp; Summary'!$D$7)^AV$29))),IF($M128=Lists!$H$3,IF($K128&lt;1,((($R128*(1-$E128)+$Q128*(1-$F128))/$K128)*((1+'Inputs &amp; Summary'!$D$7)^AV$29)),((INT(AV$29/$K128)-INT((AV$29-1)/$K128))*($R128*(1-$E128)+$Q128*(1-$F128))*((1+'Inputs &amp; Summary'!$D$7)^AV$29))),((_xlfn.WEIBULL.DIST(AV$29,$L128,$K128,FALSE)*($R128*(1-$E128)+$Q128*(1-$F128))*((1+'Inputs &amp; Summary'!$D$7)^AV$29))))))</f>
        <v>0</v>
      </c>
      <c r="AW128" s="114">
        <f>$D128*IF(AW$29&gt;'Inputs &amp; Summary'!$D$5,0,IF(AW$29&gt;VLOOKUP($G128,Lists!$J$17:$K$21,2),IF($M128=Lists!$H$3,IF($K128&lt;1,(($S128/$K128)*((1+'Inputs &amp; Summary'!$D$7)^AW$29)),((INT(AW$29/$K128)-INT((AW$29-1)/$K128))*$S128*((1+'Inputs &amp; Summary'!$D$7)^AW$29))),(_xlfn.WEIBULL.DIST(AW$29,$L128,$K128,FALSE)*$S128*((1+'Inputs &amp; Summary'!$D$7)^AW$29))),IF($M128=Lists!$H$3,IF($K128&lt;1,((($R128*(1-$E128)+$Q128*(1-$F128))/$K128)*((1+'Inputs &amp; Summary'!$D$7)^AW$29)),((INT(AW$29/$K128)-INT((AW$29-1)/$K128))*($R128*(1-$E128)+$Q128*(1-$F128))*((1+'Inputs &amp; Summary'!$D$7)^AW$29))),((_xlfn.WEIBULL.DIST(AW$29,$L128,$K128,FALSE)*($R128*(1-$E128)+$Q128*(1-$F128))*((1+'Inputs &amp; Summary'!$D$7)^AW$29))))))</f>
        <v>0</v>
      </c>
      <c r="AX128" s="114">
        <f>$D128*IF(AX$29&gt;'Inputs &amp; Summary'!$D$5,0,IF(AX$29&gt;VLOOKUP($G128,Lists!$J$17:$K$21,2),IF($M128=Lists!$H$3,IF($K128&lt;1,(($S128/$K128)*((1+'Inputs &amp; Summary'!$D$7)^AX$29)),((INT(AX$29/$K128)-INT((AX$29-1)/$K128))*$S128*((1+'Inputs &amp; Summary'!$D$7)^AX$29))),(_xlfn.WEIBULL.DIST(AX$29,$L128,$K128,FALSE)*$S128*((1+'Inputs &amp; Summary'!$D$7)^AX$29))),IF($M128=Lists!$H$3,IF($K128&lt;1,((($R128*(1-$E128)+$Q128*(1-$F128))/$K128)*((1+'Inputs &amp; Summary'!$D$7)^AX$29)),((INT(AX$29/$K128)-INT((AX$29-1)/$K128))*($R128*(1-$E128)+$Q128*(1-$F128))*((1+'Inputs &amp; Summary'!$D$7)^AX$29))),((_xlfn.WEIBULL.DIST(AX$29,$L128,$K128,FALSE)*($R128*(1-$E128)+$Q128*(1-$F128))*((1+'Inputs &amp; Summary'!$D$7)^AX$29))))))</f>
        <v>0</v>
      </c>
      <c r="AY128" s="114">
        <f>$D128*IF(AY$29&gt;'Inputs &amp; Summary'!$D$5,0,IF(AY$29&gt;VLOOKUP($G128,Lists!$J$17:$K$21,2),IF($M128=Lists!$H$3,IF($K128&lt;1,(($S128/$K128)*((1+'Inputs &amp; Summary'!$D$7)^AY$29)),((INT(AY$29/$K128)-INT((AY$29-1)/$K128))*$S128*((1+'Inputs &amp; Summary'!$D$7)^AY$29))),(_xlfn.WEIBULL.DIST(AY$29,$L128,$K128,FALSE)*$S128*((1+'Inputs &amp; Summary'!$D$7)^AY$29))),IF($M128=Lists!$H$3,IF($K128&lt;1,((($R128*(1-$E128)+$Q128*(1-$F128))/$K128)*((1+'Inputs &amp; Summary'!$D$7)^AY$29)),((INT(AY$29/$K128)-INT((AY$29-1)/$K128))*($R128*(1-$E128)+$Q128*(1-$F128))*((1+'Inputs &amp; Summary'!$D$7)^AY$29))),((_xlfn.WEIBULL.DIST(AY$29,$L128,$K128,FALSE)*($R128*(1-$E128)+$Q128*(1-$F128))*((1+'Inputs &amp; Summary'!$D$7)^AY$29))))))</f>
        <v>0</v>
      </c>
      <c r="AZ128" s="114">
        <f>$D128*IF(AZ$29&gt;'Inputs &amp; Summary'!$D$5,0,IF(AZ$29&gt;VLOOKUP($G128,Lists!$J$17:$K$21,2),IF($M128=Lists!$H$3,IF($K128&lt;1,(($S128/$K128)*((1+'Inputs &amp; Summary'!$D$7)^AZ$29)),((INT(AZ$29/$K128)-INT((AZ$29-1)/$K128))*$S128*((1+'Inputs &amp; Summary'!$D$7)^AZ$29))),(_xlfn.WEIBULL.DIST(AZ$29,$L128,$K128,FALSE)*$S128*((1+'Inputs &amp; Summary'!$D$7)^AZ$29))),IF($M128=Lists!$H$3,IF($K128&lt;1,((($R128*(1-$E128)+$Q128*(1-$F128))/$K128)*((1+'Inputs &amp; Summary'!$D$7)^AZ$29)),((INT(AZ$29/$K128)-INT((AZ$29-1)/$K128))*($R128*(1-$E128)+$Q128*(1-$F128))*((1+'Inputs &amp; Summary'!$D$7)^AZ$29))),((_xlfn.WEIBULL.DIST(AZ$29,$L128,$K128,FALSE)*($R128*(1-$E128)+$Q128*(1-$F128))*((1+'Inputs &amp; Summary'!$D$7)^AZ$29))))))</f>
        <v>0</v>
      </c>
      <c r="BA128" s="114">
        <f>$D128*IF(BA$29&gt;'Inputs &amp; Summary'!$D$5,0,IF(BA$29&gt;VLOOKUP($G128,Lists!$J$17:$K$21,2),IF($M128=Lists!$H$3,IF($K128&lt;1,(($S128/$K128)*((1+'Inputs &amp; Summary'!$D$7)^BA$29)),((INT(BA$29/$K128)-INT((BA$29-1)/$K128))*$S128*((1+'Inputs &amp; Summary'!$D$7)^BA$29))),(_xlfn.WEIBULL.DIST(BA$29,$L128,$K128,FALSE)*$S128*((1+'Inputs &amp; Summary'!$D$7)^BA$29))),IF($M128=Lists!$H$3,IF($K128&lt;1,((($R128*(1-$E128)+$Q128*(1-$F128))/$K128)*((1+'Inputs &amp; Summary'!$D$7)^BA$29)),((INT(BA$29/$K128)-INT((BA$29-1)/$K128))*($R128*(1-$E128)+$Q128*(1-$F128))*((1+'Inputs &amp; Summary'!$D$7)^BA$29))),((_xlfn.WEIBULL.DIST(BA$29,$L128,$K128,FALSE)*($R128*(1-$E128)+$Q128*(1-$F128))*((1+'Inputs &amp; Summary'!$D$7)^BA$29))))))</f>
        <v>0</v>
      </c>
      <c r="BB128" s="114">
        <f>$D128*IF(BB$29&gt;'Inputs &amp; Summary'!$D$5,0,IF(BB$29&gt;VLOOKUP($G128,Lists!$J$17:$K$21,2),IF($M128=Lists!$H$3,IF($K128&lt;1,(($S128/$K128)*((1+'Inputs &amp; Summary'!$D$7)^BB$29)),((INT(BB$29/$K128)-INT((BB$29-1)/$K128))*$S128*((1+'Inputs &amp; Summary'!$D$7)^BB$29))),(_xlfn.WEIBULL.DIST(BB$29,$L128,$K128,FALSE)*$S128*((1+'Inputs &amp; Summary'!$D$7)^BB$29))),IF($M128=Lists!$H$3,IF($K128&lt;1,((($R128*(1-$E128)+$Q128*(1-$F128))/$K128)*((1+'Inputs &amp; Summary'!$D$7)^BB$29)),((INT(BB$29/$K128)-INT((BB$29-1)/$K128))*($R128*(1-$E128)+$Q128*(1-$F128))*((1+'Inputs &amp; Summary'!$D$7)^BB$29))),((_xlfn.WEIBULL.DIST(BB$29,$L128,$K128,FALSE)*($R128*(1-$E128)+$Q128*(1-$F128))*((1+'Inputs &amp; Summary'!$D$7)^BB$29))))))</f>
        <v>0</v>
      </c>
      <c r="BC128" s="114">
        <f>$D128*IF(BC$29&gt;'Inputs &amp; Summary'!$D$5,0,IF(BC$29&gt;VLOOKUP($G128,Lists!$J$17:$K$21,2),IF($M128=Lists!$H$3,IF($K128&lt;1,(($S128/$K128)*((1+'Inputs &amp; Summary'!$D$7)^BC$29)),((INT(BC$29/$K128)-INT((BC$29-1)/$K128))*$S128*((1+'Inputs &amp; Summary'!$D$7)^BC$29))),(_xlfn.WEIBULL.DIST(BC$29,$L128,$K128,FALSE)*$S128*((1+'Inputs &amp; Summary'!$D$7)^BC$29))),IF($M128=Lists!$H$3,IF($K128&lt;1,((($R128*(1-$E128)+$Q128*(1-$F128))/$K128)*((1+'Inputs &amp; Summary'!$D$7)^BC$29)),((INT(BC$29/$K128)-INT((BC$29-1)/$K128))*($R128*(1-$E128)+$Q128*(1-$F128))*((1+'Inputs &amp; Summary'!$D$7)^BC$29))),((_xlfn.WEIBULL.DIST(BC$29,$L128,$K128,FALSE)*($R128*(1-$E128)+$Q128*(1-$F128))*((1+'Inputs &amp; Summary'!$D$7)^BC$29))))))</f>
        <v>0</v>
      </c>
      <c r="BD128" s="114">
        <f>$D128*IF(BD$29&gt;'Inputs &amp; Summary'!$D$5,0,IF(BD$29&gt;VLOOKUP($G128,Lists!$J$17:$K$21,2),IF($M128=Lists!$H$3,IF($K128&lt;1,(($S128/$K128)*((1+'Inputs &amp; Summary'!$D$7)^BD$29)),((INT(BD$29/$K128)-INT((BD$29-1)/$K128))*$S128*((1+'Inputs &amp; Summary'!$D$7)^BD$29))),(_xlfn.WEIBULL.DIST(BD$29,$L128,$K128,FALSE)*$S128*((1+'Inputs &amp; Summary'!$D$7)^BD$29))),IF($M128=Lists!$H$3,IF($K128&lt;1,((($R128*(1-$E128)+$Q128*(1-$F128))/$K128)*((1+'Inputs &amp; Summary'!$D$7)^BD$29)),((INT(BD$29/$K128)-INT((BD$29-1)/$K128))*($R128*(1-$E128)+$Q128*(1-$F128))*((1+'Inputs &amp; Summary'!$D$7)^BD$29))),((_xlfn.WEIBULL.DIST(BD$29,$L128,$K128,FALSE)*($R128*(1-$E128)+$Q128*(1-$F128))*((1+'Inputs &amp; Summary'!$D$7)^BD$29))))))</f>
        <v>0</v>
      </c>
      <c r="BE128" s="114">
        <f>$D128*IF(BE$29&gt;'Inputs &amp; Summary'!$D$5,0,IF(BE$29&gt;VLOOKUP($G128,Lists!$J$17:$K$21,2),IF($M128=Lists!$H$3,IF($K128&lt;1,(($S128/$K128)*((1+'Inputs &amp; Summary'!$D$7)^BE$29)),((INT(BE$29/$K128)-INT((BE$29-1)/$K128))*$S128*((1+'Inputs &amp; Summary'!$D$7)^BE$29))),(_xlfn.WEIBULL.DIST(BE$29,$L128,$K128,FALSE)*$S128*((1+'Inputs &amp; Summary'!$D$7)^BE$29))),IF($M128=Lists!$H$3,IF($K128&lt;1,((($R128*(1-$E128)+$Q128*(1-$F128))/$K128)*((1+'Inputs &amp; Summary'!$D$7)^BE$29)),((INT(BE$29/$K128)-INT((BE$29-1)/$K128))*($R128*(1-$E128)+$Q128*(1-$F128))*((1+'Inputs &amp; Summary'!$D$7)^BE$29))),((_xlfn.WEIBULL.DIST(BE$29,$L128,$K128,FALSE)*($R128*(1-$E128)+$Q128*(1-$F128))*((1+'Inputs &amp; Summary'!$D$7)^BE$29))))))</f>
        <v>0</v>
      </c>
      <c r="BF128" s="114">
        <f>$D128*IF(BF$29&gt;'Inputs &amp; Summary'!$D$5,0,IF(BF$29&gt;VLOOKUP($G128,Lists!$J$17:$K$21,2),IF($M128=Lists!$H$3,IF($K128&lt;1,(($S128/$K128)*((1+'Inputs &amp; Summary'!$D$7)^BF$29)),((INT(BF$29/$K128)-INT((BF$29-1)/$K128))*$S128*((1+'Inputs &amp; Summary'!$D$7)^BF$29))),(_xlfn.WEIBULL.DIST(BF$29,$L128,$K128,FALSE)*$S128*((1+'Inputs &amp; Summary'!$D$7)^BF$29))),IF($M128=Lists!$H$3,IF($K128&lt;1,((($R128*(1-$E128)+$Q128*(1-$F128))/$K128)*((1+'Inputs &amp; Summary'!$D$7)^BF$29)),((INT(BF$29/$K128)-INT((BF$29-1)/$K128))*($R128*(1-$E128)+$Q128*(1-$F128))*((1+'Inputs &amp; Summary'!$D$7)^BF$29))),((_xlfn.WEIBULL.DIST(BF$29,$L128,$K128,FALSE)*($R128*(1-$E128)+$Q128*(1-$F128))*((1+'Inputs &amp; Summary'!$D$7)^BF$29))))))</f>
        <v>0</v>
      </c>
      <c r="BG128" s="114">
        <f>$D128*IF(BG$29&gt;'Inputs &amp; Summary'!$D$5,0,IF(BG$29&gt;VLOOKUP($G128,Lists!$J$17:$K$21,2),IF($M128=Lists!$H$3,IF($K128&lt;1,(($S128/$K128)*((1+'Inputs &amp; Summary'!$D$7)^BG$29)),((INT(BG$29/$K128)-INT((BG$29-1)/$K128))*$S128*((1+'Inputs &amp; Summary'!$D$7)^BG$29))),(_xlfn.WEIBULL.DIST(BG$29,$L128,$K128,FALSE)*$S128*((1+'Inputs &amp; Summary'!$D$7)^BG$29))),IF($M128=Lists!$H$3,IF($K128&lt;1,((($R128*(1-$E128)+$Q128*(1-$F128))/$K128)*((1+'Inputs &amp; Summary'!$D$7)^BG$29)),((INT(BG$29/$K128)-INT((BG$29-1)/$K128))*($R128*(1-$E128)+$Q128*(1-$F128))*((1+'Inputs &amp; Summary'!$D$7)^BG$29))),((_xlfn.WEIBULL.DIST(BG$29,$L128,$K128,FALSE)*($R128*(1-$E128)+$Q128*(1-$F128))*((1+'Inputs &amp; Summary'!$D$7)^BG$29))))))</f>
        <v>0</v>
      </c>
      <c r="BH128" s="114">
        <f>$D128*IF(BH$29&gt;'Inputs &amp; Summary'!$D$5,0,IF(BH$29&gt;VLOOKUP($G128,Lists!$J$17:$K$21,2),IF($M128=Lists!$H$3,IF($K128&lt;1,(($S128/$K128)*((1+'Inputs &amp; Summary'!$D$7)^BH$29)),((INT(BH$29/$K128)-INT((BH$29-1)/$K128))*$S128*((1+'Inputs &amp; Summary'!$D$7)^BH$29))),(_xlfn.WEIBULL.DIST(BH$29,$L128,$K128,FALSE)*$S128*((1+'Inputs &amp; Summary'!$D$7)^BH$29))),IF($M128=Lists!$H$3,IF($K128&lt;1,((($R128*(1-$E128)+$Q128*(1-$F128))/$K128)*((1+'Inputs &amp; Summary'!$D$7)^BH$29)),((INT(BH$29/$K128)-INT((BH$29-1)/$K128))*($R128*(1-$E128)+$Q128*(1-$F128))*((1+'Inputs &amp; Summary'!$D$7)^BH$29))),((_xlfn.WEIBULL.DIST(BH$29,$L128,$K128,FALSE)*($R128*(1-$E128)+$Q128*(1-$F128))*((1+'Inputs &amp; Summary'!$D$7)^BH$29))))))</f>
        <v>0</v>
      </c>
      <c r="BI128" s="114">
        <f>$D128*IF(BI$29&gt;'Inputs &amp; Summary'!$D$5,0,IF(BI$29&gt;VLOOKUP($G128,Lists!$J$17:$K$21,2),IF($M128=Lists!$H$3,IF($K128&lt;1,(($S128/$K128)*((1+'Inputs &amp; Summary'!$D$7)^BI$29)),((INT(BI$29/$K128)-INT((BI$29-1)/$K128))*$S128*((1+'Inputs &amp; Summary'!$D$7)^BI$29))),(_xlfn.WEIBULL.DIST(BI$29,$L128,$K128,FALSE)*$S128*((1+'Inputs &amp; Summary'!$D$7)^BI$29))),IF($M128=Lists!$H$3,IF($K128&lt;1,((($R128*(1-$E128)+$Q128*(1-$F128))/$K128)*((1+'Inputs &amp; Summary'!$D$7)^BI$29)),((INT(BI$29/$K128)-INT((BI$29-1)/$K128))*($R128*(1-$E128)+$Q128*(1-$F128))*((1+'Inputs &amp; Summary'!$D$7)^BI$29))),((_xlfn.WEIBULL.DIST(BI$29,$L128,$K128,FALSE)*($R128*(1-$E128)+$Q128*(1-$F128))*((1+'Inputs &amp; Summary'!$D$7)^BI$29))))))</f>
        <v>0</v>
      </c>
      <c r="BJ128" s="114">
        <f>$D128*IF(BJ$29&gt;'Inputs &amp; Summary'!$D$5,0,IF(BJ$29&gt;VLOOKUP($G128,Lists!$J$17:$K$21,2),IF($M128=Lists!$H$3,IF($K128&lt;1,(($S128/$K128)*((1+'Inputs &amp; Summary'!$D$7)^BJ$29)),((INT(BJ$29/$K128)-INT((BJ$29-1)/$K128))*$S128*((1+'Inputs &amp; Summary'!$D$7)^BJ$29))),(_xlfn.WEIBULL.DIST(BJ$29,$L128,$K128,FALSE)*$S128*((1+'Inputs &amp; Summary'!$D$7)^BJ$29))),IF($M128=Lists!$H$3,IF($K128&lt;1,((($R128*(1-$E128)+$Q128*(1-$F128))/$K128)*((1+'Inputs &amp; Summary'!$D$7)^BJ$29)),((INT(BJ$29/$K128)-INT((BJ$29-1)/$K128))*($R128*(1-$E128)+$Q128*(1-$F128))*((1+'Inputs &amp; Summary'!$D$7)^BJ$29))),((_xlfn.WEIBULL.DIST(BJ$29,$L128,$K128,FALSE)*($R128*(1-$E128)+$Q128*(1-$F128))*((1+'Inputs &amp; Summary'!$D$7)^BJ$29))))))</f>
        <v>0</v>
      </c>
      <c r="BK128" s="114">
        <f>$D128*IF(BK$29&gt;'Inputs &amp; Summary'!$D$5,0,IF(BK$29&gt;VLOOKUP($G128,Lists!$J$17:$K$21,2),IF($M128=Lists!$H$3,IF($K128&lt;1,(($S128/$K128)*((1+'Inputs &amp; Summary'!$D$7)^BK$29)),((INT(BK$29/$K128)-INT((BK$29-1)/$K128))*$S128*((1+'Inputs &amp; Summary'!$D$7)^BK$29))),(_xlfn.WEIBULL.DIST(BK$29,$L128,$K128,FALSE)*$S128*((1+'Inputs &amp; Summary'!$D$7)^BK$29))),IF($M128=Lists!$H$3,IF($K128&lt;1,((($R128*(1-$E128)+$Q128*(1-$F128))/$K128)*((1+'Inputs &amp; Summary'!$D$7)^BK$29)),((INT(BK$29/$K128)-INT((BK$29-1)/$K128))*($R128*(1-$E128)+$Q128*(1-$F128))*((1+'Inputs &amp; Summary'!$D$7)^BK$29))),((_xlfn.WEIBULL.DIST(BK$29,$L128,$K128,FALSE)*($R128*(1-$E128)+$Q128*(1-$F128))*((1+'Inputs &amp; Summary'!$D$7)^BK$29))))))</f>
        <v>0</v>
      </c>
      <c r="BL128" s="114">
        <f>$D128*IF(BL$29&gt;'Inputs &amp; Summary'!$D$5,0,IF(BL$29&gt;VLOOKUP($G128,Lists!$J$17:$K$21,2),IF($M128=Lists!$H$3,IF($K128&lt;1,(($S128/$K128)*((1+'Inputs &amp; Summary'!$D$7)^BL$29)),((INT(BL$29/$K128)-INT((BL$29-1)/$K128))*$S128*((1+'Inputs &amp; Summary'!$D$7)^BL$29))),(_xlfn.WEIBULL.DIST(BL$29,$L128,$K128,FALSE)*$S128*((1+'Inputs &amp; Summary'!$D$7)^BL$29))),IF($M128=Lists!$H$3,IF($K128&lt;1,((($R128*(1-$E128)+$Q128*(1-$F128))/$K128)*((1+'Inputs &amp; Summary'!$D$7)^BL$29)),((INT(BL$29/$K128)-INT((BL$29-1)/$K128))*($R128*(1-$E128)+$Q128*(1-$F128))*((1+'Inputs &amp; Summary'!$D$7)^BL$29))),((_xlfn.WEIBULL.DIST(BL$29,$L128,$K128,FALSE)*($R128*(1-$E128)+$Q128*(1-$F128))*((1+'Inputs &amp; Summary'!$D$7)^BL$29))))))</f>
        <v>0</v>
      </c>
    </row>
    <row r="129" spans="1:64" x14ac:dyDescent="0.3">
      <c r="A129" s="79" t="s">
        <v>46</v>
      </c>
      <c r="B129" s="33" t="s">
        <v>307</v>
      </c>
      <c r="C129" s="33" t="s">
        <v>39</v>
      </c>
      <c r="D129" s="115">
        <v>0</v>
      </c>
      <c r="E129" s="68">
        <v>0</v>
      </c>
      <c r="F129" s="68">
        <v>0</v>
      </c>
      <c r="G129" s="213" t="s">
        <v>433</v>
      </c>
      <c r="H129" s="34" t="s">
        <v>293</v>
      </c>
      <c r="I129" s="34" t="s">
        <v>270</v>
      </c>
      <c r="J129" s="33">
        <f>VLOOKUP(I129,'Labor Rates'!$A$1:$B$16,2)</f>
        <v>25.173076923076923</v>
      </c>
      <c r="K129" s="35">
        <v>1</v>
      </c>
      <c r="L129" s="35">
        <v>1</v>
      </c>
      <c r="M129" s="33" t="s">
        <v>259</v>
      </c>
      <c r="N129" s="84">
        <f>'Inputs &amp; Summary'!$D$45*'Inputs &amp; Summary'!$D$42</f>
        <v>103.04449648711943</v>
      </c>
      <c r="O129" s="35">
        <v>0.1</v>
      </c>
      <c r="P129" s="5">
        <v>0</v>
      </c>
      <c r="Q129" s="73">
        <f t="shared" si="21"/>
        <v>259.39470365699879</v>
      </c>
      <c r="R129" s="73">
        <f t="shared" si="22"/>
        <v>0</v>
      </c>
      <c r="S129" s="74">
        <f t="shared" si="23"/>
        <v>0</v>
      </c>
      <c r="T129" s="88"/>
      <c r="U129" s="80"/>
      <c r="V129" s="87">
        <f t="shared" si="24"/>
        <v>0</v>
      </c>
      <c r="W129" s="87">
        <f>NPV('Inputs &amp; Summary'!$D$6,Y129:BL129)</f>
        <v>0</v>
      </c>
      <c r="X129" s="90">
        <f t="shared" si="25"/>
        <v>0</v>
      </c>
      <c r="Y129" s="114">
        <f>$D129*IF(Y$29&gt;'Inputs &amp; Summary'!$D$5,0,IF(Y$29&gt;VLOOKUP($G129,Lists!$J$17:$K$21,2),IF($M129=Lists!$H$3,IF($K129&lt;1,(($S129/$K129)*((1+'Inputs &amp; Summary'!$D$7)^Y$29)),((INT(Y$29/$K129)-INT((Y$29-1)/$K129))*$S129*((1+'Inputs &amp; Summary'!$D$7)^Y$29))),(_xlfn.WEIBULL.DIST(Y$29,$L129,$K129,FALSE)*$S129*((1+'Inputs &amp; Summary'!$D$7)^Y$29))),IF($M129=Lists!$H$3,IF($K129&lt;1,((($R129*(1-$E129)+$Q129*(1-$F129))/$K129)*((1+'Inputs &amp; Summary'!$D$7)^Y$29)),((INT(Y$29/$K129)-INT((Y$29-1)/$K129))*($R129*(1-$E129)+$Q129*(1-$F129))*((1+'Inputs &amp; Summary'!$D$7)^Y$29))),((_xlfn.WEIBULL.DIST(Y$29,$L129,$K129,FALSE)*($R129*(1-$E129)+$Q129*(1-$F129))*((1+'Inputs &amp; Summary'!$D$7)^Y$29))))))</f>
        <v>0</v>
      </c>
      <c r="Z129" s="114">
        <f>$D129*IF(Z$29&gt;'Inputs &amp; Summary'!$D$5,0,IF(Z$29&gt;VLOOKUP($G129,Lists!$J$17:$K$21,2),IF($M129=Lists!$H$3,IF($K129&lt;1,(($S129/$K129)*((1+'Inputs &amp; Summary'!$D$7)^Z$29)),((INT(Z$29/$K129)-INT((Z$29-1)/$K129))*$S129*((1+'Inputs &amp; Summary'!$D$7)^Z$29))),(_xlfn.WEIBULL.DIST(Z$29,$L129,$K129,FALSE)*$S129*((1+'Inputs &amp; Summary'!$D$7)^Z$29))),IF($M129=Lists!$H$3,IF($K129&lt;1,((($R129*(1-$E129)+$Q129*(1-$F129))/$K129)*((1+'Inputs &amp; Summary'!$D$7)^Z$29)),((INT(Z$29/$K129)-INT((Z$29-1)/$K129))*($R129*(1-$E129)+$Q129*(1-$F129))*((1+'Inputs &amp; Summary'!$D$7)^Z$29))),((_xlfn.WEIBULL.DIST(Z$29,$L129,$K129,FALSE)*($R129*(1-$E129)+$Q129*(1-$F129))*((1+'Inputs &amp; Summary'!$D$7)^Z$29))))))</f>
        <v>0</v>
      </c>
      <c r="AA129" s="114">
        <f>$D129*IF(AA$29&gt;'Inputs &amp; Summary'!$D$5,0,IF(AA$29&gt;VLOOKUP($G129,Lists!$J$17:$K$21,2),IF($M129=Lists!$H$3,IF($K129&lt;1,(($S129/$K129)*((1+'Inputs &amp; Summary'!$D$7)^AA$29)),((INT(AA$29/$K129)-INT((AA$29-1)/$K129))*$S129*((1+'Inputs &amp; Summary'!$D$7)^AA$29))),(_xlfn.WEIBULL.DIST(AA$29,$L129,$K129,FALSE)*$S129*((1+'Inputs &amp; Summary'!$D$7)^AA$29))),IF($M129=Lists!$H$3,IF($K129&lt;1,((($R129*(1-$E129)+$Q129*(1-$F129))/$K129)*((1+'Inputs &amp; Summary'!$D$7)^AA$29)),((INT(AA$29/$K129)-INT((AA$29-1)/$K129))*($R129*(1-$E129)+$Q129*(1-$F129))*((1+'Inputs &amp; Summary'!$D$7)^AA$29))),((_xlfn.WEIBULL.DIST(AA$29,$L129,$K129,FALSE)*($R129*(1-$E129)+$Q129*(1-$F129))*((1+'Inputs &amp; Summary'!$D$7)^AA$29))))))</f>
        <v>0</v>
      </c>
      <c r="AB129" s="114">
        <f>$D129*IF(AB$29&gt;'Inputs &amp; Summary'!$D$5,0,IF(AB$29&gt;VLOOKUP($G129,Lists!$J$17:$K$21,2),IF($M129=Lists!$H$3,IF($K129&lt;1,(($S129/$K129)*((1+'Inputs &amp; Summary'!$D$7)^AB$29)),((INT(AB$29/$K129)-INT((AB$29-1)/$K129))*$S129*((1+'Inputs &amp; Summary'!$D$7)^AB$29))),(_xlfn.WEIBULL.DIST(AB$29,$L129,$K129,FALSE)*$S129*((1+'Inputs &amp; Summary'!$D$7)^AB$29))),IF($M129=Lists!$H$3,IF($K129&lt;1,((($R129*(1-$E129)+$Q129*(1-$F129))/$K129)*((1+'Inputs &amp; Summary'!$D$7)^AB$29)),((INT(AB$29/$K129)-INT((AB$29-1)/$K129))*($R129*(1-$E129)+$Q129*(1-$F129))*((1+'Inputs &amp; Summary'!$D$7)^AB$29))),((_xlfn.WEIBULL.DIST(AB$29,$L129,$K129,FALSE)*($R129*(1-$E129)+$Q129*(1-$F129))*((1+'Inputs &amp; Summary'!$D$7)^AB$29))))))</f>
        <v>0</v>
      </c>
      <c r="AC129" s="114">
        <f>$D129*IF(AC$29&gt;'Inputs &amp; Summary'!$D$5,0,IF(AC$29&gt;VLOOKUP($G129,Lists!$J$17:$K$21,2),IF($M129=Lists!$H$3,IF($K129&lt;1,(($S129/$K129)*((1+'Inputs &amp; Summary'!$D$7)^AC$29)),((INT(AC$29/$K129)-INT((AC$29-1)/$K129))*$S129*((1+'Inputs &amp; Summary'!$D$7)^AC$29))),(_xlfn.WEIBULL.DIST(AC$29,$L129,$K129,FALSE)*$S129*((1+'Inputs &amp; Summary'!$D$7)^AC$29))),IF($M129=Lists!$H$3,IF($K129&lt;1,((($R129*(1-$E129)+$Q129*(1-$F129))/$K129)*((1+'Inputs &amp; Summary'!$D$7)^AC$29)),((INT(AC$29/$K129)-INT((AC$29-1)/$K129))*($R129*(1-$E129)+$Q129*(1-$F129))*((1+'Inputs &amp; Summary'!$D$7)^AC$29))),((_xlfn.WEIBULL.DIST(AC$29,$L129,$K129,FALSE)*($R129*(1-$E129)+$Q129*(1-$F129))*((1+'Inputs &amp; Summary'!$D$7)^AC$29))))))</f>
        <v>0</v>
      </c>
      <c r="AD129" s="114">
        <f>$D129*IF(AD$29&gt;'Inputs &amp; Summary'!$D$5,0,IF(AD$29&gt;VLOOKUP($G129,Lists!$J$17:$K$21,2),IF($M129=Lists!$H$3,IF($K129&lt;1,(($S129/$K129)*((1+'Inputs &amp; Summary'!$D$7)^AD$29)),((INT(AD$29/$K129)-INT((AD$29-1)/$K129))*$S129*((1+'Inputs &amp; Summary'!$D$7)^AD$29))),(_xlfn.WEIBULL.DIST(AD$29,$L129,$K129,FALSE)*$S129*((1+'Inputs &amp; Summary'!$D$7)^AD$29))),IF($M129=Lists!$H$3,IF($K129&lt;1,((($R129*(1-$E129)+$Q129*(1-$F129))/$K129)*((1+'Inputs &amp; Summary'!$D$7)^AD$29)),((INT(AD$29/$K129)-INT((AD$29-1)/$K129))*($R129*(1-$E129)+$Q129*(1-$F129))*((1+'Inputs &amp; Summary'!$D$7)^AD$29))),((_xlfn.WEIBULL.DIST(AD$29,$L129,$K129,FALSE)*($R129*(1-$E129)+$Q129*(1-$F129))*((1+'Inputs &amp; Summary'!$D$7)^AD$29))))))</f>
        <v>0</v>
      </c>
      <c r="AE129" s="114">
        <f>$D129*IF(AE$29&gt;'Inputs &amp; Summary'!$D$5,0,IF(AE$29&gt;VLOOKUP($G129,Lists!$J$17:$K$21,2),IF($M129=Lists!$H$3,IF($K129&lt;1,(($S129/$K129)*((1+'Inputs &amp; Summary'!$D$7)^AE$29)),((INT(AE$29/$K129)-INT((AE$29-1)/$K129))*$S129*((1+'Inputs &amp; Summary'!$D$7)^AE$29))),(_xlfn.WEIBULL.DIST(AE$29,$L129,$K129,FALSE)*$S129*((1+'Inputs &amp; Summary'!$D$7)^AE$29))),IF($M129=Lists!$H$3,IF($K129&lt;1,((($R129*(1-$E129)+$Q129*(1-$F129))/$K129)*((1+'Inputs &amp; Summary'!$D$7)^AE$29)),((INT(AE$29/$K129)-INT((AE$29-1)/$K129))*($R129*(1-$E129)+$Q129*(1-$F129))*((1+'Inputs &amp; Summary'!$D$7)^AE$29))),((_xlfn.WEIBULL.DIST(AE$29,$L129,$K129,FALSE)*($R129*(1-$E129)+$Q129*(1-$F129))*((1+'Inputs &amp; Summary'!$D$7)^AE$29))))))</f>
        <v>0</v>
      </c>
      <c r="AF129" s="114">
        <f>$D129*IF(AF$29&gt;'Inputs &amp; Summary'!$D$5,0,IF(AF$29&gt;VLOOKUP($G129,Lists!$J$17:$K$21,2),IF($M129=Lists!$H$3,IF($K129&lt;1,(($S129/$K129)*((1+'Inputs &amp; Summary'!$D$7)^AF$29)),((INT(AF$29/$K129)-INT((AF$29-1)/$K129))*$S129*((1+'Inputs &amp; Summary'!$D$7)^AF$29))),(_xlfn.WEIBULL.DIST(AF$29,$L129,$K129,FALSE)*$S129*((1+'Inputs &amp; Summary'!$D$7)^AF$29))),IF($M129=Lists!$H$3,IF($K129&lt;1,((($R129*(1-$E129)+$Q129*(1-$F129))/$K129)*((1+'Inputs &amp; Summary'!$D$7)^AF$29)),((INT(AF$29/$K129)-INT((AF$29-1)/$K129))*($R129*(1-$E129)+$Q129*(1-$F129))*((1+'Inputs &amp; Summary'!$D$7)^AF$29))),((_xlfn.WEIBULL.DIST(AF$29,$L129,$K129,FALSE)*($R129*(1-$E129)+$Q129*(1-$F129))*((1+'Inputs &amp; Summary'!$D$7)^AF$29))))))</f>
        <v>0</v>
      </c>
      <c r="AG129" s="114">
        <f>$D129*IF(AG$29&gt;'Inputs &amp; Summary'!$D$5,0,IF(AG$29&gt;VLOOKUP($G129,Lists!$J$17:$K$21,2),IF($M129=Lists!$H$3,IF($K129&lt;1,(($S129/$K129)*((1+'Inputs &amp; Summary'!$D$7)^AG$29)),((INT(AG$29/$K129)-INT((AG$29-1)/$K129))*$S129*((1+'Inputs &amp; Summary'!$D$7)^AG$29))),(_xlfn.WEIBULL.DIST(AG$29,$L129,$K129,FALSE)*$S129*((1+'Inputs &amp; Summary'!$D$7)^AG$29))),IF($M129=Lists!$H$3,IF($K129&lt;1,((($R129*(1-$E129)+$Q129*(1-$F129))/$K129)*((1+'Inputs &amp; Summary'!$D$7)^AG$29)),((INT(AG$29/$K129)-INT((AG$29-1)/$K129))*($R129*(1-$E129)+$Q129*(1-$F129))*((1+'Inputs &amp; Summary'!$D$7)^AG$29))),((_xlfn.WEIBULL.DIST(AG$29,$L129,$K129,FALSE)*($R129*(1-$E129)+$Q129*(1-$F129))*((1+'Inputs &amp; Summary'!$D$7)^AG$29))))))</f>
        <v>0</v>
      </c>
      <c r="AH129" s="114">
        <f>$D129*IF(AH$29&gt;'Inputs &amp; Summary'!$D$5,0,IF(AH$29&gt;VLOOKUP($G129,Lists!$J$17:$K$21,2),IF($M129=Lists!$H$3,IF($K129&lt;1,(($S129/$K129)*((1+'Inputs &amp; Summary'!$D$7)^AH$29)),((INT(AH$29/$K129)-INT((AH$29-1)/$K129))*$S129*((1+'Inputs &amp; Summary'!$D$7)^AH$29))),(_xlfn.WEIBULL.DIST(AH$29,$L129,$K129,FALSE)*$S129*((1+'Inputs &amp; Summary'!$D$7)^AH$29))),IF($M129=Lists!$H$3,IF($K129&lt;1,((($R129*(1-$E129)+$Q129*(1-$F129))/$K129)*((1+'Inputs &amp; Summary'!$D$7)^AH$29)),((INT(AH$29/$K129)-INT((AH$29-1)/$K129))*($R129*(1-$E129)+$Q129*(1-$F129))*((1+'Inputs &amp; Summary'!$D$7)^AH$29))),((_xlfn.WEIBULL.DIST(AH$29,$L129,$K129,FALSE)*($R129*(1-$E129)+$Q129*(1-$F129))*((1+'Inputs &amp; Summary'!$D$7)^AH$29))))))</f>
        <v>0</v>
      </c>
      <c r="AI129" s="114">
        <f>$D129*IF(AI$29&gt;'Inputs &amp; Summary'!$D$5,0,IF(AI$29&gt;VLOOKUP($G129,Lists!$J$17:$K$21,2),IF($M129=Lists!$H$3,IF($K129&lt;1,(($S129/$K129)*((1+'Inputs &amp; Summary'!$D$7)^AI$29)),((INT(AI$29/$K129)-INT((AI$29-1)/$K129))*$S129*((1+'Inputs &amp; Summary'!$D$7)^AI$29))),(_xlfn.WEIBULL.DIST(AI$29,$L129,$K129,FALSE)*$S129*((1+'Inputs &amp; Summary'!$D$7)^AI$29))),IF($M129=Lists!$H$3,IF($K129&lt;1,((($R129*(1-$E129)+$Q129*(1-$F129))/$K129)*((1+'Inputs &amp; Summary'!$D$7)^AI$29)),((INT(AI$29/$K129)-INT((AI$29-1)/$K129))*($R129*(1-$E129)+$Q129*(1-$F129))*((1+'Inputs &amp; Summary'!$D$7)^AI$29))),((_xlfn.WEIBULL.DIST(AI$29,$L129,$K129,FALSE)*($R129*(1-$E129)+$Q129*(1-$F129))*((1+'Inputs &amp; Summary'!$D$7)^AI$29))))))</f>
        <v>0</v>
      </c>
      <c r="AJ129" s="114">
        <f>$D129*IF(AJ$29&gt;'Inputs &amp; Summary'!$D$5,0,IF(AJ$29&gt;VLOOKUP($G129,Lists!$J$17:$K$21,2),IF($M129=Lists!$H$3,IF($K129&lt;1,(($S129/$K129)*((1+'Inputs &amp; Summary'!$D$7)^AJ$29)),((INT(AJ$29/$K129)-INT((AJ$29-1)/$K129))*$S129*((1+'Inputs &amp; Summary'!$D$7)^AJ$29))),(_xlfn.WEIBULL.DIST(AJ$29,$L129,$K129,FALSE)*$S129*((1+'Inputs &amp; Summary'!$D$7)^AJ$29))),IF($M129=Lists!$H$3,IF($K129&lt;1,((($R129*(1-$E129)+$Q129*(1-$F129))/$K129)*((1+'Inputs &amp; Summary'!$D$7)^AJ$29)),((INT(AJ$29/$K129)-INT((AJ$29-1)/$K129))*($R129*(1-$E129)+$Q129*(1-$F129))*((1+'Inputs &amp; Summary'!$D$7)^AJ$29))),((_xlfn.WEIBULL.DIST(AJ$29,$L129,$K129,FALSE)*($R129*(1-$E129)+$Q129*(1-$F129))*((1+'Inputs &amp; Summary'!$D$7)^AJ$29))))))</f>
        <v>0</v>
      </c>
      <c r="AK129" s="114">
        <f>$D129*IF(AK$29&gt;'Inputs &amp; Summary'!$D$5,0,IF(AK$29&gt;VLOOKUP($G129,Lists!$J$17:$K$21,2),IF($M129=Lists!$H$3,IF($K129&lt;1,(($S129/$K129)*((1+'Inputs &amp; Summary'!$D$7)^AK$29)),((INT(AK$29/$K129)-INT((AK$29-1)/$K129))*$S129*((1+'Inputs &amp; Summary'!$D$7)^AK$29))),(_xlfn.WEIBULL.DIST(AK$29,$L129,$K129,FALSE)*$S129*((1+'Inputs &amp; Summary'!$D$7)^AK$29))),IF($M129=Lists!$H$3,IF($K129&lt;1,((($R129*(1-$E129)+$Q129*(1-$F129))/$K129)*((1+'Inputs &amp; Summary'!$D$7)^AK$29)),((INT(AK$29/$K129)-INT((AK$29-1)/$K129))*($R129*(1-$E129)+$Q129*(1-$F129))*((1+'Inputs &amp; Summary'!$D$7)^AK$29))),((_xlfn.WEIBULL.DIST(AK$29,$L129,$K129,FALSE)*($R129*(1-$E129)+$Q129*(1-$F129))*((1+'Inputs &amp; Summary'!$D$7)^AK$29))))))</f>
        <v>0</v>
      </c>
      <c r="AL129" s="114">
        <f>$D129*IF(AL$29&gt;'Inputs &amp; Summary'!$D$5,0,IF(AL$29&gt;VLOOKUP($G129,Lists!$J$17:$K$21,2),IF($M129=Lists!$H$3,IF($K129&lt;1,(($S129/$K129)*((1+'Inputs &amp; Summary'!$D$7)^AL$29)),((INT(AL$29/$K129)-INT((AL$29-1)/$K129))*$S129*((1+'Inputs &amp; Summary'!$D$7)^AL$29))),(_xlfn.WEIBULL.DIST(AL$29,$L129,$K129,FALSE)*$S129*((1+'Inputs &amp; Summary'!$D$7)^AL$29))),IF($M129=Lists!$H$3,IF($K129&lt;1,((($R129*(1-$E129)+$Q129*(1-$F129))/$K129)*((1+'Inputs &amp; Summary'!$D$7)^AL$29)),((INT(AL$29/$K129)-INT((AL$29-1)/$K129))*($R129*(1-$E129)+$Q129*(1-$F129))*((1+'Inputs &amp; Summary'!$D$7)^AL$29))),((_xlfn.WEIBULL.DIST(AL$29,$L129,$K129,FALSE)*($R129*(1-$E129)+$Q129*(1-$F129))*((1+'Inputs &amp; Summary'!$D$7)^AL$29))))))</f>
        <v>0</v>
      </c>
      <c r="AM129" s="114">
        <f>$D129*IF(AM$29&gt;'Inputs &amp; Summary'!$D$5,0,IF(AM$29&gt;VLOOKUP($G129,Lists!$J$17:$K$21,2),IF($M129=Lists!$H$3,IF($K129&lt;1,(($S129/$K129)*((1+'Inputs &amp; Summary'!$D$7)^AM$29)),((INT(AM$29/$K129)-INT((AM$29-1)/$K129))*$S129*((1+'Inputs &amp; Summary'!$D$7)^AM$29))),(_xlfn.WEIBULL.DIST(AM$29,$L129,$K129,FALSE)*$S129*((1+'Inputs &amp; Summary'!$D$7)^AM$29))),IF($M129=Lists!$H$3,IF($K129&lt;1,((($R129*(1-$E129)+$Q129*(1-$F129))/$K129)*((1+'Inputs &amp; Summary'!$D$7)^AM$29)),((INT(AM$29/$K129)-INT((AM$29-1)/$K129))*($R129*(1-$E129)+$Q129*(1-$F129))*((1+'Inputs &amp; Summary'!$D$7)^AM$29))),((_xlfn.WEIBULL.DIST(AM$29,$L129,$K129,FALSE)*($R129*(1-$E129)+$Q129*(1-$F129))*((1+'Inputs &amp; Summary'!$D$7)^AM$29))))))</f>
        <v>0</v>
      </c>
      <c r="AN129" s="114">
        <f>$D129*IF(AN$29&gt;'Inputs &amp; Summary'!$D$5,0,IF(AN$29&gt;VLOOKUP($G129,Lists!$J$17:$K$21,2),IF($M129=Lists!$H$3,IF($K129&lt;1,(($S129/$K129)*((1+'Inputs &amp; Summary'!$D$7)^AN$29)),((INT(AN$29/$K129)-INT((AN$29-1)/$K129))*$S129*((1+'Inputs &amp; Summary'!$D$7)^AN$29))),(_xlfn.WEIBULL.DIST(AN$29,$L129,$K129,FALSE)*$S129*((1+'Inputs &amp; Summary'!$D$7)^AN$29))),IF($M129=Lists!$H$3,IF($K129&lt;1,((($R129*(1-$E129)+$Q129*(1-$F129))/$K129)*((1+'Inputs &amp; Summary'!$D$7)^AN$29)),((INT(AN$29/$K129)-INT((AN$29-1)/$K129))*($R129*(1-$E129)+$Q129*(1-$F129))*((1+'Inputs &amp; Summary'!$D$7)^AN$29))),((_xlfn.WEIBULL.DIST(AN$29,$L129,$K129,FALSE)*($R129*(1-$E129)+$Q129*(1-$F129))*((1+'Inputs &amp; Summary'!$D$7)^AN$29))))))</f>
        <v>0</v>
      </c>
      <c r="AO129" s="114">
        <f>$D129*IF(AO$29&gt;'Inputs &amp; Summary'!$D$5,0,IF(AO$29&gt;VLOOKUP($G129,Lists!$J$17:$K$21,2),IF($M129=Lists!$H$3,IF($K129&lt;1,(($S129/$K129)*((1+'Inputs &amp; Summary'!$D$7)^AO$29)),((INT(AO$29/$K129)-INT((AO$29-1)/$K129))*$S129*((1+'Inputs &amp; Summary'!$D$7)^AO$29))),(_xlfn.WEIBULL.DIST(AO$29,$L129,$K129,FALSE)*$S129*((1+'Inputs &amp; Summary'!$D$7)^AO$29))),IF($M129=Lists!$H$3,IF($K129&lt;1,((($R129*(1-$E129)+$Q129*(1-$F129))/$K129)*((1+'Inputs &amp; Summary'!$D$7)^AO$29)),((INT(AO$29/$K129)-INT((AO$29-1)/$K129))*($R129*(1-$E129)+$Q129*(1-$F129))*((1+'Inputs &amp; Summary'!$D$7)^AO$29))),((_xlfn.WEIBULL.DIST(AO$29,$L129,$K129,FALSE)*($R129*(1-$E129)+$Q129*(1-$F129))*((1+'Inputs &amp; Summary'!$D$7)^AO$29))))))</f>
        <v>0</v>
      </c>
      <c r="AP129" s="114">
        <f>$D129*IF(AP$29&gt;'Inputs &amp; Summary'!$D$5,0,IF(AP$29&gt;VLOOKUP($G129,Lists!$J$17:$K$21,2),IF($M129=Lists!$H$3,IF($K129&lt;1,(($S129/$K129)*((1+'Inputs &amp; Summary'!$D$7)^AP$29)),((INT(AP$29/$K129)-INT((AP$29-1)/$K129))*$S129*((1+'Inputs &amp; Summary'!$D$7)^AP$29))),(_xlfn.WEIBULL.DIST(AP$29,$L129,$K129,FALSE)*$S129*((1+'Inputs &amp; Summary'!$D$7)^AP$29))),IF($M129=Lists!$H$3,IF($K129&lt;1,((($R129*(1-$E129)+$Q129*(1-$F129))/$K129)*((1+'Inputs &amp; Summary'!$D$7)^AP$29)),((INT(AP$29/$K129)-INT((AP$29-1)/$K129))*($R129*(1-$E129)+$Q129*(1-$F129))*((1+'Inputs &amp; Summary'!$D$7)^AP$29))),((_xlfn.WEIBULL.DIST(AP$29,$L129,$K129,FALSE)*($R129*(1-$E129)+$Q129*(1-$F129))*((1+'Inputs &amp; Summary'!$D$7)^AP$29))))))</f>
        <v>0</v>
      </c>
      <c r="AQ129" s="114">
        <f>$D129*IF(AQ$29&gt;'Inputs &amp; Summary'!$D$5,0,IF(AQ$29&gt;VLOOKUP($G129,Lists!$J$17:$K$21,2),IF($M129=Lists!$H$3,IF($K129&lt;1,(($S129/$K129)*((1+'Inputs &amp; Summary'!$D$7)^AQ$29)),((INT(AQ$29/$K129)-INT((AQ$29-1)/$K129))*$S129*((1+'Inputs &amp; Summary'!$D$7)^AQ$29))),(_xlfn.WEIBULL.DIST(AQ$29,$L129,$K129,FALSE)*$S129*((1+'Inputs &amp; Summary'!$D$7)^AQ$29))),IF($M129=Lists!$H$3,IF($K129&lt;1,((($R129*(1-$E129)+$Q129*(1-$F129))/$K129)*((1+'Inputs &amp; Summary'!$D$7)^AQ$29)),((INT(AQ$29/$K129)-INT((AQ$29-1)/$K129))*($R129*(1-$E129)+$Q129*(1-$F129))*((1+'Inputs &amp; Summary'!$D$7)^AQ$29))),((_xlfn.WEIBULL.DIST(AQ$29,$L129,$K129,FALSE)*($R129*(1-$E129)+$Q129*(1-$F129))*((1+'Inputs &amp; Summary'!$D$7)^AQ$29))))))</f>
        <v>0</v>
      </c>
      <c r="AR129" s="114">
        <f>$D129*IF(AR$29&gt;'Inputs &amp; Summary'!$D$5,0,IF(AR$29&gt;VLOOKUP($G129,Lists!$J$17:$K$21,2),IF($M129=Lists!$H$3,IF($K129&lt;1,(($S129/$K129)*((1+'Inputs &amp; Summary'!$D$7)^AR$29)),((INT(AR$29/$K129)-INT((AR$29-1)/$K129))*$S129*((1+'Inputs &amp; Summary'!$D$7)^AR$29))),(_xlfn.WEIBULL.DIST(AR$29,$L129,$K129,FALSE)*$S129*((1+'Inputs &amp; Summary'!$D$7)^AR$29))),IF($M129=Lists!$H$3,IF($K129&lt;1,((($R129*(1-$E129)+$Q129*(1-$F129))/$K129)*((1+'Inputs &amp; Summary'!$D$7)^AR$29)),((INT(AR$29/$K129)-INT((AR$29-1)/$K129))*($R129*(1-$E129)+$Q129*(1-$F129))*((1+'Inputs &amp; Summary'!$D$7)^AR$29))),((_xlfn.WEIBULL.DIST(AR$29,$L129,$K129,FALSE)*($R129*(1-$E129)+$Q129*(1-$F129))*((1+'Inputs &amp; Summary'!$D$7)^AR$29))))))</f>
        <v>0</v>
      </c>
      <c r="AS129" s="114">
        <f>$D129*IF(AS$29&gt;'Inputs &amp; Summary'!$D$5,0,IF(AS$29&gt;VLOOKUP($G129,Lists!$J$17:$K$21,2),IF($M129=Lists!$H$3,IF($K129&lt;1,(($S129/$K129)*((1+'Inputs &amp; Summary'!$D$7)^AS$29)),((INT(AS$29/$K129)-INT((AS$29-1)/$K129))*$S129*((1+'Inputs &amp; Summary'!$D$7)^AS$29))),(_xlfn.WEIBULL.DIST(AS$29,$L129,$K129,FALSE)*$S129*((1+'Inputs &amp; Summary'!$D$7)^AS$29))),IF($M129=Lists!$H$3,IF($K129&lt;1,((($R129*(1-$E129)+$Q129*(1-$F129))/$K129)*((1+'Inputs &amp; Summary'!$D$7)^AS$29)),((INT(AS$29/$K129)-INT((AS$29-1)/$K129))*($R129*(1-$E129)+$Q129*(1-$F129))*((1+'Inputs &amp; Summary'!$D$7)^AS$29))),((_xlfn.WEIBULL.DIST(AS$29,$L129,$K129,FALSE)*($R129*(1-$E129)+$Q129*(1-$F129))*((1+'Inputs &amp; Summary'!$D$7)^AS$29))))))</f>
        <v>0</v>
      </c>
      <c r="AT129" s="114">
        <f>$D129*IF(AT$29&gt;'Inputs &amp; Summary'!$D$5,0,IF(AT$29&gt;VLOOKUP($G129,Lists!$J$17:$K$21,2),IF($M129=Lists!$H$3,IF($K129&lt;1,(($S129/$K129)*((1+'Inputs &amp; Summary'!$D$7)^AT$29)),((INT(AT$29/$K129)-INT((AT$29-1)/$K129))*$S129*((1+'Inputs &amp; Summary'!$D$7)^AT$29))),(_xlfn.WEIBULL.DIST(AT$29,$L129,$K129,FALSE)*$S129*((1+'Inputs &amp; Summary'!$D$7)^AT$29))),IF($M129=Lists!$H$3,IF($K129&lt;1,((($R129*(1-$E129)+$Q129*(1-$F129))/$K129)*((1+'Inputs &amp; Summary'!$D$7)^AT$29)),((INT(AT$29/$K129)-INT((AT$29-1)/$K129))*($R129*(1-$E129)+$Q129*(1-$F129))*((1+'Inputs &amp; Summary'!$D$7)^AT$29))),((_xlfn.WEIBULL.DIST(AT$29,$L129,$K129,FALSE)*($R129*(1-$E129)+$Q129*(1-$F129))*((1+'Inputs &amp; Summary'!$D$7)^AT$29))))))</f>
        <v>0</v>
      </c>
      <c r="AU129" s="114">
        <f>$D129*IF(AU$29&gt;'Inputs &amp; Summary'!$D$5,0,IF(AU$29&gt;VLOOKUP($G129,Lists!$J$17:$K$21,2),IF($M129=Lists!$H$3,IF($K129&lt;1,(($S129/$K129)*((1+'Inputs &amp; Summary'!$D$7)^AU$29)),((INT(AU$29/$K129)-INT((AU$29-1)/$K129))*$S129*((1+'Inputs &amp; Summary'!$D$7)^AU$29))),(_xlfn.WEIBULL.DIST(AU$29,$L129,$K129,FALSE)*$S129*((1+'Inputs &amp; Summary'!$D$7)^AU$29))),IF($M129=Lists!$H$3,IF($K129&lt;1,((($R129*(1-$E129)+$Q129*(1-$F129))/$K129)*((1+'Inputs &amp; Summary'!$D$7)^AU$29)),((INT(AU$29/$K129)-INT((AU$29-1)/$K129))*($R129*(1-$E129)+$Q129*(1-$F129))*((1+'Inputs &amp; Summary'!$D$7)^AU$29))),((_xlfn.WEIBULL.DIST(AU$29,$L129,$K129,FALSE)*($R129*(1-$E129)+$Q129*(1-$F129))*((1+'Inputs &amp; Summary'!$D$7)^AU$29))))))</f>
        <v>0</v>
      </c>
      <c r="AV129" s="114">
        <f>$D129*IF(AV$29&gt;'Inputs &amp; Summary'!$D$5,0,IF(AV$29&gt;VLOOKUP($G129,Lists!$J$17:$K$21,2),IF($M129=Lists!$H$3,IF($K129&lt;1,(($S129/$K129)*((1+'Inputs &amp; Summary'!$D$7)^AV$29)),((INT(AV$29/$K129)-INT((AV$29-1)/$K129))*$S129*((1+'Inputs &amp; Summary'!$D$7)^AV$29))),(_xlfn.WEIBULL.DIST(AV$29,$L129,$K129,FALSE)*$S129*((1+'Inputs &amp; Summary'!$D$7)^AV$29))),IF($M129=Lists!$H$3,IF($K129&lt;1,((($R129*(1-$E129)+$Q129*(1-$F129))/$K129)*((1+'Inputs &amp; Summary'!$D$7)^AV$29)),((INT(AV$29/$K129)-INT((AV$29-1)/$K129))*($R129*(1-$E129)+$Q129*(1-$F129))*((1+'Inputs &amp; Summary'!$D$7)^AV$29))),((_xlfn.WEIBULL.DIST(AV$29,$L129,$K129,FALSE)*($R129*(1-$E129)+$Q129*(1-$F129))*((1+'Inputs &amp; Summary'!$D$7)^AV$29))))))</f>
        <v>0</v>
      </c>
      <c r="AW129" s="114">
        <f>$D129*IF(AW$29&gt;'Inputs &amp; Summary'!$D$5,0,IF(AW$29&gt;VLOOKUP($G129,Lists!$J$17:$K$21,2),IF($M129=Lists!$H$3,IF($K129&lt;1,(($S129/$K129)*((1+'Inputs &amp; Summary'!$D$7)^AW$29)),((INT(AW$29/$K129)-INT((AW$29-1)/$K129))*$S129*((1+'Inputs &amp; Summary'!$D$7)^AW$29))),(_xlfn.WEIBULL.DIST(AW$29,$L129,$K129,FALSE)*$S129*((1+'Inputs &amp; Summary'!$D$7)^AW$29))),IF($M129=Lists!$H$3,IF($K129&lt;1,((($R129*(1-$E129)+$Q129*(1-$F129))/$K129)*((1+'Inputs &amp; Summary'!$D$7)^AW$29)),((INT(AW$29/$K129)-INT((AW$29-1)/$K129))*($R129*(1-$E129)+$Q129*(1-$F129))*((1+'Inputs &amp; Summary'!$D$7)^AW$29))),((_xlfn.WEIBULL.DIST(AW$29,$L129,$K129,FALSE)*($R129*(1-$E129)+$Q129*(1-$F129))*((1+'Inputs &amp; Summary'!$D$7)^AW$29))))))</f>
        <v>0</v>
      </c>
      <c r="AX129" s="114">
        <f>$D129*IF(AX$29&gt;'Inputs &amp; Summary'!$D$5,0,IF(AX$29&gt;VLOOKUP($G129,Lists!$J$17:$K$21,2),IF($M129=Lists!$H$3,IF($K129&lt;1,(($S129/$K129)*((1+'Inputs &amp; Summary'!$D$7)^AX$29)),((INT(AX$29/$K129)-INT((AX$29-1)/$K129))*$S129*((1+'Inputs &amp; Summary'!$D$7)^AX$29))),(_xlfn.WEIBULL.DIST(AX$29,$L129,$K129,FALSE)*$S129*((1+'Inputs &amp; Summary'!$D$7)^AX$29))),IF($M129=Lists!$H$3,IF($K129&lt;1,((($R129*(1-$E129)+$Q129*(1-$F129))/$K129)*((1+'Inputs &amp; Summary'!$D$7)^AX$29)),((INT(AX$29/$K129)-INT((AX$29-1)/$K129))*($R129*(1-$E129)+$Q129*(1-$F129))*((1+'Inputs &amp; Summary'!$D$7)^AX$29))),((_xlfn.WEIBULL.DIST(AX$29,$L129,$K129,FALSE)*($R129*(1-$E129)+$Q129*(1-$F129))*((1+'Inputs &amp; Summary'!$D$7)^AX$29))))))</f>
        <v>0</v>
      </c>
      <c r="AY129" s="114">
        <f>$D129*IF(AY$29&gt;'Inputs &amp; Summary'!$D$5,0,IF(AY$29&gt;VLOOKUP($G129,Lists!$J$17:$K$21,2),IF($M129=Lists!$H$3,IF($K129&lt;1,(($S129/$K129)*((1+'Inputs &amp; Summary'!$D$7)^AY$29)),((INT(AY$29/$K129)-INT((AY$29-1)/$K129))*$S129*((1+'Inputs &amp; Summary'!$D$7)^AY$29))),(_xlfn.WEIBULL.DIST(AY$29,$L129,$K129,FALSE)*$S129*((1+'Inputs &amp; Summary'!$D$7)^AY$29))),IF($M129=Lists!$H$3,IF($K129&lt;1,((($R129*(1-$E129)+$Q129*(1-$F129))/$K129)*((1+'Inputs &amp; Summary'!$D$7)^AY$29)),((INT(AY$29/$K129)-INT((AY$29-1)/$K129))*($R129*(1-$E129)+$Q129*(1-$F129))*((1+'Inputs &amp; Summary'!$D$7)^AY$29))),((_xlfn.WEIBULL.DIST(AY$29,$L129,$K129,FALSE)*($R129*(1-$E129)+$Q129*(1-$F129))*((1+'Inputs &amp; Summary'!$D$7)^AY$29))))))</f>
        <v>0</v>
      </c>
      <c r="AZ129" s="114">
        <f>$D129*IF(AZ$29&gt;'Inputs &amp; Summary'!$D$5,0,IF(AZ$29&gt;VLOOKUP($G129,Lists!$J$17:$K$21,2),IF($M129=Lists!$H$3,IF($K129&lt;1,(($S129/$K129)*((1+'Inputs &amp; Summary'!$D$7)^AZ$29)),((INT(AZ$29/$K129)-INT((AZ$29-1)/$K129))*$S129*((1+'Inputs &amp; Summary'!$D$7)^AZ$29))),(_xlfn.WEIBULL.DIST(AZ$29,$L129,$K129,FALSE)*$S129*((1+'Inputs &amp; Summary'!$D$7)^AZ$29))),IF($M129=Lists!$H$3,IF($K129&lt;1,((($R129*(1-$E129)+$Q129*(1-$F129))/$K129)*((1+'Inputs &amp; Summary'!$D$7)^AZ$29)),((INT(AZ$29/$K129)-INT((AZ$29-1)/$K129))*($R129*(1-$E129)+$Q129*(1-$F129))*((1+'Inputs &amp; Summary'!$D$7)^AZ$29))),((_xlfn.WEIBULL.DIST(AZ$29,$L129,$K129,FALSE)*($R129*(1-$E129)+$Q129*(1-$F129))*((1+'Inputs &amp; Summary'!$D$7)^AZ$29))))))</f>
        <v>0</v>
      </c>
      <c r="BA129" s="114">
        <f>$D129*IF(BA$29&gt;'Inputs &amp; Summary'!$D$5,0,IF(BA$29&gt;VLOOKUP($G129,Lists!$J$17:$K$21,2),IF($M129=Lists!$H$3,IF($K129&lt;1,(($S129/$K129)*((1+'Inputs &amp; Summary'!$D$7)^BA$29)),((INT(BA$29/$K129)-INT((BA$29-1)/$K129))*$S129*((1+'Inputs &amp; Summary'!$D$7)^BA$29))),(_xlfn.WEIBULL.DIST(BA$29,$L129,$K129,FALSE)*$S129*((1+'Inputs &amp; Summary'!$D$7)^BA$29))),IF($M129=Lists!$H$3,IF($K129&lt;1,((($R129*(1-$E129)+$Q129*(1-$F129))/$K129)*((1+'Inputs &amp; Summary'!$D$7)^BA$29)),((INT(BA$29/$K129)-INT((BA$29-1)/$K129))*($R129*(1-$E129)+$Q129*(1-$F129))*((1+'Inputs &amp; Summary'!$D$7)^BA$29))),((_xlfn.WEIBULL.DIST(BA$29,$L129,$K129,FALSE)*($R129*(1-$E129)+$Q129*(1-$F129))*((1+'Inputs &amp; Summary'!$D$7)^BA$29))))))</f>
        <v>0</v>
      </c>
      <c r="BB129" s="114">
        <f>$D129*IF(BB$29&gt;'Inputs &amp; Summary'!$D$5,0,IF(BB$29&gt;VLOOKUP($G129,Lists!$J$17:$K$21,2),IF($M129=Lists!$H$3,IF($K129&lt;1,(($S129/$K129)*((1+'Inputs &amp; Summary'!$D$7)^BB$29)),((INT(BB$29/$K129)-INT((BB$29-1)/$K129))*$S129*((1+'Inputs &amp; Summary'!$D$7)^BB$29))),(_xlfn.WEIBULL.DIST(BB$29,$L129,$K129,FALSE)*$S129*((1+'Inputs &amp; Summary'!$D$7)^BB$29))),IF($M129=Lists!$H$3,IF($K129&lt;1,((($R129*(1-$E129)+$Q129*(1-$F129))/$K129)*((1+'Inputs &amp; Summary'!$D$7)^BB$29)),((INT(BB$29/$K129)-INT((BB$29-1)/$K129))*($R129*(1-$E129)+$Q129*(1-$F129))*((1+'Inputs &amp; Summary'!$D$7)^BB$29))),((_xlfn.WEIBULL.DIST(BB$29,$L129,$K129,FALSE)*($R129*(1-$E129)+$Q129*(1-$F129))*((1+'Inputs &amp; Summary'!$D$7)^BB$29))))))</f>
        <v>0</v>
      </c>
      <c r="BC129" s="114">
        <f>$D129*IF(BC$29&gt;'Inputs &amp; Summary'!$D$5,0,IF(BC$29&gt;VLOOKUP($G129,Lists!$J$17:$K$21,2),IF($M129=Lists!$H$3,IF($K129&lt;1,(($S129/$K129)*((1+'Inputs &amp; Summary'!$D$7)^BC$29)),((INT(BC$29/$K129)-INT((BC$29-1)/$K129))*$S129*((1+'Inputs &amp; Summary'!$D$7)^BC$29))),(_xlfn.WEIBULL.DIST(BC$29,$L129,$K129,FALSE)*$S129*((1+'Inputs &amp; Summary'!$D$7)^BC$29))),IF($M129=Lists!$H$3,IF($K129&lt;1,((($R129*(1-$E129)+$Q129*(1-$F129))/$K129)*((1+'Inputs &amp; Summary'!$D$7)^BC$29)),((INT(BC$29/$K129)-INT((BC$29-1)/$K129))*($R129*(1-$E129)+$Q129*(1-$F129))*((1+'Inputs &amp; Summary'!$D$7)^BC$29))),((_xlfn.WEIBULL.DIST(BC$29,$L129,$K129,FALSE)*($R129*(1-$E129)+$Q129*(1-$F129))*((1+'Inputs &amp; Summary'!$D$7)^BC$29))))))</f>
        <v>0</v>
      </c>
      <c r="BD129" s="114">
        <f>$D129*IF(BD$29&gt;'Inputs &amp; Summary'!$D$5,0,IF(BD$29&gt;VLOOKUP($G129,Lists!$J$17:$K$21,2),IF($M129=Lists!$H$3,IF($K129&lt;1,(($S129/$K129)*((1+'Inputs &amp; Summary'!$D$7)^BD$29)),((INT(BD$29/$K129)-INT((BD$29-1)/$K129))*$S129*((1+'Inputs &amp; Summary'!$D$7)^BD$29))),(_xlfn.WEIBULL.DIST(BD$29,$L129,$K129,FALSE)*$S129*((1+'Inputs &amp; Summary'!$D$7)^BD$29))),IF($M129=Lists!$H$3,IF($K129&lt;1,((($R129*(1-$E129)+$Q129*(1-$F129))/$K129)*((1+'Inputs &amp; Summary'!$D$7)^BD$29)),((INT(BD$29/$K129)-INT((BD$29-1)/$K129))*($R129*(1-$E129)+$Q129*(1-$F129))*((1+'Inputs &amp; Summary'!$D$7)^BD$29))),((_xlfn.WEIBULL.DIST(BD$29,$L129,$K129,FALSE)*($R129*(1-$E129)+$Q129*(1-$F129))*((1+'Inputs &amp; Summary'!$D$7)^BD$29))))))</f>
        <v>0</v>
      </c>
      <c r="BE129" s="114">
        <f>$D129*IF(BE$29&gt;'Inputs &amp; Summary'!$D$5,0,IF(BE$29&gt;VLOOKUP($G129,Lists!$J$17:$K$21,2),IF($M129=Lists!$H$3,IF($K129&lt;1,(($S129/$K129)*((1+'Inputs &amp; Summary'!$D$7)^BE$29)),((INT(BE$29/$K129)-INT((BE$29-1)/$K129))*$S129*((1+'Inputs &amp; Summary'!$D$7)^BE$29))),(_xlfn.WEIBULL.DIST(BE$29,$L129,$K129,FALSE)*$S129*((1+'Inputs &amp; Summary'!$D$7)^BE$29))),IF($M129=Lists!$H$3,IF($K129&lt;1,((($R129*(1-$E129)+$Q129*(1-$F129))/$K129)*((1+'Inputs &amp; Summary'!$D$7)^BE$29)),((INT(BE$29/$K129)-INT((BE$29-1)/$K129))*($R129*(1-$E129)+$Q129*(1-$F129))*((1+'Inputs &amp; Summary'!$D$7)^BE$29))),((_xlfn.WEIBULL.DIST(BE$29,$L129,$K129,FALSE)*($R129*(1-$E129)+$Q129*(1-$F129))*((1+'Inputs &amp; Summary'!$D$7)^BE$29))))))</f>
        <v>0</v>
      </c>
      <c r="BF129" s="114">
        <f>$D129*IF(BF$29&gt;'Inputs &amp; Summary'!$D$5,0,IF(BF$29&gt;VLOOKUP($G129,Lists!$J$17:$K$21,2),IF($M129=Lists!$H$3,IF($K129&lt;1,(($S129/$K129)*((1+'Inputs &amp; Summary'!$D$7)^BF$29)),((INT(BF$29/$K129)-INT((BF$29-1)/$K129))*$S129*((1+'Inputs &amp; Summary'!$D$7)^BF$29))),(_xlfn.WEIBULL.DIST(BF$29,$L129,$K129,FALSE)*$S129*((1+'Inputs &amp; Summary'!$D$7)^BF$29))),IF($M129=Lists!$H$3,IF($K129&lt;1,((($R129*(1-$E129)+$Q129*(1-$F129))/$K129)*((1+'Inputs &amp; Summary'!$D$7)^BF$29)),((INT(BF$29/$K129)-INT((BF$29-1)/$K129))*($R129*(1-$E129)+$Q129*(1-$F129))*((1+'Inputs &amp; Summary'!$D$7)^BF$29))),((_xlfn.WEIBULL.DIST(BF$29,$L129,$K129,FALSE)*($R129*(1-$E129)+$Q129*(1-$F129))*((1+'Inputs &amp; Summary'!$D$7)^BF$29))))))</f>
        <v>0</v>
      </c>
      <c r="BG129" s="114">
        <f>$D129*IF(BG$29&gt;'Inputs &amp; Summary'!$D$5,0,IF(BG$29&gt;VLOOKUP($G129,Lists!$J$17:$K$21,2),IF($M129=Lists!$H$3,IF($K129&lt;1,(($S129/$K129)*((1+'Inputs &amp; Summary'!$D$7)^BG$29)),((INT(BG$29/$K129)-INT((BG$29-1)/$K129))*$S129*((1+'Inputs &amp; Summary'!$D$7)^BG$29))),(_xlfn.WEIBULL.DIST(BG$29,$L129,$K129,FALSE)*$S129*((1+'Inputs &amp; Summary'!$D$7)^BG$29))),IF($M129=Lists!$H$3,IF($K129&lt;1,((($R129*(1-$E129)+$Q129*(1-$F129))/$K129)*((1+'Inputs &amp; Summary'!$D$7)^BG$29)),((INT(BG$29/$K129)-INT((BG$29-1)/$K129))*($R129*(1-$E129)+$Q129*(1-$F129))*((1+'Inputs &amp; Summary'!$D$7)^BG$29))),((_xlfn.WEIBULL.DIST(BG$29,$L129,$K129,FALSE)*($R129*(1-$E129)+$Q129*(1-$F129))*((1+'Inputs &amp; Summary'!$D$7)^BG$29))))))</f>
        <v>0</v>
      </c>
      <c r="BH129" s="114">
        <f>$D129*IF(BH$29&gt;'Inputs &amp; Summary'!$D$5,0,IF(BH$29&gt;VLOOKUP($G129,Lists!$J$17:$K$21,2),IF($M129=Lists!$H$3,IF($K129&lt;1,(($S129/$K129)*((1+'Inputs &amp; Summary'!$D$7)^BH$29)),((INT(BH$29/$K129)-INT((BH$29-1)/$K129))*$S129*((1+'Inputs &amp; Summary'!$D$7)^BH$29))),(_xlfn.WEIBULL.DIST(BH$29,$L129,$K129,FALSE)*$S129*((1+'Inputs &amp; Summary'!$D$7)^BH$29))),IF($M129=Lists!$H$3,IF($K129&lt;1,((($R129*(1-$E129)+$Q129*(1-$F129))/$K129)*((1+'Inputs &amp; Summary'!$D$7)^BH$29)),((INT(BH$29/$K129)-INT((BH$29-1)/$K129))*($R129*(1-$E129)+$Q129*(1-$F129))*((1+'Inputs &amp; Summary'!$D$7)^BH$29))),((_xlfn.WEIBULL.DIST(BH$29,$L129,$K129,FALSE)*($R129*(1-$E129)+$Q129*(1-$F129))*((1+'Inputs &amp; Summary'!$D$7)^BH$29))))))</f>
        <v>0</v>
      </c>
      <c r="BI129" s="114">
        <f>$D129*IF(BI$29&gt;'Inputs &amp; Summary'!$D$5,0,IF(BI$29&gt;VLOOKUP($G129,Lists!$J$17:$K$21,2),IF($M129=Lists!$H$3,IF($K129&lt;1,(($S129/$K129)*((1+'Inputs &amp; Summary'!$D$7)^BI$29)),((INT(BI$29/$K129)-INT((BI$29-1)/$K129))*$S129*((1+'Inputs &amp; Summary'!$D$7)^BI$29))),(_xlfn.WEIBULL.DIST(BI$29,$L129,$K129,FALSE)*$S129*((1+'Inputs &amp; Summary'!$D$7)^BI$29))),IF($M129=Lists!$H$3,IF($K129&lt;1,((($R129*(1-$E129)+$Q129*(1-$F129))/$K129)*((1+'Inputs &amp; Summary'!$D$7)^BI$29)),((INT(BI$29/$K129)-INT((BI$29-1)/$K129))*($R129*(1-$E129)+$Q129*(1-$F129))*((1+'Inputs &amp; Summary'!$D$7)^BI$29))),((_xlfn.WEIBULL.DIST(BI$29,$L129,$K129,FALSE)*($R129*(1-$E129)+$Q129*(1-$F129))*((1+'Inputs &amp; Summary'!$D$7)^BI$29))))))</f>
        <v>0</v>
      </c>
      <c r="BJ129" s="114">
        <f>$D129*IF(BJ$29&gt;'Inputs &amp; Summary'!$D$5,0,IF(BJ$29&gt;VLOOKUP($G129,Lists!$J$17:$K$21,2),IF($M129=Lists!$H$3,IF($K129&lt;1,(($S129/$K129)*((1+'Inputs &amp; Summary'!$D$7)^BJ$29)),((INT(BJ$29/$K129)-INT((BJ$29-1)/$K129))*$S129*((1+'Inputs &amp; Summary'!$D$7)^BJ$29))),(_xlfn.WEIBULL.DIST(BJ$29,$L129,$K129,FALSE)*$S129*((1+'Inputs &amp; Summary'!$D$7)^BJ$29))),IF($M129=Lists!$H$3,IF($K129&lt;1,((($R129*(1-$E129)+$Q129*(1-$F129))/$K129)*((1+'Inputs &amp; Summary'!$D$7)^BJ$29)),((INT(BJ$29/$K129)-INT((BJ$29-1)/$K129))*($R129*(1-$E129)+$Q129*(1-$F129))*((1+'Inputs &amp; Summary'!$D$7)^BJ$29))),((_xlfn.WEIBULL.DIST(BJ$29,$L129,$K129,FALSE)*($R129*(1-$E129)+$Q129*(1-$F129))*((1+'Inputs &amp; Summary'!$D$7)^BJ$29))))))</f>
        <v>0</v>
      </c>
      <c r="BK129" s="114">
        <f>$D129*IF(BK$29&gt;'Inputs &amp; Summary'!$D$5,0,IF(BK$29&gt;VLOOKUP($G129,Lists!$J$17:$K$21,2),IF($M129=Lists!$H$3,IF($K129&lt;1,(($S129/$K129)*((1+'Inputs &amp; Summary'!$D$7)^BK$29)),((INT(BK$29/$K129)-INT((BK$29-1)/$K129))*$S129*((1+'Inputs &amp; Summary'!$D$7)^BK$29))),(_xlfn.WEIBULL.DIST(BK$29,$L129,$K129,FALSE)*$S129*((1+'Inputs &amp; Summary'!$D$7)^BK$29))),IF($M129=Lists!$H$3,IF($K129&lt;1,((($R129*(1-$E129)+$Q129*(1-$F129))/$K129)*((1+'Inputs &amp; Summary'!$D$7)^BK$29)),((INT(BK$29/$K129)-INT((BK$29-1)/$K129))*($R129*(1-$E129)+$Q129*(1-$F129))*((1+'Inputs &amp; Summary'!$D$7)^BK$29))),((_xlfn.WEIBULL.DIST(BK$29,$L129,$K129,FALSE)*($R129*(1-$E129)+$Q129*(1-$F129))*((1+'Inputs &amp; Summary'!$D$7)^BK$29))))))</f>
        <v>0</v>
      </c>
      <c r="BL129" s="114">
        <f>$D129*IF(BL$29&gt;'Inputs &amp; Summary'!$D$5,0,IF(BL$29&gt;VLOOKUP($G129,Lists!$J$17:$K$21,2),IF($M129=Lists!$H$3,IF($K129&lt;1,(($S129/$K129)*((1+'Inputs &amp; Summary'!$D$7)^BL$29)),((INT(BL$29/$K129)-INT((BL$29-1)/$K129))*$S129*((1+'Inputs &amp; Summary'!$D$7)^BL$29))),(_xlfn.WEIBULL.DIST(BL$29,$L129,$K129,FALSE)*$S129*((1+'Inputs &amp; Summary'!$D$7)^BL$29))),IF($M129=Lists!$H$3,IF($K129&lt;1,((($R129*(1-$E129)+$Q129*(1-$F129))/$K129)*((1+'Inputs &amp; Summary'!$D$7)^BL$29)),((INT(BL$29/$K129)-INT((BL$29-1)/$K129))*($R129*(1-$E129)+$Q129*(1-$F129))*((1+'Inputs &amp; Summary'!$D$7)^BL$29))),((_xlfn.WEIBULL.DIST(BL$29,$L129,$K129,FALSE)*($R129*(1-$E129)+$Q129*(1-$F129))*((1+'Inputs &amp; Summary'!$D$7)^BL$29))))))</f>
        <v>0</v>
      </c>
    </row>
    <row r="130" spans="1:64" x14ac:dyDescent="0.3">
      <c r="A130" s="79" t="s">
        <v>44</v>
      </c>
      <c r="B130" s="33" t="s">
        <v>307</v>
      </c>
      <c r="C130" s="33" t="s">
        <v>39</v>
      </c>
      <c r="D130" s="115">
        <v>0</v>
      </c>
      <c r="E130" s="68">
        <v>0</v>
      </c>
      <c r="F130" s="68">
        <v>0</v>
      </c>
      <c r="G130" s="213" t="s">
        <v>433</v>
      </c>
      <c r="H130" s="34" t="s">
        <v>294</v>
      </c>
      <c r="I130" s="34" t="s">
        <v>94</v>
      </c>
      <c r="J130" s="33">
        <f>VLOOKUP(I130,'Labor Rates'!$A$1:$B$16,2)</f>
        <v>21.23076923076923</v>
      </c>
      <c r="K130" s="35">
        <v>0.5</v>
      </c>
      <c r="L130" s="35">
        <v>1</v>
      </c>
      <c r="M130" s="33" t="s">
        <v>259</v>
      </c>
      <c r="N130" s="84">
        <f>'Inputs &amp; Summary'!$D$44</f>
        <v>103.04449648711943</v>
      </c>
      <c r="O130" s="35">
        <v>0.25</v>
      </c>
      <c r="P130" s="5">
        <v>0</v>
      </c>
      <c r="Q130" s="73">
        <f t="shared" si="21"/>
        <v>546.92848135471081</v>
      </c>
      <c r="R130" s="73">
        <f t="shared" si="22"/>
        <v>0</v>
      </c>
      <c r="S130" s="74">
        <f t="shared" si="23"/>
        <v>0</v>
      </c>
      <c r="T130" s="88"/>
      <c r="U130" s="80"/>
      <c r="V130" s="87">
        <f t="shared" si="24"/>
        <v>0</v>
      </c>
      <c r="W130" s="87">
        <f>NPV('Inputs &amp; Summary'!$D$6,Y130:BL130)</f>
        <v>0</v>
      </c>
      <c r="X130" s="90">
        <f t="shared" si="25"/>
        <v>0</v>
      </c>
      <c r="Y130" s="114">
        <f>$D130*IF(Y$29&gt;'Inputs &amp; Summary'!$D$5,0,IF(Y$29&gt;VLOOKUP($G130,Lists!$J$17:$K$21,2),IF($M130=Lists!$H$3,IF($K130&lt;1,(($S130/$K130)*((1+'Inputs &amp; Summary'!$D$7)^Y$29)),((INT(Y$29/$K130)-INT((Y$29-1)/$K130))*$S130*((1+'Inputs &amp; Summary'!$D$7)^Y$29))),(_xlfn.WEIBULL.DIST(Y$29,$L130,$K130,FALSE)*$S130*((1+'Inputs &amp; Summary'!$D$7)^Y$29))),IF($M130=Lists!$H$3,IF($K130&lt;1,((($R130*(1-$E130)+$Q130*(1-$F130))/$K130)*((1+'Inputs &amp; Summary'!$D$7)^Y$29)),((INT(Y$29/$K130)-INT((Y$29-1)/$K130))*($R130*(1-$E130)+$Q130*(1-$F130))*((1+'Inputs &amp; Summary'!$D$7)^Y$29))),((_xlfn.WEIBULL.DIST(Y$29,$L130,$K130,FALSE)*($R130*(1-$E130)+$Q130*(1-$F130))*((1+'Inputs &amp; Summary'!$D$7)^Y$29))))))</f>
        <v>0</v>
      </c>
      <c r="Z130" s="114">
        <f>$D130*IF(Z$29&gt;'Inputs &amp; Summary'!$D$5,0,IF(Z$29&gt;VLOOKUP($G130,Lists!$J$17:$K$21,2),IF($M130=Lists!$H$3,IF($K130&lt;1,(($S130/$K130)*((1+'Inputs &amp; Summary'!$D$7)^Z$29)),((INT(Z$29/$K130)-INT((Z$29-1)/$K130))*$S130*((1+'Inputs &amp; Summary'!$D$7)^Z$29))),(_xlfn.WEIBULL.DIST(Z$29,$L130,$K130,FALSE)*$S130*((1+'Inputs &amp; Summary'!$D$7)^Z$29))),IF($M130=Lists!$H$3,IF($K130&lt;1,((($R130*(1-$E130)+$Q130*(1-$F130))/$K130)*((1+'Inputs &amp; Summary'!$D$7)^Z$29)),((INT(Z$29/$K130)-INT((Z$29-1)/$K130))*($R130*(1-$E130)+$Q130*(1-$F130))*((1+'Inputs &amp; Summary'!$D$7)^Z$29))),((_xlfn.WEIBULL.DIST(Z$29,$L130,$K130,FALSE)*($R130*(1-$E130)+$Q130*(1-$F130))*((1+'Inputs &amp; Summary'!$D$7)^Z$29))))))</f>
        <v>0</v>
      </c>
      <c r="AA130" s="114">
        <f>$D130*IF(AA$29&gt;'Inputs &amp; Summary'!$D$5,0,IF(AA$29&gt;VLOOKUP($G130,Lists!$J$17:$K$21,2),IF($M130=Lists!$H$3,IF($K130&lt;1,(($S130/$K130)*((1+'Inputs &amp; Summary'!$D$7)^AA$29)),((INT(AA$29/$K130)-INT((AA$29-1)/$K130))*$S130*((1+'Inputs &amp; Summary'!$D$7)^AA$29))),(_xlfn.WEIBULL.DIST(AA$29,$L130,$K130,FALSE)*$S130*((1+'Inputs &amp; Summary'!$D$7)^AA$29))),IF($M130=Lists!$H$3,IF($K130&lt;1,((($R130*(1-$E130)+$Q130*(1-$F130))/$K130)*((1+'Inputs &amp; Summary'!$D$7)^AA$29)),((INT(AA$29/$K130)-INT((AA$29-1)/$K130))*($R130*(1-$E130)+$Q130*(1-$F130))*((1+'Inputs &amp; Summary'!$D$7)^AA$29))),((_xlfn.WEIBULL.DIST(AA$29,$L130,$K130,FALSE)*($R130*(1-$E130)+$Q130*(1-$F130))*((1+'Inputs &amp; Summary'!$D$7)^AA$29))))))</f>
        <v>0</v>
      </c>
      <c r="AB130" s="114">
        <f>$D130*IF(AB$29&gt;'Inputs &amp; Summary'!$D$5,0,IF(AB$29&gt;VLOOKUP($G130,Lists!$J$17:$K$21,2),IF($M130=Lists!$H$3,IF($K130&lt;1,(($S130/$K130)*((1+'Inputs &amp; Summary'!$D$7)^AB$29)),((INT(AB$29/$K130)-INT((AB$29-1)/$K130))*$S130*((1+'Inputs &amp; Summary'!$D$7)^AB$29))),(_xlfn.WEIBULL.DIST(AB$29,$L130,$K130,FALSE)*$S130*((1+'Inputs &amp; Summary'!$D$7)^AB$29))),IF($M130=Lists!$H$3,IF($K130&lt;1,((($R130*(1-$E130)+$Q130*(1-$F130))/$K130)*((1+'Inputs &amp; Summary'!$D$7)^AB$29)),((INT(AB$29/$K130)-INT((AB$29-1)/$K130))*($R130*(1-$E130)+$Q130*(1-$F130))*((1+'Inputs &amp; Summary'!$D$7)^AB$29))),((_xlfn.WEIBULL.DIST(AB$29,$L130,$K130,FALSE)*($R130*(1-$E130)+$Q130*(1-$F130))*((1+'Inputs &amp; Summary'!$D$7)^AB$29))))))</f>
        <v>0</v>
      </c>
      <c r="AC130" s="114">
        <f>$D130*IF(AC$29&gt;'Inputs &amp; Summary'!$D$5,0,IF(AC$29&gt;VLOOKUP($G130,Lists!$J$17:$K$21,2),IF($M130=Lists!$H$3,IF($K130&lt;1,(($S130/$K130)*((1+'Inputs &amp; Summary'!$D$7)^AC$29)),((INT(AC$29/$K130)-INT((AC$29-1)/$K130))*$S130*((1+'Inputs &amp; Summary'!$D$7)^AC$29))),(_xlfn.WEIBULL.DIST(AC$29,$L130,$K130,FALSE)*$S130*((1+'Inputs &amp; Summary'!$D$7)^AC$29))),IF($M130=Lists!$H$3,IF($K130&lt;1,((($R130*(1-$E130)+$Q130*(1-$F130))/$K130)*((1+'Inputs &amp; Summary'!$D$7)^AC$29)),((INT(AC$29/$K130)-INT((AC$29-1)/$K130))*($R130*(1-$E130)+$Q130*(1-$F130))*((1+'Inputs &amp; Summary'!$D$7)^AC$29))),((_xlfn.WEIBULL.DIST(AC$29,$L130,$K130,FALSE)*($R130*(1-$E130)+$Q130*(1-$F130))*((1+'Inputs &amp; Summary'!$D$7)^AC$29))))))</f>
        <v>0</v>
      </c>
      <c r="AD130" s="114">
        <f>$D130*IF(AD$29&gt;'Inputs &amp; Summary'!$D$5,0,IF(AD$29&gt;VLOOKUP($G130,Lists!$J$17:$K$21,2),IF($M130=Lists!$H$3,IF($K130&lt;1,(($S130/$K130)*((1+'Inputs &amp; Summary'!$D$7)^AD$29)),((INT(AD$29/$K130)-INT((AD$29-1)/$K130))*$S130*((1+'Inputs &amp; Summary'!$D$7)^AD$29))),(_xlfn.WEIBULL.DIST(AD$29,$L130,$K130,FALSE)*$S130*((1+'Inputs &amp; Summary'!$D$7)^AD$29))),IF($M130=Lists!$H$3,IF($K130&lt;1,((($R130*(1-$E130)+$Q130*(1-$F130))/$K130)*((1+'Inputs &amp; Summary'!$D$7)^AD$29)),((INT(AD$29/$K130)-INT((AD$29-1)/$K130))*($R130*(1-$E130)+$Q130*(1-$F130))*((1+'Inputs &amp; Summary'!$D$7)^AD$29))),((_xlfn.WEIBULL.DIST(AD$29,$L130,$K130,FALSE)*($R130*(1-$E130)+$Q130*(1-$F130))*((1+'Inputs &amp; Summary'!$D$7)^AD$29))))))</f>
        <v>0</v>
      </c>
      <c r="AE130" s="114">
        <f>$D130*IF(AE$29&gt;'Inputs &amp; Summary'!$D$5,0,IF(AE$29&gt;VLOOKUP($G130,Lists!$J$17:$K$21,2),IF($M130=Lists!$H$3,IF($K130&lt;1,(($S130/$K130)*((1+'Inputs &amp; Summary'!$D$7)^AE$29)),((INT(AE$29/$K130)-INT((AE$29-1)/$K130))*$S130*((1+'Inputs &amp; Summary'!$D$7)^AE$29))),(_xlfn.WEIBULL.DIST(AE$29,$L130,$K130,FALSE)*$S130*((1+'Inputs &amp; Summary'!$D$7)^AE$29))),IF($M130=Lists!$H$3,IF($K130&lt;1,((($R130*(1-$E130)+$Q130*(1-$F130))/$K130)*((1+'Inputs &amp; Summary'!$D$7)^AE$29)),((INT(AE$29/$K130)-INT((AE$29-1)/$K130))*($R130*(1-$E130)+$Q130*(1-$F130))*((1+'Inputs &amp; Summary'!$D$7)^AE$29))),((_xlfn.WEIBULL.DIST(AE$29,$L130,$K130,FALSE)*($R130*(1-$E130)+$Q130*(1-$F130))*((1+'Inputs &amp; Summary'!$D$7)^AE$29))))))</f>
        <v>0</v>
      </c>
      <c r="AF130" s="114">
        <f>$D130*IF(AF$29&gt;'Inputs &amp; Summary'!$D$5,0,IF(AF$29&gt;VLOOKUP($G130,Lists!$J$17:$K$21,2),IF($M130=Lists!$H$3,IF($K130&lt;1,(($S130/$K130)*((1+'Inputs &amp; Summary'!$D$7)^AF$29)),((INT(AF$29/$K130)-INT((AF$29-1)/$K130))*$S130*((1+'Inputs &amp; Summary'!$D$7)^AF$29))),(_xlfn.WEIBULL.DIST(AF$29,$L130,$K130,FALSE)*$S130*((1+'Inputs &amp; Summary'!$D$7)^AF$29))),IF($M130=Lists!$H$3,IF($K130&lt;1,((($R130*(1-$E130)+$Q130*(1-$F130))/$K130)*((1+'Inputs &amp; Summary'!$D$7)^AF$29)),((INT(AF$29/$K130)-INT((AF$29-1)/$K130))*($R130*(1-$E130)+$Q130*(1-$F130))*((1+'Inputs &amp; Summary'!$D$7)^AF$29))),((_xlfn.WEIBULL.DIST(AF$29,$L130,$K130,FALSE)*($R130*(1-$E130)+$Q130*(1-$F130))*((1+'Inputs &amp; Summary'!$D$7)^AF$29))))))</f>
        <v>0</v>
      </c>
      <c r="AG130" s="114">
        <f>$D130*IF(AG$29&gt;'Inputs &amp; Summary'!$D$5,0,IF(AG$29&gt;VLOOKUP($G130,Lists!$J$17:$K$21,2),IF($M130=Lists!$H$3,IF($K130&lt;1,(($S130/$K130)*((1+'Inputs &amp; Summary'!$D$7)^AG$29)),((INT(AG$29/$K130)-INT((AG$29-1)/$K130))*$S130*((1+'Inputs &amp; Summary'!$D$7)^AG$29))),(_xlfn.WEIBULL.DIST(AG$29,$L130,$K130,FALSE)*$S130*((1+'Inputs &amp; Summary'!$D$7)^AG$29))),IF($M130=Lists!$H$3,IF($K130&lt;1,((($R130*(1-$E130)+$Q130*(1-$F130))/$K130)*((1+'Inputs &amp; Summary'!$D$7)^AG$29)),((INT(AG$29/$K130)-INT((AG$29-1)/$K130))*($R130*(1-$E130)+$Q130*(1-$F130))*((1+'Inputs &amp; Summary'!$D$7)^AG$29))),((_xlfn.WEIBULL.DIST(AG$29,$L130,$K130,FALSE)*($R130*(1-$E130)+$Q130*(1-$F130))*((1+'Inputs &amp; Summary'!$D$7)^AG$29))))))</f>
        <v>0</v>
      </c>
      <c r="AH130" s="114">
        <f>$D130*IF(AH$29&gt;'Inputs &amp; Summary'!$D$5,0,IF(AH$29&gt;VLOOKUP($G130,Lists!$J$17:$K$21,2),IF($M130=Lists!$H$3,IF($K130&lt;1,(($S130/$K130)*((1+'Inputs &amp; Summary'!$D$7)^AH$29)),((INT(AH$29/$K130)-INT((AH$29-1)/$K130))*$S130*((1+'Inputs &amp; Summary'!$D$7)^AH$29))),(_xlfn.WEIBULL.DIST(AH$29,$L130,$K130,FALSE)*$S130*((1+'Inputs &amp; Summary'!$D$7)^AH$29))),IF($M130=Lists!$H$3,IF($K130&lt;1,((($R130*(1-$E130)+$Q130*(1-$F130))/$K130)*((1+'Inputs &amp; Summary'!$D$7)^AH$29)),((INT(AH$29/$K130)-INT((AH$29-1)/$K130))*($R130*(1-$E130)+$Q130*(1-$F130))*((1+'Inputs &amp; Summary'!$D$7)^AH$29))),((_xlfn.WEIBULL.DIST(AH$29,$L130,$K130,FALSE)*($R130*(1-$E130)+$Q130*(1-$F130))*((1+'Inputs &amp; Summary'!$D$7)^AH$29))))))</f>
        <v>0</v>
      </c>
      <c r="AI130" s="114">
        <f>$D130*IF(AI$29&gt;'Inputs &amp; Summary'!$D$5,0,IF(AI$29&gt;VLOOKUP($G130,Lists!$J$17:$K$21,2),IF($M130=Lists!$H$3,IF($K130&lt;1,(($S130/$K130)*((1+'Inputs &amp; Summary'!$D$7)^AI$29)),((INT(AI$29/$K130)-INT((AI$29-1)/$K130))*$S130*((1+'Inputs &amp; Summary'!$D$7)^AI$29))),(_xlfn.WEIBULL.DIST(AI$29,$L130,$K130,FALSE)*$S130*((1+'Inputs &amp; Summary'!$D$7)^AI$29))),IF($M130=Lists!$H$3,IF($K130&lt;1,((($R130*(1-$E130)+$Q130*(1-$F130))/$K130)*((1+'Inputs &amp; Summary'!$D$7)^AI$29)),((INT(AI$29/$K130)-INT((AI$29-1)/$K130))*($R130*(1-$E130)+$Q130*(1-$F130))*((1+'Inputs &amp; Summary'!$D$7)^AI$29))),((_xlfn.WEIBULL.DIST(AI$29,$L130,$K130,FALSE)*($R130*(1-$E130)+$Q130*(1-$F130))*((1+'Inputs &amp; Summary'!$D$7)^AI$29))))))</f>
        <v>0</v>
      </c>
      <c r="AJ130" s="114">
        <f>$D130*IF(AJ$29&gt;'Inputs &amp; Summary'!$D$5,0,IF(AJ$29&gt;VLOOKUP($G130,Lists!$J$17:$K$21,2),IF($M130=Lists!$H$3,IF($K130&lt;1,(($S130/$K130)*((1+'Inputs &amp; Summary'!$D$7)^AJ$29)),((INT(AJ$29/$K130)-INT((AJ$29-1)/$K130))*$S130*((1+'Inputs &amp; Summary'!$D$7)^AJ$29))),(_xlfn.WEIBULL.DIST(AJ$29,$L130,$K130,FALSE)*$S130*((1+'Inputs &amp; Summary'!$D$7)^AJ$29))),IF($M130=Lists!$H$3,IF($K130&lt;1,((($R130*(1-$E130)+$Q130*(1-$F130))/$K130)*((1+'Inputs &amp; Summary'!$D$7)^AJ$29)),((INT(AJ$29/$K130)-INT((AJ$29-1)/$K130))*($R130*(1-$E130)+$Q130*(1-$F130))*((1+'Inputs &amp; Summary'!$D$7)^AJ$29))),((_xlfn.WEIBULL.DIST(AJ$29,$L130,$K130,FALSE)*($R130*(1-$E130)+$Q130*(1-$F130))*((1+'Inputs &amp; Summary'!$D$7)^AJ$29))))))</f>
        <v>0</v>
      </c>
      <c r="AK130" s="114">
        <f>$D130*IF(AK$29&gt;'Inputs &amp; Summary'!$D$5,0,IF(AK$29&gt;VLOOKUP($G130,Lists!$J$17:$K$21,2),IF($M130=Lists!$H$3,IF($K130&lt;1,(($S130/$K130)*((1+'Inputs &amp; Summary'!$D$7)^AK$29)),((INT(AK$29/$K130)-INT((AK$29-1)/$K130))*$S130*((1+'Inputs &amp; Summary'!$D$7)^AK$29))),(_xlfn.WEIBULL.DIST(AK$29,$L130,$K130,FALSE)*$S130*((1+'Inputs &amp; Summary'!$D$7)^AK$29))),IF($M130=Lists!$H$3,IF($K130&lt;1,((($R130*(1-$E130)+$Q130*(1-$F130))/$K130)*((1+'Inputs &amp; Summary'!$D$7)^AK$29)),((INT(AK$29/$K130)-INT((AK$29-1)/$K130))*($R130*(1-$E130)+$Q130*(1-$F130))*((1+'Inputs &amp; Summary'!$D$7)^AK$29))),((_xlfn.WEIBULL.DIST(AK$29,$L130,$K130,FALSE)*($R130*(1-$E130)+$Q130*(1-$F130))*((1+'Inputs &amp; Summary'!$D$7)^AK$29))))))</f>
        <v>0</v>
      </c>
      <c r="AL130" s="114">
        <f>$D130*IF(AL$29&gt;'Inputs &amp; Summary'!$D$5,0,IF(AL$29&gt;VLOOKUP($G130,Lists!$J$17:$K$21,2),IF($M130=Lists!$H$3,IF($K130&lt;1,(($S130/$K130)*((1+'Inputs &amp; Summary'!$D$7)^AL$29)),((INT(AL$29/$K130)-INT((AL$29-1)/$K130))*$S130*((1+'Inputs &amp; Summary'!$D$7)^AL$29))),(_xlfn.WEIBULL.DIST(AL$29,$L130,$K130,FALSE)*$S130*((1+'Inputs &amp; Summary'!$D$7)^AL$29))),IF($M130=Lists!$H$3,IF($K130&lt;1,((($R130*(1-$E130)+$Q130*(1-$F130))/$K130)*((1+'Inputs &amp; Summary'!$D$7)^AL$29)),((INT(AL$29/$K130)-INT((AL$29-1)/$K130))*($R130*(1-$E130)+$Q130*(1-$F130))*((1+'Inputs &amp; Summary'!$D$7)^AL$29))),((_xlfn.WEIBULL.DIST(AL$29,$L130,$K130,FALSE)*($R130*(1-$E130)+$Q130*(1-$F130))*((1+'Inputs &amp; Summary'!$D$7)^AL$29))))))</f>
        <v>0</v>
      </c>
      <c r="AM130" s="114">
        <f>$D130*IF(AM$29&gt;'Inputs &amp; Summary'!$D$5,0,IF(AM$29&gt;VLOOKUP($G130,Lists!$J$17:$K$21,2),IF($M130=Lists!$H$3,IF($K130&lt;1,(($S130/$K130)*((1+'Inputs &amp; Summary'!$D$7)^AM$29)),((INT(AM$29/$K130)-INT((AM$29-1)/$K130))*$S130*((1+'Inputs &amp; Summary'!$D$7)^AM$29))),(_xlfn.WEIBULL.DIST(AM$29,$L130,$K130,FALSE)*$S130*((1+'Inputs &amp; Summary'!$D$7)^AM$29))),IF($M130=Lists!$H$3,IF($K130&lt;1,((($R130*(1-$E130)+$Q130*(1-$F130))/$K130)*((1+'Inputs &amp; Summary'!$D$7)^AM$29)),((INT(AM$29/$K130)-INT((AM$29-1)/$K130))*($R130*(1-$E130)+$Q130*(1-$F130))*((1+'Inputs &amp; Summary'!$D$7)^AM$29))),((_xlfn.WEIBULL.DIST(AM$29,$L130,$K130,FALSE)*($R130*(1-$E130)+$Q130*(1-$F130))*((1+'Inputs &amp; Summary'!$D$7)^AM$29))))))</f>
        <v>0</v>
      </c>
      <c r="AN130" s="114">
        <f>$D130*IF(AN$29&gt;'Inputs &amp; Summary'!$D$5,0,IF(AN$29&gt;VLOOKUP($G130,Lists!$J$17:$K$21,2),IF($M130=Lists!$H$3,IF($K130&lt;1,(($S130/$K130)*((1+'Inputs &amp; Summary'!$D$7)^AN$29)),((INT(AN$29/$K130)-INT((AN$29-1)/$K130))*$S130*((1+'Inputs &amp; Summary'!$D$7)^AN$29))),(_xlfn.WEIBULL.DIST(AN$29,$L130,$K130,FALSE)*$S130*((1+'Inputs &amp; Summary'!$D$7)^AN$29))),IF($M130=Lists!$H$3,IF($K130&lt;1,((($R130*(1-$E130)+$Q130*(1-$F130))/$K130)*((1+'Inputs &amp; Summary'!$D$7)^AN$29)),((INT(AN$29/$K130)-INT((AN$29-1)/$K130))*($R130*(1-$E130)+$Q130*(1-$F130))*((1+'Inputs &amp; Summary'!$D$7)^AN$29))),((_xlfn.WEIBULL.DIST(AN$29,$L130,$K130,FALSE)*($R130*(1-$E130)+$Q130*(1-$F130))*((1+'Inputs &amp; Summary'!$D$7)^AN$29))))))</f>
        <v>0</v>
      </c>
      <c r="AO130" s="114">
        <f>$D130*IF(AO$29&gt;'Inputs &amp; Summary'!$D$5,0,IF(AO$29&gt;VLOOKUP($G130,Lists!$J$17:$K$21,2),IF($M130=Lists!$H$3,IF($K130&lt;1,(($S130/$K130)*((1+'Inputs &amp; Summary'!$D$7)^AO$29)),((INT(AO$29/$K130)-INT((AO$29-1)/$K130))*$S130*((1+'Inputs &amp; Summary'!$D$7)^AO$29))),(_xlfn.WEIBULL.DIST(AO$29,$L130,$K130,FALSE)*$S130*((1+'Inputs &amp; Summary'!$D$7)^AO$29))),IF($M130=Lists!$H$3,IF($K130&lt;1,((($R130*(1-$E130)+$Q130*(1-$F130))/$K130)*((1+'Inputs &amp; Summary'!$D$7)^AO$29)),((INT(AO$29/$K130)-INT((AO$29-1)/$K130))*($R130*(1-$E130)+$Q130*(1-$F130))*((1+'Inputs &amp; Summary'!$D$7)^AO$29))),((_xlfn.WEIBULL.DIST(AO$29,$L130,$K130,FALSE)*($R130*(1-$E130)+$Q130*(1-$F130))*((1+'Inputs &amp; Summary'!$D$7)^AO$29))))))</f>
        <v>0</v>
      </c>
      <c r="AP130" s="114">
        <f>$D130*IF(AP$29&gt;'Inputs &amp; Summary'!$D$5,0,IF(AP$29&gt;VLOOKUP($G130,Lists!$J$17:$K$21,2),IF($M130=Lists!$H$3,IF($K130&lt;1,(($S130/$K130)*((1+'Inputs &amp; Summary'!$D$7)^AP$29)),((INT(AP$29/$K130)-INT((AP$29-1)/$K130))*$S130*((1+'Inputs &amp; Summary'!$D$7)^AP$29))),(_xlfn.WEIBULL.DIST(AP$29,$L130,$K130,FALSE)*$S130*((1+'Inputs &amp; Summary'!$D$7)^AP$29))),IF($M130=Lists!$H$3,IF($K130&lt;1,((($R130*(1-$E130)+$Q130*(1-$F130))/$K130)*((1+'Inputs &amp; Summary'!$D$7)^AP$29)),((INT(AP$29/$K130)-INT((AP$29-1)/$K130))*($R130*(1-$E130)+$Q130*(1-$F130))*((1+'Inputs &amp; Summary'!$D$7)^AP$29))),((_xlfn.WEIBULL.DIST(AP$29,$L130,$K130,FALSE)*($R130*(1-$E130)+$Q130*(1-$F130))*((1+'Inputs &amp; Summary'!$D$7)^AP$29))))))</f>
        <v>0</v>
      </c>
      <c r="AQ130" s="114">
        <f>$D130*IF(AQ$29&gt;'Inputs &amp; Summary'!$D$5,0,IF(AQ$29&gt;VLOOKUP($G130,Lists!$J$17:$K$21,2),IF($M130=Lists!$H$3,IF($K130&lt;1,(($S130/$K130)*((1+'Inputs &amp; Summary'!$D$7)^AQ$29)),((INT(AQ$29/$K130)-INT((AQ$29-1)/$K130))*$S130*((1+'Inputs &amp; Summary'!$D$7)^AQ$29))),(_xlfn.WEIBULL.DIST(AQ$29,$L130,$K130,FALSE)*$S130*((1+'Inputs &amp; Summary'!$D$7)^AQ$29))),IF($M130=Lists!$H$3,IF($K130&lt;1,((($R130*(1-$E130)+$Q130*(1-$F130))/$K130)*((1+'Inputs &amp; Summary'!$D$7)^AQ$29)),((INT(AQ$29/$K130)-INT((AQ$29-1)/$K130))*($R130*(1-$E130)+$Q130*(1-$F130))*((1+'Inputs &amp; Summary'!$D$7)^AQ$29))),((_xlfn.WEIBULL.DIST(AQ$29,$L130,$K130,FALSE)*($R130*(1-$E130)+$Q130*(1-$F130))*((1+'Inputs &amp; Summary'!$D$7)^AQ$29))))))</f>
        <v>0</v>
      </c>
      <c r="AR130" s="114">
        <f>$D130*IF(AR$29&gt;'Inputs &amp; Summary'!$D$5,0,IF(AR$29&gt;VLOOKUP($G130,Lists!$J$17:$K$21,2),IF($M130=Lists!$H$3,IF($K130&lt;1,(($S130/$K130)*((1+'Inputs &amp; Summary'!$D$7)^AR$29)),((INT(AR$29/$K130)-INT((AR$29-1)/$K130))*$S130*((1+'Inputs &amp; Summary'!$D$7)^AR$29))),(_xlfn.WEIBULL.DIST(AR$29,$L130,$K130,FALSE)*$S130*((1+'Inputs &amp; Summary'!$D$7)^AR$29))),IF($M130=Lists!$H$3,IF($K130&lt;1,((($R130*(1-$E130)+$Q130*(1-$F130))/$K130)*((1+'Inputs &amp; Summary'!$D$7)^AR$29)),((INT(AR$29/$K130)-INT((AR$29-1)/$K130))*($R130*(1-$E130)+$Q130*(1-$F130))*((1+'Inputs &amp; Summary'!$D$7)^AR$29))),((_xlfn.WEIBULL.DIST(AR$29,$L130,$K130,FALSE)*($R130*(1-$E130)+$Q130*(1-$F130))*((1+'Inputs &amp; Summary'!$D$7)^AR$29))))))</f>
        <v>0</v>
      </c>
      <c r="AS130" s="114">
        <f>$D130*IF(AS$29&gt;'Inputs &amp; Summary'!$D$5,0,IF(AS$29&gt;VLOOKUP($G130,Lists!$J$17:$K$21,2),IF($M130=Lists!$H$3,IF($K130&lt;1,(($S130/$K130)*((1+'Inputs &amp; Summary'!$D$7)^AS$29)),((INT(AS$29/$K130)-INT((AS$29-1)/$K130))*$S130*((1+'Inputs &amp; Summary'!$D$7)^AS$29))),(_xlfn.WEIBULL.DIST(AS$29,$L130,$K130,FALSE)*$S130*((1+'Inputs &amp; Summary'!$D$7)^AS$29))),IF($M130=Lists!$H$3,IF($K130&lt;1,((($R130*(1-$E130)+$Q130*(1-$F130))/$K130)*((1+'Inputs &amp; Summary'!$D$7)^AS$29)),((INT(AS$29/$K130)-INT((AS$29-1)/$K130))*($R130*(1-$E130)+$Q130*(1-$F130))*((1+'Inputs &amp; Summary'!$D$7)^AS$29))),((_xlfn.WEIBULL.DIST(AS$29,$L130,$K130,FALSE)*($R130*(1-$E130)+$Q130*(1-$F130))*((1+'Inputs &amp; Summary'!$D$7)^AS$29))))))</f>
        <v>0</v>
      </c>
      <c r="AT130" s="114">
        <f>$D130*IF(AT$29&gt;'Inputs &amp; Summary'!$D$5,0,IF(AT$29&gt;VLOOKUP($G130,Lists!$J$17:$K$21,2),IF($M130=Lists!$H$3,IF($K130&lt;1,(($S130/$K130)*((1+'Inputs &amp; Summary'!$D$7)^AT$29)),((INT(AT$29/$K130)-INT((AT$29-1)/$K130))*$S130*((1+'Inputs &amp; Summary'!$D$7)^AT$29))),(_xlfn.WEIBULL.DIST(AT$29,$L130,$K130,FALSE)*$S130*((1+'Inputs &amp; Summary'!$D$7)^AT$29))),IF($M130=Lists!$H$3,IF($K130&lt;1,((($R130*(1-$E130)+$Q130*(1-$F130))/$K130)*((1+'Inputs &amp; Summary'!$D$7)^AT$29)),((INT(AT$29/$K130)-INT((AT$29-1)/$K130))*($R130*(1-$E130)+$Q130*(1-$F130))*((1+'Inputs &amp; Summary'!$D$7)^AT$29))),((_xlfn.WEIBULL.DIST(AT$29,$L130,$K130,FALSE)*($R130*(1-$E130)+$Q130*(1-$F130))*((1+'Inputs &amp; Summary'!$D$7)^AT$29))))))</f>
        <v>0</v>
      </c>
      <c r="AU130" s="114">
        <f>$D130*IF(AU$29&gt;'Inputs &amp; Summary'!$D$5,0,IF(AU$29&gt;VLOOKUP($G130,Lists!$J$17:$K$21,2),IF($M130=Lists!$H$3,IF($K130&lt;1,(($S130/$K130)*((1+'Inputs &amp; Summary'!$D$7)^AU$29)),((INT(AU$29/$K130)-INT((AU$29-1)/$K130))*$S130*((1+'Inputs &amp; Summary'!$D$7)^AU$29))),(_xlfn.WEIBULL.DIST(AU$29,$L130,$K130,FALSE)*$S130*((1+'Inputs &amp; Summary'!$D$7)^AU$29))),IF($M130=Lists!$H$3,IF($K130&lt;1,((($R130*(1-$E130)+$Q130*(1-$F130))/$K130)*((1+'Inputs &amp; Summary'!$D$7)^AU$29)),((INT(AU$29/$K130)-INT((AU$29-1)/$K130))*($R130*(1-$E130)+$Q130*(1-$F130))*((1+'Inputs &amp; Summary'!$D$7)^AU$29))),((_xlfn.WEIBULL.DIST(AU$29,$L130,$K130,FALSE)*($R130*(1-$E130)+$Q130*(1-$F130))*((1+'Inputs &amp; Summary'!$D$7)^AU$29))))))</f>
        <v>0</v>
      </c>
      <c r="AV130" s="114">
        <f>$D130*IF(AV$29&gt;'Inputs &amp; Summary'!$D$5,0,IF(AV$29&gt;VLOOKUP($G130,Lists!$J$17:$K$21,2),IF($M130=Lists!$H$3,IF($K130&lt;1,(($S130/$K130)*((1+'Inputs &amp; Summary'!$D$7)^AV$29)),((INT(AV$29/$K130)-INT((AV$29-1)/$K130))*$S130*((1+'Inputs &amp; Summary'!$D$7)^AV$29))),(_xlfn.WEIBULL.DIST(AV$29,$L130,$K130,FALSE)*$S130*((1+'Inputs &amp; Summary'!$D$7)^AV$29))),IF($M130=Lists!$H$3,IF($K130&lt;1,((($R130*(1-$E130)+$Q130*(1-$F130))/$K130)*((1+'Inputs &amp; Summary'!$D$7)^AV$29)),((INT(AV$29/$K130)-INT((AV$29-1)/$K130))*($R130*(1-$E130)+$Q130*(1-$F130))*((1+'Inputs &amp; Summary'!$D$7)^AV$29))),((_xlfn.WEIBULL.DIST(AV$29,$L130,$K130,FALSE)*($R130*(1-$E130)+$Q130*(1-$F130))*((1+'Inputs &amp; Summary'!$D$7)^AV$29))))))</f>
        <v>0</v>
      </c>
      <c r="AW130" s="114">
        <f>$D130*IF(AW$29&gt;'Inputs &amp; Summary'!$D$5,0,IF(AW$29&gt;VLOOKUP($G130,Lists!$J$17:$K$21,2),IF($M130=Lists!$H$3,IF($K130&lt;1,(($S130/$K130)*((1+'Inputs &amp; Summary'!$D$7)^AW$29)),((INT(AW$29/$K130)-INT((AW$29-1)/$K130))*$S130*((1+'Inputs &amp; Summary'!$D$7)^AW$29))),(_xlfn.WEIBULL.DIST(AW$29,$L130,$K130,FALSE)*$S130*((1+'Inputs &amp; Summary'!$D$7)^AW$29))),IF($M130=Lists!$H$3,IF($K130&lt;1,((($R130*(1-$E130)+$Q130*(1-$F130))/$K130)*((1+'Inputs &amp; Summary'!$D$7)^AW$29)),((INT(AW$29/$K130)-INT((AW$29-1)/$K130))*($R130*(1-$E130)+$Q130*(1-$F130))*((1+'Inputs &amp; Summary'!$D$7)^AW$29))),((_xlfn.WEIBULL.DIST(AW$29,$L130,$K130,FALSE)*($R130*(1-$E130)+$Q130*(1-$F130))*((1+'Inputs &amp; Summary'!$D$7)^AW$29))))))</f>
        <v>0</v>
      </c>
      <c r="AX130" s="114">
        <f>$D130*IF(AX$29&gt;'Inputs &amp; Summary'!$D$5,0,IF(AX$29&gt;VLOOKUP($G130,Lists!$J$17:$K$21,2),IF($M130=Lists!$H$3,IF($K130&lt;1,(($S130/$K130)*((1+'Inputs &amp; Summary'!$D$7)^AX$29)),((INT(AX$29/$K130)-INT((AX$29-1)/$K130))*$S130*((1+'Inputs &amp; Summary'!$D$7)^AX$29))),(_xlfn.WEIBULL.DIST(AX$29,$L130,$K130,FALSE)*$S130*((1+'Inputs &amp; Summary'!$D$7)^AX$29))),IF($M130=Lists!$H$3,IF($K130&lt;1,((($R130*(1-$E130)+$Q130*(1-$F130))/$K130)*((1+'Inputs &amp; Summary'!$D$7)^AX$29)),((INT(AX$29/$K130)-INT((AX$29-1)/$K130))*($R130*(1-$E130)+$Q130*(1-$F130))*((1+'Inputs &amp; Summary'!$D$7)^AX$29))),((_xlfn.WEIBULL.DIST(AX$29,$L130,$K130,FALSE)*($R130*(1-$E130)+$Q130*(1-$F130))*((1+'Inputs &amp; Summary'!$D$7)^AX$29))))))</f>
        <v>0</v>
      </c>
      <c r="AY130" s="114">
        <f>$D130*IF(AY$29&gt;'Inputs &amp; Summary'!$D$5,0,IF(AY$29&gt;VLOOKUP($G130,Lists!$J$17:$K$21,2),IF($M130=Lists!$H$3,IF($K130&lt;1,(($S130/$K130)*((1+'Inputs &amp; Summary'!$D$7)^AY$29)),((INT(AY$29/$K130)-INT((AY$29-1)/$K130))*$S130*((1+'Inputs &amp; Summary'!$D$7)^AY$29))),(_xlfn.WEIBULL.DIST(AY$29,$L130,$K130,FALSE)*$S130*((1+'Inputs &amp; Summary'!$D$7)^AY$29))),IF($M130=Lists!$H$3,IF($K130&lt;1,((($R130*(1-$E130)+$Q130*(1-$F130))/$K130)*((1+'Inputs &amp; Summary'!$D$7)^AY$29)),((INT(AY$29/$K130)-INT((AY$29-1)/$K130))*($R130*(1-$E130)+$Q130*(1-$F130))*((1+'Inputs &amp; Summary'!$D$7)^AY$29))),((_xlfn.WEIBULL.DIST(AY$29,$L130,$K130,FALSE)*($R130*(1-$E130)+$Q130*(1-$F130))*((1+'Inputs &amp; Summary'!$D$7)^AY$29))))))</f>
        <v>0</v>
      </c>
      <c r="AZ130" s="114">
        <f>$D130*IF(AZ$29&gt;'Inputs &amp; Summary'!$D$5,0,IF(AZ$29&gt;VLOOKUP($G130,Lists!$J$17:$K$21,2),IF($M130=Lists!$H$3,IF($K130&lt;1,(($S130/$K130)*((1+'Inputs &amp; Summary'!$D$7)^AZ$29)),((INT(AZ$29/$K130)-INT((AZ$29-1)/$K130))*$S130*((1+'Inputs &amp; Summary'!$D$7)^AZ$29))),(_xlfn.WEIBULL.DIST(AZ$29,$L130,$K130,FALSE)*$S130*((1+'Inputs &amp; Summary'!$D$7)^AZ$29))),IF($M130=Lists!$H$3,IF($K130&lt;1,((($R130*(1-$E130)+$Q130*(1-$F130))/$K130)*((1+'Inputs &amp; Summary'!$D$7)^AZ$29)),((INT(AZ$29/$K130)-INT((AZ$29-1)/$K130))*($R130*(1-$E130)+$Q130*(1-$F130))*((1+'Inputs &amp; Summary'!$D$7)^AZ$29))),((_xlfn.WEIBULL.DIST(AZ$29,$L130,$K130,FALSE)*($R130*(1-$E130)+$Q130*(1-$F130))*((1+'Inputs &amp; Summary'!$D$7)^AZ$29))))))</f>
        <v>0</v>
      </c>
      <c r="BA130" s="114">
        <f>$D130*IF(BA$29&gt;'Inputs &amp; Summary'!$D$5,0,IF(BA$29&gt;VLOOKUP($G130,Lists!$J$17:$K$21,2),IF($M130=Lists!$H$3,IF($K130&lt;1,(($S130/$K130)*((1+'Inputs &amp; Summary'!$D$7)^BA$29)),((INT(BA$29/$K130)-INT((BA$29-1)/$K130))*$S130*((1+'Inputs &amp; Summary'!$D$7)^BA$29))),(_xlfn.WEIBULL.DIST(BA$29,$L130,$K130,FALSE)*$S130*((1+'Inputs &amp; Summary'!$D$7)^BA$29))),IF($M130=Lists!$H$3,IF($K130&lt;1,((($R130*(1-$E130)+$Q130*(1-$F130))/$K130)*((1+'Inputs &amp; Summary'!$D$7)^BA$29)),((INT(BA$29/$K130)-INT((BA$29-1)/$K130))*($R130*(1-$E130)+$Q130*(1-$F130))*((1+'Inputs &amp; Summary'!$D$7)^BA$29))),((_xlfn.WEIBULL.DIST(BA$29,$L130,$K130,FALSE)*($R130*(1-$E130)+$Q130*(1-$F130))*((1+'Inputs &amp; Summary'!$D$7)^BA$29))))))</f>
        <v>0</v>
      </c>
      <c r="BB130" s="114">
        <f>$D130*IF(BB$29&gt;'Inputs &amp; Summary'!$D$5,0,IF(BB$29&gt;VLOOKUP($G130,Lists!$J$17:$K$21,2),IF($M130=Lists!$H$3,IF($K130&lt;1,(($S130/$K130)*((1+'Inputs &amp; Summary'!$D$7)^BB$29)),((INT(BB$29/$K130)-INT((BB$29-1)/$K130))*$S130*((1+'Inputs &amp; Summary'!$D$7)^BB$29))),(_xlfn.WEIBULL.DIST(BB$29,$L130,$K130,FALSE)*$S130*((1+'Inputs &amp; Summary'!$D$7)^BB$29))),IF($M130=Lists!$H$3,IF($K130&lt;1,((($R130*(1-$E130)+$Q130*(1-$F130))/$K130)*((1+'Inputs &amp; Summary'!$D$7)^BB$29)),((INT(BB$29/$K130)-INT((BB$29-1)/$K130))*($R130*(1-$E130)+$Q130*(1-$F130))*((1+'Inputs &amp; Summary'!$D$7)^BB$29))),((_xlfn.WEIBULL.DIST(BB$29,$L130,$K130,FALSE)*($R130*(1-$E130)+$Q130*(1-$F130))*((1+'Inputs &amp; Summary'!$D$7)^BB$29))))))</f>
        <v>0</v>
      </c>
      <c r="BC130" s="114">
        <f>$D130*IF(BC$29&gt;'Inputs &amp; Summary'!$D$5,0,IF(BC$29&gt;VLOOKUP($G130,Lists!$J$17:$K$21,2),IF($M130=Lists!$H$3,IF($K130&lt;1,(($S130/$K130)*((1+'Inputs &amp; Summary'!$D$7)^BC$29)),((INT(BC$29/$K130)-INT((BC$29-1)/$K130))*$S130*((1+'Inputs &amp; Summary'!$D$7)^BC$29))),(_xlfn.WEIBULL.DIST(BC$29,$L130,$K130,FALSE)*$S130*((1+'Inputs &amp; Summary'!$D$7)^BC$29))),IF($M130=Lists!$H$3,IF($K130&lt;1,((($R130*(1-$E130)+$Q130*(1-$F130))/$K130)*((1+'Inputs &amp; Summary'!$D$7)^BC$29)),((INT(BC$29/$K130)-INT((BC$29-1)/$K130))*($R130*(1-$E130)+$Q130*(1-$F130))*((1+'Inputs &amp; Summary'!$D$7)^BC$29))),((_xlfn.WEIBULL.DIST(BC$29,$L130,$K130,FALSE)*($R130*(1-$E130)+$Q130*(1-$F130))*((1+'Inputs &amp; Summary'!$D$7)^BC$29))))))</f>
        <v>0</v>
      </c>
      <c r="BD130" s="114">
        <f>$D130*IF(BD$29&gt;'Inputs &amp; Summary'!$D$5,0,IF(BD$29&gt;VLOOKUP($G130,Lists!$J$17:$K$21,2),IF($M130=Lists!$H$3,IF($K130&lt;1,(($S130/$K130)*((1+'Inputs &amp; Summary'!$D$7)^BD$29)),((INT(BD$29/$K130)-INT((BD$29-1)/$K130))*$S130*((1+'Inputs &amp; Summary'!$D$7)^BD$29))),(_xlfn.WEIBULL.DIST(BD$29,$L130,$K130,FALSE)*$S130*((1+'Inputs &amp; Summary'!$D$7)^BD$29))),IF($M130=Lists!$H$3,IF($K130&lt;1,((($R130*(1-$E130)+$Q130*(1-$F130))/$K130)*((1+'Inputs &amp; Summary'!$D$7)^BD$29)),((INT(BD$29/$K130)-INT((BD$29-1)/$K130))*($R130*(1-$E130)+$Q130*(1-$F130))*((1+'Inputs &amp; Summary'!$D$7)^BD$29))),((_xlfn.WEIBULL.DIST(BD$29,$L130,$K130,FALSE)*($R130*(1-$E130)+$Q130*(1-$F130))*((1+'Inputs &amp; Summary'!$D$7)^BD$29))))))</f>
        <v>0</v>
      </c>
      <c r="BE130" s="114">
        <f>$D130*IF(BE$29&gt;'Inputs &amp; Summary'!$D$5,0,IF(BE$29&gt;VLOOKUP($G130,Lists!$J$17:$K$21,2),IF($M130=Lists!$H$3,IF($K130&lt;1,(($S130/$K130)*((1+'Inputs &amp; Summary'!$D$7)^BE$29)),((INT(BE$29/$K130)-INT((BE$29-1)/$K130))*$S130*((1+'Inputs &amp; Summary'!$D$7)^BE$29))),(_xlfn.WEIBULL.DIST(BE$29,$L130,$K130,FALSE)*$S130*((1+'Inputs &amp; Summary'!$D$7)^BE$29))),IF($M130=Lists!$H$3,IF($K130&lt;1,((($R130*(1-$E130)+$Q130*(1-$F130))/$K130)*((1+'Inputs &amp; Summary'!$D$7)^BE$29)),((INT(BE$29/$K130)-INT((BE$29-1)/$K130))*($R130*(1-$E130)+$Q130*(1-$F130))*((1+'Inputs &amp; Summary'!$D$7)^BE$29))),((_xlfn.WEIBULL.DIST(BE$29,$L130,$K130,FALSE)*($R130*(1-$E130)+$Q130*(1-$F130))*((1+'Inputs &amp; Summary'!$D$7)^BE$29))))))</f>
        <v>0</v>
      </c>
      <c r="BF130" s="114">
        <f>$D130*IF(BF$29&gt;'Inputs &amp; Summary'!$D$5,0,IF(BF$29&gt;VLOOKUP($G130,Lists!$J$17:$K$21,2),IF($M130=Lists!$H$3,IF($K130&lt;1,(($S130/$K130)*((1+'Inputs &amp; Summary'!$D$7)^BF$29)),((INT(BF$29/$K130)-INT((BF$29-1)/$K130))*$S130*((1+'Inputs &amp; Summary'!$D$7)^BF$29))),(_xlfn.WEIBULL.DIST(BF$29,$L130,$K130,FALSE)*$S130*((1+'Inputs &amp; Summary'!$D$7)^BF$29))),IF($M130=Lists!$H$3,IF($K130&lt;1,((($R130*(1-$E130)+$Q130*(1-$F130))/$K130)*((1+'Inputs &amp; Summary'!$D$7)^BF$29)),((INT(BF$29/$K130)-INT((BF$29-1)/$K130))*($R130*(1-$E130)+$Q130*(1-$F130))*((1+'Inputs &amp; Summary'!$D$7)^BF$29))),((_xlfn.WEIBULL.DIST(BF$29,$L130,$K130,FALSE)*($R130*(1-$E130)+$Q130*(1-$F130))*((1+'Inputs &amp; Summary'!$D$7)^BF$29))))))</f>
        <v>0</v>
      </c>
      <c r="BG130" s="114">
        <f>$D130*IF(BG$29&gt;'Inputs &amp; Summary'!$D$5,0,IF(BG$29&gt;VLOOKUP($G130,Lists!$J$17:$K$21,2),IF($M130=Lists!$H$3,IF($K130&lt;1,(($S130/$K130)*((1+'Inputs &amp; Summary'!$D$7)^BG$29)),((INT(BG$29/$K130)-INT((BG$29-1)/$K130))*$S130*((1+'Inputs &amp; Summary'!$D$7)^BG$29))),(_xlfn.WEIBULL.DIST(BG$29,$L130,$K130,FALSE)*$S130*((1+'Inputs &amp; Summary'!$D$7)^BG$29))),IF($M130=Lists!$H$3,IF($K130&lt;1,((($R130*(1-$E130)+$Q130*(1-$F130))/$K130)*((1+'Inputs &amp; Summary'!$D$7)^BG$29)),((INT(BG$29/$K130)-INT((BG$29-1)/$K130))*($R130*(1-$E130)+$Q130*(1-$F130))*((1+'Inputs &amp; Summary'!$D$7)^BG$29))),((_xlfn.WEIBULL.DIST(BG$29,$L130,$K130,FALSE)*($R130*(1-$E130)+$Q130*(1-$F130))*((1+'Inputs &amp; Summary'!$D$7)^BG$29))))))</f>
        <v>0</v>
      </c>
      <c r="BH130" s="114">
        <f>$D130*IF(BH$29&gt;'Inputs &amp; Summary'!$D$5,0,IF(BH$29&gt;VLOOKUP($G130,Lists!$J$17:$K$21,2),IF($M130=Lists!$H$3,IF($K130&lt;1,(($S130/$K130)*((1+'Inputs &amp; Summary'!$D$7)^BH$29)),((INT(BH$29/$K130)-INT((BH$29-1)/$K130))*$S130*((1+'Inputs &amp; Summary'!$D$7)^BH$29))),(_xlfn.WEIBULL.DIST(BH$29,$L130,$K130,FALSE)*$S130*((1+'Inputs &amp; Summary'!$D$7)^BH$29))),IF($M130=Lists!$H$3,IF($K130&lt;1,((($R130*(1-$E130)+$Q130*(1-$F130))/$K130)*((1+'Inputs &amp; Summary'!$D$7)^BH$29)),((INT(BH$29/$K130)-INT((BH$29-1)/$K130))*($R130*(1-$E130)+$Q130*(1-$F130))*((1+'Inputs &amp; Summary'!$D$7)^BH$29))),((_xlfn.WEIBULL.DIST(BH$29,$L130,$K130,FALSE)*($R130*(1-$E130)+$Q130*(1-$F130))*((1+'Inputs &amp; Summary'!$D$7)^BH$29))))))</f>
        <v>0</v>
      </c>
      <c r="BI130" s="114">
        <f>$D130*IF(BI$29&gt;'Inputs &amp; Summary'!$D$5,0,IF(BI$29&gt;VLOOKUP($G130,Lists!$J$17:$K$21,2),IF($M130=Lists!$H$3,IF($K130&lt;1,(($S130/$K130)*((1+'Inputs &amp; Summary'!$D$7)^BI$29)),((INT(BI$29/$K130)-INT((BI$29-1)/$K130))*$S130*((1+'Inputs &amp; Summary'!$D$7)^BI$29))),(_xlfn.WEIBULL.DIST(BI$29,$L130,$K130,FALSE)*$S130*((1+'Inputs &amp; Summary'!$D$7)^BI$29))),IF($M130=Lists!$H$3,IF($K130&lt;1,((($R130*(1-$E130)+$Q130*(1-$F130))/$K130)*((1+'Inputs &amp; Summary'!$D$7)^BI$29)),((INT(BI$29/$K130)-INT((BI$29-1)/$K130))*($R130*(1-$E130)+$Q130*(1-$F130))*((1+'Inputs &amp; Summary'!$D$7)^BI$29))),((_xlfn.WEIBULL.DIST(BI$29,$L130,$K130,FALSE)*($R130*(1-$E130)+$Q130*(1-$F130))*((1+'Inputs &amp; Summary'!$D$7)^BI$29))))))</f>
        <v>0</v>
      </c>
      <c r="BJ130" s="114">
        <f>$D130*IF(BJ$29&gt;'Inputs &amp; Summary'!$D$5,0,IF(BJ$29&gt;VLOOKUP($G130,Lists!$J$17:$K$21,2),IF($M130=Lists!$H$3,IF($K130&lt;1,(($S130/$K130)*((1+'Inputs &amp; Summary'!$D$7)^BJ$29)),((INT(BJ$29/$K130)-INT((BJ$29-1)/$K130))*$S130*((1+'Inputs &amp; Summary'!$D$7)^BJ$29))),(_xlfn.WEIBULL.DIST(BJ$29,$L130,$K130,FALSE)*$S130*((1+'Inputs &amp; Summary'!$D$7)^BJ$29))),IF($M130=Lists!$H$3,IF($K130&lt;1,((($R130*(1-$E130)+$Q130*(1-$F130))/$K130)*((1+'Inputs &amp; Summary'!$D$7)^BJ$29)),((INT(BJ$29/$K130)-INT((BJ$29-1)/$K130))*($R130*(1-$E130)+$Q130*(1-$F130))*((1+'Inputs &amp; Summary'!$D$7)^BJ$29))),((_xlfn.WEIBULL.DIST(BJ$29,$L130,$K130,FALSE)*($R130*(1-$E130)+$Q130*(1-$F130))*((1+'Inputs &amp; Summary'!$D$7)^BJ$29))))))</f>
        <v>0</v>
      </c>
      <c r="BK130" s="114">
        <f>$D130*IF(BK$29&gt;'Inputs &amp; Summary'!$D$5,0,IF(BK$29&gt;VLOOKUP($G130,Lists!$J$17:$K$21,2),IF($M130=Lists!$H$3,IF($K130&lt;1,(($S130/$K130)*((1+'Inputs &amp; Summary'!$D$7)^BK$29)),((INT(BK$29/$K130)-INT((BK$29-1)/$K130))*$S130*((1+'Inputs &amp; Summary'!$D$7)^BK$29))),(_xlfn.WEIBULL.DIST(BK$29,$L130,$K130,FALSE)*$S130*((1+'Inputs &amp; Summary'!$D$7)^BK$29))),IF($M130=Lists!$H$3,IF($K130&lt;1,((($R130*(1-$E130)+$Q130*(1-$F130))/$K130)*((1+'Inputs &amp; Summary'!$D$7)^BK$29)),((INT(BK$29/$K130)-INT((BK$29-1)/$K130))*($R130*(1-$E130)+$Q130*(1-$F130))*((1+'Inputs &amp; Summary'!$D$7)^BK$29))),((_xlfn.WEIBULL.DIST(BK$29,$L130,$K130,FALSE)*($R130*(1-$E130)+$Q130*(1-$F130))*((1+'Inputs &amp; Summary'!$D$7)^BK$29))))))</f>
        <v>0</v>
      </c>
      <c r="BL130" s="114">
        <f>$D130*IF(BL$29&gt;'Inputs &amp; Summary'!$D$5,0,IF(BL$29&gt;VLOOKUP($G130,Lists!$J$17:$K$21,2),IF($M130=Lists!$H$3,IF($K130&lt;1,(($S130/$K130)*((1+'Inputs &amp; Summary'!$D$7)^BL$29)),((INT(BL$29/$K130)-INT((BL$29-1)/$K130))*$S130*((1+'Inputs &amp; Summary'!$D$7)^BL$29))),(_xlfn.WEIBULL.DIST(BL$29,$L130,$K130,FALSE)*$S130*((1+'Inputs &amp; Summary'!$D$7)^BL$29))),IF($M130=Lists!$H$3,IF($K130&lt;1,((($R130*(1-$E130)+$Q130*(1-$F130))/$K130)*((1+'Inputs &amp; Summary'!$D$7)^BL$29)),((INT(BL$29/$K130)-INT((BL$29-1)/$K130))*($R130*(1-$E130)+$Q130*(1-$F130))*((1+'Inputs &amp; Summary'!$D$7)^BL$29))),((_xlfn.WEIBULL.DIST(BL$29,$L130,$K130,FALSE)*($R130*(1-$E130)+$Q130*(1-$F130))*((1+'Inputs &amp; Summary'!$D$7)^BL$29))))))</f>
        <v>0</v>
      </c>
    </row>
    <row r="131" spans="1:64" x14ac:dyDescent="0.3">
      <c r="A131" s="79" t="s">
        <v>43</v>
      </c>
      <c r="B131" s="33" t="s">
        <v>307</v>
      </c>
      <c r="C131" s="33" t="s">
        <v>39</v>
      </c>
      <c r="D131" s="68">
        <v>0</v>
      </c>
      <c r="E131" s="68">
        <v>0</v>
      </c>
      <c r="F131" s="68">
        <v>0</v>
      </c>
      <c r="G131" s="213" t="s">
        <v>433</v>
      </c>
      <c r="H131" s="34" t="s">
        <v>294</v>
      </c>
      <c r="I131" s="34" t="s">
        <v>270</v>
      </c>
      <c r="J131" s="33">
        <f>VLOOKUP(I131,'Labor Rates'!$A$1:$B$16,2)</f>
        <v>25.173076923076923</v>
      </c>
      <c r="K131" s="35">
        <v>0.5</v>
      </c>
      <c r="L131" s="35">
        <v>1</v>
      </c>
      <c r="M131" s="33" t="s">
        <v>259</v>
      </c>
      <c r="N131" s="84">
        <f>'Inputs &amp; Summary'!$D$44</f>
        <v>103.04449648711943</v>
      </c>
      <c r="O131" s="35">
        <v>0.1</v>
      </c>
      <c r="P131" s="5">
        <v>0</v>
      </c>
      <c r="Q131" s="73">
        <f t="shared" si="21"/>
        <v>259.39470365699879</v>
      </c>
      <c r="R131" s="73">
        <f t="shared" si="22"/>
        <v>0</v>
      </c>
      <c r="S131" s="74">
        <f t="shared" si="23"/>
        <v>0</v>
      </c>
      <c r="T131" s="88"/>
      <c r="U131" s="80"/>
      <c r="V131" s="87">
        <f t="shared" si="24"/>
        <v>0</v>
      </c>
      <c r="W131" s="87">
        <f>NPV('Inputs &amp; Summary'!$D$6,Y131:BL131)</f>
        <v>0</v>
      </c>
      <c r="X131" s="90">
        <f t="shared" si="25"/>
        <v>0</v>
      </c>
      <c r="Y131" s="114">
        <f>$D131*IF(Y$29&gt;'Inputs &amp; Summary'!$D$5,0,IF(Y$29&gt;VLOOKUP($G131,Lists!$J$17:$K$21,2),IF($M131=Lists!$H$3,IF($K131&lt;1,(($S131/$K131)*((1+'Inputs &amp; Summary'!$D$7)^Y$29)),((INT(Y$29/$K131)-INT((Y$29-1)/$K131))*$S131*((1+'Inputs &amp; Summary'!$D$7)^Y$29))),(_xlfn.WEIBULL.DIST(Y$29,$L131,$K131,FALSE)*$S131*((1+'Inputs &amp; Summary'!$D$7)^Y$29))),IF($M131=Lists!$H$3,IF($K131&lt;1,((($R131*(1-$E131)+$Q131*(1-$F131))/$K131)*((1+'Inputs &amp; Summary'!$D$7)^Y$29)),((INT(Y$29/$K131)-INT((Y$29-1)/$K131))*($R131*(1-$E131)+$Q131*(1-$F131))*((1+'Inputs &amp; Summary'!$D$7)^Y$29))),((_xlfn.WEIBULL.DIST(Y$29,$L131,$K131,FALSE)*($R131*(1-$E131)+$Q131*(1-$F131))*((1+'Inputs &amp; Summary'!$D$7)^Y$29))))))</f>
        <v>0</v>
      </c>
      <c r="Z131" s="114">
        <f>$D131*IF(Z$29&gt;'Inputs &amp; Summary'!$D$5,0,IF(Z$29&gt;VLOOKUP($G131,Lists!$J$17:$K$21,2),IF($M131=Lists!$H$3,IF($K131&lt;1,(($S131/$K131)*((1+'Inputs &amp; Summary'!$D$7)^Z$29)),((INT(Z$29/$K131)-INT((Z$29-1)/$K131))*$S131*((1+'Inputs &amp; Summary'!$D$7)^Z$29))),(_xlfn.WEIBULL.DIST(Z$29,$L131,$K131,FALSE)*$S131*((1+'Inputs &amp; Summary'!$D$7)^Z$29))),IF($M131=Lists!$H$3,IF($K131&lt;1,((($R131*(1-$E131)+$Q131*(1-$F131))/$K131)*((1+'Inputs &amp; Summary'!$D$7)^Z$29)),((INT(Z$29/$K131)-INT((Z$29-1)/$K131))*($R131*(1-$E131)+$Q131*(1-$F131))*((1+'Inputs &amp; Summary'!$D$7)^Z$29))),((_xlfn.WEIBULL.DIST(Z$29,$L131,$K131,FALSE)*($R131*(1-$E131)+$Q131*(1-$F131))*((1+'Inputs &amp; Summary'!$D$7)^Z$29))))))</f>
        <v>0</v>
      </c>
      <c r="AA131" s="114">
        <f>$D131*IF(AA$29&gt;'Inputs &amp; Summary'!$D$5,0,IF(AA$29&gt;VLOOKUP($G131,Lists!$J$17:$K$21,2),IF($M131=Lists!$H$3,IF($K131&lt;1,(($S131/$K131)*((1+'Inputs &amp; Summary'!$D$7)^AA$29)),((INT(AA$29/$K131)-INT((AA$29-1)/$K131))*$S131*((1+'Inputs &amp; Summary'!$D$7)^AA$29))),(_xlfn.WEIBULL.DIST(AA$29,$L131,$K131,FALSE)*$S131*((1+'Inputs &amp; Summary'!$D$7)^AA$29))),IF($M131=Lists!$H$3,IF($K131&lt;1,((($R131*(1-$E131)+$Q131*(1-$F131))/$K131)*((1+'Inputs &amp; Summary'!$D$7)^AA$29)),((INT(AA$29/$K131)-INT((AA$29-1)/$K131))*($R131*(1-$E131)+$Q131*(1-$F131))*((1+'Inputs &amp; Summary'!$D$7)^AA$29))),((_xlfn.WEIBULL.DIST(AA$29,$L131,$K131,FALSE)*($R131*(1-$E131)+$Q131*(1-$F131))*((1+'Inputs &amp; Summary'!$D$7)^AA$29))))))</f>
        <v>0</v>
      </c>
      <c r="AB131" s="114">
        <f>$D131*IF(AB$29&gt;'Inputs &amp; Summary'!$D$5,0,IF(AB$29&gt;VLOOKUP($G131,Lists!$J$17:$K$21,2),IF($M131=Lists!$H$3,IF($K131&lt;1,(($S131/$K131)*((1+'Inputs &amp; Summary'!$D$7)^AB$29)),((INT(AB$29/$K131)-INT((AB$29-1)/$K131))*$S131*((1+'Inputs &amp; Summary'!$D$7)^AB$29))),(_xlfn.WEIBULL.DIST(AB$29,$L131,$K131,FALSE)*$S131*((1+'Inputs &amp; Summary'!$D$7)^AB$29))),IF($M131=Lists!$H$3,IF($K131&lt;1,((($R131*(1-$E131)+$Q131*(1-$F131))/$K131)*((1+'Inputs &amp; Summary'!$D$7)^AB$29)),((INT(AB$29/$K131)-INT((AB$29-1)/$K131))*($R131*(1-$E131)+$Q131*(1-$F131))*((1+'Inputs &amp; Summary'!$D$7)^AB$29))),((_xlfn.WEIBULL.DIST(AB$29,$L131,$K131,FALSE)*($R131*(1-$E131)+$Q131*(1-$F131))*((1+'Inputs &amp; Summary'!$D$7)^AB$29))))))</f>
        <v>0</v>
      </c>
      <c r="AC131" s="114">
        <f>$D131*IF(AC$29&gt;'Inputs &amp; Summary'!$D$5,0,IF(AC$29&gt;VLOOKUP($G131,Lists!$J$17:$K$21,2),IF($M131=Lists!$H$3,IF($K131&lt;1,(($S131/$K131)*((1+'Inputs &amp; Summary'!$D$7)^AC$29)),((INT(AC$29/$K131)-INT((AC$29-1)/$K131))*$S131*((1+'Inputs &amp; Summary'!$D$7)^AC$29))),(_xlfn.WEIBULL.DIST(AC$29,$L131,$K131,FALSE)*$S131*((1+'Inputs &amp; Summary'!$D$7)^AC$29))),IF($M131=Lists!$H$3,IF($K131&lt;1,((($R131*(1-$E131)+$Q131*(1-$F131))/$K131)*((1+'Inputs &amp; Summary'!$D$7)^AC$29)),((INT(AC$29/$K131)-INT((AC$29-1)/$K131))*($R131*(1-$E131)+$Q131*(1-$F131))*((1+'Inputs &amp; Summary'!$D$7)^AC$29))),((_xlfn.WEIBULL.DIST(AC$29,$L131,$K131,FALSE)*($R131*(1-$E131)+$Q131*(1-$F131))*((1+'Inputs &amp; Summary'!$D$7)^AC$29))))))</f>
        <v>0</v>
      </c>
      <c r="AD131" s="114">
        <f>$D131*IF(AD$29&gt;'Inputs &amp; Summary'!$D$5,0,IF(AD$29&gt;VLOOKUP($G131,Lists!$J$17:$K$21,2),IF($M131=Lists!$H$3,IF($K131&lt;1,(($S131/$K131)*((1+'Inputs &amp; Summary'!$D$7)^AD$29)),((INT(AD$29/$K131)-INT((AD$29-1)/$K131))*$S131*((1+'Inputs &amp; Summary'!$D$7)^AD$29))),(_xlfn.WEIBULL.DIST(AD$29,$L131,$K131,FALSE)*$S131*((1+'Inputs &amp; Summary'!$D$7)^AD$29))),IF($M131=Lists!$H$3,IF($K131&lt;1,((($R131*(1-$E131)+$Q131*(1-$F131))/$K131)*((1+'Inputs &amp; Summary'!$D$7)^AD$29)),((INT(AD$29/$K131)-INT((AD$29-1)/$K131))*($R131*(1-$E131)+$Q131*(1-$F131))*((1+'Inputs &amp; Summary'!$D$7)^AD$29))),((_xlfn.WEIBULL.DIST(AD$29,$L131,$K131,FALSE)*($R131*(1-$E131)+$Q131*(1-$F131))*((1+'Inputs &amp; Summary'!$D$7)^AD$29))))))</f>
        <v>0</v>
      </c>
      <c r="AE131" s="114">
        <f>$D131*IF(AE$29&gt;'Inputs &amp; Summary'!$D$5,0,IF(AE$29&gt;VLOOKUP($G131,Lists!$J$17:$K$21,2),IF($M131=Lists!$H$3,IF($K131&lt;1,(($S131/$K131)*((1+'Inputs &amp; Summary'!$D$7)^AE$29)),((INT(AE$29/$K131)-INT((AE$29-1)/$K131))*$S131*((1+'Inputs &amp; Summary'!$D$7)^AE$29))),(_xlfn.WEIBULL.DIST(AE$29,$L131,$K131,FALSE)*$S131*((1+'Inputs &amp; Summary'!$D$7)^AE$29))),IF($M131=Lists!$H$3,IF($K131&lt;1,((($R131*(1-$E131)+$Q131*(1-$F131))/$K131)*((1+'Inputs &amp; Summary'!$D$7)^AE$29)),((INT(AE$29/$K131)-INT((AE$29-1)/$K131))*($R131*(1-$E131)+$Q131*(1-$F131))*((1+'Inputs &amp; Summary'!$D$7)^AE$29))),((_xlfn.WEIBULL.DIST(AE$29,$L131,$K131,FALSE)*($R131*(1-$E131)+$Q131*(1-$F131))*((1+'Inputs &amp; Summary'!$D$7)^AE$29))))))</f>
        <v>0</v>
      </c>
      <c r="AF131" s="114">
        <f>$D131*IF(AF$29&gt;'Inputs &amp; Summary'!$D$5,0,IF(AF$29&gt;VLOOKUP($G131,Lists!$J$17:$K$21,2),IF($M131=Lists!$H$3,IF($K131&lt;1,(($S131/$K131)*((1+'Inputs &amp; Summary'!$D$7)^AF$29)),((INT(AF$29/$K131)-INT((AF$29-1)/$K131))*$S131*((1+'Inputs &amp; Summary'!$D$7)^AF$29))),(_xlfn.WEIBULL.DIST(AF$29,$L131,$K131,FALSE)*$S131*((1+'Inputs &amp; Summary'!$D$7)^AF$29))),IF($M131=Lists!$H$3,IF($K131&lt;1,((($R131*(1-$E131)+$Q131*(1-$F131))/$K131)*((1+'Inputs &amp; Summary'!$D$7)^AF$29)),((INT(AF$29/$K131)-INT((AF$29-1)/$K131))*($R131*(1-$E131)+$Q131*(1-$F131))*((1+'Inputs &amp; Summary'!$D$7)^AF$29))),((_xlfn.WEIBULL.DIST(AF$29,$L131,$K131,FALSE)*($R131*(1-$E131)+$Q131*(1-$F131))*((1+'Inputs &amp; Summary'!$D$7)^AF$29))))))</f>
        <v>0</v>
      </c>
      <c r="AG131" s="114">
        <f>$D131*IF(AG$29&gt;'Inputs &amp; Summary'!$D$5,0,IF(AG$29&gt;VLOOKUP($G131,Lists!$J$17:$K$21,2),IF($M131=Lists!$H$3,IF($K131&lt;1,(($S131/$K131)*((1+'Inputs &amp; Summary'!$D$7)^AG$29)),((INT(AG$29/$K131)-INT((AG$29-1)/$K131))*$S131*((1+'Inputs &amp; Summary'!$D$7)^AG$29))),(_xlfn.WEIBULL.DIST(AG$29,$L131,$K131,FALSE)*$S131*((1+'Inputs &amp; Summary'!$D$7)^AG$29))),IF($M131=Lists!$H$3,IF($K131&lt;1,((($R131*(1-$E131)+$Q131*(1-$F131))/$K131)*((1+'Inputs &amp; Summary'!$D$7)^AG$29)),((INT(AG$29/$K131)-INT((AG$29-1)/$K131))*($R131*(1-$E131)+$Q131*(1-$F131))*((1+'Inputs &amp; Summary'!$D$7)^AG$29))),((_xlfn.WEIBULL.DIST(AG$29,$L131,$K131,FALSE)*($R131*(1-$E131)+$Q131*(1-$F131))*((1+'Inputs &amp; Summary'!$D$7)^AG$29))))))</f>
        <v>0</v>
      </c>
      <c r="AH131" s="114">
        <f>$D131*IF(AH$29&gt;'Inputs &amp; Summary'!$D$5,0,IF(AH$29&gt;VLOOKUP($G131,Lists!$J$17:$K$21,2),IF($M131=Lists!$H$3,IF($K131&lt;1,(($S131/$K131)*((1+'Inputs &amp; Summary'!$D$7)^AH$29)),((INT(AH$29/$K131)-INT((AH$29-1)/$K131))*$S131*((1+'Inputs &amp; Summary'!$D$7)^AH$29))),(_xlfn.WEIBULL.DIST(AH$29,$L131,$K131,FALSE)*$S131*((1+'Inputs &amp; Summary'!$D$7)^AH$29))),IF($M131=Lists!$H$3,IF($K131&lt;1,((($R131*(1-$E131)+$Q131*(1-$F131))/$K131)*((1+'Inputs &amp; Summary'!$D$7)^AH$29)),((INT(AH$29/$K131)-INT((AH$29-1)/$K131))*($R131*(1-$E131)+$Q131*(1-$F131))*((1+'Inputs &amp; Summary'!$D$7)^AH$29))),((_xlfn.WEIBULL.DIST(AH$29,$L131,$K131,FALSE)*($R131*(1-$E131)+$Q131*(1-$F131))*((1+'Inputs &amp; Summary'!$D$7)^AH$29))))))</f>
        <v>0</v>
      </c>
      <c r="AI131" s="114">
        <f>$D131*IF(AI$29&gt;'Inputs &amp; Summary'!$D$5,0,IF(AI$29&gt;VLOOKUP($G131,Lists!$J$17:$K$21,2),IF($M131=Lists!$H$3,IF($K131&lt;1,(($S131/$K131)*((1+'Inputs &amp; Summary'!$D$7)^AI$29)),((INT(AI$29/$K131)-INT((AI$29-1)/$K131))*$S131*((1+'Inputs &amp; Summary'!$D$7)^AI$29))),(_xlfn.WEIBULL.DIST(AI$29,$L131,$K131,FALSE)*$S131*((1+'Inputs &amp; Summary'!$D$7)^AI$29))),IF($M131=Lists!$H$3,IF($K131&lt;1,((($R131*(1-$E131)+$Q131*(1-$F131))/$K131)*((1+'Inputs &amp; Summary'!$D$7)^AI$29)),((INT(AI$29/$K131)-INT((AI$29-1)/$K131))*($R131*(1-$E131)+$Q131*(1-$F131))*((1+'Inputs &amp; Summary'!$D$7)^AI$29))),((_xlfn.WEIBULL.DIST(AI$29,$L131,$K131,FALSE)*($R131*(1-$E131)+$Q131*(1-$F131))*((1+'Inputs &amp; Summary'!$D$7)^AI$29))))))</f>
        <v>0</v>
      </c>
      <c r="AJ131" s="114">
        <f>$D131*IF(AJ$29&gt;'Inputs &amp; Summary'!$D$5,0,IF(AJ$29&gt;VLOOKUP($G131,Lists!$J$17:$K$21,2),IF($M131=Lists!$H$3,IF($K131&lt;1,(($S131/$K131)*((1+'Inputs &amp; Summary'!$D$7)^AJ$29)),((INT(AJ$29/$K131)-INT((AJ$29-1)/$K131))*$S131*((1+'Inputs &amp; Summary'!$D$7)^AJ$29))),(_xlfn.WEIBULL.DIST(AJ$29,$L131,$K131,FALSE)*$S131*((1+'Inputs &amp; Summary'!$D$7)^AJ$29))),IF($M131=Lists!$H$3,IF($K131&lt;1,((($R131*(1-$E131)+$Q131*(1-$F131))/$K131)*((1+'Inputs &amp; Summary'!$D$7)^AJ$29)),((INT(AJ$29/$K131)-INT((AJ$29-1)/$K131))*($R131*(1-$E131)+$Q131*(1-$F131))*((1+'Inputs &amp; Summary'!$D$7)^AJ$29))),((_xlfn.WEIBULL.DIST(AJ$29,$L131,$K131,FALSE)*($R131*(1-$E131)+$Q131*(1-$F131))*((1+'Inputs &amp; Summary'!$D$7)^AJ$29))))))</f>
        <v>0</v>
      </c>
      <c r="AK131" s="114">
        <f>$D131*IF(AK$29&gt;'Inputs &amp; Summary'!$D$5,0,IF(AK$29&gt;VLOOKUP($G131,Lists!$J$17:$K$21,2),IF($M131=Lists!$H$3,IF($K131&lt;1,(($S131/$K131)*((1+'Inputs &amp; Summary'!$D$7)^AK$29)),((INT(AK$29/$K131)-INT((AK$29-1)/$K131))*$S131*((1+'Inputs &amp; Summary'!$D$7)^AK$29))),(_xlfn.WEIBULL.DIST(AK$29,$L131,$K131,FALSE)*$S131*((1+'Inputs &amp; Summary'!$D$7)^AK$29))),IF($M131=Lists!$H$3,IF($K131&lt;1,((($R131*(1-$E131)+$Q131*(1-$F131))/$K131)*((1+'Inputs &amp; Summary'!$D$7)^AK$29)),((INT(AK$29/$K131)-INT((AK$29-1)/$K131))*($R131*(1-$E131)+$Q131*(1-$F131))*((1+'Inputs &amp; Summary'!$D$7)^AK$29))),((_xlfn.WEIBULL.DIST(AK$29,$L131,$K131,FALSE)*($R131*(1-$E131)+$Q131*(1-$F131))*((1+'Inputs &amp; Summary'!$D$7)^AK$29))))))</f>
        <v>0</v>
      </c>
      <c r="AL131" s="114">
        <f>$D131*IF(AL$29&gt;'Inputs &amp; Summary'!$D$5,0,IF(AL$29&gt;VLOOKUP($G131,Lists!$J$17:$K$21,2),IF($M131=Lists!$H$3,IF($K131&lt;1,(($S131/$K131)*((1+'Inputs &amp; Summary'!$D$7)^AL$29)),((INT(AL$29/$K131)-INT((AL$29-1)/$K131))*$S131*((1+'Inputs &amp; Summary'!$D$7)^AL$29))),(_xlfn.WEIBULL.DIST(AL$29,$L131,$K131,FALSE)*$S131*((1+'Inputs &amp; Summary'!$D$7)^AL$29))),IF($M131=Lists!$H$3,IF($K131&lt;1,((($R131*(1-$E131)+$Q131*(1-$F131))/$K131)*((1+'Inputs &amp; Summary'!$D$7)^AL$29)),((INT(AL$29/$K131)-INT((AL$29-1)/$K131))*($R131*(1-$E131)+$Q131*(1-$F131))*((1+'Inputs &amp; Summary'!$D$7)^AL$29))),((_xlfn.WEIBULL.DIST(AL$29,$L131,$K131,FALSE)*($R131*(1-$E131)+$Q131*(1-$F131))*((1+'Inputs &amp; Summary'!$D$7)^AL$29))))))</f>
        <v>0</v>
      </c>
      <c r="AM131" s="114">
        <f>$D131*IF(AM$29&gt;'Inputs &amp; Summary'!$D$5,0,IF(AM$29&gt;VLOOKUP($G131,Lists!$J$17:$K$21,2),IF($M131=Lists!$H$3,IF($K131&lt;1,(($S131/$K131)*((1+'Inputs &amp; Summary'!$D$7)^AM$29)),((INT(AM$29/$K131)-INT((AM$29-1)/$K131))*$S131*((1+'Inputs &amp; Summary'!$D$7)^AM$29))),(_xlfn.WEIBULL.DIST(AM$29,$L131,$K131,FALSE)*$S131*((1+'Inputs &amp; Summary'!$D$7)^AM$29))),IF($M131=Lists!$H$3,IF($K131&lt;1,((($R131*(1-$E131)+$Q131*(1-$F131))/$K131)*((1+'Inputs &amp; Summary'!$D$7)^AM$29)),((INT(AM$29/$K131)-INT((AM$29-1)/$K131))*($R131*(1-$E131)+$Q131*(1-$F131))*((1+'Inputs &amp; Summary'!$D$7)^AM$29))),((_xlfn.WEIBULL.DIST(AM$29,$L131,$K131,FALSE)*($R131*(1-$E131)+$Q131*(1-$F131))*((1+'Inputs &amp; Summary'!$D$7)^AM$29))))))</f>
        <v>0</v>
      </c>
      <c r="AN131" s="114">
        <f>$D131*IF(AN$29&gt;'Inputs &amp; Summary'!$D$5,0,IF(AN$29&gt;VLOOKUP($G131,Lists!$J$17:$K$21,2),IF($M131=Lists!$H$3,IF($K131&lt;1,(($S131/$K131)*((1+'Inputs &amp; Summary'!$D$7)^AN$29)),((INT(AN$29/$K131)-INT((AN$29-1)/$K131))*$S131*((1+'Inputs &amp; Summary'!$D$7)^AN$29))),(_xlfn.WEIBULL.DIST(AN$29,$L131,$K131,FALSE)*$S131*((1+'Inputs &amp; Summary'!$D$7)^AN$29))),IF($M131=Lists!$H$3,IF($K131&lt;1,((($R131*(1-$E131)+$Q131*(1-$F131))/$K131)*((1+'Inputs &amp; Summary'!$D$7)^AN$29)),((INT(AN$29/$K131)-INT((AN$29-1)/$K131))*($R131*(1-$E131)+$Q131*(1-$F131))*((1+'Inputs &amp; Summary'!$D$7)^AN$29))),((_xlfn.WEIBULL.DIST(AN$29,$L131,$K131,FALSE)*($R131*(1-$E131)+$Q131*(1-$F131))*((1+'Inputs &amp; Summary'!$D$7)^AN$29))))))</f>
        <v>0</v>
      </c>
      <c r="AO131" s="114">
        <f>$D131*IF(AO$29&gt;'Inputs &amp; Summary'!$D$5,0,IF(AO$29&gt;VLOOKUP($G131,Lists!$J$17:$K$21,2),IF($M131=Lists!$H$3,IF($K131&lt;1,(($S131/$K131)*((1+'Inputs &amp; Summary'!$D$7)^AO$29)),((INT(AO$29/$K131)-INT((AO$29-1)/$K131))*$S131*((1+'Inputs &amp; Summary'!$D$7)^AO$29))),(_xlfn.WEIBULL.DIST(AO$29,$L131,$K131,FALSE)*$S131*((1+'Inputs &amp; Summary'!$D$7)^AO$29))),IF($M131=Lists!$H$3,IF($K131&lt;1,((($R131*(1-$E131)+$Q131*(1-$F131))/$K131)*((1+'Inputs &amp; Summary'!$D$7)^AO$29)),((INT(AO$29/$K131)-INT((AO$29-1)/$K131))*($R131*(1-$E131)+$Q131*(1-$F131))*((1+'Inputs &amp; Summary'!$D$7)^AO$29))),((_xlfn.WEIBULL.DIST(AO$29,$L131,$K131,FALSE)*($R131*(1-$E131)+$Q131*(1-$F131))*((1+'Inputs &amp; Summary'!$D$7)^AO$29))))))</f>
        <v>0</v>
      </c>
      <c r="AP131" s="114">
        <f>$D131*IF(AP$29&gt;'Inputs &amp; Summary'!$D$5,0,IF(AP$29&gt;VLOOKUP($G131,Lists!$J$17:$K$21,2),IF($M131=Lists!$H$3,IF($K131&lt;1,(($S131/$K131)*((1+'Inputs &amp; Summary'!$D$7)^AP$29)),((INT(AP$29/$K131)-INT((AP$29-1)/$K131))*$S131*((1+'Inputs &amp; Summary'!$D$7)^AP$29))),(_xlfn.WEIBULL.DIST(AP$29,$L131,$K131,FALSE)*$S131*((1+'Inputs &amp; Summary'!$D$7)^AP$29))),IF($M131=Lists!$H$3,IF($K131&lt;1,((($R131*(1-$E131)+$Q131*(1-$F131))/$K131)*((1+'Inputs &amp; Summary'!$D$7)^AP$29)),((INT(AP$29/$K131)-INT((AP$29-1)/$K131))*($R131*(1-$E131)+$Q131*(1-$F131))*((1+'Inputs &amp; Summary'!$D$7)^AP$29))),((_xlfn.WEIBULL.DIST(AP$29,$L131,$K131,FALSE)*($R131*(1-$E131)+$Q131*(1-$F131))*((1+'Inputs &amp; Summary'!$D$7)^AP$29))))))</f>
        <v>0</v>
      </c>
      <c r="AQ131" s="114">
        <f>$D131*IF(AQ$29&gt;'Inputs &amp; Summary'!$D$5,0,IF(AQ$29&gt;VLOOKUP($G131,Lists!$J$17:$K$21,2),IF($M131=Lists!$H$3,IF($K131&lt;1,(($S131/$K131)*((1+'Inputs &amp; Summary'!$D$7)^AQ$29)),((INT(AQ$29/$K131)-INT((AQ$29-1)/$K131))*$S131*((1+'Inputs &amp; Summary'!$D$7)^AQ$29))),(_xlfn.WEIBULL.DIST(AQ$29,$L131,$K131,FALSE)*$S131*((1+'Inputs &amp; Summary'!$D$7)^AQ$29))),IF($M131=Lists!$H$3,IF($K131&lt;1,((($R131*(1-$E131)+$Q131*(1-$F131))/$K131)*((1+'Inputs &amp; Summary'!$D$7)^AQ$29)),((INT(AQ$29/$K131)-INT((AQ$29-1)/$K131))*($R131*(1-$E131)+$Q131*(1-$F131))*((1+'Inputs &amp; Summary'!$D$7)^AQ$29))),((_xlfn.WEIBULL.DIST(AQ$29,$L131,$K131,FALSE)*($R131*(1-$E131)+$Q131*(1-$F131))*((1+'Inputs &amp; Summary'!$D$7)^AQ$29))))))</f>
        <v>0</v>
      </c>
      <c r="AR131" s="114">
        <f>$D131*IF(AR$29&gt;'Inputs &amp; Summary'!$D$5,0,IF(AR$29&gt;VLOOKUP($G131,Lists!$J$17:$K$21,2),IF($M131=Lists!$H$3,IF($K131&lt;1,(($S131/$K131)*((1+'Inputs &amp; Summary'!$D$7)^AR$29)),((INT(AR$29/$K131)-INT((AR$29-1)/$K131))*$S131*((1+'Inputs &amp; Summary'!$D$7)^AR$29))),(_xlfn.WEIBULL.DIST(AR$29,$L131,$K131,FALSE)*$S131*((1+'Inputs &amp; Summary'!$D$7)^AR$29))),IF($M131=Lists!$H$3,IF($K131&lt;1,((($R131*(1-$E131)+$Q131*(1-$F131))/$K131)*((1+'Inputs &amp; Summary'!$D$7)^AR$29)),((INT(AR$29/$K131)-INT((AR$29-1)/$K131))*($R131*(1-$E131)+$Q131*(1-$F131))*((1+'Inputs &amp; Summary'!$D$7)^AR$29))),((_xlfn.WEIBULL.DIST(AR$29,$L131,$K131,FALSE)*($R131*(1-$E131)+$Q131*(1-$F131))*((1+'Inputs &amp; Summary'!$D$7)^AR$29))))))</f>
        <v>0</v>
      </c>
      <c r="AS131" s="114">
        <f>$D131*IF(AS$29&gt;'Inputs &amp; Summary'!$D$5,0,IF(AS$29&gt;VLOOKUP($G131,Lists!$J$17:$K$21,2),IF($M131=Lists!$H$3,IF($K131&lt;1,(($S131/$K131)*((1+'Inputs &amp; Summary'!$D$7)^AS$29)),((INT(AS$29/$K131)-INT((AS$29-1)/$K131))*$S131*((1+'Inputs &amp; Summary'!$D$7)^AS$29))),(_xlfn.WEIBULL.DIST(AS$29,$L131,$K131,FALSE)*$S131*((1+'Inputs &amp; Summary'!$D$7)^AS$29))),IF($M131=Lists!$H$3,IF($K131&lt;1,((($R131*(1-$E131)+$Q131*(1-$F131))/$K131)*((1+'Inputs &amp; Summary'!$D$7)^AS$29)),((INT(AS$29/$K131)-INT((AS$29-1)/$K131))*($R131*(1-$E131)+$Q131*(1-$F131))*((1+'Inputs &amp; Summary'!$D$7)^AS$29))),((_xlfn.WEIBULL.DIST(AS$29,$L131,$K131,FALSE)*($R131*(1-$E131)+$Q131*(1-$F131))*((1+'Inputs &amp; Summary'!$D$7)^AS$29))))))</f>
        <v>0</v>
      </c>
      <c r="AT131" s="114">
        <f>$D131*IF(AT$29&gt;'Inputs &amp; Summary'!$D$5,0,IF(AT$29&gt;VLOOKUP($G131,Lists!$J$17:$K$21,2),IF($M131=Lists!$H$3,IF($K131&lt;1,(($S131/$K131)*((1+'Inputs &amp; Summary'!$D$7)^AT$29)),((INT(AT$29/$K131)-INT((AT$29-1)/$K131))*$S131*((1+'Inputs &amp; Summary'!$D$7)^AT$29))),(_xlfn.WEIBULL.DIST(AT$29,$L131,$K131,FALSE)*$S131*((1+'Inputs &amp; Summary'!$D$7)^AT$29))),IF($M131=Lists!$H$3,IF($K131&lt;1,((($R131*(1-$E131)+$Q131*(1-$F131))/$K131)*((1+'Inputs &amp; Summary'!$D$7)^AT$29)),((INT(AT$29/$K131)-INT((AT$29-1)/$K131))*($R131*(1-$E131)+$Q131*(1-$F131))*((1+'Inputs &amp; Summary'!$D$7)^AT$29))),((_xlfn.WEIBULL.DIST(AT$29,$L131,$K131,FALSE)*($R131*(1-$E131)+$Q131*(1-$F131))*((1+'Inputs &amp; Summary'!$D$7)^AT$29))))))</f>
        <v>0</v>
      </c>
      <c r="AU131" s="114">
        <f>$D131*IF(AU$29&gt;'Inputs &amp; Summary'!$D$5,0,IF(AU$29&gt;VLOOKUP($G131,Lists!$J$17:$K$21,2),IF($M131=Lists!$H$3,IF($K131&lt;1,(($S131/$K131)*((1+'Inputs &amp; Summary'!$D$7)^AU$29)),((INT(AU$29/$K131)-INT((AU$29-1)/$K131))*$S131*((1+'Inputs &amp; Summary'!$D$7)^AU$29))),(_xlfn.WEIBULL.DIST(AU$29,$L131,$K131,FALSE)*$S131*((1+'Inputs &amp; Summary'!$D$7)^AU$29))),IF($M131=Lists!$H$3,IF($K131&lt;1,((($R131*(1-$E131)+$Q131*(1-$F131))/$K131)*((1+'Inputs &amp; Summary'!$D$7)^AU$29)),((INT(AU$29/$K131)-INT((AU$29-1)/$K131))*($R131*(1-$E131)+$Q131*(1-$F131))*((1+'Inputs &amp; Summary'!$D$7)^AU$29))),((_xlfn.WEIBULL.DIST(AU$29,$L131,$K131,FALSE)*($R131*(1-$E131)+$Q131*(1-$F131))*((1+'Inputs &amp; Summary'!$D$7)^AU$29))))))</f>
        <v>0</v>
      </c>
      <c r="AV131" s="114">
        <f>$D131*IF(AV$29&gt;'Inputs &amp; Summary'!$D$5,0,IF(AV$29&gt;VLOOKUP($G131,Lists!$J$17:$K$21,2),IF($M131=Lists!$H$3,IF($K131&lt;1,(($S131/$K131)*((1+'Inputs &amp; Summary'!$D$7)^AV$29)),((INT(AV$29/$K131)-INT((AV$29-1)/$K131))*$S131*((1+'Inputs &amp; Summary'!$D$7)^AV$29))),(_xlfn.WEIBULL.DIST(AV$29,$L131,$K131,FALSE)*$S131*((1+'Inputs &amp; Summary'!$D$7)^AV$29))),IF($M131=Lists!$H$3,IF($K131&lt;1,((($R131*(1-$E131)+$Q131*(1-$F131))/$K131)*((1+'Inputs &amp; Summary'!$D$7)^AV$29)),((INT(AV$29/$K131)-INT((AV$29-1)/$K131))*($R131*(1-$E131)+$Q131*(1-$F131))*((1+'Inputs &amp; Summary'!$D$7)^AV$29))),((_xlfn.WEIBULL.DIST(AV$29,$L131,$K131,FALSE)*($R131*(1-$E131)+$Q131*(1-$F131))*((1+'Inputs &amp; Summary'!$D$7)^AV$29))))))</f>
        <v>0</v>
      </c>
      <c r="AW131" s="114">
        <f>$D131*IF(AW$29&gt;'Inputs &amp; Summary'!$D$5,0,IF(AW$29&gt;VLOOKUP($G131,Lists!$J$17:$K$21,2),IF($M131=Lists!$H$3,IF($K131&lt;1,(($S131/$K131)*((1+'Inputs &amp; Summary'!$D$7)^AW$29)),((INT(AW$29/$K131)-INT((AW$29-1)/$K131))*$S131*((1+'Inputs &amp; Summary'!$D$7)^AW$29))),(_xlfn.WEIBULL.DIST(AW$29,$L131,$K131,FALSE)*$S131*((1+'Inputs &amp; Summary'!$D$7)^AW$29))),IF($M131=Lists!$H$3,IF($K131&lt;1,((($R131*(1-$E131)+$Q131*(1-$F131))/$K131)*((1+'Inputs &amp; Summary'!$D$7)^AW$29)),((INT(AW$29/$K131)-INT((AW$29-1)/$K131))*($R131*(1-$E131)+$Q131*(1-$F131))*((1+'Inputs &amp; Summary'!$D$7)^AW$29))),((_xlfn.WEIBULL.DIST(AW$29,$L131,$K131,FALSE)*($R131*(1-$E131)+$Q131*(1-$F131))*((1+'Inputs &amp; Summary'!$D$7)^AW$29))))))</f>
        <v>0</v>
      </c>
      <c r="AX131" s="114">
        <f>$D131*IF(AX$29&gt;'Inputs &amp; Summary'!$D$5,0,IF(AX$29&gt;VLOOKUP($G131,Lists!$J$17:$K$21,2),IF($M131=Lists!$H$3,IF($K131&lt;1,(($S131/$K131)*((1+'Inputs &amp; Summary'!$D$7)^AX$29)),((INT(AX$29/$K131)-INT((AX$29-1)/$K131))*$S131*((1+'Inputs &amp; Summary'!$D$7)^AX$29))),(_xlfn.WEIBULL.DIST(AX$29,$L131,$K131,FALSE)*$S131*((1+'Inputs &amp; Summary'!$D$7)^AX$29))),IF($M131=Lists!$H$3,IF($K131&lt;1,((($R131*(1-$E131)+$Q131*(1-$F131))/$K131)*((1+'Inputs &amp; Summary'!$D$7)^AX$29)),((INT(AX$29/$K131)-INT((AX$29-1)/$K131))*($R131*(1-$E131)+$Q131*(1-$F131))*((1+'Inputs &amp; Summary'!$D$7)^AX$29))),((_xlfn.WEIBULL.DIST(AX$29,$L131,$K131,FALSE)*($R131*(1-$E131)+$Q131*(1-$F131))*((1+'Inputs &amp; Summary'!$D$7)^AX$29))))))</f>
        <v>0</v>
      </c>
      <c r="AY131" s="114">
        <f>$D131*IF(AY$29&gt;'Inputs &amp; Summary'!$D$5,0,IF(AY$29&gt;VLOOKUP($G131,Lists!$J$17:$K$21,2),IF($M131=Lists!$H$3,IF($K131&lt;1,(($S131/$K131)*((1+'Inputs &amp; Summary'!$D$7)^AY$29)),((INT(AY$29/$K131)-INT((AY$29-1)/$K131))*$S131*((1+'Inputs &amp; Summary'!$D$7)^AY$29))),(_xlfn.WEIBULL.DIST(AY$29,$L131,$K131,FALSE)*$S131*((1+'Inputs &amp; Summary'!$D$7)^AY$29))),IF($M131=Lists!$H$3,IF($K131&lt;1,((($R131*(1-$E131)+$Q131*(1-$F131))/$K131)*((1+'Inputs &amp; Summary'!$D$7)^AY$29)),((INT(AY$29/$K131)-INT((AY$29-1)/$K131))*($R131*(1-$E131)+$Q131*(1-$F131))*((1+'Inputs &amp; Summary'!$D$7)^AY$29))),((_xlfn.WEIBULL.DIST(AY$29,$L131,$K131,FALSE)*($R131*(1-$E131)+$Q131*(1-$F131))*((1+'Inputs &amp; Summary'!$D$7)^AY$29))))))</f>
        <v>0</v>
      </c>
      <c r="AZ131" s="114">
        <f>$D131*IF(AZ$29&gt;'Inputs &amp; Summary'!$D$5,0,IF(AZ$29&gt;VLOOKUP($G131,Lists!$J$17:$K$21,2),IF($M131=Lists!$H$3,IF($K131&lt;1,(($S131/$K131)*((1+'Inputs &amp; Summary'!$D$7)^AZ$29)),((INT(AZ$29/$K131)-INT((AZ$29-1)/$K131))*$S131*((1+'Inputs &amp; Summary'!$D$7)^AZ$29))),(_xlfn.WEIBULL.DIST(AZ$29,$L131,$K131,FALSE)*$S131*((1+'Inputs &amp; Summary'!$D$7)^AZ$29))),IF($M131=Lists!$H$3,IF($K131&lt;1,((($R131*(1-$E131)+$Q131*(1-$F131))/$K131)*((1+'Inputs &amp; Summary'!$D$7)^AZ$29)),((INT(AZ$29/$K131)-INT((AZ$29-1)/$K131))*($R131*(1-$E131)+$Q131*(1-$F131))*((1+'Inputs &amp; Summary'!$D$7)^AZ$29))),((_xlfn.WEIBULL.DIST(AZ$29,$L131,$K131,FALSE)*($R131*(1-$E131)+$Q131*(1-$F131))*((1+'Inputs &amp; Summary'!$D$7)^AZ$29))))))</f>
        <v>0</v>
      </c>
      <c r="BA131" s="114">
        <f>$D131*IF(BA$29&gt;'Inputs &amp; Summary'!$D$5,0,IF(BA$29&gt;VLOOKUP($G131,Lists!$J$17:$K$21,2),IF($M131=Lists!$H$3,IF($K131&lt;1,(($S131/$K131)*((1+'Inputs &amp; Summary'!$D$7)^BA$29)),((INT(BA$29/$K131)-INT((BA$29-1)/$K131))*$S131*((1+'Inputs &amp; Summary'!$D$7)^BA$29))),(_xlfn.WEIBULL.DIST(BA$29,$L131,$K131,FALSE)*$S131*((1+'Inputs &amp; Summary'!$D$7)^BA$29))),IF($M131=Lists!$H$3,IF($K131&lt;1,((($R131*(1-$E131)+$Q131*(1-$F131))/$K131)*((1+'Inputs &amp; Summary'!$D$7)^BA$29)),((INT(BA$29/$K131)-INT((BA$29-1)/$K131))*($R131*(1-$E131)+$Q131*(1-$F131))*((1+'Inputs &amp; Summary'!$D$7)^BA$29))),((_xlfn.WEIBULL.DIST(BA$29,$L131,$K131,FALSE)*($R131*(1-$E131)+$Q131*(1-$F131))*((1+'Inputs &amp; Summary'!$D$7)^BA$29))))))</f>
        <v>0</v>
      </c>
      <c r="BB131" s="114">
        <f>$D131*IF(BB$29&gt;'Inputs &amp; Summary'!$D$5,0,IF(BB$29&gt;VLOOKUP($G131,Lists!$J$17:$K$21,2),IF($M131=Lists!$H$3,IF($K131&lt;1,(($S131/$K131)*((1+'Inputs &amp; Summary'!$D$7)^BB$29)),((INT(BB$29/$K131)-INT((BB$29-1)/$K131))*$S131*((1+'Inputs &amp; Summary'!$D$7)^BB$29))),(_xlfn.WEIBULL.DIST(BB$29,$L131,$K131,FALSE)*$S131*((1+'Inputs &amp; Summary'!$D$7)^BB$29))),IF($M131=Lists!$H$3,IF($K131&lt;1,((($R131*(1-$E131)+$Q131*(1-$F131))/$K131)*((1+'Inputs &amp; Summary'!$D$7)^BB$29)),((INT(BB$29/$K131)-INT((BB$29-1)/$K131))*($R131*(1-$E131)+$Q131*(1-$F131))*((1+'Inputs &amp; Summary'!$D$7)^BB$29))),((_xlfn.WEIBULL.DIST(BB$29,$L131,$K131,FALSE)*($R131*(1-$E131)+$Q131*(1-$F131))*((1+'Inputs &amp; Summary'!$D$7)^BB$29))))))</f>
        <v>0</v>
      </c>
      <c r="BC131" s="114">
        <f>$D131*IF(BC$29&gt;'Inputs &amp; Summary'!$D$5,0,IF(BC$29&gt;VLOOKUP($G131,Lists!$J$17:$K$21,2),IF($M131=Lists!$H$3,IF($K131&lt;1,(($S131/$K131)*((1+'Inputs &amp; Summary'!$D$7)^BC$29)),((INT(BC$29/$K131)-INT((BC$29-1)/$K131))*$S131*((1+'Inputs &amp; Summary'!$D$7)^BC$29))),(_xlfn.WEIBULL.DIST(BC$29,$L131,$K131,FALSE)*$S131*((1+'Inputs &amp; Summary'!$D$7)^BC$29))),IF($M131=Lists!$H$3,IF($K131&lt;1,((($R131*(1-$E131)+$Q131*(1-$F131))/$K131)*((1+'Inputs &amp; Summary'!$D$7)^BC$29)),((INT(BC$29/$K131)-INT((BC$29-1)/$K131))*($R131*(1-$E131)+$Q131*(1-$F131))*((1+'Inputs &amp; Summary'!$D$7)^BC$29))),((_xlfn.WEIBULL.DIST(BC$29,$L131,$K131,FALSE)*($R131*(1-$E131)+$Q131*(1-$F131))*((1+'Inputs &amp; Summary'!$D$7)^BC$29))))))</f>
        <v>0</v>
      </c>
      <c r="BD131" s="114">
        <f>$D131*IF(BD$29&gt;'Inputs &amp; Summary'!$D$5,0,IF(BD$29&gt;VLOOKUP($G131,Lists!$J$17:$K$21,2),IF($M131=Lists!$H$3,IF($K131&lt;1,(($S131/$K131)*((1+'Inputs &amp; Summary'!$D$7)^BD$29)),((INT(BD$29/$K131)-INT((BD$29-1)/$K131))*$S131*((1+'Inputs &amp; Summary'!$D$7)^BD$29))),(_xlfn.WEIBULL.DIST(BD$29,$L131,$K131,FALSE)*$S131*((1+'Inputs &amp; Summary'!$D$7)^BD$29))),IF($M131=Lists!$H$3,IF($K131&lt;1,((($R131*(1-$E131)+$Q131*(1-$F131))/$K131)*((1+'Inputs &amp; Summary'!$D$7)^BD$29)),((INT(BD$29/$K131)-INT((BD$29-1)/$K131))*($R131*(1-$E131)+$Q131*(1-$F131))*((1+'Inputs &amp; Summary'!$D$7)^BD$29))),((_xlfn.WEIBULL.DIST(BD$29,$L131,$K131,FALSE)*($R131*(1-$E131)+$Q131*(1-$F131))*((1+'Inputs &amp; Summary'!$D$7)^BD$29))))))</f>
        <v>0</v>
      </c>
      <c r="BE131" s="114">
        <f>$D131*IF(BE$29&gt;'Inputs &amp; Summary'!$D$5,0,IF(BE$29&gt;VLOOKUP($G131,Lists!$J$17:$K$21,2),IF($M131=Lists!$H$3,IF($K131&lt;1,(($S131/$K131)*((1+'Inputs &amp; Summary'!$D$7)^BE$29)),((INT(BE$29/$K131)-INT((BE$29-1)/$K131))*$S131*((1+'Inputs &amp; Summary'!$D$7)^BE$29))),(_xlfn.WEIBULL.DIST(BE$29,$L131,$K131,FALSE)*$S131*((1+'Inputs &amp; Summary'!$D$7)^BE$29))),IF($M131=Lists!$H$3,IF($K131&lt;1,((($R131*(1-$E131)+$Q131*(1-$F131))/$K131)*((1+'Inputs &amp; Summary'!$D$7)^BE$29)),((INT(BE$29/$K131)-INT((BE$29-1)/$K131))*($R131*(1-$E131)+$Q131*(1-$F131))*((1+'Inputs &amp; Summary'!$D$7)^BE$29))),((_xlfn.WEIBULL.DIST(BE$29,$L131,$K131,FALSE)*($R131*(1-$E131)+$Q131*(1-$F131))*((1+'Inputs &amp; Summary'!$D$7)^BE$29))))))</f>
        <v>0</v>
      </c>
      <c r="BF131" s="114">
        <f>$D131*IF(BF$29&gt;'Inputs &amp; Summary'!$D$5,0,IF(BF$29&gt;VLOOKUP($G131,Lists!$J$17:$K$21,2),IF($M131=Lists!$H$3,IF($K131&lt;1,(($S131/$K131)*((1+'Inputs &amp; Summary'!$D$7)^BF$29)),((INT(BF$29/$K131)-INT((BF$29-1)/$K131))*$S131*((1+'Inputs &amp; Summary'!$D$7)^BF$29))),(_xlfn.WEIBULL.DIST(BF$29,$L131,$K131,FALSE)*$S131*((1+'Inputs &amp; Summary'!$D$7)^BF$29))),IF($M131=Lists!$H$3,IF($K131&lt;1,((($R131*(1-$E131)+$Q131*(1-$F131))/$K131)*((1+'Inputs &amp; Summary'!$D$7)^BF$29)),((INT(BF$29/$K131)-INT((BF$29-1)/$K131))*($R131*(1-$E131)+$Q131*(1-$F131))*((1+'Inputs &amp; Summary'!$D$7)^BF$29))),((_xlfn.WEIBULL.DIST(BF$29,$L131,$K131,FALSE)*($R131*(1-$E131)+$Q131*(1-$F131))*((1+'Inputs &amp; Summary'!$D$7)^BF$29))))))</f>
        <v>0</v>
      </c>
      <c r="BG131" s="114">
        <f>$D131*IF(BG$29&gt;'Inputs &amp; Summary'!$D$5,0,IF(BG$29&gt;VLOOKUP($G131,Lists!$J$17:$K$21,2),IF($M131=Lists!$H$3,IF($K131&lt;1,(($S131/$K131)*((1+'Inputs &amp; Summary'!$D$7)^BG$29)),((INT(BG$29/$K131)-INT((BG$29-1)/$K131))*$S131*((1+'Inputs &amp; Summary'!$D$7)^BG$29))),(_xlfn.WEIBULL.DIST(BG$29,$L131,$K131,FALSE)*$S131*((1+'Inputs &amp; Summary'!$D$7)^BG$29))),IF($M131=Lists!$H$3,IF($K131&lt;1,((($R131*(1-$E131)+$Q131*(1-$F131))/$K131)*((1+'Inputs &amp; Summary'!$D$7)^BG$29)),((INT(BG$29/$K131)-INT((BG$29-1)/$K131))*($R131*(1-$E131)+$Q131*(1-$F131))*((1+'Inputs &amp; Summary'!$D$7)^BG$29))),((_xlfn.WEIBULL.DIST(BG$29,$L131,$K131,FALSE)*($R131*(1-$E131)+$Q131*(1-$F131))*((1+'Inputs &amp; Summary'!$D$7)^BG$29))))))</f>
        <v>0</v>
      </c>
      <c r="BH131" s="114">
        <f>$D131*IF(BH$29&gt;'Inputs &amp; Summary'!$D$5,0,IF(BH$29&gt;VLOOKUP($G131,Lists!$J$17:$K$21,2),IF($M131=Lists!$H$3,IF($K131&lt;1,(($S131/$K131)*((1+'Inputs &amp; Summary'!$D$7)^BH$29)),((INT(BH$29/$K131)-INT((BH$29-1)/$K131))*$S131*((1+'Inputs &amp; Summary'!$D$7)^BH$29))),(_xlfn.WEIBULL.DIST(BH$29,$L131,$K131,FALSE)*$S131*((1+'Inputs &amp; Summary'!$D$7)^BH$29))),IF($M131=Lists!$H$3,IF($K131&lt;1,((($R131*(1-$E131)+$Q131*(1-$F131))/$K131)*((1+'Inputs &amp; Summary'!$D$7)^BH$29)),((INT(BH$29/$K131)-INT((BH$29-1)/$K131))*($R131*(1-$E131)+$Q131*(1-$F131))*((1+'Inputs &amp; Summary'!$D$7)^BH$29))),((_xlfn.WEIBULL.DIST(BH$29,$L131,$K131,FALSE)*($R131*(1-$E131)+$Q131*(1-$F131))*((1+'Inputs &amp; Summary'!$D$7)^BH$29))))))</f>
        <v>0</v>
      </c>
      <c r="BI131" s="114">
        <f>$D131*IF(BI$29&gt;'Inputs &amp; Summary'!$D$5,0,IF(BI$29&gt;VLOOKUP($G131,Lists!$J$17:$K$21,2),IF($M131=Lists!$H$3,IF($K131&lt;1,(($S131/$K131)*((1+'Inputs &amp; Summary'!$D$7)^BI$29)),((INT(BI$29/$K131)-INT((BI$29-1)/$K131))*$S131*((1+'Inputs &amp; Summary'!$D$7)^BI$29))),(_xlfn.WEIBULL.DIST(BI$29,$L131,$K131,FALSE)*$S131*((1+'Inputs &amp; Summary'!$D$7)^BI$29))),IF($M131=Lists!$H$3,IF($K131&lt;1,((($R131*(1-$E131)+$Q131*(1-$F131))/$K131)*((1+'Inputs &amp; Summary'!$D$7)^BI$29)),((INT(BI$29/$K131)-INT((BI$29-1)/$K131))*($R131*(1-$E131)+$Q131*(1-$F131))*((1+'Inputs &amp; Summary'!$D$7)^BI$29))),((_xlfn.WEIBULL.DIST(BI$29,$L131,$K131,FALSE)*($R131*(1-$E131)+$Q131*(1-$F131))*((1+'Inputs &amp; Summary'!$D$7)^BI$29))))))</f>
        <v>0</v>
      </c>
      <c r="BJ131" s="114">
        <f>$D131*IF(BJ$29&gt;'Inputs &amp; Summary'!$D$5,0,IF(BJ$29&gt;VLOOKUP($G131,Lists!$J$17:$K$21,2),IF($M131=Lists!$H$3,IF($K131&lt;1,(($S131/$K131)*((1+'Inputs &amp; Summary'!$D$7)^BJ$29)),((INT(BJ$29/$K131)-INT((BJ$29-1)/$K131))*$S131*((1+'Inputs &amp; Summary'!$D$7)^BJ$29))),(_xlfn.WEIBULL.DIST(BJ$29,$L131,$K131,FALSE)*$S131*((1+'Inputs &amp; Summary'!$D$7)^BJ$29))),IF($M131=Lists!$H$3,IF($K131&lt;1,((($R131*(1-$E131)+$Q131*(1-$F131))/$K131)*((1+'Inputs &amp; Summary'!$D$7)^BJ$29)),((INT(BJ$29/$K131)-INT((BJ$29-1)/$K131))*($R131*(1-$E131)+$Q131*(1-$F131))*((1+'Inputs &amp; Summary'!$D$7)^BJ$29))),((_xlfn.WEIBULL.DIST(BJ$29,$L131,$K131,FALSE)*($R131*(1-$E131)+$Q131*(1-$F131))*((1+'Inputs &amp; Summary'!$D$7)^BJ$29))))))</f>
        <v>0</v>
      </c>
      <c r="BK131" s="114">
        <f>$D131*IF(BK$29&gt;'Inputs &amp; Summary'!$D$5,0,IF(BK$29&gt;VLOOKUP($G131,Lists!$J$17:$K$21,2),IF($M131=Lists!$H$3,IF($K131&lt;1,(($S131/$K131)*((1+'Inputs &amp; Summary'!$D$7)^BK$29)),((INT(BK$29/$K131)-INT((BK$29-1)/$K131))*$S131*((1+'Inputs &amp; Summary'!$D$7)^BK$29))),(_xlfn.WEIBULL.DIST(BK$29,$L131,$K131,FALSE)*$S131*((1+'Inputs &amp; Summary'!$D$7)^BK$29))),IF($M131=Lists!$H$3,IF($K131&lt;1,((($R131*(1-$E131)+$Q131*(1-$F131))/$K131)*((1+'Inputs &amp; Summary'!$D$7)^BK$29)),((INT(BK$29/$K131)-INT((BK$29-1)/$K131))*($R131*(1-$E131)+$Q131*(1-$F131))*((1+'Inputs &amp; Summary'!$D$7)^BK$29))),((_xlfn.WEIBULL.DIST(BK$29,$L131,$K131,FALSE)*($R131*(1-$E131)+$Q131*(1-$F131))*((1+'Inputs &amp; Summary'!$D$7)^BK$29))))))</f>
        <v>0</v>
      </c>
      <c r="BL131" s="114">
        <f>$D131*IF(BL$29&gt;'Inputs &amp; Summary'!$D$5,0,IF(BL$29&gt;VLOOKUP($G131,Lists!$J$17:$K$21,2),IF($M131=Lists!$H$3,IF($K131&lt;1,(($S131/$K131)*((1+'Inputs &amp; Summary'!$D$7)^BL$29)),((INT(BL$29/$K131)-INT((BL$29-1)/$K131))*$S131*((1+'Inputs &amp; Summary'!$D$7)^BL$29))),(_xlfn.WEIBULL.DIST(BL$29,$L131,$K131,FALSE)*$S131*((1+'Inputs &amp; Summary'!$D$7)^BL$29))),IF($M131=Lists!$H$3,IF($K131&lt;1,((($R131*(1-$E131)+$Q131*(1-$F131))/$K131)*((1+'Inputs &amp; Summary'!$D$7)^BL$29)),((INT(BL$29/$K131)-INT((BL$29-1)/$K131))*($R131*(1-$E131)+$Q131*(1-$F131))*((1+'Inputs &amp; Summary'!$D$7)^BL$29))),((_xlfn.WEIBULL.DIST(BL$29,$L131,$K131,FALSE)*($R131*(1-$E131)+$Q131*(1-$F131))*((1+'Inputs &amp; Summary'!$D$7)^BL$29))))))</f>
        <v>0</v>
      </c>
    </row>
    <row r="132" spans="1:64" x14ac:dyDescent="0.3">
      <c r="A132" s="79" t="s">
        <v>54</v>
      </c>
      <c r="B132" s="33" t="s">
        <v>307</v>
      </c>
      <c r="C132" s="33" t="s">
        <v>39</v>
      </c>
      <c r="D132" s="115">
        <v>0</v>
      </c>
      <c r="E132" s="68">
        <v>0</v>
      </c>
      <c r="F132" s="68">
        <v>0</v>
      </c>
      <c r="G132" s="213" t="s">
        <v>433</v>
      </c>
      <c r="H132" s="34" t="s">
        <v>25</v>
      </c>
      <c r="I132" s="34" t="s">
        <v>94</v>
      </c>
      <c r="J132" s="33">
        <f>VLOOKUP(I132,'Labor Rates'!$A$1:$B$16,2)</f>
        <v>21.23076923076923</v>
      </c>
      <c r="K132" s="35">
        <v>3</v>
      </c>
      <c r="L132" s="35">
        <v>1</v>
      </c>
      <c r="M132" s="33" t="s">
        <v>259</v>
      </c>
      <c r="N132" s="84">
        <v>0</v>
      </c>
      <c r="O132" s="35">
        <v>0.25</v>
      </c>
      <c r="P132" s="5">
        <v>1</v>
      </c>
      <c r="Q132" s="73">
        <f t="shared" si="21"/>
        <v>0</v>
      </c>
      <c r="R132" s="73">
        <f t="shared" si="22"/>
        <v>0</v>
      </c>
      <c r="S132" s="74">
        <f t="shared" si="23"/>
        <v>0</v>
      </c>
      <c r="T132" s="88"/>
      <c r="U132" s="80"/>
      <c r="V132" s="87">
        <f t="shared" si="24"/>
        <v>0</v>
      </c>
      <c r="W132" s="87">
        <f>NPV('Inputs &amp; Summary'!$D$6,Y132:BL132)</f>
        <v>0</v>
      </c>
      <c r="X132" s="90">
        <f t="shared" si="25"/>
        <v>0</v>
      </c>
      <c r="Y132" s="114">
        <f>$D132*IF(Y$29&gt;'Inputs &amp; Summary'!$D$5,0,IF(Y$29&gt;VLOOKUP($G132,Lists!$J$17:$K$21,2),IF($M132=Lists!$H$3,IF($K132&lt;1,(($S132/$K132)*((1+'Inputs &amp; Summary'!$D$7)^Y$29)),((INT(Y$29/$K132)-INT((Y$29-1)/$K132))*$S132*((1+'Inputs &amp; Summary'!$D$7)^Y$29))),(_xlfn.WEIBULL.DIST(Y$29,$L132,$K132,FALSE)*$S132*((1+'Inputs &amp; Summary'!$D$7)^Y$29))),IF($M132=Lists!$H$3,IF($K132&lt;1,((($R132*(1-$E132)+$Q132*(1-$F132))/$K132)*((1+'Inputs &amp; Summary'!$D$7)^Y$29)),((INT(Y$29/$K132)-INT((Y$29-1)/$K132))*($R132*(1-$E132)+$Q132*(1-$F132))*((1+'Inputs &amp; Summary'!$D$7)^Y$29))),((_xlfn.WEIBULL.DIST(Y$29,$L132,$K132,FALSE)*($R132*(1-$E132)+$Q132*(1-$F132))*((1+'Inputs &amp; Summary'!$D$7)^Y$29))))))</f>
        <v>0</v>
      </c>
      <c r="Z132" s="114">
        <f>$D132*IF(Z$29&gt;'Inputs &amp; Summary'!$D$5,0,IF(Z$29&gt;VLOOKUP($G132,Lists!$J$17:$K$21,2),IF($M132=Lists!$H$3,IF($K132&lt;1,(($S132/$K132)*((1+'Inputs &amp; Summary'!$D$7)^Z$29)),((INT(Z$29/$K132)-INT((Z$29-1)/$K132))*$S132*((1+'Inputs &amp; Summary'!$D$7)^Z$29))),(_xlfn.WEIBULL.DIST(Z$29,$L132,$K132,FALSE)*$S132*((1+'Inputs &amp; Summary'!$D$7)^Z$29))),IF($M132=Lists!$H$3,IF($K132&lt;1,((($R132*(1-$E132)+$Q132*(1-$F132))/$K132)*((1+'Inputs &amp; Summary'!$D$7)^Z$29)),((INT(Z$29/$K132)-INT((Z$29-1)/$K132))*($R132*(1-$E132)+$Q132*(1-$F132))*((1+'Inputs &amp; Summary'!$D$7)^Z$29))),((_xlfn.WEIBULL.DIST(Z$29,$L132,$K132,FALSE)*($R132*(1-$E132)+$Q132*(1-$F132))*((1+'Inputs &amp; Summary'!$D$7)^Z$29))))))</f>
        <v>0</v>
      </c>
      <c r="AA132" s="114">
        <f>$D132*IF(AA$29&gt;'Inputs &amp; Summary'!$D$5,0,IF(AA$29&gt;VLOOKUP($G132,Lists!$J$17:$K$21,2),IF($M132=Lists!$H$3,IF($K132&lt;1,(($S132/$K132)*((1+'Inputs &amp; Summary'!$D$7)^AA$29)),((INT(AA$29/$K132)-INT((AA$29-1)/$K132))*$S132*((1+'Inputs &amp; Summary'!$D$7)^AA$29))),(_xlfn.WEIBULL.DIST(AA$29,$L132,$K132,FALSE)*$S132*((1+'Inputs &amp; Summary'!$D$7)^AA$29))),IF($M132=Lists!$H$3,IF($K132&lt;1,((($R132*(1-$E132)+$Q132*(1-$F132))/$K132)*((1+'Inputs &amp; Summary'!$D$7)^AA$29)),((INT(AA$29/$K132)-INT((AA$29-1)/$K132))*($R132*(1-$E132)+$Q132*(1-$F132))*((1+'Inputs &amp; Summary'!$D$7)^AA$29))),((_xlfn.WEIBULL.DIST(AA$29,$L132,$K132,FALSE)*($R132*(1-$E132)+$Q132*(1-$F132))*((1+'Inputs &amp; Summary'!$D$7)^AA$29))))))</f>
        <v>0</v>
      </c>
      <c r="AB132" s="114">
        <f>$D132*IF(AB$29&gt;'Inputs &amp; Summary'!$D$5,0,IF(AB$29&gt;VLOOKUP($G132,Lists!$J$17:$K$21,2),IF($M132=Lists!$H$3,IF($K132&lt;1,(($S132/$K132)*((1+'Inputs &amp; Summary'!$D$7)^AB$29)),((INT(AB$29/$K132)-INT((AB$29-1)/$K132))*$S132*((1+'Inputs &amp; Summary'!$D$7)^AB$29))),(_xlfn.WEIBULL.DIST(AB$29,$L132,$K132,FALSE)*$S132*((1+'Inputs &amp; Summary'!$D$7)^AB$29))),IF($M132=Lists!$H$3,IF($K132&lt;1,((($R132*(1-$E132)+$Q132*(1-$F132))/$K132)*((1+'Inputs &amp; Summary'!$D$7)^AB$29)),((INT(AB$29/$K132)-INT((AB$29-1)/$K132))*($R132*(1-$E132)+$Q132*(1-$F132))*((1+'Inputs &amp; Summary'!$D$7)^AB$29))),((_xlfn.WEIBULL.DIST(AB$29,$L132,$K132,FALSE)*($R132*(1-$E132)+$Q132*(1-$F132))*((1+'Inputs &amp; Summary'!$D$7)^AB$29))))))</f>
        <v>0</v>
      </c>
      <c r="AC132" s="114">
        <f>$D132*IF(AC$29&gt;'Inputs &amp; Summary'!$D$5,0,IF(AC$29&gt;VLOOKUP($G132,Lists!$J$17:$K$21,2),IF($M132=Lists!$H$3,IF($K132&lt;1,(($S132/$K132)*((1+'Inputs &amp; Summary'!$D$7)^AC$29)),((INT(AC$29/$K132)-INT((AC$29-1)/$K132))*$S132*((1+'Inputs &amp; Summary'!$D$7)^AC$29))),(_xlfn.WEIBULL.DIST(AC$29,$L132,$K132,FALSE)*$S132*((1+'Inputs &amp; Summary'!$D$7)^AC$29))),IF($M132=Lists!$H$3,IF($K132&lt;1,((($R132*(1-$E132)+$Q132*(1-$F132))/$K132)*((1+'Inputs &amp; Summary'!$D$7)^AC$29)),((INT(AC$29/$K132)-INT((AC$29-1)/$K132))*($R132*(1-$E132)+$Q132*(1-$F132))*((1+'Inputs &amp; Summary'!$D$7)^AC$29))),((_xlfn.WEIBULL.DIST(AC$29,$L132,$K132,FALSE)*($R132*(1-$E132)+$Q132*(1-$F132))*((1+'Inputs &amp; Summary'!$D$7)^AC$29))))))</f>
        <v>0</v>
      </c>
      <c r="AD132" s="114">
        <f>$D132*IF(AD$29&gt;'Inputs &amp; Summary'!$D$5,0,IF(AD$29&gt;VLOOKUP($G132,Lists!$J$17:$K$21,2),IF($M132=Lists!$H$3,IF($K132&lt;1,(($S132/$K132)*((1+'Inputs &amp; Summary'!$D$7)^AD$29)),((INT(AD$29/$K132)-INT((AD$29-1)/$K132))*$S132*((1+'Inputs &amp; Summary'!$D$7)^AD$29))),(_xlfn.WEIBULL.DIST(AD$29,$L132,$K132,FALSE)*$S132*((1+'Inputs &amp; Summary'!$D$7)^AD$29))),IF($M132=Lists!$H$3,IF($K132&lt;1,((($R132*(1-$E132)+$Q132*(1-$F132))/$K132)*((1+'Inputs &amp; Summary'!$D$7)^AD$29)),((INT(AD$29/$K132)-INT((AD$29-1)/$K132))*($R132*(1-$E132)+$Q132*(1-$F132))*((1+'Inputs &amp; Summary'!$D$7)^AD$29))),((_xlfn.WEIBULL.DIST(AD$29,$L132,$K132,FALSE)*($R132*(1-$E132)+$Q132*(1-$F132))*((1+'Inputs &amp; Summary'!$D$7)^AD$29))))))</f>
        <v>0</v>
      </c>
      <c r="AE132" s="114">
        <f>$D132*IF(AE$29&gt;'Inputs &amp; Summary'!$D$5,0,IF(AE$29&gt;VLOOKUP($G132,Lists!$J$17:$K$21,2),IF($M132=Lists!$H$3,IF($K132&lt;1,(($S132/$K132)*((1+'Inputs &amp; Summary'!$D$7)^AE$29)),((INT(AE$29/$K132)-INT((AE$29-1)/$K132))*$S132*((1+'Inputs &amp; Summary'!$D$7)^AE$29))),(_xlfn.WEIBULL.DIST(AE$29,$L132,$K132,FALSE)*$S132*((1+'Inputs &amp; Summary'!$D$7)^AE$29))),IF($M132=Lists!$H$3,IF($K132&lt;1,((($R132*(1-$E132)+$Q132*(1-$F132))/$K132)*((1+'Inputs &amp; Summary'!$D$7)^AE$29)),((INT(AE$29/$K132)-INT((AE$29-1)/$K132))*($R132*(1-$E132)+$Q132*(1-$F132))*((1+'Inputs &amp; Summary'!$D$7)^AE$29))),((_xlfn.WEIBULL.DIST(AE$29,$L132,$K132,FALSE)*($R132*(1-$E132)+$Q132*(1-$F132))*((1+'Inputs &amp; Summary'!$D$7)^AE$29))))))</f>
        <v>0</v>
      </c>
      <c r="AF132" s="114">
        <f>$D132*IF(AF$29&gt;'Inputs &amp; Summary'!$D$5,0,IF(AF$29&gt;VLOOKUP($G132,Lists!$J$17:$K$21,2),IF($M132=Lists!$H$3,IF($K132&lt;1,(($S132/$K132)*((1+'Inputs &amp; Summary'!$D$7)^AF$29)),((INT(AF$29/$K132)-INT((AF$29-1)/$K132))*$S132*((1+'Inputs &amp; Summary'!$D$7)^AF$29))),(_xlfn.WEIBULL.DIST(AF$29,$L132,$K132,FALSE)*$S132*((1+'Inputs &amp; Summary'!$D$7)^AF$29))),IF($M132=Lists!$H$3,IF($K132&lt;1,((($R132*(1-$E132)+$Q132*(1-$F132))/$K132)*((1+'Inputs &amp; Summary'!$D$7)^AF$29)),((INT(AF$29/$K132)-INT((AF$29-1)/$K132))*($R132*(1-$E132)+$Q132*(1-$F132))*((1+'Inputs &amp; Summary'!$D$7)^AF$29))),((_xlfn.WEIBULL.DIST(AF$29,$L132,$K132,FALSE)*($R132*(1-$E132)+$Q132*(1-$F132))*((1+'Inputs &amp; Summary'!$D$7)^AF$29))))))</f>
        <v>0</v>
      </c>
      <c r="AG132" s="114">
        <f>$D132*IF(AG$29&gt;'Inputs &amp; Summary'!$D$5,0,IF(AG$29&gt;VLOOKUP($G132,Lists!$J$17:$K$21,2),IF($M132=Lists!$H$3,IF($K132&lt;1,(($S132/$K132)*((1+'Inputs &amp; Summary'!$D$7)^AG$29)),((INT(AG$29/$K132)-INT((AG$29-1)/$K132))*$S132*((1+'Inputs &amp; Summary'!$D$7)^AG$29))),(_xlfn.WEIBULL.DIST(AG$29,$L132,$K132,FALSE)*$S132*((1+'Inputs &amp; Summary'!$D$7)^AG$29))),IF($M132=Lists!$H$3,IF($K132&lt;1,((($R132*(1-$E132)+$Q132*(1-$F132))/$K132)*((1+'Inputs &amp; Summary'!$D$7)^AG$29)),((INT(AG$29/$K132)-INT((AG$29-1)/$K132))*($R132*(1-$E132)+$Q132*(1-$F132))*((1+'Inputs &amp; Summary'!$D$7)^AG$29))),((_xlfn.WEIBULL.DIST(AG$29,$L132,$K132,FALSE)*($R132*(1-$E132)+$Q132*(1-$F132))*((1+'Inputs &amp; Summary'!$D$7)^AG$29))))))</f>
        <v>0</v>
      </c>
      <c r="AH132" s="114">
        <f>$D132*IF(AH$29&gt;'Inputs &amp; Summary'!$D$5,0,IF(AH$29&gt;VLOOKUP($G132,Lists!$J$17:$K$21,2),IF($M132=Lists!$H$3,IF($K132&lt;1,(($S132/$K132)*((1+'Inputs &amp; Summary'!$D$7)^AH$29)),((INT(AH$29/$K132)-INT((AH$29-1)/$K132))*$S132*((1+'Inputs &amp; Summary'!$D$7)^AH$29))),(_xlfn.WEIBULL.DIST(AH$29,$L132,$K132,FALSE)*$S132*((1+'Inputs &amp; Summary'!$D$7)^AH$29))),IF($M132=Lists!$H$3,IF($K132&lt;1,((($R132*(1-$E132)+$Q132*(1-$F132))/$K132)*((1+'Inputs &amp; Summary'!$D$7)^AH$29)),((INT(AH$29/$K132)-INT((AH$29-1)/$K132))*($R132*(1-$E132)+$Q132*(1-$F132))*((1+'Inputs &amp; Summary'!$D$7)^AH$29))),((_xlfn.WEIBULL.DIST(AH$29,$L132,$K132,FALSE)*($R132*(1-$E132)+$Q132*(1-$F132))*((1+'Inputs &amp; Summary'!$D$7)^AH$29))))))</f>
        <v>0</v>
      </c>
      <c r="AI132" s="114">
        <f>$D132*IF(AI$29&gt;'Inputs &amp; Summary'!$D$5,0,IF(AI$29&gt;VLOOKUP($G132,Lists!$J$17:$K$21,2),IF($M132=Lists!$H$3,IF($K132&lt;1,(($S132/$K132)*((1+'Inputs &amp; Summary'!$D$7)^AI$29)),((INT(AI$29/$K132)-INT((AI$29-1)/$K132))*$S132*((1+'Inputs &amp; Summary'!$D$7)^AI$29))),(_xlfn.WEIBULL.DIST(AI$29,$L132,$K132,FALSE)*$S132*((1+'Inputs &amp; Summary'!$D$7)^AI$29))),IF($M132=Lists!$H$3,IF($K132&lt;1,((($R132*(1-$E132)+$Q132*(1-$F132))/$K132)*((1+'Inputs &amp; Summary'!$D$7)^AI$29)),((INT(AI$29/$K132)-INT((AI$29-1)/$K132))*($R132*(1-$E132)+$Q132*(1-$F132))*((1+'Inputs &amp; Summary'!$D$7)^AI$29))),((_xlfn.WEIBULL.DIST(AI$29,$L132,$K132,FALSE)*($R132*(1-$E132)+$Q132*(1-$F132))*((1+'Inputs &amp; Summary'!$D$7)^AI$29))))))</f>
        <v>0</v>
      </c>
      <c r="AJ132" s="114">
        <f>$D132*IF(AJ$29&gt;'Inputs &amp; Summary'!$D$5,0,IF(AJ$29&gt;VLOOKUP($G132,Lists!$J$17:$K$21,2),IF($M132=Lists!$H$3,IF($K132&lt;1,(($S132/$K132)*((1+'Inputs &amp; Summary'!$D$7)^AJ$29)),((INT(AJ$29/$K132)-INT((AJ$29-1)/$K132))*$S132*((1+'Inputs &amp; Summary'!$D$7)^AJ$29))),(_xlfn.WEIBULL.DIST(AJ$29,$L132,$K132,FALSE)*$S132*((1+'Inputs &amp; Summary'!$D$7)^AJ$29))),IF($M132=Lists!$H$3,IF($K132&lt;1,((($R132*(1-$E132)+$Q132*(1-$F132))/$K132)*((1+'Inputs &amp; Summary'!$D$7)^AJ$29)),((INT(AJ$29/$K132)-INT((AJ$29-1)/$K132))*($R132*(1-$E132)+$Q132*(1-$F132))*((1+'Inputs &amp; Summary'!$D$7)^AJ$29))),((_xlfn.WEIBULL.DIST(AJ$29,$L132,$K132,FALSE)*($R132*(1-$E132)+$Q132*(1-$F132))*((1+'Inputs &amp; Summary'!$D$7)^AJ$29))))))</f>
        <v>0</v>
      </c>
      <c r="AK132" s="114">
        <f>$D132*IF(AK$29&gt;'Inputs &amp; Summary'!$D$5,0,IF(AK$29&gt;VLOOKUP($G132,Lists!$J$17:$K$21,2),IF($M132=Lists!$H$3,IF($K132&lt;1,(($S132/$K132)*((1+'Inputs &amp; Summary'!$D$7)^AK$29)),((INT(AK$29/$K132)-INT((AK$29-1)/$K132))*$S132*((1+'Inputs &amp; Summary'!$D$7)^AK$29))),(_xlfn.WEIBULL.DIST(AK$29,$L132,$K132,FALSE)*$S132*((1+'Inputs &amp; Summary'!$D$7)^AK$29))),IF($M132=Lists!$H$3,IF($K132&lt;1,((($R132*(1-$E132)+$Q132*(1-$F132))/$K132)*((1+'Inputs &amp; Summary'!$D$7)^AK$29)),((INT(AK$29/$K132)-INT((AK$29-1)/$K132))*($R132*(1-$E132)+$Q132*(1-$F132))*((1+'Inputs &amp; Summary'!$D$7)^AK$29))),((_xlfn.WEIBULL.DIST(AK$29,$L132,$K132,FALSE)*($R132*(1-$E132)+$Q132*(1-$F132))*((1+'Inputs &amp; Summary'!$D$7)^AK$29))))))</f>
        <v>0</v>
      </c>
      <c r="AL132" s="114">
        <f>$D132*IF(AL$29&gt;'Inputs &amp; Summary'!$D$5,0,IF(AL$29&gt;VLOOKUP($G132,Lists!$J$17:$K$21,2),IF($M132=Lists!$H$3,IF($K132&lt;1,(($S132/$K132)*((1+'Inputs &amp; Summary'!$D$7)^AL$29)),((INT(AL$29/$K132)-INT((AL$29-1)/$K132))*$S132*((1+'Inputs &amp; Summary'!$D$7)^AL$29))),(_xlfn.WEIBULL.DIST(AL$29,$L132,$K132,FALSE)*$S132*((1+'Inputs &amp; Summary'!$D$7)^AL$29))),IF($M132=Lists!$H$3,IF($K132&lt;1,((($R132*(1-$E132)+$Q132*(1-$F132))/$K132)*((1+'Inputs &amp; Summary'!$D$7)^AL$29)),((INT(AL$29/$K132)-INT((AL$29-1)/$K132))*($R132*(1-$E132)+$Q132*(1-$F132))*((1+'Inputs &amp; Summary'!$D$7)^AL$29))),((_xlfn.WEIBULL.DIST(AL$29,$L132,$K132,FALSE)*($R132*(1-$E132)+$Q132*(1-$F132))*((1+'Inputs &amp; Summary'!$D$7)^AL$29))))))</f>
        <v>0</v>
      </c>
      <c r="AM132" s="114">
        <f>$D132*IF(AM$29&gt;'Inputs &amp; Summary'!$D$5,0,IF(AM$29&gt;VLOOKUP($G132,Lists!$J$17:$K$21,2),IF($M132=Lists!$H$3,IF($K132&lt;1,(($S132/$K132)*((1+'Inputs &amp; Summary'!$D$7)^AM$29)),((INT(AM$29/$K132)-INT((AM$29-1)/$K132))*$S132*((1+'Inputs &amp; Summary'!$D$7)^AM$29))),(_xlfn.WEIBULL.DIST(AM$29,$L132,$K132,FALSE)*$S132*((1+'Inputs &amp; Summary'!$D$7)^AM$29))),IF($M132=Lists!$H$3,IF($K132&lt;1,((($R132*(1-$E132)+$Q132*(1-$F132))/$K132)*((1+'Inputs &amp; Summary'!$D$7)^AM$29)),((INT(AM$29/$K132)-INT((AM$29-1)/$K132))*($R132*(1-$E132)+$Q132*(1-$F132))*((1+'Inputs &amp; Summary'!$D$7)^AM$29))),((_xlfn.WEIBULL.DIST(AM$29,$L132,$K132,FALSE)*($R132*(1-$E132)+$Q132*(1-$F132))*((1+'Inputs &amp; Summary'!$D$7)^AM$29))))))</f>
        <v>0</v>
      </c>
      <c r="AN132" s="114">
        <f>$D132*IF(AN$29&gt;'Inputs &amp; Summary'!$D$5,0,IF(AN$29&gt;VLOOKUP($G132,Lists!$J$17:$K$21,2),IF($M132=Lists!$H$3,IF($K132&lt;1,(($S132/$K132)*((1+'Inputs &amp; Summary'!$D$7)^AN$29)),((INT(AN$29/$K132)-INT((AN$29-1)/$K132))*$S132*((1+'Inputs &amp; Summary'!$D$7)^AN$29))),(_xlfn.WEIBULL.DIST(AN$29,$L132,$K132,FALSE)*$S132*((1+'Inputs &amp; Summary'!$D$7)^AN$29))),IF($M132=Lists!$H$3,IF($K132&lt;1,((($R132*(1-$E132)+$Q132*(1-$F132))/$K132)*((1+'Inputs &amp; Summary'!$D$7)^AN$29)),((INT(AN$29/$K132)-INT((AN$29-1)/$K132))*($R132*(1-$E132)+$Q132*(1-$F132))*((1+'Inputs &amp; Summary'!$D$7)^AN$29))),((_xlfn.WEIBULL.DIST(AN$29,$L132,$K132,FALSE)*($R132*(1-$E132)+$Q132*(1-$F132))*((1+'Inputs &amp; Summary'!$D$7)^AN$29))))))</f>
        <v>0</v>
      </c>
      <c r="AO132" s="114">
        <f>$D132*IF(AO$29&gt;'Inputs &amp; Summary'!$D$5,0,IF(AO$29&gt;VLOOKUP($G132,Lists!$J$17:$K$21,2),IF($M132=Lists!$H$3,IF($K132&lt;1,(($S132/$K132)*((1+'Inputs &amp; Summary'!$D$7)^AO$29)),((INT(AO$29/$K132)-INT((AO$29-1)/$K132))*$S132*((1+'Inputs &amp; Summary'!$D$7)^AO$29))),(_xlfn.WEIBULL.DIST(AO$29,$L132,$K132,FALSE)*$S132*((1+'Inputs &amp; Summary'!$D$7)^AO$29))),IF($M132=Lists!$H$3,IF($K132&lt;1,((($R132*(1-$E132)+$Q132*(1-$F132))/$K132)*((1+'Inputs &amp; Summary'!$D$7)^AO$29)),((INT(AO$29/$K132)-INT((AO$29-1)/$K132))*($R132*(1-$E132)+$Q132*(1-$F132))*((1+'Inputs &amp; Summary'!$D$7)^AO$29))),((_xlfn.WEIBULL.DIST(AO$29,$L132,$K132,FALSE)*($R132*(1-$E132)+$Q132*(1-$F132))*((1+'Inputs &amp; Summary'!$D$7)^AO$29))))))</f>
        <v>0</v>
      </c>
      <c r="AP132" s="114">
        <f>$D132*IF(AP$29&gt;'Inputs &amp; Summary'!$D$5,0,IF(AP$29&gt;VLOOKUP($G132,Lists!$J$17:$K$21,2),IF($M132=Lists!$H$3,IF($K132&lt;1,(($S132/$K132)*((1+'Inputs &amp; Summary'!$D$7)^AP$29)),((INT(AP$29/$K132)-INT((AP$29-1)/$K132))*$S132*((1+'Inputs &amp; Summary'!$D$7)^AP$29))),(_xlfn.WEIBULL.DIST(AP$29,$L132,$K132,FALSE)*$S132*((1+'Inputs &amp; Summary'!$D$7)^AP$29))),IF($M132=Lists!$H$3,IF($K132&lt;1,((($R132*(1-$E132)+$Q132*(1-$F132))/$K132)*((1+'Inputs &amp; Summary'!$D$7)^AP$29)),((INT(AP$29/$K132)-INT((AP$29-1)/$K132))*($R132*(1-$E132)+$Q132*(1-$F132))*((1+'Inputs &amp; Summary'!$D$7)^AP$29))),((_xlfn.WEIBULL.DIST(AP$29,$L132,$K132,FALSE)*($R132*(1-$E132)+$Q132*(1-$F132))*((1+'Inputs &amp; Summary'!$D$7)^AP$29))))))</f>
        <v>0</v>
      </c>
      <c r="AQ132" s="114">
        <f>$D132*IF(AQ$29&gt;'Inputs &amp; Summary'!$D$5,0,IF(AQ$29&gt;VLOOKUP($G132,Lists!$J$17:$K$21,2),IF($M132=Lists!$H$3,IF($K132&lt;1,(($S132/$K132)*((1+'Inputs &amp; Summary'!$D$7)^AQ$29)),((INT(AQ$29/$K132)-INT((AQ$29-1)/$K132))*$S132*((1+'Inputs &amp; Summary'!$D$7)^AQ$29))),(_xlfn.WEIBULL.DIST(AQ$29,$L132,$K132,FALSE)*$S132*((1+'Inputs &amp; Summary'!$D$7)^AQ$29))),IF($M132=Lists!$H$3,IF($K132&lt;1,((($R132*(1-$E132)+$Q132*(1-$F132))/$K132)*((1+'Inputs &amp; Summary'!$D$7)^AQ$29)),((INT(AQ$29/$K132)-INT((AQ$29-1)/$K132))*($R132*(1-$E132)+$Q132*(1-$F132))*((1+'Inputs &amp; Summary'!$D$7)^AQ$29))),((_xlfn.WEIBULL.DIST(AQ$29,$L132,$K132,FALSE)*($R132*(1-$E132)+$Q132*(1-$F132))*((1+'Inputs &amp; Summary'!$D$7)^AQ$29))))))</f>
        <v>0</v>
      </c>
      <c r="AR132" s="114">
        <f>$D132*IF(AR$29&gt;'Inputs &amp; Summary'!$D$5,0,IF(AR$29&gt;VLOOKUP($G132,Lists!$J$17:$K$21,2),IF($M132=Lists!$H$3,IF($K132&lt;1,(($S132/$K132)*((1+'Inputs &amp; Summary'!$D$7)^AR$29)),((INT(AR$29/$K132)-INT((AR$29-1)/$K132))*$S132*((1+'Inputs &amp; Summary'!$D$7)^AR$29))),(_xlfn.WEIBULL.DIST(AR$29,$L132,$K132,FALSE)*$S132*((1+'Inputs &amp; Summary'!$D$7)^AR$29))),IF($M132=Lists!$H$3,IF($K132&lt;1,((($R132*(1-$E132)+$Q132*(1-$F132))/$K132)*((1+'Inputs &amp; Summary'!$D$7)^AR$29)),((INT(AR$29/$K132)-INT((AR$29-1)/$K132))*($R132*(1-$E132)+$Q132*(1-$F132))*((1+'Inputs &amp; Summary'!$D$7)^AR$29))),((_xlfn.WEIBULL.DIST(AR$29,$L132,$K132,FALSE)*($R132*(1-$E132)+$Q132*(1-$F132))*((1+'Inputs &amp; Summary'!$D$7)^AR$29))))))</f>
        <v>0</v>
      </c>
      <c r="AS132" s="114">
        <f>$D132*IF(AS$29&gt;'Inputs &amp; Summary'!$D$5,0,IF(AS$29&gt;VLOOKUP($G132,Lists!$J$17:$K$21,2),IF($M132=Lists!$H$3,IF($K132&lt;1,(($S132/$K132)*((1+'Inputs &amp; Summary'!$D$7)^AS$29)),((INT(AS$29/$K132)-INT((AS$29-1)/$K132))*$S132*((1+'Inputs &amp; Summary'!$D$7)^AS$29))),(_xlfn.WEIBULL.DIST(AS$29,$L132,$K132,FALSE)*$S132*((1+'Inputs &amp; Summary'!$D$7)^AS$29))),IF($M132=Lists!$H$3,IF($K132&lt;1,((($R132*(1-$E132)+$Q132*(1-$F132))/$K132)*((1+'Inputs &amp; Summary'!$D$7)^AS$29)),((INT(AS$29/$K132)-INT((AS$29-1)/$K132))*($R132*(1-$E132)+$Q132*(1-$F132))*((1+'Inputs &amp; Summary'!$D$7)^AS$29))),((_xlfn.WEIBULL.DIST(AS$29,$L132,$K132,FALSE)*($R132*(1-$E132)+$Q132*(1-$F132))*((1+'Inputs &amp; Summary'!$D$7)^AS$29))))))</f>
        <v>0</v>
      </c>
      <c r="AT132" s="114">
        <f>$D132*IF(AT$29&gt;'Inputs &amp; Summary'!$D$5,0,IF(AT$29&gt;VLOOKUP($G132,Lists!$J$17:$K$21,2),IF($M132=Lists!$H$3,IF($K132&lt;1,(($S132/$K132)*((1+'Inputs &amp; Summary'!$D$7)^AT$29)),((INT(AT$29/$K132)-INT((AT$29-1)/$K132))*$S132*((1+'Inputs &amp; Summary'!$D$7)^AT$29))),(_xlfn.WEIBULL.DIST(AT$29,$L132,$K132,FALSE)*$S132*((1+'Inputs &amp; Summary'!$D$7)^AT$29))),IF($M132=Lists!$H$3,IF($K132&lt;1,((($R132*(1-$E132)+$Q132*(1-$F132))/$K132)*((1+'Inputs &amp; Summary'!$D$7)^AT$29)),((INT(AT$29/$K132)-INT((AT$29-1)/$K132))*($R132*(1-$E132)+$Q132*(1-$F132))*((1+'Inputs &amp; Summary'!$D$7)^AT$29))),((_xlfn.WEIBULL.DIST(AT$29,$L132,$K132,FALSE)*($R132*(1-$E132)+$Q132*(1-$F132))*((1+'Inputs &amp; Summary'!$D$7)^AT$29))))))</f>
        <v>0</v>
      </c>
      <c r="AU132" s="114">
        <f>$D132*IF(AU$29&gt;'Inputs &amp; Summary'!$D$5,0,IF(AU$29&gt;VLOOKUP($G132,Lists!$J$17:$K$21,2),IF($M132=Lists!$H$3,IF($K132&lt;1,(($S132/$K132)*((1+'Inputs &amp; Summary'!$D$7)^AU$29)),((INT(AU$29/$K132)-INT((AU$29-1)/$K132))*$S132*((1+'Inputs &amp; Summary'!$D$7)^AU$29))),(_xlfn.WEIBULL.DIST(AU$29,$L132,$K132,FALSE)*$S132*((1+'Inputs &amp; Summary'!$D$7)^AU$29))),IF($M132=Lists!$H$3,IF($K132&lt;1,((($R132*(1-$E132)+$Q132*(1-$F132))/$K132)*((1+'Inputs &amp; Summary'!$D$7)^AU$29)),((INT(AU$29/$K132)-INT((AU$29-1)/$K132))*($R132*(1-$E132)+$Q132*(1-$F132))*((1+'Inputs &amp; Summary'!$D$7)^AU$29))),((_xlfn.WEIBULL.DIST(AU$29,$L132,$K132,FALSE)*($R132*(1-$E132)+$Q132*(1-$F132))*((1+'Inputs &amp; Summary'!$D$7)^AU$29))))))</f>
        <v>0</v>
      </c>
      <c r="AV132" s="114">
        <f>$D132*IF(AV$29&gt;'Inputs &amp; Summary'!$D$5,0,IF(AV$29&gt;VLOOKUP($G132,Lists!$J$17:$K$21,2),IF($M132=Lists!$H$3,IF($K132&lt;1,(($S132/$K132)*((1+'Inputs &amp; Summary'!$D$7)^AV$29)),((INT(AV$29/$K132)-INT((AV$29-1)/$K132))*$S132*((1+'Inputs &amp; Summary'!$D$7)^AV$29))),(_xlfn.WEIBULL.DIST(AV$29,$L132,$K132,FALSE)*$S132*((1+'Inputs &amp; Summary'!$D$7)^AV$29))),IF($M132=Lists!$H$3,IF($K132&lt;1,((($R132*(1-$E132)+$Q132*(1-$F132))/$K132)*((1+'Inputs &amp; Summary'!$D$7)^AV$29)),((INT(AV$29/$K132)-INT((AV$29-1)/$K132))*($R132*(1-$E132)+$Q132*(1-$F132))*((1+'Inputs &amp; Summary'!$D$7)^AV$29))),((_xlfn.WEIBULL.DIST(AV$29,$L132,$K132,FALSE)*($R132*(1-$E132)+$Q132*(1-$F132))*((1+'Inputs &amp; Summary'!$D$7)^AV$29))))))</f>
        <v>0</v>
      </c>
      <c r="AW132" s="114">
        <f>$D132*IF(AW$29&gt;'Inputs &amp; Summary'!$D$5,0,IF(AW$29&gt;VLOOKUP($G132,Lists!$J$17:$K$21,2),IF($M132=Lists!$H$3,IF($K132&lt;1,(($S132/$K132)*((1+'Inputs &amp; Summary'!$D$7)^AW$29)),((INT(AW$29/$K132)-INT((AW$29-1)/$K132))*$S132*((1+'Inputs &amp; Summary'!$D$7)^AW$29))),(_xlfn.WEIBULL.DIST(AW$29,$L132,$K132,FALSE)*$S132*((1+'Inputs &amp; Summary'!$D$7)^AW$29))),IF($M132=Lists!$H$3,IF($K132&lt;1,((($R132*(1-$E132)+$Q132*(1-$F132))/$K132)*((1+'Inputs &amp; Summary'!$D$7)^AW$29)),((INT(AW$29/$K132)-INT((AW$29-1)/$K132))*($R132*(1-$E132)+$Q132*(1-$F132))*((1+'Inputs &amp; Summary'!$D$7)^AW$29))),((_xlfn.WEIBULL.DIST(AW$29,$L132,$K132,FALSE)*($R132*(1-$E132)+$Q132*(1-$F132))*((1+'Inputs &amp; Summary'!$D$7)^AW$29))))))</f>
        <v>0</v>
      </c>
      <c r="AX132" s="114">
        <f>$D132*IF(AX$29&gt;'Inputs &amp; Summary'!$D$5,0,IF(AX$29&gt;VLOOKUP($G132,Lists!$J$17:$K$21,2),IF($M132=Lists!$H$3,IF($K132&lt;1,(($S132/$K132)*((1+'Inputs &amp; Summary'!$D$7)^AX$29)),((INT(AX$29/$K132)-INT((AX$29-1)/$K132))*$S132*((1+'Inputs &amp; Summary'!$D$7)^AX$29))),(_xlfn.WEIBULL.DIST(AX$29,$L132,$K132,FALSE)*$S132*((1+'Inputs &amp; Summary'!$D$7)^AX$29))),IF($M132=Lists!$H$3,IF($K132&lt;1,((($R132*(1-$E132)+$Q132*(1-$F132))/$K132)*((1+'Inputs &amp; Summary'!$D$7)^AX$29)),((INT(AX$29/$K132)-INT((AX$29-1)/$K132))*($R132*(1-$E132)+$Q132*(1-$F132))*((1+'Inputs &amp; Summary'!$D$7)^AX$29))),((_xlfn.WEIBULL.DIST(AX$29,$L132,$K132,FALSE)*($R132*(1-$E132)+$Q132*(1-$F132))*((1+'Inputs &amp; Summary'!$D$7)^AX$29))))))</f>
        <v>0</v>
      </c>
      <c r="AY132" s="114">
        <f>$D132*IF(AY$29&gt;'Inputs &amp; Summary'!$D$5,0,IF(AY$29&gt;VLOOKUP($G132,Lists!$J$17:$K$21,2),IF($M132=Lists!$H$3,IF($K132&lt;1,(($S132/$K132)*((1+'Inputs &amp; Summary'!$D$7)^AY$29)),((INT(AY$29/$K132)-INT((AY$29-1)/$K132))*$S132*((1+'Inputs &amp; Summary'!$D$7)^AY$29))),(_xlfn.WEIBULL.DIST(AY$29,$L132,$K132,FALSE)*$S132*((1+'Inputs &amp; Summary'!$D$7)^AY$29))),IF($M132=Lists!$H$3,IF($K132&lt;1,((($R132*(1-$E132)+$Q132*(1-$F132))/$K132)*((1+'Inputs &amp; Summary'!$D$7)^AY$29)),((INT(AY$29/$K132)-INT((AY$29-1)/$K132))*($R132*(1-$E132)+$Q132*(1-$F132))*((1+'Inputs &amp; Summary'!$D$7)^AY$29))),((_xlfn.WEIBULL.DIST(AY$29,$L132,$K132,FALSE)*($R132*(1-$E132)+$Q132*(1-$F132))*((1+'Inputs &amp; Summary'!$D$7)^AY$29))))))</f>
        <v>0</v>
      </c>
      <c r="AZ132" s="114">
        <f>$D132*IF(AZ$29&gt;'Inputs &amp; Summary'!$D$5,0,IF(AZ$29&gt;VLOOKUP($G132,Lists!$J$17:$K$21,2),IF($M132=Lists!$H$3,IF($K132&lt;1,(($S132/$K132)*((1+'Inputs &amp; Summary'!$D$7)^AZ$29)),((INT(AZ$29/$K132)-INT((AZ$29-1)/$K132))*$S132*((1+'Inputs &amp; Summary'!$D$7)^AZ$29))),(_xlfn.WEIBULL.DIST(AZ$29,$L132,$K132,FALSE)*$S132*((1+'Inputs &amp; Summary'!$D$7)^AZ$29))),IF($M132=Lists!$H$3,IF($K132&lt;1,((($R132*(1-$E132)+$Q132*(1-$F132))/$K132)*((1+'Inputs &amp; Summary'!$D$7)^AZ$29)),((INT(AZ$29/$K132)-INT((AZ$29-1)/$K132))*($R132*(1-$E132)+$Q132*(1-$F132))*((1+'Inputs &amp; Summary'!$D$7)^AZ$29))),((_xlfn.WEIBULL.DIST(AZ$29,$L132,$K132,FALSE)*($R132*(1-$E132)+$Q132*(1-$F132))*((1+'Inputs &amp; Summary'!$D$7)^AZ$29))))))</f>
        <v>0</v>
      </c>
      <c r="BA132" s="114">
        <f>$D132*IF(BA$29&gt;'Inputs &amp; Summary'!$D$5,0,IF(BA$29&gt;VLOOKUP($G132,Lists!$J$17:$K$21,2),IF($M132=Lists!$H$3,IF($K132&lt;1,(($S132/$K132)*((1+'Inputs &amp; Summary'!$D$7)^BA$29)),((INT(BA$29/$K132)-INT((BA$29-1)/$K132))*$S132*((1+'Inputs &amp; Summary'!$D$7)^BA$29))),(_xlfn.WEIBULL.DIST(BA$29,$L132,$K132,FALSE)*$S132*((1+'Inputs &amp; Summary'!$D$7)^BA$29))),IF($M132=Lists!$H$3,IF($K132&lt;1,((($R132*(1-$E132)+$Q132*(1-$F132))/$K132)*((1+'Inputs &amp; Summary'!$D$7)^BA$29)),((INT(BA$29/$K132)-INT((BA$29-1)/$K132))*($R132*(1-$E132)+$Q132*(1-$F132))*((1+'Inputs &amp; Summary'!$D$7)^BA$29))),((_xlfn.WEIBULL.DIST(BA$29,$L132,$K132,FALSE)*($R132*(1-$E132)+$Q132*(1-$F132))*((1+'Inputs &amp; Summary'!$D$7)^BA$29))))))</f>
        <v>0</v>
      </c>
      <c r="BB132" s="114">
        <f>$D132*IF(BB$29&gt;'Inputs &amp; Summary'!$D$5,0,IF(BB$29&gt;VLOOKUP($G132,Lists!$J$17:$K$21,2),IF($M132=Lists!$H$3,IF($K132&lt;1,(($S132/$K132)*((1+'Inputs &amp; Summary'!$D$7)^BB$29)),((INT(BB$29/$K132)-INT((BB$29-1)/$K132))*$S132*((1+'Inputs &amp; Summary'!$D$7)^BB$29))),(_xlfn.WEIBULL.DIST(BB$29,$L132,$K132,FALSE)*$S132*((1+'Inputs &amp; Summary'!$D$7)^BB$29))),IF($M132=Lists!$H$3,IF($K132&lt;1,((($R132*(1-$E132)+$Q132*(1-$F132))/$K132)*((1+'Inputs &amp; Summary'!$D$7)^BB$29)),((INT(BB$29/$K132)-INT((BB$29-1)/$K132))*($R132*(1-$E132)+$Q132*(1-$F132))*((1+'Inputs &amp; Summary'!$D$7)^BB$29))),((_xlfn.WEIBULL.DIST(BB$29,$L132,$K132,FALSE)*($R132*(1-$E132)+$Q132*(1-$F132))*((1+'Inputs &amp; Summary'!$D$7)^BB$29))))))</f>
        <v>0</v>
      </c>
      <c r="BC132" s="114">
        <f>$D132*IF(BC$29&gt;'Inputs &amp; Summary'!$D$5,0,IF(BC$29&gt;VLOOKUP($G132,Lists!$J$17:$K$21,2),IF($M132=Lists!$H$3,IF($K132&lt;1,(($S132/$K132)*((1+'Inputs &amp; Summary'!$D$7)^BC$29)),((INT(BC$29/$K132)-INT((BC$29-1)/$K132))*$S132*((1+'Inputs &amp; Summary'!$D$7)^BC$29))),(_xlfn.WEIBULL.DIST(BC$29,$L132,$K132,FALSE)*$S132*((1+'Inputs &amp; Summary'!$D$7)^BC$29))),IF($M132=Lists!$H$3,IF($K132&lt;1,((($R132*(1-$E132)+$Q132*(1-$F132))/$K132)*((1+'Inputs &amp; Summary'!$D$7)^BC$29)),((INT(BC$29/$K132)-INT((BC$29-1)/$K132))*($R132*(1-$E132)+$Q132*(1-$F132))*((1+'Inputs &amp; Summary'!$D$7)^BC$29))),((_xlfn.WEIBULL.DIST(BC$29,$L132,$K132,FALSE)*($R132*(1-$E132)+$Q132*(1-$F132))*((1+'Inputs &amp; Summary'!$D$7)^BC$29))))))</f>
        <v>0</v>
      </c>
      <c r="BD132" s="114">
        <f>$D132*IF(BD$29&gt;'Inputs &amp; Summary'!$D$5,0,IF(BD$29&gt;VLOOKUP($G132,Lists!$J$17:$K$21,2),IF($M132=Lists!$H$3,IF($K132&lt;1,(($S132/$K132)*((1+'Inputs &amp; Summary'!$D$7)^BD$29)),((INT(BD$29/$K132)-INT((BD$29-1)/$K132))*$S132*((1+'Inputs &amp; Summary'!$D$7)^BD$29))),(_xlfn.WEIBULL.DIST(BD$29,$L132,$K132,FALSE)*$S132*((1+'Inputs &amp; Summary'!$D$7)^BD$29))),IF($M132=Lists!$H$3,IF($K132&lt;1,((($R132*(1-$E132)+$Q132*(1-$F132))/$K132)*((1+'Inputs &amp; Summary'!$D$7)^BD$29)),((INT(BD$29/$K132)-INT((BD$29-1)/$K132))*($R132*(1-$E132)+$Q132*(1-$F132))*((1+'Inputs &amp; Summary'!$D$7)^BD$29))),((_xlfn.WEIBULL.DIST(BD$29,$L132,$K132,FALSE)*($R132*(1-$E132)+$Q132*(1-$F132))*((1+'Inputs &amp; Summary'!$D$7)^BD$29))))))</f>
        <v>0</v>
      </c>
      <c r="BE132" s="114">
        <f>$D132*IF(BE$29&gt;'Inputs &amp; Summary'!$D$5,0,IF(BE$29&gt;VLOOKUP($G132,Lists!$J$17:$K$21,2),IF($M132=Lists!$H$3,IF($K132&lt;1,(($S132/$K132)*((1+'Inputs &amp; Summary'!$D$7)^BE$29)),((INT(BE$29/$K132)-INT((BE$29-1)/$K132))*$S132*((1+'Inputs &amp; Summary'!$D$7)^BE$29))),(_xlfn.WEIBULL.DIST(BE$29,$L132,$K132,FALSE)*$S132*((1+'Inputs &amp; Summary'!$D$7)^BE$29))),IF($M132=Lists!$H$3,IF($K132&lt;1,((($R132*(1-$E132)+$Q132*(1-$F132))/$K132)*((1+'Inputs &amp; Summary'!$D$7)^BE$29)),((INT(BE$29/$K132)-INT((BE$29-1)/$K132))*($R132*(1-$E132)+$Q132*(1-$F132))*((1+'Inputs &amp; Summary'!$D$7)^BE$29))),((_xlfn.WEIBULL.DIST(BE$29,$L132,$K132,FALSE)*($R132*(1-$E132)+$Q132*(1-$F132))*((1+'Inputs &amp; Summary'!$D$7)^BE$29))))))</f>
        <v>0</v>
      </c>
      <c r="BF132" s="114">
        <f>$D132*IF(BF$29&gt;'Inputs &amp; Summary'!$D$5,0,IF(BF$29&gt;VLOOKUP($G132,Lists!$J$17:$K$21,2),IF($M132=Lists!$H$3,IF($K132&lt;1,(($S132/$K132)*((1+'Inputs &amp; Summary'!$D$7)^BF$29)),((INT(BF$29/$K132)-INT((BF$29-1)/$K132))*$S132*((1+'Inputs &amp; Summary'!$D$7)^BF$29))),(_xlfn.WEIBULL.DIST(BF$29,$L132,$K132,FALSE)*$S132*((1+'Inputs &amp; Summary'!$D$7)^BF$29))),IF($M132=Lists!$H$3,IF($K132&lt;1,((($R132*(1-$E132)+$Q132*(1-$F132))/$K132)*((1+'Inputs &amp; Summary'!$D$7)^BF$29)),((INT(BF$29/$K132)-INT((BF$29-1)/$K132))*($R132*(1-$E132)+$Q132*(1-$F132))*((1+'Inputs &amp; Summary'!$D$7)^BF$29))),((_xlfn.WEIBULL.DIST(BF$29,$L132,$K132,FALSE)*($R132*(1-$E132)+$Q132*(1-$F132))*((1+'Inputs &amp; Summary'!$D$7)^BF$29))))))</f>
        <v>0</v>
      </c>
      <c r="BG132" s="114">
        <f>$D132*IF(BG$29&gt;'Inputs &amp; Summary'!$D$5,0,IF(BG$29&gt;VLOOKUP($G132,Lists!$J$17:$K$21,2),IF($M132=Lists!$H$3,IF($K132&lt;1,(($S132/$K132)*((1+'Inputs &amp; Summary'!$D$7)^BG$29)),((INT(BG$29/$K132)-INT((BG$29-1)/$K132))*$S132*((1+'Inputs &amp; Summary'!$D$7)^BG$29))),(_xlfn.WEIBULL.DIST(BG$29,$L132,$K132,FALSE)*$S132*((1+'Inputs &amp; Summary'!$D$7)^BG$29))),IF($M132=Lists!$H$3,IF($K132&lt;1,((($R132*(1-$E132)+$Q132*(1-$F132))/$K132)*((1+'Inputs &amp; Summary'!$D$7)^BG$29)),((INT(BG$29/$K132)-INT((BG$29-1)/$K132))*($R132*(1-$E132)+$Q132*(1-$F132))*((1+'Inputs &amp; Summary'!$D$7)^BG$29))),((_xlfn.WEIBULL.DIST(BG$29,$L132,$K132,FALSE)*($R132*(1-$E132)+$Q132*(1-$F132))*((1+'Inputs &amp; Summary'!$D$7)^BG$29))))))</f>
        <v>0</v>
      </c>
      <c r="BH132" s="114">
        <f>$D132*IF(BH$29&gt;'Inputs &amp; Summary'!$D$5,0,IF(BH$29&gt;VLOOKUP($G132,Lists!$J$17:$K$21,2),IF($M132=Lists!$H$3,IF($K132&lt;1,(($S132/$K132)*((1+'Inputs &amp; Summary'!$D$7)^BH$29)),((INT(BH$29/$K132)-INT((BH$29-1)/$K132))*$S132*((1+'Inputs &amp; Summary'!$D$7)^BH$29))),(_xlfn.WEIBULL.DIST(BH$29,$L132,$K132,FALSE)*$S132*((1+'Inputs &amp; Summary'!$D$7)^BH$29))),IF($M132=Lists!$H$3,IF($K132&lt;1,((($R132*(1-$E132)+$Q132*(1-$F132))/$K132)*((1+'Inputs &amp; Summary'!$D$7)^BH$29)),((INT(BH$29/$K132)-INT((BH$29-1)/$K132))*($R132*(1-$E132)+$Q132*(1-$F132))*((1+'Inputs &amp; Summary'!$D$7)^BH$29))),((_xlfn.WEIBULL.DIST(BH$29,$L132,$K132,FALSE)*($R132*(1-$E132)+$Q132*(1-$F132))*((1+'Inputs &amp; Summary'!$D$7)^BH$29))))))</f>
        <v>0</v>
      </c>
      <c r="BI132" s="114">
        <f>$D132*IF(BI$29&gt;'Inputs &amp; Summary'!$D$5,0,IF(BI$29&gt;VLOOKUP($G132,Lists!$J$17:$K$21,2),IF($M132=Lists!$H$3,IF($K132&lt;1,(($S132/$K132)*((1+'Inputs &amp; Summary'!$D$7)^BI$29)),((INT(BI$29/$K132)-INT((BI$29-1)/$K132))*$S132*((1+'Inputs &amp; Summary'!$D$7)^BI$29))),(_xlfn.WEIBULL.DIST(BI$29,$L132,$K132,FALSE)*$S132*((1+'Inputs &amp; Summary'!$D$7)^BI$29))),IF($M132=Lists!$H$3,IF($K132&lt;1,((($R132*(1-$E132)+$Q132*(1-$F132))/$K132)*((1+'Inputs &amp; Summary'!$D$7)^BI$29)),((INT(BI$29/$K132)-INT((BI$29-1)/$K132))*($R132*(1-$E132)+$Q132*(1-$F132))*((1+'Inputs &amp; Summary'!$D$7)^BI$29))),((_xlfn.WEIBULL.DIST(BI$29,$L132,$K132,FALSE)*($R132*(1-$E132)+$Q132*(1-$F132))*((1+'Inputs &amp; Summary'!$D$7)^BI$29))))))</f>
        <v>0</v>
      </c>
      <c r="BJ132" s="114">
        <f>$D132*IF(BJ$29&gt;'Inputs &amp; Summary'!$D$5,0,IF(BJ$29&gt;VLOOKUP($G132,Lists!$J$17:$K$21,2),IF($M132=Lists!$H$3,IF($K132&lt;1,(($S132/$K132)*((1+'Inputs &amp; Summary'!$D$7)^BJ$29)),((INT(BJ$29/$K132)-INT((BJ$29-1)/$K132))*$S132*((1+'Inputs &amp; Summary'!$D$7)^BJ$29))),(_xlfn.WEIBULL.DIST(BJ$29,$L132,$K132,FALSE)*$S132*((1+'Inputs &amp; Summary'!$D$7)^BJ$29))),IF($M132=Lists!$H$3,IF($K132&lt;1,((($R132*(1-$E132)+$Q132*(1-$F132))/$K132)*((1+'Inputs &amp; Summary'!$D$7)^BJ$29)),((INT(BJ$29/$K132)-INT((BJ$29-1)/$K132))*($R132*(1-$E132)+$Q132*(1-$F132))*((1+'Inputs &amp; Summary'!$D$7)^BJ$29))),((_xlfn.WEIBULL.DIST(BJ$29,$L132,$K132,FALSE)*($R132*(1-$E132)+$Q132*(1-$F132))*((1+'Inputs &amp; Summary'!$D$7)^BJ$29))))))</f>
        <v>0</v>
      </c>
      <c r="BK132" s="114">
        <f>$D132*IF(BK$29&gt;'Inputs &amp; Summary'!$D$5,0,IF(BK$29&gt;VLOOKUP($G132,Lists!$J$17:$K$21,2),IF($M132=Lists!$H$3,IF($K132&lt;1,(($S132/$K132)*((1+'Inputs &amp; Summary'!$D$7)^BK$29)),((INT(BK$29/$K132)-INT((BK$29-1)/$K132))*$S132*((1+'Inputs &amp; Summary'!$D$7)^BK$29))),(_xlfn.WEIBULL.DIST(BK$29,$L132,$K132,FALSE)*$S132*((1+'Inputs &amp; Summary'!$D$7)^BK$29))),IF($M132=Lists!$H$3,IF($K132&lt;1,((($R132*(1-$E132)+$Q132*(1-$F132))/$K132)*((1+'Inputs &amp; Summary'!$D$7)^BK$29)),((INT(BK$29/$K132)-INT((BK$29-1)/$K132))*($R132*(1-$E132)+$Q132*(1-$F132))*((1+'Inputs &amp; Summary'!$D$7)^BK$29))),((_xlfn.WEIBULL.DIST(BK$29,$L132,$K132,FALSE)*($R132*(1-$E132)+$Q132*(1-$F132))*((1+'Inputs &amp; Summary'!$D$7)^BK$29))))))</f>
        <v>0</v>
      </c>
      <c r="BL132" s="114">
        <f>$D132*IF(BL$29&gt;'Inputs &amp; Summary'!$D$5,0,IF(BL$29&gt;VLOOKUP($G132,Lists!$J$17:$K$21,2),IF($M132=Lists!$H$3,IF($K132&lt;1,(($S132/$K132)*((1+'Inputs &amp; Summary'!$D$7)^BL$29)),((INT(BL$29/$K132)-INT((BL$29-1)/$K132))*$S132*((1+'Inputs &amp; Summary'!$D$7)^BL$29))),(_xlfn.WEIBULL.DIST(BL$29,$L132,$K132,FALSE)*$S132*((1+'Inputs &amp; Summary'!$D$7)^BL$29))),IF($M132=Lists!$H$3,IF($K132&lt;1,((($R132*(1-$E132)+$Q132*(1-$F132))/$K132)*((1+'Inputs &amp; Summary'!$D$7)^BL$29)),((INT(BL$29/$K132)-INT((BL$29-1)/$K132))*($R132*(1-$E132)+$Q132*(1-$F132))*((1+'Inputs &amp; Summary'!$D$7)^BL$29))),((_xlfn.WEIBULL.DIST(BL$29,$L132,$K132,FALSE)*($R132*(1-$E132)+$Q132*(1-$F132))*((1+'Inputs &amp; Summary'!$D$7)^BL$29))))))</f>
        <v>0</v>
      </c>
    </row>
    <row r="133" spans="1:64" x14ac:dyDescent="0.3">
      <c r="A133" s="79" t="s">
        <v>13</v>
      </c>
      <c r="B133" s="33" t="s">
        <v>307</v>
      </c>
      <c r="C133" s="33" t="s">
        <v>39</v>
      </c>
      <c r="D133" s="115">
        <v>0</v>
      </c>
      <c r="E133" s="68">
        <v>0</v>
      </c>
      <c r="F133" s="68">
        <v>0</v>
      </c>
      <c r="G133" s="213" t="s">
        <v>433</v>
      </c>
      <c r="H133" s="34" t="s">
        <v>25</v>
      </c>
      <c r="I133" s="34" t="s">
        <v>270</v>
      </c>
      <c r="J133" s="33">
        <f>VLOOKUP(I133,'Labor Rates'!$A$1:$B$16,2)</f>
        <v>25.173076923076923</v>
      </c>
      <c r="K133" s="35">
        <v>1</v>
      </c>
      <c r="L133" s="35">
        <v>1</v>
      </c>
      <c r="M133" s="33" t="s">
        <v>259</v>
      </c>
      <c r="N133" s="84">
        <f>'Inputs &amp; Summary'!$D$42</f>
        <v>103.04449648711943</v>
      </c>
      <c r="O133" s="35">
        <f>1/60</f>
        <v>1.6666666666666666E-2</v>
      </c>
      <c r="P133" s="5">
        <v>0</v>
      </c>
      <c r="Q133" s="73">
        <f t="shared" si="21"/>
        <v>43.232450609499786</v>
      </c>
      <c r="R133" s="73">
        <f t="shared" si="22"/>
        <v>0</v>
      </c>
      <c r="S133" s="74">
        <f t="shared" si="23"/>
        <v>0</v>
      </c>
      <c r="T133" s="88"/>
      <c r="U133" s="80"/>
      <c r="V133" s="87">
        <f t="shared" si="24"/>
        <v>0</v>
      </c>
      <c r="W133" s="87">
        <f>NPV('Inputs &amp; Summary'!$D$6,Y133:BL133)</f>
        <v>0</v>
      </c>
      <c r="X133" s="90">
        <f t="shared" si="25"/>
        <v>0</v>
      </c>
      <c r="Y133" s="114">
        <f>$D133*IF(Y$29&gt;'Inputs &amp; Summary'!$D$5,0,IF(Y$29&gt;VLOOKUP($G133,Lists!$J$17:$K$21,2),IF($M133=Lists!$H$3,IF($K133&lt;1,(($S133/$K133)*((1+'Inputs &amp; Summary'!$D$7)^Y$29)),((INT(Y$29/$K133)-INT((Y$29-1)/$K133))*$S133*((1+'Inputs &amp; Summary'!$D$7)^Y$29))),(_xlfn.WEIBULL.DIST(Y$29,$L133,$K133,FALSE)*$S133*((1+'Inputs &amp; Summary'!$D$7)^Y$29))),IF($M133=Lists!$H$3,IF($K133&lt;1,((($R133*(1-$E133)+$Q133*(1-$F133))/$K133)*((1+'Inputs &amp; Summary'!$D$7)^Y$29)),((INT(Y$29/$K133)-INT((Y$29-1)/$K133))*($R133*(1-$E133)+$Q133*(1-$F133))*((1+'Inputs &amp; Summary'!$D$7)^Y$29))),((_xlfn.WEIBULL.DIST(Y$29,$L133,$K133,FALSE)*($R133*(1-$E133)+$Q133*(1-$F133))*((1+'Inputs &amp; Summary'!$D$7)^Y$29))))))</f>
        <v>0</v>
      </c>
      <c r="Z133" s="114">
        <f>$D133*IF(Z$29&gt;'Inputs &amp; Summary'!$D$5,0,IF(Z$29&gt;VLOOKUP($G133,Lists!$J$17:$K$21,2),IF($M133=Lists!$H$3,IF($K133&lt;1,(($S133/$K133)*((1+'Inputs &amp; Summary'!$D$7)^Z$29)),((INT(Z$29/$K133)-INT((Z$29-1)/$K133))*$S133*((1+'Inputs &amp; Summary'!$D$7)^Z$29))),(_xlfn.WEIBULL.DIST(Z$29,$L133,$K133,FALSE)*$S133*((1+'Inputs &amp; Summary'!$D$7)^Z$29))),IF($M133=Lists!$H$3,IF($K133&lt;1,((($R133*(1-$E133)+$Q133*(1-$F133))/$K133)*((1+'Inputs &amp; Summary'!$D$7)^Z$29)),((INT(Z$29/$K133)-INT((Z$29-1)/$K133))*($R133*(1-$E133)+$Q133*(1-$F133))*((1+'Inputs &amp; Summary'!$D$7)^Z$29))),((_xlfn.WEIBULL.DIST(Z$29,$L133,$K133,FALSE)*($R133*(1-$E133)+$Q133*(1-$F133))*((1+'Inputs &amp; Summary'!$D$7)^Z$29))))))</f>
        <v>0</v>
      </c>
      <c r="AA133" s="114">
        <f>$D133*IF(AA$29&gt;'Inputs &amp; Summary'!$D$5,0,IF(AA$29&gt;VLOOKUP($G133,Lists!$J$17:$K$21,2),IF($M133=Lists!$H$3,IF($K133&lt;1,(($S133/$K133)*((1+'Inputs &amp; Summary'!$D$7)^AA$29)),((INT(AA$29/$K133)-INT((AA$29-1)/$K133))*$S133*((1+'Inputs &amp; Summary'!$D$7)^AA$29))),(_xlfn.WEIBULL.DIST(AA$29,$L133,$K133,FALSE)*$S133*((1+'Inputs &amp; Summary'!$D$7)^AA$29))),IF($M133=Lists!$H$3,IF($K133&lt;1,((($R133*(1-$E133)+$Q133*(1-$F133))/$K133)*((1+'Inputs &amp; Summary'!$D$7)^AA$29)),((INT(AA$29/$K133)-INT((AA$29-1)/$K133))*($R133*(1-$E133)+$Q133*(1-$F133))*((1+'Inputs &amp; Summary'!$D$7)^AA$29))),((_xlfn.WEIBULL.DIST(AA$29,$L133,$K133,FALSE)*($R133*(1-$E133)+$Q133*(1-$F133))*((1+'Inputs &amp; Summary'!$D$7)^AA$29))))))</f>
        <v>0</v>
      </c>
      <c r="AB133" s="114">
        <f>$D133*IF(AB$29&gt;'Inputs &amp; Summary'!$D$5,0,IF(AB$29&gt;VLOOKUP($G133,Lists!$J$17:$K$21,2),IF($M133=Lists!$H$3,IF($K133&lt;1,(($S133/$K133)*((1+'Inputs &amp; Summary'!$D$7)^AB$29)),((INT(AB$29/$K133)-INT((AB$29-1)/$K133))*$S133*((1+'Inputs &amp; Summary'!$D$7)^AB$29))),(_xlfn.WEIBULL.DIST(AB$29,$L133,$K133,FALSE)*$S133*((1+'Inputs &amp; Summary'!$D$7)^AB$29))),IF($M133=Lists!$H$3,IF($K133&lt;1,((($R133*(1-$E133)+$Q133*(1-$F133))/$K133)*((1+'Inputs &amp; Summary'!$D$7)^AB$29)),((INT(AB$29/$K133)-INT((AB$29-1)/$K133))*($R133*(1-$E133)+$Q133*(1-$F133))*((1+'Inputs &amp; Summary'!$D$7)^AB$29))),((_xlfn.WEIBULL.DIST(AB$29,$L133,$K133,FALSE)*($R133*(1-$E133)+$Q133*(1-$F133))*((1+'Inputs &amp; Summary'!$D$7)^AB$29))))))</f>
        <v>0</v>
      </c>
      <c r="AC133" s="114">
        <f>$D133*IF(AC$29&gt;'Inputs &amp; Summary'!$D$5,0,IF(AC$29&gt;VLOOKUP($G133,Lists!$J$17:$K$21,2),IF($M133=Lists!$H$3,IF($K133&lt;1,(($S133/$K133)*((1+'Inputs &amp; Summary'!$D$7)^AC$29)),((INT(AC$29/$K133)-INT((AC$29-1)/$K133))*$S133*((1+'Inputs &amp; Summary'!$D$7)^AC$29))),(_xlfn.WEIBULL.DIST(AC$29,$L133,$K133,FALSE)*$S133*((1+'Inputs &amp; Summary'!$D$7)^AC$29))),IF($M133=Lists!$H$3,IF($K133&lt;1,((($R133*(1-$E133)+$Q133*(1-$F133))/$K133)*((1+'Inputs &amp; Summary'!$D$7)^AC$29)),((INT(AC$29/$K133)-INT((AC$29-1)/$K133))*($R133*(1-$E133)+$Q133*(1-$F133))*((1+'Inputs &amp; Summary'!$D$7)^AC$29))),((_xlfn.WEIBULL.DIST(AC$29,$L133,$K133,FALSE)*($R133*(1-$E133)+$Q133*(1-$F133))*((1+'Inputs &amp; Summary'!$D$7)^AC$29))))))</f>
        <v>0</v>
      </c>
      <c r="AD133" s="114">
        <f>$D133*IF(AD$29&gt;'Inputs &amp; Summary'!$D$5,0,IF(AD$29&gt;VLOOKUP($G133,Lists!$J$17:$K$21,2),IF($M133=Lists!$H$3,IF($K133&lt;1,(($S133/$K133)*((1+'Inputs &amp; Summary'!$D$7)^AD$29)),((INT(AD$29/$K133)-INT((AD$29-1)/$K133))*$S133*((1+'Inputs &amp; Summary'!$D$7)^AD$29))),(_xlfn.WEIBULL.DIST(AD$29,$L133,$K133,FALSE)*$S133*((1+'Inputs &amp; Summary'!$D$7)^AD$29))),IF($M133=Lists!$H$3,IF($K133&lt;1,((($R133*(1-$E133)+$Q133*(1-$F133))/$K133)*((1+'Inputs &amp; Summary'!$D$7)^AD$29)),((INT(AD$29/$K133)-INT((AD$29-1)/$K133))*($R133*(1-$E133)+$Q133*(1-$F133))*((1+'Inputs &amp; Summary'!$D$7)^AD$29))),((_xlfn.WEIBULL.DIST(AD$29,$L133,$K133,FALSE)*($R133*(1-$E133)+$Q133*(1-$F133))*((1+'Inputs &amp; Summary'!$D$7)^AD$29))))))</f>
        <v>0</v>
      </c>
      <c r="AE133" s="114">
        <f>$D133*IF(AE$29&gt;'Inputs &amp; Summary'!$D$5,0,IF(AE$29&gt;VLOOKUP($G133,Lists!$J$17:$K$21,2),IF($M133=Lists!$H$3,IF($K133&lt;1,(($S133/$K133)*((1+'Inputs &amp; Summary'!$D$7)^AE$29)),((INT(AE$29/$K133)-INT((AE$29-1)/$K133))*$S133*((1+'Inputs &amp; Summary'!$D$7)^AE$29))),(_xlfn.WEIBULL.DIST(AE$29,$L133,$K133,FALSE)*$S133*((1+'Inputs &amp; Summary'!$D$7)^AE$29))),IF($M133=Lists!$H$3,IF($K133&lt;1,((($R133*(1-$E133)+$Q133*(1-$F133))/$K133)*((1+'Inputs &amp; Summary'!$D$7)^AE$29)),((INT(AE$29/$K133)-INT((AE$29-1)/$K133))*($R133*(1-$E133)+$Q133*(1-$F133))*((1+'Inputs &amp; Summary'!$D$7)^AE$29))),((_xlfn.WEIBULL.DIST(AE$29,$L133,$K133,FALSE)*($R133*(1-$E133)+$Q133*(1-$F133))*((1+'Inputs &amp; Summary'!$D$7)^AE$29))))))</f>
        <v>0</v>
      </c>
      <c r="AF133" s="114">
        <f>$D133*IF(AF$29&gt;'Inputs &amp; Summary'!$D$5,0,IF(AF$29&gt;VLOOKUP($G133,Lists!$J$17:$K$21,2),IF($M133=Lists!$H$3,IF($K133&lt;1,(($S133/$K133)*((1+'Inputs &amp; Summary'!$D$7)^AF$29)),((INT(AF$29/$K133)-INT((AF$29-1)/$K133))*$S133*((1+'Inputs &amp; Summary'!$D$7)^AF$29))),(_xlfn.WEIBULL.DIST(AF$29,$L133,$K133,FALSE)*$S133*((1+'Inputs &amp; Summary'!$D$7)^AF$29))),IF($M133=Lists!$H$3,IF($K133&lt;1,((($R133*(1-$E133)+$Q133*(1-$F133))/$K133)*((1+'Inputs &amp; Summary'!$D$7)^AF$29)),((INT(AF$29/$K133)-INT((AF$29-1)/$K133))*($R133*(1-$E133)+$Q133*(1-$F133))*((1+'Inputs &amp; Summary'!$D$7)^AF$29))),((_xlfn.WEIBULL.DIST(AF$29,$L133,$K133,FALSE)*($R133*(1-$E133)+$Q133*(1-$F133))*((1+'Inputs &amp; Summary'!$D$7)^AF$29))))))</f>
        <v>0</v>
      </c>
      <c r="AG133" s="114">
        <f>$D133*IF(AG$29&gt;'Inputs &amp; Summary'!$D$5,0,IF(AG$29&gt;VLOOKUP($G133,Lists!$J$17:$K$21,2),IF($M133=Lists!$H$3,IF($K133&lt;1,(($S133/$K133)*((1+'Inputs &amp; Summary'!$D$7)^AG$29)),((INT(AG$29/$K133)-INT((AG$29-1)/$K133))*$S133*((1+'Inputs &amp; Summary'!$D$7)^AG$29))),(_xlfn.WEIBULL.DIST(AG$29,$L133,$K133,FALSE)*$S133*((1+'Inputs &amp; Summary'!$D$7)^AG$29))),IF($M133=Lists!$H$3,IF($K133&lt;1,((($R133*(1-$E133)+$Q133*(1-$F133))/$K133)*((1+'Inputs &amp; Summary'!$D$7)^AG$29)),((INT(AG$29/$K133)-INT((AG$29-1)/$K133))*($R133*(1-$E133)+$Q133*(1-$F133))*((1+'Inputs &amp; Summary'!$D$7)^AG$29))),((_xlfn.WEIBULL.DIST(AG$29,$L133,$K133,FALSE)*($R133*(1-$E133)+$Q133*(1-$F133))*((1+'Inputs &amp; Summary'!$D$7)^AG$29))))))</f>
        <v>0</v>
      </c>
      <c r="AH133" s="114">
        <f>$D133*IF(AH$29&gt;'Inputs &amp; Summary'!$D$5,0,IF(AH$29&gt;VLOOKUP($G133,Lists!$J$17:$K$21,2),IF($M133=Lists!$H$3,IF($K133&lt;1,(($S133/$K133)*((1+'Inputs &amp; Summary'!$D$7)^AH$29)),((INT(AH$29/$K133)-INT((AH$29-1)/$K133))*$S133*((1+'Inputs &amp; Summary'!$D$7)^AH$29))),(_xlfn.WEIBULL.DIST(AH$29,$L133,$K133,FALSE)*$S133*((1+'Inputs &amp; Summary'!$D$7)^AH$29))),IF($M133=Lists!$H$3,IF($K133&lt;1,((($R133*(1-$E133)+$Q133*(1-$F133))/$K133)*((1+'Inputs &amp; Summary'!$D$7)^AH$29)),((INT(AH$29/$K133)-INT((AH$29-1)/$K133))*($R133*(1-$E133)+$Q133*(1-$F133))*((1+'Inputs &amp; Summary'!$D$7)^AH$29))),((_xlfn.WEIBULL.DIST(AH$29,$L133,$K133,FALSE)*($R133*(1-$E133)+$Q133*(1-$F133))*((1+'Inputs &amp; Summary'!$D$7)^AH$29))))))</f>
        <v>0</v>
      </c>
      <c r="AI133" s="114">
        <f>$D133*IF(AI$29&gt;'Inputs &amp; Summary'!$D$5,0,IF(AI$29&gt;VLOOKUP($G133,Lists!$J$17:$K$21,2),IF($M133=Lists!$H$3,IF($K133&lt;1,(($S133/$K133)*((1+'Inputs &amp; Summary'!$D$7)^AI$29)),((INT(AI$29/$K133)-INT((AI$29-1)/$K133))*$S133*((1+'Inputs &amp; Summary'!$D$7)^AI$29))),(_xlfn.WEIBULL.DIST(AI$29,$L133,$K133,FALSE)*$S133*((1+'Inputs &amp; Summary'!$D$7)^AI$29))),IF($M133=Lists!$H$3,IF($K133&lt;1,((($R133*(1-$E133)+$Q133*(1-$F133))/$K133)*((1+'Inputs &amp; Summary'!$D$7)^AI$29)),((INT(AI$29/$K133)-INT((AI$29-1)/$K133))*($R133*(1-$E133)+$Q133*(1-$F133))*((1+'Inputs &amp; Summary'!$D$7)^AI$29))),((_xlfn.WEIBULL.DIST(AI$29,$L133,$K133,FALSE)*($R133*(1-$E133)+$Q133*(1-$F133))*((1+'Inputs &amp; Summary'!$D$7)^AI$29))))))</f>
        <v>0</v>
      </c>
      <c r="AJ133" s="114">
        <f>$D133*IF(AJ$29&gt;'Inputs &amp; Summary'!$D$5,0,IF(AJ$29&gt;VLOOKUP($G133,Lists!$J$17:$K$21,2),IF($M133=Lists!$H$3,IF($K133&lt;1,(($S133/$K133)*((1+'Inputs &amp; Summary'!$D$7)^AJ$29)),((INT(AJ$29/$K133)-INT((AJ$29-1)/$K133))*$S133*((1+'Inputs &amp; Summary'!$D$7)^AJ$29))),(_xlfn.WEIBULL.DIST(AJ$29,$L133,$K133,FALSE)*$S133*((1+'Inputs &amp; Summary'!$D$7)^AJ$29))),IF($M133=Lists!$H$3,IF($K133&lt;1,((($R133*(1-$E133)+$Q133*(1-$F133))/$K133)*((1+'Inputs &amp; Summary'!$D$7)^AJ$29)),((INT(AJ$29/$K133)-INT((AJ$29-1)/$K133))*($R133*(1-$E133)+$Q133*(1-$F133))*((1+'Inputs &amp; Summary'!$D$7)^AJ$29))),((_xlfn.WEIBULL.DIST(AJ$29,$L133,$K133,FALSE)*($R133*(1-$E133)+$Q133*(1-$F133))*((1+'Inputs &amp; Summary'!$D$7)^AJ$29))))))</f>
        <v>0</v>
      </c>
      <c r="AK133" s="114">
        <f>$D133*IF(AK$29&gt;'Inputs &amp; Summary'!$D$5,0,IF(AK$29&gt;VLOOKUP($G133,Lists!$J$17:$K$21,2),IF($M133=Lists!$H$3,IF($K133&lt;1,(($S133/$K133)*((1+'Inputs &amp; Summary'!$D$7)^AK$29)),((INT(AK$29/$K133)-INT((AK$29-1)/$K133))*$S133*((1+'Inputs &amp; Summary'!$D$7)^AK$29))),(_xlfn.WEIBULL.DIST(AK$29,$L133,$K133,FALSE)*$S133*((1+'Inputs &amp; Summary'!$D$7)^AK$29))),IF($M133=Lists!$H$3,IF($K133&lt;1,((($R133*(1-$E133)+$Q133*(1-$F133))/$K133)*((1+'Inputs &amp; Summary'!$D$7)^AK$29)),((INT(AK$29/$K133)-INT((AK$29-1)/$K133))*($R133*(1-$E133)+$Q133*(1-$F133))*((1+'Inputs &amp; Summary'!$D$7)^AK$29))),((_xlfn.WEIBULL.DIST(AK$29,$L133,$K133,FALSE)*($R133*(1-$E133)+$Q133*(1-$F133))*((1+'Inputs &amp; Summary'!$D$7)^AK$29))))))</f>
        <v>0</v>
      </c>
      <c r="AL133" s="114">
        <f>$D133*IF(AL$29&gt;'Inputs &amp; Summary'!$D$5,0,IF(AL$29&gt;VLOOKUP($G133,Lists!$J$17:$K$21,2),IF($M133=Lists!$H$3,IF($K133&lt;1,(($S133/$K133)*((1+'Inputs &amp; Summary'!$D$7)^AL$29)),((INT(AL$29/$K133)-INT((AL$29-1)/$K133))*$S133*((1+'Inputs &amp; Summary'!$D$7)^AL$29))),(_xlfn.WEIBULL.DIST(AL$29,$L133,$K133,FALSE)*$S133*((1+'Inputs &amp; Summary'!$D$7)^AL$29))),IF($M133=Lists!$H$3,IF($K133&lt;1,((($R133*(1-$E133)+$Q133*(1-$F133))/$K133)*((1+'Inputs &amp; Summary'!$D$7)^AL$29)),((INT(AL$29/$K133)-INT((AL$29-1)/$K133))*($R133*(1-$E133)+$Q133*(1-$F133))*((1+'Inputs &amp; Summary'!$D$7)^AL$29))),((_xlfn.WEIBULL.DIST(AL$29,$L133,$K133,FALSE)*($R133*(1-$E133)+$Q133*(1-$F133))*((1+'Inputs &amp; Summary'!$D$7)^AL$29))))))</f>
        <v>0</v>
      </c>
      <c r="AM133" s="114">
        <f>$D133*IF(AM$29&gt;'Inputs &amp; Summary'!$D$5,0,IF(AM$29&gt;VLOOKUP($G133,Lists!$J$17:$K$21,2),IF($M133=Lists!$H$3,IF($K133&lt;1,(($S133/$K133)*((1+'Inputs &amp; Summary'!$D$7)^AM$29)),((INT(AM$29/$K133)-INT((AM$29-1)/$K133))*$S133*((1+'Inputs &amp; Summary'!$D$7)^AM$29))),(_xlfn.WEIBULL.DIST(AM$29,$L133,$K133,FALSE)*$S133*((1+'Inputs &amp; Summary'!$D$7)^AM$29))),IF($M133=Lists!$H$3,IF($K133&lt;1,((($R133*(1-$E133)+$Q133*(1-$F133))/$K133)*((1+'Inputs &amp; Summary'!$D$7)^AM$29)),((INT(AM$29/$K133)-INT((AM$29-1)/$K133))*($R133*(1-$E133)+$Q133*(1-$F133))*((1+'Inputs &amp; Summary'!$D$7)^AM$29))),((_xlfn.WEIBULL.DIST(AM$29,$L133,$K133,FALSE)*($R133*(1-$E133)+$Q133*(1-$F133))*((1+'Inputs &amp; Summary'!$D$7)^AM$29))))))</f>
        <v>0</v>
      </c>
      <c r="AN133" s="114">
        <f>$D133*IF(AN$29&gt;'Inputs &amp; Summary'!$D$5,0,IF(AN$29&gt;VLOOKUP($G133,Lists!$J$17:$K$21,2),IF($M133=Lists!$H$3,IF($K133&lt;1,(($S133/$K133)*((1+'Inputs &amp; Summary'!$D$7)^AN$29)),((INT(AN$29/$K133)-INT((AN$29-1)/$K133))*$S133*((1+'Inputs &amp; Summary'!$D$7)^AN$29))),(_xlfn.WEIBULL.DIST(AN$29,$L133,$K133,FALSE)*$S133*((1+'Inputs &amp; Summary'!$D$7)^AN$29))),IF($M133=Lists!$H$3,IF($K133&lt;1,((($R133*(1-$E133)+$Q133*(1-$F133))/$K133)*((1+'Inputs &amp; Summary'!$D$7)^AN$29)),((INT(AN$29/$K133)-INT((AN$29-1)/$K133))*($R133*(1-$E133)+$Q133*(1-$F133))*((1+'Inputs &amp; Summary'!$D$7)^AN$29))),((_xlfn.WEIBULL.DIST(AN$29,$L133,$K133,FALSE)*($R133*(1-$E133)+$Q133*(1-$F133))*((1+'Inputs &amp; Summary'!$D$7)^AN$29))))))</f>
        <v>0</v>
      </c>
      <c r="AO133" s="114">
        <f>$D133*IF(AO$29&gt;'Inputs &amp; Summary'!$D$5,0,IF(AO$29&gt;VLOOKUP($G133,Lists!$J$17:$K$21,2),IF($M133=Lists!$H$3,IF($K133&lt;1,(($S133/$K133)*((1+'Inputs &amp; Summary'!$D$7)^AO$29)),((INT(AO$29/$K133)-INT((AO$29-1)/$K133))*$S133*((1+'Inputs &amp; Summary'!$D$7)^AO$29))),(_xlfn.WEIBULL.DIST(AO$29,$L133,$K133,FALSE)*$S133*((1+'Inputs &amp; Summary'!$D$7)^AO$29))),IF($M133=Lists!$H$3,IF($K133&lt;1,((($R133*(1-$E133)+$Q133*(1-$F133))/$K133)*((1+'Inputs &amp; Summary'!$D$7)^AO$29)),((INT(AO$29/$K133)-INT((AO$29-1)/$K133))*($R133*(1-$E133)+$Q133*(1-$F133))*((1+'Inputs &amp; Summary'!$D$7)^AO$29))),((_xlfn.WEIBULL.DIST(AO$29,$L133,$K133,FALSE)*($R133*(1-$E133)+$Q133*(1-$F133))*((1+'Inputs &amp; Summary'!$D$7)^AO$29))))))</f>
        <v>0</v>
      </c>
      <c r="AP133" s="114">
        <f>$D133*IF(AP$29&gt;'Inputs &amp; Summary'!$D$5,0,IF(AP$29&gt;VLOOKUP($G133,Lists!$J$17:$K$21,2),IF($M133=Lists!$H$3,IF($K133&lt;1,(($S133/$K133)*((1+'Inputs &amp; Summary'!$D$7)^AP$29)),((INT(AP$29/$K133)-INT((AP$29-1)/$K133))*$S133*((1+'Inputs &amp; Summary'!$D$7)^AP$29))),(_xlfn.WEIBULL.DIST(AP$29,$L133,$K133,FALSE)*$S133*((1+'Inputs &amp; Summary'!$D$7)^AP$29))),IF($M133=Lists!$H$3,IF($K133&lt;1,((($R133*(1-$E133)+$Q133*(1-$F133))/$K133)*((1+'Inputs &amp; Summary'!$D$7)^AP$29)),((INT(AP$29/$K133)-INT((AP$29-1)/$K133))*($R133*(1-$E133)+$Q133*(1-$F133))*((1+'Inputs &amp; Summary'!$D$7)^AP$29))),((_xlfn.WEIBULL.DIST(AP$29,$L133,$K133,FALSE)*($R133*(1-$E133)+$Q133*(1-$F133))*((1+'Inputs &amp; Summary'!$D$7)^AP$29))))))</f>
        <v>0</v>
      </c>
      <c r="AQ133" s="114">
        <f>$D133*IF(AQ$29&gt;'Inputs &amp; Summary'!$D$5,0,IF(AQ$29&gt;VLOOKUP($G133,Lists!$J$17:$K$21,2),IF($M133=Lists!$H$3,IF($K133&lt;1,(($S133/$K133)*((1+'Inputs &amp; Summary'!$D$7)^AQ$29)),((INT(AQ$29/$K133)-INT((AQ$29-1)/$K133))*$S133*((1+'Inputs &amp; Summary'!$D$7)^AQ$29))),(_xlfn.WEIBULL.DIST(AQ$29,$L133,$K133,FALSE)*$S133*((1+'Inputs &amp; Summary'!$D$7)^AQ$29))),IF($M133=Lists!$H$3,IF($K133&lt;1,((($R133*(1-$E133)+$Q133*(1-$F133))/$K133)*((1+'Inputs &amp; Summary'!$D$7)^AQ$29)),((INT(AQ$29/$K133)-INT((AQ$29-1)/$K133))*($R133*(1-$E133)+$Q133*(1-$F133))*((1+'Inputs &amp; Summary'!$D$7)^AQ$29))),((_xlfn.WEIBULL.DIST(AQ$29,$L133,$K133,FALSE)*($R133*(1-$E133)+$Q133*(1-$F133))*((1+'Inputs &amp; Summary'!$D$7)^AQ$29))))))</f>
        <v>0</v>
      </c>
      <c r="AR133" s="114">
        <f>$D133*IF(AR$29&gt;'Inputs &amp; Summary'!$D$5,0,IF(AR$29&gt;VLOOKUP($G133,Lists!$J$17:$K$21,2),IF($M133=Lists!$H$3,IF($K133&lt;1,(($S133/$K133)*((1+'Inputs &amp; Summary'!$D$7)^AR$29)),((INT(AR$29/$K133)-INT((AR$29-1)/$K133))*$S133*((1+'Inputs &amp; Summary'!$D$7)^AR$29))),(_xlfn.WEIBULL.DIST(AR$29,$L133,$K133,FALSE)*$S133*((1+'Inputs &amp; Summary'!$D$7)^AR$29))),IF($M133=Lists!$H$3,IF($K133&lt;1,((($R133*(1-$E133)+$Q133*(1-$F133))/$K133)*((1+'Inputs &amp; Summary'!$D$7)^AR$29)),((INT(AR$29/$K133)-INT((AR$29-1)/$K133))*($R133*(1-$E133)+$Q133*(1-$F133))*((1+'Inputs &amp; Summary'!$D$7)^AR$29))),((_xlfn.WEIBULL.DIST(AR$29,$L133,$K133,FALSE)*($R133*(1-$E133)+$Q133*(1-$F133))*((1+'Inputs &amp; Summary'!$D$7)^AR$29))))))</f>
        <v>0</v>
      </c>
      <c r="AS133" s="114">
        <f>$D133*IF(AS$29&gt;'Inputs &amp; Summary'!$D$5,0,IF(AS$29&gt;VLOOKUP($G133,Lists!$J$17:$K$21,2),IF($M133=Lists!$H$3,IF($K133&lt;1,(($S133/$K133)*((1+'Inputs &amp; Summary'!$D$7)^AS$29)),((INT(AS$29/$K133)-INT((AS$29-1)/$K133))*$S133*((1+'Inputs &amp; Summary'!$D$7)^AS$29))),(_xlfn.WEIBULL.DIST(AS$29,$L133,$K133,FALSE)*$S133*((1+'Inputs &amp; Summary'!$D$7)^AS$29))),IF($M133=Lists!$H$3,IF($K133&lt;1,((($R133*(1-$E133)+$Q133*(1-$F133))/$K133)*((1+'Inputs &amp; Summary'!$D$7)^AS$29)),((INT(AS$29/$K133)-INT((AS$29-1)/$K133))*($R133*(1-$E133)+$Q133*(1-$F133))*((1+'Inputs &amp; Summary'!$D$7)^AS$29))),((_xlfn.WEIBULL.DIST(AS$29,$L133,$K133,FALSE)*($R133*(1-$E133)+$Q133*(1-$F133))*((1+'Inputs &amp; Summary'!$D$7)^AS$29))))))</f>
        <v>0</v>
      </c>
      <c r="AT133" s="114">
        <f>$D133*IF(AT$29&gt;'Inputs &amp; Summary'!$D$5,0,IF(AT$29&gt;VLOOKUP($G133,Lists!$J$17:$K$21,2),IF($M133=Lists!$H$3,IF($K133&lt;1,(($S133/$K133)*((1+'Inputs &amp; Summary'!$D$7)^AT$29)),((INT(AT$29/$K133)-INT((AT$29-1)/$K133))*$S133*((1+'Inputs &amp; Summary'!$D$7)^AT$29))),(_xlfn.WEIBULL.DIST(AT$29,$L133,$K133,FALSE)*$S133*((1+'Inputs &amp; Summary'!$D$7)^AT$29))),IF($M133=Lists!$H$3,IF($K133&lt;1,((($R133*(1-$E133)+$Q133*(1-$F133))/$K133)*((1+'Inputs &amp; Summary'!$D$7)^AT$29)),((INT(AT$29/$K133)-INT((AT$29-1)/$K133))*($R133*(1-$E133)+$Q133*(1-$F133))*((1+'Inputs &amp; Summary'!$D$7)^AT$29))),((_xlfn.WEIBULL.DIST(AT$29,$L133,$K133,FALSE)*($R133*(1-$E133)+$Q133*(1-$F133))*((1+'Inputs &amp; Summary'!$D$7)^AT$29))))))</f>
        <v>0</v>
      </c>
      <c r="AU133" s="114">
        <f>$D133*IF(AU$29&gt;'Inputs &amp; Summary'!$D$5,0,IF(AU$29&gt;VLOOKUP($G133,Lists!$J$17:$K$21,2),IF($M133=Lists!$H$3,IF($K133&lt;1,(($S133/$K133)*((1+'Inputs &amp; Summary'!$D$7)^AU$29)),((INT(AU$29/$K133)-INT((AU$29-1)/$K133))*$S133*((1+'Inputs &amp; Summary'!$D$7)^AU$29))),(_xlfn.WEIBULL.DIST(AU$29,$L133,$K133,FALSE)*$S133*((1+'Inputs &amp; Summary'!$D$7)^AU$29))),IF($M133=Lists!$H$3,IF($K133&lt;1,((($R133*(1-$E133)+$Q133*(1-$F133))/$K133)*((1+'Inputs &amp; Summary'!$D$7)^AU$29)),((INT(AU$29/$K133)-INT((AU$29-1)/$K133))*($R133*(1-$E133)+$Q133*(1-$F133))*((1+'Inputs &amp; Summary'!$D$7)^AU$29))),((_xlfn.WEIBULL.DIST(AU$29,$L133,$K133,FALSE)*($R133*(1-$E133)+$Q133*(1-$F133))*((1+'Inputs &amp; Summary'!$D$7)^AU$29))))))</f>
        <v>0</v>
      </c>
      <c r="AV133" s="114">
        <f>$D133*IF(AV$29&gt;'Inputs &amp; Summary'!$D$5,0,IF(AV$29&gt;VLOOKUP($G133,Lists!$J$17:$K$21,2),IF($M133=Lists!$H$3,IF($K133&lt;1,(($S133/$K133)*((1+'Inputs &amp; Summary'!$D$7)^AV$29)),((INT(AV$29/$K133)-INT((AV$29-1)/$K133))*$S133*((1+'Inputs &amp; Summary'!$D$7)^AV$29))),(_xlfn.WEIBULL.DIST(AV$29,$L133,$K133,FALSE)*$S133*((1+'Inputs &amp; Summary'!$D$7)^AV$29))),IF($M133=Lists!$H$3,IF($K133&lt;1,((($R133*(1-$E133)+$Q133*(1-$F133))/$K133)*((1+'Inputs &amp; Summary'!$D$7)^AV$29)),((INT(AV$29/$K133)-INT((AV$29-1)/$K133))*($R133*(1-$E133)+$Q133*(1-$F133))*((1+'Inputs &amp; Summary'!$D$7)^AV$29))),((_xlfn.WEIBULL.DIST(AV$29,$L133,$K133,FALSE)*($R133*(1-$E133)+$Q133*(1-$F133))*((1+'Inputs &amp; Summary'!$D$7)^AV$29))))))</f>
        <v>0</v>
      </c>
      <c r="AW133" s="114">
        <f>$D133*IF(AW$29&gt;'Inputs &amp; Summary'!$D$5,0,IF(AW$29&gt;VLOOKUP($G133,Lists!$J$17:$K$21,2),IF($M133=Lists!$H$3,IF($K133&lt;1,(($S133/$K133)*((1+'Inputs &amp; Summary'!$D$7)^AW$29)),((INT(AW$29/$K133)-INT((AW$29-1)/$K133))*$S133*((1+'Inputs &amp; Summary'!$D$7)^AW$29))),(_xlfn.WEIBULL.DIST(AW$29,$L133,$K133,FALSE)*$S133*((1+'Inputs &amp; Summary'!$D$7)^AW$29))),IF($M133=Lists!$H$3,IF($K133&lt;1,((($R133*(1-$E133)+$Q133*(1-$F133))/$K133)*((1+'Inputs &amp; Summary'!$D$7)^AW$29)),((INT(AW$29/$K133)-INT((AW$29-1)/$K133))*($R133*(1-$E133)+$Q133*(1-$F133))*((1+'Inputs &amp; Summary'!$D$7)^AW$29))),((_xlfn.WEIBULL.DIST(AW$29,$L133,$K133,FALSE)*($R133*(1-$E133)+$Q133*(1-$F133))*((1+'Inputs &amp; Summary'!$D$7)^AW$29))))))</f>
        <v>0</v>
      </c>
      <c r="AX133" s="114">
        <f>$D133*IF(AX$29&gt;'Inputs &amp; Summary'!$D$5,0,IF(AX$29&gt;VLOOKUP($G133,Lists!$J$17:$K$21,2),IF($M133=Lists!$H$3,IF($K133&lt;1,(($S133/$K133)*((1+'Inputs &amp; Summary'!$D$7)^AX$29)),((INT(AX$29/$K133)-INT((AX$29-1)/$K133))*$S133*((1+'Inputs &amp; Summary'!$D$7)^AX$29))),(_xlfn.WEIBULL.DIST(AX$29,$L133,$K133,FALSE)*$S133*((1+'Inputs &amp; Summary'!$D$7)^AX$29))),IF($M133=Lists!$H$3,IF($K133&lt;1,((($R133*(1-$E133)+$Q133*(1-$F133))/$K133)*((1+'Inputs &amp; Summary'!$D$7)^AX$29)),((INT(AX$29/$K133)-INT((AX$29-1)/$K133))*($R133*(1-$E133)+$Q133*(1-$F133))*((1+'Inputs &amp; Summary'!$D$7)^AX$29))),((_xlfn.WEIBULL.DIST(AX$29,$L133,$K133,FALSE)*($R133*(1-$E133)+$Q133*(1-$F133))*((1+'Inputs &amp; Summary'!$D$7)^AX$29))))))</f>
        <v>0</v>
      </c>
      <c r="AY133" s="114">
        <f>$D133*IF(AY$29&gt;'Inputs &amp; Summary'!$D$5,0,IF(AY$29&gt;VLOOKUP($G133,Lists!$J$17:$K$21,2),IF($M133=Lists!$H$3,IF($K133&lt;1,(($S133/$K133)*((1+'Inputs &amp; Summary'!$D$7)^AY$29)),((INT(AY$29/$K133)-INT((AY$29-1)/$K133))*$S133*((1+'Inputs &amp; Summary'!$D$7)^AY$29))),(_xlfn.WEIBULL.DIST(AY$29,$L133,$K133,FALSE)*$S133*((1+'Inputs &amp; Summary'!$D$7)^AY$29))),IF($M133=Lists!$H$3,IF($K133&lt;1,((($R133*(1-$E133)+$Q133*(1-$F133))/$K133)*((1+'Inputs &amp; Summary'!$D$7)^AY$29)),((INT(AY$29/$K133)-INT((AY$29-1)/$K133))*($R133*(1-$E133)+$Q133*(1-$F133))*((1+'Inputs &amp; Summary'!$D$7)^AY$29))),((_xlfn.WEIBULL.DIST(AY$29,$L133,$K133,FALSE)*($R133*(1-$E133)+$Q133*(1-$F133))*((1+'Inputs &amp; Summary'!$D$7)^AY$29))))))</f>
        <v>0</v>
      </c>
      <c r="AZ133" s="114">
        <f>$D133*IF(AZ$29&gt;'Inputs &amp; Summary'!$D$5,0,IF(AZ$29&gt;VLOOKUP($G133,Lists!$J$17:$K$21,2),IF($M133=Lists!$H$3,IF($K133&lt;1,(($S133/$K133)*((1+'Inputs &amp; Summary'!$D$7)^AZ$29)),((INT(AZ$29/$K133)-INT((AZ$29-1)/$K133))*$S133*((1+'Inputs &amp; Summary'!$D$7)^AZ$29))),(_xlfn.WEIBULL.DIST(AZ$29,$L133,$K133,FALSE)*$S133*((1+'Inputs &amp; Summary'!$D$7)^AZ$29))),IF($M133=Lists!$H$3,IF($K133&lt;1,((($R133*(1-$E133)+$Q133*(1-$F133))/$K133)*((1+'Inputs &amp; Summary'!$D$7)^AZ$29)),((INT(AZ$29/$K133)-INT((AZ$29-1)/$K133))*($R133*(1-$E133)+$Q133*(1-$F133))*((1+'Inputs &amp; Summary'!$D$7)^AZ$29))),((_xlfn.WEIBULL.DIST(AZ$29,$L133,$K133,FALSE)*($R133*(1-$E133)+$Q133*(1-$F133))*((1+'Inputs &amp; Summary'!$D$7)^AZ$29))))))</f>
        <v>0</v>
      </c>
      <c r="BA133" s="114">
        <f>$D133*IF(BA$29&gt;'Inputs &amp; Summary'!$D$5,0,IF(BA$29&gt;VLOOKUP($G133,Lists!$J$17:$K$21,2),IF($M133=Lists!$H$3,IF($K133&lt;1,(($S133/$K133)*((1+'Inputs &amp; Summary'!$D$7)^BA$29)),((INT(BA$29/$K133)-INT((BA$29-1)/$K133))*$S133*((1+'Inputs &amp; Summary'!$D$7)^BA$29))),(_xlfn.WEIBULL.DIST(BA$29,$L133,$K133,FALSE)*$S133*((1+'Inputs &amp; Summary'!$D$7)^BA$29))),IF($M133=Lists!$H$3,IF($K133&lt;1,((($R133*(1-$E133)+$Q133*(1-$F133))/$K133)*((1+'Inputs &amp; Summary'!$D$7)^BA$29)),((INT(BA$29/$K133)-INT((BA$29-1)/$K133))*($R133*(1-$E133)+$Q133*(1-$F133))*((1+'Inputs &amp; Summary'!$D$7)^BA$29))),((_xlfn.WEIBULL.DIST(BA$29,$L133,$K133,FALSE)*($R133*(1-$E133)+$Q133*(1-$F133))*((1+'Inputs &amp; Summary'!$D$7)^BA$29))))))</f>
        <v>0</v>
      </c>
      <c r="BB133" s="114">
        <f>$D133*IF(BB$29&gt;'Inputs &amp; Summary'!$D$5,0,IF(BB$29&gt;VLOOKUP($G133,Lists!$J$17:$K$21,2),IF($M133=Lists!$H$3,IF($K133&lt;1,(($S133/$K133)*((1+'Inputs &amp; Summary'!$D$7)^BB$29)),((INT(BB$29/$K133)-INT((BB$29-1)/$K133))*$S133*((1+'Inputs &amp; Summary'!$D$7)^BB$29))),(_xlfn.WEIBULL.DIST(BB$29,$L133,$K133,FALSE)*$S133*((1+'Inputs &amp; Summary'!$D$7)^BB$29))),IF($M133=Lists!$H$3,IF($K133&lt;1,((($R133*(1-$E133)+$Q133*(1-$F133))/$K133)*((1+'Inputs &amp; Summary'!$D$7)^BB$29)),((INT(BB$29/$K133)-INT((BB$29-1)/$K133))*($R133*(1-$E133)+$Q133*(1-$F133))*((1+'Inputs &amp; Summary'!$D$7)^BB$29))),((_xlfn.WEIBULL.DIST(BB$29,$L133,$K133,FALSE)*($R133*(1-$E133)+$Q133*(1-$F133))*((1+'Inputs &amp; Summary'!$D$7)^BB$29))))))</f>
        <v>0</v>
      </c>
      <c r="BC133" s="114">
        <f>$D133*IF(BC$29&gt;'Inputs &amp; Summary'!$D$5,0,IF(BC$29&gt;VLOOKUP($G133,Lists!$J$17:$K$21,2),IF($M133=Lists!$H$3,IF($K133&lt;1,(($S133/$K133)*((1+'Inputs &amp; Summary'!$D$7)^BC$29)),((INT(BC$29/$K133)-INT((BC$29-1)/$K133))*$S133*((1+'Inputs &amp; Summary'!$D$7)^BC$29))),(_xlfn.WEIBULL.DIST(BC$29,$L133,$K133,FALSE)*$S133*((1+'Inputs &amp; Summary'!$D$7)^BC$29))),IF($M133=Lists!$H$3,IF($K133&lt;1,((($R133*(1-$E133)+$Q133*(1-$F133))/$K133)*((1+'Inputs &amp; Summary'!$D$7)^BC$29)),((INT(BC$29/$K133)-INT((BC$29-1)/$K133))*($R133*(1-$E133)+$Q133*(1-$F133))*((1+'Inputs &amp; Summary'!$D$7)^BC$29))),((_xlfn.WEIBULL.DIST(BC$29,$L133,$K133,FALSE)*($R133*(1-$E133)+$Q133*(1-$F133))*((1+'Inputs &amp; Summary'!$D$7)^BC$29))))))</f>
        <v>0</v>
      </c>
      <c r="BD133" s="114">
        <f>$D133*IF(BD$29&gt;'Inputs &amp; Summary'!$D$5,0,IF(BD$29&gt;VLOOKUP($G133,Lists!$J$17:$K$21,2),IF($M133=Lists!$H$3,IF($K133&lt;1,(($S133/$K133)*((1+'Inputs &amp; Summary'!$D$7)^BD$29)),((INT(BD$29/$K133)-INT((BD$29-1)/$K133))*$S133*((1+'Inputs &amp; Summary'!$D$7)^BD$29))),(_xlfn.WEIBULL.DIST(BD$29,$L133,$K133,FALSE)*$S133*((1+'Inputs &amp; Summary'!$D$7)^BD$29))),IF($M133=Lists!$H$3,IF($K133&lt;1,((($R133*(1-$E133)+$Q133*(1-$F133))/$K133)*((1+'Inputs &amp; Summary'!$D$7)^BD$29)),((INT(BD$29/$K133)-INT((BD$29-1)/$K133))*($R133*(1-$E133)+$Q133*(1-$F133))*((1+'Inputs &amp; Summary'!$D$7)^BD$29))),((_xlfn.WEIBULL.DIST(BD$29,$L133,$K133,FALSE)*($R133*(1-$E133)+$Q133*(1-$F133))*((1+'Inputs &amp; Summary'!$D$7)^BD$29))))))</f>
        <v>0</v>
      </c>
      <c r="BE133" s="114">
        <f>$D133*IF(BE$29&gt;'Inputs &amp; Summary'!$D$5,0,IF(BE$29&gt;VLOOKUP($G133,Lists!$J$17:$K$21,2),IF($M133=Lists!$H$3,IF($K133&lt;1,(($S133/$K133)*((1+'Inputs &amp; Summary'!$D$7)^BE$29)),((INT(BE$29/$K133)-INT((BE$29-1)/$K133))*$S133*((1+'Inputs &amp; Summary'!$D$7)^BE$29))),(_xlfn.WEIBULL.DIST(BE$29,$L133,$K133,FALSE)*$S133*((1+'Inputs &amp; Summary'!$D$7)^BE$29))),IF($M133=Lists!$H$3,IF($K133&lt;1,((($R133*(1-$E133)+$Q133*(1-$F133))/$K133)*((1+'Inputs &amp; Summary'!$D$7)^BE$29)),((INT(BE$29/$K133)-INT((BE$29-1)/$K133))*($R133*(1-$E133)+$Q133*(1-$F133))*((1+'Inputs &amp; Summary'!$D$7)^BE$29))),((_xlfn.WEIBULL.DIST(BE$29,$L133,$K133,FALSE)*($R133*(1-$E133)+$Q133*(1-$F133))*((1+'Inputs &amp; Summary'!$D$7)^BE$29))))))</f>
        <v>0</v>
      </c>
      <c r="BF133" s="114">
        <f>$D133*IF(BF$29&gt;'Inputs &amp; Summary'!$D$5,0,IF(BF$29&gt;VLOOKUP($G133,Lists!$J$17:$K$21,2),IF($M133=Lists!$H$3,IF($K133&lt;1,(($S133/$K133)*((1+'Inputs &amp; Summary'!$D$7)^BF$29)),((INT(BF$29/$K133)-INT((BF$29-1)/$K133))*$S133*((1+'Inputs &amp; Summary'!$D$7)^BF$29))),(_xlfn.WEIBULL.DIST(BF$29,$L133,$K133,FALSE)*$S133*((1+'Inputs &amp; Summary'!$D$7)^BF$29))),IF($M133=Lists!$H$3,IF($K133&lt;1,((($R133*(1-$E133)+$Q133*(1-$F133))/$K133)*((1+'Inputs &amp; Summary'!$D$7)^BF$29)),((INT(BF$29/$K133)-INT((BF$29-1)/$K133))*($R133*(1-$E133)+$Q133*(1-$F133))*((1+'Inputs &amp; Summary'!$D$7)^BF$29))),((_xlfn.WEIBULL.DIST(BF$29,$L133,$K133,FALSE)*($R133*(1-$E133)+$Q133*(1-$F133))*((1+'Inputs &amp; Summary'!$D$7)^BF$29))))))</f>
        <v>0</v>
      </c>
      <c r="BG133" s="114">
        <f>$D133*IF(BG$29&gt;'Inputs &amp; Summary'!$D$5,0,IF(BG$29&gt;VLOOKUP($G133,Lists!$J$17:$K$21,2),IF($M133=Lists!$H$3,IF($K133&lt;1,(($S133/$K133)*((1+'Inputs &amp; Summary'!$D$7)^BG$29)),((INT(BG$29/$K133)-INT((BG$29-1)/$K133))*$S133*((1+'Inputs &amp; Summary'!$D$7)^BG$29))),(_xlfn.WEIBULL.DIST(BG$29,$L133,$K133,FALSE)*$S133*((1+'Inputs &amp; Summary'!$D$7)^BG$29))),IF($M133=Lists!$H$3,IF($K133&lt;1,((($R133*(1-$E133)+$Q133*(1-$F133))/$K133)*((1+'Inputs &amp; Summary'!$D$7)^BG$29)),((INT(BG$29/$K133)-INT((BG$29-1)/$K133))*($R133*(1-$E133)+$Q133*(1-$F133))*((1+'Inputs &amp; Summary'!$D$7)^BG$29))),((_xlfn.WEIBULL.DIST(BG$29,$L133,$K133,FALSE)*($R133*(1-$E133)+$Q133*(1-$F133))*((1+'Inputs &amp; Summary'!$D$7)^BG$29))))))</f>
        <v>0</v>
      </c>
      <c r="BH133" s="114">
        <f>$D133*IF(BH$29&gt;'Inputs &amp; Summary'!$D$5,0,IF(BH$29&gt;VLOOKUP($G133,Lists!$J$17:$K$21,2),IF($M133=Lists!$H$3,IF($K133&lt;1,(($S133/$K133)*((1+'Inputs &amp; Summary'!$D$7)^BH$29)),((INT(BH$29/$K133)-INT((BH$29-1)/$K133))*$S133*((1+'Inputs &amp; Summary'!$D$7)^BH$29))),(_xlfn.WEIBULL.DIST(BH$29,$L133,$K133,FALSE)*$S133*((1+'Inputs &amp; Summary'!$D$7)^BH$29))),IF($M133=Lists!$H$3,IF($K133&lt;1,((($R133*(1-$E133)+$Q133*(1-$F133))/$K133)*((1+'Inputs &amp; Summary'!$D$7)^BH$29)),((INT(BH$29/$K133)-INT((BH$29-1)/$K133))*($R133*(1-$E133)+$Q133*(1-$F133))*((1+'Inputs &amp; Summary'!$D$7)^BH$29))),((_xlfn.WEIBULL.DIST(BH$29,$L133,$K133,FALSE)*($R133*(1-$E133)+$Q133*(1-$F133))*((1+'Inputs &amp; Summary'!$D$7)^BH$29))))))</f>
        <v>0</v>
      </c>
      <c r="BI133" s="114">
        <f>$D133*IF(BI$29&gt;'Inputs &amp; Summary'!$D$5,0,IF(BI$29&gt;VLOOKUP($G133,Lists!$J$17:$K$21,2),IF($M133=Lists!$H$3,IF($K133&lt;1,(($S133/$K133)*((1+'Inputs &amp; Summary'!$D$7)^BI$29)),((INT(BI$29/$K133)-INT((BI$29-1)/$K133))*$S133*((1+'Inputs &amp; Summary'!$D$7)^BI$29))),(_xlfn.WEIBULL.DIST(BI$29,$L133,$K133,FALSE)*$S133*((1+'Inputs &amp; Summary'!$D$7)^BI$29))),IF($M133=Lists!$H$3,IF($K133&lt;1,((($R133*(1-$E133)+$Q133*(1-$F133))/$K133)*((1+'Inputs &amp; Summary'!$D$7)^BI$29)),((INT(BI$29/$K133)-INT((BI$29-1)/$K133))*($R133*(1-$E133)+$Q133*(1-$F133))*((1+'Inputs &amp; Summary'!$D$7)^BI$29))),((_xlfn.WEIBULL.DIST(BI$29,$L133,$K133,FALSE)*($R133*(1-$E133)+$Q133*(1-$F133))*((1+'Inputs &amp; Summary'!$D$7)^BI$29))))))</f>
        <v>0</v>
      </c>
      <c r="BJ133" s="114">
        <f>$D133*IF(BJ$29&gt;'Inputs &amp; Summary'!$D$5,0,IF(BJ$29&gt;VLOOKUP($G133,Lists!$J$17:$K$21,2),IF($M133=Lists!$H$3,IF($K133&lt;1,(($S133/$K133)*((1+'Inputs &amp; Summary'!$D$7)^BJ$29)),((INT(BJ$29/$K133)-INT((BJ$29-1)/$K133))*$S133*((1+'Inputs &amp; Summary'!$D$7)^BJ$29))),(_xlfn.WEIBULL.DIST(BJ$29,$L133,$K133,FALSE)*$S133*((1+'Inputs &amp; Summary'!$D$7)^BJ$29))),IF($M133=Lists!$H$3,IF($K133&lt;1,((($R133*(1-$E133)+$Q133*(1-$F133))/$K133)*((1+'Inputs &amp; Summary'!$D$7)^BJ$29)),((INT(BJ$29/$K133)-INT((BJ$29-1)/$K133))*($R133*(1-$E133)+$Q133*(1-$F133))*((1+'Inputs &amp; Summary'!$D$7)^BJ$29))),((_xlfn.WEIBULL.DIST(BJ$29,$L133,$K133,FALSE)*($R133*(1-$E133)+$Q133*(1-$F133))*((1+'Inputs &amp; Summary'!$D$7)^BJ$29))))))</f>
        <v>0</v>
      </c>
      <c r="BK133" s="114">
        <f>$D133*IF(BK$29&gt;'Inputs &amp; Summary'!$D$5,0,IF(BK$29&gt;VLOOKUP($G133,Lists!$J$17:$K$21,2),IF($M133=Lists!$H$3,IF($K133&lt;1,(($S133/$K133)*((1+'Inputs &amp; Summary'!$D$7)^BK$29)),((INT(BK$29/$K133)-INT((BK$29-1)/$K133))*$S133*((1+'Inputs &amp; Summary'!$D$7)^BK$29))),(_xlfn.WEIBULL.DIST(BK$29,$L133,$K133,FALSE)*$S133*((1+'Inputs &amp; Summary'!$D$7)^BK$29))),IF($M133=Lists!$H$3,IF($K133&lt;1,((($R133*(1-$E133)+$Q133*(1-$F133))/$K133)*((1+'Inputs &amp; Summary'!$D$7)^BK$29)),((INT(BK$29/$K133)-INT((BK$29-1)/$K133))*($R133*(1-$E133)+$Q133*(1-$F133))*((1+'Inputs &amp; Summary'!$D$7)^BK$29))),((_xlfn.WEIBULL.DIST(BK$29,$L133,$K133,FALSE)*($R133*(1-$E133)+$Q133*(1-$F133))*((1+'Inputs &amp; Summary'!$D$7)^BK$29))))))</f>
        <v>0</v>
      </c>
      <c r="BL133" s="114">
        <f>$D133*IF(BL$29&gt;'Inputs &amp; Summary'!$D$5,0,IF(BL$29&gt;VLOOKUP($G133,Lists!$J$17:$K$21,2),IF($M133=Lists!$H$3,IF($K133&lt;1,(($S133/$K133)*((1+'Inputs &amp; Summary'!$D$7)^BL$29)),((INT(BL$29/$K133)-INT((BL$29-1)/$K133))*$S133*((1+'Inputs &amp; Summary'!$D$7)^BL$29))),(_xlfn.WEIBULL.DIST(BL$29,$L133,$K133,FALSE)*$S133*((1+'Inputs &amp; Summary'!$D$7)^BL$29))),IF($M133=Lists!$H$3,IF($K133&lt;1,((($R133*(1-$E133)+$Q133*(1-$F133))/$K133)*((1+'Inputs &amp; Summary'!$D$7)^BL$29)),((INT(BL$29/$K133)-INT((BL$29-1)/$K133))*($R133*(1-$E133)+$Q133*(1-$F133))*((1+'Inputs &amp; Summary'!$D$7)^BL$29))),((_xlfn.WEIBULL.DIST(BL$29,$L133,$K133,FALSE)*($R133*(1-$E133)+$Q133*(1-$F133))*((1+'Inputs &amp; Summary'!$D$7)^BL$29))))))</f>
        <v>0</v>
      </c>
    </row>
    <row r="134" spans="1:64" x14ac:dyDescent="0.3">
      <c r="A134" s="79" t="s">
        <v>45</v>
      </c>
      <c r="B134" s="33" t="s">
        <v>307</v>
      </c>
      <c r="C134" s="33" t="s">
        <v>37</v>
      </c>
      <c r="D134" s="115">
        <v>0</v>
      </c>
      <c r="E134" s="68">
        <v>0</v>
      </c>
      <c r="F134" s="68">
        <v>0</v>
      </c>
      <c r="G134" s="213" t="s">
        <v>433</v>
      </c>
      <c r="H134" s="34" t="s">
        <v>294</v>
      </c>
      <c r="I134" s="34" t="s">
        <v>270</v>
      </c>
      <c r="J134" s="33">
        <f>VLOOKUP(I134,'Labor Rates'!$A$1:$B$16,2)</f>
        <v>25.173076923076923</v>
      </c>
      <c r="K134" s="35">
        <v>1</v>
      </c>
      <c r="L134" s="35">
        <v>1</v>
      </c>
      <c r="M134" s="33" t="s">
        <v>259</v>
      </c>
      <c r="N134" s="84">
        <f>'Inputs &amp; Summary'!$D$44</f>
        <v>103.04449648711943</v>
      </c>
      <c r="O134" s="35">
        <v>0.1</v>
      </c>
      <c r="P134" s="5">
        <v>0</v>
      </c>
      <c r="Q134" s="73">
        <f t="shared" si="21"/>
        <v>259.39470365699879</v>
      </c>
      <c r="R134" s="73">
        <f t="shared" si="22"/>
        <v>0</v>
      </c>
      <c r="S134" s="74">
        <f t="shared" si="23"/>
        <v>0</v>
      </c>
      <c r="T134" s="88"/>
      <c r="U134" s="80"/>
      <c r="V134" s="87">
        <f t="shared" si="24"/>
        <v>0</v>
      </c>
      <c r="W134" s="87">
        <f>NPV('Inputs &amp; Summary'!$D$6,Y134:BL134)</f>
        <v>0</v>
      </c>
      <c r="X134" s="90">
        <f t="shared" si="25"/>
        <v>0</v>
      </c>
      <c r="Y134" s="114">
        <f>$D134*IF(Y$29&gt;'Inputs &amp; Summary'!$D$5,0,IF(Y$29&gt;VLOOKUP($G134,Lists!$J$17:$K$21,2),IF($M134=Lists!$H$3,IF($K134&lt;1,(($S134/$K134)*((1+'Inputs &amp; Summary'!$D$7)^Y$29)),((INT(Y$29/$K134)-INT((Y$29-1)/$K134))*$S134*((1+'Inputs &amp; Summary'!$D$7)^Y$29))),(_xlfn.WEIBULL.DIST(Y$29,$L134,$K134,FALSE)*$S134*((1+'Inputs &amp; Summary'!$D$7)^Y$29))),IF($M134=Lists!$H$3,IF($K134&lt;1,((($R134*(1-$E134)+$Q134*(1-$F134))/$K134)*((1+'Inputs &amp; Summary'!$D$7)^Y$29)),((INT(Y$29/$K134)-INT((Y$29-1)/$K134))*($R134*(1-$E134)+$Q134*(1-$F134))*((1+'Inputs &amp; Summary'!$D$7)^Y$29))),((_xlfn.WEIBULL.DIST(Y$29,$L134,$K134,FALSE)*($R134*(1-$E134)+$Q134*(1-$F134))*((1+'Inputs &amp; Summary'!$D$7)^Y$29))))))</f>
        <v>0</v>
      </c>
      <c r="Z134" s="114">
        <f>$D134*IF(Z$29&gt;'Inputs &amp; Summary'!$D$5,0,IF(Z$29&gt;VLOOKUP($G134,Lists!$J$17:$K$21,2),IF($M134=Lists!$H$3,IF($K134&lt;1,(($S134/$K134)*((1+'Inputs &amp; Summary'!$D$7)^Z$29)),((INT(Z$29/$K134)-INT((Z$29-1)/$K134))*$S134*((1+'Inputs &amp; Summary'!$D$7)^Z$29))),(_xlfn.WEIBULL.DIST(Z$29,$L134,$K134,FALSE)*$S134*((1+'Inputs &amp; Summary'!$D$7)^Z$29))),IF($M134=Lists!$H$3,IF($K134&lt;1,((($R134*(1-$E134)+$Q134*(1-$F134))/$K134)*((1+'Inputs &amp; Summary'!$D$7)^Z$29)),((INT(Z$29/$K134)-INT((Z$29-1)/$K134))*($R134*(1-$E134)+$Q134*(1-$F134))*((1+'Inputs &amp; Summary'!$D$7)^Z$29))),((_xlfn.WEIBULL.DIST(Z$29,$L134,$K134,FALSE)*($R134*(1-$E134)+$Q134*(1-$F134))*((1+'Inputs &amp; Summary'!$D$7)^Z$29))))))</f>
        <v>0</v>
      </c>
      <c r="AA134" s="114">
        <f>$D134*IF(AA$29&gt;'Inputs &amp; Summary'!$D$5,0,IF(AA$29&gt;VLOOKUP($G134,Lists!$J$17:$K$21,2),IF($M134=Lists!$H$3,IF($K134&lt;1,(($S134/$K134)*((1+'Inputs &amp; Summary'!$D$7)^AA$29)),((INT(AA$29/$K134)-INT((AA$29-1)/$K134))*$S134*((1+'Inputs &amp; Summary'!$D$7)^AA$29))),(_xlfn.WEIBULL.DIST(AA$29,$L134,$K134,FALSE)*$S134*((1+'Inputs &amp; Summary'!$D$7)^AA$29))),IF($M134=Lists!$H$3,IF($K134&lt;1,((($R134*(1-$E134)+$Q134*(1-$F134))/$K134)*((1+'Inputs &amp; Summary'!$D$7)^AA$29)),((INT(AA$29/$K134)-INT((AA$29-1)/$K134))*($R134*(1-$E134)+$Q134*(1-$F134))*((1+'Inputs &amp; Summary'!$D$7)^AA$29))),((_xlfn.WEIBULL.DIST(AA$29,$L134,$K134,FALSE)*($R134*(1-$E134)+$Q134*(1-$F134))*((1+'Inputs &amp; Summary'!$D$7)^AA$29))))))</f>
        <v>0</v>
      </c>
      <c r="AB134" s="114">
        <f>$D134*IF(AB$29&gt;'Inputs &amp; Summary'!$D$5,0,IF(AB$29&gt;VLOOKUP($G134,Lists!$J$17:$K$21,2),IF($M134=Lists!$H$3,IF($K134&lt;1,(($S134/$K134)*((1+'Inputs &amp; Summary'!$D$7)^AB$29)),((INT(AB$29/$K134)-INT((AB$29-1)/$K134))*$S134*((1+'Inputs &amp; Summary'!$D$7)^AB$29))),(_xlfn.WEIBULL.DIST(AB$29,$L134,$K134,FALSE)*$S134*((1+'Inputs &amp; Summary'!$D$7)^AB$29))),IF($M134=Lists!$H$3,IF($K134&lt;1,((($R134*(1-$E134)+$Q134*(1-$F134))/$K134)*((1+'Inputs &amp; Summary'!$D$7)^AB$29)),((INT(AB$29/$K134)-INT((AB$29-1)/$K134))*($R134*(1-$E134)+$Q134*(1-$F134))*((1+'Inputs &amp; Summary'!$D$7)^AB$29))),((_xlfn.WEIBULL.DIST(AB$29,$L134,$K134,FALSE)*($R134*(1-$E134)+$Q134*(1-$F134))*((1+'Inputs &amp; Summary'!$D$7)^AB$29))))))</f>
        <v>0</v>
      </c>
      <c r="AC134" s="114">
        <f>$D134*IF(AC$29&gt;'Inputs &amp; Summary'!$D$5,0,IF(AC$29&gt;VLOOKUP($G134,Lists!$J$17:$K$21,2),IF($M134=Lists!$H$3,IF($K134&lt;1,(($S134/$K134)*((1+'Inputs &amp; Summary'!$D$7)^AC$29)),((INT(AC$29/$K134)-INT((AC$29-1)/$K134))*$S134*((1+'Inputs &amp; Summary'!$D$7)^AC$29))),(_xlfn.WEIBULL.DIST(AC$29,$L134,$K134,FALSE)*$S134*((1+'Inputs &amp; Summary'!$D$7)^AC$29))),IF($M134=Lists!$H$3,IF($K134&lt;1,((($R134*(1-$E134)+$Q134*(1-$F134))/$K134)*((1+'Inputs &amp; Summary'!$D$7)^AC$29)),((INT(AC$29/$K134)-INT((AC$29-1)/$K134))*($R134*(1-$E134)+$Q134*(1-$F134))*((1+'Inputs &amp; Summary'!$D$7)^AC$29))),((_xlfn.WEIBULL.DIST(AC$29,$L134,$K134,FALSE)*($R134*(1-$E134)+$Q134*(1-$F134))*((1+'Inputs &amp; Summary'!$D$7)^AC$29))))))</f>
        <v>0</v>
      </c>
      <c r="AD134" s="114">
        <f>$D134*IF(AD$29&gt;'Inputs &amp; Summary'!$D$5,0,IF(AD$29&gt;VLOOKUP($G134,Lists!$J$17:$K$21,2),IF($M134=Lists!$H$3,IF($K134&lt;1,(($S134/$K134)*((1+'Inputs &amp; Summary'!$D$7)^AD$29)),((INT(AD$29/$K134)-INT((AD$29-1)/$K134))*$S134*((1+'Inputs &amp; Summary'!$D$7)^AD$29))),(_xlfn.WEIBULL.DIST(AD$29,$L134,$K134,FALSE)*$S134*((1+'Inputs &amp; Summary'!$D$7)^AD$29))),IF($M134=Lists!$H$3,IF($K134&lt;1,((($R134*(1-$E134)+$Q134*(1-$F134))/$K134)*((1+'Inputs &amp; Summary'!$D$7)^AD$29)),((INT(AD$29/$K134)-INT((AD$29-1)/$K134))*($R134*(1-$E134)+$Q134*(1-$F134))*((1+'Inputs &amp; Summary'!$D$7)^AD$29))),((_xlfn.WEIBULL.DIST(AD$29,$L134,$K134,FALSE)*($R134*(1-$E134)+$Q134*(1-$F134))*((1+'Inputs &amp; Summary'!$D$7)^AD$29))))))</f>
        <v>0</v>
      </c>
      <c r="AE134" s="114">
        <f>$D134*IF(AE$29&gt;'Inputs &amp; Summary'!$D$5,0,IF(AE$29&gt;VLOOKUP($G134,Lists!$J$17:$K$21,2),IF($M134=Lists!$H$3,IF($K134&lt;1,(($S134/$K134)*((1+'Inputs &amp; Summary'!$D$7)^AE$29)),((INT(AE$29/$K134)-INT((AE$29-1)/$K134))*$S134*((1+'Inputs &amp; Summary'!$D$7)^AE$29))),(_xlfn.WEIBULL.DIST(AE$29,$L134,$K134,FALSE)*$S134*((1+'Inputs &amp; Summary'!$D$7)^AE$29))),IF($M134=Lists!$H$3,IF($K134&lt;1,((($R134*(1-$E134)+$Q134*(1-$F134))/$K134)*((1+'Inputs &amp; Summary'!$D$7)^AE$29)),((INT(AE$29/$K134)-INT((AE$29-1)/$K134))*($R134*(1-$E134)+$Q134*(1-$F134))*((1+'Inputs &amp; Summary'!$D$7)^AE$29))),((_xlfn.WEIBULL.DIST(AE$29,$L134,$K134,FALSE)*($R134*(1-$E134)+$Q134*(1-$F134))*((1+'Inputs &amp; Summary'!$D$7)^AE$29))))))</f>
        <v>0</v>
      </c>
      <c r="AF134" s="114">
        <f>$D134*IF(AF$29&gt;'Inputs &amp; Summary'!$D$5,0,IF(AF$29&gt;VLOOKUP($G134,Lists!$J$17:$K$21,2),IF($M134=Lists!$H$3,IF($K134&lt;1,(($S134/$K134)*((1+'Inputs &amp; Summary'!$D$7)^AF$29)),((INT(AF$29/$K134)-INT((AF$29-1)/$K134))*$S134*((1+'Inputs &amp; Summary'!$D$7)^AF$29))),(_xlfn.WEIBULL.DIST(AF$29,$L134,$K134,FALSE)*$S134*((1+'Inputs &amp; Summary'!$D$7)^AF$29))),IF($M134=Lists!$H$3,IF($K134&lt;1,((($R134*(1-$E134)+$Q134*(1-$F134))/$K134)*((1+'Inputs &amp; Summary'!$D$7)^AF$29)),((INT(AF$29/$K134)-INT((AF$29-1)/$K134))*($R134*(1-$E134)+$Q134*(1-$F134))*((1+'Inputs &amp; Summary'!$D$7)^AF$29))),((_xlfn.WEIBULL.DIST(AF$29,$L134,$K134,FALSE)*($R134*(1-$E134)+$Q134*(1-$F134))*((1+'Inputs &amp; Summary'!$D$7)^AF$29))))))</f>
        <v>0</v>
      </c>
      <c r="AG134" s="114">
        <f>$D134*IF(AG$29&gt;'Inputs &amp; Summary'!$D$5,0,IF(AG$29&gt;VLOOKUP($G134,Lists!$J$17:$K$21,2),IF($M134=Lists!$H$3,IF($K134&lt;1,(($S134/$K134)*((1+'Inputs &amp; Summary'!$D$7)^AG$29)),((INT(AG$29/$K134)-INT((AG$29-1)/$K134))*$S134*((1+'Inputs &amp; Summary'!$D$7)^AG$29))),(_xlfn.WEIBULL.DIST(AG$29,$L134,$K134,FALSE)*$S134*((1+'Inputs &amp; Summary'!$D$7)^AG$29))),IF($M134=Lists!$H$3,IF($K134&lt;1,((($R134*(1-$E134)+$Q134*(1-$F134))/$K134)*((1+'Inputs &amp; Summary'!$D$7)^AG$29)),((INT(AG$29/$K134)-INT((AG$29-1)/$K134))*($R134*(1-$E134)+$Q134*(1-$F134))*((1+'Inputs &amp; Summary'!$D$7)^AG$29))),((_xlfn.WEIBULL.DIST(AG$29,$L134,$K134,FALSE)*($R134*(1-$E134)+$Q134*(1-$F134))*((1+'Inputs &amp; Summary'!$D$7)^AG$29))))))</f>
        <v>0</v>
      </c>
      <c r="AH134" s="114">
        <f>$D134*IF(AH$29&gt;'Inputs &amp; Summary'!$D$5,0,IF(AH$29&gt;VLOOKUP($G134,Lists!$J$17:$K$21,2),IF($M134=Lists!$H$3,IF($K134&lt;1,(($S134/$K134)*((1+'Inputs &amp; Summary'!$D$7)^AH$29)),((INT(AH$29/$K134)-INT((AH$29-1)/$K134))*$S134*((1+'Inputs &amp; Summary'!$D$7)^AH$29))),(_xlfn.WEIBULL.DIST(AH$29,$L134,$K134,FALSE)*$S134*((1+'Inputs &amp; Summary'!$D$7)^AH$29))),IF($M134=Lists!$H$3,IF($K134&lt;1,((($R134*(1-$E134)+$Q134*(1-$F134))/$K134)*((1+'Inputs &amp; Summary'!$D$7)^AH$29)),((INT(AH$29/$K134)-INT((AH$29-1)/$K134))*($R134*(1-$E134)+$Q134*(1-$F134))*((1+'Inputs &amp; Summary'!$D$7)^AH$29))),((_xlfn.WEIBULL.DIST(AH$29,$L134,$K134,FALSE)*($R134*(1-$E134)+$Q134*(1-$F134))*((1+'Inputs &amp; Summary'!$D$7)^AH$29))))))</f>
        <v>0</v>
      </c>
      <c r="AI134" s="114">
        <f>$D134*IF(AI$29&gt;'Inputs &amp; Summary'!$D$5,0,IF(AI$29&gt;VLOOKUP($G134,Lists!$J$17:$K$21,2),IF($M134=Lists!$H$3,IF($K134&lt;1,(($S134/$K134)*((1+'Inputs &amp; Summary'!$D$7)^AI$29)),((INT(AI$29/$K134)-INT((AI$29-1)/$K134))*$S134*((1+'Inputs &amp; Summary'!$D$7)^AI$29))),(_xlfn.WEIBULL.DIST(AI$29,$L134,$K134,FALSE)*$S134*((1+'Inputs &amp; Summary'!$D$7)^AI$29))),IF($M134=Lists!$H$3,IF($K134&lt;1,((($R134*(1-$E134)+$Q134*(1-$F134))/$K134)*((1+'Inputs &amp; Summary'!$D$7)^AI$29)),((INT(AI$29/$K134)-INT((AI$29-1)/$K134))*($R134*(1-$E134)+$Q134*(1-$F134))*((1+'Inputs &amp; Summary'!$D$7)^AI$29))),((_xlfn.WEIBULL.DIST(AI$29,$L134,$K134,FALSE)*($R134*(1-$E134)+$Q134*(1-$F134))*((1+'Inputs &amp; Summary'!$D$7)^AI$29))))))</f>
        <v>0</v>
      </c>
      <c r="AJ134" s="114">
        <f>$D134*IF(AJ$29&gt;'Inputs &amp; Summary'!$D$5,0,IF(AJ$29&gt;VLOOKUP($G134,Lists!$J$17:$K$21,2),IF($M134=Lists!$H$3,IF($K134&lt;1,(($S134/$K134)*((1+'Inputs &amp; Summary'!$D$7)^AJ$29)),((INT(AJ$29/$K134)-INT((AJ$29-1)/$K134))*$S134*((1+'Inputs &amp; Summary'!$D$7)^AJ$29))),(_xlfn.WEIBULL.DIST(AJ$29,$L134,$K134,FALSE)*$S134*((1+'Inputs &amp; Summary'!$D$7)^AJ$29))),IF($M134=Lists!$H$3,IF($K134&lt;1,((($R134*(1-$E134)+$Q134*(1-$F134))/$K134)*((1+'Inputs &amp; Summary'!$D$7)^AJ$29)),((INT(AJ$29/$K134)-INT((AJ$29-1)/$K134))*($R134*(1-$E134)+$Q134*(1-$F134))*((1+'Inputs &amp; Summary'!$D$7)^AJ$29))),((_xlfn.WEIBULL.DIST(AJ$29,$L134,$K134,FALSE)*($R134*(1-$E134)+$Q134*(1-$F134))*((1+'Inputs &amp; Summary'!$D$7)^AJ$29))))))</f>
        <v>0</v>
      </c>
      <c r="AK134" s="114">
        <f>$D134*IF(AK$29&gt;'Inputs &amp; Summary'!$D$5,0,IF(AK$29&gt;VLOOKUP($G134,Lists!$J$17:$K$21,2),IF($M134=Lists!$H$3,IF($K134&lt;1,(($S134/$K134)*((1+'Inputs &amp; Summary'!$D$7)^AK$29)),((INT(AK$29/$K134)-INT((AK$29-1)/$K134))*$S134*((1+'Inputs &amp; Summary'!$D$7)^AK$29))),(_xlfn.WEIBULL.DIST(AK$29,$L134,$K134,FALSE)*$S134*((1+'Inputs &amp; Summary'!$D$7)^AK$29))),IF($M134=Lists!$H$3,IF($K134&lt;1,((($R134*(1-$E134)+$Q134*(1-$F134))/$K134)*((1+'Inputs &amp; Summary'!$D$7)^AK$29)),((INT(AK$29/$K134)-INT((AK$29-1)/$K134))*($R134*(1-$E134)+$Q134*(1-$F134))*((1+'Inputs &amp; Summary'!$D$7)^AK$29))),((_xlfn.WEIBULL.DIST(AK$29,$L134,$K134,FALSE)*($R134*(1-$E134)+$Q134*(1-$F134))*((1+'Inputs &amp; Summary'!$D$7)^AK$29))))))</f>
        <v>0</v>
      </c>
      <c r="AL134" s="114">
        <f>$D134*IF(AL$29&gt;'Inputs &amp; Summary'!$D$5,0,IF(AL$29&gt;VLOOKUP($G134,Lists!$J$17:$K$21,2),IF($M134=Lists!$H$3,IF($K134&lt;1,(($S134/$K134)*((1+'Inputs &amp; Summary'!$D$7)^AL$29)),((INT(AL$29/$K134)-INT((AL$29-1)/$K134))*$S134*((1+'Inputs &amp; Summary'!$D$7)^AL$29))),(_xlfn.WEIBULL.DIST(AL$29,$L134,$K134,FALSE)*$S134*((1+'Inputs &amp; Summary'!$D$7)^AL$29))),IF($M134=Lists!$H$3,IF($K134&lt;1,((($R134*(1-$E134)+$Q134*(1-$F134))/$K134)*((1+'Inputs &amp; Summary'!$D$7)^AL$29)),((INT(AL$29/$K134)-INT((AL$29-1)/$K134))*($R134*(1-$E134)+$Q134*(1-$F134))*((1+'Inputs &amp; Summary'!$D$7)^AL$29))),((_xlfn.WEIBULL.DIST(AL$29,$L134,$K134,FALSE)*($R134*(1-$E134)+$Q134*(1-$F134))*((1+'Inputs &amp; Summary'!$D$7)^AL$29))))))</f>
        <v>0</v>
      </c>
      <c r="AM134" s="114">
        <f>$D134*IF(AM$29&gt;'Inputs &amp; Summary'!$D$5,0,IF(AM$29&gt;VLOOKUP($G134,Lists!$J$17:$K$21,2),IF($M134=Lists!$H$3,IF($K134&lt;1,(($S134/$K134)*((1+'Inputs &amp; Summary'!$D$7)^AM$29)),((INT(AM$29/$K134)-INT((AM$29-1)/$K134))*$S134*((1+'Inputs &amp; Summary'!$D$7)^AM$29))),(_xlfn.WEIBULL.DIST(AM$29,$L134,$K134,FALSE)*$S134*((1+'Inputs &amp; Summary'!$D$7)^AM$29))),IF($M134=Lists!$H$3,IF($K134&lt;1,((($R134*(1-$E134)+$Q134*(1-$F134))/$K134)*((1+'Inputs &amp; Summary'!$D$7)^AM$29)),((INT(AM$29/$K134)-INT((AM$29-1)/$K134))*($R134*(1-$E134)+$Q134*(1-$F134))*((1+'Inputs &amp; Summary'!$D$7)^AM$29))),((_xlfn.WEIBULL.DIST(AM$29,$L134,$K134,FALSE)*($R134*(1-$E134)+$Q134*(1-$F134))*((1+'Inputs &amp; Summary'!$D$7)^AM$29))))))</f>
        <v>0</v>
      </c>
      <c r="AN134" s="114">
        <f>$D134*IF(AN$29&gt;'Inputs &amp; Summary'!$D$5,0,IF(AN$29&gt;VLOOKUP($G134,Lists!$J$17:$K$21,2),IF($M134=Lists!$H$3,IF($K134&lt;1,(($S134/$K134)*((1+'Inputs &amp; Summary'!$D$7)^AN$29)),((INT(AN$29/$K134)-INT((AN$29-1)/$K134))*$S134*((1+'Inputs &amp; Summary'!$D$7)^AN$29))),(_xlfn.WEIBULL.DIST(AN$29,$L134,$K134,FALSE)*$S134*((1+'Inputs &amp; Summary'!$D$7)^AN$29))),IF($M134=Lists!$H$3,IF($K134&lt;1,((($R134*(1-$E134)+$Q134*(1-$F134))/$K134)*((1+'Inputs &amp; Summary'!$D$7)^AN$29)),((INT(AN$29/$K134)-INT((AN$29-1)/$K134))*($R134*(1-$E134)+$Q134*(1-$F134))*((1+'Inputs &amp; Summary'!$D$7)^AN$29))),((_xlfn.WEIBULL.DIST(AN$29,$L134,$K134,FALSE)*($R134*(1-$E134)+$Q134*(1-$F134))*((1+'Inputs &amp; Summary'!$D$7)^AN$29))))))</f>
        <v>0</v>
      </c>
      <c r="AO134" s="114">
        <f>$D134*IF(AO$29&gt;'Inputs &amp; Summary'!$D$5,0,IF(AO$29&gt;VLOOKUP($G134,Lists!$J$17:$K$21,2),IF($M134=Lists!$H$3,IF($K134&lt;1,(($S134/$K134)*((1+'Inputs &amp; Summary'!$D$7)^AO$29)),((INT(AO$29/$K134)-INT((AO$29-1)/$K134))*$S134*((1+'Inputs &amp; Summary'!$D$7)^AO$29))),(_xlfn.WEIBULL.DIST(AO$29,$L134,$K134,FALSE)*$S134*((1+'Inputs &amp; Summary'!$D$7)^AO$29))),IF($M134=Lists!$H$3,IF($K134&lt;1,((($R134*(1-$E134)+$Q134*(1-$F134))/$K134)*((1+'Inputs &amp; Summary'!$D$7)^AO$29)),((INT(AO$29/$K134)-INT((AO$29-1)/$K134))*($R134*(1-$E134)+$Q134*(1-$F134))*((1+'Inputs &amp; Summary'!$D$7)^AO$29))),((_xlfn.WEIBULL.DIST(AO$29,$L134,$K134,FALSE)*($R134*(1-$E134)+$Q134*(1-$F134))*((1+'Inputs &amp; Summary'!$D$7)^AO$29))))))</f>
        <v>0</v>
      </c>
      <c r="AP134" s="114">
        <f>$D134*IF(AP$29&gt;'Inputs &amp; Summary'!$D$5,0,IF(AP$29&gt;VLOOKUP($G134,Lists!$J$17:$K$21,2),IF($M134=Lists!$H$3,IF($K134&lt;1,(($S134/$K134)*((1+'Inputs &amp; Summary'!$D$7)^AP$29)),((INT(AP$29/$K134)-INT((AP$29-1)/$K134))*$S134*((1+'Inputs &amp; Summary'!$D$7)^AP$29))),(_xlfn.WEIBULL.DIST(AP$29,$L134,$K134,FALSE)*$S134*((1+'Inputs &amp; Summary'!$D$7)^AP$29))),IF($M134=Lists!$H$3,IF($K134&lt;1,((($R134*(1-$E134)+$Q134*(1-$F134))/$K134)*((1+'Inputs &amp; Summary'!$D$7)^AP$29)),((INT(AP$29/$K134)-INT((AP$29-1)/$K134))*($R134*(1-$E134)+$Q134*(1-$F134))*((1+'Inputs &amp; Summary'!$D$7)^AP$29))),((_xlfn.WEIBULL.DIST(AP$29,$L134,$K134,FALSE)*($R134*(1-$E134)+$Q134*(1-$F134))*((1+'Inputs &amp; Summary'!$D$7)^AP$29))))))</f>
        <v>0</v>
      </c>
      <c r="AQ134" s="114">
        <f>$D134*IF(AQ$29&gt;'Inputs &amp; Summary'!$D$5,0,IF(AQ$29&gt;VLOOKUP($G134,Lists!$J$17:$K$21,2),IF($M134=Lists!$H$3,IF($K134&lt;1,(($S134/$K134)*((1+'Inputs &amp; Summary'!$D$7)^AQ$29)),((INT(AQ$29/$K134)-INT((AQ$29-1)/$K134))*$S134*((1+'Inputs &amp; Summary'!$D$7)^AQ$29))),(_xlfn.WEIBULL.DIST(AQ$29,$L134,$K134,FALSE)*$S134*((1+'Inputs &amp; Summary'!$D$7)^AQ$29))),IF($M134=Lists!$H$3,IF($K134&lt;1,((($R134*(1-$E134)+$Q134*(1-$F134))/$K134)*((1+'Inputs &amp; Summary'!$D$7)^AQ$29)),((INT(AQ$29/$K134)-INT((AQ$29-1)/$K134))*($R134*(1-$E134)+$Q134*(1-$F134))*((1+'Inputs &amp; Summary'!$D$7)^AQ$29))),((_xlfn.WEIBULL.DIST(AQ$29,$L134,$K134,FALSE)*($R134*(1-$E134)+$Q134*(1-$F134))*((1+'Inputs &amp; Summary'!$D$7)^AQ$29))))))</f>
        <v>0</v>
      </c>
      <c r="AR134" s="114">
        <f>$D134*IF(AR$29&gt;'Inputs &amp; Summary'!$D$5,0,IF(AR$29&gt;VLOOKUP($G134,Lists!$J$17:$K$21,2),IF($M134=Lists!$H$3,IF($K134&lt;1,(($S134/$K134)*((1+'Inputs &amp; Summary'!$D$7)^AR$29)),((INT(AR$29/$K134)-INT((AR$29-1)/$K134))*$S134*((1+'Inputs &amp; Summary'!$D$7)^AR$29))),(_xlfn.WEIBULL.DIST(AR$29,$L134,$K134,FALSE)*$S134*((1+'Inputs &amp; Summary'!$D$7)^AR$29))),IF($M134=Lists!$H$3,IF($K134&lt;1,((($R134*(1-$E134)+$Q134*(1-$F134))/$K134)*((1+'Inputs &amp; Summary'!$D$7)^AR$29)),((INT(AR$29/$K134)-INT((AR$29-1)/$K134))*($R134*(1-$E134)+$Q134*(1-$F134))*((1+'Inputs &amp; Summary'!$D$7)^AR$29))),((_xlfn.WEIBULL.DIST(AR$29,$L134,$K134,FALSE)*($R134*(1-$E134)+$Q134*(1-$F134))*((1+'Inputs &amp; Summary'!$D$7)^AR$29))))))</f>
        <v>0</v>
      </c>
      <c r="AS134" s="114">
        <f>$D134*IF(AS$29&gt;'Inputs &amp; Summary'!$D$5,0,IF(AS$29&gt;VLOOKUP($G134,Lists!$J$17:$K$21,2),IF($M134=Lists!$H$3,IF($K134&lt;1,(($S134/$K134)*((1+'Inputs &amp; Summary'!$D$7)^AS$29)),((INT(AS$29/$K134)-INT((AS$29-1)/$K134))*$S134*((1+'Inputs &amp; Summary'!$D$7)^AS$29))),(_xlfn.WEIBULL.DIST(AS$29,$L134,$K134,FALSE)*$S134*((1+'Inputs &amp; Summary'!$D$7)^AS$29))),IF($M134=Lists!$H$3,IF($K134&lt;1,((($R134*(1-$E134)+$Q134*(1-$F134))/$K134)*((1+'Inputs &amp; Summary'!$D$7)^AS$29)),((INT(AS$29/$K134)-INT((AS$29-1)/$K134))*($R134*(1-$E134)+$Q134*(1-$F134))*((1+'Inputs &amp; Summary'!$D$7)^AS$29))),((_xlfn.WEIBULL.DIST(AS$29,$L134,$K134,FALSE)*($R134*(1-$E134)+$Q134*(1-$F134))*((1+'Inputs &amp; Summary'!$D$7)^AS$29))))))</f>
        <v>0</v>
      </c>
      <c r="AT134" s="114">
        <f>$D134*IF(AT$29&gt;'Inputs &amp; Summary'!$D$5,0,IF(AT$29&gt;VLOOKUP($G134,Lists!$J$17:$K$21,2),IF($M134=Lists!$H$3,IF($K134&lt;1,(($S134/$K134)*((1+'Inputs &amp; Summary'!$D$7)^AT$29)),((INT(AT$29/$K134)-INT((AT$29-1)/$K134))*$S134*((1+'Inputs &amp; Summary'!$D$7)^AT$29))),(_xlfn.WEIBULL.DIST(AT$29,$L134,$K134,FALSE)*$S134*((1+'Inputs &amp; Summary'!$D$7)^AT$29))),IF($M134=Lists!$H$3,IF($K134&lt;1,((($R134*(1-$E134)+$Q134*(1-$F134))/$K134)*((1+'Inputs &amp; Summary'!$D$7)^AT$29)),((INT(AT$29/$K134)-INT((AT$29-1)/$K134))*($R134*(1-$E134)+$Q134*(1-$F134))*((1+'Inputs &amp; Summary'!$D$7)^AT$29))),((_xlfn.WEIBULL.DIST(AT$29,$L134,$K134,FALSE)*($R134*(1-$E134)+$Q134*(1-$F134))*((1+'Inputs &amp; Summary'!$D$7)^AT$29))))))</f>
        <v>0</v>
      </c>
      <c r="AU134" s="114">
        <f>$D134*IF(AU$29&gt;'Inputs &amp; Summary'!$D$5,0,IF(AU$29&gt;VLOOKUP($G134,Lists!$J$17:$K$21,2),IF($M134=Lists!$H$3,IF($K134&lt;1,(($S134/$K134)*((1+'Inputs &amp; Summary'!$D$7)^AU$29)),((INT(AU$29/$K134)-INT((AU$29-1)/$K134))*$S134*((1+'Inputs &amp; Summary'!$D$7)^AU$29))),(_xlfn.WEIBULL.DIST(AU$29,$L134,$K134,FALSE)*$S134*((1+'Inputs &amp; Summary'!$D$7)^AU$29))),IF($M134=Lists!$H$3,IF($K134&lt;1,((($R134*(1-$E134)+$Q134*(1-$F134))/$K134)*((1+'Inputs &amp; Summary'!$D$7)^AU$29)),((INT(AU$29/$K134)-INT((AU$29-1)/$K134))*($R134*(1-$E134)+$Q134*(1-$F134))*((1+'Inputs &amp; Summary'!$D$7)^AU$29))),((_xlfn.WEIBULL.DIST(AU$29,$L134,$K134,FALSE)*($R134*(1-$E134)+$Q134*(1-$F134))*((1+'Inputs &amp; Summary'!$D$7)^AU$29))))))</f>
        <v>0</v>
      </c>
      <c r="AV134" s="114">
        <f>$D134*IF(AV$29&gt;'Inputs &amp; Summary'!$D$5,0,IF(AV$29&gt;VLOOKUP($G134,Lists!$J$17:$K$21,2),IF($M134=Lists!$H$3,IF($K134&lt;1,(($S134/$K134)*((1+'Inputs &amp; Summary'!$D$7)^AV$29)),((INT(AV$29/$K134)-INT((AV$29-1)/$K134))*$S134*((1+'Inputs &amp; Summary'!$D$7)^AV$29))),(_xlfn.WEIBULL.DIST(AV$29,$L134,$K134,FALSE)*$S134*((1+'Inputs &amp; Summary'!$D$7)^AV$29))),IF($M134=Lists!$H$3,IF($K134&lt;1,((($R134*(1-$E134)+$Q134*(1-$F134))/$K134)*((1+'Inputs &amp; Summary'!$D$7)^AV$29)),((INT(AV$29/$K134)-INT((AV$29-1)/$K134))*($R134*(1-$E134)+$Q134*(1-$F134))*((1+'Inputs &amp; Summary'!$D$7)^AV$29))),((_xlfn.WEIBULL.DIST(AV$29,$L134,$K134,FALSE)*($R134*(1-$E134)+$Q134*(1-$F134))*((1+'Inputs &amp; Summary'!$D$7)^AV$29))))))</f>
        <v>0</v>
      </c>
      <c r="AW134" s="114">
        <f>$D134*IF(AW$29&gt;'Inputs &amp; Summary'!$D$5,0,IF(AW$29&gt;VLOOKUP($G134,Lists!$J$17:$K$21,2),IF($M134=Lists!$H$3,IF($K134&lt;1,(($S134/$K134)*((1+'Inputs &amp; Summary'!$D$7)^AW$29)),((INT(AW$29/$K134)-INT((AW$29-1)/$K134))*$S134*((1+'Inputs &amp; Summary'!$D$7)^AW$29))),(_xlfn.WEIBULL.DIST(AW$29,$L134,$K134,FALSE)*$S134*((1+'Inputs &amp; Summary'!$D$7)^AW$29))),IF($M134=Lists!$H$3,IF($K134&lt;1,((($R134*(1-$E134)+$Q134*(1-$F134))/$K134)*((1+'Inputs &amp; Summary'!$D$7)^AW$29)),((INT(AW$29/$K134)-INT((AW$29-1)/$K134))*($R134*(1-$E134)+$Q134*(1-$F134))*((1+'Inputs &amp; Summary'!$D$7)^AW$29))),((_xlfn.WEIBULL.DIST(AW$29,$L134,$K134,FALSE)*($R134*(1-$E134)+$Q134*(1-$F134))*((1+'Inputs &amp; Summary'!$D$7)^AW$29))))))</f>
        <v>0</v>
      </c>
      <c r="AX134" s="114">
        <f>$D134*IF(AX$29&gt;'Inputs &amp; Summary'!$D$5,0,IF(AX$29&gt;VLOOKUP($G134,Lists!$J$17:$K$21,2),IF($M134=Lists!$H$3,IF($K134&lt;1,(($S134/$K134)*((1+'Inputs &amp; Summary'!$D$7)^AX$29)),((INT(AX$29/$K134)-INT((AX$29-1)/$K134))*$S134*((1+'Inputs &amp; Summary'!$D$7)^AX$29))),(_xlfn.WEIBULL.DIST(AX$29,$L134,$K134,FALSE)*$S134*((1+'Inputs &amp; Summary'!$D$7)^AX$29))),IF($M134=Lists!$H$3,IF($K134&lt;1,((($R134*(1-$E134)+$Q134*(1-$F134))/$K134)*((1+'Inputs &amp; Summary'!$D$7)^AX$29)),((INT(AX$29/$K134)-INT((AX$29-1)/$K134))*($R134*(1-$E134)+$Q134*(1-$F134))*((1+'Inputs &amp; Summary'!$D$7)^AX$29))),((_xlfn.WEIBULL.DIST(AX$29,$L134,$K134,FALSE)*($R134*(1-$E134)+$Q134*(1-$F134))*((1+'Inputs &amp; Summary'!$D$7)^AX$29))))))</f>
        <v>0</v>
      </c>
      <c r="AY134" s="114">
        <f>$D134*IF(AY$29&gt;'Inputs &amp; Summary'!$D$5,0,IF(AY$29&gt;VLOOKUP($G134,Lists!$J$17:$K$21,2),IF($M134=Lists!$H$3,IF($K134&lt;1,(($S134/$K134)*((1+'Inputs &amp; Summary'!$D$7)^AY$29)),((INT(AY$29/$K134)-INT((AY$29-1)/$K134))*$S134*((1+'Inputs &amp; Summary'!$D$7)^AY$29))),(_xlfn.WEIBULL.DIST(AY$29,$L134,$K134,FALSE)*$S134*((1+'Inputs &amp; Summary'!$D$7)^AY$29))),IF($M134=Lists!$H$3,IF($K134&lt;1,((($R134*(1-$E134)+$Q134*(1-$F134))/$K134)*((1+'Inputs &amp; Summary'!$D$7)^AY$29)),((INT(AY$29/$K134)-INT((AY$29-1)/$K134))*($R134*(1-$E134)+$Q134*(1-$F134))*((1+'Inputs &amp; Summary'!$D$7)^AY$29))),((_xlfn.WEIBULL.DIST(AY$29,$L134,$K134,FALSE)*($R134*(1-$E134)+$Q134*(1-$F134))*((1+'Inputs &amp; Summary'!$D$7)^AY$29))))))</f>
        <v>0</v>
      </c>
      <c r="AZ134" s="114">
        <f>$D134*IF(AZ$29&gt;'Inputs &amp; Summary'!$D$5,0,IF(AZ$29&gt;VLOOKUP($G134,Lists!$J$17:$K$21,2),IF($M134=Lists!$H$3,IF($K134&lt;1,(($S134/$K134)*((1+'Inputs &amp; Summary'!$D$7)^AZ$29)),((INT(AZ$29/$K134)-INT((AZ$29-1)/$K134))*$S134*((1+'Inputs &amp; Summary'!$D$7)^AZ$29))),(_xlfn.WEIBULL.DIST(AZ$29,$L134,$K134,FALSE)*$S134*((1+'Inputs &amp; Summary'!$D$7)^AZ$29))),IF($M134=Lists!$H$3,IF($K134&lt;1,((($R134*(1-$E134)+$Q134*(1-$F134))/$K134)*((1+'Inputs &amp; Summary'!$D$7)^AZ$29)),((INT(AZ$29/$K134)-INT((AZ$29-1)/$K134))*($R134*(1-$E134)+$Q134*(1-$F134))*((1+'Inputs &amp; Summary'!$D$7)^AZ$29))),((_xlfn.WEIBULL.DIST(AZ$29,$L134,$K134,FALSE)*($R134*(1-$E134)+$Q134*(1-$F134))*((1+'Inputs &amp; Summary'!$D$7)^AZ$29))))))</f>
        <v>0</v>
      </c>
      <c r="BA134" s="114">
        <f>$D134*IF(BA$29&gt;'Inputs &amp; Summary'!$D$5,0,IF(BA$29&gt;VLOOKUP($G134,Lists!$J$17:$K$21,2),IF($M134=Lists!$H$3,IF($K134&lt;1,(($S134/$K134)*((1+'Inputs &amp; Summary'!$D$7)^BA$29)),((INT(BA$29/$K134)-INT((BA$29-1)/$K134))*$S134*((1+'Inputs &amp; Summary'!$D$7)^BA$29))),(_xlfn.WEIBULL.DIST(BA$29,$L134,$K134,FALSE)*$S134*((1+'Inputs &amp; Summary'!$D$7)^BA$29))),IF($M134=Lists!$H$3,IF($K134&lt;1,((($R134*(1-$E134)+$Q134*(1-$F134))/$K134)*((1+'Inputs &amp; Summary'!$D$7)^BA$29)),((INT(BA$29/$K134)-INT((BA$29-1)/$K134))*($R134*(1-$E134)+$Q134*(1-$F134))*((1+'Inputs &amp; Summary'!$D$7)^BA$29))),((_xlfn.WEIBULL.DIST(BA$29,$L134,$K134,FALSE)*($R134*(1-$E134)+$Q134*(1-$F134))*((1+'Inputs &amp; Summary'!$D$7)^BA$29))))))</f>
        <v>0</v>
      </c>
      <c r="BB134" s="114">
        <f>$D134*IF(BB$29&gt;'Inputs &amp; Summary'!$D$5,0,IF(BB$29&gt;VLOOKUP($G134,Lists!$J$17:$K$21,2),IF($M134=Lists!$H$3,IF($K134&lt;1,(($S134/$K134)*((1+'Inputs &amp; Summary'!$D$7)^BB$29)),((INT(BB$29/$K134)-INT((BB$29-1)/$K134))*$S134*((1+'Inputs &amp; Summary'!$D$7)^BB$29))),(_xlfn.WEIBULL.DIST(BB$29,$L134,$K134,FALSE)*$S134*((1+'Inputs &amp; Summary'!$D$7)^BB$29))),IF($M134=Lists!$H$3,IF($K134&lt;1,((($R134*(1-$E134)+$Q134*(1-$F134))/$K134)*((1+'Inputs &amp; Summary'!$D$7)^BB$29)),((INT(BB$29/$K134)-INT((BB$29-1)/$K134))*($R134*(1-$E134)+$Q134*(1-$F134))*((1+'Inputs &amp; Summary'!$D$7)^BB$29))),((_xlfn.WEIBULL.DIST(BB$29,$L134,$K134,FALSE)*($R134*(1-$E134)+$Q134*(1-$F134))*((1+'Inputs &amp; Summary'!$D$7)^BB$29))))))</f>
        <v>0</v>
      </c>
      <c r="BC134" s="114">
        <f>$D134*IF(BC$29&gt;'Inputs &amp; Summary'!$D$5,0,IF(BC$29&gt;VLOOKUP($G134,Lists!$J$17:$K$21,2),IF($M134=Lists!$H$3,IF($K134&lt;1,(($S134/$K134)*((1+'Inputs &amp; Summary'!$D$7)^BC$29)),((INT(BC$29/$K134)-INT((BC$29-1)/$K134))*$S134*((1+'Inputs &amp; Summary'!$D$7)^BC$29))),(_xlfn.WEIBULL.DIST(BC$29,$L134,$K134,FALSE)*$S134*((1+'Inputs &amp; Summary'!$D$7)^BC$29))),IF($M134=Lists!$H$3,IF($K134&lt;1,((($R134*(1-$E134)+$Q134*(1-$F134))/$K134)*((1+'Inputs &amp; Summary'!$D$7)^BC$29)),((INT(BC$29/$K134)-INT((BC$29-1)/$K134))*($R134*(1-$E134)+$Q134*(1-$F134))*((1+'Inputs &amp; Summary'!$D$7)^BC$29))),((_xlfn.WEIBULL.DIST(BC$29,$L134,$K134,FALSE)*($R134*(1-$E134)+$Q134*(1-$F134))*((1+'Inputs &amp; Summary'!$D$7)^BC$29))))))</f>
        <v>0</v>
      </c>
      <c r="BD134" s="114">
        <f>$D134*IF(BD$29&gt;'Inputs &amp; Summary'!$D$5,0,IF(BD$29&gt;VLOOKUP($G134,Lists!$J$17:$K$21,2),IF($M134=Lists!$H$3,IF($K134&lt;1,(($S134/$K134)*((1+'Inputs &amp; Summary'!$D$7)^BD$29)),((INT(BD$29/$K134)-INT((BD$29-1)/$K134))*$S134*((1+'Inputs &amp; Summary'!$D$7)^BD$29))),(_xlfn.WEIBULL.DIST(BD$29,$L134,$K134,FALSE)*$S134*((1+'Inputs &amp; Summary'!$D$7)^BD$29))),IF($M134=Lists!$H$3,IF($K134&lt;1,((($R134*(1-$E134)+$Q134*(1-$F134))/$K134)*((1+'Inputs &amp; Summary'!$D$7)^BD$29)),((INT(BD$29/$K134)-INT((BD$29-1)/$K134))*($R134*(1-$E134)+$Q134*(1-$F134))*((1+'Inputs &amp; Summary'!$D$7)^BD$29))),((_xlfn.WEIBULL.DIST(BD$29,$L134,$K134,FALSE)*($R134*(1-$E134)+$Q134*(1-$F134))*((1+'Inputs &amp; Summary'!$D$7)^BD$29))))))</f>
        <v>0</v>
      </c>
      <c r="BE134" s="114">
        <f>$D134*IF(BE$29&gt;'Inputs &amp; Summary'!$D$5,0,IF(BE$29&gt;VLOOKUP($G134,Lists!$J$17:$K$21,2),IF($M134=Lists!$H$3,IF($K134&lt;1,(($S134/$K134)*((1+'Inputs &amp; Summary'!$D$7)^BE$29)),((INT(BE$29/$K134)-INT((BE$29-1)/$K134))*$S134*((1+'Inputs &amp; Summary'!$D$7)^BE$29))),(_xlfn.WEIBULL.DIST(BE$29,$L134,$K134,FALSE)*$S134*((1+'Inputs &amp; Summary'!$D$7)^BE$29))),IF($M134=Lists!$H$3,IF($K134&lt;1,((($R134*(1-$E134)+$Q134*(1-$F134))/$K134)*((1+'Inputs &amp; Summary'!$D$7)^BE$29)),((INT(BE$29/$K134)-INT((BE$29-1)/$K134))*($R134*(1-$E134)+$Q134*(1-$F134))*((1+'Inputs &amp; Summary'!$D$7)^BE$29))),((_xlfn.WEIBULL.DIST(BE$29,$L134,$K134,FALSE)*($R134*(1-$E134)+$Q134*(1-$F134))*((1+'Inputs &amp; Summary'!$D$7)^BE$29))))))</f>
        <v>0</v>
      </c>
      <c r="BF134" s="114">
        <f>$D134*IF(BF$29&gt;'Inputs &amp; Summary'!$D$5,0,IF(BF$29&gt;VLOOKUP($G134,Lists!$J$17:$K$21,2),IF($M134=Lists!$H$3,IF($K134&lt;1,(($S134/$K134)*((1+'Inputs &amp; Summary'!$D$7)^BF$29)),((INT(BF$29/$K134)-INT((BF$29-1)/$K134))*$S134*((1+'Inputs &amp; Summary'!$D$7)^BF$29))),(_xlfn.WEIBULL.DIST(BF$29,$L134,$K134,FALSE)*$S134*((1+'Inputs &amp; Summary'!$D$7)^BF$29))),IF($M134=Lists!$H$3,IF($K134&lt;1,((($R134*(1-$E134)+$Q134*(1-$F134))/$K134)*((1+'Inputs &amp; Summary'!$D$7)^BF$29)),((INT(BF$29/$K134)-INT((BF$29-1)/$K134))*($R134*(1-$E134)+$Q134*(1-$F134))*((1+'Inputs &amp; Summary'!$D$7)^BF$29))),((_xlfn.WEIBULL.DIST(BF$29,$L134,$K134,FALSE)*($R134*(1-$E134)+$Q134*(1-$F134))*((1+'Inputs &amp; Summary'!$D$7)^BF$29))))))</f>
        <v>0</v>
      </c>
      <c r="BG134" s="114">
        <f>$D134*IF(BG$29&gt;'Inputs &amp; Summary'!$D$5,0,IF(BG$29&gt;VLOOKUP($G134,Lists!$J$17:$K$21,2),IF($M134=Lists!$H$3,IF($K134&lt;1,(($S134/$K134)*((1+'Inputs &amp; Summary'!$D$7)^BG$29)),((INT(BG$29/$K134)-INT((BG$29-1)/$K134))*$S134*((1+'Inputs &amp; Summary'!$D$7)^BG$29))),(_xlfn.WEIBULL.DIST(BG$29,$L134,$K134,FALSE)*$S134*((1+'Inputs &amp; Summary'!$D$7)^BG$29))),IF($M134=Lists!$H$3,IF($K134&lt;1,((($R134*(1-$E134)+$Q134*(1-$F134))/$K134)*((1+'Inputs &amp; Summary'!$D$7)^BG$29)),((INT(BG$29/$K134)-INT((BG$29-1)/$K134))*($R134*(1-$E134)+$Q134*(1-$F134))*((1+'Inputs &amp; Summary'!$D$7)^BG$29))),((_xlfn.WEIBULL.DIST(BG$29,$L134,$K134,FALSE)*($R134*(1-$E134)+$Q134*(1-$F134))*((1+'Inputs &amp; Summary'!$D$7)^BG$29))))))</f>
        <v>0</v>
      </c>
      <c r="BH134" s="114">
        <f>$D134*IF(BH$29&gt;'Inputs &amp; Summary'!$D$5,0,IF(BH$29&gt;VLOOKUP($G134,Lists!$J$17:$K$21,2),IF($M134=Lists!$H$3,IF($K134&lt;1,(($S134/$K134)*((1+'Inputs &amp; Summary'!$D$7)^BH$29)),((INT(BH$29/$K134)-INT((BH$29-1)/$K134))*$S134*((1+'Inputs &amp; Summary'!$D$7)^BH$29))),(_xlfn.WEIBULL.DIST(BH$29,$L134,$K134,FALSE)*$S134*((1+'Inputs &amp; Summary'!$D$7)^BH$29))),IF($M134=Lists!$H$3,IF($K134&lt;1,((($R134*(1-$E134)+$Q134*(1-$F134))/$K134)*((1+'Inputs &amp; Summary'!$D$7)^BH$29)),((INT(BH$29/$K134)-INT((BH$29-1)/$K134))*($R134*(1-$E134)+$Q134*(1-$F134))*((1+'Inputs &amp; Summary'!$D$7)^BH$29))),((_xlfn.WEIBULL.DIST(BH$29,$L134,$K134,FALSE)*($R134*(1-$E134)+$Q134*(1-$F134))*((1+'Inputs &amp; Summary'!$D$7)^BH$29))))))</f>
        <v>0</v>
      </c>
      <c r="BI134" s="114">
        <f>$D134*IF(BI$29&gt;'Inputs &amp; Summary'!$D$5,0,IF(BI$29&gt;VLOOKUP($G134,Lists!$J$17:$K$21,2),IF($M134=Lists!$H$3,IF($K134&lt;1,(($S134/$K134)*((1+'Inputs &amp; Summary'!$D$7)^BI$29)),((INT(BI$29/$K134)-INT((BI$29-1)/$K134))*$S134*((1+'Inputs &amp; Summary'!$D$7)^BI$29))),(_xlfn.WEIBULL.DIST(BI$29,$L134,$K134,FALSE)*$S134*((1+'Inputs &amp; Summary'!$D$7)^BI$29))),IF($M134=Lists!$H$3,IF($K134&lt;1,((($R134*(1-$E134)+$Q134*(1-$F134))/$K134)*((1+'Inputs &amp; Summary'!$D$7)^BI$29)),((INT(BI$29/$K134)-INT((BI$29-1)/$K134))*($R134*(1-$E134)+$Q134*(1-$F134))*((1+'Inputs &amp; Summary'!$D$7)^BI$29))),((_xlfn.WEIBULL.DIST(BI$29,$L134,$K134,FALSE)*($R134*(1-$E134)+$Q134*(1-$F134))*((1+'Inputs &amp; Summary'!$D$7)^BI$29))))))</f>
        <v>0</v>
      </c>
      <c r="BJ134" s="114">
        <f>$D134*IF(BJ$29&gt;'Inputs &amp; Summary'!$D$5,0,IF(BJ$29&gt;VLOOKUP($G134,Lists!$J$17:$K$21,2),IF($M134=Lists!$H$3,IF($K134&lt;1,(($S134/$K134)*((1+'Inputs &amp; Summary'!$D$7)^BJ$29)),((INT(BJ$29/$K134)-INT((BJ$29-1)/$K134))*$S134*((1+'Inputs &amp; Summary'!$D$7)^BJ$29))),(_xlfn.WEIBULL.DIST(BJ$29,$L134,$K134,FALSE)*$S134*((1+'Inputs &amp; Summary'!$D$7)^BJ$29))),IF($M134=Lists!$H$3,IF($K134&lt;1,((($R134*(1-$E134)+$Q134*(1-$F134))/$K134)*((1+'Inputs &amp; Summary'!$D$7)^BJ$29)),((INT(BJ$29/$K134)-INT((BJ$29-1)/$K134))*($R134*(1-$E134)+$Q134*(1-$F134))*((1+'Inputs &amp; Summary'!$D$7)^BJ$29))),((_xlfn.WEIBULL.DIST(BJ$29,$L134,$K134,FALSE)*($R134*(1-$E134)+$Q134*(1-$F134))*((1+'Inputs &amp; Summary'!$D$7)^BJ$29))))))</f>
        <v>0</v>
      </c>
      <c r="BK134" s="114">
        <f>$D134*IF(BK$29&gt;'Inputs &amp; Summary'!$D$5,0,IF(BK$29&gt;VLOOKUP($G134,Lists!$J$17:$K$21,2),IF($M134=Lists!$H$3,IF($K134&lt;1,(($S134/$K134)*((1+'Inputs &amp; Summary'!$D$7)^BK$29)),((INT(BK$29/$K134)-INT((BK$29-1)/$K134))*$S134*((1+'Inputs &amp; Summary'!$D$7)^BK$29))),(_xlfn.WEIBULL.DIST(BK$29,$L134,$K134,FALSE)*$S134*((1+'Inputs &amp; Summary'!$D$7)^BK$29))),IF($M134=Lists!$H$3,IF($K134&lt;1,((($R134*(1-$E134)+$Q134*(1-$F134))/$K134)*((1+'Inputs &amp; Summary'!$D$7)^BK$29)),((INT(BK$29/$K134)-INT((BK$29-1)/$K134))*($R134*(1-$E134)+$Q134*(1-$F134))*((1+'Inputs &amp; Summary'!$D$7)^BK$29))),((_xlfn.WEIBULL.DIST(BK$29,$L134,$K134,FALSE)*($R134*(1-$E134)+$Q134*(1-$F134))*((1+'Inputs &amp; Summary'!$D$7)^BK$29))))))</f>
        <v>0</v>
      </c>
      <c r="BL134" s="114">
        <f>$D134*IF(BL$29&gt;'Inputs &amp; Summary'!$D$5,0,IF(BL$29&gt;VLOOKUP($G134,Lists!$J$17:$K$21,2),IF($M134=Lists!$H$3,IF($K134&lt;1,(($S134/$K134)*((1+'Inputs &amp; Summary'!$D$7)^BL$29)),((INT(BL$29/$K134)-INT((BL$29-1)/$K134))*$S134*((1+'Inputs &amp; Summary'!$D$7)^BL$29))),(_xlfn.WEIBULL.DIST(BL$29,$L134,$K134,FALSE)*$S134*((1+'Inputs &amp; Summary'!$D$7)^BL$29))),IF($M134=Lists!$H$3,IF($K134&lt;1,((($R134*(1-$E134)+$Q134*(1-$F134))/$K134)*((1+'Inputs &amp; Summary'!$D$7)^BL$29)),((INT(BL$29/$K134)-INT((BL$29-1)/$K134))*($R134*(1-$E134)+$Q134*(1-$F134))*((1+'Inputs &amp; Summary'!$D$7)^BL$29))),((_xlfn.WEIBULL.DIST(BL$29,$L134,$K134,FALSE)*($R134*(1-$E134)+$Q134*(1-$F134))*((1+'Inputs &amp; Summary'!$D$7)^BL$29))))))</f>
        <v>0</v>
      </c>
    </row>
    <row r="135" spans="1:64" x14ac:dyDescent="0.3">
      <c r="A135" s="79" t="s">
        <v>275</v>
      </c>
      <c r="B135" s="33" t="s">
        <v>307</v>
      </c>
      <c r="C135" s="33" t="s">
        <v>39</v>
      </c>
      <c r="D135" s="68">
        <v>0</v>
      </c>
      <c r="E135" s="68">
        <v>0</v>
      </c>
      <c r="F135" s="68">
        <v>0</v>
      </c>
      <c r="G135" s="213" t="s">
        <v>433</v>
      </c>
      <c r="H135" s="34"/>
      <c r="I135" s="34" t="s">
        <v>270</v>
      </c>
      <c r="J135" s="33">
        <f>VLOOKUP(I135,'Labor Rates'!$A$1:$B$16,2)</f>
        <v>25.173076923076923</v>
      </c>
      <c r="K135" s="35">
        <v>1</v>
      </c>
      <c r="L135" s="35">
        <v>1</v>
      </c>
      <c r="M135" s="33" t="s">
        <v>259</v>
      </c>
      <c r="N135" s="84">
        <f>'Inputs &amp; Summary'!$D$44</f>
        <v>103.04449648711943</v>
      </c>
      <c r="O135" s="35">
        <v>0.1</v>
      </c>
      <c r="P135" s="5">
        <v>0</v>
      </c>
      <c r="Q135" s="73">
        <f t="shared" si="21"/>
        <v>259.39470365699879</v>
      </c>
      <c r="R135" s="73">
        <f t="shared" si="22"/>
        <v>0</v>
      </c>
      <c r="S135" s="74">
        <f t="shared" si="23"/>
        <v>0</v>
      </c>
      <c r="T135" s="88"/>
      <c r="U135" s="80"/>
      <c r="V135" s="87">
        <f t="shared" si="24"/>
        <v>0</v>
      </c>
      <c r="W135" s="87">
        <f>NPV('Inputs &amp; Summary'!$D$6,Y135:BL135)</f>
        <v>0</v>
      </c>
      <c r="X135" s="90">
        <f t="shared" si="25"/>
        <v>0</v>
      </c>
      <c r="Y135" s="114">
        <f>$D135*IF(Y$29&gt;'Inputs &amp; Summary'!$D$5,0,IF(Y$29&gt;VLOOKUP($G135,Lists!$J$17:$K$21,2),IF($M135=Lists!$H$3,IF($K135&lt;1,(($S135/$K135)*((1+'Inputs &amp; Summary'!$D$7)^Y$29)),((INT(Y$29/$K135)-INT((Y$29-1)/$K135))*$S135*((1+'Inputs &amp; Summary'!$D$7)^Y$29))),(_xlfn.WEIBULL.DIST(Y$29,$L135,$K135,FALSE)*$S135*((1+'Inputs &amp; Summary'!$D$7)^Y$29))),IF($M135=Lists!$H$3,IF($K135&lt;1,((($R135*(1-$E135)+$Q135*(1-$F135))/$K135)*((1+'Inputs &amp; Summary'!$D$7)^Y$29)),((INT(Y$29/$K135)-INT((Y$29-1)/$K135))*($R135*(1-$E135)+$Q135*(1-$F135))*((1+'Inputs &amp; Summary'!$D$7)^Y$29))),((_xlfn.WEIBULL.DIST(Y$29,$L135,$K135,FALSE)*($R135*(1-$E135)+$Q135*(1-$F135))*((1+'Inputs &amp; Summary'!$D$7)^Y$29))))))</f>
        <v>0</v>
      </c>
      <c r="Z135" s="114">
        <f>$D135*IF(Z$29&gt;'Inputs &amp; Summary'!$D$5,0,IF(Z$29&gt;VLOOKUP($G135,Lists!$J$17:$K$21,2),IF($M135=Lists!$H$3,IF($K135&lt;1,(($S135/$K135)*((1+'Inputs &amp; Summary'!$D$7)^Z$29)),((INT(Z$29/$K135)-INT((Z$29-1)/$K135))*$S135*((1+'Inputs &amp; Summary'!$D$7)^Z$29))),(_xlfn.WEIBULL.DIST(Z$29,$L135,$K135,FALSE)*$S135*((1+'Inputs &amp; Summary'!$D$7)^Z$29))),IF($M135=Lists!$H$3,IF($K135&lt;1,((($R135*(1-$E135)+$Q135*(1-$F135))/$K135)*((1+'Inputs &amp; Summary'!$D$7)^Z$29)),((INT(Z$29/$K135)-INT((Z$29-1)/$K135))*($R135*(1-$E135)+$Q135*(1-$F135))*((1+'Inputs &amp; Summary'!$D$7)^Z$29))),((_xlfn.WEIBULL.DIST(Z$29,$L135,$K135,FALSE)*($R135*(1-$E135)+$Q135*(1-$F135))*((1+'Inputs &amp; Summary'!$D$7)^Z$29))))))</f>
        <v>0</v>
      </c>
      <c r="AA135" s="114">
        <f>$D135*IF(AA$29&gt;'Inputs &amp; Summary'!$D$5,0,IF(AA$29&gt;VLOOKUP($G135,Lists!$J$17:$K$21,2),IF($M135=Lists!$H$3,IF($K135&lt;1,(($S135/$K135)*((1+'Inputs &amp; Summary'!$D$7)^AA$29)),((INT(AA$29/$K135)-INT((AA$29-1)/$K135))*$S135*((1+'Inputs &amp; Summary'!$D$7)^AA$29))),(_xlfn.WEIBULL.DIST(AA$29,$L135,$K135,FALSE)*$S135*((1+'Inputs &amp; Summary'!$D$7)^AA$29))),IF($M135=Lists!$H$3,IF($K135&lt;1,((($R135*(1-$E135)+$Q135*(1-$F135))/$K135)*((1+'Inputs &amp; Summary'!$D$7)^AA$29)),((INT(AA$29/$K135)-INT((AA$29-1)/$K135))*($R135*(1-$E135)+$Q135*(1-$F135))*((1+'Inputs &amp; Summary'!$D$7)^AA$29))),((_xlfn.WEIBULL.DIST(AA$29,$L135,$K135,FALSE)*($R135*(1-$E135)+$Q135*(1-$F135))*((1+'Inputs &amp; Summary'!$D$7)^AA$29))))))</f>
        <v>0</v>
      </c>
      <c r="AB135" s="114">
        <f>$D135*IF(AB$29&gt;'Inputs &amp; Summary'!$D$5,0,IF(AB$29&gt;VLOOKUP($G135,Lists!$J$17:$K$21,2),IF($M135=Lists!$H$3,IF($K135&lt;1,(($S135/$K135)*((1+'Inputs &amp; Summary'!$D$7)^AB$29)),((INT(AB$29/$K135)-INT((AB$29-1)/$K135))*$S135*((1+'Inputs &amp; Summary'!$D$7)^AB$29))),(_xlfn.WEIBULL.DIST(AB$29,$L135,$K135,FALSE)*$S135*((1+'Inputs &amp; Summary'!$D$7)^AB$29))),IF($M135=Lists!$H$3,IF($K135&lt;1,((($R135*(1-$E135)+$Q135*(1-$F135))/$K135)*((1+'Inputs &amp; Summary'!$D$7)^AB$29)),((INT(AB$29/$K135)-INT((AB$29-1)/$K135))*($R135*(1-$E135)+$Q135*(1-$F135))*((1+'Inputs &amp; Summary'!$D$7)^AB$29))),((_xlfn.WEIBULL.DIST(AB$29,$L135,$K135,FALSE)*($R135*(1-$E135)+$Q135*(1-$F135))*((1+'Inputs &amp; Summary'!$D$7)^AB$29))))))</f>
        <v>0</v>
      </c>
      <c r="AC135" s="114">
        <f>$D135*IF(AC$29&gt;'Inputs &amp; Summary'!$D$5,0,IF(AC$29&gt;VLOOKUP($G135,Lists!$J$17:$K$21,2),IF($M135=Lists!$H$3,IF($K135&lt;1,(($S135/$K135)*((1+'Inputs &amp; Summary'!$D$7)^AC$29)),((INT(AC$29/$K135)-INT((AC$29-1)/$K135))*$S135*((1+'Inputs &amp; Summary'!$D$7)^AC$29))),(_xlfn.WEIBULL.DIST(AC$29,$L135,$K135,FALSE)*$S135*((1+'Inputs &amp; Summary'!$D$7)^AC$29))),IF($M135=Lists!$H$3,IF($K135&lt;1,((($R135*(1-$E135)+$Q135*(1-$F135))/$K135)*((1+'Inputs &amp; Summary'!$D$7)^AC$29)),((INT(AC$29/$K135)-INT((AC$29-1)/$K135))*($R135*(1-$E135)+$Q135*(1-$F135))*((1+'Inputs &amp; Summary'!$D$7)^AC$29))),((_xlfn.WEIBULL.DIST(AC$29,$L135,$K135,FALSE)*($R135*(1-$E135)+$Q135*(1-$F135))*((1+'Inputs &amp; Summary'!$D$7)^AC$29))))))</f>
        <v>0</v>
      </c>
      <c r="AD135" s="114">
        <f>$D135*IF(AD$29&gt;'Inputs &amp; Summary'!$D$5,0,IF(AD$29&gt;VLOOKUP($G135,Lists!$J$17:$K$21,2),IF($M135=Lists!$H$3,IF($K135&lt;1,(($S135/$K135)*((1+'Inputs &amp; Summary'!$D$7)^AD$29)),((INT(AD$29/$K135)-INT((AD$29-1)/$K135))*$S135*((1+'Inputs &amp; Summary'!$D$7)^AD$29))),(_xlfn.WEIBULL.DIST(AD$29,$L135,$K135,FALSE)*$S135*((1+'Inputs &amp; Summary'!$D$7)^AD$29))),IF($M135=Lists!$H$3,IF($K135&lt;1,((($R135*(1-$E135)+$Q135*(1-$F135))/$K135)*((1+'Inputs &amp; Summary'!$D$7)^AD$29)),((INT(AD$29/$K135)-INT((AD$29-1)/$K135))*($R135*(1-$E135)+$Q135*(1-$F135))*((1+'Inputs &amp; Summary'!$D$7)^AD$29))),((_xlfn.WEIBULL.DIST(AD$29,$L135,$K135,FALSE)*($R135*(1-$E135)+$Q135*(1-$F135))*((1+'Inputs &amp; Summary'!$D$7)^AD$29))))))</f>
        <v>0</v>
      </c>
      <c r="AE135" s="114">
        <f>$D135*IF(AE$29&gt;'Inputs &amp; Summary'!$D$5,0,IF(AE$29&gt;VLOOKUP($G135,Lists!$J$17:$K$21,2),IF($M135=Lists!$H$3,IF($K135&lt;1,(($S135/$K135)*((1+'Inputs &amp; Summary'!$D$7)^AE$29)),((INT(AE$29/$K135)-INT((AE$29-1)/$K135))*$S135*((1+'Inputs &amp; Summary'!$D$7)^AE$29))),(_xlfn.WEIBULL.DIST(AE$29,$L135,$K135,FALSE)*$S135*((1+'Inputs &amp; Summary'!$D$7)^AE$29))),IF($M135=Lists!$H$3,IF($K135&lt;1,((($R135*(1-$E135)+$Q135*(1-$F135))/$K135)*((1+'Inputs &amp; Summary'!$D$7)^AE$29)),((INT(AE$29/$K135)-INT((AE$29-1)/$K135))*($R135*(1-$E135)+$Q135*(1-$F135))*((1+'Inputs &amp; Summary'!$D$7)^AE$29))),((_xlfn.WEIBULL.DIST(AE$29,$L135,$K135,FALSE)*($R135*(1-$E135)+$Q135*(1-$F135))*((1+'Inputs &amp; Summary'!$D$7)^AE$29))))))</f>
        <v>0</v>
      </c>
      <c r="AF135" s="114">
        <f>$D135*IF(AF$29&gt;'Inputs &amp; Summary'!$D$5,0,IF(AF$29&gt;VLOOKUP($G135,Lists!$J$17:$K$21,2),IF($M135=Lists!$H$3,IF($K135&lt;1,(($S135/$K135)*((1+'Inputs &amp; Summary'!$D$7)^AF$29)),((INT(AF$29/$K135)-INT((AF$29-1)/$K135))*$S135*((1+'Inputs &amp; Summary'!$D$7)^AF$29))),(_xlfn.WEIBULL.DIST(AF$29,$L135,$K135,FALSE)*$S135*((1+'Inputs &amp; Summary'!$D$7)^AF$29))),IF($M135=Lists!$H$3,IF($K135&lt;1,((($R135*(1-$E135)+$Q135*(1-$F135))/$K135)*((1+'Inputs &amp; Summary'!$D$7)^AF$29)),((INT(AF$29/$K135)-INT((AF$29-1)/$K135))*($R135*(1-$E135)+$Q135*(1-$F135))*((1+'Inputs &amp; Summary'!$D$7)^AF$29))),((_xlfn.WEIBULL.DIST(AF$29,$L135,$K135,FALSE)*($R135*(1-$E135)+$Q135*(1-$F135))*((1+'Inputs &amp; Summary'!$D$7)^AF$29))))))</f>
        <v>0</v>
      </c>
      <c r="AG135" s="114">
        <f>$D135*IF(AG$29&gt;'Inputs &amp; Summary'!$D$5,0,IF(AG$29&gt;VLOOKUP($G135,Lists!$J$17:$K$21,2),IF($M135=Lists!$H$3,IF($K135&lt;1,(($S135/$K135)*((1+'Inputs &amp; Summary'!$D$7)^AG$29)),((INT(AG$29/$K135)-INT((AG$29-1)/$K135))*$S135*((1+'Inputs &amp; Summary'!$D$7)^AG$29))),(_xlfn.WEIBULL.DIST(AG$29,$L135,$K135,FALSE)*$S135*((1+'Inputs &amp; Summary'!$D$7)^AG$29))),IF($M135=Lists!$H$3,IF($K135&lt;1,((($R135*(1-$E135)+$Q135*(1-$F135))/$K135)*((1+'Inputs &amp; Summary'!$D$7)^AG$29)),((INT(AG$29/$K135)-INT((AG$29-1)/$K135))*($R135*(1-$E135)+$Q135*(1-$F135))*((1+'Inputs &amp; Summary'!$D$7)^AG$29))),((_xlfn.WEIBULL.DIST(AG$29,$L135,$K135,FALSE)*($R135*(1-$E135)+$Q135*(1-$F135))*((1+'Inputs &amp; Summary'!$D$7)^AG$29))))))</f>
        <v>0</v>
      </c>
      <c r="AH135" s="114">
        <f>$D135*IF(AH$29&gt;'Inputs &amp; Summary'!$D$5,0,IF(AH$29&gt;VLOOKUP($G135,Lists!$J$17:$K$21,2),IF($M135=Lists!$H$3,IF($K135&lt;1,(($S135/$K135)*((1+'Inputs &amp; Summary'!$D$7)^AH$29)),((INT(AH$29/$K135)-INT((AH$29-1)/$K135))*$S135*((1+'Inputs &amp; Summary'!$D$7)^AH$29))),(_xlfn.WEIBULL.DIST(AH$29,$L135,$K135,FALSE)*$S135*((1+'Inputs &amp; Summary'!$D$7)^AH$29))),IF($M135=Lists!$H$3,IF($K135&lt;1,((($R135*(1-$E135)+$Q135*(1-$F135))/$K135)*((1+'Inputs &amp; Summary'!$D$7)^AH$29)),((INT(AH$29/$K135)-INT((AH$29-1)/$K135))*($R135*(1-$E135)+$Q135*(1-$F135))*((1+'Inputs &amp; Summary'!$D$7)^AH$29))),((_xlfn.WEIBULL.DIST(AH$29,$L135,$K135,FALSE)*($R135*(1-$E135)+$Q135*(1-$F135))*((1+'Inputs &amp; Summary'!$D$7)^AH$29))))))</f>
        <v>0</v>
      </c>
      <c r="AI135" s="114">
        <f>$D135*IF(AI$29&gt;'Inputs &amp; Summary'!$D$5,0,IF(AI$29&gt;VLOOKUP($G135,Lists!$J$17:$K$21,2),IF($M135=Lists!$H$3,IF($K135&lt;1,(($S135/$K135)*((1+'Inputs &amp; Summary'!$D$7)^AI$29)),((INT(AI$29/$K135)-INT((AI$29-1)/$K135))*$S135*((1+'Inputs &amp; Summary'!$D$7)^AI$29))),(_xlfn.WEIBULL.DIST(AI$29,$L135,$K135,FALSE)*$S135*((1+'Inputs &amp; Summary'!$D$7)^AI$29))),IF($M135=Lists!$H$3,IF($K135&lt;1,((($R135*(1-$E135)+$Q135*(1-$F135))/$K135)*((1+'Inputs &amp; Summary'!$D$7)^AI$29)),((INT(AI$29/$K135)-INT((AI$29-1)/$K135))*($R135*(1-$E135)+$Q135*(1-$F135))*((1+'Inputs &amp; Summary'!$D$7)^AI$29))),((_xlfn.WEIBULL.DIST(AI$29,$L135,$K135,FALSE)*($R135*(1-$E135)+$Q135*(1-$F135))*((1+'Inputs &amp; Summary'!$D$7)^AI$29))))))</f>
        <v>0</v>
      </c>
      <c r="AJ135" s="114">
        <f>$D135*IF(AJ$29&gt;'Inputs &amp; Summary'!$D$5,0,IF(AJ$29&gt;VLOOKUP($G135,Lists!$J$17:$K$21,2),IF($M135=Lists!$H$3,IF($K135&lt;1,(($S135/$K135)*((1+'Inputs &amp; Summary'!$D$7)^AJ$29)),((INT(AJ$29/$K135)-INT((AJ$29-1)/$K135))*$S135*((1+'Inputs &amp; Summary'!$D$7)^AJ$29))),(_xlfn.WEIBULL.DIST(AJ$29,$L135,$K135,FALSE)*$S135*((1+'Inputs &amp; Summary'!$D$7)^AJ$29))),IF($M135=Lists!$H$3,IF($K135&lt;1,((($R135*(1-$E135)+$Q135*(1-$F135))/$K135)*((1+'Inputs &amp; Summary'!$D$7)^AJ$29)),((INT(AJ$29/$K135)-INT((AJ$29-1)/$K135))*($R135*(1-$E135)+$Q135*(1-$F135))*((1+'Inputs &amp; Summary'!$D$7)^AJ$29))),((_xlfn.WEIBULL.DIST(AJ$29,$L135,$K135,FALSE)*($R135*(1-$E135)+$Q135*(1-$F135))*((1+'Inputs &amp; Summary'!$D$7)^AJ$29))))))</f>
        <v>0</v>
      </c>
      <c r="AK135" s="114">
        <f>$D135*IF(AK$29&gt;'Inputs &amp; Summary'!$D$5,0,IF(AK$29&gt;VLOOKUP($G135,Lists!$J$17:$K$21,2),IF($M135=Lists!$H$3,IF($K135&lt;1,(($S135/$K135)*((1+'Inputs &amp; Summary'!$D$7)^AK$29)),((INT(AK$29/$K135)-INT((AK$29-1)/$K135))*$S135*((1+'Inputs &amp; Summary'!$D$7)^AK$29))),(_xlfn.WEIBULL.DIST(AK$29,$L135,$K135,FALSE)*$S135*((1+'Inputs &amp; Summary'!$D$7)^AK$29))),IF($M135=Lists!$H$3,IF($K135&lt;1,((($R135*(1-$E135)+$Q135*(1-$F135))/$K135)*((1+'Inputs &amp; Summary'!$D$7)^AK$29)),((INT(AK$29/$K135)-INT((AK$29-1)/$K135))*($R135*(1-$E135)+$Q135*(1-$F135))*((1+'Inputs &amp; Summary'!$D$7)^AK$29))),((_xlfn.WEIBULL.DIST(AK$29,$L135,$K135,FALSE)*($R135*(1-$E135)+$Q135*(1-$F135))*((1+'Inputs &amp; Summary'!$D$7)^AK$29))))))</f>
        <v>0</v>
      </c>
      <c r="AL135" s="114">
        <f>$D135*IF(AL$29&gt;'Inputs &amp; Summary'!$D$5,0,IF(AL$29&gt;VLOOKUP($G135,Lists!$J$17:$K$21,2),IF($M135=Lists!$H$3,IF($K135&lt;1,(($S135/$K135)*((1+'Inputs &amp; Summary'!$D$7)^AL$29)),((INT(AL$29/$K135)-INT((AL$29-1)/$K135))*$S135*((1+'Inputs &amp; Summary'!$D$7)^AL$29))),(_xlfn.WEIBULL.DIST(AL$29,$L135,$K135,FALSE)*$S135*((1+'Inputs &amp; Summary'!$D$7)^AL$29))),IF($M135=Lists!$H$3,IF($K135&lt;1,((($R135*(1-$E135)+$Q135*(1-$F135))/$K135)*((1+'Inputs &amp; Summary'!$D$7)^AL$29)),((INT(AL$29/$K135)-INT((AL$29-1)/$K135))*($R135*(1-$E135)+$Q135*(1-$F135))*((1+'Inputs &amp; Summary'!$D$7)^AL$29))),((_xlfn.WEIBULL.DIST(AL$29,$L135,$K135,FALSE)*($R135*(1-$E135)+$Q135*(1-$F135))*((1+'Inputs &amp; Summary'!$D$7)^AL$29))))))</f>
        <v>0</v>
      </c>
      <c r="AM135" s="114">
        <f>$D135*IF(AM$29&gt;'Inputs &amp; Summary'!$D$5,0,IF(AM$29&gt;VLOOKUP($G135,Lists!$J$17:$K$21,2),IF($M135=Lists!$H$3,IF($K135&lt;1,(($S135/$K135)*((1+'Inputs &amp; Summary'!$D$7)^AM$29)),((INT(AM$29/$K135)-INT((AM$29-1)/$K135))*$S135*((1+'Inputs &amp; Summary'!$D$7)^AM$29))),(_xlfn.WEIBULL.DIST(AM$29,$L135,$K135,FALSE)*$S135*((1+'Inputs &amp; Summary'!$D$7)^AM$29))),IF($M135=Lists!$H$3,IF($K135&lt;1,((($R135*(1-$E135)+$Q135*(1-$F135))/$K135)*((1+'Inputs &amp; Summary'!$D$7)^AM$29)),((INT(AM$29/$K135)-INT((AM$29-1)/$K135))*($R135*(1-$E135)+$Q135*(1-$F135))*((1+'Inputs &amp; Summary'!$D$7)^AM$29))),((_xlfn.WEIBULL.DIST(AM$29,$L135,$K135,FALSE)*($R135*(1-$E135)+$Q135*(1-$F135))*((1+'Inputs &amp; Summary'!$D$7)^AM$29))))))</f>
        <v>0</v>
      </c>
      <c r="AN135" s="114">
        <f>$D135*IF(AN$29&gt;'Inputs &amp; Summary'!$D$5,0,IF(AN$29&gt;VLOOKUP($G135,Lists!$J$17:$K$21,2),IF($M135=Lists!$H$3,IF($K135&lt;1,(($S135/$K135)*((1+'Inputs &amp; Summary'!$D$7)^AN$29)),((INT(AN$29/$K135)-INT((AN$29-1)/$K135))*$S135*((1+'Inputs &amp; Summary'!$D$7)^AN$29))),(_xlfn.WEIBULL.DIST(AN$29,$L135,$K135,FALSE)*$S135*((1+'Inputs &amp; Summary'!$D$7)^AN$29))),IF($M135=Lists!$H$3,IF($K135&lt;1,((($R135*(1-$E135)+$Q135*(1-$F135))/$K135)*((1+'Inputs &amp; Summary'!$D$7)^AN$29)),((INT(AN$29/$K135)-INT((AN$29-1)/$K135))*($R135*(1-$E135)+$Q135*(1-$F135))*((1+'Inputs &amp; Summary'!$D$7)^AN$29))),((_xlfn.WEIBULL.DIST(AN$29,$L135,$K135,FALSE)*($R135*(1-$E135)+$Q135*(1-$F135))*((1+'Inputs &amp; Summary'!$D$7)^AN$29))))))</f>
        <v>0</v>
      </c>
      <c r="AO135" s="114">
        <f>$D135*IF(AO$29&gt;'Inputs &amp; Summary'!$D$5,0,IF(AO$29&gt;VLOOKUP($G135,Lists!$J$17:$K$21,2),IF($M135=Lists!$H$3,IF($K135&lt;1,(($S135/$K135)*((1+'Inputs &amp; Summary'!$D$7)^AO$29)),((INT(AO$29/$K135)-INT((AO$29-1)/$K135))*$S135*((1+'Inputs &amp; Summary'!$D$7)^AO$29))),(_xlfn.WEIBULL.DIST(AO$29,$L135,$K135,FALSE)*$S135*((1+'Inputs &amp; Summary'!$D$7)^AO$29))),IF($M135=Lists!$H$3,IF($K135&lt;1,((($R135*(1-$E135)+$Q135*(1-$F135))/$K135)*((1+'Inputs &amp; Summary'!$D$7)^AO$29)),((INT(AO$29/$K135)-INT((AO$29-1)/$K135))*($R135*(1-$E135)+$Q135*(1-$F135))*((1+'Inputs &amp; Summary'!$D$7)^AO$29))),((_xlfn.WEIBULL.DIST(AO$29,$L135,$K135,FALSE)*($R135*(1-$E135)+$Q135*(1-$F135))*((1+'Inputs &amp; Summary'!$D$7)^AO$29))))))</f>
        <v>0</v>
      </c>
      <c r="AP135" s="114">
        <f>$D135*IF(AP$29&gt;'Inputs &amp; Summary'!$D$5,0,IF(AP$29&gt;VLOOKUP($G135,Lists!$J$17:$K$21,2),IF($M135=Lists!$H$3,IF($K135&lt;1,(($S135/$K135)*((1+'Inputs &amp; Summary'!$D$7)^AP$29)),((INT(AP$29/$K135)-INT((AP$29-1)/$K135))*$S135*((1+'Inputs &amp; Summary'!$D$7)^AP$29))),(_xlfn.WEIBULL.DIST(AP$29,$L135,$K135,FALSE)*$S135*((1+'Inputs &amp; Summary'!$D$7)^AP$29))),IF($M135=Lists!$H$3,IF($K135&lt;1,((($R135*(1-$E135)+$Q135*(1-$F135))/$K135)*((1+'Inputs &amp; Summary'!$D$7)^AP$29)),((INT(AP$29/$K135)-INT((AP$29-1)/$K135))*($R135*(1-$E135)+$Q135*(1-$F135))*((1+'Inputs &amp; Summary'!$D$7)^AP$29))),((_xlfn.WEIBULL.DIST(AP$29,$L135,$K135,FALSE)*($R135*(1-$E135)+$Q135*(1-$F135))*((1+'Inputs &amp; Summary'!$D$7)^AP$29))))))</f>
        <v>0</v>
      </c>
      <c r="AQ135" s="114">
        <f>$D135*IF(AQ$29&gt;'Inputs &amp; Summary'!$D$5,0,IF(AQ$29&gt;VLOOKUP($G135,Lists!$J$17:$K$21,2),IF($M135=Lists!$H$3,IF($K135&lt;1,(($S135/$K135)*((1+'Inputs &amp; Summary'!$D$7)^AQ$29)),((INT(AQ$29/$K135)-INT((AQ$29-1)/$K135))*$S135*((1+'Inputs &amp; Summary'!$D$7)^AQ$29))),(_xlfn.WEIBULL.DIST(AQ$29,$L135,$K135,FALSE)*$S135*((1+'Inputs &amp; Summary'!$D$7)^AQ$29))),IF($M135=Lists!$H$3,IF($K135&lt;1,((($R135*(1-$E135)+$Q135*(1-$F135))/$K135)*((1+'Inputs &amp; Summary'!$D$7)^AQ$29)),((INT(AQ$29/$K135)-INT((AQ$29-1)/$K135))*($R135*(1-$E135)+$Q135*(1-$F135))*((1+'Inputs &amp; Summary'!$D$7)^AQ$29))),((_xlfn.WEIBULL.DIST(AQ$29,$L135,$K135,FALSE)*($R135*(1-$E135)+$Q135*(1-$F135))*((1+'Inputs &amp; Summary'!$D$7)^AQ$29))))))</f>
        <v>0</v>
      </c>
      <c r="AR135" s="114">
        <f>$D135*IF(AR$29&gt;'Inputs &amp; Summary'!$D$5,0,IF(AR$29&gt;VLOOKUP($G135,Lists!$J$17:$K$21,2),IF($M135=Lists!$H$3,IF($K135&lt;1,(($S135/$K135)*((1+'Inputs &amp; Summary'!$D$7)^AR$29)),((INT(AR$29/$K135)-INT((AR$29-1)/$K135))*$S135*((1+'Inputs &amp; Summary'!$D$7)^AR$29))),(_xlfn.WEIBULL.DIST(AR$29,$L135,$K135,FALSE)*$S135*((1+'Inputs &amp; Summary'!$D$7)^AR$29))),IF($M135=Lists!$H$3,IF($K135&lt;1,((($R135*(1-$E135)+$Q135*(1-$F135))/$K135)*((1+'Inputs &amp; Summary'!$D$7)^AR$29)),((INT(AR$29/$K135)-INT((AR$29-1)/$K135))*($R135*(1-$E135)+$Q135*(1-$F135))*((1+'Inputs &amp; Summary'!$D$7)^AR$29))),((_xlfn.WEIBULL.DIST(AR$29,$L135,$K135,FALSE)*($R135*(1-$E135)+$Q135*(1-$F135))*((1+'Inputs &amp; Summary'!$D$7)^AR$29))))))</f>
        <v>0</v>
      </c>
      <c r="AS135" s="114">
        <f>$D135*IF(AS$29&gt;'Inputs &amp; Summary'!$D$5,0,IF(AS$29&gt;VLOOKUP($G135,Lists!$J$17:$K$21,2),IF($M135=Lists!$H$3,IF($K135&lt;1,(($S135/$K135)*((1+'Inputs &amp; Summary'!$D$7)^AS$29)),((INT(AS$29/$K135)-INT((AS$29-1)/$K135))*$S135*((1+'Inputs &amp; Summary'!$D$7)^AS$29))),(_xlfn.WEIBULL.DIST(AS$29,$L135,$K135,FALSE)*$S135*((1+'Inputs &amp; Summary'!$D$7)^AS$29))),IF($M135=Lists!$H$3,IF($K135&lt;1,((($R135*(1-$E135)+$Q135*(1-$F135))/$K135)*((1+'Inputs &amp; Summary'!$D$7)^AS$29)),((INT(AS$29/$K135)-INT((AS$29-1)/$K135))*($R135*(1-$E135)+$Q135*(1-$F135))*((1+'Inputs &amp; Summary'!$D$7)^AS$29))),((_xlfn.WEIBULL.DIST(AS$29,$L135,$K135,FALSE)*($R135*(1-$E135)+$Q135*(1-$F135))*((1+'Inputs &amp; Summary'!$D$7)^AS$29))))))</f>
        <v>0</v>
      </c>
      <c r="AT135" s="114">
        <f>$D135*IF(AT$29&gt;'Inputs &amp; Summary'!$D$5,0,IF(AT$29&gt;VLOOKUP($G135,Lists!$J$17:$K$21,2),IF($M135=Lists!$H$3,IF($K135&lt;1,(($S135/$K135)*((1+'Inputs &amp; Summary'!$D$7)^AT$29)),((INT(AT$29/$K135)-INT((AT$29-1)/$K135))*$S135*((1+'Inputs &amp; Summary'!$D$7)^AT$29))),(_xlfn.WEIBULL.DIST(AT$29,$L135,$K135,FALSE)*$S135*((1+'Inputs &amp; Summary'!$D$7)^AT$29))),IF($M135=Lists!$H$3,IF($K135&lt;1,((($R135*(1-$E135)+$Q135*(1-$F135))/$K135)*((1+'Inputs &amp; Summary'!$D$7)^AT$29)),((INT(AT$29/$K135)-INT((AT$29-1)/$K135))*($R135*(1-$E135)+$Q135*(1-$F135))*((1+'Inputs &amp; Summary'!$D$7)^AT$29))),((_xlfn.WEIBULL.DIST(AT$29,$L135,$K135,FALSE)*($R135*(1-$E135)+$Q135*(1-$F135))*((1+'Inputs &amp; Summary'!$D$7)^AT$29))))))</f>
        <v>0</v>
      </c>
      <c r="AU135" s="114">
        <f>$D135*IF(AU$29&gt;'Inputs &amp; Summary'!$D$5,0,IF(AU$29&gt;VLOOKUP($G135,Lists!$J$17:$K$21,2),IF($M135=Lists!$H$3,IF($K135&lt;1,(($S135/$K135)*((1+'Inputs &amp; Summary'!$D$7)^AU$29)),((INT(AU$29/$K135)-INT((AU$29-1)/$K135))*$S135*((1+'Inputs &amp; Summary'!$D$7)^AU$29))),(_xlfn.WEIBULL.DIST(AU$29,$L135,$K135,FALSE)*$S135*((1+'Inputs &amp; Summary'!$D$7)^AU$29))),IF($M135=Lists!$H$3,IF($K135&lt;1,((($R135*(1-$E135)+$Q135*(1-$F135))/$K135)*((1+'Inputs &amp; Summary'!$D$7)^AU$29)),((INT(AU$29/$K135)-INT((AU$29-1)/$K135))*($R135*(1-$E135)+$Q135*(1-$F135))*((1+'Inputs &amp; Summary'!$D$7)^AU$29))),((_xlfn.WEIBULL.DIST(AU$29,$L135,$K135,FALSE)*($R135*(1-$E135)+$Q135*(1-$F135))*((1+'Inputs &amp; Summary'!$D$7)^AU$29))))))</f>
        <v>0</v>
      </c>
      <c r="AV135" s="114">
        <f>$D135*IF(AV$29&gt;'Inputs &amp; Summary'!$D$5,0,IF(AV$29&gt;VLOOKUP($G135,Lists!$J$17:$K$21,2),IF($M135=Lists!$H$3,IF($K135&lt;1,(($S135/$K135)*((1+'Inputs &amp; Summary'!$D$7)^AV$29)),((INT(AV$29/$K135)-INT((AV$29-1)/$K135))*$S135*((1+'Inputs &amp; Summary'!$D$7)^AV$29))),(_xlfn.WEIBULL.DIST(AV$29,$L135,$K135,FALSE)*$S135*((1+'Inputs &amp; Summary'!$D$7)^AV$29))),IF($M135=Lists!$H$3,IF($K135&lt;1,((($R135*(1-$E135)+$Q135*(1-$F135))/$K135)*((1+'Inputs &amp; Summary'!$D$7)^AV$29)),((INT(AV$29/$K135)-INT((AV$29-1)/$K135))*($R135*(1-$E135)+$Q135*(1-$F135))*((1+'Inputs &amp; Summary'!$D$7)^AV$29))),((_xlfn.WEIBULL.DIST(AV$29,$L135,$K135,FALSE)*($R135*(1-$E135)+$Q135*(1-$F135))*((1+'Inputs &amp; Summary'!$D$7)^AV$29))))))</f>
        <v>0</v>
      </c>
      <c r="AW135" s="114">
        <f>$D135*IF(AW$29&gt;'Inputs &amp; Summary'!$D$5,0,IF(AW$29&gt;VLOOKUP($G135,Lists!$J$17:$K$21,2),IF($M135=Lists!$H$3,IF($K135&lt;1,(($S135/$K135)*((1+'Inputs &amp; Summary'!$D$7)^AW$29)),((INT(AW$29/$K135)-INT((AW$29-1)/$K135))*$S135*((1+'Inputs &amp; Summary'!$D$7)^AW$29))),(_xlfn.WEIBULL.DIST(AW$29,$L135,$K135,FALSE)*$S135*((1+'Inputs &amp; Summary'!$D$7)^AW$29))),IF($M135=Lists!$H$3,IF($K135&lt;1,((($R135*(1-$E135)+$Q135*(1-$F135))/$K135)*((1+'Inputs &amp; Summary'!$D$7)^AW$29)),((INT(AW$29/$K135)-INT((AW$29-1)/$K135))*($R135*(1-$E135)+$Q135*(1-$F135))*((1+'Inputs &amp; Summary'!$D$7)^AW$29))),((_xlfn.WEIBULL.DIST(AW$29,$L135,$K135,FALSE)*($R135*(1-$E135)+$Q135*(1-$F135))*((1+'Inputs &amp; Summary'!$D$7)^AW$29))))))</f>
        <v>0</v>
      </c>
      <c r="AX135" s="114">
        <f>$D135*IF(AX$29&gt;'Inputs &amp; Summary'!$D$5,0,IF(AX$29&gt;VLOOKUP($G135,Lists!$J$17:$K$21,2),IF($M135=Lists!$H$3,IF($K135&lt;1,(($S135/$K135)*((1+'Inputs &amp; Summary'!$D$7)^AX$29)),((INT(AX$29/$K135)-INT((AX$29-1)/$K135))*$S135*((1+'Inputs &amp; Summary'!$D$7)^AX$29))),(_xlfn.WEIBULL.DIST(AX$29,$L135,$K135,FALSE)*$S135*((1+'Inputs &amp; Summary'!$D$7)^AX$29))),IF($M135=Lists!$H$3,IF($K135&lt;1,((($R135*(1-$E135)+$Q135*(1-$F135))/$K135)*((1+'Inputs &amp; Summary'!$D$7)^AX$29)),((INT(AX$29/$K135)-INT((AX$29-1)/$K135))*($R135*(1-$E135)+$Q135*(1-$F135))*((1+'Inputs &amp; Summary'!$D$7)^AX$29))),((_xlfn.WEIBULL.DIST(AX$29,$L135,$K135,FALSE)*($R135*(1-$E135)+$Q135*(1-$F135))*((1+'Inputs &amp; Summary'!$D$7)^AX$29))))))</f>
        <v>0</v>
      </c>
      <c r="AY135" s="114">
        <f>$D135*IF(AY$29&gt;'Inputs &amp; Summary'!$D$5,0,IF(AY$29&gt;VLOOKUP($G135,Lists!$J$17:$K$21,2),IF($M135=Lists!$H$3,IF($K135&lt;1,(($S135/$K135)*((1+'Inputs &amp; Summary'!$D$7)^AY$29)),((INT(AY$29/$K135)-INT((AY$29-1)/$K135))*$S135*((1+'Inputs &amp; Summary'!$D$7)^AY$29))),(_xlfn.WEIBULL.DIST(AY$29,$L135,$K135,FALSE)*$S135*((1+'Inputs &amp; Summary'!$D$7)^AY$29))),IF($M135=Lists!$H$3,IF($K135&lt;1,((($R135*(1-$E135)+$Q135*(1-$F135))/$K135)*((1+'Inputs &amp; Summary'!$D$7)^AY$29)),((INT(AY$29/$K135)-INT((AY$29-1)/$K135))*($R135*(1-$E135)+$Q135*(1-$F135))*((1+'Inputs &amp; Summary'!$D$7)^AY$29))),((_xlfn.WEIBULL.DIST(AY$29,$L135,$K135,FALSE)*($R135*(1-$E135)+$Q135*(1-$F135))*((1+'Inputs &amp; Summary'!$D$7)^AY$29))))))</f>
        <v>0</v>
      </c>
      <c r="AZ135" s="114">
        <f>$D135*IF(AZ$29&gt;'Inputs &amp; Summary'!$D$5,0,IF(AZ$29&gt;VLOOKUP($G135,Lists!$J$17:$K$21,2),IF($M135=Lists!$H$3,IF($K135&lt;1,(($S135/$K135)*((1+'Inputs &amp; Summary'!$D$7)^AZ$29)),((INT(AZ$29/$K135)-INT((AZ$29-1)/$K135))*$S135*((1+'Inputs &amp; Summary'!$D$7)^AZ$29))),(_xlfn.WEIBULL.DIST(AZ$29,$L135,$K135,FALSE)*$S135*((1+'Inputs &amp; Summary'!$D$7)^AZ$29))),IF($M135=Lists!$H$3,IF($K135&lt;1,((($R135*(1-$E135)+$Q135*(1-$F135))/$K135)*((1+'Inputs &amp; Summary'!$D$7)^AZ$29)),((INT(AZ$29/$K135)-INT((AZ$29-1)/$K135))*($R135*(1-$E135)+$Q135*(1-$F135))*((1+'Inputs &amp; Summary'!$D$7)^AZ$29))),((_xlfn.WEIBULL.DIST(AZ$29,$L135,$K135,FALSE)*($R135*(1-$E135)+$Q135*(1-$F135))*((1+'Inputs &amp; Summary'!$D$7)^AZ$29))))))</f>
        <v>0</v>
      </c>
      <c r="BA135" s="114">
        <f>$D135*IF(BA$29&gt;'Inputs &amp; Summary'!$D$5,0,IF(BA$29&gt;VLOOKUP($G135,Lists!$J$17:$K$21,2),IF($M135=Lists!$H$3,IF($K135&lt;1,(($S135/$K135)*((1+'Inputs &amp; Summary'!$D$7)^BA$29)),((INT(BA$29/$K135)-INT((BA$29-1)/$K135))*$S135*((1+'Inputs &amp; Summary'!$D$7)^BA$29))),(_xlfn.WEIBULL.DIST(BA$29,$L135,$K135,FALSE)*$S135*((1+'Inputs &amp; Summary'!$D$7)^BA$29))),IF($M135=Lists!$H$3,IF($K135&lt;1,((($R135*(1-$E135)+$Q135*(1-$F135))/$K135)*((1+'Inputs &amp; Summary'!$D$7)^BA$29)),((INT(BA$29/$K135)-INT((BA$29-1)/$K135))*($R135*(1-$E135)+$Q135*(1-$F135))*((1+'Inputs &amp; Summary'!$D$7)^BA$29))),((_xlfn.WEIBULL.DIST(BA$29,$L135,$K135,FALSE)*($R135*(1-$E135)+$Q135*(1-$F135))*((1+'Inputs &amp; Summary'!$D$7)^BA$29))))))</f>
        <v>0</v>
      </c>
      <c r="BB135" s="114">
        <f>$D135*IF(BB$29&gt;'Inputs &amp; Summary'!$D$5,0,IF(BB$29&gt;VLOOKUP($G135,Lists!$J$17:$K$21,2),IF($M135=Lists!$H$3,IF($K135&lt;1,(($S135/$K135)*((1+'Inputs &amp; Summary'!$D$7)^BB$29)),((INT(BB$29/$K135)-INT((BB$29-1)/$K135))*$S135*((1+'Inputs &amp; Summary'!$D$7)^BB$29))),(_xlfn.WEIBULL.DIST(BB$29,$L135,$K135,FALSE)*$S135*((1+'Inputs &amp; Summary'!$D$7)^BB$29))),IF($M135=Lists!$H$3,IF($K135&lt;1,((($R135*(1-$E135)+$Q135*(1-$F135))/$K135)*((1+'Inputs &amp; Summary'!$D$7)^BB$29)),((INT(BB$29/$K135)-INT((BB$29-1)/$K135))*($R135*(1-$E135)+$Q135*(1-$F135))*((1+'Inputs &amp; Summary'!$D$7)^BB$29))),((_xlfn.WEIBULL.DIST(BB$29,$L135,$K135,FALSE)*($R135*(1-$E135)+$Q135*(1-$F135))*((1+'Inputs &amp; Summary'!$D$7)^BB$29))))))</f>
        <v>0</v>
      </c>
      <c r="BC135" s="114">
        <f>$D135*IF(BC$29&gt;'Inputs &amp; Summary'!$D$5,0,IF(BC$29&gt;VLOOKUP($G135,Lists!$J$17:$K$21,2),IF($M135=Lists!$H$3,IF($K135&lt;1,(($S135/$K135)*((1+'Inputs &amp; Summary'!$D$7)^BC$29)),((INT(BC$29/$K135)-INT((BC$29-1)/$K135))*$S135*((1+'Inputs &amp; Summary'!$D$7)^BC$29))),(_xlfn.WEIBULL.DIST(BC$29,$L135,$K135,FALSE)*$S135*((1+'Inputs &amp; Summary'!$D$7)^BC$29))),IF($M135=Lists!$H$3,IF($K135&lt;1,((($R135*(1-$E135)+$Q135*(1-$F135))/$K135)*((1+'Inputs &amp; Summary'!$D$7)^BC$29)),((INT(BC$29/$K135)-INT((BC$29-1)/$K135))*($R135*(1-$E135)+$Q135*(1-$F135))*((1+'Inputs &amp; Summary'!$D$7)^BC$29))),((_xlfn.WEIBULL.DIST(BC$29,$L135,$K135,FALSE)*($R135*(1-$E135)+$Q135*(1-$F135))*((1+'Inputs &amp; Summary'!$D$7)^BC$29))))))</f>
        <v>0</v>
      </c>
      <c r="BD135" s="114">
        <f>$D135*IF(BD$29&gt;'Inputs &amp; Summary'!$D$5,0,IF(BD$29&gt;VLOOKUP($G135,Lists!$J$17:$K$21,2),IF($M135=Lists!$H$3,IF($K135&lt;1,(($S135/$K135)*((1+'Inputs &amp; Summary'!$D$7)^BD$29)),((INT(BD$29/$K135)-INT((BD$29-1)/$K135))*$S135*((1+'Inputs &amp; Summary'!$D$7)^BD$29))),(_xlfn.WEIBULL.DIST(BD$29,$L135,$K135,FALSE)*$S135*((1+'Inputs &amp; Summary'!$D$7)^BD$29))),IF($M135=Lists!$H$3,IF($K135&lt;1,((($R135*(1-$E135)+$Q135*(1-$F135))/$K135)*((1+'Inputs &amp; Summary'!$D$7)^BD$29)),((INT(BD$29/$K135)-INT((BD$29-1)/$K135))*($R135*(1-$E135)+$Q135*(1-$F135))*((1+'Inputs &amp; Summary'!$D$7)^BD$29))),((_xlfn.WEIBULL.DIST(BD$29,$L135,$K135,FALSE)*($R135*(1-$E135)+$Q135*(1-$F135))*((1+'Inputs &amp; Summary'!$D$7)^BD$29))))))</f>
        <v>0</v>
      </c>
      <c r="BE135" s="114">
        <f>$D135*IF(BE$29&gt;'Inputs &amp; Summary'!$D$5,0,IF(BE$29&gt;VLOOKUP($G135,Lists!$J$17:$K$21,2),IF($M135=Lists!$H$3,IF($K135&lt;1,(($S135/$K135)*((1+'Inputs &amp; Summary'!$D$7)^BE$29)),((INT(BE$29/$K135)-INT((BE$29-1)/$K135))*$S135*((1+'Inputs &amp; Summary'!$D$7)^BE$29))),(_xlfn.WEIBULL.DIST(BE$29,$L135,$K135,FALSE)*$S135*((1+'Inputs &amp; Summary'!$D$7)^BE$29))),IF($M135=Lists!$H$3,IF($K135&lt;1,((($R135*(1-$E135)+$Q135*(1-$F135))/$K135)*((1+'Inputs &amp; Summary'!$D$7)^BE$29)),((INT(BE$29/$K135)-INT((BE$29-1)/$K135))*($R135*(1-$E135)+$Q135*(1-$F135))*((1+'Inputs &amp; Summary'!$D$7)^BE$29))),((_xlfn.WEIBULL.DIST(BE$29,$L135,$K135,FALSE)*($R135*(1-$E135)+$Q135*(1-$F135))*((1+'Inputs &amp; Summary'!$D$7)^BE$29))))))</f>
        <v>0</v>
      </c>
      <c r="BF135" s="114">
        <f>$D135*IF(BF$29&gt;'Inputs &amp; Summary'!$D$5,0,IF(BF$29&gt;VLOOKUP($G135,Lists!$J$17:$K$21,2),IF($M135=Lists!$H$3,IF($K135&lt;1,(($S135/$K135)*((1+'Inputs &amp; Summary'!$D$7)^BF$29)),((INT(BF$29/$K135)-INT((BF$29-1)/$K135))*$S135*((1+'Inputs &amp; Summary'!$D$7)^BF$29))),(_xlfn.WEIBULL.DIST(BF$29,$L135,$K135,FALSE)*$S135*((1+'Inputs &amp; Summary'!$D$7)^BF$29))),IF($M135=Lists!$H$3,IF($K135&lt;1,((($R135*(1-$E135)+$Q135*(1-$F135))/$K135)*((1+'Inputs &amp; Summary'!$D$7)^BF$29)),((INT(BF$29/$K135)-INT((BF$29-1)/$K135))*($R135*(1-$E135)+$Q135*(1-$F135))*((1+'Inputs &amp; Summary'!$D$7)^BF$29))),((_xlfn.WEIBULL.DIST(BF$29,$L135,$K135,FALSE)*($R135*(1-$E135)+$Q135*(1-$F135))*((1+'Inputs &amp; Summary'!$D$7)^BF$29))))))</f>
        <v>0</v>
      </c>
      <c r="BG135" s="114">
        <f>$D135*IF(BG$29&gt;'Inputs &amp; Summary'!$D$5,0,IF(BG$29&gt;VLOOKUP($G135,Lists!$J$17:$K$21,2),IF($M135=Lists!$H$3,IF($K135&lt;1,(($S135/$K135)*((1+'Inputs &amp; Summary'!$D$7)^BG$29)),((INT(BG$29/$K135)-INT((BG$29-1)/$K135))*$S135*((1+'Inputs &amp; Summary'!$D$7)^BG$29))),(_xlfn.WEIBULL.DIST(BG$29,$L135,$K135,FALSE)*$S135*((1+'Inputs &amp; Summary'!$D$7)^BG$29))),IF($M135=Lists!$H$3,IF($K135&lt;1,((($R135*(1-$E135)+$Q135*(1-$F135))/$K135)*((1+'Inputs &amp; Summary'!$D$7)^BG$29)),((INT(BG$29/$K135)-INT((BG$29-1)/$K135))*($R135*(1-$E135)+$Q135*(1-$F135))*((1+'Inputs &amp; Summary'!$D$7)^BG$29))),((_xlfn.WEIBULL.DIST(BG$29,$L135,$K135,FALSE)*($R135*(1-$E135)+$Q135*(1-$F135))*((1+'Inputs &amp; Summary'!$D$7)^BG$29))))))</f>
        <v>0</v>
      </c>
      <c r="BH135" s="114">
        <f>$D135*IF(BH$29&gt;'Inputs &amp; Summary'!$D$5,0,IF(BH$29&gt;VLOOKUP($G135,Lists!$J$17:$K$21,2),IF($M135=Lists!$H$3,IF($K135&lt;1,(($S135/$K135)*((1+'Inputs &amp; Summary'!$D$7)^BH$29)),((INT(BH$29/$K135)-INT((BH$29-1)/$K135))*$S135*((1+'Inputs &amp; Summary'!$D$7)^BH$29))),(_xlfn.WEIBULL.DIST(BH$29,$L135,$K135,FALSE)*$S135*((1+'Inputs &amp; Summary'!$D$7)^BH$29))),IF($M135=Lists!$H$3,IF($K135&lt;1,((($R135*(1-$E135)+$Q135*(1-$F135))/$K135)*((1+'Inputs &amp; Summary'!$D$7)^BH$29)),((INT(BH$29/$K135)-INT((BH$29-1)/$K135))*($R135*(1-$E135)+$Q135*(1-$F135))*((1+'Inputs &amp; Summary'!$D$7)^BH$29))),((_xlfn.WEIBULL.DIST(BH$29,$L135,$K135,FALSE)*($R135*(1-$E135)+$Q135*(1-$F135))*((1+'Inputs &amp; Summary'!$D$7)^BH$29))))))</f>
        <v>0</v>
      </c>
      <c r="BI135" s="114">
        <f>$D135*IF(BI$29&gt;'Inputs &amp; Summary'!$D$5,0,IF(BI$29&gt;VLOOKUP($G135,Lists!$J$17:$K$21,2),IF($M135=Lists!$H$3,IF($K135&lt;1,(($S135/$K135)*((1+'Inputs &amp; Summary'!$D$7)^BI$29)),((INT(BI$29/$K135)-INT((BI$29-1)/$K135))*$S135*((1+'Inputs &amp; Summary'!$D$7)^BI$29))),(_xlfn.WEIBULL.DIST(BI$29,$L135,$K135,FALSE)*$S135*((1+'Inputs &amp; Summary'!$D$7)^BI$29))),IF($M135=Lists!$H$3,IF($K135&lt;1,((($R135*(1-$E135)+$Q135*(1-$F135))/$K135)*((1+'Inputs &amp; Summary'!$D$7)^BI$29)),((INT(BI$29/$K135)-INT((BI$29-1)/$K135))*($R135*(1-$E135)+$Q135*(1-$F135))*((1+'Inputs &amp; Summary'!$D$7)^BI$29))),((_xlfn.WEIBULL.DIST(BI$29,$L135,$K135,FALSE)*($R135*(1-$E135)+$Q135*(1-$F135))*((1+'Inputs &amp; Summary'!$D$7)^BI$29))))))</f>
        <v>0</v>
      </c>
      <c r="BJ135" s="114">
        <f>$D135*IF(BJ$29&gt;'Inputs &amp; Summary'!$D$5,0,IF(BJ$29&gt;VLOOKUP($G135,Lists!$J$17:$K$21,2),IF($M135=Lists!$H$3,IF($K135&lt;1,(($S135/$K135)*((1+'Inputs &amp; Summary'!$D$7)^BJ$29)),((INT(BJ$29/$K135)-INT((BJ$29-1)/$K135))*$S135*((1+'Inputs &amp; Summary'!$D$7)^BJ$29))),(_xlfn.WEIBULL.DIST(BJ$29,$L135,$K135,FALSE)*$S135*((1+'Inputs &amp; Summary'!$D$7)^BJ$29))),IF($M135=Lists!$H$3,IF($K135&lt;1,((($R135*(1-$E135)+$Q135*(1-$F135))/$K135)*((1+'Inputs &amp; Summary'!$D$7)^BJ$29)),((INT(BJ$29/$K135)-INT((BJ$29-1)/$K135))*($R135*(1-$E135)+$Q135*(1-$F135))*((1+'Inputs &amp; Summary'!$D$7)^BJ$29))),((_xlfn.WEIBULL.DIST(BJ$29,$L135,$K135,FALSE)*($R135*(1-$E135)+$Q135*(1-$F135))*((1+'Inputs &amp; Summary'!$D$7)^BJ$29))))))</f>
        <v>0</v>
      </c>
      <c r="BK135" s="114">
        <f>$D135*IF(BK$29&gt;'Inputs &amp; Summary'!$D$5,0,IF(BK$29&gt;VLOOKUP($G135,Lists!$J$17:$K$21,2),IF($M135=Lists!$H$3,IF($K135&lt;1,(($S135/$K135)*((1+'Inputs &amp; Summary'!$D$7)^BK$29)),((INT(BK$29/$K135)-INT((BK$29-1)/$K135))*$S135*((1+'Inputs &amp; Summary'!$D$7)^BK$29))),(_xlfn.WEIBULL.DIST(BK$29,$L135,$K135,FALSE)*$S135*((1+'Inputs &amp; Summary'!$D$7)^BK$29))),IF($M135=Lists!$H$3,IF($K135&lt;1,((($R135*(1-$E135)+$Q135*(1-$F135))/$K135)*((1+'Inputs &amp; Summary'!$D$7)^BK$29)),((INT(BK$29/$K135)-INT((BK$29-1)/$K135))*($R135*(1-$E135)+$Q135*(1-$F135))*((1+'Inputs &amp; Summary'!$D$7)^BK$29))),((_xlfn.WEIBULL.DIST(BK$29,$L135,$K135,FALSE)*($R135*(1-$E135)+$Q135*(1-$F135))*((1+'Inputs &amp; Summary'!$D$7)^BK$29))))))</f>
        <v>0</v>
      </c>
      <c r="BL135" s="114">
        <f>$D135*IF(BL$29&gt;'Inputs &amp; Summary'!$D$5,0,IF(BL$29&gt;VLOOKUP($G135,Lists!$J$17:$K$21,2),IF($M135=Lists!$H$3,IF($K135&lt;1,(($S135/$K135)*((1+'Inputs &amp; Summary'!$D$7)^BL$29)),((INT(BL$29/$K135)-INT((BL$29-1)/$K135))*$S135*((1+'Inputs &amp; Summary'!$D$7)^BL$29))),(_xlfn.WEIBULL.DIST(BL$29,$L135,$K135,FALSE)*$S135*((1+'Inputs &amp; Summary'!$D$7)^BL$29))),IF($M135=Lists!$H$3,IF($K135&lt;1,((($R135*(1-$E135)+$Q135*(1-$F135))/$K135)*((1+'Inputs &amp; Summary'!$D$7)^BL$29)),((INT(BL$29/$K135)-INT((BL$29-1)/$K135))*($R135*(1-$E135)+$Q135*(1-$F135))*((1+'Inputs &amp; Summary'!$D$7)^BL$29))),((_xlfn.WEIBULL.DIST(BL$29,$L135,$K135,FALSE)*($R135*(1-$E135)+$Q135*(1-$F135))*((1+'Inputs &amp; Summary'!$D$7)^BL$29))))))</f>
        <v>0</v>
      </c>
    </row>
    <row r="136" spans="1:64" x14ac:dyDescent="0.3">
      <c r="A136" s="79" t="s">
        <v>28</v>
      </c>
      <c r="B136" s="33" t="s">
        <v>307</v>
      </c>
      <c r="C136" s="33" t="s">
        <v>39</v>
      </c>
      <c r="D136" s="115">
        <v>0</v>
      </c>
      <c r="E136" s="68">
        <v>0</v>
      </c>
      <c r="F136" s="68">
        <v>0</v>
      </c>
      <c r="G136" s="213" t="s">
        <v>433</v>
      </c>
      <c r="H136" s="34" t="s">
        <v>30</v>
      </c>
      <c r="I136" s="34" t="s">
        <v>94</v>
      </c>
      <c r="J136" s="33">
        <f>VLOOKUP(I136,'Labor Rates'!$A$1:$B$16,2)</f>
        <v>21.23076923076923</v>
      </c>
      <c r="K136" s="35">
        <v>0.5</v>
      </c>
      <c r="L136" s="35">
        <v>1</v>
      </c>
      <c r="M136" s="33" t="s">
        <v>259</v>
      </c>
      <c r="N136" s="84">
        <v>0</v>
      </c>
      <c r="O136" s="35">
        <f>10/60</f>
        <v>0.16666666666666666</v>
      </c>
      <c r="P136" s="5">
        <v>1</v>
      </c>
      <c r="Q136" s="73">
        <f t="shared" si="21"/>
        <v>0</v>
      </c>
      <c r="R136" s="73">
        <f t="shared" si="22"/>
        <v>0</v>
      </c>
      <c r="S136" s="74">
        <f t="shared" si="23"/>
        <v>0</v>
      </c>
      <c r="T136" s="88"/>
      <c r="U136" s="80"/>
      <c r="V136" s="87">
        <f t="shared" si="24"/>
        <v>0</v>
      </c>
      <c r="W136" s="87">
        <f>NPV('Inputs &amp; Summary'!$D$6,Y136:BL136)</f>
        <v>0</v>
      </c>
      <c r="X136" s="90">
        <f t="shared" si="25"/>
        <v>0</v>
      </c>
      <c r="Y136" s="114">
        <f>$D136*IF(Y$29&gt;'Inputs &amp; Summary'!$D$5,0,IF(Y$29&gt;VLOOKUP($G136,Lists!$J$17:$K$21,2),IF($M136=Lists!$H$3,IF($K136&lt;1,(($S136/$K136)*((1+'Inputs &amp; Summary'!$D$7)^Y$29)),((INT(Y$29/$K136)-INT((Y$29-1)/$K136))*$S136*((1+'Inputs &amp; Summary'!$D$7)^Y$29))),(_xlfn.WEIBULL.DIST(Y$29,$L136,$K136,FALSE)*$S136*((1+'Inputs &amp; Summary'!$D$7)^Y$29))),IF($M136=Lists!$H$3,IF($K136&lt;1,((($R136*(1-$E136)+$Q136*(1-$F136))/$K136)*((1+'Inputs &amp; Summary'!$D$7)^Y$29)),((INT(Y$29/$K136)-INT((Y$29-1)/$K136))*($R136*(1-$E136)+$Q136*(1-$F136))*((1+'Inputs &amp; Summary'!$D$7)^Y$29))),((_xlfn.WEIBULL.DIST(Y$29,$L136,$K136,FALSE)*($R136*(1-$E136)+$Q136*(1-$F136))*((1+'Inputs &amp; Summary'!$D$7)^Y$29))))))</f>
        <v>0</v>
      </c>
      <c r="Z136" s="114">
        <f>$D136*IF(Z$29&gt;'Inputs &amp; Summary'!$D$5,0,IF(Z$29&gt;VLOOKUP($G136,Lists!$J$17:$K$21,2),IF($M136=Lists!$H$3,IF($K136&lt;1,(($S136/$K136)*((1+'Inputs &amp; Summary'!$D$7)^Z$29)),((INT(Z$29/$K136)-INT((Z$29-1)/$K136))*$S136*((1+'Inputs &amp; Summary'!$D$7)^Z$29))),(_xlfn.WEIBULL.DIST(Z$29,$L136,$K136,FALSE)*$S136*((1+'Inputs &amp; Summary'!$D$7)^Z$29))),IF($M136=Lists!$H$3,IF($K136&lt;1,((($R136*(1-$E136)+$Q136*(1-$F136))/$K136)*((1+'Inputs &amp; Summary'!$D$7)^Z$29)),((INT(Z$29/$K136)-INT((Z$29-1)/$K136))*($R136*(1-$E136)+$Q136*(1-$F136))*((1+'Inputs &amp; Summary'!$D$7)^Z$29))),((_xlfn.WEIBULL.DIST(Z$29,$L136,$K136,FALSE)*($R136*(1-$E136)+$Q136*(1-$F136))*((1+'Inputs &amp; Summary'!$D$7)^Z$29))))))</f>
        <v>0</v>
      </c>
      <c r="AA136" s="114">
        <f>$D136*IF(AA$29&gt;'Inputs &amp; Summary'!$D$5,0,IF(AA$29&gt;VLOOKUP($G136,Lists!$J$17:$K$21,2),IF($M136=Lists!$H$3,IF($K136&lt;1,(($S136/$K136)*((1+'Inputs &amp; Summary'!$D$7)^AA$29)),((INT(AA$29/$K136)-INT((AA$29-1)/$K136))*$S136*((1+'Inputs &amp; Summary'!$D$7)^AA$29))),(_xlfn.WEIBULL.DIST(AA$29,$L136,$K136,FALSE)*$S136*((1+'Inputs &amp; Summary'!$D$7)^AA$29))),IF($M136=Lists!$H$3,IF($K136&lt;1,((($R136*(1-$E136)+$Q136*(1-$F136))/$K136)*((1+'Inputs &amp; Summary'!$D$7)^AA$29)),((INT(AA$29/$K136)-INT((AA$29-1)/$K136))*($R136*(1-$E136)+$Q136*(1-$F136))*((1+'Inputs &amp; Summary'!$D$7)^AA$29))),((_xlfn.WEIBULL.DIST(AA$29,$L136,$K136,FALSE)*($R136*(1-$E136)+$Q136*(1-$F136))*((1+'Inputs &amp; Summary'!$D$7)^AA$29))))))</f>
        <v>0</v>
      </c>
      <c r="AB136" s="114">
        <f>$D136*IF(AB$29&gt;'Inputs &amp; Summary'!$D$5,0,IF(AB$29&gt;VLOOKUP($G136,Lists!$J$17:$K$21,2),IF($M136=Lists!$H$3,IF($K136&lt;1,(($S136/$K136)*((1+'Inputs &amp; Summary'!$D$7)^AB$29)),((INT(AB$29/$K136)-INT((AB$29-1)/$K136))*$S136*((1+'Inputs &amp; Summary'!$D$7)^AB$29))),(_xlfn.WEIBULL.DIST(AB$29,$L136,$K136,FALSE)*$S136*((1+'Inputs &amp; Summary'!$D$7)^AB$29))),IF($M136=Lists!$H$3,IF($K136&lt;1,((($R136*(1-$E136)+$Q136*(1-$F136))/$K136)*((1+'Inputs &amp; Summary'!$D$7)^AB$29)),((INT(AB$29/$K136)-INT((AB$29-1)/$K136))*($R136*(1-$E136)+$Q136*(1-$F136))*((1+'Inputs &amp; Summary'!$D$7)^AB$29))),((_xlfn.WEIBULL.DIST(AB$29,$L136,$K136,FALSE)*($R136*(1-$E136)+$Q136*(1-$F136))*((1+'Inputs &amp; Summary'!$D$7)^AB$29))))))</f>
        <v>0</v>
      </c>
      <c r="AC136" s="114">
        <f>$D136*IF(AC$29&gt;'Inputs &amp; Summary'!$D$5,0,IF(AC$29&gt;VLOOKUP($G136,Lists!$J$17:$K$21,2),IF($M136=Lists!$H$3,IF($K136&lt;1,(($S136/$K136)*((1+'Inputs &amp; Summary'!$D$7)^AC$29)),((INT(AC$29/$K136)-INT((AC$29-1)/$K136))*$S136*((1+'Inputs &amp; Summary'!$D$7)^AC$29))),(_xlfn.WEIBULL.DIST(AC$29,$L136,$K136,FALSE)*$S136*((1+'Inputs &amp; Summary'!$D$7)^AC$29))),IF($M136=Lists!$H$3,IF($K136&lt;1,((($R136*(1-$E136)+$Q136*(1-$F136))/$K136)*((1+'Inputs &amp; Summary'!$D$7)^AC$29)),((INT(AC$29/$K136)-INT((AC$29-1)/$K136))*($R136*(1-$E136)+$Q136*(1-$F136))*((1+'Inputs &amp; Summary'!$D$7)^AC$29))),((_xlfn.WEIBULL.DIST(AC$29,$L136,$K136,FALSE)*($R136*(1-$E136)+$Q136*(1-$F136))*((1+'Inputs &amp; Summary'!$D$7)^AC$29))))))</f>
        <v>0</v>
      </c>
      <c r="AD136" s="114">
        <f>$D136*IF(AD$29&gt;'Inputs &amp; Summary'!$D$5,0,IF(AD$29&gt;VLOOKUP($G136,Lists!$J$17:$K$21,2),IF($M136=Lists!$H$3,IF($K136&lt;1,(($S136/$K136)*((1+'Inputs &amp; Summary'!$D$7)^AD$29)),((INT(AD$29/$K136)-INT((AD$29-1)/$K136))*$S136*((1+'Inputs &amp; Summary'!$D$7)^AD$29))),(_xlfn.WEIBULL.DIST(AD$29,$L136,$K136,FALSE)*$S136*((1+'Inputs &amp; Summary'!$D$7)^AD$29))),IF($M136=Lists!$H$3,IF($K136&lt;1,((($R136*(1-$E136)+$Q136*(1-$F136))/$K136)*((1+'Inputs &amp; Summary'!$D$7)^AD$29)),((INT(AD$29/$K136)-INT((AD$29-1)/$K136))*($R136*(1-$E136)+$Q136*(1-$F136))*((1+'Inputs &amp; Summary'!$D$7)^AD$29))),((_xlfn.WEIBULL.DIST(AD$29,$L136,$K136,FALSE)*($R136*(1-$E136)+$Q136*(1-$F136))*((1+'Inputs &amp; Summary'!$D$7)^AD$29))))))</f>
        <v>0</v>
      </c>
      <c r="AE136" s="114">
        <f>$D136*IF(AE$29&gt;'Inputs &amp; Summary'!$D$5,0,IF(AE$29&gt;VLOOKUP($G136,Lists!$J$17:$K$21,2),IF($M136=Lists!$H$3,IF($K136&lt;1,(($S136/$K136)*((1+'Inputs &amp; Summary'!$D$7)^AE$29)),((INT(AE$29/$K136)-INT((AE$29-1)/$K136))*$S136*((1+'Inputs &amp; Summary'!$D$7)^AE$29))),(_xlfn.WEIBULL.DIST(AE$29,$L136,$K136,FALSE)*$S136*((1+'Inputs &amp; Summary'!$D$7)^AE$29))),IF($M136=Lists!$H$3,IF($K136&lt;1,((($R136*(1-$E136)+$Q136*(1-$F136))/$K136)*((1+'Inputs &amp; Summary'!$D$7)^AE$29)),((INT(AE$29/$K136)-INT((AE$29-1)/$K136))*($R136*(1-$E136)+$Q136*(1-$F136))*((1+'Inputs &amp; Summary'!$D$7)^AE$29))),((_xlfn.WEIBULL.DIST(AE$29,$L136,$K136,FALSE)*($R136*(1-$E136)+$Q136*(1-$F136))*((1+'Inputs &amp; Summary'!$D$7)^AE$29))))))</f>
        <v>0</v>
      </c>
      <c r="AF136" s="114">
        <f>$D136*IF(AF$29&gt;'Inputs &amp; Summary'!$D$5,0,IF(AF$29&gt;VLOOKUP($G136,Lists!$J$17:$K$21,2),IF($M136=Lists!$H$3,IF($K136&lt;1,(($S136/$K136)*((1+'Inputs &amp; Summary'!$D$7)^AF$29)),((INT(AF$29/$K136)-INT((AF$29-1)/$K136))*$S136*((1+'Inputs &amp; Summary'!$D$7)^AF$29))),(_xlfn.WEIBULL.DIST(AF$29,$L136,$K136,FALSE)*$S136*((1+'Inputs &amp; Summary'!$D$7)^AF$29))),IF($M136=Lists!$H$3,IF($K136&lt;1,((($R136*(1-$E136)+$Q136*(1-$F136))/$K136)*((1+'Inputs &amp; Summary'!$D$7)^AF$29)),((INT(AF$29/$K136)-INT((AF$29-1)/$K136))*($R136*(1-$E136)+$Q136*(1-$F136))*((1+'Inputs &amp; Summary'!$D$7)^AF$29))),((_xlfn.WEIBULL.DIST(AF$29,$L136,$K136,FALSE)*($R136*(1-$E136)+$Q136*(1-$F136))*((1+'Inputs &amp; Summary'!$D$7)^AF$29))))))</f>
        <v>0</v>
      </c>
      <c r="AG136" s="114">
        <f>$D136*IF(AG$29&gt;'Inputs &amp; Summary'!$D$5,0,IF(AG$29&gt;VLOOKUP($G136,Lists!$J$17:$K$21,2),IF($M136=Lists!$H$3,IF($K136&lt;1,(($S136/$K136)*((1+'Inputs &amp; Summary'!$D$7)^AG$29)),((INT(AG$29/$K136)-INT((AG$29-1)/$K136))*$S136*((1+'Inputs &amp; Summary'!$D$7)^AG$29))),(_xlfn.WEIBULL.DIST(AG$29,$L136,$K136,FALSE)*$S136*((1+'Inputs &amp; Summary'!$D$7)^AG$29))),IF($M136=Lists!$H$3,IF($K136&lt;1,((($R136*(1-$E136)+$Q136*(1-$F136))/$K136)*((1+'Inputs &amp; Summary'!$D$7)^AG$29)),((INT(AG$29/$K136)-INT((AG$29-1)/$K136))*($R136*(1-$E136)+$Q136*(1-$F136))*((1+'Inputs &amp; Summary'!$D$7)^AG$29))),((_xlfn.WEIBULL.DIST(AG$29,$L136,$K136,FALSE)*($R136*(1-$E136)+$Q136*(1-$F136))*((1+'Inputs &amp; Summary'!$D$7)^AG$29))))))</f>
        <v>0</v>
      </c>
      <c r="AH136" s="114">
        <f>$D136*IF(AH$29&gt;'Inputs &amp; Summary'!$D$5,0,IF(AH$29&gt;VLOOKUP($G136,Lists!$J$17:$K$21,2),IF($M136=Lists!$H$3,IF($K136&lt;1,(($S136/$K136)*((1+'Inputs &amp; Summary'!$D$7)^AH$29)),((INT(AH$29/$K136)-INT((AH$29-1)/$K136))*$S136*((1+'Inputs &amp; Summary'!$D$7)^AH$29))),(_xlfn.WEIBULL.DIST(AH$29,$L136,$K136,FALSE)*$S136*((1+'Inputs &amp; Summary'!$D$7)^AH$29))),IF($M136=Lists!$H$3,IF($K136&lt;1,((($R136*(1-$E136)+$Q136*(1-$F136))/$K136)*((1+'Inputs &amp; Summary'!$D$7)^AH$29)),((INT(AH$29/$K136)-INT((AH$29-1)/$K136))*($R136*(1-$E136)+$Q136*(1-$F136))*((1+'Inputs &amp; Summary'!$D$7)^AH$29))),((_xlfn.WEIBULL.DIST(AH$29,$L136,$K136,FALSE)*($R136*(1-$E136)+$Q136*(1-$F136))*((1+'Inputs &amp; Summary'!$D$7)^AH$29))))))</f>
        <v>0</v>
      </c>
      <c r="AI136" s="114">
        <f>$D136*IF(AI$29&gt;'Inputs &amp; Summary'!$D$5,0,IF(AI$29&gt;VLOOKUP($G136,Lists!$J$17:$K$21,2),IF($M136=Lists!$H$3,IF($K136&lt;1,(($S136/$K136)*((1+'Inputs &amp; Summary'!$D$7)^AI$29)),((INT(AI$29/$K136)-INT((AI$29-1)/$K136))*$S136*((1+'Inputs &amp; Summary'!$D$7)^AI$29))),(_xlfn.WEIBULL.DIST(AI$29,$L136,$K136,FALSE)*$S136*((1+'Inputs &amp; Summary'!$D$7)^AI$29))),IF($M136=Lists!$H$3,IF($K136&lt;1,((($R136*(1-$E136)+$Q136*(1-$F136))/$K136)*((1+'Inputs &amp; Summary'!$D$7)^AI$29)),((INT(AI$29/$K136)-INT((AI$29-1)/$K136))*($R136*(1-$E136)+$Q136*(1-$F136))*((1+'Inputs &amp; Summary'!$D$7)^AI$29))),((_xlfn.WEIBULL.DIST(AI$29,$L136,$K136,FALSE)*($R136*(1-$E136)+$Q136*(1-$F136))*((1+'Inputs &amp; Summary'!$D$7)^AI$29))))))</f>
        <v>0</v>
      </c>
      <c r="AJ136" s="114">
        <f>$D136*IF(AJ$29&gt;'Inputs &amp; Summary'!$D$5,0,IF(AJ$29&gt;VLOOKUP($G136,Lists!$J$17:$K$21,2),IF($M136=Lists!$H$3,IF($K136&lt;1,(($S136/$K136)*((1+'Inputs &amp; Summary'!$D$7)^AJ$29)),((INT(AJ$29/$K136)-INT((AJ$29-1)/$K136))*$S136*((1+'Inputs &amp; Summary'!$D$7)^AJ$29))),(_xlfn.WEIBULL.DIST(AJ$29,$L136,$K136,FALSE)*$S136*((1+'Inputs &amp; Summary'!$D$7)^AJ$29))),IF($M136=Lists!$H$3,IF($K136&lt;1,((($R136*(1-$E136)+$Q136*(1-$F136))/$K136)*((1+'Inputs &amp; Summary'!$D$7)^AJ$29)),((INT(AJ$29/$K136)-INT((AJ$29-1)/$K136))*($R136*(1-$E136)+$Q136*(1-$F136))*((1+'Inputs &amp; Summary'!$D$7)^AJ$29))),((_xlfn.WEIBULL.DIST(AJ$29,$L136,$K136,FALSE)*($R136*(1-$E136)+$Q136*(1-$F136))*((1+'Inputs &amp; Summary'!$D$7)^AJ$29))))))</f>
        <v>0</v>
      </c>
      <c r="AK136" s="114">
        <f>$D136*IF(AK$29&gt;'Inputs &amp; Summary'!$D$5,0,IF(AK$29&gt;VLOOKUP($G136,Lists!$J$17:$K$21,2),IF($M136=Lists!$H$3,IF($K136&lt;1,(($S136/$K136)*((1+'Inputs &amp; Summary'!$D$7)^AK$29)),((INT(AK$29/$K136)-INT((AK$29-1)/$K136))*$S136*((1+'Inputs &amp; Summary'!$D$7)^AK$29))),(_xlfn.WEIBULL.DIST(AK$29,$L136,$K136,FALSE)*$S136*((1+'Inputs &amp; Summary'!$D$7)^AK$29))),IF($M136=Lists!$H$3,IF($K136&lt;1,((($R136*(1-$E136)+$Q136*(1-$F136))/$K136)*((1+'Inputs &amp; Summary'!$D$7)^AK$29)),((INT(AK$29/$K136)-INT((AK$29-1)/$K136))*($R136*(1-$E136)+$Q136*(1-$F136))*((1+'Inputs &amp; Summary'!$D$7)^AK$29))),((_xlfn.WEIBULL.DIST(AK$29,$L136,$K136,FALSE)*($R136*(1-$E136)+$Q136*(1-$F136))*((1+'Inputs &amp; Summary'!$D$7)^AK$29))))))</f>
        <v>0</v>
      </c>
      <c r="AL136" s="114">
        <f>$D136*IF(AL$29&gt;'Inputs &amp; Summary'!$D$5,0,IF(AL$29&gt;VLOOKUP($G136,Lists!$J$17:$K$21,2),IF($M136=Lists!$H$3,IF($K136&lt;1,(($S136/$K136)*((1+'Inputs &amp; Summary'!$D$7)^AL$29)),((INT(AL$29/$K136)-INT((AL$29-1)/$K136))*$S136*((1+'Inputs &amp; Summary'!$D$7)^AL$29))),(_xlfn.WEIBULL.DIST(AL$29,$L136,$K136,FALSE)*$S136*((1+'Inputs &amp; Summary'!$D$7)^AL$29))),IF($M136=Lists!$H$3,IF($K136&lt;1,((($R136*(1-$E136)+$Q136*(1-$F136))/$K136)*((1+'Inputs &amp; Summary'!$D$7)^AL$29)),((INT(AL$29/$K136)-INT((AL$29-1)/$K136))*($R136*(1-$E136)+$Q136*(1-$F136))*((1+'Inputs &amp; Summary'!$D$7)^AL$29))),((_xlfn.WEIBULL.DIST(AL$29,$L136,$K136,FALSE)*($R136*(1-$E136)+$Q136*(1-$F136))*((1+'Inputs &amp; Summary'!$D$7)^AL$29))))))</f>
        <v>0</v>
      </c>
      <c r="AM136" s="114">
        <f>$D136*IF(AM$29&gt;'Inputs &amp; Summary'!$D$5,0,IF(AM$29&gt;VLOOKUP($G136,Lists!$J$17:$K$21,2),IF($M136=Lists!$H$3,IF($K136&lt;1,(($S136/$K136)*((1+'Inputs &amp; Summary'!$D$7)^AM$29)),((INT(AM$29/$K136)-INT((AM$29-1)/$K136))*$S136*((1+'Inputs &amp; Summary'!$D$7)^AM$29))),(_xlfn.WEIBULL.DIST(AM$29,$L136,$K136,FALSE)*$S136*((1+'Inputs &amp; Summary'!$D$7)^AM$29))),IF($M136=Lists!$H$3,IF($K136&lt;1,((($R136*(1-$E136)+$Q136*(1-$F136))/$K136)*((1+'Inputs &amp; Summary'!$D$7)^AM$29)),((INT(AM$29/$K136)-INT((AM$29-1)/$K136))*($R136*(1-$E136)+$Q136*(1-$F136))*((1+'Inputs &amp; Summary'!$D$7)^AM$29))),((_xlfn.WEIBULL.DIST(AM$29,$L136,$K136,FALSE)*($R136*(1-$E136)+$Q136*(1-$F136))*((1+'Inputs &amp; Summary'!$D$7)^AM$29))))))</f>
        <v>0</v>
      </c>
      <c r="AN136" s="114">
        <f>$D136*IF(AN$29&gt;'Inputs &amp; Summary'!$D$5,0,IF(AN$29&gt;VLOOKUP($G136,Lists!$J$17:$K$21,2),IF($M136=Lists!$H$3,IF($K136&lt;1,(($S136/$K136)*((1+'Inputs &amp; Summary'!$D$7)^AN$29)),((INT(AN$29/$K136)-INT((AN$29-1)/$K136))*$S136*((1+'Inputs &amp; Summary'!$D$7)^AN$29))),(_xlfn.WEIBULL.DIST(AN$29,$L136,$K136,FALSE)*$S136*((1+'Inputs &amp; Summary'!$D$7)^AN$29))),IF($M136=Lists!$H$3,IF($K136&lt;1,((($R136*(1-$E136)+$Q136*(1-$F136))/$K136)*((1+'Inputs &amp; Summary'!$D$7)^AN$29)),((INT(AN$29/$K136)-INT((AN$29-1)/$K136))*($R136*(1-$E136)+$Q136*(1-$F136))*((1+'Inputs &amp; Summary'!$D$7)^AN$29))),((_xlfn.WEIBULL.DIST(AN$29,$L136,$K136,FALSE)*($R136*(1-$E136)+$Q136*(1-$F136))*((1+'Inputs &amp; Summary'!$D$7)^AN$29))))))</f>
        <v>0</v>
      </c>
      <c r="AO136" s="114">
        <f>$D136*IF(AO$29&gt;'Inputs &amp; Summary'!$D$5,0,IF(AO$29&gt;VLOOKUP($G136,Lists!$J$17:$K$21,2),IF($M136=Lists!$H$3,IF($K136&lt;1,(($S136/$K136)*((1+'Inputs &amp; Summary'!$D$7)^AO$29)),((INT(AO$29/$K136)-INT((AO$29-1)/$K136))*$S136*((1+'Inputs &amp; Summary'!$D$7)^AO$29))),(_xlfn.WEIBULL.DIST(AO$29,$L136,$K136,FALSE)*$S136*((1+'Inputs &amp; Summary'!$D$7)^AO$29))),IF($M136=Lists!$H$3,IF($K136&lt;1,((($R136*(1-$E136)+$Q136*(1-$F136))/$K136)*((1+'Inputs &amp; Summary'!$D$7)^AO$29)),((INT(AO$29/$K136)-INT((AO$29-1)/$K136))*($R136*(1-$E136)+$Q136*(1-$F136))*((1+'Inputs &amp; Summary'!$D$7)^AO$29))),((_xlfn.WEIBULL.DIST(AO$29,$L136,$K136,FALSE)*($R136*(1-$E136)+$Q136*(1-$F136))*((1+'Inputs &amp; Summary'!$D$7)^AO$29))))))</f>
        <v>0</v>
      </c>
      <c r="AP136" s="114">
        <f>$D136*IF(AP$29&gt;'Inputs &amp; Summary'!$D$5,0,IF(AP$29&gt;VLOOKUP($G136,Lists!$J$17:$K$21,2),IF($M136=Lists!$H$3,IF($K136&lt;1,(($S136/$K136)*((1+'Inputs &amp; Summary'!$D$7)^AP$29)),((INT(AP$29/$K136)-INT((AP$29-1)/$K136))*$S136*((1+'Inputs &amp; Summary'!$D$7)^AP$29))),(_xlfn.WEIBULL.DIST(AP$29,$L136,$K136,FALSE)*$S136*((1+'Inputs &amp; Summary'!$D$7)^AP$29))),IF($M136=Lists!$H$3,IF($K136&lt;1,((($R136*(1-$E136)+$Q136*(1-$F136))/$K136)*((1+'Inputs &amp; Summary'!$D$7)^AP$29)),((INT(AP$29/$K136)-INT((AP$29-1)/$K136))*($R136*(1-$E136)+$Q136*(1-$F136))*((1+'Inputs &amp; Summary'!$D$7)^AP$29))),((_xlfn.WEIBULL.DIST(AP$29,$L136,$K136,FALSE)*($R136*(1-$E136)+$Q136*(1-$F136))*((1+'Inputs &amp; Summary'!$D$7)^AP$29))))))</f>
        <v>0</v>
      </c>
      <c r="AQ136" s="114">
        <f>$D136*IF(AQ$29&gt;'Inputs &amp; Summary'!$D$5,0,IF(AQ$29&gt;VLOOKUP($G136,Lists!$J$17:$K$21,2),IF($M136=Lists!$H$3,IF($K136&lt;1,(($S136/$K136)*((1+'Inputs &amp; Summary'!$D$7)^AQ$29)),((INT(AQ$29/$K136)-INT((AQ$29-1)/$K136))*$S136*((1+'Inputs &amp; Summary'!$D$7)^AQ$29))),(_xlfn.WEIBULL.DIST(AQ$29,$L136,$K136,FALSE)*$S136*((1+'Inputs &amp; Summary'!$D$7)^AQ$29))),IF($M136=Lists!$H$3,IF($K136&lt;1,((($R136*(1-$E136)+$Q136*(1-$F136))/$K136)*((1+'Inputs &amp; Summary'!$D$7)^AQ$29)),((INT(AQ$29/$K136)-INT((AQ$29-1)/$K136))*($R136*(1-$E136)+$Q136*(1-$F136))*((1+'Inputs &amp; Summary'!$D$7)^AQ$29))),((_xlfn.WEIBULL.DIST(AQ$29,$L136,$K136,FALSE)*($R136*(1-$E136)+$Q136*(1-$F136))*((1+'Inputs &amp; Summary'!$D$7)^AQ$29))))))</f>
        <v>0</v>
      </c>
      <c r="AR136" s="114">
        <f>$D136*IF(AR$29&gt;'Inputs &amp; Summary'!$D$5,0,IF(AR$29&gt;VLOOKUP($G136,Lists!$J$17:$K$21,2),IF($M136=Lists!$H$3,IF($K136&lt;1,(($S136/$K136)*((1+'Inputs &amp; Summary'!$D$7)^AR$29)),((INT(AR$29/$K136)-INT((AR$29-1)/$K136))*$S136*((1+'Inputs &amp; Summary'!$D$7)^AR$29))),(_xlfn.WEIBULL.DIST(AR$29,$L136,$K136,FALSE)*$S136*((1+'Inputs &amp; Summary'!$D$7)^AR$29))),IF($M136=Lists!$H$3,IF($K136&lt;1,((($R136*(1-$E136)+$Q136*(1-$F136))/$K136)*((1+'Inputs &amp; Summary'!$D$7)^AR$29)),((INT(AR$29/$K136)-INT((AR$29-1)/$K136))*($R136*(1-$E136)+$Q136*(1-$F136))*((1+'Inputs &amp; Summary'!$D$7)^AR$29))),((_xlfn.WEIBULL.DIST(AR$29,$L136,$K136,FALSE)*($R136*(1-$E136)+$Q136*(1-$F136))*((1+'Inputs &amp; Summary'!$D$7)^AR$29))))))</f>
        <v>0</v>
      </c>
      <c r="AS136" s="114">
        <f>$D136*IF(AS$29&gt;'Inputs &amp; Summary'!$D$5,0,IF(AS$29&gt;VLOOKUP($G136,Lists!$J$17:$K$21,2),IF($M136=Lists!$H$3,IF($K136&lt;1,(($S136/$K136)*((1+'Inputs &amp; Summary'!$D$7)^AS$29)),((INT(AS$29/$K136)-INT((AS$29-1)/$K136))*$S136*((1+'Inputs &amp; Summary'!$D$7)^AS$29))),(_xlfn.WEIBULL.DIST(AS$29,$L136,$K136,FALSE)*$S136*((1+'Inputs &amp; Summary'!$D$7)^AS$29))),IF($M136=Lists!$H$3,IF($K136&lt;1,((($R136*(1-$E136)+$Q136*(1-$F136))/$K136)*((1+'Inputs &amp; Summary'!$D$7)^AS$29)),((INT(AS$29/$K136)-INT((AS$29-1)/$K136))*($R136*(1-$E136)+$Q136*(1-$F136))*((1+'Inputs &amp; Summary'!$D$7)^AS$29))),((_xlfn.WEIBULL.DIST(AS$29,$L136,$K136,FALSE)*($R136*(1-$E136)+$Q136*(1-$F136))*((1+'Inputs &amp; Summary'!$D$7)^AS$29))))))</f>
        <v>0</v>
      </c>
      <c r="AT136" s="114">
        <f>$D136*IF(AT$29&gt;'Inputs &amp; Summary'!$D$5,0,IF(AT$29&gt;VLOOKUP($G136,Lists!$J$17:$K$21,2),IF($M136=Lists!$H$3,IF($K136&lt;1,(($S136/$K136)*((1+'Inputs &amp; Summary'!$D$7)^AT$29)),((INT(AT$29/$K136)-INT((AT$29-1)/$K136))*$S136*((1+'Inputs &amp; Summary'!$D$7)^AT$29))),(_xlfn.WEIBULL.DIST(AT$29,$L136,$K136,FALSE)*$S136*((1+'Inputs &amp; Summary'!$D$7)^AT$29))),IF($M136=Lists!$H$3,IF($K136&lt;1,((($R136*(1-$E136)+$Q136*(1-$F136))/$K136)*((1+'Inputs &amp; Summary'!$D$7)^AT$29)),((INT(AT$29/$K136)-INT((AT$29-1)/$K136))*($R136*(1-$E136)+$Q136*(1-$F136))*((1+'Inputs &amp; Summary'!$D$7)^AT$29))),((_xlfn.WEIBULL.DIST(AT$29,$L136,$K136,FALSE)*($R136*(1-$E136)+$Q136*(1-$F136))*((1+'Inputs &amp; Summary'!$D$7)^AT$29))))))</f>
        <v>0</v>
      </c>
      <c r="AU136" s="114">
        <f>$D136*IF(AU$29&gt;'Inputs &amp; Summary'!$D$5,0,IF(AU$29&gt;VLOOKUP($G136,Lists!$J$17:$K$21,2),IF($M136=Lists!$H$3,IF($K136&lt;1,(($S136/$K136)*((1+'Inputs &amp; Summary'!$D$7)^AU$29)),((INT(AU$29/$K136)-INT((AU$29-1)/$K136))*$S136*((1+'Inputs &amp; Summary'!$D$7)^AU$29))),(_xlfn.WEIBULL.DIST(AU$29,$L136,$K136,FALSE)*$S136*((1+'Inputs &amp; Summary'!$D$7)^AU$29))),IF($M136=Lists!$H$3,IF($K136&lt;1,((($R136*(1-$E136)+$Q136*(1-$F136))/$K136)*((1+'Inputs &amp; Summary'!$D$7)^AU$29)),((INT(AU$29/$K136)-INT((AU$29-1)/$K136))*($R136*(1-$E136)+$Q136*(1-$F136))*((1+'Inputs &amp; Summary'!$D$7)^AU$29))),((_xlfn.WEIBULL.DIST(AU$29,$L136,$K136,FALSE)*($R136*(1-$E136)+$Q136*(1-$F136))*((1+'Inputs &amp; Summary'!$D$7)^AU$29))))))</f>
        <v>0</v>
      </c>
      <c r="AV136" s="114">
        <f>$D136*IF(AV$29&gt;'Inputs &amp; Summary'!$D$5,0,IF(AV$29&gt;VLOOKUP($G136,Lists!$J$17:$K$21,2),IF($M136=Lists!$H$3,IF($K136&lt;1,(($S136/$K136)*((1+'Inputs &amp; Summary'!$D$7)^AV$29)),((INT(AV$29/$K136)-INT((AV$29-1)/$K136))*$S136*((1+'Inputs &amp; Summary'!$D$7)^AV$29))),(_xlfn.WEIBULL.DIST(AV$29,$L136,$K136,FALSE)*$S136*((1+'Inputs &amp; Summary'!$D$7)^AV$29))),IF($M136=Lists!$H$3,IF($K136&lt;1,((($R136*(1-$E136)+$Q136*(1-$F136))/$K136)*((1+'Inputs &amp; Summary'!$D$7)^AV$29)),((INT(AV$29/$K136)-INT((AV$29-1)/$K136))*($R136*(1-$E136)+$Q136*(1-$F136))*((1+'Inputs &amp; Summary'!$D$7)^AV$29))),((_xlfn.WEIBULL.DIST(AV$29,$L136,$K136,FALSE)*($R136*(1-$E136)+$Q136*(1-$F136))*((1+'Inputs &amp; Summary'!$D$7)^AV$29))))))</f>
        <v>0</v>
      </c>
      <c r="AW136" s="114">
        <f>$D136*IF(AW$29&gt;'Inputs &amp; Summary'!$D$5,0,IF(AW$29&gt;VLOOKUP($G136,Lists!$J$17:$K$21,2),IF($M136=Lists!$H$3,IF($K136&lt;1,(($S136/$K136)*((1+'Inputs &amp; Summary'!$D$7)^AW$29)),((INT(AW$29/$K136)-INT((AW$29-1)/$K136))*$S136*((1+'Inputs &amp; Summary'!$D$7)^AW$29))),(_xlfn.WEIBULL.DIST(AW$29,$L136,$K136,FALSE)*$S136*((1+'Inputs &amp; Summary'!$D$7)^AW$29))),IF($M136=Lists!$H$3,IF($K136&lt;1,((($R136*(1-$E136)+$Q136*(1-$F136))/$K136)*((1+'Inputs &amp; Summary'!$D$7)^AW$29)),((INT(AW$29/$K136)-INT((AW$29-1)/$K136))*($R136*(1-$E136)+$Q136*(1-$F136))*((1+'Inputs &amp; Summary'!$D$7)^AW$29))),((_xlfn.WEIBULL.DIST(AW$29,$L136,$K136,FALSE)*($R136*(1-$E136)+$Q136*(1-$F136))*((1+'Inputs &amp; Summary'!$D$7)^AW$29))))))</f>
        <v>0</v>
      </c>
      <c r="AX136" s="114">
        <f>$D136*IF(AX$29&gt;'Inputs &amp; Summary'!$D$5,0,IF(AX$29&gt;VLOOKUP($G136,Lists!$J$17:$K$21,2),IF($M136=Lists!$H$3,IF($K136&lt;1,(($S136/$K136)*((1+'Inputs &amp; Summary'!$D$7)^AX$29)),((INT(AX$29/$K136)-INT((AX$29-1)/$K136))*$S136*((1+'Inputs &amp; Summary'!$D$7)^AX$29))),(_xlfn.WEIBULL.DIST(AX$29,$L136,$K136,FALSE)*$S136*((1+'Inputs &amp; Summary'!$D$7)^AX$29))),IF($M136=Lists!$H$3,IF($K136&lt;1,((($R136*(1-$E136)+$Q136*(1-$F136))/$K136)*((1+'Inputs &amp; Summary'!$D$7)^AX$29)),((INT(AX$29/$K136)-INT((AX$29-1)/$K136))*($R136*(1-$E136)+$Q136*(1-$F136))*((1+'Inputs &amp; Summary'!$D$7)^AX$29))),((_xlfn.WEIBULL.DIST(AX$29,$L136,$K136,FALSE)*($R136*(1-$E136)+$Q136*(1-$F136))*((1+'Inputs &amp; Summary'!$D$7)^AX$29))))))</f>
        <v>0</v>
      </c>
      <c r="AY136" s="114">
        <f>$D136*IF(AY$29&gt;'Inputs &amp; Summary'!$D$5,0,IF(AY$29&gt;VLOOKUP($G136,Lists!$J$17:$K$21,2),IF($M136=Lists!$H$3,IF($K136&lt;1,(($S136/$K136)*((1+'Inputs &amp; Summary'!$D$7)^AY$29)),((INT(AY$29/$K136)-INT((AY$29-1)/$K136))*$S136*((1+'Inputs &amp; Summary'!$D$7)^AY$29))),(_xlfn.WEIBULL.DIST(AY$29,$L136,$K136,FALSE)*$S136*((1+'Inputs &amp; Summary'!$D$7)^AY$29))),IF($M136=Lists!$H$3,IF($K136&lt;1,((($R136*(1-$E136)+$Q136*(1-$F136))/$K136)*((1+'Inputs &amp; Summary'!$D$7)^AY$29)),((INT(AY$29/$K136)-INT((AY$29-1)/$K136))*($R136*(1-$E136)+$Q136*(1-$F136))*((1+'Inputs &amp; Summary'!$D$7)^AY$29))),((_xlfn.WEIBULL.DIST(AY$29,$L136,$K136,FALSE)*($R136*(1-$E136)+$Q136*(1-$F136))*((1+'Inputs &amp; Summary'!$D$7)^AY$29))))))</f>
        <v>0</v>
      </c>
      <c r="AZ136" s="114">
        <f>$D136*IF(AZ$29&gt;'Inputs &amp; Summary'!$D$5,0,IF(AZ$29&gt;VLOOKUP($G136,Lists!$J$17:$K$21,2),IF($M136=Lists!$H$3,IF($K136&lt;1,(($S136/$K136)*((1+'Inputs &amp; Summary'!$D$7)^AZ$29)),((INT(AZ$29/$K136)-INT((AZ$29-1)/$K136))*$S136*((1+'Inputs &amp; Summary'!$D$7)^AZ$29))),(_xlfn.WEIBULL.DIST(AZ$29,$L136,$K136,FALSE)*$S136*((1+'Inputs &amp; Summary'!$D$7)^AZ$29))),IF($M136=Lists!$H$3,IF($K136&lt;1,((($R136*(1-$E136)+$Q136*(1-$F136))/$K136)*((1+'Inputs &amp; Summary'!$D$7)^AZ$29)),((INT(AZ$29/$K136)-INT((AZ$29-1)/$K136))*($R136*(1-$E136)+$Q136*(1-$F136))*((1+'Inputs &amp; Summary'!$D$7)^AZ$29))),((_xlfn.WEIBULL.DIST(AZ$29,$L136,$K136,FALSE)*($R136*(1-$E136)+$Q136*(1-$F136))*((1+'Inputs &amp; Summary'!$D$7)^AZ$29))))))</f>
        <v>0</v>
      </c>
      <c r="BA136" s="114">
        <f>$D136*IF(BA$29&gt;'Inputs &amp; Summary'!$D$5,0,IF(BA$29&gt;VLOOKUP($G136,Lists!$J$17:$K$21,2),IF($M136=Lists!$H$3,IF($K136&lt;1,(($S136/$K136)*((1+'Inputs &amp; Summary'!$D$7)^BA$29)),((INT(BA$29/$K136)-INT((BA$29-1)/$K136))*$S136*((1+'Inputs &amp; Summary'!$D$7)^BA$29))),(_xlfn.WEIBULL.DIST(BA$29,$L136,$K136,FALSE)*$S136*((1+'Inputs &amp; Summary'!$D$7)^BA$29))),IF($M136=Lists!$H$3,IF($K136&lt;1,((($R136*(1-$E136)+$Q136*(1-$F136))/$K136)*((1+'Inputs &amp; Summary'!$D$7)^BA$29)),((INT(BA$29/$K136)-INT((BA$29-1)/$K136))*($R136*(1-$E136)+$Q136*(1-$F136))*((1+'Inputs &amp; Summary'!$D$7)^BA$29))),((_xlfn.WEIBULL.DIST(BA$29,$L136,$K136,FALSE)*($R136*(1-$E136)+$Q136*(1-$F136))*((1+'Inputs &amp; Summary'!$D$7)^BA$29))))))</f>
        <v>0</v>
      </c>
      <c r="BB136" s="114">
        <f>$D136*IF(BB$29&gt;'Inputs &amp; Summary'!$D$5,0,IF(BB$29&gt;VLOOKUP($G136,Lists!$J$17:$K$21,2),IF($M136=Lists!$H$3,IF($K136&lt;1,(($S136/$K136)*((1+'Inputs &amp; Summary'!$D$7)^BB$29)),((INT(BB$29/$K136)-INT((BB$29-1)/$K136))*$S136*((1+'Inputs &amp; Summary'!$D$7)^BB$29))),(_xlfn.WEIBULL.DIST(BB$29,$L136,$K136,FALSE)*$S136*((1+'Inputs &amp; Summary'!$D$7)^BB$29))),IF($M136=Lists!$H$3,IF($K136&lt;1,((($R136*(1-$E136)+$Q136*(1-$F136))/$K136)*((1+'Inputs &amp; Summary'!$D$7)^BB$29)),((INT(BB$29/$K136)-INT((BB$29-1)/$K136))*($R136*(1-$E136)+$Q136*(1-$F136))*((1+'Inputs &amp; Summary'!$D$7)^BB$29))),((_xlfn.WEIBULL.DIST(BB$29,$L136,$K136,FALSE)*($R136*(1-$E136)+$Q136*(1-$F136))*((1+'Inputs &amp; Summary'!$D$7)^BB$29))))))</f>
        <v>0</v>
      </c>
      <c r="BC136" s="114">
        <f>$D136*IF(BC$29&gt;'Inputs &amp; Summary'!$D$5,0,IF(BC$29&gt;VLOOKUP($G136,Lists!$J$17:$K$21,2),IF($M136=Lists!$H$3,IF($K136&lt;1,(($S136/$K136)*((1+'Inputs &amp; Summary'!$D$7)^BC$29)),((INT(BC$29/$K136)-INT((BC$29-1)/$K136))*$S136*((1+'Inputs &amp; Summary'!$D$7)^BC$29))),(_xlfn.WEIBULL.DIST(BC$29,$L136,$K136,FALSE)*$S136*((1+'Inputs &amp; Summary'!$D$7)^BC$29))),IF($M136=Lists!$H$3,IF($K136&lt;1,((($R136*(1-$E136)+$Q136*(1-$F136))/$K136)*((1+'Inputs &amp; Summary'!$D$7)^BC$29)),((INT(BC$29/$K136)-INT((BC$29-1)/$K136))*($R136*(1-$E136)+$Q136*(1-$F136))*((1+'Inputs &amp; Summary'!$D$7)^BC$29))),((_xlfn.WEIBULL.DIST(BC$29,$L136,$K136,FALSE)*($R136*(1-$E136)+$Q136*(1-$F136))*((1+'Inputs &amp; Summary'!$D$7)^BC$29))))))</f>
        <v>0</v>
      </c>
      <c r="BD136" s="114">
        <f>$D136*IF(BD$29&gt;'Inputs &amp; Summary'!$D$5,0,IF(BD$29&gt;VLOOKUP($G136,Lists!$J$17:$K$21,2),IF($M136=Lists!$H$3,IF($K136&lt;1,(($S136/$K136)*((1+'Inputs &amp; Summary'!$D$7)^BD$29)),((INT(BD$29/$K136)-INT((BD$29-1)/$K136))*$S136*((1+'Inputs &amp; Summary'!$D$7)^BD$29))),(_xlfn.WEIBULL.DIST(BD$29,$L136,$K136,FALSE)*$S136*((1+'Inputs &amp; Summary'!$D$7)^BD$29))),IF($M136=Lists!$H$3,IF($K136&lt;1,((($R136*(1-$E136)+$Q136*(1-$F136))/$K136)*((1+'Inputs &amp; Summary'!$D$7)^BD$29)),((INT(BD$29/$K136)-INT((BD$29-1)/$K136))*($R136*(1-$E136)+$Q136*(1-$F136))*((1+'Inputs &amp; Summary'!$D$7)^BD$29))),((_xlfn.WEIBULL.DIST(BD$29,$L136,$K136,FALSE)*($R136*(1-$E136)+$Q136*(1-$F136))*((1+'Inputs &amp; Summary'!$D$7)^BD$29))))))</f>
        <v>0</v>
      </c>
      <c r="BE136" s="114">
        <f>$D136*IF(BE$29&gt;'Inputs &amp; Summary'!$D$5,0,IF(BE$29&gt;VLOOKUP($G136,Lists!$J$17:$K$21,2),IF($M136=Lists!$H$3,IF($K136&lt;1,(($S136/$K136)*((1+'Inputs &amp; Summary'!$D$7)^BE$29)),((INT(BE$29/$K136)-INT((BE$29-1)/$K136))*$S136*((1+'Inputs &amp; Summary'!$D$7)^BE$29))),(_xlfn.WEIBULL.DIST(BE$29,$L136,$K136,FALSE)*$S136*((1+'Inputs &amp; Summary'!$D$7)^BE$29))),IF($M136=Lists!$H$3,IF($K136&lt;1,((($R136*(1-$E136)+$Q136*(1-$F136))/$K136)*((1+'Inputs &amp; Summary'!$D$7)^BE$29)),((INT(BE$29/$K136)-INT((BE$29-1)/$K136))*($R136*(1-$E136)+$Q136*(1-$F136))*((1+'Inputs &amp; Summary'!$D$7)^BE$29))),((_xlfn.WEIBULL.DIST(BE$29,$L136,$K136,FALSE)*($R136*(1-$E136)+$Q136*(1-$F136))*((1+'Inputs &amp; Summary'!$D$7)^BE$29))))))</f>
        <v>0</v>
      </c>
      <c r="BF136" s="114">
        <f>$D136*IF(BF$29&gt;'Inputs &amp; Summary'!$D$5,0,IF(BF$29&gt;VLOOKUP($G136,Lists!$J$17:$K$21,2),IF($M136=Lists!$H$3,IF($K136&lt;1,(($S136/$K136)*((1+'Inputs &amp; Summary'!$D$7)^BF$29)),((INT(BF$29/$K136)-INT((BF$29-1)/$K136))*$S136*((1+'Inputs &amp; Summary'!$D$7)^BF$29))),(_xlfn.WEIBULL.DIST(BF$29,$L136,$K136,FALSE)*$S136*((1+'Inputs &amp; Summary'!$D$7)^BF$29))),IF($M136=Lists!$H$3,IF($K136&lt;1,((($R136*(1-$E136)+$Q136*(1-$F136))/$K136)*((1+'Inputs &amp; Summary'!$D$7)^BF$29)),((INT(BF$29/$K136)-INT((BF$29-1)/$K136))*($R136*(1-$E136)+$Q136*(1-$F136))*((1+'Inputs &amp; Summary'!$D$7)^BF$29))),((_xlfn.WEIBULL.DIST(BF$29,$L136,$K136,FALSE)*($R136*(1-$E136)+$Q136*(1-$F136))*((1+'Inputs &amp; Summary'!$D$7)^BF$29))))))</f>
        <v>0</v>
      </c>
      <c r="BG136" s="114">
        <f>$D136*IF(BG$29&gt;'Inputs &amp; Summary'!$D$5,0,IF(BG$29&gt;VLOOKUP($G136,Lists!$J$17:$K$21,2),IF($M136=Lists!$H$3,IF($K136&lt;1,(($S136/$K136)*((1+'Inputs &amp; Summary'!$D$7)^BG$29)),((INT(BG$29/$K136)-INT((BG$29-1)/$K136))*$S136*((1+'Inputs &amp; Summary'!$D$7)^BG$29))),(_xlfn.WEIBULL.DIST(BG$29,$L136,$K136,FALSE)*$S136*((1+'Inputs &amp; Summary'!$D$7)^BG$29))),IF($M136=Lists!$H$3,IF($K136&lt;1,((($R136*(1-$E136)+$Q136*(1-$F136))/$K136)*((1+'Inputs &amp; Summary'!$D$7)^BG$29)),((INT(BG$29/$K136)-INT((BG$29-1)/$K136))*($R136*(1-$E136)+$Q136*(1-$F136))*((1+'Inputs &amp; Summary'!$D$7)^BG$29))),((_xlfn.WEIBULL.DIST(BG$29,$L136,$K136,FALSE)*($R136*(1-$E136)+$Q136*(1-$F136))*((1+'Inputs &amp; Summary'!$D$7)^BG$29))))))</f>
        <v>0</v>
      </c>
      <c r="BH136" s="114">
        <f>$D136*IF(BH$29&gt;'Inputs &amp; Summary'!$D$5,0,IF(BH$29&gt;VLOOKUP($G136,Lists!$J$17:$K$21,2),IF($M136=Lists!$H$3,IF($K136&lt;1,(($S136/$K136)*((1+'Inputs &amp; Summary'!$D$7)^BH$29)),((INT(BH$29/$K136)-INT((BH$29-1)/$K136))*$S136*((1+'Inputs &amp; Summary'!$D$7)^BH$29))),(_xlfn.WEIBULL.DIST(BH$29,$L136,$K136,FALSE)*$S136*((1+'Inputs &amp; Summary'!$D$7)^BH$29))),IF($M136=Lists!$H$3,IF($K136&lt;1,((($R136*(1-$E136)+$Q136*(1-$F136))/$K136)*((1+'Inputs &amp; Summary'!$D$7)^BH$29)),((INT(BH$29/$K136)-INT((BH$29-1)/$K136))*($R136*(1-$E136)+$Q136*(1-$F136))*((1+'Inputs &amp; Summary'!$D$7)^BH$29))),((_xlfn.WEIBULL.DIST(BH$29,$L136,$K136,FALSE)*($R136*(1-$E136)+$Q136*(1-$F136))*((1+'Inputs &amp; Summary'!$D$7)^BH$29))))))</f>
        <v>0</v>
      </c>
      <c r="BI136" s="114">
        <f>$D136*IF(BI$29&gt;'Inputs &amp; Summary'!$D$5,0,IF(BI$29&gt;VLOOKUP($G136,Lists!$J$17:$K$21,2),IF($M136=Lists!$H$3,IF($K136&lt;1,(($S136/$K136)*((1+'Inputs &amp; Summary'!$D$7)^BI$29)),((INT(BI$29/$K136)-INT((BI$29-1)/$K136))*$S136*((1+'Inputs &amp; Summary'!$D$7)^BI$29))),(_xlfn.WEIBULL.DIST(BI$29,$L136,$K136,FALSE)*$S136*((1+'Inputs &amp; Summary'!$D$7)^BI$29))),IF($M136=Lists!$H$3,IF($K136&lt;1,((($R136*(1-$E136)+$Q136*(1-$F136))/$K136)*((1+'Inputs &amp; Summary'!$D$7)^BI$29)),((INT(BI$29/$K136)-INT((BI$29-1)/$K136))*($R136*(1-$E136)+$Q136*(1-$F136))*((1+'Inputs &amp; Summary'!$D$7)^BI$29))),((_xlfn.WEIBULL.DIST(BI$29,$L136,$K136,FALSE)*($R136*(1-$E136)+$Q136*(1-$F136))*((1+'Inputs &amp; Summary'!$D$7)^BI$29))))))</f>
        <v>0</v>
      </c>
      <c r="BJ136" s="114">
        <f>$D136*IF(BJ$29&gt;'Inputs &amp; Summary'!$D$5,0,IF(BJ$29&gt;VLOOKUP($G136,Lists!$J$17:$K$21,2),IF($M136=Lists!$H$3,IF($K136&lt;1,(($S136/$K136)*((1+'Inputs &amp; Summary'!$D$7)^BJ$29)),((INT(BJ$29/$K136)-INT((BJ$29-1)/$K136))*$S136*((1+'Inputs &amp; Summary'!$D$7)^BJ$29))),(_xlfn.WEIBULL.DIST(BJ$29,$L136,$K136,FALSE)*$S136*((1+'Inputs &amp; Summary'!$D$7)^BJ$29))),IF($M136=Lists!$H$3,IF($K136&lt;1,((($R136*(1-$E136)+$Q136*(1-$F136))/$K136)*((1+'Inputs &amp; Summary'!$D$7)^BJ$29)),((INT(BJ$29/$K136)-INT((BJ$29-1)/$K136))*($R136*(1-$E136)+$Q136*(1-$F136))*((1+'Inputs &amp; Summary'!$D$7)^BJ$29))),((_xlfn.WEIBULL.DIST(BJ$29,$L136,$K136,FALSE)*($R136*(1-$E136)+$Q136*(1-$F136))*((1+'Inputs &amp; Summary'!$D$7)^BJ$29))))))</f>
        <v>0</v>
      </c>
      <c r="BK136" s="114">
        <f>$D136*IF(BK$29&gt;'Inputs &amp; Summary'!$D$5,0,IF(BK$29&gt;VLOOKUP($G136,Lists!$J$17:$K$21,2),IF($M136=Lists!$H$3,IF($K136&lt;1,(($S136/$K136)*((1+'Inputs &amp; Summary'!$D$7)^BK$29)),((INT(BK$29/$K136)-INT((BK$29-1)/$K136))*$S136*((1+'Inputs &amp; Summary'!$D$7)^BK$29))),(_xlfn.WEIBULL.DIST(BK$29,$L136,$K136,FALSE)*$S136*((1+'Inputs &amp; Summary'!$D$7)^BK$29))),IF($M136=Lists!$H$3,IF($K136&lt;1,((($R136*(1-$E136)+$Q136*(1-$F136))/$K136)*((1+'Inputs &amp; Summary'!$D$7)^BK$29)),((INT(BK$29/$K136)-INT((BK$29-1)/$K136))*($R136*(1-$E136)+$Q136*(1-$F136))*((1+'Inputs &amp; Summary'!$D$7)^BK$29))),((_xlfn.WEIBULL.DIST(BK$29,$L136,$K136,FALSE)*($R136*(1-$E136)+$Q136*(1-$F136))*((1+'Inputs &amp; Summary'!$D$7)^BK$29))))))</f>
        <v>0</v>
      </c>
      <c r="BL136" s="114">
        <f>$D136*IF(BL$29&gt;'Inputs &amp; Summary'!$D$5,0,IF(BL$29&gt;VLOOKUP($G136,Lists!$J$17:$K$21,2),IF($M136=Lists!$H$3,IF($K136&lt;1,(($S136/$K136)*((1+'Inputs &amp; Summary'!$D$7)^BL$29)),((INT(BL$29/$K136)-INT((BL$29-1)/$K136))*$S136*((1+'Inputs &amp; Summary'!$D$7)^BL$29))),(_xlfn.WEIBULL.DIST(BL$29,$L136,$K136,FALSE)*$S136*((1+'Inputs &amp; Summary'!$D$7)^BL$29))),IF($M136=Lists!$H$3,IF($K136&lt;1,((($R136*(1-$E136)+$Q136*(1-$F136))/$K136)*((1+'Inputs &amp; Summary'!$D$7)^BL$29)),((INT(BL$29/$K136)-INT((BL$29-1)/$K136))*($R136*(1-$E136)+$Q136*(1-$F136))*((1+'Inputs &amp; Summary'!$D$7)^BL$29))),((_xlfn.WEIBULL.DIST(BL$29,$L136,$K136,FALSE)*($R136*(1-$E136)+$Q136*(1-$F136))*((1+'Inputs &amp; Summary'!$D$7)^BL$29))))))</f>
        <v>0</v>
      </c>
    </row>
    <row r="137" spans="1:64" x14ac:dyDescent="0.3">
      <c r="A137" s="79" t="s">
        <v>27</v>
      </c>
      <c r="B137" s="33" t="s">
        <v>307</v>
      </c>
      <c r="C137" s="33" t="s">
        <v>39</v>
      </c>
      <c r="D137" s="115">
        <v>0</v>
      </c>
      <c r="E137" s="68">
        <v>0</v>
      </c>
      <c r="F137" s="68">
        <v>0</v>
      </c>
      <c r="G137" s="213" t="s">
        <v>433</v>
      </c>
      <c r="H137" s="34" t="s">
        <v>30</v>
      </c>
      <c r="I137" s="34" t="s">
        <v>270</v>
      </c>
      <c r="J137" s="33">
        <f>VLOOKUP(I137,'Labor Rates'!$A$1:$B$16,2)</f>
        <v>25.173076923076923</v>
      </c>
      <c r="K137" s="35">
        <v>1</v>
      </c>
      <c r="L137" s="35">
        <v>1</v>
      </c>
      <c r="M137" s="33" t="s">
        <v>259</v>
      </c>
      <c r="N137" s="84">
        <v>0</v>
      </c>
      <c r="O137" s="35">
        <f>0.5/60</f>
        <v>8.3333333333333332E-3</v>
      </c>
      <c r="P137" s="5">
        <v>0</v>
      </c>
      <c r="Q137" s="73">
        <f t="shared" si="21"/>
        <v>0</v>
      </c>
      <c r="R137" s="73">
        <f t="shared" si="22"/>
        <v>0</v>
      </c>
      <c r="S137" s="74">
        <f t="shared" si="23"/>
        <v>0</v>
      </c>
      <c r="T137" s="88"/>
      <c r="U137" s="80"/>
      <c r="V137" s="87">
        <f t="shared" si="24"/>
        <v>0</v>
      </c>
      <c r="W137" s="87">
        <f>NPV('Inputs &amp; Summary'!$D$6,Y137:BL137)</f>
        <v>0</v>
      </c>
      <c r="X137" s="90">
        <f t="shared" si="25"/>
        <v>0</v>
      </c>
      <c r="Y137" s="114">
        <f>$D137*IF(Y$29&gt;'Inputs &amp; Summary'!$D$5,0,IF(Y$29&gt;VLOOKUP($G137,Lists!$J$17:$K$21,2),IF($M137=Lists!$H$3,IF($K137&lt;1,(($S137/$K137)*((1+'Inputs &amp; Summary'!$D$7)^Y$29)),((INT(Y$29/$K137)-INT((Y$29-1)/$K137))*$S137*((1+'Inputs &amp; Summary'!$D$7)^Y$29))),(_xlfn.WEIBULL.DIST(Y$29,$L137,$K137,FALSE)*$S137*((1+'Inputs &amp; Summary'!$D$7)^Y$29))),IF($M137=Lists!$H$3,IF($K137&lt;1,((($R137*(1-$E137)+$Q137*(1-$F137))/$K137)*((1+'Inputs &amp; Summary'!$D$7)^Y$29)),((INT(Y$29/$K137)-INT((Y$29-1)/$K137))*($R137*(1-$E137)+$Q137*(1-$F137))*((1+'Inputs &amp; Summary'!$D$7)^Y$29))),((_xlfn.WEIBULL.DIST(Y$29,$L137,$K137,FALSE)*($R137*(1-$E137)+$Q137*(1-$F137))*((1+'Inputs &amp; Summary'!$D$7)^Y$29))))))</f>
        <v>0</v>
      </c>
      <c r="Z137" s="114">
        <f>$D137*IF(Z$29&gt;'Inputs &amp; Summary'!$D$5,0,IF(Z$29&gt;VLOOKUP($G137,Lists!$J$17:$K$21,2),IF($M137=Lists!$H$3,IF($K137&lt;1,(($S137/$K137)*((1+'Inputs &amp; Summary'!$D$7)^Z$29)),((INT(Z$29/$K137)-INT((Z$29-1)/$K137))*$S137*((1+'Inputs &amp; Summary'!$D$7)^Z$29))),(_xlfn.WEIBULL.DIST(Z$29,$L137,$K137,FALSE)*$S137*((1+'Inputs &amp; Summary'!$D$7)^Z$29))),IF($M137=Lists!$H$3,IF($K137&lt;1,((($R137*(1-$E137)+$Q137*(1-$F137))/$K137)*((1+'Inputs &amp; Summary'!$D$7)^Z$29)),((INT(Z$29/$K137)-INT((Z$29-1)/$K137))*($R137*(1-$E137)+$Q137*(1-$F137))*((1+'Inputs &amp; Summary'!$D$7)^Z$29))),((_xlfn.WEIBULL.DIST(Z$29,$L137,$K137,FALSE)*($R137*(1-$E137)+$Q137*(1-$F137))*((1+'Inputs &amp; Summary'!$D$7)^Z$29))))))</f>
        <v>0</v>
      </c>
      <c r="AA137" s="114">
        <f>$D137*IF(AA$29&gt;'Inputs &amp; Summary'!$D$5,0,IF(AA$29&gt;VLOOKUP($G137,Lists!$J$17:$K$21,2),IF($M137=Lists!$H$3,IF($K137&lt;1,(($S137/$K137)*((1+'Inputs &amp; Summary'!$D$7)^AA$29)),((INT(AA$29/$K137)-INT((AA$29-1)/$K137))*$S137*((1+'Inputs &amp; Summary'!$D$7)^AA$29))),(_xlfn.WEIBULL.DIST(AA$29,$L137,$K137,FALSE)*$S137*((1+'Inputs &amp; Summary'!$D$7)^AA$29))),IF($M137=Lists!$H$3,IF($K137&lt;1,((($R137*(1-$E137)+$Q137*(1-$F137))/$K137)*((1+'Inputs &amp; Summary'!$D$7)^AA$29)),((INT(AA$29/$K137)-INT((AA$29-1)/$K137))*($R137*(1-$E137)+$Q137*(1-$F137))*((1+'Inputs &amp; Summary'!$D$7)^AA$29))),((_xlfn.WEIBULL.DIST(AA$29,$L137,$K137,FALSE)*($R137*(1-$E137)+$Q137*(1-$F137))*((1+'Inputs &amp; Summary'!$D$7)^AA$29))))))</f>
        <v>0</v>
      </c>
      <c r="AB137" s="114">
        <f>$D137*IF(AB$29&gt;'Inputs &amp; Summary'!$D$5,0,IF(AB$29&gt;VLOOKUP($G137,Lists!$J$17:$K$21,2),IF($M137=Lists!$H$3,IF($K137&lt;1,(($S137/$K137)*((1+'Inputs &amp; Summary'!$D$7)^AB$29)),((INT(AB$29/$K137)-INT((AB$29-1)/$K137))*$S137*((1+'Inputs &amp; Summary'!$D$7)^AB$29))),(_xlfn.WEIBULL.DIST(AB$29,$L137,$K137,FALSE)*$S137*((1+'Inputs &amp; Summary'!$D$7)^AB$29))),IF($M137=Lists!$H$3,IF($K137&lt;1,((($R137*(1-$E137)+$Q137*(1-$F137))/$K137)*((1+'Inputs &amp; Summary'!$D$7)^AB$29)),((INT(AB$29/$K137)-INT((AB$29-1)/$K137))*($R137*(1-$E137)+$Q137*(1-$F137))*((1+'Inputs &amp; Summary'!$D$7)^AB$29))),((_xlfn.WEIBULL.DIST(AB$29,$L137,$K137,FALSE)*($R137*(1-$E137)+$Q137*(1-$F137))*((1+'Inputs &amp; Summary'!$D$7)^AB$29))))))</f>
        <v>0</v>
      </c>
      <c r="AC137" s="114">
        <f>$D137*IF(AC$29&gt;'Inputs &amp; Summary'!$D$5,0,IF(AC$29&gt;VLOOKUP($G137,Lists!$J$17:$K$21,2),IF($M137=Lists!$H$3,IF($K137&lt;1,(($S137/$K137)*((1+'Inputs &amp; Summary'!$D$7)^AC$29)),((INT(AC$29/$K137)-INT((AC$29-1)/$K137))*$S137*((1+'Inputs &amp; Summary'!$D$7)^AC$29))),(_xlfn.WEIBULL.DIST(AC$29,$L137,$K137,FALSE)*$S137*((1+'Inputs &amp; Summary'!$D$7)^AC$29))),IF($M137=Lists!$H$3,IF($K137&lt;1,((($R137*(1-$E137)+$Q137*(1-$F137))/$K137)*((1+'Inputs &amp; Summary'!$D$7)^AC$29)),((INT(AC$29/$K137)-INT((AC$29-1)/$K137))*($R137*(1-$E137)+$Q137*(1-$F137))*((1+'Inputs &amp; Summary'!$D$7)^AC$29))),((_xlfn.WEIBULL.DIST(AC$29,$L137,$K137,FALSE)*($R137*(1-$E137)+$Q137*(1-$F137))*((1+'Inputs &amp; Summary'!$D$7)^AC$29))))))</f>
        <v>0</v>
      </c>
      <c r="AD137" s="114">
        <f>$D137*IF(AD$29&gt;'Inputs &amp; Summary'!$D$5,0,IF(AD$29&gt;VLOOKUP($G137,Lists!$J$17:$K$21,2),IF($M137=Lists!$H$3,IF($K137&lt;1,(($S137/$K137)*((1+'Inputs &amp; Summary'!$D$7)^AD$29)),((INT(AD$29/$K137)-INT((AD$29-1)/$K137))*$S137*((1+'Inputs &amp; Summary'!$D$7)^AD$29))),(_xlfn.WEIBULL.DIST(AD$29,$L137,$K137,FALSE)*$S137*((1+'Inputs &amp; Summary'!$D$7)^AD$29))),IF($M137=Lists!$H$3,IF($K137&lt;1,((($R137*(1-$E137)+$Q137*(1-$F137))/$K137)*((1+'Inputs &amp; Summary'!$D$7)^AD$29)),((INT(AD$29/$K137)-INT((AD$29-1)/$K137))*($R137*(1-$E137)+$Q137*(1-$F137))*((1+'Inputs &amp; Summary'!$D$7)^AD$29))),((_xlfn.WEIBULL.DIST(AD$29,$L137,$K137,FALSE)*($R137*(1-$E137)+$Q137*(1-$F137))*((1+'Inputs &amp; Summary'!$D$7)^AD$29))))))</f>
        <v>0</v>
      </c>
      <c r="AE137" s="114">
        <f>$D137*IF(AE$29&gt;'Inputs &amp; Summary'!$D$5,0,IF(AE$29&gt;VLOOKUP($G137,Lists!$J$17:$K$21,2),IF($M137=Lists!$H$3,IF($K137&lt;1,(($S137/$K137)*((1+'Inputs &amp; Summary'!$D$7)^AE$29)),((INT(AE$29/$K137)-INT((AE$29-1)/$K137))*$S137*((1+'Inputs &amp; Summary'!$D$7)^AE$29))),(_xlfn.WEIBULL.DIST(AE$29,$L137,$K137,FALSE)*$S137*((1+'Inputs &amp; Summary'!$D$7)^AE$29))),IF($M137=Lists!$H$3,IF($K137&lt;1,((($R137*(1-$E137)+$Q137*(1-$F137))/$K137)*((1+'Inputs &amp; Summary'!$D$7)^AE$29)),((INT(AE$29/$K137)-INT((AE$29-1)/$K137))*($R137*(1-$E137)+$Q137*(1-$F137))*((1+'Inputs &amp; Summary'!$D$7)^AE$29))),((_xlfn.WEIBULL.DIST(AE$29,$L137,$K137,FALSE)*($R137*(1-$E137)+$Q137*(1-$F137))*((1+'Inputs &amp; Summary'!$D$7)^AE$29))))))</f>
        <v>0</v>
      </c>
      <c r="AF137" s="114">
        <f>$D137*IF(AF$29&gt;'Inputs &amp; Summary'!$D$5,0,IF(AF$29&gt;VLOOKUP($G137,Lists!$J$17:$K$21,2),IF($M137=Lists!$H$3,IF($K137&lt;1,(($S137/$K137)*((1+'Inputs &amp; Summary'!$D$7)^AF$29)),((INT(AF$29/$K137)-INT((AF$29-1)/$K137))*$S137*((1+'Inputs &amp; Summary'!$D$7)^AF$29))),(_xlfn.WEIBULL.DIST(AF$29,$L137,$K137,FALSE)*$S137*((1+'Inputs &amp; Summary'!$D$7)^AF$29))),IF($M137=Lists!$H$3,IF($K137&lt;1,((($R137*(1-$E137)+$Q137*(1-$F137))/$K137)*((1+'Inputs &amp; Summary'!$D$7)^AF$29)),((INT(AF$29/$K137)-INT((AF$29-1)/$K137))*($R137*(1-$E137)+$Q137*(1-$F137))*((1+'Inputs &amp; Summary'!$D$7)^AF$29))),((_xlfn.WEIBULL.DIST(AF$29,$L137,$K137,FALSE)*($R137*(1-$E137)+$Q137*(1-$F137))*((1+'Inputs &amp; Summary'!$D$7)^AF$29))))))</f>
        <v>0</v>
      </c>
      <c r="AG137" s="114">
        <f>$D137*IF(AG$29&gt;'Inputs &amp; Summary'!$D$5,0,IF(AG$29&gt;VLOOKUP($G137,Lists!$J$17:$K$21,2),IF($M137=Lists!$H$3,IF($K137&lt;1,(($S137/$K137)*((1+'Inputs &amp; Summary'!$D$7)^AG$29)),((INT(AG$29/$K137)-INT((AG$29-1)/$K137))*$S137*((1+'Inputs &amp; Summary'!$D$7)^AG$29))),(_xlfn.WEIBULL.DIST(AG$29,$L137,$K137,FALSE)*$S137*((1+'Inputs &amp; Summary'!$D$7)^AG$29))),IF($M137=Lists!$H$3,IF($K137&lt;1,((($R137*(1-$E137)+$Q137*(1-$F137))/$K137)*((1+'Inputs &amp; Summary'!$D$7)^AG$29)),((INT(AG$29/$K137)-INT((AG$29-1)/$K137))*($R137*(1-$E137)+$Q137*(1-$F137))*((1+'Inputs &amp; Summary'!$D$7)^AG$29))),((_xlfn.WEIBULL.DIST(AG$29,$L137,$K137,FALSE)*($R137*(1-$E137)+$Q137*(1-$F137))*((1+'Inputs &amp; Summary'!$D$7)^AG$29))))))</f>
        <v>0</v>
      </c>
      <c r="AH137" s="114">
        <f>$D137*IF(AH$29&gt;'Inputs &amp; Summary'!$D$5,0,IF(AH$29&gt;VLOOKUP($G137,Lists!$J$17:$K$21,2),IF($M137=Lists!$H$3,IF($K137&lt;1,(($S137/$K137)*((1+'Inputs &amp; Summary'!$D$7)^AH$29)),((INT(AH$29/$K137)-INT((AH$29-1)/$K137))*$S137*((1+'Inputs &amp; Summary'!$D$7)^AH$29))),(_xlfn.WEIBULL.DIST(AH$29,$L137,$K137,FALSE)*$S137*((1+'Inputs &amp; Summary'!$D$7)^AH$29))),IF($M137=Lists!$H$3,IF($K137&lt;1,((($R137*(1-$E137)+$Q137*(1-$F137))/$K137)*((1+'Inputs &amp; Summary'!$D$7)^AH$29)),((INT(AH$29/$K137)-INT((AH$29-1)/$K137))*($R137*(1-$E137)+$Q137*(1-$F137))*((1+'Inputs &amp; Summary'!$D$7)^AH$29))),((_xlfn.WEIBULL.DIST(AH$29,$L137,$K137,FALSE)*($R137*(1-$E137)+$Q137*(1-$F137))*((1+'Inputs &amp; Summary'!$D$7)^AH$29))))))</f>
        <v>0</v>
      </c>
      <c r="AI137" s="114">
        <f>$D137*IF(AI$29&gt;'Inputs &amp; Summary'!$D$5,0,IF(AI$29&gt;VLOOKUP($G137,Lists!$J$17:$K$21,2),IF($M137=Lists!$H$3,IF($K137&lt;1,(($S137/$K137)*((1+'Inputs &amp; Summary'!$D$7)^AI$29)),((INT(AI$29/$K137)-INT((AI$29-1)/$K137))*$S137*((1+'Inputs &amp; Summary'!$D$7)^AI$29))),(_xlfn.WEIBULL.DIST(AI$29,$L137,$K137,FALSE)*$S137*((1+'Inputs &amp; Summary'!$D$7)^AI$29))),IF($M137=Lists!$H$3,IF($K137&lt;1,((($R137*(1-$E137)+$Q137*(1-$F137))/$K137)*((1+'Inputs &amp; Summary'!$D$7)^AI$29)),((INT(AI$29/$K137)-INT((AI$29-1)/$K137))*($R137*(1-$E137)+$Q137*(1-$F137))*((1+'Inputs &amp; Summary'!$D$7)^AI$29))),((_xlfn.WEIBULL.DIST(AI$29,$L137,$K137,FALSE)*($R137*(1-$E137)+$Q137*(1-$F137))*((1+'Inputs &amp; Summary'!$D$7)^AI$29))))))</f>
        <v>0</v>
      </c>
      <c r="AJ137" s="114">
        <f>$D137*IF(AJ$29&gt;'Inputs &amp; Summary'!$D$5,0,IF(AJ$29&gt;VLOOKUP($G137,Lists!$J$17:$K$21,2),IF($M137=Lists!$H$3,IF($K137&lt;1,(($S137/$K137)*((1+'Inputs &amp; Summary'!$D$7)^AJ$29)),((INT(AJ$29/$K137)-INT((AJ$29-1)/$K137))*$S137*((1+'Inputs &amp; Summary'!$D$7)^AJ$29))),(_xlfn.WEIBULL.DIST(AJ$29,$L137,$K137,FALSE)*$S137*((1+'Inputs &amp; Summary'!$D$7)^AJ$29))),IF($M137=Lists!$H$3,IF($K137&lt;1,((($R137*(1-$E137)+$Q137*(1-$F137))/$K137)*((1+'Inputs &amp; Summary'!$D$7)^AJ$29)),((INT(AJ$29/$K137)-INT((AJ$29-1)/$K137))*($R137*(1-$E137)+$Q137*(1-$F137))*((1+'Inputs &amp; Summary'!$D$7)^AJ$29))),((_xlfn.WEIBULL.DIST(AJ$29,$L137,$K137,FALSE)*($R137*(1-$E137)+$Q137*(1-$F137))*((1+'Inputs &amp; Summary'!$D$7)^AJ$29))))))</f>
        <v>0</v>
      </c>
      <c r="AK137" s="114">
        <f>$D137*IF(AK$29&gt;'Inputs &amp; Summary'!$D$5,0,IF(AK$29&gt;VLOOKUP($G137,Lists!$J$17:$K$21,2),IF($M137=Lists!$H$3,IF($K137&lt;1,(($S137/$K137)*((1+'Inputs &amp; Summary'!$D$7)^AK$29)),((INT(AK$29/$K137)-INT((AK$29-1)/$K137))*$S137*((1+'Inputs &amp; Summary'!$D$7)^AK$29))),(_xlfn.WEIBULL.DIST(AK$29,$L137,$K137,FALSE)*$S137*((1+'Inputs &amp; Summary'!$D$7)^AK$29))),IF($M137=Lists!$H$3,IF($K137&lt;1,((($R137*(1-$E137)+$Q137*(1-$F137))/$K137)*((1+'Inputs &amp; Summary'!$D$7)^AK$29)),((INT(AK$29/$K137)-INT((AK$29-1)/$K137))*($R137*(1-$E137)+$Q137*(1-$F137))*((1+'Inputs &amp; Summary'!$D$7)^AK$29))),((_xlfn.WEIBULL.DIST(AK$29,$L137,$K137,FALSE)*($R137*(1-$E137)+$Q137*(1-$F137))*((1+'Inputs &amp; Summary'!$D$7)^AK$29))))))</f>
        <v>0</v>
      </c>
      <c r="AL137" s="114">
        <f>$D137*IF(AL$29&gt;'Inputs &amp; Summary'!$D$5,0,IF(AL$29&gt;VLOOKUP($G137,Lists!$J$17:$K$21,2),IF($M137=Lists!$H$3,IF($K137&lt;1,(($S137/$K137)*((1+'Inputs &amp; Summary'!$D$7)^AL$29)),((INT(AL$29/$K137)-INT((AL$29-1)/$K137))*$S137*((1+'Inputs &amp; Summary'!$D$7)^AL$29))),(_xlfn.WEIBULL.DIST(AL$29,$L137,$K137,FALSE)*$S137*((1+'Inputs &amp; Summary'!$D$7)^AL$29))),IF($M137=Lists!$H$3,IF($K137&lt;1,((($R137*(1-$E137)+$Q137*(1-$F137))/$K137)*((1+'Inputs &amp; Summary'!$D$7)^AL$29)),((INT(AL$29/$K137)-INT((AL$29-1)/$K137))*($R137*(1-$E137)+$Q137*(1-$F137))*((1+'Inputs &amp; Summary'!$D$7)^AL$29))),((_xlfn.WEIBULL.DIST(AL$29,$L137,$K137,FALSE)*($R137*(1-$E137)+$Q137*(1-$F137))*((1+'Inputs &amp; Summary'!$D$7)^AL$29))))))</f>
        <v>0</v>
      </c>
      <c r="AM137" s="114">
        <f>$D137*IF(AM$29&gt;'Inputs &amp; Summary'!$D$5,0,IF(AM$29&gt;VLOOKUP($G137,Lists!$J$17:$K$21,2),IF($M137=Lists!$H$3,IF($K137&lt;1,(($S137/$K137)*((1+'Inputs &amp; Summary'!$D$7)^AM$29)),((INT(AM$29/$K137)-INT((AM$29-1)/$K137))*$S137*((1+'Inputs &amp; Summary'!$D$7)^AM$29))),(_xlfn.WEIBULL.DIST(AM$29,$L137,$K137,FALSE)*$S137*((1+'Inputs &amp; Summary'!$D$7)^AM$29))),IF($M137=Lists!$H$3,IF($K137&lt;1,((($R137*(1-$E137)+$Q137*(1-$F137))/$K137)*((1+'Inputs &amp; Summary'!$D$7)^AM$29)),((INT(AM$29/$K137)-INT((AM$29-1)/$K137))*($R137*(1-$E137)+$Q137*(1-$F137))*((1+'Inputs &amp; Summary'!$D$7)^AM$29))),((_xlfn.WEIBULL.DIST(AM$29,$L137,$K137,FALSE)*($R137*(1-$E137)+$Q137*(1-$F137))*((1+'Inputs &amp; Summary'!$D$7)^AM$29))))))</f>
        <v>0</v>
      </c>
      <c r="AN137" s="114">
        <f>$D137*IF(AN$29&gt;'Inputs &amp; Summary'!$D$5,0,IF(AN$29&gt;VLOOKUP($G137,Lists!$J$17:$K$21,2),IF($M137=Lists!$H$3,IF($K137&lt;1,(($S137/$K137)*((1+'Inputs &amp; Summary'!$D$7)^AN$29)),((INT(AN$29/$K137)-INT((AN$29-1)/$K137))*$S137*((1+'Inputs &amp; Summary'!$D$7)^AN$29))),(_xlfn.WEIBULL.DIST(AN$29,$L137,$K137,FALSE)*$S137*((1+'Inputs &amp; Summary'!$D$7)^AN$29))),IF($M137=Lists!$H$3,IF($K137&lt;1,((($R137*(1-$E137)+$Q137*(1-$F137))/$K137)*((1+'Inputs &amp; Summary'!$D$7)^AN$29)),((INT(AN$29/$K137)-INT((AN$29-1)/$K137))*($R137*(1-$E137)+$Q137*(1-$F137))*((1+'Inputs &amp; Summary'!$D$7)^AN$29))),((_xlfn.WEIBULL.DIST(AN$29,$L137,$K137,FALSE)*($R137*(1-$E137)+$Q137*(1-$F137))*((1+'Inputs &amp; Summary'!$D$7)^AN$29))))))</f>
        <v>0</v>
      </c>
      <c r="AO137" s="114">
        <f>$D137*IF(AO$29&gt;'Inputs &amp; Summary'!$D$5,0,IF(AO$29&gt;VLOOKUP($G137,Lists!$J$17:$K$21,2),IF($M137=Lists!$H$3,IF($K137&lt;1,(($S137/$K137)*((1+'Inputs &amp; Summary'!$D$7)^AO$29)),((INT(AO$29/$K137)-INT((AO$29-1)/$K137))*$S137*((1+'Inputs &amp; Summary'!$D$7)^AO$29))),(_xlfn.WEIBULL.DIST(AO$29,$L137,$K137,FALSE)*$S137*((1+'Inputs &amp; Summary'!$D$7)^AO$29))),IF($M137=Lists!$H$3,IF($K137&lt;1,((($R137*(1-$E137)+$Q137*(1-$F137))/$K137)*((1+'Inputs &amp; Summary'!$D$7)^AO$29)),((INT(AO$29/$K137)-INT((AO$29-1)/$K137))*($R137*(1-$E137)+$Q137*(1-$F137))*((1+'Inputs &amp; Summary'!$D$7)^AO$29))),((_xlfn.WEIBULL.DIST(AO$29,$L137,$K137,FALSE)*($R137*(1-$E137)+$Q137*(1-$F137))*((1+'Inputs &amp; Summary'!$D$7)^AO$29))))))</f>
        <v>0</v>
      </c>
      <c r="AP137" s="114">
        <f>$D137*IF(AP$29&gt;'Inputs &amp; Summary'!$D$5,0,IF(AP$29&gt;VLOOKUP($G137,Lists!$J$17:$K$21,2),IF($M137=Lists!$H$3,IF($K137&lt;1,(($S137/$K137)*((1+'Inputs &amp; Summary'!$D$7)^AP$29)),((INT(AP$29/$K137)-INT((AP$29-1)/$K137))*$S137*((1+'Inputs &amp; Summary'!$D$7)^AP$29))),(_xlfn.WEIBULL.DIST(AP$29,$L137,$K137,FALSE)*$S137*((1+'Inputs &amp; Summary'!$D$7)^AP$29))),IF($M137=Lists!$H$3,IF($K137&lt;1,((($R137*(1-$E137)+$Q137*(1-$F137))/$K137)*((1+'Inputs &amp; Summary'!$D$7)^AP$29)),((INT(AP$29/$K137)-INT((AP$29-1)/$K137))*($R137*(1-$E137)+$Q137*(1-$F137))*((1+'Inputs &amp; Summary'!$D$7)^AP$29))),((_xlfn.WEIBULL.DIST(AP$29,$L137,$K137,FALSE)*($R137*(1-$E137)+$Q137*(1-$F137))*((1+'Inputs &amp; Summary'!$D$7)^AP$29))))))</f>
        <v>0</v>
      </c>
      <c r="AQ137" s="114">
        <f>$D137*IF(AQ$29&gt;'Inputs &amp; Summary'!$D$5,0,IF(AQ$29&gt;VLOOKUP($G137,Lists!$J$17:$K$21,2),IF($M137=Lists!$H$3,IF($K137&lt;1,(($S137/$K137)*((1+'Inputs &amp; Summary'!$D$7)^AQ$29)),((INT(AQ$29/$K137)-INT((AQ$29-1)/$K137))*$S137*((1+'Inputs &amp; Summary'!$D$7)^AQ$29))),(_xlfn.WEIBULL.DIST(AQ$29,$L137,$K137,FALSE)*$S137*((1+'Inputs &amp; Summary'!$D$7)^AQ$29))),IF($M137=Lists!$H$3,IF($K137&lt;1,((($R137*(1-$E137)+$Q137*(1-$F137))/$K137)*((1+'Inputs &amp; Summary'!$D$7)^AQ$29)),((INT(AQ$29/$K137)-INT((AQ$29-1)/$K137))*($R137*(1-$E137)+$Q137*(1-$F137))*((1+'Inputs &amp; Summary'!$D$7)^AQ$29))),((_xlfn.WEIBULL.DIST(AQ$29,$L137,$K137,FALSE)*($R137*(1-$E137)+$Q137*(1-$F137))*((1+'Inputs &amp; Summary'!$D$7)^AQ$29))))))</f>
        <v>0</v>
      </c>
      <c r="AR137" s="114">
        <f>$D137*IF(AR$29&gt;'Inputs &amp; Summary'!$D$5,0,IF(AR$29&gt;VLOOKUP($G137,Lists!$J$17:$K$21,2),IF($M137=Lists!$H$3,IF($K137&lt;1,(($S137/$K137)*((1+'Inputs &amp; Summary'!$D$7)^AR$29)),((INT(AR$29/$K137)-INT((AR$29-1)/$K137))*$S137*((1+'Inputs &amp; Summary'!$D$7)^AR$29))),(_xlfn.WEIBULL.DIST(AR$29,$L137,$K137,FALSE)*$S137*((1+'Inputs &amp; Summary'!$D$7)^AR$29))),IF($M137=Lists!$H$3,IF($K137&lt;1,((($R137*(1-$E137)+$Q137*(1-$F137))/$K137)*((1+'Inputs &amp; Summary'!$D$7)^AR$29)),((INT(AR$29/$K137)-INT((AR$29-1)/$K137))*($R137*(1-$E137)+$Q137*(1-$F137))*((1+'Inputs &amp; Summary'!$D$7)^AR$29))),((_xlfn.WEIBULL.DIST(AR$29,$L137,$K137,FALSE)*($R137*(1-$E137)+$Q137*(1-$F137))*((1+'Inputs &amp; Summary'!$D$7)^AR$29))))))</f>
        <v>0</v>
      </c>
      <c r="AS137" s="114">
        <f>$D137*IF(AS$29&gt;'Inputs &amp; Summary'!$D$5,0,IF(AS$29&gt;VLOOKUP($G137,Lists!$J$17:$K$21,2),IF($M137=Lists!$H$3,IF($K137&lt;1,(($S137/$K137)*((1+'Inputs &amp; Summary'!$D$7)^AS$29)),((INT(AS$29/$K137)-INT((AS$29-1)/$K137))*$S137*((1+'Inputs &amp; Summary'!$D$7)^AS$29))),(_xlfn.WEIBULL.DIST(AS$29,$L137,$K137,FALSE)*$S137*((1+'Inputs &amp; Summary'!$D$7)^AS$29))),IF($M137=Lists!$H$3,IF($K137&lt;1,((($R137*(1-$E137)+$Q137*(1-$F137))/$K137)*((1+'Inputs &amp; Summary'!$D$7)^AS$29)),((INT(AS$29/$K137)-INT((AS$29-1)/$K137))*($R137*(1-$E137)+$Q137*(1-$F137))*((1+'Inputs &amp; Summary'!$D$7)^AS$29))),((_xlfn.WEIBULL.DIST(AS$29,$L137,$K137,FALSE)*($R137*(1-$E137)+$Q137*(1-$F137))*((1+'Inputs &amp; Summary'!$D$7)^AS$29))))))</f>
        <v>0</v>
      </c>
      <c r="AT137" s="114">
        <f>$D137*IF(AT$29&gt;'Inputs &amp; Summary'!$D$5,0,IF(AT$29&gt;VLOOKUP($G137,Lists!$J$17:$K$21,2),IF($M137=Lists!$H$3,IF($K137&lt;1,(($S137/$K137)*((1+'Inputs &amp; Summary'!$D$7)^AT$29)),((INT(AT$29/$K137)-INT((AT$29-1)/$K137))*$S137*((1+'Inputs &amp; Summary'!$D$7)^AT$29))),(_xlfn.WEIBULL.DIST(AT$29,$L137,$K137,FALSE)*$S137*((1+'Inputs &amp; Summary'!$D$7)^AT$29))),IF($M137=Lists!$H$3,IF($K137&lt;1,((($R137*(1-$E137)+$Q137*(1-$F137))/$K137)*((1+'Inputs &amp; Summary'!$D$7)^AT$29)),((INT(AT$29/$K137)-INT((AT$29-1)/$K137))*($R137*(1-$E137)+$Q137*(1-$F137))*((1+'Inputs &amp; Summary'!$D$7)^AT$29))),((_xlfn.WEIBULL.DIST(AT$29,$L137,$K137,FALSE)*($R137*(1-$E137)+$Q137*(1-$F137))*((1+'Inputs &amp; Summary'!$D$7)^AT$29))))))</f>
        <v>0</v>
      </c>
      <c r="AU137" s="114">
        <f>$D137*IF(AU$29&gt;'Inputs &amp; Summary'!$D$5,0,IF(AU$29&gt;VLOOKUP($G137,Lists!$J$17:$K$21,2),IF($M137=Lists!$H$3,IF($K137&lt;1,(($S137/$K137)*((1+'Inputs &amp; Summary'!$D$7)^AU$29)),((INT(AU$29/$K137)-INT((AU$29-1)/$K137))*$S137*((1+'Inputs &amp; Summary'!$D$7)^AU$29))),(_xlfn.WEIBULL.DIST(AU$29,$L137,$K137,FALSE)*$S137*((1+'Inputs &amp; Summary'!$D$7)^AU$29))),IF($M137=Lists!$H$3,IF($K137&lt;1,((($R137*(1-$E137)+$Q137*(1-$F137))/$K137)*((1+'Inputs &amp; Summary'!$D$7)^AU$29)),((INT(AU$29/$K137)-INT((AU$29-1)/$K137))*($R137*(1-$E137)+$Q137*(1-$F137))*((1+'Inputs &amp; Summary'!$D$7)^AU$29))),((_xlfn.WEIBULL.DIST(AU$29,$L137,$K137,FALSE)*($R137*(1-$E137)+$Q137*(1-$F137))*((1+'Inputs &amp; Summary'!$D$7)^AU$29))))))</f>
        <v>0</v>
      </c>
      <c r="AV137" s="114">
        <f>$D137*IF(AV$29&gt;'Inputs &amp; Summary'!$D$5,0,IF(AV$29&gt;VLOOKUP($G137,Lists!$J$17:$K$21,2),IF($M137=Lists!$H$3,IF($K137&lt;1,(($S137/$K137)*((1+'Inputs &amp; Summary'!$D$7)^AV$29)),((INT(AV$29/$K137)-INT((AV$29-1)/$K137))*$S137*((1+'Inputs &amp; Summary'!$D$7)^AV$29))),(_xlfn.WEIBULL.DIST(AV$29,$L137,$K137,FALSE)*$S137*((1+'Inputs &amp; Summary'!$D$7)^AV$29))),IF($M137=Lists!$H$3,IF($K137&lt;1,((($R137*(1-$E137)+$Q137*(1-$F137))/$K137)*((1+'Inputs &amp; Summary'!$D$7)^AV$29)),((INT(AV$29/$K137)-INT((AV$29-1)/$K137))*($R137*(1-$E137)+$Q137*(1-$F137))*((1+'Inputs &amp; Summary'!$D$7)^AV$29))),((_xlfn.WEIBULL.DIST(AV$29,$L137,$K137,FALSE)*($R137*(1-$E137)+$Q137*(1-$F137))*((1+'Inputs &amp; Summary'!$D$7)^AV$29))))))</f>
        <v>0</v>
      </c>
      <c r="AW137" s="114">
        <f>$D137*IF(AW$29&gt;'Inputs &amp; Summary'!$D$5,0,IF(AW$29&gt;VLOOKUP($G137,Lists!$J$17:$K$21,2),IF($M137=Lists!$H$3,IF($K137&lt;1,(($S137/$K137)*((1+'Inputs &amp; Summary'!$D$7)^AW$29)),((INT(AW$29/$K137)-INT((AW$29-1)/$K137))*$S137*((1+'Inputs &amp; Summary'!$D$7)^AW$29))),(_xlfn.WEIBULL.DIST(AW$29,$L137,$K137,FALSE)*$S137*((1+'Inputs &amp; Summary'!$D$7)^AW$29))),IF($M137=Lists!$H$3,IF($K137&lt;1,((($R137*(1-$E137)+$Q137*(1-$F137))/$K137)*((1+'Inputs &amp; Summary'!$D$7)^AW$29)),((INT(AW$29/$K137)-INT((AW$29-1)/$K137))*($R137*(1-$E137)+$Q137*(1-$F137))*((1+'Inputs &amp; Summary'!$D$7)^AW$29))),((_xlfn.WEIBULL.DIST(AW$29,$L137,$K137,FALSE)*($R137*(1-$E137)+$Q137*(1-$F137))*((1+'Inputs &amp; Summary'!$D$7)^AW$29))))))</f>
        <v>0</v>
      </c>
      <c r="AX137" s="114">
        <f>$D137*IF(AX$29&gt;'Inputs &amp; Summary'!$D$5,0,IF(AX$29&gt;VLOOKUP($G137,Lists!$J$17:$K$21,2),IF($M137=Lists!$H$3,IF($K137&lt;1,(($S137/$K137)*((1+'Inputs &amp; Summary'!$D$7)^AX$29)),((INT(AX$29/$K137)-INT((AX$29-1)/$K137))*$S137*((1+'Inputs &amp; Summary'!$D$7)^AX$29))),(_xlfn.WEIBULL.DIST(AX$29,$L137,$K137,FALSE)*$S137*((1+'Inputs &amp; Summary'!$D$7)^AX$29))),IF($M137=Lists!$H$3,IF($K137&lt;1,((($R137*(1-$E137)+$Q137*(1-$F137))/$K137)*((1+'Inputs &amp; Summary'!$D$7)^AX$29)),((INT(AX$29/$K137)-INT((AX$29-1)/$K137))*($R137*(1-$E137)+$Q137*(1-$F137))*((1+'Inputs &amp; Summary'!$D$7)^AX$29))),((_xlfn.WEIBULL.DIST(AX$29,$L137,$K137,FALSE)*($R137*(1-$E137)+$Q137*(1-$F137))*((1+'Inputs &amp; Summary'!$D$7)^AX$29))))))</f>
        <v>0</v>
      </c>
      <c r="AY137" s="114">
        <f>$D137*IF(AY$29&gt;'Inputs &amp; Summary'!$D$5,0,IF(AY$29&gt;VLOOKUP($G137,Lists!$J$17:$K$21,2),IF($M137=Lists!$H$3,IF($K137&lt;1,(($S137/$K137)*((1+'Inputs &amp; Summary'!$D$7)^AY$29)),((INT(AY$29/$K137)-INT((AY$29-1)/$K137))*$S137*((1+'Inputs &amp; Summary'!$D$7)^AY$29))),(_xlfn.WEIBULL.DIST(AY$29,$L137,$K137,FALSE)*$S137*((1+'Inputs &amp; Summary'!$D$7)^AY$29))),IF($M137=Lists!$H$3,IF($K137&lt;1,((($R137*(1-$E137)+$Q137*(1-$F137))/$K137)*((1+'Inputs &amp; Summary'!$D$7)^AY$29)),((INT(AY$29/$K137)-INT((AY$29-1)/$K137))*($R137*(1-$E137)+$Q137*(1-$F137))*((1+'Inputs &amp; Summary'!$D$7)^AY$29))),((_xlfn.WEIBULL.DIST(AY$29,$L137,$K137,FALSE)*($R137*(1-$E137)+$Q137*(1-$F137))*((1+'Inputs &amp; Summary'!$D$7)^AY$29))))))</f>
        <v>0</v>
      </c>
      <c r="AZ137" s="114">
        <f>$D137*IF(AZ$29&gt;'Inputs &amp; Summary'!$D$5,0,IF(AZ$29&gt;VLOOKUP($G137,Lists!$J$17:$K$21,2),IF($M137=Lists!$H$3,IF($K137&lt;1,(($S137/$K137)*((1+'Inputs &amp; Summary'!$D$7)^AZ$29)),((INT(AZ$29/$K137)-INT((AZ$29-1)/$K137))*$S137*((1+'Inputs &amp; Summary'!$D$7)^AZ$29))),(_xlfn.WEIBULL.DIST(AZ$29,$L137,$K137,FALSE)*$S137*((1+'Inputs &amp; Summary'!$D$7)^AZ$29))),IF($M137=Lists!$H$3,IF($K137&lt;1,((($R137*(1-$E137)+$Q137*(1-$F137))/$K137)*((1+'Inputs &amp; Summary'!$D$7)^AZ$29)),((INT(AZ$29/$K137)-INT((AZ$29-1)/$K137))*($R137*(1-$E137)+$Q137*(1-$F137))*((1+'Inputs &amp; Summary'!$D$7)^AZ$29))),((_xlfn.WEIBULL.DIST(AZ$29,$L137,$K137,FALSE)*($R137*(1-$E137)+$Q137*(1-$F137))*((1+'Inputs &amp; Summary'!$D$7)^AZ$29))))))</f>
        <v>0</v>
      </c>
      <c r="BA137" s="114">
        <f>$D137*IF(BA$29&gt;'Inputs &amp; Summary'!$D$5,0,IF(BA$29&gt;VLOOKUP($G137,Lists!$J$17:$K$21,2),IF($M137=Lists!$H$3,IF($K137&lt;1,(($S137/$K137)*((1+'Inputs &amp; Summary'!$D$7)^BA$29)),((INT(BA$29/$K137)-INT((BA$29-1)/$K137))*$S137*((1+'Inputs &amp; Summary'!$D$7)^BA$29))),(_xlfn.WEIBULL.DIST(BA$29,$L137,$K137,FALSE)*$S137*((1+'Inputs &amp; Summary'!$D$7)^BA$29))),IF($M137=Lists!$H$3,IF($K137&lt;1,((($R137*(1-$E137)+$Q137*(1-$F137))/$K137)*((1+'Inputs &amp; Summary'!$D$7)^BA$29)),((INT(BA$29/$K137)-INT((BA$29-1)/$K137))*($R137*(1-$E137)+$Q137*(1-$F137))*((1+'Inputs &amp; Summary'!$D$7)^BA$29))),((_xlfn.WEIBULL.DIST(BA$29,$L137,$K137,FALSE)*($R137*(1-$E137)+$Q137*(1-$F137))*((1+'Inputs &amp; Summary'!$D$7)^BA$29))))))</f>
        <v>0</v>
      </c>
      <c r="BB137" s="114">
        <f>$D137*IF(BB$29&gt;'Inputs &amp; Summary'!$D$5,0,IF(BB$29&gt;VLOOKUP($G137,Lists!$J$17:$K$21,2),IF($M137=Lists!$H$3,IF($K137&lt;1,(($S137/$K137)*((1+'Inputs &amp; Summary'!$D$7)^BB$29)),((INT(BB$29/$K137)-INT((BB$29-1)/$K137))*$S137*((1+'Inputs &amp; Summary'!$D$7)^BB$29))),(_xlfn.WEIBULL.DIST(BB$29,$L137,$K137,FALSE)*$S137*((1+'Inputs &amp; Summary'!$D$7)^BB$29))),IF($M137=Lists!$H$3,IF($K137&lt;1,((($R137*(1-$E137)+$Q137*(1-$F137))/$K137)*((1+'Inputs &amp; Summary'!$D$7)^BB$29)),((INT(BB$29/$K137)-INT((BB$29-1)/$K137))*($R137*(1-$E137)+$Q137*(1-$F137))*((1+'Inputs &amp; Summary'!$D$7)^BB$29))),((_xlfn.WEIBULL.DIST(BB$29,$L137,$K137,FALSE)*($R137*(1-$E137)+$Q137*(1-$F137))*((1+'Inputs &amp; Summary'!$D$7)^BB$29))))))</f>
        <v>0</v>
      </c>
      <c r="BC137" s="114">
        <f>$D137*IF(BC$29&gt;'Inputs &amp; Summary'!$D$5,0,IF(BC$29&gt;VLOOKUP($G137,Lists!$J$17:$K$21,2),IF($M137=Lists!$H$3,IF($K137&lt;1,(($S137/$K137)*((1+'Inputs &amp; Summary'!$D$7)^BC$29)),((INT(BC$29/$K137)-INT((BC$29-1)/$K137))*$S137*((1+'Inputs &amp; Summary'!$D$7)^BC$29))),(_xlfn.WEIBULL.DIST(BC$29,$L137,$K137,FALSE)*$S137*((1+'Inputs &amp; Summary'!$D$7)^BC$29))),IF($M137=Lists!$H$3,IF($K137&lt;1,((($R137*(1-$E137)+$Q137*(1-$F137))/$K137)*((1+'Inputs &amp; Summary'!$D$7)^BC$29)),((INT(BC$29/$K137)-INT((BC$29-1)/$K137))*($R137*(1-$E137)+$Q137*(1-$F137))*((1+'Inputs &amp; Summary'!$D$7)^BC$29))),((_xlfn.WEIBULL.DIST(BC$29,$L137,$K137,FALSE)*($R137*(1-$E137)+$Q137*(1-$F137))*((1+'Inputs &amp; Summary'!$D$7)^BC$29))))))</f>
        <v>0</v>
      </c>
      <c r="BD137" s="114">
        <f>$D137*IF(BD$29&gt;'Inputs &amp; Summary'!$D$5,0,IF(BD$29&gt;VLOOKUP($G137,Lists!$J$17:$K$21,2),IF($M137=Lists!$H$3,IF($K137&lt;1,(($S137/$K137)*((1+'Inputs &amp; Summary'!$D$7)^BD$29)),((INT(BD$29/$K137)-INT((BD$29-1)/$K137))*$S137*((1+'Inputs &amp; Summary'!$D$7)^BD$29))),(_xlfn.WEIBULL.DIST(BD$29,$L137,$K137,FALSE)*$S137*((1+'Inputs &amp; Summary'!$D$7)^BD$29))),IF($M137=Lists!$H$3,IF($K137&lt;1,((($R137*(1-$E137)+$Q137*(1-$F137))/$K137)*((1+'Inputs &amp; Summary'!$D$7)^BD$29)),((INT(BD$29/$K137)-INT((BD$29-1)/$K137))*($R137*(1-$E137)+$Q137*(1-$F137))*((1+'Inputs &amp; Summary'!$D$7)^BD$29))),((_xlfn.WEIBULL.DIST(BD$29,$L137,$K137,FALSE)*($R137*(1-$E137)+$Q137*(1-$F137))*((1+'Inputs &amp; Summary'!$D$7)^BD$29))))))</f>
        <v>0</v>
      </c>
      <c r="BE137" s="114">
        <f>$D137*IF(BE$29&gt;'Inputs &amp; Summary'!$D$5,0,IF(BE$29&gt;VLOOKUP($G137,Lists!$J$17:$K$21,2),IF($M137=Lists!$H$3,IF($K137&lt;1,(($S137/$K137)*((1+'Inputs &amp; Summary'!$D$7)^BE$29)),((INT(BE$29/$K137)-INT((BE$29-1)/$K137))*$S137*((1+'Inputs &amp; Summary'!$D$7)^BE$29))),(_xlfn.WEIBULL.DIST(BE$29,$L137,$K137,FALSE)*$S137*((1+'Inputs &amp; Summary'!$D$7)^BE$29))),IF($M137=Lists!$H$3,IF($K137&lt;1,((($R137*(1-$E137)+$Q137*(1-$F137))/$K137)*((1+'Inputs &amp; Summary'!$D$7)^BE$29)),((INT(BE$29/$K137)-INT((BE$29-1)/$K137))*($R137*(1-$E137)+$Q137*(1-$F137))*((1+'Inputs &amp; Summary'!$D$7)^BE$29))),((_xlfn.WEIBULL.DIST(BE$29,$L137,$K137,FALSE)*($R137*(1-$E137)+$Q137*(1-$F137))*((1+'Inputs &amp; Summary'!$D$7)^BE$29))))))</f>
        <v>0</v>
      </c>
      <c r="BF137" s="114">
        <f>$D137*IF(BF$29&gt;'Inputs &amp; Summary'!$D$5,0,IF(BF$29&gt;VLOOKUP($G137,Lists!$J$17:$K$21,2),IF($M137=Lists!$H$3,IF($K137&lt;1,(($S137/$K137)*((1+'Inputs &amp; Summary'!$D$7)^BF$29)),((INT(BF$29/$K137)-INT((BF$29-1)/$K137))*$S137*((1+'Inputs &amp; Summary'!$D$7)^BF$29))),(_xlfn.WEIBULL.DIST(BF$29,$L137,$K137,FALSE)*$S137*((1+'Inputs &amp; Summary'!$D$7)^BF$29))),IF($M137=Lists!$H$3,IF($K137&lt;1,((($R137*(1-$E137)+$Q137*(1-$F137))/$K137)*((1+'Inputs &amp; Summary'!$D$7)^BF$29)),((INT(BF$29/$K137)-INT((BF$29-1)/$K137))*($R137*(1-$E137)+$Q137*(1-$F137))*((1+'Inputs &amp; Summary'!$D$7)^BF$29))),((_xlfn.WEIBULL.DIST(BF$29,$L137,$K137,FALSE)*($R137*(1-$E137)+$Q137*(1-$F137))*((1+'Inputs &amp; Summary'!$D$7)^BF$29))))))</f>
        <v>0</v>
      </c>
      <c r="BG137" s="114">
        <f>$D137*IF(BG$29&gt;'Inputs &amp; Summary'!$D$5,0,IF(BG$29&gt;VLOOKUP($G137,Lists!$J$17:$K$21,2),IF($M137=Lists!$H$3,IF($K137&lt;1,(($S137/$K137)*((1+'Inputs &amp; Summary'!$D$7)^BG$29)),((INT(BG$29/$K137)-INT((BG$29-1)/$K137))*$S137*((1+'Inputs &amp; Summary'!$D$7)^BG$29))),(_xlfn.WEIBULL.DIST(BG$29,$L137,$K137,FALSE)*$S137*((1+'Inputs &amp; Summary'!$D$7)^BG$29))),IF($M137=Lists!$H$3,IF($K137&lt;1,((($R137*(1-$E137)+$Q137*(1-$F137))/$K137)*((1+'Inputs &amp; Summary'!$D$7)^BG$29)),((INT(BG$29/$K137)-INT((BG$29-1)/$K137))*($R137*(1-$E137)+$Q137*(1-$F137))*((1+'Inputs &amp; Summary'!$D$7)^BG$29))),((_xlfn.WEIBULL.DIST(BG$29,$L137,$K137,FALSE)*($R137*(1-$E137)+$Q137*(1-$F137))*((1+'Inputs &amp; Summary'!$D$7)^BG$29))))))</f>
        <v>0</v>
      </c>
      <c r="BH137" s="114">
        <f>$D137*IF(BH$29&gt;'Inputs &amp; Summary'!$D$5,0,IF(BH$29&gt;VLOOKUP($G137,Lists!$J$17:$K$21,2),IF($M137=Lists!$H$3,IF($K137&lt;1,(($S137/$K137)*((1+'Inputs &amp; Summary'!$D$7)^BH$29)),((INT(BH$29/$K137)-INT((BH$29-1)/$K137))*$S137*((1+'Inputs &amp; Summary'!$D$7)^BH$29))),(_xlfn.WEIBULL.DIST(BH$29,$L137,$K137,FALSE)*$S137*((1+'Inputs &amp; Summary'!$D$7)^BH$29))),IF($M137=Lists!$H$3,IF($K137&lt;1,((($R137*(1-$E137)+$Q137*(1-$F137))/$K137)*((1+'Inputs &amp; Summary'!$D$7)^BH$29)),((INT(BH$29/$K137)-INT((BH$29-1)/$K137))*($R137*(1-$E137)+$Q137*(1-$F137))*((1+'Inputs &amp; Summary'!$D$7)^BH$29))),((_xlfn.WEIBULL.DIST(BH$29,$L137,$K137,FALSE)*($R137*(1-$E137)+$Q137*(1-$F137))*((1+'Inputs &amp; Summary'!$D$7)^BH$29))))))</f>
        <v>0</v>
      </c>
      <c r="BI137" s="114">
        <f>$D137*IF(BI$29&gt;'Inputs &amp; Summary'!$D$5,0,IF(BI$29&gt;VLOOKUP($G137,Lists!$J$17:$K$21,2),IF($M137=Lists!$H$3,IF($K137&lt;1,(($S137/$K137)*((1+'Inputs &amp; Summary'!$D$7)^BI$29)),((INT(BI$29/$K137)-INT((BI$29-1)/$K137))*$S137*((1+'Inputs &amp; Summary'!$D$7)^BI$29))),(_xlfn.WEIBULL.DIST(BI$29,$L137,$K137,FALSE)*$S137*((1+'Inputs &amp; Summary'!$D$7)^BI$29))),IF($M137=Lists!$H$3,IF($K137&lt;1,((($R137*(1-$E137)+$Q137*(1-$F137))/$K137)*((1+'Inputs &amp; Summary'!$D$7)^BI$29)),((INT(BI$29/$K137)-INT((BI$29-1)/$K137))*($R137*(1-$E137)+$Q137*(1-$F137))*((1+'Inputs &amp; Summary'!$D$7)^BI$29))),((_xlfn.WEIBULL.DIST(BI$29,$L137,$K137,FALSE)*($R137*(1-$E137)+$Q137*(1-$F137))*((1+'Inputs &amp; Summary'!$D$7)^BI$29))))))</f>
        <v>0</v>
      </c>
      <c r="BJ137" s="114">
        <f>$D137*IF(BJ$29&gt;'Inputs &amp; Summary'!$D$5,0,IF(BJ$29&gt;VLOOKUP($G137,Lists!$J$17:$K$21,2),IF($M137=Lists!$H$3,IF($K137&lt;1,(($S137/$K137)*((1+'Inputs &amp; Summary'!$D$7)^BJ$29)),((INT(BJ$29/$K137)-INT((BJ$29-1)/$K137))*$S137*((1+'Inputs &amp; Summary'!$D$7)^BJ$29))),(_xlfn.WEIBULL.DIST(BJ$29,$L137,$K137,FALSE)*$S137*((1+'Inputs &amp; Summary'!$D$7)^BJ$29))),IF($M137=Lists!$H$3,IF($K137&lt;1,((($R137*(1-$E137)+$Q137*(1-$F137))/$K137)*((1+'Inputs &amp; Summary'!$D$7)^BJ$29)),((INT(BJ$29/$K137)-INT((BJ$29-1)/$K137))*($R137*(1-$E137)+$Q137*(1-$F137))*((1+'Inputs &amp; Summary'!$D$7)^BJ$29))),((_xlfn.WEIBULL.DIST(BJ$29,$L137,$K137,FALSE)*($R137*(1-$E137)+$Q137*(1-$F137))*((1+'Inputs &amp; Summary'!$D$7)^BJ$29))))))</f>
        <v>0</v>
      </c>
      <c r="BK137" s="114">
        <f>$D137*IF(BK$29&gt;'Inputs &amp; Summary'!$D$5,0,IF(BK$29&gt;VLOOKUP($G137,Lists!$J$17:$K$21,2),IF($M137=Lists!$H$3,IF($K137&lt;1,(($S137/$K137)*((1+'Inputs &amp; Summary'!$D$7)^BK$29)),((INT(BK$29/$K137)-INT((BK$29-1)/$K137))*$S137*((1+'Inputs &amp; Summary'!$D$7)^BK$29))),(_xlfn.WEIBULL.DIST(BK$29,$L137,$K137,FALSE)*$S137*((1+'Inputs &amp; Summary'!$D$7)^BK$29))),IF($M137=Lists!$H$3,IF($K137&lt;1,((($R137*(1-$E137)+$Q137*(1-$F137))/$K137)*((1+'Inputs &amp; Summary'!$D$7)^BK$29)),((INT(BK$29/$K137)-INT((BK$29-1)/$K137))*($R137*(1-$E137)+$Q137*(1-$F137))*((1+'Inputs &amp; Summary'!$D$7)^BK$29))),((_xlfn.WEIBULL.DIST(BK$29,$L137,$K137,FALSE)*($R137*(1-$E137)+$Q137*(1-$F137))*((1+'Inputs &amp; Summary'!$D$7)^BK$29))))))</f>
        <v>0</v>
      </c>
      <c r="BL137" s="114">
        <f>$D137*IF(BL$29&gt;'Inputs &amp; Summary'!$D$5,0,IF(BL$29&gt;VLOOKUP($G137,Lists!$J$17:$K$21,2),IF($M137=Lists!$H$3,IF($K137&lt;1,(($S137/$K137)*((1+'Inputs &amp; Summary'!$D$7)^BL$29)),((INT(BL$29/$K137)-INT((BL$29-1)/$K137))*$S137*((1+'Inputs &amp; Summary'!$D$7)^BL$29))),(_xlfn.WEIBULL.DIST(BL$29,$L137,$K137,FALSE)*$S137*((1+'Inputs &amp; Summary'!$D$7)^BL$29))),IF($M137=Lists!$H$3,IF($K137&lt;1,((($R137*(1-$E137)+$Q137*(1-$F137))/$K137)*((1+'Inputs &amp; Summary'!$D$7)^BL$29)),((INT(BL$29/$K137)-INT((BL$29-1)/$K137))*($R137*(1-$E137)+$Q137*(1-$F137))*((1+'Inputs &amp; Summary'!$D$7)^BL$29))),((_xlfn.WEIBULL.DIST(BL$29,$L137,$K137,FALSE)*($R137*(1-$E137)+$Q137*(1-$F137))*((1+'Inputs &amp; Summary'!$D$7)^BL$29))))))</f>
        <v>0</v>
      </c>
    </row>
    <row r="138" spans="1:64" ht="43.2" x14ac:dyDescent="0.3">
      <c r="A138" s="79" t="s">
        <v>162</v>
      </c>
      <c r="B138" s="33" t="s">
        <v>307</v>
      </c>
      <c r="C138" s="33" t="s">
        <v>187</v>
      </c>
      <c r="D138" s="68">
        <v>0</v>
      </c>
      <c r="E138" s="68">
        <v>0</v>
      </c>
      <c r="F138" s="68">
        <v>0</v>
      </c>
      <c r="G138" s="213" t="s">
        <v>433</v>
      </c>
      <c r="H138" s="34"/>
      <c r="I138" s="34" t="s">
        <v>270</v>
      </c>
      <c r="J138" s="33">
        <f>VLOOKUP(I138,'Labor Rates'!$A$1:$B$16,2)</f>
        <v>25.173076923076923</v>
      </c>
      <c r="K138" s="35">
        <v>1</v>
      </c>
      <c r="L138" s="35">
        <v>1</v>
      </c>
      <c r="M138" s="33" t="s">
        <v>259</v>
      </c>
      <c r="N138" s="84">
        <v>1</v>
      </c>
      <c r="O138" s="35">
        <v>1</v>
      </c>
      <c r="P138" s="5">
        <v>0</v>
      </c>
      <c r="Q138" s="73">
        <f t="shared" si="21"/>
        <v>25.173076923076923</v>
      </c>
      <c r="R138" s="73">
        <f t="shared" si="22"/>
        <v>0</v>
      </c>
      <c r="S138" s="74">
        <f t="shared" si="23"/>
        <v>0</v>
      </c>
      <c r="T138" s="88"/>
      <c r="U138" s="80"/>
      <c r="V138" s="87">
        <f t="shared" si="24"/>
        <v>0</v>
      </c>
      <c r="W138" s="87">
        <f>NPV('Inputs &amp; Summary'!$D$6,Y138:BL138)</f>
        <v>0</v>
      </c>
      <c r="X138" s="90">
        <f t="shared" si="25"/>
        <v>0</v>
      </c>
      <c r="Y138" s="114">
        <f>$D138*IF(Y$29&gt;'Inputs &amp; Summary'!$D$5,0,IF(Y$29&gt;VLOOKUP($G138,Lists!$J$17:$K$21,2),IF($M138=Lists!$H$3,IF($K138&lt;1,(($S138/$K138)*((1+'Inputs &amp; Summary'!$D$7)^Y$29)),((INT(Y$29/$K138)-INT((Y$29-1)/$K138))*$S138*((1+'Inputs &amp; Summary'!$D$7)^Y$29))),(_xlfn.WEIBULL.DIST(Y$29,$L138,$K138,FALSE)*$S138*((1+'Inputs &amp; Summary'!$D$7)^Y$29))),IF($M138=Lists!$H$3,IF($K138&lt;1,((($R138*(1-$E138)+$Q138*(1-$F138))/$K138)*((1+'Inputs &amp; Summary'!$D$7)^Y$29)),((INT(Y$29/$K138)-INT((Y$29-1)/$K138))*($R138*(1-$E138)+$Q138*(1-$F138))*((1+'Inputs &amp; Summary'!$D$7)^Y$29))),((_xlfn.WEIBULL.DIST(Y$29,$L138,$K138,FALSE)*($R138*(1-$E138)+$Q138*(1-$F138))*((1+'Inputs &amp; Summary'!$D$7)^Y$29))))))</f>
        <v>0</v>
      </c>
      <c r="Z138" s="114">
        <f>$D138*IF(Z$29&gt;'Inputs &amp; Summary'!$D$5,0,IF(Z$29&gt;VLOOKUP($G138,Lists!$J$17:$K$21,2),IF($M138=Lists!$H$3,IF($K138&lt;1,(($S138/$K138)*((1+'Inputs &amp; Summary'!$D$7)^Z$29)),((INT(Z$29/$K138)-INT((Z$29-1)/$K138))*$S138*((1+'Inputs &amp; Summary'!$D$7)^Z$29))),(_xlfn.WEIBULL.DIST(Z$29,$L138,$K138,FALSE)*$S138*((1+'Inputs &amp; Summary'!$D$7)^Z$29))),IF($M138=Lists!$H$3,IF($K138&lt;1,((($R138*(1-$E138)+$Q138*(1-$F138))/$K138)*((1+'Inputs &amp; Summary'!$D$7)^Z$29)),((INT(Z$29/$K138)-INT((Z$29-1)/$K138))*($R138*(1-$E138)+$Q138*(1-$F138))*((1+'Inputs &amp; Summary'!$D$7)^Z$29))),((_xlfn.WEIBULL.DIST(Z$29,$L138,$K138,FALSE)*($R138*(1-$E138)+$Q138*(1-$F138))*((1+'Inputs &amp; Summary'!$D$7)^Z$29))))))</f>
        <v>0</v>
      </c>
      <c r="AA138" s="114">
        <f>$D138*IF(AA$29&gt;'Inputs &amp; Summary'!$D$5,0,IF(AA$29&gt;VLOOKUP($G138,Lists!$J$17:$K$21,2),IF($M138=Lists!$H$3,IF($K138&lt;1,(($S138/$K138)*((1+'Inputs &amp; Summary'!$D$7)^AA$29)),((INT(AA$29/$K138)-INT((AA$29-1)/$K138))*$S138*((1+'Inputs &amp; Summary'!$D$7)^AA$29))),(_xlfn.WEIBULL.DIST(AA$29,$L138,$K138,FALSE)*$S138*((1+'Inputs &amp; Summary'!$D$7)^AA$29))),IF($M138=Lists!$H$3,IF($K138&lt;1,((($R138*(1-$E138)+$Q138*(1-$F138))/$K138)*((1+'Inputs &amp; Summary'!$D$7)^AA$29)),((INT(AA$29/$K138)-INT((AA$29-1)/$K138))*($R138*(1-$E138)+$Q138*(1-$F138))*((1+'Inputs &amp; Summary'!$D$7)^AA$29))),((_xlfn.WEIBULL.DIST(AA$29,$L138,$K138,FALSE)*($R138*(1-$E138)+$Q138*(1-$F138))*((1+'Inputs &amp; Summary'!$D$7)^AA$29))))))</f>
        <v>0</v>
      </c>
      <c r="AB138" s="114">
        <f>$D138*IF(AB$29&gt;'Inputs &amp; Summary'!$D$5,0,IF(AB$29&gt;VLOOKUP($G138,Lists!$J$17:$K$21,2),IF($M138=Lists!$H$3,IF($K138&lt;1,(($S138/$K138)*((1+'Inputs &amp; Summary'!$D$7)^AB$29)),((INT(AB$29/$K138)-INT((AB$29-1)/$K138))*$S138*((1+'Inputs &amp; Summary'!$D$7)^AB$29))),(_xlfn.WEIBULL.DIST(AB$29,$L138,$K138,FALSE)*$S138*((1+'Inputs &amp; Summary'!$D$7)^AB$29))),IF($M138=Lists!$H$3,IF($K138&lt;1,((($R138*(1-$E138)+$Q138*(1-$F138))/$K138)*((1+'Inputs &amp; Summary'!$D$7)^AB$29)),((INT(AB$29/$K138)-INT((AB$29-1)/$K138))*($R138*(1-$E138)+$Q138*(1-$F138))*((1+'Inputs &amp; Summary'!$D$7)^AB$29))),((_xlfn.WEIBULL.DIST(AB$29,$L138,$K138,FALSE)*($R138*(1-$E138)+$Q138*(1-$F138))*((1+'Inputs &amp; Summary'!$D$7)^AB$29))))))</f>
        <v>0</v>
      </c>
      <c r="AC138" s="114">
        <f>$D138*IF(AC$29&gt;'Inputs &amp; Summary'!$D$5,0,IF(AC$29&gt;VLOOKUP($G138,Lists!$J$17:$K$21,2),IF($M138=Lists!$H$3,IF($K138&lt;1,(($S138/$K138)*((1+'Inputs &amp; Summary'!$D$7)^AC$29)),((INT(AC$29/$K138)-INT((AC$29-1)/$K138))*$S138*((1+'Inputs &amp; Summary'!$D$7)^AC$29))),(_xlfn.WEIBULL.DIST(AC$29,$L138,$K138,FALSE)*$S138*((1+'Inputs &amp; Summary'!$D$7)^AC$29))),IF($M138=Lists!$H$3,IF($K138&lt;1,((($R138*(1-$E138)+$Q138*(1-$F138))/$K138)*((1+'Inputs &amp; Summary'!$D$7)^AC$29)),((INT(AC$29/$K138)-INT((AC$29-1)/$K138))*($R138*(1-$E138)+$Q138*(1-$F138))*((1+'Inputs &amp; Summary'!$D$7)^AC$29))),((_xlfn.WEIBULL.DIST(AC$29,$L138,$K138,FALSE)*($R138*(1-$E138)+$Q138*(1-$F138))*((1+'Inputs &amp; Summary'!$D$7)^AC$29))))))</f>
        <v>0</v>
      </c>
      <c r="AD138" s="114">
        <f>$D138*IF(AD$29&gt;'Inputs &amp; Summary'!$D$5,0,IF(AD$29&gt;VLOOKUP($G138,Lists!$J$17:$K$21,2),IF($M138=Lists!$H$3,IF($K138&lt;1,(($S138/$K138)*((1+'Inputs &amp; Summary'!$D$7)^AD$29)),((INT(AD$29/$K138)-INT((AD$29-1)/$K138))*$S138*((1+'Inputs &amp; Summary'!$D$7)^AD$29))),(_xlfn.WEIBULL.DIST(AD$29,$L138,$K138,FALSE)*$S138*((1+'Inputs &amp; Summary'!$D$7)^AD$29))),IF($M138=Lists!$H$3,IF($K138&lt;1,((($R138*(1-$E138)+$Q138*(1-$F138))/$K138)*((1+'Inputs &amp; Summary'!$D$7)^AD$29)),((INT(AD$29/$K138)-INT((AD$29-1)/$K138))*($R138*(1-$E138)+$Q138*(1-$F138))*((1+'Inputs &amp; Summary'!$D$7)^AD$29))),((_xlfn.WEIBULL.DIST(AD$29,$L138,$K138,FALSE)*($R138*(1-$E138)+$Q138*(1-$F138))*((1+'Inputs &amp; Summary'!$D$7)^AD$29))))))</f>
        <v>0</v>
      </c>
      <c r="AE138" s="114">
        <f>$D138*IF(AE$29&gt;'Inputs &amp; Summary'!$D$5,0,IF(AE$29&gt;VLOOKUP($G138,Lists!$J$17:$K$21,2),IF($M138=Lists!$H$3,IF($K138&lt;1,(($S138/$K138)*((1+'Inputs &amp; Summary'!$D$7)^AE$29)),((INT(AE$29/$K138)-INT((AE$29-1)/$K138))*$S138*((1+'Inputs &amp; Summary'!$D$7)^AE$29))),(_xlfn.WEIBULL.DIST(AE$29,$L138,$K138,FALSE)*$S138*((1+'Inputs &amp; Summary'!$D$7)^AE$29))),IF($M138=Lists!$H$3,IF($K138&lt;1,((($R138*(1-$E138)+$Q138*(1-$F138))/$K138)*((1+'Inputs &amp; Summary'!$D$7)^AE$29)),((INT(AE$29/$K138)-INT((AE$29-1)/$K138))*($R138*(1-$E138)+$Q138*(1-$F138))*((1+'Inputs &amp; Summary'!$D$7)^AE$29))),((_xlfn.WEIBULL.DIST(AE$29,$L138,$K138,FALSE)*($R138*(1-$E138)+$Q138*(1-$F138))*((1+'Inputs &amp; Summary'!$D$7)^AE$29))))))</f>
        <v>0</v>
      </c>
      <c r="AF138" s="114">
        <f>$D138*IF(AF$29&gt;'Inputs &amp; Summary'!$D$5,0,IF(AF$29&gt;VLOOKUP($G138,Lists!$J$17:$K$21,2),IF($M138=Lists!$H$3,IF($K138&lt;1,(($S138/$K138)*((1+'Inputs &amp; Summary'!$D$7)^AF$29)),((INT(AF$29/$K138)-INT((AF$29-1)/$K138))*$S138*((1+'Inputs &amp; Summary'!$D$7)^AF$29))),(_xlfn.WEIBULL.DIST(AF$29,$L138,$K138,FALSE)*$S138*((1+'Inputs &amp; Summary'!$D$7)^AF$29))),IF($M138=Lists!$H$3,IF($K138&lt;1,((($R138*(1-$E138)+$Q138*(1-$F138))/$K138)*((1+'Inputs &amp; Summary'!$D$7)^AF$29)),((INT(AF$29/$K138)-INT((AF$29-1)/$K138))*($R138*(1-$E138)+$Q138*(1-$F138))*((1+'Inputs &amp; Summary'!$D$7)^AF$29))),((_xlfn.WEIBULL.DIST(AF$29,$L138,$K138,FALSE)*($R138*(1-$E138)+$Q138*(1-$F138))*((1+'Inputs &amp; Summary'!$D$7)^AF$29))))))</f>
        <v>0</v>
      </c>
      <c r="AG138" s="114">
        <f>$D138*IF(AG$29&gt;'Inputs &amp; Summary'!$D$5,0,IF(AG$29&gt;VLOOKUP($G138,Lists!$J$17:$K$21,2),IF($M138=Lists!$H$3,IF($K138&lt;1,(($S138/$K138)*((1+'Inputs &amp; Summary'!$D$7)^AG$29)),((INT(AG$29/$K138)-INT((AG$29-1)/$K138))*$S138*((1+'Inputs &amp; Summary'!$D$7)^AG$29))),(_xlfn.WEIBULL.DIST(AG$29,$L138,$K138,FALSE)*$S138*((1+'Inputs &amp; Summary'!$D$7)^AG$29))),IF($M138=Lists!$H$3,IF($K138&lt;1,((($R138*(1-$E138)+$Q138*(1-$F138))/$K138)*((1+'Inputs &amp; Summary'!$D$7)^AG$29)),((INT(AG$29/$K138)-INT((AG$29-1)/$K138))*($R138*(1-$E138)+$Q138*(1-$F138))*((1+'Inputs &amp; Summary'!$D$7)^AG$29))),((_xlfn.WEIBULL.DIST(AG$29,$L138,$K138,FALSE)*($R138*(1-$E138)+$Q138*(1-$F138))*((1+'Inputs &amp; Summary'!$D$7)^AG$29))))))</f>
        <v>0</v>
      </c>
      <c r="AH138" s="114">
        <f>$D138*IF(AH$29&gt;'Inputs &amp; Summary'!$D$5,0,IF(AH$29&gt;VLOOKUP($G138,Lists!$J$17:$K$21,2),IF($M138=Lists!$H$3,IF($K138&lt;1,(($S138/$K138)*((1+'Inputs &amp; Summary'!$D$7)^AH$29)),((INT(AH$29/$K138)-INT((AH$29-1)/$K138))*$S138*((1+'Inputs &amp; Summary'!$D$7)^AH$29))),(_xlfn.WEIBULL.DIST(AH$29,$L138,$K138,FALSE)*$S138*((1+'Inputs &amp; Summary'!$D$7)^AH$29))),IF($M138=Lists!$H$3,IF($K138&lt;1,((($R138*(1-$E138)+$Q138*(1-$F138))/$K138)*((1+'Inputs &amp; Summary'!$D$7)^AH$29)),((INT(AH$29/$K138)-INT((AH$29-1)/$K138))*($R138*(1-$E138)+$Q138*(1-$F138))*((1+'Inputs &amp; Summary'!$D$7)^AH$29))),((_xlfn.WEIBULL.DIST(AH$29,$L138,$K138,FALSE)*($R138*(1-$E138)+$Q138*(1-$F138))*((1+'Inputs &amp; Summary'!$D$7)^AH$29))))))</f>
        <v>0</v>
      </c>
      <c r="AI138" s="114">
        <f>$D138*IF(AI$29&gt;'Inputs &amp; Summary'!$D$5,0,IF(AI$29&gt;VLOOKUP($G138,Lists!$J$17:$K$21,2),IF($M138=Lists!$H$3,IF($K138&lt;1,(($S138/$K138)*((1+'Inputs &amp; Summary'!$D$7)^AI$29)),((INT(AI$29/$K138)-INT((AI$29-1)/$K138))*$S138*((1+'Inputs &amp; Summary'!$D$7)^AI$29))),(_xlfn.WEIBULL.DIST(AI$29,$L138,$K138,FALSE)*$S138*((1+'Inputs &amp; Summary'!$D$7)^AI$29))),IF($M138=Lists!$H$3,IF($K138&lt;1,((($R138*(1-$E138)+$Q138*(1-$F138))/$K138)*((1+'Inputs &amp; Summary'!$D$7)^AI$29)),((INT(AI$29/$K138)-INT((AI$29-1)/$K138))*($R138*(1-$E138)+$Q138*(1-$F138))*((1+'Inputs &amp; Summary'!$D$7)^AI$29))),((_xlfn.WEIBULL.DIST(AI$29,$L138,$K138,FALSE)*($R138*(1-$E138)+$Q138*(1-$F138))*((1+'Inputs &amp; Summary'!$D$7)^AI$29))))))</f>
        <v>0</v>
      </c>
      <c r="AJ138" s="114">
        <f>$D138*IF(AJ$29&gt;'Inputs &amp; Summary'!$D$5,0,IF(AJ$29&gt;VLOOKUP($G138,Lists!$J$17:$K$21,2),IF($M138=Lists!$H$3,IF($K138&lt;1,(($S138/$K138)*((1+'Inputs &amp; Summary'!$D$7)^AJ$29)),((INT(AJ$29/$K138)-INT((AJ$29-1)/$K138))*$S138*((1+'Inputs &amp; Summary'!$D$7)^AJ$29))),(_xlfn.WEIBULL.DIST(AJ$29,$L138,$K138,FALSE)*$S138*((1+'Inputs &amp; Summary'!$D$7)^AJ$29))),IF($M138=Lists!$H$3,IF($K138&lt;1,((($R138*(1-$E138)+$Q138*(1-$F138))/$K138)*((1+'Inputs &amp; Summary'!$D$7)^AJ$29)),((INT(AJ$29/$K138)-INT((AJ$29-1)/$K138))*($R138*(1-$E138)+$Q138*(1-$F138))*((1+'Inputs &amp; Summary'!$D$7)^AJ$29))),((_xlfn.WEIBULL.DIST(AJ$29,$L138,$K138,FALSE)*($R138*(1-$E138)+$Q138*(1-$F138))*((1+'Inputs &amp; Summary'!$D$7)^AJ$29))))))</f>
        <v>0</v>
      </c>
      <c r="AK138" s="114">
        <f>$D138*IF(AK$29&gt;'Inputs &amp; Summary'!$D$5,0,IF(AK$29&gt;VLOOKUP($G138,Lists!$J$17:$K$21,2),IF($M138=Lists!$H$3,IF($K138&lt;1,(($S138/$K138)*((1+'Inputs &amp; Summary'!$D$7)^AK$29)),((INT(AK$29/$K138)-INT((AK$29-1)/$K138))*$S138*((1+'Inputs &amp; Summary'!$D$7)^AK$29))),(_xlfn.WEIBULL.DIST(AK$29,$L138,$K138,FALSE)*$S138*((1+'Inputs &amp; Summary'!$D$7)^AK$29))),IF($M138=Lists!$H$3,IF($K138&lt;1,((($R138*(1-$E138)+$Q138*(1-$F138))/$K138)*((1+'Inputs &amp; Summary'!$D$7)^AK$29)),((INT(AK$29/$K138)-INT((AK$29-1)/$K138))*($R138*(1-$E138)+$Q138*(1-$F138))*((1+'Inputs &amp; Summary'!$D$7)^AK$29))),((_xlfn.WEIBULL.DIST(AK$29,$L138,$K138,FALSE)*($R138*(1-$E138)+$Q138*(1-$F138))*((1+'Inputs &amp; Summary'!$D$7)^AK$29))))))</f>
        <v>0</v>
      </c>
      <c r="AL138" s="114">
        <f>$D138*IF(AL$29&gt;'Inputs &amp; Summary'!$D$5,0,IF(AL$29&gt;VLOOKUP($G138,Lists!$J$17:$K$21,2),IF($M138=Lists!$H$3,IF($K138&lt;1,(($S138/$K138)*((1+'Inputs &amp; Summary'!$D$7)^AL$29)),((INT(AL$29/$K138)-INT((AL$29-1)/$K138))*$S138*((1+'Inputs &amp; Summary'!$D$7)^AL$29))),(_xlfn.WEIBULL.DIST(AL$29,$L138,$K138,FALSE)*$S138*((1+'Inputs &amp; Summary'!$D$7)^AL$29))),IF($M138=Lists!$H$3,IF($K138&lt;1,((($R138*(1-$E138)+$Q138*(1-$F138))/$K138)*((1+'Inputs &amp; Summary'!$D$7)^AL$29)),((INT(AL$29/$K138)-INT((AL$29-1)/$K138))*($R138*(1-$E138)+$Q138*(1-$F138))*((1+'Inputs &amp; Summary'!$D$7)^AL$29))),((_xlfn.WEIBULL.DIST(AL$29,$L138,$K138,FALSE)*($R138*(1-$E138)+$Q138*(1-$F138))*((1+'Inputs &amp; Summary'!$D$7)^AL$29))))))</f>
        <v>0</v>
      </c>
      <c r="AM138" s="114">
        <f>$D138*IF(AM$29&gt;'Inputs &amp; Summary'!$D$5,0,IF(AM$29&gt;VLOOKUP($G138,Lists!$J$17:$K$21,2),IF($M138=Lists!$H$3,IF($K138&lt;1,(($S138/$K138)*((1+'Inputs &amp; Summary'!$D$7)^AM$29)),((INT(AM$29/$K138)-INT((AM$29-1)/$K138))*$S138*((1+'Inputs &amp; Summary'!$D$7)^AM$29))),(_xlfn.WEIBULL.DIST(AM$29,$L138,$K138,FALSE)*$S138*((1+'Inputs &amp; Summary'!$D$7)^AM$29))),IF($M138=Lists!$H$3,IF($K138&lt;1,((($R138*(1-$E138)+$Q138*(1-$F138))/$K138)*((1+'Inputs &amp; Summary'!$D$7)^AM$29)),((INT(AM$29/$K138)-INT((AM$29-1)/$K138))*($R138*(1-$E138)+$Q138*(1-$F138))*((1+'Inputs &amp; Summary'!$D$7)^AM$29))),((_xlfn.WEIBULL.DIST(AM$29,$L138,$K138,FALSE)*($R138*(1-$E138)+$Q138*(1-$F138))*((1+'Inputs &amp; Summary'!$D$7)^AM$29))))))</f>
        <v>0</v>
      </c>
      <c r="AN138" s="114">
        <f>$D138*IF(AN$29&gt;'Inputs &amp; Summary'!$D$5,0,IF(AN$29&gt;VLOOKUP($G138,Lists!$J$17:$K$21,2),IF($M138=Lists!$H$3,IF($K138&lt;1,(($S138/$K138)*((1+'Inputs &amp; Summary'!$D$7)^AN$29)),((INT(AN$29/$K138)-INT((AN$29-1)/$K138))*$S138*((1+'Inputs &amp; Summary'!$D$7)^AN$29))),(_xlfn.WEIBULL.DIST(AN$29,$L138,$K138,FALSE)*$S138*((1+'Inputs &amp; Summary'!$D$7)^AN$29))),IF($M138=Lists!$H$3,IF($K138&lt;1,((($R138*(1-$E138)+$Q138*(1-$F138))/$K138)*((1+'Inputs &amp; Summary'!$D$7)^AN$29)),((INT(AN$29/$K138)-INT((AN$29-1)/$K138))*($R138*(1-$E138)+$Q138*(1-$F138))*((1+'Inputs &amp; Summary'!$D$7)^AN$29))),((_xlfn.WEIBULL.DIST(AN$29,$L138,$K138,FALSE)*($R138*(1-$E138)+$Q138*(1-$F138))*((1+'Inputs &amp; Summary'!$D$7)^AN$29))))))</f>
        <v>0</v>
      </c>
      <c r="AO138" s="114">
        <f>$D138*IF(AO$29&gt;'Inputs &amp; Summary'!$D$5,0,IF(AO$29&gt;VLOOKUP($G138,Lists!$J$17:$K$21,2),IF($M138=Lists!$H$3,IF($K138&lt;1,(($S138/$K138)*((1+'Inputs &amp; Summary'!$D$7)^AO$29)),((INT(AO$29/$K138)-INT((AO$29-1)/$K138))*$S138*((1+'Inputs &amp; Summary'!$D$7)^AO$29))),(_xlfn.WEIBULL.DIST(AO$29,$L138,$K138,FALSE)*$S138*((1+'Inputs &amp; Summary'!$D$7)^AO$29))),IF($M138=Lists!$H$3,IF($K138&lt;1,((($R138*(1-$E138)+$Q138*(1-$F138))/$K138)*((1+'Inputs &amp; Summary'!$D$7)^AO$29)),((INT(AO$29/$K138)-INT((AO$29-1)/$K138))*($R138*(1-$E138)+$Q138*(1-$F138))*((1+'Inputs &amp; Summary'!$D$7)^AO$29))),((_xlfn.WEIBULL.DIST(AO$29,$L138,$K138,FALSE)*($R138*(1-$E138)+$Q138*(1-$F138))*((1+'Inputs &amp; Summary'!$D$7)^AO$29))))))</f>
        <v>0</v>
      </c>
      <c r="AP138" s="114">
        <f>$D138*IF(AP$29&gt;'Inputs &amp; Summary'!$D$5,0,IF(AP$29&gt;VLOOKUP($G138,Lists!$J$17:$K$21,2),IF($M138=Lists!$H$3,IF($K138&lt;1,(($S138/$K138)*((1+'Inputs &amp; Summary'!$D$7)^AP$29)),((INT(AP$29/$K138)-INT((AP$29-1)/$K138))*$S138*((1+'Inputs &amp; Summary'!$D$7)^AP$29))),(_xlfn.WEIBULL.DIST(AP$29,$L138,$K138,FALSE)*$S138*((1+'Inputs &amp; Summary'!$D$7)^AP$29))),IF($M138=Lists!$H$3,IF($K138&lt;1,((($R138*(1-$E138)+$Q138*(1-$F138))/$K138)*((1+'Inputs &amp; Summary'!$D$7)^AP$29)),((INT(AP$29/$K138)-INT((AP$29-1)/$K138))*($R138*(1-$E138)+$Q138*(1-$F138))*((1+'Inputs &amp; Summary'!$D$7)^AP$29))),((_xlfn.WEIBULL.DIST(AP$29,$L138,$K138,FALSE)*($R138*(1-$E138)+$Q138*(1-$F138))*((1+'Inputs &amp; Summary'!$D$7)^AP$29))))))</f>
        <v>0</v>
      </c>
      <c r="AQ138" s="114">
        <f>$D138*IF(AQ$29&gt;'Inputs &amp; Summary'!$D$5,0,IF(AQ$29&gt;VLOOKUP($G138,Lists!$J$17:$K$21,2),IF($M138=Lists!$H$3,IF($K138&lt;1,(($S138/$K138)*((1+'Inputs &amp; Summary'!$D$7)^AQ$29)),((INT(AQ$29/$K138)-INT((AQ$29-1)/$K138))*$S138*((1+'Inputs &amp; Summary'!$D$7)^AQ$29))),(_xlfn.WEIBULL.DIST(AQ$29,$L138,$K138,FALSE)*$S138*((1+'Inputs &amp; Summary'!$D$7)^AQ$29))),IF($M138=Lists!$H$3,IF($K138&lt;1,((($R138*(1-$E138)+$Q138*(1-$F138))/$K138)*((1+'Inputs &amp; Summary'!$D$7)^AQ$29)),((INT(AQ$29/$K138)-INT((AQ$29-1)/$K138))*($R138*(1-$E138)+$Q138*(1-$F138))*((1+'Inputs &amp; Summary'!$D$7)^AQ$29))),((_xlfn.WEIBULL.DIST(AQ$29,$L138,$K138,FALSE)*($R138*(1-$E138)+$Q138*(1-$F138))*((1+'Inputs &amp; Summary'!$D$7)^AQ$29))))))</f>
        <v>0</v>
      </c>
      <c r="AR138" s="114">
        <f>$D138*IF(AR$29&gt;'Inputs &amp; Summary'!$D$5,0,IF(AR$29&gt;VLOOKUP($G138,Lists!$J$17:$K$21,2),IF($M138=Lists!$H$3,IF($K138&lt;1,(($S138/$K138)*((1+'Inputs &amp; Summary'!$D$7)^AR$29)),((INT(AR$29/$K138)-INT((AR$29-1)/$K138))*$S138*((1+'Inputs &amp; Summary'!$D$7)^AR$29))),(_xlfn.WEIBULL.DIST(AR$29,$L138,$K138,FALSE)*$S138*((1+'Inputs &amp; Summary'!$D$7)^AR$29))),IF($M138=Lists!$H$3,IF($K138&lt;1,((($R138*(1-$E138)+$Q138*(1-$F138))/$K138)*((1+'Inputs &amp; Summary'!$D$7)^AR$29)),((INT(AR$29/$K138)-INT((AR$29-1)/$K138))*($R138*(1-$E138)+$Q138*(1-$F138))*((1+'Inputs &amp; Summary'!$D$7)^AR$29))),((_xlfn.WEIBULL.DIST(AR$29,$L138,$K138,FALSE)*($R138*(1-$E138)+$Q138*(1-$F138))*((1+'Inputs &amp; Summary'!$D$7)^AR$29))))))</f>
        <v>0</v>
      </c>
      <c r="AS138" s="114">
        <f>$D138*IF(AS$29&gt;'Inputs &amp; Summary'!$D$5,0,IF(AS$29&gt;VLOOKUP($G138,Lists!$J$17:$K$21,2),IF($M138=Lists!$H$3,IF($K138&lt;1,(($S138/$K138)*((1+'Inputs &amp; Summary'!$D$7)^AS$29)),((INT(AS$29/$K138)-INT((AS$29-1)/$K138))*$S138*((1+'Inputs &amp; Summary'!$D$7)^AS$29))),(_xlfn.WEIBULL.DIST(AS$29,$L138,$K138,FALSE)*$S138*((1+'Inputs &amp; Summary'!$D$7)^AS$29))),IF($M138=Lists!$H$3,IF($K138&lt;1,((($R138*(1-$E138)+$Q138*(1-$F138))/$K138)*((1+'Inputs &amp; Summary'!$D$7)^AS$29)),((INT(AS$29/$K138)-INT((AS$29-1)/$K138))*($R138*(1-$E138)+$Q138*(1-$F138))*((1+'Inputs &amp; Summary'!$D$7)^AS$29))),((_xlfn.WEIBULL.DIST(AS$29,$L138,$K138,FALSE)*($R138*(1-$E138)+$Q138*(1-$F138))*((1+'Inputs &amp; Summary'!$D$7)^AS$29))))))</f>
        <v>0</v>
      </c>
      <c r="AT138" s="114">
        <f>$D138*IF(AT$29&gt;'Inputs &amp; Summary'!$D$5,0,IF(AT$29&gt;VLOOKUP($G138,Lists!$J$17:$K$21,2),IF($M138=Lists!$H$3,IF($K138&lt;1,(($S138/$K138)*((1+'Inputs &amp; Summary'!$D$7)^AT$29)),((INT(AT$29/$K138)-INT((AT$29-1)/$K138))*$S138*((1+'Inputs &amp; Summary'!$D$7)^AT$29))),(_xlfn.WEIBULL.DIST(AT$29,$L138,$K138,FALSE)*$S138*((1+'Inputs &amp; Summary'!$D$7)^AT$29))),IF($M138=Lists!$H$3,IF($K138&lt;1,((($R138*(1-$E138)+$Q138*(1-$F138))/$K138)*((1+'Inputs &amp; Summary'!$D$7)^AT$29)),((INT(AT$29/$K138)-INT((AT$29-1)/$K138))*($R138*(1-$E138)+$Q138*(1-$F138))*((1+'Inputs &amp; Summary'!$D$7)^AT$29))),((_xlfn.WEIBULL.DIST(AT$29,$L138,$K138,FALSE)*($R138*(1-$E138)+$Q138*(1-$F138))*((1+'Inputs &amp; Summary'!$D$7)^AT$29))))))</f>
        <v>0</v>
      </c>
      <c r="AU138" s="114">
        <f>$D138*IF(AU$29&gt;'Inputs &amp; Summary'!$D$5,0,IF(AU$29&gt;VLOOKUP($G138,Lists!$J$17:$K$21,2),IF($M138=Lists!$H$3,IF($K138&lt;1,(($S138/$K138)*((1+'Inputs &amp; Summary'!$D$7)^AU$29)),((INT(AU$29/$K138)-INT((AU$29-1)/$K138))*$S138*((1+'Inputs &amp; Summary'!$D$7)^AU$29))),(_xlfn.WEIBULL.DIST(AU$29,$L138,$K138,FALSE)*$S138*((1+'Inputs &amp; Summary'!$D$7)^AU$29))),IF($M138=Lists!$H$3,IF($K138&lt;1,((($R138*(1-$E138)+$Q138*(1-$F138))/$K138)*((1+'Inputs &amp; Summary'!$D$7)^AU$29)),((INT(AU$29/$K138)-INT((AU$29-1)/$K138))*($R138*(1-$E138)+$Q138*(1-$F138))*((1+'Inputs &amp; Summary'!$D$7)^AU$29))),((_xlfn.WEIBULL.DIST(AU$29,$L138,$K138,FALSE)*($R138*(1-$E138)+$Q138*(1-$F138))*((1+'Inputs &amp; Summary'!$D$7)^AU$29))))))</f>
        <v>0</v>
      </c>
      <c r="AV138" s="114">
        <f>$D138*IF(AV$29&gt;'Inputs &amp; Summary'!$D$5,0,IF(AV$29&gt;VLOOKUP($G138,Lists!$J$17:$K$21,2),IF($M138=Lists!$H$3,IF($K138&lt;1,(($S138/$K138)*((1+'Inputs &amp; Summary'!$D$7)^AV$29)),((INT(AV$29/$K138)-INT((AV$29-1)/$K138))*$S138*((1+'Inputs &amp; Summary'!$D$7)^AV$29))),(_xlfn.WEIBULL.DIST(AV$29,$L138,$K138,FALSE)*$S138*((1+'Inputs &amp; Summary'!$D$7)^AV$29))),IF($M138=Lists!$H$3,IF($K138&lt;1,((($R138*(1-$E138)+$Q138*(1-$F138))/$K138)*((1+'Inputs &amp; Summary'!$D$7)^AV$29)),((INT(AV$29/$K138)-INT((AV$29-1)/$K138))*($R138*(1-$E138)+$Q138*(1-$F138))*((1+'Inputs &amp; Summary'!$D$7)^AV$29))),((_xlfn.WEIBULL.DIST(AV$29,$L138,$K138,FALSE)*($R138*(1-$E138)+$Q138*(1-$F138))*((1+'Inputs &amp; Summary'!$D$7)^AV$29))))))</f>
        <v>0</v>
      </c>
      <c r="AW138" s="114">
        <f>$D138*IF(AW$29&gt;'Inputs &amp; Summary'!$D$5,0,IF(AW$29&gt;VLOOKUP($G138,Lists!$J$17:$K$21,2),IF($M138=Lists!$H$3,IF($K138&lt;1,(($S138/$K138)*((1+'Inputs &amp; Summary'!$D$7)^AW$29)),((INT(AW$29/$K138)-INT((AW$29-1)/$K138))*$S138*((1+'Inputs &amp; Summary'!$D$7)^AW$29))),(_xlfn.WEIBULL.DIST(AW$29,$L138,$K138,FALSE)*$S138*((1+'Inputs &amp; Summary'!$D$7)^AW$29))),IF($M138=Lists!$H$3,IF($K138&lt;1,((($R138*(1-$E138)+$Q138*(1-$F138))/$K138)*((1+'Inputs &amp; Summary'!$D$7)^AW$29)),((INT(AW$29/$K138)-INT((AW$29-1)/$K138))*($R138*(1-$E138)+$Q138*(1-$F138))*((1+'Inputs &amp; Summary'!$D$7)^AW$29))),((_xlfn.WEIBULL.DIST(AW$29,$L138,$K138,FALSE)*($R138*(1-$E138)+$Q138*(1-$F138))*((1+'Inputs &amp; Summary'!$D$7)^AW$29))))))</f>
        <v>0</v>
      </c>
      <c r="AX138" s="114">
        <f>$D138*IF(AX$29&gt;'Inputs &amp; Summary'!$D$5,0,IF(AX$29&gt;VLOOKUP($G138,Lists!$J$17:$K$21,2),IF($M138=Lists!$H$3,IF($K138&lt;1,(($S138/$K138)*((1+'Inputs &amp; Summary'!$D$7)^AX$29)),((INT(AX$29/$K138)-INT((AX$29-1)/$K138))*$S138*((1+'Inputs &amp; Summary'!$D$7)^AX$29))),(_xlfn.WEIBULL.DIST(AX$29,$L138,$K138,FALSE)*$S138*((1+'Inputs &amp; Summary'!$D$7)^AX$29))),IF($M138=Lists!$H$3,IF($K138&lt;1,((($R138*(1-$E138)+$Q138*(1-$F138))/$K138)*((1+'Inputs &amp; Summary'!$D$7)^AX$29)),((INT(AX$29/$K138)-INT((AX$29-1)/$K138))*($R138*(1-$E138)+$Q138*(1-$F138))*((1+'Inputs &amp; Summary'!$D$7)^AX$29))),((_xlfn.WEIBULL.DIST(AX$29,$L138,$K138,FALSE)*($R138*(1-$E138)+$Q138*(1-$F138))*((1+'Inputs &amp; Summary'!$D$7)^AX$29))))))</f>
        <v>0</v>
      </c>
      <c r="AY138" s="114">
        <f>$D138*IF(AY$29&gt;'Inputs &amp; Summary'!$D$5,0,IF(AY$29&gt;VLOOKUP($G138,Lists!$J$17:$K$21,2),IF($M138=Lists!$H$3,IF($K138&lt;1,(($S138/$K138)*((1+'Inputs &amp; Summary'!$D$7)^AY$29)),((INT(AY$29/$K138)-INT((AY$29-1)/$K138))*$S138*((1+'Inputs &amp; Summary'!$D$7)^AY$29))),(_xlfn.WEIBULL.DIST(AY$29,$L138,$K138,FALSE)*$S138*((1+'Inputs &amp; Summary'!$D$7)^AY$29))),IF($M138=Lists!$H$3,IF($K138&lt;1,((($R138*(1-$E138)+$Q138*(1-$F138))/$K138)*((1+'Inputs &amp; Summary'!$D$7)^AY$29)),((INT(AY$29/$K138)-INT((AY$29-1)/$K138))*($R138*(1-$E138)+$Q138*(1-$F138))*((1+'Inputs &amp; Summary'!$D$7)^AY$29))),((_xlfn.WEIBULL.DIST(AY$29,$L138,$K138,FALSE)*($R138*(1-$E138)+$Q138*(1-$F138))*((1+'Inputs &amp; Summary'!$D$7)^AY$29))))))</f>
        <v>0</v>
      </c>
      <c r="AZ138" s="114">
        <f>$D138*IF(AZ$29&gt;'Inputs &amp; Summary'!$D$5,0,IF(AZ$29&gt;VLOOKUP($G138,Lists!$J$17:$K$21,2),IF($M138=Lists!$H$3,IF($K138&lt;1,(($S138/$K138)*((1+'Inputs &amp; Summary'!$D$7)^AZ$29)),((INT(AZ$29/$K138)-INT((AZ$29-1)/$K138))*$S138*((1+'Inputs &amp; Summary'!$D$7)^AZ$29))),(_xlfn.WEIBULL.DIST(AZ$29,$L138,$K138,FALSE)*$S138*((1+'Inputs &amp; Summary'!$D$7)^AZ$29))),IF($M138=Lists!$H$3,IF($K138&lt;1,((($R138*(1-$E138)+$Q138*(1-$F138))/$K138)*((1+'Inputs &amp; Summary'!$D$7)^AZ$29)),((INT(AZ$29/$K138)-INT((AZ$29-1)/$K138))*($R138*(1-$E138)+$Q138*(1-$F138))*((1+'Inputs &amp; Summary'!$D$7)^AZ$29))),((_xlfn.WEIBULL.DIST(AZ$29,$L138,$K138,FALSE)*($R138*(1-$E138)+$Q138*(1-$F138))*((1+'Inputs &amp; Summary'!$D$7)^AZ$29))))))</f>
        <v>0</v>
      </c>
      <c r="BA138" s="114">
        <f>$D138*IF(BA$29&gt;'Inputs &amp; Summary'!$D$5,0,IF(BA$29&gt;VLOOKUP($G138,Lists!$J$17:$K$21,2),IF($M138=Lists!$H$3,IF($K138&lt;1,(($S138/$K138)*((1+'Inputs &amp; Summary'!$D$7)^BA$29)),((INT(BA$29/$K138)-INT((BA$29-1)/$K138))*$S138*((1+'Inputs &amp; Summary'!$D$7)^BA$29))),(_xlfn.WEIBULL.DIST(BA$29,$L138,$K138,FALSE)*$S138*((1+'Inputs &amp; Summary'!$D$7)^BA$29))),IF($M138=Lists!$H$3,IF($K138&lt;1,((($R138*(1-$E138)+$Q138*(1-$F138))/$K138)*((1+'Inputs &amp; Summary'!$D$7)^BA$29)),((INT(BA$29/$K138)-INT((BA$29-1)/$K138))*($R138*(1-$E138)+$Q138*(1-$F138))*((1+'Inputs &amp; Summary'!$D$7)^BA$29))),((_xlfn.WEIBULL.DIST(BA$29,$L138,$K138,FALSE)*($R138*(1-$E138)+$Q138*(1-$F138))*((1+'Inputs &amp; Summary'!$D$7)^BA$29))))))</f>
        <v>0</v>
      </c>
      <c r="BB138" s="114">
        <f>$D138*IF(BB$29&gt;'Inputs &amp; Summary'!$D$5,0,IF(BB$29&gt;VLOOKUP($G138,Lists!$J$17:$K$21,2),IF($M138=Lists!$H$3,IF($K138&lt;1,(($S138/$K138)*((1+'Inputs &amp; Summary'!$D$7)^BB$29)),((INT(BB$29/$K138)-INT((BB$29-1)/$K138))*$S138*((1+'Inputs &amp; Summary'!$D$7)^BB$29))),(_xlfn.WEIBULL.DIST(BB$29,$L138,$K138,FALSE)*$S138*((1+'Inputs &amp; Summary'!$D$7)^BB$29))),IF($M138=Lists!$H$3,IF($K138&lt;1,((($R138*(1-$E138)+$Q138*(1-$F138))/$K138)*((1+'Inputs &amp; Summary'!$D$7)^BB$29)),((INT(BB$29/$K138)-INT((BB$29-1)/$K138))*($R138*(1-$E138)+$Q138*(1-$F138))*((1+'Inputs &amp; Summary'!$D$7)^BB$29))),((_xlfn.WEIBULL.DIST(BB$29,$L138,$K138,FALSE)*($R138*(1-$E138)+$Q138*(1-$F138))*((1+'Inputs &amp; Summary'!$D$7)^BB$29))))))</f>
        <v>0</v>
      </c>
      <c r="BC138" s="114">
        <f>$D138*IF(BC$29&gt;'Inputs &amp; Summary'!$D$5,0,IF(BC$29&gt;VLOOKUP($G138,Lists!$J$17:$K$21,2),IF($M138=Lists!$H$3,IF($K138&lt;1,(($S138/$K138)*((1+'Inputs &amp; Summary'!$D$7)^BC$29)),((INT(BC$29/$K138)-INT((BC$29-1)/$K138))*$S138*((1+'Inputs &amp; Summary'!$D$7)^BC$29))),(_xlfn.WEIBULL.DIST(BC$29,$L138,$K138,FALSE)*$S138*((1+'Inputs &amp; Summary'!$D$7)^BC$29))),IF($M138=Lists!$H$3,IF($K138&lt;1,((($R138*(1-$E138)+$Q138*(1-$F138))/$K138)*((1+'Inputs &amp; Summary'!$D$7)^BC$29)),((INT(BC$29/$K138)-INT((BC$29-1)/$K138))*($R138*(1-$E138)+$Q138*(1-$F138))*((1+'Inputs &amp; Summary'!$D$7)^BC$29))),((_xlfn.WEIBULL.DIST(BC$29,$L138,$K138,FALSE)*($R138*(1-$E138)+$Q138*(1-$F138))*((1+'Inputs &amp; Summary'!$D$7)^BC$29))))))</f>
        <v>0</v>
      </c>
      <c r="BD138" s="114">
        <f>$D138*IF(BD$29&gt;'Inputs &amp; Summary'!$D$5,0,IF(BD$29&gt;VLOOKUP($G138,Lists!$J$17:$K$21,2),IF($M138=Lists!$H$3,IF($K138&lt;1,(($S138/$K138)*((1+'Inputs &amp; Summary'!$D$7)^BD$29)),((INT(BD$29/$K138)-INT((BD$29-1)/$K138))*$S138*((1+'Inputs &amp; Summary'!$D$7)^BD$29))),(_xlfn.WEIBULL.DIST(BD$29,$L138,$K138,FALSE)*$S138*((1+'Inputs &amp; Summary'!$D$7)^BD$29))),IF($M138=Lists!$H$3,IF($K138&lt;1,((($R138*(1-$E138)+$Q138*(1-$F138))/$K138)*((1+'Inputs &amp; Summary'!$D$7)^BD$29)),((INT(BD$29/$K138)-INT((BD$29-1)/$K138))*($R138*(1-$E138)+$Q138*(1-$F138))*((1+'Inputs &amp; Summary'!$D$7)^BD$29))),((_xlfn.WEIBULL.DIST(BD$29,$L138,$K138,FALSE)*($R138*(1-$E138)+$Q138*(1-$F138))*((1+'Inputs &amp; Summary'!$D$7)^BD$29))))))</f>
        <v>0</v>
      </c>
      <c r="BE138" s="114">
        <f>$D138*IF(BE$29&gt;'Inputs &amp; Summary'!$D$5,0,IF(BE$29&gt;VLOOKUP($G138,Lists!$J$17:$K$21,2),IF($M138=Lists!$H$3,IF($K138&lt;1,(($S138/$K138)*((1+'Inputs &amp; Summary'!$D$7)^BE$29)),((INT(BE$29/$K138)-INT((BE$29-1)/$K138))*$S138*((1+'Inputs &amp; Summary'!$D$7)^BE$29))),(_xlfn.WEIBULL.DIST(BE$29,$L138,$K138,FALSE)*$S138*((1+'Inputs &amp; Summary'!$D$7)^BE$29))),IF($M138=Lists!$H$3,IF($K138&lt;1,((($R138*(1-$E138)+$Q138*(1-$F138))/$K138)*((1+'Inputs &amp; Summary'!$D$7)^BE$29)),((INT(BE$29/$K138)-INT((BE$29-1)/$K138))*($R138*(1-$E138)+$Q138*(1-$F138))*((1+'Inputs &amp; Summary'!$D$7)^BE$29))),((_xlfn.WEIBULL.DIST(BE$29,$L138,$K138,FALSE)*($R138*(1-$E138)+$Q138*(1-$F138))*((1+'Inputs &amp; Summary'!$D$7)^BE$29))))))</f>
        <v>0</v>
      </c>
      <c r="BF138" s="114">
        <f>$D138*IF(BF$29&gt;'Inputs &amp; Summary'!$D$5,0,IF(BF$29&gt;VLOOKUP($G138,Lists!$J$17:$K$21,2),IF($M138=Lists!$H$3,IF($K138&lt;1,(($S138/$K138)*((1+'Inputs &amp; Summary'!$D$7)^BF$29)),((INT(BF$29/$K138)-INT((BF$29-1)/$K138))*$S138*((1+'Inputs &amp; Summary'!$D$7)^BF$29))),(_xlfn.WEIBULL.DIST(BF$29,$L138,$K138,FALSE)*$S138*((1+'Inputs &amp; Summary'!$D$7)^BF$29))),IF($M138=Lists!$H$3,IF($K138&lt;1,((($R138*(1-$E138)+$Q138*(1-$F138))/$K138)*((1+'Inputs &amp; Summary'!$D$7)^BF$29)),((INT(BF$29/$K138)-INT((BF$29-1)/$K138))*($R138*(1-$E138)+$Q138*(1-$F138))*((1+'Inputs &amp; Summary'!$D$7)^BF$29))),((_xlfn.WEIBULL.DIST(BF$29,$L138,$K138,FALSE)*($R138*(1-$E138)+$Q138*(1-$F138))*((1+'Inputs &amp; Summary'!$D$7)^BF$29))))))</f>
        <v>0</v>
      </c>
      <c r="BG138" s="114">
        <f>$D138*IF(BG$29&gt;'Inputs &amp; Summary'!$D$5,0,IF(BG$29&gt;VLOOKUP($G138,Lists!$J$17:$K$21,2),IF($M138=Lists!$H$3,IF($K138&lt;1,(($S138/$K138)*((1+'Inputs &amp; Summary'!$D$7)^BG$29)),((INT(BG$29/$K138)-INT((BG$29-1)/$K138))*$S138*((1+'Inputs &amp; Summary'!$D$7)^BG$29))),(_xlfn.WEIBULL.DIST(BG$29,$L138,$K138,FALSE)*$S138*((1+'Inputs &amp; Summary'!$D$7)^BG$29))),IF($M138=Lists!$H$3,IF($K138&lt;1,((($R138*(1-$E138)+$Q138*(1-$F138))/$K138)*((1+'Inputs &amp; Summary'!$D$7)^BG$29)),((INT(BG$29/$K138)-INT((BG$29-1)/$K138))*($R138*(1-$E138)+$Q138*(1-$F138))*((1+'Inputs &amp; Summary'!$D$7)^BG$29))),((_xlfn.WEIBULL.DIST(BG$29,$L138,$K138,FALSE)*($R138*(1-$E138)+$Q138*(1-$F138))*((1+'Inputs &amp; Summary'!$D$7)^BG$29))))))</f>
        <v>0</v>
      </c>
      <c r="BH138" s="114">
        <f>$D138*IF(BH$29&gt;'Inputs &amp; Summary'!$D$5,0,IF(BH$29&gt;VLOOKUP($G138,Lists!$J$17:$K$21,2),IF($M138=Lists!$H$3,IF($K138&lt;1,(($S138/$K138)*((1+'Inputs &amp; Summary'!$D$7)^BH$29)),((INT(BH$29/$K138)-INT((BH$29-1)/$K138))*$S138*((1+'Inputs &amp; Summary'!$D$7)^BH$29))),(_xlfn.WEIBULL.DIST(BH$29,$L138,$K138,FALSE)*$S138*((1+'Inputs &amp; Summary'!$D$7)^BH$29))),IF($M138=Lists!$H$3,IF($K138&lt;1,((($R138*(1-$E138)+$Q138*(1-$F138))/$K138)*((1+'Inputs &amp; Summary'!$D$7)^BH$29)),((INT(BH$29/$K138)-INT((BH$29-1)/$K138))*($R138*(1-$E138)+$Q138*(1-$F138))*((1+'Inputs &amp; Summary'!$D$7)^BH$29))),((_xlfn.WEIBULL.DIST(BH$29,$L138,$K138,FALSE)*($R138*(1-$E138)+$Q138*(1-$F138))*((1+'Inputs &amp; Summary'!$D$7)^BH$29))))))</f>
        <v>0</v>
      </c>
      <c r="BI138" s="114">
        <f>$D138*IF(BI$29&gt;'Inputs &amp; Summary'!$D$5,0,IF(BI$29&gt;VLOOKUP($G138,Lists!$J$17:$K$21,2),IF($M138=Lists!$H$3,IF($K138&lt;1,(($S138/$K138)*((1+'Inputs &amp; Summary'!$D$7)^BI$29)),((INT(BI$29/$K138)-INT((BI$29-1)/$K138))*$S138*((1+'Inputs &amp; Summary'!$D$7)^BI$29))),(_xlfn.WEIBULL.DIST(BI$29,$L138,$K138,FALSE)*$S138*((1+'Inputs &amp; Summary'!$D$7)^BI$29))),IF($M138=Lists!$H$3,IF($K138&lt;1,((($R138*(1-$E138)+$Q138*(1-$F138))/$K138)*((1+'Inputs &amp; Summary'!$D$7)^BI$29)),((INT(BI$29/$K138)-INT((BI$29-1)/$K138))*($R138*(1-$E138)+$Q138*(1-$F138))*((1+'Inputs &amp; Summary'!$D$7)^BI$29))),((_xlfn.WEIBULL.DIST(BI$29,$L138,$K138,FALSE)*($R138*(1-$E138)+$Q138*(1-$F138))*((1+'Inputs &amp; Summary'!$D$7)^BI$29))))))</f>
        <v>0</v>
      </c>
      <c r="BJ138" s="114">
        <f>$D138*IF(BJ$29&gt;'Inputs &amp; Summary'!$D$5,0,IF(BJ$29&gt;VLOOKUP($G138,Lists!$J$17:$K$21,2),IF($M138=Lists!$H$3,IF($K138&lt;1,(($S138/$K138)*((1+'Inputs &amp; Summary'!$D$7)^BJ$29)),((INT(BJ$29/$K138)-INT((BJ$29-1)/$K138))*$S138*((1+'Inputs &amp; Summary'!$D$7)^BJ$29))),(_xlfn.WEIBULL.DIST(BJ$29,$L138,$K138,FALSE)*$S138*((1+'Inputs &amp; Summary'!$D$7)^BJ$29))),IF($M138=Lists!$H$3,IF($K138&lt;1,((($R138*(1-$E138)+$Q138*(1-$F138))/$K138)*((1+'Inputs &amp; Summary'!$D$7)^BJ$29)),((INT(BJ$29/$K138)-INT((BJ$29-1)/$K138))*($R138*(1-$E138)+$Q138*(1-$F138))*((1+'Inputs &amp; Summary'!$D$7)^BJ$29))),((_xlfn.WEIBULL.DIST(BJ$29,$L138,$K138,FALSE)*($R138*(1-$E138)+$Q138*(1-$F138))*((1+'Inputs &amp; Summary'!$D$7)^BJ$29))))))</f>
        <v>0</v>
      </c>
      <c r="BK138" s="114">
        <f>$D138*IF(BK$29&gt;'Inputs &amp; Summary'!$D$5,0,IF(BK$29&gt;VLOOKUP($G138,Lists!$J$17:$K$21,2),IF($M138=Lists!$H$3,IF($K138&lt;1,(($S138/$K138)*((1+'Inputs &amp; Summary'!$D$7)^BK$29)),((INT(BK$29/$K138)-INT((BK$29-1)/$K138))*$S138*((1+'Inputs &amp; Summary'!$D$7)^BK$29))),(_xlfn.WEIBULL.DIST(BK$29,$L138,$K138,FALSE)*$S138*((1+'Inputs &amp; Summary'!$D$7)^BK$29))),IF($M138=Lists!$H$3,IF($K138&lt;1,((($R138*(1-$E138)+$Q138*(1-$F138))/$K138)*((1+'Inputs &amp; Summary'!$D$7)^BK$29)),((INT(BK$29/$K138)-INT((BK$29-1)/$K138))*($R138*(1-$E138)+$Q138*(1-$F138))*((1+'Inputs &amp; Summary'!$D$7)^BK$29))),((_xlfn.WEIBULL.DIST(BK$29,$L138,$K138,FALSE)*($R138*(1-$E138)+$Q138*(1-$F138))*((1+'Inputs &amp; Summary'!$D$7)^BK$29))))))</f>
        <v>0</v>
      </c>
      <c r="BL138" s="114">
        <f>$D138*IF(BL$29&gt;'Inputs &amp; Summary'!$D$5,0,IF(BL$29&gt;VLOOKUP($G138,Lists!$J$17:$K$21,2),IF($M138=Lists!$H$3,IF($K138&lt;1,(($S138/$K138)*((1+'Inputs &amp; Summary'!$D$7)^BL$29)),((INT(BL$29/$K138)-INT((BL$29-1)/$K138))*$S138*((1+'Inputs &amp; Summary'!$D$7)^BL$29))),(_xlfn.WEIBULL.DIST(BL$29,$L138,$K138,FALSE)*$S138*((1+'Inputs &amp; Summary'!$D$7)^BL$29))),IF($M138=Lists!$H$3,IF($K138&lt;1,((($R138*(1-$E138)+$Q138*(1-$F138))/$K138)*((1+'Inputs &amp; Summary'!$D$7)^BL$29)),((INT(BL$29/$K138)-INT((BL$29-1)/$K138))*($R138*(1-$E138)+$Q138*(1-$F138))*((1+'Inputs &amp; Summary'!$D$7)^BL$29))),((_xlfn.WEIBULL.DIST(BL$29,$L138,$K138,FALSE)*($R138*(1-$E138)+$Q138*(1-$F138))*((1+'Inputs &amp; Summary'!$D$7)^BL$29))))))</f>
        <v>0</v>
      </c>
    </row>
    <row r="139" spans="1:64" ht="28.8" x14ac:dyDescent="0.3">
      <c r="A139" s="79" t="s">
        <v>164</v>
      </c>
      <c r="B139" s="33" t="s">
        <v>307</v>
      </c>
      <c r="C139" s="33" t="s">
        <v>143</v>
      </c>
      <c r="D139" s="68">
        <v>0</v>
      </c>
      <c r="E139" s="68">
        <v>0</v>
      </c>
      <c r="F139" s="68">
        <v>0</v>
      </c>
      <c r="G139" s="213" t="s">
        <v>433</v>
      </c>
      <c r="H139" s="34" t="s">
        <v>292</v>
      </c>
      <c r="I139" s="34" t="s">
        <v>270</v>
      </c>
      <c r="J139" s="33">
        <f>VLOOKUP(I139,'Labor Rates'!$A$1:$B$16,2)</f>
        <v>25.173076923076923</v>
      </c>
      <c r="K139" s="35">
        <v>1</v>
      </c>
      <c r="L139" s="35">
        <v>1</v>
      </c>
      <c r="M139" s="33" t="s">
        <v>259</v>
      </c>
      <c r="N139" s="84">
        <f>'Inputs &amp; Summary'!$D$42</f>
        <v>103.04449648711943</v>
      </c>
      <c r="O139" s="35">
        <v>0.08</v>
      </c>
      <c r="P139" s="5">
        <v>0</v>
      </c>
      <c r="Q139" s="73">
        <f t="shared" si="21"/>
        <v>207.51576292559901</v>
      </c>
      <c r="R139" s="73">
        <f t="shared" si="22"/>
        <v>0</v>
      </c>
      <c r="S139" s="74">
        <f t="shared" si="23"/>
        <v>0</v>
      </c>
      <c r="T139" s="88"/>
      <c r="U139" s="80"/>
      <c r="V139" s="87">
        <f t="shared" si="24"/>
        <v>0</v>
      </c>
      <c r="W139" s="87">
        <f>NPV('Inputs &amp; Summary'!$D$6,Y139:BL139)</f>
        <v>0</v>
      </c>
      <c r="X139" s="90">
        <f t="shared" si="25"/>
        <v>0</v>
      </c>
      <c r="Y139" s="114">
        <f>$D139*IF(Y$29&gt;'Inputs &amp; Summary'!$D$5,0,IF(Y$29&gt;VLOOKUP($G139,Lists!$J$17:$K$21,2),IF($M139=Lists!$H$3,IF($K139&lt;1,(($S139/$K139)*((1+'Inputs &amp; Summary'!$D$7)^Y$29)),((INT(Y$29/$K139)-INT((Y$29-1)/$K139))*$S139*((1+'Inputs &amp; Summary'!$D$7)^Y$29))),(_xlfn.WEIBULL.DIST(Y$29,$L139,$K139,FALSE)*$S139*((1+'Inputs &amp; Summary'!$D$7)^Y$29))),IF($M139=Lists!$H$3,IF($K139&lt;1,((($R139*(1-$E139)+$Q139*(1-$F139))/$K139)*((1+'Inputs &amp; Summary'!$D$7)^Y$29)),((INT(Y$29/$K139)-INT((Y$29-1)/$K139))*($R139*(1-$E139)+$Q139*(1-$F139))*((1+'Inputs &amp; Summary'!$D$7)^Y$29))),((_xlfn.WEIBULL.DIST(Y$29,$L139,$K139,FALSE)*($R139*(1-$E139)+$Q139*(1-$F139))*((1+'Inputs &amp; Summary'!$D$7)^Y$29))))))</f>
        <v>0</v>
      </c>
      <c r="Z139" s="114">
        <f>$D139*IF(Z$29&gt;'Inputs &amp; Summary'!$D$5,0,IF(Z$29&gt;VLOOKUP($G139,Lists!$J$17:$K$21,2),IF($M139=Lists!$H$3,IF($K139&lt;1,(($S139/$K139)*((1+'Inputs &amp; Summary'!$D$7)^Z$29)),((INT(Z$29/$K139)-INT((Z$29-1)/$K139))*$S139*((1+'Inputs &amp; Summary'!$D$7)^Z$29))),(_xlfn.WEIBULL.DIST(Z$29,$L139,$K139,FALSE)*$S139*((1+'Inputs &amp; Summary'!$D$7)^Z$29))),IF($M139=Lists!$H$3,IF($K139&lt;1,((($R139*(1-$E139)+$Q139*(1-$F139))/$K139)*((1+'Inputs &amp; Summary'!$D$7)^Z$29)),((INT(Z$29/$K139)-INT((Z$29-1)/$K139))*($R139*(1-$E139)+$Q139*(1-$F139))*((1+'Inputs &amp; Summary'!$D$7)^Z$29))),((_xlfn.WEIBULL.DIST(Z$29,$L139,$K139,FALSE)*($R139*(1-$E139)+$Q139*(1-$F139))*((1+'Inputs &amp; Summary'!$D$7)^Z$29))))))</f>
        <v>0</v>
      </c>
      <c r="AA139" s="114">
        <f>$D139*IF(AA$29&gt;'Inputs &amp; Summary'!$D$5,0,IF(AA$29&gt;VLOOKUP($G139,Lists!$J$17:$K$21,2),IF($M139=Lists!$H$3,IF($K139&lt;1,(($S139/$K139)*((1+'Inputs &amp; Summary'!$D$7)^AA$29)),((INT(AA$29/$K139)-INT((AA$29-1)/$K139))*$S139*((1+'Inputs &amp; Summary'!$D$7)^AA$29))),(_xlfn.WEIBULL.DIST(AA$29,$L139,$K139,FALSE)*$S139*((1+'Inputs &amp; Summary'!$D$7)^AA$29))),IF($M139=Lists!$H$3,IF($K139&lt;1,((($R139*(1-$E139)+$Q139*(1-$F139))/$K139)*((1+'Inputs &amp; Summary'!$D$7)^AA$29)),((INT(AA$29/$K139)-INT((AA$29-1)/$K139))*($R139*(1-$E139)+$Q139*(1-$F139))*((1+'Inputs &amp; Summary'!$D$7)^AA$29))),((_xlfn.WEIBULL.DIST(AA$29,$L139,$K139,FALSE)*($R139*(1-$E139)+$Q139*(1-$F139))*((1+'Inputs &amp; Summary'!$D$7)^AA$29))))))</f>
        <v>0</v>
      </c>
      <c r="AB139" s="114">
        <f>$D139*IF(AB$29&gt;'Inputs &amp; Summary'!$D$5,0,IF(AB$29&gt;VLOOKUP($G139,Lists!$J$17:$K$21,2),IF($M139=Lists!$H$3,IF($K139&lt;1,(($S139/$K139)*((1+'Inputs &amp; Summary'!$D$7)^AB$29)),((INT(AB$29/$K139)-INT((AB$29-1)/$K139))*$S139*((1+'Inputs &amp; Summary'!$D$7)^AB$29))),(_xlfn.WEIBULL.DIST(AB$29,$L139,$K139,FALSE)*$S139*((1+'Inputs &amp; Summary'!$D$7)^AB$29))),IF($M139=Lists!$H$3,IF($K139&lt;1,((($R139*(1-$E139)+$Q139*(1-$F139))/$K139)*((1+'Inputs &amp; Summary'!$D$7)^AB$29)),((INT(AB$29/$K139)-INT((AB$29-1)/$K139))*($R139*(1-$E139)+$Q139*(1-$F139))*((1+'Inputs &amp; Summary'!$D$7)^AB$29))),((_xlfn.WEIBULL.DIST(AB$29,$L139,$K139,FALSE)*($R139*(1-$E139)+$Q139*(1-$F139))*((1+'Inputs &amp; Summary'!$D$7)^AB$29))))))</f>
        <v>0</v>
      </c>
      <c r="AC139" s="114">
        <f>$D139*IF(AC$29&gt;'Inputs &amp; Summary'!$D$5,0,IF(AC$29&gt;VLOOKUP($G139,Lists!$J$17:$K$21,2),IF($M139=Lists!$H$3,IF($K139&lt;1,(($S139/$K139)*((1+'Inputs &amp; Summary'!$D$7)^AC$29)),((INT(AC$29/$K139)-INT((AC$29-1)/$K139))*$S139*((1+'Inputs &amp; Summary'!$D$7)^AC$29))),(_xlfn.WEIBULL.DIST(AC$29,$L139,$K139,FALSE)*$S139*((1+'Inputs &amp; Summary'!$D$7)^AC$29))),IF($M139=Lists!$H$3,IF($K139&lt;1,((($R139*(1-$E139)+$Q139*(1-$F139))/$K139)*((1+'Inputs &amp; Summary'!$D$7)^AC$29)),((INT(AC$29/$K139)-INT((AC$29-1)/$K139))*($R139*(1-$E139)+$Q139*(1-$F139))*((1+'Inputs &amp; Summary'!$D$7)^AC$29))),((_xlfn.WEIBULL.DIST(AC$29,$L139,$K139,FALSE)*($R139*(1-$E139)+$Q139*(1-$F139))*((1+'Inputs &amp; Summary'!$D$7)^AC$29))))))</f>
        <v>0</v>
      </c>
      <c r="AD139" s="114">
        <f>$D139*IF(AD$29&gt;'Inputs &amp; Summary'!$D$5,0,IF(AD$29&gt;VLOOKUP($G139,Lists!$J$17:$K$21,2),IF($M139=Lists!$H$3,IF($K139&lt;1,(($S139/$K139)*((1+'Inputs &amp; Summary'!$D$7)^AD$29)),((INT(AD$29/$K139)-INT((AD$29-1)/$K139))*$S139*((1+'Inputs &amp; Summary'!$D$7)^AD$29))),(_xlfn.WEIBULL.DIST(AD$29,$L139,$K139,FALSE)*$S139*((1+'Inputs &amp; Summary'!$D$7)^AD$29))),IF($M139=Lists!$H$3,IF($K139&lt;1,((($R139*(1-$E139)+$Q139*(1-$F139))/$K139)*((1+'Inputs &amp; Summary'!$D$7)^AD$29)),((INT(AD$29/$K139)-INT((AD$29-1)/$K139))*($R139*(1-$E139)+$Q139*(1-$F139))*((1+'Inputs &amp; Summary'!$D$7)^AD$29))),((_xlfn.WEIBULL.DIST(AD$29,$L139,$K139,FALSE)*($R139*(1-$E139)+$Q139*(1-$F139))*((1+'Inputs &amp; Summary'!$D$7)^AD$29))))))</f>
        <v>0</v>
      </c>
      <c r="AE139" s="114">
        <f>$D139*IF(AE$29&gt;'Inputs &amp; Summary'!$D$5,0,IF(AE$29&gt;VLOOKUP($G139,Lists!$J$17:$K$21,2),IF($M139=Lists!$H$3,IF($K139&lt;1,(($S139/$K139)*((1+'Inputs &amp; Summary'!$D$7)^AE$29)),((INT(AE$29/$K139)-INT((AE$29-1)/$K139))*$S139*((1+'Inputs &amp; Summary'!$D$7)^AE$29))),(_xlfn.WEIBULL.DIST(AE$29,$L139,$K139,FALSE)*$S139*((1+'Inputs &amp; Summary'!$D$7)^AE$29))),IF($M139=Lists!$H$3,IF($K139&lt;1,((($R139*(1-$E139)+$Q139*(1-$F139))/$K139)*((1+'Inputs &amp; Summary'!$D$7)^AE$29)),((INT(AE$29/$K139)-INT((AE$29-1)/$K139))*($R139*(1-$E139)+$Q139*(1-$F139))*((1+'Inputs &amp; Summary'!$D$7)^AE$29))),((_xlfn.WEIBULL.DIST(AE$29,$L139,$K139,FALSE)*($R139*(1-$E139)+$Q139*(1-$F139))*((1+'Inputs &amp; Summary'!$D$7)^AE$29))))))</f>
        <v>0</v>
      </c>
      <c r="AF139" s="114">
        <f>$D139*IF(AF$29&gt;'Inputs &amp; Summary'!$D$5,0,IF(AF$29&gt;VLOOKUP($G139,Lists!$J$17:$K$21,2),IF($M139=Lists!$H$3,IF($K139&lt;1,(($S139/$K139)*((1+'Inputs &amp; Summary'!$D$7)^AF$29)),((INT(AF$29/$K139)-INT((AF$29-1)/$K139))*$S139*((1+'Inputs &amp; Summary'!$D$7)^AF$29))),(_xlfn.WEIBULL.DIST(AF$29,$L139,$K139,FALSE)*$S139*((1+'Inputs &amp; Summary'!$D$7)^AF$29))),IF($M139=Lists!$H$3,IF($K139&lt;1,((($R139*(1-$E139)+$Q139*(1-$F139))/$K139)*((1+'Inputs &amp; Summary'!$D$7)^AF$29)),((INT(AF$29/$K139)-INT((AF$29-1)/$K139))*($R139*(1-$E139)+$Q139*(1-$F139))*((1+'Inputs &amp; Summary'!$D$7)^AF$29))),((_xlfn.WEIBULL.DIST(AF$29,$L139,$K139,FALSE)*($R139*(1-$E139)+$Q139*(1-$F139))*((1+'Inputs &amp; Summary'!$D$7)^AF$29))))))</f>
        <v>0</v>
      </c>
      <c r="AG139" s="114">
        <f>$D139*IF(AG$29&gt;'Inputs &amp; Summary'!$D$5,0,IF(AG$29&gt;VLOOKUP($G139,Lists!$J$17:$K$21,2),IF($M139=Lists!$H$3,IF($K139&lt;1,(($S139/$K139)*((1+'Inputs &amp; Summary'!$D$7)^AG$29)),((INT(AG$29/$K139)-INT((AG$29-1)/$K139))*$S139*((1+'Inputs &amp; Summary'!$D$7)^AG$29))),(_xlfn.WEIBULL.DIST(AG$29,$L139,$K139,FALSE)*$S139*((1+'Inputs &amp; Summary'!$D$7)^AG$29))),IF($M139=Lists!$H$3,IF($K139&lt;1,((($R139*(1-$E139)+$Q139*(1-$F139))/$K139)*((1+'Inputs &amp; Summary'!$D$7)^AG$29)),((INT(AG$29/$K139)-INT((AG$29-1)/$K139))*($R139*(1-$E139)+$Q139*(1-$F139))*((1+'Inputs &amp; Summary'!$D$7)^AG$29))),((_xlfn.WEIBULL.DIST(AG$29,$L139,$K139,FALSE)*($R139*(1-$E139)+$Q139*(1-$F139))*((1+'Inputs &amp; Summary'!$D$7)^AG$29))))))</f>
        <v>0</v>
      </c>
      <c r="AH139" s="114">
        <f>$D139*IF(AH$29&gt;'Inputs &amp; Summary'!$D$5,0,IF(AH$29&gt;VLOOKUP($G139,Lists!$J$17:$K$21,2),IF($M139=Lists!$H$3,IF($K139&lt;1,(($S139/$K139)*((1+'Inputs &amp; Summary'!$D$7)^AH$29)),((INT(AH$29/$K139)-INT((AH$29-1)/$K139))*$S139*((1+'Inputs &amp; Summary'!$D$7)^AH$29))),(_xlfn.WEIBULL.DIST(AH$29,$L139,$K139,FALSE)*$S139*((1+'Inputs &amp; Summary'!$D$7)^AH$29))),IF($M139=Lists!$H$3,IF($K139&lt;1,((($R139*(1-$E139)+$Q139*(1-$F139))/$K139)*((1+'Inputs &amp; Summary'!$D$7)^AH$29)),((INT(AH$29/$K139)-INT((AH$29-1)/$K139))*($R139*(1-$E139)+$Q139*(1-$F139))*((1+'Inputs &amp; Summary'!$D$7)^AH$29))),((_xlfn.WEIBULL.DIST(AH$29,$L139,$K139,FALSE)*($R139*(1-$E139)+$Q139*(1-$F139))*((1+'Inputs &amp; Summary'!$D$7)^AH$29))))))</f>
        <v>0</v>
      </c>
      <c r="AI139" s="114">
        <f>$D139*IF(AI$29&gt;'Inputs &amp; Summary'!$D$5,0,IF(AI$29&gt;VLOOKUP($G139,Lists!$J$17:$K$21,2),IF($M139=Lists!$H$3,IF($K139&lt;1,(($S139/$K139)*((1+'Inputs &amp; Summary'!$D$7)^AI$29)),((INT(AI$29/$K139)-INT((AI$29-1)/$K139))*$S139*((1+'Inputs &amp; Summary'!$D$7)^AI$29))),(_xlfn.WEIBULL.DIST(AI$29,$L139,$K139,FALSE)*$S139*((1+'Inputs &amp; Summary'!$D$7)^AI$29))),IF($M139=Lists!$H$3,IF($K139&lt;1,((($R139*(1-$E139)+$Q139*(1-$F139))/$K139)*((1+'Inputs &amp; Summary'!$D$7)^AI$29)),((INT(AI$29/$K139)-INT((AI$29-1)/$K139))*($R139*(1-$E139)+$Q139*(1-$F139))*((1+'Inputs &amp; Summary'!$D$7)^AI$29))),((_xlfn.WEIBULL.DIST(AI$29,$L139,$K139,FALSE)*($R139*(1-$E139)+$Q139*(1-$F139))*((1+'Inputs &amp; Summary'!$D$7)^AI$29))))))</f>
        <v>0</v>
      </c>
      <c r="AJ139" s="114">
        <f>$D139*IF(AJ$29&gt;'Inputs &amp; Summary'!$D$5,0,IF(AJ$29&gt;VLOOKUP($G139,Lists!$J$17:$K$21,2),IF($M139=Lists!$H$3,IF($K139&lt;1,(($S139/$K139)*((1+'Inputs &amp; Summary'!$D$7)^AJ$29)),((INT(AJ$29/$K139)-INT((AJ$29-1)/$K139))*$S139*((1+'Inputs &amp; Summary'!$D$7)^AJ$29))),(_xlfn.WEIBULL.DIST(AJ$29,$L139,$K139,FALSE)*$S139*((1+'Inputs &amp; Summary'!$D$7)^AJ$29))),IF($M139=Lists!$H$3,IF($K139&lt;1,((($R139*(1-$E139)+$Q139*(1-$F139))/$K139)*((1+'Inputs &amp; Summary'!$D$7)^AJ$29)),((INT(AJ$29/$K139)-INT((AJ$29-1)/$K139))*($R139*(1-$E139)+$Q139*(1-$F139))*((1+'Inputs &amp; Summary'!$D$7)^AJ$29))),((_xlfn.WEIBULL.DIST(AJ$29,$L139,$K139,FALSE)*($R139*(1-$E139)+$Q139*(1-$F139))*((1+'Inputs &amp; Summary'!$D$7)^AJ$29))))))</f>
        <v>0</v>
      </c>
      <c r="AK139" s="114">
        <f>$D139*IF(AK$29&gt;'Inputs &amp; Summary'!$D$5,0,IF(AK$29&gt;VLOOKUP($G139,Lists!$J$17:$K$21,2),IF($M139=Lists!$H$3,IF($K139&lt;1,(($S139/$K139)*((1+'Inputs &amp; Summary'!$D$7)^AK$29)),((INT(AK$29/$K139)-INT((AK$29-1)/$K139))*$S139*((1+'Inputs &amp; Summary'!$D$7)^AK$29))),(_xlfn.WEIBULL.DIST(AK$29,$L139,$K139,FALSE)*$S139*((1+'Inputs &amp; Summary'!$D$7)^AK$29))),IF($M139=Lists!$H$3,IF($K139&lt;1,((($R139*(1-$E139)+$Q139*(1-$F139))/$K139)*((1+'Inputs &amp; Summary'!$D$7)^AK$29)),((INT(AK$29/$K139)-INT((AK$29-1)/$K139))*($R139*(1-$E139)+$Q139*(1-$F139))*((1+'Inputs &amp; Summary'!$D$7)^AK$29))),((_xlfn.WEIBULL.DIST(AK$29,$L139,$K139,FALSE)*($R139*(1-$E139)+$Q139*(1-$F139))*((1+'Inputs &amp; Summary'!$D$7)^AK$29))))))</f>
        <v>0</v>
      </c>
      <c r="AL139" s="114">
        <f>$D139*IF(AL$29&gt;'Inputs &amp; Summary'!$D$5,0,IF(AL$29&gt;VLOOKUP($G139,Lists!$J$17:$K$21,2),IF($M139=Lists!$H$3,IF($K139&lt;1,(($S139/$K139)*((1+'Inputs &amp; Summary'!$D$7)^AL$29)),((INT(AL$29/$K139)-INT((AL$29-1)/$K139))*$S139*((1+'Inputs &amp; Summary'!$D$7)^AL$29))),(_xlfn.WEIBULL.DIST(AL$29,$L139,$K139,FALSE)*$S139*((1+'Inputs &amp; Summary'!$D$7)^AL$29))),IF($M139=Lists!$H$3,IF($K139&lt;1,((($R139*(1-$E139)+$Q139*(1-$F139))/$K139)*((1+'Inputs &amp; Summary'!$D$7)^AL$29)),((INT(AL$29/$K139)-INT((AL$29-1)/$K139))*($R139*(1-$E139)+$Q139*(1-$F139))*((1+'Inputs &amp; Summary'!$D$7)^AL$29))),((_xlfn.WEIBULL.DIST(AL$29,$L139,$K139,FALSE)*($R139*(1-$E139)+$Q139*(1-$F139))*((1+'Inputs &amp; Summary'!$D$7)^AL$29))))))</f>
        <v>0</v>
      </c>
      <c r="AM139" s="114">
        <f>$D139*IF(AM$29&gt;'Inputs &amp; Summary'!$D$5,0,IF(AM$29&gt;VLOOKUP($G139,Lists!$J$17:$K$21,2),IF($M139=Lists!$H$3,IF($K139&lt;1,(($S139/$K139)*((1+'Inputs &amp; Summary'!$D$7)^AM$29)),((INT(AM$29/$K139)-INT((AM$29-1)/$K139))*$S139*((1+'Inputs &amp; Summary'!$D$7)^AM$29))),(_xlfn.WEIBULL.DIST(AM$29,$L139,$K139,FALSE)*$S139*((1+'Inputs &amp; Summary'!$D$7)^AM$29))),IF($M139=Lists!$H$3,IF($K139&lt;1,((($R139*(1-$E139)+$Q139*(1-$F139))/$K139)*((1+'Inputs &amp; Summary'!$D$7)^AM$29)),((INT(AM$29/$K139)-INT((AM$29-1)/$K139))*($R139*(1-$E139)+$Q139*(1-$F139))*((1+'Inputs &amp; Summary'!$D$7)^AM$29))),((_xlfn.WEIBULL.DIST(AM$29,$L139,$K139,FALSE)*($R139*(1-$E139)+$Q139*(1-$F139))*((1+'Inputs &amp; Summary'!$D$7)^AM$29))))))</f>
        <v>0</v>
      </c>
      <c r="AN139" s="114">
        <f>$D139*IF(AN$29&gt;'Inputs &amp; Summary'!$D$5,0,IF(AN$29&gt;VLOOKUP($G139,Lists!$J$17:$K$21,2),IF($M139=Lists!$H$3,IF($K139&lt;1,(($S139/$K139)*((1+'Inputs &amp; Summary'!$D$7)^AN$29)),((INT(AN$29/$K139)-INT((AN$29-1)/$K139))*$S139*((1+'Inputs &amp; Summary'!$D$7)^AN$29))),(_xlfn.WEIBULL.DIST(AN$29,$L139,$K139,FALSE)*$S139*((1+'Inputs &amp; Summary'!$D$7)^AN$29))),IF($M139=Lists!$H$3,IF($K139&lt;1,((($R139*(1-$E139)+$Q139*(1-$F139))/$K139)*((1+'Inputs &amp; Summary'!$D$7)^AN$29)),((INT(AN$29/$K139)-INT((AN$29-1)/$K139))*($R139*(1-$E139)+$Q139*(1-$F139))*((1+'Inputs &amp; Summary'!$D$7)^AN$29))),((_xlfn.WEIBULL.DIST(AN$29,$L139,$K139,FALSE)*($R139*(1-$E139)+$Q139*(1-$F139))*((1+'Inputs &amp; Summary'!$D$7)^AN$29))))))</f>
        <v>0</v>
      </c>
      <c r="AO139" s="114">
        <f>$D139*IF(AO$29&gt;'Inputs &amp; Summary'!$D$5,0,IF(AO$29&gt;VLOOKUP($G139,Lists!$J$17:$K$21,2),IF($M139=Lists!$H$3,IF($K139&lt;1,(($S139/$K139)*((1+'Inputs &amp; Summary'!$D$7)^AO$29)),((INT(AO$29/$K139)-INT((AO$29-1)/$K139))*$S139*((1+'Inputs &amp; Summary'!$D$7)^AO$29))),(_xlfn.WEIBULL.DIST(AO$29,$L139,$K139,FALSE)*$S139*((1+'Inputs &amp; Summary'!$D$7)^AO$29))),IF($M139=Lists!$H$3,IF($K139&lt;1,((($R139*(1-$E139)+$Q139*(1-$F139))/$K139)*((1+'Inputs &amp; Summary'!$D$7)^AO$29)),((INT(AO$29/$K139)-INT((AO$29-1)/$K139))*($R139*(1-$E139)+$Q139*(1-$F139))*((1+'Inputs &amp; Summary'!$D$7)^AO$29))),((_xlfn.WEIBULL.DIST(AO$29,$L139,$K139,FALSE)*($R139*(1-$E139)+$Q139*(1-$F139))*((1+'Inputs &amp; Summary'!$D$7)^AO$29))))))</f>
        <v>0</v>
      </c>
      <c r="AP139" s="114">
        <f>$D139*IF(AP$29&gt;'Inputs &amp; Summary'!$D$5,0,IF(AP$29&gt;VLOOKUP($G139,Lists!$J$17:$K$21,2),IF($M139=Lists!$H$3,IF($K139&lt;1,(($S139/$K139)*((1+'Inputs &amp; Summary'!$D$7)^AP$29)),((INT(AP$29/$K139)-INT((AP$29-1)/$K139))*$S139*((1+'Inputs &amp; Summary'!$D$7)^AP$29))),(_xlfn.WEIBULL.DIST(AP$29,$L139,$K139,FALSE)*$S139*((1+'Inputs &amp; Summary'!$D$7)^AP$29))),IF($M139=Lists!$H$3,IF($K139&lt;1,((($R139*(1-$E139)+$Q139*(1-$F139))/$K139)*((1+'Inputs &amp; Summary'!$D$7)^AP$29)),((INT(AP$29/$K139)-INT((AP$29-1)/$K139))*($R139*(1-$E139)+$Q139*(1-$F139))*((1+'Inputs &amp; Summary'!$D$7)^AP$29))),((_xlfn.WEIBULL.DIST(AP$29,$L139,$K139,FALSE)*($R139*(1-$E139)+$Q139*(1-$F139))*((1+'Inputs &amp; Summary'!$D$7)^AP$29))))))</f>
        <v>0</v>
      </c>
      <c r="AQ139" s="114">
        <f>$D139*IF(AQ$29&gt;'Inputs &amp; Summary'!$D$5,0,IF(AQ$29&gt;VLOOKUP($G139,Lists!$J$17:$K$21,2),IF($M139=Lists!$H$3,IF($K139&lt;1,(($S139/$K139)*((1+'Inputs &amp; Summary'!$D$7)^AQ$29)),((INT(AQ$29/$K139)-INT((AQ$29-1)/$K139))*$S139*((1+'Inputs &amp; Summary'!$D$7)^AQ$29))),(_xlfn.WEIBULL.DIST(AQ$29,$L139,$K139,FALSE)*$S139*((1+'Inputs &amp; Summary'!$D$7)^AQ$29))),IF($M139=Lists!$H$3,IF($K139&lt;1,((($R139*(1-$E139)+$Q139*(1-$F139))/$K139)*((1+'Inputs &amp; Summary'!$D$7)^AQ$29)),((INT(AQ$29/$K139)-INT((AQ$29-1)/$K139))*($R139*(1-$E139)+$Q139*(1-$F139))*((1+'Inputs &amp; Summary'!$D$7)^AQ$29))),((_xlfn.WEIBULL.DIST(AQ$29,$L139,$K139,FALSE)*($R139*(1-$E139)+$Q139*(1-$F139))*((1+'Inputs &amp; Summary'!$D$7)^AQ$29))))))</f>
        <v>0</v>
      </c>
      <c r="AR139" s="114">
        <f>$D139*IF(AR$29&gt;'Inputs &amp; Summary'!$D$5,0,IF(AR$29&gt;VLOOKUP($G139,Lists!$J$17:$K$21,2),IF($M139=Lists!$H$3,IF($K139&lt;1,(($S139/$K139)*((1+'Inputs &amp; Summary'!$D$7)^AR$29)),((INT(AR$29/$K139)-INT((AR$29-1)/$K139))*$S139*((1+'Inputs &amp; Summary'!$D$7)^AR$29))),(_xlfn.WEIBULL.DIST(AR$29,$L139,$K139,FALSE)*$S139*((1+'Inputs &amp; Summary'!$D$7)^AR$29))),IF($M139=Lists!$H$3,IF($K139&lt;1,((($R139*(1-$E139)+$Q139*(1-$F139))/$K139)*((1+'Inputs &amp; Summary'!$D$7)^AR$29)),((INT(AR$29/$K139)-INT((AR$29-1)/$K139))*($R139*(1-$E139)+$Q139*(1-$F139))*((1+'Inputs &amp; Summary'!$D$7)^AR$29))),((_xlfn.WEIBULL.DIST(AR$29,$L139,$K139,FALSE)*($R139*(1-$E139)+$Q139*(1-$F139))*((1+'Inputs &amp; Summary'!$D$7)^AR$29))))))</f>
        <v>0</v>
      </c>
      <c r="AS139" s="114">
        <f>$D139*IF(AS$29&gt;'Inputs &amp; Summary'!$D$5,0,IF(AS$29&gt;VLOOKUP($G139,Lists!$J$17:$K$21,2),IF($M139=Lists!$H$3,IF($K139&lt;1,(($S139/$K139)*((1+'Inputs &amp; Summary'!$D$7)^AS$29)),((INT(AS$29/$K139)-INT((AS$29-1)/$K139))*$S139*((1+'Inputs &amp; Summary'!$D$7)^AS$29))),(_xlfn.WEIBULL.DIST(AS$29,$L139,$K139,FALSE)*$S139*((1+'Inputs &amp; Summary'!$D$7)^AS$29))),IF($M139=Lists!$H$3,IF($K139&lt;1,((($R139*(1-$E139)+$Q139*(1-$F139))/$K139)*((1+'Inputs &amp; Summary'!$D$7)^AS$29)),((INT(AS$29/$K139)-INT((AS$29-1)/$K139))*($R139*(1-$E139)+$Q139*(1-$F139))*((1+'Inputs &amp; Summary'!$D$7)^AS$29))),((_xlfn.WEIBULL.DIST(AS$29,$L139,$K139,FALSE)*($R139*(1-$E139)+$Q139*(1-$F139))*((1+'Inputs &amp; Summary'!$D$7)^AS$29))))))</f>
        <v>0</v>
      </c>
      <c r="AT139" s="114">
        <f>$D139*IF(AT$29&gt;'Inputs &amp; Summary'!$D$5,0,IF(AT$29&gt;VLOOKUP($G139,Lists!$J$17:$K$21,2),IF($M139=Lists!$H$3,IF($K139&lt;1,(($S139/$K139)*((1+'Inputs &amp; Summary'!$D$7)^AT$29)),((INT(AT$29/$K139)-INT((AT$29-1)/$K139))*$S139*((1+'Inputs &amp; Summary'!$D$7)^AT$29))),(_xlfn.WEIBULL.DIST(AT$29,$L139,$K139,FALSE)*$S139*((1+'Inputs &amp; Summary'!$D$7)^AT$29))),IF($M139=Lists!$H$3,IF($K139&lt;1,((($R139*(1-$E139)+$Q139*(1-$F139))/$K139)*((1+'Inputs &amp; Summary'!$D$7)^AT$29)),((INT(AT$29/$K139)-INT((AT$29-1)/$K139))*($R139*(1-$E139)+$Q139*(1-$F139))*((1+'Inputs &amp; Summary'!$D$7)^AT$29))),((_xlfn.WEIBULL.DIST(AT$29,$L139,$K139,FALSE)*($R139*(1-$E139)+$Q139*(1-$F139))*((1+'Inputs &amp; Summary'!$D$7)^AT$29))))))</f>
        <v>0</v>
      </c>
      <c r="AU139" s="114">
        <f>$D139*IF(AU$29&gt;'Inputs &amp; Summary'!$D$5,0,IF(AU$29&gt;VLOOKUP($G139,Lists!$J$17:$K$21,2),IF($M139=Lists!$H$3,IF($K139&lt;1,(($S139/$K139)*((1+'Inputs &amp; Summary'!$D$7)^AU$29)),((INT(AU$29/$K139)-INT((AU$29-1)/$K139))*$S139*((1+'Inputs &amp; Summary'!$D$7)^AU$29))),(_xlfn.WEIBULL.DIST(AU$29,$L139,$K139,FALSE)*$S139*((1+'Inputs &amp; Summary'!$D$7)^AU$29))),IF($M139=Lists!$H$3,IF($K139&lt;1,((($R139*(1-$E139)+$Q139*(1-$F139))/$K139)*((1+'Inputs &amp; Summary'!$D$7)^AU$29)),((INT(AU$29/$K139)-INT((AU$29-1)/$K139))*($R139*(1-$E139)+$Q139*(1-$F139))*((1+'Inputs &amp; Summary'!$D$7)^AU$29))),((_xlfn.WEIBULL.DIST(AU$29,$L139,$K139,FALSE)*($R139*(1-$E139)+$Q139*(1-$F139))*((1+'Inputs &amp; Summary'!$D$7)^AU$29))))))</f>
        <v>0</v>
      </c>
      <c r="AV139" s="114">
        <f>$D139*IF(AV$29&gt;'Inputs &amp; Summary'!$D$5,0,IF(AV$29&gt;VLOOKUP($G139,Lists!$J$17:$K$21,2),IF($M139=Lists!$H$3,IF($K139&lt;1,(($S139/$K139)*((1+'Inputs &amp; Summary'!$D$7)^AV$29)),((INT(AV$29/$K139)-INT((AV$29-1)/$K139))*$S139*((1+'Inputs &amp; Summary'!$D$7)^AV$29))),(_xlfn.WEIBULL.DIST(AV$29,$L139,$K139,FALSE)*$S139*((1+'Inputs &amp; Summary'!$D$7)^AV$29))),IF($M139=Lists!$H$3,IF($K139&lt;1,((($R139*(1-$E139)+$Q139*(1-$F139))/$K139)*((1+'Inputs &amp; Summary'!$D$7)^AV$29)),((INT(AV$29/$K139)-INT((AV$29-1)/$K139))*($R139*(1-$E139)+$Q139*(1-$F139))*((1+'Inputs &amp; Summary'!$D$7)^AV$29))),((_xlfn.WEIBULL.DIST(AV$29,$L139,$K139,FALSE)*($R139*(1-$E139)+$Q139*(1-$F139))*((1+'Inputs &amp; Summary'!$D$7)^AV$29))))))</f>
        <v>0</v>
      </c>
      <c r="AW139" s="114">
        <f>$D139*IF(AW$29&gt;'Inputs &amp; Summary'!$D$5,0,IF(AW$29&gt;VLOOKUP($G139,Lists!$J$17:$K$21,2),IF($M139=Lists!$H$3,IF($K139&lt;1,(($S139/$K139)*((1+'Inputs &amp; Summary'!$D$7)^AW$29)),((INT(AW$29/$K139)-INT((AW$29-1)/$K139))*$S139*((1+'Inputs &amp; Summary'!$D$7)^AW$29))),(_xlfn.WEIBULL.DIST(AW$29,$L139,$K139,FALSE)*$S139*((1+'Inputs &amp; Summary'!$D$7)^AW$29))),IF($M139=Lists!$H$3,IF($K139&lt;1,((($R139*(1-$E139)+$Q139*(1-$F139))/$K139)*((1+'Inputs &amp; Summary'!$D$7)^AW$29)),((INT(AW$29/$K139)-INT((AW$29-1)/$K139))*($R139*(1-$E139)+$Q139*(1-$F139))*((1+'Inputs &amp; Summary'!$D$7)^AW$29))),((_xlfn.WEIBULL.DIST(AW$29,$L139,$K139,FALSE)*($R139*(1-$E139)+$Q139*(1-$F139))*((1+'Inputs &amp; Summary'!$D$7)^AW$29))))))</f>
        <v>0</v>
      </c>
      <c r="AX139" s="114">
        <f>$D139*IF(AX$29&gt;'Inputs &amp; Summary'!$D$5,0,IF(AX$29&gt;VLOOKUP($G139,Lists!$J$17:$K$21,2),IF($M139=Lists!$H$3,IF($K139&lt;1,(($S139/$K139)*((1+'Inputs &amp; Summary'!$D$7)^AX$29)),((INT(AX$29/$K139)-INT((AX$29-1)/$K139))*$S139*((1+'Inputs &amp; Summary'!$D$7)^AX$29))),(_xlfn.WEIBULL.DIST(AX$29,$L139,$K139,FALSE)*$S139*((1+'Inputs &amp; Summary'!$D$7)^AX$29))),IF($M139=Lists!$H$3,IF($K139&lt;1,((($R139*(1-$E139)+$Q139*(1-$F139))/$K139)*((1+'Inputs &amp; Summary'!$D$7)^AX$29)),((INT(AX$29/$K139)-INT((AX$29-1)/$K139))*($R139*(1-$E139)+$Q139*(1-$F139))*((1+'Inputs &amp; Summary'!$D$7)^AX$29))),((_xlfn.WEIBULL.DIST(AX$29,$L139,$K139,FALSE)*($R139*(1-$E139)+$Q139*(1-$F139))*((1+'Inputs &amp; Summary'!$D$7)^AX$29))))))</f>
        <v>0</v>
      </c>
      <c r="AY139" s="114">
        <f>$D139*IF(AY$29&gt;'Inputs &amp; Summary'!$D$5,0,IF(AY$29&gt;VLOOKUP($G139,Lists!$J$17:$K$21,2),IF($M139=Lists!$H$3,IF($K139&lt;1,(($S139/$K139)*((1+'Inputs &amp; Summary'!$D$7)^AY$29)),((INT(AY$29/$K139)-INT((AY$29-1)/$K139))*$S139*((1+'Inputs &amp; Summary'!$D$7)^AY$29))),(_xlfn.WEIBULL.DIST(AY$29,$L139,$K139,FALSE)*$S139*((1+'Inputs &amp; Summary'!$D$7)^AY$29))),IF($M139=Lists!$H$3,IF($K139&lt;1,((($R139*(1-$E139)+$Q139*(1-$F139))/$K139)*((1+'Inputs &amp; Summary'!$D$7)^AY$29)),((INT(AY$29/$K139)-INT((AY$29-1)/$K139))*($R139*(1-$E139)+$Q139*(1-$F139))*((1+'Inputs &amp; Summary'!$D$7)^AY$29))),((_xlfn.WEIBULL.DIST(AY$29,$L139,$K139,FALSE)*($R139*(1-$E139)+$Q139*(1-$F139))*((1+'Inputs &amp; Summary'!$D$7)^AY$29))))))</f>
        <v>0</v>
      </c>
      <c r="AZ139" s="114">
        <f>$D139*IF(AZ$29&gt;'Inputs &amp; Summary'!$D$5,0,IF(AZ$29&gt;VLOOKUP($G139,Lists!$J$17:$K$21,2),IF($M139=Lists!$H$3,IF($K139&lt;1,(($S139/$K139)*((1+'Inputs &amp; Summary'!$D$7)^AZ$29)),((INT(AZ$29/$K139)-INT((AZ$29-1)/$K139))*$S139*((1+'Inputs &amp; Summary'!$D$7)^AZ$29))),(_xlfn.WEIBULL.DIST(AZ$29,$L139,$K139,FALSE)*$S139*((1+'Inputs &amp; Summary'!$D$7)^AZ$29))),IF($M139=Lists!$H$3,IF($K139&lt;1,((($R139*(1-$E139)+$Q139*(1-$F139))/$K139)*((1+'Inputs &amp; Summary'!$D$7)^AZ$29)),((INT(AZ$29/$K139)-INT((AZ$29-1)/$K139))*($R139*(1-$E139)+$Q139*(1-$F139))*((1+'Inputs &amp; Summary'!$D$7)^AZ$29))),((_xlfn.WEIBULL.DIST(AZ$29,$L139,$K139,FALSE)*($R139*(1-$E139)+$Q139*(1-$F139))*((1+'Inputs &amp; Summary'!$D$7)^AZ$29))))))</f>
        <v>0</v>
      </c>
      <c r="BA139" s="114">
        <f>$D139*IF(BA$29&gt;'Inputs &amp; Summary'!$D$5,0,IF(BA$29&gt;VLOOKUP($G139,Lists!$J$17:$K$21,2),IF($M139=Lists!$H$3,IF($K139&lt;1,(($S139/$K139)*((1+'Inputs &amp; Summary'!$D$7)^BA$29)),((INT(BA$29/$K139)-INT((BA$29-1)/$K139))*$S139*((1+'Inputs &amp; Summary'!$D$7)^BA$29))),(_xlfn.WEIBULL.DIST(BA$29,$L139,$K139,FALSE)*$S139*((1+'Inputs &amp; Summary'!$D$7)^BA$29))),IF($M139=Lists!$H$3,IF($K139&lt;1,((($R139*(1-$E139)+$Q139*(1-$F139))/$K139)*((1+'Inputs &amp; Summary'!$D$7)^BA$29)),((INT(BA$29/$K139)-INT((BA$29-1)/$K139))*($R139*(1-$E139)+$Q139*(1-$F139))*((1+'Inputs &amp; Summary'!$D$7)^BA$29))),((_xlfn.WEIBULL.DIST(BA$29,$L139,$K139,FALSE)*($R139*(1-$E139)+$Q139*(1-$F139))*((1+'Inputs &amp; Summary'!$D$7)^BA$29))))))</f>
        <v>0</v>
      </c>
      <c r="BB139" s="114">
        <f>$D139*IF(BB$29&gt;'Inputs &amp; Summary'!$D$5,0,IF(BB$29&gt;VLOOKUP($G139,Lists!$J$17:$K$21,2),IF($M139=Lists!$H$3,IF($K139&lt;1,(($S139/$K139)*((1+'Inputs &amp; Summary'!$D$7)^BB$29)),((INT(BB$29/$K139)-INT((BB$29-1)/$K139))*$S139*((1+'Inputs &amp; Summary'!$D$7)^BB$29))),(_xlfn.WEIBULL.DIST(BB$29,$L139,$K139,FALSE)*$S139*((1+'Inputs &amp; Summary'!$D$7)^BB$29))),IF($M139=Lists!$H$3,IF($K139&lt;1,((($R139*(1-$E139)+$Q139*(1-$F139))/$K139)*((1+'Inputs &amp; Summary'!$D$7)^BB$29)),((INT(BB$29/$K139)-INT((BB$29-1)/$K139))*($R139*(1-$E139)+$Q139*(1-$F139))*((1+'Inputs &amp; Summary'!$D$7)^BB$29))),((_xlfn.WEIBULL.DIST(BB$29,$L139,$K139,FALSE)*($R139*(1-$E139)+$Q139*(1-$F139))*((1+'Inputs &amp; Summary'!$D$7)^BB$29))))))</f>
        <v>0</v>
      </c>
      <c r="BC139" s="114">
        <f>$D139*IF(BC$29&gt;'Inputs &amp; Summary'!$D$5,0,IF(BC$29&gt;VLOOKUP($G139,Lists!$J$17:$K$21,2),IF($M139=Lists!$H$3,IF($K139&lt;1,(($S139/$K139)*((1+'Inputs &amp; Summary'!$D$7)^BC$29)),((INT(BC$29/$K139)-INT((BC$29-1)/$K139))*$S139*((1+'Inputs &amp; Summary'!$D$7)^BC$29))),(_xlfn.WEIBULL.DIST(BC$29,$L139,$K139,FALSE)*$S139*((1+'Inputs &amp; Summary'!$D$7)^BC$29))),IF($M139=Lists!$H$3,IF($K139&lt;1,((($R139*(1-$E139)+$Q139*(1-$F139))/$K139)*((1+'Inputs &amp; Summary'!$D$7)^BC$29)),((INT(BC$29/$K139)-INT((BC$29-1)/$K139))*($R139*(1-$E139)+$Q139*(1-$F139))*((1+'Inputs &amp; Summary'!$D$7)^BC$29))),((_xlfn.WEIBULL.DIST(BC$29,$L139,$K139,FALSE)*($R139*(1-$E139)+$Q139*(1-$F139))*((1+'Inputs &amp; Summary'!$D$7)^BC$29))))))</f>
        <v>0</v>
      </c>
      <c r="BD139" s="114">
        <f>$D139*IF(BD$29&gt;'Inputs &amp; Summary'!$D$5,0,IF(BD$29&gt;VLOOKUP($G139,Lists!$J$17:$K$21,2),IF($M139=Lists!$H$3,IF($K139&lt;1,(($S139/$K139)*((1+'Inputs &amp; Summary'!$D$7)^BD$29)),((INT(BD$29/$K139)-INT((BD$29-1)/$K139))*$S139*((1+'Inputs &amp; Summary'!$D$7)^BD$29))),(_xlfn.WEIBULL.DIST(BD$29,$L139,$K139,FALSE)*$S139*((1+'Inputs &amp; Summary'!$D$7)^BD$29))),IF($M139=Lists!$H$3,IF($K139&lt;1,((($R139*(1-$E139)+$Q139*(1-$F139))/$K139)*((1+'Inputs &amp; Summary'!$D$7)^BD$29)),((INT(BD$29/$K139)-INT((BD$29-1)/$K139))*($R139*(1-$E139)+$Q139*(1-$F139))*((1+'Inputs &amp; Summary'!$D$7)^BD$29))),((_xlfn.WEIBULL.DIST(BD$29,$L139,$K139,FALSE)*($R139*(1-$E139)+$Q139*(1-$F139))*((1+'Inputs &amp; Summary'!$D$7)^BD$29))))))</f>
        <v>0</v>
      </c>
      <c r="BE139" s="114">
        <f>$D139*IF(BE$29&gt;'Inputs &amp; Summary'!$D$5,0,IF(BE$29&gt;VLOOKUP($G139,Lists!$J$17:$K$21,2),IF($M139=Lists!$H$3,IF($K139&lt;1,(($S139/$K139)*((1+'Inputs &amp; Summary'!$D$7)^BE$29)),((INT(BE$29/$K139)-INT((BE$29-1)/$K139))*$S139*((1+'Inputs &amp; Summary'!$D$7)^BE$29))),(_xlfn.WEIBULL.DIST(BE$29,$L139,$K139,FALSE)*$S139*((1+'Inputs &amp; Summary'!$D$7)^BE$29))),IF($M139=Lists!$H$3,IF($K139&lt;1,((($R139*(1-$E139)+$Q139*(1-$F139))/$K139)*((1+'Inputs &amp; Summary'!$D$7)^BE$29)),((INT(BE$29/$K139)-INT((BE$29-1)/$K139))*($R139*(1-$E139)+$Q139*(1-$F139))*((1+'Inputs &amp; Summary'!$D$7)^BE$29))),((_xlfn.WEIBULL.DIST(BE$29,$L139,$K139,FALSE)*($R139*(1-$E139)+$Q139*(1-$F139))*((1+'Inputs &amp; Summary'!$D$7)^BE$29))))))</f>
        <v>0</v>
      </c>
      <c r="BF139" s="114">
        <f>$D139*IF(BF$29&gt;'Inputs &amp; Summary'!$D$5,0,IF(BF$29&gt;VLOOKUP($G139,Lists!$J$17:$K$21,2),IF($M139=Lists!$H$3,IF($K139&lt;1,(($S139/$K139)*((1+'Inputs &amp; Summary'!$D$7)^BF$29)),((INT(BF$29/$K139)-INT((BF$29-1)/$K139))*$S139*((1+'Inputs &amp; Summary'!$D$7)^BF$29))),(_xlfn.WEIBULL.DIST(BF$29,$L139,$K139,FALSE)*$S139*((1+'Inputs &amp; Summary'!$D$7)^BF$29))),IF($M139=Lists!$H$3,IF($K139&lt;1,((($R139*(1-$E139)+$Q139*(1-$F139))/$K139)*((1+'Inputs &amp; Summary'!$D$7)^BF$29)),((INT(BF$29/$K139)-INT((BF$29-1)/$K139))*($R139*(1-$E139)+$Q139*(1-$F139))*((1+'Inputs &amp; Summary'!$D$7)^BF$29))),((_xlfn.WEIBULL.DIST(BF$29,$L139,$K139,FALSE)*($R139*(1-$E139)+$Q139*(1-$F139))*((1+'Inputs &amp; Summary'!$D$7)^BF$29))))))</f>
        <v>0</v>
      </c>
      <c r="BG139" s="114">
        <f>$D139*IF(BG$29&gt;'Inputs &amp; Summary'!$D$5,0,IF(BG$29&gt;VLOOKUP($G139,Lists!$J$17:$K$21,2),IF($M139=Lists!$H$3,IF($K139&lt;1,(($S139/$K139)*((1+'Inputs &amp; Summary'!$D$7)^BG$29)),((INT(BG$29/$K139)-INT((BG$29-1)/$K139))*$S139*((1+'Inputs &amp; Summary'!$D$7)^BG$29))),(_xlfn.WEIBULL.DIST(BG$29,$L139,$K139,FALSE)*$S139*((1+'Inputs &amp; Summary'!$D$7)^BG$29))),IF($M139=Lists!$H$3,IF($K139&lt;1,((($R139*(1-$E139)+$Q139*(1-$F139))/$K139)*((1+'Inputs &amp; Summary'!$D$7)^BG$29)),((INT(BG$29/$K139)-INT((BG$29-1)/$K139))*($R139*(1-$E139)+$Q139*(1-$F139))*((1+'Inputs &amp; Summary'!$D$7)^BG$29))),((_xlfn.WEIBULL.DIST(BG$29,$L139,$K139,FALSE)*($R139*(1-$E139)+$Q139*(1-$F139))*((1+'Inputs &amp; Summary'!$D$7)^BG$29))))))</f>
        <v>0</v>
      </c>
      <c r="BH139" s="114">
        <f>$D139*IF(BH$29&gt;'Inputs &amp; Summary'!$D$5,0,IF(BH$29&gt;VLOOKUP($G139,Lists!$J$17:$K$21,2),IF($M139=Lists!$H$3,IF($K139&lt;1,(($S139/$K139)*((1+'Inputs &amp; Summary'!$D$7)^BH$29)),((INT(BH$29/$K139)-INT((BH$29-1)/$K139))*$S139*((1+'Inputs &amp; Summary'!$D$7)^BH$29))),(_xlfn.WEIBULL.DIST(BH$29,$L139,$K139,FALSE)*$S139*((1+'Inputs &amp; Summary'!$D$7)^BH$29))),IF($M139=Lists!$H$3,IF($K139&lt;1,((($R139*(1-$E139)+$Q139*(1-$F139))/$K139)*((1+'Inputs &amp; Summary'!$D$7)^BH$29)),((INT(BH$29/$K139)-INT((BH$29-1)/$K139))*($R139*(1-$E139)+$Q139*(1-$F139))*((1+'Inputs &amp; Summary'!$D$7)^BH$29))),((_xlfn.WEIBULL.DIST(BH$29,$L139,$K139,FALSE)*($R139*(1-$E139)+$Q139*(1-$F139))*((1+'Inputs &amp; Summary'!$D$7)^BH$29))))))</f>
        <v>0</v>
      </c>
      <c r="BI139" s="114">
        <f>$D139*IF(BI$29&gt;'Inputs &amp; Summary'!$D$5,0,IF(BI$29&gt;VLOOKUP($G139,Lists!$J$17:$K$21,2),IF($M139=Lists!$H$3,IF($K139&lt;1,(($S139/$K139)*((1+'Inputs &amp; Summary'!$D$7)^BI$29)),((INT(BI$29/$K139)-INT((BI$29-1)/$K139))*$S139*((1+'Inputs &amp; Summary'!$D$7)^BI$29))),(_xlfn.WEIBULL.DIST(BI$29,$L139,$K139,FALSE)*$S139*((1+'Inputs &amp; Summary'!$D$7)^BI$29))),IF($M139=Lists!$H$3,IF($K139&lt;1,((($R139*(1-$E139)+$Q139*(1-$F139))/$K139)*((1+'Inputs &amp; Summary'!$D$7)^BI$29)),((INT(BI$29/$K139)-INT((BI$29-1)/$K139))*($R139*(1-$E139)+$Q139*(1-$F139))*((1+'Inputs &amp; Summary'!$D$7)^BI$29))),((_xlfn.WEIBULL.DIST(BI$29,$L139,$K139,FALSE)*($R139*(1-$E139)+$Q139*(1-$F139))*((1+'Inputs &amp; Summary'!$D$7)^BI$29))))))</f>
        <v>0</v>
      </c>
      <c r="BJ139" s="114">
        <f>$D139*IF(BJ$29&gt;'Inputs &amp; Summary'!$D$5,0,IF(BJ$29&gt;VLOOKUP($G139,Lists!$J$17:$K$21,2),IF($M139=Lists!$H$3,IF($K139&lt;1,(($S139/$K139)*((1+'Inputs &amp; Summary'!$D$7)^BJ$29)),((INT(BJ$29/$K139)-INT((BJ$29-1)/$K139))*$S139*((1+'Inputs &amp; Summary'!$D$7)^BJ$29))),(_xlfn.WEIBULL.DIST(BJ$29,$L139,$K139,FALSE)*$S139*((1+'Inputs &amp; Summary'!$D$7)^BJ$29))),IF($M139=Lists!$H$3,IF($K139&lt;1,((($R139*(1-$E139)+$Q139*(1-$F139))/$K139)*((1+'Inputs &amp; Summary'!$D$7)^BJ$29)),((INT(BJ$29/$K139)-INT((BJ$29-1)/$K139))*($R139*(1-$E139)+$Q139*(1-$F139))*((1+'Inputs &amp; Summary'!$D$7)^BJ$29))),((_xlfn.WEIBULL.DIST(BJ$29,$L139,$K139,FALSE)*($R139*(1-$E139)+$Q139*(1-$F139))*((1+'Inputs &amp; Summary'!$D$7)^BJ$29))))))</f>
        <v>0</v>
      </c>
      <c r="BK139" s="114">
        <f>$D139*IF(BK$29&gt;'Inputs &amp; Summary'!$D$5,0,IF(BK$29&gt;VLOOKUP($G139,Lists!$J$17:$K$21,2),IF($M139=Lists!$H$3,IF($K139&lt;1,(($S139/$K139)*((1+'Inputs &amp; Summary'!$D$7)^BK$29)),((INT(BK$29/$K139)-INT((BK$29-1)/$K139))*$S139*((1+'Inputs &amp; Summary'!$D$7)^BK$29))),(_xlfn.WEIBULL.DIST(BK$29,$L139,$K139,FALSE)*$S139*((1+'Inputs &amp; Summary'!$D$7)^BK$29))),IF($M139=Lists!$H$3,IF($K139&lt;1,((($R139*(1-$E139)+$Q139*(1-$F139))/$K139)*((1+'Inputs &amp; Summary'!$D$7)^BK$29)),((INT(BK$29/$K139)-INT((BK$29-1)/$K139))*($R139*(1-$E139)+$Q139*(1-$F139))*((1+'Inputs &amp; Summary'!$D$7)^BK$29))),((_xlfn.WEIBULL.DIST(BK$29,$L139,$K139,FALSE)*($R139*(1-$E139)+$Q139*(1-$F139))*((1+'Inputs &amp; Summary'!$D$7)^BK$29))))))</f>
        <v>0</v>
      </c>
      <c r="BL139" s="114">
        <f>$D139*IF(BL$29&gt;'Inputs &amp; Summary'!$D$5,0,IF(BL$29&gt;VLOOKUP($G139,Lists!$J$17:$K$21,2),IF($M139=Lists!$H$3,IF($K139&lt;1,(($S139/$K139)*((1+'Inputs &amp; Summary'!$D$7)^BL$29)),((INT(BL$29/$K139)-INT((BL$29-1)/$K139))*$S139*((1+'Inputs &amp; Summary'!$D$7)^BL$29))),(_xlfn.WEIBULL.DIST(BL$29,$L139,$K139,FALSE)*$S139*((1+'Inputs &amp; Summary'!$D$7)^BL$29))),IF($M139=Lists!$H$3,IF($K139&lt;1,((($R139*(1-$E139)+$Q139*(1-$F139))/$K139)*((1+'Inputs &amp; Summary'!$D$7)^BL$29)),((INT(BL$29/$K139)-INT((BL$29-1)/$K139))*($R139*(1-$E139)+$Q139*(1-$F139))*((1+'Inputs &amp; Summary'!$D$7)^BL$29))),((_xlfn.WEIBULL.DIST(BL$29,$L139,$K139,FALSE)*($R139*(1-$E139)+$Q139*(1-$F139))*((1+'Inputs &amp; Summary'!$D$7)^BL$29))))))</f>
        <v>0</v>
      </c>
    </row>
    <row r="140" spans="1:64" x14ac:dyDescent="0.3">
      <c r="A140" s="79" t="s">
        <v>181</v>
      </c>
      <c r="B140" s="33" t="s">
        <v>307</v>
      </c>
      <c r="C140" s="33" t="s">
        <v>143</v>
      </c>
      <c r="D140" s="68">
        <v>0</v>
      </c>
      <c r="E140" s="68">
        <v>0</v>
      </c>
      <c r="F140" s="68">
        <v>0</v>
      </c>
      <c r="G140" s="213" t="s">
        <v>433</v>
      </c>
      <c r="H140" s="34" t="s">
        <v>286</v>
      </c>
      <c r="I140" s="34" t="s">
        <v>91</v>
      </c>
      <c r="J140" s="33">
        <f>VLOOKUP(I140,'Labor Rates'!$A$1:$B$16,2)</f>
        <v>14.586538461538462</v>
      </c>
      <c r="K140" s="35">
        <v>1</v>
      </c>
      <c r="L140" s="35">
        <v>1</v>
      </c>
      <c r="M140" s="33" t="s">
        <v>259</v>
      </c>
      <c r="N140" s="84">
        <f>'Inputs &amp; Summary'!$D$39</f>
        <v>2.3152786885245904</v>
      </c>
      <c r="O140" s="35">
        <v>4</v>
      </c>
      <c r="P140" s="5">
        <v>0</v>
      </c>
      <c r="Q140" s="73">
        <f t="shared" si="21"/>
        <v>135.08760655737706</v>
      </c>
      <c r="R140" s="73">
        <f t="shared" si="22"/>
        <v>0</v>
      </c>
      <c r="S140" s="74">
        <f t="shared" si="23"/>
        <v>0</v>
      </c>
      <c r="T140" s="88"/>
      <c r="U140" s="80"/>
      <c r="V140" s="87">
        <f t="shared" si="24"/>
        <v>0</v>
      </c>
      <c r="W140" s="87">
        <f>NPV('Inputs &amp; Summary'!$D$6,Y140:BL140)</f>
        <v>0</v>
      </c>
      <c r="X140" s="90">
        <f t="shared" si="25"/>
        <v>0</v>
      </c>
      <c r="Y140" s="114">
        <f>$D140*IF(Y$29&gt;'Inputs &amp; Summary'!$D$5,0,IF(Y$29&gt;VLOOKUP($G140,Lists!$J$17:$K$21,2),IF($M140=Lists!$H$3,IF($K140&lt;1,(($S140/$K140)*((1+'Inputs &amp; Summary'!$D$7)^Y$29)),((INT(Y$29/$K140)-INT((Y$29-1)/$K140))*$S140*((1+'Inputs &amp; Summary'!$D$7)^Y$29))),(_xlfn.WEIBULL.DIST(Y$29,$L140,$K140,FALSE)*$S140*((1+'Inputs &amp; Summary'!$D$7)^Y$29))),IF($M140=Lists!$H$3,IF($K140&lt;1,((($R140*(1-$E140)+$Q140*(1-$F140))/$K140)*((1+'Inputs &amp; Summary'!$D$7)^Y$29)),((INT(Y$29/$K140)-INT((Y$29-1)/$K140))*($R140*(1-$E140)+$Q140*(1-$F140))*((1+'Inputs &amp; Summary'!$D$7)^Y$29))),((_xlfn.WEIBULL.DIST(Y$29,$L140,$K140,FALSE)*($R140*(1-$E140)+$Q140*(1-$F140))*((1+'Inputs &amp; Summary'!$D$7)^Y$29))))))</f>
        <v>0</v>
      </c>
      <c r="Z140" s="114">
        <f>$D140*IF(Z$29&gt;'Inputs &amp; Summary'!$D$5,0,IF(Z$29&gt;VLOOKUP($G140,Lists!$J$17:$K$21,2),IF($M140=Lists!$H$3,IF($K140&lt;1,(($S140/$K140)*((1+'Inputs &amp; Summary'!$D$7)^Z$29)),((INT(Z$29/$K140)-INT((Z$29-1)/$K140))*$S140*((1+'Inputs &amp; Summary'!$D$7)^Z$29))),(_xlfn.WEIBULL.DIST(Z$29,$L140,$K140,FALSE)*$S140*((1+'Inputs &amp; Summary'!$D$7)^Z$29))),IF($M140=Lists!$H$3,IF($K140&lt;1,((($R140*(1-$E140)+$Q140*(1-$F140))/$K140)*((1+'Inputs &amp; Summary'!$D$7)^Z$29)),((INT(Z$29/$K140)-INT((Z$29-1)/$K140))*($R140*(1-$E140)+$Q140*(1-$F140))*((1+'Inputs &amp; Summary'!$D$7)^Z$29))),((_xlfn.WEIBULL.DIST(Z$29,$L140,$K140,FALSE)*($R140*(1-$E140)+$Q140*(1-$F140))*((1+'Inputs &amp; Summary'!$D$7)^Z$29))))))</f>
        <v>0</v>
      </c>
      <c r="AA140" s="114">
        <f>$D140*IF(AA$29&gt;'Inputs &amp; Summary'!$D$5,0,IF(AA$29&gt;VLOOKUP($G140,Lists!$J$17:$K$21,2),IF($M140=Lists!$H$3,IF($K140&lt;1,(($S140/$K140)*((1+'Inputs &amp; Summary'!$D$7)^AA$29)),((INT(AA$29/$K140)-INT((AA$29-1)/$K140))*$S140*((1+'Inputs &amp; Summary'!$D$7)^AA$29))),(_xlfn.WEIBULL.DIST(AA$29,$L140,$K140,FALSE)*$S140*((1+'Inputs &amp; Summary'!$D$7)^AA$29))),IF($M140=Lists!$H$3,IF($K140&lt;1,((($R140*(1-$E140)+$Q140*(1-$F140))/$K140)*((1+'Inputs &amp; Summary'!$D$7)^AA$29)),((INT(AA$29/$K140)-INT((AA$29-1)/$K140))*($R140*(1-$E140)+$Q140*(1-$F140))*((1+'Inputs &amp; Summary'!$D$7)^AA$29))),((_xlfn.WEIBULL.DIST(AA$29,$L140,$K140,FALSE)*($R140*(1-$E140)+$Q140*(1-$F140))*((1+'Inputs &amp; Summary'!$D$7)^AA$29))))))</f>
        <v>0</v>
      </c>
      <c r="AB140" s="114">
        <f>$D140*IF(AB$29&gt;'Inputs &amp; Summary'!$D$5,0,IF(AB$29&gt;VLOOKUP($G140,Lists!$J$17:$K$21,2),IF($M140=Lists!$H$3,IF($K140&lt;1,(($S140/$K140)*((1+'Inputs &amp; Summary'!$D$7)^AB$29)),((INT(AB$29/$K140)-INT((AB$29-1)/$K140))*$S140*((1+'Inputs &amp; Summary'!$D$7)^AB$29))),(_xlfn.WEIBULL.DIST(AB$29,$L140,$K140,FALSE)*$S140*((1+'Inputs &amp; Summary'!$D$7)^AB$29))),IF($M140=Lists!$H$3,IF($K140&lt;1,((($R140*(1-$E140)+$Q140*(1-$F140))/$K140)*((1+'Inputs &amp; Summary'!$D$7)^AB$29)),((INT(AB$29/$K140)-INT((AB$29-1)/$K140))*($R140*(1-$E140)+$Q140*(1-$F140))*((1+'Inputs &amp; Summary'!$D$7)^AB$29))),((_xlfn.WEIBULL.DIST(AB$29,$L140,$K140,FALSE)*($R140*(1-$E140)+$Q140*(1-$F140))*((1+'Inputs &amp; Summary'!$D$7)^AB$29))))))</f>
        <v>0</v>
      </c>
      <c r="AC140" s="114">
        <f>$D140*IF(AC$29&gt;'Inputs &amp; Summary'!$D$5,0,IF(AC$29&gt;VLOOKUP($G140,Lists!$J$17:$K$21,2),IF($M140=Lists!$H$3,IF($K140&lt;1,(($S140/$K140)*((1+'Inputs &amp; Summary'!$D$7)^AC$29)),((INT(AC$29/$K140)-INT((AC$29-1)/$K140))*$S140*((1+'Inputs &amp; Summary'!$D$7)^AC$29))),(_xlfn.WEIBULL.DIST(AC$29,$L140,$K140,FALSE)*$S140*((1+'Inputs &amp; Summary'!$D$7)^AC$29))),IF($M140=Lists!$H$3,IF($K140&lt;1,((($R140*(1-$E140)+$Q140*(1-$F140))/$K140)*((1+'Inputs &amp; Summary'!$D$7)^AC$29)),((INT(AC$29/$K140)-INT((AC$29-1)/$K140))*($R140*(1-$E140)+$Q140*(1-$F140))*((1+'Inputs &amp; Summary'!$D$7)^AC$29))),((_xlfn.WEIBULL.DIST(AC$29,$L140,$K140,FALSE)*($R140*(1-$E140)+$Q140*(1-$F140))*((1+'Inputs &amp; Summary'!$D$7)^AC$29))))))</f>
        <v>0</v>
      </c>
      <c r="AD140" s="114">
        <f>$D140*IF(AD$29&gt;'Inputs &amp; Summary'!$D$5,0,IF(AD$29&gt;VLOOKUP($G140,Lists!$J$17:$K$21,2),IF($M140=Lists!$H$3,IF($K140&lt;1,(($S140/$K140)*((1+'Inputs &amp; Summary'!$D$7)^AD$29)),((INT(AD$29/$K140)-INT((AD$29-1)/$K140))*$S140*((1+'Inputs &amp; Summary'!$D$7)^AD$29))),(_xlfn.WEIBULL.DIST(AD$29,$L140,$K140,FALSE)*$S140*((1+'Inputs &amp; Summary'!$D$7)^AD$29))),IF($M140=Lists!$H$3,IF($K140&lt;1,((($R140*(1-$E140)+$Q140*(1-$F140))/$K140)*((1+'Inputs &amp; Summary'!$D$7)^AD$29)),((INT(AD$29/$K140)-INT((AD$29-1)/$K140))*($R140*(1-$E140)+$Q140*(1-$F140))*((1+'Inputs &amp; Summary'!$D$7)^AD$29))),((_xlfn.WEIBULL.DIST(AD$29,$L140,$K140,FALSE)*($R140*(1-$E140)+$Q140*(1-$F140))*((1+'Inputs &amp; Summary'!$D$7)^AD$29))))))</f>
        <v>0</v>
      </c>
      <c r="AE140" s="114">
        <f>$D140*IF(AE$29&gt;'Inputs &amp; Summary'!$D$5,0,IF(AE$29&gt;VLOOKUP($G140,Lists!$J$17:$K$21,2),IF($M140=Lists!$H$3,IF($K140&lt;1,(($S140/$K140)*((1+'Inputs &amp; Summary'!$D$7)^AE$29)),((INT(AE$29/$K140)-INT((AE$29-1)/$K140))*$S140*((1+'Inputs &amp; Summary'!$D$7)^AE$29))),(_xlfn.WEIBULL.DIST(AE$29,$L140,$K140,FALSE)*$S140*((1+'Inputs &amp; Summary'!$D$7)^AE$29))),IF($M140=Lists!$H$3,IF($K140&lt;1,((($R140*(1-$E140)+$Q140*(1-$F140))/$K140)*((1+'Inputs &amp; Summary'!$D$7)^AE$29)),((INT(AE$29/$K140)-INT((AE$29-1)/$K140))*($R140*(1-$E140)+$Q140*(1-$F140))*((1+'Inputs &amp; Summary'!$D$7)^AE$29))),((_xlfn.WEIBULL.DIST(AE$29,$L140,$K140,FALSE)*($R140*(1-$E140)+$Q140*(1-$F140))*((1+'Inputs &amp; Summary'!$D$7)^AE$29))))))</f>
        <v>0</v>
      </c>
      <c r="AF140" s="114">
        <f>$D140*IF(AF$29&gt;'Inputs &amp; Summary'!$D$5,0,IF(AF$29&gt;VLOOKUP($G140,Lists!$J$17:$K$21,2),IF($M140=Lists!$H$3,IF($K140&lt;1,(($S140/$K140)*((1+'Inputs &amp; Summary'!$D$7)^AF$29)),((INT(AF$29/$K140)-INT((AF$29-1)/$K140))*$S140*((1+'Inputs &amp; Summary'!$D$7)^AF$29))),(_xlfn.WEIBULL.DIST(AF$29,$L140,$K140,FALSE)*$S140*((1+'Inputs &amp; Summary'!$D$7)^AF$29))),IF($M140=Lists!$H$3,IF($K140&lt;1,((($R140*(1-$E140)+$Q140*(1-$F140))/$K140)*((1+'Inputs &amp; Summary'!$D$7)^AF$29)),((INT(AF$29/$K140)-INT((AF$29-1)/$K140))*($R140*(1-$E140)+$Q140*(1-$F140))*((1+'Inputs &amp; Summary'!$D$7)^AF$29))),((_xlfn.WEIBULL.DIST(AF$29,$L140,$K140,FALSE)*($R140*(1-$E140)+$Q140*(1-$F140))*((1+'Inputs &amp; Summary'!$D$7)^AF$29))))))</f>
        <v>0</v>
      </c>
      <c r="AG140" s="114">
        <f>$D140*IF(AG$29&gt;'Inputs &amp; Summary'!$D$5,0,IF(AG$29&gt;VLOOKUP($G140,Lists!$J$17:$K$21,2),IF($M140=Lists!$H$3,IF($K140&lt;1,(($S140/$K140)*((1+'Inputs &amp; Summary'!$D$7)^AG$29)),((INT(AG$29/$K140)-INT((AG$29-1)/$K140))*$S140*((1+'Inputs &amp; Summary'!$D$7)^AG$29))),(_xlfn.WEIBULL.DIST(AG$29,$L140,$K140,FALSE)*$S140*((1+'Inputs &amp; Summary'!$D$7)^AG$29))),IF($M140=Lists!$H$3,IF($K140&lt;1,((($R140*(1-$E140)+$Q140*(1-$F140))/$K140)*((1+'Inputs &amp; Summary'!$D$7)^AG$29)),((INT(AG$29/$K140)-INT((AG$29-1)/$K140))*($R140*(1-$E140)+$Q140*(1-$F140))*((1+'Inputs &amp; Summary'!$D$7)^AG$29))),((_xlfn.WEIBULL.DIST(AG$29,$L140,$K140,FALSE)*($R140*(1-$E140)+$Q140*(1-$F140))*((1+'Inputs &amp; Summary'!$D$7)^AG$29))))))</f>
        <v>0</v>
      </c>
      <c r="AH140" s="114">
        <f>$D140*IF(AH$29&gt;'Inputs &amp; Summary'!$D$5,0,IF(AH$29&gt;VLOOKUP($G140,Lists!$J$17:$K$21,2),IF($M140=Lists!$H$3,IF($K140&lt;1,(($S140/$K140)*((1+'Inputs &amp; Summary'!$D$7)^AH$29)),((INT(AH$29/$K140)-INT((AH$29-1)/$K140))*$S140*((1+'Inputs &amp; Summary'!$D$7)^AH$29))),(_xlfn.WEIBULL.DIST(AH$29,$L140,$K140,FALSE)*$S140*((1+'Inputs &amp; Summary'!$D$7)^AH$29))),IF($M140=Lists!$H$3,IF($K140&lt;1,((($R140*(1-$E140)+$Q140*(1-$F140))/$K140)*((1+'Inputs &amp; Summary'!$D$7)^AH$29)),((INT(AH$29/$K140)-INT((AH$29-1)/$K140))*($R140*(1-$E140)+$Q140*(1-$F140))*((1+'Inputs &amp; Summary'!$D$7)^AH$29))),((_xlfn.WEIBULL.DIST(AH$29,$L140,$K140,FALSE)*($R140*(1-$E140)+$Q140*(1-$F140))*((1+'Inputs &amp; Summary'!$D$7)^AH$29))))))</f>
        <v>0</v>
      </c>
      <c r="AI140" s="114">
        <f>$D140*IF(AI$29&gt;'Inputs &amp; Summary'!$D$5,0,IF(AI$29&gt;VLOOKUP($G140,Lists!$J$17:$K$21,2),IF($M140=Lists!$H$3,IF($K140&lt;1,(($S140/$K140)*((1+'Inputs &amp; Summary'!$D$7)^AI$29)),((INT(AI$29/$K140)-INT((AI$29-1)/$K140))*$S140*((1+'Inputs &amp; Summary'!$D$7)^AI$29))),(_xlfn.WEIBULL.DIST(AI$29,$L140,$K140,FALSE)*$S140*((1+'Inputs &amp; Summary'!$D$7)^AI$29))),IF($M140=Lists!$H$3,IF($K140&lt;1,((($R140*(1-$E140)+$Q140*(1-$F140))/$K140)*((1+'Inputs &amp; Summary'!$D$7)^AI$29)),((INT(AI$29/$K140)-INT((AI$29-1)/$K140))*($R140*(1-$E140)+$Q140*(1-$F140))*((1+'Inputs &amp; Summary'!$D$7)^AI$29))),((_xlfn.WEIBULL.DIST(AI$29,$L140,$K140,FALSE)*($R140*(1-$E140)+$Q140*(1-$F140))*((1+'Inputs &amp; Summary'!$D$7)^AI$29))))))</f>
        <v>0</v>
      </c>
      <c r="AJ140" s="114">
        <f>$D140*IF(AJ$29&gt;'Inputs &amp; Summary'!$D$5,0,IF(AJ$29&gt;VLOOKUP($G140,Lists!$J$17:$K$21,2),IF($M140=Lists!$H$3,IF($K140&lt;1,(($S140/$K140)*((1+'Inputs &amp; Summary'!$D$7)^AJ$29)),((INT(AJ$29/$K140)-INT((AJ$29-1)/$K140))*$S140*((1+'Inputs &amp; Summary'!$D$7)^AJ$29))),(_xlfn.WEIBULL.DIST(AJ$29,$L140,$K140,FALSE)*$S140*((1+'Inputs &amp; Summary'!$D$7)^AJ$29))),IF($M140=Lists!$H$3,IF($K140&lt;1,((($R140*(1-$E140)+$Q140*(1-$F140))/$K140)*((1+'Inputs &amp; Summary'!$D$7)^AJ$29)),((INT(AJ$29/$K140)-INT((AJ$29-1)/$K140))*($R140*(1-$E140)+$Q140*(1-$F140))*((1+'Inputs &amp; Summary'!$D$7)^AJ$29))),((_xlfn.WEIBULL.DIST(AJ$29,$L140,$K140,FALSE)*($R140*(1-$E140)+$Q140*(1-$F140))*((1+'Inputs &amp; Summary'!$D$7)^AJ$29))))))</f>
        <v>0</v>
      </c>
      <c r="AK140" s="114">
        <f>$D140*IF(AK$29&gt;'Inputs &amp; Summary'!$D$5,0,IF(AK$29&gt;VLOOKUP($G140,Lists!$J$17:$K$21,2),IF($M140=Lists!$H$3,IF($K140&lt;1,(($S140/$K140)*((1+'Inputs &amp; Summary'!$D$7)^AK$29)),((INT(AK$29/$K140)-INT((AK$29-1)/$K140))*$S140*((1+'Inputs &amp; Summary'!$D$7)^AK$29))),(_xlfn.WEIBULL.DIST(AK$29,$L140,$K140,FALSE)*$S140*((1+'Inputs &amp; Summary'!$D$7)^AK$29))),IF($M140=Lists!$H$3,IF($K140&lt;1,((($R140*(1-$E140)+$Q140*(1-$F140))/$K140)*((1+'Inputs &amp; Summary'!$D$7)^AK$29)),((INT(AK$29/$K140)-INT((AK$29-1)/$K140))*($R140*(1-$E140)+$Q140*(1-$F140))*((1+'Inputs &amp; Summary'!$D$7)^AK$29))),((_xlfn.WEIBULL.DIST(AK$29,$L140,$K140,FALSE)*($R140*(1-$E140)+$Q140*(1-$F140))*((1+'Inputs &amp; Summary'!$D$7)^AK$29))))))</f>
        <v>0</v>
      </c>
      <c r="AL140" s="114">
        <f>$D140*IF(AL$29&gt;'Inputs &amp; Summary'!$D$5,0,IF(AL$29&gt;VLOOKUP($G140,Lists!$J$17:$K$21,2),IF($M140=Lists!$H$3,IF($K140&lt;1,(($S140/$K140)*((1+'Inputs &amp; Summary'!$D$7)^AL$29)),((INT(AL$29/$K140)-INT((AL$29-1)/$K140))*$S140*((1+'Inputs &amp; Summary'!$D$7)^AL$29))),(_xlfn.WEIBULL.DIST(AL$29,$L140,$K140,FALSE)*$S140*((1+'Inputs &amp; Summary'!$D$7)^AL$29))),IF($M140=Lists!$H$3,IF($K140&lt;1,((($R140*(1-$E140)+$Q140*(1-$F140))/$K140)*((1+'Inputs &amp; Summary'!$D$7)^AL$29)),((INT(AL$29/$K140)-INT((AL$29-1)/$K140))*($R140*(1-$E140)+$Q140*(1-$F140))*((1+'Inputs &amp; Summary'!$D$7)^AL$29))),((_xlfn.WEIBULL.DIST(AL$29,$L140,$K140,FALSE)*($R140*(1-$E140)+$Q140*(1-$F140))*((1+'Inputs &amp; Summary'!$D$7)^AL$29))))))</f>
        <v>0</v>
      </c>
      <c r="AM140" s="114">
        <f>$D140*IF(AM$29&gt;'Inputs &amp; Summary'!$D$5,0,IF(AM$29&gt;VLOOKUP($G140,Lists!$J$17:$K$21,2),IF($M140=Lists!$H$3,IF($K140&lt;1,(($S140/$K140)*((1+'Inputs &amp; Summary'!$D$7)^AM$29)),((INT(AM$29/$K140)-INT((AM$29-1)/$K140))*$S140*((1+'Inputs &amp; Summary'!$D$7)^AM$29))),(_xlfn.WEIBULL.DIST(AM$29,$L140,$K140,FALSE)*$S140*((1+'Inputs &amp; Summary'!$D$7)^AM$29))),IF($M140=Lists!$H$3,IF($K140&lt;1,((($R140*(1-$E140)+$Q140*(1-$F140))/$K140)*((1+'Inputs &amp; Summary'!$D$7)^AM$29)),((INT(AM$29/$K140)-INT((AM$29-1)/$K140))*($R140*(1-$E140)+$Q140*(1-$F140))*((1+'Inputs &amp; Summary'!$D$7)^AM$29))),((_xlfn.WEIBULL.DIST(AM$29,$L140,$K140,FALSE)*($R140*(1-$E140)+$Q140*(1-$F140))*((1+'Inputs &amp; Summary'!$D$7)^AM$29))))))</f>
        <v>0</v>
      </c>
      <c r="AN140" s="114">
        <f>$D140*IF(AN$29&gt;'Inputs &amp; Summary'!$D$5,0,IF(AN$29&gt;VLOOKUP($G140,Lists!$J$17:$K$21,2),IF($M140=Lists!$H$3,IF($K140&lt;1,(($S140/$K140)*((1+'Inputs &amp; Summary'!$D$7)^AN$29)),((INT(AN$29/$K140)-INT((AN$29-1)/$K140))*$S140*((1+'Inputs &amp; Summary'!$D$7)^AN$29))),(_xlfn.WEIBULL.DIST(AN$29,$L140,$K140,FALSE)*$S140*((1+'Inputs &amp; Summary'!$D$7)^AN$29))),IF($M140=Lists!$H$3,IF($K140&lt;1,((($R140*(1-$E140)+$Q140*(1-$F140))/$K140)*((1+'Inputs &amp; Summary'!$D$7)^AN$29)),((INT(AN$29/$K140)-INT((AN$29-1)/$K140))*($R140*(1-$E140)+$Q140*(1-$F140))*((1+'Inputs &amp; Summary'!$D$7)^AN$29))),((_xlfn.WEIBULL.DIST(AN$29,$L140,$K140,FALSE)*($R140*(1-$E140)+$Q140*(1-$F140))*((1+'Inputs &amp; Summary'!$D$7)^AN$29))))))</f>
        <v>0</v>
      </c>
      <c r="AO140" s="114">
        <f>$D140*IF(AO$29&gt;'Inputs &amp; Summary'!$D$5,0,IF(AO$29&gt;VLOOKUP($G140,Lists!$J$17:$K$21,2),IF($M140=Lists!$H$3,IF($K140&lt;1,(($S140/$K140)*((1+'Inputs &amp; Summary'!$D$7)^AO$29)),((INT(AO$29/$K140)-INT((AO$29-1)/$K140))*$S140*((1+'Inputs &amp; Summary'!$D$7)^AO$29))),(_xlfn.WEIBULL.DIST(AO$29,$L140,$K140,FALSE)*$S140*((1+'Inputs &amp; Summary'!$D$7)^AO$29))),IF($M140=Lists!$H$3,IF($K140&lt;1,((($R140*(1-$E140)+$Q140*(1-$F140))/$K140)*((1+'Inputs &amp; Summary'!$D$7)^AO$29)),((INT(AO$29/$K140)-INT((AO$29-1)/$K140))*($R140*(1-$E140)+$Q140*(1-$F140))*((1+'Inputs &amp; Summary'!$D$7)^AO$29))),((_xlfn.WEIBULL.DIST(AO$29,$L140,$K140,FALSE)*($R140*(1-$E140)+$Q140*(1-$F140))*((1+'Inputs &amp; Summary'!$D$7)^AO$29))))))</f>
        <v>0</v>
      </c>
      <c r="AP140" s="114">
        <f>$D140*IF(AP$29&gt;'Inputs &amp; Summary'!$D$5,0,IF(AP$29&gt;VLOOKUP($G140,Lists!$J$17:$K$21,2),IF($M140=Lists!$H$3,IF($K140&lt;1,(($S140/$K140)*((1+'Inputs &amp; Summary'!$D$7)^AP$29)),((INT(AP$29/$K140)-INT((AP$29-1)/$K140))*$S140*((1+'Inputs &amp; Summary'!$D$7)^AP$29))),(_xlfn.WEIBULL.DIST(AP$29,$L140,$K140,FALSE)*$S140*((1+'Inputs &amp; Summary'!$D$7)^AP$29))),IF($M140=Lists!$H$3,IF($K140&lt;1,((($R140*(1-$E140)+$Q140*(1-$F140))/$K140)*((1+'Inputs &amp; Summary'!$D$7)^AP$29)),((INT(AP$29/$K140)-INT((AP$29-1)/$K140))*($R140*(1-$E140)+$Q140*(1-$F140))*((1+'Inputs &amp; Summary'!$D$7)^AP$29))),((_xlfn.WEIBULL.DIST(AP$29,$L140,$K140,FALSE)*($R140*(1-$E140)+$Q140*(1-$F140))*((1+'Inputs &amp; Summary'!$D$7)^AP$29))))))</f>
        <v>0</v>
      </c>
      <c r="AQ140" s="114">
        <f>$D140*IF(AQ$29&gt;'Inputs &amp; Summary'!$D$5,0,IF(AQ$29&gt;VLOOKUP($G140,Lists!$J$17:$K$21,2),IF($M140=Lists!$H$3,IF($K140&lt;1,(($S140/$K140)*((1+'Inputs &amp; Summary'!$D$7)^AQ$29)),((INT(AQ$29/$K140)-INT((AQ$29-1)/$K140))*$S140*((1+'Inputs &amp; Summary'!$D$7)^AQ$29))),(_xlfn.WEIBULL.DIST(AQ$29,$L140,$K140,FALSE)*$S140*((1+'Inputs &amp; Summary'!$D$7)^AQ$29))),IF($M140=Lists!$H$3,IF($K140&lt;1,((($R140*(1-$E140)+$Q140*(1-$F140))/$K140)*((1+'Inputs &amp; Summary'!$D$7)^AQ$29)),((INT(AQ$29/$K140)-INT((AQ$29-1)/$K140))*($R140*(1-$E140)+$Q140*(1-$F140))*((1+'Inputs &amp; Summary'!$D$7)^AQ$29))),((_xlfn.WEIBULL.DIST(AQ$29,$L140,$K140,FALSE)*($R140*(1-$E140)+$Q140*(1-$F140))*((1+'Inputs &amp; Summary'!$D$7)^AQ$29))))))</f>
        <v>0</v>
      </c>
      <c r="AR140" s="114">
        <f>$D140*IF(AR$29&gt;'Inputs &amp; Summary'!$D$5,0,IF(AR$29&gt;VLOOKUP($G140,Lists!$J$17:$K$21,2),IF($M140=Lists!$H$3,IF($K140&lt;1,(($S140/$K140)*((1+'Inputs &amp; Summary'!$D$7)^AR$29)),((INT(AR$29/$K140)-INT((AR$29-1)/$K140))*$S140*((1+'Inputs &amp; Summary'!$D$7)^AR$29))),(_xlfn.WEIBULL.DIST(AR$29,$L140,$K140,FALSE)*$S140*((1+'Inputs &amp; Summary'!$D$7)^AR$29))),IF($M140=Lists!$H$3,IF($K140&lt;1,((($R140*(1-$E140)+$Q140*(1-$F140))/$K140)*((1+'Inputs &amp; Summary'!$D$7)^AR$29)),((INT(AR$29/$K140)-INT((AR$29-1)/$K140))*($R140*(1-$E140)+$Q140*(1-$F140))*((1+'Inputs &amp; Summary'!$D$7)^AR$29))),((_xlfn.WEIBULL.DIST(AR$29,$L140,$K140,FALSE)*($R140*(1-$E140)+$Q140*(1-$F140))*((1+'Inputs &amp; Summary'!$D$7)^AR$29))))))</f>
        <v>0</v>
      </c>
      <c r="AS140" s="114">
        <f>$D140*IF(AS$29&gt;'Inputs &amp; Summary'!$D$5,0,IF(AS$29&gt;VLOOKUP($G140,Lists!$J$17:$K$21,2),IF($M140=Lists!$H$3,IF($K140&lt;1,(($S140/$K140)*((1+'Inputs &amp; Summary'!$D$7)^AS$29)),((INT(AS$29/$K140)-INT((AS$29-1)/$K140))*$S140*((1+'Inputs &amp; Summary'!$D$7)^AS$29))),(_xlfn.WEIBULL.DIST(AS$29,$L140,$K140,FALSE)*$S140*((1+'Inputs &amp; Summary'!$D$7)^AS$29))),IF($M140=Lists!$H$3,IF($K140&lt;1,((($R140*(1-$E140)+$Q140*(1-$F140))/$K140)*((1+'Inputs &amp; Summary'!$D$7)^AS$29)),((INT(AS$29/$K140)-INT((AS$29-1)/$K140))*($R140*(1-$E140)+$Q140*(1-$F140))*((1+'Inputs &amp; Summary'!$D$7)^AS$29))),((_xlfn.WEIBULL.DIST(AS$29,$L140,$K140,FALSE)*($R140*(1-$E140)+$Q140*(1-$F140))*((1+'Inputs &amp; Summary'!$D$7)^AS$29))))))</f>
        <v>0</v>
      </c>
      <c r="AT140" s="114">
        <f>$D140*IF(AT$29&gt;'Inputs &amp; Summary'!$D$5,0,IF(AT$29&gt;VLOOKUP($G140,Lists!$J$17:$K$21,2),IF($M140=Lists!$H$3,IF($K140&lt;1,(($S140/$K140)*((1+'Inputs &amp; Summary'!$D$7)^AT$29)),((INT(AT$29/$K140)-INT((AT$29-1)/$K140))*$S140*((1+'Inputs &amp; Summary'!$D$7)^AT$29))),(_xlfn.WEIBULL.DIST(AT$29,$L140,$K140,FALSE)*$S140*((1+'Inputs &amp; Summary'!$D$7)^AT$29))),IF($M140=Lists!$H$3,IF($K140&lt;1,((($R140*(1-$E140)+$Q140*(1-$F140))/$K140)*((1+'Inputs &amp; Summary'!$D$7)^AT$29)),((INT(AT$29/$K140)-INT((AT$29-1)/$K140))*($R140*(1-$E140)+$Q140*(1-$F140))*((1+'Inputs &amp; Summary'!$D$7)^AT$29))),((_xlfn.WEIBULL.DIST(AT$29,$L140,$K140,FALSE)*($R140*(1-$E140)+$Q140*(1-$F140))*((1+'Inputs &amp; Summary'!$D$7)^AT$29))))))</f>
        <v>0</v>
      </c>
      <c r="AU140" s="114">
        <f>$D140*IF(AU$29&gt;'Inputs &amp; Summary'!$D$5,0,IF(AU$29&gt;VLOOKUP($G140,Lists!$J$17:$K$21,2),IF($M140=Lists!$H$3,IF($K140&lt;1,(($S140/$K140)*((1+'Inputs &amp; Summary'!$D$7)^AU$29)),((INT(AU$29/$K140)-INT((AU$29-1)/$K140))*$S140*((1+'Inputs &amp; Summary'!$D$7)^AU$29))),(_xlfn.WEIBULL.DIST(AU$29,$L140,$K140,FALSE)*$S140*((1+'Inputs &amp; Summary'!$D$7)^AU$29))),IF($M140=Lists!$H$3,IF($K140&lt;1,((($R140*(1-$E140)+$Q140*(1-$F140))/$K140)*((1+'Inputs &amp; Summary'!$D$7)^AU$29)),((INT(AU$29/$K140)-INT((AU$29-1)/$K140))*($R140*(1-$E140)+$Q140*(1-$F140))*((1+'Inputs &amp; Summary'!$D$7)^AU$29))),((_xlfn.WEIBULL.DIST(AU$29,$L140,$K140,FALSE)*($R140*(1-$E140)+$Q140*(1-$F140))*((1+'Inputs &amp; Summary'!$D$7)^AU$29))))))</f>
        <v>0</v>
      </c>
      <c r="AV140" s="114">
        <f>$D140*IF(AV$29&gt;'Inputs &amp; Summary'!$D$5,0,IF(AV$29&gt;VLOOKUP($G140,Lists!$J$17:$K$21,2),IF($M140=Lists!$H$3,IF($K140&lt;1,(($S140/$K140)*((1+'Inputs &amp; Summary'!$D$7)^AV$29)),((INT(AV$29/$K140)-INT((AV$29-1)/$K140))*$S140*((1+'Inputs &amp; Summary'!$D$7)^AV$29))),(_xlfn.WEIBULL.DIST(AV$29,$L140,$K140,FALSE)*$S140*((1+'Inputs &amp; Summary'!$D$7)^AV$29))),IF($M140=Lists!$H$3,IF($K140&lt;1,((($R140*(1-$E140)+$Q140*(1-$F140))/$K140)*((1+'Inputs &amp; Summary'!$D$7)^AV$29)),((INT(AV$29/$K140)-INT((AV$29-1)/$K140))*($R140*(1-$E140)+$Q140*(1-$F140))*((1+'Inputs &amp; Summary'!$D$7)^AV$29))),((_xlfn.WEIBULL.DIST(AV$29,$L140,$K140,FALSE)*($R140*(1-$E140)+$Q140*(1-$F140))*((1+'Inputs &amp; Summary'!$D$7)^AV$29))))))</f>
        <v>0</v>
      </c>
      <c r="AW140" s="114">
        <f>$D140*IF(AW$29&gt;'Inputs &amp; Summary'!$D$5,0,IF(AW$29&gt;VLOOKUP($G140,Lists!$J$17:$K$21,2),IF($M140=Lists!$H$3,IF($K140&lt;1,(($S140/$K140)*((1+'Inputs &amp; Summary'!$D$7)^AW$29)),((INT(AW$29/$K140)-INT((AW$29-1)/$K140))*$S140*((1+'Inputs &amp; Summary'!$D$7)^AW$29))),(_xlfn.WEIBULL.DIST(AW$29,$L140,$K140,FALSE)*$S140*((1+'Inputs &amp; Summary'!$D$7)^AW$29))),IF($M140=Lists!$H$3,IF($K140&lt;1,((($R140*(1-$E140)+$Q140*(1-$F140))/$K140)*((1+'Inputs &amp; Summary'!$D$7)^AW$29)),((INT(AW$29/$K140)-INT((AW$29-1)/$K140))*($R140*(1-$E140)+$Q140*(1-$F140))*((1+'Inputs &amp; Summary'!$D$7)^AW$29))),((_xlfn.WEIBULL.DIST(AW$29,$L140,$K140,FALSE)*($R140*(1-$E140)+$Q140*(1-$F140))*((1+'Inputs &amp; Summary'!$D$7)^AW$29))))))</f>
        <v>0</v>
      </c>
      <c r="AX140" s="114">
        <f>$D140*IF(AX$29&gt;'Inputs &amp; Summary'!$D$5,0,IF(AX$29&gt;VLOOKUP($G140,Lists!$J$17:$K$21,2),IF($M140=Lists!$H$3,IF($K140&lt;1,(($S140/$K140)*((1+'Inputs &amp; Summary'!$D$7)^AX$29)),((INT(AX$29/$K140)-INT((AX$29-1)/$K140))*$S140*((1+'Inputs &amp; Summary'!$D$7)^AX$29))),(_xlfn.WEIBULL.DIST(AX$29,$L140,$K140,FALSE)*$S140*((1+'Inputs &amp; Summary'!$D$7)^AX$29))),IF($M140=Lists!$H$3,IF($K140&lt;1,((($R140*(1-$E140)+$Q140*(1-$F140))/$K140)*((1+'Inputs &amp; Summary'!$D$7)^AX$29)),((INT(AX$29/$K140)-INT((AX$29-1)/$K140))*($R140*(1-$E140)+$Q140*(1-$F140))*((1+'Inputs &amp; Summary'!$D$7)^AX$29))),((_xlfn.WEIBULL.DIST(AX$29,$L140,$K140,FALSE)*($R140*(1-$E140)+$Q140*(1-$F140))*((1+'Inputs &amp; Summary'!$D$7)^AX$29))))))</f>
        <v>0</v>
      </c>
      <c r="AY140" s="114">
        <f>$D140*IF(AY$29&gt;'Inputs &amp; Summary'!$D$5,0,IF(AY$29&gt;VLOOKUP($G140,Lists!$J$17:$K$21,2),IF($M140=Lists!$H$3,IF($K140&lt;1,(($S140/$K140)*((1+'Inputs &amp; Summary'!$D$7)^AY$29)),((INT(AY$29/$K140)-INT((AY$29-1)/$K140))*$S140*((1+'Inputs &amp; Summary'!$D$7)^AY$29))),(_xlfn.WEIBULL.DIST(AY$29,$L140,$K140,FALSE)*$S140*((1+'Inputs &amp; Summary'!$D$7)^AY$29))),IF($M140=Lists!$H$3,IF($K140&lt;1,((($R140*(1-$E140)+$Q140*(1-$F140))/$K140)*((1+'Inputs &amp; Summary'!$D$7)^AY$29)),((INT(AY$29/$K140)-INT((AY$29-1)/$K140))*($R140*(1-$E140)+$Q140*(1-$F140))*((1+'Inputs &amp; Summary'!$D$7)^AY$29))),((_xlfn.WEIBULL.DIST(AY$29,$L140,$K140,FALSE)*($R140*(1-$E140)+$Q140*(1-$F140))*((1+'Inputs &amp; Summary'!$D$7)^AY$29))))))</f>
        <v>0</v>
      </c>
      <c r="AZ140" s="114">
        <f>$D140*IF(AZ$29&gt;'Inputs &amp; Summary'!$D$5,0,IF(AZ$29&gt;VLOOKUP($G140,Lists!$J$17:$K$21,2),IF($M140=Lists!$H$3,IF($K140&lt;1,(($S140/$K140)*((1+'Inputs &amp; Summary'!$D$7)^AZ$29)),((INT(AZ$29/$K140)-INT((AZ$29-1)/$K140))*$S140*((1+'Inputs &amp; Summary'!$D$7)^AZ$29))),(_xlfn.WEIBULL.DIST(AZ$29,$L140,$K140,FALSE)*$S140*((1+'Inputs &amp; Summary'!$D$7)^AZ$29))),IF($M140=Lists!$H$3,IF($K140&lt;1,((($R140*(1-$E140)+$Q140*(1-$F140))/$K140)*((1+'Inputs &amp; Summary'!$D$7)^AZ$29)),((INT(AZ$29/$K140)-INT((AZ$29-1)/$K140))*($R140*(1-$E140)+$Q140*(1-$F140))*((1+'Inputs &amp; Summary'!$D$7)^AZ$29))),((_xlfn.WEIBULL.DIST(AZ$29,$L140,$K140,FALSE)*($R140*(1-$E140)+$Q140*(1-$F140))*((1+'Inputs &amp; Summary'!$D$7)^AZ$29))))))</f>
        <v>0</v>
      </c>
      <c r="BA140" s="114">
        <f>$D140*IF(BA$29&gt;'Inputs &amp; Summary'!$D$5,0,IF(BA$29&gt;VLOOKUP($G140,Lists!$J$17:$K$21,2),IF($M140=Lists!$H$3,IF($K140&lt;1,(($S140/$K140)*((1+'Inputs &amp; Summary'!$D$7)^BA$29)),((INT(BA$29/$K140)-INT((BA$29-1)/$K140))*$S140*((1+'Inputs &amp; Summary'!$D$7)^BA$29))),(_xlfn.WEIBULL.DIST(BA$29,$L140,$K140,FALSE)*$S140*((1+'Inputs &amp; Summary'!$D$7)^BA$29))),IF($M140=Lists!$H$3,IF($K140&lt;1,((($R140*(1-$E140)+$Q140*(1-$F140))/$K140)*((1+'Inputs &amp; Summary'!$D$7)^BA$29)),((INT(BA$29/$K140)-INT((BA$29-1)/$K140))*($R140*(1-$E140)+$Q140*(1-$F140))*((1+'Inputs &amp; Summary'!$D$7)^BA$29))),((_xlfn.WEIBULL.DIST(BA$29,$L140,$K140,FALSE)*($R140*(1-$E140)+$Q140*(1-$F140))*((1+'Inputs &amp; Summary'!$D$7)^BA$29))))))</f>
        <v>0</v>
      </c>
      <c r="BB140" s="114">
        <f>$D140*IF(BB$29&gt;'Inputs &amp; Summary'!$D$5,0,IF(BB$29&gt;VLOOKUP($G140,Lists!$J$17:$K$21,2),IF($M140=Lists!$H$3,IF($K140&lt;1,(($S140/$K140)*((1+'Inputs &amp; Summary'!$D$7)^BB$29)),((INT(BB$29/$K140)-INT((BB$29-1)/$K140))*$S140*((1+'Inputs &amp; Summary'!$D$7)^BB$29))),(_xlfn.WEIBULL.DIST(BB$29,$L140,$K140,FALSE)*$S140*((1+'Inputs &amp; Summary'!$D$7)^BB$29))),IF($M140=Lists!$H$3,IF($K140&lt;1,((($R140*(1-$E140)+$Q140*(1-$F140))/$K140)*((1+'Inputs &amp; Summary'!$D$7)^BB$29)),((INT(BB$29/$K140)-INT((BB$29-1)/$K140))*($R140*(1-$E140)+$Q140*(1-$F140))*((1+'Inputs &amp; Summary'!$D$7)^BB$29))),((_xlfn.WEIBULL.DIST(BB$29,$L140,$K140,FALSE)*($R140*(1-$E140)+$Q140*(1-$F140))*((1+'Inputs &amp; Summary'!$D$7)^BB$29))))))</f>
        <v>0</v>
      </c>
      <c r="BC140" s="114">
        <f>$D140*IF(BC$29&gt;'Inputs &amp; Summary'!$D$5,0,IF(BC$29&gt;VLOOKUP($G140,Lists!$J$17:$K$21,2),IF($M140=Lists!$H$3,IF($K140&lt;1,(($S140/$K140)*((1+'Inputs &amp; Summary'!$D$7)^BC$29)),((INT(BC$29/$K140)-INT((BC$29-1)/$K140))*$S140*((1+'Inputs &amp; Summary'!$D$7)^BC$29))),(_xlfn.WEIBULL.DIST(BC$29,$L140,$K140,FALSE)*$S140*((1+'Inputs &amp; Summary'!$D$7)^BC$29))),IF($M140=Lists!$H$3,IF($K140&lt;1,((($R140*(1-$E140)+$Q140*(1-$F140))/$K140)*((1+'Inputs &amp; Summary'!$D$7)^BC$29)),((INT(BC$29/$K140)-INT((BC$29-1)/$K140))*($R140*(1-$E140)+$Q140*(1-$F140))*((1+'Inputs &amp; Summary'!$D$7)^BC$29))),((_xlfn.WEIBULL.DIST(BC$29,$L140,$K140,FALSE)*($R140*(1-$E140)+$Q140*(1-$F140))*((1+'Inputs &amp; Summary'!$D$7)^BC$29))))))</f>
        <v>0</v>
      </c>
      <c r="BD140" s="114">
        <f>$D140*IF(BD$29&gt;'Inputs &amp; Summary'!$D$5,0,IF(BD$29&gt;VLOOKUP($G140,Lists!$J$17:$K$21,2),IF($M140=Lists!$H$3,IF($K140&lt;1,(($S140/$K140)*((1+'Inputs &amp; Summary'!$D$7)^BD$29)),((INT(BD$29/$K140)-INT((BD$29-1)/$K140))*$S140*((1+'Inputs &amp; Summary'!$D$7)^BD$29))),(_xlfn.WEIBULL.DIST(BD$29,$L140,$K140,FALSE)*$S140*((1+'Inputs &amp; Summary'!$D$7)^BD$29))),IF($M140=Lists!$H$3,IF($K140&lt;1,((($R140*(1-$E140)+$Q140*(1-$F140))/$K140)*((1+'Inputs &amp; Summary'!$D$7)^BD$29)),((INT(BD$29/$K140)-INT((BD$29-1)/$K140))*($R140*(1-$E140)+$Q140*(1-$F140))*((1+'Inputs &amp; Summary'!$D$7)^BD$29))),((_xlfn.WEIBULL.DIST(BD$29,$L140,$K140,FALSE)*($R140*(1-$E140)+$Q140*(1-$F140))*((1+'Inputs &amp; Summary'!$D$7)^BD$29))))))</f>
        <v>0</v>
      </c>
      <c r="BE140" s="114">
        <f>$D140*IF(BE$29&gt;'Inputs &amp; Summary'!$D$5,0,IF(BE$29&gt;VLOOKUP($G140,Lists!$J$17:$K$21,2),IF($M140=Lists!$H$3,IF($K140&lt;1,(($S140/$K140)*((1+'Inputs &amp; Summary'!$D$7)^BE$29)),((INT(BE$29/$K140)-INT((BE$29-1)/$K140))*$S140*((1+'Inputs &amp; Summary'!$D$7)^BE$29))),(_xlfn.WEIBULL.DIST(BE$29,$L140,$K140,FALSE)*$S140*((1+'Inputs &amp; Summary'!$D$7)^BE$29))),IF($M140=Lists!$H$3,IF($K140&lt;1,((($R140*(1-$E140)+$Q140*(1-$F140))/$K140)*((1+'Inputs &amp; Summary'!$D$7)^BE$29)),((INT(BE$29/$K140)-INT((BE$29-1)/$K140))*($R140*(1-$E140)+$Q140*(1-$F140))*((1+'Inputs &amp; Summary'!$D$7)^BE$29))),((_xlfn.WEIBULL.DIST(BE$29,$L140,$K140,FALSE)*($R140*(1-$E140)+$Q140*(1-$F140))*((1+'Inputs &amp; Summary'!$D$7)^BE$29))))))</f>
        <v>0</v>
      </c>
      <c r="BF140" s="114">
        <f>$D140*IF(BF$29&gt;'Inputs &amp; Summary'!$D$5,0,IF(BF$29&gt;VLOOKUP($G140,Lists!$J$17:$K$21,2),IF($M140=Lists!$H$3,IF($K140&lt;1,(($S140/$K140)*((1+'Inputs &amp; Summary'!$D$7)^BF$29)),((INT(BF$29/$K140)-INT((BF$29-1)/$K140))*$S140*((1+'Inputs &amp; Summary'!$D$7)^BF$29))),(_xlfn.WEIBULL.DIST(BF$29,$L140,$K140,FALSE)*$S140*((1+'Inputs &amp; Summary'!$D$7)^BF$29))),IF($M140=Lists!$H$3,IF($K140&lt;1,((($R140*(1-$E140)+$Q140*(1-$F140))/$K140)*((1+'Inputs &amp; Summary'!$D$7)^BF$29)),((INT(BF$29/$K140)-INT((BF$29-1)/$K140))*($R140*(1-$E140)+$Q140*(1-$F140))*((1+'Inputs &amp; Summary'!$D$7)^BF$29))),((_xlfn.WEIBULL.DIST(BF$29,$L140,$K140,FALSE)*($R140*(1-$E140)+$Q140*(1-$F140))*((1+'Inputs &amp; Summary'!$D$7)^BF$29))))))</f>
        <v>0</v>
      </c>
      <c r="BG140" s="114">
        <f>$D140*IF(BG$29&gt;'Inputs &amp; Summary'!$D$5,0,IF(BG$29&gt;VLOOKUP($G140,Lists!$J$17:$K$21,2),IF($M140=Lists!$H$3,IF($K140&lt;1,(($S140/$K140)*((1+'Inputs &amp; Summary'!$D$7)^BG$29)),((INT(BG$29/$K140)-INT((BG$29-1)/$K140))*$S140*((1+'Inputs &amp; Summary'!$D$7)^BG$29))),(_xlfn.WEIBULL.DIST(BG$29,$L140,$K140,FALSE)*$S140*((1+'Inputs &amp; Summary'!$D$7)^BG$29))),IF($M140=Lists!$H$3,IF($K140&lt;1,((($R140*(1-$E140)+$Q140*(1-$F140))/$K140)*((1+'Inputs &amp; Summary'!$D$7)^BG$29)),((INT(BG$29/$K140)-INT((BG$29-1)/$K140))*($R140*(1-$E140)+$Q140*(1-$F140))*((1+'Inputs &amp; Summary'!$D$7)^BG$29))),((_xlfn.WEIBULL.DIST(BG$29,$L140,$K140,FALSE)*($R140*(1-$E140)+$Q140*(1-$F140))*((1+'Inputs &amp; Summary'!$D$7)^BG$29))))))</f>
        <v>0</v>
      </c>
      <c r="BH140" s="114">
        <f>$D140*IF(BH$29&gt;'Inputs &amp; Summary'!$D$5,0,IF(BH$29&gt;VLOOKUP($G140,Lists!$J$17:$K$21,2),IF($M140=Lists!$H$3,IF($K140&lt;1,(($S140/$K140)*((1+'Inputs &amp; Summary'!$D$7)^BH$29)),((INT(BH$29/$K140)-INT((BH$29-1)/$K140))*$S140*((1+'Inputs &amp; Summary'!$D$7)^BH$29))),(_xlfn.WEIBULL.DIST(BH$29,$L140,$K140,FALSE)*$S140*((1+'Inputs &amp; Summary'!$D$7)^BH$29))),IF($M140=Lists!$H$3,IF($K140&lt;1,((($R140*(1-$E140)+$Q140*(1-$F140))/$K140)*((1+'Inputs &amp; Summary'!$D$7)^BH$29)),((INT(BH$29/$K140)-INT((BH$29-1)/$K140))*($R140*(1-$E140)+$Q140*(1-$F140))*((1+'Inputs &amp; Summary'!$D$7)^BH$29))),((_xlfn.WEIBULL.DIST(BH$29,$L140,$K140,FALSE)*($R140*(1-$E140)+$Q140*(1-$F140))*((1+'Inputs &amp; Summary'!$D$7)^BH$29))))))</f>
        <v>0</v>
      </c>
      <c r="BI140" s="114">
        <f>$D140*IF(BI$29&gt;'Inputs &amp; Summary'!$D$5,0,IF(BI$29&gt;VLOOKUP($G140,Lists!$J$17:$K$21,2),IF($M140=Lists!$H$3,IF($K140&lt;1,(($S140/$K140)*((1+'Inputs &amp; Summary'!$D$7)^BI$29)),((INT(BI$29/$K140)-INT((BI$29-1)/$K140))*$S140*((1+'Inputs &amp; Summary'!$D$7)^BI$29))),(_xlfn.WEIBULL.DIST(BI$29,$L140,$K140,FALSE)*$S140*((1+'Inputs &amp; Summary'!$D$7)^BI$29))),IF($M140=Lists!$H$3,IF($K140&lt;1,((($R140*(1-$E140)+$Q140*(1-$F140))/$K140)*((1+'Inputs &amp; Summary'!$D$7)^BI$29)),((INT(BI$29/$K140)-INT((BI$29-1)/$K140))*($R140*(1-$E140)+$Q140*(1-$F140))*((1+'Inputs &amp; Summary'!$D$7)^BI$29))),((_xlfn.WEIBULL.DIST(BI$29,$L140,$K140,FALSE)*($R140*(1-$E140)+$Q140*(1-$F140))*((1+'Inputs &amp; Summary'!$D$7)^BI$29))))))</f>
        <v>0</v>
      </c>
      <c r="BJ140" s="114">
        <f>$D140*IF(BJ$29&gt;'Inputs &amp; Summary'!$D$5,0,IF(BJ$29&gt;VLOOKUP($G140,Lists!$J$17:$K$21,2),IF($M140=Lists!$H$3,IF($K140&lt;1,(($S140/$K140)*((1+'Inputs &amp; Summary'!$D$7)^BJ$29)),((INT(BJ$29/$K140)-INT((BJ$29-1)/$K140))*$S140*((1+'Inputs &amp; Summary'!$D$7)^BJ$29))),(_xlfn.WEIBULL.DIST(BJ$29,$L140,$K140,FALSE)*$S140*((1+'Inputs &amp; Summary'!$D$7)^BJ$29))),IF($M140=Lists!$H$3,IF($K140&lt;1,((($R140*(1-$E140)+$Q140*(1-$F140))/$K140)*((1+'Inputs &amp; Summary'!$D$7)^BJ$29)),((INT(BJ$29/$K140)-INT((BJ$29-1)/$K140))*($R140*(1-$E140)+$Q140*(1-$F140))*((1+'Inputs &amp; Summary'!$D$7)^BJ$29))),((_xlfn.WEIBULL.DIST(BJ$29,$L140,$K140,FALSE)*($R140*(1-$E140)+$Q140*(1-$F140))*((1+'Inputs &amp; Summary'!$D$7)^BJ$29))))))</f>
        <v>0</v>
      </c>
      <c r="BK140" s="114">
        <f>$D140*IF(BK$29&gt;'Inputs &amp; Summary'!$D$5,0,IF(BK$29&gt;VLOOKUP($G140,Lists!$J$17:$K$21,2),IF($M140=Lists!$H$3,IF($K140&lt;1,(($S140/$K140)*((1+'Inputs &amp; Summary'!$D$7)^BK$29)),((INT(BK$29/$K140)-INT((BK$29-1)/$K140))*$S140*((1+'Inputs &amp; Summary'!$D$7)^BK$29))),(_xlfn.WEIBULL.DIST(BK$29,$L140,$K140,FALSE)*$S140*((1+'Inputs &amp; Summary'!$D$7)^BK$29))),IF($M140=Lists!$H$3,IF($K140&lt;1,((($R140*(1-$E140)+$Q140*(1-$F140))/$K140)*((1+'Inputs &amp; Summary'!$D$7)^BK$29)),((INT(BK$29/$K140)-INT((BK$29-1)/$K140))*($R140*(1-$E140)+$Q140*(1-$F140))*((1+'Inputs &amp; Summary'!$D$7)^BK$29))),((_xlfn.WEIBULL.DIST(BK$29,$L140,$K140,FALSE)*($R140*(1-$E140)+$Q140*(1-$F140))*((1+'Inputs &amp; Summary'!$D$7)^BK$29))))))</f>
        <v>0</v>
      </c>
      <c r="BL140" s="114">
        <f>$D140*IF(BL$29&gt;'Inputs &amp; Summary'!$D$5,0,IF(BL$29&gt;VLOOKUP($G140,Lists!$J$17:$K$21,2),IF($M140=Lists!$H$3,IF($K140&lt;1,(($S140/$K140)*((1+'Inputs &amp; Summary'!$D$7)^BL$29)),((INT(BL$29/$K140)-INT((BL$29-1)/$K140))*$S140*((1+'Inputs &amp; Summary'!$D$7)^BL$29))),(_xlfn.WEIBULL.DIST(BL$29,$L140,$K140,FALSE)*$S140*((1+'Inputs &amp; Summary'!$D$7)^BL$29))),IF($M140=Lists!$H$3,IF($K140&lt;1,((($R140*(1-$E140)+$Q140*(1-$F140))/$K140)*((1+'Inputs &amp; Summary'!$D$7)^BL$29)),((INT(BL$29/$K140)-INT((BL$29-1)/$K140))*($R140*(1-$E140)+$Q140*(1-$F140))*((1+'Inputs &amp; Summary'!$D$7)^BL$29))),((_xlfn.WEIBULL.DIST(BL$29,$L140,$K140,FALSE)*($R140*(1-$E140)+$Q140*(1-$F140))*((1+'Inputs &amp; Summary'!$D$7)^BL$29))))))</f>
        <v>0</v>
      </c>
    </row>
    <row r="141" spans="1:64" ht="72" x14ac:dyDescent="0.3">
      <c r="A141" s="79" t="s">
        <v>163</v>
      </c>
      <c r="B141" s="33" t="s">
        <v>307</v>
      </c>
      <c r="C141" s="33" t="s">
        <v>143</v>
      </c>
      <c r="D141" s="68">
        <v>1</v>
      </c>
      <c r="E141" s="68">
        <v>0</v>
      </c>
      <c r="F141" s="68">
        <v>0</v>
      </c>
      <c r="G141" s="213" t="s">
        <v>433</v>
      </c>
      <c r="H141" s="34" t="s">
        <v>286</v>
      </c>
      <c r="I141" s="34" t="s">
        <v>270</v>
      </c>
      <c r="J141" s="33">
        <f>VLOOKUP(I141,'Labor Rates'!$A$1:$B$16,2)</f>
        <v>25.173076923076923</v>
      </c>
      <c r="K141" s="35">
        <v>1</v>
      </c>
      <c r="L141" s="35">
        <v>1</v>
      </c>
      <c r="M141" s="33" t="s">
        <v>259</v>
      </c>
      <c r="N141" s="84">
        <f>'Inputs &amp; Summary'!$D$39</f>
        <v>2.3152786885245904</v>
      </c>
      <c r="O141" s="35">
        <v>0.5</v>
      </c>
      <c r="P141" s="5">
        <v>0</v>
      </c>
      <c r="Q141" s="73">
        <f t="shared" si="21"/>
        <v>29.141344262295085</v>
      </c>
      <c r="R141" s="73">
        <f t="shared" si="22"/>
        <v>0</v>
      </c>
      <c r="S141" s="74">
        <f t="shared" si="23"/>
        <v>29.141344262295085</v>
      </c>
      <c r="T141" s="88"/>
      <c r="U141" s="80"/>
      <c r="V141" s="87">
        <f t="shared" si="24"/>
        <v>36.110958916906185</v>
      </c>
      <c r="W141" s="87">
        <f>NPV('Inputs &amp; Summary'!$D$6,Y141:BL141)</f>
        <v>366.20354565081749</v>
      </c>
      <c r="X141" s="90">
        <f t="shared" si="25"/>
        <v>2.6579191557904096E-3</v>
      </c>
      <c r="Y141" s="114">
        <f>$D141*IF(Y$29&gt;'Inputs &amp; Summary'!$D$5,0,IF(Y$29&gt;VLOOKUP($G141,Lists!$J$17:$K$21,2),IF($M141=Lists!$H$3,IF($K141&lt;1,(($S141/$K141)*((1+'Inputs &amp; Summary'!$D$7)^Y$29)),((INT(Y$29/$K141)-INT((Y$29-1)/$K141))*$S141*((1+'Inputs &amp; Summary'!$D$7)^Y$29))),(_xlfn.WEIBULL.DIST(Y$29,$L141,$K141,FALSE)*$S141*((1+'Inputs &amp; Summary'!$D$7)^Y$29))),IF($M141=Lists!$H$3,IF($K141&lt;1,((($R141*(1-$E141)+$Q141*(1-$F141))/$K141)*((1+'Inputs &amp; Summary'!$D$7)^Y$29)),((INT(Y$29/$K141)-INT((Y$29-1)/$K141))*($R141*(1-$E141)+$Q141*(1-$F141))*((1+'Inputs &amp; Summary'!$D$7)^Y$29))),((_xlfn.WEIBULL.DIST(Y$29,$L141,$K141,FALSE)*($R141*(1-$E141)+$Q141*(1-$F141))*((1+'Inputs &amp; Summary'!$D$7)^Y$29))))))</f>
        <v>29.724171147540989</v>
      </c>
      <c r="Z141" s="114">
        <f>$D141*IF(Z$29&gt;'Inputs &amp; Summary'!$D$5,0,IF(Z$29&gt;VLOOKUP($G141,Lists!$J$17:$K$21,2),IF($M141=Lists!$H$3,IF($K141&lt;1,(($S141/$K141)*((1+'Inputs &amp; Summary'!$D$7)^Z$29)),((INT(Z$29/$K141)-INT((Z$29-1)/$K141))*$S141*((1+'Inputs &amp; Summary'!$D$7)^Z$29))),(_xlfn.WEIBULL.DIST(Z$29,$L141,$K141,FALSE)*$S141*((1+'Inputs &amp; Summary'!$D$7)^Z$29))),IF($M141=Lists!$H$3,IF($K141&lt;1,((($R141*(1-$E141)+$Q141*(1-$F141))/$K141)*((1+'Inputs &amp; Summary'!$D$7)^Z$29)),((INT(Z$29/$K141)-INT((Z$29-1)/$K141))*($R141*(1-$E141)+$Q141*(1-$F141))*((1+'Inputs &amp; Summary'!$D$7)^Z$29))),((_xlfn.WEIBULL.DIST(Z$29,$L141,$K141,FALSE)*($R141*(1-$E141)+$Q141*(1-$F141))*((1+'Inputs &amp; Summary'!$D$7)^Z$29))))))</f>
        <v>30.318654570491805</v>
      </c>
      <c r="AA141" s="114">
        <f>$D141*IF(AA$29&gt;'Inputs &amp; Summary'!$D$5,0,IF(AA$29&gt;VLOOKUP($G141,Lists!$J$17:$K$21,2),IF($M141=Lists!$H$3,IF($K141&lt;1,(($S141/$K141)*((1+'Inputs &amp; Summary'!$D$7)^AA$29)),((INT(AA$29/$K141)-INT((AA$29-1)/$K141))*$S141*((1+'Inputs &amp; Summary'!$D$7)^AA$29))),(_xlfn.WEIBULL.DIST(AA$29,$L141,$K141,FALSE)*$S141*((1+'Inputs &amp; Summary'!$D$7)^AA$29))),IF($M141=Lists!$H$3,IF($K141&lt;1,((($R141*(1-$E141)+$Q141*(1-$F141))/$K141)*((1+'Inputs &amp; Summary'!$D$7)^AA$29)),((INT(AA$29/$K141)-INT((AA$29-1)/$K141))*($R141*(1-$E141)+$Q141*(1-$F141))*((1+'Inputs &amp; Summary'!$D$7)^AA$29))),((_xlfn.WEIBULL.DIST(AA$29,$L141,$K141,FALSE)*($R141*(1-$E141)+$Q141*(1-$F141))*((1+'Inputs &amp; Summary'!$D$7)^AA$29))))))</f>
        <v>30.925027661901641</v>
      </c>
      <c r="AB141" s="114">
        <f>$D141*IF(AB$29&gt;'Inputs &amp; Summary'!$D$5,0,IF(AB$29&gt;VLOOKUP($G141,Lists!$J$17:$K$21,2),IF($M141=Lists!$H$3,IF($K141&lt;1,(($S141/$K141)*((1+'Inputs &amp; Summary'!$D$7)^AB$29)),((INT(AB$29/$K141)-INT((AB$29-1)/$K141))*$S141*((1+'Inputs &amp; Summary'!$D$7)^AB$29))),(_xlfn.WEIBULL.DIST(AB$29,$L141,$K141,FALSE)*$S141*((1+'Inputs &amp; Summary'!$D$7)^AB$29))),IF($M141=Lists!$H$3,IF($K141&lt;1,((($R141*(1-$E141)+$Q141*(1-$F141))/$K141)*((1+'Inputs &amp; Summary'!$D$7)^AB$29)),((INT(AB$29/$K141)-INT((AB$29-1)/$K141))*($R141*(1-$E141)+$Q141*(1-$F141))*((1+'Inputs &amp; Summary'!$D$7)^AB$29))),((_xlfn.WEIBULL.DIST(AB$29,$L141,$K141,FALSE)*($R141*(1-$E141)+$Q141*(1-$F141))*((1+'Inputs &amp; Summary'!$D$7)^AB$29))))))</f>
        <v>31.543528215139673</v>
      </c>
      <c r="AC141" s="114">
        <f>$D141*IF(AC$29&gt;'Inputs &amp; Summary'!$D$5,0,IF(AC$29&gt;VLOOKUP($G141,Lists!$J$17:$K$21,2),IF($M141=Lists!$H$3,IF($K141&lt;1,(($S141/$K141)*((1+'Inputs &amp; Summary'!$D$7)^AC$29)),((INT(AC$29/$K141)-INT((AC$29-1)/$K141))*$S141*((1+'Inputs &amp; Summary'!$D$7)^AC$29))),(_xlfn.WEIBULL.DIST(AC$29,$L141,$K141,FALSE)*$S141*((1+'Inputs &amp; Summary'!$D$7)^AC$29))),IF($M141=Lists!$H$3,IF($K141&lt;1,((($R141*(1-$E141)+$Q141*(1-$F141))/$K141)*((1+'Inputs &amp; Summary'!$D$7)^AC$29)),((INT(AC$29/$K141)-INT((AC$29-1)/$K141))*($R141*(1-$E141)+$Q141*(1-$F141))*((1+'Inputs &amp; Summary'!$D$7)^AC$29))),((_xlfn.WEIBULL.DIST(AC$29,$L141,$K141,FALSE)*($R141*(1-$E141)+$Q141*(1-$F141))*((1+'Inputs &amp; Summary'!$D$7)^AC$29))))))</f>
        <v>32.17439877944247</v>
      </c>
      <c r="AD141" s="114">
        <f>$D141*IF(AD$29&gt;'Inputs &amp; Summary'!$D$5,0,IF(AD$29&gt;VLOOKUP($G141,Lists!$J$17:$K$21,2),IF($M141=Lists!$H$3,IF($K141&lt;1,(($S141/$K141)*((1+'Inputs &amp; Summary'!$D$7)^AD$29)),((INT(AD$29/$K141)-INT((AD$29-1)/$K141))*$S141*((1+'Inputs &amp; Summary'!$D$7)^AD$29))),(_xlfn.WEIBULL.DIST(AD$29,$L141,$K141,FALSE)*$S141*((1+'Inputs &amp; Summary'!$D$7)^AD$29))),IF($M141=Lists!$H$3,IF($K141&lt;1,((($R141*(1-$E141)+$Q141*(1-$F141))/$K141)*((1+'Inputs &amp; Summary'!$D$7)^AD$29)),((INT(AD$29/$K141)-INT((AD$29-1)/$K141))*($R141*(1-$E141)+$Q141*(1-$F141))*((1+'Inputs &amp; Summary'!$D$7)^AD$29))),((_xlfn.WEIBULL.DIST(AD$29,$L141,$K141,FALSE)*($R141*(1-$E141)+$Q141*(1-$F141))*((1+'Inputs &amp; Summary'!$D$7)^AD$29))))))</f>
        <v>32.817886755031324</v>
      </c>
      <c r="AE141" s="114">
        <f>$D141*IF(AE$29&gt;'Inputs &amp; Summary'!$D$5,0,IF(AE$29&gt;VLOOKUP($G141,Lists!$J$17:$K$21,2),IF($M141=Lists!$H$3,IF($K141&lt;1,(($S141/$K141)*((1+'Inputs &amp; Summary'!$D$7)^AE$29)),((INT(AE$29/$K141)-INT((AE$29-1)/$K141))*$S141*((1+'Inputs &amp; Summary'!$D$7)^AE$29))),(_xlfn.WEIBULL.DIST(AE$29,$L141,$K141,FALSE)*$S141*((1+'Inputs &amp; Summary'!$D$7)^AE$29))),IF($M141=Lists!$H$3,IF($K141&lt;1,((($R141*(1-$E141)+$Q141*(1-$F141))/$K141)*((1+'Inputs &amp; Summary'!$D$7)^AE$29)),((INT(AE$29/$K141)-INT((AE$29-1)/$K141))*($R141*(1-$E141)+$Q141*(1-$F141))*((1+'Inputs &amp; Summary'!$D$7)^AE$29))),((_xlfn.WEIBULL.DIST(AE$29,$L141,$K141,FALSE)*($R141*(1-$E141)+$Q141*(1-$F141))*((1+'Inputs &amp; Summary'!$D$7)^AE$29))))))</f>
        <v>33.474244490131937</v>
      </c>
      <c r="AF141" s="114">
        <f>$D141*IF(AF$29&gt;'Inputs &amp; Summary'!$D$5,0,IF(AF$29&gt;VLOOKUP($G141,Lists!$J$17:$K$21,2),IF($M141=Lists!$H$3,IF($K141&lt;1,(($S141/$K141)*((1+'Inputs &amp; Summary'!$D$7)^AF$29)),((INT(AF$29/$K141)-INT((AF$29-1)/$K141))*$S141*((1+'Inputs &amp; Summary'!$D$7)^AF$29))),(_xlfn.WEIBULL.DIST(AF$29,$L141,$K141,FALSE)*$S141*((1+'Inputs &amp; Summary'!$D$7)^AF$29))),IF($M141=Lists!$H$3,IF($K141&lt;1,((($R141*(1-$E141)+$Q141*(1-$F141))/$K141)*((1+'Inputs &amp; Summary'!$D$7)^AF$29)),((INT(AF$29/$K141)-INT((AF$29-1)/$K141))*($R141*(1-$E141)+$Q141*(1-$F141))*((1+'Inputs &amp; Summary'!$D$7)^AF$29))),((_xlfn.WEIBULL.DIST(AF$29,$L141,$K141,FALSE)*($R141*(1-$E141)+$Q141*(1-$F141))*((1+'Inputs &amp; Summary'!$D$7)^AF$29))))))</f>
        <v>34.143729379934584</v>
      </c>
      <c r="AG141" s="114">
        <f>$D141*IF(AG$29&gt;'Inputs &amp; Summary'!$D$5,0,IF(AG$29&gt;VLOOKUP($G141,Lists!$J$17:$K$21,2),IF($M141=Lists!$H$3,IF($K141&lt;1,(($S141/$K141)*((1+'Inputs &amp; Summary'!$D$7)^AG$29)),((INT(AG$29/$K141)-INT((AG$29-1)/$K141))*$S141*((1+'Inputs &amp; Summary'!$D$7)^AG$29))),(_xlfn.WEIBULL.DIST(AG$29,$L141,$K141,FALSE)*$S141*((1+'Inputs &amp; Summary'!$D$7)^AG$29))),IF($M141=Lists!$H$3,IF($K141&lt;1,((($R141*(1-$E141)+$Q141*(1-$F141))/$K141)*((1+'Inputs &amp; Summary'!$D$7)^AG$29)),((INT(AG$29/$K141)-INT((AG$29-1)/$K141))*($R141*(1-$E141)+$Q141*(1-$F141))*((1+'Inputs &amp; Summary'!$D$7)^AG$29))),((_xlfn.WEIBULL.DIST(AG$29,$L141,$K141,FALSE)*($R141*(1-$E141)+$Q141*(1-$F141))*((1+'Inputs &amp; Summary'!$D$7)^AG$29))))))</f>
        <v>34.826603967533273</v>
      </c>
      <c r="AH141" s="114">
        <f>$D141*IF(AH$29&gt;'Inputs &amp; Summary'!$D$5,0,IF(AH$29&gt;VLOOKUP($G141,Lists!$J$17:$K$21,2),IF($M141=Lists!$H$3,IF($K141&lt;1,(($S141/$K141)*((1+'Inputs &amp; Summary'!$D$7)^AH$29)),((INT(AH$29/$K141)-INT((AH$29-1)/$K141))*$S141*((1+'Inputs &amp; Summary'!$D$7)^AH$29))),(_xlfn.WEIBULL.DIST(AH$29,$L141,$K141,FALSE)*$S141*((1+'Inputs &amp; Summary'!$D$7)^AH$29))),IF($M141=Lists!$H$3,IF($K141&lt;1,((($R141*(1-$E141)+$Q141*(1-$F141))/$K141)*((1+'Inputs &amp; Summary'!$D$7)^AH$29)),((INT(AH$29/$K141)-INT((AH$29-1)/$K141))*($R141*(1-$E141)+$Q141*(1-$F141))*((1+'Inputs &amp; Summary'!$D$7)^AH$29))),((_xlfn.WEIBULL.DIST(AH$29,$L141,$K141,FALSE)*($R141*(1-$E141)+$Q141*(1-$F141))*((1+'Inputs &amp; Summary'!$D$7)^AH$29))))))</f>
        <v>35.523136046883941</v>
      </c>
      <c r="AI141" s="114">
        <f>$D141*IF(AI$29&gt;'Inputs &amp; Summary'!$D$5,0,IF(AI$29&gt;VLOOKUP($G141,Lists!$J$17:$K$21,2),IF($M141=Lists!$H$3,IF($K141&lt;1,(($S141/$K141)*((1+'Inputs &amp; Summary'!$D$7)^AI$29)),((INT(AI$29/$K141)-INT((AI$29-1)/$K141))*$S141*((1+'Inputs &amp; Summary'!$D$7)^AI$29))),(_xlfn.WEIBULL.DIST(AI$29,$L141,$K141,FALSE)*$S141*((1+'Inputs &amp; Summary'!$D$7)^AI$29))),IF($M141=Lists!$H$3,IF($K141&lt;1,((($R141*(1-$E141)+$Q141*(1-$F141))/$K141)*((1+'Inputs &amp; Summary'!$D$7)^AI$29)),((INT(AI$29/$K141)-INT((AI$29-1)/$K141))*($R141*(1-$E141)+$Q141*(1-$F141))*((1+'Inputs &amp; Summary'!$D$7)^AI$29))),((_xlfn.WEIBULL.DIST(AI$29,$L141,$K141,FALSE)*($R141*(1-$E141)+$Q141*(1-$F141))*((1+'Inputs &amp; Summary'!$D$7)^AI$29))))))</f>
        <v>36.233598767821611</v>
      </c>
      <c r="AJ141" s="114">
        <f>$D141*IF(AJ$29&gt;'Inputs &amp; Summary'!$D$5,0,IF(AJ$29&gt;VLOOKUP($G141,Lists!$J$17:$K$21,2),IF($M141=Lists!$H$3,IF($K141&lt;1,(($S141/$K141)*((1+'Inputs &amp; Summary'!$D$7)^AJ$29)),((INT(AJ$29/$K141)-INT((AJ$29-1)/$K141))*$S141*((1+'Inputs &amp; Summary'!$D$7)^AJ$29))),(_xlfn.WEIBULL.DIST(AJ$29,$L141,$K141,FALSE)*$S141*((1+'Inputs &amp; Summary'!$D$7)^AJ$29))),IF($M141=Lists!$H$3,IF($K141&lt;1,((($R141*(1-$E141)+$Q141*(1-$F141))/$K141)*((1+'Inputs &amp; Summary'!$D$7)^AJ$29)),((INT(AJ$29/$K141)-INT((AJ$29-1)/$K141))*($R141*(1-$E141)+$Q141*(1-$F141))*((1+'Inputs &amp; Summary'!$D$7)^AJ$29))),((_xlfn.WEIBULL.DIST(AJ$29,$L141,$K141,FALSE)*($R141*(1-$E141)+$Q141*(1-$F141))*((1+'Inputs &amp; Summary'!$D$7)^AJ$29))))))</f>
        <v>36.958270743178048</v>
      </c>
      <c r="AK141" s="114">
        <f>$D141*IF(AK$29&gt;'Inputs &amp; Summary'!$D$5,0,IF(AK$29&gt;VLOOKUP($G141,Lists!$J$17:$K$21,2),IF($M141=Lists!$H$3,IF($K141&lt;1,(($S141/$K141)*((1+'Inputs &amp; Summary'!$D$7)^AK$29)),((INT(AK$29/$K141)-INT((AK$29-1)/$K141))*$S141*((1+'Inputs &amp; Summary'!$D$7)^AK$29))),(_xlfn.WEIBULL.DIST(AK$29,$L141,$K141,FALSE)*$S141*((1+'Inputs &amp; Summary'!$D$7)^AK$29))),IF($M141=Lists!$H$3,IF($K141&lt;1,((($R141*(1-$E141)+$Q141*(1-$F141))/$K141)*((1+'Inputs &amp; Summary'!$D$7)^AK$29)),((INT(AK$29/$K141)-INT((AK$29-1)/$K141))*($R141*(1-$E141)+$Q141*(1-$F141))*((1+'Inputs &amp; Summary'!$D$7)^AK$29))),((_xlfn.WEIBULL.DIST(AK$29,$L141,$K141,FALSE)*($R141*(1-$E141)+$Q141*(1-$F141))*((1+'Inputs &amp; Summary'!$D$7)^AK$29))))))</f>
        <v>37.697436158041612</v>
      </c>
      <c r="AL141" s="114">
        <f>$D141*IF(AL$29&gt;'Inputs &amp; Summary'!$D$5,0,IF(AL$29&gt;VLOOKUP($G141,Lists!$J$17:$K$21,2),IF($M141=Lists!$H$3,IF($K141&lt;1,(($S141/$K141)*((1+'Inputs &amp; Summary'!$D$7)^AL$29)),((INT(AL$29/$K141)-INT((AL$29-1)/$K141))*$S141*((1+'Inputs &amp; Summary'!$D$7)^AL$29))),(_xlfn.WEIBULL.DIST(AL$29,$L141,$K141,FALSE)*$S141*((1+'Inputs &amp; Summary'!$D$7)^AL$29))),IF($M141=Lists!$H$3,IF($K141&lt;1,((($R141*(1-$E141)+$Q141*(1-$F141))/$K141)*((1+'Inputs &amp; Summary'!$D$7)^AL$29)),((INT(AL$29/$K141)-INT((AL$29-1)/$K141))*($R141*(1-$E141)+$Q141*(1-$F141))*((1+'Inputs &amp; Summary'!$D$7)^AL$29))),((_xlfn.WEIBULL.DIST(AL$29,$L141,$K141,FALSE)*($R141*(1-$E141)+$Q141*(1-$F141))*((1+'Inputs &amp; Summary'!$D$7)^AL$29))))))</f>
        <v>38.451384881202443</v>
      </c>
      <c r="AM141" s="114">
        <f>$D141*IF(AM$29&gt;'Inputs &amp; Summary'!$D$5,0,IF(AM$29&gt;VLOOKUP($G141,Lists!$J$17:$K$21,2),IF($M141=Lists!$H$3,IF($K141&lt;1,(($S141/$K141)*((1+'Inputs &amp; Summary'!$D$7)^AM$29)),((INT(AM$29/$K141)-INT((AM$29-1)/$K141))*$S141*((1+'Inputs &amp; Summary'!$D$7)^AM$29))),(_xlfn.WEIBULL.DIST(AM$29,$L141,$K141,FALSE)*$S141*((1+'Inputs &amp; Summary'!$D$7)^AM$29))),IF($M141=Lists!$H$3,IF($K141&lt;1,((($R141*(1-$E141)+$Q141*(1-$F141))/$K141)*((1+'Inputs &amp; Summary'!$D$7)^AM$29)),((INT(AM$29/$K141)-INT((AM$29-1)/$K141))*($R141*(1-$E141)+$Q141*(1-$F141))*((1+'Inputs &amp; Summary'!$D$7)^AM$29))),((_xlfn.WEIBULL.DIST(AM$29,$L141,$K141,FALSE)*($R141*(1-$E141)+$Q141*(1-$F141))*((1+'Inputs &amp; Summary'!$D$7)^AM$29))))))</f>
        <v>39.220412578826483</v>
      </c>
      <c r="AN141" s="114">
        <f>$D141*IF(AN$29&gt;'Inputs &amp; Summary'!$D$5,0,IF(AN$29&gt;VLOOKUP($G141,Lists!$J$17:$K$21,2),IF($M141=Lists!$H$3,IF($K141&lt;1,(($S141/$K141)*((1+'Inputs &amp; Summary'!$D$7)^AN$29)),((INT(AN$29/$K141)-INT((AN$29-1)/$K141))*$S141*((1+'Inputs &amp; Summary'!$D$7)^AN$29))),(_xlfn.WEIBULL.DIST(AN$29,$L141,$K141,FALSE)*$S141*((1+'Inputs &amp; Summary'!$D$7)^AN$29))),IF($M141=Lists!$H$3,IF($K141&lt;1,((($R141*(1-$E141)+$Q141*(1-$F141))/$K141)*((1+'Inputs &amp; Summary'!$D$7)^AN$29)),((INT(AN$29/$K141)-INT((AN$29-1)/$K141))*($R141*(1-$E141)+$Q141*(1-$F141))*((1+'Inputs &amp; Summary'!$D$7)^AN$29))),((_xlfn.WEIBULL.DIST(AN$29,$L141,$K141,FALSE)*($R141*(1-$E141)+$Q141*(1-$F141))*((1+'Inputs &amp; Summary'!$D$7)^AN$29))))))</f>
        <v>40.00482083040302</v>
      </c>
      <c r="AO141" s="114">
        <f>$D141*IF(AO$29&gt;'Inputs &amp; Summary'!$D$5,0,IF(AO$29&gt;VLOOKUP($G141,Lists!$J$17:$K$21,2),IF($M141=Lists!$H$3,IF($K141&lt;1,(($S141/$K141)*((1+'Inputs &amp; Summary'!$D$7)^AO$29)),((INT(AO$29/$K141)-INT((AO$29-1)/$K141))*$S141*((1+'Inputs &amp; Summary'!$D$7)^AO$29))),(_xlfn.WEIBULL.DIST(AO$29,$L141,$K141,FALSE)*$S141*((1+'Inputs &amp; Summary'!$D$7)^AO$29))),IF($M141=Lists!$H$3,IF($K141&lt;1,((($R141*(1-$E141)+$Q141*(1-$F141))/$K141)*((1+'Inputs &amp; Summary'!$D$7)^AO$29)),((INT(AO$29/$K141)-INT((AO$29-1)/$K141))*($R141*(1-$E141)+$Q141*(1-$F141))*((1+'Inputs &amp; Summary'!$D$7)^AO$29))),((_xlfn.WEIBULL.DIST(AO$29,$L141,$K141,FALSE)*($R141*(1-$E141)+$Q141*(1-$F141))*((1+'Inputs &amp; Summary'!$D$7)^AO$29))))))</f>
        <v>40.804917247011083</v>
      </c>
      <c r="AP141" s="114">
        <f>$D141*IF(AP$29&gt;'Inputs &amp; Summary'!$D$5,0,IF(AP$29&gt;VLOOKUP($G141,Lists!$J$17:$K$21,2),IF($M141=Lists!$H$3,IF($K141&lt;1,(($S141/$K141)*((1+'Inputs &amp; Summary'!$D$7)^AP$29)),((INT(AP$29/$K141)-INT((AP$29-1)/$K141))*$S141*((1+'Inputs &amp; Summary'!$D$7)^AP$29))),(_xlfn.WEIBULL.DIST(AP$29,$L141,$K141,FALSE)*$S141*((1+'Inputs &amp; Summary'!$D$7)^AP$29))),IF($M141=Lists!$H$3,IF($K141&lt;1,((($R141*(1-$E141)+$Q141*(1-$F141))/$K141)*((1+'Inputs &amp; Summary'!$D$7)^AP$29)),((INT(AP$29/$K141)-INT((AP$29-1)/$K141))*($R141*(1-$E141)+$Q141*(1-$F141))*((1+'Inputs &amp; Summary'!$D$7)^AP$29))),((_xlfn.WEIBULL.DIST(AP$29,$L141,$K141,FALSE)*($R141*(1-$E141)+$Q141*(1-$F141))*((1+'Inputs &amp; Summary'!$D$7)^AP$29))))))</f>
        <v>41.621015591951299</v>
      </c>
      <c r="AQ141" s="114">
        <f>$D141*IF(AQ$29&gt;'Inputs &amp; Summary'!$D$5,0,IF(AQ$29&gt;VLOOKUP($G141,Lists!$J$17:$K$21,2),IF($M141=Lists!$H$3,IF($K141&lt;1,(($S141/$K141)*((1+'Inputs &amp; Summary'!$D$7)^AQ$29)),((INT(AQ$29/$K141)-INT((AQ$29-1)/$K141))*$S141*((1+'Inputs &amp; Summary'!$D$7)^AQ$29))),(_xlfn.WEIBULL.DIST(AQ$29,$L141,$K141,FALSE)*$S141*((1+'Inputs &amp; Summary'!$D$7)^AQ$29))),IF($M141=Lists!$H$3,IF($K141&lt;1,((($R141*(1-$E141)+$Q141*(1-$F141))/$K141)*((1+'Inputs &amp; Summary'!$D$7)^AQ$29)),((INT(AQ$29/$K141)-INT((AQ$29-1)/$K141))*($R141*(1-$E141)+$Q141*(1-$F141))*((1+'Inputs &amp; Summary'!$D$7)^AQ$29))),((_xlfn.WEIBULL.DIST(AQ$29,$L141,$K141,FALSE)*($R141*(1-$E141)+$Q141*(1-$F141))*((1+'Inputs &amp; Summary'!$D$7)^AQ$29))))))</f>
        <v>42.453435903790329</v>
      </c>
      <c r="AR141" s="114">
        <f>$D141*IF(AR$29&gt;'Inputs &amp; Summary'!$D$5,0,IF(AR$29&gt;VLOOKUP($G141,Lists!$J$17:$K$21,2),IF($M141=Lists!$H$3,IF($K141&lt;1,(($S141/$K141)*((1+'Inputs &amp; Summary'!$D$7)^AR$29)),((INT(AR$29/$K141)-INT((AR$29-1)/$K141))*$S141*((1+'Inputs &amp; Summary'!$D$7)^AR$29))),(_xlfn.WEIBULL.DIST(AR$29,$L141,$K141,FALSE)*$S141*((1+'Inputs &amp; Summary'!$D$7)^AR$29))),IF($M141=Lists!$H$3,IF($K141&lt;1,((($R141*(1-$E141)+$Q141*(1-$F141))/$K141)*((1+'Inputs &amp; Summary'!$D$7)^AR$29)),((INT(AR$29/$K141)-INT((AR$29-1)/$K141))*($R141*(1-$E141)+$Q141*(1-$F141))*((1+'Inputs &amp; Summary'!$D$7)^AR$29))),((_xlfn.WEIBULL.DIST(AR$29,$L141,$K141,FALSE)*($R141*(1-$E141)+$Q141*(1-$F141))*((1+'Inputs &amp; Summary'!$D$7)^AR$29))))))</f>
        <v>43.302504621866134</v>
      </c>
      <c r="AS141" s="114">
        <f>$D141*IF(AS$29&gt;'Inputs &amp; Summary'!$D$5,0,IF(AS$29&gt;VLOOKUP($G141,Lists!$J$17:$K$21,2),IF($M141=Lists!$H$3,IF($K141&lt;1,(($S141/$K141)*((1+'Inputs &amp; Summary'!$D$7)^AS$29)),((INT(AS$29/$K141)-INT((AS$29-1)/$K141))*$S141*((1+'Inputs &amp; Summary'!$D$7)^AS$29))),(_xlfn.WEIBULL.DIST(AS$29,$L141,$K141,FALSE)*$S141*((1+'Inputs &amp; Summary'!$D$7)^AS$29))),IF($M141=Lists!$H$3,IF($K141&lt;1,((($R141*(1-$E141)+$Q141*(1-$F141))/$K141)*((1+'Inputs &amp; Summary'!$D$7)^AS$29)),((INT(AS$29/$K141)-INT((AS$29-1)/$K141))*($R141*(1-$E141)+$Q141*(1-$F141))*((1+'Inputs &amp; Summary'!$D$7)^AS$29))),((_xlfn.WEIBULL.DIST(AS$29,$L141,$K141,FALSE)*($R141*(1-$E141)+$Q141*(1-$F141))*((1+'Inputs &amp; Summary'!$D$7)^AS$29))))))</f>
        <v>0</v>
      </c>
      <c r="AT141" s="114">
        <f>$D141*IF(AT$29&gt;'Inputs &amp; Summary'!$D$5,0,IF(AT$29&gt;VLOOKUP($G141,Lists!$J$17:$K$21,2),IF($M141=Lists!$H$3,IF($K141&lt;1,(($S141/$K141)*((1+'Inputs &amp; Summary'!$D$7)^AT$29)),((INT(AT$29/$K141)-INT((AT$29-1)/$K141))*$S141*((1+'Inputs &amp; Summary'!$D$7)^AT$29))),(_xlfn.WEIBULL.DIST(AT$29,$L141,$K141,FALSE)*$S141*((1+'Inputs &amp; Summary'!$D$7)^AT$29))),IF($M141=Lists!$H$3,IF($K141&lt;1,((($R141*(1-$E141)+$Q141*(1-$F141))/$K141)*((1+'Inputs &amp; Summary'!$D$7)^AT$29)),((INT(AT$29/$K141)-INT((AT$29-1)/$K141))*($R141*(1-$E141)+$Q141*(1-$F141))*((1+'Inputs &amp; Summary'!$D$7)^AT$29))),((_xlfn.WEIBULL.DIST(AT$29,$L141,$K141,FALSE)*($R141*(1-$E141)+$Q141*(1-$F141))*((1+'Inputs &amp; Summary'!$D$7)^AT$29))))))</f>
        <v>0</v>
      </c>
      <c r="AU141" s="114">
        <f>$D141*IF(AU$29&gt;'Inputs &amp; Summary'!$D$5,0,IF(AU$29&gt;VLOOKUP($G141,Lists!$J$17:$K$21,2),IF($M141=Lists!$H$3,IF($K141&lt;1,(($S141/$K141)*((1+'Inputs &amp; Summary'!$D$7)^AU$29)),((INT(AU$29/$K141)-INT((AU$29-1)/$K141))*$S141*((1+'Inputs &amp; Summary'!$D$7)^AU$29))),(_xlfn.WEIBULL.DIST(AU$29,$L141,$K141,FALSE)*$S141*((1+'Inputs &amp; Summary'!$D$7)^AU$29))),IF($M141=Lists!$H$3,IF($K141&lt;1,((($R141*(1-$E141)+$Q141*(1-$F141))/$K141)*((1+'Inputs &amp; Summary'!$D$7)^AU$29)),((INT(AU$29/$K141)-INT((AU$29-1)/$K141))*($R141*(1-$E141)+$Q141*(1-$F141))*((1+'Inputs &amp; Summary'!$D$7)^AU$29))),((_xlfn.WEIBULL.DIST(AU$29,$L141,$K141,FALSE)*($R141*(1-$E141)+$Q141*(1-$F141))*((1+'Inputs &amp; Summary'!$D$7)^AU$29))))))</f>
        <v>0</v>
      </c>
      <c r="AV141" s="114">
        <f>$D141*IF(AV$29&gt;'Inputs &amp; Summary'!$D$5,0,IF(AV$29&gt;VLOOKUP($G141,Lists!$J$17:$K$21,2),IF($M141=Lists!$H$3,IF($K141&lt;1,(($S141/$K141)*((1+'Inputs &amp; Summary'!$D$7)^AV$29)),((INT(AV$29/$K141)-INT((AV$29-1)/$K141))*$S141*((1+'Inputs &amp; Summary'!$D$7)^AV$29))),(_xlfn.WEIBULL.DIST(AV$29,$L141,$K141,FALSE)*$S141*((1+'Inputs &amp; Summary'!$D$7)^AV$29))),IF($M141=Lists!$H$3,IF($K141&lt;1,((($R141*(1-$E141)+$Q141*(1-$F141))/$K141)*((1+'Inputs &amp; Summary'!$D$7)^AV$29)),((INT(AV$29/$K141)-INT((AV$29-1)/$K141))*($R141*(1-$E141)+$Q141*(1-$F141))*((1+'Inputs &amp; Summary'!$D$7)^AV$29))),((_xlfn.WEIBULL.DIST(AV$29,$L141,$K141,FALSE)*($R141*(1-$E141)+$Q141*(1-$F141))*((1+'Inputs &amp; Summary'!$D$7)^AV$29))))))</f>
        <v>0</v>
      </c>
      <c r="AW141" s="114">
        <f>$D141*IF(AW$29&gt;'Inputs &amp; Summary'!$D$5,0,IF(AW$29&gt;VLOOKUP($G141,Lists!$J$17:$K$21,2),IF($M141=Lists!$H$3,IF($K141&lt;1,(($S141/$K141)*((1+'Inputs &amp; Summary'!$D$7)^AW$29)),((INT(AW$29/$K141)-INT((AW$29-1)/$K141))*$S141*((1+'Inputs &amp; Summary'!$D$7)^AW$29))),(_xlfn.WEIBULL.DIST(AW$29,$L141,$K141,FALSE)*$S141*((1+'Inputs &amp; Summary'!$D$7)^AW$29))),IF($M141=Lists!$H$3,IF($K141&lt;1,((($R141*(1-$E141)+$Q141*(1-$F141))/$K141)*((1+'Inputs &amp; Summary'!$D$7)^AW$29)),((INT(AW$29/$K141)-INT((AW$29-1)/$K141))*($R141*(1-$E141)+$Q141*(1-$F141))*((1+'Inputs &amp; Summary'!$D$7)^AW$29))),((_xlfn.WEIBULL.DIST(AW$29,$L141,$K141,FALSE)*($R141*(1-$E141)+$Q141*(1-$F141))*((1+'Inputs &amp; Summary'!$D$7)^AW$29))))))</f>
        <v>0</v>
      </c>
      <c r="AX141" s="114">
        <f>$D141*IF(AX$29&gt;'Inputs &amp; Summary'!$D$5,0,IF(AX$29&gt;VLOOKUP($G141,Lists!$J$17:$K$21,2),IF($M141=Lists!$H$3,IF($K141&lt;1,(($S141/$K141)*((1+'Inputs &amp; Summary'!$D$7)^AX$29)),((INT(AX$29/$K141)-INT((AX$29-1)/$K141))*$S141*((1+'Inputs &amp; Summary'!$D$7)^AX$29))),(_xlfn.WEIBULL.DIST(AX$29,$L141,$K141,FALSE)*$S141*((1+'Inputs &amp; Summary'!$D$7)^AX$29))),IF($M141=Lists!$H$3,IF($K141&lt;1,((($R141*(1-$E141)+$Q141*(1-$F141))/$K141)*((1+'Inputs &amp; Summary'!$D$7)^AX$29)),((INT(AX$29/$K141)-INT((AX$29-1)/$K141))*($R141*(1-$E141)+$Q141*(1-$F141))*((1+'Inputs &amp; Summary'!$D$7)^AX$29))),((_xlfn.WEIBULL.DIST(AX$29,$L141,$K141,FALSE)*($R141*(1-$E141)+$Q141*(1-$F141))*((1+'Inputs &amp; Summary'!$D$7)^AX$29))))))</f>
        <v>0</v>
      </c>
      <c r="AY141" s="114">
        <f>$D141*IF(AY$29&gt;'Inputs &amp; Summary'!$D$5,0,IF(AY$29&gt;VLOOKUP($G141,Lists!$J$17:$K$21,2),IF($M141=Lists!$H$3,IF($K141&lt;1,(($S141/$K141)*((1+'Inputs &amp; Summary'!$D$7)^AY$29)),((INT(AY$29/$K141)-INT((AY$29-1)/$K141))*$S141*((1+'Inputs &amp; Summary'!$D$7)^AY$29))),(_xlfn.WEIBULL.DIST(AY$29,$L141,$K141,FALSE)*$S141*((1+'Inputs &amp; Summary'!$D$7)^AY$29))),IF($M141=Lists!$H$3,IF($K141&lt;1,((($R141*(1-$E141)+$Q141*(1-$F141))/$K141)*((1+'Inputs &amp; Summary'!$D$7)^AY$29)),((INT(AY$29/$K141)-INT((AY$29-1)/$K141))*($R141*(1-$E141)+$Q141*(1-$F141))*((1+'Inputs &amp; Summary'!$D$7)^AY$29))),((_xlfn.WEIBULL.DIST(AY$29,$L141,$K141,FALSE)*($R141*(1-$E141)+$Q141*(1-$F141))*((1+'Inputs &amp; Summary'!$D$7)^AY$29))))))</f>
        <v>0</v>
      </c>
      <c r="AZ141" s="114">
        <f>$D141*IF(AZ$29&gt;'Inputs &amp; Summary'!$D$5,0,IF(AZ$29&gt;VLOOKUP($G141,Lists!$J$17:$K$21,2),IF($M141=Lists!$H$3,IF($K141&lt;1,(($S141/$K141)*((1+'Inputs &amp; Summary'!$D$7)^AZ$29)),((INT(AZ$29/$K141)-INT((AZ$29-1)/$K141))*$S141*((1+'Inputs &amp; Summary'!$D$7)^AZ$29))),(_xlfn.WEIBULL.DIST(AZ$29,$L141,$K141,FALSE)*$S141*((1+'Inputs &amp; Summary'!$D$7)^AZ$29))),IF($M141=Lists!$H$3,IF($K141&lt;1,((($R141*(1-$E141)+$Q141*(1-$F141))/$K141)*((1+'Inputs &amp; Summary'!$D$7)^AZ$29)),((INT(AZ$29/$K141)-INT((AZ$29-1)/$K141))*($R141*(1-$E141)+$Q141*(1-$F141))*((1+'Inputs &amp; Summary'!$D$7)^AZ$29))),((_xlfn.WEIBULL.DIST(AZ$29,$L141,$K141,FALSE)*($R141*(1-$E141)+$Q141*(1-$F141))*((1+'Inputs &amp; Summary'!$D$7)^AZ$29))))))</f>
        <v>0</v>
      </c>
      <c r="BA141" s="114">
        <f>$D141*IF(BA$29&gt;'Inputs &amp; Summary'!$D$5,0,IF(BA$29&gt;VLOOKUP($G141,Lists!$J$17:$K$21,2),IF($M141=Lists!$H$3,IF($K141&lt;1,(($S141/$K141)*((1+'Inputs &amp; Summary'!$D$7)^BA$29)),((INT(BA$29/$K141)-INT((BA$29-1)/$K141))*$S141*((1+'Inputs &amp; Summary'!$D$7)^BA$29))),(_xlfn.WEIBULL.DIST(BA$29,$L141,$K141,FALSE)*$S141*((1+'Inputs &amp; Summary'!$D$7)^BA$29))),IF($M141=Lists!$H$3,IF($K141&lt;1,((($R141*(1-$E141)+$Q141*(1-$F141))/$K141)*((1+'Inputs &amp; Summary'!$D$7)^BA$29)),((INT(BA$29/$K141)-INT((BA$29-1)/$K141))*($R141*(1-$E141)+$Q141*(1-$F141))*((1+'Inputs &amp; Summary'!$D$7)^BA$29))),((_xlfn.WEIBULL.DIST(BA$29,$L141,$K141,FALSE)*($R141*(1-$E141)+$Q141*(1-$F141))*((1+'Inputs &amp; Summary'!$D$7)^BA$29))))))</f>
        <v>0</v>
      </c>
      <c r="BB141" s="114">
        <f>$D141*IF(BB$29&gt;'Inputs &amp; Summary'!$D$5,0,IF(BB$29&gt;VLOOKUP($G141,Lists!$J$17:$K$21,2),IF($M141=Lists!$H$3,IF($K141&lt;1,(($S141/$K141)*((1+'Inputs &amp; Summary'!$D$7)^BB$29)),((INT(BB$29/$K141)-INT((BB$29-1)/$K141))*$S141*((1+'Inputs &amp; Summary'!$D$7)^BB$29))),(_xlfn.WEIBULL.DIST(BB$29,$L141,$K141,FALSE)*$S141*((1+'Inputs &amp; Summary'!$D$7)^BB$29))),IF($M141=Lists!$H$3,IF($K141&lt;1,((($R141*(1-$E141)+$Q141*(1-$F141))/$K141)*((1+'Inputs &amp; Summary'!$D$7)^BB$29)),((INT(BB$29/$K141)-INT((BB$29-1)/$K141))*($R141*(1-$E141)+$Q141*(1-$F141))*((1+'Inputs &amp; Summary'!$D$7)^BB$29))),((_xlfn.WEIBULL.DIST(BB$29,$L141,$K141,FALSE)*($R141*(1-$E141)+$Q141*(1-$F141))*((1+'Inputs &amp; Summary'!$D$7)^BB$29))))))</f>
        <v>0</v>
      </c>
      <c r="BC141" s="114">
        <f>$D141*IF(BC$29&gt;'Inputs &amp; Summary'!$D$5,0,IF(BC$29&gt;VLOOKUP($G141,Lists!$J$17:$K$21,2),IF($M141=Lists!$H$3,IF($K141&lt;1,(($S141/$K141)*((1+'Inputs &amp; Summary'!$D$7)^BC$29)),((INT(BC$29/$K141)-INT((BC$29-1)/$K141))*$S141*((1+'Inputs &amp; Summary'!$D$7)^BC$29))),(_xlfn.WEIBULL.DIST(BC$29,$L141,$K141,FALSE)*$S141*((1+'Inputs &amp; Summary'!$D$7)^BC$29))),IF($M141=Lists!$H$3,IF($K141&lt;1,((($R141*(1-$E141)+$Q141*(1-$F141))/$K141)*((1+'Inputs &amp; Summary'!$D$7)^BC$29)),((INT(BC$29/$K141)-INT((BC$29-1)/$K141))*($R141*(1-$E141)+$Q141*(1-$F141))*((1+'Inputs &amp; Summary'!$D$7)^BC$29))),((_xlfn.WEIBULL.DIST(BC$29,$L141,$K141,FALSE)*($R141*(1-$E141)+$Q141*(1-$F141))*((1+'Inputs &amp; Summary'!$D$7)^BC$29))))))</f>
        <v>0</v>
      </c>
      <c r="BD141" s="114">
        <f>$D141*IF(BD$29&gt;'Inputs &amp; Summary'!$D$5,0,IF(BD$29&gt;VLOOKUP($G141,Lists!$J$17:$K$21,2),IF($M141=Lists!$H$3,IF($K141&lt;1,(($S141/$K141)*((1+'Inputs &amp; Summary'!$D$7)^BD$29)),((INT(BD$29/$K141)-INT((BD$29-1)/$K141))*$S141*((1+'Inputs &amp; Summary'!$D$7)^BD$29))),(_xlfn.WEIBULL.DIST(BD$29,$L141,$K141,FALSE)*$S141*((1+'Inputs &amp; Summary'!$D$7)^BD$29))),IF($M141=Lists!$H$3,IF($K141&lt;1,((($R141*(1-$E141)+$Q141*(1-$F141))/$K141)*((1+'Inputs &amp; Summary'!$D$7)^BD$29)),((INT(BD$29/$K141)-INT((BD$29-1)/$K141))*($R141*(1-$E141)+$Q141*(1-$F141))*((1+'Inputs &amp; Summary'!$D$7)^BD$29))),((_xlfn.WEIBULL.DIST(BD$29,$L141,$K141,FALSE)*($R141*(1-$E141)+$Q141*(1-$F141))*((1+'Inputs &amp; Summary'!$D$7)^BD$29))))))</f>
        <v>0</v>
      </c>
      <c r="BE141" s="114">
        <f>$D141*IF(BE$29&gt;'Inputs &amp; Summary'!$D$5,0,IF(BE$29&gt;VLOOKUP($G141,Lists!$J$17:$K$21,2),IF($M141=Lists!$H$3,IF($K141&lt;1,(($S141/$K141)*((1+'Inputs &amp; Summary'!$D$7)^BE$29)),((INT(BE$29/$K141)-INT((BE$29-1)/$K141))*$S141*((1+'Inputs &amp; Summary'!$D$7)^BE$29))),(_xlfn.WEIBULL.DIST(BE$29,$L141,$K141,FALSE)*$S141*((1+'Inputs &amp; Summary'!$D$7)^BE$29))),IF($M141=Lists!$H$3,IF($K141&lt;1,((($R141*(1-$E141)+$Q141*(1-$F141))/$K141)*((1+'Inputs &amp; Summary'!$D$7)^BE$29)),((INT(BE$29/$K141)-INT((BE$29-1)/$K141))*($R141*(1-$E141)+$Q141*(1-$F141))*((1+'Inputs &amp; Summary'!$D$7)^BE$29))),((_xlfn.WEIBULL.DIST(BE$29,$L141,$K141,FALSE)*($R141*(1-$E141)+$Q141*(1-$F141))*((1+'Inputs &amp; Summary'!$D$7)^BE$29))))))</f>
        <v>0</v>
      </c>
      <c r="BF141" s="114">
        <f>$D141*IF(BF$29&gt;'Inputs &amp; Summary'!$D$5,0,IF(BF$29&gt;VLOOKUP($G141,Lists!$J$17:$K$21,2),IF($M141=Lists!$H$3,IF($K141&lt;1,(($S141/$K141)*((1+'Inputs &amp; Summary'!$D$7)^BF$29)),((INT(BF$29/$K141)-INT((BF$29-1)/$K141))*$S141*((1+'Inputs &amp; Summary'!$D$7)^BF$29))),(_xlfn.WEIBULL.DIST(BF$29,$L141,$K141,FALSE)*$S141*((1+'Inputs &amp; Summary'!$D$7)^BF$29))),IF($M141=Lists!$H$3,IF($K141&lt;1,((($R141*(1-$E141)+$Q141*(1-$F141))/$K141)*((1+'Inputs &amp; Summary'!$D$7)^BF$29)),((INT(BF$29/$K141)-INT((BF$29-1)/$K141))*($R141*(1-$E141)+$Q141*(1-$F141))*((1+'Inputs &amp; Summary'!$D$7)^BF$29))),((_xlfn.WEIBULL.DIST(BF$29,$L141,$K141,FALSE)*($R141*(1-$E141)+$Q141*(1-$F141))*((1+'Inputs &amp; Summary'!$D$7)^BF$29))))))</f>
        <v>0</v>
      </c>
      <c r="BG141" s="114">
        <f>$D141*IF(BG$29&gt;'Inputs &amp; Summary'!$D$5,0,IF(BG$29&gt;VLOOKUP($G141,Lists!$J$17:$K$21,2),IF($M141=Lists!$H$3,IF($K141&lt;1,(($S141/$K141)*((1+'Inputs &amp; Summary'!$D$7)^BG$29)),((INT(BG$29/$K141)-INT((BG$29-1)/$K141))*$S141*((1+'Inputs &amp; Summary'!$D$7)^BG$29))),(_xlfn.WEIBULL.DIST(BG$29,$L141,$K141,FALSE)*$S141*((1+'Inputs &amp; Summary'!$D$7)^BG$29))),IF($M141=Lists!$H$3,IF($K141&lt;1,((($R141*(1-$E141)+$Q141*(1-$F141))/$K141)*((1+'Inputs &amp; Summary'!$D$7)^BG$29)),((INT(BG$29/$K141)-INT((BG$29-1)/$K141))*($R141*(1-$E141)+$Q141*(1-$F141))*((1+'Inputs &amp; Summary'!$D$7)^BG$29))),((_xlfn.WEIBULL.DIST(BG$29,$L141,$K141,FALSE)*($R141*(1-$E141)+$Q141*(1-$F141))*((1+'Inputs &amp; Summary'!$D$7)^BG$29))))))</f>
        <v>0</v>
      </c>
      <c r="BH141" s="114">
        <f>$D141*IF(BH$29&gt;'Inputs &amp; Summary'!$D$5,0,IF(BH$29&gt;VLOOKUP($G141,Lists!$J$17:$K$21,2),IF($M141=Lists!$H$3,IF($K141&lt;1,(($S141/$K141)*((1+'Inputs &amp; Summary'!$D$7)^BH$29)),((INT(BH$29/$K141)-INT((BH$29-1)/$K141))*$S141*((1+'Inputs &amp; Summary'!$D$7)^BH$29))),(_xlfn.WEIBULL.DIST(BH$29,$L141,$K141,FALSE)*$S141*((1+'Inputs &amp; Summary'!$D$7)^BH$29))),IF($M141=Lists!$H$3,IF($K141&lt;1,((($R141*(1-$E141)+$Q141*(1-$F141))/$K141)*((1+'Inputs &amp; Summary'!$D$7)^BH$29)),((INT(BH$29/$K141)-INT((BH$29-1)/$K141))*($R141*(1-$E141)+$Q141*(1-$F141))*((1+'Inputs &amp; Summary'!$D$7)^BH$29))),((_xlfn.WEIBULL.DIST(BH$29,$L141,$K141,FALSE)*($R141*(1-$E141)+$Q141*(1-$F141))*((1+'Inputs &amp; Summary'!$D$7)^BH$29))))))</f>
        <v>0</v>
      </c>
      <c r="BI141" s="114">
        <f>$D141*IF(BI$29&gt;'Inputs &amp; Summary'!$D$5,0,IF(BI$29&gt;VLOOKUP($G141,Lists!$J$17:$K$21,2),IF($M141=Lists!$H$3,IF($K141&lt;1,(($S141/$K141)*((1+'Inputs &amp; Summary'!$D$7)^BI$29)),((INT(BI$29/$K141)-INT((BI$29-1)/$K141))*$S141*((1+'Inputs &amp; Summary'!$D$7)^BI$29))),(_xlfn.WEIBULL.DIST(BI$29,$L141,$K141,FALSE)*$S141*((1+'Inputs &amp; Summary'!$D$7)^BI$29))),IF($M141=Lists!$H$3,IF($K141&lt;1,((($R141*(1-$E141)+$Q141*(1-$F141))/$K141)*((1+'Inputs &amp; Summary'!$D$7)^BI$29)),((INT(BI$29/$K141)-INT((BI$29-1)/$K141))*($R141*(1-$E141)+$Q141*(1-$F141))*((1+'Inputs &amp; Summary'!$D$7)^BI$29))),((_xlfn.WEIBULL.DIST(BI$29,$L141,$K141,FALSE)*($R141*(1-$E141)+$Q141*(1-$F141))*((1+'Inputs &amp; Summary'!$D$7)^BI$29))))))</f>
        <v>0</v>
      </c>
      <c r="BJ141" s="114">
        <f>$D141*IF(BJ$29&gt;'Inputs &amp; Summary'!$D$5,0,IF(BJ$29&gt;VLOOKUP($G141,Lists!$J$17:$K$21,2),IF($M141=Lists!$H$3,IF($K141&lt;1,(($S141/$K141)*((1+'Inputs &amp; Summary'!$D$7)^BJ$29)),((INT(BJ$29/$K141)-INT((BJ$29-1)/$K141))*$S141*((1+'Inputs &amp; Summary'!$D$7)^BJ$29))),(_xlfn.WEIBULL.DIST(BJ$29,$L141,$K141,FALSE)*$S141*((1+'Inputs &amp; Summary'!$D$7)^BJ$29))),IF($M141=Lists!$H$3,IF($K141&lt;1,((($R141*(1-$E141)+$Q141*(1-$F141))/$K141)*((1+'Inputs &amp; Summary'!$D$7)^BJ$29)),((INT(BJ$29/$K141)-INT((BJ$29-1)/$K141))*($R141*(1-$E141)+$Q141*(1-$F141))*((1+'Inputs &amp; Summary'!$D$7)^BJ$29))),((_xlfn.WEIBULL.DIST(BJ$29,$L141,$K141,FALSE)*($R141*(1-$E141)+$Q141*(1-$F141))*((1+'Inputs &amp; Summary'!$D$7)^BJ$29))))))</f>
        <v>0</v>
      </c>
      <c r="BK141" s="114">
        <f>$D141*IF(BK$29&gt;'Inputs &amp; Summary'!$D$5,0,IF(BK$29&gt;VLOOKUP($G141,Lists!$J$17:$K$21,2),IF($M141=Lists!$H$3,IF($K141&lt;1,(($S141/$K141)*((1+'Inputs &amp; Summary'!$D$7)^BK$29)),((INT(BK$29/$K141)-INT((BK$29-1)/$K141))*$S141*((1+'Inputs &amp; Summary'!$D$7)^BK$29))),(_xlfn.WEIBULL.DIST(BK$29,$L141,$K141,FALSE)*$S141*((1+'Inputs &amp; Summary'!$D$7)^BK$29))),IF($M141=Lists!$H$3,IF($K141&lt;1,((($R141*(1-$E141)+$Q141*(1-$F141))/$K141)*((1+'Inputs &amp; Summary'!$D$7)^BK$29)),((INT(BK$29/$K141)-INT((BK$29-1)/$K141))*($R141*(1-$E141)+$Q141*(1-$F141))*((1+'Inputs &amp; Summary'!$D$7)^BK$29))),((_xlfn.WEIBULL.DIST(BK$29,$L141,$K141,FALSE)*($R141*(1-$E141)+$Q141*(1-$F141))*((1+'Inputs &amp; Summary'!$D$7)^BK$29))))))</f>
        <v>0</v>
      </c>
      <c r="BL141" s="114">
        <f>$D141*IF(BL$29&gt;'Inputs &amp; Summary'!$D$5,0,IF(BL$29&gt;VLOOKUP($G141,Lists!$J$17:$K$21,2),IF($M141=Lists!$H$3,IF($K141&lt;1,(($S141/$K141)*((1+'Inputs &amp; Summary'!$D$7)^BL$29)),((INT(BL$29/$K141)-INT((BL$29-1)/$K141))*$S141*((1+'Inputs &amp; Summary'!$D$7)^BL$29))),(_xlfn.WEIBULL.DIST(BL$29,$L141,$K141,FALSE)*$S141*((1+'Inputs &amp; Summary'!$D$7)^BL$29))),IF($M141=Lists!$H$3,IF($K141&lt;1,((($R141*(1-$E141)+$Q141*(1-$F141))/$K141)*((1+'Inputs &amp; Summary'!$D$7)^BL$29)),((INT(BL$29/$K141)-INT((BL$29-1)/$K141))*($R141*(1-$E141)+$Q141*(1-$F141))*((1+'Inputs &amp; Summary'!$D$7)^BL$29))),((_xlfn.WEIBULL.DIST(BL$29,$L141,$K141,FALSE)*($R141*(1-$E141)+$Q141*(1-$F141))*((1+'Inputs &amp; Summary'!$D$7)^BL$29))))))</f>
        <v>0</v>
      </c>
    </row>
    <row r="142" spans="1:64" x14ac:dyDescent="0.3">
      <c r="A142" s="79" t="s">
        <v>182</v>
      </c>
      <c r="B142" s="33" t="s">
        <v>307</v>
      </c>
      <c r="C142" s="33" t="s">
        <v>39</v>
      </c>
      <c r="D142" s="115">
        <v>0</v>
      </c>
      <c r="E142" s="68">
        <v>0</v>
      </c>
      <c r="F142" s="68">
        <v>0</v>
      </c>
      <c r="G142" s="213" t="s">
        <v>433</v>
      </c>
      <c r="H142" s="34"/>
      <c r="I142" s="34" t="s">
        <v>94</v>
      </c>
      <c r="J142" s="33">
        <f>VLOOKUP(I142,'Labor Rates'!$A$1:$B$16,2)</f>
        <v>21.23076923076923</v>
      </c>
      <c r="K142" s="35">
        <v>1</v>
      </c>
      <c r="L142" s="35">
        <v>1</v>
      </c>
      <c r="M142" s="33" t="s">
        <v>259</v>
      </c>
      <c r="N142" s="84">
        <f>'Inputs &amp; Summary'!$D$42/'Inputs &amp; Summary'!$D$45</f>
        <v>103.04449648711943</v>
      </c>
      <c r="O142" s="35">
        <v>0.15</v>
      </c>
      <c r="P142" s="5">
        <v>1</v>
      </c>
      <c r="Q142" s="73">
        <f t="shared" si="21"/>
        <v>328.15708881282643</v>
      </c>
      <c r="R142" s="73">
        <f t="shared" si="22"/>
        <v>103.04449648711943</v>
      </c>
      <c r="S142" s="74">
        <f t="shared" si="23"/>
        <v>0</v>
      </c>
      <c r="T142" s="88"/>
      <c r="U142" s="80"/>
      <c r="V142" s="87">
        <f t="shared" si="24"/>
        <v>0</v>
      </c>
      <c r="W142" s="87">
        <f>NPV('Inputs &amp; Summary'!$D$6,Y142:BL142)</f>
        <v>0</v>
      </c>
      <c r="X142" s="90">
        <f t="shared" si="25"/>
        <v>0</v>
      </c>
      <c r="Y142" s="114">
        <f>$D142*IF(Y$29&gt;'Inputs &amp; Summary'!$D$5,0,IF(Y$29&gt;VLOOKUP($G142,Lists!$J$17:$K$21,2),IF($M142=Lists!$H$3,IF($K142&lt;1,(($S142/$K142)*((1+'Inputs &amp; Summary'!$D$7)^Y$29)),((INT(Y$29/$K142)-INT((Y$29-1)/$K142))*$S142*((1+'Inputs &amp; Summary'!$D$7)^Y$29))),(_xlfn.WEIBULL.DIST(Y$29,$L142,$K142,FALSE)*$S142*((1+'Inputs &amp; Summary'!$D$7)^Y$29))),IF($M142=Lists!$H$3,IF($K142&lt;1,((($R142*(1-$E142)+$Q142*(1-$F142))/$K142)*((1+'Inputs &amp; Summary'!$D$7)^Y$29)),((INT(Y$29/$K142)-INT((Y$29-1)/$K142))*($R142*(1-$E142)+$Q142*(1-$F142))*((1+'Inputs &amp; Summary'!$D$7)^Y$29))),((_xlfn.WEIBULL.DIST(Y$29,$L142,$K142,FALSE)*($R142*(1-$E142)+$Q142*(1-$F142))*((1+'Inputs &amp; Summary'!$D$7)^Y$29))))))</f>
        <v>0</v>
      </c>
      <c r="Z142" s="114">
        <f>$D142*IF(Z$29&gt;'Inputs &amp; Summary'!$D$5,0,IF(Z$29&gt;VLOOKUP($G142,Lists!$J$17:$K$21,2),IF($M142=Lists!$H$3,IF($K142&lt;1,(($S142/$K142)*((1+'Inputs &amp; Summary'!$D$7)^Z$29)),((INT(Z$29/$K142)-INT((Z$29-1)/$K142))*$S142*((1+'Inputs &amp; Summary'!$D$7)^Z$29))),(_xlfn.WEIBULL.DIST(Z$29,$L142,$K142,FALSE)*$S142*((1+'Inputs &amp; Summary'!$D$7)^Z$29))),IF($M142=Lists!$H$3,IF($K142&lt;1,((($R142*(1-$E142)+$Q142*(1-$F142))/$K142)*((1+'Inputs &amp; Summary'!$D$7)^Z$29)),((INT(Z$29/$K142)-INT((Z$29-1)/$K142))*($R142*(1-$E142)+$Q142*(1-$F142))*((1+'Inputs &amp; Summary'!$D$7)^Z$29))),((_xlfn.WEIBULL.DIST(Z$29,$L142,$K142,FALSE)*($R142*(1-$E142)+$Q142*(1-$F142))*((1+'Inputs &amp; Summary'!$D$7)^Z$29))))))</f>
        <v>0</v>
      </c>
      <c r="AA142" s="114">
        <f>$D142*IF(AA$29&gt;'Inputs &amp; Summary'!$D$5,0,IF(AA$29&gt;VLOOKUP($G142,Lists!$J$17:$K$21,2),IF($M142=Lists!$H$3,IF($K142&lt;1,(($S142/$K142)*((1+'Inputs &amp; Summary'!$D$7)^AA$29)),((INT(AA$29/$K142)-INT((AA$29-1)/$K142))*$S142*((1+'Inputs &amp; Summary'!$D$7)^AA$29))),(_xlfn.WEIBULL.DIST(AA$29,$L142,$K142,FALSE)*$S142*((1+'Inputs &amp; Summary'!$D$7)^AA$29))),IF($M142=Lists!$H$3,IF($K142&lt;1,((($R142*(1-$E142)+$Q142*(1-$F142))/$K142)*((1+'Inputs &amp; Summary'!$D$7)^AA$29)),((INT(AA$29/$K142)-INT((AA$29-1)/$K142))*($R142*(1-$E142)+$Q142*(1-$F142))*((1+'Inputs &amp; Summary'!$D$7)^AA$29))),((_xlfn.WEIBULL.DIST(AA$29,$L142,$K142,FALSE)*($R142*(1-$E142)+$Q142*(1-$F142))*((1+'Inputs &amp; Summary'!$D$7)^AA$29))))))</f>
        <v>0</v>
      </c>
      <c r="AB142" s="114">
        <f>$D142*IF(AB$29&gt;'Inputs &amp; Summary'!$D$5,0,IF(AB$29&gt;VLOOKUP($G142,Lists!$J$17:$K$21,2),IF($M142=Lists!$H$3,IF($K142&lt;1,(($S142/$K142)*((1+'Inputs &amp; Summary'!$D$7)^AB$29)),((INT(AB$29/$K142)-INT((AB$29-1)/$K142))*$S142*((1+'Inputs &amp; Summary'!$D$7)^AB$29))),(_xlfn.WEIBULL.DIST(AB$29,$L142,$K142,FALSE)*$S142*((1+'Inputs &amp; Summary'!$D$7)^AB$29))),IF($M142=Lists!$H$3,IF($K142&lt;1,((($R142*(1-$E142)+$Q142*(1-$F142))/$K142)*((1+'Inputs &amp; Summary'!$D$7)^AB$29)),((INT(AB$29/$K142)-INT((AB$29-1)/$K142))*($R142*(1-$E142)+$Q142*(1-$F142))*((1+'Inputs &amp; Summary'!$D$7)^AB$29))),((_xlfn.WEIBULL.DIST(AB$29,$L142,$K142,FALSE)*($R142*(1-$E142)+$Q142*(1-$F142))*((1+'Inputs &amp; Summary'!$D$7)^AB$29))))))</f>
        <v>0</v>
      </c>
      <c r="AC142" s="114">
        <f>$D142*IF(AC$29&gt;'Inputs &amp; Summary'!$D$5,0,IF(AC$29&gt;VLOOKUP($G142,Lists!$J$17:$K$21,2),IF($M142=Lists!$H$3,IF($K142&lt;1,(($S142/$K142)*((1+'Inputs &amp; Summary'!$D$7)^AC$29)),((INT(AC$29/$K142)-INT((AC$29-1)/$K142))*$S142*((1+'Inputs &amp; Summary'!$D$7)^AC$29))),(_xlfn.WEIBULL.DIST(AC$29,$L142,$K142,FALSE)*$S142*((1+'Inputs &amp; Summary'!$D$7)^AC$29))),IF($M142=Lists!$H$3,IF($K142&lt;1,((($R142*(1-$E142)+$Q142*(1-$F142))/$K142)*((1+'Inputs &amp; Summary'!$D$7)^AC$29)),((INT(AC$29/$K142)-INT((AC$29-1)/$K142))*($R142*(1-$E142)+$Q142*(1-$F142))*((1+'Inputs &amp; Summary'!$D$7)^AC$29))),((_xlfn.WEIBULL.DIST(AC$29,$L142,$K142,FALSE)*($R142*(1-$E142)+$Q142*(1-$F142))*((1+'Inputs &amp; Summary'!$D$7)^AC$29))))))</f>
        <v>0</v>
      </c>
      <c r="AD142" s="114">
        <f>$D142*IF(AD$29&gt;'Inputs &amp; Summary'!$D$5,0,IF(AD$29&gt;VLOOKUP($G142,Lists!$J$17:$K$21,2),IF($M142=Lists!$H$3,IF($K142&lt;1,(($S142/$K142)*((1+'Inputs &amp; Summary'!$D$7)^AD$29)),((INT(AD$29/$K142)-INT((AD$29-1)/$K142))*$S142*((1+'Inputs &amp; Summary'!$D$7)^AD$29))),(_xlfn.WEIBULL.DIST(AD$29,$L142,$K142,FALSE)*$S142*((1+'Inputs &amp; Summary'!$D$7)^AD$29))),IF($M142=Lists!$H$3,IF($K142&lt;1,((($R142*(1-$E142)+$Q142*(1-$F142))/$K142)*((1+'Inputs &amp; Summary'!$D$7)^AD$29)),((INT(AD$29/$K142)-INT((AD$29-1)/$K142))*($R142*(1-$E142)+$Q142*(1-$F142))*((1+'Inputs &amp; Summary'!$D$7)^AD$29))),((_xlfn.WEIBULL.DIST(AD$29,$L142,$K142,FALSE)*($R142*(1-$E142)+$Q142*(1-$F142))*((1+'Inputs &amp; Summary'!$D$7)^AD$29))))))</f>
        <v>0</v>
      </c>
      <c r="AE142" s="114">
        <f>$D142*IF(AE$29&gt;'Inputs &amp; Summary'!$D$5,0,IF(AE$29&gt;VLOOKUP($G142,Lists!$J$17:$K$21,2),IF($M142=Lists!$H$3,IF($K142&lt;1,(($S142/$K142)*((1+'Inputs &amp; Summary'!$D$7)^AE$29)),((INT(AE$29/$K142)-INT((AE$29-1)/$K142))*$S142*((1+'Inputs &amp; Summary'!$D$7)^AE$29))),(_xlfn.WEIBULL.DIST(AE$29,$L142,$K142,FALSE)*$S142*((1+'Inputs &amp; Summary'!$D$7)^AE$29))),IF($M142=Lists!$H$3,IF($K142&lt;1,((($R142*(1-$E142)+$Q142*(1-$F142))/$K142)*((1+'Inputs &amp; Summary'!$D$7)^AE$29)),((INT(AE$29/$K142)-INT((AE$29-1)/$K142))*($R142*(1-$E142)+$Q142*(1-$F142))*((1+'Inputs &amp; Summary'!$D$7)^AE$29))),((_xlfn.WEIBULL.DIST(AE$29,$L142,$K142,FALSE)*($R142*(1-$E142)+$Q142*(1-$F142))*((1+'Inputs &amp; Summary'!$D$7)^AE$29))))))</f>
        <v>0</v>
      </c>
      <c r="AF142" s="114">
        <f>$D142*IF(AF$29&gt;'Inputs &amp; Summary'!$D$5,0,IF(AF$29&gt;VLOOKUP($G142,Lists!$J$17:$K$21,2),IF($M142=Lists!$H$3,IF($K142&lt;1,(($S142/$K142)*((1+'Inputs &amp; Summary'!$D$7)^AF$29)),((INT(AF$29/$K142)-INT((AF$29-1)/$K142))*$S142*((1+'Inputs &amp; Summary'!$D$7)^AF$29))),(_xlfn.WEIBULL.DIST(AF$29,$L142,$K142,FALSE)*$S142*((1+'Inputs &amp; Summary'!$D$7)^AF$29))),IF($M142=Lists!$H$3,IF($K142&lt;1,((($R142*(1-$E142)+$Q142*(1-$F142))/$K142)*((1+'Inputs &amp; Summary'!$D$7)^AF$29)),((INT(AF$29/$K142)-INT((AF$29-1)/$K142))*($R142*(1-$E142)+$Q142*(1-$F142))*((1+'Inputs &amp; Summary'!$D$7)^AF$29))),((_xlfn.WEIBULL.DIST(AF$29,$L142,$K142,FALSE)*($R142*(1-$E142)+$Q142*(1-$F142))*((1+'Inputs &amp; Summary'!$D$7)^AF$29))))))</f>
        <v>0</v>
      </c>
      <c r="AG142" s="114">
        <f>$D142*IF(AG$29&gt;'Inputs &amp; Summary'!$D$5,0,IF(AG$29&gt;VLOOKUP($G142,Lists!$J$17:$K$21,2),IF($M142=Lists!$H$3,IF($K142&lt;1,(($S142/$K142)*((1+'Inputs &amp; Summary'!$D$7)^AG$29)),((INT(AG$29/$K142)-INT((AG$29-1)/$K142))*$S142*((1+'Inputs &amp; Summary'!$D$7)^AG$29))),(_xlfn.WEIBULL.DIST(AG$29,$L142,$K142,FALSE)*$S142*((1+'Inputs &amp; Summary'!$D$7)^AG$29))),IF($M142=Lists!$H$3,IF($K142&lt;1,((($R142*(1-$E142)+$Q142*(1-$F142))/$K142)*((1+'Inputs &amp; Summary'!$D$7)^AG$29)),((INT(AG$29/$K142)-INT((AG$29-1)/$K142))*($R142*(1-$E142)+$Q142*(1-$F142))*((1+'Inputs &amp; Summary'!$D$7)^AG$29))),((_xlfn.WEIBULL.DIST(AG$29,$L142,$K142,FALSE)*($R142*(1-$E142)+$Q142*(1-$F142))*((1+'Inputs &amp; Summary'!$D$7)^AG$29))))))</f>
        <v>0</v>
      </c>
      <c r="AH142" s="114">
        <f>$D142*IF(AH$29&gt;'Inputs &amp; Summary'!$D$5,0,IF(AH$29&gt;VLOOKUP($G142,Lists!$J$17:$K$21,2),IF($M142=Lists!$H$3,IF($K142&lt;1,(($S142/$K142)*((1+'Inputs &amp; Summary'!$D$7)^AH$29)),((INT(AH$29/$K142)-INT((AH$29-1)/$K142))*$S142*((1+'Inputs &amp; Summary'!$D$7)^AH$29))),(_xlfn.WEIBULL.DIST(AH$29,$L142,$K142,FALSE)*$S142*((1+'Inputs &amp; Summary'!$D$7)^AH$29))),IF($M142=Lists!$H$3,IF($K142&lt;1,((($R142*(1-$E142)+$Q142*(1-$F142))/$K142)*((1+'Inputs &amp; Summary'!$D$7)^AH$29)),((INT(AH$29/$K142)-INT((AH$29-1)/$K142))*($R142*(1-$E142)+$Q142*(1-$F142))*((1+'Inputs &amp; Summary'!$D$7)^AH$29))),((_xlfn.WEIBULL.DIST(AH$29,$L142,$K142,FALSE)*($R142*(1-$E142)+$Q142*(1-$F142))*((1+'Inputs &amp; Summary'!$D$7)^AH$29))))))</f>
        <v>0</v>
      </c>
      <c r="AI142" s="114">
        <f>$D142*IF(AI$29&gt;'Inputs &amp; Summary'!$D$5,0,IF(AI$29&gt;VLOOKUP($G142,Lists!$J$17:$K$21,2),IF($M142=Lists!$H$3,IF($K142&lt;1,(($S142/$K142)*((1+'Inputs &amp; Summary'!$D$7)^AI$29)),((INT(AI$29/$K142)-INT((AI$29-1)/$K142))*$S142*((1+'Inputs &amp; Summary'!$D$7)^AI$29))),(_xlfn.WEIBULL.DIST(AI$29,$L142,$K142,FALSE)*$S142*((1+'Inputs &amp; Summary'!$D$7)^AI$29))),IF($M142=Lists!$H$3,IF($K142&lt;1,((($R142*(1-$E142)+$Q142*(1-$F142))/$K142)*((1+'Inputs &amp; Summary'!$D$7)^AI$29)),((INT(AI$29/$K142)-INT((AI$29-1)/$K142))*($R142*(1-$E142)+$Q142*(1-$F142))*((1+'Inputs &amp; Summary'!$D$7)^AI$29))),((_xlfn.WEIBULL.DIST(AI$29,$L142,$K142,FALSE)*($R142*(1-$E142)+$Q142*(1-$F142))*((1+'Inputs &amp; Summary'!$D$7)^AI$29))))))</f>
        <v>0</v>
      </c>
      <c r="AJ142" s="114">
        <f>$D142*IF(AJ$29&gt;'Inputs &amp; Summary'!$D$5,0,IF(AJ$29&gt;VLOOKUP($G142,Lists!$J$17:$K$21,2),IF($M142=Lists!$H$3,IF($K142&lt;1,(($S142/$K142)*((1+'Inputs &amp; Summary'!$D$7)^AJ$29)),((INT(AJ$29/$K142)-INT((AJ$29-1)/$K142))*$S142*((1+'Inputs &amp; Summary'!$D$7)^AJ$29))),(_xlfn.WEIBULL.DIST(AJ$29,$L142,$K142,FALSE)*$S142*((1+'Inputs &amp; Summary'!$D$7)^AJ$29))),IF($M142=Lists!$H$3,IF($K142&lt;1,((($R142*(1-$E142)+$Q142*(1-$F142))/$K142)*((1+'Inputs &amp; Summary'!$D$7)^AJ$29)),((INT(AJ$29/$K142)-INT((AJ$29-1)/$K142))*($R142*(1-$E142)+$Q142*(1-$F142))*((1+'Inputs &amp; Summary'!$D$7)^AJ$29))),((_xlfn.WEIBULL.DIST(AJ$29,$L142,$K142,FALSE)*($R142*(1-$E142)+$Q142*(1-$F142))*((1+'Inputs &amp; Summary'!$D$7)^AJ$29))))))</f>
        <v>0</v>
      </c>
      <c r="AK142" s="114">
        <f>$D142*IF(AK$29&gt;'Inputs &amp; Summary'!$D$5,0,IF(AK$29&gt;VLOOKUP($G142,Lists!$J$17:$K$21,2),IF($M142=Lists!$H$3,IF($K142&lt;1,(($S142/$K142)*((1+'Inputs &amp; Summary'!$D$7)^AK$29)),((INT(AK$29/$K142)-INT((AK$29-1)/$K142))*$S142*((1+'Inputs &amp; Summary'!$D$7)^AK$29))),(_xlfn.WEIBULL.DIST(AK$29,$L142,$K142,FALSE)*$S142*((1+'Inputs &amp; Summary'!$D$7)^AK$29))),IF($M142=Lists!$H$3,IF($K142&lt;1,((($R142*(1-$E142)+$Q142*(1-$F142))/$K142)*((1+'Inputs &amp; Summary'!$D$7)^AK$29)),((INT(AK$29/$K142)-INT((AK$29-1)/$K142))*($R142*(1-$E142)+$Q142*(1-$F142))*((1+'Inputs &amp; Summary'!$D$7)^AK$29))),((_xlfn.WEIBULL.DIST(AK$29,$L142,$K142,FALSE)*($R142*(1-$E142)+$Q142*(1-$F142))*((1+'Inputs &amp; Summary'!$D$7)^AK$29))))))</f>
        <v>0</v>
      </c>
      <c r="AL142" s="114">
        <f>$D142*IF(AL$29&gt;'Inputs &amp; Summary'!$D$5,0,IF(AL$29&gt;VLOOKUP($G142,Lists!$J$17:$K$21,2),IF($M142=Lists!$H$3,IF($K142&lt;1,(($S142/$K142)*((1+'Inputs &amp; Summary'!$D$7)^AL$29)),((INT(AL$29/$K142)-INT((AL$29-1)/$K142))*$S142*((1+'Inputs &amp; Summary'!$D$7)^AL$29))),(_xlfn.WEIBULL.DIST(AL$29,$L142,$K142,FALSE)*$S142*((1+'Inputs &amp; Summary'!$D$7)^AL$29))),IF($M142=Lists!$H$3,IF($K142&lt;1,((($R142*(1-$E142)+$Q142*(1-$F142))/$K142)*((1+'Inputs &amp; Summary'!$D$7)^AL$29)),((INT(AL$29/$K142)-INT((AL$29-1)/$K142))*($R142*(1-$E142)+$Q142*(1-$F142))*((1+'Inputs &amp; Summary'!$D$7)^AL$29))),((_xlfn.WEIBULL.DIST(AL$29,$L142,$K142,FALSE)*($R142*(1-$E142)+$Q142*(1-$F142))*((1+'Inputs &amp; Summary'!$D$7)^AL$29))))))</f>
        <v>0</v>
      </c>
      <c r="AM142" s="114">
        <f>$D142*IF(AM$29&gt;'Inputs &amp; Summary'!$D$5,0,IF(AM$29&gt;VLOOKUP($G142,Lists!$J$17:$K$21,2),IF($M142=Lists!$H$3,IF($K142&lt;1,(($S142/$K142)*((1+'Inputs &amp; Summary'!$D$7)^AM$29)),((INT(AM$29/$K142)-INT((AM$29-1)/$K142))*$S142*((1+'Inputs &amp; Summary'!$D$7)^AM$29))),(_xlfn.WEIBULL.DIST(AM$29,$L142,$K142,FALSE)*$S142*((1+'Inputs &amp; Summary'!$D$7)^AM$29))),IF($M142=Lists!$H$3,IF($K142&lt;1,((($R142*(1-$E142)+$Q142*(1-$F142))/$K142)*((1+'Inputs &amp; Summary'!$D$7)^AM$29)),((INT(AM$29/$K142)-INT((AM$29-1)/$K142))*($R142*(1-$E142)+$Q142*(1-$F142))*((1+'Inputs &amp; Summary'!$D$7)^AM$29))),((_xlfn.WEIBULL.DIST(AM$29,$L142,$K142,FALSE)*($R142*(1-$E142)+$Q142*(1-$F142))*((1+'Inputs &amp; Summary'!$D$7)^AM$29))))))</f>
        <v>0</v>
      </c>
      <c r="AN142" s="114">
        <f>$D142*IF(AN$29&gt;'Inputs &amp; Summary'!$D$5,0,IF(AN$29&gt;VLOOKUP($G142,Lists!$J$17:$K$21,2),IF($M142=Lists!$H$3,IF($K142&lt;1,(($S142/$K142)*((1+'Inputs &amp; Summary'!$D$7)^AN$29)),((INT(AN$29/$K142)-INT((AN$29-1)/$K142))*$S142*((1+'Inputs &amp; Summary'!$D$7)^AN$29))),(_xlfn.WEIBULL.DIST(AN$29,$L142,$K142,FALSE)*$S142*((1+'Inputs &amp; Summary'!$D$7)^AN$29))),IF($M142=Lists!$H$3,IF($K142&lt;1,((($R142*(1-$E142)+$Q142*(1-$F142))/$K142)*((1+'Inputs &amp; Summary'!$D$7)^AN$29)),((INT(AN$29/$K142)-INT((AN$29-1)/$K142))*($R142*(1-$E142)+$Q142*(1-$F142))*((1+'Inputs &amp; Summary'!$D$7)^AN$29))),((_xlfn.WEIBULL.DIST(AN$29,$L142,$K142,FALSE)*($R142*(1-$E142)+$Q142*(1-$F142))*((1+'Inputs &amp; Summary'!$D$7)^AN$29))))))</f>
        <v>0</v>
      </c>
      <c r="AO142" s="114">
        <f>$D142*IF(AO$29&gt;'Inputs &amp; Summary'!$D$5,0,IF(AO$29&gt;VLOOKUP($G142,Lists!$J$17:$K$21,2),IF($M142=Lists!$H$3,IF($K142&lt;1,(($S142/$K142)*((1+'Inputs &amp; Summary'!$D$7)^AO$29)),((INT(AO$29/$K142)-INT((AO$29-1)/$K142))*$S142*((1+'Inputs &amp; Summary'!$D$7)^AO$29))),(_xlfn.WEIBULL.DIST(AO$29,$L142,$K142,FALSE)*$S142*((1+'Inputs &amp; Summary'!$D$7)^AO$29))),IF($M142=Lists!$H$3,IF($K142&lt;1,((($R142*(1-$E142)+$Q142*(1-$F142))/$K142)*((1+'Inputs &amp; Summary'!$D$7)^AO$29)),((INT(AO$29/$K142)-INT((AO$29-1)/$K142))*($R142*(1-$E142)+$Q142*(1-$F142))*((1+'Inputs &amp; Summary'!$D$7)^AO$29))),((_xlfn.WEIBULL.DIST(AO$29,$L142,$K142,FALSE)*($R142*(1-$E142)+$Q142*(1-$F142))*((1+'Inputs &amp; Summary'!$D$7)^AO$29))))))</f>
        <v>0</v>
      </c>
      <c r="AP142" s="114">
        <f>$D142*IF(AP$29&gt;'Inputs &amp; Summary'!$D$5,0,IF(AP$29&gt;VLOOKUP($G142,Lists!$J$17:$K$21,2),IF($M142=Lists!$H$3,IF($K142&lt;1,(($S142/$K142)*((1+'Inputs &amp; Summary'!$D$7)^AP$29)),((INT(AP$29/$K142)-INT((AP$29-1)/$K142))*$S142*((1+'Inputs &amp; Summary'!$D$7)^AP$29))),(_xlfn.WEIBULL.DIST(AP$29,$L142,$K142,FALSE)*$S142*((1+'Inputs &amp; Summary'!$D$7)^AP$29))),IF($M142=Lists!$H$3,IF($K142&lt;1,((($R142*(1-$E142)+$Q142*(1-$F142))/$K142)*((1+'Inputs &amp; Summary'!$D$7)^AP$29)),((INT(AP$29/$K142)-INT((AP$29-1)/$K142))*($R142*(1-$E142)+$Q142*(1-$F142))*((1+'Inputs &amp; Summary'!$D$7)^AP$29))),((_xlfn.WEIBULL.DIST(AP$29,$L142,$K142,FALSE)*($R142*(1-$E142)+$Q142*(1-$F142))*((1+'Inputs &amp; Summary'!$D$7)^AP$29))))))</f>
        <v>0</v>
      </c>
      <c r="AQ142" s="114">
        <f>$D142*IF(AQ$29&gt;'Inputs &amp; Summary'!$D$5,0,IF(AQ$29&gt;VLOOKUP($G142,Lists!$J$17:$K$21,2),IF($M142=Lists!$H$3,IF($K142&lt;1,(($S142/$K142)*((1+'Inputs &amp; Summary'!$D$7)^AQ$29)),((INT(AQ$29/$K142)-INT((AQ$29-1)/$K142))*$S142*((1+'Inputs &amp; Summary'!$D$7)^AQ$29))),(_xlfn.WEIBULL.DIST(AQ$29,$L142,$K142,FALSE)*$S142*((1+'Inputs &amp; Summary'!$D$7)^AQ$29))),IF($M142=Lists!$H$3,IF($K142&lt;1,((($R142*(1-$E142)+$Q142*(1-$F142))/$K142)*((1+'Inputs &amp; Summary'!$D$7)^AQ$29)),((INT(AQ$29/$K142)-INT((AQ$29-1)/$K142))*($R142*(1-$E142)+$Q142*(1-$F142))*((1+'Inputs &amp; Summary'!$D$7)^AQ$29))),((_xlfn.WEIBULL.DIST(AQ$29,$L142,$K142,FALSE)*($R142*(1-$E142)+$Q142*(1-$F142))*((1+'Inputs &amp; Summary'!$D$7)^AQ$29))))))</f>
        <v>0</v>
      </c>
      <c r="AR142" s="114">
        <f>$D142*IF(AR$29&gt;'Inputs &amp; Summary'!$D$5,0,IF(AR$29&gt;VLOOKUP($G142,Lists!$J$17:$K$21,2),IF($M142=Lists!$H$3,IF($K142&lt;1,(($S142/$K142)*((1+'Inputs &amp; Summary'!$D$7)^AR$29)),((INT(AR$29/$K142)-INT((AR$29-1)/$K142))*$S142*((1+'Inputs &amp; Summary'!$D$7)^AR$29))),(_xlfn.WEIBULL.DIST(AR$29,$L142,$K142,FALSE)*$S142*((1+'Inputs &amp; Summary'!$D$7)^AR$29))),IF($M142=Lists!$H$3,IF($K142&lt;1,((($R142*(1-$E142)+$Q142*(1-$F142))/$K142)*((1+'Inputs &amp; Summary'!$D$7)^AR$29)),((INT(AR$29/$K142)-INT((AR$29-1)/$K142))*($R142*(1-$E142)+$Q142*(1-$F142))*((1+'Inputs &amp; Summary'!$D$7)^AR$29))),((_xlfn.WEIBULL.DIST(AR$29,$L142,$K142,FALSE)*($R142*(1-$E142)+$Q142*(1-$F142))*((1+'Inputs &amp; Summary'!$D$7)^AR$29))))))</f>
        <v>0</v>
      </c>
      <c r="AS142" s="114">
        <f>$D142*IF(AS$29&gt;'Inputs &amp; Summary'!$D$5,0,IF(AS$29&gt;VLOOKUP($G142,Lists!$J$17:$K$21,2),IF($M142=Lists!$H$3,IF($K142&lt;1,(($S142/$K142)*((1+'Inputs &amp; Summary'!$D$7)^AS$29)),((INT(AS$29/$K142)-INT((AS$29-1)/$K142))*$S142*((1+'Inputs &amp; Summary'!$D$7)^AS$29))),(_xlfn.WEIBULL.DIST(AS$29,$L142,$K142,FALSE)*$S142*((1+'Inputs &amp; Summary'!$D$7)^AS$29))),IF($M142=Lists!$H$3,IF($K142&lt;1,((($R142*(1-$E142)+$Q142*(1-$F142))/$K142)*((1+'Inputs &amp; Summary'!$D$7)^AS$29)),((INT(AS$29/$K142)-INT((AS$29-1)/$K142))*($R142*(1-$E142)+$Q142*(1-$F142))*((1+'Inputs &amp; Summary'!$D$7)^AS$29))),((_xlfn.WEIBULL.DIST(AS$29,$L142,$K142,FALSE)*($R142*(1-$E142)+$Q142*(1-$F142))*((1+'Inputs &amp; Summary'!$D$7)^AS$29))))))</f>
        <v>0</v>
      </c>
      <c r="AT142" s="114">
        <f>$D142*IF(AT$29&gt;'Inputs &amp; Summary'!$D$5,0,IF(AT$29&gt;VLOOKUP($G142,Lists!$J$17:$K$21,2),IF($M142=Lists!$H$3,IF($K142&lt;1,(($S142/$K142)*((1+'Inputs &amp; Summary'!$D$7)^AT$29)),((INT(AT$29/$K142)-INT((AT$29-1)/$K142))*$S142*((1+'Inputs &amp; Summary'!$D$7)^AT$29))),(_xlfn.WEIBULL.DIST(AT$29,$L142,$K142,FALSE)*$S142*((1+'Inputs &amp; Summary'!$D$7)^AT$29))),IF($M142=Lists!$H$3,IF($K142&lt;1,((($R142*(1-$E142)+$Q142*(1-$F142))/$K142)*((1+'Inputs &amp; Summary'!$D$7)^AT$29)),((INT(AT$29/$K142)-INT((AT$29-1)/$K142))*($R142*(1-$E142)+$Q142*(1-$F142))*((1+'Inputs &amp; Summary'!$D$7)^AT$29))),((_xlfn.WEIBULL.DIST(AT$29,$L142,$K142,FALSE)*($R142*(1-$E142)+$Q142*(1-$F142))*((1+'Inputs &amp; Summary'!$D$7)^AT$29))))))</f>
        <v>0</v>
      </c>
      <c r="AU142" s="114">
        <f>$D142*IF(AU$29&gt;'Inputs &amp; Summary'!$D$5,0,IF(AU$29&gt;VLOOKUP($G142,Lists!$J$17:$K$21,2),IF($M142=Lists!$H$3,IF($K142&lt;1,(($S142/$K142)*((1+'Inputs &amp; Summary'!$D$7)^AU$29)),((INT(AU$29/$K142)-INT((AU$29-1)/$K142))*$S142*((1+'Inputs &amp; Summary'!$D$7)^AU$29))),(_xlfn.WEIBULL.DIST(AU$29,$L142,$K142,FALSE)*$S142*((1+'Inputs &amp; Summary'!$D$7)^AU$29))),IF($M142=Lists!$H$3,IF($K142&lt;1,((($R142*(1-$E142)+$Q142*(1-$F142))/$K142)*((1+'Inputs &amp; Summary'!$D$7)^AU$29)),((INT(AU$29/$K142)-INT((AU$29-1)/$K142))*($R142*(1-$E142)+$Q142*(1-$F142))*((1+'Inputs &amp; Summary'!$D$7)^AU$29))),((_xlfn.WEIBULL.DIST(AU$29,$L142,$K142,FALSE)*($R142*(1-$E142)+$Q142*(1-$F142))*((1+'Inputs &amp; Summary'!$D$7)^AU$29))))))</f>
        <v>0</v>
      </c>
      <c r="AV142" s="114">
        <f>$D142*IF(AV$29&gt;'Inputs &amp; Summary'!$D$5,0,IF(AV$29&gt;VLOOKUP($G142,Lists!$J$17:$K$21,2),IF($M142=Lists!$H$3,IF($K142&lt;1,(($S142/$K142)*((1+'Inputs &amp; Summary'!$D$7)^AV$29)),((INT(AV$29/$K142)-INT((AV$29-1)/$K142))*$S142*((1+'Inputs &amp; Summary'!$D$7)^AV$29))),(_xlfn.WEIBULL.DIST(AV$29,$L142,$K142,FALSE)*$S142*((1+'Inputs &amp; Summary'!$D$7)^AV$29))),IF($M142=Lists!$H$3,IF($K142&lt;1,((($R142*(1-$E142)+$Q142*(1-$F142))/$K142)*((1+'Inputs &amp; Summary'!$D$7)^AV$29)),((INT(AV$29/$K142)-INT((AV$29-1)/$K142))*($R142*(1-$E142)+$Q142*(1-$F142))*((1+'Inputs &amp; Summary'!$D$7)^AV$29))),((_xlfn.WEIBULL.DIST(AV$29,$L142,$K142,FALSE)*($R142*(1-$E142)+$Q142*(1-$F142))*((1+'Inputs &amp; Summary'!$D$7)^AV$29))))))</f>
        <v>0</v>
      </c>
      <c r="AW142" s="114">
        <f>$D142*IF(AW$29&gt;'Inputs &amp; Summary'!$D$5,0,IF(AW$29&gt;VLOOKUP($G142,Lists!$J$17:$K$21,2),IF($M142=Lists!$H$3,IF($K142&lt;1,(($S142/$K142)*((1+'Inputs &amp; Summary'!$D$7)^AW$29)),((INT(AW$29/$K142)-INT((AW$29-1)/$K142))*$S142*((1+'Inputs &amp; Summary'!$D$7)^AW$29))),(_xlfn.WEIBULL.DIST(AW$29,$L142,$K142,FALSE)*$S142*((1+'Inputs &amp; Summary'!$D$7)^AW$29))),IF($M142=Lists!$H$3,IF($K142&lt;1,((($R142*(1-$E142)+$Q142*(1-$F142))/$K142)*((1+'Inputs &amp; Summary'!$D$7)^AW$29)),((INT(AW$29/$K142)-INT((AW$29-1)/$K142))*($R142*(1-$E142)+$Q142*(1-$F142))*((1+'Inputs &amp; Summary'!$D$7)^AW$29))),((_xlfn.WEIBULL.DIST(AW$29,$L142,$K142,FALSE)*($R142*(1-$E142)+$Q142*(1-$F142))*((1+'Inputs &amp; Summary'!$D$7)^AW$29))))))</f>
        <v>0</v>
      </c>
      <c r="AX142" s="114">
        <f>$D142*IF(AX$29&gt;'Inputs &amp; Summary'!$D$5,0,IF(AX$29&gt;VLOOKUP($G142,Lists!$J$17:$K$21,2),IF($M142=Lists!$H$3,IF($K142&lt;1,(($S142/$K142)*((1+'Inputs &amp; Summary'!$D$7)^AX$29)),((INT(AX$29/$K142)-INT((AX$29-1)/$K142))*$S142*((1+'Inputs &amp; Summary'!$D$7)^AX$29))),(_xlfn.WEIBULL.DIST(AX$29,$L142,$K142,FALSE)*$S142*((1+'Inputs &amp; Summary'!$D$7)^AX$29))),IF($M142=Lists!$H$3,IF($K142&lt;1,((($R142*(1-$E142)+$Q142*(1-$F142))/$K142)*((1+'Inputs &amp; Summary'!$D$7)^AX$29)),((INT(AX$29/$K142)-INT((AX$29-1)/$K142))*($R142*(1-$E142)+$Q142*(1-$F142))*((1+'Inputs &amp; Summary'!$D$7)^AX$29))),((_xlfn.WEIBULL.DIST(AX$29,$L142,$K142,FALSE)*($R142*(1-$E142)+$Q142*(1-$F142))*((1+'Inputs &amp; Summary'!$D$7)^AX$29))))))</f>
        <v>0</v>
      </c>
      <c r="AY142" s="114">
        <f>$D142*IF(AY$29&gt;'Inputs &amp; Summary'!$D$5,0,IF(AY$29&gt;VLOOKUP($G142,Lists!$J$17:$K$21,2),IF($M142=Lists!$H$3,IF($K142&lt;1,(($S142/$K142)*((1+'Inputs &amp; Summary'!$D$7)^AY$29)),((INT(AY$29/$K142)-INT((AY$29-1)/$K142))*$S142*((1+'Inputs &amp; Summary'!$D$7)^AY$29))),(_xlfn.WEIBULL.DIST(AY$29,$L142,$K142,FALSE)*$S142*((1+'Inputs &amp; Summary'!$D$7)^AY$29))),IF($M142=Lists!$H$3,IF($K142&lt;1,((($R142*(1-$E142)+$Q142*(1-$F142))/$K142)*((1+'Inputs &amp; Summary'!$D$7)^AY$29)),((INT(AY$29/$K142)-INT((AY$29-1)/$K142))*($R142*(1-$E142)+$Q142*(1-$F142))*((1+'Inputs &amp; Summary'!$D$7)^AY$29))),((_xlfn.WEIBULL.DIST(AY$29,$L142,$K142,FALSE)*($R142*(1-$E142)+$Q142*(1-$F142))*((1+'Inputs &amp; Summary'!$D$7)^AY$29))))))</f>
        <v>0</v>
      </c>
      <c r="AZ142" s="114">
        <f>$D142*IF(AZ$29&gt;'Inputs &amp; Summary'!$D$5,0,IF(AZ$29&gt;VLOOKUP($G142,Lists!$J$17:$K$21,2),IF($M142=Lists!$H$3,IF($K142&lt;1,(($S142/$K142)*((1+'Inputs &amp; Summary'!$D$7)^AZ$29)),((INT(AZ$29/$K142)-INT((AZ$29-1)/$K142))*$S142*((1+'Inputs &amp; Summary'!$D$7)^AZ$29))),(_xlfn.WEIBULL.DIST(AZ$29,$L142,$K142,FALSE)*$S142*((1+'Inputs &amp; Summary'!$D$7)^AZ$29))),IF($M142=Lists!$H$3,IF($K142&lt;1,((($R142*(1-$E142)+$Q142*(1-$F142))/$K142)*((1+'Inputs &amp; Summary'!$D$7)^AZ$29)),((INT(AZ$29/$K142)-INT((AZ$29-1)/$K142))*($R142*(1-$E142)+$Q142*(1-$F142))*((1+'Inputs &amp; Summary'!$D$7)^AZ$29))),((_xlfn.WEIBULL.DIST(AZ$29,$L142,$K142,FALSE)*($R142*(1-$E142)+$Q142*(1-$F142))*((1+'Inputs &amp; Summary'!$D$7)^AZ$29))))))</f>
        <v>0</v>
      </c>
      <c r="BA142" s="114">
        <f>$D142*IF(BA$29&gt;'Inputs &amp; Summary'!$D$5,0,IF(BA$29&gt;VLOOKUP($G142,Lists!$J$17:$K$21,2),IF($M142=Lists!$H$3,IF($K142&lt;1,(($S142/$K142)*((1+'Inputs &amp; Summary'!$D$7)^BA$29)),((INT(BA$29/$K142)-INT((BA$29-1)/$K142))*$S142*((1+'Inputs &amp; Summary'!$D$7)^BA$29))),(_xlfn.WEIBULL.DIST(BA$29,$L142,$K142,FALSE)*$S142*((1+'Inputs &amp; Summary'!$D$7)^BA$29))),IF($M142=Lists!$H$3,IF($K142&lt;1,((($R142*(1-$E142)+$Q142*(1-$F142))/$K142)*((1+'Inputs &amp; Summary'!$D$7)^BA$29)),((INT(BA$29/$K142)-INT((BA$29-1)/$K142))*($R142*(1-$E142)+$Q142*(1-$F142))*((1+'Inputs &amp; Summary'!$D$7)^BA$29))),((_xlfn.WEIBULL.DIST(BA$29,$L142,$K142,FALSE)*($R142*(1-$E142)+$Q142*(1-$F142))*((1+'Inputs &amp; Summary'!$D$7)^BA$29))))))</f>
        <v>0</v>
      </c>
      <c r="BB142" s="114">
        <f>$D142*IF(BB$29&gt;'Inputs &amp; Summary'!$D$5,0,IF(BB$29&gt;VLOOKUP($G142,Lists!$J$17:$K$21,2),IF($M142=Lists!$H$3,IF($K142&lt;1,(($S142/$K142)*((1+'Inputs &amp; Summary'!$D$7)^BB$29)),((INT(BB$29/$K142)-INT((BB$29-1)/$K142))*$S142*((1+'Inputs &amp; Summary'!$D$7)^BB$29))),(_xlfn.WEIBULL.DIST(BB$29,$L142,$K142,FALSE)*$S142*((1+'Inputs &amp; Summary'!$D$7)^BB$29))),IF($M142=Lists!$H$3,IF($K142&lt;1,((($R142*(1-$E142)+$Q142*(1-$F142))/$K142)*((1+'Inputs &amp; Summary'!$D$7)^BB$29)),((INT(BB$29/$K142)-INT((BB$29-1)/$K142))*($R142*(1-$E142)+$Q142*(1-$F142))*((1+'Inputs &amp; Summary'!$D$7)^BB$29))),((_xlfn.WEIBULL.DIST(BB$29,$L142,$K142,FALSE)*($R142*(1-$E142)+$Q142*(1-$F142))*((1+'Inputs &amp; Summary'!$D$7)^BB$29))))))</f>
        <v>0</v>
      </c>
      <c r="BC142" s="114">
        <f>$D142*IF(BC$29&gt;'Inputs &amp; Summary'!$D$5,0,IF(BC$29&gt;VLOOKUP($G142,Lists!$J$17:$K$21,2),IF($M142=Lists!$H$3,IF($K142&lt;1,(($S142/$K142)*((1+'Inputs &amp; Summary'!$D$7)^BC$29)),((INT(BC$29/$K142)-INT((BC$29-1)/$K142))*$S142*((1+'Inputs &amp; Summary'!$D$7)^BC$29))),(_xlfn.WEIBULL.DIST(BC$29,$L142,$K142,FALSE)*$S142*((1+'Inputs &amp; Summary'!$D$7)^BC$29))),IF($M142=Lists!$H$3,IF($K142&lt;1,((($R142*(1-$E142)+$Q142*(1-$F142))/$K142)*((1+'Inputs &amp; Summary'!$D$7)^BC$29)),((INT(BC$29/$K142)-INT((BC$29-1)/$K142))*($R142*(1-$E142)+$Q142*(1-$F142))*((1+'Inputs &amp; Summary'!$D$7)^BC$29))),((_xlfn.WEIBULL.DIST(BC$29,$L142,$K142,FALSE)*($R142*(1-$E142)+$Q142*(1-$F142))*((1+'Inputs &amp; Summary'!$D$7)^BC$29))))))</f>
        <v>0</v>
      </c>
      <c r="BD142" s="114">
        <f>$D142*IF(BD$29&gt;'Inputs &amp; Summary'!$D$5,0,IF(BD$29&gt;VLOOKUP($G142,Lists!$J$17:$K$21,2),IF($M142=Lists!$H$3,IF($K142&lt;1,(($S142/$K142)*((1+'Inputs &amp; Summary'!$D$7)^BD$29)),((INT(BD$29/$K142)-INT((BD$29-1)/$K142))*$S142*((1+'Inputs &amp; Summary'!$D$7)^BD$29))),(_xlfn.WEIBULL.DIST(BD$29,$L142,$K142,FALSE)*$S142*((1+'Inputs &amp; Summary'!$D$7)^BD$29))),IF($M142=Lists!$H$3,IF($K142&lt;1,((($R142*(1-$E142)+$Q142*(1-$F142))/$K142)*((1+'Inputs &amp; Summary'!$D$7)^BD$29)),((INT(BD$29/$K142)-INT((BD$29-1)/$K142))*($R142*(1-$E142)+$Q142*(1-$F142))*((1+'Inputs &amp; Summary'!$D$7)^BD$29))),((_xlfn.WEIBULL.DIST(BD$29,$L142,$K142,FALSE)*($R142*(1-$E142)+$Q142*(1-$F142))*((1+'Inputs &amp; Summary'!$D$7)^BD$29))))))</f>
        <v>0</v>
      </c>
      <c r="BE142" s="114">
        <f>$D142*IF(BE$29&gt;'Inputs &amp; Summary'!$D$5,0,IF(BE$29&gt;VLOOKUP($G142,Lists!$J$17:$K$21,2),IF($M142=Lists!$H$3,IF($K142&lt;1,(($S142/$K142)*((1+'Inputs &amp; Summary'!$D$7)^BE$29)),((INT(BE$29/$K142)-INT((BE$29-1)/$K142))*$S142*((1+'Inputs &amp; Summary'!$D$7)^BE$29))),(_xlfn.WEIBULL.DIST(BE$29,$L142,$K142,FALSE)*$S142*((1+'Inputs &amp; Summary'!$D$7)^BE$29))),IF($M142=Lists!$H$3,IF($K142&lt;1,((($R142*(1-$E142)+$Q142*(1-$F142))/$K142)*((1+'Inputs &amp; Summary'!$D$7)^BE$29)),((INT(BE$29/$K142)-INT((BE$29-1)/$K142))*($R142*(1-$E142)+$Q142*(1-$F142))*((1+'Inputs &amp; Summary'!$D$7)^BE$29))),((_xlfn.WEIBULL.DIST(BE$29,$L142,$K142,FALSE)*($R142*(1-$E142)+$Q142*(1-$F142))*((1+'Inputs &amp; Summary'!$D$7)^BE$29))))))</f>
        <v>0</v>
      </c>
      <c r="BF142" s="114">
        <f>$D142*IF(BF$29&gt;'Inputs &amp; Summary'!$D$5,0,IF(BF$29&gt;VLOOKUP($G142,Lists!$J$17:$K$21,2),IF($M142=Lists!$H$3,IF($K142&lt;1,(($S142/$K142)*((1+'Inputs &amp; Summary'!$D$7)^BF$29)),((INT(BF$29/$K142)-INT((BF$29-1)/$K142))*$S142*((1+'Inputs &amp; Summary'!$D$7)^BF$29))),(_xlfn.WEIBULL.DIST(BF$29,$L142,$K142,FALSE)*$S142*((1+'Inputs &amp; Summary'!$D$7)^BF$29))),IF($M142=Lists!$H$3,IF($K142&lt;1,((($R142*(1-$E142)+$Q142*(1-$F142))/$K142)*((1+'Inputs &amp; Summary'!$D$7)^BF$29)),((INT(BF$29/$K142)-INT((BF$29-1)/$K142))*($R142*(1-$E142)+$Q142*(1-$F142))*((1+'Inputs &amp; Summary'!$D$7)^BF$29))),((_xlfn.WEIBULL.DIST(BF$29,$L142,$K142,FALSE)*($R142*(1-$E142)+$Q142*(1-$F142))*((1+'Inputs &amp; Summary'!$D$7)^BF$29))))))</f>
        <v>0</v>
      </c>
      <c r="BG142" s="114">
        <f>$D142*IF(BG$29&gt;'Inputs &amp; Summary'!$D$5,0,IF(BG$29&gt;VLOOKUP($G142,Lists!$J$17:$K$21,2),IF($M142=Lists!$H$3,IF($K142&lt;1,(($S142/$K142)*((1+'Inputs &amp; Summary'!$D$7)^BG$29)),((INT(BG$29/$K142)-INT((BG$29-1)/$K142))*$S142*((1+'Inputs &amp; Summary'!$D$7)^BG$29))),(_xlfn.WEIBULL.DIST(BG$29,$L142,$K142,FALSE)*$S142*((1+'Inputs &amp; Summary'!$D$7)^BG$29))),IF($M142=Lists!$H$3,IF($K142&lt;1,((($R142*(1-$E142)+$Q142*(1-$F142))/$K142)*((1+'Inputs &amp; Summary'!$D$7)^BG$29)),((INT(BG$29/$K142)-INT((BG$29-1)/$K142))*($R142*(1-$E142)+$Q142*(1-$F142))*((1+'Inputs &amp; Summary'!$D$7)^BG$29))),((_xlfn.WEIBULL.DIST(BG$29,$L142,$K142,FALSE)*($R142*(1-$E142)+$Q142*(1-$F142))*((1+'Inputs &amp; Summary'!$D$7)^BG$29))))))</f>
        <v>0</v>
      </c>
      <c r="BH142" s="114">
        <f>$D142*IF(BH$29&gt;'Inputs &amp; Summary'!$D$5,0,IF(BH$29&gt;VLOOKUP($G142,Lists!$J$17:$K$21,2),IF($M142=Lists!$H$3,IF($K142&lt;1,(($S142/$K142)*((1+'Inputs &amp; Summary'!$D$7)^BH$29)),((INT(BH$29/$K142)-INT((BH$29-1)/$K142))*$S142*((1+'Inputs &amp; Summary'!$D$7)^BH$29))),(_xlfn.WEIBULL.DIST(BH$29,$L142,$K142,FALSE)*$S142*((1+'Inputs &amp; Summary'!$D$7)^BH$29))),IF($M142=Lists!$H$3,IF($K142&lt;1,((($R142*(1-$E142)+$Q142*(1-$F142))/$K142)*((1+'Inputs &amp; Summary'!$D$7)^BH$29)),((INT(BH$29/$K142)-INT((BH$29-1)/$K142))*($R142*(1-$E142)+$Q142*(1-$F142))*((1+'Inputs &amp; Summary'!$D$7)^BH$29))),((_xlfn.WEIBULL.DIST(BH$29,$L142,$K142,FALSE)*($R142*(1-$E142)+$Q142*(1-$F142))*((1+'Inputs &amp; Summary'!$D$7)^BH$29))))))</f>
        <v>0</v>
      </c>
      <c r="BI142" s="114">
        <f>$D142*IF(BI$29&gt;'Inputs &amp; Summary'!$D$5,0,IF(BI$29&gt;VLOOKUP($G142,Lists!$J$17:$K$21,2),IF($M142=Lists!$H$3,IF($K142&lt;1,(($S142/$K142)*((1+'Inputs &amp; Summary'!$D$7)^BI$29)),((INT(BI$29/$K142)-INT((BI$29-1)/$K142))*$S142*((1+'Inputs &amp; Summary'!$D$7)^BI$29))),(_xlfn.WEIBULL.DIST(BI$29,$L142,$K142,FALSE)*$S142*((1+'Inputs &amp; Summary'!$D$7)^BI$29))),IF($M142=Lists!$H$3,IF($K142&lt;1,((($R142*(1-$E142)+$Q142*(1-$F142))/$K142)*((1+'Inputs &amp; Summary'!$D$7)^BI$29)),((INT(BI$29/$K142)-INT((BI$29-1)/$K142))*($R142*(1-$E142)+$Q142*(1-$F142))*((1+'Inputs &amp; Summary'!$D$7)^BI$29))),((_xlfn.WEIBULL.DIST(BI$29,$L142,$K142,FALSE)*($R142*(1-$E142)+$Q142*(1-$F142))*((1+'Inputs &amp; Summary'!$D$7)^BI$29))))))</f>
        <v>0</v>
      </c>
      <c r="BJ142" s="114">
        <f>$D142*IF(BJ$29&gt;'Inputs &amp; Summary'!$D$5,0,IF(BJ$29&gt;VLOOKUP($G142,Lists!$J$17:$K$21,2),IF($M142=Lists!$H$3,IF($K142&lt;1,(($S142/$K142)*((1+'Inputs &amp; Summary'!$D$7)^BJ$29)),((INT(BJ$29/$K142)-INT((BJ$29-1)/$K142))*$S142*((1+'Inputs &amp; Summary'!$D$7)^BJ$29))),(_xlfn.WEIBULL.DIST(BJ$29,$L142,$K142,FALSE)*$S142*((1+'Inputs &amp; Summary'!$D$7)^BJ$29))),IF($M142=Lists!$H$3,IF($K142&lt;1,((($R142*(1-$E142)+$Q142*(1-$F142))/$K142)*((1+'Inputs &amp; Summary'!$D$7)^BJ$29)),((INT(BJ$29/$K142)-INT((BJ$29-1)/$K142))*($R142*(1-$E142)+$Q142*(1-$F142))*((1+'Inputs &amp; Summary'!$D$7)^BJ$29))),((_xlfn.WEIBULL.DIST(BJ$29,$L142,$K142,FALSE)*($R142*(1-$E142)+$Q142*(1-$F142))*((1+'Inputs &amp; Summary'!$D$7)^BJ$29))))))</f>
        <v>0</v>
      </c>
      <c r="BK142" s="114">
        <f>$D142*IF(BK$29&gt;'Inputs &amp; Summary'!$D$5,0,IF(BK$29&gt;VLOOKUP($G142,Lists!$J$17:$K$21,2),IF($M142=Lists!$H$3,IF($K142&lt;1,(($S142/$K142)*((1+'Inputs &amp; Summary'!$D$7)^BK$29)),((INT(BK$29/$K142)-INT((BK$29-1)/$K142))*$S142*((1+'Inputs &amp; Summary'!$D$7)^BK$29))),(_xlfn.WEIBULL.DIST(BK$29,$L142,$K142,FALSE)*$S142*((1+'Inputs &amp; Summary'!$D$7)^BK$29))),IF($M142=Lists!$H$3,IF($K142&lt;1,((($R142*(1-$E142)+$Q142*(1-$F142))/$K142)*((1+'Inputs &amp; Summary'!$D$7)^BK$29)),((INT(BK$29/$K142)-INT((BK$29-1)/$K142))*($R142*(1-$E142)+$Q142*(1-$F142))*((1+'Inputs &amp; Summary'!$D$7)^BK$29))),((_xlfn.WEIBULL.DIST(BK$29,$L142,$K142,FALSE)*($R142*(1-$E142)+$Q142*(1-$F142))*((1+'Inputs &amp; Summary'!$D$7)^BK$29))))))</f>
        <v>0</v>
      </c>
      <c r="BL142" s="114">
        <f>$D142*IF(BL$29&gt;'Inputs &amp; Summary'!$D$5,0,IF(BL$29&gt;VLOOKUP($G142,Lists!$J$17:$K$21,2),IF($M142=Lists!$H$3,IF($K142&lt;1,(($S142/$K142)*((1+'Inputs &amp; Summary'!$D$7)^BL$29)),((INT(BL$29/$K142)-INT((BL$29-1)/$K142))*$S142*((1+'Inputs &amp; Summary'!$D$7)^BL$29))),(_xlfn.WEIBULL.DIST(BL$29,$L142,$K142,FALSE)*$S142*((1+'Inputs &amp; Summary'!$D$7)^BL$29))),IF($M142=Lists!$H$3,IF($K142&lt;1,((($R142*(1-$E142)+$Q142*(1-$F142))/$K142)*((1+'Inputs &amp; Summary'!$D$7)^BL$29)),((INT(BL$29/$K142)-INT((BL$29-1)/$K142))*($R142*(1-$E142)+$Q142*(1-$F142))*((1+'Inputs &amp; Summary'!$D$7)^BL$29))),((_xlfn.WEIBULL.DIST(BL$29,$L142,$K142,FALSE)*($R142*(1-$E142)+$Q142*(1-$F142))*((1+'Inputs &amp; Summary'!$D$7)^BL$29))))))</f>
        <v>0</v>
      </c>
    </row>
    <row r="143" spans="1:64" ht="28.8" x14ac:dyDescent="0.3">
      <c r="A143" s="79" t="s">
        <v>166</v>
      </c>
      <c r="B143" s="33" t="s">
        <v>307</v>
      </c>
      <c r="C143" s="33" t="s">
        <v>18</v>
      </c>
      <c r="D143" s="68">
        <v>0</v>
      </c>
      <c r="E143" s="68">
        <v>0</v>
      </c>
      <c r="F143" s="68">
        <v>0</v>
      </c>
      <c r="G143" s="213" t="s">
        <v>433</v>
      </c>
      <c r="H143" s="34"/>
      <c r="I143" s="34" t="s">
        <v>95</v>
      </c>
      <c r="J143" s="33">
        <f>VLOOKUP(I143,'Labor Rates'!$A$1:$B$16,2)</f>
        <v>23.197115384615383</v>
      </c>
      <c r="K143" s="35">
        <v>1</v>
      </c>
      <c r="L143" s="35">
        <v>1</v>
      </c>
      <c r="M143" s="33" t="s">
        <v>259</v>
      </c>
      <c r="N143" s="84">
        <f>'Inputs &amp; Summary'!$D$32</f>
        <v>1</v>
      </c>
      <c r="O143" s="35">
        <v>0.25</v>
      </c>
      <c r="P143" s="5">
        <v>0</v>
      </c>
      <c r="Q143" s="73">
        <f t="shared" si="21"/>
        <v>5.7992788461538458</v>
      </c>
      <c r="R143" s="73">
        <f t="shared" si="22"/>
        <v>0</v>
      </c>
      <c r="S143" s="74">
        <f t="shared" si="23"/>
        <v>0</v>
      </c>
      <c r="T143" s="88"/>
      <c r="U143" s="80"/>
      <c r="V143" s="87">
        <f t="shared" si="24"/>
        <v>0</v>
      </c>
      <c r="W143" s="87">
        <f>NPV('Inputs &amp; Summary'!$D$6,Y143:BL143)</f>
        <v>0</v>
      </c>
      <c r="X143" s="90">
        <f t="shared" si="25"/>
        <v>0</v>
      </c>
      <c r="Y143" s="114">
        <f>$D143*IF(Y$29&gt;'Inputs &amp; Summary'!$D$5,0,IF(Y$29&gt;VLOOKUP($G143,Lists!$J$17:$K$21,2),IF($M143=Lists!$H$3,IF($K143&lt;1,(($S143/$K143)*((1+'Inputs &amp; Summary'!$D$7)^Y$29)),((INT(Y$29/$K143)-INT((Y$29-1)/$K143))*$S143*((1+'Inputs &amp; Summary'!$D$7)^Y$29))),(_xlfn.WEIBULL.DIST(Y$29,$L143,$K143,FALSE)*$S143*((1+'Inputs &amp; Summary'!$D$7)^Y$29))),IF($M143=Lists!$H$3,IF($K143&lt;1,((($R143*(1-$E143)+$Q143*(1-$F143))/$K143)*((1+'Inputs &amp; Summary'!$D$7)^Y$29)),((INT(Y$29/$K143)-INT((Y$29-1)/$K143))*($R143*(1-$E143)+$Q143*(1-$F143))*((1+'Inputs &amp; Summary'!$D$7)^Y$29))),((_xlfn.WEIBULL.DIST(Y$29,$L143,$K143,FALSE)*($R143*(1-$E143)+$Q143*(1-$F143))*((1+'Inputs &amp; Summary'!$D$7)^Y$29))))))</f>
        <v>0</v>
      </c>
      <c r="Z143" s="114">
        <f>$D143*IF(Z$29&gt;'Inputs &amp; Summary'!$D$5,0,IF(Z$29&gt;VLOOKUP($G143,Lists!$J$17:$K$21,2),IF($M143=Lists!$H$3,IF($K143&lt;1,(($S143/$K143)*((1+'Inputs &amp; Summary'!$D$7)^Z$29)),((INT(Z$29/$K143)-INT((Z$29-1)/$K143))*$S143*((1+'Inputs &amp; Summary'!$D$7)^Z$29))),(_xlfn.WEIBULL.DIST(Z$29,$L143,$K143,FALSE)*$S143*((1+'Inputs &amp; Summary'!$D$7)^Z$29))),IF($M143=Lists!$H$3,IF($K143&lt;1,((($R143*(1-$E143)+$Q143*(1-$F143))/$K143)*((1+'Inputs &amp; Summary'!$D$7)^Z$29)),((INT(Z$29/$K143)-INT((Z$29-1)/$K143))*($R143*(1-$E143)+$Q143*(1-$F143))*((1+'Inputs &amp; Summary'!$D$7)^Z$29))),((_xlfn.WEIBULL.DIST(Z$29,$L143,$K143,FALSE)*($R143*(1-$E143)+$Q143*(1-$F143))*((1+'Inputs &amp; Summary'!$D$7)^Z$29))))))</f>
        <v>0</v>
      </c>
      <c r="AA143" s="114">
        <f>$D143*IF(AA$29&gt;'Inputs &amp; Summary'!$D$5,0,IF(AA$29&gt;VLOOKUP($G143,Lists!$J$17:$K$21,2),IF($M143=Lists!$H$3,IF($K143&lt;1,(($S143/$K143)*((1+'Inputs &amp; Summary'!$D$7)^AA$29)),((INT(AA$29/$K143)-INT((AA$29-1)/$K143))*$S143*((1+'Inputs &amp; Summary'!$D$7)^AA$29))),(_xlfn.WEIBULL.DIST(AA$29,$L143,$K143,FALSE)*$S143*((1+'Inputs &amp; Summary'!$D$7)^AA$29))),IF($M143=Lists!$H$3,IF($K143&lt;1,((($R143*(1-$E143)+$Q143*(1-$F143))/$K143)*((1+'Inputs &amp; Summary'!$D$7)^AA$29)),((INT(AA$29/$K143)-INT((AA$29-1)/$K143))*($R143*(1-$E143)+$Q143*(1-$F143))*((1+'Inputs &amp; Summary'!$D$7)^AA$29))),((_xlfn.WEIBULL.DIST(AA$29,$L143,$K143,FALSE)*($R143*(1-$E143)+$Q143*(1-$F143))*((1+'Inputs &amp; Summary'!$D$7)^AA$29))))))</f>
        <v>0</v>
      </c>
      <c r="AB143" s="114">
        <f>$D143*IF(AB$29&gt;'Inputs &amp; Summary'!$D$5,0,IF(AB$29&gt;VLOOKUP($G143,Lists!$J$17:$K$21,2),IF($M143=Lists!$H$3,IF($K143&lt;1,(($S143/$K143)*((1+'Inputs &amp; Summary'!$D$7)^AB$29)),((INT(AB$29/$K143)-INT((AB$29-1)/$K143))*$S143*((1+'Inputs &amp; Summary'!$D$7)^AB$29))),(_xlfn.WEIBULL.DIST(AB$29,$L143,$K143,FALSE)*$S143*((1+'Inputs &amp; Summary'!$D$7)^AB$29))),IF($M143=Lists!$H$3,IF($K143&lt;1,((($R143*(1-$E143)+$Q143*(1-$F143))/$K143)*((1+'Inputs &amp; Summary'!$D$7)^AB$29)),((INT(AB$29/$K143)-INT((AB$29-1)/$K143))*($R143*(1-$E143)+$Q143*(1-$F143))*((1+'Inputs &amp; Summary'!$D$7)^AB$29))),((_xlfn.WEIBULL.DIST(AB$29,$L143,$K143,FALSE)*($R143*(1-$E143)+$Q143*(1-$F143))*((1+'Inputs &amp; Summary'!$D$7)^AB$29))))))</f>
        <v>0</v>
      </c>
      <c r="AC143" s="114">
        <f>$D143*IF(AC$29&gt;'Inputs &amp; Summary'!$D$5,0,IF(AC$29&gt;VLOOKUP($G143,Lists!$J$17:$K$21,2),IF($M143=Lists!$H$3,IF($K143&lt;1,(($S143/$K143)*((1+'Inputs &amp; Summary'!$D$7)^AC$29)),((INT(AC$29/$K143)-INT((AC$29-1)/$K143))*$S143*((1+'Inputs &amp; Summary'!$D$7)^AC$29))),(_xlfn.WEIBULL.DIST(AC$29,$L143,$K143,FALSE)*$S143*((1+'Inputs &amp; Summary'!$D$7)^AC$29))),IF($M143=Lists!$H$3,IF($K143&lt;1,((($R143*(1-$E143)+$Q143*(1-$F143))/$K143)*((1+'Inputs &amp; Summary'!$D$7)^AC$29)),((INT(AC$29/$K143)-INT((AC$29-1)/$K143))*($R143*(1-$E143)+$Q143*(1-$F143))*((1+'Inputs &amp; Summary'!$D$7)^AC$29))),((_xlfn.WEIBULL.DIST(AC$29,$L143,$K143,FALSE)*($R143*(1-$E143)+$Q143*(1-$F143))*((1+'Inputs &amp; Summary'!$D$7)^AC$29))))))</f>
        <v>0</v>
      </c>
      <c r="AD143" s="114">
        <f>$D143*IF(AD$29&gt;'Inputs &amp; Summary'!$D$5,0,IF(AD$29&gt;VLOOKUP($G143,Lists!$J$17:$K$21,2),IF($M143=Lists!$H$3,IF($K143&lt;1,(($S143/$K143)*((1+'Inputs &amp; Summary'!$D$7)^AD$29)),((INT(AD$29/$K143)-INT((AD$29-1)/$K143))*$S143*((1+'Inputs &amp; Summary'!$D$7)^AD$29))),(_xlfn.WEIBULL.DIST(AD$29,$L143,$K143,FALSE)*$S143*((1+'Inputs &amp; Summary'!$D$7)^AD$29))),IF($M143=Lists!$H$3,IF($K143&lt;1,((($R143*(1-$E143)+$Q143*(1-$F143))/$K143)*((1+'Inputs &amp; Summary'!$D$7)^AD$29)),((INT(AD$29/$K143)-INT((AD$29-1)/$K143))*($R143*(1-$E143)+$Q143*(1-$F143))*((1+'Inputs &amp; Summary'!$D$7)^AD$29))),((_xlfn.WEIBULL.DIST(AD$29,$L143,$K143,FALSE)*($R143*(1-$E143)+$Q143*(1-$F143))*((1+'Inputs &amp; Summary'!$D$7)^AD$29))))))</f>
        <v>0</v>
      </c>
      <c r="AE143" s="114">
        <f>$D143*IF(AE$29&gt;'Inputs &amp; Summary'!$D$5,0,IF(AE$29&gt;VLOOKUP($G143,Lists!$J$17:$K$21,2),IF($M143=Lists!$H$3,IF($K143&lt;1,(($S143/$K143)*((1+'Inputs &amp; Summary'!$D$7)^AE$29)),((INT(AE$29/$K143)-INT((AE$29-1)/$K143))*$S143*((1+'Inputs &amp; Summary'!$D$7)^AE$29))),(_xlfn.WEIBULL.DIST(AE$29,$L143,$K143,FALSE)*$S143*((1+'Inputs &amp; Summary'!$D$7)^AE$29))),IF($M143=Lists!$H$3,IF($K143&lt;1,((($R143*(1-$E143)+$Q143*(1-$F143))/$K143)*((1+'Inputs &amp; Summary'!$D$7)^AE$29)),((INT(AE$29/$K143)-INT((AE$29-1)/$K143))*($R143*(1-$E143)+$Q143*(1-$F143))*((1+'Inputs &amp; Summary'!$D$7)^AE$29))),((_xlfn.WEIBULL.DIST(AE$29,$L143,$K143,FALSE)*($R143*(1-$E143)+$Q143*(1-$F143))*((1+'Inputs &amp; Summary'!$D$7)^AE$29))))))</f>
        <v>0</v>
      </c>
      <c r="AF143" s="114">
        <f>$D143*IF(AF$29&gt;'Inputs &amp; Summary'!$D$5,0,IF(AF$29&gt;VLOOKUP($G143,Lists!$J$17:$K$21,2),IF($M143=Lists!$H$3,IF($K143&lt;1,(($S143/$K143)*((1+'Inputs &amp; Summary'!$D$7)^AF$29)),((INT(AF$29/$K143)-INT((AF$29-1)/$K143))*$S143*((1+'Inputs &amp; Summary'!$D$7)^AF$29))),(_xlfn.WEIBULL.DIST(AF$29,$L143,$K143,FALSE)*$S143*((1+'Inputs &amp; Summary'!$D$7)^AF$29))),IF($M143=Lists!$H$3,IF($K143&lt;1,((($R143*(1-$E143)+$Q143*(1-$F143))/$K143)*((1+'Inputs &amp; Summary'!$D$7)^AF$29)),((INT(AF$29/$K143)-INT((AF$29-1)/$K143))*($R143*(1-$E143)+$Q143*(1-$F143))*((1+'Inputs &amp; Summary'!$D$7)^AF$29))),((_xlfn.WEIBULL.DIST(AF$29,$L143,$K143,FALSE)*($R143*(1-$E143)+$Q143*(1-$F143))*((1+'Inputs &amp; Summary'!$D$7)^AF$29))))))</f>
        <v>0</v>
      </c>
      <c r="AG143" s="114">
        <f>$D143*IF(AG$29&gt;'Inputs &amp; Summary'!$D$5,0,IF(AG$29&gt;VLOOKUP($G143,Lists!$J$17:$K$21,2),IF($M143=Lists!$H$3,IF($K143&lt;1,(($S143/$K143)*((1+'Inputs &amp; Summary'!$D$7)^AG$29)),((INT(AG$29/$K143)-INT((AG$29-1)/$K143))*$S143*((1+'Inputs &amp; Summary'!$D$7)^AG$29))),(_xlfn.WEIBULL.DIST(AG$29,$L143,$K143,FALSE)*$S143*((1+'Inputs &amp; Summary'!$D$7)^AG$29))),IF($M143=Lists!$H$3,IF($K143&lt;1,((($R143*(1-$E143)+$Q143*(1-$F143))/$K143)*((1+'Inputs &amp; Summary'!$D$7)^AG$29)),((INT(AG$29/$K143)-INT((AG$29-1)/$K143))*($R143*(1-$E143)+$Q143*(1-$F143))*((1+'Inputs &amp; Summary'!$D$7)^AG$29))),((_xlfn.WEIBULL.DIST(AG$29,$L143,$K143,FALSE)*($R143*(1-$E143)+$Q143*(1-$F143))*((1+'Inputs &amp; Summary'!$D$7)^AG$29))))))</f>
        <v>0</v>
      </c>
      <c r="AH143" s="114">
        <f>$D143*IF(AH$29&gt;'Inputs &amp; Summary'!$D$5,0,IF(AH$29&gt;VLOOKUP($G143,Lists!$J$17:$K$21,2),IF($M143=Lists!$H$3,IF($K143&lt;1,(($S143/$K143)*((1+'Inputs &amp; Summary'!$D$7)^AH$29)),((INT(AH$29/$K143)-INT((AH$29-1)/$K143))*$S143*((1+'Inputs &amp; Summary'!$D$7)^AH$29))),(_xlfn.WEIBULL.DIST(AH$29,$L143,$K143,FALSE)*$S143*((1+'Inputs &amp; Summary'!$D$7)^AH$29))),IF($M143=Lists!$H$3,IF($K143&lt;1,((($R143*(1-$E143)+$Q143*(1-$F143))/$K143)*((1+'Inputs &amp; Summary'!$D$7)^AH$29)),((INT(AH$29/$K143)-INT((AH$29-1)/$K143))*($R143*(1-$E143)+$Q143*(1-$F143))*((1+'Inputs &amp; Summary'!$D$7)^AH$29))),((_xlfn.WEIBULL.DIST(AH$29,$L143,$K143,FALSE)*($R143*(1-$E143)+$Q143*(1-$F143))*((1+'Inputs &amp; Summary'!$D$7)^AH$29))))))</f>
        <v>0</v>
      </c>
      <c r="AI143" s="114">
        <f>$D143*IF(AI$29&gt;'Inputs &amp; Summary'!$D$5,0,IF(AI$29&gt;VLOOKUP($G143,Lists!$J$17:$K$21,2),IF($M143=Lists!$H$3,IF($K143&lt;1,(($S143/$K143)*((1+'Inputs &amp; Summary'!$D$7)^AI$29)),((INT(AI$29/$K143)-INT((AI$29-1)/$K143))*$S143*((1+'Inputs &amp; Summary'!$D$7)^AI$29))),(_xlfn.WEIBULL.DIST(AI$29,$L143,$K143,FALSE)*$S143*((1+'Inputs &amp; Summary'!$D$7)^AI$29))),IF($M143=Lists!$H$3,IF($K143&lt;1,((($R143*(1-$E143)+$Q143*(1-$F143))/$K143)*((1+'Inputs &amp; Summary'!$D$7)^AI$29)),((INT(AI$29/$K143)-INT((AI$29-1)/$K143))*($R143*(1-$E143)+$Q143*(1-$F143))*((1+'Inputs &amp; Summary'!$D$7)^AI$29))),((_xlfn.WEIBULL.DIST(AI$29,$L143,$K143,FALSE)*($R143*(1-$E143)+$Q143*(1-$F143))*((1+'Inputs &amp; Summary'!$D$7)^AI$29))))))</f>
        <v>0</v>
      </c>
      <c r="AJ143" s="114">
        <f>$D143*IF(AJ$29&gt;'Inputs &amp; Summary'!$D$5,0,IF(AJ$29&gt;VLOOKUP($G143,Lists!$J$17:$K$21,2),IF($M143=Lists!$H$3,IF($K143&lt;1,(($S143/$K143)*((1+'Inputs &amp; Summary'!$D$7)^AJ$29)),((INT(AJ$29/$K143)-INT((AJ$29-1)/$K143))*$S143*((1+'Inputs &amp; Summary'!$D$7)^AJ$29))),(_xlfn.WEIBULL.DIST(AJ$29,$L143,$K143,FALSE)*$S143*((1+'Inputs &amp; Summary'!$D$7)^AJ$29))),IF($M143=Lists!$H$3,IF($K143&lt;1,((($R143*(1-$E143)+$Q143*(1-$F143))/$K143)*((1+'Inputs &amp; Summary'!$D$7)^AJ$29)),((INT(AJ$29/$K143)-INT((AJ$29-1)/$K143))*($R143*(1-$E143)+$Q143*(1-$F143))*((1+'Inputs &amp; Summary'!$D$7)^AJ$29))),((_xlfn.WEIBULL.DIST(AJ$29,$L143,$K143,FALSE)*($R143*(1-$E143)+$Q143*(1-$F143))*((1+'Inputs &amp; Summary'!$D$7)^AJ$29))))))</f>
        <v>0</v>
      </c>
      <c r="AK143" s="114">
        <f>$D143*IF(AK$29&gt;'Inputs &amp; Summary'!$D$5,0,IF(AK$29&gt;VLOOKUP($G143,Lists!$J$17:$K$21,2),IF($M143=Lists!$H$3,IF($K143&lt;1,(($S143/$K143)*((1+'Inputs &amp; Summary'!$D$7)^AK$29)),((INT(AK$29/$K143)-INT((AK$29-1)/$K143))*$S143*((1+'Inputs &amp; Summary'!$D$7)^AK$29))),(_xlfn.WEIBULL.DIST(AK$29,$L143,$K143,FALSE)*$S143*((1+'Inputs &amp; Summary'!$D$7)^AK$29))),IF($M143=Lists!$H$3,IF($K143&lt;1,((($R143*(1-$E143)+$Q143*(1-$F143))/$K143)*((1+'Inputs &amp; Summary'!$D$7)^AK$29)),((INT(AK$29/$K143)-INT((AK$29-1)/$K143))*($R143*(1-$E143)+$Q143*(1-$F143))*((1+'Inputs &amp; Summary'!$D$7)^AK$29))),((_xlfn.WEIBULL.DIST(AK$29,$L143,$K143,FALSE)*($R143*(1-$E143)+$Q143*(1-$F143))*((1+'Inputs &amp; Summary'!$D$7)^AK$29))))))</f>
        <v>0</v>
      </c>
      <c r="AL143" s="114">
        <f>$D143*IF(AL$29&gt;'Inputs &amp; Summary'!$D$5,0,IF(AL$29&gt;VLOOKUP($G143,Lists!$J$17:$K$21,2),IF($M143=Lists!$H$3,IF($K143&lt;1,(($S143/$K143)*((1+'Inputs &amp; Summary'!$D$7)^AL$29)),((INT(AL$29/$K143)-INT((AL$29-1)/$K143))*$S143*((1+'Inputs &amp; Summary'!$D$7)^AL$29))),(_xlfn.WEIBULL.DIST(AL$29,$L143,$K143,FALSE)*$S143*((1+'Inputs &amp; Summary'!$D$7)^AL$29))),IF($M143=Lists!$H$3,IF($K143&lt;1,((($R143*(1-$E143)+$Q143*(1-$F143))/$K143)*((1+'Inputs &amp; Summary'!$D$7)^AL$29)),((INT(AL$29/$K143)-INT((AL$29-1)/$K143))*($R143*(1-$E143)+$Q143*(1-$F143))*((1+'Inputs &amp; Summary'!$D$7)^AL$29))),((_xlfn.WEIBULL.DIST(AL$29,$L143,$K143,FALSE)*($R143*(1-$E143)+$Q143*(1-$F143))*((1+'Inputs &amp; Summary'!$D$7)^AL$29))))))</f>
        <v>0</v>
      </c>
      <c r="AM143" s="114">
        <f>$D143*IF(AM$29&gt;'Inputs &amp; Summary'!$D$5,0,IF(AM$29&gt;VLOOKUP($G143,Lists!$J$17:$K$21,2),IF($M143=Lists!$H$3,IF($K143&lt;1,(($S143/$K143)*((1+'Inputs &amp; Summary'!$D$7)^AM$29)),((INT(AM$29/$K143)-INT((AM$29-1)/$K143))*$S143*((1+'Inputs &amp; Summary'!$D$7)^AM$29))),(_xlfn.WEIBULL.DIST(AM$29,$L143,$K143,FALSE)*$S143*((1+'Inputs &amp; Summary'!$D$7)^AM$29))),IF($M143=Lists!$H$3,IF($K143&lt;1,((($R143*(1-$E143)+$Q143*(1-$F143))/$K143)*((1+'Inputs &amp; Summary'!$D$7)^AM$29)),((INT(AM$29/$K143)-INT((AM$29-1)/$K143))*($R143*(1-$E143)+$Q143*(1-$F143))*((1+'Inputs &amp; Summary'!$D$7)^AM$29))),((_xlfn.WEIBULL.DIST(AM$29,$L143,$K143,FALSE)*($R143*(1-$E143)+$Q143*(1-$F143))*((1+'Inputs &amp; Summary'!$D$7)^AM$29))))))</f>
        <v>0</v>
      </c>
      <c r="AN143" s="114">
        <f>$D143*IF(AN$29&gt;'Inputs &amp; Summary'!$D$5,0,IF(AN$29&gt;VLOOKUP($G143,Lists!$J$17:$K$21,2),IF($M143=Lists!$H$3,IF($K143&lt;1,(($S143/$K143)*((1+'Inputs &amp; Summary'!$D$7)^AN$29)),((INT(AN$29/$K143)-INT((AN$29-1)/$K143))*$S143*((1+'Inputs &amp; Summary'!$D$7)^AN$29))),(_xlfn.WEIBULL.DIST(AN$29,$L143,$K143,FALSE)*$S143*((1+'Inputs &amp; Summary'!$D$7)^AN$29))),IF($M143=Lists!$H$3,IF($K143&lt;1,((($R143*(1-$E143)+$Q143*(1-$F143))/$K143)*((1+'Inputs &amp; Summary'!$D$7)^AN$29)),((INT(AN$29/$K143)-INT((AN$29-1)/$K143))*($R143*(1-$E143)+$Q143*(1-$F143))*((1+'Inputs &amp; Summary'!$D$7)^AN$29))),((_xlfn.WEIBULL.DIST(AN$29,$L143,$K143,FALSE)*($R143*(1-$E143)+$Q143*(1-$F143))*((1+'Inputs &amp; Summary'!$D$7)^AN$29))))))</f>
        <v>0</v>
      </c>
      <c r="AO143" s="114">
        <f>$D143*IF(AO$29&gt;'Inputs &amp; Summary'!$D$5,0,IF(AO$29&gt;VLOOKUP($G143,Lists!$J$17:$K$21,2),IF($M143=Lists!$H$3,IF($K143&lt;1,(($S143/$K143)*((1+'Inputs &amp; Summary'!$D$7)^AO$29)),((INT(AO$29/$K143)-INT((AO$29-1)/$K143))*$S143*((1+'Inputs &amp; Summary'!$D$7)^AO$29))),(_xlfn.WEIBULL.DIST(AO$29,$L143,$K143,FALSE)*$S143*((1+'Inputs &amp; Summary'!$D$7)^AO$29))),IF($M143=Lists!$H$3,IF($K143&lt;1,((($R143*(1-$E143)+$Q143*(1-$F143))/$K143)*((1+'Inputs &amp; Summary'!$D$7)^AO$29)),((INT(AO$29/$K143)-INT((AO$29-1)/$K143))*($R143*(1-$E143)+$Q143*(1-$F143))*((1+'Inputs &amp; Summary'!$D$7)^AO$29))),((_xlfn.WEIBULL.DIST(AO$29,$L143,$K143,FALSE)*($R143*(1-$E143)+$Q143*(1-$F143))*((1+'Inputs &amp; Summary'!$D$7)^AO$29))))))</f>
        <v>0</v>
      </c>
      <c r="AP143" s="114">
        <f>$D143*IF(AP$29&gt;'Inputs &amp; Summary'!$D$5,0,IF(AP$29&gt;VLOOKUP($G143,Lists!$J$17:$K$21,2),IF($M143=Lists!$H$3,IF($K143&lt;1,(($S143/$K143)*((1+'Inputs &amp; Summary'!$D$7)^AP$29)),((INT(AP$29/$K143)-INT((AP$29-1)/$K143))*$S143*((1+'Inputs &amp; Summary'!$D$7)^AP$29))),(_xlfn.WEIBULL.DIST(AP$29,$L143,$K143,FALSE)*$S143*((1+'Inputs &amp; Summary'!$D$7)^AP$29))),IF($M143=Lists!$H$3,IF($K143&lt;1,((($R143*(1-$E143)+$Q143*(1-$F143))/$K143)*((1+'Inputs &amp; Summary'!$D$7)^AP$29)),((INT(AP$29/$K143)-INT((AP$29-1)/$K143))*($R143*(1-$E143)+$Q143*(1-$F143))*((1+'Inputs &amp; Summary'!$D$7)^AP$29))),((_xlfn.WEIBULL.DIST(AP$29,$L143,$K143,FALSE)*($R143*(1-$E143)+$Q143*(1-$F143))*((1+'Inputs &amp; Summary'!$D$7)^AP$29))))))</f>
        <v>0</v>
      </c>
      <c r="AQ143" s="114">
        <f>$D143*IF(AQ$29&gt;'Inputs &amp; Summary'!$D$5,0,IF(AQ$29&gt;VLOOKUP($G143,Lists!$J$17:$K$21,2),IF($M143=Lists!$H$3,IF($K143&lt;1,(($S143/$K143)*((1+'Inputs &amp; Summary'!$D$7)^AQ$29)),((INT(AQ$29/$K143)-INT((AQ$29-1)/$K143))*$S143*((1+'Inputs &amp; Summary'!$D$7)^AQ$29))),(_xlfn.WEIBULL.DIST(AQ$29,$L143,$K143,FALSE)*$S143*((1+'Inputs &amp; Summary'!$D$7)^AQ$29))),IF($M143=Lists!$H$3,IF($K143&lt;1,((($R143*(1-$E143)+$Q143*(1-$F143))/$K143)*((1+'Inputs &amp; Summary'!$D$7)^AQ$29)),((INT(AQ$29/$K143)-INT((AQ$29-1)/$K143))*($R143*(1-$E143)+$Q143*(1-$F143))*((1+'Inputs &amp; Summary'!$D$7)^AQ$29))),((_xlfn.WEIBULL.DIST(AQ$29,$L143,$K143,FALSE)*($R143*(1-$E143)+$Q143*(1-$F143))*((1+'Inputs &amp; Summary'!$D$7)^AQ$29))))))</f>
        <v>0</v>
      </c>
      <c r="AR143" s="114">
        <f>$D143*IF(AR$29&gt;'Inputs &amp; Summary'!$D$5,0,IF(AR$29&gt;VLOOKUP($G143,Lists!$J$17:$K$21,2),IF($M143=Lists!$H$3,IF($K143&lt;1,(($S143/$K143)*((1+'Inputs &amp; Summary'!$D$7)^AR$29)),((INT(AR$29/$K143)-INT((AR$29-1)/$K143))*$S143*((1+'Inputs &amp; Summary'!$D$7)^AR$29))),(_xlfn.WEIBULL.DIST(AR$29,$L143,$K143,FALSE)*$S143*((1+'Inputs &amp; Summary'!$D$7)^AR$29))),IF($M143=Lists!$H$3,IF($K143&lt;1,((($R143*(1-$E143)+$Q143*(1-$F143))/$K143)*((1+'Inputs &amp; Summary'!$D$7)^AR$29)),((INT(AR$29/$K143)-INT((AR$29-1)/$K143))*($R143*(1-$E143)+$Q143*(1-$F143))*((1+'Inputs &amp; Summary'!$D$7)^AR$29))),((_xlfn.WEIBULL.DIST(AR$29,$L143,$K143,FALSE)*($R143*(1-$E143)+$Q143*(1-$F143))*((1+'Inputs &amp; Summary'!$D$7)^AR$29))))))</f>
        <v>0</v>
      </c>
      <c r="AS143" s="114">
        <f>$D143*IF(AS$29&gt;'Inputs &amp; Summary'!$D$5,0,IF(AS$29&gt;VLOOKUP($G143,Lists!$J$17:$K$21,2),IF($M143=Lists!$H$3,IF($K143&lt;1,(($S143/$K143)*((1+'Inputs &amp; Summary'!$D$7)^AS$29)),((INT(AS$29/$K143)-INT((AS$29-1)/$K143))*$S143*((1+'Inputs &amp; Summary'!$D$7)^AS$29))),(_xlfn.WEIBULL.DIST(AS$29,$L143,$K143,FALSE)*$S143*((1+'Inputs &amp; Summary'!$D$7)^AS$29))),IF($M143=Lists!$H$3,IF($K143&lt;1,((($R143*(1-$E143)+$Q143*(1-$F143))/$K143)*((1+'Inputs &amp; Summary'!$D$7)^AS$29)),((INT(AS$29/$K143)-INT((AS$29-1)/$K143))*($R143*(1-$E143)+$Q143*(1-$F143))*((1+'Inputs &amp; Summary'!$D$7)^AS$29))),((_xlfn.WEIBULL.DIST(AS$29,$L143,$K143,FALSE)*($R143*(1-$E143)+$Q143*(1-$F143))*((1+'Inputs &amp; Summary'!$D$7)^AS$29))))))</f>
        <v>0</v>
      </c>
      <c r="AT143" s="114">
        <f>$D143*IF(AT$29&gt;'Inputs &amp; Summary'!$D$5,0,IF(AT$29&gt;VLOOKUP($G143,Lists!$J$17:$K$21,2),IF($M143=Lists!$H$3,IF($K143&lt;1,(($S143/$K143)*((1+'Inputs &amp; Summary'!$D$7)^AT$29)),((INT(AT$29/$K143)-INT((AT$29-1)/$K143))*$S143*((1+'Inputs &amp; Summary'!$D$7)^AT$29))),(_xlfn.WEIBULL.DIST(AT$29,$L143,$K143,FALSE)*$S143*((1+'Inputs &amp; Summary'!$D$7)^AT$29))),IF($M143=Lists!$H$3,IF($K143&lt;1,((($R143*(1-$E143)+$Q143*(1-$F143))/$K143)*((1+'Inputs &amp; Summary'!$D$7)^AT$29)),((INT(AT$29/$K143)-INT((AT$29-1)/$K143))*($R143*(1-$E143)+$Q143*(1-$F143))*((1+'Inputs &amp; Summary'!$D$7)^AT$29))),((_xlfn.WEIBULL.DIST(AT$29,$L143,$K143,FALSE)*($R143*(1-$E143)+$Q143*(1-$F143))*((1+'Inputs &amp; Summary'!$D$7)^AT$29))))))</f>
        <v>0</v>
      </c>
      <c r="AU143" s="114">
        <f>$D143*IF(AU$29&gt;'Inputs &amp; Summary'!$D$5,0,IF(AU$29&gt;VLOOKUP($G143,Lists!$J$17:$K$21,2),IF($M143=Lists!$H$3,IF($K143&lt;1,(($S143/$K143)*((1+'Inputs &amp; Summary'!$D$7)^AU$29)),((INT(AU$29/$K143)-INT((AU$29-1)/$K143))*$S143*((1+'Inputs &amp; Summary'!$D$7)^AU$29))),(_xlfn.WEIBULL.DIST(AU$29,$L143,$K143,FALSE)*$S143*((1+'Inputs &amp; Summary'!$D$7)^AU$29))),IF($M143=Lists!$H$3,IF($K143&lt;1,((($R143*(1-$E143)+$Q143*(1-$F143))/$K143)*((1+'Inputs &amp; Summary'!$D$7)^AU$29)),((INT(AU$29/$K143)-INT((AU$29-1)/$K143))*($R143*(1-$E143)+$Q143*(1-$F143))*((1+'Inputs &amp; Summary'!$D$7)^AU$29))),((_xlfn.WEIBULL.DIST(AU$29,$L143,$K143,FALSE)*($R143*(1-$E143)+$Q143*(1-$F143))*((1+'Inputs &amp; Summary'!$D$7)^AU$29))))))</f>
        <v>0</v>
      </c>
      <c r="AV143" s="114">
        <f>$D143*IF(AV$29&gt;'Inputs &amp; Summary'!$D$5,0,IF(AV$29&gt;VLOOKUP($G143,Lists!$J$17:$K$21,2),IF($M143=Lists!$H$3,IF($K143&lt;1,(($S143/$K143)*((1+'Inputs &amp; Summary'!$D$7)^AV$29)),((INT(AV$29/$K143)-INT((AV$29-1)/$K143))*$S143*((1+'Inputs &amp; Summary'!$D$7)^AV$29))),(_xlfn.WEIBULL.DIST(AV$29,$L143,$K143,FALSE)*$S143*((1+'Inputs &amp; Summary'!$D$7)^AV$29))),IF($M143=Lists!$H$3,IF($K143&lt;1,((($R143*(1-$E143)+$Q143*(1-$F143))/$K143)*((1+'Inputs &amp; Summary'!$D$7)^AV$29)),((INT(AV$29/$K143)-INT((AV$29-1)/$K143))*($R143*(1-$E143)+$Q143*(1-$F143))*((1+'Inputs &amp; Summary'!$D$7)^AV$29))),((_xlfn.WEIBULL.DIST(AV$29,$L143,$K143,FALSE)*($R143*(1-$E143)+$Q143*(1-$F143))*((1+'Inputs &amp; Summary'!$D$7)^AV$29))))))</f>
        <v>0</v>
      </c>
      <c r="AW143" s="114">
        <f>$D143*IF(AW$29&gt;'Inputs &amp; Summary'!$D$5,0,IF(AW$29&gt;VLOOKUP($G143,Lists!$J$17:$K$21,2),IF($M143=Lists!$H$3,IF($K143&lt;1,(($S143/$K143)*((1+'Inputs &amp; Summary'!$D$7)^AW$29)),((INT(AW$29/$K143)-INT((AW$29-1)/$K143))*$S143*((1+'Inputs &amp; Summary'!$D$7)^AW$29))),(_xlfn.WEIBULL.DIST(AW$29,$L143,$K143,FALSE)*$S143*((1+'Inputs &amp; Summary'!$D$7)^AW$29))),IF($M143=Lists!$H$3,IF($K143&lt;1,((($R143*(1-$E143)+$Q143*(1-$F143))/$K143)*((1+'Inputs &amp; Summary'!$D$7)^AW$29)),((INT(AW$29/$K143)-INT((AW$29-1)/$K143))*($R143*(1-$E143)+$Q143*(1-$F143))*((1+'Inputs &amp; Summary'!$D$7)^AW$29))),((_xlfn.WEIBULL.DIST(AW$29,$L143,$K143,FALSE)*($R143*(1-$E143)+$Q143*(1-$F143))*((1+'Inputs &amp; Summary'!$D$7)^AW$29))))))</f>
        <v>0</v>
      </c>
      <c r="AX143" s="114">
        <f>$D143*IF(AX$29&gt;'Inputs &amp; Summary'!$D$5,0,IF(AX$29&gt;VLOOKUP($G143,Lists!$J$17:$K$21,2),IF($M143=Lists!$H$3,IF($K143&lt;1,(($S143/$K143)*((1+'Inputs &amp; Summary'!$D$7)^AX$29)),((INT(AX$29/$K143)-INT((AX$29-1)/$K143))*$S143*((1+'Inputs &amp; Summary'!$D$7)^AX$29))),(_xlfn.WEIBULL.DIST(AX$29,$L143,$K143,FALSE)*$S143*((1+'Inputs &amp; Summary'!$D$7)^AX$29))),IF($M143=Lists!$H$3,IF($K143&lt;1,((($R143*(1-$E143)+$Q143*(1-$F143))/$K143)*((1+'Inputs &amp; Summary'!$D$7)^AX$29)),((INT(AX$29/$K143)-INT((AX$29-1)/$K143))*($R143*(1-$E143)+$Q143*(1-$F143))*((1+'Inputs &amp; Summary'!$D$7)^AX$29))),((_xlfn.WEIBULL.DIST(AX$29,$L143,$K143,FALSE)*($R143*(1-$E143)+$Q143*(1-$F143))*((1+'Inputs &amp; Summary'!$D$7)^AX$29))))))</f>
        <v>0</v>
      </c>
      <c r="AY143" s="114">
        <f>$D143*IF(AY$29&gt;'Inputs &amp; Summary'!$D$5,0,IF(AY$29&gt;VLOOKUP($G143,Lists!$J$17:$K$21,2),IF($M143=Lists!$H$3,IF($K143&lt;1,(($S143/$K143)*((1+'Inputs &amp; Summary'!$D$7)^AY$29)),((INT(AY$29/$K143)-INT((AY$29-1)/$K143))*$S143*((1+'Inputs &amp; Summary'!$D$7)^AY$29))),(_xlfn.WEIBULL.DIST(AY$29,$L143,$K143,FALSE)*$S143*((1+'Inputs &amp; Summary'!$D$7)^AY$29))),IF($M143=Lists!$H$3,IF($K143&lt;1,((($R143*(1-$E143)+$Q143*(1-$F143))/$K143)*((1+'Inputs &amp; Summary'!$D$7)^AY$29)),((INT(AY$29/$K143)-INT((AY$29-1)/$K143))*($R143*(1-$E143)+$Q143*(1-$F143))*((1+'Inputs &amp; Summary'!$D$7)^AY$29))),((_xlfn.WEIBULL.DIST(AY$29,$L143,$K143,FALSE)*($R143*(1-$E143)+$Q143*(1-$F143))*((1+'Inputs &amp; Summary'!$D$7)^AY$29))))))</f>
        <v>0</v>
      </c>
      <c r="AZ143" s="114">
        <f>$D143*IF(AZ$29&gt;'Inputs &amp; Summary'!$D$5,0,IF(AZ$29&gt;VLOOKUP($G143,Lists!$J$17:$K$21,2),IF($M143=Lists!$H$3,IF($K143&lt;1,(($S143/$K143)*((1+'Inputs &amp; Summary'!$D$7)^AZ$29)),((INT(AZ$29/$K143)-INT((AZ$29-1)/$K143))*$S143*((1+'Inputs &amp; Summary'!$D$7)^AZ$29))),(_xlfn.WEIBULL.DIST(AZ$29,$L143,$K143,FALSE)*$S143*((1+'Inputs &amp; Summary'!$D$7)^AZ$29))),IF($M143=Lists!$H$3,IF($K143&lt;1,((($R143*(1-$E143)+$Q143*(1-$F143))/$K143)*((1+'Inputs &amp; Summary'!$D$7)^AZ$29)),((INT(AZ$29/$K143)-INT((AZ$29-1)/$K143))*($R143*(1-$E143)+$Q143*(1-$F143))*((1+'Inputs &amp; Summary'!$D$7)^AZ$29))),((_xlfn.WEIBULL.DIST(AZ$29,$L143,$K143,FALSE)*($R143*(1-$E143)+$Q143*(1-$F143))*((1+'Inputs &amp; Summary'!$D$7)^AZ$29))))))</f>
        <v>0</v>
      </c>
      <c r="BA143" s="114">
        <f>$D143*IF(BA$29&gt;'Inputs &amp; Summary'!$D$5,0,IF(BA$29&gt;VLOOKUP($G143,Lists!$J$17:$K$21,2),IF($M143=Lists!$H$3,IF($K143&lt;1,(($S143/$K143)*((1+'Inputs &amp; Summary'!$D$7)^BA$29)),((INT(BA$29/$K143)-INT((BA$29-1)/$K143))*$S143*((1+'Inputs &amp; Summary'!$D$7)^BA$29))),(_xlfn.WEIBULL.DIST(BA$29,$L143,$K143,FALSE)*$S143*((1+'Inputs &amp; Summary'!$D$7)^BA$29))),IF($M143=Lists!$H$3,IF($K143&lt;1,((($R143*(1-$E143)+$Q143*(1-$F143))/$K143)*((1+'Inputs &amp; Summary'!$D$7)^BA$29)),((INT(BA$29/$K143)-INT((BA$29-1)/$K143))*($R143*(1-$E143)+$Q143*(1-$F143))*((1+'Inputs &amp; Summary'!$D$7)^BA$29))),((_xlfn.WEIBULL.DIST(BA$29,$L143,$K143,FALSE)*($R143*(1-$E143)+$Q143*(1-$F143))*((1+'Inputs &amp; Summary'!$D$7)^BA$29))))))</f>
        <v>0</v>
      </c>
      <c r="BB143" s="114">
        <f>$D143*IF(BB$29&gt;'Inputs &amp; Summary'!$D$5,0,IF(BB$29&gt;VLOOKUP($G143,Lists!$J$17:$K$21,2),IF($M143=Lists!$H$3,IF($K143&lt;1,(($S143/$K143)*((1+'Inputs &amp; Summary'!$D$7)^BB$29)),((INT(BB$29/$K143)-INT((BB$29-1)/$K143))*$S143*((1+'Inputs &amp; Summary'!$D$7)^BB$29))),(_xlfn.WEIBULL.DIST(BB$29,$L143,$K143,FALSE)*$S143*((1+'Inputs &amp; Summary'!$D$7)^BB$29))),IF($M143=Lists!$H$3,IF($K143&lt;1,((($R143*(1-$E143)+$Q143*(1-$F143))/$K143)*((1+'Inputs &amp; Summary'!$D$7)^BB$29)),((INT(BB$29/$K143)-INT((BB$29-1)/$K143))*($R143*(1-$E143)+$Q143*(1-$F143))*((1+'Inputs &amp; Summary'!$D$7)^BB$29))),((_xlfn.WEIBULL.DIST(BB$29,$L143,$K143,FALSE)*($R143*(1-$E143)+$Q143*(1-$F143))*((1+'Inputs &amp; Summary'!$D$7)^BB$29))))))</f>
        <v>0</v>
      </c>
      <c r="BC143" s="114">
        <f>$D143*IF(BC$29&gt;'Inputs &amp; Summary'!$D$5,0,IF(BC$29&gt;VLOOKUP($G143,Lists!$J$17:$K$21,2),IF($M143=Lists!$H$3,IF($K143&lt;1,(($S143/$K143)*((1+'Inputs &amp; Summary'!$D$7)^BC$29)),((INT(BC$29/$K143)-INT((BC$29-1)/$K143))*$S143*((1+'Inputs &amp; Summary'!$D$7)^BC$29))),(_xlfn.WEIBULL.DIST(BC$29,$L143,$K143,FALSE)*$S143*((1+'Inputs &amp; Summary'!$D$7)^BC$29))),IF($M143=Lists!$H$3,IF($K143&lt;1,((($R143*(1-$E143)+$Q143*(1-$F143))/$K143)*((1+'Inputs &amp; Summary'!$D$7)^BC$29)),((INT(BC$29/$K143)-INT((BC$29-1)/$K143))*($R143*(1-$E143)+$Q143*(1-$F143))*((1+'Inputs &amp; Summary'!$D$7)^BC$29))),((_xlfn.WEIBULL.DIST(BC$29,$L143,$K143,FALSE)*($R143*(1-$E143)+$Q143*(1-$F143))*((1+'Inputs &amp; Summary'!$D$7)^BC$29))))))</f>
        <v>0</v>
      </c>
      <c r="BD143" s="114">
        <f>$D143*IF(BD$29&gt;'Inputs &amp; Summary'!$D$5,0,IF(BD$29&gt;VLOOKUP($G143,Lists!$J$17:$K$21,2),IF($M143=Lists!$H$3,IF($K143&lt;1,(($S143/$K143)*((1+'Inputs &amp; Summary'!$D$7)^BD$29)),((INT(BD$29/$K143)-INT((BD$29-1)/$K143))*$S143*((1+'Inputs &amp; Summary'!$D$7)^BD$29))),(_xlfn.WEIBULL.DIST(BD$29,$L143,$K143,FALSE)*$S143*((1+'Inputs &amp; Summary'!$D$7)^BD$29))),IF($M143=Lists!$H$3,IF($K143&lt;1,((($R143*(1-$E143)+$Q143*(1-$F143))/$K143)*((1+'Inputs &amp; Summary'!$D$7)^BD$29)),((INT(BD$29/$K143)-INT((BD$29-1)/$K143))*($R143*(1-$E143)+$Q143*(1-$F143))*((1+'Inputs &amp; Summary'!$D$7)^BD$29))),((_xlfn.WEIBULL.DIST(BD$29,$L143,$K143,FALSE)*($R143*(1-$E143)+$Q143*(1-$F143))*((1+'Inputs &amp; Summary'!$D$7)^BD$29))))))</f>
        <v>0</v>
      </c>
      <c r="BE143" s="114">
        <f>$D143*IF(BE$29&gt;'Inputs &amp; Summary'!$D$5,0,IF(BE$29&gt;VLOOKUP($G143,Lists!$J$17:$K$21,2),IF($M143=Lists!$H$3,IF($K143&lt;1,(($S143/$K143)*((1+'Inputs &amp; Summary'!$D$7)^BE$29)),((INT(BE$29/$K143)-INT((BE$29-1)/$K143))*$S143*((1+'Inputs &amp; Summary'!$D$7)^BE$29))),(_xlfn.WEIBULL.DIST(BE$29,$L143,$K143,FALSE)*$S143*((1+'Inputs &amp; Summary'!$D$7)^BE$29))),IF($M143=Lists!$H$3,IF($K143&lt;1,((($R143*(1-$E143)+$Q143*(1-$F143))/$K143)*((1+'Inputs &amp; Summary'!$D$7)^BE$29)),((INT(BE$29/$K143)-INT((BE$29-1)/$K143))*($R143*(1-$E143)+$Q143*(1-$F143))*((1+'Inputs &amp; Summary'!$D$7)^BE$29))),((_xlfn.WEIBULL.DIST(BE$29,$L143,$K143,FALSE)*($R143*(1-$E143)+$Q143*(1-$F143))*((1+'Inputs &amp; Summary'!$D$7)^BE$29))))))</f>
        <v>0</v>
      </c>
      <c r="BF143" s="114">
        <f>$D143*IF(BF$29&gt;'Inputs &amp; Summary'!$D$5,0,IF(BF$29&gt;VLOOKUP($G143,Lists!$J$17:$K$21,2),IF($M143=Lists!$H$3,IF($K143&lt;1,(($S143/$K143)*((1+'Inputs &amp; Summary'!$D$7)^BF$29)),((INT(BF$29/$K143)-INT((BF$29-1)/$K143))*$S143*((1+'Inputs &amp; Summary'!$D$7)^BF$29))),(_xlfn.WEIBULL.DIST(BF$29,$L143,$K143,FALSE)*$S143*((1+'Inputs &amp; Summary'!$D$7)^BF$29))),IF($M143=Lists!$H$3,IF($K143&lt;1,((($R143*(1-$E143)+$Q143*(1-$F143))/$K143)*((1+'Inputs &amp; Summary'!$D$7)^BF$29)),((INT(BF$29/$K143)-INT((BF$29-1)/$K143))*($R143*(1-$E143)+$Q143*(1-$F143))*((1+'Inputs &amp; Summary'!$D$7)^BF$29))),((_xlfn.WEIBULL.DIST(BF$29,$L143,$K143,FALSE)*($R143*(1-$E143)+$Q143*(1-$F143))*((1+'Inputs &amp; Summary'!$D$7)^BF$29))))))</f>
        <v>0</v>
      </c>
      <c r="BG143" s="114">
        <f>$D143*IF(BG$29&gt;'Inputs &amp; Summary'!$D$5,0,IF(BG$29&gt;VLOOKUP($G143,Lists!$J$17:$K$21,2),IF($M143=Lists!$H$3,IF($K143&lt;1,(($S143/$K143)*((1+'Inputs &amp; Summary'!$D$7)^BG$29)),((INT(BG$29/$K143)-INT((BG$29-1)/$K143))*$S143*((1+'Inputs &amp; Summary'!$D$7)^BG$29))),(_xlfn.WEIBULL.DIST(BG$29,$L143,$K143,FALSE)*$S143*((1+'Inputs &amp; Summary'!$D$7)^BG$29))),IF($M143=Lists!$H$3,IF($K143&lt;1,((($R143*(1-$E143)+$Q143*(1-$F143))/$K143)*((1+'Inputs &amp; Summary'!$D$7)^BG$29)),((INT(BG$29/$K143)-INT((BG$29-1)/$K143))*($R143*(1-$E143)+$Q143*(1-$F143))*((1+'Inputs &amp; Summary'!$D$7)^BG$29))),((_xlfn.WEIBULL.DIST(BG$29,$L143,$K143,FALSE)*($R143*(1-$E143)+$Q143*(1-$F143))*((1+'Inputs &amp; Summary'!$D$7)^BG$29))))))</f>
        <v>0</v>
      </c>
      <c r="BH143" s="114">
        <f>$D143*IF(BH$29&gt;'Inputs &amp; Summary'!$D$5,0,IF(BH$29&gt;VLOOKUP($G143,Lists!$J$17:$K$21,2),IF($M143=Lists!$H$3,IF($K143&lt;1,(($S143/$K143)*((1+'Inputs &amp; Summary'!$D$7)^BH$29)),((INT(BH$29/$K143)-INT((BH$29-1)/$K143))*$S143*((1+'Inputs &amp; Summary'!$D$7)^BH$29))),(_xlfn.WEIBULL.DIST(BH$29,$L143,$K143,FALSE)*$S143*((1+'Inputs &amp; Summary'!$D$7)^BH$29))),IF($M143=Lists!$H$3,IF($K143&lt;1,((($R143*(1-$E143)+$Q143*(1-$F143))/$K143)*((1+'Inputs &amp; Summary'!$D$7)^BH$29)),((INT(BH$29/$K143)-INT((BH$29-1)/$K143))*($R143*(1-$E143)+$Q143*(1-$F143))*((1+'Inputs &amp; Summary'!$D$7)^BH$29))),((_xlfn.WEIBULL.DIST(BH$29,$L143,$K143,FALSE)*($R143*(1-$E143)+$Q143*(1-$F143))*((1+'Inputs &amp; Summary'!$D$7)^BH$29))))))</f>
        <v>0</v>
      </c>
      <c r="BI143" s="114">
        <f>$D143*IF(BI$29&gt;'Inputs &amp; Summary'!$D$5,0,IF(BI$29&gt;VLOOKUP($G143,Lists!$J$17:$K$21,2),IF($M143=Lists!$H$3,IF($K143&lt;1,(($S143/$K143)*((1+'Inputs &amp; Summary'!$D$7)^BI$29)),((INT(BI$29/$K143)-INT((BI$29-1)/$K143))*$S143*((1+'Inputs &amp; Summary'!$D$7)^BI$29))),(_xlfn.WEIBULL.DIST(BI$29,$L143,$K143,FALSE)*$S143*((1+'Inputs &amp; Summary'!$D$7)^BI$29))),IF($M143=Lists!$H$3,IF($K143&lt;1,((($R143*(1-$E143)+$Q143*(1-$F143))/$K143)*((1+'Inputs &amp; Summary'!$D$7)^BI$29)),((INT(BI$29/$K143)-INT((BI$29-1)/$K143))*($R143*(1-$E143)+$Q143*(1-$F143))*((1+'Inputs &amp; Summary'!$D$7)^BI$29))),((_xlfn.WEIBULL.DIST(BI$29,$L143,$K143,FALSE)*($R143*(1-$E143)+$Q143*(1-$F143))*((1+'Inputs &amp; Summary'!$D$7)^BI$29))))))</f>
        <v>0</v>
      </c>
      <c r="BJ143" s="114">
        <f>$D143*IF(BJ$29&gt;'Inputs &amp; Summary'!$D$5,0,IF(BJ$29&gt;VLOOKUP($G143,Lists!$J$17:$K$21,2),IF($M143=Lists!$H$3,IF($K143&lt;1,(($S143/$K143)*((1+'Inputs &amp; Summary'!$D$7)^BJ$29)),((INT(BJ$29/$K143)-INT((BJ$29-1)/$K143))*$S143*((1+'Inputs &amp; Summary'!$D$7)^BJ$29))),(_xlfn.WEIBULL.DIST(BJ$29,$L143,$K143,FALSE)*$S143*((1+'Inputs &amp; Summary'!$D$7)^BJ$29))),IF($M143=Lists!$H$3,IF($K143&lt;1,((($R143*(1-$E143)+$Q143*(1-$F143))/$K143)*((1+'Inputs &amp; Summary'!$D$7)^BJ$29)),((INT(BJ$29/$K143)-INT((BJ$29-1)/$K143))*($R143*(1-$E143)+$Q143*(1-$F143))*((1+'Inputs &amp; Summary'!$D$7)^BJ$29))),((_xlfn.WEIBULL.DIST(BJ$29,$L143,$K143,FALSE)*($R143*(1-$E143)+$Q143*(1-$F143))*((1+'Inputs &amp; Summary'!$D$7)^BJ$29))))))</f>
        <v>0</v>
      </c>
      <c r="BK143" s="114">
        <f>$D143*IF(BK$29&gt;'Inputs &amp; Summary'!$D$5,0,IF(BK$29&gt;VLOOKUP($G143,Lists!$J$17:$K$21,2),IF($M143=Lists!$H$3,IF($K143&lt;1,(($S143/$K143)*((1+'Inputs &amp; Summary'!$D$7)^BK$29)),((INT(BK$29/$K143)-INT((BK$29-1)/$K143))*$S143*((1+'Inputs &amp; Summary'!$D$7)^BK$29))),(_xlfn.WEIBULL.DIST(BK$29,$L143,$K143,FALSE)*$S143*((1+'Inputs &amp; Summary'!$D$7)^BK$29))),IF($M143=Lists!$H$3,IF($K143&lt;1,((($R143*(1-$E143)+$Q143*(1-$F143))/$K143)*((1+'Inputs &amp; Summary'!$D$7)^BK$29)),((INT(BK$29/$K143)-INT((BK$29-1)/$K143))*($R143*(1-$E143)+$Q143*(1-$F143))*((1+'Inputs &amp; Summary'!$D$7)^BK$29))),((_xlfn.WEIBULL.DIST(BK$29,$L143,$K143,FALSE)*($R143*(1-$E143)+$Q143*(1-$F143))*((1+'Inputs &amp; Summary'!$D$7)^BK$29))))))</f>
        <v>0</v>
      </c>
      <c r="BL143" s="114">
        <f>$D143*IF(BL$29&gt;'Inputs &amp; Summary'!$D$5,0,IF(BL$29&gt;VLOOKUP($G143,Lists!$J$17:$K$21,2),IF($M143=Lists!$H$3,IF($K143&lt;1,(($S143/$K143)*((1+'Inputs &amp; Summary'!$D$7)^BL$29)),((INT(BL$29/$K143)-INT((BL$29-1)/$K143))*$S143*((1+'Inputs &amp; Summary'!$D$7)^BL$29))),(_xlfn.WEIBULL.DIST(BL$29,$L143,$K143,FALSE)*$S143*((1+'Inputs &amp; Summary'!$D$7)^BL$29))),IF($M143=Lists!$H$3,IF($K143&lt;1,((($R143*(1-$E143)+$Q143*(1-$F143))/$K143)*((1+'Inputs &amp; Summary'!$D$7)^BL$29)),((INT(BL$29/$K143)-INT((BL$29-1)/$K143))*($R143*(1-$E143)+$Q143*(1-$F143))*((1+'Inputs &amp; Summary'!$D$7)^BL$29))),((_xlfn.WEIBULL.DIST(BL$29,$L143,$K143,FALSE)*($R143*(1-$E143)+$Q143*(1-$F143))*((1+'Inputs &amp; Summary'!$D$7)^BL$29))))))</f>
        <v>0</v>
      </c>
    </row>
    <row r="144" spans="1:64" x14ac:dyDescent="0.3">
      <c r="A144" s="79" t="s">
        <v>278</v>
      </c>
      <c r="B144" s="33" t="s">
        <v>152</v>
      </c>
      <c r="C144" s="33" t="s">
        <v>39</v>
      </c>
      <c r="D144" s="115">
        <v>0</v>
      </c>
      <c r="E144" s="68">
        <v>1</v>
      </c>
      <c r="F144" s="68">
        <v>1</v>
      </c>
      <c r="G144" s="213" t="s">
        <v>432</v>
      </c>
      <c r="H144" s="34" t="s">
        <v>20</v>
      </c>
      <c r="I144" s="34" t="s">
        <v>94</v>
      </c>
      <c r="J144" s="33">
        <f>VLOOKUP(I144,'Labor Rates'!$A$1:$B$16,2)</f>
        <v>21.23076923076923</v>
      </c>
      <c r="K144" s="35">
        <v>2</v>
      </c>
      <c r="L144" s="35">
        <v>1</v>
      </c>
      <c r="M144" s="33" t="s">
        <v>259</v>
      </c>
      <c r="N144" s="84">
        <f>$N$129</f>
        <v>103.04449648711943</v>
      </c>
      <c r="O144" s="35">
        <f>10/60</f>
        <v>0.16666666666666666</v>
      </c>
      <c r="P144" s="5">
        <v>25</v>
      </c>
      <c r="Q144" s="73">
        <f t="shared" si="21"/>
        <v>364.61898756980719</v>
      </c>
      <c r="R144" s="73">
        <f t="shared" si="22"/>
        <v>2576.1124121779858</v>
      </c>
      <c r="S144" s="74">
        <f t="shared" si="23"/>
        <v>0</v>
      </c>
      <c r="T144" s="88"/>
      <c r="U144" s="80"/>
      <c r="V144" s="87">
        <f t="shared" si="24"/>
        <v>0</v>
      </c>
      <c r="W144" s="87">
        <f>NPV('Inputs &amp; Summary'!$D$6,Y144:BL144)</f>
        <v>0</v>
      </c>
      <c r="X144" s="90">
        <f t="shared" si="25"/>
        <v>0</v>
      </c>
      <c r="Y144" s="114">
        <f>$D144*IF(Y$29&gt;'Inputs &amp; Summary'!$D$5,0,IF(Y$29&gt;VLOOKUP($G144,Lists!$J$17:$K$21,2),IF($M144=Lists!$H$3,IF($K144&lt;1,(($S144/$K144)*((1+'Inputs &amp; Summary'!$D$7)^Y$29)),((INT(Y$29/$K144)-INT((Y$29-1)/$K144))*$S144*((1+'Inputs &amp; Summary'!$D$7)^Y$29))),(_xlfn.WEIBULL.DIST(Y$29,$L144,$K144,FALSE)*$S144*((1+'Inputs &amp; Summary'!$D$7)^Y$29))),IF($M144=Lists!$H$3,IF($K144&lt;1,((($R144*(1-$E144)+$Q144*(1-$F144))/$K144)*((1+'Inputs &amp; Summary'!$D$7)^Y$29)),((INT(Y$29/$K144)-INT((Y$29-1)/$K144))*($R144*(1-$E144)+$Q144*(1-$F144))*((1+'Inputs &amp; Summary'!$D$7)^Y$29))),((_xlfn.WEIBULL.DIST(Y$29,$L144,$K144,FALSE)*($R144*(1-$E144)+$Q144*(1-$F144))*((1+'Inputs &amp; Summary'!$D$7)^Y$29))))))</f>
        <v>0</v>
      </c>
      <c r="Z144" s="114">
        <f>$D144*IF(Z$29&gt;'Inputs &amp; Summary'!$D$5,0,IF(Z$29&gt;VLOOKUP($G144,Lists!$J$17:$K$21,2),IF($M144=Lists!$H$3,IF($K144&lt;1,(($S144/$K144)*((1+'Inputs &amp; Summary'!$D$7)^Z$29)),((INT(Z$29/$K144)-INT((Z$29-1)/$K144))*$S144*((1+'Inputs &amp; Summary'!$D$7)^Z$29))),(_xlfn.WEIBULL.DIST(Z$29,$L144,$K144,FALSE)*$S144*((1+'Inputs &amp; Summary'!$D$7)^Z$29))),IF($M144=Lists!$H$3,IF($K144&lt;1,((($R144*(1-$E144)+$Q144*(1-$F144))/$K144)*((1+'Inputs &amp; Summary'!$D$7)^Z$29)),((INT(Z$29/$K144)-INT((Z$29-1)/$K144))*($R144*(1-$E144)+$Q144*(1-$F144))*((1+'Inputs &amp; Summary'!$D$7)^Z$29))),((_xlfn.WEIBULL.DIST(Z$29,$L144,$K144,FALSE)*($R144*(1-$E144)+$Q144*(1-$F144))*((1+'Inputs &amp; Summary'!$D$7)^Z$29))))))</f>
        <v>0</v>
      </c>
      <c r="AA144" s="114">
        <f>$D144*IF(AA$29&gt;'Inputs &amp; Summary'!$D$5,0,IF(AA$29&gt;VLOOKUP($G144,Lists!$J$17:$K$21,2),IF($M144=Lists!$H$3,IF($K144&lt;1,(($S144/$K144)*((1+'Inputs &amp; Summary'!$D$7)^AA$29)),((INT(AA$29/$K144)-INT((AA$29-1)/$K144))*$S144*((1+'Inputs &amp; Summary'!$D$7)^AA$29))),(_xlfn.WEIBULL.DIST(AA$29,$L144,$K144,FALSE)*$S144*((1+'Inputs &amp; Summary'!$D$7)^AA$29))),IF($M144=Lists!$H$3,IF($K144&lt;1,((($R144*(1-$E144)+$Q144*(1-$F144))/$K144)*((1+'Inputs &amp; Summary'!$D$7)^AA$29)),((INT(AA$29/$K144)-INT((AA$29-1)/$K144))*($R144*(1-$E144)+$Q144*(1-$F144))*((1+'Inputs &amp; Summary'!$D$7)^AA$29))),((_xlfn.WEIBULL.DIST(AA$29,$L144,$K144,FALSE)*($R144*(1-$E144)+$Q144*(1-$F144))*((1+'Inputs &amp; Summary'!$D$7)^AA$29))))))</f>
        <v>0</v>
      </c>
      <c r="AB144" s="114">
        <f>$D144*IF(AB$29&gt;'Inputs &amp; Summary'!$D$5,0,IF(AB$29&gt;VLOOKUP($G144,Lists!$J$17:$K$21,2),IF($M144=Lists!$H$3,IF($K144&lt;1,(($S144/$K144)*((1+'Inputs &amp; Summary'!$D$7)^AB$29)),((INT(AB$29/$K144)-INT((AB$29-1)/$K144))*$S144*((1+'Inputs &amp; Summary'!$D$7)^AB$29))),(_xlfn.WEIBULL.DIST(AB$29,$L144,$K144,FALSE)*$S144*((1+'Inputs &amp; Summary'!$D$7)^AB$29))),IF($M144=Lists!$H$3,IF($K144&lt;1,((($R144*(1-$E144)+$Q144*(1-$F144))/$K144)*((1+'Inputs &amp; Summary'!$D$7)^AB$29)),((INT(AB$29/$K144)-INT((AB$29-1)/$K144))*($R144*(1-$E144)+$Q144*(1-$F144))*((1+'Inputs &amp; Summary'!$D$7)^AB$29))),((_xlfn.WEIBULL.DIST(AB$29,$L144,$K144,FALSE)*($R144*(1-$E144)+$Q144*(1-$F144))*((1+'Inputs &amp; Summary'!$D$7)^AB$29))))))</f>
        <v>0</v>
      </c>
      <c r="AC144" s="114">
        <f>$D144*IF(AC$29&gt;'Inputs &amp; Summary'!$D$5,0,IF(AC$29&gt;VLOOKUP($G144,Lists!$J$17:$K$21,2),IF($M144=Lists!$H$3,IF($K144&lt;1,(($S144/$K144)*((1+'Inputs &amp; Summary'!$D$7)^AC$29)),((INT(AC$29/$K144)-INT((AC$29-1)/$K144))*$S144*((1+'Inputs &amp; Summary'!$D$7)^AC$29))),(_xlfn.WEIBULL.DIST(AC$29,$L144,$K144,FALSE)*$S144*((1+'Inputs &amp; Summary'!$D$7)^AC$29))),IF($M144=Lists!$H$3,IF($K144&lt;1,((($R144*(1-$E144)+$Q144*(1-$F144))/$K144)*((1+'Inputs &amp; Summary'!$D$7)^AC$29)),((INT(AC$29/$K144)-INT((AC$29-1)/$K144))*($R144*(1-$E144)+$Q144*(1-$F144))*((1+'Inputs &amp; Summary'!$D$7)^AC$29))),((_xlfn.WEIBULL.DIST(AC$29,$L144,$K144,FALSE)*($R144*(1-$E144)+$Q144*(1-$F144))*((1+'Inputs &amp; Summary'!$D$7)^AC$29))))))</f>
        <v>0</v>
      </c>
      <c r="AD144" s="114">
        <f>$D144*IF(AD$29&gt;'Inputs &amp; Summary'!$D$5,0,IF(AD$29&gt;VLOOKUP($G144,Lists!$J$17:$K$21,2),IF($M144=Lists!$H$3,IF($K144&lt;1,(($S144/$K144)*((1+'Inputs &amp; Summary'!$D$7)^AD$29)),((INT(AD$29/$K144)-INT((AD$29-1)/$K144))*$S144*((1+'Inputs &amp; Summary'!$D$7)^AD$29))),(_xlfn.WEIBULL.DIST(AD$29,$L144,$K144,FALSE)*$S144*((1+'Inputs &amp; Summary'!$D$7)^AD$29))),IF($M144=Lists!$H$3,IF($K144&lt;1,((($R144*(1-$E144)+$Q144*(1-$F144))/$K144)*((1+'Inputs &amp; Summary'!$D$7)^AD$29)),((INT(AD$29/$K144)-INT((AD$29-1)/$K144))*($R144*(1-$E144)+$Q144*(1-$F144))*((1+'Inputs &amp; Summary'!$D$7)^AD$29))),((_xlfn.WEIBULL.DIST(AD$29,$L144,$K144,FALSE)*($R144*(1-$E144)+$Q144*(1-$F144))*((1+'Inputs &amp; Summary'!$D$7)^AD$29))))))</f>
        <v>0</v>
      </c>
      <c r="AE144" s="114">
        <f>$D144*IF(AE$29&gt;'Inputs &amp; Summary'!$D$5,0,IF(AE$29&gt;VLOOKUP($G144,Lists!$J$17:$K$21,2),IF($M144=Lists!$H$3,IF($K144&lt;1,(($S144/$K144)*((1+'Inputs &amp; Summary'!$D$7)^AE$29)),((INT(AE$29/$K144)-INT((AE$29-1)/$K144))*$S144*((1+'Inputs &amp; Summary'!$D$7)^AE$29))),(_xlfn.WEIBULL.DIST(AE$29,$L144,$K144,FALSE)*$S144*((1+'Inputs &amp; Summary'!$D$7)^AE$29))),IF($M144=Lists!$H$3,IF($K144&lt;1,((($R144*(1-$E144)+$Q144*(1-$F144))/$K144)*((1+'Inputs &amp; Summary'!$D$7)^AE$29)),((INT(AE$29/$K144)-INT((AE$29-1)/$K144))*($R144*(1-$E144)+$Q144*(1-$F144))*((1+'Inputs &amp; Summary'!$D$7)^AE$29))),((_xlfn.WEIBULL.DIST(AE$29,$L144,$K144,FALSE)*($R144*(1-$E144)+$Q144*(1-$F144))*((1+'Inputs &amp; Summary'!$D$7)^AE$29))))))</f>
        <v>0</v>
      </c>
      <c r="AF144" s="114">
        <f>$D144*IF(AF$29&gt;'Inputs &amp; Summary'!$D$5,0,IF(AF$29&gt;VLOOKUP($G144,Lists!$J$17:$K$21,2),IF($M144=Lists!$H$3,IF($K144&lt;1,(($S144/$K144)*((1+'Inputs &amp; Summary'!$D$7)^AF$29)),((INT(AF$29/$K144)-INT((AF$29-1)/$K144))*$S144*((1+'Inputs &amp; Summary'!$D$7)^AF$29))),(_xlfn.WEIBULL.DIST(AF$29,$L144,$K144,FALSE)*$S144*((1+'Inputs &amp; Summary'!$D$7)^AF$29))),IF($M144=Lists!$H$3,IF($K144&lt;1,((($R144*(1-$E144)+$Q144*(1-$F144))/$K144)*((1+'Inputs &amp; Summary'!$D$7)^AF$29)),((INT(AF$29/$K144)-INT((AF$29-1)/$K144))*($R144*(1-$E144)+$Q144*(1-$F144))*((1+'Inputs &amp; Summary'!$D$7)^AF$29))),((_xlfn.WEIBULL.DIST(AF$29,$L144,$K144,FALSE)*($R144*(1-$E144)+$Q144*(1-$F144))*((1+'Inputs &amp; Summary'!$D$7)^AF$29))))))</f>
        <v>0</v>
      </c>
      <c r="AG144" s="114">
        <f>$D144*IF(AG$29&gt;'Inputs &amp; Summary'!$D$5,0,IF(AG$29&gt;VLOOKUP($G144,Lists!$J$17:$K$21,2),IF($M144=Lists!$H$3,IF($K144&lt;1,(($S144/$K144)*((1+'Inputs &amp; Summary'!$D$7)^AG$29)),((INT(AG$29/$K144)-INT((AG$29-1)/$K144))*$S144*((1+'Inputs &amp; Summary'!$D$7)^AG$29))),(_xlfn.WEIBULL.DIST(AG$29,$L144,$K144,FALSE)*$S144*((1+'Inputs &amp; Summary'!$D$7)^AG$29))),IF($M144=Lists!$H$3,IF($K144&lt;1,((($R144*(1-$E144)+$Q144*(1-$F144))/$K144)*((1+'Inputs &amp; Summary'!$D$7)^AG$29)),((INT(AG$29/$K144)-INT((AG$29-1)/$K144))*($R144*(1-$E144)+$Q144*(1-$F144))*((1+'Inputs &amp; Summary'!$D$7)^AG$29))),((_xlfn.WEIBULL.DIST(AG$29,$L144,$K144,FALSE)*($R144*(1-$E144)+$Q144*(1-$F144))*((1+'Inputs &amp; Summary'!$D$7)^AG$29))))))</f>
        <v>0</v>
      </c>
      <c r="AH144" s="114">
        <f>$D144*IF(AH$29&gt;'Inputs &amp; Summary'!$D$5,0,IF(AH$29&gt;VLOOKUP($G144,Lists!$J$17:$K$21,2),IF($M144=Lists!$H$3,IF($K144&lt;1,(($S144/$K144)*((1+'Inputs &amp; Summary'!$D$7)^AH$29)),((INT(AH$29/$K144)-INT((AH$29-1)/$K144))*$S144*((1+'Inputs &amp; Summary'!$D$7)^AH$29))),(_xlfn.WEIBULL.DIST(AH$29,$L144,$K144,FALSE)*$S144*((1+'Inputs &amp; Summary'!$D$7)^AH$29))),IF($M144=Lists!$H$3,IF($K144&lt;1,((($R144*(1-$E144)+$Q144*(1-$F144))/$K144)*((1+'Inputs &amp; Summary'!$D$7)^AH$29)),((INT(AH$29/$K144)-INT((AH$29-1)/$K144))*($R144*(1-$E144)+$Q144*(1-$F144))*((1+'Inputs &amp; Summary'!$D$7)^AH$29))),((_xlfn.WEIBULL.DIST(AH$29,$L144,$K144,FALSE)*($R144*(1-$E144)+$Q144*(1-$F144))*((1+'Inputs &amp; Summary'!$D$7)^AH$29))))))</f>
        <v>0</v>
      </c>
      <c r="AI144" s="114">
        <f>$D144*IF(AI$29&gt;'Inputs &amp; Summary'!$D$5,0,IF(AI$29&gt;VLOOKUP($G144,Lists!$J$17:$K$21,2),IF($M144=Lists!$H$3,IF($K144&lt;1,(($S144/$K144)*((1+'Inputs &amp; Summary'!$D$7)^AI$29)),((INT(AI$29/$K144)-INT((AI$29-1)/$K144))*$S144*((1+'Inputs &amp; Summary'!$D$7)^AI$29))),(_xlfn.WEIBULL.DIST(AI$29,$L144,$K144,FALSE)*$S144*((1+'Inputs &amp; Summary'!$D$7)^AI$29))),IF($M144=Lists!$H$3,IF($K144&lt;1,((($R144*(1-$E144)+$Q144*(1-$F144))/$K144)*((1+'Inputs &amp; Summary'!$D$7)^AI$29)),((INT(AI$29/$K144)-INT((AI$29-1)/$K144))*($R144*(1-$E144)+$Q144*(1-$F144))*((1+'Inputs &amp; Summary'!$D$7)^AI$29))),((_xlfn.WEIBULL.DIST(AI$29,$L144,$K144,FALSE)*($R144*(1-$E144)+$Q144*(1-$F144))*((1+'Inputs &amp; Summary'!$D$7)^AI$29))))))</f>
        <v>0</v>
      </c>
      <c r="AJ144" s="114">
        <f>$D144*IF(AJ$29&gt;'Inputs &amp; Summary'!$D$5,0,IF(AJ$29&gt;VLOOKUP($G144,Lists!$J$17:$K$21,2),IF($M144=Lists!$H$3,IF($K144&lt;1,(($S144/$K144)*((1+'Inputs &amp; Summary'!$D$7)^AJ$29)),((INT(AJ$29/$K144)-INT((AJ$29-1)/$K144))*$S144*((1+'Inputs &amp; Summary'!$D$7)^AJ$29))),(_xlfn.WEIBULL.DIST(AJ$29,$L144,$K144,FALSE)*$S144*((1+'Inputs &amp; Summary'!$D$7)^AJ$29))),IF($M144=Lists!$H$3,IF($K144&lt;1,((($R144*(1-$E144)+$Q144*(1-$F144))/$K144)*((1+'Inputs &amp; Summary'!$D$7)^AJ$29)),((INT(AJ$29/$K144)-INT((AJ$29-1)/$K144))*($R144*(1-$E144)+$Q144*(1-$F144))*((1+'Inputs &amp; Summary'!$D$7)^AJ$29))),((_xlfn.WEIBULL.DIST(AJ$29,$L144,$K144,FALSE)*($R144*(1-$E144)+$Q144*(1-$F144))*((1+'Inputs &amp; Summary'!$D$7)^AJ$29))))))</f>
        <v>0</v>
      </c>
      <c r="AK144" s="114">
        <f>$D144*IF(AK$29&gt;'Inputs &amp; Summary'!$D$5,0,IF(AK$29&gt;VLOOKUP($G144,Lists!$J$17:$K$21,2),IF($M144=Lists!$H$3,IF($K144&lt;1,(($S144/$K144)*((1+'Inputs &amp; Summary'!$D$7)^AK$29)),((INT(AK$29/$K144)-INT((AK$29-1)/$K144))*$S144*((1+'Inputs &amp; Summary'!$D$7)^AK$29))),(_xlfn.WEIBULL.DIST(AK$29,$L144,$K144,FALSE)*$S144*((1+'Inputs &amp; Summary'!$D$7)^AK$29))),IF($M144=Lists!$H$3,IF($K144&lt;1,((($R144*(1-$E144)+$Q144*(1-$F144))/$K144)*((1+'Inputs &amp; Summary'!$D$7)^AK$29)),((INT(AK$29/$K144)-INT((AK$29-1)/$K144))*($R144*(1-$E144)+$Q144*(1-$F144))*((1+'Inputs &amp; Summary'!$D$7)^AK$29))),((_xlfn.WEIBULL.DIST(AK$29,$L144,$K144,FALSE)*($R144*(1-$E144)+$Q144*(1-$F144))*((1+'Inputs &amp; Summary'!$D$7)^AK$29))))))</f>
        <v>0</v>
      </c>
      <c r="AL144" s="114">
        <f>$D144*IF(AL$29&gt;'Inputs &amp; Summary'!$D$5,0,IF(AL$29&gt;VLOOKUP($G144,Lists!$J$17:$K$21,2),IF($M144=Lists!$H$3,IF($K144&lt;1,(($S144/$K144)*((1+'Inputs &amp; Summary'!$D$7)^AL$29)),((INT(AL$29/$K144)-INT((AL$29-1)/$K144))*$S144*((1+'Inputs &amp; Summary'!$D$7)^AL$29))),(_xlfn.WEIBULL.DIST(AL$29,$L144,$K144,FALSE)*$S144*((1+'Inputs &amp; Summary'!$D$7)^AL$29))),IF($M144=Lists!$H$3,IF($K144&lt;1,((($R144*(1-$E144)+$Q144*(1-$F144))/$K144)*((1+'Inputs &amp; Summary'!$D$7)^AL$29)),((INT(AL$29/$K144)-INT((AL$29-1)/$K144))*($R144*(1-$E144)+$Q144*(1-$F144))*((1+'Inputs &amp; Summary'!$D$7)^AL$29))),((_xlfn.WEIBULL.DIST(AL$29,$L144,$K144,FALSE)*($R144*(1-$E144)+$Q144*(1-$F144))*((1+'Inputs &amp; Summary'!$D$7)^AL$29))))))</f>
        <v>0</v>
      </c>
      <c r="AM144" s="114">
        <f>$D144*IF(AM$29&gt;'Inputs &amp; Summary'!$D$5,0,IF(AM$29&gt;VLOOKUP($G144,Lists!$J$17:$K$21,2),IF($M144=Lists!$H$3,IF($K144&lt;1,(($S144/$K144)*((1+'Inputs &amp; Summary'!$D$7)^AM$29)),((INT(AM$29/$K144)-INT((AM$29-1)/$K144))*$S144*((1+'Inputs &amp; Summary'!$D$7)^AM$29))),(_xlfn.WEIBULL.DIST(AM$29,$L144,$K144,FALSE)*$S144*((1+'Inputs &amp; Summary'!$D$7)^AM$29))),IF($M144=Lists!$H$3,IF($K144&lt;1,((($R144*(1-$E144)+$Q144*(1-$F144))/$K144)*((1+'Inputs &amp; Summary'!$D$7)^AM$29)),((INT(AM$29/$K144)-INT((AM$29-1)/$K144))*($R144*(1-$E144)+$Q144*(1-$F144))*((1+'Inputs &amp; Summary'!$D$7)^AM$29))),((_xlfn.WEIBULL.DIST(AM$29,$L144,$K144,FALSE)*($R144*(1-$E144)+$Q144*(1-$F144))*((1+'Inputs &amp; Summary'!$D$7)^AM$29))))))</f>
        <v>0</v>
      </c>
      <c r="AN144" s="114">
        <f>$D144*IF(AN$29&gt;'Inputs &amp; Summary'!$D$5,0,IF(AN$29&gt;VLOOKUP($G144,Lists!$J$17:$K$21,2),IF($M144=Lists!$H$3,IF($K144&lt;1,(($S144/$K144)*((1+'Inputs &amp; Summary'!$D$7)^AN$29)),((INT(AN$29/$K144)-INT((AN$29-1)/$K144))*$S144*((1+'Inputs &amp; Summary'!$D$7)^AN$29))),(_xlfn.WEIBULL.DIST(AN$29,$L144,$K144,FALSE)*$S144*((1+'Inputs &amp; Summary'!$D$7)^AN$29))),IF($M144=Lists!$H$3,IF($K144&lt;1,((($R144*(1-$E144)+$Q144*(1-$F144))/$K144)*((1+'Inputs &amp; Summary'!$D$7)^AN$29)),((INT(AN$29/$K144)-INT((AN$29-1)/$K144))*($R144*(1-$E144)+$Q144*(1-$F144))*((1+'Inputs &amp; Summary'!$D$7)^AN$29))),((_xlfn.WEIBULL.DIST(AN$29,$L144,$K144,FALSE)*($R144*(1-$E144)+$Q144*(1-$F144))*((1+'Inputs &amp; Summary'!$D$7)^AN$29))))))</f>
        <v>0</v>
      </c>
      <c r="AO144" s="114">
        <f>$D144*IF(AO$29&gt;'Inputs &amp; Summary'!$D$5,0,IF(AO$29&gt;VLOOKUP($G144,Lists!$J$17:$K$21,2),IF($M144=Lists!$H$3,IF($K144&lt;1,(($S144/$K144)*((1+'Inputs &amp; Summary'!$D$7)^AO$29)),((INT(AO$29/$K144)-INT((AO$29-1)/$K144))*$S144*((1+'Inputs &amp; Summary'!$D$7)^AO$29))),(_xlfn.WEIBULL.DIST(AO$29,$L144,$K144,FALSE)*$S144*((1+'Inputs &amp; Summary'!$D$7)^AO$29))),IF($M144=Lists!$H$3,IF($K144&lt;1,((($R144*(1-$E144)+$Q144*(1-$F144))/$K144)*((1+'Inputs &amp; Summary'!$D$7)^AO$29)),((INT(AO$29/$K144)-INT((AO$29-1)/$K144))*($R144*(1-$E144)+$Q144*(1-$F144))*((1+'Inputs &amp; Summary'!$D$7)^AO$29))),((_xlfn.WEIBULL.DIST(AO$29,$L144,$K144,FALSE)*($R144*(1-$E144)+$Q144*(1-$F144))*((1+'Inputs &amp; Summary'!$D$7)^AO$29))))))</f>
        <v>0</v>
      </c>
      <c r="AP144" s="114">
        <f>$D144*IF(AP$29&gt;'Inputs &amp; Summary'!$D$5,0,IF(AP$29&gt;VLOOKUP($G144,Lists!$J$17:$K$21,2),IF($M144=Lists!$H$3,IF($K144&lt;1,(($S144/$K144)*((1+'Inputs &amp; Summary'!$D$7)^AP$29)),((INT(AP$29/$K144)-INT((AP$29-1)/$K144))*$S144*((1+'Inputs &amp; Summary'!$D$7)^AP$29))),(_xlfn.WEIBULL.DIST(AP$29,$L144,$K144,FALSE)*$S144*((1+'Inputs &amp; Summary'!$D$7)^AP$29))),IF($M144=Lists!$H$3,IF($K144&lt;1,((($R144*(1-$E144)+$Q144*(1-$F144))/$K144)*((1+'Inputs &amp; Summary'!$D$7)^AP$29)),((INT(AP$29/$K144)-INT((AP$29-1)/$K144))*($R144*(1-$E144)+$Q144*(1-$F144))*((1+'Inputs &amp; Summary'!$D$7)^AP$29))),((_xlfn.WEIBULL.DIST(AP$29,$L144,$K144,FALSE)*($R144*(1-$E144)+$Q144*(1-$F144))*((1+'Inputs &amp; Summary'!$D$7)^AP$29))))))</f>
        <v>0</v>
      </c>
      <c r="AQ144" s="114">
        <f>$D144*IF(AQ$29&gt;'Inputs &amp; Summary'!$D$5,0,IF(AQ$29&gt;VLOOKUP($G144,Lists!$J$17:$K$21,2),IF($M144=Lists!$H$3,IF($K144&lt;1,(($S144/$K144)*((1+'Inputs &amp; Summary'!$D$7)^AQ$29)),((INT(AQ$29/$K144)-INT((AQ$29-1)/$K144))*$S144*((1+'Inputs &amp; Summary'!$D$7)^AQ$29))),(_xlfn.WEIBULL.DIST(AQ$29,$L144,$K144,FALSE)*$S144*((1+'Inputs &amp; Summary'!$D$7)^AQ$29))),IF($M144=Lists!$H$3,IF($K144&lt;1,((($R144*(1-$E144)+$Q144*(1-$F144))/$K144)*((1+'Inputs &amp; Summary'!$D$7)^AQ$29)),((INT(AQ$29/$K144)-INT((AQ$29-1)/$K144))*($R144*(1-$E144)+$Q144*(1-$F144))*((1+'Inputs &amp; Summary'!$D$7)^AQ$29))),((_xlfn.WEIBULL.DIST(AQ$29,$L144,$K144,FALSE)*($R144*(1-$E144)+$Q144*(1-$F144))*((1+'Inputs &amp; Summary'!$D$7)^AQ$29))))))</f>
        <v>0</v>
      </c>
      <c r="AR144" s="114">
        <f>$D144*IF(AR$29&gt;'Inputs &amp; Summary'!$D$5,0,IF(AR$29&gt;VLOOKUP($G144,Lists!$J$17:$K$21,2),IF($M144=Lists!$H$3,IF($K144&lt;1,(($S144/$K144)*((1+'Inputs &amp; Summary'!$D$7)^AR$29)),((INT(AR$29/$K144)-INT((AR$29-1)/$K144))*$S144*((1+'Inputs &amp; Summary'!$D$7)^AR$29))),(_xlfn.WEIBULL.DIST(AR$29,$L144,$K144,FALSE)*$S144*((1+'Inputs &amp; Summary'!$D$7)^AR$29))),IF($M144=Lists!$H$3,IF($K144&lt;1,((($R144*(1-$E144)+$Q144*(1-$F144))/$K144)*((1+'Inputs &amp; Summary'!$D$7)^AR$29)),((INT(AR$29/$K144)-INT((AR$29-1)/$K144))*($R144*(1-$E144)+$Q144*(1-$F144))*((1+'Inputs &amp; Summary'!$D$7)^AR$29))),((_xlfn.WEIBULL.DIST(AR$29,$L144,$K144,FALSE)*($R144*(1-$E144)+$Q144*(1-$F144))*((1+'Inputs &amp; Summary'!$D$7)^AR$29))))))</f>
        <v>0</v>
      </c>
      <c r="AS144" s="114">
        <f>$D144*IF(AS$29&gt;'Inputs &amp; Summary'!$D$5,0,IF(AS$29&gt;VLOOKUP($G144,Lists!$J$17:$K$21,2),IF($M144=Lists!$H$3,IF($K144&lt;1,(($S144/$K144)*((1+'Inputs &amp; Summary'!$D$7)^AS$29)),((INT(AS$29/$K144)-INT((AS$29-1)/$K144))*$S144*((1+'Inputs &amp; Summary'!$D$7)^AS$29))),(_xlfn.WEIBULL.DIST(AS$29,$L144,$K144,FALSE)*$S144*((1+'Inputs &amp; Summary'!$D$7)^AS$29))),IF($M144=Lists!$H$3,IF($K144&lt;1,((($R144*(1-$E144)+$Q144*(1-$F144))/$K144)*((1+'Inputs &amp; Summary'!$D$7)^AS$29)),((INT(AS$29/$K144)-INT((AS$29-1)/$K144))*($R144*(1-$E144)+$Q144*(1-$F144))*((1+'Inputs &amp; Summary'!$D$7)^AS$29))),((_xlfn.WEIBULL.DIST(AS$29,$L144,$K144,FALSE)*($R144*(1-$E144)+$Q144*(1-$F144))*((1+'Inputs &amp; Summary'!$D$7)^AS$29))))))</f>
        <v>0</v>
      </c>
      <c r="AT144" s="114">
        <f>$D144*IF(AT$29&gt;'Inputs &amp; Summary'!$D$5,0,IF(AT$29&gt;VLOOKUP($G144,Lists!$J$17:$K$21,2),IF($M144=Lists!$H$3,IF($K144&lt;1,(($S144/$K144)*((1+'Inputs &amp; Summary'!$D$7)^AT$29)),((INT(AT$29/$K144)-INT((AT$29-1)/$K144))*$S144*((1+'Inputs &amp; Summary'!$D$7)^AT$29))),(_xlfn.WEIBULL.DIST(AT$29,$L144,$K144,FALSE)*$S144*((1+'Inputs &amp; Summary'!$D$7)^AT$29))),IF($M144=Lists!$H$3,IF($K144&lt;1,((($R144*(1-$E144)+$Q144*(1-$F144))/$K144)*((1+'Inputs &amp; Summary'!$D$7)^AT$29)),((INT(AT$29/$K144)-INT((AT$29-1)/$K144))*($R144*(1-$E144)+$Q144*(1-$F144))*((1+'Inputs &amp; Summary'!$D$7)^AT$29))),((_xlfn.WEIBULL.DIST(AT$29,$L144,$K144,FALSE)*($R144*(1-$E144)+$Q144*(1-$F144))*((1+'Inputs &amp; Summary'!$D$7)^AT$29))))))</f>
        <v>0</v>
      </c>
      <c r="AU144" s="114">
        <f>$D144*IF(AU$29&gt;'Inputs &amp; Summary'!$D$5,0,IF(AU$29&gt;VLOOKUP($G144,Lists!$J$17:$K$21,2),IF($M144=Lists!$H$3,IF($K144&lt;1,(($S144/$K144)*((1+'Inputs &amp; Summary'!$D$7)^AU$29)),((INT(AU$29/$K144)-INT((AU$29-1)/$K144))*$S144*((1+'Inputs &amp; Summary'!$D$7)^AU$29))),(_xlfn.WEIBULL.DIST(AU$29,$L144,$K144,FALSE)*$S144*((1+'Inputs &amp; Summary'!$D$7)^AU$29))),IF($M144=Lists!$H$3,IF($K144&lt;1,((($R144*(1-$E144)+$Q144*(1-$F144))/$K144)*((1+'Inputs &amp; Summary'!$D$7)^AU$29)),((INT(AU$29/$K144)-INT((AU$29-1)/$K144))*($R144*(1-$E144)+$Q144*(1-$F144))*((1+'Inputs &amp; Summary'!$D$7)^AU$29))),((_xlfn.WEIBULL.DIST(AU$29,$L144,$K144,FALSE)*($R144*(1-$E144)+$Q144*(1-$F144))*((1+'Inputs &amp; Summary'!$D$7)^AU$29))))))</f>
        <v>0</v>
      </c>
      <c r="AV144" s="114">
        <f>$D144*IF(AV$29&gt;'Inputs &amp; Summary'!$D$5,0,IF(AV$29&gt;VLOOKUP($G144,Lists!$J$17:$K$21,2),IF($M144=Lists!$H$3,IF($K144&lt;1,(($S144/$K144)*((1+'Inputs &amp; Summary'!$D$7)^AV$29)),((INT(AV$29/$K144)-INT((AV$29-1)/$K144))*$S144*((1+'Inputs &amp; Summary'!$D$7)^AV$29))),(_xlfn.WEIBULL.DIST(AV$29,$L144,$K144,FALSE)*$S144*((1+'Inputs &amp; Summary'!$D$7)^AV$29))),IF($M144=Lists!$H$3,IF($K144&lt;1,((($R144*(1-$E144)+$Q144*(1-$F144))/$K144)*((1+'Inputs &amp; Summary'!$D$7)^AV$29)),((INT(AV$29/$K144)-INT((AV$29-1)/$K144))*($R144*(1-$E144)+$Q144*(1-$F144))*((1+'Inputs &amp; Summary'!$D$7)^AV$29))),((_xlfn.WEIBULL.DIST(AV$29,$L144,$K144,FALSE)*($R144*(1-$E144)+$Q144*(1-$F144))*((1+'Inputs &amp; Summary'!$D$7)^AV$29))))))</f>
        <v>0</v>
      </c>
      <c r="AW144" s="114">
        <f>$D144*IF(AW$29&gt;'Inputs &amp; Summary'!$D$5,0,IF(AW$29&gt;VLOOKUP($G144,Lists!$J$17:$K$21,2),IF($M144=Lists!$H$3,IF($K144&lt;1,(($S144/$K144)*((1+'Inputs &amp; Summary'!$D$7)^AW$29)),((INT(AW$29/$K144)-INT((AW$29-1)/$K144))*$S144*((1+'Inputs &amp; Summary'!$D$7)^AW$29))),(_xlfn.WEIBULL.DIST(AW$29,$L144,$K144,FALSE)*$S144*((1+'Inputs &amp; Summary'!$D$7)^AW$29))),IF($M144=Lists!$H$3,IF($K144&lt;1,((($R144*(1-$E144)+$Q144*(1-$F144))/$K144)*((1+'Inputs &amp; Summary'!$D$7)^AW$29)),((INT(AW$29/$K144)-INT((AW$29-1)/$K144))*($R144*(1-$E144)+$Q144*(1-$F144))*((1+'Inputs &amp; Summary'!$D$7)^AW$29))),((_xlfn.WEIBULL.DIST(AW$29,$L144,$K144,FALSE)*($R144*(1-$E144)+$Q144*(1-$F144))*((1+'Inputs &amp; Summary'!$D$7)^AW$29))))))</f>
        <v>0</v>
      </c>
      <c r="AX144" s="114">
        <f>$D144*IF(AX$29&gt;'Inputs &amp; Summary'!$D$5,0,IF(AX$29&gt;VLOOKUP($G144,Lists!$J$17:$K$21,2),IF($M144=Lists!$H$3,IF($K144&lt;1,(($S144/$K144)*((1+'Inputs &amp; Summary'!$D$7)^AX$29)),((INT(AX$29/$K144)-INT((AX$29-1)/$K144))*$S144*((1+'Inputs &amp; Summary'!$D$7)^AX$29))),(_xlfn.WEIBULL.DIST(AX$29,$L144,$K144,FALSE)*$S144*((1+'Inputs &amp; Summary'!$D$7)^AX$29))),IF($M144=Lists!$H$3,IF($K144&lt;1,((($R144*(1-$E144)+$Q144*(1-$F144))/$K144)*((1+'Inputs &amp; Summary'!$D$7)^AX$29)),((INT(AX$29/$K144)-INT((AX$29-1)/$K144))*($R144*(1-$E144)+$Q144*(1-$F144))*((1+'Inputs &amp; Summary'!$D$7)^AX$29))),((_xlfn.WEIBULL.DIST(AX$29,$L144,$K144,FALSE)*($R144*(1-$E144)+$Q144*(1-$F144))*((1+'Inputs &amp; Summary'!$D$7)^AX$29))))))</f>
        <v>0</v>
      </c>
      <c r="AY144" s="114">
        <f>$D144*IF(AY$29&gt;'Inputs &amp; Summary'!$D$5,0,IF(AY$29&gt;VLOOKUP($G144,Lists!$J$17:$K$21,2),IF($M144=Lists!$H$3,IF($K144&lt;1,(($S144/$K144)*((1+'Inputs &amp; Summary'!$D$7)^AY$29)),((INT(AY$29/$K144)-INT((AY$29-1)/$K144))*$S144*((1+'Inputs &amp; Summary'!$D$7)^AY$29))),(_xlfn.WEIBULL.DIST(AY$29,$L144,$K144,FALSE)*$S144*((1+'Inputs &amp; Summary'!$D$7)^AY$29))),IF($M144=Lists!$H$3,IF($K144&lt;1,((($R144*(1-$E144)+$Q144*(1-$F144))/$K144)*((1+'Inputs &amp; Summary'!$D$7)^AY$29)),((INT(AY$29/$K144)-INT((AY$29-1)/$K144))*($R144*(1-$E144)+$Q144*(1-$F144))*((1+'Inputs &amp; Summary'!$D$7)^AY$29))),((_xlfn.WEIBULL.DIST(AY$29,$L144,$K144,FALSE)*($R144*(1-$E144)+$Q144*(1-$F144))*((1+'Inputs &amp; Summary'!$D$7)^AY$29))))))</f>
        <v>0</v>
      </c>
      <c r="AZ144" s="114">
        <f>$D144*IF(AZ$29&gt;'Inputs &amp; Summary'!$D$5,0,IF(AZ$29&gt;VLOOKUP($G144,Lists!$J$17:$K$21,2),IF($M144=Lists!$H$3,IF($K144&lt;1,(($S144/$K144)*((1+'Inputs &amp; Summary'!$D$7)^AZ$29)),((INT(AZ$29/$K144)-INT((AZ$29-1)/$K144))*$S144*((1+'Inputs &amp; Summary'!$D$7)^AZ$29))),(_xlfn.WEIBULL.DIST(AZ$29,$L144,$K144,FALSE)*$S144*((1+'Inputs &amp; Summary'!$D$7)^AZ$29))),IF($M144=Lists!$H$3,IF($K144&lt;1,((($R144*(1-$E144)+$Q144*(1-$F144))/$K144)*((1+'Inputs &amp; Summary'!$D$7)^AZ$29)),((INT(AZ$29/$K144)-INT((AZ$29-1)/$K144))*($R144*(1-$E144)+$Q144*(1-$F144))*((1+'Inputs &amp; Summary'!$D$7)^AZ$29))),((_xlfn.WEIBULL.DIST(AZ$29,$L144,$K144,FALSE)*($R144*(1-$E144)+$Q144*(1-$F144))*((1+'Inputs &amp; Summary'!$D$7)^AZ$29))))))</f>
        <v>0</v>
      </c>
      <c r="BA144" s="114">
        <f>$D144*IF(BA$29&gt;'Inputs &amp; Summary'!$D$5,0,IF(BA$29&gt;VLOOKUP($G144,Lists!$J$17:$K$21,2),IF($M144=Lists!$H$3,IF($K144&lt;1,(($S144/$K144)*((1+'Inputs &amp; Summary'!$D$7)^BA$29)),((INT(BA$29/$K144)-INT((BA$29-1)/$K144))*$S144*((1+'Inputs &amp; Summary'!$D$7)^BA$29))),(_xlfn.WEIBULL.DIST(BA$29,$L144,$K144,FALSE)*$S144*((1+'Inputs &amp; Summary'!$D$7)^BA$29))),IF($M144=Lists!$H$3,IF($K144&lt;1,((($R144*(1-$E144)+$Q144*(1-$F144))/$K144)*((1+'Inputs &amp; Summary'!$D$7)^BA$29)),((INT(BA$29/$K144)-INT((BA$29-1)/$K144))*($R144*(1-$E144)+$Q144*(1-$F144))*((1+'Inputs &amp; Summary'!$D$7)^BA$29))),((_xlfn.WEIBULL.DIST(BA$29,$L144,$K144,FALSE)*($R144*(1-$E144)+$Q144*(1-$F144))*((1+'Inputs &amp; Summary'!$D$7)^BA$29))))))</f>
        <v>0</v>
      </c>
      <c r="BB144" s="114">
        <f>$D144*IF(BB$29&gt;'Inputs &amp; Summary'!$D$5,0,IF(BB$29&gt;VLOOKUP($G144,Lists!$J$17:$K$21,2),IF($M144=Lists!$H$3,IF($K144&lt;1,(($S144/$K144)*((1+'Inputs &amp; Summary'!$D$7)^BB$29)),((INT(BB$29/$K144)-INT((BB$29-1)/$K144))*$S144*((1+'Inputs &amp; Summary'!$D$7)^BB$29))),(_xlfn.WEIBULL.DIST(BB$29,$L144,$K144,FALSE)*$S144*((1+'Inputs &amp; Summary'!$D$7)^BB$29))),IF($M144=Lists!$H$3,IF($K144&lt;1,((($R144*(1-$E144)+$Q144*(1-$F144))/$K144)*((1+'Inputs &amp; Summary'!$D$7)^BB$29)),((INT(BB$29/$K144)-INT((BB$29-1)/$K144))*($R144*(1-$E144)+$Q144*(1-$F144))*((1+'Inputs &amp; Summary'!$D$7)^BB$29))),((_xlfn.WEIBULL.DIST(BB$29,$L144,$K144,FALSE)*($R144*(1-$E144)+$Q144*(1-$F144))*((1+'Inputs &amp; Summary'!$D$7)^BB$29))))))</f>
        <v>0</v>
      </c>
      <c r="BC144" s="114">
        <f>$D144*IF(BC$29&gt;'Inputs &amp; Summary'!$D$5,0,IF(BC$29&gt;VLOOKUP($G144,Lists!$J$17:$K$21,2),IF($M144=Lists!$H$3,IF($K144&lt;1,(($S144/$K144)*((1+'Inputs &amp; Summary'!$D$7)^BC$29)),((INT(BC$29/$K144)-INT((BC$29-1)/$K144))*$S144*((1+'Inputs &amp; Summary'!$D$7)^BC$29))),(_xlfn.WEIBULL.DIST(BC$29,$L144,$K144,FALSE)*$S144*((1+'Inputs &amp; Summary'!$D$7)^BC$29))),IF($M144=Lists!$H$3,IF($K144&lt;1,((($R144*(1-$E144)+$Q144*(1-$F144))/$K144)*((1+'Inputs &amp; Summary'!$D$7)^BC$29)),((INT(BC$29/$K144)-INT((BC$29-1)/$K144))*($R144*(1-$E144)+$Q144*(1-$F144))*((1+'Inputs &amp; Summary'!$D$7)^BC$29))),((_xlfn.WEIBULL.DIST(BC$29,$L144,$K144,FALSE)*($R144*(1-$E144)+$Q144*(1-$F144))*((1+'Inputs &amp; Summary'!$D$7)^BC$29))))))</f>
        <v>0</v>
      </c>
      <c r="BD144" s="114">
        <f>$D144*IF(BD$29&gt;'Inputs &amp; Summary'!$D$5,0,IF(BD$29&gt;VLOOKUP($G144,Lists!$J$17:$K$21,2),IF($M144=Lists!$H$3,IF($K144&lt;1,(($S144/$K144)*((1+'Inputs &amp; Summary'!$D$7)^BD$29)),((INT(BD$29/$K144)-INT((BD$29-1)/$K144))*$S144*((1+'Inputs &amp; Summary'!$D$7)^BD$29))),(_xlfn.WEIBULL.DIST(BD$29,$L144,$K144,FALSE)*$S144*((1+'Inputs &amp; Summary'!$D$7)^BD$29))),IF($M144=Lists!$H$3,IF($K144&lt;1,((($R144*(1-$E144)+$Q144*(1-$F144))/$K144)*((1+'Inputs &amp; Summary'!$D$7)^BD$29)),((INT(BD$29/$K144)-INT((BD$29-1)/$K144))*($R144*(1-$E144)+$Q144*(1-$F144))*((1+'Inputs &amp; Summary'!$D$7)^BD$29))),((_xlfn.WEIBULL.DIST(BD$29,$L144,$K144,FALSE)*($R144*(1-$E144)+$Q144*(1-$F144))*((1+'Inputs &amp; Summary'!$D$7)^BD$29))))))</f>
        <v>0</v>
      </c>
      <c r="BE144" s="114">
        <f>$D144*IF(BE$29&gt;'Inputs &amp; Summary'!$D$5,0,IF(BE$29&gt;VLOOKUP($G144,Lists!$J$17:$K$21,2),IF($M144=Lists!$H$3,IF($K144&lt;1,(($S144/$K144)*((1+'Inputs &amp; Summary'!$D$7)^BE$29)),((INT(BE$29/$K144)-INT((BE$29-1)/$K144))*$S144*((1+'Inputs &amp; Summary'!$D$7)^BE$29))),(_xlfn.WEIBULL.DIST(BE$29,$L144,$K144,FALSE)*$S144*((1+'Inputs &amp; Summary'!$D$7)^BE$29))),IF($M144=Lists!$H$3,IF($K144&lt;1,((($R144*(1-$E144)+$Q144*(1-$F144))/$K144)*((1+'Inputs &amp; Summary'!$D$7)^BE$29)),((INT(BE$29/$K144)-INT((BE$29-1)/$K144))*($R144*(1-$E144)+$Q144*(1-$F144))*((1+'Inputs &amp; Summary'!$D$7)^BE$29))),((_xlfn.WEIBULL.DIST(BE$29,$L144,$K144,FALSE)*($R144*(1-$E144)+$Q144*(1-$F144))*((1+'Inputs &amp; Summary'!$D$7)^BE$29))))))</f>
        <v>0</v>
      </c>
      <c r="BF144" s="114">
        <f>$D144*IF(BF$29&gt;'Inputs &amp; Summary'!$D$5,0,IF(BF$29&gt;VLOOKUP($G144,Lists!$J$17:$K$21,2),IF($M144=Lists!$H$3,IF($K144&lt;1,(($S144/$K144)*((1+'Inputs &amp; Summary'!$D$7)^BF$29)),((INT(BF$29/$K144)-INT((BF$29-1)/$K144))*$S144*((1+'Inputs &amp; Summary'!$D$7)^BF$29))),(_xlfn.WEIBULL.DIST(BF$29,$L144,$K144,FALSE)*$S144*((1+'Inputs &amp; Summary'!$D$7)^BF$29))),IF($M144=Lists!$H$3,IF($K144&lt;1,((($R144*(1-$E144)+$Q144*(1-$F144))/$K144)*((1+'Inputs &amp; Summary'!$D$7)^BF$29)),((INT(BF$29/$K144)-INT((BF$29-1)/$K144))*($R144*(1-$E144)+$Q144*(1-$F144))*((1+'Inputs &amp; Summary'!$D$7)^BF$29))),((_xlfn.WEIBULL.DIST(BF$29,$L144,$K144,FALSE)*($R144*(1-$E144)+$Q144*(1-$F144))*((1+'Inputs &amp; Summary'!$D$7)^BF$29))))))</f>
        <v>0</v>
      </c>
      <c r="BG144" s="114">
        <f>$D144*IF(BG$29&gt;'Inputs &amp; Summary'!$D$5,0,IF(BG$29&gt;VLOOKUP($G144,Lists!$J$17:$K$21,2),IF($M144=Lists!$H$3,IF($K144&lt;1,(($S144/$K144)*((1+'Inputs &amp; Summary'!$D$7)^BG$29)),((INT(BG$29/$K144)-INT((BG$29-1)/$K144))*$S144*((1+'Inputs &amp; Summary'!$D$7)^BG$29))),(_xlfn.WEIBULL.DIST(BG$29,$L144,$K144,FALSE)*$S144*((1+'Inputs &amp; Summary'!$D$7)^BG$29))),IF($M144=Lists!$H$3,IF($K144&lt;1,((($R144*(1-$E144)+$Q144*(1-$F144))/$K144)*((1+'Inputs &amp; Summary'!$D$7)^BG$29)),((INT(BG$29/$K144)-INT((BG$29-1)/$K144))*($R144*(1-$E144)+$Q144*(1-$F144))*((1+'Inputs &amp; Summary'!$D$7)^BG$29))),((_xlfn.WEIBULL.DIST(BG$29,$L144,$K144,FALSE)*($R144*(1-$E144)+$Q144*(1-$F144))*((1+'Inputs &amp; Summary'!$D$7)^BG$29))))))</f>
        <v>0</v>
      </c>
      <c r="BH144" s="114">
        <f>$D144*IF(BH$29&gt;'Inputs &amp; Summary'!$D$5,0,IF(BH$29&gt;VLOOKUP($G144,Lists!$J$17:$K$21,2),IF($M144=Lists!$H$3,IF($K144&lt;1,(($S144/$K144)*((1+'Inputs &amp; Summary'!$D$7)^BH$29)),((INT(BH$29/$K144)-INT((BH$29-1)/$K144))*$S144*((1+'Inputs &amp; Summary'!$D$7)^BH$29))),(_xlfn.WEIBULL.DIST(BH$29,$L144,$K144,FALSE)*$S144*((1+'Inputs &amp; Summary'!$D$7)^BH$29))),IF($M144=Lists!$H$3,IF($K144&lt;1,((($R144*(1-$E144)+$Q144*(1-$F144))/$K144)*((1+'Inputs &amp; Summary'!$D$7)^BH$29)),((INT(BH$29/$K144)-INT((BH$29-1)/$K144))*($R144*(1-$E144)+$Q144*(1-$F144))*((1+'Inputs &amp; Summary'!$D$7)^BH$29))),((_xlfn.WEIBULL.DIST(BH$29,$L144,$K144,FALSE)*($R144*(1-$E144)+$Q144*(1-$F144))*((1+'Inputs &amp; Summary'!$D$7)^BH$29))))))</f>
        <v>0</v>
      </c>
      <c r="BI144" s="114">
        <f>$D144*IF(BI$29&gt;'Inputs &amp; Summary'!$D$5,0,IF(BI$29&gt;VLOOKUP($G144,Lists!$J$17:$K$21,2),IF($M144=Lists!$H$3,IF($K144&lt;1,(($S144/$K144)*((1+'Inputs &amp; Summary'!$D$7)^BI$29)),((INT(BI$29/$K144)-INT((BI$29-1)/$K144))*$S144*((1+'Inputs &amp; Summary'!$D$7)^BI$29))),(_xlfn.WEIBULL.DIST(BI$29,$L144,$K144,FALSE)*$S144*((1+'Inputs &amp; Summary'!$D$7)^BI$29))),IF($M144=Lists!$H$3,IF($K144&lt;1,((($R144*(1-$E144)+$Q144*(1-$F144))/$K144)*((1+'Inputs &amp; Summary'!$D$7)^BI$29)),((INT(BI$29/$K144)-INT((BI$29-1)/$K144))*($R144*(1-$E144)+$Q144*(1-$F144))*((1+'Inputs &amp; Summary'!$D$7)^BI$29))),((_xlfn.WEIBULL.DIST(BI$29,$L144,$K144,FALSE)*($R144*(1-$E144)+$Q144*(1-$F144))*((1+'Inputs &amp; Summary'!$D$7)^BI$29))))))</f>
        <v>0</v>
      </c>
      <c r="BJ144" s="114">
        <f>$D144*IF(BJ$29&gt;'Inputs &amp; Summary'!$D$5,0,IF(BJ$29&gt;VLOOKUP($G144,Lists!$J$17:$K$21,2),IF($M144=Lists!$H$3,IF($K144&lt;1,(($S144/$K144)*((1+'Inputs &amp; Summary'!$D$7)^BJ$29)),((INT(BJ$29/$K144)-INT((BJ$29-1)/$K144))*$S144*((1+'Inputs &amp; Summary'!$D$7)^BJ$29))),(_xlfn.WEIBULL.DIST(BJ$29,$L144,$K144,FALSE)*$S144*((1+'Inputs &amp; Summary'!$D$7)^BJ$29))),IF($M144=Lists!$H$3,IF($K144&lt;1,((($R144*(1-$E144)+$Q144*(1-$F144))/$K144)*((1+'Inputs &amp; Summary'!$D$7)^BJ$29)),((INT(BJ$29/$K144)-INT((BJ$29-1)/$K144))*($R144*(1-$E144)+$Q144*(1-$F144))*((1+'Inputs &amp; Summary'!$D$7)^BJ$29))),((_xlfn.WEIBULL.DIST(BJ$29,$L144,$K144,FALSE)*($R144*(1-$E144)+$Q144*(1-$F144))*((1+'Inputs &amp; Summary'!$D$7)^BJ$29))))))</f>
        <v>0</v>
      </c>
      <c r="BK144" s="114">
        <f>$D144*IF(BK$29&gt;'Inputs &amp; Summary'!$D$5,0,IF(BK$29&gt;VLOOKUP($G144,Lists!$J$17:$K$21,2),IF($M144=Lists!$H$3,IF($K144&lt;1,(($S144/$K144)*((1+'Inputs &amp; Summary'!$D$7)^BK$29)),((INT(BK$29/$K144)-INT((BK$29-1)/$K144))*$S144*((1+'Inputs &amp; Summary'!$D$7)^BK$29))),(_xlfn.WEIBULL.DIST(BK$29,$L144,$K144,FALSE)*$S144*((1+'Inputs &amp; Summary'!$D$7)^BK$29))),IF($M144=Lists!$H$3,IF($K144&lt;1,((($R144*(1-$E144)+$Q144*(1-$F144))/$K144)*((1+'Inputs &amp; Summary'!$D$7)^BK$29)),((INT(BK$29/$K144)-INT((BK$29-1)/$K144))*($R144*(1-$E144)+$Q144*(1-$F144))*((1+'Inputs &amp; Summary'!$D$7)^BK$29))),((_xlfn.WEIBULL.DIST(BK$29,$L144,$K144,FALSE)*($R144*(1-$E144)+$Q144*(1-$F144))*((1+'Inputs &amp; Summary'!$D$7)^BK$29))))))</f>
        <v>0</v>
      </c>
      <c r="BL144" s="114">
        <f>$D144*IF(BL$29&gt;'Inputs &amp; Summary'!$D$5,0,IF(BL$29&gt;VLOOKUP($G144,Lists!$J$17:$K$21,2),IF($M144=Lists!$H$3,IF($K144&lt;1,(($S144/$K144)*((1+'Inputs &amp; Summary'!$D$7)^BL$29)),((INT(BL$29/$K144)-INT((BL$29-1)/$K144))*$S144*((1+'Inputs &amp; Summary'!$D$7)^BL$29))),(_xlfn.WEIBULL.DIST(BL$29,$L144,$K144,FALSE)*$S144*((1+'Inputs &amp; Summary'!$D$7)^BL$29))),IF($M144=Lists!$H$3,IF($K144&lt;1,((($R144*(1-$E144)+$Q144*(1-$F144))/$K144)*((1+'Inputs &amp; Summary'!$D$7)^BL$29)),((INT(BL$29/$K144)-INT((BL$29-1)/$K144))*($R144*(1-$E144)+$Q144*(1-$F144))*((1+'Inputs &amp; Summary'!$D$7)^BL$29))),((_xlfn.WEIBULL.DIST(BL$29,$L144,$K144,FALSE)*($R144*(1-$E144)+$Q144*(1-$F144))*((1+'Inputs &amp; Summary'!$D$7)^BL$29))))))</f>
        <v>0</v>
      </c>
    </row>
    <row r="145" spans="1:64" x14ac:dyDescent="0.3">
      <c r="A145" s="79" t="s">
        <v>199</v>
      </c>
      <c r="B145" s="33" t="s">
        <v>152</v>
      </c>
      <c r="C145" s="33" t="s">
        <v>147</v>
      </c>
      <c r="D145" s="68">
        <v>0</v>
      </c>
      <c r="E145" s="68">
        <v>1</v>
      </c>
      <c r="F145" s="68">
        <v>1</v>
      </c>
      <c r="G145" s="213" t="s">
        <v>433</v>
      </c>
      <c r="H145" s="34" t="s">
        <v>290</v>
      </c>
      <c r="I145" s="34" t="s">
        <v>92</v>
      </c>
      <c r="J145" s="33">
        <f>VLOOKUP(I145,'Labor Rates'!$A$1:$B$16,2)</f>
        <v>16.451923076923077</v>
      </c>
      <c r="K145" s="35">
        <v>25</v>
      </c>
      <c r="L145" s="35">
        <v>1</v>
      </c>
      <c r="M145" s="36" t="s">
        <v>249</v>
      </c>
      <c r="N145" s="84">
        <f>'Inputs &amp; Summary'!$D$39</f>
        <v>2.3152786885245904</v>
      </c>
      <c r="O145" s="35">
        <v>8</v>
      </c>
      <c r="P145" s="5">
        <v>400</v>
      </c>
      <c r="Q145" s="73">
        <f t="shared" si="21"/>
        <v>304.72629508196724</v>
      </c>
      <c r="R145" s="73">
        <f t="shared" si="22"/>
        <v>926.1114754098362</v>
      </c>
      <c r="S145" s="74">
        <f t="shared" si="23"/>
        <v>0</v>
      </c>
      <c r="T145" s="88"/>
      <c r="U145" s="80"/>
      <c r="V145" s="87">
        <f t="shared" si="24"/>
        <v>0</v>
      </c>
      <c r="W145" s="87">
        <f>NPV('Inputs &amp; Summary'!$D$6,Y145:BL145)</f>
        <v>0</v>
      </c>
      <c r="X145" s="90">
        <f t="shared" si="25"/>
        <v>0</v>
      </c>
      <c r="Y145" s="114">
        <f>$D145*IF(Y$29&gt;'Inputs &amp; Summary'!$D$5,0,IF(Y$29&gt;VLOOKUP($G145,Lists!$J$17:$K$21,2),IF($M145=Lists!$H$3,IF($K145&lt;1,(($S145/$K145)*((1+'Inputs &amp; Summary'!$D$7)^Y$29)),((INT(Y$29/$K145)-INT((Y$29-1)/$K145))*$S145*((1+'Inputs &amp; Summary'!$D$7)^Y$29))),(_xlfn.WEIBULL.DIST(Y$29,$L145,$K145,FALSE)*$S145*((1+'Inputs &amp; Summary'!$D$7)^Y$29))),IF($M145=Lists!$H$3,IF($K145&lt;1,((($R145*(1-$E145)+$Q145*(1-$F145))/$K145)*((1+'Inputs &amp; Summary'!$D$7)^Y$29)),((INT(Y$29/$K145)-INT((Y$29-1)/$K145))*($R145*(1-$E145)+$Q145*(1-$F145))*((1+'Inputs &amp; Summary'!$D$7)^Y$29))),((_xlfn.WEIBULL.DIST(Y$29,$L145,$K145,FALSE)*($R145*(1-$E145)+$Q145*(1-$F145))*((1+'Inputs &amp; Summary'!$D$7)^Y$29))))))</f>
        <v>0</v>
      </c>
      <c r="Z145" s="114">
        <f>$D145*IF(Z$29&gt;'Inputs &amp; Summary'!$D$5,0,IF(Z$29&gt;VLOOKUP($G145,Lists!$J$17:$K$21,2),IF($M145=Lists!$H$3,IF($K145&lt;1,(($S145/$K145)*((1+'Inputs &amp; Summary'!$D$7)^Z$29)),((INT(Z$29/$K145)-INT((Z$29-1)/$K145))*$S145*((1+'Inputs &amp; Summary'!$D$7)^Z$29))),(_xlfn.WEIBULL.DIST(Z$29,$L145,$K145,FALSE)*$S145*((1+'Inputs &amp; Summary'!$D$7)^Z$29))),IF($M145=Lists!$H$3,IF($K145&lt;1,((($R145*(1-$E145)+$Q145*(1-$F145))/$K145)*((1+'Inputs &amp; Summary'!$D$7)^Z$29)),((INT(Z$29/$K145)-INT((Z$29-1)/$K145))*($R145*(1-$E145)+$Q145*(1-$F145))*((1+'Inputs &amp; Summary'!$D$7)^Z$29))),((_xlfn.WEIBULL.DIST(Z$29,$L145,$K145,FALSE)*($R145*(1-$E145)+$Q145*(1-$F145))*((1+'Inputs &amp; Summary'!$D$7)^Z$29))))))</f>
        <v>0</v>
      </c>
      <c r="AA145" s="114">
        <f>$D145*IF(AA$29&gt;'Inputs &amp; Summary'!$D$5,0,IF(AA$29&gt;VLOOKUP($G145,Lists!$J$17:$K$21,2),IF($M145=Lists!$H$3,IF($K145&lt;1,(($S145/$K145)*((1+'Inputs &amp; Summary'!$D$7)^AA$29)),((INT(AA$29/$K145)-INT((AA$29-1)/$K145))*$S145*((1+'Inputs &amp; Summary'!$D$7)^AA$29))),(_xlfn.WEIBULL.DIST(AA$29,$L145,$K145,FALSE)*$S145*((1+'Inputs &amp; Summary'!$D$7)^AA$29))),IF($M145=Lists!$H$3,IF($K145&lt;1,((($R145*(1-$E145)+$Q145*(1-$F145))/$K145)*((1+'Inputs &amp; Summary'!$D$7)^AA$29)),((INT(AA$29/$K145)-INT((AA$29-1)/$K145))*($R145*(1-$E145)+$Q145*(1-$F145))*((1+'Inputs &amp; Summary'!$D$7)^AA$29))),((_xlfn.WEIBULL.DIST(AA$29,$L145,$K145,FALSE)*($R145*(1-$E145)+$Q145*(1-$F145))*((1+'Inputs &amp; Summary'!$D$7)^AA$29))))))</f>
        <v>0</v>
      </c>
      <c r="AB145" s="114">
        <f>$D145*IF(AB$29&gt;'Inputs &amp; Summary'!$D$5,0,IF(AB$29&gt;VLOOKUP($G145,Lists!$J$17:$K$21,2),IF($M145=Lists!$H$3,IF($K145&lt;1,(($S145/$K145)*((1+'Inputs &amp; Summary'!$D$7)^AB$29)),((INT(AB$29/$K145)-INT((AB$29-1)/$K145))*$S145*((1+'Inputs &amp; Summary'!$D$7)^AB$29))),(_xlfn.WEIBULL.DIST(AB$29,$L145,$K145,FALSE)*$S145*((1+'Inputs &amp; Summary'!$D$7)^AB$29))),IF($M145=Lists!$H$3,IF($K145&lt;1,((($R145*(1-$E145)+$Q145*(1-$F145))/$K145)*((1+'Inputs &amp; Summary'!$D$7)^AB$29)),((INT(AB$29/$K145)-INT((AB$29-1)/$K145))*($R145*(1-$E145)+$Q145*(1-$F145))*((1+'Inputs &amp; Summary'!$D$7)^AB$29))),((_xlfn.WEIBULL.DIST(AB$29,$L145,$K145,FALSE)*($R145*(1-$E145)+$Q145*(1-$F145))*((1+'Inputs &amp; Summary'!$D$7)^AB$29))))))</f>
        <v>0</v>
      </c>
      <c r="AC145" s="114">
        <f>$D145*IF(AC$29&gt;'Inputs &amp; Summary'!$D$5,0,IF(AC$29&gt;VLOOKUP($G145,Lists!$J$17:$K$21,2),IF($M145=Lists!$H$3,IF($K145&lt;1,(($S145/$K145)*((1+'Inputs &amp; Summary'!$D$7)^AC$29)),((INT(AC$29/$K145)-INT((AC$29-1)/$K145))*$S145*((1+'Inputs &amp; Summary'!$D$7)^AC$29))),(_xlfn.WEIBULL.DIST(AC$29,$L145,$K145,FALSE)*$S145*((1+'Inputs &amp; Summary'!$D$7)^AC$29))),IF($M145=Lists!$H$3,IF($K145&lt;1,((($R145*(1-$E145)+$Q145*(1-$F145))/$K145)*((1+'Inputs &amp; Summary'!$D$7)^AC$29)),((INT(AC$29/$K145)-INT((AC$29-1)/$K145))*($R145*(1-$E145)+$Q145*(1-$F145))*((1+'Inputs &amp; Summary'!$D$7)^AC$29))),((_xlfn.WEIBULL.DIST(AC$29,$L145,$K145,FALSE)*($R145*(1-$E145)+$Q145*(1-$F145))*((1+'Inputs &amp; Summary'!$D$7)^AC$29))))))</f>
        <v>0</v>
      </c>
      <c r="AD145" s="114">
        <f>$D145*IF(AD$29&gt;'Inputs &amp; Summary'!$D$5,0,IF(AD$29&gt;VLOOKUP($G145,Lists!$J$17:$K$21,2),IF($M145=Lists!$H$3,IF($K145&lt;1,(($S145/$K145)*((1+'Inputs &amp; Summary'!$D$7)^AD$29)),((INT(AD$29/$K145)-INT((AD$29-1)/$K145))*$S145*((1+'Inputs &amp; Summary'!$D$7)^AD$29))),(_xlfn.WEIBULL.DIST(AD$29,$L145,$K145,FALSE)*$S145*((1+'Inputs &amp; Summary'!$D$7)^AD$29))),IF($M145=Lists!$H$3,IF($K145&lt;1,((($R145*(1-$E145)+$Q145*(1-$F145))/$K145)*((1+'Inputs &amp; Summary'!$D$7)^AD$29)),((INT(AD$29/$K145)-INT((AD$29-1)/$K145))*($R145*(1-$E145)+$Q145*(1-$F145))*((1+'Inputs &amp; Summary'!$D$7)^AD$29))),((_xlfn.WEIBULL.DIST(AD$29,$L145,$K145,FALSE)*($R145*(1-$E145)+$Q145*(1-$F145))*((1+'Inputs &amp; Summary'!$D$7)^AD$29))))))</f>
        <v>0</v>
      </c>
      <c r="AE145" s="114">
        <f>$D145*IF(AE$29&gt;'Inputs &amp; Summary'!$D$5,0,IF(AE$29&gt;VLOOKUP($G145,Lists!$J$17:$K$21,2),IF($M145=Lists!$H$3,IF($K145&lt;1,(($S145/$K145)*((1+'Inputs &amp; Summary'!$D$7)^AE$29)),((INT(AE$29/$K145)-INT((AE$29-1)/$K145))*$S145*((1+'Inputs &amp; Summary'!$D$7)^AE$29))),(_xlfn.WEIBULL.DIST(AE$29,$L145,$K145,FALSE)*$S145*((1+'Inputs &amp; Summary'!$D$7)^AE$29))),IF($M145=Lists!$H$3,IF($K145&lt;1,((($R145*(1-$E145)+$Q145*(1-$F145))/$K145)*((1+'Inputs &amp; Summary'!$D$7)^AE$29)),((INT(AE$29/$K145)-INT((AE$29-1)/$K145))*($R145*(1-$E145)+$Q145*(1-$F145))*((1+'Inputs &amp; Summary'!$D$7)^AE$29))),((_xlfn.WEIBULL.DIST(AE$29,$L145,$K145,FALSE)*($R145*(1-$E145)+$Q145*(1-$F145))*((1+'Inputs &amp; Summary'!$D$7)^AE$29))))))</f>
        <v>0</v>
      </c>
      <c r="AF145" s="114">
        <f>$D145*IF(AF$29&gt;'Inputs &amp; Summary'!$D$5,0,IF(AF$29&gt;VLOOKUP($G145,Lists!$J$17:$K$21,2),IF($M145=Lists!$H$3,IF($K145&lt;1,(($S145/$K145)*((1+'Inputs &amp; Summary'!$D$7)^AF$29)),((INT(AF$29/$K145)-INT((AF$29-1)/$K145))*$S145*((1+'Inputs &amp; Summary'!$D$7)^AF$29))),(_xlfn.WEIBULL.DIST(AF$29,$L145,$K145,FALSE)*$S145*((1+'Inputs &amp; Summary'!$D$7)^AF$29))),IF($M145=Lists!$H$3,IF($K145&lt;1,((($R145*(1-$E145)+$Q145*(1-$F145))/$K145)*((1+'Inputs &amp; Summary'!$D$7)^AF$29)),((INT(AF$29/$K145)-INT((AF$29-1)/$K145))*($R145*(1-$E145)+$Q145*(1-$F145))*((1+'Inputs &amp; Summary'!$D$7)^AF$29))),((_xlfn.WEIBULL.DIST(AF$29,$L145,$K145,FALSE)*($R145*(1-$E145)+$Q145*(1-$F145))*((1+'Inputs &amp; Summary'!$D$7)^AF$29))))))</f>
        <v>0</v>
      </c>
      <c r="AG145" s="114">
        <f>$D145*IF(AG$29&gt;'Inputs &amp; Summary'!$D$5,0,IF(AG$29&gt;VLOOKUP($G145,Lists!$J$17:$K$21,2),IF($M145=Lists!$H$3,IF($K145&lt;1,(($S145/$K145)*((1+'Inputs &amp; Summary'!$D$7)^AG$29)),((INT(AG$29/$K145)-INT((AG$29-1)/$K145))*$S145*((1+'Inputs &amp; Summary'!$D$7)^AG$29))),(_xlfn.WEIBULL.DIST(AG$29,$L145,$K145,FALSE)*$S145*((1+'Inputs &amp; Summary'!$D$7)^AG$29))),IF($M145=Lists!$H$3,IF($K145&lt;1,((($R145*(1-$E145)+$Q145*(1-$F145))/$K145)*((1+'Inputs &amp; Summary'!$D$7)^AG$29)),((INT(AG$29/$K145)-INT((AG$29-1)/$K145))*($R145*(1-$E145)+$Q145*(1-$F145))*((1+'Inputs &amp; Summary'!$D$7)^AG$29))),((_xlfn.WEIBULL.DIST(AG$29,$L145,$K145,FALSE)*($R145*(1-$E145)+$Q145*(1-$F145))*((1+'Inputs &amp; Summary'!$D$7)^AG$29))))))</f>
        <v>0</v>
      </c>
      <c r="AH145" s="114">
        <f>$D145*IF(AH$29&gt;'Inputs &amp; Summary'!$D$5,0,IF(AH$29&gt;VLOOKUP($G145,Lists!$J$17:$K$21,2),IF($M145=Lists!$H$3,IF($K145&lt;1,(($S145/$K145)*((1+'Inputs &amp; Summary'!$D$7)^AH$29)),((INT(AH$29/$K145)-INT((AH$29-1)/$K145))*$S145*((1+'Inputs &amp; Summary'!$D$7)^AH$29))),(_xlfn.WEIBULL.DIST(AH$29,$L145,$K145,FALSE)*$S145*((1+'Inputs &amp; Summary'!$D$7)^AH$29))),IF($M145=Lists!$H$3,IF($K145&lt;1,((($R145*(1-$E145)+$Q145*(1-$F145))/$K145)*((1+'Inputs &amp; Summary'!$D$7)^AH$29)),((INT(AH$29/$K145)-INT((AH$29-1)/$K145))*($R145*(1-$E145)+$Q145*(1-$F145))*((1+'Inputs &amp; Summary'!$D$7)^AH$29))),((_xlfn.WEIBULL.DIST(AH$29,$L145,$K145,FALSE)*($R145*(1-$E145)+$Q145*(1-$F145))*((1+'Inputs &amp; Summary'!$D$7)^AH$29))))))</f>
        <v>0</v>
      </c>
      <c r="AI145" s="114">
        <f>$D145*IF(AI$29&gt;'Inputs &amp; Summary'!$D$5,0,IF(AI$29&gt;VLOOKUP($G145,Lists!$J$17:$K$21,2),IF($M145=Lists!$H$3,IF($K145&lt;1,(($S145/$K145)*((1+'Inputs &amp; Summary'!$D$7)^AI$29)),((INT(AI$29/$K145)-INT((AI$29-1)/$K145))*$S145*((1+'Inputs &amp; Summary'!$D$7)^AI$29))),(_xlfn.WEIBULL.DIST(AI$29,$L145,$K145,FALSE)*$S145*((1+'Inputs &amp; Summary'!$D$7)^AI$29))),IF($M145=Lists!$H$3,IF($K145&lt;1,((($R145*(1-$E145)+$Q145*(1-$F145))/$K145)*((1+'Inputs &amp; Summary'!$D$7)^AI$29)),((INT(AI$29/$K145)-INT((AI$29-1)/$K145))*($R145*(1-$E145)+$Q145*(1-$F145))*((1+'Inputs &amp; Summary'!$D$7)^AI$29))),((_xlfn.WEIBULL.DIST(AI$29,$L145,$K145,FALSE)*($R145*(1-$E145)+$Q145*(1-$F145))*((1+'Inputs &amp; Summary'!$D$7)^AI$29))))))</f>
        <v>0</v>
      </c>
      <c r="AJ145" s="114">
        <f>$D145*IF(AJ$29&gt;'Inputs &amp; Summary'!$D$5,0,IF(AJ$29&gt;VLOOKUP($G145,Lists!$J$17:$K$21,2),IF($M145=Lists!$H$3,IF($K145&lt;1,(($S145/$K145)*((1+'Inputs &amp; Summary'!$D$7)^AJ$29)),((INT(AJ$29/$K145)-INT((AJ$29-1)/$K145))*$S145*((1+'Inputs &amp; Summary'!$D$7)^AJ$29))),(_xlfn.WEIBULL.DIST(AJ$29,$L145,$K145,FALSE)*$S145*((1+'Inputs &amp; Summary'!$D$7)^AJ$29))),IF($M145=Lists!$H$3,IF($K145&lt;1,((($R145*(1-$E145)+$Q145*(1-$F145))/$K145)*((1+'Inputs &amp; Summary'!$D$7)^AJ$29)),((INT(AJ$29/$K145)-INT((AJ$29-1)/$K145))*($R145*(1-$E145)+$Q145*(1-$F145))*((1+'Inputs &amp; Summary'!$D$7)^AJ$29))),((_xlfn.WEIBULL.DIST(AJ$29,$L145,$K145,FALSE)*($R145*(1-$E145)+$Q145*(1-$F145))*((1+'Inputs &amp; Summary'!$D$7)^AJ$29))))))</f>
        <v>0</v>
      </c>
      <c r="AK145" s="114">
        <f>$D145*IF(AK$29&gt;'Inputs &amp; Summary'!$D$5,0,IF(AK$29&gt;VLOOKUP($G145,Lists!$J$17:$K$21,2),IF($M145=Lists!$H$3,IF($K145&lt;1,(($S145/$K145)*((1+'Inputs &amp; Summary'!$D$7)^AK$29)),((INT(AK$29/$K145)-INT((AK$29-1)/$K145))*$S145*((1+'Inputs &amp; Summary'!$D$7)^AK$29))),(_xlfn.WEIBULL.DIST(AK$29,$L145,$K145,FALSE)*$S145*((1+'Inputs &amp; Summary'!$D$7)^AK$29))),IF($M145=Lists!$H$3,IF($K145&lt;1,((($R145*(1-$E145)+$Q145*(1-$F145))/$K145)*((1+'Inputs &amp; Summary'!$D$7)^AK$29)),((INT(AK$29/$K145)-INT((AK$29-1)/$K145))*($R145*(1-$E145)+$Q145*(1-$F145))*((1+'Inputs &amp; Summary'!$D$7)^AK$29))),((_xlfn.WEIBULL.DIST(AK$29,$L145,$K145,FALSE)*($R145*(1-$E145)+$Q145*(1-$F145))*((1+'Inputs &amp; Summary'!$D$7)^AK$29))))))</f>
        <v>0</v>
      </c>
      <c r="AL145" s="114">
        <f>$D145*IF(AL$29&gt;'Inputs &amp; Summary'!$D$5,0,IF(AL$29&gt;VLOOKUP($G145,Lists!$J$17:$K$21,2),IF($M145=Lists!$H$3,IF($K145&lt;1,(($S145/$K145)*((1+'Inputs &amp; Summary'!$D$7)^AL$29)),((INT(AL$29/$K145)-INT((AL$29-1)/$K145))*$S145*((1+'Inputs &amp; Summary'!$D$7)^AL$29))),(_xlfn.WEIBULL.DIST(AL$29,$L145,$K145,FALSE)*$S145*((1+'Inputs &amp; Summary'!$D$7)^AL$29))),IF($M145=Lists!$H$3,IF($K145&lt;1,((($R145*(1-$E145)+$Q145*(1-$F145))/$K145)*((1+'Inputs &amp; Summary'!$D$7)^AL$29)),((INT(AL$29/$K145)-INT((AL$29-1)/$K145))*($R145*(1-$E145)+$Q145*(1-$F145))*((1+'Inputs &amp; Summary'!$D$7)^AL$29))),((_xlfn.WEIBULL.DIST(AL$29,$L145,$K145,FALSE)*($R145*(1-$E145)+$Q145*(1-$F145))*((1+'Inputs &amp; Summary'!$D$7)^AL$29))))))</f>
        <v>0</v>
      </c>
      <c r="AM145" s="114">
        <f>$D145*IF(AM$29&gt;'Inputs &amp; Summary'!$D$5,0,IF(AM$29&gt;VLOOKUP($G145,Lists!$J$17:$K$21,2),IF($M145=Lists!$H$3,IF($K145&lt;1,(($S145/$K145)*((1+'Inputs &amp; Summary'!$D$7)^AM$29)),((INT(AM$29/$K145)-INT((AM$29-1)/$K145))*$S145*((1+'Inputs &amp; Summary'!$D$7)^AM$29))),(_xlfn.WEIBULL.DIST(AM$29,$L145,$K145,FALSE)*$S145*((1+'Inputs &amp; Summary'!$D$7)^AM$29))),IF($M145=Lists!$H$3,IF($K145&lt;1,((($R145*(1-$E145)+$Q145*(1-$F145))/$K145)*((1+'Inputs &amp; Summary'!$D$7)^AM$29)),((INT(AM$29/$K145)-INT((AM$29-1)/$K145))*($R145*(1-$E145)+$Q145*(1-$F145))*((1+'Inputs &amp; Summary'!$D$7)^AM$29))),((_xlfn.WEIBULL.DIST(AM$29,$L145,$K145,FALSE)*($R145*(1-$E145)+$Q145*(1-$F145))*((1+'Inputs &amp; Summary'!$D$7)^AM$29))))))</f>
        <v>0</v>
      </c>
      <c r="AN145" s="114">
        <f>$D145*IF(AN$29&gt;'Inputs &amp; Summary'!$D$5,0,IF(AN$29&gt;VLOOKUP($G145,Lists!$J$17:$K$21,2),IF($M145=Lists!$H$3,IF($K145&lt;1,(($S145/$K145)*((1+'Inputs &amp; Summary'!$D$7)^AN$29)),((INT(AN$29/$K145)-INT((AN$29-1)/$K145))*$S145*((1+'Inputs &amp; Summary'!$D$7)^AN$29))),(_xlfn.WEIBULL.DIST(AN$29,$L145,$K145,FALSE)*$S145*((1+'Inputs &amp; Summary'!$D$7)^AN$29))),IF($M145=Lists!$H$3,IF($K145&lt;1,((($R145*(1-$E145)+$Q145*(1-$F145))/$K145)*((1+'Inputs &amp; Summary'!$D$7)^AN$29)),((INT(AN$29/$K145)-INT((AN$29-1)/$K145))*($R145*(1-$E145)+$Q145*(1-$F145))*((1+'Inputs &amp; Summary'!$D$7)^AN$29))),((_xlfn.WEIBULL.DIST(AN$29,$L145,$K145,FALSE)*($R145*(1-$E145)+$Q145*(1-$F145))*((1+'Inputs &amp; Summary'!$D$7)^AN$29))))))</f>
        <v>0</v>
      </c>
      <c r="AO145" s="114">
        <f>$D145*IF(AO$29&gt;'Inputs &amp; Summary'!$D$5,0,IF(AO$29&gt;VLOOKUP($G145,Lists!$J$17:$K$21,2),IF($M145=Lists!$H$3,IF($K145&lt;1,(($S145/$K145)*((1+'Inputs &amp; Summary'!$D$7)^AO$29)),((INT(AO$29/$K145)-INT((AO$29-1)/$K145))*$S145*((1+'Inputs &amp; Summary'!$D$7)^AO$29))),(_xlfn.WEIBULL.DIST(AO$29,$L145,$K145,FALSE)*$S145*((1+'Inputs &amp; Summary'!$D$7)^AO$29))),IF($M145=Lists!$H$3,IF($K145&lt;1,((($R145*(1-$E145)+$Q145*(1-$F145))/$K145)*((1+'Inputs &amp; Summary'!$D$7)^AO$29)),((INT(AO$29/$K145)-INT((AO$29-1)/$K145))*($R145*(1-$E145)+$Q145*(1-$F145))*((1+'Inputs &amp; Summary'!$D$7)^AO$29))),((_xlfn.WEIBULL.DIST(AO$29,$L145,$K145,FALSE)*($R145*(1-$E145)+$Q145*(1-$F145))*((1+'Inputs &amp; Summary'!$D$7)^AO$29))))))</f>
        <v>0</v>
      </c>
      <c r="AP145" s="114">
        <f>$D145*IF(AP$29&gt;'Inputs &amp; Summary'!$D$5,0,IF(AP$29&gt;VLOOKUP($G145,Lists!$J$17:$K$21,2),IF($M145=Lists!$H$3,IF($K145&lt;1,(($S145/$K145)*((1+'Inputs &amp; Summary'!$D$7)^AP$29)),((INT(AP$29/$K145)-INT((AP$29-1)/$K145))*$S145*((1+'Inputs &amp; Summary'!$D$7)^AP$29))),(_xlfn.WEIBULL.DIST(AP$29,$L145,$K145,FALSE)*$S145*((1+'Inputs &amp; Summary'!$D$7)^AP$29))),IF($M145=Lists!$H$3,IF($K145&lt;1,((($R145*(1-$E145)+$Q145*(1-$F145))/$K145)*((1+'Inputs &amp; Summary'!$D$7)^AP$29)),((INT(AP$29/$K145)-INT((AP$29-1)/$K145))*($R145*(1-$E145)+$Q145*(1-$F145))*((1+'Inputs &amp; Summary'!$D$7)^AP$29))),((_xlfn.WEIBULL.DIST(AP$29,$L145,$K145,FALSE)*($R145*(1-$E145)+$Q145*(1-$F145))*((1+'Inputs &amp; Summary'!$D$7)^AP$29))))))</f>
        <v>0</v>
      </c>
      <c r="AQ145" s="114">
        <f>$D145*IF(AQ$29&gt;'Inputs &amp; Summary'!$D$5,0,IF(AQ$29&gt;VLOOKUP($G145,Lists!$J$17:$K$21,2),IF($M145=Lists!$H$3,IF($K145&lt;1,(($S145/$K145)*((1+'Inputs &amp; Summary'!$D$7)^AQ$29)),((INT(AQ$29/$K145)-INT((AQ$29-1)/$K145))*$S145*((1+'Inputs &amp; Summary'!$D$7)^AQ$29))),(_xlfn.WEIBULL.DIST(AQ$29,$L145,$K145,FALSE)*$S145*((1+'Inputs &amp; Summary'!$D$7)^AQ$29))),IF($M145=Lists!$H$3,IF($K145&lt;1,((($R145*(1-$E145)+$Q145*(1-$F145))/$K145)*((1+'Inputs &amp; Summary'!$D$7)^AQ$29)),((INT(AQ$29/$K145)-INT((AQ$29-1)/$K145))*($R145*(1-$E145)+$Q145*(1-$F145))*((1+'Inputs &amp; Summary'!$D$7)^AQ$29))),((_xlfn.WEIBULL.DIST(AQ$29,$L145,$K145,FALSE)*($R145*(1-$E145)+$Q145*(1-$F145))*((1+'Inputs &amp; Summary'!$D$7)^AQ$29))))))</f>
        <v>0</v>
      </c>
      <c r="AR145" s="114">
        <f>$D145*IF(AR$29&gt;'Inputs &amp; Summary'!$D$5,0,IF(AR$29&gt;VLOOKUP($G145,Lists!$J$17:$K$21,2),IF($M145=Lists!$H$3,IF($K145&lt;1,(($S145/$K145)*((1+'Inputs &amp; Summary'!$D$7)^AR$29)),((INT(AR$29/$K145)-INT((AR$29-1)/$K145))*$S145*((1+'Inputs &amp; Summary'!$D$7)^AR$29))),(_xlfn.WEIBULL.DIST(AR$29,$L145,$K145,FALSE)*$S145*((1+'Inputs &amp; Summary'!$D$7)^AR$29))),IF($M145=Lists!$H$3,IF($K145&lt;1,((($R145*(1-$E145)+$Q145*(1-$F145))/$K145)*((1+'Inputs &amp; Summary'!$D$7)^AR$29)),((INT(AR$29/$K145)-INT((AR$29-1)/$K145))*($R145*(1-$E145)+$Q145*(1-$F145))*((1+'Inputs &amp; Summary'!$D$7)^AR$29))),((_xlfn.WEIBULL.DIST(AR$29,$L145,$K145,FALSE)*($R145*(1-$E145)+$Q145*(1-$F145))*((1+'Inputs &amp; Summary'!$D$7)^AR$29))))))</f>
        <v>0</v>
      </c>
      <c r="AS145" s="114">
        <f>$D145*IF(AS$29&gt;'Inputs &amp; Summary'!$D$5,0,IF(AS$29&gt;VLOOKUP($G145,Lists!$J$17:$K$21,2),IF($M145=Lists!$H$3,IF($K145&lt;1,(($S145/$K145)*((1+'Inputs &amp; Summary'!$D$7)^AS$29)),((INT(AS$29/$K145)-INT((AS$29-1)/$K145))*$S145*((1+'Inputs &amp; Summary'!$D$7)^AS$29))),(_xlfn.WEIBULL.DIST(AS$29,$L145,$K145,FALSE)*$S145*((1+'Inputs &amp; Summary'!$D$7)^AS$29))),IF($M145=Lists!$H$3,IF($K145&lt;1,((($R145*(1-$E145)+$Q145*(1-$F145))/$K145)*((1+'Inputs &amp; Summary'!$D$7)^AS$29)),((INT(AS$29/$K145)-INT((AS$29-1)/$K145))*($R145*(1-$E145)+$Q145*(1-$F145))*((1+'Inputs &amp; Summary'!$D$7)^AS$29))),((_xlfn.WEIBULL.DIST(AS$29,$L145,$K145,FALSE)*($R145*(1-$E145)+$Q145*(1-$F145))*((1+'Inputs &amp; Summary'!$D$7)^AS$29))))))</f>
        <v>0</v>
      </c>
      <c r="AT145" s="114">
        <f>$D145*IF(AT$29&gt;'Inputs &amp; Summary'!$D$5,0,IF(AT$29&gt;VLOOKUP($G145,Lists!$J$17:$K$21,2),IF($M145=Lists!$H$3,IF($K145&lt;1,(($S145/$K145)*((1+'Inputs &amp; Summary'!$D$7)^AT$29)),((INT(AT$29/$K145)-INT((AT$29-1)/$K145))*$S145*((1+'Inputs &amp; Summary'!$D$7)^AT$29))),(_xlfn.WEIBULL.DIST(AT$29,$L145,$K145,FALSE)*$S145*((1+'Inputs &amp; Summary'!$D$7)^AT$29))),IF($M145=Lists!$H$3,IF($K145&lt;1,((($R145*(1-$E145)+$Q145*(1-$F145))/$K145)*((1+'Inputs &amp; Summary'!$D$7)^AT$29)),((INT(AT$29/$K145)-INT((AT$29-1)/$K145))*($R145*(1-$E145)+$Q145*(1-$F145))*((1+'Inputs &amp; Summary'!$D$7)^AT$29))),((_xlfn.WEIBULL.DIST(AT$29,$L145,$K145,FALSE)*($R145*(1-$E145)+$Q145*(1-$F145))*((1+'Inputs &amp; Summary'!$D$7)^AT$29))))))</f>
        <v>0</v>
      </c>
      <c r="AU145" s="114">
        <f>$D145*IF(AU$29&gt;'Inputs &amp; Summary'!$D$5,0,IF(AU$29&gt;VLOOKUP($G145,Lists!$J$17:$K$21,2),IF($M145=Lists!$H$3,IF($K145&lt;1,(($S145/$K145)*((1+'Inputs &amp; Summary'!$D$7)^AU$29)),((INT(AU$29/$K145)-INT((AU$29-1)/$K145))*$S145*((1+'Inputs &amp; Summary'!$D$7)^AU$29))),(_xlfn.WEIBULL.DIST(AU$29,$L145,$K145,FALSE)*$S145*((1+'Inputs &amp; Summary'!$D$7)^AU$29))),IF($M145=Lists!$H$3,IF($K145&lt;1,((($R145*(1-$E145)+$Q145*(1-$F145))/$K145)*((1+'Inputs &amp; Summary'!$D$7)^AU$29)),((INT(AU$29/$K145)-INT((AU$29-1)/$K145))*($R145*(1-$E145)+$Q145*(1-$F145))*((1+'Inputs &amp; Summary'!$D$7)^AU$29))),((_xlfn.WEIBULL.DIST(AU$29,$L145,$K145,FALSE)*($R145*(1-$E145)+$Q145*(1-$F145))*((1+'Inputs &amp; Summary'!$D$7)^AU$29))))))</f>
        <v>0</v>
      </c>
      <c r="AV145" s="114">
        <f>$D145*IF(AV$29&gt;'Inputs &amp; Summary'!$D$5,0,IF(AV$29&gt;VLOOKUP($G145,Lists!$J$17:$K$21,2),IF($M145=Lists!$H$3,IF($K145&lt;1,(($S145/$K145)*((1+'Inputs &amp; Summary'!$D$7)^AV$29)),((INT(AV$29/$K145)-INT((AV$29-1)/$K145))*$S145*((1+'Inputs &amp; Summary'!$D$7)^AV$29))),(_xlfn.WEIBULL.DIST(AV$29,$L145,$K145,FALSE)*$S145*((1+'Inputs &amp; Summary'!$D$7)^AV$29))),IF($M145=Lists!$H$3,IF($K145&lt;1,((($R145*(1-$E145)+$Q145*(1-$F145))/$K145)*((1+'Inputs &amp; Summary'!$D$7)^AV$29)),((INT(AV$29/$K145)-INT((AV$29-1)/$K145))*($R145*(1-$E145)+$Q145*(1-$F145))*((1+'Inputs &amp; Summary'!$D$7)^AV$29))),((_xlfn.WEIBULL.DIST(AV$29,$L145,$K145,FALSE)*($R145*(1-$E145)+$Q145*(1-$F145))*((1+'Inputs &amp; Summary'!$D$7)^AV$29))))))</f>
        <v>0</v>
      </c>
      <c r="AW145" s="114">
        <f>$D145*IF(AW$29&gt;'Inputs &amp; Summary'!$D$5,0,IF(AW$29&gt;VLOOKUP($G145,Lists!$J$17:$K$21,2),IF($M145=Lists!$H$3,IF($K145&lt;1,(($S145/$K145)*((1+'Inputs &amp; Summary'!$D$7)^AW$29)),((INT(AW$29/$K145)-INT((AW$29-1)/$K145))*$S145*((1+'Inputs &amp; Summary'!$D$7)^AW$29))),(_xlfn.WEIBULL.DIST(AW$29,$L145,$K145,FALSE)*$S145*((1+'Inputs &amp; Summary'!$D$7)^AW$29))),IF($M145=Lists!$H$3,IF($K145&lt;1,((($R145*(1-$E145)+$Q145*(1-$F145))/$K145)*((1+'Inputs &amp; Summary'!$D$7)^AW$29)),((INT(AW$29/$K145)-INT((AW$29-1)/$K145))*($R145*(1-$E145)+$Q145*(1-$F145))*((1+'Inputs &amp; Summary'!$D$7)^AW$29))),((_xlfn.WEIBULL.DIST(AW$29,$L145,$K145,FALSE)*($R145*(1-$E145)+$Q145*(1-$F145))*((1+'Inputs &amp; Summary'!$D$7)^AW$29))))))</f>
        <v>0</v>
      </c>
      <c r="AX145" s="114">
        <f>$D145*IF(AX$29&gt;'Inputs &amp; Summary'!$D$5,0,IF(AX$29&gt;VLOOKUP($G145,Lists!$J$17:$K$21,2),IF($M145=Lists!$H$3,IF($K145&lt;1,(($S145/$K145)*((1+'Inputs &amp; Summary'!$D$7)^AX$29)),((INT(AX$29/$K145)-INT((AX$29-1)/$K145))*$S145*((1+'Inputs &amp; Summary'!$D$7)^AX$29))),(_xlfn.WEIBULL.DIST(AX$29,$L145,$K145,FALSE)*$S145*((1+'Inputs &amp; Summary'!$D$7)^AX$29))),IF($M145=Lists!$H$3,IF($K145&lt;1,((($R145*(1-$E145)+$Q145*(1-$F145))/$K145)*((1+'Inputs &amp; Summary'!$D$7)^AX$29)),((INT(AX$29/$K145)-INT((AX$29-1)/$K145))*($R145*(1-$E145)+$Q145*(1-$F145))*((1+'Inputs &amp; Summary'!$D$7)^AX$29))),((_xlfn.WEIBULL.DIST(AX$29,$L145,$K145,FALSE)*($R145*(1-$E145)+$Q145*(1-$F145))*((1+'Inputs &amp; Summary'!$D$7)^AX$29))))))</f>
        <v>0</v>
      </c>
      <c r="AY145" s="114">
        <f>$D145*IF(AY$29&gt;'Inputs &amp; Summary'!$D$5,0,IF(AY$29&gt;VLOOKUP($G145,Lists!$J$17:$K$21,2),IF($M145=Lists!$H$3,IF($K145&lt;1,(($S145/$K145)*((1+'Inputs &amp; Summary'!$D$7)^AY$29)),((INT(AY$29/$K145)-INT((AY$29-1)/$K145))*$S145*((1+'Inputs &amp; Summary'!$D$7)^AY$29))),(_xlfn.WEIBULL.DIST(AY$29,$L145,$K145,FALSE)*$S145*((1+'Inputs &amp; Summary'!$D$7)^AY$29))),IF($M145=Lists!$H$3,IF($K145&lt;1,((($R145*(1-$E145)+$Q145*(1-$F145))/$K145)*((1+'Inputs &amp; Summary'!$D$7)^AY$29)),((INT(AY$29/$K145)-INT((AY$29-1)/$K145))*($R145*(1-$E145)+$Q145*(1-$F145))*((1+'Inputs &amp; Summary'!$D$7)^AY$29))),((_xlfn.WEIBULL.DIST(AY$29,$L145,$K145,FALSE)*($R145*(1-$E145)+$Q145*(1-$F145))*((1+'Inputs &amp; Summary'!$D$7)^AY$29))))))</f>
        <v>0</v>
      </c>
      <c r="AZ145" s="114">
        <f>$D145*IF(AZ$29&gt;'Inputs &amp; Summary'!$D$5,0,IF(AZ$29&gt;VLOOKUP($G145,Lists!$J$17:$K$21,2),IF($M145=Lists!$H$3,IF($K145&lt;1,(($S145/$K145)*((1+'Inputs &amp; Summary'!$D$7)^AZ$29)),((INT(AZ$29/$K145)-INT((AZ$29-1)/$K145))*$S145*((1+'Inputs &amp; Summary'!$D$7)^AZ$29))),(_xlfn.WEIBULL.DIST(AZ$29,$L145,$K145,FALSE)*$S145*((1+'Inputs &amp; Summary'!$D$7)^AZ$29))),IF($M145=Lists!$H$3,IF($K145&lt;1,((($R145*(1-$E145)+$Q145*(1-$F145))/$K145)*((1+'Inputs &amp; Summary'!$D$7)^AZ$29)),((INT(AZ$29/$K145)-INT((AZ$29-1)/$K145))*($R145*(1-$E145)+$Q145*(1-$F145))*((1+'Inputs &amp; Summary'!$D$7)^AZ$29))),((_xlfn.WEIBULL.DIST(AZ$29,$L145,$K145,FALSE)*($R145*(1-$E145)+$Q145*(1-$F145))*((1+'Inputs &amp; Summary'!$D$7)^AZ$29))))))</f>
        <v>0</v>
      </c>
      <c r="BA145" s="114">
        <f>$D145*IF(BA$29&gt;'Inputs &amp; Summary'!$D$5,0,IF(BA$29&gt;VLOOKUP($G145,Lists!$J$17:$K$21,2),IF($M145=Lists!$H$3,IF($K145&lt;1,(($S145/$K145)*((1+'Inputs &amp; Summary'!$D$7)^BA$29)),((INT(BA$29/$K145)-INT((BA$29-1)/$K145))*$S145*((1+'Inputs &amp; Summary'!$D$7)^BA$29))),(_xlfn.WEIBULL.DIST(BA$29,$L145,$K145,FALSE)*$S145*((1+'Inputs &amp; Summary'!$D$7)^BA$29))),IF($M145=Lists!$H$3,IF($K145&lt;1,((($R145*(1-$E145)+$Q145*(1-$F145))/$K145)*((1+'Inputs &amp; Summary'!$D$7)^BA$29)),((INT(BA$29/$K145)-INT((BA$29-1)/$K145))*($R145*(1-$E145)+$Q145*(1-$F145))*((1+'Inputs &amp; Summary'!$D$7)^BA$29))),((_xlfn.WEIBULL.DIST(BA$29,$L145,$K145,FALSE)*($R145*(1-$E145)+$Q145*(1-$F145))*((1+'Inputs &amp; Summary'!$D$7)^BA$29))))))</f>
        <v>0</v>
      </c>
      <c r="BB145" s="114">
        <f>$D145*IF(BB$29&gt;'Inputs &amp; Summary'!$D$5,0,IF(BB$29&gt;VLOOKUP($G145,Lists!$J$17:$K$21,2),IF($M145=Lists!$H$3,IF($K145&lt;1,(($S145/$K145)*((1+'Inputs &amp; Summary'!$D$7)^BB$29)),((INT(BB$29/$K145)-INT((BB$29-1)/$K145))*$S145*((1+'Inputs &amp; Summary'!$D$7)^BB$29))),(_xlfn.WEIBULL.DIST(BB$29,$L145,$K145,FALSE)*$S145*((1+'Inputs &amp; Summary'!$D$7)^BB$29))),IF($M145=Lists!$H$3,IF($K145&lt;1,((($R145*(1-$E145)+$Q145*(1-$F145))/$K145)*((1+'Inputs &amp; Summary'!$D$7)^BB$29)),((INT(BB$29/$K145)-INT((BB$29-1)/$K145))*($R145*(1-$E145)+$Q145*(1-$F145))*((1+'Inputs &amp; Summary'!$D$7)^BB$29))),((_xlfn.WEIBULL.DIST(BB$29,$L145,$K145,FALSE)*($R145*(1-$E145)+$Q145*(1-$F145))*((1+'Inputs &amp; Summary'!$D$7)^BB$29))))))</f>
        <v>0</v>
      </c>
      <c r="BC145" s="114">
        <f>$D145*IF(BC$29&gt;'Inputs &amp; Summary'!$D$5,0,IF(BC$29&gt;VLOOKUP($G145,Lists!$J$17:$K$21,2),IF($M145=Lists!$H$3,IF($K145&lt;1,(($S145/$K145)*((1+'Inputs &amp; Summary'!$D$7)^BC$29)),((INT(BC$29/$K145)-INT((BC$29-1)/$K145))*$S145*((1+'Inputs &amp; Summary'!$D$7)^BC$29))),(_xlfn.WEIBULL.DIST(BC$29,$L145,$K145,FALSE)*$S145*((1+'Inputs &amp; Summary'!$D$7)^BC$29))),IF($M145=Lists!$H$3,IF($K145&lt;1,((($R145*(1-$E145)+$Q145*(1-$F145))/$K145)*((1+'Inputs &amp; Summary'!$D$7)^BC$29)),((INT(BC$29/$K145)-INT((BC$29-1)/$K145))*($R145*(1-$E145)+$Q145*(1-$F145))*((1+'Inputs &amp; Summary'!$D$7)^BC$29))),((_xlfn.WEIBULL.DIST(BC$29,$L145,$K145,FALSE)*($R145*(1-$E145)+$Q145*(1-$F145))*((1+'Inputs &amp; Summary'!$D$7)^BC$29))))))</f>
        <v>0</v>
      </c>
      <c r="BD145" s="114">
        <f>$D145*IF(BD$29&gt;'Inputs &amp; Summary'!$D$5,0,IF(BD$29&gt;VLOOKUP($G145,Lists!$J$17:$K$21,2),IF($M145=Lists!$H$3,IF($K145&lt;1,(($S145/$K145)*((1+'Inputs &amp; Summary'!$D$7)^BD$29)),((INT(BD$29/$K145)-INT((BD$29-1)/$K145))*$S145*((1+'Inputs &amp; Summary'!$D$7)^BD$29))),(_xlfn.WEIBULL.DIST(BD$29,$L145,$K145,FALSE)*$S145*((1+'Inputs &amp; Summary'!$D$7)^BD$29))),IF($M145=Lists!$H$3,IF($K145&lt;1,((($R145*(1-$E145)+$Q145*(1-$F145))/$K145)*((1+'Inputs &amp; Summary'!$D$7)^BD$29)),((INT(BD$29/$K145)-INT((BD$29-1)/$K145))*($R145*(1-$E145)+$Q145*(1-$F145))*((1+'Inputs &amp; Summary'!$D$7)^BD$29))),((_xlfn.WEIBULL.DIST(BD$29,$L145,$K145,FALSE)*($R145*(1-$E145)+$Q145*(1-$F145))*((1+'Inputs &amp; Summary'!$D$7)^BD$29))))))</f>
        <v>0</v>
      </c>
      <c r="BE145" s="114">
        <f>$D145*IF(BE$29&gt;'Inputs &amp; Summary'!$D$5,0,IF(BE$29&gt;VLOOKUP($G145,Lists!$J$17:$K$21,2),IF($M145=Lists!$H$3,IF($K145&lt;1,(($S145/$K145)*((1+'Inputs &amp; Summary'!$D$7)^BE$29)),((INT(BE$29/$K145)-INT((BE$29-1)/$K145))*$S145*((1+'Inputs &amp; Summary'!$D$7)^BE$29))),(_xlfn.WEIBULL.DIST(BE$29,$L145,$K145,FALSE)*$S145*((1+'Inputs &amp; Summary'!$D$7)^BE$29))),IF($M145=Lists!$H$3,IF($K145&lt;1,((($R145*(1-$E145)+$Q145*(1-$F145))/$K145)*((1+'Inputs &amp; Summary'!$D$7)^BE$29)),((INT(BE$29/$K145)-INT((BE$29-1)/$K145))*($R145*(1-$E145)+$Q145*(1-$F145))*((1+'Inputs &amp; Summary'!$D$7)^BE$29))),((_xlfn.WEIBULL.DIST(BE$29,$L145,$K145,FALSE)*($R145*(1-$E145)+$Q145*(1-$F145))*((1+'Inputs &amp; Summary'!$D$7)^BE$29))))))</f>
        <v>0</v>
      </c>
      <c r="BF145" s="114">
        <f>$D145*IF(BF$29&gt;'Inputs &amp; Summary'!$D$5,0,IF(BF$29&gt;VLOOKUP($G145,Lists!$J$17:$K$21,2),IF($M145=Lists!$H$3,IF($K145&lt;1,(($S145/$K145)*((1+'Inputs &amp; Summary'!$D$7)^BF$29)),((INT(BF$29/$K145)-INT((BF$29-1)/$K145))*$S145*((1+'Inputs &amp; Summary'!$D$7)^BF$29))),(_xlfn.WEIBULL.DIST(BF$29,$L145,$K145,FALSE)*$S145*((1+'Inputs &amp; Summary'!$D$7)^BF$29))),IF($M145=Lists!$H$3,IF($K145&lt;1,((($R145*(1-$E145)+$Q145*(1-$F145))/$K145)*((1+'Inputs &amp; Summary'!$D$7)^BF$29)),((INT(BF$29/$K145)-INT((BF$29-1)/$K145))*($R145*(1-$E145)+$Q145*(1-$F145))*((1+'Inputs &amp; Summary'!$D$7)^BF$29))),((_xlfn.WEIBULL.DIST(BF$29,$L145,$K145,FALSE)*($R145*(1-$E145)+$Q145*(1-$F145))*((1+'Inputs &amp; Summary'!$D$7)^BF$29))))))</f>
        <v>0</v>
      </c>
      <c r="BG145" s="114">
        <f>$D145*IF(BG$29&gt;'Inputs &amp; Summary'!$D$5,0,IF(BG$29&gt;VLOOKUP($G145,Lists!$J$17:$K$21,2),IF($M145=Lists!$H$3,IF($K145&lt;1,(($S145/$K145)*((1+'Inputs &amp; Summary'!$D$7)^BG$29)),((INT(BG$29/$K145)-INT((BG$29-1)/$K145))*$S145*((1+'Inputs &amp; Summary'!$D$7)^BG$29))),(_xlfn.WEIBULL.DIST(BG$29,$L145,$K145,FALSE)*$S145*((1+'Inputs &amp; Summary'!$D$7)^BG$29))),IF($M145=Lists!$H$3,IF($K145&lt;1,((($R145*(1-$E145)+$Q145*(1-$F145))/$K145)*((1+'Inputs &amp; Summary'!$D$7)^BG$29)),((INT(BG$29/$K145)-INT((BG$29-1)/$K145))*($R145*(1-$E145)+$Q145*(1-$F145))*((1+'Inputs &amp; Summary'!$D$7)^BG$29))),((_xlfn.WEIBULL.DIST(BG$29,$L145,$K145,FALSE)*($R145*(1-$E145)+$Q145*(1-$F145))*((1+'Inputs &amp; Summary'!$D$7)^BG$29))))))</f>
        <v>0</v>
      </c>
      <c r="BH145" s="114">
        <f>$D145*IF(BH$29&gt;'Inputs &amp; Summary'!$D$5,0,IF(BH$29&gt;VLOOKUP($G145,Lists!$J$17:$K$21,2),IF($M145=Lists!$H$3,IF($K145&lt;1,(($S145/$K145)*((1+'Inputs &amp; Summary'!$D$7)^BH$29)),((INT(BH$29/$K145)-INT((BH$29-1)/$K145))*$S145*((1+'Inputs &amp; Summary'!$D$7)^BH$29))),(_xlfn.WEIBULL.DIST(BH$29,$L145,$K145,FALSE)*$S145*((1+'Inputs &amp; Summary'!$D$7)^BH$29))),IF($M145=Lists!$H$3,IF($K145&lt;1,((($R145*(1-$E145)+$Q145*(1-$F145))/$K145)*((1+'Inputs &amp; Summary'!$D$7)^BH$29)),((INT(BH$29/$K145)-INT((BH$29-1)/$K145))*($R145*(1-$E145)+$Q145*(1-$F145))*((1+'Inputs &amp; Summary'!$D$7)^BH$29))),((_xlfn.WEIBULL.DIST(BH$29,$L145,$K145,FALSE)*($R145*(1-$E145)+$Q145*(1-$F145))*((1+'Inputs &amp; Summary'!$D$7)^BH$29))))))</f>
        <v>0</v>
      </c>
      <c r="BI145" s="114">
        <f>$D145*IF(BI$29&gt;'Inputs &amp; Summary'!$D$5,0,IF(BI$29&gt;VLOOKUP($G145,Lists!$J$17:$K$21,2),IF($M145=Lists!$H$3,IF($K145&lt;1,(($S145/$K145)*((1+'Inputs &amp; Summary'!$D$7)^BI$29)),((INT(BI$29/$K145)-INT((BI$29-1)/$K145))*$S145*((1+'Inputs &amp; Summary'!$D$7)^BI$29))),(_xlfn.WEIBULL.DIST(BI$29,$L145,$K145,FALSE)*$S145*((1+'Inputs &amp; Summary'!$D$7)^BI$29))),IF($M145=Lists!$H$3,IF($K145&lt;1,((($R145*(1-$E145)+$Q145*(1-$F145))/$K145)*((1+'Inputs &amp; Summary'!$D$7)^BI$29)),((INT(BI$29/$K145)-INT((BI$29-1)/$K145))*($R145*(1-$E145)+$Q145*(1-$F145))*((1+'Inputs &amp; Summary'!$D$7)^BI$29))),((_xlfn.WEIBULL.DIST(BI$29,$L145,$K145,FALSE)*($R145*(1-$E145)+$Q145*(1-$F145))*((1+'Inputs &amp; Summary'!$D$7)^BI$29))))))</f>
        <v>0</v>
      </c>
      <c r="BJ145" s="114">
        <f>$D145*IF(BJ$29&gt;'Inputs &amp; Summary'!$D$5,0,IF(BJ$29&gt;VLOOKUP($G145,Lists!$J$17:$K$21,2),IF($M145=Lists!$H$3,IF($K145&lt;1,(($S145/$K145)*((1+'Inputs &amp; Summary'!$D$7)^BJ$29)),((INT(BJ$29/$K145)-INT((BJ$29-1)/$K145))*$S145*((1+'Inputs &amp; Summary'!$D$7)^BJ$29))),(_xlfn.WEIBULL.DIST(BJ$29,$L145,$K145,FALSE)*$S145*((1+'Inputs &amp; Summary'!$D$7)^BJ$29))),IF($M145=Lists!$H$3,IF($K145&lt;1,((($R145*(1-$E145)+$Q145*(1-$F145))/$K145)*((1+'Inputs &amp; Summary'!$D$7)^BJ$29)),((INT(BJ$29/$K145)-INT((BJ$29-1)/$K145))*($R145*(1-$E145)+$Q145*(1-$F145))*((1+'Inputs &amp; Summary'!$D$7)^BJ$29))),((_xlfn.WEIBULL.DIST(BJ$29,$L145,$K145,FALSE)*($R145*(1-$E145)+$Q145*(1-$F145))*((1+'Inputs &amp; Summary'!$D$7)^BJ$29))))))</f>
        <v>0</v>
      </c>
      <c r="BK145" s="114">
        <f>$D145*IF(BK$29&gt;'Inputs &amp; Summary'!$D$5,0,IF(BK$29&gt;VLOOKUP($G145,Lists!$J$17:$K$21,2),IF($M145=Lists!$H$3,IF($K145&lt;1,(($S145/$K145)*((1+'Inputs &amp; Summary'!$D$7)^BK$29)),((INT(BK$29/$K145)-INT((BK$29-1)/$K145))*$S145*((1+'Inputs &amp; Summary'!$D$7)^BK$29))),(_xlfn.WEIBULL.DIST(BK$29,$L145,$K145,FALSE)*$S145*((1+'Inputs &amp; Summary'!$D$7)^BK$29))),IF($M145=Lists!$H$3,IF($K145&lt;1,((($R145*(1-$E145)+$Q145*(1-$F145))/$K145)*((1+'Inputs &amp; Summary'!$D$7)^BK$29)),((INT(BK$29/$K145)-INT((BK$29-1)/$K145))*($R145*(1-$E145)+$Q145*(1-$F145))*((1+'Inputs &amp; Summary'!$D$7)^BK$29))),((_xlfn.WEIBULL.DIST(BK$29,$L145,$K145,FALSE)*($R145*(1-$E145)+$Q145*(1-$F145))*((1+'Inputs &amp; Summary'!$D$7)^BK$29))))))</f>
        <v>0</v>
      </c>
      <c r="BL145" s="114">
        <f>$D145*IF(BL$29&gt;'Inputs &amp; Summary'!$D$5,0,IF(BL$29&gt;VLOOKUP($G145,Lists!$J$17:$K$21,2),IF($M145=Lists!$H$3,IF($K145&lt;1,(($S145/$K145)*((1+'Inputs &amp; Summary'!$D$7)^BL$29)),((INT(BL$29/$K145)-INT((BL$29-1)/$K145))*$S145*((1+'Inputs &amp; Summary'!$D$7)^BL$29))),(_xlfn.WEIBULL.DIST(BL$29,$L145,$K145,FALSE)*$S145*((1+'Inputs &amp; Summary'!$D$7)^BL$29))),IF($M145=Lists!$H$3,IF($K145&lt;1,((($R145*(1-$E145)+$Q145*(1-$F145))/$K145)*((1+'Inputs &amp; Summary'!$D$7)^BL$29)),((INT(BL$29/$K145)-INT((BL$29-1)/$K145))*($R145*(1-$E145)+$Q145*(1-$F145))*((1+'Inputs &amp; Summary'!$D$7)^BL$29))),((_xlfn.WEIBULL.DIST(BL$29,$L145,$K145,FALSE)*($R145*(1-$E145)+$Q145*(1-$F145))*((1+'Inputs &amp; Summary'!$D$7)^BL$29))))))</f>
        <v>0</v>
      </c>
    </row>
    <row r="146" spans="1:64" x14ac:dyDescent="0.3">
      <c r="A146" s="79" t="s">
        <v>198</v>
      </c>
      <c r="B146" s="33" t="s">
        <v>152</v>
      </c>
      <c r="C146" s="33" t="s">
        <v>147</v>
      </c>
      <c r="D146" s="68">
        <v>0</v>
      </c>
      <c r="E146" s="68">
        <v>1</v>
      </c>
      <c r="F146" s="68">
        <v>1</v>
      </c>
      <c r="G146" s="213" t="s">
        <v>433</v>
      </c>
      <c r="H146" s="34" t="s">
        <v>290</v>
      </c>
      <c r="I146" s="34" t="s">
        <v>92</v>
      </c>
      <c r="J146" s="33">
        <f>VLOOKUP(I146,'Labor Rates'!$A$1:$B$16,2)</f>
        <v>16.451923076923077</v>
      </c>
      <c r="K146" s="35">
        <v>30</v>
      </c>
      <c r="L146" s="35">
        <v>4</v>
      </c>
      <c r="M146" s="36" t="s">
        <v>249</v>
      </c>
      <c r="N146" s="84">
        <f>'Inputs &amp; Summary'!$D$39</f>
        <v>2.3152786885245904</v>
      </c>
      <c r="O146" s="35">
        <v>24</v>
      </c>
      <c r="P146" s="5">
        <v>75000</v>
      </c>
      <c r="Q146" s="73">
        <f t="shared" si="21"/>
        <v>914.17888524590171</v>
      </c>
      <c r="R146" s="73">
        <f t="shared" si="22"/>
        <v>173645.90163934429</v>
      </c>
      <c r="S146" s="74">
        <f t="shared" si="23"/>
        <v>0</v>
      </c>
      <c r="T146" s="88"/>
      <c r="U146" s="80"/>
      <c r="V146" s="87">
        <f t="shared" si="24"/>
        <v>0</v>
      </c>
      <c r="W146" s="87">
        <f>NPV('Inputs &amp; Summary'!$D$6,Y146:BL146)</f>
        <v>0</v>
      </c>
      <c r="X146" s="90">
        <f t="shared" si="25"/>
        <v>0</v>
      </c>
      <c r="Y146" s="114">
        <f>$D146*IF(Y$29&gt;'Inputs &amp; Summary'!$D$5,0,IF(Y$29&gt;VLOOKUP($G146,Lists!$J$17:$K$21,2),IF($M146=Lists!$H$3,IF($K146&lt;1,(($S146/$K146)*((1+'Inputs &amp; Summary'!$D$7)^Y$29)),((INT(Y$29/$K146)-INT((Y$29-1)/$K146))*$S146*((1+'Inputs &amp; Summary'!$D$7)^Y$29))),(_xlfn.WEIBULL.DIST(Y$29,$L146,$K146,FALSE)*$S146*((1+'Inputs &amp; Summary'!$D$7)^Y$29))),IF($M146=Lists!$H$3,IF($K146&lt;1,((($R146*(1-$E146)+$Q146*(1-$F146))/$K146)*((1+'Inputs &amp; Summary'!$D$7)^Y$29)),((INT(Y$29/$K146)-INT((Y$29-1)/$K146))*($R146*(1-$E146)+$Q146*(1-$F146))*((1+'Inputs &amp; Summary'!$D$7)^Y$29))),((_xlfn.WEIBULL.DIST(Y$29,$L146,$K146,FALSE)*($R146*(1-$E146)+$Q146*(1-$F146))*((1+'Inputs &amp; Summary'!$D$7)^Y$29))))))</f>
        <v>0</v>
      </c>
      <c r="Z146" s="114">
        <f>$D146*IF(Z$29&gt;'Inputs &amp; Summary'!$D$5,0,IF(Z$29&gt;VLOOKUP($G146,Lists!$J$17:$K$21,2),IF($M146=Lists!$H$3,IF($K146&lt;1,(($S146/$K146)*((1+'Inputs &amp; Summary'!$D$7)^Z$29)),((INT(Z$29/$K146)-INT((Z$29-1)/$K146))*$S146*((1+'Inputs &amp; Summary'!$D$7)^Z$29))),(_xlfn.WEIBULL.DIST(Z$29,$L146,$K146,FALSE)*$S146*((1+'Inputs &amp; Summary'!$D$7)^Z$29))),IF($M146=Lists!$H$3,IF($K146&lt;1,((($R146*(1-$E146)+$Q146*(1-$F146))/$K146)*((1+'Inputs &amp; Summary'!$D$7)^Z$29)),((INT(Z$29/$K146)-INT((Z$29-1)/$K146))*($R146*(1-$E146)+$Q146*(1-$F146))*((1+'Inputs &amp; Summary'!$D$7)^Z$29))),((_xlfn.WEIBULL.DIST(Z$29,$L146,$K146,FALSE)*($R146*(1-$E146)+$Q146*(1-$F146))*((1+'Inputs &amp; Summary'!$D$7)^Z$29))))))</f>
        <v>0</v>
      </c>
      <c r="AA146" s="114">
        <f>$D146*IF(AA$29&gt;'Inputs &amp; Summary'!$D$5,0,IF(AA$29&gt;VLOOKUP($G146,Lists!$J$17:$K$21,2),IF($M146=Lists!$H$3,IF($K146&lt;1,(($S146/$K146)*((1+'Inputs &amp; Summary'!$D$7)^AA$29)),((INT(AA$29/$K146)-INT((AA$29-1)/$K146))*$S146*((1+'Inputs &amp; Summary'!$D$7)^AA$29))),(_xlfn.WEIBULL.DIST(AA$29,$L146,$K146,FALSE)*$S146*((1+'Inputs &amp; Summary'!$D$7)^AA$29))),IF($M146=Lists!$H$3,IF($K146&lt;1,((($R146*(1-$E146)+$Q146*(1-$F146))/$K146)*((1+'Inputs &amp; Summary'!$D$7)^AA$29)),((INT(AA$29/$K146)-INT((AA$29-1)/$K146))*($R146*(1-$E146)+$Q146*(1-$F146))*((1+'Inputs &amp; Summary'!$D$7)^AA$29))),((_xlfn.WEIBULL.DIST(AA$29,$L146,$K146,FALSE)*($R146*(1-$E146)+$Q146*(1-$F146))*((1+'Inputs &amp; Summary'!$D$7)^AA$29))))))</f>
        <v>0</v>
      </c>
      <c r="AB146" s="114">
        <f>$D146*IF(AB$29&gt;'Inputs &amp; Summary'!$D$5,0,IF(AB$29&gt;VLOOKUP($G146,Lists!$J$17:$K$21,2),IF($M146=Lists!$H$3,IF($K146&lt;1,(($S146/$K146)*((1+'Inputs &amp; Summary'!$D$7)^AB$29)),((INT(AB$29/$K146)-INT((AB$29-1)/$K146))*$S146*((1+'Inputs &amp; Summary'!$D$7)^AB$29))),(_xlfn.WEIBULL.DIST(AB$29,$L146,$K146,FALSE)*$S146*((1+'Inputs &amp; Summary'!$D$7)^AB$29))),IF($M146=Lists!$H$3,IF($K146&lt;1,((($R146*(1-$E146)+$Q146*(1-$F146))/$K146)*((1+'Inputs &amp; Summary'!$D$7)^AB$29)),((INT(AB$29/$K146)-INT((AB$29-1)/$K146))*($R146*(1-$E146)+$Q146*(1-$F146))*((1+'Inputs &amp; Summary'!$D$7)^AB$29))),((_xlfn.WEIBULL.DIST(AB$29,$L146,$K146,FALSE)*($R146*(1-$E146)+$Q146*(1-$F146))*((1+'Inputs &amp; Summary'!$D$7)^AB$29))))))</f>
        <v>0</v>
      </c>
      <c r="AC146" s="114">
        <f>$D146*IF(AC$29&gt;'Inputs &amp; Summary'!$D$5,0,IF(AC$29&gt;VLOOKUP($G146,Lists!$J$17:$K$21,2),IF($M146=Lists!$H$3,IF($K146&lt;1,(($S146/$K146)*((1+'Inputs &amp; Summary'!$D$7)^AC$29)),((INT(AC$29/$K146)-INT((AC$29-1)/$K146))*$S146*((1+'Inputs &amp; Summary'!$D$7)^AC$29))),(_xlfn.WEIBULL.DIST(AC$29,$L146,$K146,FALSE)*$S146*((1+'Inputs &amp; Summary'!$D$7)^AC$29))),IF($M146=Lists!$H$3,IF($K146&lt;1,((($R146*(1-$E146)+$Q146*(1-$F146))/$K146)*((1+'Inputs &amp; Summary'!$D$7)^AC$29)),((INT(AC$29/$K146)-INT((AC$29-1)/$K146))*($R146*(1-$E146)+$Q146*(1-$F146))*((1+'Inputs &amp; Summary'!$D$7)^AC$29))),((_xlfn.WEIBULL.DIST(AC$29,$L146,$K146,FALSE)*($R146*(1-$E146)+$Q146*(1-$F146))*((1+'Inputs &amp; Summary'!$D$7)^AC$29))))))</f>
        <v>0</v>
      </c>
      <c r="AD146" s="114">
        <f>$D146*IF(AD$29&gt;'Inputs &amp; Summary'!$D$5,0,IF(AD$29&gt;VLOOKUP($G146,Lists!$J$17:$K$21,2),IF($M146=Lists!$H$3,IF($K146&lt;1,(($S146/$K146)*((1+'Inputs &amp; Summary'!$D$7)^AD$29)),((INT(AD$29/$K146)-INT((AD$29-1)/$K146))*$S146*((1+'Inputs &amp; Summary'!$D$7)^AD$29))),(_xlfn.WEIBULL.DIST(AD$29,$L146,$K146,FALSE)*$S146*((1+'Inputs &amp; Summary'!$D$7)^AD$29))),IF($M146=Lists!$H$3,IF($K146&lt;1,((($R146*(1-$E146)+$Q146*(1-$F146))/$K146)*((1+'Inputs &amp; Summary'!$D$7)^AD$29)),((INT(AD$29/$K146)-INT((AD$29-1)/$K146))*($R146*(1-$E146)+$Q146*(1-$F146))*((1+'Inputs &amp; Summary'!$D$7)^AD$29))),((_xlfn.WEIBULL.DIST(AD$29,$L146,$K146,FALSE)*($R146*(1-$E146)+$Q146*(1-$F146))*((1+'Inputs &amp; Summary'!$D$7)^AD$29))))))</f>
        <v>0</v>
      </c>
      <c r="AE146" s="114">
        <f>$D146*IF(AE$29&gt;'Inputs &amp; Summary'!$D$5,0,IF(AE$29&gt;VLOOKUP($G146,Lists!$J$17:$K$21,2),IF($M146=Lists!$H$3,IF($K146&lt;1,(($S146/$K146)*((1+'Inputs &amp; Summary'!$D$7)^AE$29)),((INT(AE$29/$K146)-INT((AE$29-1)/$K146))*$S146*((1+'Inputs &amp; Summary'!$D$7)^AE$29))),(_xlfn.WEIBULL.DIST(AE$29,$L146,$K146,FALSE)*$S146*((1+'Inputs &amp; Summary'!$D$7)^AE$29))),IF($M146=Lists!$H$3,IF($K146&lt;1,((($R146*(1-$E146)+$Q146*(1-$F146))/$K146)*((1+'Inputs &amp; Summary'!$D$7)^AE$29)),((INT(AE$29/$K146)-INT((AE$29-1)/$K146))*($R146*(1-$E146)+$Q146*(1-$F146))*((1+'Inputs &amp; Summary'!$D$7)^AE$29))),((_xlfn.WEIBULL.DIST(AE$29,$L146,$K146,FALSE)*($R146*(1-$E146)+$Q146*(1-$F146))*((1+'Inputs &amp; Summary'!$D$7)^AE$29))))))</f>
        <v>0</v>
      </c>
      <c r="AF146" s="114">
        <f>$D146*IF(AF$29&gt;'Inputs &amp; Summary'!$D$5,0,IF(AF$29&gt;VLOOKUP($G146,Lists!$J$17:$K$21,2),IF($M146=Lists!$H$3,IF($K146&lt;1,(($S146/$K146)*((1+'Inputs &amp; Summary'!$D$7)^AF$29)),((INT(AF$29/$K146)-INT((AF$29-1)/$K146))*$S146*((1+'Inputs &amp; Summary'!$D$7)^AF$29))),(_xlfn.WEIBULL.DIST(AF$29,$L146,$K146,FALSE)*$S146*((1+'Inputs &amp; Summary'!$D$7)^AF$29))),IF($M146=Lists!$H$3,IF($K146&lt;1,((($R146*(1-$E146)+$Q146*(1-$F146))/$K146)*((1+'Inputs &amp; Summary'!$D$7)^AF$29)),((INT(AF$29/$K146)-INT((AF$29-1)/$K146))*($R146*(1-$E146)+$Q146*(1-$F146))*((1+'Inputs &amp; Summary'!$D$7)^AF$29))),((_xlfn.WEIBULL.DIST(AF$29,$L146,$K146,FALSE)*($R146*(1-$E146)+$Q146*(1-$F146))*((1+'Inputs &amp; Summary'!$D$7)^AF$29))))))</f>
        <v>0</v>
      </c>
      <c r="AG146" s="114">
        <f>$D146*IF(AG$29&gt;'Inputs &amp; Summary'!$D$5,0,IF(AG$29&gt;VLOOKUP($G146,Lists!$J$17:$K$21,2),IF($M146=Lists!$H$3,IF($K146&lt;1,(($S146/$K146)*((1+'Inputs &amp; Summary'!$D$7)^AG$29)),((INT(AG$29/$K146)-INT((AG$29-1)/$K146))*$S146*((1+'Inputs &amp; Summary'!$D$7)^AG$29))),(_xlfn.WEIBULL.DIST(AG$29,$L146,$K146,FALSE)*$S146*((1+'Inputs &amp; Summary'!$D$7)^AG$29))),IF($M146=Lists!$H$3,IF($K146&lt;1,((($R146*(1-$E146)+$Q146*(1-$F146))/$K146)*((1+'Inputs &amp; Summary'!$D$7)^AG$29)),((INT(AG$29/$K146)-INT((AG$29-1)/$K146))*($R146*(1-$E146)+$Q146*(1-$F146))*((1+'Inputs &amp; Summary'!$D$7)^AG$29))),((_xlfn.WEIBULL.DIST(AG$29,$L146,$K146,FALSE)*($R146*(1-$E146)+$Q146*(1-$F146))*((1+'Inputs &amp; Summary'!$D$7)^AG$29))))))</f>
        <v>0</v>
      </c>
      <c r="AH146" s="114">
        <f>$D146*IF(AH$29&gt;'Inputs &amp; Summary'!$D$5,0,IF(AH$29&gt;VLOOKUP($G146,Lists!$J$17:$K$21,2),IF($M146=Lists!$H$3,IF($K146&lt;1,(($S146/$K146)*((1+'Inputs &amp; Summary'!$D$7)^AH$29)),((INT(AH$29/$K146)-INT((AH$29-1)/$K146))*$S146*((1+'Inputs &amp; Summary'!$D$7)^AH$29))),(_xlfn.WEIBULL.DIST(AH$29,$L146,$K146,FALSE)*$S146*((1+'Inputs &amp; Summary'!$D$7)^AH$29))),IF($M146=Lists!$H$3,IF($K146&lt;1,((($R146*(1-$E146)+$Q146*(1-$F146))/$K146)*((1+'Inputs &amp; Summary'!$D$7)^AH$29)),((INT(AH$29/$K146)-INT((AH$29-1)/$K146))*($R146*(1-$E146)+$Q146*(1-$F146))*((1+'Inputs &amp; Summary'!$D$7)^AH$29))),((_xlfn.WEIBULL.DIST(AH$29,$L146,$K146,FALSE)*($R146*(1-$E146)+$Q146*(1-$F146))*((1+'Inputs &amp; Summary'!$D$7)^AH$29))))))</f>
        <v>0</v>
      </c>
      <c r="AI146" s="114">
        <f>$D146*IF(AI$29&gt;'Inputs &amp; Summary'!$D$5,0,IF(AI$29&gt;VLOOKUP($G146,Lists!$J$17:$K$21,2),IF($M146=Lists!$H$3,IF($K146&lt;1,(($S146/$K146)*((1+'Inputs &amp; Summary'!$D$7)^AI$29)),((INT(AI$29/$K146)-INT((AI$29-1)/$K146))*$S146*((1+'Inputs &amp; Summary'!$D$7)^AI$29))),(_xlfn.WEIBULL.DIST(AI$29,$L146,$K146,FALSE)*$S146*((1+'Inputs &amp; Summary'!$D$7)^AI$29))),IF($M146=Lists!$H$3,IF($K146&lt;1,((($R146*(1-$E146)+$Q146*(1-$F146))/$K146)*((1+'Inputs &amp; Summary'!$D$7)^AI$29)),((INT(AI$29/$K146)-INT((AI$29-1)/$K146))*($R146*(1-$E146)+$Q146*(1-$F146))*((1+'Inputs &amp; Summary'!$D$7)^AI$29))),((_xlfn.WEIBULL.DIST(AI$29,$L146,$K146,FALSE)*($R146*(1-$E146)+$Q146*(1-$F146))*((1+'Inputs &amp; Summary'!$D$7)^AI$29))))))</f>
        <v>0</v>
      </c>
      <c r="AJ146" s="114">
        <f>$D146*IF(AJ$29&gt;'Inputs &amp; Summary'!$D$5,0,IF(AJ$29&gt;VLOOKUP($G146,Lists!$J$17:$K$21,2),IF($M146=Lists!$H$3,IF($K146&lt;1,(($S146/$K146)*((1+'Inputs &amp; Summary'!$D$7)^AJ$29)),((INT(AJ$29/$K146)-INT((AJ$29-1)/$K146))*$S146*((1+'Inputs &amp; Summary'!$D$7)^AJ$29))),(_xlfn.WEIBULL.DIST(AJ$29,$L146,$K146,FALSE)*$S146*((1+'Inputs &amp; Summary'!$D$7)^AJ$29))),IF($M146=Lists!$H$3,IF($K146&lt;1,((($R146*(1-$E146)+$Q146*(1-$F146))/$K146)*((1+'Inputs &amp; Summary'!$D$7)^AJ$29)),((INT(AJ$29/$K146)-INT((AJ$29-1)/$K146))*($R146*(1-$E146)+$Q146*(1-$F146))*((1+'Inputs &amp; Summary'!$D$7)^AJ$29))),((_xlfn.WEIBULL.DIST(AJ$29,$L146,$K146,FALSE)*($R146*(1-$E146)+$Q146*(1-$F146))*((1+'Inputs &amp; Summary'!$D$7)^AJ$29))))))</f>
        <v>0</v>
      </c>
      <c r="AK146" s="114">
        <f>$D146*IF(AK$29&gt;'Inputs &amp; Summary'!$D$5,0,IF(AK$29&gt;VLOOKUP($G146,Lists!$J$17:$K$21,2),IF($M146=Lists!$H$3,IF($K146&lt;1,(($S146/$K146)*((1+'Inputs &amp; Summary'!$D$7)^AK$29)),((INT(AK$29/$K146)-INT((AK$29-1)/$K146))*$S146*((1+'Inputs &amp; Summary'!$D$7)^AK$29))),(_xlfn.WEIBULL.DIST(AK$29,$L146,$K146,FALSE)*$S146*((1+'Inputs &amp; Summary'!$D$7)^AK$29))),IF($M146=Lists!$H$3,IF($K146&lt;1,((($R146*(1-$E146)+$Q146*(1-$F146))/$K146)*((1+'Inputs &amp; Summary'!$D$7)^AK$29)),((INT(AK$29/$K146)-INT((AK$29-1)/$K146))*($R146*(1-$E146)+$Q146*(1-$F146))*((1+'Inputs &amp; Summary'!$D$7)^AK$29))),((_xlfn.WEIBULL.DIST(AK$29,$L146,$K146,FALSE)*($R146*(1-$E146)+$Q146*(1-$F146))*((1+'Inputs &amp; Summary'!$D$7)^AK$29))))))</f>
        <v>0</v>
      </c>
      <c r="AL146" s="114">
        <f>$D146*IF(AL$29&gt;'Inputs &amp; Summary'!$D$5,0,IF(AL$29&gt;VLOOKUP($G146,Lists!$J$17:$K$21,2),IF($M146=Lists!$H$3,IF($K146&lt;1,(($S146/$K146)*((1+'Inputs &amp; Summary'!$D$7)^AL$29)),((INT(AL$29/$K146)-INT((AL$29-1)/$K146))*$S146*((1+'Inputs &amp; Summary'!$D$7)^AL$29))),(_xlfn.WEIBULL.DIST(AL$29,$L146,$K146,FALSE)*$S146*((1+'Inputs &amp; Summary'!$D$7)^AL$29))),IF($M146=Lists!$H$3,IF($K146&lt;1,((($R146*(1-$E146)+$Q146*(1-$F146))/$K146)*((1+'Inputs &amp; Summary'!$D$7)^AL$29)),((INT(AL$29/$K146)-INT((AL$29-1)/$K146))*($R146*(1-$E146)+$Q146*(1-$F146))*((1+'Inputs &amp; Summary'!$D$7)^AL$29))),((_xlfn.WEIBULL.DIST(AL$29,$L146,$K146,FALSE)*($R146*(1-$E146)+$Q146*(1-$F146))*((1+'Inputs &amp; Summary'!$D$7)^AL$29))))))</f>
        <v>0</v>
      </c>
      <c r="AM146" s="114">
        <f>$D146*IF(AM$29&gt;'Inputs &amp; Summary'!$D$5,0,IF(AM$29&gt;VLOOKUP($G146,Lists!$J$17:$K$21,2),IF($M146=Lists!$H$3,IF($K146&lt;1,(($S146/$K146)*((1+'Inputs &amp; Summary'!$D$7)^AM$29)),((INT(AM$29/$K146)-INT((AM$29-1)/$K146))*$S146*((1+'Inputs &amp; Summary'!$D$7)^AM$29))),(_xlfn.WEIBULL.DIST(AM$29,$L146,$K146,FALSE)*$S146*((1+'Inputs &amp; Summary'!$D$7)^AM$29))),IF($M146=Lists!$H$3,IF($K146&lt;1,((($R146*(1-$E146)+$Q146*(1-$F146))/$K146)*((1+'Inputs &amp; Summary'!$D$7)^AM$29)),((INT(AM$29/$K146)-INT((AM$29-1)/$K146))*($R146*(1-$E146)+$Q146*(1-$F146))*((1+'Inputs &amp; Summary'!$D$7)^AM$29))),((_xlfn.WEIBULL.DIST(AM$29,$L146,$K146,FALSE)*($R146*(1-$E146)+$Q146*(1-$F146))*((1+'Inputs &amp; Summary'!$D$7)^AM$29))))))</f>
        <v>0</v>
      </c>
      <c r="AN146" s="114">
        <f>$D146*IF(AN$29&gt;'Inputs &amp; Summary'!$D$5,0,IF(AN$29&gt;VLOOKUP($G146,Lists!$J$17:$K$21,2),IF($M146=Lists!$H$3,IF($K146&lt;1,(($S146/$K146)*((1+'Inputs &amp; Summary'!$D$7)^AN$29)),((INT(AN$29/$K146)-INT((AN$29-1)/$K146))*$S146*((1+'Inputs &amp; Summary'!$D$7)^AN$29))),(_xlfn.WEIBULL.DIST(AN$29,$L146,$K146,FALSE)*$S146*((1+'Inputs &amp; Summary'!$D$7)^AN$29))),IF($M146=Lists!$H$3,IF($K146&lt;1,((($R146*(1-$E146)+$Q146*(1-$F146))/$K146)*((1+'Inputs &amp; Summary'!$D$7)^AN$29)),((INT(AN$29/$K146)-INT((AN$29-1)/$K146))*($R146*(1-$E146)+$Q146*(1-$F146))*((1+'Inputs &amp; Summary'!$D$7)^AN$29))),((_xlfn.WEIBULL.DIST(AN$29,$L146,$K146,FALSE)*($R146*(1-$E146)+$Q146*(1-$F146))*((1+'Inputs &amp; Summary'!$D$7)^AN$29))))))</f>
        <v>0</v>
      </c>
      <c r="AO146" s="114">
        <f>$D146*IF(AO$29&gt;'Inputs &amp; Summary'!$D$5,0,IF(AO$29&gt;VLOOKUP($G146,Lists!$J$17:$K$21,2),IF($M146=Lists!$H$3,IF($K146&lt;1,(($S146/$K146)*((1+'Inputs &amp; Summary'!$D$7)^AO$29)),((INT(AO$29/$K146)-INT((AO$29-1)/$K146))*$S146*((1+'Inputs &amp; Summary'!$D$7)^AO$29))),(_xlfn.WEIBULL.DIST(AO$29,$L146,$K146,FALSE)*$S146*((1+'Inputs &amp; Summary'!$D$7)^AO$29))),IF($M146=Lists!$H$3,IF($K146&lt;1,((($R146*(1-$E146)+$Q146*(1-$F146))/$K146)*((1+'Inputs &amp; Summary'!$D$7)^AO$29)),((INT(AO$29/$K146)-INT((AO$29-1)/$K146))*($R146*(1-$E146)+$Q146*(1-$F146))*((1+'Inputs &amp; Summary'!$D$7)^AO$29))),((_xlfn.WEIBULL.DIST(AO$29,$L146,$K146,FALSE)*($R146*(1-$E146)+$Q146*(1-$F146))*((1+'Inputs &amp; Summary'!$D$7)^AO$29))))))</f>
        <v>0</v>
      </c>
      <c r="AP146" s="114">
        <f>$D146*IF(AP$29&gt;'Inputs &amp; Summary'!$D$5,0,IF(AP$29&gt;VLOOKUP($G146,Lists!$J$17:$K$21,2),IF($M146=Lists!$H$3,IF($K146&lt;1,(($S146/$K146)*((1+'Inputs &amp; Summary'!$D$7)^AP$29)),((INT(AP$29/$K146)-INT((AP$29-1)/$K146))*$S146*((1+'Inputs &amp; Summary'!$D$7)^AP$29))),(_xlfn.WEIBULL.DIST(AP$29,$L146,$K146,FALSE)*$S146*((1+'Inputs &amp; Summary'!$D$7)^AP$29))),IF($M146=Lists!$H$3,IF($K146&lt;1,((($R146*(1-$E146)+$Q146*(1-$F146))/$K146)*((1+'Inputs &amp; Summary'!$D$7)^AP$29)),((INT(AP$29/$K146)-INT((AP$29-1)/$K146))*($R146*(1-$E146)+$Q146*(1-$F146))*((1+'Inputs &amp; Summary'!$D$7)^AP$29))),((_xlfn.WEIBULL.DIST(AP$29,$L146,$K146,FALSE)*($R146*(1-$E146)+$Q146*(1-$F146))*((1+'Inputs &amp; Summary'!$D$7)^AP$29))))))</f>
        <v>0</v>
      </c>
      <c r="AQ146" s="114">
        <f>$D146*IF(AQ$29&gt;'Inputs &amp; Summary'!$D$5,0,IF(AQ$29&gt;VLOOKUP($G146,Lists!$J$17:$K$21,2),IF($M146=Lists!$H$3,IF($K146&lt;1,(($S146/$K146)*((1+'Inputs &amp; Summary'!$D$7)^AQ$29)),((INT(AQ$29/$K146)-INT((AQ$29-1)/$K146))*$S146*((1+'Inputs &amp; Summary'!$D$7)^AQ$29))),(_xlfn.WEIBULL.DIST(AQ$29,$L146,$K146,FALSE)*$S146*((1+'Inputs &amp; Summary'!$D$7)^AQ$29))),IF($M146=Lists!$H$3,IF($K146&lt;1,((($R146*(1-$E146)+$Q146*(1-$F146))/$K146)*((1+'Inputs &amp; Summary'!$D$7)^AQ$29)),((INT(AQ$29/$K146)-INT((AQ$29-1)/$K146))*($R146*(1-$E146)+$Q146*(1-$F146))*((1+'Inputs &amp; Summary'!$D$7)^AQ$29))),((_xlfn.WEIBULL.DIST(AQ$29,$L146,$K146,FALSE)*($R146*(1-$E146)+$Q146*(1-$F146))*((1+'Inputs &amp; Summary'!$D$7)^AQ$29))))))</f>
        <v>0</v>
      </c>
      <c r="AR146" s="114">
        <f>$D146*IF(AR$29&gt;'Inputs &amp; Summary'!$D$5,0,IF(AR$29&gt;VLOOKUP($G146,Lists!$J$17:$K$21,2),IF($M146=Lists!$H$3,IF($K146&lt;1,(($S146/$K146)*((1+'Inputs &amp; Summary'!$D$7)^AR$29)),((INT(AR$29/$K146)-INT((AR$29-1)/$K146))*$S146*((1+'Inputs &amp; Summary'!$D$7)^AR$29))),(_xlfn.WEIBULL.DIST(AR$29,$L146,$K146,FALSE)*$S146*((1+'Inputs &amp; Summary'!$D$7)^AR$29))),IF($M146=Lists!$H$3,IF($K146&lt;1,((($R146*(1-$E146)+$Q146*(1-$F146))/$K146)*((1+'Inputs &amp; Summary'!$D$7)^AR$29)),((INT(AR$29/$K146)-INT((AR$29-1)/$K146))*($R146*(1-$E146)+$Q146*(1-$F146))*((1+'Inputs &amp; Summary'!$D$7)^AR$29))),((_xlfn.WEIBULL.DIST(AR$29,$L146,$K146,FALSE)*($R146*(1-$E146)+$Q146*(1-$F146))*((1+'Inputs &amp; Summary'!$D$7)^AR$29))))))</f>
        <v>0</v>
      </c>
      <c r="AS146" s="114">
        <f>$D146*IF(AS$29&gt;'Inputs &amp; Summary'!$D$5,0,IF(AS$29&gt;VLOOKUP($G146,Lists!$J$17:$K$21,2),IF($M146=Lists!$H$3,IF($K146&lt;1,(($S146/$K146)*((1+'Inputs &amp; Summary'!$D$7)^AS$29)),((INT(AS$29/$K146)-INT((AS$29-1)/$K146))*$S146*((1+'Inputs &amp; Summary'!$D$7)^AS$29))),(_xlfn.WEIBULL.DIST(AS$29,$L146,$K146,FALSE)*$S146*((1+'Inputs &amp; Summary'!$D$7)^AS$29))),IF($M146=Lists!$H$3,IF($K146&lt;1,((($R146*(1-$E146)+$Q146*(1-$F146))/$K146)*((1+'Inputs &amp; Summary'!$D$7)^AS$29)),((INT(AS$29/$K146)-INT((AS$29-1)/$K146))*($R146*(1-$E146)+$Q146*(1-$F146))*((1+'Inputs &amp; Summary'!$D$7)^AS$29))),((_xlfn.WEIBULL.DIST(AS$29,$L146,$K146,FALSE)*($R146*(1-$E146)+$Q146*(1-$F146))*((1+'Inputs &amp; Summary'!$D$7)^AS$29))))))</f>
        <v>0</v>
      </c>
      <c r="AT146" s="114">
        <f>$D146*IF(AT$29&gt;'Inputs &amp; Summary'!$D$5,0,IF(AT$29&gt;VLOOKUP($G146,Lists!$J$17:$K$21,2),IF($M146=Lists!$H$3,IF($K146&lt;1,(($S146/$K146)*((1+'Inputs &amp; Summary'!$D$7)^AT$29)),((INT(AT$29/$K146)-INT((AT$29-1)/$K146))*$S146*((1+'Inputs &amp; Summary'!$D$7)^AT$29))),(_xlfn.WEIBULL.DIST(AT$29,$L146,$K146,FALSE)*$S146*((1+'Inputs &amp; Summary'!$D$7)^AT$29))),IF($M146=Lists!$H$3,IF($K146&lt;1,((($R146*(1-$E146)+$Q146*(1-$F146))/$K146)*((1+'Inputs &amp; Summary'!$D$7)^AT$29)),((INT(AT$29/$K146)-INT((AT$29-1)/$K146))*($R146*(1-$E146)+$Q146*(1-$F146))*((1+'Inputs &amp; Summary'!$D$7)^AT$29))),((_xlfn.WEIBULL.DIST(AT$29,$L146,$K146,FALSE)*($R146*(1-$E146)+$Q146*(1-$F146))*((1+'Inputs &amp; Summary'!$D$7)^AT$29))))))</f>
        <v>0</v>
      </c>
      <c r="AU146" s="114">
        <f>$D146*IF(AU$29&gt;'Inputs &amp; Summary'!$D$5,0,IF(AU$29&gt;VLOOKUP($G146,Lists!$J$17:$K$21,2),IF($M146=Lists!$H$3,IF($K146&lt;1,(($S146/$K146)*((1+'Inputs &amp; Summary'!$D$7)^AU$29)),((INT(AU$29/$K146)-INT((AU$29-1)/$K146))*$S146*((1+'Inputs &amp; Summary'!$D$7)^AU$29))),(_xlfn.WEIBULL.DIST(AU$29,$L146,$K146,FALSE)*$S146*((1+'Inputs &amp; Summary'!$D$7)^AU$29))),IF($M146=Lists!$H$3,IF($K146&lt;1,((($R146*(1-$E146)+$Q146*(1-$F146))/$K146)*((1+'Inputs &amp; Summary'!$D$7)^AU$29)),((INT(AU$29/$K146)-INT((AU$29-1)/$K146))*($R146*(1-$E146)+$Q146*(1-$F146))*((1+'Inputs &amp; Summary'!$D$7)^AU$29))),((_xlfn.WEIBULL.DIST(AU$29,$L146,$K146,FALSE)*($R146*(1-$E146)+$Q146*(1-$F146))*((1+'Inputs &amp; Summary'!$D$7)^AU$29))))))</f>
        <v>0</v>
      </c>
      <c r="AV146" s="114">
        <f>$D146*IF(AV$29&gt;'Inputs &amp; Summary'!$D$5,0,IF(AV$29&gt;VLOOKUP($G146,Lists!$J$17:$K$21,2),IF($M146=Lists!$H$3,IF($K146&lt;1,(($S146/$K146)*((1+'Inputs &amp; Summary'!$D$7)^AV$29)),((INT(AV$29/$K146)-INT((AV$29-1)/$K146))*$S146*((1+'Inputs &amp; Summary'!$D$7)^AV$29))),(_xlfn.WEIBULL.DIST(AV$29,$L146,$K146,FALSE)*$S146*((1+'Inputs &amp; Summary'!$D$7)^AV$29))),IF($M146=Lists!$H$3,IF($K146&lt;1,((($R146*(1-$E146)+$Q146*(1-$F146))/$K146)*((1+'Inputs &amp; Summary'!$D$7)^AV$29)),((INT(AV$29/$K146)-INT((AV$29-1)/$K146))*($R146*(1-$E146)+$Q146*(1-$F146))*((1+'Inputs &amp; Summary'!$D$7)^AV$29))),((_xlfn.WEIBULL.DIST(AV$29,$L146,$K146,FALSE)*($R146*(1-$E146)+$Q146*(1-$F146))*((1+'Inputs &amp; Summary'!$D$7)^AV$29))))))</f>
        <v>0</v>
      </c>
      <c r="AW146" s="114">
        <f>$D146*IF(AW$29&gt;'Inputs &amp; Summary'!$D$5,0,IF(AW$29&gt;VLOOKUP($G146,Lists!$J$17:$K$21,2),IF($M146=Lists!$H$3,IF($K146&lt;1,(($S146/$K146)*((1+'Inputs &amp; Summary'!$D$7)^AW$29)),((INT(AW$29/$K146)-INT((AW$29-1)/$K146))*$S146*((1+'Inputs &amp; Summary'!$D$7)^AW$29))),(_xlfn.WEIBULL.DIST(AW$29,$L146,$K146,FALSE)*$S146*((1+'Inputs &amp; Summary'!$D$7)^AW$29))),IF($M146=Lists!$H$3,IF($K146&lt;1,((($R146*(1-$E146)+$Q146*(1-$F146))/$K146)*((1+'Inputs &amp; Summary'!$D$7)^AW$29)),((INT(AW$29/$K146)-INT((AW$29-1)/$K146))*($R146*(1-$E146)+$Q146*(1-$F146))*((1+'Inputs &amp; Summary'!$D$7)^AW$29))),((_xlfn.WEIBULL.DIST(AW$29,$L146,$K146,FALSE)*($R146*(1-$E146)+$Q146*(1-$F146))*((1+'Inputs &amp; Summary'!$D$7)^AW$29))))))</f>
        <v>0</v>
      </c>
      <c r="AX146" s="114">
        <f>$D146*IF(AX$29&gt;'Inputs &amp; Summary'!$D$5,0,IF(AX$29&gt;VLOOKUP($G146,Lists!$J$17:$K$21,2),IF($M146=Lists!$H$3,IF($K146&lt;1,(($S146/$K146)*((1+'Inputs &amp; Summary'!$D$7)^AX$29)),((INT(AX$29/$K146)-INT((AX$29-1)/$K146))*$S146*((1+'Inputs &amp; Summary'!$D$7)^AX$29))),(_xlfn.WEIBULL.DIST(AX$29,$L146,$K146,FALSE)*$S146*((1+'Inputs &amp; Summary'!$D$7)^AX$29))),IF($M146=Lists!$H$3,IF($K146&lt;1,((($R146*(1-$E146)+$Q146*(1-$F146))/$K146)*((1+'Inputs &amp; Summary'!$D$7)^AX$29)),((INT(AX$29/$K146)-INT((AX$29-1)/$K146))*($R146*(1-$E146)+$Q146*(1-$F146))*((1+'Inputs &amp; Summary'!$D$7)^AX$29))),((_xlfn.WEIBULL.DIST(AX$29,$L146,$K146,FALSE)*($R146*(1-$E146)+$Q146*(1-$F146))*((1+'Inputs &amp; Summary'!$D$7)^AX$29))))))</f>
        <v>0</v>
      </c>
      <c r="AY146" s="114">
        <f>$D146*IF(AY$29&gt;'Inputs &amp; Summary'!$D$5,0,IF(AY$29&gt;VLOOKUP($G146,Lists!$J$17:$K$21,2),IF($M146=Lists!$H$3,IF($K146&lt;1,(($S146/$K146)*((1+'Inputs &amp; Summary'!$D$7)^AY$29)),((INT(AY$29/$K146)-INT((AY$29-1)/$K146))*$S146*((1+'Inputs &amp; Summary'!$D$7)^AY$29))),(_xlfn.WEIBULL.DIST(AY$29,$L146,$K146,FALSE)*$S146*((1+'Inputs &amp; Summary'!$D$7)^AY$29))),IF($M146=Lists!$H$3,IF($K146&lt;1,((($R146*(1-$E146)+$Q146*(1-$F146))/$K146)*((1+'Inputs &amp; Summary'!$D$7)^AY$29)),((INT(AY$29/$K146)-INT((AY$29-1)/$K146))*($R146*(1-$E146)+$Q146*(1-$F146))*((1+'Inputs &amp; Summary'!$D$7)^AY$29))),((_xlfn.WEIBULL.DIST(AY$29,$L146,$K146,FALSE)*($R146*(1-$E146)+$Q146*(1-$F146))*((1+'Inputs &amp; Summary'!$D$7)^AY$29))))))</f>
        <v>0</v>
      </c>
      <c r="AZ146" s="114">
        <f>$D146*IF(AZ$29&gt;'Inputs &amp; Summary'!$D$5,0,IF(AZ$29&gt;VLOOKUP($G146,Lists!$J$17:$K$21,2),IF($M146=Lists!$H$3,IF($K146&lt;1,(($S146/$K146)*((1+'Inputs &amp; Summary'!$D$7)^AZ$29)),((INT(AZ$29/$K146)-INT((AZ$29-1)/$K146))*$S146*((1+'Inputs &amp; Summary'!$D$7)^AZ$29))),(_xlfn.WEIBULL.DIST(AZ$29,$L146,$K146,FALSE)*$S146*((1+'Inputs &amp; Summary'!$D$7)^AZ$29))),IF($M146=Lists!$H$3,IF($K146&lt;1,((($R146*(1-$E146)+$Q146*(1-$F146))/$K146)*((1+'Inputs &amp; Summary'!$D$7)^AZ$29)),((INT(AZ$29/$K146)-INT((AZ$29-1)/$K146))*($R146*(1-$E146)+$Q146*(1-$F146))*((1+'Inputs &amp; Summary'!$D$7)^AZ$29))),((_xlfn.WEIBULL.DIST(AZ$29,$L146,$K146,FALSE)*($R146*(1-$E146)+$Q146*(1-$F146))*((1+'Inputs &amp; Summary'!$D$7)^AZ$29))))))</f>
        <v>0</v>
      </c>
      <c r="BA146" s="114">
        <f>$D146*IF(BA$29&gt;'Inputs &amp; Summary'!$D$5,0,IF(BA$29&gt;VLOOKUP($G146,Lists!$J$17:$K$21,2),IF($M146=Lists!$H$3,IF($K146&lt;1,(($S146/$K146)*((1+'Inputs &amp; Summary'!$D$7)^BA$29)),((INT(BA$29/$K146)-INT((BA$29-1)/$K146))*$S146*((1+'Inputs &amp; Summary'!$D$7)^BA$29))),(_xlfn.WEIBULL.DIST(BA$29,$L146,$K146,FALSE)*$S146*((1+'Inputs &amp; Summary'!$D$7)^BA$29))),IF($M146=Lists!$H$3,IF($K146&lt;1,((($R146*(1-$E146)+$Q146*(1-$F146))/$K146)*((1+'Inputs &amp; Summary'!$D$7)^BA$29)),((INT(BA$29/$K146)-INT((BA$29-1)/$K146))*($R146*(1-$E146)+$Q146*(1-$F146))*((1+'Inputs &amp; Summary'!$D$7)^BA$29))),((_xlfn.WEIBULL.DIST(BA$29,$L146,$K146,FALSE)*($R146*(1-$E146)+$Q146*(1-$F146))*((1+'Inputs &amp; Summary'!$D$7)^BA$29))))))</f>
        <v>0</v>
      </c>
      <c r="BB146" s="114">
        <f>$D146*IF(BB$29&gt;'Inputs &amp; Summary'!$D$5,0,IF(BB$29&gt;VLOOKUP($G146,Lists!$J$17:$K$21,2),IF($M146=Lists!$H$3,IF($K146&lt;1,(($S146/$K146)*((1+'Inputs &amp; Summary'!$D$7)^BB$29)),((INT(BB$29/$K146)-INT((BB$29-1)/$K146))*$S146*((1+'Inputs &amp; Summary'!$D$7)^BB$29))),(_xlfn.WEIBULL.DIST(BB$29,$L146,$K146,FALSE)*$S146*((1+'Inputs &amp; Summary'!$D$7)^BB$29))),IF($M146=Lists!$H$3,IF($K146&lt;1,((($R146*(1-$E146)+$Q146*(1-$F146))/$K146)*((1+'Inputs &amp; Summary'!$D$7)^BB$29)),((INT(BB$29/$K146)-INT((BB$29-1)/$K146))*($R146*(1-$E146)+$Q146*(1-$F146))*((1+'Inputs &amp; Summary'!$D$7)^BB$29))),((_xlfn.WEIBULL.DIST(BB$29,$L146,$K146,FALSE)*($R146*(1-$E146)+$Q146*(1-$F146))*((1+'Inputs &amp; Summary'!$D$7)^BB$29))))))</f>
        <v>0</v>
      </c>
      <c r="BC146" s="114">
        <f>$D146*IF(BC$29&gt;'Inputs &amp; Summary'!$D$5,0,IF(BC$29&gt;VLOOKUP($G146,Lists!$J$17:$K$21,2),IF($M146=Lists!$H$3,IF($K146&lt;1,(($S146/$K146)*((1+'Inputs &amp; Summary'!$D$7)^BC$29)),((INT(BC$29/$K146)-INT((BC$29-1)/$K146))*$S146*((1+'Inputs &amp; Summary'!$D$7)^BC$29))),(_xlfn.WEIBULL.DIST(BC$29,$L146,$K146,FALSE)*$S146*((1+'Inputs &amp; Summary'!$D$7)^BC$29))),IF($M146=Lists!$H$3,IF($K146&lt;1,((($R146*(1-$E146)+$Q146*(1-$F146))/$K146)*((1+'Inputs &amp; Summary'!$D$7)^BC$29)),((INT(BC$29/$K146)-INT((BC$29-1)/$K146))*($R146*(1-$E146)+$Q146*(1-$F146))*((1+'Inputs &amp; Summary'!$D$7)^BC$29))),((_xlfn.WEIBULL.DIST(BC$29,$L146,$K146,FALSE)*($R146*(1-$E146)+$Q146*(1-$F146))*((1+'Inputs &amp; Summary'!$D$7)^BC$29))))))</f>
        <v>0</v>
      </c>
      <c r="BD146" s="114">
        <f>$D146*IF(BD$29&gt;'Inputs &amp; Summary'!$D$5,0,IF(BD$29&gt;VLOOKUP($G146,Lists!$J$17:$K$21,2),IF($M146=Lists!$H$3,IF($K146&lt;1,(($S146/$K146)*((1+'Inputs &amp; Summary'!$D$7)^BD$29)),((INT(BD$29/$K146)-INT((BD$29-1)/$K146))*$S146*((1+'Inputs &amp; Summary'!$D$7)^BD$29))),(_xlfn.WEIBULL.DIST(BD$29,$L146,$K146,FALSE)*$S146*((1+'Inputs &amp; Summary'!$D$7)^BD$29))),IF($M146=Lists!$H$3,IF($K146&lt;1,((($R146*(1-$E146)+$Q146*(1-$F146))/$K146)*((1+'Inputs &amp; Summary'!$D$7)^BD$29)),((INT(BD$29/$K146)-INT((BD$29-1)/$K146))*($R146*(1-$E146)+$Q146*(1-$F146))*((1+'Inputs &amp; Summary'!$D$7)^BD$29))),((_xlfn.WEIBULL.DIST(BD$29,$L146,$K146,FALSE)*($R146*(1-$E146)+$Q146*(1-$F146))*((1+'Inputs &amp; Summary'!$D$7)^BD$29))))))</f>
        <v>0</v>
      </c>
      <c r="BE146" s="114">
        <f>$D146*IF(BE$29&gt;'Inputs &amp; Summary'!$D$5,0,IF(BE$29&gt;VLOOKUP($G146,Lists!$J$17:$K$21,2),IF($M146=Lists!$H$3,IF($K146&lt;1,(($S146/$K146)*((1+'Inputs &amp; Summary'!$D$7)^BE$29)),((INT(BE$29/$K146)-INT((BE$29-1)/$K146))*$S146*((1+'Inputs &amp; Summary'!$D$7)^BE$29))),(_xlfn.WEIBULL.DIST(BE$29,$L146,$K146,FALSE)*$S146*((1+'Inputs &amp; Summary'!$D$7)^BE$29))),IF($M146=Lists!$H$3,IF($K146&lt;1,((($R146*(1-$E146)+$Q146*(1-$F146))/$K146)*((1+'Inputs &amp; Summary'!$D$7)^BE$29)),((INT(BE$29/$K146)-INT((BE$29-1)/$K146))*($R146*(1-$E146)+$Q146*(1-$F146))*((1+'Inputs &amp; Summary'!$D$7)^BE$29))),((_xlfn.WEIBULL.DIST(BE$29,$L146,$K146,FALSE)*($R146*(1-$E146)+$Q146*(1-$F146))*((1+'Inputs &amp; Summary'!$D$7)^BE$29))))))</f>
        <v>0</v>
      </c>
      <c r="BF146" s="114">
        <f>$D146*IF(BF$29&gt;'Inputs &amp; Summary'!$D$5,0,IF(BF$29&gt;VLOOKUP($G146,Lists!$J$17:$K$21,2),IF($M146=Lists!$H$3,IF($K146&lt;1,(($S146/$K146)*((1+'Inputs &amp; Summary'!$D$7)^BF$29)),((INT(BF$29/$K146)-INT((BF$29-1)/$K146))*$S146*((1+'Inputs &amp; Summary'!$D$7)^BF$29))),(_xlfn.WEIBULL.DIST(BF$29,$L146,$K146,FALSE)*$S146*((1+'Inputs &amp; Summary'!$D$7)^BF$29))),IF($M146=Lists!$H$3,IF($K146&lt;1,((($R146*(1-$E146)+$Q146*(1-$F146))/$K146)*((1+'Inputs &amp; Summary'!$D$7)^BF$29)),((INT(BF$29/$K146)-INT((BF$29-1)/$K146))*($R146*(1-$E146)+$Q146*(1-$F146))*((1+'Inputs &amp; Summary'!$D$7)^BF$29))),((_xlfn.WEIBULL.DIST(BF$29,$L146,$K146,FALSE)*($R146*(1-$E146)+$Q146*(1-$F146))*((1+'Inputs &amp; Summary'!$D$7)^BF$29))))))</f>
        <v>0</v>
      </c>
      <c r="BG146" s="114">
        <f>$D146*IF(BG$29&gt;'Inputs &amp; Summary'!$D$5,0,IF(BG$29&gt;VLOOKUP($G146,Lists!$J$17:$K$21,2),IF($M146=Lists!$H$3,IF($K146&lt;1,(($S146/$K146)*((1+'Inputs &amp; Summary'!$D$7)^BG$29)),((INT(BG$29/$K146)-INT((BG$29-1)/$K146))*$S146*((1+'Inputs &amp; Summary'!$D$7)^BG$29))),(_xlfn.WEIBULL.DIST(BG$29,$L146,$K146,FALSE)*$S146*((1+'Inputs &amp; Summary'!$D$7)^BG$29))),IF($M146=Lists!$H$3,IF($K146&lt;1,((($R146*(1-$E146)+$Q146*(1-$F146))/$K146)*((1+'Inputs &amp; Summary'!$D$7)^BG$29)),((INT(BG$29/$K146)-INT((BG$29-1)/$K146))*($R146*(1-$E146)+$Q146*(1-$F146))*((1+'Inputs &amp; Summary'!$D$7)^BG$29))),((_xlfn.WEIBULL.DIST(BG$29,$L146,$K146,FALSE)*($R146*(1-$E146)+$Q146*(1-$F146))*((1+'Inputs &amp; Summary'!$D$7)^BG$29))))))</f>
        <v>0</v>
      </c>
      <c r="BH146" s="114">
        <f>$D146*IF(BH$29&gt;'Inputs &amp; Summary'!$D$5,0,IF(BH$29&gt;VLOOKUP($G146,Lists!$J$17:$K$21,2),IF($M146=Lists!$H$3,IF($K146&lt;1,(($S146/$K146)*((1+'Inputs &amp; Summary'!$D$7)^BH$29)),((INT(BH$29/$K146)-INT((BH$29-1)/$K146))*$S146*((1+'Inputs &amp; Summary'!$D$7)^BH$29))),(_xlfn.WEIBULL.DIST(BH$29,$L146,$K146,FALSE)*$S146*((1+'Inputs &amp; Summary'!$D$7)^BH$29))),IF($M146=Lists!$H$3,IF($K146&lt;1,((($R146*(1-$E146)+$Q146*(1-$F146))/$K146)*((1+'Inputs &amp; Summary'!$D$7)^BH$29)),((INT(BH$29/$K146)-INT((BH$29-1)/$K146))*($R146*(1-$E146)+$Q146*(1-$F146))*((1+'Inputs &amp; Summary'!$D$7)^BH$29))),((_xlfn.WEIBULL.DIST(BH$29,$L146,$K146,FALSE)*($R146*(1-$E146)+$Q146*(1-$F146))*((1+'Inputs &amp; Summary'!$D$7)^BH$29))))))</f>
        <v>0</v>
      </c>
      <c r="BI146" s="114">
        <f>$D146*IF(BI$29&gt;'Inputs &amp; Summary'!$D$5,0,IF(BI$29&gt;VLOOKUP($G146,Lists!$J$17:$K$21,2),IF($M146=Lists!$H$3,IF($K146&lt;1,(($S146/$K146)*((1+'Inputs &amp; Summary'!$D$7)^BI$29)),((INT(BI$29/$K146)-INT((BI$29-1)/$K146))*$S146*((1+'Inputs &amp; Summary'!$D$7)^BI$29))),(_xlfn.WEIBULL.DIST(BI$29,$L146,$K146,FALSE)*$S146*((1+'Inputs &amp; Summary'!$D$7)^BI$29))),IF($M146=Lists!$H$3,IF($K146&lt;1,((($R146*(1-$E146)+$Q146*(1-$F146))/$K146)*((1+'Inputs &amp; Summary'!$D$7)^BI$29)),((INT(BI$29/$K146)-INT((BI$29-1)/$K146))*($R146*(1-$E146)+$Q146*(1-$F146))*((1+'Inputs &amp; Summary'!$D$7)^BI$29))),((_xlfn.WEIBULL.DIST(BI$29,$L146,$K146,FALSE)*($R146*(1-$E146)+$Q146*(1-$F146))*((1+'Inputs &amp; Summary'!$D$7)^BI$29))))))</f>
        <v>0</v>
      </c>
      <c r="BJ146" s="114">
        <f>$D146*IF(BJ$29&gt;'Inputs &amp; Summary'!$D$5,0,IF(BJ$29&gt;VLOOKUP($G146,Lists!$J$17:$K$21,2),IF($M146=Lists!$H$3,IF($K146&lt;1,(($S146/$K146)*((1+'Inputs &amp; Summary'!$D$7)^BJ$29)),((INT(BJ$29/$K146)-INT((BJ$29-1)/$K146))*$S146*((1+'Inputs &amp; Summary'!$D$7)^BJ$29))),(_xlfn.WEIBULL.DIST(BJ$29,$L146,$K146,FALSE)*$S146*((1+'Inputs &amp; Summary'!$D$7)^BJ$29))),IF($M146=Lists!$H$3,IF($K146&lt;1,((($R146*(1-$E146)+$Q146*(1-$F146))/$K146)*((1+'Inputs &amp; Summary'!$D$7)^BJ$29)),((INT(BJ$29/$K146)-INT((BJ$29-1)/$K146))*($R146*(1-$E146)+$Q146*(1-$F146))*((1+'Inputs &amp; Summary'!$D$7)^BJ$29))),((_xlfn.WEIBULL.DIST(BJ$29,$L146,$K146,FALSE)*($R146*(1-$E146)+$Q146*(1-$F146))*((1+'Inputs &amp; Summary'!$D$7)^BJ$29))))))</f>
        <v>0</v>
      </c>
      <c r="BK146" s="114">
        <f>$D146*IF(BK$29&gt;'Inputs &amp; Summary'!$D$5,0,IF(BK$29&gt;VLOOKUP($G146,Lists!$J$17:$K$21,2),IF($M146=Lists!$H$3,IF($K146&lt;1,(($S146/$K146)*((1+'Inputs &amp; Summary'!$D$7)^BK$29)),((INT(BK$29/$K146)-INT((BK$29-1)/$K146))*$S146*((1+'Inputs &amp; Summary'!$D$7)^BK$29))),(_xlfn.WEIBULL.DIST(BK$29,$L146,$K146,FALSE)*$S146*((1+'Inputs &amp; Summary'!$D$7)^BK$29))),IF($M146=Lists!$H$3,IF($K146&lt;1,((($R146*(1-$E146)+$Q146*(1-$F146))/$K146)*((1+'Inputs &amp; Summary'!$D$7)^BK$29)),((INT(BK$29/$K146)-INT((BK$29-1)/$K146))*($R146*(1-$E146)+$Q146*(1-$F146))*((1+'Inputs &amp; Summary'!$D$7)^BK$29))),((_xlfn.WEIBULL.DIST(BK$29,$L146,$K146,FALSE)*($R146*(1-$E146)+$Q146*(1-$F146))*((1+'Inputs &amp; Summary'!$D$7)^BK$29))))))</f>
        <v>0</v>
      </c>
      <c r="BL146" s="114">
        <f>$D146*IF(BL$29&gt;'Inputs &amp; Summary'!$D$5,0,IF(BL$29&gt;VLOOKUP($G146,Lists!$J$17:$K$21,2),IF($M146=Lists!$H$3,IF($K146&lt;1,(($S146/$K146)*((1+'Inputs &amp; Summary'!$D$7)^BL$29)),((INT(BL$29/$K146)-INT((BL$29-1)/$K146))*$S146*((1+'Inputs &amp; Summary'!$D$7)^BL$29))),(_xlfn.WEIBULL.DIST(BL$29,$L146,$K146,FALSE)*$S146*((1+'Inputs &amp; Summary'!$D$7)^BL$29))),IF($M146=Lists!$H$3,IF($K146&lt;1,((($R146*(1-$E146)+$Q146*(1-$F146))/$K146)*((1+'Inputs &amp; Summary'!$D$7)^BL$29)),((INT(BL$29/$K146)-INT((BL$29-1)/$K146))*($R146*(1-$E146)+$Q146*(1-$F146))*((1+'Inputs &amp; Summary'!$D$7)^BL$29))),((_xlfn.WEIBULL.DIST(BL$29,$L146,$K146,FALSE)*($R146*(1-$E146)+$Q146*(1-$F146))*((1+'Inputs &amp; Summary'!$D$7)^BL$29))))))</f>
        <v>0</v>
      </c>
    </row>
    <row r="147" spans="1:64" x14ac:dyDescent="0.3">
      <c r="A147" s="79" t="s">
        <v>197</v>
      </c>
      <c r="B147" s="33" t="s">
        <v>152</v>
      </c>
      <c r="C147" s="33" t="s">
        <v>39</v>
      </c>
      <c r="D147" s="115">
        <v>0</v>
      </c>
      <c r="E147" s="68">
        <v>1</v>
      </c>
      <c r="F147" s="68">
        <v>1</v>
      </c>
      <c r="G147" s="213" t="s">
        <v>433</v>
      </c>
      <c r="H147" s="34" t="s">
        <v>289</v>
      </c>
      <c r="I147" s="34" t="s">
        <v>94</v>
      </c>
      <c r="J147" s="33">
        <f>VLOOKUP(I147,'Labor Rates'!$A$1:$B$16,2)</f>
        <v>21.23076923076923</v>
      </c>
      <c r="K147" s="35">
        <v>25</v>
      </c>
      <c r="L147" s="35">
        <v>3</v>
      </c>
      <c r="M147" s="36" t="s">
        <v>249</v>
      </c>
      <c r="N147" s="84">
        <f>'Inputs &amp; Summary'!$D$42</f>
        <v>103.04449648711943</v>
      </c>
      <c r="O147" s="35">
        <v>0.5</v>
      </c>
      <c r="P147" s="5">
        <v>120</v>
      </c>
      <c r="Q147" s="73">
        <f t="shared" si="21"/>
        <v>1093.8569627094216</v>
      </c>
      <c r="R147" s="73">
        <f t="shared" si="22"/>
        <v>12365.339578454332</v>
      </c>
      <c r="S147" s="74">
        <f t="shared" si="23"/>
        <v>0</v>
      </c>
      <c r="T147" s="88"/>
      <c r="U147" s="80"/>
      <c r="V147" s="87">
        <f t="shared" si="24"/>
        <v>0</v>
      </c>
      <c r="W147" s="87">
        <f>NPV('Inputs &amp; Summary'!$D$6,Y147:BL147)</f>
        <v>0</v>
      </c>
      <c r="X147" s="90">
        <f t="shared" si="25"/>
        <v>0</v>
      </c>
      <c r="Y147" s="114">
        <f>$D147*IF(Y$29&gt;'Inputs &amp; Summary'!$D$5,0,IF(Y$29&gt;VLOOKUP($G147,Lists!$J$17:$K$21,2),IF($M147=Lists!$H$3,IF($K147&lt;1,(($S147/$K147)*((1+'Inputs &amp; Summary'!$D$7)^Y$29)),((INT(Y$29/$K147)-INT((Y$29-1)/$K147))*$S147*((1+'Inputs &amp; Summary'!$D$7)^Y$29))),(_xlfn.WEIBULL.DIST(Y$29,$L147,$K147,FALSE)*$S147*((1+'Inputs &amp; Summary'!$D$7)^Y$29))),IF($M147=Lists!$H$3,IF($K147&lt;1,((($R147*(1-$E147)+$Q147*(1-$F147))/$K147)*((1+'Inputs &amp; Summary'!$D$7)^Y$29)),((INT(Y$29/$K147)-INT((Y$29-1)/$K147))*($R147*(1-$E147)+$Q147*(1-$F147))*((1+'Inputs &amp; Summary'!$D$7)^Y$29))),((_xlfn.WEIBULL.DIST(Y$29,$L147,$K147,FALSE)*($R147*(1-$E147)+$Q147*(1-$F147))*((1+'Inputs &amp; Summary'!$D$7)^Y$29))))))</f>
        <v>0</v>
      </c>
      <c r="Z147" s="114">
        <f>$D147*IF(Z$29&gt;'Inputs &amp; Summary'!$D$5,0,IF(Z$29&gt;VLOOKUP($G147,Lists!$J$17:$K$21,2),IF($M147=Lists!$H$3,IF($K147&lt;1,(($S147/$K147)*((1+'Inputs &amp; Summary'!$D$7)^Z$29)),((INT(Z$29/$K147)-INT((Z$29-1)/$K147))*$S147*((1+'Inputs &amp; Summary'!$D$7)^Z$29))),(_xlfn.WEIBULL.DIST(Z$29,$L147,$K147,FALSE)*$S147*((1+'Inputs &amp; Summary'!$D$7)^Z$29))),IF($M147=Lists!$H$3,IF($K147&lt;1,((($R147*(1-$E147)+$Q147*(1-$F147))/$K147)*((1+'Inputs &amp; Summary'!$D$7)^Z$29)),((INT(Z$29/$K147)-INT((Z$29-1)/$K147))*($R147*(1-$E147)+$Q147*(1-$F147))*((1+'Inputs &amp; Summary'!$D$7)^Z$29))),((_xlfn.WEIBULL.DIST(Z$29,$L147,$K147,FALSE)*($R147*(1-$E147)+$Q147*(1-$F147))*((1+'Inputs &amp; Summary'!$D$7)^Z$29))))))</f>
        <v>0</v>
      </c>
      <c r="AA147" s="114">
        <f>$D147*IF(AA$29&gt;'Inputs &amp; Summary'!$D$5,0,IF(AA$29&gt;VLOOKUP($G147,Lists!$J$17:$K$21,2),IF($M147=Lists!$H$3,IF($K147&lt;1,(($S147/$K147)*((1+'Inputs &amp; Summary'!$D$7)^AA$29)),((INT(AA$29/$K147)-INT((AA$29-1)/$K147))*$S147*((1+'Inputs &amp; Summary'!$D$7)^AA$29))),(_xlfn.WEIBULL.DIST(AA$29,$L147,$K147,FALSE)*$S147*((1+'Inputs &amp; Summary'!$D$7)^AA$29))),IF($M147=Lists!$H$3,IF($K147&lt;1,((($R147*(1-$E147)+$Q147*(1-$F147))/$K147)*((1+'Inputs &amp; Summary'!$D$7)^AA$29)),((INT(AA$29/$K147)-INT((AA$29-1)/$K147))*($R147*(1-$E147)+$Q147*(1-$F147))*((1+'Inputs &amp; Summary'!$D$7)^AA$29))),((_xlfn.WEIBULL.DIST(AA$29,$L147,$K147,FALSE)*($R147*(1-$E147)+$Q147*(1-$F147))*((1+'Inputs &amp; Summary'!$D$7)^AA$29))))))</f>
        <v>0</v>
      </c>
      <c r="AB147" s="114">
        <f>$D147*IF(AB$29&gt;'Inputs &amp; Summary'!$D$5,0,IF(AB$29&gt;VLOOKUP($G147,Lists!$J$17:$K$21,2),IF($M147=Lists!$H$3,IF($K147&lt;1,(($S147/$K147)*((1+'Inputs &amp; Summary'!$D$7)^AB$29)),((INT(AB$29/$K147)-INT((AB$29-1)/$K147))*$S147*((1+'Inputs &amp; Summary'!$D$7)^AB$29))),(_xlfn.WEIBULL.DIST(AB$29,$L147,$K147,FALSE)*$S147*((1+'Inputs &amp; Summary'!$D$7)^AB$29))),IF($M147=Lists!$H$3,IF($K147&lt;1,((($R147*(1-$E147)+$Q147*(1-$F147))/$K147)*((1+'Inputs &amp; Summary'!$D$7)^AB$29)),((INT(AB$29/$K147)-INT((AB$29-1)/$K147))*($R147*(1-$E147)+$Q147*(1-$F147))*((1+'Inputs &amp; Summary'!$D$7)^AB$29))),((_xlfn.WEIBULL.DIST(AB$29,$L147,$K147,FALSE)*($R147*(1-$E147)+$Q147*(1-$F147))*((1+'Inputs &amp; Summary'!$D$7)^AB$29))))))</f>
        <v>0</v>
      </c>
      <c r="AC147" s="114">
        <f>$D147*IF(AC$29&gt;'Inputs &amp; Summary'!$D$5,0,IF(AC$29&gt;VLOOKUP($G147,Lists!$J$17:$K$21,2),IF($M147=Lists!$H$3,IF($K147&lt;1,(($S147/$K147)*((1+'Inputs &amp; Summary'!$D$7)^AC$29)),((INT(AC$29/$K147)-INT((AC$29-1)/$K147))*$S147*((1+'Inputs &amp; Summary'!$D$7)^AC$29))),(_xlfn.WEIBULL.DIST(AC$29,$L147,$K147,FALSE)*$S147*((1+'Inputs &amp; Summary'!$D$7)^AC$29))),IF($M147=Lists!$H$3,IF($K147&lt;1,((($R147*(1-$E147)+$Q147*(1-$F147))/$K147)*((1+'Inputs &amp; Summary'!$D$7)^AC$29)),((INT(AC$29/$K147)-INT((AC$29-1)/$K147))*($R147*(1-$E147)+$Q147*(1-$F147))*((1+'Inputs &amp; Summary'!$D$7)^AC$29))),((_xlfn.WEIBULL.DIST(AC$29,$L147,$K147,FALSE)*($R147*(1-$E147)+$Q147*(1-$F147))*((1+'Inputs &amp; Summary'!$D$7)^AC$29))))))</f>
        <v>0</v>
      </c>
      <c r="AD147" s="114">
        <f>$D147*IF(AD$29&gt;'Inputs &amp; Summary'!$D$5,0,IF(AD$29&gt;VLOOKUP($G147,Lists!$J$17:$K$21,2),IF($M147=Lists!$H$3,IF($K147&lt;1,(($S147/$K147)*((1+'Inputs &amp; Summary'!$D$7)^AD$29)),((INT(AD$29/$K147)-INT((AD$29-1)/$K147))*$S147*((1+'Inputs &amp; Summary'!$D$7)^AD$29))),(_xlfn.WEIBULL.DIST(AD$29,$L147,$K147,FALSE)*$S147*((1+'Inputs &amp; Summary'!$D$7)^AD$29))),IF($M147=Lists!$H$3,IF($K147&lt;1,((($R147*(1-$E147)+$Q147*(1-$F147))/$K147)*((1+'Inputs &amp; Summary'!$D$7)^AD$29)),((INT(AD$29/$K147)-INT((AD$29-1)/$K147))*($R147*(1-$E147)+$Q147*(1-$F147))*((1+'Inputs &amp; Summary'!$D$7)^AD$29))),((_xlfn.WEIBULL.DIST(AD$29,$L147,$K147,FALSE)*($R147*(1-$E147)+$Q147*(1-$F147))*((1+'Inputs &amp; Summary'!$D$7)^AD$29))))))</f>
        <v>0</v>
      </c>
      <c r="AE147" s="114">
        <f>$D147*IF(AE$29&gt;'Inputs &amp; Summary'!$D$5,0,IF(AE$29&gt;VLOOKUP($G147,Lists!$J$17:$K$21,2),IF($M147=Lists!$H$3,IF($K147&lt;1,(($S147/$K147)*((1+'Inputs &amp; Summary'!$D$7)^AE$29)),((INT(AE$29/$K147)-INT((AE$29-1)/$K147))*$S147*((1+'Inputs &amp; Summary'!$D$7)^AE$29))),(_xlfn.WEIBULL.DIST(AE$29,$L147,$K147,FALSE)*$S147*((1+'Inputs &amp; Summary'!$D$7)^AE$29))),IF($M147=Lists!$H$3,IF($K147&lt;1,((($R147*(1-$E147)+$Q147*(1-$F147))/$K147)*((1+'Inputs &amp; Summary'!$D$7)^AE$29)),((INT(AE$29/$K147)-INT((AE$29-1)/$K147))*($R147*(1-$E147)+$Q147*(1-$F147))*((1+'Inputs &amp; Summary'!$D$7)^AE$29))),((_xlfn.WEIBULL.DIST(AE$29,$L147,$K147,FALSE)*($R147*(1-$E147)+$Q147*(1-$F147))*((1+'Inputs &amp; Summary'!$D$7)^AE$29))))))</f>
        <v>0</v>
      </c>
      <c r="AF147" s="114">
        <f>$D147*IF(AF$29&gt;'Inputs &amp; Summary'!$D$5,0,IF(AF$29&gt;VLOOKUP($G147,Lists!$J$17:$K$21,2),IF($M147=Lists!$H$3,IF($K147&lt;1,(($S147/$K147)*((1+'Inputs &amp; Summary'!$D$7)^AF$29)),((INT(AF$29/$K147)-INT((AF$29-1)/$K147))*$S147*((1+'Inputs &amp; Summary'!$D$7)^AF$29))),(_xlfn.WEIBULL.DIST(AF$29,$L147,$K147,FALSE)*$S147*((1+'Inputs &amp; Summary'!$D$7)^AF$29))),IF($M147=Lists!$H$3,IF($K147&lt;1,((($R147*(1-$E147)+$Q147*(1-$F147))/$K147)*((1+'Inputs &amp; Summary'!$D$7)^AF$29)),((INT(AF$29/$K147)-INT((AF$29-1)/$K147))*($R147*(1-$E147)+$Q147*(1-$F147))*((1+'Inputs &amp; Summary'!$D$7)^AF$29))),((_xlfn.WEIBULL.DIST(AF$29,$L147,$K147,FALSE)*($R147*(1-$E147)+$Q147*(1-$F147))*((1+'Inputs &amp; Summary'!$D$7)^AF$29))))))</f>
        <v>0</v>
      </c>
      <c r="AG147" s="114">
        <f>$D147*IF(AG$29&gt;'Inputs &amp; Summary'!$D$5,0,IF(AG$29&gt;VLOOKUP($G147,Lists!$J$17:$K$21,2),IF($M147=Lists!$H$3,IF($K147&lt;1,(($S147/$K147)*((1+'Inputs &amp; Summary'!$D$7)^AG$29)),((INT(AG$29/$K147)-INT((AG$29-1)/$K147))*$S147*((1+'Inputs &amp; Summary'!$D$7)^AG$29))),(_xlfn.WEIBULL.DIST(AG$29,$L147,$K147,FALSE)*$S147*((1+'Inputs &amp; Summary'!$D$7)^AG$29))),IF($M147=Lists!$H$3,IF($K147&lt;1,((($R147*(1-$E147)+$Q147*(1-$F147))/$K147)*((1+'Inputs &amp; Summary'!$D$7)^AG$29)),((INT(AG$29/$K147)-INT((AG$29-1)/$K147))*($R147*(1-$E147)+$Q147*(1-$F147))*((1+'Inputs &amp; Summary'!$D$7)^AG$29))),((_xlfn.WEIBULL.DIST(AG$29,$L147,$K147,FALSE)*($R147*(1-$E147)+$Q147*(1-$F147))*((1+'Inputs &amp; Summary'!$D$7)^AG$29))))))</f>
        <v>0</v>
      </c>
      <c r="AH147" s="114">
        <f>$D147*IF(AH$29&gt;'Inputs &amp; Summary'!$D$5,0,IF(AH$29&gt;VLOOKUP($G147,Lists!$J$17:$K$21,2),IF($M147=Lists!$H$3,IF($K147&lt;1,(($S147/$K147)*((1+'Inputs &amp; Summary'!$D$7)^AH$29)),((INT(AH$29/$K147)-INT((AH$29-1)/$K147))*$S147*((1+'Inputs &amp; Summary'!$D$7)^AH$29))),(_xlfn.WEIBULL.DIST(AH$29,$L147,$K147,FALSE)*$S147*((1+'Inputs &amp; Summary'!$D$7)^AH$29))),IF($M147=Lists!$H$3,IF($K147&lt;1,((($R147*(1-$E147)+$Q147*(1-$F147))/$K147)*((1+'Inputs &amp; Summary'!$D$7)^AH$29)),((INT(AH$29/$K147)-INT((AH$29-1)/$K147))*($R147*(1-$E147)+$Q147*(1-$F147))*((1+'Inputs &amp; Summary'!$D$7)^AH$29))),((_xlfn.WEIBULL.DIST(AH$29,$L147,$K147,FALSE)*($R147*(1-$E147)+$Q147*(1-$F147))*((1+'Inputs &amp; Summary'!$D$7)^AH$29))))))</f>
        <v>0</v>
      </c>
      <c r="AI147" s="114">
        <f>$D147*IF(AI$29&gt;'Inputs &amp; Summary'!$D$5,0,IF(AI$29&gt;VLOOKUP($G147,Lists!$J$17:$K$21,2),IF($M147=Lists!$H$3,IF($K147&lt;1,(($S147/$K147)*((1+'Inputs &amp; Summary'!$D$7)^AI$29)),((INT(AI$29/$K147)-INT((AI$29-1)/$K147))*$S147*((1+'Inputs &amp; Summary'!$D$7)^AI$29))),(_xlfn.WEIBULL.DIST(AI$29,$L147,$K147,FALSE)*$S147*((1+'Inputs &amp; Summary'!$D$7)^AI$29))),IF($M147=Lists!$H$3,IF($K147&lt;1,((($R147*(1-$E147)+$Q147*(1-$F147))/$K147)*((1+'Inputs &amp; Summary'!$D$7)^AI$29)),((INT(AI$29/$K147)-INT((AI$29-1)/$K147))*($R147*(1-$E147)+$Q147*(1-$F147))*((1+'Inputs &amp; Summary'!$D$7)^AI$29))),((_xlfn.WEIBULL.DIST(AI$29,$L147,$K147,FALSE)*($R147*(1-$E147)+$Q147*(1-$F147))*((1+'Inputs &amp; Summary'!$D$7)^AI$29))))))</f>
        <v>0</v>
      </c>
      <c r="AJ147" s="114">
        <f>$D147*IF(AJ$29&gt;'Inputs &amp; Summary'!$D$5,0,IF(AJ$29&gt;VLOOKUP($G147,Lists!$J$17:$K$21,2),IF($M147=Lists!$H$3,IF($K147&lt;1,(($S147/$K147)*((1+'Inputs &amp; Summary'!$D$7)^AJ$29)),((INT(AJ$29/$K147)-INT((AJ$29-1)/$K147))*$S147*((1+'Inputs &amp; Summary'!$D$7)^AJ$29))),(_xlfn.WEIBULL.DIST(AJ$29,$L147,$K147,FALSE)*$S147*((1+'Inputs &amp; Summary'!$D$7)^AJ$29))),IF($M147=Lists!$H$3,IF($K147&lt;1,((($R147*(1-$E147)+$Q147*(1-$F147))/$K147)*((1+'Inputs &amp; Summary'!$D$7)^AJ$29)),((INT(AJ$29/$K147)-INT((AJ$29-1)/$K147))*($R147*(1-$E147)+$Q147*(1-$F147))*((1+'Inputs &amp; Summary'!$D$7)^AJ$29))),((_xlfn.WEIBULL.DIST(AJ$29,$L147,$K147,FALSE)*($R147*(1-$E147)+$Q147*(1-$F147))*((1+'Inputs &amp; Summary'!$D$7)^AJ$29))))))</f>
        <v>0</v>
      </c>
      <c r="AK147" s="114">
        <f>$D147*IF(AK$29&gt;'Inputs &amp; Summary'!$D$5,0,IF(AK$29&gt;VLOOKUP($G147,Lists!$J$17:$K$21,2),IF($M147=Lists!$H$3,IF($K147&lt;1,(($S147/$K147)*((1+'Inputs &amp; Summary'!$D$7)^AK$29)),((INT(AK$29/$K147)-INT((AK$29-1)/$K147))*$S147*((1+'Inputs &amp; Summary'!$D$7)^AK$29))),(_xlfn.WEIBULL.DIST(AK$29,$L147,$K147,FALSE)*$S147*((1+'Inputs &amp; Summary'!$D$7)^AK$29))),IF($M147=Lists!$H$3,IF($K147&lt;1,((($R147*(1-$E147)+$Q147*(1-$F147))/$K147)*((1+'Inputs &amp; Summary'!$D$7)^AK$29)),((INT(AK$29/$K147)-INT((AK$29-1)/$K147))*($R147*(1-$E147)+$Q147*(1-$F147))*((1+'Inputs &amp; Summary'!$D$7)^AK$29))),((_xlfn.WEIBULL.DIST(AK$29,$L147,$K147,FALSE)*($R147*(1-$E147)+$Q147*(1-$F147))*((1+'Inputs &amp; Summary'!$D$7)^AK$29))))))</f>
        <v>0</v>
      </c>
      <c r="AL147" s="114">
        <f>$D147*IF(AL$29&gt;'Inputs &amp; Summary'!$D$5,0,IF(AL$29&gt;VLOOKUP($G147,Lists!$J$17:$K$21,2),IF($M147=Lists!$H$3,IF($K147&lt;1,(($S147/$K147)*((1+'Inputs &amp; Summary'!$D$7)^AL$29)),((INT(AL$29/$K147)-INT((AL$29-1)/$K147))*$S147*((1+'Inputs &amp; Summary'!$D$7)^AL$29))),(_xlfn.WEIBULL.DIST(AL$29,$L147,$K147,FALSE)*$S147*((1+'Inputs &amp; Summary'!$D$7)^AL$29))),IF($M147=Lists!$H$3,IF($K147&lt;1,((($R147*(1-$E147)+$Q147*(1-$F147))/$K147)*((1+'Inputs &amp; Summary'!$D$7)^AL$29)),((INT(AL$29/$K147)-INT((AL$29-1)/$K147))*($R147*(1-$E147)+$Q147*(1-$F147))*((1+'Inputs &amp; Summary'!$D$7)^AL$29))),((_xlfn.WEIBULL.DIST(AL$29,$L147,$K147,FALSE)*($R147*(1-$E147)+$Q147*(1-$F147))*((1+'Inputs &amp; Summary'!$D$7)^AL$29))))))</f>
        <v>0</v>
      </c>
      <c r="AM147" s="114">
        <f>$D147*IF(AM$29&gt;'Inputs &amp; Summary'!$D$5,0,IF(AM$29&gt;VLOOKUP($G147,Lists!$J$17:$K$21,2),IF($M147=Lists!$H$3,IF($K147&lt;1,(($S147/$K147)*((1+'Inputs &amp; Summary'!$D$7)^AM$29)),((INT(AM$29/$K147)-INT((AM$29-1)/$K147))*$S147*((1+'Inputs &amp; Summary'!$D$7)^AM$29))),(_xlfn.WEIBULL.DIST(AM$29,$L147,$K147,FALSE)*$S147*((1+'Inputs &amp; Summary'!$D$7)^AM$29))),IF($M147=Lists!$H$3,IF($K147&lt;1,((($R147*(1-$E147)+$Q147*(1-$F147))/$K147)*((1+'Inputs &amp; Summary'!$D$7)^AM$29)),((INT(AM$29/$K147)-INT((AM$29-1)/$K147))*($R147*(1-$E147)+$Q147*(1-$F147))*((1+'Inputs &amp; Summary'!$D$7)^AM$29))),((_xlfn.WEIBULL.DIST(AM$29,$L147,$K147,FALSE)*($R147*(1-$E147)+$Q147*(1-$F147))*((1+'Inputs &amp; Summary'!$D$7)^AM$29))))))</f>
        <v>0</v>
      </c>
      <c r="AN147" s="114">
        <f>$D147*IF(AN$29&gt;'Inputs &amp; Summary'!$D$5,0,IF(AN$29&gt;VLOOKUP($G147,Lists!$J$17:$K$21,2),IF($M147=Lists!$H$3,IF($K147&lt;1,(($S147/$K147)*((1+'Inputs &amp; Summary'!$D$7)^AN$29)),((INT(AN$29/$K147)-INT((AN$29-1)/$K147))*$S147*((1+'Inputs &amp; Summary'!$D$7)^AN$29))),(_xlfn.WEIBULL.DIST(AN$29,$L147,$K147,FALSE)*$S147*((1+'Inputs &amp; Summary'!$D$7)^AN$29))),IF($M147=Lists!$H$3,IF($K147&lt;1,((($R147*(1-$E147)+$Q147*(1-$F147))/$K147)*((1+'Inputs &amp; Summary'!$D$7)^AN$29)),((INT(AN$29/$K147)-INT((AN$29-1)/$K147))*($R147*(1-$E147)+$Q147*(1-$F147))*((1+'Inputs &amp; Summary'!$D$7)^AN$29))),((_xlfn.WEIBULL.DIST(AN$29,$L147,$K147,FALSE)*($R147*(1-$E147)+$Q147*(1-$F147))*((1+'Inputs &amp; Summary'!$D$7)^AN$29))))))</f>
        <v>0</v>
      </c>
      <c r="AO147" s="114">
        <f>$D147*IF(AO$29&gt;'Inputs &amp; Summary'!$D$5,0,IF(AO$29&gt;VLOOKUP($G147,Lists!$J$17:$K$21,2),IF($M147=Lists!$H$3,IF($K147&lt;1,(($S147/$K147)*((1+'Inputs &amp; Summary'!$D$7)^AO$29)),((INT(AO$29/$K147)-INT((AO$29-1)/$K147))*$S147*((1+'Inputs &amp; Summary'!$D$7)^AO$29))),(_xlfn.WEIBULL.DIST(AO$29,$L147,$K147,FALSE)*$S147*((1+'Inputs &amp; Summary'!$D$7)^AO$29))),IF($M147=Lists!$H$3,IF($K147&lt;1,((($R147*(1-$E147)+$Q147*(1-$F147))/$K147)*((1+'Inputs &amp; Summary'!$D$7)^AO$29)),((INT(AO$29/$K147)-INT((AO$29-1)/$K147))*($R147*(1-$E147)+$Q147*(1-$F147))*((1+'Inputs &amp; Summary'!$D$7)^AO$29))),((_xlfn.WEIBULL.DIST(AO$29,$L147,$K147,FALSE)*($R147*(1-$E147)+$Q147*(1-$F147))*((1+'Inputs &amp; Summary'!$D$7)^AO$29))))))</f>
        <v>0</v>
      </c>
      <c r="AP147" s="114">
        <f>$D147*IF(AP$29&gt;'Inputs &amp; Summary'!$D$5,0,IF(AP$29&gt;VLOOKUP($G147,Lists!$J$17:$K$21,2),IF($M147=Lists!$H$3,IF($K147&lt;1,(($S147/$K147)*((1+'Inputs &amp; Summary'!$D$7)^AP$29)),((INT(AP$29/$K147)-INT((AP$29-1)/$K147))*$S147*((1+'Inputs &amp; Summary'!$D$7)^AP$29))),(_xlfn.WEIBULL.DIST(AP$29,$L147,$K147,FALSE)*$S147*((1+'Inputs &amp; Summary'!$D$7)^AP$29))),IF($M147=Lists!$H$3,IF($K147&lt;1,((($R147*(1-$E147)+$Q147*(1-$F147))/$K147)*((1+'Inputs &amp; Summary'!$D$7)^AP$29)),((INT(AP$29/$K147)-INT((AP$29-1)/$K147))*($R147*(1-$E147)+$Q147*(1-$F147))*((1+'Inputs &amp; Summary'!$D$7)^AP$29))),((_xlfn.WEIBULL.DIST(AP$29,$L147,$K147,FALSE)*($R147*(1-$E147)+$Q147*(1-$F147))*((1+'Inputs &amp; Summary'!$D$7)^AP$29))))))</f>
        <v>0</v>
      </c>
      <c r="AQ147" s="114">
        <f>$D147*IF(AQ$29&gt;'Inputs &amp; Summary'!$D$5,0,IF(AQ$29&gt;VLOOKUP($G147,Lists!$J$17:$K$21,2),IF($M147=Lists!$H$3,IF($K147&lt;1,(($S147/$K147)*((1+'Inputs &amp; Summary'!$D$7)^AQ$29)),((INT(AQ$29/$K147)-INT((AQ$29-1)/$K147))*$S147*((1+'Inputs &amp; Summary'!$D$7)^AQ$29))),(_xlfn.WEIBULL.DIST(AQ$29,$L147,$K147,FALSE)*$S147*((1+'Inputs &amp; Summary'!$D$7)^AQ$29))),IF($M147=Lists!$H$3,IF($K147&lt;1,((($R147*(1-$E147)+$Q147*(1-$F147))/$K147)*((1+'Inputs &amp; Summary'!$D$7)^AQ$29)),((INT(AQ$29/$K147)-INT((AQ$29-1)/$K147))*($R147*(1-$E147)+$Q147*(1-$F147))*((1+'Inputs &amp; Summary'!$D$7)^AQ$29))),((_xlfn.WEIBULL.DIST(AQ$29,$L147,$K147,FALSE)*($R147*(1-$E147)+$Q147*(1-$F147))*((1+'Inputs &amp; Summary'!$D$7)^AQ$29))))))</f>
        <v>0</v>
      </c>
      <c r="AR147" s="114">
        <f>$D147*IF(AR$29&gt;'Inputs &amp; Summary'!$D$5,0,IF(AR$29&gt;VLOOKUP($G147,Lists!$J$17:$K$21,2),IF($M147=Lists!$H$3,IF($K147&lt;1,(($S147/$K147)*((1+'Inputs &amp; Summary'!$D$7)^AR$29)),((INT(AR$29/$K147)-INT((AR$29-1)/$K147))*$S147*((1+'Inputs &amp; Summary'!$D$7)^AR$29))),(_xlfn.WEIBULL.DIST(AR$29,$L147,$K147,FALSE)*$S147*((1+'Inputs &amp; Summary'!$D$7)^AR$29))),IF($M147=Lists!$H$3,IF($K147&lt;1,((($R147*(1-$E147)+$Q147*(1-$F147))/$K147)*((1+'Inputs &amp; Summary'!$D$7)^AR$29)),((INT(AR$29/$K147)-INT((AR$29-1)/$K147))*($R147*(1-$E147)+$Q147*(1-$F147))*((1+'Inputs &amp; Summary'!$D$7)^AR$29))),((_xlfn.WEIBULL.DIST(AR$29,$L147,$K147,FALSE)*($R147*(1-$E147)+$Q147*(1-$F147))*((1+'Inputs &amp; Summary'!$D$7)^AR$29))))))</f>
        <v>0</v>
      </c>
      <c r="AS147" s="114">
        <f>$D147*IF(AS$29&gt;'Inputs &amp; Summary'!$D$5,0,IF(AS$29&gt;VLOOKUP($G147,Lists!$J$17:$K$21,2),IF($M147=Lists!$H$3,IF($K147&lt;1,(($S147/$K147)*((1+'Inputs &amp; Summary'!$D$7)^AS$29)),((INT(AS$29/$K147)-INT((AS$29-1)/$K147))*$S147*((1+'Inputs &amp; Summary'!$D$7)^AS$29))),(_xlfn.WEIBULL.DIST(AS$29,$L147,$K147,FALSE)*$S147*((1+'Inputs &amp; Summary'!$D$7)^AS$29))),IF($M147=Lists!$H$3,IF($K147&lt;1,((($R147*(1-$E147)+$Q147*(1-$F147))/$K147)*((1+'Inputs &amp; Summary'!$D$7)^AS$29)),((INT(AS$29/$K147)-INT((AS$29-1)/$K147))*($R147*(1-$E147)+$Q147*(1-$F147))*((1+'Inputs &amp; Summary'!$D$7)^AS$29))),((_xlfn.WEIBULL.DIST(AS$29,$L147,$K147,FALSE)*($R147*(1-$E147)+$Q147*(1-$F147))*((1+'Inputs &amp; Summary'!$D$7)^AS$29))))))</f>
        <v>0</v>
      </c>
      <c r="AT147" s="114">
        <f>$D147*IF(AT$29&gt;'Inputs &amp; Summary'!$D$5,0,IF(AT$29&gt;VLOOKUP($G147,Lists!$J$17:$K$21,2),IF($M147=Lists!$H$3,IF($K147&lt;1,(($S147/$K147)*((1+'Inputs &amp; Summary'!$D$7)^AT$29)),((INT(AT$29/$K147)-INT((AT$29-1)/$K147))*$S147*((1+'Inputs &amp; Summary'!$D$7)^AT$29))),(_xlfn.WEIBULL.DIST(AT$29,$L147,$K147,FALSE)*$S147*((1+'Inputs &amp; Summary'!$D$7)^AT$29))),IF($M147=Lists!$H$3,IF($K147&lt;1,((($R147*(1-$E147)+$Q147*(1-$F147))/$K147)*((1+'Inputs &amp; Summary'!$D$7)^AT$29)),((INT(AT$29/$K147)-INT((AT$29-1)/$K147))*($R147*(1-$E147)+$Q147*(1-$F147))*((1+'Inputs &amp; Summary'!$D$7)^AT$29))),((_xlfn.WEIBULL.DIST(AT$29,$L147,$K147,FALSE)*($R147*(1-$E147)+$Q147*(1-$F147))*((1+'Inputs &amp; Summary'!$D$7)^AT$29))))))</f>
        <v>0</v>
      </c>
      <c r="AU147" s="114">
        <f>$D147*IF(AU$29&gt;'Inputs &amp; Summary'!$D$5,0,IF(AU$29&gt;VLOOKUP($G147,Lists!$J$17:$K$21,2),IF($M147=Lists!$H$3,IF($K147&lt;1,(($S147/$K147)*((1+'Inputs &amp; Summary'!$D$7)^AU$29)),((INT(AU$29/$K147)-INT((AU$29-1)/$K147))*$S147*((1+'Inputs &amp; Summary'!$D$7)^AU$29))),(_xlfn.WEIBULL.DIST(AU$29,$L147,$K147,FALSE)*$S147*((1+'Inputs &amp; Summary'!$D$7)^AU$29))),IF($M147=Lists!$H$3,IF($K147&lt;1,((($R147*(1-$E147)+$Q147*(1-$F147))/$K147)*((1+'Inputs &amp; Summary'!$D$7)^AU$29)),((INT(AU$29/$K147)-INT((AU$29-1)/$K147))*($R147*(1-$E147)+$Q147*(1-$F147))*((1+'Inputs &amp; Summary'!$D$7)^AU$29))),((_xlfn.WEIBULL.DIST(AU$29,$L147,$K147,FALSE)*($R147*(1-$E147)+$Q147*(1-$F147))*((1+'Inputs &amp; Summary'!$D$7)^AU$29))))))</f>
        <v>0</v>
      </c>
      <c r="AV147" s="114">
        <f>$D147*IF(AV$29&gt;'Inputs &amp; Summary'!$D$5,0,IF(AV$29&gt;VLOOKUP($G147,Lists!$J$17:$K$21,2),IF($M147=Lists!$H$3,IF($K147&lt;1,(($S147/$K147)*((1+'Inputs &amp; Summary'!$D$7)^AV$29)),((INT(AV$29/$K147)-INT((AV$29-1)/$K147))*$S147*((1+'Inputs &amp; Summary'!$D$7)^AV$29))),(_xlfn.WEIBULL.DIST(AV$29,$L147,$K147,FALSE)*$S147*((1+'Inputs &amp; Summary'!$D$7)^AV$29))),IF($M147=Lists!$H$3,IF($K147&lt;1,((($R147*(1-$E147)+$Q147*(1-$F147))/$K147)*((1+'Inputs &amp; Summary'!$D$7)^AV$29)),((INT(AV$29/$K147)-INT((AV$29-1)/$K147))*($R147*(1-$E147)+$Q147*(1-$F147))*((1+'Inputs &amp; Summary'!$D$7)^AV$29))),((_xlfn.WEIBULL.DIST(AV$29,$L147,$K147,FALSE)*($R147*(1-$E147)+$Q147*(1-$F147))*((1+'Inputs &amp; Summary'!$D$7)^AV$29))))))</f>
        <v>0</v>
      </c>
      <c r="AW147" s="114">
        <f>$D147*IF(AW$29&gt;'Inputs &amp; Summary'!$D$5,0,IF(AW$29&gt;VLOOKUP($G147,Lists!$J$17:$K$21,2),IF($M147=Lists!$H$3,IF($K147&lt;1,(($S147/$K147)*((1+'Inputs &amp; Summary'!$D$7)^AW$29)),((INT(AW$29/$K147)-INT((AW$29-1)/$K147))*$S147*((1+'Inputs &amp; Summary'!$D$7)^AW$29))),(_xlfn.WEIBULL.DIST(AW$29,$L147,$K147,FALSE)*$S147*((1+'Inputs &amp; Summary'!$D$7)^AW$29))),IF($M147=Lists!$H$3,IF($K147&lt;1,((($R147*(1-$E147)+$Q147*(1-$F147))/$K147)*((1+'Inputs &amp; Summary'!$D$7)^AW$29)),((INT(AW$29/$K147)-INT((AW$29-1)/$K147))*($R147*(1-$E147)+$Q147*(1-$F147))*((1+'Inputs &amp; Summary'!$D$7)^AW$29))),((_xlfn.WEIBULL.DIST(AW$29,$L147,$K147,FALSE)*($R147*(1-$E147)+$Q147*(1-$F147))*((1+'Inputs &amp; Summary'!$D$7)^AW$29))))))</f>
        <v>0</v>
      </c>
      <c r="AX147" s="114">
        <f>$D147*IF(AX$29&gt;'Inputs &amp; Summary'!$D$5,0,IF(AX$29&gt;VLOOKUP($G147,Lists!$J$17:$K$21,2),IF($M147=Lists!$H$3,IF($K147&lt;1,(($S147/$K147)*((1+'Inputs &amp; Summary'!$D$7)^AX$29)),((INT(AX$29/$K147)-INT((AX$29-1)/$K147))*$S147*((1+'Inputs &amp; Summary'!$D$7)^AX$29))),(_xlfn.WEIBULL.DIST(AX$29,$L147,$K147,FALSE)*$S147*((1+'Inputs &amp; Summary'!$D$7)^AX$29))),IF($M147=Lists!$H$3,IF($K147&lt;1,((($R147*(1-$E147)+$Q147*(1-$F147))/$K147)*((1+'Inputs &amp; Summary'!$D$7)^AX$29)),((INT(AX$29/$K147)-INT((AX$29-1)/$K147))*($R147*(1-$E147)+$Q147*(1-$F147))*((1+'Inputs &amp; Summary'!$D$7)^AX$29))),((_xlfn.WEIBULL.DIST(AX$29,$L147,$K147,FALSE)*($R147*(1-$E147)+$Q147*(1-$F147))*((1+'Inputs &amp; Summary'!$D$7)^AX$29))))))</f>
        <v>0</v>
      </c>
      <c r="AY147" s="114">
        <f>$D147*IF(AY$29&gt;'Inputs &amp; Summary'!$D$5,0,IF(AY$29&gt;VLOOKUP($G147,Lists!$J$17:$K$21,2),IF($M147=Lists!$H$3,IF($K147&lt;1,(($S147/$K147)*((1+'Inputs &amp; Summary'!$D$7)^AY$29)),((INT(AY$29/$K147)-INT((AY$29-1)/$K147))*$S147*((1+'Inputs &amp; Summary'!$D$7)^AY$29))),(_xlfn.WEIBULL.DIST(AY$29,$L147,$K147,FALSE)*$S147*((1+'Inputs &amp; Summary'!$D$7)^AY$29))),IF($M147=Lists!$H$3,IF($K147&lt;1,((($R147*(1-$E147)+$Q147*(1-$F147))/$K147)*((1+'Inputs &amp; Summary'!$D$7)^AY$29)),((INT(AY$29/$K147)-INT((AY$29-1)/$K147))*($R147*(1-$E147)+$Q147*(1-$F147))*((1+'Inputs &amp; Summary'!$D$7)^AY$29))),((_xlfn.WEIBULL.DIST(AY$29,$L147,$K147,FALSE)*($R147*(1-$E147)+$Q147*(1-$F147))*((1+'Inputs &amp; Summary'!$D$7)^AY$29))))))</f>
        <v>0</v>
      </c>
      <c r="AZ147" s="114">
        <f>$D147*IF(AZ$29&gt;'Inputs &amp; Summary'!$D$5,0,IF(AZ$29&gt;VLOOKUP($G147,Lists!$J$17:$K$21,2),IF($M147=Lists!$H$3,IF($K147&lt;1,(($S147/$K147)*((1+'Inputs &amp; Summary'!$D$7)^AZ$29)),((INT(AZ$29/$K147)-INT((AZ$29-1)/$K147))*$S147*((1+'Inputs &amp; Summary'!$D$7)^AZ$29))),(_xlfn.WEIBULL.DIST(AZ$29,$L147,$K147,FALSE)*$S147*((1+'Inputs &amp; Summary'!$D$7)^AZ$29))),IF($M147=Lists!$H$3,IF($K147&lt;1,((($R147*(1-$E147)+$Q147*(1-$F147))/$K147)*((1+'Inputs &amp; Summary'!$D$7)^AZ$29)),((INT(AZ$29/$K147)-INT((AZ$29-1)/$K147))*($R147*(1-$E147)+$Q147*(1-$F147))*((1+'Inputs &amp; Summary'!$D$7)^AZ$29))),((_xlfn.WEIBULL.DIST(AZ$29,$L147,$K147,FALSE)*($R147*(1-$E147)+$Q147*(1-$F147))*((1+'Inputs &amp; Summary'!$D$7)^AZ$29))))))</f>
        <v>0</v>
      </c>
      <c r="BA147" s="114">
        <f>$D147*IF(BA$29&gt;'Inputs &amp; Summary'!$D$5,0,IF(BA$29&gt;VLOOKUP($G147,Lists!$J$17:$K$21,2),IF($M147=Lists!$H$3,IF($K147&lt;1,(($S147/$K147)*((1+'Inputs &amp; Summary'!$D$7)^BA$29)),((INT(BA$29/$K147)-INT((BA$29-1)/$K147))*$S147*((1+'Inputs &amp; Summary'!$D$7)^BA$29))),(_xlfn.WEIBULL.DIST(BA$29,$L147,$K147,FALSE)*$S147*((1+'Inputs &amp; Summary'!$D$7)^BA$29))),IF($M147=Lists!$H$3,IF($K147&lt;1,((($R147*(1-$E147)+$Q147*(1-$F147))/$K147)*((1+'Inputs &amp; Summary'!$D$7)^BA$29)),((INT(BA$29/$K147)-INT((BA$29-1)/$K147))*($R147*(1-$E147)+$Q147*(1-$F147))*((1+'Inputs &amp; Summary'!$D$7)^BA$29))),((_xlfn.WEIBULL.DIST(BA$29,$L147,$K147,FALSE)*($R147*(1-$E147)+$Q147*(1-$F147))*((1+'Inputs &amp; Summary'!$D$7)^BA$29))))))</f>
        <v>0</v>
      </c>
      <c r="BB147" s="114">
        <f>$D147*IF(BB$29&gt;'Inputs &amp; Summary'!$D$5,0,IF(BB$29&gt;VLOOKUP($G147,Lists!$J$17:$K$21,2),IF($M147=Lists!$H$3,IF($K147&lt;1,(($S147/$K147)*((1+'Inputs &amp; Summary'!$D$7)^BB$29)),((INT(BB$29/$K147)-INT((BB$29-1)/$K147))*$S147*((1+'Inputs &amp; Summary'!$D$7)^BB$29))),(_xlfn.WEIBULL.DIST(BB$29,$L147,$K147,FALSE)*$S147*((1+'Inputs &amp; Summary'!$D$7)^BB$29))),IF($M147=Lists!$H$3,IF($K147&lt;1,((($R147*(1-$E147)+$Q147*(1-$F147))/$K147)*((1+'Inputs &amp; Summary'!$D$7)^BB$29)),((INT(BB$29/$K147)-INT((BB$29-1)/$K147))*($R147*(1-$E147)+$Q147*(1-$F147))*((1+'Inputs &amp; Summary'!$D$7)^BB$29))),((_xlfn.WEIBULL.DIST(BB$29,$L147,$K147,FALSE)*($R147*(1-$E147)+$Q147*(1-$F147))*((1+'Inputs &amp; Summary'!$D$7)^BB$29))))))</f>
        <v>0</v>
      </c>
      <c r="BC147" s="114">
        <f>$D147*IF(BC$29&gt;'Inputs &amp; Summary'!$D$5,0,IF(BC$29&gt;VLOOKUP($G147,Lists!$J$17:$K$21,2),IF($M147=Lists!$H$3,IF($K147&lt;1,(($S147/$K147)*((1+'Inputs &amp; Summary'!$D$7)^BC$29)),((INT(BC$29/$K147)-INT((BC$29-1)/$K147))*$S147*((1+'Inputs &amp; Summary'!$D$7)^BC$29))),(_xlfn.WEIBULL.DIST(BC$29,$L147,$K147,FALSE)*$S147*((1+'Inputs &amp; Summary'!$D$7)^BC$29))),IF($M147=Lists!$H$3,IF($K147&lt;1,((($R147*(1-$E147)+$Q147*(1-$F147))/$K147)*((1+'Inputs &amp; Summary'!$D$7)^BC$29)),((INT(BC$29/$K147)-INT((BC$29-1)/$K147))*($R147*(1-$E147)+$Q147*(1-$F147))*((1+'Inputs &amp; Summary'!$D$7)^BC$29))),((_xlfn.WEIBULL.DIST(BC$29,$L147,$K147,FALSE)*($R147*(1-$E147)+$Q147*(1-$F147))*((1+'Inputs &amp; Summary'!$D$7)^BC$29))))))</f>
        <v>0</v>
      </c>
      <c r="BD147" s="114">
        <f>$D147*IF(BD$29&gt;'Inputs &amp; Summary'!$D$5,0,IF(BD$29&gt;VLOOKUP($G147,Lists!$J$17:$K$21,2),IF($M147=Lists!$H$3,IF($K147&lt;1,(($S147/$K147)*((1+'Inputs &amp; Summary'!$D$7)^BD$29)),((INT(BD$29/$K147)-INT((BD$29-1)/$K147))*$S147*((1+'Inputs &amp; Summary'!$D$7)^BD$29))),(_xlfn.WEIBULL.DIST(BD$29,$L147,$K147,FALSE)*$S147*((1+'Inputs &amp; Summary'!$D$7)^BD$29))),IF($M147=Lists!$H$3,IF($K147&lt;1,((($R147*(1-$E147)+$Q147*(1-$F147))/$K147)*((1+'Inputs &amp; Summary'!$D$7)^BD$29)),((INT(BD$29/$K147)-INT((BD$29-1)/$K147))*($R147*(1-$E147)+$Q147*(1-$F147))*((1+'Inputs &amp; Summary'!$D$7)^BD$29))),((_xlfn.WEIBULL.DIST(BD$29,$L147,$K147,FALSE)*($R147*(1-$E147)+$Q147*(1-$F147))*((1+'Inputs &amp; Summary'!$D$7)^BD$29))))))</f>
        <v>0</v>
      </c>
      <c r="BE147" s="114">
        <f>$D147*IF(BE$29&gt;'Inputs &amp; Summary'!$D$5,0,IF(BE$29&gt;VLOOKUP($G147,Lists!$J$17:$K$21,2),IF($M147=Lists!$H$3,IF($K147&lt;1,(($S147/$K147)*((1+'Inputs &amp; Summary'!$D$7)^BE$29)),((INT(BE$29/$K147)-INT((BE$29-1)/$K147))*$S147*((1+'Inputs &amp; Summary'!$D$7)^BE$29))),(_xlfn.WEIBULL.DIST(BE$29,$L147,$K147,FALSE)*$S147*((1+'Inputs &amp; Summary'!$D$7)^BE$29))),IF($M147=Lists!$H$3,IF($K147&lt;1,((($R147*(1-$E147)+$Q147*(1-$F147))/$K147)*((1+'Inputs &amp; Summary'!$D$7)^BE$29)),((INT(BE$29/$K147)-INT((BE$29-1)/$K147))*($R147*(1-$E147)+$Q147*(1-$F147))*((1+'Inputs &amp; Summary'!$D$7)^BE$29))),((_xlfn.WEIBULL.DIST(BE$29,$L147,$K147,FALSE)*($R147*(1-$E147)+$Q147*(1-$F147))*((1+'Inputs &amp; Summary'!$D$7)^BE$29))))))</f>
        <v>0</v>
      </c>
      <c r="BF147" s="114">
        <f>$D147*IF(BF$29&gt;'Inputs &amp; Summary'!$D$5,0,IF(BF$29&gt;VLOOKUP($G147,Lists!$J$17:$K$21,2),IF($M147=Lists!$H$3,IF($K147&lt;1,(($S147/$K147)*((1+'Inputs &amp; Summary'!$D$7)^BF$29)),((INT(BF$29/$K147)-INT((BF$29-1)/$K147))*$S147*((1+'Inputs &amp; Summary'!$D$7)^BF$29))),(_xlfn.WEIBULL.DIST(BF$29,$L147,$K147,FALSE)*$S147*((1+'Inputs &amp; Summary'!$D$7)^BF$29))),IF($M147=Lists!$H$3,IF($K147&lt;1,((($R147*(1-$E147)+$Q147*(1-$F147))/$K147)*((1+'Inputs &amp; Summary'!$D$7)^BF$29)),((INT(BF$29/$K147)-INT((BF$29-1)/$K147))*($R147*(1-$E147)+$Q147*(1-$F147))*((1+'Inputs &amp; Summary'!$D$7)^BF$29))),((_xlfn.WEIBULL.DIST(BF$29,$L147,$K147,FALSE)*($R147*(1-$E147)+$Q147*(1-$F147))*((1+'Inputs &amp; Summary'!$D$7)^BF$29))))))</f>
        <v>0</v>
      </c>
      <c r="BG147" s="114">
        <f>$D147*IF(BG$29&gt;'Inputs &amp; Summary'!$D$5,0,IF(BG$29&gt;VLOOKUP($G147,Lists!$J$17:$K$21,2),IF($M147=Lists!$H$3,IF($K147&lt;1,(($S147/$K147)*((1+'Inputs &amp; Summary'!$D$7)^BG$29)),((INT(BG$29/$K147)-INT((BG$29-1)/$K147))*$S147*((1+'Inputs &amp; Summary'!$D$7)^BG$29))),(_xlfn.WEIBULL.DIST(BG$29,$L147,$K147,FALSE)*$S147*((1+'Inputs &amp; Summary'!$D$7)^BG$29))),IF($M147=Lists!$H$3,IF($K147&lt;1,((($R147*(1-$E147)+$Q147*(1-$F147))/$K147)*((1+'Inputs &amp; Summary'!$D$7)^BG$29)),((INT(BG$29/$K147)-INT((BG$29-1)/$K147))*($R147*(1-$E147)+$Q147*(1-$F147))*((1+'Inputs &amp; Summary'!$D$7)^BG$29))),((_xlfn.WEIBULL.DIST(BG$29,$L147,$K147,FALSE)*($R147*(1-$E147)+$Q147*(1-$F147))*((1+'Inputs &amp; Summary'!$D$7)^BG$29))))))</f>
        <v>0</v>
      </c>
      <c r="BH147" s="114">
        <f>$D147*IF(BH$29&gt;'Inputs &amp; Summary'!$D$5,0,IF(BH$29&gt;VLOOKUP($G147,Lists!$J$17:$K$21,2),IF($M147=Lists!$H$3,IF($K147&lt;1,(($S147/$K147)*((1+'Inputs &amp; Summary'!$D$7)^BH$29)),((INT(BH$29/$K147)-INT((BH$29-1)/$K147))*$S147*((1+'Inputs &amp; Summary'!$D$7)^BH$29))),(_xlfn.WEIBULL.DIST(BH$29,$L147,$K147,FALSE)*$S147*((1+'Inputs &amp; Summary'!$D$7)^BH$29))),IF($M147=Lists!$H$3,IF($K147&lt;1,((($R147*(1-$E147)+$Q147*(1-$F147))/$K147)*((1+'Inputs &amp; Summary'!$D$7)^BH$29)),((INT(BH$29/$K147)-INT((BH$29-1)/$K147))*($R147*(1-$E147)+$Q147*(1-$F147))*((1+'Inputs &amp; Summary'!$D$7)^BH$29))),((_xlfn.WEIBULL.DIST(BH$29,$L147,$K147,FALSE)*($R147*(1-$E147)+$Q147*(1-$F147))*((1+'Inputs &amp; Summary'!$D$7)^BH$29))))))</f>
        <v>0</v>
      </c>
      <c r="BI147" s="114">
        <f>$D147*IF(BI$29&gt;'Inputs &amp; Summary'!$D$5,0,IF(BI$29&gt;VLOOKUP($G147,Lists!$J$17:$K$21,2),IF($M147=Lists!$H$3,IF($K147&lt;1,(($S147/$K147)*((1+'Inputs &amp; Summary'!$D$7)^BI$29)),((INT(BI$29/$K147)-INT((BI$29-1)/$K147))*$S147*((1+'Inputs &amp; Summary'!$D$7)^BI$29))),(_xlfn.WEIBULL.DIST(BI$29,$L147,$K147,FALSE)*$S147*((1+'Inputs &amp; Summary'!$D$7)^BI$29))),IF($M147=Lists!$H$3,IF($K147&lt;1,((($R147*(1-$E147)+$Q147*(1-$F147))/$K147)*((1+'Inputs &amp; Summary'!$D$7)^BI$29)),((INT(BI$29/$K147)-INT((BI$29-1)/$K147))*($R147*(1-$E147)+$Q147*(1-$F147))*((1+'Inputs &amp; Summary'!$D$7)^BI$29))),((_xlfn.WEIBULL.DIST(BI$29,$L147,$K147,FALSE)*($R147*(1-$E147)+$Q147*(1-$F147))*((1+'Inputs &amp; Summary'!$D$7)^BI$29))))))</f>
        <v>0</v>
      </c>
      <c r="BJ147" s="114">
        <f>$D147*IF(BJ$29&gt;'Inputs &amp; Summary'!$D$5,0,IF(BJ$29&gt;VLOOKUP($G147,Lists!$J$17:$K$21,2),IF($M147=Lists!$H$3,IF($K147&lt;1,(($S147/$K147)*((1+'Inputs &amp; Summary'!$D$7)^BJ$29)),((INT(BJ$29/$K147)-INT((BJ$29-1)/$K147))*$S147*((1+'Inputs &amp; Summary'!$D$7)^BJ$29))),(_xlfn.WEIBULL.DIST(BJ$29,$L147,$K147,FALSE)*$S147*((1+'Inputs &amp; Summary'!$D$7)^BJ$29))),IF($M147=Lists!$H$3,IF($K147&lt;1,((($R147*(1-$E147)+$Q147*(1-$F147))/$K147)*((1+'Inputs &amp; Summary'!$D$7)^BJ$29)),((INT(BJ$29/$K147)-INT((BJ$29-1)/$K147))*($R147*(1-$E147)+$Q147*(1-$F147))*((1+'Inputs &amp; Summary'!$D$7)^BJ$29))),((_xlfn.WEIBULL.DIST(BJ$29,$L147,$K147,FALSE)*($R147*(1-$E147)+$Q147*(1-$F147))*((1+'Inputs &amp; Summary'!$D$7)^BJ$29))))))</f>
        <v>0</v>
      </c>
      <c r="BK147" s="114">
        <f>$D147*IF(BK$29&gt;'Inputs &amp; Summary'!$D$5,0,IF(BK$29&gt;VLOOKUP($G147,Lists!$J$17:$K$21,2),IF($M147=Lists!$H$3,IF($K147&lt;1,(($S147/$K147)*((1+'Inputs &amp; Summary'!$D$7)^BK$29)),((INT(BK$29/$K147)-INT((BK$29-1)/$K147))*$S147*((1+'Inputs &amp; Summary'!$D$7)^BK$29))),(_xlfn.WEIBULL.DIST(BK$29,$L147,$K147,FALSE)*$S147*((1+'Inputs &amp; Summary'!$D$7)^BK$29))),IF($M147=Lists!$H$3,IF($K147&lt;1,((($R147*(1-$E147)+$Q147*(1-$F147))/$K147)*((1+'Inputs &amp; Summary'!$D$7)^BK$29)),((INT(BK$29/$K147)-INT((BK$29-1)/$K147))*($R147*(1-$E147)+$Q147*(1-$F147))*((1+'Inputs &amp; Summary'!$D$7)^BK$29))),((_xlfn.WEIBULL.DIST(BK$29,$L147,$K147,FALSE)*($R147*(1-$E147)+$Q147*(1-$F147))*((1+'Inputs &amp; Summary'!$D$7)^BK$29))))))</f>
        <v>0</v>
      </c>
      <c r="BL147" s="114">
        <f>$D147*IF(BL$29&gt;'Inputs &amp; Summary'!$D$5,0,IF(BL$29&gt;VLOOKUP($G147,Lists!$J$17:$K$21,2),IF($M147=Lists!$H$3,IF($K147&lt;1,(($S147/$K147)*((1+'Inputs &amp; Summary'!$D$7)^BL$29)),((INT(BL$29/$K147)-INT((BL$29-1)/$K147))*$S147*((1+'Inputs &amp; Summary'!$D$7)^BL$29))),(_xlfn.WEIBULL.DIST(BL$29,$L147,$K147,FALSE)*$S147*((1+'Inputs &amp; Summary'!$D$7)^BL$29))),IF($M147=Lists!$H$3,IF($K147&lt;1,((($R147*(1-$E147)+$Q147*(1-$F147))/$K147)*((1+'Inputs &amp; Summary'!$D$7)^BL$29)),((INT(BL$29/$K147)-INT((BL$29-1)/$K147))*($R147*(1-$E147)+$Q147*(1-$F147))*((1+'Inputs &amp; Summary'!$D$7)^BL$29))),((_xlfn.WEIBULL.DIST(BL$29,$L147,$K147,FALSE)*($R147*(1-$E147)+$Q147*(1-$F147))*((1+'Inputs &amp; Summary'!$D$7)^BL$29))))))</f>
        <v>0</v>
      </c>
    </row>
    <row r="148" spans="1:64" x14ac:dyDescent="0.3">
      <c r="A148" s="79" t="s">
        <v>248</v>
      </c>
      <c r="B148" s="33" t="s">
        <v>152</v>
      </c>
      <c r="C148" s="33" t="s">
        <v>39</v>
      </c>
      <c r="D148" s="115">
        <v>0</v>
      </c>
      <c r="E148" s="68">
        <v>1</v>
      </c>
      <c r="F148" s="68">
        <v>1</v>
      </c>
      <c r="G148" s="213" t="s">
        <v>433</v>
      </c>
      <c r="H148" s="34"/>
      <c r="I148" s="34" t="s">
        <v>94</v>
      </c>
      <c r="J148" s="33">
        <f>VLOOKUP(I148,'Labor Rates'!$A$1:$B$16,2)</f>
        <v>21.23076923076923</v>
      </c>
      <c r="K148" s="35">
        <v>25</v>
      </c>
      <c r="L148" s="35">
        <v>3</v>
      </c>
      <c r="M148" s="36" t="s">
        <v>249</v>
      </c>
      <c r="N148" s="84">
        <f>'Inputs &amp; Summary'!$D$44</f>
        <v>103.04449648711943</v>
      </c>
      <c r="O148" s="35">
        <v>0.5</v>
      </c>
      <c r="P148" s="5">
        <v>120</v>
      </c>
      <c r="Q148" s="73">
        <f t="shared" si="21"/>
        <v>1093.8569627094216</v>
      </c>
      <c r="R148" s="73">
        <f t="shared" si="22"/>
        <v>12365.339578454332</v>
      </c>
      <c r="S148" s="74">
        <f t="shared" si="23"/>
        <v>0</v>
      </c>
      <c r="T148" s="88"/>
      <c r="U148" s="80"/>
      <c r="V148" s="87">
        <f t="shared" si="24"/>
        <v>0</v>
      </c>
      <c r="W148" s="87">
        <f>NPV('Inputs &amp; Summary'!$D$6,Y148:BL148)</f>
        <v>0</v>
      </c>
      <c r="X148" s="90">
        <f t="shared" si="25"/>
        <v>0</v>
      </c>
      <c r="Y148" s="114">
        <f>$D148*IF(Y$29&gt;'Inputs &amp; Summary'!$D$5,0,IF(Y$29&gt;VLOOKUP($G148,Lists!$J$17:$K$21,2),IF($M148=Lists!$H$3,IF($K148&lt;1,(($S148/$K148)*((1+'Inputs &amp; Summary'!$D$7)^Y$29)),((INT(Y$29/$K148)-INT((Y$29-1)/$K148))*$S148*((1+'Inputs &amp; Summary'!$D$7)^Y$29))),(_xlfn.WEIBULL.DIST(Y$29,$L148,$K148,FALSE)*$S148*((1+'Inputs &amp; Summary'!$D$7)^Y$29))),IF($M148=Lists!$H$3,IF($K148&lt;1,((($R148*(1-$E148)+$Q148*(1-$F148))/$K148)*((1+'Inputs &amp; Summary'!$D$7)^Y$29)),((INT(Y$29/$K148)-INT((Y$29-1)/$K148))*($R148*(1-$E148)+$Q148*(1-$F148))*((1+'Inputs &amp; Summary'!$D$7)^Y$29))),((_xlfn.WEIBULL.DIST(Y$29,$L148,$K148,FALSE)*($R148*(1-$E148)+$Q148*(1-$F148))*((1+'Inputs &amp; Summary'!$D$7)^Y$29))))))</f>
        <v>0</v>
      </c>
      <c r="Z148" s="114">
        <f>$D148*IF(Z$29&gt;'Inputs &amp; Summary'!$D$5,0,IF(Z$29&gt;VLOOKUP($G148,Lists!$J$17:$K$21,2),IF($M148=Lists!$H$3,IF($K148&lt;1,(($S148/$K148)*((1+'Inputs &amp; Summary'!$D$7)^Z$29)),((INT(Z$29/$K148)-INT((Z$29-1)/$K148))*$S148*((1+'Inputs &amp; Summary'!$D$7)^Z$29))),(_xlfn.WEIBULL.DIST(Z$29,$L148,$K148,FALSE)*$S148*((1+'Inputs &amp; Summary'!$D$7)^Z$29))),IF($M148=Lists!$H$3,IF($K148&lt;1,((($R148*(1-$E148)+$Q148*(1-$F148))/$K148)*((1+'Inputs &amp; Summary'!$D$7)^Z$29)),((INT(Z$29/$K148)-INT((Z$29-1)/$K148))*($R148*(1-$E148)+$Q148*(1-$F148))*((1+'Inputs &amp; Summary'!$D$7)^Z$29))),((_xlfn.WEIBULL.DIST(Z$29,$L148,$K148,FALSE)*($R148*(1-$E148)+$Q148*(1-$F148))*((1+'Inputs &amp; Summary'!$D$7)^Z$29))))))</f>
        <v>0</v>
      </c>
      <c r="AA148" s="114">
        <f>$D148*IF(AA$29&gt;'Inputs &amp; Summary'!$D$5,0,IF(AA$29&gt;VLOOKUP($G148,Lists!$J$17:$K$21,2),IF($M148=Lists!$H$3,IF($K148&lt;1,(($S148/$K148)*((1+'Inputs &amp; Summary'!$D$7)^AA$29)),((INT(AA$29/$K148)-INT((AA$29-1)/$K148))*$S148*((1+'Inputs &amp; Summary'!$D$7)^AA$29))),(_xlfn.WEIBULL.DIST(AA$29,$L148,$K148,FALSE)*$S148*((1+'Inputs &amp; Summary'!$D$7)^AA$29))),IF($M148=Lists!$H$3,IF($K148&lt;1,((($R148*(1-$E148)+$Q148*(1-$F148))/$K148)*((1+'Inputs &amp; Summary'!$D$7)^AA$29)),((INT(AA$29/$K148)-INT((AA$29-1)/$K148))*($R148*(1-$E148)+$Q148*(1-$F148))*((1+'Inputs &amp; Summary'!$D$7)^AA$29))),((_xlfn.WEIBULL.DIST(AA$29,$L148,$K148,FALSE)*($R148*(1-$E148)+$Q148*(1-$F148))*((1+'Inputs &amp; Summary'!$D$7)^AA$29))))))</f>
        <v>0</v>
      </c>
      <c r="AB148" s="114">
        <f>$D148*IF(AB$29&gt;'Inputs &amp; Summary'!$D$5,0,IF(AB$29&gt;VLOOKUP($G148,Lists!$J$17:$K$21,2),IF($M148=Lists!$H$3,IF($K148&lt;1,(($S148/$K148)*((1+'Inputs &amp; Summary'!$D$7)^AB$29)),((INT(AB$29/$K148)-INT((AB$29-1)/$K148))*$S148*((1+'Inputs &amp; Summary'!$D$7)^AB$29))),(_xlfn.WEIBULL.DIST(AB$29,$L148,$K148,FALSE)*$S148*((1+'Inputs &amp; Summary'!$D$7)^AB$29))),IF($M148=Lists!$H$3,IF($K148&lt;1,((($R148*(1-$E148)+$Q148*(1-$F148))/$K148)*((1+'Inputs &amp; Summary'!$D$7)^AB$29)),((INT(AB$29/$K148)-INT((AB$29-1)/$K148))*($R148*(1-$E148)+$Q148*(1-$F148))*((1+'Inputs &amp; Summary'!$D$7)^AB$29))),((_xlfn.WEIBULL.DIST(AB$29,$L148,$K148,FALSE)*($R148*(1-$E148)+$Q148*(1-$F148))*((1+'Inputs &amp; Summary'!$D$7)^AB$29))))))</f>
        <v>0</v>
      </c>
      <c r="AC148" s="114">
        <f>$D148*IF(AC$29&gt;'Inputs &amp; Summary'!$D$5,0,IF(AC$29&gt;VLOOKUP($G148,Lists!$J$17:$K$21,2),IF($M148=Lists!$H$3,IF($K148&lt;1,(($S148/$K148)*((1+'Inputs &amp; Summary'!$D$7)^AC$29)),((INT(AC$29/$K148)-INT((AC$29-1)/$K148))*$S148*((1+'Inputs &amp; Summary'!$D$7)^AC$29))),(_xlfn.WEIBULL.DIST(AC$29,$L148,$K148,FALSE)*$S148*((1+'Inputs &amp; Summary'!$D$7)^AC$29))),IF($M148=Lists!$H$3,IF($K148&lt;1,((($R148*(1-$E148)+$Q148*(1-$F148))/$K148)*((1+'Inputs &amp; Summary'!$D$7)^AC$29)),((INT(AC$29/$K148)-INT((AC$29-1)/$K148))*($R148*(1-$E148)+$Q148*(1-$F148))*((1+'Inputs &amp; Summary'!$D$7)^AC$29))),((_xlfn.WEIBULL.DIST(AC$29,$L148,$K148,FALSE)*($R148*(1-$E148)+$Q148*(1-$F148))*((1+'Inputs &amp; Summary'!$D$7)^AC$29))))))</f>
        <v>0</v>
      </c>
      <c r="AD148" s="114">
        <f>$D148*IF(AD$29&gt;'Inputs &amp; Summary'!$D$5,0,IF(AD$29&gt;VLOOKUP($G148,Lists!$J$17:$K$21,2),IF($M148=Lists!$H$3,IF($K148&lt;1,(($S148/$K148)*((1+'Inputs &amp; Summary'!$D$7)^AD$29)),((INT(AD$29/$K148)-INT((AD$29-1)/$K148))*$S148*((1+'Inputs &amp; Summary'!$D$7)^AD$29))),(_xlfn.WEIBULL.DIST(AD$29,$L148,$K148,FALSE)*$S148*((1+'Inputs &amp; Summary'!$D$7)^AD$29))),IF($M148=Lists!$H$3,IF($K148&lt;1,((($R148*(1-$E148)+$Q148*(1-$F148))/$K148)*((1+'Inputs &amp; Summary'!$D$7)^AD$29)),((INT(AD$29/$K148)-INT((AD$29-1)/$K148))*($R148*(1-$E148)+$Q148*(1-$F148))*((1+'Inputs &amp; Summary'!$D$7)^AD$29))),((_xlfn.WEIBULL.DIST(AD$29,$L148,$K148,FALSE)*($R148*(1-$E148)+$Q148*(1-$F148))*((1+'Inputs &amp; Summary'!$D$7)^AD$29))))))</f>
        <v>0</v>
      </c>
      <c r="AE148" s="114">
        <f>$D148*IF(AE$29&gt;'Inputs &amp; Summary'!$D$5,0,IF(AE$29&gt;VLOOKUP($G148,Lists!$J$17:$K$21,2),IF($M148=Lists!$H$3,IF($K148&lt;1,(($S148/$K148)*((1+'Inputs &amp; Summary'!$D$7)^AE$29)),((INT(AE$29/$K148)-INT((AE$29-1)/$K148))*$S148*((1+'Inputs &amp; Summary'!$D$7)^AE$29))),(_xlfn.WEIBULL.DIST(AE$29,$L148,$K148,FALSE)*$S148*((1+'Inputs &amp; Summary'!$D$7)^AE$29))),IF($M148=Lists!$H$3,IF($K148&lt;1,((($R148*(1-$E148)+$Q148*(1-$F148))/$K148)*((1+'Inputs &amp; Summary'!$D$7)^AE$29)),((INT(AE$29/$K148)-INT((AE$29-1)/$K148))*($R148*(1-$E148)+$Q148*(1-$F148))*((1+'Inputs &amp; Summary'!$D$7)^AE$29))),((_xlfn.WEIBULL.DIST(AE$29,$L148,$K148,FALSE)*($R148*(1-$E148)+$Q148*(1-$F148))*((1+'Inputs &amp; Summary'!$D$7)^AE$29))))))</f>
        <v>0</v>
      </c>
      <c r="AF148" s="114">
        <f>$D148*IF(AF$29&gt;'Inputs &amp; Summary'!$D$5,0,IF(AF$29&gt;VLOOKUP($G148,Lists!$J$17:$K$21,2),IF($M148=Lists!$H$3,IF($K148&lt;1,(($S148/$K148)*((1+'Inputs &amp; Summary'!$D$7)^AF$29)),((INT(AF$29/$K148)-INT((AF$29-1)/$K148))*$S148*((1+'Inputs &amp; Summary'!$D$7)^AF$29))),(_xlfn.WEIBULL.DIST(AF$29,$L148,$K148,FALSE)*$S148*((1+'Inputs &amp; Summary'!$D$7)^AF$29))),IF($M148=Lists!$H$3,IF($K148&lt;1,((($R148*(1-$E148)+$Q148*(1-$F148))/$K148)*((1+'Inputs &amp; Summary'!$D$7)^AF$29)),((INT(AF$29/$K148)-INT((AF$29-1)/$K148))*($R148*(1-$E148)+$Q148*(1-$F148))*((1+'Inputs &amp; Summary'!$D$7)^AF$29))),((_xlfn.WEIBULL.DIST(AF$29,$L148,$K148,FALSE)*($R148*(1-$E148)+$Q148*(1-$F148))*((1+'Inputs &amp; Summary'!$D$7)^AF$29))))))</f>
        <v>0</v>
      </c>
      <c r="AG148" s="114">
        <f>$D148*IF(AG$29&gt;'Inputs &amp; Summary'!$D$5,0,IF(AG$29&gt;VLOOKUP($G148,Lists!$J$17:$K$21,2),IF($M148=Lists!$H$3,IF($K148&lt;1,(($S148/$K148)*((1+'Inputs &amp; Summary'!$D$7)^AG$29)),((INT(AG$29/$K148)-INT((AG$29-1)/$K148))*$S148*((1+'Inputs &amp; Summary'!$D$7)^AG$29))),(_xlfn.WEIBULL.DIST(AG$29,$L148,$K148,FALSE)*$S148*((1+'Inputs &amp; Summary'!$D$7)^AG$29))),IF($M148=Lists!$H$3,IF($K148&lt;1,((($R148*(1-$E148)+$Q148*(1-$F148))/$K148)*((1+'Inputs &amp; Summary'!$D$7)^AG$29)),((INT(AG$29/$K148)-INT((AG$29-1)/$K148))*($R148*(1-$E148)+$Q148*(1-$F148))*((1+'Inputs &amp; Summary'!$D$7)^AG$29))),((_xlfn.WEIBULL.DIST(AG$29,$L148,$K148,FALSE)*($R148*(1-$E148)+$Q148*(1-$F148))*((1+'Inputs &amp; Summary'!$D$7)^AG$29))))))</f>
        <v>0</v>
      </c>
      <c r="AH148" s="114">
        <f>$D148*IF(AH$29&gt;'Inputs &amp; Summary'!$D$5,0,IF(AH$29&gt;VLOOKUP($G148,Lists!$J$17:$K$21,2),IF($M148=Lists!$H$3,IF($K148&lt;1,(($S148/$K148)*((1+'Inputs &amp; Summary'!$D$7)^AH$29)),((INT(AH$29/$K148)-INT((AH$29-1)/$K148))*$S148*((1+'Inputs &amp; Summary'!$D$7)^AH$29))),(_xlfn.WEIBULL.DIST(AH$29,$L148,$K148,FALSE)*$S148*((1+'Inputs &amp; Summary'!$D$7)^AH$29))),IF($M148=Lists!$H$3,IF($K148&lt;1,((($R148*(1-$E148)+$Q148*(1-$F148))/$K148)*((1+'Inputs &amp; Summary'!$D$7)^AH$29)),((INT(AH$29/$K148)-INT((AH$29-1)/$K148))*($R148*(1-$E148)+$Q148*(1-$F148))*((1+'Inputs &amp; Summary'!$D$7)^AH$29))),((_xlfn.WEIBULL.DIST(AH$29,$L148,$K148,FALSE)*($R148*(1-$E148)+$Q148*(1-$F148))*((1+'Inputs &amp; Summary'!$D$7)^AH$29))))))</f>
        <v>0</v>
      </c>
      <c r="AI148" s="114">
        <f>$D148*IF(AI$29&gt;'Inputs &amp; Summary'!$D$5,0,IF(AI$29&gt;VLOOKUP($G148,Lists!$J$17:$K$21,2),IF($M148=Lists!$H$3,IF($K148&lt;1,(($S148/$K148)*((1+'Inputs &amp; Summary'!$D$7)^AI$29)),((INT(AI$29/$K148)-INT((AI$29-1)/$K148))*$S148*((1+'Inputs &amp; Summary'!$D$7)^AI$29))),(_xlfn.WEIBULL.DIST(AI$29,$L148,$K148,FALSE)*$S148*((1+'Inputs &amp; Summary'!$D$7)^AI$29))),IF($M148=Lists!$H$3,IF($K148&lt;1,((($R148*(1-$E148)+$Q148*(1-$F148))/$K148)*((1+'Inputs &amp; Summary'!$D$7)^AI$29)),((INT(AI$29/$K148)-INT((AI$29-1)/$K148))*($R148*(1-$E148)+$Q148*(1-$F148))*((1+'Inputs &amp; Summary'!$D$7)^AI$29))),((_xlfn.WEIBULL.DIST(AI$29,$L148,$K148,FALSE)*($R148*(1-$E148)+$Q148*(1-$F148))*((1+'Inputs &amp; Summary'!$D$7)^AI$29))))))</f>
        <v>0</v>
      </c>
      <c r="AJ148" s="114">
        <f>$D148*IF(AJ$29&gt;'Inputs &amp; Summary'!$D$5,0,IF(AJ$29&gt;VLOOKUP($G148,Lists!$J$17:$K$21,2),IF($M148=Lists!$H$3,IF($K148&lt;1,(($S148/$K148)*((1+'Inputs &amp; Summary'!$D$7)^AJ$29)),((INT(AJ$29/$K148)-INT((AJ$29-1)/$K148))*$S148*((1+'Inputs &amp; Summary'!$D$7)^AJ$29))),(_xlfn.WEIBULL.DIST(AJ$29,$L148,$K148,FALSE)*$S148*((1+'Inputs &amp; Summary'!$D$7)^AJ$29))),IF($M148=Lists!$H$3,IF($K148&lt;1,((($R148*(1-$E148)+$Q148*(1-$F148))/$K148)*((1+'Inputs &amp; Summary'!$D$7)^AJ$29)),((INT(AJ$29/$K148)-INT((AJ$29-1)/$K148))*($R148*(1-$E148)+$Q148*(1-$F148))*((1+'Inputs &amp; Summary'!$D$7)^AJ$29))),((_xlfn.WEIBULL.DIST(AJ$29,$L148,$K148,FALSE)*($R148*(1-$E148)+$Q148*(1-$F148))*((1+'Inputs &amp; Summary'!$D$7)^AJ$29))))))</f>
        <v>0</v>
      </c>
      <c r="AK148" s="114">
        <f>$D148*IF(AK$29&gt;'Inputs &amp; Summary'!$D$5,0,IF(AK$29&gt;VLOOKUP($G148,Lists!$J$17:$K$21,2),IF($M148=Lists!$H$3,IF($K148&lt;1,(($S148/$K148)*((1+'Inputs &amp; Summary'!$D$7)^AK$29)),((INT(AK$29/$K148)-INT((AK$29-1)/$K148))*$S148*((1+'Inputs &amp; Summary'!$D$7)^AK$29))),(_xlfn.WEIBULL.DIST(AK$29,$L148,$K148,FALSE)*$S148*((1+'Inputs &amp; Summary'!$D$7)^AK$29))),IF($M148=Lists!$H$3,IF($K148&lt;1,((($R148*(1-$E148)+$Q148*(1-$F148))/$K148)*((1+'Inputs &amp; Summary'!$D$7)^AK$29)),((INT(AK$29/$K148)-INT((AK$29-1)/$K148))*($R148*(1-$E148)+$Q148*(1-$F148))*((1+'Inputs &amp; Summary'!$D$7)^AK$29))),((_xlfn.WEIBULL.DIST(AK$29,$L148,$K148,FALSE)*($R148*(1-$E148)+$Q148*(1-$F148))*((1+'Inputs &amp; Summary'!$D$7)^AK$29))))))</f>
        <v>0</v>
      </c>
      <c r="AL148" s="114">
        <f>$D148*IF(AL$29&gt;'Inputs &amp; Summary'!$D$5,0,IF(AL$29&gt;VLOOKUP($G148,Lists!$J$17:$K$21,2),IF($M148=Lists!$H$3,IF($K148&lt;1,(($S148/$K148)*((1+'Inputs &amp; Summary'!$D$7)^AL$29)),((INT(AL$29/$K148)-INT((AL$29-1)/$K148))*$S148*((1+'Inputs &amp; Summary'!$D$7)^AL$29))),(_xlfn.WEIBULL.DIST(AL$29,$L148,$K148,FALSE)*$S148*((1+'Inputs &amp; Summary'!$D$7)^AL$29))),IF($M148=Lists!$H$3,IF($K148&lt;1,((($R148*(1-$E148)+$Q148*(1-$F148))/$K148)*((1+'Inputs &amp; Summary'!$D$7)^AL$29)),((INT(AL$29/$K148)-INT((AL$29-1)/$K148))*($R148*(1-$E148)+$Q148*(1-$F148))*((1+'Inputs &amp; Summary'!$D$7)^AL$29))),((_xlfn.WEIBULL.DIST(AL$29,$L148,$K148,FALSE)*($R148*(1-$E148)+$Q148*(1-$F148))*((1+'Inputs &amp; Summary'!$D$7)^AL$29))))))</f>
        <v>0</v>
      </c>
      <c r="AM148" s="114">
        <f>$D148*IF(AM$29&gt;'Inputs &amp; Summary'!$D$5,0,IF(AM$29&gt;VLOOKUP($G148,Lists!$J$17:$K$21,2),IF($M148=Lists!$H$3,IF($K148&lt;1,(($S148/$K148)*((1+'Inputs &amp; Summary'!$D$7)^AM$29)),((INT(AM$29/$K148)-INT((AM$29-1)/$K148))*$S148*((1+'Inputs &amp; Summary'!$D$7)^AM$29))),(_xlfn.WEIBULL.DIST(AM$29,$L148,$K148,FALSE)*$S148*((1+'Inputs &amp; Summary'!$D$7)^AM$29))),IF($M148=Lists!$H$3,IF($K148&lt;1,((($R148*(1-$E148)+$Q148*(1-$F148))/$K148)*((1+'Inputs &amp; Summary'!$D$7)^AM$29)),((INT(AM$29/$K148)-INT((AM$29-1)/$K148))*($R148*(1-$E148)+$Q148*(1-$F148))*((1+'Inputs &amp; Summary'!$D$7)^AM$29))),((_xlfn.WEIBULL.DIST(AM$29,$L148,$K148,FALSE)*($R148*(1-$E148)+$Q148*(1-$F148))*((1+'Inputs &amp; Summary'!$D$7)^AM$29))))))</f>
        <v>0</v>
      </c>
      <c r="AN148" s="114">
        <f>$D148*IF(AN$29&gt;'Inputs &amp; Summary'!$D$5,0,IF(AN$29&gt;VLOOKUP($G148,Lists!$J$17:$K$21,2),IF($M148=Lists!$H$3,IF($K148&lt;1,(($S148/$K148)*((1+'Inputs &amp; Summary'!$D$7)^AN$29)),((INT(AN$29/$K148)-INT((AN$29-1)/$K148))*$S148*((1+'Inputs &amp; Summary'!$D$7)^AN$29))),(_xlfn.WEIBULL.DIST(AN$29,$L148,$K148,FALSE)*$S148*((1+'Inputs &amp; Summary'!$D$7)^AN$29))),IF($M148=Lists!$H$3,IF($K148&lt;1,((($R148*(1-$E148)+$Q148*(1-$F148))/$K148)*((1+'Inputs &amp; Summary'!$D$7)^AN$29)),((INT(AN$29/$K148)-INT((AN$29-1)/$K148))*($R148*(1-$E148)+$Q148*(1-$F148))*((1+'Inputs &amp; Summary'!$D$7)^AN$29))),((_xlfn.WEIBULL.DIST(AN$29,$L148,$K148,FALSE)*($R148*(1-$E148)+$Q148*(1-$F148))*((1+'Inputs &amp; Summary'!$D$7)^AN$29))))))</f>
        <v>0</v>
      </c>
      <c r="AO148" s="114">
        <f>$D148*IF(AO$29&gt;'Inputs &amp; Summary'!$D$5,0,IF(AO$29&gt;VLOOKUP($G148,Lists!$J$17:$K$21,2),IF($M148=Lists!$H$3,IF($K148&lt;1,(($S148/$K148)*((1+'Inputs &amp; Summary'!$D$7)^AO$29)),((INT(AO$29/$K148)-INT((AO$29-1)/$K148))*$S148*((1+'Inputs &amp; Summary'!$D$7)^AO$29))),(_xlfn.WEIBULL.DIST(AO$29,$L148,$K148,FALSE)*$S148*((1+'Inputs &amp; Summary'!$D$7)^AO$29))),IF($M148=Lists!$H$3,IF($K148&lt;1,((($R148*(1-$E148)+$Q148*(1-$F148))/$K148)*((1+'Inputs &amp; Summary'!$D$7)^AO$29)),((INT(AO$29/$K148)-INT((AO$29-1)/$K148))*($R148*(1-$E148)+$Q148*(1-$F148))*((1+'Inputs &amp; Summary'!$D$7)^AO$29))),((_xlfn.WEIBULL.DIST(AO$29,$L148,$K148,FALSE)*($R148*(1-$E148)+$Q148*(1-$F148))*((1+'Inputs &amp; Summary'!$D$7)^AO$29))))))</f>
        <v>0</v>
      </c>
      <c r="AP148" s="114">
        <f>$D148*IF(AP$29&gt;'Inputs &amp; Summary'!$D$5,0,IF(AP$29&gt;VLOOKUP($G148,Lists!$J$17:$K$21,2),IF($M148=Lists!$H$3,IF($K148&lt;1,(($S148/$K148)*((1+'Inputs &amp; Summary'!$D$7)^AP$29)),((INT(AP$29/$K148)-INT((AP$29-1)/$K148))*$S148*((1+'Inputs &amp; Summary'!$D$7)^AP$29))),(_xlfn.WEIBULL.DIST(AP$29,$L148,$K148,FALSE)*$S148*((1+'Inputs &amp; Summary'!$D$7)^AP$29))),IF($M148=Lists!$H$3,IF($K148&lt;1,((($R148*(1-$E148)+$Q148*(1-$F148))/$K148)*((1+'Inputs &amp; Summary'!$D$7)^AP$29)),((INT(AP$29/$K148)-INT((AP$29-1)/$K148))*($R148*(1-$E148)+$Q148*(1-$F148))*((1+'Inputs &amp; Summary'!$D$7)^AP$29))),((_xlfn.WEIBULL.DIST(AP$29,$L148,$K148,FALSE)*($R148*(1-$E148)+$Q148*(1-$F148))*((1+'Inputs &amp; Summary'!$D$7)^AP$29))))))</f>
        <v>0</v>
      </c>
      <c r="AQ148" s="114">
        <f>$D148*IF(AQ$29&gt;'Inputs &amp; Summary'!$D$5,0,IF(AQ$29&gt;VLOOKUP($G148,Lists!$J$17:$K$21,2),IF($M148=Lists!$H$3,IF($K148&lt;1,(($S148/$K148)*((1+'Inputs &amp; Summary'!$D$7)^AQ$29)),((INT(AQ$29/$K148)-INT((AQ$29-1)/$K148))*$S148*((1+'Inputs &amp; Summary'!$D$7)^AQ$29))),(_xlfn.WEIBULL.DIST(AQ$29,$L148,$K148,FALSE)*$S148*((1+'Inputs &amp; Summary'!$D$7)^AQ$29))),IF($M148=Lists!$H$3,IF($K148&lt;1,((($R148*(1-$E148)+$Q148*(1-$F148))/$K148)*((1+'Inputs &amp; Summary'!$D$7)^AQ$29)),((INT(AQ$29/$K148)-INT((AQ$29-1)/$K148))*($R148*(1-$E148)+$Q148*(1-$F148))*((1+'Inputs &amp; Summary'!$D$7)^AQ$29))),((_xlfn.WEIBULL.DIST(AQ$29,$L148,$K148,FALSE)*($R148*(1-$E148)+$Q148*(1-$F148))*((1+'Inputs &amp; Summary'!$D$7)^AQ$29))))))</f>
        <v>0</v>
      </c>
      <c r="AR148" s="114">
        <f>$D148*IF(AR$29&gt;'Inputs &amp; Summary'!$D$5,0,IF(AR$29&gt;VLOOKUP($G148,Lists!$J$17:$K$21,2),IF($M148=Lists!$H$3,IF($K148&lt;1,(($S148/$K148)*((1+'Inputs &amp; Summary'!$D$7)^AR$29)),((INT(AR$29/$K148)-INT((AR$29-1)/$K148))*$S148*((1+'Inputs &amp; Summary'!$D$7)^AR$29))),(_xlfn.WEIBULL.DIST(AR$29,$L148,$K148,FALSE)*$S148*((1+'Inputs &amp; Summary'!$D$7)^AR$29))),IF($M148=Lists!$H$3,IF($K148&lt;1,((($R148*(1-$E148)+$Q148*(1-$F148))/$K148)*((1+'Inputs &amp; Summary'!$D$7)^AR$29)),((INT(AR$29/$K148)-INT((AR$29-1)/$K148))*($R148*(1-$E148)+$Q148*(1-$F148))*((1+'Inputs &amp; Summary'!$D$7)^AR$29))),((_xlfn.WEIBULL.DIST(AR$29,$L148,$K148,FALSE)*($R148*(1-$E148)+$Q148*(1-$F148))*((1+'Inputs &amp; Summary'!$D$7)^AR$29))))))</f>
        <v>0</v>
      </c>
      <c r="AS148" s="114">
        <f>$D148*IF(AS$29&gt;'Inputs &amp; Summary'!$D$5,0,IF(AS$29&gt;VLOOKUP($G148,Lists!$J$17:$K$21,2),IF($M148=Lists!$H$3,IF($K148&lt;1,(($S148/$K148)*((1+'Inputs &amp; Summary'!$D$7)^AS$29)),((INT(AS$29/$K148)-INT((AS$29-1)/$K148))*$S148*((1+'Inputs &amp; Summary'!$D$7)^AS$29))),(_xlfn.WEIBULL.DIST(AS$29,$L148,$K148,FALSE)*$S148*((1+'Inputs &amp; Summary'!$D$7)^AS$29))),IF($M148=Lists!$H$3,IF($K148&lt;1,((($R148*(1-$E148)+$Q148*(1-$F148))/$K148)*((1+'Inputs &amp; Summary'!$D$7)^AS$29)),((INT(AS$29/$K148)-INT((AS$29-1)/$K148))*($R148*(1-$E148)+$Q148*(1-$F148))*((1+'Inputs &amp; Summary'!$D$7)^AS$29))),((_xlfn.WEIBULL.DIST(AS$29,$L148,$K148,FALSE)*($R148*(1-$E148)+$Q148*(1-$F148))*((1+'Inputs &amp; Summary'!$D$7)^AS$29))))))</f>
        <v>0</v>
      </c>
      <c r="AT148" s="114">
        <f>$D148*IF(AT$29&gt;'Inputs &amp; Summary'!$D$5,0,IF(AT$29&gt;VLOOKUP($G148,Lists!$J$17:$K$21,2),IF($M148=Lists!$H$3,IF($K148&lt;1,(($S148/$K148)*((1+'Inputs &amp; Summary'!$D$7)^AT$29)),((INT(AT$29/$K148)-INT((AT$29-1)/$K148))*$S148*((1+'Inputs &amp; Summary'!$D$7)^AT$29))),(_xlfn.WEIBULL.DIST(AT$29,$L148,$K148,FALSE)*$S148*((1+'Inputs &amp; Summary'!$D$7)^AT$29))),IF($M148=Lists!$H$3,IF($K148&lt;1,((($R148*(1-$E148)+$Q148*(1-$F148))/$K148)*((1+'Inputs &amp; Summary'!$D$7)^AT$29)),((INT(AT$29/$K148)-INT((AT$29-1)/$K148))*($R148*(1-$E148)+$Q148*(1-$F148))*((1+'Inputs &amp; Summary'!$D$7)^AT$29))),((_xlfn.WEIBULL.DIST(AT$29,$L148,$K148,FALSE)*($R148*(1-$E148)+$Q148*(1-$F148))*((1+'Inputs &amp; Summary'!$D$7)^AT$29))))))</f>
        <v>0</v>
      </c>
      <c r="AU148" s="114">
        <f>$D148*IF(AU$29&gt;'Inputs &amp; Summary'!$D$5,0,IF(AU$29&gt;VLOOKUP($G148,Lists!$J$17:$K$21,2),IF($M148=Lists!$H$3,IF($K148&lt;1,(($S148/$K148)*((1+'Inputs &amp; Summary'!$D$7)^AU$29)),((INT(AU$29/$K148)-INT((AU$29-1)/$K148))*$S148*((1+'Inputs &amp; Summary'!$D$7)^AU$29))),(_xlfn.WEIBULL.DIST(AU$29,$L148,$K148,FALSE)*$S148*((1+'Inputs &amp; Summary'!$D$7)^AU$29))),IF($M148=Lists!$H$3,IF($K148&lt;1,((($R148*(1-$E148)+$Q148*(1-$F148))/$K148)*((1+'Inputs &amp; Summary'!$D$7)^AU$29)),((INT(AU$29/$K148)-INT((AU$29-1)/$K148))*($R148*(1-$E148)+$Q148*(1-$F148))*((1+'Inputs &amp; Summary'!$D$7)^AU$29))),((_xlfn.WEIBULL.DIST(AU$29,$L148,$K148,FALSE)*($R148*(1-$E148)+$Q148*(1-$F148))*((1+'Inputs &amp; Summary'!$D$7)^AU$29))))))</f>
        <v>0</v>
      </c>
      <c r="AV148" s="114">
        <f>$D148*IF(AV$29&gt;'Inputs &amp; Summary'!$D$5,0,IF(AV$29&gt;VLOOKUP($G148,Lists!$J$17:$K$21,2),IF($M148=Lists!$H$3,IF($K148&lt;1,(($S148/$K148)*((1+'Inputs &amp; Summary'!$D$7)^AV$29)),((INT(AV$29/$K148)-INT((AV$29-1)/$K148))*$S148*((1+'Inputs &amp; Summary'!$D$7)^AV$29))),(_xlfn.WEIBULL.DIST(AV$29,$L148,$K148,FALSE)*$S148*((1+'Inputs &amp; Summary'!$D$7)^AV$29))),IF($M148=Lists!$H$3,IF($K148&lt;1,((($R148*(1-$E148)+$Q148*(1-$F148))/$K148)*((1+'Inputs &amp; Summary'!$D$7)^AV$29)),((INT(AV$29/$K148)-INT((AV$29-1)/$K148))*($R148*(1-$E148)+$Q148*(1-$F148))*((1+'Inputs &amp; Summary'!$D$7)^AV$29))),((_xlfn.WEIBULL.DIST(AV$29,$L148,$K148,FALSE)*($R148*(1-$E148)+$Q148*(1-$F148))*((1+'Inputs &amp; Summary'!$D$7)^AV$29))))))</f>
        <v>0</v>
      </c>
      <c r="AW148" s="114">
        <f>$D148*IF(AW$29&gt;'Inputs &amp; Summary'!$D$5,0,IF(AW$29&gt;VLOOKUP($G148,Lists!$J$17:$K$21,2),IF($M148=Lists!$H$3,IF($K148&lt;1,(($S148/$K148)*((1+'Inputs &amp; Summary'!$D$7)^AW$29)),((INT(AW$29/$K148)-INT((AW$29-1)/$K148))*$S148*((1+'Inputs &amp; Summary'!$D$7)^AW$29))),(_xlfn.WEIBULL.DIST(AW$29,$L148,$K148,FALSE)*$S148*((1+'Inputs &amp; Summary'!$D$7)^AW$29))),IF($M148=Lists!$H$3,IF($K148&lt;1,((($R148*(1-$E148)+$Q148*(1-$F148))/$K148)*((1+'Inputs &amp; Summary'!$D$7)^AW$29)),((INT(AW$29/$K148)-INT((AW$29-1)/$K148))*($R148*(1-$E148)+$Q148*(1-$F148))*((1+'Inputs &amp; Summary'!$D$7)^AW$29))),((_xlfn.WEIBULL.DIST(AW$29,$L148,$K148,FALSE)*($R148*(1-$E148)+$Q148*(1-$F148))*((1+'Inputs &amp; Summary'!$D$7)^AW$29))))))</f>
        <v>0</v>
      </c>
      <c r="AX148" s="114">
        <f>$D148*IF(AX$29&gt;'Inputs &amp; Summary'!$D$5,0,IF(AX$29&gt;VLOOKUP($G148,Lists!$J$17:$K$21,2),IF($M148=Lists!$H$3,IF($K148&lt;1,(($S148/$K148)*((1+'Inputs &amp; Summary'!$D$7)^AX$29)),((INT(AX$29/$K148)-INT((AX$29-1)/$K148))*$S148*((1+'Inputs &amp; Summary'!$D$7)^AX$29))),(_xlfn.WEIBULL.DIST(AX$29,$L148,$K148,FALSE)*$S148*((1+'Inputs &amp; Summary'!$D$7)^AX$29))),IF($M148=Lists!$H$3,IF($K148&lt;1,((($R148*(1-$E148)+$Q148*(1-$F148))/$K148)*((1+'Inputs &amp; Summary'!$D$7)^AX$29)),((INT(AX$29/$K148)-INT((AX$29-1)/$K148))*($R148*(1-$E148)+$Q148*(1-$F148))*((1+'Inputs &amp; Summary'!$D$7)^AX$29))),((_xlfn.WEIBULL.DIST(AX$29,$L148,$K148,FALSE)*($R148*(1-$E148)+$Q148*(1-$F148))*((1+'Inputs &amp; Summary'!$D$7)^AX$29))))))</f>
        <v>0</v>
      </c>
      <c r="AY148" s="114">
        <f>$D148*IF(AY$29&gt;'Inputs &amp; Summary'!$D$5,0,IF(AY$29&gt;VLOOKUP($G148,Lists!$J$17:$K$21,2),IF($M148=Lists!$H$3,IF($K148&lt;1,(($S148/$K148)*((1+'Inputs &amp; Summary'!$D$7)^AY$29)),((INT(AY$29/$K148)-INT((AY$29-1)/$K148))*$S148*((1+'Inputs &amp; Summary'!$D$7)^AY$29))),(_xlfn.WEIBULL.DIST(AY$29,$L148,$K148,FALSE)*$S148*((1+'Inputs &amp; Summary'!$D$7)^AY$29))),IF($M148=Lists!$H$3,IF($K148&lt;1,((($R148*(1-$E148)+$Q148*(1-$F148))/$K148)*((1+'Inputs &amp; Summary'!$D$7)^AY$29)),((INT(AY$29/$K148)-INT((AY$29-1)/$K148))*($R148*(1-$E148)+$Q148*(1-$F148))*((1+'Inputs &amp; Summary'!$D$7)^AY$29))),((_xlfn.WEIBULL.DIST(AY$29,$L148,$K148,FALSE)*($R148*(1-$E148)+$Q148*(1-$F148))*((1+'Inputs &amp; Summary'!$D$7)^AY$29))))))</f>
        <v>0</v>
      </c>
      <c r="AZ148" s="114">
        <f>$D148*IF(AZ$29&gt;'Inputs &amp; Summary'!$D$5,0,IF(AZ$29&gt;VLOOKUP($G148,Lists!$J$17:$K$21,2),IF($M148=Lists!$H$3,IF($K148&lt;1,(($S148/$K148)*((1+'Inputs &amp; Summary'!$D$7)^AZ$29)),((INT(AZ$29/$K148)-INT((AZ$29-1)/$K148))*$S148*((1+'Inputs &amp; Summary'!$D$7)^AZ$29))),(_xlfn.WEIBULL.DIST(AZ$29,$L148,$K148,FALSE)*$S148*((1+'Inputs &amp; Summary'!$D$7)^AZ$29))),IF($M148=Lists!$H$3,IF($K148&lt;1,((($R148*(1-$E148)+$Q148*(1-$F148))/$K148)*((1+'Inputs &amp; Summary'!$D$7)^AZ$29)),((INT(AZ$29/$K148)-INT((AZ$29-1)/$K148))*($R148*(1-$E148)+$Q148*(1-$F148))*((1+'Inputs &amp; Summary'!$D$7)^AZ$29))),((_xlfn.WEIBULL.DIST(AZ$29,$L148,$K148,FALSE)*($R148*(1-$E148)+$Q148*(1-$F148))*((1+'Inputs &amp; Summary'!$D$7)^AZ$29))))))</f>
        <v>0</v>
      </c>
      <c r="BA148" s="114">
        <f>$D148*IF(BA$29&gt;'Inputs &amp; Summary'!$D$5,0,IF(BA$29&gt;VLOOKUP($G148,Lists!$J$17:$K$21,2),IF($M148=Lists!$H$3,IF($K148&lt;1,(($S148/$K148)*((1+'Inputs &amp; Summary'!$D$7)^BA$29)),((INT(BA$29/$K148)-INT((BA$29-1)/$K148))*$S148*((1+'Inputs &amp; Summary'!$D$7)^BA$29))),(_xlfn.WEIBULL.DIST(BA$29,$L148,$K148,FALSE)*$S148*((1+'Inputs &amp; Summary'!$D$7)^BA$29))),IF($M148=Lists!$H$3,IF($K148&lt;1,((($R148*(1-$E148)+$Q148*(1-$F148))/$K148)*((1+'Inputs &amp; Summary'!$D$7)^BA$29)),((INT(BA$29/$K148)-INT((BA$29-1)/$K148))*($R148*(1-$E148)+$Q148*(1-$F148))*((1+'Inputs &amp; Summary'!$D$7)^BA$29))),((_xlfn.WEIBULL.DIST(BA$29,$L148,$K148,FALSE)*($R148*(1-$E148)+$Q148*(1-$F148))*((1+'Inputs &amp; Summary'!$D$7)^BA$29))))))</f>
        <v>0</v>
      </c>
      <c r="BB148" s="114">
        <f>$D148*IF(BB$29&gt;'Inputs &amp; Summary'!$D$5,0,IF(BB$29&gt;VLOOKUP($G148,Lists!$J$17:$K$21,2),IF($M148=Lists!$H$3,IF($K148&lt;1,(($S148/$K148)*((1+'Inputs &amp; Summary'!$D$7)^BB$29)),((INT(BB$29/$K148)-INT((BB$29-1)/$K148))*$S148*((1+'Inputs &amp; Summary'!$D$7)^BB$29))),(_xlfn.WEIBULL.DIST(BB$29,$L148,$K148,FALSE)*$S148*((1+'Inputs &amp; Summary'!$D$7)^BB$29))),IF($M148=Lists!$H$3,IF($K148&lt;1,((($R148*(1-$E148)+$Q148*(1-$F148))/$K148)*((1+'Inputs &amp; Summary'!$D$7)^BB$29)),((INT(BB$29/$K148)-INT((BB$29-1)/$K148))*($R148*(1-$E148)+$Q148*(1-$F148))*((1+'Inputs &amp; Summary'!$D$7)^BB$29))),((_xlfn.WEIBULL.DIST(BB$29,$L148,$K148,FALSE)*($R148*(1-$E148)+$Q148*(1-$F148))*((1+'Inputs &amp; Summary'!$D$7)^BB$29))))))</f>
        <v>0</v>
      </c>
      <c r="BC148" s="114">
        <f>$D148*IF(BC$29&gt;'Inputs &amp; Summary'!$D$5,0,IF(BC$29&gt;VLOOKUP($G148,Lists!$J$17:$K$21,2),IF($M148=Lists!$H$3,IF($K148&lt;1,(($S148/$K148)*((1+'Inputs &amp; Summary'!$D$7)^BC$29)),((INT(BC$29/$K148)-INT((BC$29-1)/$K148))*$S148*((1+'Inputs &amp; Summary'!$D$7)^BC$29))),(_xlfn.WEIBULL.DIST(BC$29,$L148,$K148,FALSE)*$S148*((1+'Inputs &amp; Summary'!$D$7)^BC$29))),IF($M148=Lists!$H$3,IF($K148&lt;1,((($R148*(1-$E148)+$Q148*(1-$F148))/$K148)*((1+'Inputs &amp; Summary'!$D$7)^BC$29)),((INT(BC$29/$K148)-INT((BC$29-1)/$K148))*($R148*(1-$E148)+$Q148*(1-$F148))*((1+'Inputs &amp; Summary'!$D$7)^BC$29))),((_xlfn.WEIBULL.DIST(BC$29,$L148,$K148,FALSE)*($R148*(1-$E148)+$Q148*(1-$F148))*((1+'Inputs &amp; Summary'!$D$7)^BC$29))))))</f>
        <v>0</v>
      </c>
      <c r="BD148" s="114">
        <f>$D148*IF(BD$29&gt;'Inputs &amp; Summary'!$D$5,0,IF(BD$29&gt;VLOOKUP($G148,Lists!$J$17:$K$21,2),IF($M148=Lists!$H$3,IF($K148&lt;1,(($S148/$K148)*((1+'Inputs &amp; Summary'!$D$7)^BD$29)),((INT(BD$29/$K148)-INT((BD$29-1)/$K148))*$S148*((1+'Inputs &amp; Summary'!$D$7)^BD$29))),(_xlfn.WEIBULL.DIST(BD$29,$L148,$K148,FALSE)*$S148*((1+'Inputs &amp; Summary'!$D$7)^BD$29))),IF($M148=Lists!$H$3,IF($K148&lt;1,((($R148*(1-$E148)+$Q148*(1-$F148))/$K148)*((1+'Inputs &amp; Summary'!$D$7)^BD$29)),((INT(BD$29/$K148)-INT((BD$29-1)/$K148))*($R148*(1-$E148)+$Q148*(1-$F148))*((1+'Inputs &amp; Summary'!$D$7)^BD$29))),((_xlfn.WEIBULL.DIST(BD$29,$L148,$K148,FALSE)*($R148*(1-$E148)+$Q148*(1-$F148))*((1+'Inputs &amp; Summary'!$D$7)^BD$29))))))</f>
        <v>0</v>
      </c>
      <c r="BE148" s="114">
        <f>$D148*IF(BE$29&gt;'Inputs &amp; Summary'!$D$5,0,IF(BE$29&gt;VLOOKUP($G148,Lists!$J$17:$K$21,2),IF($M148=Lists!$H$3,IF($K148&lt;1,(($S148/$K148)*((1+'Inputs &amp; Summary'!$D$7)^BE$29)),((INT(BE$29/$K148)-INT((BE$29-1)/$K148))*$S148*((1+'Inputs &amp; Summary'!$D$7)^BE$29))),(_xlfn.WEIBULL.DIST(BE$29,$L148,$K148,FALSE)*$S148*((1+'Inputs &amp; Summary'!$D$7)^BE$29))),IF($M148=Lists!$H$3,IF($K148&lt;1,((($R148*(1-$E148)+$Q148*(1-$F148))/$K148)*((1+'Inputs &amp; Summary'!$D$7)^BE$29)),((INT(BE$29/$K148)-INT((BE$29-1)/$K148))*($R148*(1-$E148)+$Q148*(1-$F148))*((1+'Inputs &amp; Summary'!$D$7)^BE$29))),((_xlfn.WEIBULL.DIST(BE$29,$L148,$K148,FALSE)*($R148*(1-$E148)+$Q148*(1-$F148))*((1+'Inputs &amp; Summary'!$D$7)^BE$29))))))</f>
        <v>0</v>
      </c>
      <c r="BF148" s="114">
        <f>$D148*IF(BF$29&gt;'Inputs &amp; Summary'!$D$5,0,IF(BF$29&gt;VLOOKUP($G148,Lists!$J$17:$K$21,2),IF($M148=Lists!$H$3,IF($K148&lt;1,(($S148/$K148)*((1+'Inputs &amp; Summary'!$D$7)^BF$29)),((INT(BF$29/$K148)-INT((BF$29-1)/$K148))*$S148*((1+'Inputs &amp; Summary'!$D$7)^BF$29))),(_xlfn.WEIBULL.DIST(BF$29,$L148,$K148,FALSE)*$S148*((1+'Inputs &amp; Summary'!$D$7)^BF$29))),IF($M148=Lists!$H$3,IF($K148&lt;1,((($R148*(1-$E148)+$Q148*(1-$F148))/$K148)*((1+'Inputs &amp; Summary'!$D$7)^BF$29)),((INT(BF$29/$K148)-INT((BF$29-1)/$K148))*($R148*(1-$E148)+$Q148*(1-$F148))*((1+'Inputs &amp; Summary'!$D$7)^BF$29))),((_xlfn.WEIBULL.DIST(BF$29,$L148,$K148,FALSE)*($R148*(1-$E148)+$Q148*(1-$F148))*((1+'Inputs &amp; Summary'!$D$7)^BF$29))))))</f>
        <v>0</v>
      </c>
      <c r="BG148" s="114">
        <f>$D148*IF(BG$29&gt;'Inputs &amp; Summary'!$D$5,0,IF(BG$29&gt;VLOOKUP($G148,Lists!$J$17:$K$21,2),IF($M148=Lists!$H$3,IF($K148&lt;1,(($S148/$K148)*((1+'Inputs &amp; Summary'!$D$7)^BG$29)),((INT(BG$29/$K148)-INT((BG$29-1)/$K148))*$S148*((1+'Inputs &amp; Summary'!$D$7)^BG$29))),(_xlfn.WEIBULL.DIST(BG$29,$L148,$K148,FALSE)*$S148*((1+'Inputs &amp; Summary'!$D$7)^BG$29))),IF($M148=Lists!$H$3,IF($K148&lt;1,((($R148*(1-$E148)+$Q148*(1-$F148))/$K148)*((1+'Inputs &amp; Summary'!$D$7)^BG$29)),((INT(BG$29/$K148)-INT((BG$29-1)/$K148))*($R148*(1-$E148)+$Q148*(1-$F148))*((1+'Inputs &amp; Summary'!$D$7)^BG$29))),((_xlfn.WEIBULL.DIST(BG$29,$L148,$K148,FALSE)*($R148*(1-$E148)+$Q148*(1-$F148))*((1+'Inputs &amp; Summary'!$D$7)^BG$29))))))</f>
        <v>0</v>
      </c>
      <c r="BH148" s="114">
        <f>$D148*IF(BH$29&gt;'Inputs &amp; Summary'!$D$5,0,IF(BH$29&gt;VLOOKUP($G148,Lists!$J$17:$K$21,2),IF($M148=Lists!$H$3,IF($K148&lt;1,(($S148/$K148)*((1+'Inputs &amp; Summary'!$D$7)^BH$29)),((INT(BH$29/$K148)-INT((BH$29-1)/$K148))*$S148*((1+'Inputs &amp; Summary'!$D$7)^BH$29))),(_xlfn.WEIBULL.DIST(BH$29,$L148,$K148,FALSE)*$S148*((1+'Inputs &amp; Summary'!$D$7)^BH$29))),IF($M148=Lists!$H$3,IF($K148&lt;1,((($R148*(1-$E148)+$Q148*(1-$F148))/$K148)*((1+'Inputs &amp; Summary'!$D$7)^BH$29)),((INT(BH$29/$K148)-INT((BH$29-1)/$K148))*($R148*(1-$E148)+$Q148*(1-$F148))*((1+'Inputs &amp; Summary'!$D$7)^BH$29))),((_xlfn.WEIBULL.DIST(BH$29,$L148,$K148,FALSE)*($R148*(1-$E148)+$Q148*(1-$F148))*((1+'Inputs &amp; Summary'!$D$7)^BH$29))))))</f>
        <v>0</v>
      </c>
      <c r="BI148" s="114">
        <f>$D148*IF(BI$29&gt;'Inputs &amp; Summary'!$D$5,0,IF(BI$29&gt;VLOOKUP($G148,Lists!$J$17:$K$21,2),IF($M148=Lists!$H$3,IF($K148&lt;1,(($S148/$K148)*((1+'Inputs &amp; Summary'!$D$7)^BI$29)),((INT(BI$29/$K148)-INT((BI$29-1)/$K148))*$S148*((1+'Inputs &amp; Summary'!$D$7)^BI$29))),(_xlfn.WEIBULL.DIST(BI$29,$L148,$K148,FALSE)*$S148*((1+'Inputs &amp; Summary'!$D$7)^BI$29))),IF($M148=Lists!$H$3,IF($K148&lt;1,((($R148*(1-$E148)+$Q148*(1-$F148))/$K148)*((1+'Inputs &amp; Summary'!$D$7)^BI$29)),((INT(BI$29/$K148)-INT((BI$29-1)/$K148))*($R148*(1-$E148)+$Q148*(1-$F148))*((1+'Inputs &amp; Summary'!$D$7)^BI$29))),((_xlfn.WEIBULL.DIST(BI$29,$L148,$K148,FALSE)*($R148*(1-$E148)+$Q148*(1-$F148))*((1+'Inputs &amp; Summary'!$D$7)^BI$29))))))</f>
        <v>0</v>
      </c>
      <c r="BJ148" s="114">
        <f>$D148*IF(BJ$29&gt;'Inputs &amp; Summary'!$D$5,0,IF(BJ$29&gt;VLOOKUP($G148,Lists!$J$17:$K$21,2),IF($M148=Lists!$H$3,IF($K148&lt;1,(($S148/$K148)*((1+'Inputs &amp; Summary'!$D$7)^BJ$29)),((INT(BJ$29/$K148)-INT((BJ$29-1)/$K148))*$S148*((1+'Inputs &amp; Summary'!$D$7)^BJ$29))),(_xlfn.WEIBULL.DIST(BJ$29,$L148,$K148,FALSE)*$S148*((1+'Inputs &amp; Summary'!$D$7)^BJ$29))),IF($M148=Lists!$H$3,IF($K148&lt;1,((($R148*(1-$E148)+$Q148*(1-$F148))/$K148)*((1+'Inputs &amp; Summary'!$D$7)^BJ$29)),((INT(BJ$29/$K148)-INT((BJ$29-1)/$K148))*($R148*(1-$E148)+$Q148*(1-$F148))*((1+'Inputs &amp; Summary'!$D$7)^BJ$29))),((_xlfn.WEIBULL.DIST(BJ$29,$L148,$K148,FALSE)*($R148*(1-$E148)+$Q148*(1-$F148))*((1+'Inputs &amp; Summary'!$D$7)^BJ$29))))))</f>
        <v>0</v>
      </c>
      <c r="BK148" s="114">
        <f>$D148*IF(BK$29&gt;'Inputs &amp; Summary'!$D$5,0,IF(BK$29&gt;VLOOKUP($G148,Lists!$J$17:$K$21,2),IF($M148=Lists!$H$3,IF($K148&lt;1,(($S148/$K148)*((1+'Inputs &amp; Summary'!$D$7)^BK$29)),((INT(BK$29/$K148)-INT((BK$29-1)/$K148))*$S148*((1+'Inputs &amp; Summary'!$D$7)^BK$29))),(_xlfn.WEIBULL.DIST(BK$29,$L148,$K148,FALSE)*$S148*((1+'Inputs &amp; Summary'!$D$7)^BK$29))),IF($M148=Lists!$H$3,IF($K148&lt;1,((($R148*(1-$E148)+$Q148*(1-$F148))/$K148)*((1+'Inputs &amp; Summary'!$D$7)^BK$29)),((INT(BK$29/$K148)-INT((BK$29-1)/$K148))*($R148*(1-$E148)+$Q148*(1-$F148))*((1+'Inputs &amp; Summary'!$D$7)^BK$29))),((_xlfn.WEIBULL.DIST(BK$29,$L148,$K148,FALSE)*($R148*(1-$E148)+$Q148*(1-$F148))*((1+'Inputs &amp; Summary'!$D$7)^BK$29))))))</f>
        <v>0</v>
      </c>
      <c r="BL148" s="114">
        <f>$D148*IF(BL$29&gt;'Inputs &amp; Summary'!$D$5,0,IF(BL$29&gt;VLOOKUP($G148,Lists!$J$17:$K$21,2),IF($M148=Lists!$H$3,IF($K148&lt;1,(($S148/$K148)*((1+'Inputs &amp; Summary'!$D$7)^BL$29)),((INT(BL$29/$K148)-INT((BL$29-1)/$K148))*$S148*((1+'Inputs &amp; Summary'!$D$7)^BL$29))),(_xlfn.WEIBULL.DIST(BL$29,$L148,$K148,FALSE)*$S148*((1+'Inputs &amp; Summary'!$D$7)^BL$29))),IF($M148=Lists!$H$3,IF($K148&lt;1,((($R148*(1-$E148)+$Q148*(1-$F148))/$K148)*((1+'Inputs &amp; Summary'!$D$7)^BL$29)),((INT(BL$29/$K148)-INT((BL$29-1)/$K148))*($R148*(1-$E148)+$Q148*(1-$F148))*((1+'Inputs &amp; Summary'!$D$7)^BL$29))),((_xlfn.WEIBULL.DIST(BL$29,$L148,$K148,FALSE)*($R148*(1-$E148)+$Q148*(1-$F148))*((1+'Inputs &amp; Summary'!$D$7)^BL$29))))))</f>
        <v>0</v>
      </c>
    </row>
    <row r="149" spans="1:64" x14ac:dyDescent="0.3">
      <c r="A149" s="79" t="s">
        <v>196</v>
      </c>
      <c r="B149" s="33" t="s">
        <v>152</v>
      </c>
      <c r="C149" s="33" t="s">
        <v>39</v>
      </c>
      <c r="D149" s="115">
        <v>0</v>
      </c>
      <c r="E149" s="68">
        <v>1</v>
      </c>
      <c r="F149" s="68">
        <v>1</v>
      </c>
      <c r="G149" s="213" t="s">
        <v>433</v>
      </c>
      <c r="H149" s="34" t="s">
        <v>289</v>
      </c>
      <c r="I149" s="34" t="s">
        <v>94</v>
      </c>
      <c r="J149" s="33">
        <f>VLOOKUP(I149,'Labor Rates'!$A$1:$B$16,2)</f>
        <v>21.23076923076923</v>
      </c>
      <c r="K149" s="35">
        <v>25</v>
      </c>
      <c r="L149" s="35">
        <v>3</v>
      </c>
      <c r="M149" s="36" t="s">
        <v>249</v>
      </c>
      <c r="N149" s="84">
        <f>'Inputs &amp; Summary'!$D$42</f>
        <v>103.04449648711943</v>
      </c>
      <c r="O149" s="35">
        <v>0.5</v>
      </c>
      <c r="P149" s="5">
        <v>40</v>
      </c>
      <c r="Q149" s="73">
        <f t="shared" si="21"/>
        <v>1093.8569627094216</v>
      </c>
      <c r="R149" s="73">
        <f t="shared" si="22"/>
        <v>4121.7798594847773</v>
      </c>
      <c r="S149" s="74">
        <f t="shared" si="23"/>
        <v>0</v>
      </c>
      <c r="T149" s="88"/>
      <c r="U149" s="80"/>
      <c r="V149" s="87">
        <f t="shared" si="24"/>
        <v>0</v>
      </c>
      <c r="W149" s="87">
        <f>NPV('Inputs &amp; Summary'!$D$6,Y149:BL149)</f>
        <v>0</v>
      </c>
      <c r="X149" s="90">
        <f t="shared" si="25"/>
        <v>0</v>
      </c>
      <c r="Y149" s="114">
        <f>$D149*IF(Y$29&gt;'Inputs &amp; Summary'!$D$5,0,IF(Y$29&gt;VLOOKUP($G149,Lists!$J$17:$K$21,2),IF($M149=Lists!$H$3,IF($K149&lt;1,(($S149/$K149)*((1+'Inputs &amp; Summary'!$D$7)^Y$29)),((INT(Y$29/$K149)-INT((Y$29-1)/$K149))*$S149*((1+'Inputs &amp; Summary'!$D$7)^Y$29))),(_xlfn.WEIBULL.DIST(Y$29,$L149,$K149,FALSE)*$S149*((1+'Inputs &amp; Summary'!$D$7)^Y$29))),IF($M149=Lists!$H$3,IF($K149&lt;1,((($R149*(1-$E149)+$Q149*(1-$F149))/$K149)*((1+'Inputs &amp; Summary'!$D$7)^Y$29)),((INT(Y$29/$K149)-INT((Y$29-1)/$K149))*($R149*(1-$E149)+$Q149*(1-$F149))*((1+'Inputs &amp; Summary'!$D$7)^Y$29))),((_xlfn.WEIBULL.DIST(Y$29,$L149,$K149,FALSE)*($R149*(1-$E149)+$Q149*(1-$F149))*((1+'Inputs &amp; Summary'!$D$7)^Y$29))))))</f>
        <v>0</v>
      </c>
      <c r="Z149" s="114">
        <f>$D149*IF(Z$29&gt;'Inputs &amp; Summary'!$D$5,0,IF(Z$29&gt;VLOOKUP($G149,Lists!$J$17:$K$21,2),IF($M149=Lists!$H$3,IF($K149&lt;1,(($S149/$K149)*((1+'Inputs &amp; Summary'!$D$7)^Z$29)),((INT(Z$29/$K149)-INT((Z$29-1)/$K149))*$S149*((1+'Inputs &amp; Summary'!$D$7)^Z$29))),(_xlfn.WEIBULL.DIST(Z$29,$L149,$K149,FALSE)*$S149*((1+'Inputs &amp; Summary'!$D$7)^Z$29))),IF($M149=Lists!$H$3,IF($K149&lt;1,((($R149*(1-$E149)+$Q149*(1-$F149))/$K149)*((1+'Inputs &amp; Summary'!$D$7)^Z$29)),((INT(Z$29/$K149)-INT((Z$29-1)/$K149))*($R149*(1-$E149)+$Q149*(1-$F149))*((1+'Inputs &amp; Summary'!$D$7)^Z$29))),((_xlfn.WEIBULL.DIST(Z$29,$L149,$K149,FALSE)*($R149*(1-$E149)+$Q149*(1-$F149))*((1+'Inputs &amp; Summary'!$D$7)^Z$29))))))</f>
        <v>0</v>
      </c>
      <c r="AA149" s="114">
        <f>$D149*IF(AA$29&gt;'Inputs &amp; Summary'!$D$5,0,IF(AA$29&gt;VLOOKUP($G149,Lists!$J$17:$K$21,2),IF($M149=Lists!$H$3,IF($K149&lt;1,(($S149/$K149)*((1+'Inputs &amp; Summary'!$D$7)^AA$29)),((INT(AA$29/$K149)-INT((AA$29-1)/$K149))*$S149*((1+'Inputs &amp; Summary'!$D$7)^AA$29))),(_xlfn.WEIBULL.DIST(AA$29,$L149,$K149,FALSE)*$S149*((1+'Inputs &amp; Summary'!$D$7)^AA$29))),IF($M149=Lists!$H$3,IF($K149&lt;1,((($R149*(1-$E149)+$Q149*(1-$F149))/$K149)*((1+'Inputs &amp; Summary'!$D$7)^AA$29)),((INT(AA$29/$K149)-INT((AA$29-1)/$K149))*($R149*(1-$E149)+$Q149*(1-$F149))*((1+'Inputs &amp; Summary'!$D$7)^AA$29))),((_xlfn.WEIBULL.DIST(AA$29,$L149,$K149,FALSE)*($R149*(1-$E149)+$Q149*(1-$F149))*((1+'Inputs &amp; Summary'!$D$7)^AA$29))))))</f>
        <v>0</v>
      </c>
      <c r="AB149" s="114">
        <f>$D149*IF(AB$29&gt;'Inputs &amp; Summary'!$D$5,0,IF(AB$29&gt;VLOOKUP($G149,Lists!$J$17:$K$21,2),IF($M149=Lists!$H$3,IF($K149&lt;1,(($S149/$K149)*((1+'Inputs &amp; Summary'!$D$7)^AB$29)),((INT(AB$29/$K149)-INT((AB$29-1)/$K149))*$S149*((1+'Inputs &amp; Summary'!$D$7)^AB$29))),(_xlfn.WEIBULL.DIST(AB$29,$L149,$K149,FALSE)*$S149*((1+'Inputs &amp; Summary'!$D$7)^AB$29))),IF($M149=Lists!$H$3,IF($K149&lt;1,((($R149*(1-$E149)+$Q149*(1-$F149))/$K149)*((1+'Inputs &amp; Summary'!$D$7)^AB$29)),((INT(AB$29/$K149)-INT((AB$29-1)/$K149))*($R149*(1-$E149)+$Q149*(1-$F149))*((1+'Inputs &amp; Summary'!$D$7)^AB$29))),((_xlfn.WEIBULL.DIST(AB$29,$L149,$K149,FALSE)*($R149*(1-$E149)+$Q149*(1-$F149))*((1+'Inputs &amp; Summary'!$D$7)^AB$29))))))</f>
        <v>0</v>
      </c>
      <c r="AC149" s="114">
        <f>$D149*IF(AC$29&gt;'Inputs &amp; Summary'!$D$5,0,IF(AC$29&gt;VLOOKUP($G149,Lists!$J$17:$K$21,2),IF($M149=Lists!$H$3,IF($K149&lt;1,(($S149/$K149)*((1+'Inputs &amp; Summary'!$D$7)^AC$29)),((INT(AC$29/$K149)-INT((AC$29-1)/$K149))*$S149*((1+'Inputs &amp; Summary'!$D$7)^AC$29))),(_xlfn.WEIBULL.DIST(AC$29,$L149,$K149,FALSE)*$S149*((1+'Inputs &amp; Summary'!$D$7)^AC$29))),IF($M149=Lists!$H$3,IF($K149&lt;1,((($R149*(1-$E149)+$Q149*(1-$F149))/$K149)*((1+'Inputs &amp; Summary'!$D$7)^AC$29)),((INT(AC$29/$K149)-INT((AC$29-1)/$K149))*($R149*(1-$E149)+$Q149*(1-$F149))*((1+'Inputs &amp; Summary'!$D$7)^AC$29))),((_xlfn.WEIBULL.DIST(AC$29,$L149,$K149,FALSE)*($R149*(1-$E149)+$Q149*(1-$F149))*((1+'Inputs &amp; Summary'!$D$7)^AC$29))))))</f>
        <v>0</v>
      </c>
      <c r="AD149" s="114">
        <f>$D149*IF(AD$29&gt;'Inputs &amp; Summary'!$D$5,0,IF(AD$29&gt;VLOOKUP($G149,Lists!$J$17:$K$21,2),IF($M149=Lists!$H$3,IF($K149&lt;1,(($S149/$K149)*((1+'Inputs &amp; Summary'!$D$7)^AD$29)),((INT(AD$29/$K149)-INT((AD$29-1)/$K149))*$S149*((1+'Inputs &amp; Summary'!$D$7)^AD$29))),(_xlfn.WEIBULL.DIST(AD$29,$L149,$K149,FALSE)*$S149*((1+'Inputs &amp; Summary'!$D$7)^AD$29))),IF($M149=Lists!$H$3,IF($K149&lt;1,((($R149*(1-$E149)+$Q149*(1-$F149))/$K149)*((1+'Inputs &amp; Summary'!$D$7)^AD$29)),((INT(AD$29/$K149)-INT((AD$29-1)/$K149))*($R149*(1-$E149)+$Q149*(1-$F149))*((1+'Inputs &amp; Summary'!$D$7)^AD$29))),((_xlfn.WEIBULL.DIST(AD$29,$L149,$K149,FALSE)*($R149*(1-$E149)+$Q149*(1-$F149))*((1+'Inputs &amp; Summary'!$D$7)^AD$29))))))</f>
        <v>0</v>
      </c>
      <c r="AE149" s="114">
        <f>$D149*IF(AE$29&gt;'Inputs &amp; Summary'!$D$5,0,IF(AE$29&gt;VLOOKUP($G149,Lists!$J$17:$K$21,2),IF($M149=Lists!$H$3,IF($K149&lt;1,(($S149/$K149)*((1+'Inputs &amp; Summary'!$D$7)^AE$29)),((INT(AE$29/$K149)-INT((AE$29-1)/$K149))*$S149*((1+'Inputs &amp; Summary'!$D$7)^AE$29))),(_xlfn.WEIBULL.DIST(AE$29,$L149,$K149,FALSE)*$S149*((1+'Inputs &amp; Summary'!$D$7)^AE$29))),IF($M149=Lists!$H$3,IF($K149&lt;1,((($R149*(1-$E149)+$Q149*(1-$F149))/$K149)*((1+'Inputs &amp; Summary'!$D$7)^AE$29)),((INT(AE$29/$K149)-INT((AE$29-1)/$K149))*($R149*(1-$E149)+$Q149*(1-$F149))*((1+'Inputs &amp; Summary'!$D$7)^AE$29))),((_xlfn.WEIBULL.DIST(AE$29,$L149,$K149,FALSE)*($R149*(1-$E149)+$Q149*(1-$F149))*((1+'Inputs &amp; Summary'!$D$7)^AE$29))))))</f>
        <v>0</v>
      </c>
      <c r="AF149" s="114">
        <f>$D149*IF(AF$29&gt;'Inputs &amp; Summary'!$D$5,0,IF(AF$29&gt;VLOOKUP($G149,Lists!$J$17:$K$21,2),IF($M149=Lists!$H$3,IF($K149&lt;1,(($S149/$K149)*((1+'Inputs &amp; Summary'!$D$7)^AF$29)),((INT(AF$29/$K149)-INT((AF$29-1)/$K149))*$S149*((1+'Inputs &amp; Summary'!$D$7)^AF$29))),(_xlfn.WEIBULL.DIST(AF$29,$L149,$K149,FALSE)*$S149*((1+'Inputs &amp; Summary'!$D$7)^AF$29))),IF($M149=Lists!$H$3,IF($K149&lt;1,((($R149*(1-$E149)+$Q149*(1-$F149))/$K149)*((1+'Inputs &amp; Summary'!$D$7)^AF$29)),((INT(AF$29/$K149)-INT((AF$29-1)/$K149))*($R149*(1-$E149)+$Q149*(1-$F149))*((1+'Inputs &amp; Summary'!$D$7)^AF$29))),((_xlfn.WEIBULL.DIST(AF$29,$L149,$K149,FALSE)*($R149*(1-$E149)+$Q149*(1-$F149))*((1+'Inputs &amp; Summary'!$D$7)^AF$29))))))</f>
        <v>0</v>
      </c>
      <c r="AG149" s="114">
        <f>$D149*IF(AG$29&gt;'Inputs &amp; Summary'!$D$5,0,IF(AG$29&gt;VLOOKUP($G149,Lists!$J$17:$K$21,2),IF($M149=Lists!$H$3,IF($K149&lt;1,(($S149/$K149)*((1+'Inputs &amp; Summary'!$D$7)^AG$29)),((INT(AG$29/$K149)-INT((AG$29-1)/$K149))*$S149*((1+'Inputs &amp; Summary'!$D$7)^AG$29))),(_xlfn.WEIBULL.DIST(AG$29,$L149,$K149,FALSE)*$S149*((1+'Inputs &amp; Summary'!$D$7)^AG$29))),IF($M149=Lists!$H$3,IF($K149&lt;1,((($R149*(1-$E149)+$Q149*(1-$F149))/$K149)*((1+'Inputs &amp; Summary'!$D$7)^AG$29)),((INT(AG$29/$K149)-INT((AG$29-1)/$K149))*($R149*(1-$E149)+$Q149*(1-$F149))*((1+'Inputs &amp; Summary'!$D$7)^AG$29))),((_xlfn.WEIBULL.DIST(AG$29,$L149,$K149,FALSE)*($R149*(1-$E149)+$Q149*(1-$F149))*((1+'Inputs &amp; Summary'!$D$7)^AG$29))))))</f>
        <v>0</v>
      </c>
      <c r="AH149" s="114">
        <f>$D149*IF(AH$29&gt;'Inputs &amp; Summary'!$D$5,0,IF(AH$29&gt;VLOOKUP($G149,Lists!$J$17:$K$21,2),IF($M149=Lists!$H$3,IF($K149&lt;1,(($S149/$K149)*((1+'Inputs &amp; Summary'!$D$7)^AH$29)),((INT(AH$29/$K149)-INT((AH$29-1)/$K149))*$S149*((1+'Inputs &amp; Summary'!$D$7)^AH$29))),(_xlfn.WEIBULL.DIST(AH$29,$L149,$K149,FALSE)*$S149*((1+'Inputs &amp; Summary'!$D$7)^AH$29))),IF($M149=Lists!$H$3,IF($K149&lt;1,((($R149*(1-$E149)+$Q149*(1-$F149))/$K149)*((1+'Inputs &amp; Summary'!$D$7)^AH$29)),((INT(AH$29/$K149)-INT((AH$29-1)/$K149))*($R149*(1-$E149)+$Q149*(1-$F149))*((1+'Inputs &amp; Summary'!$D$7)^AH$29))),((_xlfn.WEIBULL.DIST(AH$29,$L149,$K149,FALSE)*($R149*(1-$E149)+$Q149*(1-$F149))*((1+'Inputs &amp; Summary'!$D$7)^AH$29))))))</f>
        <v>0</v>
      </c>
      <c r="AI149" s="114">
        <f>$D149*IF(AI$29&gt;'Inputs &amp; Summary'!$D$5,0,IF(AI$29&gt;VLOOKUP($G149,Lists!$J$17:$K$21,2),IF($M149=Lists!$H$3,IF($K149&lt;1,(($S149/$K149)*((1+'Inputs &amp; Summary'!$D$7)^AI$29)),((INT(AI$29/$K149)-INT((AI$29-1)/$K149))*$S149*((1+'Inputs &amp; Summary'!$D$7)^AI$29))),(_xlfn.WEIBULL.DIST(AI$29,$L149,$K149,FALSE)*$S149*((1+'Inputs &amp; Summary'!$D$7)^AI$29))),IF($M149=Lists!$H$3,IF($K149&lt;1,((($R149*(1-$E149)+$Q149*(1-$F149))/$K149)*((1+'Inputs &amp; Summary'!$D$7)^AI$29)),((INT(AI$29/$K149)-INT((AI$29-1)/$K149))*($R149*(1-$E149)+$Q149*(1-$F149))*((1+'Inputs &amp; Summary'!$D$7)^AI$29))),((_xlfn.WEIBULL.DIST(AI$29,$L149,$K149,FALSE)*($R149*(1-$E149)+$Q149*(1-$F149))*((1+'Inputs &amp; Summary'!$D$7)^AI$29))))))</f>
        <v>0</v>
      </c>
      <c r="AJ149" s="114">
        <f>$D149*IF(AJ$29&gt;'Inputs &amp; Summary'!$D$5,0,IF(AJ$29&gt;VLOOKUP($G149,Lists!$J$17:$K$21,2),IF($M149=Lists!$H$3,IF($K149&lt;1,(($S149/$K149)*((1+'Inputs &amp; Summary'!$D$7)^AJ$29)),((INT(AJ$29/$K149)-INT((AJ$29-1)/$K149))*$S149*((1+'Inputs &amp; Summary'!$D$7)^AJ$29))),(_xlfn.WEIBULL.DIST(AJ$29,$L149,$K149,FALSE)*$S149*((1+'Inputs &amp; Summary'!$D$7)^AJ$29))),IF($M149=Lists!$H$3,IF($K149&lt;1,((($R149*(1-$E149)+$Q149*(1-$F149))/$K149)*((1+'Inputs &amp; Summary'!$D$7)^AJ$29)),((INT(AJ$29/$K149)-INT((AJ$29-1)/$K149))*($R149*(1-$E149)+$Q149*(1-$F149))*((1+'Inputs &amp; Summary'!$D$7)^AJ$29))),((_xlfn.WEIBULL.DIST(AJ$29,$L149,$K149,FALSE)*($R149*(1-$E149)+$Q149*(1-$F149))*((1+'Inputs &amp; Summary'!$D$7)^AJ$29))))))</f>
        <v>0</v>
      </c>
      <c r="AK149" s="114">
        <f>$D149*IF(AK$29&gt;'Inputs &amp; Summary'!$D$5,0,IF(AK$29&gt;VLOOKUP($G149,Lists!$J$17:$K$21,2),IF($M149=Lists!$H$3,IF($K149&lt;1,(($S149/$K149)*((1+'Inputs &amp; Summary'!$D$7)^AK$29)),((INT(AK$29/$K149)-INT((AK$29-1)/$K149))*$S149*((1+'Inputs &amp; Summary'!$D$7)^AK$29))),(_xlfn.WEIBULL.DIST(AK$29,$L149,$K149,FALSE)*$S149*((1+'Inputs &amp; Summary'!$D$7)^AK$29))),IF($M149=Lists!$H$3,IF($K149&lt;1,((($R149*(1-$E149)+$Q149*(1-$F149))/$K149)*((1+'Inputs &amp; Summary'!$D$7)^AK$29)),((INT(AK$29/$K149)-INT((AK$29-1)/$K149))*($R149*(1-$E149)+$Q149*(1-$F149))*((1+'Inputs &amp; Summary'!$D$7)^AK$29))),((_xlfn.WEIBULL.DIST(AK$29,$L149,$K149,FALSE)*($R149*(1-$E149)+$Q149*(1-$F149))*((1+'Inputs &amp; Summary'!$D$7)^AK$29))))))</f>
        <v>0</v>
      </c>
      <c r="AL149" s="114">
        <f>$D149*IF(AL$29&gt;'Inputs &amp; Summary'!$D$5,0,IF(AL$29&gt;VLOOKUP($G149,Lists!$J$17:$K$21,2),IF($M149=Lists!$H$3,IF($K149&lt;1,(($S149/$K149)*((1+'Inputs &amp; Summary'!$D$7)^AL$29)),((INT(AL$29/$K149)-INT((AL$29-1)/$K149))*$S149*((1+'Inputs &amp; Summary'!$D$7)^AL$29))),(_xlfn.WEIBULL.DIST(AL$29,$L149,$K149,FALSE)*$S149*((1+'Inputs &amp; Summary'!$D$7)^AL$29))),IF($M149=Lists!$H$3,IF($K149&lt;1,((($R149*(1-$E149)+$Q149*(1-$F149))/$K149)*((1+'Inputs &amp; Summary'!$D$7)^AL$29)),((INT(AL$29/$K149)-INT((AL$29-1)/$K149))*($R149*(1-$E149)+$Q149*(1-$F149))*((1+'Inputs &amp; Summary'!$D$7)^AL$29))),((_xlfn.WEIBULL.DIST(AL$29,$L149,$K149,FALSE)*($R149*(1-$E149)+$Q149*(1-$F149))*((1+'Inputs &amp; Summary'!$D$7)^AL$29))))))</f>
        <v>0</v>
      </c>
      <c r="AM149" s="114">
        <f>$D149*IF(AM$29&gt;'Inputs &amp; Summary'!$D$5,0,IF(AM$29&gt;VLOOKUP($G149,Lists!$J$17:$K$21,2),IF($M149=Lists!$H$3,IF($K149&lt;1,(($S149/$K149)*((1+'Inputs &amp; Summary'!$D$7)^AM$29)),((INT(AM$29/$K149)-INT((AM$29-1)/$K149))*$S149*((1+'Inputs &amp; Summary'!$D$7)^AM$29))),(_xlfn.WEIBULL.DIST(AM$29,$L149,$K149,FALSE)*$S149*((1+'Inputs &amp; Summary'!$D$7)^AM$29))),IF($M149=Lists!$H$3,IF($K149&lt;1,((($R149*(1-$E149)+$Q149*(1-$F149))/$K149)*((1+'Inputs &amp; Summary'!$D$7)^AM$29)),((INT(AM$29/$K149)-INT((AM$29-1)/$K149))*($R149*(1-$E149)+$Q149*(1-$F149))*((1+'Inputs &amp; Summary'!$D$7)^AM$29))),((_xlfn.WEIBULL.DIST(AM$29,$L149,$K149,FALSE)*($R149*(1-$E149)+$Q149*(1-$F149))*((1+'Inputs &amp; Summary'!$D$7)^AM$29))))))</f>
        <v>0</v>
      </c>
      <c r="AN149" s="114">
        <f>$D149*IF(AN$29&gt;'Inputs &amp; Summary'!$D$5,0,IF(AN$29&gt;VLOOKUP($G149,Lists!$J$17:$K$21,2),IF($M149=Lists!$H$3,IF($K149&lt;1,(($S149/$K149)*((1+'Inputs &amp; Summary'!$D$7)^AN$29)),((INT(AN$29/$K149)-INT((AN$29-1)/$K149))*$S149*((1+'Inputs &amp; Summary'!$D$7)^AN$29))),(_xlfn.WEIBULL.DIST(AN$29,$L149,$K149,FALSE)*$S149*((1+'Inputs &amp; Summary'!$D$7)^AN$29))),IF($M149=Lists!$H$3,IF($K149&lt;1,((($R149*(1-$E149)+$Q149*(1-$F149))/$K149)*((1+'Inputs &amp; Summary'!$D$7)^AN$29)),((INT(AN$29/$K149)-INT((AN$29-1)/$K149))*($R149*(1-$E149)+$Q149*(1-$F149))*((1+'Inputs &amp; Summary'!$D$7)^AN$29))),((_xlfn.WEIBULL.DIST(AN$29,$L149,$K149,FALSE)*($R149*(1-$E149)+$Q149*(1-$F149))*((1+'Inputs &amp; Summary'!$D$7)^AN$29))))))</f>
        <v>0</v>
      </c>
      <c r="AO149" s="114">
        <f>$D149*IF(AO$29&gt;'Inputs &amp; Summary'!$D$5,0,IF(AO$29&gt;VLOOKUP($G149,Lists!$J$17:$K$21,2),IF($M149=Lists!$H$3,IF($K149&lt;1,(($S149/$K149)*((1+'Inputs &amp; Summary'!$D$7)^AO$29)),((INT(AO$29/$K149)-INT((AO$29-1)/$K149))*$S149*((1+'Inputs &amp; Summary'!$D$7)^AO$29))),(_xlfn.WEIBULL.DIST(AO$29,$L149,$K149,FALSE)*$S149*((1+'Inputs &amp; Summary'!$D$7)^AO$29))),IF($M149=Lists!$H$3,IF($K149&lt;1,((($R149*(1-$E149)+$Q149*(1-$F149))/$K149)*((1+'Inputs &amp; Summary'!$D$7)^AO$29)),((INT(AO$29/$K149)-INT((AO$29-1)/$K149))*($R149*(1-$E149)+$Q149*(1-$F149))*((1+'Inputs &amp; Summary'!$D$7)^AO$29))),((_xlfn.WEIBULL.DIST(AO$29,$L149,$K149,FALSE)*($R149*(1-$E149)+$Q149*(1-$F149))*((1+'Inputs &amp; Summary'!$D$7)^AO$29))))))</f>
        <v>0</v>
      </c>
      <c r="AP149" s="114">
        <f>$D149*IF(AP$29&gt;'Inputs &amp; Summary'!$D$5,0,IF(AP$29&gt;VLOOKUP($G149,Lists!$J$17:$K$21,2),IF($M149=Lists!$H$3,IF($K149&lt;1,(($S149/$K149)*((1+'Inputs &amp; Summary'!$D$7)^AP$29)),((INT(AP$29/$K149)-INT((AP$29-1)/$K149))*$S149*((1+'Inputs &amp; Summary'!$D$7)^AP$29))),(_xlfn.WEIBULL.DIST(AP$29,$L149,$K149,FALSE)*$S149*((1+'Inputs &amp; Summary'!$D$7)^AP$29))),IF($M149=Lists!$H$3,IF($K149&lt;1,((($R149*(1-$E149)+$Q149*(1-$F149))/$K149)*((1+'Inputs &amp; Summary'!$D$7)^AP$29)),((INT(AP$29/$K149)-INT((AP$29-1)/$K149))*($R149*(1-$E149)+$Q149*(1-$F149))*((1+'Inputs &amp; Summary'!$D$7)^AP$29))),((_xlfn.WEIBULL.DIST(AP$29,$L149,$K149,FALSE)*($R149*(1-$E149)+$Q149*(1-$F149))*((1+'Inputs &amp; Summary'!$D$7)^AP$29))))))</f>
        <v>0</v>
      </c>
      <c r="AQ149" s="114">
        <f>$D149*IF(AQ$29&gt;'Inputs &amp; Summary'!$D$5,0,IF(AQ$29&gt;VLOOKUP($G149,Lists!$J$17:$K$21,2),IF($M149=Lists!$H$3,IF($K149&lt;1,(($S149/$K149)*((1+'Inputs &amp; Summary'!$D$7)^AQ$29)),((INT(AQ$29/$K149)-INT((AQ$29-1)/$K149))*$S149*((1+'Inputs &amp; Summary'!$D$7)^AQ$29))),(_xlfn.WEIBULL.DIST(AQ$29,$L149,$K149,FALSE)*$S149*((1+'Inputs &amp; Summary'!$D$7)^AQ$29))),IF($M149=Lists!$H$3,IF($K149&lt;1,((($R149*(1-$E149)+$Q149*(1-$F149))/$K149)*((1+'Inputs &amp; Summary'!$D$7)^AQ$29)),((INT(AQ$29/$K149)-INT((AQ$29-1)/$K149))*($R149*(1-$E149)+$Q149*(1-$F149))*((1+'Inputs &amp; Summary'!$D$7)^AQ$29))),((_xlfn.WEIBULL.DIST(AQ$29,$L149,$K149,FALSE)*($R149*(1-$E149)+$Q149*(1-$F149))*((1+'Inputs &amp; Summary'!$D$7)^AQ$29))))))</f>
        <v>0</v>
      </c>
      <c r="AR149" s="114">
        <f>$D149*IF(AR$29&gt;'Inputs &amp; Summary'!$D$5,0,IF(AR$29&gt;VLOOKUP($G149,Lists!$J$17:$K$21,2),IF($M149=Lists!$H$3,IF($K149&lt;1,(($S149/$K149)*((1+'Inputs &amp; Summary'!$D$7)^AR$29)),((INT(AR$29/$K149)-INT((AR$29-1)/$K149))*$S149*((1+'Inputs &amp; Summary'!$D$7)^AR$29))),(_xlfn.WEIBULL.DIST(AR$29,$L149,$K149,FALSE)*$S149*((1+'Inputs &amp; Summary'!$D$7)^AR$29))),IF($M149=Lists!$H$3,IF($K149&lt;1,((($R149*(1-$E149)+$Q149*(1-$F149))/$K149)*((1+'Inputs &amp; Summary'!$D$7)^AR$29)),((INT(AR$29/$K149)-INT((AR$29-1)/$K149))*($R149*(1-$E149)+$Q149*(1-$F149))*((1+'Inputs &amp; Summary'!$D$7)^AR$29))),((_xlfn.WEIBULL.DIST(AR$29,$L149,$K149,FALSE)*($R149*(1-$E149)+$Q149*(1-$F149))*((1+'Inputs &amp; Summary'!$D$7)^AR$29))))))</f>
        <v>0</v>
      </c>
      <c r="AS149" s="114">
        <f>$D149*IF(AS$29&gt;'Inputs &amp; Summary'!$D$5,0,IF(AS$29&gt;VLOOKUP($G149,Lists!$J$17:$K$21,2),IF($M149=Lists!$H$3,IF($K149&lt;1,(($S149/$K149)*((1+'Inputs &amp; Summary'!$D$7)^AS$29)),((INT(AS$29/$K149)-INT((AS$29-1)/$K149))*$S149*((1+'Inputs &amp; Summary'!$D$7)^AS$29))),(_xlfn.WEIBULL.DIST(AS$29,$L149,$K149,FALSE)*$S149*((1+'Inputs &amp; Summary'!$D$7)^AS$29))),IF($M149=Lists!$H$3,IF($K149&lt;1,((($R149*(1-$E149)+$Q149*(1-$F149))/$K149)*((1+'Inputs &amp; Summary'!$D$7)^AS$29)),((INT(AS$29/$K149)-INT((AS$29-1)/$K149))*($R149*(1-$E149)+$Q149*(1-$F149))*((1+'Inputs &amp; Summary'!$D$7)^AS$29))),((_xlfn.WEIBULL.DIST(AS$29,$L149,$K149,FALSE)*($R149*(1-$E149)+$Q149*(1-$F149))*((1+'Inputs &amp; Summary'!$D$7)^AS$29))))))</f>
        <v>0</v>
      </c>
      <c r="AT149" s="114">
        <f>$D149*IF(AT$29&gt;'Inputs &amp; Summary'!$D$5,0,IF(AT$29&gt;VLOOKUP($G149,Lists!$J$17:$K$21,2),IF($M149=Lists!$H$3,IF($K149&lt;1,(($S149/$K149)*((1+'Inputs &amp; Summary'!$D$7)^AT$29)),((INT(AT$29/$K149)-INT((AT$29-1)/$K149))*$S149*((1+'Inputs &amp; Summary'!$D$7)^AT$29))),(_xlfn.WEIBULL.DIST(AT$29,$L149,$K149,FALSE)*$S149*((1+'Inputs &amp; Summary'!$D$7)^AT$29))),IF($M149=Lists!$H$3,IF($K149&lt;1,((($R149*(1-$E149)+$Q149*(1-$F149))/$K149)*((1+'Inputs &amp; Summary'!$D$7)^AT$29)),((INT(AT$29/$K149)-INT((AT$29-1)/$K149))*($R149*(1-$E149)+$Q149*(1-$F149))*((1+'Inputs &amp; Summary'!$D$7)^AT$29))),((_xlfn.WEIBULL.DIST(AT$29,$L149,$K149,FALSE)*($R149*(1-$E149)+$Q149*(1-$F149))*((1+'Inputs &amp; Summary'!$D$7)^AT$29))))))</f>
        <v>0</v>
      </c>
      <c r="AU149" s="114">
        <f>$D149*IF(AU$29&gt;'Inputs &amp; Summary'!$D$5,0,IF(AU$29&gt;VLOOKUP($G149,Lists!$J$17:$K$21,2),IF($M149=Lists!$H$3,IF($K149&lt;1,(($S149/$K149)*((1+'Inputs &amp; Summary'!$D$7)^AU$29)),((INT(AU$29/$K149)-INT((AU$29-1)/$K149))*$S149*((1+'Inputs &amp; Summary'!$D$7)^AU$29))),(_xlfn.WEIBULL.DIST(AU$29,$L149,$K149,FALSE)*$S149*((1+'Inputs &amp; Summary'!$D$7)^AU$29))),IF($M149=Lists!$H$3,IF($K149&lt;1,((($R149*(1-$E149)+$Q149*(1-$F149))/$K149)*((1+'Inputs &amp; Summary'!$D$7)^AU$29)),((INT(AU$29/$K149)-INT((AU$29-1)/$K149))*($R149*(1-$E149)+$Q149*(1-$F149))*((1+'Inputs &amp; Summary'!$D$7)^AU$29))),((_xlfn.WEIBULL.DIST(AU$29,$L149,$K149,FALSE)*($R149*(1-$E149)+$Q149*(1-$F149))*((1+'Inputs &amp; Summary'!$D$7)^AU$29))))))</f>
        <v>0</v>
      </c>
      <c r="AV149" s="114">
        <f>$D149*IF(AV$29&gt;'Inputs &amp; Summary'!$D$5,0,IF(AV$29&gt;VLOOKUP($G149,Lists!$J$17:$K$21,2),IF($M149=Lists!$H$3,IF($K149&lt;1,(($S149/$K149)*((1+'Inputs &amp; Summary'!$D$7)^AV$29)),((INT(AV$29/$K149)-INT((AV$29-1)/$K149))*$S149*((1+'Inputs &amp; Summary'!$D$7)^AV$29))),(_xlfn.WEIBULL.DIST(AV$29,$L149,$K149,FALSE)*$S149*((1+'Inputs &amp; Summary'!$D$7)^AV$29))),IF($M149=Lists!$H$3,IF($K149&lt;1,((($R149*(1-$E149)+$Q149*(1-$F149))/$K149)*((1+'Inputs &amp; Summary'!$D$7)^AV$29)),((INT(AV$29/$K149)-INT((AV$29-1)/$K149))*($R149*(1-$E149)+$Q149*(1-$F149))*((1+'Inputs &amp; Summary'!$D$7)^AV$29))),((_xlfn.WEIBULL.DIST(AV$29,$L149,$K149,FALSE)*($R149*(1-$E149)+$Q149*(1-$F149))*((1+'Inputs &amp; Summary'!$D$7)^AV$29))))))</f>
        <v>0</v>
      </c>
      <c r="AW149" s="114">
        <f>$D149*IF(AW$29&gt;'Inputs &amp; Summary'!$D$5,0,IF(AW$29&gt;VLOOKUP($G149,Lists!$J$17:$K$21,2),IF($M149=Lists!$H$3,IF($K149&lt;1,(($S149/$K149)*((1+'Inputs &amp; Summary'!$D$7)^AW$29)),((INT(AW$29/$K149)-INT((AW$29-1)/$K149))*$S149*((1+'Inputs &amp; Summary'!$D$7)^AW$29))),(_xlfn.WEIBULL.DIST(AW$29,$L149,$K149,FALSE)*$S149*((1+'Inputs &amp; Summary'!$D$7)^AW$29))),IF($M149=Lists!$H$3,IF($K149&lt;1,((($R149*(1-$E149)+$Q149*(1-$F149))/$K149)*((1+'Inputs &amp; Summary'!$D$7)^AW$29)),((INT(AW$29/$K149)-INT((AW$29-1)/$K149))*($R149*(1-$E149)+$Q149*(1-$F149))*((1+'Inputs &amp; Summary'!$D$7)^AW$29))),((_xlfn.WEIBULL.DIST(AW$29,$L149,$K149,FALSE)*($R149*(1-$E149)+$Q149*(1-$F149))*((1+'Inputs &amp; Summary'!$D$7)^AW$29))))))</f>
        <v>0</v>
      </c>
      <c r="AX149" s="114">
        <f>$D149*IF(AX$29&gt;'Inputs &amp; Summary'!$D$5,0,IF(AX$29&gt;VLOOKUP($G149,Lists!$J$17:$K$21,2),IF($M149=Lists!$H$3,IF($K149&lt;1,(($S149/$K149)*((1+'Inputs &amp; Summary'!$D$7)^AX$29)),((INT(AX$29/$K149)-INT((AX$29-1)/$K149))*$S149*((1+'Inputs &amp; Summary'!$D$7)^AX$29))),(_xlfn.WEIBULL.DIST(AX$29,$L149,$K149,FALSE)*$S149*((1+'Inputs &amp; Summary'!$D$7)^AX$29))),IF($M149=Lists!$H$3,IF($K149&lt;1,((($R149*(1-$E149)+$Q149*(1-$F149))/$K149)*((1+'Inputs &amp; Summary'!$D$7)^AX$29)),((INT(AX$29/$K149)-INT((AX$29-1)/$K149))*($R149*(1-$E149)+$Q149*(1-$F149))*((1+'Inputs &amp; Summary'!$D$7)^AX$29))),((_xlfn.WEIBULL.DIST(AX$29,$L149,$K149,FALSE)*($R149*(1-$E149)+$Q149*(1-$F149))*((1+'Inputs &amp; Summary'!$D$7)^AX$29))))))</f>
        <v>0</v>
      </c>
      <c r="AY149" s="114">
        <f>$D149*IF(AY$29&gt;'Inputs &amp; Summary'!$D$5,0,IF(AY$29&gt;VLOOKUP($G149,Lists!$J$17:$K$21,2),IF($M149=Lists!$H$3,IF($K149&lt;1,(($S149/$K149)*((1+'Inputs &amp; Summary'!$D$7)^AY$29)),((INT(AY$29/$K149)-INT((AY$29-1)/$K149))*$S149*((1+'Inputs &amp; Summary'!$D$7)^AY$29))),(_xlfn.WEIBULL.DIST(AY$29,$L149,$K149,FALSE)*$S149*((1+'Inputs &amp; Summary'!$D$7)^AY$29))),IF($M149=Lists!$H$3,IF($K149&lt;1,((($R149*(1-$E149)+$Q149*(1-$F149))/$K149)*((1+'Inputs &amp; Summary'!$D$7)^AY$29)),((INT(AY$29/$K149)-INT((AY$29-1)/$K149))*($R149*(1-$E149)+$Q149*(1-$F149))*((1+'Inputs &amp; Summary'!$D$7)^AY$29))),((_xlfn.WEIBULL.DIST(AY$29,$L149,$K149,FALSE)*($R149*(1-$E149)+$Q149*(1-$F149))*((1+'Inputs &amp; Summary'!$D$7)^AY$29))))))</f>
        <v>0</v>
      </c>
      <c r="AZ149" s="114">
        <f>$D149*IF(AZ$29&gt;'Inputs &amp; Summary'!$D$5,0,IF(AZ$29&gt;VLOOKUP($G149,Lists!$J$17:$K$21,2),IF($M149=Lists!$H$3,IF($K149&lt;1,(($S149/$K149)*((1+'Inputs &amp; Summary'!$D$7)^AZ$29)),((INT(AZ$29/$K149)-INT((AZ$29-1)/$K149))*$S149*((1+'Inputs &amp; Summary'!$D$7)^AZ$29))),(_xlfn.WEIBULL.DIST(AZ$29,$L149,$K149,FALSE)*$S149*((1+'Inputs &amp; Summary'!$D$7)^AZ$29))),IF($M149=Lists!$H$3,IF($K149&lt;1,((($R149*(1-$E149)+$Q149*(1-$F149))/$K149)*((1+'Inputs &amp; Summary'!$D$7)^AZ$29)),((INT(AZ$29/$K149)-INT((AZ$29-1)/$K149))*($R149*(1-$E149)+$Q149*(1-$F149))*((1+'Inputs &amp; Summary'!$D$7)^AZ$29))),((_xlfn.WEIBULL.DIST(AZ$29,$L149,$K149,FALSE)*($R149*(1-$E149)+$Q149*(1-$F149))*((1+'Inputs &amp; Summary'!$D$7)^AZ$29))))))</f>
        <v>0</v>
      </c>
      <c r="BA149" s="114">
        <f>$D149*IF(BA$29&gt;'Inputs &amp; Summary'!$D$5,0,IF(BA$29&gt;VLOOKUP($G149,Lists!$J$17:$K$21,2),IF($M149=Lists!$H$3,IF($K149&lt;1,(($S149/$K149)*((1+'Inputs &amp; Summary'!$D$7)^BA$29)),((INT(BA$29/$K149)-INT((BA$29-1)/$K149))*$S149*((1+'Inputs &amp; Summary'!$D$7)^BA$29))),(_xlfn.WEIBULL.DIST(BA$29,$L149,$K149,FALSE)*$S149*((1+'Inputs &amp; Summary'!$D$7)^BA$29))),IF($M149=Lists!$H$3,IF($K149&lt;1,((($R149*(1-$E149)+$Q149*(1-$F149))/$K149)*((1+'Inputs &amp; Summary'!$D$7)^BA$29)),((INT(BA$29/$K149)-INT((BA$29-1)/$K149))*($R149*(1-$E149)+$Q149*(1-$F149))*((1+'Inputs &amp; Summary'!$D$7)^BA$29))),((_xlfn.WEIBULL.DIST(BA$29,$L149,$K149,FALSE)*($R149*(1-$E149)+$Q149*(1-$F149))*((1+'Inputs &amp; Summary'!$D$7)^BA$29))))))</f>
        <v>0</v>
      </c>
      <c r="BB149" s="114">
        <f>$D149*IF(BB$29&gt;'Inputs &amp; Summary'!$D$5,0,IF(BB$29&gt;VLOOKUP($G149,Lists!$J$17:$K$21,2),IF($M149=Lists!$H$3,IF($K149&lt;1,(($S149/$K149)*((1+'Inputs &amp; Summary'!$D$7)^BB$29)),((INT(BB$29/$K149)-INT((BB$29-1)/$K149))*$S149*((1+'Inputs &amp; Summary'!$D$7)^BB$29))),(_xlfn.WEIBULL.DIST(BB$29,$L149,$K149,FALSE)*$S149*((1+'Inputs &amp; Summary'!$D$7)^BB$29))),IF($M149=Lists!$H$3,IF($K149&lt;1,((($R149*(1-$E149)+$Q149*(1-$F149))/$K149)*((1+'Inputs &amp; Summary'!$D$7)^BB$29)),((INT(BB$29/$K149)-INT((BB$29-1)/$K149))*($R149*(1-$E149)+$Q149*(1-$F149))*((1+'Inputs &amp; Summary'!$D$7)^BB$29))),((_xlfn.WEIBULL.DIST(BB$29,$L149,$K149,FALSE)*($R149*(1-$E149)+$Q149*(1-$F149))*((1+'Inputs &amp; Summary'!$D$7)^BB$29))))))</f>
        <v>0</v>
      </c>
      <c r="BC149" s="114">
        <f>$D149*IF(BC$29&gt;'Inputs &amp; Summary'!$D$5,0,IF(BC$29&gt;VLOOKUP($G149,Lists!$J$17:$K$21,2),IF($M149=Lists!$H$3,IF($K149&lt;1,(($S149/$K149)*((1+'Inputs &amp; Summary'!$D$7)^BC$29)),((INT(BC$29/$K149)-INT((BC$29-1)/$K149))*$S149*((1+'Inputs &amp; Summary'!$D$7)^BC$29))),(_xlfn.WEIBULL.DIST(BC$29,$L149,$K149,FALSE)*$S149*((1+'Inputs &amp; Summary'!$D$7)^BC$29))),IF($M149=Lists!$H$3,IF($K149&lt;1,((($R149*(1-$E149)+$Q149*(1-$F149))/$K149)*((1+'Inputs &amp; Summary'!$D$7)^BC$29)),((INT(BC$29/$K149)-INT((BC$29-1)/$K149))*($R149*(1-$E149)+$Q149*(1-$F149))*((1+'Inputs &amp; Summary'!$D$7)^BC$29))),((_xlfn.WEIBULL.DIST(BC$29,$L149,$K149,FALSE)*($R149*(1-$E149)+$Q149*(1-$F149))*((1+'Inputs &amp; Summary'!$D$7)^BC$29))))))</f>
        <v>0</v>
      </c>
      <c r="BD149" s="114">
        <f>$D149*IF(BD$29&gt;'Inputs &amp; Summary'!$D$5,0,IF(BD$29&gt;VLOOKUP($G149,Lists!$J$17:$K$21,2),IF($M149=Lists!$H$3,IF($K149&lt;1,(($S149/$K149)*((1+'Inputs &amp; Summary'!$D$7)^BD$29)),((INT(BD$29/$K149)-INT((BD$29-1)/$K149))*$S149*((1+'Inputs &amp; Summary'!$D$7)^BD$29))),(_xlfn.WEIBULL.DIST(BD$29,$L149,$K149,FALSE)*$S149*((1+'Inputs &amp; Summary'!$D$7)^BD$29))),IF($M149=Lists!$H$3,IF($K149&lt;1,((($R149*(1-$E149)+$Q149*(1-$F149))/$K149)*((1+'Inputs &amp; Summary'!$D$7)^BD$29)),((INT(BD$29/$K149)-INT((BD$29-1)/$K149))*($R149*(1-$E149)+$Q149*(1-$F149))*((1+'Inputs &amp; Summary'!$D$7)^BD$29))),((_xlfn.WEIBULL.DIST(BD$29,$L149,$K149,FALSE)*($R149*(1-$E149)+$Q149*(1-$F149))*((1+'Inputs &amp; Summary'!$D$7)^BD$29))))))</f>
        <v>0</v>
      </c>
      <c r="BE149" s="114">
        <f>$D149*IF(BE$29&gt;'Inputs &amp; Summary'!$D$5,0,IF(BE$29&gt;VLOOKUP($G149,Lists!$J$17:$K$21,2),IF($M149=Lists!$H$3,IF($K149&lt;1,(($S149/$K149)*((1+'Inputs &amp; Summary'!$D$7)^BE$29)),((INT(BE$29/$K149)-INT((BE$29-1)/$K149))*$S149*((1+'Inputs &amp; Summary'!$D$7)^BE$29))),(_xlfn.WEIBULL.DIST(BE$29,$L149,$K149,FALSE)*$S149*((1+'Inputs &amp; Summary'!$D$7)^BE$29))),IF($M149=Lists!$H$3,IF($K149&lt;1,((($R149*(1-$E149)+$Q149*(1-$F149))/$K149)*((1+'Inputs &amp; Summary'!$D$7)^BE$29)),((INT(BE$29/$K149)-INT((BE$29-1)/$K149))*($R149*(1-$E149)+$Q149*(1-$F149))*((1+'Inputs &amp; Summary'!$D$7)^BE$29))),((_xlfn.WEIBULL.DIST(BE$29,$L149,$K149,FALSE)*($R149*(1-$E149)+$Q149*(1-$F149))*((1+'Inputs &amp; Summary'!$D$7)^BE$29))))))</f>
        <v>0</v>
      </c>
      <c r="BF149" s="114">
        <f>$D149*IF(BF$29&gt;'Inputs &amp; Summary'!$D$5,0,IF(BF$29&gt;VLOOKUP($G149,Lists!$J$17:$K$21,2),IF($M149=Lists!$H$3,IF($K149&lt;1,(($S149/$K149)*((1+'Inputs &amp; Summary'!$D$7)^BF$29)),((INT(BF$29/$K149)-INT((BF$29-1)/$K149))*$S149*((1+'Inputs &amp; Summary'!$D$7)^BF$29))),(_xlfn.WEIBULL.DIST(BF$29,$L149,$K149,FALSE)*$S149*((1+'Inputs &amp; Summary'!$D$7)^BF$29))),IF($M149=Lists!$H$3,IF($K149&lt;1,((($R149*(1-$E149)+$Q149*(1-$F149))/$K149)*((1+'Inputs &amp; Summary'!$D$7)^BF$29)),((INT(BF$29/$K149)-INT((BF$29-1)/$K149))*($R149*(1-$E149)+$Q149*(1-$F149))*((1+'Inputs &amp; Summary'!$D$7)^BF$29))),((_xlfn.WEIBULL.DIST(BF$29,$L149,$K149,FALSE)*($R149*(1-$E149)+$Q149*(1-$F149))*((1+'Inputs &amp; Summary'!$D$7)^BF$29))))))</f>
        <v>0</v>
      </c>
      <c r="BG149" s="114">
        <f>$D149*IF(BG$29&gt;'Inputs &amp; Summary'!$D$5,0,IF(BG$29&gt;VLOOKUP($G149,Lists!$J$17:$K$21,2),IF($M149=Lists!$H$3,IF($K149&lt;1,(($S149/$K149)*((1+'Inputs &amp; Summary'!$D$7)^BG$29)),((INT(BG$29/$K149)-INT((BG$29-1)/$K149))*$S149*((1+'Inputs &amp; Summary'!$D$7)^BG$29))),(_xlfn.WEIBULL.DIST(BG$29,$L149,$K149,FALSE)*$S149*((1+'Inputs &amp; Summary'!$D$7)^BG$29))),IF($M149=Lists!$H$3,IF($K149&lt;1,((($R149*(1-$E149)+$Q149*(1-$F149))/$K149)*((1+'Inputs &amp; Summary'!$D$7)^BG$29)),((INT(BG$29/$K149)-INT((BG$29-1)/$K149))*($R149*(1-$E149)+$Q149*(1-$F149))*((1+'Inputs &amp; Summary'!$D$7)^BG$29))),((_xlfn.WEIBULL.DIST(BG$29,$L149,$K149,FALSE)*($R149*(1-$E149)+$Q149*(1-$F149))*((1+'Inputs &amp; Summary'!$D$7)^BG$29))))))</f>
        <v>0</v>
      </c>
      <c r="BH149" s="114">
        <f>$D149*IF(BH$29&gt;'Inputs &amp; Summary'!$D$5,0,IF(BH$29&gt;VLOOKUP($G149,Lists!$J$17:$K$21,2),IF($M149=Lists!$H$3,IF($K149&lt;1,(($S149/$K149)*((1+'Inputs &amp; Summary'!$D$7)^BH$29)),((INT(BH$29/$K149)-INT((BH$29-1)/$K149))*$S149*((1+'Inputs &amp; Summary'!$D$7)^BH$29))),(_xlfn.WEIBULL.DIST(BH$29,$L149,$K149,FALSE)*$S149*((1+'Inputs &amp; Summary'!$D$7)^BH$29))),IF($M149=Lists!$H$3,IF($K149&lt;1,((($R149*(1-$E149)+$Q149*(1-$F149))/$K149)*((1+'Inputs &amp; Summary'!$D$7)^BH$29)),((INT(BH$29/$K149)-INT((BH$29-1)/$K149))*($R149*(1-$E149)+$Q149*(1-$F149))*((1+'Inputs &amp; Summary'!$D$7)^BH$29))),((_xlfn.WEIBULL.DIST(BH$29,$L149,$K149,FALSE)*($R149*(1-$E149)+$Q149*(1-$F149))*((1+'Inputs &amp; Summary'!$D$7)^BH$29))))))</f>
        <v>0</v>
      </c>
      <c r="BI149" s="114">
        <f>$D149*IF(BI$29&gt;'Inputs &amp; Summary'!$D$5,0,IF(BI$29&gt;VLOOKUP($G149,Lists!$J$17:$K$21,2),IF($M149=Lists!$H$3,IF($K149&lt;1,(($S149/$K149)*((1+'Inputs &amp; Summary'!$D$7)^BI$29)),((INT(BI$29/$K149)-INT((BI$29-1)/$K149))*$S149*((1+'Inputs &amp; Summary'!$D$7)^BI$29))),(_xlfn.WEIBULL.DIST(BI$29,$L149,$K149,FALSE)*$S149*((1+'Inputs &amp; Summary'!$D$7)^BI$29))),IF($M149=Lists!$H$3,IF($K149&lt;1,((($R149*(1-$E149)+$Q149*(1-$F149))/$K149)*((1+'Inputs &amp; Summary'!$D$7)^BI$29)),((INT(BI$29/$K149)-INT((BI$29-1)/$K149))*($R149*(1-$E149)+$Q149*(1-$F149))*((1+'Inputs &amp; Summary'!$D$7)^BI$29))),((_xlfn.WEIBULL.DIST(BI$29,$L149,$K149,FALSE)*($R149*(1-$E149)+$Q149*(1-$F149))*((1+'Inputs &amp; Summary'!$D$7)^BI$29))))))</f>
        <v>0</v>
      </c>
      <c r="BJ149" s="114">
        <f>$D149*IF(BJ$29&gt;'Inputs &amp; Summary'!$D$5,0,IF(BJ$29&gt;VLOOKUP($G149,Lists!$J$17:$K$21,2),IF($M149=Lists!$H$3,IF($K149&lt;1,(($S149/$K149)*((1+'Inputs &amp; Summary'!$D$7)^BJ$29)),((INT(BJ$29/$K149)-INT((BJ$29-1)/$K149))*$S149*((1+'Inputs &amp; Summary'!$D$7)^BJ$29))),(_xlfn.WEIBULL.DIST(BJ$29,$L149,$K149,FALSE)*$S149*((1+'Inputs &amp; Summary'!$D$7)^BJ$29))),IF($M149=Lists!$H$3,IF($K149&lt;1,((($R149*(1-$E149)+$Q149*(1-$F149))/$K149)*((1+'Inputs &amp; Summary'!$D$7)^BJ$29)),((INT(BJ$29/$K149)-INT((BJ$29-1)/$K149))*($R149*(1-$E149)+$Q149*(1-$F149))*((1+'Inputs &amp; Summary'!$D$7)^BJ$29))),((_xlfn.WEIBULL.DIST(BJ$29,$L149,$K149,FALSE)*($R149*(1-$E149)+$Q149*(1-$F149))*((1+'Inputs &amp; Summary'!$D$7)^BJ$29))))))</f>
        <v>0</v>
      </c>
      <c r="BK149" s="114">
        <f>$D149*IF(BK$29&gt;'Inputs &amp; Summary'!$D$5,0,IF(BK$29&gt;VLOOKUP($G149,Lists!$J$17:$K$21,2),IF($M149=Lists!$H$3,IF($K149&lt;1,(($S149/$K149)*((1+'Inputs &amp; Summary'!$D$7)^BK$29)),((INT(BK$29/$K149)-INT((BK$29-1)/$K149))*$S149*((1+'Inputs &amp; Summary'!$D$7)^BK$29))),(_xlfn.WEIBULL.DIST(BK$29,$L149,$K149,FALSE)*$S149*((1+'Inputs &amp; Summary'!$D$7)^BK$29))),IF($M149=Lists!$H$3,IF($K149&lt;1,((($R149*(1-$E149)+$Q149*(1-$F149))/$K149)*((1+'Inputs &amp; Summary'!$D$7)^BK$29)),((INT(BK$29/$K149)-INT((BK$29-1)/$K149))*($R149*(1-$E149)+$Q149*(1-$F149))*((1+'Inputs &amp; Summary'!$D$7)^BK$29))),((_xlfn.WEIBULL.DIST(BK$29,$L149,$K149,FALSE)*($R149*(1-$E149)+$Q149*(1-$F149))*((1+'Inputs &amp; Summary'!$D$7)^BK$29))))))</f>
        <v>0</v>
      </c>
      <c r="BL149" s="114">
        <f>$D149*IF(BL$29&gt;'Inputs &amp; Summary'!$D$5,0,IF(BL$29&gt;VLOOKUP($G149,Lists!$J$17:$K$21,2),IF($M149=Lists!$H$3,IF($K149&lt;1,(($S149/$K149)*((1+'Inputs &amp; Summary'!$D$7)^BL$29)),((INT(BL$29/$K149)-INT((BL$29-1)/$K149))*$S149*((1+'Inputs &amp; Summary'!$D$7)^BL$29))),(_xlfn.WEIBULL.DIST(BL$29,$L149,$K149,FALSE)*$S149*((1+'Inputs &amp; Summary'!$D$7)^BL$29))),IF($M149=Lists!$H$3,IF($K149&lt;1,((($R149*(1-$E149)+$Q149*(1-$F149))/$K149)*((1+'Inputs &amp; Summary'!$D$7)^BL$29)),((INT(BL$29/$K149)-INT((BL$29-1)/$K149))*($R149*(1-$E149)+$Q149*(1-$F149))*((1+'Inputs &amp; Summary'!$D$7)^BL$29))),((_xlfn.WEIBULL.DIST(BL$29,$L149,$K149,FALSE)*($R149*(1-$E149)+$Q149*(1-$F149))*((1+'Inputs &amp; Summary'!$D$7)^BL$29))))))</f>
        <v>0</v>
      </c>
    </row>
    <row r="150" spans="1:64" x14ac:dyDescent="0.3">
      <c r="A150" s="79" t="s">
        <v>194</v>
      </c>
      <c r="B150" s="33" t="s">
        <v>152</v>
      </c>
      <c r="C150" s="33" t="s">
        <v>39</v>
      </c>
      <c r="D150" s="115">
        <v>0</v>
      </c>
      <c r="E150" s="68">
        <v>1</v>
      </c>
      <c r="F150" s="68">
        <v>1</v>
      </c>
      <c r="G150" s="213" t="s">
        <v>433</v>
      </c>
      <c r="H150" s="34"/>
      <c r="I150" s="34" t="s">
        <v>96</v>
      </c>
      <c r="J150" s="33">
        <f>VLOOKUP(I150,'Labor Rates'!$A$1:$B$16,2)</f>
        <v>14.423076923076923</v>
      </c>
      <c r="K150" s="35">
        <v>25</v>
      </c>
      <c r="L150" s="35">
        <v>3</v>
      </c>
      <c r="M150" s="36" t="s">
        <v>249</v>
      </c>
      <c r="N150" s="84">
        <f>'Inputs &amp; Summary'!$D$44</f>
        <v>103.04449648711943</v>
      </c>
      <c r="O150" s="35">
        <v>0.5</v>
      </c>
      <c r="P150" s="5">
        <v>250</v>
      </c>
      <c r="Q150" s="73">
        <f t="shared" si="21"/>
        <v>743.10934966672664</v>
      </c>
      <c r="R150" s="73">
        <f t="shared" si="22"/>
        <v>25761.12412177986</v>
      </c>
      <c r="S150" s="74">
        <f t="shared" si="23"/>
        <v>0</v>
      </c>
      <c r="T150" s="88"/>
      <c r="U150" s="80"/>
      <c r="V150" s="87">
        <f t="shared" si="24"/>
        <v>0</v>
      </c>
      <c r="W150" s="87">
        <f>NPV('Inputs &amp; Summary'!$D$6,Y150:BL150)</f>
        <v>0</v>
      </c>
      <c r="X150" s="90">
        <f t="shared" si="25"/>
        <v>0</v>
      </c>
      <c r="Y150" s="114">
        <f>$D150*IF(Y$29&gt;'Inputs &amp; Summary'!$D$5,0,IF(Y$29&gt;VLOOKUP($G150,Lists!$J$17:$K$21,2),IF($M150=Lists!$H$3,IF($K150&lt;1,(($S150/$K150)*((1+'Inputs &amp; Summary'!$D$7)^Y$29)),((INT(Y$29/$K150)-INT((Y$29-1)/$K150))*$S150*((1+'Inputs &amp; Summary'!$D$7)^Y$29))),(_xlfn.WEIBULL.DIST(Y$29,$L150,$K150,FALSE)*$S150*((1+'Inputs &amp; Summary'!$D$7)^Y$29))),IF($M150=Lists!$H$3,IF($K150&lt;1,((($R150*(1-$E150)+$Q150*(1-$F150))/$K150)*((1+'Inputs &amp; Summary'!$D$7)^Y$29)),((INT(Y$29/$K150)-INT((Y$29-1)/$K150))*($R150*(1-$E150)+$Q150*(1-$F150))*((1+'Inputs &amp; Summary'!$D$7)^Y$29))),((_xlfn.WEIBULL.DIST(Y$29,$L150,$K150,FALSE)*($R150*(1-$E150)+$Q150*(1-$F150))*((1+'Inputs &amp; Summary'!$D$7)^Y$29))))))</f>
        <v>0</v>
      </c>
      <c r="Z150" s="114">
        <f>$D150*IF(Z$29&gt;'Inputs &amp; Summary'!$D$5,0,IF(Z$29&gt;VLOOKUP($G150,Lists!$J$17:$K$21,2),IF($M150=Lists!$H$3,IF($K150&lt;1,(($S150/$K150)*((1+'Inputs &amp; Summary'!$D$7)^Z$29)),((INT(Z$29/$K150)-INT((Z$29-1)/$K150))*$S150*((1+'Inputs &amp; Summary'!$D$7)^Z$29))),(_xlfn.WEIBULL.DIST(Z$29,$L150,$K150,FALSE)*$S150*((1+'Inputs &amp; Summary'!$D$7)^Z$29))),IF($M150=Lists!$H$3,IF($K150&lt;1,((($R150*(1-$E150)+$Q150*(1-$F150))/$K150)*((1+'Inputs &amp; Summary'!$D$7)^Z$29)),((INT(Z$29/$K150)-INT((Z$29-1)/$K150))*($R150*(1-$E150)+$Q150*(1-$F150))*((1+'Inputs &amp; Summary'!$D$7)^Z$29))),((_xlfn.WEIBULL.DIST(Z$29,$L150,$K150,FALSE)*($R150*(1-$E150)+$Q150*(1-$F150))*((1+'Inputs &amp; Summary'!$D$7)^Z$29))))))</f>
        <v>0</v>
      </c>
      <c r="AA150" s="114">
        <f>$D150*IF(AA$29&gt;'Inputs &amp; Summary'!$D$5,0,IF(AA$29&gt;VLOOKUP($G150,Lists!$J$17:$K$21,2),IF($M150=Lists!$H$3,IF($K150&lt;1,(($S150/$K150)*((1+'Inputs &amp; Summary'!$D$7)^AA$29)),((INT(AA$29/$K150)-INT((AA$29-1)/$K150))*$S150*((1+'Inputs &amp; Summary'!$D$7)^AA$29))),(_xlfn.WEIBULL.DIST(AA$29,$L150,$K150,FALSE)*$S150*((1+'Inputs &amp; Summary'!$D$7)^AA$29))),IF($M150=Lists!$H$3,IF($K150&lt;1,((($R150*(1-$E150)+$Q150*(1-$F150))/$K150)*((1+'Inputs &amp; Summary'!$D$7)^AA$29)),((INT(AA$29/$K150)-INT((AA$29-1)/$K150))*($R150*(1-$E150)+$Q150*(1-$F150))*((1+'Inputs &amp; Summary'!$D$7)^AA$29))),((_xlfn.WEIBULL.DIST(AA$29,$L150,$K150,FALSE)*($R150*(1-$E150)+$Q150*(1-$F150))*((1+'Inputs &amp; Summary'!$D$7)^AA$29))))))</f>
        <v>0</v>
      </c>
      <c r="AB150" s="114">
        <f>$D150*IF(AB$29&gt;'Inputs &amp; Summary'!$D$5,0,IF(AB$29&gt;VLOOKUP($G150,Lists!$J$17:$K$21,2),IF($M150=Lists!$H$3,IF($K150&lt;1,(($S150/$K150)*((1+'Inputs &amp; Summary'!$D$7)^AB$29)),((INT(AB$29/$K150)-INT((AB$29-1)/$K150))*$S150*((1+'Inputs &amp; Summary'!$D$7)^AB$29))),(_xlfn.WEIBULL.DIST(AB$29,$L150,$K150,FALSE)*$S150*((1+'Inputs &amp; Summary'!$D$7)^AB$29))),IF($M150=Lists!$H$3,IF($K150&lt;1,((($R150*(1-$E150)+$Q150*(1-$F150))/$K150)*((1+'Inputs &amp; Summary'!$D$7)^AB$29)),((INT(AB$29/$K150)-INT((AB$29-1)/$K150))*($R150*(1-$E150)+$Q150*(1-$F150))*((1+'Inputs &amp; Summary'!$D$7)^AB$29))),((_xlfn.WEIBULL.DIST(AB$29,$L150,$K150,FALSE)*($R150*(1-$E150)+$Q150*(1-$F150))*((1+'Inputs &amp; Summary'!$D$7)^AB$29))))))</f>
        <v>0</v>
      </c>
      <c r="AC150" s="114">
        <f>$D150*IF(AC$29&gt;'Inputs &amp; Summary'!$D$5,0,IF(AC$29&gt;VLOOKUP($G150,Lists!$J$17:$K$21,2),IF($M150=Lists!$H$3,IF($K150&lt;1,(($S150/$K150)*((1+'Inputs &amp; Summary'!$D$7)^AC$29)),((INT(AC$29/$K150)-INT((AC$29-1)/$K150))*$S150*((1+'Inputs &amp; Summary'!$D$7)^AC$29))),(_xlfn.WEIBULL.DIST(AC$29,$L150,$K150,FALSE)*$S150*((1+'Inputs &amp; Summary'!$D$7)^AC$29))),IF($M150=Lists!$H$3,IF($K150&lt;1,((($R150*(1-$E150)+$Q150*(1-$F150))/$K150)*((1+'Inputs &amp; Summary'!$D$7)^AC$29)),((INT(AC$29/$K150)-INT((AC$29-1)/$K150))*($R150*(1-$E150)+$Q150*(1-$F150))*((1+'Inputs &amp; Summary'!$D$7)^AC$29))),((_xlfn.WEIBULL.DIST(AC$29,$L150,$K150,FALSE)*($R150*(1-$E150)+$Q150*(1-$F150))*((1+'Inputs &amp; Summary'!$D$7)^AC$29))))))</f>
        <v>0</v>
      </c>
      <c r="AD150" s="114">
        <f>$D150*IF(AD$29&gt;'Inputs &amp; Summary'!$D$5,0,IF(AD$29&gt;VLOOKUP($G150,Lists!$J$17:$K$21,2),IF($M150=Lists!$H$3,IF($K150&lt;1,(($S150/$K150)*((1+'Inputs &amp; Summary'!$D$7)^AD$29)),((INT(AD$29/$K150)-INT((AD$29-1)/$K150))*$S150*((1+'Inputs &amp; Summary'!$D$7)^AD$29))),(_xlfn.WEIBULL.DIST(AD$29,$L150,$K150,FALSE)*$S150*((1+'Inputs &amp; Summary'!$D$7)^AD$29))),IF($M150=Lists!$H$3,IF($K150&lt;1,((($R150*(1-$E150)+$Q150*(1-$F150))/$K150)*((1+'Inputs &amp; Summary'!$D$7)^AD$29)),((INT(AD$29/$K150)-INT((AD$29-1)/$K150))*($R150*(1-$E150)+$Q150*(1-$F150))*((1+'Inputs &amp; Summary'!$D$7)^AD$29))),((_xlfn.WEIBULL.DIST(AD$29,$L150,$K150,FALSE)*($R150*(1-$E150)+$Q150*(1-$F150))*((1+'Inputs &amp; Summary'!$D$7)^AD$29))))))</f>
        <v>0</v>
      </c>
      <c r="AE150" s="114">
        <f>$D150*IF(AE$29&gt;'Inputs &amp; Summary'!$D$5,0,IF(AE$29&gt;VLOOKUP($G150,Lists!$J$17:$K$21,2),IF($M150=Lists!$H$3,IF($K150&lt;1,(($S150/$K150)*((1+'Inputs &amp; Summary'!$D$7)^AE$29)),((INT(AE$29/$K150)-INT((AE$29-1)/$K150))*$S150*((1+'Inputs &amp; Summary'!$D$7)^AE$29))),(_xlfn.WEIBULL.DIST(AE$29,$L150,$K150,FALSE)*$S150*((1+'Inputs &amp; Summary'!$D$7)^AE$29))),IF($M150=Lists!$H$3,IF($K150&lt;1,((($R150*(1-$E150)+$Q150*(1-$F150))/$K150)*((1+'Inputs &amp; Summary'!$D$7)^AE$29)),((INT(AE$29/$K150)-INT((AE$29-1)/$K150))*($R150*(1-$E150)+$Q150*(1-$F150))*((1+'Inputs &amp; Summary'!$D$7)^AE$29))),((_xlfn.WEIBULL.DIST(AE$29,$L150,$K150,FALSE)*($R150*(1-$E150)+$Q150*(1-$F150))*((1+'Inputs &amp; Summary'!$D$7)^AE$29))))))</f>
        <v>0</v>
      </c>
      <c r="AF150" s="114">
        <f>$D150*IF(AF$29&gt;'Inputs &amp; Summary'!$D$5,0,IF(AF$29&gt;VLOOKUP($G150,Lists!$J$17:$K$21,2),IF($M150=Lists!$H$3,IF($K150&lt;1,(($S150/$K150)*((1+'Inputs &amp; Summary'!$D$7)^AF$29)),((INT(AF$29/$K150)-INT((AF$29-1)/$K150))*$S150*((1+'Inputs &amp; Summary'!$D$7)^AF$29))),(_xlfn.WEIBULL.DIST(AF$29,$L150,$K150,FALSE)*$S150*((1+'Inputs &amp; Summary'!$D$7)^AF$29))),IF($M150=Lists!$H$3,IF($K150&lt;1,((($R150*(1-$E150)+$Q150*(1-$F150))/$K150)*((1+'Inputs &amp; Summary'!$D$7)^AF$29)),((INT(AF$29/$K150)-INT((AF$29-1)/$K150))*($R150*(1-$E150)+$Q150*(1-$F150))*((1+'Inputs &amp; Summary'!$D$7)^AF$29))),((_xlfn.WEIBULL.DIST(AF$29,$L150,$K150,FALSE)*($R150*(1-$E150)+$Q150*(1-$F150))*((1+'Inputs &amp; Summary'!$D$7)^AF$29))))))</f>
        <v>0</v>
      </c>
      <c r="AG150" s="114">
        <f>$D150*IF(AG$29&gt;'Inputs &amp; Summary'!$D$5,0,IF(AG$29&gt;VLOOKUP($G150,Lists!$J$17:$K$21,2),IF($M150=Lists!$H$3,IF($K150&lt;1,(($S150/$K150)*((1+'Inputs &amp; Summary'!$D$7)^AG$29)),((INT(AG$29/$K150)-INT((AG$29-1)/$K150))*$S150*((1+'Inputs &amp; Summary'!$D$7)^AG$29))),(_xlfn.WEIBULL.DIST(AG$29,$L150,$K150,FALSE)*$S150*((1+'Inputs &amp; Summary'!$D$7)^AG$29))),IF($M150=Lists!$H$3,IF($K150&lt;1,((($R150*(1-$E150)+$Q150*(1-$F150))/$K150)*((1+'Inputs &amp; Summary'!$D$7)^AG$29)),((INT(AG$29/$K150)-INT((AG$29-1)/$K150))*($R150*(1-$E150)+$Q150*(1-$F150))*((1+'Inputs &amp; Summary'!$D$7)^AG$29))),((_xlfn.WEIBULL.DIST(AG$29,$L150,$K150,FALSE)*($R150*(1-$E150)+$Q150*(1-$F150))*((1+'Inputs &amp; Summary'!$D$7)^AG$29))))))</f>
        <v>0</v>
      </c>
      <c r="AH150" s="114">
        <f>$D150*IF(AH$29&gt;'Inputs &amp; Summary'!$D$5,0,IF(AH$29&gt;VLOOKUP($G150,Lists!$J$17:$K$21,2),IF($M150=Lists!$H$3,IF($K150&lt;1,(($S150/$K150)*((1+'Inputs &amp; Summary'!$D$7)^AH$29)),((INT(AH$29/$K150)-INT((AH$29-1)/$K150))*$S150*((1+'Inputs &amp; Summary'!$D$7)^AH$29))),(_xlfn.WEIBULL.DIST(AH$29,$L150,$K150,FALSE)*$S150*((1+'Inputs &amp; Summary'!$D$7)^AH$29))),IF($M150=Lists!$H$3,IF($K150&lt;1,((($R150*(1-$E150)+$Q150*(1-$F150))/$K150)*((1+'Inputs &amp; Summary'!$D$7)^AH$29)),((INT(AH$29/$K150)-INT((AH$29-1)/$K150))*($R150*(1-$E150)+$Q150*(1-$F150))*((1+'Inputs &amp; Summary'!$D$7)^AH$29))),((_xlfn.WEIBULL.DIST(AH$29,$L150,$K150,FALSE)*($R150*(1-$E150)+$Q150*(1-$F150))*((1+'Inputs &amp; Summary'!$D$7)^AH$29))))))</f>
        <v>0</v>
      </c>
      <c r="AI150" s="114">
        <f>$D150*IF(AI$29&gt;'Inputs &amp; Summary'!$D$5,0,IF(AI$29&gt;VLOOKUP($G150,Lists!$J$17:$K$21,2),IF($M150=Lists!$H$3,IF($K150&lt;1,(($S150/$K150)*((1+'Inputs &amp; Summary'!$D$7)^AI$29)),((INT(AI$29/$K150)-INT((AI$29-1)/$K150))*$S150*((1+'Inputs &amp; Summary'!$D$7)^AI$29))),(_xlfn.WEIBULL.DIST(AI$29,$L150,$K150,FALSE)*$S150*((1+'Inputs &amp; Summary'!$D$7)^AI$29))),IF($M150=Lists!$H$3,IF($K150&lt;1,((($R150*(1-$E150)+$Q150*(1-$F150))/$K150)*((1+'Inputs &amp; Summary'!$D$7)^AI$29)),((INT(AI$29/$K150)-INT((AI$29-1)/$K150))*($R150*(1-$E150)+$Q150*(1-$F150))*((1+'Inputs &amp; Summary'!$D$7)^AI$29))),((_xlfn.WEIBULL.DIST(AI$29,$L150,$K150,FALSE)*($R150*(1-$E150)+$Q150*(1-$F150))*((1+'Inputs &amp; Summary'!$D$7)^AI$29))))))</f>
        <v>0</v>
      </c>
      <c r="AJ150" s="114">
        <f>$D150*IF(AJ$29&gt;'Inputs &amp; Summary'!$D$5,0,IF(AJ$29&gt;VLOOKUP($G150,Lists!$J$17:$K$21,2),IF($M150=Lists!$H$3,IF($K150&lt;1,(($S150/$K150)*((1+'Inputs &amp; Summary'!$D$7)^AJ$29)),((INT(AJ$29/$K150)-INT((AJ$29-1)/$K150))*$S150*((1+'Inputs &amp; Summary'!$D$7)^AJ$29))),(_xlfn.WEIBULL.DIST(AJ$29,$L150,$K150,FALSE)*$S150*((1+'Inputs &amp; Summary'!$D$7)^AJ$29))),IF($M150=Lists!$H$3,IF($K150&lt;1,((($R150*(1-$E150)+$Q150*(1-$F150))/$K150)*((1+'Inputs &amp; Summary'!$D$7)^AJ$29)),((INT(AJ$29/$K150)-INT((AJ$29-1)/$K150))*($R150*(1-$E150)+$Q150*(1-$F150))*((1+'Inputs &amp; Summary'!$D$7)^AJ$29))),((_xlfn.WEIBULL.DIST(AJ$29,$L150,$K150,FALSE)*($R150*(1-$E150)+$Q150*(1-$F150))*((1+'Inputs &amp; Summary'!$D$7)^AJ$29))))))</f>
        <v>0</v>
      </c>
      <c r="AK150" s="114">
        <f>$D150*IF(AK$29&gt;'Inputs &amp; Summary'!$D$5,0,IF(AK$29&gt;VLOOKUP($G150,Lists!$J$17:$K$21,2),IF($M150=Lists!$H$3,IF($K150&lt;1,(($S150/$K150)*((1+'Inputs &amp; Summary'!$D$7)^AK$29)),((INT(AK$29/$K150)-INT((AK$29-1)/$K150))*$S150*((1+'Inputs &amp; Summary'!$D$7)^AK$29))),(_xlfn.WEIBULL.DIST(AK$29,$L150,$K150,FALSE)*$S150*((1+'Inputs &amp; Summary'!$D$7)^AK$29))),IF($M150=Lists!$H$3,IF($K150&lt;1,((($R150*(1-$E150)+$Q150*(1-$F150))/$K150)*((1+'Inputs &amp; Summary'!$D$7)^AK$29)),((INT(AK$29/$K150)-INT((AK$29-1)/$K150))*($R150*(1-$E150)+$Q150*(1-$F150))*((1+'Inputs &amp; Summary'!$D$7)^AK$29))),((_xlfn.WEIBULL.DIST(AK$29,$L150,$K150,FALSE)*($R150*(1-$E150)+$Q150*(1-$F150))*((1+'Inputs &amp; Summary'!$D$7)^AK$29))))))</f>
        <v>0</v>
      </c>
      <c r="AL150" s="114">
        <f>$D150*IF(AL$29&gt;'Inputs &amp; Summary'!$D$5,0,IF(AL$29&gt;VLOOKUP($G150,Lists!$J$17:$K$21,2),IF($M150=Lists!$H$3,IF($K150&lt;1,(($S150/$K150)*((1+'Inputs &amp; Summary'!$D$7)^AL$29)),((INT(AL$29/$K150)-INT((AL$29-1)/$K150))*$S150*((1+'Inputs &amp; Summary'!$D$7)^AL$29))),(_xlfn.WEIBULL.DIST(AL$29,$L150,$K150,FALSE)*$S150*((1+'Inputs &amp; Summary'!$D$7)^AL$29))),IF($M150=Lists!$H$3,IF($K150&lt;1,((($R150*(1-$E150)+$Q150*(1-$F150))/$K150)*((1+'Inputs &amp; Summary'!$D$7)^AL$29)),((INT(AL$29/$K150)-INT((AL$29-1)/$K150))*($R150*(1-$E150)+$Q150*(1-$F150))*((1+'Inputs &amp; Summary'!$D$7)^AL$29))),((_xlfn.WEIBULL.DIST(AL$29,$L150,$K150,FALSE)*($R150*(1-$E150)+$Q150*(1-$F150))*((1+'Inputs &amp; Summary'!$D$7)^AL$29))))))</f>
        <v>0</v>
      </c>
      <c r="AM150" s="114">
        <f>$D150*IF(AM$29&gt;'Inputs &amp; Summary'!$D$5,0,IF(AM$29&gt;VLOOKUP($G150,Lists!$J$17:$K$21,2),IF($M150=Lists!$H$3,IF($K150&lt;1,(($S150/$K150)*((1+'Inputs &amp; Summary'!$D$7)^AM$29)),((INT(AM$29/$K150)-INT((AM$29-1)/$K150))*$S150*((1+'Inputs &amp; Summary'!$D$7)^AM$29))),(_xlfn.WEIBULL.DIST(AM$29,$L150,$K150,FALSE)*$S150*((1+'Inputs &amp; Summary'!$D$7)^AM$29))),IF($M150=Lists!$H$3,IF($K150&lt;1,((($R150*(1-$E150)+$Q150*(1-$F150))/$K150)*((1+'Inputs &amp; Summary'!$D$7)^AM$29)),((INT(AM$29/$K150)-INT((AM$29-1)/$K150))*($R150*(1-$E150)+$Q150*(1-$F150))*((1+'Inputs &amp; Summary'!$D$7)^AM$29))),((_xlfn.WEIBULL.DIST(AM$29,$L150,$K150,FALSE)*($R150*(1-$E150)+$Q150*(1-$F150))*((1+'Inputs &amp; Summary'!$D$7)^AM$29))))))</f>
        <v>0</v>
      </c>
      <c r="AN150" s="114">
        <f>$D150*IF(AN$29&gt;'Inputs &amp; Summary'!$D$5,0,IF(AN$29&gt;VLOOKUP($G150,Lists!$J$17:$K$21,2),IF($M150=Lists!$H$3,IF($K150&lt;1,(($S150/$K150)*((1+'Inputs &amp; Summary'!$D$7)^AN$29)),((INT(AN$29/$K150)-INT((AN$29-1)/$K150))*$S150*((1+'Inputs &amp; Summary'!$D$7)^AN$29))),(_xlfn.WEIBULL.DIST(AN$29,$L150,$K150,FALSE)*$S150*((1+'Inputs &amp; Summary'!$D$7)^AN$29))),IF($M150=Lists!$H$3,IF($K150&lt;1,((($R150*(1-$E150)+$Q150*(1-$F150))/$K150)*((1+'Inputs &amp; Summary'!$D$7)^AN$29)),((INT(AN$29/$K150)-INT((AN$29-1)/$K150))*($R150*(1-$E150)+$Q150*(1-$F150))*((1+'Inputs &amp; Summary'!$D$7)^AN$29))),((_xlfn.WEIBULL.DIST(AN$29,$L150,$K150,FALSE)*($R150*(1-$E150)+$Q150*(1-$F150))*((1+'Inputs &amp; Summary'!$D$7)^AN$29))))))</f>
        <v>0</v>
      </c>
      <c r="AO150" s="114">
        <f>$D150*IF(AO$29&gt;'Inputs &amp; Summary'!$D$5,0,IF(AO$29&gt;VLOOKUP($G150,Lists!$J$17:$K$21,2),IF($M150=Lists!$H$3,IF($K150&lt;1,(($S150/$K150)*((1+'Inputs &amp; Summary'!$D$7)^AO$29)),((INT(AO$29/$K150)-INT((AO$29-1)/$K150))*$S150*((1+'Inputs &amp; Summary'!$D$7)^AO$29))),(_xlfn.WEIBULL.DIST(AO$29,$L150,$K150,FALSE)*$S150*((1+'Inputs &amp; Summary'!$D$7)^AO$29))),IF($M150=Lists!$H$3,IF($K150&lt;1,((($R150*(1-$E150)+$Q150*(1-$F150))/$K150)*((1+'Inputs &amp; Summary'!$D$7)^AO$29)),((INT(AO$29/$K150)-INT((AO$29-1)/$K150))*($R150*(1-$E150)+$Q150*(1-$F150))*((1+'Inputs &amp; Summary'!$D$7)^AO$29))),((_xlfn.WEIBULL.DIST(AO$29,$L150,$K150,FALSE)*($R150*(1-$E150)+$Q150*(1-$F150))*((1+'Inputs &amp; Summary'!$D$7)^AO$29))))))</f>
        <v>0</v>
      </c>
      <c r="AP150" s="114">
        <f>$D150*IF(AP$29&gt;'Inputs &amp; Summary'!$D$5,0,IF(AP$29&gt;VLOOKUP($G150,Lists!$J$17:$K$21,2),IF($M150=Lists!$H$3,IF($K150&lt;1,(($S150/$K150)*((1+'Inputs &amp; Summary'!$D$7)^AP$29)),((INT(AP$29/$K150)-INT((AP$29-1)/$K150))*$S150*((1+'Inputs &amp; Summary'!$D$7)^AP$29))),(_xlfn.WEIBULL.DIST(AP$29,$L150,$K150,FALSE)*$S150*((1+'Inputs &amp; Summary'!$D$7)^AP$29))),IF($M150=Lists!$H$3,IF($K150&lt;1,((($R150*(1-$E150)+$Q150*(1-$F150))/$K150)*((1+'Inputs &amp; Summary'!$D$7)^AP$29)),((INT(AP$29/$K150)-INT((AP$29-1)/$K150))*($R150*(1-$E150)+$Q150*(1-$F150))*((1+'Inputs &amp; Summary'!$D$7)^AP$29))),((_xlfn.WEIBULL.DIST(AP$29,$L150,$K150,FALSE)*($R150*(1-$E150)+$Q150*(1-$F150))*((1+'Inputs &amp; Summary'!$D$7)^AP$29))))))</f>
        <v>0</v>
      </c>
      <c r="AQ150" s="114">
        <f>$D150*IF(AQ$29&gt;'Inputs &amp; Summary'!$D$5,0,IF(AQ$29&gt;VLOOKUP($G150,Lists!$J$17:$K$21,2),IF($M150=Lists!$H$3,IF($K150&lt;1,(($S150/$K150)*((1+'Inputs &amp; Summary'!$D$7)^AQ$29)),((INT(AQ$29/$K150)-INT((AQ$29-1)/$K150))*$S150*((1+'Inputs &amp; Summary'!$D$7)^AQ$29))),(_xlfn.WEIBULL.DIST(AQ$29,$L150,$K150,FALSE)*$S150*((1+'Inputs &amp; Summary'!$D$7)^AQ$29))),IF($M150=Lists!$H$3,IF($K150&lt;1,((($R150*(1-$E150)+$Q150*(1-$F150))/$K150)*((1+'Inputs &amp; Summary'!$D$7)^AQ$29)),((INT(AQ$29/$K150)-INT((AQ$29-1)/$K150))*($R150*(1-$E150)+$Q150*(1-$F150))*((1+'Inputs &amp; Summary'!$D$7)^AQ$29))),((_xlfn.WEIBULL.DIST(AQ$29,$L150,$K150,FALSE)*($R150*(1-$E150)+$Q150*(1-$F150))*((1+'Inputs &amp; Summary'!$D$7)^AQ$29))))))</f>
        <v>0</v>
      </c>
      <c r="AR150" s="114">
        <f>$D150*IF(AR$29&gt;'Inputs &amp; Summary'!$D$5,0,IF(AR$29&gt;VLOOKUP($G150,Lists!$J$17:$K$21,2),IF($M150=Lists!$H$3,IF($K150&lt;1,(($S150/$K150)*((1+'Inputs &amp; Summary'!$D$7)^AR$29)),((INT(AR$29/$K150)-INT((AR$29-1)/$K150))*$S150*((1+'Inputs &amp; Summary'!$D$7)^AR$29))),(_xlfn.WEIBULL.DIST(AR$29,$L150,$K150,FALSE)*$S150*((1+'Inputs &amp; Summary'!$D$7)^AR$29))),IF($M150=Lists!$H$3,IF($K150&lt;1,((($R150*(1-$E150)+$Q150*(1-$F150))/$K150)*((1+'Inputs &amp; Summary'!$D$7)^AR$29)),((INT(AR$29/$K150)-INT((AR$29-1)/$K150))*($R150*(1-$E150)+$Q150*(1-$F150))*((1+'Inputs &amp; Summary'!$D$7)^AR$29))),((_xlfn.WEIBULL.DIST(AR$29,$L150,$K150,FALSE)*($R150*(1-$E150)+$Q150*(1-$F150))*((1+'Inputs &amp; Summary'!$D$7)^AR$29))))))</f>
        <v>0</v>
      </c>
      <c r="AS150" s="114">
        <f>$D150*IF(AS$29&gt;'Inputs &amp; Summary'!$D$5,0,IF(AS$29&gt;VLOOKUP($G150,Lists!$J$17:$K$21,2),IF($M150=Lists!$H$3,IF($K150&lt;1,(($S150/$K150)*((1+'Inputs &amp; Summary'!$D$7)^AS$29)),((INT(AS$29/$K150)-INT((AS$29-1)/$K150))*$S150*((1+'Inputs &amp; Summary'!$D$7)^AS$29))),(_xlfn.WEIBULL.DIST(AS$29,$L150,$K150,FALSE)*$S150*((1+'Inputs &amp; Summary'!$D$7)^AS$29))),IF($M150=Lists!$H$3,IF($K150&lt;1,((($R150*(1-$E150)+$Q150*(1-$F150))/$K150)*((1+'Inputs &amp; Summary'!$D$7)^AS$29)),((INT(AS$29/$K150)-INT((AS$29-1)/$K150))*($R150*(1-$E150)+$Q150*(1-$F150))*((1+'Inputs &amp; Summary'!$D$7)^AS$29))),((_xlfn.WEIBULL.DIST(AS$29,$L150,$K150,FALSE)*($R150*(1-$E150)+$Q150*(1-$F150))*((1+'Inputs &amp; Summary'!$D$7)^AS$29))))))</f>
        <v>0</v>
      </c>
      <c r="AT150" s="114">
        <f>$D150*IF(AT$29&gt;'Inputs &amp; Summary'!$D$5,0,IF(AT$29&gt;VLOOKUP($G150,Lists!$J$17:$K$21,2),IF($M150=Lists!$H$3,IF($K150&lt;1,(($S150/$K150)*((1+'Inputs &amp; Summary'!$D$7)^AT$29)),((INT(AT$29/$K150)-INT((AT$29-1)/$K150))*$S150*((1+'Inputs &amp; Summary'!$D$7)^AT$29))),(_xlfn.WEIBULL.DIST(AT$29,$L150,$K150,FALSE)*$S150*((1+'Inputs &amp; Summary'!$D$7)^AT$29))),IF($M150=Lists!$H$3,IF($K150&lt;1,((($R150*(1-$E150)+$Q150*(1-$F150))/$K150)*((1+'Inputs &amp; Summary'!$D$7)^AT$29)),((INT(AT$29/$K150)-INT((AT$29-1)/$K150))*($R150*(1-$E150)+$Q150*(1-$F150))*((1+'Inputs &amp; Summary'!$D$7)^AT$29))),((_xlfn.WEIBULL.DIST(AT$29,$L150,$K150,FALSE)*($R150*(1-$E150)+$Q150*(1-$F150))*((1+'Inputs &amp; Summary'!$D$7)^AT$29))))))</f>
        <v>0</v>
      </c>
      <c r="AU150" s="114">
        <f>$D150*IF(AU$29&gt;'Inputs &amp; Summary'!$D$5,0,IF(AU$29&gt;VLOOKUP($G150,Lists!$J$17:$K$21,2),IF($M150=Lists!$H$3,IF($K150&lt;1,(($S150/$K150)*((1+'Inputs &amp; Summary'!$D$7)^AU$29)),((INT(AU$29/$K150)-INT((AU$29-1)/$K150))*$S150*((1+'Inputs &amp; Summary'!$D$7)^AU$29))),(_xlfn.WEIBULL.DIST(AU$29,$L150,$K150,FALSE)*$S150*((1+'Inputs &amp; Summary'!$D$7)^AU$29))),IF($M150=Lists!$H$3,IF($K150&lt;1,((($R150*(1-$E150)+$Q150*(1-$F150))/$K150)*((1+'Inputs &amp; Summary'!$D$7)^AU$29)),((INT(AU$29/$K150)-INT((AU$29-1)/$K150))*($R150*(1-$E150)+$Q150*(1-$F150))*((1+'Inputs &amp; Summary'!$D$7)^AU$29))),((_xlfn.WEIBULL.DIST(AU$29,$L150,$K150,FALSE)*($R150*(1-$E150)+$Q150*(1-$F150))*((1+'Inputs &amp; Summary'!$D$7)^AU$29))))))</f>
        <v>0</v>
      </c>
      <c r="AV150" s="114">
        <f>$D150*IF(AV$29&gt;'Inputs &amp; Summary'!$D$5,0,IF(AV$29&gt;VLOOKUP($G150,Lists!$J$17:$K$21,2),IF($M150=Lists!$H$3,IF($K150&lt;1,(($S150/$K150)*((1+'Inputs &amp; Summary'!$D$7)^AV$29)),((INT(AV$29/$K150)-INT((AV$29-1)/$K150))*$S150*((1+'Inputs &amp; Summary'!$D$7)^AV$29))),(_xlfn.WEIBULL.DIST(AV$29,$L150,$K150,FALSE)*$S150*((1+'Inputs &amp; Summary'!$D$7)^AV$29))),IF($M150=Lists!$H$3,IF($K150&lt;1,((($R150*(1-$E150)+$Q150*(1-$F150))/$K150)*((1+'Inputs &amp; Summary'!$D$7)^AV$29)),((INT(AV$29/$K150)-INT((AV$29-1)/$K150))*($R150*(1-$E150)+$Q150*(1-$F150))*((1+'Inputs &amp; Summary'!$D$7)^AV$29))),((_xlfn.WEIBULL.DIST(AV$29,$L150,$K150,FALSE)*($R150*(1-$E150)+$Q150*(1-$F150))*((1+'Inputs &amp; Summary'!$D$7)^AV$29))))))</f>
        <v>0</v>
      </c>
      <c r="AW150" s="114">
        <f>$D150*IF(AW$29&gt;'Inputs &amp; Summary'!$D$5,0,IF(AW$29&gt;VLOOKUP($G150,Lists!$J$17:$K$21,2),IF($M150=Lists!$H$3,IF($K150&lt;1,(($S150/$K150)*((1+'Inputs &amp; Summary'!$D$7)^AW$29)),((INT(AW$29/$K150)-INT((AW$29-1)/$K150))*$S150*((1+'Inputs &amp; Summary'!$D$7)^AW$29))),(_xlfn.WEIBULL.DIST(AW$29,$L150,$K150,FALSE)*$S150*((1+'Inputs &amp; Summary'!$D$7)^AW$29))),IF($M150=Lists!$H$3,IF($K150&lt;1,((($R150*(1-$E150)+$Q150*(1-$F150))/$K150)*((1+'Inputs &amp; Summary'!$D$7)^AW$29)),((INT(AW$29/$K150)-INT((AW$29-1)/$K150))*($R150*(1-$E150)+$Q150*(1-$F150))*((1+'Inputs &amp; Summary'!$D$7)^AW$29))),((_xlfn.WEIBULL.DIST(AW$29,$L150,$K150,FALSE)*($R150*(1-$E150)+$Q150*(1-$F150))*((1+'Inputs &amp; Summary'!$D$7)^AW$29))))))</f>
        <v>0</v>
      </c>
      <c r="AX150" s="114">
        <f>$D150*IF(AX$29&gt;'Inputs &amp; Summary'!$D$5,0,IF(AX$29&gt;VLOOKUP($G150,Lists!$J$17:$K$21,2),IF($M150=Lists!$H$3,IF($K150&lt;1,(($S150/$K150)*((1+'Inputs &amp; Summary'!$D$7)^AX$29)),((INT(AX$29/$K150)-INT((AX$29-1)/$K150))*$S150*((1+'Inputs &amp; Summary'!$D$7)^AX$29))),(_xlfn.WEIBULL.DIST(AX$29,$L150,$K150,FALSE)*$S150*((1+'Inputs &amp; Summary'!$D$7)^AX$29))),IF($M150=Lists!$H$3,IF($K150&lt;1,((($R150*(1-$E150)+$Q150*(1-$F150))/$K150)*((1+'Inputs &amp; Summary'!$D$7)^AX$29)),((INT(AX$29/$K150)-INT((AX$29-1)/$K150))*($R150*(1-$E150)+$Q150*(1-$F150))*((1+'Inputs &amp; Summary'!$D$7)^AX$29))),((_xlfn.WEIBULL.DIST(AX$29,$L150,$K150,FALSE)*($R150*(1-$E150)+$Q150*(1-$F150))*((1+'Inputs &amp; Summary'!$D$7)^AX$29))))))</f>
        <v>0</v>
      </c>
      <c r="AY150" s="114">
        <f>$D150*IF(AY$29&gt;'Inputs &amp; Summary'!$D$5,0,IF(AY$29&gt;VLOOKUP($G150,Lists!$J$17:$K$21,2),IF($M150=Lists!$H$3,IF($K150&lt;1,(($S150/$K150)*((1+'Inputs &amp; Summary'!$D$7)^AY$29)),((INT(AY$29/$K150)-INT((AY$29-1)/$K150))*$S150*((1+'Inputs &amp; Summary'!$D$7)^AY$29))),(_xlfn.WEIBULL.DIST(AY$29,$L150,$K150,FALSE)*$S150*((1+'Inputs &amp; Summary'!$D$7)^AY$29))),IF($M150=Lists!$H$3,IF($K150&lt;1,((($R150*(1-$E150)+$Q150*(1-$F150))/$K150)*((1+'Inputs &amp; Summary'!$D$7)^AY$29)),((INT(AY$29/$K150)-INT((AY$29-1)/$K150))*($R150*(1-$E150)+$Q150*(1-$F150))*((1+'Inputs &amp; Summary'!$D$7)^AY$29))),((_xlfn.WEIBULL.DIST(AY$29,$L150,$K150,FALSE)*($R150*(1-$E150)+$Q150*(1-$F150))*((1+'Inputs &amp; Summary'!$D$7)^AY$29))))))</f>
        <v>0</v>
      </c>
      <c r="AZ150" s="114">
        <f>$D150*IF(AZ$29&gt;'Inputs &amp; Summary'!$D$5,0,IF(AZ$29&gt;VLOOKUP($G150,Lists!$J$17:$K$21,2),IF($M150=Lists!$H$3,IF($K150&lt;1,(($S150/$K150)*((1+'Inputs &amp; Summary'!$D$7)^AZ$29)),((INT(AZ$29/$K150)-INT((AZ$29-1)/$K150))*$S150*((1+'Inputs &amp; Summary'!$D$7)^AZ$29))),(_xlfn.WEIBULL.DIST(AZ$29,$L150,$K150,FALSE)*$S150*((1+'Inputs &amp; Summary'!$D$7)^AZ$29))),IF($M150=Lists!$H$3,IF($K150&lt;1,((($R150*(1-$E150)+$Q150*(1-$F150))/$K150)*((1+'Inputs &amp; Summary'!$D$7)^AZ$29)),((INT(AZ$29/$K150)-INT((AZ$29-1)/$K150))*($R150*(1-$E150)+$Q150*(1-$F150))*((1+'Inputs &amp; Summary'!$D$7)^AZ$29))),((_xlfn.WEIBULL.DIST(AZ$29,$L150,$K150,FALSE)*($R150*(1-$E150)+$Q150*(1-$F150))*((1+'Inputs &amp; Summary'!$D$7)^AZ$29))))))</f>
        <v>0</v>
      </c>
      <c r="BA150" s="114">
        <f>$D150*IF(BA$29&gt;'Inputs &amp; Summary'!$D$5,0,IF(BA$29&gt;VLOOKUP($G150,Lists!$J$17:$K$21,2),IF($M150=Lists!$H$3,IF($K150&lt;1,(($S150/$K150)*((1+'Inputs &amp; Summary'!$D$7)^BA$29)),((INT(BA$29/$K150)-INT((BA$29-1)/$K150))*$S150*((1+'Inputs &amp; Summary'!$D$7)^BA$29))),(_xlfn.WEIBULL.DIST(BA$29,$L150,$K150,FALSE)*$S150*((1+'Inputs &amp; Summary'!$D$7)^BA$29))),IF($M150=Lists!$H$3,IF($K150&lt;1,((($R150*(1-$E150)+$Q150*(1-$F150))/$K150)*((1+'Inputs &amp; Summary'!$D$7)^BA$29)),((INT(BA$29/$K150)-INT((BA$29-1)/$K150))*($R150*(1-$E150)+$Q150*(1-$F150))*((1+'Inputs &amp; Summary'!$D$7)^BA$29))),((_xlfn.WEIBULL.DIST(BA$29,$L150,$K150,FALSE)*($R150*(1-$E150)+$Q150*(1-$F150))*((1+'Inputs &amp; Summary'!$D$7)^BA$29))))))</f>
        <v>0</v>
      </c>
      <c r="BB150" s="114">
        <f>$D150*IF(BB$29&gt;'Inputs &amp; Summary'!$D$5,0,IF(BB$29&gt;VLOOKUP($G150,Lists!$J$17:$K$21,2),IF($M150=Lists!$H$3,IF($K150&lt;1,(($S150/$K150)*((1+'Inputs &amp; Summary'!$D$7)^BB$29)),((INT(BB$29/$K150)-INT((BB$29-1)/$K150))*$S150*((1+'Inputs &amp; Summary'!$D$7)^BB$29))),(_xlfn.WEIBULL.DIST(BB$29,$L150,$K150,FALSE)*$S150*((1+'Inputs &amp; Summary'!$D$7)^BB$29))),IF($M150=Lists!$H$3,IF($K150&lt;1,((($R150*(1-$E150)+$Q150*(1-$F150))/$K150)*((1+'Inputs &amp; Summary'!$D$7)^BB$29)),((INT(BB$29/$K150)-INT((BB$29-1)/$K150))*($R150*(1-$E150)+$Q150*(1-$F150))*((1+'Inputs &amp; Summary'!$D$7)^BB$29))),((_xlfn.WEIBULL.DIST(BB$29,$L150,$K150,FALSE)*($R150*(1-$E150)+$Q150*(1-$F150))*((1+'Inputs &amp; Summary'!$D$7)^BB$29))))))</f>
        <v>0</v>
      </c>
      <c r="BC150" s="114">
        <f>$D150*IF(BC$29&gt;'Inputs &amp; Summary'!$D$5,0,IF(BC$29&gt;VLOOKUP($G150,Lists!$J$17:$K$21,2),IF($M150=Lists!$H$3,IF($K150&lt;1,(($S150/$K150)*((1+'Inputs &amp; Summary'!$D$7)^BC$29)),((INT(BC$29/$K150)-INT((BC$29-1)/$K150))*$S150*((1+'Inputs &amp; Summary'!$D$7)^BC$29))),(_xlfn.WEIBULL.DIST(BC$29,$L150,$K150,FALSE)*$S150*((1+'Inputs &amp; Summary'!$D$7)^BC$29))),IF($M150=Lists!$H$3,IF($K150&lt;1,((($R150*(1-$E150)+$Q150*(1-$F150))/$K150)*((1+'Inputs &amp; Summary'!$D$7)^BC$29)),((INT(BC$29/$K150)-INT((BC$29-1)/$K150))*($R150*(1-$E150)+$Q150*(1-$F150))*((1+'Inputs &amp; Summary'!$D$7)^BC$29))),((_xlfn.WEIBULL.DIST(BC$29,$L150,$K150,FALSE)*($R150*(1-$E150)+$Q150*(1-$F150))*((1+'Inputs &amp; Summary'!$D$7)^BC$29))))))</f>
        <v>0</v>
      </c>
      <c r="BD150" s="114">
        <f>$D150*IF(BD$29&gt;'Inputs &amp; Summary'!$D$5,0,IF(BD$29&gt;VLOOKUP($G150,Lists!$J$17:$K$21,2),IF($M150=Lists!$H$3,IF($K150&lt;1,(($S150/$K150)*((1+'Inputs &amp; Summary'!$D$7)^BD$29)),((INT(BD$29/$K150)-INT((BD$29-1)/$K150))*$S150*((1+'Inputs &amp; Summary'!$D$7)^BD$29))),(_xlfn.WEIBULL.DIST(BD$29,$L150,$K150,FALSE)*$S150*((1+'Inputs &amp; Summary'!$D$7)^BD$29))),IF($M150=Lists!$H$3,IF($K150&lt;1,((($R150*(1-$E150)+$Q150*(1-$F150))/$K150)*((1+'Inputs &amp; Summary'!$D$7)^BD$29)),((INT(BD$29/$K150)-INT((BD$29-1)/$K150))*($R150*(1-$E150)+$Q150*(1-$F150))*((1+'Inputs &amp; Summary'!$D$7)^BD$29))),((_xlfn.WEIBULL.DIST(BD$29,$L150,$K150,FALSE)*($R150*(1-$E150)+$Q150*(1-$F150))*((1+'Inputs &amp; Summary'!$D$7)^BD$29))))))</f>
        <v>0</v>
      </c>
      <c r="BE150" s="114">
        <f>$D150*IF(BE$29&gt;'Inputs &amp; Summary'!$D$5,0,IF(BE$29&gt;VLOOKUP($G150,Lists!$J$17:$K$21,2),IF($M150=Lists!$H$3,IF($K150&lt;1,(($S150/$K150)*((1+'Inputs &amp; Summary'!$D$7)^BE$29)),((INT(BE$29/$K150)-INT((BE$29-1)/$K150))*$S150*((1+'Inputs &amp; Summary'!$D$7)^BE$29))),(_xlfn.WEIBULL.DIST(BE$29,$L150,$K150,FALSE)*$S150*((1+'Inputs &amp; Summary'!$D$7)^BE$29))),IF($M150=Lists!$H$3,IF($K150&lt;1,((($R150*(1-$E150)+$Q150*(1-$F150))/$K150)*((1+'Inputs &amp; Summary'!$D$7)^BE$29)),((INT(BE$29/$K150)-INT((BE$29-1)/$K150))*($R150*(1-$E150)+$Q150*(1-$F150))*((1+'Inputs &amp; Summary'!$D$7)^BE$29))),((_xlfn.WEIBULL.DIST(BE$29,$L150,$K150,FALSE)*($R150*(1-$E150)+$Q150*(1-$F150))*((1+'Inputs &amp; Summary'!$D$7)^BE$29))))))</f>
        <v>0</v>
      </c>
      <c r="BF150" s="114">
        <f>$D150*IF(BF$29&gt;'Inputs &amp; Summary'!$D$5,0,IF(BF$29&gt;VLOOKUP($G150,Lists!$J$17:$K$21,2),IF($M150=Lists!$H$3,IF($K150&lt;1,(($S150/$K150)*((1+'Inputs &amp; Summary'!$D$7)^BF$29)),((INT(BF$29/$K150)-INT((BF$29-1)/$K150))*$S150*((1+'Inputs &amp; Summary'!$D$7)^BF$29))),(_xlfn.WEIBULL.DIST(BF$29,$L150,$K150,FALSE)*$S150*((1+'Inputs &amp; Summary'!$D$7)^BF$29))),IF($M150=Lists!$H$3,IF($K150&lt;1,((($R150*(1-$E150)+$Q150*(1-$F150))/$K150)*((1+'Inputs &amp; Summary'!$D$7)^BF$29)),((INT(BF$29/$K150)-INT((BF$29-1)/$K150))*($R150*(1-$E150)+$Q150*(1-$F150))*((1+'Inputs &amp; Summary'!$D$7)^BF$29))),((_xlfn.WEIBULL.DIST(BF$29,$L150,$K150,FALSE)*($R150*(1-$E150)+$Q150*(1-$F150))*((1+'Inputs &amp; Summary'!$D$7)^BF$29))))))</f>
        <v>0</v>
      </c>
      <c r="BG150" s="114">
        <f>$D150*IF(BG$29&gt;'Inputs &amp; Summary'!$D$5,0,IF(BG$29&gt;VLOOKUP($G150,Lists!$J$17:$K$21,2),IF($M150=Lists!$H$3,IF($K150&lt;1,(($S150/$K150)*((1+'Inputs &amp; Summary'!$D$7)^BG$29)),((INT(BG$29/$K150)-INT((BG$29-1)/$K150))*$S150*((1+'Inputs &amp; Summary'!$D$7)^BG$29))),(_xlfn.WEIBULL.DIST(BG$29,$L150,$K150,FALSE)*$S150*((1+'Inputs &amp; Summary'!$D$7)^BG$29))),IF($M150=Lists!$H$3,IF($K150&lt;1,((($R150*(1-$E150)+$Q150*(1-$F150))/$K150)*((1+'Inputs &amp; Summary'!$D$7)^BG$29)),((INT(BG$29/$K150)-INT((BG$29-1)/$K150))*($R150*(1-$E150)+$Q150*(1-$F150))*((1+'Inputs &amp; Summary'!$D$7)^BG$29))),((_xlfn.WEIBULL.DIST(BG$29,$L150,$K150,FALSE)*($R150*(1-$E150)+$Q150*(1-$F150))*((1+'Inputs &amp; Summary'!$D$7)^BG$29))))))</f>
        <v>0</v>
      </c>
      <c r="BH150" s="114">
        <f>$D150*IF(BH$29&gt;'Inputs &amp; Summary'!$D$5,0,IF(BH$29&gt;VLOOKUP($G150,Lists!$J$17:$K$21,2),IF($M150=Lists!$H$3,IF($K150&lt;1,(($S150/$K150)*((1+'Inputs &amp; Summary'!$D$7)^BH$29)),((INT(BH$29/$K150)-INT((BH$29-1)/$K150))*$S150*((1+'Inputs &amp; Summary'!$D$7)^BH$29))),(_xlfn.WEIBULL.DIST(BH$29,$L150,$K150,FALSE)*$S150*((1+'Inputs &amp; Summary'!$D$7)^BH$29))),IF($M150=Lists!$H$3,IF($K150&lt;1,((($R150*(1-$E150)+$Q150*(1-$F150))/$K150)*((1+'Inputs &amp; Summary'!$D$7)^BH$29)),((INT(BH$29/$K150)-INT((BH$29-1)/$K150))*($R150*(1-$E150)+$Q150*(1-$F150))*((1+'Inputs &amp; Summary'!$D$7)^BH$29))),((_xlfn.WEIBULL.DIST(BH$29,$L150,$K150,FALSE)*($R150*(1-$E150)+$Q150*(1-$F150))*((1+'Inputs &amp; Summary'!$D$7)^BH$29))))))</f>
        <v>0</v>
      </c>
      <c r="BI150" s="114">
        <f>$D150*IF(BI$29&gt;'Inputs &amp; Summary'!$D$5,0,IF(BI$29&gt;VLOOKUP($G150,Lists!$J$17:$K$21,2),IF($M150=Lists!$H$3,IF($K150&lt;1,(($S150/$K150)*((1+'Inputs &amp; Summary'!$D$7)^BI$29)),((INT(BI$29/$K150)-INT((BI$29-1)/$K150))*$S150*((1+'Inputs &amp; Summary'!$D$7)^BI$29))),(_xlfn.WEIBULL.DIST(BI$29,$L150,$K150,FALSE)*$S150*((1+'Inputs &amp; Summary'!$D$7)^BI$29))),IF($M150=Lists!$H$3,IF($K150&lt;1,((($R150*(1-$E150)+$Q150*(1-$F150))/$K150)*((1+'Inputs &amp; Summary'!$D$7)^BI$29)),((INT(BI$29/$K150)-INT((BI$29-1)/$K150))*($R150*(1-$E150)+$Q150*(1-$F150))*((1+'Inputs &amp; Summary'!$D$7)^BI$29))),((_xlfn.WEIBULL.DIST(BI$29,$L150,$K150,FALSE)*($R150*(1-$E150)+$Q150*(1-$F150))*((1+'Inputs &amp; Summary'!$D$7)^BI$29))))))</f>
        <v>0</v>
      </c>
      <c r="BJ150" s="114">
        <f>$D150*IF(BJ$29&gt;'Inputs &amp; Summary'!$D$5,0,IF(BJ$29&gt;VLOOKUP($G150,Lists!$J$17:$K$21,2),IF($M150=Lists!$H$3,IF($K150&lt;1,(($S150/$K150)*((1+'Inputs &amp; Summary'!$D$7)^BJ$29)),((INT(BJ$29/$K150)-INT((BJ$29-1)/$K150))*$S150*((1+'Inputs &amp; Summary'!$D$7)^BJ$29))),(_xlfn.WEIBULL.DIST(BJ$29,$L150,$K150,FALSE)*$S150*((1+'Inputs &amp; Summary'!$D$7)^BJ$29))),IF($M150=Lists!$H$3,IF($K150&lt;1,((($R150*(1-$E150)+$Q150*(1-$F150))/$K150)*((1+'Inputs &amp; Summary'!$D$7)^BJ$29)),((INT(BJ$29/$K150)-INT((BJ$29-1)/$K150))*($R150*(1-$E150)+$Q150*(1-$F150))*((1+'Inputs &amp; Summary'!$D$7)^BJ$29))),((_xlfn.WEIBULL.DIST(BJ$29,$L150,$K150,FALSE)*($R150*(1-$E150)+$Q150*(1-$F150))*((1+'Inputs &amp; Summary'!$D$7)^BJ$29))))))</f>
        <v>0</v>
      </c>
      <c r="BK150" s="114">
        <f>$D150*IF(BK$29&gt;'Inputs &amp; Summary'!$D$5,0,IF(BK$29&gt;VLOOKUP($G150,Lists!$J$17:$K$21,2),IF($M150=Lists!$H$3,IF($K150&lt;1,(($S150/$K150)*((1+'Inputs &amp; Summary'!$D$7)^BK$29)),((INT(BK$29/$K150)-INT((BK$29-1)/$K150))*$S150*((1+'Inputs &amp; Summary'!$D$7)^BK$29))),(_xlfn.WEIBULL.DIST(BK$29,$L150,$K150,FALSE)*$S150*((1+'Inputs &amp; Summary'!$D$7)^BK$29))),IF($M150=Lists!$H$3,IF($K150&lt;1,((($R150*(1-$E150)+$Q150*(1-$F150))/$K150)*((1+'Inputs &amp; Summary'!$D$7)^BK$29)),((INT(BK$29/$K150)-INT((BK$29-1)/$K150))*($R150*(1-$E150)+$Q150*(1-$F150))*((1+'Inputs &amp; Summary'!$D$7)^BK$29))),((_xlfn.WEIBULL.DIST(BK$29,$L150,$K150,FALSE)*($R150*(1-$E150)+$Q150*(1-$F150))*((1+'Inputs &amp; Summary'!$D$7)^BK$29))))))</f>
        <v>0</v>
      </c>
      <c r="BL150" s="114">
        <f>$D150*IF(BL$29&gt;'Inputs &amp; Summary'!$D$5,0,IF(BL$29&gt;VLOOKUP($G150,Lists!$J$17:$K$21,2),IF($M150=Lists!$H$3,IF($K150&lt;1,(($S150/$K150)*((1+'Inputs &amp; Summary'!$D$7)^BL$29)),((INT(BL$29/$K150)-INT((BL$29-1)/$K150))*$S150*((1+'Inputs &amp; Summary'!$D$7)^BL$29))),(_xlfn.WEIBULL.DIST(BL$29,$L150,$K150,FALSE)*$S150*((1+'Inputs &amp; Summary'!$D$7)^BL$29))),IF($M150=Lists!$H$3,IF($K150&lt;1,((($R150*(1-$E150)+$Q150*(1-$F150))/$K150)*((1+'Inputs &amp; Summary'!$D$7)^BL$29)),((INT(BL$29/$K150)-INT((BL$29-1)/$K150))*($R150*(1-$E150)+$Q150*(1-$F150))*((1+'Inputs &amp; Summary'!$D$7)^BL$29))),((_xlfn.WEIBULL.DIST(BL$29,$L150,$K150,FALSE)*($R150*(1-$E150)+$Q150*(1-$F150))*((1+'Inputs &amp; Summary'!$D$7)^BL$29))))))</f>
        <v>0</v>
      </c>
    </row>
    <row r="151" spans="1:64" x14ac:dyDescent="0.3">
      <c r="A151" s="79" t="s">
        <v>195</v>
      </c>
      <c r="B151" s="33" t="s">
        <v>152</v>
      </c>
      <c r="C151" s="33" t="s">
        <v>39</v>
      </c>
      <c r="D151" s="115">
        <v>0</v>
      </c>
      <c r="E151" s="68">
        <v>1</v>
      </c>
      <c r="F151" s="68">
        <v>1</v>
      </c>
      <c r="G151" s="213" t="s">
        <v>433</v>
      </c>
      <c r="H151" s="34"/>
      <c r="I151" s="34" t="s">
        <v>94</v>
      </c>
      <c r="J151" s="33">
        <f>VLOOKUP(I151,'Labor Rates'!$A$1:$B$16,2)</f>
        <v>21.23076923076923</v>
      </c>
      <c r="K151" s="35">
        <v>25</v>
      </c>
      <c r="L151" s="35">
        <v>3</v>
      </c>
      <c r="M151" s="36" t="s">
        <v>249</v>
      </c>
      <c r="N151" s="84">
        <f>'Inputs &amp; Summary'!$D$42*'Inputs &amp; Summary'!$D$45</f>
        <v>103.04449648711943</v>
      </c>
      <c r="O151" s="35">
        <v>0.5</v>
      </c>
      <c r="P151" s="5">
        <v>40</v>
      </c>
      <c r="Q151" s="73">
        <f t="shared" si="21"/>
        <v>1093.8569627094216</v>
      </c>
      <c r="R151" s="73">
        <f t="shared" si="22"/>
        <v>4121.7798594847773</v>
      </c>
      <c r="S151" s="74">
        <f t="shared" si="23"/>
        <v>0</v>
      </c>
      <c r="T151" s="88"/>
      <c r="U151" s="80"/>
      <c r="V151" s="87">
        <f t="shared" si="24"/>
        <v>0</v>
      </c>
      <c r="W151" s="87">
        <f>NPV('Inputs &amp; Summary'!$D$6,Y151:BL151)</f>
        <v>0</v>
      </c>
      <c r="X151" s="90">
        <f t="shared" si="25"/>
        <v>0</v>
      </c>
      <c r="Y151" s="114">
        <f>$D151*IF(Y$29&gt;'Inputs &amp; Summary'!$D$5,0,IF(Y$29&gt;VLOOKUP($G151,Lists!$J$17:$K$21,2),IF($M151=Lists!$H$3,IF($K151&lt;1,(($S151/$K151)*((1+'Inputs &amp; Summary'!$D$7)^Y$29)),((INT(Y$29/$K151)-INT((Y$29-1)/$K151))*$S151*((1+'Inputs &amp; Summary'!$D$7)^Y$29))),(_xlfn.WEIBULL.DIST(Y$29,$L151,$K151,FALSE)*$S151*((1+'Inputs &amp; Summary'!$D$7)^Y$29))),IF($M151=Lists!$H$3,IF($K151&lt;1,((($R151*(1-$E151)+$Q151*(1-$F151))/$K151)*((1+'Inputs &amp; Summary'!$D$7)^Y$29)),((INT(Y$29/$K151)-INT((Y$29-1)/$K151))*($R151*(1-$E151)+$Q151*(1-$F151))*((1+'Inputs &amp; Summary'!$D$7)^Y$29))),((_xlfn.WEIBULL.DIST(Y$29,$L151,$K151,FALSE)*($R151*(1-$E151)+$Q151*(1-$F151))*((1+'Inputs &amp; Summary'!$D$7)^Y$29))))))</f>
        <v>0</v>
      </c>
      <c r="Z151" s="114">
        <f>$D151*IF(Z$29&gt;'Inputs &amp; Summary'!$D$5,0,IF(Z$29&gt;VLOOKUP($G151,Lists!$J$17:$K$21,2),IF($M151=Lists!$H$3,IF($K151&lt;1,(($S151/$K151)*((1+'Inputs &amp; Summary'!$D$7)^Z$29)),((INT(Z$29/$K151)-INT((Z$29-1)/$K151))*$S151*((1+'Inputs &amp; Summary'!$D$7)^Z$29))),(_xlfn.WEIBULL.DIST(Z$29,$L151,$K151,FALSE)*$S151*((1+'Inputs &amp; Summary'!$D$7)^Z$29))),IF($M151=Lists!$H$3,IF($K151&lt;1,((($R151*(1-$E151)+$Q151*(1-$F151))/$K151)*((1+'Inputs &amp; Summary'!$D$7)^Z$29)),((INT(Z$29/$K151)-INT((Z$29-1)/$K151))*($R151*(1-$E151)+$Q151*(1-$F151))*((1+'Inputs &amp; Summary'!$D$7)^Z$29))),((_xlfn.WEIBULL.DIST(Z$29,$L151,$K151,FALSE)*($R151*(1-$E151)+$Q151*(1-$F151))*((1+'Inputs &amp; Summary'!$D$7)^Z$29))))))</f>
        <v>0</v>
      </c>
      <c r="AA151" s="114">
        <f>$D151*IF(AA$29&gt;'Inputs &amp; Summary'!$D$5,0,IF(AA$29&gt;VLOOKUP($G151,Lists!$J$17:$K$21,2),IF($M151=Lists!$H$3,IF($K151&lt;1,(($S151/$K151)*((1+'Inputs &amp; Summary'!$D$7)^AA$29)),((INT(AA$29/$K151)-INT((AA$29-1)/$K151))*$S151*((1+'Inputs &amp; Summary'!$D$7)^AA$29))),(_xlfn.WEIBULL.DIST(AA$29,$L151,$K151,FALSE)*$S151*((1+'Inputs &amp; Summary'!$D$7)^AA$29))),IF($M151=Lists!$H$3,IF($K151&lt;1,((($R151*(1-$E151)+$Q151*(1-$F151))/$K151)*((1+'Inputs &amp; Summary'!$D$7)^AA$29)),((INT(AA$29/$K151)-INT((AA$29-1)/$K151))*($R151*(1-$E151)+$Q151*(1-$F151))*((1+'Inputs &amp; Summary'!$D$7)^AA$29))),((_xlfn.WEIBULL.DIST(AA$29,$L151,$K151,FALSE)*($R151*(1-$E151)+$Q151*(1-$F151))*((1+'Inputs &amp; Summary'!$D$7)^AA$29))))))</f>
        <v>0</v>
      </c>
      <c r="AB151" s="114">
        <f>$D151*IF(AB$29&gt;'Inputs &amp; Summary'!$D$5,0,IF(AB$29&gt;VLOOKUP($G151,Lists!$J$17:$K$21,2),IF($M151=Lists!$H$3,IF($K151&lt;1,(($S151/$K151)*((1+'Inputs &amp; Summary'!$D$7)^AB$29)),((INT(AB$29/$K151)-INT((AB$29-1)/$K151))*$S151*((1+'Inputs &amp; Summary'!$D$7)^AB$29))),(_xlfn.WEIBULL.DIST(AB$29,$L151,$K151,FALSE)*$S151*((1+'Inputs &amp; Summary'!$D$7)^AB$29))),IF($M151=Lists!$H$3,IF($K151&lt;1,((($R151*(1-$E151)+$Q151*(1-$F151))/$K151)*((1+'Inputs &amp; Summary'!$D$7)^AB$29)),((INT(AB$29/$K151)-INT((AB$29-1)/$K151))*($R151*(1-$E151)+$Q151*(1-$F151))*((1+'Inputs &amp; Summary'!$D$7)^AB$29))),((_xlfn.WEIBULL.DIST(AB$29,$L151,$K151,FALSE)*($R151*(1-$E151)+$Q151*(1-$F151))*((1+'Inputs &amp; Summary'!$D$7)^AB$29))))))</f>
        <v>0</v>
      </c>
      <c r="AC151" s="114">
        <f>$D151*IF(AC$29&gt;'Inputs &amp; Summary'!$D$5,0,IF(AC$29&gt;VLOOKUP($G151,Lists!$J$17:$K$21,2),IF($M151=Lists!$H$3,IF($K151&lt;1,(($S151/$K151)*((1+'Inputs &amp; Summary'!$D$7)^AC$29)),((INT(AC$29/$K151)-INT((AC$29-1)/$K151))*$S151*((1+'Inputs &amp; Summary'!$D$7)^AC$29))),(_xlfn.WEIBULL.DIST(AC$29,$L151,$K151,FALSE)*$S151*((1+'Inputs &amp; Summary'!$D$7)^AC$29))),IF($M151=Lists!$H$3,IF($K151&lt;1,((($R151*(1-$E151)+$Q151*(1-$F151))/$K151)*((1+'Inputs &amp; Summary'!$D$7)^AC$29)),((INT(AC$29/$K151)-INT((AC$29-1)/$K151))*($R151*(1-$E151)+$Q151*(1-$F151))*((1+'Inputs &amp; Summary'!$D$7)^AC$29))),((_xlfn.WEIBULL.DIST(AC$29,$L151,$K151,FALSE)*($R151*(1-$E151)+$Q151*(1-$F151))*((1+'Inputs &amp; Summary'!$D$7)^AC$29))))))</f>
        <v>0</v>
      </c>
      <c r="AD151" s="114">
        <f>$D151*IF(AD$29&gt;'Inputs &amp; Summary'!$D$5,0,IF(AD$29&gt;VLOOKUP($G151,Lists!$J$17:$K$21,2),IF($M151=Lists!$H$3,IF($K151&lt;1,(($S151/$K151)*((1+'Inputs &amp; Summary'!$D$7)^AD$29)),((INT(AD$29/$K151)-INT((AD$29-1)/$K151))*$S151*((1+'Inputs &amp; Summary'!$D$7)^AD$29))),(_xlfn.WEIBULL.DIST(AD$29,$L151,$K151,FALSE)*$S151*((1+'Inputs &amp; Summary'!$D$7)^AD$29))),IF($M151=Lists!$H$3,IF($K151&lt;1,((($R151*(1-$E151)+$Q151*(1-$F151))/$K151)*((1+'Inputs &amp; Summary'!$D$7)^AD$29)),((INT(AD$29/$K151)-INT((AD$29-1)/$K151))*($R151*(1-$E151)+$Q151*(1-$F151))*((1+'Inputs &amp; Summary'!$D$7)^AD$29))),((_xlfn.WEIBULL.DIST(AD$29,$L151,$K151,FALSE)*($R151*(1-$E151)+$Q151*(1-$F151))*((1+'Inputs &amp; Summary'!$D$7)^AD$29))))))</f>
        <v>0</v>
      </c>
      <c r="AE151" s="114">
        <f>$D151*IF(AE$29&gt;'Inputs &amp; Summary'!$D$5,0,IF(AE$29&gt;VLOOKUP($G151,Lists!$J$17:$K$21,2),IF($M151=Lists!$H$3,IF($K151&lt;1,(($S151/$K151)*((1+'Inputs &amp; Summary'!$D$7)^AE$29)),((INT(AE$29/$K151)-INT((AE$29-1)/$K151))*$S151*((1+'Inputs &amp; Summary'!$D$7)^AE$29))),(_xlfn.WEIBULL.DIST(AE$29,$L151,$K151,FALSE)*$S151*((1+'Inputs &amp; Summary'!$D$7)^AE$29))),IF($M151=Lists!$H$3,IF($K151&lt;1,((($R151*(1-$E151)+$Q151*(1-$F151))/$K151)*((1+'Inputs &amp; Summary'!$D$7)^AE$29)),((INT(AE$29/$K151)-INT((AE$29-1)/$K151))*($R151*(1-$E151)+$Q151*(1-$F151))*((1+'Inputs &amp; Summary'!$D$7)^AE$29))),((_xlfn.WEIBULL.DIST(AE$29,$L151,$K151,FALSE)*($R151*(1-$E151)+$Q151*(1-$F151))*((1+'Inputs &amp; Summary'!$D$7)^AE$29))))))</f>
        <v>0</v>
      </c>
      <c r="AF151" s="114">
        <f>$D151*IF(AF$29&gt;'Inputs &amp; Summary'!$D$5,0,IF(AF$29&gt;VLOOKUP($G151,Lists!$J$17:$K$21,2),IF($M151=Lists!$H$3,IF($K151&lt;1,(($S151/$K151)*((1+'Inputs &amp; Summary'!$D$7)^AF$29)),((INT(AF$29/$K151)-INT((AF$29-1)/$K151))*$S151*((1+'Inputs &amp; Summary'!$D$7)^AF$29))),(_xlfn.WEIBULL.DIST(AF$29,$L151,$K151,FALSE)*$S151*((1+'Inputs &amp; Summary'!$D$7)^AF$29))),IF($M151=Lists!$H$3,IF($K151&lt;1,((($R151*(1-$E151)+$Q151*(1-$F151))/$K151)*((1+'Inputs &amp; Summary'!$D$7)^AF$29)),((INT(AF$29/$K151)-INT((AF$29-1)/$K151))*($R151*(1-$E151)+$Q151*(1-$F151))*((1+'Inputs &amp; Summary'!$D$7)^AF$29))),((_xlfn.WEIBULL.DIST(AF$29,$L151,$K151,FALSE)*($R151*(1-$E151)+$Q151*(1-$F151))*((1+'Inputs &amp; Summary'!$D$7)^AF$29))))))</f>
        <v>0</v>
      </c>
      <c r="AG151" s="114">
        <f>$D151*IF(AG$29&gt;'Inputs &amp; Summary'!$D$5,0,IF(AG$29&gt;VLOOKUP($G151,Lists!$J$17:$K$21,2),IF($M151=Lists!$H$3,IF($K151&lt;1,(($S151/$K151)*((1+'Inputs &amp; Summary'!$D$7)^AG$29)),((INT(AG$29/$K151)-INT((AG$29-1)/$K151))*$S151*((1+'Inputs &amp; Summary'!$D$7)^AG$29))),(_xlfn.WEIBULL.DIST(AG$29,$L151,$K151,FALSE)*$S151*((1+'Inputs &amp; Summary'!$D$7)^AG$29))),IF($M151=Lists!$H$3,IF($K151&lt;1,((($R151*(1-$E151)+$Q151*(1-$F151))/$K151)*((1+'Inputs &amp; Summary'!$D$7)^AG$29)),((INT(AG$29/$K151)-INT((AG$29-1)/$K151))*($R151*(1-$E151)+$Q151*(1-$F151))*((1+'Inputs &amp; Summary'!$D$7)^AG$29))),((_xlfn.WEIBULL.DIST(AG$29,$L151,$K151,FALSE)*($R151*(1-$E151)+$Q151*(1-$F151))*((1+'Inputs &amp; Summary'!$D$7)^AG$29))))))</f>
        <v>0</v>
      </c>
      <c r="AH151" s="114">
        <f>$D151*IF(AH$29&gt;'Inputs &amp; Summary'!$D$5,0,IF(AH$29&gt;VLOOKUP($G151,Lists!$J$17:$K$21,2),IF($M151=Lists!$H$3,IF($K151&lt;1,(($S151/$K151)*((1+'Inputs &amp; Summary'!$D$7)^AH$29)),((INT(AH$29/$K151)-INT((AH$29-1)/$K151))*$S151*((1+'Inputs &amp; Summary'!$D$7)^AH$29))),(_xlfn.WEIBULL.DIST(AH$29,$L151,$K151,FALSE)*$S151*((1+'Inputs &amp; Summary'!$D$7)^AH$29))),IF($M151=Lists!$H$3,IF($K151&lt;1,((($R151*(1-$E151)+$Q151*(1-$F151))/$K151)*((1+'Inputs &amp; Summary'!$D$7)^AH$29)),((INT(AH$29/$K151)-INT((AH$29-1)/$K151))*($R151*(1-$E151)+$Q151*(1-$F151))*((1+'Inputs &amp; Summary'!$D$7)^AH$29))),((_xlfn.WEIBULL.DIST(AH$29,$L151,$K151,FALSE)*($R151*(1-$E151)+$Q151*(1-$F151))*((1+'Inputs &amp; Summary'!$D$7)^AH$29))))))</f>
        <v>0</v>
      </c>
      <c r="AI151" s="114">
        <f>$D151*IF(AI$29&gt;'Inputs &amp; Summary'!$D$5,0,IF(AI$29&gt;VLOOKUP($G151,Lists!$J$17:$K$21,2),IF($M151=Lists!$H$3,IF($K151&lt;1,(($S151/$K151)*((1+'Inputs &amp; Summary'!$D$7)^AI$29)),((INT(AI$29/$K151)-INT((AI$29-1)/$K151))*$S151*((1+'Inputs &amp; Summary'!$D$7)^AI$29))),(_xlfn.WEIBULL.DIST(AI$29,$L151,$K151,FALSE)*$S151*((1+'Inputs &amp; Summary'!$D$7)^AI$29))),IF($M151=Lists!$H$3,IF($K151&lt;1,((($R151*(1-$E151)+$Q151*(1-$F151))/$K151)*((1+'Inputs &amp; Summary'!$D$7)^AI$29)),((INT(AI$29/$K151)-INT((AI$29-1)/$K151))*($R151*(1-$E151)+$Q151*(1-$F151))*((1+'Inputs &amp; Summary'!$D$7)^AI$29))),((_xlfn.WEIBULL.DIST(AI$29,$L151,$K151,FALSE)*($R151*(1-$E151)+$Q151*(1-$F151))*((1+'Inputs &amp; Summary'!$D$7)^AI$29))))))</f>
        <v>0</v>
      </c>
      <c r="AJ151" s="114">
        <f>$D151*IF(AJ$29&gt;'Inputs &amp; Summary'!$D$5,0,IF(AJ$29&gt;VLOOKUP($G151,Lists!$J$17:$K$21,2),IF($M151=Lists!$H$3,IF($K151&lt;1,(($S151/$K151)*((1+'Inputs &amp; Summary'!$D$7)^AJ$29)),((INT(AJ$29/$K151)-INT((AJ$29-1)/$K151))*$S151*((1+'Inputs &amp; Summary'!$D$7)^AJ$29))),(_xlfn.WEIBULL.DIST(AJ$29,$L151,$K151,FALSE)*$S151*((1+'Inputs &amp; Summary'!$D$7)^AJ$29))),IF($M151=Lists!$H$3,IF($K151&lt;1,((($R151*(1-$E151)+$Q151*(1-$F151))/$K151)*((1+'Inputs &amp; Summary'!$D$7)^AJ$29)),((INT(AJ$29/$K151)-INT((AJ$29-1)/$K151))*($R151*(1-$E151)+$Q151*(1-$F151))*((1+'Inputs &amp; Summary'!$D$7)^AJ$29))),((_xlfn.WEIBULL.DIST(AJ$29,$L151,$K151,FALSE)*($R151*(1-$E151)+$Q151*(1-$F151))*((1+'Inputs &amp; Summary'!$D$7)^AJ$29))))))</f>
        <v>0</v>
      </c>
      <c r="AK151" s="114">
        <f>$D151*IF(AK$29&gt;'Inputs &amp; Summary'!$D$5,0,IF(AK$29&gt;VLOOKUP($G151,Lists!$J$17:$K$21,2),IF($M151=Lists!$H$3,IF($K151&lt;1,(($S151/$K151)*((1+'Inputs &amp; Summary'!$D$7)^AK$29)),((INT(AK$29/$K151)-INT((AK$29-1)/$K151))*$S151*((1+'Inputs &amp; Summary'!$D$7)^AK$29))),(_xlfn.WEIBULL.DIST(AK$29,$L151,$K151,FALSE)*$S151*((1+'Inputs &amp; Summary'!$D$7)^AK$29))),IF($M151=Lists!$H$3,IF($K151&lt;1,((($R151*(1-$E151)+$Q151*(1-$F151))/$K151)*((1+'Inputs &amp; Summary'!$D$7)^AK$29)),((INT(AK$29/$K151)-INT((AK$29-1)/$K151))*($R151*(1-$E151)+$Q151*(1-$F151))*((1+'Inputs &amp; Summary'!$D$7)^AK$29))),((_xlfn.WEIBULL.DIST(AK$29,$L151,$K151,FALSE)*($R151*(1-$E151)+$Q151*(1-$F151))*((1+'Inputs &amp; Summary'!$D$7)^AK$29))))))</f>
        <v>0</v>
      </c>
      <c r="AL151" s="114">
        <f>$D151*IF(AL$29&gt;'Inputs &amp; Summary'!$D$5,0,IF(AL$29&gt;VLOOKUP($G151,Lists!$J$17:$K$21,2),IF($M151=Lists!$H$3,IF($K151&lt;1,(($S151/$K151)*((1+'Inputs &amp; Summary'!$D$7)^AL$29)),((INT(AL$29/$K151)-INT((AL$29-1)/$K151))*$S151*((1+'Inputs &amp; Summary'!$D$7)^AL$29))),(_xlfn.WEIBULL.DIST(AL$29,$L151,$K151,FALSE)*$S151*((1+'Inputs &amp; Summary'!$D$7)^AL$29))),IF($M151=Lists!$H$3,IF($K151&lt;1,((($R151*(1-$E151)+$Q151*(1-$F151))/$K151)*((1+'Inputs &amp; Summary'!$D$7)^AL$29)),((INT(AL$29/$K151)-INT((AL$29-1)/$K151))*($R151*(1-$E151)+$Q151*(1-$F151))*((1+'Inputs &amp; Summary'!$D$7)^AL$29))),((_xlfn.WEIBULL.DIST(AL$29,$L151,$K151,FALSE)*($R151*(1-$E151)+$Q151*(1-$F151))*((1+'Inputs &amp; Summary'!$D$7)^AL$29))))))</f>
        <v>0</v>
      </c>
      <c r="AM151" s="114">
        <f>$D151*IF(AM$29&gt;'Inputs &amp; Summary'!$D$5,0,IF(AM$29&gt;VLOOKUP($G151,Lists!$J$17:$K$21,2),IF($M151=Lists!$H$3,IF($K151&lt;1,(($S151/$K151)*((1+'Inputs &amp; Summary'!$D$7)^AM$29)),((INT(AM$29/$K151)-INT((AM$29-1)/$K151))*$S151*((1+'Inputs &amp; Summary'!$D$7)^AM$29))),(_xlfn.WEIBULL.DIST(AM$29,$L151,$K151,FALSE)*$S151*((1+'Inputs &amp; Summary'!$D$7)^AM$29))),IF($M151=Lists!$H$3,IF($K151&lt;1,((($R151*(1-$E151)+$Q151*(1-$F151))/$K151)*((1+'Inputs &amp; Summary'!$D$7)^AM$29)),((INT(AM$29/$K151)-INT((AM$29-1)/$K151))*($R151*(1-$E151)+$Q151*(1-$F151))*((1+'Inputs &amp; Summary'!$D$7)^AM$29))),((_xlfn.WEIBULL.DIST(AM$29,$L151,$K151,FALSE)*($R151*(1-$E151)+$Q151*(1-$F151))*((1+'Inputs &amp; Summary'!$D$7)^AM$29))))))</f>
        <v>0</v>
      </c>
      <c r="AN151" s="114">
        <f>$D151*IF(AN$29&gt;'Inputs &amp; Summary'!$D$5,0,IF(AN$29&gt;VLOOKUP($G151,Lists!$J$17:$K$21,2),IF($M151=Lists!$H$3,IF($K151&lt;1,(($S151/$K151)*((1+'Inputs &amp; Summary'!$D$7)^AN$29)),((INT(AN$29/$K151)-INT((AN$29-1)/$K151))*$S151*((1+'Inputs &amp; Summary'!$D$7)^AN$29))),(_xlfn.WEIBULL.DIST(AN$29,$L151,$K151,FALSE)*$S151*((1+'Inputs &amp; Summary'!$D$7)^AN$29))),IF($M151=Lists!$H$3,IF($K151&lt;1,((($R151*(1-$E151)+$Q151*(1-$F151))/$K151)*((1+'Inputs &amp; Summary'!$D$7)^AN$29)),((INT(AN$29/$K151)-INT((AN$29-1)/$K151))*($R151*(1-$E151)+$Q151*(1-$F151))*((1+'Inputs &amp; Summary'!$D$7)^AN$29))),((_xlfn.WEIBULL.DIST(AN$29,$L151,$K151,FALSE)*($R151*(1-$E151)+$Q151*(1-$F151))*((1+'Inputs &amp; Summary'!$D$7)^AN$29))))))</f>
        <v>0</v>
      </c>
      <c r="AO151" s="114">
        <f>$D151*IF(AO$29&gt;'Inputs &amp; Summary'!$D$5,0,IF(AO$29&gt;VLOOKUP($G151,Lists!$J$17:$K$21,2),IF($M151=Lists!$H$3,IF($K151&lt;1,(($S151/$K151)*((1+'Inputs &amp; Summary'!$D$7)^AO$29)),((INT(AO$29/$K151)-INT((AO$29-1)/$K151))*$S151*((1+'Inputs &amp; Summary'!$D$7)^AO$29))),(_xlfn.WEIBULL.DIST(AO$29,$L151,$K151,FALSE)*$S151*((1+'Inputs &amp; Summary'!$D$7)^AO$29))),IF($M151=Lists!$H$3,IF($K151&lt;1,((($R151*(1-$E151)+$Q151*(1-$F151))/$K151)*((1+'Inputs &amp; Summary'!$D$7)^AO$29)),((INT(AO$29/$K151)-INT((AO$29-1)/$K151))*($R151*(1-$E151)+$Q151*(1-$F151))*((1+'Inputs &amp; Summary'!$D$7)^AO$29))),((_xlfn.WEIBULL.DIST(AO$29,$L151,$K151,FALSE)*($R151*(1-$E151)+$Q151*(1-$F151))*((1+'Inputs &amp; Summary'!$D$7)^AO$29))))))</f>
        <v>0</v>
      </c>
      <c r="AP151" s="114">
        <f>$D151*IF(AP$29&gt;'Inputs &amp; Summary'!$D$5,0,IF(AP$29&gt;VLOOKUP($G151,Lists!$J$17:$K$21,2),IF($M151=Lists!$H$3,IF($K151&lt;1,(($S151/$K151)*((1+'Inputs &amp; Summary'!$D$7)^AP$29)),((INT(AP$29/$K151)-INT((AP$29-1)/$K151))*$S151*((1+'Inputs &amp; Summary'!$D$7)^AP$29))),(_xlfn.WEIBULL.DIST(AP$29,$L151,$K151,FALSE)*$S151*((1+'Inputs &amp; Summary'!$D$7)^AP$29))),IF($M151=Lists!$H$3,IF($K151&lt;1,((($R151*(1-$E151)+$Q151*(1-$F151))/$K151)*((1+'Inputs &amp; Summary'!$D$7)^AP$29)),((INT(AP$29/$K151)-INT((AP$29-1)/$K151))*($R151*(1-$E151)+$Q151*(1-$F151))*((1+'Inputs &amp; Summary'!$D$7)^AP$29))),((_xlfn.WEIBULL.DIST(AP$29,$L151,$K151,FALSE)*($R151*(1-$E151)+$Q151*(1-$F151))*((1+'Inputs &amp; Summary'!$D$7)^AP$29))))))</f>
        <v>0</v>
      </c>
      <c r="AQ151" s="114">
        <f>$D151*IF(AQ$29&gt;'Inputs &amp; Summary'!$D$5,0,IF(AQ$29&gt;VLOOKUP($G151,Lists!$J$17:$K$21,2),IF($M151=Lists!$H$3,IF($K151&lt;1,(($S151/$K151)*((1+'Inputs &amp; Summary'!$D$7)^AQ$29)),((INT(AQ$29/$K151)-INT((AQ$29-1)/$K151))*$S151*((1+'Inputs &amp; Summary'!$D$7)^AQ$29))),(_xlfn.WEIBULL.DIST(AQ$29,$L151,$K151,FALSE)*$S151*((1+'Inputs &amp; Summary'!$D$7)^AQ$29))),IF($M151=Lists!$H$3,IF($K151&lt;1,((($R151*(1-$E151)+$Q151*(1-$F151))/$K151)*((1+'Inputs &amp; Summary'!$D$7)^AQ$29)),((INT(AQ$29/$K151)-INT((AQ$29-1)/$K151))*($R151*(1-$E151)+$Q151*(1-$F151))*((1+'Inputs &amp; Summary'!$D$7)^AQ$29))),((_xlfn.WEIBULL.DIST(AQ$29,$L151,$K151,FALSE)*($R151*(1-$E151)+$Q151*(1-$F151))*((1+'Inputs &amp; Summary'!$D$7)^AQ$29))))))</f>
        <v>0</v>
      </c>
      <c r="AR151" s="114">
        <f>$D151*IF(AR$29&gt;'Inputs &amp; Summary'!$D$5,0,IF(AR$29&gt;VLOOKUP($G151,Lists!$J$17:$K$21,2),IF($M151=Lists!$H$3,IF($K151&lt;1,(($S151/$K151)*((1+'Inputs &amp; Summary'!$D$7)^AR$29)),((INT(AR$29/$K151)-INT((AR$29-1)/$K151))*$S151*((1+'Inputs &amp; Summary'!$D$7)^AR$29))),(_xlfn.WEIBULL.DIST(AR$29,$L151,$K151,FALSE)*$S151*((1+'Inputs &amp; Summary'!$D$7)^AR$29))),IF($M151=Lists!$H$3,IF($K151&lt;1,((($R151*(1-$E151)+$Q151*(1-$F151))/$K151)*((1+'Inputs &amp; Summary'!$D$7)^AR$29)),((INT(AR$29/$K151)-INT((AR$29-1)/$K151))*($R151*(1-$E151)+$Q151*(1-$F151))*((1+'Inputs &amp; Summary'!$D$7)^AR$29))),((_xlfn.WEIBULL.DIST(AR$29,$L151,$K151,FALSE)*($R151*(1-$E151)+$Q151*(1-$F151))*((1+'Inputs &amp; Summary'!$D$7)^AR$29))))))</f>
        <v>0</v>
      </c>
      <c r="AS151" s="114">
        <f>$D151*IF(AS$29&gt;'Inputs &amp; Summary'!$D$5,0,IF(AS$29&gt;VLOOKUP($G151,Lists!$J$17:$K$21,2),IF($M151=Lists!$H$3,IF($K151&lt;1,(($S151/$K151)*((1+'Inputs &amp; Summary'!$D$7)^AS$29)),((INT(AS$29/$K151)-INT((AS$29-1)/$K151))*$S151*((1+'Inputs &amp; Summary'!$D$7)^AS$29))),(_xlfn.WEIBULL.DIST(AS$29,$L151,$K151,FALSE)*$S151*((1+'Inputs &amp; Summary'!$D$7)^AS$29))),IF($M151=Lists!$H$3,IF($K151&lt;1,((($R151*(1-$E151)+$Q151*(1-$F151))/$K151)*((1+'Inputs &amp; Summary'!$D$7)^AS$29)),((INT(AS$29/$K151)-INT((AS$29-1)/$K151))*($R151*(1-$E151)+$Q151*(1-$F151))*((1+'Inputs &amp; Summary'!$D$7)^AS$29))),((_xlfn.WEIBULL.DIST(AS$29,$L151,$K151,FALSE)*($R151*(1-$E151)+$Q151*(1-$F151))*((1+'Inputs &amp; Summary'!$D$7)^AS$29))))))</f>
        <v>0</v>
      </c>
      <c r="AT151" s="114">
        <f>$D151*IF(AT$29&gt;'Inputs &amp; Summary'!$D$5,0,IF(AT$29&gt;VLOOKUP($G151,Lists!$J$17:$K$21,2),IF($M151=Lists!$H$3,IF($K151&lt;1,(($S151/$K151)*((1+'Inputs &amp; Summary'!$D$7)^AT$29)),((INT(AT$29/$K151)-INT((AT$29-1)/$K151))*$S151*((1+'Inputs &amp; Summary'!$D$7)^AT$29))),(_xlfn.WEIBULL.DIST(AT$29,$L151,$K151,FALSE)*$S151*((1+'Inputs &amp; Summary'!$D$7)^AT$29))),IF($M151=Lists!$H$3,IF($K151&lt;1,((($R151*(1-$E151)+$Q151*(1-$F151))/$K151)*((1+'Inputs &amp; Summary'!$D$7)^AT$29)),((INT(AT$29/$K151)-INT((AT$29-1)/$K151))*($R151*(1-$E151)+$Q151*(1-$F151))*((1+'Inputs &amp; Summary'!$D$7)^AT$29))),((_xlfn.WEIBULL.DIST(AT$29,$L151,$K151,FALSE)*($R151*(1-$E151)+$Q151*(1-$F151))*((1+'Inputs &amp; Summary'!$D$7)^AT$29))))))</f>
        <v>0</v>
      </c>
      <c r="AU151" s="114">
        <f>$D151*IF(AU$29&gt;'Inputs &amp; Summary'!$D$5,0,IF(AU$29&gt;VLOOKUP($G151,Lists!$J$17:$K$21,2),IF($M151=Lists!$H$3,IF($K151&lt;1,(($S151/$K151)*((1+'Inputs &amp; Summary'!$D$7)^AU$29)),((INT(AU$29/$K151)-INT((AU$29-1)/$K151))*$S151*((1+'Inputs &amp; Summary'!$D$7)^AU$29))),(_xlfn.WEIBULL.DIST(AU$29,$L151,$K151,FALSE)*$S151*((1+'Inputs &amp; Summary'!$D$7)^AU$29))),IF($M151=Lists!$H$3,IF($K151&lt;1,((($R151*(1-$E151)+$Q151*(1-$F151))/$K151)*((1+'Inputs &amp; Summary'!$D$7)^AU$29)),((INT(AU$29/$K151)-INT((AU$29-1)/$K151))*($R151*(1-$E151)+$Q151*(1-$F151))*((1+'Inputs &amp; Summary'!$D$7)^AU$29))),((_xlfn.WEIBULL.DIST(AU$29,$L151,$K151,FALSE)*($R151*(1-$E151)+$Q151*(1-$F151))*((1+'Inputs &amp; Summary'!$D$7)^AU$29))))))</f>
        <v>0</v>
      </c>
      <c r="AV151" s="114">
        <f>$D151*IF(AV$29&gt;'Inputs &amp; Summary'!$D$5,0,IF(AV$29&gt;VLOOKUP($G151,Lists!$J$17:$K$21,2),IF($M151=Lists!$H$3,IF($K151&lt;1,(($S151/$K151)*((1+'Inputs &amp; Summary'!$D$7)^AV$29)),((INT(AV$29/$K151)-INT((AV$29-1)/$K151))*$S151*((1+'Inputs &amp; Summary'!$D$7)^AV$29))),(_xlfn.WEIBULL.DIST(AV$29,$L151,$K151,FALSE)*$S151*((1+'Inputs &amp; Summary'!$D$7)^AV$29))),IF($M151=Lists!$H$3,IF($K151&lt;1,((($R151*(1-$E151)+$Q151*(1-$F151))/$K151)*((1+'Inputs &amp; Summary'!$D$7)^AV$29)),((INT(AV$29/$K151)-INT((AV$29-1)/$K151))*($R151*(1-$E151)+$Q151*(1-$F151))*((1+'Inputs &amp; Summary'!$D$7)^AV$29))),((_xlfn.WEIBULL.DIST(AV$29,$L151,$K151,FALSE)*($R151*(1-$E151)+$Q151*(1-$F151))*((1+'Inputs &amp; Summary'!$D$7)^AV$29))))))</f>
        <v>0</v>
      </c>
      <c r="AW151" s="114">
        <f>$D151*IF(AW$29&gt;'Inputs &amp; Summary'!$D$5,0,IF(AW$29&gt;VLOOKUP($G151,Lists!$J$17:$K$21,2),IF($M151=Lists!$H$3,IF($K151&lt;1,(($S151/$K151)*((1+'Inputs &amp; Summary'!$D$7)^AW$29)),((INT(AW$29/$K151)-INT((AW$29-1)/$K151))*$S151*((1+'Inputs &amp; Summary'!$D$7)^AW$29))),(_xlfn.WEIBULL.DIST(AW$29,$L151,$K151,FALSE)*$S151*((1+'Inputs &amp; Summary'!$D$7)^AW$29))),IF($M151=Lists!$H$3,IF($K151&lt;1,((($R151*(1-$E151)+$Q151*(1-$F151))/$K151)*((1+'Inputs &amp; Summary'!$D$7)^AW$29)),((INT(AW$29/$K151)-INT((AW$29-1)/$K151))*($R151*(1-$E151)+$Q151*(1-$F151))*((1+'Inputs &amp; Summary'!$D$7)^AW$29))),((_xlfn.WEIBULL.DIST(AW$29,$L151,$K151,FALSE)*($R151*(1-$E151)+$Q151*(1-$F151))*((1+'Inputs &amp; Summary'!$D$7)^AW$29))))))</f>
        <v>0</v>
      </c>
      <c r="AX151" s="114">
        <f>$D151*IF(AX$29&gt;'Inputs &amp; Summary'!$D$5,0,IF(AX$29&gt;VLOOKUP($G151,Lists!$J$17:$K$21,2),IF($M151=Lists!$H$3,IF($K151&lt;1,(($S151/$K151)*((1+'Inputs &amp; Summary'!$D$7)^AX$29)),((INT(AX$29/$K151)-INT((AX$29-1)/$K151))*$S151*((1+'Inputs &amp; Summary'!$D$7)^AX$29))),(_xlfn.WEIBULL.DIST(AX$29,$L151,$K151,FALSE)*$S151*((1+'Inputs &amp; Summary'!$D$7)^AX$29))),IF($M151=Lists!$H$3,IF($K151&lt;1,((($R151*(1-$E151)+$Q151*(1-$F151))/$K151)*((1+'Inputs &amp; Summary'!$D$7)^AX$29)),((INT(AX$29/$K151)-INT((AX$29-1)/$K151))*($R151*(1-$E151)+$Q151*(1-$F151))*((1+'Inputs &amp; Summary'!$D$7)^AX$29))),((_xlfn.WEIBULL.DIST(AX$29,$L151,$K151,FALSE)*($R151*(1-$E151)+$Q151*(1-$F151))*((1+'Inputs &amp; Summary'!$D$7)^AX$29))))))</f>
        <v>0</v>
      </c>
      <c r="AY151" s="114">
        <f>$D151*IF(AY$29&gt;'Inputs &amp; Summary'!$D$5,0,IF(AY$29&gt;VLOOKUP($G151,Lists!$J$17:$K$21,2),IF($M151=Lists!$H$3,IF($K151&lt;1,(($S151/$K151)*((1+'Inputs &amp; Summary'!$D$7)^AY$29)),((INT(AY$29/$K151)-INT((AY$29-1)/$K151))*$S151*((1+'Inputs &amp; Summary'!$D$7)^AY$29))),(_xlfn.WEIBULL.DIST(AY$29,$L151,$K151,FALSE)*$S151*((1+'Inputs &amp; Summary'!$D$7)^AY$29))),IF($M151=Lists!$H$3,IF($K151&lt;1,((($R151*(1-$E151)+$Q151*(1-$F151))/$K151)*((1+'Inputs &amp; Summary'!$D$7)^AY$29)),((INT(AY$29/$K151)-INT((AY$29-1)/$K151))*($R151*(1-$E151)+$Q151*(1-$F151))*((1+'Inputs &amp; Summary'!$D$7)^AY$29))),((_xlfn.WEIBULL.DIST(AY$29,$L151,$K151,FALSE)*($R151*(1-$E151)+$Q151*(1-$F151))*((1+'Inputs &amp; Summary'!$D$7)^AY$29))))))</f>
        <v>0</v>
      </c>
      <c r="AZ151" s="114">
        <f>$D151*IF(AZ$29&gt;'Inputs &amp; Summary'!$D$5,0,IF(AZ$29&gt;VLOOKUP($G151,Lists!$J$17:$K$21,2),IF($M151=Lists!$H$3,IF($K151&lt;1,(($S151/$K151)*((1+'Inputs &amp; Summary'!$D$7)^AZ$29)),((INT(AZ$29/$K151)-INT((AZ$29-1)/$K151))*$S151*((1+'Inputs &amp; Summary'!$D$7)^AZ$29))),(_xlfn.WEIBULL.DIST(AZ$29,$L151,$K151,FALSE)*$S151*((1+'Inputs &amp; Summary'!$D$7)^AZ$29))),IF($M151=Lists!$H$3,IF($K151&lt;1,((($R151*(1-$E151)+$Q151*(1-$F151))/$K151)*((1+'Inputs &amp; Summary'!$D$7)^AZ$29)),((INT(AZ$29/$K151)-INT((AZ$29-1)/$K151))*($R151*(1-$E151)+$Q151*(1-$F151))*((1+'Inputs &amp; Summary'!$D$7)^AZ$29))),((_xlfn.WEIBULL.DIST(AZ$29,$L151,$K151,FALSE)*($R151*(1-$E151)+$Q151*(1-$F151))*((1+'Inputs &amp; Summary'!$D$7)^AZ$29))))))</f>
        <v>0</v>
      </c>
      <c r="BA151" s="114">
        <f>$D151*IF(BA$29&gt;'Inputs &amp; Summary'!$D$5,0,IF(BA$29&gt;VLOOKUP($G151,Lists!$J$17:$K$21,2),IF($M151=Lists!$H$3,IF($K151&lt;1,(($S151/$K151)*((1+'Inputs &amp; Summary'!$D$7)^BA$29)),((INT(BA$29/$K151)-INT((BA$29-1)/$K151))*$S151*((1+'Inputs &amp; Summary'!$D$7)^BA$29))),(_xlfn.WEIBULL.DIST(BA$29,$L151,$K151,FALSE)*$S151*((1+'Inputs &amp; Summary'!$D$7)^BA$29))),IF($M151=Lists!$H$3,IF($K151&lt;1,((($R151*(1-$E151)+$Q151*(1-$F151))/$K151)*((1+'Inputs &amp; Summary'!$D$7)^BA$29)),((INT(BA$29/$K151)-INT((BA$29-1)/$K151))*($R151*(1-$E151)+$Q151*(1-$F151))*((1+'Inputs &amp; Summary'!$D$7)^BA$29))),((_xlfn.WEIBULL.DIST(BA$29,$L151,$K151,FALSE)*($R151*(1-$E151)+$Q151*(1-$F151))*((1+'Inputs &amp; Summary'!$D$7)^BA$29))))))</f>
        <v>0</v>
      </c>
      <c r="BB151" s="114">
        <f>$D151*IF(BB$29&gt;'Inputs &amp; Summary'!$D$5,0,IF(BB$29&gt;VLOOKUP($G151,Lists!$J$17:$K$21,2),IF($M151=Lists!$H$3,IF($K151&lt;1,(($S151/$K151)*((1+'Inputs &amp; Summary'!$D$7)^BB$29)),((INT(BB$29/$K151)-INT((BB$29-1)/$K151))*$S151*((1+'Inputs &amp; Summary'!$D$7)^BB$29))),(_xlfn.WEIBULL.DIST(BB$29,$L151,$K151,FALSE)*$S151*((1+'Inputs &amp; Summary'!$D$7)^BB$29))),IF($M151=Lists!$H$3,IF($K151&lt;1,((($R151*(1-$E151)+$Q151*(1-$F151))/$K151)*((1+'Inputs &amp; Summary'!$D$7)^BB$29)),((INT(BB$29/$K151)-INT((BB$29-1)/$K151))*($R151*(1-$E151)+$Q151*(1-$F151))*((1+'Inputs &amp; Summary'!$D$7)^BB$29))),((_xlfn.WEIBULL.DIST(BB$29,$L151,$K151,FALSE)*($R151*(1-$E151)+$Q151*(1-$F151))*((1+'Inputs &amp; Summary'!$D$7)^BB$29))))))</f>
        <v>0</v>
      </c>
      <c r="BC151" s="114">
        <f>$D151*IF(BC$29&gt;'Inputs &amp; Summary'!$D$5,0,IF(BC$29&gt;VLOOKUP($G151,Lists!$J$17:$K$21,2),IF($M151=Lists!$H$3,IF($K151&lt;1,(($S151/$K151)*((1+'Inputs &amp; Summary'!$D$7)^BC$29)),((INT(BC$29/$K151)-INT((BC$29-1)/$K151))*$S151*((1+'Inputs &amp; Summary'!$D$7)^BC$29))),(_xlfn.WEIBULL.DIST(BC$29,$L151,$K151,FALSE)*$S151*((1+'Inputs &amp; Summary'!$D$7)^BC$29))),IF($M151=Lists!$H$3,IF($K151&lt;1,((($R151*(1-$E151)+$Q151*(1-$F151))/$K151)*((1+'Inputs &amp; Summary'!$D$7)^BC$29)),((INT(BC$29/$K151)-INT((BC$29-1)/$K151))*($R151*(1-$E151)+$Q151*(1-$F151))*((1+'Inputs &amp; Summary'!$D$7)^BC$29))),((_xlfn.WEIBULL.DIST(BC$29,$L151,$K151,FALSE)*($R151*(1-$E151)+$Q151*(1-$F151))*((1+'Inputs &amp; Summary'!$D$7)^BC$29))))))</f>
        <v>0</v>
      </c>
      <c r="BD151" s="114">
        <f>$D151*IF(BD$29&gt;'Inputs &amp; Summary'!$D$5,0,IF(BD$29&gt;VLOOKUP($G151,Lists!$J$17:$K$21,2),IF($M151=Lists!$H$3,IF($K151&lt;1,(($S151/$K151)*((1+'Inputs &amp; Summary'!$D$7)^BD$29)),((INT(BD$29/$K151)-INT((BD$29-1)/$K151))*$S151*((1+'Inputs &amp; Summary'!$D$7)^BD$29))),(_xlfn.WEIBULL.DIST(BD$29,$L151,$K151,FALSE)*$S151*((1+'Inputs &amp; Summary'!$D$7)^BD$29))),IF($M151=Lists!$H$3,IF($K151&lt;1,((($R151*(1-$E151)+$Q151*(1-$F151))/$K151)*((1+'Inputs &amp; Summary'!$D$7)^BD$29)),((INT(BD$29/$K151)-INT((BD$29-1)/$K151))*($R151*(1-$E151)+$Q151*(1-$F151))*((1+'Inputs &amp; Summary'!$D$7)^BD$29))),((_xlfn.WEIBULL.DIST(BD$29,$L151,$K151,FALSE)*($R151*(1-$E151)+$Q151*(1-$F151))*((1+'Inputs &amp; Summary'!$D$7)^BD$29))))))</f>
        <v>0</v>
      </c>
      <c r="BE151" s="114">
        <f>$D151*IF(BE$29&gt;'Inputs &amp; Summary'!$D$5,0,IF(BE$29&gt;VLOOKUP($G151,Lists!$J$17:$K$21,2),IF($M151=Lists!$H$3,IF($K151&lt;1,(($S151/$K151)*((1+'Inputs &amp; Summary'!$D$7)^BE$29)),((INT(BE$29/$K151)-INT((BE$29-1)/$K151))*$S151*((1+'Inputs &amp; Summary'!$D$7)^BE$29))),(_xlfn.WEIBULL.DIST(BE$29,$L151,$K151,FALSE)*$S151*((1+'Inputs &amp; Summary'!$D$7)^BE$29))),IF($M151=Lists!$H$3,IF($K151&lt;1,((($R151*(1-$E151)+$Q151*(1-$F151))/$K151)*((1+'Inputs &amp; Summary'!$D$7)^BE$29)),((INT(BE$29/$K151)-INT((BE$29-1)/$K151))*($R151*(1-$E151)+$Q151*(1-$F151))*((1+'Inputs &amp; Summary'!$D$7)^BE$29))),((_xlfn.WEIBULL.DIST(BE$29,$L151,$K151,FALSE)*($R151*(1-$E151)+$Q151*(1-$F151))*((1+'Inputs &amp; Summary'!$D$7)^BE$29))))))</f>
        <v>0</v>
      </c>
      <c r="BF151" s="114">
        <f>$D151*IF(BF$29&gt;'Inputs &amp; Summary'!$D$5,0,IF(BF$29&gt;VLOOKUP($G151,Lists!$J$17:$K$21,2),IF($M151=Lists!$H$3,IF($K151&lt;1,(($S151/$K151)*((1+'Inputs &amp; Summary'!$D$7)^BF$29)),((INT(BF$29/$K151)-INT((BF$29-1)/$K151))*$S151*((1+'Inputs &amp; Summary'!$D$7)^BF$29))),(_xlfn.WEIBULL.DIST(BF$29,$L151,$K151,FALSE)*$S151*((1+'Inputs &amp; Summary'!$D$7)^BF$29))),IF($M151=Lists!$H$3,IF($K151&lt;1,((($R151*(1-$E151)+$Q151*(1-$F151))/$K151)*((1+'Inputs &amp; Summary'!$D$7)^BF$29)),((INT(BF$29/$K151)-INT((BF$29-1)/$K151))*($R151*(1-$E151)+$Q151*(1-$F151))*((1+'Inputs &amp; Summary'!$D$7)^BF$29))),((_xlfn.WEIBULL.DIST(BF$29,$L151,$K151,FALSE)*($R151*(1-$E151)+$Q151*(1-$F151))*((1+'Inputs &amp; Summary'!$D$7)^BF$29))))))</f>
        <v>0</v>
      </c>
      <c r="BG151" s="114">
        <f>$D151*IF(BG$29&gt;'Inputs &amp; Summary'!$D$5,0,IF(BG$29&gt;VLOOKUP($G151,Lists!$J$17:$K$21,2),IF($M151=Lists!$H$3,IF($K151&lt;1,(($S151/$K151)*((1+'Inputs &amp; Summary'!$D$7)^BG$29)),((INT(BG$29/$K151)-INT((BG$29-1)/$K151))*$S151*((1+'Inputs &amp; Summary'!$D$7)^BG$29))),(_xlfn.WEIBULL.DIST(BG$29,$L151,$K151,FALSE)*$S151*((1+'Inputs &amp; Summary'!$D$7)^BG$29))),IF($M151=Lists!$H$3,IF($K151&lt;1,((($R151*(1-$E151)+$Q151*(1-$F151))/$K151)*((1+'Inputs &amp; Summary'!$D$7)^BG$29)),((INT(BG$29/$K151)-INT((BG$29-1)/$K151))*($R151*(1-$E151)+$Q151*(1-$F151))*((1+'Inputs &amp; Summary'!$D$7)^BG$29))),((_xlfn.WEIBULL.DIST(BG$29,$L151,$K151,FALSE)*($R151*(1-$E151)+$Q151*(1-$F151))*((1+'Inputs &amp; Summary'!$D$7)^BG$29))))))</f>
        <v>0</v>
      </c>
      <c r="BH151" s="114">
        <f>$D151*IF(BH$29&gt;'Inputs &amp; Summary'!$D$5,0,IF(BH$29&gt;VLOOKUP($G151,Lists!$J$17:$K$21,2),IF($M151=Lists!$H$3,IF($K151&lt;1,(($S151/$K151)*((1+'Inputs &amp; Summary'!$D$7)^BH$29)),((INT(BH$29/$K151)-INT((BH$29-1)/$K151))*$S151*((1+'Inputs &amp; Summary'!$D$7)^BH$29))),(_xlfn.WEIBULL.DIST(BH$29,$L151,$K151,FALSE)*$S151*((1+'Inputs &amp; Summary'!$D$7)^BH$29))),IF($M151=Lists!$H$3,IF($K151&lt;1,((($R151*(1-$E151)+$Q151*(1-$F151))/$K151)*((1+'Inputs &amp; Summary'!$D$7)^BH$29)),((INT(BH$29/$K151)-INT((BH$29-1)/$K151))*($R151*(1-$E151)+$Q151*(1-$F151))*((1+'Inputs &amp; Summary'!$D$7)^BH$29))),((_xlfn.WEIBULL.DIST(BH$29,$L151,$K151,FALSE)*($R151*(1-$E151)+$Q151*(1-$F151))*((1+'Inputs &amp; Summary'!$D$7)^BH$29))))))</f>
        <v>0</v>
      </c>
      <c r="BI151" s="114">
        <f>$D151*IF(BI$29&gt;'Inputs &amp; Summary'!$D$5,0,IF(BI$29&gt;VLOOKUP($G151,Lists!$J$17:$K$21,2),IF($M151=Lists!$H$3,IF($K151&lt;1,(($S151/$K151)*((1+'Inputs &amp; Summary'!$D$7)^BI$29)),((INT(BI$29/$K151)-INT((BI$29-1)/$K151))*$S151*((1+'Inputs &amp; Summary'!$D$7)^BI$29))),(_xlfn.WEIBULL.DIST(BI$29,$L151,$K151,FALSE)*$S151*((1+'Inputs &amp; Summary'!$D$7)^BI$29))),IF($M151=Lists!$H$3,IF($K151&lt;1,((($R151*(1-$E151)+$Q151*(1-$F151))/$K151)*((1+'Inputs &amp; Summary'!$D$7)^BI$29)),((INT(BI$29/$K151)-INT((BI$29-1)/$K151))*($R151*(1-$E151)+$Q151*(1-$F151))*((1+'Inputs &amp; Summary'!$D$7)^BI$29))),((_xlfn.WEIBULL.DIST(BI$29,$L151,$K151,FALSE)*($R151*(1-$E151)+$Q151*(1-$F151))*((1+'Inputs &amp; Summary'!$D$7)^BI$29))))))</f>
        <v>0</v>
      </c>
      <c r="BJ151" s="114">
        <f>$D151*IF(BJ$29&gt;'Inputs &amp; Summary'!$D$5,0,IF(BJ$29&gt;VLOOKUP($G151,Lists!$J$17:$K$21,2),IF($M151=Lists!$H$3,IF($K151&lt;1,(($S151/$K151)*((1+'Inputs &amp; Summary'!$D$7)^BJ$29)),((INT(BJ$29/$K151)-INT((BJ$29-1)/$K151))*$S151*((1+'Inputs &amp; Summary'!$D$7)^BJ$29))),(_xlfn.WEIBULL.DIST(BJ$29,$L151,$K151,FALSE)*$S151*((1+'Inputs &amp; Summary'!$D$7)^BJ$29))),IF($M151=Lists!$H$3,IF($K151&lt;1,((($R151*(1-$E151)+$Q151*(1-$F151))/$K151)*((1+'Inputs &amp; Summary'!$D$7)^BJ$29)),((INT(BJ$29/$K151)-INT((BJ$29-1)/$K151))*($R151*(1-$E151)+$Q151*(1-$F151))*((1+'Inputs &amp; Summary'!$D$7)^BJ$29))),((_xlfn.WEIBULL.DIST(BJ$29,$L151,$K151,FALSE)*($R151*(1-$E151)+$Q151*(1-$F151))*((1+'Inputs &amp; Summary'!$D$7)^BJ$29))))))</f>
        <v>0</v>
      </c>
      <c r="BK151" s="114">
        <f>$D151*IF(BK$29&gt;'Inputs &amp; Summary'!$D$5,0,IF(BK$29&gt;VLOOKUP($G151,Lists!$J$17:$K$21,2),IF($M151=Lists!$H$3,IF($K151&lt;1,(($S151/$K151)*((1+'Inputs &amp; Summary'!$D$7)^BK$29)),((INT(BK$29/$K151)-INT((BK$29-1)/$K151))*$S151*((1+'Inputs &amp; Summary'!$D$7)^BK$29))),(_xlfn.WEIBULL.DIST(BK$29,$L151,$K151,FALSE)*$S151*((1+'Inputs &amp; Summary'!$D$7)^BK$29))),IF($M151=Lists!$H$3,IF($K151&lt;1,((($R151*(1-$E151)+$Q151*(1-$F151))/$K151)*((1+'Inputs &amp; Summary'!$D$7)^BK$29)),((INT(BK$29/$K151)-INT((BK$29-1)/$K151))*($R151*(1-$E151)+$Q151*(1-$F151))*((1+'Inputs &amp; Summary'!$D$7)^BK$29))),((_xlfn.WEIBULL.DIST(BK$29,$L151,$K151,FALSE)*($R151*(1-$E151)+$Q151*(1-$F151))*((1+'Inputs &amp; Summary'!$D$7)^BK$29))))))</f>
        <v>0</v>
      </c>
      <c r="BL151" s="114">
        <f>$D151*IF(BL$29&gt;'Inputs &amp; Summary'!$D$5,0,IF(BL$29&gt;VLOOKUP($G151,Lists!$J$17:$K$21,2),IF($M151=Lists!$H$3,IF($K151&lt;1,(($S151/$K151)*((1+'Inputs &amp; Summary'!$D$7)^BL$29)),((INT(BL$29/$K151)-INT((BL$29-1)/$K151))*$S151*((1+'Inputs &amp; Summary'!$D$7)^BL$29))),(_xlfn.WEIBULL.DIST(BL$29,$L151,$K151,FALSE)*$S151*((1+'Inputs &amp; Summary'!$D$7)^BL$29))),IF($M151=Lists!$H$3,IF($K151&lt;1,((($R151*(1-$E151)+$Q151*(1-$F151))/$K151)*((1+'Inputs &amp; Summary'!$D$7)^BL$29)),((INT(BL$29/$K151)-INT((BL$29-1)/$K151))*($R151*(1-$E151)+$Q151*(1-$F151))*((1+'Inputs &amp; Summary'!$D$7)^BL$29))),((_xlfn.WEIBULL.DIST(BL$29,$L151,$K151,FALSE)*($R151*(1-$E151)+$Q151*(1-$F151))*((1+'Inputs &amp; Summary'!$D$7)^BL$29))))))</f>
        <v>0</v>
      </c>
    </row>
    <row r="152" spans="1:64" x14ac:dyDescent="0.3">
      <c r="A152" s="79" t="s">
        <v>193</v>
      </c>
      <c r="B152" s="33" t="s">
        <v>152</v>
      </c>
      <c r="C152" s="33" t="s">
        <v>39</v>
      </c>
      <c r="D152" s="115">
        <v>0</v>
      </c>
      <c r="E152" s="68">
        <v>1</v>
      </c>
      <c r="F152" s="68">
        <v>1</v>
      </c>
      <c r="G152" s="213" t="s">
        <v>433</v>
      </c>
      <c r="H152" s="34"/>
      <c r="I152" s="34" t="s">
        <v>97</v>
      </c>
      <c r="J152" s="33">
        <f>VLOOKUP(I152,'Labor Rates'!$A$1:$B$16,2)</f>
        <v>33.25</v>
      </c>
      <c r="K152" s="35">
        <v>25</v>
      </c>
      <c r="L152" s="35">
        <v>3</v>
      </c>
      <c r="M152" s="36" t="s">
        <v>249</v>
      </c>
      <c r="N152" s="84">
        <f>'Inputs &amp; Summary'!$D$44</f>
        <v>103.04449648711943</v>
      </c>
      <c r="O152" s="35">
        <v>1</v>
      </c>
      <c r="P152" s="5">
        <v>0</v>
      </c>
      <c r="Q152" s="73">
        <f t="shared" si="21"/>
        <v>3426.2295081967213</v>
      </c>
      <c r="R152" s="73">
        <f t="shared" si="22"/>
        <v>0</v>
      </c>
      <c r="S152" s="74">
        <f t="shared" si="23"/>
        <v>0</v>
      </c>
      <c r="T152" s="88"/>
      <c r="U152" s="80"/>
      <c r="V152" s="87">
        <f t="shared" si="24"/>
        <v>0</v>
      </c>
      <c r="W152" s="87">
        <f>NPV('Inputs &amp; Summary'!$D$6,Y152:BL152)</f>
        <v>0</v>
      </c>
      <c r="X152" s="90">
        <f t="shared" si="25"/>
        <v>0</v>
      </c>
      <c r="Y152" s="114">
        <f>$D152*IF(Y$29&gt;'Inputs &amp; Summary'!$D$5,0,IF(Y$29&gt;VLOOKUP($G152,Lists!$J$17:$K$21,2),IF($M152=Lists!$H$3,IF($K152&lt;1,(($S152/$K152)*((1+'Inputs &amp; Summary'!$D$7)^Y$29)),((INT(Y$29/$K152)-INT((Y$29-1)/$K152))*$S152*((1+'Inputs &amp; Summary'!$D$7)^Y$29))),(_xlfn.WEIBULL.DIST(Y$29,$L152,$K152,FALSE)*$S152*((1+'Inputs &amp; Summary'!$D$7)^Y$29))),IF($M152=Lists!$H$3,IF($K152&lt;1,((($R152*(1-$E152)+$Q152*(1-$F152))/$K152)*((1+'Inputs &amp; Summary'!$D$7)^Y$29)),((INT(Y$29/$K152)-INT((Y$29-1)/$K152))*($R152*(1-$E152)+$Q152*(1-$F152))*((1+'Inputs &amp; Summary'!$D$7)^Y$29))),((_xlfn.WEIBULL.DIST(Y$29,$L152,$K152,FALSE)*($R152*(1-$E152)+$Q152*(1-$F152))*((1+'Inputs &amp; Summary'!$D$7)^Y$29))))))</f>
        <v>0</v>
      </c>
      <c r="Z152" s="114">
        <f>$D152*IF(Z$29&gt;'Inputs &amp; Summary'!$D$5,0,IF(Z$29&gt;VLOOKUP($G152,Lists!$J$17:$K$21,2),IF($M152=Lists!$H$3,IF($K152&lt;1,(($S152/$K152)*((1+'Inputs &amp; Summary'!$D$7)^Z$29)),((INT(Z$29/$K152)-INT((Z$29-1)/$K152))*$S152*((1+'Inputs &amp; Summary'!$D$7)^Z$29))),(_xlfn.WEIBULL.DIST(Z$29,$L152,$K152,FALSE)*$S152*((1+'Inputs &amp; Summary'!$D$7)^Z$29))),IF($M152=Lists!$H$3,IF($K152&lt;1,((($R152*(1-$E152)+$Q152*(1-$F152))/$K152)*((1+'Inputs &amp; Summary'!$D$7)^Z$29)),((INT(Z$29/$K152)-INT((Z$29-1)/$K152))*($R152*(1-$E152)+$Q152*(1-$F152))*((1+'Inputs &amp; Summary'!$D$7)^Z$29))),((_xlfn.WEIBULL.DIST(Z$29,$L152,$K152,FALSE)*($R152*(1-$E152)+$Q152*(1-$F152))*((1+'Inputs &amp; Summary'!$D$7)^Z$29))))))</f>
        <v>0</v>
      </c>
      <c r="AA152" s="114">
        <f>$D152*IF(AA$29&gt;'Inputs &amp; Summary'!$D$5,0,IF(AA$29&gt;VLOOKUP($G152,Lists!$J$17:$K$21,2),IF($M152=Lists!$H$3,IF($K152&lt;1,(($S152/$K152)*((1+'Inputs &amp; Summary'!$D$7)^AA$29)),((INT(AA$29/$K152)-INT((AA$29-1)/$K152))*$S152*((1+'Inputs &amp; Summary'!$D$7)^AA$29))),(_xlfn.WEIBULL.DIST(AA$29,$L152,$K152,FALSE)*$S152*((1+'Inputs &amp; Summary'!$D$7)^AA$29))),IF($M152=Lists!$H$3,IF($K152&lt;1,((($R152*(1-$E152)+$Q152*(1-$F152))/$K152)*((1+'Inputs &amp; Summary'!$D$7)^AA$29)),((INT(AA$29/$K152)-INT((AA$29-1)/$K152))*($R152*(1-$E152)+$Q152*(1-$F152))*((1+'Inputs &amp; Summary'!$D$7)^AA$29))),((_xlfn.WEIBULL.DIST(AA$29,$L152,$K152,FALSE)*($R152*(1-$E152)+$Q152*(1-$F152))*((1+'Inputs &amp; Summary'!$D$7)^AA$29))))))</f>
        <v>0</v>
      </c>
      <c r="AB152" s="114">
        <f>$D152*IF(AB$29&gt;'Inputs &amp; Summary'!$D$5,0,IF(AB$29&gt;VLOOKUP($G152,Lists!$J$17:$K$21,2),IF($M152=Lists!$H$3,IF($K152&lt;1,(($S152/$K152)*((1+'Inputs &amp; Summary'!$D$7)^AB$29)),((INT(AB$29/$K152)-INT((AB$29-1)/$K152))*$S152*((1+'Inputs &amp; Summary'!$D$7)^AB$29))),(_xlfn.WEIBULL.DIST(AB$29,$L152,$K152,FALSE)*$S152*((1+'Inputs &amp; Summary'!$D$7)^AB$29))),IF($M152=Lists!$H$3,IF($K152&lt;1,((($R152*(1-$E152)+$Q152*(1-$F152))/$K152)*((1+'Inputs &amp; Summary'!$D$7)^AB$29)),((INT(AB$29/$K152)-INT((AB$29-1)/$K152))*($R152*(1-$E152)+$Q152*(1-$F152))*((1+'Inputs &amp; Summary'!$D$7)^AB$29))),((_xlfn.WEIBULL.DIST(AB$29,$L152,$K152,FALSE)*($R152*(1-$E152)+$Q152*(1-$F152))*((1+'Inputs &amp; Summary'!$D$7)^AB$29))))))</f>
        <v>0</v>
      </c>
      <c r="AC152" s="114">
        <f>$D152*IF(AC$29&gt;'Inputs &amp; Summary'!$D$5,0,IF(AC$29&gt;VLOOKUP($G152,Lists!$J$17:$K$21,2),IF($M152=Lists!$H$3,IF($K152&lt;1,(($S152/$K152)*((1+'Inputs &amp; Summary'!$D$7)^AC$29)),((INT(AC$29/$K152)-INT((AC$29-1)/$K152))*$S152*((1+'Inputs &amp; Summary'!$D$7)^AC$29))),(_xlfn.WEIBULL.DIST(AC$29,$L152,$K152,FALSE)*$S152*((1+'Inputs &amp; Summary'!$D$7)^AC$29))),IF($M152=Lists!$H$3,IF($K152&lt;1,((($R152*(1-$E152)+$Q152*(1-$F152))/$K152)*((1+'Inputs &amp; Summary'!$D$7)^AC$29)),((INT(AC$29/$K152)-INT((AC$29-1)/$K152))*($R152*(1-$E152)+$Q152*(1-$F152))*((1+'Inputs &amp; Summary'!$D$7)^AC$29))),((_xlfn.WEIBULL.DIST(AC$29,$L152,$K152,FALSE)*($R152*(1-$E152)+$Q152*(1-$F152))*((1+'Inputs &amp; Summary'!$D$7)^AC$29))))))</f>
        <v>0</v>
      </c>
      <c r="AD152" s="114">
        <f>$D152*IF(AD$29&gt;'Inputs &amp; Summary'!$D$5,0,IF(AD$29&gt;VLOOKUP($G152,Lists!$J$17:$K$21,2),IF($M152=Lists!$H$3,IF($K152&lt;1,(($S152/$K152)*((1+'Inputs &amp; Summary'!$D$7)^AD$29)),((INT(AD$29/$K152)-INT((AD$29-1)/$K152))*$S152*((1+'Inputs &amp; Summary'!$D$7)^AD$29))),(_xlfn.WEIBULL.DIST(AD$29,$L152,$K152,FALSE)*$S152*((1+'Inputs &amp; Summary'!$D$7)^AD$29))),IF($M152=Lists!$H$3,IF($K152&lt;1,((($R152*(1-$E152)+$Q152*(1-$F152))/$K152)*((1+'Inputs &amp; Summary'!$D$7)^AD$29)),((INT(AD$29/$K152)-INT((AD$29-1)/$K152))*($R152*(1-$E152)+$Q152*(1-$F152))*((1+'Inputs &amp; Summary'!$D$7)^AD$29))),((_xlfn.WEIBULL.DIST(AD$29,$L152,$K152,FALSE)*($R152*(1-$E152)+$Q152*(1-$F152))*((1+'Inputs &amp; Summary'!$D$7)^AD$29))))))</f>
        <v>0</v>
      </c>
      <c r="AE152" s="114">
        <f>$D152*IF(AE$29&gt;'Inputs &amp; Summary'!$D$5,0,IF(AE$29&gt;VLOOKUP($G152,Lists!$J$17:$K$21,2),IF($M152=Lists!$H$3,IF($K152&lt;1,(($S152/$K152)*((1+'Inputs &amp; Summary'!$D$7)^AE$29)),((INT(AE$29/$K152)-INT((AE$29-1)/$K152))*$S152*((1+'Inputs &amp; Summary'!$D$7)^AE$29))),(_xlfn.WEIBULL.DIST(AE$29,$L152,$K152,FALSE)*$S152*((1+'Inputs &amp; Summary'!$D$7)^AE$29))),IF($M152=Lists!$H$3,IF($K152&lt;1,((($R152*(1-$E152)+$Q152*(1-$F152))/$K152)*((1+'Inputs &amp; Summary'!$D$7)^AE$29)),((INT(AE$29/$K152)-INT((AE$29-1)/$K152))*($R152*(1-$E152)+$Q152*(1-$F152))*((1+'Inputs &amp; Summary'!$D$7)^AE$29))),((_xlfn.WEIBULL.DIST(AE$29,$L152,$K152,FALSE)*($R152*(1-$E152)+$Q152*(1-$F152))*((1+'Inputs &amp; Summary'!$D$7)^AE$29))))))</f>
        <v>0</v>
      </c>
      <c r="AF152" s="114">
        <f>$D152*IF(AF$29&gt;'Inputs &amp; Summary'!$D$5,0,IF(AF$29&gt;VLOOKUP($G152,Lists!$J$17:$K$21,2),IF($M152=Lists!$H$3,IF($K152&lt;1,(($S152/$K152)*((1+'Inputs &amp; Summary'!$D$7)^AF$29)),((INT(AF$29/$K152)-INT((AF$29-1)/$K152))*$S152*((1+'Inputs &amp; Summary'!$D$7)^AF$29))),(_xlfn.WEIBULL.DIST(AF$29,$L152,$K152,FALSE)*$S152*((1+'Inputs &amp; Summary'!$D$7)^AF$29))),IF($M152=Lists!$H$3,IF($K152&lt;1,((($R152*(1-$E152)+$Q152*(1-$F152))/$K152)*((1+'Inputs &amp; Summary'!$D$7)^AF$29)),((INT(AF$29/$K152)-INT((AF$29-1)/$K152))*($R152*(1-$E152)+$Q152*(1-$F152))*((1+'Inputs &amp; Summary'!$D$7)^AF$29))),((_xlfn.WEIBULL.DIST(AF$29,$L152,$K152,FALSE)*($R152*(1-$E152)+$Q152*(1-$F152))*((1+'Inputs &amp; Summary'!$D$7)^AF$29))))))</f>
        <v>0</v>
      </c>
      <c r="AG152" s="114">
        <f>$D152*IF(AG$29&gt;'Inputs &amp; Summary'!$D$5,0,IF(AG$29&gt;VLOOKUP($G152,Lists!$J$17:$K$21,2),IF($M152=Lists!$H$3,IF($K152&lt;1,(($S152/$K152)*((1+'Inputs &amp; Summary'!$D$7)^AG$29)),((INT(AG$29/$K152)-INT((AG$29-1)/$K152))*$S152*((1+'Inputs &amp; Summary'!$D$7)^AG$29))),(_xlfn.WEIBULL.DIST(AG$29,$L152,$K152,FALSE)*$S152*((1+'Inputs &amp; Summary'!$D$7)^AG$29))),IF($M152=Lists!$H$3,IF($K152&lt;1,((($R152*(1-$E152)+$Q152*(1-$F152))/$K152)*((1+'Inputs &amp; Summary'!$D$7)^AG$29)),((INT(AG$29/$K152)-INT((AG$29-1)/$K152))*($R152*(1-$E152)+$Q152*(1-$F152))*((1+'Inputs &amp; Summary'!$D$7)^AG$29))),((_xlfn.WEIBULL.DIST(AG$29,$L152,$K152,FALSE)*($R152*(1-$E152)+$Q152*(1-$F152))*((1+'Inputs &amp; Summary'!$D$7)^AG$29))))))</f>
        <v>0</v>
      </c>
      <c r="AH152" s="114">
        <f>$D152*IF(AH$29&gt;'Inputs &amp; Summary'!$D$5,0,IF(AH$29&gt;VLOOKUP($G152,Lists!$J$17:$K$21,2),IF($M152=Lists!$H$3,IF($K152&lt;1,(($S152/$K152)*((1+'Inputs &amp; Summary'!$D$7)^AH$29)),((INT(AH$29/$K152)-INT((AH$29-1)/$K152))*$S152*((1+'Inputs &amp; Summary'!$D$7)^AH$29))),(_xlfn.WEIBULL.DIST(AH$29,$L152,$K152,FALSE)*$S152*((1+'Inputs &amp; Summary'!$D$7)^AH$29))),IF($M152=Lists!$H$3,IF($K152&lt;1,((($R152*(1-$E152)+$Q152*(1-$F152))/$K152)*((1+'Inputs &amp; Summary'!$D$7)^AH$29)),((INT(AH$29/$K152)-INT((AH$29-1)/$K152))*($R152*(1-$E152)+$Q152*(1-$F152))*((1+'Inputs &amp; Summary'!$D$7)^AH$29))),((_xlfn.WEIBULL.DIST(AH$29,$L152,$K152,FALSE)*($R152*(1-$E152)+$Q152*(1-$F152))*((1+'Inputs &amp; Summary'!$D$7)^AH$29))))))</f>
        <v>0</v>
      </c>
      <c r="AI152" s="114">
        <f>$D152*IF(AI$29&gt;'Inputs &amp; Summary'!$D$5,0,IF(AI$29&gt;VLOOKUP($G152,Lists!$J$17:$K$21,2),IF($M152=Lists!$H$3,IF($K152&lt;1,(($S152/$K152)*((1+'Inputs &amp; Summary'!$D$7)^AI$29)),((INT(AI$29/$K152)-INT((AI$29-1)/$K152))*$S152*((1+'Inputs &amp; Summary'!$D$7)^AI$29))),(_xlfn.WEIBULL.DIST(AI$29,$L152,$K152,FALSE)*$S152*((1+'Inputs &amp; Summary'!$D$7)^AI$29))),IF($M152=Lists!$H$3,IF($K152&lt;1,((($R152*(1-$E152)+$Q152*(1-$F152))/$K152)*((1+'Inputs &amp; Summary'!$D$7)^AI$29)),((INT(AI$29/$K152)-INT((AI$29-1)/$K152))*($R152*(1-$E152)+$Q152*(1-$F152))*((1+'Inputs &amp; Summary'!$D$7)^AI$29))),((_xlfn.WEIBULL.DIST(AI$29,$L152,$K152,FALSE)*($R152*(1-$E152)+$Q152*(1-$F152))*((1+'Inputs &amp; Summary'!$D$7)^AI$29))))))</f>
        <v>0</v>
      </c>
      <c r="AJ152" s="114">
        <f>$D152*IF(AJ$29&gt;'Inputs &amp; Summary'!$D$5,0,IF(AJ$29&gt;VLOOKUP($G152,Lists!$J$17:$K$21,2),IF($M152=Lists!$H$3,IF($K152&lt;1,(($S152/$K152)*((1+'Inputs &amp; Summary'!$D$7)^AJ$29)),((INT(AJ$29/$K152)-INT((AJ$29-1)/$K152))*$S152*((1+'Inputs &amp; Summary'!$D$7)^AJ$29))),(_xlfn.WEIBULL.DIST(AJ$29,$L152,$K152,FALSE)*$S152*((1+'Inputs &amp; Summary'!$D$7)^AJ$29))),IF($M152=Lists!$H$3,IF($K152&lt;1,((($R152*(1-$E152)+$Q152*(1-$F152))/$K152)*((1+'Inputs &amp; Summary'!$D$7)^AJ$29)),((INT(AJ$29/$K152)-INT((AJ$29-1)/$K152))*($R152*(1-$E152)+$Q152*(1-$F152))*((1+'Inputs &amp; Summary'!$D$7)^AJ$29))),((_xlfn.WEIBULL.DIST(AJ$29,$L152,$K152,FALSE)*($R152*(1-$E152)+$Q152*(1-$F152))*((1+'Inputs &amp; Summary'!$D$7)^AJ$29))))))</f>
        <v>0</v>
      </c>
      <c r="AK152" s="114">
        <f>$D152*IF(AK$29&gt;'Inputs &amp; Summary'!$D$5,0,IF(AK$29&gt;VLOOKUP($G152,Lists!$J$17:$K$21,2),IF($M152=Lists!$H$3,IF($K152&lt;1,(($S152/$K152)*((1+'Inputs &amp; Summary'!$D$7)^AK$29)),((INT(AK$29/$K152)-INT((AK$29-1)/$K152))*$S152*((1+'Inputs &amp; Summary'!$D$7)^AK$29))),(_xlfn.WEIBULL.DIST(AK$29,$L152,$K152,FALSE)*$S152*((1+'Inputs &amp; Summary'!$D$7)^AK$29))),IF($M152=Lists!$H$3,IF($K152&lt;1,((($R152*(1-$E152)+$Q152*(1-$F152))/$K152)*((1+'Inputs &amp; Summary'!$D$7)^AK$29)),((INT(AK$29/$K152)-INT((AK$29-1)/$K152))*($R152*(1-$E152)+$Q152*(1-$F152))*((1+'Inputs &amp; Summary'!$D$7)^AK$29))),((_xlfn.WEIBULL.DIST(AK$29,$L152,$K152,FALSE)*($R152*(1-$E152)+$Q152*(1-$F152))*((1+'Inputs &amp; Summary'!$D$7)^AK$29))))))</f>
        <v>0</v>
      </c>
      <c r="AL152" s="114">
        <f>$D152*IF(AL$29&gt;'Inputs &amp; Summary'!$D$5,0,IF(AL$29&gt;VLOOKUP($G152,Lists!$J$17:$K$21,2),IF($M152=Lists!$H$3,IF($K152&lt;1,(($S152/$K152)*((1+'Inputs &amp; Summary'!$D$7)^AL$29)),((INT(AL$29/$K152)-INT((AL$29-1)/$K152))*$S152*((1+'Inputs &amp; Summary'!$D$7)^AL$29))),(_xlfn.WEIBULL.DIST(AL$29,$L152,$K152,FALSE)*$S152*((1+'Inputs &amp; Summary'!$D$7)^AL$29))),IF($M152=Lists!$H$3,IF($K152&lt;1,((($R152*(1-$E152)+$Q152*(1-$F152))/$K152)*((1+'Inputs &amp; Summary'!$D$7)^AL$29)),((INT(AL$29/$K152)-INT((AL$29-1)/$K152))*($R152*(1-$E152)+$Q152*(1-$F152))*((1+'Inputs &amp; Summary'!$D$7)^AL$29))),((_xlfn.WEIBULL.DIST(AL$29,$L152,$K152,FALSE)*($R152*(1-$E152)+$Q152*(1-$F152))*((1+'Inputs &amp; Summary'!$D$7)^AL$29))))))</f>
        <v>0</v>
      </c>
      <c r="AM152" s="114">
        <f>$D152*IF(AM$29&gt;'Inputs &amp; Summary'!$D$5,0,IF(AM$29&gt;VLOOKUP($G152,Lists!$J$17:$K$21,2),IF($M152=Lists!$H$3,IF($K152&lt;1,(($S152/$K152)*((1+'Inputs &amp; Summary'!$D$7)^AM$29)),((INT(AM$29/$K152)-INT((AM$29-1)/$K152))*$S152*((1+'Inputs &amp; Summary'!$D$7)^AM$29))),(_xlfn.WEIBULL.DIST(AM$29,$L152,$K152,FALSE)*$S152*((1+'Inputs &amp; Summary'!$D$7)^AM$29))),IF($M152=Lists!$H$3,IF($K152&lt;1,((($R152*(1-$E152)+$Q152*(1-$F152))/$K152)*((1+'Inputs &amp; Summary'!$D$7)^AM$29)),((INT(AM$29/$K152)-INT((AM$29-1)/$K152))*($R152*(1-$E152)+$Q152*(1-$F152))*((1+'Inputs &amp; Summary'!$D$7)^AM$29))),((_xlfn.WEIBULL.DIST(AM$29,$L152,$K152,FALSE)*($R152*(1-$E152)+$Q152*(1-$F152))*((1+'Inputs &amp; Summary'!$D$7)^AM$29))))))</f>
        <v>0</v>
      </c>
      <c r="AN152" s="114">
        <f>$D152*IF(AN$29&gt;'Inputs &amp; Summary'!$D$5,0,IF(AN$29&gt;VLOOKUP($G152,Lists!$J$17:$K$21,2),IF($M152=Lists!$H$3,IF($K152&lt;1,(($S152/$K152)*((1+'Inputs &amp; Summary'!$D$7)^AN$29)),((INT(AN$29/$K152)-INT((AN$29-1)/$K152))*$S152*((1+'Inputs &amp; Summary'!$D$7)^AN$29))),(_xlfn.WEIBULL.DIST(AN$29,$L152,$K152,FALSE)*$S152*((1+'Inputs &amp; Summary'!$D$7)^AN$29))),IF($M152=Lists!$H$3,IF($K152&lt;1,((($R152*(1-$E152)+$Q152*(1-$F152))/$K152)*((1+'Inputs &amp; Summary'!$D$7)^AN$29)),((INT(AN$29/$K152)-INT((AN$29-1)/$K152))*($R152*(1-$E152)+$Q152*(1-$F152))*((1+'Inputs &amp; Summary'!$D$7)^AN$29))),((_xlfn.WEIBULL.DIST(AN$29,$L152,$K152,FALSE)*($R152*(1-$E152)+$Q152*(1-$F152))*((1+'Inputs &amp; Summary'!$D$7)^AN$29))))))</f>
        <v>0</v>
      </c>
      <c r="AO152" s="114">
        <f>$D152*IF(AO$29&gt;'Inputs &amp; Summary'!$D$5,0,IF(AO$29&gt;VLOOKUP($G152,Lists!$J$17:$K$21,2),IF($M152=Lists!$H$3,IF($K152&lt;1,(($S152/$K152)*((1+'Inputs &amp; Summary'!$D$7)^AO$29)),((INT(AO$29/$K152)-INT((AO$29-1)/$K152))*$S152*((1+'Inputs &amp; Summary'!$D$7)^AO$29))),(_xlfn.WEIBULL.DIST(AO$29,$L152,$K152,FALSE)*$S152*((1+'Inputs &amp; Summary'!$D$7)^AO$29))),IF($M152=Lists!$H$3,IF($K152&lt;1,((($R152*(1-$E152)+$Q152*(1-$F152))/$K152)*((1+'Inputs &amp; Summary'!$D$7)^AO$29)),((INT(AO$29/$K152)-INT((AO$29-1)/$K152))*($R152*(1-$E152)+$Q152*(1-$F152))*((1+'Inputs &amp; Summary'!$D$7)^AO$29))),((_xlfn.WEIBULL.DIST(AO$29,$L152,$K152,FALSE)*($R152*(1-$E152)+$Q152*(1-$F152))*((1+'Inputs &amp; Summary'!$D$7)^AO$29))))))</f>
        <v>0</v>
      </c>
      <c r="AP152" s="114">
        <f>$D152*IF(AP$29&gt;'Inputs &amp; Summary'!$D$5,0,IF(AP$29&gt;VLOOKUP($G152,Lists!$J$17:$K$21,2),IF($M152=Lists!$H$3,IF($K152&lt;1,(($S152/$K152)*((1+'Inputs &amp; Summary'!$D$7)^AP$29)),((INT(AP$29/$K152)-INT((AP$29-1)/$K152))*$S152*((1+'Inputs &amp; Summary'!$D$7)^AP$29))),(_xlfn.WEIBULL.DIST(AP$29,$L152,$K152,FALSE)*$S152*((1+'Inputs &amp; Summary'!$D$7)^AP$29))),IF($M152=Lists!$H$3,IF($K152&lt;1,((($R152*(1-$E152)+$Q152*(1-$F152))/$K152)*((1+'Inputs &amp; Summary'!$D$7)^AP$29)),((INT(AP$29/$K152)-INT((AP$29-1)/$K152))*($R152*(1-$E152)+$Q152*(1-$F152))*((1+'Inputs &amp; Summary'!$D$7)^AP$29))),((_xlfn.WEIBULL.DIST(AP$29,$L152,$K152,FALSE)*($R152*(1-$E152)+$Q152*(1-$F152))*((1+'Inputs &amp; Summary'!$D$7)^AP$29))))))</f>
        <v>0</v>
      </c>
      <c r="AQ152" s="114">
        <f>$D152*IF(AQ$29&gt;'Inputs &amp; Summary'!$D$5,0,IF(AQ$29&gt;VLOOKUP($G152,Lists!$J$17:$K$21,2),IF($M152=Lists!$H$3,IF($K152&lt;1,(($S152/$K152)*((1+'Inputs &amp; Summary'!$D$7)^AQ$29)),((INT(AQ$29/$K152)-INT((AQ$29-1)/$K152))*$S152*((1+'Inputs &amp; Summary'!$D$7)^AQ$29))),(_xlfn.WEIBULL.DIST(AQ$29,$L152,$K152,FALSE)*$S152*((1+'Inputs &amp; Summary'!$D$7)^AQ$29))),IF($M152=Lists!$H$3,IF($K152&lt;1,((($R152*(1-$E152)+$Q152*(1-$F152))/$K152)*((1+'Inputs &amp; Summary'!$D$7)^AQ$29)),((INT(AQ$29/$K152)-INT((AQ$29-1)/$K152))*($R152*(1-$E152)+$Q152*(1-$F152))*((1+'Inputs &amp; Summary'!$D$7)^AQ$29))),((_xlfn.WEIBULL.DIST(AQ$29,$L152,$K152,FALSE)*($R152*(1-$E152)+$Q152*(1-$F152))*((1+'Inputs &amp; Summary'!$D$7)^AQ$29))))))</f>
        <v>0</v>
      </c>
      <c r="AR152" s="114">
        <f>$D152*IF(AR$29&gt;'Inputs &amp; Summary'!$D$5,0,IF(AR$29&gt;VLOOKUP($G152,Lists!$J$17:$K$21,2),IF($M152=Lists!$H$3,IF($K152&lt;1,(($S152/$K152)*((1+'Inputs &amp; Summary'!$D$7)^AR$29)),((INT(AR$29/$K152)-INT((AR$29-1)/$K152))*$S152*((1+'Inputs &amp; Summary'!$D$7)^AR$29))),(_xlfn.WEIBULL.DIST(AR$29,$L152,$K152,FALSE)*$S152*((1+'Inputs &amp; Summary'!$D$7)^AR$29))),IF($M152=Lists!$H$3,IF($K152&lt;1,((($R152*(1-$E152)+$Q152*(1-$F152))/$K152)*((1+'Inputs &amp; Summary'!$D$7)^AR$29)),((INT(AR$29/$K152)-INT((AR$29-1)/$K152))*($R152*(1-$E152)+$Q152*(1-$F152))*((1+'Inputs &amp; Summary'!$D$7)^AR$29))),((_xlfn.WEIBULL.DIST(AR$29,$L152,$K152,FALSE)*($R152*(1-$E152)+$Q152*(1-$F152))*((1+'Inputs &amp; Summary'!$D$7)^AR$29))))))</f>
        <v>0</v>
      </c>
      <c r="AS152" s="114">
        <f>$D152*IF(AS$29&gt;'Inputs &amp; Summary'!$D$5,0,IF(AS$29&gt;VLOOKUP($G152,Lists!$J$17:$K$21,2),IF($M152=Lists!$H$3,IF($K152&lt;1,(($S152/$K152)*((1+'Inputs &amp; Summary'!$D$7)^AS$29)),((INT(AS$29/$K152)-INT((AS$29-1)/$K152))*$S152*((1+'Inputs &amp; Summary'!$D$7)^AS$29))),(_xlfn.WEIBULL.DIST(AS$29,$L152,$K152,FALSE)*$S152*((1+'Inputs &amp; Summary'!$D$7)^AS$29))),IF($M152=Lists!$H$3,IF($K152&lt;1,((($R152*(1-$E152)+$Q152*(1-$F152))/$K152)*((1+'Inputs &amp; Summary'!$D$7)^AS$29)),((INT(AS$29/$K152)-INT((AS$29-1)/$K152))*($R152*(1-$E152)+$Q152*(1-$F152))*((1+'Inputs &amp; Summary'!$D$7)^AS$29))),((_xlfn.WEIBULL.DIST(AS$29,$L152,$K152,FALSE)*($R152*(1-$E152)+$Q152*(1-$F152))*((1+'Inputs &amp; Summary'!$D$7)^AS$29))))))</f>
        <v>0</v>
      </c>
      <c r="AT152" s="114">
        <f>$D152*IF(AT$29&gt;'Inputs &amp; Summary'!$D$5,0,IF(AT$29&gt;VLOOKUP($G152,Lists!$J$17:$K$21,2),IF($M152=Lists!$H$3,IF($K152&lt;1,(($S152/$K152)*((1+'Inputs &amp; Summary'!$D$7)^AT$29)),((INT(AT$29/$K152)-INT((AT$29-1)/$K152))*$S152*((1+'Inputs &amp; Summary'!$D$7)^AT$29))),(_xlfn.WEIBULL.DIST(AT$29,$L152,$K152,FALSE)*$S152*((1+'Inputs &amp; Summary'!$D$7)^AT$29))),IF($M152=Lists!$H$3,IF($K152&lt;1,((($R152*(1-$E152)+$Q152*(1-$F152))/$K152)*((1+'Inputs &amp; Summary'!$D$7)^AT$29)),((INT(AT$29/$K152)-INT((AT$29-1)/$K152))*($R152*(1-$E152)+$Q152*(1-$F152))*((1+'Inputs &amp; Summary'!$D$7)^AT$29))),((_xlfn.WEIBULL.DIST(AT$29,$L152,$K152,FALSE)*($R152*(1-$E152)+$Q152*(1-$F152))*((1+'Inputs &amp; Summary'!$D$7)^AT$29))))))</f>
        <v>0</v>
      </c>
      <c r="AU152" s="114">
        <f>$D152*IF(AU$29&gt;'Inputs &amp; Summary'!$D$5,0,IF(AU$29&gt;VLOOKUP($G152,Lists!$J$17:$K$21,2),IF($M152=Lists!$H$3,IF($K152&lt;1,(($S152/$K152)*((1+'Inputs &amp; Summary'!$D$7)^AU$29)),((INT(AU$29/$K152)-INT((AU$29-1)/$K152))*$S152*((1+'Inputs &amp; Summary'!$D$7)^AU$29))),(_xlfn.WEIBULL.DIST(AU$29,$L152,$K152,FALSE)*$S152*((1+'Inputs &amp; Summary'!$D$7)^AU$29))),IF($M152=Lists!$H$3,IF($K152&lt;1,((($R152*(1-$E152)+$Q152*(1-$F152))/$K152)*((1+'Inputs &amp; Summary'!$D$7)^AU$29)),((INT(AU$29/$K152)-INT((AU$29-1)/$K152))*($R152*(1-$E152)+$Q152*(1-$F152))*((1+'Inputs &amp; Summary'!$D$7)^AU$29))),((_xlfn.WEIBULL.DIST(AU$29,$L152,$K152,FALSE)*($R152*(1-$E152)+$Q152*(1-$F152))*((1+'Inputs &amp; Summary'!$D$7)^AU$29))))))</f>
        <v>0</v>
      </c>
      <c r="AV152" s="114">
        <f>$D152*IF(AV$29&gt;'Inputs &amp; Summary'!$D$5,0,IF(AV$29&gt;VLOOKUP($G152,Lists!$J$17:$K$21,2),IF($M152=Lists!$H$3,IF($K152&lt;1,(($S152/$K152)*((1+'Inputs &amp; Summary'!$D$7)^AV$29)),((INT(AV$29/$K152)-INT((AV$29-1)/$K152))*$S152*((1+'Inputs &amp; Summary'!$D$7)^AV$29))),(_xlfn.WEIBULL.DIST(AV$29,$L152,$K152,FALSE)*$S152*((1+'Inputs &amp; Summary'!$D$7)^AV$29))),IF($M152=Lists!$H$3,IF($K152&lt;1,((($R152*(1-$E152)+$Q152*(1-$F152))/$K152)*((1+'Inputs &amp; Summary'!$D$7)^AV$29)),((INT(AV$29/$K152)-INT((AV$29-1)/$K152))*($R152*(1-$E152)+$Q152*(1-$F152))*((1+'Inputs &amp; Summary'!$D$7)^AV$29))),((_xlfn.WEIBULL.DIST(AV$29,$L152,$K152,FALSE)*($R152*(1-$E152)+$Q152*(1-$F152))*((1+'Inputs &amp; Summary'!$D$7)^AV$29))))))</f>
        <v>0</v>
      </c>
      <c r="AW152" s="114">
        <f>$D152*IF(AW$29&gt;'Inputs &amp; Summary'!$D$5,0,IF(AW$29&gt;VLOOKUP($G152,Lists!$J$17:$K$21,2),IF($M152=Lists!$H$3,IF($K152&lt;1,(($S152/$K152)*((1+'Inputs &amp; Summary'!$D$7)^AW$29)),((INT(AW$29/$K152)-INT((AW$29-1)/$K152))*$S152*((1+'Inputs &amp; Summary'!$D$7)^AW$29))),(_xlfn.WEIBULL.DIST(AW$29,$L152,$K152,FALSE)*$S152*((1+'Inputs &amp; Summary'!$D$7)^AW$29))),IF($M152=Lists!$H$3,IF($K152&lt;1,((($R152*(1-$E152)+$Q152*(1-$F152))/$K152)*((1+'Inputs &amp; Summary'!$D$7)^AW$29)),((INT(AW$29/$K152)-INT((AW$29-1)/$K152))*($R152*(1-$E152)+$Q152*(1-$F152))*((1+'Inputs &amp; Summary'!$D$7)^AW$29))),((_xlfn.WEIBULL.DIST(AW$29,$L152,$K152,FALSE)*($R152*(1-$E152)+$Q152*(1-$F152))*((1+'Inputs &amp; Summary'!$D$7)^AW$29))))))</f>
        <v>0</v>
      </c>
      <c r="AX152" s="114">
        <f>$D152*IF(AX$29&gt;'Inputs &amp; Summary'!$D$5,0,IF(AX$29&gt;VLOOKUP($G152,Lists!$J$17:$K$21,2),IF($M152=Lists!$H$3,IF($K152&lt;1,(($S152/$K152)*((1+'Inputs &amp; Summary'!$D$7)^AX$29)),((INT(AX$29/$K152)-INT((AX$29-1)/$K152))*$S152*((1+'Inputs &amp; Summary'!$D$7)^AX$29))),(_xlfn.WEIBULL.DIST(AX$29,$L152,$K152,FALSE)*$S152*((1+'Inputs &amp; Summary'!$D$7)^AX$29))),IF($M152=Lists!$H$3,IF($K152&lt;1,((($R152*(1-$E152)+$Q152*(1-$F152))/$K152)*((1+'Inputs &amp; Summary'!$D$7)^AX$29)),((INT(AX$29/$K152)-INT((AX$29-1)/$K152))*($R152*(1-$E152)+$Q152*(1-$F152))*((1+'Inputs &amp; Summary'!$D$7)^AX$29))),((_xlfn.WEIBULL.DIST(AX$29,$L152,$K152,FALSE)*($R152*(1-$E152)+$Q152*(1-$F152))*((1+'Inputs &amp; Summary'!$D$7)^AX$29))))))</f>
        <v>0</v>
      </c>
      <c r="AY152" s="114">
        <f>$D152*IF(AY$29&gt;'Inputs &amp; Summary'!$D$5,0,IF(AY$29&gt;VLOOKUP($G152,Lists!$J$17:$K$21,2),IF($M152=Lists!$H$3,IF($K152&lt;1,(($S152/$K152)*((1+'Inputs &amp; Summary'!$D$7)^AY$29)),((INT(AY$29/$K152)-INT((AY$29-1)/$K152))*$S152*((1+'Inputs &amp; Summary'!$D$7)^AY$29))),(_xlfn.WEIBULL.DIST(AY$29,$L152,$K152,FALSE)*$S152*((1+'Inputs &amp; Summary'!$D$7)^AY$29))),IF($M152=Lists!$H$3,IF($K152&lt;1,((($R152*(1-$E152)+$Q152*(1-$F152))/$K152)*((1+'Inputs &amp; Summary'!$D$7)^AY$29)),((INT(AY$29/$K152)-INT((AY$29-1)/$K152))*($R152*(1-$E152)+$Q152*(1-$F152))*((1+'Inputs &amp; Summary'!$D$7)^AY$29))),((_xlfn.WEIBULL.DIST(AY$29,$L152,$K152,FALSE)*($R152*(1-$E152)+$Q152*(1-$F152))*((1+'Inputs &amp; Summary'!$D$7)^AY$29))))))</f>
        <v>0</v>
      </c>
      <c r="AZ152" s="114">
        <f>$D152*IF(AZ$29&gt;'Inputs &amp; Summary'!$D$5,0,IF(AZ$29&gt;VLOOKUP($G152,Lists!$J$17:$K$21,2),IF($M152=Lists!$H$3,IF($K152&lt;1,(($S152/$K152)*((1+'Inputs &amp; Summary'!$D$7)^AZ$29)),((INT(AZ$29/$K152)-INT((AZ$29-1)/$K152))*$S152*((1+'Inputs &amp; Summary'!$D$7)^AZ$29))),(_xlfn.WEIBULL.DIST(AZ$29,$L152,$K152,FALSE)*$S152*((1+'Inputs &amp; Summary'!$D$7)^AZ$29))),IF($M152=Lists!$H$3,IF($K152&lt;1,((($R152*(1-$E152)+$Q152*(1-$F152))/$K152)*((1+'Inputs &amp; Summary'!$D$7)^AZ$29)),((INT(AZ$29/$K152)-INT((AZ$29-1)/$K152))*($R152*(1-$E152)+$Q152*(1-$F152))*((1+'Inputs &amp; Summary'!$D$7)^AZ$29))),((_xlfn.WEIBULL.DIST(AZ$29,$L152,$K152,FALSE)*($R152*(1-$E152)+$Q152*(1-$F152))*((1+'Inputs &amp; Summary'!$D$7)^AZ$29))))))</f>
        <v>0</v>
      </c>
      <c r="BA152" s="114">
        <f>$D152*IF(BA$29&gt;'Inputs &amp; Summary'!$D$5,0,IF(BA$29&gt;VLOOKUP($G152,Lists!$J$17:$K$21,2),IF($M152=Lists!$H$3,IF($K152&lt;1,(($S152/$K152)*((1+'Inputs &amp; Summary'!$D$7)^BA$29)),((INT(BA$29/$K152)-INT((BA$29-1)/$K152))*$S152*((1+'Inputs &amp; Summary'!$D$7)^BA$29))),(_xlfn.WEIBULL.DIST(BA$29,$L152,$K152,FALSE)*$S152*((1+'Inputs &amp; Summary'!$D$7)^BA$29))),IF($M152=Lists!$H$3,IF($K152&lt;1,((($R152*(1-$E152)+$Q152*(1-$F152))/$K152)*((1+'Inputs &amp; Summary'!$D$7)^BA$29)),((INT(BA$29/$K152)-INT((BA$29-1)/$K152))*($R152*(1-$E152)+$Q152*(1-$F152))*((1+'Inputs &amp; Summary'!$D$7)^BA$29))),((_xlfn.WEIBULL.DIST(BA$29,$L152,$K152,FALSE)*($R152*(1-$E152)+$Q152*(1-$F152))*((1+'Inputs &amp; Summary'!$D$7)^BA$29))))))</f>
        <v>0</v>
      </c>
      <c r="BB152" s="114">
        <f>$D152*IF(BB$29&gt;'Inputs &amp; Summary'!$D$5,0,IF(BB$29&gt;VLOOKUP($G152,Lists!$J$17:$K$21,2),IF($M152=Lists!$H$3,IF($K152&lt;1,(($S152/$K152)*((1+'Inputs &amp; Summary'!$D$7)^BB$29)),((INT(BB$29/$K152)-INT((BB$29-1)/$K152))*$S152*((1+'Inputs &amp; Summary'!$D$7)^BB$29))),(_xlfn.WEIBULL.DIST(BB$29,$L152,$K152,FALSE)*$S152*((1+'Inputs &amp; Summary'!$D$7)^BB$29))),IF($M152=Lists!$H$3,IF($K152&lt;1,((($R152*(1-$E152)+$Q152*(1-$F152))/$K152)*((1+'Inputs &amp; Summary'!$D$7)^BB$29)),((INT(BB$29/$K152)-INT((BB$29-1)/$K152))*($R152*(1-$E152)+$Q152*(1-$F152))*((1+'Inputs &amp; Summary'!$D$7)^BB$29))),((_xlfn.WEIBULL.DIST(BB$29,$L152,$K152,FALSE)*($R152*(1-$E152)+$Q152*(1-$F152))*((1+'Inputs &amp; Summary'!$D$7)^BB$29))))))</f>
        <v>0</v>
      </c>
      <c r="BC152" s="114">
        <f>$D152*IF(BC$29&gt;'Inputs &amp; Summary'!$D$5,0,IF(BC$29&gt;VLOOKUP($G152,Lists!$J$17:$K$21,2),IF($M152=Lists!$H$3,IF($K152&lt;1,(($S152/$K152)*((1+'Inputs &amp; Summary'!$D$7)^BC$29)),((INT(BC$29/$K152)-INT((BC$29-1)/$K152))*$S152*((1+'Inputs &amp; Summary'!$D$7)^BC$29))),(_xlfn.WEIBULL.DIST(BC$29,$L152,$K152,FALSE)*$S152*((1+'Inputs &amp; Summary'!$D$7)^BC$29))),IF($M152=Lists!$H$3,IF($K152&lt;1,((($R152*(1-$E152)+$Q152*(1-$F152))/$K152)*((1+'Inputs &amp; Summary'!$D$7)^BC$29)),((INT(BC$29/$K152)-INT((BC$29-1)/$K152))*($R152*(1-$E152)+$Q152*(1-$F152))*((1+'Inputs &amp; Summary'!$D$7)^BC$29))),((_xlfn.WEIBULL.DIST(BC$29,$L152,$K152,FALSE)*($R152*(1-$E152)+$Q152*(1-$F152))*((1+'Inputs &amp; Summary'!$D$7)^BC$29))))))</f>
        <v>0</v>
      </c>
      <c r="BD152" s="114">
        <f>$D152*IF(BD$29&gt;'Inputs &amp; Summary'!$D$5,0,IF(BD$29&gt;VLOOKUP($G152,Lists!$J$17:$K$21,2),IF($M152=Lists!$H$3,IF($K152&lt;1,(($S152/$K152)*((1+'Inputs &amp; Summary'!$D$7)^BD$29)),((INT(BD$29/$K152)-INT((BD$29-1)/$K152))*$S152*((1+'Inputs &amp; Summary'!$D$7)^BD$29))),(_xlfn.WEIBULL.DIST(BD$29,$L152,$K152,FALSE)*$S152*((1+'Inputs &amp; Summary'!$D$7)^BD$29))),IF($M152=Lists!$H$3,IF($K152&lt;1,((($R152*(1-$E152)+$Q152*(1-$F152))/$K152)*((1+'Inputs &amp; Summary'!$D$7)^BD$29)),((INT(BD$29/$K152)-INT((BD$29-1)/$K152))*($R152*(1-$E152)+$Q152*(1-$F152))*((1+'Inputs &amp; Summary'!$D$7)^BD$29))),((_xlfn.WEIBULL.DIST(BD$29,$L152,$K152,FALSE)*($R152*(1-$E152)+$Q152*(1-$F152))*((1+'Inputs &amp; Summary'!$D$7)^BD$29))))))</f>
        <v>0</v>
      </c>
      <c r="BE152" s="114">
        <f>$D152*IF(BE$29&gt;'Inputs &amp; Summary'!$D$5,0,IF(BE$29&gt;VLOOKUP($G152,Lists!$J$17:$K$21,2),IF($M152=Lists!$H$3,IF($K152&lt;1,(($S152/$K152)*((1+'Inputs &amp; Summary'!$D$7)^BE$29)),((INT(BE$29/$K152)-INT((BE$29-1)/$K152))*$S152*((1+'Inputs &amp; Summary'!$D$7)^BE$29))),(_xlfn.WEIBULL.DIST(BE$29,$L152,$K152,FALSE)*$S152*((1+'Inputs &amp; Summary'!$D$7)^BE$29))),IF($M152=Lists!$H$3,IF($K152&lt;1,((($R152*(1-$E152)+$Q152*(1-$F152))/$K152)*((1+'Inputs &amp; Summary'!$D$7)^BE$29)),((INT(BE$29/$K152)-INT((BE$29-1)/$K152))*($R152*(1-$E152)+$Q152*(1-$F152))*((1+'Inputs &amp; Summary'!$D$7)^BE$29))),((_xlfn.WEIBULL.DIST(BE$29,$L152,$K152,FALSE)*($R152*(1-$E152)+$Q152*(1-$F152))*((1+'Inputs &amp; Summary'!$D$7)^BE$29))))))</f>
        <v>0</v>
      </c>
      <c r="BF152" s="114">
        <f>$D152*IF(BF$29&gt;'Inputs &amp; Summary'!$D$5,0,IF(BF$29&gt;VLOOKUP($G152,Lists!$J$17:$K$21,2),IF($M152=Lists!$H$3,IF($K152&lt;1,(($S152/$K152)*((1+'Inputs &amp; Summary'!$D$7)^BF$29)),((INT(BF$29/$K152)-INT((BF$29-1)/$K152))*$S152*((1+'Inputs &amp; Summary'!$D$7)^BF$29))),(_xlfn.WEIBULL.DIST(BF$29,$L152,$K152,FALSE)*$S152*((1+'Inputs &amp; Summary'!$D$7)^BF$29))),IF($M152=Lists!$H$3,IF($K152&lt;1,((($R152*(1-$E152)+$Q152*(1-$F152))/$K152)*((1+'Inputs &amp; Summary'!$D$7)^BF$29)),((INT(BF$29/$K152)-INT((BF$29-1)/$K152))*($R152*(1-$E152)+$Q152*(1-$F152))*((1+'Inputs &amp; Summary'!$D$7)^BF$29))),((_xlfn.WEIBULL.DIST(BF$29,$L152,$K152,FALSE)*($R152*(1-$E152)+$Q152*(1-$F152))*((1+'Inputs &amp; Summary'!$D$7)^BF$29))))))</f>
        <v>0</v>
      </c>
      <c r="BG152" s="114">
        <f>$D152*IF(BG$29&gt;'Inputs &amp; Summary'!$D$5,0,IF(BG$29&gt;VLOOKUP($G152,Lists!$J$17:$K$21,2),IF($M152=Lists!$H$3,IF($K152&lt;1,(($S152/$K152)*((1+'Inputs &amp; Summary'!$D$7)^BG$29)),((INT(BG$29/$K152)-INT((BG$29-1)/$K152))*$S152*((1+'Inputs &amp; Summary'!$D$7)^BG$29))),(_xlfn.WEIBULL.DIST(BG$29,$L152,$K152,FALSE)*$S152*((1+'Inputs &amp; Summary'!$D$7)^BG$29))),IF($M152=Lists!$H$3,IF($K152&lt;1,((($R152*(1-$E152)+$Q152*(1-$F152))/$K152)*((1+'Inputs &amp; Summary'!$D$7)^BG$29)),((INT(BG$29/$K152)-INT((BG$29-1)/$K152))*($R152*(1-$E152)+$Q152*(1-$F152))*((1+'Inputs &amp; Summary'!$D$7)^BG$29))),((_xlfn.WEIBULL.DIST(BG$29,$L152,$K152,FALSE)*($R152*(1-$E152)+$Q152*(1-$F152))*((1+'Inputs &amp; Summary'!$D$7)^BG$29))))))</f>
        <v>0</v>
      </c>
      <c r="BH152" s="114">
        <f>$D152*IF(BH$29&gt;'Inputs &amp; Summary'!$D$5,0,IF(BH$29&gt;VLOOKUP($G152,Lists!$J$17:$K$21,2),IF($M152=Lists!$H$3,IF($K152&lt;1,(($S152/$K152)*((1+'Inputs &amp; Summary'!$D$7)^BH$29)),((INT(BH$29/$K152)-INT((BH$29-1)/$K152))*$S152*((1+'Inputs &amp; Summary'!$D$7)^BH$29))),(_xlfn.WEIBULL.DIST(BH$29,$L152,$K152,FALSE)*$S152*((1+'Inputs &amp; Summary'!$D$7)^BH$29))),IF($M152=Lists!$H$3,IF($K152&lt;1,((($R152*(1-$E152)+$Q152*(1-$F152))/$K152)*((1+'Inputs &amp; Summary'!$D$7)^BH$29)),((INT(BH$29/$K152)-INT((BH$29-1)/$K152))*($R152*(1-$E152)+$Q152*(1-$F152))*((1+'Inputs &amp; Summary'!$D$7)^BH$29))),((_xlfn.WEIBULL.DIST(BH$29,$L152,$K152,FALSE)*($R152*(1-$E152)+$Q152*(1-$F152))*((1+'Inputs &amp; Summary'!$D$7)^BH$29))))))</f>
        <v>0</v>
      </c>
      <c r="BI152" s="114">
        <f>$D152*IF(BI$29&gt;'Inputs &amp; Summary'!$D$5,0,IF(BI$29&gt;VLOOKUP($G152,Lists!$J$17:$K$21,2),IF($M152=Lists!$H$3,IF($K152&lt;1,(($S152/$K152)*((1+'Inputs &amp; Summary'!$D$7)^BI$29)),((INT(BI$29/$K152)-INT((BI$29-1)/$K152))*$S152*((1+'Inputs &amp; Summary'!$D$7)^BI$29))),(_xlfn.WEIBULL.DIST(BI$29,$L152,$K152,FALSE)*$S152*((1+'Inputs &amp; Summary'!$D$7)^BI$29))),IF($M152=Lists!$H$3,IF($K152&lt;1,((($R152*(1-$E152)+$Q152*(1-$F152))/$K152)*((1+'Inputs &amp; Summary'!$D$7)^BI$29)),((INT(BI$29/$K152)-INT((BI$29-1)/$K152))*($R152*(1-$E152)+$Q152*(1-$F152))*((1+'Inputs &amp; Summary'!$D$7)^BI$29))),((_xlfn.WEIBULL.DIST(BI$29,$L152,$K152,FALSE)*($R152*(1-$E152)+$Q152*(1-$F152))*((1+'Inputs &amp; Summary'!$D$7)^BI$29))))))</f>
        <v>0</v>
      </c>
      <c r="BJ152" s="114">
        <f>$D152*IF(BJ$29&gt;'Inputs &amp; Summary'!$D$5,0,IF(BJ$29&gt;VLOOKUP($G152,Lists!$J$17:$K$21,2),IF($M152=Lists!$H$3,IF($K152&lt;1,(($S152/$K152)*((1+'Inputs &amp; Summary'!$D$7)^BJ$29)),((INT(BJ$29/$K152)-INT((BJ$29-1)/$K152))*$S152*((1+'Inputs &amp; Summary'!$D$7)^BJ$29))),(_xlfn.WEIBULL.DIST(BJ$29,$L152,$K152,FALSE)*$S152*((1+'Inputs &amp; Summary'!$D$7)^BJ$29))),IF($M152=Lists!$H$3,IF($K152&lt;1,((($R152*(1-$E152)+$Q152*(1-$F152))/$K152)*((1+'Inputs &amp; Summary'!$D$7)^BJ$29)),((INT(BJ$29/$K152)-INT((BJ$29-1)/$K152))*($R152*(1-$E152)+$Q152*(1-$F152))*((1+'Inputs &amp; Summary'!$D$7)^BJ$29))),((_xlfn.WEIBULL.DIST(BJ$29,$L152,$K152,FALSE)*($R152*(1-$E152)+$Q152*(1-$F152))*((1+'Inputs &amp; Summary'!$D$7)^BJ$29))))))</f>
        <v>0</v>
      </c>
      <c r="BK152" s="114">
        <f>$D152*IF(BK$29&gt;'Inputs &amp; Summary'!$D$5,0,IF(BK$29&gt;VLOOKUP($G152,Lists!$J$17:$K$21,2),IF($M152=Lists!$H$3,IF($K152&lt;1,(($S152/$K152)*((1+'Inputs &amp; Summary'!$D$7)^BK$29)),((INT(BK$29/$K152)-INT((BK$29-1)/$K152))*$S152*((1+'Inputs &amp; Summary'!$D$7)^BK$29))),(_xlfn.WEIBULL.DIST(BK$29,$L152,$K152,FALSE)*$S152*((1+'Inputs &amp; Summary'!$D$7)^BK$29))),IF($M152=Lists!$H$3,IF($K152&lt;1,((($R152*(1-$E152)+$Q152*(1-$F152))/$K152)*((1+'Inputs &amp; Summary'!$D$7)^BK$29)),((INT(BK$29/$K152)-INT((BK$29-1)/$K152))*($R152*(1-$E152)+$Q152*(1-$F152))*((1+'Inputs &amp; Summary'!$D$7)^BK$29))),((_xlfn.WEIBULL.DIST(BK$29,$L152,$K152,FALSE)*($R152*(1-$E152)+$Q152*(1-$F152))*((1+'Inputs &amp; Summary'!$D$7)^BK$29))))))</f>
        <v>0</v>
      </c>
      <c r="BL152" s="114">
        <f>$D152*IF(BL$29&gt;'Inputs &amp; Summary'!$D$5,0,IF(BL$29&gt;VLOOKUP($G152,Lists!$J$17:$K$21,2),IF($M152=Lists!$H$3,IF($K152&lt;1,(($S152/$K152)*((1+'Inputs &amp; Summary'!$D$7)^BL$29)),((INT(BL$29/$K152)-INT((BL$29-1)/$K152))*$S152*((1+'Inputs &amp; Summary'!$D$7)^BL$29))),(_xlfn.WEIBULL.DIST(BL$29,$L152,$K152,FALSE)*$S152*((1+'Inputs &amp; Summary'!$D$7)^BL$29))),IF($M152=Lists!$H$3,IF($K152&lt;1,((($R152*(1-$E152)+$Q152*(1-$F152))/$K152)*((1+'Inputs &amp; Summary'!$D$7)^BL$29)),((INT(BL$29/$K152)-INT((BL$29-1)/$K152))*($R152*(1-$E152)+$Q152*(1-$F152))*((1+'Inputs &amp; Summary'!$D$7)^BL$29))),((_xlfn.WEIBULL.DIST(BL$29,$L152,$K152,FALSE)*($R152*(1-$E152)+$Q152*(1-$F152))*((1+'Inputs &amp; Summary'!$D$7)^BL$29))))))</f>
        <v>0</v>
      </c>
    </row>
    <row r="153" spans="1:64" ht="43.2" x14ac:dyDescent="0.3">
      <c r="A153" s="79" t="s">
        <v>169</v>
      </c>
      <c r="B153" s="33" t="s">
        <v>151</v>
      </c>
      <c r="C153" s="33" t="s">
        <v>188</v>
      </c>
      <c r="D153" s="68">
        <v>1</v>
      </c>
      <c r="E153" s="68">
        <v>1</v>
      </c>
      <c r="F153" s="68">
        <v>1</v>
      </c>
      <c r="G153" s="213" t="s">
        <v>187</v>
      </c>
      <c r="H153" s="34"/>
      <c r="I153" s="34" t="s">
        <v>272</v>
      </c>
      <c r="J153" s="33">
        <f>VLOOKUP(I153,'Labor Rates'!$A$1:$B$16,2)</f>
        <v>16.66346153846154</v>
      </c>
      <c r="K153" s="35">
        <v>0.08</v>
      </c>
      <c r="L153" s="35">
        <v>1</v>
      </c>
      <c r="M153" s="33" t="s">
        <v>259</v>
      </c>
      <c r="N153" s="84">
        <v>1</v>
      </c>
      <c r="O153" s="35">
        <v>1</v>
      </c>
      <c r="P153" s="5">
        <v>0</v>
      </c>
      <c r="Q153" s="73">
        <f t="shared" si="21"/>
        <v>16.66346153846154</v>
      </c>
      <c r="R153" s="73">
        <f t="shared" si="22"/>
        <v>0</v>
      </c>
      <c r="S153" s="74">
        <f t="shared" si="23"/>
        <v>16.66346153846154</v>
      </c>
      <c r="T153" s="88"/>
      <c r="U153" s="80"/>
      <c r="V153" s="87">
        <f t="shared" si="24"/>
        <v>202.82761460053661</v>
      </c>
      <c r="W153" s="87">
        <f>NPV('Inputs &amp; Summary'!$D$6,Y153:BL153)</f>
        <v>1713.2590287395046</v>
      </c>
      <c r="X153" s="90">
        <f t="shared" si="25"/>
        <v>1.2434898693361235E-2</v>
      </c>
      <c r="Y153" s="114">
        <f>$D153*IF(Y$29&gt;'Inputs &amp; Summary'!$D$5,0,IF(Y$29&gt;VLOOKUP($G153,Lists!$J$17:$K$21,2),IF($M153=Lists!$H$3,IF($K153&lt;1,(($S153/$K153)*((1+'Inputs &amp; Summary'!$D$7)^Y$29)),((INT(Y$29/$K153)-INT((Y$29-1)/$K153))*$S153*((1+'Inputs &amp; Summary'!$D$7)^Y$29))),(_xlfn.WEIBULL.DIST(Y$29,$L153,$K153,FALSE)*$S153*((1+'Inputs &amp; Summary'!$D$7)^Y$29))),IF($M153=Lists!$H$3,IF($K153&lt;1,((($R153*(1-$E153)+$Q153*(1-$F153))/$K153)*((1+'Inputs &amp; Summary'!$D$7)^Y$29)),((INT(Y$29/$K153)-INT((Y$29-1)/$K153))*($R153*(1-$E153)+$Q153*(1-$F153))*((1+'Inputs &amp; Summary'!$D$7)^Y$29))),((_xlfn.WEIBULL.DIST(Y$29,$L153,$K153,FALSE)*($R153*(1-$E153)+$Q153*(1-$F153))*((1+'Inputs &amp; Summary'!$D$7)^Y$29))))))</f>
        <v>0</v>
      </c>
      <c r="Z153" s="114">
        <f>$D153*IF(Z$29&gt;'Inputs &amp; Summary'!$D$5,0,IF(Z$29&gt;VLOOKUP($G153,Lists!$J$17:$K$21,2),IF($M153=Lists!$H$3,IF($K153&lt;1,(($S153/$K153)*((1+'Inputs &amp; Summary'!$D$7)^Z$29)),((INT(Z$29/$K153)-INT((Z$29-1)/$K153))*$S153*((1+'Inputs &amp; Summary'!$D$7)^Z$29))),(_xlfn.WEIBULL.DIST(Z$29,$L153,$K153,FALSE)*$S153*((1+'Inputs &amp; Summary'!$D$7)^Z$29))),IF($M153=Lists!$H$3,IF($K153&lt;1,((($R153*(1-$E153)+$Q153*(1-$F153))/$K153)*((1+'Inputs &amp; Summary'!$D$7)^Z$29)),((INT(Z$29/$K153)-INT((Z$29-1)/$K153))*($R153*(1-$E153)+$Q153*(1-$F153))*((1+'Inputs &amp; Summary'!$D$7)^Z$29))),((_xlfn.WEIBULL.DIST(Z$29,$L153,$K153,FALSE)*($R153*(1-$E153)+$Q153*(1-$F153))*((1+'Inputs &amp; Summary'!$D$7)^Z$29))))))</f>
        <v>0</v>
      </c>
      <c r="AA153" s="114">
        <f>$D153*IF(AA$29&gt;'Inputs &amp; Summary'!$D$5,0,IF(AA$29&gt;VLOOKUP($G153,Lists!$J$17:$K$21,2),IF($M153=Lists!$H$3,IF($K153&lt;1,(($S153/$K153)*((1+'Inputs &amp; Summary'!$D$7)^AA$29)),((INT(AA$29/$K153)-INT((AA$29-1)/$K153))*$S153*((1+'Inputs &amp; Summary'!$D$7)^AA$29))),(_xlfn.WEIBULL.DIST(AA$29,$L153,$K153,FALSE)*$S153*((1+'Inputs &amp; Summary'!$D$7)^AA$29))),IF($M153=Lists!$H$3,IF($K153&lt;1,((($R153*(1-$E153)+$Q153*(1-$F153))/$K153)*((1+'Inputs &amp; Summary'!$D$7)^AA$29)),((INT(AA$29/$K153)-INT((AA$29-1)/$K153))*($R153*(1-$E153)+$Q153*(1-$F153))*((1+'Inputs &amp; Summary'!$D$7)^AA$29))),((_xlfn.WEIBULL.DIST(AA$29,$L153,$K153,FALSE)*($R153*(1-$E153)+$Q153*(1-$F153))*((1+'Inputs &amp; Summary'!$D$7)^AA$29))))))</f>
        <v>0</v>
      </c>
      <c r="AB153" s="114">
        <f>$D153*IF(AB$29&gt;'Inputs &amp; Summary'!$D$5,0,IF(AB$29&gt;VLOOKUP($G153,Lists!$J$17:$K$21,2),IF($M153=Lists!$H$3,IF($K153&lt;1,(($S153/$K153)*((1+'Inputs &amp; Summary'!$D$7)^AB$29)),((INT(AB$29/$K153)-INT((AB$29-1)/$K153))*$S153*((1+'Inputs &amp; Summary'!$D$7)^AB$29))),(_xlfn.WEIBULL.DIST(AB$29,$L153,$K153,FALSE)*$S153*((1+'Inputs &amp; Summary'!$D$7)^AB$29))),IF($M153=Lists!$H$3,IF($K153&lt;1,((($R153*(1-$E153)+$Q153*(1-$F153))/$K153)*((1+'Inputs &amp; Summary'!$D$7)^AB$29)),((INT(AB$29/$K153)-INT((AB$29-1)/$K153))*($R153*(1-$E153)+$Q153*(1-$F153))*((1+'Inputs &amp; Summary'!$D$7)^AB$29))),((_xlfn.WEIBULL.DIST(AB$29,$L153,$K153,FALSE)*($R153*(1-$E153)+$Q153*(1-$F153))*((1+'Inputs &amp; Summary'!$D$7)^AB$29))))))</f>
        <v>0</v>
      </c>
      <c r="AC153" s="114">
        <f>$D153*IF(AC$29&gt;'Inputs &amp; Summary'!$D$5,0,IF(AC$29&gt;VLOOKUP($G153,Lists!$J$17:$K$21,2),IF($M153=Lists!$H$3,IF($K153&lt;1,(($S153/$K153)*((1+'Inputs &amp; Summary'!$D$7)^AC$29)),((INT(AC$29/$K153)-INT((AC$29-1)/$K153))*$S153*((1+'Inputs &amp; Summary'!$D$7)^AC$29))),(_xlfn.WEIBULL.DIST(AC$29,$L153,$K153,FALSE)*$S153*((1+'Inputs &amp; Summary'!$D$7)^AC$29))),IF($M153=Lists!$H$3,IF($K153&lt;1,((($R153*(1-$E153)+$Q153*(1-$F153))/$K153)*((1+'Inputs &amp; Summary'!$D$7)^AC$29)),((INT(AC$29/$K153)-INT((AC$29-1)/$K153))*($R153*(1-$E153)+$Q153*(1-$F153))*((1+'Inputs &amp; Summary'!$D$7)^AC$29))),((_xlfn.WEIBULL.DIST(AC$29,$L153,$K153,FALSE)*($R153*(1-$E153)+$Q153*(1-$F153))*((1+'Inputs &amp; Summary'!$D$7)^AC$29))))))</f>
        <v>0</v>
      </c>
      <c r="AD153" s="114">
        <f>$D153*IF(AD$29&gt;'Inputs &amp; Summary'!$D$5,0,IF(AD$29&gt;VLOOKUP($G153,Lists!$J$17:$K$21,2),IF($M153=Lists!$H$3,IF($K153&lt;1,(($S153/$K153)*((1+'Inputs &amp; Summary'!$D$7)^AD$29)),((INT(AD$29/$K153)-INT((AD$29-1)/$K153))*$S153*((1+'Inputs &amp; Summary'!$D$7)^AD$29))),(_xlfn.WEIBULL.DIST(AD$29,$L153,$K153,FALSE)*$S153*((1+'Inputs &amp; Summary'!$D$7)^AD$29))),IF($M153=Lists!$H$3,IF($K153&lt;1,((($R153*(1-$E153)+$Q153*(1-$F153))/$K153)*((1+'Inputs &amp; Summary'!$D$7)^AD$29)),((INT(AD$29/$K153)-INT((AD$29-1)/$K153))*($R153*(1-$E153)+$Q153*(1-$F153))*((1+'Inputs &amp; Summary'!$D$7)^AD$29))),((_xlfn.WEIBULL.DIST(AD$29,$L153,$K153,FALSE)*($R153*(1-$E153)+$Q153*(1-$F153))*((1+'Inputs &amp; Summary'!$D$7)^AD$29))))))</f>
        <v>234.5720519933308</v>
      </c>
      <c r="AE153" s="114">
        <f>$D153*IF(AE$29&gt;'Inputs &amp; Summary'!$D$5,0,IF(AE$29&gt;VLOOKUP($G153,Lists!$J$17:$K$21,2),IF($M153=Lists!$H$3,IF($K153&lt;1,(($S153/$K153)*((1+'Inputs &amp; Summary'!$D$7)^AE$29)),((INT(AE$29/$K153)-INT((AE$29-1)/$K153))*$S153*((1+'Inputs &amp; Summary'!$D$7)^AE$29))),(_xlfn.WEIBULL.DIST(AE$29,$L153,$K153,FALSE)*$S153*((1+'Inputs &amp; Summary'!$D$7)^AE$29))),IF($M153=Lists!$H$3,IF($K153&lt;1,((($R153*(1-$E153)+$Q153*(1-$F153))/$K153)*((1+'Inputs &amp; Summary'!$D$7)^AE$29)),((INT(AE$29/$K153)-INT((AE$29-1)/$K153))*($R153*(1-$E153)+$Q153*(1-$F153))*((1+'Inputs &amp; Summary'!$D$7)^AE$29))),((_xlfn.WEIBULL.DIST(AE$29,$L153,$K153,FALSE)*($R153*(1-$E153)+$Q153*(1-$F153))*((1+'Inputs &amp; Summary'!$D$7)^AE$29))))))</f>
        <v>239.26349303319736</v>
      </c>
      <c r="AF153" s="114">
        <f>$D153*IF(AF$29&gt;'Inputs &amp; Summary'!$D$5,0,IF(AF$29&gt;VLOOKUP($G153,Lists!$J$17:$K$21,2),IF($M153=Lists!$H$3,IF($K153&lt;1,(($S153/$K153)*((1+'Inputs &amp; Summary'!$D$7)^AF$29)),((INT(AF$29/$K153)-INT((AF$29-1)/$K153))*$S153*((1+'Inputs &amp; Summary'!$D$7)^AF$29))),(_xlfn.WEIBULL.DIST(AF$29,$L153,$K153,FALSE)*$S153*((1+'Inputs &amp; Summary'!$D$7)^AF$29))),IF($M153=Lists!$H$3,IF($K153&lt;1,((($R153*(1-$E153)+$Q153*(1-$F153))/$K153)*((1+'Inputs &amp; Summary'!$D$7)^AF$29)),((INT(AF$29/$K153)-INT((AF$29-1)/$K153))*($R153*(1-$E153)+$Q153*(1-$F153))*((1+'Inputs &amp; Summary'!$D$7)^AF$29))),((_xlfn.WEIBULL.DIST(AF$29,$L153,$K153,FALSE)*($R153*(1-$E153)+$Q153*(1-$F153))*((1+'Inputs &amp; Summary'!$D$7)^AF$29))))))</f>
        <v>244.04876289386135</v>
      </c>
      <c r="AG153" s="114">
        <f>$D153*IF(AG$29&gt;'Inputs &amp; Summary'!$D$5,0,IF(AG$29&gt;VLOOKUP($G153,Lists!$J$17:$K$21,2),IF($M153=Lists!$H$3,IF($K153&lt;1,(($S153/$K153)*((1+'Inputs &amp; Summary'!$D$7)^AG$29)),((INT(AG$29/$K153)-INT((AG$29-1)/$K153))*$S153*((1+'Inputs &amp; Summary'!$D$7)^AG$29))),(_xlfn.WEIBULL.DIST(AG$29,$L153,$K153,FALSE)*$S153*((1+'Inputs &amp; Summary'!$D$7)^AG$29))),IF($M153=Lists!$H$3,IF($K153&lt;1,((($R153*(1-$E153)+$Q153*(1-$F153))/$K153)*((1+'Inputs &amp; Summary'!$D$7)^AG$29)),((INT(AG$29/$K153)-INT((AG$29-1)/$K153))*($R153*(1-$E153)+$Q153*(1-$F153))*((1+'Inputs &amp; Summary'!$D$7)^AG$29))),((_xlfn.WEIBULL.DIST(AG$29,$L153,$K153,FALSE)*($R153*(1-$E153)+$Q153*(1-$F153))*((1+'Inputs &amp; Summary'!$D$7)^AG$29))))))</f>
        <v>248.92973815173858</v>
      </c>
      <c r="AH153" s="114">
        <f>$D153*IF(AH$29&gt;'Inputs &amp; Summary'!$D$5,0,IF(AH$29&gt;VLOOKUP($G153,Lists!$J$17:$K$21,2),IF($M153=Lists!$H$3,IF($K153&lt;1,(($S153/$K153)*((1+'Inputs &amp; Summary'!$D$7)^AH$29)),((INT(AH$29/$K153)-INT((AH$29-1)/$K153))*$S153*((1+'Inputs &amp; Summary'!$D$7)^AH$29))),(_xlfn.WEIBULL.DIST(AH$29,$L153,$K153,FALSE)*$S153*((1+'Inputs &amp; Summary'!$D$7)^AH$29))),IF($M153=Lists!$H$3,IF($K153&lt;1,((($R153*(1-$E153)+$Q153*(1-$F153))/$K153)*((1+'Inputs &amp; Summary'!$D$7)^AH$29)),((INT(AH$29/$K153)-INT((AH$29-1)/$K153))*($R153*(1-$E153)+$Q153*(1-$F153))*((1+'Inputs &amp; Summary'!$D$7)^AH$29))),((_xlfn.WEIBULL.DIST(AH$29,$L153,$K153,FALSE)*($R153*(1-$E153)+$Q153*(1-$F153))*((1+'Inputs &amp; Summary'!$D$7)^AH$29))))))</f>
        <v>253.90833291477335</v>
      </c>
      <c r="AI153" s="114">
        <f>$D153*IF(AI$29&gt;'Inputs &amp; Summary'!$D$5,0,IF(AI$29&gt;VLOOKUP($G153,Lists!$J$17:$K$21,2),IF($M153=Lists!$H$3,IF($K153&lt;1,(($S153/$K153)*((1+'Inputs &amp; Summary'!$D$7)^AI$29)),((INT(AI$29/$K153)-INT((AI$29-1)/$K153))*$S153*((1+'Inputs &amp; Summary'!$D$7)^AI$29))),(_xlfn.WEIBULL.DIST(AI$29,$L153,$K153,FALSE)*$S153*((1+'Inputs &amp; Summary'!$D$7)^AI$29))),IF($M153=Lists!$H$3,IF($K153&lt;1,((($R153*(1-$E153)+$Q153*(1-$F153))/$K153)*((1+'Inputs &amp; Summary'!$D$7)^AI$29)),((INT(AI$29/$K153)-INT((AI$29-1)/$K153))*($R153*(1-$E153)+$Q153*(1-$F153))*((1+'Inputs &amp; Summary'!$D$7)^AI$29))),((_xlfn.WEIBULL.DIST(AI$29,$L153,$K153,FALSE)*($R153*(1-$E153)+$Q153*(1-$F153))*((1+'Inputs &amp; Summary'!$D$7)^AI$29))))))</f>
        <v>258.98649957306878</v>
      </c>
      <c r="AJ153" s="114">
        <f>$D153*IF(AJ$29&gt;'Inputs &amp; Summary'!$D$5,0,IF(AJ$29&gt;VLOOKUP($G153,Lists!$J$17:$K$21,2),IF($M153=Lists!$H$3,IF($K153&lt;1,(($S153/$K153)*((1+'Inputs &amp; Summary'!$D$7)^AJ$29)),((INT(AJ$29/$K153)-INT((AJ$29-1)/$K153))*$S153*((1+'Inputs &amp; Summary'!$D$7)^AJ$29))),(_xlfn.WEIBULL.DIST(AJ$29,$L153,$K153,FALSE)*$S153*((1+'Inputs &amp; Summary'!$D$7)^AJ$29))),IF($M153=Lists!$H$3,IF($K153&lt;1,((($R153*(1-$E153)+$Q153*(1-$F153))/$K153)*((1+'Inputs &amp; Summary'!$D$7)^AJ$29)),((INT(AJ$29/$K153)-INT((AJ$29-1)/$K153))*($R153*(1-$E153)+$Q153*(1-$F153))*((1+'Inputs &amp; Summary'!$D$7)^AJ$29))),((_xlfn.WEIBULL.DIST(AJ$29,$L153,$K153,FALSE)*($R153*(1-$E153)+$Q153*(1-$F153))*((1+'Inputs &amp; Summary'!$D$7)^AJ$29))))))</f>
        <v>264.16622956453017</v>
      </c>
      <c r="AK153" s="114">
        <f>$D153*IF(AK$29&gt;'Inputs &amp; Summary'!$D$5,0,IF(AK$29&gt;VLOOKUP($G153,Lists!$J$17:$K$21,2),IF($M153=Lists!$H$3,IF($K153&lt;1,(($S153/$K153)*((1+'Inputs &amp; Summary'!$D$7)^AK$29)),((INT(AK$29/$K153)-INT((AK$29-1)/$K153))*$S153*((1+'Inputs &amp; Summary'!$D$7)^AK$29))),(_xlfn.WEIBULL.DIST(AK$29,$L153,$K153,FALSE)*$S153*((1+'Inputs &amp; Summary'!$D$7)^AK$29))),IF($M153=Lists!$H$3,IF($K153&lt;1,((($R153*(1-$E153)+$Q153*(1-$F153))/$K153)*((1+'Inputs &amp; Summary'!$D$7)^AK$29)),((INT(AK$29/$K153)-INT((AK$29-1)/$K153))*($R153*(1-$E153)+$Q153*(1-$F153))*((1+'Inputs &amp; Summary'!$D$7)^AK$29))),((_xlfn.WEIBULL.DIST(AK$29,$L153,$K153,FALSE)*($R153*(1-$E153)+$Q153*(1-$F153))*((1+'Inputs &amp; Summary'!$D$7)^AK$29))))))</f>
        <v>269.44955415582081</v>
      </c>
      <c r="AL153" s="114">
        <f>$D153*IF(AL$29&gt;'Inputs &amp; Summary'!$D$5,0,IF(AL$29&gt;VLOOKUP($G153,Lists!$J$17:$K$21,2),IF($M153=Lists!$H$3,IF($K153&lt;1,(($S153/$K153)*((1+'Inputs &amp; Summary'!$D$7)^AL$29)),((INT(AL$29/$K153)-INT((AL$29-1)/$K153))*$S153*((1+'Inputs &amp; Summary'!$D$7)^AL$29))),(_xlfn.WEIBULL.DIST(AL$29,$L153,$K153,FALSE)*$S153*((1+'Inputs &amp; Summary'!$D$7)^AL$29))),IF($M153=Lists!$H$3,IF($K153&lt;1,((($R153*(1-$E153)+$Q153*(1-$F153))/$K153)*((1+'Inputs &amp; Summary'!$D$7)^AL$29)),((INT(AL$29/$K153)-INT((AL$29-1)/$K153))*($R153*(1-$E153)+$Q153*(1-$F153))*((1+'Inputs &amp; Summary'!$D$7)^AL$29))),((_xlfn.WEIBULL.DIST(AL$29,$L153,$K153,FALSE)*($R153*(1-$E153)+$Q153*(1-$F153))*((1+'Inputs &amp; Summary'!$D$7)^AL$29))))))</f>
        <v>274.83854523893723</v>
      </c>
      <c r="AM153" s="114">
        <f>$D153*IF(AM$29&gt;'Inputs &amp; Summary'!$D$5,0,IF(AM$29&gt;VLOOKUP($G153,Lists!$J$17:$K$21,2),IF($M153=Lists!$H$3,IF($K153&lt;1,(($S153/$K153)*((1+'Inputs &amp; Summary'!$D$7)^AM$29)),((INT(AM$29/$K153)-INT((AM$29-1)/$K153))*$S153*((1+'Inputs &amp; Summary'!$D$7)^AM$29))),(_xlfn.WEIBULL.DIST(AM$29,$L153,$K153,FALSE)*$S153*((1+'Inputs &amp; Summary'!$D$7)^AM$29))),IF($M153=Lists!$H$3,IF($K153&lt;1,((($R153*(1-$E153)+$Q153*(1-$F153))/$K153)*((1+'Inputs &amp; Summary'!$D$7)^AM$29)),((INT(AM$29/$K153)-INT((AM$29-1)/$K153))*($R153*(1-$E153)+$Q153*(1-$F153))*((1+'Inputs &amp; Summary'!$D$7)^AM$29))),((_xlfn.WEIBULL.DIST(AM$29,$L153,$K153,FALSE)*($R153*(1-$E153)+$Q153*(1-$F153))*((1+'Inputs &amp; Summary'!$D$7)^AM$29))))))</f>
        <v>280.33531614371589</v>
      </c>
      <c r="AN153" s="114">
        <f>$D153*IF(AN$29&gt;'Inputs &amp; Summary'!$D$5,0,IF(AN$29&gt;VLOOKUP($G153,Lists!$J$17:$K$21,2),IF($M153=Lists!$H$3,IF($K153&lt;1,(($S153/$K153)*((1+'Inputs &amp; Summary'!$D$7)^AN$29)),((INT(AN$29/$K153)-INT((AN$29-1)/$K153))*$S153*((1+'Inputs &amp; Summary'!$D$7)^AN$29))),(_xlfn.WEIBULL.DIST(AN$29,$L153,$K153,FALSE)*$S153*((1+'Inputs &amp; Summary'!$D$7)^AN$29))),IF($M153=Lists!$H$3,IF($K153&lt;1,((($R153*(1-$E153)+$Q153*(1-$F153))/$K153)*((1+'Inputs &amp; Summary'!$D$7)^AN$29)),((INT(AN$29/$K153)-INT((AN$29-1)/$K153))*($R153*(1-$E153)+$Q153*(1-$F153))*((1+'Inputs &amp; Summary'!$D$7)^AN$29))),((_xlfn.WEIBULL.DIST(AN$29,$L153,$K153,FALSE)*($R153*(1-$E153)+$Q153*(1-$F153))*((1+'Inputs &amp; Summary'!$D$7)^AN$29))))))</f>
        <v>285.94202246659023</v>
      </c>
      <c r="AO153" s="114">
        <f>$D153*IF(AO$29&gt;'Inputs &amp; Summary'!$D$5,0,IF(AO$29&gt;VLOOKUP($G153,Lists!$J$17:$K$21,2),IF($M153=Lists!$H$3,IF($K153&lt;1,(($S153/$K153)*((1+'Inputs &amp; Summary'!$D$7)^AO$29)),((INT(AO$29/$K153)-INT((AO$29-1)/$K153))*$S153*((1+'Inputs &amp; Summary'!$D$7)^AO$29))),(_xlfn.WEIBULL.DIST(AO$29,$L153,$K153,FALSE)*$S153*((1+'Inputs &amp; Summary'!$D$7)^AO$29))),IF($M153=Lists!$H$3,IF($K153&lt;1,((($R153*(1-$E153)+$Q153*(1-$F153))/$K153)*((1+'Inputs &amp; Summary'!$D$7)^AO$29)),((INT(AO$29/$K153)-INT((AO$29-1)/$K153))*($R153*(1-$E153)+$Q153*(1-$F153))*((1+'Inputs &amp; Summary'!$D$7)^AO$29))),((_xlfn.WEIBULL.DIST(AO$29,$L153,$K153,FALSE)*($R153*(1-$E153)+$Q153*(1-$F153))*((1+'Inputs &amp; Summary'!$D$7)^AO$29))))))</f>
        <v>291.66086291592211</v>
      </c>
      <c r="AP153" s="114">
        <f>$D153*IF(AP$29&gt;'Inputs &amp; Summary'!$D$5,0,IF(AP$29&gt;VLOOKUP($G153,Lists!$J$17:$K$21,2),IF($M153=Lists!$H$3,IF($K153&lt;1,(($S153/$K153)*((1+'Inputs &amp; Summary'!$D$7)^AP$29)),((INT(AP$29/$K153)-INT((AP$29-1)/$K153))*$S153*((1+'Inputs &amp; Summary'!$D$7)^AP$29))),(_xlfn.WEIBULL.DIST(AP$29,$L153,$K153,FALSE)*$S153*((1+'Inputs &amp; Summary'!$D$7)^AP$29))),IF($M153=Lists!$H$3,IF($K153&lt;1,((($R153*(1-$E153)+$Q153*(1-$F153))/$K153)*((1+'Inputs &amp; Summary'!$D$7)^AP$29)),((INT(AP$29/$K153)-INT((AP$29-1)/$K153))*($R153*(1-$E153)+$Q153*(1-$F153))*((1+'Inputs &amp; Summary'!$D$7)^AP$29))),((_xlfn.WEIBULL.DIST(AP$29,$L153,$K153,FALSE)*($R153*(1-$E153)+$Q153*(1-$F153))*((1+'Inputs &amp; Summary'!$D$7)^AP$29))))))</f>
        <v>297.49408017424048</v>
      </c>
      <c r="AQ153" s="114">
        <f>$D153*IF(AQ$29&gt;'Inputs &amp; Summary'!$D$5,0,IF(AQ$29&gt;VLOOKUP($G153,Lists!$J$17:$K$21,2),IF($M153=Lists!$H$3,IF($K153&lt;1,(($S153/$K153)*((1+'Inputs &amp; Summary'!$D$7)^AQ$29)),((INT(AQ$29/$K153)-INT((AQ$29-1)/$K153))*$S153*((1+'Inputs &amp; Summary'!$D$7)^AQ$29))),(_xlfn.WEIBULL.DIST(AQ$29,$L153,$K153,FALSE)*$S153*((1+'Inputs &amp; Summary'!$D$7)^AQ$29))),IF($M153=Lists!$H$3,IF($K153&lt;1,((($R153*(1-$E153)+$Q153*(1-$F153))/$K153)*((1+'Inputs &amp; Summary'!$D$7)^AQ$29)),((INT(AQ$29/$K153)-INT((AQ$29-1)/$K153))*($R153*(1-$E153)+$Q153*(1-$F153))*((1+'Inputs &amp; Summary'!$D$7)^AQ$29))),((_xlfn.WEIBULL.DIST(AQ$29,$L153,$K153,FALSE)*($R153*(1-$E153)+$Q153*(1-$F153))*((1+'Inputs &amp; Summary'!$D$7)^AQ$29))))))</f>
        <v>303.44396177772529</v>
      </c>
      <c r="AR153" s="114">
        <f>$D153*IF(AR$29&gt;'Inputs &amp; Summary'!$D$5,0,IF(AR$29&gt;VLOOKUP($G153,Lists!$J$17:$K$21,2),IF($M153=Lists!$H$3,IF($K153&lt;1,(($S153/$K153)*((1+'Inputs &amp; Summary'!$D$7)^AR$29)),((INT(AR$29/$K153)-INT((AR$29-1)/$K153))*$S153*((1+'Inputs &amp; Summary'!$D$7)^AR$29))),(_xlfn.WEIBULL.DIST(AR$29,$L153,$K153,FALSE)*$S153*((1+'Inputs &amp; Summary'!$D$7)^AR$29))),IF($M153=Lists!$H$3,IF($K153&lt;1,((($R153*(1-$E153)+$Q153*(1-$F153))/$K153)*((1+'Inputs &amp; Summary'!$D$7)^AR$29)),((INT(AR$29/$K153)-INT((AR$29-1)/$K153))*($R153*(1-$E153)+$Q153*(1-$F153))*((1+'Inputs &amp; Summary'!$D$7)^AR$29))),((_xlfn.WEIBULL.DIST(AR$29,$L153,$K153,FALSE)*($R153*(1-$E153)+$Q153*(1-$F153))*((1+'Inputs &amp; Summary'!$D$7)^AR$29))))))</f>
        <v>309.51284101327985</v>
      </c>
      <c r="AS153" s="114">
        <f>$D153*IF(AS$29&gt;'Inputs &amp; Summary'!$D$5,0,IF(AS$29&gt;VLOOKUP($G153,Lists!$J$17:$K$21,2),IF($M153=Lists!$H$3,IF($K153&lt;1,(($S153/$K153)*((1+'Inputs &amp; Summary'!$D$7)^AS$29)),((INT(AS$29/$K153)-INT((AS$29-1)/$K153))*$S153*((1+'Inputs &amp; Summary'!$D$7)^AS$29))),(_xlfn.WEIBULL.DIST(AS$29,$L153,$K153,FALSE)*$S153*((1+'Inputs &amp; Summary'!$D$7)^AS$29))),IF($M153=Lists!$H$3,IF($K153&lt;1,((($R153*(1-$E153)+$Q153*(1-$F153))/$K153)*((1+'Inputs &amp; Summary'!$D$7)^AS$29)),((INT(AS$29/$K153)-INT((AS$29-1)/$K153))*($R153*(1-$E153)+$Q153*(1-$F153))*((1+'Inputs &amp; Summary'!$D$7)^AS$29))),((_xlfn.WEIBULL.DIST(AS$29,$L153,$K153,FALSE)*($R153*(1-$E153)+$Q153*(1-$F153))*((1+'Inputs &amp; Summary'!$D$7)^AS$29))))))</f>
        <v>0</v>
      </c>
      <c r="AT153" s="114">
        <f>$D153*IF(AT$29&gt;'Inputs &amp; Summary'!$D$5,0,IF(AT$29&gt;VLOOKUP($G153,Lists!$J$17:$K$21,2),IF($M153=Lists!$H$3,IF($K153&lt;1,(($S153/$K153)*((1+'Inputs &amp; Summary'!$D$7)^AT$29)),((INT(AT$29/$K153)-INT((AT$29-1)/$K153))*$S153*((1+'Inputs &amp; Summary'!$D$7)^AT$29))),(_xlfn.WEIBULL.DIST(AT$29,$L153,$K153,FALSE)*$S153*((1+'Inputs &amp; Summary'!$D$7)^AT$29))),IF($M153=Lists!$H$3,IF($K153&lt;1,((($R153*(1-$E153)+$Q153*(1-$F153))/$K153)*((1+'Inputs &amp; Summary'!$D$7)^AT$29)),((INT(AT$29/$K153)-INT((AT$29-1)/$K153))*($R153*(1-$E153)+$Q153*(1-$F153))*((1+'Inputs &amp; Summary'!$D$7)^AT$29))),((_xlfn.WEIBULL.DIST(AT$29,$L153,$K153,FALSE)*($R153*(1-$E153)+$Q153*(1-$F153))*((1+'Inputs &amp; Summary'!$D$7)^AT$29))))))</f>
        <v>0</v>
      </c>
      <c r="AU153" s="114">
        <f>$D153*IF(AU$29&gt;'Inputs &amp; Summary'!$D$5,0,IF(AU$29&gt;VLOOKUP($G153,Lists!$J$17:$K$21,2),IF($M153=Lists!$H$3,IF($K153&lt;1,(($S153/$K153)*((1+'Inputs &amp; Summary'!$D$7)^AU$29)),((INT(AU$29/$K153)-INT((AU$29-1)/$K153))*$S153*((1+'Inputs &amp; Summary'!$D$7)^AU$29))),(_xlfn.WEIBULL.DIST(AU$29,$L153,$K153,FALSE)*$S153*((1+'Inputs &amp; Summary'!$D$7)^AU$29))),IF($M153=Lists!$H$3,IF($K153&lt;1,((($R153*(1-$E153)+$Q153*(1-$F153))/$K153)*((1+'Inputs &amp; Summary'!$D$7)^AU$29)),((INT(AU$29/$K153)-INT((AU$29-1)/$K153))*($R153*(1-$E153)+$Q153*(1-$F153))*((1+'Inputs &amp; Summary'!$D$7)^AU$29))),((_xlfn.WEIBULL.DIST(AU$29,$L153,$K153,FALSE)*($R153*(1-$E153)+$Q153*(1-$F153))*((1+'Inputs &amp; Summary'!$D$7)^AU$29))))))</f>
        <v>0</v>
      </c>
      <c r="AV153" s="114">
        <f>$D153*IF(AV$29&gt;'Inputs &amp; Summary'!$D$5,0,IF(AV$29&gt;VLOOKUP($G153,Lists!$J$17:$K$21,2),IF($M153=Lists!$H$3,IF($K153&lt;1,(($S153/$K153)*((1+'Inputs &amp; Summary'!$D$7)^AV$29)),((INT(AV$29/$K153)-INT((AV$29-1)/$K153))*$S153*((1+'Inputs &amp; Summary'!$D$7)^AV$29))),(_xlfn.WEIBULL.DIST(AV$29,$L153,$K153,FALSE)*$S153*((1+'Inputs &amp; Summary'!$D$7)^AV$29))),IF($M153=Lists!$H$3,IF($K153&lt;1,((($R153*(1-$E153)+$Q153*(1-$F153))/$K153)*((1+'Inputs &amp; Summary'!$D$7)^AV$29)),((INT(AV$29/$K153)-INT((AV$29-1)/$K153))*($R153*(1-$E153)+$Q153*(1-$F153))*((1+'Inputs &amp; Summary'!$D$7)^AV$29))),((_xlfn.WEIBULL.DIST(AV$29,$L153,$K153,FALSE)*($R153*(1-$E153)+$Q153*(1-$F153))*((1+'Inputs &amp; Summary'!$D$7)^AV$29))))))</f>
        <v>0</v>
      </c>
      <c r="AW153" s="114">
        <f>$D153*IF(AW$29&gt;'Inputs &amp; Summary'!$D$5,0,IF(AW$29&gt;VLOOKUP($G153,Lists!$J$17:$K$21,2),IF($M153=Lists!$H$3,IF($K153&lt;1,(($S153/$K153)*((1+'Inputs &amp; Summary'!$D$7)^AW$29)),((INT(AW$29/$K153)-INT((AW$29-1)/$K153))*$S153*((1+'Inputs &amp; Summary'!$D$7)^AW$29))),(_xlfn.WEIBULL.DIST(AW$29,$L153,$K153,FALSE)*$S153*((1+'Inputs &amp; Summary'!$D$7)^AW$29))),IF($M153=Lists!$H$3,IF($K153&lt;1,((($R153*(1-$E153)+$Q153*(1-$F153))/$K153)*((1+'Inputs &amp; Summary'!$D$7)^AW$29)),((INT(AW$29/$K153)-INT((AW$29-1)/$K153))*($R153*(1-$E153)+$Q153*(1-$F153))*((1+'Inputs &amp; Summary'!$D$7)^AW$29))),((_xlfn.WEIBULL.DIST(AW$29,$L153,$K153,FALSE)*($R153*(1-$E153)+$Q153*(1-$F153))*((1+'Inputs &amp; Summary'!$D$7)^AW$29))))))</f>
        <v>0</v>
      </c>
      <c r="AX153" s="114">
        <f>$D153*IF(AX$29&gt;'Inputs &amp; Summary'!$D$5,0,IF(AX$29&gt;VLOOKUP($G153,Lists!$J$17:$K$21,2),IF($M153=Lists!$H$3,IF($K153&lt;1,(($S153/$K153)*((1+'Inputs &amp; Summary'!$D$7)^AX$29)),((INT(AX$29/$K153)-INT((AX$29-1)/$K153))*$S153*((1+'Inputs &amp; Summary'!$D$7)^AX$29))),(_xlfn.WEIBULL.DIST(AX$29,$L153,$K153,FALSE)*$S153*((1+'Inputs &amp; Summary'!$D$7)^AX$29))),IF($M153=Lists!$H$3,IF($K153&lt;1,((($R153*(1-$E153)+$Q153*(1-$F153))/$K153)*((1+'Inputs &amp; Summary'!$D$7)^AX$29)),((INT(AX$29/$K153)-INT((AX$29-1)/$K153))*($R153*(1-$E153)+$Q153*(1-$F153))*((1+'Inputs &amp; Summary'!$D$7)^AX$29))),((_xlfn.WEIBULL.DIST(AX$29,$L153,$K153,FALSE)*($R153*(1-$E153)+$Q153*(1-$F153))*((1+'Inputs &amp; Summary'!$D$7)^AX$29))))))</f>
        <v>0</v>
      </c>
      <c r="AY153" s="114">
        <f>$D153*IF(AY$29&gt;'Inputs &amp; Summary'!$D$5,0,IF(AY$29&gt;VLOOKUP($G153,Lists!$J$17:$K$21,2),IF($M153=Lists!$H$3,IF($K153&lt;1,(($S153/$K153)*((1+'Inputs &amp; Summary'!$D$7)^AY$29)),((INT(AY$29/$K153)-INT((AY$29-1)/$K153))*$S153*((1+'Inputs &amp; Summary'!$D$7)^AY$29))),(_xlfn.WEIBULL.DIST(AY$29,$L153,$K153,FALSE)*$S153*((1+'Inputs &amp; Summary'!$D$7)^AY$29))),IF($M153=Lists!$H$3,IF($K153&lt;1,((($R153*(1-$E153)+$Q153*(1-$F153))/$K153)*((1+'Inputs &amp; Summary'!$D$7)^AY$29)),((INT(AY$29/$K153)-INT((AY$29-1)/$K153))*($R153*(1-$E153)+$Q153*(1-$F153))*((1+'Inputs &amp; Summary'!$D$7)^AY$29))),((_xlfn.WEIBULL.DIST(AY$29,$L153,$K153,FALSE)*($R153*(1-$E153)+$Q153*(1-$F153))*((1+'Inputs &amp; Summary'!$D$7)^AY$29))))))</f>
        <v>0</v>
      </c>
      <c r="AZ153" s="114">
        <f>$D153*IF(AZ$29&gt;'Inputs &amp; Summary'!$D$5,0,IF(AZ$29&gt;VLOOKUP($G153,Lists!$J$17:$K$21,2),IF($M153=Lists!$H$3,IF($K153&lt;1,(($S153/$K153)*((1+'Inputs &amp; Summary'!$D$7)^AZ$29)),((INT(AZ$29/$K153)-INT((AZ$29-1)/$K153))*$S153*((1+'Inputs &amp; Summary'!$D$7)^AZ$29))),(_xlfn.WEIBULL.DIST(AZ$29,$L153,$K153,FALSE)*$S153*((1+'Inputs &amp; Summary'!$D$7)^AZ$29))),IF($M153=Lists!$H$3,IF($K153&lt;1,((($R153*(1-$E153)+$Q153*(1-$F153))/$K153)*((1+'Inputs &amp; Summary'!$D$7)^AZ$29)),((INT(AZ$29/$K153)-INT((AZ$29-1)/$K153))*($R153*(1-$E153)+$Q153*(1-$F153))*((1+'Inputs &amp; Summary'!$D$7)^AZ$29))),((_xlfn.WEIBULL.DIST(AZ$29,$L153,$K153,FALSE)*($R153*(1-$E153)+$Q153*(1-$F153))*((1+'Inputs &amp; Summary'!$D$7)^AZ$29))))))</f>
        <v>0</v>
      </c>
      <c r="BA153" s="114">
        <f>$D153*IF(BA$29&gt;'Inputs &amp; Summary'!$D$5,0,IF(BA$29&gt;VLOOKUP($G153,Lists!$J$17:$K$21,2),IF($M153=Lists!$H$3,IF($K153&lt;1,(($S153/$K153)*((1+'Inputs &amp; Summary'!$D$7)^BA$29)),((INT(BA$29/$K153)-INT((BA$29-1)/$K153))*$S153*((1+'Inputs &amp; Summary'!$D$7)^BA$29))),(_xlfn.WEIBULL.DIST(BA$29,$L153,$K153,FALSE)*$S153*((1+'Inputs &amp; Summary'!$D$7)^BA$29))),IF($M153=Lists!$H$3,IF($K153&lt;1,((($R153*(1-$E153)+$Q153*(1-$F153))/$K153)*((1+'Inputs &amp; Summary'!$D$7)^BA$29)),((INT(BA$29/$K153)-INT((BA$29-1)/$K153))*($R153*(1-$E153)+$Q153*(1-$F153))*((1+'Inputs &amp; Summary'!$D$7)^BA$29))),((_xlfn.WEIBULL.DIST(BA$29,$L153,$K153,FALSE)*($R153*(1-$E153)+$Q153*(1-$F153))*((1+'Inputs &amp; Summary'!$D$7)^BA$29))))))</f>
        <v>0</v>
      </c>
      <c r="BB153" s="114">
        <f>$D153*IF(BB$29&gt;'Inputs &amp; Summary'!$D$5,0,IF(BB$29&gt;VLOOKUP($G153,Lists!$J$17:$K$21,2),IF($M153=Lists!$H$3,IF($K153&lt;1,(($S153/$K153)*((1+'Inputs &amp; Summary'!$D$7)^BB$29)),((INT(BB$29/$K153)-INT((BB$29-1)/$K153))*$S153*((1+'Inputs &amp; Summary'!$D$7)^BB$29))),(_xlfn.WEIBULL.DIST(BB$29,$L153,$K153,FALSE)*$S153*((1+'Inputs &amp; Summary'!$D$7)^BB$29))),IF($M153=Lists!$H$3,IF($K153&lt;1,((($R153*(1-$E153)+$Q153*(1-$F153))/$K153)*((1+'Inputs &amp; Summary'!$D$7)^BB$29)),((INT(BB$29/$K153)-INT((BB$29-1)/$K153))*($R153*(1-$E153)+$Q153*(1-$F153))*((1+'Inputs &amp; Summary'!$D$7)^BB$29))),((_xlfn.WEIBULL.DIST(BB$29,$L153,$K153,FALSE)*($R153*(1-$E153)+$Q153*(1-$F153))*((1+'Inputs &amp; Summary'!$D$7)^BB$29))))))</f>
        <v>0</v>
      </c>
      <c r="BC153" s="114">
        <f>$D153*IF(BC$29&gt;'Inputs &amp; Summary'!$D$5,0,IF(BC$29&gt;VLOOKUP($G153,Lists!$J$17:$K$21,2),IF($M153=Lists!$H$3,IF($K153&lt;1,(($S153/$K153)*((1+'Inputs &amp; Summary'!$D$7)^BC$29)),((INT(BC$29/$K153)-INT((BC$29-1)/$K153))*$S153*((1+'Inputs &amp; Summary'!$D$7)^BC$29))),(_xlfn.WEIBULL.DIST(BC$29,$L153,$K153,FALSE)*$S153*((1+'Inputs &amp; Summary'!$D$7)^BC$29))),IF($M153=Lists!$H$3,IF($K153&lt;1,((($R153*(1-$E153)+$Q153*(1-$F153))/$K153)*((1+'Inputs &amp; Summary'!$D$7)^BC$29)),((INT(BC$29/$K153)-INT((BC$29-1)/$K153))*($R153*(1-$E153)+$Q153*(1-$F153))*((1+'Inputs &amp; Summary'!$D$7)^BC$29))),((_xlfn.WEIBULL.DIST(BC$29,$L153,$K153,FALSE)*($R153*(1-$E153)+$Q153*(1-$F153))*((1+'Inputs &amp; Summary'!$D$7)^BC$29))))))</f>
        <v>0</v>
      </c>
      <c r="BD153" s="114">
        <f>$D153*IF(BD$29&gt;'Inputs &amp; Summary'!$D$5,0,IF(BD$29&gt;VLOOKUP($G153,Lists!$J$17:$K$21,2),IF($M153=Lists!$H$3,IF($K153&lt;1,(($S153/$K153)*((1+'Inputs &amp; Summary'!$D$7)^BD$29)),((INT(BD$29/$K153)-INT((BD$29-1)/$K153))*$S153*((1+'Inputs &amp; Summary'!$D$7)^BD$29))),(_xlfn.WEIBULL.DIST(BD$29,$L153,$K153,FALSE)*$S153*((1+'Inputs &amp; Summary'!$D$7)^BD$29))),IF($M153=Lists!$H$3,IF($K153&lt;1,((($R153*(1-$E153)+$Q153*(1-$F153))/$K153)*((1+'Inputs &amp; Summary'!$D$7)^BD$29)),((INT(BD$29/$K153)-INT((BD$29-1)/$K153))*($R153*(1-$E153)+$Q153*(1-$F153))*((1+'Inputs &amp; Summary'!$D$7)^BD$29))),((_xlfn.WEIBULL.DIST(BD$29,$L153,$K153,FALSE)*($R153*(1-$E153)+$Q153*(1-$F153))*((1+'Inputs &amp; Summary'!$D$7)^BD$29))))))</f>
        <v>0</v>
      </c>
      <c r="BE153" s="114">
        <f>$D153*IF(BE$29&gt;'Inputs &amp; Summary'!$D$5,0,IF(BE$29&gt;VLOOKUP($G153,Lists!$J$17:$K$21,2),IF($M153=Lists!$H$3,IF($K153&lt;1,(($S153/$K153)*((1+'Inputs &amp; Summary'!$D$7)^BE$29)),((INT(BE$29/$K153)-INT((BE$29-1)/$K153))*$S153*((1+'Inputs &amp; Summary'!$D$7)^BE$29))),(_xlfn.WEIBULL.DIST(BE$29,$L153,$K153,FALSE)*$S153*((1+'Inputs &amp; Summary'!$D$7)^BE$29))),IF($M153=Lists!$H$3,IF($K153&lt;1,((($R153*(1-$E153)+$Q153*(1-$F153))/$K153)*((1+'Inputs &amp; Summary'!$D$7)^BE$29)),((INT(BE$29/$K153)-INT((BE$29-1)/$K153))*($R153*(1-$E153)+$Q153*(1-$F153))*((1+'Inputs &amp; Summary'!$D$7)^BE$29))),((_xlfn.WEIBULL.DIST(BE$29,$L153,$K153,FALSE)*($R153*(1-$E153)+$Q153*(1-$F153))*((1+'Inputs &amp; Summary'!$D$7)^BE$29))))))</f>
        <v>0</v>
      </c>
      <c r="BF153" s="114">
        <f>$D153*IF(BF$29&gt;'Inputs &amp; Summary'!$D$5,0,IF(BF$29&gt;VLOOKUP($G153,Lists!$J$17:$K$21,2),IF($M153=Lists!$H$3,IF($K153&lt;1,(($S153/$K153)*((1+'Inputs &amp; Summary'!$D$7)^BF$29)),((INT(BF$29/$K153)-INT((BF$29-1)/$K153))*$S153*((1+'Inputs &amp; Summary'!$D$7)^BF$29))),(_xlfn.WEIBULL.DIST(BF$29,$L153,$K153,FALSE)*$S153*((1+'Inputs &amp; Summary'!$D$7)^BF$29))),IF($M153=Lists!$H$3,IF($K153&lt;1,((($R153*(1-$E153)+$Q153*(1-$F153))/$K153)*((1+'Inputs &amp; Summary'!$D$7)^BF$29)),((INT(BF$29/$K153)-INT((BF$29-1)/$K153))*($R153*(1-$E153)+$Q153*(1-$F153))*((1+'Inputs &amp; Summary'!$D$7)^BF$29))),((_xlfn.WEIBULL.DIST(BF$29,$L153,$K153,FALSE)*($R153*(1-$E153)+$Q153*(1-$F153))*((1+'Inputs &amp; Summary'!$D$7)^BF$29))))))</f>
        <v>0</v>
      </c>
      <c r="BG153" s="114">
        <f>$D153*IF(BG$29&gt;'Inputs &amp; Summary'!$D$5,0,IF(BG$29&gt;VLOOKUP($G153,Lists!$J$17:$K$21,2),IF($M153=Lists!$H$3,IF($K153&lt;1,(($S153/$K153)*((1+'Inputs &amp; Summary'!$D$7)^BG$29)),((INT(BG$29/$K153)-INT((BG$29-1)/$K153))*$S153*((1+'Inputs &amp; Summary'!$D$7)^BG$29))),(_xlfn.WEIBULL.DIST(BG$29,$L153,$K153,FALSE)*$S153*((1+'Inputs &amp; Summary'!$D$7)^BG$29))),IF($M153=Lists!$H$3,IF($K153&lt;1,((($R153*(1-$E153)+$Q153*(1-$F153))/$K153)*((1+'Inputs &amp; Summary'!$D$7)^BG$29)),((INT(BG$29/$K153)-INT((BG$29-1)/$K153))*($R153*(1-$E153)+$Q153*(1-$F153))*((1+'Inputs &amp; Summary'!$D$7)^BG$29))),((_xlfn.WEIBULL.DIST(BG$29,$L153,$K153,FALSE)*($R153*(1-$E153)+$Q153*(1-$F153))*((1+'Inputs &amp; Summary'!$D$7)^BG$29))))))</f>
        <v>0</v>
      </c>
      <c r="BH153" s="114">
        <f>$D153*IF(BH$29&gt;'Inputs &amp; Summary'!$D$5,0,IF(BH$29&gt;VLOOKUP($G153,Lists!$J$17:$K$21,2),IF($M153=Lists!$H$3,IF($K153&lt;1,(($S153/$K153)*((1+'Inputs &amp; Summary'!$D$7)^BH$29)),((INT(BH$29/$K153)-INT((BH$29-1)/$K153))*$S153*((1+'Inputs &amp; Summary'!$D$7)^BH$29))),(_xlfn.WEIBULL.DIST(BH$29,$L153,$K153,FALSE)*$S153*((1+'Inputs &amp; Summary'!$D$7)^BH$29))),IF($M153=Lists!$H$3,IF($K153&lt;1,((($R153*(1-$E153)+$Q153*(1-$F153))/$K153)*((1+'Inputs &amp; Summary'!$D$7)^BH$29)),((INT(BH$29/$K153)-INT((BH$29-1)/$K153))*($R153*(1-$E153)+$Q153*(1-$F153))*((1+'Inputs &amp; Summary'!$D$7)^BH$29))),((_xlfn.WEIBULL.DIST(BH$29,$L153,$K153,FALSE)*($R153*(1-$E153)+$Q153*(1-$F153))*((1+'Inputs &amp; Summary'!$D$7)^BH$29))))))</f>
        <v>0</v>
      </c>
      <c r="BI153" s="114">
        <f>$D153*IF(BI$29&gt;'Inputs &amp; Summary'!$D$5,0,IF(BI$29&gt;VLOOKUP($G153,Lists!$J$17:$K$21,2),IF($M153=Lists!$H$3,IF($K153&lt;1,(($S153/$K153)*((1+'Inputs &amp; Summary'!$D$7)^BI$29)),((INT(BI$29/$K153)-INT((BI$29-1)/$K153))*$S153*((1+'Inputs &amp; Summary'!$D$7)^BI$29))),(_xlfn.WEIBULL.DIST(BI$29,$L153,$K153,FALSE)*$S153*((1+'Inputs &amp; Summary'!$D$7)^BI$29))),IF($M153=Lists!$H$3,IF($K153&lt;1,((($R153*(1-$E153)+$Q153*(1-$F153))/$K153)*((1+'Inputs &amp; Summary'!$D$7)^BI$29)),((INT(BI$29/$K153)-INT((BI$29-1)/$K153))*($R153*(1-$E153)+$Q153*(1-$F153))*((1+'Inputs &amp; Summary'!$D$7)^BI$29))),((_xlfn.WEIBULL.DIST(BI$29,$L153,$K153,FALSE)*($R153*(1-$E153)+$Q153*(1-$F153))*((1+'Inputs &amp; Summary'!$D$7)^BI$29))))))</f>
        <v>0</v>
      </c>
      <c r="BJ153" s="114">
        <f>$D153*IF(BJ$29&gt;'Inputs &amp; Summary'!$D$5,0,IF(BJ$29&gt;VLOOKUP($G153,Lists!$J$17:$K$21,2),IF($M153=Lists!$H$3,IF($K153&lt;1,(($S153/$K153)*((1+'Inputs &amp; Summary'!$D$7)^BJ$29)),((INT(BJ$29/$K153)-INT((BJ$29-1)/$K153))*$S153*((1+'Inputs &amp; Summary'!$D$7)^BJ$29))),(_xlfn.WEIBULL.DIST(BJ$29,$L153,$K153,FALSE)*$S153*((1+'Inputs &amp; Summary'!$D$7)^BJ$29))),IF($M153=Lists!$H$3,IF($K153&lt;1,((($R153*(1-$E153)+$Q153*(1-$F153))/$K153)*((1+'Inputs &amp; Summary'!$D$7)^BJ$29)),((INT(BJ$29/$K153)-INT((BJ$29-1)/$K153))*($R153*(1-$E153)+$Q153*(1-$F153))*((1+'Inputs &amp; Summary'!$D$7)^BJ$29))),((_xlfn.WEIBULL.DIST(BJ$29,$L153,$K153,FALSE)*($R153*(1-$E153)+$Q153*(1-$F153))*((1+'Inputs &amp; Summary'!$D$7)^BJ$29))))))</f>
        <v>0</v>
      </c>
      <c r="BK153" s="114">
        <f>$D153*IF(BK$29&gt;'Inputs &amp; Summary'!$D$5,0,IF(BK$29&gt;VLOOKUP($G153,Lists!$J$17:$K$21,2),IF($M153=Lists!$H$3,IF($K153&lt;1,(($S153/$K153)*((1+'Inputs &amp; Summary'!$D$7)^BK$29)),((INT(BK$29/$K153)-INT((BK$29-1)/$K153))*$S153*((1+'Inputs &amp; Summary'!$D$7)^BK$29))),(_xlfn.WEIBULL.DIST(BK$29,$L153,$K153,FALSE)*$S153*((1+'Inputs &amp; Summary'!$D$7)^BK$29))),IF($M153=Lists!$H$3,IF($K153&lt;1,((($R153*(1-$E153)+$Q153*(1-$F153))/$K153)*((1+'Inputs &amp; Summary'!$D$7)^BK$29)),((INT(BK$29/$K153)-INT((BK$29-1)/$K153))*($R153*(1-$E153)+$Q153*(1-$F153))*((1+'Inputs &amp; Summary'!$D$7)^BK$29))),((_xlfn.WEIBULL.DIST(BK$29,$L153,$K153,FALSE)*($R153*(1-$E153)+$Q153*(1-$F153))*((1+'Inputs &amp; Summary'!$D$7)^BK$29))))))</f>
        <v>0</v>
      </c>
      <c r="BL153" s="114">
        <f>$D153*IF(BL$29&gt;'Inputs &amp; Summary'!$D$5,0,IF(BL$29&gt;VLOOKUP($G153,Lists!$J$17:$K$21,2),IF($M153=Lists!$H$3,IF($K153&lt;1,(($S153/$K153)*((1+'Inputs &amp; Summary'!$D$7)^BL$29)),((INT(BL$29/$K153)-INT((BL$29-1)/$K153))*$S153*((1+'Inputs &amp; Summary'!$D$7)^BL$29))),(_xlfn.WEIBULL.DIST(BL$29,$L153,$K153,FALSE)*$S153*((1+'Inputs &amp; Summary'!$D$7)^BL$29))),IF($M153=Lists!$H$3,IF($K153&lt;1,((($R153*(1-$E153)+$Q153*(1-$F153))/$K153)*((1+'Inputs &amp; Summary'!$D$7)^BL$29)),((INT(BL$29/$K153)-INT((BL$29-1)/$K153))*($R153*(1-$E153)+$Q153*(1-$F153))*((1+'Inputs &amp; Summary'!$D$7)^BL$29))),((_xlfn.WEIBULL.DIST(BL$29,$L153,$K153,FALSE)*($R153*(1-$E153)+$Q153*(1-$F153))*((1+'Inputs &amp; Summary'!$D$7)^BL$29))))))</f>
        <v>0</v>
      </c>
    </row>
    <row r="154" spans="1:64" ht="57.6" x14ac:dyDescent="0.3">
      <c r="A154" s="79" t="s">
        <v>171</v>
      </c>
      <c r="B154" s="33" t="s">
        <v>151</v>
      </c>
      <c r="C154" s="33" t="s">
        <v>140</v>
      </c>
      <c r="D154" s="68">
        <v>1</v>
      </c>
      <c r="E154" s="68">
        <v>0</v>
      </c>
      <c r="F154" s="68">
        <v>0</v>
      </c>
      <c r="G154" s="213" t="s">
        <v>433</v>
      </c>
      <c r="H154" s="34"/>
      <c r="I154" s="34" t="s">
        <v>272</v>
      </c>
      <c r="J154" s="33">
        <f>VLOOKUP(I154,'Labor Rates'!$A$1:$B$16,2)</f>
        <v>16.66346153846154</v>
      </c>
      <c r="K154" s="35">
        <v>0.08</v>
      </c>
      <c r="L154" s="35">
        <v>1</v>
      </c>
      <c r="M154" s="33" t="s">
        <v>259</v>
      </c>
      <c r="N154" s="84">
        <v>1</v>
      </c>
      <c r="O154" s="35">
        <v>1</v>
      </c>
      <c r="P154" s="5">
        <v>0</v>
      </c>
      <c r="Q154" s="73">
        <f t="shared" si="21"/>
        <v>16.66346153846154</v>
      </c>
      <c r="R154" s="73">
        <f t="shared" si="22"/>
        <v>0</v>
      </c>
      <c r="S154" s="74">
        <f t="shared" si="23"/>
        <v>16.66346153846154</v>
      </c>
      <c r="T154" s="88"/>
      <c r="U154" s="80"/>
      <c r="V154" s="87">
        <f t="shared" si="24"/>
        <v>258.10990804540199</v>
      </c>
      <c r="W154" s="87">
        <f>NPV('Inputs &amp; Summary'!$D$6,Y154:BL154)</f>
        <v>2617.5090977598097</v>
      </c>
      <c r="X154" s="90">
        <f t="shared" si="25"/>
        <v>1.8997979823016875E-2</v>
      </c>
      <c r="Y154" s="114">
        <f>$D154*IF(Y$29&gt;'Inputs &amp; Summary'!$D$5,0,IF(Y$29&gt;VLOOKUP($G154,Lists!$J$17:$K$21,2),IF($M154=Lists!$H$3,IF($K154&lt;1,(($S154/$K154)*((1+'Inputs &amp; Summary'!$D$7)^Y$29)),((INT(Y$29/$K154)-INT((Y$29-1)/$K154))*$S154*((1+'Inputs &amp; Summary'!$D$7)^Y$29))),(_xlfn.WEIBULL.DIST(Y$29,$L154,$K154,FALSE)*$S154*((1+'Inputs &amp; Summary'!$D$7)^Y$29))),IF($M154=Lists!$H$3,IF($K154&lt;1,((($R154*(1-$E154)+$Q154*(1-$F154))/$K154)*((1+'Inputs &amp; Summary'!$D$7)^Y$29)),((INT(Y$29/$K154)-INT((Y$29-1)/$K154))*($R154*(1-$E154)+$Q154*(1-$F154))*((1+'Inputs &amp; Summary'!$D$7)^Y$29))),((_xlfn.WEIBULL.DIST(Y$29,$L154,$K154,FALSE)*($R154*(1-$E154)+$Q154*(1-$F154))*((1+'Inputs &amp; Summary'!$D$7)^Y$29))))))</f>
        <v>212.45913461538464</v>
      </c>
      <c r="Z154" s="114">
        <f>$D154*IF(Z$29&gt;'Inputs &amp; Summary'!$D$5,0,IF(Z$29&gt;VLOOKUP($G154,Lists!$J$17:$K$21,2),IF($M154=Lists!$H$3,IF($K154&lt;1,(($S154/$K154)*((1+'Inputs &amp; Summary'!$D$7)^Z$29)),((INT(Z$29/$K154)-INT((Z$29-1)/$K154))*$S154*((1+'Inputs &amp; Summary'!$D$7)^Z$29))),(_xlfn.WEIBULL.DIST(Z$29,$L154,$K154,FALSE)*$S154*((1+'Inputs &amp; Summary'!$D$7)^Z$29))),IF($M154=Lists!$H$3,IF($K154&lt;1,((($R154*(1-$E154)+$Q154*(1-$F154))/$K154)*((1+'Inputs &amp; Summary'!$D$7)^Z$29)),((INT(Z$29/$K154)-INT((Z$29-1)/$K154))*($R154*(1-$E154)+$Q154*(1-$F154))*((1+'Inputs &amp; Summary'!$D$7)^Z$29))),((_xlfn.WEIBULL.DIST(Z$29,$L154,$K154,FALSE)*($R154*(1-$E154)+$Q154*(1-$F154))*((1+'Inputs &amp; Summary'!$D$7)^Z$29))))))</f>
        <v>216.70831730769234</v>
      </c>
      <c r="AA154" s="114">
        <f>$D154*IF(AA$29&gt;'Inputs &amp; Summary'!$D$5,0,IF(AA$29&gt;VLOOKUP($G154,Lists!$J$17:$K$21,2),IF($M154=Lists!$H$3,IF($K154&lt;1,(($S154/$K154)*((1+'Inputs &amp; Summary'!$D$7)^AA$29)),((INT(AA$29/$K154)-INT((AA$29-1)/$K154))*$S154*((1+'Inputs &amp; Summary'!$D$7)^AA$29))),(_xlfn.WEIBULL.DIST(AA$29,$L154,$K154,FALSE)*$S154*((1+'Inputs &amp; Summary'!$D$7)^AA$29))),IF($M154=Lists!$H$3,IF($K154&lt;1,((($R154*(1-$E154)+$Q154*(1-$F154))/$K154)*((1+'Inputs &amp; Summary'!$D$7)^AA$29)),((INT(AA$29/$K154)-INT((AA$29-1)/$K154))*($R154*(1-$E154)+$Q154*(1-$F154))*((1+'Inputs &amp; Summary'!$D$7)^AA$29))),((_xlfn.WEIBULL.DIST(AA$29,$L154,$K154,FALSE)*($R154*(1-$E154)+$Q154*(1-$F154))*((1+'Inputs &amp; Summary'!$D$7)^AA$29))))))</f>
        <v>221.04248365384618</v>
      </c>
      <c r="AB154" s="114">
        <f>$D154*IF(AB$29&gt;'Inputs &amp; Summary'!$D$5,0,IF(AB$29&gt;VLOOKUP($G154,Lists!$J$17:$K$21,2),IF($M154=Lists!$H$3,IF($K154&lt;1,(($S154/$K154)*((1+'Inputs &amp; Summary'!$D$7)^AB$29)),((INT(AB$29/$K154)-INT((AB$29-1)/$K154))*$S154*((1+'Inputs &amp; Summary'!$D$7)^AB$29))),(_xlfn.WEIBULL.DIST(AB$29,$L154,$K154,FALSE)*$S154*((1+'Inputs &amp; Summary'!$D$7)^AB$29))),IF($M154=Lists!$H$3,IF($K154&lt;1,((($R154*(1-$E154)+$Q154*(1-$F154))/$K154)*((1+'Inputs &amp; Summary'!$D$7)^AB$29)),((INT(AB$29/$K154)-INT((AB$29-1)/$K154))*($R154*(1-$E154)+$Q154*(1-$F154))*((1+'Inputs &amp; Summary'!$D$7)^AB$29))),((_xlfn.WEIBULL.DIST(AB$29,$L154,$K154,FALSE)*($R154*(1-$E154)+$Q154*(1-$F154))*((1+'Inputs &amp; Summary'!$D$7)^AB$29))))))</f>
        <v>225.46333332692311</v>
      </c>
      <c r="AC154" s="114">
        <f>$D154*IF(AC$29&gt;'Inputs &amp; Summary'!$D$5,0,IF(AC$29&gt;VLOOKUP($G154,Lists!$J$17:$K$21,2),IF($M154=Lists!$H$3,IF($K154&lt;1,(($S154/$K154)*((1+'Inputs &amp; Summary'!$D$7)^AC$29)),((INT(AC$29/$K154)-INT((AC$29-1)/$K154))*$S154*((1+'Inputs &amp; Summary'!$D$7)^AC$29))),(_xlfn.WEIBULL.DIST(AC$29,$L154,$K154,FALSE)*$S154*((1+'Inputs &amp; Summary'!$D$7)^AC$29))),IF($M154=Lists!$H$3,IF($K154&lt;1,((($R154*(1-$E154)+$Q154*(1-$F154))/$K154)*((1+'Inputs &amp; Summary'!$D$7)^AC$29)),((INT(AC$29/$K154)-INT((AC$29-1)/$K154))*($R154*(1-$E154)+$Q154*(1-$F154))*((1+'Inputs &amp; Summary'!$D$7)^AC$29))),((_xlfn.WEIBULL.DIST(AC$29,$L154,$K154,FALSE)*($R154*(1-$E154)+$Q154*(1-$F154))*((1+'Inputs &amp; Summary'!$D$7)^AC$29))))))</f>
        <v>229.97259999346156</v>
      </c>
      <c r="AD154" s="114">
        <f>$D154*IF(AD$29&gt;'Inputs &amp; Summary'!$D$5,0,IF(AD$29&gt;VLOOKUP($G154,Lists!$J$17:$K$21,2),IF($M154=Lists!$H$3,IF($K154&lt;1,(($S154/$K154)*((1+'Inputs &amp; Summary'!$D$7)^AD$29)),((INT(AD$29/$K154)-INT((AD$29-1)/$K154))*$S154*((1+'Inputs &amp; Summary'!$D$7)^AD$29))),(_xlfn.WEIBULL.DIST(AD$29,$L154,$K154,FALSE)*$S154*((1+'Inputs &amp; Summary'!$D$7)^AD$29))),IF($M154=Lists!$H$3,IF($K154&lt;1,((($R154*(1-$E154)+$Q154*(1-$F154))/$K154)*((1+'Inputs &amp; Summary'!$D$7)^AD$29)),((INT(AD$29/$K154)-INT((AD$29-1)/$K154))*($R154*(1-$E154)+$Q154*(1-$F154))*((1+'Inputs &amp; Summary'!$D$7)^AD$29))),((_xlfn.WEIBULL.DIST(AD$29,$L154,$K154,FALSE)*($R154*(1-$E154)+$Q154*(1-$F154))*((1+'Inputs &amp; Summary'!$D$7)^AD$29))))))</f>
        <v>234.5720519933308</v>
      </c>
      <c r="AE154" s="114">
        <f>$D154*IF(AE$29&gt;'Inputs &amp; Summary'!$D$5,0,IF(AE$29&gt;VLOOKUP($G154,Lists!$J$17:$K$21,2),IF($M154=Lists!$H$3,IF($K154&lt;1,(($S154/$K154)*((1+'Inputs &amp; Summary'!$D$7)^AE$29)),((INT(AE$29/$K154)-INT((AE$29-1)/$K154))*$S154*((1+'Inputs &amp; Summary'!$D$7)^AE$29))),(_xlfn.WEIBULL.DIST(AE$29,$L154,$K154,FALSE)*$S154*((1+'Inputs &amp; Summary'!$D$7)^AE$29))),IF($M154=Lists!$H$3,IF($K154&lt;1,((($R154*(1-$E154)+$Q154*(1-$F154))/$K154)*((1+'Inputs &amp; Summary'!$D$7)^AE$29)),((INT(AE$29/$K154)-INT((AE$29-1)/$K154))*($R154*(1-$E154)+$Q154*(1-$F154))*((1+'Inputs &amp; Summary'!$D$7)^AE$29))),((_xlfn.WEIBULL.DIST(AE$29,$L154,$K154,FALSE)*($R154*(1-$E154)+$Q154*(1-$F154))*((1+'Inputs &amp; Summary'!$D$7)^AE$29))))))</f>
        <v>239.26349303319736</v>
      </c>
      <c r="AF154" s="114">
        <f>$D154*IF(AF$29&gt;'Inputs &amp; Summary'!$D$5,0,IF(AF$29&gt;VLOOKUP($G154,Lists!$J$17:$K$21,2),IF($M154=Lists!$H$3,IF($K154&lt;1,(($S154/$K154)*((1+'Inputs &amp; Summary'!$D$7)^AF$29)),((INT(AF$29/$K154)-INT((AF$29-1)/$K154))*$S154*((1+'Inputs &amp; Summary'!$D$7)^AF$29))),(_xlfn.WEIBULL.DIST(AF$29,$L154,$K154,FALSE)*$S154*((1+'Inputs &amp; Summary'!$D$7)^AF$29))),IF($M154=Lists!$H$3,IF($K154&lt;1,((($R154*(1-$E154)+$Q154*(1-$F154))/$K154)*((1+'Inputs &amp; Summary'!$D$7)^AF$29)),((INT(AF$29/$K154)-INT((AF$29-1)/$K154))*($R154*(1-$E154)+$Q154*(1-$F154))*((1+'Inputs &amp; Summary'!$D$7)^AF$29))),((_xlfn.WEIBULL.DIST(AF$29,$L154,$K154,FALSE)*($R154*(1-$E154)+$Q154*(1-$F154))*((1+'Inputs &amp; Summary'!$D$7)^AF$29))))))</f>
        <v>244.04876289386135</v>
      </c>
      <c r="AG154" s="114">
        <f>$D154*IF(AG$29&gt;'Inputs &amp; Summary'!$D$5,0,IF(AG$29&gt;VLOOKUP($G154,Lists!$J$17:$K$21,2),IF($M154=Lists!$H$3,IF($K154&lt;1,(($S154/$K154)*((1+'Inputs &amp; Summary'!$D$7)^AG$29)),((INT(AG$29/$K154)-INT((AG$29-1)/$K154))*$S154*((1+'Inputs &amp; Summary'!$D$7)^AG$29))),(_xlfn.WEIBULL.DIST(AG$29,$L154,$K154,FALSE)*$S154*((1+'Inputs &amp; Summary'!$D$7)^AG$29))),IF($M154=Lists!$H$3,IF($K154&lt;1,((($R154*(1-$E154)+$Q154*(1-$F154))/$K154)*((1+'Inputs &amp; Summary'!$D$7)^AG$29)),((INT(AG$29/$K154)-INT((AG$29-1)/$K154))*($R154*(1-$E154)+$Q154*(1-$F154))*((1+'Inputs &amp; Summary'!$D$7)^AG$29))),((_xlfn.WEIBULL.DIST(AG$29,$L154,$K154,FALSE)*($R154*(1-$E154)+$Q154*(1-$F154))*((1+'Inputs &amp; Summary'!$D$7)^AG$29))))))</f>
        <v>248.92973815173858</v>
      </c>
      <c r="AH154" s="114">
        <f>$D154*IF(AH$29&gt;'Inputs &amp; Summary'!$D$5,0,IF(AH$29&gt;VLOOKUP($G154,Lists!$J$17:$K$21,2),IF($M154=Lists!$H$3,IF($K154&lt;1,(($S154/$K154)*((1+'Inputs &amp; Summary'!$D$7)^AH$29)),((INT(AH$29/$K154)-INT((AH$29-1)/$K154))*$S154*((1+'Inputs &amp; Summary'!$D$7)^AH$29))),(_xlfn.WEIBULL.DIST(AH$29,$L154,$K154,FALSE)*$S154*((1+'Inputs &amp; Summary'!$D$7)^AH$29))),IF($M154=Lists!$H$3,IF($K154&lt;1,((($R154*(1-$E154)+$Q154*(1-$F154))/$K154)*((1+'Inputs &amp; Summary'!$D$7)^AH$29)),((INT(AH$29/$K154)-INT((AH$29-1)/$K154))*($R154*(1-$E154)+$Q154*(1-$F154))*((1+'Inputs &amp; Summary'!$D$7)^AH$29))),((_xlfn.WEIBULL.DIST(AH$29,$L154,$K154,FALSE)*($R154*(1-$E154)+$Q154*(1-$F154))*((1+'Inputs &amp; Summary'!$D$7)^AH$29))))))</f>
        <v>253.90833291477335</v>
      </c>
      <c r="AI154" s="114">
        <f>$D154*IF(AI$29&gt;'Inputs &amp; Summary'!$D$5,0,IF(AI$29&gt;VLOOKUP($G154,Lists!$J$17:$K$21,2),IF($M154=Lists!$H$3,IF($K154&lt;1,(($S154/$K154)*((1+'Inputs &amp; Summary'!$D$7)^AI$29)),((INT(AI$29/$K154)-INT((AI$29-1)/$K154))*$S154*((1+'Inputs &amp; Summary'!$D$7)^AI$29))),(_xlfn.WEIBULL.DIST(AI$29,$L154,$K154,FALSE)*$S154*((1+'Inputs &amp; Summary'!$D$7)^AI$29))),IF($M154=Lists!$H$3,IF($K154&lt;1,((($R154*(1-$E154)+$Q154*(1-$F154))/$K154)*((1+'Inputs &amp; Summary'!$D$7)^AI$29)),((INT(AI$29/$K154)-INT((AI$29-1)/$K154))*($R154*(1-$E154)+$Q154*(1-$F154))*((1+'Inputs &amp; Summary'!$D$7)^AI$29))),((_xlfn.WEIBULL.DIST(AI$29,$L154,$K154,FALSE)*($R154*(1-$E154)+$Q154*(1-$F154))*((1+'Inputs &amp; Summary'!$D$7)^AI$29))))))</f>
        <v>258.98649957306878</v>
      </c>
      <c r="AJ154" s="114">
        <f>$D154*IF(AJ$29&gt;'Inputs &amp; Summary'!$D$5,0,IF(AJ$29&gt;VLOOKUP($G154,Lists!$J$17:$K$21,2),IF($M154=Lists!$H$3,IF($K154&lt;1,(($S154/$K154)*((1+'Inputs &amp; Summary'!$D$7)^AJ$29)),((INT(AJ$29/$K154)-INT((AJ$29-1)/$K154))*$S154*((1+'Inputs &amp; Summary'!$D$7)^AJ$29))),(_xlfn.WEIBULL.DIST(AJ$29,$L154,$K154,FALSE)*$S154*((1+'Inputs &amp; Summary'!$D$7)^AJ$29))),IF($M154=Lists!$H$3,IF($K154&lt;1,((($R154*(1-$E154)+$Q154*(1-$F154))/$K154)*((1+'Inputs &amp; Summary'!$D$7)^AJ$29)),((INT(AJ$29/$K154)-INT((AJ$29-1)/$K154))*($R154*(1-$E154)+$Q154*(1-$F154))*((1+'Inputs &amp; Summary'!$D$7)^AJ$29))),((_xlfn.WEIBULL.DIST(AJ$29,$L154,$K154,FALSE)*($R154*(1-$E154)+$Q154*(1-$F154))*((1+'Inputs &amp; Summary'!$D$7)^AJ$29))))))</f>
        <v>264.16622956453017</v>
      </c>
      <c r="AK154" s="114">
        <f>$D154*IF(AK$29&gt;'Inputs &amp; Summary'!$D$5,0,IF(AK$29&gt;VLOOKUP($G154,Lists!$J$17:$K$21,2),IF($M154=Lists!$H$3,IF($K154&lt;1,(($S154/$K154)*((1+'Inputs &amp; Summary'!$D$7)^AK$29)),((INT(AK$29/$K154)-INT((AK$29-1)/$K154))*$S154*((1+'Inputs &amp; Summary'!$D$7)^AK$29))),(_xlfn.WEIBULL.DIST(AK$29,$L154,$K154,FALSE)*$S154*((1+'Inputs &amp; Summary'!$D$7)^AK$29))),IF($M154=Lists!$H$3,IF($K154&lt;1,((($R154*(1-$E154)+$Q154*(1-$F154))/$K154)*((1+'Inputs &amp; Summary'!$D$7)^AK$29)),((INT(AK$29/$K154)-INT((AK$29-1)/$K154))*($R154*(1-$E154)+$Q154*(1-$F154))*((1+'Inputs &amp; Summary'!$D$7)^AK$29))),((_xlfn.WEIBULL.DIST(AK$29,$L154,$K154,FALSE)*($R154*(1-$E154)+$Q154*(1-$F154))*((1+'Inputs &amp; Summary'!$D$7)^AK$29))))))</f>
        <v>269.44955415582081</v>
      </c>
      <c r="AL154" s="114">
        <f>$D154*IF(AL$29&gt;'Inputs &amp; Summary'!$D$5,0,IF(AL$29&gt;VLOOKUP($G154,Lists!$J$17:$K$21,2),IF($M154=Lists!$H$3,IF($K154&lt;1,(($S154/$K154)*((1+'Inputs &amp; Summary'!$D$7)^AL$29)),((INT(AL$29/$K154)-INT((AL$29-1)/$K154))*$S154*((1+'Inputs &amp; Summary'!$D$7)^AL$29))),(_xlfn.WEIBULL.DIST(AL$29,$L154,$K154,FALSE)*$S154*((1+'Inputs &amp; Summary'!$D$7)^AL$29))),IF($M154=Lists!$H$3,IF($K154&lt;1,((($R154*(1-$E154)+$Q154*(1-$F154))/$K154)*((1+'Inputs &amp; Summary'!$D$7)^AL$29)),((INT(AL$29/$K154)-INT((AL$29-1)/$K154))*($R154*(1-$E154)+$Q154*(1-$F154))*((1+'Inputs &amp; Summary'!$D$7)^AL$29))),((_xlfn.WEIBULL.DIST(AL$29,$L154,$K154,FALSE)*($R154*(1-$E154)+$Q154*(1-$F154))*((1+'Inputs &amp; Summary'!$D$7)^AL$29))))))</f>
        <v>274.83854523893723</v>
      </c>
      <c r="AM154" s="114">
        <f>$D154*IF(AM$29&gt;'Inputs &amp; Summary'!$D$5,0,IF(AM$29&gt;VLOOKUP($G154,Lists!$J$17:$K$21,2),IF($M154=Lists!$H$3,IF($K154&lt;1,(($S154/$K154)*((1+'Inputs &amp; Summary'!$D$7)^AM$29)),((INT(AM$29/$K154)-INT((AM$29-1)/$K154))*$S154*((1+'Inputs &amp; Summary'!$D$7)^AM$29))),(_xlfn.WEIBULL.DIST(AM$29,$L154,$K154,FALSE)*$S154*((1+'Inputs &amp; Summary'!$D$7)^AM$29))),IF($M154=Lists!$H$3,IF($K154&lt;1,((($R154*(1-$E154)+$Q154*(1-$F154))/$K154)*((1+'Inputs &amp; Summary'!$D$7)^AM$29)),((INT(AM$29/$K154)-INT((AM$29-1)/$K154))*($R154*(1-$E154)+$Q154*(1-$F154))*((1+'Inputs &amp; Summary'!$D$7)^AM$29))),((_xlfn.WEIBULL.DIST(AM$29,$L154,$K154,FALSE)*($R154*(1-$E154)+$Q154*(1-$F154))*((1+'Inputs &amp; Summary'!$D$7)^AM$29))))))</f>
        <v>280.33531614371589</v>
      </c>
      <c r="AN154" s="114">
        <f>$D154*IF(AN$29&gt;'Inputs &amp; Summary'!$D$5,0,IF(AN$29&gt;VLOOKUP($G154,Lists!$J$17:$K$21,2),IF($M154=Lists!$H$3,IF($K154&lt;1,(($S154/$K154)*((1+'Inputs &amp; Summary'!$D$7)^AN$29)),((INT(AN$29/$K154)-INT((AN$29-1)/$K154))*$S154*((1+'Inputs &amp; Summary'!$D$7)^AN$29))),(_xlfn.WEIBULL.DIST(AN$29,$L154,$K154,FALSE)*$S154*((1+'Inputs &amp; Summary'!$D$7)^AN$29))),IF($M154=Lists!$H$3,IF($K154&lt;1,((($R154*(1-$E154)+$Q154*(1-$F154))/$K154)*((1+'Inputs &amp; Summary'!$D$7)^AN$29)),((INT(AN$29/$K154)-INT((AN$29-1)/$K154))*($R154*(1-$E154)+$Q154*(1-$F154))*((1+'Inputs &amp; Summary'!$D$7)^AN$29))),((_xlfn.WEIBULL.DIST(AN$29,$L154,$K154,FALSE)*($R154*(1-$E154)+$Q154*(1-$F154))*((1+'Inputs &amp; Summary'!$D$7)^AN$29))))))</f>
        <v>285.94202246659023</v>
      </c>
      <c r="AO154" s="114">
        <f>$D154*IF(AO$29&gt;'Inputs &amp; Summary'!$D$5,0,IF(AO$29&gt;VLOOKUP($G154,Lists!$J$17:$K$21,2),IF($M154=Lists!$H$3,IF($K154&lt;1,(($S154/$K154)*((1+'Inputs &amp; Summary'!$D$7)^AO$29)),((INT(AO$29/$K154)-INT((AO$29-1)/$K154))*$S154*((1+'Inputs &amp; Summary'!$D$7)^AO$29))),(_xlfn.WEIBULL.DIST(AO$29,$L154,$K154,FALSE)*$S154*((1+'Inputs &amp; Summary'!$D$7)^AO$29))),IF($M154=Lists!$H$3,IF($K154&lt;1,((($R154*(1-$E154)+$Q154*(1-$F154))/$K154)*((1+'Inputs &amp; Summary'!$D$7)^AO$29)),((INT(AO$29/$K154)-INT((AO$29-1)/$K154))*($R154*(1-$E154)+$Q154*(1-$F154))*((1+'Inputs &amp; Summary'!$D$7)^AO$29))),((_xlfn.WEIBULL.DIST(AO$29,$L154,$K154,FALSE)*($R154*(1-$E154)+$Q154*(1-$F154))*((1+'Inputs &amp; Summary'!$D$7)^AO$29))))))</f>
        <v>291.66086291592211</v>
      </c>
      <c r="AP154" s="114">
        <f>$D154*IF(AP$29&gt;'Inputs &amp; Summary'!$D$5,0,IF(AP$29&gt;VLOOKUP($G154,Lists!$J$17:$K$21,2),IF($M154=Lists!$H$3,IF($K154&lt;1,(($S154/$K154)*((1+'Inputs &amp; Summary'!$D$7)^AP$29)),((INT(AP$29/$K154)-INT((AP$29-1)/$K154))*$S154*((1+'Inputs &amp; Summary'!$D$7)^AP$29))),(_xlfn.WEIBULL.DIST(AP$29,$L154,$K154,FALSE)*$S154*((1+'Inputs &amp; Summary'!$D$7)^AP$29))),IF($M154=Lists!$H$3,IF($K154&lt;1,((($R154*(1-$E154)+$Q154*(1-$F154))/$K154)*((1+'Inputs &amp; Summary'!$D$7)^AP$29)),((INT(AP$29/$K154)-INT((AP$29-1)/$K154))*($R154*(1-$E154)+$Q154*(1-$F154))*((1+'Inputs &amp; Summary'!$D$7)^AP$29))),((_xlfn.WEIBULL.DIST(AP$29,$L154,$K154,FALSE)*($R154*(1-$E154)+$Q154*(1-$F154))*((1+'Inputs &amp; Summary'!$D$7)^AP$29))))))</f>
        <v>297.49408017424048</v>
      </c>
      <c r="AQ154" s="114">
        <f>$D154*IF(AQ$29&gt;'Inputs &amp; Summary'!$D$5,0,IF(AQ$29&gt;VLOOKUP($G154,Lists!$J$17:$K$21,2),IF($M154=Lists!$H$3,IF($K154&lt;1,(($S154/$K154)*((1+'Inputs &amp; Summary'!$D$7)^AQ$29)),((INT(AQ$29/$K154)-INT((AQ$29-1)/$K154))*$S154*((1+'Inputs &amp; Summary'!$D$7)^AQ$29))),(_xlfn.WEIBULL.DIST(AQ$29,$L154,$K154,FALSE)*$S154*((1+'Inputs &amp; Summary'!$D$7)^AQ$29))),IF($M154=Lists!$H$3,IF($K154&lt;1,((($R154*(1-$E154)+$Q154*(1-$F154))/$K154)*((1+'Inputs &amp; Summary'!$D$7)^AQ$29)),((INT(AQ$29/$K154)-INT((AQ$29-1)/$K154))*($R154*(1-$E154)+$Q154*(1-$F154))*((1+'Inputs &amp; Summary'!$D$7)^AQ$29))),((_xlfn.WEIBULL.DIST(AQ$29,$L154,$K154,FALSE)*($R154*(1-$E154)+$Q154*(1-$F154))*((1+'Inputs &amp; Summary'!$D$7)^AQ$29))))))</f>
        <v>303.44396177772529</v>
      </c>
      <c r="AR154" s="114">
        <f>$D154*IF(AR$29&gt;'Inputs &amp; Summary'!$D$5,0,IF(AR$29&gt;VLOOKUP($G154,Lists!$J$17:$K$21,2),IF($M154=Lists!$H$3,IF($K154&lt;1,(($S154/$K154)*((1+'Inputs &amp; Summary'!$D$7)^AR$29)),((INT(AR$29/$K154)-INT((AR$29-1)/$K154))*$S154*((1+'Inputs &amp; Summary'!$D$7)^AR$29))),(_xlfn.WEIBULL.DIST(AR$29,$L154,$K154,FALSE)*$S154*((1+'Inputs &amp; Summary'!$D$7)^AR$29))),IF($M154=Lists!$H$3,IF($K154&lt;1,((($R154*(1-$E154)+$Q154*(1-$F154))/$K154)*((1+'Inputs &amp; Summary'!$D$7)^AR$29)),((INT(AR$29/$K154)-INT((AR$29-1)/$K154))*($R154*(1-$E154)+$Q154*(1-$F154))*((1+'Inputs &amp; Summary'!$D$7)^AR$29))),((_xlfn.WEIBULL.DIST(AR$29,$L154,$K154,FALSE)*($R154*(1-$E154)+$Q154*(1-$F154))*((1+'Inputs &amp; Summary'!$D$7)^AR$29))))))</f>
        <v>309.51284101327985</v>
      </c>
      <c r="AS154" s="114">
        <f>$D154*IF(AS$29&gt;'Inputs &amp; Summary'!$D$5,0,IF(AS$29&gt;VLOOKUP($G154,Lists!$J$17:$K$21,2),IF($M154=Lists!$H$3,IF($K154&lt;1,(($S154/$K154)*((1+'Inputs &amp; Summary'!$D$7)^AS$29)),((INT(AS$29/$K154)-INT((AS$29-1)/$K154))*$S154*((1+'Inputs &amp; Summary'!$D$7)^AS$29))),(_xlfn.WEIBULL.DIST(AS$29,$L154,$K154,FALSE)*$S154*((1+'Inputs &amp; Summary'!$D$7)^AS$29))),IF($M154=Lists!$H$3,IF($K154&lt;1,((($R154*(1-$E154)+$Q154*(1-$F154))/$K154)*((1+'Inputs &amp; Summary'!$D$7)^AS$29)),((INT(AS$29/$K154)-INT((AS$29-1)/$K154))*($R154*(1-$E154)+$Q154*(1-$F154))*((1+'Inputs &amp; Summary'!$D$7)^AS$29))),((_xlfn.WEIBULL.DIST(AS$29,$L154,$K154,FALSE)*($R154*(1-$E154)+$Q154*(1-$F154))*((1+'Inputs &amp; Summary'!$D$7)^AS$29))))))</f>
        <v>0</v>
      </c>
      <c r="AT154" s="114">
        <f>$D154*IF(AT$29&gt;'Inputs &amp; Summary'!$D$5,0,IF(AT$29&gt;VLOOKUP($G154,Lists!$J$17:$K$21,2),IF($M154=Lists!$H$3,IF($K154&lt;1,(($S154/$K154)*((1+'Inputs &amp; Summary'!$D$7)^AT$29)),((INT(AT$29/$K154)-INT((AT$29-1)/$K154))*$S154*((1+'Inputs &amp; Summary'!$D$7)^AT$29))),(_xlfn.WEIBULL.DIST(AT$29,$L154,$K154,FALSE)*$S154*((1+'Inputs &amp; Summary'!$D$7)^AT$29))),IF($M154=Lists!$H$3,IF($K154&lt;1,((($R154*(1-$E154)+$Q154*(1-$F154))/$K154)*((1+'Inputs &amp; Summary'!$D$7)^AT$29)),((INT(AT$29/$K154)-INT((AT$29-1)/$K154))*($R154*(1-$E154)+$Q154*(1-$F154))*((1+'Inputs &amp; Summary'!$D$7)^AT$29))),((_xlfn.WEIBULL.DIST(AT$29,$L154,$K154,FALSE)*($R154*(1-$E154)+$Q154*(1-$F154))*((1+'Inputs &amp; Summary'!$D$7)^AT$29))))))</f>
        <v>0</v>
      </c>
      <c r="AU154" s="114">
        <f>$D154*IF(AU$29&gt;'Inputs &amp; Summary'!$D$5,0,IF(AU$29&gt;VLOOKUP($G154,Lists!$J$17:$K$21,2),IF($M154=Lists!$H$3,IF($K154&lt;1,(($S154/$K154)*((1+'Inputs &amp; Summary'!$D$7)^AU$29)),((INT(AU$29/$K154)-INT((AU$29-1)/$K154))*$S154*((1+'Inputs &amp; Summary'!$D$7)^AU$29))),(_xlfn.WEIBULL.DIST(AU$29,$L154,$K154,FALSE)*$S154*((1+'Inputs &amp; Summary'!$D$7)^AU$29))),IF($M154=Lists!$H$3,IF($K154&lt;1,((($R154*(1-$E154)+$Q154*(1-$F154))/$K154)*((1+'Inputs &amp; Summary'!$D$7)^AU$29)),((INT(AU$29/$K154)-INT((AU$29-1)/$K154))*($R154*(1-$E154)+$Q154*(1-$F154))*((1+'Inputs &amp; Summary'!$D$7)^AU$29))),((_xlfn.WEIBULL.DIST(AU$29,$L154,$K154,FALSE)*($R154*(1-$E154)+$Q154*(1-$F154))*((1+'Inputs &amp; Summary'!$D$7)^AU$29))))))</f>
        <v>0</v>
      </c>
      <c r="AV154" s="114">
        <f>$D154*IF(AV$29&gt;'Inputs &amp; Summary'!$D$5,0,IF(AV$29&gt;VLOOKUP($G154,Lists!$J$17:$K$21,2),IF($M154=Lists!$H$3,IF($K154&lt;1,(($S154/$K154)*((1+'Inputs &amp; Summary'!$D$7)^AV$29)),((INT(AV$29/$K154)-INT((AV$29-1)/$K154))*$S154*((1+'Inputs &amp; Summary'!$D$7)^AV$29))),(_xlfn.WEIBULL.DIST(AV$29,$L154,$K154,FALSE)*$S154*((1+'Inputs &amp; Summary'!$D$7)^AV$29))),IF($M154=Lists!$H$3,IF($K154&lt;1,((($R154*(1-$E154)+$Q154*(1-$F154))/$K154)*((1+'Inputs &amp; Summary'!$D$7)^AV$29)),((INT(AV$29/$K154)-INT((AV$29-1)/$K154))*($R154*(1-$E154)+$Q154*(1-$F154))*((1+'Inputs &amp; Summary'!$D$7)^AV$29))),((_xlfn.WEIBULL.DIST(AV$29,$L154,$K154,FALSE)*($R154*(1-$E154)+$Q154*(1-$F154))*((1+'Inputs &amp; Summary'!$D$7)^AV$29))))))</f>
        <v>0</v>
      </c>
      <c r="AW154" s="114">
        <f>$D154*IF(AW$29&gt;'Inputs &amp; Summary'!$D$5,0,IF(AW$29&gt;VLOOKUP($G154,Lists!$J$17:$K$21,2),IF($M154=Lists!$H$3,IF($K154&lt;1,(($S154/$K154)*((1+'Inputs &amp; Summary'!$D$7)^AW$29)),((INT(AW$29/$K154)-INT((AW$29-1)/$K154))*$S154*((1+'Inputs &amp; Summary'!$D$7)^AW$29))),(_xlfn.WEIBULL.DIST(AW$29,$L154,$K154,FALSE)*$S154*((1+'Inputs &amp; Summary'!$D$7)^AW$29))),IF($M154=Lists!$H$3,IF($K154&lt;1,((($R154*(1-$E154)+$Q154*(1-$F154))/$K154)*((1+'Inputs &amp; Summary'!$D$7)^AW$29)),((INT(AW$29/$K154)-INT((AW$29-1)/$K154))*($R154*(1-$E154)+$Q154*(1-$F154))*((1+'Inputs &amp; Summary'!$D$7)^AW$29))),((_xlfn.WEIBULL.DIST(AW$29,$L154,$K154,FALSE)*($R154*(1-$E154)+$Q154*(1-$F154))*((1+'Inputs &amp; Summary'!$D$7)^AW$29))))))</f>
        <v>0</v>
      </c>
      <c r="AX154" s="114">
        <f>$D154*IF(AX$29&gt;'Inputs &amp; Summary'!$D$5,0,IF(AX$29&gt;VLOOKUP($G154,Lists!$J$17:$K$21,2),IF($M154=Lists!$H$3,IF($K154&lt;1,(($S154/$K154)*((1+'Inputs &amp; Summary'!$D$7)^AX$29)),((INT(AX$29/$K154)-INT((AX$29-1)/$K154))*$S154*((1+'Inputs &amp; Summary'!$D$7)^AX$29))),(_xlfn.WEIBULL.DIST(AX$29,$L154,$K154,FALSE)*$S154*((1+'Inputs &amp; Summary'!$D$7)^AX$29))),IF($M154=Lists!$H$3,IF($K154&lt;1,((($R154*(1-$E154)+$Q154*(1-$F154))/$K154)*((1+'Inputs &amp; Summary'!$D$7)^AX$29)),((INT(AX$29/$K154)-INT((AX$29-1)/$K154))*($R154*(1-$E154)+$Q154*(1-$F154))*((1+'Inputs &amp; Summary'!$D$7)^AX$29))),((_xlfn.WEIBULL.DIST(AX$29,$L154,$K154,FALSE)*($R154*(1-$E154)+$Q154*(1-$F154))*((1+'Inputs &amp; Summary'!$D$7)^AX$29))))))</f>
        <v>0</v>
      </c>
      <c r="AY154" s="114">
        <f>$D154*IF(AY$29&gt;'Inputs &amp; Summary'!$D$5,0,IF(AY$29&gt;VLOOKUP($G154,Lists!$J$17:$K$21,2),IF($M154=Lists!$H$3,IF($K154&lt;1,(($S154/$K154)*((1+'Inputs &amp; Summary'!$D$7)^AY$29)),((INT(AY$29/$K154)-INT((AY$29-1)/$K154))*$S154*((1+'Inputs &amp; Summary'!$D$7)^AY$29))),(_xlfn.WEIBULL.DIST(AY$29,$L154,$K154,FALSE)*$S154*((1+'Inputs &amp; Summary'!$D$7)^AY$29))),IF($M154=Lists!$H$3,IF($K154&lt;1,((($R154*(1-$E154)+$Q154*(1-$F154))/$K154)*((1+'Inputs &amp; Summary'!$D$7)^AY$29)),((INT(AY$29/$K154)-INT((AY$29-1)/$K154))*($R154*(1-$E154)+$Q154*(1-$F154))*((1+'Inputs &amp; Summary'!$D$7)^AY$29))),((_xlfn.WEIBULL.DIST(AY$29,$L154,$K154,FALSE)*($R154*(1-$E154)+$Q154*(1-$F154))*((1+'Inputs &amp; Summary'!$D$7)^AY$29))))))</f>
        <v>0</v>
      </c>
      <c r="AZ154" s="114">
        <f>$D154*IF(AZ$29&gt;'Inputs &amp; Summary'!$D$5,0,IF(AZ$29&gt;VLOOKUP($G154,Lists!$J$17:$K$21,2),IF($M154=Lists!$H$3,IF($K154&lt;1,(($S154/$K154)*((1+'Inputs &amp; Summary'!$D$7)^AZ$29)),((INT(AZ$29/$K154)-INT((AZ$29-1)/$K154))*$S154*((1+'Inputs &amp; Summary'!$D$7)^AZ$29))),(_xlfn.WEIBULL.DIST(AZ$29,$L154,$K154,FALSE)*$S154*((1+'Inputs &amp; Summary'!$D$7)^AZ$29))),IF($M154=Lists!$H$3,IF($K154&lt;1,((($R154*(1-$E154)+$Q154*(1-$F154))/$K154)*((1+'Inputs &amp; Summary'!$D$7)^AZ$29)),((INT(AZ$29/$K154)-INT((AZ$29-1)/$K154))*($R154*(1-$E154)+$Q154*(1-$F154))*((1+'Inputs &amp; Summary'!$D$7)^AZ$29))),((_xlfn.WEIBULL.DIST(AZ$29,$L154,$K154,FALSE)*($R154*(1-$E154)+$Q154*(1-$F154))*((1+'Inputs &amp; Summary'!$D$7)^AZ$29))))))</f>
        <v>0</v>
      </c>
      <c r="BA154" s="114">
        <f>$D154*IF(BA$29&gt;'Inputs &amp; Summary'!$D$5,0,IF(BA$29&gt;VLOOKUP($G154,Lists!$J$17:$K$21,2),IF($M154=Lists!$H$3,IF($K154&lt;1,(($S154/$K154)*((1+'Inputs &amp; Summary'!$D$7)^BA$29)),((INT(BA$29/$K154)-INT((BA$29-1)/$K154))*$S154*((1+'Inputs &amp; Summary'!$D$7)^BA$29))),(_xlfn.WEIBULL.DIST(BA$29,$L154,$K154,FALSE)*$S154*((1+'Inputs &amp; Summary'!$D$7)^BA$29))),IF($M154=Lists!$H$3,IF($K154&lt;1,((($R154*(1-$E154)+$Q154*(1-$F154))/$K154)*((1+'Inputs &amp; Summary'!$D$7)^BA$29)),((INT(BA$29/$K154)-INT((BA$29-1)/$K154))*($R154*(1-$E154)+$Q154*(1-$F154))*((1+'Inputs &amp; Summary'!$D$7)^BA$29))),((_xlfn.WEIBULL.DIST(BA$29,$L154,$K154,FALSE)*($R154*(1-$E154)+$Q154*(1-$F154))*((1+'Inputs &amp; Summary'!$D$7)^BA$29))))))</f>
        <v>0</v>
      </c>
      <c r="BB154" s="114">
        <f>$D154*IF(BB$29&gt;'Inputs &amp; Summary'!$D$5,0,IF(BB$29&gt;VLOOKUP($G154,Lists!$J$17:$K$21,2),IF($M154=Lists!$H$3,IF($K154&lt;1,(($S154/$K154)*((1+'Inputs &amp; Summary'!$D$7)^BB$29)),((INT(BB$29/$K154)-INT((BB$29-1)/$K154))*$S154*((1+'Inputs &amp; Summary'!$D$7)^BB$29))),(_xlfn.WEIBULL.DIST(BB$29,$L154,$K154,FALSE)*$S154*((1+'Inputs &amp; Summary'!$D$7)^BB$29))),IF($M154=Lists!$H$3,IF($K154&lt;1,((($R154*(1-$E154)+$Q154*(1-$F154))/$K154)*((1+'Inputs &amp; Summary'!$D$7)^BB$29)),((INT(BB$29/$K154)-INT((BB$29-1)/$K154))*($R154*(1-$E154)+$Q154*(1-$F154))*((1+'Inputs &amp; Summary'!$D$7)^BB$29))),((_xlfn.WEIBULL.DIST(BB$29,$L154,$K154,FALSE)*($R154*(1-$E154)+$Q154*(1-$F154))*((1+'Inputs &amp; Summary'!$D$7)^BB$29))))))</f>
        <v>0</v>
      </c>
      <c r="BC154" s="114">
        <f>$D154*IF(BC$29&gt;'Inputs &amp; Summary'!$D$5,0,IF(BC$29&gt;VLOOKUP($G154,Lists!$J$17:$K$21,2),IF($M154=Lists!$H$3,IF($K154&lt;1,(($S154/$K154)*((1+'Inputs &amp; Summary'!$D$7)^BC$29)),((INT(BC$29/$K154)-INT((BC$29-1)/$K154))*$S154*((1+'Inputs &amp; Summary'!$D$7)^BC$29))),(_xlfn.WEIBULL.DIST(BC$29,$L154,$K154,FALSE)*$S154*((1+'Inputs &amp; Summary'!$D$7)^BC$29))),IF($M154=Lists!$H$3,IF($K154&lt;1,((($R154*(1-$E154)+$Q154*(1-$F154))/$K154)*((1+'Inputs &amp; Summary'!$D$7)^BC$29)),((INT(BC$29/$K154)-INT((BC$29-1)/$K154))*($R154*(1-$E154)+$Q154*(1-$F154))*((1+'Inputs &amp; Summary'!$D$7)^BC$29))),((_xlfn.WEIBULL.DIST(BC$29,$L154,$K154,FALSE)*($R154*(1-$E154)+$Q154*(1-$F154))*((1+'Inputs &amp; Summary'!$D$7)^BC$29))))))</f>
        <v>0</v>
      </c>
      <c r="BD154" s="114">
        <f>$D154*IF(BD$29&gt;'Inputs &amp; Summary'!$D$5,0,IF(BD$29&gt;VLOOKUP($G154,Lists!$J$17:$K$21,2),IF($M154=Lists!$H$3,IF($K154&lt;1,(($S154/$K154)*((1+'Inputs &amp; Summary'!$D$7)^BD$29)),((INT(BD$29/$K154)-INT((BD$29-1)/$K154))*$S154*((1+'Inputs &amp; Summary'!$D$7)^BD$29))),(_xlfn.WEIBULL.DIST(BD$29,$L154,$K154,FALSE)*$S154*((1+'Inputs &amp; Summary'!$D$7)^BD$29))),IF($M154=Lists!$H$3,IF($K154&lt;1,((($R154*(1-$E154)+$Q154*(1-$F154))/$K154)*((1+'Inputs &amp; Summary'!$D$7)^BD$29)),((INT(BD$29/$K154)-INT((BD$29-1)/$K154))*($R154*(1-$E154)+$Q154*(1-$F154))*((1+'Inputs &amp; Summary'!$D$7)^BD$29))),((_xlfn.WEIBULL.DIST(BD$29,$L154,$K154,FALSE)*($R154*(1-$E154)+$Q154*(1-$F154))*((1+'Inputs &amp; Summary'!$D$7)^BD$29))))))</f>
        <v>0</v>
      </c>
      <c r="BE154" s="114">
        <f>$D154*IF(BE$29&gt;'Inputs &amp; Summary'!$D$5,0,IF(BE$29&gt;VLOOKUP($G154,Lists!$J$17:$K$21,2),IF($M154=Lists!$H$3,IF($K154&lt;1,(($S154/$K154)*((1+'Inputs &amp; Summary'!$D$7)^BE$29)),((INT(BE$29/$K154)-INT((BE$29-1)/$K154))*$S154*((1+'Inputs &amp; Summary'!$D$7)^BE$29))),(_xlfn.WEIBULL.DIST(BE$29,$L154,$K154,FALSE)*$S154*((1+'Inputs &amp; Summary'!$D$7)^BE$29))),IF($M154=Lists!$H$3,IF($K154&lt;1,((($R154*(1-$E154)+$Q154*(1-$F154))/$K154)*((1+'Inputs &amp; Summary'!$D$7)^BE$29)),((INT(BE$29/$K154)-INT((BE$29-1)/$K154))*($R154*(1-$E154)+$Q154*(1-$F154))*((1+'Inputs &amp; Summary'!$D$7)^BE$29))),((_xlfn.WEIBULL.DIST(BE$29,$L154,$K154,FALSE)*($R154*(1-$E154)+$Q154*(1-$F154))*((1+'Inputs &amp; Summary'!$D$7)^BE$29))))))</f>
        <v>0</v>
      </c>
      <c r="BF154" s="114">
        <f>$D154*IF(BF$29&gt;'Inputs &amp; Summary'!$D$5,0,IF(BF$29&gt;VLOOKUP($G154,Lists!$J$17:$K$21,2),IF($M154=Lists!$H$3,IF($K154&lt;1,(($S154/$K154)*((1+'Inputs &amp; Summary'!$D$7)^BF$29)),((INT(BF$29/$K154)-INT((BF$29-1)/$K154))*$S154*((1+'Inputs &amp; Summary'!$D$7)^BF$29))),(_xlfn.WEIBULL.DIST(BF$29,$L154,$K154,FALSE)*$S154*((1+'Inputs &amp; Summary'!$D$7)^BF$29))),IF($M154=Lists!$H$3,IF($K154&lt;1,((($R154*(1-$E154)+$Q154*(1-$F154))/$K154)*((1+'Inputs &amp; Summary'!$D$7)^BF$29)),((INT(BF$29/$K154)-INT((BF$29-1)/$K154))*($R154*(1-$E154)+$Q154*(1-$F154))*((1+'Inputs &amp; Summary'!$D$7)^BF$29))),((_xlfn.WEIBULL.DIST(BF$29,$L154,$K154,FALSE)*($R154*(1-$E154)+$Q154*(1-$F154))*((1+'Inputs &amp; Summary'!$D$7)^BF$29))))))</f>
        <v>0</v>
      </c>
      <c r="BG154" s="114">
        <f>$D154*IF(BG$29&gt;'Inputs &amp; Summary'!$D$5,0,IF(BG$29&gt;VLOOKUP($G154,Lists!$J$17:$K$21,2),IF($M154=Lists!$H$3,IF($K154&lt;1,(($S154/$K154)*((1+'Inputs &amp; Summary'!$D$7)^BG$29)),((INT(BG$29/$K154)-INT((BG$29-1)/$K154))*$S154*((1+'Inputs &amp; Summary'!$D$7)^BG$29))),(_xlfn.WEIBULL.DIST(BG$29,$L154,$K154,FALSE)*$S154*((1+'Inputs &amp; Summary'!$D$7)^BG$29))),IF($M154=Lists!$H$3,IF($K154&lt;1,((($R154*(1-$E154)+$Q154*(1-$F154))/$K154)*((1+'Inputs &amp; Summary'!$D$7)^BG$29)),((INT(BG$29/$K154)-INT((BG$29-1)/$K154))*($R154*(1-$E154)+$Q154*(1-$F154))*((1+'Inputs &amp; Summary'!$D$7)^BG$29))),((_xlfn.WEIBULL.DIST(BG$29,$L154,$K154,FALSE)*($R154*(1-$E154)+$Q154*(1-$F154))*((1+'Inputs &amp; Summary'!$D$7)^BG$29))))))</f>
        <v>0</v>
      </c>
      <c r="BH154" s="114">
        <f>$D154*IF(BH$29&gt;'Inputs &amp; Summary'!$D$5,0,IF(BH$29&gt;VLOOKUP($G154,Lists!$J$17:$K$21,2),IF($M154=Lists!$H$3,IF($K154&lt;1,(($S154/$K154)*((1+'Inputs &amp; Summary'!$D$7)^BH$29)),((INT(BH$29/$K154)-INT((BH$29-1)/$K154))*$S154*((1+'Inputs &amp; Summary'!$D$7)^BH$29))),(_xlfn.WEIBULL.DIST(BH$29,$L154,$K154,FALSE)*$S154*((1+'Inputs &amp; Summary'!$D$7)^BH$29))),IF($M154=Lists!$H$3,IF($K154&lt;1,((($R154*(1-$E154)+$Q154*(1-$F154))/$K154)*((1+'Inputs &amp; Summary'!$D$7)^BH$29)),((INT(BH$29/$K154)-INT((BH$29-1)/$K154))*($R154*(1-$E154)+$Q154*(1-$F154))*((1+'Inputs &amp; Summary'!$D$7)^BH$29))),((_xlfn.WEIBULL.DIST(BH$29,$L154,$K154,FALSE)*($R154*(1-$E154)+$Q154*(1-$F154))*((1+'Inputs &amp; Summary'!$D$7)^BH$29))))))</f>
        <v>0</v>
      </c>
      <c r="BI154" s="114">
        <f>$D154*IF(BI$29&gt;'Inputs &amp; Summary'!$D$5,0,IF(BI$29&gt;VLOOKUP($G154,Lists!$J$17:$K$21,2),IF($M154=Lists!$H$3,IF($K154&lt;1,(($S154/$K154)*((1+'Inputs &amp; Summary'!$D$7)^BI$29)),((INT(BI$29/$K154)-INT((BI$29-1)/$K154))*$S154*((1+'Inputs &amp; Summary'!$D$7)^BI$29))),(_xlfn.WEIBULL.DIST(BI$29,$L154,$K154,FALSE)*$S154*((1+'Inputs &amp; Summary'!$D$7)^BI$29))),IF($M154=Lists!$H$3,IF($K154&lt;1,((($R154*(1-$E154)+$Q154*(1-$F154))/$K154)*((1+'Inputs &amp; Summary'!$D$7)^BI$29)),((INT(BI$29/$K154)-INT((BI$29-1)/$K154))*($R154*(1-$E154)+$Q154*(1-$F154))*((1+'Inputs &amp; Summary'!$D$7)^BI$29))),((_xlfn.WEIBULL.DIST(BI$29,$L154,$K154,FALSE)*($R154*(1-$E154)+$Q154*(1-$F154))*((1+'Inputs &amp; Summary'!$D$7)^BI$29))))))</f>
        <v>0</v>
      </c>
      <c r="BJ154" s="114">
        <f>$D154*IF(BJ$29&gt;'Inputs &amp; Summary'!$D$5,0,IF(BJ$29&gt;VLOOKUP($G154,Lists!$J$17:$K$21,2),IF($M154=Lists!$H$3,IF($K154&lt;1,(($S154/$K154)*((1+'Inputs &amp; Summary'!$D$7)^BJ$29)),((INT(BJ$29/$K154)-INT((BJ$29-1)/$K154))*$S154*((1+'Inputs &amp; Summary'!$D$7)^BJ$29))),(_xlfn.WEIBULL.DIST(BJ$29,$L154,$K154,FALSE)*$S154*((1+'Inputs &amp; Summary'!$D$7)^BJ$29))),IF($M154=Lists!$H$3,IF($K154&lt;1,((($R154*(1-$E154)+$Q154*(1-$F154))/$K154)*((1+'Inputs &amp; Summary'!$D$7)^BJ$29)),((INT(BJ$29/$K154)-INT((BJ$29-1)/$K154))*($R154*(1-$E154)+$Q154*(1-$F154))*((1+'Inputs &amp; Summary'!$D$7)^BJ$29))),((_xlfn.WEIBULL.DIST(BJ$29,$L154,$K154,FALSE)*($R154*(1-$E154)+$Q154*(1-$F154))*((1+'Inputs &amp; Summary'!$D$7)^BJ$29))))))</f>
        <v>0</v>
      </c>
      <c r="BK154" s="114">
        <f>$D154*IF(BK$29&gt;'Inputs &amp; Summary'!$D$5,0,IF(BK$29&gt;VLOOKUP($G154,Lists!$J$17:$K$21,2),IF($M154=Lists!$H$3,IF($K154&lt;1,(($S154/$K154)*((1+'Inputs &amp; Summary'!$D$7)^BK$29)),((INT(BK$29/$K154)-INT((BK$29-1)/$K154))*$S154*((1+'Inputs &amp; Summary'!$D$7)^BK$29))),(_xlfn.WEIBULL.DIST(BK$29,$L154,$K154,FALSE)*$S154*((1+'Inputs &amp; Summary'!$D$7)^BK$29))),IF($M154=Lists!$H$3,IF($K154&lt;1,((($R154*(1-$E154)+$Q154*(1-$F154))/$K154)*((1+'Inputs &amp; Summary'!$D$7)^BK$29)),((INT(BK$29/$K154)-INT((BK$29-1)/$K154))*($R154*(1-$E154)+$Q154*(1-$F154))*((1+'Inputs &amp; Summary'!$D$7)^BK$29))),((_xlfn.WEIBULL.DIST(BK$29,$L154,$K154,FALSE)*($R154*(1-$E154)+$Q154*(1-$F154))*((1+'Inputs &amp; Summary'!$D$7)^BK$29))))))</f>
        <v>0</v>
      </c>
      <c r="BL154" s="114">
        <f>$D154*IF(BL$29&gt;'Inputs &amp; Summary'!$D$5,0,IF(BL$29&gt;VLOOKUP($G154,Lists!$J$17:$K$21,2),IF($M154=Lists!$H$3,IF($K154&lt;1,(($S154/$K154)*((1+'Inputs &amp; Summary'!$D$7)^BL$29)),((INT(BL$29/$K154)-INT((BL$29-1)/$K154))*$S154*((1+'Inputs &amp; Summary'!$D$7)^BL$29))),(_xlfn.WEIBULL.DIST(BL$29,$L154,$K154,FALSE)*$S154*((1+'Inputs &amp; Summary'!$D$7)^BL$29))),IF($M154=Lists!$H$3,IF($K154&lt;1,((($R154*(1-$E154)+$Q154*(1-$F154))/$K154)*((1+'Inputs &amp; Summary'!$D$7)^BL$29)),((INT(BL$29/$K154)-INT((BL$29-1)/$K154))*($R154*(1-$E154)+$Q154*(1-$F154))*((1+'Inputs &amp; Summary'!$D$7)^BL$29))),((_xlfn.WEIBULL.DIST(BL$29,$L154,$K154,FALSE)*($R154*(1-$E154)+$Q154*(1-$F154))*((1+'Inputs &amp; Summary'!$D$7)^BL$29))))))</f>
        <v>0</v>
      </c>
    </row>
    <row r="155" spans="1:64" ht="28.8" x14ac:dyDescent="0.3">
      <c r="A155" s="79" t="s">
        <v>170</v>
      </c>
      <c r="B155" s="33" t="s">
        <v>151</v>
      </c>
      <c r="C155" s="33" t="s">
        <v>140</v>
      </c>
      <c r="D155" s="68">
        <v>0</v>
      </c>
      <c r="E155" s="68">
        <v>0</v>
      </c>
      <c r="F155" s="68">
        <v>0</v>
      </c>
      <c r="G155" s="213" t="s">
        <v>433</v>
      </c>
      <c r="H155" s="34"/>
      <c r="I155" s="34" t="s">
        <v>272</v>
      </c>
      <c r="J155" s="33">
        <f>VLOOKUP(I155,'Labor Rates'!$A$1:$B$16,2)</f>
        <v>16.66346153846154</v>
      </c>
      <c r="K155" s="35">
        <v>0.08</v>
      </c>
      <c r="L155" s="35">
        <v>1</v>
      </c>
      <c r="M155" s="33" t="s">
        <v>259</v>
      </c>
      <c r="N155" s="84">
        <v>1</v>
      </c>
      <c r="O155" s="35">
        <v>1</v>
      </c>
      <c r="P155" s="5">
        <v>0</v>
      </c>
      <c r="Q155" s="73">
        <f t="shared" si="21"/>
        <v>16.66346153846154</v>
      </c>
      <c r="R155" s="73">
        <f t="shared" si="22"/>
        <v>0</v>
      </c>
      <c r="S155" s="74">
        <f t="shared" si="23"/>
        <v>0</v>
      </c>
      <c r="T155" s="88"/>
      <c r="U155" s="80"/>
      <c r="V155" s="87">
        <f t="shared" si="24"/>
        <v>0</v>
      </c>
      <c r="W155" s="87">
        <f>NPV('Inputs &amp; Summary'!$D$6,Y155:BL155)</f>
        <v>0</v>
      </c>
      <c r="X155" s="90">
        <f t="shared" si="25"/>
        <v>0</v>
      </c>
      <c r="Y155" s="114">
        <f>$D155*IF(Y$29&gt;'Inputs &amp; Summary'!$D$5,0,IF(Y$29&gt;VLOOKUP($G155,Lists!$J$17:$K$21,2),IF($M155=Lists!$H$3,IF($K155&lt;1,(($S155/$K155)*((1+'Inputs &amp; Summary'!$D$7)^Y$29)),((INT(Y$29/$K155)-INT((Y$29-1)/$K155))*$S155*((1+'Inputs &amp; Summary'!$D$7)^Y$29))),(_xlfn.WEIBULL.DIST(Y$29,$L155,$K155,FALSE)*$S155*((1+'Inputs &amp; Summary'!$D$7)^Y$29))),IF($M155=Lists!$H$3,IF($K155&lt;1,((($R155*(1-$E155)+$Q155*(1-$F155))/$K155)*((1+'Inputs &amp; Summary'!$D$7)^Y$29)),((INT(Y$29/$K155)-INT((Y$29-1)/$K155))*($R155*(1-$E155)+$Q155*(1-$F155))*((1+'Inputs &amp; Summary'!$D$7)^Y$29))),((_xlfn.WEIBULL.DIST(Y$29,$L155,$K155,FALSE)*($R155*(1-$E155)+$Q155*(1-$F155))*((1+'Inputs &amp; Summary'!$D$7)^Y$29))))))</f>
        <v>0</v>
      </c>
      <c r="Z155" s="114">
        <f>$D155*IF(Z$29&gt;'Inputs &amp; Summary'!$D$5,0,IF(Z$29&gt;VLOOKUP($G155,Lists!$J$17:$K$21,2),IF($M155=Lists!$H$3,IF($K155&lt;1,(($S155/$K155)*((1+'Inputs &amp; Summary'!$D$7)^Z$29)),((INT(Z$29/$K155)-INT((Z$29-1)/$K155))*$S155*((1+'Inputs &amp; Summary'!$D$7)^Z$29))),(_xlfn.WEIBULL.DIST(Z$29,$L155,$K155,FALSE)*$S155*((1+'Inputs &amp; Summary'!$D$7)^Z$29))),IF($M155=Lists!$H$3,IF($K155&lt;1,((($R155*(1-$E155)+$Q155*(1-$F155))/$K155)*((1+'Inputs &amp; Summary'!$D$7)^Z$29)),((INT(Z$29/$K155)-INT((Z$29-1)/$K155))*($R155*(1-$E155)+$Q155*(1-$F155))*((1+'Inputs &amp; Summary'!$D$7)^Z$29))),((_xlfn.WEIBULL.DIST(Z$29,$L155,$K155,FALSE)*($R155*(1-$E155)+$Q155*(1-$F155))*((1+'Inputs &amp; Summary'!$D$7)^Z$29))))))</f>
        <v>0</v>
      </c>
      <c r="AA155" s="114">
        <f>$D155*IF(AA$29&gt;'Inputs &amp; Summary'!$D$5,0,IF(AA$29&gt;VLOOKUP($G155,Lists!$J$17:$K$21,2),IF($M155=Lists!$H$3,IF($K155&lt;1,(($S155/$K155)*((1+'Inputs &amp; Summary'!$D$7)^AA$29)),((INT(AA$29/$K155)-INT((AA$29-1)/$K155))*$S155*((1+'Inputs &amp; Summary'!$D$7)^AA$29))),(_xlfn.WEIBULL.DIST(AA$29,$L155,$K155,FALSE)*$S155*((1+'Inputs &amp; Summary'!$D$7)^AA$29))),IF($M155=Lists!$H$3,IF($K155&lt;1,((($R155*(1-$E155)+$Q155*(1-$F155))/$K155)*((1+'Inputs &amp; Summary'!$D$7)^AA$29)),((INT(AA$29/$K155)-INT((AA$29-1)/$K155))*($R155*(1-$E155)+$Q155*(1-$F155))*((1+'Inputs &amp; Summary'!$D$7)^AA$29))),((_xlfn.WEIBULL.DIST(AA$29,$L155,$K155,FALSE)*($R155*(1-$E155)+$Q155*(1-$F155))*((1+'Inputs &amp; Summary'!$D$7)^AA$29))))))</f>
        <v>0</v>
      </c>
      <c r="AB155" s="114">
        <f>$D155*IF(AB$29&gt;'Inputs &amp; Summary'!$D$5,0,IF(AB$29&gt;VLOOKUP($G155,Lists!$J$17:$K$21,2),IF($M155=Lists!$H$3,IF($K155&lt;1,(($S155/$K155)*((1+'Inputs &amp; Summary'!$D$7)^AB$29)),((INT(AB$29/$K155)-INT((AB$29-1)/$K155))*$S155*((1+'Inputs &amp; Summary'!$D$7)^AB$29))),(_xlfn.WEIBULL.DIST(AB$29,$L155,$K155,FALSE)*$S155*((1+'Inputs &amp; Summary'!$D$7)^AB$29))),IF($M155=Lists!$H$3,IF($K155&lt;1,((($R155*(1-$E155)+$Q155*(1-$F155))/$K155)*((1+'Inputs &amp; Summary'!$D$7)^AB$29)),((INT(AB$29/$K155)-INT((AB$29-1)/$K155))*($R155*(1-$E155)+$Q155*(1-$F155))*((1+'Inputs &amp; Summary'!$D$7)^AB$29))),((_xlfn.WEIBULL.DIST(AB$29,$L155,$K155,FALSE)*($R155*(1-$E155)+$Q155*(1-$F155))*((1+'Inputs &amp; Summary'!$D$7)^AB$29))))))</f>
        <v>0</v>
      </c>
      <c r="AC155" s="114">
        <f>$D155*IF(AC$29&gt;'Inputs &amp; Summary'!$D$5,0,IF(AC$29&gt;VLOOKUP($G155,Lists!$J$17:$K$21,2),IF($M155=Lists!$H$3,IF($K155&lt;1,(($S155/$K155)*((1+'Inputs &amp; Summary'!$D$7)^AC$29)),((INT(AC$29/$K155)-INT((AC$29-1)/$K155))*$S155*((1+'Inputs &amp; Summary'!$D$7)^AC$29))),(_xlfn.WEIBULL.DIST(AC$29,$L155,$K155,FALSE)*$S155*((1+'Inputs &amp; Summary'!$D$7)^AC$29))),IF($M155=Lists!$H$3,IF($K155&lt;1,((($R155*(1-$E155)+$Q155*(1-$F155))/$K155)*((1+'Inputs &amp; Summary'!$D$7)^AC$29)),((INT(AC$29/$K155)-INT((AC$29-1)/$K155))*($R155*(1-$E155)+$Q155*(1-$F155))*((1+'Inputs &amp; Summary'!$D$7)^AC$29))),((_xlfn.WEIBULL.DIST(AC$29,$L155,$K155,FALSE)*($R155*(1-$E155)+$Q155*(1-$F155))*((1+'Inputs &amp; Summary'!$D$7)^AC$29))))))</f>
        <v>0</v>
      </c>
      <c r="AD155" s="114">
        <f>$D155*IF(AD$29&gt;'Inputs &amp; Summary'!$D$5,0,IF(AD$29&gt;VLOOKUP($G155,Lists!$J$17:$K$21,2),IF($M155=Lists!$H$3,IF($K155&lt;1,(($S155/$K155)*((1+'Inputs &amp; Summary'!$D$7)^AD$29)),((INT(AD$29/$K155)-INT((AD$29-1)/$K155))*$S155*((1+'Inputs &amp; Summary'!$D$7)^AD$29))),(_xlfn.WEIBULL.DIST(AD$29,$L155,$K155,FALSE)*$S155*((1+'Inputs &amp; Summary'!$D$7)^AD$29))),IF($M155=Lists!$H$3,IF($K155&lt;1,((($R155*(1-$E155)+$Q155*(1-$F155))/$K155)*((1+'Inputs &amp; Summary'!$D$7)^AD$29)),((INT(AD$29/$K155)-INT((AD$29-1)/$K155))*($R155*(1-$E155)+$Q155*(1-$F155))*((1+'Inputs &amp; Summary'!$D$7)^AD$29))),((_xlfn.WEIBULL.DIST(AD$29,$L155,$K155,FALSE)*($R155*(1-$E155)+$Q155*(1-$F155))*((1+'Inputs &amp; Summary'!$D$7)^AD$29))))))</f>
        <v>0</v>
      </c>
      <c r="AE155" s="114">
        <f>$D155*IF(AE$29&gt;'Inputs &amp; Summary'!$D$5,0,IF(AE$29&gt;VLOOKUP($G155,Lists!$J$17:$K$21,2),IF($M155=Lists!$H$3,IF($K155&lt;1,(($S155/$K155)*((1+'Inputs &amp; Summary'!$D$7)^AE$29)),((INT(AE$29/$K155)-INT((AE$29-1)/$K155))*$S155*((1+'Inputs &amp; Summary'!$D$7)^AE$29))),(_xlfn.WEIBULL.DIST(AE$29,$L155,$K155,FALSE)*$S155*((1+'Inputs &amp; Summary'!$D$7)^AE$29))),IF($M155=Lists!$H$3,IF($K155&lt;1,((($R155*(1-$E155)+$Q155*(1-$F155))/$K155)*((1+'Inputs &amp; Summary'!$D$7)^AE$29)),((INT(AE$29/$K155)-INT((AE$29-1)/$K155))*($R155*(1-$E155)+$Q155*(1-$F155))*((1+'Inputs &amp; Summary'!$D$7)^AE$29))),((_xlfn.WEIBULL.DIST(AE$29,$L155,$K155,FALSE)*($R155*(1-$E155)+$Q155*(1-$F155))*((1+'Inputs &amp; Summary'!$D$7)^AE$29))))))</f>
        <v>0</v>
      </c>
      <c r="AF155" s="114">
        <f>$D155*IF(AF$29&gt;'Inputs &amp; Summary'!$D$5,0,IF(AF$29&gt;VLOOKUP($G155,Lists!$J$17:$K$21,2),IF($M155=Lists!$H$3,IF($K155&lt;1,(($S155/$K155)*((1+'Inputs &amp; Summary'!$D$7)^AF$29)),((INT(AF$29/$K155)-INT((AF$29-1)/$K155))*$S155*((1+'Inputs &amp; Summary'!$D$7)^AF$29))),(_xlfn.WEIBULL.DIST(AF$29,$L155,$K155,FALSE)*$S155*((1+'Inputs &amp; Summary'!$D$7)^AF$29))),IF($M155=Lists!$H$3,IF($K155&lt;1,((($R155*(1-$E155)+$Q155*(1-$F155))/$K155)*((1+'Inputs &amp; Summary'!$D$7)^AF$29)),((INT(AF$29/$K155)-INT((AF$29-1)/$K155))*($R155*(1-$E155)+$Q155*(1-$F155))*((1+'Inputs &amp; Summary'!$D$7)^AF$29))),((_xlfn.WEIBULL.DIST(AF$29,$L155,$K155,FALSE)*($R155*(1-$E155)+$Q155*(1-$F155))*((1+'Inputs &amp; Summary'!$D$7)^AF$29))))))</f>
        <v>0</v>
      </c>
      <c r="AG155" s="114">
        <f>$D155*IF(AG$29&gt;'Inputs &amp; Summary'!$D$5,0,IF(AG$29&gt;VLOOKUP($G155,Lists!$J$17:$K$21,2),IF($M155=Lists!$H$3,IF($K155&lt;1,(($S155/$K155)*((1+'Inputs &amp; Summary'!$D$7)^AG$29)),((INT(AG$29/$K155)-INT((AG$29-1)/$K155))*$S155*((1+'Inputs &amp; Summary'!$D$7)^AG$29))),(_xlfn.WEIBULL.DIST(AG$29,$L155,$K155,FALSE)*$S155*((1+'Inputs &amp; Summary'!$D$7)^AG$29))),IF($M155=Lists!$H$3,IF($K155&lt;1,((($R155*(1-$E155)+$Q155*(1-$F155))/$K155)*((1+'Inputs &amp; Summary'!$D$7)^AG$29)),((INT(AG$29/$K155)-INT((AG$29-1)/$K155))*($R155*(1-$E155)+$Q155*(1-$F155))*((1+'Inputs &amp; Summary'!$D$7)^AG$29))),((_xlfn.WEIBULL.DIST(AG$29,$L155,$K155,FALSE)*($R155*(1-$E155)+$Q155*(1-$F155))*((1+'Inputs &amp; Summary'!$D$7)^AG$29))))))</f>
        <v>0</v>
      </c>
      <c r="AH155" s="114">
        <f>$D155*IF(AH$29&gt;'Inputs &amp; Summary'!$D$5,0,IF(AH$29&gt;VLOOKUP($G155,Lists!$J$17:$K$21,2),IF($M155=Lists!$H$3,IF($K155&lt;1,(($S155/$K155)*((1+'Inputs &amp; Summary'!$D$7)^AH$29)),((INT(AH$29/$K155)-INT((AH$29-1)/$K155))*$S155*((1+'Inputs &amp; Summary'!$D$7)^AH$29))),(_xlfn.WEIBULL.DIST(AH$29,$L155,$K155,FALSE)*$S155*((1+'Inputs &amp; Summary'!$D$7)^AH$29))),IF($M155=Lists!$H$3,IF($K155&lt;1,((($R155*(1-$E155)+$Q155*(1-$F155))/$K155)*((1+'Inputs &amp; Summary'!$D$7)^AH$29)),((INT(AH$29/$K155)-INT((AH$29-1)/$K155))*($R155*(1-$E155)+$Q155*(1-$F155))*((1+'Inputs &amp; Summary'!$D$7)^AH$29))),((_xlfn.WEIBULL.DIST(AH$29,$L155,$K155,FALSE)*($R155*(1-$E155)+$Q155*(1-$F155))*((1+'Inputs &amp; Summary'!$D$7)^AH$29))))))</f>
        <v>0</v>
      </c>
      <c r="AI155" s="114">
        <f>$D155*IF(AI$29&gt;'Inputs &amp; Summary'!$D$5,0,IF(AI$29&gt;VLOOKUP($G155,Lists!$J$17:$K$21,2),IF($M155=Lists!$H$3,IF($K155&lt;1,(($S155/$K155)*((1+'Inputs &amp; Summary'!$D$7)^AI$29)),((INT(AI$29/$K155)-INT((AI$29-1)/$K155))*$S155*((1+'Inputs &amp; Summary'!$D$7)^AI$29))),(_xlfn.WEIBULL.DIST(AI$29,$L155,$K155,FALSE)*$S155*((1+'Inputs &amp; Summary'!$D$7)^AI$29))),IF($M155=Lists!$H$3,IF($K155&lt;1,((($R155*(1-$E155)+$Q155*(1-$F155))/$K155)*((1+'Inputs &amp; Summary'!$D$7)^AI$29)),((INT(AI$29/$K155)-INT((AI$29-1)/$K155))*($R155*(1-$E155)+$Q155*(1-$F155))*((1+'Inputs &amp; Summary'!$D$7)^AI$29))),((_xlfn.WEIBULL.DIST(AI$29,$L155,$K155,FALSE)*($R155*(1-$E155)+$Q155*(1-$F155))*((1+'Inputs &amp; Summary'!$D$7)^AI$29))))))</f>
        <v>0</v>
      </c>
      <c r="AJ155" s="114">
        <f>$D155*IF(AJ$29&gt;'Inputs &amp; Summary'!$D$5,0,IF(AJ$29&gt;VLOOKUP($G155,Lists!$J$17:$K$21,2),IF($M155=Lists!$H$3,IF($K155&lt;1,(($S155/$K155)*((1+'Inputs &amp; Summary'!$D$7)^AJ$29)),((INT(AJ$29/$K155)-INT((AJ$29-1)/$K155))*$S155*((1+'Inputs &amp; Summary'!$D$7)^AJ$29))),(_xlfn.WEIBULL.DIST(AJ$29,$L155,$K155,FALSE)*$S155*((1+'Inputs &amp; Summary'!$D$7)^AJ$29))),IF($M155=Lists!$H$3,IF($K155&lt;1,((($R155*(1-$E155)+$Q155*(1-$F155))/$K155)*((1+'Inputs &amp; Summary'!$D$7)^AJ$29)),((INT(AJ$29/$K155)-INT((AJ$29-1)/$K155))*($R155*(1-$E155)+$Q155*(1-$F155))*((1+'Inputs &amp; Summary'!$D$7)^AJ$29))),((_xlfn.WEIBULL.DIST(AJ$29,$L155,$K155,FALSE)*($R155*(1-$E155)+$Q155*(1-$F155))*((1+'Inputs &amp; Summary'!$D$7)^AJ$29))))))</f>
        <v>0</v>
      </c>
      <c r="AK155" s="114">
        <f>$D155*IF(AK$29&gt;'Inputs &amp; Summary'!$D$5,0,IF(AK$29&gt;VLOOKUP($G155,Lists!$J$17:$K$21,2),IF($M155=Lists!$H$3,IF($K155&lt;1,(($S155/$K155)*((1+'Inputs &amp; Summary'!$D$7)^AK$29)),((INT(AK$29/$K155)-INT((AK$29-1)/$K155))*$S155*((1+'Inputs &amp; Summary'!$D$7)^AK$29))),(_xlfn.WEIBULL.DIST(AK$29,$L155,$K155,FALSE)*$S155*((1+'Inputs &amp; Summary'!$D$7)^AK$29))),IF($M155=Lists!$H$3,IF($K155&lt;1,((($R155*(1-$E155)+$Q155*(1-$F155))/$K155)*((1+'Inputs &amp; Summary'!$D$7)^AK$29)),((INT(AK$29/$K155)-INT((AK$29-1)/$K155))*($R155*(1-$E155)+$Q155*(1-$F155))*((1+'Inputs &amp; Summary'!$D$7)^AK$29))),((_xlfn.WEIBULL.DIST(AK$29,$L155,$K155,FALSE)*($R155*(1-$E155)+$Q155*(1-$F155))*((1+'Inputs &amp; Summary'!$D$7)^AK$29))))))</f>
        <v>0</v>
      </c>
      <c r="AL155" s="114">
        <f>$D155*IF(AL$29&gt;'Inputs &amp; Summary'!$D$5,0,IF(AL$29&gt;VLOOKUP($G155,Lists!$J$17:$K$21,2),IF($M155=Lists!$H$3,IF($K155&lt;1,(($S155/$K155)*((1+'Inputs &amp; Summary'!$D$7)^AL$29)),((INT(AL$29/$K155)-INT((AL$29-1)/$K155))*$S155*((1+'Inputs &amp; Summary'!$D$7)^AL$29))),(_xlfn.WEIBULL.DIST(AL$29,$L155,$K155,FALSE)*$S155*((1+'Inputs &amp; Summary'!$D$7)^AL$29))),IF($M155=Lists!$H$3,IF($K155&lt;1,((($R155*(1-$E155)+$Q155*(1-$F155))/$K155)*((1+'Inputs &amp; Summary'!$D$7)^AL$29)),((INT(AL$29/$K155)-INT((AL$29-1)/$K155))*($R155*(1-$E155)+$Q155*(1-$F155))*((1+'Inputs &amp; Summary'!$D$7)^AL$29))),((_xlfn.WEIBULL.DIST(AL$29,$L155,$K155,FALSE)*($R155*(1-$E155)+$Q155*(1-$F155))*((1+'Inputs &amp; Summary'!$D$7)^AL$29))))))</f>
        <v>0</v>
      </c>
      <c r="AM155" s="114">
        <f>$D155*IF(AM$29&gt;'Inputs &amp; Summary'!$D$5,0,IF(AM$29&gt;VLOOKUP($G155,Lists!$J$17:$K$21,2),IF($M155=Lists!$H$3,IF($K155&lt;1,(($S155/$K155)*((1+'Inputs &amp; Summary'!$D$7)^AM$29)),((INT(AM$29/$K155)-INT((AM$29-1)/$K155))*$S155*((1+'Inputs &amp; Summary'!$D$7)^AM$29))),(_xlfn.WEIBULL.DIST(AM$29,$L155,$K155,FALSE)*$S155*((1+'Inputs &amp; Summary'!$D$7)^AM$29))),IF($M155=Lists!$H$3,IF($K155&lt;1,((($R155*(1-$E155)+$Q155*(1-$F155))/$K155)*((1+'Inputs &amp; Summary'!$D$7)^AM$29)),((INT(AM$29/$K155)-INT((AM$29-1)/$K155))*($R155*(1-$E155)+$Q155*(1-$F155))*((1+'Inputs &amp; Summary'!$D$7)^AM$29))),((_xlfn.WEIBULL.DIST(AM$29,$L155,$K155,FALSE)*($R155*(1-$E155)+$Q155*(1-$F155))*((1+'Inputs &amp; Summary'!$D$7)^AM$29))))))</f>
        <v>0</v>
      </c>
      <c r="AN155" s="114">
        <f>$D155*IF(AN$29&gt;'Inputs &amp; Summary'!$D$5,0,IF(AN$29&gt;VLOOKUP($G155,Lists!$J$17:$K$21,2),IF($M155=Lists!$H$3,IF($K155&lt;1,(($S155/$K155)*((1+'Inputs &amp; Summary'!$D$7)^AN$29)),((INT(AN$29/$K155)-INT((AN$29-1)/$K155))*$S155*((1+'Inputs &amp; Summary'!$D$7)^AN$29))),(_xlfn.WEIBULL.DIST(AN$29,$L155,$K155,FALSE)*$S155*((1+'Inputs &amp; Summary'!$D$7)^AN$29))),IF($M155=Lists!$H$3,IF($K155&lt;1,((($R155*(1-$E155)+$Q155*(1-$F155))/$K155)*((1+'Inputs &amp; Summary'!$D$7)^AN$29)),((INT(AN$29/$K155)-INT((AN$29-1)/$K155))*($R155*(1-$E155)+$Q155*(1-$F155))*((1+'Inputs &amp; Summary'!$D$7)^AN$29))),((_xlfn.WEIBULL.DIST(AN$29,$L155,$K155,FALSE)*($R155*(1-$E155)+$Q155*(1-$F155))*((1+'Inputs &amp; Summary'!$D$7)^AN$29))))))</f>
        <v>0</v>
      </c>
      <c r="AO155" s="114">
        <f>$D155*IF(AO$29&gt;'Inputs &amp; Summary'!$D$5,0,IF(AO$29&gt;VLOOKUP($G155,Lists!$J$17:$K$21,2),IF($M155=Lists!$H$3,IF($K155&lt;1,(($S155/$K155)*((1+'Inputs &amp; Summary'!$D$7)^AO$29)),((INT(AO$29/$K155)-INT((AO$29-1)/$K155))*$S155*((1+'Inputs &amp; Summary'!$D$7)^AO$29))),(_xlfn.WEIBULL.DIST(AO$29,$L155,$K155,FALSE)*$S155*((1+'Inputs &amp; Summary'!$D$7)^AO$29))),IF($M155=Lists!$H$3,IF($K155&lt;1,((($R155*(1-$E155)+$Q155*(1-$F155))/$K155)*((1+'Inputs &amp; Summary'!$D$7)^AO$29)),((INT(AO$29/$K155)-INT((AO$29-1)/$K155))*($R155*(1-$E155)+$Q155*(1-$F155))*((1+'Inputs &amp; Summary'!$D$7)^AO$29))),((_xlfn.WEIBULL.DIST(AO$29,$L155,$K155,FALSE)*($R155*(1-$E155)+$Q155*(1-$F155))*((1+'Inputs &amp; Summary'!$D$7)^AO$29))))))</f>
        <v>0</v>
      </c>
      <c r="AP155" s="114">
        <f>$D155*IF(AP$29&gt;'Inputs &amp; Summary'!$D$5,0,IF(AP$29&gt;VLOOKUP($G155,Lists!$J$17:$K$21,2),IF($M155=Lists!$H$3,IF($K155&lt;1,(($S155/$K155)*((1+'Inputs &amp; Summary'!$D$7)^AP$29)),((INT(AP$29/$K155)-INT((AP$29-1)/$K155))*$S155*((1+'Inputs &amp; Summary'!$D$7)^AP$29))),(_xlfn.WEIBULL.DIST(AP$29,$L155,$K155,FALSE)*$S155*((1+'Inputs &amp; Summary'!$D$7)^AP$29))),IF($M155=Lists!$H$3,IF($K155&lt;1,((($R155*(1-$E155)+$Q155*(1-$F155))/$K155)*((1+'Inputs &amp; Summary'!$D$7)^AP$29)),((INT(AP$29/$K155)-INT((AP$29-1)/$K155))*($R155*(1-$E155)+$Q155*(1-$F155))*((1+'Inputs &amp; Summary'!$D$7)^AP$29))),((_xlfn.WEIBULL.DIST(AP$29,$L155,$K155,FALSE)*($R155*(1-$E155)+$Q155*(1-$F155))*((1+'Inputs &amp; Summary'!$D$7)^AP$29))))))</f>
        <v>0</v>
      </c>
      <c r="AQ155" s="114">
        <f>$D155*IF(AQ$29&gt;'Inputs &amp; Summary'!$D$5,0,IF(AQ$29&gt;VLOOKUP($G155,Lists!$J$17:$K$21,2),IF($M155=Lists!$H$3,IF($K155&lt;1,(($S155/$K155)*((1+'Inputs &amp; Summary'!$D$7)^AQ$29)),((INT(AQ$29/$K155)-INT((AQ$29-1)/$K155))*$S155*((1+'Inputs &amp; Summary'!$D$7)^AQ$29))),(_xlfn.WEIBULL.DIST(AQ$29,$L155,$K155,FALSE)*$S155*((1+'Inputs &amp; Summary'!$D$7)^AQ$29))),IF($M155=Lists!$H$3,IF($K155&lt;1,((($R155*(1-$E155)+$Q155*(1-$F155))/$K155)*((1+'Inputs &amp; Summary'!$D$7)^AQ$29)),((INT(AQ$29/$K155)-INT((AQ$29-1)/$K155))*($R155*(1-$E155)+$Q155*(1-$F155))*((1+'Inputs &amp; Summary'!$D$7)^AQ$29))),((_xlfn.WEIBULL.DIST(AQ$29,$L155,$K155,FALSE)*($R155*(1-$E155)+$Q155*(1-$F155))*((1+'Inputs &amp; Summary'!$D$7)^AQ$29))))))</f>
        <v>0</v>
      </c>
      <c r="AR155" s="114">
        <f>$D155*IF(AR$29&gt;'Inputs &amp; Summary'!$D$5,0,IF(AR$29&gt;VLOOKUP($G155,Lists!$J$17:$K$21,2),IF($M155=Lists!$H$3,IF($K155&lt;1,(($S155/$K155)*((1+'Inputs &amp; Summary'!$D$7)^AR$29)),((INT(AR$29/$K155)-INT((AR$29-1)/$K155))*$S155*((1+'Inputs &amp; Summary'!$D$7)^AR$29))),(_xlfn.WEIBULL.DIST(AR$29,$L155,$K155,FALSE)*$S155*((1+'Inputs &amp; Summary'!$D$7)^AR$29))),IF($M155=Lists!$H$3,IF($K155&lt;1,((($R155*(1-$E155)+$Q155*(1-$F155))/$K155)*((1+'Inputs &amp; Summary'!$D$7)^AR$29)),((INT(AR$29/$K155)-INT((AR$29-1)/$K155))*($R155*(1-$E155)+$Q155*(1-$F155))*((1+'Inputs &amp; Summary'!$D$7)^AR$29))),((_xlfn.WEIBULL.DIST(AR$29,$L155,$K155,FALSE)*($R155*(1-$E155)+$Q155*(1-$F155))*((1+'Inputs &amp; Summary'!$D$7)^AR$29))))))</f>
        <v>0</v>
      </c>
      <c r="AS155" s="114">
        <f>$D155*IF(AS$29&gt;'Inputs &amp; Summary'!$D$5,0,IF(AS$29&gt;VLOOKUP($G155,Lists!$J$17:$K$21,2),IF($M155=Lists!$H$3,IF($K155&lt;1,(($S155/$K155)*((1+'Inputs &amp; Summary'!$D$7)^AS$29)),((INT(AS$29/$K155)-INT((AS$29-1)/$K155))*$S155*((1+'Inputs &amp; Summary'!$D$7)^AS$29))),(_xlfn.WEIBULL.DIST(AS$29,$L155,$K155,FALSE)*$S155*((1+'Inputs &amp; Summary'!$D$7)^AS$29))),IF($M155=Lists!$H$3,IF($K155&lt;1,((($R155*(1-$E155)+$Q155*(1-$F155))/$K155)*((1+'Inputs &amp; Summary'!$D$7)^AS$29)),((INT(AS$29/$K155)-INT((AS$29-1)/$K155))*($R155*(1-$E155)+$Q155*(1-$F155))*((1+'Inputs &amp; Summary'!$D$7)^AS$29))),((_xlfn.WEIBULL.DIST(AS$29,$L155,$K155,FALSE)*($R155*(1-$E155)+$Q155*(1-$F155))*((1+'Inputs &amp; Summary'!$D$7)^AS$29))))))</f>
        <v>0</v>
      </c>
      <c r="AT155" s="114">
        <f>$D155*IF(AT$29&gt;'Inputs &amp; Summary'!$D$5,0,IF(AT$29&gt;VLOOKUP($G155,Lists!$J$17:$K$21,2),IF($M155=Lists!$H$3,IF($K155&lt;1,(($S155/$K155)*((1+'Inputs &amp; Summary'!$D$7)^AT$29)),((INT(AT$29/$K155)-INT((AT$29-1)/$K155))*$S155*((1+'Inputs &amp; Summary'!$D$7)^AT$29))),(_xlfn.WEIBULL.DIST(AT$29,$L155,$K155,FALSE)*$S155*((1+'Inputs &amp; Summary'!$D$7)^AT$29))),IF($M155=Lists!$H$3,IF($K155&lt;1,((($R155*(1-$E155)+$Q155*(1-$F155))/$K155)*((1+'Inputs &amp; Summary'!$D$7)^AT$29)),((INT(AT$29/$K155)-INT((AT$29-1)/$K155))*($R155*(1-$E155)+$Q155*(1-$F155))*((1+'Inputs &amp; Summary'!$D$7)^AT$29))),((_xlfn.WEIBULL.DIST(AT$29,$L155,$K155,FALSE)*($R155*(1-$E155)+$Q155*(1-$F155))*((1+'Inputs &amp; Summary'!$D$7)^AT$29))))))</f>
        <v>0</v>
      </c>
      <c r="AU155" s="114">
        <f>$D155*IF(AU$29&gt;'Inputs &amp; Summary'!$D$5,0,IF(AU$29&gt;VLOOKUP($G155,Lists!$J$17:$K$21,2),IF($M155=Lists!$H$3,IF($K155&lt;1,(($S155/$K155)*((1+'Inputs &amp; Summary'!$D$7)^AU$29)),((INT(AU$29/$K155)-INT((AU$29-1)/$K155))*$S155*((1+'Inputs &amp; Summary'!$D$7)^AU$29))),(_xlfn.WEIBULL.DIST(AU$29,$L155,$K155,FALSE)*$S155*((1+'Inputs &amp; Summary'!$D$7)^AU$29))),IF($M155=Lists!$H$3,IF($K155&lt;1,((($R155*(1-$E155)+$Q155*(1-$F155))/$K155)*((1+'Inputs &amp; Summary'!$D$7)^AU$29)),((INT(AU$29/$K155)-INT((AU$29-1)/$K155))*($R155*(1-$E155)+$Q155*(1-$F155))*((1+'Inputs &amp; Summary'!$D$7)^AU$29))),((_xlfn.WEIBULL.DIST(AU$29,$L155,$K155,FALSE)*($R155*(1-$E155)+$Q155*(1-$F155))*((1+'Inputs &amp; Summary'!$D$7)^AU$29))))))</f>
        <v>0</v>
      </c>
      <c r="AV155" s="114">
        <f>$D155*IF(AV$29&gt;'Inputs &amp; Summary'!$D$5,0,IF(AV$29&gt;VLOOKUP($G155,Lists!$J$17:$K$21,2),IF($M155=Lists!$H$3,IF($K155&lt;1,(($S155/$K155)*((1+'Inputs &amp; Summary'!$D$7)^AV$29)),((INT(AV$29/$K155)-INT((AV$29-1)/$K155))*$S155*((1+'Inputs &amp; Summary'!$D$7)^AV$29))),(_xlfn.WEIBULL.DIST(AV$29,$L155,$K155,FALSE)*$S155*((1+'Inputs &amp; Summary'!$D$7)^AV$29))),IF($M155=Lists!$H$3,IF($K155&lt;1,((($R155*(1-$E155)+$Q155*(1-$F155))/$K155)*((1+'Inputs &amp; Summary'!$D$7)^AV$29)),((INT(AV$29/$K155)-INT((AV$29-1)/$K155))*($R155*(1-$E155)+$Q155*(1-$F155))*((1+'Inputs &amp; Summary'!$D$7)^AV$29))),((_xlfn.WEIBULL.DIST(AV$29,$L155,$K155,FALSE)*($R155*(1-$E155)+$Q155*(1-$F155))*((1+'Inputs &amp; Summary'!$D$7)^AV$29))))))</f>
        <v>0</v>
      </c>
      <c r="AW155" s="114">
        <f>$D155*IF(AW$29&gt;'Inputs &amp; Summary'!$D$5,0,IF(AW$29&gt;VLOOKUP($G155,Lists!$J$17:$K$21,2),IF($M155=Lists!$H$3,IF($K155&lt;1,(($S155/$K155)*((1+'Inputs &amp; Summary'!$D$7)^AW$29)),((INT(AW$29/$K155)-INT((AW$29-1)/$K155))*$S155*((1+'Inputs &amp; Summary'!$D$7)^AW$29))),(_xlfn.WEIBULL.DIST(AW$29,$L155,$K155,FALSE)*$S155*((1+'Inputs &amp; Summary'!$D$7)^AW$29))),IF($M155=Lists!$H$3,IF($K155&lt;1,((($R155*(1-$E155)+$Q155*(1-$F155))/$K155)*((1+'Inputs &amp; Summary'!$D$7)^AW$29)),((INT(AW$29/$K155)-INT((AW$29-1)/$K155))*($R155*(1-$E155)+$Q155*(1-$F155))*((1+'Inputs &amp; Summary'!$D$7)^AW$29))),((_xlfn.WEIBULL.DIST(AW$29,$L155,$K155,FALSE)*($R155*(1-$E155)+$Q155*(1-$F155))*((1+'Inputs &amp; Summary'!$D$7)^AW$29))))))</f>
        <v>0</v>
      </c>
      <c r="AX155" s="114">
        <f>$D155*IF(AX$29&gt;'Inputs &amp; Summary'!$D$5,0,IF(AX$29&gt;VLOOKUP($G155,Lists!$J$17:$K$21,2),IF($M155=Lists!$H$3,IF($K155&lt;1,(($S155/$K155)*((1+'Inputs &amp; Summary'!$D$7)^AX$29)),((INT(AX$29/$K155)-INT((AX$29-1)/$K155))*$S155*((1+'Inputs &amp; Summary'!$D$7)^AX$29))),(_xlfn.WEIBULL.DIST(AX$29,$L155,$K155,FALSE)*$S155*((1+'Inputs &amp; Summary'!$D$7)^AX$29))),IF($M155=Lists!$H$3,IF($K155&lt;1,((($R155*(1-$E155)+$Q155*(1-$F155))/$K155)*((1+'Inputs &amp; Summary'!$D$7)^AX$29)),((INT(AX$29/$K155)-INT((AX$29-1)/$K155))*($R155*(1-$E155)+$Q155*(1-$F155))*((1+'Inputs &amp; Summary'!$D$7)^AX$29))),((_xlfn.WEIBULL.DIST(AX$29,$L155,$K155,FALSE)*($R155*(1-$E155)+$Q155*(1-$F155))*((1+'Inputs &amp; Summary'!$D$7)^AX$29))))))</f>
        <v>0</v>
      </c>
      <c r="AY155" s="114">
        <f>$D155*IF(AY$29&gt;'Inputs &amp; Summary'!$D$5,0,IF(AY$29&gt;VLOOKUP($G155,Lists!$J$17:$K$21,2),IF($M155=Lists!$H$3,IF($K155&lt;1,(($S155/$K155)*((1+'Inputs &amp; Summary'!$D$7)^AY$29)),((INT(AY$29/$K155)-INT((AY$29-1)/$K155))*$S155*((1+'Inputs &amp; Summary'!$D$7)^AY$29))),(_xlfn.WEIBULL.DIST(AY$29,$L155,$K155,FALSE)*$S155*((1+'Inputs &amp; Summary'!$D$7)^AY$29))),IF($M155=Lists!$H$3,IF($K155&lt;1,((($R155*(1-$E155)+$Q155*(1-$F155))/$K155)*((1+'Inputs &amp; Summary'!$D$7)^AY$29)),((INT(AY$29/$K155)-INT((AY$29-1)/$K155))*($R155*(1-$E155)+$Q155*(1-$F155))*((1+'Inputs &amp; Summary'!$D$7)^AY$29))),((_xlfn.WEIBULL.DIST(AY$29,$L155,$K155,FALSE)*($R155*(1-$E155)+$Q155*(1-$F155))*((1+'Inputs &amp; Summary'!$D$7)^AY$29))))))</f>
        <v>0</v>
      </c>
      <c r="AZ155" s="114">
        <f>$D155*IF(AZ$29&gt;'Inputs &amp; Summary'!$D$5,0,IF(AZ$29&gt;VLOOKUP($G155,Lists!$J$17:$K$21,2),IF($M155=Lists!$H$3,IF($K155&lt;1,(($S155/$K155)*((1+'Inputs &amp; Summary'!$D$7)^AZ$29)),((INT(AZ$29/$K155)-INT((AZ$29-1)/$K155))*$S155*((1+'Inputs &amp; Summary'!$D$7)^AZ$29))),(_xlfn.WEIBULL.DIST(AZ$29,$L155,$K155,FALSE)*$S155*((1+'Inputs &amp; Summary'!$D$7)^AZ$29))),IF($M155=Lists!$H$3,IF($K155&lt;1,((($R155*(1-$E155)+$Q155*(1-$F155))/$K155)*((1+'Inputs &amp; Summary'!$D$7)^AZ$29)),((INT(AZ$29/$K155)-INT((AZ$29-1)/$K155))*($R155*(1-$E155)+$Q155*(1-$F155))*((1+'Inputs &amp; Summary'!$D$7)^AZ$29))),((_xlfn.WEIBULL.DIST(AZ$29,$L155,$K155,FALSE)*($R155*(1-$E155)+$Q155*(1-$F155))*((1+'Inputs &amp; Summary'!$D$7)^AZ$29))))))</f>
        <v>0</v>
      </c>
      <c r="BA155" s="114">
        <f>$D155*IF(BA$29&gt;'Inputs &amp; Summary'!$D$5,0,IF(BA$29&gt;VLOOKUP($G155,Lists!$J$17:$K$21,2),IF($M155=Lists!$H$3,IF($K155&lt;1,(($S155/$K155)*((1+'Inputs &amp; Summary'!$D$7)^BA$29)),((INT(BA$29/$K155)-INT((BA$29-1)/$K155))*$S155*((1+'Inputs &amp; Summary'!$D$7)^BA$29))),(_xlfn.WEIBULL.DIST(BA$29,$L155,$K155,FALSE)*$S155*((1+'Inputs &amp; Summary'!$D$7)^BA$29))),IF($M155=Lists!$H$3,IF($K155&lt;1,((($R155*(1-$E155)+$Q155*(1-$F155))/$K155)*((1+'Inputs &amp; Summary'!$D$7)^BA$29)),((INT(BA$29/$K155)-INT((BA$29-1)/$K155))*($R155*(1-$E155)+$Q155*(1-$F155))*((1+'Inputs &amp; Summary'!$D$7)^BA$29))),((_xlfn.WEIBULL.DIST(BA$29,$L155,$K155,FALSE)*($R155*(1-$E155)+$Q155*(1-$F155))*((1+'Inputs &amp; Summary'!$D$7)^BA$29))))))</f>
        <v>0</v>
      </c>
      <c r="BB155" s="114">
        <f>$D155*IF(BB$29&gt;'Inputs &amp; Summary'!$D$5,0,IF(BB$29&gt;VLOOKUP($G155,Lists!$J$17:$K$21,2),IF($M155=Lists!$H$3,IF($K155&lt;1,(($S155/$K155)*((1+'Inputs &amp; Summary'!$D$7)^BB$29)),((INT(BB$29/$K155)-INT((BB$29-1)/$K155))*$S155*((1+'Inputs &amp; Summary'!$D$7)^BB$29))),(_xlfn.WEIBULL.DIST(BB$29,$L155,$K155,FALSE)*$S155*((1+'Inputs &amp; Summary'!$D$7)^BB$29))),IF($M155=Lists!$H$3,IF($K155&lt;1,((($R155*(1-$E155)+$Q155*(1-$F155))/$K155)*((1+'Inputs &amp; Summary'!$D$7)^BB$29)),((INT(BB$29/$K155)-INT((BB$29-1)/$K155))*($R155*(1-$E155)+$Q155*(1-$F155))*((1+'Inputs &amp; Summary'!$D$7)^BB$29))),((_xlfn.WEIBULL.DIST(BB$29,$L155,$K155,FALSE)*($R155*(1-$E155)+$Q155*(1-$F155))*((1+'Inputs &amp; Summary'!$D$7)^BB$29))))))</f>
        <v>0</v>
      </c>
      <c r="BC155" s="114">
        <f>$D155*IF(BC$29&gt;'Inputs &amp; Summary'!$D$5,0,IF(BC$29&gt;VLOOKUP($G155,Lists!$J$17:$K$21,2),IF($M155=Lists!$H$3,IF($K155&lt;1,(($S155/$K155)*((1+'Inputs &amp; Summary'!$D$7)^BC$29)),((INT(BC$29/$K155)-INT((BC$29-1)/$K155))*$S155*((1+'Inputs &amp; Summary'!$D$7)^BC$29))),(_xlfn.WEIBULL.DIST(BC$29,$L155,$K155,FALSE)*$S155*((1+'Inputs &amp; Summary'!$D$7)^BC$29))),IF($M155=Lists!$H$3,IF($K155&lt;1,((($R155*(1-$E155)+$Q155*(1-$F155))/$K155)*((1+'Inputs &amp; Summary'!$D$7)^BC$29)),((INT(BC$29/$K155)-INT((BC$29-1)/$K155))*($R155*(1-$E155)+$Q155*(1-$F155))*((1+'Inputs &amp; Summary'!$D$7)^BC$29))),((_xlfn.WEIBULL.DIST(BC$29,$L155,$K155,FALSE)*($R155*(1-$E155)+$Q155*(1-$F155))*((1+'Inputs &amp; Summary'!$D$7)^BC$29))))))</f>
        <v>0</v>
      </c>
      <c r="BD155" s="114">
        <f>$D155*IF(BD$29&gt;'Inputs &amp; Summary'!$D$5,0,IF(BD$29&gt;VLOOKUP($G155,Lists!$J$17:$K$21,2),IF($M155=Lists!$H$3,IF($K155&lt;1,(($S155/$K155)*((1+'Inputs &amp; Summary'!$D$7)^BD$29)),((INT(BD$29/$K155)-INT((BD$29-1)/$K155))*$S155*((1+'Inputs &amp; Summary'!$D$7)^BD$29))),(_xlfn.WEIBULL.DIST(BD$29,$L155,$K155,FALSE)*$S155*((1+'Inputs &amp; Summary'!$D$7)^BD$29))),IF($M155=Lists!$H$3,IF($K155&lt;1,((($R155*(1-$E155)+$Q155*(1-$F155))/$K155)*((1+'Inputs &amp; Summary'!$D$7)^BD$29)),((INT(BD$29/$K155)-INT((BD$29-1)/$K155))*($R155*(1-$E155)+$Q155*(1-$F155))*((1+'Inputs &amp; Summary'!$D$7)^BD$29))),((_xlfn.WEIBULL.DIST(BD$29,$L155,$K155,FALSE)*($R155*(1-$E155)+$Q155*(1-$F155))*((1+'Inputs &amp; Summary'!$D$7)^BD$29))))))</f>
        <v>0</v>
      </c>
      <c r="BE155" s="114">
        <f>$D155*IF(BE$29&gt;'Inputs &amp; Summary'!$D$5,0,IF(BE$29&gt;VLOOKUP($G155,Lists!$J$17:$K$21,2),IF($M155=Lists!$H$3,IF($K155&lt;1,(($S155/$K155)*((1+'Inputs &amp; Summary'!$D$7)^BE$29)),((INT(BE$29/$K155)-INT((BE$29-1)/$K155))*$S155*((1+'Inputs &amp; Summary'!$D$7)^BE$29))),(_xlfn.WEIBULL.DIST(BE$29,$L155,$K155,FALSE)*$S155*((1+'Inputs &amp; Summary'!$D$7)^BE$29))),IF($M155=Lists!$H$3,IF($K155&lt;1,((($R155*(1-$E155)+$Q155*(1-$F155))/$K155)*((1+'Inputs &amp; Summary'!$D$7)^BE$29)),((INT(BE$29/$K155)-INT((BE$29-1)/$K155))*($R155*(1-$E155)+$Q155*(1-$F155))*((1+'Inputs &amp; Summary'!$D$7)^BE$29))),((_xlfn.WEIBULL.DIST(BE$29,$L155,$K155,FALSE)*($R155*(1-$E155)+$Q155*(1-$F155))*((1+'Inputs &amp; Summary'!$D$7)^BE$29))))))</f>
        <v>0</v>
      </c>
      <c r="BF155" s="114">
        <f>$D155*IF(BF$29&gt;'Inputs &amp; Summary'!$D$5,0,IF(BF$29&gt;VLOOKUP($G155,Lists!$J$17:$K$21,2),IF($M155=Lists!$H$3,IF($K155&lt;1,(($S155/$K155)*((1+'Inputs &amp; Summary'!$D$7)^BF$29)),((INT(BF$29/$K155)-INT((BF$29-1)/$K155))*$S155*((1+'Inputs &amp; Summary'!$D$7)^BF$29))),(_xlfn.WEIBULL.DIST(BF$29,$L155,$K155,FALSE)*$S155*((1+'Inputs &amp; Summary'!$D$7)^BF$29))),IF($M155=Lists!$H$3,IF($K155&lt;1,((($R155*(1-$E155)+$Q155*(1-$F155))/$K155)*((1+'Inputs &amp; Summary'!$D$7)^BF$29)),((INT(BF$29/$K155)-INT((BF$29-1)/$K155))*($R155*(1-$E155)+$Q155*(1-$F155))*((1+'Inputs &amp; Summary'!$D$7)^BF$29))),((_xlfn.WEIBULL.DIST(BF$29,$L155,$K155,FALSE)*($R155*(1-$E155)+$Q155*(1-$F155))*((1+'Inputs &amp; Summary'!$D$7)^BF$29))))))</f>
        <v>0</v>
      </c>
      <c r="BG155" s="114">
        <f>$D155*IF(BG$29&gt;'Inputs &amp; Summary'!$D$5,0,IF(BG$29&gt;VLOOKUP($G155,Lists!$J$17:$K$21,2),IF($M155=Lists!$H$3,IF($K155&lt;1,(($S155/$K155)*((1+'Inputs &amp; Summary'!$D$7)^BG$29)),((INT(BG$29/$K155)-INT((BG$29-1)/$K155))*$S155*((1+'Inputs &amp; Summary'!$D$7)^BG$29))),(_xlfn.WEIBULL.DIST(BG$29,$L155,$K155,FALSE)*$S155*((1+'Inputs &amp; Summary'!$D$7)^BG$29))),IF($M155=Lists!$H$3,IF($K155&lt;1,((($R155*(1-$E155)+$Q155*(1-$F155))/$K155)*((1+'Inputs &amp; Summary'!$D$7)^BG$29)),((INT(BG$29/$K155)-INT((BG$29-1)/$K155))*($R155*(1-$E155)+$Q155*(1-$F155))*((1+'Inputs &amp; Summary'!$D$7)^BG$29))),((_xlfn.WEIBULL.DIST(BG$29,$L155,$K155,FALSE)*($R155*(1-$E155)+$Q155*(1-$F155))*((1+'Inputs &amp; Summary'!$D$7)^BG$29))))))</f>
        <v>0</v>
      </c>
      <c r="BH155" s="114">
        <f>$D155*IF(BH$29&gt;'Inputs &amp; Summary'!$D$5,0,IF(BH$29&gt;VLOOKUP($G155,Lists!$J$17:$K$21,2),IF($M155=Lists!$H$3,IF($K155&lt;1,(($S155/$K155)*((1+'Inputs &amp; Summary'!$D$7)^BH$29)),((INT(BH$29/$K155)-INT((BH$29-1)/$K155))*$S155*((1+'Inputs &amp; Summary'!$D$7)^BH$29))),(_xlfn.WEIBULL.DIST(BH$29,$L155,$K155,FALSE)*$S155*((1+'Inputs &amp; Summary'!$D$7)^BH$29))),IF($M155=Lists!$H$3,IF($K155&lt;1,((($R155*(1-$E155)+$Q155*(1-$F155))/$K155)*((1+'Inputs &amp; Summary'!$D$7)^BH$29)),((INT(BH$29/$K155)-INT((BH$29-1)/$K155))*($R155*(1-$E155)+$Q155*(1-$F155))*((1+'Inputs &amp; Summary'!$D$7)^BH$29))),((_xlfn.WEIBULL.DIST(BH$29,$L155,$K155,FALSE)*($R155*(1-$E155)+$Q155*(1-$F155))*((1+'Inputs &amp; Summary'!$D$7)^BH$29))))))</f>
        <v>0</v>
      </c>
      <c r="BI155" s="114">
        <f>$D155*IF(BI$29&gt;'Inputs &amp; Summary'!$D$5,0,IF(BI$29&gt;VLOOKUP($G155,Lists!$J$17:$K$21,2),IF($M155=Lists!$H$3,IF($K155&lt;1,(($S155/$K155)*((1+'Inputs &amp; Summary'!$D$7)^BI$29)),((INT(BI$29/$K155)-INT((BI$29-1)/$K155))*$S155*((1+'Inputs &amp; Summary'!$D$7)^BI$29))),(_xlfn.WEIBULL.DIST(BI$29,$L155,$K155,FALSE)*$S155*((1+'Inputs &amp; Summary'!$D$7)^BI$29))),IF($M155=Lists!$H$3,IF($K155&lt;1,((($R155*(1-$E155)+$Q155*(1-$F155))/$K155)*((1+'Inputs &amp; Summary'!$D$7)^BI$29)),((INT(BI$29/$K155)-INT((BI$29-1)/$K155))*($R155*(1-$E155)+$Q155*(1-$F155))*((1+'Inputs &amp; Summary'!$D$7)^BI$29))),((_xlfn.WEIBULL.DIST(BI$29,$L155,$K155,FALSE)*($R155*(1-$E155)+$Q155*(1-$F155))*((1+'Inputs &amp; Summary'!$D$7)^BI$29))))))</f>
        <v>0</v>
      </c>
      <c r="BJ155" s="114">
        <f>$D155*IF(BJ$29&gt;'Inputs &amp; Summary'!$D$5,0,IF(BJ$29&gt;VLOOKUP($G155,Lists!$J$17:$K$21,2),IF($M155=Lists!$H$3,IF($K155&lt;1,(($S155/$K155)*((1+'Inputs &amp; Summary'!$D$7)^BJ$29)),((INT(BJ$29/$K155)-INT((BJ$29-1)/$K155))*$S155*((1+'Inputs &amp; Summary'!$D$7)^BJ$29))),(_xlfn.WEIBULL.DIST(BJ$29,$L155,$K155,FALSE)*$S155*((1+'Inputs &amp; Summary'!$D$7)^BJ$29))),IF($M155=Lists!$H$3,IF($K155&lt;1,((($R155*(1-$E155)+$Q155*(1-$F155))/$K155)*((1+'Inputs &amp; Summary'!$D$7)^BJ$29)),((INT(BJ$29/$K155)-INT((BJ$29-1)/$K155))*($R155*(1-$E155)+$Q155*(1-$F155))*((1+'Inputs &amp; Summary'!$D$7)^BJ$29))),((_xlfn.WEIBULL.DIST(BJ$29,$L155,$K155,FALSE)*($R155*(1-$E155)+$Q155*(1-$F155))*((1+'Inputs &amp; Summary'!$D$7)^BJ$29))))))</f>
        <v>0</v>
      </c>
      <c r="BK155" s="114">
        <f>$D155*IF(BK$29&gt;'Inputs &amp; Summary'!$D$5,0,IF(BK$29&gt;VLOOKUP($G155,Lists!$J$17:$K$21,2),IF($M155=Lists!$H$3,IF($K155&lt;1,(($S155/$K155)*((1+'Inputs &amp; Summary'!$D$7)^BK$29)),((INT(BK$29/$K155)-INT((BK$29-1)/$K155))*$S155*((1+'Inputs &amp; Summary'!$D$7)^BK$29))),(_xlfn.WEIBULL.DIST(BK$29,$L155,$K155,FALSE)*$S155*((1+'Inputs &amp; Summary'!$D$7)^BK$29))),IF($M155=Lists!$H$3,IF($K155&lt;1,((($R155*(1-$E155)+$Q155*(1-$F155))/$K155)*((1+'Inputs &amp; Summary'!$D$7)^BK$29)),((INT(BK$29/$K155)-INT((BK$29-1)/$K155))*($R155*(1-$E155)+$Q155*(1-$F155))*((1+'Inputs &amp; Summary'!$D$7)^BK$29))),((_xlfn.WEIBULL.DIST(BK$29,$L155,$K155,FALSE)*($R155*(1-$E155)+$Q155*(1-$F155))*((1+'Inputs &amp; Summary'!$D$7)^BK$29))))))</f>
        <v>0</v>
      </c>
      <c r="BL155" s="114">
        <f>$D155*IF(BL$29&gt;'Inputs &amp; Summary'!$D$5,0,IF(BL$29&gt;VLOOKUP($G155,Lists!$J$17:$K$21,2),IF($M155=Lists!$H$3,IF($K155&lt;1,(($S155/$K155)*((1+'Inputs &amp; Summary'!$D$7)^BL$29)),((INT(BL$29/$K155)-INT((BL$29-1)/$K155))*$S155*((1+'Inputs &amp; Summary'!$D$7)^BL$29))),(_xlfn.WEIBULL.DIST(BL$29,$L155,$K155,FALSE)*$S155*((1+'Inputs &amp; Summary'!$D$7)^BL$29))),IF($M155=Lists!$H$3,IF($K155&lt;1,((($R155*(1-$E155)+$Q155*(1-$F155))/$K155)*((1+'Inputs &amp; Summary'!$D$7)^BL$29)),((INT(BL$29/$K155)-INT((BL$29-1)/$K155))*($R155*(1-$E155)+$Q155*(1-$F155))*((1+'Inputs &amp; Summary'!$D$7)^BL$29))),((_xlfn.WEIBULL.DIST(BL$29,$L155,$K155,FALSE)*($R155*(1-$E155)+$Q155*(1-$F155))*((1+'Inputs &amp; Summary'!$D$7)^BL$29))))))</f>
        <v>0</v>
      </c>
    </row>
    <row r="156" spans="1:64" ht="28.8" x14ac:dyDescent="0.3">
      <c r="A156" s="79" t="s">
        <v>172</v>
      </c>
      <c r="B156" s="33" t="s">
        <v>151</v>
      </c>
      <c r="C156" s="33" t="s">
        <v>140</v>
      </c>
      <c r="D156" s="68">
        <v>1</v>
      </c>
      <c r="E156" s="68">
        <v>0</v>
      </c>
      <c r="F156" s="68">
        <v>0</v>
      </c>
      <c r="G156" s="213" t="s">
        <v>433</v>
      </c>
      <c r="H156" s="34"/>
      <c r="I156" s="34" t="s">
        <v>272</v>
      </c>
      <c r="J156" s="33">
        <f>VLOOKUP(I156,'Labor Rates'!$A$1:$B$16,2)</f>
        <v>16.66346153846154</v>
      </c>
      <c r="K156" s="35">
        <v>0.08</v>
      </c>
      <c r="L156" s="35">
        <v>1</v>
      </c>
      <c r="M156" s="33" t="s">
        <v>259</v>
      </c>
      <c r="N156" s="84">
        <v>1</v>
      </c>
      <c r="O156" s="35">
        <v>1</v>
      </c>
      <c r="P156" s="5">
        <v>0</v>
      </c>
      <c r="Q156" s="73">
        <f t="shared" si="21"/>
        <v>16.66346153846154</v>
      </c>
      <c r="R156" s="73">
        <f t="shared" si="22"/>
        <v>0</v>
      </c>
      <c r="S156" s="74">
        <f t="shared" si="23"/>
        <v>16.66346153846154</v>
      </c>
      <c r="T156" s="88"/>
      <c r="U156" s="80"/>
      <c r="V156" s="87">
        <f t="shared" si="24"/>
        <v>258.10990804540199</v>
      </c>
      <c r="W156" s="87">
        <f>NPV('Inputs &amp; Summary'!$D$6,Y156:BL156)</f>
        <v>2617.5090977598097</v>
      </c>
      <c r="X156" s="90">
        <f t="shared" si="25"/>
        <v>1.8997979823016875E-2</v>
      </c>
      <c r="Y156" s="114">
        <f>$D156*IF(Y$29&gt;'Inputs &amp; Summary'!$D$5,0,IF(Y$29&gt;VLOOKUP($G156,Lists!$J$17:$K$21,2),IF($M156=Lists!$H$3,IF($K156&lt;1,(($S156/$K156)*((1+'Inputs &amp; Summary'!$D$7)^Y$29)),((INT(Y$29/$K156)-INT((Y$29-1)/$K156))*$S156*((1+'Inputs &amp; Summary'!$D$7)^Y$29))),(_xlfn.WEIBULL.DIST(Y$29,$L156,$K156,FALSE)*$S156*((1+'Inputs &amp; Summary'!$D$7)^Y$29))),IF($M156=Lists!$H$3,IF($K156&lt;1,((($R156*(1-$E156)+$Q156*(1-$F156))/$K156)*((1+'Inputs &amp; Summary'!$D$7)^Y$29)),((INT(Y$29/$K156)-INT((Y$29-1)/$K156))*($R156*(1-$E156)+$Q156*(1-$F156))*((1+'Inputs &amp; Summary'!$D$7)^Y$29))),((_xlfn.WEIBULL.DIST(Y$29,$L156,$K156,FALSE)*($R156*(1-$E156)+$Q156*(1-$F156))*((1+'Inputs &amp; Summary'!$D$7)^Y$29))))))</f>
        <v>212.45913461538464</v>
      </c>
      <c r="Z156" s="114">
        <f>$D156*IF(Z$29&gt;'Inputs &amp; Summary'!$D$5,0,IF(Z$29&gt;VLOOKUP($G156,Lists!$J$17:$K$21,2),IF($M156=Lists!$H$3,IF($K156&lt;1,(($S156/$K156)*((1+'Inputs &amp; Summary'!$D$7)^Z$29)),((INT(Z$29/$K156)-INT((Z$29-1)/$K156))*$S156*((1+'Inputs &amp; Summary'!$D$7)^Z$29))),(_xlfn.WEIBULL.DIST(Z$29,$L156,$K156,FALSE)*$S156*((1+'Inputs &amp; Summary'!$D$7)^Z$29))),IF($M156=Lists!$H$3,IF($K156&lt;1,((($R156*(1-$E156)+$Q156*(1-$F156))/$K156)*((1+'Inputs &amp; Summary'!$D$7)^Z$29)),((INT(Z$29/$K156)-INT((Z$29-1)/$K156))*($R156*(1-$E156)+$Q156*(1-$F156))*((1+'Inputs &amp; Summary'!$D$7)^Z$29))),((_xlfn.WEIBULL.DIST(Z$29,$L156,$K156,FALSE)*($R156*(1-$E156)+$Q156*(1-$F156))*((1+'Inputs &amp; Summary'!$D$7)^Z$29))))))</f>
        <v>216.70831730769234</v>
      </c>
      <c r="AA156" s="114">
        <f>$D156*IF(AA$29&gt;'Inputs &amp; Summary'!$D$5,0,IF(AA$29&gt;VLOOKUP($G156,Lists!$J$17:$K$21,2),IF($M156=Lists!$H$3,IF($K156&lt;1,(($S156/$K156)*((1+'Inputs &amp; Summary'!$D$7)^AA$29)),((INT(AA$29/$K156)-INT((AA$29-1)/$K156))*$S156*((1+'Inputs &amp; Summary'!$D$7)^AA$29))),(_xlfn.WEIBULL.DIST(AA$29,$L156,$K156,FALSE)*$S156*((1+'Inputs &amp; Summary'!$D$7)^AA$29))),IF($M156=Lists!$H$3,IF($K156&lt;1,((($R156*(1-$E156)+$Q156*(1-$F156))/$K156)*((1+'Inputs &amp; Summary'!$D$7)^AA$29)),((INT(AA$29/$K156)-INT((AA$29-1)/$K156))*($R156*(1-$E156)+$Q156*(1-$F156))*((1+'Inputs &amp; Summary'!$D$7)^AA$29))),((_xlfn.WEIBULL.DIST(AA$29,$L156,$K156,FALSE)*($R156*(1-$E156)+$Q156*(1-$F156))*((1+'Inputs &amp; Summary'!$D$7)^AA$29))))))</f>
        <v>221.04248365384618</v>
      </c>
      <c r="AB156" s="114">
        <f>$D156*IF(AB$29&gt;'Inputs &amp; Summary'!$D$5,0,IF(AB$29&gt;VLOOKUP($G156,Lists!$J$17:$K$21,2),IF($M156=Lists!$H$3,IF($K156&lt;1,(($S156/$K156)*((1+'Inputs &amp; Summary'!$D$7)^AB$29)),((INT(AB$29/$K156)-INT((AB$29-1)/$K156))*$S156*((1+'Inputs &amp; Summary'!$D$7)^AB$29))),(_xlfn.WEIBULL.DIST(AB$29,$L156,$K156,FALSE)*$S156*((1+'Inputs &amp; Summary'!$D$7)^AB$29))),IF($M156=Lists!$H$3,IF($K156&lt;1,((($R156*(1-$E156)+$Q156*(1-$F156))/$K156)*((1+'Inputs &amp; Summary'!$D$7)^AB$29)),((INT(AB$29/$K156)-INT((AB$29-1)/$K156))*($R156*(1-$E156)+$Q156*(1-$F156))*((1+'Inputs &amp; Summary'!$D$7)^AB$29))),((_xlfn.WEIBULL.DIST(AB$29,$L156,$K156,FALSE)*($R156*(1-$E156)+$Q156*(1-$F156))*((1+'Inputs &amp; Summary'!$D$7)^AB$29))))))</f>
        <v>225.46333332692311</v>
      </c>
      <c r="AC156" s="114">
        <f>$D156*IF(AC$29&gt;'Inputs &amp; Summary'!$D$5,0,IF(AC$29&gt;VLOOKUP($G156,Lists!$J$17:$K$21,2),IF($M156=Lists!$H$3,IF($K156&lt;1,(($S156/$K156)*((1+'Inputs &amp; Summary'!$D$7)^AC$29)),((INT(AC$29/$K156)-INT((AC$29-1)/$K156))*$S156*((1+'Inputs &amp; Summary'!$D$7)^AC$29))),(_xlfn.WEIBULL.DIST(AC$29,$L156,$K156,FALSE)*$S156*((1+'Inputs &amp; Summary'!$D$7)^AC$29))),IF($M156=Lists!$H$3,IF($K156&lt;1,((($R156*(1-$E156)+$Q156*(1-$F156))/$K156)*((1+'Inputs &amp; Summary'!$D$7)^AC$29)),((INT(AC$29/$K156)-INT((AC$29-1)/$K156))*($R156*(1-$E156)+$Q156*(1-$F156))*((1+'Inputs &amp; Summary'!$D$7)^AC$29))),((_xlfn.WEIBULL.DIST(AC$29,$L156,$K156,FALSE)*($R156*(1-$E156)+$Q156*(1-$F156))*((1+'Inputs &amp; Summary'!$D$7)^AC$29))))))</f>
        <v>229.97259999346156</v>
      </c>
      <c r="AD156" s="114">
        <f>$D156*IF(AD$29&gt;'Inputs &amp; Summary'!$D$5,0,IF(AD$29&gt;VLOOKUP($G156,Lists!$J$17:$K$21,2),IF($M156=Lists!$H$3,IF($K156&lt;1,(($S156/$K156)*((1+'Inputs &amp; Summary'!$D$7)^AD$29)),((INT(AD$29/$K156)-INT((AD$29-1)/$K156))*$S156*((1+'Inputs &amp; Summary'!$D$7)^AD$29))),(_xlfn.WEIBULL.DIST(AD$29,$L156,$K156,FALSE)*$S156*((1+'Inputs &amp; Summary'!$D$7)^AD$29))),IF($M156=Lists!$H$3,IF($K156&lt;1,((($R156*(1-$E156)+$Q156*(1-$F156))/$K156)*((1+'Inputs &amp; Summary'!$D$7)^AD$29)),((INT(AD$29/$K156)-INT((AD$29-1)/$K156))*($R156*(1-$E156)+$Q156*(1-$F156))*((1+'Inputs &amp; Summary'!$D$7)^AD$29))),((_xlfn.WEIBULL.DIST(AD$29,$L156,$K156,FALSE)*($R156*(1-$E156)+$Q156*(1-$F156))*((1+'Inputs &amp; Summary'!$D$7)^AD$29))))))</f>
        <v>234.5720519933308</v>
      </c>
      <c r="AE156" s="114">
        <f>$D156*IF(AE$29&gt;'Inputs &amp; Summary'!$D$5,0,IF(AE$29&gt;VLOOKUP($G156,Lists!$J$17:$K$21,2),IF($M156=Lists!$H$3,IF($K156&lt;1,(($S156/$K156)*((1+'Inputs &amp; Summary'!$D$7)^AE$29)),((INT(AE$29/$K156)-INT((AE$29-1)/$K156))*$S156*((1+'Inputs &amp; Summary'!$D$7)^AE$29))),(_xlfn.WEIBULL.DIST(AE$29,$L156,$K156,FALSE)*$S156*((1+'Inputs &amp; Summary'!$D$7)^AE$29))),IF($M156=Lists!$H$3,IF($K156&lt;1,((($R156*(1-$E156)+$Q156*(1-$F156))/$K156)*((1+'Inputs &amp; Summary'!$D$7)^AE$29)),((INT(AE$29/$K156)-INT((AE$29-1)/$K156))*($R156*(1-$E156)+$Q156*(1-$F156))*((1+'Inputs &amp; Summary'!$D$7)^AE$29))),((_xlfn.WEIBULL.DIST(AE$29,$L156,$K156,FALSE)*($R156*(1-$E156)+$Q156*(1-$F156))*((1+'Inputs &amp; Summary'!$D$7)^AE$29))))))</f>
        <v>239.26349303319736</v>
      </c>
      <c r="AF156" s="114">
        <f>$D156*IF(AF$29&gt;'Inputs &amp; Summary'!$D$5,0,IF(AF$29&gt;VLOOKUP($G156,Lists!$J$17:$K$21,2),IF($M156=Lists!$H$3,IF($K156&lt;1,(($S156/$K156)*((1+'Inputs &amp; Summary'!$D$7)^AF$29)),((INT(AF$29/$K156)-INT((AF$29-1)/$K156))*$S156*((1+'Inputs &amp; Summary'!$D$7)^AF$29))),(_xlfn.WEIBULL.DIST(AF$29,$L156,$K156,FALSE)*$S156*((1+'Inputs &amp; Summary'!$D$7)^AF$29))),IF($M156=Lists!$H$3,IF($K156&lt;1,((($R156*(1-$E156)+$Q156*(1-$F156))/$K156)*((1+'Inputs &amp; Summary'!$D$7)^AF$29)),((INT(AF$29/$K156)-INT((AF$29-1)/$K156))*($R156*(1-$E156)+$Q156*(1-$F156))*((1+'Inputs &amp; Summary'!$D$7)^AF$29))),((_xlfn.WEIBULL.DIST(AF$29,$L156,$K156,FALSE)*($R156*(1-$E156)+$Q156*(1-$F156))*((1+'Inputs &amp; Summary'!$D$7)^AF$29))))))</f>
        <v>244.04876289386135</v>
      </c>
      <c r="AG156" s="114">
        <f>$D156*IF(AG$29&gt;'Inputs &amp; Summary'!$D$5,0,IF(AG$29&gt;VLOOKUP($G156,Lists!$J$17:$K$21,2),IF($M156=Lists!$H$3,IF($K156&lt;1,(($S156/$K156)*((1+'Inputs &amp; Summary'!$D$7)^AG$29)),((INT(AG$29/$K156)-INT((AG$29-1)/$K156))*$S156*((1+'Inputs &amp; Summary'!$D$7)^AG$29))),(_xlfn.WEIBULL.DIST(AG$29,$L156,$K156,FALSE)*$S156*((1+'Inputs &amp; Summary'!$D$7)^AG$29))),IF($M156=Lists!$H$3,IF($K156&lt;1,((($R156*(1-$E156)+$Q156*(1-$F156))/$K156)*((1+'Inputs &amp; Summary'!$D$7)^AG$29)),((INT(AG$29/$K156)-INT((AG$29-1)/$K156))*($R156*(1-$E156)+$Q156*(1-$F156))*((1+'Inputs &amp; Summary'!$D$7)^AG$29))),((_xlfn.WEIBULL.DIST(AG$29,$L156,$K156,FALSE)*($R156*(1-$E156)+$Q156*(1-$F156))*((1+'Inputs &amp; Summary'!$D$7)^AG$29))))))</f>
        <v>248.92973815173858</v>
      </c>
      <c r="AH156" s="114">
        <f>$D156*IF(AH$29&gt;'Inputs &amp; Summary'!$D$5,0,IF(AH$29&gt;VLOOKUP($G156,Lists!$J$17:$K$21,2),IF($M156=Lists!$H$3,IF($K156&lt;1,(($S156/$K156)*((1+'Inputs &amp; Summary'!$D$7)^AH$29)),((INT(AH$29/$K156)-INT((AH$29-1)/$K156))*$S156*((1+'Inputs &amp; Summary'!$D$7)^AH$29))),(_xlfn.WEIBULL.DIST(AH$29,$L156,$K156,FALSE)*$S156*((1+'Inputs &amp; Summary'!$D$7)^AH$29))),IF($M156=Lists!$H$3,IF($K156&lt;1,((($R156*(1-$E156)+$Q156*(1-$F156))/$K156)*((1+'Inputs &amp; Summary'!$D$7)^AH$29)),((INT(AH$29/$K156)-INT((AH$29-1)/$K156))*($R156*(1-$E156)+$Q156*(1-$F156))*((1+'Inputs &amp; Summary'!$D$7)^AH$29))),((_xlfn.WEIBULL.DIST(AH$29,$L156,$K156,FALSE)*($R156*(1-$E156)+$Q156*(1-$F156))*((1+'Inputs &amp; Summary'!$D$7)^AH$29))))))</f>
        <v>253.90833291477335</v>
      </c>
      <c r="AI156" s="114">
        <f>$D156*IF(AI$29&gt;'Inputs &amp; Summary'!$D$5,0,IF(AI$29&gt;VLOOKUP($G156,Lists!$J$17:$K$21,2),IF($M156=Lists!$H$3,IF($K156&lt;1,(($S156/$K156)*((1+'Inputs &amp; Summary'!$D$7)^AI$29)),((INT(AI$29/$K156)-INT((AI$29-1)/$K156))*$S156*((1+'Inputs &amp; Summary'!$D$7)^AI$29))),(_xlfn.WEIBULL.DIST(AI$29,$L156,$K156,FALSE)*$S156*((1+'Inputs &amp; Summary'!$D$7)^AI$29))),IF($M156=Lists!$H$3,IF($K156&lt;1,((($R156*(1-$E156)+$Q156*(1-$F156))/$K156)*((1+'Inputs &amp; Summary'!$D$7)^AI$29)),((INT(AI$29/$K156)-INT((AI$29-1)/$K156))*($R156*(1-$E156)+$Q156*(1-$F156))*((1+'Inputs &amp; Summary'!$D$7)^AI$29))),((_xlfn.WEIBULL.DIST(AI$29,$L156,$K156,FALSE)*($R156*(1-$E156)+$Q156*(1-$F156))*((1+'Inputs &amp; Summary'!$D$7)^AI$29))))))</f>
        <v>258.98649957306878</v>
      </c>
      <c r="AJ156" s="114">
        <f>$D156*IF(AJ$29&gt;'Inputs &amp; Summary'!$D$5,0,IF(AJ$29&gt;VLOOKUP($G156,Lists!$J$17:$K$21,2),IF($M156=Lists!$H$3,IF($K156&lt;1,(($S156/$K156)*((1+'Inputs &amp; Summary'!$D$7)^AJ$29)),((INT(AJ$29/$K156)-INT((AJ$29-1)/$K156))*$S156*((1+'Inputs &amp; Summary'!$D$7)^AJ$29))),(_xlfn.WEIBULL.DIST(AJ$29,$L156,$K156,FALSE)*$S156*((1+'Inputs &amp; Summary'!$D$7)^AJ$29))),IF($M156=Lists!$H$3,IF($K156&lt;1,((($R156*(1-$E156)+$Q156*(1-$F156))/$K156)*((1+'Inputs &amp; Summary'!$D$7)^AJ$29)),((INT(AJ$29/$K156)-INT((AJ$29-1)/$K156))*($R156*(1-$E156)+$Q156*(1-$F156))*((1+'Inputs &amp; Summary'!$D$7)^AJ$29))),((_xlfn.WEIBULL.DIST(AJ$29,$L156,$K156,FALSE)*($R156*(1-$E156)+$Q156*(1-$F156))*((1+'Inputs &amp; Summary'!$D$7)^AJ$29))))))</f>
        <v>264.16622956453017</v>
      </c>
      <c r="AK156" s="114">
        <f>$D156*IF(AK$29&gt;'Inputs &amp; Summary'!$D$5,0,IF(AK$29&gt;VLOOKUP($G156,Lists!$J$17:$K$21,2),IF($M156=Lists!$H$3,IF($K156&lt;1,(($S156/$K156)*((1+'Inputs &amp; Summary'!$D$7)^AK$29)),((INT(AK$29/$K156)-INT((AK$29-1)/$K156))*$S156*((1+'Inputs &amp; Summary'!$D$7)^AK$29))),(_xlfn.WEIBULL.DIST(AK$29,$L156,$K156,FALSE)*$S156*((1+'Inputs &amp; Summary'!$D$7)^AK$29))),IF($M156=Lists!$H$3,IF($K156&lt;1,((($R156*(1-$E156)+$Q156*(1-$F156))/$K156)*((1+'Inputs &amp; Summary'!$D$7)^AK$29)),((INT(AK$29/$K156)-INT((AK$29-1)/$K156))*($R156*(1-$E156)+$Q156*(1-$F156))*((1+'Inputs &amp; Summary'!$D$7)^AK$29))),((_xlfn.WEIBULL.DIST(AK$29,$L156,$K156,FALSE)*($R156*(1-$E156)+$Q156*(1-$F156))*((1+'Inputs &amp; Summary'!$D$7)^AK$29))))))</f>
        <v>269.44955415582081</v>
      </c>
      <c r="AL156" s="114">
        <f>$D156*IF(AL$29&gt;'Inputs &amp; Summary'!$D$5,0,IF(AL$29&gt;VLOOKUP($G156,Lists!$J$17:$K$21,2),IF($M156=Lists!$H$3,IF($K156&lt;1,(($S156/$K156)*((1+'Inputs &amp; Summary'!$D$7)^AL$29)),((INT(AL$29/$K156)-INT((AL$29-1)/$K156))*$S156*((1+'Inputs &amp; Summary'!$D$7)^AL$29))),(_xlfn.WEIBULL.DIST(AL$29,$L156,$K156,FALSE)*$S156*((1+'Inputs &amp; Summary'!$D$7)^AL$29))),IF($M156=Lists!$H$3,IF($K156&lt;1,((($R156*(1-$E156)+$Q156*(1-$F156))/$K156)*((1+'Inputs &amp; Summary'!$D$7)^AL$29)),((INT(AL$29/$K156)-INT((AL$29-1)/$K156))*($R156*(1-$E156)+$Q156*(1-$F156))*((1+'Inputs &amp; Summary'!$D$7)^AL$29))),((_xlfn.WEIBULL.DIST(AL$29,$L156,$K156,FALSE)*($R156*(1-$E156)+$Q156*(1-$F156))*((1+'Inputs &amp; Summary'!$D$7)^AL$29))))))</f>
        <v>274.83854523893723</v>
      </c>
      <c r="AM156" s="114">
        <f>$D156*IF(AM$29&gt;'Inputs &amp; Summary'!$D$5,0,IF(AM$29&gt;VLOOKUP($G156,Lists!$J$17:$K$21,2),IF($M156=Lists!$H$3,IF($K156&lt;1,(($S156/$K156)*((1+'Inputs &amp; Summary'!$D$7)^AM$29)),((INT(AM$29/$K156)-INT((AM$29-1)/$K156))*$S156*((1+'Inputs &amp; Summary'!$D$7)^AM$29))),(_xlfn.WEIBULL.DIST(AM$29,$L156,$K156,FALSE)*$S156*((1+'Inputs &amp; Summary'!$D$7)^AM$29))),IF($M156=Lists!$H$3,IF($K156&lt;1,((($R156*(1-$E156)+$Q156*(1-$F156))/$K156)*((1+'Inputs &amp; Summary'!$D$7)^AM$29)),((INT(AM$29/$K156)-INT((AM$29-1)/$K156))*($R156*(1-$E156)+$Q156*(1-$F156))*((1+'Inputs &amp; Summary'!$D$7)^AM$29))),((_xlfn.WEIBULL.DIST(AM$29,$L156,$K156,FALSE)*($R156*(1-$E156)+$Q156*(1-$F156))*((1+'Inputs &amp; Summary'!$D$7)^AM$29))))))</f>
        <v>280.33531614371589</v>
      </c>
      <c r="AN156" s="114">
        <f>$D156*IF(AN$29&gt;'Inputs &amp; Summary'!$D$5,0,IF(AN$29&gt;VLOOKUP($G156,Lists!$J$17:$K$21,2),IF($M156=Lists!$H$3,IF($K156&lt;1,(($S156/$K156)*((1+'Inputs &amp; Summary'!$D$7)^AN$29)),((INT(AN$29/$K156)-INT((AN$29-1)/$K156))*$S156*((1+'Inputs &amp; Summary'!$D$7)^AN$29))),(_xlfn.WEIBULL.DIST(AN$29,$L156,$K156,FALSE)*$S156*((1+'Inputs &amp; Summary'!$D$7)^AN$29))),IF($M156=Lists!$H$3,IF($K156&lt;1,((($R156*(1-$E156)+$Q156*(1-$F156))/$K156)*((1+'Inputs &amp; Summary'!$D$7)^AN$29)),((INT(AN$29/$K156)-INT((AN$29-1)/$K156))*($R156*(1-$E156)+$Q156*(1-$F156))*((1+'Inputs &amp; Summary'!$D$7)^AN$29))),((_xlfn.WEIBULL.DIST(AN$29,$L156,$K156,FALSE)*($R156*(1-$E156)+$Q156*(1-$F156))*((1+'Inputs &amp; Summary'!$D$7)^AN$29))))))</f>
        <v>285.94202246659023</v>
      </c>
      <c r="AO156" s="114">
        <f>$D156*IF(AO$29&gt;'Inputs &amp; Summary'!$D$5,0,IF(AO$29&gt;VLOOKUP($G156,Lists!$J$17:$K$21,2),IF($M156=Lists!$H$3,IF($K156&lt;1,(($S156/$K156)*((1+'Inputs &amp; Summary'!$D$7)^AO$29)),((INT(AO$29/$K156)-INT((AO$29-1)/$K156))*$S156*((1+'Inputs &amp; Summary'!$D$7)^AO$29))),(_xlfn.WEIBULL.DIST(AO$29,$L156,$K156,FALSE)*$S156*((1+'Inputs &amp; Summary'!$D$7)^AO$29))),IF($M156=Lists!$H$3,IF($K156&lt;1,((($R156*(1-$E156)+$Q156*(1-$F156))/$K156)*((1+'Inputs &amp; Summary'!$D$7)^AO$29)),((INT(AO$29/$K156)-INT((AO$29-1)/$K156))*($R156*(1-$E156)+$Q156*(1-$F156))*((1+'Inputs &amp; Summary'!$D$7)^AO$29))),((_xlfn.WEIBULL.DIST(AO$29,$L156,$K156,FALSE)*($R156*(1-$E156)+$Q156*(1-$F156))*((1+'Inputs &amp; Summary'!$D$7)^AO$29))))))</f>
        <v>291.66086291592211</v>
      </c>
      <c r="AP156" s="114">
        <f>$D156*IF(AP$29&gt;'Inputs &amp; Summary'!$D$5,0,IF(AP$29&gt;VLOOKUP($G156,Lists!$J$17:$K$21,2),IF($M156=Lists!$H$3,IF($K156&lt;1,(($S156/$K156)*((1+'Inputs &amp; Summary'!$D$7)^AP$29)),((INT(AP$29/$K156)-INT((AP$29-1)/$K156))*$S156*((1+'Inputs &amp; Summary'!$D$7)^AP$29))),(_xlfn.WEIBULL.DIST(AP$29,$L156,$K156,FALSE)*$S156*((1+'Inputs &amp; Summary'!$D$7)^AP$29))),IF($M156=Lists!$H$3,IF($K156&lt;1,((($R156*(1-$E156)+$Q156*(1-$F156))/$K156)*((1+'Inputs &amp; Summary'!$D$7)^AP$29)),((INT(AP$29/$K156)-INT((AP$29-1)/$K156))*($R156*(1-$E156)+$Q156*(1-$F156))*((1+'Inputs &amp; Summary'!$D$7)^AP$29))),((_xlfn.WEIBULL.DIST(AP$29,$L156,$K156,FALSE)*($R156*(1-$E156)+$Q156*(1-$F156))*((1+'Inputs &amp; Summary'!$D$7)^AP$29))))))</f>
        <v>297.49408017424048</v>
      </c>
      <c r="AQ156" s="114">
        <f>$D156*IF(AQ$29&gt;'Inputs &amp; Summary'!$D$5,0,IF(AQ$29&gt;VLOOKUP($G156,Lists!$J$17:$K$21,2),IF($M156=Lists!$H$3,IF($K156&lt;1,(($S156/$K156)*((1+'Inputs &amp; Summary'!$D$7)^AQ$29)),((INT(AQ$29/$K156)-INT((AQ$29-1)/$K156))*$S156*((1+'Inputs &amp; Summary'!$D$7)^AQ$29))),(_xlfn.WEIBULL.DIST(AQ$29,$L156,$K156,FALSE)*$S156*((1+'Inputs &amp; Summary'!$D$7)^AQ$29))),IF($M156=Lists!$H$3,IF($K156&lt;1,((($R156*(1-$E156)+$Q156*(1-$F156))/$K156)*((1+'Inputs &amp; Summary'!$D$7)^AQ$29)),((INT(AQ$29/$K156)-INT((AQ$29-1)/$K156))*($R156*(1-$E156)+$Q156*(1-$F156))*((1+'Inputs &amp; Summary'!$D$7)^AQ$29))),((_xlfn.WEIBULL.DIST(AQ$29,$L156,$K156,FALSE)*($R156*(1-$E156)+$Q156*(1-$F156))*((1+'Inputs &amp; Summary'!$D$7)^AQ$29))))))</f>
        <v>303.44396177772529</v>
      </c>
      <c r="AR156" s="114">
        <f>$D156*IF(AR$29&gt;'Inputs &amp; Summary'!$D$5,0,IF(AR$29&gt;VLOOKUP($G156,Lists!$J$17:$K$21,2),IF($M156=Lists!$H$3,IF($K156&lt;1,(($S156/$K156)*((1+'Inputs &amp; Summary'!$D$7)^AR$29)),((INT(AR$29/$K156)-INT((AR$29-1)/$K156))*$S156*((1+'Inputs &amp; Summary'!$D$7)^AR$29))),(_xlfn.WEIBULL.DIST(AR$29,$L156,$K156,FALSE)*$S156*((1+'Inputs &amp; Summary'!$D$7)^AR$29))),IF($M156=Lists!$H$3,IF($K156&lt;1,((($R156*(1-$E156)+$Q156*(1-$F156))/$K156)*((1+'Inputs &amp; Summary'!$D$7)^AR$29)),((INT(AR$29/$K156)-INT((AR$29-1)/$K156))*($R156*(1-$E156)+$Q156*(1-$F156))*((1+'Inputs &amp; Summary'!$D$7)^AR$29))),((_xlfn.WEIBULL.DIST(AR$29,$L156,$K156,FALSE)*($R156*(1-$E156)+$Q156*(1-$F156))*((1+'Inputs &amp; Summary'!$D$7)^AR$29))))))</f>
        <v>309.51284101327985</v>
      </c>
      <c r="AS156" s="114">
        <f>$D156*IF(AS$29&gt;'Inputs &amp; Summary'!$D$5,0,IF(AS$29&gt;VLOOKUP($G156,Lists!$J$17:$K$21,2),IF($M156=Lists!$H$3,IF($K156&lt;1,(($S156/$K156)*((1+'Inputs &amp; Summary'!$D$7)^AS$29)),((INT(AS$29/$K156)-INT((AS$29-1)/$K156))*$S156*((1+'Inputs &amp; Summary'!$D$7)^AS$29))),(_xlfn.WEIBULL.DIST(AS$29,$L156,$K156,FALSE)*$S156*((1+'Inputs &amp; Summary'!$D$7)^AS$29))),IF($M156=Lists!$H$3,IF($K156&lt;1,((($R156*(1-$E156)+$Q156*(1-$F156))/$K156)*((1+'Inputs &amp; Summary'!$D$7)^AS$29)),((INT(AS$29/$K156)-INT((AS$29-1)/$K156))*($R156*(1-$E156)+$Q156*(1-$F156))*((1+'Inputs &amp; Summary'!$D$7)^AS$29))),((_xlfn.WEIBULL.DIST(AS$29,$L156,$K156,FALSE)*($R156*(1-$E156)+$Q156*(1-$F156))*((1+'Inputs &amp; Summary'!$D$7)^AS$29))))))</f>
        <v>0</v>
      </c>
      <c r="AT156" s="114">
        <f>$D156*IF(AT$29&gt;'Inputs &amp; Summary'!$D$5,0,IF(AT$29&gt;VLOOKUP($G156,Lists!$J$17:$K$21,2),IF($M156=Lists!$H$3,IF($K156&lt;1,(($S156/$K156)*((1+'Inputs &amp; Summary'!$D$7)^AT$29)),((INT(AT$29/$K156)-INT((AT$29-1)/$K156))*$S156*((1+'Inputs &amp; Summary'!$D$7)^AT$29))),(_xlfn.WEIBULL.DIST(AT$29,$L156,$K156,FALSE)*$S156*((1+'Inputs &amp; Summary'!$D$7)^AT$29))),IF($M156=Lists!$H$3,IF($K156&lt;1,((($R156*(1-$E156)+$Q156*(1-$F156))/$K156)*((1+'Inputs &amp; Summary'!$D$7)^AT$29)),((INT(AT$29/$K156)-INT((AT$29-1)/$K156))*($R156*(1-$E156)+$Q156*(1-$F156))*((1+'Inputs &amp; Summary'!$D$7)^AT$29))),((_xlfn.WEIBULL.DIST(AT$29,$L156,$K156,FALSE)*($R156*(1-$E156)+$Q156*(1-$F156))*((1+'Inputs &amp; Summary'!$D$7)^AT$29))))))</f>
        <v>0</v>
      </c>
      <c r="AU156" s="114">
        <f>$D156*IF(AU$29&gt;'Inputs &amp; Summary'!$D$5,0,IF(AU$29&gt;VLOOKUP($G156,Lists!$J$17:$K$21,2),IF($M156=Lists!$H$3,IF($K156&lt;1,(($S156/$K156)*((1+'Inputs &amp; Summary'!$D$7)^AU$29)),((INT(AU$29/$K156)-INT((AU$29-1)/$K156))*$S156*((1+'Inputs &amp; Summary'!$D$7)^AU$29))),(_xlfn.WEIBULL.DIST(AU$29,$L156,$K156,FALSE)*$S156*((1+'Inputs &amp; Summary'!$D$7)^AU$29))),IF($M156=Lists!$H$3,IF($K156&lt;1,((($R156*(1-$E156)+$Q156*(1-$F156))/$K156)*((1+'Inputs &amp; Summary'!$D$7)^AU$29)),((INT(AU$29/$K156)-INT((AU$29-1)/$K156))*($R156*(1-$E156)+$Q156*(1-$F156))*((1+'Inputs &amp; Summary'!$D$7)^AU$29))),((_xlfn.WEIBULL.DIST(AU$29,$L156,$K156,FALSE)*($R156*(1-$E156)+$Q156*(1-$F156))*((1+'Inputs &amp; Summary'!$D$7)^AU$29))))))</f>
        <v>0</v>
      </c>
      <c r="AV156" s="114">
        <f>$D156*IF(AV$29&gt;'Inputs &amp; Summary'!$D$5,0,IF(AV$29&gt;VLOOKUP($G156,Lists!$J$17:$K$21,2),IF($M156=Lists!$H$3,IF($K156&lt;1,(($S156/$K156)*((1+'Inputs &amp; Summary'!$D$7)^AV$29)),((INT(AV$29/$K156)-INT((AV$29-1)/$K156))*$S156*((1+'Inputs &amp; Summary'!$D$7)^AV$29))),(_xlfn.WEIBULL.DIST(AV$29,$L156,$K156,FALSE)*$S156*((1+'Inputs &amp; Summary'!$D$7)^AV$29))),IF($M156=Lists!$H$3,IF($K156&lt;1,((($R156*(1-$E156)+$Q156*(1-$F156))/$K156)*((1+'Inputs &amp; Summary'!$D$7)^AV$29)),((INT(AV$29/$K156)-INT((AV$29-1)/$K156))*($R156*(1-$E156)+$Q156*(1-$F156))*((1+'Inputs &amp; Summary'!$D$7)^AV$29))),((_xlfn.WEIBULL.DIST(AV$29,$L156,$K156,FALSE)*($R156*(1-$E156)+$Q156*(1-$F156))*((1+'Inputs &amp; Summary'!$D$7)^AV$29))))))</f>
        <v>0</v>
      </c>
      <c r="AW156" s="114">
        <f>$D156*IF(AW$29&gt;'Inputs &amp; Summary'!$D$5,0,IF(AW$29&gt;VLOOKUP($G156,Lists!$J$17:$K$21,2),IF($M156=Lists!$H$3,IF($K156&lt;1,(($S156/$K156)*((1+'Inputs &amp; Summary'!$D$7)^AW$29)),((INT(AW$29/$K156)-INT((AW$29-1)/$K156))*$S156*((1+'Inputs &amp; Summary'!$D$7)^AW$29))),(_xlfn.WEIBULL.DIST(AW$29,$L156,$K156,FALSE)*$S156*((1+'Inputs &amp; Summary'!$D$7)^AW$29))),IF($M156=Lists!$H$3,IF($K156&lt;1,((($R156*(1-$E156)+$Q156*(1-$F156))/$K156)*((1+'Inputs &amp; Summary'!$D$7)^AW$29)),((INT(AW$29/$K156)-INT((AW$29-1)/$K156))*($R156*(1-$E156)+$Q156*(1-$F156))*((1+'Inputs &amp; Summary'!$D$7)^AW$29))),((_xlfn.WEIBULL.DIST(AW$29,$L156,$K156,FALSE)*($R156*(1-$E156)+$Q156*(1-$F156))*((1+'Inputs &amp; Summary'!$D$7)^AW$29))))))</f>
        <v>0</v>
      </c>
      <c r="AX156" s="114">
        <f>$D156*IF(AX$29&gt;'Inputs &amp; Summary'!$D$5,0,IF(AX$29&gt;VLOOKUP($G156,Lists!$J$17:$K$21,2),IF($M156=Lists!$H$3,IF($K156&lt;1,(($S156/$K156)*((1+'Inputs &amp; Summary'!$D$7)^AX$29)),((INT(AX$29/$K156)-INT((AX$29-1)/$K156))*$S156*((1+'Inputs &amp; Summary'!$D$7)^AX$29))),(_xlfn.WEIBULL.DIST(AX$29,$L156,$K156,FALSE)*$S156*((1+'Inputs &amp; Summary'!$D$7)^AX$29))),IF($M156=Lists!$H$3,IF($K156&lt;1,((($R156*(1-$E156)+$Q156*(1-$F156))/$K156)*((1+'Inputs &amp; Summary'!$D$7)^AX$29)),((INT(AX$29/$K156)-INT((AX$29-1)/$K156))*($R156*(1-$E156)+$Q156*(1-$F156))*((1+'Inputs &amp; Summary'!$D$7)^AX$29))),((_xlfn.WEIBULL.DIST(AX$29,$L156,$K156,FALSE)*($R156*(1-$E156)+$Q156*(1-$F156))*((1+'Inputs &amp; Summary'!$D$7)^AX$29))))))</f>
        <v>0</v>
      </c>
      <c r="AY156" s="114">
        <f>$D156*IF(AY$29&gt;'Inputs &amp; Summary'!$D$5,0,IF(AY$29&gt;VLOOKUP($G156,Lists!$J$17:$K$21,2),IF($M156=Lists!$H$3,IF($K156&lt;1,(($S156/$K156)*((1+'Inputs &amp; Summary'!$D$7)^AY$29)),((INT(AY$29/$K156)-INT((AY$29-1)/$K156))*$S156*((1+'Inputs &amp; Summary'!$D$7)^AY$29))),(_xlfn.WEIBULL.DIST(AY$29,$L156,$K156,FALSE)*$S156*((1+'Inputs &amp; Summary'!$D$7)^AY$29))),IF($M156=Lists!$H$3,IF($K156&lt;1,((($R156*(1-$E156)+$Q156*(1-$F156))/$K156)*((1+'Inputs &amp; Summary'!$D$7)^AY$29)),((INT(AY$29/$K156)-INT((AY$29-1)/$K156))*($R156*(1-$E156)+$Q156*(1-$F156))*((1+'Inputs &amp; Summary'!$D$7)^AY$29))),((_xlfn.WEIBULL.DIST(AY$29,$L156,$K156,FALSE)*($R156*(1-$E156)+$Q156*(1-$F156))*((1+'Inputs &amp; Summary'!$D$7)^AY$29))))))</f>
        <v>0</v>
      </c>
      <c r="AZ156" s="114">
        <f>$D156*IF(AZ$29&gt;'Inputs &amp; Summary'!$D$5,0,IF(AZ$29&gt;VLOOKUP($G156,Lists!$J$17:$K$21,2),IF($M156=Lists!$H$3,IF($K156&lt;1,(($S156/$K156)*((1+'Inputs &amp; Summary'!$D$7)^AZ$29)),((INT(AZ$29/$K156)-INT((AZ$29-1)/$K156))*$S156*((1+'Inputs &amp; Summary'!$D$7)^AZ$29))),(_xlfn.WEIBULL.DIST(AZ$29,$L156,$K156,FALSE)*$S156*((1+'Inputs &amp; Summary'!$D$7)^AZ$29))),IF($M156=Lists!$H$3,IF($K156&lt;1,((($R156*(1-$E156)+$Q156*(1-$F156))/$K156)*((1+'Inputs &amp; Summary'!$D$7)^AZ$29)),((INT(AZ$29/$K156)-INT((AZ$29-1)/$K156))*($R156*(1-$E156)+$Q156*(1-$F156))*((1+'Inputs &amp; Summary'!$D$7)^AZ$29))),((_xlfn.WEIBULL.DIST(AZ$29,$L156,$K156,FALSE)*($R156*(1-$E156)+$Q156*(1-$F156))*((1+'Inputs &amp; Summary'!$D$7)^AZ$29))))))</f>
        <v>0</v>
      </c>
      <c r="BA156" s="114">
        <f>$D156*IF(BA$29&gt;'Inputs &amp; Summary'!$D$5,0,IF(BA$29&gt;VLOOKUP($G156,Lists!$J$17:$K$21,2),IF($M156=Lists!$H$3,IF($K156&lt;1,(($S156/$K156)*((1+'Inputs &amp; Summary'!$D$7)^BA$29)),((INT(BA$29/$K156)-INT((BA$29-1)/$K156))*$S156*((1+'Inputs &amp; Summary'!$D$7)^BA$29))),(_xlfn.WEIBULL.DIST(BA$29,$L156,$K156,FALSE)*$S156*((1+'Inputs &amp; Summary'!$D$7)^BA$29))),IF($M156=Lists!$H$3,IF($K156&lt;1,((($R156*(1-$E156)+$Q156*(1-$F156))/$K156)*((1+'Inputs &amp; Summary'!$D$7)^BA$29)),((INT(BA$29/$K156)-INT((BA$29-1)/$K156))*($R156*(1-$E156)+$Q156*(1-$F156))*((1+'Inputs &amp; Summary'!$D$7)^BA$29))),((_xlfn.WEIBULL.DIST(BA$29,$L156,$K156,FALSE)*($R156*(1-$E156)+$Q156*(1-$F156))*((1+'Inputs &amp; Summary'!$D$7)^BA$29))))))</f>
        <v>0</v>
      </c>
      <c r="BB156" s="114">
        <f>$D156*IF(BB$29&gt;'Inputs &amp; Summary'!$D$5,0,IF(BB$29&gt;VLOOKUP($G156,Lists!$J$17:$K$21,2),IF($M156=Lists!$H$3,IF($K156&lt;1,(($S156/$K156)*((1+'Inputs &amp; Summary'!$D$7)^BB$29)),((INT(BB$29/$K156)-INT((BB$29-1)/$K156))*$S156*((1+'Inputs &amp; Summary'!$D$7)^BB$29))),(_xlfn.WEIBULL.DIST(BB$29,$L156,$K156,FALSE)*$S156*((1+'Inputs &amp; Summary'!$D$7)^BB$29))),IF($M156=Lists!$H$3,IF($K156&lt;1,((($R156*(1-$E156)+$Q156*(1-$F156))/$K156)*((1+'Inputs &amp; Summary'!$D$7)^BB$29)),((INT(BB$29/$K156)-INT((BB$29-1)/$K156))*($R156*(1-$E156)+$Q156*(1-$F156))*((1+'Inputs &amp; Summary'!$D$7)^BB$29))),((_xlfn.WEIBULL.DIST(BB$29,$L156,$K156,FALSE)*($R156*(1-$E156)+$Q156*(1-$F156))*((1+'Inputs &amp; Summary'!$D$7)^BB$29))))))</f>
        <v>0</v>
      </c>
      <c r="BC156" s="114">
        <f>$D156*IF(BC$29&gt;'Inputs &amp; Summary'!$D$5,0,IF(BC$29&gt;VLOOKUP($G156,Lists!$J$17:$K$21,2),IF($M156=Lists!$H$3,IF($K156&lt;1,(($S156/$K156)*((1+'Inputs &amp; Summary'!$D$7)^BC$29)),((INT(BC$29/$K156)-INT((BC$29-1)/$K156))*$S156*((1+'Inputs &amp; Summary'!$D$7)^BC$29))),(_xlfn.WEIBULL.DIST(BC$29,$L156,$K156,FALSE)*$S156*((1+'Inputs &amp; Summary'!$D$7)^BC$29))),IF($M156=Lists!$H$3,IF($K156&lt;1,((($R156*(1-$E156)+$Q156*(1-$F156))/$K156)*((1+'Inputs &amp; Summary'!$D$7)^BC$29)),((INT(BC$29/$K156)-INT((BC$29-1)/$K156))*($R156*(1-$E156)+$Q156*(1-$F156))*((1+'Inputs &amp; Summary'!$D$7)^BC$29))),((_xlfn.WEIBULL.DIST(BC$29,$L156,$K156,FALSE)*($R156*(1-$E156)+$Q156*(1-$F156))*((1+'Inputs &amp; Summary'!$D$7)^BC$29))))))</f>
        <v>0</v>
      </c>
      <c r="BD156" s="114">
        <f>$D156*IF(BD$29&gt;'Inputs &amp; Summary'!$D$5,0,IF(BD$29&gt;VLOOKUP($G156,Lists!$J$17:$K$21,2),IF($M156=Lists!$H$3,IF($K156&lt;1,(($S156/$K156)*((1+'Inputs &amp; Summary'!$D$7)^BD$29)),((INT(BD$29/$K156)-INT((BD$29-1)/$K156))*$S156*((1+'Inputs &amp; Summary'!$D$7)^BD$29))),(_xlfn.WEIBULL.DIST(BD$29,$L156,$K156,FALSE)*$S156*((1+'Inputs &amp; Summary'!$D$7)^BD$29))),IF($M156=Lists!$H$3,IF($K156&lt;1,((($R156*(1-$E156)+$Q156*(1-$F156))/$K156)*((1+'Inputs &amp; Summary'!$D$7)^BD$29)),((INT(BD$29/$K156)-INT((BD$29-1)/$K156))*($R156*(1-$E156)+$Q156*(1-$F156))*((1+'Inputs &amp; Summary'!$D$7)^BD$29))),((_xlfn.WEIBULL.DIST(BD$29,$L156,$K156,FALSE)*($R156*(1-$E156)+$Q156*(1-$F156))*((1+'Inputs &amp; Summary'!$D$7)^BD$29))))))</f>
        <v>0</v>
      </c>
      <c r="BE156" s="114">
        <f>$D156*IF(BE$29&gt;'Inputs &amp; Summary'!$D$5,0,IF(BE$29&gt;VLOOKUP($G156,Lists!$J$17:$K$21,2),IF($M156=Lists!$H$3,IF($K156&lt;1,(($S156/$K156)*((1+'Inputs &amp; Summary'!$D$7)^BE$29)),((INT(BE$29/$K156)-INT((BE$29-1)/$K156))*$S156*((1+'Inputs &amp; Summary'!$D$7)^BE$29))),(_xlfn.WEIBULL.DIST(BE$29,$L156,$K156,FALSE)*$S156*((1+'Inputs &amp; Summary'!$D$7)^BE$29))),IF($M156=Lists!$H$3,IF($K156&lt;1,((($R156*(1-$E156)+$Q156*(1-$F156))/$K156)*((1+'Inputs &amp; Summary'!$D$7)^BE$29)),((INT(BE$29/$K156)-INT((BE$29-1)/$K156))*($R156*(1-$E156)+$Q156*(1-$F156))*((1+'Inputs &amp; Summary'!$D$7)^BE$29))),((_xlfn.WEIBULL.DIST(BE$29,$L156,$K156,FALSE)*($R156*(1-$E156)+$Q156*(1-$F156))*((1+'Inputs &amp; Summary'!$D$7)^BE$29))))))</f>
        <v>0</v>
      </c>
      <c r="BF156" s="114">
        <f>$D156*IF(BF$29&gt;'Inputs &amp; Summary'!$D$5,0,IF(BF$29&gt;VLOOKUP($G156,Lists!$J$17:$K$21,2),IF($M156=Lists!$H$3,IF($K156&lt;1,(($S156/$K156)*((1+'Inputs &amp; Summary'!$D$7)^BF$29)),((INT(BF$29/$K156)-INT((BF$29-1)/$K156))*$S156*((1+'Inputs &amp; Summary'!$D$7)^BF$29))),(_xlfn.WEIBULL.DIST(BF$29,$L156,$K156,FALSE)*$S156*((1+'Inputs &amp; Summary'!$D$7)^BF$29))),IF($M156=Lists!$H$3,IF($K156&lt;1,((($R156*(1-$E156)+$Q156*(1-$F156))/$K156)*((1+'Inputs &amp; Summary'!$D$7)^BF$29)),((INT(BF$29/$K156)-INT((BF$29-1)/$K156))*($R156*(1-$E156)+$Q156*(1-$F156))*((1+'Inputs &amp; Summary'!$D$7)^BF$29))),((_xlfn.WEIBULL.DIST(BF$29,$L156,$K156,FALSE)*($R156*(1-$E156)+$Q156*(1-$F156))*((1+'Inputs &amp; Summary'!$D$7)^BF$29))))))</f>
        <v>0</v>
      </c>
      <c r="BG156" s="114">
        <f>$D156*IF(BG$29&gt;'Inputs &amp; Summary'!$D$5,0,IF(BG$29&gt;VLOOKUP($G156,Lists!$J$17:$K$21,2),IF($M156=Lists!$H$3,IF($K156&lt;1,(($S156/$K156)*((1+'Inputs &amp; Summary'!$D$7)^BG$29)),((INT(BG$29/$K156)-INT((BG$29-1)/$K156))*$S156*((1+'Inputs &amp; Summary'!$D$7)^BG$29))),(_xlfn.WEIBULL.DIST(BG$29,$L156,$K156,FALSE)*$S156*((1+'Inputs &amp; Summary'!$D$7)^BG$29))),IF($M156=Lists!$H$3,IF($K156&lt;1,((($R156*(1-$E156)+$Q156*(1-$F156))/$K156)*((1+'Inputs &amp; Summary'!$D$7)^BG$29)),((INT(BG$29/$K156)-INT((BG$29-1)/$K156))*($R156*(1-$E156)+$Q156*(1-$F156))*((1+'Inputs &amp; Summary'!$D$7)^BG$29))),((_xlfn.WEIBULL.DIST(BG$29,$L156,$K156,FALSE)*($R156*(1-$E156)+$Q156*(1-$F156))*((1+'Inputs &amp; Summary'!$D$7)^BG$29))))))</f>
        <v>0</v>
      </c>
      <c r="BH156" s="114">
        <f>$D156*IF(BH$29&gt;'Inputs &amp; Summary'!$D$5,0,IF(BH$29&gt;VLOOKUP($G156,Lists!$J$17:$K$21,2),IF($M156=Lists!$H$3,IF($K156&lt;1,(($S156/$K156)*((1+'Inputs &amp; Summary'!$D$7)^BH$29)),((INT(BH$29/$K156)-INT((BH$29-1)/$K156))*$S156*((1+'Inputs &amp; Summary'!$D$7)^BH$29))),(_xlfn.WEIBULL.DIST(BH$29,$L156,$K156,FALSE)*$S156*((1+'Inputs &amp; Summary'!$D$7)^BH$29))),IF($M156=Lists!$H$3,IF($K156&lt;1,((($R156*(1-$E156)+$Q156*(1-$F156))/$K156)*((1+'Inputs &amp; Summary'!$D$7)^BH$29)),((INT(BH$29/$K156)-INT((BH$29-1)/$K156))*($R156*(1-$E156)+$Q156*(1-$F156))*((1+'Inputs &amp; Summary'!$D$7)^BH$29))),((_xlfn.WEIBULL.DIST(BH$29,$L156,$K156,FALSE)*($R156*(1-$E156)+$Q156*(1-$F156))*((1+'Inputs &amp; Summary'!$D$7)^BH$29))))))</f>
        <v>0</v>
      </c>
      <c r="BI156" s="114">
        <f>$D156*IF(BI$29&gt;'Inputs &amp; Summary'!$D$5,0,IF(BI$29&gt;VLOOKUP($G156,Lists!$J$17:$K$21,2),IF($M156=Lists!$H$3,IF($K156&lt;1,(($S156/$K156)*((1+'Inputs &amp; Summary'!$D$7)^BI$29)),((INT(BI$29/$K156)-INT((BI$29-1)/$K156))*$S156*((1+'Inputs &amp; Summary'!$D$7)^BI$29))),(_xlfn.WEIBULL.DIST(BI$29,$L156,$K156,FALSE)*$S156*((1+'Inputs &amp; Summary'!$D$7)^BI$29))),IF($M156=Lists!$H$3,IF($K156&lt;1,((($R156*(1-$E156)+$Q156*(1-$F156))/$K156)*((1+'Inputs &amp; Summary'!$D$7)^BI$29)),((INT(BI$29/$K156)-INT((BI$29-1)/$K156))*($R156*(1-$E156)+$Q156*(1-$F156))*((1+'Inputs &amp; Summary'!$D$7)^BI$29))),((_xlfn.WEIBULL.DIST(BI$29,$L156,$K156,FALSE)*($R156*(1-$E156)+$Q156*(1-$F156))*((1+'Inputs &amp; Summary'!$D$7)^BI$29))))))</f>
        <v>0</v>
      </c>
      <c r="BJ156" s="114">
        <f>$D156*IF(BJ$29&gt;'Inputs &amp; Summary'!$D$5,0,IF(BJ$29&gt;VLOOKUP($G156,Lists!$J$17:$K$21,2),IF($M156=Lists!$H$3,IF($K156&lt;1,(($S156/$K156)*((1+'Inputs &amp; Summary'!$D$7)^BJ$29)),((INT(BJ$29/$K156)-INT((BJ$29-1)/$K156))*$S156*((1+'Inputs &amp; Summary'!$D$7)^BJ$29))),(_xlfn.WEIBULL.DIST(BJ$29,$L156,$K156,FALSE)*$S156*((1+'Inputs &amp; Summary'!$D$7)^BJ$29))),IF($M156=Lists!$H$3,IF($K156&lt;1,((($R156*(1-$E156)+$Q156*(1-$F156))/$K156)*((1+'Inputs &amp; Summary'!$D$7)^BJ$29)),((INT(BJ$29/$K156)-INT((BJ$29-1)/$K156))*($R156*(1-$E156)+$Q156*(1-$F156))*((1+'Inputs &amp; Summary'!$D$7)^BJ$29))),((_xlfn.WEIBULL.DIST(BJ$29,$L156,$K156,FALSE)*($R156*(1-$E156)+$Q156*(1-$F156))*((1+'Inputs &amp; Summary'!$D$7)^BJ$29))))))</f>
        <v>0</v>
      </c>
      <c r="BK156" s="114">
        <f>$D156*IF(BK$29&gt;'Inputs &amp; Summary'!$D$5,0,IF(BK$29&gt;VLOOKUP($G156,Lists!$J$17:$K$21,2),IF($M156=Lists!$H$3,IF($K156&lt;1,(($S156/$K156)*((1+'Inputs &amp; Summary'!$D$7)^BK$29)),((INT(BK$29/$K156)-INT((BK$29-1)/$K156))*$S156*((1+'Inputs &amp; Summary'!$D$7)^BK$29))),(_xlfn.WEIBULL.DIST(BK$29,$L156,$K156,FALSE)*$S156*((1+'Inputs &amp; Summary'!$D$7)^BK$29))),IF($M156=Lists!$H$3,IF($K156&lt;1,((($R156*(1-$E156)+$Q156*(1-$F156))/$K156)*((1+'Inputs &amp; Summary'!$D$7)^BK$29)),((INT(BK$29/$K156)-INT((BK$29-1)/$K156))*($R156*(1-$E156)+$Q156*(1-$F156))*((1+'Inputs &amp; Summary'!$D$7)^BK$29))),((_xlfn.WEIBULL.DIST(BK$29,$L156,$K156,FALSE)*($R156*(1-$E156)+$Q156*(1-$F156))*((1+'Inputs &amp; Summary'!$D$7)^BK$29))))))</f>
        <v>0</v>
      </c>
      <c r="BL156" s="114">
        <f>$D156*IF(BL$29&gt;'Inputs &amp; Summary'!$D$5,0,IF(BL$29&gt;VLOOKUP($G156,Lists!$J$17:$K$21,2),IF($M156=Lists!$H$3,IF($K156&lt;1,(($S156/$K156)*((1+'Inputs &amp; Summary'!$D$7)^BL$29)),((INT(BL$29/$K156)-INT((BL$29-1)/$K156))*$S156*((1+'Inputs &amp; Summary'!$D$7)^BL$29))),(_xlfn.WEIBULL.DIST(BL$29,$L156,$K156,FALSE)*$S156*((1+'Inputs &amp; Summary'!$D$7)^BL$29))),IF($M156=Lists!$H$3,IF($K156&lt;1,((($R156*(1-$E156)+$Q156*(1-$F156))/$K156)*((1+'Inputs &amp; Summary'!$D$7)^BL$29)),((INT(BL$29/$K156)-INT((BL$29-1)/$K156))*($R156*(1-$E156)+$Q156*(1-$F156))*((1+'Inputs &amp; Summary'!$D$7)^BL$29))),((_xlfn.WEIBULL.DIST(BL$29,$L156,$K156,FALSE)*($R156*(1-$E156)+$Q156*(1-$F156))*((1+'Inputs &amp; Summary'!$D$7)^BL$29))))))</f>
        <v>0</v>
      </c>
    </row>
    <row r="157" spans="1:64" ht="43.2" x14ac:dyDescent="0.3">
      <c r="A157" s="79" t="s">
        <v>173</v>
      </c>
      <c r="B157" s="33" t="s">
        <v>151</v>
      </c>
      <c r="C157" s="33" t="s">
        <v>140</v>
      </c>
      <c r="D157" s="68">
        <v>1</v>
      </c>
      <c r="E157" s="68">
        <v>0</v>
      </c>
      <c r="F157" s="68">
        <v>0</v>
      </c>
      <c r="G157" s="213" t="s">
        <v>433</v>
      </c>
      <c r="H157" s="34"/>
      <c r="I157" s="34" t="s">
        <v>272</v>
      </c>
      <c r="J157" s="33">
        <f>VLOOKUP(I157,'Labor Rates'!$A$1:$B$16,2)</f>
        <v>16.66346153846154</v>
      </c>
      <c r="K157" s="35">
        <v>0.08</v>
      </c>
      <c r="L157" s="35">
        <v>1</v>
      </c>
      <c r="M157" s="33" t="s">
        <v>259</v>
      </c>
      <c r="N157" s="84">
        <v>1</v>
      </c>
      <c r="O157" s="35">
        <v>1</v>
      </c>
      <c r="P157" s="5">
        <v>0</v>
      </c>
      <c r="Q157" s="73">
        <f t="shared" si="21"/>
        <v>16.66346153846154</v>
      </c>
      <c r="R157" s="73">
        <f t="shared" si="22"/>
        <v>0</v>
      </c>
      <c r="S157" s="74">
        <f t="shared" si="23"/>
        <v>16.66346153846154</v>
      </c>
      <c r="T157" s="88"/>
      <c r="U157" s="80"/>
      <c r="V157" s="87">
        <f t="shared" si="24"/>
        <v>258.10990804540199</v>
      </c>
      <c r="W157" s="87">
        <f>NPV('Inputs &amp; Summary'!$D$6,Y157:BL157)</f>
        <v>2617.5090977598097</v>
      </c>
      <c r="X157" s="90">
        <f t="shared" si="25"/>
        <v>1.8997979823016875E-2</v>
      </c>
      <c r="Y157" s="114">
        <f>$D157*IF(Y$29&gt;'Inputs &amp; Summary'!$D$5,0,IF(Y$29&gt;VLOOKUP($G157,Lists!$J$17:$K$21,2),IF($M157=Lists!$H$3,IF($K157&lt;1,(($S157/$K157)*((1+'Inputs &amp; Summary'!$D$7)^Y$29)),((INT(Y$29/$K157)-INT((Y$29-1)/$K157))*$S157*((1+'Inputs &amp; Summary'!$D$7)^Y$29))),(_xlfn.WEIBULL.DIST(Y$29,$L157,$K157,FALSE)*$S157*((1+'Inputs &amp; Summary'!$D$7)^Y$29))),IF($M157=Lists!$H$3,IF($K157&lt;1,((($R157*(1-$E157)+$Q157*(1-$F157))/$K157)*((1+'Inputs &amp; Summary'!$D$7)^Y$29)),((INT(Y$29/$K157)-INT((Y$29-1)/$K157))*($R157*(1-$E157)+$Q157*(1-$F157))*((1+'Inputs &amp; Summary'!$D$7)^Y$29))),((_xlfn.WEIBULL.DIST(Y$29,$L157,$K157,FALSE)*($R157*(1-$E157)+$Q157*(1-$F157))*((1+'Inputs &amp; Summary'!$D$7)^Y$29))))))</f>
        <v>212.45913461538464</v>
      </c>
      <c r="Z157" s="114">
        <f>$D157*IF(Z$29&gt;'Inputs &amp; Summary'!$D$5,0,IF(Z$29&gt;VLOOKUP($G157,Lists!$J$17:$K$21,2),IF($M157=Lists!$H$3,IF($K157&lt;1,(($S157/$K157)*((1+'Inputs &amp; Summary'!$D$7)^Z$29)),((INT(Z$29/$K157)-INT((Z$29-1)/$K157))*$S157*((1+'Inputs &amp; Summary'!$D$7)^Z$29))),(_xlfn.WEIBULL.DIST(Z$29,$L157,$K157,FALSE)*$S157*((1+'Inputs &amp; Summary'!$D$7)^Z$29))),IF($M157=Lists!$H$3,IF($K157&lt;1,((($R157*(1-$E157)+$Q157*(1-$F157))/$K157)*((1+'Inputs &amp; Summary'!$D$7)^Z$29)),((INT(Z$29/$K157)-INT((Z$29-1)/$K157))*($R157*(1-$E157)+$Q157*(1-$F157))*((1+'Inputs &amp; Summary'!$D$7)^Z$29))),((_xlfn.WEIBULL.DIST(Z$29,$L157,$K157,FALSE)*($R157*(1-$E157)+$Q157*(1-$F157))*((1+'Inputs &amp; Summary'!$D$7)^Z$29))))))</f>
        <v>216.70831730769234</v>
      </c>
      <c r="AA157" s="114">
        <f>$D157*IF(AA$29&gt;'Inputs &amp; Summary'!$D$5,0,IF(AA$29&gt;VLOOKUP($G157,Lists!$J$17:$K$21,2),IF($M157=Lists!$H$3,IF($K157&lt;1,(($S157/$K157)*((1+'Inputs &amp; Summary'!$D$7)^AA$29)),((INT(AA$29/$K157)-INT((AA$29-1)/$K157))*$S157*((1+'Inputs &amp; Summary'!$D$7)^AA$29))),(_xlfn.WEIBULL.DIST(AA$29,$L157,$K157,FALSE)*$S157*((1+'Inputs &amp; Summary'!$D$7)^AA$29))),IF($M157=Lists!$H$3,IF($K157&lt;1,((($R157*(1-$E157)+$Q157*(1-$F157))/$K157)*((1+'Inputs &amp; Summary'!$D$7)^AA$29)),((INT(AA$29/$K157)-INT((AA$29-1)/$K157))*($R157*(1-$E157)+$Q157*(1-$F157))*((1+'Inputs &amp; Summary'!$D$7)^AA$29))),((_xlfn.WEIBULL.DIST(AA$29,$L157,$K157,FALSE)*($R157*(1-$E157)+$Q157*(1-$F157))*((1+'Inputs &amp; Summary'!$D$7)^AA$29))))))</f>
        <v>221.04248365384618</v>
      </c>
      <c r="AB157" s="114">
        <f>$D157*IF(AB$29&gt;'Inputs &amp; Summary'!$D$5,0,IF(AB$29&gt;VLOOKUP($G157,Lists!$J$17:$K$21,2),IF($M157=Lists!$H$3,IF($K157&lt;1,(($S157/$K157)*((1+'Inputs &amp; Summary'!$D$7)^AB$29)),((INT(AB$29/$K157)-INT((AB$29-1)/$K157))*$S157*((1+'Inputs &amp; Summary'!$D$7)^AB$29))),(_xlfn.WEIBULL.DIST(AB$29,$L157,$K157,FALSE)*$S157*((1+'Inputs &amp; Summary'!$D$7)^AB$29))),IF($M157=Lists!$H$3,IF($K157&lt;1,((($R157*(1-$E157)+$Q157*(1-$F157))/$K157)*((1+'Inputs &amp; Summary'!$D$7)^AB$29)),((INT(AB$29/$K157)-INT((AB$29-1)/$K157))*($R157*(1-$E157)+$Q157*(1-$F157))*((1+'Inputs &amp; Summary'!$D$7)^AB$29))),((_xlfn.WEIBULL.DIST(AB$29,$L157,$K157,FALSE)*($R157*(1-$E157)+$Q157*(1-$F157))*((1+'Inputs &amp; Summary'!$D$7)^AB$29))))))</f>
        <v>225.46333332692311</v>
      </c>
      <c r="AC157" s="114">
        <f>$D157*IF(AC$29&gt;'Inputs &amp; Summary'!$D$5,0,IF(AC$29&gt;VLOOKUP($G157,Lists!$J$17:$K$21,2),IF($M157=Lists!$H$3,IF($K157&lt;1,(($S157/$K157)*((1+'Inputs &amp; Summary'!$D$7)^AC$29)),((INT(AC$29/$K157)-INT((AC$29-1)/$K157))*$S157*((1+'Inputs &amp; Summary'!$D$7)^AC$29))),(_xlfn.WEIBULL.DIST(AC$29,$L157,$K157,FALSE)*$S157*((1+'Inputs &amp; Summary'!$D$7)^AC$29))),IF($M157=Lists!$H$3,IF($K157&lt;1,((($R157*(1-$E157)+$Q157*(1-$F157))/$K157)*((1+'Inputs &amp; Summary'!$D$7)^AC$29)),((INT(AC$29/$K157)-INT((AC$29-1)/$K157))*($R157*(1-$E157)+$Q157*(1-$F157))*((1+'Inputs &amp; Summary'!$D$7)^AC$29))),((_xlfn.WEIBULL.DIST(AC$29,$L157,$K157,FALSE)*($R157*(1-$E157)+$Q157*(1-$F157))*((1+'Inputs &amp; Summary'!$D$7)^AC$29))))))</f>
        <v>229.97259999346156</v>
      </c>
      <c r="AD157" s="114">
        <f>$D157*IF(AD$29&gt;'Inputs &amp; Summary'!$D$5,0,IF(AD$29&gt;VLOOKUP($G157,Lists!$J$17:$K$21,2),IF($M157=Lists!$H$3,IF($K157&lt;1,(($S157/$K157)*((1+'Inputs &amp; Summary'!$D$7)^AD$29)),((INT(AD$29/$K157)-INT((AD$29-1)/$K157))*$S157*((1+'Inputs &amp; Summary'!$D$7)^AD$29))),(_xlfn.WEIBULL.DIST(AD$29,$L157,$K157,FALSE)*$S157*((1+'Inputs &amp; Summary'!$D$7)^AD$29))),IF($M157=Lists!$H$3,IF($K157&lt;1,((($R157*(1-$E157)+$Q157*(1-$F157))/$K157)*((1+'Inputs &amp; Summary'!$D$7)^AD$29)),((INT(AD$29/$K157)-INT((AD$29-1)/$K157))*($R157*(1-$E157)+$Q157*(1-$F157))*((1+'Inputs &amp; Summary'!$D$7)^AD$29))),((_xlfn.WEIBULL.DIST(AD$29,$L157,$K157,FALSE)*($R157*(1-$E157)+$Q157*(1-$F157))*((1+'Inputs &amp; Summary'!$D$7)^AD$29))))))</f>
        <v>234.5720519933308</v>
      </c>
      <c r="AE157" s="114">
        <f>$D157*IF(AE$29&gt;'Inputs &amp; Summary'!$D$5,0,IF(AE$29&gt;VLOOKUP($G157,Lists!$J$17:$K$21,2),IF($M157=Lists!$H$3,IF($K157&lt;1,(($S157/$K157)*((1+'Inputs &amp; Summary'!$D$7)^AE$29)),((INT(AE$29/$K157)-INT((AE$29-1)/$K157))*$S157*((1+'Inputs &amp; Summary'!$D$7)^AE$29))),(_xlfn.WEIBULL.DIST(AE$29,$L157,$K157,FALSE)*$S157*((1+'Inputs &amp; Summary'!$D$7)^AE$29))),IF($M157=Lists!$H$3,IF($K157&lt;1,((($R157*(1-$E157)+$Q157*(1-$F157))/$K157)*((1+'Inputs &amp; Summary'!$D$7)^AE$29)),((INT(AE$29/$K157)-INT((AE$29-1)/$K157))*($R157*(1-$E157)+$Q157*(1-$F157))*((1+'Inputs &amp; Summary'!$D$7)^AE$29))),((_xlfn.WEIBULL.DIST(AE$29,$L157,$K157,FALSE)*($R157*(1-$E157)+$Q157*(1-$F157))*((1+'Inputs &amp; Summary'!$D$7)^AE$29))))))</f>
        <v>239.26349303319736</v>
      </c>
      <c r="AF157" s="114">
        <f>$D157*IF(AF$29&gt;'Inputs &amp; Summary'!$D$5,0,IF(AF$29&gt;VLOOKUP($G157,Lists!$J$17:$K$21,2),IF($M157=Lists!$H$3,IF($K157&lt;1,(($S157/$K157)*((1+'Inputs &amp; Summary'!$D$7)^AF$29)),((INT(AF$29/$K157)-INT((AF$29-1)/$K157))*$S157*((1+'Inputs &amp; Summary'!$D$7)^AF$29))),(_xlfn.WEIBULL.DIST(AF$29,$L157,$K157,FALSE)*$S157*((1+'Inputs &amp; Summary'!$D$7)^AF$29))),IF($M157=Lists!$H$3,IF($K157&lt;1,((($R157*(1-$E157)+$Q157*(1-$F157))/$K157)*((1+'Inputs &amp; Summary'!$D$7)^AF$29)),((INT(AF$29/$K157)-INT((AF$29-1)/$K157))*($R157*(1-$E157)+$Q157*(1-$F157))*((1+'Inputs &amp; Summary'!$D$7)^AF$29))),((_xlfn.WEIBULL.DIST(AF$29,$L157,$K157,FALSE)*($R157*(1-$E157)+$Q157*(1-$F157))*((1+'Inputs &amp; Summary'!$D$7)^AF$29))))))</f>
        <v>244.04876289386135</v>
      </c>
      <c r="AG157" s="114">
        <f>$D157*IF(AG$29&gt;'Inputs &amp; Summary'!$D$5,0,IF(AG$29&gt;VLOOKUP($G157,Lists!$J$17:$K$21,2),IF($M157=Lists!$H$3,IF($K157&lt;1,(($S157/$K157)*((1+'Inputs &amp; Summary'!$D$7)^AG$29)),((INT(AG$29/$K157)-INT((AG$29-1)/$K157))*$S157*((1+'Inputs &amp; Summary'!$D$7)^AG$29))),(_xlfn.WEIBULL.DIST(AG$29,$L157,$K157,FALSE)*$S157*((1+'Inputs &amp; Summary'!$D$7)^AG$29))),IF($M157=Lists!$H$3,IF($K157&lt;1,((($R157*(1-$E157)+$Q157*(1-$F157))/$K157)*((1+'Inputs &amp; Summary'!$D$7)^AG$29)),((INT(AG$29/$K157)-INT((AG$29-1)/$K157))*($R157*(1-$E157)+$Q157*(1-$F157))*((1+'Inputs &amp; Summary'!$D$7)^AG$29))),((_xlfn.WEIBULL.DIST(AG$29,$L157,$K157,FALSE)*($R157*(1-$E157)+$Q157*(1-$F157))*((1+'Inputs &amp; Summary'!$D$7)^AG$29))))))</f>
        <v>248.92973815173858</v>
      </c>
      <c r="AH157" s="114">
        <f>$D157*IF(AH$29&gt;'Inputs &amp; Summary'!$D$5,0,IF(AH$29&gt;VLOOKUP($G157,Lists!$J$17:$K$21,2),IF($M157=Lists!$H$3,IF($K157&lt;1,(($S157/$K157)*((1+'Inputs &amp; Summary'!$D$7)^AH$29)),((INT(AH$29/$K157)-INT((AH$29-1)/$K157))*$S157*((1+'Inputs &amp; Summary'!$D$7)^AH$29))),(_xlfn.WEIBULL.DIST(AH$29,$L157,$K157,FALSE)*$S157*((1+'Inputs &amp; Summary'!$D$7)^AH$29))),IF($M157=Lists!$H$3,IF($K157&lt;1,((($R157*(1-$E157)+$Q157*(1-$F157))/$K157)*((1+'Inputs &amp; Summary'!$D$7)^AH$29)),((INT(AH$29/$K157)-INT((AH$29-1)/$K157))*($R157*(1-$E157)+$Q157*(1-$F157))*((1+'Inputs &amp; Summary'!$D$7)^AH$29))),((_xlfn.WEIBULL.DIST(AH$29,$L157,$K157,FALSE)*($R157*(1-$E157)+$Q157*(1-$F157))*((1+'Inputs &amp; Summary'!$D$7)^AH$29))))))</f>
        <v>253.90833291477335</v>
      </c>
      <c r="AI157" s="114">
        <f>$D157*IF(AI$29&gt;'Inputs &amp; Summary'!$D$5,0,IF(AI$29&gt;VLOOKUP($G157,Lists!$J$17:$K$21,2),IF($M157=Lists!$H$3,IF($K157&lt;1,(($S157/$K157)*((1+'Inputs &amp; Summary'!$D$7)^AI$29)),((INT(AI$29/$K157)-INT((AI$29-1)/$K157))*$S157*((1+'Inputs &amp; Summary'!$D$7)^AI$29))),(_xlfn.WEIBULL.DIST(AI$29,$L157,$K157,FALSE)*$S157*((1+'Inputs &amp; Summary'!$D$7)^AI$29))),IF($M157=Lists!$H$3,IF($K157&lt;1,((($R157*(1-$E157)+$Q157*(1-$F157))/$K157)*((1+'Inputs &amp; Summary'!$D$7)^AI$29)),((INT(AI$29/$K157)-INT((AI$29-1)/$K157))*($R157*(1-$E157)+$Q157*(1-$F157))*((1+'Inputs &amp; Summary'!$D$7)^AI$29))),((_xlfn.WEIBULL.DIST(AI$29,$L157,$K157,FALSE)*($R157*(1-$E157)+$Q157*(1-$F157))*((1+'Inputs &amp; Summary'!$D$7)^AI$29))))))</f>
        <v>258.98649957306878</v>
      </c>
      <c r="AJ157" s="114">
        <f>$D157*IF(AJ$29&gt;'Inputs &amp; Summary'!$D$5,0,IF(AJ$29&gt;VLOOKUP($G157,Lists!$J$17:$K$21,2),IF($M157=Lists!$H$3,IF($K157&lt;1,(($S157/$K157)*((1+'Inputs &amp; Summary'!$D$7)^AJ$29)),((INT(AJ$29/$K157)-INT((AJ$29-1)/$K157))*$S157*((1+'Inputs &amp; Summary'!$D$7)^AJ$29))),(_xlfn.WEIBULL.DIST(AJ$29,$L157,$K157,FALSE)*$S157*((1+'Inputs &amp; Summary'!$D$7)^AJ$29))),IF($M157=Lists!$H$3,IF($K157&lt;1,((($R157*(1-$E157)+$Q157*(1-$F157))/$K157)*((1+'Inputs &amp; Summary'!$D$7)^AJ$29)),((INT(AJ$29/$K157)-INT((AJ$29-1)/$K157))*($R157*(1-$E157)+$Q157*(1-$F157))*((1+'Inputs &amp; Summary'!$D$7)^AJ$29))),((_xlfn.WEIBULL.DIST(AJ$29,$L157,$K157,FALSE)*($R157*(1-$E157)+$Q157*(1-$F157))*((1+'Inputs &amp; Summary'!$D$7)^AJ$29))))))</f>
        <v>264.16622956453017</v>
      </c>
      <c r="AK157" s="114">
        <f>$D157*IF(AK$29&gt;'Inputs &amp; Summary'!$D$5,0,IF(AK$29&gt;VLOOKUP($G157,Lists!$J$17:$K$21,2),IF($M157=Lists!$H$3,IF($K157&lt;1,(($S157/$K157)*((1+'Inputs &amp; Summary'!$D$7)^AK$29)),((INT(AK$29/$K157)-INT((AK$29-1)/$K157))*$S157*((1+'Inputs &amp; Summary'!$D$7)^AK$29))),(_xlfn.WEIBULL.DIST(AK$29,$L157,$K157,FALSE)*$S157*((1+'Inputs &amp; Summary'!$D$7)^AK$29))),IF($M157=Lists!$H$3,IF($K157&lt;1,((($R157*(1-$E157)+$Q157*(1-$F157))/$K157)*((1+'Inputs &amp; Summary'!$D$7)^AK$29)),((INT(AK$29/$K157)-INT((AK$29-1)/$K157))*($R157*(1-$E157)+$Q157*(1-$F157))*((1+'Inputs &amp; Summary'!$D$7)^AK$29))),((_xlfn.WEIBULL.DIST(AK$29,$L157,$K157,FALSE)*($R157*(1-$E157)+$Q157*(1-$F157))*((1+'Inputs &amp; Summary'!$D$7)^AK$29))))))</f>
        <v>269.44955415582081</v>
      </c>
      <c r="AL157" s="114">
        <f>$D157*IF(AL$29&gt;'Inputs &amp; Summary'!$D$5,0,IF(AL$29&gt;VLOOKUP($G157,Lists!$J$17:$K$21,2),IF($M157=Lists!$H$3,IF($K157&lt;1,(($S157/$K157)*((1+'Inputs &amp; Summary'!$D$7)^AL$29)),((INT(AL$29/$K157)-INT((AL$29-1)/$K157))*$S157*((1+'Inputs &amp; Summary'!$D$7)^AL$29))),(_xlfn.WEIBULL.DIST(AL$29,$L157,$K157,FALSE)*$S157*((1+'Inputs &amp; Summary'!$D$7)^AL$29))),IF($M157=Lists!$H$3,IF($K157&lt;1,((($R157*(1-$E157)+$Q157*(1-$F157))/$K157)*((1+'Inputs &amp; Summary'!$D$7)^AL$29)),((INT(AL$29/$K157)-INT((AL$29-1)/$K157))*($R157*(1-$E157)+$Q157*(1-$F157))*((1+'Inputs &amp; Summary'!$D$7)^AL$29))),((_xlfn.WEIBULL.DIST(AL$29,$L157,$K157,FALSE)*($R157*(1-$E157)+$Q157*(1-$F157))*((1+'Inputs &amp; Summary'!$D$7)^AL$29))))))</f>
        <v>274.83854523893723</v>
      </c>
      <c r="AM157" s="114">
        <f>$D157*IF(AM$29&gt;'Inputs &amp; Summary'!$D$5,0,IF(AM$29&gt;VLOOKUP($G157,Lists!$J$17:$K$21,2),IF($M157=Lists!$H$3,IF($K157&lt;1,(($S157/$K157)*((1+'Inputs &amp; Summary'!$D$7)^AM$29)),((INT(AM$29/$K157)-INT((AM$29-1)/$K157))*$S157*((1+'Inputs &amp; Summary'!$D$7)^AM$29))),(_xlfn.WEIBULL.DIST(AM$29,$L157,$K157,FALSE)*$S157*((1+'Inputs &amp; Summary'!$D$7)^AM$29))),IF($M157=Lists!$H$3,IF($K157&lt;1,((($R157*(1-$E157)+$Q157*(1-$F157))/$K157)*((1+'Inputs &amp; Summary'!$D$7)^AM$29)),((INT(AM$29/$K157)-INT((AM$29-1)/$K157))*($R157*(1-$E157)+$Q157*(1-$F157))*((1+'Inputs &amp; Summary'!$D$7)^AM$29))),((_xlfn.WEIBULL.DIST(AM$29,$L157,$K157,FALSE)*($R157*(1-$E157)+$Q157*(1-$F157))*((1+'Inputs &amp; Summary'!$D$7)^AM$29))))))</f>
        <v>280.33531614371589</v>
      </c>
      <c r="AN157" s="114">
        <f>$D157*IF(AN$29&gt;'Inputs &amp; Summary'!$D$5,0,IF(AN$29&gt;VLOOKUP($G157,Lists!$J$17:$K$21,2),IF($M157=Lists!$H$3,IF($K157&lt;1,(($S157/$K157)*((1+'Inputs &amp; Summary'!$D$7)^AN$29)),((INT(AN$29/$K157)-INT((AN$29-1)/$K157))*$S157*((1+'Inputs &amp; Summary'!$D$7)^AN$29))),(_xlfn.WEIBULL.DIST(AN$29,$L157,$K157,FALSE)*$S157*((1+'Inputs &amp; Summary'!$D$7)^AN$29))),IF($M157=Lists!$H$3,IF($K157&lt;1,((($R157*(1-$E157)+$Q157*(1-$F157))/$K157)*((1+'Inputs &amp; Summary'!$D$7)^AN$29)),((INT(AN$29/$K157)-INT((AN$29-1)/$K157))*($R157*(1-$E157)+$Q157*(1-$F157))*((1+'Inputs &amp; Summary'!$D$7)^AN$29))),((_xlfn.WEIBULL.DIST(AN$29,$L157,$K157,FALSE)*($R157*(1-$E157)+$Q157*(1-$F157))*((1+'Inputs &amp; Summary'!$D$7)^AN$29))))))</f>
        <v>285.94202246659023</v>
      </c>
      <c r="AO157" s="114">
        <f>$D157*IF(AO$29&gt;'Inputs &amp; Summary'!$D$5,0,IF(AO$29&gt;VLOOKUP($G157,Lists!$J$17:$K$21,2),IF($M157=Lists!$H$3,IF($K157&lt;1,(($S157/$K157)*((1+'Inputs &amp; Summary'!$D$7)^AO$29)),((INT(AO$29/$K157)-INT((AO$29-1)/$K157))*$S157*((1+'Inputs &amp; Summary'!$D$7)^AO$29))),(_xlfn.WEIBULL.DIST(AO$29,$L157,$K157,FALSE)*$S157*((1+'Inputs &amp; Summary'!$D$7)^AO$29))),IF($M157=Lists!$H$3,IF($K157&lt;1,((($R157*(1-$E157)+$Q157*(1-$F157))/$K157)*((1+'Inputs &amp; Summary'!$D$7)^AO$29)),((INT(AO$29/$K157)-INT((AO$29-1)/$K157))*($R157*(1-$E157)+$Q157*(1-$F157))*((1+'Inputs &amp; Summary'!$D$7)^AO$29))),((_xlfn.WEIBULL.DIST(AO$29,$L157,$K157,FALSE)*($R157*(1-$E157)+$Q157*(1-$F157))*((1+'Inputs &amp; Summary'!$D$7)^AO$29))))))</f>
        <v>291.66086291592211</v>
      </c>
      <c r="AP157" s="114">
        <f>$D157*IF(AP$29&gt;'Inputs &amp; Summary'!$D$5,0,IF(AP$29&gt;VLOOKUP($G157,Lists!$J$17:$K$21,2),IF($M157=Lists!$H$3,IF($K157&lt;1,(($S157/$K157)*((1+'Inputs &amp; Summary'!$D$7)^AP$29)),((INT(AP$29/$K157)-INT((AP$29-1)/$K157))*$S157*((1+'Inputs &amp; Summary'!$D$7)^AP$29))),(_xlfn.WEIBULL.DIST(AP$29,$L157,$K157,FALSE)*$S157*((1+'Inputs &amp; Summary'!$D$7)^AP$29))),IF($M157=Lists!$H$3,IF($K157&lt;1,((($R157*(1-$E157)+$Q157*(1-$F157))/$K157)*((1+'Inputs &amp; Summary'!$D$7)^AP$29)),((INT(AP$29/$K157)-INT((AP$29-1)/$K157))*($R157*(1-$E157)+$Q157*(1-$F157))*((1+'Inputs &amp; Summary'!$D$7)^AP$29))),((_xlfn.WEIBULL.DIST(AP$29,$L157,$K157,FALSE)*($R157*(1-$E157)+$Q157*(1-$F157))*((1+'Inputs &amp; Summary'!$D$7)^AP$29))))))</f>
        <v>297.49408017424048</v>
      </c>
      <c r="AQ157" s="114">
        <f>$D157*IF(AQ$29&gt;'Inputs &amp; Summary'!$D$5,0,IF(AQ$29&gt;VLOOKUP($G157,Lists!$J$17:$K$21,2),IF($M157=Lists!$H$3,IF($K157&lt;1,(($S157/$K157)*((1+'Inputs &amp; Summary'!$D$7)^AQ$29)),((INT(AQ$29/$K157)-INT((AQ$29-1)/$K157))*$S157*((1+'Inputs &amp; Summary'!$D$7)^AQ$29))),(_xlfn.WEIBULL.DIST(AQ$29,$L157,$K157,FALSE)*$S157*((1+'Inputs &amp; Summary'!$D$7)^AQ$29))),IF($M157=Lists!$H$3,IF($K157&lt;1,((($R157*(1-$E157)+$Q157*(1-$F157))/$K157)*((1+'Inputs &amp; Summary'!$D$7)^AQ$29)),((INT(AQ$29/$K157)-INT((AQ$29-1)/$K157))*($R157*(1-$E157)+$Q157*(1-$F157))*((1+'Inputs &amp; Summary'!$D$7)^AQ$29))),((_xlfn.WEIBULL.DIST(AQ$29,$L157,$K157,FALSE)*($R157*(1-$E157)+$Q157*(1-$F157))*((1+'Inputs &amp; Summary'!$D$7)^AQ$29))))))</f>
        <v>303.44396177772529</v>
      </c>
      <c r="AR157" s="114">
        <f>$D157*IF(AR$29&gt;'Inputs &amp; Summary'!$D$5,0,IF(AR$29&gt;VLOOKUP($G157,Lists!$J$17:$K$21,2),IF($M157=Lists!$H$3,IF($K157&lt;1,(($S157/$K157)*((1+'Inputs &amp; Summary'!$D$7)^AR$29)),((INT(AR$29/$K157)-INT((AR$29-1)/$K157))*$S157*((1+'Inputs &amp; Summary'!$D$7)^AR$29))),(_xlfn.WEIBULL.DIST(AR$29,$L157,$K157,FALSE)*$S157*((1+'Inputs &amp; Summary'!$D$7)^AR$29))),IF($M157=Lists!$H$3,IF($K157&lt;1,((($R157*(1-$E157)+$Q157*(1-$F157))/$K157)*((1+'Inputs &amp; Summary'!$D$7)^AR$29)),((INT(AR$29/$K157)-INT((AR$29-1)/$K157))*($R157*(1-$E157)+$Q157*(1-$F157))*((1+'Inputs &amp; Summary'!$D$7)^AR$29))),((_xlfn.WEIBULL.DIST(AR$29,$L157,$K157,FALSE)*($R157*(1-$E157)+$Q157*(1-$F157))*((1+'Inputs &amp; Summary'!$D$7)^AR$29))))))</f>
        <v>309.51284101327985</v>
      </c>
      <c r="AS157" s="114">
        <f>$D157*IF(AS$29&gt;'Inputs &amp; Summary'!$D$5,0,IF(AS$29&gt;VLOOKUP($G157,Lists!$J$17:$K$21,2),IF($M157=Lists!$H$3,IF($K157&lt;1,(($S157/$K157)*((1+'Inputs &amp; Summary'!$D$7)^AS$29)),((INT(AS$29/$K157)-INT((AS$29-1)/$K157))*$S157*((1+'Inputs &amp; Summary'!$D$7)^AS$29))),(_xlfn.WEIBULL.DIST(AS$29,$L157,$K157,FALSE)*$S157*((1+'Inputs &amp; Summary'!$D$7)^AS$29))),IF($M157=Lists!$H$3,IF($K157&lt;1,((($R157*(1-$E157)+$Q157*(1-$F157))/$K157)*((1+'Inputs &amp; Summary'!$D$7)^AS$29)),((INT(AS$29/$K157)-INT((AS$29-1)/$K157))*($R157*(1-$E157)+$Q157*(1-$F157))*((1+'Inputs &amp; Summary'!$D$7)^AS$29))),((_xlfn.WEIBULL.DIST(AS$29,$L157,$K157,FALSE)*($R157*(1-$E157)+$Q157*(1-$F157))*((1+'Inputs &amp; Summary'!$D$7)^AS$29))))))</f>
        <v>0</v>
      </c>
      <c r="AT157" s="114">
        <f>$D157*IF(AT$29&gt;'Inputs &amp; Summary'!$D$5,0,IF(AT$29&gt;VLOOKUP($G157,Lists!$J$17:$K$21,2),IF($M157=Lists!$H$3,IF($K157&lt;1,(($S157/$K157)*((1+'Inputs &amp; Summary'!$D$7)^AT$29)),((INT(AT$29/$K157)-INT((AT$29-1)/$K157))*$S157*((1+'Inputs &amp; Summary'!$D$7)^AT$29))),(_xlfn.WEIBULL.DIST(AT$29,$L157,$K157,FALSE)*$S157*((1+'Inputs &amp; Summary'!$D$7)^AT$29))),IF($M157=Lists!$H$3,IF($K157&lt;1,((($R157*(1-$E157)+$Q157*(1-$F157))/$K157)*((1+'Inputs &amp; Summary'!$D$7)^AT$29)),((INT(AT$29/$K157)-INT((AT$29-1)/$K157))*($R157*(1-$E157)+$Q157*(1-$F157))*((1+'Inputs &amp; Summary'!$D$7)^AT$29))),((_xlfn.WEIBULL.DIST(AT$29,$L157,$K157,FALSE)*($R157*(1-$E157)+$Q157*(1-$F157))*((1+'Inputs &amp; Summary'!$D$7)^AT$29))))))</f>
        <v>0</v>
      </c>
      <c r="AU157" s="114">
        <f>$D157*IF(AU$29&gt;'Inputs &amp; Summary'!$D$5,0,IF(AU$29&gt;VLOOKUP($G157,Lists!$J$17:$K$21,2),IF($M157=Lists!$H$3,IF($K157&lt;1,(($S157/$K157)*((1+'Inputs &amp; Summary'!$D$7)^AU$29)),((INT(AU$29/$K157)-INT((AU$29-1)/$K157))*$S157*((1+'Inputs &amp; Summary'!$D$7)^AU$29))),(_xlfn.WEIBULL.DIST(AU$29,$L157,$K157,FALSE)*$S157*((1+'Inputs &amp; Summary'!$D$7)^AU$29))),IF($M157=Lists!$H$3,IF($K157&lt;1,((($R157*(1-$E157)+$Q157*(1-$F157))/$K157)*((1+'Inputs &amp; Summary'!$D$7)^AU$29)),((INT(AU$29/$K157)-INT((AU$29-1)/$K157))*($R157*(1-$E157)+$Q157*(1-$F157))*((1+'Inputs &amp; Summary'!$D$7)^AU$29))),((_xlfn.WEIBULL.DIST(AU$29,$L157,$K157,FALSE)*($R157*(1-$E157)+$Q157*(1-$F157))*((1+'Inputs &amp; Summary'!$D$7)^AU$29))))))</f>
        <v>0</v>
      </c>
      <c r="AV157" s="114">
        <f>$D157*IF(AV$29&gt;'Inputs &amp; Summary'!$D$5,0,IF(AV$29&gt;VLOOKUP($G157,Lists!$J$17:$K$21,2),IF($M157=Lists!$H$3,IF($K157&lt;1,(($S157/$K157)*((1+'Inputs &amp; Summary'!$D$7)^AV$29)),((INT(AV$29/$K157)-INT((AV$29-1)/$K157))*$S157*((1+'Inputs &amp; Summary'!$D$7)^AV$29))),(_xlfn.WEIBULL.DIST(AV$29,$L157,$K157,FALSE)*$S157*((1+'Inputs &amp; Summary'!$D$7)^AV$29))),IF($M157=Lists!$H$3,IF($K157&lt;1,((($R157*(1-$E157)+$Q157*(1-$F157))/$K157)*((1+'Inputs &amp; Summary'!$D$7)^AV$29)),((INT(AV$29/$K157)-INT((AV$29-1)/$K157))*($R157*(1-$E157)+$Q157*(1-$F157))*((1+'Inputs &amp; Summary'!$D$7)^AV$29))),((_xlfn.WEIBULL.DIST(AV$29,$L157,$K157,FALSE)*($R157*(1-$E157)+$Q157*(1-$F157))*((1+'Inputs &amp; Summary'!$D$7)^AV$29))))))</f>
        <v>0</v>
      </c>
      <c r="AW157" s="114">
        <f>$D157*IF(AW$29&gt;'Inputs &amp; Summary'!$D$5,0,IF(AW$29&gt;VLOOKUP($G157,Lists!$J$17:$K$21,2),IF($M157=Lists!$H$3,IF($K157&lt;1,(($S157/$K157)*((1+'Inputs &amp; Summary'!$D$7)^AW$29)),((INT(AW$29/$K157)-INT((AW$29-1)/$K157))*$S157*((1+'Inputs &amp; Summary'!$D$7)^AW$29))),(_xlfn.WEIBULL.DIST(AW$29,$L157,$K157,FALSE)*$S157*((1+'Inputs &amp; Summary'!$D$7)^AW$29))),IF($M157=Lists!$H$3,IF($K157&lt;1,((($R157*(1-$E157)+$Q157*(1-$F157))/$K157)*((1+'Inputs &amp; Summary'!$D$7)^AW$29)),((INT(AW$29/$K157)-INT((AW$29-1)/$K157))*($R157*(1-$E157)+$Q157*(1-$F157))*((1+'Inputs &amp; Summary'!$D$7)^AW$29))),((_xlfn.WEIBULL.DIST(AW$29,$L157,$K157,FALSE)*($R157*(1-$E157)+$Q157*(1-$F157))*((1+'Inputs &amp; Summary'!$D$7)^AW$29))))))</f>
        <v>0</v>
      </c>
      <c r="AX157" s="114">
        <f>$D157*IF(AX$29&gt;'Inputs &amp; Summary'!$D$5,0,IF(AX$29&gt;VLOOKUP($G157,Lists!$J$17:$K$21,2),IF($M157=Lists!$H$3,IF($K157&lt;1,(($S157/$K157)*((1+'Inputs &amp; Summary'!$D$7)^AX$29)),((INT(AX$29/$K157)-INT((AX$29-1)/$K157))*$S157*((1+'Inputs &amp; Summary'!$D$7)^AX$29))),(_xlfn.WEIBULL.DIST(AX$29,$L157,$K157,FALSE)*$S157*((1+'Inputs &amp; Summary'!$D$7)^AX$29))),IF($M157=Lists!$H$3,IF($K157&lt;1,((($R157*(1-$E157)+$Q157*(1-$F157))/$K157)*((1+'Inputs &amp; Summary'!$D$7)^AX$29)),((INT(AX$29/$K157)-INT((AX$29-1)/$K157))*($R157*(1-$E157)+$Q157*(1-$F157))*((1+'Inputs &amp; Summary'!$D$7)^AX$29))),((_xlfn.WEIBULL.DIST(AX$29,$L157,$K157,FALSE)*($R157*(1-$E157)+$Q157*(1-$F157))*((1+'Inputs &amp; Summary'!$D$7)^AX$29))))))</f>
        <v>0</v>
      </c>
      <c r="AY157" s="114">
        <f>$D157*IF(AY$29&gt;'Inputs &amp; Summary'!$D$5,0,IF(AY$29&gt;VLOOKUP($G157,Lists!$J$17:$K$21,2),IF($M157=Lists!$H$3,IF($K157&lt;1,(($S157/$K157)*((1+'Inputs &amp; Summary'!$D$7)^AY$29)),((INT(AY$29/$K157)-INT((AY$29-1)/$K157))*$S157*((1+'Inputs &amp; Summary'!$D$7)^AY$29))),(_xlfn.WEIBULL.DIST(AY$29,$L157,$K157,FALSE)*$S157*((1+'Inputs &amp; Summary'!$D$7)^AY$29))),IF($M157=Lists!$H$3,IF($K157&lt;1,((($R157*(1-$E157)+$Q157*(1-$F157))/$K157)*((1+'Inputs &amp; Summary'!$D$7)^AY$29)),((INT(AY$29/$K157)-INT((AY$29-1)/$K157))*($R157*(1-$E157)+$Q157*(1-$F157))*((1+'Inputs &amp; Summary'!$D$7)^AY$29))),((_xlfn.WEIBULL.DIST(AY$29,$L157,$K157,FALSE)*($R157*(1-$E157)+$Q157*(1-$F157))*((1+'Inputs &amp; Summary'!$D$7)^AY$29))))))</f>
        <v>0</v>
      </c>
      <c r="AZ157" s="114">
        <f>$D157*IF(AZ$29&gt;'Inputs &amp; Summary'!$D$5,0,IF(AZ$29&gt;VLOOKUP($G157,Lists!$J$17:$K$21,2),IF($M157=Lists!$H$3,IF($K157&lt;1,(($S157/$K157)*((1+'Inputs &amp; Summary'!$D$7)^AZ$29)),((INT(AZ$29/$K157)-INT((AZ$29-1)/$K157))*$S157*((1+'Inputs &amp; Summary'!$D$7)^AZ$29))),(_xlfn.WEIBULL.DIST(AZ$29,$L157,$K157,FALSE)*$S157*((1+'Inputs &amp; Summary'!$D$7)^AZ$29))),IF($M157=Lists!$H$3,IF($K157&lt;1,((($R157*(1-$E157)+$Q157*(1-$F157))/$K157)*((1+'Inputs &amp; Summary'!$D$7)^AZ$29)),((INT(AZ$29/$K157)-INT((AZ$29-1)/$K157))*($R157*(1-$E157)+$Q157*(1-$F157))*((1+'Inputs &amp; Summary'!$D$7)^AZ$29))),((_xlfn.WEIBULL.DIST(AZ$29,$L157,$K157,FALSE)*($R157*(1-$E157)+$Q157*(1-$F157))*((1+'Inputs &amp; Summary'!$D$7)^AZ$29))))))</f>
        <v>0</v>
      </c>
      <c r="BA157" s="114">
        <f>$D157*IF(BA$29&gt;'Inputs &amp; Summary'!$D$5,0,IF(BA$29&gt;VLOOKUP($G157,Lists!$J$17:$K$21,2),IF($M157=Lists!$H$3,IF($K157&lt;1,(($S157/$K157)*((1+'Inputs &amp; Summary'!$D$7)^BA$29)),((INT(BA$29/$K157)-INT((BA$29-1)/$K157))*$S157*((1+'Inputs &amp; Summary'!$D$7)^BA$29))),(_xlfn.WEIBULL.DIST(BA$29,$L157,$K157,FALSE)*$S157*((1+'Inputs &amp; Summary'!$D$7)^BA$29))),IF($M157=Lists!$H$3,IF($K157&lt;1,((($R157*(1-$E157)+$Q157*(1-$F157))/$K157)*((1+'Inputs &amp; Summary'!$D$7)^BA$29)),((INT(BA$29/$K157)-INT((BA$29-1)/$K157))*($R157*(1-$E157)+$Q157*(1-$F157))*((1+'Inputs &amp; Summary'!$D$7)^BA$29))),((_xlfn.WEIBULL.DIST(BA$29,$L157,$K157,FALSE)*($R157*(1-$E157)+$Q157*(1-$F157))*((1+'Inputs &amp; Summary'!$D$7)^BA$29))))))</f>
        <v>0</v>
      </c>
      <c r="BB157" s="114">
        <f>$D157*IF(BB$29&gt;'Inputs &amp; Summary'!$D$5,0,IF(BB$29&gt;VLOOKUP($G157,Lists!$J$17:$K$21,2),IF($M157=Lists!$H$3,IF($K157&lt;1,(($S157/$K157)*((1+'Inputs &amp; Summary'!$D$7)^BB$29)),((INT(BB$29/$K157)-INT((BB$29-1)/$K157))*$S157*((1+'Inputs &amp; Summary'!$D$7)^BB$29))),(_xlfn.WEIBULL.DIST(BB$29,$L157,$K157,FALSE)*$S157*((1+'Inputs &amp; Summary'!$D$7)^BB$29))),IF($M157=Lists!$H$3,IF($K157&lt;1,((($R157*(1-$E157)+$Q157*(1-$F157))/$K157)*((1+'Inputs &amp; Summary'!$D$7)^BB$29)),((INT(BB$29/$K157)-INT((BB$29-1)/$K157))*($R157*(1-$E157)+$Q157*(1-$F157))*((1+'Inputs &amp; Summary'!$D$7)^BB$29))),((_xlfn.WEIBULL.DIST(BB$29,$L157,$K157,FALSE)*($R157*(1-$E157)+$Q157*(1-$F157))*((1+'Inputs &amp; Summary'!$D$7)^BB$29))))))</f>
        <v>0</v>
      </c>
      <c r="BC157" s="114">
        <f>$D157*IF(BC$29&gt;'Inputs &amp; Summary'!$D$5,0,IF(BC$29&gt;VLOOKUP($G157,Lists!$J$17:$K$21,2),IF($M157=Lists!$H$3,IF($K157&lt;1,(($S157/$K157)*((1+'Inputs &amp; Summary'!$D$7)^BC$29)),((INT(BC$29/$K157)-INT((BC$29-1)/$K157))*$S157*((1+'Inputs &amp; Summary'!$D$7)^BC$29))),(_xlfn.WEIBULL.DIST(BC$29,$L157,$K157,FALSE)*$S157*((1+'Inputs &amp; Summary'!$D$7)^BC$29))),IF($M157=Lists!$H$3,IF($K157&lt;1,((($R157*(1-$E157)+$Q157*(1-$F157))/$K157)*((1+'Inputs &amp; Summary'!$D$7)^BC$29)),((INT(BC$29/$K157)-INT((BC$29-1)/$K157))*($R157*(1-$E157)+$Q157*(1-$F157))*((1+'Inputs &amp; Summary'!$D$7)^BC$29))),((_xlfn.WEIBULL.DIST(BC$29,$L157,$K157,FALSE)*($R157*(1-$E157)+$Q157*(1-$F157))*((1+'Inputs &amp; Summary'!$D$7)^BC$29))))))</f>
        <v>0</v>
      </c>
      <c r="BD157" s="114">
        <f>$D157*IF(BD$29&gt;'Inputs &amp; Summary'!$D$5,0,IF(BD$29&gt;VLOOKUP($G157,Lists!$J$17:$K$21,2),IF($M157=Lists!$H$3,IF($K157&lt;1,(($S157/$K157)*((1+'Inputs &amp; Summary'!$D$7)^BD$29)),((INT(BD$29/$K157)-INT((BD$29-1)/$K157))*$S157*((1+'Inputs &amp; Summary'!$D$7)^BD$29))),(_xlfn.WEIBULL.DIST(BD$29,$L157,$K157,FALSE)*$S157*((1+'Inputs &amp; Summary'!$D$7)^BD$29))),IF($M157=Lists!$H$3,IF($K157&lt;1,((($R157*(1-$E157)+$Q157*(1-$F157))/$K157)*((1+'Inputs &amp; Summary'!$D$7)^BD$29)),((INT(BD$29/$K157)-INT((BD$29-1)/$K157))*($R157*(1-$E157)+$Q157*(1-$F157))*((1+'Inputs &amp; Summary'!$D$7)^BD$29))),((_xlfn.WEIBULL.DIST(BD$29,$L157,$K157,FALSE)*($R157*(1-$E157)+$Q157*(1-$F157))*((1+'Inputs &amp; Summary'!$D$7)^BD$29))))))</f>
        <v>0</v>
      </c>
      <c r="BE157" s="114">
        <f>$D157*IF(BE$29&gt;'Inputs &amp; Summary'!$D$5,0,IF(BE$29&gt;VLOOKUP($G157,Lists!$J$17:$K$21,2),IF($M157=Lists!$H$3,IF($K157&lt;1,(($S157/$K157)*((1+'Inputs &amp; Summary'!$D$7)^BE$29)),((INT(BE$29/$K157)-INT((BE$29-1)/$K157))*$S157*((1+'Inputs &amp; Summary'!$D$7)^BE$29))),(_xlfn.WEIBULL.DIST(BE$29,$L157,$K157,FALSE)*$S157*((1+'Inputs &amp; Summary'!$D$7)^BE$29))),IF($M157=Lists!$H$3,IF($K157&lt;1,((($R157*(1-$E157)+$Q157*(1-$F157))/$K157)*((1+'Inputs &amp; Summary'!$D$7)^BE$29)),((INT(BE$29/$K157)-INT((BE$29-1)/$K157))*($R157*(1-$E157)+$Q157*(1-$F157))*((1+'Inputs &amp; Summary'!$D$7)^BE$29))),((_xlfn.WEIBULL.DIST(BE$29,$L157,$K157,FALSE)*($R157*(1-$E157)+$Q157*(1-$F157))*((1+'Inputs &amp; Summary'!$D$7)^BE$29))))))</f>
        <v>0</v>
      </c>
      <c r="BF157" s="114">
        <f>$D157*IF(BF$29&gt;'Inputs &amp; Summary'!$D$5,0,IF(BF$29&gt;VLOOKUP($G157,Lists!$J$17:$K$21,2),IF($M157=Lists!$H$3,IF($K157&lt;1,(($S157/$K157)*((1+'Inputs &amp; Summary'!$D$7)^BF$29)),((INT(BF$29/$K157)-INT((BF$29-1)/$K157))*$S157*((1+'Inputs &amp; Summary'!$D$7)^BF$29))),(_xlfn.WEIBULL.DIST(BF$29,$L157,$K157,FALSE)*$S157*((1+'Inputs &amp; Summary'!$D$7)^BF$29))),IF($M157=Lists!$H$3,IF($K157&lt;1,((($R157*(1-$E157)+$Q157*(1-$F157))/$K157)*((1+'Inputs &amp; Summary'!$D$7)^BF$29)),((INT(BF$29/$K157)-INT((BF$29-1)/$K157))*($R157*(1-$E157)+$Q157*(1-$F157))*((1+'Inputs &amp; Summary'!$D$7)^BF$29))),((_xlfn.WEIBULL.DIST(BF$29,$L157,$K157,FALSE)*($R157*(1-$E157)+$Q157*(1-$F157))*((1+'Inputs &amp; Summary'!$D$7)^BF$29))))))</f>
        <v>0</v>
      </c>
      <c r="BG157" s="114">
        <f>$D157*IF(BG$29&gt;'Inputs &amp; Summary'!$D$5,0,IF(BG$29&gt;VLOOKUP($G157,Lists!$J$17:$K$21,2),IF($M157=Lists!$H$3,IF($K157&lt;1,(($S157/$K157)*((1+'Inputs &amp; Summary'!$D$7)^BG$29)),((INT(BG$29/$K157)-INT((BG$29-1)/$K157))*$S157*((1+'Inputs &amp; Summary'!$D$7)^BG$29))),(_xlfn.WEIBULL.DIST(BG$29,$L157,$K157,FALSE)*$S157*((1+'Inputs &amp; Summary'!$D$7)^BG$29))),IF($M157=Lists!$H$3,IF($K157&lt;1,((($R157*(1-$E157)+$Q157*(1-$F157))/$K157)*((1+'Inputs &amp; Summary'!$D$7)^BG$29)),((INT(BG$29/$K157)-INT((BG$29-1)/$K157))*($R157*(1-$E157)+$Q157*(1-$F157))*((1+'Inputs &amp; Summary'!$D$7)^BG$29))),((_xlfn.WEIBULL.DIST(BG$29,$L157,$K157,FALSE)*($R157*(1-$E157)+$Q157*(1-$F157))*((1+'Inputs &amp; Summary'!$D$7)^BG$29))))))</f>
        <v>0</v>
      </c>
      <c r="BH157" s="114">
        <f>$D157*IF(BH$29&gt;'Inputs &amp; Summary'!$D$5,0,IF(BH$29&gt;VLOOKUP($G157,Lists!$J$17:$K$21,2),IF($M157=Lists!$H$3,IF($K157&lt;1,(($S157/$K157)*((1+'Inputs &amp; Summary'!$D$7)^BH$29)),((INT(BH$29/$K157)-INT((BH$29-1)/$K157))*$S157*((1+'Inputs &amp; Summary'!$D$7)^BH$29))),(_xlfn.WEIBULL.DIST(BH$29,$L157,$K157,FALSE)*$S157*((1+'Inputs &amp; Summary'!$D$7)^BH$29))),IF($M157=Lists!$H$3,IF($K157&lt;1,((($R157*(1-$E157)+$Q157*(1-$F157))/$K157)*((1+'Inputs &amp; Summary'!$D$7)^BH$29)),((INT(BH$29/$K157)-INT((BH$29-1)/$K157))*($R157*(1-$E157)+$Q157*(1-$F157))*((1+'Inputs &amp; Summary'!$D$7)^BH$29))),((_xlfn.WEIBULL.DIST(BH$29,$L157,$K157,FALSE)*($R157*(1-$E157)+$Q157*(1-$F157))*((1+'Inputs &amp; Summary'!$D$7)^BH$29))))))</f>
        <v>0</v>
      </c>
      <c r="BI157" s="114">
        <f>$D157*IF(BI$29&gt;'Inputs &amp; Summary'!$D$5,0,IF(BI$29&gt;VLOOKUP($G157,Lists!$J$17:$K$21,2),IF($M157=Lists!$H$3,IF($K157&lt;1,(($S157/$K157)*((1+'Inputs &amp; Summary'!$D$7)^BI$29)),((INT(BI$29/$K157)-INT((BI$29-1)/$K157))*$S157*((1+'Inputs &amp; Summary'!$D$7)^BI$29))),(_xlfn.WEIBULL.DIST(BI$29,$L157,$K157,FALSE)*$S157*((1+'Inputs &amp; Summary'!$D$7)^BI$29))),IF($M157=Lists!$H$3,IF($K157&lt;1,((($R157*(1-$E157)+$Q157*(1-$F157))/$K157)*((1+'Inputs &amp; Summary'!$D$7)^BI$29)),((INT(BI$29/$K157)-INT((BI$29-1)/$K157))*($R157*(1-$E157)+$Q157*(1-$F157))*((1+'Inputs &amp; Summary'!$D$7)^BI$29))),((_xlfn.WEIBULL.DIST(BI$29,$L157,$K157,FALSE)*($R157*(1-$E157)+$Q157*(1-$F157))*((1+'Inputs &amp; Summary'!$D$7)^BI$29))))))</f>
        <v>0</v>
      </c>
      <c r="BJ157" s="114">
        <f>$D157*IF(BJ$29&gt;'Inputs &amp; Summary'!$D$5,0,IF(BJ$29&gt;VLOOKUP($G157,Lists!$J$17:$K$21,2),IF($M157=Lists!$H$3,IF($K157&lt;1,(($S157/$K157)*((1+'Inputs &amp; Summary'!$D$7)^BJ$29)),((INT(BJ$29/$K157)-INT((BJ$29-1)/$K157))*$S157*((1+'Inputs &amp; Summary'!$D$7)^BJ$29))),(_xlfn.WEIBULL.DIST(BJ$29,$L157,$K157,FALSE)*$S157*((1+'Inputs &amp; Summary'!$D$7)^BJ$29))),IF($M157=Lists!$H$3,IF($K157&lt;1,((($R157*(1-$E157)+$Q157*(1-$F157))/$K157)*((1+'Inputs &amp; Summary'!$D$7)^BJ$29)),((INT(BJ$29/$K157)-INT((BJ$29-1)/$K157))*($R157*(1-$E157)+$Q157*(1-$F157))*((1+'Inputs &amp; Summary'!$D$7)^BJ$29))),((_xlfn.WEIBULL.DIST(BJ$29,$L157,$K157,FALSE)*($R157*(1-$E157)+$Q157*(1-$F157))*((1+'Inputs &amp; Summary'!$D$7)^BJ$29))))))</f>
        <v>0</v>
      </c>
      <c r="BK157" s="114">
        <f>$D157*IF(BK$29&gt;'Inputs &amp; Summary'!$D$5,0,IF(BK$29&gt;VLOOKUP($G157,Lists!$J$17:$K$21,2),IF($M157=Lists!$H$3,IF($K157&lt;1,(($S157/$K157)*((1+'Inputs &amp; Summary'!$D$7)^BK$29)),((INT(BK$29/$K157)-INT((BK$29-1)/$K157))*$S157*((1+'Inputs &amp; Summary'!$D$7)^BK$29))),(_xlfn.WEIBULL.DIST(BK$29,$L157,$K157,FALSE)*$S157*((1+'Inputs &amp; Summary'!$D$7)^BK$29))),IF($M157=Lists!$H$3,IF($K157&lt;1,((($R157*(1-$E157)+$Q157*(1-$F157))/$K157)*((1+'Inputs &amp; Summary'!$D$7)^BK$29)),((INT(BK$29/$K157)-INT((BK$29-1)/$K157))*($R157*(1-$E157)+$Q157*(1-$F157))*((1+'Inputs &amp; Summary'!$D$7)^BK$29))),((_xlfn.WEIBULL.DIST(BK$29,$L157,$K157,FALSE)*($R157*(1-$E157)+$Q157*(1-$F157))*((1+'Inputs &amp; Summary'!$D$7)^BK$29))))))</f>
        <v>0</v>
      </c>
      <c r="BL157" s="114">
        <f>$D157*IF(BL$29&gt;'Inputs &amp; Summary'!$D$5,0,IF(BL$29&gt;VLOOKUP($G157,Lists!$J$17:$K$21,2),IF($M157=Lists!$H$3,IF($K157&lt;1,(($S157/$K157)*((1+'Inputs &amp; Summary'!$D$7)^BL$29)),((INT(BL$29/$K157)-INT((BL$29-1)/$K157))*$S157*((1+'Inputs &amp; Summary'!$D$7)^BL$29))),(_xlfn.WEIBULL.DIST(BL$29,$L157,$K157,FALSE)*$S157*((1+'Inputs &amp; Summary'!$D$7)^BL$29))),IF($M157=Lists!$H$3,IF($K157&lt;1,((($R157*(1-$E157)+$Q157*(1-$F157))/$K157)*((1+'Inputs &amp; Summary'!$D$7)^BL$29)),((INT(BL$29/$K157)-INT((BL$29-1)/$K157))*($R157*(1-$E157)+$Q157*(1-$F157))*((1+'Inputs &amp; Summary'!$D$7)^BL$29))),((_xlfn.WEIBULL.DIST(BL$29,$L157,$K157,FALSE)*($R157*(1-$E157)+$Q157*(1-$F157))*((1+'Inputs &amp; Summary'!$D$7)^BL$29))))))</f>
        <v>0</v>
      </c>
    </row>
    <row r="158" spans="1:64" ht="57.6" x14ac:dyDescent="0.3">
      <c r="A158" s="79" t="s">
        <v>175</v>
      </c>
      <c r="B158" s="33" t="s">
        <v>151</v>
      </c>
      <c r="C158" s="33" t="s">
        <v>141</v>
      </c>
      <c r="D158" s="68">
        <v>0</v>
      </c>
      <c r="E158" s="68">
        <v>0</v>
      </c>
      <c r="F158" s="68">
        <v>0</v>
      </c>
      <c r="G158" s="213" t="s">
        <v>433</v>
      </c>
      <c r="H158" s="34"/>
      <c r="I158" s="34" t="s">
        <v>272</v>
      </c>
      <c r="J158" s="33">
        <f>VLOOKUP(I158,'Labor Rates'!$A$1:$B$16,2)</f>
        <v>16.66346153846154</v>
      </c>
      <c r="K158" s="35">
        <v>0.08</v>
      </c>
      <c r="L158" s="35">
        <v>1</v>
      </c>
      <c r="M158" s="33" t="s">
        <v>259</v>
      </c>
      <c r="N158" s="84">
        <v>1</v>
      </c>
      <c r="O158" s="35">
        <v>0.5</v>
      </c>
      <c r="P158" s="5">
        <v>0</v>
      </c>
      <c r="Q158" s="73">
        <f t="shared" si="21"/>
        <v>8.3317307692307701</v>
      </c>
      <c r="R158" s="73">
        <f t="shared" si="22"/>
        <v>0</v>
      </c>
      <c r="S158" s="74">
        <f t="shared" ref="S158" si="26">D158*(R158+Q158)</f>
        <v>0</v>
      </c>
      <c r="T158" s="88"/>
      <c r="U158" s="80"/>
      <c r="V158" s="87">
        <f t="shared" si="24"/>
        <v>0</v>
      </c>
      <c r="W158" s="87">
        <f>NPV('Inputs &amp; Summary'!$D$6,Y158:BL158)</f>
        <v>0</v>
      </c>
      <c r="X158" s="90">
        <f t="shared" ref="X158" si="27">W158/SUM($W$30:$W$158)</f>
        <v>0</v>
      </c>
      <c r="Y158" s="114">
        <f>$D158*IF(Y$29&gt;'Inputs &amp; Summary'!$D$5,0,IF(Y$29&gt;VLOOKUP($G158,Lists!$J$17:$K$21,2),IF($M158=Lists!$H$3,IF($K158&lt;1,(($S158/$K158)*((1+'Inputs &amp; Summary'!$D$7)^Y$29)),((INT(Y$29/$K158)-INT((Y$29-1)/$K158))*$S158*((1+'Inputs &amp; Summary'!$D$7)^Y$29))),(_xlfn.WEIBULL.DIST(Y$29,$L158,$K158,FALSE)*$S158*((1+'Inputs &amp; Summary'!$D$7)^Y$29))),IF($M158=Lists!$H$3,IF($K158&lt;1,((($R158*(1-$E158)+$Q158*(1-$F158))/$K158)*((1+'Inputs &amp; Summary'!$D$7)^Y$29)),((INT(Y$29/$K158)-INT((Y$29-1)/$K158))*($R158*(1-$E158)+$Q158*(1-$F158))*((1+'Inputs &amp; Summary'!$D$7)^Y$29))),((_xlfn.WEIBULL.DIST(Y$29,$L158,$K158,FALSE)*($R158*(1-$E158)+$Q158*(1-$F158))*((1+'Inputs &amp; Summary'!$D$7)^Y$29))))))</f>
        <v>0</v>
      </c>
      <c r="Z158" s="114">
        <f>$D158*IF(Z$29&gt;'Inputs &amp; Summary'!$D$5,0,IF(Z$29&gt;VLOOKUP($G158,Lists!$J$17:$K$21,2),IF($M158=Lists!$H$3,IF($K158&lt;1,(($S158/$K158)*((1+'Inputs &amp; Summary'!$D$7)^Z$29)),((INT(Z$29/$K158)-INT((Z$29-1)/$K158))*$S158*((1+'Inputs &amp; Summary'!$D$7)^Z$29))),(_xlfn.WEIBULL.DIST(Z$29,$L158,$K158,FALSE)*$S158*((1+'Inputs &amp; Summary'!$D$7)^Z$29))),IF($M158=Lists!$H$3,IF($K158&lt;1,((($R158*(1-$E158)+$Q158*(1-$F158))/$K158)*((1+'Inputs &amp; Summary'!$D$7)^Z$29)),((INT(Z$29/$K158)-INT((Z$29-1)/$K158))*($R158*(1-$E158)+$Q158*(1-$F158))*((1+'Inputs &amp; Summary'!$D$7)^Z$29))),((_xlfn.WEIBULL.DIST(Z$29,$L158,$K158,FALSE)*($R158*(1-$E158)+$Q158*(1-$F158))*((1+'Inputs &amp; Summary'!$D$7)^Z$29))))))</f>
        <v>0</v>
      </c>
      <c r="AA158" s="114">
        <f>$D158*IF(AA$29&gt;'Inputs &amp; Summary'!$D$5,0,IF(AA$29&gt;VLOOKUP($G158,Lists!$J$17:$K$21,2),IF($M158=Lists!$H$3,IF($K158&lt;1,(($S158/$K158)*((1+'Inputs &amp; Summary'!$D$7)^AA$29)),((INT(AA$29/$K158)-INT((AA$29-1)/$K158))*$S158*((1+'Inputs &amp; Summary'!$D$7)^AA$29))),(_xlfn.WEIBULL.DIST(AA$29,$L158,$K158,FALSE)*$S158*((1+'Inputs &amp; Summary'!$D$7)^AA$29))),IF($M158=Lists!$H$3,IF($K158&lt;1,((($R158*(1-$E158)+$Q158*(1-$F158))/$K158)*((1+'Inputs &amp; Summary'!$D$7)^AA$29)),((INT(AA$29/$K158)-INT((AA$29-1)/$K158))*($R158*(1-$E158)+$Q158*(1-$F158))*((1+'Inputs &amp; Summary'!$D$7)^AA$29))),((_xlfn.WEIBULL.DIST(AA$29,$L158,$K158,FALSE)*($R158*(1-$E158)+$Q158*(1-$F158))*((1+'Inputs &amp; Summary'!$D$7)^AA$29))))))</f>
        <v>0</v>
      </c>
      <c r="AB158" s="114">
        <f>$D158*IF(AB$29&gt;'Inputs &amp; Summary'!$D$5,0,IF(AB$29&gt;VLOOKUP($G158,Lists!$J$17:$K$21,2),IF($M158=Lists!$H$3,IF($K158&lt;1,(($S158/$K158)*((1+'Inputs &amp; Summary'!$D$7)^AB$29)),((INT(AB$29/$K158)-INT((AB$29-1)/$K158))*$S158*((1+'Inputs &amp; Summary'!$D$7)^AB$29))),(_xlfn.WEIBULL.DIST(AB$29,$L158,$K158,FALSE)*$S158*((1+'Inputs &amp; Summary'!$D$7)^AB$29))),IF($M158=Lists!$H$3,IF($K158&lt;1,((($R158*(1-$E158)+$Q158*(1-$F158))/$K158)*((1+'Inputs &amp; Summary'!$D$7)^AB$29)),((INT(AB$29/$K158)-INT((AB$29-1)/$K158))*($R158*(1-$E158)+$Q158*(1-$F158))*((1+'Inputs &amp; Summary'!$D$7)^AB$29))),((_xlfn.WEIBULL.DIST(AB$29,$L158,$K158,FALSE)*($R158*(1-$E158)+$Q158*(1-$F158))*((1+'Inputs &amp; Summary'!$D$7)^AB$29))))))</f>
        <v>0</v>
      </c>
      <c r="AC158" s="114">
        <f>$D158*IF(AC$29&gt;'Inputs &amp; Summary'!$D$5,0,IF(AC$29&gt;VLOOKUP($G158,Lists!$J$17:$K$21,2),IF($M158=Lists!$H$3,IF($K158&lt;1,(($S158/$K158)*((1+'Inputs &amp; Summary'!$D$7)^AC$29)),((INT(AC$29/$K158)-INT((AC$29-1)/$K158))*$S158*((1+'Inputs &amp; Summary'!$D$7)^AC$29))),(_xlfn.WEIBULL.DIST(AC$29,$L158,$K158,FALSE)*$S158*((1+'Inputs &amp; Summary'!$D$7)^AC$29))),IF($M158=Lists!$H$3,IF($K158&lt;1,((($R158*(1-$E158)+$Q158*(1-$F158))/$K158)*((1+'Inputs &amp; Summary'!$D$7)^AC$29)),((INT(AC$29/$K158)-INT((AC$29-1)/$K158))*($R158*(1-$E158)+$Q158*(1-$F158))*((1+'Inputs &amp; Summary'!$D$7)^AC$29))),((_xlfn.WEIBULL.DIST(AC$29,$L158,$K158,FALSE)*($R158*(1-$E158)+$Q158*(1-$F158))*((1+'Inputs &amp; Summary'!$D$7)^AC$29))))))</f>
        <v>0</v>
      </c>
      <c r="AD158" s="114">
        <f>$D158*IF(AD$29&gt;'Inputs &amp; Summary'!$D$5,0,IF(AD$29&gt;VLOOKUP($G158,Lists!$J$17:$K$21,2),IF($M158=Lists!$H$3,IF($K158&lt;1,(($S158/$K158)*((1+'Inputs &amp; Summary'!$D$7)^AD$29)),((INT(AD$29/$K158)-INT((AD$29-1)/$K158))*$S158*((1+'Inputs &amp; Summary'!$D$7)^AD$29))),(_xlfn.WEIBULL.DIST(AD$29,$L158,$K158,FALSE)*$S158*((1+'Inputs &amp; Summary'!$D$7)^AD$29))),IF($M158=Lists!$H$3,IF($K158&lt;1,((($R158*(1-$E158)+$Q158*(1-$F158))/$K158)*((1+'Inputs &amp; Summary'!$D$7)^AD$29)),((INT(AD$29/$K158)-INT((AD$29-1)/$K158))*($R158*(1-$E158)+$Q158*(1-$F158))*((1+'Inputs &amp; Summary'!$D$7)^AD$29))),((_xlfn.WEIBULL.DIST(AD$29,$L158,$K158,FALSE)*($R158*(1-$E158)+$Q158*(1-$F158))*((1+'Inputs &amp; Summary'!$D$7)^AD$29))))))</f>
        <v>0</v>
      </c>
      <c r="AE158" s="114">
        <f>$D158*IF(AE$29&gt;'Inputs &amp; Summary'!$D$5,0,IF(AE$29&gt;VLOOKUP($G158,Lists!$J$17:$K$21,2),IF($M158=Lists!$H$3,IF($K158&lt;1,(($S158/$K158)*((1+'Inputs &amp; Summary'!$D$7)^AE$29)),((INT(AE$29/$K158)-INT((AE$29-1)/$K158))*$S158*((1+'Inputs &amp; Summary'!$D$7)^AE$29))),(_xlfn.WEIBULL.DIST(AE$29,$L158,$K158,FALSE)*$S158*((1+'Inputs &amp; Summary'!$D$7)^AE$29))),IF($M158=Lists!$H$3,IF($K158&lt;1,((($R158*(1-$E158)+$Q158*(1-$F158))/$K158)*((1+'Inputs &amp; Summary'!$D$7)^AE$29)),((INT(AE$29/$K158)-INT((AE$29-1)/$K158))*($R158*(1-$E158)+$Q158*(1-$F158))*((1+'Inputs &amp; Summary'!$D$7)^AE$29))),((_xlfn.WEIBULL.DIST(AE$29,$L158,$K158,FALSE)*($R158*(1-$E158)+$Q158*(1-$F158))*((1+'Inputs &amp; Summary'!$D$7)^AE$29))))))</f>
        <v>0</v>
      </c>
      <c r="AF158" s="114">
        <f>$D158*IF(AF$29&gt;'Inputs &amp; Summary'!$D$5,0,IF(AF$29&gt;VLOOKUP($G158,Lists!$J$17:$K$21,2),IF($M158=Lists!$H$3,IF($K158&lt;1,(($S158/$K158)*((1+'Inputs &amp; Summary'!$D$7)^AF$29)),((INT(AF$29/$K158)-INT((AF$29-1)/$K158))*$S158*((1+'Inputs &amp; Summary'!$D$7)^AF$29))),(_xlfn.WEIBULL.DIST(AF$29,$L158,$K158,FALSE)*$S158*((1+'Inputs &amp; Summary'!$D$7)^AF$29))),IF($M158=Lists!$H$3,IF($K158&lt;1,((($R158*(1-$E158)+$Q158*(1-$F158))/$K158)*((1+'Inputs &amp; Summary'!$D$7)^AF$29)),((INT(AF$29/$K158)-INT((AF$29-1)/$K158))*($R158*(1-$E158)+$Q158*(1-$F158))*((1+'Inputs &amp; Summary'!$D$7)^AF$29))),((_xlfn.WEIBULL.DIST(AF$29,$L158,$K158,FALSE)*($R158*(1-$E158)+$Q158*(1-$F158))*((1+'Inputs &amp; Summary'!$D$7)^AF$29))))))</f>
        <v>0</v>
      </c>
      <c r="AG158" s="114">
        <f>$D158*IF(AG$29&gt;'Inputs &amp; Summary'!$D$5,0,IF(AG$29&gt;VLOOKUP($G158,Lists!$J$17:$K$21,2),IF($M158=Lists!$H$3,IF($K158&lt;1,(($S158/$K158)*((1+'Inputs &amp; Summary'!$D$7)^AG$29)),((INT(AG$29/$K158)-INT((AG$29-1)/$K158))*$S158*((1+'Inputs &amp; Summary'!$D$7)^AG$29))),(_xlfn.WEIBULL.DIST(AG$29,$L158,$K158,FALSE)*$S158*((1+'Inputs &amp; Summary'!$D$7)^AG$29))),IF($M158=Lists!$H$3,IF($K158&lt;1,((($R158*(1-$E158)+$Q158*(1-$F158))/$K158)*((1+'Inputs &amp; Summary'!$D$7)^AG$29)),((INT(AG$29/$K158)-INT((AG$29-1)/$K158))*($R158*(1-$E158)+$Q158*(1-$F158))*((1+'Inputs &amp; Summary'!$D$7)^AG$29))),((_xlfn.WEIBULL.DIST(AG$29,$L158,$K158,FALSE)*($R158*(1-$E158)+$Q158*(1-$F158))*((1+'Inputs &amp; Summary'!$D$7)^AG$29))))))</f>
        <v>0</v>
      </c>
      <c r="AH158" s="114">
        <f>$D158*IF(AH$29&gt;'Inputs &amp; Summary'!$D$5,0,IF(AH$29&gt;VLOOKUP($G158,Lists!$J$17:$K$21,2),IF($M158=Lists!$H$3,IF($K158&lt;1,(($S158/$K158)*((1+'Inputs &amp; Summary'!$D$7)^AH$29)),((INT(AH$29/$K158)-INT((AH$29-1)/$K158))*$S158*((1+'Inputs &amp; Summary'!$D$7)^AH$29))),(_xlfn.WEIBULL.DIST(AH$29,$L158,$K158,FALSE)*$S158*((1+'Inputs &amp; Summary'!$D$7)^AH$29))),IF($M158=Lists!$H$3,IF($K158&lt;1,((($R158*(1-$E158)+$Q158*(1-$F158))/$K158)*((1+'Inputs &amp; Summary'!$D$7)^AH$29)),((INT(AH$29/$K158)-INT((AH$29-1)/$K158))*($R158*(1-$E158)+$Q158*(1-$F158))*((1+'Inputs &amp; Summary'!$D$7)^AH$29))),((_xlfn.WEIBULL.DIST(AH$29,$L158,$K158,FALSE)*($R158*(1-$E158)+$Q158*(1-$F158))*((1+'Inputs &amp; Summary'!$D$7)^AH$29))))))</f>
        <v>0</v>
      </c>
      <c r="AI158" s="114">
        <f>$D158*IF(AI$29&gt;'Inputs &amp; Summary'!$D$5,0,IF(AI$29&gt;VLOOKUP($G158,Lists!$J$17:$K$21,2),IF($M158=Lists!$H$3,IF($K158&lt;1,(($S158/$K158)*((1+'Inputs &amp; Summary'!$D$7)^AI$29)),((INT(AI$29/$K158)-INT((AI$29-1)/$K158))*$S158*((1+'Inputs &amp; Summary'!$D$7)^AI$29))),(_xlfn.WEIBULL.DIST(AI$29,$L158,$K158,FALSE)*$S158*((1+'Inputs &amp; Summary'!$D$7)^AI$29))),IF($M158=Lists!$H$3,IF($K158&lt;1,((($R158*(1-$E158)+$Q158*(1-$F158))/$K158)*((1+'Inputs &amp; Summary'!$D$7)^AI$29)),((INT(AI$29/$K158)-INT((AI$29-1)/$K158))*($R158*(1-$E158)+$Q158*(1-$F158))*((1+'Inputs &amp; Summary'!$D$7)^AI$29))),((_xlfn.WEIBULL.DIST(AI$29,$L158,$K158,FALSE)*($R158*(1-$E158)+$Q158*(1-$F158))*((1+'Inputs &amp; Summary'!$D$7)^AI$29))))))</f>
        <v>0</v>
      </c>
      <c r="AJ158" s="114">
        <f>$D158*IF(AJ$29&gt;'Inputs &amp; Summary'!$D$5,0,IF(AJ$29&gt;VLOOKUP($G158,Lists!$J$17:$K$21,2),IF($M158=Lists!$H$3,IF($K158&lt;1,(($S158/$K158)*((1+'Inputs &amp; Summary'!$D$7)^AJ$29)),((INT(AJ$29/$K158)-INT((AJ$29-1)/$K158))*$S158*((1+'Inputs &amp; Summary'!$D$7)^AJ$29))),(_xlfn.WEIBULL.DIST(AJ$29,$L158,$K158,FALSE)*$S158*((1+'Inputs &amp; Summary'!$D$7)^AJ$29))),IF($M158=Lists!$H$3,IF($K158&lt;1,((($R158*(1-$E158)+$Q158*(1-$F158))/$K158)*((1+'Inputs &amp; Summary'!$D$7)^AJ$29)),((INT(AJ$29/$K158)-INT((AJ$29-1)/$K158))*($R158*(1-$E158)+$Q158*(1-$F158))*((1+'Inputs &amp; Summary'!$D$7)^AJ$29))),((_xlfn.WEIBULL.DIST(AJ$29,$L158,$K158,FALSE)*($R158*(1-$E158)+$Q158*(1-$F158))*((1+'Inputs &amp; Summary'!$D$7)^AJ$29))))))</f>
        <v>0</v>
      </c>
      <c r="AK158" s="114">
        <f>$D158*IF(AK$29&gt;'Inputs &amp; Summary'!$D$5,0,IF(AK$29&gt;VLOOKUP($G158,Lists!$J$17:$K$21,2),IF($M158=Lists!$H$3,IF($K158&lt;1,(($S158/$K158)*((1+'Inputs &amp; Summary'!$D$7)^AK$29)),((INT(AK$29/$K158)-INT((AK$29-1)/$K158))*$S158*((1+'Inputs &amp; Summary'!$D$7)^AK$29))),(_xlfn.WEIBULL.DIST(AK$29,$L158,$K158,FALSE)*$S158*((1+'Inputs &amp; Summary'!$D$7)^AK$29))),IF($M158=Lists!$H$3,IF($K158&lt;1,((($R158*(1-$E158)+$Q158*(1-$F158))/$K158)*((1+'Inputs &amp; Summary'!$D$7)^AK$29)),((INT(AK$29/$K158)-INT((AK$29-1)/$K158))*($R158*(1-$E158)+$Q158*(1-$F158))*((1+'Inputs &amp; Summary'!$D$7)^AK$29))),((_xlfn.WEIBULL.DIST(AK$29,$L158,$K158,FALSE)*($R158*(1-$E158)+$Q158*(1-$F158))*((1+'Inputs &amp; Summary'!$D$7)^AK$29))))))</f>
        <v>0</v>
      </c>
      <c r="AL158" s="114">
        <f>$D158*IF(AL$29&gt;'Inputs &amp; Summary'!$D$5,0,IF(AL$29&gt;VLOOKUP($G158,Lists!$J$17:$K$21,2),IF($M158=Lists!$H$3,IF($K158&lt;1,(($S158/$K158)*((1+'Inputs &amp; Summary'!$D$7)^AL$29)),((INT(AL$29/$K158)-INT((AL$29-1)/$K158))*$S158*((1+'Inputs &amp; Summary'!$D$7)^AL$29))),(_xlfn.WEIBULL.DIST(AL$29,$L158,$K158,FALSE)*$S158*((1+'Inputs &amp; Summary'!$D$7)^AL$29))),IF($M158=Lists!$H$3,IF($K158&lt;1,((($R158*(1-$E158)+$Q158*(1-$F158))/$K158)*((1+'Inputs &amp; Summary'!$D$7)^AL$29)),((INT(AL$29/$K158)-INT((AL$29-1)/$K158))*($R158*(1-$E158)+$Q158*(1-$F158))*((1+'Inputs &amp; Summary'!$D$7)^AL$29))),((_xlfn.WEIBULL.DIST(AL$29,$L158,$K158,FALSE)*($R158*(1-$E158)+$Q158*(1-$F158))*((1+'Inputs &amp; Summary'!$D$7)^AL$29))))))</f>
        <v>0</v>
      </c>
      <c r="AM158" s="114">
        <f>$D158*IF(AM$29&gt;'Inputs &amp; Summary'!$D$5,0,IF(AM$29&gt;VLOOKUP($G158,Lists!$J$17:$K$21,2),IF($M158=Lists!$H$3,IF($K158&lt;1,(($S158/$K158)*((1+'Inputs &amp; Summary'!$D$7)^AM$29)),((INT(AM$29/$K158)-INT((AM$29-1)/$K158))*$S158*((1+'Inputs &amp; Summary'!$D$7)^AM$29))),(_xlfn.WEIBULL.DIST(AM$29,$L158,$K158,FALSE)*$S158*((1+'Inputs &amp; Summary'!$D$7)^AM$29))),IF($M158=Lists!$H$3,IF($K158&lt;1,((($R158*(1-$E158)+$Q158*(1-$F158))/$K158)*((1+'Inputs &amp; Summary'!$D$7)^AM$29)),((INT(AM$29/$K158)-INT((AM$29-1)/$K158))*($R158*(1-$E158)+$Q158*(1-$F158))*((1+'Inputs &amp; Summary'!$D$7)^AM$29))),((_xlfn.WEIBULL.DIST(AM$29,$L158,$K158,FALSE)*($R158*(1-$E158)+$Q158*(1-$F158))*((1+'Inputs &amp; Summary'!$D$7)^AM$29))))))</f>
        <v>0</v>
      </c>
      <c r="AN158" s="114">
        <f>$D158*IF(AN$29&gt;'Inputs &amp; Summary'!$D$5,0,IF(AN$29&gt;VLOOKUP($G158,Lists!$J$17:$K$21,2),IF($M158=Lists!$H$3,IF($K158&lt;1,(($S158/$K158)*((1+'Inputs &amp; Summary'!$D$7)^AN$29)),((INT(AN$29/$K158)-INT((AN$29-1)/$K158))*$S158*((1+'Inputs &amp; Summary'!$D$7)^AN$29))),(_xlfn.WEIBULL.DIST(AN$29,$L158,$K158,FALSE)*$S158*((1+'Inputs &amp; Summary'!$D$7)^AN$29))),IF($M158=Lists!$H$3,IF($K158&lt;1,((($R158*(1-$E158)+$Q158*(1-$F158))/$K158)*((1+'Inputs &amp; Summary'!$D$7)^AN$29)),((INT(AN$29/$K158)-INT((AN$29-1)/$K158))*($R158*(1-$E158)+$Q158*(1-$F158))*((1+'Inputs &amp; Summary'!$D$7)^AN$29))),((_xlfn.WEIBULL.DIST(AN$29,$L158,$K158,FALSE)*($R158*(1-$E158)+$Q158*(1-$F158))*((1+'Inputs &amp; Summary'!$D$7)^AN$29))))))</f>
        <v>0</v>
      </c>
      <c r="AO158" s="114">
        <f>$D158*IF(AO$29&gt;'Inputs &amp; Summary'!$D$5,0,IF(AO$29&gt;VLOOKUP($G158,Lists!$J$17:$K$21,2),IF($M158=Lists!$H$3,IF($K158&lt;1,(($S158/$K158)*((1+'Inputs &amp; Summary'!$D$7)^AO$29)),((INT(AO$29/$K158)-INT((AO$29-1)/$K158))*$S158*((1+'Inputs &amp; Summary'!$D$7)^AO$29))),(_xlfn.WEIBULL.DIST(AO$29,$L158,$K158,FALSE)*$S158*((1+'Inputs &amp; Summary'!$D$7)^AO$29))),IF($M158=Lists!$H$3,IF($K158&lt;1,((($R158*(1-$E158)+$Q158*(1-$F158))/$K158)*((1+'Inputs &amp; Summary'!$D$7)^AO$29)),((INT(AO$29/$K158)-INT((AO$29-1)/$K158))*($R158*(1-$E158)+$Q158*(1-$F158))*((1+'Inputs &amp; Summary'!$D$7)^AO$29))),((_xlfn.WEIBULL.DIST(AO$29,$L158,$K158,FALSE)*($R158*(1-$E158)+$Q158*(1-$F158))*((1+'Inputs &amp; Summary'!$D$7)^AO$29))))))</f>
        <v>0</v>
      </c>
      <c r="AP158" s="114">
        <f>$D158*IF(AP$29&gt;'Inputs &amp; Summary'!$D$5,0,IF(AP$29&gt;VLOOKUP($G158,Lists!$J$17:$K$21,2),IF($M158=Lists!$H$3,IF($K158&lt;1,(($S158/$K158)*((1+'Inputs &amp; Summary'!$D$7)^AP$29)),((INT(AP$29/$K158)-INT((AP$29-1)/$K158))*$S158*((1+'Inputs &amp; Summary'!$D$7)^AP$29))),(_xlfn.WEIBULL.DIST(AP$29,$L158,$K158,FALSE)*$S158*((1+'Inputs &amp; Summary'!$D$7)^AP$29))),IF($M158=Lists!$H$3,IF($K158&lt;1,((($R158*(1-$E158)+$Q158*(1-$F158))/$K158)*((1+'Inputs &amp; Summary'!$D$7)^AP$29)),((INT(AP$29/$K158)-INT((AP$29-1)/$K158))*($R158*(1-$E158)+$Q158*(1-$F158))*((1+'Inputs &amp; Summary'!$D$7)^AP$29))),((_xlfn.WEIBULL.DIST(AP$29,$L158,$K158,FALSE)*($R158*(1-$E158)+$Q158*(1-$F158))*((1+'Inputs &amp; Summary'!$D$7)^AP$29))))))</f>
        <v>0</v>
      </c>
      <c r="AQ158" s="114">
        <f>$D158*IF(AQ$29&gt;'Inputs &amp; Summary'!$D$5,0,IF(AQ$29&gt;VLOOKUP($G158,Lists!$J$17:$K$21,2),IF($M158=Lists!$H$3,IF($K158&lt;1,(($S158/$K158)*((1+'Inputs &amp; Summary'!$D$7)^AQ$29)),((INT(AQ$29/$K158)-INT((AQ$29-1)/$K158))*$S158*((1+'Inputs &amp; Summary'!$D$7)^AQ$29))),(_xlfn.WEIBULL.DIST(AQ$29,$L158,$K158,FALSE)*$S158*((1+'Inputs &amp; Summary'!$D$7)^AQ$29))),IF($M158=Lists!$H$3,IF($K158&lt;1,((($R158*(1-$E158)+$Q158*(1-$F158))/$K158)*((1+'Inputs &amp; Summary'!$D$7)^AQ$29)),((INT(AQ$29/$K158)-INT((AQ$29-1)/$K158))*($R158*(1-$E158)+$Q158*(1-$F158))*((1+'Inputs &amp; Summary'!$D$7)^AQ$29))),((_xlfn.WEIBULL.DIST(AQ$29,$L158,$K158,FALSE)*($R158*(1-$E158)+$Q158*(1-$F158))*((1+'Inputs &amp; Summary'!$D$7)^AQ$29))))))</f>
        <v>0</v>
      </c>
      <c r="AR158" s="114">
        <f>$D158*IF(AR$29&gt;'Inputs &amp; Summary'!$D$5,0,IF(AR$29&gt;VLOOKUP($G158,Lists!$J$17:$K$21,2),IF($M158=Lists!$H$3,IF($K158&lt;1,(($S158/$K158)*((1+'Inputs &amp; Summary'!$D$7)^AR$29)),((INT(AR$29/$K158)-INT((AR$29-1)/$K158))*$S158*((1+'Inputs &amp; Summary'!$D$7)^AR$29))),(_xlfn.WEIBULL.DIST(AR$29,$L158,$K158,FALSE)*$S158*((1+'Inputs &amp; Summary'!$D$7)^AR$29))),IF($M158=Lists!$H$3,IF($K158&lt;1,((($R158*(1-$E158)+$Q158*(1-$F158))/$K158)*((1+'Inputs &amp; Summary'!$D$7)^AR$29)),((INT(AR$29/$K158)-INT((AR$29-1)/$K158))*($R158*(1-$E158)+$Q158*(1-$F158))*((1+'Inputs &amp; Summary'!$D$7)^AR$29))),((_xlfn.WEIBULL.DIST(AR$29,$L158,$K158,FALSE)*($R158*(1-$E158)+$Q158*(1-$F158))*((1+'Inputs &amp; Summary'!$D$7)^AR$29))))))</f>
        <v>0</v>
      </c>
      <c r="AS158" s="114">
        <f>$D158*IF(AS$29&gt;'Inputs &amp; Summary'!$D$5,0,IF(AS$29&gt;VLOOKUP($G158,Lists!$J$17:$K$21,2),IF($M158=Lists!$H$3,IF($K158&lt;1,(($S158/$K158)*((1+'Inputs &amp; Summary'!$D$7)^AS$29)),((INT(AS$29/$K158)-INT((AS$29-1)/$K158))*$S158*((1+'Inputs &amp; Summary'!$D$7)^AS$29))),(_xlfn.WEIBULL.DIST(AS$29,$L158,$K158,FALSE)*$S158*((1+'Inputs &amp; Summary'!$D$7)^AS$29))),IF($M158=Lists!$H$3,IF($K158&lt;1,((($R158*(1-$E158)+$Q158*(1-$F158))/$K158)*((1+'Inputs &amp; Summary'!$D$7)^AS$29)),((INT(AS$29/$K158)-INT((AS$29-1)/$K158))*($R158*(1-$E158)+$Q158*(1-$F158))*((1+'Inputs &amp; Summary'!$D$7)^AS$29))),((_xlfn.WEIBULL.DIST(AS$29,$L158,$K158,FALSE)*($R158*(1-$E158)+$Q158*(1-$F158))*((1+'Inputs &amp; Summary'!$D$7)^AS$29))))))</f>
        <v>0</v>
      </c>
      <c r="AT158" s="114">
        <f>$D158*IF(AT$29&gt;'Inputs &amp; Summary'!$D$5,0,IF(AT$29&gt;VLOOKUP($G158,Lists!$J$17:$K$21,2),IF($M158=Lists!$H$3,IF($K158&lt;1,(($S158/$K158)*((1+'Inputs &amp; Summary'!$D$7)^AT$29)),((INT(AT$29/$K158)-INT((AT$29-1)/$K158))*$S158*((1+'Inputs &amp; Summary'!$D$7)^AT$29))),(_xlfn.WEIBULL.DIST(AT$29,$L158,$K158,FALSE)*$S158*((1+'Inputs &amp; Summary'!$D$7)^AT$29))),IF($M158=Lists!$H$3,IF($K158&lt;1,((($R158*(1-$E158)+$Q158*(1-$F158))/$K158)*((1+'Inputs &amp; Summary'!$D$7)^AT$29)),((INT(AT$29/$K158)-INT((AT$29-1)/$K158))*($R158*(1-$E158)+$Q158*(1-$F158))*((1+'Inputs &amp; Summary'!$D$7)^AT$29))),((_xlfn.WEIBULL.DIST(AT$29,$L158,$K158,FALSE)*($R158*(1-$E158)+$Q158*(1-$F158))*((1+'Inputs &amp; Summary'!$D$7)^AT$29))))))</f>
        <v>0</v>
      </c>
      <c r="AU158" s="114">
        <f>$D158*IF(AU$29&gt;'Inputs &amp; Summary'!$D$5,0,IF(AU$29&gt;VLOOKUP($G158,Lists!$J$17:$K$21,2),IF($M158=Lists!$H$3,IF($K158&lt;1,(($S158/$K158)*((1+'Inputs &amp; Summary'!$D$7)^AU$29)),((INT(AU$29/$K158)-INT((AU$29-1)/$K158))*$S158*((1+'Inputs &amp; Summary'!$D$7)^AU$29))),(_xlfn.WEIBULL.DIST(AU$29,$L158,$K158,FALSE)*$S158*((1+'Inputs &amp; Summary'!$D$7)^AU$29))),IF($M158=Lists!$H$3,IF($K158&lt;1,((($R158*(1-$E158)+$Q158*(1-$F158))/$K158)*((1+'Inputs &amp; Summary'!$D$7)^AU$29)),((INT(AU$29/$K158)-INT((AU$29-1)/$K158))*($R158*(1-$E158)+$Q158*(1-$F158))*((1+'Inputs &amp; Summary'!$D$7)^AU$29))),((_xlfn.WEIBULL.DIST(AU$29,$L158,$K158,FALSE)*($R158*(1-$E158)+$Q158*(1-$F158))*((1+'Inputs &amp; Summary'!$D$7)^AU$29))))))</f>
        <v>0</v>
      </c>
      <c r="AV158" s="114">
        <f>$D158*IF(AV$29&gt;'Inputs &amp; Summary'!$D$5,0,IF(AV$29&gt;VLOOKUP($G158,Lists!$J$17:$K$21,2),IF($M158=Lists!$H$3,IF($K158&lt;1,(($S158/$K158)*((1+'Inputs &amp; Summary'!$D$7)^AV$29)),((INT(AV$29/$K158)-INT((AV$29-1)/$K158))*$S158*((1+'Inputs &amp; Summary'!$D$7)^AV$29))),(_xlfn.WEIBULL.DIST(AV$29,$L158,$K158,FALSE)*$S158*((1+'Inputs &amp; Summary'!$D$7)^AV$29))),IF($M158=Lists!$H$3,IF($K158&lt;1,((($R158*(1-$E158)+$Q158*(1-$F158))/$K158)*((1+'Inputs &amp; Summary'!$D$7)^AV$29)),((INT(AV$29/$K158)-INT((AV$29-1)/$K158))*($R158*(1-$E158)+$Q158*(1-$F158))*((1+'Inputs &amp; Summary'!$D$7)^AV$29))),((_xlfn.WEIBULL.DIST(AV$29,$L158,$K158,FALSE)*($R158*(1-$E158)+$Q158*(1-$F158))*((1+'Inputs &amp; Summary'!$D$7)^AV$29))))))</f>
        <v>0</v>
      </c>
      <c r="AW158" s="114">
        <f>$D158*IF(AW$29&gt;'Inputs &amp; Summary'!$D$5,0,IF(AW$29&gt;VLOOKUP($G158,Lists!$J$17:$K$21,2),IF($M158=Lists!$H$3,IF($K158&lt;1,(($S158/$K158)*((1+'Inputs &amp; Summary'!$D$7)^AW$29)),((INT(AW$29/$K158)-INT((AW$29-1)/$K158))*$S158*((1+'Inputs &amp; Summary'!$D$7)^AW$29))),(_xlfn.WEIBULL.DIST(AW$29,$L158,$K158,FALSE)*$S158*((1+'Inputs &amp; Summary'!$D$7)^AW$29))),IF($M158=Lists!$H$3,IF($K158&lt;1,((($R158*(1-$E158)+$Q158*(1-$F158))/$K158)*((1+'Inputs &amp; Summary'!$D$7)^AW$29)),((INT(AW$29/$K158)-INT((AW$29-1)/$K158))*($R158*(1-$E158)+$Q158*(1-$F158))*((1+'Inputs &amp; Summary'!$D$7)^AW$29))),((_xlfn.WEIBULL.DIST(AW$29,$L158,$K158,FALSE)*($R158*(1-$E158)+$Q158*(1-$F158))*((1+'Inputs &amp; Summary'!$D$7)^AW$29))))))</f>
        <v>0</v>
      </c>
      <c r="AX158" s="114">
        <f>$D158*IF(AX$29&gt;'Inputs &amp; Summary'!$D$5,0,IF(AX$29&gt;VLOOKUP($G158,Lists!$J$17:$K$21,2),IF($M158=Lists!$H$3,IF($K158&lt;1,(($S158/$K158)*((1+'Inputs &amp; Summary'!$D$7)^AX$29)),((INT(AX$29/$K158)-INT((AX$29-1)/$K158))*$S158*((1+'Inputs &amp; Summary'!$D$7)^AX$29))),(_xlfn.WEIBULL.DIST(AX$29,$L158,$K158,FALSE)*$S158*((1+'Inputs &amp; Summary'!$D$7)^AX$29))),IF($M158=Lists!$H$3,IF($K158&lt;1,((($R158*(1-$E158)+$Q158*(1-$F158))/$K158)*((1+'Inputs &amp; Summary'!$D$7)^AX$29)),((INT(AX$29/$K158)-INT((AX$29-1)/$K158))*($R158*(1-$E158)+$Q158*(1-$F158))*((1+'Inputs &amp; Summary'!$D$7)^AX$29))),((_xlfn.WEIBULL.DIST(AX$29,$L158,$K158,FALSE)*($R158*(1-$E158)+$Q158*(1-$F158))*((1+'Inputs &amp; Summary'!$D$7)^AX$29))))))</f>
        <v>0</v>
      </c>
      <c r="AY158" s="114">
        <f>$D158*IF(AY$29&gt;'Inputs &amp; Summary'!$D$5,0,IF(AY$29&gt;VLOOKUP($G158,Lists!$J$17:$K$21,2),IF($M158=Lists!$H$3,IF($K158&lt;1,(($S158/$K158)*((1+'Inputs &amp; Summary'!$D$7)^AY$29)),((INT(AY$29/$K158)-INT((AY$29-1)/$K158))*$S158*((1+'Inputs &amp; Summary'!$D$7)^AY$29))),(_xlfn.WEIBULL.DIST(AY$29,$L158,$K158,FALSE)*$S158*((1+'Inputs &amp; Summary'!$D$7)^AY$29))),IF($M158=Lists!$H$3,IF($K158&lt;1,((($R158*(1-$E158)+$Q158*(1-$F158))/$K158)*((1+'Inputs &amp; Summary'!$D$7)^AY$29)),((INT(AY$29/$K158)-INT((AY$29-1)/$K158))*($R158*(1-$E158)+$Q158*(1-$F158))*((1+'Inputs &amp; Summary'!$D$7)^AY$29))),((_xlfn.WEIBULL.DIST(AY$29,$L158,$K158,FALSE)*($R158*(1-$E158)+$Q158*(1-$F158))*((1+'Inputs &amp; Summary'!$D$7)^AY$29))))))</f>
        <v>0</v>
      </c>
      <c r="AZ158" s="114">
        <f>$D158*IF(AZ$29&gt;'Inputs &amp; Summary'!$D$5,0,IF(AZ$29&gt;VLOOKUP($G158,Lists!$J$17:$K$21,2),IF($M158=Lists!$H$3,IF($K158&lt;1,(($S158/$K158)*((1+'Inputs &amp; Summary'!$D$7)^AZ$29)),((INT(AZ$29/$K158)-INT((AZ$29-1)/$K158))*$S158*((1+'Inputs &amp; Summary'!$D$7)^AZ$29))),(_xlfn.WEIBULL.DIST(AZ$29,$L158,$K158,FALSE)*$S158*((1+'Inputs &amp; Summary'!$D$7)^AZ$29))),IF($M158=Lists!$H$3,IF($K158&lt;1,((($R158*(1-$E158)+$Q158*(1-$F158))/$K158)*((1+'Inputs &amp; Summary'!$D$7)^AZ$29)),((INT(AZ$29/$K158)-INT((AZ$29-1)/$K158))*($R158*(1-$E158)+$Q158*(1-$F158))*((1+'Inputs &amp; Summary'!$D$7)^AZ$29))),((_xlfn.WEIBULL.DIST(AZ$29,$L158,$K158,FALSE)*($R158*(1-$E158)+$Q158*(1-$F158))*((1+'Inputs &amp; Summary'!$D$7)^AZ$29))))))</f>
        <v>0</v>
      </c>
      <c r="BA158" s="114">
        <f>$D158*IF(BA$29&gt;'Inputs &amp; Summary'!$D$5,0,IF(BA$29&gt;VLOOKUP($G158,Lists!$J$17:$K$21,2),IF($M158=Lists!$H$3,IF($K158&lt;1,(($S158/$K158)*((1+'Inputs &amp; Summary'!$D$7)^BA$29)),((INT(BA$29/$K158)-INT((BA$29-1)/$K158))*$S158*((1+'Inputs &amp; Summary'!$D$7)^BA$29))),(_xlfn.WEIBULL.DIST(BA$29,$L158,$K158,FALSE)*$S158*((1+'Inputs &amp; Summary'!$D$7)^BA$29))),IF($M158=Lists!$H$3,IF($K158&lt;1,((($R158*(1-$E158)+$Q158*(1-$F158))/$K158)*((1+'Inputs &amp; Summary'!$D$7)^BA$29)),((INT(BA$29/$K158)-INT((BA$29-1)/$K158))*($R158*(1-$E158)+$Q158*(1-$F158))*((1+'Inputs &amp; Summary'!$D$7)^BA$29))),((_xlfn.WEIBULL.DIST(BA$29,$L158,$K158,FALSE)*($R158*(1-$E158)+$Q158*(1-$F158))*((1+'Inputs &amp; Summary'!$D$7)^BA$29))))))</f>
        <v>0</v>
      </c>
      <c r="BB158" s="114">
        <f>$D158*IF(BB$29&gt;'Inputs &amp; Summary'!$D$5,0,IF(BB$29&gt;VLOOKUP($G158,Lists!$J$17:$K$21,2),IF($M158=Lists!$H$3,IF($K158&lt;1,(($S158/$K158)*((1+'Inputs &amp; Summary'!$D$7)^BB$29)),((INT(BB$29/$K158)-INT((BB$29-1)/$K158))*$S158*((1+'Inputs &amp; Summary'!$D$7)^BB$29))),(_xlfn.WEIBULL.DIST(BB$29,$L158,$K158,FALSE)*$S158*((1+'Inputs &amp; Summary'!$D$7)^BB$29))),IF($M158=Lists!$H$3,IF($K158&lt;1,((($R158*(1-$E158)+$Q158*(1-$F158))/$K158)*((1+'Inputs &amp; Summary'!$D$7)^BB$29)),((INT(BB$29/$K158)-INT((BB$29-1)/$K158))*($R158*(1-$E158)+$Q158*(1-$F158))*((1+'Inputs &amp; Summary'!$D$7)^BB$29))),((_xlfn.WEIBULL.DIST(BB$29,$L158,$K158,FALSE)*($R158*(1-$E158)+$Q158*(1-$F158))*((1+'Inputs &amp; Summary'!$D$7)^BB$29))))))</f>
        <v>0</v>
      </c>
      <c r="BC158" s="114">
        <f>$D158*IF(BC$29&gt;'Inputs &amp; Summary'!$D$5,0,IF(BC$29&gt;VLOOKUP($G158,Lists!$J$17:$K$21,2),IF($M158=Lists!$H$3,IF($K158&lt;1,(($S158/$K158)*((1+'Inputs &amp; Summary'!$D$7)^BC$29)),((INT(BC$29/$K158)-INT((BC$29-1)/$K158))*$S158*((1+'Inputs &amp; Summary'!$D$7)^BC$29))),(_xlfn.WEIBULL.DIST(BC$29,$L158,$K158,FALSE)*$S158*((1+'Inputs &amp; Summary'!$D$7)^BC$29))),IF($M158=Lists!$H$3,IF($K158&lt;1,((($R158*(1-$E158)+$Q158*(1-$F158))/$K158)*((1+'Inputs &amp; Summary'!$D$7)^BC$29)),((INT(BC$29/$K158)-INT((BC$29-1)/$K158))*($R158*(1-$E158)+$Q158*(1-$F158))*((1+'Inputs &amp; Summary'!$D$7)^BC$29))),((_xlfn.WEIBULL.DIST(BC$29,$L158,$K158,FALSE)*($R158*(1-$E158)+$Q158*(1-$F158))*((1+'Inputs &amp; Summary'!$D$7)^BC$29))))))</f>
        <v>0</v>
      </c>
      <c r="BD158" s="114">
        <f>$D158*IF(BD$29&gt;'Inputs &amp; Summary'!$D$5,0,IF(BD$29&gt;VLOOKUP($G158,Lists!$J$17:$K$21,2),IF($M158=Lists!$H$3,IF($K158&lt;1,(($S158/$K158)*((1+'Inputs &amp; Summary'!$D$7)^BD$29)),((INT(BD$29/$K158)-INT((BD$29-1)/$K158))*$S158*((1+'Inputs &amp; Summary'!$D$7)^BD$29))),(_xlfn.WEIBULL.DIST(BD$29,$L158,$K158,FALSE)*$S158*((1+'Inputs &amp; Summary'!$D$7)^BD$29))),IF($M158=Lists!$H$3,IF($K158&lt;1,((($R158*(1-$E158)+$Q158*(1-$F158))/$K158)*((1+'Inputs &amp; Summary'!$D$7)^BD$29)),((INT(BD$29/$K158)-INT((BD$29-1)/$K158))*($R158*(1-$E158)+$Q158*(1-$F158))*((1+'Inputs &amp; Summary'!$D$7)^BD$29))),((_xlfn.WEIBULL.DIST(BD$29,$L158,$K158,FALSE)*($R158*(1-$E158)+$Q158*(1-$F158))*((1+'Inputs &amp; Summary'!$D$7)^BD$29))))))</f>
        <v>0</v>
      </c>
      <c r="BE158" s="114">
        <f>$D158*IF(BE$29&gt;'Inputs &amp; Summary'!$D$5,0,IF(BE$29&gt;VLOOKUP($G158,Lists!$J$17:$K$21,2),IF($M158=Lists!$H$3,IF($K158&lt;1,(($S158/$K158)*((1+'Inputs &amp; Summary'!$D$7)^BE$29)),((INT(BE$29/$K158)-INT((BE$29-1)/$K158))*$S158*((1+'Inputs &amp; Summary'!$D$7)^BE$29))),(_xlfn.WEIBULL.DIST(BE$29,$L158,$K158,FALSE)*$S158*((1+'Inputs &amp; Summary'!$D$7)^BE$29))),IF($M158=Lists!$H$3,IF($K158&lt;1,((($R158*(1-$E158)+$Q158*(1-$F158))/$K158)*((1+'Inputs &amp; Summary'!$D$7)^BE$29)),((INT(BE$29/$K158)-INT((BE$29-1)/$K158))*($R158*(1-$E158)+$Q158*(1-$F158))*((1+'Inputs &amp; Summary'!$D$7)^BE$29))),((_xlfn.WEIBULL.DIST(BE$29,$L158,$K158,FALSE)*($R158*(1-$E158)+$Q158*(1-$F158))*((1+'Inputs &amp; Summary'!$D$7)^BE$29))))))</f>
        <v>0</v>
      </c>
      <c r="BF158" s="114">
        <f>$D158*IF(BF$29&gt;'Inputs &amp; Summary'!$D$5,0,IF(BF$29&gt;VLOOKUP($G158,Lists!$J$17:$K$21,2),IF($M158=Lists!$H$3,IF($K158&lt;1,(($S158/$K158)*((1+'Inputs &amp; Summary'!$D$7)^BF$29)),((INT(BF$29/$K158)-INT((BF$29-1)/$K158))*$S158*((1+'Inputs &amp; Summary'!$D$7)^BF$29))),(_xlfn.WEIBULL.DIST(BF$29,$L158,$K158,FALSE)*$S158*((1+'Inputs &amp; Summary'!$D$7)^BF$29))),IF($M158=Lists!$H$3,IF($K158&lt;1,((($R158*(1-$E158)+$Q158*(1-$F158))/$K158)*((1+'Inputs &amp; Summary'!$D$7)^BF$29)),((INT(BF$29/$K158)-INT((BF$29-1)/$K158))*($R158*(1-$E158)+$Q158*(1-$F158))*((1+'Inputs &amp; Summary'!$D$7)^BF$29))),((_xlfn.WEIBULL.DIST(BF$29,$L158,$K158,FALSE)*($R158*(1-$E158)+$Q158*(1-$F158))*((1+'Inputs &amp; Summary'!$D$7)^BF$29))))))</f>
        <v>0</v>
      </c>
      <c r="BG158" s="114">
        <f>$D158*IF(BG$29&gt;'Inputs &amp; Summary'!$D$5,0,IF(BG$29&gt;VLOOKUP($G158,Lists!$J$17:$K$21,2),IF($M158=Lists!$H$3,IF($K158&lt;1,(($S158/$K158)*((1+'Inputs &amp; Summary'!$D$7)^BG$29)),((INT(BG$29/$K158)-INT((BG$29-1)/$K158))*$S158*((1+'Inputs &amp; Summary'!$D$7)^BG$29))),(_xlfn.WEIBULL.DIST(BG$29,$L158,$K158,FALSE)*$S158*((1+'Inputs &amp; Summary'!$D$7)^BG$29))),IF($M158=Lists!$H$3,IF($K158&lt;1,((($R158*(1-$E158)+$Q158*(1-$F158))/$K158)*((1+'Inputs &amp; Summary'!$D$7)^BG$29)),((INT(BG$29/$K158)-INT((BG$29-1)/$K158))*($R158*(1-$E158)+$Q158*(1-$F158))*((1+'Inputs &amp; Summary'!$D$7)^BG$29))),((_xlfn.WEIBULL.DIST(BG$29,$L158,$K158,FALSE)*($R158*(1-$E158)+$Q158*(1-$F158))*((1+'Inputs &amp; Summary'!$D$7)^BG$29))))))</f>
        <v>0</v>
      </c>
      <c r="BH158" s="114">
        <f>$D158*IF(BH$29&gt;'Inputs &amp; Summary'!$D$5,0,IF(BH$29&gt;VLOOKUP($G158,Lists!$J$17:$K$21,2),IF($M158=Lists!$H$3,IF($K158&lt;1,(($S158/$K158)*((1+'Inputs &amp; Summary'!$D$7)^BH$29)),((INT(BH$29/$K158)-INT((BH$29-1)/$K158))*$S158*((1+'Inputs &amp; Summary'!$D$7)^BH$29))),(_xlfn.WEIBULL.DIST(BH$29,$L158,$K158,FALSE)*$S158*((1+'Inputs &amp; Summary'!$D$7)^BH$29))),IF($M158=Lists!$H$3,IF($K158&lt;1,((($R158*(1-$E158)+$Q158*(1-$F158))/$K158)*((1+'Inputs &amp; Summary'!$D$7)^BH$29)),((INT(BH$29/$K158)-INT((BH$29-1)/$K158))*($R158*(1-$E158)+$Q158*(1-$F158))*((1+'Inputs &amp; Summary'!$D$7)^BH$29))),((_xlfn.WEIBULL.DIST(BH$29,$L158,$K158,FALSE)*($R158*(1-$E158)+$Q158*(1-$F158))*((1+'Inputs &amp; Summary'!$D$7)^BH$29))))))</f>
        <v>0</v>
      </c>
      <c r="BI158" s="114">
        <f>$D158*IF(BI$29&gt;'Inputs &amp; Summary'!$D$5,0,IF(BI$29&gt;VLOOKUP($G158,Lists!$J$17:$K$21,2),IF($M158=Lists!$H$3,IF($K158&lt;1,(($S158/$K158)*((1+'Inputs &amp; Summary'!$D$7)^BI$29)),((INT(BI$29/$K158)-INT((BI$29-1)/$K158))*$S158*((1+'Inputs &amp; Summary'!$D$7)^BI$29))),(_xlfn.WEIBULL.DIST(BI$29,$L158,$K158,FALSE)*$S158*((1+'Inputs &amp; Summary'!$D$7)^BI$29))),IF($M158=Lists!$H$3,IF($K158&lt;1,((($R158*(1-$E158)+$Q158*(1-$F158))/$K158)*((1+'Inputs &amp; Summary'!$D$7)^BI$29)),((INT(BI$29/$K158)-INT((BI$29-1)/$K158))*($R158*(1-$E158)+$Q158*(1-$F158))*((1+'Inputs &amp; Summary'!$D$7)^BI$29))),((_xlfn.WEIBULL.DIST(BI$29,$L158,$K158,FALSE)*($R158*(1-$E158)+$Q158*(1-$F158))*((1+'Inputs &amp; Summary'!$D$7)^BI$29))))))</f>
        <v>0</v>
      </c>
      <c r="BJ158" s="114">
        <f>$D158*IF(BJ$29&gt;'Inputs &amp; Summary'!$D$5,0,IF(BJ$29&gt;VLOOKUP($G158,Lists!$J$17:$K$21,2),IF($M158=Lists!$H$3,IF($K158&lt;1,(($S158/$K158)*((1+'Inputs &amp; Summary'!$D$7)^BJ$29)),((INT(BJ$29/$K158)-INT((BJ$29-1)/$K158))*$S158*((1+'Inputs &amp; Summary'!$D$7)^BJ$29))),(_xlfn.WEIBULL.DIST(BJ$29,$L158,$K158,FALSE)*$S158*((1+'Inputs &amp; Summary'!$D$7)^BJ$29))),IF($M158=Lists!$H$3,IF($K158&lt;1,((($R158*(1-$E158)+$Q158*(1-$F158))/$K158)*((1+'Inputs &amp; Summary'!$D$7)^BJ$29)),((INT(BJ$29/$K158)-INT((BJ$29-1)/$K158))*($R158*(1-$E158)+$Q158*(1-$F158))*((1+'Inputs &amp; Summary'!$D$7)^BJ$29))),((_xlfn.WEIBULL.DIST(BJ$29,$L158,$K158,FALSE)*($R158*(1-$E158)+$Q158*(1-$F158))*((1+'Inputs &amp; Summary'!$D$7)^BJ$29))))))</f>
        <v>0</v>
      </c>
      <c r="BK158" s="114">
        <f>$D158*IF(BK$29&gt;'Inputs &amp; Summary'!$D$5,0,IF(BK$29&gt;VLOOKUP($G158,Lists!$J$17:$K$21,2),IF($M158=Lists!$H$3,IF($K158&lt;1,(($S158/$K158)*((1+'Inputs &amp; Summary'!$D$7)^BK$29)),((INT(BK$29/$K158)-INT((BK$29-1)/$K158))*$S158*((1+'Inputs &amp; Summary'!$D$7)^BK$29))),(_xlfn.WEIBULL.DIST(BK$29,$L158,$K158,FALSE)*$S158*((1+'Inputs &amp; Summary'!$D$7)^BK$29))),IF($M158=Lists!$H$3,IF($K158&lt;1,((($R158*(1-$E158)+$Q158*(1-$F158))/$K158)*((1+'Inputs &amp; Summary'!$D$7)^BK$29)),((INT(BK$29/$K158)-INT((BK$29-1)/$K158))*($R158*(1-$E158)+$Q158*(1-$F158))*((1+'Inputs &amp; Summary'!$D$7)^BK$29))),((_xlfn.WEIBULL.DIST(BK$29,$L158,$K158,FALSE)*($R158*(1-$E158)+$Q158*(1-$F158))*((1+'Inputs &amp; Summary'!$D$7)^BK$29))))))</f>
        <v>0</v>
      </c>
      <c r="BL158" s="114">
        <f>$D158*IF(BL$29&gt;'Inputs &amp; Summary'!$D$5,0,IF(BL$29&gt;VLOOKUP($G158,Lists!$J$17:$K$21,2),IF($M158=Lists!$H$3,IF($K158&lt;1,(($S158/$K158)*((1+'Inputs &amp; Summary'!$D$7)^BL$29)),((INT(BL$29/$K158)-INT((BL$29-1)/$K158))*$S158*((1+'Inputs &amp; Summary'!$D$7)^BL$29))),(_xlfn.WEIBULL.DIST(BL$29,$L158,$K158,FALSE)*$S158*((1+'Inputs &amp; Summary'!$D$7)^BL$29))),IF($M158=Lists!$H$3,IF($K158&lt;1,((($R158*(1-$E158)+$Q158*(1-$F158))/$K158)*((1+'Inputs &amp; Summary'!$D$7)^BL$29)),((INT(BL$29/$K158)-INT((BL$29-1)/$K158))*($R158*(1-$E158)+$Q158*(1-$F158))*((1+'Inputs &amp; Summary'!$D$7)^BL$29))),((_xlfn.WEIBULL.DIST(BL$29,$L158,$K158,FALSE)*($R158*(1-$E158)+$Q158*(1-$F158))*((1+'Inputs &amp; Summary'!$D$7)^BL$29))))))</f>
        <v>0</v>
      </c>
    </row>
    <row r="159" spans="1:64" x14ac:dyDescent="0.3">
      <c r="A159" s="10"/>
      <c r="B159" s="10"/>
      <c r="C159" s="10"/>
      <c r="D159" s="10"/>
      <c r="E159" s="10"/>
      <c r="F159" s="10"/>
      <c r="G159" s="10"/>
      <c r="H159" s="10"/>
      <c r="I159" s="10"/>
      <c r="J159" s="10"/>
      <c r="K159" s="10"/>
      <c r="L159" s="10"/>
      <c r="M159" s="10"/>
      <c r="N159" s="10"/>
      <c r="O159" s="10"/>
      <c r="P159" s="10"/>
      <c r="Q159" s="10"/>
      <c r="R159" s="10"/>
      <c r="S159" s="10"/>
      <c r="T159" s="10"/>
      <c r="U159" s="10"/>
      <c r="V159" s="93">
        <f>SUM(V30:V158)</f>
        <v>16682.456002112263</v>
      </c>
      <c r="W159" s="93">
        <f t="shared" ref="W159:BL159" si="28">SUM(W30:W158)</f>
        <v>137778.28601484164</v>
      </c>
      <c r="X159" s="223">
        <f t="shared" si="28"/>
        <v>0.99999999999999967</v>
      </c>
      <c r="Y159" s="93">
        <f t="shared" si="28"/>
        <v>4404.1280676193746</v>
      </c>
      <c r="Z159" s="93">
        <f t="shared" si="28"/>
        <v>4541.8165118184088</v>
      </c>
      <c r="AA159" s="93">
        <f t="shared" si="28"/>
        <v>4706.8061818873648</v>
      </c>
      <c r="AB159" s="93">
        <f t="shared" si="28"/>
        <v>4900.2543023432772</v>
      </c>
      <c r="AC159" s="93">
        <f t="shared" si="28"/>
        <v>10709.268568890831</v>
      </c>
      <c r="AD159" s="93">
        <f t="shared" si="28"/>
        <v>5689.9519799535101</v>
      </c>
      <c r="AE159" s="93">
        <f t="shared" si="28"/>
        <v>5978.9450648387601</v>
      </c>
      <c r="AF159" s="93">
        <f t="shared" si="28"/>
        <v>6297.5071228963425</v>
      </c>
      <c r="AG159" s="93">
        <f t="shared" si="28"/>
        <v>6644.3934096816474</v>
      </c>
      <c r="AH159" s="93">
        <f t="shared" si="28"/>
        <v>13185.165281942995</v>
      </c>
      <c r="AI159" s="93">
        <f t="shared" si="28"/>
        <v>21998.537105564206</v>
      </c>
      <c r="AJ159" s="93">
        <f t="shared" si="28"/>
        <v>22564.234994207247</v>
      </c>
      <c r="AK159" s="93">
        <f t="shared" si="28"/>
        <v>23187.742806361312</v>
      </c>
      <c r="AL159" s="93">
        <f t="shared" si="28"/>
        <v>23858.905067872733</v>
      </c>
      <c r="AM159" s="93">
        <f t="shared" si="28"/>
        <v>32410.966661644161</v>
      </c>
      <c r="AN159" s="93">
        <f t="shared" si="28"/>
        <v>25298.578676049536</v>
      </c>
      <c r="AO159" s="93">
        <f t="shared" si="28"/>
        <v>26042.473695294175</v>
      </c>
      <c r="AP159" s="93">
        <f t="shared" si="28"/>
        <v>26785.425417008464</v>
      </c>
      <c r="AQ159" s="93">
        <f t="shared" si="28"/>
        <v>27514.858003471698</v>
      </c>
      <c r="AR159" s="93">
        <f t="shared" si="28"/>
        <v>36929.16112289927</v>
      </c>
      <c r="AS159" s="93">
        <f t="shared" si="28"/>
        <v>0</v>
      </c>
      <c r="AT159" s="93">
        <f t="shared" si="28"/>
        <v>0</v>
      </c>
      <c r="AU159" s="93">
        <f t="shared" si="28"/>
        <v>0</v>
      </c>
      <c r="AV159" s="93">
        <f t="shared" si="28"/>
        <v>0</v>
      </c>
      <c r="AW159" s="93">
        <f t="shared" si="28"/>
        <v>0</v>
      </c>
      <c r="AX159" s="93">
        <f t="shared" si="28"/>
        <v>0</v>
      </c>
      <c r="AY159" s="93">
        <f t="shared" si="28"/>
        <v>0</v>
      </c>
      <c r="AZ159" s="93">
        <f t="shared" si="28"/>
        <v>0</v>
      </c>
      <c r="BA159" s="93">
        <f t="shared" si="28"/>
        <v>0</v>
      </c>
      <c r="BB159" s="93">
        <f t="shared" si="28"/>
        <v>0</v>
      </c>
      <c r="BC159" s="93">
        <f t="shared" si="28"/>
        <v>0</v>
      </c>
      <c r="BD159" s="93">
        <f t="shared" si="28"/>
        <v>0</v>
      </c>
      <c r="BE159" s="93">
        <f t="shared" si="28"/>
        <v>0</v>
      </c>
      <c r="BF159" s="93">
        <f t="shared" si="28"/>
        <v>0</v>
      </c>
      <c r="BG159" s="93">
        <f t="shared" si="28"/>
        <v>0</v>
      </c>
      <c r="BH159" s="93">
        <f t="shared" si="28"/>
        <v>0</v>
      </c>
      <c r="BI159" s="93">
        <f t="shared" si="28"/>
        <v>0</v>
      </c>
      <c r="BJ159" s="93">
        <f t="shared" si="28"/>
        <v>0</v>
      </c>
      <c r="BK159" s="93">
        <f t="shared" si="28"/>
        <v>0</v>
      </c>
      <c r="BL159" s="93">
        <f t="shared" si="28"/>
        <v>0</v>
      </c>
    </row>
    <row r="160" spans="1:64" x14ac:dyDescent="0.3">
      <c r="D160" s="198"/>
    </row>
  </sheetData>
  <sortState ref="A30:BL158">
    <sortCondition descending="1" ref="D30:D158"/>
    <sortCondition ref="B30:B158" customList="Administrative,Preventive,Corrective"/>
  </sortState>
  <mergeCells count="2">
    <mergeCell ref="I3:L3"/>
    <mergeCell ref="D3:G3"/>
  </mergeCells>
  <conditionalFormatting sqref="L4">
    <cfRule type="dataBar" priority="52">
      <dataBar>
        <cfvo type="min"/>
        <cfvo type="max"/>
        <color rgb="FFFFB628"/>
      </dataBar>
      <extLst>
        <ext xmlns:x14="http://schemas.microsoft.com/office/spreadsheetml/2009/9/main" uri="{B025F937-C7B1-47D3-B67F-A62EFF666E3E}">
          <x14:id>{A09B2131-E601-4F84-80E7-E46966FCD866}</x14:id>
        </ext>
      </extLst>
    </cfRule>
  </conditionalFormatting>
  <conditionalFormatting sqref="A83:F83 Q83:U83 H83:M83">
    <cfRule type="expression" dxfId="20" priority="15">
      <formula>$D$83=0</formula>
    </cfRule>
  </conditionalFormatting>
  <conditionalFormatting sqref="A47:C47 A34:B34 D34:F34 O30:X30 V34:X158 T32:X33 O32:P33 A35:F46 E47:F47 H34:M46 H48:N52 H53:U158 O34:U52 A48:F158">
    <cfRule type="expression" dxfId="19" priority="8">
      <formula>$D30=0</formula>
    </cfRule>
  </conditionalFormatting>
  <conditionalFormatting sqref="A30:N30 G31:G158">
    <cfRule type="expression" dxfId="18" priority="14">
      <formula>$D30=0</formula>
    </cfRule>
  </conditionalFormatting>
  <conditionalFormatting sqref="C34 A32:F33 H32:M33">
    <cfRule type="expression" dxfId="17" priority="13">
      <formula>$D32=0</formula>
    </cfRule>
  </conditionalFormatting>
  <conditionalFormatting sqref="N32:N46">
    <cfRule type="expression" dxfId="16" priority="12">
      <formula>$D32=0</formula>
    </cfRule>
  </conditionalFormatting>
  <conditionalFormatting sqref="Q32:S33">
    <cfRule type="expression" dxfId="15" priority="11">
      <formula>$D32=0</formula>
    </cfRule>
  </conditionalFormatting>
  <conditionalFormatting sqref="D47:F47 H47:M47">
    <cfRule type="expression" dxfId="14" priority="10">
      <formula>$D47=0</formula>
    </cfRule>
  </conditionalFormatting>
  <conditionalFormatting sqref="N47">
    <cfRule type="expression" dxfId="13" priority="9">
      <formula>$D47=0</formula>
    </cfRule>
  </conditionalFormatting>
  <conditionalFormatting sqref="X32:X158 X30">
    <cfRule type="colorScale" priority="16">
      <colorScale>
        <cfvo type="percent" val="10"/>
        <cfvo type="percent" val="50"/>
        <cfvo type="percent" val="100"/>
        <color rgb="FF63BE7B"/>
        <color rgb="FFFFEB84"/>
        <color rgb="FFF8696B"/>
      </colorScale>
    </cfRule>
  </conditionalFormatting>
  <conditionalFormatting sqref="A31:F31 O31:X31 H31:M31">
    <cfRule type="expression" dxfId="12" priority="5">
      <formula>$D31=0</formula>
    </cfRule>
  </conditionalFormatting>
  <conditionalFormatting sqref="N31">
    <cfRule type="expression" dxfId="11" priority="6">
      <formula>$D31=0</formula>
    </cfRule>
  </conditionalFormatting>
  <conditionalFormatting sqref="X31">
    <cfRule type="colorScale" priority="7">
      <colorScale>
        <cfvo type="percent" val="10"/>
        <cfvo type="percent" val="50"/>
        <cfvo type="percent" val="100"/>
        <color rgb="FF63BE7B"/>
        <color rgb="FFFFEB84"/>
        <color rgb="FFF8696B"/>
      </colorScale>
    </cfRule>
  </conditionalFormatting>
  <conditionalFormatting sqref="Y30:BL158">
    <cfRule type="expression" dxfId="10" priority="3">
      <formula>$D30=0</formula>
    </cfRule>
    <cfRule type="expression" dxfId="9" priority="4">
      <formula>ROW()=EVEN(ROW())</formula>
    </cfRule>
  </conditionalFormatting>
  <conditionalFormatting sqref="G5:G19">
    <cfRule type="dataBar" priority="2">
      <dataBar>
        <cfvo type="min"/>
        <cfvo type="max"/>
        <color rgb="FFFFB628"/>
      </dataBar>
      <extLst>
        <ext xmlns:x14="http://schemas.microsoft.com/office/spreadsheetml/2009/9/main" uri="{B025F937-C7B1-47D3-B67F-A62EFF666E3E}">
          <x14:id>{D7920D0F-BF38-4EA1-AFC8-56A33541955F}</x14:id>
        </ext>
      </extLst>
    </cfRule>
  </conditionalFormatting>
  <conditionalFormatting sqref="L5:L16">
    <cfRule type="dataBar" priority="1">
      <dataBar>
        <cfvo type="min"/>
        <cfvo type="max"/>
        <color rgb="FFFFB628"/>
      </dataBar>
      <extLst>
        <ext xmlns:x14="http://schemas.microsoft.com/office/spreadsheetml/2009/9/main" uri="{B025F937-C7B1-47D3-B67F-A62EFF666E3E}">
          <x14:id>{62719492-A327-47AA-B4C0-E330E0C0B48B}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09B2131-E601-4F84-80E7-E46966FCD866}">
            <x14:dataBar minLength="0" maxLength="100" gradient="0">
              <x14:cfvo type="autoMin"/>
              <x14:cfvo type="autoMax"/>
              <x14:negativeFillColor rgb="FFFF0000"/>
              <x14:axisColor rgb="FF000000"/>
            </x14:dataBar>
          </x14:cfRule>
          <xm:sqref>L4</xm:sqref>
        </x14:conditionalFormatting>
        <x14:conditionalFormatting xmlns:xm="http://schemas.microsoft.com/office/excel/2006/main">
          <x14:cfRule type="dataBar" id="{D7920D0F-BF38-4EA1-AFC8-56A33541955F}">
            <x14:dataBar minLength="0" maxLength="100" gradient="0">
              <x14:cfvo type="autoMin"/>
              <x14:cfvo type="autoMax"/>
              <x14:negativeFillColor rgb="FFFF0000"/>
              <x14:axisColor rgb="FF000000"/>
            </x14:dataBar>
          </x14:cfRule>
          <xm:sqref>G5:G19</xm:sqref>
        </x14:conditionalFormatting>
        <x14:conditionalFormatting xmlns:xm="http://schemas.microsoft.com/office/excel/2006/main">
          <x14:cfRule type="dataBar" id="{62719492-A327-47AA-B4C0-E330E0C0B48B}">
            <x14:dataBar minLength="0" maxLength="100" gradient="0">
              <x14:cfvo type="autoMin"/>
              <x14:cfvo type="autoMax"/>
              <x14:negativeFillColor rgb="FFFF0000"/>
              <x14:axisColor rgb="FF000000"/>
            </x14:dataBar>
          </x14:cfRule>
          <xm:sqref>L5:L16</xm:sqref>
        </x14:conditionalFormatting>
        <x14:conditionalFormatting xmlns:xm="http://schemas.microsoft.com/office/excel/2006/main">
          <x14:cfRule type="expression" priority="37" id="{CD8B6A5D-7B4E-4DDA-A1B8-03AEF0C78D97}">
            <xm:f>'Inputs &amp; Summary'!$D$15=Lists!$E$4</xm:f>
            <x14:dxf>
              <fill>
                <patternFill>
                  <bgColor rgb="FFFF0000"/>
                </patternFill>
              </fill>
            </x14:dxf>
          </x14:cfRule>
          <x14:cfRule type="expression" priority="49" id="{198ACA8B-8328-43F6-9F62-E9620359EDB2}">
            <xm:f>'Inputs &amp; Summary'!$D$15=Lists!$E$3</xm:f>
            <x14:dxf>
              <font>
                <b/>
                <i val="0"/>
                <color theme="0"/>
              </font>
              <fill>
                <patternFill>
                  <bgColor rgb="FFFF0000"/>
                </patternFill>
              </fill>
            </x14:dxf>
          </x14:cfRule>
          <xm:sqref>A2:BJ2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Lists!$A$3:$A$7</xm:f>
          </x14:formula1>
          <xm:sqref>B30:B158</xm:sqref>
        </x14:dataValidation>
        <x14:dataValidation type="list" allowBlank="1" showInputMessage="1" showErrorMessage="1">
          <x14:formula1>
            <xm:f>Lists!$H$3:$H$4</xm:f>
          </x14:formula1>
          <xm:sqref>M30:M158</xm:sqref>
        </x14:dataValidation>
        <x14:dataValidation type="list" allowBlank="1" showInputMessage="1" showErrorMessage="1">
          <x14:formula1>
            <xm:f>'Labor Rates'!$A$2:$A$16</xm:f>
          </x14:formula1>
          <xm:sqref>I30:I158</xm:sqref>
        </x14:dataValidation>
        <x14:dataValidation type="list" allowBlank="1" showInputMessage="1" showErrorMessage="1">
          <x14:formula1>
            <xm:f>Lists!$J$17:$J$21</xm:f>
          </x14:formula1>
          <xm:sqref>G30:G158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zoomScale="75" zoomScaleNormal="75" zoomScalePageLayoutView="75" workbookViewId="0"/>
  </sheetViews>
  <sheetFormatPr defaultColWidth="8.77734375" defaultRowHeight="14.4" x14ac:dyDescent="0.3"/>
  <cols>
    <col min="1" max="1" width="20.109375" customWidth="1"/>
    <col min="2" max="2" width="13.44140625" customWidth="1"/>
    <col min="3" max="3" width="36.44140625" customWidth="1"/>
    <col min="4" max="4" width="12.44140625" customWidth="1"/>
    <col min="5" max="5" width="84.33203125" customWidth="1"/>
  </cols>
  <sheetData>
    <row r="1" spans="1:5" ht="28.8" x14ac:dyDescent="0.3">
      <c r="A1" s="20" t="s">
        <v>89</v>
      </c>
      <c r="B1" s="20" t="s">
        <v>266</v>
      </c>
      <c r="C1" s="20" t="s">
        <v>102</v>
      </c>
      <c r="D1" s="20" t="s">
        <v>306</v>
      </c>
      <c r="E1" s="118" t="s">
        <v>103</v>
      </c>
    </row>
    <row r="2" spans="1:5" ht="43.2" x14ac:dyDescent="0.3">
      <c r="A2" s="119" t="s">
        <v>272</v>
      </c>
      <c r="B2" s="4">
        <v>16.66346153846154</v>
      </c>
      <c r="C2" s="120" t="s">
        <v>104</v>
      </c>
      <c r="D2" s="121">
        <f>B2*'Inputs &amp; Summary'!$D$9</f>
        <v>34660</v>
      </c>
      <c r="E2" s="122" t="s">
        <v>273</v>
      </c>
    </row>
    <row r="3" spans="1:5" ht="28.8" x14ac:dyDescent="0.3">
      <c r="A3" s="119" t="s">
        <v>238</v>
      </c>
      <c r="B3" s="4">
        <v>10.677884615384615</v>
      </c>
      <c r="C3" s="120" t="s">
        <v>108</v>
      </c>
      <c r="D3" s="121">
        <f>B3*'Inputs &amp; Summary'!$D$9</f>
        <v>22210</v>
      </c>
      <c r="E3" s="123" t="s">
        <v>109</v>
      </c>
    </row>
    <row r="4" spans="1:5" ht="57.6" x14ac:dyDescent="0.3">
      <c r="A4" s="119" t="s">
        <v>90</v>
      </c>
      <c r="B4" s="4">
        <v>42.269230769230766</v>
      </c>
      <c r="C4" s="120" t="s">
        <v>106</v>
      </c>
      <c r="D4" s="121">
        <f>B4*'Inputs &amp; Summary'!$D$9</f>
        <v>87920</v>
      </c>
      <c r="E4" s="122" t="s">
        <v>107</v>
      </c>
    </row>
    <row r="5" spans="1:5" ht="28.8" x14ac:dyDescent="0.3">
      <c r="A5" s="119" t="s">
        <v>270</v>
      </c>
      <c r="B5" s="4">
        <v>25.173076923076923</v>
      </c>
      <c r="C5" s="120" t="s">
        <v>128</v>
      </c>
      <c r="D5" s="121">
        <f>B5*'Inputs &amp; Summary'!$D$9</f>
        <v>52360</v>
      </c>
      <c r="E5" s="123" t="s">
        <v>129</v>
      </c>
    </row>
    <row r="6" spans="1:5" ht="28.8" x14ac:dyDescent="0.3">
      <c r="A6" s="119" t="s">
        <v>99</v>
      </c>
      <c r="B6" s="4">
        <v>24.03846153846154</v>
      </c>
      <c r="C6" s="120" t="s">
        <v>130</v>
      </c>
      <c r="D6" s="121">
        <f>B6*'Inputs &amp; Summary'!$D$9</f>
        <v>50000</v>
      </c>
      <c r="E6" s="123" t="s">
        <v>267</v>
      </c>
    </row>
    <row r="7" spans="1:5" ht="43.2" x14ac:dyDescent="0.3">
      <c r="A7" s="119" t="s">
        <v>96</v>
      </c>
      <c r="B7" s="4">
        <v>14.423076923076923</v>
      </c>
      <c r="C7" s="120" t="s">
        <v>123</v>
      </c>
      <c r="D7" s="121">
        <f>B7*'Inputs &amp; Summary'!$D$9</f>
        <v>30000</v>
      </c>
      <c r="E7" s="123" t="s">
        <v>269</v>
      </c>
    </row>
    <row r="8" spans="1:5" ht="57.6" x14ac:dyDescent="0.3">
      <c r="A8" s="119" t="s">
        <v>95</v>
      </c>
      <c r="B8" s="4">
        <v>23.197115384615383</v>
      </c>
      <c r="C8" s="120" t="s">
        <v>121</v>
      </c>
      <c r="D8" s="121">
        <f>B8*'Inputs &amp; Summary'!$D$9</f>
        <v>48250</v>
      </c>
      <c r="E8" s="123" t="s">
        <v>122</v>
      </c>
    </row>
    <row r="9" spans="1:5" ht="28.8" x14ac:dyDescent="0.3">
      <c r="A9" s="119" t="s">
        <v>94</v>
      </c>
      <c r="B9" s="4">
        <v>21.23076923076923</v>
      </c>
      <c r="C9" s="120" t="s">
        <v>119</v>
      </c>
      <c r="D9" s="121">
        <f>B9*'Inputs &amp; Summary'!$D$9</f>
        <v>44160</v>
      </c>
      <c r="E9" s="123" t="s">
        <v>120</v>
      </c>
    </row>
    <row r="10" spans="1:5" ht="57.6" x14ac:dyDescent="0.3">
      <c r="A10" s="119" t="s">
        <v>97</v>
      </c>
      <c r="B10" s="4">
        <v>33.25</v>
      </c>
      <c r="C10" s="120" t="s">
        <v>126</v>
      </c>
      <c r="D10" s="121">
        <f>B10*'Inputs &amp; Summary'!$D$9</f>
        <v>69160</v>
      </c>
      <c r="E10" s="123" t="s">
        <v>127</v>
      </c>
    </row>
    <row r="11" spans="1:5" ht="43.2" x14ac:dyDescent="0.3">
      <c r="A11" s="119" t="s">
        <v>91</v>
      </c>
      <c r="B11" s="4">
        <v>14.586538461538462</v>
      </c>
      <c r="C11" s="120" t="s">
        <v>112</v>
      </c>
      <c r="D11" s="121">
        <f>B11*'Inputs &amp; Summary'!$D$9</f>
        <v>30340</v>
      </c>
      <c r="E11" s="123" t="s">
        <v>113</v>
      </c>
    </row>
    <row r="12" spans="1:5" ht="28.8" x14ac:dyDescent="0.3">
      <c r="A12" s="119" t="s">
        <v>100</v>
      </c>
      <c r="B12" s="4">
        <v>24.03846153846154</v>
      </c>
      <c r="C12" s="120" t="s">
        <v>133</v>
      </c>
      <c r="D12" s="121">
        <f>B12*'Inputs &amp; Summary'!$D$9</f>
        <v>50000</v>
      </c>
      <c r="E12" s="123" t="s">
        <v>268</v>
      </c>
    </row>
    <row r="13" spans="1:5" ht="28.8" x14ac:dyDescent="0.3">
      <c r="A13" s="119" t="s">
        <v>92</v>
      </c>
      <c r="B13" s="4">
        <v>16.451923076923077</v>
      </c>
      <c r="C13" s="120" t="s">
        <v>114</v>
      </c>
      <c r="D13" s="121">
        <f>B13*'Inputs &amp; Summary'!$D$9</f>
        <v>34220</v>
      </c>
      <c r="E13" s="123" t="s">
        <v>115</v>
      </c>
    </row>
    <row r="14" spans="1:5" x14ac:dyDescent="0.3">
      <c r="A14" s="119" t="s">
        <v>93</v>
      </c>
      <c r="B14" s="4">
        <v>40.45192307692308</v>
      </c>
      <c r="C14" s="120" t="s">
        <v>117</v>
      </c>
      <c r="D14" s="121">
        <f>B14*'Inputs &amp; Summary'!$D$9</f>
        <v>84140</v>
      </c>
      <c r="E14" s="123" t="s">
        <v>118</v>
      </c>
    </row>
    <row r="15" spans="1:5" ht="28.8" x14ac:dyDescent="0.3">
      <c r="A15" s="119" t="s">
        <v>271</v>
      </c>
      <c r="B15" s="4">
        <v>11.413461538461538</v>
      </c>
      <c r="C15" s="120" t="s">
        <v>110</v>
      </c>
      <c r="D15" s="121">
        <f>B15*'Inputs &amp; Summary'!$D$9</f>
        <v>23740</v>
      </c>
      <c r="E15" s="123" t="s">
        <v>111</v>
      </c>
    </row>
    <row r="16" spans="1:5" x14ac:dyDescent="0.3">
      <c r="A16" s="119" t="s">
        <v>101</v>
      </c>
      <c r="B16" s="4">
        <v>18.514423076923077</v>
      </c>
      <c r="C16" s="120" t="s">
        <v>135</v>
      </c>
      <c r="D16" s="121">
        <f>B16*'Inputs &amp; Summary'!$D$9</f>
        <v>38510</v>
      </c>
      <c r="E16" s="123" t="s">
        <v>136</v>
      </c>
    </row>
    <row r="17" spans="1:1" ht="15.6" x14ac:dyDescent="0.3">
      <c r="A17" s="8"/>
    </row>
  </sheetData>
  <sortState ref="A6:F20">
    <sortCondition ref="A6:A20"/>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zoomScale="75" zoomScaleNormal="75" zoomScalePageLayoutView="75" workbookViewId="0">
      <selection activeCell="A17" sqref="A17"/>
    </sheetView>
  </sheetViews>
  <sheetFormatPr defaultColWidth="8.77734375" defaultRowHeight="14.4" x14ac:dyDescent="0.3"/>
  <cols>
    <col min="1" max="2" width="17.109375" customWidth="1"/>
    <col min="3" max="3" width="29.109375" customWidth="1"/>
    <col min="4" max="4" width="48.44140625" customWidth="1"/>
    <col min="5" max="5" width="19.109375" customWidth="1"/>
    <col min="6" max="6" width="18.44140625" customWidth="1"/>
    <col min="7" max="7" width="33.44140625" customWidth="1"/>
    <col min="8" max="8" width="13.44140625" customWidth="1"/>
    <col min="9" max="9" width="14.77734375" customWidth="1"/>
    <col min="10" max="10" width="25" customWidth="1"/>
  </cols>
  <sheetData>
    <row r="1" spans="1:11" ht="28.8" x14ac:dyDescent="0.3">
      <c r="A1" s="19" t="s">
        <v>87</v>
      </c>
      <c r="B1" s="1"/>
      <c r="C1" s="1"/>
      <c r="D1" s="1"/>
      <c r="E1" s="1"/>
      <c r="F1" s="1"/>
      <c r="G1" s="1"/>
      <c r="H1" s="1"/>
    </row>
    <row r="2" spans="1:11" ht="28.8" x14ac:dyDescent="0.3">
      <c r="A2" s="20" t="s">
        <v>49</v>
      </c>
      <c r="B2" s="20" t="s">
        <v>148</v>
      </c>
      <c r="C2" s="20" t="s">
        <v>149</v>
      </c>
      <c r="D2" s="21" t="s">
        <v>85</v>
      </c>
      <c r="E2" s="20" t="s">
        <v>308</v>
      </c>
      <c r="F2" s="22" t="s">
        <v>243</v>
      </c>
      <c r="G2" s="23" t="s">
        <v>88</v>
      </c>
      <c r="H2" s="21" t="s">
        <v>262</v>
      </c>
      <c r="I2" s="21" t="s">
        <v>347</v>
      </c>
    </row>
    <row r="3" spans="1:11" ht="28.8" x14ac:dyDescent="0.3">
      <c r="A3" s="131" t="s">
        <v>151</v>
      </c>
      <c r="B3" s="131" t="s">
        <v>138</v>
      </c>
      <c r="C3" s="131" t="s">
        <v>70</v>
      </c>
      <c r="D3" s="131" t="s">
        <v>311</v>
      </c>
      <c r="E3" s="132" t="s">
        <v>448</v>
      </c>
      <c r="F3" s="24" t="s">
        <v>38</v>
      </c>
      <c r="G3" s="131" t="s">
        <v>66</v>
      </c>
      <c r="H3" s="24" t="s">
        <v>263</v>
      </c>
      <c r="I3" s="24" t="s">
        <v>363</v>
      </c>
    </row>
    <row r="4" spans="1:11" ht="28.8" x14ac:dyDescent="0.3">
      <c r="A4" s="131" t="s">
        <v>150</v>
      </c>
      <c r="B4" s="131" t="s">
        <v>139</v>
      </c>
      <c r="C4" s="131" t="s">
        <v>69</v>
      </c>
      <c r="D4" s="131" t="s">
        <v>312</v>
      </c>
      <c r="E4" s="131" t="s">
        <v>450</v>
      </c>
      <c r="F4" s="24" t="s">
        <v>244</v>
      </c>
      <c r="G4" s="131" t="s">
        <v>67</v>
      </c>
      <c r="H4" s="25" t="s">
        <v>249</v>
      </c>
      <c r="I4" s="25" t="s">
        <v>364</v>
      </c>
    </row>
    <row r="5" spans="1:11" ht="57.6" x14ac:dyDescent="0.3">
      <c r="A5" s="131" t="s">
        <v>307</v>
      </c>
      <c r="B5" s="131" t="s">
        <v>140</v>
      </c>
      <c r="C5" s="131" t="s">
        <v>71</v>
      </c>
      <c r="D5" s="131" t="s">
        <v>86</v>
      </c>
      <c r="E5" s="131" t="s">
        <v>332</v>
      </c>
      <c r="F5" s="24" t="s">
        <v>451</v>
      </c>
      <c r="G5" s="131" t="s">
        <v>79</v>
      </c>
      <c r="H5" s="26"/>
      <c r="I5" s="25" t="s">
        <v>402</v>
      </c>
    </row>
    <row r="6" spans="1:11" ht="28.8" x14ac:dyDescent="0.3">
      <c r="A6" s="131" t="s">
        <v>152</v>
      </c>
      <c r="B6" s="131" t="s">
        <v>17</v>
      </c>
      <c r="C6" s="131" t="s">
        <v>72</v>
      </c>
      <c r="D6" s="27"/>
      <c r="E6" s="131" t="s">
        <v>333</v>
      </c>
      <c r="F6" s="24" t="s">
        <v>245</v>
      </c>
      <c r="G6" s="131" t="s">
        <v>68</v>
      </c>
      <c r="H6" s="26"/>
    </row>
    <row r="7" spans="1:11" x14ac:dyDescent="0.3">
      <c r="A7" s="131" t="s">
        <v>153</v>
      </c>
      <c r="B7" s="131" t="s">
        <v>141</v>
      </c>
      <c r="C7" s="131" t="s">
        <v>73</v>
      </c>
      <c r="D7" s="27"/>
      <c r="E7" s="27"/>
      <c r="F7" s="27"/>
      <c r="G7" s="131" t="s">
        <v>75</v>
      </c>
      <c r="H7" s="26"/>
    </row>
    <row r="8" spans="1:11" x14ac:dyDescent="0.3">
      <c r="A8" s="26"/>
      <c r="B8" s="131" t="s">
        <v>142</v>
      </c>
      <c r="C8" s="131" t="s">
        <v>74</v>
      </c>
      <c r="D8" s="27"/>
      <c r="E8" s="27"/>
      <c r="F8" s="27"/>
      <c r="G8" s="131" t="s">
        <v>76</v>
      </c>
      <c r="H8" s="26"/>
    </row>
    <row r="9" spans="1:11" x14ac:dyDescent="0.3">
      <c r="A9" s="26"/>
      <c r="B9" s="131" t="s">
        <v>143</v>
      </c>
      <c r="C9" s="27"/>
      <c r="D9" s="27"/>
      <c r="E9" s="27"/>
      <c r="F9" s="27"/>
      <c r="G9" s="131" t="s">
        <v>77</v>
      </c>
      <c r="H9" s="26"/>
    </row>
    <row r="10" spans="1:11" ht="28.8" x14ac:dyDescent="0.3">
      <c r="A10" s="26"/>
      <c r="B10" s="131" t="s">
        <v>144</v>
      </c>
      <c r="C10" s="27"/>
      <c r="D10" s="27"/>
      <c r="E10" s="27"/>
      <c r="F10" s="26"/>
      <c r="G10" s="131" t="s">
        <v>80</v>
      </c>
      <c r="H10" s="26"/>
    </row>
    <row r="11" spans="1:11" ht="28.8" x14ac:dyDescent="0.3">
      <c r="A11" s="26"/>
      <c r="B11" s="131" t="s">
        <v>145</v>
      </c>
      <c r="C11" s="27"/>
      <c r="D11" s="27"/>
      <c r="E11" s="27"/>
      <c r="F11" s="26"/>
      <c r="G11" s="131" t="s">
        <v>81</v>
      </c>
      <c r="H11" s="26"/>
    </row>
    <row r="12" spans="1:11" x14ac:dyDescent="0.3">
      <c r="A12" s="26"/>
      <c r="B12" s="131" t="s">
        <v>146</v>
      </c>
      <c r="C12" s="27"/>
      <c r="D12" s="27"/>
      <c r="E12" s="27"/>
      <c r="F12" s="26"/>
      <c r="G12" s="131" t="s">
        <v>78</v>
      </c>
      <c r="H12" s="26"/>
    </row>
    <row r="13" spans="1:11" ht="28.8" x14ac:dyDescent="0.3">
      <c r="A13" s="26"/>
      <c r="B13" s="131" t="s">
        <v>147</v>
      </c>
      <c r="C13" s="27"/>
      <c r="D13" s="27"/>
      <c r="E13" s="27"/>
      <c r="F13" s="26"/>
      <c r="G13" s="131" t="s">
        <v>82</v>
      </c>
      <c r="H13" s="26"/>
    </row>
    <row r="14" spans="1:11" ht="28.8" x14ac:dyDescent="0.3">
      <c r="A14" s="26"/>
      <c r="B14" s="131" t="s">
        <v>18</v>
      </c>
      <c r="C14" s="26"/>
      <c r="D14" s="26"/>
      <c r="E14" s="26"/>
      <c r="F14" s="26"/>
      <c r="G14" s="131" t="s">
        <v>83</v>
      </c>
      <c r="H14" s="26"/>
    </row>
    <row r="15" spans="1:11" ht="28.8" x14ac:dyDescent="0.3">
      <c r="A15" s="26"/>
      <c r="B15" s="131" t="s">
        <v>50</v>
      </c>
      <c r="C15" s="26"/>
      <c r="D15" s="26"/>
      <c r="E15" s="26"/>
      <c r="F15" s="26"/>
      <c r="G15" s="131" t="s">
        <v>84</v>
      </c>
      <c r="H15" s="26"/>
    </row>
    <row r="16" spans="1:11" x14ac:dyDescent="0.3">
      <c r="A16" s="26"/>
      <c r="B16" s="26"/>
      <c r="C16" s="26"/>
      <c r="D16" s="26"/>
      <c r="E16" s="26"/>
      <c r="F16" s="26"/>
      <c r="G16" s="26"/>
      <c r="H16" s="26"/>
      <c r="J16" s="20" t="s">
        <v>431</v>
      </c>
      <c r="K16" s="20" t="s">
        <v>441</v>
      </c>
    </row>
    <row r="17" spans="1:11" ht="36" customHeight="1" x14ac:dyDescent="0.3">
      <c r="A17" s="15" t="s">
        <v>89</v>
      </c>
      <c r="B17" s="15" t="s">
        <v>102</v>
      </c>
      <c r="C17" s="16" t="s">
        <v>137</v>
      </c>
      <c r="D17" s="16" t="s">
        <v>103</v>
      </c>
      <c r="E17" s="26"/>
      <c r="F17" s="26"/>
      <c r="G17" s="26"/>
      <c r="H17" s="26"/>
      <c r="J17" s="24" t="s">
        <v>432</v>
      </c>
      <c r="K17" s="150">
        <f>'Inputs &amp; Summary'!$D$35</f>
        <v>10</v>
      </c>
    </row>
    <row r="18" spans="1:11" ht="34.200000000000003" x14ac:dyDescent="0.3">
      <c r="A18" s="14" t="s">
        <v>272</v>
      </c>
      <c r="B18" s="17" t="s">
        <v>104</v>
      </c>
      <c r="C18" s="18">
        <v>34660</v>
      </c>
      <c r="D18" s="28" t="s">
        <v>105</v>
      </c>
      <c r="E18" s="26"/>
      <c r="F18" s="26"/>
      <c r="G18" s="26"/>
      <c r="H18" s="26"/>
      <c r="J18" s="24" t="s">
        <v>17</v>
      </c>
      <c r="K18" s="150">
        <f>'Inputs &amp; Summary'!$D$33</f>
        <v>10</v>
      </c>
    </row>
    <row r="19" spans="1:11" ht="57" x14ac:dyDescent="0.3">
      <c r="A19" s="14" t="s">
        <v>90</v>
      </c>
      <c r="B19" s="17" t="s">
        <v>106</v>
      </c>
      <c r="C19" s="18">
        <v>87920</v>
      </c>
      <c r="D19" s="28" t="s">
        <v>107</v>
      </c>
      <c r="E19" s="26"/>
      <c r="F19" s="26"/>
      <c r="G19" s="26"/>
      <c r="H19" s="26"/>
      <c r="J19" s="24" t="s">
        <v>440</v>
      </c>
      <c r="K19" s="150">
        <f>'Inputs &amp; Summary'!$D$34</f>
        <v>10</v>
      </c>
    </row>
    <row r="20" spans="1:11" ht="22.8" x14ac:dyDescent="0.3">
      <c r="A20" s="14" t="s">
        <v>238</v>
      </c>
      <c r="B20" s="17" t="s">
        <v>108</v>
      </c>
      <c r="C20" s="18">
        <v>22210</v>
      </c>
      <c r="D20" s="17" t="s">
        <v>109</v>
      </c>
      <c r="E20" s="26"/>
      <c r="F20" s="26"/>
      <c r="G20" s="26"/>
      <c r="H20" s="26"/>
      <c r="J20" s="24" t="s">
        <v>187</v>
      </c>
      <c r="K20" s="150">
        <f>'Inputs &amp; Summary'!$D$36</f>
        <v>5</v>
      </c>
    </row>
    <row r="21" spans="1:11" ht="34.200000000000003" x14ac:dyDescent="0.3">
      <c r="A21" s="14" t="s">
        <v>239</v>
      </c>
      <c r="B21" s="17" t="s">
        <v>110</v>
      </c>
      <c r="C21" s="18">
        <v>23740</v>
      </c>
      <c r="D21" s="17" t="s">
        <v>111</v>
      </c>
      <c r="E21" s="26"/>
      <c r="F21" s="26"/>
      <c r="G21" s="26"/>
      <c r="H21" s="26"/>
      <c r="J21" s="24" t="s">
        <v>433</v>
      </c>
      <c r="K21" s="150">
        <v>0</v>
      </c>
    </row>
    <row r="22" spans="1:11" ht="45.6" x14ac:dyDescent="0.3">
      <c r="A22" s="14" t="s">
        <v>91</v>
      </c>
      <c r="B22" s="17" t="s">
        <v>112</v>
      </c>
      <c r="C22" s="18">
        <v>30340</v>
      </c>
      <c r="D22" s="17" t="s">
        <v>113</v>
      </c>
      <c r="E22" s="26"/>
      <c r="F22" s="26"/>
      <c r="G22" s="26"/>
      <c r="H22" s="26"/>
    </row>
    <row r="23" spans="1:11" ht="34.200000000000003" x14ac:dyDescent="0.3">
      <c r="A23" s="261" t="s">
        <v>92</v>
      </c>
      <c r="B23" s="262" t="s">
        <v>114</v>
      </c>
      <c r="C23" s="263">
        <v>34220</v>
      </c>
      <c r="D23" s="17" t="s">
        <v>115</v>
      </c>
      <c r="E23" s="26"/>
      <c r="F23" s="26"/>
      <c r="G23" s="26"/>
      <c r="H23" s="26"/>
    </row>
    <row r="24" spans="1:11" x14ac:dyDescent="0.3">
      <c r="A24" s="261"/>
      <c r="B24" s="262"/>
      <c r="C24" s="263"/>
      <c r="D24" s="17" t="s">
        <v>116</v>
      </c>
      <c r="E24" s="26"/>
      <c r="F24" s="26"/>
      <c r="G24" s="26"/>
      <c r="H24" s="26"/>
    </row>
    <row r="25" spans="1:11" ht="22.8" x14ac:dyDescent="0.3">
      <c r="A25" s="14" t="s">
        <v>93</v>
      </c>
      <c r="B25" s="17" t="s">
        <v>117</v>
      </c>
      <c r="C25" s="18">
        <v>84140</v>
      </c>
      <c r="D25" s="17" t="s">
        <v>118</v>
      </c>
      <c r="E25" s="26"/>
      <c r="F25" s="26"/>
      <c r="G25" s="26"/>
      <c r="H25" s="26"/>
    </row>
    <row r="26" spans="1:11" ht="45.6" x14ac:dyDescent="0.3">
      <c r="A26" s="14" t="s">
        <v>94</v>
      </c>
      <c r="B26" s="17" t="s">
        <v>119</v>
      </c>
      <c r="C26" s="18">
        <v>44160</v>
      </c>
      <c r="D26" s="17" t="s">
        <v>120</v>
      </c>
      <c r="E26" s="26"/>
      <c r="F26" s="26"/>
      <c r="G26" s="26"/>
      <c r="H26" s="26"/>
    </row>
    <row r="27" spans="1:11" ht="68.400000000000006" x14ac:dyDescent="0.3">
      <c r="A27" s="14" t="s">
        <v>95</v>
      </c>
      <c r="B27" s="17" t="s">
        <v>121</v>
      </c>
      <c r="C27" s="18">
        <v>48250</v>
      </c>
      <c r="D27" s="17" t="s">
        <v>122</v>
      </c>
      <c r="E27" s="26"/>
      <c r="F27" s="26"/>
      <c r="G27" s="26"/>
      <c r="H27" s="26"/>
    </row>
    <row r="28" spans="1:11" ht="68.400000000000006" x14ac:dyDescent="0.3">
      <c r="A28" s="14" t="s">
        <v>96</v>
      </c>
      <c r="B28" s="17" t="s">
        <v>123</v>
      </c>
      <c r="C28" s="29" t="s">
        <v>125</v>
      </c>
      <c r="D28" s="17" t="s">
        <v>124</v>
      </c>
      <c r="E28" s="26"/>
      <c r="F28" s="26"/>
      <c r="G28" s="26"/>
      <c r="H28" s="26"/>
    </row>
    <row r="29" spans="1:11" ht="68.400000000000006" x14ac:dyDescent="0.3">
      <c r="A29" s="14" t="s">
        <v>97</v>
      </c>
      <c r="B29" s="17" t="s">
        <v>126</v>
      </c>
      <c r="C29" s="18">
        <v>69160</v>
      </c>
      <c r="D29" s="17" t="s">
        <v>127</v>
      </c>
      <c r="E29" s="26"/>
      <c r="F29" s="26"/>
      <c r="G29" s="26"/>
      <c r="H29" s="26"/>
    </row>
    <row r="30" spans="1:11" ht="34.200000000000003" x14ac:dyDescent="0.3">
      <c r="A30" s="14" t="s">
        <v>98</v>
      </c>
      <c r="B30" s="17" t="s">
        <v>128</v>
      </c>
      <c r="C30" s="18">
        <v>52360</v>
      </c>
      <c r="D30" s="17" t="s">
        <v>129</v>
      </c>
      <c r="E30" s="26"/>
      <c r="F30" s="26"/>
      <c r="G30" s="26"/>
      <c r="H30" s="26"/>
    </row>
    <row r="31" spans="1:11" ht="22.8" x14ac:dyDescent="0.3">
      <c r="A31" s="14" t="s">
        <v>99</v>
      </c>
      <c r="B31" s="17" t="s">
        <v>130</v>
      </c>
      <c r="C31" s="29" t="s">
        <v>132</v>
      </c>
      <c r="D31" s="17" t="s">
        <v>131</v>
      </c>
      <c r="E31" s="26"/>
      <c r="F31" s="26"/>
      <c r="G31" s="26"/>
      <c r="H31" s="26"/>
    </row>
    <row r="32" spans="1:11" ht="34.200000000000003" x14ac:dyDescent="0.3">
      <c r="A32" s="14" t="s">
        <v>100</v>
      </c>
      <c r="B32" s="17" t="s">
        <v>133</v>
      </c>
      <c r="C32" s="29" t="s">
        <v>132</v>
      </c>
      <c r="D32" s="17" t="s">
        <v>134</v>
      </c>
      <c r="E32" s="26"/>
      <c r="F32" s="26"/>
      <c r="G32" s="26"/>
      <c r="H32" s="26"/>
    </row>
    <row r="33" spans="1:8" ht="22.8" x14ac:dyDescent="0.3">
      <c r="A33" s="14" t="s">
        <v>101</v>
      </c>
      <c r="B33" s="17" t="s">
        <v>135</v>
      </c>
      <c r="C33" s="18">
        <v>38510</v>
      </c>
      <c r="D33" s="17" t="s">
        <v>136</v>
      </c>
      <c r="E33" s="26"/>
      <c r="F33" s="26"/>
      <c r="G33" s="26"/>
      <c r="H33" s="26"/>
    </row>
    <row r="34" spans="1:8" ht="15.6" x14ac:dyDescent="0.3">
      <c r="A34" s="8"/>
      <c r="E34" s="9"/>
    </row>
    <row r="35" spans="1:8" x14ac:dyDescent="0.3">
      <c r="E35" s="9"/>
    </row>
  </sheetData>
  <sortState ref="J17:K21">
    <sortCondition ref="J17:J21"/>
  </sortState>
  <mergeCells count="3">
    <mergeCell ref="A23:A24"/>
    <mergeCell ref="B23:B24"/>
    <mergeCell ref="C23:C2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zoomScale="75" zoomScaleNormal="75" zoomScalePageLayoutView="75" workbookViewId="0">
      <selection activeCell="B3" sqref="B3"/>
    </sheetView>
  </sheetViews>
  <sheetFormatPr defaultColWidth="8.77734375" defaultRowHeight="14.4" x14ac:dyDescent="0.3"/>
  <cols>
    <col min="1" max="1" width="28.109375" customWidth="1"/>
    <col min="2" max="2" width="12.44140625" customWidth="1"/>
  </cols>
  <sheetData>
    <row r="1" spans="1:4" x14ac:dyDescent="0.3">
      <c r="A1" s="259" t="s">
        <v>350</v>
      </c>
      <c r="B1" s="260"/>
      <c r="C1" s="260"/>
      <c r="D1" s="260"/>
    </row>
    <row r="2" spans="1:4" ht="15" thickBot="1" x14ac:dyDescent="0.35">
      <c r="A2" s="98" t="s">
        <v>351</v>
      </c>
      <c r="B2" s="99" t="s">
        <v>352</v>
      </c>
      <c r="C2" s="99" t="s">
        <v>353</v>
      </c>
      <c r="D2" s="100" t="s">
        <v>343</v>
      </c>
    </row>
    <row r="3" spans="1:4" x14ac:dyDescent="0.3">
      <c r="A3" s="101" t="s">
        <v>90</v>
      </c>
      <c r="B3" s="102">
        <f>SUMIF('Cash Flow'!$I$2:$I$130,Reports!A3,'Cash Flow'!$V$2:$V$130)</f>
        <v>0</v>
      </c>
      <c r="C3" s="102">
        <f>SUMIF('Cash Flow'!$I$2:$I$130,Reports!A3,'Cash Flow'!$W$2:$W$130)</f>
        <v>0</v>
      </c>
      <c r="D3" s="103">
        <f t="shared" ref="D3:D17" si="0">C3/$C$18</f>
        <v>0</v>
      </c>
    </row>
    <row r="4" spans="1:4" x14ac:dyDescent="0.3">
      <c r="A4" s="104" t="s">
        <v>91</v>
      </c>
      <c r="B4" s="105">
        <f>SUMIF('Cash Flow'!$I$2:$I$130,Reports!A4,'Cash Flow'!$V$2:$V$130)</f>
        <v>146.16616643788865</v>
      </c>
      <c r="C4" s="105">
        <f>SUMIF('Cash Flow'!$I$2:$I$130,Reports!A4,'Cash Flow'!$W$2:$W$130)</f>
        <v>1482.2804491819411</v>
      </c>
      <c r="D4" s="106">
        <f t="shared" si="0"/>
        <v>1.0758447445211133E-2</v>
      </c>
    </row>
    <row r="5" spans="1:4" x14ac:dyDescent="0.3">
      <c r="A5" s="104" t="s">
        <v>92</v>
      </c>
      <c r="B5" s="105">
        <f>SUMIF('Cash Flow'!$I$2:$I$130,Reports!A5,'Cash Flow'!$V$2:$V$130)</f>
        <v>0</v>
      </c>
      <c r="C5" s="105">
        <f>SUMIF('Cash Flow'!$I$2:$I$130,Reports!A5,'Cash Flow'!$W$2:$W$130)</f>
        <v>0</v>
      </c>
      <c r="D5" s="106">
        <f t="shared" si="0"/>
        <v>0</v>
      </c>
    </row>
    <row r="6" spans="1:4" x14ac:dyDescent="0.3">
      <c r="A6" s="104" t="s">
        <v>93</v>
      </c>
      <c r="B6" s="105">
        <f>SUMIF('Cash Flow'!$I$2:$I$130,Reports!A6,'Cash Flow'!$V$2:$V$130)</f>
        <v>1648.3766225537315</v>
      </c>
      <c r="C6" s="105">
        <f>SUMIF('Cash Flow'!$I$2:$I$130,Reports!A6,'Cash Flow'!$W$2:$W$130)</f>
        <v>12353.749489154272</v>
      </c>
      <c r="D6" s="106">
        <f t="shared" si="0"/>
        <v>8.966398005432813E-2</v>
      </c>
    </row>
    <row r="7" spans="1:4" x14ac:dyDescent="0.3">
      <c r="A7" s="104" t="s">
        <v>271</v>
      </c>
      <c r="B7" s="105">
        <f>SUMIF('Cash Flow'!$I$2:$I$130,Reports!A7,'Cash Flow'!$V$2:$V$130)</f>
        <v>741.22472610497994</v>
      </c>
      <c r="C7" s="105">
        <f>SUMIF('Cash Flow'!$I$2:$I$130,Reports!A7,'Cash Flow'!$W$2:$W$130)</f>
        <v>7516.8073893662022</v>
      </c>
      <c r="D7" s="106">
        <f t="shared" si="0"/>
        <v>5.4557271735522141E-2</v>
      </c>
    </row>
    <row r="8" spans="1:4" x14ac:dyDescent="0.3">
      <c r="A8" s="104" t="s">
        <v>101</v>
      </c>
      <c r="B8" s="105">
        <f>SUMIF('Cash Flow'!$I$2:$I$130,Reports!A8,'Cash Flow'!$V$2:$V$130)</f>
        <v>3.3149531954371994</v>
      </c>
      <c r="C8" s="105">
        <f>SUMIF('Cash Flow'!$I$2:$I$130,Reports!A8,'Cash Flow'!$W$2:$W$130)</f>
        <v>29.149820820844511</v>
      </c>
      <c r="D8" s="106">
        <f t="shared" si="0"/>
        <v>2.1157049970635047E-4</v>
      </c>
    </row>
    <row r="9" spans="1:4" x14ac:dyDescent="0.3">
      <c r="A9" s="104" t="s">
        <v>94</v>
      </c>
      <c r="B9" s="105">
        <f>SUMIF('Cash Flow'!$I$2:$I$130,Reports!A9,'Cash Flow'!$V$2:$V$130)</f>
        <v>871.93336161037496</v>
      </c>
      <c r="C9" s="105">
        <f>SUMIF('Cash Flow'!$I$2:$I$130,Reports!A9,'Cash Flow'!$W$2:$W$130)</f>
        <v>5840.0329467449283</v>
      </c>
      <c r="D9" s="106">
        <f t="shared" si="0"/>
        <v>4.238717954522845E-2</v>
      </c>
    </row>
    <row r="10" spans="1:4" x14ac:dyDescent="0.3">
      <c r="A10" s="104" t="s">
        <v>95</v>
      </c>
      <c r="B10" s="105">
        <f>SUMIF('Cash Flow'!$I$2:$I$130,Reports!A10,'Cash Flow'!$V$2:$V$130)</f>
        <v>432.21651522409223</v>
      </c>
      <c r="C10" s="105">
        <f>SUMIF('Cash Flow'!$I$2:$I$130,Reports!A10,'Cash Flow'!$W$2:$W$130)</f>
        <v>3658.5180813956349</v>
      </c>
      <c r="D10" s="106">
        <f t="shared" si="0"/>
        <v>2.6553662316582575E-2</v>
      </c>
    </row>
    <row r="11" spans="1:4" x14ac:dyDescent="0.3">
      <c r="A11" s="104" t="s">
        <v>97</v>
      </c>
      <c r="B11" s="105">
        <f>SUMIF('Cash Flow'!$I$2:$I$130,Reports!A11,'Cash Flow'!$V$2:$V$130)</f>
        <v>145.9282308007933</v>
      </c>
      <c r="C11" s="105">
        <f>SUMIF('Cash Flow'!$I$2:$I$130,Reports!A11,'Cash Flow'!$W$2:$W$130)</f>
        <v>1294.4449931868626</v>
      </c>
      <c r="D11" s="106">
        <f t="shared" si="0"/>
        <v>9.3951306162091755E-3</v>
      </c>
    </row>
    <row r="12" spans="1:4" x14ac:dyDescent="0.3">
      <c r="A12" s="104" t="s">
        <v>100</v>
      </c>
      <c r="B12" s="105">
        <f>SUMIF('Cash Flow'!$I$2:$I$130,Reports!A12,'Cash Flow'!$V$2:$V$130)</f>
        <v>1257.5466878261088</v>
      </c>
      <c r="C12" s="105">
        <f>SUMIF('Cash Flow'!$I$2:$I$130,Reports!A12,'Cash Flow'!$W$2:$W$130)</f>
        <v>10753.801850530966</v>
      </c>
      <c r="D12" s="106">
        <f t="shared" si="0"/>
        <v>7.8051499707091423E-2</v>
      </c>
    </row>
    <row r="13" spans="1:4" x14ac:dyDescent="0.3">
      <c r="A13" s="104" t="s">
        <v>96</v>
      </c>
      <c r="B13" s="105">
        <f>SUMIF('Cash Flow'!$I$2:$I$130,Reports!A13,'Cash Flow'!$V$2:$V$130)</f>
        <v>4258.229123321581</v>
      </c>
      <c r="C13" s="105">
        <f>SUMIF('Cash Flow'!$I$2:$I$130,Reports!A13,'Cash Flow'!$W$2:$W$130)</f>
        <v>31674.149905772934</v>
      </c>
      <c r="D13" s="106">
        <f t="shared" si="0"/>
        <v>0.22989217547938556</v>
      </c>
    </row>
    <row r="14" spans="1:4" x14ac:dyDescent="0.3">
      <c r="A14" s="104" t="s">
        <v>270</v>
      </c>
      <c r="B14" s="105">
        <f>SUMIF('Cash Flow'!$I$2:$I$130,Reports!A14,'Cash Flow'!$V$2:$V$130)</f>
        <v>1763.2589039203756</v>
      </c>
      <c r="C14" s="105">
        <f>SUMIF('Cash Flow'!$I$2:$I$130,Reports!A14,'Cash Flow'!$W$2:$W$130)</f>
        <v>17874.077091542847</v>
      </c>
      <c r="D14" s="106">
        <f t="shared" si="0"/>
        <v>0.12973072614372222</v>
      </c>
    </row>
    <row r="15" spans="1:4" x14ac:dyDescent="0.3">
      <c r="A15" s="104" t="s">
        <v>99</v>
      </c>
      <c r="B15" s="105">
        <f>SUMIF('Cash Flow'!$I$2:$I$130,Reports!A15,'Cash Flow'!$V$2:$V$130)</f>
        <v>3271.3815355763518</v>
      </c>
      <c r="C15" s="105">
        <f>SUMIF('Cash Flow'!$I$2:$I$130,Reports!A15,'Cash Flow'!$W$2:$W$130)</f>
        <v>24030.403934720049</v>
      </c>
      <c r="D15" s="106">
        <f t="shared" si="0"/>
        <v>0.17441357872699531</v>
      </c>
    </row>
    <row r="16" spans="1:4" x14ac:dyDescent="0.3">
      <c r="A16" s="104" t="s">
        <v>238</v>
      </c>
      <c r="B16" s="105">
        <f>SUMIF('Cash Flow'!$I$2:$I$130,Reports!A16,'Cash Flow'!$V$2:$V$130)</f>
        <v>807.82950079933573</v>
      </c>
      <c r="C16" s="105">
        <f>SUMIF('Cash Flow'!$I$2:$I$130,Reports!A16,'Cash Flow'!$W$2:$W$130)</f>
        <v>8192.2506725665207</v>
      </c>
      <c r="D16" s="106">
        <f t="shared" si="0"/>
        <v>5.9459664577944056E-2</v>
      </c>
    </row>
    <row r="17" spans="1:4" ht="15" thickBot="1" x14ac:dyDescent="0.35">
      <c r="A17" s="107" t="s">
        <v>272</v>
      </c>
      <c r="B17" s="108">
        <f>SUMIF('Cash Flow'!$I$2:$I$130,Reports!A17,'Cash Flow'!$V$2:$V$130)</f>
        <v>1335.0496747412151</v>
      </c>
      <c r="C17" s="108">
        <f>SUMIF('Cash Flow'!$I$2:$I$130,Reports!A17,'Cash Flow'!$W$2:$W$130)</f>
        <v>13078.619389857602</v>
      </c>
      <c r="D17" s="109">
        <f t="shared" si="0"/>
        <v>9.4925113152073637E-2</v>
      </c>
    </row>
    <row r="18" spans="1:4" ht="15" thickBot="1" x14ac:dyDescent="0.35">
      <c r="A18" s="110" t="s">
        <v>344</v>
      </c>
      <c r="B18" s="111">
        <f>SUM(B3:B17)</f>
        <v>16682.456002112267</v>
      </c>
      <c r="C18" s="111">
        <f>SUM(C3:C17)</f>
        <v>137778.28601484158</v>
      </c>
      <c r="D18" s="112">
        <f>SUM(D3:D17)</f>
        <v>1</v>
      </c>
    </row>
    <row r="20" spans="1:4" x14ac:dyDescent="0.3">
      <c r="A20" s="259" t="s">
        <v>349</v>
      </c>
      <c r="B20" s="260"/>
      <c r="C20" s="260"/>
      <c r="D20" s="260"/>
    </row>
    <row r="21" spans="1:4" ht="15" thickBot="1" x14ac:dyDescent="0.35">
      <c r="A21" s="98" t="s">
        <v>348</v>
      </c>
      <c r="B21" s="99" t="s">
        <v>352</v>
      </c>
      <c r="C21" s="99" t="s">
        <v>353</v>
      </c>
      <c r="D21" s="100" t="s">
        <v>343</v>
      </c>
    </row>
    <row r="22" spans="1:4" x14ac:dyDescent="0.3">
      <c r="A22" s="101" t="s">
        <v>187</v>
      </c>
      <c r="B22" s="102">
        <f>SUMIF('Cash Flow'!$C$2:$C$130,Reports!A22,'Cash Flow'!$V$2:$V$130)</f>
        <v>2.4703875458140141</v>
      </c>
      <c r="C22" s="102">
        <f>SUMIF('Cash Flow'!$C$2:$C$130,Reports!A22,'Cash Flow'!$W$2:$W$130)</f>
        <v>12.76790172306114</v>
      </c>
      <c r="D22" s="103">
        <f t="shared" ref="D22:D33" si="1">C22/$C$34</f>
        <v>9.3935927921443365E-5</v>
      </c>
    </row>
    <row r="23" spans="1:4" x14ac:dyDescent="0.3">
      <c r="A23" s="104" t="s">
        <v>17</v>
      </c>
      <c r="B23" s="105">
        <f>SUMIF('Cash Flow'!$C$2:$C$130,Reports!A23,'Cash Flow'!$V$2:$V$130)</f>
        <v>3302.2264772116118</v>
      </c>
      <c r="C23" s="105">
        <f>SUMIF('Cash Flow'!$C$2:$C$130,Reports!A23,'Cash Flow'!$W$2:$W$130)</f>
        <v>24461.582571410803</v>
      </c>
      <c r="D23" s="106">
        <f t="shared" si="1"/>
        <v>0.1799686046394138</v>
      </c>
    </row>
    <row r="24" spans="1:4" x14ac:dyDescent="0.3">
      <c r="A24" s="104" t="s">
        <v>138</v>
      </c>
      <c r="B24" s="105">
        <f>SUMIF('Cash Flow'!$C$2:$C$130,Reports!A24,'Cash Flow'!$V$2:$V$130)</f>
        <v>153.23951939729366</v>
      </c>
      <c r="C24" s="105">
        <f>SUMIF('Cash Flow'!$C$2:$C$130,Reports!A24,'Cash Flow'!$W$2:$W$130)</f>
        <v>1590.7609730490421</v>
      </c>
      <c r="D24" s="106">
        <f t="shared" si="1"/>
        <v>1.1703536833674325E-2</v>
      </c>
    </row>
    <row r="25" spans="1:4" x14ac:dyDescent="0.3">
      <c r="A25" s="104" t="s">
        <v>37</v>
      </c>
      <c r="B25" s="105">
        <f>SUMIF('Cash Flow'!$C$2:$C$130,Reports!A25,'Cash Flow'!$V$2:$V$130)</f>
        <v>733.56308987042905</v>
      </c>
      <c r="C25" s="105">
        <f>SUMIF('Cash Flow'!$C$2:$C$130,Reports!A25,'Cash Flow'!$W$2:$W$130)</f>
        <v>7321.1812889512912</v>
      </c>
      <c r="D25" s="106">
        <f t="shared" si="1"/>
        <v>5.38633498890893E-2</v>
      </c>
    </row>
    <row r="26" spans="1:4" x14ac:dyDescent="0.3">
      <c r="A26" s="104" t="s">
        <v>139</v>
      </c>
      <c r="B26" s="105">
        <f>SUMIF('Cash Flow'!$C$2:$C$130,Reports!A26,'Cash Flow'!$V$2:$V$130)</f>
        <v>1735.4148376229618</v>
      </c>
      <c r="C26" s="105">
        <f>SUMIF('Cash Flow'!$C$2:$C$130,Reports!A26,'Cash Flow'!$W$2:$W$130)</f>
        <v>14725.059458249185</v>
      </c>
      <c r="D26" s="106">
        <f t="shared" si="1"/>
        <v>0.10833511675694778</v>
      </c>
    </row>
    <row r="27" spans="1:4" x14ac:dyDescent="0.3">
      <c r="A27" s="104" t="s">
        <v>32</v>
      </c>
      <c r="B27" s="105">
        <f>SUMIF('Cash Flow'!$C$2:$C$130,Reports!A27,'Cash Flow'!$V$2:$V$130)</f>
        <v>4531.6551408174219</v>
      </c>
      <c r="C27" s="105">
        <f>SUMIF('Cash Flow'!$C$2:$C$130,Reports!A27,'Cash Flow'!$W$2:$W$130)</f>
        <v>34244.430677152632</v>
      </c>
      <c r="D27" s="106">
        <f t="shared" si="1"/>
        <v>0.25194291447198269</v>
      </c>
    </row>
    <row r="28" spans="1:4" x14ac:dyDescent="0.3">
      <c r="A28" s="104" t="s">
        <v>141</v>
      </c>
      <c r="B28" s="105">
        <f>SUMIF('Cash Flow'!$C$2:$C$130,Reports!A28,'Cash Flow'!$V$2:$V$130)</f>
        <v>0</v>
      </c>
      <c r="C28" s="105">
        <f>SUMIF('Cash Flow'!$C$2:$C$130,Reports!A28,'Cash Flow'!$W$2:$W$130)</f>
        <v>0</v>
      </c>
      <c r="D28" s="106">
        <f t="shared" si="1"/>
        <v>0</v>
      </c>
    </row>
    <row r="29" spans="1:4" x14ac:dyDescent="0.3">
      <c r="A29" s="104" t="s">
        <v>36</v>
      </c>
      <c r="B29" s="105">
        <f>SUMIF('Cash Flow'!$C$2:$C$130,Reports!A29,'Cash Flow'!$V$2:$V$130)</f>
        <v>416.76693125627128</v>
      </c>
      <c r="C29" s="105">
        <f>SUMIF('Cash Flow'!$C$2:$C$130,Reports!A29,'Cash Flow'!$W$2:$W$130)</f>
        <v>3660.6886145179465</v>
      </c>
      <c r="D29" s="106">
        <f t="shared" si="1"/>
        <v>2.6932395729136482E-2</v>
      </c>
    </row>
    <row r="30" spans="1:4" x14ac:dyDescent="0.3">
      <c r="A30" s="104" t="s">
        <v>143</v>
      </c>
      <c r="B30" s="105">
        <f>SUMIF('Cash Flow'!$C$2:$C$130,Reports!A30,'Cash Flow'!$V$2:$V$130)</f>
        <v>2967.0034461708556</v>
      </c>
      <c r="C30" s="105">
        <f>SUMIF('Cash Flow'!$C$2:$C$130,Reports!A30,'Cash Flow'!$W$2:$W$130)</f>
        <v>23813.427921081762</v>
      </c>
      <c r="D30" s="106">
        <f t="shared" si="1"/>
        <v>0.17520000523789367</v>
      </c>
    </row>
    <row r="31" spans="1:4" x14ac:dyDescent="0.3">
      <c r="A31" s="104" t="s">
        <v>50</v>
      </c>
      <c r="B31" s="105">
        <f>SUMIF('Cash Flow'!$C$2:$C$130,Reports!A31,'Cash Flow'!$V$2:$V$130)</f>
        <v>1547.7310598973477</v>
      </c>
      <c r="C31" s="105">
        <f>SUMIF('Cash Flow'!$C$2:$C$130,Reports!A31,'Cash Flow'!$W$2:$W$130)</f>
        <v>15695.639740626033</v>
      </c>
      <c r="D31" s="106">
        <f t="shared" si="1"/>
        <v>0.11547586403280219</v>
      </c>
    </row>
    <row r="32" spans="1:4" x14ac:dyDescent="0.3">
      <c r="A32" s="104" t="s">
        <v>188</v>
      </c>
      <c r="B32" s="105">
        <f>SUMIF('Cash Flow'!$C$2:$C$130,Reports!A32,'Cash Flow'!$V$2:$V$130)</f>
        <v>251.5156051797768</v>
      </c>
      <c r="C32" s="105">
        <f>SUMIF('Cash Flow'!$C$2:$C$130,Reports!A32,'Cash Flow'!$W$2:$W$130)</f>
        <v>2124.5202843399857</v>
      </c>
      <c r="D32" s="106">
        <f t="shared" si="1"/>
        <v>1.5630507551365934E-2</v>
      </c>
    </row>
    <row r="33" spans="1:4" ht="15" thickBot="1" x14ac:dyDescent="0.35">
      <c r="A33" s="107" t="s">
        <v>140</v>
      </c>
      <c r="B33" s="108">
        <f>SUMIF('Cash Flow'!$C$2:$C$130,Reports!A33,'Cash Flow'!$V$2:$V$130)</f>
        <v>815.62730942347025</v>
      </c>
      <c r="C33" s="108">
        <f>SUMIF('Cash Flow'!$C$2:$C$130,Reports!A33,'Cash Flow'!$W$2:$W$130)</f>
        <v>8271.3287489209979</v>
      </c>
      <c r="D33" s="109">
        <f t="shared" si="1"/>
        <v>6.0853768929772373E-2</v>
      </c>
    </row>
    <row r="34" spans="1:4" ht="15" thickBot="1" x14ac:dyDescent="0.35">
      <c r="A34" s="95" t="s">
        <v>344</v>
      </c>
      <c r="B34" s="111">
        <f>SUM(B22:B33)</f>
        <v>16457.213804393254</v>
      </c>
      <c r="C34" s="96">
        <f>SUM(C22:C33)</f>
        <v>135921.38818002274</v>
      </c>
      <c r="D34" s="97">
        <f>SUM(D22:D33)</f>
        <v>1.0000000000000002</v>
      </c>
    </row>
    <row r="37" spans="1:4" x14ac:dyDescent="0.3">
      <c r="A37" s="259" t="s">
        <v>442</v>
      </c>
      <c r="B37" s="260"/>
      <c r="C37" s="260"/>
      <c r="D37" s="260"/>
    </row>
    <row r="38" spans="1:4" ht="15" thickBot="1" x14ac:dyDescent="0.35">
      <c r="A38" s="98" t="s">
        <v>348</v>
      </c>
      <c r="B38" s="99" t="s">
        <v>352</v>
      </c>
      <c r="C38" s="99" t="s">
        <v>353</v>
      </c>
      <c r="D38" s="100" t="s">
        <v>343</v>
      </c>
    </row>
    <row r="39" spans="1:4" x14ac:dyDescent="0.3">
      <c r="A39" s="101" t="s">
        <v>443</v>
      </c>
      <c r="B39" s="102">
        <f>SUMIF('Cash Flow'!$B$2:$B$130,Reports!A39,'Cash Flow'!$V$2:$V$130)</f>
        <v>0</v>
      </c>
      <c r="C39" s="102">
        <f>SUMIF('Cash Flow'!$B$2:$B$130,Reports!A39,'Cash Flow'!$W$2:$W$130)</f>
        <v>0</v>
      </c>
      <c r="D39" s="103">
        <f t="shared" ref="D39:D41" si="2">C39/$C$34</f>
        <v>0</v>
      </c>
    </row>
    <row r="40" spans="1:4" x14ac:dyDescent="0.3">
      <c r="A40" s="104" t="s">
        <v>307</v>
      </c>
      <c r="B40" s="105">
        <f>SUMIF('Cash Flow'!$B$2:$B$130,Reports!A40,'Cash Flow'!$V$2:$V$130)</f>
        <v>5829.9755358159273</v>
      </c>
      <c r="C40" s="105">
        <f>SUMIF('Cash Flow'!$B$2:$B$130,Reports!A40,'Cash Flow'!$W$2:$W$130)</f>
        <v>56999.823306796156</v>
      </c>
      <c r="D40" s="106">
        <f t="shared" si="2"/>
        <v>0.41935874897997688</v>
      </c>
    </row>
    <row r="41" spans="1:4" ht="15" thickBot="1" x14ac:dyDescent="0.35">
      <c r="A41" s="104" t="s">
        <v>152</v>
      </c>
      <c r="B41" s="105">
        <f>SUMIF('Cash Flow'!$B$2:$B$130,Reports!A41,'Cash Flow'!$V$2:$V$130)</f>
        <v>9834.025542272333</v>
      </c>
      <c r="C41" s="105">
        <f>SUMIF('Cash Flow'!$B$2:$B$130,Reports!A41,'Cash Flow'!$W$2:$W$130)</f>
        <v>70793.874930384976</v>
      </c>
      <c r="D41" s="106">
        <f t="shared" si="2"/>
        <v>0.52084426062968958</v>
      </c>
    </row>
    <row r="42" spans="1:4" ht="15" thickBot="1" x14ac:dyDescent="0.35">
      <c r="A42" s="110" t="s">
        <v>344</v>
      </c>
      <c r="B42" s="111">
        <f>SUM(B39:B41)</f>
        <v>15664.00107808826</v>
      </c>
      <c r="C42" s="111">
        <f t="shared" ref="C42:D42" si="3">SUM(C39:C41)</f>
        <v>127793.69823718113</v>
      </c>
      <c r="D42" s="112">
        <f t="shared" si="3"/>
        <v>0.94020300960966652</v>
      </c>
    </row>
  </sheetData>
  <sortState ref="A3:D17">
    <sortCondition ref="D3:D17"/>
  </sortState>
  <mergeCells count="3">
    <mergeCell ref="A1:D1"/>
    <mergeCell ref="A20:D20"/>
    <mergeCell ref="A37:D37"/>
  </mergeCells>
  <conditionalFormatting sqref="D3:D17">
    <cfRule type="dataBar" priority="3">
      <dataBar>
        <cfvo type="min"/>
        <cfvo type="max"/>
        <color rgb="FFFFB628"/>
      </dataBar>
      <extLst>
        <ext xmlns:x14="http://schemas.microsoft.com/office/spreadsheetml/2009/9/main" uri="{B025F937-C7B1-47D3-B67F-A62EFF666E3E}">
          <x14:id>{64082AC5-27AB-49EB-A3EA-E03FEF263557}</x14:id>
        </ext>
      </extLst>
    </cfRule>
  </conditionalFormatting>
  <conditionalFormatting sqref="D21:D33">
    <cfRule type="dataBar" priority="2">
      <dataBar>
        <cfvo type="min"/>
        <cfvo type="max"/>
        <color rgb="FFFFB628"/>
      </dataBar>
      <extLst>
        <ext xmlns:x14="http://schemas.microsoft.com/office/spreadsheetml/2009/9/main" uri="{B025F937-C7B1-47D3-B67F-A62EFF666E3E}">
          <x14:id>{7583A44C-7F43-4103-B7AD-EC78389A8BC8}</x14:id>
        </ext>
      </extLst>
    </cfRule>
  </conditionalFormatting>
  <conditionalFormatting sqref="D38:D41">
    <cfRule type="dataBar" priority="1">
      <dataBar>
        <cfvo type="min"/>
        <cfvo type="max"/>
        <color rgb="FFFFB628"/>
      </dataBar>
      <extLst>
        <ext xmlns:x14="http://schemas.microsoft.com/office/spreadsheetml/2009/9/main" uri="{B025F937-C7B1-47D3-B67F-A62EFF666E3E}">
          <x14:id>{68B43557-4201-430B-B051-A1DC831A947C}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4082AC5-27AB-49EB-A3EA-E03FEF263557}">
            <x14:dataBar minLength="0" maxLength="100" gradient="0">
              <x14:cfvo type="autoMin"/>
              <x14:cfvo type="autoMax"/>
              <x14:negativeFillColor rgb="FFFF0000"/>
              <x14:axisColor rgb="FF000000"/>
            </x14:dataBar>
          </x14:cfRule>
          <xm:sqref>D3:D17</xm:sqref>
        </x14:conditionalFormatting>
        <x14:conditionalFormatting xmlns:xm="http://schemas.microsoft.com/office/excel/2006/main">
          <x14:cfRule type="dataBar" id="{7583A44C-7F43-4103-B7AD-EC78389A8BC8}">
            <x14:dataBar minLength="0" maxLength="100" gradient="0">
              <x14:cfvo type="autoMin"/>
              <x14:cfvo type="autoMax"/>
              <x14:negativeFillColor rgb="FFFF0000"/>
              <x14:axisColor rgb="FF000000"/>
            </x14:dataBar>
          </x14:cfRule>
          <xm:sqref>D21:D33</xm:sqref>
        </x14:conditionalFormatting>
        <x14:conditionalFormatting xmlns:xm="http://schemas.microsoft.com/office/excel/2006/main">
          <x14:cfRule type="dataBar" id="{68B43557-4201-430B-B051-A1DC831A947C}">
            <x14:dataBar minLength="0" maxLength="100" gradient="0">
              <x14:cfvo type="autoMin"/>
              <x14:cfvo type="autoMax"/>
              <x14:negativeFillColor rgb="FFFF0000"/>
              <x14:axisColor rgb="FF000000"/>
            </x14:dataBar>
          </x14:cfRule>
          <xm:sqref>D38:D41</xm:sqref>
        </x14:conditionalFormatting>
      </x14:conditionalFormatting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31"/>
  <sheetViews>
    <sheetView zoomScale="75" zoomScaleNormal="75" zoomScalePageLayoutView="75" workbookViewId="0">
      <pane xSplit="1" ySplit="1" topLeftCell="AJ91" activePane="bottomRight" state="frozen"/>
      <selection pane="topRight" activeCell="B1" sqref="B1"/>
      <selection pane="bottomLeft" activeCell="A2" sqref="A2"/>
      <selection pane="bottomRight" activeCell="Y2" sqref="Y2:BL130"/>
    </sheetView>
  </sheetViews>
  <sheetFormatPr defaultColWidth="8.77734375" defaultRowHeight="14.4" x14ac:dyDescent="0.3"/>
  <cols>
    <col min="1" max="1" width="92" bestFit="1" customWidth="1"/>
    <col min="2" max="2" width="14.77734375" customWidth="1"/>
    <col min="3" max="3" width="18.77734375" customWidth="1"/>
    <col min="4" max="4" width="19.109375" customWidth="1"/>
    <col min="5" max="6" width="21.109375" customWidth="1"/>
    <col min="7" max="7" width="12.33203125" customWidth="1"/>
    <col min="8" max="8" width="16.33203125" customWidth="1"/>
    <col min="9" max="9" width="26" customWidth="1"/>
    <col min="10" max="10" width="14" customWidth="1"/>
    <col min="11" max="11" width="8.109375" customWidth="1"/>
    <col min="12" max="12" width="12.44140625" customWidth="1"/>
    <col min="13" max="13" width="12" customWidth="1"/>
    <col min="14" max="14" width="23.44140625" customWidth="1"/>
    <col min="15" max="15" width="16.77734375" customWidth="1"/>
    <col min="16" max="16" width="14" customWidth="1"/>
    <col min="17" max="17" width="15.44140625" customWidth="1"/>
    <col min="18" max="18" width="19.44140625" customWidth="1"/>
    <col min="19" max="19" width="12.6640625" customWidth="1"/>
    <col min="20" max="20" width="14.77734375" customWidth="1"/>
    <col min="21" max="21" width="10.44140625" customWidth="1"/>
    <col min="22" max="22" width="9.77734375" bestFit="1" customWidth="1"/>
    <col min="23" max="23" width="12.44140625" bestFit="1" customWidth="1"/>
  </cols>
  <sheetData>
    <row r="1" spans="1:64" ht="43.2" x14ac:dyDescent="0.3">
      <c r="A1" s="214" t="s">
        <v>24</v>
      </c>
      <c r="B1" s="215" t="s">
        <v>329</v>
      </c>
      <c r="C1" s="215" t="s">
        <v>328</v>
      </c>
      <c r="D1" s="215" t="s">
        <v>335</v>
      </c>
      <c r="E1" s="215" t="s">
        <v>355</v>
      </c>
      <c r="F1" s="215" t="s">
        <v>355</v>
      </c>
      <c r="G1" s="215" t="s">
        <v>430</v>
      </c>
      <c r="H1" s="215" t="s">
        <v>31</v>
      </c>
      <c r="I1" s="215" t="s">
        <v>89</v>
      </c>
      <c r="J1" s="215" t="s">
        <v>7</v>
      </c>
      <c r="K1" s="30" t="s">
        <v>251</v>
      </c>
      <c r="L1" s="31" t="s">
        <v>252</v>
      </c>
      <c r="M1" s="31" t="s">
        <v>258</v>
      </c>
      <c r="N1" s="31" t="s">
        <v>337</v>
      </c>
      <c r="O1" s="31" t="s">
        <v>51</v>
      </c>
      <c r="P1" s="31" t="s">
        <v>338</v>
      </c>
      <c r="Q1" s="32" t="s">
        <v>52</v>
      </c>
      <c r="R1" s="32" t="s">
        <v>253</v>
      </c>
      <c r="S1" s="32" t="s">
        <v>276</v>
      </c>
      <c r="T1" s="31" t="s">
        <v>60</v>
      </c>
      <c r="U1" s="31" t="s">
        <v>247</v>
      </c>
      <c r="V1" s="86" t="s">
        <v>342</v>
      </c>
      <c r="W1" s="86" t="s">
        <v>339</v>
      </c>
      <c r="X1" s="86" t="s">
        <v>346</v>
      </c>
      <c r="Y1" s="113">
        <v>1</v>
      </c>
      <c r="Z1" s="113">
        <v>2</v>
      </c>
      <c r="AA1" s="113">
        <v>3</v>
      </c>
      <c r="AB1" s="113">
        <v>4</v>
      </c>
      <c r="AC1" s="113">
        <v>5</v>
      </c>
      <c r="AD1" s="113">
        <v>6</v>
      </c>
      <c r="AE1" s="113">
        <v>7</v>
      </c>
      <c r="AF1" s="113">
        <v>8</v>
      </c>
      <c r="AG1" s="113">
        <v>9</v>
      </c>
      <c r="AH1" s="113">
        <v>10</v>
      </c>
      <c r="AI1" s="113">
        <v>11</v>
      </c>
      <c r="AJ1" s="113">
        <v>12</v>
      </c>
      <c r="AK1" s="113">
        <v>13</v>
      </c>
      <c r="AL1" s="113">
        <v>14</v>
      </c>
      <c r="AM1" s="113">
        <v>15</v>
      </c>
      <c r="AN1" s="113">
        <v>16</v>
      </c>
      <c r="AO1" s="113">
        <v>17</v>
      </c>
      <c r="AP1" s="113">
        <v>18</v>
      </c>
      <c r="AQ1" s="113">
        <v>19</v>
      </c>
      <c r="AR1" s="113">
        <v>20</v>
      </c>
      <c r="AS1" s="113">
        <v>21</v>
      </c>
      <c r="AT1" s="113">
        <v>22</v>
      </c>
      <c r="AU1" s="113">
        <v>23</v>
      </c>
      <c r="AV1" s="113">
        <v>24</v>
      </c>
      <c r="AW1" s="113">
        <v>25</v>
      </c>
      <c r="AX1" s="113">
        <v>26</v>
      </c>
      <c r="AY1" s="113">
        <v>27</v>
      </c>
      <c r="AZ1" s="113">
        <v>28</v>
      </c>
      <c r="BA1" s="113">
        <v>29</v>
      </c>
      <c r="BB1" s="113">
        <v>30</v>
      </c>
      <c r="BC1" s="113">
        <v>31</v>
      </c>
      <c r="BD1" s="113">
        <v>32</v>
      </c>
      <c r="BE1" s="113">
        <v>33</v>
      </c>
      <c r="BF1" s="113">
        <v>34</v>
      </c>
      <c r="BG1" s="113">
        <v>35</v>
      </c>
      <c r="BH1" s="113">
        <v>36</v>
      </c>
      <c r="BI1" s="113">
        <v>37</v>
      </c>
      <c r="BJ1" s="113">
        <v>38</v>
      </c>
      <c r="BK1" s="113">
        <v>39</v>
      </c>
      <c r="BL1" s="113">
        <v>40</v>
      </c>
    </row>
    <row r="2" spans="1:64" x14ac:dyDescent="0.3">
      <c r="A2" s="224" t="s">
        <v>169</v>
      </c>
      <c r="B2" s="117" t="str">
        <f>IF('Inputs &amp; Summary'!$D$15=Lists!$E$3,INDEX('Residential Rooftop Details'!$A$30:$X$158,MATCH('Cash Flow'!$A2,'Residential Rooftop Details'!$A$30:$A$158,0),COLUMN(B$1)),IF('Inputs &amp; Summary'!$D$15=Lists!$E$4,INDEX('Commercial Rooftop Details'!$A$30:$V$158,MATCH('Cash Flow'!$A2,'Commercial Rooftop Details'!$A$30:$A$158,0),COLUMN(B$1)),INDEX('Ground-Mount Details'!$A$30:$V$158,MATCH('Cash Flow'!$A2,'Ground-Mount Details'!$A$30:$A$158,0),COLUMN(B$1))))</f>
        <v>Administration</v>
      </c>
      <c r="C2" s="117" t="str">
        <f>IF('Inputs &amp; Summary'!$D$15=Lists!$E$3,INDEX('Residential Rooftop Details'!$A$30:$X$158,MATCH('Cash Flow'!$A2,'Residential Rooftop Details'!$A$30:$A$158,0),COLUMN(C$1)),IF('Inputs &amp; Summary'!$D$15=Lists!$E$4,INDEX('Commercial Rooftop Details'!$A$30:$V$157,MATCH('Cash Flow'!$A2,'Commercial Rooftop Details'!$A$30:$A$157,0),COLUMN(C$1)),INDEX('Ground-Mount Details'!$A$30:$V$158,MATCH('Cash Flow'!$A2,'Ground-Mount Details'!$A$30:$A$158,0),COLUMN(C$1))))</f>
        <v>Asset Management</v>
      </c>
      <c r="D2" s="117">
        <f>IF('Inputs &amp; Summary'!$D$15=Lists!$E$3,INDEX('Residential Rooftop Details'!$A$30:$X$158,MATCH('Cash Flow'!$A2,'Residential Rooftop Details'!$A$30:$A$158,0),COLUMN(D$1)),IF('Inputs &amp; Summary'!$D$15=Lists!$E$4,INDEX('Commercial Rooftop Details'!$A$30:$V$157,MATCH('Cash Flow'!$A2,'Commercial Rooftop Details'!$A$30:$A$157,0),COLUMN(D$1)),INDEX('Ground-Mount Details'!$A$30:$V$158,MATCH('Cash Flow'!$A2,'Ground-Mount Details'!$A$30:$A$158,0),COLUMN(D$1))))</f>
        <v>1</v>
      </c>
      <c r="E2" s="117">
        <f>IF('Inputs &amp; Summary'!$D$15=Lists!$E$3,INDEX('Residential Rooftop Details'!$A$30:$X$158,MATCH('Cash Flow'!$A2,'Residential Rooftop Details'!$A$30:$A$158,0),COLUMN(E$1)),IF('Inputs &amp; Summary'!$D$15=Lists!$E$4,INDEX('Commercial Rooftop Details'!$A$30:$V$157,MATCH('Cash Flow'!$A2,'Commercial Rooftop Details'!$A$30:$A$157,0),COLUMN(E$1)),INDEX('Ground-Mount Details'!$A$30:$V$158,MATCH('Cash Flow'!$A2,'Ground-Mount Details'!$A$30:$A$158,0),COLUMN(E$1))))</f>
        <v>1</v>
      </c>
      <c r="F2" s="117">
        <f>IF('Inputs &amp; Summary'!$D$15=Lists!$E$3,INDEX('Residential Rooftop Details'!$A$30:$X$158,MATCH('Cash Flow'!$A2,'Residential Rooftop Details'!$A$30:$A$158,0),COLUMN(F$1)),IF('Inputs &amp; Summary'!$D$15=Lists!$E$4,INDEX('Commercial Rooftop Details'!$A$30:$V$157,MATCH('Cash Flow'!$A2,'Commercial Rooftop Details'!$A$30:$A$157,0),COLUMN(F$1)),INDEX('Ground-Mount Details'!$A$30:$V$158,MATCH('Cash Flow'!$A2,'Ground-Mount Details'!$A$30:$A$158,0),COLUMN(F$1))))</f>
        <v>1</v>
      </c>
      <c r="G2" s="225" t="str">
        <f>IF('Inputs &amp; Summary'!$D$15=Lists!$E$3,INDEX('Residential Rooftop Details'!$A$30:$X$158,MATCH('Cash Flow'!$A2,'Residential Rooftop Details'!$A$30:$A$158,0),COLUMN(G$1)),IF('Inputs &amp; Summary'!$D$15=Lists!$E$4,INDEX('Commercial Rooftop Details'!$A$30:$V$157,MATCH('Cash Flow'!$A2,'Commercial Rooftop Details'!$A$30:$A$157,0),COLUMN(G$1)),INDEX('Ground-Mount Details'!$A$30:$V$158,MATCH('Cash Flow'!$A2,'Ground-Mount Details'!$A$30:$A$158,0),COLUMN(G$1))))</f>
        <v>Monitoring</v>
      </c>
      <c r="H2" s="225">
        <f>IF('Inputs &amp; Summary'!$D$15=Lists!$E$3,INDEX('Residential Rooftop Details'!$A$30:$X$158,MATCH('Cash Flow'!$A2,'Residential Rooftop Details'!$A$30:$A$158,0),COLUMN(H$1)),IF('Inputs &amp; Summary'!$D$15=Lists!$E$4,INDEX('Commercial Rooftop Details'!$A$30:$V$157,MATCH('Cash Flow'!$A2,'Commercial Rooftop Details'!$A$30:$A$157,0),COLUMN(H$1)),INDEX('Ground-Mount Details'!$A$30:$V$158,MATCH('Cash Flow'!$A2,'Ground-Mount Details'!$A$30:$A$158,0),COLUMN(H$1))))</f>
        <v>0</v>
      </c>
      <c r="I2" s="225" t="str">
        <f>IF('Inputs &amp; Summary'!$D$15=Lists!$E$3,INDEX('Residential Rooftop Details'!$A$30:$X$158,MATCH('Cash Flow'!$A2,'Residential Rooftop Details'!$A$30:$A$158,0),COLUMN(I$1)),IF('Inputs &amp; Summary'!$D$15=Lists!$E$4,INDEX('Commercial Rooftop Details'!$A$30:$V$157,MATCH('Cash Flow'!$A2,'Commercial Rooftop Details'!$A$30:$A$157,0),COLUMN(I$1)),INDEX('Ground-Mount Details'!$A$30:$V$158,MATCH('Cash Flow'!$A2,'Ground-Mount Details'!$A$30:$A$158,0),COLUMN(I$1))))</f>
        <v>Administrator</v>
      </c>
      <c r="J2" s="226">
        <f>IF('Inputs &amp; Summary'!$D$15=Lists!$E$3,INDEX('Residential Rooftop Details'!$A$30:$X$158,MATCH('Cash Flow'!$A2,'Residential Rooftop Details'!$A$30:$A$158,0),COLUMN(J$1)),IF('Inputs &amp; Summary'!$D$15=Lists!$E$4,INDEX('Commercial Rooftop Details'!$A$30:$V$157,MATCH('Cash Flow'!$A2,'Commercial Rooftop Details'!$A$30:$A$157,0),COLUMN(J$1)),INDEX('Ground-Mount Details'!$A$30:$V$158,MATCH('Cash Flow'!$A2,'Ground-Mount Details'!$A$30:$A$158,0),COLUMN(J$1))))</f>
        <v>16.66346153846154</v>
      </c>
      <c r="K2" s="227">
        <f>IF('Inputs &amp; Summary'!$D$15=Lists!$E$3,INDEX('Residential Rooftop Details'!$A$30:$X$158,MATCH('Cash Flow'!$A2,'Residential Rooftop Details'!$A$30:$A$158,0),COLUMN(K$1)),IF('Inputs &amp; Summary'!$D$15=Lists!$E$4,INDEX('Commercial Rooftop Details'!$A$30:$V$157,MATCH('Cash Flow'!$A2,'Commercial Rooftop Details'!$A$30:$A$157,0),COLUMN(K$1)),INDEX('Ground-Mount Details'!$A$30:$V$158,MATCH('Cash Flow'!$A2,'Ground-Mount Details'!$A$30:$A$158,0),COLUMN(K$1))))</f>
        <v>0.08</v>
      </c>
      <c r="L2" s="227">
        <f>IF('Inputs &amp; Summary'!$D$15=Lists!$E$3,INDEX('Residential Rooftop Details'!$A$30:$X$158,MATCH('Cash Flow'!$A2,'Residential Rooftop Details'!$A$30:$A$158,0),COLUMN(L$1)),IF('Inputs &amp; Summary'!$D$15=Lists!$E$4,INDEX('Commercial Rooftop Details'!$A$30:$V$157,MATCH('Cash Flow'!$A2,'Commercial Rooftop Details'!$A$30:$A$157,0),COLUMN(L$1)),INDEX('Ground-Mount Details'!$A$30:$V$158,MATCH('Cash Flow'!$A2,'Ground-Mount Details'!$A$30:$A$158,0),COLUMN(L$1))))</f>
        <v>1</v>
      </c>
      <c r="M2" s="226" t="str">
        <f>IF('Inputs &amp; Summary'!$D$15=Lists!$E$3,INDEX('Residential Rooftop Details'!$A$30:$X$158,MATCH('Cash Flow'!$A2,'Residential Rooftop Details'!$A$30:$A$158,0),COLUMN(M$1)),IF('Inputs &amp; Summary'!$D$15=Lists!$E$4,INDEX('Commercial Rooftop Details'!$A$30:$V$157,MATCH('Cash Flow'!$A2,'Commercial Rooftop Details'!$A$30:$A$157,0),COLUMN(M$1)),INDEX('Ground-Mount Details'!$A$30:$V$158,MATCH('Cash Flow'!$A2,'Ground-Mount Details'!$A$30:$A$158,0),COLUMN(M$1))))</f>
        <v>interval</v>
      </c>
      <c r="N2" s="228">
        <f>IF('Inputs &amp; Summary'!$D$15=Lists!$E$3,INDEX('Residential Rooftop Details'!$A$30:$X$158,MATCH('Cash Flow'!$A2,'Residential Rooftop Details'!$A$30:$A$158,0),COLUMN(N$1)),IF('Inputs &amp; Summary'!$D$15=Lists!$E$4,INDEX('Commercial Rooftop Details'!$A$30:$V$157,MATCH('Cash Flow'!$A2,'Commercial Rooftop Details'!$A$30:$A$157,0),COLUMN(N$1)),INDEX('Ground-Mount Details'!$A$30:$V$158,MATCH('Cash Flow'!$A2,'Ground-Mount Details'!$A$30:$A$158,0),COLUMN(N$1))))</f>
        <v>1</v>
      </c>
      <c r="O2" s="227">
        <f>IF('Inputs &amp; Summary'!$D$15=Lists!$E$3,INDEX('Residential Rooftop Details'!$A$30:$X$158,MATCH('Cash Flow'!$A2,'Residential Rooftop Details'!$A$30:$A$158,0),COLUMN(O$1)),IF('Inputs &amp; Summary'!$D$15=Lists!$E$4,INDEX('Commercial Rooftop Details'!$A$30:$V$157,MATCH('Cash Flow'!$A2,'Commercial Rooftop Details'!$A$30:$A$157,0),COLUMN(O$1)),INDEX('Ground-Mount Details'!$A$30:$V$158,MATCH('Cash Flow'!$A2,'Ground-Mount Details'!$A$30:$A$158,0),COLUMN(O$1))))</f>
        <v>1</v>
      </c>
      <c r="P2" s="229">
        <f>IF('Inputs &amp; Summary'!$D$15=Lists!$E$3,INDEX('Residential Rooftop Details'!$A$30:$X$158,MATCH('Cash Flow'!$A2,'Residential Rooftop Details'!$A$30:$A$158,0),COLUMN(P$1)),IF('Inputs &amp; Summary'!$D$15=Lists!$E$4,INDEX('Commercial Rooftop Details'!$A$30:$V$157,MATCH('Cash Flow'!$A2,'Commercial Rooftop Details'!$A$30:$A$157,0),COLUMN(P$1)),INDEX('Ground-Mount Details'!$A$30:$V$158,MATCH('Cash Flow'!$A2,'Ground-Mount Details'!$A$30:$A$158,0),COLUMN(P$1))))</f>
        <v>0</v>
      </c>
      <c r="Q2" s="230">
        <f>IF('Inputs &amp; Summary'!$D$15=Lists!$E$3,INDEX('Residential Rooftop Details'!$A$30:$X$158,MATCH('Cash Flow'!$A2,'Residential Rooftop Details'!$A$30:$A$158,0),COLUMN(Q$1)),IF('Inputs &amp; Summary'!$D$15=Lists!$E$4,INDEX('Commercial Rooftop Details'!$A$30:$V$157,MATCH('Cash Flow'!$A2,'Commercial Rooftop Details'!$A$30:$A$157,0),COLUMN(Q$1)),INDEX('Ground-Mount Details'!$A$30:$V$158,MATCH('Cash Flow'!$A2,'Ground-Mount Details'!$A$30:$A$158,0),COLUMN(Q$1))))</f>
        <v>16.66346153846154</v>
      </c>
      <c r="R2" s="230">
        <f>IF('Inputs &amp; Summary'!$D$15=Lists!$E$3,INDEX('Residential Rooftop Details'!$A$30:$X$158,MATCH('Cash Flow'!$A2,'Residential Rooftop Details'!$A$30:$A$158,0),COLUMN(R$1)),IF('Inputs &amp; Summary'!$D$15=Lists!$E$4,INDEX('Commercial Rooftop Details'!$A$30:$V$157,MATCH('Cash Flow'!$A2,'Commercial Rooftop Details'!$A$30:$A$157,0),COLUMN(R$1)),INDEX('Ground-Mount Details'!$A$30:$V$158,MATCH('Cash Flow'!$A2,'Ground-Mount Details'!$A$30:$A$158,0),COLUMN(R$1))))</f>
        <v>0</v>
      </c>
      <c r="S2" s="231">
        <f>IF('Inputs &amp; Summary'!$D$15=Lists!$E$3,INDEX('Residential Rooftop Details'!$A$30:$X$158,MATCH('Cash Flow'!$A2,'Residential Rooftop Details'!$A$30:$A$158,0),COLUMN(S$1)),IF('Inputs &amp; Summary'!$D$15=Lists!$E$4,INDEX('Commercial Rooftop Details'!$A$30:$V$157,MATCH('Cash Flow'!$A2,'Commercial Rooftop Details'!$A$30:$A$157,0),COLUMN(S$1)),INDEX('Ground-Mount Details'!$A$30:$V$158,MATCH('Cash Flow'!$A2,'Ground-Mount Details'!$A$30:$A$158,0),COLUMN(S$1))))</f>
        <v>16.66346153846154</v>
      </c>
      <c r="T2" s="232">
        <f>IF('Inputs &amp; Summary'!$D$15=Lists!$E$3,INDEX('Residential Rooftop Details'!$A$30:$X$158,MATCH('Cash Flow'!$A2,'Residential Rooftop Details'!$A$30:$A$158,0),COLUMN(T$1)),IF('Inputs &amp; Summary'!$D$15=Lists!$E$4,INDEX('Commercial Rooftop Details'!$A$30:$V$157,MATCH('Cash Flow'!$A2,'Commercial Rooftop Details'!$A$30:$A$157,0),COLUMN(T$1)),INDEX('Ground-Mount Details'!$A$30:$V$158,MATCH('Cash Flow'!$A2,'Ground-Mount Details'!$A$30:$A$158,0),COLUMN(T$1))))</f>
        <v>0</v>
      </c>
      <c r="U2" s="233">
        <f>IF('Inputs &amp; Summary'!$D$15=Lists!$E$3,INDEX('Residential Rooftop Details'!$A$30:$X$158,MATCH('Cash Flow'!$A2,'Residential Rooftop Details'!$A$30:$A$158,0),COLUMN(U$1)),IF('Inputs &amp; Summary'!$D$15=Lists!$E$4,INDEX('Commercial Rooftop Details'!$A$30:$V$157,MATCH('Cash Flow'!$A2,'Commercial Rooftop Details'!$A$30:$A$157,0),COLUMN(U$1)),INDEX('Ground-Mount Details'!$A$30:$V$158,MATCH('Cash Flow'!$A2,'Ground-Mount Details'!$A$30:$A$158,0),COLUMN(U$1))))</f>
        <v>0</v>
      </c>
      <c r="V2" s="234">
        <f t="shared" ref="V2:V35" si="0">AVERAGE(Y2:AR2)</f>
        <v>202.82761460053661</v>
      </c>
      <c r="W2" s="234">
        <f>NPV('Inputs &amp; Summary'!$D$6,Y2:BL2)</f>
        <v>1713.2590287395046</v>
      </c>
      <c r="X2" s="235">
        <f t="shared" ref="X2:X33" si="1">W2/SUM($W$2:$W$130)</f>
        <v>1.2434898693361236E-2</v>
      </c>
      <c r="Y2" s="248">
        <f>$D2*IF(Y$1&gt;'Inputs &amp; Summary'!$D$5,0,IF(Y$1&gt;VLOOKUP($G2,Lists!$J$17:$K$21,2),IF($M2=Lists!$H$3,IF($K2&lt;1,(($S2/$K2)*((1+'Inputs &amp; Summary'!$D$7)^Y$1)),((INT(Y$1/$K2)-INT((Y$1-1)/$K2))*$S2*((1+'Inputs &amp; Summary'!$D$7)^Y$1))),(_xlfn.WEIBULL.DIST(Y$1,$L2,$K2,FALSE)*$S2*((1+'Inputs &amp; Summary'!$D$7)^Y$1))),IF($M2=Lists!$H$3,IF($K2&lt;1,((($R2*(1-$E2)+$Q2*(1-$F2))/$K2)*((1+'Inputs &amp; Summary'!$D$7)^Y$1)),((INT(Y$1/$K2)-INT((Y$1-1)/$K2))*($R2*(1-$E2)+$Q2*(1-$F2))*((1+'Inputs &amp; Summary'!$D$7)^Y$1))),((_xlfn.WEIBULL.DIST(Y$1,$L2,$K2,FALSE)*($R2*(1-$E2)+$Q2*(1-$F2))*((1+'Inputs &amp; Summary'!$D$7)^Y$1))))))</f>
        <v>0</v>
      </c>
      <c r="Z2" s="248">
        <f>$D2*IF(Z$1&gt;'Inputs &amp; Summary'!$D$5,0,IF(Z$1&gt;VLOOKUP($G2,Lists!$J$17:$K$21,2),IF($M2=Lists!$H$3,IF($K2&lt;1,(($S2/$K2)*((1+'Inputs &amp; Summary'!$D$7)^Z$1)),((INT(Z$1/$K2)-INT((Z$1-1)/$K2))*$S2*((1+'Inputs &amp; Summary'!$D$7)^Z$1))),(_xlfn.WEIBULL.DIST(Z$1,$L2,$K2,FALSE)*$S2*((1+'Inputs &amp; Summary'!$D$7)^Z$1))),IF($M2=Lists!$H$3,IF($K2&lt;1,((($R2*(1-$E2)+$Q2*(1-$F2))/$K2)*((1+'Inputs &amp; Summary'!$D$7)^Z$1)),((INT(Z$1/$K2)-INT((Z$1-1)/$K2))*($R2*(1-$E2)+$Q2*(1-$F2))*((1+'Inputs &amp; Summary'!$D$7)^Z$1))),((_xlfn.WEIBULL.DIST(Z$1,$L2,$K2,FALSE)*($R2*(1-$E2)+$Q2*(1-$F2))*((1+'Inputs &amp; Summary'!$D$7)^Z$1))))))</f>
        <v>0</v>
      </c>
      <c r="AA2" s="248">
        <f>$D2*IF(AA$1&gt;'Inputs &amp; Summary'!$D$5,0,IF(AA$1&gt;VLOOKUP($G2,Lists!$J$17:$K$21,2),IF($M2=Lists!$H$3,IF($K2&lt;1,(($S2/$K2)*((1+'Inputs &amp; Summary'!$D$7)^AA$1)),((INT(AA$1/$K2)-INT((AA$1-1)/$K2))*$S2*((1+'Inputs &amp; Summary'!$D$7)^AA$1))),(_xlfn.WEIBULL.DIST(AA$1,$L2,$K2,FALSE)*$S2*((1+'Inputs &amp; Summary'!$D$7)^AA$1))),IF($M2=Lists!$H$3,IF($K2&lt;1,((($R2*(1-$E2)+$Q2*(1-$F2))/$K2)*((1+'Inputs &amp; Summary'!$D$7)^AA$1)),((INT(AA$1/$K2)-INT((AA$1-1)/$K2))*($R2*(1-$E2)+$Q2*(1-$F2))*((1+'Inputs &amp; Summary'!$D$7)^AA$1))),((_xlfn.WEIBULL.DIST(AA$1,$L2,$K2,FALSE)*($R2*(1-$E2)+$Q2*(1-$F2))*((1+'Inputs &amp; Summary'!$D$7)^AA$1))))))</f>
        <v>0</v>
      </c>
      <c r="AB2" s="248">
        <f>$D2*IF(AB$1&gt;'Inputs &amp; Summary'!$D$5,0,IF(AB$1&gt;VLOOKUP($G2,Lists!$J$17:$K$21,2),IF($M2=Lists!$H$3,IF($K2&lt;1,(($S2/$K2)*((1+'Inputs &amp; Summary'!$D$7)^AB$1)),((INT(AB$1/$K2)-INT((AB$1-1)/$K2))*$S2*((1+'Inputs &amp; Summary'!$D$7)^AB$1))),(_xlfn.WEIBULL.DIST(AB$1,$L2,$K2,FALSE)*$S2*((1+'Inputs &amp; Summary'!$D$7)^AB$1))),IF($M2=Lists!$H$3,IF($K2&lt;1,((($R2*(1-$E2)+$Q2*(1-$F2))/$K2)*((1+'Inputs &amp; Summary'!$D$7)^AB$1)),((INT(AB$1/$K2)-INT((AB$1-1)/$K2))*($R2*(1-$E2)+$Q2*(1-$F2))*((1+'Inputs &amp; Summary'!$D$7)^AB$1))),((_xlfn.WEIBULL.DIST(AB$1,$L2,$K2,FALSE)*($R2*(1-$E2)+$Q2*(1-$F2))*((1+'Inputs &amp; Summary'!$D$7)^AB$1))))))</f>
        <v>0</v>
      </c>
      <c r="AC2" s="248">
        <f>$D2*IF(AC$1&gt;'Inputs &amp; Summary'!$D$5,0,IF(AC$1&gt;VLOOKUP($G2,Lists!$J$17:$K$21,2),IF($M2=Lists!$H$3,IF($K2&lt;1,(($S2/$K2)*((1+'Inputs &amp; Summary'!$D$7)^AC$1)),((INT(AC$1/$K2)-INT((AC$1-1)/$K2))*$S2*((1+'Inputs &amp; Summary'!$D$7)^AC$1))),(_xlfn.WEIBULL.DIST(AC$1,$L2,$K2,FALSE)*$S2*((1+'Inputs &amp; Summary'!$D$7)^AC$1))),IF($M2=Lists!$H$3,IF($K2&lt;1,((($R2*(1-$E2)+$Q2*(1-$F2))/$K2)*((1+'Inputs &amp; Summary'!$D$7)^AC$1)),((INT(AC$1/$K2)-INT((AC$1-1)/$K2))*($R2*(1-$E2)+$Q2*(1-$F2))*((1+'Inputs &amp; Summary'!$D$7)^AC$1))),((_xlfn.WEIBULL.DIST(AC$1,$L2,$K2,FALSE)*($R2*(1-$E2)+$Q2*(1-$F2))*((1+'Inputs &amp; Summary'!$D$7)^AC$1))))))</f>
        <v>0</v>
      </c>
      <c r="AD2" s="248">
        <f>$D2*IF(AD$1&gt;'Inputs &amp; Summary'!$D$5,0,IF(AD$1&gt;VLOOKUP($G2,Lists!$J$17:$K$21,2),IF($M2=Lists!$H$3,IF($K2&lt;1,(($S2/$K2)*((1+'Inputs &amp; Summary'!$D$7)^AD$1)),((INT(AD$1/$K2)-INT((AD$1-1)/$K2))*$S2*((1+'Inputs &amp; Summary'!$D$7)^AD$1))),(_xlfn.WEIBULL.DIST(AD$1,$L2,$K2,FALSE)*$S2*((1+'Inputs &amp; Summary'!$D$7)^AD$1))),IF($M2=Lists!$H$3,IF($K2&lt;1,((($R2*(1-$E2)+$Q2*(1-$F2))/$K2)*((1+'Inputs &amp; Summary'!$D$7)^AD$1)),((INT(AD$1/$K2)-INT((AD$1-1)/$K2))*($R2*(1-$E2)+$Q2*(1-$F2))*((1+'Inputs &amp; Summary'!$D$7)^AD$1))),((_xlfn.WEIBULL.DIST(AD$1,$L2,$K2,FALSE)*($R2*(1-$E2)+$Q2*(1-$F2))*((1+'Inputs &amp; Summary'!$D$7)^AD$1))))))</f>
        <v>234.5720519933308</v>
      </c>
      <c r="AE2" s="248">
        <f>$D2*IF(AE$1&gt;'Inputs &amp; Summary'!$D$5,0,IF(AE$1&gt;VLOOKUP($G2,Lists!$J$17:$K$21,2),IF($M2=Lists!$H$3,IF($K2&lt;1,(($S2/$K2)*((1+'Inputs &amp; Summary'!$D$7)^AE$1)),((INT(AE$1/$K2)-INT((AE$1-1)/$K2))*$S2*((1+'Inputs &amp; Summary'!$D$7)^AE$1))),(_xlfn.WEIBULL.DIST(AE$1,$L2,$K2,FALSE)*$S2*((1+'Inputs &amp; Summary'!$D$7)^AE$1))),IF($M2=Lists!$H$3,IF($K2&lt;1,((($R2*(1-$E2)+$Q2*(1-$F2))/$K2)*((1+'Inputs &amp; Summary'!$D$7)^AE$1)),((INT(AE$1/$K2)-INT((AE$1-1)/$K2))*($R2*(1-$E2)+$Q2*(1-$F2))*((1+'Inputs &amp; Summary'!$D$7)^AE$1))),((_xlfn.WEIBULL.DIST(AE$1,$L2,$K2,FALSE)*($R2*(1-$E2)+$Q2*(1-$F2))*((1+'Inputs &amp; Summary'!$D$7)^AE$1))))))</f>
        <v>239.26349303319736</v>
      </c>
      <c r="AF2" s="248">
        <f>$D2*IF(AF$1&gt;'Inputs &amp; Summary'!$D$5,0,IF(AF$1&gt;VLOOKUP($G2,Lists!$J$17:$K$21,2),IF($M2=Lists!$H$3,IF($K2&lt;1,(($S2/$K2)*((1+'Inputs &amp; Summary'!$D$7)^AF$1)),((INT(AF$1/$K2)-INT((AF$1-1)/$K2))*$S2*((1+'Inputs &amp; Summary'!$D$7)^AF$1))),(_xlfn.WEIBULL.DIST(AF$1,$L2,$K2,FALSE)*$S2*((1+'Inputs &amp; Summary'!$D$7)^AF$1))),IF($M2=Lists!$H$3,IF($K2&lt;1,((($R2*(1-$E2)+$Q2*(1-$F2))/$K2)*((1+'Inputs &amp; Summary'!$D$7)^AF$1)),((INT(AF$1/$K2)-INT((AF$1-1)/$K2))*($R2*(1-$E2)+$Q2*(1-$F2))*((1+'Inputs &amp; Summary'!$D$7)^AF$1))),((_xlfn.WEIBULL.DIST(AF$1,$L2,$K2,FALSE)*($R2*(1-$E2)+$Q2*(1-$F2))*((1+'Inputs &amp; Summary'!$D$7)^AF$1))))))</f>
        <v>244.04876289386135</v>
      </c>
      <c r="AG2" s="248">
        <f>$D2*IF(AG$1&gt;'Inputs &amp; Summary'!$D$5,0,IF(AG$1&gt;VLOOKUP($G2,Lists!$J$17:$K$21,2),IF($M2=Lists!$H$3,IF($K2&lt;1,(($S2/$K2)*((1+'Inputs &amp; Summary'!$D$7)^AG$1)),((INT(AG$1/$K2)-INT((AG$1-1)/$K2))*$S2*((1+'Inputs &amp; Summary'!$D$7)^AG$1))),(_xlfn.WEIBULL.DIST(AG$1,$L2,$K2,FALSE)*$S2*((1+'Inputs &amp; Summary'!$D$7)^AG$1))),IF($M2=Lists!$H$3,IF($K2&lt;1,((($R2*(1-$E2)+$Q2*(1-$F2))/$K2)*((1+'Inputs &amp; Summary'!$D$7)^AG$1)),((INT(AG$1/$K2)-INT((AG$1-1)/$K2))*($R2*(1-$E2)+$Q2*(1-$F2))*((1+'Inputs &amp; Summary'!$D$7)^AG$1))),((_xlfn.WEIBULL.DIST(AG$1,$L2,$K2,FALSE)*($R2*(1-$E2)+$Q2*(1-$F2))*((1+'Inputs &amp; Summary'!$D$7)^AG$1))))))</f>
        <v>248.92973815173858</v>
      </c>
      <c r="AH2" s="248">
        <f>$D2*IF(AH$1&gt;'Inputs &amp; Summary'!$D$5,0,IF(AH$1&gt;VLOOKUP($G2,Lists!$J$17:$K$21,2),IF($M2=Lists!$H$3,IF($K2&lt;1,(($S2/$K2)*((1+'Inputs &amp; Summary'!$D$7)^AH$1)),((INT(AH$1/$K2)-INT((AH$1-1)/$K2))*$S2*((1+'Inputs &amp; Summary'!$D$7)^AH$1))),(_xlfn.WEIBULL.DIST(AH$1,$L2,$K2,FALSE)*$S2*((1+'Inputs &amp; Summary'!$D$7)^AH$1))),IF($M2=Lists!$H$3,IF($K2&lt;1,((($R2*(1-$E2)+$Q2*(1-$F2))/$K2)*((1+'Inputs &amp; Summary'!$D$7)^AH$1)),((INT(AH$1/$K2)-INT((AH$1-1)/$K2))*($R2*(1-$E2)+$Q2*(1-$F2))*((1+'Inputs &amp; Summary'!$D$7)^AH$1))),((_xlfn.WEIBULL.DIST(AH$1,$L2,$K2,FALSE)*($R2*(1-$E2)+$Q2*(1-$F2))*((1+'Inputs &amp; Summary'!$D$7)^AH$1))))))</f>
        <v>253.90833291477335</v>
      </c>
      <c r="AI2" s="248">
        <f>$D2*IF(AI$1&gt;'Inputs &amp; Summary'!$D$5,0,IF(AI$1&gt;VLOOKUP($G2,Lists!$J$17:$K$21,2),IF($M2=Lists!$H$3,IF($K2&lt;1,(($S2/$K2)*((1+'Inputs &amp; Summary'!$D$7)^AI$1)),((INT(AI$1/$K2)-INT((AI$1-1)/$K2))*$S2*((1+'Inputs &amp; Summary'!$D$7)^AI$1))),(_xlfn.WEIBULL.DIST(AI$1,$L2,$K2,FALSE)*$S2*((1+'Inputs &amp; Summary'!$D$7)^AI$1))),IF($M2=Lists!$H$3,IF($K2&lt;1,((($R2*(1-$E2)+$Q2*(1-$F2))/$K2)*((1+'Inputs &amp; Summary'!$D$7)^AI$1)),((INT(AI$1/$K2)-INT((AI$1-1)/$K2))*($R2*(1-$E2)+$Q2*(1-$F2))*((1+'Inputs &amp; Summary'!$D$7)^AI$1))),((_xlfn.WEIBULL.DIST(AI$1,$L2,$K2,FALSE)*($R2*(1-$E2)+$Q2*(1-$F2))*((1+'Inputs &amp; Summary'!$D$7)^AI$1))))))</f>
        <v>258.98649957306878</v>
      </c>
      <c r="AJ2" s="248">
        <f>$D2*IF(AJ$1&gt;'Inputs &amp; Summary'!$D$5,0,IF(AJ$1&gt;VLOOKUP($G2,Lists!$J$17:$K$21,2),IF($M2=Lists!$H$3,IF($K2&lt;1,(($S2/$K2)*((1+'Inputs &amp; Summary'!$D$7)^AJ$1)),((INT(AJ$1/$K2)-INT((AJ$1-1)/$K2))*$S2*((1+'Inputs &amp; Summary'!$D$7)^AJ$1))),(_xlfn.WEIBULL.DIST(AJ$1,$L2,$K2,FALSE)*$S2*((1+'Inputs &amp; Summary'!$D$7)^AJ$1))),IF($M2=Lists!$H$3,IF($K2&lt;1,((($R2*(1-$E2)+$Q2*(1-$F2))/$K2)*((1+'Inputs &amp; Summary'!$D$7)^AJ$1)),((INT(AJ$1/$K2)-INT((AJ$1-1)/$K2))*($R2*(1-$E2)+$Q2*(1-$F2))*((1+'Inputs &amp; Summary'!$D$7)^AJ$1))),((_xlfn.WEIBULL.DIST(AJ$1,$L2,$K2,FALSE)*($R2*(1-$E2)+$Q2*(1-$F2))*((1+'Inputs &amp; Summary'!$D$7)^AJ$1))))))</f>
        <v>264.16622956453017</v>
      </c>
      <c r="AK2" s="248">
        <f>$D2*IF(AK$1&gt;'Inputs &amp; Summary'!$D$5,0,IF(AK$1&gt;VLOOKUP($G2,Lists!$J$17:$K$21,2),IF($M2=Lists!$H$3,IF($K2&lt;1,(($S2/$K2)*((1+'Inputs &amp; Summary'!$D$7)^AK$1)),((INT(AK$1/$K2)-INT((AK$1-1)/$K2))*$S2*((1+'Inputs &amp; Summary'!$D$7)^AK$1))),(_xlfn.WEIBULL.DIST(AK$1,$L2,$K2,FALSE)*$S2*((1+'Inputs &amp; Summary'!$D$7)^AK$1))),IF($M2=Lists!$H$3,IF($K2&lt;1,((($R2*(1-$E2)+$Q2*(1-$F2))/$K2)*((1+'Inputs &amp; Summary'!$D$7)^AK$1)),((INT(AK$1/$K2)-INT((AK$1-1)/$K2))*($R2*(1-$E2)+$Q2*(1-$F2))*((1+'Inputs &amp; Summary'!$D$7)^AK$1))),((_xlfn.WEIBULL.DIST(AK$1,$L2,$K2,FALSE)*($R2*(1-$E2)+$Q2*(1-$F2))*((1+'Inputs &amp; Summary'!$D$7)^AK$1))))))</f>
        <v>269.44955415582081</v>
      </c>
      <c r="AL2" s="248">
        <f>$D2*IF(AL$1&gt;'Inputs &amp; Summary'!$D$5,0,IF(AL$1&gt;VLOOKUP($G2,Lists!$J$17:$K$21,2),IF($M2=Lists!$H$3,IF($K2&lt;1,(($S2/$K2)*((1+'Inputs &amp; Summary'!$D$7)^AL$1)),((INT(AL$1/$K2)-INT((AL$1-1)/$K2))*$S2*((1+'Inputs &amp; Summary'!$D$7)^AL$1))),(_xlfn.WEIBULL.DIST(AL$1,$L2,$K2,FALSE)*$S2*((1+'Inputs &amp; Summary'!$D$7)^AL$1))),IF($M2=Lists!$H$3,IF($K2&lt;1,((($R2*(1-$E2)+$Q2*(1-$F2))/$K2)*((1+'Inputs &amp; Summary'!$D$7)^AL$1)),((INT(AL$1/$K2)-INT((AL$1-1)/$K2))*($R2*(1-$E2)+$Q2*(1-$F2))*((1+'Inputs &amp; Summary'!$D$7)^AL$1))),((_xlfn.WEIBULL.DIST(AL$1,$L2,$K2,FALSE)*($R2*(1-$E2)+$Q2*(1-$F2))*((1+'Inputs &amp; Summary'!$D$7)^AL$1))))))</f>
        <v>274.83854523893723</v>
      </c>
      <c r="AM2" s="248">
        <f>$D2*IF(AM$1&gt;'Inputs &amp; Summary'!$D$5,0,IF(AM$1&gt;VLOOKUP($G2,Lists!$J$17:$K$21,2),IF($M2=Lists!$H$3,IF($K2&lt;1,(($S2/$K2)*((1+'Inputs &amp; Summary'!$D$7)^AM$1)),((INT(AM$1/$K2)-INT((AM$1-1)/$K2))*$S2*((1+'Inputs &amp; Summary'!$D$7)^AM$1))),(_xlfn.WEIBULL.DIST(AM$1,$L2,$K2,FALSE)*$S2*((1+'Inputs &amp; Summary'!$D$7)^AM$1))),IF($M2=Lists!$H$3,IF($K2&lt;1,((($R2*(1-$E2)+$Q2*(1-$F2))/$K2)*((1+'Inputs &amp; Summary'!$D$7)^AM$1)),((INT(AM$1/$K2)-INT((AM$1-1)/$K2))*($R2*(1-$E2)+$Q2*(1-$F2))*((1+'Inputs &amp; Summary'!$D$7)^AM$1))),((_xlfn.WEIBULL.DIST(AM$1,$L2,$K2,FALSE)*($R2*(1-$E2)+$Q2*(1-$F2))*((1+'Inputs &amp; Summary'!$D$7)^AM$1))))))</f>
        <v>280.33531614371589</v>
      </c>
      <c r="AN2" s="248">
        <f>$D2*IF(AN$1&gt;'Inputs &amp; Summary'!$D$5,0,IF(AN$1&gt;VLOOKUP($G2,Lists!$J$17:$K$21,2),IF($M2=Lists!$H$3,IF($K2&lt;1,(($S2/$K2)*((1+'Inputs &amp; Summary'!$D$7)^AN$1)),((INT(AN$1/$K2)-INT((AN$1-1)/$K2))*$S2*((1+'Inputs &amp; Summary'!$D$7)^AN$1))),(_xlfn.WEIBULL.DIST(AN$1,$L2,$K2,FALSE)*$S2*((1+'Inputs &amp; Summary'!$D$7)^AN$1))),IF($M2=Lists!$H$3,IF($K2&lt;1,((($R2*(1-$E2)+$Q2*(1-$F2))/$K2)*((1+'Inputs &amp; Summary'!$D$7)^AN$1)),((INT(AN$1/$K2)-INT((AN$1-1)/$K2))*($R2*(1-$E2)+$Q2*(1-$F2))*((1+'Inputs &amp; Summary'!$D$7)^AN$1))),((_xlfn.WEIBULL.DIST(AN$1,$L2,$K2,FALSE)*($R2*(1-$E2)+$Q2*(1-$F2))*((1+'Inputs &amp; Summary'!$D$7)^AN$1))))))</f>
        <v>285.94202246659023</v>
      </c>
      <c r="AO2" s="248">
        <f>$D2*IF(AO$1&gt;'Inputs &amp; Summary'!$D$5,0,IF(AO$1&gt;VLOOKUP($G2,Lists!$J$17:$K$21,2),IF($M2=Lists!$H$3,IF($K2&lt;1,(($S2/$K2)*((1+'Inputs &amp; Summary'!$D$7)^AO$1)),((INT(AO$1/$K2)-INT((AO$1-1)/$K2))*$S2*((1+'Inputs &amp; Summary'!$D$7)^AO$1))),(_xlfn.WEIBULL.DIST(AO$1,$L2,$K2,FALSE)*$S2*((1+'Inputs &amp; Summary'!$D$7)^AO$1))),IF($M2=Lists!$H$3,IF($K2&lt;1,((($R2*(1-$E2)+$Q2*(1-$F2))/$K2)*((1+'Inputs &amp; Summary'!$D$7)^AO$1)),((INT(AO$1/$K2)-INT((AO$1-1)/$K2))*($R2*(1-$E2)+$Q2*(1-$F2))*((1+'Inputs &amp; Summary'!$D$7)^AO$1))),((_xlfn.WEIBULL.DIST(AO$1,$L2,$K2,FALSE)*($R2*(1-$E2)+$Q2*(1-$F2))*((1+'Inputs &amp; Summary'!$D$7)^AO$1))))))</f>
        <v>291.66086291592211</v>
      </c>
      <c r="AP2" s="248">
        <f>$D2*IF(AP$1&gt;'Inputs &amp; Summary'!$D$5,0,IF(AP$1&gt;VLOOKUP($G2,Lists!$J$17:$K$21,2),IF($M2=Lists!$H$3,IF($K2&lt;1,(($S2/$K2)*((1+'Inputs &amp; Summary'!$D$7)^AP$1)),((INT(AP$1/$K2)-INT((AP$1-1)/$K2))*$S2*((1+'Inputs &amp; Summary'!$D$7)^AP$1))),(_xlfn.WEIBULL.DIST(AP$1,$L2,$K2,FALSE)*$S2*((1+'Inputs &amp; Summary'!$D$7)^AP$1))),IF($M2=Lists!$H$3,IF($K2&lt;1,((($R2*(1-$E2)+$Q2*(1-$F2))/$K2)*((1+'Inputs &amp; Summary'!$D$7)^AP$1)),((INT(AP$1/$K2)-INT((AP$1-1)/$K2))*($R2*(1-$E2)+$Q2*(1-$F2))*((1+'Inputs &amp; Summary'!$D$7)^AP$1))),((_xlfn.WEIBULL.DIST(AP$1,$L2,$K2,FALSE)*($R2*(1-$E2)+$Q2*(1-$F2))*((1+'Inputs &amp; Summary'!$D$7)^AP$1))))))</f>
        <v>297.49408017424048</v>
      </c>
      <c r="AQ2" s="248">
        <f>$D2*IF(AQ$1&gt;'Inputs &amp; Summary'!$D$5,0,IF(AQ$1&gt;VLOOKUP($G2,Lists!$J$17:$K$21,2),IF($M2=Lists!$H$3,IF($K2&lt;1,(($S2/$K2)*((1+'Inputs &amp; Summary'!$D$7)^AQ$1)),((INT(AQ$1/$K2)-INT((AQ$1-1)/$K2))*$S2*((1+'Inputs &amp; Summary'!$D$7)^AQ$1))),(_xlfn.WEIBULL.DIST(AQ$1,$L2,$K2,FALSE)*$S2*((1+'Inputs &amp; Summary'!$D$7)^AQ$1))),IF($M2=Lists!$H$3,IF($K2&lt;1,((($R2*(1-$E2)+$Q2*(1-$F2))/$K2)*((1+'Inputs &amp; Summary'!$D$7)^AQ$1)),((INT(AQ$1/$K2)-INT((AQ$1-1)/$K2))*($R2*(1-$E2)+$Q2*(1-$F2))*((1+'Inputs &amp; Summary'!$D$7)^AQ$1))),((_xlfn.WEIBULL.DIST(AQ$1,$L2,$K2,FALSE)*($R2*(1-$E2)+$Q2*(1-$F2))*((1+'Inputs &amp; Summary'!$D$7)^AQ$1))))))</f>
        <v>303.44396177772529</v>
      </c>
      <c r="AR2" s="248">
        <f>$D2*IF(AR$1&gt;'Inputs &amp; Summary'!$D$5,0,IF(AR$1&gt;VLOOKUP($G2,Lists!$J$17:$K$21,2),IF($M2=Lists!$H$3,IF($K2&lt;1,(($S2/$K2)*((1+'Inputs &amp; Summary'!$D$7)^AR$1)),((INT(AR$1/$K2)-INT((AR$1-1)/$K2))*$S2*((1+'Inputs &amp; Summary'!$D$7)^AR$1))),(_xlfn.WEIBULL.DIST(AR$1,$L2,$K2,FALSE)*$S2*((1+'Inputs &amp; Summary'!$D$7)^AR$1))),IF($M2=Lists!$H$3,IF($K2&lt;1,((($R2*(1-$E2)+$Q2*(1-$F2))/$K2)*((1+'Inputs &amp; Summary'!$D$7)^AR$1)),((INT(AR$1/$K2)-INT((AR$1-1)/$K2))*($R2*(1-$E2)+$Q2*(1-$F2))*((1+'Inputs &amp; Summary'!$D$7)^AR$1))),((_xlfn.WEIBULL.DIST(AR$1,$L2,$K2,FALSE)*($R2*(1-$E2)+$Q2*(1-$F2))*((1+'Inputs &amp; Summary'!$D$7)^AR$1))))))</f>
        <v>309.51284101327985</v>
      </c>
      <c r="AS2" s="248">
        <f>$D2*IF(AS$1&gt;'Inputs &amp; Summary'!$D$5,0,IF(AS$1&gt;VLOOKUP($G2,Lists!$J$17:$K$21,2),IF($M2=Lists!$H$3,IF($K2&lt;1,(($S2/$K2)*((1+'Inputs &amp; Summary'!$D$7)^AS$1)),((INT(AS$1/$K2)-INT((AS$1-1)/$K2))*$S2*((1+'Inputs &amp; Summary'!$D$7)^AS$1))),(_xlfn.WEIBULL.DIST(AS$1,$L2,$K2,FALSE)*$S2*((1+'Inputs &amp; Summary'!$D$7)^AS$1))),IF($M2=Lists!$H$3,IF($K2&lt;1,((($R2*(1-$E2)+$Q2*(1-$F2))/$K2)*((1+'Inputs &amp; Summary'!$D$7)^AS$1)),((INT(AS$1/$K2)-INT((AS$1-1)/$K2))*($R2*(1-$E2)+$Q2*(1-$F2))*((1+'Inputs &amp; Summary'!$D$7)^AS$1))),((_xlfn.WEIBULL.DIST(AS$1,$L2,$K2,FALSE)*($R2*(1-$E2)+$Q2*(1-$F2))*((1+'Inputs &amp; Summary'!$D$7)^AS$1))))))</f>
        <v>0</v>
      </c>
      <c r="AT2" s="248">
        <f>$D2*IF(AT$1&gt;'Inputs &amp; Summary'!$D$5,0,IF(AT$1&gt;VLOOKUP($G2,Lists!$J$17:$K$21,2),IF($M2=Lists!$H$3,IF($K2&lt;1,(($S2/$K2)*((1+'Inputs &amp; Summary'!$D$7)^AT$1)),((INT(AT$1/$K2)-INT((AT$1-1)/$K2))*$S2*((1+'Inputs &amp; Summary'!$D$7)^AT$1))),(_xlfn.WEIBULL.DIST(AT$1,$L2,$K2,FALSE)*$S2*((1+'Inputs &amp; Summary'!$D$7)^AT$1))),IF($M2=Lists!$H$3,IF($K2&lt;1,((($R2*(1-$E2)+$Q2*(1-$F2))/$K2)*((1+'Inputs &amp; Summary'!$D$7)^AT$1)),((INT(AT$1/$K2)-INT((AT$1-1)/$K2))*($R2*(1-$E2)+$Q2*(1-$F2))*((1+'Inputs &amp; Summary'!$D$7)^AT$1))),((_xlfn.WEIBULL.DIST(AT$1,$L2,$K2,FALSE)*($R2*(1-$E2)+$Q2*(1-$F2))*((1+'Inputs &amp; Summary'!$D$7)^AT$1))))))</f>
        <v>0</v>
      </c>
      <c r="AU2" s="248">
        <f>$D2*IF(AU$1&gt;'Inputs &amp; Summary'!$D$5,0,IF(AU$1&gt;VLOOKUP($G2,Lists!$J$17:$K$21,2),IF($M2=Lists!$H$3,IF($K2&lt;1,(($S2/$K2)*((1+'Inputs &amp; Summary'!$D$7)^AU$1)),((INT(AU$1/$K2)-INT((AU$1-1)/$K2))*$S2*((1+'Inputs &amp; Summary'!$D$7)^AU$1))),(_xlfn.WEIBULL.DIST(AU$1,$L2,$K2,FALSE)*$S2*((1+'Inputs &amp; Summary'!$D$7)^AU$1))),IF($M2=Lists!$H$3,IF($K2&lt;1,((($R2*(1-$E2)+$Q2*(1-$F2))/$K2)*((1+'Inputs &amp; Summary'!$D$7)^AU$1)),((INT(AU$1/$K2)-INT((AU$1-1)/$K2))*($R2*(1-$E2)+$Q2*(1-$F2))*((1+'Inputs &amp; Summary'!$D$7)^AU$1))),((_xlfn.WEIBULL.DIST(AU$1,$L2,$K2,FALSE)*($R2*(1-$E2)+$Q2*(1-$F2))*((1+'Inputs &amp; Summary'!$D$7)^AU$1))))))</f>
        <v>0</v>
      </c>
      <c r="AV2" s="248">
        <f>$D2*IF(AV$1&gt;'Inputs &amp; Summary'!$D$5,0,IF(AV$1&gt;VLOOKUP($G2,Lists!$J$17:$K$21,2),IF($M2=Lists!$H$3,IF($K2&lt;1,(($S2/$K2)*((1+'Inputs &amp; Summary'!$D$7)^AV$1)),((INT(AV$1/$K2)-INT((AV$1-1)/$K2))*$S2*((1+'Inputs &amp; Summary'!$D$7)^AV$1))),(_xlfn.WEIBULL.DIST(AV$1,$L2,$K2,FALSE)*$S2*((1+'Inputs &amp; Summary'!$D$7)^AV$1))),IF($M2=Lists!$H$3,IF($K2&lt;1,((($R2*(1-$E2)+$Q2*(1-$F2))/$K2)*((1+'Inputs &amp; Summary'!$D$7)^AV$1)),((INT(AV$1/$K2)-INT((AV$1-1)/$K2))*($R2*(1-$E2)+$Q2*(1-$F2))*((1+'Inputs &amp; Summary'!$D$7)^AV$1))),((_xlfn.WEIBULL.DIST(AV$1,$L2,$K2,FALSE)*($R2*(1-$E2)+$Q2*(1-$F2))*((1+'Inputs &amp; Summary'!$D$7)^AV$1))))))</f>
        <v>0</v>
      </c>
      <c r="AW2" s="248">
        <f>$D2*IF(AW$1&gt;'Inputs &amp; Summary'!$D$5,0,IF(AW$1&gt;VLOOKUP($G2,Lists!$J$17:$K$21,2),IF($M2=Lists!$H$3,IF($K2&lt;1,(($S2/$K2)*((1+'Inputs &amp; Summary'!$D$7)^AW$1)),((INT(AW$1/$K2)-INT((AW$1-1)/$K2))*$S2*((1+'Inputs &amp; Summary'!$D$7)^AW$1))),(_xlfn.WEIBULL.DIST(AW$1,$L2,$K2,FALSE)*$S2*((1+'Inputs &amp; Summary'!$D$7)^AW$1))),IF($M2=Lists!$H$3,IF($K2&lt;1,((($R2*(1-$E2)+$Q2*(1-$F2))/$K2)*((1+'Inputs &amp; Summary'!$D$7)^AW$1)),((INT(AW$1/$K2)-INT((AW$1-1)/$K2))*($R2*(1-$E2)+$Q2*(1-$F2))*((1+'Inputs &amp; Summary'!$D$7)^AW$1))),((_xlfn.WEIBULL.DIST(AW$1,$L2,$K2,FALSE)*($R2*(1-$E2)+$Q2*(1-$F2))*((1+'Inputs &amp; Summary'!$D$7)^AW$1))))))</f>
        <v>0</v>
      </c>
      <c r="AX2" s="248">
        <f>$D2*IF(AX$1&gt;'Inputs &amp; Summary'!$D$5,0,IF(AX$1&gt;VLOOKUP($G2,Lists!$J$17:$K$21,2),IF($M2=Lists!$H$3,IF($K2&lt;1,(($S2/$K2)*((1+'Inputs &amp; Summary'!$D$7)^AX$1)),((INT(AX$1/$K2)-INT((AX$1-1)/$K2))*$S2*((1+'Inputs &amp; Summary'!$D$7)^AX$1))),(_xlfn.WEIBULL.DIST(AX$1,$L2,$K2,FALSE)*$S2*((1+'Inputs &amp; Summary'!$D$7)^AX$1))),IF($M2=Lists!$H$3,IF($K2&lt;1,((($R2*(1-$E2)+$Q2*(1-$F2))/$K2)*((1+'Inputs &amp; Summary'!$D$7)^AX$1)),((INT(AX$1/$K2)-INT((AX$1-1)/$K2))*($R2*(1-$E2)+$Q2*(1-$F2))*((1+'Inputs &amp; Summary'!$D$7)^AX$1))),((_xlfn.WEIBULL.DIST(AX$1,$L2,$K2,FALSE)*($R2*(1-$E2)+$Q2*(1-$F2))*((1+'Inputs &amp; Summary'!$D$7)^AX$1))))))</f>
        <v>0</v>
      </c>
      <c r="AY2" s="248">
        <f>$D2*IF(AY$1&gt;'Inputs &amp; Summary'!$D$5,0,IF(AY$1&gt;VLOOKUP($G2,Lists!$J$17:$K$21,2),IF($M2=Lists!$H$3,IF($K2&lt;1,(($S2/$K2)*((1+'Inputs &amp; Summary'!$D$7)^AY$1)),((INT(AY$1/$K2)-INT((AY$1-1)/$K2))*$S2*((1+'Inputs &amp; Summary'!$D$7)^AY$1))),(_xlfn.WEIBULL.DIST(AY$1,$L2,$K2,FALSE)*$S2*((1+'Inputs &amp; Summary'!$D$7)^AY$1))),IF($M2=Lists!$H$3,IF($K2&lt;1,((($R2*(1-$E2)+$Q2*(1-$F2))/$K2)*((1+'Inputs &amp; Summary'!$D$7)^AY$1)),((INT(AY$1/$K2)-INT((AY$1-1)/$K2))*($R2*(1-$E2)+$Q2*(1-$F2))*((1+'Inputs &amp; Summary'!$D$7)^AY$1))),((_xlfn.WEIBULL.DIST(AY$1,$L2,$K2,FALSE)*($R2*(1-$E2)+$Q2*(1-$F2))*((1+'Inputs &amp; Summary'!$D$7)^AY$1))))))</f>
        <v>0</v>
      </c>
      <c r="AZ2" s="248">
        <f>$D2*IF(AZ$1&gt;'Inputs &amp; Summary'!$D$5,0,IF(AZ$1&gt;VLOOKUP($G2,Lists!$J$17:$K$21,2),IF($M2=Lists!$H$3,IF($K2&lt;1,(($S2/$K2)*((1+'Inputs &amp; Summary'!$D$7)^AZ$1)),((INT(AZ$1/$K2)-INT((AZ$1-1)/$K2))*$S2*((1+'Inputs &amp; Summary'!$D$7)^AZ$1))),(_xlfn.WEIBULL.DIST(AZ$1,$L2,$K2,FALSE)*$S2*((1+'Inputs &amp; Summary'!$D$7)^AZ$1))),IF($M2=Lists!$H$3,IF($K2&lt;1,((($R2*(1-$E2)+$Q2*(1-$F2))/$K2)*((1+'Inputs &amp; Summary'!$D$7)^AZ$1)),((INT(AZ$1/$K2)-INT((AZ$1-1)/$K2))*($R2*(1-$E2)+$Q2*(1-$F2))*((1+'Inputs &amp; Summary'!$D$7)^AZ$1))),((_xlfn.WEIBULL.DIST(AZ$1,$L2,$K2,FALSE)*($R2*(1-$E2)+$Q2*(1-$F2))*((1+'Inputs &amp; Summary'!$D$7)^AZ$1))))))</f>
        <v>0</v>
      </c>
      <c r="BA2" s="248">
        <f>$D2*IF(BA$1&gt;'Inputs &amp; Summary'!$D$5,0,IF(BA$1&gt;VLOOKUP($G2,Lists!$J$17:$K$21,2),IF($M2=Lists!$H$3,IF($K2&lt;1,(($S2/$K2)*((1+'Inputs &amp; Summary'!$D$7)^BA$1)),((INT(BA$1/$K2)-INT((BA$1-1)/$K2))*$S2*((1+'Inputs &amp; Summary'!$D$7)^BA$1))),(_xlfn.WEIBULL.DIST(BA$1,$L2,$K2,FALSE)*$S2*((1+'Inputs &amp; Summary'!$D$7)^BA$1))),IF($M2=Lists!$H$3,IF($K2&lt;1,((($R2*(1-$E2)+$Q2*(1-$F2))/$K2)*((1+'Inputs &amp; Summary'!$D$7)^BA$1)),((INT(BA$1/$K2)-INT((BA$1-1)/$K2))*($R2*(1-$E2)+$Q2*(1-$F2))*((1+'Inputs &amp; Summary'!$D$7)^BA$1))),((_xlfn.WEIBULL.DIST(BA$1,$L2,$K2,FALSE)*($R2*(1-$E2)+$Q2*(1-$F2))*((1+'Inputs &amp; Summary'!$D$7)^BA$1))))))</f>
        <v>0</v>
      </c>
      <c r="BB2" s="248">
        <f>$D2*IF(BB$1&gt;'Inputs &amp; Summary'!$D$5,0,IF(BB$1&gt;VLOOKUP($G2,Lists!$J$17:$K$21,2),IF($M2=Lists!$H$3,IF($K2&lt;1,(($S2/$K2)*((1+'Inputs &amp; Summary'!$D$7)^BB$1)),((INT(BB$1/$K2)-INT((BB$1-1)/$K2))*$S2*((1+'Inputs &amp; Summary'!$D$7)^BB$1))),(_xlfn.WEIBULL.DIST(BB$1,$L2,$K2,FALSE)*$S2*((1+'Inputs &amp; Summary'!$D$7)^BB$1))),IF($M2=Lists!$H$3,IF($K2&lt;1,((($R2*(1-$E2)+$Q2*(1-$F2))/$K2)*((1+'Inputs &amp; Summary'!$D$7)^BB$1)),((INT(BB$1/$K2)-INT((BB$1-1)/$K2))*($R2*(1-$E2)+$Q2*(1-$F2))*((1+'Inputs &amp; Summary'!$D$7)^BB$1))),((_xlfn.WEIBULL.DIST(BB$1,$L2,$K2,FALSE)*($R2*(1-$E2)+$Q2*(1-$F2))*((1+'Inputs &amp; Summary'!$D$7)^BB$1))))))</f>
        <v>0</v>
      </c>
      <c r="BC2" s="248">
        <f>$D2*IF(BC$1&gt;'Inputs &amp; Summary'!$D$5,0,IF(BC$1&gt;VLOOKUP($G2,Lists!$J$17:$K$21,2),IF($M2=Lists!$H$3,IF($K2&lt;1,(($S2/$K2)*((1+'Inputs &amp; Summary'!$D$7)^BC$1)),((INT(BC$1/$K2)-INT((BC$1-1)/$K2))*$S2*((1+'Inputs &amp; Summary'!$D$7)^BC$1))),(_xlfn.WEIBULL.DIST(BC$1,$L2,$K2,FALSE)*$S2*((1+'Inputs &amp; Summary'!$D$7)^BC$1))),IF($M2=Lists!$H$3,IF($K2&lt;1,((($R2*(1-$E2)+$Q2*(1-$F2))/$K2)*((1+'Inputs &amp; Summary'!$D$7)^BC$1)),((INT(BC$1/$K2)-INT((BC$1-1)/$K2))*($R2*(1-$E2)+$Q2*(1-$F2))*((1+'Inputs &amp; Summary'!$D$7)^BC$1))),((_xlfn.WEIBULL.DIST(BC$1,$L2,$K2,FALSE)*($R2*(1-$E2)+$Q2*(1-$F2))*((1+'Inputs &amp; Summary'!$D$7)^BC$1))))))</f>
        <v>0</v>
      </c>
      <c r="BD2" s="248">
        <f>$D2*IF(BD$1&gt;'Inputs &amp; Summary'!$D$5,0,IF(BD$1&gt;VLOOKUP($G2,Lists!$J$17:$K$21,2),IF($M2=Lists!$H$3,IF($K2&lt;1,(($S2/$K2)*((1+'Inputs &amp; Summary'!$D$7)^BD$1)),((INT(BD$1/$K2)-INT((BD$1-1)/$K2))*$S2*((1+'Inputs &amp; Summary'!$D$7)^BD$1))),(_xlfn.WEIBULL.DIST(BD$1,$L2,$K2,FALSE)*$S2*((1+'Inputs &amp; Summary'!$D$7)^BD$1))),IF($M2=Lists!$H$3,IF($K2&lt;1,((($R2*(1-$E2)+$Q2*(1-$F2))/$K2)*((1+'Inputs &amp; Summary'!$D$7)^BD$1)),((INT(BD$1/$K2)-INT((BD$1-1)/$K2))*($R2*(1-$E2)+$Q2*(1-$F2))*((1+'Inputs &amp; Summary'!$D$7)^BD$1))),((_xlfn.WEIBULL.DIST(BD$1,$L2,$K2,FALSE)*($R2*(1-$E2)+$Q2*(1-$F2))*((1+'Inputs &amp; Summary'!$D$7)^BD$1))))))</f>
        <v>0</v>
      </c>
      <c r="BE2" s="248">
        <f>$D2*IF(BE$1&gt;'Inputs &amp; Summary'!$D$5,0,IF(BE$1&gt;VLOOKUP($G2,Lists!$J$17:$K$21,2),IF($M2=Lists!$H$3,IF($K2&lt;1,(($S2/$K2)*((1+'Inputs &amp; Summary'!$D$7)^BE$1)),((INT(BE$1/$K2)-INT((BE$1-1)/$K2))*$S2*((1+'Inputs &amp; Summary'!$D$7)^BE$1))),(_xlfn.WEIBULL.DIST(BE$1,$L2,$K2,FALSE)*$S2*((1+'Inputs &amp; Summary'!$D$7)^BE$1))),IF($M2=Lists!$H$3,IF($K2&lt;1,((($R2*(1-$E2)+$Q2*(1-$F2))/$K2)*((1+'Inputs &amp; Summary'!$D$7)^BE$1)),((INT(BE$1/$K2)-INT((BE$1-1)/$K2))*($R2*(1-$E2)+$Q2*(1-$F2))*((1+'Inputs &amp; Summary'!$D$7)^BE$1))),((_xlfn.WEIBULL.DIST(BE$1,$L2,$K2,FALSE)*($R2*(1-$E2)+$Q2*(1-$F2))*((1+'Inputs &amp; Summary'!$D$7)^BE$1))))))</f>
        <v>0</v>
      </c>
      <c r="BF2" s="248">
        <f>$D2*IF(BF$1&gt;'Inputs &amp; Summary'!$D$5,0,IF(BF$1&gt;VLOOKUP($G2,Lists!$J$17:$K$21,2),IF($M2=Lists!$H$3,IF($K2&lt;1,(($S2/$K2)*((1+'Inputs &amp; Summary'!$D$7)^BF$1)),((INT(BF$1/$K2)-INT((BF$1-1)/$K2))*$S2*((1+'Inputs &amp; Summary'!$D$7)^BF$1))),(_xlfn.WEIBULL.DIST(BF$1,$L2,$K2,FALSE)*$S2*((1+'Inputs &amp; Summary'!$D$7)^BF$1))),IF($M2=Lists!$H$3,IF($K2&lt;1,((($R2*(1-$E2)+$Q2*(1-$F2))/$K2)*((1+'Inputs &amp; Summary'!$D$7)^BF$1)),((INT(BF$1/$K2)-INT((BF$1-1)/$K2))*($R2*(1-$E2)+$Q2*(1-$F2))*((1+'Inputs &amp; Summary'!$D$7)^BF$1))),((_xlfn.WEIBULL.DIST(BF$1,$L2,$K2,FALSE)*($R2*(1-$E2)+$Q2*(1-$F2))*((1+'Inputs &amp; Summary'!$D$7)^BF$1))))))</f>
        <v>0</v>
      </c>
      <c r="BG2" s="248">
        <f>$D2*IF(BG$1&gt;'Inputs &amp; Summary'!$D$5,0,IF(BG$1&gt;VLOOKUP($G2,Lists!$J$17:$K$21,2),IF($M2=Lists!$H$3,IF($K2&lt;1,(($S2/$K2)*((1+'Inputs &amp; Summary'!$D$7)^BG$1)),((INT(BG$1/$K2)-INT((BG$1-1)/$K2))*$S2*((1+'Inputs &amp; Summary'!$D$7)^BG$1))),(_xlfn.WEIBULL.DIST(BG$1,$L2,$K2,FALSE)*$S2*((1+'Inputs &amp; Summary'!$D$7)^BG$1))),IF($M2=Lists!$H$3,IF($K2&lt;1,((($R2*(1-$E2)+$Q2*(1-$F2))/$K2)*((1+'Inputs &amp; Summary'!$D$7)^BG$1)),((INT(BG$1/$K2)-INT((BG$1-1)/$K2))*($R2*(1-$E2)+$Q2*(1-$F2))*((1+'Inputs &amp; Summary'!$D$7)^BG$1))),((_xlfn.WEIBULL.DIST(BG$1,$L2,$K2,FALSE)*($R2*(1-$E2)+$Q2*(1-$F2))*((1+'Inputs &amp; Summary'!$D$7)^BG$1))))))</f>
        <v>0</v>
      </c>
      <c r="BH2" s="248">
        <f>$D2*IF(BH$1&gt;'Inputs &amp; Summary'!$D$5,0,IF(BH$1&gt;VLOOKUP($G2,Lists!$J$17:$K$21,2),IF($M2=Lists!$H$3,IF($K2&lt;1,(($S2/$K2)*((1+'Inputs &amp; Summary'!$D$7)^BH$1)),((INT(BH$1/$K2)-INT((BH$1-1)/$K2))*$S2*((1+'Inputs &amp; Summary'!$D$7)^BH$1))),(_xlfn.WEIBULL.DIST(BH$1,$L2,$K2,FALSE)*$S2*((1+'Inputs &amp; Summary'!$D$7)^BH$1))),IF($M2=Lists!$H$3,IF($K2&lt;1,((($R2*(1-$E2)+$Q2*(1-$F2))/$K2)*((1+'Inputs &amp; Summary'!$D$7)^BH$1)),((INT(BH$1/$K2)-INT((BH$1-1)/$K2))*($R2*(1-$E2)+$Q2*(1-$F2))*((1+'Inputs &amp; Summary'!$D$7)^BH$1))),((_xlfn.WEIBULL.DIST(BH$1,$L2,$K2,FALSE)*($R2*(1-$E2)+$Q2*(1-$F2))*((1+'Inputs &amp; Summary'!$D$7)^BH$1))))))</f>
        <v>0</v>
      </c>
      <c r="BI2" s="248">
        <f>$D2*IF(BI$1&gt;'Inputs &amp; Summary'!$D$5,0,IF(BI$1&gt;VLOOKUP($G2,Lists!$J$17:$K$21,2),IF($M2=Lists!$H$3,IF($K2&lt;1,(($S2/$K2)*((1+'Inputs &amp; Summary'!$D$7)^BI$1)),((INT(BI$1/$K2)-INT((BI$1-1)/$K2))*$S2*((1+'Inputs &amp; Summary'!$D$7)^BI$1))),(_xlfn.WEIBULL.DIST(BI$1,$L2,$K2,FALSE)*$S2*((1+'Inputs &amp; Summary'!$D$7)^BI$1))),IF($M2=Lists!$H$3,IF($K2&lt;1,((($R2*(1-$E2)+$Q2*(1-$F2))/$K2)*((1+'Inputs &amp; Summary'!$D$7)^BI$1)),((INT(BI$1/$K2)-INT((BI$1-1)/$K2))*($R2*(1-$E2)+$Q2*(1-$F2))*((1+'Inputs &amp; Summary'!$D$7)^BI$1))),((_xlfn.WEIBULL.DIST(BI$1,$L2,$K2,FALSE)*($R2*(1-$E2)+$Q2*(1-$F2))*((1+'Inputs &amp; Summary'!$D$7)^BI$1))))))</f>
        <v>0</v>
      </c>
      <c r="BJ2" s="248">
        <f>$D2*IF(BJ$1&gt;'Inputs &amp; Summary'!$D$5,0,IF(BJ$1&gt;VLOOKUP($G2,Lists!$J$17:$K$21,2),IF($M2=Lists!$H$3,IF($K2&lt;1,(($S2/$K2)*((1+'Inputs &amp; Summary'!$D$7)^BJ$1)),((INT(BJ$1/$K2)-INT((BJ$1-1)/$K2))*$S2*((1+'Inputs &amp; Summary'!$D$7)^BJ$1))),(_xlfn.WEIBULL.DIST(BJ$1,$L2,$K2,FALSE)*$S2*((1+'Inputs &amp; Summary'!$D$7)^BJ$1))),IF($M2=Lists!$H$3,IF($K2&lt;1,((($R2*(1-$E2)+$Q2*(1-$F2))/$K2)*((1+'Inputs &amp; Summary'!$D$7)^BJ$1)),((INT(BJ$1/$K2)-INT((BJ$1-1)/$K2))*($R2*(1-$E2)+$Q2*(1-$F2))*((1+'Inputs &amp; Summary'!$D$7)^BJ$1))),((_xlfn.WEIBULL.DIST(BJ$1,$L2,$K2,FALSE)*($R2*(1-$E2)+$Q2*(1-$F2))*((1+'Inputs &amp; Summary'!$D$7)^BJ$1))))))</f>
        <v>0</v>
      </c>
      <c r="BK2" s="248">
        <f>$D2*IF(BK$1&gt;'Inputs &amp; Summary'!$D$5,0,IF(BK$1&gt;VLOOKUP($G2,Lists!$J$17:$K$21,2),IF($M2=Lists!$H$3,IF($K2&lt;1,(($S2/$K2)*((1+'Inputs &amp; Summary'!$D$7)^BK$1)),((INT(BK$1/$K2)-INT((BK$1-1)/$K2))*$S2*((1+'Inputs &amp; Summary'!$D$7)^BK$1))),(_xlfn.WEIBULL.DIST(BK$1,$L2,$K2,FALSE)*$S2*((1+'Inputs &amp; Summary'!$D$7)^BK$1))),IF($M2=Lists!$H$3,IF($K2&lt;1,((($R2*(1-$E2)+$Q2*(1-$F2))/$K2)*((1+'Inputs &amp; Summary'!$D$7)^BK$1)),((INT(BK$1/$K2)-INT((BK$1-1)/$K2))*($R2*(1-$E2)+$Q2*(1-$F2))*((1+'Inputs &amp; Summary'!$D$7)^BK$1))),((_xlfn.WEIBULL.DIST(BK$1,$L2,$K2,FALSE)*($R2*(1-$E2)+$Q2*(1-$F2))*((1+'Inputs &amp; Summary'!$D$7)^BK$1))))))</f>
        <v>0</v>
      </c>
      <c r="BL2" s="248">
        <f>$D2*IF(BL$1&gt;'Inputs &amp; Summary'!$D$5,0,IF(BL$1&gt;VLOOKUP($G2,Lists!$J$17:$K$21,2),IF($M2=Lists!$H$3,IF($K2&lt;1,(($S2/$K2)*((1+'Inputs &amp; Summary'!$D$7)^BL$1)),((INT(BL$1/$K2)-INT((BL$1-1)/$K2))*$S2*((1+'Inputs &amp; Summary'!$D$7)^BL$1))),(_xlfn.WEIBULL.DIST(BL$1,$L2,$K2,FALSE)*$S2*((1+'Inputs &amp; Summary'!$D$7)^BL$1))),IF($M2=Lists!$H$3,IF($K2&lt;1,((($R2*(1-$E2)+$Q2*(1-$F2))/$K2)*((1+'Inputs &amp; Summary'!$D$7)^BL$1)),((INT(BL$1/$K2)-INT((BL$1-1)/$K2))*($R2*(1-$E2)+$Q2*(1-$F2))*((1+'Inputs &amp; Summary'!$D$7)^BL$1))),((_xlfn.WEIBULL.DIST(BL$1,$L2,$K2,FALSE)*($R2*(1-$E2)+$Q2*(1-$F2))*((1+'Inputs &amp; Summary'!$D$7)^BL$1))))))</f>
        <v>0</v>
      </c>
    </row>
    <row r="3" spans="1:64" x14ac:dyDescent="0.3">
      <c r="A3" s="236" t="s">
        <v>366</v>
      </c>
      <c r="B3" s="117" t="str">
        <f>IF('Inputs &amp; Summary'!$D$15=Lists!$E$3,INDEX('Residential Rooftop Details'!$A$30:$X$158,MATCH('Cash Flow'!$A3,'Residential Rooftop Details'!$A$30:$A$158,0),COLUMN(B$1)),IF('Inputs &amp; Summary'!$D$15=Lists!$E$4,INDEX('Commercial Rooftop Details'!$A$30:$V$158,MATCH('Cash Flow'!$A3,'Commercial Rooftop Details'!$A$30:$A$158,0),COLUMN(B$1)),INDEX('Ground-Mount Details'!$A$30:$V$158,MATCH('Cash Flow'!$A3,'Ground-Mount Details'!$A$30:$A$158,0),COLUMN(B$1))))</f>
        <v>Preventive</v>
      </c>
      <c r="C3" s="117" t="str">
        <f>IF('Inputs &amp; Summary'!$D$15=Lists!$E$3,INDEX('Residential Rooftop Details'!$A$30:$X$158,MATCH('Cash Flow'!$A3,'Residential Rooftop Details'!$A$30:$A$158,0),COLUMN(C$1)),IF('Inputs &amp; Summary'!$D$15=Lists!$E$4,INDEX('Commercial Rooftop Details'!$A$30:$V$158,MATCH('Cash Flow'!$A3,'Commercial Rooftop Details'!$A$30:$A$158,0),COLUMN(C$1)),INDEX('Ground-Mount Details'!$A$30:$V$158,MATCH('Cash Flow'!$A3,'Ground-Mount Details'!$A$30:$A$158,0),COLUMN(C$1))))</f>
        <v>Asset Management</v>
      </c>
      <c r="D3" s="117">
        <f>IF('Inputs &amp; Summary'!$D$15=Lists!$E$3,INDEX('Residential Rooftop Details'!$A$30:$X$158,MATCH('Cash Flow'!$A3,'Residential Rooftop Details'!$A$30:$A$158,0),COLUMN(D$1)),IF('Inputs &amp; Summary'!$D$15=Lists!$E$4,INDEX('Commercial Rooftop Details'!$A$30:$V$158,MATCH('Cash Flow'!$A3,'Commercial Rooftop Details'!$A$30:$A$158,0),COLUMN(D$1)),INDEX('Ground-Mount Details'!$A$30:$V$158,MATCH('Cash Flow'!$A3,'Ground-Mount Details'!$A$30:$A$158,0),COLUMN(D$1))))</f>
        <v>1</v>
      </c>
      <c r="E3" s="117">
        <f>IF('Inputs &amp; Summary'!$D$15=Lists!$E$3,INDEX('Residential Rooftop Details'!$A$30:$X$158,MATCH('Cash Flow'!$A3,'Residential Rooftop Details'!$A$30:$A$158,0),COLUMN(E$1)),IF('Inputs &amp; Summary'!$D$15=Lists!$E$4,INDEX('Commercial Rooftop Details'!$A$30:$V$158,MATCH('Cash Flow'!$A3,'Commercial Rooftop Details'!$A$30:$A$158,0),COLUMN(E$1)),INDEX('Ground-Mount Details'!$A$30:$V$158,MATCH('Cash Flow'!$A3,'Ground-Mount Details'!$A$30:$A$158,0),COLUMN(E$1))))</f>
        <v>1</v>
      </c>
      <c r="F3" s="117">
        <f>IF('Inputs &amp; Summary'!$D$15=Lists!$E$3,INDEX('Residential Rooftop Details'!$A$30:$X$158,MATCH('Cash Flow'!$A3,'Residential Rooftop Details'!$A$30:$A$158,0),COLUMN(F$1)),IF('Inputs &amp; Summary'!$D$15=Lists!$E$4,INDEX('Commercial Rooftop Details'!$A$30:$V$158,MATCH('Cash Flow'!$A3,'Commercial Rooftop Details'!$A$30:$A$158,0),COLUMN(F$1)),INDEX('Ground-Mount Details'!$A$30:$V$158,MATCH('Cash Flow'!$A3,'Ground-Mount Details'!$A$30:$A$158,0),COLUMN(F$1))))</f>
        <v>1</v>
      </c>
      <c r="G3" s="237" t="str">
        <f>IF('Inputs &amp; Summary'!$D$15=Lists!$E$3,INDEX('Residential Rooftop Details'!$A$30:$X$158,MATCH('Cash Flow'!$A3,'Residential Rooftop Details'!$A$30:$A$158,0),COLUMN(G$1)),IF('Inputs &amp; Summary'!$D$15=Lists!$E$4,INDEX('Commercial Rooftop Details'!$A$30:$V$158,MATCH('Cash Flow'!$A3,'Commercial Rooftop Details'!$A$30:$A$158,0),COLUMN(G$1)),INDEX('Ground-Mount Details'!$A$30:$V$158,MATCH('Cash Flow'!$A3,'Ground-Mount Details'!$A$30:$A$158,0),COLUMN(G$1))))</f>
        <v>Monitoring</v>
      </c>
      <c r="H3" s="237" t="str">
        <f>IF('Inputs &amp; Summary'!$D$15=Lists!$E$3,INDEX('Residential Rooftop Details'!$A$30:$X$158,MATCH('Cash Flow'!$A3,'Residential Rooftop Details'!$A$30:$A$158,0),COLUMN(H$1)),IF('Inputs &amp; Summary'!$D$15=Lists!$E$4,INDEX('Commercial Rooftop Details'!$A$30:$V$158,MATCH('Cash Flow'!$A3,'Commercial Rooftop Details'!$A$30:$A$158,0),COLUMN(H$1)),INDEX('Ground-Mount Details'!$A$30:$V$158,MATCH('Cash Flow'!$A3,'Ground-Mount Details'!$A$30:$A$158,0),COLUMN(H$1))))</f>
        <v>System</v>
      </c>
      <c r="I3" s="237" t="str">
        <f>IF('Inputs &amp; Summary'!$D$15=Lists!$E$3,INDEX('Residential Rooftop Details'!$A$30:$X$158,MATCH('Cash Flow'!$A3,'Residential Rooftop Details'!$A$30:$A$158,0),COLUMN(I$1)),IF('Inputs &amp; Summary'!$D$15=Lists!$E$4,INDEX('Commercial Rooftop Details'!$A$30:$V$158,MATCH('Cash Flow'!$A3,'Commercial Rooftop Details'!$A$30:$A$158,0),COLUMN(I$1)),INDEX('Ground-Mount Details'!$A$30:$V$158,MATCH('Cash Flow'!$A3,'Ground-Mount Details'!$A$30:$A$158,0),COLUMN(I$1))))</f>
        <v>Administrator</v>
      </c>
      <c r="J3" s="238">
        <f>IF('Inputs &amp; Summary'!$D$15=Lists!$E$3,INDEX('Residential Rooftop Details'!$A$30:$X$158,MATCH('Cash Flow'!$A3,'Residential Rooftop Details'!$A$30:$A$158,0),COLUMN(J$1)),IF('Inputs &amp; Summary'!$D$15=Lists!$E$4,INDEX('Commercial Rooftop Details'!$A$30:$V$158,MATCH('Cash Flow'!$A3,'Commercial Rooftop Details'!$A$30:$A$158,0),COLUMN(J$1)),INDEX('Ground-Mount Details'!$A$30:$V$158,MATCH('Cash Flow'!$A3,'Ground-Mount Details'!$A$30:$A$158,0),COLUMN(J$1))))</f>
        <v>0</v>
      </c>
      <c r="K3" s="239">
        <f>IF('Inputs &amp; Summary'!$D$15=Lists!$E$3,INDEX('Residential Rooftop Details'!$A$30:$X$158,MATCH('Cash Flow'!$A3,'Residential Rooftop Details'!$A$30:$A$158,0),COLUMN(K$1)),IF('Inputs &amp; Summary'!$D$15=Lists!$E$4,INDEX('Commercial Rooftop Details'!$A$30:$V$158,MATCH('Cash Flow'!$A3,'Commercial Rooftop Details'!$A$30:$A$158,0),COLUMN(K$1)),INDEX('Ground-Mount Details'!$A$30:$V$158,MATCH('Cash Flow'!$A3,'Ground-Mount Details'!$A$30:$A$158,0),COLUMN(K$1))))</f>
        <v>1</v>
      </c>
      <c r="L3" s="239">
        <f>IF('Inputs &amp; Summary'!$D$15=Lists!$E$3,INDEX('Residential Rooftop Details'!$A$30:$X$158,MATCH('Cash Flow'!$A3,'Residential Rooftop Details'!$A$30:$A$158,0),COLUMN(L$1)),IF('Inputs &amp; Summary'!$D$15=Lists!$E$4,INDEX('Commercial Rooftop Details'!$A$30:$V$158,MATCH('Cash Flow'!$A3,'Commercial Rooftop Details'!$A$30:$A$158,0),COLUMN(L$1)),INDEX('Ground-Mount Details'!$A$30:$V$158,MATCH('Cash Flow'!$A3,'Ground-Mount Details'!$A$30:$A$158,0),COLUMN(L$1))))</f>
        <v>1</v>
      </c>
      <c r="M3" s="238" t="str">
        <f>IF('Inputs &amp; Summary'!$D$15=Lists!$E$3,INDEX('Residential Rooftop Details'!$A$30:$X$158,MATCH('Cash Flow'!$A3,'Residential Rooftop Details'!$A$30:$A$158,0),COLUMN(M$1)),IF('Inputs &amp; Summary'!$D$15=Lists!$E$4,INDEX('Commercial Rooftop Details'!$A$30:$V$158,MATCH('Cash Flow'!$A3,'Commercial Rooftop Details'!$A$30:$A$158,0),COLUMN(M$1)),INDEX('Ground-Mount Details'!$A$30:$V$158,MATCH('Cash Flow'!$A3,'Ground-Mount Details'!$A$30:$A$158,0),COLUMN(M$1))))</f>
        <v>interval</v>
      </c>
      <c r="N3" s="240">
        <f>IF('Inputs &amp; Summary'!$D$15=Lists!$E$3,INDEX('Residential Rooftop Details'!$A$30:$X$158,MATCH('Cash Flow'!$A3,'Residential Rooftop Details'!$A$30:$A$158,0),COLUMN(N$1)),IF('Inputs &amp; Summary'!$D$15=Lists!$E$4,INDEX('Commercial Rooftop Details'!$A$30:$V$158,MATCH('Cash Flow'!$A3,'Commercial Rooftop Details'!$A$30:$A$158,0),COLUMN(N$1)),INDEX('Ground-Mount Details'!$A$30:$V$158,MATCH('Cash Flow'!$A3,'Ground-Mount Details'!$A$30:$A$158,0),COLUMN(N$1))))</f>
        <v>1</v>
      </c>
      <c r="O3" s="239">
        <f>IF('Inputs &amp; Summary'!$D$15=Lists!$E$3,INDEX('Residential Rooftop Details'!$A$30:$X$158,MATCH('Cash Flow'!$A3,'Residential Rooftop Details'!$A$30:$A$158,0),COLUMN(O$1)),IF('Inputs &amp; Summary'!$D$15=Lists!$E$4,INDEX('Commercial Rooftop Details'!$A$30:$V$158,MATCH('Cash Flow'!$A3,'Commercial Rooftop Details'!$A$30:$A$158,0),COLUMN(O$1)),INDEX('Ground-Mount Details'!$A$30:$V$158,MATCH('Cash Flow'!$A3,'Ground-Mount Details'!$A$30:$A$158,0),COLUMN(O$1))))</f>
        <v>0</v>
      </c>
      <c r="P3" s="241">
        <f>IF('Inputs &amp; Summary'!$D$15=Lists!$E$3,INDEX('Residential Rooftop Details'!$A$30:$X$158,MATCH('Cash Flow'!$A3,'Residential Rooftop Details'!$A$30:$A$158,0),COLUMN(P$1)),IF('Inputs &amp; Summary'!$D$15=Lists!$E$4,INDEX('Commercial Rooftop Details'!$A$30:$V$158,MATCH('Cash Flow'!$A3,'Commercial Rooftop Details'!$A$30:$A$158,0),COLUMN(P$1)),INDEX('Ground-Mount Details'!$A$30:$V$158,MATCH('Cash Flow'!$A3,'Ground-Mount Details'!$A$30:$A$158,0),COLUMN(P$1))))</f>
        <v>50</v>
      </c>
      <c r="Q3" s="242">
        <f>IF('Inputs &amp; Summary'!$D$15=Lists!$E$3,INDEX('Residential Rooftop Details'!$A$30:$X$158,MATCH('Cash Flow'!$A3,'Residential Rooftop Details'!$A$30:$A$158,0),COLUMN(Q$1)),IF('Inputs &amp; Summary'!$D$15=Lists!$E$4,INDEX('Commercial Rooftop Details'!$A$30:$V$158,MATCH('Cash Flow'!$A3,'Commercial Rooftop Details'!$A$30:$A$158,0),COLUMN(Q$1)),INDEX('Ground-Mount Details'!$A$30:$V$158,MATCH('Cash Flow'!$A3,'Ground-Mount Details'!$A$30:$A$158,0),COLUMN(Q$1))))</f>
        <v>0</v>
      </c>
      <c r="R3" s="242">
        <f>IF('Inputs &amp; Summary'!$D$15=Lists!$E$3,INDEX('Residential Rooftop Details'!$A$30:$X$158,MATCH('Cash Flow'!$A3,'Residential Rooftop Details'!$A$30:$A$158,0),COLUMN(R$1)),IF('Inputs &amp; Summary'!$D$15=Lists!$E$4,INDEX('Commercial Rooftop Details'!$A$30:$V$158,MATCH('Cash Flow'!$A3,'Commercial Rooftop Details'!$A$30:$A$158,0),COLUMN(R$1)),INDEX('Ground-Mount Details'!$A$30:$V$158,MATCH('Cash Flow'!$A3,'Ground-Mount Details'!$A$30:$A$158,0),COLUMN(R$1))))</f>
        <v>50</v>
      </c>
      <c r="S3" s="243">
        <f>IF('Inputs &amp; Summary'!$D$15=Lists!$E$3,INDEX('Residential Rooftop Details'!$A$30:$X$158,MATCH('Cash Flow'!$A3,'Residential Rooftop Details'!$A$30:$A$158,0),COLUMN(S$1)),IF('Inputs &amp; Summary'!$D$15=Lists!$E$4,INDEX('Commercial Rooftop Details'!$A$30:$V$158,MATCH('Cash Flow'!$A3,'Commercial Rooftop Details'!$A$30:$A$158,0),COLUMN(S$1)),INDEX('Ground-Mount Details'!$A$30:$V$158,MATCH('Cash Flow'!$A3,'Ground-Mount Details'!$A$30:$A$158,0),COLUMN(S$1))))</f>
        <v>50</v>
      </c>
      <c r="T3" s="238">
        <f>IF('Inputs &amp; Summary'!$D$15=Lists!$E$3,INDEX('Residential Rooftop Details'!$A$30:$X$158,MATCH('Cash Flow'!$A3,'Residential Rooftop Details'!$A$30:$A$158,0),COLUMN(T$1)),IF('Inputs &amp; Summary'!$D$15=Lists!$E$4,INDEX('Commercial Rooftop Details'!$A$30:$V$158,MATCH('Cash Flow'!$A3,'Commercial Rooftop Details'!$A$30:$A$158,0),COLUMN(T$1)),INDEX('Ground-Mount Details'!$A$30:$V$158,MATCH('Cash Flow'!$A3,'Ground-Mount Details'!$A$30:$A$158,0),COLUMN(T$1))))</f>
        <v>0</v>
      </c>
      <c r="U3" s="244">
        <f>IF('Inputs &amp; Summary'!$D$15=Lists!$E$3,INDEX('Residential Rooftop Details'!$A$30:$X$158,MATCH('Cash Flow'!$A3,'Residential Rooftop Details'!$A$30:$A$158,0),COLUMN(U$1)),IF('Inputs &amp; Summary'!$D$15=Lists!$E$4,INDEX('Commercial Rooftop Details'!$A$30:$V$158,MATCH('Cash Flow'!$A3,'Commercial Rooftop Details'!$A$30:$A$158,0),COLUMN(U$1)),INDEX('Ground-Mount Details'!$A$30:$V$158,MATCH('Cash Flow'!$A3,'Ground-Mount Details'!$A$30:$A$158,0),COLUMN(U$1))))</f>
        <v>0</v>
      </c>
      <c r="V3" s="245">
        <f t="shared" ref="V3" si="2">AVERAGE(Y3:AR3)</f>
        <v>48.687990579240179</v>
      </c>
      <c r="W3" s="245">
        <f>NPV('Inputs &amp; Summary'!$D$6,Y3:BL3)</f>
        <v>411.26125560048115</v>
      </c>
      <c r="X3" s="246">
        <f t="shared" si="1"/>
        <v>2.9849497151980806E-3</v>
      </c>
      <c r="Y3" s="248">
        <f>$D3*IF(Y$1&gt;'Inputs &amp; Summary'!$D$5,0,IF(Y$1&gt;VLOOKUP($G3,Lists!$J$17:$K$21,2),IF($M3=Lists!$H$3,IF($K3&lt;1,(($S3/$K3)*((1+'Inputs &amp; Summary'!$D$7)^Y$1)),((INT(Y$1/$K3)-INT((Y$1-1)/$K3))*$S3*((1+'Inputs &amp; Summary'!$D$7)^Y$1))),(_xlfn.WEIBULL.DIST(Y$1,$L3,$K3,FALSE)*$S3*((1+'Inputs &amp; Summary'!$D$7)^Y$1))),IF($M3=Lists!$H$3,IF($K3&lt;1,((($R3*(1-$E3)+$Q3*(1-$F3))/$K3)*((1+'Inputs &amp; Summary'!$D$7)^Y$1)),((INT(Y$1/$K3)-INT((Y$1-1)/$K3))*($R3*(1-$E3)+$Q3*(1-$F3))*((1+'Inputs &amp; Summary'!$D$7)^Y$1))),((_xlfn.WEIBULL.DIST(Y$1,$L3,$K3,FALSE)*($R3*(1-$E3)+$Q3*(1-$F3))*((1+'Inputs &amp; Summary'!$D$7)^Y$1))))))</f>
        <v>0</v>
      </c>
      <c r="Z3" s="248">
        <f>$D3*IF(Z$1&gt;'Inputs &amp; Summary'!$D$5,0,IF(Z$1&gt;VLOOKUP($G3,Lists!$J$17:$K$21,2),IF($M3=Lists!$H$3,IF($K3&lt;1,(($S3/$K3)*((1+'Inputs &amp; Summary'!$D$7)^Z$1)),((INT(Z$1/$K3)-INT((Z$1-1)/$K3))*$S3*((1+'Inputs &amp; Summary'!$D$7)^Z$1))),(_xlfn.WEIBULL.DIST(Z$1,$L3,$K3,FALSE)*$S3*((1+'Inputs &amp; Summary'!$D$7)^Z$1))),IF($M3=Lists!$H$3,IF($K3&lt;1,((($R3*(1-$E3)+$Q3*(1-$F3))/$K3)*((1+'Inputs &amp; Summary'!$D$7)^Z$1)),((INT(Z$1/$K3)-INT((Z$1-1)/$K3))*($R3*(1-$E3)+$Q3*(1-$F3))*((1+'Inputs &amp; Summary'!$D$7)^Z$1))),((_xlfn.WEIBULL.DIST(Z$1,$L3,$K3,FALSE)*($R3*(1-$E3)+$Q3*(1-$F3))*((1+'Inputs &amp; Summary'!$D$7)^Z$1))))))</f>
        <v>0</v>
      </c>
      <c r="AA3" s="248">
        <f>$D3*IF(AA$1&gt;'Inputs &amp; Summary'!$D$5,0,IF(AA$1&gt;VLOOKUP($G3,Lists!$J$17:$K$21,2),IF($M3=Lists!$H$3,IF($K3&lt;1,(($S3/$K3)*((1+'Inputs &amp; Summary'!$D$7)^AA$1)),((INT(AA$1/$K3)-INT((AA$1-1)/$K3))*$S3*((1+'Inputs &amp; Summary'!$D$7)^AA$1))),(_xlfn.WEIBULL.DIST(AA$1,$L3,$K3,FALSE)*$S3*((1+'Inputs &amp; Summary'!$D$7)^AA$1))),IF($M3=Lists!$H$3,IF($K3&lt;1,((($R3*(1-$E3)+$Q3*(1-$F3))/$K3)*((1+'Inputs &amp; Summary'!$D$7)^AA$1)),((INT(AA$1/$K3)-INT((AA$1-1)/$K3))*($R3*(1-$E3)+$Q3*(1-$F3))*((1+'Inputs &amp; Summary'!$D$7)^AA$1))),((_xlfn.WEIBULL.DIST(AA$1,$L3,$K3,FALSE)*($R3*(1-$E3)+$Q3*(1-$F3))*((1+'Inputs &amp; Summary'!$D$7)^AA$1))))))</f>
        <v>0</v>
      </c>
      <c r="AB3" s="248">
        <f>$D3*IF(AB$1&gt;'Inputs &amp; Summary'!$D$5,0,IF(AB$1&gt;VLOOKUP($G3,Lists!$J$17:$K$21,2),IF($M3=Lists!$H$3,IF($K3&lt;1,(($S3/$K3)*((1+'Inputs &amp; Summary'!$D$7)^AB$1)),((INT(AB$1/$K3)-INT((AB$1-1)/$K3))*$S3*((1+'Inputs &amp; Summary'!$D$7)^AB$1))),(_xlfn.WEIBULL.DIST(AB$1,$L3,$K3,FALSE)*$S3*((1+'Inputs &amp; Summary'!$D$7)^AB$1))),IF($M3=Lists!$H$3,IF($K3&lt;1,((($R3*(1-$E3)+$Q3*(1-$F3))/$K3)*((1+'Inputs &amp; Summary'!$D$7)^AB$1)),((INT(AB$1/$K3)-INT((AB$1-1)/$K3))*($R3*(1-$E3)+$Q3*(1-$F3))*((1+'Inputs &amp; Summary'!$D$7)^AB$1))),((_xlfn.WEIBULL.DIST(AB$1,$L3,$K3,FALSE)*($R3*(1-$E3)+$Q3*(1-$F3))*((1+'Inputs &amp; Summary'!$D$7)^AB$1))))))</f>
        <v>0</v>
      </c>
      <c r="AC3" s="248">
        <f>$D3*IF(AC$1&gt;'Inputs &amp; Summary'!$D$5,0,IF(AC$1&gt;VLOOKUP($G3,Lists!$J$17:$K$21,2),IF($M3=Lists!$H$3,IF($K3&lt;1,(($S3/$K3)*((1+'Inputs &amp; Summary'!$D$7)^AC$1)),((INT(AC$1/$K3)-INT((AC$1-1)/$K3))*$S3*((1+'Inputs &amp; Summary'!$D$7)^AC$1))),(_xlfn.WEIBULL.DIST(AC$1,$L3,$K3,FALSE)*$S3*((1+'Inputs &amp; Summary'!$D$7)^AC$1))),IF($M3=Lists!$H$3,IF($K3&lt;1,((($R3*(1-$E3)+$Q3*(1-$F3))/$K3)*((1+'Inputs &amp; Summary'!$D$7)^AC$1)),((INT(AC$1/$K3)-INT((AC$1-1)/$K3))*($R3*(1-$E3)+$Q3*(1-$F3))*((1+'Inputs &amp; Summary'!$D$7)^AC$1))),((_xlfn.WEIBULL.DIST(AC$1,$L3,$K3,FALSE)*($R3*(1-$E3)+$Q3*(1-$F3))*((1+'Inputs &amp; Summary'!$D$7)^AC$1))))))</f>
        <v>0</v>
      </c>
      <c r="AD3" s="248">
        <f>$D3*IF(AD$1&gt;'Inputs &amp; Summary'!$D$5,0,IF(AD$1&gt;VLOOKUP($G3,Lists!$J$17:$K$21,2),IF($M3=Lists!$H$3,IF($K3&lt;1,(($S3/$K3)*((1+'Inputs &amp; Summary'!$D$7)^AD$1)),((INT(AD$1/$K3)-INT((AD$1-1)/$K3))*$S3*((1+'Inputs &amp; Summary'!$D$7)^AD$1))),(_xlfn.WEIBULL.DIST(AD$1,$L3,$K3,FALSE)*$S3*((1+'Inputs &amp; Summary'!$D$7)^AD$1))),IF($M3=Lists!$H$3,IF($K3&lt;1,((($R3*(1-$E3)+$Q3*(1-$F3))/$K3)*((1+'Inputs &amp; Summary'!$D$7)^AD$1)),((INT(AD$1/$K3)-INT((AD$1-1)/$K3))*($R3*(1-$E3)+$Q3*(1-$F3))*((1+'Inputs &amp; Summary'!$D$7)^AD$1))),((_xlfn.WEIBULL.DIST(AD$1,$L3,$K3,FALSE)*($R3*(1-$E3)+$Q3*(1-$F3))*((1+'Inputs &amp; Summary'!$D$7)^AD$1))))))</f>
        <v>56.308120963200004</v>
      </c>
      <c r="AE3" s="248">
        <f>$D3*IF(AE$1&gt;'Inputs &amp; Summary'!$D$5,0,IF(AE$1&gt;VLOOKUP($G3,Lists!$J$17:$K$21,2),IF($M3=Lists!$H$3,IF($K3&lt;1,(($S3/$K3)*((1+'Inputs &amp; Summary'!$D$7)^AE$1)),((INT(AE$1/$K3)-INT((AE$1-1)/$K3))*$S3*((1+'Inputs &amp; Summary'!$D$7)^AE$1))),(_xlfn.WEIBULL.DIST(AE$1,$L3,$K3,FALSE)*$S3*((1+'Inputs &amp; Summary'!$D$7)^AE$1))),IF($M3=Lists!$H$3,IF($K3&lt;1,((($R3*(1-$E3)+$Q3*(1-$F3))/$K3)*((1+'Inputs &amp; Summary'!$D$7)^AE$1)),((INT(AE$1/$K3)-INT((AE$1-1)/$K3))*($R3*(1-$E3)+$Q3*(1-$F3))*((1+'Inputs &amp; Summary'!$D$7)^AE$1))),((_xlfn.WEIBULL.DIST(AE$1,$L3,$K3,FALSE)*($R3*(1-$E3)+$Q3*(1-$F3))*((1+'Inputs &amp; Summary'!$D$7)^AE$1))))))</f>
        <v>57.434283382463988</v>
      </c>
      <c r="AF3" s="248">
        <f>$D3*IF(AF$1&gt;'Inputs &amp; Summary'!$D$5,0,IF(AF$1&gt;VLOOKUP($G3,Lists!$J$17:$K$21,2),IF($M3=Lists!$H$3,IF($K3&lt;1,(($S3/$K3)*((1+'Inputs &amp; Summary'!$D$7)^AF$1)),((INT(AF$1/$K3)-INT((AF$1-1)/$K3))*$S3*((1+'Inputs &amp; Summary'!$D$7)^AF$1))),(_xlfn.WEIBULL.DIST(AF$1,$L3,$K3,FALSE)*$S3*((1+'Inputs &amp; Summary'!$D$7)^AF$1))),IF($M3=Lists!$H$3,IF($K3&lt;1,((($R3*(1-$E3)+$Q3*(1-$F3))/$K3)*((1+'Inputs &amp; Summary'!$D$7)^AF$1)),((INT(AF$1/$K3)-INT((AF$1-1)/$K3))*($R3*(1-$E3)+$Q3*(1-$F3))*((1+'Inputs &amp; Summary'!$D$7)^AF$1))),((_xlfn.WEIBULL.DIST(AF$1,$L3,$K3,FALSE)*($R3*(1-$E3)+$Q3*(1-$F3))*((1+'Inputs &amp; Summary'!$D$7)^AF$1))))))</f>
        <v>58.582969050113277</v>
      </c>
      <c r="AG3" s="248">
        <f>$D3*IF(AG$1&gt;'Inputs &amp; Summary'!$D$5,0,IF(AG$1&gt;VLOOKUP($G3,Lists!$J$17:$K$21,2),IF($M3=Lists!$H$3,IF($K3&lt;1,(($S3/$K3)*((1+'Inputs &amp; Summary'!$D$7)^AG$1)),((INT(AG$1/$K3)-INT((AG$1-1)/$K3))*$S3*((1+'Inputs &amp; Summary'!$D$7)^AG$1))),(_xlfn.WEIBULL.DIST(AG$1,$L3,$K3,FALSE)*$S3*((1+'Inputs &amp; Summary'!$D$7)^AG$1))),IF($M3=Lists!$H$3,IF($K3&lt;1,((($R3*(1-$E3)+$Q3*(1-$F3))/$K3)*((1+'Inputs &amp; Summary'!$D$7)^AG$1)),((INT(AG$1/$K3)-INT((AG$1-1)/$K3))*($R3*(1-$E3)+$Q3*(1-$F3))*((1+'Inputs &amp; Summary'!$D$7)^AG$1))),((_xlfn.WEIBULL.DIST(AG$1,$L3,$K3,FALSE)*($R3*(1-$E3)+$Q3*(1-$F3))*((1+'Inputs &amp; Summary'!$D$7)^AG$1))))))</f>
        <v>59.754628431115542</v>
      </c>
      <c r="AH3" s="248">
        <f>$D3*IF(AH$1&gt;'Inputs &amp; Summary'!$D$5,0,IF(AH$1&gt;VLOOKUP($G3,Lists!$J$17:$K$21,2),IF($M3=Lists!$H$3,IF($K3&lt;1,(($S3/$K3)*((1+'Inputs &amp; Summary'!$D$7)^AH$1)),((INT(AH$1/$K3)-INT((AH$1-1)/$K3))*$S3*((1+'Inputs &amp; Summary'!$D$7)^AH$1))),(_xlfn.WEIBULL.DIST(AH$1,$L3,$K3,FALSE)*$S3*((1+'Inputs &amp; Summary'!$D$7)^AH$1))),IF($M3=Lists!$H$3,IF($K3&lt;1,((($R3*(1-$E3)+$Q3*(1-$F3))/$K3)*((1+'Inputs &amp; Summary'!$D$7)^AH$1)),((INT(AH$1/$K3)-INT((AH$1-1)/$K3))*($R3*(1-$E3)+$Q3*(1-$F3))*((1+'Inputs &amp; Summary'!$D$7)^AH$1))),((_xlfn.WEIBULL.DIST(AH$1,$L3,$K3,FALSE)*($R3*(1-$E3)+$Q3*(1-$F3))*((1+'Inputs &amp; Summary'!$D$7)^AH$1))))))</f>
        <v>60.949720999737856</v>
      </c>
      <c r="AI3" s="248">
        <f>$D3*IF(AI$1&gt;'Inputs &amp; Summary'!$D$5,0,IF(AI$1&gt;VLOOKUP($G3,Lists!$J$17:$K$21,2),IF($M3=Lists!$H$3,IF($K3&lt;1,(($S3/$K3)*((1+'Inputs &amp; Summary'!$D$7)^AI$1)),((INT(AI$1/$K3)-INT((AI$1-1)/$K3))*$S3*((1+'Inputs &amp; Summary'!$D$7)^AI$1))),(_xlfn.WEIBULL.DIST(AI$1,$L3,$K3,FALSE)*$S3*((1+'Inputs &amp; Summary'!$D$7)^AI$1))),IF($M3=Lists!$H$3,IF($K3&lt;1,((($R3*(1-$E3)+$Q3*(1-$F3))/$K3)*((1+'Inputs &amp; Summary'!$D$7)^AI$1)),((INT(AI$1/$K3)-INT((AI$1-1)/$K3))*($R3*(1-$E3)+$Q3*(1-$F3))*((1+'Inputs &amp; Summary'!$D$7)^AI$1))),((_xlfn.WEIBULL.DIST(AI$1,$L3,$K3,FALSE)*($R3*(1-$E3)+$Q3*(1-$F3))*((1+'Inputs &amp; Summary'!$D$7)^AI$1))))))</f>
        <v>62.1687154197326</v>
      </c>
      <c r="AJ3" s="248">
        <f>$D3*IF(AJ$1&gt;'Inputs &amp; Summary'!$D$5,0,IF(AJ$1&gt;VLOOKUP($G3,Lists!$J$17:$K$21,2),IF($M3=Lists!$H$3,IF($K3&lt;1,(($S3/$K3)*((1+'Inputs &amp; Summary'!$D$7)^AJ$1)),((INT(AJ$1/$K3)-INT((AJ$1-1)/$K3))*$S3*((1+'Inputs &amp; Summary'!$D$7)^AJ$1))),(_xlfn.WEIBULL.DIST(AJ$1,$L3,$K3,FALSE)*$S3*((1+'Inputs &amp; Summary'!$D$7)^AJ$1))),IF($M3=Lists!$H$3,IF($K3&lt;1,((($R3*(1-$E3)+$Q3*(1-$F3))/$K3)*((1+'Inputs &amp; Summary'!$D$7)^AJ$1)),((INT(AJ$1/$K3)-INT((AJ$1-1)/$K3))*($R3*(1-$E3)+$Q3*(1-$F3))*((1+'Inputs &amp; Summary'!$D$7)^AJ$1))),((_xlfn.WEIBULL.DIST(AJ$1,$L3,$K3,FALSE)*($R3*(1-$E3)+$Q3*(1-$F3))*((1+'Inputs &amp; Summary'!$D$7)^AJ$1))))))</f>
        <v>63.412089728127263</v>
      </c>
      <c r="AK3" s="248">
        <f>$D3*IF(AK$1&gt;'Inputs &amp; Summary'!$D$5,0,IF(AK$1&gt;VLOOKUP($G3,Lists!$J$17:$K$21,2),IF($M3=Lists!$H$3,IF($K3&lt;1,(($S3/$K3)*((1+'Inputs &amp; Summary'!$D$7)^AK$1)),((INT(AK$1/$K3)-INT((AK$1-1)/$K3))*$S3*((1+'Inputs &amp; Summary'!$D$7)^AK$1))),(_xlfn.WEIBULL.DIST(AK$1,$L3,$K3,FALSE)*$S3*((1+'Inputs &amp; Summary'!$D$7)^AK$1))),IF($M3=Lists!$H$3,IF($K3&lt;1,((($R3*(1-$E3)+$Q3*(1-$F3))/$K3)*((1+'Inputs &amp; Summary'!$D$7)^AK$1)),((INT(AK$1/$K3)-INT((AK$1-1)/$K3))*($R3*(1-$E3)+$Q3*(1-$F3))*((1+'Inputs &amp; Summary'!$D$7)^AK$1))),((_xlfn.WEIBULL.DIST(AK$1,$L3,$K3,FALSE)*($R3*(1-$E3)+$Q3*(1-$F3))*((1+'Inputs &amp; Summary'!$D$7)^AK$1))))))</f>
        <v>64.680331522689798</v>
      </c>
      <c r="AL3" s="248">
        <f>$D3*IF(AL$1&gt;'Inputs &amp; Summary'!$D$5,0,IF(AL$1&gt;VLOOKUP($G3,Lists!$J$17:$K$21,2),IF($M3=Lists!$H$3,IF($K3&lt;1,(($S3/$K3)*((1+'Inputs &amp; Summary'!$D$7)^AL$1)),((INT(AL$1/$K3)-INT((AL$1-1)/$K3))*$S3*((1+'Inputs &amp; Summary'!$D$7)^AL$1))),(_xlfn.WEIBULL.DIST(AL$1,$L3,$K3,FALSE)*$S3*((1+'Inputs &amp; Summary'!$D$7)^AL$1))),IF($M3=Lists!$H$3,IF($K3&lt;1,((($R3*(1-$E3)+$Q3*(1-$F3))/$K3)*((1+'Inputs &amp; Summary'!$D$7)^AL$1)),((INT(AL$1/$K3)-INT((AL$1-1)/$K3))*($R3*(1-$E3)+$Q3*(1-$F3))*((1+'Inputs &amp; Summary'!$D$7)^AL$1))),((_xlfn.WEIBULL.DIST(AL$1,$L3,$K3,FALSE)*($R3*(1-$E3)+$Q3*(1-$F3))*((1+'Inputs &amp; Summary'!$D$7)^AL$1))))))</f>
        <v>65.973938153143607</v>
      </c>
      <c r="AM3" s="248">
        <f>$D3*IF(AM$1&gt;'Inputs &amp; Summary'!$D$5,0,IF(AM$1&gt;VLOOKUP($G3,Lists!$J$17:$K$21,2),IF($M3=Lists!$H$3,IF($K3&lt;1,(($S3/$K3)*((1+'Inputs &amp; Summary'!$D$7)^AM$1)),((INT(AM$1/$K3)-INT((AM$1-1)/$K3))*$S3*((1+'Inputs &amp; Summary'!$D$7)^AM$1))),(_xlfn.WEIBULL.DIST(AM$1,$L3,$K3,FALSE)*$S3*((1+'Inputs &amp; Summary'!$D$7)^AM$1))),IF($M3=Lists!$H$3,IF($K3&lt;1,((($R3*(1-$E3)+$Q3*(1-$F3))/$K3)*((1+'Inputs &amp; Summary'!$D$7)^AM$1)),((INT(AM$1/$K3)-INT((AM$1-1)/$K3))*($R3*(1-$E3)+$Q3*(1-$F3))*((1+'Inputs &amp; Summary'!$D$7)^AM$1))),((_xlfn.WEIBULL.DIST(AM$1,$L3,$K3,FALSE)*($R3*(1-$E3)+$Q3*(1-$F3))*((1+'Inputs &amp; Summary'!$D$7)^AM$1))))))</f>
        <v>67.293416916206468</v>
      </c>
      <c r="AN3" s="248">
        <f>$D3*IF(AN$1&gt;'Inputs &amp; Summary'!$D$5,0,IF(AN$1&gt;VLOOKUP($G3,Lists!$J$17:$K$21,2),IF($M3=Lists!$H$3,IF($K3&lt;1,(($S3/$K3)*((1+'Inputs &amp; Summary'!$D$7)^AN$1)),((INT(AN$1/$K3)-INT((AN$1-1)/$K3))*$S3*((1+'Inputs &amp; Summary'!$D$7)^AN$1))),(_xlfn.WEIBULL.DIST(AN$1,$L3,$K3,FALSE)*$S3*((1+'Inputs &amp; Summary'!$D$7)^AN$1))),IF($M3=Lists!$H$3,IF($K3&lt;1,((($R3*(1-$E3)+$Q3*(1-$F3))/$K3)*((1+'Inputs &amp; Summary'!$D$7)^AN$1)),((INT(AN$1/$K3)-INT((AN$1-1)/$K3))*($R3*(1-$E3)+$Q3*(1-$F3))*((1+'Inputs &amp; Summary'!$D$7)^AN$1))),((_xlfn.WEIBULL.DIST(AN$1,$L3,$K3,FALSE)*($R3*(1-$E3)+$Q3*(1-$F3))*((1+'Inputs &amp; Summary'!$D$7)^AN$1))))))</f>
        <v>68.639285254530606</v>
      </c>
      <c r="AO3" s="248">
        <f>$D3*IF(AO$1&gt;'Inputs &amp; Summary'!$D$5,0,IF(AO$1&gt;VLOOKUP($G3,Lists!$J$17:$K$21,2),IF($M3=Lists!$H$3,IF($K3&lt;1,(($S3/$K3)*((1+'Inputs &amp; Summary'!$D$7)^AO$1)),((INT(AO$1/$K3)-INT((AO$1-1)/$K3))*$S3*((1+'Inputs &amp; Summary'!$D$7)^AO$1))),(_xlfn.WEIBULL.DIST(AO$1,$L3,$K3,FALSE)*$S3*((1+'Inputs &amp; Summary'!$D$7)^AO$1))),IF($M3=Lists!$H$3,IF($K3&lt;1,((($R3*(1-$E3)+$Q3*(1-$F3))/$K3)*((1+'Inputs &amp; Summary'!$D$7)^AO$1)),((INT(AO$1/$K3)-INT((AO$1-1)/$K3))*($R3*(1-$E3)+$Q3*(1-$F3))*((1+'Inputs &amp; Summary'!$D$7)^AO$1))),((_xlfn.WEIBULL.DIST(AO$1,$L3,$K3,FALSE)*($R3*(1-$E3)+$Q3*(1-$F3))*((1+'Inputs &amp; Summary'!$D$7)^AO$1))))))</f>
        <v>70.012070959621227</v>
      </c>
      <c r="AP3" s="248">
        <f>$D3*IF(AP$1&gt;'Inputs &amp; Summary'!$D$5,0,IF(AP$1&gt;VLOOKUP($G3,Lists!$J$17:$K$21,2),IF($M3=Lists!$H$3,IF($K3&lt;1,(($S3/$K3)*((1+'Inputs &amp; Summary'!$D$7)^AP$1)),((INT(AP$1/$K3)-INT((AP$1-1)/$K3))*$S3*((1+'Inputs &amp; Summary'!$D$7)^AP$1))),(_xlfn.WEIBULL.DIST(AP$1,$L3,$K3,FALSE)*$S3*((1+'Inputs &amp; Summary'!$D$7)^AP$1))),IF($M3=Lists!$H$3,IF($K3&lt;1,((($R3*(1-$E3)+$Q3*(1-$F3))/$K3)*((1+'Inputs &amp; Summary'!$D$7)^AP$1)),((INT(AP$1/$K3)-INT((AP$1-1)/$K3))*($R3*(1-$E3)+$Q3*(1-$F3))*((1+'Inputs &amp; Summary'!$D$7)^AP$1))),((_xlfn.WEIBULL.DIST(AP$1,$L3,$K3,FALSE)*($R3*(1-$E3)+$Q3*(1-$F3))*((1+'Inputs &amp; Summary'!$D$7)^AP$1))))))</f>
        <v>71.412312378813638</v>
      </c>
      <c r="AQ3" s="248">
        <f>$D3*IF(AQ$1&gt;'Inputs &amp; Summary'!$D$5,0,IF(AQ$1&gt;VLOOKUP($G3,Lists!$J$17:$K$21,2),IF($M3=Lists!$H$3,IF($K3&lt;1,(($S3/$K3)*((1+'Inputs &amp; Summary'!$D$7)^AQ$1)),((INT(AQ$1/$K3)-INT((AQ$1-1)/$K3))*$S3*((1+'Inputs &amp; Summary'!$D$7)^AQ$1))),(_xlfn.WEIBULL.DIST(AQ$1,$L3,$K3,FALSE)*$S3*((1+'Inputs &amp; Summary'!$D$7)^AQ$1))),IF($M3=Lists!$H$3,IF($K3&lt;1,((($R3*(1-$E3)+$Q3*(1-$F3))/$K3)*((1+'Inputs &amp; Summary'!$D$7)^AQ$1)),((INT(AQ$1/$K3)-INT((AQ$1-1)/$K3))*($R3*(1-$E3)+$Q3*(1-$F3))*((1+'Inputs &amp; Summary'!$D$7)^AQ$1))),((_xlfn.WEIBULL.DIST(AQ$1,$L3,$K3,FALSE)*($R3*(1-$E3)+$Q3*(1-$F3))*((1+'Inputs &amp; Summary'!$D$7)^AQ$1))))))</f>
        <v>72.840558626389907</v>
      </c>
      <c r="AR3" s="248">
        <f>$D3*IF(AR$1&gt;'Inputs &amp; Summary'!$D$5,0,IF(AR$1&gt;VLOOKUP($G3,Lists!$J$17:$K$21,2),IF($M3=Lists!$H$3,IF($K3&lt;1,(($S3/$K3)*((1+'Inputs &amp; Summary'!$D$7)^AR$1)),((INT(AR$1/$K3)-INT((AR$1-1)/$K3))*$S3*((1+'Inputs &amp; Summary'!$D$7)^AR$1))),(_xlfn.WEIBULL.DIST(AR$1,$L3,$K3,FALSE)*$S3*((1+'Inputs &amp; Summary'!$D$7)^AR$1))),IF($M3=Lists!$H$3,IF($K3&lt;1,((($R3*(1-$E3)+$Q3*(1-$F3))/$K3)*((1+'Inputs &amp; Summary'!$D$7)^AR$1)),((INT(AR$1/$K3)-INT((AR$1-1)/$K3))*($R3*(1-$E3)+$Q3*(1-$F3))*((1+'Inputs &amp; Summary'!$D$7)^AR$1))),((_xlfn.WEIBULL.DIST(AR$1,$L3,$K3,FALSE)*($R3*(1-$E3)+$Q3*(1-$F3))*((1+'Inputs &amp; Summary'!$D$7)^AR$1))))))</f>
        <v>74.297369798917714</v>
      </c>
      <c r="AS3" s="248">
        <f>$D3*IF(AS$1&gt;'Inputs &amp; Summary'!$D$5,0,IF(AS$1&gt;VLOOKUP($G3,Lists!$J$17:$K$21,2),IF($M3=Lists!$H$3,IF($K3&lt;1,(($S3/$K3)*((1+'Inputs &amp; Summary'!$D$7)^AS$1)),((INT(AS$1/$K3)-INT((AS$1-1)/$K3))*$S3*((1+'Inputs &amp; Summary'!$D$7)^AS$1))),(_xlfn.WEIBULL.DIST(AS$1,$L3,$K3,FALSE)*$S3*((1+'Inputs &amp; Summary'!$D$7)^AS$1))),IF($M3=Lists!$H$3,IF($K3&lt;1,((($R3*(1-$E3)+$Q3*(1-$F3))/$K3)*((1+'Inputs &amp; Summary'!$D$7)^AS$1)),((INT(AS$1/$K3)-INT((AS$1-1)/$K3))*($R3*(1-$E3)+$Q3*(1-$F3))*((1+'Inputs &amp; Summary'!$D$7)^AS$1))),((_xlfn.WEIBULL.DIST(AS$1,$L3,$K3,FALSE)*($R3*(1-$E3)+$Q3*(1-$F3))*((1+'Inputs &amp; Summary'!$D$7)^AS$1))))))</f>
        <v>0</v>
      </c>
      <c r="AT3" s="248">
        <f>$D3*IF(AT$1&gt;'Inputs &amp; Summary'!$D$5,0,IF(AT$1&gt;VLOOKUP($G3,Lists!$J$17:$K$21,2),IF($M3=Lists!$H$3,IF($K3&lt;1,(($S3/$K3)*((1+'Inputs &amp; Summary'!$D$7)^AT$1)),((INT(AT$1/$K3)-INT((AT$1-1)/$K3))*$S3*((1+'Inputs &amp; Summary'!$D$7)^AT$1))),(_xlfn.WEIBULL.DIST(AT$1,$L3,$K3,FALSE)*$S3*((1+'Inputs &amp; Summary'!$D$7)^AT$1))),IF($M3=Lists!$H$3,IF($K3&lt;1,((($R3*(1-$E3)+$Q3*(1-$F3))/$K3)*((1+'Inputs &amp; Summary'!$D$7)^AT$1)),((INT(AT$1/$K3)-INT((AT$1-1)/$K3))*($R3*(1-$E3)+$Q3*(1-$F3))*((1+'Inputs &amp; Summary'!$D$7)^AT$1))),((_xlfn.WEIBULL.DIST(AT$1,$L3,$K3,FALSE)*($R3*(1-$E3)+$Q3*(1-$F3))*((1+'Inputs &amp; Summary'!$D$7)^AT$1))))))</f>
        <v>0</v>
      </c>
      <c r="AU3" s="248">
        <f>$D3*IF(AU$1&gt;'Inputs &amp; Summary'!$D$5,0,IF(AU$1&gt;VLOOKUP($G3,Lists!$J$17:$K$21,2),IF($M3=Lists!$H$3,IF($K3&lt;1,(($S3/$K3)*((1+'Inputs &amp; Summary'!$D$7)^AU$1)),((INT(AU$1/$K3)-INT((AU$1-1)/$K3))*$S3*((1+'Inputs &amp; Summary'!$D$7)^AU$1))),(_xlfn.WEIBULL.DIST(AU$1,$L3,$K3,FALSE)*$S3*((1+'Inputs &amp; Summary'!$D$7)^AU$1))),IF($M3=Lists!$H$3,IF($K3&lt;1,((($R3*(1-$E3)+$Q3*(1-$F3))/$K3)*((1+'Inputs &amp; Summary'!$D$7)^AU$1)),((INT(AU$1/$K3)-INT((AU$1-1)/$K3))*($R3*(1-$E3)+$Q3*(1-$F3))*((1+'Inputs &amp; Summary'!$D$7)^AU$1))),((_xlfn.WEIBULL.DIST(AU$1,$L3,$K3,FALSE)*($R3*(1-$E3)+$Q3*(1-$F3))*((1+'Inputs &amp; Summary'!$D$7)^AU$1))))))</f>
        <v>0</v>
      </c>
      <c r="AV3" s="248">
        <f>$D3*IF(AV$1&gt;'Inputs &amp; Summary'!$D$5,0,IF(AV$1&gt;VLOOKUP($G3,Lists!$J$17:$K$21,2),IF($M3=Lists!$H$3,IF($K3&lt;1,(($S3/$K3)*((1+'Inputs &amp; Summary'!$D$7)^AV$1)),((INT(AV$1/$K3)-INT((AV$1-1)/$K3))*$S3*((1+'Inputs &amp; Summary'!$D$7)^AV$1))),(_xlfn.WEIBULL.DIST(AV$1,$L3,$K3,FALSE)*$S3*((1+'Inputs &amp; Summary'!$D$7)^AV$1))),IF($M3=Lists!$H$3,IF($K3&lt;1,((($R3*(1-$E3)+$Q3*(1-$F3))/$K3)*((1+'Inputs &amp; Summary'!$D$7)^AV$1)),((INT(AV$1/$K3)-INT((AV$1-1)/$K3))*($R3*(1-$E3)+$Q3*(1-$F3))*((1+'Inputs &amp; Summary'!$D$7)^AV$1))),((_xlfn.WEIBULL.DIST(AV$1,$L3,$K3,FALSE)*($R3*(1-$E3)+$Q3*(1-$F3))*((1+'Inputs &amp; Summary'!$D$7)^AV$1))))))</f>
        <v>0</v>
      </c>
      <c r="AW3" s="248">
        <f>$D3*IF(AW$1&gt;'Inputs &amp; Summary'!$D$5,0,IF(AW$1&gt;VLOOKUP($G3,Lists!$J$17:$K$21,2),IF($M3=Lists!$H$3,IF($K3&lt;1,(($S3/$K3)*((1+'Inputs &amp; Summary'!$D$7)^AW$1)),((INT(AW$1/$K3)-INT((AW$1-1)/$K3))*$S3*((1+'Inputs &amp; Summary'!$D$7)^AW$1))),(_xlfn.WEIBULL.DIST(AW$1,$L3,$K3,FALSE)*$S3*((1+'Inputs &amp; Summary'!$D$7)^AW$1))),IF($M3=Lists!$H$3,IF($K3&lt;1,((($R3*(1-$E3)+$Q3*(1-$F3))/$K3)*((1+'Inputs &amp; Summary'!$D$7)^AW$1)),((INT(AW$1/$K3)-INT((AW$1-1)/$K3))*($R3*(1-$E3)+$Q3*(1-$F3))*((1+'Inputs &amp; Summary'!$D$7)^AW$1))),((_xlfn.WEIBULL.DIST(AW$1,$L3,$K3,FALSE)*($R3*(1-$E3)+$Q3*(1-$F3))*((1+'Inputs &amp; Summary'!$D$7)^AW$1))))))</f>
        <v>0</v>
      </c>
      <c r="AX3" s="248">
        <f>$D3*IF(AX$1&gt;'Inputs &amp; Summary'!$D$5,0,IF(AX$1&gt;VLOOKUP($G3,Lists!$J$17:$K$21,2),IF($M3=Lists!$H$3,IF($K3&lt;1,(($S3/$K3)*((1+'Inputs &amp; Summary'!$D$7)^AX$1)),((INT(AX$1/$K3)-INT((AX$1-1)/$K3))*$S3*((1+'Inputs &amp; Summary'!$D$7)^AX$1))),(_xlfn.WEIBULL.DIST(AX$1,$L3,$K3,FALSE)*$S3*((1+'Inputs &amp; Summary'!$D$7)^AX$1))),IF($M3=Lists!$H$3,IF($K3&lt;1,((($R3*(1-$E3)+$Q3*(1-$F3))/$K3)*((1+'Inputs &amp; Summary'!$D$7)^AX$1)),((INT(AX$1/$K3)-INT((AX$1-1)/$K3))*($R3*(1-$E3)+$Q3*(1-$F3))*((1+'Inputs &amp; Summary'!$D$7)^AX$1))),((_xlfn.WEIBULL.DIST(AX$1,$L3,$K3,FALSE)*($R3*(1-$E3)+$Q3*(1-$F3))*((1+'Inputs &amp; Summary'!$D$7)^AX$1))))))</f>
        <v>0</v>
      </c>
      <c r="AY3" s="248">
        <f>$D3*IF(AY$1&gt;'Inputs &amp; Summary'!$D$5,0,IF(AY$1&gt;VLOOKUP($G3,Lists!$J$17:$K$21,2),IF($M3=Lists!$H$3,IF($K3&lt;1,(($S3/$K3)*((1+'Inputs &amp; Summary'!$D$7)^AY$1)),((INT(AY$1/$K3)-INT((AY$1-1)/$K3))*$S3*((1+'Inputs &amp; Summary'!$D$7)^AY$1))),(_xlfn.WEIBULL.DIST(AY$1,$L3,$K3,FALSE)*$S3*((1+'Inputs &amp; Summary'!$D$7)^AY$1))),IF($M3=Lists!$H$3,IF($K3&lt;1,((($R3*(1-$E3)+$Q3*(1-$F3))/$K3)*((1+'Inputs &amp; Summary'!$D$7)^AY$1)),((INT(AY$1/$K3)-INT((AY$1-1)/$K3))*($R3*(1-$E3)+$Q3*(1-$F3))*((1+'Inputs &amp; Summary'!$D$7)^AY$1))),((_xlfn.WEIBULL.DIST(AY$1,$L3,$K3,FALSE)*($R3*(1-$E3)+$Q3*(1-$F3))*((1+'Inputs &amp; Summary'!$D$7)^AY$1))))))</f>
        <v>0</v>
      </c>
      <c r="AZ3" s="248">
        <f>$D3*IF(AZ$1&gt;'Inputs &amp; Summary'!$D$5,0,IF(AZ$1&gt;VLOOKUP($G3,Lists!$J$17:$K$21,2),IF($M3=Lists!$H$3,IF($K3&lt;1,(($S3/$K3)*((1+'Inputs &amp; Summary'!$D$7)^AZ$1)),((INT(AZ$1/$K3)-INT((AZ$1-1)/$K3))*$S3*((1+'Inputs &amp; Summary'!$D$7)^AZ$1))),(_xlfn.WEIBULL.DIST(AZ$1,$L3,$K3,FALSE)*$S3*((1+'Inputs &amp; Summary'!$D$7)^AZ$1))),IF($M3=Lists!$H$3,IF($K3&lt;1,((($R3*(1-$E3)+$Q3*(1-$F3))/$K3)*((1+'Inputs &amp; Summary'!$D$7)^AZ$1)),((INT(AZ$1/$K3)-INT((AZ$1-1)/$K3))*($R3*(1-$E3)+$Q3*(1-$F3))*((1+'Inputs &amp; Summary'!$D$7)^AZ$1))),((_xlfn.WEIBULL.DIST(AZ$1,$L3,$K3,FALSE)*($R3*(1-$E3)+$Q3*(1-$F3))*((1+'Inputs &amp; Summary'!$D$7)^AZ$1))))))</f>
        <v>0</v>
      </c>
      <c r="BA3" s="248">
        <f>$D3*IF(BA$1&gt;'Inputs &amp; Summary'!$D$5,0,IF(BA$1&gt;VLOOKUP($G3,Lists!$J$17:$K$21,2),IF($M3=Lists!$H$3,IF($K3&lt;1,(($S3/$K3)*((1+'Inputs &amp; Summary'!$D$7)^BA$1)),((INT(BA$1/$K3)-INT((BA$1-1)/$K3))*$S3*((1+'Inputs &amp; Summary'!$D$7)^BA$1))),(_xlfn.WEIBULL.DIST(BA$1,$L3,$K3,FALSE)*$S3*((1+'Inputs &amp; Summary'!$D$7)^BA$1))),IF($M3=Lists!$H$3,IF($K3&lt;1,((($R3*(1-$E3)+$Q3*(1-$F3))/$K3)*((1+'Inputs &amp; Summary'!$D$7)^BA$1)),((INT(BA$1/$K3)-INT((BA$1-1)/$K3))*($R3*(1-$E3)+$Q3*(1-$F3))*((1+'Inputs &amp; Summary'!$D$7)^BA$1))),((_xlfn.WEIBULL.DIST(BA$1,$L3,$K3,FALSE)*($R3*(1-$E3)+$Q3*(1-$F3))*((1+'Inputs &amp; Summary'!$D$7)^BA$1))))))</f>
        <v>0</v>
      </c>
      <c r="BB3" s="248">
        <f>$D3*IF(BB$1&gt;'Inputs &amp; Summary'!$D$5,0,IF(BB$1&gt;VLOOKUP($G3,Lists!$J$17:$K$21,2),IF($M3=Lists!$H$3,IF($K3&lt;1,(($S3/$K3)*((1+'Inputs &amp; Summary'!$D$7)^BB$1)),((INT(BB$1/$K3)-INT((BB$1-1)/$K3))*$S3*((1+'Inputs &amp; Summary'!$D$7)^BB$1))),(_xlfn.WEIBULL.DIST(BB$1,$L3,$K3,FALSE)*$S3*((1+'Inputs &amp; Summary'!$D$7)^BB$1))),IF($M3=Lists!$H$3,IF($K3&lt;1,((($R3*(1-$E3)+$Q3*(1-$F3))/$K3)*((1+'Inputs &amp; Summary'!$D$7)^BB$1)),((INT(BB$1/$K3)-INT((BB$1-1)/$K3))*($R3*(1-$E3)+$Q3*(1-$F3))*((1+'Inputs &amp; Summary'!$D$7)^BB$1))),((_xlfn.WEIBULL.DIST(BB$1,$L3,$K3,FALSE)*($R3*(1-$E3)+$Q3*(1-$F3))*((1+'Inputs &amp; Summary'!$D$7)^BB$1))))))</f>
        <v>0</v>
      </c>
      <c r="BC3" s="248">
        <f>$D3*IF(BC$1&gt;'Inputs &amp; Summary'!$D$5,0,IF(BC$1&gt;VLOOKUP($G3,Lists!$J$17:$K$21,2),IF($M3=Lists!$H$3,IF($K3&lt;1,(($S3/$K3)*((1+'Inputs &amp; Summary'!$D$7)^BC$1)),((INT(BC$1/$K3)-INT((BC$1-1)/$K3))*$S3*((1+'Inputs &amp; Summary'!$D$7)^BC$1))),(_xlfn.WEIBULL.DIST(BC$1,$L3,$K3,FALSE)*$S3*((1+'Inputs &amp; Summary'!$D$7)^BC$1))),IF($M3=Lists!$H$3,IF($K3&lt;1,((($R3*(1-$E3)+$Q3*(1-$F3))/$K3)*((1+'Inputs &amp; Summary'!$D$7)^BC$1)),((INT(BC$1/$K3)-INT((BC$1-1)/$K3))*($R3*(1-$E3)+$Q3*(1-$F3))*((1+'Inputs &amp; Summary'!$D$7)^BC$1))),((_xlfn.WEIBULL.DIST(BC$1,$L3,$K3,FALSE)*($R3*(1-$E3)+$Q3*(1-$F3))*((1+'Inputs &amp; Summary'!$D$7)^BC$1))))))</f>
        <v>0</v>
      </c>
      <c r="BD3" s="248">
        <f>$D3*IF(BD$1&gt;'Inputs &amp; Summary'!$D$5,0,IF(BD$1&gt;VLOOKUP($G3,Lists!$J$17:$K$21,2),IF($M3=Lists!$H$3,IF($K3&lt;1,(($S3/$K3)*((1+'Inputs &amp; Summary'!$D$7)^BD$1)),((INT(BD$1/$K3)-INT((BD$1-1)/$K3))*$S3*((1+'Inputs &amp; Summary'!$D$7)^BD$1))),(_xlfn.WEIBULL.DIST(BD$1,$L3,$K3,FALSE)*$S3*((1+'Inputs &amp; Summary'!$D$7)^BD$1))),IF($M3=Lists!$H$3,IF($K3&lt;1,((($R3*(1-$E3)+$Q3*(1-$F3))/$K3)*((1+'Inputs &amp; Summary'!$D$7)^BD$1)),((INT(BD$1/$K3)-INT((BD$1-1)/$K3))*($R3*(1-$E3)+$Q3*(1-$F3))*((1+'Inputs &amp; Summary'!$D$7)^BD$1))),((_xlfn.WEIBULL.DIST(BD$1,$L3,$K3,FALSE)*($R3*(1-$E3)+$Q3*(1-$F3))*((1+'Inputs &amp; Summary'!$D$7)^BD$1))))))</f>
        <v>0</v>
      </c>
      <c r="BE3" s="248">
        <f>$D3*IF(BE$1&gt;'Inputs &amp; Summary'!$D$5,0,IF(BE$1&gt;VLOOKUP($G3,Lists!$J$17:$K$21,2),IF($M3=Lists!$H$3,IF($K3&lt;1,(($S3/$K3)*((1+'Inputs &amp; Summary'!$D$7)^BE$1)),((INT(BE$1/$K3)-INT((BE$1-1)/$K3))*$S3*((1+'Inputs &amp; Summary'!$D$7)^BE$1))),(_xlfn.WEIBULL.DIST(BE$1,$L3,$K3,FALSE)*$S3*((1+'Inputs &amp; Summary'!$D$7)^BE$1))),IF($M3=Lists!$H$3,IF($K3&lt;1,((($R3*(1-$E3)+$Q3*(1-$F3))/$K3)*((1+'Inputs &amp; Summary'!$D$7)^BE$1)),((INT(BE$1/$K3)-INT((BE$1-1)/$K3))*($R3*(1-$E3)+$Q3*(1-$F3))*((1+'Inputs &amp; Summary'!$D$7)^BE$1))),((_xlfn.WEIBULL.DIST(BE$1,$L3,$K3,FALSE)*($R3*(1-$E3)+$Q3*(1-$F3))*((1+'Inputs &amp; Summary'!$D$7)^BE$1))))))</f>
        <v>0</v>
      </c>
      <c r="BF3" s="248">
        <f>$D3*IF(BF$1&gt;'Inputs &amp; Summary'!$D$5,0,IF(BF$1&gt;VLOOKUP($G3,Lists!$J$17:$K$21,2),IF($M3=Lists!$H$3,IF($K3&lt;1,(($S3/$K3)*((1+'Inputs &amp; Summary'!$D$7)^BF$1)),((INT(BF$1/$K3)-INT((BF$1-1)/$K3))*$S3*((1+'Inputs &amp; Summary'!$D$7)^BF$1))),(_xlfn.WEIBULL.DIST(BF$1,$L3,$K3,FALSE)*$S3*((1+'Inputs &amp; Summary'!$D$7)^BF$1))),IF($M3=Lists!$H$3,IF($K3&lt;1,((($R3*(1-$E3)+$Q3*(1-$F3))/$K3)*((1+'Inputs &amp; Summary'!$D$7)^BF$1)),((INT(BF$1/$K3)-INT((BF$1-1)/$K3))*($R3*(1-$E3)+$Q3*(1-$F3))*((1+'Inputs &amp; Summary'!$D$7)^BF$1))),((_xlfn.WEIBULL.DIST(BF$1,$L3,$K3,FALSE)*($R3*(1-$E3)+$Q3*(1-$F3))*((1+'Inputs &amp; Summary'!$D$7)^BF$1))))))</f>
        <v>0</v>
      </c>
      <c r="BG3" s="248">
        <f>$D3*IF(BG$1&gt;'Inputs &amp; Summary'!$D$5,0,IF(BG$1&gt;VLOOKUP($G3,Lists!$J$17:$K$21,2),IF($M3=Lists!$H$3,IF($K3&lt;1,(($S3/$K3)*((1+'Inputs &amp; Summary'!$D$7)^BG$1)),((INT(BG$1/$K3)-INT((BG$1-1)/$K3))*$S3*((1+'Inputs &amp; Summary'!$D$7)^BG$1))),(_xlfn.WEIBULL.DIST(BG$1,$L3,$K3,FALSE)*$S3*((1+'Inputs &amp; Summary'!$D$7)^BG$1))),IF($M3=Lists!$H$3,IF($K3&lt;1,((($R3*(1-$E3)+$Q3*(1-$F3))/$K3)*((1+'Inputs &amp; Summary'!$D$7)^BG$1)),((INT(BG$1/$K3)-INT((BG$1-1)/$K3))*($R3*(1-$E3)+$Q3*(1-$F3))*((1+'Inputs &amp; Summary'!$D$7)^BG$1))),((_xlfn.WEIBULL.DIST(BG$1,$L3,$K3,FALSE)*($R3*(1-$E3)+$Q3*(1-$F3))*((1+'Inputs &amp; Summary'!$D$7)^BG$1))))))</f>
        <v>0</v>
      </c>
      <c r="BH3" s="248">
        <f>$D3*IF(BH$1&gt;'Inputs &amp; Summary'!$D$5,0,IF(BH$1&gt;VLOOKUP($G3,Lists!$J$17:$K$21,2),IF($M3=Lists!$H$3,IF($K3&lt;1,(($S3/$K3)*((1+'Inputs &amp; Summary'!$D$7)^BH$1)),((INT(BH$1/$K3)-INT((BH$1-1)/$K3))*$S3*((1+'Inputs &amp; Summary'!$D$7)^BH$1))),(_xlfn.WEIBULL.DIST(BH$1,$L3,$K3,FALSE)*$S3*((1+'Inputs &amp; Summary'!$D$7)^BH$1))),IF($M3=Lists!$H$3,IF($K3&lt;1,((($R3*(1-$E3)+$Q3*(1-$F3))/$K3)*((1+'Inputs &amp; Summary'!$D$7)^BH$1)),((INT(BH$1/$K3)-INT((BH$1-1)/$K3))*($R3*(1-$E3)+$Q3*(1-$F3))*((1+'Inputs &amp; Summary'!$D$7)^BH$1))),((_xlfn.WEIBULL.DIST(BH$1,$L3,$K3,FALSE)*($R3*(1-$E3)+$Q3*(1-$F3))*((1+'Inputs &amp; Summary'!$D$7)^BH$1))))))</f>
        <v>0</v>
      </c>
      <c r="BI3" s="248">
        <f>$D3*IF(BI$1&gt;'Inputs &amp; Summary'!$D$5,0,IF(BI$1&gt;VLOOKUP($G3,Lists!$J$17:$K$21,2),IF($M3=Lists!$H$3,IF($K3&lt;1,(($S3/$K3)*((1+'Inputs &amp; Summary'!$D$7)^BI$1)),((INT(BI$1/$K3)-INT((BI$1-1)/$K3))*$S3*((1+'Inputs &amp; Summary'!$D$7)^BI$1))),(_xlfn.WEIBULL.DIST(BI$1,$L3,$K3,FALSE)*$S3*((1+'Inputs &amp; Summary'!$D$7)^BI$1))),IF($M3=Lists!$H$3,IF($K3&lt;1,((($R3*(1-$E3)+$Q3*(1-$F3))/$K3)*((1+'Inputs &amp; Summary'!$D$7)^BI$1)),((INT(BI$1/$K3)-INT((BI$1-1)/$K3))*($R3*(1-$E3)+$Q3*(1-$F3))*((1+'Inputs &amp; Summary'!$D$7)^BI$1))),((_xlfn.WEIBULL.DIST(BI$1,$L3,$K3,FALSE)*($R3*(1-$E3)+$Q3*(1-$F3))*((1+'Inputs &amp; Summary'!$D$7)^BI$1))))))</f>
        <v>0</v>
      </c>
      <c r="BJ3" s="248">
        <f>$D3*IF(BJ$1&gt;'Inputs &amp; Summary'!$D$5,0,IF(BJ$1&gt;VLOOKUP($G3,Lists!$J$17:$K$21,2),IF($M3=Lists!$H$3,IF($K3&lt;1,(($S3/$K3)*((1+'Inputs &amp; Summary'!$D$7)^BJ$1)),((INT(BJ$1/$K3)-INT((BJ$1-1)/$K3))*$S3*((1+'Inputs &amp; Summary'!$D$7)^BJ$1))),(_xlfn.WEIBULL.DIST(BJ$1,$L3,$K3,FALSE)*$S3*((1+'Inputs &amp; Summary'!$D$7)^BJ$1))),IF($M3=Lists!$H$3,IF($K3&lt;1,((($R3*(1-$E3)+$Q3*(1-$F3))/$K3)*((1+'Inputs &amp; Summary'!$D$7)^BJ$1)),((INT(BJ$1/$K3)-INT((BJ$1-1)/$K3))*($R3*(1-$E3)+$Q3*(1-$F3))*((1+'Inputs &amp; Summary'!$D$7)^BJ$1))),((_xlfn.WEIBULL.DIST(BJ$1,$L3,$K3,FALSE)*($R3*(1-$E3)+$Q3*(1-$F3))*((1+'Inputs &amp; Summary'!$D$7)^BJ$1))))))</f>
        <v>0</v>
      </c>
      <c r="BK3" s="248">
        <f>$D3*IF(BK$1&gt;'Inputs &amp; Summary'!$D$5,0,IF(BK$1&gt;VLOOKUP($G3,Lists!$J$17:$K$21,2),IF($M3=Lists!$H$3,IF($K3&lt;1,(($S3/$K3)*((1+'Inputs &amp; Summary'!$D$7)^BK$1)),((INT(BK$1/$K3)-INT((BK$1-1)/$K3))*$S3*((1+'Inputs &amp; Summary'!$D$7)^BK$1))),(_xlfn.WEIBULL.DIST(BK$1,$L3,$K3,FALSE)*$S3*((1+'Inputs &amp; Summary'!$D$7)^BK$1))),IF($M3=Lists!$H$3,IF($K3&lt;1,((($R3*(1-$E3)+$Q3*(1-$F3))/$K3)*((1+'Inputs &amp; Summary'!$D$7)^BK$1)),((INT(BK$1/$K3)-INT((BK$1-1)/$K3))*($R3*(1-$E3)+$Q3*(1-$F3))*((1+'Inputs &amp; Summary'!$D$7)^BK$1))),((_xlfn.WEIBULL.DIST(BK$1,$L3,$K3,FALSE)*($R3*(1-$E3)+$Q3*(1-$F3))*((1+'Inputs &amp; Summary'!$D$7)^BK$1))))))</f>
        <v>0</v>
      </c>
      <c r="BL3" s="248">
        <f>$D3*IF(BL$1&gt;'Inputs &amp; Summary'!$D$5,0,IF(BL$1&gt;VLOOKUP($G3,Lists!$J$17:$K$21,2),IF($M3=Lists!$H$3,IF($K3&lt;1,(($S3/$K3)*((1+'Inputs &amp; Summary'!$D$7)^BL$1)),((INT(BL$1/$K3)-INT((BL$1-1)/$K3))*$S3*((1+'Inputs &amp; Summary'!$D$7)^BL$1))),(_xlfn.WEIBULL.DIST(BL$1,$L3,$K3,FALSE)*$S3*((1+'Inputs &amp; Summary'!$D$7)^BL$1))),IF($M3=Lists!$H$3,IF($K3&lt;1,((($R3*(1-$E3)+$Q3*(1-$F3))/$K3)*((1+'Inputs &amp; Summary'!$D$7)^BL$1)),((INT(BL$1/$K3)-INT((BL$1-1)/$K3))*($R3*(1-$E3)+$Q3*(1-$F3))*((1+'Inputs &amp; Summary'!$D$7)^BL$1))),((_xlfn.WEIBULL.DIST(BL$1,$L3,$K3,FALSE)*($R3*(1-$E3)+$Q3*(1-$F3))*((1+'Inputs &amp; Summary'!$D$7)^BL$1))))))</f>
        <v>0</v>
      </c>
    </row>
    <row r="4" spans="1:64" ht="28.8" x14ac:dyDescent="0.3">
      <c r="A4" s="236" t="s">
        <v>171</v>
      </c>
      <c r="B4" s="117" t="str">
        <f>IF('Inputs &amp; Summary'!$D$15=Lists!$E$3,INDEX('Residential Rooftop Details'!$A$30:$X$158,MATCH('Cash Flow'!$A4,'Residential Rooftop Details'!$A$30:$A$158,0),COLUMN(B$1)),IF('Inputs &amp; Summary'!$D$15=Lists!$E$4,INDEX('Commercial Rooftop Details'!$A$30:$V$158,MATCH('Cash Flow'!$A4,'Commercial Rooftop Details'!$A$30:$A$158,0),COLUMN(B$1)),INDEX('Ground-Mount Details'!$A$30:$V$158,MATCH('Cash Flow'!$A4,'Ground-Mount Details'!$A$30:$A$158,0),COLUMN(B$1))))</f>
        <v>Administration</v>
      </c>
      <c r="C4" s="117" t="str">
        <f>IF('Inputs &amp; Summary'!$D$15=Lists!$E$3,INDEX('Residential Rooftop Details'!$A$30:$X$158,MATCH('Cash Flow'!$A4,'Residential Rooftop Details'!$A$30:$A$158,0),COLUMN(C$1)),IF('Inputs &amp; Summary'!$D$15=Lists!$E$4,INDEX('Commercial Rooftop Details'!$A$30:$V$158,MATCH('Cash Flow'!$A4,'Commercial Rooftop Details'!$A$30:$A$158,0),COLUMN(C$1)),INDEX('Ground-Mount Details'!$A$30:$V$158,MATCH('Cash Flow'!$A4,'Ground-Mount Details'!$A$30:$A$158,0),COLUMN(C$1))))</f>
        <v>Documents</v>
      </c>
      <c r="D4" s="117">
        <f>IF('Inputs &amp; Summary'!$D$15=Lists!$E$3,INDEX('Residential Rooftop Details'!$A$30:$X$158,MATCH('Cash Flow'!$A4,'Residential Rooftop Details'!$A$30:$A$158,0),COLUMN(D$1)),IF('Inputs &amp; Summary'!$D$15=Lists!$E$4,INDEX('Commercial Rooftop Details'!$A$30:$V$158,MATCH('Cash Flow'!$A4,'Commercial Rooftop Details'!$A$30:$A$158,0),COLUMN(D$1)),INDEX('Ground-Mount Details'!$A$30:$V$158,MATCH('Cash Flow'!$A4,'Ground-Mount Details'!$A$30:$A$158,0),COLUMN(D$1))))</f>
        <v>1</v>
      </c>
      <c r="E4" s="117">
        <f>IF('Inputs &amp; Summary'!$D$15=Lists!$E$3,INDEX('Residential Rooftop Details'!$A$30:$X$158,MATCH('Cash Flow'!$A4,'Residential Rooftop Details'!$A$30:$A$158,0),COLUMN(E$1)),IF('Inputs &amp; Summary'!$D$15=Lists!$E$4,INDEX('Commercial Rooftop Details'!$A$30:$V$158,MATCH('Cash Flow'!$A4,'Commercial Rooftop Details'!$A$30:$A$158,0),COLUMN(E$1)),INDEX('Ground-Mount Details'!$A$30:$V$158,MATCH('Cash Flow'!$A4,'Ground-Mount Details'!$A$30:$A$158,0),COLUMN(E$1))))</f>
        <v>0</v>
      </c>
      <c r="F4" s="117">
        <f>IF('Inputs &amp; Summary'!$D$15=Lists!$E$3,INDEX('Residential Rooftop Details'!$A$30:$X$158,MATCH('Cash Flow'!$A4,'Residential Rooftop Details'!$A$30:$A$158,0),COLUMN(F$1)),IF('Inputs &amp; Summary'!$D$15=Lists!$E$4,INDEX('Commercial Rooftop Details'!$A$30:$V$158,MATCH('Cash Flow'!$A4,'Commercial Rooftop Details'!$A$30:$A$158,0),COLUMN(F$1)),INDEX('Ground-Mount Details'!$A$30:$V$158,MATCH('Cash Flow'!$A4,'Ground-Mount Details'!$A$30:$A$158,0),COLUMN(F$1))))</f>
        <v>0</v>
      </c>
      <c r="G4" s="237" t="str">
        <f>IF('Inputs &amp; Summary'!$D$15=Lists!$E$3,INDEX('Residential Rooftop Details'!$A$30:$X$158,MATCH('Cash Flow'!$A4,'Residential Rooftop Details'!$A$30:$A$158,0),COLUMN(G$1)),IF('Inputs &amp; Summary'!$D$15=Lists!$E$4,INDEX('Commercial Rooftop Details'!$A$30:$V$158,MATCH('Cash Flow'!$A4,'Commercial Rooftop Details'!$A$30:$A$158,0),COLUMN(G$1)),INDEX('Ground-Mount Details'!$A$30:$V$158,MATCH('Cash Flow'!$A4,'Ground-Mount Details'!$A$30:$A$158,0),COLUMN(G$1))))</f>
        <v>N/A</v>
      </c>
      <c r="H4" s="237">
        <f>IF('Inputs &amp; Summary'!$D$15=Lists!$E$3,INDEX('Residential Rooftop Details'!$A$30:$X$158,MATCH('Cash Flow'!$A4,'Residential Rooftop Details'!$A$30:$A$158,0),COLUMN(H$1)),IF('Inputs &amp; Summary'!$D$15=Lists!$E$4,INDEX('Commercial Rooftop Details'!$A$30:$V$158,MATCH('Cash Flow'!$A4,'Commercial Rooftop Details'!$A$30:$A$158,0),COLUMN(H$1)),INDEX('Ground-Mount Details'!$A$30:$V$158,MATCH('Cash Flow'!$A4,'Ground-Mount Details'!$A$30:$A$158,0),COLUMN(H$1))))</f>
        <v>0</v>
      </c>
      <c r="I4" s="237" t="str">
        <f>IF('Inputs &amp; Summary'!$D$15=Lists!$E$3,INDEX('Residential Rooftop Details'!$A$30:$X$158,MATCH('Cash Flow'!$A4,'Residential Rooftop Details'!$A$30:$A$158,0),COLUMN(I$1)),IF('Inputs &amp; Summary'!$D$15=Lists!$E$4,INDEX('Commercial Rooftop Details'!$A$30:$V$158,MATCH('Cash Flow'!$A4,'Commercial Rooftop Details'!$A$30:$A$158,0),COLUMN(I$1)),INDEX('Ground-Mount Details'!$A$30:$V$158,MATCH('Cash Flow'!$A4,'Ground-Mount Details'!$A$30:$A$158,0),COLUMN(I$1))))</f>
        <v>Administrator</v>
      </c>
      <c r="J4" s="238">
        <f>IF('Inputs &amp; Summary'!$D$15=Lists!$E$3,INDEX('Residential Rooftop Details'!$A$30:$X$158,MATCH('Cash Flow'!$A4,'Residential Rooftop Details'!$A$30:$A$158,0),COLUMN(J$1)),IF('Inputs &amp; Summary'!$D$15=Lists!$E$4,INDEX('Commercial Rooftop Details'!$A$30:$V$158,MATCH('Cash Flow'!$A4,'Commercial Rooftop Details'!$A$30:$A$158,0),COLUMN(J$1)),INDEX('Ground-Mount Details'!$A$30:$V$158,MATCH('Cash Flow'!$A4,'Ground-Mount Details'!$A$30:$A$158,0),COLUMN(J$1))))</f>
        <v>16.66346153846154</v>
      </c>
      <c r="K4" s="239">
        <f>IF('Inputs &amp; Summary'!$D$15=Lists!$E$3,INDEX('Residential Rooftop Details'!$A$30:$X$158,MATCH('Cash Flow'!$A4,'Residential Rooftop Details'!$A$30:$A$158,0),COLUMN(K$1)),IF('Inputs &amp; Summary'!$D$15=Lists!$E$4,INDEX('Commercial Rooftop Details'!$A$30:$V$158,MATCH('Cash Flow'!$A4,'Commercial Rooftop Details'!$A$30:$A$158,0),COLUMN(K$1)),INDEX('Ground-Mount Details'!$A$30:$V$158,MATCH('Cash Flow'!$A4,'Ground-Mount Details'!$A$30:$A$158,0),COLUMN(K$1))))</f>
        <v>0.08</v>
      </c>
      <c r="L4" s="239">
        <f>IF('Inputs &amp; Summary'!$D$15=Lists!$E$3,INDEX('Residential Rooftop Details'!$A$30:$X$158,MATCH('Cash Flow'!$A4,'Residential Rooftop Details'!$A$30:$A$158,0),COLUMN(L$1)),IF('Inputs &amp; Summary'!$D$15=Lists!$E$4,INDEX('Commercial Rooftop Details'!$A$30:$V$158,MATCH('Cash Flow'!$A4,'Commercial Rooftop Details'!$A$30:$A$158,0),COLUMN(L$1)),INDEX('Ground-Mount Details'!$A$30:$V$158,MATCH('Cash Flow'!$A4,'Ground-Mount Details'!$A$30:$A$158,0),COLUMN(L$1))))</f>
        <v>1</v>
      </c>
      <c r="M4" s="238" t="str">
        <f>IF('Inputs &amp; Summary'!$D$15=Lists!$E$3,INDEX('Residential Rooftop Details'!$A$30:$X$158,MATCH('Cash Flow'!$A4,'Residential Rooftop Details'!$A$30:$A$158,0),COLUMN(M$1)),IF('Inputs &amp; Summary'!$D$15=Lists!$E$4,INDEX('Commercial Rooftop Details'!$A$30:$V$158,MATCH('Cash Flow'!$A4,'Commercial Rooftop Details'!$A$30:$A$158,0),COLUMN(M$1)),INDEX('Ground-Mount Details'!$A$30:$V$158,MATCH('Cash Flow'!$A4,'Ground-Mount Details'!$A$30:$A$158,0),COLUMN(M$1))))</f>
        <v>interval</v>
      </c>
      <c r="N4" s="240">
        <f>IF('Inputs &amp; Summary'!$D$15=Lists!$E$3,INDEX('Residential Rooftop Details'!$A$30:$X$158,MATCH('Cash Flow'!$A4,'Residential Rooftop Details'!$A$30:$A$158,0),COLUMN(N$1)),IF('Inputs &amp; Summary'!$D$15=Lists!$E$4,INDEX('Commercial Rooftop Details'!$A$30:$V$158,MATCH('Cash Flow'!$A4,'Commercial Rooftop Details'!$A$30:$A$158,0),COLUMN(N$1)),INDEX('Ground-Mount Details'!$A$30:$V$158,MATCH('Cash Flow'!$A4,'Ground-Mount Details'!$A$30:$A$158,0),COLUMN(N$1))))</f>
        <v>1</v>
      </c>
      <c r="O4" s="239">
        <f>IF('Inputs &amp; Summary'!$D$15=Lists!$E$3,INDEX('Residential Rooftop Details'!$A$30:$X$158,MATCH('Cash Flow'!$A4,'Residential Rooftop Details'!$A$30:$A$158,0),COLUMN(O$1)),IF('Inputs &amp; Summary'!$D$15=Lists!$E$4,INDEX('Commercial Rooftop Details'!$A$30:$V$158,MATCH('Cash Flow'!$A4,'Commercial Rooftop Details'!$A$30:$A$158,0),COLUMN(O$1)),INDEX('Ground-Mount Details'!$A$30:$V$158,MATCH('Cash Flow'!$A4,'Ground-Mount Details'!$A$30:$A$158,0),COLUMN(O$1))))</f>
        <v>1</v>
      </c>
      <c r="P4" s="241">
        <f>IF('Inputs &amp; Summary'!$D$15=Lists!$E$3,INDEX('Residential Rooftop Details'!$A$30:$X$158,MATCH('Cash Flow'!$A4,'Residential Rooftop Details'!$A$30:$A$158,0),COLUMN(P$1)),IF('Inputs &amp; Summary'!$D$15=Lists!$E$4,INDEX('Commercial Rooftop Details'!$A$30:$V$158,MATCH('Cash Flow'!$A4,'Commercial Rooftop Details'!$A$30:$A$158,0),COLUMN(P$1)),INDEX('Ground-Mount Details'!$A$30:$V$158,MATCH('Cash Flow'!$A4,'Ground-Mount Details'!$A$30:$A$158,0),COLUMN(P$1))))</f>
        <v>0</v>
      </c>
      <c r="Q4" s="242">
        <f>IF('Inputs &amp; Summary'!$D$15=Lists!$E$3,INDEX('Residential Rooftop Details'!$A$30:$X$158,MATCH('Cash Flow'!$A4,'Residential Rooftop Details'!$A$30:$A$158,0),COLUMN(Q$1)),IF('Inputs &amp; Summary'!$D$15=Lists!$E$4,INDEX('Commercial Rooftop Details'!$A$30:$V$158,MATCH('Cash Flow'!$A4,'Commercial Rooftop Details'!$A$30:$A$158,0),COLUMN(Q$1)),INDEX('Ground-Mount Details'!$A$30:$V$158,MATCH('Cash Flow'!$A4,'Ground-Mount Details'!$A$30:$A$158,0),COLUMN(Q$1))))</f>
        <v>16.66346153846154</v>
      </c>
      <c r="R4" s="242">
        <f>IF('Inputs &amp; Summary'!$D$15=Lists!$E$3,INDEX('Residential Rooftop Details'!$A$30:$X$158,MATCH('Cash Flow'!$A4,'Residential Rooftop Details'!$A$30:$A$158,0),COLUMN(R$1)),IF('Inputs &amp; Summary'!$D$15=Lists!$E$4,INDEX('Commercial Rooftop Details'!$A$30:$V$158,MATCH('Cash Flow'!$A4,'Commercial Rooftop Details'!$A$30:$A$158,0),COLUMN(R$1)),INDEX('Ground-Mount Details'!$A$30:$V$158,MATCH('Cash Flow'!$A4,'Ground-Mount Details'!$A$30:$A$158,0),COLUMN(R$1))))</f>
        <v>0</v>
      </c>
      <c r="S4" s="243">
        <f>IF('Inputs &amp; Summary'!$D$15=Lists!$E$3,INDEX('Residential Rooftop Details'!$A$30:$X$158,MATCH('Cash Flow'!$A4,'Residential Rooftop Details'!$A$30:$A$158,0),COLUMN(S$1)),IF('Inputs &amp; Summary'!$D$15=Lists!$E$4,INDEX('Commercial Rooftop Details'!$A$30:$V$158,MATCH('Cash Flow'!$A4,'Commercial Rooftop Details'!$A$30:$A$158,0),COLUMN(S$1)),INDEX('Ground-Mount Details'!$A$30:$V$158,MATCH('Cash Flow'!$A4,'Ground-Mount Details'!$A$30:$A$158,0),COLUMN(S$1))))</f>
        <v>16.66346153846154</v>
      </c>
      <c r="T4" s="238">
        <f>IF('Inputs &amp; Summary'!$D$15=Lists!$E$3,INDEX('Residential Rooftop Details'!$A$30:$X$158,MATCH('Cash Flow'!$A4,'Residential Rooftop Details'!$A$30:$A$158,0),COLUMN(T$1)),IF('Inputs &amp; Summary'!$D$15=Lists!$E$4,INDEX('Commercial Rooftop Details'!$A$30:$V$158,MATCH('Cash Flow'!$A4,'Commercial Rooftop Details'!$A$30:$A$158,0),COLUMN(T$1)),INDEX('Ground-Mount Details'!$A$30:$V$158,MATCH('Cash Flow'!$A4,'Ground-Mount Details'!$A$30:$A$158,0),COLUMN(T$1))))</f>
        <v>0</v>
      </c>
      <c r="U4" s="244">
        <f>IF('Inputs &amp; Summary'!$D$15=Lists!$E$3,INDEX('Residential Rooftop Details'!$A$30:$X$158,MATCH('Cash Flow'!$A4,'Residential Rooftop Details'!$A$30:$A$158,0),COLUMN(U$1)),IF('Inputs &amp; Summary'!$D$15=Lists!$E$4,INDEX('Commercial Rooftop Details'!$A$30:$V$158,MATCH('Cash Flow'!$A4,'Commercial Rooftop Details'!$A$30:$A$158,0),COLUMN(U$1)),INDEX('Ground-Mount Details'!$A$30:$V$158,MATCH('Cash Flow'!$A4,'Ground-Mount Details'!$A$30:$A$158,0),COLUMN(U$1))))</f>
        <v>0</v>
      </c>
      <c r="V4" s="245">
        <f t="shared" si="0"/>
        <v>258.10990804540199</v>
      </c>
      <c r="W4" s="245">
        <f>NPV('Inputs &amp; Summary'!$D$6,Y4:BL4)</f>
        <v>2617.5090977598097</v>
      </c>
      <c r="X4" s="246">
        <f t="shared" si="1"/>
        <v>1.8997979823016882E-2</v>
      </c>
      <c r="Y4" s="248">
        <f>$D4*IF(Y$1&gt;'Inputs &amp; Summary'!$D$5,0,IF(Y$1&gt;VLOOKUP($G4,Lists!$J$17:$K$21,2),IF($M4=Lists!$H$3,IF($K4&lt;1,(($S4/$K4)*((1+'Inputs &amp; Summary'!$D$7)^Y$1)),((INT(Y$1/$K4)-INT((Y$1-1)/$K4))*$S4*((1+'Inputs &amp; Summary'!$D$7)^Y$1))),(_xlfn.WEIBULL.DIST(Y$1,$L4,$K4,FALSE)*$S4*((1+'Inputs &amp; Summary'!$D$7)^Y$1))),IF($M4=Lists!$H$3,IF($K4&lt;1,((($R4*(1-$E4)+$Q4*(1-$F4))/$K4)*((1+'Inputs &amp; Summary'!$D$7)^Y$1)),((INT(Y$1/$K4)-INT((Y$1-1)/$K4))*($R4*(1-$E4)+$Q4*(1-$F4))*((1+'Inputs &amp; Summary'!$D$7)^Y$1))),((_xlfn.WEIBULL.DIST(Y$1,$L4,$K4,FALSE)*($R4*(1-$E4)+$Q4*(1-$F4))*((1+'Inputs &amp; Summary'!$D$7)^Y$1))))))</f>
        <v>212.45913461538464</v>
      </c>
      <c r="Z4" s="248">
        <f>$D4*IF(Z$1&gt;'Inputs &amp; Summary'!$D$5,0,IF(Z$1&gt;VLOOKUP($G4,Lists!$J$17:$K$21,2),IF($M4=Lists!$H$3,IF($K4&lt;1,(($S4/$K4)*((1+'Inputs &amp; Summary'!$D$7)^Z$1)),((INT(Z$1/$K4)-INT((Z$1-1)/$K4))*$S4*((1+'Inputs &amp; Summary'!$D$7)^Z$1))),(_xlfn.WEIBULL.DIST(Z$1,$L4,$K4,FALSE)*$S4*((1+'Inputs &amp; Summary'!$D$7)^Z$1))),IF($M4=Lists!$H$3,IF($K4&lt;1,((($R4*(1-$E4)+$Q4*(1-$F4))/$K4)*((1+'Inputs &amp; Summary'!$D$7)^Z$1)),((INT(Z$1/$K4)-INT((Z$1-1)/$K4))*($R4*(1-$E4)+$Q4*(1-$F4))*((1+'Inputs &amp; Summary'!$D$7)^Z$1))),((_xlfn.WEIBULL.DIST(Z$1,$L4,$K4,FALSE)*($R4*(1-$E4)+$Q4*(1-$F4))*((1+'Inputs &amp; Summary'!$D$7)^Z$1))))))</f>
        <v>216.70831730769234</v>
      </c>
      <c r="AA4" s="248">
        <f>$D4*IF(AA$1&gt;'Inputs &amp; Summary'!$D$5,0,IF(AA$1&gt;VLOOKUP($G4,Lists!$J$17:$K$21,2),IF($M4=Lists!$H$3,IF($K4&lt;1,(($S4/$K4)*((1+'Inputs &amp; Summary'!$D$7)^AA$1)),((INT(AA$1/$K4)-INT((AA$1-1)/$K4))*$S4*((1+'Inputs &amp; Summary'!$D$7)^AA$1))),(_xlfn.WEIBULL.DIST(AA$1,$L4,$K4,FALSE)*$S4*((1+'Inputs &amp; Summary'!$D$7)^AA$1))),IF($M4=Lists!$H$3,IF($K4&lt;1,((($R4*(1-$E4)+$Q4*(1-$F4))/$K4)*((1+'Inputs &amp; Summary'!$D$7)^AA$1)),((INT(AA$1/$K4)-INT((AA$1-1)/$K4))*($R4*(1-$E4)+$Q4*(1-$F4))*((1+'Inputs &amp; Summary'!$D$7)^AA$1))),((_xlfn.WEIBULL.DIST(AA$1,$L4,$K4,FALSE)*($R4*(1-$E4)+$Q4*(1-$F4))*((1+'Inputs &amp; Summary'!$D$7)^AA$1))))))</f>
        <v>221.04248365384618</v>
      </c>
      <c r="AB4" s="248">
        <f>$D4*IF(AB$1&gt;'Inputs &amp; Summary'!$D$5,0,IF(AB$1&gt;VLOOKUP($G4,Lists!$J$17:$K$21,2),IF($M4=Lists!$H$3,IF($K4&lt;1,(($S4/$K4)*((1+'Inputs &amp; Summary'!$D$7)^AB$1)),((INT(AB$1/$K4)-INT((AB$1-1)/$K4))*$S4*((1+'Inputs &amp; Summary'!$D$7)^AB$1))),(_xlfn.WEIBULL.DIST(AB$1,$L4,$K4,FALSE)*$S4*((1+'Inputs &amp; Summary'!$D$7)^AB$1))),IF($M4=Lists!$H$3,IF($K4&lt;1,((($R4*(1-$E4)+$Q4*(1-$F4))/$K4)*((1+'Inputs &amp; Summary'!$D$7)^AB$1)),((INT(AB$1/$K4)-INT((AB$1-1)/$K4))*($R4*(1-$E4)+$Q4*(1-$F4))*((1+'Inputs &amp; Summary'!$D$7)^AB$1))),((_xlfn.WEIBULL.DIST(AB$1,$L4,$K4,FALSE)*($R4*(1-$E4)+$Q4*(1-$F4))*((1+'Inputs &amp; Summary'!$D$7)^AB$1))))))</f>
        <v>225.46333332692311</v>
      </c>
      <c r="AC4" s="248">
        <f>$D4*IF(AC$1&gt;'Inputs &amp; Summary'!$D$5,0,IF(AC$1&gt;VLOOKUP($G4,Lists!$J$17:$K$21,2),IF($M4=Lists!$H$3,IF($K4&lt;1,(($S4/$K4)*((1+'Inputs &amp; Summary'!$D$7)^AC$1)),((INT(AC$1/$K4)-INT((AC$1-1)/$K4))*$S4*((1+'Inputs &amp; Summary'!$D$7)^AC$1))),(_xlfn.WEIBULL.DIST(AC$1,$L4,$K4,FALSE)*$S4*((1+'Inputs &amp; Summary'!$D$7)^AC$1))),IF($M4=Lists!$H$3,IF($K4&lt;1,((($R4*(1-$E4)+$Q4*(1-$F4))/$K4)*((1+'Inputs &amp; Summary'!$D$7)^AC$1)),((INT(AC$1/$K4)-INT((AC$1-1)/$K4))*($R4*(1-$E4)+$Q4*(1-$F4))*((1+'Inputs &amp; Summary'!$D$7)^AC$1))),((_xlfn.WEIBULL.DIST(AC$1,$L4,$K4,FALSE)*($R4*(1-$E4)+$Q4*(1-$F4))*((1+'Inputs &amp; Summary'!$D$7)^AC$1))))))</f>
        <v>229.97259999346156</v>
      </c>
      <c r="AD4" s="248">
        <f>$D4*IF(AD$1&gt;'Inputs &amp; Summary'!$D$5,0,IF(AD$1&gt;VLOOKUP($G4,Lists!$J$17:$K$21,2),IF($M4=Lists!$H$3,IF($K4&lt;1,(($S4/$K4)*((1+'Inputs &amp; Summary'!$D$7)^AD$1)),((INT(AD$1/$K4)-INT((AD$1-1)/$K4))*$S4*((1+'Inputs &amp; Summary'!$D$7)^AD$1))),(_xlfn.WEIBULL.DIST(AD$1,$L4,$K4,FALSE)*$S4*((1+'Inputs &amp; Summary'!$D$7)^AD$1))),IF($M4=Lists!$H$3,IF($K4&lt;1,((($R4*(1-$E4)+$Q4*(1-$F4))/$K4)*((1+'Inputs &amp; Summary'!$D$7)^AD$1)),((INT(AD$1/$K4)-INT((AD$1-1)/$K4))*($R4*(1-$E4)+$Q4*(1-$F4))*((1+'Inputs &amp; Summary'!$D$7)^AD$1))),((_xlfn.WEIBULL.DIST(AD$1,$L4,$K4,FALSE)*($R4*(1-$E4)+$Q4*(1-$F4))*((1+'Inputs &amp; Summary'!$D$7)^AD$1))))))</f>
        <v>234.5720519933308</v>
      </c>
      <c r="AE4" s="248">
        <f>$D4*IF(AE$1&gt;'Inputs &amp; Summary'!$D$5,0,IF(AE$1&gt;VLOOKUP($G4,Lists!$J$17:$K$21,2),IF($M4=Lists!$H$3,IF($K4&lt;1,(($S4/$K4)*((1+'Inputs &amp; Summary'!$D$7)^AE$1)),((INT(AE$1/$K4)-INT((AE$1-1)/$K4))*$S4*((1+'Inputs &amp; Summary'!$D$7)^AE$1))),(_xlfn.WEIBULL.DIST(AE$1,$L4,$K4,FALSE)*$S4*((1+'Inputs &amp; Summary'!$D$7)^AE$1))),IF($M4=Lists!$H$3,IF($K4&lt;1,((($R4*(1-$E4)+$Q4*(1-$F4))/$K4)*((1+'Inputs &amp; Summary'!$D$7)^AE$1)),((INT(AE$1/$K4)-INT((AE$1-1)/$K4))*($R4*(1-$E4)+$Q4*(1-$F4))*((1+'Inputs &amp; Summary'!$D$7)^AE$1))),((_xlfn.WEIBULL.DIST(AE$1,$L4,$K4,FALSE)*($R4*(1-$E4)+$Q4*(1-$F4))*((1+'Inputs &amp; Summary'!$D$7)^AE$1))))))</f>
        <v>239.26349303319736</v>
      </c>
      <c r="AF4" s="248">
        <f>$D4*IF(AF$1&gt;'Inputs &amp; Summary'!$D$5,0,IF(AF$1&gt;VLOOKUP($G4,Lists!$J$17:$K$21,2),IF($M4=Lists!$H$3,IF($K4&lt;1,(($S4/$K4)*((1+'Inputs &amp; Summary'!$D$7)^AF$1)),((INT(AF$1/$K4)-INT((AF$1-1)/$K4))*$S4*((1+'Inputs &amp; Summary'!$D$7)^AF$1))),(_xlfn.WEIBULL.DIST(AF$1,$L4,$K4,FALSE)*$S4*((1+'Inputs &amp; Summary'!$D$7)^AF$1))),IF($M4=Lists!$H$3,IF($K4&lt;1,((($R4*(1-$E4)+$Q4*(1-$F4))/$K4)*((1+'Inputs &amp; Summary'!$D$7)^AF$1)),((INT(AF$1/$K4)-INT((AF$1-1)/$K4))*($R4*(1-$E4)+$Q4*(1-$F4))*((1+'Inputs &amp; Summary'!$D$7)^AF$1))),((_xlfn.WEIBULL.DIST(AF$1,$L4,$K4,FALSE)*($R4*(1-$E4)+$Q4*(1-$F4))*((1+'Inputs &amp; Summary'!$D$7)^AF$1))))))</f>
        <v>244.04876289386135</v>
      </c>
      <c r="AG4" s="248">
        <f>$D4*IF(AG$1&gt;'Inputs &amp; Summary'!$D$5,0,IF(AG$1&gt;VLOOKUP($G4,Lists!$J$17:$K$21,2),IF($M4=Lists!$H$3,IF($K4&lt;1,(($S4/$K4)*((1+'Inputs &amp; Summary'!$D$7)^AG$1)),((INT(AG$1/$K4)-INT((AG$1-1)/$K4))*$S4*((1+'Inputs &amp; Summary'!$D$7)^AG$1))),(_xlfn.WEIBULL.DIST(AG$1,$L4,$K4,FALSE)*$S4*((1+'Inputs &amp; Summary'!$D$7)^AG$1))),IF($M4=Lists!$H$3,IF($K4&lt;1,((($R4*(1-$E4)+$Q4*(1-$F4))/$K4)*((1+'Inputs &amp; Summary'!$D$7)^AG$1)),((INT(AG$1/$K4)-INT((AG$1-1)/$K4))*($R4*(1-$E4)+$Q4*(1-$F4))*((1+'Inputs &amp; Summary'!$D$7)^AG$1))),((_xlfn.WEIBULL.DIST(AG$1,$L4,$K4,FALSE)*($R4*(1-$E4)+$Q4*(1-$F4))*((1+'Inputs &amp; Summary'!$D$7)^AG$1))))))</f>
        <v>248.92973815173858</v>
      </c>
      <c r="AH4" s="248">
        <f>$D4*IF(AH$1&gt;'Inputs &amp; Summary'!$D$5,0,IF(AH$1&gt;VLOOKUP($G4,Lists!$J$17:$K$21,2),IF($M4=Lists!$H$3,IF($K4&lt;1,(($S4/$K4)*((1+'Inputs &amp; Summary'!$D$7)^AH$1)),((INT(AH$1/$K4)-INT((AH$1-1)/$K4))*$S4*((1+'Inputs &amp; Summary'!$D$7)^AH$1))),(_xlfn.WEIBULL.DIST(AH$1,$L4,$K4,FALSE)*$S4*((1+'Inputs &amp; Summary'!$D$7)^AH$1))),IF($M4=Lists!$H$3,IF($K4&lt;1,((($R4*(1-$E4)+$Q4*(1-$F4))/$K4)*((1+'Inputs &amp; Summary'!$D$7)^AH$1)),((INT(AH$1/$K4)-INT((AH$1-1)/$K4))*($R4*(1-$E4)+$Q4*(1-$F4))*((1+'Inputs &amp; Summary'!$D$7)^AH$1))),((_xlfn.WEIBULL.DIST(AH$1,$L4,$K4,FALSE)*($R4*(1-$E4)+$Q4*(1-$F4))*((1+'Inputs &amp; Summary'!$D$7)^AH$1))))))</f>
        <v>253.90833291477335</v>
      </c>
      <c r="AI4" s="248">
        <f>$D4*IF(AI$1&gt;'Inputs &amp; Summary'!$D$5,0,IF(AI$1&gt;VLOOKUP($G4,Lists!$J$17:$K$21,2),IF($M4=Lists!$H$3,IF($K4&lt;1,(($S4/$K4)*((1+'Inputs &amp; Summary'!$D$7)^AI$1)),((INT(AI$1/$K4)-INT((AI$1-1)/$K4))*$S4*((1+'Inputs &amp; Summary'!$D$7)^AI$1))),(_xlfn.WEIBULL.DIST(AI$1,$L4,$K4,FALSE)*$S4*((1+'Inputs &amp; Summary'!$D$7)^AI$1))),IF($M4=Lists!$H$3,IF($K4&lt;1,((($R4*(1-$E4)+$Q4*(1-$F4))/$K4)*((1+'Inputs &amp; Summary'!$D$7)^AI$1)),((INT(AI$1/$K4)-INT((AI$1-1)/$K4))*($R4*(1-$E4)+$Q4*(1-$F4))*((1+'Inputs &amp; Summary'!$D$7)^AI$1))),((_xlfn.WEIBULL.DIST(AI$1,$L4,$K4,FALSE)*($R4*(1-$E4)+$Q4*(1-$F4))*((1+'Inputs &amp; Summary'!$D$7)^AI$1))))))</f>
        <v>258.98649957306878</v>
      </c>
      <c r="AJ4" s="248">
        <f>$D4*IF(AJ$1&gt;'Inputs &amp; Summary'!$D$5,0,IF(AJ$1&gt;VLOOKUP($G4,Lists!$J$17:$K$21,2),IF($M4=Lists!$H$3,IF($K4&lt;1,(($S4/$K4)*((1+'Inputs &amp; Summary'!$D$7)^AJ$1)),((INT(AJ$1/$K4)-INT((AJ$1-1)/$K4))*$S4*((1+'Inputs &amp; Summary'!$D$7)^AJ$1))),(_xlfn.WEIBULL.DIST(AJ$1,$L4,$K4,FALSE)*$S4*((1+'Inputs &amp; Summary'!$D$7)^AJ$1))),IF($M4=Lists!$H$3,IF($K4&lt;1,((($R4*(1-$E4)+$Q4*(1-$F4))/$K4)*((1+'Inputs &amp; Summary'!$D$7)^AJ$1)),((INT(AJ$1/$K4)-INT((AJ$1-1)/$K4))*($R4*(1-$E4)+$Q4*(1-$F4))*((1+'Inputs &amp; Summary'!$D$7)^AJ$1))),((_xlfn.WEIBULL.DIST(AJ$1,$L4,$K4,FALSE)*($R4*(1-$E4)+$Q4*(1-$F4))*((1+'Inputs &amp; Summary'!$D$7)^AJ$1))))))</f>
        <v>264.16622956453017</v>
      </c>
      <c r="AK4" s="248">
        <f>$D4*IF(AK$1&gt;'Inputs &amp; Summary'!$D$5,0,IF(AK$1&gt;VLOOKUP($G4,Lists!$J$17:$K$21,2),IF($M4=Lists!$H$3,IF($K4&lt;1,(($S4/$K4)*((1+'Inputs &amp; Summary'!$D$7)^AK$1)),((INT(AK$1/$K4)-INT((AK$1-1)/$K4))*$S4*((1+'Inputs &amp; Summary'!$D$7)^AK$1))),(_xlfn.WEIBULL.DIST(AK$1,$L4,$K4,FALSE)*$S4*((1+'Inputs &amp; Summary'!$D$7)^AK$1))),IF($M4=Lists!$H$3,IF($K4&lt;1,((($R4*(1-$E4)+$Q4*(1-$F4))/$K4)*((1+'Inputs &amp; Summary'!$D$7)^AK$1)),((INT(AK$1/$K4)-INT((AK$1-1)/$K4))*($R4*(1-$E4)+$Q4*(1-$F4))*((1+'Inputs &amp; Summary'!$D$7)^AK$1))),((_xlfn.WEIBULL.DIST(AK$1,$L4,$K4,FALSE)*($R4*(1-$E4)+$Q4*(1-$F4))*((1+'Inputs &amp; Summary'!$D$7)^AK$1))))))</f>
        <v>269.44955415582081</v>
      </c>
      <c r="AL4" s="248">
        <f>$D4*IF(AL$1&gt;'Inputs &amp; Summary'!$D$5,0,IF(AL$1&gt;VLOOKUP($G4,Lists!$J$17:$K$21,2),IF($M4=Lists!$H$3,IF($K4&lt;1,(($S4/$K4)*((1+'Inputs &amp; Summary'!$D$7)^AL$1)),((INT(AL$1/$K4)-INT((AL$1-1)/$K4))*$S4*((1+'Inputs &amp; Summary'!$D$7)^AL$1))),(_xlfn.WEIBULL.DIST(AL$1,$L4,$K4,FALSE)*$S4*((1+'Inputs &amp; Summary'!$D$7)^AL$1))),IF($M4=Lists!$H$3,IF($K4&lt;1,((($R4*(1-$E4)+$Q4*(1-$F4))/$K4)*((1+'Inputs &amp; Summary'!$D$7)^AL$1)),((INT(AL$1/$K4)-INT((AL$1-1)/$K4))*($R4*(1-$E4)+$Q4*(1-$F4))*((1+'Inputs &amp; Summary'!$D$7)^AL$1))),((_xlfn.WEIBULL.DIST(AL$1,$L4,$K4,FALSE)*($R4*(1-$E4)+$Q4*(1-$F4))*((1+'Inputs &amp; Summary'!$D$7)^AL$1))))))</f>
        <v>274.83854523893723</v>
      </c>
      <c r="AM4" s="248">
        <f>$D4*IF(AM$1&gt;'Inputs &amp; Summary'!$D$5,0,IF(AM$1&gt;VLOOKUP($G4,Lists!$J$17:$K$21,2),IF($M4=Lists!$H$3,IF($K4&lt;1,(($S4/$K4)*((1+'Inputs &amp; Summary'!$D$7)^AM$1)),((INT(AM$1/$K4)-INT((AM$1-1)/$K4))*$S4*((1+'Inputs &amp; Summary'!$D$7)^AM$1))),(_xlfn.WEIBULL.DIST(AM$1,$L4,$K4,FALSE)*$S4*((1+'Inputs &amp; Summary'!$D$7)^AM$1))),IF($M4=Lists!$H$3,IF($K4&lt;1,((($R4*(1-$E4)+$Q4*(1-$F4))/$K4)*((1+'Inputs &amp; Summary'!$D$7)^AM$1)),((INT(AM$1/$K4)-INT((AM$1-1)/$K4))*($R4*(1-$E4)+$Q4*(1-$F4))*((1+'Inputs &amp; Summary'!$D$7)^AM$1))),((_xlfn.WEIBULL.DIST(AM$1,$L4,$K4,FALSE)*($R4*(1-$E4)+$Q4*(1-$F4))*((1+'Inputs &amp; Summary'!$D$7)^AM$1))))))</f>
        <v>280.33531614371589</v>
      </c>
      <c r="AN4" s="248">
        <f>$D4*IF(AN$1&gt;'Inputs &amp; Summary'!$D$5,0,IF(AN$1&gt;VLOOKUP($G4,Lists!$J$17:$K$21,2),IF($M4=Lists!$H$3,IF($K4&lt;1,(($S4/$K4)*((1+'Inputs &amp; Summary'!$D$7)^AN$1)),((INT(AN$1/$K4)-INT((AN$1-1)/$K4))*$S4*((1+'Inputs &amp; Summary'!$D$7)^AN$1))),(_xlfn.WEIBULL.DIST(AN$1,$L4,$K4,FALSE)*$S4*((1+'Inputs &amp; Summary'!$D$7)^AN$1))),IF($M4=Lists!$H$3,IF($K4&lt;1,((($R4*(1-$E4)+$Q4*(1-$F4))/$K4)*((1+'Inputs &amp; Summary'!$D$7)^AN$1)),((INT(AN$1/$K4)-INT((AN$1-1)/$K4))*($R4*(1-$E4)+$Q4*(1-$F4))*((1+'Inputs &amp; Summary'!$D$7)^AN$1))),((_xlfn.WEIBULL.DIST(AN$1,$L4,$K4,FALSE)*($R4*(1-$E4)+$Q4*(1-$F4))*((1+'Inputs &amp; Summary'!$D$7)^AN$1))))))</f>
        <v>285.94202246659023</v>
      </c>
      <c r="AO4" s="248">
        <f>$D4*IF(AO$1&gt;'Inputs &amp; Summary'!$D$5,0,IF(AO$1&gt;VLOOKUP($G4,Lists!$J$17:$K$21,2),IF($M4=Lists!$H$3,IF($K4&lt;1,(($S4/$K4)*((1+'Inputs &amp; Summary'!$D$7)^AO$1)),((INT(AO$1/$K4)-INT((AO$1-1)/$K4))*$S4*((1+'Inputs &amp; Summary'!$D$7)^AO$1))),(_xlfn.WEIBULL.DIST(AO$1,$L4,$K4,FALSE)*$S4*((1+'Inputs &amp; Summary'!$D$7)^AO$1))),IF($M4=Lists!$H$3,IF($K4&lt;1,((($R4*(1-$E4)+$Q4*(1-$F4))/$K4)*((1+'Inputs &amp; Summary'!$D$7)^AO$1)),((INT(AO$1/$K4)-INT((AO$1-1)/$K4))*($R4*(1-$E4)+$Q4*(1-$F4))*((1+'Inputs &amp; Summary'!$D$7)^AO$1))),((_xlfn.WEIBULL.DIST(AO$1,$L4,$K4,FALSE)*($R4*(1-$E4)+$Q4*(1-$F4))*((1+'Inputs &amp; Summary'!$D$7)^AO$1))))))</f>
        <v>291.66086291592211</v>
      </c>
      <c r="AP4" s="248">
        <f>$D4*IF(AP$1&gt;'Inputs &amp; Summary'!$D$5,0,IF(AP$1&gt;VLOOKUP($G4,Lists!$J$17:$K$21,2),IF($M4=Lists!$H$3,IF($K4&lt;1,(($S4/$K4)*((1+'Inputs &amp; Summary'!$D$7)^AP$1)),((INT(AP$1/$K4)-INT((AP$1-1)/$K4))*$S4*((1+'Inputs &amp; Summary'!$D$7)^AP$1))),(_xlfn.WEIBULL.DIST(AP$1,$L4,$K4,FALSE)*$S4*((1+'Inputs &amp; Summary'!$D$7)^AP$1))),IF($M4=Lists!$H$3,IF($K4&lt;1,((($R4*(1-$E4)+$Q4*(1-$F4))/$K4)*((1+'Inputs &amp; Summary'!$D$7)^AP$1)),((INT(AP$1/$K4)-INT((AP$1-1)/$K4))*($R4*(1-$E4)+$Q4*(1-$F4))*((1+'Inputs &amp; Summary'!$D$7)^AP$1))),((_xlfn.WEIBULL.DIST(AP$1,$L4,$K4,FALSE)*($R4*(1-$E4)+$Q4*(1-$F4))*((1+'Inputs &amp; Summary'!$D$7)^AP$1))))))</f>
        <v>297.49408017424048</v>
      </c>
      <c r="AQ4" s="248">
        <f>$D4*IF(AQ$1&gt;'Inputs &amp; Summary'!$D$5,0,IF(AQ$1&gt;VLOOKUP($G4,Lists!$J$17:$K$21,2),IF($M4=Lists!$H$3,IF($K4&lt;1,(($S4/$K4)*((1+'Inputs &amp; Summary'!$D$7)^AQ$1)),((INT(AQ$1/$K4)-INT((AQ$1-1)/$K4))*$S4*((1+'Inputs &amp; Summary'!$D$7)^AQ$1))),(_xlfn.WEIBULL.DIST(AQ$1,$L4,$K4,FALSE)*$S4*((1+'Inputs &amp; Summary'!$D$7)^AQ$1))),IF($M4=Lists!$H$3,IF($K4&lt;1,((($R4*(1-$E4)+$Q4*(1-$F4))/$K4)*((1+'Inputs &amp; Summary'!$D$7)^AQ$1)),((INT(AQ$1/$K4)-INT((AQ$1-1)/$K4))*($R4*(1-$E4)+$Q4*(1-$F4))*((1+'Inputs &amp; Summary'!$D$7)^AQ$1))),((_xlfn.WEIBULL.DIST(AQ$1,$L4,$K4,FALSE)*($R4*(1-$E4)+$Q4*(1-$F4))*((1+'Inputs &amp; Summary'!$D$7)^AQ$1))))))</f>
        <v>303.44396177772529</v>
      </c>
      <c r="AR4" s="248">
        <f>$D4*IF(AR$1&gt;'Inputs &amp; Summary'!$D$5,0,IF(AR$1&gt;VLOOKUP($G4,Lists!$J$17:$K$21,2),IF($M4=Lists!$H$3,IF($K4&lt;1,(($S4/$K4)*((1+'Inputs &amp; Summary'!$D$7)^AR$1)),((INT(AR$1/$K4)-INT((AR$1-1)/$K4))*$S4*((1+'Inputs &amp; Summary'!$D$7)^AR$1))),(_xlfn.WEIBULL.DIST(AR$1,$L4,$K4,FALSE)*$S4*((1+'Inputs &amp; Summary'!$D$7)^AR$1))),IF($M4=Lists!$H$3,IF($K4&lt;1,((($R4*(1-$E4)+$Q4*(1-$F4))/$K4)*((1+'Inputs &amp; Summary'!$D$7)^AR$1)),((INT(AR$1/$K4)-INT((AR$1-1)/$K4))*($R4*(1-$E4)+$Q4*(1-$F4))*((1+'Inputs &amp; Summary'!$D$7)^AR$1))),((_xlfn.WEIBULL.DIST(AR$1,$L4,$K4,FALSE)*($R4*(1-$E4)+$Q4*(1-$F4))*((1+'Inputs &amp; Summary'!$D$7)^AR$1))))))</f>
        <v>309.51284101327985</v>
      </c>
      <c r="AS4" s="248">
        <f>$D4*IF(AS$1&gt;'Inputs &amp; Summary'!$D$5,0,IF(AS$1&gt;VLOOKUP($G4,Lists!$J$17:$K$21,2),IF($M4=Lists!$H$3,IF($K4&lt;1,(($S4/$K4)*((1+'Inputs &amp; Summary'!$D$7)^AS$1)),((INT(AS$1/$K4)-INT((AS$1-1)/$K4))*$S4*((1+'Inputs &amp; Summary'!$D$7)^AS$1))),(_xlfn.WEIBULL.DIST(AS$1,$L4,$K4,FALSE)*$S4*((1+'Inputs &amp; Summary'!$D$7)^AS$1))),IF($M4=Lists!$H$3,IF($K4&lt;1,((($R4*(1-$E4)+$Q4*(1-$F4))/$K4)*((1+'Inputs &amp; Summary'!$D$7)^AS$1)),((INT(AS$1/$K4)-INT((AS$1-1)/$K4))*($R4*(1-$E4)+$Q4*(1-$F4))*((1+'Inputs &amp; Summary'!$D$7)^AS$1))),((_xlfn.WEIBULL.DIST(AS$1,$L4,$K4,FALSE)*($R4*(1-$E4)+$Q4*(1-$F4))*((1+'Inputs &amp; Summary'!$D$7)^AS$1))))))</f>
        <v>0</v>
      </c>
      <c r="AT4" s="248">
        <f>$D4*IF(AT$1&gt;'Inputs &amp; Summary'!$D$5,0,IF(AT$1&gt;VLOOKUP($G4,Lists!$J$17:$K$21,2),IF($M4=Lists!$H$3,IF($K4&lt;1,(($S4/$K4)*((1+'Inputs &amp; Summary'!$D$7)^AT$1)),((INT(AT$1/$K4)-INT((AT$1-1)/$K4))*$S4*((1+'Inputs &amp; Summary'!$D$7)^AT$1))),(_xlfn.WEIBULL.DIST(AT$1,$L4,$K4,FALSE)*$S4*((1+'Inputs &amp; Summary'!$D$7)^AT$1))),IF($M4=Lists!$H$3,IF($K4&lt;1,((($R4*(1-$E4)+$Q4*(1-$F4))/$K4)*((1+'Inputs &amp; Summary'!$D$7)^AT$1)),((INT(AT$1/$K4)-INT((AT$1-1)/$K4))*($R4*(1-$E4)+$Q4*(1-$F4))*((1+'Inputs &amp; Summary'!$D$7)^AT$1))),((_xlfn.WEIBULL.DIST(AT$1,$L4,$K4,FALSE)*($R4*(1-$E4)+$Q4*(1-$F4))*((1+'Inputs &amp; Summary'!$D$7)^AT$1))))))</f>
        <v>0</v>
      </c>
      <c r="AU4" s="248">
        <f>$D4*IF(AU$1&gt;'Inputs &amp; Summary'!$D$5,0,IF(AU$1&gt;VLOOKUP($G4,Lists!$J$17:$K$21,2),IF($M4=Lists!$H$3,IF($K4&lt;1,(($S4/$K4)*((1+'Inputs &amp; Summary'!$D$7)^AU$1)),((INT(AU$1/$K4)-INT((AU$1-1)/$K4))*$S4*((1+'Inputs &amp; Summary'!$D$7)^AU$1))),(_xlfn.WEIBULL.DIST(AU$1,$L4,$K4,FALSE)*$S4*((1+'Inputs &amp; Summary'!$D$7)^AU$1))),IF($M4=Lists!$H$3,IF($K4&lt;1,((($R4*(1-$E4)+$Q4*(1-$F4))/$K4)*((1+'Inputs &amp; Summary'!$D$7)^AU$1)),((INT(AU$1/$K4)-INT((AU$1-1)/$K4))*($R4*(1-$E4)+$Q4*(1-$F4))*((1+'Inputs &amp; Summary'!$D$7)^AU$1))),((_xlfn.WEIBULL.DIST(AU$1,$L4,$K4,FALSE)*($R4*(1-$E4)+$Q4*(1-$F4))*((1+'Inputs &amp; Summary'!$D$7)^AU$1))))))</f>
        <v>0</v>
      </c>
      <c r="AV4" s="248">
        <f>$D4*IF(AV$1&gt;'Inputs &amp; Summary'!$D$5,0,IF(AV$1&gt;VLOOKUP($G4,Lists!$J$17:$K$21,2),IF($M4=Lists!$H$3,IF($K4&lt;1,(($S4/$K4)*((1+'Inputs &amp; Summary'!$D$7)^AV$1)),((INT(AV$1/$K4)-INT((AV$1-1)/$K4))*$S4*((1+'Inputs &amp; Summary'!$D$7)^AV$1))),(_xlfn.WEIBULL.DIST(AV$1,$L4,$K4,FALSE)*$S4*((1+'Inputs &amp; Summary'!$D$7)^AV$1))),IF($M4=Lists!$H$3,IF($K4&lt;1,((($R4*(1-$E4)+$Q4*(1-$F4))/$K4)*((1+'Inputs &amp; Summary'!$D$7)^AV$1)),((INT(AV$1/$K4)-INT((AV$1-1)/$K4))*($R4*(1-$E4)+$Q4*(1-$F4))*((1+'Inputs &amp; Summary'!$D$7)^AV$1))),((_xlfn.WEIBULL.DIST(AV$1,$L4,$K4,FALSE)*($R4*(1-$E4)+$Q4*(1-$F4))*((1+'Inputs &amp; Summary'!$D$7)^AV$1))))))</f>
        <v>0</v>
      </c>
      <c r="AW4" s="248">
        <f>$D4*IF(AW$1&gt;'Inputs &amp; Summary'!$D$5,0,IF(AW$1&gt;VLOOKUP($G4,Lists!$J$17:$K$21,2),IF($M4=Lists!$H$3,IF($K4&lt;1,(($S4/$K4)*((1+'Inputs &amp; Summary'!$D$7)^AW$1)),((INT(AW$1/$K4)-INT((AW$1-1)/$K4))*$S4*((1+'Inputs &amp; Summary'!$D$7)^AW$1))),(_xlfn.WEIBULL.DIST(AW$1,$L4,$K4,FALSE)*$S4*((1+'Inputs &amp; Summary'!$D$7)^AW$1))),IF($M4=Lists!$H$3,IF($K4&lt;1,((($R4*(1-$E4)+$Q4*(1-$F4))/$K4)*((1+'Inputs &amp; Summary'!$D$7)^AW$1)),((INT(AW$1/$K4)-INT((AW$1-1)/$K4))*($R4*(1-$E4)+$Q4*(1-$F4))*((1+'Inputs &amp; Summary'!$D$7)^AW$1))),((_xlfn.WEIBULL.DIST(AW$1,$L4,$K4,FALSE)*($R4*(1-$E4)+$Q4*(1-$F4))*((1+'Inputs &amp; Summary'!$D$7)^AW$1))))))</f>
        <v>0</v>
      </c>
      <c r="AX4" s="248">
        <f>$D4*IF(AX$1&gt;'Inputs &amp; Summary'!$D$5,0,IF(AX$1&gt;VLOOKUP($G4,Lists!$J$17:$K$21,2),IF($M4=Lists!$H$3,IF($K4&lt;1,(($S4/$K4)*((1+'Inputs &amp; Summary'!$D$7)^AX$1)),((INT(AX$1/$K4)-INT((AX$1-1)/$K4))*$S4*((1+'Inputs &amp; Summary'!$D$7)^AX$1))),(_xlfn.WEIBULL.DIST(AX$1,$L4,$K4,FALSE)*$S4*((1+'Inputs &amp; Summary'!$D$7)^AX$1))),IF($M4=Lists!$H$3,IF($K4&lt;1,((($R4*(1-$E4)+$Q4*(1-$F4))/$K4)*((1+'Inputs &amp; Summary'!$D$7)^AX$1)),((INT(AX$1/$K4)-INT((AX$1-1)/$K4))*($R4*(1-$E4)+$Q4*(1-$F4))*((1+'Inputs &amp; Summary'!$D$7)^AX$1))),((_xlfn.WEIBULL.DIST(AX$1,$L4,$K4,FALSE)*($R4*(1-$E4)+$Q4*(1-$F4))*((1+'Inputs &amp; Summary'!$D$7)^AX$1))))))</f>
        <v>0</v>
      </c>
      <c r="AY4" s="248">
        <f>$D4*IF(AY$1&gt;'Inputs &amp; Summary'!$D$5,0,IF(AY$1&gt;VLOOKUP($G4,Lists!$J$17:$K$21,2),IF($M4=Lists!$H$3,IF($K4&lt;1,(($S4/$K4)*((1+'Inputs &amp; Summary'!$D$7)^AY$1)),((INT(AY$1/$K4)-INT((AY$1-1)/$K4))*$S4*((1+'Inputs &amp; Summary'!$D$7)^AY$1))),(_xlfn.WEIBULL.DIST(AY$1,$L4,$K4,FALSE)*$S4*((1+'Inputs &amp; Summary'!$D$7)^AY$1))),IF($M4=Lists!$H$3,IF($K4&lt;1,((($R4*(1-$E4)+$Q4*(1-$F4))/$K4)*((1+'Inputs &amp; Summary'!$D$7)^AY$1)),((INT(AY$1/$K4)-INT((AY$1-1)/$K4))*($R4*(1-$E4)+$Q4*(1-$F4))*((1+'Inputs &amp; Summary'!$D$7)^AY$1))),((_xlfn.WEIBULL.DIST(AY$1,$L4,$K4,FALSE)*($R4*(1-$E4)+$Q4*(1-$F4))*((1+'Inputs &amp; Summary'!$D$7)^AY$1))))))</f>
        <v>0</v>
      </c>
      <c r="AZ4" s="248">
        <f>$D4*IF(AZ$1&gt;'Inputs &amp; Summary'!$D$5,0,IF(AZ$1&gt;VLOOKUP($G4,Lists!$J$17:$K$21,2),IF($M4=Lists!$H$3,IF($K4&lt;1,(($S4/$K4)*((1+'Inputs &amp; Summary'!$D$7)^AZ$1)),((INT(AZ$1/$K4)-INT((AZ$1-1)/$K4))*$S4*((1+'Inputs &amp; Summary'!$D$7)^AZ$1))),(_xlfn.WEIBULL.DIST(AZ$1,$L4,$K4,FALSE)*$S4*((1+'Inputs &amp; Summary'!$D$7)^AZ$1))),IF($M4=Lists!$H$3,IF($K4&lt;1,((($R4*(1-$E4)+$Q4*(1-$F4))/$K4)*((1+'Inputs &amp; Summary'!$D$7)^AZ$1)),((INT(AZ$1/$K4)-INT((AZ$1-1)/$K4))*($R4*(1-$E4)+$Q4*(1-$F4))*((1+'Inputs &amp; Summary'!$D$7)^AZ$1))),((_xlfn.WEIBULL.DIST(AZ$1,$L4,$K4,FALSE)*($R4*(1-$E4)+$Q4*(1-$F4))*((1+'Inputs &amp; Summary'!$D$7)^AZ$1))))))</f>
        <v>0</v>
      </c>
      <c r="BA4" s="248">
        <f>$D4*IF(BA$1&gt;'Inputs &amp; Summary'!$D$5,0,IF(BA$1&gt;VLOOKUP($G4,Lists!$J$17:$K$21,2),IF($M4=Lists!$H$3,IF($K4&lt;1,(($S4/$K4)*((1+'Inputs &amp; Summary'!$D$7)^BA$1)),((INT(BA$1/$K4)-INT((BA$1-1)/$K4))*$S4*((1+'Inputs &amp; Summary'!$D$7)^BA$1))),(_xlfn.WEIBULL.DIST(BA$1,$L4,$K4,FALSE)*$S4*((1+'Inputs &amp; Summary'!$D$7)^BA$1))),IF($M4=Lists!$H$3,IF($K4&lt;1,((($R4*(1-$E4)+$Q4*(1-$F4))/$K4)*((1+'Inputs &amp; Summary'!$D$7)^BA$1)),((INT(BA$1/$K4)-INT((BA$1-1)/$K4))*($R4*(1-$E4)+$Q4*(1-$F4))*((1+'Inputs &amp; Summary'!$D$7)^BA$1))),((_xlfn.WEIBULL.DIST(BA$1,$L4,$K4,FALSE)*($R4*(1-$E4)+$Q4*(1-$F4))*((1+'Inputs &amp; Summary'!$D$7)^BA$1))))))</f>
        <v>0</v>
      </c>
      <c r="BB4" s="248">
        <f>$D4*IF(BB$1&gt;'Inputs &amp; Summary'!$D$5,0,IF(BB$1&gt;VLOOKUP($G4,Lists!$J$17:$K$21,2),IF($M4=Lists!$H$3,IF($K4&lt;1,(($S4/$K4)*((1+'Inputs &amp; Summary'!$D$7)^BB$1)),((INT(BB$1/$K4)-INT((BB$1-1)/$K4))*$S4*((1+'Inputs &amp; Summary'!$D$7)^BB$1))),(_xlfn.WEIBULL.DIST(BB$1,$L4,$K4,FALSE)*$S4*((1+'Inputs &amp; Summary'!$D$7)^BB$1))),IF($M4=Lists!$H$3,IF($K4&lt;1,((($R4*(1-$E4)+$Q4*(1-$F4))/$K4)*((1+'Inputs &amp; Summary'!$D$7)^BB$1)),((INT(BB$1/$K4)-INT((BB$1-1)/$K4))*($R4*(1-$E4)+$Q4*(1-$F4))*((1+'Inputs &amp; Summary'!$D$7)^BB$1))),((_xlfn.WEIBULL.DIST(BB$1,$L4,$K4,FALSE)*($R4*(1-$E4)+$Q4*(1-$F4))*((1+'Inputs &amp; Summary'!$D$7)^BB$1))))))</f>
        <v>0</v>
      </c>
      <c r="BC4" s="248">
        <f>$D4*IF(BC$1&gt;'Inputs &amp; Summary'!$D$5,0,IF(BC$1&gt;VLOOKUP($G4,Lists!$J$17:$K$21,2),IF($M4=Lists!$H$3,IF($K4&lt;1,(($S4/$K4)*((1+'Inputs &amp; Summary'!$D$7)^BC$1)),((INT(BC$1/$K4)-INT((BC$1-1)/$K4))*$S4*((1+'Inputs &amp; Summary'!$D$7)^BC$1))),(_xlfn.WEIBULL.DIST(BC$1,$L4,$K4,FALSE)*$S4*((1+'Inputs &amp; Summary'!$D$7)^BC$1))),IF($M4=Lists!$H$3,IF($K4&lt;1,((($R4*(1-$E4)+$Q4*(1-$F4))/$K4)*((1+'Inputs &amp; Summary'!$D$7)^BC$1)),((INT(BC$1/$K4)-INT((BC$1-1)/$K4))*($R4*(1-$E4)+$Q4*(1-$F4))*((1+'Inputs &amp; Summary'!$D$7)^BC$1))),((_xlfn.WEIBULL.DIST(BC$1,$L4,$K4,FALSE)*($R4*(1-$E4)+$Q4*(1-$F4))*((1+'Inputs &amp; Summary'!$D$7)^BC$1))))))</f>
        <v>0</v>
      </c>
      <c r="BD4" s="248">
        <f>$D4*IF(BD$1&gt;'Inputs &amp; Summary'!$D$5,0,IF(BD$1&gt;VLOOKUP($G4,Lists!$J$17:$K$21,2),IF($M4=Lists!$H$3,IF($K4&lt;1,(($S4/$K4)*((1+'Inputs &amp; Summary'!$D$7)^BD$1)),((INT(BD$1/$K4)-INT((BD$1-1)/$K4))*$S4*((1+'Inputs &amp; Summary'!$D$7)^BD$1))),(_xlfn.WEIBULL.DIST(BD$1,$L4,$K4,FALSE)*$S4*((1+'Inputs &amp; Summary'!$D$7)^BD$1))),IF($M4=Lists!$H$3,IF($K4&lt;1,((($R4*(1-$E4)+$Q4*(1-$F4))/$K4)*((1+'Inputs &amp; Summary'!$D$7)^BD$1)),((INT(BD$1/$K4)-INT((BD$1-1)/$K4))*($R4*(1-$E4)+$Q4*(1-$F4))*((1+'Inputs &amp; Summary'!$D$7)^BD$1))),((_xlfn.WEIBULL.DIST(BD$1,$L4,$K4,FALSE)*($R4*(1-$E4)+$Q4*(1-$F4))*((1+'Inputs &amp; Summary'!$D$7)^BD$1))))))</f>
        <v>0</v>
      </c>
      <c r="BE4" s="248">
        <f>$D4*IF(BE$1&gt;'Inputs &amp; Summary'!$D$5,0,IF(BE$1&gt;VLOOKUP($G4,Lists!$J$17:$K$21,2),IF($M4=Lists!$H$3,IF($K4&lt;1,(($S4/$K4)*((1+'Inputs &amp; Summary'!$D$7)^BE$1)),((INT(BE$1/$K4)-INT((BE$1-1)/$K4))*$S4*((1+'Inputs &amp; Summary'!$D$7)^BE$1))),(_xlfn.WEIBULL.DIST(BE$1,$L4,$K4,FALSE)*$S4*((1+'Inputs &amp; Summary'!$D$7)^BE$1))),IF($M4=Lists!$H$3,IF($K4&lt;1,((($R4*(1-$E4)+$Q4*(1-$F4))/$K4)*((1+'Inputs &amp; Summary'!$D$7)^BE$1)),((INT(BE$1/$K4)-INT((BE$1-1)/$K4))*($R4*(1-$E4)+$Q4*(1-$F4))*((1+'Inputs &amp; Summary'!$D$7)^BE$1))),((_xlfn.WEIBULL.DIST(BE$1,$L4,$K4,FALSE)*($R4*(1-$E4)+$Q4*(1-$F4))*((1+'Inputs &amp; Summary'!$D$7)^BE$1))))))</f>
        <v>0</v>
      </c>
      <c r="BF4" s="248">
        <f>$D4*IF(BF$1&gt;'Inputs &amp; Summary'!$D$5,0,IF(BF$1&gt;VLOOKUP($G4,Lists!$J$17:$K$21,2),IF($M4=Lists!$H$3,IF($K4&lt;1,(($S4/$K4)*((1+'Inputs &amp; Summary'!$D$7)^BF$1)),((INT(BF$1/$K4)-INT((BF$1-1)/$K4))*$S4*((1+'Inputs &amp; Summary'!$D$7)^BF$1))),(_xlfn.WEIBULL.DIST(BF$1,$L4,$K4,FALSE)*$S4*((1+'Inputs &amp; Summary'!$D$7)^BF$1))),IF($M4=Lists!$H$3,IF($K4&lt;1,((($R4*(1-$E4)+$Q4*(1-$F4))/$K4)*((1+'Inputs &amp; Summary'!$D$7)^BF$1)),((INT(BF$1/$K4)-INT((BF$1-1)/$K4))*($R4*(1-$E4)+$Q4*(1-$F4))*((1+'Inputs &amp; Summary'!$D$7)^BF$1))),((_xlfn.WEIBULL.DIST(BF$1,$L4,$K4,FALSE)*($R4*(1-$E4)+$Q4*(1-$F4))*((1+'Inputs &amp; Summary'!$D$7)^BF$1))))))</f>
        <v>0</v>
      </c>
      <c r="BG4" s="248">
        <f>$D4*IF(BG$1&gt;'Inputs &amp; Summary'!$D$5,0,IF(BG$1&gt;VLOOKUP($G4,Lists!$J$17:$K$21,2),IF($M4=Lists!$H$3,IF($K4&lt;1,(($S4/$K4)*((1+'Inputs &amp; Summary'!$D$7)^BG$1)),((INT(BG$1/$K4)-INT((BG$1-1)/$K4))*$S4*((1+'Inputs &amp; Summary'!$D$7)^BG$1))),(_xlfn.WEIBULL.DIST(BG$1,$L4,$K4,FALSE)*$S4*((1+'Inputs &amp; Summary'!$D$7)^BG$1))),IF($M4=Lists!$H$3,IF($K4&lt;1,((($R4*(1-$E4)+$Q4*(1-$F4))/$K4)*((1+'Inputs &amp; Summary'!$D$7)^BG$1)),((INT(BG$1/$K4)-INT((BG$1-1)/$K4))*($R4*(1-$E4)+$Q4*(1-$F4))*((1+'Inputs &amp; Summary'!$D$7)^BG$1))),((_xlfn.WEIBULL.DIST(BG$1,$L4,$K4,FALSE)*($R4*(1-$E4)+$Q4*(1-$F4))*((1+'Inputs &amp; Summary'!$D$7)^BG$1))))))</f>
        <v>0</v>
      </c>
      <c r="BH4" s="248">
        <f>$D4*IF(BH$1&gt;'Inputs &amp; Summary'!$D$5,0,IF(BH$1&gt;VLOOKUP($G4,Lists!$J$17:$K$21,2),IF($M4=Lists!$H$3,IF($K4&lt;1,(($S4/$K4)*((1+'Inputs &amp; Summary'!$D$7)^BH$1)),((INT(BH$1/$K4)-INT((BH$1-1)/$K4))*$S4*((1+'Inputs &amp; Summary'!$D$7)^BH$1))),(_xlfn.WEIBULL.DIST(BH$1,$L4,$K4,FALSE)*$S4*((1+'Inputs &amp; Summary'!$D$7)^BH$1))),IF($M4=Lists!$H$3,IF($K4&lt;1,((($R4*(1-$E4)+$Q4*(1-$F4))/$K4)*((1+'Inputs &amp; Summary'!$D$7)^BH$1)),((INT(BH$1/$K4)-INT((BH$1-1)/$K4))*($R4*(1-$E4)+$Q4*(1-$F4))*((1+'Inputs &amp; Summary'!$D$7)^BH$1))),((_xlfn.WEIBULL.DIST(BH$1,$L4,$K4,FALSE)*($R4*(1-$E4)+$Q4*(1-$F4))*((1+'Inputs &amp; Summary'!$D$7)^BH$1))))))</f>
        <v>0</v>
      </c>
      <c r="BI4" s="248">
        <f>$D4*IF(BI$1&gt;'Inputs &amp; Summary'!$D$5,0,IF(BI$1&gt;VLOOKUP($G4,Lists!$J$17:$K$21,2),IF($M4=Lists!$H$3,IF($K4&lt;1,(($S4/$K4)*((1+'Inputs &amp; Summary'!$D$7)^BI$1)),((INT(BI$1/$K4)-INT((BI$1-1)/$K4))*$S4*((1+'Inputs &amp; Summary'!$D$7)^BI$1))),(_xlfn.WEIBULL.DIST(BI$1,$L4,$K4,FALSE)*$S4*((1+'Inputs &amp; Summary'!$D$7)^BI$1))),IF($M4=Lists!$H$3,IF($K4&lt;1,((($R4*(1-$E4)+$Q4*(1-$F4))/$K4)*((1+'Inputs &amp; Summary'!$D$7)^BI$1)),((INT(BI$1/$K4)-INT((BI$1-1)/$K4))*($R4*(1-$E4)+$Q4*(1-$F4))*((1+'Inputs &amp; Summary'!$D$7)^BI$1))),((_xlfn.WEIBULL.DIST(BI$1,$L4,$K4,FALSE)*($R4*(1-$E4)+$Q4*(1-$F4))*((1+'Inputs &amp; Summary'!$D$7)^BI$1))))))</f>
        <v>0</v>
      </c>
      <c r="BJ4" s="248">
        <f>$D4*IF(BJ$1&gt;'Inputs &amp; Summary'!$D$5,0,IF(BJ$1&gt;VLOOKUP($G4,Lists!$J$17:$K$21,2),IF($M4=Lists!$H$3,IF($K4&lt;1,(($S4/$K4)*((1+'Inputs &amp; Summary'!$D$7)^BJ$1)),((INT(BJ$1/$K4)-INT((BJ$1-1)/$K4))*$S4*((1+'Inputs &amp; Summary'!$D$7)^BJ$1))),(_xlfn.WEIBULL.DIST(BJ$1,$L4,$K4,FALSE)*$S4*((1+'Inputs &amp; Summary'!$D$7)^BJ$1))),IF($M4=Lists!$H$3,IF($K4&lt;1,((($R4*(1-$E4)+$Q4*(1-$F4))/$K4)*((1+'Inputs &amp; Summary'!$D$7)^BJ$1)),((INT(BJ$1/$K4)-INT((BJ$1-1)/$K4))*($R4*(1-$E4)+$Q4*(1-$F4))*((1+'Inputs &amp; Summary'!$D$7)^BJ$1))),((_xlfn.WEIBULL.DIST(BJ$1,$L4,$K4,FALSE)*($R4*(1-$E4)+$Q4*(1-$F4))*((1+'Inputs &amp; Summary'!$D$7)^BJ$1))))))</f>
        <v>0</v>
      </c>
      <c r="BK4" s="248">
        <f>$D4*IF(BK$1&gt;'Inputs &amp; Summary'!$D$5,0,IF(BK$1&gt;VLOOKUP($G4,Lists!$J$17:$K$21,2),IF($M4=Lists!$H$3,IF($K4&lt;1,(($S4/$K4)*((1+'Inputs &amp; Summary'!$D$7)^BK$1)),((INT(BK$1/$K4)-INT((BK$1-1)/$K4))*$S4*((1+'Inputs &amp; Summary'!$D$7)^BK$1))),(_xlfn.WEIBULL.DIST(BK$1,$L4,$K4,FALSE)*$S4*((1+'Inputs &amp; Summary'!$D$7)^BK$1))),IF($M4=Lists!$H$3,IF($K4&lt;1,((($R4*(1-$E4)+$Q4*(1-$F4))/$K4)*((1+'Inputs &amp; Summary'!$D$7)^BK$1)),((INT(BK$1/$K4)-INT((BK$1-1)/$K4))*($R4*(1-$E4)+$Q4*(1-$F4))*((1+'Inputs &amp; Summary'!$D$7)^BK$1))),((_xlfn.WEIBULL.DIST(BK$1,$L4,$K4,FALSE)*($R4*(1-$E4)+$Q4*(1-$F4))*((1+'Inputs &amp; Summary'!$D$7)^BK$1))))))</f>
        <v>0</v>
      </c>
      <c r="BL4" s="248">
        <f>$D4*IF(BL$1&gt;'Inputs &amp; Summary'!$D$5,0,IF(BL$1&gt;VLOOKUP($G4,Lists!$J$17:$K$21,2),IF($M4=Lists!$H$3,IF($K4&lt;1,(($S4/$K4)*((1+'Inputs &amp; Summary'!$D$7)^BL$1)),((INT(BL$1/$K4)-INT((BL$1-1)/$K4))*$S4*((1+'Inputs &amp; Summary'!$D$7)^BL$1))),(_xlfn.WEIBULL.DIST(BL$1,$L4,$K4,FALSE)*$S4*((1+'Inputs &amp; Summary'!$D$7)^BL$1))),IF($M4=Lists!$H$3,IF($K4&lt;1,((($R4*(1-$E4)+$Q4*(1-$F4))/$K4)*((1+'Inputs &amp; Summary'!$D$7)^BL$1)),((INT(BL$1/$K4)-INT((BL$1-1)/$K4))*($R4*(1-$E4)+$Q4*(1-$F4))*((1+'Inputs &amp; Summary'!$D$7)^BL$1))),((_xlfn.WEIBULL.DIST(BL$1,$L4,$K4,FALSE)*($R4*(1-$E4)+$Q4*(1-$F4))*((1+'Inputs &amp; Summary'!$D$7)^BL$1))))))</f>
        <v>0</v>
      </c>
    </row>
    <row r="5" spans="1:64" x14ac:dyDescent="0.3">
      <c r="A5" s="236" t="s">
        <v>170</v>
      </c>
      <c r="B5" s="117" t="str">
        <f>IF('Inputs &amp; Summary'!$D$15=Lists!$E$3,INDEX('Residential Rooftop Details'!$A$30:$X$158,MATCH('Cash Flow'!$A5,'Residential Rooftop Details'!$A$30:$A$158,0),COLUMN(B$1)),IF('Inputs &amp; Summary'!$D$15=Lists!$E$4,INDEX('Commercial Rooftop Details'!$A$30:$V$158,MATCH('Cash Flow'!$A5,'Commercial Rooftop Details'!$A$30:$A$158,0),COLUMN(B$1)),INDEX('Ground-Mount Details'!$A$30:$V$158,MATCH('Cash Flow'!$A5,'Ground-Mount Details'!$A$30:$A$158,0),COLUMN(B$1))))</f>
        <v>Administration</v>
      </c>
      <c r="C5" s="117" t="str">
        <f>IF('Inputs &amp; Summary'!$D$15=Lists!$E$3,INDEX('Residential Rooftop Details'!$A$30:$X$158,MATCH('Cash Flow'!$A5,'Residential Rooftop Details'!$A$30:$A$158,0),COLUMN(C$1)),IF('Inputs &amp; Summary'!$D$15=Lists!$E$4,INDEX('Commercial Rooftop Details'!$A$30:$V$158,MATCH('Cash Flow'!$A5,'Commercial Rooftop Details'!$A$30:$A$158,0),COLUMN(C$1)),INDEX('Ground-Mount Details'!$A$30:$V$158,MATCH('Cash Flow'!$A5,'Ground-Mount Details'!$A$30:$A$158,0),COLUMN(C$1))))</f>
        <v>Documents</v>
      </c>
      <c r="D5" s="117">
        <f>IF('Inputs &amp; Summary'!$D$15=Lists!$E$3,INDEX('Residential Rooftop Details'!$A$30:$X$158,MATCH('Cash Flow'!$A5,'Residential Rooftop Details'!$A$30:$A$158,0),COLUMN(D$1)),IF('Inputs &amp; Summary'!$D$15=Lists!$E$4,INDEX('Commercial Rooftop Details'!$A$30:$V$158,MATCH('Cash Flow'!$A5,'Commercial Rooftop Details'!$A$30:$A$158,0),COLUMN(D$1)),INDEX('Ground-Mount Details'!$A$30:$V$158,MATCH('Cash Flow'!$A5,'Ground-Mount Details'!$A$30:$A$158,0),COLUMN(D$1))))</f>
        <v>0</v>
      </c>
      <c r="E5" s="117">
        <f>IF('Inputs &amp; Summary'!$D$15=Lists!$E$3,INDEX('Residential Rooftop Details'!$A$30:$X$158,MATCH('Cash Flow'!$A5,'Residential Rooftop Details'!$A$30:$A$158,0),COLUMN(E$1)),IF('Inputs &amp; Summary'!$D$15=Lists!$E$4,INDEX('Commercial Rooftop Details'!$A$30:$V$158,MATCH('Cash Flow'!$A5,'Commercial Rooftop Details'!$A$30:$A$158,0),COLUMN(E$1)),INDEX('Ground-Mount Details'!$A$30:$V$158,MATCH('Cash Flow'!$A5,'Ground-Mount Details'!$A$30:$A$158,0),COLUMN(E$1))))</f>
        <v>0</v>
      </c>
      <c r="F5" s="117">
        <f>IF('Inputs &amp; Summary'!$D$15=Lists!$E$3,INDEX('Residential Rooftop Details'!$A$30:$X$158,MATCH('Cash Flow'!$A5,'Residential Rooftop Details'!$A$30:$A$158,0),COLUMN(F$1)),IF('Inputs &amp; Summary'!$D$15=Lists!$E$4,INDEX('Commercial Rooftop Details'!$A$30:$V$158,MATCH('Cash Flow'!$A5,'Commercial Rooftop Details'!$A$30:$A$158,0),COLUMN(F$1)),INDEX('Ground-Mount Details'!$A$30:$V$158,MATCH('Cash Flow'!$A5,'Ground-Mount Details'!$A$30:$A$158,0),COLUMN(F$1))))</f>
        <v>0</v>
      </c>
      <c r="G5" s="237" t="str">
        <f>IF('Inputs &amp; Summary'!$D$15=Lists!$E$3,INDEX('Residential Rooftop Details'!$A$30:$X$158,MATCH('Cash Flow'!$A5,'Residential Rooftop Details'!$A$30:$A$158,0),COLUMN(G$1)),IF('Inputs &amp; Summary'!$D$15=Lists!$E$4,INDEX('Commercial Rooftop Details'!$A$30:$V$158,MATCH('Cash Flow'!$A5,'Commercial Rooftop Details'!$A$30:$A$158,0),COLUMN(G$1)),INDEX('Ground-Mount Details'!$A$30:$V$158,MATCH('Cash Flow'!$A5,'Ground-Mount Details'!$A$30:$A$158,0),COLUMN(G$1))))</f>
        <v>N/A</v>
      </c>
      <c r="H5" s="237">
        <f>IF('Inputs &amp; Summary'!$D$15=Lists!$E$3,INDEX('Residential Rooftop Details'!$A$30:$X$158,MATCH('Cash Flow'!$A5,'Residential Rooftop Details'!$A$30:$A$158,0),COLUMN(H$1)),IF('Inputs &amp; Summary'!$D$15=Lists!$E$4,INDEX('Commercial Rooftop Details'!$A$30:$V$158,MATCH('Cash Flow'!$A5,'Commercial Rooftop Details'!$A$30:$A$158,0),COLUMN(H$1)),INDEX('Ground-Mount Details'!$A$30:$V$158,MATCH('Cash Flow'!$A5,'Ground-Mount Details'!$A$30:$A$158,0),COLUMN(H$1))))</f>
        <v>0</v>
      </c>
      <c r="I5" s="237" t="str">
        <f>IF('Inputs &amp; Summary'!$D$15=Lists!$E$3,INDEX('Residential Rooftop Details'!$A$30:$X$158,MATCH('Cash Flow'!$A5,'Residential Rooftop Details'!$A$30:$A$158,0),COLUMN(I$1)),IF('Inputs &amp; Summary'!$D$15=Lists!$E$4,INDEX('Commercial Rooftop Details'!$A$30:$V$158,MATCH('Cash Flow'!$A5,'Commercial Rooftop Details'!$A$30:$A$158,0),COLUMN(I$1)),INDEX('Ground-Mount Details'!$A$30:$V$158,MATCH('Cash Flow'!$A5,'Ground-Mount Details'!$A$30:$A$158,0),COLUMN(I$1))))</f>
        <v>Administrator</v>
      </c>
      <c r="J5" s="238">
        <f>IF('Inputs &amp; Summary'!$D$15=Lists!$E$3,INDEX('Residential Rooftop Details'!$A$30:$X$158,MATCH('Cash Flow'!$A5,'Residential Rooftop Details'!$A$30:$A$158,0),COLUMN(J$1)),IF('Inputs &amp; Summary'!$D$15=Lists!$E$4,INDEX('Commercial Rooftop Details'!$A$30:$V$158,MATCH('Cash Flow'!$A5,'Commercial Rooftop Details'!$A$30:$A$158,0),COLUMN(J$1)),INDEX('Ground-Mount Details'!$A$30:$V$158,MATCH('Cash Flow'!$A5,'Ground-Mount Details'!$A$30:$A$158,0),COLUMN(J$1))))</f>
        <v>16.66346153846154</v>
      </c>
      <c r="K5" s="239">
        <f>IF('Inputs &amp; Summary'!$D$15=Lists!$E$3,INDEX('Residential Rooftop Details'!$A$30:$X$158,MATCH('Cash Flow'!$A5,'Residential Rooftop Details'!$A$30:$A$158,0),COLUMN(K$1)),IF('Inputs &amp; Summary'!$D$15=Lists!$E$4,INDEX('Commercial Rooftop Details'!$A$30:$V$158,MATCH('Cash Flow'!$A5,'Commercial Rooftop Details'!$A$30:$A$158,0),COLUMN(K$1)),INDEX('Ground-Mount Details'!$A$30:$V$158,MATCH('Cash Flow'!$A5,'Ground-Mount Details'!$A$30:$A$158,0),COLUMN(K$1))))</f>
        <v>0.08</v>
      </c>
      <c r="L5" s="239">
        <f>IF('Inputs &amp; Summary'!$D$15=Lists!$E$3,INDEX('Residential Rooftop Details'!$A$30:$X$158,MATCH('Cash Flow'!$A5,'Residential Rooftop Details'!$A$30:$A$158,0),COLUMN(L$1)),IF('Inputs &amp; Summary'!$D$15=Lists!$E$4,INDEX('Commercial Rooftop Details'!$A$30:$V$158,MATCH('Cash Flow'!$A5,'Commercial Rooftop Details'!$A$30:$A$158,0),COLUMN(L$1)),INDEX('Ground-Mount Details'!$A$30:$V$158,MATCH('Cash Flow'!$A5,'Ground-Mount Details'!$A$30:$A$158,0),COLUMN(L$1))))</f>
        <v>1</v>
      </c>
      <c r="M5" s="238" t="str">
        <f>IF('Inputs &amp; Summary'!$D$15=Lists!$E$3,INDEX('Residential Rooftop Details'!$A$30:$X$158,MATCH('Cash Flow'!$A5,'Residential Rooftop Details'!$A$30:$A$158,0),COLUMN(M$1)),IF('Inputs &amp; Summary'!$D$15=Lists!$E$4,INDEX('Commercial Rooftop Details'!$A$30:$V$158,MATCH('Cash Flow'!$A5,'Commercial Rooftop Details'!$A$30:$A$158,0),COLUMN(M$1)),INDEX('Ground-Mount Details'!$A$30:$V$158,MATCH('Cash Flow'!$A5,'Ground-Mount Details'!$A$30:$A$158,0),COLUMN(M$1))))</f>
        <v>interval</v>
      </c>
      <c r="N5" s="240">
        <f>IF('Inputs &amp; Summary'!$D$15=Lists!$E$3,INDEX('Residential Rooftop Details'!$A$30:$X$158,MATCH('Cash Flow'!$A5,'Residential Rooftop Details'!$A$30:$A$158,0),COLUMN(N$1)),IF('Inputs &amp; Summary'!$D$15=Lists!$E$4,INDEX('Commercial Rooftop Details'!$A$30:$V$158,MATCH('Cash Flow'!$A5,'Commercial Rooftop Details'!$A$30:$A$158,0),COLUMN(N$1)),INDEX('Ground-Mount Details'!$A$30:$V$158,MATCH('Cash Flow'!$A5,'Ground-Mount Details'!$A$30:$A$158,0),COLUMN(N$1))))</f>
        <v>1</v>
      </c>
      <c r="O5" s="239">
        <f>IF('Inputs &amp; Summary'!$D$15=Lists!$E$3,INDEX('Residential Rooftop Details'!$A$30:$X$158,MATCH('Cash Flow'!$A5,'Residential Rooftop Details'!$A$30:$A$158,0),COLUMN(O$1)),IF('Inputs &amp; Summary'!$D$15=Lists!$E$4,INDEX('Commercial Rooftop Details'!$A$30:$V$158,MATCH('Cash Flow'!$A5,'Commercial Rooftop Details'!$A$30:$A$158,0),COLUMN(O$1)),INDEX('Ground-Mount Details'!$A$30:$V$158,MATCH('Cash Flow'!$A5,'Ground-Mount Details'!$A$30:$A$158,0),COLUMN(O$1))))</f>
        <v>1</v>
      </c>
      <c r="P5" s="241">
        <f>IF('Inputs &amp; Summary'!$D$15=Lists!$E$3,INDEX('Residential Rooftop Details'!$A$30:$X$158,MATCH('Cash Flow'!$A5,'Residential Rooftop Details'!$A$30:$A$158,0),COLUMN(P$1)),IF('Inputs &amp; Summary'!$D$15=Lists!$E$4,INDEX('Commercial Rooftop Details'!$A$30:$V$158,MATCH('Cash Flow'!$A5,'Commercial Rooftop Details'!$A$30:$A$158,0),COLUMN(P$1)),INDEX('Ground-Mount Details'!$A$30:$V$158,MATCH('Cash Flow'!$A5,'Ground-Mount Details'!$A$30:$A$158,0),COLUMN(P$1))))</f>
        <v>0</v>
      </c>
      <c r="Q5" s="242">
        <f>IF('Inputs &amp; Summary'!$D$15=Lists!$E$3,INDEX('Residential Rooftop Details'!$A$30:$X$158,MATCH('Cash Flow'!$A5,'Residential Rooftop Details'!$A$30:$A$158,0),COLUMN(Q$1)),IF('Inputs &amp; Summary'!$D$15=Lists!$E$4,INDEX('Commercial Rooftop Details'!$A$30:$V$158,MATCH('Cash Flow'!$A5,'Commercial Rooftop Details'!$A$30:$A$158,0),COLUMN(Q$1)),INDEX('Ground-Mount Details'!$A$30:$V$158,MATCH('Cash Flow'!$A5,'Ground-Mount Details'!$A$30:$A$158,0),COLUMN(Q$1))))</f>
        <v>16.66346153846154</v>
      </c>
      <c r="R5" s="242">
        <f>IF('Inputs &amp; Summary'!$D$15=Lists!$E$3,INDEX('Residential Rooftop Details'!$A$30:$X$158,MATCH('Cash Flow'!$A5,'Residential Rooftop Details'!$A$30:$A$158,0),COLUMN(R$1)),IF('Inputs &amp; Summary'!$D$15=Lists!$E$4,INDEX('Commercial Rooftop Details'!$A$30:$V$158,MATCH('Cash Flow'!$A5,'Commercial Rooftop Details'!$A$30:$A$158,0),COLUMN(R$1)),INDEX('Ground-Mount Details'!$A$30:$V$158,MATCH('Cash Flow'!$A5,'Ground-Mount Details'!$A$30:$A$158,0),COLUMN(R$1))))</f>
        <v>0</v>
      </c>
      <c r="S5" s="243">
        <f>IF('Inputs &amp; Summary'!$D$15=Lists!$E$3,INDEX('Residential Rooftop Details'!$A$30:$X$158,MATCH('Cash Flow'!$A5,'Residential Rooftop Details'!$A$30:$A$158,0),COLUMN(S$1)),IF('Inputs &amp; Summary'!$D$15=Lists!$E$4,INDEX('Commercial Rooftop Details'!$A$30:$V$158,MATCH('Cash Flow'!$A5,'Commercial Rooftop Details'!$A$30:$A$158,0),COLUMN(S$1)),INDEX('Ground-Mount Details'!$A$30:$V$158,MATCH('Cash Flow'!$A5,'Ground-Mount Details'!$A$30:$A$158,0),COLUMN(S$1))))</f>
        <v>0</v>
      </c>
      <c r="T5" s="238">
        <f>IF('Inputs &amp; Summary'!$D$15=Lists!$E$3,INDEX('Residential Rooftop Details'!$A$30:$X$158,MATCH('Cash Flow'!$A5,'Residential Rooftop Details'!$A$30:$A$158,0),COLUMN(T$1)),IF('Inputs &amp; Summary'!$D$15=Lists!$E$4,INDEX('Commercial Rooftop Details'!$A$30:$V$158,MATCH('Cash Flow'!$A5,'Commercial Rooftop Details'!$A$30:$A$158,0),COLUMN(T$1)),INDEX('Ground-Mount Details'!$A$30:$V$158,MATCH('Cash Flow'!$A5,'Ground-Mount Details'!$A$30:$A$158,0),COLUMN(T$1))))</f>
        <v>0</v>
      </c>
      <c r="U5" s="244">
        <f>IF('Inputs &amp; Summary'!$D$15=Lists!$E$3,INDEX('Residential Rooftop Details'!$A$30:$X$158,MATCH('Cash Flow'!$A5,'Residential Rooftop Details'!$A$30:$A$158,0),COLUMN(U$1)),IF('Inputs &amp; Summary'!$D$15=Lists!$E$4,INDEX('Commercial Rooftop Details'!$A$30:$V$158,MATCH('Cash Flow'!$A5,'Commercial Rooftop Details'!$A$30:$A$158,0),COLUMN(U$1)),INDEX('Ground-Mount Details'!$A$30:$V$158,MATCH('Cash Flow'!$A5,'Ground-Mount Details'!$A$30:$A$158,0),COLUMN(U$1))))</f>
        <v>0</v>
      </c>
      <c r="V5" s="245">
        <f t="shared" si="0"/>
        <v>0</v>
      </c>
      <c r="W5" s="245">
        <f>NPV('Inputs &amp; Summary'!$D$6,Y5:BL5)</f>
        <v>0</v>
      </c>
      <c r="X5" s="246">
        <f t="shared" si="1"/>
        <v>0</v>
      </c>
      <c r="Y5" s="248">
        <f>$D5*IF(Y$1&gt;'Inputs &amp; Summary'!$D$5,0,IF(Y$1&gt;VLOOKUP($G5,Lists!$J$17:$K$21,2),IF($M5=Lists!$H$3,IF($K5&lt;1,(($S5/$K5)*((1+'Inputs &amp; Summary'!$D$7)^Y$1)),((INT(Y$1/$K5)-INT((Y$1-1)/$K5))*$S5*((1+'Inputs &amp; Summary'!$D$7)^Y$1))),(_xlfn.WEIBULL.DIST(Y$1,$L5,$K5,FALSE)*$S5*((1+'Inputs &amp; Summary'!$D$7)^Y$1))),IF($M5=Lists!$H$3,IF($K5&lt;1,((($R5*(1-$E5)+$Q5*(1-$F5))/$K5)*((1+'Inputs &amp; Summary'!$D$7)^Y$1)),((INT(Y$1/$K5)-INT((Y$1-1)/$K5))*($R5*(1-$E5)+$Q5*(1-$F5))*((1+'Inputs &amp; Summary'!$D$7)^Y$1))),((_xlfn.WEIBULL.DIST(Y$1,$L5,$K5,FALSE)*($R5*(1-$E5)+$Q5*(1-$F5))*((1+'Inputs &amp; Summary'!$D$7)^Y$1))))))</f>
        <v>0</v>
      </c>
      <c r="Z5" s="248">
        <f>$D5*IF(Z$1&gt;'Inputs &amp; Summary'!$D$5,0,IF(Z$1&gt;VLOOKUP($G5,Lists!$J$17:$K$21,2),IF($M5=Lists!$H$3,IF($K5&lt;1,(($S5/$K5)*((1+'Inputs &amp; Summary'!$D$7)^Z$1)),((INT(Z$1/$K5)-INT((Z$1-1)/$K5))*$S5*((1+'Inputs &amp; Summary'!$D$7)^Z$1))),(_xlfn.WEIBULL.DIST(Z$1,$L5,$K5,FALSE)*$S5*((1+'Inputs &amp; Summary'!$D$7)^Z$1))),IF($M5=Lists!$H$3,IF($K5&lt;1,((($R5*(1-$E5)+$Q5*(1-$F5))/$K5)*((1+'Inputs &amp; Summary'!$D$7)^Z$1)),((INT(Z$1/$K5)-INT((Z$1-1)/$K5))*($R5*(1-$E5)+$Q5*(1-$F5))*((1+'Inputs &amp; Summary'!$D$7)^Z$1))),((_xlfn.WEIBULL.DIST(Z$1,$L5,$K5,FALSE)*($R5*(1-$E5)+$Q5*(1-$F5))*((1+'Inputs &amp; Summary'!$D$7)^Z$1))))))</f>
        <v>0</v>
      </c>
      <c r="AA5" s="248">
        <f>$D5*IF(AA$1&gt;'Inputs &amp; Summary'!$D$5,0,IF(AA$1&gt;VLOOKUP($G5,Lists!$J$17:$K$21,2),IF($M5=Lists!$H$3,IF($K5&lt;1,(($S5/$K5)*((1+'Inputs &amp; Summary'!$D$7)^AA$1)),((INT(AA$1/$K5)-INT((AA$1-1)/$K5))*$S5*((1+'Inputs &amp; Summary'!$D$7)^AA$1))),(_xlfn.WEIBULL.DIST(AA$1,$L5,$K5,FALSE)*$S5*((1+'Inputs &amp; Summary'!$D$7)^AA$1))),IF($M5=Lists!$H$3,IF($K5&lt;1,((($R5*(1-$E5)+$Q5*(1-$F5))/$K5)*((1+'Inputs &amp; Summary'!$D$7)^AA$1)),((INT(AA$1/$K5)-INT((AA$1-1)/$K5))*($R5*(1-$E5)+$Q5*(1-$F5))*((1+'Inputs &amp; Summary'!$D$7)^AA$1))),((_xlfn.WEIBULL.DIST(AA$1,$L5,$K5,FALSE)*($R5*(1-$E5)+$Q5*(1-$F5))*((1+'Inputs &amp; Summary'!$D$7)^AA$1))))))</f>
        <v>0</v>
      </c>
      <c r="AB5" s="248">
        <f>$D5*IF(AB$1&gt;'Inputs &amp; Summary'!$D$5,0,IF(AB$1&gt;VLOOKUP($G5,Lists!$J$17:$K$21,2),IF($M5=Lists!$H$3,IF($K5&lt;1,(($S5/$K5)*((1+'Inputs &amp; Summary'!$D$7)^AB$1)),((INT(AB$1/$K5)-INT((AB$1-1)/$K5))*$S5*((1+'Inputs &amp; Summary'!$D$7)^AB$1))),(_xlfn.WEIBULL.DIST(AB$1,$L5,$K5,FALSE)*$S5*((1+'Inputs &amp; Summary'!$D$7)^AB$1))),IF($M5=Lists!$H$3,IF($K5&lt;1,((($R5*(1-$E5)+$Q5*(1-$F5))/$K5)*((1+'Inputs &amp; Summary'!$D$7)^AB$1)),((INT(AB$1/$K5)-INT((AB$1-1)/$K5))*($R5*(1-$E5)+$Q5*(1-$F5))*((1+'Inputs &amp; Summary'!$D$7)^AB$1))),((_xlfn.WEIBULL.DIST(AB$1,$L5,$K5,FALSE)*($R5*(1-$E5)+$Q5*(1-$F5))*((1+'Inputs &amp; Summary'!$D$7)^AB$1))))))</f>
        <v>0</v>
      </c>
      <c r="AC5" s="248">
        <f>$D5*IF(AC$1&gt;'Inputs &amp; Summary'!$D$5,0,IF(AC$1&gt;VLOOKUP($G5,Lists!$J$17:$K$21,2),IF($M5=Lists!$H$3,IF($K5&lt;1,(($S5/$K5)*((1+'Inputs &amp; Summary'!$D$7)^AC$1)),((INT(AC$1/$K5)-INT((AC$1-1)/$K5))*$S5*((1+'Inputs &amp; Summary'!$D$7)^AC$1))),(_xlfn.WEIBULL.DIST(AC$1,$L5,$K5,FALSE)*$S5*((1+'Inputs &amp; Summary'!$D$7)^AC$1))),IF($M5=Lists!$H$3,IF($K5&lt;1,((($R5*(1-$E5)+$Q5*(1-$F5))/$K5)*((1+'Inputs &amp; Summary'!$D$7)^AC$1)),((INT(AC$1/$K5)-INT((AC$1-1)/$K5))*($R5*(1-$E5)+$Q5*(1-$F5))*((1+'Inputs &amp; Summary'!$D$7)^AC$1))),((_xlfn.WEIBULL.DIST(AC$1,$L5,$K5,FALSE)*($R5*(1-$E5)+$Q5*(1-$F5))*((1+'Inputs &amp; Summary'!$D$7)^AC$1))))))</f>
        <v>0</v>
      </c>
      <c r="AD5" s="248">
        <f>$D5*IF(AD$1&gt;'Inputs &amp; Summary'!$D$5,0,IF(AD$1&gt;VLOOKUP($G5,Lists!$J$17:$K$21,2),IF($M5=Lists!$H$3,IF($K5&lt;1,(($S5/$K5)*((1+'Inputs &amp; Summary'!$D$7)^AD$1)),((INT(AD$1/$K5)-INT((AD$1-1)/$K5))*$S5*((1+'Inputs &amp; Summary'!$D$7)^AD$1))),(_xlfn.WEIBULL.DIST(AD$1,$L5,$K5,FALSE)*$S5*((1+'Inputs &amp; Summary'!$D$7)^AD$1))),IF($M5=Lists!$H$3,IF($K5&lt;1,((($R5*(1-$E5)+$Q5*(1-$F5))/$K5)*((1+'Inputs &amp; Summary'!$D$7)^AD$1)),((INT(AD$1/$K5)-INT((AD$1-1)/$K5))*($R5*(1-$E5)+$Q5*(1-$F5))*((1+'Inputs &amp; Summary'!$D$7)^AD$1))),((_xlfn.WEIBULL.DIST(AD$1,$L5,$K5,FALSE)*($R5*(1-$E5)+$Q5*(1-$F5))*((1+'Inputs &amp; Summary'!$D$7)^AD$1))))))</f>
        <v>0</v>
      </c>
      <c r="AE5" s="248">
        <f>$D5*IF(AE$1&gt;'Inputs &amp; Summary'!$D$5,0,IF(AE$1&gt;VLOOKUP($G5,Lists!$J$17:$K$21,2),IF($M5=Lists!$H$3,IF($K5&lt;1,(($S5/$K5)*((1+'Inputs &amp; Summary'!$D$7)^AE$1)),((INT(AE$1/$K5)-INT((AE$1-1)/$K5))*$S5*((1+'Inputs &amp; Summary'!$D$7)^AE$1))),(_xlfn.WEIBULL.DIST(AE$1,$L5,$K5,FALSE)*$S5*((1+'Inputs &amp; Summary'!$D$7)^AE$1))),IF($M5=Lists!$H$3,IF($K5&lt;1,((($R5*(1-$E5)+$Q5*(1-$F5))/$K5)*((1+'Inputs &amp; Summary'!$D$7)^AE$1)),((INT(AE$1/$K5)-INT((AE$1-1)/$K5))*($R5*(1-$E5)+$Q5*(1-$F5))*((1+'Inputs &amp; Summary'!$D$7)^AE$1))),((_xlfn.WEIBULL.DIST(AE$1,$L5,$K5,FALSE)*($R5*(1-$E5)+$Q5*(1-$F5))*((1+'Inputs &amp; Summary'!$D$7)^AE$1))))))</f>
        <v>0</v>
      </c>
      <c r="AF5" s="248">
        <f>$D5*IF(AF$1&gt;'Inputs &amp; Summary'!$D$5,0,IF(AF$1&gt;VLOOKUP($G5,Lists!$J$17:$K$21,2),IF($M5=Lists!$H$3,IF($K5&lt;1,(($S5/$K5)*((1+'Inputs &amp; Summary'!$D$7)^AF$1)),((INT(AF$1/$K5)-INT((AF$1-1)/$K5))*$S5*((1+'Inputs &amp; Summary'!$D$7)^AF$1))),(_xlfn.WEIBULL.DIST(AF$1,$L5,$K5,FALSE)*$S5*((1+'Inputs &amp; Summary'!$D$7)^AF$1))),IF($M5=Lists!$H$3,IF($K5&lt;1,((($R5*(1-$E5)+$Q5*(1-$F5))/$K5)*((1+'Inputs &amp; Summary'!$D$7)^AF$1)),((INT(AF$1/$K5)-INT((AF$1-1)/$K5))*($R5*(1-$E5)+$Q5*(1-$F5))*((1+'Inputs &amp; Summary'!$D$7)^AF$1))),((_xlfn.WEIBULL.DIST(AF$1,$L5,$K5,FALSE)*($R5*(1-$E5)+$Q5*(1-$F5))*((1+'Inputs &amp; Summary'!$D$7)^AF$1))))))</f>
        <v>0</v>
      </c>
      <c r="AG5" s="248">
        <f>$D5*IF(AG$1&gt;'Inputs &amp; Summary'!$D$5,0,IF(AG$1&gt;VLOOKUP($G5,Lists!$J$17:$K$21,2),IF($M5=Lists!$H$3,IF($K5&lt;1,(($S5/$K5)*((1+'Inputs &amp; Summary'!$D$7)^AG$1)),((INT(AG$1/$K5)-INT((AG$1-1)/$K5))*$S5*((1+'Inputs &amp; Summary'!$D$7)^AG$1))),(_xlfn.WEIBULL.DIST(AG$1,$L5,$K5,FALSE)*$S5*((1+'Inputs &amp; Summary'!$D$7)^AG$1))),IF($M5=Lists!$H$3,IF($K5&lt;1,((($R5*(1-$E5)+$Q5*(1-$F5))/$K5)*((1+'Inputs &amp; Summary'!$D$7)^AG$1)),((INT(AG$1/$K5)-INT((AG$1-1)/$K5))*($R5*(1-$E5)+$Q5*(1-$F5))*((1+'Inputs &amp; Summary'!$D$7)^AG$1))),((_xlfn.WEIBULL.DIST(AG$1,$L5,$K5,FALSE)*($R5*(1-$E5)+$Q5*(1-$F5))*((1+'Inputs &amp; Summary'!$D$7)^AG$1))))))</f>
        <v>0</v>
      </c>
      <c r="AH5" s="248">
        <f>$D5*IF(AH$1&gt;'Inputs &amp; Summary'!$D$5,0,IF(AH$1&gt;VLOOKUP($G5,Lists!$J$17:$K$21,2),IF($M5=Lists!$H$3,IF($K5&lt;1,(($S5/$K5)*((1+'Inputs &amp; Summary'!$D$7)^AH$1)),((INT(AH$1/$K5)-INT((AH$1-1)/$K5))*$S5*((1+'Inputs &amp; Summary'!$D$7)^AH$1))),(_xlfn.WEIBULL.DIST(AH$1,$L5,$K5,FALSE)*$S5*((1+'Inputs &amp; Summary'!$D$7)^AH$1))),IF($M5=Lists!$H$3,IF($K5&lt;1,((($R5*(1-$E5)+$Q5*(1-$F5))/$K5)*((1+'Inputs &amp; Summary'!$D$7)^AH$1)),((INT(AH$1/$K5)-INT((AH$1-1)/$K5))*($R5*(1-$E5)+$Q5*(1-$F5))*((1+'Inputs &amp; Summary'!$D$7)^AH$1))),((_xlfn.WEIBULL.DIST(AH$1,$L5,$K5,FALSE)*($R5*(1-$E5)+$Q5*(1-$F5))*((1+'Inputs &amp; Summary'!$D$7)^AH$1))))))</f>
        <v>0</v>
      </c>
      <c r="AI5" s="248">
        <f>$D5*IF(AI$1&gt;'Inputs &amp; Summary'!$D$5,0,IF(AI$1&gt;VLOOKUP($G5,Lists!$J$17:$K$21,2),IF($M5=Lists!$H$3,IF($K5&lt;1,(($S5/$K5)*((1+'Inputs &amp; Summary'!$D$7)^AI$1)),((INT(AI$1/$K5)-INT((AI$1-1)/$K5))*$S5*((1+'Inputs &amp; Summary'!$D$7)^AI$1))),(_xlfn.WEIBULL.DIST(AI$1,$L5,$K5,FALSE)*$S5*((1+'Inputs &amp; Summary'!$D$7)^AI$1))),IF($M5=Lists!$H$3,IF($K5&lt;1,((($R5*(1-$E5)+$Q5*(1-$F5))/$K5)*((1+'Inputs &amp; Summary'!$D$7)^AI$1)),((INT(AI$1/$K5)-INT((AI$1-1)/$K5))*($R5*(1-$E5)+$Q5*(1-$F5))*((1+'Inputs &amp; Summary'!$D$7)^AI$1))),((_xlfn.WEIBULL.DIST(AI$1,$L5,$K5,FALSE)*($R5*(1-$E5)+$Q5*(1-$F5))*((1+'Inputs &amp; Summary'!$D$7)^AI$1))))))</f>
        <v>0</v>
      </c>
      <c r="AJ5" s="248">
        <f>$D5*IF(AJ$1&gt;'Inputs &amp; Summary'!$D$5,0,IF(AJ$1&gt;VLOOKUP($G5,Lists!$J$17:$K$21,2),IF($M5=Lists!$H$3,IF($K5&lt;1,(($S5/$K5)*((1+'Inputs &amp; Summary'!$D$7)^AJ$1)),((INT(AJ$1/$K5)-INT((AJ$1-1)/$K5))*$S5*((1+'Inputs &amp; Summary'!$D$7)^AJ$1))),(_xlfn.WEIBULL.DIST(AJ$1,$L5,$K5,FALSE)*$S5*((1+'Inputs &amp; Summary'!$D$7)^AJ$1))),IF($M5=Lists!$H$3,IF($K5&lt;1,((($R5*(1-$E5)+$Q5*(1-$F5))/$K5)*((1+'Inputs &amp; Summary'!$D$7)^AJ$1)),((INT(AJ$1/$K5)-INT((AJ$1-1)/$K5))*($R5*(1-$E5)+$Q5*(1-$F5))*((1+'Inputs &amp; Summary'!$D$7)^AJ$1))),((_xlfn.WEIBULL.DIST(AJ$1,$L5,$K5,FALSE)*($R5*(1-$E5)+$Q5*(1-$F5))*((1+'Inputs &amp; Summary'!$D$7)^AJ$1))))))</f>
        <v>0</v>
      </c>
      <c r="AK5" s="248">
        <f>$D5*IF(AK$1&gt;'Inputs &amp; Summary'!$D$5,0,IF(AK$1&gt;VLOOKUP($G5,Lists!$J$17:$K$21,2),IF($M5=Lists!$H$3,IF($K5&lt;1,(($S5/$K5)*((1+'Inputs &amp; Summary'!$D$7)^AK$1)),((INT(AK$1/$K5)-INT((AK$1-1)/$K5))*$S5*((1+'Inputs &amp; Summary'!$D$7)^AK$1))),(_xlfn.WEIBULL.DIST(AK$1,$L5,$K5,FALSE)*$S5*((1+'Inputs &amp; Summary'!$D$7)^AK$1))),IF($M5=Lists!$H$3,IF($K5&lt;1,((($R5*(1-$E5)+$Q5*(1-$F5))/$K5)*((1+'Inputs &amp; Summary'!$D$7)^AK$1)),((INT(AK$1/$K5)-INT((AK$1-1)/$K5))*($R5*(1-$E5)+$Q5*(1-$F5))*((1+'Inputs &amp; Summary'!$D$7)^AK$1))),((_xlfn.WEIBULL.DIST(AK$1,$L5,$K5,FALSE)*($R5*(1-$E5)+$Q5*(1-$F5))*((1+'Inputs &amp; Summary'!$D$7)^AK$1))))))</f>
        <v>0</v>
      </c>
      <c r="AL5" s="248">
        <f>$D5*IF(AL$1&gt;'Inputs &amp; Summary'!$D$5,0,IF(AL$1&gt;VLOOKUP($G5,Lists!$J$17:$K$21,2),IF($M5=Lists!$H$3,IF($K5&lt;1,(($S5/$K5)*((1+'Inputs &amp; Summary'!$D$7)^AL$1)),((INT(AL$1/$K5)-INT((AL$1-1)/$K5))*$S5*((1+'Inputs &amp; Summary'!$D$7)^AL$1))),(_xlfn.WEIBULL.DIST(AL$1,$L5,$K5,FALSE)*$S5*((1+'Inputs &amp; Summary'!$D$7)^AL$1))),IF($M5=Lists!$H$3,IF($K5&lt;1,((($R5*(1-$E5)+$Q5*(1-$F5))/$K5)*((1+'Inputs &amp; Summary'!$D$7)^AL$1)),((INT(AL$1/$K5)-INT((AL$1-1)/$K5))*($R5*(1-$E5)+$Q5*(1-$F5))*((1+'Inputs &amp; Summary'!$D$7)^AL$1))),((_xlfn.WEIBULL.DIST(AL$1,$L5,$K5,FALSE)*($R5*(1-$E5)+$Q5*(1-$F5))*((1+'Inputs &amp; Summary'!$D$7)^AL$1))))))</f>
        <v>0</v>
      </c>
      <c r="AM5" s="248">
        <f>$D5*IF(AM$1&gt;'Inputs &amp; Summary'!$D$5,0,IF(AM$1&gt;VLOOKUP($G5,Lists!$J$17:$K$21,2),IF($M5=Lists!$H$3,IF($K5&lt;1,(($S5/$K5)*((1+'Inputs &amp; Summary'!$D$7)^AM$1)),((INT(AM$1/$K5)-INT((AM$1-1)/$K5))*$S5*((1+'Inputs &amp; Summary'!$D$7)^AM$1))),(_xlfn.WEIBULL.DIST(AM$1,$L5,$K5,FALSE)*$S5*((1+'Inputs &amp; Summary'!$D$7)^AM$1))),IF($M5=Lists!$H$3,IF($K5&lt;1,((($R5*(1-$E5)+$Q5*(1-$F5))/$K5)*((1+'Inputs &amp; Summary'!$D$7)^AM$1)),((INT(AM$1/$K5)-INT((AM$1-1)/$K5))*($R5*(1-$E5)+$Q5*(1-$F5))*((1+'Inputs &amp; Summary'!$D$7)^AM$1))),((_xlfn.WEIBULL.DIST(AM$1,$L5,$K5,FALSE)*($R5*(1-$E5)+$Q5*(1-$F5))*((1+'Inputs &amp; Summary'!$D$7)^AM$1))))))</f>
        <v>0</v>
      </c>
      <c r="AN5" s="248">
        <f>$D5*IF(AN$1&gt;'Inputs &amp; Summary'!$D$5,0,IF(AN$1&gt;VLOOKUP($G5,Lists!$J$17:$K$21,2),IF($M5=Lists!$H$3,IF($K5&lt;1,(($S5/$K5)*((1+'Inputs &amp; Summary'!$D$7)^AN$1)),((INT(AN$1/$K5)-INT((AN$1-1)/$K5))*$S5*((1+'Inputs &amp; Summary'!$D$7)^AN$1))),(_xlfn.WEIBULL.DIST(AN$1,$L5,$K5,FALSE)*$S5*((1+'Inputs &amp; Summary'!$D$7)^AN$1))),IF($M5=Lists!$H$3,IF($K5&lt;1,((($R5*(1-$E5)+$Q5*(1-$F5))/$K5)*((1+'Inputs &amp; Summary'!$D$7)^AN$1)),((INT(AN$1/$K5)-INT((AN$1-1)/$K5))*($R5*(1-$E5)+$Q5*(1-$F5))*((1+'Inputs &amp; Summary'!$D$7)^AN$1))),((_xlfn.WEIBULL.DIST(AN$1,$L5,$K5,FALSE)*($R5*(1-$E5)+$Q5*(1-$F5))*((1+'Inputs &amp; Summary'!$D$7)^AN$1))))))</f>
        <v>0</v>
      </c>
      <c r="AO5" s="248">
        <f>$D5*IF(AO$1&gt;'Inputs &amp; Summary'!$D$5,0,IF(AO$1&gt;VLOOKUP($G5,Lists!$J$17:$K$21,2),IF($M5=Lists!$H$3,IF($K5&lt;1,(($S5/$K5)*((1+'Inputs &amp; Summary'!$D$7)^AO$1)),((INT(AO$1/$K5)-INT((AO$1-1)/$K5))*$S5*((1+'Inputs &amp; Summary'!$D$7)^AO$1))),(_xlfn.WEIBULL.DIST(AO$1,$L5,$K5,FALSE)*$S5*((1+'Inputs &amp; Summary'!$D$7)^AO$1))),IF($M5=Lists!$H$3,IF($K5&lt;1,((($R5*(1-$E5)+$Q5*(1-$F5))/$K5)*((1+'Inputs &amp; Summary'!$D$7)^AO$1)),((INT(AO$1/$K5)-INT((AO$1-1)/$K5))*($R5*(1-$E5)+$Q5*(1-$F5))*((1+'Inputs &amp; Summary'!$D$7)^AO$1))),((_xlfn.WEIBULL.DIST(AO$1,$L5,$K5,FALSE)*($R5*(1-$E5)+$Q5*(1-$F5))*((1+'Inputs &amp; Summary'!$D$7)^AO$1))))))</f>
        <v>0</v>
      </c>
      <c r="AP5" s="248">
        <f>$D5*IF(AP$1&gt;'Inputs &amp; Summary'!$D$5,0,IF(AP$1&gt;VLOOKUP($G5,Lists!$J$17:$K$21,2),IF($M5=Lists!$H$3,IF($K5&lt;1,(($S5/$K5)*((1+'Inputs &amp; Summary'!$D$7)^AP$1)),((INT(AP$1/$K5)-INT((AP$1-1)/$K5))*$S5*((1+'Inputs &amp; Summary'!$D$7)^AP$1))),(_xlfn.WEIBULL.DIST(AP$1,$L5,$K5,FALSE)*$S5*((1+'Inputs &amp; Summary'!$D$7)^AP$1))),IF($M5=Lists!$H$3,IF($K5&lt;1,((($R5*(1-$E5)+$Q5*(1-$F5))/$K5)*((1+'Inputs &amp; Summary'!$D$7)^AP$1)),((INT(AP$1/$K5)-INT((AP$1-1)/$K5))*($R5*(1-$E5)+$Q5*(1-$F5))*((1+'Inputs &amp; Summary'!$D$7)^AP$1))),((_xlfn.WEIBULL.DIST(AP$1,$L5,$K5,FALSE)*($R5*(1-$E5)+$Q5*(1-$F5))*((1+'Inputs &amp; Summary'!$D$7)^AP$1))))))</f>
        <v>0</v>
      </c>
      <c r="AQ5" s="248">
        <f>$D5*IF(AQ$1&gt;'Inputs &amp; Summary'!$D$5,0,IF(AQ$1&gt;VLOOKUP($G5,Lists!$J$17:$K$21,2),IF($M5=Lists!$H$3,IF($K5&lt;1,(($S5/$K5)*((1+'Inputs &amp; Summary'!$D$7)^AQ$1)),((INT(AQ$1/$K5)-INT((AQ$1-1)/$K5))*$S5*((1+'Inputs &amp; Summary'!$D$7)^AQ$1))),(_xlfn.WEIBULL.DIST(AQ$1,$L5,$K5,FALSE)*$S5*((1+'Inputs &amp; Summary'!$D$7)^AQ$1))),IF($M5=Lists!$H$3,IF($K5&lt;1,((($R5*(1-$E5)+$Q5*(1-$F5))/$K5)*((1+'Inputs &amp; Summary'!$D$7)^AQ$1)),((INT(AQ$1/$K5)-INT((AQ$1-1)/$K5))*($R5*(1-$E5)+$Q5*(1-$F5))*((1+'Inputs &amp; Summary'!$D$7)^AQ$1))),((_xlfn.WEIBULL.DIST(AQ$1,$L5,$K5,FALSE)*($R5*(1-$E5)+$Q5*(1-$F5))*((1+'Inputs &amp; Summary'!$D$7)^AQ$1))))))</f>
        <v>0</v>
      </c>
      <c r="AR5" s="248">
        <f>$D5*IF(AR$1&gt;'Inputs &amp; Summary'!$D$5,0,IF(AR$1&gt;VLOOKUP($G5,Lists!$J$17:$K$21,2),IF($M5=Lists!$H$3,IF($K5&lt;1,(($S5/$K5)*((1+'Inputs &amp; Summary'!$D$7)^AR$1)),((INT(AR$1/$K5)-INT((AR$1-1)/$K5))*$S5*((1+'Inputs &amp; Summary'!$D$7)^AR$1))),(_xlfn.WEIBULL.DIST(AR$1,$L5,$K5,FALSE)*$S5*((1+'Inputs &amp; Summary'!$D$7)^AR$1))),IF($M5=Lists!$H$3,IF($K5&lt;1,((($R5*(1-$E5)+$Q5*(1-$F5))/$K5)*((1+'Inputs &amp; Summary'!$D$7)^AR$1)),((INT(AR$1/$K5)-INT((AR$1-1)/$K5))*($R5*(1-$E5)+$Q5*(1-$F5))*((1+'Inputs &amp; Summary'!$D$7)^AR$1))),((_xlfn.WEIBULL.DIST(AR$1,$L5,$K5,FALSE)*($R5*(1-$E5)+$Q5*(1-$F5))*((1+'Inputs &amp; Summary'!$D$7)^AR$1))))))</f>
        <v>0</v>
      </c>
      <c r="AS5" s="248">
        <f>$D5*IF(AS$1&gt;'Inputs &amp; Summary'!$D$5,0,IF(AS$1&gt;VLOOKUP($G5,Lists!$J$17:$K$21,2),IF($M5=Lists!$H$3,IF($K5&lt;1,(($S5/$K5)*((1+'Inputs &amp; Summary'!$D$7)^AS$1)),((INT(AS$1/$K5)-INT((AS$1-1)/$K5))*$S5*((1+'Inputs &amp; Summary'!$D$7)^AS$1))),(_xlfn.WEIBULL.DIST(AS$1,$L5,$K5,FALSE)*$S5*((1+'Inputs &amp; Summary'!$D$7)^AS$1))),IF($M5=Lists!$H$3,IF($K5&lt;1,((($R5*(1-$E5)+$Q5*(1-$F5))/$K5)*((1+'Inputs &amp; Summary'!$D$7)^AS$1)),((INT(AS$1/$K5)-INT((AS$1-1)/$K5))*($R5*(1-$E5)+$Q5*(1-$F5))*((1+'Inputs &amp; Summary'!$D$7)^AS$1))),((_xlfn.WEIBULL.DIST(AS$1,$L5,$K5,FALSE)*($R5*(1-$E5)+$Q5*(1-$F5))*((1+'Inputs &amp; Summary'!$D$7)^AS$1))))))</f>
        <v>0</v>
      </c>
      <c r="AT5" s="248">
        <f>$D5*IF(AT$1&gt;'Inputs &amp; Summary'!$D$5,0,IF(AT$1&gt;VLOOKUP($G5,Lists!$J$17:$K$21,2),IF($M5=Lists!$H$3,IF($K5&lt;1,(($S5/$K5)*((1+'Inputs &amp; Summary'!$D$7)^AT$1)),((INT(AT$1/$K5)-INT((AT$1-1)/$K5))*$S5*((1+'Inputs &amp; Summary'!$D$7)^AT$1))),(_xlfn.WEIBULL.DIST(AT$1,$L5,$K5,FALSE)*$S5*((1+'Inputs &amp; Summary'!$D$7)^AT$1))),IF($M5=Lists!$H$3,IF($K5&lt;1,((($R5*(1-$E5)+$Q5*(1-$F5))/$K5)*((1+'Inputs &amp; Summary'!$D$7)^AT$1)),((INT(AT$1/$K5)-INT((AT$1-1)/$K5))*($R5*(1-$E5)+$Q5*(1-$F5))*((1+'Inputs &amp; Summary'!$D$7)^AT$1))),((_xlfn.WEIBULL.DIST(AT$1,$L5,$K5,FALSE)*($R5*(1-$E5)+$Q5*(1-$F5))*((1+'Inputs &amp; Summary'!$D$7)^AT$1))))))</f>
        <v>0</v>
      </c>
      <c r="AU5" s="248">
        <f>$D5*IF(AU$1&gt;'Inputs &amp; Summary'!$D$5,0,IF(AU$1&gt;VLOOKUP($G5,Lists!$J$17:$K$21,2),IF($M5=Lists!$H$3,IF($K5&lt;1,(($S5/$K5)*((1+'Inputs &amp; Summary'!$D$7)^AU$1)),((INT(AU$1/$K5)-INT((AU$1-1)/$K5))*$S5*((1+'Inputs &amp; Summary'!$D$7)^AU$1))),(_xlfn.WEIBULL.DIST(AU$1,$L5,$K5,FALSE)*$S5*((1+'Inputs &amp; Summary'!$D$7)^AU$1))),IF($M5=Lists!$H$3,IF($K5&lt;1,((($R5*(1-$E5)+$Q5*(1-$F5))/$K5)*((1+'Inputs &amp; Summary'!$D$7)^AU$1)),((INT(AU$1/$K5)-INT((AU$1-1)/$K5))*($R5*(1-$E5)+$Q5*(1-$F5))*((1+'Inputs &amp; Summary'!$D$7)^AU$1))),((_xlfn.WEIBULL.DIST(AU$1,$L5,$K5,FALSE)*($R5*(1-$E5)+$Q5*(1-$F5))*((1+'Inputs &amp; Summary'!$D$7)^AU$1))))))</f>
        <v>0</v>
      </c>
      <c r="AV5" s="248">
        <f>$D5*IF(AV$1&gt;'Inputs &amp; Summary'!$D$5,0,IF(AV$1&gt;VLOOKUP($G5,Lists!$J$17:$K$21,2),IF($M5=Lists!$H$3,IF($K5&lt;1,(($S5/$K5)*((1+'Inputs &amp; Summary'!$D$7)^AV$1)),((INT(AV$1/$K5)-INT((AV$1-1)/$K5))*$S5*((1+'Inputs &amp; Summary'!$D$7)^AV$1))),(_xlfn.WEIBULL.DIST(AV$1,$L5,$K5,FALSE)*$S5*((1+'Inputs &amp; Summary'!$D$7)^AV$1))),IF($M5=Lists!$H$3,IF($K5&lt;1,((($R5*(1-$E5)+$Q5*(1-$F5))/$K5)*((1+'Inputs &amp; Summary'!$D$7)^AV$1)),((INT(AV$1/$K5)-INT((AV$1-1)/$K5))*($R5*(1-$E5)+$Q5*(1-$F5))*((1+'Inputs &amp; Summary'!$D$7)^AV$1))),((_xlfn.WEIBULL.DIST(AV$1,$L5,$K5,FALSE)*($R5*(1-$E5)+$Q5*(1-$F5))*((1+'Inputs &amp; Summary'!$D$7)^AV$1))))))</f>
        <v>0</v>
      </c>
      <c r="AW5" s="248">
        <f>$D5*IF(AW$1&gt;'Inputs &amp; Summary'!$D$5,0,IF(AW$1&gt;VLOOKUP($G5,Lists!$J$17:$K$21,2),IF($M5=Lists!$H$3,IF($K5&lt;1,(($S5/$K5)*((1+'Inputs &amp; Summary'!$D$7)^AW$1)),((INT(AW$1/$K5)-INT((AW$1-1)/$K5))*$S5*((1+'Inputs &amp; Summary'!$D$7)^AW$1))),(_xlfn.WEIBULL.DIST(AW$1,$L5,$K5,FALSE)*$S5*((1+'Inputs &amp; Summary'!$D$7)^AW$1))),IF($M5=Lists!$H$3,IF($K5&lt;1,((($R5*(1-$E5)+$Q5*(1-$F5))/$K5)*((1+'Inputs &amp; Summary'!$D$7)^AW$1)),((INT(AW$1/$K5)-INT((AW$1-1)/$K5))*($R5*(1-$E5)+$Q5*(1-$F5))*((1+'Inputs &amp; Summary'!$D$7)^AW$1))),((_xlfn.WEIBULL.DIST(AW$1,$L5,$K5,FALSE)*($R5*(1-$E5)+$Q5*(1-$F5))*((1+'Inputs &amp; Summary'!$D$7)^AW$1))))))</f>
        <v>0</v>
      </c>
      <c r="AX5" s="248">
        <f>$D5*IF(AX$1&gt;'Inputs &amp; Summary'!$D$5,0,IF(AX$1&gt;VLOOKUP($G5,Lists!$J$17:$K$21,2),IF($M5=Lists!$H$3,IF($K5&lt;1,(($S5/$K5)*((1+'Inputs &amp; Summary'!$D$7)^AX$1)),((INT(AX$1/$K5)-INT((AX$1-1)/$K5))*$S5*((1+'Inputs &amp; Summary'!$D$7)^AX$1))),(_xlfn.WEIBULL.DIST(AX$1,$L5,$K5,FALSE)*$S5*((1+'Inputs &amp; Summary'!$D$7)^AX$1))),IF($M5=Lists!$H$3,IF($K5&lt;1,((($R5*(1-$E5)+$Q5*(1-$F5))/$K5)*((1+'Inputs &amp; Summary'!$D$7)^AX$1)),((INT(AX$1/$K5)-INT((AX$1-1)/$K5))*($R5*(1-$E5)+$Q5*(1-$F5))*((1+'Inputs &amp; Summary'!$D$7)^AX$1))),((_xlfn.WEIBULL.DIST(AX$1,$L5,$K5,FALSE)*($R5*(1-$E5)+$Q5*(1-$F5))*((1+'Inputs &amp; Summary'!$D$7)^AX$1))))))</f>
        <v>0</v>
      </c>
      <c r="AY5" s="248">
        <f>$D5*IF(AY$1&gt;'Inputs &amp; Summary'!$D$5,0,IF(AY$1&gt;VLOOKUP($G5,Lists!$J$17:$K$21,2),IF($M5=Lists!$H$3,IF($K5&lt;1,(($S5/$K5)*((1+'Inputs &amp; Summary'!$D$7)^AY$1)),((INT(AY$1/$K5)-INT((AY$1-1)/$K5))*$S5*((1+'Inputs &amp; Summary'!$D$7)^AY$1))),(_xlfn.WEIBULL.DIST(AY$1,$L5,$K5,FALSE)*$S5*((1+'Inputs &amp; Summary'!$D$7)^AY$1))),IF($M5=Lists!$H$3,IF($K5&lt;1,((($R5*(1-$E5)+$Q5*(1-$F5))/$K5)*((1+'Inputs &amp; Summary'!$D$7)^AY$1)),((INT(AY$1/$K5)-INT((AY$1-1)/$K5))*($R5*(1-$E5)+$Q5*(1-$F5))*((1+'Inputs &amp; Summary'!$D$7)^AY$1))),((_xlfn.WEIBULL.DIST(AY$1,$L5,$K5,FALSE)*($R5*(1-$E5)+$Q5*(1-$F5))*((1+'Inputs &amp; Summary'!$D$7)^AY$1))))))</f>
        <v>0</v>
      </c>
      <c r="AZ5" s="248">
        <f>$D5*IF(AZ$1&gt;'Inputs &amp; Summary'!$D$5,0,IF(AZ$1&gt;VLOOKUP($G5,Lists!$J$17:$K$21,2),IF($M5=Lists!$H$3,IF($K5&lt;1,(($S5/$K5)*((1+'Inputs &amp; Summary'!$D$7)^AZ$1)),((INT(AZ$1/$K5)-INT((AZ$1-1)/$K5))*$S5*((1+'Inputs &amp; Summary'!$D$7)^AZ$1))),(_xlfn.WEIBULL.DIST(AZ$1,$L5,$K5,FALSE)*$S5*((1+'Inputs &amp; Summary'!$D$7)^AZ$1))),IF($M5=Lists!$H$3,IF($K5&lt;1,((($R5*(1-$E5)+$Q5*(1-$F5))/$K5)*((1+'Inputs &amp; Summary'!$D$7)^AZ$1)),((INT(AZ$1/$K5)-INT((AZ$1-1)/$K5))*($R5*(1-$E5)+$Q5*(1-$F5))*((1+'Inputs &amp; Summary'!$D$7)^AZ$1))),((_xlfn.WEIBULL.DIST(AZ$1,$L5,$K5,FALSE)*($R5*(1-$E5)+$Q5*(1-$F5))*((1+'Inputs &amp; Summary'!$D$7)^AZ$1))))))</f>
        <v>0</v>
      </c>
      <c r="BA5" s="248">
        <f>$D5*IF(BA$1&gt;'Inputs &amp; Summary'!$D$5,0,IF(BA$1&gt;VLOOKUP($G5,Lists!$J$17:$K$21,2),IF($M5=Lists!$H$3,IF($K5&lt;1,(($S5/$K5)*((1+'Inputs &amp; Summary'!$D$7)^BA$1)),((INT(BA$1/$K5)-INT((BA$1-1)/$K5))*$S5*((1+'Inputs &amp; Summary'!$D$7)^BA$1))),(_xlfn.WEIBULL.DIST(BA$1,$L5,$K5,FALSE)*$S5*((1+'Inputs &amp; Summary'!$D$7)^BA$1))),IF($M5=Lists!$H$3,IF($K5&lt;1,((($R5*(1-$E5)+$Q5*(1-$F5))/$K5)*((1+'Inputs &amp; Summary'!$D$7)^BA$1)),((INT(BA$1/$K5)-INT((BA$1-1)/$K5))*($R5*(1-$E5)+$Q5*(1-$F5))*((1+'Inputs &amp; Summary'!$D$7)^BA$1))),((_xlfn.WEIBULL.DIST(BA$1,$L5,$K5,FALSE)*($R5*(1-$E5)+$Q5*(1-$F5))*((1+'Inputs &amp; Summary'!$D$7)^BA$1))))))</f>
        <v>0</v>
      </c>
      <c r="BB5" s="248">
        <f>$D5*IF(BB$1&gt;'Inputs &amp; Summary'!$D$5,0,IF(BB$1&gt;VLOOKUP($G5,Lists!$J$17:$K$21,2),IF($M5=Lists!$H$3,IF($K5&lt;1,(($S5/$K5)*((1+'Inputs &amp; Summary'!$D$7)^BB$1)),((INT(BB$1/$K5)-INT((BB$1-1)/$K5))*$S5*((1+'Inputs &amp; Summary'!$D$7)^BB$1))),(_xlfn.WEIBULL.DIST(BB$1,$L5,$K5,FALSE)*$S5*((1+'Inputs &amp; Summary'!$D$7)^BB$1))),IF($M5=Lists!$H$3,IF($K5&lt;1,((($R5*(1-$E5)+$Q5*(1-$F5))/$K5)*((1+'Inputs &amp; Summary'!$D$7)^BB$1)),((INT(BB$1/$K5)-INT((BB$1-1)/$K5))*($R5*(1-$E5)+$Q5*(1-$F5))*((1+'Inputs &amp; Summary'!$D$7)^BB$1))),((_xlfn.WEIBULL.DIST(BB$1,$L5,$K5,FALSE)*($R5*(1-$E5)+$Q5*(1-$F5))*((1+'Inputs &amp; Summary'!$D$7)^BB$1))))))</f>
        <v>0</v>
      </c>
      <c r="BC5" s="248">
        <f>$D5*IF(BC$1&gt;'Inputs &amp; Summary'!$D$5,0,IF(BC$1&gt;VLOOKUP($G5,Lists!$J$17:$K$21,2),IF($M5=Lists!$H$3,IF($K5&lt;1,(($S5/$K5)*((1+'Inputs &amp; Summary'!$D$7)^BC$1)),((INT(BC$1/$K5)-INT((BC$1-1)/$K5))*$S5*((1+'Inputs &amp; Summary'!$D$7)^BC$1))),(_xlfn.WEIBULL.DIST(BC$1,$L5,$K5,FALSE)*$S5*((1+'Inputs &amp; Summary'!$D$7)^BC$1))),IF($M5=Lists!$H$3,IF($K5&lt;1,((($R5*(1-$E5)+$Q5*(1-$F5))/$K5)*((1+'Inputs &amp; Summary'!$D$7)^BC$1)),((INT(BC$1/$K5)-INT((BC$1-1)/$K5))*($R5*(1-$E5)+$Q5*(1-$F5))*((1+'Inputs &amp; Summary'!$D$7)^BC$1))),((_xlfn.WEIBULL.DIST(BC$1,$L5,$K5,FALSE)*($R5*(1-$E5)+$Q5*(1-$F5))*((1+'Inputs &amp; Summary'!$D$7)^BC$1))))))</f>
        <v>0</v>
      </c>
      <c r="BD5" s="248">
        <f>$D5*IF(BD$1&gt;'Inputs &amp; Summary'!$D$5,0,IF(BD$1&gt;VLOOKUP($G5,Lists!$J$17:$K$21,2),IF($M5=Lists!$H$3,IF($K5&lt;1,(($S5/$K5)*((1+'Inputs &amp; Summary'!$D$7)^BD$1)),((INT(BD$1/$K5)-INT((BD$1-1)/$K5))*$S5*((1+'Inputs &amp; Summary'!$D$7)^BD$1))),(_xlfn.WEIBULL.DIST(BD$1,$L5,$K5,FALSE)*$S5*((1+'Inputs &amp; Summary'!$D$7)^BD$1))),IF($M5=Lists!$H$3,IF($K5&lt;1,((($R5*(1-$E5)+$Q5*(1-$F5))/$K5)*((1+'Inputs &amp; Summary'!$D$7)^BD$1)),((INT(BD$1/$K5)-INT((BD$1-1)/$K5))*($R5*(1-$E5)+$Q5*(1-$F5))*((1+'Inputs &amp; Summary'!$D$7)^BD$1))),((_xlfn.WEIBULL.DIST(BD$1,$L5,$K5,FALSE)*($R5*(1-$E5)+$Q5*(1-$F5))*((1+'Inputs &amp; Summary'!$D$7)^BD$1))))))</f>
        <v>0</v>
      </c>
      <c r="BE5" s="248">
        <f>$D5*IF(BE$1&gt;'Inputs &amp; Summary'!$D$5,0,IF(BE$1&gt;VLOOKUP($G5,Lists!$J$17:$K$21,2),IF($M5=Lists!$H$3,IF($K5&lt;1,(($S5/$K5)*((1+'Inputs &amp; Summary'!$D$7)^BE$1)),((INT(BE$1/$K5)-INT((BE$1-1)/$K5))*$S5*((1+'Inputs &amp; Summary'!$D$7)^BE$1))),(_xlfn.WEIBULL.DIST(BE$1,$L5,$K5,FALSE)*$S5*((1+'Inputs &amp; Summary'!$D$7)^BE$1))),IF($M5=Lists!$H$3,IF($K5&lt;1,((($R5*(1-$E5)+$Q5*(1-$F5))/$K5)*((1+'Inputs &amp; Summary'!$D$7)^BE$1)),((INT(BE$1/$K5)-INT((BE$1-1)/$K5))*($R5*(1-$E5)+$Q5*(1-$F5))*((1+'Inputs &amp; Summary'!$D$7)^BE$1))),((_xlfn.WEIBULL.DIST(BE$1,$L5,$K5,FALSE)*($R5*(1-$E5)+$Q5*(1-$F5))*((1+'Inputs &amp; Summary'!$D$7)^BE$1))))))</f>
        <v>0</v>
      </c>
      <c r="BF5" s="248">
        <f>$D5*IF(BF$1&gt;'Inputs &amp; Summary'!$D$5,0,IF(BF$1&gt;VLOOKUP($G5,Lists!$J$17:$K$21,2),IF($M5=Lists!$H$3,IF($K5&lt;1,(($S5/$K5)*((1+'Inputs &amp; Summary'!$D$7)^BF$1)),((INT(BF$1/$K5)-INT((BF$1-1)/$K5))*$S5*((1+'Inputs &amp; Summary'!$D$7)^BF$1))),(_xlfn.WEIBULL.DIST(BF$1,$L5,$K5,FALSE)*$S5*((1+'Inputs &amp; Summary'!$D$7)^BF$1))),IF($M5=Lists!$H$3,IF($K5&lt;1,((($R5*(1-$E5)+$Q5*(1-$F5))/$K5)*((1+'Inputs &amp; Summary'!$D$7)^BF$1)),((INT(BF$1/$K5)-INT((BF$1-1)/$K5))*($R5*(1-$E5)+$Q5*(1-$F5))*((1+'Inputs &amp; Summary'!$D$7)^BF$1))),((_xlfn.WEIBULL.DIST(BF$1,$L5,$K5,FALSE)*($R5*(1-$E5)+$Q5*(1-$F5))*((1+'Inputs &amp; Summary'!$D$7)^BF$1))))))</f>
        <v>0</v>
      </c>
      <c r="BG5" s="248">
        <f>$D5*IF(BG$1&gt;'Inputs &amp; Summary'!$D$5,0,IF(BG$1&gt;VLOOKUP($G5,Lists!$J$17:$K$21,2),IF($M5=Lists!$H$3,IF($K5&lt;1,(($S5/$K5)*((1+'Inputs &amp; Summary'!$D$7)^BG$1)),((INT(BG$1/$K5)-INT((BG$1-1)/$K5))*$S5*((1+'Inputs &amp; Summary'!$D$7)^BG$1))),(_xlfn.WEIBULL.DIST(BG$1,$L5,$K5,FALSE)*$S5*((1+'Inputs &amp; Summary'!$D$7)^BG$1))),IF($M5=Lists!$H$3,IF($K5&lt;1,((($R5*(1-$E5)+$Q5*(1-$F5))/$K5)*((1+'Inputs &amp; Summary'!$D$7)^BG$1)),((INT(BG$1/$K5)-INT((BG$1-1)/$K5))*($R5*(1-$E5)+$Q5*(1-$F5))*((1+'Inputs &amp; Summary'!$D$7)^BG$1))),((_xlfn.WEIBULL.DIST(BG$1,$L5,$K5,FALSE)*($R5*(1-$E5)+$Q5*(1-$F5))*((1+'Inputs &amp; Summary'!$D$7)^BG$1))))))</f>
        <v>0</v>
      </c>
      <c r="BH5" s="248">
        <f>$D5*IF(BH$1&gt;'Inputs &amp; Summary'!$D$5,0,IF(BH$1&gt;VLOOKUP($G5,Lists!$J$17:$K$21,2),IF($M5=Lists!$H$3,IF($K5&lt;1,(($S5/$K5)*((1+'Inputs &amp; Summary'!$D$7)^BH$1)),((INT(BH$1/$K5)-INT((BH$1-1)/$K5))*$S5*((1+'Inputs &amp; Summary'!$D$7)^BH$1))),(_xlfn.WEIBULL.DIST(BH$1,$L5,$K5,FALSE)*$S5*((1+'Inputs &amp; Summary'!$D$7)^BH$1))),IF($M5=Lists!$H$3,IF($K5&lt;1,((($R5*(1-$E5)+$Q5*(1-$F5))/$K5)*((1+'Inputs &amp; Summary'!$D$7)^BH$1)),((INT(BH$1/$K5)-INT((BH$1-1)/$K5))*($R5*(1-$E5)+$Q5*(1-$F5))*((1+'Inputs &amp; Summary'!$D$7)^BH$1))),((_xlfn.WEIBULL.DIST(BH$1,$L5,$K5,FALSE)*($R5*(1-$E5)+$Q5*(1-$F5))*((1+'Inputs &amp; Summary'!$D$7)^BH$1))))))</f>
        <v>0</v>
      </c>
      <c r="BI5" s="248">
        <f>$D5*IF(BI$1&gt;'Inputs &amp; Summary'!$D$5,0,IF(BI$1&gt;VLOOKUP($G5,Lists!$J$17:$K$21,2),IF($M5=Lists!$H$3,IF($K5&lt;1,(($S5/$K5)*((1+'Inputs &amp; Summary'!$D$7)^BI$1)),((INT(BI$1/$K5)-INT((BI$1-1)/$K5))*$S5*((1+'Inputs &amp; Summary'!$D$7)^BI$1))),(_xlfn.WEIBULL.DIST(BI$1,$L5,$K5,FALSE)*$S5*((1+'Inputs &amp; Summary'!$D$7)^BI$1))),IF($M5=Lists!$H$3,IF($K5&lt;1,((($R5*(1-$E5)+$Q5*(1-$F5))/$K5)*((1+'Inputs &amp; Summary'!$D$7)^BI$1)),((INT(BI$1/$K5)-INT((BI$1-1)/$K5))*($R5*(1-$E5)+$Q5*(1-$F5))*((1+'Inputs &amp; Summary'!$D$7)^BI$1))),((_xlfn.WEIBULL.DIST(BI$1,$L5,$K5,FALSE)*($R5*(1-$E5)+$Q5*(1-$F5))*((1+'Inputs &amp; Summary'!$D$7)^BI$1))))))</f>
        <v>0</v>
      </c>
      <c r="BJ5" s="248">
        <f>$D5*IF(BJ$1&gt;'Inputs &amp; Summary'!$D$5,0,IF(BJ$1&gt;VLOOKUP($G5,Lists!$J$17:$K$21,2),IF($M5=Lists!$H$3,IF($K5&lt;1,(($S5/$K5)*((1+'Inputs &amp; Summary'!$D$7)^BJ$1)),((INT(BJ$1/$K5)-INT((BJ$1-1)/$K5))*$S5*((1+'Inputs &amp; Summary'!$D$7)^BJ$1))),(_xlfn.WEIBULL.DIST(BJ$1,$L5,$K5,FALSE)*$S5*((1+'Inputs &amp; Summary'!$D$7)^BJ$1))),IF($M5=Lists!$H$3,IF($K5&lt;1,((($R5*(1-$E5)+$Q5*(1-$F5))/$K5)*((1+'Inputs &amp; Summary'!$D$7)^BJ$1)),((INT(BJ$1/$K5)-INT((BJ$1-1)/$K5))*($R5*(1-$E5)+$Q5*(1-$F5))*((1+'Inputs &amp; Summary'!$D$7)^BJ$1))),((_xlfn.WEIBULL.DIST(BJ$1,$L5,$K5,FALSE)*($R5*(1-$E5)+$Q5*(1-$F5))*((1+'Inputs &amp; Summary'!$D$7)^BJ$1))))))</f>
        <v>0</v>
      </c>
      <c r="BK5" s="248">
        <f>$D5*IF(BK$1&gt;'Inputs &amp; Summary'!$D$5,0,IF(BK$1&gt;VLOOKUP($G5,Lists!$J$17:$K$21,2),IF($M5=Lists!$H$3,IF($K5&lt;1,(($S5/$K5)*((1+'Inputs &amp; Summary'!$D$7)^BK$1)),((INT(BK$1/$K5)-INT((BK$1-1)/$K5))*$S5*((1+'Inputs &amp; Summary'!$D$7)^BK$1))),(_xlfn.WEIBULL.DIST(BK$1,$L5,$K5,FALSE)*$S5*((1+'Inputs &amp; Summary'!$D$7)^BK$1))),IF($M5=Lists!$H$3,IF($K5&lt;1,((($R5*(1-$E5)+$Q5*(1-$F5))/$K5)*((1+'Inputs &amp; Summary'!$D$7)^BK$1)),((INT(BK$1/$K5)-INT((BK$1-1)/$K5))*($R5*(1-$E5)+$Q5*(1-$F5))*((1+'Inputs &amp; Summary'!$D$7)^BK$1))),((_xlfn.WEIBULL.DIST(BK$1,$L5,$K5,FALSE)*($R5*(1-$E5)+$Q5*(1-$F5))*((1+'Inputs &amp; Summary'!$D$7)^BK$1))))))</f>
        <v>0</v>
      </c>
      <c r="BL5" s="248">
        <f>$D5*IF(BL$1&gt;'Inputs &amp; Summary'!$D$5,0,IF(BL$1&gt;VLOOKUP($G5,Lists!$J$17:$K$21,2),IF($M5=Lists!$H$3,IF($K5&lt;1,(($S5/$K5)*((1+'Inputs &amp; Summary'!$D$7)^BL$1)),((INT(BL$1/$K5)-INT((BL$1-1)/$K5))*$S5*((1+'Inputs &amp; Summary'!$D$7)^BL$1))),(_xlfn.WEIBULL.DIST(BL$1,$L5,$K5,FALSE)*$S5*((1+'Inputs &amp; Summary'!$D$7)^BL$1))),IF($M5=Lists!$H$3,IF($K5&lt;1,((($R5*(1-$E5)+$Q5*(1-$F5))/$K5)*((1+'Inputs &amp; Summary'!$D$7)^BL$1)),((INT(BL$1/$K5)-INT((BL$1-1)/$K5))*($R5*(1-$E5)+$Q5*(1-$F5))*((1+'Inputs &amp; Summary'!$D$7)^BL$1))),((_xlfn.WEIBULL.DIST(BL$1,$L5,$K5,FALSE)*($R5*(1-$E5)+$Q5*(1-$F5))*((1+'Inputs &amp; Summary'!$D$7)^BL$1))))))</f>
        <v>0</v>
      </c>
    </row>
    <row r="6" spans="1:64" x14ac:dyDescent="0.3">
      <c r="A6" s="236" t="s">
        <v>172</v>
      </c>
      <c r="B6" s="117" t="str">
        <f>IF('Inputs &amp; Summary'!$D$15=Lists!$E$3,INDEX('Residential Rooftop Details'!$A$30:$X$158,MATCH('Cash Flow'!$A6,'Residential Rooftop Details'!$A$30:$A$158,0),COLUMN(B$1)),IF('Inputs &amp; Summary'!$D$15=Lists!$E$4,INDEX('Commercial Rooftop Details'!$A$30:$V$158,MATCH('Cash Flow'!$A6,'Commercial Rooftop Details'!$A$30:$A$158,0),COLUMN(B$1)),INDEX('Ground-Mount Details'!$A$30:$V$158,MATCH('Cash Flow'!$A6,'Ground-Mount Details'!$A$30:$A$158,0),COLUMN(B$1))))</f>
        <v>Administration</v>
      </c>
      <c r="C6" s="117" t="str">
        <f>IF('Inputs &amp; Summary'!$D$15=Lists!$E$3,INDEX('Residential Rooftop Details'!$A$30:$X$158,MATCH('Cash Flow'!$A6,'Residential Rooftop Details'!$A$30:$A$158,0),COLUMN(C$1)),IF('Inputs &amp; Summary'!$D$15=Lists!$E$4,INDEX('Commercial Rooftop Details'!$A$30:$V$158,MATCH('Cash Flow'!$A6,'Commercial Rooftop Details'!$A$30:$A$158,0),COLUMN(C$1)),INDEX('Ground-Mount Details'!$A$30:$V$158,MATCH('Cash Flow'!$A6,'Ground-Mount Details'!$A$30:$A$158,0),COLUMN(C$1))))</f>
        <v>Documents</v>
      </c>
      <c r="D6" s="117">
        <f>IF('Inputs &amp; Summary'!$D$15=Lists!$E$3,INDEX('Residential Rooftop Details'!$A$30:$X$158,MATCH('Cash Flow'!$A6,'Residential Rooftop Details'!$A$30:$A$158,0),COLUMN(D$1)),IF('Inputs &amp; Summary'!$D$15=Lists!$E$4,INDEX('Commercial Rooftop Details'!$A$30:$V$158,MATCH('Cash Flow'!$A6,'Commercial Rooftop Details'!$A$30:$A$158,0),COLUMN(D$1)),INDEX('Ground-Mount Details'!$A$30:$V$158,MATCH('Cash Flow'!$A6,'Ground-Mount Details'!$A$30:$A$158,0),COLUMN(D$1))))</f>
        <v>1</v>
      </c>
      <c r="E6" s="117">
        <f>IF('Inputs &amp; Summary'!$D$15=Lists!$E$3,INDEX('Residential Rooftop Details'!$A$30:$X$158,MATCH('Cash Flow'!$A6,'Residential Rooftop Details'!$A$30:$A$158,0),COLUMN(E$1)),IF('Inputs &amp; Summary'!$D$15=Lists!$E$4,INDEX('Commercial Rooftop Details'!$A$30:$V$158,MATCH('Cash Flow'!$A6,'Commercial Rooftop Details'!$A$30:$A$158,0),COLUMN(E$1)),INDEX('Ground-Mount Details'!$A$30:$V$158,MATCH('Cash Flow'!$A6,'Ground-Mount Details'!$A$30:$A$158,0),COLUMN(E$1))))</f>
        <v>0</v>
      </c>
      <c r="F6" s="117">
        <f>IF('Inputs &amp; Summary'!$D$15=Lists!$E$3,INDEX('Residential Rooftop Details'!$A$30:$X$158,MATCH('Cash Flow'!$A6,'Residential Rooftop Details'!$A$30:$A$158,0),COLUMN(F$1)),IF('Inputs &amp; Summary'!$D$15=Lists!$E$4,INDEX('Commercial Rooftop Details'!$A$30:$V$158,MATCH('Cash Flow'!$A6,'Commercial Rooftop Details'!$A$30:$A$158,0),COLUMN(F$1)),INDEX('Ground-Mount Details'!$A$30:$V$158,MATCH('Cash Flow'!$A6,'Ground-Mount Details'!$A$30:$A$158,0),COLUMN(F$1))))</f>
        <v>0</v>
      </c>
      <c r="G6" s="237" t="str">
        <f>IF('Inputs &amp; Summary'!$D$15=Lists!$E$3,INDEX('Residential Rooftop Details'!$A$30:$X$158,MATCH('Cash Flow'!$A6,'Residential Rooftop Details'!$A$30:$A$158,0),COLUMN(G$1)),IF('Inputs &amp; Summary'!$D$15=Lists!$E$4,INDEX('Commercial Rooftop Details'!$A$30:$V$158,MATCH('Cash Flow'!$A6,'Commercial Rooftop Details'!$A$30:$A$158,0),COLUMN(G$1)),INDEX('Ground-Mount Details'!$A$30:$V$158,MATCH('Cash Flow'!$A6,'Ground-Mount Details'!$A$30:$A$158,0),COLUMN(G$1))))</f>
        <v>N/A</v>
      </c>
      <c r="H6" s="237">
        <f>IF('Inputs &amp; Summary'!$D$15=Lists!$E$3,INDEX('Residential Rooftop Details'!$A$30:$X$158,MATCH('Cash Flow'!$A6,'Residential Rooftop Details'!$A$30:$A$158,0),COLUMN(H$1)),IF('Inputs &amp; Summary'!$D$15=Lists!$E$4,INDEX('Commercial Rooftop Details'!$A$30:$V$158,MATCH('Cash Flow'!$A6,'Commercial Rooftop Details'!$A$30:$A$158,0),COLUMN(H$1)),INDEX('Ground-Mount Details'!$A$30:$V$158,MATCH('Cash Flow'!$A6,'Ground-Mount Details'!$A$30:$A$158,0),COLUMN(H$1))))</f>
        <v>0</v>
      </c>
      <c r="I6" s="237" t="str">
        <f>IF('Inputs &amp; Summary'!$D$15=Lists!$E$3,INDEX('Residential Rooftop Details'!$A$30:$X$158,MATCH('Cash Flow'!$A6,'Residential Rooftop Details'!$A$30:$A$158,0),COLUMN(I$1)),IF('Inputs &amp; Summary'!$D$15=Lists!$E$4,INDEX('Commercial Rooftop Details'!$A$30:$V$158,MATCH('Cash Flow'!$A6,'Commercial Rooftop Details'!$A$30:$A$158,0),COLUMN(I$1)),INDEX('Ground-Mount Details'!$A$30:$V$158,MATCH('Cash Flow'!$A6,'Ground-Mount Details'!$A$30:$A$158,0),COLUMN(I$1))))</f>
        <v>Administrator</v>
      </c>
      <c r="J6" s="238">
        <f>IF('Inputs &amp; Summary'!$D$15=Lists!$E$3,INDEX('Residential Rooftop Details'!$A$30:$X$158,MATCH('Cash Flow'!$A6,'Residential Rooftop Details'!$A$30:$A$158,0),COLUMN(J$1)),IF('Inputs &amp; Summary'!$D$15=Lists!$E$4,INDEX('Commercial Rooftop Details'!$A$30:$V$158,MATCH('Cash Flow'!$A6,'Commercial Rooftop Details'!$A$30:$A$158,0),COLUMN(J$1)),INDEX('Ground-Mount Details'!$A$30:$V$158,MATCH('Cash Flow'!$A6,'Ground-Mount Details'!$A$30:$A$158,0),COLUMN(J$1))))</f>
        <v>16.66346153846154</v>
      </c>
      <c r="K6" s="239">
        <f>IF('Inputs &amp; Summary'!$D$15=Lists!$E$3,INDEX('Residential Rooftop Details'!$A$30:$X$158,MATCH('Cash Flow'!$A6,'Residential Rooftop Details'!$A$30:$A$158,0),COLUMN(K$1)),IF('Inputs &amp; Summary'!$D$15=Lists!$E$4,INDEX('Commercial Rooftop Details'!$A$30:$V$158,MATCH('Cash Flow'!$A6,'Commercial Rooftop Details'!$A$30:$A$158,0),COLUMN(K$1)),INDEX('Ground-Mount Details'!$A$30:$V$158,MATCH('Cash Flow'!$A6,'Ground-Mount Details'!$A$30:$A$158,0),COLUMN(K$1))))</f>
        <v>0.08</v>
      </c>
      <c r="L6" s="239">
        <f>IF('Inputs &amp; Summary'!$D$15=Lists!$E$3,INDEX('Residential Rooftop Details'!$A$30:$X$158,MATCH('Cash Flow'!$A6,'Residential Rooftop Details'!$A$30:$A$158,0),COLUMN(L$1)),IF('Inputs &amp; Summary'!$D$15=Lists!$E$4,INDEX('Commercial Rooftop Details'!$A$30:$V$158,MATCH('Cash Flow'!$A6,'Commercial Rooftop Details'!$A$30:$A$158,0),COLUMN(L$1)),INDEX('Ground-Mount Details'!$A$30:$V$158,MATCH('Cash Flow'!$A6,'Ground-Mount Details'!$A$30:$A$158,0),COLUMN(L$1))))</f>
        <v>1</v>
      </c>
      <c r="M6" s="238" t="str">
        <f>IF('Inputs &amp; Summary'!$D$15=Lists!$E$3,INDEX('Residential Rooftop Details'!$A$30:$X$158,MATCH('Cash Flow'!$A6,'Residential Rooftop Details'!$A$30:$A$158,0),COLUMN(M$1)),IF('Inputs &amp; Summary'!$D$15=Lists!$E$4,INDEX('Commercial Rooftop Details'!$A$30:$V$158,MATCH('Cash Flow'!$A6,'Commercial Rooftop Details'!$A$30:$A$158,0),COLUMN(M$1)),INDEX('Ground-Mount Details'!$A$30:$V$158,MATCH('Cash Flow'!$A6,'Ground-Mount Details'!$A$30:$A$158,0),COLUMN(M$1))))</f>
        <v>interval</v>
      </c>
      <c r="N6" s="240">
        <f>IF('Inputs &amp; Summary'!$D$15=Lists!$E$3,INDEX('Residential Rooftop Details'!$A$30:$X$158,MATCH('Cash Flow'!$A6,'Residential Rooftop Details'!$A$30:$A$158,0),COLUMN(N$1)),IF('Inputs &amp; Summary'!$D$15=Lists!$E$4,INDEX('Commercial Rooftop Details'!$A$30:$V$158,MATCH('Cash Flow'!$A6,'Commercial Rooftop Details'!$A$30:$A$158,0),COLUMN(N$1)),INDEX('Ground-Mount Details'!$A$30:$V$158,MATCH('Cash Flow'!$A6,'Ground-Mount Details'!$A$30:$A$158,0),COLUMN(N$1))))</f>
        <v>1</v>
      </c>
      <c r="O6" s="239">
        <f>IF('Inputs &amp; Summary'!$D$15=Lists!$E$3,INDEX('Residential Rooftop Details'!$A$30:$X$158,MATCH('Cash Flow'!$A6,'Residential Rooftop Details'!$A$30:$A$158,0),COLUMN(O$1)),IF('Inputs &amp; Summary'!$D$15=Lists!$E$4,INDEX('Commercial Rooftop Details'!$A$30:$V$158,MATCH('Cash Flow'!$A6,'Commercial Rooftop Details'!$A$30:$A$158,0),COLUMN(O$1)),INDEX('Ground-Mount Details'!$A$30:$V$158,MATCH('Cash Flow'!$A6,'Ground-Mount Details'!$A$30:$A$158,0),COLUMN(O$1))))</f>
        <v>1</v>
      </c>
      <c r="P6" s="241">
        <f>IF('Inputs &amp; Summary'!$D$15=Lists!$E$3,INDEX('Residential Rooftop Details'!$A$30:$X$158,MATCH('Cash Flow'!$A6,'Residential Rooftop Details'!$A$30:$A$158,0),COLUMN(P$1)),IF('Inputs &amp; Summary'!$D$15=Lists!$E$4,INDEX('Commercial Rooftop Details'!$A$30:$V$158,MATCH('Cash Flow'!$A6,'Commercial Rooftop Details'!$A$30:$A$158,0),COLUMN(P$1)),INDEX('Ground-Mount Details'!$A$30:$V$158,MATCH('Cash Flow'!$A6,'Ground-Mount Details'!$A$30:$A$158,0),COLUMN(P$1))))</f>
        <v>0</v>
      </c>
      <c r="Q6" s="242">
        <f>IF('Inputs &amp; Summary'!$D$15=Lists!$E$3,INDEX('Residential Rooftop Details'!$A$30:$X$158,MATCH('Cash Flow'!$A6,'Residential Rooftop Details'!$A$30:$A$158,0),COLUMN(Q$1)),IF('Inputs &amp; Summary'!$D$15=Lists!$E$4,INDEX('Commercial Rooftop Details'!$A$30:$V$158,MATCH('Cash Flow'!$A6,'Commercial Rooftop Details'!$A$30:$A$158,0),COLUMN(Q$1)),INDEX('Ground-Mount Details'!$A$30:$V$158,MATCH('Cash Flow'!$A6,'Ground-Mount Details'!$A$30:$A$158,0),COLUMN(Q$1))))</f>
        <v>16.66346153846154</v>
      </c>
      <c r="R6" s="242">
        <f>IF('Inputs &amp; Summary'!$D$15=Lists!$E$3,INDEX('Residential Rooftop Details'!$A$30:$X$158,MATCH('Cash Flow'!$A6,'Residential Rooftop Details'!$A$30:$A$158,0),COLUMN(R$1)),IF('Inputs &amp; Summary'!$D$15=Lists!$E$4,INDEX('Commercial Rooftop Details'!$A$30:$V$158,MATCH('Cash Flow'!$A6,'Commercial Rooftop Details'!$A$30:$A$158,0),COLUMN(R$1)),INDEX('Ground-Mount Details'!$A$30:$V$158,MATCH('Cash Flow'!$A6,'Ground-Mount Details'!$A$30:$A$158,0),COLUMN(R$1))))</f>
        <v>0</v>
      </c>
      <c r="S6" s="243">
        <f>IF('Inputs &amp; Summary'!$D$15=Lists!$E$3,INDEX('Residential Rooftop Details'!$A$30:$X$158,MATCH('Cash Flow'!$A6,'Residential Rooftop Details'!$A$30:$A$158,0),COLUMN(S$1)),IF('Inputs &amp; Summary'!$D$15=Lists!$E$4,INDEX('Commercial Rooftop Details'!$A$30:$V$158,MATCH('Cash Flow'!$A6,'Commercial Rooftop Details'!$A$30:$A$158,0),COLUMN(S$1)),INDEX('Ground-Mount Details'!$A$30:$V$158,MATCH('Cash Flow'!$A6,'Ground-Mount Details'!$A$30:$A$158,0),COLUMN(S$1))))</f>
        <v>16.66346153846154</v>
      </c>
      <c r="T6" s="238">
        <f>IF('Inputs &amp; Summary'!$D$15=Lists!$E$3,INDEX('Residential Rooftop Details'!$A$30:$X$158,MATCH('Cash Flow'!$A6,'Residential Rooftop Details'!$A$30:$A$158,0),COLUMN(T$1)),IF('Inputs &amp; Summary'!$D$15=Lists!$E$4,INDEX('Commercial Rooftop Details'!$A$30:$V$158,MATCH('Cash Flow'!$A6,'Commercial Rooftop Details'!$A$30:$A$158,0),COLUMN(T$1)),INDEX('Ground-Mount Details'!$A$30:$V$158,MATCH('Cash Flow'!$A6,'Ground-Mount Details'!$A$30:$A$158,0),COLUMN(T$1))))</f>
        <v>0</v>
      </c>
      <c r="U6" s="244">
        <f>IF('Inputs &amp; Summary'!$D$15=Lists!$E$3,INDEX('Residential Rooftop Details'!$A$30:$X$158,MATCH('Cash Flow'!$A6,'Residential Rooftop Details'!$A$30:$A$158,0),COLUMN(U$1)),IF('Inputs &amp; Summary'!$D$15=Lists!$E$4,INDEX('Commercial Rooftop Details'!$A$30:$V$158,MATCH('Cash Flow'!$A6,'Commercial Rooftop Details'!$A$30:$A$158,0),COLUMN(U$1)),INDEX('Ground-Mount Details'!$A$30:$V$158,MATCH('Cash Flow'!$A6,'Ground-Mount Details'!$A$30:$A$158,0),COLUMN(U$1))))</f>
        <v>0</v>
      </c>
      <c r="V6" s="245">
        <f t="shared" si="0"/>
        <v>258.10990804540199</v>
      </c>
      <c r="W6" s="245">
        <f>NPV('Inputs &amp; Summary'!$D$6,Y6:BL6)</f>
        <v>2617.5090977598097</v>
      </c>
      <c r="X6" s="246">
        <f t="shared" si="1"/>
        <v>1.8997979823016882E-2</v>
      </c>
      <c r="Y6" s="248">
        <f>$D6*IF(Y$1&gt;'Inputs &amp; Summary'!$D$5,0,IF(Y$1&gt;VLOOKUP($G6,Lists!$J$17:$K$21,2),IF($M6=Lists!$H$3,IF($K6&lt;1,(($S6/$K6)*((1+'Inputs &amp; Summary'!$D$7)^Y$1)),((INT(Y$1/$K6)-INT((Y$1-1)/$K6))*$S6*((1+'Inputs &amp; Summary'!$D$7)^Y$1))),(_xlfn.WEIBULL.DIST(Y$1,$L6,$K6,FALSE)*$S6*((1+'Inputs &amp; Summary'!$D$7)^Y$1))),IF($M6=Lists!$H$3,IF($K6&lt;1,((($R6*(1-$E6)+$Q6*(1-$F6))/$K6)*((1+'Inputs &amp; Summary'!$D$7)^Y$1)),((INT(Y$1/$K6)-INT((Y$1-1)/$K6))*($R6*(1-$E6)+$Q6*(1-$F6))*((1+'Inputs &amp; Summary'!$D$7)^Y$1))),((_xlfn.WEIBULL.DIST(Y$1,$L6,$K6,FALSE)*($R6*(1-$E6)+$Q6*(1-$F6))*((1+'Inputs &amp; Summary'!$D$7)^Y$1))))))</f>
        <v>212.45913461538464</v>
      </c>
      <c r="Z6" s="248">
        <f>$D6*IF(Z$1&gt;'Inputs &amp; Summary'!$D$5,0,IF(Z$1&gt;VLOOKUP($G6,Lists!$J$17:$K$21,2),IF($M6=Lists!$H$3,IF($K6&lt;1,(($S6/$K6)*((1+'Inputs &amp; Summary'!$D$7)^Z$1)),((INT(Z$1/$K6)-INT((Z$1-1)/$K6))*$S6*((1+'Inputs &amp; Summary'!$D$7)^Z$1))),(_xlfn.WEIBULL.DIST(Z$1,$L6,$K6,FALSE)*$S6*((1+'Inputs &amp; Summary'!$D$7)^Z$1))),IF($M6=Lists!$H$3,IF($K6&lt;1,((($R6*(1-$E6)+$Q6*(1-$F6))/$K6)*((1+'Inputs &amp; Summary'!$D$7)^Z$1)),((INT(Z$1/$K6)-INT((Z$1-1)/$K6))*($R6*(1-$E6)+$Q6*(1-$F6))*((1+'Inputs &amp; Summary'!$D$7)^Z$1))),((_xlfn.WEIBULL.DIST(Z$1,$L6,$K6,FALSE)*($R6*(1-$E6)+$Q6*(1-$F6))*((1+'Inputs &amp; Summary'!$D$7)^Z$1))))))</f>
        <v>216.70831730769234</v>
      </c>
      <c r="AA6" s="248">
        <f>$D6*IF(AA$1&gt;'Inputs &amp; Summary'!$D$5,0,IF(AA$1&gt;VLOOKUP($G6,Lists!$J$17:$K$21,2),IF($M6=Lists!$H$3,IF($K6&lt;1,(($S6/$K6)*((1+'Inputs &amp; Summary'!$D$7)^AA$1)),((INT(AA$1/$K6)-INT((AA$1-1)/$K6))*$S6*((1+'Inputs &amp; Summary'!$D$7)^AA$1))),(_xlfn.WEIBULL.DIST(AA$1,$L6,$K6,FALSE)*$S6*((1+'Inputs &amp; Summary'!$D$7)^AA$1))),IF($M6=Lists!$H$3,IF($K6&lt;1,((($R6*(1-$E6)+$Q6*(1-$F6))/$K6)*((1+'Inputs &amp; Summary'!$D$7)^AA$1)),((INT(AA$1/$K6)-INT((AA$1-1)/$K6))*($R6*(1-$E6)+$Q6*(1-$F6))*((1+'Inputs &amp; Summary'!$D$7)^AA$1))),((_xlfn.WEIBULL.DIST(AA$1,$L6,$K6,FALSE)*($R6*(1-$E6)+$Q6*(1-$F6))*((1+'Inputs &amp; Summary'!$D$7)^AA$1))))))</f>
        <v>221.04248365384618</v>
      </c>
      <c r="AB6" s="248">
        <f>$D6*IF(AB$1&gt;'Inputs &amp; Summary'!$D$5,0,IF(AB$1&gt;VLOOKUP($G6,Lists!$J$17:$K$21,2),IF($M6=Lists!$H$3,IF($K6&lt;1,(($S6/$K6)*((1+'Inputs &amp; Summary'!$D$7)^AB$1)),((INT(AB$1/$K6)-INT((AB$1-1)/$K6))*$S6*((1+'Inputs &amp; Summary'!$D$7)^AB$1))),(_xlfn.WEIBULL.DIST(AB$1,$L6,$K6,FALSE)*$S6*((1+'Inputs &amp; Summary'!$D$7)^AB$1))),IF($M6=Lists!$H$3,IF($K6&lt;1,((($R6*(1-$E6)+$Q6*(1-$F6))/$K6)*((1+'Inputs &amp; Summary'!$D$7)^AB$1)),((INT(AB$1/$K6)-INT((AB$1-1)/$K6))*($R6*(1-$E6)+$Q6*(1-$F6))*((1+'Inputs &amp; Summary'!$D$7)^AB$1))),((_xlfn.WEIBULL.DIST(AB$1,$L6,$K6,FALSE)*($R6*(1-$E6)+$Q6*(1-$F6))*((1+'Inputs &amp; Summary'!$D$7)^AB$1))))))</f>
        <v>225.46333332692311</v>
      </c>
      <c r="AC6" s="248">
        <f>$D6*IF(AC$1&gt;'Inputs &amp; Summary'!$D$5,0,IF(AC$1&gt;VLOOKUP($G6,Lists!$J$17:$K$21,2),IF($M6=Lists!$H$3,IF($K6&lt;1,(($S6/$K6)*((1+'Inputs &amp; Summary'!$D$7)^AC$1)),((INT(AC$1/$K6)-INT((AC$1-1)/$K6))*$S6*((1+'Inputs &amp; Summary'!$D$7)^AC$1))),(_xlfn.WEIBULL.DIST(AC$1,$L6,$K6,FALSE)*$S6*((1+'Inputs &amp; Summary'!$D$7)^AC$1))),IF($M6=Lists!$H$3,IF($K6&lt;1,((($R6*(1-$E6)+$Q6*(1-$F6))/$K6)*((1+'Inputs &amp; Summary'!$D$7)^AC$1)),((INT(AC$1/$K6)-INT((AC$1-1)/$K6))*($R6*(1-$E6)+$Q6*(1-$F6))*((1+'Inputs &amp; Summary'!$D$7)^AC$1))),((_xlfn.WEIBULL.DIST(AC$1,$L6,$K6,FALSE)*($R6*(1-$E6)+$Q6*(1-$F6))*((1+'Inputs &amp; Summary'!$D$7)^AC$1))))))</f>
        <v>229.97259999346156</v>
      </c>
      <c r="AD6" s="248">
        <f>$D6*IF(AD$1&gt;'Inputs &amp; Summary'!$D$5,0,IF(AD$1&gt;VLOOKUP($G6,Lists!$J$17:$K$21,2),IF($M6=Lists!$H$3,IF($K6&lt;1,(($S6/$K6)*((1+'Inputs &amp; Summary'!$D$7)^AD$1)),((INT(AD$1/$K6)-INT((AD$1-1)/$K6))*$S6*((1+'Inputs &amp; Summary'!$D$7)^AD$1))),(_xlfn.WEIBULL.DIST(AD$1,$L6,$K6,FALSE)*$S6*((1+'Inputs &amp; Summary'!$D$7)^AD$1))),IF($M6=Lists!$H$3,IF($K6&lt;1,((($R6*(1-$E6)+$Q6*(1-$F6))/$K6)*((1+'Inputs &amp; Summary'!$D$7)^AD$1)),((INT(AD$1/$K6)-INT((AD$1-1)/$K6))*($R6*(1-$E6)+$Q6*(1-$F6))*((1+'Inputs &amp; Summary'!$D$7)^AD$1))),((_xlfn.WEIBULL.DIST(AD$1,$L6,$K6,FALSE)*($R6*(1-$E6)+$Q6*(1-$F6))*((1+'Inputs &amp; Summary'!$D$7)^AD$1))))))</f>
        <v>234.5720519933308</v>
      </c>
      <c r="AE6" s="248">
        <f>$D6*IF(AE$1&gt;'Inputs &amp; Summary'!$D$5,0,IF(AE$1&gt;VLOOKUP($G6,Lists!$J$17:$K$21,2),IF($M6=Lists!$H$3,IF($K6&lt;1,(($S6/$K6)*((1+'Inputs &amp; Summary'!$D$7)^AE$1)),((INT(AE$1/$K6)-INT((AE$1-1)/$K6))*$S6*((1+'Inputs &amp; Summary'!$D$7)^AE$1))),(_xlfn.WEIBULL.DIST(AE$1,$L6,$K6,FALSE)*$S6*((1+'Inputs &amp; Summary'!$D$7)^AE$1))),IF($M6=Lists!$H$3,IF($K6&lt;1,((($R6*(1-$E6)+$Q6*(1-$F6))/$K6)*((1+'Inputs &amp; Summary'!$D$7)^AE$1)),((INT(AE$1/$K6)-INT((AE$1-1)/$K6))*($R6*(1-$E6)+$Q6*(1-$F6))*((1+'Inputs &amp; Summary'!$D$7)^AE$1))),((_xlfn.WEIBULL.DIST(AE$1,$L6,$K6,FALSE)*($R6*(1-$E6)+$Q6*(1-$F6))*((1+'Inputs &amp; Summary'!$D$7)^AE$1))))))</f>
        <v>239.26349303319736</v>
      </c>
      <c r="AF6" s="248">
        <f>$D6*IF(AF$1&gt;'Inputs &amp; Summary'!$D$5,0,IF(AF$1&gt;VLOOKUP($G6,Lists!$J$17:$K$21,2),IF($M6=Lists!$H$3,IF($K6&lt;1,(($S6/$K6)*((1+'Inputs &amp; Summary'!$D$7)^AF$1)),((INT(AF$1/$K6)-INT((AF$1-1)/$K6))*$S6*((1+'Inputs &amp; Summary'!$D$7)^AF$1))),(_xlfn.WEIBULL.DIST(AF$1,$L6,$K6,FALSE)*$S6*((1+'Inputs &amp; Summary'!$D$7)^AF$1))),IF($M6=Lists!$H$3,IF($K6&lt;1,((($R6*(1-$E6)+$Q6*(1-$F6))/$K6)*((1+'Inputs &amp; Summary'!$D$7)^AF$1)),((INT(AF$1/$K6)-INT((AF$1-1)/$K6))*($R6*(1-$E6)+$Q6*(1-$F6))*((1+'Inputs &amp; Summary'!$D$7)^AF$1))),((_xlfn.WEIBULL.DIST(AF$1,$L6,$K6,FALSE)*($R6*(1-$E6)+$Q6*(1-$F6))*((1+'Inputs &amp; Summary'!$D$7)^AF$1))))))</f>
        <v>244.04876289386135</v>
      </c>
      <c r="AG6" s="248">
        <f>$D6*IF(AG$1&gt;'Inputs &amp; Summary'!$D$5,0,IF(AG$1&gt;VLOOKUP($G6,Lists!$J$17:$K$21,2),IF($M6=Lists!$H$3,IF($K6&lt;1,(($S6/$K6)*((1+'Inputs &amp; Summary'!$D$7)^AG$1)),((INT(AG$1/$K6)-INT((AG$1-1)/$K6))*$S6*((1+'Inputs &amp; Summary'!$D$7)^AG$1))),(_xlfn.WEIBULL.DIST(AG$1,$L6,$K6,FALSE)*$S6*((1+'Inputs &amp; Summary'!$D$7)^AG$1))),IF($M6=Lists!$H$3,IF($K6&lt;1,((($R6*(1-$E6)+$Q6*(1-$F6))/$K6)*((1+'Inputs &amp; Summary'!$D$7)^AG$1)),((INT(AG$1/$K6)-INT((AG$1-1)/$K6))*($R6*(1-$E6)+$Q6*(1-$F6))*((1+'Inputs &amp; Summary'!$D$7)^AG$1))),((_xlfn.WEIBULL.DIST(AG$1,$L6,$K6,FALSE)*($R6*(1-$E6)+$Q6*(1-$F6))*((1+'Inputs &amp; Summary'!$D$7)^AG$1))))))</f>
        <v>248.92973815173858</v>
      </c>
      <c r="AH6" s="248">
        <f>$D6*IF(AH$1&gt;'Inputs &amp; Summary'!$D$5,0,IF(AH$1&gt;VLOOKUP($G6,Lists!$J$17:$K$21,2),IF($M6=Lists!$H$3,IF($K6&lt;1,(($S6/$K6)*((1+'Inputs &amp; Summary'!$D$7)^AH$1)),((INT(AH$1/$K6)-INT((AH$1-1)/$K6))*$S6*((1+'Inputs &amp; Summary'!$D$7)^AH$1))),(_xlfn.WEIBULL.DIST(AH$1,$L6,$K6,FALSE)*$S6*((1+'Inputs &amp; Summary'!$D$7)^AH$1))),IF($M6=Lists!$H$3,IF($K6&lt;1,((($R6*(1-$E6)+$Q6*(1-$F6))/$K6)*((1+'Inputs &amp; Summary'!$D$7)^AH$1)),((INT(AH$1/$K6)-INT((AH$1-1)/$K6))*($R6*(1-$E6)+$Q6*(1-$F6))*((1+'Inputs &amp; Summary'!$D$7)^AH$1))),((_xlfn.WEIBULL.DIST(AH$1,$L6,$K6,FALSE)*($R6*(1-$E6)+$Q6*(1-$F6))*((1+'Inputs &amp; Summary'!$D$7)^AH$1))))))</f>
        <v>253.90833291477335</v>
      </c>
      <c r="AI6" s="248">
        <f>$D6*IF(AI$1&gt;'Inputs &amp; Summary'!$D$5,0,IF(AI$1&gt;VLOOKUP($G6,Lists!$J$17:$K$21,2),IF($M6=Lists!$H$3,IF($K6&lt;1,(($S6/$K6)*((1+'Inputs &amp; Summary'!$D$7)^AI$1)),((INT(AI$1/$K6)-INT((AI$1-1)/$K6))*$S6*((1+'Inputs &amp; Summary'!$D$7)^AI$1))),(_xlfn.WEIBULL.DIST(AI$1,$L6,$K6,FALSE)*$S6*((1+'Inputs &amp; Summary'!$D$7)^AI$1))),IF($M6=Lists!$H$3,IF($K6&lt;1,((($R6*(1-$E6)+$Q6*(1-$F6))/$K6)*((1+'Inputs &amp; Summary'!$D$7)^AI$1)),((INT(AI$1/$K6)-INT((AI$1-1)/$K6))*($R6*(1-$E6)+$Q6*(1-$F6))*((1+'Inputs &amp; Summary'!$D$7)^AI$1))),((_xlfn.WEIBULL.DIST(AI$1,$L6,$K6,FALSE)*($R6*(1-$E6)+$Q6*(1-$F6))*((1+'Inputs &amp; Summary'!$D$7)^AI$1))))))</f>
        <v>258.98649957306878</v>
      </c>
      <c r="AJ6" s="248">
        <f>$D6*IF(AJ$1&gt;'Inputs &amp; Summary'!$D$5,0,IF(AJ$1&gt;VLOOKUP($G6,Lists!$J$17:$K$21,2),IF($M6=Lists!$H$3,IF($K6&lt;1,(($S6/$K6)*((1+'Inputs &amp; Summary'!$D$7)^AJ$1)),((INT(AJ$1/$K6)-INT((AJ$1-1)/$K6))*$S6*((1+'Inputs &amp; Summary'!$D$7)^AJ$1))),(_xlfn.WEIBULL.DIST(AJ$1,$L6,$K6,FALSE)*$S6*((1+'Inputs &amp; Summary'!$D$7)^AJ$1))),IF($M6=Lists!$H$3,IF($K6&lt;1,((($R6*(1-$E6)+$Q6*(1-$F6))/$K6)*((1+'Inputs &amp; Summary'!$D$7)^AJ$1)),((INT(AJ$1/$K6)-INT((AJ$1-1)/$K6))*($R6*(1-$E6)+$Q6*(1-$F6))*((1+'Inputs &amp; Summary'!$D$7)^AJ$1))),((_xlfn.WEIBULL.DIST(AJ$1,$L6,$K6,FALSE)*($R6*(1-$E6)+$Q6*(1-$F6))*((1+'Inputs &amp; Summary'!$D$7)^AJ$1))))))</f>
        <v>264.16622956453017</v>
      </c>
      <c r="AK6" s="248">
        <f>$D6*IF(AK$1&gt;'Inputs &amp; Summary'!$D$5,0,IF(AK$1&gt;VLOOKUP($G6,Lists!$J$17:$K$21,2),IF($M6=Lists!$H$3,IF($K6&lt;1,(($S6/$K6)*((1+'Inputs &amp; Summary'!$D$7)^AK$1)),((INT(AK$1/$K6)-INT((AK$1-1)/$K6))*$S6*((1+'Inputs &amp; Summary'!$D$7)^AK$1))),(_xlfn.WEIBULL.DIST(AK$1,$L6,$K6,FALSE)*$S6*((1+'Inputs &amp; Summary'!$D$7)^AK$1))),IF($M6=Lists!$H$3,IF($K6&lt;1,((($R6*(1-$E6)+$Q6*(1-$F6))/$K6)*((1+'Inputs &amp; Summary'!$D$7)^AK$1)),((INT(AK$1/$K6)-INT((AK$1-1)/$K6))*($R6*(1-$E6)+$Q6*(1-$F6))*((1+'Inputs &amp; Summary'!$D$7)^AK$1))),((_xlfn.WEIBULL.DIST(AK$1,$L6,$K6,FALSE)*($R6*(1-$E6)+$Q6*(1-$F6))*((1+'Inputs &amp; Summary'!$D$7)^AK$1))))))</f>
        <v>269.44955415582081</v>
      </c>
      <c r="AL6" s="248">
        <f>$D6*IF(AL$1&gt;'Inputs &amp; Summary'!$D$5,0,IF(AL$1&gt;VLOOKUP($G6,Lists!$J$17:$K$21,2),IF($M6=Lists!$H$3,IF($K6&lt;1,(($S6/$K6)*((1+'Inputs &amp; Summary'!$D$7)^AL$1)),((INT(AL$1/$K6)-INT((AL$1-1)/$K6))*$S6*((1+'Inputs &amp; Summary'!$D$7)^AL$1))),(_xlfn.WEIBULL.DIST(AL$1,$L6,$K6,FALSE)*$S6*((1+'Inputs &amp; Summary'!$D$7)^AL$1))),IF($M6=Lists!$H$3,IF($K6&lt;1,((($R6*(1-$E6)+$Q6*(1-$F6))/$K6)*((1+'Inputs &amp; Summary'!$D$7)^AL$1)),((INT(AL$1/$K6)-INT((AL$1-1)/$K6))*($R6*(1-$E6)+$Q6*(1-$F6))*((1+'Inputs &amp; Summary'!$D$7)^AL$1))),((_xlfn.WEIBULL.DIST(AL$1,$L6,$K6,FALSE)*($R6*(1-$E6)+$Q6*(1-$F6))*((1+'Inputs &amp; Summary'!$D$7)^AL$1))))))</f>
        <v>274.83854523893723</v>
      </c>
      <c r="AM6" s="248">
        <f>$D6*IF(AM$1&gt;'Inputs &amp; Summary'!$D$5,0,IF(AM$1&gt;VLOOKUP($G6,Lists!$J$17:$K$21,2),IF($M6=Lists!$H$3,IF($K6&lt;1,(($S6/$K6)*((1+'Inputs &amp; Summary'!$D$7)^AM$1)),((INT(AM$1/$K6)-INT((AM$1-1)/$K6))*$S6*((1+'Inputs &amp; Summary'!$D$7)^AM$1))),(_xlfn.WEIBULL.DIST(AM$1,$L6,$K6,FALSE)*$S6*((1+'Inputs &amp; Summary'!$D$7)^AM$1))),IF($M6=Lists!$H$3,IF($K6&lt;1,((($R6*(1-$E6)+$Q6*(1-$F6))/$K6)*((1+'Inputs &amp; Summary'!$D$7)^AM$1)),((INT(AM$1/$K6)-INT((AM$1-1)/$K6))*($R6*(1-$E6)+$Q6*(1-$F6))*((1+'Inputs &amp; Summary'!$D$7)^AM$1))),((_xlfn.WEIBULL.DIST(AM$1,$L6,$K6,FALSE)*($R6*(1-$E6)+$Q6*(1-$F6))*((1+'Inputs &amp; Summary'!$D$7)^AM$1))))))</f>
        <v>280.33531614371589</v>
      </c>
      <c r="AN6" s="248">
        <f>$D6*IF(AN$1&gt;'Inputs &amp; Summary'!$D$5,0,IF(AN$1&gt;VLOOKUP($G6,Lists!$J$17:$K$21,2),IF($M6=Lists!$H$3,IF($K6&lt;1,(($S6/$K6)*((1+'Inputs &amp; Summary'!$D$7)^AN$1)),((INT(AN$1/$K6)-INT((AN$1-1)/$K6))*$S6*((1+'Inputs &amp; Summary'!$D$7)^AN$1))),(_xlfn.WEIBULL.DIST(AN$1,$L6,$K6,FALSE)*$S6*((1+'Inputs &amp; Summary'!$D$7)^AN$1))),IF($M6=Lists!$H$3,IF($K6&lt;1,((($R6*(1-$E6)+$Q6*(1-$F6))/$K6)*((1+'Inputs &amp; Summary'!$D$7)^AN$1)),((INT(AN$1/$K6)-INT((AN$1-1)/$K6))*($R6*(1-$E6)+$Q6*(1-$F6))*((1+'Inputs &amp; Summary'!$D$7)^AN$1))),((_xlfn.WEIBULL.DIST(AN$1,$L6,$K6,FALSE)*($R6*(1-$E6)+$Q6*(1-$F6))*((1+'Inputs &amp; Summary'!$D$7)^AN$1))))))</f>
        <v>285.94202246659023</v>
      </c>
      <c r="AO6" s="248">
        <f>$D6*IF(AO$1&gt;'Inputs &amp; Summary'!$D$5,0,IF(AO$1&gt;VLOOKUP($G6,Lists!$J$17:$K$21,2),IF($M6=Lists!$H$3,IF($K6&lt;1,(($S6/$K6)*((1+'Inputs &amp; Summary'!$D$7)^AO$1)),((INT(AO$1/$K6)-INT((AO$1-1)/$K6))*$S6*((1+'Inputs &amp; Summary'!$D$7)^AO$1))),(_xlfn.WEIBULL.DIST(AO$1,$L6,$K6,FALSE)*$S6*((1+'Inputs &amp; Summary'!$D$7)^AO$1))),IF($M6=Lists!$H$3,IF($K6&lt;1,((($R6*(1-$E6)+$Q6*(1-$F6))/$K6)*((1+'Inputs &amp; Summary'!$D$7)^AO$1)),((INT(AO$1/$K6)-INT((AO$1-1)/$K6))*($R6*(1-$E6)+$Q6*(1-$F6))*((1+'Inputs &amp; Summary'!$D$7)^AO$1))),((_xlfn.WEIBULL.DIST(AO$1,$L6,$K6,FALSE)*($R6*(1-$E6)+$Q6*(1-$F6))*((1+'Inputs &amp; Summary'!$D$7)^AO$1))))))</f>
        <v>291.66086291592211</v>
      </c>
      <c r="AP6" s="248">
        <f>$D6*IF(AP$1&gt;'Inputs &amp; Summary'!$D$5,0,IF(AP$1&gt;VLOOKUP($G6,Lists!$J$17:$K$21,2),IF($M6=Lists!$H$3,IF($K6&lt;1,(($S6/$K6)*((1+'Inputs &amp; Summary'!$D$7)^AP$1)),((INT(AP$1/$K6)-INT((AP$1-1)/$K6))*$S6*((1+'Inputs &amp; Summary'!$D$7)^AP$1))),(_xlfn.WEIBULL.DIST(AP$1,$L6,$K6,FALSE)*$S6*((1+'Inputs &amp; Summary'!$D$7)^AP$1))),IF($M6=Lists!$H$3,IF($K6&lt;1,((($R6*(1-$E6)+$Q6*(1-$F6))/$K6)*((1+'Inputs &amp; Summary'!$D$7)^AP$1)),((INT(AP$1/$K6)-INT((AP$1-1)/$K6))*($R6*(1-$E6)+$Q6*(1-$F6))*((1+'Inputs &amp; Summary'!$D$7)^AP$1))),((_xlfn.WEIBULL.DIST(AP$1,$L6,$K6,FALSE)*($R6*(1-$E6)+$Q6*(1-$F6))*((1+'Inputs &amp; Summary'!$D$7)^AP$1))))))</f>
        <v>297.49408017424048</v>
      </c>
      <c r="AQ6" s="248">
        <f>$D6*IF(AQ$1&gt;'Inputs &amp; Summary'!$D$5,0,IF(AQ$1&gt;VLOOKUP($G6,Lists!$J$17:$K$21,2),IF($M6=Lists!$H$3,IF($K6&lt;1,(($S6/$K6)*((1+'Inputs &amp; Summary'!$D$7)^AQ$1)),((INT(AQ$1/$K6)-INT((AQ$1-1)/$K6))*$S6*((1+'Inputs &amp; Summary'!$D$7)^AQ$1))),(_xlfn.WEIBULL.DIST(AQ$1,$L6,$K6,FALSE)*$S6*((1+'Inputs &amp; Summary'!$D$7)^AQ$1))),IF($M6=Lists!$H$3,IF($K6&lt;1,((($R6*(1-$E6)+$Q6*(1-$F6))/$K6)*((1+'Inputs &amp; Summary'!$D$7)^AQ$1)),((INT(AQ$1/$K6)-INT((AQ$1-1)/$K6))*($R6*(1-$E6)+$Q6*(1-$F6))*((1+'Inputs &amp; Summary'!$D$7)^AQ$1))),((_xlfn.WEIBULL.DIST(AQ$1,$L6,$K6,FALSE)*($R6*(1-$E6)+$Q6*(1-$F6))*((1+'Inputs &amp; Summary'!$D$7)^AQ$1))))))</f>
        <v>303.44396177772529</v>
      </c>
      <c r="AR6" s="248">
        <f>$D6*IF(AR$1&gt;'Inputs &amp; Summary'!$D$5,0,IF(AR$1&gt;VLOOKUP($G6,Lists!$J$17:$K$21,2),IF($M6=Lists!$H$3,IF($K6&lt;1,(($S6/$K6)*((1+'Inputs &amp; Summary'!$D$7)^AR$1)),((INT(AR$1/$K6)-INT((AR$1-1)/$K6))*$S6*((1+'Inputs &amp; Summary'!$D$7)^AR$1))),(_xlfn.WEIBULL.DIST(AR$1,$L6,$K6,FALSE)*$S6*((1+'Inputs &amp; Summary'!$D$7)^AR$1))),IF($M6=Lists!$H$3,IF($K6&lt;1,((($R6*(1-$E6)+$Q6*(1-$F6))/$K6)*((1+'Inputs &amp; Summary'!$D$7)^AR$1)),((INT(AR$1/$K6)-INT((AR$1-1)/$K6))*($R6*(1-$E6)+$Q6*(1-$F6))*((1+'Inputs &amp; Summary'!$D$7)^AR$1))),((_xlfn.WEIBULL.DIST(AR$1,$L6,$K6,FALSE)*($R6*(1-$E6)+$Q6*(1-$F6))*((1+'Inputs &amp; Summary'!$D$7)^AR$1))))))</f>
        <v>309.51284101327985</v>
      </c>
      <c r="AS6" s="248">
        <f>$D6*IF(AS$1&gt;'Inputs &amp; Summary'!$D$5,0,IF(AS$1&gt;VLOOKUP($G6,Lists!$J$17:$K$21,2),IF($M6=Lists!$H$3,IF($K6&lt;1,(($S6/$K6)*((1+'Inputs &amp; Summary'!$D$7)^AS$1)),((INT(AS$1/$K6)-INT((AS$1-1)/$K6))*$S6*((1+'Inputs &amp; Summary'!$D$7)^AS$1))),(_xlfn.WEIBULL.DIST(AS$1,$L6,$K6,FALSE)*$S6*((1+'Inputs &amp; Summary'!$D$7)^AS$1))),IF($M6=Lists!$H$3,IF($K6&lt;1,((($R6*(1-$E6)+$Q6*(1-$F6))/$K6)*((1+'Inputs &amp; Summary'!$D$7)^AS$1)),((INT(AS$1/$K6)-INT((AS$1-1)/$K6))*($R6*(1-$E6)+$Q6*(1-$F6))*((1+'Inputs &amp; Summary'!$D$7)^AS$1))),((_xlfn.WEIBULL.DIST(AS$1,$L6,$K6,FALSE)*($R6*(1-$E6)+$Q6*(1-$F6))*((1+'Inputs &amp; Summary'!$D$7)^AS$1))))))</f>
        <v>0</v>
      </c>
      <c r="AT6" s="248">
        <f>$D6*IF(AT$1&gt;'Inputs &amp; Summary'!$D$5,0,IF(AT$1&gt;VLOOKUP($G6,Lists!$J$17:$K$21,2),IF($M6=Lists!$H$3,IF($K6&lt;1,(($S6/$K6)*((1+'Inputs &amp; Summary'!$D$7)^AT$1)),((INT(AT$1/$K6)-INT((AT$1-1)/$K6))*$S6*((1+'Inputs &amp; Summary'!$D$7)^AT$1))),(_xlfn.WEIBULL.DIST(AT$1,$L6,$K6,FALSE)*$S6*((1+'Inputs &amp; Summary'!$D$7)^AT$1))),IF($M6=Lists!$H$3,IF($K6&lt;1,((($R6*(1-$E6)+$Q6*(1-$F6))/$K6)*((1+'Inputs &amp; Summary'!$D$7)^AT$1)),((INT(AT$1/$K6)-INT((AT$1-1)/$K6))*($R6*(1-$E6)+$Q6*(1-$F6))*((1+'Inputs &amp; Summary'!$D$7)^AT$1))),((_xlfn.WEIBULL.DIST(AT$1,$L6,$K6,FALSE)*($R6*(1-$E6)+$Q6*(1-$F6))*((1+'Inputs &amp; Summary'!$D$7)^AT$1))))))</f>
        <v>0</v>
      </c>
      <c r="AU6" s="248">
        <f>$D6*IF(AU$1&gt;'Inputs &amp; Summary'!$D$5,0,IF(AU$1&gt;VLOOKUP($G6,Lists!$J$17:$K$21,2),IF($M6=Lists!$H$3,IF($K6&lt;1,(($S6/$K6)*((1+'Inputs &amp; Summary'!$D$7)^AU$1)),((INT(AU$1/$K6)-INT((AU$1-1)/$K6))*$S6*((1+'Inputs &amp; Summary'!$D$7)^AU$1))),(_xlfn.WEIBULL.DIST(AU$1,$L6,$K6,FALSE)*$S6*((1+'Inputs &amp; Summary'!$D$7)^AU$1))),IF($M6=Lists!$H$3,IF($K6&lt;1,((($R6*(1-$E6)+$Q6*(1-$F6))/$K6)*((1+'Inputs &amp; Summary'!$D$7)^AU$1)),((INT(AU$1/$K6)-INT((AU$1-1)/$K6))*($R6*(1-$E6)+$Q6*(1-$F6))*((1+'Inputs &amp; Summary'!$D$7)^AU$1))),((_xlfn.WEIBULL.DIST(AU$1,$L6,$K6,FALSE)*($R6*(1-$E6)+$Q6*(1-$F6))*((1+'Inputs &amp; Summary'!$D$7)^AU$1))))))</f>
        <v>0</v>
      </c>
      <c r="AV6" s="248">
        <f>$D6*IF(AV$1&gt;'Inputs &amp; Summary'!$D$5,0,IF(AV$1&gt;VLOOKUP($G6,Lists!$J$17:$K$21,2),IF($M6=Lists!$H$3,IF($K6&lt;1,(($S6/$K6)*((1+'Inputs &amp; Summary'!$D$7)^AV$1)),((INT(AV$1/$K6)-INT((AV$1-1)/$K6))*$S6*((1+'Inputs &amp; Summary'!$D$7)^AV$1))),(_xlfn.WEIBULL.DIST(AV$1,$L6,$K6,FALSE)*$S6*((1+'Inputs &amp; Summary'!$D$7)^AV$1))),IF($M6=Lists!$H$3,IF($K6&lt;1,((($R6*(1-$E6)+$Q6*(1-$F6))/$K6)*((1+'Inputs &amp; Summary'!$D$7)^AV$1)),((INT(AV$1/$K6)-INT((AV$1-1)/$K6))*($R6*(1-$E6)+$Q6*(1-$F6))*((1+'Inputs &amp; Summary'!$D$7)^AV$1))),((_xlfn.WEIBULL.DIST(AV$1,$L6,$K6,FALSE)*($R6*(1-$E6)+$Q6*(1-$F6))*((1+'Inputs &amp; Summary'!$D$7)^AV$1))))))</f>
        <v>0</v>
      </c>
      <c r="AW6" s="248">
        <f>$D6*IF(AW$1&gt;'Inputs &amp; Summary'!$D$5,0,IF(AW$1&gt;VLOOKUP($G6,Lists!$J$17:$K$21,2),IF($M6=Lists!$H$3,IF($K6&lt;1,(($S6/$K6)*((1+'Inputs &amp; Summary'!$D$7)^AW$1)),((INT(AW$1/$K6)-INT((AW$1-1)/$K6))*$S6*((1+'Inputs &amp; Summary'!$D$7)^AW$1))),(_xlfn.WEIBULL.DIST(AW$1,$L6,$K6,FALSE)*$S6*((1+'Inputs &amp; Summary'!$D$7)^AW$1))),IF($M6=Lists!$H$3,IF($K6&lt;1,((($R6*(1-$E6)+$Q6*(1-$F6))/$K6)*((1+'Inputs &amp; Summary'!$D$7)^AW$1)),((INT(AW$1/$K6)-INT((AW$1-1)/$K6))*($R6*(1-$E6)+$Q6*(1-$F6))*((1+'Inputs &amp; Summary'!$D$7)^AW$1))),((_xlfn.WEIBULL.DIST(AW$1,$L6,$K6,FALSE)*($R6*(1-$E6)+$Q6*(1-$F6))*((1+'Inputs &amp; Summary'!$D$7)^AW$1))))))</f>
        <v>0</v>
      </c>
      <c r="AX6" s="248">
        <f>$D6*IF(AX$1&gt;'Inputs &amp; Summary'!$D$5,0,IF(AX$1&gt;VLOOKUP($G6,Lists!$J$17:$K$21,2),IF($M6=Lists!$H$3,IF($K6&lt;1,(($S6/$K6)*((1+'Inputs &amp; Summary'!$D$7)^AX$1)),((INT(AX$1/$K6)-INT((AX$1-1)/$K6))*$S6*((1+'Inputs &amp; Summary'!$D$7)^AX$1))),(_xlfn.WEIBULL.DIST(AX$1,$L6,$K6,FALSE)*$S6*((1+'Inputs &amp; Summary'!$D$7)^AX$1))),IF($M6=Lists!$H$3,IF($K6&lt;1,((($R6*(1-$E6)+$Q6*(1-$F6))/$K6)*((1+'Inputs &amp; Summary'!$D$7)^AX$1)),((INT(AX$1/$K6)-INT((AX$1-1)/$K6))*($R6*(1-$E6)+$Q6*(1-$F6))*((1+'Inputs &amp; Summary'!$D$7)^AX$1))),((_xlfn.WEIBULL.DIST(AX$1,$L6,$K6,FALSE)*($R6*(1-$E6)+$Q6*(1-$F6))*((1+'Inputs &amp; Summary'!$D$7)^AX$1))))))</f>
        <v>0</v>
      </c>
      <c r="AY6" s="248">
        <f>$D6*IF(AY$1&gt;'Inputs &amp; Summary'!$D$5,0,IF(AY$1&gt;VLOOKUP($G6,Lists!$J$17:$K$21,2),IF($M6=Lists!$H$3,IF($K6&lt;1,(($S6/$K6)*((1+'Inputs &amp; Summary'!$D$7)^AY$1)),((INT(AY$1/$K6)-INT((AY$1-1)/$K6))*$S6*((1+'Inputs &amp; Summary'!$D$7)^AY$1))),(_xlfn.WEIBULL.DIST(AY$1,$L6,$K6,FALSE)*$S6*((1+'Inputs &amp; Summary'!$D$7)^AY$1))),IF($M6=Lists!$H$3,IF($K6&lt;1,((($R6*(1-$E6)+$Q6*(1-$F6))/$K6)*((1+'Inputs &amp; Summary'!$D$7)^AY$1)),((INT(AY$1/$K6)-INT((AY$1-1)/$K6))*($R6*(1-$E6)+$Q6*(1-$F6))*((1+'Inputs &amp; Summary'!$D$7)^AY$1))),((_xlfn.WEIBULL.DIST(AY$1,$L6,$K6,FALSE)*($R6*(1-$E6)+$Q6*(1-$F6))*((1+'Inputs &amp; Summary'!$D$7)^AY$1))))))</f>
        <v>0</v>
      </c>
      <c r="AZ6" s="248">
        <f>$D6*IF(AZ$1&gt;'Inputs &amp; Summary'!$D$5,0,IF(AZ$1&gt;VLOOKUP($G6,Lists!$J$17:$K$21,2),IF($M6=Lists!$H$3,IF($K6&lt;1,(($S6/$K6)*((1+'Inputs &amp; Summary'!$D$7)^AZ$1)),((INT(AZ$1/$K6)-INT((AZ$1-1)/$K6))*$S6*((1+'Inputs &amp; Summary'!$D$7)^AZ$1))),(_xlfn.WEIBULL.DIST(AZ$1,$L6,$K6,FALSE)*$S6*((1+'Inputs &amp; Summary'!$D$7)^AZ$1))),IF($M6=Lists!$H$3,IF($K6&lt;1,((($R6*(1-$E6)+$Q6*(1-$F6))/$K6)*((1+'Inputs &amp; Summary'!$D$7)^AZ$1)),((INT(AZ$1/$K6)-INT((AZ$1-1)/$K6))*($R6*(1-$E6)+$Q6*(1-$F6))*((1+'Inputs &amp; Summary'!$D$7)^AZ$1))),((_xlfn.WEIBULL.DIST(AZ$1,$L6,$K6,FALSE)*($R6*(1-$E6)+$Q6*(1-$F6))*((1+'Inputs &amp; Summary'!$D$7)^AZ$1))))))</f>
        <v>0</v>
      </c>
      <c r="BA6" s="248">
        <f>$D6*IF(BA$1&gt;'Inputs &amp; Summary'!$D$5,0,IF(BA$1&gt;VLOOKUP($G6,Lists!$J$17:$K$21,2),IF($M6=Lists!$H$3,IF($K6&lt;1,(($S6/$K6)*((1+'Inputs &amp; Summary'!$D$7)^BA$1)),((INT(BA$1/$K6)-INT((BA$1-1)/$K6))*$S6*((1+'Inputs &amp; Summary'!$D$7)^BA$1))),(_xlfn.WEIBULL.DIST(BA$1,$L6,$K6,FALSE)*$S6*((1+'Inputs &amp; Summary'!$D$7)^BA$1))),IF($M6=Lists!$H$3,IF($K6&lt;1,((($R6*(1-$E6)+$Q6*(1-$F6))/$K6)*((1+'Inputs &amp; Summary'!$D$7)^BA$1)),((INT(BA$1/$K6)-INT((BA$1-1)/$K6))*($R6*(1-$E6)+$Q6*(1-$F6))*((1+'Inputs &amp; Summary'!$D$7)^BA$1))),((_xlfn.WEIBULL.DIST(BA$1,$L6,$K6,FALSE)*($R6*(1-$E6)+$Q6*(1-$F6))*((1+'Inputs &amp; Summary'!$D$7)^BA$1))))))</f>
        <v>0</v>
      </c>
      <c r="BB6" s="248">
        <f>$D6*IF(BB$1&gt;'Inputs &amp; Summary'!$D$5,0,IF(BB$1&gt;VLOOKUP($G6,Lists!$J$17:$K$21,2),IF($M6=Lists!$H$3,IF($K6&lt;1,(($S6/$K6)*((1+'Inputs &amp; Summary'!$D$7)^BB$1)),((INT(BB$1/$K6)-INT((BB$1-1)/$K6))*$S6*((1+'Inputs &amp; Summary'!$D$7)^BB$1))),(_xlfn.WEIBULL.DIST(BB$1,$L6,$K6,FALSE)*$S6*((1+'Inputs &amp; Summary'!$D$7)^BB$1))),IF($M6=Lists!$H$3,IF($K6&lt;1,((($R6*(1-$E6)+$Q6*(1-$F6))/$K6)*((1+'Inputs &amp; Summary'!$D$7)^BB$1)),((INT(BB$1/$K6)-INT((BB$1-1)/$K6))*($R6*(1-$E6)+$Q6*(1-$F6))*((1+'Inputs &amp; Summary'!$D$7)^BB$1))),((_xlfn.WEIBULL.DIST(BB$1,$L6,$K6,FALSE)*($R6*(1-$E6)+$Q6*(1-$F6))*((1+'Inputs &amp; Summary'!$D$7)^BB$1))))))</f>
        <v>0</v>
      </c>
      <c r="BC6" s="248">
        <f>$D6*IF(BC$1&gt;'Inputs &amp; Summary'!$D$5,0,IF(BC$1&gt;VLOOKUP($G6,Lists!$J$17:$K$21,2),IF($M6=Lists!$H$3,IF($K6&lt;1,(($S6/$K6)*((1+'Inputs &amp; Summary'!$D$7)^BC$1)),((INT(BC$1/$K6)-INT((BC$1-1)/$K6))*$S6*((1+'Inputs &amp; Summary'!$D$7)^BC$1))),(_xlfn.WEIBULL.DIST(BC$1,$L6,$K6,FALSE)*$S6*((1+'Inputs &amp; Summary'!$D$7)^BC$1))),IF($M6=Lists!$H$3,IF($K6&lt;1,((($R6*(1-$E6)+$Q6*(1-$F6))/$K6)*((1+'Inputs &amp; Summary'!$D$7)^BC$1)),((INT(BC$1/$K6)-INT((BC$1-1)/$K6))*($R6*(1-$E6)+$Q6*(1-$F6))*((1+'Inputs &amp; Summary'!$D$7)^BC$1))),((_xlfn.WEIBULL.DIST(BC$1,$L6,$K6,FALSE)*($R6*(1-$E6)+$Q6*(1-$F6))*((1+'Inputs &amp; Summary'!$D$7)^BC$1))))))</f>
        <v>0</v>
      </c>
      <c r="BD6" s="248">
        <f>$D6*IF(BD$1&gt;'Inputs &amp; Summary'!$D$5,0,IF(BD$1&gt;VLOOKUP($G6,Lists!$J$17:$K$21,2),IF($M6=Lists!$H$3,IF($K6&lt;1,(($S6/$K6)*((1+'Inputs &amp; Summary'!$D$7)^BD$1)),((INT(BD$1/$K6)-INT((BD$1-1)/$K6))*$S6*((1+'Inputs &amp; Summary'!$D$7)^BD$1))),(_xlfn.WEIBULL.DIST(BD$1,$L6,$K6,FALSE)*$S6*((1+'Inputs &amp; Summary'!$D$7)^BD$1))),IF($M6=Lists!$H$3,IF($K6&lt;1,((($R6*(1-$E6)+$Q6*(1-$F6))/$K6)*((1+'Inputs &amp; Summary'!$D$7)^BD$1)),((INT(BD$1/$K6)-INT((BD$1-1)/$K6))*($R6*(1-$E6)+$Q6*(1-$F6))*((1+'Inputs &amp; Summary'!$D$7)^BD$1))),((_xlfn.WEIBULL.DIST(BD$1,$L6,$K6,FALSE)*($R6*(1-$E6)+$Q6*(1-$F6))*((1+'Inputs &amp; Summary'!$D$7)^BD$1))))))</f>
        <v>0</v>
      </c>
      <c r="BE6" s="248">
        <f>$D6*IF(BE$1&gt;'Inputs &amp; Summary'!$D$5,0,IF(BE$1&gt;VLOOKUP($G6,Lists!$J$17:$K$21,2),IF($M6=Lists!$H$3,IF($K6&lt;1,(($S6/$K6)*((1+'Inputs &amp; Summary'!$D$7)^BE$1)),((INT(BE$1/$K6)-INT((BE$1-1)/$K6))*$S6*((1+'Inputs &amp; Summary'!$D$7)^BE$1))),(_xlfn.WEIBULL.DIST(BE$1,$L6,$K6,FALSE)*$S6*((1+'Inputs &amp; Summary'!$D$7)^BE$1))),IF($M6=Lists!$H$3,IF($K6&lt;1,((($R6*(1-$E6)+$Q6*(1-$F6))/$K6)*((1+'Inputs &amp; Summary'!$D$7)^BE$1)),((INT(BE$1/$K6)-INT((BE$1-1)/$K6))*($R6*(1-$E6)+$Q6*(1-$F6))*((1+'Inputs &amp; Summary'!$D$7)^BE$1))),((_xlfn.WEIBULL.DIST(BE$1,$L6,$K6,FALSE)*($R6*(1-$E6)+$Q6*(1-$F6))*((1+'Inputs &amp; Summary'!$D$7)^BE$1))))))</f>
        <v>0</v>
      </c>
      <c r="BF6" s="248">
        <f>$D6*IF(BF$1&gt;'Inputs &amp; Summary'!$D$5,0,IF(BF$1&gt;VLOOKUP($G6,Lists!$J$17:$K$21,2),IF($M6=Lists!$H$3,IF($K6&lt;1,(($S6/$K6)*((1+'Inputs &amp; Summary'!$D$7)^BF$1)),((INT(BF$1/$K6)-INT((BF$1-1)/$K6))*$S6*((1+'Inputs &amp; Summary'!$D$7)^BF$1))),(_xlfn.WEIBULL.DIST(BF$1,$L6,$K6,FALSE)*$S6*((1+'Inputs &amp; Summary'!$D$7)^BF$1))),IF($M6=Lists!$H$3,IF($K6&lt;1,((($R6*(1-$E6)+$Q6*(1-$F6))/$K6)*((1+'Inputs &amp; Summary'!$D$7)^BF$1)),((INT(BF$1/$K6)-INT((BF$1-1)/$K6))*($R6*(1-$E6)+$Q6*(1-$F6))*((1+'Inputs &amp; Summary'!$D$7)^BF$1))),((_xlfn.WEIBULL.DIST(BF$1,$L6,$K6,FALSE)*($R6*(1-$E6)+$Q6*(1-$F6))*((1+'Inputs &amp; Summary'!$D$7)^BF$1))))))</f>
        <v>0</v>
      </c>
      <c r="BG6" s="248">
        <f>$D6*IF(BG$1&gt;'Inputs &amp; Summary'!$D$5,0,IF(BG$1&gt;VLOOKUP($G6,Lists!$J$17:$K$21,2),IF($M6=Lists!$H$3,IF($K6&lt;1,(($S6/$K6)*((1+'Inputs &amp; Summary'!$D$7)^BG$1)),((INT(BG$1/$K6)-INT((BG$1-1)/$K6))*$S6*((1+'Inputs &amp; Summary'!$D$7)^BG$1))),(_xlfn.WEIBULL.DIST(BG$1,$L6,$K6,FALSE)*$S6*((1+'Inputs &amp; Summary'!$D$7)^BG$1))),IF($M6=Lists!$H$3,IF($K6&lt;1,((($R6*(1-$E6)+$Q6*(1-$F6))/$K6)*((1+'Inputs &amp; Summary'!$D$7)^BG$1)),((INT(BG$1/$K6)-INT((BG$1-1)/$K6))*($R6*(1-$E6)+$Q6*(1-$F6))*((1+'Inputs &amp; Summary'!$D$7)^BG$1))),((_xlfn.WEIBULL.DIST(BG$1,$L6,$K6,FALSE)*($R6*(1-$E6)+$Q6*(1-$F6))*((1+'Inputs &amp; Summary'!$D$7)^BG$1))))))</f>
        <v>0</v>
      </c>
      <c r="BH6" s="248">
        <f>$D6*IF(BH$1&gt;'Inputs &amp; Summary'!$D$5,0,IF(BH$1&gt;VLOOKUP($G6,Lists!$J$17:$K$21,2),IF($M6=Lists!$H$3,IF($K6&lt;1,(($S6/$K6)*((1+'Inputs &amp; Summary'!$D$7)^BH$1)),((INT(BH$1/$K6)-INT((BH$1-1)/$K6))*$S6*((1+'Inputs &amp; Summary'!$D$7)^BH$1))),(_xlfn.WEIBULL.DIST(BH$1,$L6,$K6,FALSE)*$S6*((1+'Inputs &amp; Summary'!$D$7)^BH$1))),IF($M6=Lists!$H$3,IF($K6&lt;1,((($R6*(1-$E6)+$Q6*(1-$F6))/$K6)*((1+'Inputs &amp; Summary'!$D$7)^BH$1)),((INT(BH$1/$K6)-INT((BH$1-1)/$K6))*($R6*(1-$E6)+$Q6*(1-$F6))*((1+'Inputs &amp; Summary'!$D$7)^BH$1))),((_xlfn.WEIBULL.DIST(BH$1,$L6,$K6,FALSE)*($R6*(1-$E6)+$Q6*(1-$F6))*((1+'Inputs &amp; Summary'!$D$7)^BH$1))))))</f>
        <v>0</v>
      </c>
      <c r="BI6" s="248">
        <f>$D6*IF(BI$1&gt;'Inputs &amp; Summary'!$D$5,0,IF(BI$1&gt;VLOOKUP($G6,Lists!$J$17:$K$21,2),IF($M6=Lists!$H$3,IF($K6&lt;1,(($S6/$K6)*((1+'Inputs &amp; Summary'!$D$7)^BI$1)),((INT(BI$1/$K6)-INT((BI$1-1)/$K6))*$S6*((1+'Inputs &amp; Summary'!$D$7)^BI$1))),(_xlfn.WEIBULL.DIST(BI$1,$L6,$K6,FALSE)*$S6*((1+'Inputs &amp; Summary'!$D$7)^BI$1))),IF($M6=Lists!$H$3,IF($K6&lt;1,((($R6*(1-$E6)+$Q6*(1-$F6))/$K6)*((1+'Inputs &amp; Summary'!$D$7)^BI$1)),((INT(BI$1/$K6)-INT((BI$1-1)/$K6))*($R6*(1-$E6)+$Q6*(1-$F6))*((1+'Inputs &amp; Summary'!$D$7)^BI$1))),((_xlfn.WEIBULL.DIST(BI$1,$L6,$K6,FALSE)*($R6*(1-$E6)+$Q6*(1-$F6))*((1+'Inputs &amp; Summary'!$D$7)^BI$1))))))</f>
        <v>0</v>
      </c>
      <c r="BJ6" s="248">
        <f>$D6*IF(BJ$1&gt;'Inputs &amp; Summary'!$D$5,0,IF(BJ$1&gt;VLOOKUP($G6,Lists!$J$17:$K$21,2),IF($M6=Lists!$H$3,IF($K6&lt;1,(($S6/$K6)*((1+'Inputs &amp; Summary'!$D$7)^BJ$1)),((INT(BJ$1/$K6)-INT((BJ$1-1)/$K6))*$S6*((1+'Inputs &amp; Summary'!$D$7)^BJ$1))),(_xlfn.WEIBULL.DIST(BJ$1,$L6,$K6,FALSE)*$S6*((1+'Inputs &amp; Summary'!$D$7)^BJ$1))),IF($M6=Lists!$H$3,IF($K6&lt;1,((($R6*(1-$E6)+$Q6*(1-$F6))/$K6)*((1+'Inputs &amp; Summary'!$D$7)^BJ$1)),((INT(BJ$1/$K6)-INT((BJ$1-1)/$K6))*($R6*(1-$E6)+$Q6*(1-$F6))*((1+'Inputs &amp; Summary'!$D$7)^BJ$1))),((_xlfn.WEIBULL.DIST(BJ$1,$L6,$K6,FALSE)*($R6*(1-$E6)+$Q6*(1-$F6))*((1+'Inputs &amp; Summary'!$D$7)^BJ$1))))))</f>
        <v>0</v>
      </c>
      <c r="BK6" s="248">
        <f>$D6*IF(BK$1&gt;'Inputs &amp; Summary'!$D$5,0,IF(BK$1&gt;VLOOKUP($G6,Lists!$J$17:$K$21,2),IF($M6=Lists!$H$3,IF($K6&lt;1,(($S6/$K6)*((1+'Inputs &amp; Summary'!$D$7)^BK$1)),((INT(BK$1/$K6)-INT((BK$1-1)/$K6))*$S6*((1+'Inputs &amp; Summary'!$D$7)^BK$1))),(_xlfn.WEIBULL.DIST(BK$1,$L6,$K6,FALSE)*$S6*((1+'Inputs &amp; Summary'!$D$7)^BK$1))),IF($M6=Lists!$H$3,IF($K6&lt;1,((($R6*(1-$E6)+$Q6*(1-$F6))/$K6)*((1+'Inputs &amp; Summary'!$D$7)^BK$1)),((INT(BK$1/$K6)-INT((BK$1-1)/$K6))*($R6*(1-$E6)+$Q6*(1-$F6))*((1+'Inputs &amp; Summary'!$D$7)^BK$1))),((_xlfn.WEIBULL.DIST(BK$1,$L6,$K6,FALSE)*($R6*(1-$E6)+$Q6*(1-$F6))*((1+'Inputs &amp; Summary'!$D$7)^BK$1))))))</f>
        <v>0</v>
      </c>
      <c r="BL6" s="248">
        <f>$D6*IF(BL$1&gt;'Inputs &amp; Summary'!$D$5,0,IF(BL$1&gt;VLOOKUP($G6,Lists!$J$17:$K$21,2),IF($M6=Lists!$H$3,IF($K6&lt;1,(($S6/$K6)*((1+'Inputs &amp; Summary'!$D$7)^BL$1)),((INT(BL$1/$K6)-INT((BL$1-1)/$K6))*$S6*((1+'Inputs &amp; Summary'!$D$7)^BL$1))),(_xlfn.WEIBULL.DIST(BL$1,$L6,$K6,FALSE)*$S6*((1+'Inputs &amp; Summary'!$D$7)^BL$1))),IF($M6=Lists!$H$3,IF($K6&lt;1,((($R6*(1-$E6)+$Q6*(1-$F6))/$K6)*((1+'Inputs &amp; Summary'!$D$7)^BL$1)),((INT(BL$1/$K6)-INT((BL$1-1)/$K6))*($R6*(1-$E6)+$Q6*(1-$F6))*((1+'Inputs &amp; Summary'!$D$7)^BL$1))),((_xlfn.WEIBULL.DIST(BL$1,$L6,$K6,FALSE)*($R6*(1-$E6)+$Q6*(1-$F6))*((1+'Inputs &amp; Summary'!$D$7)^BL$1))))))</f>
        <v>0</v>
      </c>
    </row>
    <row r="7" spans="1:64" ht="28.8" x14ac:dyDescent="0.3">
      <c r="A7" s="236" t="s">
        <v>173</v>
      </c>
      <c r="B7" s="117" t="str">
        <f>IF('Inputs &amp; Summary'!$D$15=Lists!$E$3,INDEX('Residential Rooftop Details'!$A$30:$X$158,MATCH('Cash Flow'!$A7,'Residential Rooftop Details'!$A$30:$A$158,0),COLUMN(B$1)),IF('Inputs &amp; Summary'!$D$15=Lists!$E$4,INDEX('Commercial Rooftop Details'!$A$30:$V$158,MATCH('Cash Flow'!$A7,'Commercial Rooftop Details'!$A$30:$A$158,0),COLUMN(B$1)),INDEX('Ground-Mount Details'!$A$30:$V$158,MATCH('Cash Flow'!$A7,'Ground-Mount Details'!$A$30:$A$158,0),COLUMN(B$1))))</f>
        <v>Administration</v>
      </c>
      <c r="C7" s="117" t="str">
        <f>IF('Inputs &amp; Summary'!$D$15=Lists!$E$3,INDEX('Residential Rooftop Details'!$A$30:$X$158,MATCH('Cash Flow'!$A7,'Residential Rooftop Details'!$A$30:$A$158,0),COLUMN(C$1)),IF('Inputs &amp; Summary'!$D$15=Lists!$E$4,INDEX('Commercial Rooftop Details'!$A$30:$V$158,MATCH('Cash Flow'!$A7,'Commercial Rooftop Details'!$A$30:$A$158,0),COLUMN(C$1)),INDEX('Ground-Mount Details'!$A$30:$V$158,MATCH('Cash Flow'!$A7,'Ground-Mount Details'!$A$30:$A$158,0),COLUMN(C$1))))</f>
        <v>Documents</v>
      </c>
      <c r="D7" s="117">
        <f>IF('Inputs &amp; Summary'!$D$15=Lists!$E$3,INDEX('Residential Rooftop Details'!$A$30:$X$158,MATCH('Cash Flow'!$A7,'Residential Rooftop Details'!$A$30:$A$158,0),COLUMN(D$1)),IF('Inputs &amp; Summary'!$D$15=Lists!$E$4,INDEX('Commercial Rooftop Details'!$A$30:$V$158,MATCH('Cash Flow'!$A7,'Commercial Rooftop Details'!$A$30:$A$158,0),COLUMN(D$1)),INDEX('Ground-Mount Details'!$A$30:$V$158,MATCH('Cash Flow'!$A7,'Ground-Mount Details'!$A$30:$A$158,0),COLUMN(D$1))))</f>
        <v>1</v>
      </c>
      <c r="E7" s="117">
        <f>IF('Inputs &amp; Summary'!$D$15=Lists!$E$3,INDEX('Residential Rooftop Details'!$A$30:$X$158,MATCH('Cash Flow'!$A7,'Residential Rooftop Details'!$A$30:$A$158,0),COLUMN(E$1)),IF('Inputs &amp; Summary'!$D$15=Lists!$E$4,INDEX('Commercial Rooftop Details'!$A$30:$V$158,MATCH('Cash Flow'!$A7,'Commercial Rooftop Details'!$A$30:$A$158,0),COLUMN(E$1)),INDEX('Ground-Mount Details'!$A$30:$V$158,MATCH('Cash Flow'!$A7,'Ground-Mount Details'!$A$30:$A$158,0),COLUMN(E$1))))</f>
        <v>0</v>
      </c>
      <c r="F7" s="117">
        <f>IF('Inputs &amp; Summary'!$D$15=Lists!$E$3,INDEX('Residential Rooftop Details'!$A$30:$X$158,MATCH('Cash Flow'!$A7,'Residential Rooftop Details'!$A$30:$A$158,0),COLUMN(F$1)),IF('Inputs &amp; Summary'!$D$15=Lists!$E$4,INDEX('Commercial Rooftop Details'!$A$30:$V$158,MATCH('Cash Flow'!$A7,'Commercial Rooftop Details'!$A$30:$A$158,0),COLUMN(F$1)),INDEX('Ground-Mount Details'!$A$30:$V$158,MATCH('Cash Flow'!$A7,'Ground-Mount Details'!$A$30:$A$158,0),COLUMN(F$1))))</f>
        <v>0</v>
      </c>
      <c r="G7" s="237" t="str">
        <f>IF('Inputs &amp; Summary'!$D$15=Lists!$E$3,INDEX('Residential Rooftop Details'!$A$30:$X$158,MATCH('Cash Flow'!$A7,'Residential Rooftop Details'!$A$30:$A$158,0),COLUMN(G$1)),IF('Inputs &amp; Summary'!$D$15=Lists!$E$4,INDEX('Commercial Rooftop Details'!$A$30:$V$158,MATCH('Cash Flow'!$A7,'Commercial Rooftop Details'!$A$30:$A$158,0),COLUMN(G$1)),INDEX('Ground-Mount Details'!$A$30:$V$158,MATCH('Cash Flow'!$A7,'Ground-Mount Details'!$A$30:$A$158,0),COLUMN(G$1))))</f>
        <v>N/A</v>
      </c>
      <c r="H7" s="237">
        <f>IF('Inputs &amp; Summary'!$D$15=Lists!$E$3,INDEX('Residential Rooftop Details'!$A$30:$X$158,MATCH('Cash Flow'!$A7,'Residential Rooftop Details'!$A$30:$A$158,0),COLUMN(H$1)),IF('Inputs &amp; Summary'!$D$15=Lists!$E$4,INDEX('Commercial Rooftop Details'!$A$30:$V$158,MATCH('Cash Flow'!$A7,'Commercial Rooftop Details'!$A$30:$A$158,0),COLUMN(H$1)),INDEX('Ground-Mount Details'!$A$30:$V$158,MATCH('Cash Flow'!$A7,'Ground-Mount Details'!$A$30:$A$158,0),COLUMN(H$1))))</f>
        <v>0</v>
      </c>
      <c r="I7" s="237" t="str">
        <f>IF('Inputs &amp; Summary'!$D$15=Lists!$E$3,INDEX('Residential Rooftop Details'!$A$30:$X$158,MATCH('Cash Flow'!$A7,'Residential Rooftop Details'!$A$30:$A$158,0),COLUMN(I$1)),IF('Inputs &amp; Summary'!$D$15=Lists!$E$4,INDEX('Commercial Rooftop Details'!$A$30:$V$158,MATCH('Cash Flow'!$A7,'Commercial Rooftop Details'!$A$30:$A$158,0),COLUMN(I$1)),INDEX('Ground-Mount Details'!$A$30:$V$158,MATCH('Cash Flow'!$A7,'Ground-Mount Details'!$A$30:$A$158,0),COLUMN(I$1))))</f>
        <v>Administrator</v>
      </c>
      <c r="J7" s="238">
        <f>IF('Inputs &amp; Summary'!$D$15=Lists!$E$3,INDEX('Residential Rooftop Details'!$A$30:$X$158,MATCH('Cash Flow'!$A7,'Residential Rooftop Details'!$A$30:$A$158,0),COLUMN(J$1)),IF('Inputs &amp; Summary'!$D$15=Lists!$E$4,INDEX('Commercial Rooftop Details'!$A$30:$V$158,MATCH('Cash Flow'!$A7,'Commercial Rooftop Details'!$A$30:$A$158,0),COLUMN(J$1)),INDEX('Ground-Mount Details'!$A$30:$V$158,MATCH('Cash Flow'!$A7,'Ground-Mount Details'!$A$30:$A$158,0),COLUMN(J$1))))</f>
        <v>16.66346153846154</v>
      </c>
      <c r="K7" s="239">
        <f>IF('Inputs &amp; Summary'!$D$15=Lists!$E$3,INDEX('Residential Rooftop Details'!$A$30:$X$158,MATCH('Cash Flow'!$A7,'Residential Rooftop Details'!$A$30:$A$158,0),COLUMN(K$1)),IF('Inputs &amp; Summary'!$D$15=Lists!$E$4,INDEX('Commercial Rooftop Details'!$A$30:$V$158,MATCH('Cash Flow'!$A7,'Commercial Rooftop Details'!$A$30:$A$158,0),COLUMN(K$1)),INDEX('Ground-Mount Details'!$A$30:$V$158,MATCH('Cash Flow'!$A7,'Ground-Mount Details'!$A$30:$A$158,0),COLUMN(K$1))))</f>
        <v>0.08</v>
      </c>
      <c r="L7" s="239">
        <f>IF('Inputs &amp; Summary'!$D$15=Lists!$E$3,INDEX('Residential Rooftop Details'!$A$30:$X$158,MATCH('Cash Flow'!$A7,'Residential Rooftop Details'!$A$30:$A$158,0),COLUMN(L$1)),IF('Inputs &amp; Summary'!$D$15=Lists!$E$4,INDEX('Commercial Rooftop Details'!$A$30:$V$158,MATCH('Cash Flow'!$A7,'Commercial Rooftop Details'!$A$30:$A$158,0),COLUMN(L$1)),INDEX('Ground-Mount Details'!$A$30:$V$158,MATCH('Cash Flow'!$A7,'Ground-Mount Details'!$A$30:$A$158,0),COLUMN(L$1))))</f>
        <v>1</v>
      </c>
      <c r="M7" s="238" t="str">
        <f>IF('Inputs &amp; Summary'!$D$15=Lists!$E$3,INDEX('Residential Rooftop Details'!$A$30:$X$158,MATCH('Cash Flow'!$A7,'Residential Rooftop Details'!$A$30:$A$158,0),COLUMN(M$1)),IF('Inputs &amp; Summary'!$D$15=Lists!$E$4,INDEX('Commercial Rooftop Details'!$A$30:$V$158,MATCH('Cash Flow'!$A7,'Commercial Rooftop Details'!$A$30:$A$158,0),COLUMN(M$1)),INDEX('Ground-Mount Details'!$A$30:$V$158,MATCH('Cash Flow'!$A7,'Ground-Mount Details'!$A$30:$A$158,0),COLUMN(M$1))))</f>
        <v>interval</v>
      </c>
      <c r="N7" s="240">
        <f>IF('Inputs &amp; Summary'!$D$15=Lists!$E$3,INDEX('Residential Rooftop Details'!$A$30:$X$158,MATCH('Cash Flow'!$A7,'Residential Rooftop Details'!$A$30:$A$158,0),COLUMN(N$1)),IF('Inputs &amp; Summary'!$D$15=Lists!$E$4,INDEX('Commercial Rooftop Details'!$A$30:$V$158,MATCH('Cash Flow'!$A7,'Commercial Rooftop Details'!$A$30:$A$158,0),COLUMN(N$1)),INDEX('Ground-Mount Details'!$A$30:$V$158,MATCH('Cash Flow'!$A7,'Ground-Mount Details'!$A$30:$A$158,0),COLUMN(N$1))))</f>
        <v>1</v>
      </c>
      <c r="O7" s="239">
        <f>IF('Inputs &amp; Summary'!$D$15=Lists!$E$3,INDEX('Residential Rooftop Details'!$A$30:$X$158,MATCH('Cash Flow'!$A7,'Residential Rooftop Details'!$A$30:$A$158,0),COLUMN(O$1)),IF('Inputs &amp; Summary'!$D$15=Lists!$E$4,INDEX('Commercial Rooftop Details'!$A$30:$V$158,MATCH('Cash Flow'!$A7,'Commercial Rooftop Details'!$A$30:$A$158,0),COLUMN(O$1)),INDEX('Ground-Mount Details'!$A$30:$V$158,MATCH('Cash Flow'!$A7,'Ground-Mount Details'!$A$30:$A$158,0),COLUMN(O$1))))</f>
        <v>1</v>
      </c>
      <c r="P7" s="241">
        <f>IF('Inputs &amp; Summary'!$D$15=Lists!$E$3,INDEX('Residential Rooftop Details'!$A$30:$X$158,MATCH('Cash Flow'!$A7,'Residential Rooftop Details'!$A$30:$A$158,0),COLUMN(P$1)),IF('Inputs &amp; Summary'!$D$15=Lists!$E$4,INDEX('Commercial Rooftop Details'!$A$30:$V$158,MATCH('Cash Flow'!$A7,'Commercial Rooftop Details'!$A$30:$A$158,0),COLUMN(P$1)),INDEX('Ground-Mount Details'!$A$30:$V$158,MATCH('Cash Flow'!$A7,'Ground-Mount Details'!$A$30:$A$158,0),COLUMN(P$1))))</f>
        <v>0</v>
      </c>
      <c r="Q7" s="242">
        <f>IF('Inputs &amp; Summary'!$D$15=Lists!$E$3,INDEX('Residential Rooftop Details'!$A$30:$X$158,MATCH('Cash Flow'!$A7,'Residential Rooftop Details'!$A$30:$A$158,0),COLUMN(Q$1)),IF('Inputs &amp; Summary'!$D$15=Lists!$E$4,INDEX('Commercial Rooftop Details'!$A$30:$V$158,MATCH('Cash Flow'!$A7,'Commercial Rooftop Details'!$A$30:$A$158,0),COLUMN(Q$1)),INDEX('Ground-Mount Details'!$A$30:$V$158,MATCH('Cash Flow'!$A7,'Ground-Mount Details'!$A$30:$A$158,0),COLUMN(Q$1))))</f>
        <v>16.66346153846154</v>
      </c>
      <c r="R7" s="242">
        <f>IF('Inputs &amp; Summary'!$D$15=Lists!$E$3,INDEX('Residential Rooftop Details'!$A$30:$X$158,MATCH('Cash Flow'!$A7,'Residential Rooftop Details'!$A$30:$A$158,0),COLUMN(R$1)),IF('Inputs &amp; Summary'!$D$15=Lists!$E$4,INDEX('Commercial Rooftop Details'!$A$30:$V$158,MATCH('Cash Flow'!$A7,'Commercial Rooftop Details'!$A$30:$A$158,0),COLUMN(R$1)),INDEX('Ground-Mount Details'!$A$30:$V$158,MATCH('Cash Flow'!$A7,'Ground-Mount Details'!$A$30:$A$158,0),COLUMN(R$1))))</f>
        <v>0</v>
      </c>
      <c r="S7" s="243">
        <f>IF('Inputs &amp; Summary'!$D$15=Lists!$E$3,INDEX('Residential Rooftop Details'!$A$30:$X$158,MATCH('Cash Flow'!$A7,'Residential Rooftop Details'!$A$30:$A$158,0),COLUMN(S$1)),IF('Inputs &amp; Summary'!$D$15=Lists!$E$4,INDEX('Commercial Rooftop Details'!$A$30:$V$158,MATCH('Cash Flow'!$A7,'Commercial Rooftop Details'!$A$30:$A$158,0),COLUMN(S$1)),INDEX('Ground-Mount Details'!$A$30:$V$158,MATCH('Cash Flow'!$A7,'Ground-Mount Details'!$A$30:$A$158,0),COLUMN(S$1))))</f>
        <v>16.66346153846154</v>
      </c>
      <c r="T7" s="238">
        <f>IF('Inputs &amp; Summary'!$D$15=Lists!$E$3,INDEX('Residential Rooftop Details'!$A$30:$X$158,MATCH('Cash Flow'!$A7,'Residential Rooftop Details'!$A$30:$A$158,0),COLUMN(T$1)),IF('Inputs &amp; Summary'!$D$15=Lists!$E$4,INDEX('Commercial Rooftop Details'!$A$30:$V$158,MATCH('Cash Flow'!$A7,'Commercial Rooftop Details'!$A$30:$A$158,0),COLUMN(T$1)),INDEX('Ground-Mount Details'!$A$30:$V$158,MATCH('Cash Flow'!$A7,'Ground-Mount Details'!$A$30:$A$158,0),COLUMN(T$1))))</f>
        <v>0</v>
      </c>
      <c r="U7" s="244">
        <f>IF('Inputs &amp; Summary'!$D$15=Lists!$E$3,INDEX('Residential Rooftop Details'!$A$30:$X$158,MATCH('Cash Flow'!$A7,'Residential Rooftop Details'!$A$30:$A$158,0),COLUMN(U$1)),IF('Inputs &amp; Summary'!$D$15=Lists!$E$4,INDEX('Commercial Rooftop Details'!$A$30:$V$158,MATCH('Cash Flow'!$A7,'Commercial Rooftop Details'!$A$30:$A$158,0),COLUMN(U$1)),INDEX('Ground-Mount Details'!$A$30:$V$158,MATCH('Cash Flow'!$A7,'Ground-Mount Details'!$A$30:$A$158,0),COLUMN(U$1))))</f>
        <v>0</v>
      </c>
      <c r="V7" s="245">
        <f t="shared" si="0"/>
        <v>258.10990804540199</v>
      </c>
      <c r="W7" s="245">
        <f>NPV('Inputs &amp; Summary'!$D$6,Y7:BL7)</f>
        <v>2617.5090977598097</v>
      </c>
      <c r="X7" s="246">
        <f t="shared" si="1"/>
        <v>1.8997979823016882E-2</v>
      </c>
      <c r="Y7" s="248">
        <f>$D7*IF(Y$1&gt;'Inputs &amp; Summary'!$D$5,0,IF(Y$1&gt;VLOOKUP($G7,Lists!$J$17:$K$21,2),IF($M7=Lists!$H$3,IF($K7&lt;1,(($S7/$K7)*((1+'Inputs &amp; Summary'!$D$7)^Y$1)),((INT(Y$1/$K7)-INT((Y$1-1)/$K7))*$S7*((1+'Inputs &amp; Summary'!$D$7)^Y$1))),(_xlfn.WEIBULL.DIST(Y$1,$L7,$K7,FALSE)*$S7*((1+'Inputs &amp; Summary'!$D$7)^Y$1))),IF($M7=Lists!$H$3,IF($K7&lt;1,((($R7*(1-$E7)+$Q7*(1-$F7))/$K7)*((1+'Inputs &amp; Summary'!$D$7)^Y$1)),((INT(Y$1/$K7)-INT((Y$1-1)/$K7))*($R7*(1-$E7)+$Q7*(1-$F7))*((1+'Inputs &amp; Summary'!$D$7)^Y$1))),((_xlfn.WEIBULL.DIST(Y$1,$L7,$K7,FALSE)*($R7*(1-$E7)+$Q7*(1-$F7))*((1+'Inputs &amp; Summary'!$D$7)^Y$1))))))</f>
        <v>212.45913461538464</v>
      </c>
      <c r="Z7" s="248">
        <f>$D7*IF(Z$1&gt;'Inputs &amp; Summary'!$D$5,0,IF(Z$1&gt;VLOOKUP($G7,Lists!$J$17:$K$21,2),IF($M7=Lists!$H$3,IF($K7&lt;1,(($S7/$K7)*((1+'Inputs &amp; Summary'!$D$7)^Z$1)),((INT(Z$1/$K7)-INT((Z$1-1)/$K7))*$S7*((1+'Inputs &amp; Summary'!$D$7)^Z$1))),(_xlfn.WEIBULL.DIST(Z$1,$L7,$K7,FALSE)*$S7*((1+'Inputs &amp; Summary'!$D$7)^Z$1))),IF($M7=Lists!$H$3,IF($K7&lt;1,((($R7*(1-$E7)+$Q7*(1-$F7))/$K7)*((1+'Inputs &amp; Summary'!$D$7)^Z$1)),((INT(Z$1/$K7)-INT((Z$1-1)/$K7))*($R7*(1-$E7)+$Q7*(1-$F7))*((1+'Inputs &amp; Summary'!$D$7)^Z$1))),((_xlfn.WEIBULL.DIST(Z$1,$L7,$K7,FALSE)*($R7*(1-$E7)+$Q7*(1-$F7))*((1+'Inputs &amp; Summary'!$D$7)^Z$1))))))</f>
        <v>216.70831730769234</v>
      </c>
      <c r="AA7" s="248">
        <f>$D7*IF(AA$1&gt;'Inputs &amp; Summary'!$D$5,0,IF(AA$1&gt;VLOOKUP($G7,Lists!$J$17:$K$21,2),IF($M7=Lists!$H$3,IF($K7&lt;1,(($S7/$K7)*((1+'Inputs &amp; Summary'!$D$7)^AA$1)),((INT(AA$1/$K7)-INT((AA$1-1)/$K7))*$S7*((1+'Inputs &amp; Summary'!$D$7)^AA$1))),(_xlfn.WEIBULL.DIST(AA$1,$L7,$K7,FALSE)*$S7*((1+'Inputs &amp; Summary'!$D$7)^AA$1))),IF($M7=Lists!$H$3,IF($K7&lt;1,((($R7*(1-$E7)+$Q7*(1-$F7))/$K7)*((1+'Inputs &amp; Summary'!$D$7)^AA$1)),((INT(AA$1/$K7)-INT((AA$1-1)/$K7))*($R7*(1-$E7)+$Q7*(1-$F7))*((1+'Inputs &amp; Summary'!$D$7)^AA$1))),((_xlfn.WEIBULL.DIST(AA$1,$L7,$K7,FALSE)*($R7*(1-$E7)+$Q7*(1-$F7))*((1+'Inputs &amp; Summary'!$D$7)^AA$1))))))</f>
        <v>221.04248365384618</v>
      </c>
      <c r="AB7" s="248">
        <f>$D7*IF(AB$1&gt;'Inputs &amp; Summary'!$D$5,0,IF(AB$1&gt;VLOOKUP($G7,Lists!$J$17:$K$21,2),IF($M7=Lists!$H$3,IF($K7&lt;1,(($S7/$K7)*((1+'Inputs &amp; Summary'!$D$7)^AB$1)),((INT(AB$1/$K7)-INT((AB$1-1)/$K7))*$S7*((1+'Inputs &amp; Summary'!$D$7)^AB$1))),(_xlfn.WEIBULL.DIST(AB$1,$L7,$K7,FALSE)*$S7*((1+'Inputs &amp; Summary'!$D$7)^AB$1))),IF($M7=Lists!$H$3,IF($K7&lt;1,((($R7*(1-$E7)+$Q7*(1-$F7))/$K7)*((1+'Inputs &amp; Summary'!$D$7)^AB$1)),((INT(AB$1/$K7)-INT((AB$1-1)/$K7))*($R7*(1-$E7)+$Q7*(1-$F7))*((1+'Inputs &amp; Summary'!$D$7)^AB$1))),((_xlfn.WEIBULL.DIST(AB$1,$L7,$K7,FALSE)*($R7*(1-$E7)+$Q7*(1-$F7))*((1+'Inputs &amp; Summary'!$D$7)^AB$1))))))</f>
        <v>225.46333332692311</v>
      </c>
      <c r="AC7" s="248">
        <f>$D7*IF(AC$1&gt;'Inputs &amp; Summary'!$D$5,0,IF(AC$1&gt;VLOOKUP($G7,Lists!$J$17:$K$21,2),IF($M7=Lists!$H$3,IF($K7&lt;1,(($S7/$K7)*((1+'Inputs &amp; Summary'!$D$7)^AC$1)),((INT(AC$1/$K7)-INT((AC$1-1)/$K7))*$S7*((1+'Inputs &amp; Summary'!$D$7)^AC$1))),(_xlfn.WEIBULL.DIST(AC$1,$L7,$K7,FALSE)*$S7*((1+'Inputs &amp; Summary'!$D$7)^AC$1))),IF($M7=Lists!$H$3,IF($K7&lt;1,((($R7*(1-$E7)+$Q7*(1-$F7))/$K7)*((1+'Inputs &amp; Summary'!$D$7)^AC$1)),((INT(AC$1/$K7)-INT((AC$1-1)/$K7))*($R7*(1-$E7)+$Q7*(1-$F7))*((1+'Inputs &amp; Summary'!$D$7)^AC$1))),((_xlfn.WEIBULL.DIST(AC$1,$L7,$K7,FALSE)*($R7*(1-$E7)+$Q7*(1-$F7))*((1+'Inputs &amp; Summary'!$D$7)^AC$1))))))</f>
        <v>229.97259999346156</v>
      </c>
      <c r="AD7" s="248">
        <f>$D7*IF(AD$1&gt;'Inputs &amp; Summary'!$D$5,0,IF(AD$1&gt;VLOOKUP($G7,Lists!$J$17:$K$21,2),IF($M7=Lists!$H$3,IF($K7&lt;1,(($S7/$K7)*((1+'Inputs &amp; Summary'!$D$7)^AD$1)),((INT(AD$1/$K7)-INT((AD$1-1)/$K7))*$S7*((1+'Inputs &amp; Summary'!$D$7)^AD$1))),(_xlfn.WEIBULL.DIST(AD$1,$L7,$K7,FALSE)*$S7*((1+'Inputs &amp; Summary'!$D$7)^AD$1))),IF($M7=Lists!$H$3,IF($K7&lt;1,((($R7*(1-$E7)+$Q7*(1-$F7))/$K7)*((1+'Inputs &amp; Summary'!$D$7)^AD$1)),((INT(AD$1/$K7)-INT((AD$1-1)/$K7))*($R7*(1-$E7)+$Q7*(1-$F7))*((1+'Inputs &amp; Summary'!$D$7)^AD$1))),((_xlfn.WEIBULL.DIST(AD$1,$L7,$K7,FALSE)*($R7*(1-$E7)+$Q7*(1-$F7))*((1+'Inputs &amp; Summary'!$D$7)^AD$1))))))</f>
        <v>234.5720519933308</v>
      </c>
      <c r="AE7" s="248">
        <f>$D7*IF(AE$1&gt;'Inputs &amp; Summary'!$D$5,0,IF(AE$1&gt;VLOOKUP($G7,Lists!$J$17:$K$21,2),IF($M7=Lists!$H$3,IF($K7&lt;1,(($S7/$K7)*((1+'Inputs &amp; Summary'!$D$7)^AE$1)),((INT(AE$1/$K7)-INT((AE$1-1)/$K7))*$S7*((1+'Inputs &amp; Summary'!$D$7)^AE$1))),(_xlfn.WEIBULL.DIST(AE$1,$L7,$K7,FALSE)*$S7*((1+'Inputs &amp; Summary'!$D$7)^AE$1))),IF($M7=Lists!$H$3,IF($K7&lt;1,((($R7*(1-$E7)+$Q7*(1-$F7))/$K7)*((1+'Inputs &amp; Summary'!$D$7)^AE$1)),((INT(AE$1/$K7)-INT((AE$1-1)/$K7))*($R7*(1-$E7)+$Q7*(1-$F7))*((1+'Inputs &amp; Summary'!$D$7)^AE$1))),((_xlfn.WEIBULL.DIST(AE$1,$L7,$K7,FALSE)*($R7*(1-$E7)+$Q7*(1-$F7))*((1+'Inputs &amp; Summary'!$D$7)^AE$1))))))</f>
        <v>239.26349303319736</v>
      </c>
      <c r="AF7" s="248">
        <f>$D7*IF(AF$1&gt;'Inputs &amp; Summary'!$D$5,0,IF(AF$1&gt;VLOOKUP($G7,Lists!$J$17:$K$21,2),IF($M7=Lists!$H$3,IF($K7&lt;1,(($S7/$K7)*((1+'Inputs &amp; Summary'!$D$7)^AF$1)),((INT(AF$1/$K7)-INT((AF$1-1)/$K7))*$S7*((1+'Inputs &amp; Summary'!$D$7)^AF$1))),(_xlfn.WEIBULL.DIST(AF$1,$L7,$K7,FALSE)*$S7*((1+'Inputs &amp; Summary'!$D$7)^AF$1))),IF($M7=Lists!$H$3,IF($K7&lt;1,((($R7*(1-$E7)+$Q7*(1-$F7))/$K7)*((1+'Inputs &amp; Summary'!$D$7)^AF$1)),((INT(AF$1/$K7)-INT((AF$1-1)/$K7))*($R7*(1-$E7)+$Q7*(1-$F7))*((1+'Inputs &amp; Summary'!$D$7)^AF$1))),((_xlfn.WEIBULL.DIST(AF$1,$L7,$K7,FALSE)*($R7*(1-$E7)+$Q7*(1-$F7))*((1+'Inputs &amp; Summary'!$D$7)^AF$1))))))</f>
        <v>244.04876289386135</v>
      </c>
      <c r="AG7" s="248">
        <f>$D7*IF(AG$1&gt;'Inputs &amp; Summary'!$D$5,0,IF(AG$1&gt;VLOOKUP($G7,Lists!$J$17:$K$21,2),IF($M7=Lists!$H$3,IF($K7&lt;1,(($S7/$K7)*((1+'Inputs &amp; Summary'!$D$7)^AG$1)),((INT(AG$1/$K7)-INT((AG$1-1)/$K7))*$S7*((1+'Inputs &amp; Summary'!$D$7)^AG$1))),(_xlfn.WEIBULL.DIST(AG$1,$L7,$K7,FALSE)*$S7*((1+'Inputs &amp; Summary'!$D$7)^AG$1))),IF($M7=Lists!$H$3,IF($K7&lt;1,((($R7*(1-$E7)+$Q7*(1-$F7))/$K7)*((1+'Inputs &amp; Summary'!$D$7)^AG$1)),((INT(AG$1/$K7)-INT((AG$1-1)/$K7))*($R7*(1-$E7)+$Q7*(1-$F7))*((1+'Inputs &amp; Summary'!$D$7)^AG$1))),((_xlfn.WEIBULL.DIST(AG$1,$L7,$K7,FALSE)*($R7*(1-$E7)+$Q7*(1-$F7))*((1+'Inputs &amp; Summary'!$D$7)^AG$1))))))</f>
        <v>248.92973815173858</v>
      </c>
      <c r="AH7" s="248">
        <f>$D7*IF(AH$1&gt;'Inputs &amp; Summary'!$D$5,0,IF(AH$1&gt;VLOOKUP($G7,Lists!$J$17:$K$21,2),IF($M7=Lists!$H$3,IF($K7&lt;1,(($S7/$K7)*((1+'Inputs &amp; Summary'!$D$7)^AH$1)),((INT(AH$1/$K7)-INT((AH$1-1)/$K7))*$S7*((1+'Inputs &amp; Summary'!$D$7)^AH$1))),(_xlfn.WEIBULL.DIST(AH$1,$L7,$K7,FALSE)*$S7*((1+'Inputs &amp; Summary'!$D$7)^AH$1))),IF($M7=Lists!$H$3,IF($K7&lt;1,((($R7*(1-$E7)+$Q7*(1-$F7))/$K7)*((1+'Inputs &amp; Summary'!$D$7)^AH$1)),((INT(AH$1/$K7)-INT((AH$1-1)/$K7))*($R7*(1-$E7)+$Q7*(1-$F7))*((1+'Inputs &amp; Summary'!$D$7)^AH$1))),((_xlfn.WEIBULL.DIST(AH$1,$L7,$K7,FALSE)*($R7*(1-$E7)+$Q7*(1-$F7))*((1+'Inputs &amp; Summary'!$D$7)^AH$1))))))</f>
        <v>253.90833291477335</v>
      </c>
      <c r="AI7" s="248">
        <f>$D7*IF(AI$1&gt;'Inputs &amp; Summary'!$D$5,0,IF(AI$1&gt;VLOOKUP($G7,Lists!$J$17:$K$21,2),IF($M7=Lists!$H$3,IF($K7&lt;1,(($S7/$K7)*((1+'Inputs &amp; Summary'!$D$7)^AI$1)),((INT(AI$1/$K7)-INT((AI$1-1)/$K7))*$S7*((1+'Inputs &amp; Summary'!$D$7)^AI$1))),(_xlfn.WEIBULL.DIST(AI$1,$L7,$K7,FALSE)*$S7*((1+'Inputs &amp; Summary'!$D$7)^AI$1))),IF($M7=Lists!$H$3,IF($K7&lt;1,((($R7*(1-$E7)+$Q7*(1-$F7))/$K7)*((1+'Inputs &amp; Summary'!$D$7)^AI$1)),((INT(AI$1/$K7)-INT((AI$1-1)/$K7))*($R7*(1-$E7)+$Q7*(1-$F7))*((1+'Inputs &amp; Summary'!$D$7)^AI$1))),((_xlfn.WEIBULL.DIST(AI$1,$L7,$K7,FALSE)*($R7*(1-$E7)+$Q7*(1-$F7))*((1+'Inputs &amp; Summary'!$D$7)^AI$1))))))</f>
        <v>258.98649957306878</v>
      </c>
      <c r="AJ7" s="248">
        <f>$D7*IF(AJ$1&gt;'Inputs &amp; Summary'!$D$5,0,IF(AJ$1&gt;VLOOKUP($G7,Lists!$J$17:$K$21,2),IF($M7=Lists!$H$3,IF($K7&lt;1,(($S7/$K7)*((1+'Inputs &amp; Summary'!$D$7)^AJ$1)),((INT(AJ$1/$K7)-INT((AJ$1-1)/$K7))*$S7*((1+'Inputs &amp; Summary'!$D$7)^AJ$1))),(_xlfn.WEIBULL.DIST(AJ$1,$L7,$K7,FALSE)*$S7*((1+'Inputs &amp; Summary'!$D$7)^AJ$1))),IF($M7=Lists!$H$3,IF($K7&lt;1,((($R7*(1-$E7)+$Q7*(1-$F7))/$K7)*((1+'Inputs &amp; Summary'!$D$7)^AJ$1)),((INT(AJ$1/$K7)-INT((AJ$1-1)/$K7))*($R7*(1-$E7)+$Q7*(1-$F7))*((1+'Inputs &amp; Summary'!$D$7)^AJ$1))),((_xlfn.WEIBULL.DIST(AJ$1,$L7,$K7,FALSE)*($R7*(1-$E7)+$Q7*(1-$F7))*((1+'Inputs &amp; Summary'!$D$7)^AJ$1))))))</f>
        <v>264.16622956453017</v>
      </c>
      <c r="AK7" s="248">
        <f>$D7*IF(AK$1&gt;'Inputs &amp; Summary'!$D$5,0,IF(AK$1&gt;VLOOKUP($G7,Lists!$J$17:$K$21,2),IF($M7=Lists!$H$3,IF($K7&lt;1,(($S7/$K7)*((1+'Inputs &amp; Summary'!$D$7)^AK$1)),((INT(AK$1/$K7)-INT((AK$1-1)/$K7))*$S7*((1+'Inputs &amp; Summary'!$D$7)^AK$1))),(_xlfn.WEIBULL.DIST(AK$1,$L7,$K7,FALSE)*$S7*((1+'Inputs &amp; Summary'!$D$7)^AK$1))),IF($M7=Lists!$H$3,IF($K7&lt;1,((($R7*(1-$E7)+$Q7*(1-$F7))/$K7)*((1+'Inputs &amp; Summary'!$D$7)^AK$1)),((INT(AK$1/$K7)-INT((AK$1-1)/$K7))*($R7*(1-$E7)+$Q7*(1-$F7))*((1+'Inputs &amp; Summary'!$D$7)^AK$1))),((_xlfn.WEIBULL.DIST(AK$1,$L7,$K7,FALSE)*($R7*(1-$E7)+$Q7*(1-$F7))*((1+'Inputs &amp; Summary'!$D$7)^AK$1))))))</f>
        <v>269.44955415582081</v>
      </c>
      <c r="AL7" s="248">
        <f>$D7*IF(AL$1&gt;'Inputs &amp; Summary'!$D$5,0,IF(AL$1&gt;VLOOKUP($G7,Lists!$J$17:$K$21,2),IF($M7=Lists!$H$3,IF($K7&lt;1,(($S7/$K7)*((1+'Inputs &amp; Summary'!$D$7)^AL$1)),((INT(AL$1/$K7)-INT((AL$1-1)/$K7))*$S7*((1+'Inputs &amp; Summary'!$D$7)^AL$1))),(_xlfn.WEIBULL.DIST(AL$1,$L7,$K7,FALSE)*$S7*((1+'Inputs &amp; Summary'!$D$7)^AL$1))),IF($M7=Lists!$H$3,IF($K7&lt;1,((($R7*(1-$E7)+$Q7*(1-$F7))/$K7)*((1+'Inputs &amp; Summary'!$D$7)^AL$1)),((INT(AL$1/$K7)-INT((AL$1-1)/$K7))*($R7*(1-$E7)+$Q7*(1-$F7))*((1+'Inputs &amp; Summary'!$D$7)^AL$1))),((_xlfn.WEIBULL.DIST(AL$1,$L7,$K7,FALSE)*($R7*(1-$E7)+$Q7*(1-$F7))*((1+'Inputs &amp; Summary'!$D$7)^AL$1))))))</f>
        <v>274.83854523893723</v>
      </c>
      <c r="AM7" s="248">
        <f>$D7*IF(AM$1&gt;'Inputs &amp; Summary'!$D$5,0,IF(AM$1&gt;VLOOKUP($G7,Lists!$J$17:$K$21,2),IF($M7=Lists!$H$3,IF($K7&lt;1,(($S7/$K7)*((1+'Inputs &amp; Summary'!$D$7)^AM$1)),((INT(AM$1/$K7)-INT((AM$1-1)/$K7))*$S7*((1+'Inputs &amp; Summary'!$D$7)^AM$1))),(_xlfn.WEIBULL.DIST(AM$1,$L7,$K7,FALSE)*$S7*((1+'Inputs &amp; Summary'!$D$7)^AM$1))),IF($M7=Lists!$H$3,IF($K7&lt;1,((($R7*(1-$E7)+$Q7*(1-$F7))/$K7)*((1+'Inputs &amp; Summary'!$D$7)^AM$1)),((INT(AM$1/$K7)-INT((AM$1-1)/$K7))*($R7*(1-$E7)+$Q7*(1-$F7))*((1+'Inputs &amp; Summary'!$D$7)^AM$1))),((_xlfn.WEIBULL.DIST(AM$1,$L7,$K7,FALSE)*($R7*(1-$E7)+$Q7*(1-$F7))*((1+'Inputs &amp; Summary'!$D$7)^AM$1))))))</f>
        <v>280.33531614371589</v>
      </c>
      <c r="AN7" s="248">
        <f>$D7*IF(AN$1&gt;'Inputs &amp; Summary'!$D$5,0,IF(AN$1&gt;VLOOKUP($G7,Lists!$J$17:$K$21,2),IF($M7=Lists!$H$3,IF($K7&lt;1,(($S7/$K7)*((1+'Inputs &amp; Summary'!$D$7)^AN$1)),((INT(AN$1/$K7)-INT((AN$1-1)/$K7))*$S7*((1+'Inputs &amp; Summary'!$D$7)^AN$1))),(_xlfn.WEIBULL.DIST(AN$1,$L7,$K7,FALSE)*$S7*((1+'Inputs &amp; Summary'!$D$7)^AN$1))),IF($M7=Lists!$H$3,IF($K7&lt;1,((($R7*(1-$E7)+$Q7*(1-$F7))/$K7)*((1+'Inputs &amp; Summary'!$D$7)^AN$1)),((INT(AN$1/$K7)-INT((AN$1-1)/$K7))*($R7*(1-$E7)+$Q7*(1-$F7))*((1+'Inputs &amp; Summary'!$D$7)^AN$1))),((_xlfn.WEIBULL.DIST(AN$1,$L7,$K7,FALSE)*($R7*(1-$E7)+$Q7*(1-$F7))*((1+'Inputs &amp; Summary'!$D$7)^AN$1))))))</f>
        <v>285.94202246659023</v>
      </c>
      <c r="AO7" s="248">
        <f>$D7*IF(AO$1&gt;'Inputs &amp; Summary'!$D$5,0,IF(AO$1&gt;VLOOKUP($G7,Lists!$J$17:$K$21,2),IF($M7=Lists!$H$3,IF($K7&lt;1,(($S7/$K7)*((1+'Inputs &amp; Summary'!$D$7)^AO$1)),((INT(AO$1/$K7)-INT((AO$1-1)/$K7))*$S7*((1+'Inputs &amp; Summary'!$D$7)^AO$1))),(_xlfn.WEIBULL.DIST(AO$1,$L7,$K7,FALSE)*$S7*((1+'Inputs &amp; Summary'!$D$7)^AO$1))),IF($M7=Lists!$H$3,IF($K7&lt;1,((($R7*(1-$E7)+$Q7*(1-$F7))/$K7)*((1+'Inputs &amp; Summary'!$D$7)^AO$1)),((INT(AO$1/$K7)-INT((AO$1-1)/$K7))*($R7*(1-$E7)+$Q7*(1-$F7))*((1+'Inputs &amp; Summary'!$D$7)^AO$1))),((_xlfn.WEIBULL.DIST(AO$1,$L7,$K7,FALSE)*($R7*(1-$E7)+$Q7*(1-$F7))*((1+'Inputs &amp; Summary'!$D$7)^AO$1))))))</f>
        <v>291.66086291592211</v>
      </c>
      <c r="AP7" s="248">
        <f>$D7*IF(AP$1&gt;'Inputs &amp; Summary'!$D$5,0,IF(AP$1&gt;VLOOKUP($G7,Lists!$J$17:$K$21,2),IF($M7=Lists!$H$3,IF($K7&lt;1,(($S7/$K7)*((1+'Inputs &amp; Summary'!$D$7)^AP$1)),((INT(AP$1/$K7)-INT((AP$1-1)/$K7))*$S7*((1+'Inputs &amp; Summary'!$D$7)^AP$1))),(_xlfn.WEIBULL.DIST(AP$1,$L7,$K7,FALSE)*$S7*((1+'Inputs &amp; Summary'!$D$7)^AP$1))),IF($M7=Lists!$H$3,IF($K7&lt;1,((($R7*(1-$E7)+$Q7*(1-$F7))/$K7)*((1+'Inputs &amp; Summary'!$D$7)^AP$1)),((INT(AP$1/$K7)-INT((AP$1-1)/$K7))*($R7*(1-$E7)+$Q7*(1-$F7))*((1+'Inputs &amp; Summary'!$D$7)^AP$1))),((_xlfn.WEIBULL.DIST(AP$1,$L7,$K7,FALSE)*($R7*(1-$E7)+$Q7*(1-$F7))*((1+'Inputs &amp; Summary'!$D$7)^AP$1))))))</f>
        <v>297.49408017424048</v>
      </c>
      <c r="AQ7" s="248">
        <f>$D7*IF(AQ$1&gt;'Inputs &amp; Summary'!$D$5,0,IF(AQ$1&gt;VLOOKUP($G7,Lists!$J$17:$K$21,2),IF($M7=Lists!$H$3,IF($K7&lt;1,(($S7/$K7)*((1+'Inputs &amp; Summary'!$D$7)^AQ$1)),((INT(AQ$1/$K7)-INT((AQ$1-1)/$K7))*$S7*((1+'Inputs &amp; Summary'!$D$7)^AQ$1))),(_xlfn.WEIBULL.DIST(AQ$1,$L7,$K7,FALSE)*$S7*((1+'Inputs &amp; Summary'!$D$7)^AQ$1))),IF($M7=Lists!$H$3,IF($K7&lt;1,((($R7*(1-$E7)+$Q7*(1-$F7))/$K7)*((1+'Inputs &amp; Summary'!$D$7)^AQ$1)),((INT(AQ$1/$K7)-INT((AQ$1-1)/$K7))*($R7*(1-$E7)+$Q7*(1-$F7))*((1+'Inputs &amp; Summary'!$D$7)^AQ$1))),((_xlfn.WEIBULL.DIST(AQ$1,$L7,$K7,FALSE)*($R7*(1-$E7)+$Q7*(1-$F7))*((1+'Inputs &amp; Summary'!$D$7)^AQ$1))))))</f>
        <v>303.44396177772529</v>
      </c>
      <c r="AR7" s="248">
        <f>$D7*IF(AR$1&gt;'Inputs &amp; Summary'!$D$5,0,IF(AR$1&gt;VLOOKUP($G7,Lists!$J$17:$K$21,2),IF($M7=Lists!$H$3,IF($K7&lt;1,(($S7/$K7)*((1+'Inputs &amp; Summary'!$D$7)^AR$1)),((INT(AR$1/$K7)-INT((AR$1-1)/$K7))*$S7*((1+'Inputs &amp; Summary'!$D$7)^AR$1))),(_xlfn.WEIBULL.DIST(AR$1,$L7,$K7,FALSE)*$S7*((1+'Inputs &amp; Summary'!$D$7)^AR$1))),IF($M7=Lists!$H$3,IF($K7&lt;1,((($R7*(1-$E7)+$Q7*(1-$F7))/$K7)*((1+'Inputs &amp; Summary'!$D$7)^AR$1)),((INT(AR$1/$K7)-INT((AR$1-1)/$K7))*($R7*(1-$E7)+$Q7*(1-$F7))*((1+'Inputs &amp; Summary'!$D$7)^AR$1))),((_xlfn.WEIBULL.DIST(AR$1,$L7,$K7,FALSE)*($R7*(1-$E7)+$Q7*(1-$F7))*((1+'Inputs &amp; Summary'!$D$7)^AR$1))))))</f>
        <v>309.51284101327985</v>
      </c>
      <c r="AS7" s="248">
        <f>$D7*IF(AS$1&gt;'Inputs &amp; Summary'!$D$5,0,IF(AS$1&gt;VLOOKUP($G7,Lists!$J$17:$K$21,2),IF($M7=Lists!$H$3,IF($K7&lt;1,(($S7/$K7)*((1+'Inputs &amp; Summary'!$D$7)^AS$1)),((INT(AS$1/$K7)-INT((AS$1-1)/$K7))*$S7*((1+'Inputs &amp; Summary'!$D$7)^AS$1))),(_xlfn.WEIBULL.DIST(AS$1,$L7,$K7,FALSE)*$S7*((1+'Inputs &amp; Summary'!$D$7)^AS$1))),IF($M7=Lists!$H$3,IF($K7&lt;1,((($R7*(1-$E7)+$Q7*(1-$F7))/$K7)*((1+'Inputs &amp; Summary'!$D$7)^AS$1)),((INT(AS$1/$K7)-INT((AS$1-1)/$K7))*($R7*(1-$E7)+$Q7*(1-$F7))*((1+'Inputs &amp; Summary'!$D$7)^AS$1))),((_xlfn.WEIBULL.DIST(AS$1,$L7,$K7,FALSE)*($R7*(1-$E7)+$Q7*(1-$F7))*((1+'Inputs &amp; Summary'!$D$7)^AS$1))))))</f>
        <v>0</v>
      </c>
      <c r="AT7" s="248">
        <f>$D7*IF(AT$1&gt;'Inputs &amp; Summary'!$D$5,0,IF(AT$1&gt;VLOOKUP($G7,Lists!$J$17:$K$21,2),IF($M7=Lists!$H$3,IF($K7&lt;1,(($S7/$K7)*((1+'Inputs &amp; Summary'!$D$7)^AT$1)),((INT(AT$1/$K7)-INT((AT$1-1)/$K7))*$S7*((1+'Inputs &amp; Summary'!$D$7)^AT$1))),(_xlfn.WEIBULL.DIST(AT$1,$L7,$K7,FALSE)*$S7*((1+'Inputs &amp; Summary'!$D$7)^AT$1))),IF($M7=Lists!$H$3,IF($K7&lt;1,((($R7*(1-$E7)+$Q7*(1-$F7))/$K7)*((1+'Inputs &amp; Summary'!$D$7)^AT$1)),((INT(AT$1/$K7)-INT((AT$1-1)/$K7))*($R7*(1-$E7)+$Q7*(1-$F7))*((1+'Inputs &amp; Summary'!$D$7)^AT$1))),((_xlfn.WEIBULL.DIST(AT$1,$L7,$K7,FALSE)*($R7*(1-$E7)+$Q7*(1-$F7))*((1+'Inputs &amp; Summary'!$D$7)^AT$1))))))</f>
        <v>0</v>
      </c>
      <c r="AU7" s="248">
        <f>$D7*IF(AU$1&gt;'Inputs &amp; Summary'!$D$5,0,IF(AU$1&gt;VLOOKUP($G7,Lists!$J$17:$K$21,2),IF($M7=Lists!$H$3,IF($K7&lt;1,(($S7/$K7)*((1+'Inputs &amp; Summary'!$D$7)^AU$1)),((INT(AU$1/$K7)-INT((AU$1-1)/$K7))*$S7*((1+'Inputs &amp; Summary'!$D$7)^AU$1))),(_xlfn.WEIBULL.DIST(AU$1,$L7,$K7,FALSE)*$S7*((1+'Inputs &amp; Summary'!$D$7)^AU$1))),IF($M7=Lists!$H$3,IF($K7&lt;1,((($R7*(1-$E7)+$Q7*(1-$F7))/$K7)*((1+'Inputs &amp; Summary'!$D$7)^AU$1)),((INT(AU$1/$K7)-INT((AU$1-1)/$K7))*($R7*(1-$E7)+$Q7*(1-$F7))*((1+'Inputs &amp; Summary'!$D$7)^AU$1))),((_xlfn.WEIBULL.DIST(AU$1,$L7,$K7,FALSE)*($R7*(1-$E7)+$Q7*(1-$F7))*((1+'Inputs &amp; Summary'!$D$7)^AU$1))))))</f>
        <v>0</v>
      </c>
      <c r="AV7" s="248">
        <f>$D7*IF(AV$1&gt;'Inputs &amp; Summary'!$D$5,0,IF(AV$1&gt;VLOOKUP($G7,Lists!$J$17:$K$21,2),IF($M7=Lists!$H$3,IF($K7&lt;1,(($S7/$K7)*((1+'Inputs &amp; Summary'!$D$7)^AV$1)),((INT(AV$1/$K7)-INT((AV$1-1)/$K7))*$S7*((1+'Inputs &amp; Summary'!$D$7)^AV$1))),(_xlfn.WEIBULL.DIST(AV$1,$L7,$K7,FALSE)*$S7*((1+'Inputs &amp; Summary'!$D$7)^AV$1))),IF($M7=Lists!$H$3,IF($K7&lt;1,((($R7*(1-$E7)+$Q7*(1-$F7))/$K7)*((1+'Inputs &amp; Summary'!$D$7)^AV$1)),((INT(AV$1/$K7)-INT((AV$1-1)/$K7))*($R7*(1-$E7)+$Q7*(1-$F7))*((1+'Inputs &amp; Summary'!$D$7)^AV$1))),((_xlfn.WEIBULL.DIST(AV$1,$L7,$K7,FALSE)*($R7*(1-$E7)+$Q7*(1-$F7))*((1+'Inputs &amp; Summary'!$D$7)^AV$1))))))</f>
        <v>0</v>
      </c>
      <c r="AW7" s="248">
        <f>$D7*IF(AW$1&gt;'Inputs &amp; Summary'!$D$5,0,IF(AW$1&gt;VLOOKUP($G7,Lists!$J$17:$K$21,2),IF($M7=Lists!$H$3,IF($K7&lt;1,(($S7/$K7)*((1+'Inputs &amp; Summary'!$D$7)^AW$1)),((INT(AW$1/$K7)-INT((AW$1-1)/$K7))*$S7*((1+'Inputs &amp; Summary'!$D$7)^AW$1))),(_xlfn.WEIBULL.DIST(AW$1,$L7,$K7,FALSE)*$S7*((1+'Inputs &amp; Summary'!$D$7)^AW$1))),IF($M7=Lists!$H$3,IF($K7&lt;1,((($R7*(1-$E7)+$Q7*(1-$F7))/$K7)*((1+'Inputs &amp; Summary'!$D$7)^AW$1)),((INT(AW$1/$K7)-INT((AW$1-1)/$K7))*($R7*(1-$E7)+$Q7*(1-$F7))*((1+'Inputs &amp; Summary'!$D$7)^AW$1))),((_xlfn.WEIBULL.DIST(AW$1,$L7,$K7,FALSE)*($R7*(1-$E7)+$Q7*(1-$F7))*((1+'Inputs &amp; Summary'!$D$7)^AW$1))))))</f>
        <v>0</v>
      </c>
      <c r="AX7" s="248">
        <f>$D7*IF(AX$1&gt;'Inputs &amp; Summary'!$D$5,0,IF(AX$1&gt;VLOOKUP($G7,Lists!$J$17:$K$21,2),IF($M7=Lists!$H$3,IF($K7&lt;1,(($S7/$K7)*((1+'Inputs &amp; Summary'!$D$7)^AX$1)),((INT(AX$1/$K7)-INT((AX$1-1)/$K7))*$S7*((1+'Inputs &amp; Summary'!$D$7)^AX$1))),(_xlfn.WEIBULL.DIST(AX$1,$L7,$K7,FALSE)*$S7*((1+'Inputs &amp; Summary'!$D$7)^AX$1))),IF($M7=Lists!$H$3,IF($K7&lt;1,((($R7*(1-$E7)+$Q7*(1-$F7))/$K7)*((1+'Inputs &amp; Summary'!$D$7)^AX$1)),((INT(AX$1/$K7)-INT((AX$1-1)/$K7))*($R7*(1-$E7)+$Q7*(1-$F7))*((1+'Inputs &amp; Summary'!$D$7)^AX$1))),((_xlfn.WEIBULL.DIST(AX$1,$L7,$K7,FALSE)*($R7*(1-$E7)+$Q7*(1-$F7))*((1+'Inputs &amp; Summary'!$D$7)^AX$1))))))</f>
        <v>0</v>
      </c>
      <c r="AY7" s="248">
        <f>$D7*IF(AY$1&gt;'Inputs &amp; Summary'!$D$5,0,IF(AY$1&gt;VLOOKUP($G7,Lists!$J$17:$K$21,2),IF($M7=Lists!$H$3,IF($K7&lt;1,(($S7/$K7)*((1+'Inputs &amp; Summary'!$D$7)^AY$1)),((INT(AY$1/$K7)-INT((AY$1-1)/$K7))*$S7*((1+'Inputs &amp; Summary'!$D$7)^AY$1))),(_xlfn.WEIBULL.DIST(AY$1,$L7,$K7,FALSE)*$S7*((1+'Inputs &amp; Summary'!$D$7)^AY$1))),IF($M7=Lists!$H$3,IF($K7&lt;1,((($R7*(1-$E7)+$Q7*(1-$F7))/$K7)*((1+'Inputs &amp; Summary'!$D$7)^AY$1)),((INT(AY$1/$K7)-INT((AY$1-1)/$K7))*($R7*(1-$E7)+$Q7*(1-$F7))*((1+'Inputs &amp; Summary'!$D$7)^AY$1))),((_xlfn.WEIBULL.DIST(AY$1,$L7,$K7,FALSE)*($R7*(1-$E7)+$Q7*(1-$F7))*((1+'Inputs &amp; Summary'!$D$7)^AY$1))))))</f>
        <v>0</v>
      </c>
      <c r="AZ7" s="248">
        <f>$D7*IF(AZ$1&gt;'Inputs &amp; Summary'!$D$5,0,IF(AZ$1&gt;VLOOKUP($G7,Lists!$J$17:$K$21,2),IF($M7=Lists!$H$3,IF($K7&lt;1,(($S7/$K7)*((1+'Inputs &amp; Summary'!$D$7)^AZ$1)),((INT(AZ$1/$K7)-INT((AZ$1-1)/$K7))*$S7*((1+'Inputs &amp; Summary'!$D$7)^AZ$1))),(_xlfn.WEIBULL.DIST(AZ$1,$L7,$K7,FALSE)*$S7*((1+'Inputs &amp; Summary'!$D$7)^AZ$1))),IF($M7=Lists!$H$3,IF($K7&lt;1,((($R7*(1-$E7)+$Q7*(1-$F7))/$K7)*((1+'Inputs &amp; Summary'!$D$7)^AZ$1)),((INT(AZ$1/$K7)-INT((AZ$1-1)/$K7))*($R7*(1-$E7)+$Q7*(1-$F7))*((1+'Inputs &amp; Summary'!$D$7)^AZ$1))),((_xlfn.WEIBULL.DIST(AZ$1,$L7,$K7,FALSE)*($R7*(1-$E7)+$Q7*(1-$F7))*((1+'Inputs &amp; Summary'!$D$7)^AZ$1))))))</f>
        <v>0</v>
      </c>
      <c r="BA7" s="248">
        <f>$D7*IF(BA$1&gt;'Inputs &amp; Summary'!$D$5,0,IF(BA$1&gt;VLOOKUP($G7,Lists!$J$17:$K$21,2),IF($M7=Lists!$H$3,IF($K7&lt;1,(($S7/$K7)*((1+'Inputs &amp; Summary'!$D$7)^BA$1)),((INT(BA$1/$K7)-INT((BA$1-1)/$K7))*$S7*((1+'Inputs &amp; Summary'!$D$7)^BA$1))),(_xlfn.WEIBULL.DIST(BA$1,$L7,$K7,FALSE)*$S7*((1+'Inputs &amp; Summary'!$D$7)^BA$1))),IF($M7=Lists!$H$3,IF($K7&lt;1,((($R7*(1-$E7)+$Q7*(1-$F7))/$K7)*((1+'Inputs &amp; Summary'!$D$7)^BA$1)),((INT(BA$1/$K7)-INT((BA$1-1)/$K7))*($R7*(1-$E7)+$Q7*(1-$F7))*((1+'Inputs &amp; Summary'!$D$7)^BA$1))),((_xlfn.WEIBULL.DIST(BA$1,$L7,$K7,FALSE)*($R7*(1-$E7)+$Q7*(1-$F7))*((1+'Inputs &amp; Summary'!$D$7)^BA$1))))))</f>
        <v>0</v>
      </c>
      <c r="BB7" s="248">
        <f>$D7*IF(BB$1&gt;'Inputs &amp; Summary'!$D$5,0,IF(BB$1&gt;VLOOKUP($G7,Lists!$J$17:$K$21,2),IF($M7=Lists!$H$3,IF($K7&lt;1,(($S7/$K7)*((1+'Inputs &amp; Summary'!$D$7)^BB$1)),((INT(BB$1/$K7)-INT((BB$1-1)/$K7))*$S7*((1+'Inputs &amp; Summary'!$D$7)^BB$1))),(_xlfn.WEIBULL.DIST(BB$1,$L7,$K7,FALSE)*$S7*((1+'Inputs &amp; Summary'!$D$7)^BB$1))),IF($M7=Lists!$H$3,IF($K7&lt;1,((($R7*(1-$E7)+$Q7*(1-$F7))/$K7)*((1+'Inputs &amp; Summary'!$D$7)^BB$1)),((INT(BB$1/$K7)-INT((BB$1-1)/$K7))*($R7*(1-$E7)+$Q7*(1-$F7))*((1+'Inputs &amp; Summary'!$D$7)^BB$1))),((_xlfn.WEIBULL.DIST(BB$1,$L7,$K7,FALSE)*($R7*(1-$E7)+$Q7*(1-$F7))*((1+'Inputs &amp; Summary'!$D$7)^BB$1))))))</f>
        <v>0</v>
      </c>
      <c r="BC7" s="248">
        <f>$D7*IF(BC$1&gt;'Inputs &amp; Summary'!$D$5,0,IF(BC$1&gt;VLOOKUP($G7,Lists!$J$17:$K$21,2),IF($M7=Lists!$H$3,IF($K7&lt;1,(($S7/$K7)*((1+'Inputs &amp; Summary'!$D$7)^BC$1)),((INT(BC$1/$K7)-INT((BC$1-1)/$K7))*$S7*((1+'Inputs &amp; Summary'!$D$7)^BC$1))),(_xlfn.WEIBULL.DIST(BC$1,$L7,$K7,FALSE)*$S7*((1+'Inputs &amp; Summary'!$D$7)^BC$1))),IF($M7=Lists!$H$3,IF($K7&lt;1,((($R7*(1-$E7)+$Q7*(1-$F7))/$K7)*((1+'Inputs &amp; Summary'!$D$7)^BC$1)),((INT(BC$1/$K7)-INT((BC$1-1)/$K7))*($R7*(1-$E7)+$Q7*(1-$F7))*((1+'Inputs &amp; Summary'!$D$7)^BC$1))),((_xlfn.WEIBULL.DIST(BC$1,$L7,$K7,FALSE)*($R7*(1-$E7)+$Q7*(1-$F7))*((1+'Inputs &amp; Summary'!$D$7)^BC$1))))))</f>
        <v>0</v>
      </c>
      <c r="BD7" s="248">
        <f>$D7*IF(BD$1&gt;'Inputs &amp; Summary'!$D$5,0,IF(BD$1&gt;VLOOKUP($G7,Lists!$J$17:$K$21,2),IF($M7=Lists!$H$3,IF($K7&lt;1,(($S7/$K7)*((1+'Inputs &amp; Summary'!$D$7)^BD$1)),((INT(BD$1/$K7)-INT((BD$1-1)/$K7))*$S7*((1+'Inputs &amp; Summary'!$D$7)^BD$1))),(_xlfn.WEIBULL.DIST(BD$1,$L7,$K7,FALSE)*$S7*((1+'Inputs &amp; Summary'!$D$7)^BD$1))),IF($M7=Lists!$H$3,IF($K7&lt;1,((($R7*(1-$E7)+$Q7*(1-$F7))/$K7)*((1+'Inputs &amp; Summary'!$D$7)^BD$1)),((INT(BD$1/$K7)-INT((BD$1-1)/$K7))*($R7*(1-$E7)+$Q7*(1-$F7))*((1+'Inputs &amp; Summary'!$D$7)^BD$1))),((_xlfn.WEIBULL.DIST(BD$1,$L7,$K7,FALSE)*($R7*(1-$E7)+$Q7*(1-$F7))*((1+'Inputs &amp; Summary'!$D$7)^BD$1))))))</f>
        <v>0</v>
      </c>
      <c r="BE7" s="248">
        <f>$D7*IF(BE$1&gt;'Inputs &amp; Summary'!$D$5,0,IF(BE$1&gt;VLOOKUP($G7,Lists!$J$17:$K$21,2),IF($M7=Lists!$H$3,IF($K7&lt;1,(($S7/$K7)*((1+'Inputs &amp; Summary'!$D$7)^BE$1)),((INT(BE$1/$K7)-INT((BE$1-1)/$K7))*$S7*((1+'Inputs &amp; Summary'!$D$7)^BE$1))),(_xlfn.WEIBULL.DIST(BE$1,$L7,$K7,FALSE)*$S7*((1+'Inputs &amp; Summary'!$D$7)^BE$1))),IF($M7=Lists!$H$3,IF($K7&lt;1,((($R7*(1-$E7)+$Q7*(1-$F7))/$K7)*((1+'Inputs &amp; Summary'!$D$7)^BE$1)),((INT(BE$1/$K7)-INT((BE$1-1)/$K7))*($R7*(1-$E7)+$Q7*(1-$F7))*((1+'Inputs &amp; Summary'!$D$7)^BE$1))),((_xlfn.WEIBULL.DIST(BE$1,$L7,$K7,FALSE)*($R7*(1-$E7)+$Q7*(1-$F7))*((1+'Inputs &amp; Summary'!$D$7)^BE$1))))))</f>
        <v>0</v>
      </c>
      <c r="BF7" s="248">
        <f>$D7*IF(BF$1&gt;'Inputs &amp; Summary'!$D$5,0,IF(BF$1&gt;VLOOKUP($G7,Lists!$J$17:$K$21,2),IF($M7=Lists!$H$3,IF($K7&lt;1,(($S7/$K7)*((1+'Inputs &amp; Summary'!$D$7)^BF$1)),((INT(BF$1/$K7)-INT((BF$1-1)/$K7))*$S7*((1+'Inputs &amp; Summary'!$D$7)^BF$1))),(_xlfn.WEIBULL.DIST(BF$1,$L7,$K7,FALSE)*$S7*((1+'Inputs &amp; Summary'!$D$7)^BF$1))),IF($M7=Lists!$H$3,IF($K7&lt;1,((($R7*(1-$E7)+$Q7*(1-$F7))/$K7)*((1+'Inputs &amp; Summary'!$D$7)^BF$1)),((INT(BF$1/$K7)-INT((BF$1-1)/$K7))*($R7*(1-$E7)+$Q7*(1-$F7))*((1+'Inputs &amp; Summary'!$D$7)^BF$1))),((_xlfn.WEIBULL.DIST(BF$1,$L7,$K7,FALSE)*($R7*(1-$E7)+$Q7*(1-$F7))*((1+'Inputs &amp; Summary'!$D$7)^BF$1))))))</f>
        <v>0</v>
      </c>
      <c r="BG7" s="248">
        <f>$D7*IF(BG$1&gt;'Inputs &amp; Summary'!$D$5,0,IF(BG$1&gt;VLOOKUP($G7,Lists!$J$17:$K$21,2),IF($M7=Lists!$H$3,IF($K7&lt;1,(($S7/$K7)*((1+'Inputs &amp; Summary'!$D$7)^BG$1)),((INT(BG$1/$K7)-INT((BG$1-1)/$K7))*$S7*((1+'Inputs &amp; Summary'!$D$7)^BG$1))),(_xlfn.WEIBULL.DIST(BG$1,$L7,$K7,FALSE)*$S7*((1+'Inputs &amp; Summary'!$D$7)^BG$1))),IF($M7=Lists!$H$3,IF($K7&lt;1,((($R7*(1-$E7)+$Q7*(1-$F7))/$K7)*((1+'Inputs &amp; Summary'!$D$7)^BG$1)),((INT(BG$1/$K7)-INT((BG$1-1)/$K7))*($R7*(1-$E7)+$Q7*(1-$F7))*((1+'Inputs &amp; Summary'!$D$7)^BG$1))),((_xlfn.WEIBULL.DIST(BG$1,$L7,$K7,FALSE)*($R7*(1-$E7)+$Q7*(1-$F7))*((1+'Inputs &amp; Summary'!$D$7)^BG$1))))))</f>
        <v>0</v>
      </c>
      <c r="BH7" s="248">
        <f>$D7*IF(BH$1&gt;'Inputs &amp; Summary'!$D$5,0,IF(BH$1&gt;VLOOKUP($G7,Lists!$J$17:$K$21,2),IF($M7=Lists!$H$3,IF($K7&lt;1,(($S7/$K7)*((1+'Inputs &amp; Summary'!$D$7)^BH$1)),((INT(BH$1/$K7)-INT((BH$1-1)/$K7))*$S7*((1+'Inputs &amp; Summary'!$D$7)^BH$1))),(_xlfn.WEIBULL.DIST(BH$1,$L7,$K7,FALSE)*$S7*((1+'Inputs &amp; Summary'!$D$7)^BH$1))),IF($M7=Lists!$H$3,IF($K7&lt;1,((($R7*(1-$E7)+$Q7*(1-$F7))/$K7)*((1+'Inputs &amp; Summary'!$D$7)^BH$1)),((INT(BH$1/$K7)-INT((BH$1-1)/$K7))*($R7*(1-$E7)+$Q7*(1-$F7))*((1+'Inputs &amp; Summary'!$D$7)^BH$1))),((_xlfn.WEIBULL.DIST(BH$1,$L7,$K7,FALSE)*($R7*(1-$E7)+$Q7*(1-$F7))*((1+'Inputs &amp; Summary'!$D$7)^BH$1))))))</f>
        <v>0</v>
      </c>
      <c r="BI7" s="248">
        <f>$D7*IF(BI$1&gt;'Inputs &amp; Summary'!$D$5,0,IF(BI$1&gt;VLOOKUP($G7,Lists!$J$17:$K$21,2),IF($M7=Lists!$H$3,IF($K7&lt;1,(($S7/$K7)*((1+'Inputs &amp; Summary'!$D$7)^BI$1)),((INT(BI$1/$K7)-INT((BI$1-1)/$K7))*$S7*((1+'Inputs &amp; Summary'!$D$7)^BI$1))),(_xlfn.WEIBULL.DIST(BI$1,$L7,$K7,FALSE)*$S7*((1+'Inputs &amp; Summary'!$D$7)^BI$1))),IF($M7=Lists!$H$3,IF($K7&lt;1,((($R7*(1-$E7)+$Q7*(1-$F7))/$K7)*((1+'Inputs &amp; Summary'!$D$7)^BI$1)),((INT(BI$1/$K7)-INT((BI$1-1)/$K7))*($R7*(1-$E7)+$Q7*(1-$F7))*((1+'Inputs &amp; Summary'!$D$7)^BI$1))),((_xlfn.WEIBULL.DIST(BI$1,$L7,$K7,FALSE)*($R7*(1-$E7)+$Q7*(1-$F7))*((1+'Inputs &amp; Summary'!$D$7)^BI$1))))))</f>
        <v>0</v>
      </c>
      <c r="BJ7" s="248">
        <f>$D7*IF(BJ$1&gt;'Inputs &amp; Summary'!$D$5,0,IF(BJ$1&gt;VLOOKUP($G7,Lists!$J$17:$K$21,2),IF($M7=Lists!$H$3,IF($K7&lt;1,(($S7/$K7)*((1+'Inputs &amp; Summary'!$D$7)^BJ$1)),((INT(BJ$1/$K7)-INT((BJ$1-1)/$K7))*$S7*((1+'Inputs &amp; Summary'!$D$7)^BJ$1))),(_xlfn.WEIBULL.DIST(BJ$1,$L7,$K7,FALSE)*$S7*((1+'Inputs &amp; Summary'!$D$7)^BJ$1))),IF($M7=Lists!$H$3,IF($K7&lt;1,((($R7*(1-$E7)+$Q7*(1-$F7))/$K7)*((1+'Inputs &amp; Summary'!$D$7)^BJ$1)),((INT(BJ$1/$K7)-INT((BJ$1-1)/$K7))*($R7*(1-$E7)+$Q7*(1-$F7))*((1+'Inputs &amp; Summary'!$D$7)^BJ$1))),((_xlfn.WEIBULL.DIST(BJ$1,$L7,$K7,FALSE)*($R7*(1-$E7)+$Q7*(1-$F7))*((1+'Inputs &amp; Summary'!$D$7)^BJ$1))))))</f>
        <v>0</v>
      </c>
      <c r="BK7" s="248">
        <f>$D7*IF(BK$1&gt;'Inputs &amp; Summary'!$D$5,0,IF(BK$1&gt;VLOOKUP($G7,Lists!$J$17:$K$21,2),IF($M7=Lists!$H$3,IF($K7&lt;1,(($S7/$K7)*((1+'Inputs &amp; Summary'!$D$7)^BK$1)),((INT(BK$1/$K7)-INT((BK$1-1)/$K7))*$S7*((1+'Inputs &amp; Summary'!$D$7)^BK$1))),(_xlfn.WEIBULL.DIST(BK$1,$L7,$K7,FALSE)*$S7*((1+'Inputs &amp; Summary'!$D$7)^BK$1))),IF($M7=Lists!$H$3,IF($K7&lt;1,((($R7*(1-$E7)+$Q7*(1-$F7))/$K7)*((1+'Inputs &amp; Summary'!$D$7)^BK$1)),((INT(BK$1/$K7)-INT((BK$1-1)/$K7))*($R7*(1-$E7)+$Q7*(1-$F7))*((1+'Inputs &amp; Summary'!$D$7)^BK$1))),((_xlfn.WEIBULL.DIST(BK$1,$L7,$K7,FALSE)*($R7*(1-$E7)+$Q7*(1-$F7))*((1+'Inputs &amp; Summary'!$D$7)^BK$1))))))</f>
        <v>0</v>
      </c>
      <c r="BL7" s="248">
        <f>$D7*IF(BL$1&gt;'Inputs &amp; Summary'!$D$5,0,IF(BL$1&gt;VLOOKUP($G7,Lists!$J$17:$K$21,2),IF($M7=Lists!$H$3,IF($K7&lt;1,(($S7/$K7)*((1+'Inputs &amp; Summary'!$D$7)^BL$1)),((INT(BL$1/$K7)-INT((BL$1-1)/$K7))*$S7*((1+'Inputs &amp; Summary'!$D$7)^BL$1))),(_xlfn.WEIBULL.DIST(BL$1,$L7,$K7,FALSE)*$S7*((1+'Inputs &amp; Summary'!$D$7)^BL$1))),IF($M7=Lists!$H$3,IF($K7&lt;1,((($R7*(1-$E7)+$Q7*(1-$F7))/$K7)*((1+'Inputs &amp; Summary'!$D$7)^BL$1)),((INT(BL$1/$K7)-INT((BL$1-1)/$K7))*($R7*(1-$E7)+$Q7*(1-$F7))*((1+'Inputs &amp; Summary'!$D$7)^BL$1))),((_xlfn.WEIBULL.DIST(BL$1,$L7,$K7,FALSE)*($R7*(1-$E7)+$Q7*(1-$F7))*((1+'Inputs &amp; Summary'!$D$7)^BL$1))))))</f>
        <v>0</v>
      </c>
    </row>
    <row r="8" spans="1:64" ht="28.8" x14ac:dyDescent="0.3">
      <c r="A8" s="236" t="s">
        <v>175</v>
      </c>
      <c r="B8" s="117" t="str">
        <f>IF('Inputs &amp; Summary'!$D$15=Lists!$E$3,INDEX('Residential Rooftop Details'!$A$30:$X$158,MATCH('Cash Flow'!$A8,'Residential Rooftop Details'!$A$30:$A$158,0),COLUMN(B$1)),IF('Inputs &amp; Summary'!$D$15=Lists!$E$4,INDEX('Commercial Rooftop Details'!$A$30:$V$158,MATCH('Cash Flow'!$A8,'Commercial Rooftop Details'!$A$30:$A$158,0),COLUMN(B$1)),INDEX('Ground-Mount Details'!$A$30:$V$158,MATCH('Cash Flow'!$A8,'Ground-Mount Details'!$A$30:$A$158,0),COLUMN(B$1))))</f>
        <v>Administration</v>
      </c>
      <c r="C8" s="117" t="str">
        <f>IF('Inputs &amp; Summary'!$D$15=Lists!$E$3,INDEX('Residential Rooftop Details'!$A$30:$X$158,MATCH('Cash Flow'!$A8,'Residential Rooftop Details'!$A$30:$A$158,0),COLUMN(C$1)),IF('Inputs &amp; Summary'!$D$15=Lists!$E$4,INDEX('Commercial Rooftop Details'!$A$30:$V$158,MATCH('Cash Flow'!$A8,'Commercial Rooftop Details'!$A$30:$A$158,0),COLUMN(C$1)),INDEX('Ground-Mount Details'!$A$30:$V$158,MATCH('Cash Flow'!$A8,'Ground-Mount Details'!$A$30:$A$158,0),COLUMN(C$1))))</f>
        <v>Meter</v>
      </c>
      <c r="D8" s="117">
        <f>IF('Inputs &amp; Summary'!$D$15=Lists!$E$3,INDEX('Residential Rooftop Details'!$A$30:$X$158,MATCH('Cash Flow'!$A8,'Residential Rooftop Details'!$A$30:$A$158,0),COLUMN(D$1)),IF('Inputs &amp; Summary'!$D$15=Lists!$E$4,INDEX('Commercial Rooftop Details'!$A$30:$V$158,MATCH('Cash Flow'!$A8,'Commercial Rooftop Details'!$A$30:$A$158,0),COLUMN(D$1)),INDEX('Ground-Mount Details'!$A$30:$V$158,MATCH('Cash Flow'!$A8,'Ground-Mount Details'!$A$30:$A$158,0),COLUMN(D$1))))</f>
        <v>0</v>
      </c>
      <c r="E8" s="117">
        <f>IF('Inputs &amp; Summary'!$D$15=Lists!$E$3,INDEX('Residential Rooftop Details'!$A$30:$X$158,MATCH('Cash Flow'!$A8,'Residential Rooftop Details'!$A$30:$A$158,0),COLUMN(E$1)),IF('Inputs &amp; Summary'!$D$15=Lists!$E$4,INDEX('Commercial Rooftop Details'!$A$30:$V$158,MATCH('Cash Flow'!$A8,'Commercial Rooftop Details'!$A$30:$A$158,0),COLUMN(E$1)),INDEX('Ground-Mount Details'!$A$30:$V$158,MATCH('Cash Flow'!$A8,'Ground-Mount Details'!$A$30:$A$158,0),COLUMN(E$1))))</f>
        <v>0</v>
      </c>
      <c r="F8" s="117">
        <f>IF('Inputs &amp; Summary'!$D$15=Lists!$E$3,INDEX('Residential Rooftop Details'!$A$30:$X$158,MATCH('Cash Flow'!$A8,'Residential Rooftop Details'!$A$30:$A$158,0),COLUMN(F$1)),IF('Inputs &amp; Summary'!$D$15=Lists!$E$4,INDEX('Commercial Rooftop Details'!$A$30:$V$158,MATCH('Cash Flow'!$A8,'Commercial Rooftop Details'!$A$30:$A$158,0),COLUMN(F$1)),INDEX('Ground-Mount Details'!$A$30:$V$158,MATCH('Cash Flow'!$A8,'Ground-Mount Details'!$A$30:$A$158,0),COLUMN(F$1))))</f>
        <v>0</v>
      </c>
      <c r="G8" s="237" t="str">
        <f>IF('Inputs &amp; Summary'!$D$15=Lists!$E$3,INDEX('Residential Rooftop Details'!$A$30:$X$158,MATCH('Cash Flow'!$A8,'Residential Rooftop Details'!$A$30:$A$158,0),COLUMN(G$1)),IF('Inputs &amp; Summary'!$D$15=Lists!$E$4,INDEX('Commercial Rooftop Details'!$A$30:$V$158,MATCH('Cash Flow'!$A8,'Commercial Rooftop Details'!$A$30:$A$158,0),COLUMN(G$1)),INDEX('Ground-Mount Details'!$A$30:$V$158,MATCH('Cash Flow'!$A8,'Ground-Mount Details'!$A$30:$A$158,0),COLUMN(G$1))))</f>
        <v>N/A</v>
      </c>
      <c r="H8" s="237">
        <f>IF('Inputs &amp; Summary'!$D$15=Lists!$E$3,INDEX('Residential Rooftop Details'!$A$30:$X$158,MATCH('Cash Flow'!$A8,'Residential Rooftop Details'!$A$30:$A$158,0),COLUMN(H$1)),IF('Inputs &amp; Summary'!$D$15=Lists!$E$4,INDEX('Commercial Rooftop Details'!$A$30:$V$158,MATCH('Cash Flow'!$A8,'Commercial Rooftop Details'!$A$30:$A$158,0),COLUMN(H$1)),INDEX('Ground-Mount Details'!$A$30:$V$158,MATCH('Cash Flow'!$A8,'Ground-Mount Details'!$A$30:$A$158,0),COLUMN(H$1))))</f>
        <v>0</v>
      </c>
      <c r="I8" s="237" t="str">
        <f>IF('Inputs &amp; Summary'!$D$15=Lists!$E$3,INDEX('Residential Rooftop Details'!$A$30:$X$158,MATCH('Cash Flow'!$A8,'Residential Rooftop Details'!$A$30:$A$158,0),COLUMN(I$1)),IF('Inputs &amp; Summary'!$D$15=Lists!$E$4,INDEX('Commercial Rooftop Details'!$A$30:$V$158,MATCH('Cash Flow'!$A8,'Commercial Rooftop Details'!$A$30:$A$158,0),COLUMN(I$1)),INDEX('Ground-Mount Details'!$A$30:$V$158,MATCH('Cash Flow'!$A8,'Ground-Mount Details'!$A$30:$A$158,0),COLUMN(I$1))))</f>
        <v>Administrator</v>
      </c>
      <c r="J8" s="238">
        <f>IF('Inputs &amp; Summary'!$D$15=Lists!$E$3,INDEX('Residential Rooftop Details'!$A$30:$X$158,MATCH('Cash Flow'!$A8,'Residential Rooftop Details'!$A$30:$A$158,0),COLUMN(J$1)),IF('Inputs &amp; Summary'!$D$15=Lists!$E$4,INDEX('Commercial Rooftop Details'!$A$30:$V$158,MATCH('Cash Flow'!$A8,'Commercial Rooftop Details'!$A$30:$A$158,0),COLUMN(J$1)),INDEX('Ground-Mount Details'!$A$30:$V$158,MATCH('Cash Flow'!$A8,'Ground-Mount Details'!$A$30:$A$158,0),COLUMN(J$1))))</f>
        <v>16.66346153846154</v>
      </c>
      <c r="K8" s="239">
        <f>IF('Inputs &amp; Summary'!$D$15=Lists!$E$3,INDEX('Residential Rooftop Details'!$A$30:$X$158,MATCH('Cash Flow'!$A8,'Residential Rooftop Details'!$A$30:$A$158,0),COLUMN(K$1)),IF('Inputs &amp; Summary'!$D$15=Lists!$E$4,INDEX('Commercial Rooftop Details'!$A$30:$V$158,MATCH('Cash Flow'!$A8,'Commercial Rooftop Details'!$A$30:$A$158,0),COLUMN(K$1)),INDEX('Ground-Mount Details'!$A$30:$V$158,MATCH('Cash Flow'!$A8,'Ground-Mount Details'!$A$30:$A$158,0),COLUMN(K$1))))</f>
        <v>0.08</v>
      </c>
      <c r="L8" s="239">
        <f>IF('Inputs &amp; Summary'!$D$15=Lists!$E$3,INDEX('Residential Rooftop Details'!$A$30:$X$158,MATCH('Cash Flow'!$A8,'Residential Rooftop Details'!$A$30:$A$158,0),COLUMN(L$1)),IF('Inputs &amp; Summary'!$D$15=Lists!$E$4,INDEX('Commercial Rooftop Details'!$A$30:$V$158,MATCH('Cash Flow'!$A8,'Commercial Rooftop Details'!$A$30:$A$158,0),COLUMN(L$1)),INDEX('Ground-Mount Details'!$A$30:$V$158,MATCH('Cash Flow'!$A8,'Ground-Mount Details'!$A$30:$A$158,0),COLUMN(L$1))))</f>
        <v>1</v>
      </c>
      <c r="M8" s="238" t="str">
        <f>IF('Inputs &amp; Summary'!$D$15=Lists!$E$3,INDEX('Residential Rooftop Details'!$A$30:$X$158,MATCH('Cash Flow'!$A8,'Residential Rooftop Details'!$A$30:$A$158,0),COLUMN(M$1)),IF('Inputs &amp; Summary'!$D$15=Lists!$E$4,INDEX('Commercial Rooftop Details'!$A$30:$V$158,MATCH('Cash Flow'!$A8,'Commercial Rooftop Details'!$A$30:$A$158,0),COLUMN(M$1)),INDEX('Ground-Mount Details'!$A$30:$V$158,MATCH('Cash Flow'!$A8,'Ground-Mount Details'!$A$30:$A$158,0),COLUMN(M$1))))</f>
        <v>interval</v>
      </c>
      <c r="N8" s="240">
        <f>IF('Inputs &amp; Summary'!$D$15=Lists!$E$3,INDEX('Residential Rooftop Details'!$A$30:$X$158,MATCH('Cash Flow'!$A8,'Residential Rooftop Details'!$A$30:$A$158,0),COLUMN(N$1)),IF('Inputs &amp; Summary'!$D$15=Lists!$E$4,INDEX('Commercial Rooftop Details'!$A$30:$V$158,MATCH('Cash Flow'!$A8,'Commercial Rooftop Details'!$A$30:$A$158,0),COLUMN(N$1)),INDEX('Ground-Mount Details'!$A$30:$V$158,MATCH('Cash Flow'!$A8,'Ground-Mount Details'!$A$30:$A$158,0),COLUMN(N$1))))</f>
        <v>1</v>
      </c>
      <c r="O8" s="239">
        <f>IF('Inputs &amp; Summary'!$D$15=Lists!$E$3,INDEX('Residential Rooftop Details'!$A$30:$X$158,MATCH('Cash Flow'!$A8,'Residential Rooftop Details'!$A$30:$A$158,0),COLUMN(O$1)),IF('Inputs &amp; Summary'!$D$15=Lists!$E$4,INDEX('Commercial Rooftop Details'!$A$30:$V$158,MATCH('Cash Flow'!$A8,'Commercial Rooftop Details'!$A$30:$A$158,0),COLUMN(O$1)),INDEX('Ground-Mount Details'!$A$30:$V$158,MATCH('Cash Flow'!$A8,'Ground-Mount Details'!$A$30:$A$158,0),COLUMN(O$1))))</f>
        <v>0.5</v>
      </c>
      <c r="P8" s="241">
        <f>IF('Inputs &amp; Summary'!$D$15=Lists!$E$3,INDEX('Residential Rooftop Details'!$A$30:$X$158,MATCH('Cash Flow'!$A8,'Residential Rooftop Details'!$A$30:$A$158,0),COLUMN(P$1)),IF('Inputs &amp; Summary'!$D$15=Lists!$E$4,INDEX('Commercial Rooftop Details'!$A$30:$V$158,MATCH('Cash Flow'!$A8,'Commercial Rooftop Details'!$A$30:$A$158,0),COLUMN(P$1)),INDEX('Ground-Mount Details'!$A$30:$V$158,MATCH('Cash Flow'!$A8,'Ground-Mount Details'!$A$30:$A$158,0),COLUMN(P$1))))</f>
        <v>0</v>
      </c>
      <c r="Q8" s="242">
        <f>IF('Inputs &amp; Summary'!$D$15=Lists!$E$3,INDEX('Residential Rooftop Details'!$A$30:$X$158,MATCH('Cash Flow'!$A8,'Residential Rooftop Details'!$A$30:$A$158,0),COLUMN(Q$1)),IF('Inputs &amp; Summary'!$D$15=Lists!$E$4,INDEX('Commercial Rooftop Details'!$A$30:$V$158,MATCH('Cash Flow'!$A8,'Commercial Rooftop Details'!$A$30:$A$158,0),COLUMN(Q$1)),INDEX('Ground-Mount Details'!$A$30:$V$158,MATCH('Cash Flow'!$A8,'Ground-Mount Details'!$A$30:$A$158,0),COLUMN(Q$1))))</f>
        <v>8.3317307692307701</v>
      </c>
      <c r="R8" s="242">
        <f>IF('Inputs &amp; Summary'!$D$15=Lists!$E$3,INDEX('Residential Rooftop Details'!$A$30:$X$158,MATCH('Cash Flow'!$A8,'Residential Rooftop Details'!$A$30:$A$158,0),COLUMN(R$1)),IF('Inputs &amp; Summary'!$D$15=Lists!$E$4,INDEX('Commercial Rooftop Details'!$A$30:$V$158,MATCH('Cash Flow'!$A8,'Commercial Rooftop Details'!$A$30:$A$158,0),COLUMN(R$1)),INDEX('Ground-Mount Details'!$A$30:$V$158,MATCH('Cash Flow'!$A8,'Ground-Mount Details'!$A$30:$A$158,0),COLUMN(R$1))))</f>
        <v>0</v>
      </c>
      <c r="S8" s="243">
        <f>IF('Inputs &amp; Summary'!$D$15=Lists!$E$3,INDEX('Residential Rooftop Details'!$A$30:$X$158,MATCH('Cash Flow'!$A8,'Residential Rooftop Details'!$A$30:$A$158,0),COLUMN(S$1)),IF('Inputs &amp; Summary'!$D$15=Lists!$E$4,INDEX('Commercial Rooftop Details'!$A$30:$V$158,MATCH('Cash Flow'!$A8,'Commercial Rooftop Details'!$A$30:$A$158,0),COLUMN(S$1)),INDEX('Ground-Mount Details'!$A$30:$V$158,MATCH('Cash Flow'!$A8,'Ground-Mount Details'!$A$30:$A$158,0),COLUMN(S$1))))</f>
        <v>0</v>
      </c>
      <c r="T8" s="238">
        <f>IF('Inputs &amp; Summary'!$D$15=Lists!$E$3,INDEX('Residential Rooftop Details'!$A$30:$X$158,MATCH('Cash Flow'!$A8,'Residential Rooftop Details'!$A$30:$A$158,0),COLUMN(T$1)),IF('Inputs &amp; Summary'!$D$15=Lists!$E$4,INDEX('Commercial Rooftop Details'!$A$30:$V$158,MATCH('Cash Flow'!$A8,'Commercial Rooftop Details'!$A$30:$A$158,0),COLUMN(T$1)),INDEX('Ground-Mount Details'!$A$30:$V$158,MATCH('Cash Flow'!$A8,'Ground-Mount Details'!$A$30:$A$158,0),COLUMN(T$1))))</f>
        <v>0</v>
      </c>
      <c r="U8" s="244">
        <f>IF('Inputs &amp; Summary'!$D$15=Lists!$E$3,INDEX('Residential Rooftop Details'!$A$30:$X$158,MATCH('Cash Flow'!$A8,'Residential Rooftop Details'!$A$30:$A$158,0),COLUMN(U$1)),IF('Inputs &amp; Summary'!$D$15=Lists!$E$4,INDEX('Commercial Rooftop Details'!$A$30:$V$158,MATCH('Cash Flow'!$A8,'Commercial Rooftop Details'!$A$30:$A$158,0),COLUMN(U$1)),INDEX('Ground-Mount Details'!$A$30:$V$158,MATCH('Cash Flow'!$A8,'Ground-Mount Details'!$A$30:$A$158,0),COLUMN(U$1))))</f>
        <v>0</v>
      </c>
      <c r="V8" s="245">
        <f t="shared" si="0"/>
        <v>0</v>
      </c>
      <c r="W8" s="245">
        <f>NPV('Inputs &amp; Summary'!$D$6,Y8:BL8)</f>
        <v>0</v>
      </c>
      <c r="X8" s="246">
        <f t="shared" si="1"/>
        <v>0</v>
      </c>
      <c r="Y8" s="248">
        <f>$D8*IF(Y$1&gt;'Inputs &amp; Summary'!$D$5,0,IF(Y$1&gt;VLOOKUP($G8,Lists!$J$17:$K$21,2),IF($M8=Lists!$H$3,IF($K8&lt;1,(($S8/$K8)*((1+'Inputs &amp; Summary'!$D$7)^Y$1)),((INT(Y$1/$K8)-INT((Y$1-1)/$K8))*$S8*((1+'Inputs &amp; Summary'!$D$7)^Y$1))),(_xlfn.WEIBULL.DIST(Y$1,$L8,$K8,FALSE)*$S8*((1+'Inputs &amp; Summary'!$D$7)^Y$1))),IF($M8=Lists!$H$3,IF($K8&lt;1,((($R8*(1-$E8)+$Q8*(1-$F8))/$K8)*((1+'Inputs &amp; Summary'!$D$7)^Y$1)),((INT(Y$1/$K8)-INT((Y$1-1)/$K8))*($R8*(1-$E8)+$Q8*(1-$F8))*((1+'Inputs &amp; Summary'!$D$7)^Y$1))),((_xlfn.WEIBULL.DIST(Y$1,$L8,$K8,FALSE)*($R8*(1-$E8)+$Q8*(1-$F8))*((1+'Inputs &amp; Summary'!$D$7)^Y$1))))))</f>
        <v>0</v>
      </c>
      <c r="Z8" s="248">
        <f>$D8*IF(Z$1&gt;'Inputs &amp; Summary'!$D$5,0,IF(Z$1&gt;VLOOKUP($G8,Lists!$J$17:$K$21,2),IF($M8=Lists!$H$3,IF($K8&lt;1,(($S8/$K8)*((1+'Inputs &amp; Summary'!$D$7)^Z$1)),((INT(Z$1/$K8)-INT((Z$1-1)/$K8))*$S8*((1+'Inputs &amp; Summary'!$D$7)^Z$1))),(_xlfn.WEIBULL.DIST(Z$1,$L8,$K8,FALSE)*$S8*((1+'Inputs &amp; Summary'!$D$7)^Z$1))),IF($M8=Lists!$H$3,IF($K8&lt;1,((($R8*(1-$E8)+$Q8*(1-$F8))/$K8)*((1+'Inputs &amp; Summary'!$D$7)^Z$1)),((INT(Z$1/$K8)-INT((Z$1-1)/$K8))*($R8*(1-$E8)+$Q8*(1-$F8))*((1+'Inputs &amp; Summary'!$D$7)^Z$1))),((_xlfn.WEIBULL.DIST(Z$1,$L8,$K8,FALSE)*($R8*(1-$E8)+$Q8*(1-$F8))*((1+'Inputs &amp; Summary'!$D$7)^Z$1))))))</f>
        <v>0</v>
      </c>
      <c r="AA8" s="248">
        <f>$D8*IF(AA$1&gt;'Inputs &amp; Summary'!$D$5,0,IF(AA$1&gt;VLOOKUP($G8,Lists!$J$17:$K$21,2),IF($M8=Lists!$H$3,IF($K8&lt;1,(($S8/$K8)*((1+'Inputs &amp; Summary'!$D$7)^AA$1)),((INT(AA$1/$K8)-INT((AA$1-1)/$K8))*$S8*((1+'Inputs &amp; Summary'!$D$7)^AA$1))),(_xlfn.WEIBULL.DIST(AA$1,$L8,$K8,FALSE)*$S8*((1+'Inputs &amp; Summary'!$D$7)^AA$1))),IF($M8=Lists!$H$3,IF($K8&lt;1,((($R8*(1-$E8)+$Q8*(1-$F8))/$K8)*((1+'Inputs &amp; Summary'!$D$7)^AA$1)),((INT(AA$1/$K8)-INT((AA$1-1)/$K8))*($R8*(1-$E8)+$Q8*(1-$F8))*((1+'Inputs &amp; Summary'!$D$7)^AA$1))),((_xlfn.WEIBULL.DIST(AA$1,$L8,$K8,FALSE)*($R8*(1-$E8)+$Q8*(1-$F8))*((1+'Inputs &amp; Summary'!$D$7)^AA$1))))))</f>
        <v>0</v>
      </c>
      <c r="AB8" s="248">
        <f>$D8*IF(AB$1&gt;'Inputs &amp; Summary'!$D$5,0,IF(AB$1&gt;VLOOKUP($G8,Lists!$J$17:$K$21,2),IF($M8=Lists!$H$3,IF($K8&lt;1,(($S8/$K8)*((1+'Inputs &amp; Summary'!$D$7)^AB$1)),((INT(AB$1/$K8)-INT((AB$1-1)/$K8))*$S8*((1+'Inputs &amp; Summary'!$D$7)^AB$1))),(_xlfn.WEIBULL.DIST(AB$1,$L8,$K8,FALSE)*$S8*((1+'Inputs &amp; Summary'!$D$7)^AB$1))),IF($M8=Lists!$H$3,IF($K8&lt;1,((($R8*(1-$E8)+$Q8*(1-$F8))/$K8)*((1+'Inputs &amp; Summary'!$D$7)^AB$1)),((INT(AB$1/$K8)-INT((AB$1-1)/$K8))*($R8*(1-$E8)+$Q8*(1-$F8))*((1+'Inputs &amp; Summary'!$D$7)^AB$1))),((_xlfn.WEIBULL.DIST(AB$1,$L8,$K8,FALSE)*($R8*(1-$E8)+$Q8*(1-$F8))*((1+'Inputs &amp; Summary'!$D$7)^AB$1))))))</f>
        <v>0</v>
      </c>
      <c r="AC8" s="248">
        <f>$D8*IF(AC$1&gt;'Inputs &amp; Summary'!$D$5,0,IF(AC$1&gt;VLOOKUP($G8,Lists!$J$17:$K$21,2),IF($M8=Lists!$H$3,IF($K8&lt;1,(($S8/$K8)*((1+'Inputs &amp; Summary'!$D$7)^AC$1)),((INT(AC$1/$K8)-INT((AC$1-1)/$K8))*$S8*((1+'Inputs &amp; Summary'!$D$7)^AC$1))),(_xlfn.WEIBULL.DIST(AC$1,$L8,$K8,FALSE)*$S8*((1+'Inputs &amp; Summary'!$D$7)^AC$1))),IF($M8=Lists!$H$3,IF($K8&lt;1,((($R8*(1-$E8)+$Q8*(1-$F8))/$K8)*((1+'Inputs &amp; Summary'!$D$7)^AC$1)),((INT(AC$1/$K8)-INT((AC$1-1)/$K8))*($R8*(1-$E8)+$Q8*(1-$F8))*((1+'Inputs &amp; Summary'!$D$7)^AC$1))),((_xlfn.WEIBULL.DIST(AC$1,$L8,$K8,FALSE)*($R8*(1-$E8)+$Q8*(1-$F8))*((1+'Inputs &amp; Summary'!$D$7)^AC$1))))))</f>
        <v>0</v>
      </c>
      <c r="AD8" s="248">
        <f>$D8*IF(AD$1&gt;'Inputs &amp; Summary'!$D$5,0,IF(AD$1&gt;VLOOKUP($G8,Lists!$J$17:$K$21,2),IF($M8=Lists!$H$3,IF($K8&lt;1,(($S8/$K8)*((1+'Inputs &amp; Summary'!$D$7)^AD$1)),((INT(AD$1/$K8)-INT((AD$1-1)/$K8))*$S8*((1+'Inputs &amp; Summary'!$D$7)^AD$1))),(_xlfn.WEIBULL.DIST(AD$1,$L8,$K8,FALSE)*$S8*((1+'Inputs &amp; Summary'!$D$7)^AD$1))),IF($M8=Lists!$H$3,IF($K8&lt;1,((($R8*(1-$E8)+$Q8*(1-$F8))/$K8)*((1+'Inputs &amp; Summary'!$D$7)^AD$1)),((INT(AD$1/$K8)-INT((AD$1-1)/$K8))*($R8*(1-$E8)+$Q8*(1-$F8))*((1+'Inputs &amp; Summary'!$D$7)^AD$1))),((_xlfn.WEIBULL.DIST(AD$1,$L8,$K8,FALSE)*($R8*(1-$E8)+$Q8*(1-$F8))*((1+'Inputs &amp; Summary'!$D$7)^AD$1))))))</f>
        <v>0</v>
      </c>
      <c r="AE8" s="248">
        <f>$D8*IF(AE$1&gt;'Inputs &amp; Summary'!$D$5,0,IF(AE$1&gt;VLOOKUP($G8,Lists!$J$17:$K$21,2),IF($M8=Lists!$H$3,IF($K8&lt;1,(($S8/$K8)*((1+'Inputs &amp; Summary'!$D$7)^AE$1)),((INT(AE$1/$K8)-INT((AE$1-1)/$K8))*$S8*((1+'Inputs &amp; Summary'!$D$7)^AE$1))),(_xlfn.WEIBULL.DIST(AE$1,$L8,$K8,FALSE)*$S8*((1+'Inputs &amp; Summary'!$D$7)^AE$1))),IF($M8=Lists!$H$3,IF($K8&lt;1,((($R8*(1-$E8)+$Q8*(1-$F8))/$K8)*((1+'Inputs &amp; Summary'!$D$7)^AE$1)),((INT(AE$1/$K8)-INT((AE$1-1)/$K8))*($R8*(1-$E8)+$Q8*(1-$F8))*((1+'Inputs &amp; Summary'!$D$7)^AE$1))),((_xlfn.WEIBULL.DIST(AE$1,$L8,$K8,FALSE)*($R8*(1-$E8)+$Q8*(1-$F8))*((1+'Inputs &amp; Summary'!$D$7)^AE$1))))))</f>
        <v>0</v>
      </c>
      <c r="AF8" s="248">
        <f>$D8*IF(AF$1&gt;'Inputs &amp; Summary'!$D$5,0,IF(AF$1&gt;VLOOKUP($G8,Lists!$J$17:$K$21,2),IF($M8=Lists!$H$3,IF($K8&lt;1,(($S8/$K8)*((1+'Inputs &amp; Summary'!$D$7)^AF$1)),((INT(AF$1/$K8)-INT((AF$1-1)/$K8))*$S8*((1+'Inputs &amp; Summary'!$D$7)^AF$1))),(_xlfn.WEIBULL.DIST(AF$1,$L8,$K8,FALSE)*$S8*((1+'Inputs &amp; Summary'!$D$7)^AF$1))),IF($M8=Lists!$H$3,IF($K8&lt;1,((($R8*(1-$E8)+$Q8*(1-$F8))/$K8)*((1+'Inputs &amp; Summary'!$D$7)^AF$1)),((INT(AF$1/$K8)-INT((AF$1-1)/$K8))*($R8*(1-$E8)+$Q8*(1-$F8))*((1+'Inputs &amp; Summary'!$D$7)^AF$1))),((_xlfn.WEIBULL.DIST(AF$1,$L8,$K8,FALSE)*($R8*(1-$E8)+$Q8*(1-$F8))*((1+'Inputs &amp; Summary'!$D$7)^AF$1))))))</f>
        <v>0</v>
      </c>
      <c r="AG8" s="248">
        <f>$D8*IF(AG$1&gt;'Inputs &amp; Summary'!$D$5,0,IF(AG$1&gt;VLOOKUP($G8,Lists!$J$17:$K$21,2),IF($M8=Lists!$H$3,IF($K8&lt;1,(($S8/$K8)*((1+'Inputs &amp; Summary'!$D$7)^AG$1)),((INT(AG$1/$K8)-INT((AG$1-1)/$K8))*$S8*((1+'Inputs &amp; Summary'!$D$7)^AG$1))),(_xlfn.WEIBULL.DIST(AG$1,$L8,$K8,FALSE)*$S8*((1+'Inputs &amp; Summary'!$D$7)^AG$1))),IF($M8=Lists!$H$3,IF($K8&lt;1,((($R8*(1-$E8)+$Q8*(1-$F8))/$K8)*((1+'Inputs &amp; Summary'!$D$7)^AG$1)),((INT(AG$1/$K8)-INT((AG$1-1)/$K8))*($R8*(1-$E8)+$Q8*(1-$F8))*((1+'Inputs &amp; Summary'!$D$7)^AG$1))),((_xlfn.WEIBULL.DIST(AG$1,$L8,$K8,FALSE)*($R8*(1-$E8)+$Q8*(1-$F8))*((1+'Inputs &amp; Summary'!$D$7)^AG$1))))))</f>
        <v>0</v>
      </c>
      <c r="AH8" s="248">
        <f>$D8*IF(AH$1&gt;'Inputs &amp; Summary'!$D$5,0,IF(AH$1&gt;VLOOKUP($G8,Lists!$J$17:$K$21,2),IF($M8=Lists!$H$3,IF($K8&lt;1,(($S8/$K8)*((1+'Inputs &amp; Summary'!$D$7)^AH$1)),((INT(AH$1/$K8)-INT((AH$1-1)/$K8))*$S8*((1+'Inputs &amp; Summary'!$D$7)^AH$1))),(_xlfn.WEIBULL.DIST(AH$1,$L8,$K8,FALSE)*$S8*((1+'Inputs &amp; Summary'!$D$7)^AH$1))),IF($M8=Lists!$H$3,IF($K8&lt;1,((($R8*(1-$E8)+$Q8*(1-$F8))/$K8)*((1+'Inputs &amp; Summary'!$D$7)^AH$1)),((INT(AH$1/$K8)-INT((AH$1-1)/$K8))*($R8*(1-$E8)+$Q8*(1-$F8))*((1+'Inputs &amp; Summary'!$D$7)^AH$1))),((_xlfn.WEIBULL.DIST(AH$1,$L8,$K8,FALSE)*($R8*(1-$E8)+$Q8*(1-$F8))*((1+'Inputs &amp; Summary'!$D$7)^AH$1))))))</f>
        <v>0</v>
      </c>
      <c r="AI8" s="248">
        <f>$D8*IF(AI$1&gt;'Inputs &amp; Summary'!$D$5,0,IF(AI$1&gt;VLOOKUP($G8,Lists!$J$17:$K$21,2),IF($M8=Lists!$H$3,IF($K8&lt;1,(($S8/$K8)*((1+'Inputs &amp; Summary'!$D$7)^AI$1)),((INT(AI$1/$K8)-INT((AI$1-1)/$K8))*$S8*((1+'Inputs &amp; Summary'!$D$7)^AI$1))),(_xlfn.WEIBULL.DIST(AI$1,$L8,$K8,FALSE)*$S8*((1+'Inputs &amp; Summary'!$D$7)^AI$1))),IF($M8=Lists!$H$3,IF($K8&lt;1,((($R8*(1-$E8)+$Q8*(1-$F8))/$K8)*((1+'Inputs &amp; Summary'!$D$7)^AI$1)),((INT(AI$1/$K8)-INT((AI$1-1)/$K8))*($R8*(1-$E8)+$Q8*(1-$F8))*((1+'Inputs &amp; Summary'!$D$7)^AI$1))),((_xlfn.WEIBULL.DIST(AI$1,$L8,$K8,FALSE)*($R8*(1-$E8)+$Q8*(1-$F8))*((1+'Inputs &amp; Summary'!$D$7)^AI$1))))))</f>
        <v>0</v>
      </c>
      <c r="AJ8" s="248">
        <f>$D8*IF(AJ$1&gt;'Inputs &amp; Summary'!$D$5,0,IF(AJ$1&gt;VLOOKUP($G8,Lists!$J$17:$K$21,2),IF($M8=Lists!$H$3,IF($K8&lt;1,(($S8/$K8)*((1+'Inputs &amp; Summary'!$D$7)^AJ$1)),((INT(AJ$1/$K8)-INT((AJ$1-1)/$K8))*$S8*((1+'Inputs &amp; Summary'!$D$7)^AJ$1))),(_xlfn.WEIBULL.DIST(AJ$1,$L8,$K8,FALSE)*$S8*((1+'Inputs &amp; Summary'!$D$7)^AJ$1))),IF($M8=Lists!$H$3,IF($K8&lt;1,((($R8*(1-$E8)+$Q8*(1-$F8))/$K8)*((1+'Inputs &amp; Summary'!$D$7)^AJ$1)),((INT(AJ$1/$K8)-INT((AJ$1-1)/$K8))*($R8*(1-$E8)+$Q8*(1-$F8))*((1+'Inputs &amp; Summary'!$D$7)^AJ$1))),((_xlfn.WEIBULL.DIST(AJ$1,$L8,$K8,FALSE)*($R8*(1-$E8)+$Q8*(1-$F8))*((1+'Inputs &amp; Summary'!$D$7)^AJ$1))))))</f>
        <v>0</v>
      </c>
      <c r="AK8" s="248">
        <f>$D8*IF(AK$1&gt;'Inputs &amp; Summary'!$D$5,0,IF(AK$1&gt;VLOOKUP($G8,Lists!$J$17:$K$21,2),IF($M8=Lists!$H$3,IF($K8&lt;1,(($S8/$K8)*((1+'Inputs &amp; Summary'!$D$7)^AK$1)),((INT(AK$1/$K8)-INT((AK$1-1)/$K8))*$S8*((1+'Inputs &amp; Summary'!$D$7)^AK$1))),(_xlfn.WEIBULL.DIST(AK$1,$L8,$K8,FALSE)*$S8*((1+'Inputs &amp; Summary'!$D$7)^AK$1))),IF($M8=Lists!$H$3,IF($K8&lt;1,((($R8*(1-$E8)+$Q8*(1-$F8))/$K8)*((1+'Inputs &amp; Summary'!$D$7)^AK$1)),((INT(AK$1/$K8)-INT((AK$1-1)/$K8))*($R8*(1-$E8)+$Q8*(1-$F8))*((1+'Inputs &amp; Summary'!$D$7)^AK$1))),((_xlfn.WEIBULL.DIST(AK$1,$L8,$K8,FALSE)*($R8*(1-$E8)+$Q8*(1-$F8))*((1+'Inputs &amp; Summary'!$D$7)^AK$1))))))</f>
        <v>0</v>
      </c>
      <c r="AL8" s="248">
        <f>$D8*IF(AL$1&gt;'Inputs &amp; Summary'!$D$5,0,IF(AL$1&gt;VLOOKUP($G8,Lists!$J$17:$K$21,2),IF($M8=Lists!$H$3,IF($K8&lt;1,(($S8/$K8)*((1+'Inputs &amp; Summary'!$D$7)^AL$1)),((INT(AL$1/$K8)-INT((AL$1-1)/$K8))*$S8*((1+'Inputs &amp; Summary'!$D$7)^AL$1))),(_xlfn.WEIBULL.DIST(AL$1,$L8,$K8,FALSE)*$S8*((1+'Inputs &amp; Summary'!$D$7)^AL$1))),IF($M8=Lists!$H$3,IF($K8&lt;1,((($R8*(1-$E8)+$Q8*(1-$F8))/$K8)*((1+'Inputs &amp; Summary'!$D$7)^AL$1)),((INT(AL$1/$K8)-INT((AL$1-1)/$K8))*($R8*(1-$E8)+$Q8*(1-$F8))*((1+'Inputs &amp; Summary'!$D$7)^AL$1))),((_xlfn.WEIBULL.DIST(AL$1,$L8,$K8,FALSE)*($R8*(1-$E8)+$Q8*(1-$F8))*((1+'Inputs &amp; Summary'!$D$7)^AL$1))))))</f>
        <v>0</v>
      </c>
      <c r="AM8" s="248">
        <f>$D8*IF(AM$1&gt;'Inputs &amp; Summary'!$D$5,0,IF(AM$1&gt;VLOOKUP($G8,Lists!$J$17:$K$21,2),IF($M8=Lists!$H$3,IF($K8&lt;1,(($S8/$K8)*((1+'Inputs &amp; Summary'!$D$7)^AM$1)),((INT(AM$1/$K8)-INT((AM$1-1)/$K8))*$S8*((1+'Inputs &amp; Summary'!$D$7)^AM$1))),(_xlfn.WEIBULL.DIST(AM$1,$L8,$K8,FALSE)*$S8*((1+'Inputs &amp; Summary'!$D$7)^AM$1))),IF($M8=Lists!$H$3,IF($K8&lt;1,((($R8*(1-$E8)+$Q8*(1-$F8))/$K8)*((1+'Inputs &amp; Summary'!$D$7)^AM$1)),((INT(AM$1/$K8)-INT((AM$1-1)/$K8))*($R8*(1-$E8)+$Q8*(1-$F8))*((1+'Inputs &amp; Summary'!$D$7)^AM$1))),((_xlfn.WEIBULL.DIST(AM$1,$L8,$K8,FALSE)*($R8*(1-$E8)+$Q8*(1-$F8))*((1+'Inputs &amp; Summary'!$D$7)^AM$1))))))</f>
        <v>0</v>
      </c>
      <c r="AN8" s="248">
        <f>$D8*IF(AN$1&gt;'Inputs &amp; Summary'!$D$5,0,IF(AN$1&gt;VLOOKUP($G8,Lists!$J$17:$K$21,2),IF($M8=Lists!$H$3,IF($K8&lt;1,(($S8/$K8)*((1+'Inputs &amp; Summary'!$D$7)^AN$1)),((INT(AN$1/$K8)-INT((AN$1-1)/$K8))*$S8*((1+'Inputs &amp; Summary'!$D$7)^AN$1))),(_xlfn.WEIBULL.DIST(AN$1,$L8,$K8,FALSE)*$S8*((1+'Inputs &amp; Summary'!$D$7)^AN$1))),IF($M8=Lists!$H$3,IF($K8&lt;1,((($R8*(1-$E8)+$Q8*(1-$F8))/$K8)*((1+'Inputs &amp; Summary'!$D$7)^AN$1)),((INT(AN$1/$K8)-INT((AN$1-1)/$K8))*($R8*(1-$E8)+$Q8*(1-$F8))*((1+'Inputs &amp; Summary'!$D$7)^AN$1))),((_xlfn.WEIBULL.DIST(AN$1,$L8,$K8,FALSE)*($R8*(1-$E8)+$Q8*(1-$F8))*((1+'Inputs &amp; Summary'!$D$7)^AN$1))))))</f>
        <v>0</v>
      </c>
      <c r="AO8" s="248">
        <f>$D8*IF(AO$1&gt;'Inputs &amp; Summary'!$D$5,0,IF(AO$1&gt;VLOOKUP($G8,Lists!$J$17:$K$21,2),IF($M8=Lists!$H$3,IF($K8&lt;1,(($S8/$K8)*((1+'Inputs &amp; Summary'!$D$7)^AO$1)),((INT(AO$1/$K8)-INT((AO$1-1)/$K8))*$S8*((1+'Inputs &amp; Summary'!$D$7)^AO$1))),(_xlfn.WEIBULL.DIST(AO$1,$L8,$K8,FALSE)*$S8*((1+'Inputs &amp; Summary'!$D$7)^AO$1))),IF($M8=Lists!$H$3,IF($K8&lt;1,((($R8*(1-$E8)+$Q8*(1-$F8))/$K8)*((1+'Inputs &amp; Summary'!$D$7)^AO$1)),((INT(AO$1/$K8)-INT((AO$1-1)/$K8))*($R8*(1-$E8)+$Q8*(1-$F8))*((1+'Inputs &amp; Summary'!$D$7)^AO$1))),((_xlfn.WEIBULL.DIST(AO$1,$L8,$K8,FALSE)*($R8*(1-$E8)+$Q8*(1-$F8))*((1+'Inputs &amp; Summary'!$D$7)^AO$1))))))</f>
        <v>0</v>
      </c>
      <c r="AP8" s="248">
        <f>$D8*IF(AP$1&gt;'Inputs &amp; Summary'!$D$5,0,IF(AP$1&gt;VLOOKUP($G8,Lists!$J$17:$K$21,2),IF($M8=Lists!$H$3,IF($K8&lt;1,(($S8/$K8)*((1+'Inputs &amp; Summary'!$D$7)^AP$1)),((INT(AP$1/$K8)-INT((AP$1-1)/$K8))*$S8*((1+'Inputs &amp; Summary'!$D$7)^AP$1))),(_xlfn.WEIBULL.DIST(AP$1,$L8,$K8,FALSE)*$S8*((1+'Inputs &amp; Summary'!$D$7)^AP$1))),IF($M8=Lists!$H$3,IF($K8&lt;1,((($R8*(1-$E8)+$Q8*(1-$F8))/$K8)*((1+'Inputs &amp; Summary'!$D$7)^AP$1)),((INT(AP$1/$K8)-INT((AP$1-1)/$K8))*($R8*(1-$E8)+$Q8*(1-$F8))*((1+'Inputs &amp; Summary'!$D$7)^AP$1))),((_xlfn.WEIBULL.DIST(AP$1,$L8,$K8,FALSE)*($R8*(1-$E8)+$Q8*(1-$F8))*((1+'Inputs &amp; Summary'!$D$7)^AP$1))))))</f>
        <v>0</v>
      </c>
      <c r="AQ8" s="248">
        <f>$D8*IF(AQ$1&gt;'Inputs &amp; Summary'!$D$5,0,IF(AQ$1&gt;VLOOKUP($G8,Lists!$J$17:$K$21,2),IF($M8=Lists!$H$3,IF($K8&lt;1,(($S8/$K8)*((1+'Inputs &amp; Summary'!$D$7)^AQ$1)),((INT(AQ$1/$K8)-INT((AQ$1-1)/$K8))*$S8*((1+'Inputs &amp; Summary'!$D$7)^AQ$1))),(_xlfn.WEIBULL.DIST(AQ$1,$L8,$K8,FALSE)*$S8*((1+'Inputs &amp; Summary'!$D$7)^AQ$1))),IF($M8=Lists!$H$3,IF($K8&lt;1,((($R8*(1-$E8)+$Q8*(1-$F8))/$K8)*((1+'Inputs &amp; Summary'!$D$7)^AQ$1)),((INT(AQ$1/$K8)-INT((AQ$1-1)/$K8))*($R8*(1-$E8)+$Q8*(1-$F8))*((1+'Inputs &amp; Summary'!$D$7)^AQ$1))),((_xlfn.WEIBULL.DIST(AQ$1,$L8,$K8,FALSE)*($R8*(1-$E8)+$Q8*(1-$F8))*((1+'Inputs &amp; Summary'!$D$7)^AQ$1))))))</f>
        <v>0</v>
      </c>
      <c r="AR8" s="248">
        <f>$D8*IF(AR$1&gt;'Inputs &amp; Summary'!$D$5,0,IF(AR$1&gt;VLOOKUP($G8,Lists!$J$17:$K$21,2),IF($M8=Lists!$H$3,IF($K8&lt;1,(($S8/$K8)*((1+'Inputs &amp; Summary'!$D$7)^AR$1)),((INT(AR$1/$K8)-INT((AR$1-1)/$K8))*$S8*((1+'Inputs &amp; Summary'!$D$7)^AR$1))),(_xlfn.WEIBULL.DIST(AR$1,$L8,$K8,FALSE)*$S8*((1+'Inputs &amp; Summary'!$D$7)^AR$1))),IF($M8=Lists!$H$3,IF($K8&lt;1,((($R8*(1-$E8)+$Q8*(1-$F8))/$K8)*((1+'Inputs &amp; Summary'!$D$7)^AR$1)),((INT(AR$1/$K8)-INT((AR$1-1)/$K8))*($R8*(1-$E8)+$Q8*(1-$F8))*((1+'Inputs &amp; Summary'!$D$7)^AR$1))),((_xlfn.WEIBULL.DIST(AR$1,$L8,$K8,FALSE)*($R8*(1-$E8)+$Q8*(1-$F8))*((1+'Inputs &amp; Summary'!$D$7)^AR$1))))))</f>
        <v>0</v>
      </c>
      <c r="AS8" s="248">
        <f>$D8*IF(AS$1&gt;'Inputs &amp; Summary'!$D$5,0,IF(AS$1&gt;VLOOKUP($G8,Lists!$J$17:$K$21,2),IF($M8=Lists!$H$3,IF($K8&lt;1,(($S8/$K8)*((1+'Inputs &amp; Summary'!$D$7)^AS$1)),((INT(AS$1/$K8)-INT((AS$1-1)/$K8))*$S8*((1+'Inputs &amp; Summary'!$D$7)^AS$1))),(_xlfn.WEIBULL.DIST(AS$1,$L8,$K8,FALSE)*$S8*((1+'Inputs &amp; Summary'!$D$7)^AS$1))),IF($M8=Lists!$H$3,IF($K8&lt;1,((($R8*(1-$E8)+$Q8*(1-$F8))/$K8)*((1+'Inputs &amp; Summary'!$D$7)^AS$1)),((INT(AS$1/$K8)-INT((AS$1-1)/$K8))*($R8*(1-$E8)+$Q8*(1-$F8))*((1+'Inputs &amp; Summary'!$D$7)^AS$1))),((_xlfn.WEIBULL.DIST(AS$1,$L8,$K8,FALSE)*($R8*(1-$E8)+$Q8*(1-$F8))*((1+'Inputs &amp; Summary'!$D$7)^AS$1))))))</f>
        <v>0</v>
      </c>
      <c r="AT8" s="248">
        <f>$D8*IF(AT$1&gt;'Inputs &amp; Summary'!$D$5,0,IF(AT$1&gt;VLOOKUP($G8,Lists!$J$17:$K$21,2),IF($M8=Lists!$H$3,IF($K8&lt;1,(($S8/$K8)*((1+'Inputs &amp; Summary'!$D$7)^AT$1)),((INT(AT$1/$K8)-INT((AT$1-1)/$K8))*$S8*((1+'Inputs &amp; Summary'!$D$7)^AT$1))),(_xlfn.WEIBULL.DIST(AT$1,$L8,$K8,FALSE)*$S8*((1+'Inputs &amp; Summary'!$D$7)^AT$1))),IF($M8=Lists!$H$3,IF($K8&lt;1,((($R8*(1-$E8)+$Q8*(1-$F8))/$K8)*((1+'Inputs &amp; Summary'!$D$7)^AT$1)),((INT(AT$1/$K8)-INT((AT$1-1)/$K8))*($R8*(1-$E8)+$Q8*(1-$F8))*((1+'Inputs &amp; Summary'!$D$7)^AT$1))),((_xlfn.WEIBULL.DIST(AT$1,$L8,$K8,FALSE)*($R8*(1-$E8)+$Q8*(1-$F8))*((1+'Inputs &amp; Summary'!$D$7)^AT$1))))))</f>
        <v>0</v>
      </c>
      <c r="AU8" s="248">
        <f>$D8*IF(AU$1&gt;'Inputs &amp; Summary'!$D$5,0,IF(AU$1&gt;VLOOKUP($G8,Lists!$J$17:$K$21,2),IF($M8=Lists!$H$3,IF($K8&lt;1,(($S8/$K8)*((1+'Inputs &amp; Summary'!$D$7)^AU$1)),((INT(AU$1/$K8)-INT((AU$1-1)/$K8))*$S8*((1+'Inputs &amp; Summary'!$D$7)^AU$1))),(_xlfn.WEIBULL.DIST(AU$1,$L8,$K8,FALSE)*$S8*((1+'Inputs &amp; Summary'!$D$7)^AU$1))),IF($M8=Lists!$H$3,IF($K8&lt;1,((($R8*(1-$E8)+$Q8*(1-$F8))/$K8)*((1+'Inputs &amp; Summary'!$D$7)^AU$1)),((INT(AU$1/$K8)-INT((AU$1-1)/$K8))*($R8*(1-$E8)+$Q8*(1-$F8))*((1+'Inputs &amp; Summary'!$D$7)^AU$1))),((_xlfn.WEIBULL.DIST(AU$1,$L8,$K8,FALSE)*($R8*(1-$E8)+$Q8*(1-$F8))*((1+'Inputs &amp; Summary'!$D$7)^AU$1))))))</f>
        <v>0</v>
      </c>
      <c r="AV8" s="248">
        <f>$D8*IF(AV$1&gt;'Inputs &amp; Summary'!$D$5,0,IF(AV$1&gt;VLOOKUP($G8,Lists!$J$17:$K$21,2),IF($M8=Lists!$H$3,IF($K8&lt;1,(($S8/$K8)*((1+'Inputs &amp; Summary'!$D$7)^AV$1)),((INT(AV$1/$K8)-INT((AV$1-1)/$K8))*$S8*((1+'Inputs &amp; Summary'!$D$7)^AV$1))),(_xlfn.WEIBULL.DIST(AV$1,$L8,$K8,FALSE)*$S8*((1+'Inputs &amp; Summary'!$D$7)^AV$1))),IF($M8=Lists!$H$3,IF($K8&lt;1,((($R8*(1-$E8)+$Q8*(1-$F8))/$K8)*((1+'Inputs &amp; Summary'!$D$7)^AV$1)),((INT(AV$1/$K8)-INT((AV$1-1)/$K8))*($R8*(1-$E8)+$Q8*(1-$F8))*((1+'Inputs &amp; Summary'!$D$7)^AV$1))),((_xlfn.WEIBULL.DIST(AV$1,$L8,$K8,FALSE)*($R8*(1-$E8)+$Q8*(1-$F8))*((1+'Inputs &amp; Summary'!$D$7)^AV$1))))))</f>
        <v>0</v>
      </c>
      <c r="AW8" s="248">
        <f>$D8*IF(AW$1&gt;'Inputs &amp; Summary'!$D$5,0,IF(AW$1&gt;VLOOKUP($G8,Lists!$J$17:$K$21,2),IF($M8=Lists!$H$3,IF($K8&lt;1,(($S8/$K8)*((1+'Inputs &amp; Summary'!$D$7)^AW$1)),((INT(AW$1/$K8)-INT((AW$1-1)/$K8))*$S8*((1+'Inputs &amp; Summary'!$D$7)^AW$1))),(_xlfn.WEIBULL.DIST(AW$1,$L8,$K8,FALSE)*$S8*((1+'Inputs &amp; Summary'!$D$7)^AW$1))),IF($M8=Lists!$H$3,IF($K8&lt;1,((($R8*(1-$E8)+$Q8*(1-$F8))/$K8)*((1+'Inputs &amp; Summary'!$D$7)^AW$1)),((INT(AW$1/$K8)-INT((AW$1-1)/$K8))*($R8*(1-$E8)+$Q8*(1-$F8))*((1+'Inputs &amp; Summary'!$D$7)^AW$1))),((_xlfn.WEIBULL.DIST(AW$1,$L8,$K8,FALSE)*($R8*(1-$E8)+$Q8*(1-$F8))*((1+'Inputs &amp; Summary'!$D$7)^AW$1))))))</f>
        <v>0</v>
      </c>
      <c r="AX8" s="248">
        <f>$D8*IF(AX$1&gt;'Inputs &amp; Summary'!$D$5,0,IF(AX$1&gt;VLOOKUP($G8,Lists!$J$17:$K$21,2),IF($M8=Lists!$H$3,IF($K8&lt;1,(($S8/$K8)*((1+'Inputs &amp; Summary'!$D$7)^AX$1)),((INT(AX$1/$K8)-INT((AX$1-1)/$K8))*$S8*((1+'Inputs &amp; Summary'!$D$7)^AX$1))),(_xlfn.WEIBULL.DIST(AX$1,$L8,$K8,FALSE)*$S8*((1+'Inputs &amp; Summary'!$D$7)^AX$1))),IF($M8=Lists!$H$3,IF($K8&lt;1,((($R8*(1-$E8)+$Q8*(1-$F8))/$K8)*((1+'Inputs &amp; Summary'!$D$7)^AX$1)),((INT(AX$1/$K8)-INT((AX$1-1)/$K8))*($R8*(1-$E8)+$Q8*(1-$F8))*((1+'Inputs &amp; Summary'!$D$7)^AX$1))),((_xlfn.WEIBULL.DIST(AX$1,$L8,$K8,FALSE)*($R8*(1-$E8)+$Q8*(1-$F8))*((1+'Inputs &amp; Summary'!$D$7)^AX$1))))))</f>
        <v>0</v>
      </c>
      <c r="AY8" s="248">
        <f>$D8*IF(AY$1&gt;'Inputs &amp; Summary'!$D$5,0,IF(AY$1&gt;VLOOKUP($G8,Lists!$J$17:$K$21,2),IF($M8=Lists!$H$3,IF($K8&lt;1,(($S8/$K8)*((1+'Inputs &amp; Summary'!$D$7)^AY$1)),((INT(AY$1/$K8)-INT((AY$1-1)/$K8))*$S8*((1+'Inputs &amp; Summary'!$D$7)^AY$1))),(_xlfn.WEIBULL.DIST(AY$1,$L8,$K8,FALSE)*$S8*((1+'Inputs &amp; Summary'!$D$7)^AY$1))),IF($M8=Lists!$H$3,IF($K8&lt;1,((($R8*(1-$E8)+$Q8*(1-$F8))/$K8)*((1+'Inputs &amp; Summary'!$D$7)^AY$1)),((INT(AY$1/$K8)-INT((AY$1-1)/$K8))*($R8*(1-$E8)+$Q8*(1-$F8))*((1+'Inputs &amp; Summary'!$D$7)^AY$1))),((_xlfn.WEIBULL.DIST(AY$1,$L8,$K8,FALSE)*($R8*(1-$E8)+$Q8*(1-$F8))*((1+'Inputs &amp; Summary'!$D$7)^AY$1))))))</f>
        <v>0</v>
      </c>
      <c r="AZ8" s="248">
        <f>$D8*IF(AZ$1&gt;'Inputs &amp; Summary'!$D$5,0,IF(AZ$1&gt;VLOOKUP($G8,Lists!$J$17:$K$21,2),IF($M8=Lists!$H$3,IF($K8&lt;1,(($S8/$K8)*((1+'Inputs &amp; Summary'!$D$7)^AZ$1)),((INT(AZ$1/$K8)-INT((AZ$1-1)/$K8))*$S8*((1+'Inputs &amp; Summary'!$D$7)^AZ$1))),(_xlfn.WEIBULL.DIST(AZ$1,$L8,$K8,FALSE)*$S8*((1+'Inputs &amp; Summary'!$D$7)^AZ$1))),IF($M8=Lists!$H$3,IF($K8&lt;1,((($R8*(1-$E8)+$Q8*(1-$F8))/$K8)*((1+'Inputs &amp; Summary'!$D$7)^AZ$1)),((INT(AZ$1/$K8)-INT((AZ$1-1)/$K8))*($R8*(1-$E8)+$Q8*(1-$F8))*((1+'Inputs &amp; Summary'!$D$7)^AZ$1))),((_xlfn.WEIBULL.DIST(AZ$1,$L8,$K8,FALSE)*($R8*(1-$E8)+$Q8*(1-$F8))*((1+'Inputs &amp; Summary'!$D$7)^AZ$1))))))</f>
        <v>0</v>
      </c>
      <c r="BA8" s="248">
        <f>$D8*IF(BA$1&gt;'Inputs &amp; Summary'!$D$5,0,IF(BA$1&gt;VLOOKUP($G8,Lists!$J$17:$K$21,2),IF($M8=Lists!$H$3,IF($K8&lt;1,(($S8/$K8)*((1+'Inputs &amp; Summary'!$D$7)^BA$1)),((INT(BA$1/$K8)-INT((BA$1-1)/$K8))*$S8*((1+'Inputs &amp; Summary'!$D$7)^BA$1))),(_xlfn.WEIBULL.DIST(BA$1,$L8,$K8,FALSE)*$S8*((1+'Inputs &amp; Summary'!$D$7)^BA$1))),IF($M8=Lists!$H$3,IF($K8&lt;1,((($R8*(1-$E8)+$Q8*(1-$F8))/$K8)*((1+'Inputs &amp; Summary'!$D$7)^BA$1)),((INT(BA$1/$K8)-INT((BA$1-1)/$K8))*($R8*(1-$E8)+$Q8*(1-$F8))*((1+'Inputs &amp; Summary'!$D$7)^BA$1))),((_xlfn.WEIBULL.DIST(BA$1,$L8,$K8,FALSE)*($R8*(1-$E8)+$Q8*(1-$F8))*((1+'Inputs &amp; Summary'!$D$7)^BA$1))))))</f>
        <v>0</v>
      </c>
      <c r="BB8" s="248">
        <f>$D8*IF(BB$1&gt;'Inputs &amp; Summary'!$D$5,0,IF(BB$1&gt;VLOOKUP($G8,Lists!$J$17:$K$21,2),IF($M8=Lists!$H$3,IF($K8&lt;1,(($S8/$K8)*((1+'Inputs &amp; Summary'!$D$7)^BB$1)),((INT(BB$1/$K8)-INT((BB$1-1)/$K8))*$S8*((1+'Inputs &amp; Summary'!$D$7)^BB$1))),(_xlfn.WEIBULL.DIST(BB$1,$L8,$K8,FALSE)*$S8*((1+'Inputs &amp; Summary'!$D$7)^BB$1))),IF($M8=Lists!$H$3,IF($K8&lt;1,((($R8*(1-$E8)+$Q8*(1-$F8))/$K8)*((1+'Inputs &amp; Summary'!$D$7)^BB$1)),((INT(BB$1/$K8)-INT((BB$1-1)/$K8))*($R8*(1-$E8)+$Q8*(1-$F8))*((1+'Inputs &amp; Summary'!$D$7)^BB$1))),((_xlfn.WEIBULL.DIST(BB$1,$L8,$K8,FALSE)*($R8*(1-$E8)+$Q8*(1-$F8))*((1+'Inputs &amp; Summary'!$D$7)^BB$1))))))</f>
        <v>0</v>
      </c>
      <c r="BC8" s="248">
        <f>$D8*IF(BC$1&gt;'Inputs &amp; Summary'!$D$5,0,IF(BC$1&gt;VLOOKUP($G8,Lists!$J$17:$K$21,2),IF($M8=Lists!$H$3,IF($K8&lt;1,(($S8/$K8)*((1+'Inputs &amp; Summary'!$D$7)^BC$1)),((INT(BC$1/$K8)-INT((BC$1-1)/$K8))*$S8*((1+'Inputs &amp; Summary'!$D$7)^BC$1))),(_xlfn.WEIBULL.DIST(BC$1,$L8,$K8,FALSE)*$S8*((1+'Inputs &amp; Summary'!$D$7)^BC$1))),IF($M8=Lists!$H$3,IF($K8&lt;1,((($R8*(1-$E8)+$Q8*(1-$F8))/$K8)*((1+'Inputs &amp; Summary'!$D$7)^BC$1)),((INT(BC$1/$K8)-INT((BC$1-1)/$K8))*($R8*(1-$E8)+$Q8*(1-$F8))*((1+'Inputs &amp; Summary'!$D$7)^BC$1))),((_xlfn.WEIBULL.DIST(BC$1,$L8,$K8,FALSE)*($R8*(1-$E8)+$Q8*(1-$F8))*((1+'Inputs &amp; Summary'!$D$7)^BC$1))))))</f>
        <v>0</v>
      </c>
      <c r="BD8" s="248">
        <f>$D8*IF(BD$1&gt;'Inputs &amp; Summary'!$D$5,0,IF(BD$1&gt;VLOOKUP($G8,Lists!$J$17:$K$21,2),IF($M8=Lists!$H$3,IF($K8&lt;1,(($S8/$K8)*((1+'Inputs &amp; Summary'!$D$7)^BD$1)),((INT(BD$1/$K8)-INT((BD$1-1)/$K8))*$S8*((1+'Inputs &amp; Summary'!$D$7)^BD$1))),(_xlfn.WEIBULL.DIST(BD$1,$L8,$K8,FALSE)*$S8*((1+'Inputs &amp; Summary'!$D$7)^BD$1))),IF($M8=Lists!$H$3,IF($K8&lt;1,((($R8*(1-$E8)+$Q8*(1-$F8))/$K8)*((1+'Inputs &amp; Summary'!$D$7)^BD$1)),((INT(BD$1/$K8)-INT((BD$1-1)/$K8))*($R8*(1-$E8)+$Q8*(1-$F8))*((1+'Inputs &amp; Summary'!$D$7)^BD$1))),((_xlfn.WEIBULL.DIST(BD$1,$L8,$K8,FALSE)*($R8*(1-$E8)+$Q8*(1-$F8))*((1+'Inputs &amp; Summary'!$D$7)^BD$1))))))</f>
        <v>0</v>
      </c>
      <c r="BE8" s="248">
        <f>$D8*IF(BE$1&gt;'Inputs &amp; Summary'!$D$5,0,IF(BE$1&gt;VLOOKUP($G8,Lists!$J$17:$K$21,2),IF($M8=Lists!$H$3,IF($K8&lt;1,(($S8/$K8)*((1+'Inputs &amp; Summary'!$D$7)^BE$1)),((INT(BE$1/$K8)-INT((BE$1-1)/$K8))*$S8*((1+'Inputs &amp; Summary'!$D$7)^BE$1))),(_xlfn.WEIBULL.DIST(BE$1,$L8,$K8,FALSE)*$S8*((1+'Inputs &amp; Summary'!$D$7)^BE$1))),IF($M8=Lists!$H$3,IF($K8&lt;1,((($R8*(1-$E8)+$Q8*(1-$F8))/$K8)*((1+'Inputs &amp; Summary'!$D$7)^BE$1)),((INT(BE$1/$K8)-INT((BE$1-1)/$K8))*($R8*(1-$E8)+$Q8*(1-$F8))*((1+'Inputs &amp; Summary'!$D$7)^BE$1))),((_xlfn.WEIBULL.DIST(BE$1,$L8,$K8,FALSE)*($R8*(1-$E8)+$Q8*(1-$F8))*((1+'Inputs &amp; Summary'!$D$7)^BE$1))))))</f>
        <v>0</v>
      </c>
      <c r="BF8" s="248">
        <f>$D8*IF(BF$1&gt;'Inputs &amp; Summary'!$D$5,0,IF(BF$1&gt;VLOOKUP($G8,Lists!$J$17:$K$21,2),IF($M8=Lists!$H$3,IF($K8&lt;1,(($S8/$K8)*((1+'Inputs &amp; Summary'!$D$7)^BF$1)),((INT(BF$1/$K8)-INT((BF$1-1)/$K8))*$S8*((1+'Inputs &amp; Summary'!$D$7)^BF$1))),(_xlfn.WEIBULL.DIST(BF$1,$L8,$K8,FALSE)*$S8*((1+'Inputs &amp; Summary'!$D$7)^BF$1))),IF($M8=Lists!$H$3,IF($K8&lt;1,((($R8*(1-$E8)+$Q8*(1-$F8))/$K8)*((1+'Inputs &amp; Summary'!$D$7)^BF$1)),((INT(BF$1/$K8)-INT((BF$1-1)/$K8))*($R8*(1-$E8)+$Q8*(1-$F8))*((1+'Inputs &amp; Summary'!$D$7)^BF$1))),((_xlfn.WEIBULL.DIST(BF$1,$L8,$K8,FALSE)*($R8*(1-$E8)+$Q8*(1-$F8))*((1+'Inputs &amp; Summary'!$D$7)^BF$1))))))</f>
        <v>0</v>
      </c>
      <c r="BG8" s="248">
        <f>$D8*IF(BG$1&gt;'Inputs &amp; Summary'!$D$5,0,IF(BG$1&gt;VLOOKUP($G8,Lists!$J$17:$K$21,2),IF($M8=Lists!$H$3,IF($K8&lt;1,(($S8/$K8)*((1+'Inputs &amp; Summary'!$D$7)^BG$1)),((INT(BG$1/$K8)-INT((BG$1-1)/$K8))*$S8*((1+'Inputs &amp; Summary'!$D$7)^BG$1))),(_xlfn.WEIBULL.DIST(BG$1,$L8,$K8,FALSE)*$S8*((1+'Inputs &amp; Summary'!$D$7)^BG$1))),IF($M8=Lists!$H$3,IF($K8&lt;1,((($R8*(1-$E8)+$Q8*(1-$F8))/$K8)*((1+'Inputs &amp; Summary'!$D$7)^BG$1)),((INT(BG$1/$K8)-INT((BG$1-1)/$K8))*($R8*(1-$E8)+$Q8*(1-$F8))*((1+'Inputs &amp; Summary'!$D$7)^BG$1))),((_xlfn.WEIBULL.DIST(BG$1,$L8,$K8,FALSE)*($R8*(1-$E8)+$Q8*(1-$F8))*((1+'Inputs &amp; Summary'!$D$7)^BG$1))))))</f>
        <v>0</v>
      </c>
      <c r="BH8" s="248">
        <f>$D8*IF(BH$1&gt;'Inputs &amp; Summary'!$D$5,0,IF(BH$1&gt;VLOOKUP($G8,Lists!$J$17:$K$21,2),IF($M8=Lists!$H$3,IF($K8&lt;1,(($S8/$K8)*((1+'Inputs &amp; Summary'!$D$7)^BH$1)),((INT(BH$1/$K8)-INT((BH$1-1)/$K8))*$S8*((1+'Inputs &amp; Summary'!$D$7)^BH$1))),(_xlfn.WEIBULL.DIST(BH$1,$L8,$K8,FALSE)*$S8*((1+'Inputs &amp; Summary'!$D$7)^BH$1))),IF($M8=Lists!$H$3,IF($K8&lt;1,((($R8*(1-$E8)+$Q8*(1-$F8))/$K8)*((1+'Inputs &amp; Summary'!$D$7)^BH$1)),((INT(BH$1/$K8)-INT((BH$1-1)/$K8))*($R8*(1-$E8)+$Q8*(1-$F8))*((1+'Inputs &amp; Summary'!$D$7)^BH$1))),((_xlfn.WEIBULL.DIST(BH$1,$L8,$K8,FALSE)*($R8*(1-$E8)+$Q8*(1-$F8))*((1+'Inputs &amp; Summary'!$D$7)^BH$1))))))</f>
        <v>0</v>
      </c>
      <c r="BI8" s="248">
        <f>$D8*IF(BI$1&gt;'Inputs &amp; Summary'!$D$5,0,IF(BI$1&gt;VLOOKUP($G8,Lists!$J$17:$K$21,2),IF($M8=Lists!$H$3,IF($K8&lt;1,(($S8/$K8)*((1+'Inputs &amp; Summary'!$D$7)^BI$1)),((INT(BI$1/$K8)-INT((BI$1-1)/$K8))*$S8*((1+'Inputs &amp; Summary'!$D$7)^BI$1))),(_xlfn.WEIBULL.DIST(BI$1,$L8,$K8,FALSE)*$S8*((1+'Inputs &amp; Summary'!$D$7)^BI$1))),IF($M8=Lists!$H$3,IF($K8&lt;1,((($R8*(1-$E8)+$Q8*(1-$F8))/$K8)*((1+'Inputs &amp; Summary'!$D$7)^BI$1)),((INT(BI$1/$K8)-INT((BI$1-1)/$K8))*($R8*(1-$E8)+$Q8*(1-$F8))*((1+'Inputs &amp; Summary'!$D$7)^BI$1))),((_xlfn.WEIBULL.DIST(BI$1,$L8,$K8,FALSE)*($R8*(1-$E8)+$Q8*(1-$F8))*((1+'Inputs &amp; Summary'!$D$7)^BI$1))))))</f>
        <v>0</v>
      </c>
      <c r="BJ8" s="248">
        <f>$D8*IF(BJ$1&gt;'Inputs &amp; Summary'!$D$5,0,IF(BJ$1&gt;VLOOKUP($G8,Lists!$J$17:$K$21,2),IF($M8=Lists!$H$3,IF($K8&lt;1,(($S8/$K8)*((1+'Inputs &amp; Summary'!$D$7)^BJ$1)),((INT(BJ$1/$K8)-INT((BJ$1-1)/$K8))*$S8*((1+'Inputs &amp; Summary'!$D$7)^BJ$1))),(_xlfn.WEIBULL.DIST(BJ$1,$L8,$K8,FALSE)*$S8*((1+'Inputs &amp; Summary'!$D$7)^BJ$1))),IF($M8=Lists!$H$3,IF($K8&lt;1,((($R8*(1-$E8)+$Q8*(1-$F8))/$K8)*((1+'Inputs &amp; Summary'!$D$7)^BJ$1)),((INT(BJ$1/$K8)-INT((BJ$1-1)/$K8))*($R8*(1-$E8)+$Q8*(1-$F8))*((1+'Inputs &amp; Summary'!$D$7)^BJ$1))),((_xlfn.WEIBULL.DIST(BJ$1,$L8,$K8,FALSE)*($R8*(1-$E8)+$Q8*(1-$F8))*((1+'Inputs &amp; Summary'!$D$7)^BJ$1))))))</f>
        <v>0</v>
      </c>
      <c r="BK8" s="248">
        <f>$D8*IF(BK$1&gt;'Inputs &amp; Summary'!$D$5,0,IF(BK$1&gt;VLOOKUP($G8,Lists!$J$17:$K$21,2),IF($M8=Lists!$H$3,IF($K8&lt;1,(($S8/$K8)*((1+'Inputs &amp; Summary'!$D$7)^BK$1)),((INT(BK$1/$K8)-INT((BK$1-1)/$K8))*$S8*((1+'Inputs &amp; Summary'!$D$7)^BK$1))),(_xlfn.WEIBULL.DIST(BK$1,$L8,$K8,FALSE)*$S8*((1+'Inputs &amp; Summary'!$D$7)^BK$1))),IF($M8=Lists!$H$3,IF($K8&lt;1,((($R8*(1-$E8)+$Q8*(1-$F8))/$K8)*((1+'Inputs &amp; Summary'!$D$7)^BK$1)),((INT(BK$1/$K8)-INT((BK$1-1)/$K8))*($R8*(1-$E8)+$Q8*(1-$F8))*((1+'Inputs &amp; Summary'!$D$7)^BK$1))),((_xlfn.WEIBULL.DIST(BK$1,$L8,$K8,FALSE)*($R8*(1-$E8)+$Q8*(1-$F8))*((1+'Inputs &amp; Summary'!$D$7)^BK$1))))))</f>
        <v>0</v>
      </c>
      <c r="BL8" s="248">
        <f>$D8*IF(BL$1&gt;'Inputs &amp; Summary'!$D$5,0,IF(BL$1&gt;VLOOKUP($G8,Lists!$J$17:$K$21,2),IF($M8=Lists!$H$3,IF($K8&lt;1,(($S8/$K8)*((1+'Inputs &amp; Summary'!$D$7)^BL$1)),((INT(BL$1/$K8)-INT((BL$1-1)/$K8))*$S8*((1+'Inputs &amp; Summary'!$D$7)^BL$1))),(_xlfn.WEIBULL.DIST(BL$1,$L8,$K8,FALSE)*$S8*((1+'Inputs &amp; Summary'!$D$7)^BL$1))),IF($M8=Lists!$H$3,IF($K8&lt;1,((($R8*(1-$E8)+$Q8*(1-$F8))/$K8)*((1+'Inputs &amp; Summary'!$D$7)^BL$1)),((INT(BL$1/$K8)-INT((BL$1-1)/$K8))*($R8*(1-$E8)+$Q8*(1-$F8))*((1+'Inputs &amp; Summary'!$D$7)^BL$1))),((_xlfn.WEIBULL.DIST(BL$1,$L8,$K8,FALSE)*($R8*(1-$E8)+$Q8*(1-$F8))*((1+'Inputs &amp; Summary'!$D$7)^BL$1))))))</f>
        <v>0</v>
      </c>
    </row>
    <row r="9" spans="1:64" x14ac:dyDescent="0.3">
      <c r="A9" s="236" t="s">
        <v>232</v>
      </c>
      <c r="B9" s="117" t="str">
        <f>IF('Inputs &amp; Summary'!$D$15=Lists!$E$3,INDEX('Residential Rooftop Details'!$A$30:$X$158,MATCH('Cash Flow'!$A9,'Residential Rooftop Details'!$A$30:$A$158,0),COLUMN(B$1)),IF('Inputs &amp; Summary'!$D$15=Lists!$E$4,INDEX('Commercial Rooftop Details'!$A$30:$V$158,MATCH('Cash Flow'!$A9,'Commercial Rooftop Details'!$A$30:$A$158,0),COLUMN(B$1)),INDEX('Ground-Mount Details'!$A$30:$V$158,MATCH('Cash Flow'!$A9,'Ground-Mount Details'!$A$30:$A$158,0),COLUMN(B$1))))</f>
        <v>Corrective</v>
      </c>
      <c r="C9" s="117" t="str">
        <f>IF('Inputs &amp; Summary'!$D$15=Lists!$E$3,INDEX('Residential Rooftop Details'!$A$30:$X$158,MATCH('Cash Flow'!$A9,'Residential Rooftop Details'!$A$30:$A$158,0),COLUMN(C$1)),IF('Inputs &amp; Summary'!$D$15=Lists!$E$4,INDEX('Commercial Rooftop Details'!$A$30:$V$158,MATCH('Cash Flow'!$A9,'Commercial Rooftop Details'!$A$30:$A$158,0),COLUMN(C$1)),INDEX('Ground-Mount Details'!$A$30:$V$158,MATCH('Cash Flow'!$A9,'Ground-Mount Details'!$A$30:$A$158,0),COLUMN(C$1))))</f>
        <v>AC wiring</v>
      </c>
      <c r="D9" s="117">
        <f>IF('Inputs &amp; Summary'!$D$15=Lists!$E$3,INDEX('Residential Rooftop Details'!$A$30:$X$158,MATCH('Cash Flow'!$A9,'Residential Rooftop Details'!$A$30:$A$158,0),COLUMN(D$1)),IF('Inputs &amp; Summary'!$D$15=Lists!$E$4,INDEX('Commercial Rooftop Details'!$A$30:$V$158,MATCH('Cash Flow'!$A9,'Commercial Rooftop Details'!$A$30:$A$158,0),COLUMN(D$1)),INDEX('Ground-Mount Details'!$A$30:$V$158,MATCH('Cash Flow'!$A9,'Ground-Mount Details'!$A$30:$A$158,0),COLUMN(D$1))))</f>
        <v>1</v>
      </c>
      <c r="E9" s="117">
        <f>IF('Inputs &amp; Summary'!$D$15=Lists!$E$3,INDEX('Residential Rooftop Details'!$A$30:$X$158,MATCH('Cash Flow'!$A9,'Residential Rooftop Details'!$A$30:$A$158,0),COLUMN(E$1)),IF('Inputs &amp; Summary'!$D$15=Lists!$E$4,INDEX('Commercial Rooftop Details'!$A$30:$V$158,MATCH('Cash Flow'!$A9,'Commercial Rooftop Details'!$A$30:$A$158,0),COLUMN(E$1)),INDEX('Ground-Mount Details'!$A$30:$V$158,MATCH('Cash Flow'!$A9,'Ground-Mount Details'!$A$30:$A$158,0),COLUMN(E$1))))</f>
        <v>1</v>
      </c>
      <c r="F9" s="117">
        <f>IF('Inputs &amp; Summary'!$D$15=Lists!$E$3,INDEX('Residential Rooftop Details'!$A$30:$X$158,MATCH('Cash Flow'!$A9,'Residential Rooftop Details'!$A$30:$A$158,0),COLUMN(F$1)),IF('Inputs &amp; Summary'!$D$15=Lists!$E$4,INDEX('Commercial Rooftop Details'!$A$30:$V$158,MATCH('Cash Flow'!$A9,'Commercial Rooftop Details'!$A$30:$A$158,0),COLUMN(F$1)),INDEX('Ground-Mount Details'!$A$30:$V$158,MATCH('Cash Flow'!$A9,'Ground-Mount Details'!$A$30:$A$158,0),COLUMN(F$1))))</f>
        <v>1</v>
      </c>
      <c r="G9" s="237" t="str">
        <f>IF('Inputs &amp; Summary'!$D$15=Lists!$E$3,INDEX('Residential Rooftop Details'!$A$30:$X$158,MATCH('Cash Flow'!$A9,'Residential Rooftop Details'!$A$30:$A$158,0),COLUMN(G$1)),IF('Inputs &amp; Summary'!$D$15=Lists!$E$4,INDEX('Commercial Rooftop Details'!$A$30:$V$158,MATCH('Cash Flow'!$A9,'Commercial Rooftop Details'!$A$30:$A$158,0),COLUMN(G$1)),INDEX('Ground-Mount Details'!$A$30:$V$158,MATCH('Cash Flow'!$A9,'Ground-Mount Details'!$A$30:$A$158,0),COLUMN(G$1))))</f>
        <v>N/A</v>
      </c>
      <c r="H9" s="237">
        <f>IF('Inputs &amp; Summary'!$D$15=Lists!$E$3,INDEX('Residential Rooftop Details'!$A$30:$X$158,MATCH('Cash Flow'!$A9,'Residential Rooftop Details'!$A$30:$A$158,0),COLUMN(H$1)),IF('Inputs &amp; Summary'!$D$15=Lists!$E$4,INDEX('Commercial Rooftop Details'!$A$30:$V$158,MATCH('Cash Flow'!$A9,'Commercial Rooftop Details'!$A$30:$A$158,0),COLUMN(H$1)),INDEX('Ground-Mount Details'!$A$30:$V$158,MATCH('Cash Flow'!$A9,'Ground-Mount Details'!$A$30:$A$158,0),COLUMN(H$1))))</f>
        <v>0</v>
      </c>
      <c r="I9" s="237" t="str">
        <f>IF('Inputs &amp; Summary'!$D$15=Lists!$E$3,INDEX('Residential Rooftop Details'!$A$30:$X$158,MATCH('Cash Flow'!$A9,'Residential Rooftop Details'!$A$30:$A$158,0),COLUMN(I$1)),IF('Inputs &amp; Summary'!$D$15=Lists!$E$4,INDEX('Commercial Rooftop Details'!$A$30:$V$158,MATCH('Cash Flow'!$A9,'Commercial Rooftop Details'!$A$30:$A$158,0),COLUMN(I$1)),INDEX('Ground-Mount Details'!$A$30:$V$158,MATCH('Cash Flow'!$A9,'Ground-Mount Details'!$A$30:$A$158,0),COLUMN(I$1))))</f>
        <v>Master electrician</v>
      </c>
      <c r="J9" s="238">
        <f>IF('Inputs &amp; Summary'!$D$15=Lists!$E$3,INDEX('Residential Rooftop Details'!$A$30:$X$158,MATCH('Cash Flow'!$A9,'Residential Rooftop Details'!$A$30:$A$158,0),COLUMN(J$1)),IF('Inputs &amp; Summary'!$D$15=Lists!$E$4,INDEX('Commercial Rooftop Details'!$A$30:$V$158,MATCH('Cash Flow'!$A9,'Commercial Rooftop Details'!$A$30:$A$158,0),COLUMN(J$1)),INDEX('Ground-Mount Details'!$A$30:$V$158,MATCH('Cash Flow'!$A9,'Ground-Mount Details'!$A$30:$A$158,0),COLUMN(J$1))))</f>
        <v>23.197115384615383</v>
      </c>
      <c r="K9" s="239">
        <f>IF('Inputs &amp; Summary'!$D$15=Lists!$E$3,INDEX('Residential Rooftop Details'!$A$30:$X$158,MATCH('Cash Flow'!$A9,'Residential Rooftop Details'!$A$30:$A$158,0),COLUMN(K$1)),IF('Inputs &amp; Summary'!$D$15=Lists!$E$4,INDEX('Commercial Rooftop Details'!$A$30:$V$158,MATCH('Cash Flow'!$A9,'Commercial Rooftop Details'!$A$30:$A$158,0),COLUMN(K$1)),INDEX('Ground-Mount Details'!$A$30:$V$158,MATCH('Cash Flow'!$A9,'Ground-Mount Details'!$A$30:$A$158,0),COLUMN(K$1))))</f>
        <v>25</v>
      </c>
      <c r="L9" s="239">
        <f>IF('Inputs &amp; Summary'!$D$15=Lists!$E$3,INDEX('Residential Rooftop Details'!$A$30:$X$158,MATCH('Cash Flow'!$A9,'Residential Rooftop Details'!$A$30:$A$158,0),COLUMN(L$1)),IF('Inputs &amp; Summary'!$D$15=Lists!$E$4,INDEX('Commercial Rooftop Details'!$A$30:$V$158,MATCH('Cash Flow'!$A9,'Commercial Rooftop Details'!$A$30:$A$158,0),COLUMN(L$1)),INDEX('Ground-Mount Details'!$A$30:$V$158,MATCH('Cash Flow'!$A9,'Ground-Mount Details'!$A$30:$A$158,0),COLUMN(L$1))))</f>
        <v>1</v>
      </c>
      <c r="M9" s="238" t="str">
        <f>IF('Inputs &amp; Summary'!$D$15=Lists!$E$3,INDEX('Residential Rooftop Details'!$A$30:$X$158,MATCH('Cash Flow'!$A9,'Residential Rooftop Details'!$A$30:$A$158,0),COLUMN(M$1)),IF('Inputs &amp; Summary'!$D$15=Lists!$E$4,INDEX('Commercial Rooftop Details'!$A$30:$V$158,MATCH('Cash Flow'!$A9,'Commercial Rooftop Details'!$A$30:$A$158,0),COLUMN(M$1)),INDEX('Ground-Mount Details'!$A$30:$V$158,MATCH('Cash Flow'!$A9,'Ground-Mount Details'!$A$30:$A$158,0),COLUMN(M$1))))</f>
        <v>Weibull</v>
      </c>
      <c r="N9" s="240">
        <f>IF('Inputs &amp; Summary'!$D$15=Lists!$E$3,INDEX('Residential Rooftop Details'!$A$30:$X$158,MATCH('Cash Flow'!$A9,'Residential Rooftop Details'!$A$30:$A$158,0),COLUMN(N$1)),IF('Inputs &amp; Summary'!$D$15=Lists!$E$4,INDEX('Commercial Rooftop Details'!$A$30:$V$158,MATCH('Cash Flow'!$A9,'Commercial Rooftop Details'!$A$30:$A$158,0),COLUMN(N$1)),INDEX('Ground-Mount Details'!$A$30:$V$158,MATCH('Cash Flow'!$A9,'Ground-Mount Details'!$A$30:$A$158,0),COLUMN(N$1))))</f>
        <v>3</v>
      </c>
      <c r="O9" s="239">
        <f>IF('Inputs &amp; Summary'!$D$15=Lists!$E$3,INDEX('Residential Rooftop Details'!$A$30:$X$158,MATCH('Cash Flow'!$A9,'Residential Rooftop Details'!$A$30:$A$158,0),COLUMN(O$1)),IF('Inputs &amp; Summary'!$D$15=Lists!$E$4,INDEX('Commercial Rooftop Details'!$A$30:$V$158,MATCH('Cash Flow'!$A9,'Commercial Rooftop Details'!$A$30:$A$158,0),COLUMN(O$1)),INDEX('Ground-Mount Details'!$A$30:$V$158,MATCH('Cash Flow'!$A9,'Ground-Mount Details'!$A$30:$A$158,0),COLUMN(O$1))))</f>
        <v>0.25</v>
      </c>
      <c r="P9" s="241">
        <f>IF('Inputs &amp; Summary'!$D$15=Lists!$E$3,INDEX('Residential Rooftop Details'!$A$30:$X$158,MATCH('Cash Flow'!$A9,'Residential Rooftop Details'!$A$30:$A$158,0),COLUMN(P$1)),IF('Inputs &amp; Summary'!$D$15=Lists!$E$4,INDEX('Commercial Rooftop Details'!$A$30:$V$158,MATCH('Cash Flow'!$A9,'Commercial Rooftop Details'!$A$30:$A$158,0),COLUMN(P$1)),INDEX('Ground-Mount Details'!$A$30:$V$158,MATCH('Cash Flow'!$A9,'Ground-Mount Details'!$A$30:$A$158,0),COLUMN(P$1))))</f>
        <v>10</v>
      </c>
      <c r="Q9" s="242">
        <f>IF('Inputs &amp; Summary'!$D$15=Lists!$E$3,INDEX('Residential Rooftop Details'!$A$30:$X$158,MATCH('Cash Flow'!$A9,'Residential Rooftop Details'!$A$30:$A$158,0),COLUMN(Q$1)),IF('Inputs &amp; Summary'!$D$15=Lists!$E$4,INDEX('Commercial Rooftop Details'!$A$30:$V$158,MATCH('Cash Flow'!$A9,'Commercial Rooftop Details'!$A$30:$A$158,0),COLUMN(Q$1)),INDEX('Ground-Mount Details'!$A$30:$V$158,MATCH('Cash Flow'!$A9,'Ground-Mount Details'!$A$30:$A$158,0),COLUMN(Q$1))))</f>
        <v>17.397836538461537</v>
      </c>
      <c r="R9" s="242">
        <f>IF('Inputs &amp; Summary'!$D$15=Lists!$E$3,INDEX('Residential Rooftop Details'!$A$30:$X$158,MATCH('Cash Flow'!$A9,'Residential Rooftop Details'!$A$30:$A$158,0),COLUMN(R$1)),IF('Inputs &amp; Summary'!$D$15=Lists!$E$4,INDEX('Commercial Rooftop Details'!$A$30:$V$158,MATCH('Cash Flow'!$A9,'Commercial Rooftop Details'!$A$30:$A$158,0),COLUMN(R$1)),INDEX('Ground-Mount Details'!$A$30:$V$158,MATCH('Cash Flow'!$A9,'Ground-Mount Details'!$A$30:$A$158,0),COLUMN(R$1))))</f>
        <v>30</v>
      </c>
      <c r="S9" s="243">
        <f>IF('Inputs &amp; Summary'!$D$15=Lists!$E$3,INDEX('Residential Rooftop Details'!$A$30:$X$158,MATCH('Cash Flow'!$A9,'Residential Rooftop Details'!$A$30:$A$158,0),COLUMN(S$1)),IF('Inputs &amp; Summary'!$D$15=Lists!$E$4,INDEX('Commercial Rooftop Details'!$A$30:$V$158,MATCH('Cash Flow'!$A9,'Commercial Rooftop Details'!$A$30:$A$158,0),COLUMN(S$1)),INDEX('Ground-Mount Details'!$A$30:$V$158,MATCH('Cash Flow'!$A9,'Ground-Mount Details'!$A$30:$A$158,0),COLUMN(S$1))))</f>
        <v>47.397836538461533</v>
      </c>
      <c r="T9" s="238">
        <f>IF('Inputs &amp; Summary'!$D$15=Lists!$E$3,INDEX('Residential Rooftop Details'!$A$30:$X$158,MATCH('Cash Flow'!$A9,'Residential Rooftop Details'!$A$30:$A$158,0),COLUMN(T$1)),IF('Inputs &amp; Summary'!$D$15=Lists!$E$4,INDEX('Commercial Rooftop Details'!$A$30:$V$158,MATCH('Cash Flow'!$A9,'Commercial Rooftop Details'!$A$30:$A$158,0),COLUMN(T$1)),INDEX('Ground-Mount Details'!$A$30:$V$158,MATCH('Cash Flow'!$A9,'Ground-Mount Details'!$A$30:$A$158,0),COLUMN(T$1))))</f>
        <v>0</v>
      </c>
      <c r="U9" s="244">
        <f>IF('Inputs &amp; Summary'!$D$15=Lists!$E$3,INDEX('Residential Rooftop Details'!$A$30:$X$158,MATCH('Cash Flow'!$A9,'Residential Rooftop Details'!$A$30:$A$158,0),COLUMN(U$1)),IF('Inputs &amp; Summary'!$D$15=Lists!$E$4,INDEX('Commercial Rooftop Details'!$A$30:$V$158,MATCH('Cash Flow'!$A9,'Commercial Rooftop Details'!$A$30:$A$158,0),COLUMN(U$1)),INDEX('Ground-Mount Details'!$A$30:$V$158,MATCH('Cash Flow'!$A9,'Ground-Mount Details'!$A$30:$A$158,0),COLUMN(U$1))))</f>
        <v>0</v>
      </c>
      <c r="V9" s="245">
        <f t="shared" si="0"/>
        <v>1.5440379436007825</v>
      </c>
      <c r="W9" s="245">
        <f>NPV('Inputs &amp; Summary'!$D$6,Y9:BL9)</f>
        <v>17.083470750397098</v>
      </c>
      <c r="X9" s="246">
        <f t="shared" si="1"/>
        <v>1.2399247548018451E-4</v>
      </c>
      <c r="Y9" s="248">
        <f>$D9*IF(Y$1&gt;'Inputs &amp; Summary'!$D$5,0,IF(Y$1&gt;VLOOKUP($G9,Lists!$J$17:$K$21,2),IF($M9=Lists!$H$3,IF($K9&lt;1,(($S9/$K9)*((1+'Inputs &amp; Summary'!$D$7)^Y$1)),((INT(Y$1/$K9)-INT((Y$1-1)/$K9))*$S9*((1+'Inputs &amp; Summary'!$D$7)^Y$1))),(_xlfn.WEIBULL.DIST(Y$1,$L9,$K9,FALSE)*$S9*((1+'Inputs &amp; Summary'!$D$7)^Y$1))),IF($M9=Lists!$H$3,IF($K9&lt;1,((($R9*(1-$E9)+$Q9*(1-$F9))/$K9)*((1+'Inputs &amp; Summary'!$D$7)^Y$1)),((INT(Y$1/$K9)-INT((Y$1-1)/$K9))*($R9*(1-$E9)+$Q9*(1-$F9))*((1+'Inputs &amp; Summary'!$D$7)^Y$1))),((_xlfn.WEIBULL.DIST(Y$1,$L9,$K9,FALSE)*($R9*(1-$E9)+$Q9*(1-$F9))*((1+'Inputs &amp; Summary'!$D$7)^Y$1))))))</f>
        <v>1.8580051040207359</v>
      </c>
      <c r="Z9" s="248">
        <f>$D9*IF(Z$1&gt;'Inputs &amp; Summary'!$D$5,0,IF(Z$1&gt;VLOOKUP($G9,Lists!$J$17:$K$21,2),IF($M9=Lists!$H$3,IF($K9&lt;1,(($S9/$K9)*((1+'Inputs &amp; Summary'!$D$7)^Z$1)),((INT(Z$1/$K9)-INT((Z$1-1)/$K9))*$S9*((1+'Inputs &amp; Summary'!$D$7)^Z$1))),(_xlfn.WEIBULL.DIST(Z$1,$L9,$K9,FALSE)*$S9*((1+'Inputs &amp; Summary'!$D$7)^Z$1))),IF($M9=Lists!$H$3,IF($K9&lt;1,((($R9*(1-$E9)+$Q9*(1-$F9))/$K9)*((1+'Inputs &amp; Summary'!$D$7)^Z$1)),((INT(Z$1/$K9)-INT((Z$1-1)/$K9))*($R9*(1-$E9)+$Q9*(1-$F9))*((1+'Inputs &amp; Summary'!$D$7)^Z$1))),((_xlfn.WEIBULL.DIST(Z$1,$L9,$K9,FALSE)*($R9*(1-$E9)+$Q9*(1-$F9))*((1+'Inputs &amp; Summary'!$D$7)^Z$1))))))</f>
        <v>1.8208547154709214</v>
      </c>
      <c r="AA9" s="248">
        <f>$D9*IF(AA$1&gt;'Inputs &amp; Summary'!$D$5,0,IF(AA$1&gt;VLOOKUP($G9,Lists!$J$17:$K$21,2),IF($M9=Lists!$H$3,IF($K9&lt;1,(($S9/$K9)*((1+'Inputs &amp; Summary'!$D$7)^AA$1)),((INT(AA$1/$K9)-INT((AA$1-1)/$K9))*$S9*((1+'Inputs &amp; Summary'!$D$7)^AA$1))),(_xlfn.WEIBULL.DIST(AA$1,$L9,$K9,FALSE)*$S9*((1+'Inputs &amp; Summary'!$D$7)^AA$1))),IF($M9=Lists!$H$3,IF($K9&lt;1,((($R9*(1-$E9)+$Q9*(1-$F9))/$K9)*((1+'Inputs &amp; Summary'!$D$7)^AA$1)),((INT(AA$1/$K9)-INT((AA$1-1)/$K9))*($R9*(1-$E9)+$Q9*(1-$F9))*((1+'Inputs &amp; Summary'!$D$7)^AA$1))),((_xlfn.WEIBULL.DIST(AA$1,$L9,$K9,FALSE)*($R9*(1-$E9)+$Q9*(1-$F9))*((1+'Inputs &amp; Summary'!$D$7)^AA$1))))))</f>
        <v>1.784447140472273</v>
      </c>
      <c r="AB9" s="248">
        <f>$D9*IF(AB$1&gt;'Inputs &amp; Summary'!$D$5,0,IF(AB$1&gt;VLOOKUP($G9,Lists!$J$17:$K$21,2),IF($M9=Lists!$H$3,IF($K9&lt;1,(($S9/$K9)*((1+'Inputs &amp; Summary'!$D$7)^AB$1)),((INT(AB$1/$K9)-INT((AB$1-1)/$K9))*$S9*((1+'Inputs &amp; Summary'!$D$7)^AB$1))),(_xlfn.WEIBULL.DIST(AB$1,$L9,$K9,FALSE)*$S9*((1+'Inputs &amp; Summary'!$D$7)^AB$1))),IF($M9=Lists!$H$3,IF($K9&lt;1,((($R9*(1-$E9)+$Q9*(1-$F9))/$K9)*((1+'Inputs &amp; Summary'!$D$7)^AB$1)),((INT(AB$1/$K9)-INT((AB$1-1)/$K9))*($R9*(1-$E9)+$Q9*(1-$F9))*((1+'Inputs &amp; Summary'!$D$7)^AB$1))),((_xlfn.WEIBULL.DIST(AB$1,$L9,$K9,FALSE)*($R9*(1-$E9)+$Q9*(1-$F9))*((1+'Inputs &amp; Summary'!$D$7)^AB$1))))))</f>
        <v>1.7487675266371485</v>
      </c>
      <c r="AC9" s="248">
        <f>$D9*IF(AC$1&gt;'Inputs &amp; Summary'!$D$5,0,IF(AC$1&gt;VLOOKUP($G9,Lists!$J$17:$K$21,2),IF($M9=Lists!$H$3,IF($K9&lt;1,(($S9/$K9)*((1+'Inputs &amp; Summary'!$D$7)^AC$1)),((INT(AC$1/$K9)-INT((AC$1-1)/$K9))*$S9*((1+'Inputs &amp; Summary'!$D$7)^AC$1))),(_xlfn.WEIBULL.DIST(AC$1,$L9,$K9,FALSE)*$S9*((1+'Inputs &amp; Summary'!$D$7)^AC$1))),IF($M9=Lists!$H$3,IF($K9&lt;1,((($R9*(1-$E9)+$Q9*(1-$F9))/$K9)*((1+'Inputs &amp; Summary'!$D$7)^AC$1)),((INT(AC$1/$K9)-INT((AC$1-1)/$K9))*($R9*(1-$E9)+$Q9*(1-$F9))*((1+'Inputs &amp; Summary'!$D$7)^AC$1))),((_xlfn.WEIBULL.DIST(AC$1,$L9,$K9,FALSE)*($R9*(1-$E9)+$Q9*(1-$F9))*((1+'Inputs &amp; Summary'!$D$7)^AC$1))))))</f>
        <v>1.7138013185480112</v>
      </c>
      <c r="AD9" s="248">
        <f>$D9*IF(AD$1&gt;'Inputs &amp; Summary'!$D$5,0,IF(AD$1&gt;VLOOKUP($G9,Lists!$J$17:$K$21,2),IF($M9=Lists!$H$3,IF($K9&lt;1,(($S9/$K9)*((1+'Inputs &amp; Summary'!$D$7)^AD$1)),((INT(AD$1/$K9)-INT((AD$1-1)/$K9))*$S9*((1+'Inputs &amp; Summary'!$D$7)^AD$1))),(_xlfn.WEIBULL.DIST(AD$1,$L9,$K9,FALSE)*$S9*((1+'Inputs &amp; Summary'!$D$7)^AD$1))),IF($M9=Lists!$H$3,IF($K9&lt;1,((($R9*(1-$E9)+$Q9*(1-$F9))/$K9)*((1+'Inputs &amp; Summary'!$D$7)^AD$1)),((INT(AD$1/$K9)-INT((AD$1-1)/$K9))*($R9*(1-$E9)+$Q9*(1-$F9))*((1+'Inputs &amp; Summary'!$D$7)^AD$1))),((_xlfn.WEIBULL.DIST(AD$1,$L9,$K9,FALSE)*($R9*(1-$E9)+$Q9*(1-$F9))*((1+'Inputs &amp; Summary'!$D$7)^AD$1))))))</f>
        <v>1.6795342518195815</v>
      </c>
      <c r="AE9" s="248">
        <f>$D9*IF(AE$1&gt;'Inputs &amp; Summary'!$D$5,0,IF(AE$1&gt;VLOOKUP($G9,Lists!$J$17:$K$21,2),IF($M9=Lists!$H$3,IF($K9&lt;1,(($S9/$K9)*((1+'Inputs &amp; Summary'!$D$7)^AE$1)),((INT(AE$1/$K9)-INT((AE$1-1)/$K9))*$S9*((1+'Inputs &amp; Summary'!$D$7)^AE$1))),(_xlfn.WEIBULL.DIST(AE$1,$L9,$K9,FALSE)*$S9*((1+'Inputs &amp; Summary'!$D$7)^AE$1))),IF($M9=Lists!$H$3,IF($K9&lt;1,((($R9*(1-$E9)+$Q9*(1-$F9))/$K9)*((1+'Inputs &amp; Summary'!$D$7)^AE$1)),((INT(AE$1/$K9)-INT((AE$1-1)/$K9))*($R9*(1-$E9)+$Q9*(1-$F9))*((1+'Inputs &amp; Summary'!$D$7)^AE$1))),((_xlfn.WEIBULL.DIST(AE$1,$L9,$K9,FALSE)*($R9*(1-$E9)+$Q9*(1-$F9))*((1+'Inputs &amp; Summary'!$D$7)^AE$1))))))</f>
        <v>1.6459523472797088</v>
      </c>
      <c r="AF9" s="248">
        <f>$D9*IF(AF$1&gt;'Inputs &amp; Summary'!$D$5,0,IF(AF$1&gt;VLOOKUP($G9,Lists!$J$17:$K$21,2),IF($M9=Lists!$H$3,IF($K9&lt;1,(($S9/$K9)*((1+'Inputs &amp; Summary'!$D$7)^AF$1)),((INT(AF$1/$K9)-INT((AF$1-1)/$K9))*$S9*((1+'Inputs &amp; Summary'!$D$7)^AF$1))),(_xlfn.WEIBULL.DIST(AF$1,$L9,$K9,FALSE)*$S9*((1+'Inputs &amp; Summary'!$D$7)^AF$1))),IF($M9=Lists!$H$3,IF($K9&lt;1,((($R9*(1-$E9)+$Q9*(1-$F9))/$K9)*((1+'Inputs &amp; Summary'!$D$7)^AF$1)),((INT(AF$1/$K9)-INT((AF$1-1)/$K9))*($R9*(1-$E9)+$Q9*(1-$F9))*((1+'Inputs &amp; Summary'!$D$7)^AF$1))),((_xlfn.WEIBULL.DIST(AF$1,$L9,$K9,FALSE)*($R9*(1-$E9)+$Q9*(1-$F9))*((1+'Inputs &amp; Summary'!$D$7)^AF$1))))))</f>
        <v>1.6130419052666078</v>
      </c>
      <c r="AG9" s="248">
        <f>$D9*IF(AG$1&gt;'Inputs &amp; Summary'!$D$5,0,IF(AG$1&gt;VLOOKUP($G9,Lists!$J$17:$K$21,2),IF($M9=Lists!$H$3,IF($K9&lt;1,(($S9/$K9)*((1+'Inputs &amp; Summary'!$D$7)^AG$1)),((INT(AG$1/$K9)-INT((AG$1-1)/$K9))*$S9*((1+'Inputs &amp; Summary'!$D$7)^AG$1))),(_xlfn.WEIBULL.DIST(AG$1,$L9,$K9,FALSE)*$S9*((1+'Inputs &amp; Summary'!$D$7)^AG$1))),IF($M9=Lists!$H$3,IF($K9&lt;1,((($R9*(1-$E9)+$Q9*(1-$F9))/$K9)*((1+'Inputs &amp; Summary'!$D$7)^AG$1)),((INT(AG$1/$K9)-INT((AG$1-1)/$K9))*($R9*(1-$E9)+$Q9*(1-$F9))*((1+'Inputs &amp; Summary'!$D$7)^AG$1))),((_xlfn.WEIBULL.DIST(AG$1,$L9,$K9,FALSE)*($R9*(1-$E9)+$Q9*(1-$F9))*((1+'Inputs &amp; Summary'!$D$7)^AG$1))))))</f>
        <v>1.5807895000401051</v>
      </c>
      <c r="AH9" s="248">
        <f>$D9*IF(AH$1&gt;'Inputs &amp; Summary'!$D$5,0,IF(AH$1&gt;VLOOKUP($G9,Lists!$J$17:$K$21,2),IF($M9=Lists!$H$3,IF($K9&lt;1,(($S9/$K9)*((1+'Inputs &amp; Summary'!$D$7)^AH$1)),((INT(AH$1/$K9)-INT((AH$1-1)/$K9))*$S9*((1+'Inputs &amp; Summary'!$D$7)^AH$1))),(_xlfn.WEIBULL.DIST(AH$1,$L9,$K9,FALSE)*$S9*((1+'Inputs &amp; Summary'!$D$7)^AH$1))),IF($M9=Lists!$H$3,IF($K9&lt;1,((($R9*(1-$E9)+$Q9*(1-$F9))/$K9)*((1+'Inputs &amp; Summary'!$D$7)^AH$1)),((INT(AH$1/$K9)-INT((AH$1-1)/$K9))*($R9*(1-$E9)+$Q9*(1-$F9))*((1+'Inputs &amp; Summary'!$D$7)^AH$1))),((_xlfn.WEIBULL.DIST(AH$1,$L9,$K9,FALSE)*($R9*(1-$E9)+$Q9*(1-$F9))*((1+'Inputs &amp; Summary'!$D$7)^AH$1))))))</f>
        <v>1.5491819743046427</v>
      </c>
      <c r="AI9" s="248">
        <f>$D9*IF(AI$1&gt;'Inputs &amp; Summary'!$D$5,0,IF(AI$1&gt;VLOOKUP($G9,Lists!$J$17:$K$21,2),IF($M9=Lists!$H$3,IF($K9&lt;1,(($S9/$K9)*((1+'Inputs &amp; Summary'!$D$7)^AI$1)),((INT(AI$1/$K9)-INT((AI$1-1)/$K9))*$S9*((1+'Inputs &amp; Summary'!$D$7)^AI$1))),(_xlfn.WEIBULL.DIST(AI$1,$L9,$K9,FALSE)*$S9*((1+'Inputs &amp; Summary'!$D$7)^AI$1))),IF($M9=Lists!$H$3,IF($K9&lt;1,((($R9*(1-$E9)+$Q9*(1-$F9))/$K9)*((1+'Inputs &amp; Summary'!$D$7)^AI$1)),((INT(AI$1/$K9)-INT((AI$1-1)/$K9))*($R9*(1-$E9)+$Q9*(1-$F9))*((1+'Inputs &amp; Summary'!$D$7)^AI$1))),((_xlfn.WEIBULL.DIST(AI$1,$L9,$K9,FALSE)*($R9*(1-$E9)+$Q9*(1-$F9))*((1+'Inputs &amp; Summary'!$D$7)^AI$1))))))</f>
        <v>1.5182064338417869</v>
      </c>
      <c r="AJ9" s="248">
        <f>$D9*IF(AJ$1&gt;'Inputs &amp; Summary'!$D$5,0,IF(AJ$1&gt;VLOOKUP($G9,Lists!$J$17:$K$21,2),IF($M9=Lists!$H$3,IF($K9&lt;1,(($S9/$K9)*((1+'Inputs &amp; Summary'!$D$7)^AJ$1)),((INT(AJ$1/$K9)-INT((AJ$1-1)/$K9))*$S9*((1+'Inputs &amp; Summary'!$D$7)^AJ$1))),(_xlfn.WEIBULL.DIST(AJ$1,$L9,$K9,FALSE)*$S9*((1+'Inputs &amp; Summary'!$D$7)^AJ$1))),IF($M9=Lists!$H$3,IF($K9&lt;1,((($R9*(1-$E9)+$Q9*(1-$F9))/$K9)*((1+'Inputs &amp; Summary'!$D$7)^AJ$1)),((INT(AJ$1/$K9)-INT((AJ$1-1)/$K9))*($R9*(1-$E9)+$Q9*(1-$F9))*((1+'Inputs &amp; Summary'!$D$7)^AJ$1))),((_xlfn.WEIBULL.DIST(AJ$1,$L9,$K9,FALSE)*($R9*(1-$E9)+$Q9*(1-$F9))*((1+'Inputs &amp; Summary'!$D$7)^AJ$1))))))</f>
        <v>1.487850242250065</v>
      </c>
      <c r="AK9" s="248">
        <f>$D9*IF(AK$1&gt;'Inputs &amp; Summary'!$D$5,0,IF(AK$1&gt;VLOOKUP($G9,Lists!$J$17:$K$21,2),IF($M9=Lists!$H$3,IF($K9&lt;1,(($S9/$K9)*((1+'Inputs &amp; Summary'!$D$7)^AK$1)),((INT(AK$1/$K9)-INT((AK$1-1)/$K9))*$S9*((1+'Inputs &amp; Summary'!$D$7)^AK$1))),(_xlfn.WEIBULL.DIST(AK$1,$L9,$K9,FALSE)*$S9*((1+'Inputs &amp; Summary'!$D$7)^AK$1))),IF($M9=Lists!$H$3,IF($K9&lt;1,((($R9*(1-$E9)+$Q9*(1-$F9))/$K9)*((1+'Inputs &amp; Summary'!$D$7)^AK$1)),((INT(AK$1/$K9)-INT((AK$1-1)/$K9))*($R9*(1-$E9)+$Q9*(1-$F9))*((1+'Inputs &amp; Summary'!$D$7)^AK$1))),((_xlfn.WEIBULL.DIST(AK$1,$L9,$K9,FALSE)*($R9*(1-$E9)+$Q9*(1-$F9))*((1+'Inputs &amp; Summary'!$D$7)^AK$1))))))</f>
        <v>1.4581010157899703</v>
      </c>
      <c r="AL9" s="248">
        <f>$D9*IF(AL$1&gt;'Inputs &amp; Summary'!$D$5,0,IF(AL$1&gt;VLOOKUP($G9,Lists!$J$17:$K$21,2),IF($M9=Lists!$H$3,IF($K9&lt;1,(($S9/$K9)*((1+'Inputs &amp; Summary'!$D$7)^AL$1)),((INT(AL$1/$K9)-INT((AL$1-1)/$K9))*$S9*((1+'Inputs &amp; Summary'!$D$7)^AL$1))),(_xlfn.WEIBULL.DIST(AL$1,$L9,$K9,FALSE)*$S9*((1+'Inputs &amp; Summary'!$D$7)^AL$1))),IF($M9=Lists!$H$3,IF($K9&lt;1,((($R9*(1-$E9)+$Q9*(1-$F9))/$K9)*((1+'Inputs &amp; Summary'!$D$7)^AL$1)),((INT(AL$1/$K9)-INT((AL$1-1)/$K9))*($R9*(1-$E9)+$Q9*(1-$F9))*((1+'Inputs &amp; Summary'!$D$7)^AL$1))),((_xlfn.WEIBULL.DIST(AL$1,$L9,$K9,FALSE)*($R9*(1-$E9)+$Q9*(1-$F9))*((1+'Inputs &amp; Summary'!$D$7)^AL$1))))))</f>
        <v>1.4289466183320438</v>
      </c>
      <c r="AM9" s="248">
        <f>$D9*IF(AM$1&gt;'Inputs &amp; Summary'!$D$5,0,IF(AM$1&gt;VLOOKUP($G9,Lists!$J$17:$K$21,2),IF($M9=Lists!$H$3,IF($K9&lt;1,(($S9/$K9)*((1+'Inputs &amp; Summary'!$D$7)^AM$1)),((INT(AM$1/$K9)-INT((AM$1-1)/$K9))*$S9*((1+'Inputs &amp; Summary'!$D$7)^AM$1))),(_xlfn.WEIBULL.DIST(AM$1,$L9,$K9,FALSE)*$S9*((1+'Inputs &amp; Summary'!$D$7)^AM$1))),IF($M9=Lists!$H$3,IF($K9&lt;1,((($R9*(1-$E9)+$Q9*(1-$F9))/$K9)*((1+'Inputs &amp; Summary'!$D$7)^AM$1)),((INT(AM$1/$K9)-INT((AM$1-1)/$K9))*($R9*(1-$E9)+$Q9*(1-$F9))*((1+'Inputs &amp; Summary'!$D$7)^AM$1))),((_xlfn.WEIBULL.DIST(AM$1,$L9,$K9,FALSE)*($R9*(1-$E9)+$Q9*(1-$F9))*((1+'Inputs &amp; Summary'!$D$7)^AM$1))))))</f>
        <v>1.4003751564059699</v>
      </c>
      <c r="AN9" s="248">
        <f>$D9*IF(AN$1&gt;'Inputs &amp; Summary'!$D$5,0,IF(AN$1&gt;VLOOKUP($G9,Lists!$J$17:$K$21,2),IF($M9=Lists!$H$3,IF($K9&lt;1,(($S9/$K9)*((1+'Inputs &amp; Summary'!$D$7)^AN$1)),((INT(AN$1/$K9)-INT((AN$1-1)/$K9))*$S9*((1+'Inputs &amp; Summary'!$D$7)^AN$1))),(_xlfn.WEIBULL.DIST(AN$1,$L9,$K9,FALSE)*$S9*((1+'Inputs &amp; Summary'!$D$7)^AN$1))),IF($M9=Lists!$H$3,IF($K9&lt;1,((($R9*(1-$E9)+$Q9*(1-$F9))/$K9)*((1+'Inputs &amp; Summary'!$D$7)^AN$1)),((INT(AN$1/$K9)-INT((AN$1-1)/$K9))*($R9*(1-$E9)+$Q9*(1-$F9))*((1+'Inputs &amp; Summary'!$D$7)^AN$1))),((_xlfn.WEIBULL.DIST(AN$1,$L9,$K9,FALSE)*($R9*(1-$E9)+$Q9*(1-$F9))*((1+'Inputs &amp; Summary'!$D$7)^AN$1))))))</f>
        <v>1.3723749743486617</v>
      </c>
      <c r="AO9" s="248">
        <f>$D9*IF(AO$1&gt;'Inputs &amp; Summary'!$D$5,0,IF(AO$1&gt;VLOOKUP($G9,Lists!$J$17:$K$21,2),IF($M9=Lists!$H$3,IF($K9&lt;1,(($S9/$K9)*((1+'Inputs &amp; Summary'!$D$7)^AO$1)),((INT(AO$1/$K9)-INT((AO$1-1)/$K9))*$S9*((1+'Inputs &amp; Summary'!$D$7)^AO$1))),(_xlfn.WEIBULL.DIST(AO$1,$L9,$K9,FALSE)*$S9*((1+'Inputs &amp; Summary'!$D$7)^AO$1))),IF($M9=Lists!$H$3,IF($K9&lt;1,((($R9*(1-$E9)+$Q9*(1-$F9))/$K9)*((1+'Inputs &amp; Summary'!$D$7)^AO$1)),((INT(AO$1/$K9)-INT((AO$1-1)/$K9))*($R9*(1-$E9)+$Q9*(1-$F9))*((1+'Inputs &amp; Summary'!$D$7)^AO$1))),((_xlfn.WEIBULL.DIST(AO$1,$L9,$K9,FALSE)*($R9*(1-$E9)+$Q9*(1-$F9))*((1+'Inputs &amp; Summary'!$D$7)^AO$1))))))</f>
        <v>1.3449346495493573</v>
      </c>
      <c r="AP9" s="248">
        <f>$D9*IF(AP$1&gt;'Inputs &amp; Summary'!$D$5,0,IF(AP$1&gt;VLOOKUP($G9,Lists!$J$17:$K$21,2),IF($M9=Lists!$H$3,IF($K9&lt;1,(($S9/$K9)*((1+'Inputs &amp; Summary'!$D$7)^AP$1)),((INT(AP$1/$K9)-INT((AP$1-1)/$K9))*$S9*((1+'Inputs &amp; Summary'!$D$7)^AP$1))),(_xlfn.WEIBULL.DIST(AP$1,$L9,$K9,FALSE)*$S9*((1+'Inputs &amp; Summary'!$D$7)^AP$1))),IF($M9=Lists!$H$3,IF($K9&lt;1,((($R9*(1-$E9)+$Q9*(1-$F9))/$K9)*((1+'Inputs &amp; Summary'!$D$7)^AP$1)),((INT(AP$1/$K9)-INT((AP$1-1)/$K9))*($R9*(1-$E9)+$Q9*(1-$F9))*((1+'Inputs &amp; Summary'!$D$7)^AP$1))),((_xlfn.WEIBULL.DIST(AP$1,$L9,$K9,FALSE)*($R9*(1-$E9)+$Q9*(1-$F9))*((1+'Inputs &amp; Summary'!$D$7)^AP$1))))))</f>
        <v>1.3180429877897946</v>
      </c>
      <c r="AQ9" s="248">
        <f>$D9*IF(AQ$1&gt;'Inputs &amp; Summary'!$D$5,0,IF(AQ$1&gt;VLOOKUP($G9,Lists!$J$17:$K$21,2),IF($M9=Lists!$H$3,IF($K9&lt;1,(($S9/$K9)*((1+'Inputs &amp; Summary'!$D$7)^AQ$1)),((INT(AQ$1/$K9)-INT((AQ$1-1)/$K9))*$S9*((1+'Inputs &amp; Summary'!$D$7)^AQ$1))),(_xlfn.WEIBULL.DIST(AQ$1,$L9,$K9,FALSE)*$S9*((1+'Inputs &amp; Summary'!$D$7)^AQ$1))),IF($M9=Lists!$H$3,IF($K9&lt;1,((($R9*(1-$E9)+$Q9*(1-$F9))/$K9)*((1+'Inputs &amp; Summary'!$D$7)^AQ$1)),((INT(AQ$1/$K9)-INT((AQ$1-1)/$K9))*($R9*(1-$E9)+$Q9*(1-$F9))*((1+'Inputs &amp; Summary'!$D$7)^AQ$1))),((_xlfn.WEIBULL.DIST(AQ$1,$L9,$K9,FALSE)*($R9*(1-$E9)+$Q9*(1-$F9))*((1+'Inputs &amp; Summary'!$D$7)^AQ$1))))))</f>
        <v>1.2916890186775531</v>
      </c>
      <c r="AR9" s="248">
        <f>$D9*IF(AR$1&gt;'Inputs &amp; Summary'!$D$5,0,IF(AR$1&gt;VLOOKUP($G9,Lists!$J$17:$K$21,2),IF($M9=Lists!$H$3,IF($K9&lt;1,(($S9/$K9)*((1+'Inputs &amp; Summary'!$D$7)^AR$1)),((INT(AR$1/$K9)-INT((AR$1-1)/$K9))*$S9*((1+'Inputs &amp; Summary'!$D$7)^AR$1))),(_xlfn.WEIBULL.DIST(AR$1,$L9,$K9,FALSE)*$S9*((1+'Inputs &amp; Summary'!$D$7)^AR$1))),IF($M9=Lists!$H$3,IF($K9&lt;1,((($R9*(1-$E9)+$Q9*(1-$F9))/$K9)*((1+'Inputs &amp; Summary'!$D$7)^AR$1)),((INT(AR$1/$K9)-INT((AR$1-1)/$K9))*($R9*(1-$E9)+$Q9*(1-$F9))*((1+'Inputs &amp; Summary'!$D$7)^AR$1))),((_xlfn.WEIBULL.DIST(AR$1,$L9,$K9,FALSE)*($R9*(1-$E9)+$Q9*(1-$F9))*((1+'Inputs &amp; Summary'!$D$7)^AR$1))))))</f>
        <v>1.2658619911707094</v>
      </c>
      <c r="AS9" s="248">
        <f>$D9*IF(AS$1&gt;'Inputs &amp; Summary'!$D$5,0,IF(AS$1&gt;VLOOKUP($G9,Lists!$J$17:$K$21,2),IF($M9=Lists!$H$3,IF($K9&lt;1,(($S9/$K9)*((1+'Inputs &amp; Summary'!$D$7)^AS$1)),((INT(AS$1/$K9)-INT((AS$1-1)/$K9))*$S9*((1+'Inputs &amp; Summary'!$D$7)^AS$1))),(_xlfn.WEIBULL.DIST(AS$1,$L9,$K9,FALSE)*$S9*((1+'Inputs &amp; Summary'!$D$7)^AS$1))),IF($M9=Lists!$H$3,IF($K9&lt;1,((($R9*(1-$E9)+$Q9*(1-$F9))/$K9)*((1+'Inputs &amp; Summary'!$D$7)^AS$1)),((INT(AS$1/$K9)-INT((AS$1-1)/$K9))*($R9*(1-$E9)+$Q9*(1-$F9))*((1+'Inputs &amp; Summary'!$D$7)^AS$1))),((_xlfn.WEIBULL.DIST(AS$1,$L9,$K9,FALSE)*($R9*(1-$E9)+$Q9*(1-$F9))*((1+'Inputs &amp; Summary'!$D$7)^AS$1))))))</f>
        <v>0</v>
      </c>
      <c r="AT9" s="248">
        <f>$D9*IF(AT$1&gt;'Inputs &amp; Summary'!$D$5,0,IF(AT$1&gt;VLOOKUP($G9,Lists!$J$17:$K$21,2),IF($M9=Lists!$H$3,IF($K9&lt;1,(($S9/$K9)*((1+'Inputs &amp; Summary'!$D$7)^AT$1)),((INT(AT$1/$K9)-INT((AT$1-1)/$K9))*$S9*((1+'Inputs &amp; Summary'!$D$7)^AT$1))),(_xlfn.WEIBULL.DIST(AT$1,$L9,$K9,FALSE)*$S9*((1+'Inputs &amp; Summary'!$D$7)^AT$1))),IF($M9=Lists!$H$3,IF($K9&lt;1,((($R9*(1-$E9)+$Q9*(1-$F9))/$K9)*((1+'Inputs &amp; Summary'!$D$7)^AT$1)),((INT(AT$1/$K9)-INT((AT$1-1)/$K9))*($R9*(1-$E9)+$Q9*(1-$F9))*((1+'Inputs &amp; Summary'!$D$7)^AT$1))),((_xlfn.WEIBULL.DIST(AT$1,$L9,$K9,FALSE)*($R9*(1-$E9)+$Q9*(1-$F9))*((1+'Inputs &amp; Summary'!$D$7)^AT$1))))))</f>
        <v>0</v>
      </c>
      <c r="AU9" s="248">
        <f>$D9*IF(AU$1&gt;'Inputs &amp; Summary'!$D$5,0,IF(AU$1&gt;VLOOKUP($G9,Lists!$J$17:$K$21,2),IF($M9=Lists!$H$3,IF($K9&lt;1,(($S9/$K9)*((1+'Inputs &amp; Summary'!$D$7)^AU$1)),((INT(AU$1/$K9)-INT((AU$1-1)/$K9))*$S9*((1+'Inputs &amp; Summary'!$D$7)^AU$1))),(_xlfn.WEIBULL.DIST(AU$1,$L9,$K9,FALSE)*$S9*((1+'Inputs &amp; Summary'!$D$7)^AU$1))),IF($M9=Lists!$H$3,IF($K9&lt;1,((($R9*(1-$E9)+$Q9*(1-$F9))/$K9)*((1+'Inputs &amp; Summary'!$D$7)^AU$1)),((INT(AU$1/$K9)-INT((AU$1-1)/$K9))*($R9*(1-$E9)+$Q9*(1-$F9))*((1+'Inputs &amp; Summary'!$D$7)^AU$1))),((_xlfn.WEIBULL.DIST(AU$1,$L9,$K9,FALSE)*($R9*(1-$E9)+$Q9*(1-$F9))*((1+'Inputs &amp; Summary'!$D$7)^AU$1))))))</f>
        <v>0</v>
      </c>
      <c r="AV9" s="248">
        <f>$D9*IF(AV$1&gt;'Inputs &amp; Summary'!$D$5,0,IF(AV$1&gt;VLOOKUP($G9,Lists!$J$17:$K$21,2),IF($M9=Lists!$H$3,IF($K9&lt;1,(($S9/$K9)*((1+'Inputs &amp; Summary'!$D$7)^AV$1)),((INT(AV$1/$K9)-INT((AV$1-1)/$K9))*$S9*((1+'Inputs &amp; Summary'!$D$7)^AV$1))),(_xlfn.WEIBULL.DIST(AV$1,$L9,$K9,FALSE)*$S9*((1+'Inputs &amp; Summary'!$D$7)^AV$1))),IF($M9=Lists!$H$3,IF($K9&lt;1,((($R9*(1-$E9)+$Q9*(1-$F9))/$K9)*((1+'Inputs &amp; Summary'!$D$7)^AV$1)),((INT(AV$1/$K9)-INT((AV$1-1)/$K9))*($R9*(1-$E9)+$Q9*(1-$F9))*((1+'Inputs &amp; Summary'!$D$7)^AV$1))),((_xlfn.WEIBULL.DIST(AV$1,$L9,$K9,FALSE)*($R9*(1-$E9)+$Q9*(1-$F9))*((1+'Inputs &amp; Summary'!$D$7)^AV$1))))))</f>
        <v>0</v>
      </c>
      <c r="AW9" s="248">
        <f>$D9*IF(AW$1&gt;'Inputs &amp; Summary'!$D$5,0,IF(AW$1&gt;VLOOKUP($G9,Lists!$J$17:$K$21,2),IF($M9=Lists!$H$3,IF($K9&lt;1,(($S9/$K9)*((1+'Inputs &amp; Summary'!$D$7)^AW$1)),((INT(AW$1/$K9)-INT((AW$1-1)/$K9))*$S9*((1+'Inputs &amp; Summary'!$D$7)^AW$1))),(_xlfn.WEIBULL.DIST(AW$1,$L9,$K9,FALSE)*$S9*((1+'Inputs &amp; Summary'!$D$7)^AW$1))),IF($M9=Lists!$H$3,IF($K9&lt;1,((($R9*(1-$E9)+$Q9*(1-$F9))/$K9)*((1+'Inputs &amp; Summary'!$D$7)^AW$1)),((INT(AW$1/$K9)-INT((AW$1-1)/$K9))*($R9*(1-$E9)+$Q9*(1-$F9))*((1+'Inputs &amp; Summary'!$D$7)^AW$1))),((_xlfn.WEIBULL.DIST(AW$1,$L9,$K9,FALSE)*($R9*(1-$E9)+$Q9*(1-$F9))*((1+'Inputs &amp; Summary'!$D$7)^AW$1))))))</f>
        <v>0</v>
      </c>
      <c r="AX9" s="248">
        <f>$D9*IF(AX$1&gt;'Inputs &amp; Summary'!$D$5,0,IF(AX$1&gt;VLOOKUP($G9,Lists!$J$17:$K$21,2),IF($M9=Lists!$H$3,IF($K9&lt;1,(($S9/$K9)*((1+'Inputs &amp; Summary'!$D$7)^AX$1)),((INT(AX$1/$K9)-INT((AX$1-1)/$K9))*$S9*((1+'Inputs &amp; Summary'!$D$7)^AX$1))),(_xlfn.WEIBULL.DIST(AX$1,$L9,$K9,FALSE)*$S9*((1+'Inputs &amp; Summary'!$D$7)^AX$1))),IF($M9=Lists!$H$3,IF($K9&lt;1,((($R9*(1-$E9)+$Q9*(1-$F9))/$K9)*((1+'Inputs &amp; Summary'!$D$7)^AX$1)),((INT(AX$1/$K9)-INT((AX$1-1)/$K9))*($R9*(1-$E9)+$Q9*(1-$F9))*((1+'Inputs &amp; Summary'!$D$7)^AX$1))),((_xlfn.WEIBULL.DIST(AX$1,$L9,$K9,FALSE)*($R9*(1-$E9)+$Q9*(1-$F9))*((1+'Inputs &amp; Summary'!$D$7)^AX$1))))))</f>
        <v>0</v>
      </c>
      <c r="AY9" s="248">
        <f>$D9*IF(AY$1&gt;'Inputs &amp; Summary'!$D$5,0,IF(AY$1&gt;VLOOKUP($G9,Lists!$J$17:$K$21,2),IF($M9=Lists!$H$3,IF($K9&lt;1,(($S9/$K9)*((1+'Inputs &amp; Summary'!$D$7)^AY$1)),((INT(AY$1/$K9)-INT((AY$1-1)/$K9))*$S9*((1+'Inputs &amp; Summary'!$D$7)^AY$1))),(_xlfn.WEIBULL.DIST(AY$1,$L9,$K9,FALSE)*$S9*((1+'Inputs &amp; Summary'!$D$7)^AY$1))),IF($M9=Lists!$H$3,IF($K9&lt;1,((($R9*(1-$E9)+$Q9*(1-$F9))/$K9)*((1+'Inputs &amp; Summary'!$D$7)^AY$1)),((INT(AY$1/$K9)-INT((AY$1-1)/$K9))*($R9*(1-$E9)+$Q9*(1-$F9))*((1+'Inputs &amp; Summary'!$D$7)^AY$1))),((_xlfn.WEIBULL.DIST(AY$1,$L9,$K9,FALSE)*($R9*(1-$E9)+$Q9*(1-$F9))*((1+'Inputs &amp; Summary'!$D$7)^AY$1))))))</f>
        <v>0</v>
      </c>
      <c r="AZ9" s="248">
        <f>$D9*IF(AZ$1&gt;'Inputs &amp; Summary'!$D$5,0,IF(AZ$1&gt;VLOOKUP($G9,Lists!$J$17:$K$21,2),IF($M9=Lists!$H$3,IF($K9&lt;1,(($S9/$K9)*((1+'Inputs &amp; Summary'!$D$7)^AZ$1)),((INT(AZ$1/$K9)-INT((AZ$1-1)/$K9))*$S9*((1+'Inputs &amp; Summary'!$D$7)^AZ$1))),(_xlfn.WEIBULL.DIST(AZ$1,$L9,$K9,FALSE)*$S9*((1+'Inputs &amp; Summary'!$D$7)^AZ$1))),IF($M9=Lists!$H$3,IF($K9&lt;1,((($R9*(1-$E9)+$Q9*(1-$F9))/$K9)*((1+'Inputs &amp; Summary'!$D$7)^AZ$1)),((INT(AZ$1/$K9)-INT((AZ$1-1)/$K9))*($R9*(1-$E9)+$Q9*(1-$F9))*((1+'Inputs &amp; Summary'!$D$7)^AZ$1))),((_xlfn.WEIBULL.DIST(AZ$1,$L9,$K9,FALSE)*($R9*(1-$E9)+$Q9*(1-$F9))*((1+'Inputs &amp; Summary'!$D$7)^AZ$1))))))</f>
        <v>0</v>
      </c>
      <c r="BA9" s="248">
        <f>$D9*IF(BA$1&gt;'Inputs &amp; Summary'!$D$5,0,IF(BA$1&gt;VLOOKUP($G9,Lists!$J$17:$K$21,2),IF($M9=Lists!$H$3,IF($K9&lt;1,(($S9/$K9)*((1+'Inputs &amp; Summary'!$D$7)^BA$1)),((INT(BA$1/$K9)-INT((BA$1-1)/$K9))*$S9*((1+'Inputs &amp; Summary'!$D$7)^BA$1))),(_xlfn.WEIBULL.DIST(BA$1,$L9,$K9,FALSE)*$S9*((1+'Inputs &amp; Summary'!$D$7)^BA$1))),IF($M9=Lists!$H$3,IF($K9&lt;1,((($R9*(1-$E9)+$Q9*(1-$F9))/$K9)*((1+'Inputs &amp; Summary'!$D$7)^BA$1)),((INT(BA$1/$K9)-INT((BA$1-1)/$K9))*($R9*(1-$E9)+$Q9*(1-$F9))*((1+'Inputs &amp; Summary'!$D$7)^BA$1))),((_xlfn.WEIBULL.DIST(BA$1,$L9,$K9,FALSE)*($R9*(1-$E9)+$Q9*(1-$F9))*((1+'Inputs &amp; Summary'!$D$7)^BA$1))))))</f>
        <v>0</v>
      </c>
      <c r="BB9" s="248">
        <f>$D9*IF(BB$1&gt;'Inputs &amp; Summary'!$D$5,0,IF(BB$1&gt;VLOOKUP($G9,Lists!$J$17:$K$21,2),IF($M9=Lists!$H$3,IF($K9&lt;1,(($S9/$K9)*((1+'Inputs &amp; Summary'!$D$7)^BB$1)),((INT(BB$1/$K9)-INT((BB$1-1)/$K9))*$S9*((1+'Inputs &amp; Summary'!$D$7)^BB$1))),(_xlfn.WEIBULL.DIST(BB$1,$L9,$K9,FALSE)*$S9*((1+'Inputs &amp; Summary'!$D$7)^BB$1))),IF($M9=Lists!$H$3,IF($K9&lt;1,((($R9*(1-$E9)+$Q9*(1-$F9))/$K9)*((1+'Inputs &amp; Summary'!$D$7)^BB$1)),((INT(BB$1/$K9)-INT((BB$1-1)/$K9))*($R9*(1-$E9)+$Q9*(1-$F9))*((1+'Inputs &amp; Summary'!$D$7)^BB$1))),((_xlfn.WEIBULL.DIST(BB$1,$L9,$K9,FALSE)*($R9*(1-$E9)+$Q9*(1-$F9))*((1+'Inputs &amp; Summary'!$D$7)^BB$1))))))</f>
        <v>0</v>
      </c>
      <c r="BC9" s="248">
        <f>$D9*IF(BC$1&gt;'Inputs &amp; Summary'!$D$5,0,IF(BC$1&gt;VLOOKUP($G9,Lists!$J$17:$K$21,2),IF($M9=Lists!$H$3,IF($K9&lt;1,(($S9/$K9)*((1+'Inputs &amp; Summary'!$D$7)^BC$1)),((INT(BC$1/$K9)-INT((BC$1-1)/$K9))*$S9*((1+'Inputs &amp; Summary'!$D$7)^BC$1))),(_xlfn.WEIBULL.DIST(BC$1,$L9,$K9,FALSE)*$S9*((1+'Inputs &amp; Summary'!$D$7)^BC$1))),IF($M9=Lists!$H$3,IF($K9&lt;1,((($R9*(1-$E9)+$Q9*(1-$F9))/$K9)*((1+'Inputs &amp; Summary'!$D$7)^BC$1)),((INT(BC$1/$K9)-INT((BC$1-1)/$K9))*($R9*(1-$E9)+$Q9*(1-$F9))*((1+'Inputs &amp; Summary'!$D$7)^BC$1))),((_xlfn.WEIBULL.DIST(BC$1,$L9,$K9,FALSE)*($R9*(1-$E9)+$Q9*(1-$F9))*((1+'Inputs &amp; Summary'!$D$7)^BC$1))))))</f>
        <v>0</v>
      </c>
      <c r="BD9" s="248">
        <f>$D9*IF(BD$1&gt;'Inputs &amp; Summary'!$D$5,0,IF(BD$1&gt;VLOOKUP($G9,Lists!$J$17:$K$21,2),IF($M9=Lists!$H$3,IF($K9&lt;1,(($S9/$K9)*((1+'Inputs &amp; Summary'!$D$7)^BD$1)),((INT(BD$1/$K9)-INT((BD$1-1)/$K9))*$S9*((1+'Inputs &amp; Summary'!$D$7)^BD$1))),(_xlfn.WEIBULL.DIST(BD$1,$L9,$K9,FALSE)*$S9*((1+'Inputs &amp; Summary'!$D$7)^BD$1))),IF($M9=Lists!$H$3,IF($K9&lt;1,((($R9*(1-$E9)+$Q9*(1-$F9))/$K9)*((1+'Inputs &amp; Summary'!$D$7)^BD$1)),((INT(BD$1/$K9)-INT((BD$1-1)/$K9))*($R9*(1-$E9)+$Q9*(1-$F9))*((1+'Inputs &amp; Summary'!$D$7)^BD$1))),((_xlfn.WEIBULL.DIST(BD$1,$L9,$K9,FALSE)*($R9*(1-$E9)+$Q9*(1-$F9))*((1+'Inputs &amp; Summary'!$D$7)^BD$1))))))</f>
        <v>0</v>
      </c>
      <c r="BE9" s="248">
        <f>$D9*IF(BE$1&gt;'Inputs &amp; Summary'!$D$5,0,IF(BE$1&gt;VLOOKUP($G9,Lists!$J$17:$K$21,2),IF($M9=Lists!$H$3,IF($K9&lt;1,(($S9/$K9)*((1+'Inputs &amp; Summary'!$D$7)^BE$1)),((INT(BE$1/$K9)-INT((BE$1-1)/$K9))*$S9*((1+'Inputs &amp; Summary'!$D$7)^BE$1))),(_xlfn.WEIBULL.DIST(BE$1,$L9,$K9,FALSE)*$S9*((1+'Inputs &amp; Summary'!$D$7)^BE$1))),IF($M9=Lists!$H$3,IF($K9&lt;1,((($R9*(1-$E9)+$Q9*(1-$F9))/$K9)*((1+'Inputs &amp; Summary'!$D$7)^BE$1)),((INT(BE$1/$K9)-INT((BE$1-1)/$K9))*($R9*(1-$E9)+$Q9*(1-$F9))*((1+'Inputs &amp; Summary'!$D$7)^BE$1))),((_xlfn.WEIBULL.DIST(BE$1,$L9,$K9,FALSE)*($R9*(1-$E9)+$Q9*(1-$F9))*((1+'Inputs &amp; Summary'!$D$7)^BE$1))))))</f>
        <v>0</v>
      </c>
      <c r="BF9" s="248">
        <f>$D9*IF(BF$1&gt;'Inputs &amp; Summary'!$D$5,0,IF(BF$1&gt;VLOOKUP($G9,Lists!$J$17:$K$21,2),IF($M9=Lists!$H$3,IF($K9&lt;1,(($S9/$K9)*((1+'Inputs &amp; Summary'!$D$7)^BF$1)),((INT(BF$1/$K9)-INT((BF$1-1)/$K9))*$S9*((1+'Inputs &amp; Summary'!$D$7)^BF$1))),(_xlfn.WEIBULL.DIST(BF$1,$L9,$K9,FALSE)*$S9*((1+'Inputs &amp; Summary'!$D$7)^BF$1))),IF($M9=Lists!$H$3,IF($K9&lt;1,((($R9*(1-$E9)+$Q9*(1-$F9))/$K9)*((1+'Inputs &amp; Summary'!$D$7)^BF$1)),((INT(BF$1/$K9)-INT((BF$1-1)/$K9))*($R9*(1-$E9)+$Q9*(1-$F9))*((1+'Inputs &amp; Summary'!$D$7)^BF$1))),((_xlfn.WEIBULL.DIST(BF$1,$L9,$K9,FALSE)*($R9*(1-$E9)+$Q9*(1-$F9))*((1+'Inputs &amp; Summary'!$D$7)^BF$1))))))</f>
        <v>0</v>
      </c>
      <c r="BG9" s="248">
        <f>$D9*IF(BG$1&gt;'Inputs &amp; Summary'!$D$5,0,IF(BG$1&gt;VLOOKUP($G9,Lists!$J$17:$K$21,2),IF($M9=Lists!$H$3,IF($K9&lt;1,(($S9/$K9)*((1+'Inputs &amp; Summary'!$D$7)^BG$1)),((INT(BG$1/$K9)-INT((BG$1-1)/$K9))*$S9*((1+'Inputs &amp; Summary'!$D$7)^BG$1))),(_xlfn.WEIBULL.DIST(BG$1,$L9,$K9,FALSE)*$S9*((1+'Inputs &amp; Summary'!$D$7)^BG$1))),IF($M9=Lists!$H$3,IF($K9&lt;1,((($R9*(1-$E9)+$Q9*(1-$F9))/$K9)*((1+'Inputs &amp; Summary'!$D$7)^BG$1)),((INT(BG$1/$K9)-INT((BG$1-1)/$K9))*($R9*(1-$E9)+$Q9*(1-$F9))*((1+'Inputs &amp; Summary'!$D$7)^BG$1))),((_xlfn.WEIBULL.DIST(BG$1,$L9,$K9,FALSE)*($R9*(1-$E9)+$Q9*(1-$F9))*((1+'Inputs &amp; Summary'!$D$7)^BG$1))))))</f>
        <v>0</v>
      </c>
      <c r="BH9" s="248">
        <f>$D9*IF(BH$1&gt;'Inputs &amp; Summary'!$D$5,0,IF(BH$1&gt;VLOOKUP($G9,Lists!$J$17:$K$21,2),IF($M9=Lists!$H$3,IF($K9&lt;1,(($S9/$K9)*((1+'Inputs &amp; Summary'!$D$7)^BH$1)),((INT(BH$1/$K9)-INT((BH$1-1)/$K9))*$S9*((1+'Inputs &amp; Summary'!$D$7)^BH$1))),(_xlfn.WEIBULL.DIST(BH$1,$L9,$K9,FALSE)*$S9*((1+'Inputs &amp; Summary'!$D$7)^BH$1))),IF($M9=Lists!$H$3,IF($K9&lt;1,((($R9*(1-$E9)+$Q9*(1-$F9))/$K9)*((1+'Inputs &amp; Summary'!$D$7)^BH$1)),((INT(BH$1/$K9)-INT((BH$1-1)/$K9))*($R9*(1-$E9)+$Q9*(1-$F9))*((1+'Inputs &amp; Summary'!$D$7)^BH$1))),((_xlfn.WEIBULL.DIST(BH$1,$L9,$K9,FALSE)*($R9*(1-$E9)+$Q9*(1-$F9))*((1+'Inputs &amp; Summary'!$D$7)^BH$1))))))</f>
        <v>0</v>
      </c>
      <c r="BI9" s="248">
        <f>$D9*IF(BI$1&gt;'Inputs &amp; Summary'!$D$5,0,IF(BI$1&gt;VLOOKUP($G9,Lists!$J$17:$K$21,2),IF($M9=Lists!$H$3,IF($K9&lt;1,(($S9/$K9)*((1+'Inputs &amp; Summary'!$D$7)^BI$1)),((INT(BI$1/$K9)-INT((BI$1-1)/$K9))*$S9*((1+'Inputs &amp; Summary'!$D$7)^BI$1))),(_xlfn.WEIBULL.DIST(BI$1,$L9,$K9,FALSE)*$S9*((1+'Inputs &amp; Summary'!$D$7)^BI$1))),IF($M9=Lists!$H$3,IF($K9&lt;1,((($R9*(1-$E9)+$Q9*(1-$F9))/$K9)*((1+'Inputs &amp; Summary'!$D$7)^BI$1)),((INT(BI$1/$K9)-INT((BI$1-1)/$K9))*($R9*(1-$E9)+$Q9*(1-$F9))*((1+'Inputs &amp; Summary'!$D$7)^BI$1))),((_xlfn.WEIBULL.DIST(BI$1,$L9,$K9,FALSE)*($R9*(1-$E9)+$Q9*(1-$F9))*((1+'Inputs &amp; Summary'!$D$7)^BI$1))))))</f>
        <v>0</v>
      </c>
      <c r="BJ9" s="248">
        <f>$D9*IF(BJ$1&gt;'Inputs &amp; Summary'!$D$5,0,IF(BJ$1&gt;VLOOKUP($G9,Lists!$J$17:$K$21,2),IF($M9=Lists!$H$3,IF($K9&lt;1,(($S9/$K9)*((1+'Inputs &amp; Summary'!$D$7)^BJ$1)),((INT(BJ$1/$K9)-INT((BJ$1-1)/$K9))*$S9*((1+'Inputs &amp; Summary'!$D$7)^BJ$1))),(_xlfn.WEIBULL.DIST(BJ$1,$L9,$K9,FALSE)*$S9*((1+'Inputs &amp; Summary'!$D$7)^BJ$1))),IF($M9=Lists!$H$3,IF($K9&lt;1,((($R9*(1-$E9)+$Q9*(1-$F9))/$K9)*((1+'Inputs &amp; Summary'!$D$7)^BJ$1)),((INT(BJ$1/$K9)-INT((BJ$1-1)/$K9))*($R9*(1-$E9)+$Q9*(1-$F9))*((1+'Inputs &amp; Summary'!$D$7)^BJ$1))),((_xlfn.WEIBULL.DIST(BJ$1,$L9,$K9,FALSE)*($R9*(1-$E9)+$Q9*(1-$F9))*((1+'Inputs &amp; Summary'!$D$7)^BJ$1))))))</f>
        <v>0</v>
      </c>
      <c r="BK9" s="248">
        <f>$D9*IF(BK$1&gt;'Inputs &amp; Summary'!$D$5,0,IF(BK$1&gt;VLOOKUP($G9,Lists!$J$17:$K$21,2),IF($M9=Lists!$H$3,IF($K9&lt;1,(($S9/$K9)*((1+'Inputs &amp; Summary'!$D$7)^BK$1)),((INT(BK$1/$K9)-INT((BK$1-1)/$K9))*$S9*((1+'Inputs &amp; Summary'!$D$7)^BK$1))),(_xlfn.WEIBULL.DIST(BK$1,$L9,$K9,FALSE)*$S9*((1+'Inputs &amp; Summary'!$D$7)^BK$1))),IF($M9=Lists!$H$3,IF($K9&lt;1,((($R9*(1-$E9)+$Q9*(1-$F9))/$K9)*((1+'Inputs &amp; Summary'!$D$7)^BK$1)),((INT(BK$1/$K9)-INT((BK$1-1)/$K9))*($R9*(1-$E9)+$Q9*(1-$F9))*((1+'Inputs &amp; Summary'!$D$7)^BK$1))),((_xlfn.WEIBULL.DIST(BK$1,$L9,$K9,FALSE)*($R9*(1-$E9)+$Q9*(1-$F9))*((1+'Inputs &amp; Summary'!$D$7)^BK$1))))))</f>
        <v>0</v>
      </c>
      <c r="BL9" s="248">
        <f>$D9*IF(BL$1&gt;'Inputs &amp; Summary'!$D$5,0,IF(BL$1&gt;VLOOKUP($G9,Lists!$J$17:$K$21,2),IF($M9=Lists!$H$3,IF($K9&lt;1,(($S9/$K9)*((1+'Inputs &amp; Summary'!$D$7)^BL$1)),((INT(BL$1/$K9)-INT((BL$1-1)/$K9))*$S9*((1+'Inputs &amp; Summary'!$D$7)^BL$1))),(_xlfn.WEIBULL.DIST(BL$1,$L9,$K9,FALSE)*$S9*((1+'Inputs &amp; Summary'!$D$7)^BL$1))),IF($M9=Lists!$H$3,IF($K9&lt;1,((($R9*(1-$E9)+$Q9*(1-$F9))/$K9)*((1+'Inputs &amp; Summary'!$D$7)^BL$1)),((INT(BL$1/$K9)-INT((BL$1-1)/$K9))*($R9*(1-$E9)+$Q9*(1-$F9))*((1+'Inputs &amp; Summary'!$D$7)^BL$1))),((_xlfn.WEIBULL.DIST(BL$1,$L9,$K9,FALSE)*($R9*(1-$E9)+$Q9*(1-$F9))*((1+'Inputs &amp; Summary'!$D$7)^BL$1))))))</f>
        <v>0</v>
      </c>
    </row>
    <row r="10" spans="1:64" x14ac:dyDescent="0.3">
      <c r="A10" s="236" t="s">
        <v>233</v>
      </c>
      <c r="B10" s="117" t="str">
        <f>IF('Inputs &amp; Summary'!$D$15=Lists!$E$3,INDEX('Residential Rooftop Details'!$A$30:$X$158,MATCH('Cash Flow'!$A10,'Residential Rooftop Details'!$A$30:$A$158,0),COLUMN(B$1)),IF('Inputs &amp; Summary'!$D$15=Lists!$E$4,INDEX('Commercial Rooftop Details'!$A$30:$V$158,MATCH('Cash Flow'!$A10,'Commercial Rooftop Details'!$A$30:$A$158,0),COLUMN(B$1)),INDEX('Ground-Mount Details'!$A$30:$V$158,MATCH('Cash Flow'!$A10,'Ground-Mount Details'!$A$30:$A$158,0),COLUMN(B$1))))</f>
        <v>Corrective</v>
      </c>
      <c r="C10" s="117" t="str">
        <f>IF('Inputs &amp; Summary'!$D$15=Lists!$E$3,INDEX('Residential Rooftop Details'!$A$30:$X$158,MATCH('Cash Flow'!$A10,'Residential Rooftop Details'!$A$30:$A$158,0),COLUMN(C$1)),IF('Inputs &amp; Summary'!$D$15=Lists!$E$4,INDEX('Commercial Rooftop Details'!$A$30:$V$158,MATCH('Cash Flow'!$A10,'Commercial Rooftop Details'!$A$30:$A$158,0),COLUMN(C$1)),INDEX('Ground-Mount Details'!$A$30:$V$158,MATCH('Cash Flow'!$A10,'Ground-Mount Details'!$A$30:$A$158,0),COLUMN(C$1))))</f>
        <v>AC wiring</v>
      </c>
      <c r="D10" s="117">
        <f>IF('Inputs &amp; Summary'!$D$15=Lists!$E$3,INDEX('Residential Rooftop Details'!$A$30:$X$158,MATCH('Cash Flow'!$A10,'Residential Rooftop Details'!$A$30:$A$158,0),COLUMN(D$1)),IF('Inputs &amp; Summary'!$D$15=Lists!$E$4,INDEX('Commercial Rooftop Details'!$A$30:$V$158,MATCH('Cash Flow'!$A10,'Commercial Rooftop Details'!$A$30:$A$158,0),COLUMN(D$1)),INDEX('Ground-Mount Details'!$A$30:$V$158,MATCH('Cash Flow'!$A10,'Ground-Mount Details'!$A$30:$A$158,0),COLUMN(D$1))))</f>
        <v>1</v>
      </c>
      <c r="E10" s="117">
        <f>IF('Inputs &amp; Summary'!$D$15=Lists!$E$3,INDEX('Residential Rooftop Details'!$A$30:$X$158,MATCH('Cash Flow'!$A10,'Residential Rooftop Details'!$A$30:$A$158,0),COLUMN(E$1)),IF('Inputs &amp; Summary'!$D$15=Lists!$E$4,INDEX('Commercial Rooftop Details'!$A$30:$V$158,MATCH('Cash Flow'!$A10,'Commercial Rooftop Details'!$A$30:$A$158,0),COLUMN(E$1)),INDEX('Ground-Mount Details'!$A$30:$V$158,MATCH('Cash Flow'!$A10,'Ground-Mount Details'!$A$30:$A$158,0),COLUMN(E$1))))</f>
        <v>1</v>
      </c>
      <c r="F10" s="117">
        <f>IF('Inputs &amp; Summary'!$D$15=Lists!$E$3,INDEX('Residential Rooftop Details'!$A$30:$X$158,MATCH('Cash Flow'!$A10,'Residential Rooftop Details'!$A$30:$A$158,0),COLUMN(F$1)),IF('Inputs &amp; Summary'!$D$15=Lists!$E$4,INDEX('Commercial Rooftop Details'!$A$30:$V$158,MATCH('Cash Flow'!$A10,'Commercial Rooftop Details'!$A$30:$A$158,0),COLUMN(F$1)),INDEX('Ground-Mount Details'!$A$30:$V$158,MATCH('Cash Flow'!$A10,'Ground-Mount Details'!$A$30:$A$158,0),COLUMN(F$1))))</f>
        <v>1</v>
      </c>
      <c r="G10" s="237" t="str">
        <f>IF('Inputs &amp; Summary'!$D$15=Lists!$E$3,INDEX('Residential Rooftop Details'!$A$30:$X$158,MATCH('Cash Flow'!$A10,'Residential Rooftop Details'!$A$30:$A$158,0),COLUMN(G$1)),IF('Inputs &amp; Summary'!$D$15=Lists!$E$4,INDEX('Commercial Rooftop Details'!$A$30:$V$158,MATCH('Cash Flow'!$A10,'Commercial Rooftop Details'!$A$30:$A$158,0),COLUMN(G$1)),INDEX('Ground-Mount Details'!$A$30:$V$158,MATCH('Cash Flow'!$A10,'Ground-Mount Details'!$A$30:$A$158,0),COLUMN(G$1))))</f>
        <v>EPC</v>
      </c>
      <c r="H10" s="237">
        <f>IF('Inputs &amp; Summary'!$D$15=Lists!$E$3,INDEX('Residential Rooftop Details'!$A$30:$X$158,MATCH('Cash Flow'!$A10,'Residential Rooftop Details'!$A$30:$A$158,0),COLUMN(H$1)),IF('Inputs &amp; Summary'!$D$15=Lists!$E$4,INDEX('Commercial Rooftop Details'!$A$30:$V$158,MATCH('Cash Flow'!$A10,'Commercial Rooftop Details'!$A$30:$A$158,0),COLUMN(H$1)),INDEX('Ground-Mount Details'!$A$30:$V$158,MATCH('Cash Flow'!$A10,'Ground-Mount Details'!$A$30:$A$158,0),COLUMN(H$1))))</f>
        <v>0</v>
      </c>
      <c r="I10" s="237" t="str">
        <f>IF('Inputs &amp; Summary'!$D$15=Lists!$E$3,INDEX('Residential Rooftop Details'!$A$30:$X$158,MATCH('Cash Flow'!$A10,'Residential Rooftop Details'!$A$30:$A$158,0),COLUMN(I$1)),IF('Inputs &amp; Summary'!$D$15=Lists!$E$4,INDEX('Commercial Rooftop Details'!$A$30:$V$158,MATCH('Cash Flow'!$A10,'Commercial Rooftop Details'!$A$30:$A$158,0),COLUMN(I$1)),INDEX('Ground-Mount Details'!$A$30:$V$158,MATCH('Cash Flow'!$A10,'Ground-Mount Details'!$A$30:$A$158,0),COLUMN(I$1))))</f>
        <v>Journeyman electrician</v>
      </c>
      <c r="J10" s="238">
        <f>IF('Inputs &amp; Summary'!$D$15=Lists!$E$3,INDEX('Residential Rooftop Details'!$A$30:$X$158,MATCH('Cash Flow'!$A10,'Residential Rooftop Details'!$A$30:$A$158,0),COLUMN(J$1)),IF('Inputs &amp; Summary'!$D$15=Lists!$E$4,INDEX('Commercial Rooftop Details'!$A$30:$V$158,MATCH('Cash Flow'!$A10,'Commercial Rooftop Details'!$A$30:$A$158,0),COLUMN(J$1)),INDEX('Ground-Mount Details'!$A$30:$V$158,MATCH('Cash Flow'!$A10,'Ground-Mount Details'!$A$30:$A$158,0),COLUMN(J$1))))</f>
        <v>14.423076923076923</v>
      </c>
      <c r="K10" s="239">
        <f>IF('Inputs &amp; Summary'!$D$15=Lists!$E$3,INDEX('Residential Rooftop Details'!$A$30:$X$158,MATCH('Cash Flow'!$A10,'Residential Rooftop Details'!$A$30:$A$158,0),COLUMN(K$1)),IF('Inputs &amp; Summary'!$D$15=Lists!$E$4,INDEX('Commercial Rooftop Details'!$A$30:$V$158,MATCH('Cash Flow'!$A10,'Commercial Rooftop Details'!$A$30:$A$158,0),COLUMN(K$1)),INDEX('Ground-Mount Details'!$A$30:$V$158,MATCH('Cash Flow'!$A10,'Ground-Mount Details'!$A$30:$A$158,0),COLUMN(K$1))))</f>
        <v>25</v>
      </c>
      <c r="L10" s="239">
        <f>IF('Inputs &amp; Summary'!$D$15=Lists!$E$3,INDEX('Residential Rooftop Details'!$A$30:$X$158,MATCH('Cash Flow'!$A10,'Residential Rooftop Details'!$A$30:$A$158,0),COLUMN(L$1)),IF('Inputs &amp; Summary'!$D$15=Lists!$E$4,INDEX('Commercial Rooftop Details'!$A$30:$V$158,MATCH('Cash Flow'!$A10,'Commercial Rooftop Details'!$A$30:$A$158,0),COLUMN(L$1)),INDEX('Ground-Mount Details'!$A$30:$V$158,MATCH('Cash Flow'!$A10,'Ground-Mount Details'!$A$30:$A$158,0),COLUMN(L$1))))</f>
        <v>1</v>
      </c>
      <c r="M10" s="238" t="str">
        <f>IF('Inputs &amp; Summary'!$D$15=Lists!$E$3,INDEX('Residential Rooftop Details'!$A$30:$X$158,MATCH('Cash Flow'!$A10,'Residential Rooftop Details'!$A$30:$A$158,0),COLUMN(M$1)),IF('Inputs &amp; Summary'!$D$15=Lists!$E$4,INDEX('Commercial Rooftop Details'!$A$30:$V$158,MATCH('Cash Flow'!$A10,'Commercial Rooftop Details'!$A$30:$A$158,0),COLUMN(M$1)),INDEX('Ground-Mount Details'!$A$30:$V$158,MATCH('Cash Flow'!$A10,'Ground-Mount Details'!$A$30:$A$158,0),COLUMN(M$1))))</f>
        <v>Weibull</v>
      </c>
      <c r="N10" s="240">
        <f>IF('Inputs &amp; Summary'!$D$15=Lists!$E$3,INDEX('Residential Rooftop Details'!$A$30:$X$158,MATCH('Cash Flow'!$A10,'Residential Rooftop Details'!$A$30:$A$158,0),COLUMN(N$1)),IF('Inputs &amp; Summary'!$D$15=Lists!$E$4,INDEX('Commercial Rooftop Details'!$A$30:$V$158,MATCH('Cash Flow'!$A10,'Commercial Rooftop Details'!$A$30:$A$158,0),COLUMN(N$1)),INDEX('Ground-Mount Details'!$A$30:$V$158,MATCH('Cash Flow'!$A10,'Ground-Mount Details'!$A$30:$A$158,0),COLUMN(N$1))))</f>
        <v>3</v>
      </c>
      <c r="O10" s="239">
        <f>IF('Inputs &amp; Summary'!$D$15=Lists!$E$3,INDEX('Residential Rooftop Details'!$A$30:$X$158,MATCH('Cash Flow'!$A10,'Residential Rooftop Details'!$A$30:$A$158,0),COLUMN(O$1)),IF('Inputs &amp; Summary'!$D$15=Lists!$E$4,INDEX('Commercial Rooftop Details'!$A$30:$V$158,MATCH('Cash Flow'!$A10,'Commercial Rooftop Details'!$A$30:$A$158,0),COLUMN(O$1)),INDEX('Ground-Mount Details'!$A$30:$V$158,MATCH('Cash Flow'!$A10,'Ground-Mount Details'!$A$30:$A$158,0),COLUMN(O$1))))</f>
        <v>0.15</v>
      </c>
      <c r="P10" s="241">
        <f>IF('Inputs &amp; Summary'!$D$15=Lists!$E$3,INDEX('Residential Rooftop Details'!$A$30:$X$158,MATCH('Cash Flow'!$A10,'Residential Rooftop Details'!$A$30:$A$158,0),COLUMN(P$1)),IF('Inputs &amp; Summary'!$D$15=Lists!$E$4,INDEX('Commercial Rooftop Details'!$A$30:$V$158,MATCH('Cash Flow'!$A10,'Commercial Rooftop Details'!$A$30:$A$158,0),COLUMN(P$1)),INDEX('Ground-Mount Details'!$A$30:$V$158,MATCH('Cash Flow'!$A10,'Ground-Mount Details'!$A$30:$A$158,0),COLUMN(P$1))))</f>
        <v>10</v>
      </c>
      <c r="Q10" s="242">
        <f>IF('Inputs &amp; Summary'!$D$15=Lists!$E$3,INDEX('Residential Rooftop Details'!$A$30:$X$158,MATCH('Cash Flow'!$A10,'Residential Rooftop Details'!$A$30:$A$158,0),COLUMN(Q$1)),IF('Inputs &amp; Summary'!$D$15=Lists!$E$4,INDEX('Commercial Rooftop Details'!$A$30:$V$158,MATCH('Cash Flow'!$A10,'Commercial Rooftop Details'!$A$30:$A$158,0),COLUMN(Q$1)),INDEX('Ground-Mount Details'!$A$30:$V$158,MATCH('Cash Flow'!$A10,'Ground-Mount Details'!$A$30:$A$158,0),COLUMN(Q$1))))</f>
        <v>6.490384615384615</v>
      </c>
      <c r="R10" s="242">
        <f>IF('Inputs &amp; Summary'!$D$15=Lists!$E$3,INDEX('Residential Rooftop Details'!$A$30:$X$158,MATCH('Cash Flow'!$A10,'Residential Rooftop Details'!$A$30:$A$158,0),COLUMN(R$1)),IF('Inputs &amp; Summary'!$D$15=Lists!$E$4,INDEX('Commercial Rooftop Details'!$A$30:$V$158,MATCH('Cash Flow'!$A10,'Commercial Rooftop Details'!$A$30:$A$158,0),COLUMN(R$1)),INDEX('Ground-Mount Details'!$A$30:$V$158,MATCH('Cash Flow'!$A10,'Ground-Mount Details'!$A$30:$A$158,0),COLUMN(R$1))))</f>
        <v>30</v>
      </c>
      <c r="S10" s="243">
        <f>IF('Inputs &amp; Summary'!$D$15=Lists!$E$3,INDEX('Residential Rooftop Details'!$A$30:$X$158,MATCH('Cash Flow'!$A10,'Residential Rooftop Details'!$A$30:$A$158,0),COLUMN(S$1)),IF('Inputs &amp; Summary'!$D$15=Lists!$E$4,INDEX('Commercial Rooftop Details'!$A$30:$V$158,MATCH('Cash Flow'!$A10,'Commercial Rooftop Details'!$A$30:$A$158,0),COLUMN(S$1)),INDEX('Ground-Mount Details'!$A$30:$V$158,MATCH('Cash Flow'!$A10,'Ground-Mount Details'!$A$30:$A$158,0),COLUMN(S$1))))</f>
        <v>36.490384615384613</v>
      </c>
      <c r="T10" s="238">
        <f>IF('Inputs &amp; Summary'!$D$15=Lists!$E$3,INDEX('Residential Rooftop Details'!$A$30:$X$158,MATCH('Cash Flow'!$A10,'Residential Rooftop Details'!$A$30:$A$158,0),COLUMN(T$1)),IF('Inputs &amp; Summary'!$D$15=Lists!$E$4,INDEX('Commercial Rooftop Details'!$A$30:$V$158,MATCH('Cash Flow'!$A10,'Commercial Rooftop Details'!$A$30:$A$158,0),COLUMN(T$1)),INDEX('Ground-Mount Details'!$A$30:$V$158,MATCH('Cash Flow'!$A10,'Ground-Mount Details'!$A$30:$A$158,0),COLUMN(T$1))))</f>
        <v>0</v>
      </c>
      <c r="U10" s="244">
        <f>IF('Inputs &amp; Summary'!$D$15=Lists!$E$3,INDEX('Residential Rooftop Details'!$A$30:$X$158,MATCH('Cash Flow'!$A10,'Residential Rooftop Details'!$A$30:$A$158,0),COLUMN(U$1)),IF('Inputs &amp; Summary'!$D$15=Lists!$E$4,INDEX('Commercial Rooftop Details'!$A$30:$V$158,MATCH('Cash Flow'!$A10,'Commercial Rooftop Details'!$A$30:$A$158,0),COLUMN(U$1)),INDEX('Ground-Mount Details'!$A$30:$V$158,MATCH('Cash Flow'!$A10,'Ground-Mount Details'!$A$30:$A$158,0),COLUMN(U$1))))</f>
        <v>0</v>
      </c>
      <c r="V10" s="245">
        <f t="shared" si="0"/>
        <v>0.53453859586206864</v>
      </c>
      <c r="W10" s="245">
        <f>NPV('Inputs &amp; Summary'!$D$6,Y10:BL10)</f>
        <v>3.8598369373806816</v>
      </c>
      <c r="X10" s="246">
        <f t="shared" si="1"/>
        <v>2.8014842171609658E-5</v>
      </c>
      <c r="Y10" s="248">
        <f>$D10*IF(Y$1&gt;'Inputs &amp; Summary'!$D$5,0,IF(Y$1&gt;VLOOKUP($G10,Lists!$J$17:$K$21,2),IF($M10=Lists!$H$3,IF($K10&lt;1,(($S10/$K10)*((1+'Inputs &amp; Summary'!$D$7)^Y$1)),((INT(Y$1/$K10)-INT((Y$1-1)/$K10))*$S10*((1+'Inputs &amp; Summary'!$D$7)^Y$1))),(_xlfn.WEIBULL.DIST(Y$1,$L10,$K10,FALSE)*$S10*((1+'Inputs &amp; Summary'!$D$7)^Y$1))),IF($M10=Lists!$H$3,IF($K10&lt;1,((($R10*(1-$E10)+$Q10*(1-$F10))/$K10)*((1+'Inputs &amp; Summary'!$D$7)^Y$1)),((INT(Y$1/$K10)-INT((Y$1-1)/$K10))*($R10*(1-$E10)+$Q10*(1-$F10))*((1+'Inputs &amp; Summary'!$D$7)^Y$1))),((_xlfn.WEIBULL.DIST(Y$1,$L10,$K10,FALSE)*($R10*(1-$E10)+$Q10*(1-$F10))*((1+'Inputs &amp; Summary'!$D$7)^Y$1))))))</f>
        <v>0</v>
      </c>
      <c r="Z10" s="248">
        <f>$D10*IF(Z$1&gt;'Inputs &amp; Summary'!$D$5,0,IF(Z$1&gt;VLOOKUP($G10,Lists!$J$17:$K$21,2),IF($M10=Lists!$H$3,IF($K10&lt;1,(($S10/$K10)*((1+'Inputs &amp; Summary'!$D$7)^Z$1)),((INT(Z$1/$K10)-INT((Z$1-1)/$K10))*$S10*((1+'Inputs &amp; Summary'!$D$7)^Z$1))),(_xlfn.WEIBULL.DIST(Z$1,$L10,$K10,FALSE)*$S10*((1+'Inputs &amp; Summary'!$D$7)^Z$1))),IF($M10=Lists!$H$3,IF($K10&lt;1,((($R10*(1-$E10)+$Q10*(1-$F10))/$K10)*((1+'Inputs &amp; Summary'!$D$7)^Z$1)),((INT(Z$1/$K10)-INT((Z$1-1)/$K10))*($R10*(1-$E10)+$Q10*(1-$F10))*((1+'Inputs &amp; Summary'!$D$7)^Z$1))),((_xlfn.WEIBULL.DIST(Z$1,$L10,$K10,FALSE)*($R10*(1-$E10)+$Q10*(1-$F10))*((1+'Inputs &amp; Summary'!$D$7)^Z$1))))))</f>
        <v>0</v>
      </c>
      <c r="AA10" s="248">
        <f>$D10*IF(AA$1&gt;'Inputs &amp; Summary'!$D$5,0,IF(AA$1&gt;VLOOKUP($G10,Lists!$J$17:$K$21,2),IF($M10=Lists!$H$3,IF($K10&lt;1,(($S10/$K10)*((1+'Inputs &amp; Summary'!$D$7)^AA$1)),((INT(AA$1/$K10)-INT((AA$1-1)/$K10))*$S10*((1+'Inputs &amp; Summary'!$D$7)^AA$1))),(_xlfn.WEIBULL.DIST(AA$1,$L10,$K10,FALSE)*$S10*((1+'Inputs &amp; Summary'!$D$7)^AA$1))),IF($M10=Lists!$H$3,IF($K10&lt;1,((($R10*(1-$E10)+$Q10*(1-$F10))/$K10)*((1+'Inputs &amp; Summary'!$D$7)^AA$1)),((INT(AA$1/$K10)-INT((AA$1-1)/$K10))*($R10*(1-$E10)+$Q10*(1-$F10))*((1+'Inputs &amp; Summary'!$D$7)^AA$1))),((_xlfn.WEIBULL.DIST(AA$1,$L10,$K10,FALSE)*($R10*(1-$E10)+$Q10*(1-$F10))*((1+'Inputs &amp; Summary'!$D$7)^AA$1))))))</f>
        <v>0</v>
      </c>
      <c r="AB10" s="248">
        <f>$D10*IF(AB$1&gt;'Inputs &amp; Summary'!$D$5,0,IF(AB$1&gt;VLOOKUP($G10,Lists!$J$17:$K$21,2),IF($M10=Lists!$H$3,IF($K10&lt;1,(($S10/$K10)*((1+'Inputs &amp; Summary'!$D$7)^AB$1)),((INT(AB$1/$K10)-INT((AB$1-1)/$K10))*$S10*((1+'Inputs &amp; Summary'!$D$7)^AB$1))),(_xlfn.WEIBULL.DIST(AB$1,$L10,$K10,FALSE)*$S10*((1+'Inputs &amp; Summary'!$D$7)^AB$1))),IF($M10=Lists!$H$3,IF($K10&lt;1,((($R10*(1-$E10)+$Q10*(1-$F10))/$K10)*((1+'Inputs &amp; Summary'!$D$7)^AB$1)),((INT(AB$1/$K10)-INT((AB$1-1)/$K10))*($R10*(1-$E10)+$Q10*(1-$F10))*((1+'Inputs &amp; Summary'!$D$7)^AB$1))),((_xlfn.WEIBULL.DIST(AB$1,$L10,$K10,FALSE)*($R10*(1-$E10)+$Q10*(1-$F10))*((1+'Inputs &amp; Summary'!$D$7)^AB$1))))))</f>
        <v>0</v>
      </c>
      <c r="AC10" s="248">
        <f>$D10*IF(AC$1&gt;'Inputs &amp; Summary'!$D$5,0,IF(AC$1&gt;VLOOKUP($G10,Lists!$J$17:$K$21,2),IF($M10=Lists!$H$3,IF($K10&lt;1,(($S10/$K10)*((1+'Inputs &amp; Summary'!$D$7)^AC$1)),((INT(AC$1/$K10)-INT((AC$1-1)/$K10))*$S10*((1+'Inputs &amp; Summary'!$D$7)^AC$1))),(_xlfn.WEIBULL.DIST(AC$1,$L10,$K10,FALSE)*$S10*((1+'Inputs &amp; Summary'!$D$7)^AC$1))),IF($M10=Lists!$H$3,IF($K10&lt;1,((($R10*(1-$E10)+$Q10*(1-$F10))/$K10)*((1+'Inputs &amp; Summary'!$D$7)^AC$1)),((INT(AC$1/$K10)-INT((AC$1-1)/$K10))*($R10*(1-$E10)+$Q10*(1-$F10))*((1+'Inputs &amp; Summary'!$D$7)^AC$1))),((_xlfn.WEIBULL.DIST(AC$1,$L10,$K10,FALSE)*($R10*(1-$E10)+$Q10*(1-$F10))*((1+'Inputs &amp; Summary'!$D$7)^AC$1))))))</f>
        <v>0</v>
      </c>
      <c r="AD10" s="248">
        <f>$D10*IF(AD$1&gt;'Inputs &amp; Summary'!$D$5,0,IF(AD$1&gt;VLOOKUP($G10,Lists!$J$17:$K$21,2),IF($M10=Lists!$H$3,IF($K10&lt;1,(($S10/$K10)*((1+'Inputs &amp; Summary'!$D$7)^AD$1)),((INT(AD$1/$K10)-INT((AD$1-1)/$K10))*$S10*((1+'Inputs &amp; Summary'!$D$7)^AD$1))),(_xlfn.WEIBULL.DIST(AD$1,$L10,$K10,FALSE)*$S10*((1+'Inputs &amp; Summary'!$D$7)^AD$1))),IF($M10=Lists!$H$3,IF($K10&lt;1,((($R10*(1-$E10)+$Q10*(1-$F10))/$K10)*((1+'Inputs &amp; Summary'!$D$7)^AD$1)),((INT(AD$1/$K10)-INT((AD$1-1)/$K10))*($R10*(1-$E10)+$Q10*(1-$F10))*((1+'Inputs &amp; Summary'!$D$7)^AD$1))),((_xlfn.WEIBULL.DIST(AD$1,$L10,$K10,FALSE)*($R10*(1-$E10)+$Q10*(1-$F10))*((1+'Inputs &amp; Summary'!$D$7)^AD$1))))))</f>
        <v>0</v>
      </c>
      <c r="AE10" s="248">
        <f>$D10*IF(AE$1&gt;'Inputs &amp; Summary'!$D$5,0,IF(AE$1&gt;VLOOKUP($G10,Lists!$J$17:$K$21,2),IF($M10=Lists!$H$3,IF($K10&lt;1,(($S10/$K10)*((1+'Inputs &amp; Summary'!$D$7)^AE$1)),((INT(AE$1/$K10)-INT((AE$1-1)/$K10))*$S10*((1+'Inputs &amp; Summary'!$D$7)^AE$1))),(_xlfn.WEIBULL.DIST(AE$1,$L10,$K10,FALSE)*$S10*((1+'Inputs &amp; Summary'!$D$7)^AE$1))),IF($M10=Lists!$H$3,IF($K10&lt;1,((($R10*(1-$E10)+$Q10*(1-$F10))/$K10)*((1+'Inputs &amp; Summary'!$D$7)^AE$1)),((INT(AE$1/$K10)-INT((AE$1-1)/$K10))*($R10*(1-$E10)+$Q10*(1-$F10))*((1+'Inputs &amp; Summary'!$D$7)^AE$1))),((_xlfn.WEIBULL.DIST(AE$1,$L10,$K10,FALSE)*($R10*(1-$E10)+$Q10*(1-$F10))*((1+'Inputs &amp; Summary'!$D$7)^AE$1))))))</f>
        <v>0</v>
      </c>
      <c r="AF10" s="248">
        <f>$D10*IF(AF$1&gt;'Inputs &amp; Summary'!$D$5,0,IF(AF$1&gt;VLOOKUP($G10,Lists!$J$17:$K$21,2),IF($M10=Lists!$H$3,IF($K10&lt;1,(($S10/$K10)*((1+'Inputs &amp; Summary'!$D$7)^AF$1)),((INT(AF$1/$K10)-INT((AF$1-1)/$K10))*$S10*((1+'Inputs &amp; Summary'!$D$7)^AF$1))),(_xlfn.WEIBULL.DIST(AF$1,$L10,$K10,FALSE)*$S10*((1+'Inputs &amp; Summary'!$D$7)^AF$1))),IF($M10=Lists!$H$3,IF($K10&lt;1,((($R10*(1-$E10)+$Q10*(1-$F10))/$K10)*((1+'Inputs &amp; Summary'!$D$7)^AF$1)),((INT(AF$1/$K10)-INT((AF$1-1)/$K10))*($R10*(1-$E10)+$Q10*(1-$F10))*((1+'Inputs &amp; Summary'!$D$7)^AF$1))),((_xlfn.WEIBULL.DIST(AF$1,$L10,$K10,FALSE)*($R10*(1-$E10)+$Q10*(1-$F10))*((1+'Inputs &amp; Summary'!$D$7)^AF$1))))))</f>
        <v>0</v>
      </c>
      <c r="AG10" s="248">
        <f>$D10*IF(AG$1&gt;'Inputs &amp; Summary'!$D$5,0,IF(AG$1&gt;VLOOKUP($G10,Lists!$J$17:$K$21,2),IF($M10=Lists!$H$3,IF($K10&lt;1,(($S10/$K10)*((1+'Inputs &amp; Summary'!$D$7)^AG$1)),((INT(AG$1/$K10)-INT((AG$1-1)/$K10))*$S10*((1+'Inputs &amp; Summary'!$D$7)^AG$1))),(_xlfn.WEIBULL.DIST(AG$1,$L10,$K10,FALSE)*$S10*((1+'Inputs &amp; Summary'!$D$7)^AG$1))),IF($M10=Lists!$H$3,IF($K10&lt;1,((($R10*(1-$E10)+$Q10*(1-$F10))/$K10)*((1+'Inputs &amp; Summary'!$D$7)^AG$1)),((INT(AG$1/$K10)-INT((AG$1-1)/$K10))*($R10*(1-$E10)+$Q10*(1-$F10))*((1+'Inputs &amp; Summary'!$D$7)^AG$1))),((_xlfn.WEIBULL.DIST(AG$1,$L10,$K10,FALSE)*($R10*(1-$E10)+$Q10*(1-$F10))*((1+'Inputs &amp; Summary'!$D$7)^AG$1))))))</f>
        <v>0</v>
      </c>
      <c r="AH10" s="248">
        <f>$D10*IF(AH$1&gt;'Inputs &amp; Summary'!$D$5,0,IF(AH$1&gt;VLOOKUP($G10,Lists!$J$17:$K$21,2),IF($M10=Lists!$H$3,IF($K10&lt;1,(($S10/$K10)*((1+'Inputs &amp; Summary'!$D$7)^AH$1)),((INT(AH$1/$K10)-INT((AH$1-1)/$K10))*$S10*((1+'Inputs &amp; Summary'!$D$7)^AH$1))),(_xlfn.WEIBULL.DIST(AH$1,$L10,$K10,FALSE)*$S10*((1+'Inputs &amp; Summary'!$D$7)^AH$1))),IF($M10=Lists!$H$3,IF($K10&lt;1,((($R10*(1-$E10)+$Q10*(1-$F10))/$K10)*((1+'Inputs &amp; Summary'!$D$7)^AH$1)),((INT(AH$1/$K10)-INT((AH$1-1)/$K10))*($R10*(1-$E10)+$Q10*(1-$F10))*((1+'Inputs &amp; Summary'!$D$7)^AH$1))),((_xlfn.WEIBULL.DIST(AH$1,$L10,$K10,FALSE)*($R10*(1-$E10)+$Q10*(1-$F10))*((1+'Inputs &amp; Summary'!$D$7)^AH$1))))))</f>
        <v>0</v>
      </c>
      <c r="AI10" s="248">
        <f>$D10*IF(AI$1&gt;'Inputs &amp; Summary'!$D$5,0,IF(AI$1&gt;VLOOKUP($G10,Lists!$J$17:$K$21,2),IF($M10=Lists!$H$3,IF($K10&lt;1,(($S10/$K10)*((1+'Inputs &amp; Summary'!$D$7)^AI$1)),((INT(AI$1/$K10)-INT((AI$1-1)/$K10))*$S10*((1+'Inputs &amp; Summary'!$D$7)^AI$1))),(_xlfn.WEIBULL.DIST(AI$1,$L10,$K10,FALSE)*$S10*((1+'Inputs &amp; Summary'!$D$7)^AI$1))),IF($M10=Lists!$H$3,IF($K10&lt;1,((($R10*(1-$E10)+$Q10*(1-$F10))/$K10)*((1+'Inputs &amp; Summary'!$D$7)^AI$1)),((INT(AI$1/$K10)-INT((AI$1-1)/$K10))*($R10*(1-$E10)+$Q10*(1-$F10))*((1+'Inputs &amp; Summary'!$D$7)^AI$1))),((_xlfn.WEIBULL.DIST(AI$1,$L10,$K10,FALSE)*($R10*(1-$E10)+$Q10*(1-$F10))*((1+'Inputs &amp; Summary'!$D$7)^AI$1))))))</f>
        <v>1.1688283842129239</v>
      </c>
      <c r="AJ10" s="248">
        <f>$D10*IF(AJ$1&gt;'Inputs &amp; Summary'!$D$5,0,IF(AJ$1&gt;VLOOKUP($G10,Lists!$J$17:$K$21,2),IF($M10=Lists!$H$3,IF($K10&lt;1,(($S10/$K10)*((1+'Inputs &amp; Summary'!$D$7)^AJ$1)),((INT(AJ$1/$K10)-INT((AJ$1-1)/$K10))*$S10*((1+'Inputs &amp; Summary'!$D$7)^AJ$1))),(_xlfn.WEIBULL.DIST(AJ$1,$L10,$K10,FALSE)*$S10*((1+'Inputs &amp; Summary'!$D$7)^AJ$1))),IF($M10=Lists!$H$3,IF($K10&lt;1,((($R10*(1-$E10)+$Q10*(1-$F10))/$K10)*((1+'Inputs &amp; Summary'!$D$7)^AJ$1)),((INT(AJ$1/$K10)-INT((AJ$1-1)/$K10))*($R10*(1-$E10)+$Q10*(1-$F10))*((1+'Inputs &amp; Summary'!$D$7)^AJ$1))),((_xlfn.WEIBULL.DIST(AJ$1,$L10,$K10,FALSE)*($R10*(1-$E10)+$Q10*(1-$F10))*((1+'Inputs &amp; Summary'!$D$7)^AJ$1))))))</f>
        <v>1.1454579270879164</v>
      </c>
      <c r="AK10" s="248">
        <f>$D10*IF(AK$1&gt;'Inputs &amp; Summary'!$D$5,0,IF(AK$1&gt;VLOOKUP($G10,Lists!$J$17:$K$21,2),IF($M10=Lists!$H$3,IF($K10&lt;1,(($S10/$K10)*((1+'Inputs &amp; Summary'!$D$7)^AK$1)),((INT(AK$1/$K10)-INT((AK$1-1)/$K10))*$S10*((1+'Inputs &amp; Summary'!$D$7)^AK$1))),(_xlfn.WEIBULL.DIST(AK$1,$L10,$K10,FALSE)*$S10*((1+'Inputs &amp; Summary'!$D$7)^AK$1))),IF($M10=Lists!$H$3,IF($K10&lt;1,((($R10*(1-$E10)+$Q10*(1-$F10))/$K10)*((1+'Inputs &amp; Summary'!$D$7)^AK$1)),((INT(AK$1/$K10)-INT((AK$1-1)/$K10))*($R10*(1-$E10)+$Q10*(1-$F10))*((1+'Inputs &amp; Summary'!$D$7)^AK$1))),((_xlfn.WEIBULL.DIST(AK$1,$L10,$K10,FALSE)*($R10*(1-$E10)+$Q10*(1-$F10))*((1+'Inputs &amp; Summary'!$D$7)^AK$1))))))</f>
        <v>1.1225547569261696</v>
      </c>
      <c r="AL10" s="248">
        <f>$D10*IF(AL$1&gt;'Inputs &amp; Summary'!$D$5,0,IF(AL$1&gt;VLOOKUP($G10,Lists!$J$17:$K$21,2),IF($M10=Lists!$H$3,IF($K10&lt;1,(($S10/$K10)*((1+'Inputs &amp; Summary'!$D$7)^AL$1)),((INT(AL$1/$K10)-INT((AL$1-1)/$K10))*$S10*((1+'Inputs &amp; Summary'!$D$7)^AL$1))),(_xlfn.WEIBULL.DIST(AL$1,$L10,$K10,FALSE)*$S10*((1+'Inputs &amp; Summary'!$D$7)^AL$1))),IF($M10=Lists!$H$3,IF($K10&lt;1,((($R10*(1-$E10)+$Q10*(1-$F10))/$K10)*((1+'Inputs &amp; Summary'!$D$7)^AL$1)),((INT(AL$1/$K10)-INT((AL$1-1)/$K10))*($R10*(1-$E10)+$Q10*(1-$F10))*((1+'Inputs &amp; Summary'!$D$7)^AL$1))),((_xlfn.WEIBULL.DIST(AL$1,$L10,$K10,FALSE)*($R10*(1-$E10)+$Q10*(1-$F10))*((1+'Inputs &amp; Summary'!$D$7)^AL$1))))))</f>
        <v>1.1001095304313644</v>
      </c>
      <c r="AM10" s="248">
        <f>$D10*IF(AM$1&gt;'Inputs &amp; Summary'!$D$5,0,IF(AM$1&gt;VLOOKUP($G10,Lists!$J$17:$K$21,2),IF($M10=Lists!$H$3,IF($K10&lt;1,(($S10/$K10)*((1+'Inputs &amp; Summary'!$D$7)^AM$1)),((INT(AM$1/$K10)-INT((AM$1-1)/$K10))*$S10*((1+'Inputs &amp; Summary'!$D$7)^AM$1))),(_xlfn.WEIBULL.DIST(AM$1,$L10,$K10,FALSE)*$S10*((1+'Inputs &amp; Summary'!$D$7)^AM$1))),IF($M10=Lists!$H$3,IF($K10&lt;1,((($R10*(1-$E10)+$Q10*(1-$F10))/$K10)*((1+'Inputs &amp; Summary'!$D$7)^AM$1)),((INT(AM$1/$K10)-INT((AM$1-1)/$K10))*($R10*(1-$E10)+$Q10*(1-$F10))*((1+'Inputs &amp; Summary'!$D$7)^AM$1))),((_xlfn.WEIBULL.DIST(AM$1,$L10,$K10,FALSE)*($R10*(1-$E10)+$Q10*(1-$F10))*((1+'Inputs &amp; Summary'!$D$7)^AM$1))))))</f>
        <v>1.0781130911242613</v>
      </c>
      <c r="AN10" s="248">
        <f>$D10*IF(AN$1&gt;'Inputs &amp; Summary'!$D$5,0,IF(AN$1&gt;VLOOKUP($G10,Lists!$J$17:$K$21,2),IF($M10=Lists!$H$3,IF($K10&lt;1,(($S10/$K10)*((1+'Inputs &amp; Summary'!$D$7)^AN$1)),((INT(AN$1/$K10)-INT((AN$1-1)/$K10))*$S10*((1+'Inputs &amp; Summary'!$D$7)^AN$1))),(_xlfn.WEIBULL.DIST(AN$1,$L10,$K10,FALSE)*$S10*((1+'Inputs &amp; Summary'!$D$7)^AN$1))),IF($M10=Lists!$H$3,IF($K10&lt;1,((($R10*(1-$E10)+$Q10*(1-$F10))/$K10)*((1+'Inputs &amp; Summary'!$D$7)^AN$1)),((INT(AN$1/$K10)-INT((AN$1-1)/$K10))*($R10*(1-$E10)+$Q10*(1-$F10))*((1+'Inputs &amp; Summary'!$D$7)^AN$1))),((_xlfn.WEIBULL.DIST(AN$1,$L10,$K10,FALSE)*($R10*(1-$E10)+$Q10*(1-$F10))*((1+'Inputs &amp; Summary'!$D$7)^AN$1))))))</f>
        <v>1.0565564656073378</v>
      </c>
      <c r="AO10" s="248">
        <f>$D10*IF(AO$1&gt;'Inputs &amp; Summary'!$D$5,0,IF(AO$1&gt;VLOOKUP($G10,Lists!$J$17:$K$21,2),IF($M10=Lists!$H$3,IF($K10&lt;1,(($S10/$K10)*((1+'Inputs &amp; Summary'!$D$7)^AO$1)),((INT(AO$1/$K10)-INT((AO$1-1)/$K10))*$S10*((1+'Inputs &amp; Summary'!$D$7)^AO$1))),(_xlfn.WEIBULL.DIST(AO$1,$L10,$K10,FALSE)*$S10*((1+'Inputs &amp; Summary'!$D$7)^AO$1))),IF($M10=Lists!$H$3,IF($K10&lt;1,((($R10*(1-$E10)+$Q10*(1-$F10))/$K10)*((1+'Inputs &amp; Summary'!$D$7)^AO$1)),((INT(AO$1/$K10)-INT((AO$1-1)/$K10))*($R10*(1-$E10)+$Q10*(1-$F10))*((1+'Inputs &amp; Summary'!$D$7)^AO$1))),((_xlfn.WEIBULL.DIST(AO$1,$L10,$K10,FALSE)*($R10*(1-$E10)+$Q10*(1-$F10))*((1+'Inputs &amp; Summary'!$D$7)^AO$1))))))</f>
        <v>1.0354308599041078</v>
      </c>
      <c r="AP10" s="248">
        <f>$D10*IF(AP$1&gt;'Inputs &amp; Summary'!$D$5,0,IF(AP$1&gt;VLOOKUP($G10,Lists!$J$17:$K$21,2),IF($M10=Lists!$H$3,IF($K10&lt;1,(($S10/$K10)*((1+'Inputs &amp; Summary'!$D$7)^AP$1)),((INT(AP$1/$K10)-INT((AP$1-1)/$K10))*$S10*((1+'Inputs &amp; Summary'!$D$7)^AP$1))),(_xlfn.WEIBULL.DIST(AP$1,$L10,$K10,FALSE)*$S10*((1+'Inputs &amp; Summary'!$D$7)^AP$1))),IF($M10=Lists!$H$3,IF($K10&lt;1,((($R10*(1-$E10)+$Q10*(1-$F10))/$K10)*((1+'Inputs &amp; Summary'!$D$7)^AP$1)),((INT(AP$1/$K10)-INT((AP$1-1)/$K10))*($R10*(1-$E10)+$Q10*(1-$F10))*((1+'Inputs &amp; Summary'!$D$7)^AP$1))),((_xlfn.WEIBULL.DIST(AP$1,$L10,$K10,FALSE)*($R10*(1-$E10)+$Q10*(1-$F10))*((1+'Inputs &amp; Summary'!$D$7)^AP$1))))))</f>
        <v>1.0147276558716412</v>
      </c>
      <c r="AQ10" s="248">
        <f>$D10*IF(AQ$1&gt;'Inputs &amp; Summary'!$D$5,0,IF(AQ$1&gt;VLOOKUP($G10,Lists!$J$17:$K$21,2),IF($M10=Lists!$H$3,IF($K10&lt;1,(($S10/$K10)*((1+'Inputs &amp; Summary'!$D$7)^AQ$1)),((INT(AQ$1/$K10)-INT((AQ$1-1)/$K10))*$S10*((1+'Inputs &amp; Summary'!$D$7)^AQ$1))),(_xlfn.WEIBULL.DIST(AQ$1,$L10,$K10,FALSE)*$S10*((1+'Inputs &amp; Summary'!$D$7)^AQ$1))),IF($M10=Lists!$H$3,IF($K10&lt;1,((($R10*(1-$E10)+$Q10*(1-$F10))/$K10)*((1+'Inputs &amp; Summary'!$D$7)^AQ$1)),((INT(AQ$1/$K10)-INT((AQ$1-1)/$K10))*($R10*(1-$E10)+$Q10*(1-$F10))*((1+'Inputs &amp; Summary'!$D$7)^AQ$1))),((_xlfn.WEIBULL.DIST(AQ$1,$L10,$K10,FALSE)*($R10*(1-$E10)+$Q10*(1-$F10))*((1+'Inputs &amp; Summary'!$D$7)^AQ$1))))))</f>
        <v>0.99443840768481073</v>
      </c>
      <c r="AR10" s="248">
        <f>$D10*IF(AR$1&gt;'Inputs &amp; Summary'!$D$5,0,IF(AR$1&gt;VLOOKUP($G10,Lists!$J$17:$K$21,2),IF($M10=Lists!$H$3,IF($K10&lt;1,(($S10/$K10)*((1+'Inputs &amp; Summary'!$D$7)^AR$1)),((INT(AR$1/$K10)-INT((AR$1-1)/$K10))*$S10*((1+'Inputs &amp; Summary'!$D$7)^AR$1))),(_xlfn.WEIBULL.DIST(AR$1,$L10,$K10,FALSE)*$S10*((1+'Inputs &amp; Summary'!$D$7)^AR$1))),IF($M10=Lists!$H$3,IF($K10&lt;1,((($R10*(1-$E10)+$Q10*(1-$F10))/$K10)*((1+'Inputs &amp; Summary'!$D$7)^AR$1)),((INT(AR$1/$K10)-INT((AR$1-1)/$K10))*($R10*(1-$E10)+$Q10*(1-$F10))*((1+'Inputs &amp; Summary'!$D$7)^AR$1))),((_xlfn.WEIBULL.DIST(AR$1,$L10,$K10,FALSE)*($R10*(1-$E10)+$Q10*(1-$F10))*((1+'Inputs &amp; Summary'!$D$7)^AR$1))))))</f>
        <v>0.97455483839083912</v>
      </c>
      <c r="AS10" s="248">
        <f>$D10*IF(AS$1&gt;'Inputs &amp; Summary'!$D$5,0,IF(AS$1&gt;VLOOKUP($G10,Lists!$J$17:$K$21,2),IF($M10=Lists!$H$3,IF($K10&lt;1,(($S10/$K10)*((1+'Inputs &amp; Summary'!$D$7)^AS$1)),((INT(AS$1/$K10)-INT((AS$1-1)/$K10))*$S10*((1+'Inputs &amp; Summary'!$D$7)^AS$1))),(_xlfn.WEIBULL.DIST(AS$1,$L10,$K10,FALSE)*$S10*((1+'Inputs &amp; Summary'!$D$7)^AS$1))),IF($M10=Lists!$H$3,IF($K10&lt;1,((($R10*(1-$E10)+$Q10*(1-$F10))/$K10)*((1+'Inputs &amp; Summary'!$D$7)^AS$1)),((INT(AS$1/$K10)-INT((AS$1-1)/$K10))*($R10*(1-$E10)+$Q10*(1-$F10))*((1+'Inputs &amp; Summary'!$D$7)^AS$1))),((_xlfn.WEIBULL.DIST(AS$1,$L10,$K10,FALSE)*($R10*(1-$E10)+$Q10*(1-$F10))*((1+'Inputs &amp; Summary'!$D$7)^AS$1))))))</f>
        <v>0</v>
      </c>
      <c r="AT10" s="248">
        <f>$D10*IF(AT$1&gt;'Inputs &amp; Summary'!$D$5,0,IF(AT$1&gt;VLOOKUP($G10,Lists!$J$17:$K$21,2),IF($M10=Lists!$H$3,IF($K10&lt;1,(($S10/$K10)*((1+'Inputs &amp; Summary'!$D$7)^AT$1)),((INT(AT$1/$K10)-INT((AT$1-1)/$K10))*$S10*((1+'Inputs &amp; Summary'!$D$7)^AT$1))),(_xlfn.WEIBULL.DIST(AT$1,$L10,$K10,FALSE)*$S10*((1+'Inputs &amp; Summary'!$D$7)^AT$1))),IF($M10=Lists!$H$3,IF($K10&lt;1,((($R10*(1-$E10)+$Q10*(1-$F10))/$K10)*((1+'Inputs &amp; Summary'!$D$7)^AT$1)),((INT(AT$1/$K10)-INT((AT$1-1)/$K10))*($R10*(1-$E10)+$Q10*(1-$F10))*((1+'Inputs &amp; Summary'!$D$7)^AT$1))),((_xlfn.WEIBULL.DIST(AT$1,$L10,$K10,FALSE)*($R10*(1-$E10)+$Q10*(1-$F10))*((1+'Inputs &amp; Summary'!$D$7)^AT$1))))))</f>
        <v>0</v>
      </c>
      <c r="AU10" s="248">
        <f>$D10*IF(AU$1&gt;'Inputs &amp; Summary'!$D$5,0,IF(AU$1&gt;VLOOKUP($G10,Lists!$J$17:$K$21,2),IF($M10=Lists!$H$3,IF($K10&lt;1,(($S10/$K10)*((1+'Inputs &amp; Summary'!$D$7)^AU$1)),((INT(AU$1/$K10)-INT((AU$1-1)/$K10))*$S10*((1+'Inputs &amp; Summary'!$D$7)^AU$1))),(_xlfn.WEIBULL.DIST(AU$1,$L10,$K10,FALSE)*$S10*((1+'Inputs &amp; Summary'!$D$7)^AU$1))),IF($M10=Lists!$H$3,IF($K10&lt;1,((($R10*(1-$E10)+$Q10*(1-$F10))/$K10)*((1+'Inputs &amp; Summary'!$D$7)^AU$1)),((INT(AU$1/$K10)-INT((AU$1-1)/$K10))*($R10*(1-$E10)+$Q10*(1-$F10))*((1+'Inputs &amp; Summary'!$D$7)^AU$1))),((_xlfn.WEIBULL.DIST(AU$1,$L10,$K10,FALSE)*($R10*(1-$E10)+$Q10*(1-$F10))*((1+'Inputs &amp; Summary'!$D$7)^AU$1))))))</f>
        <v>0</v>
      </c>
      <c r="AV10" s="248">
        <f>$D10*IF(AV$1&gt;'Inputs &amp; Summary'!$D$5,0,IF(AV$1&gt;VLOOKUP($G10,Lists!$J$17:$K$21,2),IF($M10=Lists!$H$3,IF($K10&lt;1,(($S10/$K10)*((1+'Inputs &amp; Summary'!$D$7)^AV$1)),((INT(AV$1/$K10)-INT((AV$1-1)/$K10))*$S10*((1+'Inputs &amp; Summary'!$D$7)^AV$1))),(_xlfn.WEIBULL.DIST(AV$1,$L10,$K10,FALSE)*$S10*((1+'Inputs &amp; Summary'!$D$7)^AV$1))),IF($M10=Lists!$H$3,IF($K10&lt;1,((($R10*(1-$E10)+$Q10*(1-$F10))/$K10)*((1+'Inputs &amp; Summary'!$D$7)^AV$1)),((INT(AV$1/$K10)-INT((AV$1-1)/$K10))*($R10*(1-$E10)+$Q10*(1-$F10))*((1+'Inputs &amp; Summary'!$D$7)^AV$1))),((_xlfn.WEIBULL.DIST(AV$1,$L10,$K10,FALSE)*($R10*(1-$E10)+$Q10*(1-$F10))*((1+'Inputs &amp; Summary'!$D$7)^AV$1))))))</f>
        <v>0</v>
      </c>
      <c r="AW10" s="248">
        <f>$D10*IF(AW$1&gt;'Inputs &amp; Summary'!$D$5,0,IF(AW$1&gt;VLOOKUP($G10,Lists!$J$17:$K$21,2),IF($M10=Lists!$H$3,IF($K10&lt;1,(($S10/$K10)*((1+'Inputs &amp; Summary'!$D$7)^AW$1)),((INT(AW$1/$K10)-INT((AW$1-1)/$K10))*$S10*((1+'Inputs &amp; Summary'!$D$7)^AW$1))),(_xlfn.WEIBULL.DIST(AW$1,$L10,$K10,FALSE)*$S10*((1+'Inputs &amp; Summary'!$D$7)^AW$1))),IF($M10=Lists!$H$3,IF($K10&lt;1,((($R10*(1-$E10)+$Q10*(1-$F10))/$K10)*((1+'Inputs &amp; Summary'!$D$7)^AW$1)),((INT(AW$1/$K10)-INT((AW$1-1)/$K10))*($R10*(1-$E10)+$Q10*(1-$F10))*((1+'Inputs &amp; Summary'!$D$7)^AW$1))),((_xlfn.WEIBULL.DIST(AW$1,$L10,$K10,FALSE)*($R10*(1-$E10)+$Q10*(1-$F10))*((1+'Inputs &amp; Summary'!$D$7)^AW$1))))))</f>
        <v>0</v>
      </c>
      <c r="AX10" s="248">
        <f>$D10*IF(AX$1&gt;'Inputs &amp; Summary'!$D$5,0,IF(AX$1&gt;VLOOKUP($G10,Lists!$J$17:$K$21,2),IF($M10=Lists!$H$3,IF($K10&lt;1,(($S10/$K10)*((1+'Inputs &amp; Summary'!$D$7)^AX$1)),((INT(AX$1/$K10)-INT((AX$1-1)/$K10))*$S10*((1+'Inputs &amp; Summary'!$D$7)^AX$1))),(_xlfn.WEIBULL.DIST(AX$1,$L10,$K10,FALSE)*$S10*((1+'Inputs &amp; Summary'!$D$7)^AX$1))),IF($M10=Lists!$H$3,IF($K10&lt;1,((($R10*(1-$E10)+$Q10*(1-$F10))/$K10)*((1+'Inputs &amp; Summary'!$D$7)^AX$1)),((INT(AX$1/$K10)-INT((AX$1-1)/$K10))*($R10*(1-$E10)+$Q10*(1-$F10))*((1+'Inputs &amp; Summary'!$D$7)^AX$1))),((_xlfn.WEIBULL.DIST(AX$1,$L10,$K10,FALSE)*($R10*(1-$E10)+$Q10*(1-$F10))*((1+'Inputs &amp; Summary'!$D$7)^AX$1))))))</f>
        <v>0</v>
      </c>
      <c r="AY10" s="248">
        <f>$D10*IF(AY$1&gt;'Inputs &amp; Summary'!$D$5,0,IF(AY$1&gt;VLOOKUP($G10,Lists!$J$17:$K$21,2),IF($M10=Lists!$H$3,IF($K10&lt;1,(($S10/$K10)*((1+'Inputs &amp; Summary'!$D$7)^AY$1)),((INT(AY$1/$K10)-INT((AY$1-1)/$K10))*$S10*((1+'Inputs &amp; Summary'!$D$7)^AY$1))),(_xlfn.WEIBULL.DIST(AY$1,$L10,$K10,FALSE)*$S10*((1+'Inputs &amp; Summary'!$D$7)^AY$1))),IF($M10=Lists!$H$3,IF($K10&lt;1,((($R10*(1-$E10)+$Q10*(1-$F10))/$K10)*((1+'Inputs &amp; Summary'!$D$7)^AY$1)),((INT(AY$1/$K10)-INT((AY$1-1)/$K10))*($R10*(1-$E10)+$Q10*(1-$F10))*((1+'Inputs &amp; Summary'!$D$7)^AY$1))),((_xlfn.WEIBULL.DIST(AY$1,$L10,$K10,FALSE)*($R10*(1-$E10)+$Q10*(1-$F10))*((1+'Inputs &amp; Summary'!$D$7)^AY$1))))))</f>
        <v>0</v>
      </c>
      <c r="AZ10" s="248">
        <f>$D10*IF(AZ$1&gt;'Inputs &amp; Summary'!$D$5,0,IF(AZ$1&gt;VLOOKUP($G10,Lists!$J$17:$K$21,2),IF($M10=Lists!$H$3,IF($K10&lt;1,(($S10/$K10)*((1+'Inputs &amp; Summary'!$D$7)^AZ$1)),((INT(AZ$1/$K10)-INT((AZ$1-1)/$K10))*$S10*((1+'Inputs &amp; Summary'!$D$7)^AZ$1))),(_xlfn.WEIBULL.DIST(AZ$1,$L10,$K10,FALSE)*$S10*((1+'Inputs &amp; Summary'!$D$7)^AZ$1))),IF($M10=Lists!$H$3,IF($K10&lt;1,((($R10*(1-$E10)+$Q10*(1-$F10))/$K10)*((1+'Inputs &amp; Summary'!$D$7)^AZ$1)),((INT(AZ$1/$K10)-INT((AZ$1-1)/$K10))*($R10*(1-$E10)+$Q10*(1-$F10))*((1+'Inputs &amp; Summary'!$D$7)^AZ$1))),((_xlfn.WEIBULL.DIST(AZ$1,$L10,$K10,FALSE)*($R10*(1-$E10)+$Q10*(1-$F10))*((1+'Inputs &amp; Summary'!$D$7)^AZ$1))))))</f>
        <v>0</v>
      </c>
      <c r="BA10" s="248">
        <f>$D10*IF(BA$1&gt;'Inputs &amp; Summary'!$D$5,0,IF(BA$1&gt;VLOOKUP($G10,Lists!$J$17:$K$21,2),IF($M10=Lists!$H$3,IF($K10&lt;1,(($S10/$K10)*((1+'Inputs &amp; Summary'!$D$7)^BA$1)),((INT(BA$1/$K10)-INT((BA$1-1)/$K10))*$S10*((1+'Inputs &amp; Summary'!$D$7)^BA$1))),(_xlfn.WEIBULL.DIST(BA$1,$L10,$K10,FALSE)*$S10*((1+'Inputs &amp; Summary'!$D$7)^BA$1))),IF($M10=Lists!$H$3,IF($K10&lt;1,((($R10*(1-$E10)+$Q10*(1-$F10))/$K10)*((1+'Inputs &amp; Summary'!$D$7)^BA$1)),((INT(BA$1/$K10)-INT((BA$1-1)/$K10))*($R10*(1-$E10)+$Q10*(1-$F10))*((1+'Inputs &amp; Summary'!$D$7)^BA$1))),((_xlfn.WEIBULL.DIST(BA$1,$L10,$K10,FALSE)*($R10*(1-$E10)+$Q10*(1-$F10))*((1+'Inputs &amp; Summary'!$D$7)^BA$1))))))</f>
        <v>0</v>
      </c>
      <c r="BB10" s="248">
        <f>$D10*IF(BB$1&gt;'Inputs &amp; Summary'!$D$5,0,IF(BB$1&gt;VLOOKUP($G10,Lists!$J$17:$K$21,2),IF($M10=Lists!$H$3,IF($K10&lt;1,(($S10/$K10)*((1+'Inputs &amp; Summary'!$D$7)^BB$1)),((INT(BB$1/$K10)-INT((BB$1-1)/$K10))*$S10*((1+'Inputs &amp; Summary'!$D$7)^BB$1))),(_xlfn.WEIBULL.DIST(BB$1,$L10,$K10,FALSE)*$S10*((1+'Inputs &amp; Summary'!$D$7)^BB$1))),IF($M10=Lists!$H$3,IF($K10&lt;1,((($R10*(1-$E10)+$Q10*(1-$F10))/$K10)*((1+'Inputs &amp; Summary'!$D$7)^BB$1)),((INT(BB$1/$K10)-INT((BB$1-1)/$K10))*($R10*(1-$E10)+$Q10*(1-$F10))*((1+'Inputs &amp; Summary'!$D$7)^BB$1))),((_xlfn.WEIBULL.DIST(BB$1,$L10,$K10,FALSE)*($R10*(1-$E10)+$Q10*(1-$F10))*((1+'Inputs &amp; Summary'!$D$7)^BB$1))))))</f>
        <v>0</v>
      </c>
      <c r="BC10" s="248">
        <f>$D10*IF(BC$1&gt;'Inputs &amp; Summary'!$D$5,0,IF(BC$1&gt;VLOOKUP($G10,Lists!$J$17:$K$21,2),IF($M10=Lists!$H$3,IF($K10&lt;1,(($S10/$K10)*((1+'Inputs &amp; Summary'!$D$7)^BC$1)),((INT(BC$1/$K10)-INT((BC$1-1)/$K10))*$S10*((1+'Inputs &amp; Summary'!$D$7)^BC$1))),(_xlfn.WEIBULL.DIST(BC$1,$L10,$K10,FALSE)*$S10*((1+'Inputs &amp; Summary'!$D$7)^BC$1))),IF($M10=Lists!$H$3,IF($K10&lt;1,((($R10*(1-$E10)+$Q10*(1-$F10))/$K10)*((1+'Inputs &amp; Summary'!$D$7)^BC$1)),((INT(BC$1/$K10)-INT((BC$1-1)/$K10))*($R10*(1-$E10)+$Q10*(1-$F10))*((1+'Inputs &amp; Summary'!$D$7)^BC$1))),((_xlfn.WEIBULL.DIST(BC$1,$L10,$K10,FALSE)*($R10*(1-$E10)+$Q10*(1-$F10))*((1+'Inputs &amp; Summary'!$D$7)^BC$1))))))</f>
        <v>0</v>
      </c>
      <c r="BD10" s="248">
        <f>$D10*IF(BD$1&gt;'Inputs &amp; Summary'!$D$5,0,IF(BD$1&gt;VLOOKUP($G10,Lists!$J$17:$K$21,2),IF($M10=Lists!$H$3,IF($K10&lt;1,(($S10/$K10)*((1+'Inputs &amp; Summary'!$D$7)^BD$1)),((INT(BD$1/$K10)-INT((BD$1-1)/$K10))*$S10*((1+'Inputs &amp; Summary'!$D$7)^BD$1))),(_xlfn.WEIBULL.DIST(BD$1,$L10,$K10,FALSE)*$S10*((1+'Inputs &amp; Summary'!$D$7)^BD$1))),IF($M10=Lists!$H$3,IF($K10&lt;1,((($R10*(1-$E10)+$Q10*(1-$F10))/$K10)*((1+'Inputs &amp; Summary'!$D$7)^BD$1)),((INT(BD$1/$K10)-INT((BD$1-1)/$K10))*($R10*(1-$E10)+$Q10*(1-$F10))*((1+'Inputs &amp; Summary'!$D$7)^BD$1))),((_xlfn.WEIBULL.DIST(BD$1,$L10,$K10,FALSE)*($R10*(1-$E10)+$Q10*(1-$F10))*((1+'Inputs &amp; Summary'!$D$7)^BD$1))))))</f>
        <v>0</v>
      </c>
      <c r="BE10" s="248">
        <f>$D10*IF(BE$1&gt;'Inputs &amp; Summary'!$D$5,0,IF(BE$1&gt;VLOOKUP($G10,Lists!$J$17:$K$21,2),IF($M10=Lists!$H$3,IF($K10&lt;1,(($S10/$K10)*((1+'Inputs &amp; Summary'!$D$7)^BE$1)),((INT(BE$1/$K10)-INT((BE$1-1)/$K10))*$S10*((1+'Inputs &amp; Summary'!$D$7)^BE$1))),(_xlfn.WEIBULL.DIST(BE$1,$L10,$K10,FALSE)*$S10*((1+'Inputs &amp; Summary'!$D$7)^BE$1))),IF($M10=Lists!$H$3,IF($K10&lt;1,((($R10*(1-$E10)+$Q10*(1-$F10))/$K10)*((1+'Inputs &amp; Summary'!$D$7)^BE$1)),((INT(BE$1/$K10)-INT((BE$1-1)/$K10))*($R10*(1-$E10)+$Q10*(1-$F10))*((1+'Inputs &amp; Summary'!$D$7)^BE$1))),((_xlfn.WEIBULL.DIST(BE$1,$L10,$K10,FALSE)*($R10*(1-$E10)+$Q10*(1-$F10))*((1+'Inputs &amp; Summary'!$D$7)^BE$1))))))</f>
        <v>0</v>
      </c>
      <c r="BF10" s="248">
        <f>$D10*IF(BF$1&gt;'Inputs &amp; Summary'!$D$5,0,IF(BF$1&gt;VLOOKUP($G10,Lists!$J$17:$K$21,2),IF($M10=Lists!$H$3,IF($K10&lt;1,(($S10/$K10)*((1+'Inputs &amp; Summary'!$D$7)^BF$1)),((INT(BF$1/$K10)-INT((BF$1-1)/$K10))*$S10*((1+'Inputs &amp; Summary'!$D$7)^BF$1))),(_xlfn.WEIBULL.DIST(BF$1,$L10,$K10,FALSE)*$S10*((1+'Inputs &amp; Summary'!$D$7)^BF$1))),IF($M10=Lists!$H$3,IF($K10&lt;1,((($R10*(1-$E10)+$Q10*(1-$F10))/$K10)*((1+'Inputs &amp; Summary'!$D$7)^BF$1)),((INT(BF$1/$K10)-INT((BF$1-1)/$K10))*($R10*(1-$E10)+$Q10*(1-$F10))*((1+'Inputs &amp; Summary'!$D$7)^BF$1))),((_xlfn.WEIBULL.DIST(BF$1,$L10,$K10,FALSE)*($R10*(1-$E10)+$Q10*(1-$F10))*((1+'Inputs &amp; Summary'!$D$7)^BF$1))))))</f>
        <v>0</v>
      </c>
      <c r="BG10" s="248">
        <f>$D10*IF(BG$1&gt;'Inputs &amp; Summary'!$D$5,0,IF(BG$1&gt;VLOOKUP($G10,Lists!$J$17:$K$21,2),IF($M10=Lists!$H$3,IF($K10&lt;1,(($S10/$K10)*((1+'Inputs &amp; Summary'!$D$7)^BG$1)),((INT(BG$1/$K10)-INT((BG$1-1)/$K10))*$S10*((1+'Inputs &amp; Summary'!$D$7)^BG$1))),(_xlfn.WEIBULL.DIST(BG$1,$L10,$K10,FALSE)*$S10*((1+'Inputs &amp; Summary'!$D$7)^BG$1))),IF($M10=Lists!$H$3,IF($K10&lt;1,((($R10*(1-$E10)+$Q10*(1-$F10))/$K10)*((1+'Inputs &amp; Summary'!$D$7)^BG$1)),((INT(BG$1/$K10)-INT((BG$1-1)/$K10))*($R10*(1-$E10)+$Q10*(1-$F10))*((1+'Inputs &amp; Summary'!$D$7)^BG$1))),((_xlfn.WEIBULL.DIST(BG$1,$L10,$K10,FALSE)*($R10*(1-$E10)+$Q10*(1-$F10))*((1+'Inputs &amp; Summary'!$D$7)^BG$1))))))</f>
        <v>0</v>
      </c>
      <c r="BH10" s="248">
        <f>$D10*IF(BH$1&gt;'Inputs &amp; Summary'!$D$5,0,IF(BH$1&gt;VLOOKUP($G10,Lists!$J$17:$K$21,2),IF($M10=Lists!$H$3,IF($K10&lt;1,(($S10/$K10)*((1+'Inputs &amp; Summary'!$D$7)^BH$1)),((INT(BH$1/$K10)-INT((BH$1-1)/$K10))*$S10*((1+'Inputs &amp; Summary'!$D$7)^BH$1))),(_xlfn.WEIBULL.DIST(BH$1,$L10,$K10,FALSE)*$S10*((1+'Inputs &amp; Summary'!$D$7)^BH$1))),IF($M10=Lists!$H$3,IF($K10&lt;1,((($R10*(1-$E10)+$Q10*(1-$F10))/$K10)*((1+'Inputs &amp; Summary'!$D$7)^BH$1)),((INT(BH$1/$K10)-INT((BH$1-1)/$K10))*($R10*(1-$E10)+$Q10*(1-$F10))*((1+'Inputs &amp; Summary'!$D$7)^BH$1))),((_xlfn.WEIBULL.DIST(BH$1,$L10,$K10,FALSE)*($R10*(1-$E10)+$Q10*(1-$F10))*((1+'Inputs &amp; Summary'!$D$7)^BH$1))))))</f>
        <v>0</v>
      </c>
      <c r="BI10" s="248">
        <f>$D10*IF(BI$1&gt;'Inputs &amp; Summary'!$D$5,0,IF(BI$1&gt;VLOOKUP($G10,Lists!$J$17:$K$21,2),IF($M10=Lists!$H$3,IF($K10&lt;1,(($S10/$K10)*((1+'Inputs &amp; Summary'!$D$7)^BI$1)),((INT(BI$1/$K10)-INT((BI$1-1)/$K10))*$S10*((1+'Inputs &amp; Summary'!$D$7)^BI$1))),(_xlfn.WEIBULL.DIST(BI$1,$L10,$K10,FALSE)*$S10*((1+'Inputs &amp; Summary'!$D$7)^BI$1))),IF($M10=Lists!$H$3,IF($K10&lt;1,((($R10*(1-$E10)+$Q10*(1-$F10))/$K10)*((1+'Inputs &amp; Summary'!$D$7)^BI$1)),((INT(BI$1/$K10)-INT((BI$1-1)/$K10))*($R10*(1-$E10)+$Q10*(1-$F10))*((1+'Inputs &amp; Summary'!$D$7)^BI$1))),((_xlfn.WEIBULL.DIST(BI$1,$L10,$K10,FALSE)*($R10*(1-$E10)+$Q10*(1-$F10))*((1+'Inputs &amp; Summary'!$D$7)^BI$1))))))</f>
        <v>0</v>
      </c>
      <c r="BJ10" s="248">
        <f>$D10*IF(BJ$1&gt;'Inputs &amp; Summary'!$D$5,0,IF(BJ$1&gt;VLOOKUP($G10,Lists!$J$17:$K$21,2),IF($M10=Lists!$H$3,IF($K10&lt;1,(($S10/$K10)*((1+'Inputs &amp; Summary'!$D$7)^BJ$1)),((INT(BJ$1/$K10)-INT((BJ$1-1)/$K10))*$S10*((1+'Inputs &amp; Summary'!$D$7)^BJ$1))),(_xlfn.WEIBULL.DIST(BJ$1,$L10,$K10,FALSE)*$S10*((1+'Inputs &amp; Summary'!$D$7)^BJ$1))),IF($M10=Lists!$H$3,IF($K10&lt;1,((($R10*(1-$E10)+$Q10*(1-$F10))/$K10)*((1+'Inputs &amp; Summary'!$D$7)^BJ$1)),((INT(BJ$1/$K10)-INT((BJ$1-1)/$K10))*($R10*(1-$E10)+$Q10*(1-$F10))*((1+'Inputs &amp; Summary'!$D$7)^BJ$1))),((_xlfn.WEIBULL.DIST(BJ$1,$L10,$K10,FALSE)*($R10*(1-$E10)+$Q10*(1-$F10))*((1+'Inputs &amp; Summary'!$D$7)^BJ$1))))))</f>
        <v>0</v>
      </c>
      <c r="BK10" s="248">
        <f>$D10*IF(BK$1&gt;'Inputs &amp; Summary'!$D$5,0,IF(BK$1&gt;VLOOKUP($G10,Lists!$J$17:$K$21,2),IF($M10=Lists!$H$3,IF($K10&lt;1,(($S10/$K10)*((1+'Inputs &amp; Summary'!$D$7)^BK$1)),((INT(BK$1/$K10)-INT((BK$1-1)/$K10))*$S10*((1+'Inputs &amp; Summary'!$D$7)^BK$1))),(_xlfn.WEIBULL.DIST(BK$1,$L10,$K10,FALSE)*$S10*((1+'Inputs &amp; Summary'!$D$7)^BK$1))),IF($M10=Lists!$H$3,IF($K10&lt;1,((($R10*(1-$E10)+$Q10*(1-$F10))/$K10)*((1+'Inputs &amp; Summary'!$D$7)^BK$1)),((INT(BK$1/$K10)-INT((BK$1-1)/$K10))*($R10*(1-$E10)+$Q10*(1-$F10))*((1+'Inputs &amp; Summary'!$D$7)^BK$1))),((_xlfn.WEIBULL.DIST(BK$1,$L10,$K10,FALSE)*($R10*(1-$E10)+$Q10*(1-$F10))*((1+'Inputs &amp; Summary'!$D$7)^BK$1))))))</f>
        <v>0</v>
      </c>
      <c r="BL10" s="248">
        <f>$D10*IF(BL$1&gt;'Inputs &amp; Summary'!$D$5,0,IF(BL$1&gt;VLOOKUP($G10,Lists!$J$17:$K$21,2),IF($M10=Lists!$H$3,IF($K10&lt;1,(($S10/$K10)*((1+'Inputs &amp; Summary'!$D$7)^BL$1)),((INT(BL$1/$K10)-INT((BL$1-1)/$K10))*$S10*((1+'Inputs &amp; Summary'!$D$7)^BL$1))),(_xlfn.WEIBULL.DIST(BL$1,$L10,$K10,FALSE)*$S10*((1+'Inputs &amp; Summary'!$D$7)^BL$1))),IF($M10=Lists!$H$3,IF($K10&lt;1,((($R10*(1-$E10)+$Q10*(1-$F10))/$K10)*((1+'Inputs &amp; Summary'!$D$7)^BL$1)),((INT(BL$1/$K10)-INT((BL$1-1)/$K10))*($R10*(1-$E10)+$Q10*(1-$F10))*((1+'Inputs &amp; Summary'!$D$7)^BL$1))),((_xlfn.WEIBULL.DIST(BL$1,$L10,$K10,FALSE)*($R10*(1-$E10)+$Q10*(1-$F10))*((1+'Inputs &amp; Summary'!$D$7)^BL$1))))))</f>
        <v>0</v>
      </c>
    </row>
    <row r="11" spans="1:64" x14ac:dyDescent="0.3">
      <c r="A11" s="236" t="s">
        <v>403</v>
      </c>
      <c r="B11" s="117" t="str">
        <f>IF('Inputs &amp; Summary'!$D$15=Lists!$E$3,INDEX('Residential Rooftop Details'!$A$30:$X$158,MATCH('Cash Flow'!$A11,'Residential Rooftop Details'!$A$30:$A$158,0),COLUMN(B$1)),IF('Inputs &amp; Summary'!$D$15=Lists!$E$4,INDEX('Commercial Rooftop Details'!$A$30:$V$158,MATCH('Cash Flow'!$A11,'Commercial Rooftop Details'!$A$30:$A$158,0),COLUMN(B$1)),INDEX('Ground-Mount Details'!$A$30:$V$158,MATCH('Cash Flow'!$A11,'Ground-Mount Details'!$A$30:$A$158,0),COLUMN(B$1))))</f>
        <v>Corrective</v>
      </c>
      <c r="C11" s="117" t="str">
        <f>IF('Inputs &amp; Summary'!$D$15=Lists!$E$3,INDEX('Residential Rooftop Details'!$A$30:$X$158,MATCH('Cash Flow'!$A11,'Residential Rooftop Details'!$A$30:$A$158,0),COLUMN(C$1)),IF('Inputs &amp; Summary'!$D$15=Lists!$E$4,INDEX('Commercial Rooftop Details'!$A$30:$V$158,MATCH('Cash Flow'!$A11,'Commercial Rooftop Details'!$A$30:$A$158,0),COLUMN(C$1)),INDEX('Ground-Mount Details'!$A$30:$V$158,MATCH('Cash Flow'!$A11,'Ground-Mount Details'!$A$30:$A$158,0),COLUMN(C$1))))</f>
        <v>Inverter</v>
      </c>
      <c r="D11" s="117">
        <f>IF('Inputs &amp; Summary'!$D$15=Lists!$E$3,INDEX('Residential Rooftop Details'!$A$30:$X$158,MATCH('Cash Flow'!$A11,'Residential Rooftop Details'!$A$30:$A$158,0),COLUMN(D$1)),IF('Inputs &amp; Summary'!$D$15=Lists!$E$4,INDEX('Commercial Rooftop Details'!$A$30:$V$158,MATCH('Cash Flow'!$A11,'Commercial Rooftop Details'!$A$30:$A$158,0),COLUMN(D$1)),INDEX('Ground-Mount Details'!$A$30:$V$158,MATCH('Cash Flow'!$A11,'Ground-Mount Details'!$A$30:$A$158,0),COLUMN(D$1))))</f>
        <v>1</v>
      </c>
      <c r="E11" s="117">
        <f>IF('Inputs &amp; Summary'!$D$15=Lists!$E$3,INDEX('Residential Rooftop Details'!$A$30:$X$158,MATCH('Cash Flow'!$A11,'Residential Rooftop Details'!$A$30:$A$158,0),COLUMN(E$1)),IF('Inputs &amp; Summary'!$D$15=Lists!$E$4,INDEX('Commercial Rooftop Details'!$A$30:$V$158,MATCH('Cash Flow'!$A11,'Commercial Rooftop Details'!$A$30:$A$158,0),COLUMN(E$1)),INDEX('Ground-Mount Details'!$A$30:$V$158,MATCH('Cash Flow'!$A11,'Ground-Mount Details'!$A$30:$A$158,0),COLUMN(E$1))))</f>
        <v>1</v>
      </c>
      <c r="F11" s="117">
        <f>IF('Inputs &amp; Summary'!$D$15=Lists!$E$3,INDEX('Residential Rooftop Details'!$A$30:$X$158,MATCH('Cash Flow'!$A11,'Residential Rooftop Details'!$A$30:$A$158,0),COLUMN(F$1)),IF('Inputs &amp; Summary'!$D$15=Lists!$E$4,INDEX('Commercial Rooftop Details'!$A$30:$V$158,MATCH('Cash Flow'!$A11,'Commercial Rooftop Details'!$A$30:$A$158,0),COLUMN(F$1)),INDEX('Ground-Mount Details'!$A$30:$V$158,MATCH('Cash Flow'!$A11,'Ground-Mount Details'!$A$30:$A$158,0),COLUMN(F$1))))</f>
        <v>1</v>
      </c>
      <c r="G11" s="237" t="str">
        <f>IF('Inputs &amp; Summary'!$D$15=Lists!$E$3,INDEX('Residential Rooftop Details'!$A$30:$X$158,MATCH('Cash Flow'!$A11,'Residential Rooftop Details'!$A$30:$A$158,0),COLUMN(G$1)),IF('Inputs &amp; Summary'!$D$15=Lists!$E$4,INDEX('Commercial Rooftop Details'!$A$30:$V$158,MATCH('Cash Flow'!$A11,'Commercial Rooftop Details'!$A$30:$A$158,0),COLUMN(G$1)),INDEX('Ground-Mount Details'!$A$30:$V$158,MATCH('Cash Flow'!$A11,'Ground-Mount Details'!$A$30:$A$158,0),COLUMN(G$1))))</f>
        <v>Inverter</v>
      </c>
      <c r="H11" s="237" t="str">
        <f>IF('Inputs &amp; Summary'!$D$15=Lists!$E$3,INDEX('Residential Rooftop Details'!$A$30:$X$158,MATCH('Cash Flow'!$A11,'Residential Rooftop Details'!$A$30:$A$158,0),COLUMN(H$1)),IF('Inputs &amp; Summary'!$D$15=Lists!$E$4,INDEX('Commercial Rooftop Details'!$A$30:$V$158,MATCH('Cash Flow'!$A11,'Commercial Rooftop Details'!$A$30:$A$158,0),COLUMN(H$1)),INDEX('Ground-Mount Details'!$A$30:$V$158,MATCH('Cash Flow'!$A11,'Ground-Mount Details'!$A$30:$A$158,0),COLUMN(H$1))))</f>
        <v>Inverter</v>
      </c>
      <c r="I11" s="237" t="str">
        <f>IF('Inputs &amp; Summary'!$D$15=Lists!$E$3,INDEX('Residential Rooftop Details'!$A$30:$X$158,MATCH('Cash Flow'!$A11,'Residential Rooftop Details'!$A$30:$A$158,0),COLUMN(I$1)),IF('Inputs &amp; Summary'!$D$15=Lists!$E$4,INDEX('Commercial Rooftop Details'!$A$30:$V$158,MATCH('Cash Flow'!$A11,'Commercial Rooftop Details'!$A$30:$A$158,0),COLUMN(I$1)),INDEX('Ground-Mount Details'!$A$30:$V$158,MATCH('Cash Flow'!$A11,'Ground-Mount Details'!$A$30:$A$158,0),COLUMN(I$1))))</f>
        <v>Inverter specialist</v>
      </c>
      <c r="J11" s="238">
        <f>IF('Inputs &amp; Summary'!$D$15=Lists!$E$3,INDEX('Residential Rooftop Details'!$A$30:$X$158,MATCH('Cash Flow'!$A11,'Residential Rooftop Details'!$A$30:$A$158,0),COLUMN(J$1)),IF('Inputs &amp; Summary'!$D$15=Lists!$E$4,INDEX('Commercial Rooftop Details'!$A$30:$V$158,MATCH('Cash Flow'!$A11,'Commercial Rooftop Details'!$A$30:$A$158,0),COLUMN(J$1)),INDEX('Ground-Mount Details'!$A$30:$V$158,MATCH('Cash Flow'!$A11,'Ground-Mount Details'!$A$30:$A$158,0),COLUMN(J$1))))</f>
        <v>24.03846153846154</v>
      </c>
      <c r="K11" s="239">
        <f>IF('Inputs &amp; Summary'!$D$15=Lists!$E$3,INDEX('Residential Rooftop Details'!$A$30:$X$158,MATCH('Cash Flow'!$A11,'Residential Rooftop Details'!$A$30:$A$158,0),COLUMN(K$1)),IF('Inputs &amp; Summary'!$D$15=Lists!$E$4,INDEX('Commercial Rooftop Details'!$A$30:$V$158,MATCH('Cash Flow'!$A11,'Commercial Rooftop Details'!$A$30:$A$158,0),COLUMN(K$1)),INDEX('Ground-Mount Details'!$A$30:$V$158,MATCH('Cash Flow'!$A11,'Ground-Mount Details'!$A$30:$A$158,0),COLUMN(K$1))))</f>
        <v>10</v>
      </c>
      <c r="L11" s="239">
        <f>IF('Inputs &amp; Summary'!$D$15=Lists!$E$3,INDEX('Residential Rooftop Details'!$A$30:$X$158,MATCH('Cash Flow'!$A11,'Residential Rooftop Details'!$A$30:$A$158,0),COLUMN(L$1)),IF('Inputs &amp; Summary'!$D$15=Lists!$E$4,INDEX('Commercial Rooftop Details'!$A$30:$V$158,MATCH('Cash Flow'!$A11,'Commercial Rooftop Details'!$A$30:$A$158,0),COLUMN(L$1)),INDEX('Ground-Mount Details'!$A$30:$V$158,MATCH('Cash Flow'!$A11,'Ground-Mount Details'!$A$30:$A$158,0),COLUMN(L$1))))</f>
        <v>1</v>
      </c>
      <c r="M11" s="238" t="str">
        <f>IF('Inputs &amp; Summary'!$D$15=Lists!$E$3,INDEX('Residential Rooftop Details'!$A$30:$X$158,MATCH('Cash Flow'!$A11,'Residential Rooftop Details'!$A$30:$A$158,0),COLUMN(M$1)),IF('Inputs &amp; Summary'!$D$15=Lists!$E$4,INDEX('Commercial Rooftop Details'!$A$30:$V$158,MATCH('Cash Flow'!$A11,'Commercial Rooftop Details'!$A$30:$A$158,0),COLUMN(M$1)),INDEX('Ground-Mount Details'!$A$30:$V$158,MATCH('Cash Flow'!$A11,'Ground-Mount Details'!$A$30:$A$158,0),COLUMN(M$1))))</f>
        <v>Weibull</v>
      </c>
      <c r="N11" s="240">
        <f>IF('Inputs &amp; Summary'!$D$15=Lists!$E$3,INDEX('Residential Rooftop Details'!$A$30:$X$158,MATCH('Cash Flow'!$A11,'Residential Rooftop Details'!$A$30:$A$158,0),COLUMN(N$1)),IF('Inputs &amp; Summary'!$D$15=Lists!$E$4,INDEX('Commercial Rooftop Details'!$A$30:$V$158,MATCH('Cash Flow'!$A11,'Commercial Rooftop Details'!$A$30:$A$158,0),COLUMN(N$1)),INDEX('Ground-Mount Details'!$A$30:$V$158,MATCH('Cash Flow'!$A11,'Ground-Mount Details'!$A$30:$A$158,0),COLUMN(N$1))))</f>
        <v>1</v>
      </c>
      <c r="O11" s="239">
        <f>IF('Inputs &amp; Summary'!$D$15=Lists!$E$3,INDEX('Residential Rooftop Details'!$A$30:$X$158,MATCH('Cash Flow'!$A11,'Residential Rooftop Details'!$A$30:$A$158,0),COLUMN(O$1)),IF('Inputs &amp; Summary'!$D$15=Lists!$E$4,INDEX('Commercial Rooftop Details'!$A$30:$V$158,MATCH('Cash Flow'!$A11,'Commercial Rooftop Details'!$A$30:$A$158,0),COLUMN(O$1)),INDEX('Ground-Mount Details'!$A$30:$V$158,MATCH('Cash Flow'!$A11,'Ground-Mount Details'!$A$30:$A$158,0),COLUMN(O$1))))</f>
        <v>0</v>
      </c>
      <c r="P11" s="241">
        <f>IF('Inputs &amp; Summary'!$D$15=Lists!$E$3,INDEX('Residential Rooftop Details'!$A$30:$X$158,MATCH('Cash Flow'!$A11,'Residential Rooftop Details'!$A$30:$A$158,0),COLUMN(P$1)),IF('Inputs &amp; Summary'!$D$15=Lists!$E$4,INDEX('Commercial Rooftop Details'!$A$30:$V$158,MATCH('Cash Flow'!$A11,'Commercial Rooftop Details'!$A$30:$A$158,0),COLUMN(P$1)),INDEX('Ground-Mount Details'!$A$30:$V$158,MATCH('Cash Flow'!$A11,'Ground-Mount Details'!$A$30:$A$158,0),COLUMN(P$1))))</f>
        <v>80300</v>
      </c>
      <c r="Q11" s="242">
        <f>IF('Inputs &amp; Summary'!$D$15=Lists!$E$3,INDEX('Residential Rooftop Details'!$A$30:$X$158,MATCH('Cash Flow'!$A11,'Residential Rooftop Details'!$A$30:$A$158,0),COLUMN(Q$1)),IF('Inputs &amp; Summary'!$D$15=Lists!$E$4,INDEX('Commercial Rooftop Details'!$A$30:$V$158,MATCH('Cash Flow'!$A11,'Commercial Rooftop Details'!$A$30:$A$158,0),COLUMN(Q$1)),INDEX('Ground-Mount Details'!$A$30:$V$158,MATCH('Cash Flow'!$A11,'Ground-Mount Details'!$A$30:$A$158,0),COLUMN(Q$1))))</f>
        <v>0</v>
      </c>
      <c r="R11" s="242">
        <f>IF('Inputs &amp; Summary'!$D$15=Lists!$E$3,INDEX('Residential Rooftop Details'!$A$30:$X$158,MATCH('Cash Flow'!$A11,'Residential Rooftop Details'!$A$30:$A$158,0),COLUMN(R$1)),IF('Inputs &amp; Summary'!$D$15=Lists!$E$4,INDEX('Commercial Rooftop Details'!$A$30:$V$158,MATCH('Cash Flow'!$A11,'Commercial Rooftop Details'!$A$30:$A$158,0),COLUMN(R$1)),INDEX('Ground-Mount Details'!$A$30:$V$158,MATCH('Cash Flow'!$A11,'Ground-Mount Details'!$A$30:$A$158,0),COLUMN(R$1))))</f>
        <v>80300</v>
      </c>
      <c r="S11" s="243">
        <f>IF('Inputs &amp; Summary'!$D$15=Lists!$E$3,INDEX('Residential Rooftop Details'!$A$30:$X$158,MATCH('Cash Flow'!$A11,'Residential Rooftop Details'!$A$30:$A$158,0),COLUMN(S$1)),IF('Inputs &amp; Summary'!$D$15=Lists!$E$4,INDEX('Commercial Rooftop Details'!$A$30:$V$158,MATCH('Cash Flow'!$A11,'Commercial Rooftop Details'!$A$30:$A$158,0),COLUMN(S$1)),INDEX('Ground-Mount Details'!$A$30:$V$158,MATCH('Cash Flow'!$A11,'Ground-Mount Details'!$A$30:$A$158,0),COLUMN(S$1))))</f>
        <v>80300</v>
      </c>
      <c r="T11" s="238" t="str">
        <f>IF('Inputs &amp; Summary'!$D$15=Lists!$E$3,INDEX('Residential Rooftop Details'!$A$30:$X$158,MATCH('Cash Flow'!$A11,'Residential Rooftop Details'!$A$30:$A$158,0),COLUMN(T$1)),IF('Inputs &amp; Summary'!$D$15=Lists!$E$4,INDEX('Commercial Rooftop Details'!$A$30:$V$158,MATCH('Cash Flow'!$A11,'Commercial Rooftop Details'!$A$30:$A$158,0),COLUMN(T$1)),INDEX('Ground-Mount Details'!$A$30:$V$158,MATCH('Cash Flow'!$A11,'Ground-Mount Details'!$A$30:$A$158,0),COLUMN(T$1))))</f>
        <v>$300 flat fee</v>
      </c>
      <c r="U11" s="244">
        <f>IF('Inputs &amp; Summary'!$D$15=Lists!$E$3,INDEX('Residential Rooftop Details'!$A$30:$X$158,MATCH('Cash Flow'!$A11,'Residential Rooftop Details'!$A$30:$A$158,0),COLUMN(U$1)),IF('Inputs &amp; Summary'!$D$15=Lists!$E$4,INDEX('Commercial Rooftop Details'!$A$30:$V$158,MATCH('Cash Flow'!$A11,'Commercial Rooftop Details'!$A$30:$A$158,0),COLUMN(U$1)),INDEX('Ground-Mount Details'!$A$30:$V$158,MATCH('Cash Flow'!$A11,'Ground-Mount Details'!$A$30:$A$158,0),COLUMN(U$1))))</f>
        <v>0</v>
      </c>
      <c r="V11" s="245">
        <f t="shared" ref="V11" si="3">AVERAGE(Y11:AR11)</f>
        <v>1189.3017015025732</v>
      </c>
      <c r="W11" s="245">
        <f>NPV('Inputs &amp; Summary'!$D$6,Y11:BL11)</f>
        <v>8869.1203622802495</v>
      </c>
      <c r="X11" s="246">
        <f t="shared" si="1"/>
        <v>6.4372410332676516E-2</v>
      </c>
      <c r="Y11" s="248">
        <f>$D11*IF(Y$1&gt;'Inputs &amp; Summary'!$D$5,0,IF(Y$1&gt;VLOOKUP($G11,Lists!$J$17:$K$21,2),IF($M11=Lists!$H$3,IF($K11&lt;1,(($S11/$K11)*((1+'Inputs &amp; Summary'!$D$7)^Y$1)),((INT(Y$1/$K11)-INT((Y$1-1)/$K11))*$S11*((1+'Inputs &amp; Summary'!$D$7)^Y$1))),(_xlfn.WEIBULL.DIST(Y$1,$L11,$K11,FALSE)*$S11*((1+'Inputs &amp; Summary'!$D$7)^Y$1))),IF($M11=Lists!$H$3,IF($K11&lt;1,((($R11*(1-$E11)+$Q11*(1-$F11))/$K11)*((1+'Inputs &amp; Summary'!$D$7)^Y$1)),((INT(Y$1/$K11)-INT((Y$1-1)/$K11))*($R11*(1-$E11)+$Q11*(1-$F11))*((1+'Inputs &amp; Summary'!$D$7)^Y$1))),((_xlfn.WEIBULL.DIST(Y$1,$L11,$K11,FALSE)*($R11*(1-$E11)+$Q11*(1-$F11))*((1+'Inputs &amp; Summary'!$D$7)^Y$1))))))</f>
        <v>0</v>
      </c>
      <c r="Z11" s="248">
        <f>$D11*IF(Z$1&gt;'Inputs &amp; Summary'!$D$5,0,IF(Z$1&gt;VLOOKUP($G11,Lists!$J$17:$K$21,2),IF($M11=Lists!$H$3,IF($K11&lt;1,(($S11/$K11)*((1+'Inputs &amp; Summary'!$D$7)^Z$1)),((INT(Z$1/$K11)-INT((Z$1-1)/$K11))*$S11*((1+'Inputs &amp; Summary'!$D$7)^Z$1))),(_xlfn.WEIBULL.DIST(Z$1,$L11,$K11,FALSE)*$S11*((1+'Inputs &amp; Summary'!$D$7)^Z$1))),IF($M11=Lists!$H$3,IF($K11&lt;1,((($R11*(1-$E11)+$Q11*(1-$F11))/$K11)*((1+'Inputs &amp; Summary'!$D$7)^Z$1)),((INT(Z$1/$K11)-INT((Z$1-1)/$K11))*($R11*(1-$E11)+$Q11*(1-$F11))*((1+'Inputs &amp; Summary'!$D$7)^Z$1))),((_xlfn.WEIBULL.DIST(Z$1,$L11,$K11,FALSE)*($R11*(1-$E11)+$Q11*(1-$F11))*((1+'Inputs &amp; Summary'!$D$7)^Z$1))))))</f>
        <v>0</v>
      </c>
      <c r="AA11" s="248">
        <f>$D11*IF(AA$1&gt;'Inputs &amp; Summary'!$D$5,0,IF(AA$1&gt;VLOOKUP($G11,Lists!$J$17:$K$21,2),IF($M11=Lists!$H$3,IF($K11&lt;1,(($S11/$K11)*((1+'Inputs &amp; Summary'!$D$7)^AA$1)),((INT(AA$1/$K11)-INT((AA$1-1)/$K11))*$S11*((1+'Inputs &amp; Summary'!$D$7)^AA$1))),(_xlfn.WEIBULL.DIST(AA$1,$L11,$K11,FALSE)*$S11*((1+'Inputs &amp; Summary'!$D$7)^AA$1))),IF($M11=Lists!$H$3,IF($K11&lt;1,((($R11*(1-$E11)+$Q11*(1-$F11))/$K11)*((1+'Inputs &amp; Summary'!$D$7)^AA$1)),((INT(AA$1/$K11)-INT((AA$1-1)/$K11))*($R11*(1-$E11)+$Q11*(1-$F11))*((1+'Inputs &amp; Summary'!$D$7)^AA$1))),((_xlfn.WEIBULL.DIST(AA$1,$L11,$K11,FALSE)*($R11*(1-$E11)+$Q11*(1-$F11))*((1+'Inputs &amp; Summary'!$D$7)^AA$1))))))</f>
        <v>0</v>
      </c>
      <c r="AB11" s="248">
        <f>$D11*IF(AB$1&gt;'Inputs &amp; Summary'!$D$5,0,IF(AB$1&gt;VLOOKUP($G11,Lists!$J$17:$K$21,2),IF($M11=Lists!$H$3,IF($K11&lt;1,(($S11/$K11)*((1+'Inputs &amp; Summary'!$D$7)^AB$1)),((INT(AB$1/$K11)-INT((AB$1-1)/$K11))*$S11*((1+'Inputs &amp; Summary'!$D$7)^AB$1))),(_xlfn.WEIBULL.DIST(AB$1,$L11,$K11,FALSE)*$S11*((1+'Inputs &amp; Summary'!$D$7)^AB$1))),IF($M11=Lists!$H$3,IF($K11&lt;1,((($R11*(1-$E11)+$Q11*(1-$F11))/$K11)*((1+'Inputs &amp; Summary'!$D$7)^AB$1)),((INT(AB$1/$K11)-INT((AB$1-1)/$K11))*($R11*(1-$E11)+$Q11*(1-$F11))*((1+'Inputs &amp; Summary'!$D$7)^AB$1))),((_xlfn.WEIBULL.DIST(AB$1,$L11,$K11,FALSE)*($R11*(1-$E11)+$Q11*(1-$F11))*((1+'Inputs &amp; Summary'!$D$7)^AB$1))))))</f>
        <v>0</v>
      </c>
      <c r="AC11" s="248">
        <f>$D11*IF(AC$1&gt;'Inputs &amp; Summary'!$D$5,0,IF(AC$1&gt;VLOOKUP($G11,Lists!$J$17:$K$21,2),IF($M11=Lists!$H$3,IF($K11&lt;1,(($S11/$K11)*((1+'Inputs &amp; Summary'!$D$7)^AC$1)),((INT(AC$1/$K11)-INT((AC$1-1)/$K11))*$S11*((1+'Inputs &amp; Summary'!$D$7)^AC$1))),(_xlfn.WEIBULL.DIST(AC$1,$L11,$K11,FALSE)*$S11*((1+'Inputs &amp; Summary'!$D$7)^AC$1))),IF($M11=Lists!$H$3,IF($K11&lt;1,((($R11*(1-$E11)+$Q11*(1-$F11))/$K11)*((1+'Inputs &amp; Summary'!$D$7)^AC$1)),((INT(AC$1/$K11)-INT((AC$1-1)/$K11))*($R11*(1-$E11)+$Q11*(1-$F11))*((1+'Inputs &amp; Summary'!$D$7)^AC$1))),((_xlfn.WEIBULL.DIST(AC$1,$L11,$K11,FALSE)*($R11*(1-$E11)+$Q11*(1-$F11))*((1+'Inputs &amp; Summary'!$D$7)^AC$1))))))</f>
        <v>0</v>
      </c>
      <c r="AD11" s="248">
        <f>$D11*IF(AD$1&gt;'Inputs &amp; Summary'!$D$5,0,IF(AD$1&gt;VLOOKUP($G11,Lists!$J$17:$K$21,2),IF($M11=Lists!$H$3,IF($K11&lt;1,(($S11/$K11)*((1+'Inputs &amp; Summary'!$D$7)^AD$1)),((INT(AD$1/$K11)-INT((AD$1-1)/$K11))*$S11*((1+'Inputs &amp; Summary'!$D$7)^AD$1))),(_xlfn.WEIBULL.DIST(AD$1,$L11,$K11,FALSE)*$S11*((1+'Inputs &amp; Summary'!$D$7)^AD$1))),IF($M11=Lists!$H$3,IF($K11&lt;1,((($R11*(1-$E11)+$Q11*(1-$F11))/$K11)*((1+'Inputs &amp; Summary'!$D$7)^AD$1)),((INT(AD$1/$K11)-INT((AD$1-1)/$K11))*($R11*(1-$E11)+$Q11*(1-$F11))*((1+'Inputs &amp; Summary'!$D$7)^AD$1))),((_xlfn.WEIBULL.DIST(AD$1,$L11,$K11,FALSE)*($R11*(1-$E11)+$Q11*(1-$F11))*((1+'Inputs &amp; Summary'!$D$7)^AD$1))))))</f>
        <v>0</v>
      </c>
      <c r="AE11" s="248">
        <f>$D11*IF(AE$1&gt;'Inputs &amp; Summary'!$D$5,0,IF(AE$1&gt;VLOOKUP($G11,Lists!$J$17:$K$21,2),IF($M11=Lists!$H$3,IF($K11&lt;1,(($S11/$K11)*((1+'Inputs &amp; Summary'!$D$7)^AE$1)),((INT(AE$1/$K11)-INT((AE$1-1)/$K11))*$S11*((1+'Inputs &amp; Summary'!$D$7)^AE$1))),(_xlfn.WEIBULL.DIST(AE$1,$L11,$K11,FALSE)*$S11*((1+'Inputs &amp; Summary'!$D$7)^AE$1))),IF($M11=Lists!$H$3,IF($K11&lt;1,((($R11*(1-$E11)+$Q11*(1-$F11))/$K11)*((1+'Inputs &amp; Summary'!$D$7)^AE$1)),((INT(AE$1/$K11)-INT((AE$1-1)/$K11))*($R11*(1-$E11)+$Q11*(1-$F11))*((1+'Inputs &amp; Summary'!$D$7)^AE$1))),((_xlfn.WEIBULL.DIST(AE$1,$L11,$K11,FALSE)*($R11*(1-$E11)+$Q11*(1-$F11))*((1+'Inputs &amp; Summary'!$D$7)^AE$1))))))</f>
        <v>0</v>
      </c>
      <c r="AF11" s="248">
        <f>$D11*IF(AF$1&gt;'Inputs &amp; Summary'!$D$5,0,IF(AF$1&gt;VLOOKUP($G11,Lists!$J$17:$K$21,2),IF($M11=Lists!$H$3,IF($K11&lt;1,(($S11/$K11)*((1+'Inputs &amp; Summary'!$D$7)^AF$1)),((INT(AF$1/$K11)-INT((AF$1-1)/$K11))*$S11*((1+'Inputs &amp; Summary'!$D$7)^AF$1))),(_xlfn.WEIBULL.DIST(AF$1,$L11,$K11,FALSE)*$S11*((1+'Inputs &amp; Summary'!$D$7)^AF$1))),IF($M11=Lists!$H$3,IF($K11&lt;1,((($R11*(1-$E11)+$Q11*(1-$F11))/$K11)*((1+'Inputs &amp; Summary'!$D$7)^AF$1)),((INT(AF$1/$K11)-INT((AF$1-1)/$K11))*($R11*(1-$E11)+$Q11*(1-$F11))*((1+'Inputs &amp; Summary'!$D$7)^AF$1))),((_xlfn.WEIBULL.DIST(AF$1,$L11,$K11,FALSE)*($R11*(1-$E11)+$Q11*(1-$F11))*((1+'Inputs &amp; Summary'!$D$7)^AF$1))))))</f>
        <v>0</v>
      </c>
      <c r="AG11" s="248">
        <f>$D11*IF(AG$1&gt;'Inputs &amp; Summary'!$D$5,0,IF(AG$1&gt;VLOOKUP($G11,Lists!$J$17:$K$21,2),IF($M11=Lists!$H$3,IF($K11&lt;1,(($S11/$K11)*((1+'Inputs &amp; Summary'!$D$7)^AG$1)),((INT(AG$1/$K11)-INT((AG$1-1)/$K11))*$S11*((1+'Inputs &amp; Summary'!$D$7)^AG$1))),(_xlfn.WEIBULL.DIST(AG$1,$L11,$K11,FALSE)*$S11*((1+'Inputs &amp; Summary'!$D$7)^AG$1))),IF($M11=Lists!$H$3,IF($K11&lt;1,((($R11*(1-$E11)+$Q11*(1-$F11))/$K11)*((1+'Inputs &amp; Summary'!$D$7)^AG$1)),((INT(AG$1/$K11)-INT((AG$1-1)/$K11))*($R11*(1-$E11)+$Q11*(1-$F11))*((1+'Inputs &amp; Summary'!$D$7)^AG$1))),((_xlfn.WEIBULL.DIST(AG$1,$L11,$K11,FALSE)*($R11*(1-$E11)+$Q11*(1-$F11))*((1+'Inputs &amp; Summary'!$D$7)^AG$1))))))</f>
        <v>0</v>
      </c>
      <c r="AH11" s="248">
        <f>$D11*IF(AH$1&gt;'Inputs &amp; Summary'!$D$5,0,IF(AH$1&gt;VLOOKUP($G11,Lists!$J$17:$K$21,2),IF($M11=Lists!$H$3,IF($K11&lt;1,(($S11/$K11)*((1+'Inputs &amp; Summary'!$D$7)^AH$1)),((INT(AH$1/$K11)-INT((AH$1-1)/$K11))*$S11*((1+'Inputs &amp; Summary'!$D$7)^AH$1))),(_xlfn.WEIBULL.DIST(AH$1,$L11,$K11,FALSE)*$S11*((1+'Inputs &amp; Summary'!$D$7)^AH$1))),IF($M11=Lists!$H$3,IF($K11&lt;1,((($R11*(1-$E11)+$Q11*(1-$F11))/$K11)*((1+'Inputs &amp; Summary'!$D$7)^AH$1)),((INT(AH$1/$K11)-INT((AH$1-1)/$K11))*($R11*(1-$E11)+$Q11*(1-$F11))*((1+'Inputs &amp; Summary'!$D$7)^AH$1))),((_xlfn.WEIBULL.DIST(AH$1,$L11,$K11,FALSE)*($R11*(1-$E11)+$Q11*(1-$F11))*((1+'Inputs &amp; Summary'!$D$7)^AH$1))))))</f>
        <v>0</v>
      </c>
      <c r="AI11" s="248">
        <f>$D11*IF(AI$1&gt;'Inputs &amp; Summary'!$D$5,0,IF(AI$1&gt;VLOOKUP($G11,Lists!$J$17:$K$21,2),IF($M11=Lists!$H$3,IF($K11&lt;1,(($S11/$K11)*((1+'Inputs &amp; Summary'!$D$7)^AI$1)),((INT(AI$1/$K11)-INT((AI$1-1)/$K11))*$S11*((1+'Inputs &amp; Summary'!$D$7)^AI$1))),(_xlfn.WEIBULL.DIST(AI$1,$L11,$K11,FALSE)*$S11*((1+'Inputs &amp; Summary'!$D$7)^AI$1))),IF($M11=Lists!$H$3,IF($K11&lt;1,((($R11*(1-$E11)+$Q11*(1-$F11))/$K11)*((1+'Inputs &amp; Summary'!$D$7)^AI$1)),((INT(AI$1/$K11)-INT((AI$1-1)/$K11))*($R11*(1-$E11)+$Q11*(1-$F11))*((1+'Inputs &amp; Summary'!$D$7)^AI$1))),((_xlfn.WEIBULL.DIST(AI$1,$L11,$K11,FALSE)*($R11*(1-$E11)+$Q11*(1-$F11))*((1+'Inputs &amp; Summary'!$D$7)^AI$1))))))</f>
        <v>3323.4833284257538</v>
      </c>
      <c r="AJ11" s="248">
        <f>$D11*IF(AJ$1&gt;'Inputs &amp; Summary'!$D$5,0,IF(AJ$1&gt;VLOOKUP($G11,Lists!$J$17:$K$21,2),IF($M11=Lists!$H$3,IF($K11&lt;1,(($S11/$K11)*((1+'Inputs &amp; Summary'!$D$7)^AJ$1)),((INT(AJ$1/$K11)-INT((AJ$1-1)/$K11))*$S11*((1+'Inputs &amp; Summary'!$D$7)^AJ$1))),(_xlfn.WEIBULL.DIST(AJ$1,$L11,$K11,FALSE)*$S11*((1+'Inputs &amp; Summary'!$D$7)^AJ$1))),IF($M11=Lists!$H$3,IF($K11&lt;1,((($R11*(1-$E11)+$Q11*(1-$F11))/$K11)*((1+'Inputs &amp; Summary'!$D$7)^AJ$1)),((INT(AJ$1/$K11)-INT((AJ$1-1)/$K11))*($R11*(1-$E11)+$Q11*(1-$F11))*((1+'Inputs &amp; Summary'!$D$7)^AJ$1))),((_xlfn.WEIBULL.DIST(AJ$1,$L11,$K11,FALSE)*($R11*(1-$E11)+$Q11*(1-$F11))*((1+'Inputs &amp; Summary'!$D$7)^AJ$1))))))</f>
        <v>3067.3563152538827</v>
      </c>
      <c r="AK11" s="248">
        <f>$D11*IF(AK$1&gt;'Inputs &amp; Summary'!$D$5,0,IF(AK$1&gt;VLOOKUP($G11,Lists!$J$17:$K$21,2),IF($M11=Lists!$H$3,IF($K11&lt;1,(($S11/$K11)*((1+'Inputs &amp; Summary'!$D$7)^AK$1)),((INT(AK$1/$K11)-INT((AK$1-1)/$K11))*$S11*((1+'Inputs &amp; Summary'!$D$7)^AK$1))),(_xlfn.WEIBULL.DIST(AK$1,$L11,$K11,FALSE)*$S11*((1+'Inputs &amp; Summary'!$D$7)^AK$1))),IF($M11=Lists!$H$3,IF($K11&lt;1,((($R11*(1-$E11)+$Q11*(1-$F11))/$K11)*((1+'Inputs &amp; Summary'!$D$7)^AK$1)),((INT(AK$1/$K11)-INT((AK$1-1)/$K11))*($R11*(1-$E11)+$Q11*(1-$F11))*((1+'Inputs &amp; Summary'!$D$7)^AK$1))),((_xlfn.WEIBULL.DIST(AK$1,$L11,$K11,FALSE)*($R11*(1-$E11)+$Q11*(1-$F11))*((1+'Inputs &amp; Summary'!$D$7)^AK$1))))))</f>
        <v>2830.9679438604298</v>
      </c>
      <c r="AL11" s="248">
        <f>$D11*IF(AL$1&gt;'Inputs &amp; Summary'!$D$5,0,IF(AL$1&gt;VLOOKUP($G11,Lists!$J$17:$K$21,2),IF($M11=Lists!$H$3,IF($K11&lt;1,(($S11/$K11)*((1+'Inputs &amp; Summary'!$D$7)^AL$1)),((INT(AL$1/$K11)-INT((AL$1-1)/$K11))*$S11*((1+'Inputs &amp; Summary'!$D$7)^AL$1))),(_xlfn.WEIBULL.DIST(AL$1,$L11,$K11,FALSE)*$S11*((1+'Inputs &amp; Summary'!$D$7)^AL$1))),IF($M11=Lists!$H$3,IF($K11&lt;1,((($R11*(1-$E11)+$Q11*(1-$F11))/$K11)*((1+'Inputs &amp; Summary'!$D$7)^AL$1)),((INT(AL$1/$K11)-INT((AL$1-1)/$K11))*($R11*(1-$E11)+$Q11*(1-$F11))*((1+'Inputs &amp; Summary'!$D$7)^AL$1))),((_xlfn.WEIBULL.DIST(AL$1,$L11,$K11,FALSE)*($R11*(1-$E11)+$Q11*(1-$F11))*((1+'Inputs &amp; Summary'!$D$7)^AL$1))))))</f>
        <v>2612.797039362546</v>
      </c>
      <c r="AM11" s="248">
        <f>$D11*IF(AM$1&gt;'Inputs &amp; Summary'!$D$5,0,IF(AM$1&gt;VLOOKUP($G11,Lists!$J$17:$K$21,2),IF($M11=Lists!$H$3,IF($K11&lt;1,(($S11/$K11)*((1+'Inputs &amp; Summary'!$D$7)^AM$1)),((INT(AM$1/$K11)-INT((AM$1-1)/$K11))*$S11*((1+'Inputs &amp; Summary'!$D$7)^AM$1))),(_xlfn.WEIBULL.DIST(AM$1,$L11,$K11,FALSE)*$S11*((1+'Inputs &amp; Summary'!$D$7)^AM$1))),IF($M11=Lists!$H$3,IF($K11&lt;1,((($R11*(1-$E11)+$Q11*(1-$F11))/$K11)*((1+'Inputs &amp; Summary'!$D$7)^AM$1)),((INT(AM$1/$K11)-INT((AM$1-1)/$K11))*($R11*(1-$E11)+$Q11*(1-$F11))*((1+'Inputs &amp; Summary'!$D$7)^AM$1))),((_xlfn.WEIBULL.DIST(AM$1,$L11,$K11,FALSE)*($R11*(1-$E11)+$Q11*(1-$F11))*((1+'Inputs &amp; Summary'!$D$7)^AM$1))))))</f>
        <v>2411.4396574877806</v>
      </c>
      <c r="AN11" s="248">
        <f>$D11*IF(AN$1&gt;'Inputs &amp; Summary'!$D$5,0,IF(AN$1&gt;VLOOKUP($G11,Lists!$J$17:$K$21,2),IF($M11=Lists!$H$3,IF($K11&lt;1,(($S11/$K11)*((1+'Inputs &amp; Summary'!$D$7)^AN$1)),((INT(AN$1/$K11)-INT((AN$1-1)/$K11))*$S11*((1+'Inputs &amp; Summary'!$D$7)^AN$1))),(_xlfn.WEIBULL.DIST(AN$1,$L11,$K11,FALSE)*$S11*((1+'Inputs &amp; Summary'!$D$7)^AN$1))),IF($M11=Lists!$H$3,IF($K11&lt;1,((($R11*(1-$E11)+$Q11*(1-$F11))/$K11)*((1+'Inputs &amp; Summary'!$D$7)^AN$1)),((INT(AN$1/$K11)-INT((AN$1-1)/$K11))*($R11*(1-$E11)+$Q11*(1-$F11))*((1+'Inputs &amp; Summary'!$D$7)^AN$1))),((_xlfn.WEIBULL.DIST(AN$1,$L11,$K11,FALSE)*($R11*(1-$E11)+$Q11*(1-$F11))*((1+'Inputs &amp; Summary'!$D$7)^AN$1))))))</f>
        <v>2225.6000500993778</v>
      </c>
      <c r="AO11" s="248">
        <f>$D11*IF(AO$1&gt;'Inputs &amp; Summary'!$D$5,0,IF(AO$1&gt;VLOOKUP($G11,Lists!$J$17:$K$21,2),IF($M11=Lists!$H$3,IF($K11&lt;1,(($S11/$K11)*((1+'Inputs &amp; Summary'!$D$7)^AO$1)),((INT(AO$1/$K11)-INT((AO$1-1)/$K11))*$S11*((1+'Inputs &amp; Summary'!$D$7)^AO$1))),(_xlfn.WEIBULL.DIST(AO$1,$L11,$K11,FALSE)*$S11*((1+'Inputs &amp; Summary'!$D$7)^AO$1))),IF($M11=Lists!$H$3,IF($K11&lt;1,((($R11*(1-$E11)+$Q11*(1-$F11))/$K11)*((1+'Inputs &amp; Summary'!$D$7)^AO$1)),((INT(AO$1/$K11)-INT((AO$1-1)/$K11))*($R11*(1-$E11)+$Q11*(1-$F11))*((1+'Inputs &amp; Summary'!$D$7)^AO$1))),((_xlfn.WEIBULL.DIST(AO$1,$L11,$K11,FALSE)*($R11*(1-$E11)+$Q11*(1-$F11))*((1+'Inputs &amp; Summary'!$D$7)^AO$1))))))</f>
        <v>2054.0823269708767</v>
      </c>
      <c r="AP11" s="248">
        <f>$D11*IF(AP$1&gt;'Inputs &amp; Summary'!$D$5,0,IF(AP$1&gt;VLOOKUP($G11,Lists!$J$17:$K$21,2),IF($M11=Lists!$H$3,IF($K11&lt;1,(($S11/$K11)*((1+'Inputs &amp; Summary'!$D$7)^AP$1)),((INT(AP$1/$K11)-INT((AP$1-1)/$K11))*$S11*((1+'Inputs &amp; Summary'!$D$7)^AP$1))),(_xlfn.WEIBULL.DIST(AP$1,$L11,$K11,FALSE)*$S11*((1+'Inputs &amp; Summary'!$D$7)^AP$1))),IF($M11=Lists!$H$3,IF($K11&lt;1,((($R11*(1-$E11)+$Q11*(1-$F11))/$K11)*((1+'Inputs &amp; Summary'!$D$7)^AP$1)),((INT(AP$1/$K11)-INT((AP$1-1)/$K11))*($R11*(1-$E11)+$Q11*(1-$F11))*((1+'Inputs &amp; Summary'!$D$7)^AP$1))),((_xlfn.WEIBULL.DIST(AP$1,$L11,$K11,FALSE)*($R11*(1-$E11)+$Q11*(1-$F11))*((1+'Inputs &amp; Summary'!$D$7)^AP$1))))))</f>
        <v>1895.7827601530155</v>
      </c>
      <c r="AQ11" s="248">
        <f>$D11*IF(AQ$1&gt;'Inputs &amp; Summary'!$D$5,0,IF(AQ$1&gt;VLOOKUP($G11,Lists!$J$17:$K$21,2),IF($M11=Lists!$H$3,IF($K11&lt;1,(($S11/$K11)*((1+'Inputs &amp; Summary'!$D$7)^AQ$1)),((INT(AQ$1/$K11)-INT((AQ$1-1)/$K11))*$S11*((1+'Inputs &amp; Summary'!$D$7)^AQ$1))),(_xlfn.WEIBULL.DIST(AQ$1,$L11,$K11,FALSE)*$S11*((1+'Inputs &amp; Summary'!$D$7)^AQ$1))),IF($M11=Lists!$H$3,IF($K11&lt;1,((($R11*(1-$E11)+$Q11*(1-$F11))/$K11)*((1+'Inputs &amp; Summary'!$D$7)^AQ$1)),((INT(AQ$1/$K11)-INT((AQ$1-1)/$K11))*($R11*(1-$E11)+$Q11*(1-$F11))*((1+'Inputs &amp; Summary'!$D$7)^AQ$1))),((_xlfn.WEIBULL.DIST(AQ$1,$L11,$K11,FALSE)*($R11*(1-$E11)+$Q11*(1-$F11))*((1+'Inputs &amp; Summary'!$D$7)^AQ$1))))))</f>
        <v>1749.6826814110184</v>
      </c>
      <c r="AR11" s="248">
        <f>$D11*IF(AR$1&gt;'Inputs &amp; Summary'!$D$5,0,IF(AR$1&gt;VLOOKUP($G11,Lists!$J$17:$K$21,2),IF($M11=Lists!$H$3,IF($K11&lt;1,(($S11/$K11)*((1+'Inputs &amp; Summary'!$D$7)^AR$1)),((INT(AR$1/$K11)-INT((AR$1-1)/$K11))*$S11*((1+'Inputs &amp; Summary'!$D$7)^AR$1))),(_xlfn.WEIBULL.DIST(AR$1,$L11,$K11,FALSE)*$S11*((1+'Inputs &amp; Summary'!$D$7)^AR$1))),IF($M11=Lists!$H$3,IF($K11&lt;1,((($R11*(1-$E11)+$Q11*(1-$F11))/$K11)*((1+'Inputs &amp; Summary'!$D$7)^AR$1)),((INT(AR$1/$K11)-INT((AR$1-1)/$K11))*($R11*(1-$E11)+$Q11*(1-$F11))*((1+'Inputs &amp; Summary'!$D$7)^AR$1))),((_xlfn.WEIBULL.DIST(AR$1,$L11,$K11,FALSE)*($R11*(1-$E11)+$Q11*(1-$F11))*((1+'Inputs &amp; Summary'!$D$7)^AR$1))))))</f>
        <v>1614.8419270267841</v>
      </c>
      <c r="AS11" s="248">
        <f>$D11*IF(AS$1&gt;'Inputs &amp; Summary'!$D$5,0,IF(AS$1&gt;VLOOKUP($G11,Lists!$J$17:$K$21,2),IF($M11=Lists!$H$3,IF($K11&lt;1,(($S11/$K11)*((1+'Inputs &amp; Summary'!$D$7)^AS$1)),((INT(AS$1/$K11)-INT((AS$1-1)/$K11))*$S11*((1+'Inputs &amp; Summary'!$D$7)^AS$1))),(_xlfn.WEIBULL.DIST(AS$1,$L11,$K11,FALSE)*$S11*((1+'Inputs &amp; Summary'!$D$7)^AS$1))),IF($M11=Lists!$H$3,IF($K11&lt;1,((($R11*(1-$E11)+$Q11*(1-$F11))/$K11)*((1+'Inputs &amp; Summary'!$D$7)^AS$1)),((INT(AS$1/$K11)-INT((AS$1-1)/$K11))*($R11*(1-$E11)+$Q11*(1-$F11))*((1+'Inputs &amp; Summary'!$D$7)^AS$1))),((_xlfn.WEIBULL.DIST(AS$1,$L11,$K11,FALSE)*($R11*(1-$E11)+$Q11*(1-$F11))*((1+'Inputs &amp; Summary'!$D$7)^AS$1))))))</f>
        <v>0</v>
      </c>
      <c r="AT11" s="248">
        <f>$D11*IF(AT$1&gt;'Inputs &amp; Summary'!$D$5,0,IF(AT$1&gt;VLOOKUP($G11,Lists!$J$17:$K$21,2),IF($M11=Lists!$H$3,IF($K11&lt;1,(($S11/$K11)*((1+'Inputs &amp; Summary'!$D$7)^AT$1)),((INT(AT$1/$K11)-INT((AT$1-1)/$K11))*$S11*((1+'Inputs &amp; Summary'!$D$7)^AT$1))),(_xlfn.WEIBULL.DIST(AT$1,$L11,$K11,FALSE)*$S11*((1+'Inputs &amp; Summary'!$D$7)^AT$1))),IF($M11=Lists!$H$3,IF($K11&lt;1,((($R11*(1-$E11)+$Q11*(1-$F11))/$K11)*((1+'Inputs &amp; Summary'!$D$7)^AT$1)),((INT(AT$1/$K11)-INT((AT$1-1)/$K11))*($R11*(1-$E11)+$Q11*(1-$F11))*((1+'Inputs &amp; Summary'!$D$7)^AT$1))),((_xlfn.WEIBULL.DIST(AT$1,$L11,$K11,FALSE)*($R11*(1-$E11)+$Q11*(1-$F11))*((1+'Inputs &amp; Summary'!$D$7)^AT$1))))))</f>
        <v>0</v>
      </c>
      <c r="AU11" s="248">
        <f>$D11*IF(AU$1&gt;'Inputs &amp; Summary'!$D$5,0,IF(AU$1&gt;VLOOKUP($G11,Lists!$J$17:$K$21,2),IF($M11=Lists!$H$3,IF($K11&lt;1,(($S11/$K11)*((1+'Inputs &amp; Summary'!$D$7)^AU$1)),((INT(AU$1/$K11)-INT((AU$1-1)/$K11))*$S11*((1+'Inputs &amp; Summary'!$D$7)^AU$1))),(_xlfn.WEIBULL.DIST(AU$1,$L11,$K11,FALSE)*$S11*((1+'Inputs &amp; Summary'!$D$7)^AU$1))),IF($M11=Lists!$H$3,IF($K11&lt;1,((($R11*(1-$E11)+$Q11*(1-$F11))/$K11)*((1+'Inputs &amp; Summary'!$D$7)^AU$1)),((INT(AU$1/$K11)-INT((AU$1-1)/$K11))*($R11*(1-$E11)+$Q11*(1-$F11))*((1+'Inputs &amp; Summary'!$D$7)^AU$1))),((_xlfn.WEIBULL.DIST(AU$1,$L11,$K11,FALSE)*($R11*(1-$E11)+$Q11*(1-$F11))*((1+'Inputs &amp; Summary'!$D$7)^AU$1))))))</f>
        <v>0</v>
      </c>
      <c r="AV11" s="248">
        <f>$D11*IF(AV$1&gt;'Inputs &amp; Summary'!$D$5,0,IF(AV$1&gt;VLOOKUP($G11,Lists!$J$17:$K$21,2),IF($M11=Lists!$H$3,IF($K11&lt;1,(($S11/$K11)*((1+'Inputs &amp; Summary'!$D$7)^AV$1)),((INT(AV$1/$K11)-INT((AV$1-1)/$K11))*$S11*((1+'Inputs &amp; Summary'!$D$7)^AV$1))),(_xlfn.WEIBULL.DIST(AV$1,$L11,$K11,FALSE)*$S11*((1+'Inputs &amp; Summary'!$D$7)^AV$1))),IF($M11=Lists!$H$3,IF($K11&lt;1,((($R11*(1-$E11)+$Q11*(1-$F11))/$K11)*((1+'Inputs &amp; Summary'!$D$7)^AV$1)),((INT(AV$1/$K11)-INT((AV$1-1)/$K11))*($R11*(1-$E11)+$Q11*(1-$F11))*((1+'Inputs &amp; Summary'!$D$7)^AV$1))),((_xlfn.WEIBULL.DIST(AV$1,$L11,$K11,FALSE)*($R11*(1-$E11)+$Q11*(1-$F11))*((1+'Inputs &amp; Summary'!$D$7)^AV$1))))))</f>
        <v>0</v>
      </c>
      <c r="AW11" s="248">
        <f>$D11*IF(AW$1&gt;'Inputs &amp; Summary'!$D$5,0,IF(AW$1&gt;VLOOKUP($G11,Lists!$J$17:$K$21,2),IF($M11=Lists!$H$3,IF($K11&lt;1,(($S11/$K11)*((1+'Inputs &amp; Summary'!$D$7)^AW$1)),((INT(AW$1/$K11)-INT((AW$1-1)/$K11))*$S11*((1+'Inputs &amp; Summary'!$D$7)^AW$1))),(_xlfn.WEIBULL.DIST(AW$1,$L11,$K11,FALSE)*$S11*((1+'Inputs &amp; Summary'!$D$7)^AW$1))),IF($M11=Lists!$H$3,IF($K11&lt;1,((($R11*(1-$E11)+$Q11*(1-$F11))/$K11)*((1+'Inputs &amp; Summary'!$D$7)^AW$1)),((INT(AW$1/$K11)-INT((AW$1-1)/$K11))*($R11*(1-$E11)+$Q11*(1-$F11))*((1+'Inputs &amp; Summary'!$D$7)^AW$1))),((_xlfn.WEIBULL.DIST(AW$1,$L11,$K11,FALSE)*($R11*(1-$E11)+$Q11*(1-$F11))*((1+'Inputs &amp; Summary'!$D$7)^AW$1))))))</f>
        <v>0</v>
      </c>
      <c r="AX11" s="248">
        <f>$D11*IF(AX$1&gt;'Inputs &amp; Summary'!$D$5,0,IF(AX$1&gt;VLOOKUP($G11,Lists!$J$17:$K$21,2),IF($M11=Lists!$H$3,IF($K11&lt;1,(($S11/$K11)*((1+'Inputs &amp; Summary'!$D$7)^AX$1)),((INT(AX$1/$K11)-INT((AX$1-1)/$K11))*$S11*((1+'Inputs &amp; Summary'!$D$7)^AX$1))),(_xlfn.WEIBULL.DIST(AX$1,$L11,$K11,FALSE)*$S11*((1+'Inputs &amp; Summary'!$D$7)^AX$1))),IF($M11=Lists!$H$3,IF($K11&lt;1,((($R11*(1-$E11)+$Q11*(1-$F11))/$K11)*((1+'Inputs &amp; Summary'!$D$7)^AX$1)),((INT(AX$1/$K11)-INT((AX$1-1)/$K11))*($R11*(1-$E11)+$Q11*(1-$F11))*((1+'Inputs &amp; Summary'!$D$7)^AX$1))),((_xlfn.WEIBULL.DIST(AX$1,$L11,$K11,FALSE)*($R11*(1-$E11)+$Q11*(1-$F11))*((1+'Inputs &amp; Summary'!$D$7)^AX$1))))))</f>
        <v>0</v>
      </c>
      <c r="AY11" s="248">
        <f>$D11*IF(AY$1&gt;'Inputs &amp; Summary'!$D$5,0,IF(AY$1&gt;VLOOKUP($G11,Lists!$J$17:$K$21,2),IF($M11=Lists!$H$3,IF($K11&lt;1,(($S11/$K11)*((1+'Inputs &amp; Summary'!$D$7)^AY$1)),((INT(AY$1/$K11)-INT((AY$1-1)/$K11))*$S11*((1+'Inputs &amp; Summary'!$D$7)^AY$1))),(_xlfn.WEIBULL.DIST(AY$1,$L11,$K11,FALSE)*$S11*((1+'Inputs &amp; Summary'!$D$7)^AY$1))),IF($M11=Lists!$H$3,IF($K11&lt;1,((($R11*(1-$E11)+$Q11*(1-$F11))/$K11)*((1+'Inputs &amp; Summary'!$D$7)^AY$1)),((INT(AY$1/$K11)-INT((AY$1-1)/$K11))*($R11*(1-$E11)+$Q11*(1-$F11))*((1+'Inputs &amp; Summary'!$D$7)^AY$1))),((_xlfn.WEIBULL.DIST(AY$1,$L11,$K11,FALSE)*($R11*(1-$E11)+$Q11*(1-$F11))*((1+'Inputs &amp; Summary'!$D$7)^AY$1))))))</f>
        <v>0</v>
      </c>
      <c r="AZ11" s="248">
        <f>$D11*IF(AZ$1&gt;'Inputs &amp; Summary'!$D$5,0,IF(AZ$1&gt;VLOOKUP($G11,Lists!$J$17:$K$21,2),IF($M11=Lists!$H$3,IF($K11&lt;1,(($S11/$K11)*((1+'Inputs &amp; Summary'!$D$7)^AZ$1)),((INT(AZ$1/$K11)-INT((AZ$1-1)/$K11))*$S11*((1+'Inputs &amp; Summary'!$D$7)^AZ$1))),(_xlfn.WEIBULL.DIST(AZ$1,$L11,$K11,FALSE)*$S11*((1+'Inputs &amp; Summary'!$D$7)^AZ$1))),IF($M11=Lists!$H$3,IF($K11&lt;1,((($R11*(1-$E11)+$Q11*(1-$F11))/$K11)*((1+'Inputs &amp; Summary'!$D$7)^AZ$1)),((INT(AZ$1/$K11)-INT((AZ$1-1)/$K11))*($R11*(1-$E11)+$Q11*(1-$F11))*((1+'Inputs &amp; Summary'!$D$7)^AZ$1))),((_xlfn.WEIBULL.DIST(AZ$1,$L11,$K11,FALSE)*($R11*(1-$E11)+$Q11*(1-$F11))*((1+'Inputs &amp; Summary'!$D$7)^AZ$1))))))</f>
        <v>0</v>
      </c>
      <c r="BA11" s="248">
        <f>$D11*IF(BA$1&gt;'Inputs &amp; Summary'!$D$5,0,IF(BA$1&gt;VLOOKUP($G11,Lists!$J$17:$K$21,2),IF($M11=Lists!$H$3,IF($K11&lt;1,(($S11/$K11)*((1+'Inputs &amp; Summary'!$D$7)^BA$1)),((INT(BA$1/$K11)-INT((BA$1-1)/$K11))*$S11*((1+'Inputs &amp; Summary'!$D$7)^BA$1))),(_xlfn.WEIBULL.DIST(BA$1,$L11,$K11,FALSE)*$S11*((1+'Inputs &amp; Summary'!$D$7)^BA$1))),IF($M11=Lists!$H$3,IF($K11&lt;1,((($R11*(1-$E11)+$Q11*(1-$F11))/$K11)*((1+'Inputs &amp; Summary'!$D$7)^BA$1)),((INT(BA$1/$K11)-INT((BA$1-1)/$K11))*($R11*(1-$E11)+$Q11*(1-$F11))*((1+'Inputs &amp; Summary'!$D$7)^BA$1))),((_xlfn.WEIBULL.DIST(BA$1,$L11,$K11,FALSE)*($R11*(1-$E11)+$Q11*(1-$F11))*((1+'Inputs &amp; Summary'!$D$7)^BA$1))))))</f>
        <v>0</v>
      </c>
      <c r="BB11" s="248">
        <f>$D11*IF(BB$1&gt;'Inputs &amp; Summary'!$D$5,0,IF(BB$1&gt;VLOOKUP($G11,Lists!$J$17:$K$21,2),IF($M11=Lists!$H$3,IF($K11&lt;1,(($S11/$K11)*((1+'Inputs &amp; Summary'!$D$7)^BB$1)),((INT(BB$1/$K11)-INT((BB$1-1)/$K11))*$S11*((1+'Inputs &amp; Summary'!$D$7)^BB$1))),(_xlfn.WEIBULL.DIST(BB$1,$L11,$K11,FALSE)*$S11*((1+'Inputs &amp; Summary'!$D$7)^BB$1))),IF($M11=Lists!$H$3,IF($K11&lt;1,((($R11*(1-$E11)+$Q11*(1-$F11))/$K11)*((1+'Inputs &amp; Summary'!$D$7)^BB$1)),((INT(BB$1/$K11)-INT((BB$1-1)/$K11))*($R11*(1-$E11)+$Q11*(1-$F11))*((1+'Inputs &amp; Summary'!$D$7)^BB$1))),((_xlfn.WEIBULL.DIST(BB$1,$L11,$K11,FALSE)*($R11*(1-$E11)+$Q11*(1-$F11))*((1+'Inputs &amp; Summary'!$D$7)^BB$1))))))</f>
        <v>0</v>
      </c>
      <c r="BC11" s="248">
        <f>$D11*IF(BC$1&gt;'Inputs &amp; Summary'!$D$5,0,IF(BC$1&gt;VLOOKUP($G11,Lists!$J$17:$K$21,2),IF($M11=Lists!$H$3,IF($K11&lt;1,(($S11/$K11)*((1+'Inputs &amp; Summary'!$D$7)^BC$1)),((INT(BC$1/$K11)-INT((BC$1-1)/$K11))*$S11*((1+'Inputs &amp; Summary'!$D$7)^BC$1))),(_xlfn.WEIBULL.DIST(BC$1,$L11,$K11,FALSE)*$S11*((1+'Inputs &amp; Summary'!$D$7)^BC$1))),IF($M11=Lists!$H$3,IF($K11&lt;1,((($R11*(1-$E11)+$Q11*(1-$F11))/$K11)*((1+'Inputs &amp; Summary'!$D$7)^BC$1)),((INT(BC$1/$K11)-INT((BC$1-1)/$K11))*($R11*(1-$E11)+$Q11*(1-$F11))*((1+'Inputs &amp; Summary'!$D$7)^BC$1))),((_xlfn.WEIBULL.DIST(BC$1,$L11,$K11,FALSE)*($R11*(1-$E11)+$Q11*(1-$F11))*((1+'Inputs &amp; Summary'!$D$7)^BC$1))))))</f>
        <v>0</v>
      </c>
      <c r="BD11" s="248">
        <f>$D11*IF(BD$1&gt;'Inputs &amp; Summary'!$D$5,0,IF(BD$1&gt;VLOOKUP($G11,Lists!$J$17:$K$21,2),IF($M11=Lists!$H$3,IF($K11&lt;1,(($S11/$K11)*((1+'Inputs &amp; Summary'!$D$7)^BD$1)),((INT(BD$1/$K11)-INT((BD$1-1)/$K11))*$S11*((1+'Inputs &amp; Summary'!$D$7)^BD$1))),(_xlfn.WEIBULL.DIST(BD$1,$L11,$K11,FALSE)*$S11*((1+'Inputs &amp; Summary'!$D$7)^BD$1))),IF($M11=Lists!$H$3,IF($K11&lt;1,((($R11*(1-$E11)+$Q11*(1-$F11))/$K11)*((1+'Inputs &amp; Summary'!$D$7)^BD$1)),((INT(BD$1/$K11)-INT((BD$1-1)/$K11))*($R11*(1-$E11)+$Q11*(1-$F11))*((1+'Inputs &amp; Summary'!$D$7)^BD$1))),((_xlfn.WEIBULL.DIST(BD$1,$L11,$K11,FALSE)*($R11*(1-$E11)+$Q11*(1-$F11))*((1+'Inputs &amp; Summary'!$D$7)^BD$1))))))</f>
        <v>0</v>
      </c>
      <c r="BE11" s="248">
        <f>$D11*IF(BE$1&gt;'Inputs &amp; Summary'!$D$5,0,IF(BE$1&gt;VLOOKUP($G11,Lists!$J$17:$K$21,2),IF($M11=Lists!$H$3,IF($K11&lt;1,(($S11/$K11)*((1+'Inputs &amp; Summary'!$D$7)^BE$1)),((INT(BE$1/$K11)-INT((BE$1-1)/$K11))*$S11*((1+'Inputs &amp; Summary'!$D$7)^BE$1))),(_xlfn.WEIBULL.DIST(BE$1,$L11,$K11,FALSE)*$S11*((1+'Inputs &amp; Summary'!$D$7)^BE$1))),IF($M11=Lists!$H$3,IF($K11&lt;1,((($R11*(1-$E11)+$Q11*(1-$F11))/$K11)*((1+'Inputs &amp; Summary'!$D$7)^BE$1)),((INT(BE$1/$K11)-INT((BE$1-1)/$K11))*($R11*(1-$E11)+$Q11*(1-$F11))*((1+'Inputs &amp; Summary'!$D$7)^BE$1))),((_xlfn.WEIBULL.DIST(BE$1,$L11,$K11,FALSE)*($R11*(1-$E11)+$Q11*(1-$F11))*((1+'Inputs &amp; Summary'!$D$7)^BE$1))))))</f>
        <v>0</v>
      </c>
      <c r="BF11" s="248">
        <f>$D11*IF(BF$1&gt;'Inputs &amp; Summary'!$D$5,0,IF(BF$1&gt;VLOOKUP($G11,Lists!$J$17:$K$21,2),IF($M11=Lists!$H$3,IF($K11&lt;1,(($S11/$K11)*((1+'Inputs &amp; Summary'!$D$7)^BF$1)),((INT(BF$1/$K11)-INT((BF$1-1)/$K11))*$S11*((1+'Inputs &amp; Summary'!$D$7)^BF$1))),(_xlfn.WEIBULL.DIST(BF$1,$L11,$K11,FALSE)*$S11*((1+'Inputs &amp; Summary'!$D$7)^BF$1))),IF($M11=Lists!$H$3,IF($K11&lt;1,((($R11*(1-$E11)+$Q11*(1-$F11))/$K11)*((1+'Inputs &amp; Summary'!$D$7)^BF$1)),((INT(BF$1/$K11)-INT((BF$1-1)/$K11))*($R11*(1-$E11)+$Q11*(1-$F11))*((1+'Inputs &amp; Summary'!$D$7)^BF$1))),((_xlfn.WEIBULL.DIST(BF$1,$L11,$K11,FALSE)*($R11*(1-$E11)+$Q11*(1-$F11))*((1+'Inputs &amp; Summary'!$D$7)^BF$1))))))</f>
        <v>0</v>
      </c>
      <c r="BG11" s="248">
        <f>$D11*IF(BG$1&gt;'Inputs &amp; Summary'!$D$5,0,IF(BG$1&gt;VLOOKUP($G11,Lists!$J$17:$K$21,2),IF($M11=Lists!$H$3,IF($K11&lt;1,(($S11/$K11)*((1+'Inputs &amp; Summary'!$D$7)^BG$1)),((INT(BG$1/$K11)-INT((BG$1-1)/$K11))*$S11*((1+'Inputs &amp; Summary'!$D$7)^BG$1))),(_xlfn.WEIBULL.DIST(BG$1,$L11,$K11,FALSE)*$S11*((1+'Inputs &amp; Summary'!$D$7)^BG$1))),IF($M11=Lists!$H$3,IF($K11&lt;1,((($R11*(1-$E11)+$Q11*(1-$F11))/$K11)*((1+'Inputs &amp; Summary'!$D$7)^BG$1)),((INT(BG$1/$K11)-INT((BG$1-1)/$K11))*($R11*(1-$E11)+$Q11*(1-$F11))*((1+'Inputs &amp; Summary'!$D$7)^BG$1))),((_xlfn.WEIBULL.DIST(BG$1,$L11,$K11,FALSE)*($R11*(1-$E11)+$Q11*(1-$F11))*((1+'Inputs &amp; Summary'!$D$7)^BG$1))))))</f>
        <v>0</v>
      </c>
      <c r="BH11" s="248">
        <f>$D11*IF(BH$1&gt;'Inputs &amp; Summary'!$D$5,0,IF(BH$1&gt;VLOOKUP($G11,Lists!$J$17:$K$21,2),IF($M11=Lists!$H$3,IF($K11&lt;1,(($S11/$K11)*((1+'Inputs &amp; Summary'!$D$7)^BH$1)),((INT(BH$1/$K11)-INT((BH$1-1)/$K11))*$S11*((1+'Inputs &amp; Summary'!$D$7)^BH$1))),(_xlfn.WEIBULL.DIST(BH$1,$L11,$K11,FALSE)*$S11*((1+'Inputs &amp; Summary'!$D$7)^BH$1))),IF($M11=Lists!$H$3,IF($K11&lt;1,((($R11*(1-$E11)+$Q11*(1-$F11))/$K11)*((1+'Inputs &amp; Summary'!$D$7)^BH$1)),((INT(BH$1/$K11)-INT((BH$1-1)/$K11))*($R11*(1-$E11)+$Q11*(1-$F11))*((1+'Inputs &amp; Summary'!$D$7)^BH$1))),((_xlfn.WEIBULL.DIST(BH$1,$L11,$K11,FALSE)*($R11*(1-$E11)+$Q11*(1-$F11))*((1+'Inputs &amp; Summary'!$D$7)^BH$1))))))</f>
        <v>0</v>
      </c>
      <c r="BI11" s="248">
        <f>$D11*IF(BI$1&gt;'Inputs &amp; Summary'!$D$5,0,IF(BI$1&gt;VLOOKUP($G11,Lists!$J$17:$K$21,2),IF($M11=Lists!$H$3,IF($K11&lt;1,(($S11/$K11)*((1+'Inputs &amp; Summary'!$D$7)^BI$1)),((INT(BI$1/$K11)-INT((BI$1-1)/$K11))*$S11*((1+'Inputs &amp; Summary'!$D$7)^BI$1))),(_xlfn.WEIBULL.DIST(BI$1,$L11,$K11,FALSE)*$S11*((1+'Inputs &amp; Summary'!$D$7)^BI$1))),IF($M11=Lists!$H$3,IF($K11&lt;1,((($R11*(1-$E11)+$Q11*(1-$F11))/$K11)*((1+'Inputs &amp; Summary'!$D$7)^BI$1)),((INT(BI$1/$K11)-INT((BI$1-1)/$K11))*($R11*(1-$E11)+$Q11*(1-$F11))*((1+'Inputs &amp; Summary'!$D$7)^BI$1))),((_xlfn.WEIBULL.DIST(BI$1,$L11,$K11,FALSE)*($R11*(1-$E11)+$Q11*(1-$F11))*((1+'Inputs &amp; Summary'!$D$7)^BI$1))))))</f>
        <v>0</v>
      </c>
      <c r="BJ11" s="248">
        <f>$D11*IF(BJ$1&gt;'Inputs &amp; Summary'!$D$5,0,IF(BJ$1&gt;VLOOKUP($G11,Lists!$J$17:$K$21,2),IF($M11=Lists!$H$3,IF($K11&lt;1,(($S11/$K11)*((1+'Inputs &amp; Summary'!$D$7)^BJ$1)),((INT(BJ$1/$K11)-INT((BJ$1-1)/$K11))*$S11*((1+'Inputs &amp; Summary'!$D$7)^BJ$1))),(_xlfn.WEIBULL.DIST(BJ$1,$L11,$K11,FALSE)*$S11*((1+'Inputs &amp; Summary'!$D$7)^BJ$1))),IF($M11=Lists!$H$3,IF($K11&lt;1,((($R11*(1-$E11)+$Q11*(1-$F11))/$K11)*((1+'Inputs &amp; Summary'!$D$7)^BJ$1)),((INT(BJ$1/$K11)-INT((BJ$1-1)/$K11))*($R11*(1-$E11)+$Q11*(1-$F11))*((1+'Inputs &amp; Summary'!$D$7)^BJ$1))),((_xlfn.WEIBULL.DIST(BJ$1,$L11,$K11,FALSE)*($R11*(1-$E11)+$Q11*(1-$F11))*((1+'Inputs &amp; Summary'!$D$7)^BJ$1))))))</f>
        <v>0</v>
      </c>
      <c r="BK11" s="248">
        <f>$D11*IF(BK$1&gt;'Inputs &amp; Summary'!$D$5,0,IF(BK$1&gt;VLOOKUP($G11,Lists!$J$17:$K$21,2),IF($M11=Lists!$H$3,IF($K11&lt;1,(($S11/$K11)*((1+'Inputs &amp; Summary'!$D$7)^BK$1)),((INT(BK$1/$K11)-INT((BK$1-1)/$K11))*$S11*((1+'Inputs &amp; Summary'!$D$7)^BK$1))),(_xlfn.WEIBULL.DIST(BK$1,$L11,$K11,FALSE)*$S11*((1+'Inputs &amp; Summary'!$D$7)^BK$1))),IF($M11=Lists!$H$3,IF($K11&lt;1,((($R11*(1-$E11)+$Q11*(1-$F11))/$K11)*((1+'Inputs &amp; Summary'!$D$7)^BK$1)),((INT(BK$1/$K11)-INT((BK$1-1)/$K11))*($R11*(1-$E11)+$Q11*(1-$F11))*((1+'Inputs &amp; Summary'!$D$7)^BK$1))),((_xlfn.WEIBULL.DIST(BK$1,$L11,$K11,FALSE)*($R11*(1-$E11)+$Q11*(1-$F11))*((1+'Inputs &amp; Summary'!$D$7)^BK$1))))))</f>
        <v>0</v>
      </c>
      <c r="BL11" s="248">
        <f>$D11*IF(BL$1&gt;'Inputs &amp; Summary'!$D$5,0,IF(BL$1&gt;VLOOKUP($G11,Lists!$J$17:$K$21,2),IF($M11=Lists!$H$3,IF($K11&lt;1,(($S11/$K11)*((1+'Inputs &amp; Summary'!$D$7)^BL$1)),((INT(BL$1/$K11)-INT((BL$1-1)/$K11))*$S11*((1+'Inputs &amp; Summary'!$D$7)^BL$1))),(_xlfn.WEIBULL.DIST(BL$1,$L11,$K11,FALSE)*$S11*((1+'Inputs &amp; Summary'!$D$7)^BL$1))),IF($M11=Lists!$H$3,IF($K11&lt;1,((($R11*(1-$E11)+$Q11*(1-$F11))/$K11)*((1+'Inputs &amp; Summary'!$D$7)^BL$1)),((INT(BL$1/$K11)-INT((BL$1-1)/$K11))*($R11*(1-$E11)+$Q11*(1-$F11))*((1+'Inputs &amp; Summary'!$D$7)^BL$1))),((_xlfn.WEIBULL.DIST(BL$1,$L11,$K11,FALSE)*($R11*(1-$E11)+$Q11*(1-$F11))*((1+'Inputs &amp; Summary'!$D$7)^BL$1))))))</f>
        <v>0</v>
      </c>
    </row>
    <row r="12" spans="1:64" x14ac:dyDescent="0.3">
      <c r="A12" s="236" t="s">
        <v>227</v>
      </c>
      <c r="B12" s="117" t="str">
        <f>IF('Inputs &amp; Summary'!$D$15=Lists!$E$3,INDEX('Residential Rooftop Details'!$A$30:$X$158,MATCH('Cash Flow'!$A12,'Residential Rooftop Details'!$A$30:$A$158,0),COLUMN(B$1)),IF('Inputs &amp; Summary'!$D$15=Lists!$E$4,INDEX('Commercial Rooftop Details'!$A$30:$V$158,MATCH('Cash Flow'!$A12,'Commercial Rooftop Details'!$A$30:$A$158,0),COLUMN(B$1)),INDEX('Ground-Mount Details'!$A$30:$V$158,MATCH('Cash Flow'!$A12,'Ground-Mount Details'!$A$30:$A$158,0),COLUMN(B$1))))</f>
        <v>Corrective</v>
      </c>
      <c r="C12" s="117" t="str">
        <f>IF('Inputs &amp; Summary'!$D$15=Lists!$E$3,INDEX('Residential Rooftop Details'!$A$30:$X$158,MATCH('Cash Flow'!$A12,'Residential Rooftop Details'!$A$30:$A$158,0),COLUMN(C$1)),IF('Inputs &amp; Summary'!$D$15=Lists!$E$4,INDEX('Commercial Rooftop Details'!$A$30:$V$158,MATCH('Cash Flow'!$A12,'Commercial Rooftop Details'!$A$30:$A$158,0),COLUMN(C$1)),INDEX('Ground-Mount Details'!$A$30:$V$158,MATCH('Cash Flow'!$A12,'Ground-Mount Details'!$A$30:$A$158,0),COLUMN(C$1))))</f>
        <v>DC wiring</v>
      </c>
      <c r="D12" s="117">
        <f>IF('Inputs &amp; Summary'!$D$15=Lists!$E$3,INDEX('Residential Rooftop Details'!$A$30:$X$158,MATCH('Cash Flow'!$A12,'Residential Rooftop Details'!$A$30:$A$158,0),COLUMN(D$1)),IF('Inputs &amp; Summary'!$D$15=Lists!$E$4,INDEX('Commercial Rooftop Details'!$A$30:$V$158,MATCH('Cash Flow'!$A12,'Commercial Rooftop Details'!$A$30:$A$158,0),COLUMN(D$1)),INDEX('Ground-Mount Details'!$A$30:$V$158,MATCH('Cash Flow'!$A12,'Ground-Mount Details'!$A$30:$A$158,0),COLUMN(D$1))))</f>
        <v>1</v>
      </c>
      <c r="E12" s="117">
        <f>IF('Inputs &amp; Summary'!$D$15=Lists!$E$3,INDEX('Residential Rooftop Details'!$A$30:$X$158,MATCH('Cash Flow'!$A12,'Residential Rooftop Details'!$A$30:$A$158,0),COLUMN(E$1)),IF('Inputs &amp; Summary'!$D$15=Lists!$E$4,INDEX('Commercial Rooftop Details'!$A$30:$V$158,MATCH('Cash Flow'!$A12,'Commercial Rooftop Details'!$A$30:$A$158,0),COLUMN(E$1)),INDEX('Ground-Mount Details'!$A$30:$V$158,MATCH('Cash Flow'!$A12,'Ground-Mount Details'!$A$30:$A$158,0),COLUMN(E$1))))</f>
        <v>1</v>
      </c>
      <c r="F12" s="117">
        <f>IF('Inputs &amp; Summary'!$D$15=Lists!$E$3,INDEX('Residential Rooftop Details'!$A$30:$X$158,MATCH('Cash Flow'!$A12,'Residential Rooftop Details'!$A$30:$A$158,0),COLUMN(F$1)),IF('Inputs &amp; Summary'!$D$15=Lists!$E$4,INDEX('Commercial Rooftop Details'!$A$30:$V$158,MATCH('Cash Flow'!$A12,'Commercial Rooftop Details'!$A$30:$A$158,0),COLUMN(F$1)),INDEX('Ground-Mount Details'!$A$30:$V$158,MATCH('Cash Flow'!$A12,'Ground-Mount Details'!$A$30:$A$158,0),COLUMN(F$1))))</f>
        <v>1</v>
      </c>
      <c r="G12" s="237" t="str">
        <f>IF('Inputs &amp; Summary'!$D$15=Lists!$E$3,INDEX('Residential Rooftop Details'!$A$30:$X$158,MATCH('Cash Flow'!$A12,'Residential Rooftop Details'!$A$30:$A$158,0),COLUMN(G$1)),IF('Inputs &amp; Summary'!$D$15=Lists!$E$4,INDEX('Commercial Rooftop Details'!$A$30:$V$158,MATCH('Cash Flow'!$A12,'Commercial Rooftop Details'!$A$30:$A$158,0),COLUMN(G$1)),INDEX('Ground-Mount Details'!$A$30:$V$158,MATCH('Cash Flow'!$A12,'Ground-Mount Details'!$A$30:$A$158,0),COLUMN(G$1))))</f>
        <v>Module (Product)</v>
      </c>
      <c r="H12" s="237" t="str">
        <f>IF('Inputs &amp; Summary'!$D$15=Lists!$E$3,INDEX('Residential Rooftop Details'!$A$30:$X$158,MATCH('Cash Flow'!$A12,'Residential Rooftop Details'!$A$30:$A$158,0),COLUMN(H$1)),IF('Inputs &amp; Summary'!$D$15=Lists!$E$4,INDEX('Commercial Rooftop Details'!$A$30:$V$158,MATCH('Cash Flow'!$A12,'Commercial Rooftop Details'!$A$30:$A$158,0),COLUMN(H$1)),INDEX('Ground-Mount Details'!$A$30:$V$158,MATCH('Cash Flow'!$A12,'Ground-Mount Details'!$A$30:$A$158,0),COLUMN(H$1))))</f>
        <v>modules</v>
      </c>
      <c r="I12" s="237" t="str">
        <f>IF('Inputs &amp; Summary'!$D$15=Lists!$E$3,INDEX('Residential Rooftop Details'!$A$30:$X$158,MATCH('Cash Flow'!$A12,'Residential Rooftop Details'!$A$30:$A$158,0),COLUMN(I$1)),IF('Inputs &amp; Summary'!$D$15=Lists!$E$4,INDEX('Commercial Rooftop Details'!$A$30:$V$158,MATCH('Cash Flow'!$A12,'Commercial Rooftop Details'!$A$30:$A$158,0),COLUMN(I$1)),INDEX('Ground-Mount Details'!$A$30:$V$158,MATCH('Cash Flow'!$A12,'Ground-Mount Details'!$A$30:$A$158,0),COLUMN(I$1))))</f>
        <v>PV module/array Specialist</v>
      </c>
      <c r="J12" s="238">
        <f>IF('Inputs &amp; Summary'!$D$15=Lists!$E$3,INDEX('Residential Rooftop Details'!$A$30:$X$158,MATCH('Cash Flow'!$A12,'Residential Rooftop Details'!$A$30:$A$158,0),COLUMN(J$1)),IF('Inputs &amp; Summary'!$D$15=Lists!$E$4,INDEX('Commercial Rooftop Details'!$A$30:$V$158,MATCH('Cash Flow'!$A12,'Commercial Rooftop Details'!$A$30:$A$158,0),COLUMN(J$1)),INDEX('Ground-Mount Details'!$A$30:$V$158,MATCH('Cash Flow'!$A12,'Ground-Mount Details'!$A$30:$A$158,0),COLUMN(J$1))))</f>
        <v>24.03846153846154</v>
      </c>
      <c r="K12" s="239">
        <f>IF('Inputs &amp; Summary'!$D$15=Lists!$E$3,INDEX('Residential Rooftop Details'!$A$30:$X$158,MATCH('Cash Flow'!$A12,'Residential Rooftop Details'!$A$30:$A$158,0),COLUMN(K$1)),IF('Inputs &amp; Summary'!$D$15=Lists!$E$4,INDEX('Commercial Rooftop Details'!$A$30:$V$158,MATCH('Cash Flow'!$A12,'Commercial Rooftop Details'!$A$30:$A$158,0),COLUMN(K$1)),INDEX('Ground-Mount Details'!$A$30:$V$158,MATCH('Cash Flow'!$A12,'Ground-Mount Details'!$A$30:$A$158,0),COLUMN(K$1))))</f>
        <v>25</v>
      </c>
      <c r="L12" s="239">
        <f>IF('Inputs &amp; Summary'!$D$15=Lists!$E$3,INDEX('Residential Rooftop Details'!$A$30:$X$158,MATCH('Cash Flow'!$A12,'Residential Rooftop Details'!$A$30:$A$158,0),COLUMN(L$1)),IF('Inputs &amp; Summary'!$D$15=Lists!$E$4,INDEX('Commercial Rooftop Details'!$A$30:$V$158,MATCH('Cash Flow'!$A12,'Commercial Rooftop Details'!$A$30:$A$158,0),COLUMN(L$1)),INDEX('Ground-Mount Details'!$A$30:$V$158,MATCH('Cash Flow'!$A12,'Ground-Mount Details'!$A$30:$A$158,0),COLUMN(L$1))))</f>
        <v>1</v>
      </c>
      <c r="M12" s="238" t="str">
        <f>IF('Inputs &amp; Summary'!$D$15=Lists!$E$3,INDEX('Residential Rooftop Details'!$A$30:$X$158,MATCH('Cash Flow'!$A12,'Residential Rooftop Details'!$A$30:$A$158,0),COLUMN(M$1)),IF('Inputs &amp; Summary'!$D$15=Lists!$E$4,INDEX('Commercial Rooftop Details'!$A$30:$V$158,MATCH('Cash Flow'!$A12,'Commercial Rooftop Details'!$A$30:$A$158,0),COLUMN(M$1)),INDEX('Ground-Mount Details'!$A$30:$V$158,MATCH('Cash Flow'!$A12,'Ground-Mount Details'!$A$30:$A$158,0),COLUMN(M$1))))</f>
        <v>Weibull</v>
      </c>
      <c r="N12" s="240">
        <f>IF('Inputs &amp; Summary'!$D$15=Lists!$E$3,INDEX('Residential Rooftop Details'!$A$30:$X$158,MATCH('Cash Flow'!$A12,'Residential Rooftop Details'!$A$30:$A$158,0),COLUMN(N$1)),IF('Inputs &amp; Summary'!$D$15=Lists!$E$4,INDEX('Commercial Rooftop Details'!$A$30:$V$158,MATCH('Cash Flow'!$A12,'Commercial Rooftop Details'!$A$30:$A$158,0),COLUMN(N$1)),INDEX('Ground-Mount Details'!$A$30:$V$158,MATCH('Cash Flow'!$A12,'Ground-Mount Details'!$A$30:$A$158,0),COLUMN(N$1))))</f>
        <v>1443</v>
      </c>
      <c r="O12" s="239">
        <f>IF('Inputs &amp; Summary'!$D$15=Lists!$E$3,INDEX('Residential Rooftop Details'!$A$30:$X$158,MATCH('Cash Flow'!$A12,'Residential Rooftop Details'!$A$30:$A$158,0),COLUMN(O$1)),IF('Inputs &amp; Summary'!$D$15=Lists!$E$4,INDEX('Commercial Rooftop Details'!$A$30:$V$158,MATCH('Cash Flow'!$A12,'Commercial Rooftop Details'!$A$30:$A$158,0),COLUMN(O$1)),INDEX('Ground-Mount Details'!$A$30:$V$158,MATCH('Cash Flow'!$A12,'Ground-Mount Details'!$A$30:$A$158,0),COLUMN(O$1))))</f>
        <v>0.1</v>
      </c>
      <c r="P12" s="241">
        <f>IF('Inputs &amp; Summary'!$D$15=Lists!$E$3,INDEX('Residential Rooftop Details'!$A$30:$X$158,MATCH('Cash Flow'!$A12,'Residential Rooftop Details'!$A$30:$A$158,0),COLUMN(P$1)),IF('Inputs &amp; Summary'!$D$15=Lists!$E$4,INDEX('Commercial Rooftop Details'!$A$30:$V$158,MATCH('Cash Flow'!$A12,'Commercial Rooftop Details'!$A$30:$A$158,0),COLUMN(P$1)),INDEX('Ground-Mount Details'!$A$30:$V$158,MATCH('Cash Flow'!$A12,'Ground-Mount Details'!$A$30:$A$158,0),COLUMN(P$1))))</f>
        <v>20</v>
      </c>
      <c r="Q12" s="242">
        <f>IF('Inputs &amp; Summary'!$D$15=Lists!$E$3,INDEX('Residential Rooftop Details'!$A$30:$X$158,MATCH('Cash Flow'!$A12,'Residential Rooftop Details'!$A$30:$A$158,0),COLUMN(Q$1)),IF('Inputs &amp; Summary'!$D$15=Lists!$E$4,INDEX('Commercial Rooftop Details'!$A$30:$V$158,MATCH('Cash Flow'!$A12,'Commercial Rooftop Details'!$A$30:$A$158,0),COLUMN(Q$1)),INDEX('Ground-Mount Details'!$A$30:$V$158,MATCH('Cash Flow'!$A12,'Ground-Mount Details'!$A$30:$A$158,0),COLUMN(Q$1))))</f>
        <v>3468.7500000000005</v>
      </c>
      <c r="R12" s="242">
        <f>IF('Inputs &amp; Summary'!$D$15=Lists!$E$3,INDEX('Residential Rooftop Details'!$A$30:$X$158,MATCH('Cash Flow'!$A12,'Residential Rooftop Details'!$A$30:$A$158,0),COLUMN(R$1)),IF('Inputs &amp; Summary'!$D$15=Lists!$E$4,INDEX('Commercial Rooftop Details'!$A$30:$V$158,MATCH('Cash Flow'!$A12,'Commercial Rooftop Details'!$A$30:$A$158,0),COLUMN(R$1)),INDEX('Ground-Mount Details'!$A$30:$V$158,MATCH('Cash Flow'!$A12,'Ground-Mount Details'!$A$30:$A$158,0),COLUMN(R$1))))</f>
        <v>28860</v>
      </c>
      <c r="S12" s="243">
        <f>IF('Inputs &amp; Summary'!$D$15=Lists!$E$3,INDEX('Residential Rooftop Details'!$A$30:$X$158,MATCH('Cash Flow'!$A12,'Residential Rooftop Details'!$A$30:$A$158,0),COLUMN(S$1)),IF('Inputs &amp; Summary'!$D$15=Lists!$E$4,INDEX('Commercial Rooftop Details'!$A$30:$V$158,MATCH('Cash Flow'!$A12,'Commercial Rooftop Details'!$A$30:$A$158,0),COLUMN(S$1)),INDEX('Ground-Mount Details'!$A$30:$V$158,MATCH('Cash Flow'!$A12,'Ground-Mount Details'!$A$30:$A$158,0),COLUMN(S$1))))</f>
        <v>32328.75</v>
      </c>
      <c r="T12" s="238">
        <f>IF('Inputs &amp; Summary'!$D$15=Lists!$E$3,INDEX('Residential Rooftop Details'!$A$30:$X$158,MATCH('Cash Flow'!$A12,'Residential Rooftop Details'!$A$30:$A$158,0),COLUMN(T$1)),IF('Inputs &amp; Summary'!$D$15=Lists!$E$4,INDEX('Commercial Rooftop Details'!$A$30:$V$158,MATCH('Cash Flow'!$A12,'Commercial Rooftop Details'!$A$30:$A$158,0),COLUMN(T$1)),INDEX('Ground-Mount Details'!$A$30:$V$158,MATCH('Cash Flow'!$A12,'Ground-Mount Details'!$A$30:$A$158,0),COLUMN(T$1))))</f>
        <v>0</v>
      </c>
      <c r="U12" s="244">
        <f>IF('Inputs &amp; Summary'!$D$15=Lists!$E$3,INDEX('Residential Rooftop Details'!$A$30:$X$158,MATCH('Cash Flow'!$A12,'Residential Rooftop Details'!$A$30:$A$158,0),COLUMN(U$1)),IF('Inputs &amp; Summary'!$D$15=Lists!$E$4,INDEX('Commercial Rooftop Details'!$A$30:$V$158,MATCH('Cash Flow'!$A12,'Commercial Rooftop Details'!$A$30:$A$158,0),COLUMN(U$1)),INDEX('Ground-Mount Details'!$A$30:$V$158,MATCH('Cash Flow'!$A12,'Ground-Mount Details'!$A$30:$A$158,0),COLUMN(U$1))))</f>
        <v>0</v>
      </c>
      <c r="V12" s="245">
        <f t="shared" si="0"/>
        <v>473.5758423245029</v>
      </c>
      <c r="W12" s="245">
        <f>NPV('Inputs &amp; Summary'!$D$6,Y12:BL12)</f>
        <v>3419.6324512495271</v>
      </c>
      <c r="X12" s="246">
        <f t="shared" si="1"/>
        <v>2.4819821396828534E-2</v>
      </c>
      <c r="Y12" s="248">
        <f>$D12*IF(Y$1&gt;'Inputs &amp; Summary'!$D$5,0,IF(Y$1&gt;VLOOKUP($G12,Lists!$J$17:$K$21,2),IF($M12=Lists!$H$3,IF($K12&lt;1,(($S12/$K12)*((1+'Inputs &amp; Summary'!$D$7)^Y$1)),((INT(Y$1/$K12)-INT((Y$1-1)/$K12))*$S12*((1+'Inputs &amp; Summary'!$D$7)^Y$1))),(_xlfn.WEIBULL.DIST(Y$1,$L12,$K12,FALSE)*$S12*((1+'Inputs &amp; Summary'!$D$7)^Y$1))),IF($M12=Lists!$H$3,IF($K12&lt;1,((($R12*(1-$E12)+$Q12*(1-$F12))/$K12)*((1+'Inputs &amp; Summary'!$D$7)^Y$1)),((INT(Y$1/$K12)-INT((Y$1-1)/$K12))*($R12*(1-$E12)+$Q12*(1-$F12))*((1+'Inputs &amp; Summary'!$D$7)^Y$1))),((_xlfn.WEIBULL.DIST(Y$1,$L12,$K12,FALSE)*($R12*(1-$E12)+$Q12*(1-$F12))*((1+'Inputs &amp; Summary'!$D$7)^Y$1))))))</f>
        <v>0</v>
      </c>
      <c r="Z12" s="248">
        <f>$D12*IF(Z$1&gt;'Inputs &amp; Summary'!$D$5,0,IF(Z$1&gt;VLOOKUP($G12,Lists!$J$17:$K$21,2),IF($M12=Lists!$H$3,IF($K12&lt;1,(($S12/$K12)*((1+'Inputs &amp; Summary'!$D$7)^Z$1)),((INT(Z$1/$K12)-INT((Z$1-1)/$K12))*$S12*((1+'Inputs &amp; Summary'!$D$7)^Z$1))),(_xlfn.WEIBULL.DIST(Z$1,$L12,$K12,FALSE)*$S12*((1+'Inputs &amp; Summary'!$D$7)^Z$1))),IF($M12=Lists!$H$3,IF($K12&lt;1,((($R12*(1-$E12)+$Q12*(1-$F12))/$K12)*((1+'Inputs &amp; Summary'!$D$7)^Z$1)),((INT(Z$1/$K12)-INT((Z$1-1)/$K12))*($R12*(1-$E12)+$Q12*(1-$F12))*((1+'Inputs &amp; Summary'!$D$7)^Z$1))),((_xlfn.WEIBULL.DIST(Z$1,$L12,$K12,FALSE)*($R12*(1-$E12)+$Q12*(1-$F12))*((1+'Inputs &amp; Summary'!$D$7)^Z$1))))))</f>
        <v>0</v>
      </c>
      <c r="AA12" s="248">
        <f>$D12*IF(AA$1&gt;'Inputs &amp; Summary'!$D$5,0,IF(AA$1&gt;VLOOKUP($G12,Lists!$J$17:$K$21,2),IF($M12=Lists!$H$3,IF($K12&lt;1,(($S12/$K12)*((1+'Inputs &amp; Summary'!$D$7)^AA$1)),((INT(AA$1/$K12)-INT((AA$1-1)/$K12))*$S12*((1+'Inputs &amp; Summary'!$D$7)^AA$1))),(_xlfn.WEIBULL.DIST(AA$1,$L12,$K12,FALSE)*$S12*((1+'Inputs &amp; Summary'!$D$7)^AA$1))),IF($M12=Lists!$H$3,IF($K12&lt;1,((($R12*(1-$E12)+$Q12*(1-$F12))/$K12)*((1+'Inputs &amp; Summary'!$D$7)^AA$1)),((INT(AA$1/$K12)-INT((AA$1-1)/$K12))*($R12*(1-$E12)+$Q12*(1-$F12))*((1+'Inputs &amp; Summary'!$D$7)^AA$1))),((_xlfn.WEIBULL.DIST(AA$1,$L12,$K12,FALSE)*($R12*(1-$E12)+$Q12*(1-$F12))*((1+'Inputs &amp; Summary'!$D$7)^AA$1))))))</f>
        <v>0</v>
      </c>
      <c r="AB12" s="248">
        <f>$D12*IF(AB$1&gt;'Inputs &amp; Summary'!$D$5,0,IF(AB$1&gt;VLOOKUP($G12,Lists!$J$17:$K$21,2),IF($M12=Lists!$H$3,IF($K12&lt;1,(($S12/$K12)*((1+'Inputs &amp; Summary'!$D$7)^AB$1)),((INT(AB$1/$K12)-INT((AB$1-1)/$K12))*$S12*((1+'Inputs &amp; Summary'!$D$7)^AB$1))),(_xlfn.WEIBULL.DIST(AB$1,$L12,$K12,FALSE)*$S12*((1+'Inputs &amp; Summary'!$D$7)^AB$1))),IF($M12=Lists!$H$3,IF($K12&lt;1,((($R12*(1-$E12)+$Q12*(1-$F12))/$K12)*((1+'Inputs &amp; Summary'!$D$7)^AB$1)),((INT(AB$1/$K12)-INT((AB$1-1)/$K12))*($R12*(1-$E12)+$Q12*(1-$F12))*((1+'Inputs &amp; Summary'!$D$7)^AB$1))),((_xlfn.WEIBULL.DIST(AB$1,$L12,$K12,FALSE)*($R12*(1-$E12)+$Q12*(1-$F12))*((1+'Inputs &amp; Summary'!$D$7)^AB$1))))))</f>
        <v>0</v>
      </c>
      <c r="AC12" s="248">
        <f>$D12*IF(AC$1&gt;'Inputs &amp; Summary'!$D$5,0,IF(AC$1&gt;VLOOKUP($G12,Lists!$J$17:$K$21,2),IF($M12=Lists!$H$3,IF($K12&lt;1,(($S12/$K12)*((1+'Inputs &amp; Summary'!$D$7)^AC$1)),((INT(AC$1/$K12)-INT((AC$1-1)/$K12))*$S12*((1+'Inputs &amp; Summary'!$D$7)^AC$1))),(_xlfn.WEIBULL.DIST(AC$1,$L12,$K12,FALSE)*$S12*((1+'Inputs &amp; Summary'!$D$7)^AC$1))),IF($M12=Lists!$H$3,IF($K12&lt;1,((($R12*(1-$E12)+$Q12*(1-$F12))/$K12)*((1+'Inputs &amp; Summary'!$D$7)^AC$1)),((INT(AC$1/$K12)-INT((AC$1-1)/$K12))*($R12*(1-$E12)+$Q12*(1-$F12))*((1+'Inputs &amp; Summary'!$D$7)^AC$1))),((_xlfn.WEIBULL.DIST(AC$1,$L12,$K12,FALSE)*($R12*(1-$E12)+$Q12*(1-$F12))*((1+'Inputs &amp; Summary'!$D$7)^AC$1))))))</f>
        <v>0</v>
      </c>
      <c r="AD12" s="248">
        <f>$D12*IF(AD$1&gt;'Inputs &amp; Summary'!$D$5,0,IF(AD$1&gt;VLOOKUP($G12,Lists!$J$17:$K$21,2),IF($M12=Lists!$H$3,IF($K12&lt;1,(($S12/$K12)*((1+'Inputs &amp; Summary'!$D$7)^AD$1)),((INT(AD$1/$K12)-INT((AD$1-1)/$K12))*$S12*((1+'Inputs &amp; Summary'!$D$7)^AD$1))),(_xlfn.WEIBULL.DIST(AD$1,$L12,$K12,FALSE)*$S12*((1+'Inputs &amp; Summary'!$D$7)^AD$1))),IF($M12=Lists!$H$3,IF($K12&lt;1,((($R12*(1-$E12)+$Q12*(1-$F12))/$K12)*((1+'Inputs &amp; Summary'!$D$7)^AD$1)),((INT(AD$1/$K12)-INT((AD$1-1)/$K12))*($R12*(1-$E12)+$Q12*(1-$F12))*((1+'Inputs &amp; Summary'!$D$7)^AD$1))),((_xlfn.WEIBULL.DIST(AD$1,$L12,$K12,FALSE)*($R12*(1-$E12)+$Q12*(1-$F12))*((1+'Inputs &amp; Summary'!$D$7)^AD$1))))))</f>
        <v>0</v>
      </c>
      <c r="AE12" s="248">
        <f>$D12*IF(AE$1&gt;'Inputs &amp; Summary'!$D$5,0,IF(AE$1&gt;VLOOKUP($G12,Lists!$J$17:$K$21,2),IF($M12=Lists!$H$3,IF($K12&lt;1,(($S12/$K12)*((1+'Inputs &amp; Summary'!$D$7)^AE$1)),((INT(AE$1/$K12)-INT((AE$1-1)/$K12))*$S12*((1+'Inputs &amp; Summary'!$D$7)^AE$1))),(_xlfn.WEIBULL.DIST(AE$1,$L12,$K12,FALSE)*$S12*((1+'Inputs &amp; Summary'!$D$7)^AE$1))),IF($M12=Lists!$H$3,IF($K12&lt;1,((($R12*(1-$E12)+$Q12*(1-$F12))/$K12)*((1+'Inputs &amp; Summary'!$D$7)^AE$1)),((INT(AE$1/$K12)-INT((AE$1-1)/$K12))*($R12*(1-$E12)+$Q12*(1-$F12))*((1+'Inputs &amp; Summary'!$D$7)^AE$1))),((_xlfn.WEIBULL.DIST(AE$1,$L12,$K12,FALSE)*($R12*(1-$E12)+$Q12*(1-$F12))*((1+'Inputs &amp; Summary'!$D$7)^AE$1))))))</f>
        <v>0</v>
      </c>
      <c r="AF12" s="248">
        <f>$D12*IF(AF$1&gt;'Inputs &amp; Summary'!$D$5,0,IF(AF$1&gt;VLOOKUP($G12,Lists!$J$17:$K$21,2),IF($M12=Lists!$H$3,IF($K12&lt;1,(($S12/$K12)*((1+'Inputs &amp; Summary'!$D$7)^AF$1)),((INT(AF$1/$K12)-INT((AF$1-1)/$K12))*$S12*((1+'Inputs &amp; Summary'!$D$7)^AF$1))),(_xlfn.WEIBULL.DIST(AF$1,$L12,$K12,FALSE)*$S12*((1+'Inputs &amp; Summary'!$D$7)^AF$1))),IF($M12=Lists!$H$3,IF($K12&lt;1,((($R12*(1-$E12)+$Q12*(1-$F12))/$K12)*((1+'Inputs &amp; Summary'!$D$7)^AF$1)),((INT(AF$1/$K12)-INT((AF$1-1)/$K12))*($R12*(1-$E12)+$Q12*(1-$F12))*((1+'Inputs &amp; Summary'!$D$7)^AF$1))),((_xlfn.WEIBULL.DIST(AF$1,$L12,$K12,FALSE)*($R12*(1-$E12)+$Q12*(1-$F12))*((1+'Inputs &amp; Summary'!$D$7)^AF$1))))))</f>
        <v>0</v>
      </c>
      <c r="AG12" s="248">
        <f>$D12*IF(AG$1&gt;'Inputs &amp; Summary'!$D$5,0,IF(AG$1&gt;VLOOKUP($G12,Lists!$J$17:$K$21,2),IF($M12=Lists!$H$3,IF($K12&lt;1,(($S12/$K12)*((1+'Inputs &amp; Summary'!$D$7)^AG$1)),((INT(AG$1/$K12)-INT((AG$1-1)/$K12))*$S12*((1+'Inputs &amp; Summary'!$D$7)^AG$1))),(_xlfn.WEIBULL.DIST(AG$1,$L12,$K12,FALSE)*$S12*((1+'Inputs &amp; Summary'!$D$7)^AG$1))),IF($M12=Lists!$H$3,IF($K12&lt;1,((($R12*(1-$E12)+$Q12*(1-$F12))/$K12)*((1+'Inputs &amp; Summary'!$D$7)^AG$1)),((INT(AG$1/$K12)-INT((AG$1-1)/$K12))*($R12*(1-$E12)+$Q12*(1-$F12))*((1+'Inputs &amp; Summary'!$D$7)^AG$1))),((_xlfn.WEIBULL.DIST(AG$1,$L12,$K12,FALSE)*($R12*(1-$E12)+$Q12*(1-$F12))*((1+'Inputs &amp; Summary'!$D$7)^AG$1))))))</f>
        <v>0</v>
      </c>
      <c r="AH12" s="248">
        <f>$D12*IF(AH$1&gt;'Inputs &amp; Summary'!$D$5,0,IF(AH$1&gt;VLOOKUP($G12,Lists!$J$17:$K$21,2),IF($M12=Lists!$H$3,IF($K12&lt;1,(($S12/$K12)*((1+'Inputs &amp; Summary'!$D$7)^AH$1)),((INT(AH$1/$K12)-INT((AH$1-1)/$K12))*$S12*((1+'Inputs &amp; Summary'!$D$7)^AH$1))),(_xlfn.WEIBULL.DIST(AH$1,$L12,$K12,FALSE)*$S12*((1+'Inputs &amp; Summary'!$D$7)^AH$1))),IF($M12=Lists!$H$3,IF($K12&lt;1,((($R12*(1-$E12)+$Q12*(1-$F12))/$K12)*((1+'Inputs &amp; Summary'!$D$7)^AH$1)),((INT(AH$1/$K12)-INT((AH$1-1)/$K12))*($R12*(1-$E12)+$Q12*(1-$F12))*((1+'Inputs &amp; Summary'!$D$7)^AH$1))),((_xlfn.WEIBULL.DIST(AH$1,$L12,$K12,FALSE)*($R12*(1-$E12)+$Q12*(1-$F12))*((1+'Inputs &amp; Summary'!$D$7)^AH$1))))))</f>
        <v>0</v>
      </c>
      <c r="AI12" s="248">
        <f>$D12*IF(AI$1&gt;'Inputs &amp; Summary'!$D$5,0,IF(AI$1&gt;VLOOKUP($G12,Lists!$J$17:$K$21,2),IF($M12=Lists!$H$3,IF($K12&lt;1,(($S12/$K12)*((1+'Inputs &amp; Summary'!$D$7)^AI$1)),((INT(AI$1/$K12)-INT((AI$1-1)/$K12))*$S12*((1+'Inputs &amp; Summary'!$D$7)^AI$1))),(_xlfn.WEIBULL.DIST(AI$1,$L12,$K12,FALSE)*$S12*((1+'Inputs &amp; Summary'!$D$7)^AI$1))),IF($M12=Lists!$H$3,IF($K12&lt;1,((($R12*(1-$E12)+$Q12*(1-$F12))/$K12)*((1+'Inputs &amp; Summary'!$D$7)^AI$1)),((INT(AI$1/$K12)-INT((AI$1-1)/$K12))*($R12*(1-$E12)+$Q12*(1-$F12))*((1+'Inputs &amp; Summary'!$D$7)^AI$1))),((_xlfn.WEIBULL.DIST(AI$1,$L12,$K12,FALSE)*($R12*(1-$E12)+$Q12*(1-$F12))*((1+'Inputs &amp; Summary'!$D$7)^AI$1))))))</f>
        <v>1035.5265099122137</v>
      </c>
      <c r="AJ12" s="248">
        <f>$D12*IF(AJ$1&gt;'Inputs &amp; Summary'!$D$5,0,IF(AJ$1&gt;VLOOKUP($G12,Lists!$J$17:$K$21,2),IF($M12=Lists!$H$3,IF($K12&lt;1,(($S12/$K12)*((1+'Inputs &amp; Summary'!$D$7)^AJ$1)),((INT(AJ$1/$K12)-INT((AJ$1-1)/$K12))*$S12*((1+'Inputs &amp; Summary'!$D$7)^AJ$1))),(_xlfn.WEIBULL.DIST(AJ$1,$L12,$K12,FALSE)*$S12*((1+'Inputs &amp; Summary'!$D$7)^AJ$1))),IF($M12=Lists!$H$3,IF($K12&lt;1,((($R12*(1-$E12)+$Q12*(1-$F12))/$K12)*((1+'Inputs &amp; Summary'!$D$7)^AJ$1)),((INT(AJ$1/$K12)-INT((AJ$1-1)/$K12))*($R12*(1-$E12)+$Q12*(1-$F12))*((1+'Inputs &amp; Summary'!$D$7)^AJ$1))),((_xlfn.WEIBULL.DIST(AJ$1,$L12,$K12,FALSE)*($R12*(1-$E12)+$Q12*(1-$F12))*((1+'Inputs &amp; Summary'!$D$7)^AJ$1))))))</f>
        <v>1014.8213933796368</v>
      </c>
      <c r="AK12" s="248">
        <f>$D12*IF(AK$1&gt;'Inputs &amp; Summary'!$D$5,0,IF(AK$1&gt;VLOOKUP($G12,Lists!$J$17:$K$21,2),IF($M12=Lists!$H$3,IF($K12&lt;1,(($S12/$K12)*((1+'Inputs &amp; Summary'!$D$7)^AK$1)),((INT(AK$1/$K12)-INT((AK$1-1)/$K12))*$S12*((1+'Inputs &amp; Summary'!$D$7)^AK$1))),(_xlfn.WEIBULL.DIST(AK$1,$L12,$K12,FALSE)*$S12*((1+'Inputs &amp; Summary'!$D$7)^AK$1))),IF($M12=Lists!$H$3,IF($K12&lt;1,((($R12*(1-$E12)+$Q12*(1-$F12))/$K12)*((1+'Inputs &amp; Summary'!$D$7)^AK$1)),((INT(AK$1/$K12)-INT((AK$1-1)/$K12))*($R12*(1-$E12)+$Q12*(1-$F12))*((1+'Inputs &amp; Summary'!$D$7)^AK$1))),((_xlfn.WEIBULL.DIST(AK$1,$L12,$K12,FALSE)*($R12*(1-$E12)+$Q12*(1-$F12))*((1+'Inputs &amp; Summary'!$D$7)^AK$1))))))</f>
        <v>994.53027093270043</v>
      </c>
      <c r="AL12" s="248">
        <f>$D12*IF(AL$1&gt;'Inputs &amp; Summary'!$D$5,0,IF(AL$1&gt;VLOOKUP($G12,Lists!$J$17:$K$21,2),IF($M12=Lists!$H$3,IF($K12&lt;1,(($S12/$K12)*((1+'Inputs &amp; Summary'!$D$7)^AL$1)),((INT(AL$1/$K12)-INT((AL$1-1)/$K12))*$S12*((1+'Inputs &amp; Summary'!$D$7)^AL$1))),(_xlfn.WEIBULL.DIST(AL$1,$L12,$K12,FALSE)*$S12*((1+'Inputs &amp; Summary'!$D$7)^AL$1))),IF($M12=Lists!$H$3,IF($K12&lt;1,((($R12*(1-$E12)+$Q12*(1-$F12))/$K12)*((1+'Inputs &amp; Summary'!$D$7)^AL$1)),((INT(AL$1/$K12)-INT((AL$1-1)/$K12))*($R12*(1-$E12)+$Q12*(1-$F12))*((1+'Inputs &amp; Summary'!$D$7)^AL$1))),((_xlfn.WEIBULL.DIST(AL$1,$L12,$K12,FALSE)*($R12*(1-$E12)+$Q12*(1-$F12))*((1+'Inputs &amp; Summary'!$D$7)^AL$1))))))</f>
        <v>974.6448648540262</v>
      </c>
      <c r="AM12" s="248">
        <f>$D12*IF(AM$1&gt;'Inputs &amp; Summary'!$D$5,0,IF(AM$1&gt;VLOOKUP($G12,Lists!$J$17:$K$21,2),IF($M12=Lists!$H$3,IF($K12&lt;1,(($S12/$K12)*((1+'Inputs &amp; Summary'!$D$7)^AM$1)),((INT(AM$1/$K12)-INT((AM$1-1)/$K12))*$S12*((1+'Inputs &amp; Summary'!$D$7)^AM$1))),(_xlfn.WEIBULL.DIST(AM$1,$L12,$K12,FALSE)*$S12*((1+'Inputs &amp; Summary'!$D$7)^AM$1))),IF($M12=Lists!$H$3,IF($K12&lt;1,((($R12*(1-$E12)+$Q12*(1-$F12))/$K12)*((1+'Inputs &amp; Summary'!$D$7)^AM$1)),((INT(AM$1/$K12)-INT((AM$1-1)/$K12))*($R12*(1-$E12)+$Q12*(1-$F12))*((1+'Inputs &amp; Summary'!$D$7)^AM$1))),((_xlfn.WEIBULL.DIST(AM$1,$L12,$K12,FALSE)*($R12*(1-$E12)+$Q12*(1-$F12))*((1+'Inputs &amp; Summary'!$D$7)^AM$1))))))</f>
        <v>955.15706293730716</v>
      </c>
      <c r="AN12" s="248">
        <f>$D12*IF(AN$1&gt;'Inputs &amp; Summary'!$D$5,0,IF(AN$1&gt;VLOOKUP($G12,Lists!$J$17:$K$21,2),IF($M12=Lists!$H$3,IF($K12&lt;1,(($S12/$K12)*((1+'Inputs &amp; Summary'!$D$7)^AN$1)),((INT(AN$1/$K12)-INT((AN$1-1)/$K12))*$S12*((1+'Inputs &amp; Summary'!$D$7)^AN$1))),(_xlfn.WEIBULL.DIST(AN$1,$L12,$K12,FALSE)*$S12*((1+'Inputs &amp; Summary'!$D$7)^AN$1))),IF($M12=Lists!$H$3,IF($K12&lt;1,((($R12*(1-$E12)+$Q12*(1-$F12))/$K12)*((1+'Inputs &amp; Summary'!$D$7)^AN$1)),((INT(AN$1/$K12)-INT((AN$1-1)/$K12))*($R12*(1-$E12)+$Q12*(1-$F12))*((1+'Inputs &amp; Summary'!$D$7)^AN$1))),((_xlfn.WEIBULL.DIST(AN$1,$L12,$K12,FALSE)*($R12*(1-$E12)+$Q12*(1-$F12))*((1+'Inputs &amp; Summary'!$D$7)^AN$1))))))</f>
        <v>936.05891517795408</v>
      </c>
      <c r="AO12" s="248">
        <f>$D12*IF(AO$1&gt;'Inputs &amp; Summary'!$D$5,0,IF(AO$1&gt;VLOOKUP($G12,Lists!$J$17:$K$21,2),IF($M12=Lists!$H$3,IF($K12&lt;1,(($S12/$K12)*((1+'Inputs &amp; Summary'!$D$7)^AO$1)),((INT(AO$1/$K12)-INT((AO$1-1)/$K12))*$S12*((1+'Inputs &amp; Summary'!$D$7)^AO$1))),(_xlfn.WEIBULL.DIST(AO$1,$L12,$K12,FALSE)*$S12*((1+'Inputs &amp; Summary'!$D$7)^AO$1))),IF($M12=Lists!$H$3,IF($K12&lt;1,((($R12*(1-$E12)+$Q12*(1-$F12))/$K12)*((1+'Inputs &amp; Summary'!$D$7)^AO$1)),((INT(AO$1/$K12)-INT((AO$1-1)/$K12))*($R12*(1-$E12)+$Q12*(1-$F12))*((1+'Inputs &amp; Summary'!$D$7)^AO$1))),((_xlfn.WEIBULL.DIST(AO$1,$L12,$K12,FALSE)*($R12*(1-$E12)+$Q12*(1-$F12))*((1+'Inputs &amp; Summary'!$D$7)^AO$1))))))</f>
        <v>917.34263052990582</v>
      </c>
      <c r="AP12" s="248">
        <f>$D12*IF(AP$1&gt;'Inputs &amp; Summary'!$D$5,0,IF(AP$1&gt;VLOOKUP($G12,Lists!$J$17:$K$21,2),IF($M12=Lists!$H$3,IF($K12&lt;1,(($S12/$K12)*((1+'Inputs &amp; Summary'!$D$7)^AP$1)),((INT(AP$1/$K12)-INT((AP$1-1)/$K12))*$S12*((1+'Inputs &amp; Summary'!$D$7)^AP$1))),(_xlfn.WEIBULL.DIST(AP$1,$L12,$K12,FALSE)*$S12*((1+'Inputs &amp; Summary'!$D$7)^AP$1))),IF($M12=Lists!$H$3,IF($K12&lt;1,((($R12*(1-$E12)+$Q12*(1-$F12))/$K12)*((1+'Inputs &amp; Summary'!$D$7)^AP$1)),((INT(AP$1/$K12)-INT((AP$1-1)/$K12))*($R12*(1-$E12)+$Q12*(1-$F12))*((1+'Inputs &amp; Summary'!$D$7)^AP$1))),((_xlfn.WEIBULL.DIST(AP$1,$L12,$K12,FALSE)*($R12*(1-$E12)+$Q12*(1-$F12))*((1+'Inputs &amp; Summary'!$D$7)^AP$1))))))</f>
        <v>899.00057372729202</v>
      </c>
      <c r="AQ12" s="248">
        <f>$D12*IF(AQ$1&gt;'Inputs &amp; Summary'!$D$5,0,IF(AQ$1&gt;VLOOKUP($G12,Lists!$J$17:$K$21,2),IF($M12=Lists!$H$3,IF($K12&lt;1,(($S12/$K12)*((1+'Inputs &amp; Summary'!$D$7)^AQ$1)),((INT(AQ$1/$K12)-INT((AQ$1-1)/$K12))*$S12*((1+'Inputs &amp; Summary'!$D$7)^AQ$1))),(_xlfn.WEIBULL.DIST(AQ$1,$L12,$K12,FALSE)*$S12*((1+'Inputs &amp; Summary'!$D$7)^AQ$1))),IF($M12=Lists!$H$3,IF($K12&lt;1,((($R12*(1-$E12)+$Q12*(1-$F12))/$K12)*((1+'Inputs &amp; Summary'!$D$7)^AQ$1)),((INT(AQ$1/$K12)-INT((AQ$1-1)/$K12))*($R12*(1-$E12)+$Q12*(1-$F12))*((1+'Inputs &amp; Summary'!$D$7)^AQ$1))),((_xlfn.WEIBULL.DIST(AQ$1,$L12,$K12,FALSE)*($R12*(1-$E12)+$Q12*(1-$F12))*((1+'Inputs &amp; Summary'!$D$7)^AQ$1))))))</f>
        <v>881.0252621696427</v>
      </c>
      <c r="AR12" s="248">
        <f>$D12*IF(AR$1&gt;'Inputs &amp; Summary'!$D$5,0,IF(AR$1&gt;VLOOKUP($G12,Lists!$J$17:$K$21,2),IF($M12=Lists!$H$3,IF($K12&lt;1,(($S12/$K12)*((1+'Inputs &amp; Summary'!$D$7)^AR$1)),((INT(AR$1/$K12)-INT((AR$1-1)/$K12))*$S12*((1+'Inputs &amp; Summary'!$D$7)^AR$1))),(_xlfn.WEIBULL.DIST(AR$1,$L12,$K12,FALSE)*$S12*((1+'Inputs &amp; Summary'!$D$7)^AR$1))),IF($M12=Lists!$H$3,IF($K12&lt;1,((($R12*(1-$E12)+$Q12*(1-$F12))/$K12)*((1+'Inputs &amp; Summary'!$D$7)^AR$1)),((INT(AR$1/$K12)-INT((AR$1-1)/$K12))*($R12*(1-$E12)+$Q12*(1-$F12))*((1+'Inputs &amp; Summary'!$D$7)^AR$1))),((_xlfn.WEIBULL.DIST(AR$1,$L12,$K12,FALSE)*($R12*(1-$E12)+$Q12*(1-$F12))*((1+'Inputs &amp; Summary'!$D$7)^AR$1))))))</f>
        <v>863.40936286937949</v>
      </c>
      <c r="AS12" s="248">
        <f>$D12*IF(AS$1&gt;'Inputs &amp; Summary'!$D$5,0,IF(AS$1&gt;VLOOKUP($G12,Lists!$J$17:$K$21,2),IF($M12=Lists!$H$3,IF($K12&lt;1,(($S12/$K12)*((1+'Inputs &amp; Summary'!$D$7)^AS$1)),((INT(AS$1/$K12)-INT((AS$1-1)/$K12))*$S12*((1+'Inputs &amp; Summary'!$D$7)^AS$1))),(_xlfn.WEIBULL.DIST(AS$1,$L12,$K12,FALSE)*$S12*((1+'Inputs &amp; Summary'!$D$7)^AS$1))),IF($M12=Lists!$H$3,IF($K12&lt;1,((($R12*(1-$E12)+$Q12*(1-$F12))/$K12)*((1+'Inputs &amp; Summary'!$D$7)^AS$1)),((INT(AS$1/$K12)-INT((AS$1-1)/$K12))*($R12*(1-$E12)+$Q12*(1-$F12))*((1+'Inputs &amp; Summary'!$D$7)^AS$1))),((_xlfn.WEIBULL.DIST(AS$1,$L12,$K12,FALSE)*($R12*(1-$E12)+$Q12*(1-$F12))*((1+'Inputs &amp; Summary'!$D$7)^AS$1))))))</f>
        <v>0</v>
      </c>
      <c r="AT12" s="248">
        <f>$D12*IF(AT$1&gt;'Inputs &amp; Summary'!$D$5,0,IF(AT$1&gt;VLOOKUP($G12,Lists!$J$17:$K$21,2),IF($M12=Lists!$H$3,IF($K12&lt;1,(($S12/$K12)*((1+'Inputs &amp; Summary'!$D$7)^AT$1)),((INT(AT$1/$K12)-INT((AT$1-1)/$K12))*$S12*((1+'Inputs &amp; Summary'!$D$7)^AT$1))),(_xlfn.WEIBULL.DIST(AT$1,$L12,$K12,FALSE)*$S12*((1+'Inputs &amp; Summary'!$D$7)^AT$1))),IF($M12=Lists!$H$3,IF($K12&lt;1,((($R12*(1-$E12)+$Q12*(1-$F12))/$K12)*((1+'Inputs &amp; Summary'!$D$7)^AT$1)),((INT(AT$1/$K12)-INT((AT$1-1)/$K12))*($R12*(1-$E12)+$Q12*(1-$F12))*((1+'Inputs &amp; Summary'!$D$7)^AT$1))),((_xlfn.WEIBULL.DIST(AT$1,$L12,$K12,FALSE)*($R12*(1-$E12)+$Q12*(1-$F12))*((1+'Inputs &amp; Summary'!$D$7)^AT$1))))))</f>
        <v>0</v>
      </c>
      <c r="AU12" s="248">
        <f>$D12*IF(AU$1&gt;'Inputs &amp; Summary'!$D$5,0,IF(AU$1&gt;VLOOKUP($G12,Lists!$J$17:$K$21,2),IF($M12=Lists!$H$3,IF($K12&lt;1,(($S12/$K12)*((1+'Inputs &amp; Summary'!$D$7)^AU$1)),((INT(AU$1/$K12)-INT((AU$1-1)/$K12))*$S12*((1+'Inputs &amp; Summary'!$D$7)^AU$1))),(_xlfn.WEIBULL.DIST(AU$1,$L12,$K12,FALSE)*$S12*((1+'Inputs &amp; Summary'!$D$7)^AU$1))),IF($M12=Lists!$H$3,IF($K12&lt;1,((($R12*(1-$E12)+$Q12*(1-$F12))/$K12)*((1+'Inputs &amp; Summary'!$D$7)^AU$1)),((INT(AU$1/$K12)-INT((AU$1-1)/$K12))*($R12*(1-$E12)+$Q12*(1-$F12))*((1+'Inputs &amp; Summary'!$D$7)^AU$1))),((_xlfn.WEIBULL.DIST(AU$1,$L12,$K12,FALSE)*($R12*(1-$E12)+$Q12*(1-$F12))*((1+'Inputs &amp; Summary'!$D$7)^AU$1))))))</f>
        <v>0</v>
      </c>
      <c r="AV12" s="248">
        <f>$D12*IF(AV$1&gt;'Inputs &amp; Summary'!$D$5,0,IF(AV$1&gt;VLOOKUP($G12,Lists!$J$17:$K$21,2),IF($M12=Lists!$H$3,IF($K12&lt;1,(($S12/$K12)*((1+'Inputs &amp; Summary'!$D$7)^AV$1)),((INT(AV$1/$K12)-INT((AV$1-1)/$K12))*$S12*((1+'Inputs &amp; Summary'!$D$7)^AV$1))),(_xlfn.WEIBULL.DIST(AV$1,$L12,$K12,FALSE)*$S12*((1+'Inputs &amp; Summary'!$D$7)^AV$1))),IF($M12=Lists!$H$3,IF($K12&lt;1,((($R12*(1-$E12)+$Q12*(1-$F12))/$K12)*((1+'Inputs &amp; Summary'!$D$7)^AV$1)),((INT(AV$1/$K12)-INT((AV$1-1)/$K12))*($R12*(1-$E12)+$Q12*(1-$F12))*((1+'Inputs &amp; Summary'!$D$7)^AV$1))),((_xlfn.WEIBULL.DIST(AV$1,$L12,$K12,FALSE)*($R12*(1-$E12)+$Q12*(1-$F12))*((1+'Inputs &amp; Summary'!$D$7)^AV$1))))))</f>
        <v>0</v>
      </c>
      <c r="AW12" s="248">
        <f>$D12*IF(AW$1&gt;'Inputs &amp; Summary'!$D$5,0,IF(AW$1&gt;VLOOKUP($G12,Lists!$J$17:$K$21,2),IF($M12=Lists!$H$3,IF($K12&lt;1,(($S12/$K12)*((1+'Inputs &amp; Summary'!$D$7)^AW$1)),((INT(AW$1/$K12)-INT((AW$1-1)/$K12))*$S12*((1+'Inputs &amp; Summary'!$D$7)^AW$1))),(_xlfn.WEIBULL.DIST(AW$1,$L12,$K12,FALSE)*$S12*((1+'Inputs &amp; Summary'!$D$7)^AW$1))),IF($M12=Lists!$H$3,IF($K12&lt;1,((($R12*(1-$E12)+$Q12*(1-$F12))/$K12)*((1+'Inputs &amp; Summary'!$D$7)^AW$1)),((INT(AW$1/$K12)-INT((AW$1-1)/$K12))*($R12*(1-$E12)+$Q12*(1-$F12))*((1+'Inputs &amp; Summary'!$D$7)^AW$1))),((_xlfn.WEIBULL.DIST(AW$1,$L12,$K12,FALSE)*($R12*(1-$E12)+$Q12*(1-$F12))*((1+'Inputs &amp; Summary'!$D$7)^AW$1))))))</f>
        <v>0</v>
      </c>
      <c r="AX12" s="248">
        <f>$D12*IF(AX$1&gt;'Inputs &amp; Summary'!$D$5,0,IF(AX$1&gt;VLOOKUP($G12,Lists!$J$17:$K$21,2),IF($M12=Lists!$H$3,IF($K12&lt;1,(($S12/$K12)*((1+'Inputs &amp; Summary'!$D$7)^AX$1)),((INT(AX$1/$K12)-INT((AX$1-1)/$K12))*$S12*((1+'Inputs &amp; Summary'!$D$7)^AX$1))),(_xlfn.WEIBULL.DIST(AX$1,$L12,$K12,FALSE)*$S12*((1+'Inputs &amp; Summary'!$D$7)^AX$1))),IF($M12=Lists!$H$3,IF($K12&lt;1,((($R12*(1-$E12)+$Q12*(1-$F12))/$K12)*((1+'Inputs &amp; Summary'!$D$7)^AX$1)),((INT(AX$1/$K12)-INT((AX$1-1)/$K12))*($R12*(1-$E12)+$Q12*(1-$F12))*((1+'Inputs &amp; Summary'!$D$7)^AX$1))),((_xlfn.WEIBULL.DIST(AX$1,$L12,$K12,FALSE)*($R12*(1-$E12)+$Q12*(1-$F12))*((1+'Inputs &amp; Summary'!$D$7)^AX$1))))))</f>
        <v>0</v>
      </c>
      <c r="AY12" s="248">
        <f>$D12*IF(AY$1&gt;'Inputs &amp; Summary'!$D$5,0,IF(AY$1&gt;VLOOKUP($G12,Lists!$J$17:$K$21,2),IF($M12=Lists!$H$3,IF($K12&lt;1,(($S12/$K12)*((1+'Inputs &amp; Summary'!$D$7)^AY$1)),((INT(AY$1/$K12)-INT((AY$1-1)/$K12))*$S12*((1+'Inputs &amp; Summary'!$D$7)^AY$1))),(_xlfn.WEIBULL.DIST(AY$1,$L12,$K12,FALSE)*$S12*((1+'Inputs &amp; Summary'!$D$7)^AY$1))),IF($M12=Lists!$H$3,IF($K12&lt;1,((($R12*(1-$E12)+$Q12*(1-$F12))/$K12)*((1+'Inputs &amp; Summary'!$D$7)^AY$1)),((INT(AY$1/$K12)-INT((AY$1-1)/$K12))*($R12*(1-$E12)+$Q12*(1-$F12))*((1+'Inputs &amp; Summary'!$D$7)^AY$1))),((_xlfn.WEIBULL.DIST(AY$1,$L12,$K12,FALSE)*($R12*(1-$E12)+$Q12*(1-$F12))*((1+'Inputs &amp; Summary'!$D$7)^AY$1))))))</f>
        <v>0</v>
      </c>
      <c r="AZ12" s="248">
        <f>$D12*IF(AZ$1&gt;'Inputs &amp; Summary'!$D$5,0,IF(AZ$1&gt;VLOOKUP($G12,Lists!$J$17:$K$21,2),IF($M12=Lists!$H$3,IF($K12&lt;1,(($S12/$K12)*((1+'Inputs &amp; Summary'!$D$7)^AZ$1)),((INT(AZ$1/$K12)-INT((AZ$1-1)/$K12))*$S12*((1+'Inputs &amp; Summary'!$D$7)^AZ$1))),(_xlfn.WEIBULL.DIST(AZ$1,$L12,$K12,FALSE)*$S12*((1+'Inputs &amp; Summary'!$D$7)^AZ$1))),IF($M12=Lists!$H$3,IF($K12&lt;1,((($R12*(1-$E12)+$Q12*(1-$F12))/$K12)*((1+'Inputs &amp; Summary'!$D$7)^AZ$1)),((INT(AZ$1/$K12)-INT((AZ$1-1)/$K12))*($R12*(1-$E12)+$Q12*(1-$F12))*((1+'Inputs &amp; Summary'!$D$7)^AZ$1))),((_xlfn.WEIBULL.DIST(AZ$1,$L12,$K12,FALSE)*($R12*(1-$E12)+$Q12*(1-$F12))*((1+'Inputs &amp; Summary'!$D$7)^AZ$1))))))</f>
        <v>0</v>
      </c>
      <c r="BA12" s="248">
        <f>$D12*IF(BA$1&gt;'Inputs &amp; Summary'!$D$5,0,IF(BA$1&gt;VLOOKUP($G12,Lists!$J$17:$K$21,2),IF($M12=Lists!$H$3,IF($K12&lt;1,(($S12/$K12)*((1+'Inputs &amp; Summary'!$D$7)^BA$1)),((INT(BA$1/$K12)-INT((BA$1-1)/$K12))*$S12*((1+'Inputs &amp; Summary'!$D$7)^BA$1))),(_xlfn.WEIBULL.DIST(BA$1,$L12,$K12,FALSE)*$S12*((1+'Inputs &amp; Summary'!$D$7)^BA$1))),IF($M12=Lists!$H$3,IF($K12&lt;1,((($R12*(1-$E12)+$Q12*(1-$F12))/$K12)*((1+'Inputs &amp; Summary'!$D$7)^BA$1)),((INT(BA$1/$K12)-INT((BA$1-1)/$K12))*($R12*(1-$E12)+$Q12*(1-$F12))*((1+'Inputs &amp; Summary'!$D$7)^BA$1))),((_xlfn.WEIBULL.DIST(BA$1,$L12,$K12,FALSE)*($R12*(1-$E12)+$Q12*(1-$F12))*((1+'Inputs &amp; Summary'!$D$7)^BA$1))))))</f>
        <v>0</v>
      </c>
      <c r="BB12" s="248">
        <f>$D12*IF(BB$1&gt;'Inputs &amp; Summary'!$D$5,0,IF(BB$1&gt;VLOOKUP($G12,Lists!$J$17:$K$21,2),IF($M12=Lists!$H$3,IF($K12&lt;1,(($S12/$K12)*((1+'Inputs &amp; Summary'!$D$7)^BB$1)),((INT(BB$1/$K12)-INT((BB$1-1)/$K12))*$S12*((1+'Inputs &amp; Summary'!$D$7)^BB$1))),(_xlfn.WEIBULL.DIST(BB$1,$L12,$K12,FALSE)*$S12*((1+'Inputs &amp; Summary'!$D$7)^BB$1))),IF($M12=Lists!$H$3,IF($K12&lt;1,((($R12*(1-$E12)+$Q12*(1-$F12))/$K12)*((1+'Inputs &amp; Summary'!$D$7)^BB$1)),((INT(BB$1/$K12)-INT((BB$1-1)/$K12))*($R12*(1-$E12)+$Q12*(1-$F12))*((1+'Inputs &amp; Summary'!$D$7)^BB$1))),((_xlfn.WEIBULL.DIST(BB$1,$L12,$K12,FALSE)*($R12*(1-$E12)+$Q12*(1-$F12))*((1+'Inputs &amp; Summary'!$D$7)^BB$1))))))</f>
        <v>0</v>
      </c>
      <c r="BC12" s="248">
        <f>$D12*IF(BC$1&gt;'Inputs &amp; Summary'!$D$5,0,IF(BC$1&gt;VLOOKUP($G12,Lists!$J$17:$K$21,2),IF($M12=Lists!$H$3,IF($K12&lt;1,(($S12/$K12)*((1+'Inputs &amp; Summary'!$D$7)^BC$1)),((INT(BC$1/$K12)-INT((BC$1-1)/$K12))*$S12*((1+'Inputs &amp; Summary'!$D$7)^BC$1))),(_xlfn.WEIBULL.DIST(BC$1,$L12,$K12,FALSE)*$S12*((1+'Inputs &amp; Summary'!$D$7)^BC$1))),IF($M12=Lists!$H$3,IF($K12&lt;1,((($R12*(1-$E12)+$Q12*(1-$F12))/$K12)*((1+'Inputs &amp; Summary'!$D$7)^BC$1)),((INT(BC$1/$K12)-INT((BC$1-1)/$K12))*($R12*(1-$E12)+$Q12*(1-$F12))*((1+'Inputs &amp; Summary'!$D$7)^BC$1))),((_xlfn.WEIBULL.DIST(BC$1,$L12,$K12,FALSE)*($R12*(1-$E12)+$Q12*(1-$F12))*((1+'Inputs &amp; Summary'!$D$7)^BC$1))))))</f>
        <v>0</v>
      </c>
      <c r="BD12" s="248">
        <f>$D12*IF(BD$1&gt;'Inputs &amp; Summary'!$D$5,0,IF(BD$1&gt;VLOOKUP($G12,Lists!$J$17:$K$21,2),IF($M12=Lists!$H$3,IF($K12&lt;1,(($S12/$K12)*((1+'Inputs &amp; Summary'!$D$7)^BD$1)),((INT(BD$1/$K12)-INT((BD$1-1)/$K12))*$S12*((1+'Inputs &amp; Summary'!$D$7)^BD$1))),(_xlfn.WEIBULL.DIST(BD$1,$L12,$K12,FALSE)*$S12*((1+'Inputs &amp; Summary'!$D$7)^BD$1))),IF($M12=Lists!$H$3,IF($K12&lt;1,((($R12*(1-$E12)+$Q12*(1-$F12))/$K12)*((1+'Inputs &amp; Summary'!$D$7)^BD$1)),((INT(BD$1/$K12)-INT((BD$1-1)/$K12))*($R12*(1-$E12)+$Q12*(1-$F12))*((1+'Inputs &amp; Summary'!$D$7)^BD$1))),((_xlfn.WEIBULL.DIST(BD$1,$L12,$K12,FALSE)*($R12*(1-$E12)+$Q12*(1-$F12))*((1+'Inputs &amp; Summary'!$D$7)^BD$1))))))</f>
        <v>0</v>
      </c>
      <c r="BE12" s="248">
        <f>$D12*IF(BE$1&gt;'Inputs &amp; Summary'!$D$5,0,IF(BE$1&gt;VLOOKUP($G12,Lists!$J$17:$K$21,2),IF($M12=Lists!$H$3,IF($K12&lt;1,(($S12/$K12)*((1+'Inputs &amp; Summary'!$D$7)^BE$1)),((INT(BE$1/$K12)-INT((BE$1-1)/$K12))*$S12*((1+'Inputs &amp; Summary'!$D$7)^BE$1))),(_xlfn.WEIBULL.DIST(BE$1,$L12,$K12,FALSE)*$S12*((1+'Inputs &amp; Summary'!$D$7)^BE$1))),IF($M12=Lists!$H$3,IF($K12&lt;1,((($R12*(1-$E12)+$Q12*(1-$F12))/$K12)*((1+'Inputs &amp; Summary'!$D$7)^BE$1)),((INT(BE$1/$K12)-INT((BE$1-1)/$K12))*($R12*(1-$E12)+$Q12*(1-$F12))*((1+'Inputs &amp; Summary'!$D$7)^BE$1))),((_xlfn.WEIBULL.DIST(BE$1,$L12,$K12,FALSE)*($R12*(1-$E12)+$Q12*(1-$F12))*((1+'Inputs &amp; Summary'!$D$7)^BE$1))))))</f>
        <v>0</v>
      </c>
      <c r="BF12" s="248">
        <f>$D12*IF(BF$1&gt;'Inputs &amp; Summary'!$D$5,0,IF(BF$1&gt;VLOOKUP($G12,Lists!$J$17:$K$21,2),IF($M12=Lists!$H$3,IF($K12&lt;1,(($S12/$K12)*((1+'Inputs &amp; Summary'!$D$7)^BF$1)),((INT(BF$1/$K12)-INT((BF$1-1)/$K12))*$S12*((1+'Inputs &amp; Summary'!$D$7)^BF$1))),(_xlfn.WEIBULL.DIST(BF$1,$L12,$K12,FALSE)*$S12*((1+'Inputs &amp; Summary'!$D$7)^BF$1))),IF($M12=Lists!$H$3,IF($K12&lt;1,((($R12*(1-$E12)+$Q12*(1-$F12))/$K12)*((1+'Inputs &amp; Summary'!$D$7)^BF$1)),((INT(BF$1/$K12)-INT((BF$1-1)/$K12))*($R12*(1-$E12)+$Q12*(1-$F12))*((1+'Inputs &amp; Summary'!$D$7)^BF$1))),((_xlfn.WEIBULL.DIST(BF$1,$L12,$K12,FALSE)*($R12*(1-$E12)+$Q12*(1-$F12))*((1+'Inputs &amp; Summary'!$D$7)^BF$1))))))</f>
        <v>0</v>
      </c>
      <c r="BG12" s="248">
        <f>$D12*IF(BG$1&gt;'Inputs &amp; Summary'!$D$5,0,IF(BG$1&gt;VLOOKUP($G12,Lists!$J$17:$K$21,2),IF($M12=Lists!$H$3,IF($K12&lt;1,(($S12/$K12)*((1+'Inputs &amp; Summary'!$D$7)^BG$1)),((INT(BG$1/$K12)-INT((BG$1-1)/$K12))*$S12*((1+'Inputs &amp; Summary'!$D$7)^BG$1))),(_xlfn.WEIBULL.DIST(BG$1,$L12,$K12,FALSE)*$S12*((1+'Inputs &amp; Summary'!$D$7)^BG$1))),IF($M12=Lists!$H$3,IF($K12&lt;1,((($R12*(1-$E12)+$Q12*(1-$F12))/$K12)*((1+'Inputs &amp; Summary'!$D$7)^BG$1)),((INT(BG$1/$K12)-INT((BG$1-1)/$K12))*($R12*(1-$E12)+$Q12*(1-$F12))*((1+'Inputs &amp; Summary'!$D$7)^BG$1))),((_xlfn.WEIBULL.DIST(BG$1,$L12,$K12,FALSE)*($R12*(1-$E12)+$Q12*(1-$F12))*((1+'Inputs &amp; Summary'!$D$7)^BG$1))))))</f>
        <v>0</v>
      </c>
      <c r="BH12" s="248">
        <f>$D12*IF(BH$1&gt;'Inputs &amp; Summary'!$D$5,0,IF(BH$1&gt;VLOOKUP($G12,Lists!$J$17:$K$21,2),IF($M12=Lists!$H$3,IF($K12&lt;1,(($S12/$K12)*((1+'Inputs &amp; Summary'!$D$7)^BH$1)),((INT(BH$1/$K12)-INT((BH$1-1)/$K12))*$S12*((1+'Inputs &amp; Summary'!$D$7)^BH$1))),(_xlfn.WEIBULL.DIST(BH$1,$L12,$K12,FALSE)*$S12*((1+'Inputs &amp; Summary'!$D$7)^BH$1))),IF($M12=Lists!$H$3,IF($K12&lt;1,((($R12*(1-$E12)+$Q12*(1-$F12))/$K12)*((1+'Inputs &amp; Summary'!$D$7)^BH$1)),((INT(BH$1/$K12)-INT((BH$1-1)/$K12))*($R12*(1-$E12)+$Q12*(1-$F12))*((1+'Inputs &amp; Summary'!$D$7)^BH$1))),((_xlfn.WEIBULL.DIST(BH$1,$L12,$K12,FALSE)*($R12*(1-$E12)+$Q12*(1-$F12))*((1+'Inputs &amp; Summary'!$D$7)^BH$1))))))</f>
        <v>0</v>
      </c>
      <c r="BI12" s="248">
        <f>$D12*IF(BI$1&gt;'Inputs &amp; Summary'!$D$5,0,IF(BI$1&gt;VLOOKUP($G12,Lists!$J$17:$K$21,2),IF($M12=Lists!$H$3,IF($K12&lt;1,(($S12/$K12)*((1+'Inputs &amp; Summary'!$D$7)^BI$1)),((INT(BI$1/$K12)-INT((BI$1-1)/$K12))*$S12*((1+'Inputs &amp; Summary'!$D$7)^BI$1))),(_xlfn.WEIBULL.DIST(BI$1,$L12,$K12,FALSE)*$S12*((1+'Inputs &amp; Summary'!$D$7)^BI$1))),IF($M12=Lists!$H$3,IF($K12&lt;1,((($R12*(1-$E12)+$Q12*(1-$F12))/$K12)*((1+'Inputs &amp; Summary'!$D$7)^BI$1)),((INT(BI$1/$K12)-INT((BI$1-1)/$K12))*($R12*(1-$E12)+$Q12*(1-$F12))*((1+'Inputs &amp; Summary'!$D$7)^BI$1))),((_xlfn.WEIBULL.DIST(BI$1,$L12,$K12,FALSE)*($R12*(1-$E12)+$Q12*(1-$F12))*((1+'Inputs &amp; Summary'!$D$7)^BI$1))))))</f>
        <v>0</v>
      </c>
      <c r="BJ12" s="248">
        <f>$D12*IF(BJ$1&gt;'Inputs &amp; Summary'!$D$5,0,IF(BJ$1&gt;VLOOKUP($G12,Lists!$J$17:$K$21,2),IF($M12=Lists!$H$3,IF($K12&lt;1,(($S12/$K12)*((1+'Inputs &amp; Summary'!$D$7)^BJ$1)),((INT(BJ$1/$K12)-INT((BJ$1-1)/$K12))*$S12*((1+'Inputs &amp; Summary'!$D$7)^BJ$1))),(_xlfn.WEIBULL.DIST(BJ$1,$L12,$K12,FALSE)*$S12*((1+'Inputs &amp; Summary'!$D$7)^BJ$1))),IF($M12=Lists!$H$3,IF($K12&lt;1,((($R12*(1-$E12)+$Q12*(1-$F12))/$K12)*((1+'Inputs &amp; Summary'!$D$7)^BJ$1)),((INT(BJ$1/$K12)-INT((BJ$1-1)/$K12))*($R12*(1-$E12)+$Q12*(1-$F12))*((1+'Inputs &amp; Summary'!$D$7)^BJ$1))),((_xlfn.WEIBULL.DIST(BJ$1,$L12,$K12,FALSE)*($R12*(1-$E12)+$Q12*(1-$F12))*((1+'Inputs &amp; Summary'!$D$7)^BJ$1))))))</f>
        <v>0</v>
      </c>
      <c r="BK12" s="248">
        <f>$D12*IF(BK$1&gt;'Inputs &amp; Summary'!$D$5,0,IF(BK$1&gt;VLOOKUP($G12,Lists!$J$17:$K$21,2),IF($M12=Lists!$H$3,IF($K12&lt;1,(($S12/$K12)*((1+'Inputs &amp; Summary'!$D$7)^BK$1)),((INT(BK$1/$K12)-INT((BK$1-1)/$K12))*$S12*((1+'Inputs &amp; Summary'!$D$7)^BK$1))),(_xlfn.WEIBULL.DIST(BK$1,$L12,$K12,FALSE)*$S12*((1+'Inputs &amp; Summary'!$D$7)^BK$1))),IF($M12=Lists!$H$3,IF($K12&lt;1,((($R12*(1-$E12)+$Q12*(1-$F12))/$K12)*((1+'Inputs &amp; Summary'!$D$7)^BK$1)),((INT(BK$1/$K12)-INT((BK$1-1)/$K12))*($R12*(1-$E12)+$Q12*(1-$F12))*((1+'Inputs &amp; Summary'!$D$7)^BK$1))),((_xlfn.WEIBULL.DIST(BK$1,$L12,$K12,FALSE)*($R12*(1-$E12)+$Q12*(1-$F12))*((1+'Inputs &amp; Summary'!$D$7)^BK$1))))))</f>
        <v>0</v>
      </c>
      <c r="BL12" s="248">
        <f>$D12*IF(BL$1&gt;'Inputs &amp; Summary'!$D$5,0,IF(BL$1&gt;VLOOKUP($G12,Lists!$J$17:$K$21,2),IF($M12=Lists!$H$3,IF($K12&lt;1,(($S12/$K12)*((1+'Inputs &amp; Summary'!$D$7)^BL$1)),((INT(BL$1/$K12)-INT((BL$1-1)/$K12))*$S12*((1+'Inputs &amp; Summary'!$D$7)^BL$1))),(_xlfn.WEIBULL.DIST(BL$1,$L12,$K12,FALSE)*$S12*((1+'Inputs &amp; Summary'!$D$7)^BL$1))),IF($M12=Lists!$H$3,IF($K12&lt;1,((($R12*(1-$E12)+$Q12*(1-$F12))/$K12)*((1+'Inputs &amp; Summary'!$D$7)^BL$1)),((INT(BL$1/$K12)-INT((BL$1-1)/$K12))*($R12*(1-$E12)+$Q12*(1-$F12))*((1+'Inputs &amp; Summary'!$D$7)^BL$1))),((_xlfn.WEIBULL.DIST(BL$1,$L12,$K12,FALSE)*($R12*(1-$E12)+$Q12*(1-$F12))*((1+'Inputs &amp; Summary'!$D$7)^BL$1))))))</f>
        <v>0</v>
      </c>
    </row>
    <row r="13" spans="1:64" x14ac:dyDescent="0.3">
      <c r="A13" s="236" t="s">
        <v>240</v>
      </c>
      <c r="B13" s="117" t="str">
        <f>IF('Inputs &amp; Summary'!$D$15=Lists!$E$3,INDEX('Residential Rooftop Details'!$A$30:$X$158,MATCH('Cash Flow'!$A13,'Residential Rooftop Details'!$A$30:$A$158,0),COLUMN(B$1)),IF('Inputs &amp; Summary'!$D$15=Lists!$E$4,INDEX('Commercial Rooftop Details'!$A$30:$V$158,MATCH('Cash Flow'!$A13,'Commercial Rooftop Details'!$A$30:$A$158,0),COLUMN(B$1)),INDEX('Ground-Mount Details'!$A$30:$V$158,MATCH('Cash Flow'!$A13,'Ground-Mount Details'!$A$30:$A$158,0),COLUMN(B$1))))</f>
        <v>Corrective</v>
      </c>
      <c r="C13" s="117" t="str">
        <f>IF('Inputs &amp; Summary'!$D$15=Lists!$E$3,INDEX('Residential Rooftop Details'!$A$30:$X$158,MATCH('Cash Flow'!$A13,'Residential Rooftop Details'!$A$30:$A$158,0),COLUMN(C$1)),IF('Inputs &amp; Summary'!$D$15=Lists!$E$4,INDEX('Commercial Rooftop Details'!$A$30:$V$158,MATCH('Cash Flow'!$A13,'Commercial Rooftop Details'!$A$30:$A$158,0),COLUMN(C$1)),INDEX('Ground-Mount Details'!$A$30:$V$158,MATCH('Cash Flow'!$A13,'Ground-Mount Details'!$A$30:$A$158,0),COLUMN(C$1))))</f>
        <v>DC Wiring</v>
      </c>
      <c r="D13" s="117">
        <f>IF('Inputs &amp; Summary'!$D$15=Lists!$E$3,INDEX('Residential Rooftop Details'!$A$30:$X$158,MATCH('Cash Flow'!$A13,'Residential Rooftop Details'!$A$30:$A$158,0),COLUMN(D$1)),IF('Inputs &amp; Summary'!$D$15=Lists!$E$4,INDEX('Commercial Rooftop Details'!$A$30:$V$158,MATCH('Cash Flow'!$A13,'Commercial Rooftop Details'!$A$30:$A$158,0),COLUMN(D$1)),INDEX('Ground-Mount Details'!$A$30:$V$158,MATCH('Cash Flow'!$A13,'Ground-Mount Details'!$A$30:$A$158,0),COLUMN(D$1))))</f>
        <v>1</v>
      </c>
      <c r="E13" s="117">
        <f>IF('Inputs &amp; Summary'!$D$15=Lists!$E$3,INDEX('Residential Rooftop Details'!$A$30:$X$158,MATCH('Cash Flow'!$A13,'Residential Rooftop Details'!$A$30:$A$158,0),COLUMN(E$1)),IF('Inputs &amp; Summary'!$D$15=Lists!$E$4,INDEX('Commercial Rooftop Details'!$A$30:$V$158,MATCH('Cash Flow'!$A13,'Commercial Rooftop Details'!$A$30:$A$158,0),COLUMN(E$1)),INDEX('Ground-Mount Details'!$A$30:$V$158,MATCH('Cash Flow'!$A13,'Ground-Mount Details'!$A$30:$A$158,0),COLUMN(E$1))))</f>
        <v>1</v>
      </c>
      <c r="F13" s="117">
        <f>IF('Inputs &amp; Summary'!$D$15=Lists!$E$3,INDEX('Residential Rooftop Details'!$A$30:$X$158,MATCH('Cash Flow'!$A13,'Residential Rooftop Details'!$A$30:$A$158,0),COLUMN(F$1)),IF('Inputs &amp; Summary'!$D$15=Lists!$E$4,INDEX('Commercial Rooftop Details'!$A$30:$V$158,MATCH('Cash Flow'!$A13,'Commercial Rooftop Details'!$A$30:$A$158,0),COLUMN(F$1)),INDEX('Ground-Mount Details'!$A$30:$V$158,MATCH('Cash Flow'!$A13,'Ground-Mount Details'!$A$30:$A$158,0),COLUMN(F$1))))</f>
        <v>1</v>
      </c>
      <c r="G13" s="237" t="str">
        <f>IF('Inputs &amp; Summary'!$D$15=Lists!$E$3,INDEX('Residential Rooftop Details'!$A$30:$X$158,MATCH('Cash Flow'!$A13,'Residential Rooftop Details'!$A$30:$A$158,0),COLUMN(G$1)),IF('Inputs &amp; Summary'!$D$15=Lists!$E$4,INDEX('Commercial Rooftop Details'!$A$30:$V$158,MATCH('Cash Flow'!$A13,'Commercial Rooftop Details'!$A$30:$A$158,0),COLUMN(G$1)),INDEX('Ground-Mount Details'!$A$30:$V$158,MATCH('Cash Flow'!$A13,'Ground-Mount Details'!$A$30:$A$158,0),COLUMN(G$1))))</f>
        <v>Module (Product)</v>
      </c>
      <c r="H13" s="237" t="str">
        <f>IF('Inputs &amp; Summary'!$D$15=Lists!$E$3,INDEX('Residential Rooftop Details'!$A$30:$X$158,MATCH('Cash Flow'!$A13,'Residential Rooftop Details'!$A$30:$A$158,0),COLUMN(H$1)),IF('Inputs &amp; Summary'!$D$15=Lists!$E$4,INDEX('Commercial Rooftop Details'!$A$30:$V$158,MATCH('Cash Flow'!$A13,'Commercial Rooftop Details'!$A$30:$A$158,0),COLUMN(H$1)),INDEX('Ground-Mount Details'!$A$30:$V$158,MATCH('Cash Flow'!$A13,'Ground-Mount Details'!$A$30:$A$158,0),COLUMN(H$1))))</f>
        <v>modules</v>
      </c>
      <c r="I13" s="237" t="str">
        <f>IF('Inputs &amp; Summary'!$D$15=Lists!$E$3,INDEX('Residential Rooftop Details'!$A$30:$X$158,MATCH('Cash Flow'!$A13,'Residential Rooftop Details'!$A$30:$A$158,0),COLUMN(I$1)),IF('Inputs &amp; Summary'!$D$15=Lists!$E$4,INDEX('Commercial Rooftop Details'!$A$30:$V$158,MATCH('Cash Flow'!$A13,'Commercial Rooftop Details'!$A$30:$A$158,0),COLUMN(I$1)),INDEX('Ground-Mount Details'!$A$30:$V$158,MATCH('Cash Flow'!$A13,'Ground-Mount Details'!$A$30:$A$158,0),COLUMN(I$1))))</f>
        <v>Journeyman electrician</v>
      </c>
      <c r="J13" s="238">
        <f>IF('Inputs &amp; Summary'!$D$15=Lists!$E$3,INDEX('Residential Rooftop Details'!$A$30:$X$158,MATCH('Cash Flow'!$A13,'Residential Rooftop Details'!$A$30:$A$158,0),COLUMN(J$1)),IF('Inputs &amp; Summary'!$D$15=Lists!$E$4,INDEX('Commercial Rooftop Details'!$A$30:$V$158,MATCH('Cash Flow'!$A13,'Commercial Rooftop Details'!$A$30:$A$158,0),COLUMN(J$1)),INDEX('Ground-Mount Details'!$A$30:$V$158,MATCH('Cash Flow'!$A13,'Ground-Mount Details'!$A$30:$A$158,0),COLUMN(J$1))))</f>
        <v>14.423076923076923</v>
      </c>
      <c r="K13" s="239">
        <f>IF('Inputs &amp; Summary'!$D$15=Lists!$E$3,INDEX('Residential Rooftop Details'!$A$30:$X$158,MATCH('Cash Flow'!$A13,'Residential Rooftop Details'!$A$30:$A$158,0),COLUMN(K$1)),IF('Inputs &amp; Summary'!$D$15=Lists!$E$4,INDEX('Commercial Rooftop Details'!$A$30:$V$158,MATCH('Cash Flow'!$A13,'Commercial Rooftop Details'!$A$30:$A$158,0),COLUMN(K$1)),INDEX('Ground-Mount Details'!$A$30:$V$158,MATCH('Cash Flow'!$A13,'Ground-Mount Details'!$A$30:$A$158,0),COLUMN(K$1))))</f>
        <v>25</v>
      </c>
      <c r="L13" s="239">
        <f>IF('Inputs &amp; Summary'!$D$15=Lists!$E$3,INDEX('Residential Rooftop Details'!$A$30:$X$158,MATCH('Cash Flow'!$A13,'Residential Rooftop Details'!$A$30:$A$158,0),COLUMN(L$1)),IF('Inputs &amp; Summary'!$D$15=Lists!$E$4,INDEX('Commercial Rooftop Details'!$A$30:$V$158,MATCH('Cash Flow'!$A13,'Commercial Rooftop Details'!$A$30:$A$158,0),COLUMN(L$1)),INDEX('Ground-Mount Details'!$A$30:$V$158,MATCH('Cash Flow'!$A13,'Ground-Mount Details'!$A$30:$A$158,0),COLUMN(L$1))))</f>
        <v>1</v>
      </c>
      <c r="M13" s="238" t="str">
        <f>IF('Inputs &amp; Summary'!$D$15=Lists!$E$3,INDEX('Residential Rooftop Details'!$A$30:$X$158,MATCH('Cash Flow'!$A13,'Residential Rooftop Details'!$A$30:$A$158,0),COLUMN(M$1)),IF('Inputs &amp; Summary'!$D$15=Lists!$E$4,INDEX('Commercial Rooftop Details'!$A$30:$V$158,MATCH('Cash Flow'!$A13,'Commercial Rooftop Details'!$A$30:$A$158,0),COLUMN(M$1)),INDEX('Ground-Mount Details'!$A$30:$V$158,MATCH('Cash Flow'!$A13,'Ground-Mount Details'!$A$30:$A$158,0),COLUMN(M$1))))</f>
        <v>Weibull</v>
      </c>
      <c r="N13" s="240">
        <f>IF('Inputs &amp; Summary'!$D$15=Lists!$E$3,INDEX('Residential Rooftop Details'!$A$30:$X$158,MATCH('Cash Flow'!$A13,'Residential Rooftop Details'!$A$30:$A$158,0),COLUMN(N$1)),IF('Inputs &amp; Summary'!$D$15=Lists!$E$4,INDEX('Commercial Rooftop Details'!$A$30:$V$158,MATCH('Cash Flow'!$A13,'Commercial Rooftop Details'!$A$30:$A$158,0),COLUMN(N$1)),INDEX('Ground-Mount Details'!$A$30:$V$158,MATCH('Cash Flow'!$A13,'Ground-Mount Details'!$A$30:$A$158,0),COLUMN(N$1))))</f>
        <v>1443</v>
      </c>
      <c r="O13" s="239">
        <f>IF('Inputs &amp; Summary'!$D$15=Lists!$E$3,INDEX('Residential Rooftop Details'!$A$30:$X$158,MATCH('Cash Flow'!$A13,'Residential Rooftop Details'!$A$30:$A$158,0),COLUMN(O$1)),IF('Inputs &amp; Summary'!$D$15=Lists!$E$4,INDEX('Commercial Rooftop Details'!$A$30:$V$158,MATCH('Cash Flow'!$A13,'Commercial Rooftop Details'!$A$30:$A$158,0),COLUMN(O$1)),INDEX('Ground-Mount Details'!$A$30:$V$158,MATCH('Cash Flow'!$A13,'Ground-Mount Details'!$A$30:$A$158,0),COLUMN(O$1))))</f>
        <v>0.25</v>
      </c>
      <c r="P13" s="241">
        <f>IF('Inputs &amp; Summary'!$D$15=Lists!$E$3,INDEX('Residential Rooftop Details'!$A$30:$X$158,MATCH('Cash Flow'!$A13,'Residential Rooftop Details'!$A$30:$A$158,0),COLUMN(P$1)),IF('Inputs &amp; Summary'!$D$15=Lists!$E$4,INDEX('Commercial Rooftop Details'!$A$30:$V$158,MATCH('Cash Flow'!$A13,'Commercial Rooftop Details'!$A$30:$A$158,0),COLUMN(P$1)),INDEX('Ground-Mount Details'!$A$30:$V$158,MATCH('Cash Flow'!$A13,'Ground-Mount Details'!$A$30:$A$158,0),COLUMN(P$1))))</f>
        <v>10</v>
      </c>
      <c r="Q13" s="242">
        <f>IF('Inputs &amp; Summary'!$D$15=Lists!$E$3,INDEX('Residential Rooftop Details'!$A$30:$X$158,MATCH('Cash Flow'!$A13,'Residential Rooftop Details'!$A$30:$A$158,0),COLUMN(Q$1)),IF('Inputs &amp; Summary'!$D$15=Lists!$E$4,INDEX('Commercial Rooftop Details'!$A$30:$V$158,MATCH('Cash Flow'!$A13,'Commercial Rooftop Details'!$A$30:$A$158,0),COLUMN(Q$1)),INDEX('Ground-Mount Details'!$A$30:$V$158,MATCH('Cash Flow'!$A13,'Ground-Mount Details'!$A$30:$A$158,0),COLUMN(Q$1))))</f>
        <v>5203.125</v>
      </c>
      <c r="R13" s="242">
        <f>IF('Inputs &amp; Summary'!$D$15=Lists!$E$3,INDEX('Residential Rooftop Details'!$A$30:$X$158,MATCH('Cash Flow'!$A13,'Residential Rooftop Details'!$A$30:$A$158,0),COLUMN(R$1)),IF('Inputs &amp; Summary'!$D$15=Lists!$E$4,INDEX('Commercial Rooftop Details'!$A$30:$V$158,MATCH('Cash Flow'!$A13,'Commercial Rooftop Details'!$A$30:$A$158,0),COLUMN(R$1)),INDEX('Ground-Mount Details'!$A$30:$V$158,MATCH('Cash Flow'!$A13,'Ground-Mount Details'!$A$30:$A$158,0),COLUMN(R$1))))</f>
        <v>14430</v>
      </c>
      <c r="S13" s="243">
        <f>IF('Inputs &amp; Summary'!$D$15=Lists!$E$3,INDEX('Residential Rooftop Details'!$A$30:$X$158,MATCH('Cash Flow'!$A13,'Residential Rooftop Details'!$A$30:$A$158,0),COLUMN(S$1)),IF('Inputs &amp; Summary'!$D$15=Lists!$E$4,INDEX('Commercial Rooftop Details'!$A$30:$V$158,MATCH('Cash Flow'!$A13,'Commercial Rooftop Details'!$A$30:$A$158,0),COLUMN(S$1)),INDEX('Ground-Mount Details'!$A$30:$V$158,MATCH('Cash Flow'!$A13,'Ground-Mount Details'!$A$30:$A$158,0),COLUMN(S$1))))</f>
        <v>19633.125</v>
      </c>
      <c r="T13" s="238">
        <f>IF('Inputs &amp; Summary'!$D$15=Lists!$E$3,INDEX('Residential Rooftop Details'!$A$30:$X$158,MATCH('Cash Flow'!$A13,'Residential Rooftop Details'!$A$30:$A$158,0),COLUMN(T$1)),IF('Inputs &amp; Summary'!$D$15=Lists!$E$4,INDEX('Commercial Rooftop Details'!$A$30:$V$158,MATCH('Cash Flow'!$A13,'Commercial Rooftop Details'!$A$30:$A$158,0),COLUMN(T$1)),INDEX('Ground-Mount Details'!$A$30:$V$158,MATCH('Cash Flow'!$A13,'Ground-Mount Details'!$A$30:$A$158,0),COLUMN(T$1))))</f>
        <v>0</v>
      </c>
      <c r="U13" s="244">
        <f>IF('Inputs &amp; Summary'!$D$15=Lists!$E$3,INDEX('Residential Rooftop Details'!$A$30:$X$158,MATCH('Cash Flow'!$A13,'Residential Rooftop Details'!$A$30:$A$158,0),COLUMN(U$1)),IF('Inputs &amp; Summary'!$D$15=Lists!$E$4,INDEX('Commercial Rooftop Details'!$A$30:$V$158,MATCH('Cash Flow'!$A13,'Commercial Rooftop Details'!$A$30:$A$158,0),COLUMN(U$1)),INDEX('Ground-Mount Details'!$A$30:$V$158,MATCH('Cash Flow'!$A13,'Ground-Mount Details'!$A$30:$A$158,0),COLUMN(U$1))))</f>
        <v>0</v>
      </c>
      <c r="V13" s="245">
        <f t="shared" si="0"/>
        <v>287.60077978076038</v>
      </c>
      <c r="W13" s="245">
        <f>NPV('Inputs &amp; Summary'!$D$6,Y13:BL13)</f>
        <v>2076.7295787631247</v>
      </c>
      <c r="X13" s="246">
        <f t="shared" si="1"/>
        <v>1.5072981663739216E-2</v>
      </c>
      <c r="Y13" s="248">
        <f>$D13*IF(Y$1&gt;'Inputs &amp; Summary'!$D$5,0,IF(Y$1&gt;VLOOKUP($G13,Lists!$J$17:$K$21,2),IF($M13=Lists!$H$3,IF($K13&lt;1,(($S13/$K13)*((1+'Inputs &amp; Summary'!$D$7)^Y$1)),((INT(Y$1/$K13)-INT((Y$1-1)/$K13))*$S13*((1+'Inputs &amp; Summary'!$D$7)^Y$1))),(_xlfn.WEIBULL.DIST(Y$1,$L13,$K13,FALSE)*$S13*((1+'Inputs &amp; Summary'!$D$7)^Y$1))),IF($M13=Lists!$H$3,IF($K13&lt;1,((($R13*(1-$E13)+$Q13*(1-$F13))/$K13)*((1+'Inputs &amp; Summary'!$D$7)^Y$1)),((INT(Y$1/$K13)-INT((Y$1-1)/$K13))*($R13*(1-$E13)+$Q13*(1-$F13))*((1+'Inputs &amp; Summary'!$D$7)^Y$1))),((_xlfn.WEIBULL.DIST(Y$1,$L13,$K13,FALSE)*($R13*(1-$E13)+$Q13*(1-$F13))*((1+'Inputs &amp; Summary'!$D$7)^Y$1))))))</f>
        <v>0</v>
      </c>
      <c r="Z13" s="248">
        <f>$D13*IF(Z$1&gt;'Inputs &amp; Summary'!$D$5,0,IF(Z$1&gt;VLOOKUP($G13,Lists!$J$17:$K$21,2),IF($M13=Lists!$H$3,IF($K13&lt;1,(($S13/$K13)*((1+'Inputs &amp; Summary'!$D$7)^Z$1)),((INT(Z$1/$K13)-INT((Z$1-1)/$K13))*$S13*((1+'Inputs &amp; Summary'!$D$7)^Z$1))),(_xlfn.WEIBULL.DIST(Z$1,$L13,$K13,FALSE)*$S13*((1+'Inputs &amp; Summary'!$D$7)^Z$1))),IF($M13=Lists!$H$3,IF($K13&lt;1,((($R13*(1-$E13)+$Q13*(1-$F13))/$K13)*((1+'Inputs &amp; Summary'!$D$7)^Z$1)),((INT(Z$1/$K13)-INT((Z$1-1)/$K13))*($R13*(1-$E13)+$Q13*(1-$F13))*((1+'Inputs &amp; Summary'!$D$7)^Z$1))),((_xlfn.WEIBULL.DIST(Z$1,$L13,$K13,FALSE)*($R13*(1-$E13)+$Q13*(1-$F13))*((1+'Inputs &amp; Summary'!$D$7)^Z$1))))))</f>
        <v>0</v>
      </c>
      <c r="AA13" s="248">
        <f>$D13*IF(AA$1&gt;'Inputs &amp; Summary'!$D$5,0,IF(AA$1&gt;VLOOKUP($G13,Lists!$J$17:$K$21,2),IF($M13=Lists!$H$3,IF($K13&lt;1,(($S13/$K13)*((1+'Inputs &amp; Summary'!$D$7)^AA$1)),((INT(AA$1/$K13)-INT((AA$1-1)/$K13))*$S13*((1+'Inputs &amp; Summary'!$D$7)^AA$1))),(_xlfn.WEIBULL.DIST(AA$1,$L13,$K13,FALSE)*$S13*((1+'Inputs &amp; Summary'!$D$7)^AA$1))),IF($M13=Lists!$H$3,IF($K13&lt;1,((($R13*(1-$E13)+$Q13*(1-$F13))/$K13)*((1+'Inputs &amp; Summary'!$D$7)^AA$1)),((INT(AA$1/$K13)-INT((AA$1-1)/$K13))*($R13*(1-$E13)+$Q13*(1-$F13))*((1+'Inputs &amp; Summary'!$D$7)^AA$1))),((_xlfn.WEIBULL.DIST(AA$1,$L13,$K13,FALSE)*($R13*(1-$E13)+$Q13*(1-$F13))*((1+'Inputs &amp; Summary'!$D$7)^AA$1))))))</f>
        <v>0</v>
      </c>
      <c r="AB13" s="248">
        <f>$D13*IF(AB$1&gt;'Inputs &amp; Summary'!$D$5,0,IF(AB$1&gt;VLOOKUP($G13,Lists!$J$17:$K$21,2),IF($M13=Lists!$H$3,IF($K13&lt;1,(($S13/$K13)*((1+'Inputs &amp; Summary'!$D$7)^AB$1)),((INT(AB$1/$K13)-INT((AB$1-1)/$K13))*$S13*((1+'Inputs &amp; Summary'!$D$7)^AB$1))),(_xlfn.WEIBULL.DIST(AB$1,$L13,$K13,FALSE)*$S13*((1+'Inputs &amp; Summary'!$D$7)^AB$1))),IF($M13=Lists!$H$3,IF($K13&lt;1,((($R13*(1-$E13)+$Q13*(1-$F13))/$K13)*((1+'Inputs &amp; Summary'!$D$7)^AB$1)),((INT(AB$1/$K13)-INT((AB$1-1)/$K13))*($R13*(1-$E13)+$Q13*(1-$F13))*((1+'Inputs &amp; Summary'!$D$7)^AB$1))),((_xlfn.WEIBULL.DIST(AB$1,$L13,$K13,FALSE)*($R13*(1-$E13)+$Q13*(1-$F13))*((1+'Inputs &amp; Summary'!$D$7)^AB$1))))))</f>
        <v>0</v>
      </c>
      <c r="AC13" s="248">
        <f>$D13*IF(AC$1&gt;'Inputs &amp; Summary'!$D$5,0,IF(AC$1&gt;VLOOKUP($G13,Lists!$J$17:$K$21,2),IF($M13=Lists!$H$3,IF($K13&lt;1,(($S13/$K13)*((1+'Inputs &amp; Summary'!$D$7)^AC$1)),((INT(AC$1/$K13)-INT((AC$1-1)/$K13))*$S13*((1+'Inputs &amp; Summary'!$D$7)^AC$1))),(_xlfn.WEIBULL.DIST(AC$1,$L13,$K13,FALSE)*$S13*((1+'Inputs &amp; Summary'!$D$7)^AC$1))),IF($M13=Lists!$H$3,IF($K13&lt;1,((($R13*(1-$E13)+$Q13*(1-$F13))/$K13)*((1+'Inputs &amp; Summary'!$D$7)^AC$1)),((INT(AC$1/$K13)-INT((AC$1-1)/$K13))*($R13*(1-$E13)+$Q13*(1-$F13))*((1+'Inputs &amp; Summary'!$D$7)^AC$1))),((_xlfn.WEIBULL.DIST(AC$1,$L13,$K13,FALSE)*($R13*(1-$E13)+$Q13*(1-$F13))*((1+'Inputs &amp; Summary'!$D$7)^AC$1))))))</f>
        <v>0</v>
      </c>
      <c r="AD13" s="248">
        <f>$D13*IF(AD$1&gt;'Inputs &amp; Summary'!$D$5,0,IF(AD$1&gt;VLOOKUP($G13,Lists!$J$17:$K$21,2),IF($M13=Lists!$H$3,IF($K13&lt;1,(($S13/$K13)*((1+'Inputs &amp; Summary'!$D$7)^AD$1)),((INT(AD$1/$K13)-INT((AD$1-1)/$K13))*$S13*((1+'Inputs &amp; Summary'!$D$7)^AD$1))),(_xlfn.WEIBULL.DIST(AD$1,$L13,$K13,FALSE)*$S13*((1+'Inputs &amp; Summary'!$D$7)^AD$1))),IF($M13=Lists!$H$3,IF($K13&lt;1,((($R13*(1-$E13)+$Q13*(1-$F13))/$K13)*((1+'Inputs &amp; Summary'!$D$7)^AD$1)),((INT(AD$1/$K13)-INT((AD$1-1)/$K13))*($R13*(1-$E13)+$Q13*(1-$F13))*((1+'Inputs &amp; Summary'!$D$7)^AD$1))),((_xlfn.WEIBULL.DIST(AD$1,$L13,$K13,FALSE)*($R13*(1-$E13)+$Q13*(1-$F13))*((1+'Inputs &amp; Summary'!$D$7)^AD$1))))))</f>
        <v>0</v>
      </c>
      <c r="AE13" s="248">
        <f>$D13*IF(AE$1&gt;'Inputs &amp; Summary'!$D$5,0,IF(AE$1&gt;VLOOKUP($G13,Lists!$J$17:$K$21,2),IF($M13=Lists!$H$3,IF($K13&lt;1,(($S13/$K13)*((1+'Inputs &amp; Summary'!$D$7)^AE$1)),((INT(AE$1/$K13)-INT((AE$1-1)/$K13))*$S13*((1+'Inputs &amp; Summary'!$D$7)^AE$1))),(_xlfn.WEIBULL.DIST(AE$1,$L13,$K13,FALSE)*$S13*((1+'Inputs &amp; Summary'!$D$7)^AE$1))),IF($M13=Lists!$H$3,IF($K13&lt;1,((($R13*(1-$E13)+$Q13*(1-$F13))/$K13)*((1+'Inputs &amp; Summary'!$D$7)^AE$1)),((INT(AE$1/$K13)-INT((AE$1-1)/$K13))*($R13*(1-$E13)+$Q13*(1-$F13))*((1+'Inputs &amp; Summary'!$D$7)^AE$1))),((_xlfn.WEIBULL.DIST(AE$1,$L13,$K13,FALSE)*($R13*(1-$E13)+$Q13*(1-$F13))*((1+'Inputs &amp; Summary'!$D$7)^AE$1))))))</f>
        <v>0</v>
      </c>
      <c r="AF13" s="248">
        <f>$D13*IF(AF$1&gt;'Inputs &amp; Summary'!$D$5,0,IF(AF$1&gt;VLOOKUP($G13,Lists!$J$17:$K$21,2),IF($M13=Lists!$H$3,IF($K13&lt;1,(($S13/$K13)*((1+'Inputs &amp; Summary'!$D$7)^AF$1)),((INT(AF$1/$K13)-INT((AF$1-1)/$K13))*$S13*((1+'Inputs &amp; Summary'!$D$7)^AF$1))),(_xlfn.WEIBULL.DIST(AF$1,$L13,$K13,FALSE)*$S13*((1+'Inputs &amp; Summary'!$D$7)^AF$1))),IF($M13=Lists!$H$3,IF($K13&lt;1,((($R13*(1-$E13)+$Q13*(1-$F13))/$K13)*((1+'Inputs &amp; Summary'!$D$7)^AF$1)),((INT(AF$1/$K13)-INT((AF$1-1)/$K13))*($R13*(1-$E13)+$Q13*(1-$F13))*((1+'Inputs &amp; Summary'!$D$7)^AF$1))),((_xlfn.WEIBULL.DIST(AF$1,$L13,$K13,FALSE)*($R13*(1-$E13)+$Q13*(1-$F13))*((1+'Inputs &amp; Summary'!$D$7)^AF$1))))))</f>
        <v>0</v>
      </c>
      <c r="AG13" s="248">
        <f>$D13*IF(AG$1&gt;'Inputs &amp; Summary'!$D$5,0,IF(AG$1&gt;VLOOKUP($G13,Lists!$J$17:$K$21,2),IF($M13=Lists!$H$3,IF($K13&lt;1,(($S13/$K13)*((1+'Inputs &amp; Summary'!$D$7)^AG$1)),((INT(AG$1/$K13)-INT((AG$1-1)/$K13))*$S13*((1+'Inputs &amp; Summary'!$D$7)^AG$1))),(_xlfn.WEIBULL.DIST(AG$1,$L13,$K13,FALSE)*$S13*((1+'Inputs &amp; Summary'!$D$7)^AG$1))),IF($M13=Lists!$H$3,IF($K13&lt;1,((($R13*(1-$E13)+$Q13*(1-$F13))/$K13)*((1+'Inputs &amp; Summary'!$D$7)^AG$1)),((INT(AG$1/$K13)-INT((AG$1-1)/$K13))*($R13*(1-$E13)+$Q13*(1-$F13))*((1+'Inputs &amp; Summary'!$D$7)^AG$1))),((_xlfn.WEIBULL.DIST(AG$1,$L13,$K13,FALSE)*($R13*(1-$E13)+$Q13*(1-$F13))*((1+'Inputs &amp; Summary'!$D$7)^AG$1))))))</f>
        <v>0</v>
      </c>
      <c r="AH13" s="248">
        <f>$D13*IF(AH$1&gt;'Inputs &amp; Summary'!$D$5,0,IF(AH$1&gt;VLOOKUP($G13,Lists!$J$17:$K$21,2),IF($M13=Lists!$H$3,IF($K13&lt;1,(($S13/$K13)*((1+'Inputs &amp; Summary'!$D$7)^AH$1)),((INT(AH$1/$K13)-INT((AH$1-1)/$K13))*$S13*((1+'Inputs &amp; Summary'!$D$7)^AH$1))),(_xlfn.WEIBULL.DIST(AH$1,$L13,$K13,FALSE)*$S13*((1+'Inputs &amp; Summary'!$D$7)^AH$1))),IF($M13=Lists!$H$3,IF($K13&lt;1,((($R13*(1-$E13)+$Q13*(1-$F13))/$K13)*((1+'Inputs &amp; Summary'!$D$7)^AH$1)),((INT(AH$1/$K13)-INT((AH$1-1)/$K13))*($R13*(1-$E13)+$Q13*(1-$F13))*((1+'Inputs &amp; Summary'!$D$7)^AH$1))),((_xlfn.WEIBULL.DIST(AH$1,$L13,$K13,FALSE)*($R13*(1-$E13)+$Q13*(1-$F13))*((1+'Inputs &amp; Summary'!$D$7)^AH$1))))))</f>
        <v>0</v>
      </c>
      <c r="AI13" s="248">
        <f>$D13*IF(AI$1&gt;'Inputs &amp; Summary'!$D$5,0,IF(AI$1&gt;VLOOKUP($G13,Lists!$J$17:$K$21,2),IF($M13=Lists!$H$3,IF($K13&lt;1,(($S13/$K13)*((1+'Inputs &amp; Summary'!$D$7)^AI$1)),((INT(AI$1/$K13)-INT((AI$1-1)/$K13))*$S13*((1+'Inputs &amp; Summary'!$D$7)^AI$1))),(_xlfn.WEIBULL.DIST(AI$1,$L13,$K13,FALSE)*$S13*((1+'Inputs &amp; Summary'!$D$7)^AI$1))),IF($M13=Lists!$H$3,IF($K13&lt;1,((($R13*(1-$E13)+$Q13*(1-$F13))/$K13)*((1+'Inputs &amp; Summary'!$D$7)^AI$1)),((INT(AI$1/$K13)-INT((AI$1-1)/$K13))*($R13*(1-$E13)+$Q13*(1-$F13))*((1+'Inputs &amp; Summary'!$D$7)^AI$1))),((_xlfn.WEIBULL.DIST(AI$1,$L13,$K13,FALSE)*($R13*(1-$E13)+$Q13*(1-$F13))*((1+'Inputs &amp; Summary'!$D$7)^AI$1))))))</f>
        <v>628.87124958188076</v>
      </c>
      <c r="AJ13" s="248">
        <f>$D13*IF(AJ$1&gt;'Inputs &amp; Summary'!$D$5,0,IF(AJ$1&gt;VLOOKUP($G13,Lists!$J$17:$K$21,2),IF($M13=Lists!$H$3,IF($K13&lt;1,(($S13/$K13)*((1+'Inputs &amp; Summary'!$D$7)^AJ$1)),((INT(AJ$1/$K13)-INT((AJ$1-1)/$K13))*$S13*((1+'Inputs &amp; Summary'!$D$7)^AJ$1))),(_xlfn.WEIBULL.DIST(AJ$1,$L13,$K13,FALSE)*$S13*((1+'Inputs &amp; Summary'!$D$7)^AJ$1))),IF($M13=Lists!$H$3,IF($K13&lt;1,((($R13*(1-$E13)+$Q13*(1-$F13))/$K13)*((1+'Inputs &amp; Summary'!$D$7)^AJ$1)),((INT(AJ$1/$K13)-INT((AJ$1-1)/$K13))*($R13*(1-$E13)+$Q13*(1-$F13))*((1+'Inputs &amp; Summary'!$D$7)^AJ$1))),((_xlfn.WEIBULL.DIST(AJ$1,$L13,$K13,FALSE)*($R13*(1-$E13)+$Q13*(1-$F13))*((1+'Inputs &amp; Summary'!$D$7)^AJ$1))))))</f>
        <v>616.29711228849192</v>
      </c>
      <c r="AK13" s="248">
        <f>$D13*IF(AK$1&gt;'Inputs &amp; Summary'!$D$5,0,IF(AK$1&gt;VLOOKUP($G13,Lists!$J$17:$K$21,2),IF($M13=Lists!$H$3,IF($K13&lt;1,(($S13/$K13)*((1+'Inputs &amp; Summary'!$D$7)^AK$1)),((INT(AK$1/$K13)-INT((AK$1-1)/$K13))*$S13*((1+'Inputs &amp; Summary'!$D$7)^AK$1))),(_xlfn.WEIBULL.DIST(AK$1,$L13,$K13,FALSE)*$S13*((1+'Inputs &amp; Summary'!$D$7)^AK$1))),IF($M13=Lists!$H$3,IF($K13&lt;1,((($R13*(1-$E13)+$Q13*(1-$F13))/$K13)*((1+'Inputs &amp; Summary'!$D$7)^AK$1)),((INT(AK$1/$K13)-INT((AK$1-1)/$K13))*($R13*(1-$E13)+$Q13*(1-$F13))*((1+'Inputs &amp; Summary'!$D$7)^AK$1))),((_xlfn.WEIBULL.DIST(AK$1,$L13,$K13,FALSE)*($R13*(1-$E13)+$Q13*(1-$F13))*((1+'Inputs &amp; Summary'!$D$7)^AK$1))))))</f>
        <v>603.97439200419365</v>
      </c>
      <c r="AL13" s="248">
        <f>$D13*IF(AL$1&gt;'Inputs &amp; Summary'!$D$5,0,IF(AL$1&gt;VLOOKUP($G13,Lists!$J$17:$K$21,2),IF($M13=Lists!$H$3,IF($K13&lt;1,(($S13/$K13)*((1+'Inputs &amp; Summary'!$D$7)^AL$1)),((INT(AL$1/$K13)-INT((AL$1-1)/$K13))*$S13*((1+'Inputs &amp; Summary'!$D$7)^AL$1))),(_xlfn.WEIBULL.DIST(AL$1,$L13,$K13,FALSE)*$S13*((1+'Inputs &amp; Summary'!$D$7)^AL$1))),IF($M13=Lists!$H$3,IF($K13&lt;1,((($R13*(1-$E13)+$Q13*(1-$F13))/$K13)*((1+'Inputs &amp; Summary'!$D$7)^AL$1)),((INT(AL$1/$K13)-INT((AL$1-1)/$K13))*($R13*(1-$E13)+$Q13*(1-$F13))*((1+'Inputs &amp; Summary'!$D$7)^AL$1))),((_xlfn.WEIBULL.DIST(AL$1,$L13,$K13,FALSE)*($R13*(1-$E13)+$Q13*(1-$F13))*((1+'Inputs &amp; Summary'!$D$7)^AL$1))))))</f>
        <v>591.89806170319616</v>
      </c>
      <c r="AM13" s="248">
        <f>$D13*IF(AM$1&gt;'Inputs &amp; Summary'!$D$5,0,IF(AM$1&gt;VLOOKUP($G13,Lists!$J$17:$K$21,2),IF($M13=Lists!$H$3,IF($K13&lt;1,(($S13/$K13)*((1+'Inputs &amp; Summary'!$D$7)^AM$1)),((INT(AM$1/$K13)-INT((AM$1-1)/$K13))*$S13*((1+'Inputs &amp; Summary'!$D$7)^AM$1))),(_xlfn.WEIBULL.DIST(AM$1,$L13,$K13,FALSE)*$S13*((1+'Inputs &amp; Summary'!$D$7)^AM$1))),IF($M13=Lists!$H$3,IF($K13&lt;1,((($R13*(1-$E13)+$Q13*(1-$F13))/$K13)*((1+'Inputs &amp; Summary'!$D$7)^AM$1)),((INT(AM$1/$K13)-INT((AM$1-1)/$K13))*($R13*(1-$E13)+$Q13*(1-$F13))*((1+'Inputs &amp; Summary'!$D$7)^AM$1))),((_xlfn.WEIBULL.DIST(AM$1,$L13,$K13,FALSE)*($R13*(1-$E13)+$Q13*(1-$F13))*((1+'Inputs &amp; Summary'!$D$7)^AM$1))))))</f>
        <v>580.06319487394398</v>
      </c>
      <c r="AN13" s="248">
        <f>$D13*IF(AN$1&gt;'Inputs &amp; Summary'!$D$5,0,IF(AN$1&gt;VLOOKUP($G13,Lists!$J$17:$K$21,2),IF($M13=Lists!$H$3,IF($K13&lt;1,(($S13/$K13)*((1+'Inputs &amp; Summary'!$D$7)^AN$1)),((INT(AN$1/$K13)-INT((AN$1-1)/$K13))*$S13*((1+'Inputs &amp; Summary'!$D$7)^AN$1))),(_xlfn.WEIBULL.DIST(AN$1,$L13,$K13,FALSE)*$S13*((1+'Inputs &amp; Summary'!$D$7)^AN$1))),IF($M13=Lists!$H$3,IF($K13&lt;1,((($R13*(1-$E13)+$Q13*(1-$F13))/$K13)*((1+'Inputs &amp; Summary'!$D$7)^AN$1)),((INT(AN$1/$K13)-INT((AN$1-1)/$K13))*($R13*(1-$E13)+$Q13*(1-$F13))*((1+'Inputs &amp; Summary'!$D$7)^AN$1))),((_xlfn.WEIBULL.DIST(AN$1,$L13,$K13,FALSE)*($R13*(1-$E13)+$Q13*(1-$F13))*((1+'Inputs &amp; Summary'!$D$7)^AN$1))))))</f>
        <v>568.46496350935831</v>
      </c>
      <c r="AO13" s="248">
        <f>$D13*IF(AO$1&gt;'Inputs &amp; Summary'!$D$5,0,IF(AO$1&gt;VLOOKUP($G13,Lists!$J$17:$K$21,2),IF($M13=Lists!$H$3,IF($K13&lt;1,(($S13/$K13)*((1+'Inputs &amp; Summary'!$D$7)^AO$1)),((INT(AO$1/$K13)-INT((AO$1-1)/$K13))*$S13*((1+'Inputs &amp; Summary'!$D$7)^AO$1))),(_xlfn.WEIBULL.DIST(AO$1,$L13,$K13,FALSE)*$S13*((1+'Inputs &amp; Summary'!$D$7)^AO$1))),IF($M13=Lists!$H$3,IF($K13&lt;1,((($R13*(1-$E13)+$Q13*(1-$F13))/$K13)*((1+'Inputs &amp; Summary'!$D$7)^AO$1)),((INT(AO$1/$K13)-INT((AO$1-1)/$K13))*($R13*(1-$E13)+$Q13*(1-$F13))*((1+'Inputs &amp; Summary'!$D$7)^AO$1))),((_xlfn.WEIBULL.DIST(AO$1,$L13,$K13,FALSE)*($R13*(1-$E13)+$Q13*(1-$F13))*((1+'Inputs &amp; Summary'!$D$7)^AO$1))))))</f>
        <v>557.09863613726031</v>
      </c>
      <c r="AP13" s="248">
        <f>$D13*IF(AP$1&gt;'Inputs &amp; Summary'!$D$5,0,IF(AP$1&gt;VLOOKUP($G13,Lists!$J$17:$K$21,2),IF($M13=Lists!$H$3,IF($K13&lt;1,(($S13/$K13)*((1+'Inputs &amp; Summary'!$D$7)^AP$1)),((INT(AP$1/$K13)-INT((AP$1-1)/$K13))*$S13*((1+'Inputs &amp; Summary'!$D$7)^AP$1))),(_xlfn.WEIBULL.DIST(AP$1,$L13,$K13,FALSE)*$S13*((1+'Inputs &amp; Summary'!$D$7)^AP$1))),IF($M13=Lists!$H$3,IF($K13&lt;1,((($R13*(1-$E13)+$Q13*(1-$F13))/$K13)*((1+'Inputs &amp; Summary'!$D$7)^AP$1)),((INT(AP$1/$K13)-INT((AP$1-1)/$K13))*($R13*(1-$E13)+$Q13*(1-$F13))*((1+'Inputs &amp; Summary'!$D$7)^AP$1))),((_xlfn.WEIBULL.DIST(AP$1,$L13,$K13,FALSE)*($R13*(1-$E13)+$Q13*(1-$F13))*((1+'Inputs &amp; Summary'!$D$7)^AP$1))))))</f>
        <v>545.95957589017951</v>
      </c>
      <c r="AQ13" s="248">
        <f>$D13*IF(AQ$1&gt;'Inputs &amp; Summary'!$D$5,0,IF(AQ$1&gt;VLOOKUP($G13,Lists!$J$17:$K$21,2),IF($M13=Lists!$H$3,IF($K13&lt;1,(($S13/$K13)*((1+'Inputs &amp; Summary'!$D$7)^AQ$1)),((INT(AQ$1/$K13)-INT((AQ$1-1)/$K13))*$S13*((1+'Inputs &amp; Summary'!$D$7)^AQ$1))),(_xlfn.WEIBULL.DIST(AQ$1,$L13,$K13,FALSE)*$S13*((1+'Inputs &amp; Summary'!$D$7)^AQ$1))),IF($M13=Lists!$H$3,IF($K13&lt;1,((($R13*(1-$E13)+$Q13*(1-$F13))/$K13)*((1+'Inputs &amp; Summary'!$D$7)^AQ$1)),((INT(AQ$1/$K13)-INT((AQ$1-1)/$K13))*($R13*(1-$E13)+$Q13*(1-$F13))*((1+'Inputs &amp; Summary'!$D$7)^AQ$1))),((_xlfn.WEIBULL.DIST(AQ$1,$L13,$K13,FALSE)*($R13*(1-$E13)+$Q13*(1-$F13))*((1+'Inputs &amp; Summary'!$D$7)^AQ$1))))))</f>
        <v>535.04323861375303</v>
      </c>
      <c r="AR13" s="248">
        <f>$D13*IF(AR$1&gt;'Inputs &amp; Summary'!$D$5,0,IF(AR$1&gt;VLOOKUP($G13,Lists!$J$17:$K$21,2),IF($M13=Lists!$H$3,IF($K13&lt;1,(($S13/$K13)*((1+'Inputs &amp; Summary'!$D$7)^AR$1)),((INT(AR$1/$K13)-INT((AR$1-1)/$K13))*$S13*((1+'Inputs &amp; Summary'!$D$7)^AR$1))),(_xlfn.WEIBULL.DIST(AR$1,$L13,$K13,FALSE)*$S13*((1+'Inputs &amp; Summary'!$D$7)^AR$1))),IF($M13=Lists!$H$3,IF($K13&lt;1,((($R13*(1-$E13)+$Q13*(1-$F13))/$K13)*((1+'Inputs &amp; Summary'!$D$7)^AR$1)),((INT(AR$1/$K13)-INT((AR$1-1)/$K13))*($R13*(1-$E13)+$Q13*(1-$F13))*((1+'Inputs &amp; Summary'!$D$7)^AR$1))),((_xlfn.WEIBULL.DIST(AR$1,$L13,$K13,FALSE)*($R13*(1-$E13)+$Q13*(1-$F13))*((1+'Inputs &amp; Summary'!$D$7)^AR$1))))))</f>
        <v>524.34517101294944</v>
      </c>
      <c r="AS13" s="248">
        <f>$D13*IF(AS$1&gt;'Inputs &amp; Summary'!$D$5,0,IF(AS$1&gt;VLOOKUP($G13,Lists!$J$17:$K$21,2),IF($M13=Lists!$H$3,IF($K13&lt;1,(($S13/$K13)*((1+'Inputs &amp; Summary'!$D$7)^AS$1)),((INT(AS$1/$K13)-INT((AS$1-1)/$K13))*$S13*((1+'Inputs &amp; Summary'!$D$7)^AS$1))),(_xlfn.WEIBULL.DIST(AS$1,$L13,$K13,FALSE)*$S13*((1+'Inputs &amp; Summary'!$D$7)^AS$1))),IF($M13=Lists!$H$3,IF($K13&lt;1,((($R13*(1-$E13)+$Q13*(1-$F13))/$K13)*((1+'Inputs &amp; Summary'!$D$7)^AS$1)),((INT(AS$1/$K13)-INT((AS$1-1)/$K13))*($R13*(1-$E13)+$Q13*(1-$F13))*((1+'Inputs &amp; Summary'!$D$7)^AS$1))),((_xlfn.WEIBULL.DIST(AS$1,$L13,$K13,FALSE)*($R13*(1-$E13)+$Q13*(1-$F13))*((1+'Inputs &amp; Summary'!$D$7)^AS$1))))))</f>
        <v>0</v>
      </c>
      <c r="AT13" s="248">
        <f>$D13*IF(AT$1&gt;'Inputs &amp; Summary'!$D$5,0,IF(AT$1&gt;VLOOKUP($G13,Lists!$J$17:$K$21,2),IF($M13=Lists!$H$3,IF($K13&lt;1,(($S13/$K13)*((1+'Inputs &amp; Summary'!$D$7)^AT$1)),((INT(AT$1/$K13)-INT((AT$1-1)/$K13))*$S13*((1+'Inputs &amp; Summary'!$D$7)^AT$1))),(_xlfn.WEIBULL.DIST(AT$1,$L13,$K13,FALSE)*$S13*((1+'Inputs &amp; Summary'!$D$7)^AT$1))),IF($M13=Lists!$H$3,IF($K13&lt;1,((($R13*(1-$E13)+$Q13*(1-$F13))/$K13)*((1+'Inputs &amp; Summary'!$D$7)^AT$1)),((INT(AT$1/$K13)-INT((AT$1-1)/$K13))*($R13*(1-$E13)+$Q13*(1-$F13))*((1+'Inputs &amp; Summary'!$D$7)^AT$1))),((_xlfn.WEIBULL.DIST(AT$1,$L13,$K13,FALSE)*($R13*(1-$E13)+$Q13*(1-$F13))*((1+'Inputs &amp; Summary'!$D$7)^AT$1))))))</f>
        <v>0</v>
      </c>
      <c r="AU13" s="248">
        <f>$D13*IF(AU$1&gt;'Inputs &amp; Summary'!$D$5,0,IF(AU$1&gt;VLOOKUP($G13,Lists!$J$17:$K$21,2),IF($M13=Lists!$H$3,IF($K13&lt;1,(($S13/$K13)*((1+'Inputs &amp; Summary'!$D$7)^AU$1)),((INT(AU$1/$K13)-INT((AU$1-1)/$K13))*$S13*((1+'Inputs &amp; Summary'!$D$7)^AU$1))),(_xlfn.WEIBULL.DIST(AU$1,$L13,$K13,FALSE)*$S13*((1+'Inputs &amp; Summary'!$D$7)^AU$1))),IF($M13=Lists!$H$3,IF($K13&lt;1,((($R13*(1-$E13)+$Q13*(1-$F13))/$K13)*((1+'Inputs &amp; Summary'!$D$7)^AU$1)),((INT(AU$1/$K13)-INT((AU$1-1)/$K13))*($R13*(1-$E13)+$Q13*(1-$F13))*((1+'Inputs &amp; Summary'!$D$7)^AU$1))),((_xlfn.WEIBULL.DIST(AU$1,$L13,$K13,FALSE)*($R13*(1-$E13)+$Q13*(1-$F13))*((1+'Inputs &amp; Summary'!$D$7)^AU$1))))))</f>
        <v>0</v>
      </c>
      <c r="AV13" s="248">
        <f>$D13*IF(AV$1&gt;'Inputs &amp; Summary'!$D$5,0,IF(AV$1&gt;VLOOKUP($G13,Lists!$J$17:$K$21,2),IF($M13=Lists!$H$3,IF($K13&lt;1,(($S13/$K13)*((1+'Inputs &amp; Summary'!$D$7)^AV$1)),((INT(AV$1/$K13)-INT((AV$1-1)/$K13))*$S13*((1+'Inputs &amp; Summary'!$D$7)^AV$1))),(_xlfn.WEIBULL.DIST(AV$1,$L13,$K13,FALSE)*$S13*((1+'Inputs &amp; Summary'!$D$7)^AV$1))),IF($M13=Lists!$H$3,IF($K13&lt;1,((($R13*(1-$E13)+$Q13*(1-$F13))/$K13)*((1+'Inputs &amp; Summary'!$D$7)^AV$1)),((INT(AV$1/$K13)-INT((AV$1-1)/$K13))*($R13*(1-$E13)+$Q13*(1-$F13))*((1+'Inputs &amp; Summary'!$D$7)^AV$1))),((_xlfn.WEIBULL.DIST(AV$1,$L13,$K13,FALSE)*($R13*(1-$E13)+$Q13*(1-$F13))*((1+'Inputs &amp; Summary'!$D$7)^AV$1))))))</f>
        <v>0</v>
      </c>
      <c r="AW13" s="248">
        <f>$D13*IF(AW$1&gt;'Inputs &amp; Summary'!$D$5,0,IF(AW$1&gt;VLOOKUP($G13,Lists!$J$17:$K$21,2),IF($M13=Lists!$H$3,IF($K13&lt;1,(($S13/$K13)*((1+'Inputs &amp; Summary'!$D$7)^AW$1)),((INT(AW$1/$K13)-INT((AW$1-1)/$K13))*$S13*((1+'Inputs &amp; Summary'!$D$7)^AW$1))),(_xlfn.WEIBULL.DIST(AW$1,$L13,$K13,FALSE)*$S13*((1+'Inputs &amp; Summary'!$D$7)^AW$1))),IF($M13=Lists!$H$3,IF($K13&lt;1,((($R13*(1-$E13)+$Q13*(1-$F13))/$K13)*((1+'Inputs &amp; Summary'!$D$7)^AW$1)),((INT(AW$1/$K13)-INT((AW$1-1)/$K13))*($R13*(1-$E13)+$Q13*(1-$F13))*((1+'Inputs &amp; Summary'!$D$7)^AW$1))),((_xlfn.WEIBULL.DIST(AW$1,$L13,$K13,FALSE)*($R13*(1-$E13)+$Q13*(1-$F13))*((1+'Inputs &amp; Summary'!$D$7)^AW$1))))))</f>
        <v>0</v>
      </c>
      <c r="AX13" s="248">
        <f>$D13*IF(AX$1&gt;'Inputs &amp; Summary'!$D$5,0,IF(AX$1&gt;VLOOKUP($G13,Lists!$J$17:$K$21,2),IF($M13=Lists!$H$3,IF($K13&lt;1,(($S13/$K13)*((1+'Inputs &amp; Summary'!$D$7)^AX$1)),((INT(AX$1/$K13)-INT((AX$1-1)/$K13))*$S13*((1+'Inputs &amp; Summary'!$D$7)^AX$1))),(_xlfn.WEIBULL.DIST(AX$1,$L13,$K13,FALSE)*$S13*((1+'Inputs &amp; Summary'!$D$7)^AX$1))),IF($M13=Lists!$H$3,IF($K13&lt;1,((($R13*(1-$E13)+$Q13*(1-$F13))/$K13)*((1+'Inputs &amp; Summary'!$D$7)^AX$1)),((INT(AX$1/$K13)-INT((AX$1-1)/$K13))*($R13*(1-$E13)+$Q13*(1-$F13))*((1+'Inputs &amp; Summary'!$D$7)^AX$1))),((_xlfn.WEIBULL.DIST(AX$1,$L13,$K13,FALSE)*($R13*(1-$E13)+$Q13*(1-$F13))*((1+'Inputs &amp; Summary'!$D$7)^AX$1))))))</f>
        <v>0</v>
      </c>
      <c r="AY13" s="248">
        <f>$D13*IF(AY$1&gt;'Inputs &amp; Summary'!$D$5,0,IF(AY$1&gt;VLOOKUP($G13,Lists!$J$17:$K$21,2),IF($M13=Lists!$H$3,IF($K13&lt;1,(($S13/$K13)*((1+'Inputs &amp; Summary'!$D$7)^AY$1)),((INT(AY$1/$K13)-INT((AY$1-1)/$K13))*$S13*((1+'Inputs &amp; Summary'!$D$7)^AY$1))),(_xlfn.WEIBULL.DIST(AY$1,$L13,$K13,FALSE)*$S13*((1+'Inputs &amp; Summary'!$D$7)^AY$1))),IF($M13=Lists!$H$3,IF($K13&lt;1,((($R13*(1-$E13)+$Q13*(1-$F13))/$K13)*((1+'Inputs &amp; Summary'!$D$7)^AY$1)),((INT(AY$1/$K13)-INT((AY$1-1)/$K13))*($R13*(1-$E13)+$Q13*(1-$F13))*((1+'Inputs &amp; Summary'!$D$7)^AY$1))),((_xlfn.WEIBULL.DIST(AY$1,$L13,$K13,FALSE)*($R13*(1-$E13)+$Q13*(1-$F13))*((1+'Inputs &amp; Summary'!$D$7)^AY$1))))))</f>
        <v>0</v>
      </c>
      <c r="AZ13" s="248">
        <f>$D13*IF(AZ$1&gt;'Inputs &amp; Summary'!$D$5,0,IF(AZ$1&gt;VLOOKUP($G13,Lists!$J$17:$K$21,2),IF($M13=Lists!$H$3,IF($K13&lt;1,(($S13/$K13)*((1+'Inputs &amp; Summary'!$D$7)^AZ$1)),((INT(AZ$1/$K13)-INT((AZ$1-1)/$K13))*$S13*((1+'Inputs &amp; Summary'!$D$7)^AZ$1))),(_xlfn.WEIBULL.DIST(AZ$1,$L13,$K13,FALSE)*$S13*((1+'Inputs &amp; Summary'!$D$7)^AZ$1))),IF($M13=Lists!$H$3,IF($K13&lt;1,((($R13*(1-$E13)+$Q13*(1-$F13))/$K13)*((1+'Inputs &amp; Summary'!$D$7)^AZ$1)),((INT(AZ$1/$K13)-INT((AZ$1-1)/$K13))*($R13*(1-$E13)+$Q13*(1-$F13))*((1+'Inputs &amp; Summary'!$D$7)^AZ$1))),((_xlfn.WEIBULL.DIST(AZ$1,$L13,$K13,FALSE)*($R13*(1-$E13)+$Q13*(1-$F13))*((1+'Inputs &amp; Summary'!$D$7)^AZ$1))))))</f>
        <v>0</v>
      </c>
      <c r="BA13" s="248">
        <f>$D13*IF(BA$1&gt;'Inputs &amp; Summary'!$D$5,0,IF(BA$1&gt;VLOOKUP($G13,Lists!$J$17:$K$21,2),IF($M13=Lists!$H$3,IF($K13&lt;1,(($S13/$K13)*((1+'Inputs &amp; Summary'!$D$7)^BA$1)),((INT(BA$1/$K13)-INT((BA$1-1)/$K13))*$S13*((1+'Inputs &amp; Summary'!$D$7)^BA$1))),(_xlfn.WEIBULL.DIST(BA$1,$L13,$K13,FALSE)*$S13*((1+'Inputs &amp; Summary'!$D$7)^BA$1))),IF($M13=Lists!$H$3,IF($K13&lt;1,((($R13*(1-$E13)+$Q13*(1-$F13))/$K13)*((1+'Inputs &amp; Summary'!$D$7)^BA$1)),((INT(BA$1/$K13)-INT((BA$1-1)/$K13))*($R13*(1-$E13)+$Q13*(1-$F13))*((1+'Inputs &amp; Summary'!$D$7)^BA$1))),((_xlfn.WEIBULL.DIST(BA$1,$L13,$K13,FALSE)*($R13*(1-$E13)+$Q13*(1-$F13))*((1+'Inputs &amp; Summary'!$D$7)^BA$1))))))</f>
        <v>0</v>
      </c>
      <c r="BB13" s="248">
        <f>$D13*IF(BB$1&gt;'Inputs &amp; Summary'!$D$5,0,IF(BB$1&gt;VLOOKUP($G13,Lists!$J$17:$K$21,2),IF($M13=Lists!$H$3,IF($K13&lt;1,(($S13/$K13)*((1+'Inputs &amp; Summary'!$D$7)^BB$1)),((INT(BB$1/$K13)-INT((BB$1-1)/$K13))*$S13*((1+'Inputs &amp; Summary'!$D$7)^BB$1))),(_xlfn.WEIBULL.DIST(BB$1,$L13,$K13,FALSE)*$S13*((1+'Inputs &amp; Summary'!$D$7)^BB$1))),IF($M13=Lists!$H$3,IF($K13&lt;1,((($R13*(1-$E13)+$Q13*(1-$F13))/$K13)*((1+'Inputs &amp; Summary'!$D$7)^BB$1)),((INT(BB$1/$K13)-INT((BB$1-1)/$K13))*($R13*(1-$E13)+$Q13*(1-$F13))*((1+'Inputs &amp; Summary'!$D$7)^BB$1))),((_xlfn.WEIBULL.DIST(BB$1,$L13,$K13,FALSE)*($R13*(1-$E13)+$Q13*(1-$F13))*((1+'Inputs &amp; Summary'!$D$7)^BB$1))))))</f>
        <v>0</v>
      </c>
      <c r="BC13" s="248">
        <f>$D13*IF(BC$1&gt;'Inputs &amp; Summary'!$D$5,0,IF(BC$1&gt;VLOOKUP($G13,Lists!$J$17:$K$21,2),IF($M13=Lists!$H$3,IF($K13&lt;1,(($S13/$K13)*((1+'Inputs &amp; Summary'!$D$7)^BC$1)),((INT(BC$1/$K13)-INT((BC$1-1)/$K13))*$S13*((1+'Inputs &amp; Summary'!$D$7)^BC$1))),(_xlfn.WEIBULL.DIST(BC$1,$L13,$K13,FALSE)*$S13*((1+'Inputs &amp; Summary'!$D$7)^BC$1))),IF($M13=Lists!$H$3,IF($K13&lt;1,((($R13*(1-$E13)+$Q13*(1-$F13))/$K13)*((1+'Inputs &amp; Summary'!$D$7)^BC$1)),((INT(BC$1/$K13)-INT((BC$1-1)/$K13))*($R13*(1-$E13)+$Q13*(1-$F13))*((1+'Inputs &amp; Summary'!$D$7)^BC$1))),((_xlfn.WEIBULL.DIST(BC$1,$L13,$K13,FALSE)*($R13*(1-$E13)+$Q13*(1-$F13))*((1+'Inputs &amp; Summary'!$D$7)^BC$1))))))</f>
        <v>0</v>
      </c>
      <c r="BD13" s="248">
        <f>$D13*IF(BD$1&gt;'Inputs &amp; Summary'!$D$5,0,IF(BD$1&gt;VLOOKUP($G13,Lists!$J$17:$K$21,2),IF($M13=Lists!$H$3,IF($K13&lt;1,(($S13/$K13)*((1+'Inputs &amp; Summary'!$D$7)^BD$1)),((INT(BD$1/$K13)-INT((BD$1-1)/$K13))*$S13*((1+'Inputs &amp; Summary'!$D$7)^BD$1))),(_xlfn.WEIBULL.DIST(BD$1,$L13,$K13,FALSE)*$S13*((1+'Inputs &amp; Summary'!$D$7)^BD$1))),IF($M13=Lists!$H$3,IF($K13&lt;1,((($R13*(1-$E13)+$Q13*(1-$F13))/$K13)*((1+'Inputs &amp; Summary'!$D$7)^BD$1)),((INT(BD$1/$K13)-INT((BD$1-1)/$K13))*($R13*(1-$E13)+$Q13*(1-$F13))*((1+'Inputs &amp; Summary'!$D$7)^BD$1))),((_xlfn.WEIBULL.DIST(BD$1,$L13,$K13,FALSE)*($R13*(1-$E13)+$Q13*(1-$F13))*((1+'Inputs &amp; Summary'!$D$7)^BD$1))))))</f>
        <v>0</v>
      </c>
      <c r="BE13" s="248">
        <f>$D13*IF(BE$1&gt;'Inputs &amp; Summary'!$D$5,0,IF(BE$1&gt;VLOOKUP($G13,Lists!$J$17:$K$21,2),IF($M13=Lists!$H$3,IF($K13&lt;1,(($S13/$K13)*((1+'Inputs &amp; Summary'!$D$7)^BE$1)),((INT(BE$1/$K13)-INT((BE$1-1)/$K13))*$S13*((1+'Inputs &amp; Summary'!$D$7)^BE$1))),(_xlfn.WEIBULL.DIST(BE$1,$L13,$K13,FALSE)*$S13*((1+'Inputs &amp; Summary'!$D$7)^BE$1))),IF($M13=Lists!$H$3,IF($K13&lt;1,((($R13*(1-$E13)+$Q13*(1-$F13))/$K13)*((1+'Inputs &amp; Summary'!$D$7)^BE$1)),((INT(BE$1/$K13)-INT((BE$1-1)/$K13))*($R13*(1-$E13)+$Q13*(1-$F13))*((1+'Inputs &amp; Summary'!$D$7)^BE$1))),((_xlfn.WEIBULL.DIST(BE$1,$L13,$K13,FALSE)*($R13*(1-$E13)+$Q13*(1-$F13))*((1+'Inputs &amp; Summary'!$D$7)^BE$1))))))</f>
        <v>0</v>
      </c>
      <c r="BF13" s="248">
        <f>$D13*IF(BF$1&gt;'Inputs &amp; Summary'!$D$5,0,IF(BF$1&gt;VLOOKUP($G13,Lists!$J$17:$K$21,2),IF($M13=Lists!$H$3,IF($K13&lt;1,(($S13/$K13)*((1+'Inputs &amp; Summary'!$D$7)^BF$1)),((INT(BF$1/$K13)-INT((BF$1-1)/$K13))*$S13*((1+'Inputs &amp; Summary'!$D$7)^BF$1))),(_xlfn.WEIBULL.DIST(BF$1,$L13,$K13,FALSE)*$S13*((1+'Inputs &amp; Summary'!$D$7)^BF$1))),IF($M13=Lists!$H$3,IF($K13&lt;1,((($R13*(1-$E13)+$Q13*(1-$F13))/$K13)*((1+'Inputs &amp; Summary'!$D$7)^BF$1)),((INT(BF$1/$K13)-INT((BF$1-1)/$K13))*($R13*(1-$E13)+$Q13*(1-$F13))*((1+'Inputs &amp; Summary'!$D$7)^BF$1))),((_xlfn.WEIBULL.DIST(BF$1,$L13,$K13,FALSE)*($R13*(1-$E13)+$Q13*(1-$F13))*((1+'Inputs &amp; Summary'!$D$7)^BF$1))))))</f>
        <v>0</v>
      </c>
      <c r="BG13" s="248">
        <f>$D13*IF(BG$1&gt;'Inputs &amp; Summary'!$D$5,0,IF(BG$1&gt;VLOOKUP($G13,Lists!$J$17:$K$21,2),IF($M13=Lists!$H$3,IF($K13&lt;1,(($S13/$K13)*((1+'Inputs &amp; Summary'!$D$7)^BG$1)),((INT(BG$1/$K13)-INT((BG$1-1)/$K13))*$S13*((1+'Inputs &amp; Summary'!$D$7)^BG$1))),(_xlfn.WEIBULL.DIST(BG$1,$L13,$K13,FALSE)*$S13*((1+'Inputs &amp; Summary'!$D$7)^BG$1))),IF($M13=Lists!$H$3,IF($K13&lt;1,((($R13*(1-$E13)+$Q13*(1-$F13))/$K13)*((1+'Inputs &amp; Summary'!$D$7)^BG$1)),((INT(BG$1/$K13)-INT((BG$1-1)/$K13))*($R13*(1-$E13)+$Q13*(1-$F13))*((1+'Inputs &amp; Summary'!$D$7)^BG$1))),((_xlfn.WEIBULL.DIST(BG$1,$L13,$K13,FALSE)*($R13*(1-$E13)+$Q13*(1-$F13))*((1+'Inputs &amp; Summary'!$D$7)^BG$1))))))</f>
        <v>0</v>
      </c>
      <c r="BH13" s="248">
        <f>$D13*IF(BH$1&gt;'Inputs &amp; Summary'!$D$5,0,IF(BH$1&gt;VLOOKUP($G13,Lists!$J$17:$K$21,2),IF($M13=Lists!$H$3,IF($K13&lt;1,(($S13/$K13)*((1+'Inputs &amp; Summary'!$D$7)^BH$1)),((INT(BH$1/$K13)-INT((BH$1-1)/$K13))*$S13*((1+'Inputs &amp; Summary'!$D$7)^BH$1))),(_xlfn.WEIBULL.DIST(BH$1,$L13,$K13,FALSE)*$S13*((1+'Inputs &amp; Summary'!$D$7)^BH$1))),IF($M13=Lists!$H$3,IF($K13&lt;1,((($R13*(1-$E13)+$Q13*(1-$F13))/$K13)*((1+'Inputs &amp; Summary'!$D$7)^BH$1)),((INT(BH$1/$K13)-INT((BH$1-1)/$K13))*($R13*(1-$E13)+$Q13*(1-$F13))*((1+'Inputs &amp; Summary'!$D$7)^BH$1))),((_xlfn.WEIBULL.DIST(BH$1,$L13,$K13,FALSE)*($R13*(1-$E13)+$Q13*(1-$F13))*((1+'Inputs &amp; Summary'!$D$7)^BH$1))))))</f>
        <v>0</v>
      </c>
      <c r="BI13" s="248">
        <f>$D13*IF(BI$1&gt;'Inputs &amp; Summary'!$D$5,0,IF(BI$1&gt;VLOOKUP($G13,Lists!$J$17:$K$21,2),IF($M13=Lists!$H$3,IF($K13&lt;1,(($S13/$K13)*((1+'Inputs &amp; Summary'!$D$7)^BI$1)),((INT(BI$1/$K13)-INT((BI$1-1)/$K13))*$S13*((1+'Inputs &amp; Summary'!$D$7)^BI$1))),(_xlfn.WEIBULL.DIST(BI$1,$L13,$K13,FALSE)*$S13*((1+'Inputs &amp; Summary'!$D$7)^BI$1))),IF($M13=Lists!$H$3,IF($K13&lt;1,((($R13*(1-$E13)+$Q13*(1-$F13))/$K13)*((1+'Inputs &amp; Summary'!$D$7)^BI$1)),((INT(BI$1/$K13)-INT((BI$1-1)/$K13))*($R13*(1-$E13)+$Q13*(1-$F13))*((1+'Inputs &amp; Summary'!$D$7)^BI$1))),((_xlfn.WEIBULL.DIST(BI$1,$L13,$K13,FALSE)*($R13*(1-$E13)+$Q13*(1-$F13))*((1+'Inputs &amp; Summary'!$D$7)^BI$1))))))</f>
        <v>0</v>
      </c>
      <c r="BJ13" s="248">
        <f>$D13*IF(BJ$1&gt;'Inputs &amp; Summary'!$D$5,0,IF(BJ$1&gt;VLOOKUP($G13,Lists!$J$17:$K$21,2),IF($M13=Lists!$H$3,IF($K13&lt;1,(($S13/$K13)*((1+'Inputs &amp; Summary'!$D$7)^BJ$1)),((INT(BJ$1/$K13)-INT((BJ$1-1)/$K13))*$S13*((1+'Inputs &amp; Summary'!$D$7)^BJ$1))),(_xlfn.WEIBULL.DIST(BJ$1,$L13,$K13,FALSE)*$S13*((1+'Inputs &amp; Summary'!$D$7)^BJ$1))),IF($M13=Lists!$H$3,IF($K13&lt;1,((($R13*(1-$E13)+$Q13*(1-$F13))/$K13)*((1+'Inputs &amp; Summary'!$D$7)^BJ$1)),((INT(BJ$1/$K13)-INT((BJ$1-1)/$K13))*($R13*(1-$E13)+$Q13*(1-$F13))*((1+'Inputs &amp; Summary'!$D$7)^BJ$1))),((_xlfn.WEIBULL.DIST(BJ$1,$L13,$K13,FALSE)*($R13*(1-$E13)+$Q13*(1-$F13))*((1+'Inputs &amp; Summary'!$D$7)^BJ$1))))))</f>
        <v>0</v>
      </c>
      <c r="BK13" s="248">
        <f>$D13*IF(BK$1&gt;'Inputs &amp; Summary'!$D$5,0,IF(BK$1&gt;VLOOKUP($G13,Lists!$J$17:$K$21,2),IF($M13=Lists!$H$3,IF($K13&lt;1,(($S13/$K13)*((1+'Inputs &amp; Summary'!$D$7)^BK$1)),((INT(BK$1/$K13)-INT((BK$1-1)/$K13))*$S13*((1+'Inputs &amp; Summary'!$D$7)^BK$1))),(_xlfn.WEIBULL.DIST(BK$1,$L13,$K13,FALSE)*$S13*((1+'Inputs &amp; Summary'!$D$7)^BK$1))),IF($M13=Lists!$H$3,IF($K13&lt;1,((($R13*(1-$E13)+$Q13*(1-$F13))/$K13)*((1+'Inputs &amp; Summary'!$D$7)^BK$1)),((INT(BK$1/$K13)-INT((BK$1-1)/$K13))*($R13*(1-$E13)+$Q13*(1-$F13))*((1+'Inputs &amp; Summary'!$D$7)^BK$1))),((_xlfn.WEIBULL.DIST(BK$1,$L13,$K13,FALSE)*($R13*(1-$E13)+$Q13*(1-$F13))*((1+'Inputs &amp; Summary'!$D$7)^BK$1))))))</f>
        <v>0</v>
      </c>
      <c r="BL13" s="248">
        <f>$D13*IF(BL$1&gt;'Inputs &amp; Summary'!$D$5,0,IF(BL$1&gt;VLOOKUP($G13,Lists!$J$17:$K$21,2),IF($M13=Lists!$H$3,IF($K13&lt;1,(($S13/$K13)*((1+'Inputs &amp; Summary'!$D$7)^BL$1)),((INT(BL$1/$K13)-INT((BL$1-1)/$K13))*$S13*((1+'Inputs &amp; Summary'!$D$7)^BL$1))),(_xlfn.WEIBULL.DIST(BL$1,$L13,$K13,FALSE)*$S13*((1+'Inputs &amp; Summary'!$D$7)^BL$1))),IF($M13=Lists!$H$3,IF($K13&lt;1,((($R13*(1-$E13)+$Q13*(1-$F13))/$K13)*((1+'Inputs &amp; Summary'!$D$7)^BL$1)),((INT(BL$1/$K13)-INT((BL$1-1)/$K13))*($R13*(1-$E13)+$Q13*(1-$F13))*((1+'Inputs &amp; Summary'!$D$7)^BL$1))),((_xlfn.WEIBULL.DIST(BL$1,$L13,$K13,FALSE)*($R13*(1-$E13)+$Q13*(1-$F13))*((1+'Inputs &amp; Summary'!$D$7)^BL$1))))))</f>
        <v>0</v>
      </c>
    </row>
    <row r="14" spans="1:64" x14ac:dyDescent="0.3">
      <c r="A14" s="236" t="s">
        <v>228</v>
      </c>
      <c r="B14" s="117" t="str">
        <f>IF('Inputs &amp; Summary'!$D$15=Lists!$E$3,INDEX('Residential Rooftop Details'!$A$30:$X$158,MATCH('Cash Flow'!$A14,'Residential Rooftop Details'!$A$30:$A$158,0),COLUMN(B$1)),IF('Inputs &amp; Summary'!$D$15=Lists!$E$4,INDEX('Commercial Rooftop Details'!$A$30:$V$158,MATCH('Cash Flow'!$A14,'Commercial Rooftop Details'!$A$30:$A$158,0),COLUMN(B$1)),INDEX('Ground-Mount Details'!$A$30:$V$158,MATCH('Cash Flow'!$A14,'Ground-Mount Details'!$A$30:$A$158,0),COLUMN(B$1))))</f>
        <v>Corrective</v>
      </c>
      <c r="C14" s="117" t="str">
        <f>IF('Inputs &amp; Summary'!$D$15=Lists!$E$3,INDEX('Residential Rooftop Details'!$A$30:$X$158,MATCH('Cash Flow'!$A14,'Residential Rooftop Details'!$A$30:$A$158,0),COLUMN(C$1)),IF('Inputs &amp; Summary'!$D$15=Lists!$E$4,INDEX('Commercial Rooftop Details'!$A$30:$V$158,MATCH('Cash Flow'!$A14,'Commercial Rooftop Details'!$A$30:$A$158,0),COLUMN(C$1)),INDEX('Ground-Mount Details'!$A$30:$V$158,MATCH('Cash Flow'!$A14,'Ground-Mount Details'!$A$30:$A$158,0),COLUMN(C$1))))</f>
        <v>DC wiring</v>
      </c>
      <c r="D14" s="117">
        <f>IF('Inputs &amp; Summary'!$D$15=Lists!$E$3,INDEX('Residential Rooftop Details'!$A$30:$X$158,MATCH('Cash Flow'!$A14,'Residential Rooftop Details'!$A$30:$A$158,0),COLUMN(D$1)),IF('Inputs &amp; Summary'!$D$15=Lists!$E$4,INDEX('Commercial Rooftop Details'!$A$30:$V$158,MATCH('Cash Flow'!$A14,'Commercial Rooftop Details'!$A$30:$A$158,0),COLUMN(D$1)),INDEX('Ground-Mount Details'!$A$30:$V$158,MATCH('Cash Flow'!$A14,'Ground-Mount Details'!$A$30:$A$158,0),COLUMN(D$1))))</f>
        <v>1</v>
      </c>
      <c r="E14" s="117">
        <f>IF('Inputs &amp; Summary'!$D$15=Lists!$E$3,INDEX('Residential Rooftop Details'!$A$30:$X$158,MATCH('Cash Flow'!$A14,'Residential Rooftop Details'!$A$30:$A$158,0),COLUMN(E$1)),IF('Inputs &amp; Summary'!$D$15=Lists!$E$4,INDEX('Commercial Rooftop Details'!$A$30:$V$158,MATCH('Cash Flow'!$A14,'Commercial Rooftop Details'!$A$30:$A$158,0),COLUMN(E$1)),INDEX('Ground-Mount Details'!$A$30:$V$158,MATCH('Cash Flow'!$A14,'Ground-Mount Details'!$A$30:$A$158,0),COLUMN(E$1))))</f>
        <v>1</v>
      </c>
      <c r="F14" s="117">
        <f>IF('Inputs &amp; Summary'!$D$15=Lists!$E$3,INDEX('Residential Rooftop Details'!$A$30:$X$158,MATCH('Cash Flow'!$A14,'Residential Rooftop Details'!$A$30:$A$158,0),COLUMN(F$1)),IF('Inputs &amp; Summary'!$D$15=Lists!$E$4,INDEX('Commercial Rooftop Details'!$A$30:$V$158,MATCH('Cash Flow'!$A14,'Commercial Rooftop Details'!$A$30:$A$158,0),COLUMN(F$1)),INDEX('Ground-Mount Details'!$A$30:$V$158,MATCH('Cash Flow'!$A14,'Ground-Mount Details'!$A$30:$A$158,0),COLUMN(F$1))))</f>
        <v>1</v>
      </c>
      <c r="G14" s="237" t="str">
        <f>IF('Inputs &amp; Summary'!$D$15=Lists!$E$3,INDEX('Residential Rooftop Details'!$A$30:$X$158,MATCH('Cash Flow'!$A14,'Residential Rooftop Details'!$A$30:$A$158,0),COLUMN(G$1)),IF('Inputs &amp; Summary'!$D$15=Lists!$E$4,INDEX('Commercial Rooftop Details'!$A$30:$V$158,MATCH('Cash Flow'!$A14,'Commercial Rooftop Details'!$A$30:$A$158,0),COLUMN(G$1)),INDEX('Ground-Mount Details'!$A$30:$V$158,MATCH('Cash Flow'!$A14,'Ground-Mount Details'!$A$30:$A$158,0),COLUMN(G$1))))</f>
        <v>Module (Product)</v>
      </c>
      <c r="H14" s="237" t="str">
        <f>IF('Inputs &amp; Summary'!$D$15=Lists!$E$3,INDEX('Residential Rooftop Details'!$A$30:$X$158,MATCH('Cash Flow'!$A14,'Residential Rooftop Details'!$A$30:$A$158,0),COLUMN(H$1)),IF('Inputs &amp; Summary'!$D$15=Lists!$E$4,INDEX('Commercial Rooftop Details'!$A$30:$V$158,MATCH('Cash Flow'!$A14,'Commercial Rooftop Details'!$A$30:$A$158,0),COLUMN(H$1)),INDEX('Ground-Mount Details'!$A$30:$V$158,MATCH('Cash Flow'!$A14,'Ground-Mount Details'!$A$30:$A$158,0),COLUMN(H$1))))</f>
        <v>modules</v>
      </c>
      <c r="I14" s="237" t="str">
        <f>IF('Inputs &amp; Summary'!$D$15=Lists!$E$3,INDEX('Residential Rooftop Details'!$A$30:$X$158,MATCH('Cash Flow'!$A14,'Residential Rooftop Details'!$A$30:$A$158,0),COLUMN(I$1)),IF('Inputs &amp; Summary'!$D$15=Lists!$E$4,INDEX('Commercial Rooftop Details'!$A$30:$V$158,MATCH('Cash Flow'!$A14,'Commercial Rooftop Details'!$A$30:$A$158,0),COLUMN(I$1)),INDEX('Ground-Mount Details'!$A$30:$V$158,MATCH('Cash Flow'!$A14,'Ground-Mount Details'!$A$30:$A$158,0),COLUMN(I$1))))</f>
        <v>PV module/array Specialist</v>
      </c>
      <c r="J14" s="238">
        <f>IF('Inputs &amp; Summary'!$D$15=Lists!$E$3,INDEX('Residential Rooftop Details'!$A$30:$X$158,MATCH('Cash Flow'!$A14,'Residential Rooftop Details'!$A$30:$A$158,0),COLUMN(J$1)),IF('Inputs &amp; Summary'!$D$15=Lists!$E$4,INDEX('Commercial Rooftop Details'!$A$30:$V$158,MATCH('Cash Flow'!$A14,'Commercial Rooftop Details'!$A$30:$A$158,0),COLUMN(J$1)),INDEX('Ground-Mount Details'!$A$30:$V$158,MATCH('Cash Flow'!$A14,'Ground-Mount Details'!$A$30:$A$158,0),COLUMN(J$1))))</f>
        <v>24.03846153846154</v>
      </c>
      <c r="K14" s="239">
        <f>IF('Inputs &amp; Summary'!$D$15=Lists!$E$3,INDEX('Residential Rooftop Details'!$A$30:$X$158,MATCH('Cash Flow'!$A14,'Residential Rooftop Details'!$A$30:$A$158,0),COLUMN(K$1)),IF('Inputs &amp; Summary'!$D$15=Lists!$E$4,INDEX('Commercial Rooftop Details'!$A$30:$V$158,MATCH('Cash Flow'!$A14,'Commercial Rooftop Details'!$A$30:$A$158,0),COLUMN(K$1)),INDEX('Ground-Mount Details'!$A$30:$V$158,MATCH('Cash Flow'!$A14,'Ground-Mount Details'!$A$30:$A$158,0),COLUMN(K$1))))</f>
        <v>25</v>
      </c>
      <c r="L14" s="239">
        <f>IF('Inputs &amp; Summary'!$D$15=Lists!$E$3,INDEX('Residential Rooftop Details'!$A$30:$X$158,MATCH('Cash Flow'!$A14,'Residential Rooftop Details'!$A$30:$A$158,0),COLUMN(L$1)),IF('Inputs &amp; Summary'!$D$15=Lists!$E$4,INDEX('Commercial Rooftop Details'!$A$30:$V$158,MATCH('Cash Flow'!$A14,'Commercial Rooftop Details'!$A$30:$A$158,0),COLUMN(L$1)),INDEX('Ground-Mount Details'!$A$30:$V$158,MATCH('Cash Flow'!$A14,'Ground-Mount Details'!$A$30:$A$158,0),COLUMN(L$1))))</f>
        <v>1</v>
      </c>
      <c r="M14" s="238" t="str">
        <f>IF('Inputs &amp; Summary'!$D$15=Lists!$E$3,INDEX('Residential Rooftop Details'!$A$30:$X$158,MATCH('Cash Flow'!$A14,'Residential Rooftop Details'!$A$30:$A$158,0),COLUMN(M$1)),IF('Inputs &amp; Summary'!$D$15=Lists!$E$4,INDEX('Commercial Rooftop Details'!$A$30:$V$158,MATCH('Cash Flow'!$A14,'Commercial Rooftop Details'!$A$30:$A$158,0),COLUMN(M$1)),INDEX('Ground-Mount Details'!$A$30:$V$158,MATCH('Cash Flow'!$A14,'Ground-Mount Details'!$A$30:$A$158,0),COLUMN(M$1))))</f>
        <v>Weibull</v>
      </c>
      <c r="N14" s="240">
        <f>IF('Inputs &amp; Summary'!$D$15=Lists!$E$3,INDEX('Residential Rooftop Details'!$A$30:$X$158,MATCH('Cash Flow'!$A14,'Residential Rooftop Details'!$A$30:$A$158,0),COLUMN(N$1)),IF('Inputs &amp; Summary'!$D$15=Lists!$E$4,INDEX('Commercial Rooftop Details'!$A$30:$V$158,MATCH('Cash Flow'!$A14,'Commercial Rooftop Details'!$A$30:$A$158,0),COLUMN(N$1)),INDEX('Ground-Mount Details'!$A$30:$V$158,MATCH('Cash Flow'!$A14,'Ground-Mount Details'!$A$30:$A$158,0),COLUMN(N$1))))</f>
        <v>1443</v>
      </c>
      <c r="O14" s="239">
        <f>IF('Inputs &amp; Summary'!$D$15=Lists!$E$3,INDEX('Residential Rooftop Details'!$A$30:$X$158,MATCH('Cash Flow'!$A14,'Residential Rooftop Details'!$A$30:$A$158,0),COLUMN(O$1)),IF('Inputs &amp; Summary'!$D$15=Lists!$E$4,INDEX('Commercial Rooftop Details'!$A$30:$V$158,MATCH('Cash Flow'!$A14,'Commercial Rooftop Details'!$A$30:$A$158,0),COLUMN(O$1)),INDEX('Ground-Mount Details'!$A$30:$V$158,MATCH('Cash Flow'!$A14,'Ground-Mount Details'!$A$30:$A$158,0),COLUMN(O$1))))</f>
        <v>0.1</v>
      </c>
      <c r="P14" s="241">
        <f>IF('Inputs &amp; Summary'!$D$15=Lists!$E$3,INDEX('Residential Rooftop Details'!$A$30:$X$158,MATCH('Cash Flow'!$A14,'Residential Rooftop Details'!$A$30:$A$158,0),COLUMN(P$1)),IF('Inputs &amp; Summary'!$D$15=Lists!$E$4,INDEX('Commercial Rooftop Details'!$A$30:$V$158,MATCH('Cash Flow'!$A14,'Commercial Rooftop Details'!$A$30:$A$158,0),COLUMN(P$1)),INDEX('Ground-Mount Details'!$A$30:$V$158,MATCH('Cash Flow'!$A14,'Ground-Mount Details'!$A$30:$A$158,0),COLUMN(P$1))))</f>
        <v>5</v>
      </c>
      <c r="Q14" s="242">
        <f>IF('Inputs &amp; Summary'!$D$15=Lists!$E$3,INDEX('Residential Rooftop Details'!$A$30:$X$158,MATCH('Cash Flow'!$A14,'Residential Rooftop Details'!$A$30:$A$158,0),COLUMN(Q$1)),IF('Inputs &amp; Summary'!$D$15=Lists!$E$4,INDEX('Commercial Rooftop Details'!$A$30:$V$158,MATCH('Cash Flow'!$A14,'Commercial Rooftop Details'!$A$30:$A$158,0),COLUMN(Q$1)),INDEX('Ground-Mount Details'!$A$30:$V$158,MATCH('Cash Flow'!$A14,'Ground-Mount Details'!$A$30:$A$158,0),COLUMN(Q$1))))</f>
        <v>3468.7500000000005</v>
      </c>
      <c r="R14" s="242">
        <f>IF('Inputs &amp; Summary'!$D$15=Lists!$E$3,INDEX('Residential Rooftop Details'!$A$30:$X$158,MATCH('Cash Flow'!$A14,'Residential Rooftop Details'!$A$30:$A$158,0),COLUMN(R$1)),IF('Inputs &amp; Summary'!$D$15=Lists!$E$4,INDEX('Commercial Rooftop Details'!$A$30:$V$158,MATCH('Cash Flow'!$A14,'Commercial Rooftop Details'!$A$30:$A$158,0),COLUMN(R$1)),INDEX('Ground-Mount Details'!$A$30:$V$158,MATCH('Cash Flow'!$A14,'Ground-Mount Details'!$A$30:$A$158,0),COLUMN(R$1))))</f>
        <v>7215</v>
      </c>
      <c r="S14" s="243">
        <f>IF('Inputs &amp; Summary'!$D$15=Lists!$E$3,INDEX('Residential Rooftop Details'!$A$30:$X$158,MATCH('Cash Flow'!$A14,'Residential Rooftop Details'!$A$30:$A$158,0),COLUMN(S$1)),IF('Inputs &amp; Summary'!$D$15=Lists!$E$4,INDEX('Commercial Rooftop Details'!$A$30:$V$158,MATCH('Cash Flow'!$A14,'Commercial Rooftop Details'!$A$30:$A$158,0),COLUMN(S$1)),INDEX('Ground-Mount Details'!$A$30:$V$158,MATCH('Cash Flow'!$A14,'Ground-Mount Details'!$A$30:$A$158,0),COLUMN(S$1))))</f>
        <v>10683.75</v>
      </c>
      <c r="T14" s="238">
        <f>IF('Inputs &amp; Summary'!$D$15=Lists!$E$3,INDEX('Residential Rooftop Details'!$A$30:$X$158,MATCH('Cash Flow'!$A14,'Residential Rooftop Details'!$A$30:$A$158,0),COLUMN(T$1)),IF('Inputs &amp; Summary'!$D$15=Lists!$E$4,INDEX('Commercial Rooftop Details'!$A$30:$V$158,MATCH('Cash Flow'!$A14,'Commercial Rooftop Details'!$A$30:$A$158,0),COLUMN(T$1)),INDEX('Ground-Mount Details'!$A$30:$V$158,MATCH('Cash Flow'!$A14,'Ground-Mount Details'!$A$30:$A$158,0),COLUMN(T$1))))</f>
        <v>0</v>
      </c>
      <c r="U14" s="244">
        <f>IF('Inputs &amp; Summary'!$D$15=Lists!$E$3,INDEX('Residential Rooftop Details'!$A$30:$X$158,MATCH('Cash Flow'!$A14,'Residential Rooftop Details'!$A$30:$A$158,0),COLUMN(U$1)),IF('Inputs &amp; Summary'!$D$15=Lists!$E$4,INDEX('Commercial Rooftop Details'!$A$30:$V$158,MATCH('Cash Flow'!$A14,'Commercial Rooftop Details'!$A$30:$A$158,0),COLUMN(U$1)),INDEX('Ground-Mount Details'!$A$30:$V$158,MATCH('Cash Flow'!$A14,'Ground-Mount Details'!$A$30:$A$158,0),COLUMN(U$1))))</f>
        <v>0</v>
      </c>
      <c r="V14" s="245">
        <f t="shared" si="0"/>
        <v>156.50360454500739</v>
      </c>
      <c r="W14" s="245">
        <f>NPV('Inputs &amp; Summary'!$D$6,Y14:BL14)</f>
        <v>1130.0931276661527</v>
      </c>
      <c r="X14" s="246">
        <f t="shared" si="1"/>
        <v>8.2022585732008449E-3</v>
      </c>
      <c r="Y14" s="248">
        <f>$D14*IF(Y$1&gt;'Inputs &amp; Summary'!$D$5,0,IF(Y$1&gt;VLOOKUP($G14,Lists!$J$17:$K$21,2),IF($M14=Lists!$H$3,IF($K14&lt;1,(($S14/$K14)*((1+'Inputs &amp; Summary'!$D$7)^Y$1)),((INT(Y$1/$K14)-INT((Y$1-1)/$K14))*$S14*((1+'Inputs &amp; Summary'!$D$7)^Y$1))),(_xlfn.WEIBULL.DIST(Y$1,$L14,$K14,FALSE)*$S14*((1+'Inputs &amp; Summary'!$D$7)^Y$1))),IF($M14=Lists!$H$3,IF($K14&lt;1,((($R14*(1-$E14)+$Q14*(1-$F14))/$K14)*((1+'Inputs &amp; Summary'!$D$7)^Y$1)),((INT(Y$1/$K14)-INT((Y$1-1)/$K14))*($R14*(1-$E14)+$Q14*(1-$F14))*((1+'Inputs &amp; Summary'!$D$7)^Y$1))),((_xlfn.WEIBULL.DIST(Y$1,$L14,$K14,FALSE)*($R14*(1-$E14)+$Q14*(1-$F14))*((1+'Inputs &amp; Summary'!$D$7)^Y$1))))))</f>
        <v>0</v>
      </c>
      <c r="Z14" s="248">
        <f>$D14*IF(Z$1&gt;'Inputs &amp; Summary'!$D$5,0,IF(Z$1&gt;VLOOKUP($G14,Lists!$J$17:$K$21,2),IF($M14=Lists!$H$3,IF($K14&lt;1,(($S14/$K14)*((1+'Inputs &amp; Summary'!$D$7)^Z$1)),((INT(Z$1/$K14)-INT((Z$1-1)/$K14))*$S14*((1+'Inputs &amp; Summary'!$D$7)^Z$1))),(_xlfn.WEIBULL.DIST(Z$1,$L14,$K14,FALSE)*$S14*((1+'Inputs &amp; Summary'!$D$7)^Z$1))),IF($M14=Lists!$H$3,IF($K14&lt;1,((($R14*(1-$E14)+$Q14*(1-$F14))/$K14)*((1+'Inputs &amp; Summary'!$D$7)^Z$1)),((INT(Z$1/$K14)-INT((Z$1-1)/$K14))*($R14*(1-$E14)+$Q14*(1-$F14))*((1+'Inputs &amp; Summary'!$D$7)^Z$1))),((_xlfn.WEIBULL.DIST(Z$1,$L14,$K14,FALSE)*($R14*(1-$E14)+$Q14*(1-$F14))*((1+'Inputs &amp; Summary'!$D$7)^Z$1))))))</f>
        <v>0</v>
      </c>
      <c r="AA14" s="248">
        <f>$D14*IF(AA$1&gt;'Inputs &amp; Summary'!$D$5,0,IF(AA$1&gt;VLOOKUP($G14,Lists!$J$17:$K$21,2),IF($M14=Lists!$H$3,IF($K14&lt;1,(($S14/$K14)*((1+'Inputs &amp; Summary'!$D$7)^AA$1)),((INT(AA$1/$K14)-INT((AA$1-1)/$K14))*$S14*((1+'Inputs &amp; Summary'!$D$7)^AA$1))),(_xlfn.WEIBULL.DIST(AA$1,$L14,$K14,FALSE)*$S14*((1+'Inputs &amp; Summary'!$D$7)^AA$1))),IF($M14=Lists!$H$3,IF($K14&lt;1,((($R14*(1-$E14)+$Q14*(1-$F14))/$K14)*((1+'Inputs &amp; Summary'!$D$7)^AA$1)),((INT(AA$1/$K14)-INT((AA$1-1)/$K14))*($R14*(1-$E14)+$Q14*(1-$F14))*((1+'Inputs &amp; Summary'!$D$7)^AA$1))),((_xlfn.WEIBULL.DIST(AA$1,$L14,$K14,FALSE)*($R14*(1-$E14)+$Q14*(1-$F14))*((1+'Inputs &amp; Summary'!$D$7)^AA$1))))))</f>
        <v>0</v>
      </c>
      <c r="AB14" s="248">
        <f>$D14*IF(AB$1&gt;'Inputs &amp; Summary'!$D$5,0,IF(AB$1&gt;VLOOKUP($G14,Lists!$J$17:$K$21,2),IF($M14=Lists!$H$3,IF($K14&lt;1,(($S14/$K14)*((1+'Inputs &amp; Summary'!$D$7)^AB$1)),((INT(AB$1/$K14)-INT((AB$1-1)/$K14))*$S14*((1+'Inputs &amp; Summary'!$D$7)^AB$1))),(_xlfn.WEIBULL.DIST(AB$1,$L14,$K14,FALSE)*$S14*((1+'Inputs &amp; Summary'!$D$7)^AB$1))),IF($M14=Lists!$H$3,IF($K14&lt;1,((($R14*(1-$E14)+$Q14*(1-$F14))/$K14)*((1+'Inputs &amp; Summary'!$D$7)^AB$1)),((INT(AB$1/$K14)-INT((AB$1-1)/$K14))*($R14*(1-$E14)+$Q14*(1-$F14))*((1+'Inputs &amp; Summary'!$D$7)^AB$1))),((_xlfn.WEIBULL.DIST(AB$1,$L14,$K14,FALSE)*($R14*(1-$E14)+$Q14*(1-$F14))*((1+'Inputs &amp; Summary'!$D$7)^AB$1))))))</f>
        <v>0</v>
      </c>
      <c r="AC14" s="248">
        <f>$D14*IF(AC$1&gt;'Inputs &amp; Summary'!$D$5,0,IF(AC$1&gt;VLOOKUP($G14,Lists!$J$17:$K$21,2),IF($M14=Lists!$H$3,IF($K14&lt;1,(($S14/$K14)*((1+'Inputs &amp; Summary'!$D$7)^AC$1)),((INT(AC$1/$K14)-INT((AC$1-1)/$K14))*$S14*((1+'Inputs &amp; Summary'!$D$7)^AC$1))),(_xlfn.WEIBULL.DIST(AC$1,$L14,$K14,FALSE)*$S14*((1+'Inputs &amp; Summary'!$D$7)^AC$1))),IF($M14=Lists!$H$3,IF($K14&lt;1,((($R14*(1-$E14)+$Q14*(1-$F14))/$K14)*((1+'Inputs &amp; Summary'!$D$7)^AC$1)),((INT(AC$1/$K14)-INT((AC$1-1)/$K14))*($R14*(1-$E14)+$Q14*(1-$F14))*((1+'Inputs &amp; Summary'!$D$7)^AC$1))),((_xlfn.WEIBULL.DIST(AC$1,$L14,$K14,FALSE)*($R14*(1-$E14)+$Q14*(1-$F14))*((1+'Inputs &amp; Summary'!$D$7)^AC$1))))))</f>
        <v>0</v>
      </c>
      <c r="AD14" s="248">
        <f>$D14*IF(AD$1&gt;'Inputs &amp; Summary'!$D$5,0,IF(AD$1&gt;VLOOKUP($G14,Lists!$J$17:$K$21,2),IF($M14=Lists!$H$3,IF($K14&lt;1,(($S14/$K14)*((1+'Inputs &amp; Summary'!$D$7)^AD$1)),((INT(AD$1/$K14)-INT((AD$1-1)/$K14))*$S14*((1+'Inputs &amp; Summary'!$D$7)^AD$1))),(_xlfn.WEIBULL.DIST(AD$1,$L14,$K14,FALSE)*$S14*((1+'Inputs &amp; Summary'!$D$7)^AD$1))),IF($M14=Lists!$H$3,IF($K14&lt;1,((($R14*(1-$E14)+$Q14*(1-$F14))/$K14)*((1+'Inputs &amp; Summary'!$D$7)^AD$1)),((INT(AD$1/$K14)-INT((AD$1-1)/$K14))*($R14*(1-$E14)+$Q14*(1-$F14))*((1+'Inputs &amp; Summary'!$D$7)^AD$1))),((_xlfn.WEIBULL.DIST(AD$1,$L14,$K14,FALSE)*($R14*(1-$E14)+$Q14*(1-$F14))*((1+'Inputs &amp; Summary'!$D$7)^AD$1))))))</f>
        <v>0</v>
      </c>
      <c r="AE14" s="248">
        <f>$D14*IF(AE$1&gt;'Inputs &amp; Summary'!$D$5,0,IF(AE$1&gt;VLOOKUP($G14,Lists!$J$17:$K$21,2),IF($M14=Lists!$H$3,IF($K14&lt;1,(($S14/$K14)*((1+'Inputs &amp; Summary'!$D$7)^AE$1)),((INT(AE$1/$K14)-INT((AE$1-1)/$K14))*$S14*((1+'Inputs &amp; Summary'!$D$7)^AE$1))),(_xlfn.WEIBULL.DIST(AE$1,$L14,$K14,FALSE)*$S14*((1+'Inputs &amp; Summary'!$D$7)^AE$1))),IF($M14=Lists!$H$3,IF($K14&lt;1,((($R14*(1-$E14)+$Q14*(1-$F14))/$K14)*((1+'Inputs &amp; Summary'!$D$7)^AE$1)),((INT(AE$1/$K14)-INT((AE$1-1)/$K14))*($R14*(1-$E14)+$Q14*(1-$F14))*((1+'Inputs &amp; Summary'!$D$7)^AE$1))),((_xlfn.WEIBULL.DIST(AE$1,$L14,$K14,FALSE)*($R14*(1-$E14)+$Q14*(1-$F14))*((1+'Inputs &amp; Summary'!$D$7)^AE$1))))))</f>
        <v>0</v>
      </c>
      <c r="AF14" s="248">
        <f>$D14*IF(AF$1&gt;'Inputs &amp; Summary'!$D$5,0,IF(AF$1&gt;VLOOKUP($G14,Lists!$J$17:$K$21,2),IF($M14=Lists!$H$3,IF($K14&lt;1,(($S14/$K14)*((1+'Inputs &amp; Summary'!$D$7)^AF$1)),((INT(AF$1/$K14)-INT((AF$1-1)/$K14))*$S14*((1+'Inputs &amp; Summary'!$D$7)^AF$1))),(_xlfn.WEIBULL.DIST(AF$1,$L14,$K14,FALSE)*$S14*((1+'Inputs &amp; Summary'!$D$7)^AF$1))),IF($M14=Lists!$H$3,IF($K14&lt;1,((($R14*(1-$E14)+$Q14*(1-$F14))/$K14)*((1+'Inputs &amp; Summary'!$D$7)^AF$1)),((INT(AF$1/$K14)-INT((AF$1-1)/$K14))*($R14*(1-$E14)+$Q14*(1-$F14))*((1+'Inputs &amp; Summary'!$D$7)^AF$1))),((_xlfn.WEIBULL.DIST(AF$1,$L14,$K14,FALSE)*($R14*(1-$E14)+$Q14*(1-$F14))*((1+'Inputs &amp; Summary'!$D$7)^AF$1))))))</f>
        <v>0</v>
      </c>
      <c r="AG14" s="248">
        <f>$D14*IF(AG$1&gt;'Inputs &amp; Summary'!$D$5,0,IF(AG$1&gt;VLOOKUP($G14,Lists!$J$17:$K$21,2),IF($M14=Lists!$H$3,IF($K14&lt;1,(($S14/$K14)*((1+'Inputs &amp; Summary'!$D$7)^AG$1)),((INT(AG$1/$K14)-INT((AG$1-1)/$K14))*$S14*((1+'Inputs &amp; Summary'!$D$7)^AG$1))),(_xlfn.WEIBULL.DIST(AG$1,$L14,$K14,FALSE)*$S14*((1+'Inputs &amp; Summary'!$D$7)^AG$1))),IF($M14=Lists!$H$3,IF($K14&lt;1,((($R14*(1-$E14)+$Q14*(1-$F14))/$K14)*((1+'Inputs &amp; Summary'!$D$7)^AG$1)),((INT(AG$1/$K14)-INT((AG$1-1)/$K14))*($R14*(1-$E14)+$Q14*(1-$F14))*((1+'Inputs &amp; Summary'!$D$7)^AG$1))),((_xlfn.WEIBULL.DIST(AG$1,$L14,$K14,FALSE)*($R14*(1-$E14)+$Q14*(1-$F14))*((1+'Inputs &amp; Summary'!$D$7)^AG$1))))))</f>
        <v>0</v>
      </c>
      <c r="AH14" s="248">
        <f>$D14*IF(AH$1&gt;'Inputs &amp; Summary'!$D$5,0,IF(AH$1&gt;VLOOKUP($G14,Lists!$J$17:$K$21,2),IF($M14=Lists!$H$3,IF($K14&lt;1,(($S14/$K14)*((1+'Inputs &amp; Summary'!$D$7)^AH$1)),((INT(AH$1/$K14)-INT((AH$1-1)/$K14))*$S14*((1+'Inputs &amp; Summary'!$D$7)^AH$1))),(_xlfn.WEIBULL.DIST(AH$1,$L14,$K14,FALSE)*$S14*((1+'Inputs &amp; Summary'!$D$7)^AH$1))),IF($M14=Lists!$H$3,IF($K14&lt;1,((($R14*(1-$E14)+$Q14*(1-$F14))/$K14)*((1+'Inputs &amp; Summary'!$D$7)^AH$1)),((INT(AH$1/$K14)-INT((AH$1-1)/$K14))*($R14*(1-$E14)+$Q14*(1-$F14))*((1+'Inputs &amp; Summary'!$D$7)^AH$1))),((_xlfn.WEIBULL.DIST(AH$1,$L14,$K14,FALSE)*($R14*(1-$E14)+$Q14*(1-$F14))*((1+'Inputs &amp; Summary'!$D$7)^AH$1))))))</f>
        <v>0</v>
      </c>
      <c r="AI14" s="248">
        <f>$D14*IF(AI$1&gt;'Inputs &amp; Summary'!$D$5,0,IF(AI$1&gt;VLOOKUP($G14,Lists!$J$17:$K$21,2),IF($M14=Lists!$H$3,IF($K14&lt;1,(($S14/$K14)*((1+'Inputs &amp; Summary'!$D$7)^AI$1)),((INT(AI$1/$K14)-INT((AI$1-1)/$K14))*$S14*((1+'Inputs &amp; Summary'!$D$7)^AI$1))),(_xlfn.WEIBULL.DIST(AI$1,$L14,$K14,FALSE)*$S14*((1+'Inputs &amp; Summary'!$D$7)^AI$1))),IF($M14=Lists!$H$3,IF($K14&lt;1,((($R14*(1-$E14)+$Q14*(1-$F14))/$K14)*((1+'Inputs &amp; Summary'!$D$7)^AI$1)),((INT(AI$1/$K14)-INT((AI$1-1)/$K14))*($R14*(1-$E14)+$Q14*(1-$F14))*((1+'Inputs &amp; Summary'!$D$7)^AI$1))),((_xlfn.WEIBULL.DIST(AI$1,$L14,$K14,FALSE)*($R14*(1-$E14)+$Q14*(1-$F14))*((1+'Inputs &amp; Summary'!$D$7)^AI$1))))))</f>
        <v>342.21262344738386</v>
      </c>
      <c r="AJ14" s="248">
        <f>$D14*IF(AJ$1&gt;'Inputs &amp; Summary'!$D$5,0,IF(AJ$1&gt;VLOOKUP($G14,Lists!$J$17:$K$21,2),IF($M14=Lists!$H$3,IF($K14&lt;1,(($S14/$K14)*((1+'Inputs &amp; Summary'!$D$7)^AJ$1)),((INT(AJ$1/$K14)-INT((AJ$1-1)/$K14))*$S14*((1+'Inputs &amp; Summary'!$D$7)^AJ$1))),(_xlfn.WEIBULL.DIST(AJ$1,$L14,$K14,FALSE)*$S14*((1+'Inputs &amp; Summary'!$D$7)^AJ$1))),IF($M14=Lists!$H$3,IF($K14&lt;1,((($R14*(1-$E14)+$Q14*(1-$F14))/$K14)*((1+'Inputs &amp; Summary'!$D$7)^AJ$1)),((INT(AJ$1/$K14)-INT((AJ$1-1)/$K14))*($R14*(1-$E14)+$Q14*(1-$F14))*((1+'Inputs &amp; Summary'!$D$7)^AJ$1))),((_xlfn.WEIBULL.DIST(AJ$1,$L14,$K14,FALSE)*($R14*(1-$E14)+$Q14*(1-$F14))*((1+'Inputs &amp; Summary'!$D$7)^AJ$1))))))</f>
        <v>335.37016004391432</v>
      </c>
      <c r="AK14" s="248">
        <f>$D14*IF(AK$1&gt;'Inputs &amp; Summary'!$D$5,0,IF(AK$1&gt;VLOOKUP($G14,Lists!$J$17:$K$21,2),IF($M14=Lists!$H$3,IF($K14&lt;1,(($S14/$K14)*((1+'Inputs &amp; Summary'!$D$7)^AK$1)),((INT(AK$1/$K14)-INT((AK$1-1)/$K14))*$S14*((1+'Inputs &amp; Summary'!$D$7)^AK$1))),(_xlfn.WEIBULL.DIST(AK$1,$L14,$K14,FALSE)*$S14*((1+'Inputs &amp; Summary'!$D$7)^AK$1))),IF($M14=Lists!$H$3,IF($K14&lt;1,((($R14*(1-$E14)+$Q14*(1-$F14))/$K14)*((1+'Inputs &amp; Summary'!$D$7)^AK$1)),((INT(AK$1/$K14)-INT((AK$1-1)/$K14))*($R14*(1-$E14)+$Q14*(1-$F14))*((1+'Inputs &amp; Summary'!$D$7)^AK$1))),((_xlfn.WEIBULL.DIST(AK$1,$L14,$K14,FALSE)*($R14*(1-$E14)+$Q14*(1-$F14))*((1+'Inputs &amp; Summary'!$D$7)^AK$1))))))</f>
        <v>328.66451013655768</v>
      </c>
      <c r="AL14" s="248">
        <f>$D14*IF(AL$1&gt;'Inputs &amp; Summary'!$D$5,0,IF(AL$1&gt;VLOOKUP($G14,Lists!$J$17:$K$21,2),IF($M14=Lists!$H$3,IF($K14&lt;1,(($S14/$K14)*((1+'Inputs &amp; Summary'!$D$7)^AL$1)),((INT(AL$1/$K14)-INT((AL$1-1)/$K14))*$S14*((1+'Inputs &amp; Summary'!$D$7)^AL$1))),(_xlfn.WEIBULL.DIST(AL$1,$L14,$K14,FALSE)*$S14*((1+'Inputs &amp; Summary'!$D$7)^AL$1))),IF($M14=Lists!$H$3,IF($K14&lt;1,((($R14*(1-$E14)+$Q14*(1-$F14))/$K14)*((1+'Inputs &amp; Summary'!$D$7)^AL$1)),((INT(AL$1/$K14)-INT((AL$1-1)/$K14))*($R14*(1-$E14)+$Q14*(1-$F14))*((1+'Inputs &amp; Summary'!$D$7)^AL$1))),((_xlfn.WEIBULL.DIST(AL$1,$L14,$K14,FALSE)*($R14*(1-$E14)+$Q14*(1-$F14))*((1+'Inputs &amp; Summary'!$D$7)^AL$1))))))</f>
        <v>322.09293817064383</v>
      </c>
      <c r="AM14" s="248">
        <f>$D14*IF(AM$1&gt;'Inputs &amp; Summary'!$D$5,0,IF(AM$1&gt;VLOOKUP($G14,Lists!$J$17:$K$21,2),IF($M14=Lists!$H$3,IF($K14&lt;1,(($S14/$K14)*((1+'Inputs &amp; Summary'!$D$7)^AM$1)),((INT(AM$1/$K14)-INT((AM$1-1)/$K14))*$S14*((1+'Inputs &amp; Summary'!$D$7)^AM$1))),(_xlfn.WEIBULL.DIST(AM$1,$L14,$K14,FALSE)*$S14*((1+'Inputs &amp; Summary'!$D$7)^AM$1))),IF($M14=Lists!$H$3,IF($K14&lt;1,((($R14*(1-$E14)+$Q14*(1-$F14))/$K14)*((1+'Inputs &amp; Summary'!$D$7)^AM$1)),((INT(AM$1/$K14)-INT((AM$1-1)/$K14))*($R14*(1-$E14)+$Q14*(1-$F14))*((1+'Inputs &amp; Summary'!$D$7)^AM$1))),((_xlfn.WEIBULL.DIST(AM$1,$L14,$K14,FALSE)*($R14*(1-$E14)+$Q14*(1-$F14))*((1+'Inputs &amp; Summary'!$D$7)^AM$1))))))</f>
        <v>315.65276328829464</v>
      </c>
      <c r="AN14" s="248">
        <f>$D14*IF(AN$1&gt;'Inputs &amp; Summary'!$D$5,0,IF(AN$1&gt;VLOOKUP($G14,Lists!$J$17:$K$21,2),IF($M14=Lists!$H$3,IF($K14&lt;1,(($S14/$K14)*((1+'Inputs &amp; Summary'!$D$7)^AN$1)),((INT(AN$1/$K14)-INT((AN$1-1)/$K14))*$S14*((1+'Inputs &amp; Summary'!$D$7)^AN$1))),(_xlfn.WEIBULL.DIST(AN$1,$L14,$K14,FALSE)*$S14*((1+'Inputs &amp; Summary'!$D$7)^AN$1))),IF($M14=Lists!$H$3,IF($K14&lt;1,((($R14*(1-$E14)+$Q14*(1-$F14))/$K14)*((1+'Inputs &amp; Summary'!$D$7)^AN$1)),((INT(AN$1/$K14)-INT((AN$1-1)/$K14))*($R14*(1-$E14)+$Q14*(1-$F14))*((1+'Inputs &amp; Summary'!$D$7)^AN$1))),((_xlfn.WEIBULL.DIST(AN$1,$L14,$K14,FALSE)*($R14*(1-$E14)+$Q14*(1-$F14))*((1+'Inputs &amp; Summary'!$D$7)^AN$1))))))</f>
        <v>309.34135823477453</v>
      </c>
      <c r="AO14" s="248">
        <f>$D14*IF(AO$1&gt;'Inputs &amp; Summary'!$D$5,0,IF(AO$1&gt;VLOOKUP($G14,Lists!$J$17:$K$21,2),IF($M14=Lists!$H$3,IF($K14&lt;1,(($S14/$K14)*((1+'Inputs &amp; Summary'!$D$7)^AO$1)),((INT(AO$1/$K14)-INT((AO$1-1)/$K14))*$S14*((1+'Inputs &amp; Summary'!$D$7)^AO$1))),(_xlfn.WEIBULL.DIST(AO$1,$L14,$K14,FALSE)*$S14*((1+'Inputs &amp; Summary'!$D$7)^AO$1))),IF($M14=Lists!$H$3,IF($K14&lt;1,((($R14*(1-$E14)+$Q14*(1-$F14))/$K14)*((1+'Inputs &amp; Summary'!$D$7)^AO$1)),((INT(AO$1/$K14)-INT((AO$1-1)/$K14))*($R14*(1-$E14)+$Q14*(1-$F14))*((1+'Inputs &amp; Summary'!$D$7)^AO$1))),((_xlfn.WEIBULL.DIST(AO$1,$L14,$K14,FALSE)*($R14*(1-$E14)+$Q14*(1-$F14))*((1+'Inputs &amp; Summary'!$D$7)^AO$1))))))</f>
        <v>303.15614828670704</v>
      </c>
      <c r="AP14" s="248">
        <f>$D14*IF(AP$1&gt;'Inputs &amp; Summary'!$D$5,0,IF(AP$1&gt;VLOOKUP($G14,Lists!$J$17:$K$21,2),IF($M14=Lists!$H$3,IF($K14&lt;1,(($S14/$K14)*((1+'Inputs &amp; Summary'!$D$7)^AP$1)),((INT(AP$1/$K14)-INT((AP$1-1)/$K14))*$S14*((1+'Inputs &amp; Summary'!$D$7)^AP$1))),(_xlfn.WEIBULL.DIST(AP$1,$L14,$K14,FALSE)*$S14*((1+'Inputs &amp; Summary'!$D$7)^AP$1))),IF($M14=Lists!$H$3,IF($K14&lt;1,((($R14*(1-$E14)+$Q14*(1-$F14))/$K14)*((1+'Inputs &amp; Summary'!$D$7)^AP$1)),((INT(AP$1/$K14)-INT((AP$1-1)/$K14))*($R14*(1-$E14)+$Q14*(1-$F14))*((1+'Inputs &amp; Summary'!$D$7)^AP$1))),((_xlfn.WEIBULL.DIST(AP$1,$L14,$K14,FALSE)*($R14*(1-$E14)+$Q14*(1-$F14))*((1+'Inputs &amp; Summary'!$D$7)^AP$1))))))</f>
        <v>297.09461020172313</v>
      </c>
      <c r="AQ14" s="248">
        <f>$D14*IF(AQ$1&gt;'Inputs &amp; Summary'!$D$5,0,IF(AQ$1&gt;VLOOKUP($G14,Lists!$J$17:$K$21,2),IF($M14=Lists!$H$3,IF($K14&lt;1,(($S14/$K14)*((1+'Inputs &amp; Summary'!$D$7)^AQ$1)),((INT(AQ$1/$K14)-INT((AQ$1-1)/$K14))*$S14*((1+'Inputs &amp; Summary'!$D$7)^AQ$1))),(_xlfn.WEIBULL.DIST(AQ$1,$L14,$K14,FALSE)*$S14*((1+'Inputs &amp; Summary'!$D$7)^AQ$1))),IF($M14=Lists!$H$3,IF($K14&lt;1,((($R14*(1-$E14)+$Q14*(1-$F14))/$K14)*((1+'Inputs &amp; Summary'!$D$7)^AQ$1)),((INT(AQ$1/$K14)-INT((AQ$1-1)/$K14))*($R14*(1-$E14)+$Q14*(1-$F14))*((1+'Inputs &amp; Summary'!$D$7)^AQ$1))),((_xlfn.WEIBULL.DIST(AQ$1,$L14,$K14,FALSE)*($R14*(1-$E14)+$Q14*(1-$F14))*((1+'Inputs &amp; Summary'!$D$7)^AQ$1))))))</f>
        <v>291.15427118910941</v>
      </c>
      <c r="AR14" s="248">
        <f>$D14*IF(AR$1&gt;'Inputs &amp; Summary'!$D$5,0,IF(AR$1&gt;VLOOKUP($G14,Lists!$J$17:$K$21,2),IF($M14=Lists!$H$3,IF($K14&lt;1,(($S14/$K14)*((1+'Inputs &amp; Summary'!$D$7)^AR$1)),((INT(AR$1/$K14)-INT((AR$1-1)/$K14))*$S14*((1+'Inputs &amp; Summary'!$D$7)^AR$1))),(_xlfn.WEIBULL.DIST(AR$1,$L14,$K14,FALSE)*$S14*((1+'Inputs &amp; Summary'!$D$7)^AR$1))),IF($M14=Lists!$H$3,IF($K14&lt;1,((($R14*(1-$E14)+$Q14*(1-$F14))/$K14)*((1+'Inputs &amp; Summary'!$D$7)^AR$1)),((INT(AR$1/$K14)-INT((AR$1-1)/$K14))*($R14*(1-$E14)+$Q14*(1-$F14))*((1+'Inputs &amp; Summary'!$D$7)^AR$1))),((_xlfn.WEIBULL.DIST(AR$1,$L14,$K14,FALSE)*($R14*(1-$E14)+$Q14*(1-$F14))*((1+'Inputs &amp; Summary'!$D$7)^AR$1))))))</f>
        <v>285.33270790103961</v>
      </c>
      <c r="AS14" s="248">
        <f>$D14*IF(AS$1&gt;'Inputs &amp; Summary'!$D$5,0,IF(AS$1&gt;VLOOKUP($G14,Lists!$J$17:$K$21,2),IF($M14=Lists!$H$3,IF($K14&lt;1,(($S14/$K14)*((1+'Inputs &amp; Summary'!$D$7)^AS$1)),((INT(AS$1/$K14)-INT((AS$1-1)/$K14))*$S14*((1+'Inputs &amp; Summary'!$D$7)^AS$1))),(_xlfn.WEIBULL.DIST(AS$1,$L14,$K14,FALSE)*$S14*((1+'Inputs &amp; Summary'!$D$7)^AS$1))),IF($M14=Lists!$H$3,IF($K14&lt;1,((($R14*(1-$E14)+$Q14*(1-$F14))/$K14)*((1+'Inputs &amp; Summary'!$D$7)^AS$1)),((INT(AS$1/$K14)-INT((AS$1-1)/$K14))*($R14*(1-$E14)+$Q14*(1-$F14))*((1+'Inputs &amp; Summary'!$D$7)^AS$1))),((_xlfn.WEIBULL.DIST(AS$1,$L14,$K14,FALSE)*($R14*(1-$E14)+$Q14*(1-$F14))*((1+'Inputs &amp; Summary'!$D$7)^AS$1))))))</f>
        <v>0</v>
      </c>
      <c r="AT14" s="248">
        <f>$D14*IF(AT$1&gt;'Inputs &amp; Summary'!$D$5,0,IF(AT$1&gt;VLOOKUP($G14,Lists!$J$17:$K$21,2),IF($M14=Lists!$H$3,IF($K14&lt;1,(($S14/$K14)*((1+'Inputs &amp; Summary'!$D$7)^AT$1)),((INT(AT$1/$K14)-INT((AT$1-1)/$K14))*$S14*((1+'Inputs &amp; Summary'!$D$7)^AT$1))),(_xlfn.WEIBULL.DIST(AT$1,$L14,$K14,FALSE)*$S14*((1+'Inputs &amp; Summary'!$D$7)^AT$1))),IF($M14=Lists!$H$3,IF($K14&lt;1,((($R14*(1-$E14)+$Q14*(1-$F14))/$K14)*((1+'Inputs &amp; Summary'!$D$7)^AT$1)),((INT(AT$1/$K14)-INT((AT$1-1)/$K14))*($R14*(1-$E14)+$Q14*(1-$F14))*((1+'Inputs &amp; Summary'!$D$7)^AT$1))),((_xlfn.WEIBULL.DIST(AT$1,$L14,$K14,FALSE)*($R14*(1-$E14)+$Q14*(1-$F14))*((1+'Inputs &amp; Summary'!$D$7)^AT$1))))))</f>
        <v>0</v>
      </c>
      <c r="AU14" s="248">
        <f>$D14*IF(AU$1&gt;'Inputs &amp; Summary'!$D$5,0,IF(AU$1&gt;VLOOKUP($G14,Lists!$J$17:$K$21,2),IF($M14=Lists!$H$3,IF($K14&lt;1,(($S14/$K14)*((1+'Inputs &amp; Summary'!$D$7)^AU$1)),((INT(AU$1/$K14)-INT((AU$1-1)/$K14))*$S14*((1+'Inputs &amp; Summary'!$D$7)^AU$1))),(_xlfn.WEIBULL.DIST(AU$1,$L14,$K14,FALSE)*$S14*((1+'Inputs &amp; Summary'!$D$7)^AU$1))),IF($M14=Lists!$H$3,IF($K14&lt;1,((($R14*(1-$E14)+$Q14*(1-$F14))/$K14)*((1+'Inputs &amp; Summary'!$D$7)^AU$1)),((INT(AU$1/$K14)-INT((AU$1-1)/$K14))*($R14*(1-$E14)+$Q14*(1-$F14))*((1+'Inputs &amp; Summary'!$D$7)^AU$1))),((_xlfn.WEIBULL.DIST(AU$1,$L14,$K14,FALSE)*($R14*(1-$E14)+$Q14*(1-$F14))*((1+'Inputs &amp; Summary'!$D$7)^AU$1))))))</f>
        <v>0</v>
      </c>
      <c r="AV14" s="248">
        <f>$D14*IF(AV$1&gt;'Inputs &amp; Summary'!$D$5,0,IF(AV$1&gt;VLOOKUP($G14,Lists!$J$17:$K$21,2),IF($M14=Lists!$H$3,IF($K14&lt;1,(($S14/$K14)*((1+'Inputs &amp; Summary'!$D$7)^AV$1)),((INT(AV$1/$K14)-INT((AV$1-1)/$K14))*$S14*((1+'Inputs &amp; Summary'!$D$7)^AV$1))),(_xlfn.WEIBULL.DIST(AV$1,$L14,$K14,FALSE)*$S14*((1+'Inputs &amp; Summary'!$D$7)^AV$1))),IF($M14=Lists!$H$3,IF($K14&lt;1,((($R14*(1-$E14)+$Q14*(1-$F14))/$K14)*((1+'Inputs &amp; Summary'!$D$7)^AV$1)),((INT(AV$1/$K14)-INT((AV$1-1)/$K14))*($R14*(1-$E14)+$Q14*(1-$F14))*((1+'Inputs &amp; Summary'!$D$7)^AV$1))),((_xlfn.WEIBULL.DIST(AV$1,$L14,$K14,FALSE)*($R14*(1-$E14)+$Q14*(1-$F14))*((1+'Inputs &amp; Summary'!$D$7)^AV$1))))))</f>
        <v>0</v>
      </c>
      <c r="AW14" s="248">
        <f>$D14*IF(AW$1&gt;'Inputs &amp; Summary'!$D$5,0,IF(AW$1&gt;VLOOKUP($G14,Lists!$J$17:$K$21,2),IF($M14=Lists!$H$3,IF($K14&lt;1,(($S14/$K14)*((1+'Inputs &amp; Summary'!$D$7)^AW$1)),((INT(AW$1/$K14)-INT((AW$1-1)/$K14))*$S14*((1+'Inputs &amp; Summary'!$D$7)^AW$1))),(_xlfn.WEIBULL.DIST(AW$1,$L14,$K14,FALSE)*$S14*((1+'Inputs &amp; Summary'!$D$7)^AW$1))),IF($M14=Lists!$H$3,IF($K14&lt;1,((($R14*(1-$E14)+$Q14*(1-$F14))/$K14)*((1+'Inputs &amp; Summary'!$D$7)^AW$1)),((INT(AW$1/$K14)-INT((AW$1-1)/$K14))*($R14*(1-$E14)+$Q14*(1-$F14))*((1+'Inputs &amp; Summary'!$D$7)^AW$1))),((_xlfn.WEIBULL.DIST(AW$1,$L14,$K14,FALSE)*($R14*(1-$E14)+$Q14*(1-$F14))*((1+'Inputs &amp; Summary'!$D$7)^AW$1))))))</f>
        <v>0</v>
      </c>
      <c r="AX14" s="248">
        <f>$D14*IF(AX$1&gt;'Inputs &amp; Summary'!$D$5,0,IF(AX$1&gt;VLOOKUP($G14,Lists!$J$17:$K$21,2),IF($M14=Lists!$H$3,IF($K14&lt;1,(($S14/$K14)*((1+'Inputs &amp; Summary'!$D$7)^AX$1)),((INT(AX$1/$K14)-INT((AX$1-1)/$K14))*$S14*((1+'Inputs &amp; Summary'!$D$7)^AX$1))),(_xlfn.WEIBULL.DIST(AX$1,$L14,$K14,FALSE)*$S14*((1+'Inputs &amp; Summary'!$D$7)^AX$1))),IF($M14=Lists!$H$3,IF($K14&lt;1,((($R14*(1-$E14)+$Q14*(1-$F14))/$K14)*((1+'Inputs &amp; Summary'!$D$7)^AX$1)),((INT(AX$1/$K14)-INT((AX$1-1)/$K14))*($R14*(1-$E14)+$Q14*(1-$F14))*((1+'Inputs &amp; Summary'!$D$7)^AX$1))),((_xlfn.WEIBULL.DIST(AX$1,$L14,$K14,FALSE)*($R14*(1-$E14)+$Q14*(1-$F14))*((1+'Inputs &amp; Summary'!$D$7)^AX$1))))))</f>
        <v>0</v>
      </c>
      <c r="AY14" s="248">
        <f>$D14*IF(AY$1&gt;'Inputs &amp; Summary'!$D$5,0,IF(AY$1&gt;VLOOKUP($G14,Lists!$J$17:$K$21,2),IF($M14=Lists!$H$3,IF($K14&lt;1,(($S14/$K14)*((1+'Inputs &amp; Summary'!$D$7)^AY$1)),((INT(AY$1/$K14)-INT((AY$1-1)/$K14))*$S14*((1+'Inputs &amp; Summary'!$D$7)^AY$1))),(_xlfn.WEIBULL.DIST(AY$1,$L14,$K14,FALSE)*$S14*((1+'Inputs &amp; Summary'!$D$7)^AY$1))),IF($M14=Lists!$H$3,IF($K14&lt;1,((($R14*(1-$E14)+$Q14*(1-$F14))/$K14)*((1+'Inputs &amp; Summary'!$D$7)^AY$1)),((INT(AY$1/$K14)-INT((AY$1-1)/$K14))*($R14*(1-$E14)+$Q14*(1-$F14))*((1+'Inputs &amp; Summary'!$D$7)^AY$1))),((_xlfn.WEIBULL.DIST(AY$1,$L14,$K14,FALSE)*($R14*(1-$E14)+$Q14*(1-$F14))*((1+'Inputs &amp; Summary'!$D$7)^AY$1))))))</f>
        <v>0</v>
      </c>
      <c r="AZ14" s="248">
        <f>$D14*IF(AZ$1&gt;'Inputs &amp; Summary'!$D$5,0,IF(AZ$1&gt;VLOOKUP($G14,Lists!$J$17:$K$21,2),IF($M14=Lists!$H$3,IF($K14&lt;1,(($S14/$K14)*((1+'Inputs &amp; Summary'!$D$7)^AZ$1)),((INT(AZ$1/$K14)-INT((AZ$1-1)/$K14))*$S14*((1+'Inputs &amp; Summary'!$D$7)^AZ$1))),(_xlfn.WEIBULL.DIST(AZ$1,$L14,$K14,FALSE)*$S14*((1+'Inputs &amp; Summary'!$D$7)^AZ$1))),IF($M14=Lists!$H$3,IF($K14&lt;1,((($R14*(1-$E14)+$Q14*(1-$F14))/$K14)*((1+'Inputs &amp; Summary'!$D$7)^AZ$1)),((INT(AZ$1/$K14)-INT((AZ$1-1)/$K14))*($R14*(1-$E14)+$Q14*(1-$F14))*((1+'Inputs &amp; Summary'!$D$7)^AZ$1))),((_xlfn.WEIBULL.DIST(AZ$1,$L14,$K14,FALSE)*($R14*(1-$E14)+$Q14*(1-$F14))*((1+'Inputs &amp; Summary'!$D$7)^AZ$1))))))</f>
        <v>0</v>
      </c>
      <c r="BA14" s="248">
        <f>$D14*IF(BA$1&gt;'Inputs &amp; Summary'!$D$5,0,IF(BA$1&gt;VLOOKUP($G14,Lists!$J$17:$K$21,2),IF($M14=Lists!$H$3,IF($K14&lt;1,(($S14/$K14)*((1+'Inputs &amp; Summary'!$D$7)^BA$1)),((INT(BA$1/$K14)-INT((BA$1-1)/$K14))*$S14*((1+'Inputs &amp; Summary'!$D$7)^BA$1))),(_xlfn.WEIBULL.DIST(BA$1,$L14,$K14,FALSE)*$S14*((1+'Inputs &amp; Summary'!$D$7)^BA$1))),IF($M14=Lists!$H$3,IF($K14&lt;1,((($R14*(1-$E14)+$Q14*(1-$F14))/$K14)*((1+'Inputs &amp; Summary'!$D$7)^BA$1)),((INT(BA$1/$K14)-INT((BA$1-1)/$K14))*($R14*(1-$E14)+$Q14*(1-$F14))*((1+'Inputs &amp; Summary'!$D$7)^BA$1))),((_xlfn.WEIBULL.DIST(BA$1,$L14,$K14,FALSE)*($R14*(1-$E14)+$Q14*(1-$F14))*((1+'Inputs &amp; Summary'!$D$7)^BA$1))))))</f>
        <v>0</v>
      </c>
      <c r="BB14" s="248">
        <f>$D14*IF(BB$1&gt;'Inputs &amp; Summary'!$D$5,0,IF(BB$1&gt;VLOOKUP($G14,Lists!$J$17:$K$21,2),IF($M14=Lists!$H$3,IF($K14&lt;1,(($S14/$K14)*((1+'Inputs &amp; Summary'!$D$7)^BB$1)),((INT(BB$1/$K14)-INT((BB$1-1)/$K14))*$S14*((1+'Inputs &amp; Summary'!$D$7)^BB$1))),(_xlfn.WEIBULL.DIST(BB$1,$L14,$K14,FALSE)*$S14*((1+'Inputs &amp; Summary'!$D$7)^BB$1))),IF($M14=Lists!$H$3,IF($K14&lt;1,((($R14*(1-$E14)+$Q14*(1-$F14))/$K14)*((1+'Inputs &amp; Summary'!$D$7)^BB$1)),((INT(BB$1/$K14)-INT((BB$1-1)/$K14))*($R14*(1-$E14)+$Q14*(1-$F14))*((1+'Inputs &amp; Summary'!$D$7)^BB$1))),((_xlfn.WEIBULL.DIST(BB$1,$L14,$K14,FALSE)*($R14*(1-$E14)+$Q14*(1-$F14))*((1+'Inputs &amp; Summary'!$D$7)^BB$1))))))</f>
        <v>0</v>
      </c>
      <c r="BC14" s="248">
        <f>$D14*IF(BC$1&gt;'Inputs &amp; Summary'!$D$5,0,IF(BC$1&gt;VLOOKUP($G14,Lists!$J$17:$K$21,2),IF($M14=Lists!$H$3,IF($K14&lt;1,(($S14/$K14)*((1+'Inputs &amp; Summary'!$D$7)^BC$1)),((INT(BC$1/$K14)-INT((BC$1-1)/$K14))*$S14*((1+'Inputs &amp; Summary'!$D$7)^BC$1))),(_xlfn.WEIBULL.DIST(BC$1,$L14,$K14,FALSE)*$S14*((1+'Inputs &amp; Summary'!$D$7)^BC$1))),IF($M14=Lists!$H$3,IF($K14&lt;1,((($R14*(1-$E14)+$Q14*(1-$F14))/$K14)*((1+'Inputs &amp; Summary'!$D$7)^BC$1)),((INT(BC$1/$K14)-INT((BC$1-1)/$K14))*($R14*(1-$E14)+$Q14*(1-$F14))*((1+'Inputs &amp; Summary'!$D$7)^BC$1))),((_xlfn.WEIBULL.DIST(BC$1,$L14,$K14,FALSE)*($R14*(1-$E14)+$Q14*(1-$F14))*((1+'Inputs &amp; Summary'!$D$7)^BC$1))))))</f>
        <v>0</v>
      </c>
      <c r="BD14" s="248">
        <f>$D14*IF(BD$1&gt;'Inputs &amp; Summary'!$D$5,0,IF(BD$1&gt;VLOOKUP($G14,Lists!$J$17:$K$21,2),IF($M14=Lists!$H$3,IF($K14&lt;1,(($S14/$K14)*((1+'Inputs &amp; Summary'!$D$7)^BD$1)),((INT(BD$1/$K14)-INT((BD$1-1)/$K14))*$S14*((1+'Inputs &amp; Summary'!$D$7)^BD$1))),(_xlfn.WEIBULL.DIST(BD$1,$L14,$K14,FALSE)*$S14*((1+'Inputs &amp; Summary'!$D$7)^BD$1))),IF($M14=Lists!$H$3,IF($K14&lt;1,((($R14*(1-$E14)+$Q14*(1-$F14))/$K14)*((1+'Inputs &amp; Summary'!$D$7)^BD$1)),((INT(BD$1/$K14)-INT((BD$1-1)/$K14))*($R14*(1-$E14)+$Q14*(1-$F14))*((1+'Inputs &amp; Summary'!$D$7)^BD$1))),((_xlfn.WEIBULL.DIST(BD$1,$L14,$K14,FALSE)*($R14*(1-$E14)+$Q14*(1-$F14))*((1+'Inputs &amp; Summary'!$D$7)^BD$1))))))</f>
        <v>0</v>
      </c>
      <c r="BE14" s="248">
        <f>$D14*IF(BE$1&gt;'Inputs &amp; Summary'!$D$5,0,IF(BE$1&gt;VLOOKUP($G14,Lists!$J$17:$K$21,2),IF($M14=Lists!$H$3,IF($K14&lt;1,(($S14/$K14)*((1+'Inputs &amp; Summary'!$D$7)^BE$1)),((INT(BE$1/$K14)-INT((BE$1-1)/$K14))*$S14*((1+'Inputs &amp; Summary'!$D$7)^BE$1))),(_xlfn.WEIBULL.DIST(BE$1,$L14,$K14,FALSE)*$S14*((1+'Inputs &amp; Summary'!$D$7)^BE$1))),IF($M14=Lists!$H$3,IF($K14&lt;1,((($R14*(1-$E14)+$Q14*(1-$F14))/$K14)*((1+'Inputs &amp; Summary'!$D$7)^BE$1)),((INT(BE$1/$K14)-INT((BE$1-1)/$K14))*($R14*(1-$E14)+$Q14*(1-$F14))*((1+'Inputs &amp; Summary'!$D$7)^BE$1))),((_xlfn.WEIBULL.DIST(BE$1,$L14,$K14,FALSE)*($R14*(1-$E14)+$Q14*(1-$F14))*((1+'Inputs &amp; Summary'!$D$7)^BE$1))))))</f>
        <v>0</v>
      </c>
      <c r="BF14" s="248">
        <f>$D14*IF(BF$1&gt;'Inputs &amp; Summary'!$D$5,0,IF(BF$1&gt;VLOOKUP($G14,Lists!$J$17:$K$21,2),IF($M14=Lists!$H$3,IF($K14&lt;1,(($S14/$K14)*((1+'Inputs &amp; Summary'!$D$7)^BF$1)),((INT(BF$1/$K14)-INT((BF$1-1)/$K14))*$S14*((1+'Inputs &amp; Summary'!$D$7)^BF$1))),(_xlfn.WEIBULL.DIST(BF$1,$L14,$K14,FALSE)*$S14*((1+'Inputs &amp; Summary'!$D$7)^BF$1))),IF($M14=Lists!$H$3,IF($K14&lt;1,((($R14*(1-$E14)+$Q14*(1-$F14))/$K14)*((1+'Inputs &amp; Summary'!$D$7)^BF$1)),((INT(BF$1/$K14)-INT((BF$1-1)/$K14))*($R14*(1-$E14)+$Q14*(1-$F14))*((1+'Inputs &amp; Summary'!$D$7)^BF$1))),((_xlfn.WEIBULL.DIST(BF$1,$L14,$K14,FALSE)*($R14*(1-$E14)+$Q14*(1-$F14))*((1+'Inputs &amp; Summary'!$D$7)^BF$1))))))</f>
        <v>0</v>
      </c>
      <c r="BG14" s="248">
        <f>$D14*IF(BG$1&gt;'Inputs &amp; Summary'!$D$5,0,IF(BG$1&gt;VLOOKUP($G14,Lists!$J$17:$K$21,2),IF($M14=Lists!$H$3,IF($K14&lt;1,(($S14/$K14)*((1+'Inputs &amp; Summary'!$D$7)^BG$1)),((INT(BG$1/$K14)-INT((BG$1-1)/$K14))*$S14*((1+'Inputs &amp; Summary'!$D$7)^BG$1))),(_xlfn.WEIBULL.DIST(BG$1,$L14,$K14,FALSE)*$S14*((1+'Inputs &amp; Summary'!$D$7)^BG$1))),IF($M14=Lists!$H$3,IF($K14&lt;1,((($R14*(1-$E14)+$Q14*(1-$F14))/$K14)*((1+'Inputs &amp; Summary'!$D$7)^BG$1)),((INT(BG$1/$K14)-INT((BG$1-1)/$K14))*($R14*(1-$E14)+$Q14*(1-$F14))*((1+'Inputs &amp; Summary'!$D$7)^BG$1))),((_xlfn.WEIBULL.DIST(BG$1,$L14,$K14,FALSE)*($R14*(1-$E14)+$Q14*(1-$F14))*((1+'Inputs &amp; Summary'!$D$7)^BG$1))))))</f>
        <v>0</v>
      </c>
      <c r="BH14" s="248">
        <f>$D14*IF(BH$1&gt;'Inputs &amp; Summary'!$D$5,0,IF(BH$1&gt;VLOOKUP($G14,Lists!$J$17:$K$21,2),IF($M14=Lists!$H$3,IF($K14&lt;1,(($S14/$K14)*((1+'Inputs &amp; Summary'!$D$7)^BH$1)),((INT(BH$1/$K14)-INT((BH$1-1)/$K14))*$S14*((1+'Inputs &amp; Summary'!$D$7)^BH$1))),(_xlfn.WEIBULL.DIST(BH$1,$L14,$K14,FALSE)*$S14*((1+'Inputs &amp; Summary'!$D$7)^BH$1))),IF($M14=Lists!$H$3,IF($K14&lt;1,((($R14*(1-$E14)+$Q14*(1-$F14))/$K14)*((1+'Inputs &amp; Summary'!$D$7)^BH$1)),((INT(BH$1/$K14)-INT((BH$1-1)/$K14))*($R14*(1-$E14)+$Q14*(1-$F14))*((1+'Inputs &amp; Summary'!$D$7)^BH$1))),((_xlfn.WEIBULL.DIST(BH$1,$L14,$K14,FALSE)*($R14*(1-$E14)+$Q14*(1-$F14))*((1+'Inputs &amp; Summary'!$D$7)^BH$1))))))</f>
        <v>0</v>
      </c>
      <c r="BI14" s="248">
        <f>$D14*IF(BI$1&gt;'Inputs &amp; Summary'!$D$5,0,IF(BI$1&gt;VLOOKUP($G14,Lists!$J$17:$K$21,2),IF($M14=Lists!$H$3,IF($K14&lt;1,(($S14/$K14)*((1+'Inputs &amp; Summary'!$D$7)^BI$1)),((INT(BI$1/$K14)-INT((BI$1-1)/$K14))*$S14*((1+'Inputs &amp; Summary'!$D$7)^BI$1))),(_xlfn.WEIBULL.DIST(BI$1,$L14,$K14,FALSE)*$S14*((1+'Inputs &amp; Summary'!$D$7)^BI$1))),IF($M14=Lists!$H$3,IF($K14&lt;1,((($R14*(1-$E14)+$Q14*(1-$F14))/$K14)*((1+'Inputs &amp; Summary'!$D$7)^BI$1)),((INT(BI$1/$K14)-INT((BI$1-1)/$K14))*($R14*(1-$E14)+$Q14*(1-$F14))*((1+'Inputs &amp; Summary'!$D$7)^BI$1))),((_xlfn.WEIBULL.DIST(BI$1,$L14,$K14,FALSE)*($R14*(1-$E14)+$Q14*(1-$F14))*((1+'Inputs &amp; Summary'!$D$7)^BI$1))))))</f>
        <v>0</v>
      </c>
      <c r="BJ14" s="248">
        <f>$D14*IF(BJ$1&gt;'Inputs &amp; Summary'!$D$5,0,IF(BJ$1&gt;VLOOKUP($G14,Lists!$J$17:$K$21,2),IF($M14=Lists!$H$3,IF($K14&lt;1,(($S14/$K14)*((1+'Inputs &amp; Summary'!$D$7)^BJ$1)),((INT(BJ$1/$K14)-INT((BJ$1-1)/$K14))*$S14*((1+'Inputs &amp; Summary'!$D$7)^BJ$1))),(_xlfn.WEIBULL.DIST(BJ$1,$L14,$K14,FALSE)*$S14*((1+'Inputs &amp; Summary'!$D$7)^BJ$1))),IF($M14=Lists!$H$3,IF($K14&lt;1,((($R14*(1-$E14)+$Q14*(1-$F14))/$K14)*((1+'Inputs &amp; Summary'!$D$7)^BJ$1)),((INT(BJ$1/$K14)-INT((BJ$1-1)/$K14))*($R14*(1-$E14)+$Q14*(1-$F14))*((1+'Inputs &amp; Summary'!$D$7)^BJ$1))),((_xlfn.WEIBULL.DIST(BJ$1,$L14,$K14,FALSE)*($R14*(1-$E14)+$Q14*(1-$F14))*((1+'Inputs &amp; Summary'!$D$7)^BJ$1))))))</f>
        <v>0</v>
      </c>
      <c r="BK14" s="248">
        <f>$D14*IF(BK$1&gt;'Inputs &amp; Summary'!$D$5,0,IF(BK$1&gt;VLOOKUP($G14,Lists!$J$17:$K$21,2),IF($M14=Lists!$H$3,IF($K14&lt;1,(($S14/$K14)*((1+'Inputs &amp; Summary'!$D$7)^BK$1)),((INT(BK$1/$K14)-INT((BK$1-1)/$K14))*$S14*((1+'Inputs &amp; Summary'!$D$7)^BK$1))),(_xlfn.WEIBULL.DIST(BK$1,$L14,$K14,FALSE)*$S14*((1+'Inputs &amp; Summary'!$D$7)^BK$1))),IF($M14=Lists!$H$3,IF($K14&lt;1,((($R14*(1-$E14)+$Q14*(1-$F14))/$K14)*((1+'Inputs &amp; Summary'!$D$7)^BK$1)),((INT(BK$1/$K14)-INT((BK$1-1)/$K14))*($R14*(1-$E14)+$Q14*(1-$F14))*((1+'Inputs &amp; Summary'!$D$7)^BK$1))),((_xlfn.WEIBULL.DIST(BK$1,$L14,$K14,FALSE)*($R14*(1-$E14)+$Q14*(1-$F14))*((1+'Inputs &amp; Summary'!$D$7)^BK$1))))))</f>
        <v>0</v>
      </c>
      <c r="BL14" s="248">
        <f>$D14*IF(BL$1&gt;'Inputs &amp; Summary'!$D$5,0,IF(BL$1&gt;VLOOKUP($G14,Lists!$J$17:$K$21,2),IF($M14=Lists!$H$3,IF($K14&lt;1,(($S14/$K14)*((1+'Inputs &amp; Summary'!$D$7)^BL$1)),((INT(BL$1/$K14)-INT((BL$1-1)/$K14))*$S14*((1+'Inputs &amp; Summary'!$D$7)^BL$1))),(_xlfn.WEIBULL.DIST(BL$1,$L14,$K14,FALSE)*$S14*((1+'Inputs &amp; Summary'!$D$7)^BL$1))),IF($M14=Lists!$H$3,IF($K14&lt;1,((($R14*(1-$E14)+$Q14*(1-$F14))/$K14)*((1+'Inputs &amp; Summary'!$D$7)^BL$1)),((INT(BL$1/$K14)-INT((BL$1-1)/$K14))*($R14*(1-$E14)+$Q14*(1-$F14))*((1+'Inputs &amp; Summary'!$D$7)^BL$1))),((_xlfn.WEIBULL.DIST(BL$1,$L14,$K14,FALSE)*($R14*(1-$E14)+$Q14*(1-$F14))*((1+'Inputs &amp; Summary'!$D$7)^BL$1))))))</f>
        <v>0</v>
      </c>
    </row>
    <row r="15" spans="1:64" x14ac:dyDescent="0.3">
      <c r="A15" s="236" t="s">
        <v>223</v>
      </c>
      <c r="B15" s="117" t="str">
        <f>IF('Inputs &amp; Summary'!$D$15=Lists!$E$3,INDEX('Residential Rooftop Details'!$A$30:$X$158,MATCH('Cash Flow'!$A15,'Residential Rooftop Details'!$A$30:$A$158,0),COLUMN(B$1)),IF('Inputs &amp; Summary'!$D$15=Lists!$E$4,INDEX('Commercial Rooftop Details'!$A$30:$V$158,MATCH('Cash Flow'!$A15,'Commercial Rooftop Details'!$A$30:$A$158,0),COLUMN(B$1)),INDEX('Ground-Mount Details'!$A$30:$V$158,MATCH('Cash Flow'!$A15,'Ground-Mount Details'!$A$30:$A$158,0),COLUMN(B$1))))</f>
        <v>Corrective</v>
      </c>
      <c r="C15" s="117" t="str">
        <f>IF('Inputs &amp; Summary'!$D$15=Lists!$E$3,INDEX('Residential Rooftop Details'!$A$30:$X$158,MATCH('Cash Flow'!$A15,'Residential Rooftop Details'!$A$30:$A$158,0),COLUMN(C$1)),IF('Inputs &amp; Summary'!$D$15=Lists!$E$4,INDEX('Commercial Rooftop Details'!$A$30:$V$158,MATCH('Cash Flow'!$A15,'Commercial Rooftop Details'!$A$30:$A$158,0),COLUMN(C$1)),INDEX('Ground-Mount Details'!$A$30:$V$158,MATCH('Cash Flow'!$A15,'Ground-Mount Details'!$A$30:$A$158,0),COLUMN(C$1))))</f>
        <v>DC Wiring</v>
      </c>
      <c r="D15" s="117">
        <f>IF('Inputs &amp; Summary'!$D$15=Lists!$E$3,INDEX('Residential Rooftop Details'!$A$30:$X$158,MATCH('Cash Flow'!$A15,'Residential Rooftop Details'!$A$30:$A$158,0),COLUMN(D$1)),IF('Inputs &amp; Summary'!$D$15=Lists!$E$4,INDEX('Commercial Rooftop Details'!$A$30:$V$158,MATCH('Cash Flow'!$A15,'Commercial Rooftop Details'!$A$30:$A$158,0),COLUMN(D$1)),INDEX('Ground-Mount Details'!$A$30:$V$158,MATCH('Cash Flow'!$A15,'Ground-Mount Details'!$A$30:$A$158,0),COLUMN(D$1))))</f>
        <v>1</v>
      </c>
      <c r="E15" s="117">
        <f>IF('Inputs &amp; Summary'!$D$15=Lists!$E$3,INDEX('Residential Rooftop Details'!$A$30:$X$158,MATCH('Cash Flow'!$A15,'Residential Rooftop Details'!$A$30:$A$158,0),COLUMN(E$1)),IF('Inputs &amp; Summary'!$D$15=Lists!$E$4,INDEX('Commercial Rooftop Details'!$A$30:$V$158,MATCH('Cash Flow'!$A15,'Commercial Rooftop Details'!$A$30:$A$158,0),COLUMN(E$1)),INDEX('Ground-Mount Details'!$A$30:$V$158,MATCH('Cash Flow'!$A15,'Ground-Mount Details'!$A$30:$A$158,0),COLUMN(E$1))))</f>
        <v>1</v>
      </c>
      <c r="F15" s="117">
        <f>IF('Inputs &amp; Summary'!$D$15=Lists!$E$3,INDEX('Residential Rooftop Details'!$A$30:$X$158,MATCH('Cash Flow'!$A15,'Residential Rooftop Details'!$A$30:$A$158,0),COLUMN(F$1)),IF('Inputs &amp; Summary'!$D$15=Lists!$E$4,INDEX('Commercial Rooftop Details'!$A$30:$V$158,MATCH('Cash Flow'!$A15,'Commercial Rooftop Details'!$A$30:$A$158,0),COLUMN(F$1)),INDEX('Ground-Mount Details'!$A$30:$V$158,MATCH('Cash Flow'!$A15,'Ground-Mount Details'!$A$30:$A$158,0),COLUMN(F$1))))</f>
        <v>1</v>
      </c>
      <c r="G15" s="237" t="str">
        <f>IF('Inputs &amp; Summary'!$D$15=Lists!$E$3,INDEX('Residential Rooftop Details'!$A$30:$X$158,MATCH('Cash Flow'!$A15,'Residential Rooftop Details'!$A$30:$A$158,0),COLUMN(G$1)),IF('Inputs &amp; Summary'!$D$15=Lists!$E$4,INDEX('Commercial Rooftop Details'!$A$30:$V$158,MATCH('Cash Flow'!$A15,'Commercial Rooftop Details'!$A$30:$A$158,0),COLUMN(G$1)),INDEX('Ground-Mount Details'!$A$30:$V$158,MATCH('Cash Flow'!$A15,'Ground-Mount Details'!$A$30:$A$158,0),COLUMN(G$1))))</f>
        <v>EPC</v>
      </c>
      <c r="H15" s="237">
        <f>IF('Inputs &amp; Summary'!$D$15=Lists!$E$3,INDEX('Residential Rooftop Details'!$A$30:$X$158,MATCH('Cash Flow'!$A15,'Residential Rooftop Details'!$A$30:$A$158,0),COLUMN(H$1)),IF('Inputs &amp; Summary'!$D$15=Lists!$E$4,INDEX('Commercial Rooftop Details'!$A$30:$V$158,MATCH('Cash Flow'!$A15,'Commercial Rooftop Details'!$A$30:$A$158,0),COLUMN(H$1)),INDEX('Ground-Mount Details'!$A$30:$V$158,MATCH('Cash Flow'!$A15,'Ground-Mount Details'!$A$30:$A$158,0),COLUMN(H$1))))</f>
        <v>0</v>
      </c>
      <c r="I15" s="237" t="str">
        <f>IF('Inputs &amp; Summary'!$D$15=Lists!$E$3,INDEX('Residential Rooftop Details'!$A$30:$X$158,MATCH('Cash Flow'!$A15,'Residential Rooftop Details'!$A$30:$A$158,0),COLUMN(I$1)),IF('Inputs &amp; Summary'!$D$15=Lists!$E$4,INDEX('Commercial Rooftop Details'!$A$30:$V$158,MATCH('Cash Flow'!$A15,'Commercial Rooftop Details'!$A$30:$A$158,0),COLUMN(I$1)),INDEX('Ground-Mount Details'!$A$30:$V$158,MATCH('Cash Flow'!$A15,'Ground-Mount Details'!$A$30:$A$158,0),COLUMN(I$1))))</f>
        <v>Master electrician</v>
      </c>
      <c r="J15" s="238">
        <f>IF('Inputs &amp; Summary'!$D$15=Lists!$E$3,INDEX('Residential Rooftop Details'!$A$30:$X$158,MATCH('Cash Flow'!$A15,'Residential Rooftop Details'!$A$30:$A$158,0),COLUMN(J$1)),IF('Inputs &amp; Summary'!$D$15=Lists!$E$4,INDEX('Commercial Rooftop Details'!$A$30:$V$158,MATCH('Cash Flow'!$A15,'Commercial Rooftop Details'!$A$30:$A$158,0),COLUMN(J$1)),INDEX('Ground-Mount Details'!$A$30:$V$158,MATCH('Cash Flow'!$A15,'Ground-Mount Details'!$A$30:$A$158,0),COLUMN(J$1))))</f>
        <v>23.197115384615383</v>
      </c>
      <c r="K15" s="239">
        <f>IF('Inputs &amp; Summary'!$D$15=Lists!$E$3,INDEX('Residential Rooftop Details'!$A$30:$X$158,MATCH('Cash Flow'!$A15,'Residential Rooftop Details'!$A$30:$A$158,0),COLUMN(K$1)),IF('Inputs &amp; Summary'!$D$15=Lists!$E$4,INDEX('Commercial Rooftop Details'!$A$30:$V$158,MATCH('Cash Flow'!$A15,'Commercial Rooftop Details'!$A$30:$A$158,0),COLUMN(K$1)),INDEX('Ground-Mount Details'!$A$30:$V$158,MATCH('Cash Flow'!$A15,'Ground-Mount Details'!$A$30:$A$158,0),COLUMN(K$1))))</f>
        <v>25</v>
      </c>
      <c r="L15" s="239">
        <f>IF('Inputs &amp; Summary'!$D$15=Lists!$E$3,INDEX('Residential Rooftop Details'!$A$30:$X$158,MATCH('Cash Flow'!$A15,'Residential Rooftop Details'!$A$30:$A$158,0),COLUMN(L$1)),IF('Inputs &amp; Summary'!$D$15=Lists!$E$4,INDEX('Commercial Rooftop Details'!$A$30:$V$158,MATCH('Cash Flow'!$A15,'Commercial Rooftop Details'!$A$30:$A$158,0),COLUMN(L$1)),INDEX('Ground-Mount Details'!$A$30:$V$158,MATCH('Cash Flow'!$A15,'Ground-Mount Details'!$A$30:$A$158,0),COLUMN(L$1))))</f>
        <v>1</v>
      </c>
      <c r="M15" s="238" t="str">
        <f>IF('Inputs &amp; Summary'!$D$15=Lists!$E$3,INDEX('Residential Rooftop Details'!$A$30:$X$158,MATCH('Cash Flow'!$A15,'Residential Rooftop Details'!$A$30:$A$158,0),COLUMN(M$1)),IF('Inputs &amp; Summary'!$D$15=Lists!$E$4,INDEX('Commercial Rooftop Details'!$A$30:$V$158,MATCH('Cash Flow'!$A15,'Commercial Rooftop Details'!$A$30:$A$158,0),COLUMN(M$1)),INDEX('Ground-Mount Details'!$A$30:$V$158,MATCH('Cash Flow'!$A15,'Ground-Mount Details'!$A$30:$A$158,0),COLUMN(M$1))))</f>
        <v>Weibull</v>
      </c>
      <c r="N15" s="240">
        <f>IF('Inputs &amp; Summary'!$D$15=Lists!$E$3,INDEX('Residential Rooftop Details'!$A$30:$X$158,MATCH('Cash Flow'!$A15,'Residential Rooftop Details'!$A$30:$A$158,0),COLUMN(N$1)),IF('Inputs &amp; Summary'!$D$15=Lists!$E$4,INDEX('Commercial Rooftop Details'!$A$30:$V$158,MATCH('Cash Flow'!$A15,'Commercial Rooftop Details'!$A$30:$A$158,0),COLUMN(N$1)),INDEX('Ground-Mount Details'!$A$30:$V$158,MATCH('Cash Flow'!$A15,'Ground-Mount Details'!$A$30:$A$158,0),COLUMN(N$1))))</f>
        <v>1</v>
      </c>
      <c r="O15" s="239">
        <f>IF('Inputs &amp; Summary'!$D$15=Lists!$E$3,INDEX('Residential Rooftop Details'!$A$30:$X$158,MATCH('Cash Flow'!$A15,'Residential Rooftop Details'!$A$30:$A$158,0),COLUMN(O$1)),IF('Inputs &amp; Summary'!$D$15=Lists!$E$4,INDEX('Commercial Rooftop Details'!$A$30:$V$158,MATCH('Cash Flow'!$A15,'Commercial Rooftop Details'!$A$30:$A$158,0),COLUMN(O$1)),INDEX('Ground-Mount Details'!$A$30:$V$158,MATCH('Cash Flow'!$A15,'Ground-Mount Details'!$A$30:$A$158,0),COLUMN(O$1))))</f>
        <v>4</v>
      </c>
      <c r="P15" s="241">
        <f>IF('Inputs &amp; Summary'!$D$15=Lists!$E$3,INDEX('Residential Rooftop Details'!$A$30:$X$158,MATCH('Cash Flow'!$A15,'Residential Rooftop Details'!$A$30:$A$158,0),COLUMN(P$1)),IF('Inputs &amp; Summary'!$D$15=Lists!$E$4,INDEX('Commercial Rooftop Details'!$A$30:$V$158,MATCH('Cash Flow'!$A15,'Commercial Rooftop Details'!$A$30:$A$158,0),COLUMN(P$1)),INDEX('Ground-Mount Details'!$A$30:$V$158,MATCH('Cash Flow'!$A15,'Ground-Mount Details'!$A$30:$A$158,0),COLUMN(P$1))))</f>
        <v>0</v>
      </c>
      <c r="Q15" s="242">
        <f>IF('Inputs &amp; Summary'!$D$15=Lists!$E$3,INDEX('Residential Rooftop Details'!$A$30:$X$158,MATCH('Cash Flow'!$A15,'Residential Rooftop Details'!$A$30:$A$158,0),COLUMN(Q$1)),IF('Inputs &amp; Summary'!$D$15=Lists!$E$4,INDEX('Commercial Rooftop Details'!$A$30:$V$158,MATCH('Cash Flow'!$A15,'Commercial Rooftop Details'!$A$30:$A$158,0),COLUMN(Q$1)),INDEX('Ground-Mount Details'!$A$30:$V$158,MATCH('Cash Flow'!$A15,'Ground-Mount Details'!$A$30:$A$158,0),COLUMN(Q$1))))</f>
        <v>92.788461538461533</v>
      </c>
      <c r="R15" s="242">
        <f>IF('Inputs &amp; Summary'!$D$15=Lists!$E$3,INDEX('Residential Rooftop Details'!$A$30:$X$158,MATCH('Cash Flow'!$A15,'Residential Rooftop Details'!$A$30:$A$158,0),COLUMN(R$1)),IF('Inputs &amp; Summary'!$D$15=Lists!$E$4,INDEX('Commercial Rooftop Details'!$A$30:$V$158,MATCH('Cash Flow'!$A15,'Commercial Rooftop Details'!$A$30:$A$158,0),COLUMN(R$1)),INDEX('Ground-Mount Details'!$A$30:$V$158,MATCH('Cash Flow'!$A15,'Ground-Mount Details'!$A$30:$A$158,0),COLUMN(R$1))))</f>
        <v>0</v>
      </c>
      <c r="S15" s="243">
        <f>IF('Inputs &amp; Summary'!$D$15=Lists!$E$3,INDEX('Residential Rooftop Details'!$A$30:$X$158,MATCH('Cash Flow'!$A15,'Residential Rooftop Details'!$A$30:$A$158,0),COLUMN(S$1)),IF('Inputs &amp; Summary'!$D$15=Lists!$E$4,INDEX('Commercial Rooftop Details'!$A$30:$V$158,MATCH('Cash Flow'!$A15,'Commercial Rooftop Details'!$A$30:$A$158,0),COLUMN(S$1)),INDEX('Ground-Mount Details'!$A$30:$V$158,MATCH('Cash Flow'!$A15,'Ground-Mount Details'!$A$30:$A$158,0),COLUMN(S$1))))</f>
        <v>92.788461538461533</v>
      </c>
      <c r="T15" s="238">
        <f>IF('Inputs &amp; Summary'!$D$15=Lists!$E$3,INDEX('Residential Rooftop Details'!$A$30:$X$158,MATCH('Cash Flow'!$A15,'Residential Rooftop Details'!$A$30:$A$158,0),COLUMN(T$1)),IF('Inputs &amp; Summary'!$D$15=Lists!$E$4,INDEX('Commercial Rooftop Details'!$A$30:$V$158,MATCH('Cash Flow'!$A15,'Commercial Rooftop Details'!$A$30:$A$158,0),COLUMN(T$1)),INDEX('Ground-Mount Details'!$A$30:$V$158,MATCH('Cash Flow'!$A15,'Ground-Mount Details'!$A$30:$A$158,0),COLUMN(T$1))))</f>
        <v>0</v>
      </c>
      <c r="U15" s="244">
        <f>IF('Inputs &amp; Summary'!$D$15=Lists!$E$3,INDEX('Residential Rooftop Details'!$A$30:$X$158,MATCH('Cash Flow'!$A15,'Residential Rooftop Details'!$A$30:$A$158,0),COLUMN(U$1)),IF('Inputs &amp; Summary'!$D$15=Lists!$E$4,INDEX('Commercial Rooftop Details'!$A$30:$V$158,MATCH('Cash Flow'!$A15,'Commercial Rooftop Details'!$A$30:$A$158,0),COLUMN(U$1)),INDEX('Ground-Mount Details'!$A$30:$V$158,MATCH('Cash Flow'!$A15,'Ground-Mount Details'!$A$30:$A$158,0),COLUMN(U$1))))</f>
        <v>0</v>
      </c>
      <c r="V15" s="245">
        <f t="shared" si="0"/>
        <v>1.3592351647085539</v>
      </c>
      <c r="W15" s="245">
        <f>NPV('Inputs &amp; Summary'!$D$6,Y15:BL15)</f>
        <v>9.8148686286491653</v>
      </c>
      <c r="X15" s="246">
        <f t="shared" si="1"/>
        <v>7.1236686944936285E-5</v>
      </c>
      <c r="Y15" s="248">
        <f>$D15*IF(Y$1&gt;'Inputs &amp; Summary'!$D$5,0,IF(Y$1&gt;VLOOKUP($G15,Lists!$J$17:$K$21,2),IF($M15=Lists!$H$3,IF($K15&lt;1,(($S15/$K15)*((1+'Inputs &amp; Summary'!$D$7)^Y$1)),((INT(Y$1/$K15)-INT((Y$1-1)/$K15))*$S15*((1+'Inputs &amp; Summary'!$D$7)^Y$1))),(_xlfn.WEIBULL.DIST(Y$1,$L15,$K15,FALSE)*$S15*((1+'Inputs &amp; Summary'!$D$7)^Y$1))),IF($M15=Lists!$H$3,IF($K15&lt;1,((($R15*(1-$E15)+$Q15*(1-$F15))/$K15)*((1+'Inputs &amp; Summary'!$D$7)^Y$1)),((INT(Y$1/$K15)-INT((Y$1-1)/$K15))*($R15*(1-$E15)+$Q15*(1-$F15))*((1+'Inputs &amp; Summary'!$D$7)^Y$1))),((_xlfn.WEIBULL.DIST(Y$1,$L15,$K15,FALSE)*($R15*(1-$E15)+$Q15*(1-$F15))*((1+'Inputs &amp; Summary'!$D$7)^Y$1))))))</f>
        <v>0</v>
      </c>
      <c r="Z15" s="248">
        <f>$D15*IF(Z$1&gt;'Inputs &amp; Summary'!$D$5,0,IF(Z$1&gt;VLOOKUP($G15,Lists!$J$17:$K$21,2),IF($M15=Lists!$H$3,IF($K15&lt;1,(($S15/$K15)*((1+'Inputs &amp; Summary'!$D$7)^Z$1)),((INT(Z$1/$K15)-INT((Z$1-1)/$K15))*$S15*((1+'Inputs &amp; Summary'!$D$7)^Z$1))),(_xlfn.WEIBULL.DIST(Z$1,$L15,$K15,FALSE)*$S15*((1+'Inputs &amp; Summary'!$D$7)^Z$1))),IF($M15=Lists!$H$3,IF($K15&lt;1,((($R15*(1-$E15)+$Q15*(1-$F15))/$K15)*((1+'Inputs &amp; Summary'!$D$7)^Z$1)),((INT(Z$1/$K15)-INT((Z$1-1)/$K15))*($R15*(1-$E15)+$Q15*(1-$F15))*((1+'Inputs &amp; Summary'!$D$7)^Z$1))),((_xlfn.WEIBULL.DIST(Z$1,$L15,$K15,FALSE)*($R15*(1-$E15)+$Q15*(1-$F15))*((1+'Inputs &amp; Summary'!$D$7)^Z$1))))))</f>
        <v>0</v>
      </c>
      <c r="AA15" s="248">
        <f>$D15*IF(AA$1&gt;'Inputs &amp; Summary'!$D$5,0,IF(AA$1&gt;VLOOKUP($G15,Lists!$J$17:$K$21,2),IF($M15=Lists!$H$3,IF($K15&lt;1,(($S15/$K15)*((1+'Inputs &amp; Summary'!$D$7)^AA$1)),((INT(AA$1/$K15)-INT((AA$1-1)/$K15))*$S15*((1+'Inputs &amp; Summary'!$D$7)^AA$1))),(_xlfn.WEIBULL.DIST(AA$1,$L15,$K15,FALSE)*$S15*((1+'Inputs &amp; Summary'!$D$7)^AA$1))),IF($M15=Lists!$H$3,IF($K15&lt;1,((($R15*(1-$E15)+$Q15*(1-$F15))/$K15)*((1+'Inputs &amp; Summary'!$D$7)^AA$1)),((INT(AA$1/$K15)-INT((AA$1-1)/$K15))*($R15*(1-$E15)+$Q15*(1-$F15))*((1+'Inputs &amp; Summary'!$D$7)^AA$1))),((_xlfn.WEIBULL.DIST(AA$1,$L15,$K15,FALSE)*($R15*(1-$E15)+$Q15*(1-$F15))*((1+'Inputs &amp; Summary'!$D$7)^AA$1))))))</f>
        <v>0</v>
      </c>
      <c r="AB15" s="248">
        <f>$D15*IF(AB$1&gt;'Inputs &amp; Summary'!$D$5,0,IF(AB$1&gt;VLOOKUP($G15,Lists!$J$17:$K$21,2),IF($M15=Lists!$H$3,IF($K15&lt;1,(($S15/$K15)*((1+'Inputs &amp; Summary'!$D$7)^AB$1)),((INT(AB$1/$K15)-INT((AB$1-1)/$K15))*$S15*((1+'Inputs &amp; Summary'!$D$7)^AB$1))),(_xlfn.WEIBULL.DIST(AB$1,$L15,$K15,FALSE)*$S15*((1+'Inputs &amp; Summary'!$D$7)^AB$1))),IF($M15=Lists!$H$3,IF($K15&lt;1,((($R15*(1-$E15)+$Q15*(1-$F15))/$K15)*((1+'Inputs &amp; Summary'!$D$7)^AB$1)),((INT(AB$1/$K15)-INT((AB$1-1)/$K15))*($R15*(1-$E15)+$Q15*(1-$F15))*((1+'Inputs &amp; Summary'!$D$7)^AB$1))),((_xlfn.WEIBULL.DIST(AB$1,$L15,$K15,FALSE)*($R15*(1-$E15)+$Q15*(1-$F15))*((1+'Inputs &amp; Summary'!$D$7)^AB$1))))))</f>
        <v>0</v>
      </c>
      <c r="AC15" s="248">
        <f>$D15*IF(AC$1&gt;'Inputs &amp; Summary'!$D$5,0,IF(AC$1&gt;VLOOKUP($G15,Lists!$J$17:$K$21,2),IF($M15=Lists!$H$3,IF($K15&lt;1,(($S15/$K15)*((1+'Inputs &amp; Summary'!$D$7)^AC$1)),((INT(AC$1/$K15)-INT((AC$1-1)/$K15))*$S15*((1+'Inputs &amp; Summary'!$D$7)^AC$1))),(_xlfn.WEIBULL.DIST(AC$1,$L15,$K15,FALSE)*$S15*((1+'Inputs &amp; Summary'!$D$7)^AC$1))),IF($M15=Lists!$H$3,IF($K15&lt;1,((($R15*(1-$E15)+$Q15*(1-$F15))/$K15)*((1+'Inputs &amp; Summary'!$D$7)^AC$1)),((INT(AC$1/$K15)-INT((AC$1-1)/$K15))*($R15*(1-$E15)+$Q15*(1-$F15))*((1+'Inputs &amp; Summary'!$D$7)^AC$1))),((_xlfn.WEIBULL.DIST(AC$1,$L15,$K15,FALSE)*($R15*(1-$E15)+$Q15*(1-$F15))*((1+'Inputs &amp; Summary'!$D$7)^AC$1))))))</f>
        <v>0</v>
      </c>
      <c r="AD15" s="248">
        <f>$D15*IF(AD$1&gt;'Inputs &amp; Summary'!$D$5,0,IF(AD$1&gt;VLOOKUP($G15,Lists!$J$17:$K$21,2),IF($M15=Lists!$H$3,IF($K15&lt;1,(($S15/$K15)*((1+'Inputs &amp; Summary'!$D$7)^AD$1)),((INT(AD$1/$K15)-INT((AD$1-1)/$K15))*$S15*((1+'Inputs &amp; Summary'!$D$7)^AD$1))),(_xlfn.WEIBULL.DIST(AD$1,$L15,$K15,FALSE)*$S15*((1+'Inputs &amp; Summary'!$D$7)^AD$1))),IF($M15=Lists!$H$3,IF($K15&lt;1,((($R15*(1-$E15)+$Q15*(1-$F15))/$K15)*((1+'Inputs &amp; Summary'!$D$7)^AD$1)),((INT(AD$1/$K15)-INT((AD$1-1)/$K15))*($R15*(1-$E15)+$Q15*(1-$F15))*((1+'Inputs &amp; Summary'!$D$7)^AD$1))),((_xlfn.WEIBULL.DIST(AD$1,$L15,$K15,FALSE)*($R15*(1-$E15)+$Q15*(1-$F15))*((1+'Inputs &amp; Summary'!$D$7)^AD$1))))))</f>
        <v>0</v>
      </c>
      <c r="AE15" s="248">
        <f>$D15*IF(AE$1&gt;'Inputs &amp; Summary'!$D$5,0,IF(AE$1&gt;VLOOKUP($G15,Lists!$J$17:$K$21,2),IF($M15=Lists!$H$3,IF($K15&lt;1,(($S15/$K15)*((1+'Inputs &amp; Summary'!$D$7)^AE$1)),((INT(AE$1/$K15)-INT((AE$1-1)/$K15))*$S15*((1+'Inputs &amp; Summary'!$D$7)^AE$1))),(_xlfn.WEIBULL.DIST(AE$1,$L15,$K15,FALSE)*$S15*((1+'Inputs &amp; Summary'!$D$7)^AE$1))),IF($M15=Lists!$H$3,IF($K15&lt;1,((($R15*(1-$E15)+$Q15*(1-$F15))/$K15)*((1+'Inputs &amp; Summary'!$D$7)^AE$1)),((INT(AE$1/$K15)-INT((AE$1-1)/$K15))*($R15*(1-$E15)+$Q15*(1-$F15))*((1+'Inputs &amp; Summary'!$D$7)^AE$1))),((_xlfn.WEIBULL.DIST(AE$1,$L15,$K15,FALSE)*($R15*(1-$E15)+$Q15*(1-$F15))*((1+'Inputs &amp; Summary'!$D$7)^AE$1))))))</f>
        <v>0</v>
      </c>
      <c r="AF15" s="248">
        <f>$D15*IF(AF$1&gt;'Inputs &amp; Summary'!$D$5,0,IF(AF$1&gt;VLOOKUP($G15,Lists!$J$17:$K$21,2),IF($M15=Lists!$H$3,IF($K15&lt;1,(($S15/$K15)*((1+'Inputs &amp; Summary'!$D$7)^AF$1)),((INT(AF$1/$K15)-INT((AF$1-1)/$K15))*$S15*((1+'Inputs &amp; Summary'!$D$7)^AF$1))),(_xlfn.WEIBULL.DIST(AF$1,$L15,$K15,FALSE)*$S15*((1+'Inputs &amp; Summary'!$D$7)^AF$1))),IF($M15=Lists!$H$3,IF($K15&lt;1,((($R15*(1-$E15)+$Q15*(1-$F15))/$K15)*((1+'Inputs &amp; Summary'!$D$7)^AF$1)),((INT(AF$1/$K15)-INT((AF$1-1)/$K15))*($R15*(1-$E15)+$Q15*(1-$F15))*((1+'Inputs &amp; Summary'!$D$7)^AF$1))),((_xlfn.WEIBULL.DIST(AF$1,$L15,$K15,FALSE)*($R15*(1-$E15)+$Q15*(1-$F15))*((1+'Inputs &amp; Summary'!$D$7)^AF$1))))))</f>
        <v>0</v>
      </c>
      <c r="AG15" s="248">
        <f>$D15*IF(AG$1&gt;'Inputs &amp; Summary'!$D$5,0,IF(AG$1&gt;VLOOKUP($G15,Lists!$J$17:$K$21,2),IF($M15=Lists!$H$3,IF($K15&lt;1,(($S15/$K15)*((1+'Inputs &amp; Summary'!$D$7)^AG$1)),((INT(AG$1/$K15)-INT((AG$1-1)/$K15))*$S15*((1+'Inputs &amp; Summary'!$D$7)^AG$1))),(_xlfn.WEIBULL.DIST(AG$1,$L15,$K15,FALSE)*$S15*((1+'Inputs &amp; Summary'!$D$7)^AG$1))),IF($M15=Lists!$H$3,IF($K15&lt;1,((($R15*(1-$E15)+$Q15*(1-$F15))/$K15)*((1+'Inputs &amp; Summary'!$D$7)^AG$1)),((INT(AG$1/$K15)-INT((AG$1-1)/$K15))*($R15*(1-$E15)+$Q15*(1-$F15))*((1+'Inputs &amp; Summary'!$D$7)^AG$1))),((_xlfn.WEIBULL.DIST(AG$1,$L15,$K15,FALSE)*($R15*(1-$E15)+$Q15*(1-$F15))*((1+'Inputs &amp; Summary'!$D$7)^AG$1))))))</f>
        <v>0</v>
      </c>
      <c r="AH15" s="248">
        <f>$D15*IF(AH$1&gt;'Inputs &amp; Summary'!$D$5,0,IF(AH$1&gt;VLOOKUP($G15,Lists!$J$17:$K$21,2),IF($M15=Lists!$H$3,IF($K15&lt;1,(($S15/$K15)*((1+'Inputs &amp; Summary'!$D$7)^AH$1)),((INT(AH$1/$K15)-INT((AH$1-1)/$K15))*$S15*((1+'Inputs &amp; Summary'!$D$7)^AH$1))),(_xlfn.WEIBULL.DIST(AH$1,$L15,$K15,FALSE)*$S15*((1+'Inputs &amp; Summary'!$D$7)^AH$1))),IF($M15=Lists!$H$3,IF($K15&lt;1,((($R15*(1-$E15)+$Q15*(1-$F15))/$K15)*((1+'Inputs &amp; Summary'!$D$7)^AH$1)),((INT(AH$1/$K15)-INT((AH$1-1)/$K15))*($R15*(1-$E15)+$Q15*(1-$F15))*((1+'Inputs &amp; Summary'!$D$7)^AH$1))),((_xlfn.WEIBULL.DIST(AH$1,$L15,$K15,FALSE)*($R15*(1-$E15)+$Q15*(1-$F15))*((1+'Inputs &amp; Summary'!$D$7)^AH$1))))))</f>
        <v>0</v>
      </c>
      <c r="AI15" s="248">
        <f>$D15*IF(AI$1&gt;'Inputs &amp; Summary'!$D$5,0,IF(AI$1&gt;VLOOKUP($G15,Lists!$J$17:$K$21,2),IF($M15=Lists!$H$3,IF($K15&lt;1,(($S15/$K15)*((1+'Inputs &amp; Summary'!$D$7)^AI$1)),((INT(AI$1/$K15)-INT((AI$1-1)/$K15))*$S15*((1+'Inputs &amp; Summary'!$D$7)^AI$1))),(_xlfn.WEIBULL.DIST(AI$1,$L15,$K15,FALSE)*$S15*((1+'Inputs &amp; Summary'!$D$7)^AI$1))),IF($M15=Lists!$H$3,IF($K15&lt;1,((($R15*(1-$E15)+$Q15*(1-$F15))/$K15)*((1+'Inputs &amp; Summary'!$D$7)^AI$1)),((INT(AI$1/$K15)-INT((AI$1-1)/$K15))*($R15*(1-$E15)+$Q15*(1-$F15))*((1+'Inputs &amp; Summary'!$D$7)^AI$1))),((_xlfn.WEIBULL.DIST(AI$1,$L15,$K15,FALSE)*($R15*(1-$E15)+$Q15*(1-$F15))*((1+'Inputs &amp; Summary'!$D$7)^AI$1))))))</f>
        <v>2.9721196067601361</v>
      </c>
      <c r="AJ15" s="248">
        <f>$D15*IF(AJ$1&gt;'Inputs &amp; Summary'!$D$5,0,IF(AJ$1&gt;VLOOKUP($G15,Lists!$J$17:$K$21,2),IF($M15=Lists!$H$3,IF($K15&lt;1,(($S15/$K15)*((1+'Inputs &amp; Summary'!$D$7)^AJ$1)),((INT(AJ$1/$K15)-INT((AJ$1-1)/$K15))*$S15*((1+'Inputs &amp; Summary'!$D$7)^AJ$1))),(_xlfn.WEIBULL.DIST(AJ$1,$L15,$K15,FALSE)*$S15*((1+'Inputs &amp; Summary'!$D$7)^AJ$1))),IF($M15=Lists!$H$3,IF($K15&lt;1,((($R15*(1-$E15)+$Q15*(1-$F15))/$K15)*((1+'Inputs &amp; Summary'!$D$7)^AJ$1)),((INT(AJ$1/$K15)-INT((AJ$1-1)/$K15))*($R15*(1-$E15)+$Q15*(1-$F15))*((1+'Inputs &amp; Summary'!$D$7)^AJ$1))),((_xlfn.WEIBULL.DIST(AJ$1,$L15,$K15,FALSE)*($R15*(1-$E15)+$Q15*(1-$F15))*((1+'Inputs &amp; Summary'!$D$7)^AJ$1))))))</f>
        <v>2.9126927526741486</v>
      </c>
      <c r="AK15" s="248">
        <f>$D15*IF(AK$1&gt;'Inputs &amp; Summary'!$D$5,0,IF(AK$1&gt;VLOOKUP($G15,Lists!$J$17:$K$21,2),IF($M15=Lists!$H$3,IF($K15&lt;1,(($S15/$K15)*((1+'Inputs &amp; Summary'!$D$7)^AK$1)),((INT(AK$1/$K15)-INT((AK$1-1)/$K15))*$S15*((1+'Inputs &amp; Summary'!$D$7)^AK$1))),(_xlfn.WEIBULL.DIST(AK$1,$L15,$K15,FALSE)*$S15*((1+'Inputs &amp; Summary'!$D$7)^AK$1))),IF($M15=Lists!$H$3,IF($K15&lt;1,((($R15*(1-$E15)+$Q15*(1-$F15))/$K15)*((1+'Inputs &amp; Summary'!$D$7)^AK$1)),((INT(AK$1/$K15)-INT((AK$1-1)/$K15))*($R15*(1-$E15)+$Q15*(1-$F15))*((1+'Inputs &amp; Summary'!$D$7)^AK$1))),((_xlfn.WEIBULL.DIST(AK$1,$L15,$K15,FALSE)*($R15*(1-$E15)+$Q15*(1-$F15))*((1+'Inputs &amp; Summary'!$D$7)^AK$1))))))</f>
        <v>2.8544541249901281</v>
      </c>
      <c r="AL15" s="248">
        <f>$D15*IF(AL$1&gt;'Inputs &amp; Summary'!$D$5,0,IF(AL$1&gt;VLOOKUP($G15,Lists!$J$17:$K$21,2),IF($M15=Lists!$H$3,IF($K15&lt;1,(($S15/$K15)*((1+'Inputs &amp; Summary'!$D$7)^AL$1)),((INT(AL$1/$K15)-INT((AL$1-1)/$K15))*$S15*((1+'Inputs &amp; Summary'!$D$7)^AL$1))),(_xlfn.WEIBULL.DIST(AL$1,$L15,$K15,FALSE)*$S15*((1+'Inputs &amp; Summary'!$D$7)^AL$1))),IF($M15=Lists!$H$3,IF($K15&lt;1,((($R15*(1-$E15)+$Q15*(1-$F15))/$K15)*((1+'Inputs &amp; Summary'!$D$7)^AL$1)),((INT(AL$1/$K15)-INT((AL$1-1)/$K15))*($R15*(1-$E15)+$Q15*(1-$F15))*((1+'Inputs &amp; Summary'!$D$7)^AL$1))),((_xlfn.WEIBULL.DIST(AL$1,$L15,$K15,FALSE)*($R15*(1-$E15)+$Q15*(1-$F15))*((1+'Inputs &amp; Summary'!$D$7)^AL$1))))))</f>
        <v>2.7973799653920071</v>
      </c>
      <c r="AM15" s="248">
        <f>$D15*IF(AM$1&gt;'Inputs &amp; Summary'!$D$5,0,IF(AM$1&gt;VLOOKUP($G15,Lists!$J$17:$K$21,2),IF($M15=Lists!$H$3,IF($K15&lt;1,(($S15/$K15)*((1+'Inputs &amp; Summary'!$D$7)^AM$1)),((INT(AM$1/$K15)-INT((AM$1-1)/$K15))*$S15*((1+'Inputs &amp; Summary'!$D$7)^AM$1))),(_xlfn.WEIBULL.DIST(AM$1,$L15,$K15,FALSE)*$S15*((1+'Inputs &amp; Summary'!$D$7)^AM$1))),IF($M15=Lists!$H$3,IF($K15&lt;1,((($R15*(1-$E15)+$Q15*(1-$F15))/$K15)*((1+'Inputs &amp; Summary'!$D$7)^AM$1)),((INT(AM$1/$K15)-INT((AM$1-1)/$K15))*($R15*(1-$E15)+$Q15*(1-$F15))*((1+'Inputs &amp; Summary'!$D$7)^AM$1))),((_xlfn.WEIBULL.DIST(AM$1,$L15,$K15,FALSE)*($R15*(1-$E15)+$Q15*(1-$F15))*((1+'Inputs &amp; Summary'!$D$7)^AM$1))))))</f>
        <v>2.7414469906058296</v>
      </c>
      <c r="AN15" s="248">
        <f>$D15*IF(AN$1&gt;'Inputs &amp; Summary'!$D$5,0,IF(AN$1&gt;VLOOKUP($G15,Lists!$J$17:$K$21,2),IF($M15=Lists!$H$3,IF($K15&lt;1,(($S15/$K15)*((1+'Inputs &amp; Summary'!$D$7)^AN$1)),((INT(AN$1/$K15)-INT((AN$1-1)/$K15))*$S15*((1+'Inputs &amp; Summary'!$D$7)^AN$1))),(_xlfn.WEIBULL.DIST(AN$1,$L15,$K15,FALSE)*$S15*((1+'Inputs &amp; Summary'!$D$7)^AN$1))),IF($M15=Lists!$H$3,IF($K15&lt;1,((($R15*(1-$E15)+$Q15*(1-$F15))/$K15)*((1+'Inputs &amp; Summary'!$D$7)^AN$1)),((INT(AN$1/$K15)-INT((AN$1-1)/$K15))*($R15*(1-$E15)+$Q15*(1-$F15))*((1+'Inputs &amp; Summary'!$D$7)^AN$1))),((_xlfn.WEIBULL.DIST(AN$1,$L15,$K15,FALSE)*($R15*(1-$E15)+$Q15*(1-$F15))*((1+'Inputs &amp; Summary'!$D$7)^AN$1))))))</f>
        <v>2.6866323829013994</v>
      </c>
      <c r="AO15" s="248">
        <f>$D15*IF(AO$1&gt;'Inputs &amp; Summary'!$D$5,0,IF(AO$1&gt;VLOOKUP($G15,Lists!$J$17:$K$21,2),IF($M15=Lists!$H$3,IF($K15&lt;1,(($S15/$K15)*((1+'Inputs &amp; Summary'!$D$7)^AO$1)),((INT(AO$1/$K15)-INT((AO$1-1)/$K15))*$S15*((1+'Inputs &amp; Summary'!$D$7)^AO$1))),(_xlfn.WEIBULL.DIST(AO$1,$L15,$K15,FALSE)*$S15*((1+'Inputs &amp; Summary'!$D$7)^AO$1))),IF($M15=Lists!$H$3,IF($K15&lt;1,((($R15*(1-$E15)+$Q15*(1-$F15))/$K15)*((1+'Inputs &amp; Summary'!$D$7)^AO$1)),((INT(AO$1/$K15)-INT((AO$1-1)/$K15))*($R15*(1-$E15)+$Q15*(1-$F15))*((1+'Inputs &amp; Summary'!$D$7)^AO$1))),((_xlfn.WEIBULL.DIST(AO$1,$L15,$K15,FALSE)*($R15*(1-$E15)+$Q15*(1-$F15))*((1+'Inputs &amp; Summary'!$D$7)^AO$1))))))</f>
        <v>2.6329137807838312</v>
      </c>
      <c r="AP15" s="248">
        <f>$D15*IF(AP$1&gt;'Inputs &amp; Summary'!$D$5,0,IF(AP$1&gt;VLOOKUP($G15,Lists!$J$17:$K$21,2),IF($M15=Lists!$H$3,IF($K15&lt;1,(($S15/$K15)*((1+'Inputs &amp; Summary'!$D$7)^AP$1)),((INT(AP$1/$K15)-INT((AP$1-1)/$K15))*$S15*((1+'Inputs &amp; Summary'!$D$7)^AP$1))),(_xlfn.WEIBULL.DIST(AP$1,$L15,$K15,FALSE)*$S15*((1+'Inputs &amp; Summary'!$D$7)^AP$1))),IF($M15=Lists!$H$3,IF($K15&lt;1,((($R15*(1-$E15)+$Q15*(1-$F15))/$K15)*((1+'Inputs &amp; Summary'!$D$7)^AP$1)),((INT(AP$1/$K15)-INT((AP$1-1)/$K15))*($R15*(1-$E15)+$Q15*(1-$F15))*((1+'Inputs &amp; Summary'!$D$7)^AP$1))),((_xlfn.WEIBULL.DIST(AP$1,$L15,$K15,FALSE)*($R15*(1-$E15)+$Q15*(1-$F15))*((1+'Inputs &amp; Summary'!$D$7)^AP$1))))))</f>
        <v>2.5802692698712351</v>
      </c>
      <c r="AQ15" s="248">
        <f>$D15*IF(AQ$1&gt;'Inputs &amp; Summary'!$D$5,0,IF(AQ$1&gt;VLOOKUP($G15,Lists!$J$17:$K$21,2),IF($M15=Lists!$H$3,IF($K15&lt;1,(($S15/$K15)*((1+'Inputs &amp; Summary'!$D$7)^AQ$1)),((INT(AQ$1/$K15)-INT((AQ$1-1)/$K15))*$S15*((1+'Inputs &amp; Summary'!$D$7)^AQ$1))),(_xlfn.WEIBULL.DIST(AQ$1,$L15,$K15,FALSE)*$S15*((1+'Inputs &amp; Summary'!$D$7)^AQ$1))),IF($M15=Lists!$H$3,IF($K15&lt;1,((($R15*(1-$E15)+$Q15*(1-$F15))/$K15)*((1+'Inputs &amp; Summary'!$D$7)^AQ$1)),((INT(AQ$1/$K15)-INT((AQ$1-1)/$K15))*($R15*(1-$E15)+$Q15*(1-$F15))*((1+'Inputs &amp; Summary'!$D$7)^AQ$1))),((_xlfn.WEIBULL.DIST(AQ$1,$L15,$K15,FALSE)*($R15*(1-$E15)+$Q15*(1-$F15))*((1+'Inputs &amp; Summary'!$D$7)^AQ$1))))))</f>
        <v>2.528677373954789</v>
      </c>
      <c r="AR15" s="248">
        <f>$D15*IF(AR$1&gt;'Inputs &amp; Summary'!$D$5,0,IF(AR$1&gt;VLOOKUP($G15,Lists!$J$17:$K$21,2),IF($M15=Lists!$H$3,IF($K15&lt;1,(($S15/$K15)*((1+'Inputs &amp; Summary'!$D$7)^AR$1)),((INT(AR$1/$K15)-INT((AR$1-1)/$K15))*$S15*((1+'Inputs &amp; Summary'!$D$7)^AR$1))),(_xlfn.WEIBULL.DIST(AR$1,$L15,$K15,FALSE)*$S15*((1+'Inputs &amp; Summary'!$D$7)^AR$1))),IF($M15=Lists!$H$3,IF($K15&lt;1,((($R15*(1-$E15)+$Q15*(1-$F15))/$K15)*((1+'Inputs &amp; Summary'!$D$7)^AR$1)),((INT(AR$1/$K15)-INT((AR$1-1)/$K15))*($R15*(1-$E15)+$Q15*(1-$F15))*((1+'Inputs &amp; Summary'!$D$7)^AR$1))),((_xlfn.WEIBULL.DIST(AR$1,$L15,$K15,FALSE)*($R15*(1-$E15)+$Q15*(1-$F15))*((1+'Inputs &amp; Summary'!$D$7)^AR$1))))))</f>
        <v>2.4781170462375752</v>
      </c>
      <c r="AS15" s="248">
        <f>$D15*IF(AS$1&gt;'Inputs &amp; Summary'!$D$5,0,IF(AS$1&gt;VLOOKUP($G15,Lists!$J$17:$K$21,2),IF($M15=Lists!$H$3,IF($K15&lt;1,(($S15/$K15)*((1+'Inputs &amp; Summary'!$D$7)^AS$1)),((INT(AS$1/$K15)-INT((AS$1-1)/$K15))*$S15*((1+'Inputs &amp; Summary'!$D$7)^AS$1))),(_xlfn.WEIBULL.DIST(AS$1,$L15,$K15,FALSE)*$S15*((1+'Inputs &amp; Summary'!$D$7)^AS$1))),IF($M15=Lists!$H$3,IF($K15&lt;1,((($R15*(1-$E15)+$Q15*(1-$F15))/$K15)*((1+'Inputs &amp; Summary'!$D$7)^AS$1)),((INT(AS$1/$K15)-INT((AS$1-1)/$K15))*($R15*(1-$E15)+$Q15*(1-$F15))*((1+'Inputs &amp; Summary'!$D$7)^AS$1))),((_xlfn.WEIBULL.DIST(AS$1,$L15,$K15,FALSE)*($R15*(1-$E15)+$Q15*(1-$F15))*((1+'Inputs &amp; Summary'!$D$7)^AS$1))))))</f>
        <v>0</v>
      </c>
      <c r="AT15" s="248">
        <f>$D15*IF(AT$1&gt;'Inputs &amp; Summary'!$D$5,0,IF(AT$1&gt;VLOOKUP($G15,Lists!$J$17:$K$21,2),IF($M15=Lists!$H$3,IF($K15&lt;1,(($S15/$K15)*((1+'Inputs &amp; Summary'!$D$7)^AT$1)),((INT(AT$1/$K15)-INT((AT$1-1)/$K15))*$S15*((1+'Inputs &amp; Summary'!$D$7)^AT$1))),(_xlfn.WEIBULL.DIST(AT$1,$L15,$K15,FALSE)*$S15*((1+'Inputs &amp; Summary'!$D$7)^AT$1))),IF($M15=Lists!$H$3,IF($K15&lt;1,((($R15*(1-$E15)+$Q15*(1-$F15))/$K15)*((1+'Inputs &amp; Summary'!$D$7)^AT$1)),((INT(AT$1/$K15)-INT((AT$1-1)/$K15))*($R15*(1-$E15)+$Q15*(1-$F15))*((1+'Inputs &amp; Summary'!$D$7)^AT$1))),((_xlfn.WEIBULL.DIST(AT$1,$L15,$K15,FALSE)*($R15*(1-$E15)+$Q15*(1-$F15))*((1+'Inputs &amp; Summary'!$D$7)^AT$1))))))</f>
        <v>0</v>
      </c>
      <c r="AU15" s="248">
        <f>$D15*IF(AU$1&gt;'Inputs &amp; Summary'!$D$5,0,IF(AU$1&gt;VLOOKUP($G15,Lists!$J$17:$K$21,2),IF($M15=Lists!$H$3,IF($K15&lt;1,(($S15/$K15)*((1+'Inputs &amp; Summary'!$D$7)^AU$1)),((INT(AU$1/$K15)-INT((AU$1-1)/$K15))*$S15*((1+'Inputs &amp; Summary'!$D$7)^AU$1))),(_xlfn.WEIBULL.DIST(AU$1,$L15,$K15,FALSE)*$S15*((1+'Inputs &amp; Summary'!$D$7)^AU$1))),IF($M15=Lists!$H$3,IF($K15&lt;1,((($R15*(1-$E15)+$Q15*(1-$F15))/$K15)*((1+'Inputs &amp; Summary'!$D$7)^AU$1)),((INT(AU$1/$K15)-INT((AU$1-1)/$K15))*($R15*(1-$E15)+$Q15*(1-$F15))*((1+'Inputs &amp; Summary'!$D$7)^AU$1))),((_xlfn.WEIBULL.DIST(AU$1,$L15,$K15,FALSE)*($R15*(1-$E15)+$Q15*(1-$F15))*((1+'Inputs &amp; Summary'!$D$7)^AU$1))))))</f>
        <v>0</v>
      </c>
      <c r="AV15" s="248">
        <f>$D15*IF(AV$1&gt;'Inputs &amp; Summary'!$D$5,0,IF(AV$1&gt;VLOOKUP($G15,Lists!$J$17:$K$21,2),IF($M15=Lists!$H$3,IF($K15&lt;1,(($S15/$K15)*((1+'Inputs &amp; Summary'!$D$7)^AV$1)),((INT(AV$1/$K15)-INT((AV$1-1)/$K15))*$S15*((1+'Inputs &amp; Summary'!$D$7)^AV$1))),(_xlfn.WEIBULL.DIST(AV$1,$L15,$K15,FALSE)*$S15*((1+'Inputs &amp; Summary'!$D$7)^AV$1))),IF($M15=Lists!$H$3,IF($K15&lt;1,((($R15*(1-$E15)+$Q15*(1-$F15))/$K15)*((1+'Inputs &amp; Summary'!$D$7)^AV$1)),((INT(AV$1/$K15)-INT((AV$1-1)/$K15))*($R15*(1-$E15)+$Q15*(1-$F15))*((1+'Inputs &amp; Summary'!$D$7)^AV$1))),((_xlfn.WEIBULL.DIST(AV$1,$L15,$K15,FALSE)*($R15*(1-$E15)+$Q15*(1-$F15))*((1+'Inputs &amp; Summary'!$D$7)^AV$1))))))</f>
        <v>0</v>
      </c>
      <c r="AW15" s="248">
        <f>$D15*IF(AW$1&gt;'Inputs &amp; Summary'!$D$5,0,IF(AW$1&gt;VLOOKUP($G15,Lists!$J$17:$K$21,2),IF($M15=Lists!$H$3,IF($K15&lt;1,(($S15/$K15)*((1+'Inputs &amp; Summary'!$D$7)^AW$1)),((INT(AW$1/$K15)-INT((AW$1-1)/$K15))*$S15*((1+'Inputs &amp; Summary'!$D$7)^AW$1))),(_xlfn.WEIBULL.DIST(AW$1,$L15,$K15,FALSE)*$S15*((1+'Inputs &amp; Summary'!$D$7)^AW$1))),IF($M15=Lists!$H$3,IF($K15&lt;1,((($R15*(1-$E15)+$Q15*(1-$F15))/$K15)*((1+'Inputs &amp; Summary'!$D$7)^AW$1)),((INT(AW$1/$K15)-INT((AW$1-1)/$K15))*($R15*(1-$E15)+$Q15*(1-$F15))*((1+'Inputs &amp; Summary'!$D$7)^AW$1))),((_xlfn.WEIBULL.DIST(AW$1,$L15,$K15,FALSE)*($R15*(1-$E15)+$Q15*(1-$F15))*((1+'Inputs &amp; Summary'!$D$7)^AW$1))))))</f>
        <v>0</v>
      </c>
      <c r="AX15" s="248">
        <f>$D15*IF(AX$1&gt;'Inputs &amp; Summary'!$D$5,0,IF(AX$1&gt;VLOOKUP($G15,Lists!$J$17:$K$21,2),IF($M15=Lists!$H$3,IF($K15&lt;1,(($S15/$K15)*((1+'Inputs &amp; Summary'!$D$7)^AX$1)),((INT(AX$1/$K15)-INT((AX$1-1)/$K15))*$S15*((1+'Inputs &amp; Summary'!$D$7)^AX$1))),(_xlfn.WEIBULL.DIST(AX$1,$L15,$K15,FALSE)*$S15*((1+'Inputs &amp; Summary'!$D$7)^AX$1))),IF($M15=Lists!$H$3,IF($K15&lt;1,((($R15*(1-$E15)+$Q15*(1-$F15))/$K15)*((1+'Inputs &amp; Summary'!$D$7)^AX$1)),((INT(AX$1/$K15)-INT((AX$1-1)/$K15))*($R15*(1-$E15)+$Q15*(1-$F15))*((1+'Inputs &amp; Summary'!$D$7)^AX$1))),((_xlfn.WEIBULL.DIST(AX$1,$L15,$K15,FALSE)*($R15*(1-$E15)+$Q15*(1-$F15))*((1+'Inputs &amp; Summary'!$D$7)^AX$1))))))</f>
        <v>0</v>
      </c>
      <c r="AY15" s="248">
        <f>$D15*IF(AY$1&gt;'Inputs &amp; Summary'!$D$5,0,IF(AY$1&gt;VLOOKUP($G15,Lists!$J$17:$K$21,2),IF($M15=Lists!$H$3,IF($K15&lt;1,(($S15/$K15)*((1+'Inputs &amp; Summary'!$D$7)^AY$1)),((INT(AY$1/$K15)-INT((AY$1-1)/$K15))*$S15*((1+'Inputs &amp; Summary'!$D$7)^AY$1))),(_xlfn.WEIBULL.DIST(AY$1,$L15,$K15,FALSE)*$S15*((1+'Inputs &amp; Summary'!$D$7)^AY$1))),IF($M15=Lists!$H$3,IF($K15&lt;1,((($R15*(1-$E15)+$Q15*(1-$F15))/$K15)*((1+'Inputs &amp; Summary'!$D$7)^AY$1)),((INT(AY$1/$K15)-INT((AY$1-1)/$K15))*($R15*(1-$E15)+$Q15*(1-$F15))*((1+'Inputs &amp; Summary'!$D$7)^AY$1))),((_xlfn.WEIBULL.DIST(AY$1,$L15,$K15,FALSE)*($R15*(1-$E15)+$Q15*(1-$F15))*((1+'Inputs &amp; Summary'!$D$7)^AY$1))))))</f>
        <v>0</v>
      </c>
      <c r="AZ15" s="248">
        <f>$D15*IF(AZ$1&gt;'Inputs &amp; Summary'!$D$5,0,IF(AZ$1&gt;VLOOKUP($G15,Lists!$J$17:$K$21,2),IF($M15=Lists!$H$3,IF($K15&lt;1,(($S15/$K15)*((1+'Inputs &amp; Summary'!$D$7)^AZ$1)),((INT(AZ$1/$K15)-INT((AZ$1-1)/$K15))*$S15*((1+'Inputs &amp; Summary'!$D$7)^AZ$1))),(_xlfn.WEIBULL.DIST(AZ$1,$L15,$K15,FALSE)*$S15*((1+'Inputs &amp; Summary'!$D$7)^AZ$1))),IF($M15=Lists!$H$3,IF($K15&lt;1,((($R15*(1-$E15)+$Q15*(1-$F15))/$K15)*((1+'Inputs &amp; Summary'!$D$7)^AZ$1)),((INT(AZ$1/$K15)-INT((AZ$1-1)/$K15))*($R15*(1-$E15)+$Q15*(1-$F15))*((1+'Inputs &amp; Summary'!$D$7)^AZ$1))),((_xlfn.WEIBULL.DIST(AZ$1,$L15,$K15,FALSE)*($R15*(1-$E15)+$Q15*(1-$F15))*((1+'Inputs &amp; Summary'!$D$7)^AZ$1))))))</f>
        <v>0</v>
      </c>
      <c r="BA15" s="248">
        <f>$D15*IF(BA$1&gt;'Inputs &amp; Summary'!$D$5,0,IF(BA$1&gt;VLOOKUP($G15,Lists!$J$17:$K$21,2),IF($M15=Lists!$H$3,IF($K15&lt;1,(($S15/$K15)*((1+'Inputs &amp; Summary'!$D$7)^BA$1)),((INT(BA$1/$K15)-INT((BA$1-1)/$K15))*$S15*((1+'Inputs &amp; Summary'!$D$7)^BA$1))),(_xlfn.WEIBULL.DIST(BA$1,$L15,$K15,FALSE)*$S15*((1+'Inputs &amp; Summary'!$D$7)^BA$1))),IF($M15=Lists!$H$3,IF($K15&lt;1,((($R15*(1-$E15)+$Q15*(1-$F15))/$K15)*((1+'Inputs &amp; Summary'!$D$7)^BA$1)),((INT(BA$1/$K15)-INT((BA$1-1)/$K15))*($R15*(1-$E15)+$Q15*(1-$F15))*((1+'Inputs &amp; Summary'!$D$7)^BA$1))),((_xlfn.WEIBULL.DIST(BA$1,$L15,$K15,FALSE)*($R15*(1-$E15)+$Q15*(1-$F15))*((1+'Inputs &amp; Summary'!$D$7)^BA$1))))))</f>
        <v>0</v>
      </c>
      <c r="BB15" s="248">
        <f>$D15*IF(BB$1&gt;'Inputs &amp; Summary'!$D$5,0,IF(BB$1&gt;VLOOKUP($G15,Lists!$J$17:$K$21,2),IF($M15=Lists!$H$3,IF($K15&lt;1,(($S15/$K15)*((1+'Inputs &amp; Summary'!$D$7)^BB$1)),((INT(BB$1/$K15)-INT((BB$1-1)/$K15))*$S15*((1+'Inputs &amp; Summary'!$D$7)^BB$1))),(_xlfn.WEIBULL.DIST(BB$1,$L15,$K15,FALSE)*$S15*((1+'Inputs &amp; Summary'!$D$7)^BB$1))),IF($M15=Lists!$H$3,IF($K15&lt;1,((($R15*(1-$E15)+$Q15*(1-$F15))/$K15)*((1+'Inputs &amp; Summary'!$D$7)^BB$1)),((INT(BB$1/$K15)-INT((BB$1-1)/$K15))*($R15*(1-$E15)+$Q15*(1-$F15))*((1+'Inputs &amp; Summary'!$D$7)^BB$1))),((_xlfn.WEIBULL.DIST(BB$1,$L15,$K15,FALSE)*($R15*(1-$E15)+$Q15*(1-$F15))*((1+'Inputs &amp; Summary'!$D$7)^BB$1))))))</f>
        <v>0</v>
      </c>
      <c r="BC15" s="248">
        <f>$D15*IF(BC$1&gt;'Inputs &amp; Summary'!$D$5,0,IF(BC$1&gt;VLOOKUP($G15,Lists!$J$17:$K$21,2),IF($M15=Lists!$H$3,IF($K15&lt;1,(($S15/$K15)*((1+'Inputs &amp; Summary'!$D$7)^BC$1)),((INT(BC$1/$K15)-INT((BC$1-1)/$K15))*$S15*((1+'Inputs &amp; Summary'!$D$7)^BC$1))),(_xlfn.WEIBULL.DIST(BC$1,$L15,$K15,FALSE)*$S15*((1+'Inputs &amp; Summary'!$D$7)^BC$1))),IF($M15=Lists!$H$3,IF($K15&lt;1,((($R15*(1-$E15)+$Q15*(1-$F15))/$K15)*((1+'Inputs &amp; Summary'!$D$7)^BC$1)),((INT(BC$1/$K15)-INT((BC$1-1)/$K15))*($R15*(1-$E15)+$Q15*(1-$F15))*((1+'Inputs &amp; Summary'!$D$7)^BC$1))),((_xlfn.WEIBULL.DIST(BC$1,$L15,$K15,FALSE)*($R15*(1-$E15)+$Q15*(1-$F15))*((1+'Inputs &amp; Summary'!$D$7)^BC$1))))))</f>
        <v>0</v>
      </c>
      <c r="BD15" s="248">
        <f>$D15*IF(BD$1&gt;'Inputs &amp; Summary'!$D$5,0,IF(BD$1&gt;VLOOKUP($G15,Lists!$J$17:$K$21,2),IF($M15=Lists!$H$3,IF($K15&lt;1,(($S15/$K15)*((1+'Inputs &amp; Summary'!$D$7)^BD$1)),((INT(BD$1/$K15)-INT((BD$1-1)/$K15))*$S15*((1+'Inputs &amp; Summary'!$D$7)^BD$1))),(_xlfn.WEIBULL.DIST(BD$1,$L15,$K15,FALSE)*$S15*((1+'Inputs &amp; Summary'!$D$7)^BD$1))),IF($M15=Lists!$H$3,IF($K15&lt;1,((($R15*(1-$E15)+$Q15*(1-$F15))/$K15)*((1+'Inputs &amp; Summary'!$D$7)^BD$1)),((INT(BD$1/$K15)-INT((BD$1-1)/$K15))*($R15*(1-$E15)+$Q15*(1-$F15))*((1+'Inputs &amp; Summary'!$D$7)^BD$1))),((_xlfn.WEIBULL.DIST(BD$1,$L15,$K15,FALSE)*($R15*(1-$E15)+$Q15*(1-$F15))*((1+'Inputs &amp; Summary'!$D$7)^BD$1))))))</f>
        <v>0</v>
      </c>
      <c r="BE15" s="248">
        <f>$D15*IF(BE$1&gt;'Inputs &amp; Summary'!$D$5,0,IF(BE$1&gt;VLOOKUP($G15,Lists!$J$17:$K$21,2),IF($M15=Lists!$H$3,IF($K15&lt;1,(($S15/$K15)*((1+'Inputs &amp; Summary'!$D$7)^BE$1)),((INT(BE$1/$K15)-INT((BE$1-1)/$K15))*$S15*((1+'Inputs &amp; Summary'!$D$7)^BE$1))),(_xlfn.WEIBULL.DIST(BE$1,$L15,$K15,FALSE)*$S15*((1+'Inputs &amp; Summary'!$D$7)^BE$1))),IF($M15=Lists!$H$3,IF($K15&lt;1,((($R15*(1-$E15)+$Q15*(1-$F15))/$K15)*((1+'Inputs &amp; Summary'!$D$7)^BE$1)),((INT(BE$1/$K15)-INT((BE$1-1)/$K15))*($R15*(1-$E15)+$Q15*(1-$F15))*((1+'Inputs &amp; Summary'!$D$7)^BE$1))),((_xlfn.WEIBULL.DIST(BE$1,$L15,$K15,FALSE)*($R15*(1-$E15)+$Q15*(1-$F15))*((1+'Inputs &amp; Summary'!$D$7)^BE$1))))))</f>
        <v>0</v>
      </c>
      <c r="BF15" s="248">
        <f>$D15*IF(BF$1&gt;'Inputs &amp; Summary'!$D$5,0,IF(BF$1&gt;VLOOKUP($G15,Lists!$J$17:$K$21,2),IF($M15=Lists!$H$3,IF($K15&lt;1,(($S15/$K15)*((1+'Inputs &amp; Summary'!$D$7)^BF$1)),((INT(BF$1/$K15)-INT((BF$1-1)/$K15))*$S15*((1+'Inputs &amp; Summary'!$D$7)^BF$1))),(_xlfn.WEIBULL.DIST(BF$1,$L15,$K15,FALSE)*$S15*((1+'Inputs &amp; Summary'!$D$7)^BF$1))),IF($M15=Lists!$H$3,IF($K15&lt;1,((($R15*(1-$E15)+$Q15*(1-$F15))/$K15)*((1+'Inputs &amp; Summary'!$D$7)^BF$1)),((INT(BF$1/$K15)-INT((BF$1-1)/$K15))*($R15*(1-$E15)+$Q15*(1-$F15))*((1+'Inputs &amp; Summary'!$D$7)^BF$1))),((_xlfn.WEIBULL.DIST(BF$1,$L15,$K15,FALSE)*($R15*(1-$E15)+$Q15*(1-$F15))*((1+'Inputs &amp; Summary'!$D$7)^BF$1))))))</f>
        <v>0</v>
      </c>
      <c r="BG15" s="248">
        <f>$D15*IF(BG$1&gt;'Inputs &amp; Summary'!$D$5,0,IF(BG$1&gt;VLOOKUP($G15,Lists!$J$17:$K$21,2),IF($M15=Lists!$H$3,IF($K15&lt;1,(($S15/$K15)*((1+'Inputs &amp; Summary'!$D$7)^BG$1)),((INT(BG$1/$K15)-INT((BG$1-1)/$K15))*$S15*((1+'Inputs &amp; Summary'!$D$7)^BG$1))),(_xlfn.WEIBULL.DIST(BG$1,$L15,$K15,FALSE)*$S15*((1+'Inputs &amp; Summary'!$D$7)^BG$1))),IF($M15=Lists!$H$3,IF($K15&lt;1,((($R15*(1-$E15)+$Q15*(1-$F15))/$K15)*((1+'Inputs &amp; Summary'!$D$7)^BG$1)),((INT(BG$1/$K15)-INT((BG$1-1)/$K15))*($R15*(1-$E15)+$Q15*(1-$F15))*((1+'Inputs &amp; Summary'!$D$7)^BG$1))),((_xlfn.WEIBULL.DIST(BG$1,$L15,$K15,FALSE)*($R15*(1-$E15)+$Q15*(1-$F15))*((1+'Inputs &amp; Summary'!$D$7)^BG$1))))))</f>
        <v>0</v>
      </c>
      <c r="BH15" s="248">
        <f>$D15*IF(BH$1&gt;'Inputs &amp; Summary'!$D$5,0,IF(BH$1&gt;VLOOKUP($G15,Lists!$J$17:$K$21,2),IF($M15=Lists!$H$3,IF($K15&lt;1,(($S15/$K15)*((1+'Inputs &amp; Summary'!$D$7)^BH$1)),((INT(BH$1/$K15)-INT((BH$1-1)/$K15))*$S15*((1+'Inputs &amp; Summary'!$D$7)^BH$1))),(_xlfn.WEIBULL.DIST(BH$1,$L15,$K15,FALSE)*$S15*((1+'Inputs &amp; Summary'!$D$7)^BH$1))),IF($M15=Lists!$H$3,IF($K15&lt;1,((($R15*(1-$E15)+$Q15*(1-$F15))/$K15)*((1+'Inputs &amp; Summary'!$D$7)^BH$1)),((INT(BH$1/$K15)-INT((BH$1-1)/$K15))*($R15*(1-$E15)+$Q15*(1-$F15))*((1+'Inputs &amp; Summary'!$D$7)^BH$1))),((_xlfn.WEIBULL.DIST(BH$1,$L15,$K15,FALSE)*($R15*(1-$E15)+$Q15*(1-$F15))*((1+'Inputs &amp; Summary'!$D$7)^BH$1))))))</f>
        <v>0</v>
      </c>
      <c r="BI15" s="248">
        <f>$D15*IF(BI$1&gt;'Inputs &amp; Summary'!$D$5,0,IF(BI$1&gt;VLOOKUP($G15,Lists!$J$17:$K$21,2),IF($M15=Lists!$H$3,IF($K15&lt;1,(($S15/$K15)*((1+'Inputs &amp; Summary'!$D$7)^BI$1)),((INT(BI$1/$K15)-INT((BI$1-1)/$K15))*$S15*((1+'Inputs &amp; Summary'!$D$7)^BI$1))),(_xlfn.WEIBULL.DIST(BI$1,$L15,$K15,FALSE)*$S15*((1+'Inputs &amp; Summary'!$D$7)^BI$1))),IF($M15=Lists!$H$3,IF($K15&lt;1,((($R15*(1-$E15)+$Q15*(1-$F15))/$K15)*((1+'Inputs &amp; Summary'!$D$7)^BI$1)),((INT(BI$1/$K15)-INT((BI$1-1)/$K15))*($R15*(1-$E15)+$Q15*(1-$F15))*((1+'Inputs &amp; Summary'!$D$7)^BI$1))),((_xlfn.WEIBULL.DIST(BI$1,$L15,$K15,FALSE)*($R15*(1-$E15)+$Q15*(1-$F15))*((1+'Inputs &amp; Summary'!$D$7)^BI$1))))))</f>
        <v>0</v>
      </c>
      <c r="BJ15" s="248">
        <f>$D15*IF(BJ$1&gt;'Inputs &amp; Summary'!$D$5,0,IF(BJ$1&gt;VLOOKUP($G15,Lists!$J$17:$K$21,2),IF($M15=Lists!$H$3,IF($K15&lt;1,(($S15/$K15)*((1+'Inputs &amp; Summary'!$D$7)^BJ$1)),((INT(BJ$1/$K15)-INT((BJ$1-1)/$K15))*$S15*((1+'Inputs &amp; Summary'!$D$7)^BJ$1))),(_xlfn.WEIBULL.DIST(BJ$1,$L15,$K15,FALSE)*$S15*((1+'Inputs &amp; Summary'!$D$7)^BJ$1))),IF($M15=Lists!$H$3,IF($K15&lt;1,((($R15*(1-$E15)+$Q15*(1-$F15))/$K15)*((1+'Inputs &amp; Summary'!$D$7)^BJ$1)),((INT(BJ$1/$K15)-INT((BJ$1-1)/$K15))*($R15*(1-$E15)+$Q15*(1-$F15))*((1+'Inputs &amp; Summary'!$D$7)^BJ$1))),((_xlfn.WEIBULL.DIST(BJ$1,$L15,$K15,FALSE)*($R15*(1-$E15)+$Q15*(1-$F15))*((1+'Inputs &amp; Summary'!$D$7)^BJ$1))))))</f>
        <v>0</v>
      </c>
      <c r="BK15" s="248">
        <f>$D15*IF(BK$1&gt;'Inputs &amp; Summary'!$D$5,0,IF(BK$1&gt;VLOOKUP($G15,Lists!$J$17:$K$21,2),IF($M15=Lists!$H$3,IF($K15&lt;1,(($S15/$K15)*((1+'Inputs &amp; Summary'!$D$7)^BK$1)),((INT(BK$1/$K15)-INT((BK$1-1)/$K15))*$S15*((1+'Inputs &amp; Summary'!$D$7)^BK$1))),(_xlfn.WEIBULL.DIST(BK$1,$L15,$K15,FALSE)*$S15*((1+'Inputs &amp; Summary'!$D$7)^BK$1))),IF($M15=Lists!$H$3,IF($K15&lt;1,((($R15*(1-$E15)+$Q15*(1-$F15))/$K15)*((1+'Inputs &amp; Summary'!$D$7)^BK$1)),((INT(BK$1/$K15)-INT((BK$1-1)/$K15))*($R15*(1-$E15)+$Q15*(1-$F15))*((1+'Inputs &amp; Summary'!$D$7)^BK$1))),((_xlfn.WEIBULL.DIST(BK$1,$L15,$K15,FALSE)*($R15*(1-$E15)+$Q15*(1-$F15))*((1+'Inputs &amp; Summary'!$D$7)^BK$1))))))</f>
        <v>0</v>
      </c>
      <c r="BL15" s="248">
        <f>$D15*IF(BL$1&gt;'Inputs &amp; Summary'!$D$5,0,IF(BL$1&gt;VLOOKUP($G15,Lists!$J$17:$K$21,2),IF($M15=Lists!$H$3,IF($K15&lt;1,(($S15/$K15)*((1+'Inputs &amp; Summary'!$D$7)^BL$1)),((INT(BL$1/$K15)-INT((BL$1-1)/$K15))*$S15*((1+'Inputs &amp; Summary'!$D$7)^BL$1))),(_xlfn.WEIBULL.DIST(BL$1,$L15,$K15,FALSE)*$S15*((1+'Inputs &amp; Summary'!$D$7)^BL$1))),IF($M15=Lists!$H$3,IF($K15&lt;1,((($R15*(1-$E15)+$Q15*(1-$F15))/$K15)*((1+'Inputs &amp; Summary'!$D$7)^BL$1)),((INT(BL$1/$K15)-INT((BL$1-1)/$K15))*($R15*(1-$E15)+$Q15*(1-$F15))*((1+'Inputs &amp; Summary'!$D$7)^BL$1))),((_xlfn.WEIBULL.DIST(BL$1,$L15,$K15,FALSE)*($R15*(1-$E15)+$Q15*(1-$F15))*((1+'Inputs &amp; Summary'!$D$7)^BL$1))))))</f>
        <v>0</v>
      </c>
    </row>
    <row r="16" spans="1:64" x14ac:dyDescent="0.3">
      <c r="A16" s="236" t="s">
        <v>224</v>
      </c>
      <c r="B16" s="117" t="str">
        <f>IF('Inputs &amp; Summary'!$D$15=Lists!$E$3,INDEX('Residential Rooftop Details'!$A$30:$X$158,MATCH('Cash Flow'!$A16,'Residential Rooftop Details'!$A$30:$A$158,0),COLUMN(B$1)),IF('Inputs &amp; Summary'!$D$15=Lists!$E$4,INDEX('Commercial Rooftop Details'!$A$30:$V$158,MATCH('Cash Flow'!$A16,'Commercial Rooftop Details'!$A$30:$A$158,0),COLUMN(B$1)),INDEX('Ground-Mount Details'!$A$30:$V$158,MATCH('Cash Flow'!$A16,'Ground-Mount Details'!$A$30:$A$158,0),COLUMN(B$1))))</f>
        <v>Corrective</v>
      </c>
      <c r="C16" s="117" t="str">
        <f>IF('Inputs &amp; Summary'!$D$15=Lists!$E$3,INDEX('Residential Rooftop Details'!$A$30:$X$158,MATCH('Cash Flow'!$A16,'Residential Rooftop Details'!$A$30:$A$158,0),COLUMN(C$1)),IF('Inputs &amp; Summary'!$D$15=Lists!$E$4,INDEX('Commercial Rooftop Details'!$A$30:$V$158,MATCH('Cash Flow'!$A16,'Commercial Rooftop Details'!$A$30:$A$158,0),COLUMN(C$1)),INDEX('Ground-Mount Details'!$A$30:$V$158,MATCH('Cash Flow'!$A16,'Ground-Mount Details'!$A$30:$A$158,0),COLUMN(C$1))))</f>
        <v>DC Wiring</v>
      </c>
      <c r="D16" s="117">
        <f>IF('Inputs &amp; Summary'!$D$15=Lists!$E$3,INDEX('Residential Rooftop Details'!$A$30:$X$158,MATCH('Cash Flow'!$A16,'Residential Rooftop Details'!$A$30:$A$158,0),COLUMN(D$1)),IF('Inputs &amp; Summary'!$D$15=Lists!$E$4,INDEX('Commercial Rooftop Details'!$A$30:$V$158,MATCH('Cash Flow'!$A16,'Commercial Rooftop Details'!$A$30:$A$158,0),COLUMN(D$1)),INDEX('Ground-Mount Details'!$A$30:$V$158,MATCH('Cash Flow'!$A16,'Ground-Mount Details'!$A$30:$A$158,0),COLUMN(D$1))))</f>
        <v>1</v>
      </c>
      <c r="E16" s="117">
        <f>IF('Inputs &amp; Summary'!$D$15=Lists!$E$3,INDEX('Residential Rooftop Details'!$A$30:$X$158,MATCH('Cash Flow'!$A16,'Residential Rooftop Details'!$A$30:$A$158,0),COLUMN(E$1)),IF('Inputs &amp; Summary'!$D$15=Lists!$E$4,INDEX('Commercial Rooftop Details'!$A$30:$V$158,MATCH('Cash Flow'!$A16,'Commercial Rooftop Details'!$A$30:$A$158,0),COLUMN(E$1)),INDEX('Ground-Mount Details'!$A$30:$V$158,MATCH('Cash Flow'!$A16,'Ground-Mount Details'!$A$30:$A$158,0),COLUMN(E$1))))</f>
        <v>1</v>
      </c>
      <c r="F16" s="117">
        <f>IF('Inputs &amp; Summary'!$D$15=Lists!$E$3,INDEX('Residential Rooftop Details'!$A$30:$X$158,MATCH('Cash Flow'!$A16,'Residential Rooftop Details'!$A$30:$A$158,0),COLUMN(F$1)),IF('Inputs &amp; Summary'!$D$15=Lists!$E$4,INDEX('Commercial Rooftop Details'!$A$30:$V$158,MATCH('Cash Flow'!$A16,'Commercial Rooftop Details'!$A$30:$A$158,0),COLUMN(F$1)),INDEX('Ground-Mount Details'!$A$30:$V$158,MATCH('Cash Flow'!$A16,'Ground-Mount Details'!$A$30:$A$158,0),COLUMN(F$1))))</f>
        <v>1</v>
      </c>
      <c r="G16" s="237" t="str">
        <f>IF('Inputs &amp; Summary'!$D$15=Lists!$E$3,INDEX('Residential Rooftop Details'!$A$30:$X$158,MATCH('Cash Flow'!$A16,'Residential Rooftop Details'!$A$30:$A$158,0),COLUMN(G$1)),IF('Inputs &amp; Summary'!$D$15=Lists!$E$4,INDEX('Commercial Rooftop Details'!$A$30:$V$158,MATCH('Cash Flow'!$A16,'Commercial Rooftop Details'!$A$30:$A$158,0),COLUMN(G$1)),INDEX('Ground-Mount Details'!$A$30:$V$158,MATCH('Cash Flow'!$A16,'Ground-Mount Details'!$A$30:$A$158,0),COLUMN(G$1))))</f>
        <v>EPC</v>
      </c>
      <c r="H16" s="237">
        <f>IF('Inputs &amp; Summary'!$D$15=Lists!$E$3,INDEX('Residential Rooftop Details'!$A$30:$X$158,MATCH('Cash Flow'!$A16,'Residential Rooftop Details'!$A$30:$A$158,0),COLUMN(H$1)),IF('Inputs &amp; Summary'!$D$15=Lists!$E$4,INDEX('Commercial Rooftop Details'!$A$30:$V$158,MATCH('Cash Flow'!$A16,'Commercial Rooftop Details'!$A$30:$A$158,0),COLUMN(H$1)),INDEX('Ground-Mount Details'!$A$30:$V$158,MATCH('Cash Flow'!$A16,'Ground-Mount Details'!$A$30:$A$158,0),COLUMN(H$1))))</f>
        <v>0</v>
      </c>
      <c r="I16" s="237" t="str">
        <f>IF('Inputs &amp; Summary'!$D$15=Lists!$E$3,INDEX('Residential Rooftop Details'!$A$30:$X$158,MATCH('Cash Flow'!$A16,'Residential Rooftop Details'!$A$30:$A$158,0),COLUMN(I$1)),IF('Inputs &amp; Summary'!$D$15=Lists!$E$4,INDEX('Commercial Rooftop Details'!$A$30:$V$158,MATCH('Cash Flow'!$A16,'Commercial Rooftop Details'!$A$30:$A$158,0),COLUMN(I$1)),INDEX('Ground-Mount Details'!$A$30:$V$158,MATCH('Cash Flow'!$A16,'Ground-Mount Details'!$A$30:$A$158,0),COLUMN(I$1))))</f>
        <v>Master electrician</v>
      </c>
      <c r="J16" s="238">
        <f>IF('Inputs &amp; Summary'!$D$15=Lists!$E$3,INDEX('Residential Rooftop Details'!$A$30:$X$158,MATCH('Cash Flow'!$A16,'Residential Rooftop Details'!$A$30:$A$158,0),COLUMN(J$1)),IF('Inputs &amp; Summary'!$D$15=Lists!$E$4,INDEX('Commercial Rooftop Details'!$A$30:$V$158,MATCH('Cash Flow'!$A16,'Commercial Rooftop Details'!$A$30:$A$158,0),COLUMN(J$1)),INDEX('Ground-Mount Details'!$A$30:$V$158,MATCH('Cash Flow'!$A16,'Ground-Mount Details'!$A$30:$A$158,0),COLUMN(J$1))))</f>
        <v>23.197115384615383</v>
      </c>
      <c r="K16" s="239">
        <f>IF('Inputs &amp; Summary'!$D$15=Lists!$E$3,INDEX('Residential Rooftop Details'!$A$30:$X$158,MATCH('Cash Flow'!$A16,'Residential Rooftop Details'!$A$30:$A$158,0),COLUMN(K$1)),IF('Inputs &amp; Summary'!$D$15=Lists!$E$4,INDEX('Commercial Rooftop Details'!$A$30:$V$158,MATCH('Cash Flow'!$A16,'Commercial Rooftop Details'!$A$30:$A$158,0),COLUMN(K$1)),INDEX('Ground-Mount Details'!$A$30:$V$158,MATCH('Cash Flow'!$A16,'Ground-Mount Details'!$A$30:$A$158,0),COLUMN(K$1))))</f>
        <v>25</v>
      </c>
      <c r="L16" s="239">
        <f>IF('Inputs &amp; Summary'!$D$15=Lists!$E$3,INDEX('Residential Rooftop Details'!$A$30:$X$158,MATCH('Cash Flow'!$A16,'Residential Rooftop Details'!$A$30:$A$158,0),COLUMN(L$1)),IF('Inputs &amp; Summary'!$D$15=Lists!$E$4,INDEX('Commercial Rooftop Details'!$A$30:$V$158,MATCH('Cash Flow'!$A16,'Commercial Rooftop Details'!$A$30:$A$158,0),COLUMN(L$1)),INDEX('Ground-Mount Details'!$A$30:$V$158,MATCH('Cash Flow'!$A16,'Ground-Mount Details'!$A$30:$A$158,0),COLUMN(L$1))))</f>
        <v>1</v>
      </c>
      <c r="M16" s="238" t="str">
        <f>IF('Inputs &amp; Summary'!$D$15=Lists!$E$3,INDEX('Residential Rooftop Details'!$A$30:$X$158,MATCH('Cash Flow'!$A16,'Residential Rooftop Details'!$A$30:$A$158,0),COLUMN(M$1)),IF('Inputs &amp; Summary'!$D$15=Lists!$E$4,INDEX('Commercial Rooftop Details'!$A$30:$V$158,MATCH('Cash Flow'!$A16,'Commercial Rooftop Details'!$A$30:$A$158,0),COLUMN(M$1)),INDEX('Ground-Mount Details'!$A$30:$V$158,MATCH('Cash Flow'!$A16,'Ground-Mount Details'!$A$30:$A$158,0),COLUMN(M$1))))</f>
        <v>Weibull</v>
      </c>
      <c r="N16" s="240">
        <f>IF('Inputs &amp; Summary'!$D$15=Lists!$E$3,INDEX('Residential Rooftop Details'!$A$30:$X$158,MATCH('Cash Flow'!$A16,'Residential Rooftop Details'!$A$30:$A$158,0),COLUMN(N$1)),IF('Inputs &amp; Summary'!$D$15=Lists!$E$4,INDEX('Commercial Rooftop Details'!$A$30:$V$158,MATCH('Cash Flow'!$A16,'Commercial Rooftop Details'!$A$30:$A$158,0),COLUMN(N$1)),INDEX('Ground-Mount Details'!$A$30:$V$158,MATCH('Cash Flow'!$A16,'Ground-Mount Details'!$A$30:$A$158,0),COLUMN(N$1))))</f>
        <v>1</v>
      </c>
      <c r="O16" s="239">
        <f>IF('Inputs &amp; Summary'!$D$15=Lists!$E$3,INDEX('Residential Rooftop Details'!$A$30:$X$158,MATCH('Cash Flow'!$A16,'Residential Rooftop Details'!$A$30:$A$158,0),COLUMN(O$1)),IF('Inputs &amp; Summary'!$D$15=Lists!$E$4,INDEX('Commercial Rooftop Details'!$A$30:$V$158,MATCH('Cash Flow'!$A16,'Commercial Rooftop Details'!$A$30:$A$158,0),COLUMN(O$1)),INDEX('Ground-Mount Details'!$A$30:$V$158,MATCH('Cash Flow'!$A16,'Ground-Mount Details'!$A$30:$A$158,0),COLUMN(O$1))))</f>
        <v>1</v>
      </c>
      <c r="P16" s="241">
        <f>IF('Inputs &amp; Summary'!$D$15=Lists!$E$3,INDEX('Residential Rooftop Details'!$A$30:$X$158,MATCH('Cash Flow'!$A16,'Residential Rooftop Details'!$A$30:$A$158,0),COLUMN(P$1)),IF('Inputs &amp; Summary'!$D$15=Lists!$E$4,INDEX('Commercial Rooftop Details'!$A$30:$V$158,MATCH('Cash Flow'!$A16,'Commercial Rooftop Details'!$A$30:$A$158,0),COLUMN(P$1)),INDEX('Ground-Mount Details'!$A$30:$V$158,MATCH('Cash Flow'!$A16,'Ground-Mount Details'!$A$30:$A$158,0),COLUMN(P$1))))</f>
        <v>20</v>
      </c>
      <c r="Q16" s="242">
        <f>IF('Inputs &amp; Summary'!$D$15=Lists!$E$3,INDEX('Residential Rooftop Details'!$A$30:$X$158,MATCH('Cash Flow'!$A16,'Residential Rooftop Details'!$A$30:$A$158,0),COLUMN(Q$1)),IF('Inputs &amp; Summary'!$D$15=Lists!$E$4,INDEX('Commercial Rooftop Details'!$A$30:$V$158,MATCH('Cash Flow'!$A16,'Commercial Rooftop Details'!$A$30:$A$158,0),COLUMN(Q$1)),INDEX('Ground-Mount Details'!$A$30:$V$158,MATCH('Cash Flow'!$A16,'Ground-Mount Details'!$A$30:$A$158,0),COLUMN(Q$1))))</f>
        <v>23.197115384615383</v>
      </c>
      <c r="R16" s="242">
        <f>IF('Inputs &amp; Summary'!$D$15=Lists!$E$3,INDEX('Residential Rooftop Details'!$A$30:$X$158,MATCH('Cash Flow'!$A16,'Residential Rooftop Details'!$A$30:$A$158,0),COLUMN(R$1)),IF('Inputs &amp; Summary'!$D$15=Lists!$E$4,INDEX('Commercial Rooftop Details'!$A$30:$V$158,MATCH('Cash Flow'!$A16,'Commercial Rooftop Details'!$A$30:$A$158,0),COLUMN(R$1)),INDEX('Ground-Mount Details'!$A$30:$V$158,MATCH('Cash Flow'!$A16,'Ground-Mount Details'!$A$30:$A$158,0),COLUMN(R$1))))</f>
        <v>20</v>
      </c>
      <c r="S16" s="243">
        <f>IF('Inputs &amp; Summary'!$D$15=Lists!$E$3,INDEX('Residential Rooftop Details'!$A$30:$X$158,MATCH('Cash Flow'!$A16,'Residential Rooftop Details'!$A$30:$A$158,0),COLUMN(S$1)),IF('Inputs &amp; Summary'!$D$15=Lists!$E$4,INDEX('Commercial Rooftop Details'!$A$30:$V$158,MATCH('Cash Flow'!$A16,'Commercial Rooftop Details'!$A$30:$A$158,0),COLUMN(S$1)),INDEX('Ground-Mount Details'!$A$30:$V$158,MATCH('Cash Flow'!$A16,'Ground-Mount Details'!$A$30:$A$158,0),COLUMN(S$1))))</f>
        <v>43.197115384615387</v>
      </c>
      <c r="T16" s="238">
        <f>IF('Inputs &amp; Summary'!$D$15=Lists!$E$3,INDEX('Residential Rooftop Details'!$A$30:$X$158,MATCH('Cash Flow'!$A16,'Residential Rooftop Details'!$A$30:$A$158,0),COLUMN(T$1)),IF('Inputs &amp; Summary'!$D$15=Lists!$E$4,INDEX('Commercial Rooftop Details'!$A$30:$V$158,MATCH('Cash Flow'!$A16,'Commercial Rooftop Details'!$A$30:$A$158,0),COLUMN(T$1)),INDEX('Ground-Mount Details'!$A$30:$V$158,MATCH('Cash Flow'!$A16,'Ground-Mount Details'!$A$30:$A$158,0),COLUMN(T$1))))</f>
        <v>0</v>
      </c>
      <c r="U16" s="244">
        <f>IF('Inputs &amp; Summary'!$D$15=Lists!$E$3,INDEX('Residential Rooftop Details'!$A$30:$X$158,MATCH('Cash Flow'!$A16,'Residential Rooftop Details'!$A$30:$A$158,0),COLUMN(U$1)),IF('Inputs &amp; Summary'!$D$15=Lists!$E$4,INDEX('Commercial Rooftop Details'!$A$30:$V$158,MATCH('Cash Flow'!$A16,'Commercial Rooftop Details'!$A$30:$A$158,0),COLUMN(U$1)),INDEX('Ground-Mount Details'!$A$30:$V$158,MATCH('Cash Flow'!$A16,'Ground-Mount Details'!$A$30:$A$158,0),COLUMN(U$1))))</f>
        <v>0</v>
      </c>
      <c r="V16" s="245">
        <f t="shared" si="0"/>
        <v>0.63278383186043308</v>
      </c>
      <c r="W16" s="245">
        <f>NPV('Inputs &amp; Summary'!$D$6,Y16:BL16)</f>
        <v>4.5692536076897792</v>
      </c>
      <c r="X16" s="246">
        <f t="shared" si="1"/>
        <v>3.3163815139909457E-5</v>
      </c>
      <c r="Y16" s="248">
        <f>$D16*IF(Y$1&gt;'Inputs &amp; Summary'!$D$5,0,IF(Y$1&gt;VLOOKUP($G16,Lists!$J$17:$K$21,2),IF($M16=Lists!$H$3,IF($K16&lt;1,(($S16/$K16)*((1+'Inputs &amp; Summary'!$D$7)^Y$1)),((INT(Y$1/$K16)-INT((Y$1-1)/$K16))*$S16*((1+'Inputs &amp; Summary'!$D$7)^Y$1))),(_xlfn.WEIBULL.DIST(Y$1,$L16,$K16,FALSE)*$S16*((1+'Inputs &amp; Summary'!$D$7)^Y$1))),IF($M16=Lists!$H$3,IF($K16&lt;1,((($R16*(1-$E16)+$Q16*(1-$F16))/$K16)*((1+'Inputs &amp; Summary'!$D$7)^Y$1)),((INT(Y$1/$K16)-INT((Y$1-1)/$K16))*($R16*(1-$E16)+$Q16*(1-$F16))*((1+'Inputs &amp; Summary'!$D$7)^Y$1))),((_xlfn.WEIBULL.DIST(Y$1,$L16,$K16,FALSE)*($R16*(1-$E16)+$Q16*(1-$F16))*((1+'Inputs &amp; Summary'!$D$7)^Y$1))))))</f>
        <v>0</v>
      </c>
      <c r="Z16" s="248">
        <f>$D16*IF(Z$1&gt;'Inputs &amp; Summary'!$D$5,0,IF(Z$1&gt;VLOOKUP($G16,Lists!$J$17:$K$21,2),IF($M16=Lists!$H$3,IF($K16&lt;1,(($S16/$K16)*((1+'Inputs &amp; Summary'!$D$7)^Z$1)),((INT(Z$1/$K16)-INT((Z$1-1)/$K16))*$S16*((1+'Inputs &amp; Summary'!$D$7)^Z$1))),(_xlfn.WEIBULL.DIST(Z$1,$L16,$K16,FALSE)*$S16*((1+'Inputs &amp; Summary'!$D$7)^Z$1))),IF($M16=Lists!$H$3,IF($K16&lt;1,((($R16*(1-$E16)+$Q16*(1-$F16))/$K16)*((1+'Inputs &amp; Summary'!$D$7)^Z$1)),((INT(Z$1/$K16)-INT((Z$1-1)/$K16))*($R16*(1-$E16)+$Q16*(1-$F16))*((1+'Inputs &amp; Summary'!$D$7)^Z$1))),((_xlfn.WEIBULL.DIST(Z$1,$L16,$K16,FALSE)*($R16*(1-$E16)+$Q16*(1-$F16))*((1+'Inputs &amp; Summary'!$D$7)^Z$1))))))</f>
        <v>0</v>
      </c>
      <c r="AA16" s="248">
        <f>$D16*IF(AA$1&gt;'Inputs &amp; Summary'!$D$5,0,IF(AA$1&gt;VLOOKUP($G16,Lists!$J$17:$K$21,2),IF($M16=Lists!$H$3,IF($K16&lt;1,(($S16/$K16)*((1+'Inputs &amp; Summary'!$D$7)^AA$1)),((INT(AA$1/$K16)-INT((AA$1-1)/$K16))*$S16*((1+'Inputs &amp; Summary'!$D$7)^AA$1))),(_xlfn.WEIBULL.DIST(AA$1,$L16,$K16,FALSE)*$S16*((1+'Inputs &amp; Summary'!$D$7)^AA$1))),IF($M16=Lists!$H$3,IF($K16&lt;1,((($R16*(1-$E16)+$Q16*(1-$F16))/$K16)*((1+'Inputs &amp; Summary'!$D$7)^AA$1)),((INT(AA$1/$K16)-INT((AA$1-1)/$K16))*($R16*(1-$E16)+$Q16*(1-$F16))*((1+'Inputs &amp; Summary'!$D$7)^AA$1))),((_xlfn.WEIBULL.DIST(AA$1,$L16,$K16,FALSE)*($R16*(1-$E16)+$Q16*(1-$F16))*((1+'Inputs &amp; Summary'!$D$7)^AA$1))))))</f>
        <v>0</v>
      </c>
      <c r="AB16" s="248">
        <f>$D16*IF(AB$1&gt;'Inputs &amp; Summary'!$D$5,0,IF(AB$1&gt;VLOOKUP($G16,Lists!$J$17:$K$21,2),IF($M16=Lists!$H$3,IF($K16&lt;1,(($S16/$K16)*((1+'Inputs &amp; Summary'!$D$7)^AB$1)),((INT(AB$1/$K16)-INT((AB$1-1)/$K16))*$S16*((1+'Inputs &amp; Summary'!$D$7)^AB$1))),(_xlfn.WEIBULL.DIST(AB$1,$L16,$K16,FALSE)*$S16*((1+'Inputs &amp; Summary'!$D$7)^AB$1))),IF($M16=Lists!$H$3,IF($K16&lt;1,((($R16*(1-$E16)+$Q16*(1-$F16))/$K16)*((1+'Inputs &amp; Summary'!$D$7)^AB$1)),((INT(AB$1/$K16)-INT((AB$1-1)/$K16))*($R16*(1-$E16)+$Q16*(1-$F16))*((1+'Inputs &amp; Summary'!$D$7)^AB$1))),((_xlfn.WEIBULL.DIST(AB$1,$L16,$K16,FALSE)*($R16*(1-$E16)+$Q16*(1-$F16))*((1+'Inputs &amp; Summary'!$D$7)^AB$1))))))</f>
        <v>0</v>
      </c>
      <c r="AC16" s="248">
        <f>$D16*IF(AC$1&gt;'Inputs &amp; Summary'!$D$5,0,IF(AC$1&gt;VLOOKUP($G16,Lists!$J$17:$K$21,2),IF($M16=Lists!$H$3,IF($K16&lt;1,(($S16/$K16)*((1+'Inputs &amp; Summary'!$D$7)^AC$1)),((INT(AC$1/$K16)-INT((AC$1-1)/$K16))*$S16*((1+'Inputs &amp; Summary'!$D$7)^AC$1))),(_xlfn.WEIBULL.DIST(AC$1,$L16,$K16,FALSE)*$S16*((1+'Inputs &amp; Summary'!$D$7)^AC$1))),IF($M16=Lists!$H$3,IF($K16&lt;1,((($R16*(1-$E16)+$Q16*(1-$F16))/$K16)*((1+'Inputs &amp; Summary'!$D$7)^AC$1)),((INT(AC$1/$K16)-INT((AC$1-1)/$K16))*($R16*(1-$E16)+$Q16*(1-$F16))*((1+'Inputs &amp; Summary'!$D$7)^AC$1))),((_xlfn.WEIBULL.DIST(AC$1,$L16,$K16,FALSE)*($R16*(1-$E16)+$Q16*(1-$F16))*((1+'Inputs &amp; Summary'!$D$7)^AC$1))))))</f>
        <v>0</v>
      </c>
      <c r="AD16" s="248">
        <f>$D16*IF(AD$1&gt;'Inputs &amp; Summary'!$D$5,0,IF(AD$1&gt;VLOOKUP($G16,Lists!$J$17:$K$21,2),IF($M16=Lists!$H$3,IF($K16&lt;1,(($S16/$K16)*((1+'Inputs &amp; Summary'!$D$7)^AD$1)),((INT(AD$1/$K16)-INT((AD$1-1)/$K16))*$S16*((1+'Inputs &amp; Summary'!$D$7)^AD$1))),(_xlfn.WEIBULL.DIST(AD$1,$L16,$K16,FALSE)*$S16*((1+'Inputs &amp; Summary'!$D$7)^AD$1))),IF($M16=Lists!$H$3,IF($K16&lt;1,((($R16*(1-$E16)+$Q16*(1-$F16))/$K16)*((1+'Inputs &amp; Summary'!$D$7)^AD$1)),((INT(AD$1/$K16)-INT((AD$1-1)/$K16))*($R16*(1-$E16)+$Q16*(1-$F16))*((1+'Inputs &amp; Summary'!$D$7)^AD$1))),((_xlfn.WEIBULL.DIST(AD$1,$L16,$K16,FALSE)*($R16*(1-$E16)+$Q16*(1-$F16))*((1+'Inputs &amp; Summary'!$D$7)^AD$1))))))</f>
        <v>0</v>
      </c>
      <c r="AE16" s="248">
        <f>$D16*IF(AE$1&gt;'Inputs &amp; Summary'!$D$5,0,IF(AE$1&gt;VLOOKUP($G16,Lists!$J$17:$K$21,2),IF($M16=Lists!$H$3,IF($K16&lt;1,(($S16/$K16)*((1+'Inputs &amp; Summary'!$D$7)^AE$1)),((INT(AE$1/$K16)-INT((AE$1-1)/$K16))*$S16*((1+'Inputs &amp; Summary'!$D$7)^AE$1))),(_xlfn.WEIBULL.DIST(AE$1,$L16,$K16,FALSE)*$S16*((1+'Inputs &amp; Summary'!$D$7)^AE$1))),IF($M16=Lists!$H$3,IF($K16&lt;1,((($R16*(1-$E16)+$Q16*(1-$F16))/$K16)*((1+'Inputs &amp; Summary'!$D$7)^AE$1)),((INT(AE$1/$K16)-INT((AE$1-1)/$K16))*($R16*(1-$E16)+$Q16*(1-$F16))*((1+'Inputs &amp; Summary'!$D$7)^AE$1))),((_xlfn.WEIBULL.DIST(AE$1,$L16,$K16,FALSE)*($R16*(1-$E16)+$Q16*(1-$F16))*((1+'Inputs &amp; Summary'!$D$7)^AE$1))))))</f>
        <v>0</v>
      </c>
      <c r="AF16" s="248">
        <f>$D16*IF(AF$1&gt;'Inputs &amp; Summary'!$D$5,0,IF(AF$1&gt;VLOOKUP($G16,Lists!$J$17:$K$21,2),IF($M16=Lists!$H$3,IF($K16&lt;1,(($S16/$K16)*((1+'Inputs &amp; Summary'!$D$7)^AF$1)),((INT(AF$1/$K16)-INT((AF$1-1)/$K16))*$S16*((1+'Inputs &amp; Summary'!$D$7)^AF$1))),(_xlfn.WEIBULL.DIST(AF$1,$L16,$K16,FALSE)*$S16*((1+'Inputs &amp; Summary'!$D$7)^AF$1))),IF($M16=Lists!$H$3,IF($K16&lt;1,((($R16*(1-$E16)+$Q16*(1-$F16))/$K16)*((1+'Inputs &amp; Summary'!$D$7)^AF$1)),((INT(AF$1/$K16)-INT((AF$1-1)/$K16))*($R16*(1-$E16)+$Q16*(1-$F16))*((1+'Inputs &amp; Summary'!$D$7)^AF$1))),((_xlfn.WEIBULL.DIST(AF$1,$L16,$K16,FALSE)*($R16*(1-$E16)+$Q16*(1-$F16))*((1+'Inputs &amp; Summary'!$D$7)^AF$1))))))</f>
        <v>0</v>
      </c>
      <c r="AG16" s="248">
        <f>$D16*IF(AG$1&gt;'Inputs &amp; Summary'!$D$5,0,IF(AG$1&gt;VLOOKUP($G16,Lists!$J$17:$K$21,2),IF($M16=Lists!$H$3,IF($K16&lt;1,(($S16/$K16)*((1+'Inputs &amp; Summary'!$D$7)^AG$1)),((INT(AG$1/$K16)-INT((AG$1-1)/$K16))*$S16*((1+'Inputs &amp; Summary'!$D$7)^AG$1))),(_xlfn.WEIBULL.DIST(AG$1,$L16,$K16,FALSE)*$S16*((1+'Inputs &amp; Summary'!$D$7)^AG$1))),IF($M16=Lists!$H$3,IF($K16&lt;1,((($R16*(1-$E16)+$Q16*(1-$F16))/$K16)*((1+'Inputs &amp; Summary'!$D$7)^AG$1)),((INT(AG$1/$K16)-INT((AG$1-1)/$K16))*($R16*(1-$E16)+$Q16*(1-$F16))*((1+'Inputs &amp; Summary'!$D$7)^AG$1))),((_xlfn.WEIBULL.DIST(AG$1,$L16,$K16,FALSE)*($R16*(1-$E16)+$Q16*(1-$F16))*((1+'Inputs &amp; Summary'!$D$7)^AG$1))))))</f>
        <v>0</v>
      </c>
      <c r="AH16" s="248">
        <f>$D16*IF(AH$1&gt;'Inputs &amp; Summary'!$D$5,0,IF(AH$1&gt;VLOOKUP($G16,Lists!$J$17:$K$21,2),IF($M16=Lists!$H$3,IF($K16&lt;1,(($S16/$K16)*((1+'Inputs &amp; Summary'!$D$7)^AH$1)),((INT(AH$1/$K16)-INT((AH$1-1)/$K16))*$S16*((1+'Inputs &amp; Summary'!$D$7)^AH$1))),(_xlfn.WEIBULL.DIST(AH$1,$L16,$K16,FALSE)*$S16*((1+'Inputs &amp; Summary'!$D$7)^AH$1))),IF($M16=Lists!$H$3,IF($K16&lt;1,((($R16*(1-$E16)+$Q16*(1-$F16))/$K16)*((1+'Inputs &amp; Summary'!$D$7)^AH$1)),((INT(AH$1/$K16)-INT((AH$1-1)/$K16))*($R16*(1-$E16)+$Q16*(1-$F16))*((1+'Inputs &amp; Summary'!$D$7)^AH$1))),((_xlfn.WEIBULL.DIST(AH$1,$L16,$K16,FALSE)*($R16*(1-$E16)+$Q16*(1-$F16))*((1+'Inputs &amp; Summary'!$D$7)^AH$1))))))</f>
        <v>0</v>
      </c>
      <c r="AI16" s="248">
        <f>$D16*IF(AI$1&gt;'Inputs &amp; Summary'!$D$5,0,IF(AI$1&gt;VLOOKUP($G16,Lists!$J$17:$K$21,2),IF($M16=Lists!$H$3,IF($K16&lt;1,(($S16/$K16)*((1+'Inputs &amp; Summary'!$D$7)^AI$1)),((INT(AI$1/$K16)-INT((AI$1-1)/$K16))*$S16*((1+'Inputs &amp; Summary'!$D$7)^AI$1))),(_xlfn.WEIBULL.DIST(AI$1,$L16,$K16,FALSE)*$S16*((1+'Inputs &amp; Summary'!$D$7)^AI$1))),IF($M16=Lists!$H$3,IF($K16&lt;1,((($R16*(1-$E16)+$Q16*(1-$F16))/$K16)*((1+'Inputs &amp; Summary'!$D$7)^AI$1)),((INT(AI$1/$K16)-INT((AI$1-1)/$K16))*($R16*(1-$E16)+$Q16*(1-$F16))*((1+'Inputs &amp; Summary'!$D$7)^AI$1))),((_xlfn.WEIBULL.DIST(AI$1,$L16,$K16,FALSE)*($R16*(1-$E16)+$Q16*(1-$F16))*((1+'Inputs &amp; Summary'!$D$7)^AI$1))))))</f>
        <v>1.3836525734062084</v>
      </c>
      <c r="AJ16" s="248">
        <f>$D16*IF(AJ$1&gt;'Inputs &amp; Summary'!$D$5,0,IF(AJ$1&gt;VLOOKUP($G16,Lists!$J$17:$K$21,2),IF($M16=Lists!$H$3,IF($K16&lt;1,(($S16/$K16)*((1+'Inputs &amp; Summary'!$D$7)^AJ$1)),((INT(AJ$1/$K16)-INT((AJ$1-1)/$K16))*$S16*((1+'Inputs &amp; Summary'!$D$7)^AJ$1))),(_xlfn.WEIBULL.DIST(AJ$1,$L16,$K16,FALSE)*$S16*((1+'Inputs &amp; Summary'!$D$7)^AJ$1))),IF($M16=Lists!$H$3,IF($K16&lt;1,((($R16*(1-$E16)+$Q16*(1-$F16))/$K16)*((1+'Inputs &amp; Summary'!$D$7)^AJ$1)),((INT(AJ$1/$K16)-INT((AJ$1-1)/$K16))*($R16*(1-$E16)+$Q16*(1-$F16))*((1+'Inputs &amp; Summary'!$D$7)^AJ$1))),((_xlfn.WEIBULL.DIST(AJ$1,$L16,$K16,FALSE)*($R16*(1-$E16)+$Q16*(1-$F16))*((1+'Inputs &amp; Summary'!$D$7)^AJ$1))))))</f>
        <v>1.3559867555843121</v>
      </c>
      <c r="AK16" s="248">
        <f>$D16*IF(AK$1&gt;'Inputs &amp; Summary'!$D$5,0,IF(AK$1&gt;VLOOKUP($G16,Lists!$J$17:$K$21,2),IF($M16=Lists!$H$3,IF($K16&lt;1,(($S16/$K16)*((1+'Inputs &amp; Summary'!$D$7)^AK$1)),((INT(AK$1/$K16)-INT((AK$1-1)/$K16))*$S16*((1+'Inputs &amp; Summary'!$D$7)^AK$1))),(_xlfn.WEIBULL.DIST(AK$1,$L16,$K16,FALSE)*$S16*((1+'Inputs &amp; Summary'!$D$7)^AK$1))),IF($M16=Lists!$H$3,IF($K16&lt;1,((($R16*(1-$E16)+$Q16*(1-$F16))/$K16)*((1+'Inputs &amp; Summary'!$D$7)^AK$1)),((INT(AK$1/$K16)-INT((AK$1-1)/$K16))*($R16*(1-$E16)+$Q16*(1-$F16))*((1+'Inputs &amp; Summary'!$D$7)^AK$1))),((_xlfn.WEIBULL.DIST(AK$1,$L16,$K16,FALSE)*($R16*(1-$E16)+$Q16*(1-$F16))*((1+'Inputs &amp; Summary'!$D$7)^AK$1))))))</f>
        <v>1.3288741094837462</v>
      </c>
      <c r="AL16" s="248">
        <f>$D16*IF(AL$1&gt;'Inputs &amp; Summary'!$D$5,0,IF(AL$1&gt;VLOOKUP($G16,Lists!$J$17:$K$21,2),IF($M16=Lists!$H$3,IF($K16&lt;1,(($S16/$K16)*((1+'Inputs &amp; Summary'!$D$7)^AL$1)),((INT(AL$1/$K16)-INT((AL$1-1)/$K16))*$S16*((1+'Inputs &amp; Summary'!$D$7)^AL$1))),(_xlfn.WEIBULL.DIST(AL$1,$L16,$K16,FALSE)*$S16*((1+'Inputs &amp; Summary'!$D$7)^AL$1))),IF($M16=Lists!$H$3,IF($K16&lt;1,((($R16*(1-$E16)+$Q16*(1-$F16))/$K16)*((1+'Inputs &amp; Summary'!$D$7)^AL$1)),((INT(AL$1/$K16)-INT((AL$1-1)/$K16))*($R16*(1-$E16)+$Q16*(1-$F16))*((1+'Inputs &amp; Summary'!$D$7)^AL$1))),((_xlfn.WEIBULL.DIST(AL$1,$L16,$K16,FALSE)*($R16*(1-$E16)+$Q16*(1-$F16))*((1+'Inputs &amp; Summary'!$D$7)^AL$1))))))</f>
        <v>1.3023035745620302</v>
      </c>
      <c r="AM16" s="248">
        <f>$D16*IF(AM$1&gt;'Inputs &amp; Summary'!$D$5,0,IF(AM$1&gt;VLOOKUP($G16,Lists!$J$17:$K$21,2),IF($M16=Lists!$H$3,IF($K16&lt;1,(($S16/$K16)*((1+'Inputs &amp; Summary'!$D$7)^AM$1)),((INT(AM$1/$K16)-INT((AM$1-1)/$K16))*$S16*((1+'Inputs &amp; Summary'!$D$7)^AM$1))),(_xlfn.WEIBULL.DIST(AM$1,$L16,$K16,FALSE)*$S16*((1+'Inputs &amp; Summary'!$D$7)^AM$1))),IF($M16=Lists!$H$3,IF($K16&lt;1,((($R16*(1-$E16)+$Q16*(1-$F16))/$K16)*((1+'Inputs &amp; Summary'!$D$7)^AM$1)),((INT(AM$1/$K16)-INT((AM$1-1)/$K16))*($R16*(1-$E16)+$Q16*(1-$F16))*((1+'Inputs &amp; Summary'!$D$7)^AM$1))),((_xlfn.WEIBULL.DIST(AM$1,$L16,$K16,FALSE)*($R16*(1-$E16)+$Q16*(1-$F16))*((1+'Inputs &amp; Summary'!$D$7)^AM$1))))))</f>
        <v>1.2762643114297088</v>
      </c>
      <c r="AN16" s="248">
        <f>$D16*IF(AN$1&gt;'Inputs &amp; Summary'!$D$5,0,IF(AN$1&gt;VLOOKUP($G16,Lists!$J$17:$K$21,2),IF($M16=Lists!$H$3,IF($K16&lt;1,(($S16/$K16)*((1+'Inputs &amp; Summary'!$D$7)^AN$1)),((INT(AN$1/$K16)-INT((AN$1-1)/$K16))*$S16*((1+'Inputs &amp; Summary'!$D$7)^AN$1))),(_xlfn.WEIBULL.DIST(AN$1,$L16,$K16,FALSE)*$S16*((1+'Inputs &amp; Summary'!$D$7)^AN$1))),IF($M16=Lists!$H$3,IF($K16&lt;1,((($R16*(1-$E16)+$Q16*(1-$F16))/$K16)*((1+'Inputs &amp; Summary'!$D$7)^AN$1)),((INT(AN$1/$K16)-INT((AN$1-1)/$K16))*($R16*(1-$E16)+$Q16*(1-$F16))*((1+'Inputs &amp; Summary'!$D$7)^AN$1))),((_xlfn.WEIBULL.DIST(AN$1,$L16,$K16,FALSE)*($R16*(1-$E16)+$Q16*(1-$F16))*((1+'Inputs &amp; Summary'!$D$7)^AN$1))))))</f>
        <v>1.2507456974284497</v>
      </c>
      <c r="AO16" s="248">
        <f>$D16*IF(AO$1&gt;'Inputs &amp; Summary'!$D$5,0,IF(AO$1&gt;VLOOKUP($G16,Lists!$J$17:$K$21,2),IF($M16=Lists!$H$3,IF($K16&lt;1,(($S16/$K16)*((1+'Inputs &amp; Summary'!$D$7)^AO$1)),((INT(AO$1/$K16)-INT((AO$1-1)/$K16))*$S16*((1+'Inputs &amp; Summary'!$D$7)^AO$1))),(_xlfn.WEIBULL.DIST(AO$1,$L16,$K16,FALSE)*$S16*((1+'Inputs &amp; Summary'!$D$7)^AO$1))),IF($M16=Lists!$H$3,IF($K16&lt;1,((($R16*(1-$E16)+$Q16*(1-$F16))/$K16)*((1+'Inputs &amp; Summary'!$D$7)^AO$1)),((INT(AO$1/$K16)-INT((AO$1-1)/$K16))*($R16*(1-$E16)+$Q16*(1-$F16))*((1+'Inputs &amp; Summary'!$D$7)^AO$1))),((_xlfn.WEIBULL.DIST(AO$1,$L16,$K16,FALSE)*($R16*(1-$E16)+$Q16*(1-$F16))*((1+'Inputs &amp; Summary'!$D$7)^AO$1))))))</f>
        <v>1.2257373222975505</v>
      </c>
      <c r="AP16" s="248">
        <f>$D16*IF(AP$1&gt;'Inputs &amp; Summary'!$D$5,0,IF(AP$1&gt;VLOOKUP($G16,Lists!$J$17:$K$21,2),IF($M16=Lists!$H$3,IF($K16&lt;1,(($S16/$K16)*((1+'Inputs &amp; Summary'!$D$7)^AP$1)),((INT(AP$1/$K16)-INT((AP$1-1)/$K16))*$S16*((1+'Inputs &amp; Summary'!$D$7)^AP$1))),(_xlfn.WEIBULL.DIST(AP$1,$L16,$K16,FALSE)*$S16*((1+'Inputs &amp; Summary'!$D$7)^AP$1))),IF($M16=Lists!$H$3,IF($K16&lt;1,((($R16*(1-$E16)+$Q16*(1-$F16))/$K16)*((1+'Inputs &amp; Summary'!$D$7)^AP$1)),((INT(AP$1/$K16)-INT((AP$1-1)/$K16))*($R16*(1-$E16)+$Q16*(1-$F16))*((1+'Inputs &amp; Summary'!$D$7)^AP$1))),((_xlfn.WEIBULL.DIST(AP$1,$L16,$K16,FALSE)*($R16*(1-$E16)+$Q16*(1-$F16))*((1+'Inputs &amp; Summary'!$D$7)^AP$1))))))</f>
        <v>1.2012289839271009</v>
      </c>
      <c r="AQ16" s="248">
        <f>$D16*IF(AQ$1&gt;'Inputs &amp; Summary'!$D$5,0,IF(AQ$1&gt;VLOOKUP($G16,Lists!$J$17:$K$21,2),IF($M16=Lists!$H$3,IF($K16&lt;1,(($S16/$K16)*((1+'Inputs &amp; Summary'!$D$7)^AQ$1)),((INT(AQ$1/$K16)-INT((AQ$1-1)/$K16))*$S16*((1+'Inputs &amp; Summary'!$D$7)^AQ$1))),(_xlfn.WEIBULL.DIST(AQ$1,$L16,$K16,FALSE)*$S16*((1+'Inputs &amp; Summary'!$D$7)^AQ$1))),IF($M16=Lists!$H$3,IF($K16&lt;1,((($R16*(1-$E16)+$Q16*(1-$F16))/$K16)*((1+'Inputs &amp; Summary'!$D$7)^AQ$1)),((INT(AQ$1/$K16)-INT((AQ$1-1)/$K16))*($R16*(1-$E16)+$Q16*(1-$F16))*((1+'Inputs &amp; Summary'!$D$7)^AQ$1))),((_xlfn.WEIBULL.DIST(AQ$1,$L16,$K16,FALSE)*($R16*(1-$E16)+$Q16*(1-$F16))*((1+'Inputs &amp; Summary'!$D$7)^AQ$1))))))</f>
        <v>1.1772106841960508</v>
      </c>
      <c r="AR16" s="248">
        <f>$D16*IF(AR$1&gt;'Inputs &amp; Summary'!$D$5,0,IF(AR$1&gt;VLOOKUP($G16,Lists!$J$17:$K$21,2),IF($M16=Lists!$H$3,IF($K16&lt;1,(($S16/$K16)*((1+'Inputs &amp; Summary'!$D$7)^AR$1)),((INT(AR$1/$K16)-INT((AR$1-1)/$K16))*$S16*((1+'Inputs &amp; Summary'!$D$7)^AR$1))),(_xlfn.WEIBULL.DIST(AR$1,$L16,$K16,FALSE)*$S16*((1+'Inputs &amp; Summary'!$D$7)^AR$1))),IF($M16=Lists!$H$3,IF($K16&lt;1,((($R16*(1-$E16)+$Q16*(1-$F16))/$K16)*((1+'Inputs &amp; Summary'!$D$7)^AR$1)),((INT(AR$1/$K16)-INT((AR$1-1)/$K16))*($R16*(1-$E16)+$Q16*(1-$F16))*((1+'Inputs &amp; Summary'!$D$7)^AR$1))),((_xlfn.WEIBULL.DIST(AR$1,$L16,$K16,FALSE)*($R16*(1-$E16)+$Q16*(1-$F16))*((1+'Inputs &amp; Summary'!$D$7)^AR$1))))))</f>
        <v>1.1536726248935032</v>
      </c>
      <c r="AS16" s="248">
        <f>$D16*IF(AS$1&gt;'Inputs &amp; Summary'!$D$5,0,IF(AS$1&gt;VLOOKUP($G16,Lists!$J$17:$K$21,2),IF($M16=Lists!$H$3,IF($K16&lt;1,(($S16/$K16)*((1+'Inputs &amp; Summary'!$D$7)^AS$1)),((INT(AS$1/$K16)-INT((AS$1-1)/$K16))*$S16*((1+'Inputs &amp; Summary'!$D$7)^AS$1))),(_xlfn.WEIBULL.DIST(AS$1,$L16,$K16,FALSE)*$S16*((1+'Inputs &amp; Summary'!$D$7)^AS$1))),IF($M16=Lists!$H$3,IF($K16&lt;1,((($R16*(1-$E16)+$Q16*(1-$F16))/$K16)*((1+'Inputs &amp; Summary'!$D$7)^AS$1)),((INT(AS$1/$K16)-INT((AS$1-1)/$K16))*($R16*(1-$E16)+$Q16*(1-$F16))*((1+'Inputs &amp; Summary'!$D$7)^AS$1))),((_xlfn.WEIBULL.DIST(AS$1,$L16,$K16,FALSE)*($R16*(1-$E16)+$Q16*(1-$F16))*((1+'Inputs &amp; Summary'!$D$7)^AS$1))))))</f>
        <v>0</v>
      </c>
      <c r="AT16" s="248">
        <f>$D16*IF(AT$1&gt;'Inputs &amp; Summary'!$D$5,0,IF(AT$1&gt;VLOOKUP($G16,Lists!$J$17:$K$21,2),IF($M16=Lists!$H$3,IF($K16&lt;1,(($S16/$K16)*((1+'Inputs &amp; Summary'!$D$7)^AT$1)),((INT(AT$1/$K16)-INT((AT$1-1)/$K16))*$S16*((1+'Inputs &amp; Summary'!$D$7)^AT$1))),(_xlfn.WEIBULL.DIST(AT$1,$L16,$K16,FALSE)*$S16*((1+'Inputs &amp; Summary'!$D$7)^AT$1))),IF($M16=Lists!$H$3,IF($K16&lt;1,((($R16*(1-$E16)+$Q16*(1-$F16))/$K16)*((1+'Inputs &amp; Summary'!$D$7)^AT$1)),((INT(AT$1/$K16)-INT((AT$1-1)/$K16))*($R16*(1-$E16)+$Q16*(1-$F16))*((1+'Inputs &amp; Summary'!$D$7)^AT$1))),((_xlfn.WEIBULL.DIST(AT$1,$L16,$K16,FALSE)*($R16*(1-$E16)+$Q16*(1-$F16))*((1+'Inputs &amp; Summary'!$D$7)^AT$1))))))</f>
        <v>0</v>
      </c>
      <c r="AU16" s="248">
        <f>$D16*IF(AU$1&gt;'Inputs &amp; Summary'!$D$5,0,IF(AU$1&gt;VLOOKUP($G16,Lists!$J$17:$K$21,2),IF($M16=Lists!$H$3,IF($K16&lt;1,(($S16/$K16)*((1+'Inputs &amp; Summary'!$D$7)^AU$1)),((INT(AU$1/$K16)-INT((AU$1-1)/$K16))*$S16*((1+'Inputs &amp; Summary'!$D$7)^AU$1))),(_xlfn.WEIBULL.DIST(AU$1,$L16,$K16,FALSE)*$S16*((1+'Inputs &amp; Summary'!$D$7)^AU$1))),IF($M16=Lists!$H$3,IF($K16&lt;1,((($R16*(1-$E16)+$Q16*(1-$F16))/$K16)*((1+'Inputs &amp; Summary'!$D$7)^AU$1)),((INT(AU$1/$K16)-INT((AU$1-1)/$K16))*($R16*(1-$E16)+$Q16*(1-$F16))*((1+'Inputs &amp; Summary'!$D$7)^AU$1))),((_xlfn.WEIBULL.DIST(AU$1,$L16,$K16,FALSE)*($R16*(1-$E16)+$Q16*(1-$F16))*((1+'Inputs &amp; Summary'!$D$7)^AU$1))))))</f>
        <v>0</v>
      </c>
      <c r="AV16" s="248">
        <f>$D16*IF(AV$1&gt;'Inputs &amp; Summary'!$D$5,0,IF(AV$1&gt;VLOOKUP($G16,Lists!$J$17:$K$21,2),IF($M16=Lists!$H$3,IF($K16&lt;1,(($S16/$K16)*((1+'Inputs &amp; Summary'!$D$7)^AV$1)),((INT(AV$1/$K16)-INT((AV$1-1)/$K16))*$S16*((1+'Inputs &amp; Summary'!$D$7)^AV$1))),(_xlfn.WEIBULL.DIST(AV$1,$L16,$K16,FALSE)*$S16*((1+'Inputs &amp; Summary'!$D$7)^AV$1))),IF($M16=Lists!$H$3,IF($K16&lt;1,((($R16*(1-$E16)+$Q16*(1-$F16))/$K16)*((1+'Inputs &amp; Summary'!$D$7)^AV$1)),((INT(AV$1/$K16)-INT((AV$1-1)/$K16))*($R16*(1-$E16)+$Q16*(1-$F16))*((1+'Inputs &amp; Summary'!$D$7)^AV$1))),((_xlfn.WEIBULL.DIST(AV$1,$L16,$K16,FALSE)*($R16*(1-$E16)+$Q16*(1-$F16))*((1+'Inputs &amp; Summary'!$D$7)^AV$1))))))</f>
        <v>0</v>
      </c>
      <c r="AW16" s="248">
        <f>$D16*IF(AW$1&gt;'Inputs &amp; Summary'!$D$5,0,IF(AW$1&gt;VLOOKUP($G16,Lists!$J$17:$K$21,2),IF($M16=Lists!$H$3,IF($K16&lt;1,(($S16/$K16)*((1+'Inputs &amp; Summary'!$D$7)^AW$1)),((INT(AW$1/$K16)-INT((AW$1-1)/$K16))*$S16*((1+'Inputs &amp; Summary'!$D$7)^AW$1))),(_xlfn.WEIBULL.DIST(AW$1,$L16,$K16,FALSE)*$S16*((1+'Inputs &amp; Summary'!$D$7)^AW$1))),IF($M16=Lists!$H$3,IF($K16&lt;1,((($R16*(1-$E16)+$Q16*(1-$F16))/$K16)*((1+'Inputs &amp; Summary'!$D$7)^AW$1)),((INT(AW$1/$K16)-INT((AW$1-1)/$K16))*($R16*(1-$E16)+$Q16*(1-$F16))*((1+'Inputs &amp; Summary'!$D$7)^AW$1))),((_xlfn.WEIBULL.DIST(AW$1,$L16,$K16,FALSE)*($R16*(1-$E16)+$Q16*(1-$F16))*((1+'Inputs &amp; Summary'!$D$7)^AW$1))))))</f>
        <v>0</v>
      </c>
      <c r="AX16" s="248">
        <f>$D16*IF(AX$1&gt;'Inputs &amp; Summary'!$D$5,0,IF(AX$1&gt;VLOOKUP($G16,Lists!$J$17:$K$21,2),IF($M16=Lists!$H$3,IF($K16&lt;1,(($S16/$K16)*((1+'Inputs &amp; Summary'!$D$7)^AX$1)),((INT(AX$1/$K16)-INT((AX$1-1)/$K16))*$S16*((1+'Inputs &amp; Summary'!$D$7)^AX$1))),(_xlfn.WEIBULL.DIST(AX$1,$L16,$K16,FALSE)*$S16*((1+'Inputs &amp; Summary'!$D$7)^AX$1))),IF($M16=Lists!$H$3,IF($K16&lt;1,((($R16*(1-$E16)+$Q16*(1-$F16))/$K16)*((1+'Inputs &amp; Summary'!$D$7)^AX$1)),((INT(AX$1/$K16)-INT((AX$1-1)/$K16))*($R16*(1-$E16)+$Q16*(1-$F16))*((1+'Inputs &amp; Summary'!$D$7)^AX$1))),((_xlfn.WEIBULL.DIST(AX$1,$L16,$K16,FALSE)*($R16*(1-$E16)+$Q16*(1-$F16))*((1+'Inputs &amp; Summary'!$D$7)^AX$1))))))</f>
        <v>0</v>
      </c>
      <c r="AY16" s="248">
        <f>$D16*IF(AY$1&gt;'Inputs &amp; Summary'!$D$5,0,IF(AY$1&gt;VLOOKUP($G16,Lists!$J$17:$K$21,2),IF($M16=Lists!$H$3,IF($K16&lt;1,(($S16/$K16)*((1+'Inputs &amp; Summary'!$D$7)^AY$1)),((INT(AY$1/$K16)-INT((AY$1-1)/$K16))*$S16*((1+'Inputs &amp; Summary'!$D$7)^AY$1))),(_xlfn.WEIBULL.DIST(AY$1,$L16,$K16,FALSE)*$S16*((1+'Inputs &amp; Summary'!$D$7)^AY$1))),IF($M16=Lists!$H$3,IF($K16&lt;1,((($R16*(1-$E16)+$Q16*(1-$F16))/$K16)*((1+'Inputs &amp; Summary'!$D$7)^AY$1)),((INT(AY$1/$K16)-INT((AY$1-1)/$K16))*($R16*(1-$E16)+$Q16*(1-$F16))*((1+'Inputs &amp; Summary'!$D$7)^AY$1))),((_xlfn.WEIBULL.DIST(AY$1,$L16,$K16,FALSE)*($R16*(1-$E16)+$Q16*(1-$F16))*((1+'Inputs &amp; Summary'!$D$7)^AY$1))))))</f>
        <v>0</v>
      </c>
      <c r="AZ16" s="248">
        <f>$D16*IF(AZ$1&gt;'Inputs &amp; Summary'!$D$5,0,IF(AZ$1&gt;VLOOKUP($G16,Lists!$J$17:$K$21,2),IF($M16=Lists!$H$3,IF($K16&lt;1,(($S16/$K16)*((1+'Inputs &amp; Summary'!$D$7)^AZ$1)),((INT(AZ$1/$K16)-INT((AZ$1-1)/$K16))*$S16*((1+'Inputs &amp; Summary'!$D$7)^AZ$1))),(_xlfn.WEIBULL.DIST(AZ$1,$L16,$K16,FALSE)*$S16*((1+'Inputs &amp; Summary'!$D$7)^AZ$1))),IF($M16=Lists!$H$3,IF($K16&lt;1,((($R16*(1-$E16)+$Q16*(1-$F16))/$K16)*((1+'Inputs &amp; Summary'!$D$7)^AZ$1)),((INT(AZ$1/$K16)-INT((AZ$1-1)/$K16))*($R16*(1-$E16)+$Q16*(1-$F16))*((1+'Inputs &amp; Summary'!$D$7)^AZ$1))),((_xlfn.WEIBULL.DIST(AZ$1,$L16,$K16,FALSE)*($R16*(1-$E16)+$Q16*(1-$F16))*((1+'Inputs &amp; Summary'!$D$7)^AZ$1))))))</f>
        <v>0</v>
      </c>
      <c r="BA16" s="248">
        <f>$D16*IF(BA$1&gt;'Inputs &amp; Summary'!$D$5,0,IF(BA$1&gt;VLOOKUP($G16,Lists!$J$17:$K$21,2),IF($M16=Lists!$H$3,IF($K16&lt;1,(($S16/$K16)*((1+'Inputs &amp; Summary'!$D$7)^BA$1)),((INT(BA$1/$K16)-INT((BA$1-1)/$K16))*$S16*((1+'Inputs &amp; Summary'!$D$7)^BA$1))),(_xlfn.WEIBULL.DIST(BA$1,$L16,$K16,FALSE)*$S16*((1+'Inputs &amp; Summary'!$D$7)^BA$1))),IF($M16=Lists!$H$3,IF($K16&lt;1,((($R16*(1-$E16)+$Q16*(1-$F16))/$K16)*((1+'Inputs &amp; Summary'!$D$7)^BA$1)),((INT(BA$1/$K16)-INT((BA$1-1)/$K16))*($R16*(1-$E16)+$Q16*(1-$F16))*((1+'Inputs &amp; Summary'!$D$7)^BA$1))),((_xlfn.WEIBULL.DIST(BA$1,$L16,$K16,FALSE)*($R16*(1-$E16)+$Q16*(1-$F16))*((1+'Inputs &amp; Summary'!$D$7)^BA$1))))))</f>
        <v>0</v>
      </c>
      <c r="BB16" s="248">
        <f>$D16*IF(BB$1&gt;'Inputs &amp; Summary'!$D$5,0,IF(BB$1&gt;VLOOKUP($G16,Lists!$J$17:$K$21,2),IF($M16=Lists!$H$3,IF($K16&lt;1,(($S16/$K16)*((1+'Inputs &amp; Summary'!$D$7)^BB$1)),((INT(BB$1/$K16)-INT((BB$1-1)/$K16))*$S16*((1+'Inputs &amp; Summary'!$D$7)^BB$1))),(_xlfn.WEIBULL.DIST(BB$1,$L16,$K16,FALSE)*$S16*((1+'Inputs &amp; Summary'!$D$7)^BB$1))),IF($M16=Lists!$H$3,IF($K16&lt;1,((($R16*(1-$E16)+$Q16*(1-$F16))/$K16)*((1+'Inputs &amp; Summary'!$D$7)^BB$1)),((INT(BB$1/$K16)-INT((BB$1-1)/$K16))*($R16*(1-$E16)+$Q16*(1-$F16))*((1+'Inputs &amp; Summary'!$D$7)^BB$1))),((_xlfn.WEIBULL.DIST(BB$1,$L16,$K16,FALSE)*($R16*(1-$E16)+$Q16*(1-$F16))*((1+'Inputs &amp; Summary'!$D$7)^BB$1))))))</f>
        <v>0</v>
      </c>
      <c r="BC16" s="248">
        <f>$D16*IF(BC$1&gt;'Inputs &amp; Summary'!$D$5,0,IF(BC$1&gt;VLOOKUP($G16,Lists!$J$17:$K$21,2),IF($M16=Lists!$H$3,IF($K16&lt;1,(($S16/$K16)*((1+'Inputs &amp; Summary'!$D$7)^BC$1)),((INT(BC$1/$K16)-INT((BC$1-1)/$K16))*$S16*((1+'Inputs &amp; Summary'!$D$7)^BC$1))),(_xlfn.WEIBULL.DIST(BC$1,$L16,$K16,FALSE)*$S16*((1+'Inputs &amp; Summary'!$D$7)^BC$1))),IF($M16=Lists!$H$3,IF($K16&lt;1,((($R16*(1-$E16)+$Q16*(1-$F16))/$K16)*((1+'Inputs &amp; Summary'!$D$7)^BC$1)),((INT(BC$1/$K16)-INT((BC$1-1)/$K16))*($R16*(1-$E16)+$Q16*(1-$F16))*((1+'Inputs &amp; Summary'!$D$7)^BC$1))),((_xlfn.WEIBULL.DIST(BC$1,$L16,$K16,FALSE)*($R16*(1-$E16)+$Q16*(1-$F16))*((1+'Inputs &amp; Summary'!$D$7)^BC$1))))))</f>
        <v>0</v>
      </c>
      <c r="BD16" s="248">
        <f>$D16*IF(BD$1&gt;'Inputs &amp; Summary'!$D$5,0,IF(BD$1&gt;VLOOKUP($G16,Lists!$J$17:$K$21,2),IF($M16=Lists!$H$3,IF($K16&lt;1,(($S16/$K16)*((1+'Inputs &amp; Summary'!$D$7)^BD$1)),((INT(BD$1/$K16)-INT((BD$1-1)/$K16))*$S16*((1+'Inputs &amp; Summary'!$D$7)^BD$1))),(_xlfn.WEIBULL.DIST(BD$1,$L16,$K16,FALSE)*$S16*((1+'Inputs &amp; Summary'!$D$7)^BD$1))),IF($M16=Lists!$H$3,IF($K16&lt;1,((($R16*(1-$E16)+$Q16*(1-$F16))/$K16)*((1+'Inputs &amp; Summary'!$D$7)^BD$1)),((INT(BD$1/$K16)-INT((BD$1-1)/$K16))*($R16*(1-$E16)+$Q16*(1-$F16))*((1+'Inputs &amp; Summary'!$D$7)^BD$1))),((_xlfn.WEIBULL.DIST(BD$1,$L16,$K16,FALSE)*($R16*(1-$E16)+$Q16*(1-$F16))*((1+'Inputs &amp; Summary'!$D$7)^BD$1))))))</f>
        <v>0</v>
      </c>
      <c r="BE16" s="248">
        <f>$D16*IF(BE$1&gt;'Inputs &amp; Summary'!$D$5,0,IF(BE$1&gt;VLOOKUP($G16,Lists!$J$17:$K$21,2),IF($M16=Lists!$H$3,IF($K16&lt;1,(($S16/$K16)*((1+'Inputs &amp; Summary'!$D$7)^BE$1)),((INT(BE$1/$K16)-INT((BE$1-1)/$K16))*$S16*((1+'Inputs &amp; Summary'!$D$7)^BE$1))),(_xlfn.WEIBULL.DIST(BE$1,$L16,$K16,FALSE)*$S16*((1+'Inputs &amp; Summary'!$D$7)^BE$1))),IF($M16=Lists!$H$3,IF($K16&lt;1,((($R16*(1-$E16)+$Q16*(1-$F16))/$K16)*((1+'Inputs &amp; Summary'!$D$7)^BE$1)),((INT(BE$1/$K16)-INT((BE$1-1)/$K16))*($R16*(1-$E16)+$Q16*(1-$F16))*((1+'Inputs &amp; Summary'!$D$7)^BE$1))),((_xlfn.WEIBULL.DIST(BE$1,$L16,$K16,FALSE)*($R16*(1-$E16)+$Q16*(1-$F16))*((1+'Inputs &amp; Summary'!$D$7)^BE$1))))))</f>
        <v>0</v>
      </c>
      <c r="BF16" s="248">
        <f>$D16*IF(BF$1&gt;'Inputs &amp; Summary'!$D$5,0,IF(BF$1&gt;VLOOKUP($G16,Lists!$J$17:$K$21,2),IF($M16=Lists!$H$3,IF($K16&lt;1,(($S16/$K16)*((1+'Inputs &amp; Summary'!$D$7)^BF$1)),((INT(BF$1/$K16)-INT((BF$1-1)/$K16))*$S16*((1+'Inputs &amp; Summary'!$D$7)^BF$1))),(_xlfn.WEIBULL.DIST(BF$1,$L16,$K16,FALSE)*$S16*((1+'Inputs &amp; Summary'!$D$7)^BF$1))),IF($M16=Lists!$H$3,IF($K16&lt;1,((($R16*(1-$E16)+$Q16*(1-$F16))/$K16)*((1+'Inputs &amp; Summary'!$D$7)^BF$1)),((INT(BF$1/$K16)-INT((BF$1-1)/$K16))*($R16*(1-$E16)+$Q16*(1-$F16))*((1+'Inputs &amp; Summary'!$D$7)^BF$1))),((_xlfn.WEIBULL.DIST(BF$1,$L16,$K16,FALSE)*($R16*(1-$E16)+$Q16*(1-$F16))*((1+'Inputs &amp; Summary'!$D$7)^BF$1))))))</f>
        <v>0</v>
      </c>
      <c r="BG16" s="248">
        <f>$D16*IF(BG$1&gt;'Inputs &amp; Summary'!$D$5,0,IF(BG$1&gt;VLOOKUP($G16,Lists!$J$17:$K$21,2),IF($M16=Lists!$H$3,IF($K16&lt;1,(($S16/$K16)*((1+'Inputs &amp; Summary'!$D$7)^BG$1)),((INT(BG$1/$K16)-INT((BG$1-1)/$K16))*$S16*((1+'Inputs &amp; Summary'!$D$7)^BG$1))),(_xlfn.WEIBULL.DIST(BG$1,$L16,$K16,FALSE)*$S16*((1+'Inputs &amp; Summary'!$D$7)^BG$1))),IF($M16=Lists!$H$3,IF($K16&lt;1,((($R16*(1-$E16)+$Q16*(1-$F16))/$K16)*((1+'Inputs &amp; Summary'!$D$7)^BG$1)),((INT(BG$1/$K16)-INT((BG$1-1)/$K16))*($R16*(1-$E16)+$Q16*(1-$F16))*((1+'Inputs &amp; Summary'!$D$7)^BG$1))),((_xlfn.WEIBULL.DIST(BG$1,$L16,$K16,FALSE)*($R16*(1-$E16)+$Q16*(1-$F16))*((1+'Inputs &amp; Summary'!$D$7)^BG$1))))))</f>
        <v>0</v>
      </c>
      <c r="BH16" s="248">
        <f>$D16*IF(BH$1&gt;'Inputs &amp; Summary'!$D$5,0,IF(BH$1&gt;VLOOKUP($G16,Lists!$J$17:$K$21,2),IF($M16=Lists!$H$3,IF($K16&lt;1,(($S16/$K16)*((1+'Inputs &amp; Summary'!$D$7)^BH$1)),((INT(BH$1/$K16)-INT((BH$1-1)/$K16))*$S16*((1+'Inputs &amp; Summary'!$D$7)^BH$1))),(_xlfn.WEIBULL.DIST(BH$1,$L16,$K16,FALSE)*$S16*((1+'Inputs &amp; Summary'!$D$7)^BH$1))),IF($M16=Lists!$H$3,IF($K16&lt;1,((($R16*(1-$E16)+$Q16*(1-$F16))/$K16)*((1+'Inputs &amp; Summary'!$D$7)^BH$1)),((INT(BH$1/$K16)-INT((BH$1-1)/$K16))*($R16*(1-$E16)+$Q16*(1-$F16))*((1+'Inputs &amp; Summary'!$D$7)^BH$1))),((_xlfn.WEIBULL.DIST(BH$1,$L16,$K16,FALSE)*($R16*(1-$E16)+$Q16*(1-$F16))*((1+'Inputs &amp; Summary'!$D$7)^BH$1))))))</f>
        <v>0</v>
      </c>
      <c r="BI16" s="248">
        <f>$D16*IF(BI$1&gt;'Inputs &amp; Summary'!$D$5,0,IF(BI$1&gt;VLOOKUP($G16,Lists!$J$17:$K$21,2),IF($M16=Lists!$H$3,IF($K16&lt;1,(($S16/$K16)*((1+'Inputs &amp; Summary'!$D$7)^BI$1)),((INT(BI$1/$K16)-INT((BI$1-1)/$K16))*$S16*((1+'Inputs &amp; Summary'!$D$7)^BI$1))),(_xlfn.WEIBULL.DIST(BI$1,$L16,$K16,FALSE)*$S16*((1+'Inputs &amp; Summary'!$D$7)^BI$1))),IF($M16=Lists!$H$3,IF($K16&lt;1,((($R16*(1-$E16)+$Q16*(1-$F16))/$K16)*((1+'Inputs &amp; Summary'!$D$7)^BI$1)),((INT(BI$1/$K16)-INT((BI$1-1)/$K16))*($R16*(1-$E16)+$Q16*(1-$F16))*((1+'Inputs &amp; Summary'!$D$7)^BI$1))),((_xlfn.WEIBULL.DIST(BI$1,$L16,$K16,FALSE)*($R16*(1-$E16)+$Q16*(1-$F16))*((1+'Inputs &amp; Summary'!$D$7)^BI$1))))))</f>
        <v>0</v>
      </c>
      <c r="BJ16" s="248">
        <f>$D16*IF(BJ$1&gt;'Inputs &amp; Summary'!$D$5,0,IF(BJ$1&gt;VLOOKUP($G16,Lists!$J$17:$K$21,2),IF($M16=Lists!$H$3,IF($K16&lt;1,(($S16/$K16)*((1+'Inputs &amp; Summary'!$D$7)^BJ$1)),((INT(BJ$1/$K16)-INT((BJ$1-1)/$K16))*$S16*((1+'Inputs &amp; Summary'!$D$7)^BJ$1))),(_xlfn.WEIBULL.DIST(BJ$1,$L16,$K16,FALSE)*$S16*((1+'Inputs &amp; Summary'!$D$7)^BJ$1))),IF($M16=Lists!$H$3,IF($K16&lt;1,((($R16*(1-$E16)+$Q16*(1-$F16))/$K16)*((1+'Inputs &amp; Summary'!$D$7)^BJ$1)),((INT(BJ$1/$K16)-INT((BJ$1-1)/$K16))*($R16*(1-$E16)+$Q16*(1-$F16))*((1+'Inputs &amp; Summary'!$D$7)^BJ$1))),((_xlfn.WEIBULL.DIST(BJ$1,$L16,$K16,FALSE)*($R16*(1-$E16)+$Q16*(1-$F16))*((1+'Inputs &amp; Summary'!$D$7)^BJ$1))))))</f>
        <v>0</v>
      </c>
      <c r="BK16" s="248">
        <f>$D16*IF(BK$1&gt;'Inputs &amp; Summary'!$D$5,0,IF(BK$1&gt;VLOOKUP($G16,Lists!$J$17:$K$21,2),IF($M16=Lists!$H$3,IF($K16&lt;1,(($S16/$K16)*((1+'Inputs &amp; Summary'!$D$7)^BK$1)),((INT(BK$1/$K16)-INT((BK$1-1)/$K16))*$S16*((1+'Inputs &amp; Summary'!$D$7)^BK$1))),(_xlfn.WEIBULL.DIST(BK$1,$L16,$K16,FALSE)*$S16*((1+'Inputs &amp; Summary'!$D$7)^BK$1))),IF($M16=Lists!$H$3,IF($K16&lt;1,((($R16*(1-$E16)+$Q16*(1-$F16))/$K16)*((1+'Inputs &amp; Summary'!$D$7)^BK$1)),((INT(BK$1/$K16)-INT((BK$1-1)/$K16))*($R16*(1-$E16)+$Q16*(1-$F16))*((1+'Inputs &amp; Summary'!$D$7)^BK$1))),((_xlfn.WEIBULL.DIST(BK$1,$L16,$K16,FALSE)*($R16*(1-$E16)+$Q16*(1-$F16))*((1+'Inputs &amp; Summary'!$D$7)^BK$1))))))</f>
        <v>0</v>
      </c>
      <c r="BL16" s="248">
        <f>$D16*IF(BL$1&gt;'Inputs &amp; Summary'!$D$5,0,IF(BL$1&gt;VLOOKUP($G16,Lists!$J$17:$K$21,2),IF($M16=Lists!$H$3,IF($K16&lt;1,(($S16/$K16)*((1+'Inputs &amp; Summary'!$D$7)^BL$1)),((INT(BL$1/$K16)-INT((BL$1-1)/$K16))*$S16*((1+'Inputs &amp; Summary'!$D$7)^BL$1))),(_xlfn.WEIBULL.DIST(BL$1,$L16,$K16,FALSE)*$S16*((1+'Inputs &amp; Summary'!$D$7)^BL$1))),IF($M16=Lists!$H$3,IF($K16&lt;1,((($R16*(1-$E16)+$Q16*(1-$F16))/$K16)*((1+'Inputs &amp; Summary'!$D$7)^BL$1)),((INT(BL$1/$K16)-INT((BL$1-1)/$K16))*($R16*(1-$E16)+$Q16*(1-$F16))*((1+'Inputs &amp; Summary'!$D$7)^BL$1))),((_xlfn.WEIBULL.DIST(BL$1,$L16,$K16,FALSE)*($R16*(1-$E16)+$Q16*(1-$F16))*((1+'Inputs &amp; Summary'!$D$7)^BL$1))))))</f>
        <v>0</v>
      </c>
    </row>
    <row r="17" spans="1:64" x14ac:dyDescent="0.3">
      <c r="A17" s="236" t="s">
        <v>226</v>
      </c>
      <c r="B17" s="117" t="str">
        <f>IF('Inputs &amp; Summary'!$D$15=Lists!$E$3,INDEX('Residential Rooftop Details'!$A$30:$X$158,MATCH('Cash Flow'!$A17,'Residential Rooftop Details'!$A$30:$A$158,0),COLUMN(B$1)),IF('Inputs &amp; Summary'!$D$15=Lists!$E$4,INDEX('Commercial Rooftop Details'!$A$30:$V$158,MATCH('Cash Flow'!$A17,'Commercial Rooftop Details'!$A$30:$A$158,0),COLUMN(B$1)),INDEX('Ground-Mount Details'!$A$30:$V$158,MATCH('Cash Flow'!$A17,'Ground-Mount Details'!$A$30:$A$158,0),COLUMN(B$1))))</f>
        <v>Corrective</v>
      </c>
      <c r="C17" s="117" t="str">
        <f>IF('Inputs &amp; Summary'!$D$15=Lists!$E$3,INDEX('Residential Rooftop Details'!$A$30:$X$158,MATCH('Cash Flow'!$A17,'Residential Rooftop Details'!$A$30:$A$158,0),COLUMN(C$1)),IF('Inputs &amp; Summary'!$D$15=Lists!$E$4,INDEX('Commercial Rooftop Details'!$A$30:$V$158,MATCH('Cash Flow'!$A17,'Commercial Rooftop Details'!$A$30:$A$158,0),COLUMN(C$1)),INDEX('Ground-Mount Details'!$A$30:$V$158,MATCH('Cash Flow'!$A17,'Ground-Mount Details'!$A$30:$A$158,0),COLUMN(C$1))))</f>
        <v>DC wiring</v>
      </c>
      <c r="D17" s="117">
        <f>IF('Inputs &amp; Summary'!$D$15=Lists!$E$3,INDEX('Residential Rooftop Details'!$A$30:$X$158,MATCH('Cash Flow'!$A17,'Residential Rooftop Details'!$A$30:$A$158,0),COLUMN(D$1)),IF('Inputs &amp; Summary'!$D$15=Lists!$E$4,INDEX('Commercial Rooftop Details'!$A$30:$V$158,MATCH('Cash Flow'!$A17,'Commercial Rooftop Details'!$A$30:$A$158,0),COLUMN(D$1)),INDEX('Ground-Mount Details'!$A$30:$V$158,MATCH('Cash Flow'!$A17,'Ground-Mount Details'!$A$30:$A$158,0),COLUMN(D$1))))</f>
        <v>1</v>
      </c>
      <c r="E17" s="117">
        <f>IF('Inputs &amp; Summary'!$D$15=Lists!$E$3,INDEX('Residential Rooftop Details'!$A$30:$X$158,MATCH('Cash Flow'!$A17,'Residential Rooftop Details'!$A$30:$A$158,0),COLUMN(E$1)),IF('Inputs &amp; Summary'!$D$15=Lists!$E$4,INDEX('Commercial Rooftop Details'!$A$30:$V$158,MATCH('Cash Flow'!$A17,'Commercial Rooftop Details'!$A$30:$A$158,0),COLUMN(E$1)),INDEX('Ground-Mount Details'!$A$30:$V$158,MATCH('Cash Flow'!$A17,'Ground-Mount Details'!$A$30:$A$158,0),COLUMN(E$1))))</f>
        <v>1</v>
      </c>
      <c r="F17" s="117">
        <f>IF('Inputs &amp; Summary'!$D$15=Lists!$E$3,INDEX('Residential Rooftop Details'!$A$30:$X$158,MATCH('Cash Flow'!$A17,'Residential Rooftop Details'!$A$30:$A$158,0),COLUMN(F$1)),IF('Inputs &amp; Summary'!$D$15=Lists!$E$4,INDEX('Commercial Rooftop Details'!$A$30:$V$158,MATCH('Cash Flow'!$A17,'Commercial Rooftop Details'!$A$30:$A$158,0),COLUMN(F$1)),INDEX('Ground-Mount Details'!$A$30:$V$158,MATCH('Cash Flow'!$A17,'Ground-Mount Details'!$A$30:$A$158,0),COLUMN(F$1))))</f>
        <v>1</v>
      </c>
      <c r="G17" s="237" t="str">
        <f>IF('Inputs &amp; Summary'!$D$15=Lists!$E$3,INDEX('Residential Rooftop Details'!$A$30:$X$158,MATCH('Cash Flow'!$A17,'Residential Rooftop Details'!$A$30:$A$158,0),COLUMN(G$1)),IF('Inputs &amp; Summary'!$D$15=Lists!$E$4,INDEX('Commercial Rooftop Details'!$A$30:$V$158,MATCH('Cash Flow'!$A17,'Commercial Rooftop Details'!$A$30:$A$158,0),COLUMN(G$1)),INDEX('Ground-Mount Details'!$A$30:$V$158,MATCH('Cash Flow'!$A17,'Ground-Mount Details'!$A$30:$A$158,0),COLUMN(G$1))))</f>
        <v>EPC</v>
      </c>
      <c r="H17" s="237">
        <f>IF('Inputs &amp; Summary'!$D$15=Lists!$E$3,INDEX('Residential Rooftop Details'!$A$30:$X$158,MATCH('Cash Flow'!$A17,'Residential Rooftop Details'!$A$30:$A$158,0),COLUMN(H$1)),IF('Inputs &amp; Summary'!$D$15=Lists!$E$4,INDEX('Commercial Rooftop Details'!$A$30:$V$158,MATCH('Cash Flow'!$A17,'Commercial Rooftop Details'!$A$30:$A$158,0),COLUMN(H$1)),INDEX('Ground-Mount Details'!$A$30:$V$158,MATCH('Cash Flow'!$A17,'Ground-Mount Details'!$A$30:$A$158,0),COLUMN(H$1))))</f>
        <v>0</v>
      </c>
      <c r="I17" s="237" t="str">
        <f>IF('Inputs &amp; Summary'!$D$15=Lists!$E$3,INDEX('Residential Rooftop Details'!$A$30:$X$158,MATCH('Cash Flow'!$A17,'Residential Rooftop Details'!$A$30:$A$158,0),COLUMN(I$1)),IF('Inputs &amp; Summary'!$D$15=Lists!$E$4,INDEX('Commercial Rooftop Details'!$A$30:$V$158,MATCH('Cash Flow'!$A17,'Commercial Rooftop Details'!$A$30:$A$158,0),COLUMN(I$1)),INDEX('Ground-Mount Details'!$A$30:$V$158,MATCH('Cash Flow'!$A17,'Ground-Mount Details'!$A$30:$A$158,0),COLUMN(I$1))))</f>
        <v>Master electrician</v>
      </c>
      <c r="J17" s="238">
        <f>IF('Inputs &amp; Summary'!$D$15=Lists!$E$3,INDEX('Residential Rooftop Details'!$A$30:$X$158,MATCH('Cash Flow'!$A17,'Residential Rooftop Details'!$A$30:$A$158,0),COLUMN(J$1)),IF('Inputs &amp; Summary'!$D$15=Lists!$E$4,INDEX('Commercial Rooftop Details'!$A$30:$V$158,MATCH('Cash Flow'!$A17,'Commercial Rooftop Details'!$A$30:$A$158,0),COLUMN(J$1)),INDEX('Ground-Mount Details'!$A$30:$V$158,MATCH('Cash Flow'!$A17,'Ground-Mount Details'!$A$30:$A$158,0),COLUMN(J$1))))</f>
        <v>23.197115384615383</v>
      </c>
      <c r="K17" s="239">
        <f>IF('Inputs &amp; Summary'!$D$15=Lists!$E$3,INDEX('Residential Rooftop Details'!$A$30:$X$158,MATCH('Cash Flow'!$A17,'Residential Rooftop Details'!$A$30:$A$158,0),COLUMN(K$1)),IF('Inputs &amp; Summary'!$D$15=Lists!$E$4,INDEX('Commercial Rooftop Details'!$A$30:$V$158,MATCH('Cash Flow'!$A17,'Commercial Rooftop Details'!$A$30:$A$158,0),COLUMN(K$1)),INDEX('Ground-Mount Details'!$A$30:$V$158,MATCH('Cash Flow'!$A17,'Ground-Mount Details'!$A$30:$A$158,0),COLUMN(K$1))))</f>
        <v>25</v>
      </c>
      <c r="L17" s="239">
        <f>IF('Inputs &amp; Summary'!$D$15=Lists!$E$3,INDEX('Residential Rooftop Details'!$A$30:$X$158,MATCH('Cash Flow'!$A17,'Residential Rooftop Details'!$A$30:$A$158,0),COLUMN(L$1)),IF('Inputs &amp; Summary'!$D$15=Lists!$E$4,INDEX('Commercial Rooftop Details'!$A$30:$V$158,MATCH('Cash Flow'!$A17,'Commercial Rooftop Details'!$A$30:$A$158,0),COLUMN(L$1)),INDEX('Ground-Mount Details'!$A$30:$V$158,MATCH('Cash Flow'!$A17,'Ground-Mount Details'!$A$30:$A$158,0),COLUMN(L$1))))</f>
        <v>1</v>
      </c>
      <c r="M17" s="238" t="str">
        <f>IF('Inputs &amp; Summary'!$D$15=Lists!$E$3,INDEX('Residential Rooftop Details'!$A$30:$X$158,MATCH('Cash Flow'!$A17,'Residential Rooftop Details'!$A$30:$A$158,0),COLUMN(M$1)),IF('Inputs &amp; Summary'!$D$15=Lists!$E$4,INDEX('Commercial Rooftop Details'!$A$30:$V$158,MATCH('Cash Flow'!$A17,'Commercial Rooftop Details'!$A$30:$A$158,0),COLUMN(M$1)),INDEX('Ground-Mount Details'!$A$30:$V$158,MATCH('Cash Flow'!$A17,'Ground-Mount Details'!$A$30:$A$158,0),COLUMN(M$1))))</f>
        <v>Weibull</v>
      </c>
      <c r="N17" s="240">
        <f>IF('Inputs &amp; Summary'!$D$15=Lists!$E$3,INDEX('Residential Rooftop Details'!$A$30:$X$158,MATCH('Cash Flow'!$A17,'Residential Rooftop Details'!$A$30:$A$158,0),COLUMN(N$1)),IF('Inputs &amp; Summary'!$D$15=Lists!$E$4,INDEX('Commercial Rooftop Details'!$A$30:$V$158,MATCH('Cash Flow'!$A17,'Commercial Rooftop Details'!$A$30:$A$158,0),COLUMN(N$1)),INDEX('Ground-Mount Details'!$A$30:$V$158,MATCH('Cash Flow'!$A17,'Ground-Mount Details'!$A$30:$A$158,0),COLUMN(N$1))))</f>
        <v>18</v>
      </c>
      <c r="O17" s="239">
        <f>IF('Inputs &amp; Summary'!$D$15=Lists!$E$3,INDEX('Residential Rooftop Details'!$A$30:$X$158,MATCH('Cash Flow'!$A17,'Residential Rooftop Details'!$A$30:$A$158,0),COLUMN(O$1)),IF('Inputs &amp; Summary'!$D$15=Lists!$E$4,INDEX('Commercial Rooftop Details'!$A$30:$V$158,MATCH('Cash Flow'!$A17,'Commercial Rooftop Details'!$A$30:$A$158,0),COLUMN(O$1)),INDEX('Ground-Mount Details'!$A$30:$V$158,MATCH('Cash Flow'!$A17,'Ground-Mount Details'!$A$30:$A$158,0),COLUMN(O$1))))</f>
        <v>0.08</v>
      </c>
      <c r="P17" s="241">
        <f>IF('Inputs &amp; Summary'!$D$15=Lists!$E$3,INDEX('Residential Rooftop Details'!$A$30:$X$158,MATCH('Cash Flow'!$A17,'Residential Rooftop Details'!$A$30:$A$158,0),COLUMN(P$1)),IF('Inputs &amp; Summary'!$D$15=Lists!$E$4,INDEX('Commercial Rooftop Details'!$A$30:$V$158,MATCH('Cash Flow'!$A17,'Commercial Rooftop Details'!$A$30:$A$158,0),COLUMN(P$1)),INDEX('Ground-Mount Details'!$A$30:$V$158,MATCH('Cash Flow'!$A17,'Ground-Mount Details'!$A$30:$A$158,0),COLUMN(P$1))))</f>
        <v>5</v>
      </c>
      <c r="Q17" s="242">
        <f>IF('Inputs &amp; Summary'!$D$15=Lists!$E$3,INDEX('Residential Rooftop Details'!$A$30:$X$158,MATCH('Cash Flow'!$A17,'Residential Rooftop Details'!$A$30:$A$158,0),COLUMN(Q$1)),IF('Inputs &amp; Summary'!$D$15=Lists!$E$4,INDEX('Commercial Rooftop Details'!$A$30:$V$158,MATCH('Cash Flow'!$A17,'Commercial Rooftop Details'!$A$30:$A$158,0),COLUMN(Q$1)),INDEX('Ground-Mount Details'!$A$30:$V$158,MATCH('Cash Flow'!$A17,'Ground-Mount Details'!$A$30:$A$158,0),COLUMN(Q$1))))</f>
        <v>33.403846153846153</v>
      </c>
      <c r="R17" s="242">
        <f>IF('Inputs &amp; Summary'!$D$15=Lists!$E$3,INDEX('Residential Rooftop Details'!$A$30:$X$158,MATCH('Cash Flow'!$A17,'Residential Rooftop Details'!$A$30:$A$158,0),COLUMN(R$1)),IF('Inputs &amp; Summary'!$D$15=Lists!$E$4,INDEX('Commercial Rooftop Details'!$A$30:$V$158,MATCH('Cash Flow'!$A17,'Commercial Rooftop Details'!$A$30:$A$158,0),COLUMN(R$1)),INDEX('Ground-Mount Details'!$A$30:$V$158,MATCH('Cash Flow'!$A17,'Ground-Mount Details'!$A$30:$A$158,0),COLUMN(R$1))))</f>
        <v>90</v>
      </c>
      <c r="S17" s="243">
        <f>IF('Inputs &amp; Summary'!$D$15=Lists!$E$3,INDEX('Residential Rooftop Details'!$A$30:$X$158,MATCH('Cash Flow'!$A17,'Residential Rooftop Details'!$A$30:$A$158,0),COLUMN(S$1)),IF('Inputs &amp; Summary'!$D$15=Lists!$E$4,INDEX('Commercial Rooftop Details'!$A$30:$V$158,MATCH('Cash Flow'!$A17,'Commercial Rooftop Details'!$A$30:$A$158,0),COLUMN(S$1)),INDEX('Ground-Mount Details'!$A$30:$V$158,MATCH('Cash Flow'!$A17,'Ground-Mount Details'!$A$30:$A$158,0),COLUMN(S$1))))</f>
        <v>123.40384615384616</v>
      </c>
      <c r="T17" s="238">
        <f>IF('Inputs &amp; Summary'!$D$15=Lists!$E$3,INDEX('Residential Rooftop Details'!$A$30:$X$158,MATCH('Cash Flow'!$A17,'Residential Rooftop Details'!$A$30:$A$158,0),COLUMN(T$1)),IF('Inputs &amp; Summary'!$D$15=Lists!$E$4,INDEX('Commercial Rooftop Details'!$A$30:$V$158,MATCH('Cash Flow'!$A17,'Commercial Rooftop Details'!$A$30:$A$158,0),COLUMN(T$1)),INDEX('Ground-Mount Details'!$A$30:$V$158,MATCH('Cash Flow'!$A17,'Ground-Mount Details'!$A$30:$A$158,0),COLUMN(T$1))))</f>
        <v>0</v>
      </c>
      <c r="U17" s="244">
        <f>IF('Inputs &amp; Summary'!$D$15=Lists!$E$3,INDEX('Residential Rooftop Details'!$A$30:$X$158,MATCH('Cash Flow'!$A17,'Residential Rooftop Details'!$A$30:$A$158,0),COLUMN(U$1)),IF('Inputs &amp; Summary'!$D$15=Lists!$E$4,INDEX('Commercial Rooftop Details'!$A$30:$V$158,MATCH('Cash Flow'!$A17,'Commercial Rooftop Details'!$A$30:$A$158,0),COLUMN(U$1)),INDEX('Ground-Mount Details'!$A$30:$V$158,MATCH('Cash Flow'!$A17,'Ground-Mount Details'!$A$30:$A$158,0),COLUMN(U$1))))</f>
        <v>0</v>
      </c>
      <c r="V17" s="245">
        <f t="shared" si="0"/>
        <v>1.8077123423699049</v>
      </c>
      <c r="W17" s="245">
        <f>NPV('Inputs &amp; Summary'!$D$6,Y17:BL17)</f>
        <v>13.053266733687396</v>
      </c>
      <c r="X17" s="246">
        <f t="shared" si="1"/>
        <v>9.4741102616716292E-5</v>
      </c>
      <c r="Y17" s="248">
        <f>$D17*IF(Y$1&gt;'Inputs &amp; Summary'!$D$5,0,IF(Y$1&gt;VLOOKUP($G17,Lists!$J$17:$K$21,2),IF($M17=Lists!$H$3,IF($K17&lt;1,(($S17/$K17)*((1+'Inputs &amp; Summary'!$D$7)^Y$1)),((INT(Y$1/$K17)-INT((Y$1-1)/$K17))*$S17*((1+'Inputs &amp; Summary'!$D$7)^Y$1))),(_xlfn.WEIBULL.DIST(Y$1,$L17,$K17,FALSE)*$S17*((1+'Inputs &amp; Summary'!$D$7)^Y$1))),IF($M17=Lists!$H$3,IF($K17&lt;1,((($R17*(1-$E17)+$Q17*(1-$F17))/$K17)*((1+'Inputs &amp; Summary'!$D$7)^Y$1)),((INT(Y$1/$K17)-INT((Y$1-1)/$K17))*($R17*(1-$E17)+$Q17*(1-$F17))*((1+'Inputs &amp; Summary'!$D$7)^Y$1))),((_xlfn.WEIBULL.DIST(Y$1,$L17,$K17,FALSE)*($R17*(1-$E17)+$Q17*(1-$F17))*((1+'Inputs &amp; Summary'!$D$7)^Y$1))))))</f>
        <v>0</v>
      </c>
      <c r="Z17" s="248">
        <f>$D17*IF(Z$1&gt;'Inputs &amp; Summary'!$D$5,0,IF(Z$1&gt;VLOOKUP($G17,Lists!$J$17:$K$21,2),IF($M17=Lists!$H$3,IF($K17&lt;1,(($S17/$K17)*((1+'Inputs &amp; Summary'!$D$7)^Z$1)),((INT(Z$1/$K17)-INT((Z$1-1)/$K17))*$S17*((1+'Inputs &amp; Summary'!$D$7)^Z$1))),(_xlfn.WEIBULL.DIST(Z$1,$L17,$K17,FALSE)*$S17*((1+'Inputs &amp; Summary'!$D$7)^Z$1))),IF($M17=Lists!$H$3,IF($K17&lt;1,((($R17*(1-$E17)+$Q17*(1-$F17))/$K17)*((1+'Inputs &amp; Summary'!$D$7)^Z$1)),((INT(Z$1/$K17)-INT((Z$1-1)/$K17))*($R17*(1-$E17)+$Q17*(1-$F17))*((1+'Inputs &amp; Summary'!$D$7)^Z$1))),((_xlfn.WEIBULL.DIST(Z$1,$L17,$K17,FALSE)*($R17*(1-$E17)+$Q17*(1-$F17))*((1+'Inputs &amp; Summary'!$D$7)^Z$1))))))</f>
        <v>0</v>
      </c>
      <c r="AA17" s="248">
        <f>$D17*IF(AA$1&gt;'Inputs &amp; Summary'!$D$5,0,IF(AA$1&gt;VLOOKUP($G17,Lists!$J$17:$K$21,2),IF($M17=Lists!$H$3,IF($K17&lt;1,(($S17/$K17)*((1+'Inputs &amp; Summary'!$D$7)^AA$1)),((INT(AA$1/$K17)-INT((AA$1-1)/$K17))*$S17*((1+'Inputs &amp; Summary'!$D$7)^AA$1))),(_xlfn.WEIBULL.DIST(AA$1,$L17,$K17,FALSE)*$S17*((1+'Inputs &amp; Summary'!$D$7)^AA$1))),IF($M17=Lists!$H$3,IF($K17&lt;1,((($R17*(1-$E17)+$Q17*(1-$F17))/$K17)*((1+'Inputs &amp; Summary'!$D$7)^AA$1)),((INT(AA$1/$K17)-INT((AA$1-1)/$K17))*($R17*(1-$E17)+$Q17*(1-$F17))*((1+'Inputs &amp; Summary'!$D$7)^AA$1))),((_xlfn.WEIBULL.DIST(AA$1,$L17,$K17,FALSE)*($R17*(1-$E17)+$Q17*(1-$F17))*((1+'Inputs &amp; Summary'!$D$7)^AA$1))))))</f>
        <v>0</v>
      </c>
      <c r="AB17" s="248">
        <f>$D17*IF(AB$1&gt;'Inputs &amp; Summary'!$D$5,0,IF(AB$1&gt;VLOOKUP($G17,Lists!$J$17:$K$21,2),IF($M17=Lists!$H$3,IF($K17&lt;1,(($S17/$K17)*((1+'Inputs &amp; Summary'!$D$7)^AB$1)),((INT(AB$1/$K17)-INT((AB$1-1)/$K17))*$S17*((1+'Inputs &amp; Summary'!$D$7)^AB$1))),(_xlfn.WEIBULL.DIST(AB$1,$L17,$K17,FALSE)*$S17*((1+'Inputs &amp; Summary'!$D$7)^AB$1))),IF($M17=Lists!$H$3,IF($K17&lt;1,((($R17*(1-$E17)+$Q17*(1-$F17))/$K17)*((1+'Inputs &amp; Summary'!$D$7)^AB$1)),((INT(AB$1/$K17)-INT((AB$1-1)/$K17))*($R17*(1-$E17)+$Q17*(1-$F17))*((1+'Inputs &amp; Summary'!$D$7)^AB$1))),((_xlfn.WEIBULL.DIST(AB$1,$L17,$K17,FALSE)*($R17*(1-$E17)+$Q17*(1-$F17))*((1+'Inputs &amp; Summary'!$D$7)^AB$1))))))</f>
        <v>0</v>
      </c>
      <c r="AC17" s="248">
        <f>$D17*IF(AC$1&gt;'Inputs &amp; Summary'!$D$5,0,IF(AC$1&gt;VLOOKUP($G17,Lists!$J$17:$K$21,2),IF($M17=Lists!$H$3,IF($K17&lt;1,(($S17/$K17)*((1+'Inputs &amp; Summary'!$D$7)^AC$1)),((INT(AC$1/$K17)-INT((AC$1-1)/$K17))*$S17*((1+'Inputs &amp; Summary'!$D$7)^AC$1))),(_xlfn.WEIBULL.DIST(AC$1,$L17,$K17,FALSE)*$S17*((1+'Inputs &amp; Summary'!$D$7)^AC$1))),IF($M17=Lists!$H$3,IF($K17&lt;1,((($R17*(1-$E17)+$Q17*(1-$F17))/$K17)*((1+'Inputs &amp; Summary'!$D$7)^AC$1)),((INT(AC$1/$K17)-INT((AC$1-1)/$K17))*($R17*(1-$E17)+$Q17*(1-$F17))*((1+'Inputs &amp; Summary'!$D$7)^AC$1))),((_xlfn.WEIBULL.DIST(AC$1,$L17,$K17,FALSE)*($R17*(1-$E17)+$Q17*(1-$F17))*((1+'Inputs &amp; Summary'!$D$7)^AC$1))))))</f>
        <v>0</v>
      </c>
      <c r="AD17" s="248">
        <f>$D17*IF(AD$1&gt;'Inputs &amp; Summary'!$D$5,0,IF(AD$1&gt;VLOOKUP($G17,Lists!$J$17:$K$21,2),IF($M17=Lists!$H$3,IF($K17&lt;1,(($S17/$K17)*((1+'Inputs &amp; Summary'!$D$7)^AD$1)),((INT(AD$1/$K17)-INT((AD$1-1)/$K17))*$S17*((1+'Inputs &amp; Summary'!$D$7)^AD$1))),(_xlfn.WEIBULL.DIST(AD$1,$L17,$K17,FALSE)*$S17*((1+'Inputs &amp; Summary'!$D$7)^AD$1))),IF($M17=Lists!$H$3,IF($K17&lt;1,((($R17*(1-$E17)+$Q17*(1-$F17))/$K17)*((1+'Inputs &amp; Summary'!$D$7)^AD$1)),((INT(AD$1/$K17)-INT((AD$1-1)/$K17))*($R17*(1-$E17)+$Q17*(1-$F17))*((1+'Inputs &amp; Summary'!$D$7)^AD$1))),((_xlfn.WEIBULL.DIST(AD$1,$L17,$K17,FALSE)*($R17*(1-$E17)+$Q17*(1-$F17))*((1+'Inputs &amp; Summary'!$D$7)^AD$1))))))</f>
        <v>0</v>
      </c>
      <c r="AE17" s="248">
        <f>$D17*IF(AE$1&gt;'Inputs &amp; Summary'!$D$5,0,IF(AE$1&gt;VLOOKUP($G17,Lists!$J$17:$K$21,2),IF($M17=Lists!$H$3,IF($K17&lt;1,(($S17/$K17)*((1+'Inputs &amp; Summary'!$D$7)^AE$1)),((INT(AE$1/$K17)-INT((AE$1-1)/$K17))*$S17*((1+'Inputs &amp; Summary'!$D$7)^AE$1))),(_xlfn.WEIBULL.DIST(AE$1,$L17,$K17,FALSE)*$S17*((1+'Inputs &amp; Summary'!$D$7)^AE$1))),IF($M17=Lists!$H$3,IF($K17&lt;1,((($R17*(1-$E17)+$Q17*(1-$F17))/$K17)*((1+'Inputs &amp; Summary'!$D$7)^AE$1)),((INT(AE$1/$K17)-INT((AE$1-1)/$K17))*($R17*(1-$E17)+$Q17*(1-$F17))*((1+'Inputs &amp; Summary'!$D$7)^AE$1))),((_xlfn.WEIBULL.DIST(AE$1,$L17,$K17,FALSE)*($R17*(1-$E17)+$Q17*(1-$F17))*((1+'Inputs &amp; Summary'!$D$7)^AE$1))))))</f>
        <v>0</v>
      </c>
      <c r="AF17" s="248">
        <f>$D17*IF(AF$1&gt;'Inputs &amp; Summary'!$D$5,0,IF(AF$1&gt;VLOOKUP($G17,Lists!$J$17:$K$21,2),IF($M17=Lists!$H$3,IF($K17&lt;1,(($S17/$K17)*((1+'Inputs &amp; Summary'!$D$7)^AF$1)),((INT(AF$1/$K17)-INT((AF$1-1)/$K17))*$S17*((1+'Inputs &amp; Summary'!$D$7)^AF$1))),(_xlfn.WEIBULL.DIST(AF$1,$L17,$K17,FALSE)*$S17*((1+'Inputs &amp; Summary'!$D$7)^AF$1))),IF($M17=Lists!$H$3,IF($K17&lt;1,((($R17*(1-$E17)+$Q17*(1-$F17))/$K17)*((1+'Inputs &amp; Summary'!$D$7)^AF$1)),((INT(AF$1/$K17)-INT((AF$1-1)/$K17))*($R17*(1-$E17)+$Q17*(1-$F17))*((1+'Inputs &amp; Summary'!$D$7)^AF$1))),((_xlfn.WEIBULL.DIST(AF$1,$L17,$K17,FALSE)*($R17*(1-$E17)+$Q17*(1-$F17))*((1+'Inputs &amp; Summary'!$D$7)^AF$1))))))</f>
        <v>0</v>
      </c>
      <c r="AG17" s="248">
        <f>$D17*IF(AG$1&gt;'Inputs &amp; Summary'!$D$5,0,IF(AG$1&gt;VLOOKUP($G17,Lists!$J$17:$K$21,2),IF($M17=Lists!$H$3,IF($K17&lt;1,(($S17/$K17)*((1+'Inputs &amp; Summary'!$D$7)^AG$1)),((INT(AG$1/$K17)-INT((AG$1-1)/$K17))*$S17*((1+'Inputs &amp; Summary'!$D$7)^AG$1))),(_xlfn.WEIBULL.DIST(AG$1,$L17,$K17,FALSE)*$S17*((1+'Inputs &amp; Summary'!$D$7)^AG$1))),IF($M17=Lists!$H$3,IF($K17&lt;1,((($R17*(1-$E17)+$Q17*(1-$F17))/$K17)*((1+'Inputs &amp; Summary'!$D$7)^AG$1)),((INT(AG$1/$K17)-INT((AG$1-1)/$K17))*($R17*(1-$E17)+$Q17*(1-$F17))*((1+'Inputs &amp; Summary'!$D$7)^AG$1))),((_xlfn.WEIBULL.DIST(AG$1,$L17,$K17,FALSE)*($R17*(1-$E17)+$Q17*(1-$F17))*((1+'Inputs &amp; Summary'!$D$7)^AG$1))))))</f>
        <v>0</v>
      </c>
      <c r="AH17" s="248">
        <f>$D17*IF(AH$1&gt;'Inputs &amp; Summary'!$D$5,0,IF(AH$1&gt;VLOOKUP($G17,Lists!$J$17:$K$21,2),IF($M17=Lists!$H$3,IF($K17&lt;1,(($S17/$K17)*((1+'Inputs &amp; Summary'!$D$7)^AH$1)),((INT(AH$1/$K17)-INT((AH$1-1)/$K17))*$S17*((1+'Inputs &amp; Summary'!$D$7)^AH$1))),(_xlfn.WEIBULL.DIST(AH$1,$L17,$K17,FALSE)*$S17*((1+'Inputs &amp; Summary'!$D$7)^AH$1))),IF($M17=Lists!$H$3,IF($K17&lt;1,((($R17*(1-$E17)+$Q17*(1-$F17))/$K17)*((1+'Inputs &amp; Summary'!$D$7)^AH$1)),((INT(AH$1/$K17)-INT((AH$1-1)/$K17))*($R17*(1-$E17)+$Q17*(1-$F17))*((1+'Inputs &amp; Summary'!$D$7)^AH$1))),((_xlfn.WEIBULL.DIST(AH$1,$L17,$K17,FALSE)*($R17*(1-$E17)+$Q17*(1-$F17))*((1+'Inputs &amp; Summary'!$D$7)^AH$1))))))</f>
        <v>0</v>
      </c>
      <c r="AI17" s="248">
        <f>$D17*IF(AI$1&gt;'Inputs &amp; Summary'!$D$5,0,IF(AI$1&gt;VLOOKUP($G17,Lists!$J$17:$K$21,2),IF($M17=Lists!$H$3,IF($K17&lt;1,(($S17/$K17)*((1+'Inputs &amp; Summary'!$D$7)^AI$1)),((INT(AI$1/$K17)-INT((AI$1-1)/$K17))*$S17*((1+'Inputs &amp; Summary'!$D$7)^AI$1))),(_xlfn.WEIBULL.DIST(AI$1,$L17,$K17,FALSE)*$S17*((1+'Inputs &amp; Summary'!$D$7)^AI$1))),IF($M17=Lists!$H$3,IF($K17&lt;1,((($R17*(1-$E17)+$Q17*(1-$F17))/$K17)*((1+'Inputs &amp; Summary'!$D$7)^AI$1)),((INT(AI$1/$K17)-INT((AI$1-1)/$K17))*($R17*(1-$E17)+$Q17*(1-$F17))*((1+'Inputs &amp; Summary'!$D$7)^AI$1))),((_xlfn.WEIBULL.DIST(AI$1,$L17,$K17,FALSE)*($R17*(1-$E17)+$Q17*(1-$F17))*((1+'Inputs &amp; Summary'!$D$7)^AI$1))))))</f>
        <v>3.9527650811564339</v>
      </c>
      <c r="AJ17" s="248">
        <f>$D17*IF(AJ$1&gt;'Inputs &amp; Summary'!$D$5,0,IF(AJ$1&gt;VLOOKUP($G17,Lists!$J$17:$K$21,2),IF($M17=Lists!$H$3,IF($K17&lt;1,(($S17/$K17)*((1+'Inputs &amp; Summary'!$D$7)^AJ$1)),((INT(AJ$1/$K17)-INT((AJ$1-1)/$K17))*$S17*((1+'Inputs &amp; Summary'!$D$7)^AJ$1))),(_xlfn.WEIBULL.DIST(AJ$1,$L17,$K17,FALSE)*$S17*((1+'Inputs &amp; Summary'!$D$7)^AJ$1))),IF($M17=Lists!$H$3,IF($K17&lt;1,((($R17*(1-$E17)+$Q17*(1-$F17))/$K17)*((1+'Inputs &amp; Summary'!$D$7)^AJ$1)),((INT(AJ$1/$K17)-INT((AJ$1-1)/$K17))*($R17*(1-$E17)+$Q17*(1-$F17))*((1+'Inputs &amp; Summary'!$D$7)^AJ$1))),((_xlfn.WEIBULL.DIST(AJ$1,$L17,$K17,FALSE)*($R17*(1-$E17)+$Q17*(1-$F17))*((1+'Inputs &amp; Summary'!$D$7)^AJ$1))))))</f>
        <v>3.8737304443336811</v>
      </c>
      <c r="AK17" s="248">
        <f>$D17*IF(AK$1&gt;'Inputs &amp; Summary'!$D$5,0,IF(AK$1&gt;VLOOKUP($G17,Lists!$J$17:$K$21,2),IF($M17=Lists!$H$3,IF($K17&lt;1,(($S17/$K17)*((1+'Inputs &amp; Summary'!$D$7)^AK$1)),((INT(AK$1/$K17)-INT((AK$1-1)/$K17))*$S17*((1+'Inputs &amp; Summary'!$D$7)^AK$1))),(_xlfn.WEIBULL.DIST(AK$1,$L17,$K17,FALSE)*$S17*((1+'Inputs &amp; Summary'!$D$7)^AK$1))),IF($M17=Lists!$H$3,IF($K17&lt;1,((($R17*(1-$E17)+$Q17*(1-$F17))/$K17)*((1+'Inputs &amp; Summary'!$D$7)^AK$1)),((INT(AK$1/$K17)-INT((AK$1-1)/$K17))*($R17*(1-$E17)+$Q17*(1-$F17))*((1+'Inputs &amp; Summary'!$D$7)^AK$1))),((_xlfn.WEIBULL.DIST(AK$1,$L17,$K17,FALSE)*($R17*(1-$E17)+$Q17*(1-$F17))*((1+'Inputs &amp; Summary'!$D$7)^AK$1))))))</f>
        <v>3.7962760870594101</v>
      </c>
      <c r="AL17" s="248">
        <f>$D17*IF(AL$1&gt;'Inputs &amp; Summary'!$D$5,0,IF(AL$1&gt;VLOOKUP($G17,Lists!$J$17:$K$21,2),IF($M17=Lists!$H$3,IF($K17&lt;1,(($S17/$K17)*((1+'Inputs &amp; Summary'!$D$7)^AL$1)),((INT(AL$1/$K17)-INT((AL$1-1)/$K17))*$S17*((1+'Inputs &amp; Summary'!$D$7)^AL$1))),(_xlfn.WEIBULL.DIST(AL$1,$L17,$K17,FALSE)*$S17*((1+'Inputs &amp; Summary'!$D$7)^AL$1))),IF($M17=Lists!$H$3,IF($K17&lt;1,((($R17*(1-$E17)+$Q17*(1-$F17))/$K17)*((1+'Inputs &amp; Summary'!$D$7)^AL$1)),((INT(AL$1/$K17)-INT((AL$1-1)/$K17))*($R17*(1-$E17)+$Q17*(1-$F17))*((1+'Inputs &amp; Summary'!$D$7)^AL$1))),((_xlfn.WEIBULL.DIST(AL$1,$L17,$K17,FALSE)*($R17*(1-$E17)+$Q17*(1-$F17))*((1+'Inputs &amp; Summary'!$D$7)^AL$1))))))</f>
        <v>3.7203704120042507</v>
      </c>
      <c r="AM17" s="248">
        <f>$D17*IF(AM$1&gt;'Inputs &amp; Summary'!$D$5,0,IF(AM$1&gt;VLOOKUP($G17,Lists!$J$17:$K$21,2),IF($M17=Lists!$H$3,IF($K17&lt;1,(($S17/$K17)*((1+'Inputs &amp; Summary'!$D$7)^AM$1)),((INT(AM$1/$K17)-INT((AM$1-1)/$K17))*$S17*((1+'Inputs &amp; Summary'!$D$7)^AM$1))),(_xlfn.WEIBULL.DIST(AM$1,$L17,$K17,FALSE)*$S17*((1+'Inputs &amp; Summary'!$D$7)^AM$1))),IF($M17=Lists!$H$3,IF($K17&lt;1,((($R17*(1-$E17)+$Q17*(1-$F17))/$K17)*((1+'Inputs &amp; Summary'!$D$7)^AM$1)),((INT(AM$1/$K17)-INT((AM$1-1)/$K17))*($R17*(1-$E17)+$Q17*(1-$F17))*((1+'Inputs &amp; Summary'!$D$7)^AM$1))),((_xlfn.WEIBULL.DIST(AM$1,$L17,$K17,FALSE)*($R17*(1-$E17)+$Q17*(1-$F17))*((1+'Inputs &amp; Summary'!$D$7)^AM$1))))))</f>
        <v>3.6459824536202294</v>
      </c>
      <c r="AN17" s="248">
        <f>$D17*IF(AN$1&gt;'Inputs &amp; Summary'!$D$5,0,IF(AN$1&gt;VLOOKUP($G17,Lists!$J$17:$K$21,2),IF($M17=Lists!$H$3,IF($K17&lt;1,(($S17/$K17)*((1+'Inputs &amp; Summary'!$D$7)^AN$1)),((INT(AN$1/$K17)-INT((AN$1-1)/$K17))*$S17*((1+'Inputs &amp; Summary'!$D$7)^AN$1))),(_xlfn.WEIBULL.DIST(AN$1,$L17,$K17,FALSE)*$S17*((1+'Inputs &amp; Summary'!$D$7)^AN$1))),IF($M17=Lists!$H$3,IF($K17&lt;1,((($R17*(1-$E17)+$Q17*(1-$F17))/$K17)*((1+'Inputs &amp; Summary'!$D$7)^AN$1)),((INT(AN$1/$K17)-INT((AN$1-1)/$K17))*($R17*(1-$E17)+$Q17*(1-$F17))*((1+'Inputs &amp; Summary'!$D$7)^AN$1))),((_xlfn.WEIBULL.DIST(AN$1,$L17,$K17,FALSE)*($R17*(1-$E17)+$Q17*(1-$F17))*((1+'Inputs &amp; Summary'!$D$7)^AN$1))))))</f>
        <v>3.5730818655084522</v>
      </c>
      <c r="AO17" s="248">
        <f>$D17*IF(AO$1&gt;'Inputs &amp; Summary'!$D$5,0,IF(AO$1&gt;VLOOKUP($G17,Lists!$J$17:$K$21,2),IF($M17=Lists!$H$3,IF($K17&lt;1,(($S17/$K17)*((1+'Inputs &amp; Summary'!$D$7)^AO$1)),((INT(AO$1/$K17)-INT((AO$1-1)/$K17))*$S17*((1+'Inputs &amp; Summary'!$D$7)^AO$1))),(_xlfn.WEIBULL.DIST(AO$1,$L17,$K17,FALSE)*$S17*((1+'Inputs &amp; Summary'!$D$7)^AO$1))),IF($M17=Lists!$H$3,IF($K17&lt;1,((($R17*(1-$E17)+$Q17*(1-$F17))/$K17)*((1+'Inputs &amp; Summary'!$D$7)^AO$1)),((INT(AO$1/$K17)-INT((AO$1-1)/$K17))*($R17*(1-$E17)+$Q17*(1-$F17))*((1+'Inputs &amp; Summary'!$D$7)^AO$1))),((_xlfn.WEIBULL.DIST(AO$1,$L17,$K17,FALSE)*($R17*(1-$E17)+$Q17*(1-$F17))*((1+'Inputs &amp; Summary'!$D$7)^AO$1))))))</f>
        <v>3.5016389080393466</v>
      </c>
      <c r="AP17" s="248">
        <f>$D17*IF(AP$1&gt;'Inputs &amp; Summary'!$D$5,0,IF(AP$1&gt;VLOOKUP($G17,Lists!$J$17:$K$21,2),IF($M17=Lists!$H$3,IF($K17&lt;1,(($S17/$K17)*((1+'Inputs &amp; Summary'!$D$7)^AP$1)),((INT(AP$1/$K17)-INT((AP$1-1)/$K17))*$S17*((1+'Inputs &amp; Summary'!$D$7)^AP$1))),(_xlfn.WEIBULL.DIST(AP$1,$L17,$K17,FALSE)*$S17*((1+'Inputs &amp; Summary'!$D$7)^AP$1))),IF($M17=Lists!$H$3,IF($K17&lt;1,((($R17*(1-$E17)+$Q17*(1-$F17))/$K17)*((1+'Inputs &amp; Summary'!$D$7)^AP$1)),((INT(AP$1/$K17)-INT((AP$1-1)/$K17))*($R17*(1-$E17)+$Q17*(1-$F17))*((1+'Inputs &amp; Summary'!$D$7)^AP$1))),((_xlfn.WEIBULL.DIST(AP$1,$L17,$K17,FALSE)*($R17*(1-$E17)+$Q17*(1-$F17))*((1+'Inputs &amp; Summary'!$D$7)^AP$1))))))</f>
        <v>3.4316244362204595</v>
      </c>
      <c r="AQ17" s="248">
        <f>$D17*IF(AQ$1&gt;'Inputs &amp; Summary'!$D$5,0,IF(AQ$1&gt;VLOOKUP($G17,Lists!$J$17:$K$21,2),IF($M17=Lists!$H$3,IF($K17&lt;1,(($S17/$K17)*((1+'Inputs &amp; Summary'!$D$7)^AQ$1)),((INT(AQ$1/$K17)-INT((AQ$1-1)/$K17))*$S17*((1+'Inputs &amp; Summary'!$D$7)^AQ$1))),(_xlfn.WEIBULL.DIST(AQ$1,$L17,$K17,FALSE)*$S17*((1+'Inputs &amp; Summary'!$D$7)^AQ$1))),IF($M17=Lists!$H$3,IF($K17&lt;1,((($R17*(1-$E17)+$Q17*(1-$F17))/$K17)*((1+'Inputs &amp; Summary'!$D$7)^AQ$1)),((INT(AQ$1/$K17)-INT((AQ$1-1)/$K17))*($R17*(1-$E17)+$Q17*(1-$F17))*((1+'Inputs &amp; Summary'!$D$7)^AQ$1))),((_xlfn.WEIBULL.DIST(AQ$1,$L17,$K17,FALSE)*($R17*(1-$E17)+$Q17*(1-$F17))*((1+'Inputs &amp; Summary'!$D$7)^AQ$1))))))</f>
        <v>3.3630098878068151</v>
      </c>
      <c r="AR17" s="248">
        <f>$D17*IF(AR$1&gt;'Inputs &amp; Summary'!$D$5,0,IF(AR$1&gt;VLOOKUP($G17,Lists!$J$17:$K$21,2),IF($M17=Lists!$H$3,IF($K17&lt;1,(($S17/$K17)*((1+'Inputs &amp; Summary'!$D$7)^AR$1)),((INT(AR$1/$K17)-INT((AR$1-1)/$K17))*$S17*((1+'Inputs &amp; Summary'!$D$7)^AR$1))),(_xlfn.WEIBULL.DIST(AR$1,$L17,$K17,FALSE)*$S17*((1+'Inputs &amp; Summary'!$D$7)^AR$1))),IF($M17=Lists!$H$3,IF($K17&lt;1,((($R17*(1-$E17)+$Q17*(1-$F17))/$K17)*((1+'Inputs &amp; Summary'!$D$7)^AR$1)),((INT(AR$1/$K17)-INT((AR$1-1)/$K17))*($R17*(1-$E17)+$Q17*(1-$F17))*((1+'Inputs &amp; Summary'!$D$7)^AR$1))),((_xlfn.WEIBULL.DIST(AR$1,$L17,$K17,FALSE)*($R17*(1-$E17)+$Q17*(1-$F17))*((1+'Inputs &amp; Summary'!$D$7)^AR$1))))))</f>
        <v>3.2957672716490198</v>
      </c>
      <c r="AS17" s="248">
        <f>$D17*IF(AS$1&gt;'Inputs &amp; Summary'!$D$5,0,IF(AS$1&gt;VLOOKUP($G17,Lists!$J$17:$K$21,2),IF($M17=Lists!$H$3,IF($K17&lt;1,(($S17/$K17)*((1+'Inputs &amp; Summary'!$D$7)^AS$1)),((INT(AS$1/$K17)-INT((AS$1-1)/$K17))*$S17*((1+'Inputs &amp; Summary'!$D$7)^AS$1))),(_xlfn.WEIBULL.DIST(AS$1,$L17,$K17,FALSE)*$S17*((1+'Inputs &amp; Summary'!$D$7)^AS$1))),IF($M17=Lists!$H$3,IF($K17&lt;1,((($R17*(1-$E17)+$Q17*(1-$F17))/$K17)*((1+'Inputs &amp; Summary'!$D$7)^AS$1)),((INT(AS$1/$K17)-INT((AS$1-1)/$K17))*($R17*(1-$E17)+$Q17*(1-$F17))*((1+'Inputs &amp; Summary'!$D$7)^AS$1))),((_xlfn.WEIBULL.DIST(AS$1,$L17,$K17,FALSE)*($R17*(1-$E17)+$Q17*(1-$F17))*((1+'Inputs &amp; Summary'!$D$7)^AS$1))))))</f>
        <v>0</v>
      </c>
      <c r="AT17" s="248">
        <f>$D17*IF(AT$1&gt;'Inputs &amp; Summary'!$D$5,0,IF(AT$1&gt;VLOOKUP($G17,Lists!$J$17:$K$21,2),IF($M17=Lists!$H$3,IF($K17&lt;1,(($S17/$K17)*((1+'Inputs &amp; Summary'!$D$7)^AT$1)),((INT(AT$1/$K17)-INT((AT$1-1)/$K17))*$S17*((1+'Inputs &amp; Summary'!$D$7)^AT$1))),(_xlfn.WEIBULL.DIST(AT$1,$L17,$K17,FALSE)*$S17*((1+'Inputs &amp; Summary'!$D$7)^AT$1))),IF($M17=Lists!$H$3,IF($K17&lt;1,((($R17*(1-$E17)+$Q17*(1-$F17))/$K17)*((1+'Inputs &amp; Summary'!$D$7)^AT$1)),((INT(AT$1/$K17)-INT((AT$1-1)/$K17))*($R17*(1-$E17)+$Q17*(1-$F17))*((1+'Inputs &amp; Summary'!$D$7)^AT$1))),((_xlfn.WEIBULL.DIST(AT$1,$L17,$K17,FALSE)*($R17*(1-$E17)+$Q17*(1-$F17))*((1+'Inputs &amp; Summary'!$D$7)^AT$1))))))</f>
        <v>0</v>
      </c>
      <c r="AU17" s="248">
        <f>$D17*IF(AU$1&gt;'Inputs &amp; Summary'!$D$5,0,IF(AU$1&gt;VLOOKUP($G17,Lists!$J$17:$K$21,2),IF($M17=Lists!$H$3,IF($K17&lt;1,(($S17/$K17)*((1+'Inputs &amp; Summary'!$D$7)^AU$1)),((INT(AU$1/$K17)-INT((AU$1-1)/$K17))*$S17*((1+'Inputs &amp; Summary'!$D$7)^AU$1))),(_xlfn.WEIBULL.DIST(AU$1,$L17,$K17,FALSE)*$S17*((1+'Inputs &amp; Summary'!$D$7)^AU$1))),IF($M17=Lists!$H$3,IF($K17&lt;1,((($R17*(1-$E17)+$Q17*(1-$F17))/$K17)*((1+'Inputs &amp; Summary'!$D$7)^AU$1)),((INT(AU$1/$K17)-INT((AU$1-1)/$K17))*($R17*(1-$E17)+$Q17*(1-$F17))*((1+'Inputs &amp; Summary'!$D$7)^AU$1))),((_xlfn.WEIBULL.DIST(AU$1,$L17,$K17,FALSE)*($R17*(1-$E17)+$Q17*(1-$F17))*((1+'Inputs &amp; Summary'!$D$7)^AU$1))))))</f>
        <v>0</v>
      </c>
      <c r="AV17" s="248">
        <f>$D17*IF(AV$1&gt;'Inputs &amp; Summary'!$D$5,0,IF(AV$1&gt;VLOOKUP($G17,Lists!$J$17:$K$21,2),IF($M17=Lists!$H$3,IF($K17&lt;1,(($S17/$K17)*((1+'Inputs &amp; Summary'!$D$7)^AV$1)),((INT(AV$1/$K17)-INT((AV$1-1)/$K17))*$S17*((1+'Inputs &amp; Summary'!$D$7)^AV$1))),(_xlfn.WEIBULL.DIST(AV$1,$L17,$K17,FALSE)*$S17*((1+'Inputs &amp; Summary'!$D$7)^AV$1))),IF($M17=Lists!$H$3,IF($K17&lt;1,((($R17*(1-$E17)+$Q17*(1-$F17))/$K17)*((1+'Inputs &amp; Summary'!$D$7)^AV$1)),((INT(AV$1/$K17)-INT((AV$1-1)/$K17))*($R17*(1-$E17)+$Q17*(1-$F17))*((1+'Inputs &amp; Summary'!$D$7)^AV$1))),((_xlfn.WEIBULL.DIST(AV$1,$L17,$K17,FALSE)*($R17*(1-$E17)+$Q17*(1-$F17))*((1+'Inputs &amp; Summary'!$D$7)^AV$1))))))</f>
        <v>0</v>
      </c>
      <c r="AW17" s="248">
        <f>$D17*IF(AW$1&gt;'Inputs &amp; Summary'!$D$5,0,IF(AW$1&gt;VLOOKUP($G17,Lists!$J$17:$K$21,2),IF($M17=Lists!$H$3,IF($K17&lt;1,(($S17/$K17)*((1+'Inputs &amp; Summary'!$D$7)^AW$1)),((INT(AW$1/$K17)-INT((AW$1-1)/$K17))*$S17*((1+'Inputs &amp; Summary'!$D$7)^AW$1))),(_xlfn.WEIBULL.DIST(AW$1,$L17,$K17,FALSE)*$S17*((1+'Inputs &amp; Summary'!$D$7)^AW$1))),IF($M17=Lists!$H$3,IF($K17&lt;1,((($R17*(1-$E17)+$Q17*(1-$F17))/$K17)*((1+'Inputs &amp; Summary'!$D$7)^AW$1)),((INT(AW$1/$K17)-INT((AW$1-1)/$K17))*($R17*(1-$E17)+$Q17*(1-$F17))*((1+'Inputs &amp; Summary'!$D$7)^AW$1))),((_xlfn.WEIBULL.DIST(AW$1,$L17,$K17,FALSE)*($R17*(1-$E17)+$Q17*(1-$F17))*((1+'Inputs &amp; Summary'!$D$7)^AW$1))))))</f>
        <v>0</v>
      </c>
      <c r="AX17" s="248">
        <f>$D17*IF(AX$1&gt;'Inputs &amp; Summary'!$D$5,0,IF(AX$1&gt;VLOOKUP($G17,Lists!$J$17:$K$21,2),IF($M17=Lists!$H$3,IF($K17&lt;1,(($S17/$K17)*((1+'Inputs &amp; Summary'!$D$7)^AX$1)),((INT(AX$1/$K17)-INT((AX$1-1)/$K17))*$S17*((1+'Inputs &amp; Summary'!$D$7)^AX$1))),(_xlfn.WEIBULL.DIST(AX$1,$L17,$K17,FALSE)*$S17*((1+'Inputs &amp; Summary'!$D$7)^AX$1))),IF($M17=Lists!$H$3,IF($K17&lt;1,((($R17*(1-$E17)+$Q17*(1-$F17))/$K17)*((1+'Inputs &amp; Summary'!$D$7)^AX$1)),((INT(AX$1/$K17)-INT((AX$1-1)/$K17))*($R17*(1-$E17)+$Q17*(1-$F17))*((1+'Inputs &amp; Summary'!$D$7)^AX$1))),((_xlfn.WEIBULL.DIST(AX$1,$L17,$K17,FALSE)*($R17*(1-$E17)+$Q17*(1-$F17))*((1+'Inputs &amp; Summary'!$D$7)^AX$1))))))</f>
        <v>0</v>
      </c>
      <c r="AY17" s="248">
        <f>$D17*IF(AY$1&gt;'Inputs &amp; Summary'!$D$5,0,IF(AY$1&gt;VLOOKUP($G17,Lists!$J$17:$K$21,2),IF($M17=Lists!$H$3,IF($K17&lt;1,(($S17/$K17)*((1+'Inputs &amp; Summary'!$D$7)^AY$1)),((INT(AY$1/$K17)-INT((AY$1-1)/$K17))*$S17*((1+'Inputs &amp; Summary'!$D$7)^AY$1))),(_xlfn.WEIBULL.DIST(AY$1,$L17,$K17,FALSE)*$S17*((1+'Inputs &amp; Summary'!$D$7)^AY$1))),IF($M17=Lists!$H$3,IF($K17&lt;1,((($R17*(1-$E17)+$Q17*(1-$F17))/$K17)*((1+'Inputs &amp; Summary'!$D$7)^AY$1)),((INT(AY$1/$K17)-INT((AY$1-1)/$K17))*($R17*(1-$E17)+$Q17*(1-$F17))*((1+'Inputs &amp; Summary'!$D$7)^AY$1))),((_xlfn.WEIBULL.DIST(AY$1,$L17,$K17,FALSE)*($R17*(1-$E17)+$Q17*(1-$F17))*((1+'Inputs &amp; Summary'!$D$7)^AY$1))))))</f>
        <v>0</v>
      </c>
      <c r="AZ17" s="248">
        <f>$D17*IF(AZ$1&gt;'Inputs &amp; Summary'!$D$5,0,IF(AZ$1&gt;VLOOKUP($G17,Lists!$J$17:$K$21,2),IF($M17=Lists!$H$3,IF($K17&lt;1,(($S17/$K17)*((1+'Inputs &amp; Summary'!$D$7)^AZ$1)),((INT(AZ$1/$K17)-INT((AZ$1-1)/$K17))*$S17*((1+'Inputs &amp; Summary'!$D$7)^AZ$1))),(_xlfn.WEIBULL.DIST(AZ$1,$L17,$K17,FALSE)*$S17*((1+'Inputs &amp; Summary'!$D$7)^AZ$1))),IF($M17=Lists!$H$3,IF($K17&lt;1,((($R17*(1-$E17)+$Q17*(1-$F17))/$K17)*((1+'Inputs &amp; Summary'!$D$7)^AZ$1)),((INT(AZ$1/$K17)-INT((AZ$1-1)/$K17))*($R17*(1-$E17)+$Q17*(1-$F17))*((1+'Inputs &amp; Summary'!$D$7)^AZ$1))),((_xlfn.WEIBULL.DIST(AZ$1,$L17,$K17,FALSE)*($R17*(1-$E17)+$Q17*(1-$F17))*((1+'Inputs &amp; Summary'!$D$7)^AZ$1))))))</f>
        <v>0</v>
      </c>
      <c r="BA17" s="248">
        <f>$D17*IF(BA$1&gt;'Inputs &amp; Summary'!$D$5,0,IF(BA$1&gt;VLOOKUP($G17,Lists!$J$17:$K$21,2),IF($M17=Lists!$H$3,IF($K17&lt;1,(($S17/$K17)*((1+'Inputs &amp; Summary'!$D$7)^BA$1)),((INT(BA$1/$K17)-INT((BA$1-1)/$K17))*$S17*((1+'Inputs &amp; Summary'!$D$7)^BA$1))),(_xlfn.WEIBULL.DIST(BA$1,$L17,$K17,FALSE)*$S17*((1+'Inputs &amp; Summary'!$D$7)^BA$1))),IF($M17=Lists!$H$3,IF($K17&lt;1,((($R17*(1-$E17)+$Q17*(1-$F17))/$K17)*((1+'Inputs &amp; Summary'!$D$7)^BA$1)),((INT(BA$1/$K17)-INT((BA$1-1)/$K17))*($R17*(1-$E17)+$Q17*(1-$F17))*((1+'Inputs &amp; Summary'!$D$7)^BA$1))),((_xlfn.WEIBULL.DIST(BA$1,$L17,$K17,FALSE)*($R17*(1-$E17)+$Q17*(1-$F17))*((1+'Inputs &amp; Summary'!$D$7)^BA$1))))))</f>
        <v>0</v>
      </c>
      <c r="BB17" s="248">
        <f>$D17*IF(BB$1&gt;'Inputs &amp; Summary'!$D$5,0,IF(BB$1&gt;VLOOKUP($G17,Lists!$J$17:$K$21,2),IF($M17=Lists!$H$3,IF($K17&lt;1,(($S17/$K17)*((1+'Inputs &amp; Summary'!$D$7)^BB$1)),((INT(BB$1/$K17)-INT((BB$1-1)/$K17))*$S17*((1+'Inputs &amp; Summary'!$D$7)^BB$1))),(_xlfn.WEIBULL.DIST(BB$1,$L17,$K17,FALSE)*$S17*((1+'Inputs &amp; Summary'!$D$7)^BB$1))),IF($M17=Lists!$H$3,IF($K17&lt;1,((($R17*(1-$E17)+$Q17*(1-$F17))/$K17)*((1+'Inputs &amp; Summary'!$D$7)^BB$1)),((INT(BB$1/$K17)-INT((BB$1-1)/$K17))*($R17*(1-$E17)+$Q17*(1-$F17))*((1+'Inputs &amp; Summary'!$D$7)^BB$1))),((_xlfn.WEIBULL.DIST(BB$1,$L17,$K17,FALSE)*($R17*(1-$E17)+$Q17*(1-$F17))*((1+'Inputs &amp; Summary'!$D$7)^BB$1))))))</f>
        <v>0</v>
      </c>
      <c r="BC17" s="248">
        <f>$D17*IF(BC$1&gt;'Inputs &amp; Summary'!$D$5,0,IF(BC$1&gt;VLOOKUP($G17,Lists!$J$17:$K$21,2),IF($M17=Lists!$H$3,IF($K17&lt;1,(($S17/$K17)*((1+'Inputs &amp; Summary'!$D$7)^BC$1)),((INT(BC$1/$K17)-INT((BC$1-1)/$K17))*$S17*((1+'Inputs &amp; Summary'!$D$7)^BC$1))),(_xlfn.WEIBULL.DIST(BC$1,$L17,$K17,FALSE)*$S17*((1+'Inputs &amp; Summary'!$D$7)^BC$1))),IF($M17=Lists!$H$3,IF($K17&lt;1,((($R17*(1-$E17)+$Q17*(1-$F17))/$K17)*((1+'Inputs &amp; Summary'!$D$7)^BC$1)),((INT(BC$1/$K17)-INT((BC$1-1)/$K17))*($R17*(1-$E17)+$Q17*(1-$F17))*((1+'Inputs &amp; Summary'!$D$7)^BC$1))),((_xlfn.WEIBULL.DIST(BC$1,$L17,$K17,FALSE)*($R17*(1-$E17)+$Q17*(1-$F17))*((1+'Inputs &amp; Summary'!$D$7)^BC$1))))))</f>
        <v>0</v>
      </c>
      <c r="BD17" s="248">
        <f>$D17*IF(BD$1&gt;'Inputs &amp; Summary'!$D$5,0,IF(BD$1&gt;VLOOKUP($G17,Lists!$J$17:$K$21,2),IF($M17=Lists!$H$3,IF($K17&lt;1,(($S17/$K17)*((1+'Inputs &amp; Summary'!$D$7)^BD$1)),((INT(BD$1/$K17)-INT((BD$1-1)/$K17))*$S17*((1+'Inputs &amp; Summary'!$D$7)^BD$1))),(_xlfn.WEIBULL.DIST(BD$1,$L17,$K17,FALSE)*$S17*((1+'Inputs &amp; Summary'!$D$7)^BD$1))),IF($M17=Lists!$H$3,IF($K17&lt;1,((($R17*(1-$E17)+$Q17*(1-$F17))/$K17)*((1+'Inputs &amp; Summary'!$D$7)^BD$1)),((INT(BD$1/$K17)-INT((BD$1-1)/$K17))*($R17*(1-$E17)+$Q17*(1-$F17))*((1+'Inputs &amp; Summary'!$D$7)^BD$1))),((_xlfn.WEIBULL.DIST(BD$1,$L17,$K17,FALSE)*($R17*(1-$E17)+$Q17*(1-$F17))*((1+'Inputs &amp; Summary'!$D$7)^BD$1))))))</f>
        <v>0</v>
      </c>
      <c r="BE17" s="248">
        <f>$D17*IF(BE$1&gt;'Inputs &amp; Summary'!$D$5,0,IF(BE$1&gt;VLOOKUP($G17,Lists!$J$17:$K$21,2),IF($M17=Lists!$H$3,IF($K17&lt;1,(($S17/$K17)*((1+'Inputs &amp; Summary'!$D$7)^BE$1)),((INT(BE$1/$K17)-INT((BE$1-1)/$K17))*$S17*((1+'Inputs &amp; Summary'!$D$7)^BE$1))),(_xlfn.WEIBULL.DIST(BE$1,$L17,$K17,FALSE)*$S17*((1+'Inputs &amp; Summary'!$D$7)^BE$1))),IF($M17=Lists!$H$3,IF($K17&lt;1,((($R17*(1-$E17)+$Q17*(1-$F17))/$K17)*((1+'Inputs &amp; Summary'!$D$7)^BE$1)),((INT(BE$1/$K17)-INT((BE$1-1)/$K17))*($R17*(1-$E17)+$Q17*(1-$F17))*((1+'Inputs &amp; Summary'!$D$7)^BE$1))),((_xlfn.WEIBULL.DIST(BE$1,$L17,$K17,FALSE)*($R17*(1-$E17)+$Q17*(1-$F17))*((1+'Inputs &amp; Summary'!$D$7)^BE$1))))))</f>
        <v>0</v>
      </c>
      <c r="BF17" s="248">
        <f>$D17*IF(BF$1&gt;'Inputs &amp; Summary'!$D$5,0,IF(BF$1&gt;VLOOKUP($G17,Lists!$J$17:$K$21,2),IF($M17=Lists!$H$3,IF($K17&lt;1,(($S17/$K17)*((1+'Inputs &amp; Summary'!$D$7)^BF$1)),((INT(BF$1/$K17)-INT((BF$1-1)/$K17))*$S17*((1+'Inputs &amp; Summary'!$D$7)^BF$1))),(_xlfn.WEIBULL.DIST(BF$1,$L17,$K17,FALSE)*$S17*((1+'Inputs &amp; Summary'!$D$7)^BF$1))),IF($M17=Lists!$H$3,IF($K17&lt;1,((($R17*(1-$E17)+$Q17*(1-$F17))/$K17)*((1+'Inputs &amp; Summary'!$D$7)^BF$1)),((INT(BF$1/$K17)-INT((BF$1-1)/$K17))*($R17*(1-$E17)+$Q17*(1-$F17))*((1+'Inputs &amp; Summary'!$D$7)^BF$1))),((_xlfn.WEIBULL.DIST(BF$1,$L17,$K17,FALSE)*($R17*(1-$E17)+$Q17*(1-$F17))*((1+'Inputs &amp; Summary'!$D$7)^BF$1))))))</f>
        <v>0</v>
      </c>
      <c r="BG17" s="248">
        <f>$D17*IF(BG$1&gt;'Inputs &amp; Summary'!$D$5,0,IF(BG$1&gt;VLOOKUP($G17,Lists!$J$17:$K$21,2),IF($M17=Lists!$H$3,IF($K17&lt;1,(($S17/$K17)*((1+'Inputs &amp; Summary'!$D$7)^BG$1)),((INT(BG$1/$K17)-INT((BG$1-1)/$K17))*$S17*((1+'Inputs &amp; Summary'!$D$7)^BG$1))),(_xlfn.WEIBULL.DIST(BG$1,$L17,$K17,FALSE)*$S17*((1+'Inputs &amp; Summary'!$D$7)^BG$1))),IF($M17=Lists!$H$3,IF($K17&lt;1,((($R17*(1-$E17)+$Q17*(1-$F17))/$K17)*((1+'Inputs &amp; Summary'!$D$7)^BG$1)),((INT(BG$1/$K17)-INT((BG$1-1)/$K17))*($R17*(1-$E17)+$Q17*(1-$F17))*((1+'Inputs &amp; Summary'!$D$7)^BG$1))),((_xlfn.WEIBULL.DIST(BG$1,$L17,$K17,FALSE)*($R17*(1-$E17)+$Q17*(1-$F17))*((1+'Inputs &amp; Summary'!$D$7)^BG$1))))))</f>
        <v>0</v>
      </c>
      <c r="BH17" s="248">
        <f>$D17*IF(BH$1&gt;'Inputs &amp; Summary'!$D$5,0,IF(BH$1&gt;VLOOKUP($G17,Lists!$J$17:$K$21,2),IF($M17=Lists!$H$3,IF($K17&lt;1,(($S17/$K17)*((1+'Inputs &amp; Summary'!$D$7)^BH$1)),((INT(BH$1/$K17)-INT((BH$1-1)/$K17))*$S17*((1+'Inputs &amp; Summary'!$D$7)^BH$1))),(_xlfn.WEIBULL.DIST(BH$1,$L17,$K17,FALSE)*$S17*((1+'Inputs &amp; Summary'!$D$7)^BH$1))),IF($M17=Lists!$H$3,IF($K17&lt;1,((($R17*(1-$E17)+$Q17*(1-$F17))/$K17)*((1+'Inputs &amp; Summary'!$D$7)^BH$1)),((INT(BH$1/$K17)-INT((BH$1-1)/$K17))*($R17*(1-$E17)+$Q17*(1-$F17))*((1+'Inputs &amp; Summary'!$D$7)^BH$1))),((_xlfn.WEIBULL.DIST(BH$1,$L17,$K17,FALSE)*($R17*(1-$E17)+$Q17*(1-$F17))*((1+'Inputs &amp; Summary'!$D$7)^BH$1))))))</f>
        <v>0</v>
      </c>
      <c r="BI17" s="248">
        <f>$D17*IF(BI$1&gt;'Inputs &amp; Summary'!$D$5,0,IF(BI$1&gt;VLOOKUP($G17,Lists!$J$17:$K$21,2),IF($M17=Lists!$H$3,IF($K17&lt;1,(($S17/$K17)*((1+'Inputs &amp; Summary'!$D$7)^BI$1)),((INT(BI$1/$K17)-INT((BI$1-1)/$K17))*$S17*((1+'Inputs &amp; Summary'!$D$7)^BI$1))),(_xlfn.WEIBULL.DIST(BI$1,$L17,$K17,FALSE)*$S17*((1+'Inputs &amp; Summary'!$D$7)^BI$1))),IF($M17=Lists!$H$3,IF($K17&lt;1,((($R17*(1-$E17)+$Q17*(1-$F17))/$K17)*((1+'Inputs &amp; Summary'!$D$7)^BI$1)),((INT(BI$1/$K17)-INT((BI$1-1)/$K17))*($R17*(1-$E17)+$Q17*(1-$F17))*((1+'Inputs &amp; Summary'!$D$7)^BI$1))),((_xlfn.WEIBULL.DIST(BI$1,$L17,$K17,FALSE)*($R17*(1-$E17)+$Q17*(1-$F17))*((1+'Inputs &amp; Summary'!$D$7)^BI$1))))))</f>
        <v>0</v>
      </c>
      <c r="BJ17" s="248">
        <f>$D17*IF(BJ$1&gt;'Inputs &amp; Summary'!$D$5,0,IF(BJ$1&gt;VLOOKUP($G17,Lists!$J$17:$K$21,2),IF($M17=Lists!$H$3,IF($K17&lt;1,(($S17/$K17)*((1+'Inputs &amp; Summary'!$D$7)^BJ$1)),((INT(BJ$1/$K17)-INT((BJ$1-1)/$K17))*$S17*((1+'Inputs &amp; Summary'!$D$7)^BJ$1))),(_xlfn.WEIBULL.DIST(BJ$1,$L17,$K17,FALSE)*$S17*((1+'Inputs &amp; Summary'!$D$7)^BJ$1))),IF($M17=Lists!$H$3,IF($K17&lt;1,((($R17*(1-$E17)+$Q17*(1-$F17))/$K17)*((1+'Inputs &amp; Summary'!$D$7)^BJ$1)),((INT(BJ$1/$K17)-INT((BJ$1-1)/$K17))*($R17*(1-$E17)+$Q17*(1-$F17))*((1+'Inputs &amp; Summary'!$D$7)^BJ$1))),((_xlfn.WEIBULL.DIST(BJ$1,$L17,$K17,FALSE)*($R17*(1-$E17)+$Q17*(1-$F17))*((1+'Inputs &amp; Summary'!$D$7)^BJ$1))))))</f>
        <v>0</v>
      </c>
      <c r="BK17" s="248">
        <f>$D17*IF(BK$1&gt;'Inputs &amp; Summary'!$D$5,0,IF(BK$1&gt;VLOOKUP($G17,Lists!$J$17:$K$21,2),IF($M17=Lists!$H$3,IF($K17&lt;1,(($S17/$K17)*((1+'Inputs &amp; Summary'!$D$7)^BK$1)),((INT(BK$1/$K17)-INT((BK$1-1)/$K17))*$S17*((1+'Inputs &amp; Summary'!$D$7)^BK$1))),(_xlfn.WEIBULL.DIST(BK$1,$L17,$K17,FALSE)*$S17*((1+'Inputs &amp; Summary'!$D$7)^BK$1))),IF($M17=Lists!$H$3,IF($K17&lt;1,((($R17*(1-$E17)+$Q17*(1-$F17))/$K17)*((1+'Inputs &amp; Summary'!$D$7)^BK$1)),((INT(BK$1/$K17)-INT((BK$1-1)/$K17))*($R17*(1-$E17)+$Q17*(1-$F17))*((1+'Inputs &amp; Summary'!$D$7)^BK$1))),((_xlfn.WEIBULL.DIST(BK$1,$L17,$K17,FALSE)*($R17*(1-$E17)+$Q17*(1-$F17))*((1+'Inputs &amp; Summary'!$D$7)^BK$1))))))</f>
        <v>0</v>
      </c>
      <c r="BL17" s="248">
        <f>$D17*IF(BL$1&gt;'Inputs &amp; Summary'!$D$5,0,IF(BL$1&gt;VLOOKUP($G17,Lists!$J$17:$K$21,2),IF($M17=Lists!$H$3,IF($K17&lt;1,(($S17/$K17)*((1+'Inputs &amp; Summary'!$D$7)^BL$1)),((INT(BL$1/$K17)-INT((BL$1-1)/$K17))*$S17*((1+'Inputs &amp; Summary'!$D$7)^BL$1))),(_xlfn.WEIBULL.DIST(BL$1,$L17,$K17,FALSE)*$S17*((1+'Inputs &amp; Summary'!$D$7)^BL$1))),IF($M17=Lists!$H$3,IF($K17&lt;1,((($R17*(1-$E17)+$Q17*(1-$F17))/$K17)*((1+'Inputs &amp; Summary'!$D$7)^BL$1)),((INT(BL$1/$K17)-INT((BL$1-1)/$K17))*($R17*(1-$E17)+$Q17*(1-$F17))*((1+'Inputs &amp; Summary'!$D$7)^BL$1))),((_xlfn.WEIBULL.DIST(BL$1,$L17,$K17,FALSE)*($R17*(1-$E17)+$Q17*(1-$F17))*((1+'Inputs &amp; Summary'!$D$7)^BL$1))))))</f>
        <v>0</v>
      </c>
    </row>
    <row r="18" spans="1:64" x14ac:dyDescent="0.3">
      <c r="A18" s="236" t="s">
        <v>221</v>
      </c>
      <c r="B18" s="117" t="str">
        <f>IF('Inputs &amp; Summary'!$D$15=Lists!$E$3,INDEX('Residential Rooftop Details'!$A$30:$X$158,MATCH('Cash Flow'!$A18,'Residential Rooftop Details'!$A$30:$A$158,0),COLUMN(B$1)),IF('Inputs &amp; Summary'!$D$15=Lists!$E$4,INDEX('Commercial Rooftop Details'!$A$30:$V$158,MATCH('Cash Flow'!$A18,'Commercial Rooftop Details'!$A$30:$A$158,0),COLUMN(B$1)),INDEX('Ground-Mount Details'!$A$30:$V$158,MATCH('Cash Flow'!$A18,'Ground-Mount Details'!$A$30:$A$158,0),COLUMN(B$1))))</f>
        <v>Corrective</v>
      </c>
      <c r="C18" s="117" t="str">
        <f>IF('Inputs &amp; Summary'!$D$15=Lists!$E$3,INDEX('Residential Rooftop Details'!$A$30:$X$158,MATCH('Cash Flow'!$A18,'Residential Rooftop Details'!$A$30:$A$158,0),COLUMN(C$1)),IF('Inputs &amp; Summary'!$D$15=Lists!$E$4,INDEX('Commercial Rooftop Details'!$A$30:$V$158,MATCH('Cash Flow'!$A18,'Commercial Rooftop Details'!$A$30:$A$158,0),COLUMN(C$1)),INDEX('Ground-Mount Details'!$A$30:$V$158,MATCH('Cash Flow'!$A18,'Ground-Mount Details'!$A$30:$A$158,0),COLUMN(C$1))))</f>
        <v>Inverter</v>
      </c>
      <c r="D18" s="117">
        <f>IF('Inputs &amp; Summary'!$D$15=Lists!$E$3,INDEX('Residential Rooftop Details'!$A$30:$X$158,MATCH('Cash Flow'!$A18,'Residential Rooftop Details'!$A$30:$A$158,0),COLUMN(D$1)),IF('Inputs &amp; Summary'!$D$15=Lists!$E$4,INDEX('Commercial Rooftop Details'!$A$30:$V$158,MATCH('Cash Flow'!$A18,'Commercial Rooftop Details'!$A$30:$A$158,0),COLUMN(D$1)),INDEX('Ground-Mount Details'!$A$30:$V$158,MATCH('Cash Flow'!$A18,'Ground-Mount Details'!$A$30:$A$158,0),COLUMN(D$1))))</f>
        <v>1</v>
      </c>
      <c r="E18" s="117">
        <f>IF('Inputs &amp; Summary'!$D$15=Lists!$E$3,INDEX('Residential Rooftop Details'!$A$30:$X$158,MATCH('Cash Flow'!$A18,'Residential Rooftop Details'!$A$30:$A$158,0),COLUMN(E$1)),IF('Inputs &amp; Summary'!$D$15=Lists!$E$4,INDEX('Commercial Rooftop Details'!$A$30:$V$158,MATCH('Cash Flow'!$A18,'Commercial Rooftop Details'!$A$30:$A$158,0),COLUMN(E$1)),INDEX('Ground-Mount Details'!$A$30:$V$158,MATCH('Cash Flow'!$A18,'Ground-Mount Details'!$A$30:$A$158,0),COLUMN(E$1))))</f>
        <v>0</v>
      </c>
      <c r="F18" s="117">
        <f>IF('Inputs &amp; Summary'!$D$15=Lists!$E$3,INDEX('Residential Rooftop Details'!$A$30:$X$158,MATCH('Cash Flow'!$A18,'Residential Rooftop Details'!$A$30:$A$158,0),COLUMN(F$1)),IF('Inputs &amp; Summary'!$D$15=Lists!$E$4,INDEX('Commercial Rooftop Details'!$A$30:$V$158,MATCH('Cash Flow'!$A18,'Commercial Rooftop Details'!$A$30:$A$158,0),COLUMN(F$1)),INDEX('Ground-Mount Details'!$A$30:$V$158,MATCH('Cash Flow'!$A18,'Ground-Mount Details'!$A$30:$A$158,0),COLUMN(F$1))))</f>
        <v>0</v>
      </c>
      <c r="G18" s="237" t="str">
        <f>IF('Inputs &amp; Summary'!$D$15=Lists!$E$3,INDEX('Residential Rooftop Details'!$A$30:$X$158,MATCH('Cash Flow'!$A18,'Residential Rooftop Details'!$A$30:$A$158,0),COLUMN(G$1)),IF('Inputs &amp; Summary'!$D$15=Lists!$E$4,INDEX('Commercial Rooftop Details'!$A$30:$V$158,MATCH('Cash Flow'!$A18,'Commercial Rooftop Details'!$A$30:$A$158,0),COLUMN(G$1)),INDEX('Ground-Mount Details'!$A$30:$V$158,MATCH('Cash Flow'!$A18,'Ground-Mount Details'!$A$30:$A$158,0),COLUMN(G$1))))</f>
        <v>EPC</v>
      </c>
      <c r="H18" s="237" t="str">
        <f>IF('Inputs &amp; Summary'!$D$15=Lists!$E$3,INDEX('Residential Rooftop Details'!$A$30:$X$158,MATCH('Cash Flow'!$A18,'Residential Rooftop Details'!$A$30:$A$158,0),COLUMN(H$1)),IF('Inputs &amp; Summary'!$D$15=Lists!$E$4,INDEX('Commercial Rooftop Details'!$A$30:$V$158,MATCH('Cash Flow'!$A18,'Commercial Rooftop Details'!$A$30:$A$158,0),COLUMN(H$1)),INDEX('Ground-Mount Details'!$A$30:$V$158,MATCH('Cash Flow'!$A18,'Ground-Mount Details'!$A$30:$A$158,0),COLUMN(H$1))))</f>
        <v>inverter</v>
      </c>
      <c r="I18" s="237" t="str">
        <f>IF('Inputs &amp; Summary'!$D$15=Lists!$E$3,INDEX('Residential Rooftop Details'!$A$30:$X$158,MATCH('Cash Flow'!$A18,'Residential Rooftop Details'!$A$30:$A$158,0),COLUMN(I$1)),IF('Inputs &amp; Summary'!$D$15=Lists!$E$4,INDEX('Commercial Rooftop Details'!$A$30:$V$158,MATCH('Cash Flow'!$A18,'Commercial Rooftop Details'!$A$30:$A$158,0),COLUMN(I$1)),INDEX('Ground-Mount Details'!$A$30:$V$158,MATCH('Cash Flow'!$A18,'Ground-Mount Details'!$A$30:$A$158,0),COLUMN(I$1))))</f>
        <v>Inspector</v>
      </c>
      <c r="J18" s="238">
        <f>IF('Inputs &amp; Summary'!$D$15=Lists!$E$3,INDEX('Residential Rooftop Details'!$A$30:$X$158,MATCH('Cash Flow'!$A18,'Residential Rooftop Details'!$A$30:$A$158,0),COLUMN(J$1)),IF('Inputs &amp; Summary'!$D$15=Lists!$E$4,INDEX('Commercial Rooftop Details'!$A$30:$V$158,MATCH('Cash Flow'!$A18,'Commercial Rooftop Details'!$A$30:$A$158,0),COLUMN(J$1)),INDEX('Ground-Mount Details'!$A$30:$V$158,MATCH('Cash Flow'!$A18,'Ground-Mount Details'!$A$30:$A$158,0),COLUMN(J$1))))</f>
        <v>25.173076923076923</v>
      </c>
      <c r="K18" s="239">
        <f>IF('Inputs &amp; Summary'!$D$15=Lists!$E$3,INDEX('Residential Rooftop Details'!$A$30:$X$158,MATCH('Cash Flow'!$A18,'Residential Rooftop Details'!$A$30:$A$158,0),COLUMN(K$1)),IF('Inputs &amp; Summary'!$D$15=Lists!$E$4,INDEX('Commercial Rooftop Details'!$A$30:$V$158,MATCH('Cash Flow'!$A18,'Commercial Rooftop Details'!$A$30:$A$158,0),COLUMN(K$1)),INDEX('Ground-Mount Details'!$A$30:$V$158,MATCH('Cash Flow'!$A18,'Ground-Mount Details'!$A$30:$A$158,0),COLUMN(K$1))))</f>
        <v>1</v>
      </c>
      <c r="L18" s="239">
        <f>IF('Inputs &amp; Summary'!$D$15=Lists!$E$3,INDEX('Residential Rooftop Details'!$A$30:$X$158,MATCH('Cash Flow'!$A18,'Residential Rooftop Details'!$A$30:$A$158,0),COLUMN(L$1)),IF('Inputs &amp; Summary'!$D$15=Lists!$E$4,INDEX('Commercial Rooftop Details'!$A$30:$V$158,MATCH('Cash Flow'!$A18,'Commercial Rooftop Details'!$A$30:$A$158,0),COLUMN(L$1)),INDEX('Ground-Mount Details'!$A$30:$V$158,MATCH('Cash Flow'!$A18,'Ground-Mount Details'!$A$30:$A$158,0),COLUMN(L$1))))</f>
        <v>3</v>
      </c>
      <c r="M18" s="238" t="str">
        <f>IF('Inputs &amp; Summary'!$D$15=Lists!$E$3,INDEX('Residential Rooftop Details'!$A$30:$X$158,MATCH('Cash Flow'!$A18,'Residential Rooftop Details'!$A$30:$A$158,0),COLUMN(M$1)),IF('Inputs &amp; Summary'!$D$15=Lists!$E$4,INDEX('Commercial Rooftop Details'!$A$30:$V$158,MATCH('Cash Flow'!$A18,'Commercial Rooftop Details'!$A$30:$A$158,0),COLUMN(M$1)),INDEX('Ground-Mount Details'!$A$30:$V$158,MATCH('Cash Flow'!$A18,'Ground-Mount Details'!$A$30:$A$158,0),COLUMN(M$1))))</f>
        <v>Interval</v>
      </c>
      <c r="N18" s="240">
        <f>IF('Inputs &amp; Summary'!$D$15=Lists!$E$3,INDEX('Residential Rooftop Details'!$A$30:$X$158,MATCH('Cash Flow'!$A18,'Residential Rooftop Details'!$A$30:$A$158,0),COLUMN(N$1)),IF('Inputs &amp; Summary'!$D$15=Lists!$E$4,INDEX('Commercial Rooftop Details'!$A$30:$V$158,MATCH('Cash Flow'!$A18,'Commercial Rooftop Details'!$A$30:$A$158,0),COLUMN(N$1)),INDEX('Ground-Mount Details'!$A$30:$V$158,MATCH('Cash Flow'!$A18,'Ground-Mount Details'!$A$30:$A$158,0),COLUMN(N$1))))</f>
        <v>1</v>
      </c>
      <c r="O18" s="239">
        <f>IF('Inputs &amp; Summary'!$D$15=Lists!$E$3,INDEX('Residential Rooftop Details'!$A$30:$X$158,MATCH('Cash Flow'!$A18,'Residential Rooftop Details'!$A$30:$A$158,0),COLUMN(O$1)),IF('Inputs &amp; Summary'!$D$15=Lists!$E$4,INDEX('Commercial Rooftop Details'!$A$30:$V$158,MATCH('Cash Flow'!$A18,'Commercial Rooftop Details'!$A$30:$A$158,0),COLUMN(O$1)),INDEX('Ground-Mount Details'!$A$30:$V$158,MATCH('Cash Flow'!$A18,'Ground-Mount Details'!$A$30:$A$158,0),COLUMN(O$1))))</f>
        <v>0.25</v>
      </c>
      <c r="P18" s="241">
        <f>IF('Inputs &amp; Summary'!$D$15=Lists!$E$3,INDEX('Residential Rooftop Details'!$A$30:$X$158,MATCH('Cash Flow'!$A18,'Residential Rooftop Details'!$A$30:$A$158,0),COLUMN(P$1)),IF('Inputs &amp; Summary'!$D$15=Lists!$E$4,INDEX('Commercial Rooftop Details'!$A$30:$V$158,MATCH('Cash Flow'!$A18,'Commercial Rooftop Details'!$A$30:$A$158,0),COLUMN(P$1)),INDEX('Ground-Mount Details'!$A$30:$V$158,MATCH('Cash Flow'!$A18,'Ground-Mount Details'!$A$30:$A$158,0),COLUMN(P$1))))</f>
        <v>0</v>
      </c>
      <c r="Q18" s="242">
        <f>IF('Inputs &amp; Summary'!$D$15=Lists!$E$3,INDEX('Residential Rooftop Details'!$A$30:$X$158,MATCH('Cash Flow'!$A18,'Residential Rooftop Details'!$A$30:$A$158,0),COLUMN(Q$1)),IF('Inputs &amp; Summary'!$D$15=Lists!$E$4,INDEX('Commercial Rooftop Details'!$A$30:$V$158,MATCH('Cash Flow'!$A18,'Commercial Rooftop Details'!$A$30:$A$158,0),COLUMN(Q$1)),INDEX('Ground-Mount Details'!$A$30:$V$158,MATCH('Cash Flow'!$A18,'Ground-Mount Details'!$A$30:$A$158,0),COLUMN(Q$1))))</f>
        <v>6.2932692307692308</v>
      </c>
      <c r="R18" s="242">
        <f>IF('Inputs &amp; Summary'!$D$15=Lists!$E$3,INDEX('Residential Rooftop Details'!$A$30:$X$158,MATCH('Cash Flow'!$A18,'Residential Rooftop Details'!$A$30:$A$158,0),COLUMN(R$1)),IF('Inputs &amp; Summary'!$D$15=Lists!$E$4,INDEX('Commercial Rooftop Details'!$A$30:$V$158,MATCH('Cash Flow'!$A18,'Commercial Rooftop Details'!$A$30:$A$158,0),COLUMN(R$1)),INDEX('Ground-Mount Details'!$A$30:$V$158,MATCH('Cash Flow'!$A18,'Ground-Mount Details'!$A$30:$A$158,0),COLUMN(R$1))))</f>
        <v>0</v>
      </c>
      <c r="S18" s="243">
        <f>IF('Inputs &amp; Summary'!$D$15=Lists!$E$3,INDEX('Residential Rooftop Details'!$A$30:$X$158,MATCH('Cash Flow'!$A18,'Residential Rooftop Details'!$A$30:$A$158,0),COLUMN(S$1)),IF('Inputs &amp; Summary'!$D$15=Lists!$E$4,INDEX('Commercial Rooftop Details'!$A$30:$V$158,MATCH('Cash Flow'!$A18,'Commercial Rooftop Details'!$A$30:$A$158,0),COLUMN(S$1)),INDEX('Ground-Mount Details'!$A$30:$V$158,MATCH('Cash Flow'!$A18,'Ground-Mount Details'!$A$30:$A$158,0),COLUMN(S$1))))</f>
        <v>6.2932692307692308</v>
      </c>
      <c r="T18" s="238">
        <f>IF('Inputs &amp; Summary'!$D$15=Lists!$E$3,INDEX('Residential Rooftop Details'!$A$30:$X$158,MATCH('Cash Flow'!$A18,'Residential Rooftop Details'!$A$30:$A$158,0),COLUMN(T$1)),IF('Inputs &amp; Summary'!$D$15=Lists!$E$4,INDEX('Commercial Rooftop Details'!$A$30:$V$158,MATCH('Cash Flow'!$A18,'Commercial Rooftop Details'!$A$30:$A$158,0),COLUMN(T$1)),INDEX('Ground-Mount Details'!$A$30:$V$158,MATCH('Cash Flow'!$A18,'Ground-Mount Details'!$A$30:$A$158,0),COLUMN(T$1))))</f>
        <v>0</v>
      </c>
      <c r="U18" s="244">
        <f>IF('Inputs &amp; Summary'!$D$15=Lists!$E$3,INDEX('Residential Rooftop Details'!$A$30:$X$158,MATCH('Cash Flow'!$A18,'Residential Rooftop Details'!$A$30:$A$158,0),COLUMN(U$1)),IF('Inputs &amp; Summary'!$D$15=Lists!$E$4,INDEX('Commercial Rooftop Details'!$A$30:$V$158,MATCH('Cash Flow'!$A18,'Commercial Rooftop Details'!$A$30:$A$158,0),COLUMN(U$1)),INDEX('Ground-Mount Details'!$A$30:$V$158,MATCH('Cash Flow'!$A18,'Ground-Mount Details'!$A$30:$A$158,0),COLUMN(U$1))))</f>
        <v>0</v>
      </c>
      <c r="V18" s="245">
        <f t="shared" si="0"/>
        <v>7.7984043769516713</v>
      </c>
      <c r="W18" s="245">
        <f>NPV('Inputs &amp; Summary'!$D$6,Y18:BL18)</f>
        <v>79.084117921929376</v>
      </c>
      <c r="X18" s="246">
        <f t="shared" si="1"/>
        <v>5.7399551271388556E-4</v>
      </c>
      <c r="Y18" s="248">
        <f>$D18*IF(Y$1&gt;'Inputs &amp; Summary'!$D$5,0,IF(Y$1&gt;VLOOKUP($G18,Lists!$J$17:$K$21,2),IF($M18=Lists!$H$3,IF($K18&lt;1,(($S18/$K18)*((1+'Inputs &amp; Summary'!$D$7)^Y$1)),((INT(Y$1/$K18)-INT((Y$1-1)/$K18))*$S18*((1+'Inputs &amp; Summary'!$D$7)^Y$1))),(_xlfn.WEIBULL.DIST(Y$1,$L18,$K18,FALSE)*$S18*((1+'Inputs &amp; Summary'!$D$7)^Y$1))),IF($M18=Lists!$H$3,IF($K18&lt;1,((($R18*(1-$E18)+$Q18*(1-$F18))/$K18)*((1+'Inputs &amp; Summary'!$D$7)^Y$1)),((INT(Y$1/$K18)-INT((Y$1-1)/$K18))*($R18*(1-$E18)+$Q18*(1-$F18))*((1+'Inputs &amp; Summary'!$D$7)^Y$1))),((_xlfn.WEIBULL.DIST(Y$1,$L18,$K18,FALSE)*($R18*(1-$E18)+$Q18*(1-$F18))*((1+'Inputs &amp; Summary'!$D$7)^Y$1))))))</f>
        <v>6.4191346153846158</v>
      </c>
      <c r="Z18" s="248">
        <f>$D18*IF(Z$1&gt;'Inputs &amp; Summary'!$D$5,0,IF(Z$1&gt;VLOOKUP($G18,Lists!$J$17:$K$21,2),IF($M18=Lists!$H$3,IF($K18&lt;1,(($S18/$K18)*((1+'Inputs &amp; Summary'!$D$7)^Z$1)),((INT(Z$1/$K18)-INT((Z$1-1)/$K18))*$S18*((1+'Inputs &amp; Summary'!$D$7)^Z$1))),(_xlfn.WEIBULL.DIST(Z$1,$L18,$K18,FALSE)*$S18*((1+'Inputs &amp; Summary'!$D$7)^Z$1))),IF($M18=Lists!$H$3,IF($K18&lt;1,((($R18*(1-$E18)+$Q18*(1-$F18))/$K18)*((1+'Inputs &amp; Summary'!$D$7)^Z$1)),((INT(Z$1/$K18)-INT((Z$1-1)/$K18))*($R18*(1-$E18)+$Q18*(1-$F18))*((1+'Inputs &amp; Summary'!$D$7)^Z$1))),((_xlfn.WEIBULL.DIST(Z$1,$L18,$K18,FALSE)*($R18*(1-$E18)+$Q18*(1-$F18))*((1+'Inputs &amp; Summary'!$D$7)^Z$1))))))</f>
        <v>6.5475173076923081</v>
      </c>
      <c r="AA18" s="248">
        <f>$D18*IF(AA$1&gt;'Inputs &amp; Summary'!$D$5,0,IF(AA$1&gt;VLOOKUP($G18,Lists!$J$17:$K$21,2),IF($M18=Lists!$H$3,IF($K18&lt;1,(($S18/$K18)*((1+'Inputs &amp; Summary'!$D$7)^AA$1)),((INT(AA$1/$K18)-INT((AA$1-1)/$K18))*$S18*((1+'Inputs &amp; Summary'!$D$7)^AA$1))),(_xlfn.WEIBULL.DIST(AA$1,$L18,$K18,FALSE)*$S18*((1+'Inputs &amp; Summary'!$D$7)^AA$1))),IF($M18=Lists!$H$3,IF($K18&lt;1,((($R18*(1-$E18)+$Q18*(1-$F18))/$K18)*((1+'Inputs &amp; Summary'!$D$7)^AA$1)),((INT(AA$1/$K18)-INT((AA$1-1)/$K18))*($R18*(1-$E18)+$Q18*(1-$F18))*((1+'Inputs &amp; Summary'!$D$7)^AA$1))),((_xlfn.WEIBULL.DIST(AA$1,$L18,$K18,FALSE)*($R18*(1-$E18)+$Q18*(1-$F18))*((1+'Inputs &amp; Summary'!$D$7)^AA$1))))))</f>
        <v>6.6784676538461536</v>
      </c>
      <c r="AB18" s="248">
        <f>$D18*IF(AB$1&gt;'Inputs &amp; Summary'!$D$5,0,IF(AB$1&gt;VLOOKUP($G18,Lists!$J$17:$K$21,2),IF($M18=Lists!$H$3,IF($K18&lt;1,(($S18/$K18)*((1+'Inputs &amp; Summary'!$D$7)^AB$1)),((INT(AB$1/$K18)-INT((AB$1-1)/$K18))*$S18*((1+'Inputs &amp; Summary'!$D$7)^AB$1))),(_xlfn.WEIBULL.DIST(AB$1,$L18,$K18,FALSE)*$S18*((1+'Inputs &amp; Summary'!$D$7)^AB$1))),IF($M18=Lists!$H$3,IF($K18&lt;1,((($R18*(1-$E18)+$Q18*(1-$F18))/$K18)*((1+'Inputs &amp; Summary'!$D$7)^AB$1)),((INT(AB$1/$K18)-INT((AB$1-1)/$K18))*($R18*(1-$E18)+$Q18*(1-$F18))*((1+'Inputs &amp; Summary'!$D$7)^AB$1))),((_xlfn.WEIBULL.DIST(AB$1,$L18,$K18,FALSE)*($R18*(1-$E18)+$Q18*(1-$F18))*((1+'Inputs &amp; Summary'!$D$7)^AB$1))))))</f>
        <v>6.8120370069230765</v>
      </c>
      <c r="AC18" s="248">
        <f>$D18*IF(AC$1&gt;'Inputs &amp; Summary'!$D$5,0,IF(AC$1&gt;VLOOKUP($G18,Lists!$J$17:$K$21,2),IF($M18=Lists!$H$3,IF($K18&lt;1,(($S18/$K18)*((1+'Inputs &amp; Summary'!$D$7)^AC$1)),((INT(AC$1/$K18)-INT((AC$1-1)/$K18))*$S18*((1+'Inputs &amp; Summary'!$D$7)^AC$1))),(_xlfn.WEIBULL.DIST(AC$1,$L18,$K18,FALSE)*$S18*((1+'Inputs &amp; Summary'!$D$7)^AC$1))),IF($M18=Lists!$H$3,IF($K18&lt;1,((($R18*(1-$E18)+$Q18*(1-$F18))/$K18)*((1+'Inputs &amp; Summary'!$D$7)^AC$1)),((INT(AC$1/$K18)-INT((AC$1-1)/$K18))*($R18*(1-$E18)+$Q18*(1-$F18))*((1+'Inputs &amp; Summary'!$D$7)^AC$1))),((_xlfn.WEIBULL.DIST(AC$1,$L18,$K18,FALSE)*($R18*(1-$E18)+$Q18*(1-$F18))*((1+'Inputs &amp; Summary'!$D$7)^AC$1))))))</f>
        <v>6.9482777470615389</v>
      </c>
      <c r="AD18" s="248">
        <f>$D18*IF(AD$1&gt;'Inputs &amp; Summary'!$D$5,0,IF(AD$1&gt;VLOOKUP($G18,Lists!$J$17:$K$21,2),IF($M18=Lists!$H$3,IF($K18&lt;1,(($S18/$K18)*((1+'Inputs &amp; Summary'!$D$7)^AD$1)),((INT(AD$1/$K18)-INT((AD$1-1)/$K18))*$S18*((1+'Inputs &amp; Summary'!$D$7)^AD$1))),(_xlfn.WEIBULL.DIST(AD$1,$L18,$K18,FALSE)*$S18*((1+'Inputs &amp; Summary'!$D$7)^AD$1))),IF($M18=Lists!$H$3,IF($K18&lt;1,((($R18*(1-$E18)+$Q18*(1-$F18))/$K18)*((1+'Inputs &amp; Summary'!$D$7)^AD$1)),((INT(AD$1/$K18)-INT((AD$1-1)/$K18))*($R18*(1-$E18)+$Q18*(1-$F18))*((1+'Inputs &amp; Summary'!$D$7)^AD$1))),((_xlfn.WEIBULL.DIST(AD$1,$L18,$K18,FALSE)*($R18*(1-$E18)+$Q18*(1-$F18))*((1+'Inputs &amp; Summary'!$D$7)^AD$1))))))</f>
        <v>7.0872433020027694</v>
      </c>
      <c r="AE18" s="248">
        <f>$D18*IF(AE$1&gt;'Inputs &amp; Summary'!$D$5,0,IF(AE$1&gt;VLOOKUP($G18,Lists!$J$17:$K$21,2),IF($M18=Lists!$H$3,IF($K18&lt;1,(($S18/$K18)*((1+'Inputs &amp; Summary'!$D$7)^AE$1)),((INT(AE$1/$K18)-INT((AE$1-1)/$K18))*$S18*((1+'Inputs &amp; Summary'!$D$7)^AE$1))),(_xlfn.WEIBULL.DIST(AE$1,$L18,$K18,FALSE)*$S18*((1+'Inputs &amp; Summary'!$D$7)^AE$1))),IF($M18=Lists!$H$3,IF($K18&lt;1,((($R18*(1-$E18)+$Q18*(1-$F18))/$K18)*((1+'Inputs &amp; Summary'!$D$7)^AE$1)),((INT(AE$1/$K18)-INT((AE$1-1)/$K18))*($R18*(1-$E18)+$Q18*(1-$F18))*((1+'Inputs &amp; Summary'!$D$7)^AE$1))),((_xlfn.WEIBULL.DIST(AE$1,$L18,$K18,FALSE)*($R18*(1-$E18)+$Q18*(1-$F18))*((1+'Inputs &amp; Summary'!$D$7)^AE$1))))))</f>
        <v>7.2289881680428234</v>
      </c>
      <c r="AF18" s="248">
        <f>$D18*IF(AF$1&gt;'Inputs &amp; Summary'!$D$5,0,IF(AF$1&gt;VLOOKUP($G18,Lists!$J$17:$K$21,2),IF($M18=Lists!$H$3,IF($K18&lt;1,(($S18/$K18)*((1+'Inputs &amp; Summary'!$D$7)^AF$1)),((INT(AF$1/$K18)-INT((AF$1-1)/$K18))*$S18*((1+'Inputs &amp; Summary'!$D$7)^AF$1))),(_xlfn.WEIBULL.DIST(AF$1,$L18,$K18,FALSE)*$S18*((1+'Inputs &amp; Summary'!$D$7)^AF$1))),IF($M18=Lists!$H$3,IF($K18&lt;1,((($R18*(1-$E18)+$Q18*(1-$F18))/$K18)*((1+'Inputs &amp; Summary'!$D$7)^AF$1)),((INT(AF$1/$K18)-INT((AF$1-1)/$K18))*($R18*(1-$E18)+$Q18*(1-$F18))*((1+'Inputs &amp; Summary'!$D$7)^AF$1))),((_xlfn.WEIBULL.DIST(AF$1,$L18,$K18,FALSE)*($R18*(1-$E18)+$Q18*(1-$F18))*((1+'Inputs &amp; Summary'!$D$7)^AF$1))))))</f>
        <v>7.3735679314036808</v>
      </c>
      <c r="AG18" s="248">
        <f>$D18*IF(AG$1&gt;'Inputs &amp; Summary'!$D$5,0,IF(AG$1&gt;VLOOKUP($G18,Lists!$J$17:$K$21,2),IF($M18=Lists!$H$3,IF($K18&lt;1,(($S18/$K18)*((1+'Inputs &amp; Summary'!$D$7)^AG$1)),((INT(AG$1/$K18)-INT((AG$1-1)/$K18))*$S18*((1+'Inputs &amp; Summary'!$D$7)^AG$1))),(_xlfn.WEIBULL.DIST(AG$1,$L18,$K18,FALSE)*$S18*((1+'Inputs &amp; Summary'!$D$7)^AG$1))),IF($M18=Lists!$H$3,IF($K18&lt;1,((($R18*(1-$E18)+$Q18*(1-$F18))/$K18)*((1+'Inputs &amp; Summary'!$D$7)^AG$1)),((INT(AG$1/$K18)-INT((AG$1-1)/$K18))*($R18*(1-$E18)+$Q18*(1-$F18))*((1+'Inputs &amp; Summary'!$D$7)^AG$1))),((_xlfn.WEIBULL.DIST(AG$1,$L18,$K18,FALSE)*($R18*(1-$E18)+$Q18*(1-$F18))*((1+'Inputs &amp; Summary'!$D$7)^AG$1))))))</f>
        <v>7.5210392900317542</v>
      </c>
      <c r="AH18" s="248">
        <f>$D18*IF(AH$1&gt;'Inputs &amp; Summary'!$D$5,0,IF(AH$1&gt;VLOOKUP($G18,Lists!$J$17:$K$21,2),IF($M18=Lists!$H$3,IF($K18&lt;1,(($S18/$K18)*((1+'Inputs &amp; Summary'!$D$7)^AH$1)),((INT(AH$1/$K18)-INT((AH$1-1)/$K18))*$S18*((1+'Inputs &amp; Summary'!$D$7)^AH$1))),(_xlfn.WEIBULL.DIST(AH$1,$L18,$K18,FALSE)*$S18*((1+'Inputs &amp; Summary'!$D$7)^AH$1))),IF($M18=Lists!$H$3,IF($K18&lt;1,((($R18*(1-$E18)+$Q18*(1-$F18))/$K18)*((1+'Inputs &amp; Summary'!$D$7)^AH$1)),((INT(AH$1/$K18)-INT((AH$1-1)/$K18))*($R18*(1-$E18)+$Q18*(1-$F18))*((1+'Inputs &amp; Summary'!$D$7)^AH$1))),((_xlfn.WEIBULL.DIST(AH$1,$L18,$K18,FALSE)*($R18*(1-$E18)+$Q18*(1-$F18))*((1+'Inputs &amp; Summary'!$D$7)^AH$1))))))</f>
        <v>7.6714600758323899</v>
      </c>
      <c r="AI18" s="248">
        <f>$D18*IF(AI$1&gt;'Inputs &amp; Summary'!$D$5,0,IF(AI$1&gt;VLOOKUP($G18,Lists!$J$17:$K$21,2),IF($M18=Lists!$H$3,IF($K18&lt;1,(($S18/$K18)*((1+'Inputs &amp; Summary'!$D$7)^AI$1)),((INT(AI$1/$K18)-INT((AI$1-1)/$K18))*$S18*((1+'Inputs &amp; Summary'!$D$7)^AI$1))),(_xlfn.WEIBULL.DIST(AI$1,$L18,$K18,FALSE)*$S18*((1+'Inputs &amp; Summary'!$D$7)^AI$1))),IF($M18=Lists!$H$3,IF($K18&lt;1,((($R18*(1-$E18)+$Q18*(1-$F18))/$K18)*((1+'Inputs &amp; Summary'!$D$7)^AI$1)),((INT(AI$1/$K18)-INT((AI$1-1)/$K18))*($R18*(1-$E18)+$Q18*(1-$F18))*((1+'Inputs &amp; Summary'!$D$7)^AI$1))),((_xlfn.WEIBULL.DIST(AI$1,$L18,$K18,FALSE)*($R18*(1-$E18)+$Q18*(1-$F18))*((1+'Inputs &amp; Summary'!$D$7)^AI$1))))))</f>
        <v>7.8248892773490359</v>
      </c>
      <c r="AJ18" s="248">
        <f>$D18*IF(AJ$1&gt;'Inputs &amp; Summary'!$D$5,0,IF(AJ$1&gt;VLOOKUP($G18,Lists!$J$17:$K$21,2),IF($M18=Lists!$H$3,IF($K18&lt;1,(($S18/$K18)*((1+'Inputs &amp; Summary'!$D$7)^AJ$1)),((INT(AJ$1/$K18)-INT((AJ$1-1)/$K18))*$S18*((1+'Inputs &amp; Summary'!$D$7)^AJ$1))),(_xlfn.WEIBULL.DIST(AJ$1,$L18,$K18,FALSE)*$S18*((1+'Inputs &amp; Summary'!$D$7)^AJ$1))),IF($M18=Lists!$H$3,IF($K18&lt;1,((($R18*(1-$E18)+$Q18*(1-$F18))/$K18)*((1+'Inputs &amp; Summary'!$D$7)^AJ$1)),((INT(AJ$1/$K18)-INT((AJ$1-1)/$K18))*($R18*(1-$E18)+$Q18*(1-$F18))*((1+'Inputs &amp; Summary'!$D$7)^AJ$1))),((_xlfn.WEIBULL.DIST(AJ$1,$L18,$K18,FALSE)*($R18*(1-$E18)+$Q18*(1-$F18))*((1+'Inputs &amp; Summary'!$D$7)^AJ$1))))))</f>
        <v>7.981387062896018</v>
      </c>
      <c r="AK18" s="248">
        <f>$D18*IF(AK$1&gt;'Inputs &amp; Summary'!$D$5,0,IF(AK$1&gt;VLOOKUP($G18,Lists!$J$17:$K$21,2),IF($M18=Lists!$H$3,IF($K18&lt;1,(($S18/$K18)*((1+'Inputs &amp; Summary'!$D$7)^AK$1)),((INT(AK$1/$K18)-INT((AK$1-1)/$K18))*$S18*((1+'Inputs &amp; Summary'!$D$7)^AK$1))),(_xlfn.WEIBULL.DIST(AK$1,$L18,$K18,FALSE)*$S18*((1+'Inputs &amp; Summary'!$D$7)^AK$1))),IF($M18=Lists!$H$3,IF($K18&lt;1,((($R18*(1-$E18)+$Q18*(1-$F18))/$K18)*((1+'Inputs &amp; Summary'!$D$7)^AK$1)),((INT(AK$1/$K18)-INT((AK$1-1)/$K18))*($R18*(1-$E18)+$Q18*(1-$F18))*((1+'Inputs &amp; Summary'!$D$7)^AK$1))),((_xlfn.WEIBULL.DIST(AK$1,$L18,$K18,FALSE)*($R18*(1-$E18)+$Q18*(1-$F18))*((1+'Inputs &amp; Summary'!$D$7)^AK$1))))))</f>
        <v>8.1410148041539383</v>
      </c>
      <c r="AL18" s="248">
        <f>$D18*IF(AL$1&gt;'Inputs &amp; Summary'!$D$5,0,IF(AL$1&gt;VLOOKUP($G18,Lists!$J$17:$K$21,2),IF($M18=Lists!$H$3,IF($K18&lt;1,(($S18/$K18)*((1+'Inputs &amp; Summary'!$D$7)^AL$1)),((INT(AL$1/$K18)-INT((AL$1-1)/$K18))*$S18*((1+'Inputs &amp; Summary'!$D$7)^AL$1))),(_xlfn.WEIBULL.DIST(AL$1,$L18,$K18,FALSE)*$S18*((1+'Inputs &amp; Summary'!$D$7)^AL$1))),IF($M18=Lists!$H$3,IF($K18&lt;1,((($R18*(1-$E18)+$Q18*(1-$F18))/$K18)*((1+'Inputs &amp; Summary'!$D$7)^AL$1)),((INT(AL$1/$K18)-INT((AL$1-1)/$K18))*($R18*(1-$E18)+$Q18*(1-$F18))*((1+'Inputs &amp; Summary'!$D$7)^AL$1))),((_xlfn.WEIBULL.DIST(AL$1,$L18,$K18,FALSE)*($R18*(1-$E18)+$Q18*(1-$F18))*((1+'Inputs &amp; Summary'!$D$7)^AL$1))))))</f>
        <v>8.3038351002370181</v>
      </c>
      <c r="AM18" s="248">
        <f>$D18*IF(AM$1&gt;'Inputs &amp; Summary'!$D$5,0,IF(AM$1&gt;VLOOKUP($G18,Lists!$J$17:$K$21,2),IF($M18=Lists!$H$3,IF($K18&lt;1,(($S18/$K18)*((1+'Inputs &amp; Summary'!$D$7)^AM$1)),((INT(AM$1/$K18)-INT((AM$1-1)/$K18))*$S18*((1+'Inputs &amp; Summary'!$D$7)^AM$1))),(_xlfn.WEIBULL.DIST(AM$1,$L18,$K18,FALSE)*$S18*((1+'Inputs &amp; Summary'!$D$7)^AM$1))),IF($M18=Lists!$H$3,IF($K18&lt;1,((($R18*(1-$E18)+$Q18*(1-$F18))/$K18)*((1+'Inputs &amp; Summary'!$D$7)^AM$1)),((INT(AM$1/$K18)-INT((AM$1-1)/$K18))*($R18*(1-$E18)+$Q18*(1-$F18))*((1+'Inputs &amp; Summary'!$D$7)^AM$1))),((_xlfn.WEIBULL.DIST(AM$1,$L18,$K18,FALSE)*($R18*(1-$E18)+$Q18*(1-$F18))*((1+'Inputs &amp; Summary'!$D$7)^AM$1))))))</f>
        <v>8.4699118022417554</v>
      </c>
      <c r="AN18" s="248">
        <f>$D18*IF(AN$1&gt;'Inputs &amp; Summary'!$D$5,0,IF(AN$1&gt;VLOOKUP($G18,Lists!$J$17:$K$21,2),IF($M18=Lists!$H$3,IF($K18&lt;1,(($S18/$K18)*((1+'Inputs &amp; Summary'!$D$7)^AN$1)),((INT(AN$1/$K18)-INT((AN$1-1)/$K18))*$S18*((1+'Inputs &amp; Summary'!$D$7)^AN$1))),(_xlfn.WEIBULL.DIST(AN$1,$L18,$K18,FALSE)*$S18*((1+'Inputs &amp; Summary'!$D$7)^AN$1))),IF($M18=Lists!$H$3,IF($K18&lt;1,((($R18*(1-$E18)+$Q18*(1-$F18))/$K18)*((1+'Inputs &amp; Summary'!$D$7)^AN$1)),((INT(AN$1/$K18)-INT((AN$1-1)/$K18))*($R18*(1-$E18)+$Q18*(1-$F18))*((1+'Inputs &amp; Summary'!$D$7)^AN$1))),((_xlfn.WEIBULL.DIST(AN$1,$L18,$K18,FALSE)*($R18*(1-$E18)+$Q18*(1-$F18))*((1+'Inputs &amp; Summary'!$D$7)^AN$1))))))</f>
        <v>8.6393100382865917</v>
      </c>
      <c r="AO18" s="248">
        <f>$D18*IF(AO$1&gt;'Inputs &amp; Summary'!$D$5,0,IF(AO$1&gt;VLOOKUP($G18,Lists!$J$17:$K$21,2),IF($M18=Lists!$H$3,IF($K18&lt;1,(($S18/$K18)*((1+'Inputs &amp; Summary'!$D$7)^AO$1)),((INT(AO$1/$K18)-INT((AO$1-1)/$K18))*$S18*((1+'Inputs &amp; Summary'!$D$7)^AO$1))),(_xlfn.WEIBULL.DIST(AO$1,$L18,$K18,FALSE)*$S18*((1+'Inputs &amp; Summary'!$D$7)^AO$1))),IF($M18=Lists!$H$3,IF($K18&lt;1,((($R18*(1-$E18)+$Q18*(1-$F18))/$K18)*((1+'Inputs &amp; Summary'!$D$7)^AO$1)),((INT(AO$1/$K18)-INT((AO$1-1)/$K18))*($R18*(1-$E18)+$Q18*(1-$F18))*((1+'Inputs &amp; Summary'!$D$7)^AO$1))),((_xlfn.WEIBULL.DIST(AO$1,$L18,$K18,FALSE)*($R18*(1-$E18)+$Q18*(1-$F18))*((1+'Inputs &amp; Summary'!$D$7)^AO$1))))))</f>
        <v>8.812096239052325</v>
      </c>
      <c r="AP18" s="248">
        <f>$D18*IF(AP$1&gt;'Inputs &amp; Summary'!$D$5,0,IF(AP$1&gt;VLOOKUP($G18,Lists!$J$17:$K$21,2),IF($M18=Lists!$H$3,IF($K18&lt;1,(($S18/$K18)*((1+'Inputs &amp; Summary'!$D$7)^AP$1)),((INT(AP$1/$K18)-INT((AP$1-1)/$K18))*$S18*((1+'Inputs &amp; Summary'!$D$7)^AP$1))),(_xlfn.WEIBULL.DIST(AP$1,$L18,$K18,FALSE)*$S18*((1+'Inputs &amp; Summary'!$D$7)^AP$1))),IF($M18=Lists!$H$3,IF($K18&lt;1,((($R18*(1-$E18)+$Q18*(1-$F18))/$K18)*((1+'Inputs &amp; Summary'!$D$7)^AP$1)),((INT(AP$1/$K18)-INT((AP$1-1)/$K18))*($R18*(1-$E18)+$Q18*(1-$F18))*((1+'Inputs &amp; Summary'!$D$7)^AP$1))),((_xlfn.WEIBULL.DIST(AP$1,$L18,$K18,FALSE)*($R18*(1-$E18)+$Q18*(1-$F18))*((1+'Inputs &amp; Summary'!$D$7)^AP$1))))))</f>
        <v>8.9883381638333706</v>
      </c>
      <c r="AQ18" s="248">
        <f>$D18*IF(AQ$1&gt;'Inputs &amp; Summary'!$D$5,0,IF(AQ$1&gt;VLOOKUP($G18,Lists!$J$17:$K$21,2),IF($M18=Lists!$H$3,IF($K18&lt;1,(($S18/$K18)*((1+'Inputs &amp; Summary'!$D$7)^AQ$1)),((INT(AQ$1/$K18)-INT((AQ$1-1)/$K18))*$S18*((1+'Inputs &amp; Summary'!$D$7)^AQ$1))),(_xlfn.WEIBULL.DIST(AQ$1,$L18,$K18,FALSE)*$S18*((1+'Inputs &amp; Summary'!$D$7)^AQ$1))),IF($M18=Lists!$H$3,IF($K18&lt;1,((($R18*(1-$E18)+$Q18*(1-$F18))/$K18)*((1+'Inputs &amp; Summary'!$D$7)^AQ$1)),((INT(AQ$1/$K18)-INT((AQ$1-1)/$K18))*($R18*(1-$E18)+$Q18*(1-$F18))*((1+'Inputs &amp; Summary'!$D$7)^AQ$1))),((_xlfn.WEIBULL.DIST(AQ$1,$L18,$K18,FALSE)*($R18*(1-$E18)+$Q18*(1-$F18))*((1+'Inputs &amp; Summary'!$D$7)^AQ$1))))))</f>
        <v>9.1681049271100381</v>
      </c>
      <c r="AR18" s="248">
        <f>$D18*IF(AR$1&gt;'Inputs &amp; Summary'!$D$5,0,IF(AR$1&gt;VLOOKUP($G18,Lists!$J$17:$K$21,2),IF($M18=Lists!$H$3,IF($K18&lt;1,(($S18/$K18)*((1+'Inputs &amp; Summary'!$D$7)^AR$1)),((INT(AR$1/$K18)-INT((AR$1-1)/$K18))*$S18*((1+'Inputs &amp; Summary'!$D$7)^AR$1))),(_xlfn.WEIBULL.DIST(AR$1,$L18,$K18,FALSE)*$S18*((1+'Inputs &amp; Summary'!$D$7)^AR$1))),IF($M18=Lists!$H$3,IF($K18&lt;1,((($R18*(1-$E18)+$Q18*(1-$F18))/$K18)*((1+'Inputs &amp; Summary'!$D$7)^AR$1)),((INT(AR$1/$K18)-INT((AR$1-1)/$K18))*($R18*(1-$E18)+$Q18*(1-$F18))*((1+'Inputs &amp; Summary'!$D$7)^AR$1))),((_xlfn.WEIBULL.DIST(AR$1,$L18,$K18,FALSE)*($R18*(1-$E18)+$Q18*(1-$F18))*((1+'Inputs &amp; Summary'!$D$7)^AR$1))))))</f>
        <v>9.351467025652239</v>
      </c>
      <c r="AS18" s="248">
        <f>$D18*IF(AS$1&gt;'Inputs &amp; Summary'!$D$5,0,IF(AS$1&gt;VLOOKUP($G18,Lists!$J$17:$K$21,2),IF($M18=Lists!$H$3,IF($K18&lt;1,(($S18/$K18)*((1+'Inputs &amp; Summary'!$D$7)^AS$1)),((INT(AS$1/$K18)-INT((AS$1-1)/$K18))*$S18*((1+'Inputs &amp; Summary'!$D$7)^AS$1))),(_xlfn.WEIBULL.DIST(AS$1,$L18,$K18,FALSE)*$S18*((1+'Inputs &amp; Summary'!$D$7)^AS$1))),IF($M18=Lists!$H$3,IF($K18&lt;1,((($R18*(1-$E18)+$Q18*(1-$F18))/$K18)*((1+'Inputs &amp; Summary'!$D$7)^AS$1)),((INT(AS$1/$K18)-INT((AS$1-1)/$K18))*($R18*(1-$E18)+$Q18*(1-$F18))*((1+'Inputs &amp; Summary'!$D$7)^AS$1))),((_xlfn.WEIBULL.DIST(AS$1,$L18,$K18,FALSE)*($R18*(1-$E18)+$Q18*(1-$F18))*((1+'Inputs &amp; Summary'!$D$7)^AS$1))))))</f>
        <v>0</v>
      </c>
      <c r="AT18" s="248">
        <f>$D18*IF(AT$1&gt;'Inputs &amp; Summary'!$D$5,0,IF(AT$1&gt;VLOOKUP($G18,Lists!$J$17:$K$21,2),IF($M18=Lists!$H$3,IF($K18&lt;1,(($S18/$K18)*((1+'Inputs &amp; Summary'!$D$7)^AT$1)),((INT(AT$1/$K18)-INT((AT$1-1)/$K18))*$S18*((1+'Inputs &amp; Summary'!$D$7)^AT$1))),(_xlfn.WEIBULL.DIST(AT$1,$L18,$K18,FALSE)*$S18*((1+'Inputs &amp; Summary'!$D$7)^AT$1))),IF($M18=Lists!$H$3,IF($K18&lt;1,((($R18*(1-$E18)+$Q18*(1-$F18))/$K18)*((1+'Inputs &amp; Summary'!$D$7)^AT$1)),((INT(AT$1/$K18)-INT((AT$1-1)/$K18))*($R18*(1-$E18)+$Q18*(1-$F18))*((1+'Inputs &amp; Summary'!$D$7)^AT$1))),((_xlfn.WEIBULL.DIST(AT$1,$L18,$K18,FALSE)*($R18*(1-$E18)+$Q18*(1-$F18))*((1+'Inputs &amp; Summary'!$D$7)^AT$1))))))</f>
        <v>0</v>
      </c>
      <c r="AU18" s="248">
        <f>$D18*IF(AU$1&gt;'Inputs &amp; Summary'!$D$5,0,IF(AU$1&gt;VLOOKUP($G18,Lists!$J$17:$K$21,2),IF($M18=Lists!$H$3,IF($K18&lt;1,(($S18/$K18)*((1+'Inputs &amp; Summary'!$D$7)^AU$1)),((INT(AU$1/$K18)-INT((AU$1-1)/$K18))*$S18*((1+'Inputs &amp; Summary'!$D$7)^AU$1))),(_xlfn.WEIBULL.DIST(AU$1,$L18,$K18,FALSE)*$S18*((1+'Inputs &amp; Summary'!$D$7)^AU$1))),IF($M18=Lists!$H$3,IF($K18&lt;1,((($R18*(1-$E18)+$Q18*(1-$F18))/$K18)*((1+'Inputs &amp; Summary'!$D$7)^AU$1)),((INT(AU$1/$K18)-INT((AU$1-1)/$K18))*($R18*(1-$E18)+$Q18*(1-$F18))*((1+'Inputs &amp; Summary'!$D$7)^AU$1))),((_xlfn.WEIBULL.DIST(AU$1,$L18,$K18,FALSE)*($R18*(1-$E18)+$Q18*(1-$F18))*((1+'Inputs &amp; Summary'!$D$7)^AU$1))))))</f>
        <v>0</v>
      </c>
      <c r="AV18" s="248">
        <f>$D18*IF(AV$1&gt;'Inputs &amp; Summary'!$D$5,0,IF(AV$1&gt;VLOOKUP($G18,Lists!$J$17:$K$21,2),IF($M18=Lists!$H$3,IF($K18&lt;1,(($S18/$K18)*((1+'Inputs &amp; Summary'!$D$7)^AV$1)),((INT(AV$1/$K18)-INT((AV$1-1)/$K18))*$S18*((1+'Inputs &amp; Summary'!$D$7)^AV$1))),(_xlfn.WEIBULL.DIST(AV$1,$L18,$K18,FALSE)*$S18*((1+'Inputs &amp; Summary'!$D$7)^AV$1))),IF($M18=Lists!$H$3,IF($K18&lt;1,((($R18*(1-$E18)+$Q18*(1-$F18))/$K18)*((1+'Inputs &amp; Summary'!$D$7)^AV$1)),((INT(AV$1/$K18)-INT((AV$1-1)/$K18))*($R18*(1-$E18)+$Q18*(1-$F18))*((1+'Inputs &amp; Summary'!$D$7)^AV$1))),((_xlfn.WEIBULL.DIST(AV$1,$L18,$K18,FALSE)*($R18*(1-$E18)+$Q18*(1-$F18))*((1+'Inputs &amp; Summary'!$D$7)^AV$1))))))</f>
        <v>0</v>
      </c>
      <c r="AW18" s="248">
        <f>$D18*IF(AW$1&gt;'Inputs &amp; Summary'!$D$5,0,IF(AW$1&gt;VLOOKUP($G18,Lists!$J$17:$K$21,2),IF($M18=Lists!$H$3,IF($K18&lt;1,(($S18/$K18)*((1+'Inputs &amp; Summary'!$D$7)^AW$1)),((INT(AW$1/$K18)-INT((AW$1-1)/$K18))*$S18*((1+'Inputs &amp; Summary'!$D$7)^AW$1))),(_xlfn.WEIBULL.DIST(AW$1,$L18,$K18,FALSE)*$S18*((1+'Inputs &amp; Summary'!$D$7)^AW$1))),IF($M18=Lists!$H$3,IF($K18&lt;1,((($R18*(1-$E18)+$Q18*(1-$F18))/$K18)*((1+'Inputs &amp; Summary'!$D$7)^AW$1)),((INT(AW$1/$K18)-INT((AW$1-1)/$K18))*($R18*(1-$E18)+$Q18*(1-$F18))*((1+'Inputs &amp; Summary'!$D$7)^AW$1))),((_xlfn.WEIBULL.DIST(AW$1,$L18,$K18,FALSE)*($R18*(1-$E18)+$Q18*(1-$F18))*((1+'Inputs &amp; Summary'!$D$7)^AW$1))))))</f>
        <v>0</v>
      </c>
      <c r="AX18" s="248">
        <f>$D18*IF(AX$1&gt;'Inputs &amp; Summary'!$D$5,0,IF(AX$1&gt;VLOOKUP($G18,Lists!$J$17:$K$21,2),IF($M18=Lists!$H$3,IF($K18&lt;1,(($S18/$K18)*((1+'Inputs &amp; Summary'!$D$7)^AX$1)),((INT(AX$1/$K18)-INT((AX$1-1)/$K18))*$S18*((1+'Inputs &amp; Summary'!$D$7)^AX$1))),(_xlfn.WEIBULL.DIST(AX$1,$L18,$K18,FALSE)*$S18*((1+'Inputs &amp; Summary'!$D$7)^AX$1))),IF($M18=Lists!$H$3,IF($K18&lt;1,((($R18*(1-$E18)+$Q18*(1-$F18))/$K18)*((1+'Inputs &amp; Summary'!$D$7)^AX$1)),((INT(AX$1/$K18)-INT((AX$1-1)/$K18))*($R18*(1-$E18)+$Q18*(1-$F18))*((1+'Inputs &amp; Summary'!$D$7)^AX$1))),((_xlfn.WEIBULL.DIST(AX$1,$L18,$K18,FALSE)*($R18*(1-$E18)+$Q18*(1-$F18))*((1+'Inputs &amp; Summary'!$D$7)^AX$1))))))</f>
        <v>0</v>
      </c>
      <c r="AY18" s="248">
        <f>$D18*IF(AY$1&gt;'Inputs &amp; Summary'!$D$5,0,IF(AY$1&gt;VLOOKUP($G18,Lists!$J$17:$K$21,2),IF($M18=Lists!$H$3,IF($K18&lt;1,(($S18/$K18)*((1+'Inputs &amp; Summary'!$D$7)^AY$1)),((INT(AY$1/$K18)-INT((AY$1-1)/$K18))*$S18*((1+'Inputs &amp; Summary'!$D$7)^AY$1))),(_xlfn.WEIBULL.DIST(AY$1,$L18,$K18,FALSE)*$S18*((1+'Inputs &amp; Summary'!$D$7)^AY$1))),IF($M18=Lists!$H$3,IF($K18&lt;1,((($R18*(1-$E18)+$Q18*(1-$F18))/$K18)*((1+'Inputs &amp; Summary'!$D$7)^AY$1)),((INT(AY$1/$K18)-INT((AY$1-1)/$K18))*($R18*(1-$E18)+$Q18*(1-$F18))*((1+'Inputs &amp; Summary'!$D$7)^AY$1))),((_xlfn.WEIBULL.DIST(AY$1,$L18,$K18,FALSE)*($R18*(1-$E18)+$Q18*(1-$F18))*((1+'Inputs &amp; Summary'!$D$7)^AY$1))))))</f>
        <v>0</v>
      </c>
      <c r="AZ18" s="248">
        <f>$D18*IF(AZ$1&gt;'Inputs &amp; Summary'!$D$5,0,IF(AZ$1&gt;VLOOKUP($G18,Lists!$J$17:$K$21,2),IF($M18=Lists!$H$3,IF($K18&lt;1,(($S18/$K18)*((1+'Inputs &amp; Summary'!$D$7)^AZ$1)),((INT(AZ$1/$K18)-INT((AZ$1-1)/$K18))*$S18*((1+'Inputs &amp; Summary'!$D$7)^AZ$1))),(_xlfn.WEIBULL.DIST(AZ$1,$L18,$K18,FALSE)*$S18*((1+'Inputs &amp; Summary'!$D$7)^AZ$1))),IF($M18=Lists!$H$3,IF($K18&lt;1,((($R18*(1-$E18)+$Q18*(1-$F18))/$K18)*((1+'Inputs &amp; Summary'!$D$7)^AZ$1)),((INT(AZ$1/$K18)-INT((AZ$1-1)/$K18))*($R18*(1-$E18)+$Q18*(1-$F18))*((1+'Inputs &amp; Summary'!$D$7)^AZ$1))),((_xlfn.WEIBULL.DIST(AZ$1,$L18,$K18,FALSE)*($R18*(1-$E18)+$Q18*(1-$F18))*((1+'Inputs &amp; Summary'!$D$7)^AZ$1))))))</f>
        <v>0</v>
      </c>
      <c r="BA18" s="248">
        <f>$D18*IF(BA$1&gt;'Inputs &amp; Summary'!$D$5,0,IF(BA$1&gt;VLOOKUP($G18,Lists!$J$17:$K$21,2),IF($M18=Lists!$H$3,IF($K18&lt;1,(($S18/$K18)*((1+'Inputs &amp; Summary'!$D$7)^BA$1)),((INT(BA$1/$K18)-INT((BA$1-1)/$K18))*$S18*((1+'Inputs &amp; Summary'!$D$7)^BA$1))),(_xlfn.WEIBULL.DIST(BA$1,$L18,$K18,FALSE)*$S18*((1+'Inputs &amp; Summary'!$D$7)^BA$1))),IF($M18=Lists!$H$3,IF($K18&lt;1,((($R18*(1-$E18)+$Q18*(1-$F18))/$K18)*((1+'Inputs &amp; Summary'!$D$7)^BA$1)),((INT(BA$1/$K18)-INT((BA$1-1)/$K18))*($R18*(1-$E18)+$Q18*(1-$F18))*((1+'Inputs &amp; Summary'!$D$7)^BA$1))),((_xlfn.WEIBULL.DIST(BA$1,$L18,$K18,FALSE)*($R18*(1-$E18)+$Q18*(1-$F18))*((1+'Inputs &amp; Summary'!$D$7)^BA$1))))))</f>
        <v>0</v>
      </c>
      <c r="BB18" s="248">
        <f>$D18*IF(BB$1&gt;'Inputs &amp; Summary'!$D$5,0,IF(BB$1&gt;VLOOKUP($G18,Lists!$J$17:$K$21,2),IF($M18=Lists!$H$3,IF($K18&lt;1,(($S18/$K18)*((1+'Inputs &amp; Summary'!$D$7)^BB$1)),((INT(BB$1/$K18)-INT((BB$1-1)/$K18))*$S18*((1+'Inputs &amp; Summary'!$D$7)^BB$1))),(_xlfn.WEIBULL.DIST(BB$1,$L18,$K18,FALSE)*$S18*((1+'Inputs &amp; Summary'!$D$7)^BB$1))),IF($M18=Lists!$H$3,IF($K18&lt;1,((($R18*(1-$E18)+$Q18*(1-$F18))/$K18)*((1+'Inputs &amp; Summary'!$D$7)^BB$1)),((INT(BB$1/$K18)-INT((BB$1-1)/$K18))*($R18*(1-$E18)+$Q18*(1-$F18))*((1+'Inputs &amp; Summary'!$D$7)^BB$1))),((_xlfn.WEIBULL.DIST(BB$1,$L18,$K18,FALSE)*($R18*(1-$E18)+$Q18*(1-$F18))*((1+'Inputs &amp; Summary'!$D$7)^BB$1))))))</f>
        <v>0</v>
      </c>
      <c r="BC18" s="248">
        <f>$D18*IF(BC$1&gt;'Inputs &amp; Summary'!$D$5,0,IF(BC$1&gt;VLOOKUP($G18,Lists!$J$17:$K$21,2),IF($M18=Lists!$H$3,IF($K18&lt;1,(($S18/$K18)*((1+'Inputs &amp; Summary'!$D$7)^BC$1)),((INT(BC$1/$K18)-INT((BC$1-1)/$K18))*$S18*((1+'Inputs &amp; Summary'!$D$7)^BC$1))),(_xlfn.WEIBULL.DIST(BC$1,$L18,$K18,FALSE)*$S18*((1+'Inputs &amp; Summary'!$D$7)^BC$1))),IF($M18=Lists!$H$3,IF($K18&lt;1,((($R18*(1-$E18)+$Q18*(1-$F18))/$K18)*((1+'Inputs &amp; Summary'!$D$7)^BC$1)),((INT(BC$1/$K18)-INT((BC$1-1)/$K18))*($R18*(1-$E18)+$Q18*(1-$F18))*((1+'Inputs &amp; Summary'!$D$7)^BC$1))),((_xlfn.WEIBULL.DIST(BC$1,$L18,$K18,FALSE)*($R18*(1-$E18)+$Q18*(1-$F18))*((1+'Inputs &amp; Summary'!$D$7)^BC$1))))))</f>
        <v>0</v>
      </c>
      <c r="BD18" s="248">
        <f>$D18*IF(BD$1&gt;'Inputs &amp; Summary'!$D$5,0,IF(BD$1&gt;VLOOKUP($G18,Lists!$J$17:$K$21,2),IF($M18=Lists!$H$3,IF($K18&lt;1,(($S18/$K18)*((1+'Inputs &amp; Summary'!$D$7)^BD$1)),((INT(BD$1/$K18)-INT((BD$1-1)/$K18))*$S18*((1+'Inputs &amp; Summary'!$D$7)^BD$1))),(_xlfn.WEIBULL.DIST(BD$1,$L18,$K18,FALSE)*$S18*((1+'Inputs &amp; Summary'!$D$7)^BD$1))),IF($M18=Lists!$H$3,IF($K18&lt;1,((($R18*(1-$E18)+$Q18*(1-$F18))/$K18)*((1+'Inputs &amp; Summary'!$D$7)^BD$1)),((INT(BD$1/$K18)-INT((BD$1-1)/$K18))*($R18*(1-$E18)+$Q18*(1-$F18))*((1+'Inputs &amp; Summary'!$D$7)^BD$1))),((_xlfn.WEIBULL.DIST(BD$1,$L18,$K18,FALSE)*($R18*(1-$E18)+$Q18*(1-$F18))*((1+'Inputs &amp; Summary'!$D$7)^BD$1))))))</f>
        <v>0</v>
      </c>
      <c r="BE18" s="248">
        <f>$D18*IF(BE$1&gt;'Inputs &amp; Summary'!$D$5,0,IF(BE$1&gt;VLOOKUP($G18,Lists!$J$17:$K$21,2),IF($M18=Lists!$H$3,IF($K18&lt;1,(($S18/$K18)*((1+'Inputs &amp; Summary'!$D$7)^BE$1)),((INT(BE$1/$K18)-INT((BE$1-1)/$K18))*$S18*((1+'Inputs &amp; Summary'!$D$7)^BE$1))),(_xlfn.WEIBULL.DIST(BE$1,$L18,$K18,FALSE)*$S18*((1+'Inputs &amp; Summary'!$D$7)^BE$1))),IF($M18=Lists!$H$3,IF($K18&lt;1,((($R18*(1-$E18)+$Q18*(1-$F18))/$K18)*((1+'Inputs &amp; Summary'!$D$7)^BE$1)),((INT(BE$1/$K18)-INT((BE$1-1)/$K18))*($R18*(1-$E18)+$Q18*(1-$F18))*((1+'Inputs &amp; Summary'!$D$7)^BE$1))),((_xlfn.WEIBULL.DIST(BE$1,$L18,$K18,FALSE)*($R18*(1-$E18)+$Q18*(1-$F18))*((1+'Inputs &amp; Summary'!$D$7)^BE$1))))))</f>
        <v>0</v>
      </c>
      <c r="BF18" s="248">
        <f>$D18*IF(BF$1&gt;'Inputs &amp; Summary'!$D$5,0,IF(BF$1&gt;VLOOKUP($G18,Lists!$J$17:$K$21,2),IF($M18=Lists!$H$3,IF($K18&lt;1,(($S18/$K18)*((1+'Inputs &amp; Summary'!$D$7)^BF$1)),((INT(BF$1/$K18)-INT((BF$1-1)/$K18))*$S18*((1+'Inputs &amp; Summary'!$D$7)^BF$1))),(_xlfn.WEIBULL.DIST(BF$1,$L18,$K18,FALSE)*$S18*((1+'Inputs &amp; Summary'!$D$7)^BF$1))),IF($M18=Lists!$H$3,IF($K18&lt;1,((($R18*(1-$E18)+$Q18*(1-$F18))/$K18)*((1+'Inputs &amp; Summary'!$D$7)^BF$1)),((INT(BF$1/$K18)-INT((BF$1-1)/$K18))*($R18*(1-$E18)+$Q18*(1-$F18))*((1+'Inputs &amp; Summary'!$D$7)^BF$1))),((_xlfn.WEIBULL.DIST(BF$1,$L18,$K18,FALSE)*($R18*(1-$E18)+$Q18*(1-$F18))*((1+'Inputs &amp; Summary'!$D$7)^BF$1))))))</f>
        <v>0</v>
      </c>
      <c r="BG18" s="248">
        <f>$D18*IF(BG$1&gt;'Inputs &amp; Summary'!$D$5,0,IF(BG$1&gt;VLOOKUP($G18,Lists!$J$17:$K$21,2),IF($M18=Lists!$H$3,IF($K18&lt;1,(($S18/$K18)*((1+'Inputs &amp; Summary'!$D$7)^BG$1)),((INT(BG$1/$K18)-INT((BG$1-1)/$K18))*$S18*((1+'Inputs &amp; Summary'!$D$7)^BG$1))),(_xlfn.WEIBULL.DIST(BG$1,$L18,$K18,FALSE)*$S18*((1+'Inputs &amp; Summary'!$D$7)^BG$1))),IF($M18=Lists!$H$3,IF($K18&lt;1,((($R18*(1-$E18)+$Q18*(1-$F18))/$K18)*((1+'Inputs &amp; Summary'!$D$7)^BG$1)),((INT(BG$1/$K18)-INT((BG$1-1)/$K18))*($R18*(1-$E18)+$Q18*(1-$F18))*((1+'Inputs &amp; Summary'!$D$7)^BG$1))),((_xlfn.WEIBULL.DIST(BG$1,$L18,$K18,FALSE)*($R18*(1-$E18)+$Q18*(1-$F18))*((1+'Inputs &amp; Summary'!$D$7)^BG$1))))))</f>
        <v>0</v>
      </c>
      <c r="BH18" s="248">
        <f>$D18*IF(BH$1&gt;'Inputs &amp; Summary'!$D$5,0,IF(BH$1&gt;VLOOKUP($G18,Lists!$J$17:$K$21,2),IF($M18=Lists!$H$3,IF($K18&lt;1,(($S18/$K18)*((1+'Inputs &amp; Summary'!$D$7)^BH$1)),((INT(BH$1/$K18)-INT((BH$1-1)/$K18))*$S18*((1+'Inputs &amp; Summary'!$D$7)^BH$1))),(_xlfn.WEIBULL.DIST(BH$1,$L18,$K18,FALSE)*$S18*((1+'Inputs &amp; Summary'!$D$7)^BH$1))),IF($M18=Lists!$H$3,IF($K18&lt;1,((($R18*(1-$E18)+$Q18*(1-$F18))/$K18)*((1+'Inputs &amp; Summary'!$D$7)^BH$1)),((INT(BH$1/$K18)-INT((BH$1-1)/$K18))*($R18*(1-$E18)+$Q18*(1-$F18))*((1+'Inputs &amp; Summary'!$D$7)^BH$1))),((_xlfn.WEIBULL.DIST(BH$1,$L18,$K18,FALSE)*($R18*(1-$E18)+$Q18*(1-$F18))*((1+'Inputs &amp; Summary'!$D$7)^BH$1))))))</f>
        <v>0</v>
      </c>
      <c r="BI18" s="248">
        <f>$D18*IF(BI$1&gt;'Inputs &amp; Summary'!$D$5,0,IF(BI$1&gt;VLOOKUP($G18,Lists!$J$17:$K$21,2),IF($M18=Lists!$H$3,IF($K18&lt;1,(($S18/$K18)*((1+'Inputs &amp; Summary'!$D$7)^BI$1)),((INT(BI$1/$K18)-INT((BI$1-1)/$K18))*$S18*((1+'Inputs &amp; Summary'!$D$7)^BI$1))),(_xlfn.WEIBULL.DIST(BI$1,$L18,$K18,FALSE)*$S18*((1+'Inputs &amp; Summary'!$D$7)^BI$1))),IF($M18=Lists!$H$3,IF($K18&lt;1,((($R18*(1-$E18)+$Q18*(1-$F18))/$K18)*((1+'Inputs &amp; Summary'!$D$7)^BI$1)),((INT(BI$1/$K18)-INT((BI$1-1)/$K18))*($R18*(1-$E18)+$Q18*(1-$F18))*((1+'Inputs &amp; Summary'!$D$7)^BI$1))),((_xlfn.WEIBULL.DIST(BI$1,$L18,$K18,FALSE)*($R18*(1-$E18)+$Q18*(1-$F18))*((1+'Inputs &amp; Summary'!$D$7)^BI$1))))))</f>
        <v>0</v>
      </c>
      <c r="BJ18" s="248">
        <f>$D18*IF(BJ$1&gt;'Inputs &amp; Summary'!$D$5,0,IF(BJ$1&gt;VLOOKUP($G18,Lists!$J$17:$K$21,2),IF($M18=Lists!$H$3,IF($K18&lt;1,(($S18/$K18)*((1+'Inputs &amp; Summary'!$D$7)^BJ$1)),((INT(BJ$1/$K18)-INT((BJ$1-1)/$K18))*$S18*((1+'Inputs &amp; Summary'!$D$7)^BJ$1))),(_xlfn.WEIBULL.DIST(BJ$1,$L18,$K18,FALSE)*$S18*((1+'Inputs &amp; Summary'!$D$7)^BJ$1))),IF($M18=Lists!$H$3,IF($K18&lt;1,((($R18*(1-$E18)+$Q18*(1-$F18))/$K18)*((1+'Inputs &amp; Summary'!$D$7)^BJ$1)),((INT(BJ$1/$K18)-INT((BJ$1-1)/$K18))*($R18*(1-$E18)+$Q18*(1-$F18))*((1+'Inputs &amp; Summary'!$D$7)^BJ$1))),((_xlfn.WEIBULL.DIST(BJ$1,$L18,$K18,FALSE)*($R18*(1-$E18)+$Q18*(1-$F18))*((1+'Inputs &amp; Summary'!$D$7)^BJ$1))))))</f>
        <v>0</v>
      </c>
      <c r="BK18" s="248">
        <f>$D18*IF(BK$1&gt;'Inputs &amp; Summary'!$D$5,0,IF(BK$1&gt;VLOOKUP($G18,Lists!$J$17:$K$21,2),IF($M18=Lists!$H$3,IF($K18&lt;1,(($S18/$K18)*((1+'Inputs &amp; Summary'!$D$7)^BK$1)),((INT(BK$1/$K18)-INT((BK$1-1)/$K18))*$S18*((1+'Inputs &amp; Summary'!$D$7)^BK$1))),(_xlfn.WEIBULL.DIST(BK$1,$L18,$K18,FALSE)*$S18*((1+'Inputs &amp; Summary'!$D$7)^BK$1))),IF($M18=Lists!$H$3,IF($K18&lt;1,((($R18*(1-$E18)+$Q18*(1-$F18))/$K18)*((1+'Inputs &amp; Summary'!$D$7)^BK$1)),((INT(BK$1/$K18)-INT((BK$1-1)/$K18))*($R18*(1-$E18)+$Q18*(1-$F18))*((1+'Inputs &amp; Summary'!$D$7)^BK$1))),((_xlfn.WEIBULL.DIST(BK$1,$L18,$K18,FALSE)*($R18*(1-$E18)+$Q18*(1-$F18))*((1+'Inputs &amp; Summary'!$D$7)^BK$1))))))</f>
        <v>0</v>
      </c>
      <c r="BL18" s="248">
        <f>$D18*IF(BL$1&gt;'Inputs &amp; Summary'!$D$5,0,IF(BL$1&gt;VLOOKUP($G18,Lists!$J$17:$K$21,2),IF($M18=Lists!$H$3,IF($K18&lt;1,(($S18/$K18)*((1+'Inputs &amp; Summary'!$D$7)^BL$1)),((INT(BL$1/$K18)-INT((BL$1-1)/$K18))*$S18*((1+'Inputs &amp; Summary'!$D$7)^BL$1))),(_xlfn.WEIBULL.DIST(BL$1,$L18,$K18,FALSE)*$S18*((1+'Inputs &amp; Summary'!$D$7)^BL$1))),IF($M18=Lists!$H$3,IF($K18&lt;1,((($R18*(1-$E18)+$Q18*(1-$F18))/$K18)*((1+'Inputs &amp; Summary'!$D$7)^BL$1)),((INT(BL$1/$K18)-INT((BL$1-1)/$K18))*($R18*(1-$E18)+$Q18*(1-$F18))*((1+'Inputs &amp; Summary'!$D$7)^BL$1))),((_xlfn.WEIBULL.DIST(BL$1,$L18,$K18,FALSE)*($R18*(1-$E18)+$Q18*(1-$F18))*((1+'Inputs &amp; Summary'!$D$7)^BL$1))))))</f>
        <v>0</v>
      </c>
    </row>
    <row r="19" spans="1:64" x14ac:dyDescent="0.3">
      <c r="A19" s="236" t="s">
        <v>220</v>
      </c>
      <c r="B19" s="117" t="str">
        <f>IF('Inputs &amp; Summary'!$D$15=Lists!$E$3,INDEX('Residential Rooftop Details'!$A$30:$X$158,MATCH('Cash Flow'!$A19,'Residential Rooftop Details'!$A$30:$A$158,0),COLUMN(B$1)),IF('Inputs &amp; Summary'!$D$15=Lists!$E$4,INDEX('Commercial Rooftop Details'!$A$30:$V$158,MATCH('Cash Flow'!$A19,'Commercial Rooftop Details'!$A$30:$A$158,0),COLUMN(B$1)),INDEX('Ground-Mount Details'!$A$30:$V$158,MATCH('Cash Flow'!$A19,'Ground-Mount Details'!$A$30:$A$158,0),COLUMN(B$1))))</f>
        <v>Corrective</v>
      </c>
      <c r="C19" s="117" t="str">
        <f>IF('Inputs &amp; Summary'!$D$15=Lists!$E$3,INDEX('Residential Rooftop Details'!$A$30:$X$158,MATCH('Cash Flow'!$A19,'Residential Rooftop Details'!$A$30:$A$158,0),COLUMN(C$1)),IF('Inputs &amp; Summary'!$D$15=Lists!$E$4,INDEX('Commercial Rooftop Details'!$A$30:$V$158,MATCH('Cash Flow'!$A19,'Commercial Rooftop Details'!$A$30:$A$158,0),COLUMN(C$1)),INDEX('Ground-Mount Details'!$A$30:$V$158,MATCH('Cash Flow'!$A19,'Ground-Mount Details'!$A$30:$A$158,0),COLUMN(C$1))))</f>
        <v>Inverter</v>
      </c>
      <c r="D19" s="117">
        <f>IF('Inputs &amp; Summary'!$D$15=Lists!$E$3,INDEX('Residential Rooftop Details'!$A$30:$X$158,MATCH('Cash Flow'!$A19,'Residential Rooftop Details'!$A$30:$A$158,0),COLUMN(D$1)),IF('Inputs &amp; Summary'!$D$15=Lists!$E$4,INDEX('Commercial Rooftop Details'!$A$30:$V$158,MATCH('Cash Flow'!$A19,'Commercial Rooftop Details'!$A$30:$A$158,0),COLUMN(D$1)),INDEX('Ground-Mount Details'!$A$30:$V$158,MATCH('Cash Flow'!$A19,'Ground-Mount Details'!$A$30:$A$158,0),COLUMN(D$1))))</f>
        <v>1</v>
      </c>
      <c r="E19" s="117">
        <f>IF('Inputs &amp; Summary'!$D$15=Lists!$E$3,INDEX('Residential Rooftop Details'!$A$30:$X$158,MATCH('Cash Flow'!$A19,'Residential Rooftop Details'!$A$30:$A$158,0),COLUMN(E$1)),IF('Inputs &amp; Summary'!$D$15=Lists!$E$4,INDEX('Commercial Rooftop Details'!$A$30:$V$158,MATCH('Cash Flow'!$A19,'Commercial Rooftop Details'!$A$30:$A$158,0),COLUMN(E$1)),INDEX('Ground-Mount Details'!$A$30:$V$158,MATCH('Cash Flow'!$A19,'Ground-Mount Details'!$A$30:$A$158,0),COLUMN(E$1))))</f>
        <v>1</v>
      </c>
      <c r="F19" s="117">
        <f>IF('Inputs &amp; Summary'!$D$15=Lists!$E$3,INDEX('Residential Rooftop Details'!$A$30:$X$158,MATCH('Cash Flow'!$A19,'Residential Rooftop Details'!$A$30:$A$158,0),COLUMN(F$1)),IF('Inputs &amp; Summary'!$D$15=Lists!$E$4,INDEX('Commercial Rooftop Details'!$A$30:$V$158,MATCH('Cash Flow'!$A19,'Commercial Rooftop Details'!$A$30:$A$158,0),COLUMN(F$1)),INDEX('Ground-Mount Details'!$A$30:$V$158,MATCH('Cash Flow'!$A19,'Ground-Mount Details'!$A$30:$A$158,0),COLUMN(F$1))))</f>
        <v>1</v>
      </c>
      <c r="G19" s="237" t="str">
        <f>IF('Inputs &amp; Summary'!$D$15=Lists!$E$3,INDEX('Residential Rooftop Details'!$A$30:$X$158,MATCH('Cash Flow'!$A19,'Residential Rooftop Details'!$A$30:$A$158,0),COLUMN(G$1)),IF('Inputs &amp; Summary'!$D$15=Lists!$E$4,INDEX('Commercial Rooftop Details'!$A$30:$V$158,MATCH('Cash Flow'!$A19,'Commercial Rooftop Details'!$A$30:$A$158,0),COLUMN(G$1)),INDEX('Ground-Mount Details'!$A$30:$V$158,MATCH('Cash Flow'!$A19,'Ground-Mount Details'!$A$30:$A$158,0),COLUMN(G$1))))</f>
        <v>Inverter</v>
      </c>
      <c r="H19" s="237" t="str">
        <f>IF('Inputs &amp; Summary'!$D$15=Lists!$E$3,INDEX('Residential Rooftop Details'!$A$30:$X$158,MATCH('Cash Flow'!$A19,'Residential Rooftop Details'!$A$30:$A$158,0),COLUMN(H$1)),IF('Inputs &amp; Summary'!$D$15=Lists!$E$4,INDEX('Commercial Rooftop Details'!$A$30:$V$158,MATCH('Cash Flow'!$A19,'Commercial Rooftop Details'!$A$30:$A$158,0),COLUMN(H$1)),INDEX('Ground-Mount Details'!$A$30:$V$158,MATCH('Cash Flow'!$A19,'Ground-Mount Details'!$A$30:$A$158,0),COLUMN(H$1))))</f>
        <v>inverter</v>
      </c>
      <c r="I19" s="237" t="str">
        <f>IF('Inputs &amp; Summary'!$D$15=Lists!$E$3,INDEX('Residential Rooftop Details'!$A$30:$X$158,MATCH('Cash Flow'!$A19,'Residential Rooftop Details'!$A$30:$A$158,0),COLUMN(I$1)),IF('Inputs &amp; Summary'!$D$15=Lists!$E$4,INDEX('Commercial Rooftop Details'!$A$30:$V$158,MATCH('Cash Flow'!$A19,'Commercial Rooftop Details'!$A$30:$A$158,0),COLUMN(I$1)),INDEX('Ground-Mount Details'!$A$30:$V$158,MATCH('Cash Flow'!$A19,'Ground-Mount Details'!$A$30:$A$158,0),COLUMN(I$1))))</f>
        <v>Inverter specialist</v>
      </c>
      <c r="J19" s="238">
        <f>IF('Inputs &amp; Summary'!$D$15=Lists!$E$3,INDEX('Residential Rooftop Details'!$A$30:$X$158,MATCH('Cash Flow'!$A19,'Residential Rooftop Details'!$A$30:$A$158,0),COLUMN(J$1)),IF('Inputs &amp; Summary'!$D$15=Lists!$E$4,INDEX('Commercial Rooftop Details'!$A$30:$V$158,MATCH('Cash Flow'!$A19,'Commercial Rooftop Details'!$A$30:$A$158,0),COLUMN(J$1)),INDEX('Ground-Mount Details'!$A$30:$V$158,MATCH('Cash Flow'!$A19,'Ground-Mount Details'!$A$30:$A$158,0),COLUMN(J$1))))</f>
        <v>24.03846153846154</v>
      </c>
      <c r="K19" s="239">
        <f>IF('Inputs &amp; Summary'!$D$15=Lists!$E$3,INDEX('Residential Rooftop Details'!$A$30:$X$158,MATCH('Cash Flow'!$A19,'Residential Rooftop Details'!$A$30:$A$158,0),COLUMN(K$1)),IF('Inputs &amp; Summary'!$D$15=Lists!$E$4,INDEX('Commercial Rooftop Details'!$A$30:$V$158,MATCH('Cash Flow'!$A19,'Commercial Rooftop Details'!$A$30:$A$158,0),COLUMN(K$1)),INDEX('Ground-Mount Details'!$A$30:$V$158,MATCH('Cash Flow'!$A19,'Ground-Mount Details'!$A$30:$A$158,0),COLUMN(K$1))))</f>
        <v>15</v>
      </c>
      <c r="L19" s="239">
        <f>IF('Inputs &amp; Summary'!$D$15=Lists!$E$3,INDEX('Residential Rooftop Details'!$A$30:$X$158,MATCH('Cash Flow'!$A19,'Residential Rooftop Details'!$A$30:$A$158,0),COLUMN(L$1)),IF('Inputs &amp; Summary'!$D$15=Lists!$E$4,INDEX('Commercial Rooftop Details'!$A$30:$V$158,MATCH('Cash Flow'!$A19,'Commercial Rooftop Details'!$A$30:$A$158,0),COLUMN(L$1)),INDEX('Ground-Mount Details'!$A$30:$V$158,MATCH('Cash Flow'!$A19,'Ground-Mount Details'!$A$30:$A$158,0),COLUMN(L$1))))</f>
        <v>1</v>
      </c>
      <c r="M19" s="238" t="str">
        <f>IF('Inputs &amp; Summary'!$D$15=Lists!$E$3,INDEX('Residential Rooftop Details'!$A$30:$X$158,MATCH('Cash Flow'!$A19,'Residential Rooftop Details'!$A$30:$A$158,0),COLUMN(M$1)),IF('Inputs &amp; Summary'!$D$15=Lists!$E$4,INDEX('Commercial Rooftop Details'!$A$30:$V$158,MATCH('Cash Flow'!$A19,'Commercial Rooftop Details'!$A$30:$A$158,0),COLUMN(M$1)),INDEX('Ground-Mount Details'!$A$30:$V$158,MATCH('Cash Flow'!$A19,'Ground-Mount Details'!$A$30:$A$158,0),COLUMN(M$1))))</f>
        <v>Weibull</v>
      </c>
      <c r="N19" s="240">
        <f>IF('Inputs &amp; Summary'!$D$15=Lists!$E$3,INDEX('Residential Rooftop Details'!$A$30:$X$158,MATCH('Cash Flow'!$A19,'Residential Rooftop Details'!$A$30:$A$158,0),COLUMN(N$1)),IF('Inputs &amp; Summary'!$D$15=Lists!$E$4,INDEX('Commercial Rooftop Details'!$A$30:$V$158,MATCH('Cash Flow'!$A19,'Commercial Rooftop Details'!$A$30:$A$158,0),COLUMN(N$1)),INDEX('Ground-Mount Details'!$A$30:$V$158,MATCH('Cash Flow'!$A19,'Ground-Mount Details'!$A$30:$A$158,0),COLUMN(N$1))))</f>
        <v>1</v>
      </c>
      <c r="O19" s="239">
        <f>IF('Inputs &amp; Summary'!$D$15=Lists!$E$3,INDEX('Residential Rooftop Details'!$A$30:$X$158,MATCH('Cash Flow'!$A19,'Residential Rooftop Details'!$A$30:$A$158,0),COLUMN(O$1)),IF('Inputs &amp; Summary'!$D$15=Lists!$E$4,INDEX('Commercial Rooftop Details'!$A$30:$V$158,MATCH('Cash Flow'!$A19,'Commercial Rooftop Details'!$A$30:$A$158,0),COLUMN(O$1)),INDEX('Ground-Mount Details'!$A$30:$V$158,MATCH('Cash Flow'!$A19,'Ground-Mount Details'!$A$30:$A$158,0),COLUMN(O$1))))</f>
        <v>1</v>
      </c>
      <c r="P19" s="241">
        <f>IF('Inputs &amp; Summary'!$D$15=Lists!$E$3,INDEX('Residential Rooftop Details'!$A$30:$X$158,MATCH('Cash Flow'!$A19,'Residential Rooftop Details'!$A$30:$A$158,0),COLUMN(P$1)),IF('Inputs &amp; Summary'!$D$15=Lists!$E$4,INDEX('Commercial Rooftop Details'!$A$30:$V$158,MATCH('Cash Flow'!$A19,'Commercial Rooftop Details'!$A$30:$A$158,0),COLUMN(P$1)),INDEX('Ground-Mount Details'!$A$30:$V$158,MATCH('Cash Flow'!$A19,'Ground-Mount Details'!$A$30:$A$158,0),COLUMN(P$1))))</f>
        <v>120</v>
      </c>
      <c r="Q19" s="242">
        <f>IF('Inputs &amp; Summary'!$D$15=Lists!$E$3,INDEX('Residential Rooftop Details'!$A$30:$X$158,MATCH('Cash Flow'!$A19,'Residential Rooftop Details'!$A$30:$A$158,0),COLUMN(Q$1)),IF('Inputs &amp; Summary'!$D$15=Lists!$E$4,INDEX('Commercial Rooftop Details'!$A$30:$V$158,MATCH('Cash Flow'!$A19,'Commercial Rooftop Details'!$A$30:$A$158,0),COLUMN(Q$1)),INDEX('Ground-Mount Details'!$A$30:$V$158,MATCH('Cash Flow'!$A19,'Ground-Mount Details'!$A$30:$A$158,0),COLUMN(Q$1))))</f>
        <v>24.03846153846154</v>
      </c>
      <c r="R19" s="242">
        <f>IF('Inputs &amp; Summary'!$D$15=Lists!$E$3,INDEX('Residential Rooftop Details'!$A$30:$X$158,MATCH('Cash Flow'!$A19,'Residential Rooftop Details'!$A$30:$A$158,0),COLUMN(R$1)),IF('Inputs &amp; Summary'!$D$15=Lists!$E$4,INDEX('Commercial Rooftop Details'!$A$30:$V$158,MATCH('Cash Flow'!$A19,'Commercial Rooftop Details'!$A$30:$A$158,0),COLUMN(R$1)),INDEX('Ground-Mount Details'!$A$30:$V$158,MATCH('Cash Flow'!$A19,'Ground-Mount Details'!$A$30:$A$158,0),COLUMN(R$1))))</f>
        <v>120</v>
      </c>
      <c r="S19" s="243">
        <f>IF('Inputs &amp; Summary'!$D$15=Lists!$E$3,INDEX('Residential Rooftop Details'!$A$30:$X$158,MATCH('Cash Flow'!$A19,'Residential Rooftop Details'!$A$30:$A$158,0),COLUMN(S$1)),IF('Inputs &amp; Summary'!$D$15=Lists!$E$4,INDEX('Commercial Rooftop Details'!$A$30:$V$158,MATCH('Cash Flow'!$A19,'Commercial Rooftop Details'!$A$30:$A$158,0),COLUMN(S$1)),INDEX('Ground-Mount Details'!$A$30:$V$158,MATCH('Cash Flow'!$A19,'Ground-Mount Details'!$A$30:$A$158,0),COLUMN(S$1))))</f>
        <v>144.03846153846155</v>
      </c>
      <c r="T19" s="238">
        <f>IF('Inputs &amp; Summary'!$D$15=Lists!$E$3,INDEX('Residential Rooftop Details'!$A$30:$X$158,MATCH('Cash Flow'!$A19,'Residential Rooftop Details'!$A$30:$A$158,0),COLUMN(T$1)),IF('Inputs &amp; Summary'!$D$15=Lists!$E$4,INDEX('Commercial Rooftop Details'!$A$30:$V$158,MATCH('Cash Flow'!$A19,'Commercial Rooftop Details'!$A$30:$A$158,0),COLUMN(T$1)),INDEX('Ground-Mount Details'!$A$30:$V$158,MATCH('Cash Flow'!$A19,'Ground-Mount Details'!$A$30:$A$158,0),COLUMN(T$1))))</f>
        <v>0</v>
      </c>
      <c r="U19" s="244">
        <f>IF('Inputs &amp; Summary'!$D$15=Lists!$E$3,INDEX('Residential Rooftop Details'!$A$30:$X$158,MATCH('Cash Flow'!$A19,'Residential Rooftop Details'!$A$30:$A$158,0),COLUMN(U$1)),IF('Inputs &amp; Summary'!$D$15=Lists!$E$4,INDEX('Commercial Rooftop Details'!$A$30:$V$158,MATCH('Cash Flow'!$A19,'Commercial Rooftop Details'!$A$30:$A$158,0),COLUMN(U$1)),INDEX('Ground-Mount Details'!$A$30:$V$158,MATCH('Cash Flow'!$A19,'Ground-Mount Details'!$A$30:$A$158,0),COLUMN(U$1))))</f>
        <v>0</v>
      </c>
      <c r="V19" s="245">
        <f t="shared" si="0"/>
        <v>2.3432366566042733</v>
      </c>
      <c r="W19" s="245">
        <f>NPV('Inputs &amp; Summary'!$D$6,Y19:BL19)</f>
        <v>17.167700234873685</v>
      </c>
      <c r="X19" s="246">
        <f t="shared" si="1"/>
        <v>1.2460381625755139E-4</v>
      </c>
      <c r="Y19" s="248">
        <f>$D19*IF(Y$1&gt;'Inputs &amp; Summary'!$D$5,0,IF(Y$1&gt;VLOOKUP($G19,Lists!$J$17:$K$21,2),IF($M19=Lists!$H$3,IF($K19&lt;1,(($S19/$K19)*((1+'Inputs &amp; Summary'!$D$7)^Y$1)),((INT(Y$1/$K19)-INT((Y$1-1)/$K19))*$S19*((1+'Inputs &amp; Summary'!$D$7)^Y$1))),(_xlfn.WEIBULL.DIST(Y$1,$L19,$K19,FALSE)*$S19*((1+'Inputs &amp; Summary'!$D$7)^Y$1))),IF($M19=Lists!$H$3,IF($K19&lt;1,((($R19*(1-$E19)+$Q19*(1-$F19))/$K19)*((1+'Inputs &amp; Summary'!$D$7)^Y$1)),((INT(Y$1/$K19)-INT((Y$1-1)/$K19))*($R19*(1-$E19)+$Q19*(1-$F19))*((1+'Inputs &amp; Summary'!$D$7)^Y$1))),((_xlfn.WEIBULL.DIST(Y$1,$L19,$K19,FALSE)*($R19*(1-$E19)+$Q19*(1-$F19))*((1+'Inputs &amp; Summary'!$D$7)^Y$1))))))</f>
        <v>0</v>
      </c>
      <c r="Z19" s="248">
        <f>$D19*IF(Z$1&gt;'Inputs &amp; Summary'!$D$5,0,IF(Z$1&gt;VLOOKUP($G19,Lists!$J$17:$K$21,2),IF($M19=Lists!$H$3,IF($K19&lt;1,(($S19/$K19)*((1+'Inputs &amp; Summary'!$D$7)^Z$1)),((INT(Z$1/$K19)-INT((Z$1-1)/$K19))*$S19*((1+'Inputs &amp; Summary'!$D$7)^Z$1))),(_xlfn.WEIBULL.DIST(Z$1,$L19,$K19,FALSE)*$S19*((1+'Inputs &amp; Summary'!$D$7)^Z$1))),IF($M19=Lists!$H$3,IF($K19&lt;1,((($R19*(1-$E19)+$Q19*(1-$F19))/$K19)*((1+'Inputs &amp; Summary'!$D$7)^Z$1)),((INT(Z$1/$K19)-INT((Z$1-1)/$K19))*($R19*(1-$E19)+$Q19*(1-$F19))*((1+'Inputs &amp; Summary'!$D$7)^Z$1))),((_xlfn.WEIBULL.DIST(Z$1,$L19,$K19,FALSE)*($R19*(1-$E19)+$Q19*(1-$F19))*((1+'Inputs &amp; Summary'!$D$7)^Z$1))))))</f>
        <v>0</v>
      </c>
      <c r="AA19" s="248">
        <f>$D19*IF(AA$1&gt;'Inputs &amp; Summary'!$D$5,0,IF(AA$1&gt;VLOOKUP($G19,Lists!$J$17:$K$21,2),IF($M19=Lists!$H$3,IF($K19&lt;1,(($S19/$K19)*((1+'Inputs &amp; Summary'!$D$7)^AA$1)),((INT(AA$1/$K19)-INT((AA$1-1)/$K19))*$S19*((1+'Inputs &amp; Summary'!$D$7)^AA$1))),(_xlfn.WEIBULL.DIST(AA$1,$L19,$K19,FALSE)*$S19*((1+'Inputs &amp; Summary'!$D$7)^AA$1))),IF($M19=Lists!$H$3,IF($K19&lt;1,((($R19*(1-$E19)+$Q19*(1-$F19))/$K19)*((1+'Inputs &amp; Summary'!$D$7)^AA$1)),((INT(AA$1/$K19)-INT((AA$1-1)/$K19))*($R19*(1-$E19)+$Q19*(1-$F19))*((1+'Inputs &amp; Summary'!$D$7)^AA$1))),((_xlfn.WEIBULL.DIST(AA$1,$L19,$K19,FALSE)*($R19*(1-$E19)+$Q19*(1-$F19))*((1+'Inputs &amp; Summary'!$D$7)^AA$1))))))</f>
        <v>0</v>
      </c>
      <c r="AB19" s="248">
        <f>$D19*IF(AB$1&gt;'Inputs &amp; Summary'!$D$5,0,IF(AB$1&gt;VLOOKUP($G19,Lists!$J$17:$K$21,2),IF($M19=Lists!$H$3,IF($K19&lt;1,(($S19/$K19)*((1+'Inputs &amp; Summary'!$D$7)^AB$1)),((INT(AB$1/$K19)-INT((AB$1-1)/$K19))*$S19*((1+'Inputs &amp; Summary'!$D$7)^AB$1))),(_xlfn.WEIBULL.DIST(AB$1,$L19,$K19,FALSE)*$S19*((1+'Inputs &amp; Summary'!$D$7)^AB$1))),IF($M19=Lists!$H$3,IF($K19&lt;1,((($R19*(1-$E19)+$Q19*(1-$F19))/$K19)*((1+'Inputs &amp; Summary'!$D$7)^AB$1)),((INT(AB$1/$K19)-INT((AB$1-1)/$K19))*($R19*(1-$E19)+$Q19*(1-$F19))*((1+'Inputs &amp; Summary'!$D$7)^AB$1))),((_xlfn.WEIBULL.DIST(AB$1,$L19,$K19,FALSE)*($R19*(1-$E19)+$Q19*(1-$F19))*((1+'Inputs &amp; Summary'!$D$7)^AB$1))))))</f>
        <v>0</v>
      </c>
      <c r="AC19" s="248">
        <f>$D19*IF(AC$1&gt;'Inputs &amp; Summary'!$D$5,0,IF(AC$1&gt;VLOOKUP($G19,Lists!$J$17:$K$21,2),IF($M19=Lists!$H$3,IF($K19&lt;1,(($S19/$K19)*((1+'Inputs &amp; Summary'!$D$7)^AC$1)),((INT(AC$1/$K19)-INT((AC$1-1)/$K19))*$S19*((1+'Inputs &amp; Summary'!$D$7)^AC$1))),(_xlfn.WEIBULL.DIST(AC$1,$L19,$K19,FALSE)*$S19*((1+'Inputs &amp; Summary'!$D$7)^AC$1))),IF($M19=Lists!$H$3,IF($K19&lt;1,((($R19*(1-$E19)+$Q19*(1-$F19))/$K19)*((1+'Inputs &amp; Summary'!$D$7)^AC$1)),((INT(AC$1/$K19)-INT((AC$1-1)/$K19))*($R19*(1-$E19)+$Q19*(1-$F19))*((1+'Inputs &amp; Summary'!$D$7)^AC$1))),((_xlfn.WEIBULL.DIST(AC$1,$L19,$K19,FALSE)*($R19*(1-$E19)+$Q19*(1-$F19))*((1+'Inputs &amp; Summary'!$D$7)^AC$1))))))</f>
        <v>0</v>
      </c>
      <c r="AD19" s="248">
        <f>$D19*IF(AD$1&gt;'Inputs &amp; Summary'!$D$5,0,IF(AD$1&gt;VLOOKUP($G19,Lists!$J$17:$K$21,2),IF($M19=Lists!$H$3,IF($K19&lt;1,(($S19/$K19)*((1+'Inputs &amp; Summary'!$D$7)^AD$1)),((INT(AD$1/$K19)-INT((AD$1-1)/$K19))*$S19*((1+'Inputs &amp; Summary'!$D$7)^AD$1))),(_xlfn.WEIBULL.DIST(AD$1,$L19,$K19,FALSE)*$S19*((1+'Inputs &amp; Summary'!$D$7)^AD$1))),IF($M19=Lists!$H$3,IF($K19&lt;1,((($R19*(1-$E19)+$Q19*(1-$F19))/$K19)*((1+'Inputs &amp; Summary'!$D$7)^AD$1)),((INT(AD$1/$K19)-INT((AD$1-1)/$K19))*($R19*(1-$E19)+$Q19*(1-$F19))*((1+'Inputs &amp; Summary'!$D$7)^AD$1))),((_xlfn.WEIBULL.DIST(AD$1,$L19,$K19,FALSE)*($R19*(1-$E19)+$Q19*(1-$F19))*((1+'Inputs &amp; Summary'!$D$7)^AD$1))))))</f>
        <v>0</v>
      </c>
      <c r="AE19" s="248">
        <f>$D19*IF(AE$1&gt;'Inputs &amp; Summary'!$D$5,0,IF(AE$1&gt;VLOOKUP($G19,Lists!$J$17:$K$21,2),IF($M19=Lists!$H$3,IF($K19&lt;1,(($S19/$K19)*((1+'Inputs &amp; Summary'!$D$7)^AE$1)),((INT(AE$1/$K19)-INT((AE$1-1)/$K19))*$S19*((1+'Inputs &amp; Summary'!$D$7)^AE$1))),(_xlfn.WEIBULL.DIST(AE$1,$L19,$K19,FALSE)*$S19*((1+'Inputs &amp; Summary'!$D$7)^AE$1))),IF($M19=Lists!$H$3,IF($K19&lt;1,((($R19*(1-$E19)+$Q19*(1-$F19))/$K19)*((1+'Inputs &amp; Summary'!$D$7)^AE$1)),((INT(AE$1/$K19)-INT((AE$1-1)/$K19))*($R19*(1-$E19)+$Q19*(1-$F19))*((1+'Inputs &amp; Summary'!$D$7)^AE$1))),((_xlfn.WEIBULL.DIST(AE$1,$L19,$K19,FALSE)*($R19*(1-$E19)+$Q19*(1-$F19))*((1+'Inputs &amp; Summary'!$D$7)^AE$1))))))</f>
        <v>0</v>
      </c>
      <c r="AF19" s="248">
        <f>$D19*IF(AF$1&gt;'Inputs &amp; Summary'!$D$5,0,IF(AF$1&gt;VLOOKUP($G19,Lists!$J$17:$K$21,2),IF($M19=Lists!$H$3,IF($K19&lt;1,(($S19/$K19)*((1+'Inputs &amp; Summary'!$D$7)^AF$1)),((INT(AF$1/$K19)-INT((AF$1-1)/$K19))*$S19*((1+'Inputs &amp; Summary'!$D$7)^AF$1))),(_xlfn.WEIBULL.DIST(AF$1,$L19,$K19,FALSE)*$S19*((1+'Inputs &amp; Summary'!$D$7)^AF$1))),IF($M19=Lists!$H$3,IF($K19&lt;1,((($R19*(1-$E19)+$Q19*(1-$F19))/$K19)*((1+'Inputs &amp; Summary'!$D$7)^AF$1)),((INT(AF$1/$K19)-INT((AF$1-1)/$K19))*($R19*(1-$E19)+$Q19*(1-$F19))*((1+'Inputs &amp; Summary'!$D$7)^AF$1))),((_xlfn.WEIBULL.DIST(AF$1,$L19,$K19,FALSE)*($R19*(1-$E19)+$Q19*(1-$F19))*((1+'Inputs &amp; Summary'!$D$7)^AF$1))))))</f>
        <v>0</v>
      </c>
      <c r="AG19" s="248">
        <f>$D19*IF(AG$1&gt;'Inputs &amp; Summary'!$D$5,0,IF(AG$1&gt;VLOOKUP($G19,Lists!$J$17:$K$21,2),IF($M19=Lists!$H$3,IF($K19&lt;1,(($S19/$K19)*((1+'Inputs &amp; Summary'!$D$7)^AG$1)),((INT(AG$1/$K19)-INT((AG$1-1)/$K19))*$S19*((1+'Inputs &amp; Summary'!$D$7)^AG$1))),(_xlfn.WEIBULL.DIST(AG$1,$L19,$K19,FALSE)*$S19*((1+'Inputs &amp; Summary'!$D$7)^AG$1))),IF($M19=Lists!$H$3,IF($K19&lt;1,((($R19*(1-$E19)+$Q19*(1-$F19))/$K19)*((1+'Inputs &amp; Summary'!$D$7)^AG$1)),((INT(AG$1/$K19)-INT((AG$1-1)/$K19))*($R19*(1-$E19)+$Q19*(1-$F19))*((1+'Inputs &amp; Summary'!$D$7)^AG$1))),((_xlfn.WEIBULL.DIST(AG$1,$L19,$K19,FALSE)*($R19*(1-$E19)+$Q19*(1-$F19))*((1+'Inputs &amp; Summary'!$D$7)^AG$1))))))</f>
        <v>0</v>
      </c>
      <c r="AH19" s="248">
        <f>$D19*IF(AH$1&gt;'Inputs &amp; Summary'!$D$5,0,IF(AH$1&gt;VLOOKUP($G19,Lists!$J$17:$K$21,2),IF($M19=Lists!$H$3,IF($K19&lt;1,(($S19/$K19)*((1+'Inputs &amp; Summary'!$D$7)^AH$1)),((INT(AH$1/$K19)-INT((AH$1-1)/$K19))*$S19*((1+'Inputs &amp; Summary'!$D$7)^AH$1))),(_xlfn.WEIBULL.DIST(AH$1,$L19,$K19,FALSE)*$S19*((1+'Inputs &amp; Summary'!$D$7)^AH$1))),IF($M19=Lists!$H$3,IF($K19&lt;1,((($R19*(1-$E19)+$Q19*(1-$F19))/$K19)*((1+'Inputs &amp; Summary'!$D$7)^AH$1)),((INT(AH$1/$K19)-INT((AH$1-1)/$K19))*($R19*(1-$E19)+$Q19*(1-$F19))*((1+'Inputs &amp; Summary'!$D$7)^AH$1))),((_xlfn.WEIBULL.DIST(AH$1,$L19,$K19,FALSE)*($R19*(1-$E19)+$Q19*(1-$F19))*((1+'Inputs &amp; Summary'!$D$7)^AH$1))))))</f>
        <v>0</v>
      </c>
      <c r="AI19" s="248">
        <f>$D19*IF(AI$1&gt;'Inputs &amp; Summary'!$D$5,0,IF(AI$1&gt;VLOOKUP($G19,Lists!$J$17:$K$21,2),IF($M19=Lists!$H$3,IF($K19&lt;1,(($S19/$K19)*((1+'Inputs &amp; Summary'!$D$7)^AI$1)),((INT(AI$1/$K19)-INT((AI$1-1)/$K19))*$S19*((1+'Inputs &amp; Summary'!$D$7)^AI$1))),(_xlfn.WEIBULL.DIST(AI$1,$L19,$K19,FALSE)*$S19*((1+'Inputs &amp; Summary'!$D$7)^AI$1))),IF($M19=Lists!$H$3,IF($K19&lt;1,((($R19*(1-$E19)+$Q19*(1-$F19))/$K19)*((1+'Inputs &amp; Summary'!$D$7)^AI$1)),((INT(AI$1/$K19)-INT((AI$1-1)/$K19))*($R19*(1-$E19)+$Q19*(1-$F19))*((1+'Inputs &amp; Summary'!$D$7)^AI$1))),((_xlfn.WEIBULL.DIST(AI$1,$L19,$K19,FALSE)*($R19*(1-$E19)+$Q19*(1-$F19))*((1+'Inputs &amp; Summary'!$D$7)^AI$1))))))</f>
        <v>5.7346442871673089</v>
      </c>
      <c r="AJ19" s="248">
        <f>$D19*IF(AJ$1&gt;'Inputs &amp; Summary'!$D$5,0,IF(AJ$1&gt;VLOOKUP($G19,Lists!$J$17:$K$21,2),IF($M19=Lists!$H$3,IF($K19&lt;1,(($S19/$K19)*((1+'Inputs &amp; Summary'!$D$7)^AJ$1)),((INT(AJ$1/$K19)-INT((AJ$1-1)/$K19))*$S19*((1+'Inputs &amp; Summary'!$D$7)^AJ$1))),(_xlfn.WEIBULL.DIST(AJ$1,$L19,$K19,FALSE)*$S19*((1+'Inputs &amp; Summary'!$D$7)^AJ$1))),IF($M19=Lists!$H$3,IF($K19&lt;1,((($R19*(1-$E19)+$Q19*(1-$F19))/$K19)*((1+'Inputs &amp; Summary'!$D$7)^AJ$1)),((INT(AJ$1/$K19)-INT((AJ$1-1)/$K19))*($R19*(1-$E19)+$Q19*(1-$F19))*((1+'Inputs &amp; Summary'!$D$7)^AJ$1))),((_xlfn.WEIBULL.DIST(AJ$1,$L19,$K19,FALSE)*($R19*(1-$E19)+$Q19*(1-$F19))*((1+'Inputs &amp; Summary'!$D$7)^AJ$1))))))</f>
        <v>5.472095783063013</v>
      </c>
      <c r="AK19" s="248">
        <f>$D19*IF(AK$1&gt;'Inputs &amp; Summary'!$D$5,0,IF(AK$1&gt;VLOOKUP($G19,Lists!$J$17:$K$21,2),IF($M19=Lists!$H$3,IF($K19&lt;1,(($S19/$K19)*((1+'Inputs &amp; Summary'!$D$7)^AK$1)),((INT(AK$1/$K19)-INT((AK$1-1)/$K19))*$S19*((1+'Inputs &amp; Summary'!$D$7)^AK$1))),(_xlfn.WEIBULL.DIST(AK$1,$L19,$K19,FALSE)*$S19*((1+'Inputs &amp; Summary'!$D$7)^AK$1))),IF($M19=Lists!$H$3,IF($K19&lt;1,((($R19*(1-$E19)+$Q19*(1-$F19))/$K19)*((1+'Inputs &amp; Summary'!$D$7)^AK$1)),((INT(AK$1/$K19)-INT((AK$1-1)/$K19))*($R19*(1-$E19)+$Q19*(1-$F19))*((1+'Inputs &amp; Summary'!$D$7)^AK$1))),((_xlfn.WEIBULL.DIST(AK$1,$L19,$K19,FALSE)*($R19*(1-$E19)+$Q19*(1-$F19))*((1+'Inputs &amp; Summary'!$D$7)^AK$1))))))</f>
        <v>5.2215675043738585</v>
      </c>
      <c r="AL19" s="248">
        <f>$D19*IF(AL$1&gt;'Inputs &amp; Summary'!$D$5,0,IF(AL$1&gt;VLOOKUP($G19,Lists!$J$17:$K$21,2),IF($M19=Lists!$H$3,IF($K19&lt;1,(($S19/$K19)*((1+'Inputs &amp; Summary'!$D$7)^AL$1)),((INT(AL$1/$K19)-INT((AL$1-1)/$K19))*$S19*((1+'Inputs &amp; Summary'!$D$7)^AL$1))),(_xlfn.WEIBULL.DIST(AL$1,$L19,$K19,FALSE)*$S19*((1+'Inputs &amp; Summary'!$D$7)^AL$1))),IF($M19=Lists!$H$3,IF($K19&lt;1,((($R19*(1-$E19)+$Q19*(1-$F19))/$K19)*((1+'Inputs &amp; Summary'!$D$7)^AL$1)),((INT(AL$1/$K19)-INT((AL$1-1)/$K19))*($R19*(1-$E19)+$Q19*(1-$F19))*((1+'Inputs &amp; Summary'!$D$7)^AL$1))),((_xlfn.WEIBULL.DIST(AL$1,$L19,$K19,FALSE)*($R19*(1-$E19)+$Q19*(1-$F19))*((1+'Inputs &amp; Summary'!$D$7)^AL$1))))))</f>
        <v>4.9825091306189746</v>
      </c>
      <c r="AM19" s="248">
        <f>$D19*IF(AM$1&gt;'Inputs &amp; Summary'!$D$5,0,IF(AM$1&gt;VLOOKUP($G19,Lists!$J$17:$K$21,2),IF($M19=Lists!$H$3,IF($K19&lt;1,(($S19/$K19)*((1+'Inputs &amp; Summary'!$D$7)^AM$1)),((INT(AM$1/$K19)-INT((AM$1-1)/$K19))*$S19*((1+'Inputs &amp; Summary'!$D$7)^AM$1))),(_xlfn.WEIBULL.DIST(AM$1,$L19,$K19,FALSE)*$S19*((1+'Inputs &amp; Summary'!$D$7)^AM$1))),IF($M19=Lists!$H$3,IF($K19&lt;1,((($R19*(1-$E19)+$Q19*(1-$F19))/$K19)*((1+'Inputs &amp; Summary'!$D$7)^AM$1)),((INT(AM$1/$K19)-INT((AM$1-1)/$K19))*($R19*(1-$E19)+$Q19*(1-$F19))*((1+'Inputs &amp; Summary'!$D$7)^AM$1))),((_xlfn.WEIBULL.DIST(AM$1,$L19,$K19,FALSE)*($R19*(1-$E19)+$Q19*(1-$F19))*((1+'Inputs &amp; Summary'!$D$7)^AM$1))))))</f>
        <v>4.7543955365714208</v>
      </c>
      <c r="AN19" s="248">
        <f>$D19*IF(AN$1&gt;'Inputs &amp; Summary'!$D$5,0,IF(AN$1&gt;VLOOKUP($G19,Lists!$J$17:$K$21,2),IF($M19=Lists!$H$3,IF($K19&lt;1,(($S19/$K19)*((1+'Inputs &amp; Summary'!$D$7)^AN$1)),((INT(AN$1/$K19)-INT((AN$1-1)/$K19))*$S19*((1+'Inputs &amp; Summary'!$D$7)^AN$1))),(_xlfn.WEIBULL.DIST(AN$1,$L19,$K19,FALSE)*$S19*((1+'Inputs &amp; Summary'!$D$7)^AN$1))),IF($M19=Lists!$H$3,IF($K19&lt;1,((($R19*(1-$E19)+$Q19*(1-$F19))/$K19)*((1+'Inputs &amp; Summary'!$D$7)^AN$1)),((INT(AN$1/$K19)-INT((AN$1-1)/$K19))*($R19*(1-$E19)+$Q19*(1-$F19))*((1+'Inputs &amp; Summary'!$D$7)^AN$1))),((_xlfn.WEIBULL.DIST(AN$1,$L19,$K19,FALSE)*($R19*(1-$E19)+$Q19*(1-$F19))*((1+'Inputs &amp; Summary'!$D$7)^AN$1))))))</f>
        <v>4.5367256387470247</v>
      </c>
      <c r="AO19" s="248">
        <f>$D19*IF(AO$1&gt;'Inputs &amp; Summary'!$D$5,0,IF(AO$1&gt;VLOOKUP($G19,Lists!$J$17:$K$21,2),IF($M19=Lists!$H$3,IF($K19&lt;1,(($S19/$K19)*((1+'Inputs &amp; Summary'!$D$7)^AO$1)),((INT(AO$1/$K19)-INT((AO$1-1)/$K19))*$S19*((1+'Inputs &amp; Summary'!$D$7)^AO$1))),(_xlfn.WEIBULL.DIST(AO$1,$L19,$K19,FALSE)*$S19*((1+'Inputs &amp; Summary'!$D$7)^AO$1))),IF($M19=Lists!$H$3,IF($K19&lt;1,((($R19*(1-$E19)+$Q19*(1-$F19))/$K19)*((1+'Inputs &amp; Summary'!$D$7)^AO$1)),((INT(AO$1/$K19)-INT((AO$1-1)/$K19))*($R19*(1-$E19)+$Q19*(1-$F19))*((1+'Inputs &amp; Summary'!$D$7)^AO$1))),((_xlfn.WEIBULL.DIST(AO$1,$L19,$K19,FALSE)*($R19*(1-$E19)+$Q19*(1-$F19))*((1+'Inputs &amp; Summary'!$D$7)^AO$1))))))</f>
        <v>4.3290212947042672</v>
      </c>
      <c r="AP19" s="248">
        <f>$D19*IF(AP$1&gt;'Inputs &amp; Summary'!$D$5,0,IF(AP$1&gt;VLOOKUP($G19,Lists!$J$17:$K$21,2),IF($M19=Lists!$H$3,IF($K19&lt;1,(($S19/$K19)*((1+'Inputs &amp; Summary'!$D$7)^AP$1)),((INT(AP$1/$K19)-INT((AP$1-1)/$K19))*$S19*((1+'Inputs &amp; Summary'!$D$7)^AP$1))),(_xlfn.WEIBULL.DIST(AP$1,$L19,$K19,FALSE)*$S19*((1+'Inputs &amp; Summary'!$D$7)^AP$1))),IF($M19=Lists!$H$3,IF($K19&lt;1,((($R19*(1-$E19)+$Q19*(1-$F19))/$K19)*((1+'Inputs &amp; Summary'!$D$7)^AP$1)),((INT(AP$1/$K19)-INT((AP$1-1)/$K19))*($R19*(1-$E19)+$Q19*(1-$F19))*((1+'Inputs &amp; Summary'!$D$7)^AP$1))),((_xlfn.WEIBULL.DIST(AP$1,$L19,$K19,FALSE)*($R19*(1-$E19)+$Q19*(1-$F19))*((1+'Inputs &amp; Summary'!$D$7)^AP$1))))))</f>
        <v>4.1308262527373882</v>
      </c>
      <c r="AQ19" s="248">
        <f>$D19*IF(AQ$1&gt;'Inputs &amp; Summary'!$D$5,0,IF(AQ$1&gt;VLOOKUP($G19,Lists!$J$17:$K$21,2),IF($M19=Lists!$H$3,IF($K19&lt;1,(($S19/$K19)*((1+'Inputs &amp; Summary'!$D$7)^AQ$1)),((INT(AQ$1/$K19)-INT((AQ$1-1)/$K19))*$S19*((1+'Inputs &amp; Summary'!$D$7)^AQ$1))),(_xlfn.WEIBULL.DIST(AQ$1,$L19,$K19,FALSE)*$S19*((1+'Inputs &amp; Summary'!$D$7)^AQ$1))),IF($M19=Lists!$H$3,IF($K19&lt;1,((($R19*(1-$E19)+$Q19*(1-$F19))/$K19)*((1+'Inputs &amp; Summary'!$D$7)^AQ$1)),((INT(AQ$1/$K19)-INT((AQ$1-1)/$K19))*($R19*(1-$E19)+$Q19*(1-$F19))*((1+'Inputs &amp; Summary'!$D$7)^AQ$1))),((_xlfn.WEIBULL.DIST(AQ$1,$L19,$K19,FALSE)*($R19*(1-$E19)+$Q19*(1-$F19))*((1+'Inputs &amp; Summary'!$D$7)^AQ$1))))))</f>
        <v>3.9417051496555651</v>
      </c>
      <c r="AR19" s="248">
        <f>$D19*IF(AR$1&gt;'Inputs &amp; Summary'!$D$5,0,IF(AR$1&gt;VLOOKUP($G19,Lists!$J$17:$K$21,2),IF($M19=Lists!$H$3,IF($K19&lt;1,(($S19/$K19)*((1+'Inputs &amp; Summary'!$D$7)^AR$1)),((INT(AR$1/$K19)-INT((AR$1-1)/$K19))*$S19*((1+'Inputs &amp; Summary'!$D$7)^AR$1))),(_xlfn.WEIBULL.DIST(AR$1,$L19,$K19,FALSE)*$S19*((1+'Inputs &amp; Summary'!$D$7)^AR$1))),IF($M19=Lists!$H$3,IF($K19&lt;1,((($R19*(1-$E19)+$Q19*(1-$F19))/$K19)*((1+'Inputs &amp; Summary'!$D$7)^AR$1)),((INT(AR$1/$K19)-INT((AR$1-1)/$K19))*($R19*(1-$E19)+$Q19*(1-$F19))*((1+'Inputs &amp; Summary'!$D$7)^AR$1))),((_xlfn.WEIBULL.DIST(AR$1,$L19,$K19,FALSE)*($R19*(1-$E19)+$Q19*(1-$F19))*((1+'Inputs &amp; Summary'!$D$7)^AR$1))))))</f>
        <v>3.7612425544466377</v>
      </c>
      <c r="AS19" s="248">
        <f>$D19*IF(AS$1&gt;'Inputs &amp; Summary'!$D$5,0,IF(AS$1&gt;VLOOKUP($G19,Lists!$J$17:$K$21,2),IF($M19=Lists!$H$3,IF($K19&lt;1,(($S19/$K19)*((1+'Inputs &amp; Summary'!$D$7)^AS$1)),((INT(AS$1/$K19)-INT((AS$1-1)/$K19))*$S19*((1+'Inputs &amp; Summary'!$D$7)^AS$1))),(_xlfn.WEIBULL.DIST(AS$1,$L19,$K19,FALSE)*$S19*((1+'Inputs &amp; Summary'!$D$7)^AS$1))),IF($M19=Lists!$H$3,IF($K19&lt;1,((($R19*(1-$E19)+$Q19*(1-$F19))/$K19)*((1+'Inputs &amp; Summary'!$D$7)^AS$1)),((INT(AS$1/$K19)-INT((AS$1-1)/$K19))*($R19*(1-$E19)+$Q19*(1-$F19))*((1+'Inputs &amp; Summary'!$D$7)^AS$1))),((_xlfn.WEIBULL.DIST(AS$1,$L19,$K19,FALSE)*($R19*(1-$E19)+$Q19*(1-$F19))*((1+'Inputs &amp; Summary'!$D$7)^AS$1))))))</f>
        <v>0</v>
      </c>
      <c r="AT19" s="248">
        <f>$D19*IF(AT$1&gt;'Inputs &amp; Summary'!$D$5,0,IF(AT$1&gt;VLOOKUP($G19,Lists!$J$17:$K$21,2),IF($M19=Lists!$H$3,IF($K19&lt;1,(($S19/$K19)*((1+'Inputs &amp; Summary'!$D$7)^AT$1)),((INT(AT$1/$K19)-INT((AT$1-1)/$K19))*$S19*((1+'Inputs &amp; Summary'!$D$7)^AT$1))),(_xlfn.WEIBULL.DIST(AT$1,$L19,$K19,FALSE)*$S19*((1+'Inputs &amp; Summary'!$D$7)^AT$1))),IF($M19=Lists!$H$3,IF($K19&lt;1,((($R19*(1-$E19)+$Q19*(1-$F19))/$K19)*((1+'Inputs &amp; Summary'!$D$7)^AT$1)),((INT(AT$1/$K19)-INT((AT$1-1)/$K19))*($R19*(1-$E19)+$Q19*(1-$F19))*((1+'Inputs &amp; Summary'!$D$7)^AT$1))),((_xlfn.WEIBULL.DIST(AT$1,$L19,$K19,FALSE)*($R19*(1-$E19)+$Q19*(1-$F19))*((1+'Inputs &amp; Summary'!$D$7)^AT$1))))))</f>
        <v>0</v>
      </c>
      <c r="AU19" s="248">
        <f>$D19*IF(AU$1&gt;'Inputs &amp; Summary'!$D$5,0,IF(AU$1&gt;VLOOKUP($G19,Lists!$J$17:$K$21,2),IF($M19=Lists!$H$3,IF($K19&lt;1,(($S19/$K19)*((1+'Inputs &amp; Summary'!$D$7)^AU$1)),((INT(AU$1/$K19)-INT((AU$1-1)/$K19))*$S19*((1+'Inputs &amp; Summary'!$D$7)^AU$1))),(_xlfn.WEIBULL.DIST(AU$1,$L19,$K19,FALSE)*$S19*((1+'Inputs &amp; Summary'!$D$7)^AU$1))),IF($M19=Lists!$H$3,IF($K19&lt;1,((($R19*(1-$E19)+$Q19*(1-$F19))/$K19)*((1+'Inputs &amp; Summary'!$D$7)^AU$1)),((INT(AU$1/$K19)-INT((AU$1-1)/$K19))*($R19*(1-$E19)+$Q19*(1-$F19))*((1+'Inputs &amp; Summary'!$D$7)^AU$1))),((_xlfn.WEIBULL.DIST(AU$1,$L19,$K19,FALSE)*($R19*(1-$E19)+$Q19*(1-$F19))*((1+'Inputs &amp; Summary'!$D$7)^AU$1))))))</f>
        <v>0</v>
      </c>
      <c r="AV19" s="248">
        <f>$D19*IF(AV$1&gt;'Inputs &amp; Summary'!$D$5,0,IF(AV$1&gt;VLOOKUP($G19,Lists!$J$17:$K$21,2),IF($M19=Lists!$H$3,IF($K19&lt;1,(($S19/$K19)*((1+'Inputs &amp; Summary'!$D$7)^AV$1)),((INT(AV$1/$K19)-INT((AV$1-1)/$K19))*$S19*((1+'Inputs &amp; Summary'!$D$7)^AV$1))),(_xlfn.WEIBULL.DIST(AV$1,$L19,$K19,FALSE)*$S19*((1+'Inputs &amp; Summary'!$D$7)^AV$1))),IF($M19=Lists!$H$3,IF($K19&lt;1,((($R19*(1-$E19)+$Q19*(1-$F19))/$K19)*((1+'Inputs &amp; Summary'!$D$7)^AV$1)),((INT(AV$1/$K19)-INT((AV$1-1)/$K19))*($R19*(1-$E19)+$Q19*(1-$F19))*((1+'Inputs &amp; Summary'!$D$7)^AV$1))),((_xlfn.WEIBULL.DIST(AV$1,$L19,$K19,FALSE)*($R19*(1-$E19)+$Q19*(1-$F19))*((1+'Inputs &amp; Summary'!$D$7)^AV$1))))))</f>
        <v>0</v>
      </c>
      <c r="AW19" s="248">
        <f>$D19*IF(AW$1&gt;'Inputs &amp; Summary'!$D$5,0,IF(AW$1&gt;VLOOKUP($G19,Lists!$J$17:$K$21,2),IF($M19=Lists!$H$3,IF($K19&lt;1,(($S19/$K19)*((1+'Inputs &amp; Summary'!$D$7)^AW$1)),((INT(AW$1/$K19)-INT((AW$1-1)/$K19))*$S19*((1+'Inputs &amp; Summary'!$D$7)^AW$1))),(_xlfn.WEIBULL.DIST(AW$1,$L19,$K19,FALSE)*$S19*((1+'Inputs &amp; Summary'!$D$7)^AW$1))),IF($M19=Lists!$H$3,IF($K19&lt;1,((($R19*(1-$E19)+$Q19*(1-$F19))/$K19)*((1+'Inputs &amp; Summary'!$D$7)^AW$1)),((INT(AW$1/$K19)-INT((AW$1-1)/$K19))*($R19*(1-$E19)+$Q19*(1-$F19))*((1+'Inputs &amp; Summary'!$D$7)^AW$1))),((_xlfn.WEIBULL.DIST(AW$1,$L19,$K19,FALSE)*($R19*(1-$E19)+$Q19*(1-$F19))*((1+'Inputs &amp; Summary'!$D$7)^AW$1))))))</f>
        <v>0</v>
      </c>
      <c r="AX19" s="248">
        <f>$D19*IF(AX$1&gt;'Inputs &amp; Summary'!$D$5,0,IF(AX$1&gt;VLOOKUP($G19,Lists!$J$17:$K$21,2),IF($M19=Lists!$H$3,IF($K19&lt;1,(($S19/$K19)*((1+'Inputs &amp; Summary'!$D$7)^AX$1)),((INT(AX$1/$K19)-INT((AX$1-1)/$K19))*$S19*((1+'Inputs &amp; Summary'!$D$7)^AX$1))),(_xlfn.WEIBULL.DIST(AX$1,$L19,$K19,FALSE)*$S19*((1+'Inputs &amp; Summary'!$D$7)^AX$1))),IF($M19=Lists!$H$3,IF($K19&lt;1,((($R19*(1-$E19)+$Q19*(1-$F19))/$K19)*((1+'Inputs &amp; Summary'!$D$7)^AX$1)),((INT(AX$1/$K19)-INT((AX$1-1)/$K19))*($R19*(1-$E19)+$Q19*(1-$F19))*((1+'Inputs &amp; Summary'!$D$7)^AX$1))),((_xlfn.WEIBULL.DIST(AX$1,$L19,$K19,FALSE)*($R19*(1-$E19)+$Q19*(1-$F19))*((1+'Inputs &amp; Summary'!$D$7)^AX$1))))))</f>
        <v>0</v>
      </c>
      <c r="AY19" s="248">
        <f>$D19*IF(AY$1&gt;'Inputs &amp; Summary'!$D$5,0,IF(AY$1&gt;VLOOKUP($G19,Lists!$J$17:$K$21,2),IF($M19=Lists!$H$3,IF($K19&lt;1,(($S19/$K19)*((1+'Inputs &amp; Summary'!$D$7)^AY$1)),((INT(AY$1/$K19)-INT((AY$1-1)/$K19))*$S19*((1+'Inputs &amp; Summary'!$D$7)^AY$1))),(_xlfn.WEIBULL.DIST(AY$1,$L19,$K19,FALSE)*$S19*((1+'Inputs &amp; Summary'!$D$7)^AY$1))),IF($M19=Lists!$H$3,IF($K19&lt;1,((($R19*(1-$E19)+$Q19*(1-$F19))/$K19)*((1+'Inputs &amp; Summary'!$D$7)^AY$1)),((INT(AY$1/$K19)-INT((AY$1-1)/$K19))*($R19*(1-$E19)+$Q19*(1-$F19))*((1+'Inputs &amp; Summary'!$D$7)^AY$1))),((_xlfn.WEIBULL.DIST(AY$1,$L19,$K19,FALSE)*($R19*(1-$E19)+$Q19*(1-$F19))*((1+'Inputs &amp; Summary'!$D$7)^AY$1))))))</f>
        <v>0</v>
      </c>
      <c r="AZ19" s="248">
        <f>$D19*IF(AZ$1&gt;'Inputs &amp; Summary'!$D$5,0,IF(AZ$1&gt;VLOOKUP($G19,Lists!$J$17:$K$21,2),IF($M19=Lists!$H$3,IF($K19&lt;1,(($S19/$K19)*((1+'Inputs &amp; Summary'!$D$7)^AZ$1)),((INT(AZ$1/$K19)-INT((AZ$1-1)/$K19))*$S19*((1+'Inputs &amp; Summary'!$D$7)^AZ$1))),(_xlfn.WEIBULL.DIST(AZ$1,$L19,$K19,FALSE)*$S19*((1+'Inputs &amp; Summary'!$D$7)^AZ$1))),IF($M19=Lists!$H$3,IF($K19&lt;1,((($R19*(1-$E19)+$Q19*(1-$F19))/$K19)*((1+'Inputs &amp; Summary'!$D$7)^AZ$1)),((INT(AZ$1/$K19)-INT((AZ$1-1)/$K19))*($R19*(1-$E19)+$Q19*(1-$F19))*((1+'Inputs &amp; Summary'!$D$7)^AZ$1))),((_xlfn.WEIBULL.DIST(AZ$1,$L19,$K19,FALSE)*($R19*(1-$E19)+$Q19*(1-$F19))*((1+'Inputs &amp; Summary'!$D$7)^AZ$1))))))</f>
        <v>0</v>
      </c>
      <c r="BA19" s="248">
        <f>$D19*IF(BA$1&gt;'Inputs &amp; Summary'!$D$5,0,IF(BA$1&gt;VLOOKUP($G19,Lists!$J$17:$K$21,2),IF($M19=Lists!$H$3,IF($K19&lt;1,(($S19/$K19)*((1+'Inputs &amp; Summary'!$D$7)^BA$1)),((INT(BA$1/$K19)-INT((BA$1-1)/$K19))*$S19*((1+'Inputs &amp; Summary'!$D$7)^BA$1))),(_xlfn.WEIBULL.DIST(BA$1,$L19,$K19,FALSE)*$S19*((1+'Inputs &amp; Summary'!$D$7)^BA$1))),IF($M19=Lists!$H$3,IF($K19&lt;1,((($R19*(1-$E19)+$Q19*(1-$F19))/$K19)*((1+'Inputs &amp; Summary'!$D$7)^BA$1)),((INT(BA$1/$K19)-INT((BA$1-1)/$K19))*($R19*(1-$E19)+$Q19*(1-$F19))*((1+'Inputs &amp; Summary'!$D$7)^BA$1))),((_xlfn.WEIBULL.DIST(BA$1,$L19,$K19,FALSE)*($R19*(1-$E19)+$Q19*(1-$F19))*((1+'Inputs &amp; Summary'!$D$7)^BA$1))))))</f>
        <v>0</v>
      </c>
      <c r="BB19" s="248">
        <f>$D19*IF(BB$1&gt;'Inputs &amp; Summary'!$D$5,0,IF(BB$1&gt;VLOOKUP($G19,Lists!$J$17:$K$21,2),IF($M19=Lists!$H$3,IF($K19&lt;1,(($S19/$K19)*((1+'Inputs &amp; Summary'!$D$7)^BB$1)),((INT(BB$1/$K19)-INT((BB$1-1)/$K19))*$S19*((1+'Inputs &amp; Summary'!$D$7)^BB$1))),(_xlfn.WEIBULL.DIST(BB$1,$L19,$K19,FALSE)*$S19*((1+'Inputs &amp; Summary'!$D$7)^BB$1))),IF($M19=Lists!$H$3,IF($K19&lt;1,((($R19*(1-$E19)+$Q19*(1-$F19))/$K19)*((1+'Inputs &amp; Summary'!$D$7)^BB$1)),((INT(BB$1/$K19)-INT((BB$1-1)/$K19))*($R19*(1-$E19)+$Q19*(1-$F19))*((1+'Inputs &amp; Summary'!$D$7)^BB$1))),((_xlfn.WEIBULL.DIST(BB$1,$L19,$K19,FALSE)*($R19*(1-$E19)+$Q19*(1-$F19))*((1+'Inputs &amp; Summary'!$D$7)^BB$1))))))</f>
        <v>0</v>
      </c>
      <c r="BC19" s="248">
        <f>$D19*IF(BC$1&gt;'Inputs &amp; Summary'!$D$5,0,IF(BC$1&gt;VLOOKUP($G19,Lists!$J$17:$K$21,2),IF($M19=Lists!$H$3,IF($K19&lt;1,(($S19/$K19)*((1+'Inputs &amp; Summary'!$D$7)^BC$1)),((INT(BC$1/$K19)-INT((BC$1-1)/$K19))*$S19*((1+'Inputs &amp; Summary'!$D$7)^BC$1))),(_xlfn.WEIBULL.DIST(BC$1,$L19,$K19,FALSE)*$S19*((1+'Inputs &amp; Summary'!$D$7)^BC$1))),IF($M19=Lists!$H$3,IF($K19&lt;1,((($R19*(1-$E19)+$Q19*(1-$F19))/$K19)*((1+'Inputs &amp; Summary'!$D$7)^BC$1)),((INT(BC$1/$K19)-INT((BC$1-1)/$K19))*($R19*(1-$E19)+$Q19*(1-$F19))*((1+'Inputs &amp; Summary'!$D$7)^BC$1))),((_xlfn.WEIBULL.DIST(BC$1,$L19,$K19,FALSE)*($R19*(1-$E19)+$Q19*(1-$F19))*((1+'Inputs &amp; Summary'!$D$7)^BC$1))))))</f>
        <v>0</v>
      </c>
      <c r="BD19" s="248">
        <f>$D19*IF(BD$1&gt;'Inputs &amp; Summary'!$D$5,0,IF(BD$1&gt;VLOOKUP($G19,Lists!$J$17:$K$21,2),IF($M19=Lists!$H$3,IF($K19&lt;1,(($S19/$K19)*((1+'Inputs &amp; Summary'!$D$7)^BD$1)),((INT(BD$1/$K19)-INT((BD$1-1)/$K19))*$S19*((1+'Inputs &amp; Summary'!$D$7)^BD$1))),(_xlfn.WEIBULL.DIST(BD$1,$L19,$K19,FALSE)*$S19*((1+'Inputs &amp; Summary'!$D$7)^BD$1))),IF($M19=Lists!$H$3,IF($K19&lt;1,((($R19*(1-$E19)+$Q19*(1-$F19))/$K19)*((1+'Inputs &amp; Summary'!$D$7)^BD$1)),((INT(BD$1/$K19)-INT((BD$1-1)/$K19))*($R19*(1-$E19)+$Q19*(1-$F19))*((1+'Inputs &amp; Summary'!$D$7)^BD$1))),((_xlfn.WEIBULL.DIST(BD$1,$L19,$K19,FALSE)*($R19*(1-$E19)+$Q19*(1-$F19))*((1+'Inputs &amp; Summary'!$D$7)^BD$1))))))</f>
        <v>0</v>
      </c>
      <c r="BE19" s="248">
        <f>$D19*IF(BE$1&gt;'Inputs &amp; Summary'!$D$5,0,IF(BE$1&gt;VLOOKUP($G19,Lists!$J$17:$K$21,2),IF($M19=Lists!$H$3,IF($K19&lt;1,(($S19/$K19)*((1+'Inputs &amp; Summary'!$D$7)^BE$1)),((INT(BE$1/$K19)-INT((BE$1-1)/$K19))*$S19*((1+'Inputs &amp; Summary'!$D$7)^BE$1))),(_xlfn.WEIBULL.DIST(BE$1,$L19,$K19,FALSE)*$S19*((1+'Inputs &amp; Summary'!$D$7)^BE$1))),IF($M19=Lists!$H$3,IF($K19&lt;1,((($R19*(1-$E19)+$Q19*(1-$F19))/$K19)*((1+'Inputs &amp; Summary'!$D$7)^BE$1)),((INT(BE$1/$K19)-INT((BE$1-1)/$K19))*($R19*(1-$E19)+$Q19*(1-$F19))*((1+'Inputs &amp; Summary'!$D$7)^BE$1))),((_xlfn.WEIBULL.DIST(BE$1,$L19,$K19,FALSE)*($R19*(1-$E19)+$Q19*(1-$F19))*((1+'Inputs &amp; Summary'!$D$7)^BE$1))))))</f>
        <v>0</v>
      </c>
      <c r="BF19" s="248">
        <f>$D19*IF(BF$1&gt;'Inputs &amp; Summary'!$D$5,0,IF(BF$1&gt;VLOOKUP($G19,Lists!$J$17:$K$21,2),IF($M19=Lists!$H$3,IF($K19&lt;1,(($S19/$K19)*((1+'Inputs &amp; Summary'!$D$7)^BF$1)),((INT(BF$1/$K19)-INT((BF$1-1)/$K19))*$S19*((1+'Inputs &amp; Summary'!$D$7)^BF$1))),(_xlfn.WEIBULL.DIST(BF$1,$L19,$K19,FALSE)*$S19*((1+'Inputs &amp; Summary'!$D$7)^BF$1))),IF($M19=Lists!$H$3,IF($K19&lt;1,((($R19*(1-$E19)+$Q19*(1-$F19))/$K19)*((1+'Inputs &amp; Summary'!$D$7)^BF$1)),((INT(BF$1/$K19)-INT((BF$1-1)/$K19))*($R19*(1-$E19)+$Q19*(1-$F19))*((1+'Inputs &amp; Summary'!$D$7)^BF$1))),((_xlfn.WEIBULL.DIST(BF$1,$L19,$K19,FALSE)*($R19*(1-$E19)+$Q19*(1-$F19))*((1+'Inputs &amp; Summary'!$D$7)^BF$1))))))</f>
        <v>0</v>
      </c>
      <c r="BG19" s="248">
        <f>$D19*IF(BG$1&gt;'Inputs &amp; Summary'!$D$5,0,IF(BG$1&gt;VLOOKUP($G19,Lists!$J$17:$K$21,2),IF($M19=Lists!$H$3,IF($K19&lt;1,(($S19/$K19)*((1+'Inputs &amp; Summary'!$D$7)^BG$1)),((INT(BG$1/$K19)-INT((BG$1-1)/$K19))*$S19*((1+'Inputs &amp; Summary'!$D$7)^BG$1))),(_xlfn.WEIBULL.DIST(BG$1,$L19,$K19,FALSE)*$S19*((1+'Inputs &amp; Summary'!$D$7)^BG$1))),IF($M19=Lists!$H$3,IF($K19&lt;1,((($R19*(1-$E19)+$Q19*(1-$F19))/$K19)*((1+'Inputs &amp; Summary'!$D$7)^BG$1)),((INT(BG$1/$K19)-INT((BG$1-1)/$K19))*($R19*(1-$E19)+$Q19*(1-$F19))*((1+'Inputs &amp; Summary'!$D$7)^BG$1))),((_xlfn.WEIBULL.DIST(BG$1,$L19,$K19,FALSE)*($R19*(1-$E19)+$Q19*(1-$F19))*((1+'Inputs &amp; Summary'!$D$7)^BG$1))))))</f>
        <v>0</v>
      </c>
      <c r="BH19" s="248">
        <f>$D19*IF(BH$1&gt;'Inputs &amp; Summary'!$D$5,0,IF(BH$1&gt;VLOOKUP($G19,Lists!$J$17:$K$21,2),IF($M19=Lists!$H$3,IF($K19&lt;1,(($S19/$K19)*((1+'Inputs &amp; Summary'!$D$7)^BH$1)),((INT(BH$1/$K19)-INT((BH$1-1)/$K19))*$S19*((1+'Inputs &amp; Summary'!$D$7)^BH$1))),(_xlfn.WEIBULL.DIST(BH$1,$L19,$K19,FALSE)*$S19*((1+'Inputs &amp; Summary'!$D$7)^BH$1))),IF($M19=Lists!$H$3,IF($K19&lt;1,((($R19*(1-$E19)+$Q19*(1-$F19))/$K19)*((1+'Inputs &amp; Summary'!$D$7)^BH$1)),((INT(BH$1/$K19)-INT((BH$1-1)/$K19))*($R19*(1-$E19)+$Q19*(1-$F19))*((1+'Inputs &amp; Summary'!$D$7)^BH$1))),((_xlfn.WEIBULL.DIST(BH$1,$L19,$K19,FALSE)*($R19*(1-$E19)+$Q19*(1-$F19))*((1+'Inputs &amp; Summary'!$D$7)^BH$1))))))</f>
        <v>0</v>
      </c>
      <c r="BI19" s="248">
        <f>$D19*IF(BI$1&gt;'Inputs &amp; Summary'!$D$5,0,IF(BI$1&gt;VLOOKUP($G19,Lists!$J$17:$K$21,2),IF($M19=Lists!$H$3,IF($K19&lt;1,(($S19/$K19)*((1+'Inputs &amp; Summary'!$D$7)^BI$1)),((INT(BI$1/$K19)-INT((BI$1-1)/$K19))*$S19*((1+'Inputs &amp; Summary'!$D$7)^BI$1))),(_xlfn.WEIBULL.DIST(BI$1,$L19,$K19,FALSE)*$S19*((1+'Inputs &amp; Summary'!$D$7)^BI$1))),IF($M19=Lists!$H$3,IF($K19&lt;1,((($R19*(1-$E19)+$Q19*(1-$F19))/$K19)*((1+'Inputs &amp; Summary'!$D$7)^BI$1)),((INT(BI$1/$K19)-INT((BI$1-1)/$K19))*($R19*(1-$E19)+$Q19*(1-$F19))*((1+'Inputs &amp; Summary'!$D$7)^BI$1))),((_xlfn.WEIBULL.DIST(BI$1,$L19,$K19,FALSE)*($R19*(1-$E19)+$Q19*(1-$F19))*((1+'Inputs &amp; Summary'!$D$7)^BI$1))))))</f>
        <v>0</v>
      </c>
      <c r="BJ19" s="248">
        <f>$D19*IF(BJ$1&gt;'Inputs &amp; Summary'!$D$5,0,IF(BJ$1&gt;VLOOKUP($G19,Lists!$J$17:$K$21,2),IF($M19=Lists!$H$3,IF($K19&lt;1,(($S19/$K19)*((1+'Inputs &amp; Summary'!$D$7)^BJ$1)),((INT(BJ$1/$K19)-INT((BJ$1-1)/$K19))*$S19*((1+'Inputs &amp; Summary'!$D$7)^BJ$1))),(_xlfn.WEIBULL.DIST(BJ$1,$L19,$K19,FALSE)*$S19*((1+'Inputs &amp; Summary'!$D$7)^BJ$1))),IF($M19=Lists!$H$3,IF($K19&lt;1,((($R19*(1-$E19)+$Q19*(1-$F19))/$K19)*((1+'Inputs &amp; Summary'!$D$7)^BJ$1)),((INT(BJ$1/$K19)-INT((BJ$1-1)/$K19))*($R19*(1-$E19)+$Q19*(1-$F19))*((1+'Inputs &amp; Summary'!$D$7)^BJ$1))),((_xlfn.WEIBULL.DIST(BJ$1,$L19,$K19,FALSE)*($R19*(1-$E19)+$Q19*(1-$F19))*((1+'Inputs &amp; Summary'!$D$7)^BJ$1))))))</f>
        <v>0</v>
      </c>
      <c r="BK19" s="248">
        <f>$D19*IF(BK$1&gt;'Inputs &amp; Summary'!$D$5,0,IF(BK$1&gt;VLOOKUP($G19,Lists!$J$17:$K$21,2),IF($M19=Lists!$H$3,IF($K19&lt;1,(($S19/$K19)*((1+'Inputs &amp; Summary'!$D$7)^BK$1)),((INT(BK$1/$K19)-INT((BK$1-1)/$K19))*$S19*((1+'Inputs &amp; Summary'!$D$7)^BK$1))),(_xlfn.WEIBULL.DIST(BK$1,$L19,$K19,FALSE)*$S19*((1+'Inputs &amp; Summary'!$D$7)^BK$1))),IF($M19=Lists!$H$3,IF($K19&lt;1,((($R19*(1-$E19)+$Q19*(1-$F19))/$K19)*((1+'Inputs &amp; Summary'!$D$7)^BK$1)),((INT(BK$1/$K19)-INT((BK$1-1)/$K19))*($R19*(1-$E19)+$Q19*(1-$F19))*((1+'Inputs &amp; Summary'!$D$7)^BK$1))),((_xlfn.WEIBULL.DIST(BK$1,$L19,$K19,FALSE)*($R19*(1-$E19)+$Q19*(1-$F19))*((1+'Inputs &amp; Summary'!$D$7)^BK$1))))))</f>
        <v>0</v>
      </c>
      <c r="BL19" s="248">
        <f>$D19*IF(BL$1&gt;'Inputs &amp; Summary'!$D$5,0,IF(BL$1&gt;VLOOKUP($G19,Lists!$J$17:$K$21,2),IF($M19=Lists!$H$3,IF($K19&lt;1,(($S19/$K19)*((1+'Inputs &amp; Summary'!$D$7)^BL$1)),((INT(BL$1/$K19)-INT((BL$1-1)/$K19))*$S19*((1+'Inputs &amp; Summary'!$D$7)^BL$1))),(_xlfn.WEIBULL.DIST(BL$1,$L19,$K19,FALSE)*$S19*((1+'Inputs &amp; Summary'!$D$7)^BL$1))),IF($M19=Lists!$H$3,IF($K19&lt;1,((($R19*(1-$E19)+$Q19*(1-$F19))/$K19)*((1+'Inputs &amp; Summary'!$D$7)^BL$1)),((INT(BL$1/$K19)-INT((BL$1-1)/$K19))*($R19*(1-$E19)+$Q19*(1-$F19))*((1+'Inputs &amp; Summary'!$D$7)^BL$1))),((_xlfn.WEIBULL.DIST(BL$1,$L19,$K19,FALSE)*($R19*(1-$E19)+$Q19*(1-$F19))*((1+'Inputs &amp; Summary'!$D$7)^BL$1))))))</f>
        <v>0</v>
      </c>
    </row>
    <row r="20" spans="1:64" x14ac:dyDescent="0.3">
      <c r="A20" s="236" t="s">
        <v>246</v>
      </c>
      <c r="B20" s="117" t="str">
        <f>IF('Inputs &amp; Summary'!$D$15=Lists!$E$3,INDEX('Residential Rooftop Details'!$A$30:$X$158,MATCH('Cash Flow'!$A20,'Residential Rooftop Details'!$A$30:$A$158,0),COLUMN(B$1)),IF('Inputs &amp; Summary'!$D$15=Lists!$E$4,INDEX('Commercial Rooftop Details'!$A$30:$V$158,MATCH('Cash Flow'!$A20,'Commercial Rooftop Details'!$A$30:$A$158,0),COLUMN(B$1)),INDEX('Ground-Mount Details'!$A$30:$V$158,MATCH('Cash Flow'!$A20,'Ground-Mount Details'!$A$30:$A$158,0),COLUMN(B$1))))</f>
        <v>Corrective</v>
      </c>
      <c r="C20" s="117" t="str">
        <f>IF('Inputs &amp; Summary'!$D$15=Lists!$E$3,INDEX('Residential Rooftop Details'!$A$30:$X$158,MATCH('Cash Flow'!$A20,'Residential Rooftop Details'!$A$30:$A$158,0),COLUMN(C$1)),IF('Inputs &amp; Summary'!$D$15=Lists!$E$4,INDEX('Commercial Rooftop Details'!$A$30:$V$158,MATCH('Cash Flow'!$A20,'Commercial Rooftop Details'!$A$30:$A$158,0),COLUMN(C$1)),INDEX('Ground-Mount Details'!$A$30:$V$158,MATCH('Cash Flow'!$A20,'Ground-Mount Details'!$A$30:$A$158,0),COLUMN(C$1))))</f>
        <v>Inverter</v>
      </c>
      <c r="D20" s="117">
        <f>IF('Inputs &amp; Summary'!$D$15=Lists!$E$3,INDEX('Residential Rooftop Details'!$A$30:$X$158,MATCH('Cash Flow'!$A20,'Residential Rooftop Details'!$A$30:$A$158,0),COLUMN(D$1)),IF('Inputs &amp; Summary'!$D$15=Lists!$E$4,INDEX('Commercial Rooftop Details'!$A$30:$V$158,MATCH('Cash Flow'!$A20,'Commercial Rooftop Details'!$A$30:$A$158,0),COLUMN(D$1)),INDEX('Ground-Mount Details'!$A$30:$V$158,MATCH('Cash Flow'!$A20,'Ground-Mount Details'!$A$30:$A$158,0),COLUMN(D$1))))</f>
        <v>1</v>
      </c>
      <c r="E20" s="117">
        <f>IF('Inputs &amp; Summary'!$D$15=Lists!$E$3,INDEX('Residential Rooftop Details'!$A$30:$X$158,MATCH('Cash Flow'!$A20,'Residential Rooftop Details'!$A$30:$A$158,0),COLUMN(E$1)),IF('Inputs &amp; Summary'!$D$15=Lists!$E$4,INDEX('Commercial Rooftop Details'!$A$30:$V$158,MATCH('Cash Flow'!$A20,'Commercial Rooftop Details'!$A$30:$A$158,0),COLUMN(E$1)),INDEX('Ground-Mount Details'!$A$30:$V$158,MATCH('Cash Flow'!$A20,'Ground-Mount Details'!$A$30:$A$158,0),COLUMN(E$1))))</f>
        <v>1</v>
      </c>
      <c r="F20" s="117">
        <f>IF('Inputs &amp; Summary'!$D$15=Lists!$E$3,INDEX('Residential Rooftop Details'!$A$30:$X$158,MATCH('Cash Flow'!$A20,'Residential Rooftop Details'!$A$30:$A$158,0),COLUMN(F$1)),IF('Inputs &amp; Summary'!$D$15=Lists!$E$4,INDEX('Commercial Rooftop Details'!$A$30:$V$158,MATCH('Cash Flow'!$A20,'Commercial Rooftop Details'!$A$30:$A$158,0),COLUMN(F$1)),INDEX('Ground-Mount Details'!$A$30:$V$158,MATCH('Cash Flow'!$A20,'Ground-Mount Details'!$A$30:$A$158,0),COLUMN(F$1))))</f>
        <v>1</v>
      </c>
      <c r="G20" s="237" t="str">
        <f>IF('Inputs &amp; Summary'!$D$15=Lists!$E$3,INDEX('Residential Rooftop Details'!$A$30:$X$158,MATCH('Cash Flow'!$A20,'Residential Rooftop Details'!$A$30:$A$158,0),COLUMN(G$1)),IF('Inputs &amp; Summary'!$D$15=Lists!$E$4,INDEX('Commercial Rooftop Details'!$A$30:$V$158,MATCH('Cash Flow'!$A20,'Commercial Rooftop Details'!$A$30:$A$158,0),COLUMN(G$1)),INDEX('Ground-Mount Details'!$A$30:$V$158,MATCH('Cash Flow'!$A20,'Ground-Mount Details'!$A$30:$A$158,0),COLUMN(G$1))))</f>
        <v>EPC</v>
      </c>
      <c r="H20" s="237" t="str">
        <f>IF('Inputs &amp; Summary'!$D$15=Lists!$E$3,INDEX('Residential Rooftop Details'!$A$30:$X$158,MATCH('Cash Flow'!$A20,'Residential Rooftop Details'!$A$30:$A$158,0),COLUMN(H$1)),IF('Inputs &amp; Summary'!$D$15=Lists!$E$4,INDEX('Commercial Rooftop Details'!$A$30:$V$158,MATCH('Cash Flow'!$A20,'Commercial Rooftop Details'!$A$30:$A$158,0),COLUMN(H$1)),INDEX('Ground-Mount Details'!$A$30:$V$158,MATCH('Cash Flow'!$A20,'Ground-Mount Details'!$A$30:$A$158,0),COLUMN(H$1))))</f>
        <v>inverter</v>
      </c>
      <c r="I20" s="237" t="str">
        <f>IF('Inputs &amp; Summary'!$D$15=Lists!$E$3,INDEX('Residential Rooftop Details'!$A$30:$X$158,MATCH('Cash Flow'!$A20,'Residential Rooftop Details'!$A$30:$A$158,0),COLUMN(I$1)),IF('Inputs &amp; Summary'!$D$15=Lists!$E$4,INDEX('Commercial Rooftop Details'!$A$30:$V$158,MATCH('Cash Flow'!$A20,'Commercial Rooftop Details'!$A$30:$A$158,0),COLUMN(I$1)),INDEX('Ground-Mount Details'!$A$30:$V$158,MATCH('Cash Flow'!$A20,'Ground-Mount Details'!$A$30:$A$158,0),COLUMN(I$1))))</f>
        <v>Inverter specialist</v>
      </c>
      <c r="J20" s="238">
        <f>IF('Inputs &amp; Summary'!$D$15=Lists!$E$3,INDEX('Residential Rooftop Details'!$A$30:$X$158,MATCH('Cash Flow'!$A20,'Residential Rooftop Details'!$A$30:$A$158,0),COLUMN(J$1)),IF('Inputs &amp; Summary'!$D$15=Lists!$E$4,INDEX('Commercial Rooftop Details'!$A$30:$V$158,MATCH('Cash Flow'!$A20,'Commercial Rooftop Details'!$A$30:$A$158,0),COLUMN(J$1)),INDEX('Ground-Mount Details'!$A$30:$V$158,MATCH('Cash Flow'!$A20,'Ground-Mount Details'!$A$30:$A$158,0),COLUMN(J$1))))</f>
        <v>24.03846153846154</v>
      </c>
      <c r="K20" s="239">
        <f>IF('Inputs &amp; Summary'!$D$15=Lists!$E$3,INDEX('Residential Rooftop Details'!$A$30:$X$158,MATCH('Cash Flow'!$A20,'Residential Rooftop Details'!$A$30:$A$158,0),COLUMN(K$1)),IF('Inputs &amp; Summary'!$D$15=Lists!$E$4,INDEX('Commercial Rooftop Details'!$A$30:$V$158,MATCH('Cash Flow'!$A20,'Commercial Rooftop Details'!$A$30:$A$158,0),COLUMN(K$1)),INDEX('Ground-Mount Details'!$A$30:$V$158,MATCH('Cash Flow'!$A20,'Ground-Mount Details'!$A$30:$A$158,0),COLUMN(K$1))))</f>
        <v>25</v>
      </c>
      <c r="L20" s="239">
        <f>IF('Inputs &amp; Summary'!$D$15=Lists!$E$3,INDEX('Residential Rooftop Details'!$A$30:$X$158,MATCH('Cash Flow'!$A20,'Residential Rooftop Details'!$A$30:$A$158,0),COLUMN(L$1)),IF('Inputs &amp; Summary'!$D$15=Lists!$E$4,INDEX('Commercial Rooftop Details'!$A$30:$V$158,MATCH('Cash Flow'!$A20,'Commercial Rooftop Details'!$A$30:$A$158,0),COLUMN(L$1)),INDEX('Ground-Mount Details'!$A$30:$V$158,MATCH('Cash Flow'!$A20,'Ground-Mount Details'!$A$30:$A$158,0),COLUMN(L$1))))</f>
        <v>1</v>
      </c>
      <c r="M20" s="238" t="str">
        <f>IF('Inputs &amp; Summary'!$D$15=Lists!$E$3,INDEX('Residential Rooftop Details'!$A$30:$X$158,MATCH('Cash Flow'!$A20,'Residential Rooftop Details'!$A$30:$A$158,0),COLUMN(M$1)),IF('Inputs &amp; Summary'!$D$15=Lists!$E$4,INDEX('Commercial Rooftop Details'!$A$30:$V$158,MATCH('Cash Flow'!$A20,'Commercial Rooftop Details'!$A$30:$A$158,0),COLUMN(M$1)),INDEX('Ground-Mount Details'!$A$30:$V$158,MATCH('Cash Flow'!$A20,'Ground-Mount Details'!$A$30:$A$158,0),COLUMN(M$1))))</f>
        <v>Weibull</v>
      </c>
      <c r="N20" s="240">
        <f>IF('Inputs &amp; Summary'!$D$15=Lists!$E$3,INDEX('Residential Rooftop Details'!$A$30:$X$158,MATCH('Cash Flow'!$A20,'Residential Rooftop Details'!$A$30:$A$158,0),COLUMN(N$1)),IF('Inputs &amp; Summary'!$D$15=Lists!$E$4,INDEX('Commercial Rooftop Details'!$A$30:$V$158,MATCH('Cash Flow'!$A20,'Commercial Rooftop Details'!$A$30:$A$158,0),COLUMN(N$1)),INDEX('Ground-Mount Details'!$A$30:$V$158,MATCH('Cash Flow'!$A20,'Ground-Mount Details'!$A$30:$A$158,0),COLUMN(N$1))))</f>
        <v>1</v>
      </c>
      <c r="O20" s="239">
        <f>IF('Inputs &amp; Summary'!$D$15=Lists!$E$3,INDEX('Residential Rooftop Details'!$A$30:$X$158,MATCH('Cash Flow'!$A20,'Residential Rooftop Details'!$A$30:$A$158,0),COLUMN(O$1)),IF('Inputs &amp; Summary'!$D$15=Lists!$E$4,INDEX('Commercial Rooftop Details'!$A$30:$V$158,MATCH('Cash Flow'!$A20,'Commercial Rooftop Details'!$A$30:$A$158,0),COLUMN(O$1)),INDEX('Ground-Mount Details'!$A$30:$V$158,MATCH('Cash Flow'!$A20,'Ground-Mount Details'!$A$30:$A$158,0),COLUMN(O$1))))</f>
        <v>0.08</v>
      </c>
      <c r="P20" s="241">
        <f>IF('Inputs &amp; Summary'!$D$15=Lists!$E$3,INDEX('Residential Rooftop Details'!$A$30:$X$158,MATCH('Cash Flow'!$A20,'Residential Rooftop Details'!$A$30:$A$158,0),COLUMN(P$1)),IF('Inputs &amp; Summary'!$D$15=Lists!$E$4,INDEX('Commercial Rooftop Details'!$A$30:$V$158,MATCH('Cash Flow'!$A20,'Commercial Rooftop Details'!$A$30:$A$158,0),COLUMN(P$1)),INDEX('Ground-Mount Details'!$A$30:$V$158,MATCH('Cash Flow'!$A20,'Ground-Mount Details'!$A$30:$A$158,0),COLUMN(P$1))))</f>
        <v>0</v>
      </c>
      <c r="Q20" s="242">
        <f>IF('Inputs &amp; Summary'!$D$15=Lists!$E$3,INDEX('Residential Rooftop Details'!$A$30:$X$158,MATCH('Cash Flow'!$A20,'Residential Rooftop Details'!$A$30:$A$158,0),COLUMN(Q$1)),IF('Inputs &amp; Summary'!$D$15=Lists!$E$4,INDEX('Commercial Rooftop Details'!$A$30:$V$158,MATCH('Cash Flow'!$A20,'Commercial Rooftop Details'!$A$30:$A$158,0),COLUMN(Q$1)),INDEX('Ground-Mount Details'!$A$30:$V$158,MATCH('Cash Flow'!$A20,'Ground-Mount Details'!$A$30:$A$158,0),COLUMN(Q$1))))</f>
        <v>1.9230769230769234</v>
      </c>
      <c r="R20" s="242">
        <f>IF('Inputs &amp; Summary'!$D$15=Lists!$E$3,INDEX('Residential Rooftop Details'!$A$30:$X$158,MATCH('Cash Flow'!$A20,'Residential Rooftop Details'!$A$30:$A$158,0),COLUMN(R$1)),IF('Inputs &amp; Summary'!$D$15=Lists!$E$4,INDEX('Commercial Rooftop Details'!$A$30:$V$158,MATCH('Cash Flow'!$A20,'Commercial Rooftop Details'!$A$30:$A$158,0),COLUMN(R$1)),INDEX('Ground-Mount Details'!$A$30:$V$158,MATCH('Cash Flow'!$A20,'Ground-Mount Details'!$A$30:$A$158,0),COLUMN(R$1))))</f>
        <v>0</v>
      </c>
      <c r="S20" s="243">
        <f>IF('Inputs &amp; Summary'!$D$15=Lists!$E$3,INDEX('Residential Rooftop Details'!$A$30:$X$158,MATCH('Cash Flow'!$A20,'Residential Rooftop Details'!$A$30:$A$158,0),COLUMN(S$1)),IF('Inputs &amp; Summary'!$D$15=Lists!$E$4,INDEX('Commercial Rooftop Details'!$A$30:$V$158,MATCH('Cash Flow'!$A20,'Commercial Rooftop Details'!$A$30:$A$158,0),COLUMN(S$1)),INDEX('Ground-Mount Details'!$A$30:$V$158,MATCH('Cash Flow'!$A20,'Ground-Mount Details'!$A$30:$A$158,0),COLUMN(S$1))))</f>
        <v>1.9230769230769234</v>
      </c>
      <c r="T20" s="238">
        <f>IF('Inputs &amp; Summary'!$D$15=Lists!$E$3,INDEX('Residential Rooftop Details'!$A$30:$X$158,MATCH('Cash Flow'!$A20,'Residential Rooftop Details'!$A$30:$A$158,0),COLUMN(T$1)),IF('Inputs &amp; Summary'!$D$15=Lists!$E$4,INDEX('Commercial Rooftop Details'!$A$30:$V$158,MATCH('Cash Flow'!$A20,'Commercial Rooftop Details'!$A$30:$A$158,0),COLUMN(T$1)),INDEX('Ground-Mount Details'!$A$30:$V$158,MATCH('Cash Flow'!$A20,'Ground-Mount Details'!$A$30:$A$158,0),COLUMN(T$1))))</f>
        <v>0</v>
      </c>
      <c r="U20" s="244">
        <f>IF('Inputs &amp; Summary'!$D$15=Lists!$E$3,INDEX('Residential Rooftop Details'!$A$30:$X$158,MATCH('Cash Flow'!$A20,'Residential Rooftop Details'!$A$30:$A$158,0),COLUMN(U$1)),IF('Inputs &amp; Summary'!$D$15=Lists!$E$4,INDEX('Commercial Rooftop Details'!$A$30:$V$158,MATCH('Cash Flow'!$A20,'Commercial Rooftop Details'!$A$30:$A$158,0),COLUMN(U$1)),INDEX('Ground-Mount Details'!$A$30:$V$158,MATCH('Cash Flow'!$A20,'Ground-Mount Details'!$A$30:$A$158,0),COLUMN(U$1))))</f>
        <v>0</v>
      </c>
      <c r="V20" s="245">
        <f t="shared" si="0"/>
        <v>2.8170676988778325E-2</v>
      </c>
      <c r="W20" s="245">
        <f>NPV('Inputs &amp; Summary'!$D$6,Y20:BL20)</f>
        <v>0.20341696639687393</v>
      </c>
      <c r="X20" s="246">
        <f t="shared" si="1"/>
        <v>1.4764080195841721E-6</v>
      </c>
      <c r="Y20" s="248">
        <f>$D20*IF(Y$1&gt;'Inputs &amp; Summary'!$D$5,0,IF(Y$1&gt;VLOOKUP($G20,Lists!$J$17:$K$21,2),IF($M20=Lists!$H$3,IF($K20&lt;1,(($S20/$K20)*((1+'Inputs &amp; Summary'!$D$7)^Y$1)),((INT(Y$1/$K20)-INT((Y$1-1)/$K20))*$S20*((1+'Inputs &amp; Summary'!$D$7)^Y$1))),(_xlfn.WEIBULL.DIST(Y$1,$L20,$K20,FALSE)*$S20*((1+'Inputs &amp; Summary'!$D$7)^Y$1))),IF($M20=Lists!$H$3,IF($K20&lt;1,((($R20*(1-$E20)+$Q20*(1-$F20))/$K20)*((1+'Inputs &amp; Summary'!$D$7)^Y$1)),((INT(Y$1/$K20)-INT((Y$1-1)/$K20))*($R20*(1-$E20)+$Q20*(1-$F20))*((1+'Inputs &amp; Summary'!$D$7)^Y$1))),((_xlfn.WEIBULL.DIST(Y$1,$L20,$K20,FALSE)*($R20*(1-$E20)+$Q20*(1-$F20))*((1+'Inputs &amp; Summary'!$D$7)^Y$1))))))</f>
        <v>0</v>
      </c>
      <c r="Z20" s="248">
        <f>$D20*IF(Z$1&gt;'Inputs &amp; Summary'!$D$5,0,IF(Z$1&gt;VLOOKUP($G20,Lists!$J$17:$K$21,2),IF($M20=Lists!$H$3,IF($K20&lt;1,(($S20/$K20)*((1+'Inputs &amp; Summary'!$D$7)^Z$1)),((INT(Z$1/$K20)-INT((Z$1-1)/$K20))*$S20*((1+'Inputs &amp; Summary'!$D$7)^Z$1))),(_xlfn.WEIBULL.DIST(Z$1,$L20,$K20,FALSE)*$S20*((1+'Inputs &amp; Summary'!$D$7)^Z$1))),IF($M20=Lists!$H$3,IF($K20&lt;1,((($R20*(1-$E20)+$Q20*(1-$F20))/$K20)*((1+'Inputs &amp; Summary'!$D$7)^Z$1)),((INT(Z$1/$K20)-INT((Z$1-1)/$K20))*($R20*(1-$E20)+$Q20*(1-$F20))*((1+'Inputs &amp; Summary'!$D$7)^Z$1))),((_xlfn.WEIBULL.DIST(Z$1,$L20,$K20,FALSE)*($R20*(1-$E20)+$Q20*(1-$F20))*((1+'Inputs &amp; Summary'!$D$7)^Z$1))))))</f>
        <v>0</v>
      </c>
      <c r="AA20" s="248">
        <f>$D20*IF(AA$1&gt;'Inputs &amp; Summary'!$D$5,0,IF(AA$1&gt;VLOOKUP($G20,Lists!$J$17:$K$21,2),IF($M20=Lists!$H$3,IF($K20&lt;1,(($S20/$K20)*((1+'Inputs &amp; Summary'!$D$7)^AA$1)),((INT(AA$1/$K20)-INT((AA$1-1)/$K20))*$S20*((1+'Inputs &amp; Summary'!$D$7)^AA$1))),(_xlfn.WEIBULL.DIST(AA$1,$L20,$K20,FALSE)*$S20*((1+'Inputs &amp; Summary'!$D$7)^AA$1))),IF($M20=Lists!$H$3,IF($K20&lt;1,((($R20*(1-$E20)+$Q20*(1-$F20))/$K20)*((1+'Inputs &amp; Summary'!$D$7)^AA$1)),((INT(AA$1/$K20)-INT((AA$1-1)/$K20))*($R20*(1-$E20)+$Q20*(1-$F20))*((1+'Inputs &amp; Summary'!$D$7)^AA$1))),((_xlfn.WEIBULL.DIST(AA$1,$L20,$K20,FALSE)*($R20*(1-$E20)+$Q20*(1-$F20))*((1+'Inputs &amp; Summary'!$D$7)^AA$1))))))</f>
        <v>0</v>
      </c>
      <c r="AB20" s="248">
        <f>$D20*IF(AB$1&gt;'Inputs &amp; Summary'!$D$5,0,IF(AB$1&gt;VLOOKUP($G20,Lists!$J$17:$K$21,2),IF($M20=Lists!$H$3,IF($K20&lt;1,(($S20/$K20)*((1+'Inputs &amp; Summary'!$D$7)^AB$1)),((INT(AB$1/$K20)-INT((AB$1-1)/$K20))*$S20*((1+'Inputs &amp; Summary'!$D$7)^AB$1))),(_xlfn.WEIBULL.DIST(AB$1,$L20,$K20,FALSE)*$S20*((1+'Inputs &amp; Summary'!$D$7)^AB$1))),IF($M20=Lists!$H$3,IF($K20&lt;1,((($R20*(1-$E20)+$Q20*(1-$F20))/$K20)*((1+'Inputs &amp; Summary'!$D$7)^AB$1)),((INT(AB$1/$K20)-INT((AB$1-1)/$K20))*($R20*(1-$E20)+$Q20*(1-$F20))*((1+'Inputs &amp; Summary'!$D$7)^AB$1))),((_xlfn.WEIBULL.DIST(AB$1,$L20,$K20,FALSE)*($R20*(1-$E20)+$Q20*(1-$F20))*((1+'Inputs &amp; Summary'!$D$7)^AB$1))))))</f>
        <v>0</v>
      </c>
      <c r="AC20" s="248">
        <f>$D20*IF(AC$1&gt;'Inputs &amp; Summary'!$D$5,0,IF(AC$1&gt;VLOOKUP($G20,Lists!$J$17:$K$21,2),IF($M20=Lists!$H$3,IF($K20&lt;1,(($S20/$K20)*((1+'Inputs &amp; Summary'!$D$7)^AC$1)),((INT(AC$1/$K20)-INT((AC$1-1)/$K20))*$S20*((1+'Inputs &amp; Summary'!$D$7)^AC$1))),(_xlfn.WEIBULL.DIST(AC$1,$L20,$K20,FALSE)*$S20*((1+'Inputs &amp; Summary'!$D$7)^AC$1))),IF($M20=Lists!$H$3,IF($K20&lt;1,((($R20*(1-$E20)+$Q20*(1-$F20))/$K20)*((1+'Inputs &amp; Summary'!$D$7)^AC$1)),((INT(AC$1/$K20)-INT((AC$1-1)/$K20))*($R20*(1-$E20)+$Q20*(1-$F20))*((1+'Inputs &amp; Summary'!$D$7)^AC$1))),((_xlfn.WEIBULL.DIST(AC$1,$L20,$K20,FALSE)*($R20*(1-$E20)+$Q20*(1-$F20))*((1+'Inputs &amp; Summary'!$D$7)^AC$1))))))</f>
        <v>0</v>
      </c>
      <c r="AD20" s="248">
        <f>$D20*IF(AD$1&gt;'Inputs &amp; Summary'!$D$5,0,IF(AD$1&gt;VLOOKUP($G20,Lists!$J$17:$K$21,2),IF($M20=Lists!$H$3,IF($K20&lt;1,(($S20/$K20)*((1+'Inputs &amp; Summary'!$D$7)^AD$1)),((INT(AD$1/$K20)-INT((AD$1-1)/$K20))*$S20*((1+'Inputs &amp; Summary'!$D$7)^AD$1))),(_xlfn.WEIBULL.DIST(AD$1,$L20,$K20,FALSE)*$S20*((1+'Inputs &amp; Summary'!$D$7)^AD$1))),IF($M20=Lists!$H$3,IF($K20&lt;1,((($R20*(1-$E20)+$Q20*(1-$F20))/$K20)*((1+'Inputs &amp; Summary'!$D$7)^AD$1)),((INT(AD$1/$K20)-INT((AD$1-1)/$K20))*($R20*(1-$E20)+$Q20*(1-$F20))*((1+'Inputs &amp; Summary'!$D$7)^AD$1))),((_xlfn.WEIBULL.DIST(AD$1,$L20,$K20,FALSE)*($R20*(1-$E20)+$Q20*(1-$F20))*((1+'Inputs &amp; Summary'!$D$7)^AD$1))))))</f>
        <v>0</v>
      </c>
      <c r="AE20" s="248">
        <f>$D20*IF(AE$1&gt;'Inputs &amp; Summary'!$D$5,0,IF(AE$1&gt;VLOOKUP($G20,Lists!$J$17:$K$21,2),IF($M20=Lists!$H$3,IF($K20&lt;1,(($S20/$K20)*((1+'Inputs &amp; Summary'!$D$7)^AE$1)),((INT(AE$1/$K20)-INT((AE$1-1)/$K20))*$S20*((1+'Inputs &amp; Summary'!$D$7)^AE$1))),(_xlfn.WEIBULL.DIST(AE$1,$L20,$K20,FALSE)*$S20*((1+'Inputs &amp; Summary'!$D$7)^AE$1))),IF($M20=Lists!$H$3,IF($K20&lt;1,((($R20*(1-$E20)+$Q20*(1-$F20))/$K20)*((1+'Inputs &amp; Summary'!$D$7)^AE$1)),((INT(AE$1/$K20)-INT((AE$1-1)/$K20))*($R20*(1-$E20)+$Q20*(1-$F20))*((1+'Inputs &amp; Summary'!$D$7)^AE$1))),((_xlfn.WEIBULL.DIST(AE$1,$L20,$K20,FALSE)*($R20*(1-$E20)+$Q20*(1-$F20))*((1+'Inputs &amp; Summary'!$D$7)^AE$1))))))</f>
        <v>0</v>
      </c>
      <c r="AF20" s="248">
        <f>$D20*IF(AF$1&gt;'Inputs &amp; Summary'!$D$5,0,IF(AF$1&gt;VLOOKUP($G20,Lists!$J$17:$K$21,2),IF($M20=Lists!$H$3,IF($K20&lt;1,(($S20/$K20)*((1+'Inputs &amp; Summary'!$D$7)^AF$1)),((INT(AF$1/$K20)-INT((AF$1-1)/$K20))*$S20*((1+'Inputs &amp; Summary'!$D$7)^AF$1))),(_xlfn.WEIBULL.DIST(AF$1,$L20,$K20,FALSE)*$S20*((1+'Inputs &amp; Summary'!$D$7)^AF$1))),IF($M20=Lists!$H$3,IF($K20&lt;1,((($R20*(1-$E20)+$Q20*(1-$F20))/$K20)*((1+'Inputs &amp; Summary'!$D$7)^AF$1)),((INT(AF$1/$K20)-INT((AF$1-1)/$K20))*($R20*(1-$E20)+$Q20*(1-$F20))*((1+'Inputs &amp; Summary'!$D$7)^AF$1))),((_xlfn.WEIBULL.DIST(AF$1,$L20,$K20,FALSE)*($R20*(1-$E20)+$Q20*(1-$F20))*((1+'Inputs &amp; Summary'!$D$7)^AF$1))))))</f>
        <v>0</v>
      </c>
      <c r="AG20" s="248">
        <f>$D20*IF(AG$1&gt;'Inputs &amp; Summary'!$D$5,0,IF(AG$1&gt;VLOOKUP($G20,Lists!$J$17:$K$21,2),IF($M20=Lists!$H$3,IF($K20&lt;1,(($S20/$K20)*((1+'Inputs &amp; Summary'!$D$7)^AG$1)),((INT(AG$1/$K20)-INT((AG$1-1)/$K20))*$S20*((1+'Inputs &amp; Summary'!$D$7)^AG$1))),(_xlfn.WEIBULL.DIST(AG$1,$L20,$K20,FALSE)*$S20*((1+'Inputs &amp; Summary'!$D$7)^AG$1))),IF($M20=Lists!$H$3,IF($K20&lt;1,((($R20*(1-$E20)+$Q20*(1-$F20))/$K20)*((1+'Inputs &amp; Summary'!$D$7)^AG$1)),((INT(AG$1/$K20)-INT((AG$1-1)/$K20))*($R20*(1-$E20)+$Q20*(1-$F20))*((1+'Inputs &amp; Summary'!$D$7)^AG$1))),((_xlfn.WEIBULL.DIST(AG$1,$L20,$K20,FALSE)*($R20*(1-$E20)+$Q20*(1-$F20))*((1+'Inputs &amp; Summary'!$D$7)^AG$1))))))</f>
        <v>0</v>
      </c>
      <c r="AH20" s="248">
        <f>$D20*IF(AH$1&gt;'Inputs &amp; Summary'!$D$5,0,IF(AH$1&gt;VLOOKUP($G20,Lists!$J$17:$K$21,2),IF($M20=Lists!$H$3,IF($K20&lt;1,(($S20/$K20)*((1+'Inputs &amp; Summary'!$D$7)^AH$1)),((INT(AH$1/$K20)-INT((AH$1-1)/$K20))*$S20*((1+'Inputs &amp; Summary'!$D$7)^AH$1))),(_xlfn.WEIBULL.DIST(AH$1,$L20,$K20,FALSE)*$S20*((1+'Inputs &amp; Summary'!$D$7)^AH$1))),IF($M20=Lists!$H$3,IF($K20&lt;1,((($R20*(1-$E20)+$Q20*(1-$F20))/$K20)*((1+'Inputs &amp; Summary'!$D$7)^AH$1)),((INT(AH$1/$K20)-INT((AH$1-1)/$K20))*($R20*(1-$E20)+$Q20*(1-$F20))*((1+'Inputs &amp; Summary'!$D$7)^AH$1))),((_xlfn.WEIBULL.DIST(AH$1,$L20,$K20,FALSE)*($R20*(1-$E20)+$Q20*(1-$F20))*((1+'Inputs &amp; Summary'!$D$7)^AH$1))))))</f>
        <v>0</v>
      </c>
      <c r="AI20" s="248">
        <f>$D20*IF(AI$1&gt;'Inputs &amp; Summary'!$D$5,0,IF(AI$1&gt;VLOOKUP($G20,Lists!$J$17:$K$21,2),IF($M20=Lists!$H$3,IF($K20&lt;1,(($S20/$K20)*((1+'Inputs &amp; Summary'!$D$7)^AI$1)),((INT(AI$1/$K20)-INT((AI$1-1)/$K20))*$S20*((1+'Inputs &amp; Summary'!$D$7)^AI$1))),(_xlfn.WEIBULL.DIST(AI$1,$L20,$K20,FALSE)*$S20*((1+'Inputs &amp; Summary'!$D$7)^AI$1))),IF($M20=Lists!$H$3,IF($K20&lt;1,((($R20*(1-$E20)+$Q20*(1-$F20))/$K20)*((1+'Inputs &amp; Summary'!$D$7)^AI$1)),((INT(AI$1/$K20)-INT((AI$1-1)/$K20))*($R20*(1-$E20)+$Q20*(1-$F20))*((1+'Inputs &amp; Summary'!$D$7)^AI$1))),((_xlfn.WEIBULL.DIST(AI$1,$L20,$K20,FALSE)*($R20*(1-$E20)+$Q20*(1-$F20))*((1+'Inputs &amp; Summary'!$D$7)^AI$1))))))</f>
        <v>6.1598333818862927E-2</v>
      </c>
      <c r="AJ20" s="248">
        <f>$D20*IF(AJ$1&gt;'Inputs &amp; Summary'!$D$5,0,IF(AJ$1&gt;VLOOKUP($G20,Lists!$J$17:$K$21,2),IF($M20=Lists!$H$3,IF($K20&lt;1,(($S20/$K20)*((1+'Inputs &amp; Summary'!$D$7)^AJ$1)),((INT(AJ$1/$K20)-INT((AJ$1-1)/$K20))*$S20*((1+'Inputs &amp; Summary'!$D$7)^AJ$1))),(_xlfn.WEIBULL.DIST(AJ$1,$L20,$K20,FALSE)*$S20*((1+'Inputs &amp; Summary'!$D$7)^AJ$1))),IF($M20=Lists!$H$3,IF($K20&lt;1,((($R20*(1-$E20)+$Q20*(1-$F20))/$K20)*((1+'Inputs &amp; Summary'!$D$7)^AJ$1)),((INT(AJ$1/$K20)-INT((AJ$1-1)/$K20))*($R20*(1-$E20)+$Q20*(1-$F20))*((1+'Inputs &amp; Summary'!$D$7)^AJ$1))),((_xlfn.WEIBULL.DIST(AJ$1,$L20,$K20,FALSE)*($R20*(1-$E20)+$Q20*(1-$F20))*((1+'Inputs &amp; Summary'!$D$7)^AJ$1))))))</f>
        <v>6.0366689174593757E-2</v>
      </c>
      <c r="AK20" s="248">
        <f>$D20*IF(AK$1&gt;'Inputs &amp; Summary'!$D$5,0,IF(AK$1&gt;VLOOKUP($G20,Lists!$J$17:$K$21,2),IF($M20=Lists!$H$3,IF($K20&lt;1,(($S20/$K20)*((1+'Inputs &amp; Summary'!$D$7)^AK$1)),((INT(AK$1/$K20)-INT((AK$1-1)/$K20))*$S20*((1+'Inputs &amp; Summary'!$D$7)^AK$1))),(_xlfn.WEIBULL.DIST(AK$1,$L20,$K20,FALSE)*$S20*((1+'Inputs &amp; Summary'!$D$7)^AK$1))),IF($M20=Lists!$H$3,IF($K20&lt;1,((($R20*(1-$E20)+$Q20*(1-$F20))/$K20)*((1+'Inputs &amp; Summary'!$D$7)^AK$1)),((INT(AK$1/$K20)-INT((AK$1-1)/$K20))*($R20*(1-$E20)+$Q20*(1-$F20))*((1+'Inputs &amp; Summary'!$D$7)^AK$1))),((_xlfn.WEIBULL.DIST(AK$1,$L20,$K20,FALSE)*($R20*(1-$E20)+$Q20*(1-$F20))*((1+'Inputs &amp; Summary'!$D$7)^AK$1))))))</f>
        <v>5.9159670984251379E-2</v>
      </c>
      <c r="AL20" s="248">
        <f>$D20*IF(AL$1&gt;'Inputs &amp; Summary'!$D$5,0,IF(AL$1&gt;VLOOKUP($G20,Lists!$J$17:$K$21,2),IF($M20=Lists!$H$3,IF($K20&lt;1,(($S20/$K20)*((1+'Inputs &amp; Summary'!$D$7)^AL$1)),((INT(AL$1/$K20)-INT((AL$1-1)/$K20))*$S20*((1+'Inputs &amp; Summary'!$D$7)^AL$1))),(_xlfn.WEIBULL.DIST(AL$1,$L20,$K20,FALSE)*$S20*((1+'Inputs &amp; Summary'!$D$7)^AL$1))),IF($M20=Lists!$H$3,IF($K20&lt;1,((($R20*(1-$E20)+$Q20*(1-$F20))/$K20)*((1+'Inputs &amp; Summary'!$D$7)^AL$1)),((INT(AL$1/$K20)-INT((AL$1-1)/$K20))*($R20*(1-$E20)+$Q20*(1-$F20))*((1+'Inputs &amp; Summary'!$D$7)^AL$1))),((_xlfn.WEIBULL.DIST(AL$1,$L20,$K20,FALSE)*($R20*(1-$E20)+$Q20*(1-$F20))*((1+'Inputs &amp; Summary'!$D$7)^AL$1))))))</f>
        <v>5.7976786847502744E-2</v>
      </c>
      <c r="AM20" s="248">
        <f>$D20*IF(AM$1&gt;'Inputs &amp; Summary'!$D$5,0,IF(AM$1&gt;VLOOKUP($G20,Lists!$J$17:$K$21,2),IF($M20=Lists!$H$3,IF($K20&lt;1,(($S20/$K20)*((1+'Inputs &amp; Summary'!$D$7)^AM$1)),((INT(AM$1/$K20)-INT((AM$1-1)/$K20))*$S20*((1+'Inputs &amp; Summary'!$D$7)^AM$1))),(_xlfn.WEIBULL.DIST(AM$1,$L20,$K20,FALSE)*$S20*((1+'Inputs &amp; Summary'!$D$7)^AM$1))),IF($M20=Lists!$H$3,IF($K20&lt;1,((($R20*(1-$E20)+$Q20*(1-$F20))/$K20)*((1+'Inputs &amp; Summary'!$D$7)^AM$1)),((INT(AM$1/$K20)-INT((AM$1-1)/$K20))*($R20*(1-$E20)+$Q20*(1-$F20))*((1+'Inputs &amp; Summary'!$D$7)^AM$1))),((_xlfn.WEIBULL.DIST(AM$1,$L20,$K20,FALSE)*($R20*(1-$E20)+$Q20*(1-$F20))*((1+'Inputs &amp; Summary'!$D$7)^AM$1))))))</f>
        <v>5.681755420944725E-2</v>
      </c>
      <c r="AN20" s="248">
        <f>$D20*IF(AN$1&gt;'Inputs &amp; Summary'!$D$5,0,IF(AN$1&gt;VLOOKUP($G20,Lists!$J$17:$K$21,2),IF($M20=Lists!$H$3,IF($K20&lt;1,(($S20/$K20)*((1+'Inputs &amp; Summary'!$D$7)^AN$1)),((INT(AN$1/$K20)-INT((AN$1-1)/$K20))*$S20*((1+'Inputs &amp; Summary'!$D$7)^AN$1))),(_xlfn.WEIBULL.DIST(AN$1,$L20,$K20,FALSE)*$S20*((1+'Inputs &amp; Summary'!$D$7)^AN$1))),IF($M20=Lists!$H$3,IF($K20&lt;1,((($R20*(1-$E20)+$Q20*(1-$F20))/$K20)*((1+'Inputs &amp; Summary'!$D$7)^AN$1)),((INT(AN$1/$K20)-INT((AN$1-1)/$K20))*($R20*(1-$E20)+$Q20*(1-$F20))*((1+'Inputs &amp; Summary'!$D$7)^AN$1))),((_xlfn.WEIBULL.DIST(AN$1,$L20,$K20,FALSE)*($R20*(1-$E20)+$Q20*(1-$F20))*((1+'Inputs &amp; Summary'!$D$7)^AN$1))))))</f>
        <v>5.5681500163759591E-2</v>
      </c>
      <c r="AO20" s="248">
        <f>$D20*IF(AO$1&gt;'Inputs &amp; Summary'!$D$5,0,IF(AO$1&gt;VLOOKUP($G20,Lists!$J$17:$K$21,2),IF($M20=Lists!$H$3,IF($K20&lt;1,(($S20/$K20)*((1+'Inputs &amp; Summary'!$D$7)^AO$1)),((INT(AO$1/$K20)-INT((AO$1-1)/$K20))*$S20*((1+'Inputs &amp; Summary'!$D$7)^AO$1))),(_xlfn.WEIBULL.DIST(AO$1,$L20,$K20,FALSE)*$S20*((1+'Inputs &amp; Summary'!$D$7)^AO$1))),IF($M20=Lists!$H$3,IF($K20&lt;1,((($R20*(1-$E20)+$Q20*(1-$F20))/$K20)*((1+'Inputs &amp; Summary'!$D$7)^AO$1)),((INT(AO$1/$K20)-INT((AO$1-1)/$K20))*($R20*(1-$E20)+$Q20*(1-$F20))*((1+'Inputs &amp; Summary'!$D$7)^AO$1))),((_xlfn.WEIBULL.DIST(AO$1,$L20,$K20,FALSE)*($R20*(1-$E20)+$Q20*(1-$F20))*((1+'Inputs &amp; Summary'!$D$7)^AO$1))))))</f>
        <v>5.4568161259768537E-2</v>
      </c>
      <c r="AP20" s="248">
        <f>$D20*IF(AP$1&gt;'Inputs &amp; Summary'!$D$5,0,IF(AP$1&gt;VLOOKUP($G20,Lists!$J$17:$K$21,2),IF($M20=Lists!$H$3,IF($K20&lt;1,(($S20/$K20)*((1+'Inputs &amp; Summary'!$D$7)^AP$1)),((INT(AP$1/$K20)-INT((AP$1-1)/$K20))*$S20*((1+'Inputs &amp; Summary'!$D$7)^AP$1))),(_xlfn.WEIBULL.DIST(AP$1,$L20,$K20,FALSE)*$S20*((1+'Inputs &amp; Summary'!$D$7)^AP$1))),IF($M20=Lists!$H$3,IF($K20&lt;1,((($R20*(1-$E20)+$Q20*(1-$F20))/$K20)*((1+'Inputs &amp; Summary'!$D$7)^AP$1)),((INT(AP$1/$K20)-INT((AP$1-1)/$K20))*($R20*(1-$E20)+$Q20*(1-$F20))*((1+'Inputs &amp; Summary'!$D$7)^AP$1))),((_xlfn.WEIBULL.DIST(AP$1,$L20,$K20,FALSE)*($R20*(1-$E20)+$Q20*(1-$F20))*((1+'Inputs &amp; Summary'!$D$7)^AP$1))))))</f>
        <v>5.3477083313393479E-2</v>
      </c>
      <c r="AQ20" s="248">
        <f>$D20*IF(AQ$1&gt;'Inputs &amp; Summary'!$D$5,0,IF(AQ$1&gt;VLOOKUP($G20,Lists!$J$17:$K$21,2),IF($M20=Lists!$H$3,IF($K20&lt;1,(($S20/$K20)*((1+'Inputs &amp; Summary'!$D$7)^AQ$1)),((INT(AQ$1/$K20)-INT((AQ$1-1)/$K20))*$S20*((1+'Inputs &amp; Summary'!$D$7)^AQ$1))),(_xlfn.WEIBULL.DIST(AQ$1,$L20,$K20,FALSE)*$S20*((1+'Inputs &amp; Summary'!$D$7)^AQ$1))),IF($M20=Lists!$H$3,IF($K20&lt;1,((($R20*(1-$E20)+$Q20*(1-$F20))/$K20)*((1+'Inputs &amp; Summary'!$D$7)^AQ$1)),((INT(AQ$1/$K20)-INT((AQ$1-1)/$K20))*($R20*(1-$E20)+$Q20*(1-$F20))*((1+'Inputs &amp; Summary'!$D$7)^AQ$1))),((_xlfn.WEIBULL.DIST(AQ$1,$L20,$K20,FALSE)*($R20*(1-$E20)+$Q20*(1-$F20))*((1+'Inputs &amp; Summary'!$D$7)^AQ$1))))))</f>
        <v>5.2407821221860926E-2</v>
      </c>
      <c r="AR20" s="248">
        <f>$D20*IF(AR$1&gt;'Inputs &amp; Summary'!$D$5,0,IF(AR$1&gt;VLOOKUP($G20,Lists!$J$17:$K$21,2),IF($M20=Lists!$H$3,IF($K20&lt;1,(($S20/$K20)*((1+'Inputs &amp; Summary'!$D$7)^AR$1)),((INT(AR$1/$K20)-INT((AR$1-1)/$K20))*$S20*((1+'Inputs &amp; Summary'!$D$7)^AR$1))),(_xlfn.WEIBULL.DIST(AR$1,$L20,$K20,FALSE)*$S20*((1+'Inputs &amp; Summary'!$D$7)^AR$1))),IF($M20=Lists!$H$3,IF($K20&lt;1,((($R20*(1-$E20)+$Q20*(1-$F20))/$K20)*((1+'Inputs &amp; Summary'!$D$7)^AR$1)),((INT(AR$1/$K20)-INT((AR$1-1)/$K20))*($R20*(1-$E20)+$Q20*(1-$F20))*((1+'Inputs &amp; Summary'!$D$7)^AR$1))),((_xlfn.WEIBULL.DIST(AR$1,$L20,$K20,FALSE)*($R20*(1-$E20)+$Q20*(1-$F20))*((1+'Inputs &amp; Summary'!$D$7)^AR$1))))))</f>
        <v>5.135993878212592E-2</v>
      </c>
      <c r="AS20" s="248">
        <f>$D20*IF(AS$1&gt;'Inputs &amp; Summary'!$D$5,0,IF(AS$1&gt;VLOOKUP($G20,Lists!$J$17:$K$21,2),IF($M20=Lists!$H$3,IF($K20&lt;1,(($S20/$K20)*((1+'Inputs &amp; Summary'!$D$7)^AS$1)),((INT(AS$1/$K20)-INT((AS$1-1)/$K20))*$S20*((1+'Inputs &amp; Summary'!$D$7)^AS$1))),(_xlfn.WEIBULL.DIST(AS$1,$L20,$K20,FALSE)*$S20*((1+'Inputs &amp; Summary'!$D$7)^AS$1))),IF($M20=Lists!$H$3,IF($K20&lt;1,((($R20*(1-$E20)+$Q20*(1-$F20))/$K20)*((1+'Inputs &amp; Summary'!$D$7)^AS$1)),((INT(AS$1/$K20)-INT((AS$1-1)/$K20))*($R20*(1-$E20)+$Q20*(1-$F20))*((1+'Inputs &amp; Summary'!$D$7)^AS$1))),((_xlfn.WEIBULL.DIST(AS$1,$L20,$K20,FALSE)*($R20*(1-$E20)+$Q20*(1-$F20))*((1+'Inputs &amp; Summary'!$D$7)^AS$1))))))</f>
        <v>0</v>
      </c>
      <c r="AT20" s="248">
        <f>$D20*IF(AT$1&gt;'Inputs &amp; Summary'!$D$5,0,IF(AT$1&gt;VLOOKUP($G20,Lists!$J$17:$K$21,2),IF($M20=Lists!$H$3,IF($K20&lt;1,(($S20/$K20)*((1+'Inputs &amp; Summary'!$D$7)^AT$1)),((INT(AT$1/$K20)-INT((AT$1-1)/$K20))*$S20*((1+'Inputs &amp; Summary'!$D$7)^AT$1))),(_xlfn.WEIBULL.DIST(AT$1,$L20,$K20,FALSE)*$S20*((1+'Inputs &amp; Summary'!$D$7)^AT$1))),IF($M20=Lists!$H$3,IF($K20&lt;1,((($R20*(1-$E20)+$Q20*(1-$F20))/$K20)*((1+'Inputs &amp; Summary'!$D$7)^AT$1)),((INT(AT$1/$K20)-INT((AT$1-1)/$K20))*($R20*(1-$E20)+$Q20*(1-$F20))*((1+'Inputs &amp; Summary'!$D$7)^AT$1))),((_xlfn.WEIBULL.DIST(AT$1,$L20,$K20,FALSE)*($R20*(1-$E20)+$Q20*(1-$F20))*((1+'Inputs &amp; Summary'!$D$7)^AT$1))))))</f>
        <v>0</v>
      </c>
      <c r="AU20" s="248">
        <f>$D20*IF(AU$1&gt;'Inputs &amp; Summary'!$D$5,0,IF(AU$1&gt;VLOOKUP($G20,Lists!$J$17:$K$21,2),IF($M20=Lists!$H$3,IF($K20&lt;1,(($S20/$K20)*((1+'Inputs &amp; Summary'!$D$7)^AU$1)),((INT(AU$1/$K20)-INT((AU$1-1)/$K20))*$S20*((1+'Inputs &amp; Summary'!$D$7)^AU$1))),(_xlfn.WEIBULL.DIST(AU$1,$L20,$K20,FALSE)*$S20*((1+'Inputs &amp; Summary'!$D$7)^AU$1))),IF($M20=Lists!$H$3,IF($K20&lt;1,((($R20*(1-$E20)+$Q20*(1-$F20))/$K20)*((1+'Inputs &amp; Summary'!$D$7)^AU$1)),((INT(AU$1/$K20)-INT((AU$1-1)/$K20))*($R20*(1-$E20)+$Q20*(1-$F20))*((1+'Inputs &amp; Summary'!$D$7)^AU$1))),((_xlfn.WEIBULL.DIST(AU$1,$L20,$K20,FALSE)*($R20*(1-$E20)+$Q20*(1-$F20))*((1+'Inputs &amp; Summary'!$D$7)^AU$1))))))</f>
        <v>0</v>
      </c>
      <c r="AV20" s="248">
        <f>$D20*IF(AV$1&gt;'Inputs &amp; Summary'!$D$5,0,IF(AV$1&gt;VLOOKUP($G20,Lists!$J$17:$K$21,2),IF($M20=Lists!$H$3,IF($K20&lt;1,(($S20/$K20)*((1+'Inputs &amp; Summary'!$D$7)^AV$1)),((INT(AV$1/$K20)-INT((AV$1-1)/$K20))*$S20*((1+'Inputs &amp; Summary'!$D$7)^AV$1))),(_xlfn.WEIBULL.DIST(AV$1,$L20,$K20,FALSE)*$S20*((1+'Inputs &amp; Summary'!$D$7)^AV$1))),IF($M20=Lists!$H$3,IF($K20&lt;1,((($R20*(1-$E20)+$Q20*(1-$F20))/$K20)*((1+'Inputs &amp; Summary'!$D$7)^AV$1)),((INT(AV$1/$K20)-INT((AV$1-1)/$K20))*($R20*(1-$E20)+$Q20*(1-$F20))*((1+'Inputs &amp; Summary'!$D$7)^AV$1))),((_xlfn.WEIBULL.DIST(AV$1,$L20,$K20,FALSE)*($R20*(1-$E20)+$Q20*(1-$F20))*((1+'Inputs &amp; Summary'!$D$7)^AV$1))))))</f>
        <v>0</v>
      </c>
      <c r="AW20" s="248">
        <f>$D20*IF(AW$1&gt;'Inputs &amp; Summary'!$D$5,0,IF(AW$1&gt;VLOOKUP($G20,Lists!$J$17:$K$21,2),IF($M20=Lists!$H$3,IF($K20&lt;1,(($S20/$K20)*((1+'Inputs &amp; Summary'!$D$7)^AW$1)),((INT(AW$1/$K20)-INT((AW$1-1)/$K20))*$S20*((1+'Inputs &amp; Summary'!$D$7)^AW$1))),(_xlfn.WEIBULL.DIST(AW$1,$L20,$K20,FALSE)*$S20*((1+'Inputs &amp; Summary'!$D$7)^AW$1))),IF($M20=Lists!$H$3,IF($K20&lt;1,((($R20*(1-$E20)+$Q20*(1-$F20))/$K20)*((1+'Inputs &amp; Summary'!$D$7)^AW$1)),((INT(AW$1/$K20)-INT((AW$1-1)/$K20))*($R20*(1-$E20)+$Q20*(1-$F20))*((1+'Inputs &amp; Summary'!$D$7)^AW$1))),((_xlfn.WEIBULL.DIST(AW$1,$L20,$K20,FALSE)*($R20*(1-$E20)+$Q20*(1-$F20))*((1+'Inputs &amp; Summary'!$D$7)^AW$1))))))</f>
        <v>0</v>
      </c>
      <c r="AX20" s="248">
        <f>$D20*IF(AX$1&gt;'Inputs &amp; Summary'!$D$5,0,IF(AX$1&gt;VLOOKUP($G20,Lists!$J$17:$K$21,2),IF($M20=Lists!$H$3,IF($K20&lt;1,(($S20/$K20)*((1+'Inputs &amp; Summary'!$D$7)^AX$1)),((INT(AX$1/$K20)-INT((AX$1-1)/$K20))*$S20*((1+'Inputs &amp; Summary'!$D$7)^AX$1))),(_xlfn.WEIBULL.DIST(AX$1,$L20,$K20,FALSE)*$S20*((1+'Inputs &amp; Summary'!$D$7)^AX$1))),IF($M20=Lists!$H$3,IF($K20&lt;1,((($R20*(1-$E20)+$Q20*(1-$F20))/$K20)*((1+'Inputs &amp; Summary'!$D$7)^AX$1)),((INT(AX$1/$K20)-INT((AX$1-1)/$K20))*($R20*(1-$E20)+$Q20*(1-$F20))*((1+'Inputs &amp; Summary'!$D$7)^AX$1))),((_xlfn.WEIBULL.DIST(AX$1,$L20,$K20,FALSE)*($R20*(1-$E20)+$Q20*(1-$F20))*((1+'Inputs &amp; Summary'!$D$7)^AX$1))))))</f>
        <v>0</v>
      </c>
      <c r="AY20" s="248">
        <f>$D20*IF(AY$1&gt;'Inputs &amp; Summary'!$D$5,0,IF(AY$1&gt;VLOOKUP($G20,Lists!$J$17:$K$21,2),IF($M20=Lists!$H$3,IF($K20&lt;1,(($S20/$K20)*((1+'Inputs &amp; Summary'!$D$7)^AY$1)),((INT(AY$1/$K20)-INT((AY$1-1)/$K20))*$S20*((1+'Inputs &amp; Summary'!$D$7)^AY$1))),(_xlfn.WEIBULL.DIST(AY$1,$L20,$K20,FALSE)*$S20*((1+'Inputs &amp; Summary'!$D$7)^AY$1))),IF($M20=Lists!$H$3,IF($K20&lt;1,((($R20*(1-$E20)+$Q20*(1-$F20))/$K20)*((1+'Inputs &amp; Summary'!$D$7)^AY$1)),((INT(AY$1/$K20)-INT((AY$1-1)/$K20))*($R20*(1-$E20)+$Q20*(1-$F20))*((1+'Inputs &amp; Summary'!$D$7)^AY$1))),((_xlfn.WEIBULL.DIST(AY$1,$L20,$K20,FALSE)*($R20*(1-$E20)+$Q20*(1-$F20))*((1+'Inputs &amp; Summary'!$D$7)^AY$1))))))</f>
        <v>0</v>
      </c>
      <c r="AZ20" s="248">
        <f>$D20*IF(AZ$1&gt;'Inputs &amp; Summary'!$D$5,0,IF(AZ$1&gt;VLOOKUP($G20,Lists!$J$17:$K$21,2),IF($M20=Lists!$H$3,IF($K20&lt;1,(($S20/$K20)*((1+'Inputs &amp; Summary'!$D$7)^AZ$1)),((INT(AZ$1/$K20)-INT((AZ$1-1)/$K20))*$S20*((1+'Inputs &amp; Summary'!$D$7)^AZ$1))),(_xlfn.WEIBULL.DIST(AZ$1,$L20,$K20,FALSE)*$S20*((1+'Inputs &amp; Summary'!$D$7)^AZ$1))),IF($M20=Lists!$H$3,IF($K20&lt;1,((($R20*(1-$E20)+$Q20*(1-$F20))/$K20)*((1+'Inputs &amp; Summary'!$D$7)^AZ$1)),((INT(AZ$1/$K20)-INT((AZ$1-1)/$K20))*($R20*(1-$E20)+$Q20*(1-$F20))*((1+'Inputs &amp; Summary'!$D$7)^AZ$1))),((_xlfn.WEIBULL.DIST(AZ$1,$L20,$K20,FALSE)*($R20*(1-$E20)+$Q20*(1-$F20))*((1+'Inputs &amp; Summary'!$D$7)^AZ$1))))))</f>
        <v>0</v>
      </c>
      <c r="BA20" s="248">
        <f>$D20*IF(BA$1&gt;'Inputs &amp; Summary'!$D$5,0,IF(BA$1&gt;VLOOKUP($G20,Lists!$J$17:$K$21,2),IF($M20=Lists!$H$3,IF($K20&lt;1,(($S20/$K20)*((1+'Inputs &amp; Summary'!$D$7)^BA$1)),((INT(BA$1/$K20)-INT((BA$1-1)/$K20))*$S20*((1+'Inputs &amp; Summary'!$D$7)^BA$1))),(_xlfn.WEIBULL.DIST(BA$1,$L20,$K20,FALSE)*$S20*((1+'Inputs &amp; Summary'!$D$7)^BA$1))),IF($M20=Lists!$H$3,IF($K20&lt;1,((($R20*(1-$E20)+$Q20*(1-$F20))/$K20)*((1+'Inputs &amp; Summary'!$D$7)^BA$1)),((INT(BA$1/$K20)-INT((BA$1-1)/$K20))*($R20*(1-$E20)+$Q20*(1-$F20))*((1+'Inputs &amp; Summary'!$D$7)^BA$1))),((_xlfn.WEIBULL.DIST(BA$1,$L20,$K20,FALSE)*($R20*(1-$E20)+$Q20*(1-$F20))*((1+'Inputs &amp; Summary'!$D$7)^BA$1))))))</f>
        <v>0</v>
      </c>
      <c r="BB20" s="248">
        <f>$D20*IF(BB$1&gt;'Inputs &amp; Summary'!$D$5,0,IF(BB$1&gt;VLOOKUP($G20,Lists!$J$17:$K$21,2),IF($M20=Lists!$H$3,IF($K20&lt;1,(($S20/$K20)*((1+'Inputs &amp; Summary'!$D$7)^BB$1)),((INT(BB$1/$K20)-INT((BB$1-1)/$K20))*$S20*((1+'Inputs &amp; Summary'!$D$7)^BB$1))),(_xlfn.WEIBULL.DIST(BB$1,$L20,$K20,FALSE)*$S20*((1+'Inputs &amp; Summary'!$D$7)^BB$1))),IF($M20=Lists!$H$3,IF($K20&lt;1,((($R20*(1-$E20)+$Q20*(1-$F20))/$K20)*((1+'Inputs &amp; Summary'!$D$7)^BB$1)),((INT(BB$1/$K20)-INT((BB$1-1)/$K20))*($R20*(1-$E20)+$Q20*(1-$F20))*((1+'Inputs &amp; Summary'!$D$7)^BB$1))),((_xlfn.WEIBULL.DIST(BB$1,$L20,$K20,FALSE)*($R20*(1-$E20)+$Q20*(1-$F20))*((1+'Inputs &amp; Summary'!$D$7)^BB$1))))))</f>
        <v>0</v>
      </c>
      <c r="BC20" s="248">
        <f>$D20*IF(BC$1&gt;'Inputs &amp; Summary'!$D$5,0,IF(BC$1&gt;VLOOKUP($G20,Lists!$J$17:$K$21,2),IF($M20=Lists!$H$3,IF($K20&lt;1,(($S20/$K20)*((1+'Inputs &amp; Summary'!$D$7)^BC$1)),((INT(BC$1/$K20)-INT((BC$1-1)/$K20))*$S20*((1+'Inputs &amp; Summary'!$D$7)^BC$1))),(_xlfn.WEIBULL.DIST(BC$1,$L20,$K20,FALSE)*$S20*((1+'Inputs &amp; Summary'!$D$7)^BC$1))),IF($M20=Lists!$H$3,IF($K20&lt;1,((($R20*(1-$E20)+$Q20*(1-$F20))/$K20)*((1+'Inputs &amp; Summary'!$D$7)^BC$1)),((INT(BC$1/$K20)-INT((BC$1-1)/$K20))*($R20*(1-$E20)+$Q20*(1-$F20))*((1+'Inputs &amp; Summary'!$D$7)^BC$1))),((_xlfn.WEIBULL.DIST(BC$1,$L20,$K20,FALSE)*($R20*(1-$E20)+$Q20*(1-$F20))*((1+'Inputs &amp; Summary'!$D$7)^BC$1))))))</f>
        <v>0</v>
      </c>
      <c r="BD20" s="248">
        <f>$D20*IF(BD$1&gt;'Inputs &amp; Summary'!$D$5,0,IF(BD$1&gt;VLOOKUP($G20,Lists!$J$17:$K$21,2),IF($M20=Lists!$H$3,IF($K20&lt;1,(($S20/$K20)*((1+'Inputs &amp; Summary'!$D$7)^BD$1)),((INT(BD$1/$K20)-INT((BD$1-1)/$K20))*$S20*((1+'Inputs &amp; Summary'!$D$7)^BD$1))),(_xlfn.WEIBULL.DIST(BD$1,$L20,$K20,FALSE)*$S20*((1+'Inputs &amp; Summary'!$D$7)^BD$1))),IF($M20=Lists!$H$3,IF($K20&lt;1,((($R20*(1-$E20)+$Q20*(1-$F20))/$K20)*((1+'Inputs &amp; Summary'!$D$7)^BD$1)),((INT(BD$1/$K20)-INT((BD$1-1)/$K20))*($R20*(1-$E20)+$Q20*(1-$F20))*((1+'Inputs &amp; Summary'!$D$7)^BD$1))),((_xlfn.WEIBULL.DIST(BD$1,$L20,$K20,FALSE)*($R20*(1-$E20)+$Q20*(1-$F20))*((1+'Inputs &amp; Summary'!$D$7)^BD$1))))))</f>
        <v>0</v>
      </c>
      <c r="BE20" s="248">
        <f>$D20*IF(BE$1&gt;'Inputs &amp; Summary'!$D$5,0,IF(BE$1&gt;VLOOKUP($G20,Lists!$J$17:$K$21,2),IF($M20=Lists!$H$3,IF($K20&lt;1,(($S20/$K20)*((1+'Inputs &amp; Summary'!$D$7)^BE$1)),((INT(BE$1/$K20)-INT((BE$1-1)/$K20))*$S20*((1+'Inputs &amp; Summary'!$D$7)^BE$1))),(_xlfn.WEIBULL.DIST(BE$1,$L20,$K20,FALSE)*$S20*((1+'Inputs &amp; Summary'!$D$7)^BE$1))),IF($M20=Lists!$H$3,IF($K20&lt;1,((($R20*(1-$E20)+$Q20*(1-$F20))/$K20)*((1+'Inputs &amp; Summary'!$D$7)^BE$1)),((INT(BE$1/$K20)-INT((BE$1-1)/$K20))*($R20*(1-$E20)+$Q20*(1-$F20))*((1+'Inputs &amp; Summary'!$D$7)^BE$1))),((_xlfn.WEIBULL.DIST(BE$1,$L20,$K20,FALSE)*($R20*(1-$E20)+$Q20*(1-$F20))*((1+'Inputs &amp; Summary'!$D$7)^BE$1))))))</f>
        <v>0</v>
      </c>
      <c r="BF20" s="248">
        <f>$D20*IF(BF$1&gt;'Inputs &amp; Summary'!$D$5,0,IF(BF$1&gt;VLOOKUP($G20,Lists!$J$17:$K$21,2),IF($M20=Lists!$H$3,IF($K20&lt;1,(($S20/$K20)*((1+'Inputs &amp; Summary'!$D$7)^BF$1)),((INT(BF$1/$K20)-INT((BF$1-1)/$K20))*$S20*((1+'Inputs &amp; Summary'!$D$7)^BF$1))),(_xlfn.WEIBULL.DIST(BF$1,$L20,$K20,FALSE)*$S20*((1+'Inputs &amp; Summary'!$D$7)^BF$1))),IF($M20=Lists!$H$3,IF($K20&lt;1,((($R20*(1-$E20)+$Q20*(1-$F20))/$K20)*((1+'Inputs &amp; Summary'!$D$7)^BF$1)),((INT(BF$1/$K20)-INT((BF$1-1)/$K20))*($R20*(1-$E20)+$Q20*(1-$F20))*((1+'Inputs &amp; Summary'!$D$7)^BF$1))),((_xlfn.WEIBULL.DIST(BF$1,$L20,$K20,FALSE)*($R20*(1-$E20)+$Q20*(1-$F20))*((1+'Inputs &amp; Summary'!$D$7)^BF$1))))))</f>
        <v>0</v>
      </c>
      <c r="BG20" s="248">
        <f>$D20*IF(BG$1&gt;'Inputs &amp; Summary'!$D$5,0,IF(BG$1&gt;VLOOKUP($G20,Lists!$J$17:$K$21,2),IF($M20=Lists!$H$3,IF($K20&lt;1,(($S20/$K20)*((1+'Inputs &amp; Summary'!$D$7)^BG$1)),((INT(BG$1/$K20)-INT((BG$1-1)/$K20))*$S20*((1+'Inputs &amp; Summary'!$D$7)^BG$1))),(_xlfn.WEIBULL.DIST(BG$1,$L20,$K20,FALSE)*$S20*((1+'Inputs &amp; Summary'!$D$7)^BG$1))),IF($M20=Lists!$H$3,IF($K20&lt;1,((($R20*(1-$E20)+$Q20*(1-$F20))/$K20)*((1+'Inputs &amp; Summary'!$D$7)^BG$1)),((INT(BG$1/$K20)-INT((BG$1-1)/$K20))*($R20*(1-$E20)+$Q20*(1-$F20))*((1+'Inputs &amp; Summary'!$D$7)^BG$1))),((_xlfn.WEIBULL.DIST(BG$1,$L20,$K20,FALSE)*($R20*(1-$E20)+$Q20*(1-$F20))*((1+'Inputs &amp; Summary'!$D$7)^BG$1))))))</f>
        <v>0</v>
      </c>
      <c r="BH20" s="248">
        <f>$D20*IF(BH$1&gt;'Inputs &amp; Summary'!$D$5,0,IF(BH$1&gt;VLOOKUP($G20,Lists!$J$17:$K$21,2),IF($M20=Lists!$H$3,IF($K20&lt;1,(($S20/$K20)*((1+'Inputs &amp; Summary'!$D$7)^BH$1)),((INT(BH$1/$K20)-INT((BH$1-1)/$K20))*$S20*((1+'Inputs &amp; Summary'!$D$7)^BH$1))),(_xlfn.WEIBULL.DIST(BH$1,$L20,$K20,FALSE)*$S20*((1+'Inputs &amp; Summary'!$D$7)^BH$1))),IF($M20=Lists!$H$3,IF($K20&lt;1,((($R20*(1-$E20)+$Q20*(1-$F20))/$K20)*((1+'Inputs &amp; Summary'!$D$7)^BH$1)),((INT(BH$1/$K20)-INT((BH$1-1)/$K20))*($R20*(1-$E20)+$Q20*(1-$F20))*((1+'Inputs &amp; Summary'!$D$7)^BH$1))),((_xlfn.WEIBULL.DIST(BH$1,$L20,$K20,FALSE)*($R20*(1-$E20)+$Q20*(1-$F20))*((1+'Inputs &amp; Summary'!$D$7)^BH$1))))))</f>
        <v>0</v>
      </c>
      <c r="BI20" s="248">
        <f>$D20*IF(BI$1&gt;'Inputs &amp; Summary'!$D$5,0,IF(BI$1&gt;VLOOKUP($G20,Lists!$J$17:$K$21,2),IF($M20=Lists!$H$3,IF($K20&lt;1,(($S20/$K20)*((1+'Inputs &amp; Summary'!$D$7)^BI$1)),((INT(BI$1/$K20)-INT((BI$1-1)/$K20))*$S20*((1+'Inputs &amp; Summary'!$D$7)^BI$1))),(_xlfn.WEIBULL.DIST(BI$1,$L20,$K20,FALSE)*$S20*((1+'Inputs &amp; Summary'!$D$7)^BI$1))),IF($M20=Lists!$H$3,IF($K20&lt;1,((($R20*(1-$E20)+$Q20*(1-$F20))/$K20)*((1+'Inputs &amp; Summary'!$D$7)^BI$1)),((INT(BI$1/$K20)-INT((BI$1-1)/$K20))*($R20*(1-$E20)+$Q20*(1-$F20))*((1+'Inputs &amp; Summary'!$D$7)^BI$1))),((_xlfn.WEIBULL.DIST(BI$1,$L20,$K20,FALSE)*($R20*(1-$E20)+$Q20*(1-$F20))*((1+'Inputs &amp; Summary'!$D$7)^BI$1))))))</f>
        <v>0</v>
      </c>
      <c r="BJ20" s="248">
        <f>$D20*IF(BJ$1&gt;'Inputs &amp; Summary'!$D$5,0,IF(BJ$1&gt;VLOOKUP($G20,Lists!$J$17:$K$21,2),IF($M20=Lists!$H$3,IF($K20&lt;1,(($S20/$K20)*((1+'Inputs &amp; Summary'!$D$7)^BJ$1)),((INT(BJ$1/$K20)-INT((BJ$1-1)/$K20))*$S20*((1+'Inputs &amp; Summary'!$D$7)^BJ$1))),(_xlfn.WEIBULL.DIST(BJ$1,$L20,$K20,FALSE)*$S20*((1+'Inputs &amp; Summary'!$D$7)^BJ$1))),IF($M20=Lists!$H$3,IF($K20&lt;1,((($R20*(1-$E20)+$Q20*(1-$F20))/$K20)*((1+'Inputs &amp; Summary'!$D$7)^BJ$1)),((INT(BJ$1/$K20)-INT((BJ$1-1)/$K20))*($R20*(1-$E20)+$Q20*(1-$F20))*((1+'Inputs &amp; Summary'!$D$7)^BJ$1))),((_xlfn.WEIBULL.DIST(BJ$1,$L20,$K20,FALSE)*($R20*(1-$E20)+$Q20*(1-$F20))*((1+'Inputs &amp; Summary'!$D$7)^BJ$1))))))</f>
        <v>0</v>
      </c>
      <c r="BK20" s="248">
        <f>$D20*IF(BK$1&gt;'Inputs &amp; Summary'!$D$5,0,IF(BK$1&gt;VLOOKUP($G20,Lists!$J$17:$K$21,2),IF($M20=Lists!$H$3,IF($K20&lt;1,(($S20/$K20)*((1+'Inputs &amp; Summary'!$D$7)^BK$1)),((INT(BK$1/$K20)-INT((BK$1-1)/$K20))*$S20*((1+'Inputs &amp; Summary'!$D$7)^BK$1))),(_xlfn.WEIBULL.DIST(BK$1,$L20,$K20,FALSE)*$S20*((1+'Inputs &amp; Summary'!$D$7)^BK$1))),IF($M20=Lists!$H$3,IF($K20&lt;1,((($R20*(1-$E20)+$Q20*(1-$F20))/$K20)*((1+'Inputs &amp; Summary'!$D$7)^BK$1)),((INT(BK$1/$K20)-INT((BK$1-1)/$K20))*($R20*(1-$E20)+$Q20*(1-$F20))*((1+'Inputs &amp; Summary'!$D$7)^BK$1))),((_xlfn.WEIBULL.DIST(BK$1,$L20,$K20,FALSE)*($R20*(1-$E20)+$Q20*(1-$F20))*((1+'Inputs &amp; Summary'!$D$7)^BK$1))))))</f>
        <v>0</v>
      </c>
      <c r="BL20" s="248">
        <f>$D20*IF(BL$1&gt;'Inputs &amp; Summary'!$D$5,0,IF(BL$1&gt;VLOOKUP($G20,Lists!$J$17:$K$21,2),IF($M20=Lists!$H$3,IF($K20&lt;1,(($S20/$K20)*((1+'Inputs &amp; Summary'!$D$7)^BL$1)),((INT(BL$1/$K20)-INT((BL$1-1)/$K20))*$S20*((1+'Inputs &amp; Summary'!$D$7)^BL$1))),(_xlfn.WEIBULL.DIST(BL$1,$L20,$K20,FALSE)*$S20*((1+'Inputs &amp; Summary'!$D$7)^BL$1))),IF($M20=Lists!$H$3,IF($K20&lt;1,((($R20*(1-$E20)+$Q20*(1-$F20))/$K20)*((1+'Inputs &amp; Summary'!$D$7)^BL$1)),((INT(BL$1/$K20)-INT((BL$1-1)/$K20))*($R20*(1-$E20)+$Q20*(1-$F20))*((1+'Inputs &amp; Summary'!$D$7)^BL$1))),((_xlfn.WEIBULL.DIST(BL$1,$L20,$K20,FALSE)*($R20*(1-$E20)+$Q20*(1-$F20))*((1+'Inputs &amp; Summary'!$D$7)^BL$1))))))</f>
        <v>0</v>
      </c>
    </row>
    <row r="21" spans="1:64" x14ac:dyDescent="0.3">
      <c r="A21" s="236" t="s">
        <v>234</v>
      </c>
      <c r="B21" s="117" t="str">
        <f>IF('Inputs &amp; Summary'!$D$15=Lists!$E$3,INDEX('Residential Rooftop Details'!$A$30:$X$158,MATCH('Cash Flow'!$A21,'Residential Rooftop Details'!$A$30:$A$158,0),COLUMN(B$1)),IF('Inputs &amp; Summary'!$D$15=Lists!$E$4,INDEX('Commercial Rooftop Details'!$A$30:$V$158,MATCH('Cash Flow'!$A21,'Commercial Rooftop Details'!$A$30:$A$158,0),COLUMN(B$1)),INDEX('Ground-Mount Details'!$A$30:$V$158,MATCH('Cash Flow'!$A21,'Ground-Mount Details'!$A$30:$A$158,0),COLUMN(B$1))))</f>
        <v>Corrective</v>
      </c>
      <c r="C21" s="117" t="str">
        <f>IF('Inputs &amp; Summary'!$D$15=Lists!$E$3,INDEX('Residential Rooftop Details'!$A$30:$X$158,MATCH('Cash Flow'!$A21,'Residential Rooftop Details'!$A$30:$A$158,0),COLUMN(C$1)),IF('Inputs &amp; Summary'!$D$15=Lists!$E$4,INDEX('Commercial Rooftop Details'!$A$30:$V$158,MATCH('Cash Flow'!$A21,'Commercial Rooftop Details'!$A$30:$A$158,0),COLUMN(C$1)),INDEX('Ground-Mount Details'!$A$30:$V$158,MATCH('Cash Flow'!$A21,'Ground-Mount Details'!$A$30:$A$158,0),COLUMN(C$1))))</f>
        <v>PV Array</v>
      </c>
      <c r="D21" s="117">
        <f>IF('Inputs &amp; Summary'!$D$15=Lists!$E$3,INDEX('Residential Rooftop Details'!$A$30:$X$158,MATCH('Cash Flow'!$A21,'Residential Rooftop Details'!$A$30:$A$158,0),COLUMN(D$1)),IF('Inputs &amp; Summary'!$D$15=Lists!$E$4,INDEX('Commercial Rooftop Details'!$A$30:$V$158,MATCH('Cash Flow'!$A21,'Commercial Rooftop Details'!$A$30:$A$158,0),COLUMN(D$1)),INDEX('Ground-Mount Details'!$A$30:$V$158,MATCH('Cash Flow'!$A21,'Ground-Mount Details'!$A$30:$A$158,0),COLUMN(D$1))))</f>
        <v>1</v>
      </c>
      <c r="E21" s="117">
        <f>IF('Inputs &amp; Summary'!$D$15=Lists!$E$3,INDEX('Residential Rooftop Details'!$A$30:$X$158,MATCH('Cash Flow'!$A21,'Residential Rooftop Details'!$A$30:$A$158,0),COLUMN(E$1)),IF('Inputs &amp; Summary'!$D$15=Lists!$E$4,INDEX('Commercial Rooftop Details'!$A$30:$V$158,MATCH('Cash Flow'!$A21,'Commercial Rooftop Details'!$A$30:$A$158,0),COLUMN(E$1)),INDEX('Ground-Mount Details'!$A$30:$V$158,MATCH('Cash Flow'!$A21,'Ground-Mount Details'!$A$30:$A$158,0),COLUMN(E$1))))</f>
        <v>1</v>
      </c>
      <c r="F21" s="117">
        <f>IF('Inputs &amp; Summary'!$D$15=Lists!$E$3,INDEX('Residential Rooftop Details'!$A$30:$X$158,MATCH('Cash Flow'!$A21,'Residential Rooftop Details'!$A$30:$A$158,0),COLUMN(F$1)),IF('Inputs &amp; Summary'!$D$15=Lists!$E$4,INDEX('Commercial Rooftop Details'!$A$30:$V$158,MATCH('Cash Flow'!$A21,'Commercial Rooftop Details'!$A$30:$A$158,0),COLUMN(F$1)),INDEX('Ground-Mount Details'!$A$30:$V$158,MATCH('Cash Flow'!$A21,'Ground-Mount Details'!$A$30:$A$158,0),COLUMN(F$1))))</f>
        <v>1</v>
      </c>
      <c r="G21" s="237" t="str">
        <f>IF('Inputs &amp; Summary'!$D$15=Lists!$E$3,INDEX('Residential Rooftop Details'!$A$30:$X$158,MATCH('Cash Flow'!$A21,'Residential Rooftop Details'!$A$30:$A$158,0),COLUMN(G$1)),IF('Inputs &amp; Summary'!$D$15=Lists!$E$4,INDEX('Commercial Rooftop Details'!$A$30:$V$158,MATCH('Cash Flow'!$A21,'Commercial Rooftop Details'!$A$30:$A$158,0),COLUMN(G$1)),INDEX('Ground-Mount Details'!$A$30:$V$158,MATCH('Cash Flow'!$A21,'Ground-Mount Details'!$A$30:$A$158,0),COLUMN(G$1))))</f>
        <v>Monitoring</v>
      </c>
      <c r="H21" s="237">
        <f>IF('Inputs &amp; Summary'!$D$15=Lists!$E$3,INDEX('Residential Rooftop Details'!$A$30:$X$158,MATCH('Cash Flow'!$A21,'Residential Rooftop Details'!$A$30:$A$158,0),COLUMN(H$1)),IF('Inputs &amp; Summary'!$D$15=Lists!$E$4,INDEX('Commercial Rooftop Details'!$A$30:$V$158,MATCH('Cash Flow'!$A21,'Commercial Rooftop Details'!$A$30:$A$158,0),COLUMN(H$1)),INDEX('Ground-Mount Details'!$A$30:$V$158,MATCH('Cash Flow'!$A21,'Ground-Mount Details'!$A$30:$A$158,0),COLUMN(H$1))))</f>
        <v>0</v>
      </c>
      <c r="I21" s="237" t="str">
        <f>IF('Inputs &amp; Summary'!$D$15=Lists!$E$3,INDEX('Residential Rooftop Details'!$A$30:$X$158,MATCH('Cash Flow'!$A21,'Residential Rooftop Details'!$A$30:$A$158,0),COLUMN(I$1)),IF('Inputs &amp; Summary'!$D$15=Lists!$E$4,INDEX('Commercial Rooftop Details'!$A$30:$V$158,MATCH('Cash Flow'!$A21,'Commercial Rooftop Details'!$A$30:$A$158,0),COLUMN(I$1)),INDEX('Ground-Mount Details'!$A$30:$V$158,MATCH('Cash Flow'!$A21,'Ground-Mount Details'!$A$30:$A$158,0),COLUMN(I$1))))</f>
        <v>Administrator</v>
      </c>
      <c r="J21" s="238">
        <f>IF('Inputs &amp; Summary'!$D$15=Lists!$E$3,INDEX('Residential Rooftop Details'!$A$30:$X$158,MATCH('Cash Flow'!$A21,'Residential Rooftop Details'!$A$30:$A$158,0),COLUMN(J$1)),IF('Inputs &amp; Summary'!$D$15=Lists!$E$4,INDEX('Commercial Rooftop Details'!$A$30:$V$158,MATCH('Cash Flow'!$A21,'Commercial Rooftop Details'!$A$30:$A$158,0),COLUMN(J$1)),INDEX('Ground-Mount Details'!$A$30:$V$158,MATCH('Cash Flow'!$A21,'Ground-Mount Details'!$A$30:$A$158,0),COLUMN(J$1))))</f>
        <v>16.66346153846154</v>
      </c>
      <c r="K21" s="239">
        <f>IF('Inputs &amp; Summary'!$D$15=Lists!$E$3,INDEX('Residential Rooftop Details'!$A$30:$X$158,MATCH('Cash Flow'!$A21,'Residential Rooftop Details'!$A$30:$A$158,0),COLUMN(K$1)),IF('Inputs &amp; Summary'!$D$15=Lists!$E$4,INDEX('Commercial Rooftop Details'!$A$30:$V$158,MATCH('Cash Flow'!$A21,'Commercial Rooftop Details'!$A$30:$A$158,0),COLUMN(K$1)),INDEX('Ground-Mount Details'!$A$30:$V$158,MATCH('Cash Flow'!$A21,'Ground-Mount Details'!$A$30:$A$158,0),COLUMN(K$1))))</f>
        <v>1</v>
      </c>
      <c r="L21" s="239">
        <f>IF('Inputs &amp; Summary'!$D$15=Lists!$E$3,INDEX('Residential Rooftop Details'!$A$30:$X$158,MATCH('Cash Flow'!$A21,'Residential Rooftop Details'!$A$30:$A$158,0),COLUMN(L$1)),IF('Inputs &amp; Summary'!$D$15=Lists!$E$4,INDEX('Commercial Rooftop Details'!$A$30:$V$158,MATCH('Cash Flow'!$A21,'Commercial Rooftop Details'!$A$30:$A$158,0),COLUMN(L$1)),INDEX('Ground-Mount Details'!$A$30:$V$158,MATCH('Cash Flow'!$A21,'Ground-Mount Details'!$A$30:$A$158,0),COLUMN(L$1))))</f>
        <v>1</v>
      </c>
      <c r="M21" s="238" t="str">
        <f>IF('Inputs &amp; Summary'!$D$15=Lists!$E$3,INDEX('Residential Rooftop Details'!$A$30:$X$158,MATCH('Cash Flow'!$A21,'Residential Rooftop Details'!$A$30:$A$158,0),COLUMN(M$1)),IF('Inputs &amp; Summary'!$D$15=Lists!$E$4,INDEX('Commercial Rooftop Details'!$A$30:$V$158,MATCH('Cash Flow'!$A21,'Commercial Rooftop Details'!$A$30:$A$158,0),COLUMN(M$1)),INDEX('Ground-Mount Details'!$A$30:$V$158,MATCH('Cash Flow'!$A21,'Ground-Mount Details'!$A$30:$A$158,0),COLUMN(M$1))))</f>
        <v>Interval</v>
      </c>
      <c r="N21" s="240">
        <f>IF('Inputs &amp; Summary'!$D$15=Lists!$E$3,INDEX('Residential Rooftop Details'!$A$30:$X$158,MATCH('Cash Flow'!$A21,'Residential Rooftop Details'!$A$30:$A$158,0),COLUMN(N$1)),IF('Inputs &amp; Summary'!$D$15=Lists!$E$4,INDEX('Commercial Rooftop Details'!$A$30:$V$158,MATCH('Cash Flow'!$A21,'Commercial Rooftop Details'!$A$30:$A$158,0),COLUMN(N$1)),INDEX('Ground-Mount Details'!$A$30:$V$158,MATCH('Cash Flow'!$A21,'Ground-Mount Details'!$A$30:$A$158,0),COLUMN(N$1))))</f>
        <v>1</v>
      </c>
      <c r="O21" s="239">
        <f>IF('Inputs &amp; Summary'!$D$15=Lists!$E$3,INDEX('Residential Rooftop Details'!$A$30:$X$158,MATCH('Cash Flow'!$A21,'Residential Rooftop Details'!$A$30:$A$158,0),COLUMN(O$1)),IF('Inputs &amp; Summary'!$D$15=Lists!$E$4,INDEX('Commercial Rooftop Details'!$A$30:$V$158,MATCH('Cash Flow'!$A21,'Commercial Rooftop Details'!$A$30:$A$158,0),COLUMN(O$1)),INDEX('Ground-Mount Details'!$A$30:$V$158,MATCH('Cash Flow'!$A21,'Ground-Mount Details'!$A$30:$A$158,0),COLUMN(O$1))))</f>
        <v>1</v>
      </c>
      <c r="P21" s="241">
        <f>IF('Inputs &amp; Summary'!$D$15=Lists!$E$3,INDEX('Residential Rooftop Details'!$A$30:$X$158,MATCH('Cash Flow'!$A21,'Residential Rooftop Details'!$A$30:$A$158,0),COLUMN(P$1)),IF('Inputs &amp; Summary'!$D$15=Lists!$E$4,INDEX('Commercial Rooftop Details'!$A$30:$V$158,MATCH('Cash Flow'!$A21,'Commercial Rooftop Details'!$A$30:$A$158,0),COLUMN(P$1)),INDEX('Ground-Mount Details'!$A$30:$V$158,MATCH('Cash Flow'!$A21,'Ground-Mount Details'!$A$30:$A$158,0),COLUMN(P$1))))</f>
        <v>4</v>
      </c>
      <c r="Q21" s="242">
        <f>IF('Inputs &amp; Summary'!$D$15=Lists!$E$3,INDEX('Residential Rooftop Details'!$A$30:$X$158,MATCH('Cash Flow'!$A21,'Residential Rooftop Details'!$A$30:$A$158,0),COLUMN(Q$1)),IF('Inputs &amp; Summary'!$D$15=Lists!$E$4,INDEX('Commercial Rooftop Details'!$A$30:$V$158,MATCH('Cash Flow'!$A21,'Commercial Rooftop Details'!$A$30:$A$158,0),COLUMN(Q$1)),INDEX('Ground-Mount Details'!$A$30:$V$158,MATCH('Cash Flow'!$A21,'Ground-Mount Details'!$A$30:$A$158,0),COLUMN(Q$1))))</f>
        <v>16.66346153846154</v>
      </c>
      <c r="R21" s="242">
        <f>IF('Inputs &amp; Summary'!$D$15=Lists!$E$3,INDEX('Residential Rooftop Details'!$A$30:$X$158,MATCH('Cash Flow'!$A21,'Residential Rooftop Details'!$A$30:$A$158,0),COLUMN(R$1)),IF('Inputs &amp; Summary'!$D$15=Lists!$E$4,INDEX('Commercial Rooftop Details'!$A$30:$V$158,MATCH('Cash Flow'!$A21,'Commercial Rooftop Details'!$A$30:$A$158,0),COLUMN(R$1)),INDEX('Ground-Mount Details'!$A$30:$V$158,MATCH('Cash Flow'!$A21,'Ground-Mount Details'!$A$30:$A$158,0),COLUMN(R$1))))</f>
        <v>4</v>
      </c>
      <c r="S21" s="243">
        <f>IF('Inputs &amp; Summary'!$D$15=Lists!$E$3,INDEX('Residential Rooftop Details'!$A$30:$X$158,MATCH('Cash Flow'!$A21,'Residential Rooftop Details'!$A$30:$A$158,0),COLUMN(S$1)),IF('Inputs &amp; Summary'!$D$15=Lists!$E$4,INDEX('Commercial Rooftop Details'!$A$30:$V$158,MATCH('Cash Flow'!$A21,'Commercial Rooftop Details'!$A$30:$A$158,0),COLUMN(S$1)),INDEX('Ground-Mount Details'!$A$30:$V$158,MATCH('Cash Flow'!$A21,'Ground-Mount Details'!$A$30:$A$158,0),COLUMN(S$1))))</f>
        <v>20.66346153846154</v>
      </c>
      <c r="T21" s="238">
        <f>IF('Inputs &amp; Summary'!$D$15=Lists!$E$3,INDEX('Residential Rooftop Details'!$A$30:$X$158,MATCH('Cash Flow'!$A21,'Residential Rooftop Details'!$A$30:$A$158,0),COLUMN(T$1)),IF('Inputs &amp; Summary'!$D$15=Lists!$E$4,INDEX('Commercial Rooftop Details'!$A$30:$V$158,MATCH('Cash Flow'!$A21,'Commercial Rooftop Details'!$A$30:$A$158,0),COLUMN(T$1)),INDEX('Ground-Mount Details'!$A$30:$V$158,MATCH('Cash Flow'!$A21,'Ground-Mount Details'!$A$30:$A$158,0),COLUMN(T$1))))</f>
        <v>0</v>
      </c>
      <c r="U21" s="244">
        <f>IF('Inputs &amp; Summary'!$D$15=Lists!$E$3,INDEX('Residential Rooftop Details'!$A$30:$X$158,MATCH('Cash Flow'!$A21,'Residential Rooftop Details'!$A$30:$A$158,0),COLUMN(U$1)),IF('Inputs &amp; Summary'!$D$15=Lists!$E$4,INDEX('Commercial Rooftop Details'!$A$30:$V$158,MATCH('Cash Flow'!$A21,'Commercial Rooftop Details'!$A$30:$A$158,0),COLUMN(U$1)),INDEX('Ground-Mount Details'!$A$30:$V$158,MATCH('Cash Flow'!$A21,'Ground-Mount Details'!$A$30:$A$158,0),COLUMN(U$1))))</f>
        <v>0</v>
      </c>
      <c r="V21" s="245">
        <f t="shared" si="0"/>
        <v>20.121248414382141</v>
      </c>
      <c r="W21" s="245">
        <f>NPV('Inputs &amp; Summary'!$D$6,Y21:BL21)</f>
        <v>169.96162274719885</v>
      </c>
      <c r="X21" s="246">
        <f t="shared" si="1"/>
        <v>1.2335878726847452E-3</v>
      </c>
      <c r="Y21" s="248">
        <f>$D21*IF(Y$1&gt;'Inputs &amp; Summary'!$D$5,0,IF(Y$1&gt;VLOOKUP($G21,Lists!$J$17:$K$21,2),IF($M21=Lists!$H$3,IF($K21&lt;1,(($S21/$K21)*((1+'Inputs &amp; Summary'!$D$7)^Y$1)),((INT(Y$1/$K21)-INT((Y$1-1)/$K21))*$S21*((1+'Inputs &amp; Summary'!$D$7)^Y$1))),(_xlfn.WEIBULL.DIST(Y$1,$L21,$K21,FALSE)*$S21*((1+'Inputs &amp; Summary'!$D$7)^Y$1))),IF($M21=Lists!$H$3,IF($K21&lt;1,((($R21*(1-$E21)+$Q21*(1-$F21))/$K21)*((1+'Inputs &amp; Summary'!$D$7)^Y$1)),((INT(Y$1/$K21)-INT((Y$1-1)/$K21))*($R21*(1-$E21)+$Q21*(1-$F21))*((1+'Inputs &amp; Summary'!$D$7)^Y$1))),((_xlfn.WEIBULL.DIST(Y$1,$L21,$K21,FALSE)*($R21*(1-$E21)+$Q21*(1-$F21))*((1+'Inputs &amp; Summary'!$D$7)^Y$1))))))</f>
        <v>0</v>
      </c>
      <c r="Z21" s="248">
        <f>$D21*IF(Z$1&gt;'Inputs &amp; Summary'!$D$5,0,IF(Z$1&gt;VLOOKUP($G21,Lists!$J$17:$K$21,2),IF($M21=Lists!$H$3,IF($K21&lt;1,(($S21/$K21)*((1+'Inputs &amp; Summary'!$D$7)^Z$1)),((INT(Z$1/$K21)-INT((Z$1-1)/$K21))*$S21*((1+'Inputs &amp; Summary'!$D$7)^Z$1))),(_xlfn.WEIBULL.DIST(Z$1,$L21,$K21,FALSE)*$S21*((1+'Inputs &amp; Summary'!$D$7)^Z$1))),IF($M21=Lists!$H$3,IF($K21&lt;1,((($R21*(1-$E21)+$Q21*(1-$F21))/$K21)*((1+'Inputs &amp; Summary'!$D$7)^Z$1)),((INT(Z$1/$K21)-INT((Z$1-1)/$K21))*($R21*(1-$E21)+$Q21*(1-$F21))*((1+'Inputs &amp; Summary'!$D$7)^Z$1))),((_xlfn.WEIBULL.DIST(Z$1,$L21,$K21,FALSE)*($R21*(1-$E21)+$Q21*(1-$F21))*((1+'Inputs &amp; Summary'!$D$7)^Z$1))))))</f>
        <v>0</v>
      </c>
      <c r="AA21" s="248">
        <f>$D21*IF(AA$1&gt;'Inputs &amp; Summary'!$D$5,0,IF(AA$1&gt;VLOOKUP($G21,Lists!$J$17:$K$21,2),IF($M21=Lists!$H$3,IF($K21&lt;1,(($S21/$K21)*((1+'Inputs &amp; Summary'!$D$7)^AA$1)),((INT(AA$1/$K21)-INT((AA$1-1)/$K21))*$S21*((1+'Inputs &amp; Summary'!$D$7)^AA$1))),(_xlfn.WEIBULL.DIST(AA$1,$L21,$K21,FALSE)*$S21*((1+'Inputs &amp; Summary'!$D$7)^AA$1))),IF($M21=Lists!$H$3,IF($K21&lt;1,((($R21*(1-$E21)+$Q21*(1-$F21))/$K21)*((1+'Inputs &amp; Summary'!$D$7)^AA$1)),((INT(AA$1/$K21)-INT((AA$1-1)/$K21))*($R21*(1-$E21)+$Q21*(1-$F21))*((1+'Inputs &amp; Summary'!$D$7)^AA$1))),((_xlfn.WEIBULL.DIST(AA$1,$L21,$K21,FALSE)*($R21*(1-$E21)+$Q21*(1-$F21))*((1+'Inputs &amp; Summary'!$D$7)^AA$1))))))</f>
        <v>0</v>
      </c>
      <c r="AB21" s="248">
        <f>$D21*IF(AB$1&gt;'Inputs &amp; Summary'!$D$5,0,IF(AB$1&gt;VLOOKUP($G21,Lists!$J$17:$K$21,2),IF($M21=Lists!$H$3,IF($K21&lt;1,(($S21/$K21)*((1+'Inputs &amp; Summary'!$D$7)^AB$1)),((INT(AB$1/$K21)-INT((AB$1-1)/$K21))*$S21*((1+'Inputs &amp; Summary'!$D$7)^AB$1))),(_xlfn.WEIBULL.DIST(AB$1,$L21,$K21,FALSE)*$S21*((1+'Inputs &amp; Summary'!$D$7)^AB$1))),IF($M21=Lists!$H$3,IF($K21&lt;1,((($R21*(1-$E21)+$Q21*(1-$F21))/$K21)*((1+'Inputs &amp; Summary'!$D$7)^AB$1)),((INT(AB$1/$K21)-INT((AB$1-1)/$K21))*($R21*(1-$E21)+$Q21*(1-$F21))*((1+'Inputs &amp; Summary'!$D$7)^AB$1))),((_xlfn.WEIBULL.DIST(AB$1,$L21,$K21,FALSE)*($R21*(1-$E21)+$Q21*(1-$F21))*((1+'Inputs &amp; Summary'!$D$7)^AB$1))))))</f>
        <v>0</v>
      </c>
      <c r="AC21" s="248">
        <f>$D21*IF(AC$1&gt;'Inputs &amp; Summary'!$D$5,0,IF(AC$1&gt;VLOOKUP($G21,Lists!$J$17:$K$21,2),IF($M21=Lists!$H$3,IF($K21&lt;1,(($S21/$K21)*((1+'Inputs &amp; Summary'!$D$7)^AC$1)),((INT(AC$1/$K21)-INT((AC$1-1)/$K21))*$S21*((1+'Inputs &amp; Summary'!$D$7)^AC$1))),(_xlfn.WEIBULL.DIST(AC$1,$L21,$K21,FALSE)*$S21*((1+'Inputs &amp; Summary'!$D$7)^AC$1))),IF($M21=Lists!$H$3,IF($K21&lt;1,((($R21*(1-$E21)+$Q21*(1-$F21))/$K21)*((1+'Inputs &amp; Summary'!$D$7)^AC$1)),((INT(AC$1/$K21)-INT((AC$1-1)/$K21))*($R21*(1-$E21)+$Q21*(1-$F21))*((1+'Inputs &amp; Summary'!$D$7)^AC$1))),((_xlfn.WEIBULL.DIST(AC$1,$L21,$K21,FALSE)*($R21*(1-$E21)+$Q21*(1-$F21))*((1+'Inputs &amp; Summary'!$D$7)^AC$1))))))</f>
        <v>0</v>
      </c>
      <c r="AD21" s="248">
        <f>$D21*IF(AD$1&gt;'Inputs &amp; Summary'!$D$5,0,IF(AD$1&gt;VLOOKUP($G21,Lists!$J$17:$K$21,2),IF($M21=Lists!$H$3,IF($K21&lt;1,(($S21/$K21)*((1+'Inputs &amp; Summary'!$D$7)^AD$1)),((INT(AD$1/$K21)-INT((AD$1-1)/$K21))*$S21*((1+'Inputs &amp; Summary'!$D$7)^AD$1))),(_xlfn.WEIBULL.DIST(AD$1,$L21,$K21,FALSE)*$S21*((1+'Inputs &amp; Summary'!$D$7)^AD$1))),IF($M21=Lists!$H$3,IF($K21&lt;1,((($R21*(1-$E21)+$Q21*(1-$F21))/$K21)*((1+'Inputs &amp; Summary'!$D$7)^AD$1)),((INT(AD$1/$K21)-INT((AD$1-1)/$K21))*($R21*(1-$E21)+$Q21*(1-$F21))*((1+'Inputs &amp; Summary'!$D$7)^AD$1))),((_xlfn.WEIBULL.DIST(AD$1,$L21,$K21,FALSE)*($R21*(1-$E21)+$Q21*(1-$F21))*((1+'Inputs &amp; Summary'!$D$7)^AD$1))))))</f>
        <v>23.270413836522465</v>
      </c>
      <c r="AE21" s="248">
        <f>$D21*IF(AE$1&gt;'Inputs &amp; Summary'!$D$5,0,IF(AE$1&gt;VLOOKUP($G21,Lists!$J$17:$K$21,2),IF($M21=Lists!$H$3,IF($K21&lt;1,(($S21/$K21)*((1+'Inputs &amp; Summary'!$D$7)^AE$1)),((INT(AE$1/$K21)-INT((AE$1-1)/$K21))*$S21*((1+'Inputs &amp; Summary'!$D$7)^AE$1))),(_xlfn.WEIBULL.DIST(AE$1,$L21,$K21,FALSE)*$S21*((1+'Inputs &amp; Summary'!$D$7)^AE$1))),IF($M21=Lists!$H$3,IF($K21&lt;1,((($R21*(1-$E21)+$Q21*(1-$F21))/$K21)*((1+'Inputs &amp; Summary'!$D$7)^AE$1)),((INT(AE$1/$K21)-INT((AE$1-1)/$K21))*($R21*(1-$E21)+$Q21*(1-$F21))*((1+'Inputs &amp; Summary'!$D$7)^AE$1))),((_xlfn.WEIBULL.DIST(AE$1,$L21,$K21,FALSE)*($R21*(1-$E21)+$Q21*(1-$F21))*((1+'Inputs &amp; Summary'!$D$7)^AE$1))))))</f>
        <v>23.735822113252908</v>
      </c>
      <c r="AF21" s="248">
        <f>$D21*IF(AF$1&gt;'Inputs &amp; Summary'!$D$5,0,IF(AF$1&gt;VLOOKUP($G21,Lists!$J$17:$K$21,2),IF($M21=Lists!$H$3,IF($K21&lt;1,(($S21/$K21)*((1+'Inputs &amp; Summary'!$D$7)^AF$1)),((INT(AF$1/$K21)-INT((AF$1-1)/$K21))*$S21*((1+'Inputs &amp; Summary'!$D$7)^AF$1))),(_xlfn.WEIBULL.DIST(AF$1,$L21,$K21,FALSE)*$S21*((1+'Inputs &amp; Summary'!$D$7)^AF$1))),IF($M21=Lists!$H$3,IF($K21&lt;1,((($R21*(1-$E21)+$Q21*(1-$F21))/$K21)*((1+'Inputs &amp; Summary'!$D$7)^AF$1)),((INT(AF$1/$K21)-INT((AF$1-1)/$K21))*($R21*(1-$E21)+$Q21*(1-$F21))*((1+'Inputs &amp; Summary'!$D$7)^AF$1))),((_xlfn.WEIBULL.DIST(AF$1,$L21,$K21,FALSE)*($R21*(1-$E21)+$Q21*(1-$F21))*((1+'Inputs &amp; Summary'!$D$7)^AF$1))))))</f>
        <v>24.210538555517971</v>
      </c>
      <c r="AG21" s="248">
        <f>$D21*IF(AG$1&gt;'Inputs &amp; Summary'!$D$5,0,IF(AG$1&gt;VLOOKUP($G21,Lists!$J$17:$K$21,2),IF($M21=Lists!$H$3,IF($K21&lt;1,(($S21/$K21)*((1+'Inputs &amp; Summary'!$D$7)^AG$1)),((INT(AG$1/$K21)-INT((AG$1-1)/$K21))*$S21*((1+'Inputs &amp; Summary'!$D$7)^AG$1))),(_xlfn.WEIBULL.DIST(AG$1,$L21,$K21,FALSE)*$S21*((1+'Inputs &amp; Summary'!$D$7)^AG$1))),IF($M21=Lists!$H$3,IF($K21&lt;1,((($R21*(1-$E21)+$Q21*(1-$F21))/$K21)*((1+'Inputs &amp; Summary'!$D$7)^AG$1)),((INT(AG$1/$K21)-INT((AG$1-1)/$K21))*($R21*(1-$E21)+$Q21*(1-$F21))*((1+'Inputs &amp; Summary'!$D$7)^AG$1))),((_xlfn.WEIBULL.DIST(AG$1,$L21,$K21,FALSE)*($R21*(1-$E21)+$Q21*(1-$F21))*((1+'Inputs &amp; Summary'!$D$7)^AG$1))))))</f>
        <v>24.69474932662833</v>
      </c>
      <c r="AH21" s="248">
        <f>$D21*IF(AH$1&gt;'Inputs &amp; Summary'!$D$5,0,IF(AH$1&gt;VLOOKUP($G21,Lists!$J$17:$K$21,2),IF($M21=Lists!$H$3,IF($K21&lt;1,(($S21/$K21)*((1+'Inputs &amp; Summary'!$D$7)^AH$1)),((INT(AH$1/$K21)-INT((AH$1-1)/$K21))*$S21*((1+'Inputs &amp; Summary'!$D$7)^AH$1))),(_xlfn.WEIBULL.DIST(AH$1,$L21,$K21,FALSE)*$S21*((1+'Inputs &amp; Summary'!$D$7)^AH$1))),IF($M21=Lists!$H$3,IF($K21&lt;1,((($R21*(1-$E21)+$Q21*(1-$F21))/$K21)*((1+'Inputs &amp; Summary'!$D$7)^AH$1)),((INT(AH$1/$K21)-INT((AH$1-1)/$K21))*($R21*(1-$E21)+$Q21*(1-$F21))*((1+'Inputs &amp; Summary'!$D$7)^AH$1))),((_xlfn.WEIBULL.DIST(AH$1,$L21,$K21,FALSE)*($R21*(1-$E21)+$Q21*(1-$F21))*((1+'Inputs &amp; Summary'!$D$7)^AH$1))))))</f>
        <v>25.188644313160896</v>
      </c>
      <c r="AI21" s="248">
        <f>$D21*IF(AI$1&gt;'Inputs &amp; Summary'!$D$5,0,IF(AI$1&gt;VLOOKUP($G21,Lists!$J$17:$K$21,2),IF($M21=Lists!$H$3,IF($K21&lt;1,(($S21/$K21)*((1+'Inputs &amp; Summary'!$D$7)^AI$1)),((INT(AI$1/$K21)-INT((AI$1-1)/$K21))*$S21*((1+'Inputs &amp; Summary'!$D$7)^AI$1))),(_xlfn.WEIBULL.DIST(AI$1,$L21,$K21,FALSE)*$S21*((1+'Inputs &amp; Summary'!$D$7)^AI$1))),IF($M21=Lists!$H$3,IF($K21&lt;1,((($R21*(1-$E21)+$Q21*(1-$F21))/$K21)*((1+'Inputs &amp; Summary'!$D$7)^AI$1)),((INT(AI$1/$K21)-INT((AI$1-1)/$K21))*($R21*(1-$E21)+$Q21*(1-$F21))*((1+'Inputs &amp; Summary'!$D$7)^AI$1))),((_xlfn.WEIBULL.DIST(AI$1,$L21,$K21,FALSE)*($R21*(1-$E21)+$Q21*(1-$F21))*((1+'Inputs &amp; Summary'!$D$7)^AI$1))))))</f>
        <v>25.69241719942411</v>
      </c>
      <c r="AJ21" s="248">
        <f>$D21*IF(AJ$1&gt;'Inputs &amp; Summary'!$D$5,0,IF(AJ$1&gt;VLOOKUP($G21,Lists!$J$17:$K$21,2),IF($M21=Lists!$H$3,IF($K21&lt;1,(($S21/$K21)*((1+'Inputs &amp; Summary'!$D$7)^AJ$1)),((INT(AJ$1/$K21)-INT((AJ$1-1)/$K21))*$S21*((1+'Inputs &amp; Summary'!$D$7)^AJ$1))),(_xlfn.WEIBULL.DIST(AJ$1,$L21,$K21,FALSE)*$S21*((1+'Inputs &amp; Summary'!$D$7)^AJ$1))),IF($M21=Lists!$H$3,IF($K21&lt;1,((($R21*(1-$E21)+$Q21*(1-$F21))/$K21)*((1+'Inputs &amp; Summary'!$D$7)^AJ$1)),((INT(AJ$1/$K21)-INT((AJ$1-1)/$K21))*($R21*(1-$E21)+$Q21*(1-$F21))*((1+'Inputs &amp; Summary'!$D$7)^AJ$1))),((_xlfn.WEIBULL.DIST(AJ$1,$L21,$K21,FALSE)*($R21*(1-$E21)+$Q21*(1-$F21))*((1+'Inputs &amp; Summary'!$D$7)^AJ$1))))))</f>
        <v>26.206265543412595</v>
      </c>
      <c r="AK21" s="248">
        <f>$D21*IF(AK$1&gt;'Inputs &amp; Summary'!$D$5,0,IF(AK$1&gt;VLOOKUP($G21,Lists!$J$17:$K$21,2),IF($M21=Lists!$H$3,IF($K21&lt;1,(($S21/$K21)*((1+'Inputs &amp; Summary'!$D$7)^AK$1)),((INT(AK$1/$K21)-INT((AK$1-1)/$K21))*$S21*((1+'Inputs &amp; Summary'!$D$7)^AK$1))),(_xlfn.WEIBULL.DIST(AK$1,$L21,$K21,FALSE)*$S21*((1+'Inputs &amp; Summary'!$D$7)^AK$1))),IF($M21=Lists!$H$3,IF($K21&lt;1,((($R21*(1-$E21)+$Q21*(1-$F21))/$K21)*((1+'Inputs &amp; Summary'!$D$7)^AK$1)),((INT(AK$1/$K21)-INT((AK$1-1)/$K21))*($R21*(1-$E21)+$Q21*(1-$F21))*((1+'Inputs &amp; Summary'!$D$7)^AK$1))),((_xlfn.WEIBULL.DIST(AK$1,$L21,$K21,FALSE)*($R21*(1-$E21)+$Q21*(1-$F21))*((1+'Inputs &amp; Summary'!$D$7)^AK$1))))))</f>
        <v>26.730390854280845</v>
      </c>
      <c r="AL21" s="248">
        <f>$D21*IF(AL$1&gt;'Inputs &amp; Summary'!$D$5,0,IF(AL$1&gt;VLOOKUP($G21,Lists!$J$17:$K$21,2),IF($M21=Lists!$H$3,IF($K21&lt;1,(($S21/$K21)*((1+'Inputs &amp; Summary'!$D$7)^AL$1)),((INT(AL$1/$K21)-INT((AL$1-1)/$K21))*$S21*((1+'Inputs &amp; Summary'!$D$7)^AL$1))),(_xlfn.WEIBULL.DIST(AL$1,$L21,$K21,FALSE)*$S21*((1+'Inputs &amp; Summary'!$D$7)^AL$1))),IF($M21=Lists!$H$3,IF($K21&lt;1,((($R21*(1-$E21)+$Q21*(1-$F21))/$K21)*((1+'Inputs &amp; Summary'!$D$7)^AL$1)),((INT(AL$1/$K21)-INT((AL$1-1)/$K21))*($R21*(1-$E21)+$Q21*(1-$F21))*((1+'Inputs &amp; Summary'!$D$7)^AL$1))),((_xlfn.WEIBULL.DIST(AL$1,$L21,$K21,FALSE)*($R21*(1-$E21)+$Q21*(1-$F21))*((1+'Inputs &amp; Summary'!$D$7)^AL$1))))))</f>
        <v>27.264998671366467</v>
      </c>
      <c r="AM21" s="248">
        <f>$D21*IF(AM$1&gt;'Inputs &amp; Summary'!$D$5,0,IF(AM$1&gt;VLOOKUP($G21,Lists!$J$17:$K$21,2),IF($M21=Lists!$H$3,IF($K21&lt;1,(($S21/$K21)*((1+'Inputs &amp; Summary'!$D$7)^AM$1)),((INT(AM$1/$K21)-INT((AM$1-1)/$K21))*$S21*((1+'Inputs &amp; Summary'!$D$7)^AM$1))),(_xlfn.WEIBULL.DIST(AM$1,$L21,$K21,FALSE)*$S21*((1+'Inputs &amp; Summary'!$D$7)^AM$1))),IF($M21=Lists!$H$3,IF($K21&lt;1,((($R21*(1-$E21)+$Q21*(1-$F21))/$K21)*((1+'Inputs &amp; Summary'!$D$7)^AM$1)),((INT(AM$1/$K21)-INT((AM$1-1)/$K21))*($R21*(1-$E21)+$Q21*(1-$F21))*((1+'Inputs &amp; Summary'!$D$7)^AM$1))),((_xlfn.WEIBULL.DIST(AM$1,$L21,$K21,FALSE)*($R21*(1-$E21)+$Q21*(1-$F21))*((1+'Inputs &amp; Summary'!$D$7)^AM$1))))))</f>
        <v>27.810298644793789</v>
      </c>
      <c r="AN21" s="248">
        <f>$D21*IF(AN$1&gt;'Inputs &amp; Summary'!$D$5,0,IF(AN$1&gt;VLOOKUP($G21,Lists!$J$17:$K$21,2),IF($M21=Lists!$H$3,IF($K21&lt;1,(($S21/$K21)*((1+'Inputs &amp; Summary'!$D$7)^AN$1)),((INT(AN$1/$K21)-INT((AN$1-1)/$K21))*$S21*((1+'Inputs &amp; Summary'!$D$7)^AN$1))),(_xlfn.WEIBULL.DIST(AN$1,$L21,$K21,FALSE)*$S21*((1+'Inputs &amp; Summary'!$D$7)^AN$1))),IF($M21=Lists!$H$3,IF($K21&lt;1,((($R21*(1-$E21)+$Q21*(1-$F21))/$K21)*((1+'Inputs &amp; Summary'!$D$7)^AN$1)),((INT(AN$1/$K21)-INT((AN$1-1)/$K21))*($R21*(1-$E21)+$Q21*(1-$F21))*((1+'Inputs &amp; Summary'!$D$7)^AN$1))),((_xlfn.WEIBULL.DIST(AN$1,$L21,$K21,FALSE)*($R21*(1-$E21)+$Q21*(1-$F21))*((1+'Inputs &amp; Summary'!$D$7)^AN$1))))))</f>
        <v>28.366504617689667</v>
      </c>
      <c r="AO21" s="248">
        <f>$D21*IF(AO$1&gt;'Inputs &amp; Summary'!$D$5,0,IF(AO$1&gt;VLOOKUP($G21,Lists!$J$17:$K$21,2),IF($M21=Lists!$H$3,IF($K21&lt;1,(($S21/$K21)*((1+'Inputs &amp; Summary'!$D$7)^AO$1)),((INT(AO$1/$K21)-INT((AO$1-1)/$K21))*$S21*((1+'Inputs &amp; Summary'!$D$7)^AO$1))),(_xlfn.WEIBULL.DIST(AO$1,$L21,$K21,FALSE)*$S21*((1+'Inputs &amp; Summary'!$D$7)^AO$1))),IF($M21=Lists!$H$3,IF($K21&lt;1,((($R21*(1-$E21)+$Q21*(1-$F21))/$K21)*((1+'Inputs &amp; Summary'!$D$7)^AO$1)),((INT(AO$1/$K21)-INT((AO$1-1)/$K21))*($R21*(1-$E21)+$Q21*(1-$F21))*((1+'Inputs &amp; Summary'!$D$7)^AO$1))),((_xlfn.WEIBULL.DIST(AO$1,$L21,$K21,FALSE)*($R21*(1-$E21)+$Q21*(1-$F21))*((1+'Inputs &amp; Summary'!$D$7)^AO$1))))))</f>
        <v>28.933834710043463</v>
      </c>
      <c r="AP21" s="248">
        <f>$D21*IF(AP$1&gt;'Inputs &amp; Summary'!$D$5,0,IF(AP$1&gt;VLOOKUP($G21,Lists!$J$17:$K$21,2),IF($M21=Lists!$H$3,IF($K21&lt;1,(($S21/$K21)*((1+'Inputs &amp; Summary'!$D$7)^AP$1)),((INT(AP$1/$K21)-INT((AP$1-1)/$K21))*$S21*((1+'Inputs &amp; Summary'!$D$7)^AP$1))),(_xlfn.WEIBULL.DIST(AP$1,$L21,$K21,FALSE)*$S21*((1+'Inputs &amp; Summary'!$D$7)^AP$1))),IF($M21=Lists!$H$3,IF($K21&lt;1,((($R21*(1-$E21)+$Q21*(1-$F21))/$K21)*((1+'Inputs &amp; Summary'!$D$7)^AP$1)),((INT(AP$1/$K21)-INT((AP$1-1)/$K21))*($R21*(1-$E21)+$Q21*(1-$F21))*((1+'Inputs &amp; Summary'!$D$7)^AP$1))),((_xlfn.WEIBULL.DIST(AP$1,$L21,$K21,FALSE)*($R21*(1-$E21)+$Q21*(1-$F21))*((1+'Inputs &amp; Summary'!$D$7)^AP$1))))))</f>
        <v>29.512511404244329</v>
      </c>
      <c r="AQ21" s="248">
        <f>$D21*IF(AQ$1&gt;'Inputs &amp; Summary'!$D$5,0,IF(AQ$1&gt;VLOOKUP($G21,Lists!$J$17:$K$21,2),IF($M21=Lists!$H$3,IF($K21&lt;1,(($S21/$K21)*((1+'Inputs &amp; Summary'!$D$7)^AQ$1)),((INT(AQ$1/$K21)-INT((AQ$1-1)/$K21))*$S21*((1+'Inputs &amp; Summary'!$D$7)^AQ$1))),(_xlfn.WEIBULL.DIST(AQ$1,$L21,$K21,FALSE)*$S21*((1+'Inputs &amp; Summary'!$D$7)^AQ$1))),IF($M21=Lists!$H$3,IF($K21&lt;1,((($R21*(1-$E21)+$Q21*(1-$F21))/$K21)*((1+'Inputs &amp; Summary'!$D$7)^AQ$1)),((INT(AQ$1/$K21)-INT((AQ$1-1)/$K21))*($R21*(1-$E21)+$Q21*(1-$F21))*((1+'Inputs &amp; Summary'!$D$7)^AQ$1))),((_xlfn.WEIBULL.DIST(AQ$1,$L21,$K21,FALSE)*($R21*(1-$E21)+$Q21*(1-$F21))*((1+'Inputs &amp; Summary'!$D$7)^AQ$1))))))</f>
        <v>30.102761632329216</v>
      </c>
      <c r="AR21" s="248">
        <f>$D21*IF(AR$1&gt;'Inputs &amp; Summary'!$D$5,0,IF(AR$1&gt;VLOOKUP($G21,Lists!$J$17:$K$21,2),IF($M21=Lists!$H$3,IF($K21&lt;1,(($S21/$K21)*((1+'Inputs &amp; Summary'!$D$7)^AR$1)),((INT(AR$1/$K21)-INT((AR$1-1)/$K21))*$S21*((1+'Inputs &amp; Summary'!$D$7)^AR$1))),(_xlfn.WEIBULL.DIST(AR$1,$L21,$K21,FALSE)*$S21*((1+'Inputs &amp; Summary'!$D$7)^AR$1))),IF($M21=Lists!$H$3,IF($K21&lt;1,((($R21*(1-$E21)+$Q21*(1-$F21))/$K21)*((1+'Inputs &amp; Summary'!$D$7)^AR$1)),((INT(AR$1/$K21)-INT((AR$1-1)/$K21))*($R21*(1-$E21)+$Q21*(1-$F21))*((1+'Inputs &amp; Summary'!$D$7)^AR$1))),((_xlfn.WEIBULL.DIST(AR$1,$L21,$K21,FALSE)*($R21*(1-$E21)+$Q21*(1-$F21))*((1+'Inputs &amp; Summary'!$D$7)^AR$1))))))</f>
        <v>30.704816864975804</v>
      </c>
      <c r="AS21" s="248">
        <f>$D21*IF(AS$1&gt;'Inputs &amp; Summary'!$D$5,0,IF(AS$1&gt;VLOOKUP($G21,Lists!$J$17:$K$21,2),IF($M21=Lists!$H$3,IF($K21&lt;1,(($S21/$K21)*((1+'Inputs &amp; Summary'!$D$7)^AS$1)),((INT(AS$1/$K21)-INT((AS$1-1)/$K21))*$S21*((1+'Inputs &amp; Summary'!$D$7)^AS$1))),(_xlfn.WEIBULL.DIST(AS$1,$L21,$K21,FALSE)*$S21*((1+'Inputs &amp; Summary'!$D$7)^AS$1))),IF($M21=Lists!$H$3,IF($K21&lt;1,((($R21*(1-$E21)+$Q21*(1-$F21))/$K21)*((1+'Inputs &amp; Summary'!$D$7)^AS$1)),((INT(AS$1/$K21)-INT((AS$1-1)/$K21))*($R21*(1-$E21)+$Q21*(1-$F21))*((1+'Inputs &amp; Summary'!$D$7)^AS$1))),((_xlfn.WEIBULL.DIST(AS$1,$L21,$K21,FALSE)*($R21*(1-$E21)+$Q21*(1-$F21))*((1+'Inputs &amp; Summary'!$D$7)^AS$1))))))</f>
        <v>0</v>
      </c>
      <c r="AT21" s="248">
        <f>$D21*IF(AT$1&gt;'Inputs &amp; Summary'!$D$5,0,IF(AT$1&gt;VLOOKUP($G21,Lists!$J$17:$K$21,2),IF($M21=Lists!$H$3,IF($K21&lt;1,(($S21/$K21)*((1+'Inputs &amp; Summary'!$D$7)^AT$1)),((INT(AT$1/$K21)-INT((AT$1-1)/$K21))*$S21*((1+'Inputs &amp; Summary'!$D$7)^AT$1))),(_xlfn.WEIBULL.DIST(AT$1,$L21,$K21,FALSE)*$S21*((1+'Inputs &amp; Summary'!$D$7)^AT$1))),IF($M21=Lists!$H$3,IF($K21&lt;1,((($R21*(1-$E21)+$Q21*(1-$F21))/$K21)*((1+'Inputs &amp; Summary'!$D$7)^AT$1)),((INT(AT$1/$K21)-INT((AT$1-1)/$K21))*($R21*(1-$E21)+$Q21*(1-$F21))*((1+'Inputs &amp; Summary'!$D$7)^AT$1))),((_xlfn.WEIBULL.DIST(AT$1,$L21,$K21,FALSE)*($R21*(1-$E21)+$Q21*(1-$F21))*((1+'Inputs &amp; Summary'!$D$7)^AT$1))))))</f>
        <v>0</v>
      </c>
      <c r="AU21" s="248">
        <f>$D21*IF(AU$1&gt;'Inputs &amp; Summary'!$D$5,0,IF(AU$1&gt;VLOOKUP($G21,Lists!$J$17:$K$21,2),IF($M21=Lists!$H$3,IF($K21&lt;1,(($S21/$K21)*((1+'Inputs &amp; Summary'!$D$7)^AU$1)),((INT(AU$1/$K21)-INT((AU$1-1)/$K21))*$S21*((1+'Inputs &amp; Summary'!$D$7)^AU$1))),(_xlfn.WEIBULL.DIST(AU$1,$L21,$K21,FALSE)*$S21*((1+'Inputs &amp; Summary'!$D$7)^AU$1))),IF($M21=Lists!$H$3,IF($K21&lt;1,((($R21*(1-$E21)+$Q21*(1-$F21))/$K21)*((1+'Inputs &amp; Summary'!$D$7)^AU$1)),((INT(AU$1/$K21)-INT((AU$1-1)/$K21))*($R21*(1-$E21)+$Q21*(1-$F21))*((1+'Inputs &amp; Summary'!$D$7)^AU$1))),((_xlfn.WEIBULL.DIST(AU$1,$L21,$K21,FALSE)*($R21*(1-$E21)+$Q21*(1-$F21))*((1+'Inputs &amp; Summary'!$D$7)^AU$1))))))</f>
        <v>0</v>
      </c>
      <c r="AV21" s="248">
        <f>$D21*IF(AV$1&gt;'Inputs &amp; Summary'!$D$5,0,IF(AV$1&gt;VLOOKUP($G21,Lists!$J$17:$K$21,2),IF($M21=Lists!$H$3,IF($K21&lt;1,(($S21/$K21)*((1+'Inputs &amp; Summary'!$D$7)^AV$1)),((INT(AV$1/$K21)-INT((AV$1-1)/$K21))*$S21*((1+'Inputs &amp; Summary'!$D$7)^AV$1))),(_xlfn.WEIBULL.DIST(AV$1,$L21,$K21,FALSE)*$S21*((1+'Inputs &amp; Summary'!$D$7)^AV$1))),IF($M21=Lists!$H$3,IF($K21&lt;1,((($R21*(1-$E21)+$Q21*(1-$F21))/$K21)*((1+'Inputs &amp; Summary'!$D$7)^AV$1)),((INT(AV$1/$K21)-INT((AV$1-1)/$K21))*($R21*(1-$E21)+$Q21*(1-$F21))*((1+'Inputs &amp; Summary'!$D$7)^AV$1))),((_xlfn.WEIBULL.DIST(AV$1,$L21,$K21,FALSE)*($R21*(1-$E21)+$Q21*(1-$F21))*((1+'Inputs &amp; Summary'!$D$7)^AV$1))))))</f>
        <v>0</v>
      </c>
      <c r="AW21" s="248">
        <f>$D21*IF(AW$1&gt;'Inputs &amp; Summary'!$D$5,0,IF(AW$1&gt;VLOOKUP($G21,Lists!$J$17:$K$21,2),IF($M21=Lists!$H$3,IF($K21&lt;1,(($S21/$K21)*((1+'Inputs &amp; Summary'!$D$7)^AW$1)),((INT(AW$1/$K21)-INT((AW$1-1)/$K21))*$S21*((1+'Inputs &amp; Summary'!$D$7)^AW$1))),(_xlfn.WEIBULL.DIST(AW$1,$L21,$K21,FALSE)*$S21*((1+'Inputs &amp; Summary'!$D$7)^AW$1))),IF($M21=Lists!$H$3,IF($K21&lt;1,((($R21*(1-$E21)+$Q21*(1-$F21))/$K21)*((1+'Inputs &amp; Summary'!$D$7)^AW$1)),((INT(AW$1/$K21)-INT((AW$1-1)/$K21))*($R21*(1-$E21)+$Q21*(1-$F21))*((1+'Inputs &amp; Summary'!$D$7)^AW$1))),((_xlfn.WEIBULL.DIST(AW$1,$L21,$K21,FALSE)*($R21*(1-$E21)+$Q21*(1-$F21))*((1+'Inputs &amp; Summary'!$D$7)^AW$1))))))</f>
        <v>0</v>
      </c>
      <c r="AX21" s="248">
        <f>$D21*IF(AX$1&gt;'Inputs &amp; Summary'!$D$5,0,IF(AX$1&gt;VLOOKUP($G21,Lists!$J$17:$K$21,2),IF($M21=Lists!$H$3,IF($K21&lt;1,(($S21/$K21)*((1+'Inputs &amp; Summary'!$D$7)^AX$1)),((INT(AX$1/$K21)-INT((AX$1-1)/$K21))*$S21*((1+'Inputs &amp; Summary'!$D$7)^AX$1))),(_xlfn.WEIBULL.DIST(AX$1,$L21,$K21,FALSE)*$S21*((1+'Inputs &amp; Summary'!$D$7)^AX$1))),IF($M21=Lists!$H$3,IF($K21&lt;1,((($R21*(1-$E21)+$Q21*(1-$F21))/$K21)*((1+'Inputs &amp; Summary'!$D$7)^AX$1)),((INT(AX$1/$K21)-INT((AX$1-1)/$K21))*($R21*(1-$E21)+$Q21*(1-$F21))*((1+'Inputs &amp; Summary'!$D$7)^AX$1))),((_xlfn.WEIBULL.DIST(AX$1,$L21,$K21,FALSE)*($R21*(1-$E21)+$Q21*(1-$F21))*((1+'Inputs &amp; Summary'!$D$7)^AX$1))))))</f>
        <v>0</v>
      </c>
      <c r="AY21" s="248">
        <f>$D21*IF(AY$1&gt;'Inputs &amp; Summary'!$D$5,0,IF(AY$1&gt;VLOOKUP($G21,Lists!$J$17:$K$21,2),IF($M21=Lists!$H$3,IF($K21&lt;1,(($S21/$K21)*((1+'Inputs &amp; Summary'!$D$7)^AY$1)),((INT(AY$1/$K21)-INT((AY$1-1)/$K21))*$S21*((1+'Inputs &amp; Summary'!$D$7)^AY$1))),(_xlfn.WEIBULL.DIST(AY$1,$L21,$K21,FALSE)*$S21*((1+'Inputs &amp; Summary'!$D$7)^AY$1))),IF($M21=Lists!$H$3,IF($K21&lt;1,((($R21*(1-$E21)+$Q21*(1-$F21))/$K21)*((1+'Inputs &amp; Summary'!$D$7)^AY$1)),((INT(AY$1/$K21)-INT((AY$1-1)/$K21))*($R21*(1-$E21)+$Q21*(1-$F21))*((1+'Inputs &amp; Summary'!$D$7)^AY$1))),((_xlfn.WEIBULL.DIST(AY$1,$L21,$K21,FALSE)*($R21*(1-$E21)+$Q21*(1-$F21))*((1+'Inputs &amp; Summary'!$D$7)^AY$1))))))</f>
        <v>0</v>
      </c>
      <c r="AZ21" s="248">
        <f>$D21*IF(AZ$1&gt;'Inputs &amp; Summary'!$D$5,0,IF(AZ$1&gt;VLOOKUP($G21,Lists!$J$17:$K$21,2),IF($M21=Lists!$H$3,IF($K21&lt;1,(($S21/$K21)*((1+'Inputs &amp; Summary'!$D$7)^AZ$1)),((INT(AZ$1/$K21)-INT((AZ$1-1)/$K21))*$S21*((1+'Inputs &amp; Summary'!$D$7)^AZ$1))),(_xlfn.WEIBULL.DIST(AZ$1,$L21,$K21,FALSE)*$S21*((1+'Inputs &amp; Summary'!$D$7)^AZ$1))),IF($M21=Lists!$H$3,IF($K21&lt;1,((($R21*(1-$E21)+$Q21*(1-$F21))/$K21)*((1+'Inputs &amp; Summary'!$D$7)^AZ$1)),((INT(AZ$1/$K21)-INT((AZ$1-1)/$K21))*($R21*(1-$E21)+$Q21*(1-$F21))*((1+'Inputs &amp; Summary'!$D$7)^AZ$1))),((_xlfn.WEIBULL.DIST(AZ$1,$L21,$K21,FALSE)*($R21*(1-$E21)+$Q21*(1-$F21))*((1+'Inputs &amp; Summary'!$D$7)^AZ$1))))))</f>
        <v>0</v>
      </c>
      <c r="BA21" s="248">
        <f>$D21*IF(BA$1&gt;'Inputs &amp; Summary'!$D$5,0,IF(BA$1&gt;VLOOKUP($G21,Lists!$J$17:$K$21,2),IF($M21=Lists!$H$3,IF($K21&lt;1,(($S21/$K21)*((1+'Inputs &amp; Summary'!$D$7)^BA$1)),((INT(BA$1/$K21)-INT((BA$1-1)/$K21))*$S21*((1+'Inputs &amp; Summary'!$D$7)^BA$1))),(_xlfn.WEIBULL.DIST(BA$1,$L21,$K21,FALSE)*$S21*((1+'Inputs &amp; Summary'!$D$7)^BA$1))),IF($M21=Lists!$H$3,IF($K21&lt;1,((($R21*(1-$E21)+$Q21*(1-$F21))/$K21)*((1+'Inputs &amp; Summary'!$D$7)^BA$1)),((INT(BA$1/$K21)-INT((BA$1-1)/$K21))*($R21*(1-$E21)+$Q21*(1-$F21))*((1+'Inputs &amp; Summary'!$D$7)^BA$1))),((_xlfn.WEIBULL.DIST(BA$1,$L21,$K21,FALSE)*($R21*(1-$E21)+$Q21*(1-$F21))*((1+'Inputs &amp; Summary'!$D$7)^BA$1))))))</f>
        <v>0</v>
      </c>
      <c r="BB21" s="248">
        <f>$D21*IF(BB$1&gt;'Inputs &amp; Summary'!$D$5,0,IF(BB$1&gt;VLOOKUP($G21,Lists!$J$17:$K$21,2),IF($M21=Lists!$H$3,IF($K21&lt;1,(($S21/$K21)*((1+'Inputs &amp; Summary'!$D$7)^BB$1)),((INT(BB$1/$K21)-INT((BB$1-1)/$K21))*$S21*((1+'Inputs &amp; Summary'!$D$7)^BB$1))),(_xlfn.WEIBULL.DIST(BB$1,$L21,$K21,FALSE)*$S21*((1+'Inputs &amp; Summary'!$D$7)^BB$1))),IF($M21=Lists!$H$3,IF($K21&lt;1,((($R21*(1-$E21)+$Q21*(1-$F21))/$K21)*((1+'Inputs &amp; Summary'!$D$7)^BB$1)),((INT(BB$1/$K21)-INT((BB$1-1)/$K21))*($R21*(1-$E21)+$Q21*(1-$F21))*((1+'Inputs &amp; Summary'!$D$7)^BB$1))),((_xlfn.WEIBULL.DIST(BB$1,$L21,$K21,FALSE)*($R21*(1-$E21)+$Q21*(1-$F21))*((1+'Inputs &amp; Summary'!$D$7)^BB$1))))))</f>
        <v>0</v>
      </c>
      <c r="BC21" s="248">
        <f>$D21*IF(BC$1&gt;'Inputs &amp; Summary'!$D$5,0,IF(BC$1&gt;VLOOKUP($G21,Lists!$J$17:$K$21,2),IF($M21=Lists!$H$3,IF($K21&lt;1,(($S21/$K21)*((1+'Inputs &amp; Summary'!$D$7)^BC$1)),((INT(BC$1/$K21)-INT((BC$1-1)/$K21))*$S21*((1+'Inputs &amp; Summary'!$D$7)^BC$1))),(_xlfn.WEIBULL.DIST(BC$1,$L21,$K21,FALSE)*$S21*((1+'Inputs &amp; Summary'!$D$7)^BC$1))),IF($M21=Lists!$H$3,IF($K21&lt;1,((($R21*(1-$E21)+$Q21*(1-$F21))/$K21)*((1+'Inputs &amp; Summary'!$D$7)^BC$1)),((INT(BC$1/$K21)-INT((BC$1-1)/$K21))*($R21*(1-$E21)+$Q21*(1-$F21))*((1+'Inputs &amp; Summary'!$D$7)^BC$1))),((_xlfn.WEIBULL.DIST(BC$1,$L21,$K21,FALSE)*($R21*(1-$E21)+$Q21*(1-$F21))*((1+'Inputs &amp; Summary'!$D$7)^BC$1))))))</f>
        <v>0</v>
      </c>
      <c r="BD21" s="248">
        <f>$D21*IF(BD$1&gt;'Inputs &amp; Summary'!$D$5,0,IF(BD$1&gt;VLOOKUP($G21,Lists!$J$17:$K$21,2),IF($M21=Lists!$H$3,IF($K21&lt;1,(($S21/$K21)*((1+'Inputs &amp; Summary'!$D$7)^BD$1)),((INT(BD$1/$K21)-INT((BD$1-1)/$K21))*$S21*((1+'Inputs &amp; Summary'!$D$7)^BD$1))),(_xlfn.WEIBULL.DIST(BD$1,$L21,$K21,FALSE)*$S21*((1+'Inputs &amp; Summary'!$D$7)^BD$1))),IF($M21=Lists!$H$3,IF($K21&lt;1,((($R21*(1-$E21)+$Q21*(1-$F21))/$K21)*((1+'Inputs &amp; Summary'!$D$7)^BD$1)),((INT(BD$1/$K21)-INT((BD$1-1)/$K21))*($R21*(1-$E21)+$Q21*(1-$F21))*((1+'Inputs &amp; Summary'!$D$7)^BD$1))),((_xlfn.WEIBULL.DIST(BD$1,$L21,$K21,FALSE)*($R21*(1-$E21)+$Q21*(1-$F21))*((1+'Inputs &amp; Summary'!$D$7)^BD$1))))))</f>
        <v>0</v>
      </c>
      <c r="BE21" s="248">
        <f>$D21*IF(BE$1&gt;'Inputs &amp; Summary'!$D$5,0,IF(BE$1&gt;VLOOKUP($G21,Lists!$J$17:$K$21,2),IF($M21=Lists!$H$3,IF($K21&lt;1,(($S21/$K21)*((1+'Inputs &amp; Summary'!$D$7)^BE$1)),((INT(BE$1/$K21)-INT((BE$1-1)/$K21))*$S21*((1+'Inputs &amp; Summary'!$D$7)^BE$1))),(_xlfn.WEIBULL.DIST(BE$1,$L21,$K21,FALSE)*$S21*((1+'Inputs &amp; Summary'!$D$7)^BE$1))),IF($M21=Lists!$H$3,IF($K21&lt;1,((($R21*(1-$E21)+$Q21*(1-$F21))/$K21)*((1+'Inputs &amp; Summary'!$D$7)^BE$1)),((INT(BE$1/$K21)-INT((BE$1-1)/$K21))*($R21*(1-$E21)+$Q21*(1-$F21))*((1+'Inputs &amp; Summary'!$D$7)^BE$1))),((_xlfn.WEIBULL.DIST(BE$1,$L21,$K21,FALSE)*($R21*(1-$E21)+$Q21*(1-$F21))*((1+'Inputs &amp; Summary'!$D$7)^BE$1))))))</f>
        <v>0</v>
      </c>
      <c r="BF21" s="248">
        <f>$D21*IF(BF$1&gt;'Inputs &amp; Summary'!$D$5,0,IF(BF$1&gt;VLOOKUP($G21,Lists!$J$17:$K$21,2),IF($M21=Lists!$H$3,IF($K21&lt;1,(($S21/$K21)*((1+'Inputs &amp; Summary'!$D$7)^BF$1)),((INT(BF$1/$K21)-INT((BF$1-1)/$K21))*$S21*((1+'Inputs &amp; Summary'!$D$7)^BF$1))),(_xlfn.WEIBULL.DIST(BF$1,$L21,$K21,FALSE)*$S21*((1+'Inputs &amp; Summary'!$D$7)^BF$1))),IF($M21=Lists!$H$3,IF($K21&lt;1,((($R21*(1-$E21)+$Q21*(1-$F21))/$K21)*((1+'Inputs &amp; Summary'!$D$7)^BF$1)),((INT(BF$1/$K21)-INT((BF$1-1)/$K21))*($R21*(1-$E21)+$Q21*(1-$F21))*((1+'Inputs &amp; Summary'!$D$7)^BF$1))),((_xlfn.WEIBULL.DIST(BF$1,$L21,$K21,FALSE)*($R21*(1-$E21)+$Q21*(1-$F21))*((1+'Inputs &amp; Summary'!$D$7)^BF$1))))))</f>
        <v>0</v>
      </c>
      <c r="BG21" s="248">
        <f>$D21*IF(BG$1&gt;'Inputs &amp; Summary'!$D$5,0,IF(BG$1&gt;VLOOKUP($G21,Lists!$J$17:$K$21,2),IF($M21=Lists!$H$3,IF($K21&lt;1,(($S21/$K21)*((1+'Inputs &amp; Summary'!$D$7)^BG$1)),((INT(BG$1/$K21)-INT((BG$1-1)/$K21))*$S21*((1+'Inputs &amp; Summary'!$D$7)^BG$1))),(_xlfn.WEIBULL.DIST(BG$1,$L21,$K21,FALSE)*$S21*((1+'Inputs &amp; Summary'!$D$7)^BG$1))),IF($M21=Lists!$H$3,IF($K21&lt;1,((($R21*(1-$E21)+$Q21*(1-$F21))/$K21)*((1+'Inputs &amp; Summary'!$D$7)^BG$1)),((INT(BG$1/$K21)-INT((BG$1-1)/$K21))*($R21*(1-$E21)+$Q21*(1-$F21))*((1+'Inputs &amp; Summary'!$D$7)^BG$1))),((_xlfn.WEIBULL.DIST(BG$1,$L21,$K21,FALSE)*($R21*(1-$E21)+$Q21*(1-$F21))*((1+'Inputs &amp; Summary'!$D$7)^BG$1))))))</f>
        <v>0</v>
      </c>
      <c r="BH21" s="248">
        <f>$D21*IF(BH$1&gt;'Inputs &amp; Summary'!$D$5,0,IF(BH$1&gt;VLOOKUP($G21,Lists!$J$17:$K$21,2),IF($M21=Lists!$H$3,IF($K21&lt;1,(($S21/$K21)*((1+'Inputs &amp; Summary'!$D$7)^BH$1)),((INT(BH$1/$K21)-INT((BH$1-1)/$K21))*$S21*((1+'Inputs &amp; Summary'!$D$7)^BH$1))),(_xlfn.WEIBULL.DIST(BH$1,$L21,$K21,FALSE)*$S21*((1+'Inputs &amp; Summary'!$D$7)^BH$1))),IF($M21=Lists!$H$3,IF($K21&lt;1,((($R21*(1-$E21)+$Q21*(1-$F21))/$K21)*((1+'Inputs &amp; Summary'!$D$7)^BH$1)),((INT(BH$1/$K21)-INT((BH$1-1)/$K21))*($R21*(1-$E21)+$Q21*(1-$F21))*((1+'Inputs &amp; Summary'!$D$7)^BH$1))),((_xlfn.WEIBULL.DIST(BH$1,$L21,$K21,FALSE)*($R21*(1-$E21)+$Q21*(1-$F21))*((1+'Inputs &amp; Summary'!$D$7)^BH$1))))))</f>
        <v>0</v>
      </c>
      <c r="BI21" s="248">
        <f>$D21*IF(BI$1&gt;'Inputs &amp; Summary'!$D$5,0,IF(BI$1&gt;VLOOKUP($G21,Lists!$J$17:$K$21,2),IF($M21=Lists!$H$3,IF($K21&lt;1,(($S21/$K21)*((1+'Inputs &amp; Summary'!$D$7)^BI$1)),((INT(BI$1/$K21)-INT((BI$1-1)/$K21))*$S21*((1+'Inputs &amp; Summary'!$D$7)^BI$1))),(_xlfn.WEIBULL.DIST(BI$1,$L21,$K21,FALSE)*$S21*((1+'Inputs &amp; Summary'!$D$7)^BI$1))),IF($M21=Lists!$H$3,IF($K21&lt;1,((($R21*(1-$E21)+$Q21*(1-$F21))/$K21)*((1+'Inputs &amp; Summary'!$D$7)^BI$1)),((INT(BI$1/$K21)-INT((BI$1-1)/$K21))*($R21*(1-$E21)+$Q21*(1-$F21))*((1+'Inputs &amp; Summary'!$D$7)^BI$1))),((_xlfn.WEIBULL.DIST(BI$1,$L21,$K21,FALSE)*($R21*(1-$E21)+$Q21*(1-$F21))*((1+'Inputs &amp; Summary'!$D$7)^BI$1))))))</f>
        <v>0</v>
      </c>
      <c r="BJ21" s="248">
        <f>$D21*IF(BJ$1&gt;'Inputs &amp; Summary'!$D$5,0,IF(BJ$1&gt;VLOOKUP($G21,Lists!$J$17:$K$21,2),IF($M21=Lists!$H$3,IF($K21&lt;1,(($S21/$K21)*((1+'Inputs &amp; Summary'!$D$7)^BJ$1)),((INT(BJ$1/$K21)-INT((BJ$1-1)/$K21))*$S21*((1+'Inputs &amp; Summary'!$D$7)^BJ$1))),(_xlfn.WEIBULL.DIST(BJ$1,$L21,$K21,FALSE)*$S21*((1+'Inputs &amp; Summary'!$D$7)^BJ$1))),IF($M21=Lists!$H$3,IF($K21&lt;1,((($R21*(1-$E21)+$Q21*(1-$F21))/$K21)*((1+'Inputs &amp; Summary'!$D$7)^BJ$1)),((INT(BJ$1/$K21)-INT((BJ$1-1)/$K21))*($R21*(1-$E21)+$Q21*(1-$F21))*((1+'Inputs &amp; Summary'!$D$7)^BJ$1))),((_xlfn.WEIBULL.DIST(BJ$1,$L21,$K21,FALSE)*($R21*(1-$E21)+$Q21*(1-$F21))*((1+'Inputs &amp; Summary'!$D$7)^BJ$1))))))</f>
        <v>0</v>
      </c>
      <c r="BK21" s="248">
        <f>$D21*IF(BK$1&gt;'Inputs &amp; Summary'!$D$5,0,IF(BK$1&gt;VLOOKUP($G21,Lists!$J$17:$K$21,2),IF($M21=Lists!$H$3,IF($K21&lt;1,(($S21/$K21)*((1+'Inputs &amp; Summary'!$D$7)^BK$1)),((INT(BK$1/$K21)-INT((BK$1-1)/$K21))*$S21*((1+'Inputs &amp; Summary'!$D$7)^BK$1))),(_xlfn.WEIBULL.DIST(BK$1,$L21,$K21,FALSE)*$S21*((1+'Inputs &amp; Summary'!$D$7)^BK$1))),IF($M21=Lists!$H$3,IF($K21&lt;1,((($R21*(1-$E21)+$Q21*(1-$F21))/$K21)*((1+'Inputs &amp; Summary'!$D$7)^BK$1)),((INT(BK$1/$K21)-INT((BK$1-1)/$K21))*($R21*(1-$E21)+$Q21*(1-$F21))*((1+'Inputs &amp; Summary'!$D$7)^BK$1))),((_xlfn.WEIBULL.DIST(BK$1,$L21,$K21,FALSE)*($R21*(1-$E21)+$Q21*(1-$F21))*((1+'Inputs &amp; Summary'!$D$7)^BK$1))))))</f>
        <v>0</v>
      </c>
      <c r="BL21" s="248">
        <f>$D21*IF(BL$1&gt;'Inputs &amp; Summary'!$D$5,0,IF(BL$1&gt;VLOOKUP($G21,Lists!$J$17:$K$21,2),IF($M21=Lists!$H$3,IF($K21&lt;1,(($S21/$K21)*((1+'Inputs &amp; Summary'!$D$7)^BL$1)),((INT(BL$1/$K21)-INT((BL$1-1)/$K21))*$S21*((1+'Inputs &amp; Summary'!$D$7)^BL$1))),(_xlfn.WEIBULL.DIST(BL$1,$L21,$K21,FALSE)*$S21*((1+'Inputs &amp; Summary'!$D$7)^BL$1))),IF($M21=Lists!$H$3,IF($K21&lt;1,((($R21*(1-$E21)+$Q21*(1-$F21))/$K21)*((1+'Inputs &amp; Summary'!$D$7)^BL$1)),((INT(BL$1/$K21)-INT((BL$1-1)/$K21))*($R21*(1-$E21)+$Q21*(1-$F21))*((1+'Inputs &amp; Summary'!$D$7)^BL$1))),((_xlfn.WEIBULL.DIST(BL$1,$L21,$K21,FALSE)*($R21*(1-$E21)+$Q21*(1-$F21))*((1+'Inputs &amp; Summary'!$D$7)^BL$1))))))</f>
        <v>0</v>
      </c>
    </row>
    <row r="22" spans="1:64" x14ac:dyDescent="0.3">
      <c r="A22" s="236" t="s">
        <v>203</v>
      </c>
      <c r="B22" s="117" t="str">
        <f>IF('Inputs &amp; Summary'!$D$15=Lists!$E$3,INDEX('Residential Rooftop Details'!$A$30:$X$158,MATCH('Cash Flow'!$A22,'Residential Rooftop Details'!$A$30:$A$158,0),COLUMN(B$1)),IF('Inputs &amp; Summary'!$D$15=Lists!$E$4,INDEX('Commercial Rooftop Details'!$A$30:$V$158,MATCH('Cash Flow'!$A22,'Commercial Rooftop Details'!$A$30:$A$158,0),COLUMN(B$1)),INDEX('Ground-Mount Details'!$A$30:$V$158,MATCH('Cash Flow'!$A22,'Ground-Mount Details'!$A$30:$A$158,0),COLUMN(B$1))))</f>
        <v>Corrective</v>
      </c>
      <c r="C22" s="117" t="str">
        <f>IF('Inputs &amp; Summary'!$D$15=Lists!$E$3,INDEX('Residential Rooftop Details'!$A$30:$X$158,MATCH('Cash Flow'!$A22,'Residential Rooftop Details'!$A$30:$A$158,0),COLUMN(C$1)),IF('Inputs &amp; Summary'!$D$15=Lists!$E$4,INDEX('Commercial Rooftop Details'!$A$30:$V$158,MATCH('Cash Flow'!$A22,'Commercial Rooftop Details'!$A$30:$A$158,0),COLUMN(C$1)),INDEX('Ground-Mount Details'!$A$30:$V$158,MATCH('Cash Flow'!$A22,'Ground-Mount Details'!$A$30:$A$158,0),COLUMN(C$1))))</f>
        <v>PV Array</v>
      </c>
      <c r="D22" s="117">
        <f>IF('Inputs &amp; Summary'!$D$15=Lists!$E$3,INDEX('Residential Rooftop Details'!$A$30:$X$158,MATCH('Cash Flow'!$A22,'Residential Rooftop Details'!$A$30:$A$158,0),COLUMN(D$1)),IF('Inputs &amp; Summary'!$D$15=Lists!$E$4,INDEX('Commercial Rooftop Details'!$A$30:$V$158,MATCH('Cash Flow'!$A22,'Commercial Rooftop Details'!$A$30:$A$158,0),COLUMN(D$1)),INDEX('Ground-Mount Details'!$A$30:$V$158,MATCH('Cash Flow'!$A22,'Ground-Mount Details'!$A$30:$A$158,0),COLUMN(D$1))))</f>
        <v>1</v>
      </c>
      <c r="E22" s="117">
        <f>IF('Inputs &amp; Summary'!$D$15=Lists!$E$3,INDEX('Residential Rooftop Details'!$A$30:$X$158,MATCH('Cash Flow'!$A22,'Residential Rooftop Details'!$A$30:$A$158,0),COLUMN(E$1)),IF('Inputs &amp; Summary'!$D$15=Lists!$E$4,INDEX('Commercial Rooftop Details'!$A$30:$V$158,MATCH('Cash Flow'!$A22,'Commercial Rooftop Details'!$A$30:$A$158,0),COLUMN(E$1)),INDEX('Ground-Mount Details'!$A$30:$V$158,MATCH('Cash Flow'!$A22,'Ground-Mount Details'!$A$30:$A$158,0),COLUMN(E$1))))</f>
        <v>1</v>
      </c>
      <c r="F22" s="117">
        <f>IF('Inputs &amp; Summary'!$D$15=Lists!$E$3,INDEX('Residential Rooftop Details'!$A$30:$X$158,MATCH('Cash Flow'!$A22,'Residential Rooftop Details'!$A$30:$A$158,0),COLUMN(F$1)),IF('Inputs &amp; Summary'!$D$15=Lists!$E$4,INDEX('Commercial Rooftop Details'!$A$30:$V$158,MATCH('Cash Flow'!$A22,'Commercial Rooftop Details'!$A$30:$A$158,0),COLUMN(F$1)),INDEX('Ground-Mount Details'!$A$30:$V$158,MATCH('Cash Flow'!$A22,'Ground-Mount Details'!$A$30:$A$158,0),COLUMN(F$1))))</f>
        <v>1</v>
      </c>
      <c r="G22" s="237" t="str">
        <f>IF('Inputs &amp; Summary'!$D$15=Lists!$E$3,INDEX('Residential Rooftop Details'!$A$30:$X$158,MATCH('Cash Flow'!$A22,'Residential Rooftop Details'!$A$30:$A$158,0),COLUMN(G$1)),IF('Inputs &amp; Summary'!$D$15=Lists!$E$4,INDEX('Commercial Rooftop Details'!$A$30:$V$158,MATCH('Cash Flow'!$A22,'Commercial Rooftop Details'!$A$30:$A$158,0),COLUMN(G$1)),INDEX('Ground-Mount Details'!$A$30:$V$158,MATCH('Cash Flow'!$A22,'Ground-Mount Details'!$A$30:$A$158,0),COLUMN(G$1))))</f>
        <v>EPC</v>
      </c>
      <c r="H22" s="237">
        <f>IF('Inputs &amp; Summary'!$D$15=Lists!$E$3,INDEX('Residential Rooftop Details'!$A$30:$X$158,MATCH('Cash Flow'!$A22,'Residential Rooftop Details'!$A$30:$A$158,0),COLUMN(H$1)),IF('Inputs &amp; Summary'!$D$15=Lists!$E$4,INDEX('Commercial Rooftop Details'!$A$30:$V$158,MATCH('Cash Flow'!$A22,'Commercial Rooftop Details'!$A$30:$A$158,0),COLUMN(H$1)),INDEX('Ground-Mount Details'!$A$30:$V$158,MATCH('Cash Flow'!$A22,'Ground-Mount Details'!$A$30:$A$158,0),COLUMN(H$1))))</f>
        <v>0</v>
      </c>
      <c r="I22" s="237" t="str">
        <f>IF('Inputs &amp; Summary'!$D$15=Lists!$E$3,INDEX('Residential Rooftop Details'!$A$30:$X$158,MATCH('Cash Flow'!$A22,'Residential Rooftop Details'!$A$30:$A$158,0),COLUMN(I$1)),IF('Inputs &amp; Summary'!$D$15=Lists!$E$4,INDEX('Commercial Rooftop Details'!$A$30:$V$158,MATCH('Cash Flow'!$A22,'Commercial Rooftop Details'!$A$30:$A$158,0),COLUMN(I$1)),INDEX('Ground-Mount Details'!$A$30:$V$158,MATCH('Cash Flow'!$A22,'Ground-Mount Details'!$A$30:$A$158,0),COLUMN(I$1))))</f>
        <v>Mechanic</v>
      </c>
      <c r="J22" s="238">
        <f>IF('Inputs &amp; Summary'!$D$15=Lists!$E$3,INDEX('Residential Rooftop Details'!$A$30:$X$158,MATCH('Cash Flow'!$A22,'Residential Rooftop Details'!$A$30:$A$158,0),COLUMN(J$1)),IF('Inputs &amp; Summary'!$D$15=Lists!$E$4,INDEX('Commercial Rooftop Details'!$A$30:$V$158,MATCH('Cash Flow'!$A22,'Commercial Rooftop Details'!$A$30:$A$158,0),COLUMN(J$1)),INDEX('Ground-Mount Details'!$A$30:$V$158,MATCH('Cash Flow'!$A22,'Ground-Mount Details'!$A$30:$A$158,0),COLUMN(J$1))))</f>
        <v>21.23076923076923</v>
      </c>
      <c r="K22" s="239">
        <f>IF('Inputs &amp; Summary'!$D$15=Lists!$E$3,INDEX('Residential Rooftop Details'!$A$30:$X$158,MATCH('Cash Flow'!$A22,'Residential Rooftop Details'!$A$30:$A$158,0),COLUMN(K$1)),IF('Inputs &amp; Summary'!$D$15=Lists!$E$4,INDEX('Commercial Rooftop Details'!$A$30:$V$158,MATCH('Cash Flow'!$A22,'Commercial Rooftop Details'!$A$30:$A$158,0),COLUMN(K$1)),INDEX('Ground-Mount Details'!$A$30:$V$158,MATCH('Cash Flow'!$A22,'Ground-Mount Details'!$A$30:$A$158,0),COLUMN(K$1))))</f>
        <v>25</v>
      </c>
      <c r="L22" s="239">
        <f>IF('Inputs &amp; Summary'!$D$15=Lists!$E$3,INDEX('Residential Rooftop Details'!$A$30:$X$158,MATCH('Cash Flow'!$A22,'Residential Rooftop Details'!$A$30:$A$158,0),COLUMN(L$1)),IF('Inputs &amp; Summary'!$D$15=Lists!$E$4,INDEX('Commercial Rooftop Details'!$A$30:$V$158,MATCH('Cash Flow'!$A22,'Commercial Rooftop Details'!$A$30:$A$158,0),COLUMN(L$1)),INDEX('Ground-Mount Details'!$A$30:$V$158,MATCH('Cash Flow'!$A22,'Ground-Mount Details'!$A$30:$A$158,0),COLUMN(L$1))))</f>
        <v>3</v>
      </c>
      <c r="M22" s="238" t="str">
        <f>IF('Inputs &amp; Summary'!$D$15=Lists!$E$3,INDEX('Residential Rooftop Details'!$A$30:$X$158,MATCH('Cash Flow'!$A22,'Residential Rooftop Details'!$A$30:$A$158,0),COLUMN(M$1)),IF('Inputs &amp; Summary'!$D$15=Lists!$E$4,INDEX('Commercial Rooftop Details'!$A$30:$V$158,MATCH('Cash Flow'!$A22,'Commercial Rooftop Details'!$A$30:$A$158,0),COLUMN(M$1)),INDEX('Ground-Mount Details'!$A$30:$V$158,MATCH('Cash Flow'!$A22,'Ground-Mount Details'!$A$30:$A$158,0),COLUMN(M$1))))</f>
        <v>Weibull</v>
      </c>
      <c r="N22" s="240">
        <f>IF('Inputs &amp; Summary'!$D$15=Lists!$E$3,INDEX('Residential Rooftop Details'!$A$30:$X$158,MATCH('Cash Flow'!$A22,'Residential Rooftop Details'!$A$30:$A$158,0),COLUMN(N$1)),IF('Inputs &amp; Summary'!$D$15=Lists!$E$4,INDEX('Commercial Rooftop Details'!$A$30:$V$158,MATCH('Cash Flow'!$A22,'Commercial Rooftop Details'!$A$30:$A$158,0),COLUMN(N$1)),INDEX('Ground-Mount Details'!$A$30:$V$158,MATCH('Cash Flow'!$A22,'Ground-Mount Details'!$A$30:$A$158,0),COLUMN(N$1))))</f>
        <v>103.04449648711943</v>
      </c>
      <c r="O22" s="239">
        <f>IF('Inputs &amp; Summary'!$D$15=Lists!$E$3,INDEX('Residential Rooftop Details'!$A$30:$X$158,MATCH('Cash Flow'!$A22,'Residential Rooftop Details'!$A$30:$A$158,0),COLUMN(O$1)),IF('Inputs &amp; Summary'!$D$15=Lists!$E$4,INDEX('Commercial Rooftop Details'!$A$30:$V$158,MATCH('Cash Flow'!$A22,'Commercial Rooftop Details'!$A$30:$A$158,0),COLUMN(O$1)),INDEX('Ground-Mount Details'!$A$30:$V$158,MATCH('Cash Flow'!$A22,'Ground-Mount Details'!$A$30:$A$158,0),COLUMN(O$1))))</f>
        <v>1</v>
      </c>
      <c r="P22" s="241">
        <f>IF('Inputs &amp; Summary'!$D$15=Lists!$E$3,INDEX('Residential Rooftop Details'!$A$30:$X$158,MATCH('Cash Flow'!$A22,'Residential Rooftop Details'!$A$30:$A$158,0),COLUMN(P$1)),IF('Inputs &amp; Summary'!$D$15=Lists!$E$4,INDEX('Commercial Rooftop Details'!$A$30:$V$158,MATCH('Cash Flow'!$A22,'Commercial Rooftop Details'!$A$30:$A$158,0),COLUMN(P$1)),INDEX('Ground-Mount Details'!$A$30:$V$158,MATCH('Cash Flow'!$A22,'Ground-Mount Details'!$A$30:$A$158,0),COLUMN(P$1))))</f>
        <v>200</v>
      </c>
      <c r="Q22" s="242">
        <f>IF('Inputs &amp; Summary'!$D$15=Lists!$E$3,INDEX('Residential Rooftop Details'!$A$30:$X$158,MATCH('Cash Flow'!$A22,'Residential Rooftop Details'!$A$30:$A$158,0),COLUMN(Q$1)),IF('Inputs &amp; Summary'!$D$15=Lists!$E$4,INDEX('Commercial Rooftop Details'!$A$30:$V$158,MATCH('Cash Flow'!$A22,'Commercial Rooftop Details'!$A$30:$A$158,0),COLUMN(Q$1)),INDEX('Ground-Mount Details'!$A$30:$V$158,MATCH('Cash Flow'!$A22,'Ground-Mount Details'!$A$30:$A$158,0),COLUMN(Q$1))))</f>
        <v>2187.7139254188432</v>
      </c>
      <c r="R22" s="242">
        <f>IF('Inputs &amp; Summary'!$D$15=Lists!$E$3,INDEX('Residential Rooftop Details'!$A$30:$X$158,MATCH('Cash Flow'!$A22,'Residential Rooftop Details'!$A$30:$A$158,0),COLUMN(R$1)),IF('Inputs &amp; Summary'!$D$15=Lists!$E$4,INDEX('Commercial Rooftop Details'!$A$30:$V$158,MATCH('Cash Flow'!$A22,'Commercial Rooftop Details'!$A$30:$A$158,0),COLUMN(R$1)),INDEX('Ground-Mount Details'!$A$30:$V$158,MATCH('Cash Flow'!$A22,'Ground-Mount Details'!$A$30:$A$158,0),COLUMN(R$1))))</f>
        <v>20608.899297423886</v>
      </c>
      <c r="S22" s="243">
        <f>IF('Inputs &amp; Summary'!$D$15=Lists!$E$3,INDEX('Residential Rooftop Details'!$A$30:$X$158,MATCH('Cash Flow'!$A22,'Residential Rooftop Details'!$A$30:$A$158,0),COLUMN(S$1)),IF('Inputs &amp; Summary'!$D$15=Lists!$E$4,INDEX('Commercial Rooftop Details'!$A$30:$V$158,MATCH('Cash Flow'!$A22,'Commercial Rooftop Details'!$A$30:$A$158,0),COLUMN(S$1)),INDEX('Ground-Mount Details'!$A$30:$V$158,MATCH('Cash Flow'!$A22,'Ground-Mount Details'!$A$30:$A$158,0),COLUMN(S$1))))</f>
        <v>22796.61322284273</v>
      </c>
      <c r="T22" s="238">
        <f>IF('Inputs &amp; Summary'!$D$15=Lists!$E$3,INDEX('Residential Rooftop Details'!$A$30:$X$158,MATCH('Cash Flow'!$A22,'Residential Rooftop Details'!$A$30:$A$158,0),COLUMN(T$1)),IF('Inputs &amp; Summary'!$D$15=Lists!$E$4,INDEX('Commercial Rooftop Details'!$A$30:$V$158,MATCH('Cash Flow'!$A22,'Commercial Rooftop Details'!$A$30:$A$158,0),COLUMN(T$1)),INDEX('Ground-Mount Details'!$A$30:$V$158,MATCH('Cash Flow'!$A22,'Ground-Mount Details'!$A$30:$A$158,0),COLUMN(T$1))))</f>
        <v>0</v>
      </c>
      <c r="U22" s="244">
        <f>IF('Inputs &amp; Summary'!$D$15=Lists!$E$3,INDEX('Residential Rooftop Details'!$A$30:$X$158,MATCH('Cash Flow'!$A22,'Residential Rooftop Details'!$A$30:$A$158,0),COLUMN(U$1)),IF('Inputs &amp; Summary'!$D$15=Lists!$E$4,INDEX('Commercial Rooftop Details'!$A$30:$V$158,MATCH('Cash Flow'!$A22,'Commercial Rooftop Details'!$A$30:$A$158,0),COLUMN(U$1)),INDEX('Ground-Mount Details'!$A$30:$V$158,MATCH('Cash Flow'!$A22,'Ground-Mount Details'!$A$30:$A$158,0),COLUMN(U$1))))</f>
        <v>0</v>
      </c>
      <c r="V22" s="245">
        <f t="shared" si="0"/>
        <v>554.19123648016375</v>
      </c>
      <c r="W22" s="245">
        <f>NPV('Inputs &amp; Summary'!$D$6,Y22:BL22)</f>
        <v>3741.5774605090146</v>
      </c>
      <c r="X22" s="246">
        <f t="shared" si="1"/>
        <v>2.7156510425060509E-2</v>
      </c>
      <c r="Y22" s="248">
        <f>$D22*IF(Y$1&gt;'Inputs &amp; Summary'!$D$5,0,IF(Y$1&gt;VLOOKUP($G22,Lists!$J$17:$K$21,2),IF($M22=Lists!$H$3,IF($K22&lt;1,(($S22/$K22)*((1+'Inputs &amp; Summary'!$D$7)^Y$1)),((INT(Y$1/$K22)-INT((Y$1-1)/$K22))*$S22*((1+'Inputs &amp; Summary'!$D$7)^Y$1))),(_xlfn.WEIBULL.DIST(Y$1,$L22,$K22,FALSE)*$S22*((1+'Inputs &amp; Summary'!$D$7)^Y$1))),IF($M22=Lists!$H$3,IF($K22&lt;1,((($R22*(1-$E22)+$Q22*(1-$F22))/$K22)*((1+'Inputs &amp; Summary'!$D$7)^Y$1)),((INT(Y$1/$K22)-INT((Y$1-1)/$K22))*($R22*(1-$E22)+$Q22*(1-$F22))*((1+'Inputs &amp; Summary'!$D$7)^Y$1))),((_xlfn.WEIBULL.DIST(Y$1,$L22,$K22,FALSE)*($R22*(1-$E22)+$Q22*(1-$F22))*((1+'Inputs &amp; Summary'!$D$7)^Y$1))))))</f>
        <v>0</v>
      </c>
      <c r="Z22" s="248">
        <f>$D22*IF(Z$1&gt;'Inputs &amp; Summary'!$D$5,0,IF(Z$1&gt;VLOOKUP($G22,Lists!$J$17:$K$21,2),IF($M22=Lists!$H$3,IF($K22&lt;1,(($S22/$K22)*((1+'Inputs &amp; Summary'!$D$7)^Z$1)),((INT(Z$1/$K22)-INT((Z$1-1)/$K22))*$S22*((1+'Inputs &amp; Summary'!$D$7)^Z$1))),(_xlfn.WEIBULL.DIST(Z$1,$L22,$K22,FALSE)*$S22*((1+'Inputs &amp; Summary'!$D$7)^Z$1))),IF($M22=Lists!$H$3,IF($K22&lt;1,((($R22*(1-$E22)+$Q22*(1-$F22))/$K22)*((1+'Inputs &amp; Summary'!$D$7)^Z$1)),((INT(Z$1/$K22)-INT((Z$1-1)/$K22))*($R22*(1-$E22)+$Q22*(1-$F22))*((1+'Inputs &amp; Summary'!$D$7)^Z$1))),((_xlfn.WEIBULL.DIST(Z$1,$L22,$K22,FALSE)*($R22*(1-$E22)+$Q22*(1-$F22))*((1+'Inputs &amp; Summary'!$D$7)^Z$1))))))</f>
        <v>0</v>
      </c>
      <c r="AA22" s="248">
        <f>$D22*IF(AA$1&gt;'Inputs &amp; Summary'!$D$5,0,IF(AA$1&gt;VLOOKUP($G22,Lists!$J$17:$K$21,2),IF($M22=Lists!$H$3,IF($K22&lt;1,(($S22/$K22)*((1+'Inputs &amp; Summary'!$D$7)^AA$1)),((INT(AA$1/$K22)-INT((AA$1-1)/$K22))*$S22*((1+'Inputs &amp; Summary'!$D$7)^AA$1))),(_xlfn.WEIBULL.DIST(AA$1,$L22,$K22,FALSE)*$S22*((1+'Inputs &amp; Summary'!$D$7)^AA$1))),IF($M22=Lists!$H$3,IF($K22&lt;1,((($R22*(1-$E22)+$Q22*(1-$F22))/$K22)*((1+'Inputs &amp; Summary'!$D$7)^AA$1)),((INT(AA$1/$K22)-INT((AA$1-1)/$K22))*($R22*(1-$E22)+$Q22*(1-$F22))*((1+'Inputs &amp; Summary'!$D$7)^AA$1))),((_xlfn.WEIBULL.DIST(AA$1,$L22,$K22,FALSE)*($R22*(1-$E22)+$Q22*(1-$F22))*((1+'Inputs &amp; Summary'!$D$7)^AA$1))))))</f>
        <v>0</v>
      </c>
      <c r="AB22" s="248">
        <f>$D22*IF(AB$1&gt;'Inputs &amp; Summary'!$D$5,0,IF(AB$1&gt;VLOOKUP($G22,Lists!$J$17:$K$21,2),IF($M22=Lists!$H$3,IF($K22&lt;1,(($S22/$K22)*((1+'Inputs &amp; Summary'!$D$7)^AB$1)),((INT(AB$1/$K22)-INT((AB$1-1)/$K22))*$S22*((1+'Inputs &amp; Summary'!$D$7)^AB$1))),(_xlfn.WEIBULL.DIST(AB$1,$L22,$K22,FALSE)*$S22*((1+'Inputs &amp; Summary'!$D$7)^AB$1))),IF($M22=Lists!$H$3,IF($K22&lt;1,((($R22*(1-$E22)+$Q22*(1-$F22))/$K22)*((1+'Inputs &amp; Summary'!$D$7)^AB$1)),((INT(AB$1/$K22)-INT((AB$1-1)/$K22))*($R22*(1-$E22)+$Q22*(1-$F22))*((1+'Inputs &amp; Summary'!$D$7)^AB$1))),((_xlfn.WEIBULL.DIST(AB$1,$L22,$K22,FALSE)*($R22*(1-$E22)+$Q22*(1-$F22))*((1+'Inputs &amp; Summary'!$D$7)^AB$1))))))</f>
        <v>0</v>
      </c>
      <c r="AC22" s="248">
        <f>$D22*IF(AC$1&gt;'Inputs &amp; Summary'!$D$5,0,IF(AC$1&gt;VLOOKUP($G22,Lists!$J$17:$K$21,2),IF($M22=Lists!$H$3,IF($K22&lt;1,(($S22/$K22)*((1+'Inputs &amp; Summary'!$D$7)^AC$1)),((INT(AC$1/$K22)-INT((AC$1-1)/$K22))*$S22*((1+'Inputs &amp; Summary'!$D$7)^AC$1))),(_xlfn.WEIBULL.DIST(AC$1,$L22,$K22,FALSE)*$S22*((1+'Inputs &amp; Summary'!$D$7)^AC$1))),IF($M22=Lists!$H$3,IF($K22&lt;1,((($R22*(1-$E22)+$Q22*(1-$F22))/$K22)*((1+'Inputs &amp; Summary'!$D$7)^AC$1)),((INT(AC$1/$K22)-INT((AC$1-1)/$K22))*($R22*(1-$E22)+$Q22*(1-$F22))*((1+'Inputs &amp; Summary'!$D$7)^AC$1))),((_xlfn.WEIBULL.DIST(AC$1,$L22,$K22,FALSE)*($R22*(1-$E22)+$Q22*(1-$F22))*((1+'Inputs &amp; Summary'!$D$7)^AC$1))))))</f>
        <v>0</v>
      </c>
      <c r="AD22" s="248">
        <f>$D22*IF(AD$1&gt;'Inputs &amp; Summary'!$D$5,0,IF(AD$1&gt;VLOOKUP($G22,Lists!$J$17:$K$21,2),IF($M22=Lists!$H$3,IF($K22&lt;1,(($S22/$K22)*((1+'Inputs &amp; Summary'!$D$7)^AD$1)),((INT(AD$1/$K22)-INT((AD$1-1)/$K22))*$S22*((1+'Inputs &amp; Summary'!$D$7)^AD$1))),(_xlfn.WEIBULL.DIST(AD$1,$L22,$K22,FALSE)*$S22*((1+'Inputs &amp; Summary'!$D$7)^AD$1))),IF($M22=Lists!$H$3,IF($K22&lt;1,((($R22*(1-$E22)+$Q22*(1-$F22))/$K22)*((1+'Inputs &amp; Summary'!$D$7)^AD$1)),((INT(AD$1/$K22)-INT((AD$1-1)/$K22))*($R22*(1-$E22)+$Q22*(1-$F22))*((1+'Inputs &amp; Summary'!$D$7)^AD$1))),((_xlfn.WEIBULL.DIST(AD$1,$L22,$K22,FALSE)*($R22*(1-$E22)+$Q22*(1-$F22))*((1+'Inputs &amp; Summary'!$D$7)^AD$1))))))</f>
        <v>0</v>
      </c>
      <c r="AE22" s="248">
        <f>$D22*IF(AE$1&gt;'Inputs &amp; Summary'!$D$5,0,IF(AE$1&gt;VLOOKUP($G22,Lists!$J$17:$K$21,2),IF($M22=Lists!$H$3,IF($K22&lt;1,(($S22/$K22)*((1+'Inputs &amp; Summary'!$D$7)^AE$1)),((INT(AE$1/$K22)-INT((AE$1-1)/$K22))*$S22*((1+'Inputs &amp; Summary'!$D$7)^AE$1))),(_xlfn.WEIBULL.DIST(AE$1,$L22,$K22,FALSE)*$S22*((1+'Inputs &amp; Summary'!$D$7)^AE$1))),IF($M22=Lists!$H$3,IF($K22&lt;1,((($R22*(1-$E22)+$Q22*(1-$F22))/$K22)*((1+'Inputs &amp; Summary'!$D$7)^AE$1)),((INT(AE$1/$K22)-INT((AE$1-1)/$K22))*($R22*(1-$E22)+$Q22*(1-$F22))*((1+'Inputs &amp; Summary'!$D$7)^AE$1))),((_xlfn.WEIBULL.DIST(AE$1,$L22,$K22,FALSE)*($R22*(1-$E22)+$Q22*(1-$F22))*((1+'Inputs &amp; Summary'!$D$7)^AE$1))))))</f>
        <v>0</v>
      </c>
      <c r="AF22" s="248">
        <f>$D22*IF(AF$1&gt;'Inputs &amp; Summary'!$D$5,0,IF(AF$1&gt;VLOOKUP($G22,Lists!$J$17:$K$21,2),IF($M22=Lists!$H$3,IF($K22&lt;1,(($S22/$K22)*((1+'Inputs &amp; Summary'!$D$7)^AF$1)),((INT(AF$1/$K22)-INT((AF$1-1)/$K22))*$S22*((1+'Inputs &amp; Summary'!$D$7)^AF$1))),(_xlfn.WEIBULL.DIST(AF$1,$L22,$K22,FALSE)*$S22*((1+'Inputs &amp; Summary'!$D$7)^AF$1))),IF($M22=Lists!$H$3,IF($K22&lt;1,((($R22*(1-$E22)+$Q22*(1-$F22))/$K22)*((1+'Inputs &amp; Summary'!$D$7)^AF$1)),((INT(AF$1/$K22)-INT((AF$1-1)/$K22))*($R22*(1-$E22)+$Q22*(1-$F22))*((1+'Inputs &amp; Summary'!$D$7)^AF$1))),((_xlfn.WEIBULL.DIST(AF$1,$L22,$K22,FALSE)*($R22*(1-$E22)+$Q22*(1-$F22))*((1+'Inputs &amp; Summary'!$D$7)^AF$1))))))</f>
        <v>0</v>
      </c>
      <c r="AG22" s="248">
        <f>$D22*IF(AG$1&gt;'Inputs &amp; Summary'!$D$5,0,IF(AG$1&gt;VLOOKUP($G22,Lists!$J$17:$K$21,2),IF($M22=Lists!$H$3,IF($K22&lt;1,(($S22/$K22)*((1+'Inputs &amp; Summary'!$D$7)^AG$1)),((INT(AG$1/$K22)-INT((AG$1-1)/$K22))*$S22*((1+'Inputs &amp; Summary'!$D$7)^AG$1))),(_xlfn.WEIBULL.DIST(AG$1,$L22,$K22,FALSE)*$S22*((1+'Inputs &amp; Summary'!$D$7)^AG$1))),IF($M22=Lists!$H$3,IF($K22&lt;1,((($R22*(1-$E22)+$Q22*(1-$F22))/$K22)*((1+'Inputs &amp; Summary'!$D$7)^AG$1)),((INT(AG$1/$K22)-INT((AG$1-1)/$K22))*($R22*(1-$E22)+$Q22*(1-$F22))*((1+'Inputs &amp; Summary'!$D$7)^AG$1))),((_xlfn.WEIBULL.DIST(AG$1,$L22,$K22,FALSE)*($R22*(1-$E22)+$Q22*(1-$F22))*((1+'Inputs &amp; Summary'!$D$7)^AG$1))))))</f>
        <v>0</v>
      </c>
      <c r="AH22" s="248">
        <f>$D22*IF(AH$1&gt;'Inputs &amp; Summary'!$D$5,0,IF(AH$1&gt;VLOOKUP($G22,Lists!$J$17:$K$21,2),IF($M22=Lists!$H$3,IF($K22&lt;1,(($S22/$K22)*((1+'Inputs &amp; Summary'!$D$7)^AH$1)),((INT(AH$1/$K22)-INT((AH$1-1)/$K22))*$S22*((1+'Inputs &amp; Summary'!$D$7)^AH$1))),(_xlfn.WEIBULL.DIST(AH$1,$L22,$K22,FALSE)*$S22*((1+'Inputs &amp; Summary'!$D$7)^AH$1))),IF($M22=Lists!$H$3,IF($K22&lt;1,((($R22*(1-$E22)+$Q22*(1-$F22))/$K22)*((1+'Inputs &amp; Summary'!$D$7)^AH$1)),((INT(AH$1/$K22)-INT((AH$1-1)/$K22))*($R22*(1-$E22)+$Q22*(1-$F22))*((1+'Inputs &amp; Summary'!$D$7)^AH$1))),((_xlfn.WEIBULL.DIST(AH$1,$L22,$K22,FALSE)*($R22*(1-$E22)+$Q22*(1-$F22))*((1+'Inputs &amp; Summary'!$D$7)^AH$1))))))</f>
        <v>0</v>
      </c>
      <c r="AI22" s="248">
        <f>$D22*IF(AI$1&gt;'Inputs &amp; Summary'!$D$5,0,IF(AI$1&gt;VLOOKUP($G22,Lists!$J$17:$K$21,2),IF($M22=Lists!$H$3,IF($K22&lt;1,(($S22/$K22)*((1+'Inputs &amp; Summary'!$D$7)^AI$1)),((INT(AI$1/$K22)-INT((AI$1-1)/$K22))*$S22*((1+'Inputs &amp; Summary'!$D$7)^AI$1))),(_xlfn.WEIBULL.DIST(AI$1,$L22,$K22,FALSE)*$S22*((1+'Inputs &amp; Summary'!$D$7)^AI$1))),IF($M22=Lists!$H$3,IF($K22&lt;1,((($R22*(1-$E22)+$Q22*(1-$F22))/$K22)*((1+'Inputs &amp; Summary'!$D$7)^AI$1)),((INT(AI$1/$K22)-INT((AI$1-1)/$K22))*($R22*(1-$E22)+$Q22*(1-$F22))*((1+'Inputs &amp; Summary'!$D$7)^AI$1))),((_xlfn.WEIBULL.DIST(AI$1,$L22,$K22,FALSE)*($R22*(1-$E22)+$Q22*(1-$F22))*((1+'Inputs &amp; Summary'!$D$7)^AI$1))))))</f>
        <v>604.73329188289631</v>
      </c>
      <c r="AJ22" s="248">
        <f>$D22*IF(AJ$1&gt;'Inputs &amp; Summary'!$D$5,0,IF(AJ$1&gt;VLOOKUP($G22,Lists!$J$17:$K$21,2),IF($M22=Lists!$H$3,IF($K22&lt;1,(($S22/$K22)*((1+'Inputs &amp; Summary'!$D$7)^AJ$1)),((INT(AJ$1/$K22)-INT((AJ$1-1)/$K22))*$S22*((1+'Inputs &amp; Summary'!$D$7)^AJ$1))),(_xlfn.WEIBULL.DIST(AJ$1,$L22,$K22,FALSE)*$S22*((1+'Inputs &amp; Summary'!$D$7)^AJ$1))),IF($M22=Lists!$H$3,IF($K22&lt;1,((($R22*(1-$E22)+$Q22*(1-$F22))/$K22)*((1+'Inputs &amp; Summary'!$D$7)^AJ$1)),((INT(AJ$1/$K22)-INT((AJ$1-1)/$K22))*($R22*(1-$E22)+$Q22*(1-$F22))*((1+'Inputs &amp; Summary'!$D$7)^AJ$1))),((_xlfn.WEIBULL.DIST(AJ$1,$L22,$K22,FALSE)*($R22*(1-$E22)+$Q22*(1-$F22))*((1+'Inputs &amp; Summary'!$D$7)^AJ$1))))))</f>
        <v>715.65979131447898</v>
      </c>
      <c r="AK22" s="248">
        <f>$D22*IF(AK$1&gt;'Inputs &amp; Summary'!$D$5,0,IF(AK$1&gt;VLOOKUP($G22,Lists!$J$17:$K$21,2),IF($M22=Lists!$H$3,IF($K22&lt;1,(($S22/$K22)*((1+'Inputs &amp; Summary'!$D$7)^AK$1)),((INT(AK$1/$K22)-INT((AK$1-1)/$K22))*$S22*((1+'Inputs &amp; Summary'!$D$7)^AK$1))),(_xlfn.WEIBULL.DIST(AK$1,$L22,$K22,FALSE)*$S22*((1+'Inputs &amp; Summary'!$D$7)^AK$1))),IF($M22=Lists!$H$3,IF($K22&lt;1,((($R22*(1-$E22)+$Q22*(1-$F22))/$K22)*((1+'Inputs &amp; Summary'!$D$7)^AK$1)),((INT(AK$1/$K22)-INT((AK$1-1)/$K22))*($R22*(1-$E22)+$Q22*(1-$F22))*((1+'Inputs &amp; Summary'!$D$7)^AK$1))),((_xlfn.WEIBULL.DIST(AK$1,$L22,$K22,FALSE)*($R22*(1-$E22)+$Q22*(1-$F22))*((1+'Inputs &amp; Summary'!$D$7)^AK$1))))))</f>
        <v>831.37166476589061</v>
      </c>
      <c r="AL22" s="248">
        <f>$D22*IF(AL$1&gt;'Inputs &amp; Summary'!$D$5,0,IF(AL$1&gt;VLOOKUP($G22,Lists!$J$17:$K$21,2),IF($M22=Lists!$H$3,IF($K22&lt;1,(($S22/$K22)*((1+'Inputs &amp; Summary'!$D$7)^AL$1)),((INT(AL$1/$K22)-INT((AL$1-1)/$K22))*$S22*((1+'Inputs &amp; Summary'!$D$7)^AL$1))),(_xlfn.WEIBULL.DIST(AL$1,$L22,$K22,FALSE)*$S22*((1+'Inputs &amp; Summary'!$D$7)^AL$1))),IF($M22=Lists!$H$3,IF($K22&lt;1,((($R22*(1-$E22)+$Q22*(1-$F22))/$K22)*((1+'Inputs &amp; Summary'!$D$7)^AL$1)),((INT(AL$1/$K22)-INT((AL$1-1)/$K22))*($R22*(1-$E22)+$Q22*(1-$F22))*((1+'Inputs &amp; Summary'!$D$7)^AL$1))),((_xlfn.WEIBULL.DIST(AL$1,$L22,$K22,FALSE)*($R22*(1-$E22)+$Q22*(1-$F22))*((1+'Inputs &amp; Summary'!$D$7)^AL$1))))))</f>
        <v>949.64432190148011</v>
      </c>
      <c r="AM22" s="248">
        <f>$D22*IF(AM$1&gt;'Inputs &amp; Summary'!$D$5,0,IF(AM$1&gt;VLOOKUP($G22,Lists!$J$17:$K$21,2),IF($M22=Lists!$H$3,IF($K22&lt;1,(($S22/$K22)*((1+'Inputs &amp; Summary'!$D$7)^AM$1)),((INT(AM$1/$K22)-INT((AM$1-1)/$K22))*$S22*((1+'Inputs &amp; Summary'!$D$7)^AM$1))),(_xlfn.WEIBULL.DIST(AM$1,$L22,$K22,FALSE)*$S22*((1+'Inputs &amp; Summary'!$D$7)^AM$1))),IF($M22=Lists!$H$3,IF($K22&lt;1,((($R22*(1-$E22)+$Q22*(1-$F22))/$K22)*((1+'Inputs &amp; Summary'!$D$7)^AM$1)),((INT(AM$1/$K22)-INT((AM$1-1)/$K22))*($R22*(1-$E22)+$Q22*(1-$F22))*((1+'Inputs &amp; Summary'!$D$7)^AM$1))),((_xlfn.WEIBULL.DIST(AM$1,$L22,$K22,FALSE)*($R22*(1-$E22)+$Q22*(1-$F22))*((1+'Inputs &amp; Summary'!$D$7)^AM$1))))))</f>
        <v>1067.9453916102416</v>
      </c>
      <c r="AN22" s="248">
        <f>$D22*IF(AN$1&gt;'Inputs &amp; Summary'!$D$5,0,IF(AN$1&gt;VLOOKUP($G22,Lists!$J$17:$K$21,2),IF($M22=Lists!$H$3,IF($K22&lt;1,(($S22/$K22)*((1+'Inputs &amp; Summary'!$D$7)^AN$1)),((INT(AN$1/$K22)-INT((AN$1-1)/$K22))*$S22*((1+'Inputs &amp; Summary'!$D$7)^AN$1))),(_xlfn.WEIBULL.DIST(AN$1,$L22,$K22,FALSE)*$S22*((1+'Inputs &amp; Summary'!$D$7)^AN$1))),IF($M22=Lists!$H$3,IF($K22&lt;1,((($R22*(1-$E22)+$Q22*(1-$F22))/$K22)*((1+'Inputs &amp; Summary'!$D$7)^AN$1)),((INT(AN$1/$K22)-INT((AN$1-1)/$K22))*($R22*(1-$E22)+$Q22*(1-$F22))*((1+'Inputs &amp; Summary'!$D$7)^AN$1))),((_xlfn.WEIBULL.DIST(AN$1,$L22,$K22,FALSE)*($R22*(1-$E22)+$Q22*(1-$F22))*((1+'Inputs &amp; Summary'!$D$7)^AN$1))))))</f>
        <v>1183.4954167620176</v>
      </c>
      <c r="AO22" s="248">
        <f>$D22*IF(AO$1&gt;'Inputs &amp; Summary'!$D$5,0,IF(AO$1&gt;VLOOKUP($G22,Lists!$J$17:$K$21,2),IF($M22=Lists!$H$3,IF($K22&lt;1,(($S22/$K22)*((1+'Inputs &amp; Summary'!$D$7)^AO$1)),((INT(AO$1/$K22)-INT((AO$1-1)/$K22))*$S22*((1+'Inputs &amp; Summary'!$D$7)^AO$1))),(_xlfn.WEIBULL.DIST(AO$1,$L22,$K22,FALSE)*$S22*((1+'Inputs &amp; Summary'!$D$7)^AO$1))),IF($M22=Lists!$H$3,IF($K22&lt;1,((($R22*(1-$E22)+$Q22*(1-$F22))/$K22)*((1+'Inputs &amp; Summary'!$D$7)^AO$1)),((INT(AO$1/$K22)-INT((AO$1-1)/$K22))*($R22*(1-$E22)+$Q22*(1-$F22))*((1+'Inputs &amp; Summary'!$D$7)^AO$1))),((_xlfn.WEIBULL.DIST(AO$1,$L22,$K22,FALSE)*($R22*(1-$E22)+$Q22*(1-$F22))*((1+'Inputs &amp; Summary'!$D$7)^AO$1))))))</f>
        <v>1293.3505131988647</v>
      </c>
      <c r="AP22" s="248">
        <f>$D22*IF(AP$1&gt;'Inputs &amp; Summary'!$D$5,0,IF(AP$1&gt;VLOOKUP($G22,Lists!$J$17:$K$21,2),IF($M22=Lists!$H$3,IF($K22&lt;1,(($S22/$K22)*((1+'Inputs &amp; Summary'!$D$7)^AP$1)),((INT(AP$1/$K22)-INT((AP$1-1)/$K22))*$S22*((1+'Inputs &amp; Summary'!$D$7)^AP$1))),(_xlfn.WEIBULL.DIST(AP$1,$L22,$K22,FALSE)*$S22*((1+'Inputs &amp; Summary'!$D$7)^AP$1))),IF($M22=Lists!$H$3,IF($K22&lt;1,((($R22*(1-$E22)+$Q22*(1-$F22))/$K22)*((1+'Inputs &amp; Summary'!$D$7)^AP$1)),((INT(AP$1/$K22)-INT((AP$1-1)/$K22))*($R22*(1-$E22)+$Q22*(1-$F22))*((1+'Inputs &amp; Summary'!$D$7)^AP$1))),((_xlfn.WEIBULL.DIST(AP$1,$L22,$K22,FALSE)*($R22*(1-$E22)+$Q22*(1-$F22))*((1+'Inputs &amp; Summary'!$D$7)^AP$1))))))</f>
        <v>1394.5051250349627</v>
      </c>
      <c r="AQ22" s="248">
        <f>$D22*IF(AQ$1&gt;'Inputs &amp; Summary'!$D$5,0,IF(AQ$1&gt;VLOOKUP($G22,Lists!$J$17:$K$21,2),IF($M22=Lists!$H$3,IF($K22&lt;1,(($S22/$K22)*((1+'Inputs &amp; Summary'!$D$7)^AQ$1)),((INT(AQ$1/$K22)-INT((AQ$1-1)/$K22))*$S22*((1+'Inputs &amp; Summary'!$D$7)^AQ$1))),(_xlfn.WEIBULL.DIST(AQ$1,$L22,$K22,FALSE)*$S22*((1+'Inputs &amp; Summary'!$D$7)^AQ$1))),IF($M22=Lists!$H$3,IF($K22&lt;1,((($R22*(1-$E22)+$Q22*(1-$F22))/$K22)*((1+'Inputs &amp; Summary'!$D$7)^AQ$1)),((INT(AQ$1/$K22)-INT((AQ$1-1)/$K22))*($R22*(1-$E22)+$Q22*(1-$F22))*((1+'Inputs &amp; Summary'!$D$7)^AQ$1))),((_xlfn.WEIBULL.DIST(AQ$1,$L22,$K22,FALSE)*($R22*(1-$E22)+$Q22*(1-$F22))*((1+'Inputs &amp; Summary'!$D$7)^AQ$1))))))</f>
        <v>1484.0111721099688</v>
      </c>
      <c r="AR22" s="248">
        <f>$D22*IF(AR$1&gt;'Inputs &amp; Summary'!$D$5,0,IF(AR$1&gt;VLOOKUP($G22,Lists!$J$17:$K$21,2),IF($M22=Lists!$H$3,IF($K22&lt;1,(($S22/$K22)*((1+'Inputs &amp; Summary'!$D$7)^AR$1)),((INT(AR$1/$K22)-INT((AR$1-1)/$K22))*$S22*((1+'Inputs &amp; Summary'!$D$7)^AR$1))),(_xlfn.WEIBULL.DIST(AR$1,$L22,$K22,FALSE)*$S22*((1+'Inputs &amp; Summary'!$D$7)^AR$1))),IF($M22=Lists!$H$3,IF($K22&lt;1,((($R22*(1-$E22)+$Q22*(1-$F22))/$K22)*((1+'Inputs &amp; Summary'!$D$7)^AR$1)),((INT(AR$1/$K22)-INT((AR$1-1)/$K22))*($R22*(1-$E22)+$Q22*(1-$F22))*((1+'Inputs &amp; Summary'!$D$7)^AR$1))),((_xlfn.WEIBULL.DIST(AR$1,$L22,$K22,FALSE)*($R22*(1-$E22)+$Q22*(1-$F22))*((1+'Inputs &amp; Summary'!$D$7)^AR$1))))))</f>
        <v>1559.1080410224724</v>
      </c>
      <c r="AS22" s="248">
        <f>$D22*IF(AS$1&gt;'Inputs &amp; Summary'!$D$5,0,IF(AS$1&gt;VLOOKUP($G22,Lists!$J$17:$K$21,2),IF($M22=Lists!$H$3,IF($K22&lt;1,(($S22/$K22)*((1+'Inputs &amp; Summary'!$D$7)^AS$1)),((INT(AS$1/$K22)-INT((AS$1-1)/$K22))*$S22*((1+'Inputs &amp; Summary'!$D$7)^AS$1))),(_xlfn.WEIBULL.DIST(AS$1,$L22,$K22,FALSE)*$S22*((1+'Inputs &amp; Summary'!$D$7)^AS$1))),IF($M22=Lists!$H$3,IF($K22&lt;1,((($R22*(1-$E22)+$Q22*(1-$F22))/$K22)*((1+'Inputs &amp; Summary'!$D$7)^AS$1)),((INT(AS$1/$K22)-INT((AS$1-1)/$K22))*($R22*(1-$E22)+$Q22*(1-$F22))*((1+'Inputs &amp; Summary'!$D$7)^AS$1))),((_xlfn.WEIBULL.DIST(AS$1,$L22,$K22,FALSE)*($R22*(1-$E22)+$Q22*(1-$F22))*((1+'Inputs &amp; Summary'!$D$7)^AS$1))))))</f>
        <v>0</v>
      </c>
      <c r="AT22" s="248">
        <f>$D22*IF(AT$1&gt;'Inputs &amp; Summary'!$D$5,0,IF(AT$1&gt;VLOOKUP($G22,Lists!$J$17:$K$21,2),IF($M22=Lists!$H$3,IF($K22&lt;1,(($S22/$K22)*((1+'Inputs &amp; Summary'!$D$7)^AT$1)),((INT(AT$1/$K22)-INT((AT$1-1)/$K22))*$S22*((1+'Inputs &amp; Summary'!$D$7)^AT$1))),(_xlfn.WEIBULL.DIST(AT$1,$L22,$K22,FALSE)*$S22*((1+'Inputs &amp; Summary'!$D$7)^AT$1))),IF($M22=Lists!$H$3,IF($K22&lt;1,((($R22*(1-$E22)+$Q22*(1-$F22))/$K22)*((1+'Inputs &amp; Summary'!$D$7)^AT$1)),((INT(AT$1/$K22)-INT((AT$1-1)/$K22))*($R22*(1-$E22)+$Q22*(1-$F22))*((1+'Inputs &amp; Summary'!$D$7)^AT$1))),((_xlfn.WEIBULL.DIST(AT$1,$L22,$K22,FALSE)*($R22*(1-$E22)+$Q22*(1-$F22))*((1+'Inputs &amp; Summary'!$D$7)^AT$1))))))</f>
        <v>0</v>
      </c>
      <c r="AU22" s="248">
        <f>$D22*IF(AU$1&gt;'Inputs &amp; Summary'!$D$5,0,IF(AU$1&gt;VLOOKUP($G22,Lists!$J$17:$K$21,2),IF($M22=Lists!$H$3,IF($K22&lt;1,(($S22/$K22)*((1+'Inputs &amp; Summary'!$D$7)^AU$1)),((INT(AU$1/$K22)-INT((AU$1-1)/$K22))*$S22*((1+'Inputs &amp; Summary'!$D$7)^AU$1))),(_xlfn.WEIBULL.DIST(AU$1,$L22,$K22,FALSE)*$S22*((1+'Inputs &amp; Summary'!$D$7)^AU$1))),IF($M22=Lists!$H$3,IF($K22&lt;1,((($R22*(1-$E22)+$Q22*(1-$F22))/$K22)*((1+'Inputs &amp; Summary'!$D$7)^AU$1)),((INT(AU$1/$K22)-INT((AU$1-1)/$K22))*($R22*(1-$E22)+$Q22*(1-$F22))*((1+'Inputs &amp; Summary'!$D$7)^AU$1))),((_xlfn.WEIBULL.DIST(AU$1,$L22,$K22,FALSE)*($R22*(1-$E22)+$Q22*(1-$F22))*((1+'Inputs &amp; Summary'!$D$7)^AU$1))))))</f>
        <v>0</v>
      </c>
      <c r="AV22" s="248">
        <f>$D22*IF(AV$1&gt;'Inputs &amp; Summary'!$D$5,0,IF(AV$1&gt;VLOOKUP($G22,Lists!$J$17:$K$21,2),IF($M22=Lists!$H$3,IF($K22&lt;1,(($S22/$K22)*((1+'Inputs &amp; Summary'!$D$7)^AV$1)),((INT(AV$1/$K22)-INT((AV$1-1)/$K22))*$S22*((1+'Inputs &amp; Summary'!$D$7)^AV$1))),(_xlfn.WEIBULL.DIST(AV$1,$L22,$K22,FALSE)*$S22*((1+'Inputs &amp; Summary'!$D$7)^AV$1))),IF($M22=Lists!$H$3,IF($K22&lt;1,((($R22*(1-$E22)+$Q22*(1-$F22))/$K22)*((1+'Inputs &amp; Summary'!$D$7)^AV$1)),((INT(AV$1/$K22)-INT((AV$1-1)/$K22))*($R22*(1-$E22)+$Q22*(1-$F22))*((1+'Inputs &amp; Summary'!$D$7)^AV$1))),((_xlfn.WEIBULL.DIST(AV$1,$L22,$K22,FALSE)*($R22*(1-$E22)+$Q22*(1-$F22))*((1+'Inputs &amp; Summary'!$D$7)^AV$1))))))</f>
        <v>0</v>
      </c>
      <c r="AW22" s="248">
        <f>$D22*IF(AW$1&gt;'Inputs &amp; Summary'!$D$5,0,IF(AW$1&gt;VLOOKUP($G22,Lists!$J$17:$K$21,2),IF($M22=Lists!$H$3,IF($K22&lt;1,(($S22/$K22)*((1+'Inputs &amp; Summary'!$D$7)^AW$1)),((INT(AW$1/$K22)-INT((AW$1-1)/$K22))*$S22*((1+'Inputs &amp; Summary'!$D$7)^AW$1))),(_xlfn.WEIBULL.DIST(AW$1,$L22,$K22,FALSE)*$S22*((1+'Inputs &amp; Summary'!$D$7)^AW$1))),IF($M22=Lists!$H$3,IF($K22&lt;1,((($R22*(1-$E22)+$Q22*(1-$F22))/$K22)*((1+'Inputs &amp; Summary'!$D$7)^AW$1)),((INT(AW$1/$K22)-INT((AW$1-1)/$K22))*($R22*(1-$E22)+$Q22*(1-$F22))*((1+'Inputs &amp; Summary'!$D$7)^AW$1))),((_xlfn.WEIBULL.DIST(AW$1,$L22,$K22,FALSE)*($R22*(1-$E22)+$Q22*(1-$F22))*((1+'Inputs &amp; Summary'!$D$7)^AW$1))))))</f>
        <v>0</v>
      </c>
      <c r="AX22" s="248">
        <f>$D22*IF(AX$1&gt;'Inputs &amp; Summary'!$D$5,0,IF(AX$1&gt;VLOOKUP($G22,Lists!$J$17:$K$21,2),IF($M22=Lists!$H$3,IF($K22&lt;1,(($S22/$K22)*((1+'Inputs &amp; Summary'!$D$7)^AX$1)),((INT(AX$1/$K22)-INT((AX$1-1)/$K22))*$S22*((1+'Inputs &amp; Summary'!$D$7)^AX$1))),(_xlfn.WEIBULL.DIST(AX$1,$L22,$K22,FALSE)*$S22*((1+'Inputs &amp; Summary'!$D$7)^AX$1))),IF($M22=Lists!$H$3,IF($K22&lt;1,((($R22*(1-$E22)+$Q22*(1-$F22))/$K22)*((1+'Inputs &amp; Summary'!$D$7)^AX$1)),((INT(AX$1/$K22)-INT((AX$1-1)/$K22))*($R22*(1-$E22)+$Q22*(1-$F22))*((1+'Inputs &amp; Summary'!$D$7)^AX$1))),((_xlfn.WEIBULL.DIST(AX$1,$L22,$K22,FALSE)*($R22*(1-$E22)+$Q22*(1-$F22))*((1+'Inputs &amp; Summary'!$D$7)^AX$1))))))</f>
        <v>0</v>
      </c>
      <c r="AY22" s="248">
        <f>$D22*IF(AY$1&gt;'Inputs &amp; Summary'!$D$5,0,IF(AY$1&gt;VLOOKUP($G22,Lists!$J$17:$K$21,2),IF($M22=Lists!$H$3,IF($K22&lt;1,(($S22/$K22)*((1+'Inputs &amp; Summary'!$D$7)^AY$1)),((INT(AY$1/$K22)-INT((AY$1-1)/$K22))*$S22*((1+'Inputs &amp; Summary'!$D$7)^AY$1))),(_xlfn.WEIBULL.DIST(AY$1,$L22,$K22,FALSE)*$S22*((1+'Inputs &amp; Summary'!$D$7)^AY$1))),IF($M22=Lists!$H$3,IF($K22&lt;1,((($R22*(1-$E22)+$Q22*(1-$F22))/$K22)*((1+'Inputs &amp; Summary'!$D$7)^AY$1)),((INT(AY$1/$K22)-INT((AY$1-1)/$K22))*($R22*(1-$E22)+$Q22*(1-$F22))*((1+'Inputs &amp; Summary'!$D$7)^AY$1))),((_xlfn.WEIBULL.DIST(AY$1,$L22,$K22,FALSE)*($R22*(1-$E22)+$Q22*(1-$F22))*((1+'Inputs &amp; Summary'!$D$7)^AY$1))))))</f>
        <v>0</v>
      </c>
      <c r="AZ22" s="248">
        <f>$D22*IF(AZ$1&gt;'Inputs &amp; Summary'!$D$5,0,IF(AZ$1&gt;VLOOKUP($G22,Lists!$J$17:$K$21,2),IF($M22=Lists!$H$3,IF($K22&lt;1,(($S22/$K22)*((1+'Inputs &amp; Summary'!$D$7)^AZ$1)),((INT(AZ$1/$K22)-INT((AZ$1-1)/$K22))*$S22*((1+'Inputs &amp; Summary'!$D$7)^AZ$1))),(_xlfn.WEIBULL.DIST(AZ$1,$L22,$K22,FALSE)*$S22*((1+'Inputs &amp; Summary'!$D$7)^AZ$1))),IF($M22=Lists!$H$3,IF($K22&lt;1,((($R22*(1-$E22)+$Q22*(1-$F22))/$K22)*((1+'Inputs &amp; Summary'!$D$7)^AZ$1)),((INT(AZ$1/$K22)-INT((AZ$1-1)/$K22))*($R22*(1-$E22)+$Q22*(1-$F22))*((1+'Inputs &amp; Summary'!$D$7)^AZ$1))),((_xlfn.WEIBULL.DIST(AZ$1,$L22,$K22,FALSE)*($R22*(1-$E22)+$Q22*(1-$F22))*((1+'Inputs &amp; Summary'!$D$7)^AZ$1))))))</f>
        <v>0</v>
      </c>
      <c r="BA22" s="248">
        <f>$D22*IF(BA$1&gt;'Inputs &amp; Summary'!$D$5,0,IF(BA$1&gt;VLOOKUP($G22,Lists!$J$17:$K$21,2),IF($M22=Lists!$H$3,IF($K22&lt;1,(($S22/$K22)*((1+'Inputs &amp; Summary'!$D$7)^BA$1)),((INT(BA$1/$K22)-INT((BA$1-1)/$K22))*$S22*((1+'Inputs &amp; Summary'!$D$7)^BA$1))),(_xlfn.WEIBULL.DIST(BA$1,$L22,$K22,FALSE)*$S22*((1+'Inputs &amp; Summary'!$D$7)^BA$1))),IF($M22=Lists!$H$3,IF($K22&lt;1,((($R22*(1-$E22)+$Q22*(1-$F22))/$K22)*((1+'Inputs &amp; Summary'!$D$7)^BA$1)),((INT(BA$1/$K22)-INT((BA$1-1)/$K22))*($R22*(1-$E22)+$Q22*(1-$F22))*((1+'Inputs &amp; Summary'!$D$7)^BA$1))),((_xlfn.WEIBULL.DIST(BA$1,$L22,$K22,FALSE)*($R22*(1-$E22)+$Q22*(1-$F22))*((1+'Inputs &amp; Summary'!$D$7)^BA$1))))))</f>
        <v>0</v>
      </c>
      <c r="BB22" s="248">
        <f>$D22*IF(BB$1&gt;'Inputs &amp; Summary'!$D$5,0,IF(BB$1&gt;VLOOKUP($G22,Lists!$J$17:$K$21,2),IF($M22=Lists!$H$3,IF($K22&lt;1,(($S22/$K22)*((1+'Inputs &amp; Summary'!$D$7)^BB$1)),((INT(BB$1/$K22)-INT((BB$1-1)/$K22))*$S22*((1+'Inputs &amp; Summary'!$D$7)^BB$1))),(_xlfn.WEIBULL.DIST(BB$1,$L22,$K22,FALSE)*$S22*((1+'Inputs &amp; Summary'!$D$7)^BB$1))),IF($M22=Lists!$H$3,IF($K22&lt;1,((($R22*(1-$E22)+$Q22*(1-$F22))/$K22)*((1+'Inputs &amp; Summary'!$D$7)^BB$1)),((INT(BB$1/$K22)-INT((BB$1-1)/$K22))*($R22*(1-$E22)+$Q22*(1-$F22))*((1+'Inputs &amp; Summary'!$D$7)^BB$1))),((_xlfn.WEIBULL.DIST(BB$1,$L22,$K22,FALSE)*($R22*(1-$E22)+$Q22*(1-$F22))*((1+'Inputs &amp; Summary'!$D$7)^BB$1))))))</f>
        <v>0</v>
      </c>
      <c r="BC22" s="248">
        <f>$D22*IF(BC$1&gt;'Inputs &amp; Summary'!$D$5,0,IF(BC$1&gt;VLOOKUP($G22,Lists!$J$17:$K$21,2),IF($M22=Lists!$H$3,IF($K22&lt;1,(($S22/$K22)*((1+'Inputs &amp; Summary'!$D$7)^BC$1)),((INT(BC$1/$K22)-INT((BC$1-1)/$K22))*$S22*((1+'Inputs &amp; Summary'!$D$7)^BC$1))),(_xlfn.WEIBULL.DIST(BC$1,$L22,$K22,FALSE)*$S22*((1+'Inputs &amp; Summary'!$D$7)^BC$1))),IF($M22=Lists!$H$3,IF($K22&lt;1,((($R22*(1-$E22)+$Q22*(1-$F22))/$K22)*((1+'Inputs &amp; Summary'!$D$7)^BC$1)),((INT(BC$1/$K22)-INT((BC$1-1)/$K22))*($R22*(1-$E22)+$Q22*(1-$F22))*((1+'Inputs &amp; Summary'!$D$7)^BC$1))),((_xlfn.WEIBULL.DIST(BC$1,$L22,$K22,FALSE)*($R22*(1-$E22)+$Q22*(1-$F22))*((1+'Inputs &amp; Summary'!$D$7)^BC$1))))))</f>
        <v>0</v>
      </c>
      <c r="BD22" s="248">
        <f>$D22*IF(BD$1&gt;'Inputs &amp; Summary'!$D$5,0,IF(BD$1&gt;VLOOKUP($G22,Lists!$J$17:$K$21,2),IF($M22=Lists!$H$3,IF($K22&lt;1,(($S22/$K22)*((1+'Inputs &amp; Summary'!$D$7)^BD$1)),((INT(BD$1/$K22)-INT((BD$1-1)/$K22))*$S22*((1+'Inputs &amp; Summary'!$D$7)^BD$1))),(_xlfn.WEIBULL.DIST(BD$1,$L22,$K22,FALSE)*$S22*((1+'Inputs &amp; Summary'!$D$7)^BD$1))),IF($M22=Lists!$H$3,IF($K22&lt;1,((($R22*(1-$E22)+$Q22*(1-$F22))/$K22)*((1+'Inputs &amp; Summary'!$D$7)^BD$1)),((INT(BD$1/$K22)-INT((BD$1-1)/$K22))*($R22*(1-$E22)+$Q22*(1-$F22))*((1+'Inputs &amp; Summary'!$D$7)^BD$1))),((_xlfn.WEIBULL.DIST(BD$1,$L22,$K22,FALSE)*($R22*(1-$E22)+$Q22*(1-$F22))*((1+'Inputs &amp; Summary'!$D$7)^BD$1))))))</f>
        <v>0</v>
      </c>
      <c r="BE22" s="248">
        <f>$D22*IF(BE$1&gt;'Inputs &amp; Summary'!$D$5,0,IF(BE$1&gt;VLOOKUP($G22,Lists!$J$17:$K$21,2),IF($M22=Lists!$H$3,IF($K22&lt;1,(($S22/$K22)*((1+'Inputs &amp; Summary'!$D$7)^BE$1)),((INT(BE$1/$K22)-INT((BE$1-1)/$K22))*$S22*((1+'Inputs &amp; Summary'!$D$7)^BE$1))),(_xlfn.WEIBULL.DIST(BE$1,$L22,$K22,FALSE)*$S22*((1+'Inputs &amp; Summary'!$D$7)^BE$1))),IF($M22=Lists!$H$3,IF($K22&lt;1,((($R22*(1-$E22)+$Q22*(1-$F22))/$K22)*((1+'Inputs &amp; Summary'!$D$7)^BE$1)),((INT(BE$1/$K22)-INT((BE$1-1)/$K22))*($R22*(1-$E22)+$Q22*(1-$F22))*((1+'Inputs &amp; Summary'!$D$7)^BE$1))),((_xlfn.WEIBULL.DIST(BE$1,$L22,$K22,FALSE)*($R22*(1-$E22)+$Q22*(1-$F22))*((1+'Inputs &amp; Summary'!$D$7)^BE$1))))))</f>
        <v>0</v>
      </c>
      <c r="BF22" s="248">
        <f>$D22*IF(BF$1&gt;'Inputs &amp; Summary'!$D$5,0,IF(BF$1&gt;VLOOKUP($G22,Lists!$J$17:$K$21,2),IF($M22=Lists!$H$3,IF($K22&lt;1,(($S22/$K22)*((1+'Inputs &amp; Summary'!$D$7)^BF$1)),((INT(BF$1/$K22)-INT((BF$1-1)/$K22))*$S22*((1+'Inputs &amp; Summary'!$D$7)^BF$1))),(_xlfn.WEIBULL.DIST(BF$1,$L22,$K22,FALSE)*$S22*((1+'Inputs &amp; Summary'!$D$7)^BF$1))),IF($M22=Lists!$H$3,IF($K22&lt;1,((($R22*(1-$E22)+$Q22*(1-$F22))/$K22)*((1+'Inputs &amp; Summary'!$D$7)^BF$1)),((INT(BF$1/$K22)-INT((BF$1-1)/$K22))*($R22*(1-$E22)+$Q22*(1-$F22))*((1+'Inputs &amp; Summary'!$D$7)^BF$1))),((_xlfn.WEIBULL.DIST(BF$1,$L22,$K22,FALSE)*($R22*(1-$E22)+$Q22*(1-$F22))*((1+'Inputs &amp; Summary'!$D$7)^BF$1))))))</f>
        <v>0</v>
      </c>
      <c r="BG22" s="248">
        <f>$D22*IF(BG$1&gt;'Inputs &amp; Summary'!$D$5,0,IF(BG$1&gt;VLOOKUP($G22,Lists!$J$17:$K$21,2),IF($M22=Lists!$H$3,IF($K22&lt;1,(($S22/$K22)*((1+'Inputs &amp; Summary'!$D$7)^BG$1)),((INT(BG$1/$K22)-INT((BG$1-1)/$K22))*$S22*((1+'Inputs &amp; Summary'!$D$7)^BG$1))),(_xlfn.WEIBULL.DIST(BG$1,$L22,$K22,FALSE)*$S22*((1+'Inputs &amp; Summary'!$D$7)^BG$1))),IF($M22=Lists!$H$3,IF($K22&lt;1,((($R22*(1-$E22)+$Q22*(1-$F22))/$K22)*((1+'Inputs &amp; Summary'!$D$7)^BG$1)),((INT(BG$1/$K22)-INT((BG$1-1)/$K22))*($R22*(1-$E22)+$Q22*(1-$F22))*((1+'Inputs &amp; Summary'!$D$7)^BG$1))),((_xlfn.WEIBULL.DIST(BG$1,$L22,$K22,FALSE)*($R22*(1-$E22)+$Q22*(1-$F22))*((1+'Inputs &amp; Summary'!$D$7)^BG$1))))))</f>
        <v>0</v>
      </c>
      <c r="BH22" s="248">
        <f>$D22*IF(BH$1&gt;'Inputs &amp; Summary'!$D$5,0,IF(BH$1&gt;VLOOKUP($G22,Lists!$J$17:$K$21,2),IF($M22=Lists!$H$3,IF($K22&lt;1,(($S22/$K22)*((1+'Inputs &amp; Summary'!$D$7)^BH$1)),((INT(BH$1/$K22)-INT((BH$1-1)/$K22))*$S22*((1+'Inputs &amp; Summary'!$D$7)^BH$1))),(_xlfn.WEIBULL.DIST(BH$1,$L22,$K22,FALSE)*$S22*((1+'Inputs &amp; Summary'!$D$7)^BH$1))),IF($M22=Lists!$H$3,IF($K22&lt;1,((($R22*(1-$E22)+$Q22*(1-$F22))/$K22)*((1+'Inputs &amp; Summary'!$D$7)^BH$1)),((INT(BH$1/$K22)-INT((BH$1-1)/$K22))*($R22*(1-$E22)+$Q22*(1-$F22))*((1+'Inputs &amp; Summary'!$D$7)^BH$1))),((_xlfn.WEIBULL.DIST(BH$1,$L22,$K22,FALSE)*($R22*(1-$E22)+$Q22*(1-$F22))*((1+'Inputs &amp; Summary'!$D$7)^BH$1))))))</f>
        <v>0</v>
      </c>
      <c r="BI22" s="248">
        <f>$D22*IF(BI$1&gt;'Inputs &amp; Summary'!$D$5,0,IF(BI$1&gt;VLOOKUP($G22,Lists!$J$17:$K$21,2),IF($M22=Lists!$H$3,IF($K22&lt;1,(($S22/$K22)*((1+'Inputs &amp; Summary'!$D$7)^BI$1)),((INT(BI$1/$K22)-INT((BI$1-1)/$K22))*$S22*((1+'Inputs &amp; Summary'!$D$7)^BI$1))),(_xlfn.WEIBULL.DIST(BI$1,$L22,$K22,FALSE)*$S22*((1+'Inputs &amp; Summary'!$D$7)^BI$1))),IF($M22=Lists!$H$3,IF($K22&lt;1,((($R22*(1-$E22)+$Q22*(1-$F22))/$K22)*((1+'Inputs &amp; Summary'!$D$7)^BI$1)),((INT(BI$1/$K22)-INT((BI$1-1)/$K22))*($R22*(1-$E22)+$Q22*(1-$F22))*((1+'Inputs &amp; Summary'!$D$7)^BI$1))),((_xlfn.WEIBULL.DIST(BI$1,$L22,$K22,FALSE)*($R22*(1-$E22)+$Q22*(1-$F22))*((1+'Inputs &amp; Summary'!$D$7)^BI$1))))))</f>
        <v>0</v>
      </c>
      <c r="BJ22" s="248">
        <f>$D22*IF(BJ$1&gt;'Inputs &amp; Summary'!$D$5,0,IF(BJ$1&gt;VLOOKUP($G22,Lists!$J$17:$K$21,2),IF($M22=Lists!$H$3,IF($K22&lt;1,(($S22/$K22)*((1+'Inputs &amp; Summary'!$D$7)^BJ$1)),((INT(BJ$1/$K22)-INT((BJ$1-1)/$K22))*$S22*((1+'Inputs &amp; Summary'!$D$7)^BJ$1))),(_xlfn.WEIBULL.DIST(BJ$1,$L22,$K22,FALSE)*$S22*((1+'Inputs &amp; Summary'!$D$7)^BJ$1))),IF($M22=Lists!$H$3,IF($K22&lt;1,((($R22*(1-$E22)+$Q22*(1-$F22))/$K22)*((1+'Inputs &amp; Summary'!$D$7)^BJ$1)),((INT(BJ$1/$K22)-INT((BJ$1-1)/$K22))*($R22*(1-$E22)+$Q22*(1-$F22))*((1+'Inputs &amp; Summary'!$D$7)^BJ$1))),((_xlfn.WEIBULL.DIST(BJ$1,$L22,$K22,FALSE)*($R22*(1-$E22)+$Q22*(1-$F22))*((1+'Inputs &amp; Summary'!$D$7)^BJ$1))))))</f>
        <v>0</v>
      </c>
      <c r="BK22" s="248">
        <f>$D22*IF(BK$1&gt;'Inputs &amp; Summary'!$D$5,0,IF(BK$1&gt;VLOOKUP($G22,Lists!$J$17:$K$21,2),IF($M22=Lists!$H$3,IF($K22&lt;1,(($S22/$K22)*((1+'Inputs &amp; Summary'!$D$7)^BK$1)),((INT(BK$1/$K22)-INT((BK$1-1)/$K22))*$S22*((1+'Inputs &amp; Summary'!$D$7)^BK$1))),(_xlfn.WEIBULL.DIST(BK$1,$L22,$K22,FALSE)*$S22*((1+'Inputs &amp; Summary'!$D$7)^BK$1))),IF($M22=Lists!$H$3,IF($K22&lt;1,((($R22*(1-$E22)+$Q22*(1-$F22))/$K22)*((1+'Inputs &amp; Summary'!$D$7)^BK$1)),((INT(BK$1/$K22)-INT((BK$1-1)/$K22))*($R22*(1-$E22)+$Q22*(1-$F22))*((1+'Inputs &amp; Summary'!$D$7)^BK$1))),((_xlfn.WEIBULL.DIST(BK$1,$L22,$K22,FALSE)*($R22*(1-$E22)+$Q22*(1-$F22))*((1+'Inputs &amp; Summary'!$D$7)^BK$1))))))</f>
        <v>0</v>
      </c>
      <c r="BL22" s="248">
        <f>$D22*IF(BL$1&gt;'Inputs &amp; Summary'!$D$5,0,IF(BL$1&gt;VLOOKUP($G22,Lists!$J$17:$K$21,2),IF($M22=Lists!$H$3,IF($K22&lt;1,(($S22/$K22)*((1+'Inputs &amp; Summary'!$D$7)^BL$1)),((INT(BL$1/$K22)-INT((BL$1-1)/$K22))*$S22*((1+'Inputs &amp; Summary'!$D$7)^BL$1))),(_xlfn.WEIBULL.DIST(BL$1,$L22,$K22,FALSE)*$S22*((1+'Inputs &amp; Summary'!$D$7)^BL$1))),IF($M22=Lists!$H$3,IF($K22&lt;1,((($R22*(1-$E22)+$Q22*(1-$F22))/$K22)*((1+'Inputs &amp; Summary'!$D$7)^BL$1)),((INT(BL$1/$K22)-INT((BL$1-1)/$K22))*($R22*(1-$E22)+$Q22*(1-$F22))*((1+'Inputs &amp; Summary'!$D$7)^BL$1))),((_xlfn.WEIBULL.DIST(BL$1,$L22,$K22,FALSE)*($R22*(1-$E22)+$Q22*(1-$F22))*((1+'Inputs &amp; Summary'!$D$7)^BL$1))))))</f>
        <v>0</v>
      </c>
    </row>
    <row r="23" spans="1:64" x14ac:dyDescent="0.3">
      <c r="A23" s="236" t="s">
        <v>250</v>
      </c>
      <c r="B23" s="117" t="str">
        <f>IF('Inputs &amp; Summary'!$D$15=Lists!$E$3,INDEX('Residential Rooftop Details'!$A$30:$X$158,MATCH('Cash Flow'!$A23,'Residential Rooftop Details'!$A$30:$A$158,0),COLUMN(B$1)),IF('Inputs &amp; Summary'!$D$15=Lists!$E$4,INDEX('Commercial Rooftop Details'!$A$30:$V$158,MATCH('Cash Flow'!$A23,'Commercial Rooftop Details'!$A$30:$A$158,0),COLUMN(B$1)),INDEX('Ground-Mount Details'!$A$30:$V$158,MATCH('Cash Flow'!$A23,'Ground-Mount Details'!$A$30:$A$158,0),COLUMN(B$1))))</f>
        <v>Corrective</v>
      </c>
      <c r="C23" s="117" t="str">
        <f>IF('Inputs &amp; Summary'!$D$15=Lists!$E$3,INDEX('Residential Rooftop Details'!$A$30:$X$158,MATCH('Cash Flow'!$A23,'Residential Rooftop Details'!$A$30:$A$158,0),COLUMN(C$1)),IF('Inputs &amp; Summary'!$D$15=Lists!$E$4,INDEX('Commercial Rooftop Details'!$A$30:$V$158,MATCH('Cash Flow'!$A23,'Commercial Rooftop Details'!$A$30:$A$158,0),COLUMN(C$1)),INDEX('Ground-Mount Details'!$A$30:$V$158,MATCH('Cash Flow'!$A23,'Ground-Mount Details'!$A$30:$A$158,0),COLUMN(C$1))))</f>
        <v>PV module</v>
      </c>
      <c r="D23" s="117">
        <f>IF('Inputs &amp; Summary'!$D$15=Lists!$E$3,INDEX('Residential Rooftop Details'!$A$30:$X$158,MATCH('Cash Flow'!$A23,'Residential Rooftop Details'!$A$30:$A$158,0),COLUMN(D$1)),IF('Inputs &amp; Summary'!$D$15=Lists!$E$4,INDEX('Commercial Rooftop Details'!$A$30:$V$158,MATCH('Cash Flow'!$A23,'Commercial Rooftop Details'!$A$30:$A$158,0),COLUMN(D$1)),INDEX('Ground-Mount Details'!$A$30:$V$158,MATCH('Cash Flow'!$A23,'Ground-Mount Details'!$A$30:$A$158,0),COLUMN(D$1))))</f>
        <v>1</v>
      </c>
      <c r="E23" s="117">
        <f>IF('Inputs &amp; Summary'!$D$15=Lists!$E$3,INDEX('Residential Rooftop Details'!$A$30:$X$158,MATCH('Cash Flow'!$A23,'Residential Rooftop Details'!$A$30:$A$158,0),COLUMN(E$1)),IF('Inputs &amp; Summary'!$D$15=Lists!$E$4,INDEX('Commercial Rooftop Details'!$A$30:$V$158,MATCH('Cash Flow'!$A23,'Commercial Rooftop Details'!$A$30:$A$158,0),COLUMN(E$1)),INDEX('Ground-Mount Details'!$A$30:$V$158,MATCH('Cash Flow'!$A23,'Ground-Mount Details'!$A$30:$A$158,0),COLUMN(E$1))))</f>
        <v>1</v>
      </c>
      <c r="F23" s="117">
        <f>IF('Inputs &amp; Summary'!$D$15=Lists!$E$3,INDEX('Residential Rooftop Details'!$A$30:$X$158,MATCH('Cash Flow'!$A23,'Residential Rooftop Details'!$A$30:$A$158,0),COLUMN(F$1)),IF('Inputs &amp; Summary'!$D$15=Lists!$E$4,INDEX('Commercial Rooftop Details'!$A$30:$V$158,MATCH('Cash Flow'!$A23,'Commercial Rooftop Details'!$A$30:$A$158,0),COLUMN(F$1)),INDEX('Ground-Mount Details'!$A$30:$V$158,MATCH('Cash Flow'!$A23,'Ground-Mount Details'!$A$30:$A$158,0),COLUMN(F$1))))</f>
        <v>1</v>
      </c>
      <c r="G23" s="237" t="str">
        <f>IF('Inputs &amp; Summary'!$D$15=Lists!$E$3,INDEX('Residential Rooftop Details'!$A$30:$X$158,MATCH('Cash Flow'!$A23,'Residential Rooftop Details'!$A$30:$A$158,0),COLUMN(G$1)),IF('Inputs &amp; Summary'!$D$15=Lists!$E$4,INDEX('Commercial Rooftop Details'!$A$30:$V$158,MATCH('Cash Flow'!$A23,'Commercial Rooftop Details'!$A$30:$A$158,0),COLUMN(G$1)),INDEX('Ground-Mount Details'!$A$30:$V$158,MATCH('Cash Flow'!$A23,'Ground-Mount Details'!$A$30:$A$158,0),COLUMN(G$1))))</f>
        <v>Module (Product)</v>
      </c>
      <c r="H23" s="237" t="str">
        <f>IF('Inputs &amp; Summary'!$D$15=Lists!$E$3,INDEX('Residential Rooftop Details'!$A$30:$X$158,MATCH('Cash Flow'!$A23,'Residential Rooftop Details'!$A$30:$A$158,0),COLUMN(H$1)),IF('Inputs &amp; Summary'!$D$15=Lists!$E$4,INDEX('Commercial Rooftop Details'!$A$30:$V$158,MATCH('Cash Flow'!$A23,'Commercial Rooftop Details'!$A$30:$A$158,0),COLUMN(H$1)),INDEX('Ground-Mount Details'!$A$30:$V$158,MATCH('Cash Flow'!$A23,'Ground-Mount Details'!$A$30:$A$158,0),COLUMN(H$1))))</f>
        <v>modules</v>
      </c>
      <c r="I23" s="237" t="str">
        <f>IF('Inputs &amp; Summary'!$D$15=Lists!$E$3,INDEX('Residential Rooftop Details'!$A$30:$X$158,MATCH('Cash Flow'!$A23,'Residential Rooftop Details'!$A$30:$A$158,0),COLUMN(I$1)),IF('Inputs &amp; Summary'!$D$15=Lists!$E$4,INDEX('Commercial Rooftop Details'!$A$30:$V$158,MATCH('Cash Flow'!$A23,'Commercial Rooftop Details'!$A$30:$A$158,0),COLUMN(I$1)),INDEX('Ground-Mount Details'!$A$30:$V$158,MATCH('Cash Flow'!$A23,'Ground-Mount Details'!$A$30:$A$158,0),COLUMN(I$1))))</f>
        <v>Journeyman electrician</v>
      </c>
      <c r="J23" s="238">
        <f>IF('Inputs &amp; Summary'!$D$15=Lists!$E$3,INDEX('Residential Rooftop Details'!$A$30:$X$158,MATCH('Cash Flow'!$A23,'Residential Rooftop Details'!$A$30:$A$158,0),COLUMN(J$1)),IF('Inputs &amp; Summary'!$D$15=Lists!$E$4,INDEX('Commercial Rooftop Details'!$A$30:$V$158,MATCH('Cash Flow'!$A23,'Commercial Rooftop Details'!$A$30:$A$158,0),COLUMN(J$1)),INDEX('Ground-Mount Details'!$A$30:$V$158,MATCH('Cash Flow'!$A23,'Ground-Mount Details'!$A$30:$A$158,0),COLUMN(J$1))))</f>
        <v>14.423076923076923</v>
      </c>
      <c r="K23" s="239">
        <f>IF('Inputs &amp; Summary'!$D$15=Lists!$E$3,INDEX('Residential Rooftop Details'!$A$30:$X$158,MATCH('Cash Flow'!$A23,'Residential Rooftop Details'!$A$30:$A$158,0),COLUMN(K$1)),IF('Inputs &amp; Summary'!$D$15=Lists!$E$4,INDEX('Commercial Rooftop Details'!$A$30:$V$158,MATCH('Cash Flow'!$A23,'Commercial Rooftop Details'!$A$30:$A$158,0),COLUMN(K$1)),INDEX('Ground-Mount Details'!$A$30:$V$158,MATCH('Cash Flow'!$A23,'Ground-Mount Details'!$A$30:$A$158,0),COLUMN(K$1))))</f>
        <v>50</v>
      </c>
      <c r="L23" s="239">
        <f>IF('Inputs &amp; Summary'!$D$15=Lists!$E$3,INDEX('Residential Rooftop Details'!$A$30:$X$158,MATCH('Cash Flow'!$A23,'Residential Rooftop Details'!$A$30:$A$158,0),COLUMN(L$1)),IF('Inputs &amp; Summary'!$D$15=Lists!$E$4,INDEX('Commercial Rooftop Details'!$A$30:$V$158,MATCH('Cash Flow'!$A23,'Commercial Rooftop Details'!$A$30:$A$158,0),COLUMN(L$1)),INDEX('Ground-Mount Details'!$A$30:$V$158,MATCH('Cash Flow'!$A23,'Ground-Mount Details'!$A$30:$A$158,0),COLUMN(L$1))))</f>
        <v>2</v>
      </c>
      <c r="M23" s="238" t="str">
        <f>IF('Inputs &amp; Summary'!$D$15=Lists!$E$3,INDEX('Residential Rooftop Details'!$A$30:$X$158,MATCH('Cash Flow'!$A23,'Residential Rooftop Details'!$A$30:$A$158,0),COLUMN(M$1)),IF('Inputs &amp; Summary'!$D$15=Lists!$E$4,INDEX('Commercial Rooftop Details'!$A$30:$V$158,MATCH('Cash Flow'!$A23,'Commercial Rooftop Details'!$A$30:$A$158,0),COLUMN(M$1)),INDEX('Ground-Mount Details'!$A$30:$V$158,MATCH('Cash Flow'!$A23,'Ground-Mount Details'!$A$30:$A$158,0),COLUMN(M$1))))</f>
        <v>Weibull</v>
      </c>
      <c r="N23" s="240">
        <f>IF('Inputs &amp; Summary'!$D$15=Lists!$E$3,INDEX('Residential Rooftop Details'!$A$30:$X$158,MATCH('Cash Flow'!$A23,'Residential Rooftop Details'!$A$30:$A$158,0),COLUMN(N$1)),IF('Inputs &amp; Summary'!$D$15=Lists!$E$4,INDEX('Commercial Rooftop Details'!$A$30:$V$158,MATCH('Cash Flow'!$A23,'Commercial Rooftop Details'!$A$30:$A$158,0),COLUMN(N$1)),INDEX('Ground-Mount Details'!$A$30:$V$158,MATCH('Cash Flow'!$A23,'Ground-Mount Details'!$A$30:$A$158,0),COLUMN(N$1))))</f>
        <v>1443</v>
      </c>
      <c r="O23" s="239">
        <f>IF('Inputs &amp; Summary'!$D$15=Lists!$E$3,INDEX('Residential Rooftop Details'!$A$30:$X$158,MATCH('Cash Flow'!$A23,'Residential Rooftop Details'!$A$30:$A$158,0),COLUMN(O$1)),IF('Inputs &amp; Summary'!$D$15=Lists!$E$4,INDEX('Commercial Rooftop Details'!$A$30:$V$158,MATCH('Cash Flow'!$A23,'Commercial Rooftop Details'!$A$30:$A$158,0),COLUMN(O$1)),INDEX('Ground-Mount Details'!$A$30:$V$158,MATCH('Cash Flow'!$A23,'Ground-Mount Details'!$A$30:$A$158,0),COLUMN(O$1))))</f>
        <v>0.15</v>
      </c>
      <c r="P23" s="241">
        <f>IF('Inputs &amp; Summary'!$D$15=Lists!$E$3,INDEX('Residential Rooftop Details'!$A$30:$X$158,MATCH('Cash Flow'!$A23,'Residential Rooftop Details'!$A$30:$A$158,0),COLUMN(P$1)),IF('Inputs &amp; Summary'!$D$15=Lists!$E$4,INDEX('Commercial Rooftop Details'!$A$30:$V$158,MATCH('Cash Flow'!$A23,'Commercial Rooftop Details'!$A$30:$A$158,0),COLUMN(P$1)),INDEX('Ground-Mount Details'!$A$30:$V$158,MATCH('Cash Flow'!$A23,'Ground-Mount Details'!$A$30:$A$158,0),COLUMN(P$1))))</f>
        <v>244</v>
      </c>
      <c r="Q23" s="242">
        <f>IF('Inputs &amp; Summary'!$D$15=Lists!$E$3,INDEX('Residential Rooftop Details'!$A$30:$X$158,MATCH('Cash Flow'!$A23,'Residential Rooftop Details'!$A$30:$A$158,0),COLUMN(Q$1)),IF('Inputs &amp; Summary'!$D$15=Lists!$E$4,INDEX('Commercial Rooftop Details'!$A$30:$V$158,MATCH('Cash Flow'!$A23,'Commercial Rooftop Details'!$A$30:$A$158,0),COLUMN(Q$1)),INDEX('Ground-Mount Details'!$A$30:$V$158,MATCH('Cash Flow'!$A23,'Ground-Mount Details'!$A$30:$A$158,0),COLUMN(Q$1))))</f>
        <v>3121.875</v>
      </c>
      <c r="R23" s="242">
        <f>IF('Inputs &amp; Summary'!$D$15=Lists!$E$3,INDEX('Residential Rooftop Details'!$A$30:$X$158,MATCH('Cash Flow'!$A23,'Residential Rooftop Details'!$A$30:$A$158,0),COLUMN(R$1)),IF('Inputs &amp; Summary'!$D$15=Lists!$E$4,INDEX('Commercial Rooftop Details'!$A$30:$V$158,MATCH('Cash Flow'!$A23,'Commercial Rooftop Details'!$A$30:$A$158,0),COLUMN(R$1)),INDEX('Ground-Mount Details'!$A$30:$V$158,MATCH('Cash Flow'!$A23,'Ground-Mount Details'!$A$30:$A$158,0),COLUMN(R$1))))</f>
        <v>352092</v>
      </c>
      <c r="S23" s="243">
        <f>IF('Inputs &amp; Summary'!$D$15=Lists!$E$3,INDEX('Residential Rooftop Details'!$A$30:$X$158,MATCH('Cash Flow'!$A23,'Residential Rooftop Details'!$A$30:$A$158,0),COLUMN(S$1)),IF('Inputs &amp; Summary'!$D$15=Lists!$E$4,INDEX('Commercial Rooftop Details'!$A$30:$V$158,MATCH('Cash Flow'!$A23,'Commercial Rooftop Details'!$A$30:$A$158,0),COLUMN(S$1)),INDEX('Ground-Mount Details'!$A$30:$V$158,MATCH('Cash Flow'!$A23,'Ground-Mount Details'!$A$30:$A$158,0),COLUMN(S$1))))</f>
        <v>355213.875</v>
      </c>
      <c r="T23" s="238">
        <f>IF('Inputs &amp; Summary'!$D$15=Lists!$E$3,INDEX('Residential Rooftop Details'!$A$30:$X$158,MATCH('Cash Flow'!$A23,'Residential Rooftop Details'!$A$30:$A$158,0),COLUMN(T$1)),IF('Inputs &amp; Summary'!$D$15=Lists!$E$4,INDEX('Commercial Rooftop Details'!$A$30:$V$158,MATCH('Cash Flow'!$A23,'Commercial Rooftop Details'!$A$30:$A$158,0),COLUMN(T$1)),INDEX('Ground-Mount Details'!$A$30:$V$158,MATCH('Cash Flow'!$A23,'Ground-Mount Details'!$A$30:$A$158,0),COLUMN(T$1))))</f>
        <v>0</v>
      </c>
      <c r="U23" s="244">
        <f>IF('Inputs &amp; Summary'!$D$15=Lists!$E$3,INDEX('Residential Rooftop Details'!$A$30:$X$158,MATCH('Cash Flow'!$A23,'Residential Rooftop Details'!$A$30:$A$158,0),COLUMN(U$1)),IF('Inputs &amp; Summary'!$D$15=Lists!$E$4,INDEX('Commercial Rooftop Details'!$A$30:$V$158,MATCH('Cash Flow'!$A23,'Commercial Rooftop Details'!$A$30:$A$158,0),COLUMN(U$1)),INDEX('Ground-Mount Details'!$A$30:$V$158,MATCH('Cash Flow'!$A23,'Ground-Mount Details'!$A$30:$A$158,0),COLUMN(U$1))))</f>
        <v>0</v>
      </c>
      <c r="V23" s="245">
        <f t="shared" si="0"/>
        <v>2721.5632932805297</v>
      </c>
      <c r="W23" s="245">
        <f>NPV('Inputs &amp; Summary'!$D$6,Y23:BL23)</f>
        <v>18665.230806036059</v>
      </c>
      <c r="X23" s="246">
        <f t="shared" si="1"/>
        <v>0.13547294966367504</v>
      </c>
      <c r="Y23" s="248">
        <f>$D23*IF(Y$1&gt;'Inputs &amp; Summary'!$D$5,0,IF(Y$1&gt;VLOOKUP($G23,Lists!$J$17:$K$21,2),IF($M23=Lists!$H$3,IF($K23&lt;1,(($S23/$K23)*((1+'Inputs &amp; Summary'!$D$7)^Y$1)),((INT(Y$1/$K23)-INT((Y$1-1)/$K23))*$S23*((1+'Inputs &amp; Summary'!$D$7)^Y$1))),(_xlfn.WEIBULL.DIST(Y$1,$L23,$K23,FALSE)*$S23*((1+'Inputs &amp; Summary'!$D$7)^Y$1))),IF($M23=Lists!$H$3,IF($K23&lt;1,((($R23*(1-$E23)+$Q23*(1-$F23))/$K23)*((1+'Inputs &amp; Summary'!$D$7)^Y$1)),((INT(Y$1/$K23)-INT((Y$1-1)/$K23))*($R23*(1-$E23)+$Q23*(1-$F23))*((1+'Inputs &amp; Summary'!$D$7)^Y$1))),((_xlfn.WEIBULL.DIST(Y$1,$L23,$K23,FALSE)*($R23*(1-$E23)+$Q23*(1-$F23))*((1+'Inputs &amp; Summary'!$D$7)^Y$1))))))</f>
        <v>0</v>
      </c>
      <c r="Z23" s="248">
        <f>$D23*IF(Z$1&gt;'Inputs &amp; Summary'!$D$5,0,IF(Z$1&gt;VLOOKUP($G23,Lists!$J$17:$K$21,2),IF($M23=Lists!$H$3,IF($K23&lt;1,(($S23/$K23)*((1+'Inputs &amp; Summary'!$D$7)^Z$1)),((INT(Z$1/$K23)-INT((Z$1-1)/$K23))*$S23*((1+'Inputs &amp; Summary'!$D$7)^Z$1))),(_xlfn.WEIBULL.DIST(Z$1,$L23,$K23,FALSE)*$S23*((1+'Inputs &amp; Summary'!$D$7)^Z$1))),IF($M23=Lists!$H$3,IF($K23&lt;1,((($R23*(1-$E23)+$Q23*(1-$F23))/$K23)*((1+'Inputs &amp; Summary'!$D$7)^Z$1)),((INT(Z$1/$K23)-INT((Z$1-1)/$K23))*($R23*(1-$E23)+$Q23*(1-$F23))*((1+'Inputs &amp; Summary'!$D$7)^Z$1))),((_xlfn.WEIBULL.DIST(Z$1,$L23,$K23,FALSE)*($R23*(1-$E23)+$Q23*(1-$F23))*((1+'Inputs &amp; Summary'!$D$7)^Z$1))))))</f>
        <v>0</v>
      </c>
      <c r="AA23" s="248">
        <f>$D23*IF(AA$1&gt;'Inputs &amp; Summary'!$D$5,0,IF(AA$1&gt;VLOOKUP($G23,Lists!$J$17:$K$21,2),IF($M23=Lists!$H$3,IF($K23&lt;1,(($S23/$K23)*((1+'Inputs &amp; Summary'!$D$7)^AA$1)),((INT(AA$1/$K23)-INT((AA$1-1)/$K23))*$S23*((1+'Inputs &amp; Summary'!$D$7)^AA$1))),(_xlfn.WEIBULL.DIST(AA$1,$L23,$K23,FALSE)*$S23*((1+'Inputs &amp; Summary'!$D$7)^AA$1))),IF($M23=Lists!$H$3,IF($K23&lt;1,((($R23*(1-$E23)+$Q23*(1-$F23))/$K23)*((1+'Inputs &amp; Summary'!$D$7)^AA$1)),((INT(AA$1/$K23)-INT((AA$1-1)/$K23))*($R23*(1-$E23)+$Q23*(1-$F23))*((1+'Inputs &amp; Summary'!$D$7)^AA$1))),((_xlfn.WEIBULL.DIST(AA$1,$L23,$K23,FALSE)*($R23*(1-$E23)+$Q23*(1-$F23))*((1+'Inputs &amp; Summary'!$D$7)^AA$1))))))</f>
        <v>0</v>
      </c>
      <c r="AB23" s="248">
        <f>$D23*IF(AB$1&gt;'Inputs &amp; Summary'!$D$5,0,IF(AB$1&gt;VLOOKUP($G23,Lists!$J$17:$K$21,2),IF($M23=Lists!$H$3,IF($K23&lt;1,(($S23/$K23)*((1+'Inputs &amp; Summary'!$D$7)^AB$1)),((INT(AB$1/$K23)-INT((AB$1-1)/$K23))*$S23*((1+'Inputs &amp; Summary'!$D$7)^AB$1))),(_xlfn.WEIBULL.DIST(AB$1,$L23,$K23,FALSE)*$S23*((1+'Inputs &amp; Summary'!$D$7)^AB$1))),IF($M23=Lists!$H$3,IF($K23&lt;1,((($R23*(1-$E23)+$Q23*(1-$F23))/$K23)*((1+'Inputs &amp; Summary'!$D$7)^AB$1)),((INT(AB$1/$K23)-INT((AB$1-1)/$K23))*($R23*(1-$E23)+$Q23*(1-$F23))*((1+'Inputs &amp; Summary'!$D$7)^AB$1))),((_xlfn.WEIBULL.DIST(AB$1,$L23,$K23,FALSE)*($R23*(1-$E23)+$Q23*(1-$F23))*((1+'Inputs &amp; Summary'!$D$7)^AB$1))))))</f>
        <v>0</v>
      </c>
      <c r="AC23" s="248">
        <f>$D23*IF(AC$1&gt;'Inputs &amp; Summary'!$D$5,0,IF(AC$1&gt;VLOOKUP($G23,Lists!$J$17:$K$21,2),IF($M23=Lists!$H$3,IF($K23&lt;1,(($S23/$K23)*((1+'Inputs &amp; Summary'!$D$7)^AC$1)),((INT(AC$1/$K23)-INT((AC$1-1)/$K23))*$S23*((1+'Inputs &amp; Summary'!$D$7)^AC$1))),(_xlfn.WEIBULL.DIST(AC$1,$L23,$K23,FALSE)*$S23*((1+'Inputs &amp; Summary'!$D$7)^AC$1))),IF($M23=Lists!$H$3,IF($K23&lt;1,((($R23*(1-$E23)+$Q23*(1-$F23))/$K23)*((1+'Inputs &amp; Summary'!$D$7)^AC$1)),((INT(AC$1/$K23)-INT((AC$1-1)/$K23))*($R23*(1-$E23)+$Q23*(1-$F23))*((1+'Inputs &amp; Summary'!$D$7)^AC$1))),((_xlfn.WEIBULL.DIST(AC$1,$L23,$K23,FALSE)*($R23*(1-$E23)+$Q23*(1-$F23))*((1+'Inputs &amp; Summary'!$D$7)^AC$1))))))</f>
        <v>0</v>
      </c>
      <c r="AD23" s="248">
        <f>$D23*IF(AD$1&gt;'Inputs &amp; Summary'!$D$5,0,IF(AD$1&gt;VLOOKUP($G23,Lists!$J$17:$K$21,2),IF($M23=Lists!$H$3,IF($K23&lt;1,(($S23/$K23)*((1+'Inputs &amp; Summary'!$D$7)^AD$1)),((INT(AD$1/$K23)-INT((AD$1-1)/$K23))*$S23*((1+'Inputs &amp; Summary'!$D$7)^AD$1))),(_xlfn.WEIBULL.DIST(AD$1,$L23,$K23,FALSE)*$S23*((1+'Inputs &amp; Summary'!$D$7)^AD$1))),IF($M23=Lists!$H$3,IF($K23&lt;1,((($R23*(1-$E23)+$Q23*(1-$F23))/$K23)*((1+'Inputs &amp; Summary'!$D$7)^AD$1)),((INT(AD$1/$K23)-INT((AD$1-1)/$K23))*($R23*(1-$E23)+$Q23*(1-$F23))*((1+'Inputs &amp; Summary'!$D$7)^AD$1))),((_xlfn.WEIBULL.DIST(AD$1,$L23,$K23,FALSE)*($R23*(1-$E23)+$Q23*(1-$F23))*((1+'Inputs &amp; Summary'!$D$7)^AD$1))))))</f>
        <v>0</v>
      </c>
      <c r="AE23" s="248">
        <f>$D23*IF(AE$1&gt;'Inputs &amp; Summary'!$D$5,0,IF(AE$1&gt;VLOOKUP($G23,Lists!$J$17:$K$21,2),IF($M23=Lists!$H$3,IF($K23&lt;1,(($S23/$K23)*((1+'Inputs &amp; Summary'!$D$7)^AE$1)),((INT(AE$1/$K23)-INT((AE$1-1)/$K23))*$S23*((1+'Inputs &amp; Summary'!$D$7)^AE$1))),(_xlfn.WEIBULL.DIST(AE$1,$L23,$K23,FALSE)*$S23*((1+'Inputs &amp; Summary'!$D$7)^AE$1))),IF($M23=Lists!$H$3,IF($K23&lt;1,((($R23*(1-$E23)+$Q23*(1-$F23))/$K23)*((1+'Inputs &amp; Summary'!$D$7)^AE$1)),((INT(AE$1/$K23)-INT((AE$1-1)/$K23))*($R23*(1-$E23)+$Q23*(1-$F23))*((1+'Inputs &amp; Summary'!$D$7)^AE$1))),((_xlfn.WEIBULL.DIST(AE$1,$L23,$K23,FALSE)*($R23*(1-$E23)+$Q23*(1-$F23))*((1+'Inputs &amp; Summary'!$D$7)^AE$1))))))</f>
        <v>0</v>
      </c>
      <c r="AF23" s="248">
        <f>$D23*IF(AF$1&gt;'Inputs &amp; Summary'!$D$5,0,IF(AF$1&gt;VLOOKUP($G23,Lists!$J$17:$K$21,2),IF($M23=Lists!$H$3,IF($K23&lt;1,(($S23/$K23)*((1+'Inputs &amp; Summary'!$D$7)^AF$1)),((INT(AF$1/$K23)-INT((AF$1-1)/$K23))*$S23*((1+'Inputs &amp; Summary'!$D$7)^AF$1))),(_xlfn.WEIBULL.DIST(AF$1,$L23,$K23,FALSE)*$S23*((1+'Inputs &amp; Summary'!$D$7)^AF$1))),IF($M23=Lists!$H$3,IF($K23&lt;1,((($R23*(1-$E23)+$Q23*(1-$F23))/$K23)*((1+'Inputs &amp; Summary'!$D$7)^AF$1)),((INT(AF$1/$K23)-INT((AF$1-1)/$K23))*($R23*(1-$E23)+$Q23*(1-$F23))*((1+'Inputs &amp; Summary'!$D$7)^AF$1))),((_xlfn.WEIBULL.DIST(AF$1,$L23,$K23,FALSE)*($R23*(1-$E23)+$Q23*(1-$F23))*((1+'Inputs &amp; Summary'!$D$7)^AF$1))))))</f>
        <v>0</v>
      </c>
      <c r="AG23" s="248">
        <f>$D23*IF(AG$1&gt;'Inputs &amp; Summary'!$D$5,0,IF(AG$1&gt;VLOOKUP($G23,Lists!$J$17:$K$21,2),IF($M23=Lists!$H$3,IF($K23&lt;1,(($S23/$K23)*((1+'Inputs &amp; Summary'!$D$7)^AG$1)),((INT(AG$1/$K23)-INT((AG$1-1)/$K23))*$S23*((1+'Inputs &amp; Summary'!$D$7)^AG$1))),(_xlfn.WEIBULL.DIST(AG$1,$L23,$K23,FALSE)*$S23*((1+'Inputs &amp; Summary'!$D$7)^AG$1))),IF($M23=Lists!$H$3,IF($K23&lt;1,((($R23*(1-$E23)+$Q23*(1-$F23))/$K23)*((1+'Inputs &amp; Summary'!$D$7)^AG$1)),((INT(AG$1/$K23)-INT((AG$1-1)/$K23))*($R23*(1-$E23)+$Q23*(1-$F23))*((1+'Inputs &amp; Summary'!$D$7)^AG$1))),((_xlfn.WEIBULL.DIST(AG$1,$L23,$K23,FALSE)*($R23*(1-$E23)+$Q23*(1-$F23))*((1+'Inputs &amp; Summary'!$D$7)^AG$1))))))</f>
        <v>0</v>
      </c>
      <c r="AH23" s="248">
        <f>$D23*IF(AH$1&gt;'Inputs &amp; Summary'!$D$5,0,IF(AH$1&gt;VLOOKUP($G23,Lists!$J$17:$K$21,2),IF($M23=Lists!$H$3,IF($K23&lt;1,(($S23/$K23)*((1+'Inputs &amp; Summary'!$D$7)^AH$1)),((INT(AH$1/$K23)-INT((AH$1-1)/$K23))*$S23*((1+'Inputs &amp; Summary'!$D$7)^AH$1))),(_xlfn.WEIBULL.DIST(AH$1,$L23,$K23,FALSE)*$S23*((1+'Inputs &amp; Summary'!$D$7)^AH$1))),IF($M23=Lists!$H$3,IF($K23&lt;1,((($R23*(1-$E23)+$Q23*(1-$F23))/$K23)*((1+'Inputs &amp; Summary'!$D$7)^AH$1)),((INT(AH$1/$K23)-INT((AH$1-1)/$K23))*($R23*(1-$E23)+$Q23*(1-$F23))*((1+'Inputs &amp; Summary'!$D$7)^AH$1))),((_xlfn.WEIBULL.DIST(AH$1,$L23,$K23,FALSE)*($R23*(1-$E23)+$Q23*(1-$F23))*((1+'Inputs &amp; Summary'!$D$7)^AH$1))))))</f>
        <v>0</v>
      </c>
      <c r="AI23" s="248">
        <f>$D23*IF(AI$1&gt;'Inputs &amp; Summary'!$D$5,0,IF(AI$1&gt;VLOOKUP($G23,Lists!$J$17:$K$21,2),IF($M23=Lists!$H$3,IF($K23&lt;1,(($S23/$K23)*((1+'Inputs &amp; Summary'!$D$7)^AI$1)),((INT(AI$1/$K23)-INT((AI$1-1)/$K23))*$S23*((1+'Inputs &amp; Summary'!$D$7)^AI$1))),(_xlfn.WEIBULL.DIST(AI$1,$L23,$K23,FALSE)*$S23*((1+'Inputs &amp; Summary'!$D$7)^AI$1))),IF($M23=Lists!$H$3,IF($K23&lt;1,((($R23*(1-$E23)+$Q23*(1-$F23))/$K23)*((1+'Inputs &amp; Summary'!$D$7)^AI$1)),((INT(AI$1/$K23)-INT((AI$1-1)/$K23))*($R23*(1-$E23)+$Q23*(1-$F23))*((1+'Inputs &amp; Summary'!$D$7)^AI$1))),((_xlfn.WEIBULL.DIST(AI$1,$L23,$K23,FALSE)*($R23*(1-$E23)+$Q23*(1-$F23))*((1+'Inputs &amp; Summary'!$D$7)^AI$1))))))</f>
        <v>3703.0078269787177</v>
      </c>
      <c r="AJ23" s="248">
        <f>$D23*IF(AJ$1&gt;'Inputs &amp; Summary'!$D$5,0,IF(AJ$1&gt;VLOOKUP($G23,Lists!$J$17:$K$21,2),IF($M23=Lists!$H$3,IF($K23&lt;1,(($S23/$K23)*((1+'Inputs &amp; Summary'!$D$7)^AJ$1)),((INT(AJ$1/$K23)-INT((AJ$1-1)/$K23))*$S23*((1+'Inputs &amp; Summary'!$D$7)^AJ$1))),(_xlfn.WEIBULL.DIST(AJ$1,$L23,$K23,FALSE)*$S23*((1+'Inputs &amp; Summary'!$D$7)^AJ$1))),IF($M23=Lists!$H$3,IF($K23&lt;1,((($R23*(1-$E23)+$Q23*(1-$F23))/$K23)*((1+'Inputs &amp; Summary'!$D$7)^AJ$1)),((INT(AJ$1/$K23)-INT((AJ$1-1)/$K23))*($R23*(1-$E23)+$Q23*(1-$F23))*((1+'Inputs &amp; Summary'!$D$7)^AJ$1))),((_xlfn.WEIBULL.DIST(AJ$1,$L23,$K23,FALSE)*($R23*(1-$E23)+$Q23*(1-$F23))*((1+'Inputs &amp; Summary'!$D$7)^AJ$1))))))</f>
        <v>4082.7036158393903</v>
      </c>
      <c r="AK23" s="248">
        <f>$D23*IF(AK$1&gt;'Inputs &amp; Summary'!$D$5,0,IF(AK$1&gt;VLOOKUP($G23,Lists!$J$17:$K$21,2),IF($M23=Lists!$H$3,IF($K23&lt;1,(($S23/$K23)*((1+'Inputs &amp; Summary'!$D$7)^AK$1)),((INT(AK$1/$K23)-INT((AK$1-1)/$K23))*$S23*((1+'Inputs &amp; Summary'!$D$7)^AK$1))),(_xlfn.WEIBULL.DIST(AK$1,$L23,$K23,FALSE)*$S23*((1+'Inputs &amp; Summary'!$D$7)^AK$1))),IF($M23=Lists!$H$3,IF($K23&lt;1,((($R23*(1-$E23)+$Q23*(1-$F23))/$K23)*((1+'Inputs &amp; Summary'!$D$7)^AK$1)),((INT(AK$1/$K23)-INT((AK$1-1)/$K23))*($R23*(1-$E23)+$Q23*(1-$F23))*((1+'Inputs &amp; Summary'!$D$7)^AK$1))),((_xlfn.WEIBULL.DIST(AK$1,$L23,$K23,FALSE)*($R23*(1-$E23)+$Q23*(1-$F23))*((1+'Inputs &amp; Summary'!$D$7)^AK$1))))))</f>
        <v>4466.4984399003506</v>
      </c>
      <c r="AL23" s="248">
        <f>$D23*IF(AL$1&gt;'Inputs &amp; Summary'!$D$5,0,IF(AL$1&gt;VLOOKUP($G23,Lists!$J$17:$K$21,2),IF($M23=Lists!$H$3,IF($K23&lt;1,(($S23/$K23)*((1+'Inputs &amp; Summary'!$D$7)^AL$1)),((INT(AL$1/$K23)-INT((AL$1-1)/$K23))*$S23*((1+'Inputs &amp; Summary'!$D$7)^AL$1))),(_xlfn.WEIBULL.DIST(AL$1,$L23,$K23,FALSE)*$S23*((1+'Inputs &amp; Summary'!$D$7)^AL$1))),IF($M23=Lists!$H$3,IF($K23&lt;1,((($R23*(1-$E23)+$Q23*(1-$F23))/$K23)*((1+'Inputs &amp; Summary'!$D$7)^AL$1)),((INT(AL$1/$K23)-INT((AL$1-1)/$K23))*($R23*(1-$E23)+$Q23*(1-$F23))*((1+'Inputs &amp; Summary'!$D$7)^AL$1))),((_xlfn.WEIBULL.DIST(AL$1,$L23,$K23,FALSE)*($R23*(1-$E23)+$Q23*(1-$F23))*((1+'Inputs &amp; Summary'!$D$7)^AL$1))))))</f>
        <v>4853.574065704991</v>
      </c>
      <c r="AM23" s="248">
        <f>$D23*IF(AM$1&gt;'Inputs &amp; Summary'!$D$5,0,IF(AM$1&gt;VLOOKUP($G23,Lists!$J$17:$K$21,2),IF($M23=Lists!$H$3,IF($K23&lt;1,(($S23/$K23)*((1+'Inputs &amp; Summary'!$D$7)^AM$1)),((INT(AM$1/$K23)-INT((AM$1-1)/$K23))*$S23*((1+'Inputs &amp; Summary'!$D$7)^AM$1))),(_xlfn.WEIBULL.DIST(AM$1,$L23,$K23,FALSE)*$S23*((1+'Inputs &amp; Summary'!$D$7)^AM$1))),IF($M23=Lists!$H$3,IF($K23&lt;1,((($R23*(1-$E23)+$Q23*(1-$F23))/$K23)*((1+'Inputs &amp; Summary'!$D$7)^AM$1)),((INT(AM$1/$K23)-INT((AM$1-1)/$K23))*($R23*(1-$E23)+$Q23*(1-$F23))*((1+'Inputs &amp; Summary'!$D$7)^AM$1))),((_xlfn.WEIBULL.DIST(AM$1,$L23,$K23,FALSE)*($R23*(1-$E23)+$Q23*(1-$F23))*((1+'Inputs &amp; Summary'!$D$7)^AM$1))))))</f>
        <v>5243.0891292055894</v>
      </c>
      <c r="AN23" s="248">
        <f>$D23*IF(AN$1&gt;'Inputs &amp; Summary'!$D$5,0,IF(AN$1&gt;VLOOKUP($G23,Lists!$J$17:$K$21,2),IF($M23=Lists!$H$3,IF($K23&lt;1,(($S23/$K23)*((1+'Inputs &amp; Summary'!$D$7)^AN$1)),((INT(AN$1/$K23)-INT((AN$1-1)/$K23))*$S23*((1+'Inputs &amp; Summary'!$D$7)^AN$1))),(_xlfn.WEIBULL.DIST(AN$1,$L23,$K23,FALSE)*$S23*((1+'Inputs &amp; Summary'!$D$7)^AN$1))),IF($M23=Lists!$H$3,IF($K23&lt;1,((($R23*(1-$E23)+$Q23*(1-$F23))/$K23)*((1+'Inputs &amp; Summary'!$D$7)^AN$1)),((INT(AN$1/$K23)-INT((AN$1-1)/$K23))*($R23*(1-$E23)+$Q23*(1-$F23))*((1+'Inputs &amp; Summary'!$D$7)^AN$1))),((_xlfn.WEIBULL.DIST(AN$1,$L23,$K23,FALSE)*($R23*(1-$E23)+$Q23*(1-$F23))*((1+'Inputs &amp; Summary'!$D$7)^AN$1))))))</f>
        <v>5634.1821619017073</v>
      </c>
      <c r="AO23" s="248">
        <f>$D23*IF(AO$1&gt;'Inputs &amp; Summary'!$D$5,0,IF(AO$1&gt;VLOOKUP($G23,Lists!$J$17:$K$21,2),IF($M23=Lists!$H$3,IF($K23&lt;1,(($S23/$K23)*((1+'Inputs &amp; Summary'!$D$7)^AO$1)),((INT(AO$1/$K23)-INT((AO$1-1)/$K23))*$S23*((1+'Inputs &amp; Summary'!$D$7)^AO$1))),(_xlfn.WEIBULL.DIST(AO$1,$L23,$K23,FALSE)*$S23*((1+'Inputs &amp; Summary'!$D$7)^AO$1))),IF($M23=Lists!$H$3,IF($K23&lt;1,((($R23*(1-$E23)+$Q23*(1-$F23))/$K23)*((1+'Inputs &amp; Summary'!$D$7)^AO$1)),((INT(AO$1/$K23)-INT((AO$1-1)/$K23))*($R23*(1-$E23)+$Q23*(1-$F23))*((1+'Inputs &amp; Summary'!$D$7)^AO$1))),((_xlfn.WEIBULL.DIST(AO$1,$L23,$K23,FALSE)*($R23*(1-$E23)+$Q23*(1-$F23))*((1+'Inputs &amp; Summary'!$D$7)^AO$1))))))</f>
        <v>6025.9747507628499</v>
      </c>
      <c r="AP23" s="248">
        <f>$D23*IF(AP$1&gt;'Inputs &amp; Summary'!$D$5,0,IF(AP$1&gt;VLOOKUP($G23,Lists!$J$17:$K$21,2),IF($M23=Lists!$H$3,IF($K23&lt;1,(($S23/$K23)*((1+'Inputs &amp; Summary'!$D$7)^AP$1)),((INT(AP$1/$K23)-INT((AP$1-1)/$K23))*$S23*((1+'Inputs &amp; Summary'!$D$7)^AP$1))),(_xlfn.WEIBULL.DIST(AP$1,$L23,$K23,FALSE)*$S23*((1+'Inputs &amp; Summary'!$D$7)^AP$1))),IF($M23=Lists!$H$3,IF($K23&lt;1,((($R23*(1-$E23)+$Q23*(1-$F23))/$K23)*((1+'Inputs &amp; Summary'!$D$7)^AP$1)),((INT(AP$1/$K23)-INT((AP$1-1)/$K23))*($R23*(1-$E23)+$Q23*(1-$F23))*((1+'Inputs &amp; Summary'!$D$7)^AP$1))),((_xlfn.WEIBULL.DIST(AP$1,$L23,$K23,FALSE)*($R23*(1-$E23)+$Q23*(1-$F23))*((1+'Inputs &amp; Summary'!$D$7)^AP$1))))))</f>
        <v>6417.5748157986363</v>
      </c>
      <c r="AQ23" s="248">
        <f>$D23*IF(AQ$1&gt;'Inputs &amp; Summary'!$D$5,0,IF(AQ$1&gt;VLOOKUP($G23,Lists!$J$17:$K$21,2),IF($M23=Lists!$H$3,IF($K23&lt;1,(($S23/$K23)*((1+'Inputs &amp; Summary'!$D$7)^AQ$1)),((INT(AQ$1/$K23)-INT((AQ$1-1)/$K23))*$S23*((1+'Inputs &amp; Summary'!$D$7)^AQ$1))),(_xlfn.WEIBULL.DIST(AQ$1,$L23,$K23,FALSE)*$S23*((1+'Inputs &amp; Summary'!$D$7)^AQ$1))),IF($M23=Lists!$H$3,IF($K23&lt;1,((($R23*(1-$E23)+$Q23*(1-$F23))/$K23)*((1+'Inputs &amp; Summary'!$D$7)^AQ$1)),((INT(AQ$1/$K23)-INT((AQ$1-1)/$K23))*($R23*(1-$E23)+$Q23*(1-$F23))*((1+'Inputs &amp; Summary'!$D$7)^AQ$1))),((_xlfn.WEIBULL.DIST(AQ$1,$L23,$K23,FALSE)*($R23*(1-$E23)+$Q23*(1-$F23))*((1+'Inputs &amp; Summary'!$D$7)^AQ$1))))))</f>
        <v>6808.0799882169522</v>
      </c>
      <c r="AR23" s="248">
        <f>$D23*IF(AR$1&gt;'Inputs &amp; Summary'!$D$5,0,IF(AR$1&gt;VLOOKUP($G23,Lists!$J$17:$K$21,2),IF($M23=Lists!$H$3,IF($K23&lt;1,(($S23/$K23)*((1+'Inputs &amp; Summary'!$D$7)^AR$1)),((INT(AR$1/$K23)-INT((AR$1-1)/$K23))*$S23*((1+'Inputs &amp; Summary'!$D$7)^AR$1))),(_xlfn.WEIBULL.DIST(AR$1,$L23,$K23,FALSE)*$S23*((1+'Inputs &amp; Summary'!$D$7)^AR$1))),IF($M23=Lists!$H$3,IF($K23&lt;1,((($R23*(1-$E23)+$Q23*(1-$F23))/$K23)*((1+'Inputs &amp; Summary'!$D$7)^AR$1)),((INT(AR$1/$K23)-INT((AR$1-1)/$K23))*($R23*(1-$E23)+$Q23*(1-$F23))*((1+'Inputs &amp; Summary'!$D$7)^AR$1))),((_xlfn.WEIBULL.DIST(AR$1,$L23,$K23,FALSE)*($R23*(1-$E23)+$Q23*(1-$F23))*((1+'Inputs &amp; Summary'!$D$7)^AR$1))))))</f>
        <v>7196.581071301408</v>
      </c>
      <c r="AS23" s="248">
        <f>$D23*IF(AS$1&gt;'Inputs &amp; Summary'!$D$5,0,IF(AS$1&gt;VLOOKUP($G23,Lists!$J$17:$K$21,2),IF($M23=Lists!$H$3,IF($K23&lt;1,(($S23/$K23)*((1+'Inputs &amp; Summary'!$D$7)^AS$1)),((INT(AS$1/$K23)-INT((AS$1-1)/$K23))*$S23*((1+'Inputs &amp; Summary'!$D$7)^AS$1))),(_xlfn.WEIBULL.DIST(AS$1,$L23,$K23,FALSE)*$S23*((1+'Inputs &amp; Summary'!$D$7)^AS$1))),IF($M23=Lists!$H$3,IF($K23&lt;1,((($R23*(1-$E23)+$Q23*(1-$F23))/$K23)*((1+'Inputs &amp; Summary'!$D$7)^AS$1)),((INT(AS$1/$K23)-INT((AS$1-1)/$K23))*($R23*(1-$E23)+$Q23*(1-$F23))*((1+'Inputs &amp; Summary'!$D$7)^AS$1))),((_xlfn.WEIBULL.DIST(AS$1,$L23,$K23,FALSE)*($R23*(1-$E23)+$Q23*(1-$F23))*((1+'Inputs &amp; Summary'!$D$7)^AS$1))))))</f>
        <v>0</v>
      </c>
      <c r="AT23" s="248">
        <f>$D23*IF(AT$1&gt;'Inputs &amp; Summary'!$D$5,0,IF(AT$1&gt;VLOOKUP($G23,Lists!$J$17:$K$21,2),IF($M23=Lists!$H$3,IF($K23&lt;1,(($S23/$K23)*((1+'Inputs &amp; Summary'!$D$7)^AT$1)),((INT(AT$1/$K23)-INT((AT$1-1)/$K23))*$S23*((1+'Inputs &amp; Summary'!$D$7)^AT$1))),(_xlfn.WEIBULL.DIST(AT$1,$L23,$K23,FALSE)*$S23*((1+'Inputs &amp; Summary'!$D$7)^AT$1))),IF($M23=Lists!$H$3,IF($K23&lt;1,((($R23*(1-$E23)+$Q23*(1-$F23))/$K23)*((1+'Inputs &amp; Summary'!$D$7)^AT$1)),((INT(AT$1/$K23)-INT((AT$1-1)/$K23))*($R23*(1-$E23)+$Q23*(1-$F23))*((1+'Inputs &amp; Summary'!$D$7)^AT$1))),((_xlfn.WEIBULL.DIST(AT$1,$L23,$K23,FALSE)*($R23*(1-$E23)+$Q23*(1-$F23))*((1+'Inputs &amp; Summary'!$D$7)^AT$1))))))</f>
        <v>0</v>
      </c>
      <c r="AU23" s="248">
        <f>$D23*IF(AU$1&gt;'Inputs &amp; Summary'!$D$5,0,IF(AU$1&gt;VLOOKUP($G23,Lists!$J$17:$K$21,2),IF($M23=Lists!$H$3,IF($K23&lt;1,(($S23/$K23)*((1+'Inputs &amp; Summary'!$D$7)^AU$1)),((INT(AU$1/$K23)-INT((AU$1-1)/$K23))*$S23*((1+'Inputs &amp; Summary'!$D$7)^AU$1))),(_xlfn.WEIBULL.DIST(AU$1,$L23,$K23,FALSE)*$S23*((1+'Inputs &amp; Summary'!$D$7)^AU$1))),IF($M23=Lists!$H$3,IF($K23&lt;1,((($R23*(1-$E23)+$Q23*(1-$F23))/$K23)*((1+'Inputs &amp; Summary'!$D$7)^AU$1)),((INT(AU$1/$K23)-INT((AU$1-1)/$K23))*($R23*(1-$E23)+$Q23*(1-$F23))*((1+'Inputs &amp; Summary'!$D$7)^AU$1))),((_xlfn.WEIBULL.DIST(AU$1,$L23,$K23,FALSE)*($R23*(1-$E23)+$Q23*(1-$F23))*((1+'Inputs &amp; Summary'!$D$7)^AU$1))))))</f>
        <v>0</v>
      </c>
      <c r="AV23" s="248">
        <f>$D23*IF(AV$1&gt;'Inputs &amp; Summary'!$D$5,0,IF(AV$1&gt;VLOOKUP($G23,Lists!$J$17:$K$21,2),IF($M23=Lists!$H$3,IF($K23&lt;1,(($S23/$K23)*((1+'Inputs &amp; Summary'!$D$7)^AV$1)),((INT(AV$1/$K23)-INT((AV$1-1)/$K23))*$S23*((1+'Inputs &amp; Summary'!$D$7)^AV$1))),(_xlfn.WEIBULL.DIST(AV$1,$L23,$K23,FALSE)*$S23*((1+'Inputs &amp; Summary'!$D$7)^AV$1))),IF($M23=Lists!$H$3,IF($K23&lt;1,((($R23*(1-$E23)+$Q23*(1-$F23))/$K23)*((1+'Inputs &amp; Summary'!$D$7)^AV$1)),((INT(AV$1/$K23)-INT((AV$1-1)/$K23))*($R23*(1-$E23)+$Q23*(1-$F23))*((1+'Inputs &amp; Summary'!$D$7)^AV$1))),((_xlfn.WEIBULL.DIST(AV$1,$L23,$K23,FALSE)*($R23*(1-$E23)+$Q23*(1-$F23))*((1+'Inputs &amp; Summary'!$D$7)^AV$1))))))</f>
        <v>0</v>
      </c>
      <c r="AW23" s="248">
        <f>$D23*IF(AW$1&gt;'Inputs &amp; Summary'!$D$5,0,IF(AW$1&gt;VLOOKUP($G23,Lists!$J$17:$K$21,2),IF($M23=Lists!$H$3,IF($K23&lt;1,(($S23/$K23)*((1+'Inputs &amp; Summary'!$D$7)^AW$1)),((INT(AW$1/$K23)-INT((AW$1-1)/$K23))*$S23*((1+'Inputs &amp; Summary'!$D$7)^AW$1))),(_xlfn.WEIBULL.DIST(AW$1,$L23,$K23,FALSE)*$S23*((1+'Inputs &amp; Summary'!$D$7)^AW$1))),IF($M23=Lists!$H$3,IF($K23&lt;1,((($R23*(1-$E23)+$Q23*(1-$F23))/$K23)*((1+'Inputs &amp; Summary'!$D$7)^AW$1)),((INT(AW$1/$K23)-INT((AW$1-1)/$K23))*($R23*(1-$E23)+$Q23*(1-$F23))*((1+'Inputs &amp; Summary'!$D$7)^AW$1))),((_xlfn.WEIBULL.DIST(AW$1,$L23,$K23,FALSE)*($R23*(1-$E23)+$Q23*(1-$F23))*((1+'Inputs &amp; Summary'!$D$7)^AW$1))))))</f>
        <v>0</v>
      </c>
      <c r="AX23" s="248">
        <f>$D23*IF(AX$1&gt;'Inputs &amp; Summary'!$D$5,0,IF(AX$1&gt;VLOOKUP($G23,Lists!$J$17:$K$21,2),IF($M23=Lists!$H$3,IF($K23&lt;1,(($S23/$K23)*((1+'Inputs &amp; Summary'!$D$7)^AX$1)),((INT(AX$1/$K23)-INT((AX$1-1)/$K23))*$S23*((1+'Inputs &amp; Summary'!$D$7)^AX$1))),(_xlfn.WEIBULL.DIST(AX$1,$L23,$K23,FALSE)*$S23*((1+'Inputs &amp; Summary'!$D$7)^AX$1))),IF($M23=Lists!$H$3,IF($K23&lt;1,((($R23*(1-$E23)+$Q23*(1-$F23))/$K23)*((1+'Inputs &amp; Summary'!$D$7)^AX$1)),((INT(AX$1/$K23)-INT((AX$1-1)/$K23))*($R23*(1-$E23)+$Q23*(1-$F23))*((1+'Inputs &amp; Summary'!$D$7)^AX$1))),((_xlfn.WEIBULL.DIST(AX$1,$L23,$K23,FALSE)*($R23*(1-$E23)+$Q23*(1-$F23))*((1+'Inputs &amp; Summary'!$D$7)^AX$1))))))</f>
        <v>0</v>
      </c>
      <c r="AY23" s="248">
        <f>$D23*IF(AY$1&gt;'Inputs &amp; Summary'!$D$5,0,IF(AY$1&gt;VLOOKUP($G23,Lists!$J$17:$K$21,2),IF($M23=Lists!$H$3,IF($K23&lt;1,(($S23/$K23)*((1+'Inputs &amp; Summary'!$D$7)^AY$1)),((INT(AY$1/$K23)-INT((AY$1-1)/$K23))*$S23*((1+'Inputs &amp; Summary'!$D$7)^AY$1))),(_xlfn.WEIBULL.DIST(AY$1,$L23,$K23,FALSE)*$S23*((1+'Inputs &amp; Summary'!$D$7)^AY$1))),IF($M23=Lists!$H$3,IF($K23&lt;1,((($R23*(1-$E23)+$Q23*(1-$F23))/$K23)*((1+'Inputs &amp; Summary'!$D$7)^AY$1)),((INT(AY$1/$K23)-INT((AY$1-1)/$K23))*($R23*(1-$E23)+$Q23*(1-$F23))*((1+'Inputs &amp; Summary'!$D$7)^AY$1))),((_xlfn.WEIBULL.DIST(AY$1,$L23,$K23,FALSE)*($R23*(1-$E23)+$Q23*(1-$F23))*((1+'Inputs &amp; Summary'!$D$7)^AY$1))))))</f>
        <v>0</v>
      </c>
      <c r="AZ23" s="248">
        <f>$D23*IF(AZ$1&gt;'Inputs &amp; Summary'!$D$5,0,IF(AZ$1&gt;VLOOKUP($G23,Lists!$J$17:$K$21,2),IF($M23=Lists!$H$3,IF($K23&lt;1,(($S23/$K23)*((1+'Inputs &amp; Summary'!$D$7)^AZ$1)),((INT(AZ$1/$K23)-INT((AZ$1-1)/$K23))*$S23*((1+'Inputs &amp; Summary'!$D$7)^AZ$1))),(_xlfn.WEIBULL.DIST(AZ$1,$L23,$K23,FALSE)*$S23*((1+'Inputs &amp; Summary'!$D$7)^AZ$1))),IF($M23=Lists!$H$3,IF($K23&lt;1,((($R23*(1-$E23)+$Q23*(1-$F23))/$K23)*((1+'Inputs &amp; Summary'!$D$7)^AZ$1)),((INT(AZ$1/$K23)-INT((AZ$1-1)/$K23))*($R23*(1-$E23)+$Q23*(1-$F23))*((1+'Inputs &amp; Summary'!$D$7)^AZ$1))),((_xlfn.WEIBULL.DIST(AZ$1,$L23,$K23,FALSE)*($R23*(1-$E23)+$Q23*(1-$F23))*((1+'Inputs &amp; Summary'!$D$7)^AZ$1))))))</f>
        <v>0</v>
      </c>
      <c r="BA23" s="248">
        <f>$D23*IF(BA$1&gt;'Inputs &amp; Summary'!$D$5,0,IF(BA$1&gt;VLOOKUP($G23,Lists!$J$17:$K$21,2),IF($M23=Lists!$H$3,IF($K23&lt;1,(($S23/$K23)*((1+'Inputs &amp; Summary'!$D$7)^BA$1)),((INT(BA$1/$K23)-INT((BA$1-1)/$K23))*$S23*((1+'Inputs &amp; Summary'!$D$7)^BA$1))),(_xlfn.WEIBULL.DIST(BA$1,$L23,$K23,FALSE)*$S23*((1+'Inputs &amp; Summary'!$D$7)^BA$1))),IF($M23=Lists!$H$3,IF($K23&lt;1,((($R23*(1-$E23)+$Q23*(1-$F23))/$K23)*((1+'Inputs &amp; Summary'!$D$7)^BA$1)),((INT(BA$1/$K23)-INT((BA$1-1)/$K23))*($R23*(1-$E23)+$Q23*(1-$F23))*((1+'Inputs &amp; Summary'!$D$7)^BA$1))),((_xlfn.WEIBULL.DIST(BA$1,$L23,$K23,FALSE)*($R23*(1-$E23)+$Q23*(1-$F23))*((1+'Inputs &amp; Summary'!$D$7)^BA$1))))))</f>
        <v>0</v>
      </c>
      <c r="BB23" s="248">
        <f>$D23*IF(BB$1&gt;'Inputs &amp; Summary'!$D$5,0,IF(BB$1&gt;VLOOKUP($G23,Lists!$J$17:$K$21,2),IF($M23=Lists!$H$3,IF($K23&lt;1,(($S23/$K23)*((1+'Inputs &amp; Summary'!$D$7)^BB$1)),((INT(BB$1/$K23)-INT((BB$1-1)/$K23))*$S23*((1+'Inputs &amp; Summary'!$D$7)^BB$1))),(_xlfn.WEIBULL.DIST(BB$1,$L23,$K23,FALSE)*$S23*((1+'Inputs &amp; Summary'!$D$7)^BB$1))),IF($M23=Lists!$H$3,IF($K23&lt;1,((($R23*(1-$E23)+$Q23*(1-$F23))/$K23)*((1+'Inputs &amp; Summary'!$D$7)^BB$1)),((INT(BB$1/$K23)-INT((BB$1-1)/$K23))*($R23*(1-$E23)+$Q23*(1-$F23))*((1+'Inputs &amp; Summary'!$D$7)^BB$1))),((_xlfn.WEIBULL.DIST(BB$1,$L23,$K23,FALSE)*($R23*(1-$E23)+$Q23*(1-$F23))*((1+'Inputs &amp; Summary'!$D$7)^BB$1))))))</f>
        <v>0</v>
      </c>
      <c r="BC23" s="248">
        <f>$D23*IF(BC$1&gt;'Inputs &amp; Summary'!$D$5,0,IF(BC$1&gt;VLOOKUP($G23,Lists!$J$17:$K$21,2),IF($M23=Lists!$H$3,IF($K23&lt;1,(($S23/$K23)*((1+'Inputs &amp; Summary'!$D$7)^BC$1)),((INT(BC$1/$K23)-INT((BC$1-1)/$K23))*$S23*((1+'Inputs &amp; Summary'!$D$7)^BC$1))),(_xlfn.WEIBULL.DIST(BC$1,$L23,$K23,FALSE)*$S23*((1+'Inputs &amp; Summary'!$D$7)^BC$1))),IF($M23=Lists!$H$3,IF($K23&lt;1,((($R23*(1-$E23)+$Q23*(1-$F23))/$K23)*((1+'Inputs &amp; Summary'!$D$7)^BC$1)),((INT(BC$1/$K23)-INT((BC$1-1)/$K23))*($R23*(1-$E23)+$Q23*(1-$F23))*((1+'Inputs &amp; Summary'!$D$7)^BC$1))),((_xlfn.WEIBULL.DIST(BC$1,$L23,$K23,FALSE)*($R23*(1-$E23)+$Q23*(1-$F23))*((1+'Inputs &amp; Summary'!$D$7)^BC$1))))))</f>
        <v>0</v>
      </c>
      <c r="BD23" s="248">
        <f>$D23*IF(BD$1&gt;'Inputs &amp; Summary'!$D$5,0,IF(BD$1&gt;VLOOKUP($G23,Lists!$J$17:$K$21,2),IF($M23=Lists!$H$3,IF($K23&lt;1,(($S23/$K23)*((1+'Inputs &amp; Summary'!$D$7)^BD$1)),((INT(BD$1/$K23)-INT((BD$1-1)/$K23))*$S23*((1+'Inputs &amp; Summary'!$D$7)^BD$1))),(_xlfn.WEIBULL.DIST(BD$1,$L23,$K23,FALSE)*$S23*((1+'Inputs &amp; Summary'!$D$7)^BD$1))),IF($M23=Lists!$H$3,IF($K23&lt;1,((($R23*(1-$E23)+$Q23*(1-$F23))/$K23)*((1+'Inputs &amp; Summary'!$D$7)^BD$1)),((INT(BD$1/$K23)-INT((BD$1-1)/$K23))*($R23*(1-$E23)+$Q23*(1-$F23))*((1+'Inputs &amp; Summary'!$D$7)^BD$1))),((_xlfn.WEIBULL.DIST(BD$1,$L23,$K23,FALSE)*($R23*(1-$E23)+$Q23*(1-$F23))*((1+'Inputs &amp; Summary'!$D$7)^BD$1))))))</f>
        <v>0</v>
      </c>
      <c r="BE23" s="248">
        <f>$D23*IF(BE$1&gt;'Inputs &amp; Summary'!$D$5,0,IF(BE$1&gt;VLOOKUP($G23,Lists!$J$17:$K$21,2),IF($M23=Lists!$H$3,IF($K23&lt;1,(($S23/$K23)*((1+'Inputs &amp; Summary'!$D$7)^BE$1)),((INT(BE$1/$K23)-INT((BE$1-1)/$K23))*$S23*((1+'Inputs &amp; Summary'!$D$7)^BE$1))),(_xlfn.WEIBULL.DIST(BE$1,$L23,$K23,FALSE)*$S23*((1+'Inputs &amp; Summary'!$D$7)^BE$1))),IF($M23=Lists!$H$3,IF($K23&lt;1,((($R23*(1-$E23)+$Q23*(1-$F23))/$K23)*((1+'Inputs &amp; Summary'!$D$7)^BE$1)),((INT(BE$1/$K23)-INT((BE$1-1)/$K23))*($R23*(1-$E23)+$Q23*(1-$F23))*((1+'Inputs &amp; Summary'!$D$7)^BE$1))),((_xlfn.WEIBULL.DIST(BE$1,$L23,$K23,FALSE)*($R23*(1-$E23)+$Q23*(1-$F23))*((1+'Inputs &amp; Summary'!$D$7)^BE$1))))))</f>
        <v>0</v>
      </c>
      <c r="BF23" s="248">
        <f>$D23*IF(BF$1&gt;'Inputs &amp; Summary'!$D$5,0,IF(BF$1&gt;VLOOKUP($G23,Lists!$J$17:$K$21,2),IF($M23=Lists!$H$3,IF($K23&lt;1,(($S23/$K23)*((1+'Inputs &amp; Summary'!$D$7)^BF$1)),((INT(BF$1/$K23)-INT((BF$1-1)/$K23))*$S23*((1+'Inputs &amp; Summary'!$D$7)^BF$1))),(_xlfn.WEIBULL.DIST(BF$1,$L23,$K23,FALSE)*$S23*((1+'Inputs &amp; Summary'!$D$7)^BF$1))),IF($M23=Lists!$H$3,IF($K23&lt;1,((($R23*(1-$E23)+$Q23*(1-$F23))/$K23)*((1+'Inputs &amp; Summary'!$D$7)^BF$1)),((INT(BF$1/$K23)-INT((BF$1-1)/$K23))*($R23*(1-$E23)+$Q23*(1-$F23))*((1+'Inputs &amp; Summary'!$D$7)^BF$1))),((_xlfn.WEIBULL.DIST(BF$1,$L23,$K23,FALSE)*($R23*(1-$E23)+$Q23*(1-$F23))*((1+'Inputs &amp; Summary'!$D$7)^BF$1))))))</f>
        <v>0</v>
      </c>
      <c r="BG23" s="248">
        <f>$D23*IF(BG$1&gt;'Inputs &amp; Summary'!$D$5,0,IF(BG$1&gt;VLOOKUP($G23,Lists!$J$17:$K$21,2),IF($M23=Lists!$H$3,IF($K23&lt;1,(($S23/$K23)*((1+'Inputs &amp; Summary'!$D$7)^BG$1)),((INT(BG$1/$K23)-INT((BG$1-1)/$K23))*$S23*((1+'Inputs &amp; Summary'!$D$7)^BG$1))),(_xlfn.WEIBULL.DIST(BG$1,$L23,$K23,FALSE)*$S23*((1+'Inputs &amp; Summary'!$D$7)^BG$1))),IF($M23=Lists!$H$3,IF($K23&lt;1,((($R23*(1-$E23)+$Q23*(1-$F23))/$K23)*((1+'Inputs &amp; Summary'!$D$7)^BG$1)),((INT(BG$1/$K23)-INT((BG$1-1)/$K23))*($R23*(1-$E23)+$Q23*(1-$F23))*((1+'Inputs &amp; Summary'!$D$7)^BG$1))),((_xlfn.WEIBULL.DIST(BG$1,$L23,$K23,FALSE)*($R23*(1-$E23)+$Q23*(1-$F23))*((1+'Inputs &amp; Summary'!$D$7)^BG$1))))))</f>
        <v>0</v>
      </c>
      <c r="BH23" s="248">
        <f>$D23*IF(BH$1&gt;'Inputs &amp; Summary'!$D$5,0,IF(BH$1&gt;VLOOKUP($G23,Lists!$J$17:$K$21,2),IF($M23=Lists!$H$3,IF($K23&lt;1,(($S23/$K23)*((1+'Inputs &amp; Summary'!$D$7)^BH$1)),((INT(BH$1/$K23)-INT((BH$1-1)/$K23))*$S23*((1+'Inputs &amp; Summary'!$D$7)^BH$1))),(_xlfn.WEIBULL.DIST(BH$1,$L23,$K23,FALSE)*$S23*((1+'Inputs &amp; Summary'!$D$7)^BH$1))),IF($M23=Lists!$H$3,IF($K23&lt;1,((($R23*(1-$E23)+$Q23*(1-$F23))/$K23)*((1+'Inputs &amp; Summary'!$D$7)^BH$1)),((INT(BH$1/$K23)-INT((BH$1-1)/$K23))*($R23*(1-$E23)+$Q23*(1-$F23))*((1+'Inputs &amp; Summary'!$D$7)^BH$1))),((_xlfn.WEIBULL.DIST(BH$1,$L23,$K23,FALSE)*($R23*(1-$E23)+$Q23*(1-$F23))*((1+'Inputs &amp; Summary'!$D$7)^BH$1))))))</f>
        <v>0</v>
      </c>
      <c r="BI23" s="248">
        <f>$D23*IF(BI$1&gt;'Inputs &amp; Summary'!$D$5,0,IF(BI$1&gt;VLOOKUP($G23,Lists!$J$17:$K$21,2),IF($M23=Lists!$H$3,IF($K23&lt;1,(($S23/$K23)*((1+'Inputs &amp; Summary'!$D$7)^BI$1)),((INT(BI$1/$K23)-INT((BI$1-1)/$K23))*$S23*((1+'Inputs &amp; Summary'!$D$7)^BI$1))),(_xlfn.WEIBULL.DIST(BI$1,$L23,$K23,FALSE)*$S23*((1+'Inputs &amp; Summary'!$D$7)^BI$1))),IF($M23=Lists!$H$3,IF($K23&lt;1,((($R23*(1-$E23)+$Q23*(1-$F23))/$K23)*((1+'Inputs &amp; Summary'!$D$7)^BI$1)),((INT(BI$1/$K23)-INT((BI$1-1)/$K23))*($R23*(1-$E23)+$Q23*(1-$F23))*((1+'Inputs &amp; Summary'!$D$7)^BI$1))),((_xlfn.WEIBULL.DIST(BI$1,$L23,$K23,FALSE)*($R23*(1-$E23)+$Q23*(1-$F23))*((1+'Inputs &amp; Summary'!$D$7)^BI$1))))))</f>
        <v>0</v>
      </c>
      <c r="BJ23" s="248">
        <f>$D23*IF(BJ$1&gt;'Inputs &amp; Summary'!$D$5,0,IF(BJ$1&gt;VLOOKUP($G23,Lists!$J$17:$K$21,2),IF($M23=Lists!$H$3,IF($K23&lt;1,(($S23/$K23)*((1+'Inputs &amp; Summary'!$D$7)^BJ$1)),((INT(BJ$1/$K23)-INT((BJ$1-1)/$K23))*$S23*((1+'Inputs &amp; Summary'!$D$7)^BJ$1))),(_xlfn.WEIBULL.DIST(BJ$1,$L23,$K23,FALSE)*$S23*((1+'Inputs &amp; Summary'!$D$7)^BJ$1))),IF($M23=Lists!$H$3,IF($K23&lt;1,((($R23*(1-$E23)+$Q23*(1-$F23))/$K23)*((1+'Inputs &amp; Summary'!$D$7)^BJ$1)),((INT(BJ$1/$K23)-INT((BJ$1-1)/$K23))*($R23*(1-$E23)+$Q23*(1-$F23))*((1+'Inputs &amp; Summary'!$D$7)^BJ$1))),((_xlfn.WEIBULL.DIST(BJ$1,$L23,$K23,FALSE)*($R23*(1-$E23)+$Q23*(1-$F23))*((1+'Inputs &amp; Summary'!$D$7)^BJ$1))))))</f>
        <v>0</v>
      </c>
      <c r="BK23" s="248">
        <f>$D23*IF(BK$1&gt;'Inputs &amp; Summary'!$D$5,0,IF(BK$1&gt;VLOOKUP($G23,Lists!$J$17:$K$21,2),IF($M23=Lists!$H$3,IF($K23&lt;1,(($S23/$K23)*((1+'Inputs &amp; Summary'!$D$7)^BK$1)),((INT(BK$1/$K23)-INT((BK$1-1)/$K23))*$S23*((1+'Inputs &amp; Summary'!$D$7)^BK$1))),(_xlfn.WEIBULL.DIST(BK$1,$L23,$K23,FALSE)*$S23*((1+'Inputs &amp; Summary'!$D$7)^BK$1))),IF($M23=Lists!$H$3,IF($K23&lt;1,((($R23*(1-$E23)+$Q23*(1-$F23))/$K23)*((1+'Inputs &amp; Summary'!$D$7)^BK$1)),((INT(BK$1/$K23)-INT((BK$1-1)/$K23))*($R23*(1-$E23)+$Q23*(1-$F23))*((1+'Inputs &amp; Summary'!$D$7)^BK$1))),((_xlfn.WEIBULL.DIST(BK$1,$L23,$K23,FALSE)*($R23*(1-$E23)+$Q23*(1-$F23))*((1+'Inputs &amp; Summary'!$D$7)^BK$1))))))</f>
        <v>0</v>
      </c>
      <c r="BL23" s="248">
        <f>$D23*IF(BL$1&gt;'Inputs &amp; Summary'!$D$5,0,IF(BL$1&gt;VLOOKUP($G23,Lists!$J$17:$K$21,2),IF($M23=Lists!$H$3,IF($K23&lt;1,(($S23/$K23)*((1+'Inputs &amp; Summary'!$D$7)^BL$1)),((INT(BL$1/$K23)-INT((BL$1-1)/$K23))*$S23*((1+'Inputs &amp; Summary'!$D$7)^BL$1))),(_xlfn.WEIBULL.DIST(BL$1,$L23,$K23,FALSE)*$S23*((1+'Inputs &amp; Summary'!$D$7)^BL$1))),IF($M23=Lists!$H$3,IF($K23&lt;1,((($R23*(1-$E23)+$Q23*(1-$F23))/$K23)*((1+'Inputs &amp; Summary'!$D$7)^BL$1)),((INT(BL$1/$K23)-INT((BL$1-1)/$K23))*($R23*(1-$E23)+$Q23*(1-$F23))*((1+'Inputs &amp; Summary'!$D$7)^BL$1))),((_xlfn.WEIBULL.DIST(BL$1,$L23,$K23,FALSE)*($R23*(1-$E23)+$Q23*(1-$F23))*((1+'Inputs &amp; Summary'!$D$7)^BL$1))))))</f>
        <v>0</v>
      </c>
    </row>
    <row r="24" spans="1:64" x14ac:dyDescent="0.3">
      <c r="A24" s="236" t="s">
        <v>200</v>
      </c>
      <c r="B24" s="117" t="str">
        <f>IF('Inputs &amp; Summary'!$D$15=Lists!$E$3,INDEX('Residential Rooftop Details'!$A$30:$X$158,MATCH('Cash Flow'!$A24,'Residential Rooftop Details'!$A$30:$A$158,0),COLUMN(B$1)),IF('Inputs &amp; Summary'!$D$15=Lists!$E$4,INDEX('Commercial Rooftop Details'!$A$30:$V$158,MATCH('Cash Flow'!$A24,'Commercial Rooftop Details'!$A$30:$A$158,0),COLUMN(B$1)),INDEX('Ground-Mount Details'!$A$30:$V$158,MATCH('Cash Flow'!$A24,'Ground-Mount Details'!$A$30:$A$158,0),COLUMN(B$1))))</f>
        <v>Corrective</v>
      </c>
      <c r="C24" s="117" t="str">
        <f>IF('Inputs &amp; Summary'!$D$15=Lists!$E$3,INDEX('Residential Rooftop Details'!$A$30:$X$158,MATCH('Cash Flow'!$A24,'Residential Rooftop Details'!$A$30:$A$158,0),COLUMN(C$1)),IF('Inputs &amp; Summary'!$D$15=Lists!$E$4,INDEX('Commercial Rooftop Details'!$A$30:$V$158,MATCH('Cash Flow'!$A24,'Commercial Rooftop Details'!$A$30:$A$158,0),COLUMN(C$1)),INDEX('Ground-Mount Details'!$A$30:$V$158,MATCH('Cash Flow'!$A24,'Ground-Mount Details'!$A$30:$A$158,0),COLUMN(C$1))))</f>
        <v>PV module</v>
      </c>
      <c r="D24" s="117">
        <f>IF('Inputs &amp; Summary'!$D$15=Lists!$E$3,INDEX('Residential Rooftop Details'!$A$30:$X$158,MATCH('Cash Flow'!$A24,'Residential Rooftop Details'!$A$30:$A$158,0),COLUMN(D$1)),IF('Inputs &amp; Summary'!$D$15=Lists!$E$4,INDEX('Commercial Rooftop Details'!$A$30:$V$158,MATCH('Cash Flow'!$A24,'Commercial Rooftop Details'!$A$30:$A$158,0),COLUMN(D$1)),INDEX('Ground-Mount Details'!$A$30:$V$158,MATCH('Cash Flow'!$A24,'Ground-Mount Details'!$A$30:$A$158,0),COLUMN(D$1))))</f>
        <v>1</v>
      </c>
      <c r="E24" s="117">
        <f>IF('Inputs &amp; Summary'!$D$15=Lists!$E$3,INDEX('Residential Rooftop Details'!$A$30:$X$158,MATCH('Cash Flow'!$A24,'Residential Rooftop Details'!$A$30:$A$158,0),COLUMN(E$1)),IF('Inputs &amp; Summary'!$D$15=Lists!$E$4,INDEX('Commercial Rooftop Details'!$A$30:$V$158,MATCH('Cash Flow'!$A24,'Commercial Rooftop Details'!$A$30:$A$158,0),COLUMN(E$1)),INDEX('Ground-Mount Details'!$A$30:$V$158,MATCH('Cash Flow'!$A24,'Ground-Mount Details'!$A$30:$A$158,0),COLUMN(E$1))))</f>
        <v>1</v>
      </c>
      <c r="F24" s="117">
        <f>IF('Inputs &amp; Summary'!$D$15=Lists!$E$3,INDEX('Residential Rooftop Details'!$A$30:$X$158,MATCH('Cash Flow'!$A24,'Residential Rooftop Details'!$A$30:$A$158,0),COLUMN(F$1)),IF('Inputs &amp; Summary'!$D$15=Lists!$E$4,INDEX('Commercial Rooftop Details'!$A$30:$V$158,MATCH('Cash Flow'!$A24,'Commercial Rooftop Details'!$A$30:$A$158,0),COLUMN(F$1)),INDEX('Ground-Mount Details'!$A$30:$V$158,MATCH('Cash Flow'!$A24,'Ground-Mount Details'!$A$30:$A$158,0),COLUMN(F$1))))</f>
        <v>1</v>
      </c>
      <c r="G24" s="237" t="str">
        <f>IF('Inputs &amp; Summary'!$D$15=Lists!$E$3,INDEX('Residential Rooftop Details'!$A$30:$X$158,MATCH('Cash Flow'!$A24,'Residential Rooftop Details'!$A$30:$A$158,0),COLUMN(G$1)),IF('Inputs &amp; Summary'!$D$15=Lists!$E$4,INDEX('Commercial Rooftop Details'!$A$30:$V$158,MATCH('Cash Flow'!$A24,'Commercial Rooftop Details'!$A$30:$A$158,0),COLUMN(G$1)),INDEX('Ground-Mount Details'!$A$30:$V$158,MATCH('Cash Flow'!$A24,'Ground-Mount Details'!$A$30:$A$158,0),COLUMN(G$1))))</f>
        <v>Module (Product)</v>
      </c>
      <c r="H24" s="237" t="str">
        <f>IF('Inputs &amp; Summary'!$D$15=Lists!$E$3,INDEX('Residential Rooftop Details'!$A$30:$X$158,MATCH('Cash Flow'!$A24,'Residential Rooftop Details'!$A$30:$A$158,0),COLUMN(H$1)),IF('Inputs &amp; Summary'!$D$15=Lists!$E$4,INDEX('Commercial Rooftop Details'!$A$30:$V$158,MATCH('Cash Flow'!$A24,'Commercial Rooftop Details'!$A$30:$A$158,0),COLUMN(H$1)),INDEX('Ground-Mount Details'!$A$30:$V$158,MATCH('Cash Flow'!$A24,'Ground-Mount Details'!$A$30:$A$158,0),COLUMN(H$1))))</f>
        <v>modules</v>
      </c>
      <c r="I24" s="237" t="str">
        <f>IF('Inputs &amp; Summary'!$D$15=Lists!$E$3,INDEX('Residential Rooftop Details'!$A$30:$X$158,MATCH('Cash Flow'!$A24,'Residential Rooftop Details'!$A$30:$A$158,0),COLUMN(I$1)),IF('Inputs &amp; Summary'!$D$15=Lists!$E$4,INDEX('Commercial Rooftop Details'!$A$30:$V$158,MATCH('Cash Flow'!$A24,'Commercial Rooftop Details'!$A$30:$A$158,0),COLUMN(I$1)),INDEX('Ground-Mount Details'!$A$30:$V$158,MATCH('Cash Flow'!$A24,'Ground-Mount Details'!$A$30:$A$158,0),COLUMN(I$1))))</f>
        <v>Mechanic</v>
      </c>
      <c r="J24" s="238">
        <f>IF('Inputs &amp; Summary'!$D$15=Lists!$E$3,INDEX('Residential Rooftop Details'!$A$30:$X$158,MATCH('Cash Flow'!$A24,'Residential Rooftop Details'!$A$30:$A$158,0),COLUMN(J$1)),IF('Inputs &amp; Summary'!$D$15=Lists!$E$4,INDEX('Commercial Rooftop Details'!$A$30:$V$158,MATCH('Cash Flow'!$A24,'Commercial Rooftop Details'!$A$30:$A$158,0),COLUMN(J$1)),INDEX('Ground-Mount Details'!$A$30:$V$158,MATCH('Cash Flow'!$A24,'Ground-Mount Details'!$A$30:$A$158,0),COLUMN(J$1))))</f>
        <v>21.23076923076923</v>
      </c>
      <c r="K24" s="239">
        <f>IF('Inputs &amp; Summary'!$D$15=Lists!$E$3,INDEX('Residential Rooftop Details'!$A$30:$X$158,MATCH('Cash Flow'!$A24,'Residential Rooftop Details'!$A$30:$A$158,0),COLUMN(K$1)),IF('Inputs &amp; Summary'!$D$15=Lists!$E$4,INDEX('Commercial Rooftop Details'!$A$30:$V$158,MATCH('Cash Flow'!$A24,'Commercial Rooftop Details'!$A$30:$A$158,0),COLUMN(K$1)),INDEX('Ground-Mount Details'!$A$30:$V$158,MATCH('Cash Flow'!$A24,'Ground-Mount Details'!$A$30:$A$158,0),COLUMN(K$1))))</f>
        <v>50</v>
      </c>
      <c r="L24" s="239">
        <f>IF('Inputs &amp; Summary'!$D$15=Lists!$E$3,INDEX('Residential Rooftop Details'!$A$30:$X$158,MATCH('Cash Flow'!$A24,'Residential Rooftop Details'!$A$30:$A$158,0),COLUMN(L$1)),IF('Inputs &amp; Summary'!$D$15=Lists!$E$4,INDEX('Commercial Rooftop Details'!$A$30:$V$158,MATCH('Cash Flow'!$A24,'Commercial Rooftop Details'!$A$30:$A$158,0),COLUMN(L$1)),INDEX('Ground-Mount Details'!$A$30:$V$158,MATCH('Cash Flow'!$A24,'Ground-Mount Details'!$A$30:$A$158,0),COLUMN(L$1))))</f>
        <v>3</v>
      </c>
      <c r="M24" s="238" t="str">
        <f>IF('Inputs &amp; Summary'!$D$15=Lists!$E$3,INDEX('Residential Rooftop Details'!$A$30:$X$158,MATCH('Cash Flow'!$A24,'Residential Rooftop Details'!$A$30:$A$158,0),COLUMN(M$1)),IF('Inputs &amp; Summary'!$D$15=Lists!$E$4,INDEX('Commercial Rooftop Details'!$A$30:$V$158,MATCH('Cash Flow'!$A24,'Commercial Rooftop Details'!$A$30:$A$158,0),COLUMN(M$1)),INDEX('Ground-Mount Details'!$A$30:$V$158,MATCH('Cash Flow'!$A24,'Ground-Mount Details'!$A$30:$A$158,0),COLUMN(M$1))))</f>
        <v>Weibull</v>
      </c>
      <c r="N24" s="240">
        <f>IF('Inputs &amp; Summary'!$D$15=Lists!$E$3,INDEX('Residential Rooftop Details'!$A$30:$X$158,MATCH('Cash Flow'!$A24,'Residential Rooftop Details'!$A$30:$A$158,0),COLUMN(N$1)),IF('Inputs &amp; Summary'!$D$15=Lists!$E$4,INDEX('Commercial Rooftop Details'!$A$30:$V$158,MATCH('Cash Flow'!$A24,'Commercial Rooftop Details'!$A$30:$A$158,0),COLUMN(N$1)),INDEX('Ground-Mount Details'!$A$30:$V$158,MATCH('Cash Flow'!$A24,'Ground-Mount Details'!$A$30:$A$158,0),COLUMN(N$1))))</f>
        <v>1443</v>
      </c>
      <c r="O24" s="239">
        <f>IF('Inputs &amp; Summary'!$D$15=Lists!$E$3,INDEX('Residential Rooftop Details'!$A$30:$X$158,MATCH('Cash Flow'!$A24,'Residential Rooftop Details'!$A$30:$A$158,0),COLUMN(O$1)),IF('Inputs &amp; Summary'!$D$15=Lists!$E$4,INDEX('Commercial Rooftop Details'!$A$30:$V$158,MATCH('Cash Flow'!$A24,'Commercial Rooftop Details'!$A$30:$A$158,0),COLUMN(O$1)),INDEX('Ground-Mount Details'!$A$30:$V$158,MATCH('Cash Flow'!$A24,'Ground-Mount Details'!$A$30:$A$158,0),COLUMN(O$1))))</f>
        <v>0.25</v>
      </c>
      <c r="P24" s="241">
        <f>IF('Inputs &amp; Summary'!$D$15=Lists!$E$3,INDEX('Residential Rooftop Details'!$A$30:$X$158,MATCH('Cash Flow'!$A24,'Residential Rooftop Details'!$A$30:$A$158,0),COLUMN(P$1)),IF('Inputs &amp; Summary'!$D$15=Lists!$E$4,INDEX('Commercial Rooftop Details'!$A$30:$V$158,MATCH('Cash Flow'!$A24,'Commercial Rooftop Details'!$A$30:$A$158,0),COLUMN(P$1)),INDEX('Ground-Mount Details'!$A$30:$V$158,MATCH('Cash Flow'!$A24,'Ground-Mount Details'!$A$30:$A$158,0),COLUMN(P$1))))</f>
        <v>50</v>
      </c>
      <c r="Q24" s="242">
        <f>IF('Inputs &amp; Summary'!$D$15=Lists!$E$3,INDEX('Residential Rooftop Details'!$A$30:$X$158,MATCH('Cash Flow'!$A24,'Residential Rooftop Details'!$A$30:$A$158,0),COLUMN(Q$1)),IF('Inputs &amp; Summary'!$D$15=Lists!$E$4,INDEX('Commercial Rooftop Details'!$A$30:$V$158,MATCH('Cash Flow'!$A24,'Commercial Rooftop Details'!$A$30:$A$158,0),COLUMN(Q$1)),INDEX('Ground-Mount Details'!$A$30:$V$158,MATCH('Cash Flow'!$A24,'Ground-Mount Details'!$A$30:$A$158,0),COLUMN(Q$1))))</f>
        <v>7659</v>
      </c>
      <c r="R24" s="242">
        <f>IF('Inputs &amp; Summary'!$D$15=Lists!$E$3,INDEX('Residential Rooftop Details'!$A$30:$X$158,MATCH('Cash Flow'!$A24,'Residential Rooftop Details'!$A$30:$A$158,0),COLUMN(R$1)),IF('Inputs &amp; Summary'!$D$15=Lists!$E$4,INDEX('Commercial Rooftop Details'!$A$30:$V$158,MATCH('Cash Flow'!$A24,'Commercial Rooftop Details'!$A$30:$A$158,0),COLUMN(R$1)),INDEX('Ground-Mount Details'!$A$30:$V$158,MATCH('Cash Flow'!$A24,'Ground-Mount Details'!$A$30:$A$158,0),COLUMN(R$1))))</f>
        <v>72150</v>
      </c>
      <c r="S24" s="243">
        <f>IF('Inputs &amp; Summary'!$D$15=Lists!$E$3,INDEX('Residential Rooftop Details'!$A$30:$X$158,MATCH('Cash Flow'!$A24,'Residential Rooftop Details'!$A$30:$A$158,0),COLUMN(S$1)),IF('Inputs &amp; Summary'!$D$15=Lists!$E$4,INDEX('Commercial Rooftop Details'!$A$30:$V$158,MATCH('Cash Flow'!$A24,'Commercial Rooftop Details'!$A$30:$A$158,0),COLUMN(S$1)),INDEX('Ground-Mount Details'!$A$30:$V$158,MATCH('Cash Flow'!$A24,'Ground-Mount Details'!$A$30:$A$158,0),COLUMN(S$1))))</f>
        <v>79809</v>
      </c>
      <c r="T24" s="238">
        <f>IF('Inputs &amp; Summary'!$D$15=Lists!$E$3,INDEX('Residential Rooftop Details'!$A$30:$X$158,MATCH('Cash Flow'!$A24,'Residential Rooftop Details'!$A$30:$A$158,0),COLUMN(T$1)),IF('Inputs &amp; Summary'!$D$15=Lists!$E$4,INDEX('Commercial Rooftop Details'!$A$30:$V$158,MATCH('Cash Flow'!$A24,'Commercial Rooftop Details'!$A$30:$A$158,0),COLUMN(T$1)),INDEX('Ground-Mount Details'!$A$30:$V$158,MATCH('Cash Flow'!$A24,'Ground-Mount Details'!$A$30:$A$158,0),COLUMN(T$1))))</f>
        <v>0</v>
      </c>
      <c r="U24" s="244">
        <f>IF('Inputs &amp; Summary'!$D$15=Lists!$E$3,INDEX('Residential Rooftop Details'!$A$30:$X$158,MATCH('Cash Flow'!$A24,'Residential Rooftop Details'!$A$30:$A$158,0),COLUMN(U$1)),IF('Inputs &amp; Summary'!$D$15=Lists!$E$4,INDEX('Commercial Rooftop Details'!$A$30:$V$158,MATCH('Cash Flow'!$A24,'Commercial Rooftop Details'!$A$30:$A$158,0),COLUMN(U$1)),INDEX('Ground-Mount Details'!$A$30:$V$158,MATCH('Cash Flow'!$A24,'Ground-Mount Details'!$A$30:$A$158,0),COLUMN(U$1))))</f>
        <v>0</v>
      </c>
      <c r="V24" s="245">
        <f t="shared" si="0"/>
        <v>317.74212513021121</v>
      </c>
      <c r="W24" s="245">
        <f>NPV('Inputs &amp; Summary'!$D$6,Y24:BL24)</f>
        <v>2098.4554862359132</v>
      </c>
      <c r="X24" s="246">
        <f t="shared" si="1"/>
        <v>1.5230669120167932E-2</v>
      </c>
      <c r="Y24" s="248">
        <f>$D24*IF(Y$1&gt;'Inputs &amp; Summary'!$D$5,0,IF(Y$1&gt;VLOOKUP($G24,Lists!$J$17:$K$21,2),IF($M24=Lists!$H$3,IF($K24&lt;1,(($S24/$K24)*((1+'Inputs &amp; Summary'!$D$7)^Y$1)),((INT(Y$1/$K24)-INT((Y$1-1)/$K24))*$S24*((1+'Inputs &amp; Summary'!$D$7)^Y$1))),(_xlfn.WEIBULL.DIST(Y$1,$L24,$K24,FALSE)*$S24*((1+'Inputs &amp; Summary'!$D$7)^Y$1))),IF($M24=Lists!$H$3,IF($K24&lt;1,((($R24*(1-$E24)+$Q24*(1-$F24))/$K24)*((1+'Inputs &amp; Summary'!$D$7)^Y$1)),((INT(Y$1/$K24)-INT((Y$1-1)/$K24))*($R24*(1-$E24)+$Q24*(1-$F24))*((1+'Inputs &amp; Summary'!$D$7)^Y$1))),((_xlfn.WEIBULL.DIST(Y$1,$L24,$K24,FALSE)*($R24*(1-$E24)+$Q24*(1-$F24))*((1+'Inputs &amp; Summary'!$D$7)^Y$1))))))</f>
        <v>0</v>
      </c>
      <c r="Z24" s="248">
        <f>$D24*IF(Z$1&gt;'Inputs &amp; Summary'!$D$5,0,IF(Z$1&gt;VLOOKUP($G24,Lists!$J$17:$K$21,2),IF($M24=Lists!$H$3,IF($K24&lt;1,(($S24/$K24)*((1+'Inputs &amp; Summary'!$D$7)^Z$1)),((INT(Z$1/$K24)-INT((Z$1-1)/$K24))*$S24*((1+'Inputs &amp; Summary'!$D$7)^Z$1))),(_xlfn.WEIBULL.DIST(Z$1,$L24,$K24,FALSE)*$S24*((1+'Inputs &amp; Summary'!$D$7)^Z$1))),IF($M24=Lists!$H$3,IF($K24&lt;1,((($R24*(1-$E24)+$Q24*(1-$F24))/$K24)*((1+'Inputs &amp; Summary'!$D$7)^Z$1)),((INT(Z$1/$K24)-INT((Z$1-1)/$K24))*($R24*(1-$E24)+$Q24*(1-$F24))*((1+'Inputs &amp; Summary'!$D$7)^Z$1))),((_xlfn.WEIBULL.DIST(Z$1,$L24,$K24,FALSE)*($R24*(1-$E24)+$Q24*(1-$F24))*((1+'Inputs &amp; Summary'!$D$7)^Z$1))))))</f>
        <v>0</v>
      </c>
      <c r="AA24" s="248">
        <f>$D24*IF(AA$1&gt;'Inputs &amp; Summary'!$D$5,0,IF(AA$1&gt;VLOOKUP($G24,Lists!$J$17:$K$21,2),IF($M24=Lists!$H$3,IF($K24&lt;1,(($S24/$K24)*((1+'Inputs &amp; Summary'!$D$7)^AA$1)),((INT(AA$1/$K24)-INT((AA$1-1)/$K24))*$S24*((1+'Inputs &amp; Summary'!$D$7)^AA$1))),(_xlfn.WEIBULL.DIST(AA$1,$L24,$K24,FALSE)*$S24*((1+'Inputs &amp; Summary'!$D$7)^AA$1))),IF($M24=Lists!$H$3,IF($K24&lt;1,((($R24*(1-$E24)+$Q24*(1-$F24))/$K24)*((1+'Inputs &amp; Summary'!$D$7)^AA$1)),((INT(AA$1/$K24)-INT((AA$1-1)/$K24))*($R24*(1-$E24)+$Q24*(1-$F24))*((1+'Inputs &amp; Summary'!$D$7)^AA$1))),((_xlfn.WEIBULL.DIST(AA$1,$L24,$K24,FALSE)*($R24*(1-$E24)+$Q24*(1-$F24))*((1+'Inputs &amp; Summary'!$D$7)^AA$1))))))</f>
        <v>0</v>
      </c>
      <c r="AB24" s="248">
        <f>$D24*IF(AB$1&gt;'Inputs &amp; Summary'!$D$5,0,IF(AB$1&gt;VLOOKUP($G24,Lists!$J$17:$K$21,2),IF($M24=Lists!$H$3,IF($K24&lt;1,(($S24/$K24)*((1+'Inputs &amp; Summary'!$D$7)^AB$1)),((INT(AB$1/$K24)-INT((AB$1-1)/$K24))*$S24*((1+'Inputs &amp; Summary'!$D$7)^AB$1))),(_xlfn.WEIBULL.DIST(AB$1,$L24,$K24,FALSE)*$S24*((1+'Inputs &amp; Summary'!$D$7)^AB$1))),IF($M24=Lists!$H$3,IF($K24&lt;1,((($R24*(1-$E24)+$Q24*(1-$F24))/$K24)*((1+'Inputs &amp; Summary'!$D$7)^AB$1)),((INT(AB$1/$K24)-INT((AB$1-1)/$K24))*($R24*(1-$E24)+$Q24*(1-$F24))*((1+'Inputs &amp; Summary'!$D$7)^AB$1))),((_xlfn.WEIBULL.DIST(AB$1,$L24,$K24,FALSE)*($R24*(1-$E24)+$Q24*(1-$F24))*((1+'Inputs &amp; Summary'!$D$7)^AB$1))))))</f>
        <v>0</v>
      </c>
      <c r="AC24" s="248">
        <f>$D24*IF(AC$1&gt;'Inputs &amp; Summary'!$D$5,0,IF(AC$1&gt;VLOOKUP($G24,Lists!$J$17:$K$21,2),IF($M24=Lists!$H$3,IF($K24&lt;1,(($S24/$K24)*((1+'Inputs &amp; Summary'!$D$7)^AC$1)),((INT(AC$1/$K24)-INT((AC$1-1)/$K24))*$S24*((1+'Inputs &amp; Summary'!$D$7)^AC$1))),(_xlfn.WEIBULL.DIST(AC$1,$L24,$K24,FALSE)*$S24*((1+'Inputs &amp; Summary'!$D$7)^AC$1))),IF($M24=Lists!$H$3,IF($K24&lt;1,((($R24*(1-$E24)+$Q24*(1-$F24))/$K24)*((1+'Inputs &amp; Summary'!$D$7)^AC$1)),((INT(AC$1/$K24)-INT((AC$1-1)/$K24))*($R24*(1-$E24)+$Q24*(1-$F24))*((1+'Inputs &amp; Summary'!$D$7)^AC$1))),((_xlfn.WEIBULL.DIST(AC$1,$L24,$K24,FALSE)*($R24*(1-$E24)+$Q24*(1-$F24))*((1+'Inputs &amp; Summary'!$D$7)^AC$1))))))</f>
        <v>0</v>
      </c>
      <c r="AD24" s="248">
        <f>$D24*IF(AD$1&gt;'Inputs &amp; Summary'!$D$5,0,IF(AD$1&gt;VLOOKUP($G24,Lists!$J$17:$K$21,2),IF($M24=Lists!$H$3,IF($K24&lt;1,(($S24/$K24)*((1+'Inputs &amp; Summary'!$D$7)^AD$1)),((INT(AD$1/$K24)-INT((AD$1-1)/$K24))*$S24*((1+'Inputs &amp; Summary'!$D$7)^AD$1))),(_xlfn.WEIBULL.DIST(AD$1,$L24,$K24,FALSE)*$S24*((1+'Inputs &amp; Summary'!$D$7)^AD$1))),IF($M24=Lists!$H$3,IF($K24&lt;1,((($R24*(1-$E24)+$Q24*(1-$F24))/$K24)*((1+'Inputs &amp; Summary'!$D$7)^AD$1)),((INT(AD$1/$K24)-INT((AD$1-1)/$K24))*($R24*(1-$E24)+$Q24*(1-$F24))*((1+'Inputs &amp; Summary'!$D$7)^AD$1))),((_xlfn.WEIBULL.DIST(AD$1,$L24,$K24,FALSE)*($R24*(1-$E24)+$Q24*(1-$F24))*((1+'Inputs &amp; Summary'!$D$7)^AD$1))))))</f>
        <v>0</v>
      </c>
      <c r="AE24" s="248">
        <f>$D24*IF(AE$1&gt;'Inputs &amp; Summary'!$D$5,0,IF(AE$1&gt;VLOOKUP($G24,Lists!$J$17:$K$21,2),IF($M24=Lists!$H$3,IF($K24&lt;1,(($S24/$K24)*((1+'Inputs &amp; Summary'!$D$7)^AE$1)),((INT(AE$1/$K24)-INT((AE$1-1)/$K24))*$S24*((1+'Inputs &amp; Summary'!$D$7)^AE$1))),(_xlfn.WEIBULL.DIST(AE$1,$L24,$K24,FALSE)*$S24*((1+'Inputs &amp; Summary'!$D$7)^AE$1))),IF($M24=Lists!$H$3,IF($K24&lt;1,((($R24*(1-$E24)+$Q24*(1-$F24))/$K24)*((1+'Inputs &amp; Summary'!$D$7)^AE$1)),((INT(AE$1/$K24)-INT((AE$1-1)/$K24))*($R24*(1-$E24)+$Q24*(1-$F24))*((1+'Inputs &amp; Summary'!$D$7)^AE$1))),((_xlfn.WEIBULL.DIST(AE$1,$L24,$K24,FALSE)*($R24*(1-$E24)+$Q24*(1-$F24))*((1+'Inputs &amp; Summary'!$D$7)^AE$1))))))</f>
        <v>0</v>
      </c>
      <c r="AF24" s="248">
        <f>$D24*IF(AF$1&gt;'Inputs &amp; Summary'!$D$5,0,IF(AF$1&gt;VLOOKUP($G24,Lists!$J$17:$K$21,2),IF($M24=Lists!$H$3,IF($K24&lt;1,(($S24/$K24)*((1+'Inputs &amp; Summary'!$D$7)^AF$1)),((INT(AF$1/$K24)-INT((AF$1-1)/$K24))*$S24*((1+'Inputs &amp; Summary'!$D$7)^AF$1))),(_xlfn.WEIBULL.DIST(AF$1,$L24,$K24,FALSE)*$S24*((1+'Inputs &amp; Summary'!$D$7)^AF$1))),IF($M24=Lists!$H$3,IF($K24&lt;1,((($R24*(1-$E24)+$Q24*(1-$F24))/$K24)*((1+'Inputs &amp; Summary'!$D$7)^AF$1)),((INT(AF$1/$K24)-INT((AF$1-1)/$K24))*($R24*(1-$E24)+$Q24*(1-$F24))*((1+'Inputs &amp; Summary'!$D$7)^AF$1))),((_xlfn.WEIBULL.DIST(AF$1,$L24,$K24,FALSE)*($R24*(1-$E24)+$Q24*(1-$F24))*((1+'Inputs &amp; Summary'!$D$7)^AF$1))))))</f>
        <v>0</v>
      </c>
      <c r="AG24" s="248">
        <f>$D24*IF(AG$1&gt;'Inputs &amp; Summary'!$D$5,0,IF(AG$1&gt;VLOOKUP($G24,Lists!$J$17:$K$21,2),IF($M24=Lists!$H$3,IF($K24&lt;1,(($S24/$K24)*((1+'Inputs &amp; Summary'!$D$7)^AG$1)),((INT(AG$1/$K24)-INT((AG$1-1)/$K24))*$S24*((1+'Inputs &amp; Summary'!$D$7)^AG$1))),(_xlfn.WEIBULL.DIST(AG$1,$L24,$K24,FALSE)*$S24*((1+'Inputs &amp; Summary'!$D$7)^AG$1))),IF($M24=Lists!$H$3,IF($K24&lt;1,((($R24*(1-$E24)+$Q24*(1-$F24))/$K24)*((1+'Inputs &amp; Summary'!$D$7)^AG$1)),((INT(AG$1/$K24)-INT((AG$1-1)/$K24))*($R24*(1-$E24)+$Q24*(1-$F24))*((1+'Inputs &amp; Summary'!$D$7)^AG$1))),((_xlfn.WEIBULL.DIST(AG$1,$L24,$K24,FALSE)*($R24*(1-$E24)+$Q24*(1-$F24))*((1+'Inputs &amp; Summary'!$D$7)^AG$1))))))</f>
        <v>0</v>
      </c>
      <c r="AH24" s="248">
        <f>$D24*IF(AH$1&gt;'Inputs &amp; Summary'!$D$5,0,IF(AH$1&gt;VLOOKUP($G24,Lists!$J$17:$K$21,2),IF($M24=Lists!$H$3,IF($K24&lt;1,(($S24/$K24)*((1+'Inputs &amp; Summary'!$D$7)^AH$1)),((INT(AH$1/$K24)-INT((AH$1-1)/$K24))*$S24*((1+'Inputs &amp; Summary'!$D$7)^AH$1))),(_xlfn.WEIBULL.DIST(AH$1,$L24,$K24,FALSE)*$S24*((1+'Inputs &amp; Summary'!$D$7)^AH$1))),IF($M24=Lists!$H$3,IF($K24&lt;1,((($R24*(1-$E24)+$Q24*(1-$F24))/$K24)*((1+'Inputs &amp; Summary'!$D$7)^AH$1)),((INT(AH$1/$K24)-INT((AH$1-1)/$K24))*($R24*(1-$E24)+$Q24*(1-$F24))*((1+'Inputs &amp; Summary'!$D$7)^AH$1))),((_xlfn.WEIBULL.DIST(AH$1,$L24,$K24,FALSE)*($R24*(1-$E24)+$Q24*(1-$F24))*((1+'Inputs &amp; Summary'!$D$7)^AH$1))))))</f>
        <v>0</v>
      </c>
      <c r="AI24" s="248">
        <f>$D24*IF(AI$1&gt;'Inputs &amp; Summary'!$D$5,0,IF(AI$1&gt;VLOOKUP($G24,Lists!$J$17:$K$21,2),IF($M24=Lists!$H$3,IF($K24&lt;1,(($S24/$K24)*((1+'Inputs &amp; Summary'!$D$7)^AI$1)),((INT(AI$1/$K24)-INT((AI$1-1)/$K24))*$S24*((1+'Inputs &amp; Summary'!$D$7)^AI$1))),(_xlfn.WEIBULL.DIST(AI$1,$L24,$K24,FALSE)*$S24*((1+'Inputs &amp; Summary'!$D$7)^AI$1))),IF($M24=Lists!$H$3,IF($K24&lt;1,((($R24*(1-$E24)+$Q24*(1-$F24))/$K24)*((1+'Inputs &amp; Summary'!$D$7)^AI$1)),((INT(AI$1/$K24)-INT((AI$1-1)/$K24))*($R24*(1-$E24)+$Q24*(1-$F24))*((1+'Inputs &amp; Summary'!$D$7)^AI$1))),((_xlfn.WEIBULL.DIST(AI$1,$L24,$K24,FALSE)*($R24*(1-$E24)+$Q24*(1-$F24))*((1+'Inputs &amp; Summary'!$D$7)^AI$1))))))</f>
        <v>285.11889744004861</v>
      </c>
      <c r="AJ24" s="248">
        <f>$D24*IF(AJ$1&gt;'Inputs &amp; Summary'!$D$5,0,IF(AJ$1&gt;VLOOKUP($G24,Lists!$J$17:$K$21,2),IF($M24=Lists!$H$3,IF($K24&lt;1,(($S24/$K24)*((1+'Inputs &amp; Summary'!$D$7)^AJ$1)),((INT(AJ$1/$K24)-INT((AJ$1-1)/$K24))*$S24*((1+'Inputs &amp; Summary'!$D$7)^AJ$1))),(_xlfn.WEIBULL.DIST(AJ$1,$L24,$K24,FALSE)*$S24*((1+'Inputs &amp; Summary'!$D$7)^AJ$1))),IF($M24=Lists!$H$3,IF($K24&lt;1,((($R24*(1-$E24)+$Q24*(1-$F24))/$K24)*((1+'Inputs &amp; Summary'!$D$7)^AJ$1)),((INT(AJ$1/$K24)-INT((AJ$1-1)/$K24))*($R24*(1-$E24)+$Q24*(1-$F24))*((1+'Inputs &amp; Summary'!$D$7)^AJ$1))),((_xlfn.WEIBULL.DIST(AJ$1,$L24,$K24,FALSE)*($R24*(1-$E24)+$Q24*(1-$F24))*((1+'Inputs &amp; Summary'!$D$7)^AJ$1))))))</f>
        <v>345.0038783447676</v>
      </c>
      <c r="AK24" s="248">
        <f>$D24*IF(AK$1&gt;'Inputs &amp; Summary'!$D$5,0,IF(AK$1&gt;VLOOKUP($G24,Lists!$J$17:$K$21,2),IF($M24=Lists!$H$3,IF($K24&lt;1,(($S24/$K24)*((1+'Inputs &amp; Summary'!$D$7)^AK$1)),((INT(AK$1/$K24)-INT((AK$1-1)/$K24))*$S24*((1+'Inputs &amp; Summary'!$D$7)^AK$1))),(_xlfn.WEIBULL.DIST(AK$1,$L24,$K24,FALSE)*$S24*((1+'Inputs &amp; Summary'!$D$7)^AK$1))),IF($M24=Lists!$H$3,IF($K24&lt;1,((($R24*(1-$E24)+$Q24*(1-$F24))/$K24)*((1+'Inputs &amp; Summary'!$D$7)^AK$1)),((INT(AK$1/$K24)-INT((AK$1-1)/$K24))*($R24*(1-$E24)+$Q24*(1-$F24))*((1+'Inputs &amp; Summary'!$D$7)^AK$1))),((_xlfn.WEIBULL.DIST(AK$1,$L24,$K24,FALSE)*($R24*(1-$E24)+$Q24*(1-$F24))*((1+'Inputs &amp; Summary'!$D$7)^AK$1))))))</f>
        <v>411.45172609345548</v>
      </c>
      <c r="AL24" s="248">
        <f>$D24*IF(AL$1&gt;'Inputs &amp; Summary'!$D$5,0,IF(AL$1&gt;VLOOKUP($G24,Lists!$J$17:$K$21,2),IF($M24=Lists!$H$3,IF($K24&lt;1,(($S24/$K24)*((1+'Inputs &amp; Summary'!$D$7)^AL$1)),((INT(AL$1/$K24)-INT((AL$1-1)/$K24))*$S24*((1+'Inputs &amp; Summary'!$D$7)^AL$1))),(_xlfn.WEIBULL.DIST(AL$1,$L24,$K24,FALSE)*$S24*((1+'Inputs &amp; Summary'!$D$7)^AL$1))),IF($M24=Lists!$H$3,IF($K24&lt;1,((($R24*(1-$E24)+$Q24*(1-$F24))/$K24)*((1+'Inputs &amp; Summary'!$D$7)^AL$1)),((INT(AL$1/$K24)-INT((AL$1-1)/$K24))*($R24*(1-$E24)+$Q24*(1-$F24))*((1+'Inputs &amp; Summary'!$D$7)^AL$1))),((_xlfn.WEIBULL.DIST(AL$1,$L24,$K24,FALSE)*($R24*(1-$E24)+$Q24*(1-$F24))*((1+'Inputs &amp; Summary'!$D$7)^AL$1))))))</f>
        <v>484.60507108042356</v>
      </c>
      <c r="AM24" s="248">
        <f>$D24*IF(AM$1&gt;'Inputs &amp; Summary'!$D$5,0,IF(AM$1&gt;VLOOKUP($G24,Lists!$J$17:$K$21,2),IF($M24=Lists!$H$3,IF($K24&lt;1,(($S24/$K24)*((1+'Inputs &amp; Summary'!$D$7)^AM$1)),((INT(AM$1/$K24)-INT((AM$1-1)/$K24))*$S24*((1+'Inputs &amp; Summary'!$D$7)^AM$1))),(_xlfn.WEIBULL.DIST(AM$1,$L24,$K24,FALSE)*$S24*((1+'Inputs &amp; Summary'!$D$7)^AM$1))),IF($M24=Lists!$H$3,IF($K24&lt;1,((($R24*(1-$E24)+$Q24*(1-$F24))/$K24)*((1+'Inputs &amp; Summary'!$D$7)^AM$1)),((INT(AM$1/$K24)-INT((AM$1-1)/$K24))*($R24*(1-$E24)+$Q24*(1-$F24))*((1+'Inputs &amp; Summary'!$D$7)^AM$1))),((_xlfn.WEIBULL.DIST(AM$1,$L24,$K24,FALSE)*($R24*(1-$E24)+$Q24*(1-$F24))*((1+'Inputs &amp; Summary'!$D$7)^AM$1))))))</f>
        <v>564.57579456128326</v>
      </c>
      <c r="AN24" s="248">
        <f>$D24*IF(AN$1&gt;'Inputs &amp; Summary'!$D$5,0,IF(AN$1&gt;VLOOKUP($G24,Lists!$J$17:$K$21,2),IF($M24=Lists!$H$3,IF($K24&lt;1,(($S24/$K24)*((1+'Inputs &amp; Summary'!$D$7)^AN$1)),((INT(AN$1/$K24)-INT((AN$1-1)/$K24))*$S24*((1+'Inputs &amp; Summary'!$D$7)^AN$1))),(_xlfn.WEIBULL.DIST(AN$1,$L24,$K24,FALSE)*$S24*((1+'Inputs &amp; Summary'!$D$7)^AN$1))),IF($M24=Lists!$H$3,IF($K24&lt;1,((($R24*(1-$E24)+$Q24*(1-$F24))/$K24)*((1+'Inputs &amp; Summary'!$D$7)^AN$1)),((INT(AN$1/$K24)-INT((AN$1-1)/$K24))*($R24*(1-$E24)+$Q24*(1-$F24))*((1+'Inputs &amp; Summary'!$D$7)^AN$1))),((_xlfn.WEIBULL.DIST(AN$1,$L24,$K24,FALSE)*($R24*(1-$E24)+$Q24*(1-$F24))*((1+'Inputs &amp; Summary'!$D$7)^AN$1))))))</f>
        <v>651.44066152242169</v>
      </c>
      <c r="AO24" s="248">
        <f>$D24*IF(AO$1&gt;'Inputs &amp; Summary'!$D$5,0,IF(AO$1&gt;VLOOKUP($G24,Lists!$J$17:$K$21,2),IF($M24=Lists!$H$3,IF($K24&lt;1,(($S24/$K24)*((1+'Inputs &amp; Summary'!$D$7)^AO$1)),((INT(AO$1/$K24)-INT((AO$1-1)/$K24))*$S24*((1+'Inputs &amp; Summary'!$D$7)^AO$1))),(_xlfn.WEIBULL.DIST(AO$1,$L24,$K24,FALSE)*$S24*((1+'Inputs &amp; Summary'!$D$7)^AO$1))),IF($M24=Lists!$H$3,IF($K24&lt;1,((($R24*(1-$E24)+$Q24*(1-$F24))/$K24)*((1+'Inputs &amp; Summary'!$D$7)^AO$1)),((INT(AO$1/$K24)-INT((AO$1-1)/$K24))*($R24*(1-$E24)+$Q24*(1-$F24))*((1+'Inputs &amp; Summary'!$D$7)^AO$1))),((_xlfn.WEIBULL.DIST(AO$1,$L24,$K24,FALSE)*($R24*(1-$E24)+$Q24*(1-$F24))*((1+'Inputs &amp; Summary'!$D$7)^AO$1))))))</f>
        <v>745.2369217272452</v>
      </c>
      <c r="AP24" s="248">
        <f>$D24*IF(AP$1&gt;'Inputs &amp; Summary'!$D$5,0,IF(AP$1&gt;VLOOKUP($G24,Lists!$J$17:$K$21,2),IF($M24=Lists!$H$3,IF($K24&lt;1,(($S24/$K24)*((1+'Inputs &amp; Summary'!$D$7)^AP$1)),((INT(AP$1/$K24)-INT((AP$1-1)/$K24))*$S24*((1+'Inputs &amp; Summary'!$D$7)^AP$1))),(_xlfn.WEIBULL.DIST(AP$1,$L24,$K24,FALSE)*$S24*((1+'Inputs &amp; Summary'!$D$7)^AP$1))),IF($M24=Lists!$H$3,IF($K24&lt;1,((($R24*(1-$E24)+$Q24*(1-$F24))/$K24)*((1+'Inputs &amp; Summary'!$D$7)^AP$1)),((INT(AP$1/$K24)-INT((AP$1-1)/$K24))*($R24*(1-$E24)+$Q24*(1-$F24))*((1+'Inputs &amp; Summary'!$D$7)^AP$1))),((_xlfn.WEIBULL.DIST(AP$1,$L24,$K24,FALSE)*($R24*(1-$E24)+$Q24*(1-$F24))*((1+'Inputs &amp; Summary'!$D$7)^AP$1))))))</f>
        <v>845.95793702421349</v>
      </c>
      <c r="AQ24" s="248">
        <f>$D24*IF(AQ$1&gt;'Inputs &amp; Summary'!$D$5,0,IF(AQ$1&gt;VLOOKUP($G24,Lists!$J$17:$K$21,2),IF($M24=Lists!$H$3,IF($K24&lt;1,(($S24/$K24)*((1+'Inputs &amp; Summary'!$D$7)^AQ$1)),((INT(AQ$1/$K24)-INT((AQ$1-1)/$K24))*$S24*((1+'Inputs &amp; Summary'!$D$7)^AQ$1))),(_xlfn.WEIBULL.DIST(AQ$1,$L24,$K24,FALSE)*$S24*((1+'Inputs &amp; Summary'!$D$7)^AQ$1))),IF($M24=Lists!$H$3,IF($K24&lt;1,((($R24*(1-$E24)+$Q24*(1-$F24))/$K24)*((1+'Inputs &amp; Summary'!$D$7)^AQ$1)),((INT(AQ$1/$K24)-INT((AQ$1-1)/$K24))*($R24*(1-$E24)+$Q24*(1-$F24))*((1+'Inputs &amp; Summary'!$D$7)^AQ$1))),((_xlfn.WEIBULL.DIST(AQ$1,$L24,$K24,FALSE)*($R24*(1-$E24)+$Q24*(1-$F24))*((1+'Inputs &amp; Summary'!$D$7)^AQ$1))))))</f>
        <v>953.548899915574</v>
      </c>
      <c r="AR24" s="248">
        <f>$D24*IF(AR$1&gt;'Inputs &amp; Summary'!$D$5,0,IF(AR$1&gt;VLOOKUP($G24,Lists!$J$17:$K$21,2),IF($M24=Lists!$H$3,IF($K24&lt;1,(($S24/$K24)*((1+'Inputs &amp; Summary'!$D$7)^AR$1)),((INT(AR$1/$K24)-INT((AR$1-1)/$K24))*$S24*((1+'Inputs &amp; Summary'!$D$7)^AR$1))),(_xlfn.WEIBULL.DIST(AR$1,$L24,$K24,FALSE)*$S24*((1+'Inputs &amp; Summary'!$D$7)^AR$1))),IF($M24=Lists!$H$3,IF($K24&lt;1,((($R24*(1-$E24)+$Q24*(1-$F24))/$K24)*((1+'Inputs &amp; Summary'!$D$7)^AR$1)),((INT(AR$1/$K24)-INT((AR$1-1)/$K24))*($R24*(1-$E24)+$Q24*(1-$F24))*((1+'Inputs &amp; Summary'!$D$7)^AR$1))),((_xlfn.WEIBULL.DIST(AR$1,$L24,$K24,FALSE)*($R24*(1-$E24)+$Q24*(1-$F24))*((1+'Inputs &amp; Summary'!$D$7)^AR$1))))))</f>
        <v>1067.9027148947903</v>
      </c>
      <c r="AS24" s="248">
        <f>$D24*IF(AS$1&gt;'Inputs &amp; Summary'!$D$5,0,IF(AS$1&gt;VLOOKUP($G24,Lists!$J$17:$K$21,2),IF($M24=Lists!$H$3,IF($K24&lt;1,(($S24/$K24)*((1+'Inputs &amp; Summary'!$D$7)^AS$1)),((INT(AS$1/$K24)-INT((AS$1-1)/$K24))*$S24*((1+'Inputs &amp; Summary'!$D$7)^AS$1))),(_xlfn.WEIBULL.DIST(AS$1,$L24,$K24,FALSE)*$S24*((1+'Inputs &amp; Summary'!$D$7)^AS$1))),IF($M24=Lists!$H$3,IF($K24&lt;1,((($R24*(1-$E24)+$Q24*(1-$F24))/$K24)*((1+'Inputs &amp; Summary'!$D$7)^AS$1)),((INT(AS$1/$K24)-INT((AS$1-1)/$K24))*($R24*(1-$E24)+$Q24*(1-$F24))*((1+'Inputs &amp; Summary'!$D$7)^AS$1))),((_xlfn.WEIBULL.DIST(AS$1,$L24,$K24,FALSE)*($R24*(1-$E24)+$Q24*(1-$F24))*((1+'Inputs &amp; Summary'!$D$7)^AS$1))))))</f>
        <v>0</v>
      </c>
      <c r="AT24" s="248">
        <f>$D24*IF(AT$1&gt;'Inputs &amp; Summary'!$D$5,0,IF(AT$1&gt;VLOOKUP($G24,Lists!$J$17:$K$21,2),IF($M24=Lists!$H$3,IF($K24&lt;1,(($S24/$K24)*((1+'Inputs &amp; Summary'!$D$7)^AT$1)),((INT(AT$1/$K24)-INT((AT$1-1)/$K24))*$S24*((1+'Inputs &amp; Summary'!$D$7)^AT$1))),(_xlfn.WEIBULL.DIST(AT$1,$L24,$K24,FALSE)*$S24*((1+'Inputs &amp; Summary'!$D$7)^AT$1))),IF($M24=Lists!$H$3,IF($K24&lt;1,((($R24*(1-$E24)+$Q24*(1-$F24))/$K24)*((1+'Inputs &amp; Summary'!$D$7)^AT$1)),((INT(AT$1/$K24)-INT((AT$1-1)/$K24))*($R24*(1-$E24)+$Q24*(1-$F24))*((1+'Inputs &amp; Summary'!$D$7)^AT$1))),((_xlfn.WEIBULL.DIST(AT$1,$L24,$K24,FALSE)*($R24*(1-$E24)+$Q24*(1-$F24))*((1+'Inputs &amp; Summary'!$D$7)^AT$1))))))</f>
        <v>0</v>
      </c>
      <c r="AU24" s="248">
        <f>$D24*IF(AU$1&gt;'Inputs &amp; Summary'!$D$5,0,IF(AU$1&gt;VLOOKUP($G24,Lists!$J$17:$K$21,2),IF($M24=Lists!$H$3,IF($K24&lt;1,(($S24/$K24)*((1+'Inputs &amp; Summary'!$D$7)^AU$1)),((INT(AU$1/$K24)-INT((AU$1-1)/$K24))*$S24*((1+'Inputs &amp; Summary'!$D$7)^AU$1))),(_xlfn.WEIBULL.DIST(AU$1,$L24,$K24,FALSE)*$S24*((1+'Inputs &amp; Summary'!$D$7)^AU$1))),IF($M24=Lists!$H$3,IF($K24&lt;1,((($R24*(1-$E24)+$Q24*(1-$F24))/$K24)*((1+'Inputs &amp; Summary'!$D$7)^AU$1)),((INT(AU$1/$K24)-INT((AU$1-1)/$K24))*($R24*(1-$E24)+$Q24*(1-$F24))*((1+'Inputs &amp; Summary'!$D$7)^AU$1))),((_xlfn.WEIBULL.DIST(AU$1,$L24,$K24,FALSE)*($R24*(1-$E24)+$Q24*(1-$F24))*((1+'Inputs &amp; Summary'!$D$7)^AU$1))))))</f>
        <v>0</v>
      </c>
      <c r="AV24" s="248">
        <f>$D24*IF(AV$1&gt;'Inputs &amp; Summary'!$D$5,0,IF(AV$1&gt;VLOOKUP($G24,Lists!$J$17:$K$21,2),IF($M24=Lists!$H$3,IF($K24&lt;1,(($S24/$K24)*((1+'Inputs &amp; Summary'!$D$7)^AV$1)),((INT(AV$1/$K24)-INT((AV$1-1)/$K24))*$S24*((1+'Inputs &amp; Summary'!$D$7)^AV$1))),(_xlfn.WEIBULL.DIST(AV$1,$L24,$K24,FALSE)*$S24*((1+'Inputs &amp; Summary'!$D$7)^AV$1))),IF($M24=Lists!$H$3,IF($K24&lt;1,((($R24*(1-$E24)+$Q24*(1-$F24))/$K24)*((1+'Inputs &amp; Summary'!$D$7)^AV$1)),((INT(AV$1/$K24)-INT((AV$1-1)/$K24))*($R24*(1-$E24)+$Q24*(1-$F24))*((1+'Inputs &amp; Summary'!$D$7)^AV$1))),((_xlfn.WEIBULL.DIST(AV$1,$L24,$K24,FALSE)*($R24*(1-$E24)+$Q24*(1-$F24))*((1+'Inputs &amp; Summary'!$D$7)^AV$1))))))</f>
        <v>0</v>
      </c>
      <c r="AW24" s="248">
        <f>$D24*IF(AW$1&gt;'Inputs &amp; Summary'!$D$5,0,IF(AW$1&gt;VLOOKUP($G24,Lists!$J$17:$K$21,2),IF($M24=Lists!$H$3,IF($K24&lt;1,(($S24/$K24)*((1+'Inputs &amp; Summary'!$D$7)^AW$1)),((INT(AW$1/$K24)-INT((AW$1-1)/$K24))*$S24*((1+'Inputs &amp; Summary'!$D$7)^AW$1))),(_xlfn.WEIBULL.DIST(AW$1,$L24,$K24,FALSE)*$S24*((1+'Inputs &amp; Summary'!$D$7)^AW$1))),IF($M24=Lists!$H$3,IF($K24&lt;1,((($R24*(1-$E24)+$Q24*(1-$F24))/$K24)*((1+'Inputs &amp; Summary'!$D$7)^AW$1)),((INT(AW$1/$K24)-INT((AW$1-1)/$K24))*($R24*(1-$E24)+$Q24*(1-$F24))*((1+'Inputs &amp; Summary'!$D$7)^AW$1))),((_xlfn.WEIBULL.DIST(AW$1,$L24,$K24,FALSE)*($R24*(1-$E24)+$Q24*(1-$F24))*((1+'Inputs &amp; Summary'!$D$7)^AW$1))))))</f>
        <v>0</v>
      </c>
      <c r="AX24" s="248">
        <f>$D24*IF(AX$1&gt;'Inputs &amp; Summary'!$D$5,0,IF(AX$1&gt;VLOOKUP($G24,Lists!$J$17:$K$21,2),IF($M24=Lists!$H$3,IF($K24&lt;1,(($S24/$K24)*((1+'Inputs &amp; Summary'!$D$7)^AX$1)),((INT(AX$1/$K24)-INT((AX$1-1)/$K24))*$S24*((1+'Inputs &amp; Summary'!$D$7)^AX$1))),(_xlfn.WEIBULL.DIST(AX$1,$L24,$K24,FALSE)*$S24*((1+'Inputs &amp; Summary'!$D$7)^AX$1))),IF($M24=Lists!$H$3,IF($K24&lt;1,((($R24*(1-$E24)+$Q24*(1-$F24))/$K24)*((1+'Inputs &amp; Summary'!$D$7)^AX$1)),((INT(AX$1/$K24)-INT((AX$1-1)/$K24))*($R24*(1-$E24)+$Q24*(1-$F24))*((1+'Inputs &amp; Summary'!$D$7)^AX$1))),((_xlfn.WEIBULL.DIST(AX$1,$L24,$K24,FALSE)*($R24*(1-$E24)+$Q24*(1-$F24))*((1+'Inputs &amp; Summary'!$D$7)^AX$1))))))</f>
        <v>0</v>
      </c>
      <c r="AY24" s="248">
        <f>$D24*IF(AY$1&gt;'Inputs &amp; Summary'!$D$5,0,IF(AY$1&gt;VLOOKUP($G24,Lists!$J$17:$K$21,2),IF($M24=Lists!$H$3,IF($K24&lt;1,(($S24/$K24)*((1+'Inputs &amp; Summary'!$D$7)^AY$1)),((INT(AY$1/$K24)-INT((AY$1-1)/$K24))*$S24*((1+'Inputs &amp; Summary'!$D$7)^AY$1))),(_xlfn.WEIBULL.DIST(AY$1,$L24,$K24,FALSE)*$S24*((1+'Inputs &amp; Summary'!$D$7)^AY$1))),IF($M24=Lists!$H$3,IF($K24&lt;1,((($R24*(1-$E24)+$Q24*(1-$F24))/$K24)*((1+'Inputs &amp; Summary'!$D$7)^AY$1)),((INT(AY$1/$K24)-INT((AY$1-1)/$K24))*($R24*(1-$E24)+$Q24*(1-$F24))*((1+'Inputs &amp; Summary'!$D$7)^AY$1))),((_xlfn.WEIBULL.DIST(AY$1,$L24,$K24,FALSE)*($R24*(1-$E24)+$Q24*(1-$F24))*((1+'Inputs &amp; Summary'!$D$7)^AY$1))))))</f>
        <v>0</v>
      </c>
      <c r="AZ24" s="248">
        <f>$D24*IF(AZ$1&gt;'Inputs &amp; Summary'!$D$5,0,IF(AZ$1&gt;VLOOKUP($G24,Lists!$J$17:$K$21,2),IF($M24=Lists!$H$3,IF($K24&lt;1,(($S24/$K24)*((1+'Inputs &amp; Summary'!$D$7)^AZ$1)),((INT(AZ$1/$K24)-INT((AZ$1-1)/$K24))*$S24*((1+'Inputs &amp; Summary'!$D$7)^AZ$1))),(_xlfn.WEIBULL.DIST(AZ$1,$L24,$K24,FALSE)*$S24*((1+'Inputs &amp; Summary'!$D$7)^AZ$1))),IF($M24=Lists!$H$3,IF($K24&lt;1,((($R24*(1-$E24)+$Q24*(1-$F24))/$K24)*((1+'Inputs &amp; Summary'!$D$7)^AZ$1)),((INT(AZ$1/$K24)-INT((AZ$1-1)/$K24))*($R24*(1-$E24)+$Q24*(1-$F24))*((1+'Inputs &amp; Summary'!$D$7)^AZ$1))),((_xlfn.WEIBULL.DIST(AZ$1,$L24,$K24,FALSE)*($R24*(1-$E24)+$Q24*(1-$F24))*((1+'Inputs &amp; Summary'!$D$7)^AZ$1))))))</f>
        <v>0</v>
      </c>
      <c r="BA24" s="248">
        <f>$D24*IF(BA$1&gt;'Inputs &amp; Summary'!$D$5,0,IF(BA$1&gt;VLOOKUP($G24,Lists!$J$17:$K$21,2),IF($M24=Lists!$H$3,IF($K24&lt;1,(($S24/$K24)*((1+'Inputs &amp; Summary'!$D$7)^BA$1)),((INT(BA$1/$K24)-INT((BA$1-1)/$K24))*$S24*((1+'Inputs &amp; Summary'!$D$7)^BA$1))),(_xlfn.WEIBULL.DIST(BA$1,$L24,$K24,FALSE)*$S24*((1+'Inputs &amp; Summary'!$D$7)^BA$1))),IF($M24=Lists!$H$3,IF($K24&lt;1,((($R24*(1-$E24)+$Q24*(1-$F24))/$K24)*((1+'Inputs &amp; Summary'!$D$7)^BA$1)),((INT(BA$1/$K24)-INT((BA$1-1)/$K24))*($R24*(1-$E24)+$Q24*(1-$F24))*((1+'Inputs &amp; Summary'!$D$7)^BA$1))),((_xlfn.WEIBULL.DIST(BA$1,$L24,$K24,FALSE)*($R24*(1-$E24)+$Q24*(1-$F24))*((1+'Inputs &amp; Summary'!$D$7)^BA$1))))))</f>
        <v>0</v>
      </c>
      <c r="BB24" s="248">
        <f>$D24*IF(BB$1&gt;'Inputs &amp; Summary'!$D$5,0,IF(BB$1&gt;VLOOKUP($G24,Lists!$J$17:$K$21,2),IF($M24=Lists!$H$3,IF($K24&lt;1,(($S24/$K24)*((1+'Inputs &amp; Summary'!$D$7)^BB$1)),((INT(BB$1/$K24)-INT((BB$1-1)/$K24))*$S24*((1+'Inputs &amp; Summary'!$D$7)^BB$1))),(_xlfn.WEIBULL.DIST(BB$1,$L24,$K24,FALSE)*$S24*((1+'Inputs &amp; Summary'!$D$7)^BB$1))),IF($M24=Lists!$H$3,IF($K24&lt;1,((($R24*(1-$E24)+$Q24*(1-$F24))/$K24)*((1+'Inputs &amp; Summary'!$D$7)^BB$1)),((INT(BB$1/$K24)-INT((BB$1-1)/$K24))*($R24*(1-$E24)+$Q24*(1-$F24))*((1+'Inputs &amp; Summary'!$D$7)^BB$1))),((_xlfn.WEIBULL.DIST(BB$1,$L24,$K24,FALSE)*($R24*(1-$E24)+$Q24*(1-$F24))*((1+'Inputs &amp; Summary'!$D$7)^BB$1))))))</f>
        <v>0</v>
      </c>
      <c r="BC24" s="248">
        <f>$D24*IF(BC$1&gt;'Inputs &amp; Summary'!$D$5,0,IF(BC$1&gt;VLOOKUP($G24,Lists!$J$17:$K$21,2),IF($M24=Lists!$H$3,IF($K24&lt;1,(($S24/$K24)*((1+'Inputs &amp; Summary'!$D$7)^BC$1)),((INT(BC$1/$K24)-INT((BC$1-1)/$K24))*$S24*((1+'Inputs &amp; Summary'!$D$7)^BC$1))),(_xlfn.WEIBULL.DIST(BC$1,$L24,$K24,FALSE)*$S24*((1+'Inputs &amp; Summary'!$D$7)^BC$1))),IF($M24=Lists!$H$3,IF($K24&lt;1,((($R24*(1-$E24)+$Q24*(1-$F24))/$K24)*((1+'Inputs &amp; Summary'!$D$7)^BC$1)),((INT(BC$1/$K24)-INT((BC$1-1)/$K24))*($R24*(1-$E24)+$Q24*(1-$F24))*((1+'Inputs &amp; Summary'!$D$7)^BC$1))),((_xlfn.WEIBULL.DIST(BC$1,$L24,$K24,FALSE)*($R24*(1-$E24)+$Q24*(1-$F24))*((1+'Inputs &amp; Summary'!$D$7)^BC$1))))))</f>
        <v>0</v>
      </c>
      <c r="BD24" s="248">
        <f>$D24*IF(BD$1&gt;'Inputs &amp; Summary'!$D$5,0,IF(BD$1&gt;VLOOKUP($G24,Lists!$J$17:$K$21,2),IF($M24=Lists!$H$3,IF($K24&lt;1,(($S24/$K24)*((1+'Inputs &amp; Summary'!$D$7)^BD$1)),((INT(BD$1/$K24)-INT((BD$1-1)/$K24))*$S24*((1+'Inputs &amp; Summary'!$D$7)^BD$1))),(_xlfn.WEIBULL.DIST(BD$1,$L24,$K24,FALSE)*$S24*((1+'Inputs &amp; Summary'!$D$7)^BD$1))),IF($M24=Lists!$H$3,IF($K24&lt;1,((($R24*(1-$E24)+$Q24*(1-$F24))/$K24)*((1+'Inputs &amp; Summary'!$D$7)^BD$1)),((INT(BD$1/$K24)-INT((BD$1-1)/$K24))*($R24*(1-$E24)+$Q24*(1-$F24))*((1+'Inputs &amp; Summary'!$D$7)^BD$1))),((_xlfn.WEIBULL.DIST(BD$1,$L24,$K24,FALSE)*($R24*(1-$E24)+$Q24*(1-$F24))*((1+'Inputs &amp; Summary'!$D$7)^BD$1))))))</f>
        <v>0</v>
      </c>
      <c r="BE24" s="248">
        <f>$D24*IF(BE$1&gt;'Inputs &amp; Summary'!$D$5,0,IF(BE$1&gt;VLOOKUP($G24,Lists!$J$17:$K$21,2),IF($M24=Lists!$H$3,IF($K24&lt;1,(($S24/$K24)*((1+'Inputs &amp; Summary'!$D$7)^BE$1)),((INT(BE$1/$K24)-INT((BE$1-1)/$K24))*$S24*((1+'Inputs &amp; Summary'!$D$7)^BE$1))),(_xlfn.WEIBULL.DIST(BE$1,$L24,$K24,FALSE)*$S24*((1+'Inputs &amp; Summary'!$D$7)^BE$1))),IF($M24=Lists!$H$3,IF($K24&lt;1,((($R24*(1-$E24)+$Q24*(1-$F24))/$K24)*((1+'Inputs &amp; Summary'!$D$7)^BE$1)),((INT(BE$1/$K24)-INT((BE$1-1)/$K24))*($R24*(1-$E24)+$Q24*(1-$F24))*((1+'Inputs &amp; Summary'!$D$7)^BE$1))),((_xlfn.WEIBULL.DIST(BE$1,$L24,$K24,FALSE)*($R24*(1-$E24)+$Q24*(1-$F24))*((1+'Inputs &amp; Summary'!$D$7)^BE$1))))))</f>
        <v>0</v>
      </c>
      <c r="BF24" s="248">
        <f>$D24*IF(BF$1&gt;'Inputs &amp; Summary'!$D$5,0,IF(BF$1&gt;VLOOKUP($G24,Lists!$J$17:$K$21,2),IF($M24=Lists!$H$3,IF($K24&lt;1,(($S24/$K24)*((1+'Inputs &amp; Summary'!$D$7)^BF$1)),((INT(BF$1/$K24)-INT((BF$1-1)/$K24))*$S24*((1+'Inputs &amp; Summary'!$D$7)^BF$1))),(_xlfn.WEIBULL.DIST(BF$1,$L24,$K24,FALSE)*$S24*((1+'Inputs &amp; Summary'!$D$7)^BF$1))),IF($M24=Lists!$H$3,IF($K24&lt;1,((($R24*(1-$E24)+$Q24*(1-$F24))/$K24)*((1+'Inputs &amp; Summary'!$D$7)^BF$1)),((INT(BF$1/$K24)-INT((BF$1-1)/$K24))*($R24*(1-$E24)+$Q24*(1-$F24))*((1+'Inputs &amp; Summary'!$D$7)^BF$1))),((_xlfn.WEIBULL.DIST(BF$1,$L24,$K24,FALSE)*($R24*(1-$E24)+$Q24*(1-$F24))*((1+'Inputs &amp; Summary'!$D$7)^BF$1))))))</f>
        <v>0</v>
      </c>
      <c r="BG24" s="248">
        <f>$D24*IF(BG$1&gt;'Inputs &amp; Summary'!$D$5,0,IF(BG$1&gt;VLOOKUP($G24,Lists!$J$17:$K$21,2),IF($M24=Lists!$H$3,IF($K24&lt;1,(($S24/$K24)*((1+'Inputs &amp; Summary'!$D$7)^BG$1)),((INT(BG$1/$K24)-INT((BG$1-1)/$K24))*$S24*((1+'Inputs &amp; Summary'!$D$7)^BG$1))),(_xlfn.WEIBULL.DIST(BG$1,$L24,$K24,FALSE)*$S24*((1+'Inputs &amp; Summary'!$D$7)^BG$1))),IF($M24=Lists!$H$3,IF($K24&lt;1,((($R24*(1-$E24)+$Q24*(1-$F24))/$K24)*((1+'Inputs &amp; Summary'!$D$7)^BG$1)),((INT(BG$1/$K24)-INT((BG$1-1)/$K24))*($R24*(1-$E24)+$Q24*(1-$F24))*((1+'Inputs &amp; Summary'!$D$7)^BG$1))),((_xlfn.WEIBULL.DIST(BG$1,$L24,$K24,FALSE)*($R24*(1-$E24)+$Q24*(1-$F24))*((1+'Inputs &amp; Summary'!$D$7)^BG$1))))))</f>
        <v>0</v>
      </c>
      <c r="BH24" s="248">
        <f>$D24*IF(BH$1&gt;'Inputs &amp; Summary'!$D$5,0,IF(BH$1&gt;VLOOKUP($G24,Lists!$J$17:$K$21,2),IF($M24=Lists!$H$3,IF($K24&lt;1,(($S24/$K24)*((1+'Inputs &amp; Summary'!$D$7)^BH$1)),((INT(BH$1/$K24)-INT((BH$1-1)/$K24))*$S24*((1+'Inputs &amp; Summary'!$D$7)^BH$1))),(_xlfn.WEIBULL.DIST(BH$1,$L24,$K24,FALSE)*$S24*((1+'Inputs &amp; Summary'!$D$7)^BH$1))),IF($M24=Lists!$H$3,IF($K24&lt;1,((($R24*(1-$E24)+$Q24*(1-$F24))/$K24)*((1+'Inputs &amp; Summary'!$D$7)^BH$1)),((INT(BH$1/$K24)-INT((BH$1-1)/$K24))*($R24*(1-$E24)+$Q24*(1-$F24))*((1+'Inputs &amp; Summary'!$D$7)^BH$1))),((_xlfn.WEIBULL.DIST(BH$1,$L24,$K24,FALSE)*($R24*(1-$E24)+$Q24*(1-$F24))*((1+'Inputs &amp; Summary'!$D$7)^BH$1))))))</f>
        <v>0</v>
      </c>
      <c r="BI24" s="248">
        <f>$D24*IF(BI$1&gt;'Inputs &amp; Summary'!$D$5,0,IF(BI$1&gt;VLOOKUP($G24,Lists!$J$17:$K$21,2),IF($M24=Lists!$H$3,IF($K24&lt;1,(($S24/$K24)*((1+'Inputs &amp; Summary'!$D$7)^BI$1)),((INT(BI$1/$K24)-INT((BI$1-1)/$K24))*$S24*((1+'Inputs &amp; Summary'!$D$7)^BI$1))),(_xlfn.WEIBULL.DIST(BI$1,$L24,$K24,FALSE)*$S24*((1+'Inputs &amp; Summary'!$D$7)^BI$1))),IF($M24=Lists!$H$3,IF($K24&lt;1,((($R24*(1-$E24)+$Q24*(1-$F24))/$K24)*((1+'Inputs &amp; Summary'!$D$7)^BI$1)),((INT(BI$1/$K24)-INT((BI$1-1)/$K24))*($R24*(1-$E24)+$Q24*(1-$F24))*((1+'Inputs &amp; Summary'!$D$7)^BI$1))),((_xlfn.WEIBULL.DIST(BI$1,$L24,$K24,FALSE)*($R24*(1-$E24)+$Q24*(1-$F24))*((1+'Inputs &amp; Summary'!$D$7)^BI$1))))))</f>
        <v>0</v>
      </c>
      <c r="BJ24" s="248">
        <f>$D24*IF(BJ$1&gt;'Inputs &amp; Summary'!$D$5,0,IF(BJ$1&gt;VLOOKUP($G24,Lists!$J$17:$K$21,2),IF($M24=Lists!$H$3,IF($K24&lt;1,(($S24/$K24)*((1+'Inputs &amp; Summary'!$D$7)^BJ$1)),((INT(BJ$1/$K24)-INT((BJ$1-1)/$K24))*$S24*((1+'Inputs &amp; Summary'!$D$7)^BJ$1))),(_xlfn.WEIBULL.DIST(BJ$1,$L24,$K24,FALSE)*$S24*((1+'Inputs &amp; Summary'!$D$7)^BJ$1))),IF($M24=Lists!$H$3,IF($K24&lt;1,((($R24*(1-$E24)+$Q24*(1-$F24))/$K24)*((1+'Inputs &amp; Summary'!$D$7)^BJ$1)),((INT(BJ$1/$K24)-INT((BJ$1-1)/$K24))*($R24*(1-$E24)+$Q24*(1-$F24))*((1+'Inputs &amp; Summary'!$D$7)^BJ$1))),((_xlfn.WEIBULL.DIST(BJ$1,$L24,$K24,FALSE)*($R24*(1-$E24)+$Q24*(1-$F24))*((1+'Inputs &amp; Summary'!$D$7)^BJ$1))))))</f>
        <v>0</v>
      </c>
      <c r="BK24" s="248">
        <f>$D24*IF(BK$1&gt;'Inputs &amp; Summary'!$D$5,0,IF(BK$1&gt;VLOOKUP($G24,Lists!$J$17:$K$21,2),IF($M24=Lists!$H$3,IF($K24&lt;1,(($S24/$K24)*((1+'Inputs &amp; Summary'!$D$7)^BK$1)),((INT(BK$1/$K24)-INT((BK$1-1)/$K24))*$S24*((1+'Inputs &amp; Summary'!$D$7)^BK$1))),(_xlfn.WEIBULL.DIST(BK$1,$L24,$K24,FALSE)*$S24*((1+'Inputs &amp; Summary'!$D$7)^BK$1))),IF($M24=Lists!$H$3,IF($K24&lt;1,((($R24*(1-$E24)+$Q24*(1-$F24))/$K24)*((1+'Inputs &amp; Summary'!$D$7)^BK$1)),((INT(BK$1/$K24)-INT((BK$1-1)/$K24))*($R24*(1-$E24)+$Q24*(1-$F24))*((1+'Inputs &amp; Summary'!$D$7)^BK$1))),((_xlfn.WEIBULL.DIST(BK$1,$L24,$K24,FALSE)*($R24*(1-$E24)+$Q24*(1-$F24))*((1+'Inputs &amp; Summary'!$D$7)^BK$1))))))</f>
        <v>0</v>
      </c>
      <c r="BL24" s="248">
        <f>$D24*IF(BL$1&gt;'Inputs &amp; Summary'!$D$5,0,IF(BL$1&gt;VLOOKUP($G24,Lists!$J$17:$K$21,2),IF($M24=Lists!$H$3,IF($K24&lt;1,(($S24/$K24)*((1+'Inputs &amp; Summary'!$D$7)^BL$1)),((INT(BL$1/$K24)-INT((BL$1-1)/$K24))*$S24*((1+'Inputs &amp; Summary'!$D$7)^BL$1))),(_xlfn.WEIBULL.DIST(BL$1,$L24,$K24,FALSE)*$S24*((1+'Inputs &amp; Summary'!$D$7)^BL$1))),IF($M24=Lists!$H$3,IF($K24&lt;1,((($R24*(1-$E24)+$Q24*(1-$F24))/$K24)*((1+'Inputs &amp; Summary'!$D$7)^BL$1)),((INT(BL$1/$K24)-INT((BL$1-1)/$K24))*($R24*(1-$E24)+$Q24*(1-$F24))*((1+'Inputs &amp; Summary'!$D$7)^BL$1))),((_xlfn.WEIBULL.DIST(BL$1,$L24,$K24,FALSE)*($R24*(1-$E24)+$Q24*(1-$F24))*((1+'Inputs &amp; Summary'!$D$7)^BL$1))))))</f>
        <v>0</v>
      </c>
    </row>
    <row r="25" spans="1:64" x14ac:dyDescent="0.3">
      <c r="A25" s="236" t="s">
        <v>201</v>
      </c>
      <c r="B25" s="117" t="str">
        <f>IF('Inputs &amp; Summary'!$D$15=Lists!$E$3,INDEX('Residential Rooftop Details'!$A$30:$X$158,MATCH('Cash Flow'!$A25,'Residential Rooftop Details'!$A$30:$A$158,0),COLUMN(B$1)),IF('Inputs &amp; Summary'!$D$15=Lists!$E$4,INDEX('Commercial Rooftop Details'!$A$30:$V$158,MATCH('Cash Flow'!$A25,'Commercial Rooftop Details'!$A$30:$A$158,0),COLUMN(B$1)),INDEX('Ground-Mount Details'!$A$30:$V$158,MATCH('Cash Flow'!$A25,'Ground-Mount Details'!$A$30:$A$158,0),COLUMN(B$1))))</f>
        <v>Corrective</v>
      </c>
      <c r="C25" s="117" t="str">
        <f>IF('Inputs &amp; Summary'!$D$15=Lists!$E$3,INDEX('Residential Rooftop Details'!$A$30:$X$158,MATCH('Cash Flow'!$A25,'Residential Rooftop Details'!$A$30:$A$158,0),COLUMN(C$1)),IF('Inputs &amp; Summary'!$D$15=Lists!$E$4,INDEX('Commercial Rooftop Details'!$A$30:$V$158,MATCH('Cash Flow'!$A25,'Commercial Rooftop Details'!$A$30:$A$158,0),COLUMN(C$1)),INDEX('Ground-Mount Details'!$A$30:$V$158,MATCH('Cash Flow'!$A25,'Ground-Mount Details'!$A$30:$A$158,0),COLUMN(C$1))))</f>
        <v>PV module</v>
      </c>
      <c r="D25" s="117">
        <f>IF('Inputs &amp; Summary'!$D$15=Lists!$E$3,INDEX('Residential Rooftop Details'!$A$30:$X$158,MATCH('Cash Flow'!$A25,'Residential Rooftop Details'!$A$30:$A$158,0),COLUMN(D$1)),IF('Inputs &amp; Summary'!$D$15=Lists!$E$4,INDEX('Commercial Rooftop Details'!$A$30:$V$158,MATCH('Cash Flow'!$A25,'Commercial Rooftop Details'!$A$30:$A$158,0),COLUMN(D$1)),INDEX('Ground-Mount Details'!$A$30:$V$158,MATCH('Cash Flow'!$A25,'Ground-Mount Details'!$A$30:$A$158,0),COLUMN(D$1))))</f>
        <v>1</v>
      </c>
      <c r="E25" s="117">
        <f>IF('Inputs &amp; Summary'!$D$15=Lists!$E$3,INDEX('Residential Rooftop Details'!$A$30:$X$158,MATCH('Cash Flow'!$A25,'Residential Rooftop Details'!$A$30:$A$158,0),COLUMN(E$1)),IF('Inputs &amp; Summary'!$D$15=Lists!$E$4,INDEX('Commercial Rooftop Details'!$A$30:$V$158,MATCH('Cash Flow'!$A25,'Commercial Rooftop Details'!$A$30:$A$158,0),COLUMN(E$1)),INDEX('Ground-Mount Details'!$A$30:$V$158,MATCH('Cash Flow'!$A25,'Ground-Mount Details'!$A$30:$A$158,0),COLUMN(E$1))))</f>
        <v>1</v>
      </c>
      <c r="F25" s="117">
        <f>IF('Inputs &amp; Summary'!$D$15=Lists!$E$3,INDEX('Residential Rooftop Details'!$A$30:$X$158,MATCH('Cash Flow'!$A25,'Residential Rooftop Details'!$A$30:$A$158,0),COLUMN(F$1)),IF('Inputs &amp; Summary'!$D$15=Lists!$E$4,INDEX('Commercial Rooftop Details'!$A$30:$V$158,MATCH('Cash Flow'!$A25,'Commercial Rooftop Details'!$A$30:$A$158,0),COLUMN(F$1)),INDEX('Ground-Mount Details'!$A$30:$V$158,MATCH('Cash Flow'!$A25,'Ground-Mount Details'!$A$30:$A$158,0),COLUMN(F$1))))</f>
        <v>1</v>
      </c>
      <c r="G25" s="237" t="str">
        <f>IF('Inputs &amp; Summary'!$D$15=Lists!$E$3,INDEX('Residential Rooftop Details'!$A$30:$X$158,MATCH('Cash Flow'!$A25,'Residential Rooftop Details'!$A$30:$A$158,0),COLUMN(G$1)),IF('Inputs &amp; Summary'!$D$15=Lists!$E$4,INDEX('Commercial Rooftop Details'!$A$30:$V$158,MATCH('Cash Flow'!$A25,'Commercial Rooftop Details'!$A$30:$A$158,0),COLUMN(G$1)),INDEX('Ground-Mount Details'!$A$30:$V$158,MATCH('Cash Flow'!$A25,'Ground-Mount Details'!$A$30:$A$158,0),COLUMN(G$1))))</f>
        <v>Module (Product)</v>
      </c>
      <c r="H25" s="237" t="str">
        <f>IF('Inputs &amp; Summary'!$D$15=Lists!$E$3,INDEX('Residential Rooftop Details'!$A$30:$X$158,MATCH('Cash Flow'!$A25,'Residential Rooftop Details'!$A$30:$A$158,0),COLUMN(H$1)),IF('Inputs &amp; Summary'!$D$15=Lists!$E$4,INDEX('Commercial Rooftop Details'!$A$30:$V$158,MATCH('Cash Flow'!$A25,'Commercial Rooftop Details'!$A$30:$A$158,0),COLUMN(H$1)),INDEX('Ground-Mount Details'!$A$30:$V$158,MATCH('Cash Flow'!$A25,'Ground-Mount Details'!$A$30:$A$158,0),COLUMN(H$1))))</f>
        <v>modules</v>
      </c>
      <c r="I25" s="237" t="str">
        <f>IF('Inputs &amp; Summary'!$D$15=Lists!$E$3,INDEX('Residential Rooftop Details'!$A$30:$X$158,MATCH('Cash Flow'!$A25,'Residential Rooftop Details'!$A$30:$A$158,0),COLUMN(I$1)),IF('Inputs &amp; Summary'!$D$15=Lists!$E$4,INDEX('Commercial Rooftop Details'!$A$30:$V$158,MATCH('Cash Flow'!$A25,'Commercial Rooftop Details'!$A$30:$A$158,0),COLUMN(I$1)),INDEX('Ground-Mount Details'!$A$30:$V$158,MATCH('Cash Flow'!$A25,'Ground-Mount Details'!$A$30:$A$158,0),COLUMN(I$1))))</f>
        <v>Journeyman electrician</v>
      </c>
      <c r="J25" s="238">
        <f>IF('Inputs &amp; Summary'!$D$15=Lists!$E$3,INDEX('Residential Rooftop Details'!$A$30:$X$158,MATCH('Cash Flow'!$A25,'Residential Rooftop Details'!$A$30:$A$158,0),COLUMN(J$1)),IF('Inputs &amp; Summary'!$D$15=Lists!$E$4,INDEX('Commercial Rooftop Details'!$A$30:$V$158,MATCH('Cash Flow'!$A25,'Commercial Rooftop Details'!$A$30:$A$158,0),COLUMN(J$1)),INDEX('Ground-Mount Details'!$A$30:$V$158,MATCH('Cash Flow'!$A25,'Ground-Mount Details'!$A$30:$A$158,0),COLUMN(J$1))))</f>
        <v>14.423076923076923</v>
      </c>
      <c r="K25" s="239">
        <f>IF('Inputs &amp; Summary'!$D$15=Lists!$E$3,INDEX('Residential Rooftop Details'!$A$30:$X$158,MATCH('Cash Flow'!$A25,'Residential Rooftop Details'!$A$30:$A$158,0),COLUMN(K$1)),IF('Inputs &amp; Summary'!$D$15=Lists!$E$4,INDEX('Commercial Rooftop Details'!$A$30:$V$158,MATCH('Cash Flow'!$A25,'Commercial Rooftop Details'!$A$30:$A$158,0),COLUMN(K$1)),INDEX('Ground-Mount Details'!$A$30:$V$158,MATCH('Cash Flow'!$A25,'Ground-Mount Details'!$A$30:$A$158,0),COLUMN(K$1))))</f>
        <v>50</v>
      </c>
      <c r="L25" s="239">
        <f>IF('Inputs &amp; Summary'!$D$15=Lists!$E$3,INDEX('Residential Rooftop Details'!$A$30:$X$158,MATCH('Cash Flow'!$A25,'Residential Rooftop Details'!$A$30:$A$158,0),COLUMN(L$1)),IF('Inputs &amp; Summary'!$D$15=Lists!$E$4,INDEX('Commercial Rooftop Details'!$A$30:$V$158,MATCH('Cash Flow'!$A25,'Commercial Rooftop Details'!$A$30:$A$158,0),COLUMN(L$1)),INDEX('Ground-Mount Details'!$A$30:$V$158,MATCH('Cash Flow'!$A25,'Ground-Mount Details'!$A$30:$A$158,0),COLUMN(L$1))))</f>
        <v>3</v>
      </c>
      <c r="M25" s="238" t="str">
        <f>IF('Inputs &amp; Summary'!$D$15=Lists!$E$3,INDEX('Residential Rooftop Details'!$A$30:$X$158,MATCH('Cash Flow'!$A25,'Residential Rooftop Details'!$A$30:$A$158,0),COLUMN(M$1)),IF('Inputs &amp; Summary'!$D$15=Lists!$E$4,INDEX('Commercial Rooftop Details'!$A$30:$V$158,MATCH('Cash Flow'!$A25,'Commercial Rooftop Details'!$A$30:$A$158,0),COLUMN(M$1)),INDEX('Ground-Mount Details'!$A$30:$V$158,MATCH('Cash Flow'!$A25,'Ground-Mount Details'!$A$30:$A$158,0),COLUMN(M$1))))</f>
        <v>Weibull</v>
      </c>
      <c r="N25" s="240">
        <f>IF('Inputs &amp; Summary'!$D$15=Lists!$E$3,INDEX('Residential Rooftop Details'!$A$30:$X$158,MATCH('Cash Flow'!$A25,'Residential Rooftop Details'!$A$30:$A$158,0),COLUMN(N$1)),IF('Inputs &amp; Summary'!$D$15=Lists!$E$4,INDEX('Commercial Rooftop Details'!$A$30:$V$158,MATCH('Cash Flow'!$A25,'Commercial Rooftop Details'!$A$30:$A$158,0),COLUMN(N$1)),INDEX('Ground-Mount Details'!$A$30:$V$158,MATCH('Cash Flow'!$A25,'Ground-Mount Details'!$A$30:$A$158,0),COLUMN(N$1))))</f>
        <v>1443</v>
      </c>
      <c r="O25" s="239">
        <f>IF('Inputs &amp; Summary'!$D$15=Lists!$E$3,INDEX('Residential Rooftop Details'!$A$30:$X$158,MATCH('Cash Flow'!$A25,'Residential Rooftop Details'!$A$30:$A$158,0),COLUMN(O$1)),IF('Inputs &amp; Summary'!$D$15=Lists!$E$4,INDEX('Commercial Rooftop Details'!$A$30:$V$158,MATCH('Cash Flow'!$A25,'Commercial Rooftop Details'!$A$30:$A$158,0),COLUMN(O$1)),INDEX('Ground-Mount Details'!$A$30:$V$158,MATCH('Cash Flow'!$A25,'Ground-Mount Details'!$A$30:$A$158,0),COLUMN(O$1))))</f>
        <v>0.1</v>
      </c>
      <c r="P25" s="241">
        <f>IF('Inputs &amp; Summary'!$D$15=Lists!$E$3,INDEX('Residential Rooftop Details'!$A$30:$X$158,MATCH('Cash Flow'!$A25,'Residential Rooftop Details'!$A$30:$A$158,0),COLUMN(P$1)),IF('Inputs &amp; Summary'!$D$15=Lists!$E$4,INDEX('Commercial Rooftop Details'!$A$30:$V$158,MATCH('Cash Flow'!$A25,'Commercial Rooftop Details'!$A$30:$A$158,0),COLUMN(P$1)),INDEX('Ground-Mount Details'!$A$30:$V$158,MATCH('Cash Flow'!$A25,'Ground-Mount Details'!$A$30:$A$158,0),COLUMN(P$1))))</f>
        <v>25</v>
      </c>
      <c r="Q25" s="242">
        <f>IF('Inputs &amp; Summary'!$D$15=Lists!$E$3,INDEX('Residential Rooftop Details'!$A$30:$X$158,MATCH('Cash Flow'!$A25,'Residential Rooftop Details'!$A$30:$A$158,0),COLUMN(Q$1)),IF('Inputs &amp; Summary'!$D$15=Lists!$E$4,INDEX('Commercial Rooftop Details'!$A$30:$V$158,MATCH('Cash Flow'!$A25,'Commercial Rooftop Details'!$A$30:$A$158,0),COLUMN(Q$1)),INDEX('Ground-Mount Details'!$A$30:$V$158,MATCH('Cash Flow'!$A25,'Ground-Mount Details'!$A$30:$A$158,0),COLUMN(Q$1))))</f>
        <v>2081.25</v>
      </c>
      <c r="R25" s="242">
        <f>IF('Inputs &amp; Summary'!$D$15=Lists!$E$3,INDEX('Residential Rooftop Details'!$A$30:$X$158,MATCH('Cash Flow'!$A25,'Residential Rooftop Details'!$A$30:$A$158,0),COLUMN(R$1)),IF('Inputs &amp; Summary'!$D$15=Lists!$E$4,INDEX('Commercial Rooftop Details'!$A$30:$V$158,MATCH('Cash Flow'!$A25,'Commercial Rooftop Details'!$A$30:$A$158,0),COLUMN(R$1)),INDEX('Ground-Mount Details'!$A$30:$V$158,MATCH('Cash Flow'!$A25,'Ground-Mount Details'!$A$30:$A$158,0),COLUMN(R$1))))</f>
        <v>36075</v>
      </c>
      <c r="S25" s="243">
        <f>IF('Inputs &amp; Summary'!$D$15=Lists!$E$3,INDEX('Residential Rooftop Details'!$A$30:$X$158,MATCH('Cash Flow'!$A25,'Residential Rooftop Details'!$A$30:$A$158,0),COLUMN(S$1)),IF('Inputs &amp; Summary'!$D$15=Lists!$E$4,INDEX('Commercial Rooftop Details'!$A$30:$V$158,MATCH('Cash Flow'!$A25,'Commercial Rooftop Details'!$A$30:$A$158,0),COLUMN(S$1)),INDEX('Ground-Mount Details'!$A$30:$V$158,MATCH('Cash Flow'!$A25,'Ground-Mount Details'!$A$30:$A$158,0),COLUMN(S$1))))</f>
        <v>38156.25</v>
      </c>
      <c r="T25" s="238">
        <f>IF('Inputs &amp; Summary'!$D$15=Lists!$E$3,INDEX('Residential Rooftop Details'!$A$30:$X$158,MATCH('Cash Flow'!$A25,'Residential Rooftop Details'!$A$30:$A$158,0),COLUMN(T$1)),IF('Inputs &amp; Summary'!$D$15=Lists!$E$4,INDEX('Commercial Rooftop Details'!$A$30:$V$158,MATCH('Cash Flow'!$A25,'Commercial Rooftop Details'!$A$30:$A$158,0),COLUMN(T$1)),INDEX('Ground-Mount Details'!$A$30:$V$158,MATCH('Cash Flow'!$A25,'Ground-Mount Details'!$A$30:$A$158,0),COLUMN(T$1))))</f>
        <v>0</v>
      </c>
      <c r="U25" s="244">
        <f>IF('Inputs &amp; Summary'!$D$15=Lists!$E$3,INDEX('Residential Rooftop Details'!$A$30:$X$158,MATCH('Cash Flow'!$A25,'Residential Rooftop Details'!$A$30:$A$158,0),COLUMN(U$1)),IF('Inputs &amp; Summary'!$D$15=Lists!$E$4,INDEX('Commercial Rooftop Details'!$A$30:$V$158,MATCH('Cash Flow'!$A25,'Commercial Rooftop Details'!$A$30:$A$158,0),COLUMN(U$1)),INDEX('Ground-Mount Details'!$A$30:$V$158,MATCH('Cash Flow'!$A25,'Ground-Mount Details'!$A$30:$A$158,0),COLUMN(U$1))))</f>
        <v>0</v>
      </c>
      <c r="V25" s="245">
        <f t="shared" si="0"/>
        <v>151.91078652783045</v>
      </c>
      <c r="W25" s="245">
        <f>NPV('Inputs &amp; Summary'!$D$6,Y25:BL25)</f>
        <v>1003.2601855265581</v>
      </c>
      <c r="X25" s="246">
        <f t="shared" si="1"/>
        <v>7.2817002921526106E-3</v>
      </c>
      <c r="Y25" s="248">
        <f>$D25*IF(Y$1&gt;'Inputs &amp; Summary'!$D$5,0,IF(Y$1&gt;VLOOKUP($G25,Lists!$J$17:$K$21,2),IF($M25=Lists!$H$3,IF($K25&lt;1,(($S25/$K25)*((1+'Inputs &amp; Summary'!$D$7)^Y$1)),((INT(Y$1/$K25)-INT((Y$1-1)/$K25))*$S25*((1+'Inputs &amp; Summary'!$D$7)^Y$1))),(_xlfn.WEIBULL.DIST(Y$1,$L25,$K25,FALSE)*$S25*((1+'Inputs &amp; Summary'!$D$7)^Y$1))),IF($M25=Lists!$H$3,IF($K25&lt;1,((($R25*(1-$E25)+$Q25*(1-$F25))/$K25)*((1+'Inputs &amp; Summary'!$D$7)^Y$1)),((INT(Y$1/$K25)-INT((Y$1-1)/$K25))*($R25*(1-$E25)+$Q25*(1-$F25))*((1+'Inputs &amp; Summary'!$D$7)^Y$1))),((_xlfn.WEIBULL.DIST(Y$1,$L25,$K25,FALSE)*($R25*(1-$E25)+$Q25*(1-$F25))*((1+'Inputs &amp; Summary'!$D$7)^Y$1))))))</f>
        <v>0</v>
      </c>
      <c r="Z25" s="248">
        <f>$D25*IF(Z$1&gt;'Inputs &amp; Summary'!$D$5,0,IF(Z$1&gt;VLOOKUP($G25,Lists!$J$17:$K$21,2),IF($M25=Lists!$H$3,IF($K25&lt;1,(($S25/$K25)*((1+'Inputs &amp; Summary'!$D$7)^Z$1)),((INT(Z$1/$K25)-INT((Z$1-1)/$K25))*$S25*((1+'Inputs &amp; Summary'!$D$7)^Z$1))),(_xlfn.WEIBULL.DIST(Z$1,$L25,$K25,FALSE)*$S25*((1+'Inputs &amp; Summary'!$D$7)^Z$1))),IF($M25=Lists!$H$3,IF($K25&lt;1,((($R25*(1-$E25)+$Q25*(1-$F25))/$K25)*((1+'Inputs &amp; Summary'!$D$7)^Z$1)),((INT(Z$1/$K25)-INT((Z$1-1)/$K25))*($R25*(1-$E25)+$Q25*(1-$F25))*((1+'Inputs &amp; Summary'!$D$7)^Z$1))),((_xlfn.WEIBULL.DIST(Z$1,$L25,$K25,FALSE)*($R25*(1-$E25)+$Q25*(1-$F25))*((1+'Inputs &amp; Summary'!$D$7)^Z$1))))))</f>
        <v>0</v>
      </c>
      <c r="AA25" s="248">
        <f>$D25*IF(AA$1&gt;'Inputs &amp; Summary'!$D$5,0,IF(AA$1&gt;VLOOKUP($G25,Lists!$J$17:$K$21,2),IF($M25=Lists!$H$3,IF($K25&lt;1,(($S25/$K25)*((1+'Inputs &amp; Summary'!$D$7)^AA$1)),((INT(AA$1/$K25)-INT((AA$1-1)/$K25))*$S25*((1+'Inputs &amp; Summary'!$D$7)^AA$1))),(_xlfn.WEIBULL.DIST(AA$1,$L25,$K25,FALSE)*$S25*((1+'Inputs &amp; Summary'!$D$7)^AA$1))),IF($M25=Lists!$H$3,IF($K25&lt;1,((($R25*(1-$E25)+$Q25*(1-$F25))/$K25)*((1+'Inputs &amp; Summary'!$D$7)^AA$1)),((INT(AA$1/$K25)-INT((AA$1-1)/$K25))*($R25*(1-$E25)+$Q25*(1-$F25))*((1+'Inputs &amp; Summary'!$D$7)^AA$1))),((_xlfn.WEIBULL.DIST(AA$1,$L25,$K25,FALSE)*($R25*(1-$E25)+$Q25*(1-$F25))*((1+'Inputs &amp; Summary'!$D$7)^AA$1))))))</f>
        <v>0</v>
      </c>
      <c r="AB25" s="248">
        <f>$D25*IF(AB$1&gt;'Inputs &amp; Summary'!$D$5,0,IF(AB$1&gt;VLOOKUP($G25,Lists!$J$17:$K$21,2),IF($M25=Lists!$H$3,IF($K25&lt;1,(($S25/$K25)*((1+'Inputs &amp; Summary'!$D$7)^AB$1)),((INT(AB$1/$K25)-INT((AB$1-1)/$K25))*$S25*((1+'Inputs &amp; Summary'!$D$7)^AB$1))),(_xlfn.WEIBULL.DIST(AB$1,$L25,$K25,FALSE)*$S25*((1+'Inputs &amp; Summary'!$D$7)^AB$1))),IF($M25=Lists!$H$3,IF($K25&lt;1,((($R25*(1-$E25)+$Q25*(1-$F25))/$K25)*((1+'Inputs &amp; Summary'!$D$7)^AB$1)),((INT(AB$1/$K25)-INT((AB$1-1)/$K25))*($R25*(1-$E25)+$Q25*(1-$F25))*((1+'Inputs &amp; Summary'!$D$7)^AB$1))),((_xlfn.WEIBULL.DIST(AB$1,$L25,$K25,FALSE)*($R25*(1-$E25)+$Q25*(1-$F25))*((1+'Inputs &amp; Summary'!$D$7)^AB$1))))))</f>
        <v>0</v>
      </c>
      <c r="AC25" s="248">
        <f>$D25*IF(AC$1&gt;'Inputs &amp; Summary'!$D$5,0,IF(AC$1&gt;VLOOKUP($G25,Lists!$J$17:$K$21,2),IF($M25=Lists!$H$3,IF($K25&lt;1,(($S25/$K25)*((1+'Inputs &amp; Summary'!$D$7)^AC$1)),((INT(AC$1/$K25)-INT((AC$1-1)/$K25))*$S25*((1+'Inputs &amp; Summary'!$D$7)^AC$1))),(_xlfn.WEIBULL.DIST(AC$1,$L25,$K25,FALSE)*$S25*((1+'Inputs &amp; Summary'!$D$7)^AC$1))),IF($M25=Lists!$H$3,IF($K25&lt;1,((($R25*(1-$E25)+$Q25*(1-$F25))/$K25)*((1+'Inputs &amp; Summary'!$D$7)^AC$1)),((INT(AC$1/$K25)-INT((AC$1-1)/$K25))*($R25*(1-$E25)+$Q25*(1-$F25))*((1+'Inputs &amp; Summary'!$D$7)^AC$1))),((_xlfn.WEIBULL.DIST(AC$1,$L25,$K25,FALSE)*($R25*(1-$E25)+$Q25*(1-$F25))*((1+'Inputs &amp; Summary'!$D$7)^AC$1))))))</f>
        <v>0</v>
      </c>
      <c r="AD25" s="248">
        <f>$D25*IF(AD$1&gt;'Inputs &amp; Summary'!$D$5,0,IF(AD$1&gt;VLOOKUP($G25,Lists!$J$17:$K$21,2),IF($M25=Lists!$H$3,IF($K25&lt;1,(($S25/$K25)*((1+'Inputs &amp; Summary'!$D$7)^AD$1)),((INT(AD$1/$K25)-INT((AD$1-1)/$K25))*$S25*((1+'Inputs &amp; Summary'!$D$7)^AD$1))),(_xlfn.WEIBULL.DIST(AD$1,$L25,$K25,FALSE)*$S25*((1+'Inputs &amp; Summary'!$D$7)^AD$1))),IF($M25=Lists!$H$3,IF($K25&lt;1,((($R25*(1-$E25)+$Q25*(1-$F25))/$K25)*((1+'Inputs &amp; Summary'!$D$7)^AD$1)),((INT(AD$1/$K25)-INT((AD$1-1)/$K25))*($R25*(1-$E25)+$Q25*(1-$F25))*((1+'Inputs &amp; Summary'!$D$7)^AD$1))),((_xlfn.WEIBULL.DIST(AD$1,$L25,$K25,FALSE)*($R25*(1-$E25)+$Q25*(1-$F25))*((1+'Inputs &amp; Summary'!$D$7)^AD$1))))))</f>
        <v>0</v>
      </c>
      <c r="AE25" s="248">
        <f>$D25*IF(AE$1&gt;'Inputs &amp; Summary'!$D$5,0,IF(AE$1&gt;VLOOKUP($G25,Lists!$J$17:$K$21,2),IF($M25=Lists!$H$3,IF($K25&lt;1,(($S25/$K25)*((1+'Inputs &amp; Summary'!$D$7)^AE$1)),((INT(AE$1/$K25)-INT((AE$1-1)/$K25))*$S25*((1+'Inputs &amp; Summary'!$D$7)^AE$1))),(_xlfn.WEIBULL.DIST(AE$1,$L25,$K25,FALSE)*$S25*((1+'Inputs &amp; Summary'!$D$7)^AE$1))),IF($M25=Lists!$H$3,IF($K25&lt;1,((($R25*(1-$E25)+$Q25*(1-$F25))/$K25)*((1+'Inputs &amp; Summary'!$D$7)^AE$1)),((INT(AE$1/$K25)-INT((AE$1-1)/$K25))*($R25*(1-$E25)+$Q25*(1-$F25))*((1+'Inputs &amp; Summary'!$D$7)^AE$1))),((_xlfn.WEIBULL.DIST(AE$1,$L25,$K25,FALSE)*($R25*(1-$E25)+$Q25*(1-$F25))*((1+'Inputs &amp; Summary'!$D$7)^AE$1))))))</f>
        <v>0</v>
      </c>
      <c r="AF25" s="248">
        <f>$D25*IF(AF$1&gt;'Inputs &amp; Summary'!$D$5,0,IF(AF$1&gt;VLOOKUP($G25,Lists!$J$17:$K$21,2),IF($M25=Lists!$H$3,IF($K25&lt;1,(($S25/$K25)*((1+'Inputs &amp; Summary'!$D$7)^AF$1)),((INT(AF$1/$K25)-INT((AF$1-1)/$K25))*$S25*((1+'Inputs &amp; Summary'!$D$7)^AF$1))),(_xlfn.WEIBULL.DIST(AF$1,$L25,$K25,FALSE)*$S25*((1+'Inputs &amp; Summary'!$D$7)^AF$1))),IF($M25=Lists!$H$3,IF($K25&lt;1,((($R25*(1-$E25)+$Q25*(1-$F25))/$K25)*((1+'Inputs &amp; Summary'!$D$7)^AF$1)),((INT(AF$1/$K25)-INT((AF$1-1)/$K25))*($R25*(1-$E25)+$Q25*(1-$F25))*((1+'Inputs &amp; Summary'!$D$7)^AF$1))),((_xlfn.WEIBULL.DIST(AF$1,$L25,$K25,FALSE)*($R25*(1-$E25)+$Q25*(1-$F25))*((1+'Inputs &amp; Summary'!$D$7)^AF$1))))))</f>
        <v>0</v>
      </c>
      <c r="AG25" s="248">
        <f>$D25*IF(AG$1&gt;'Inputs &amp; Summary'!$D$5,0,IF(AG$1&gt;VLOOKUP($G25,Lists!$J$17:$K$21,2),IF($M25=Lists!$H$3,IF($K25&lt;1,(($S25/$K25)*((1+'Inputs &amp; Summary'!$D$7)^AG$1)),((INT(AG$1/$K25)-INT((AG$1-1)/$K25))*$S25*((1+'Inputs &amp; Summary'!$D$7)^AG$1))),(_xlfn.WEIBULL.DIST(AG$1,$L25,$K25,FALSE)*$S25*((1+'Inputs &amp; Summary'!$D$7)^AG$1))),IF($M25=Lists!$H$3,IF($K25&lt;1,((($R25*(1-$E25)+$Q25*(1-$F25))/$K25)*((1+'Inputs &amp; Summary'!$D$7)^AG$1)),((INT(AG$1/$K25)-INT((AG$1-1)/$K25))*($R25*(1-$E25)+$Q25*(1-$F25))*((1+'Inputs &amp; Summary'!$D$7)^AG$1))),((_xlfn.WEIBULL.DIST(AG$1,$L25,$K25,FALSE)*($R25*(1-$E25)+$Q25*(1-$F25))*((1+'Inputs &amp; Summary'!$D$7)^AG$1))))))</f>
        <v>0</v>
      </c>
      <c r="AH25" s="248">
        <f>$D25*IF(AH$1&gt;'Inputs &amp; Summary'!$D$5,0,IF(AH$1&gt;VLOOKUP($G25,Lists!$J$17:$K$21,2),IF($M25=Lists!$H$3,IF($K25&lt;1,(($S25/$K25)*((1+'Inputs &amp; Summary'!$D$7)^AH$1)),((INT(AH$1/$K25)-INT((AH$1-1)/$K25))*$S25*((1+'Inputs &amp; Summary'!$D$7)^AH$1))),(_xlfn.WEIBULL.DIST(AH$1,$L25,$K25,FALSE)*$S25*((1+'Inputs &amp; Summary'!$D$7)^AH$1))),IF($M25=Lists!$H$3,IF($K25&lt;1,((($R25*(1-$E25)+$Q25*(1-$F25))/$K25)*((1+'Inputs &amp; Summary'!$D$7)^AH$1)),((INT(AH$1/$K25)-INT((AH$1-1)/$K25))*($R25*(1-$E25)+$Q25*(1-$F25))*((1+'Inputs &amp; Summary'!$D$7)^AH$1))),((_xlfn.WEIBULL.DIST(AH$1,$L25,$K25,FALSE)*($R25*(1-$E25)+$Q25*(1-$F25))*((1+'Inputs &amp; Summary'!$D$7)^AH$1))))))</f>
        <v>0</v>
      </c>
      <c r="AI25" s="248">
        <f>$D25*IF(AI$1&gt;'Inputs &amp; Summary'!$D$5,0,IF(AI$1&gt;VLOOKUP($G25,Lists!$J$17:$K$21,2),IF($M25=Lists!$H$3,IF($K25&lt;1,(($S25/$K25)*((1+'Inputs &amp; Summary'!$D$7)^AI$1)),((INT(AI$1/$K25)-INT((AI$1-1)/$K25))*$S25*((1+'Inputs &amp; Summary'!$D$7)^AI$1))),(_xlfn.WEIBULL.DIST(AI$1,$L25,$K25,FALSE)*$S25*((1+'Inputs &amp; Summary'!$D$7)^AI$1))),IF($M25=Lists!$H$3,IF($K25&lt;1,((($R25*(1-$E25)+$Q25*(1-$F25))/$K25)*((1+'Inputs &amp; Summary'!$D$7)^AI$1)),((INT(AI$1/$K25)-INT((AI$1-1)/$K25))*($R25*(1-$E25)+$Q25*(1-$F25))*((1+'Inputs &amp; Summary'!$D$7)^AI$1))),((_xlfn.WEIBULL.DIST(AI$1,$L25,$K25,FALSE)*($R25*(1-$E25)+$Q25*(1-$F25))*((1+'Inputs &amp; Summary'!$D$7)^AI$1))))))</f>
        <v>136.31379832408444</v>
      </c>
      <c r="AJ25" s="248">
        <f>$D25*IF(AJ$1&gt;'Inputs &amp; Summary'!$D$5,0,IF(AJ$1&gt;VLOOKUP($G25,Lists!$J$17:$K$21,2),IF($M25=Lists!$H$3,IF($K25&lt;1,(($S25/$K25)*((1+'Inputs &amp; Summary'!$D$7)^AJ$1)),((INT(AJ$1/$K25)-INT((AJ$1-1)/$K25))*$S25*((1+'Inputs &amp; Summary'!$D$7)^AJ$1))),(_xlfn.WEIBULL.DIST(AJ$1,$L25,$K25,FALSE)*$S25*((1+'Inputs &amp; Summary'!$D$7)^AJ$1))),IF($M25=Lists!$H$3,IF($K25&lt;1,((($R25*(1-$E25)+$Q25*(1-$F25))/$K25)*((1+'Inputs &amp; Summary'!$D$7)^AJ$1)),((INT(AJ$1/$K25)-INT((AJ$1-1)/$K25))*($R25*(1-$E25)+$Q25*(1-$F25))*((1+'Inputs &amp; Summary'!$D$7)^AJ$1))),((_xlfn.WEIBULL.DIST(AJ$1,$L25,$K25,FALSE)*($R25*(1-$E25)+$Q25*(1-$F25))*((1+'Inputs &amp; Summary'!$D$7)^AJ$1))))))</f>
        <v>164.94448286650049</v>
      </c>
      <c r="AK25" s="248">
        <f>$D25*IF(AK$1&gt;'Inputs &amp; Summary'!$D$5,0,IF(AK$1&gt;VLOOKUP($G25,Lists!$J$17:$K$21,2),IF($M25=Lists!$H$3,IF($K25&lt;1,(($S25/$K25)*((1+'Inputs &amp; Summary'!$D$7)^AK$1)),((INT(AK$1/$K25)-INT((AK$1-1)/$K25))*$S25*((1+'Inputs &amp; Summary'!$D$7)^AK$1))),(_xlfn.WEIBULL.DIST(AK$1,$L25,$K25,FALSE)*$S25*((1+'Inputs &amp; Summary'!$D$7)^AK$1))),IF($M25=Lists!$H$3,IF($K25&lt;1,((($R25*(1-$E25)+$Q25*(1-$F25))/$K25)*((1+'Inputs &amp; Summary'!$D$7)^AK$1)),((INT(AK$1/$K25)-INT((AK$1-1)/$K25))*($R25*(1-$E25)+$Q25*(1-$F25))*((1+'Inputs &amp; Summary'!$D$7)^AK$1))),((_xlfn.WEIBULL.DIST(AK$1,$L25,$K25,FALSE)*($R25*(1-$E25)+$Q25*(1-$F25))*((1+'Inputs &amp; Summary'!$D$7)^AK$1))))))</f>
        <v>196.71283844871394</v>
      </c>
      <c r="AL25" s="248">
        <f>$D25*IF(AL$1&gt;'Inputs &amp; Summary'!$D$5,0,IF(AL$1&gt;VLOOKUP($G25,Lists!$J$17:$K$21,2),IF($M25=Lists!$H$3,IF($K25&lt;1,(($S25/$K25)*((1+'Inputs &amp; Summary'!$D$7)^AL$1)),((INT(AL$1/$K25)-INT((AL$1-1)/$K25))*$S25*((1+'Inputs &amp; Summary'!$D$7)^AL$1))),(_xlfn.WEIBULL.DIST(AL$1,$L25,$K25,FALSE)*$S25*((1+'Inputs &amp; Summary'!$D$7)^AL$1))),IF($M25=Lists!$H$3,IF($K25&lt;1,((($R25*(1-$E25)+$Q25*(1-$F25))/$K25)*((1+'Inputs &amp; Summary'!$D$7)^AL$1)),((INT(AL$1/$K25)-INT((AL$1-1)/$K25))*($R25*(1-$E25)+$Q25*(1-$F25))*((1+'Inputs &amp; Summary'!$D$7)^AL$1))),((_xlfn.WEIBULL.DIST(AL$1,$L25,$K25,FALSE)*($R25*(1-$E25)+$Q25*(1-$F25))*((1+'Inputs &amp; Summary'!$D$7)^AL$1))))))</f>
        <v>231.68705588858916</v>
      </c>
      <c r="AM25" s="248">
        <f>$D25*IF(AM$1&gt;'Inputs &amp; Summary'!$D$5,0,IF(AM$1&gt;VLOOKUP($G25,Lists!$J$17:$K$21,2),IF($M25=Lists!$H$3,IF($K25&lt;1,(($S25/$K25)*((1+'Inputs &amp; Summary'!$D$7)^AM$1)),((INT(AM$1/$K25)-INT((AM$1-1)/$K25))*$S25*((1+'Inputs &amp; Summary'!$D$7)^AM$1))),(_xlfn.WEIBULL.DIST(AM$1,$L25,$K25,FALSE)*$S25*((1+'Inputs &amp; Summary'!$D$7)^AM$1))),IF($M25=Lists!$H$3,IF($K25&lt;1,((($R25*(1-$E25)+$Q25*(1-$F25))/$K25)*((1+'Inputs &amp; Summary'!$D$7)^AM$1)),((INT(AM$1/$K25)-INT((AM$1-1)/$K25))*($R25*(1-$E25)+$Q25*(1-$F25))*((1+'Inputs &amp; Summary'!$D$7)^AM$1))),((_xlfn.WEIBULL.DIST(AM$1,$L25,$K25,FALSE)*($R25*(1-$E25)+$Q25*(1-$F25))*((1+'Inputs &amp; Summary'!$D$7)^AM$1))))))</f>
        <v>269.92062500756759</v>
      </c>
      <c r="AN25" s="248">
        <f>$D25*IF(AN$1&gt;'Inputs &amp; Summary'!$D$5,0,IF(AN$1&gt;VLOOKUP($G25,Lists!$J$17:$K$21,2),IF($M25=Lists!$H$3,IF($K25&lt;1,(($S25/$K25)*((1+'Inputs &amp; Summary'!$D$7)^AN$1)),((INT(AN$1/$K25)-INT((AN$1-1)/$K25))*$S25*((1+'Inputs &amp; Summary'!$D$7)^AN$1))),(_xlfn.WEIBULL.DIST(AN$1,$L25,$K25,FALSE)*$S25*((1+'Inputs &amp; Summary'!$D$7)^AN$1))),IF($M25=Lists!$H$3,IF($K25&lt;1,((($R25*(1-$E25)+$Q25*(1-$F25))/$K25)*((1+'Inputs &amp; Summary'!$D$7)^AN$1)),((INT(AN$1/$K25)-INT((AN$1-1)/$K25))*($R25*(1-$E25)+$Q25*(1-$F25))*((1+'Inputs &amp; Summary'!$D$7)^AN$1))),((_xlfn.WEIBULL.DIST(AN$1,$L25,$K25,FALSE)*($R25*(1-$E25)+$Q25*(1-$F25))*((1+'Inputs &amp; Summary'!$D$7)^AN$1))))))</f>
        <v>311.4502467292524</v>
      </c>
      <c r="AO25" s="248">
        <f>$D25*IF(AO$1&gt;'Inputs &amp; Summary'!$D$5,0,IF(AO$1&gt;VLOOKUP($G25,Lists!$J$17:$K$21,2),IF($M25=Lists!$H$3,IF($K25&lt;1,(($S25/$K25)*((1+'Inputs &amp; Summary'!$D$7)^AO$1)),((INT(AO$1/$K25)-INT((AO$1-1)/$K25))*$S25*((1+'Inputs &amp; Summary'!$D$7)^AO$1))),(_xlfn.WEIBULL.DIST(AO$1,$L25,$K25,FALSE)*$S25*((1+'Inputs &amp; Summary'!$D$7)^AO$1))),IF($M25=Lists!$H$3,IF($K25&lt;1,((($R25*(1-$E25)+$Q25*(1-$F25))/$K25)*((1+'Inputs &amp; Summary'!$D$7)^AO$1)),((INT(AO$1/$K25)-INT((AO$1-1)/$K25))*($R25*(1-$E25)+$Q25*(1-$F25))*((1+'Inputs &amp; Summary'!$D$7)^AO$1))),((_xlfn.WEIBULL.DIST(AO$1,$L25,$K25,FALSE)*($R25*(1-$E25)+$Q25*(1-$F25))*((1+'Inputs &amp; Summary'!$D$7)^AO$1))))))</f>
        <v>356.2937299634778</v>
      </c>
      <c r="AP25" s="248">
        <f>$D25*IF(AP$1&gt;'Inputs &amp; Summary'!$D$5,0,IF(AP$1&gt;VLOOKUP($G25,Lists!$J$17:$K$21,2),IF($M25=Lists!$H$3,IF($K25&lt;1,(($S25/$K25)*((1+'Inputs &amp; Summary'!$D$7)^AP$1)),((INT(AP$1/$K25)-INT((AP$1-1)/$K25))*$S25*((1+'Inputs &amp; Summary'!$D$7)^AP$1))),(_xlfn.WEIBULL.DIST(AP$1,$L25,$K25,FALSE)*$S25*((1+'Inputs &amp; Summary'!$D$7)^AP$1))),IF($M25=Lists!$H$3,IF($K25&lt;1,((($R25*(1-$E25)+$Q25*(1-$F25))/$K25)*((1+'Inputs &amp; Summary'!$D$7)^AP$1)),((INT(AP$1/$K25)-INT((AP$1-1)/$K25))*($R25*(1-$E25)+$Q25*(1-$F25))*((1+'Inputs &amp; Summary'!$D$7)^AP$1))),((_xlfn.WEIBULL.DIST(AP$1,$L25,$K25,FALSE)*($R25*(1-$E25)+$Q25*(1-$F25))*((1+'Inputs &amp; Summary'!$D$7)^AP$1))))))</f>
        <v>404.44790104599917</v>
      </c>
      <c r="AQ25" s="248">
        <f>$D25*IF(AQ$1&gt;'Inputs &amp; Summary'!$D$5,0,IF(AQ$1&gt;VLOOKUP($G25,Lists!$J$17:$K$21,2),IF($M25=Lists!$H$3,IF($K25&lt;1,(($S25/$K25)*((1+'Inputs &amp; Summary'!$D$7)^AQ$1)),((INT(AQ$1/$K25)-INT((AQ$1-1)/$K25))*$S25*((1+'Inputs &amp; Summary'!$D$7)^AQ$1))),(_xlfn.WEIBULL.DIST(AQ$1,$L25,$K25,FALSE)*$S25*((1+'Inputs &amp; Summary'!$D$7)^AQ$1))),IF($M25=Lists!$H$3,IF($K25&lt;1,((($R25*(1-$E25)+$Q25*(1-$F25))/$K25)*((1+'Inputs &amp; Summary'!$D$7)^AQ$1)),((INT(AQ$1/$K25)-INT((AQ$1-1)/$K25))*($R25*(1-$E25)+$Q25*(1-$F25))*((1+'Inputs &amp; Summary'!$D$7)^AQ$1))),((_xlfn.WEIBULL.DIST(AQ$1,$L25,$K25,FALSE)*($R25*(1-$E25)+$Q25*(1-$F25))*((1+'Inputs &amp; Summary'!$D$7)^AQ$1))))))</f>
        <v>455.88655680942782</v>
      </c>
      <c r="AR25" s="248">
        <f>$D25*IF(AR$1&gt;'Inputs &amp; Summary'!$D$5,0,IF(AR$1&gt;VLOOKUP($G25,Lists!$J$17:$K$21,2),IF($M25=Lists!$H$3,IF($K25&lt;1,(($S25/$K25)*((1+'Inputs &amp; Summary'!$D$7)^AR$1)),((INT(AR$1/$K25)-INT((AR$1-1)/$K25))*$S25*((1+'Inputs &amp; Summary'!$D$7)^AR$1))),(_xlfn.WEIBULL.DIST(AR$1,$L25,$K25,FALSE)*$S25*((1+'Inputs &amp; Summary'!$D$7)^AR$1))),IF($M25=Lists!$H$3,IF($K25&lt;1,((($R25*(1-$E25)+$Q25*(1-$F25))/$K25)*((1+'Inputs &amp; Summary'!$D$7)^AR$1)),((INT(AR$1/$K25)-INT((AR$1-1)/$K25))*($R25*(1-$E25)+$Q25*(1-$F25))*((1+'Inputs &amp; Summary'!$D$7)^AR$1))),((_xlfn.WEIBULL.DIST(AR$1,$L25,$K25,FALSE)*($R25*(1-$E25)+$Q25*(1-$F25))*((1+'Inputs &amp; Summary'!$D$7)^AR$1))))))</f>
        <v>510.55849547299601</v>
      </c>
      <c r="AS25" s="248">
        <f>$D25*IF(AS$1&gt;'Inputs &amp; Summary'!$D$5,0,IF(AS$1&gt;VLOOKUP($G25,Lists!$J$17:$K$21,2),IF($M25=Lists!$H$3,IF($K25&lt;1,(($S25/$K25)*((1+'Inputs &amp; Summary'!$D$7)^AS$1)),((INT(AS$1/$K25)-INT((AS$1-1)/$K25))*$S25*((1+'Inputs &amp; Summary'!$D$7)^AS$1))),(_xlfn.WEIBULL.DIST(AS$1,$L25,$K25,FALSE)*$S25*((1+'Inputs &amp; Summary'!$D$7)^AS$1))),IF($M25=Lists!$H$3,IF($K25&lt;1,((($R25*(1-$E25)+$Q25*(1-$F25))/$K25)*((1+'Inputs &amp; Summary'!$D$7)^AS$1)),((INT(AS$1/$K25)-INT((AS$1-1)/$K25))*($R25*(1-$E25)+$Q25*(1-$F25))*((1+'Inputs &amp; Summary'!$D$7)^AS$1))),((_xlfn.WEIBULL.DIST(AS$1,$L25,$K25,FALSE)*($R25*(1-$E25)+$Q25*(1-$F25))*((1+'Inputs &amp; Summary'!$D$7)^AS$1))))))</f>
        <v>0</v>
      </c>
      <c r="AT25" s="248">
        <f>$D25*IF(AT$1&gt;'Inputs &amp; Summary'!$D$5,0,IF(AT$1&gt;VLOOKUP($G25,Lists!$J$17:$K$21,2),IF($M25=Lists!$H$3,IF($K25&lt;1,(($S25/$K25)*((1+'Inputs &amp; Summary'!$D$7)^AT$1)),((INT(AT$1/$K25)-INT((AT$1-1)/$K25))*$S25*((1+'Inputs &amp; Summary'!$D$7)^AT$1))),(_xlfn.WEIBULL.DIST(AT$1,$L25,$K25,FALSE)*$S25*((1+'Inputs &amp; Summary'!$D$7)^AT$1))),IF($M25=Lists!$H$3,IF($K25&lt;1,((($R25*(1-$E25)+$Q25*(1-$F25))/$K25)*((1+'Inputs &amp; Summary'!$D$7)^AT$1)),((INT(AT$1/$K25)-INT((AT$1-1)/$K25))*($R25*(1-$E25)+$Q25*(1-$F25))*((1+'Inputs &amp; Summary'!$D$7)^AT$1))),((_xlfn.WEIBULL.DIST(AT$1,$L25,$K25,FALSE)*($R25*(1-$E25)+$Q25*(1-$F25))*((1+'Inputs &amp; Summary'!$D$7)^AT$1))))))</f>
        <v>0</v>
      </c>
      <c r="AU25" s="248">
        <f>$D25*IF(AU$1&gt;'Inputs &amp; Summary'!$D$5,0,IF(AU$1&gt;VLOOKUP($G25,Lists!$J$17:$K$21,2),IF($M25=Lists!$H$3,IF($K25&lt;1,(($S25/$K25)*((1+'Inputs &amp; Summary'!$D$7)^AU$1)),((INT(AU$1/$K25)-INT((AU$1-1)/$K25))*$S25*((1+'Inputs &amp; Summary'!$D$7)^AU$1))),(_xlfn.WEIBULL.DIST(AU$1,$L25,$K25,FALSE)*$S25*((1+'Inputs &amp; Summary'!$D$7)^AU$1))),IF($M25=Lists!$H$3,IF($K25&lt;1,((($R25*(1-$E25)+$Q25*(1-$F25))/$K25)*((1+'Inputs &amp; Summary'!$D$7)^AU$1)),((INT(AU$1/$K25)-INT((AU$1-1)/$K25))*($R25*(1-$E25)+$Q25*(1-$F25))*((1+'Inputs &amp; Summary'!$D$7)^AU$1))),((_xlfn.WEIBULL.DIST(AU$1,$L25,$K25,FALSE)*($R25*(1-$E25)+$Q25*(1-$F25))*((1+'Inputs &amp; Summary'!$D$7)^AU$1))))))</f>
        <v>0</v>
      </c>
      <c r="AV25" s="248">
        <f>$D25*IF(AV$1&gt;'Inputs &amp; Summary'!$D$5,0,IF(AV$1&gt;VLOOKUP($G25,Lists!$J$17:$K$21,2),IF($M25=Lists!$H$3,IF($K25&lt;1,(($S25/$K25)*((1+'Inputs &amp; Summary'!$D$7)^AV$1)),((INT(AV$1/$K25)-INT((AV$1-1)/$K25))*$S25*((1+'Inputs &amp; Summary'!$D$7)^AV$1))),(_xlfn.WEIBULL.DIST(AV$1,$L25,$K25,FALSE)*$S25*((1+'Inputs &amp; Summary'!$D$7)^AV$1))),IF($M25=Lists!$H$3,IF($K25&lt;1,((($R25*(1-$E25)+$Q25*(1-$F25))/$K25)*((1+'Inputs &amp; Summary'!$D$7)^AV$1)),((INT(AV$1/$K25)-INT((AV$1-1)/$K25))*($R25*(1-$E25)+$Q25*(1-$F25))*((1+'Inputs &amp; Summary'!$D$7)^AV$1))),((_xlfn.WEIBULL.DIST(AV$1,$L25,$K25,FALSE)*($R25*(1-$E25)+$Q25*(1-$F25))*((1+'Inputs &amp; Summary'!$D$7)^AV$1))))))</f>
        <v>0</v>
      </c>
      <c r="AW25" s="248">
        <f>$D25*IF(AW$1&gt;'Inputs &amp; Summary'!$D$5,0,IF(AW$1&gt;VLOOKUP($G25,Lists!$J$17:$K$21,2),IF($M25=Lists!$H$3,IF($K25&lt;1,(($S25/$K25)*((1+'Inputs &amp; Summary'!$D$7)^AW$1)),((INT(AW$1/$K25)-INT((AW$1-1)/$K25))*$S25*((1+'Inputs &amp; Summary'!$D$7)^AW$1))),(_xlfn.WEIBULL.DIST(AW$1,$L25,$K25,FALSE)*$S25*((1+'Inputs &amp; Summary'!$D$7)^AW$1))),IF($M25=Lists!$H$3,IF($K25&lt;1,((($R25*(1-$E25)+$Q25*(1-$F25))/$K25)*((1+'Inputs &amp; Summary'!$D$7)^AW$1)),((INT(AW$1/$K25)-INT((AW$1-1)/$K25))*($R25*(1-$E25)+$Q25*(1-$F25))*((1+'Inputs &amp; Summary'!$D$7)^AW$1))),((_xlfn.WEIBULL.DIST(AW$1,$L25,$K25,FALSE)*($R25*(1-$E25)+$Q25*(1-$F25))*((1+'Inputs &amp; Summary'!$D$7)^AW$1))))))</f>
        <v>0</v>
      </c>
      <c r="AX25" s="248">
        <f>$D25*IF(AX$1&gt;'Inputs &amp; Summary'!$D$5,0,IF(AX$1&gt;VLOOKUP($G25,Lists!$J$17:$K$21,2),IF($M25=Lists!$H$3,IF($K25&lt;1,(($S25/$K25)*((1+'Inputs &amp; Summary'!$D$7)^AX$1)),((INT(AX$1/$K25)-INT((AX$1-1)/$K25))*$S25*((1+'Inputs &amp; Summary'!$D$7)^AX$1))),(_xlfn.WEIBULL.DIST(AX$1,$L25,$K25,FALSE)*$S25*((1+'Inputs &amp; Summary'!$D$7)^AX$1))),IF($M25=Lists!$H$3,IF($K25&lt;1,((($R25*(1-$E25)+$Q25*(1-$F25))/$K25)*((1+'Inputs &amp; Summary'!$D$7)^AX$1)),((INT(AX$1/$K25)-INT((AX$1-1)/$K25))*($R25*(1-$E25)+$Q25*(1-$F25))*((1+'Inputs &amp; Summary'!$D$7)^AX$1))),((_xlfn.WEIBULL.DIST(AX$1,$L25,$K25,FALSE)*($R25*(1-$E25)+$Q25*(1-$F25))*((1+'Inputs &amp; Summary'!$D$7)^AX$1))))))</f>
        <v>0</v>
      </c>
      <c r="AY25" s="248">
        <f>$D25*IF(AY$1&gt;'Inputs &amp; Summary'!$D$5,0,IF(AY$1&gt;VLOOKUP($G25,Lists!$J$17:$K$21,2),IF($M25=Lists!$H$3,IF($K25&lt;1,(($S25/$K25)*((1+'Inputs &amp; Summary'!$D$7)^AY$1)),((INT(AY$1/$K25)-INT((AY$1-1)/$K25))*$S25*((1+'Inputs &amp; Summary'!$D$7)^AY$1))),(_xlfn.WEIBULL.DIST(AY$1,$L25,$K25,FALSE)*$S25*((1+'Inputs &amp; Summary'!$D$7)^AY$1))),IF($M25=Lists!$H$3,IF($K25&lt;1,((($R25*(1-$E25)+$Q25*(1-$F25))/$K25)*((1+'Inputs &amp; Summary'!$D$7)^AY$1)),((INT(AY$1/$K25)-INT((AY$1-1)/$K25))*($R25*(1-$E25)+$Q25*(1-$F25))*((1+'Inputs &amp; Summary'!$D$7)^AY$1))),((_xlfn.WEIBULL.DIST(AY$1,$L25,$K25,FALSE)*($R25*(1-$E25)+$Q25*(1-$F25))*((1+'Inputs &amp; Summary'!$D$7)^AY$1))))))</f>
        <v>0</v>
      </c>
      <c r="AZ25" s="248">
        <f>$D25*IF(AZ$1&gt;'Inputs &amp; Summary'!$D$5,0,IF(AZ$1&gt;VLOOKUP($G25,Lists!$J$17:$K$21,2),IF($M25=Lists!$H$3,IF($K25&lt;1,(($S25/$K25)*((1+'Inputs &amp; Summary'!$D$7)^AZ$1)),((INT(AZ$1/$K25)-INT((AZ$1-1)/$K25))*$S25*((1+'Inputs &amp; Summary'!$D$7)^AZ$1))),(_xlfn.WEIBULL.DIST(AZ$1,$L25,$K25,FALSE)*$S25*((1+'Inputs &amp; Summary'!$D$7)^AZ$1))),IF($M25=Lists!$H$3,IF($K25&lt;1,((($R25*(1-$E25)+$Q25*(1-$F25))/$K25)*((1+'Inputs &amp; Summary'!$D$7)^AZ$1)),((INT(AZ$1/$K25)-INT((AZ$1-1)/$K25))*($R25*(1-$E25)+$Q25*(1-$F25))*((1+'Inputs &amp; Summary'!$D$7)^AZ$1))),((_xlfn.WEIBULL.DIST(AZ$1,$L25,$K25,FALSE)*($R25*(1-$E25)+$Q25*(1-$F25))*((1+'Inputs &amp; Summary'!$D$7)^AZ$1))))))</f>
        <v>0</v>
      </c>
      <c r="BA25" s="248">
        <f>$D25*IF(BA$1&gt;'Inputs &amp; Summary'!$D$5,0,IF(BA$1&gt;VLOOKUP($G25,Lists!$J$17:$K$21,2),IF($M25=Lists!$H$3,IF($K25&lt;1,(($S25/$K25)*((1+'Inputs &amp; Summary'!$D$7)^BA$1)),((INT(BA$1/$K25)-INT((BA$1-1)/$K25))*$S25*((1+'Inputs &amp; Summary'!$D$7)^BA$1))),(_xlfn.WEIBULL.DIST(BA$1,$L25,$K25,FALSE)*$S25*((1+'Inputs &amp; Summary'!$D$7)^BA$1))),IF($M25=Lists!$H$3,IF($K25&lt;1,((($R25*(1-$E25)+$Q25*(1-$F25))/$K25)*((1+'Inputs &amp; Summary'!$D$7)^BA$1)),((INT(BA$1/$K25)-INT((BA$1-1)/$K25))*($R25*(1-$E25)+$Q25*(1-$F25))*((1+'Inputs &amp; Summary'!$D$7)^BA$1))),((_xlfn.WEIBULL.DIST(BA$1,$L25,$K25,FALSE)*($R25*(1-$E25)+$Q25*(1-$F25))*((1+'Inputs &amp; Summary'!$D$7)^BA$1))))))</f>
        <v>0</v>
      </c>
      <c r="BB25" s="248">
        <f>$D25*IF(BB$1&gt;'Inputs &amp; Summary'!$D$5,0,IF(BB$1&gt;VLOOKUP($G25,Lists!$J$17:$K$21,2),IF($M25=Lists!$H$3,IF($K25&lt;1,(($S25/$K25)*((1+'Inputs &amp; Summary'!$D$7)^BB$1)),((INT(BB$1/$K25)-INT((BB$1-1)/$K25))*$S25*((1+'Inputs &amp; Summary'!$D$7)^BB$1))),(_xlfn.WEIBULL.DIST(BB$1,$L25,$K25,FALSE)*$S25*((1+'Inputs &amp; Summary'!$D$7)^BB$1))),IF($M25=Lists!$H$3,IF($K25&lt;1,((($R25*(1-$E25)+$Q25*(1-$F25))/$K25)*((1+'Inputs &amp; Summary'!$D$7)^BB$1)),((INT(BB$1/$K25)-INT((BB$1-1)/$K25))*($R25*(1-$E25)+$Q25*(1-$F25))*((1+'Inputs &amp; Summary'!$D$7)^BB$1))),((_xlfn.WEIBULL.DIST(BB$1,$L25,$K25,FALSE)*($R25*(1-$E25)+$Q25*(1-$F25))*((1+'Inputs &amp; Summary'!$D$7)^BB$1))))))</f>
        <v>0</v>
      </c>
      <c r="BC25" s="248">
        <f>$D25*IF(BC$1&gt;'Inputs &amp; Summary'!$D$5,0,IF(BC$1&gt;VLOOKUP($G25,Lists!$J$17:$K$21,2),IF($M25=Lists!$H$3,IF($K25&lt;1,(($S25/$K25)*((1+'Inputs &amp; Summary'!$D$7)^BC$1)),((INT(BC$1/$K25)-INT((BC$1-1)/$K25))*$S25*((1+'Inputs &amp; Summary'!$D$7)^BC$1))),(_xlfn.WEIBULL.DIST(BC$1,$L25,$K25,FALSE)*$S25*((1+'Inputs &amp; Summary'!$D$7)^BC$1))),IF($M25=Lists!$H$3,IF($K25&lt;1,((($R25*(1-$E25)+$Q25*(1-$F25))/$K25)*((1+'Inputs &amp; Summary'!$D$7)^BC$1)),((INT(BC$1/$K25)-INT((BC$1-1)/$K25))*($R25*(1-$E25)+$Q25*(1-$F25))*((1+'Inputs &amp; Summary'!$D$7)^BC$1))),((_xlfn.WEIBULL.DIST(BC$1,$L25,$K25,FALSE)*($R25*(1-$E25)+$Q25*(1-$F25))*((1+'Inputs &amp; Summary'!$D$7)^BC$1))))))</f>
        <v>0</v>
      </c>
      <c r="BD25" s="248">
        <f>$D25*IF(BD$1&gt;'Inputs &amp; Summary'!$D$5,0,IF(BD$1&gt;VLOOKUP($G25,Lists!$J$17:$K$21,2),IF($M25=Lists!$H$3,IF($K25&lt;1,(($S25/$K25)*((1+'Inputs &amp; Summary'!$D$7)^BD$1)),((INT(BD$1/$K25)-INT((BD$1-1)/$K25))*$S25*((1+'Inputs &amp; Summary'!$D$7)^BD$1))),(_xlfn.WEIBULL.DIST(BD$1,$L25,$K25,FALSE)*$S25*((1+'Inputs &amp; Summary'!$D$7)^BD$1))),IF($M25=Lists!$H$3,IF($K25&lt;1,((($R25*(1-$E25)+$Q25*(1-$F25))/$K25)*((1+'Inputs &amp; Summary'!$D$7)^BD$1)),((INT(BD$1/$K25)-INT((BD$1-1)/$K25))*($R25*(1-$E25)+$Q25*(1-$F25))*((1+'Inputs &amp; Summary'!$D$7)^BD$1))),((_xlfn.WEIBULL.DIST(BD$1,$L25,$K25,FALSE)*($R25*(1-$E25)+$Q25*(1-$F25))*((1+'Inputs &amp; Summary'!$D$7)^BD$1))))))</f>
        <v>0</v>
      </c>
      <c r="BE25" s="248">
        <f>$D25*IF(BE$1&gt;'Inputs &amp; Summary'!$D$5,0,IF(BE$1&gt;VLOOKUP($G25,Lists!$J$17:$K$21,2),IF($M25=Lists!$H$3,IF($K25&lt;1,(($S25/$K25)*((1+'Inputs &amp; Summary'!$D$7)^BE$1)),((INT(BE$1/$K25)-INT((BE$1-1)/$K25))*$S25*((1+'Inputs &amp; Summary'!$D$7)^BE$1))),(_xlfn.WEIBULL.DIST(BE$1,$L25,$K25,FALSE)*$S25*((1+'Inputs &amp; Summary'!$D$7)^BE$1))),IF($M25=Lists!$H$3,IF($K25&lt;1,((($R25*(1-$E25)+$Q25*(1-$F25))/$K25)*((1+'Inputs &amp; Summary'!$D$7)^BE$1)),((INT(BE$1/$K25)-INT((BE$1-1)/$K25))*($R25*(1-$E25)+$Q25*(1-$F25))*((1+'Inputs &amp; Summary'!$D$7)^BE$1))),((_xlfn.WEIBULL.DIST(BE$1,$L25,$K25,FALSE)*($R25*(1-$E25)+$Q25*(1-$F25))*((1+'Inputs &amp; Summary'!$D$7)^BE$1))))))</f>
        <v>0</v>
      </c>
      <c r="BF25" s="248">
        <f>$D25*IF(BF$1&gt;'Inputs &amp; Summary'!$D$5,0,IF(BF$1&gt;VLOOKUP($G25,Lists!$J$17:$K$21,2),IF($M25=Lists!$H$3,IF($K25&lt;1,(($S25/$K25)*((1+'Inputs &amp; Summary'!$D$7)^BF$1)),((INT(BF$1/$K25)-INT((BF$1-1)/$K25))*$S25*((1+'Inputs &amp; Summary'!$D$7)^BF$1))),(_xlfn.WEIBULL.DIST(BF$1,$L25,$K25,FALSE)*$S25*((1+'Inputs &amp; Summary'!$D$7)^BF$1))),IF($M25=Lists!$H$3,IF($K25&lt;1,((($R25*(1-$E25)+$Q25*(1-$F25))/$K25)*((1+'Inputs &amp; Summary'!$D$7)^BF$1)),((INT(BF$1/$K25)-INT((BF$1-1)/$K25))*($R25*(1-$E25)+$Q25*(1-$F25))*((1+'Inputs &amp; Summary'!$D$7)^BF$1))),((_xlfn.WEIBULL.DIST(BF$1,$L25,$K25,FALSE)*($R25*(1-$E25)+$Q25*(1-$F25))*((1+'Inputs &amp; Summary'!$D$7)^BF$1))))))</f>
        <v>0</v>
      </c>
      <c r="BG25" s="248">
        <f>$D25*IF(BG$1&gt;'Inputs &amp; Summary'!$D$5,0,IF(BG$1&gt;VLOOKUP($G25,Lists!$J$17:$K$21,2),IF($M25=Lists!$H$3,IF($K25&lt;1,(($S25/$K25)*((1+'Inputs &amp; Summary'!$D$7)^BG$1)),((INT(BG$1/$K25)-INT((BG$1-1)/$K25))*$S25*((1+'Inputs &amp; Summary'!$D$7)^BG$1))),(_xlfn.WEIBULL.DIST(BG$1,$L25,$K25,FALSE)*$S25*((1+'Inputs &amp; Summary'!$D$7)^BG$1))),IF($M25=Lists!$H$3,IF($K25&lt;1,((($R25*(1-$E25)+$Q25*(1-$F25))/$K25)*((1+'Inputs &amp; Summary'!$D$7)^BG$1)),((INT(BG$1/$K25)-INT((BG$1-1)/$K25))*($R25*(1-$E25)+$Q25*(1-$F25))*((1+'Inputs &amp; Summary'!$D$7)^BG$1))),((_xlfn.WEIBULL.DIST(BG$1,$L25,$K25,FALSE)*($R25*(1-$E25)+$Q25*(1-$F25))*((1+'Inputs &amp; Summary'!$D$7)^BG$1))))))</f>
        <v>0</v>
      </c>
      <c r="BH25" s="248">
        <f>$D25*IF(BH$1&gt;'Inputs &amp; Summary'!$D$5,0,IF(BH$1&gt;VLOOKUP($G25,Lists!$J$17:$K$21,2),IF($M25=Lists!$H$3,IF($K25&lt;1,(($S25/$K25)*((1+'Inputs &amp; Summary'!$D$7)^BH$1)),((INT(BH$1/$K25)-INT((BH$1-1)/$K25))*$S25*((1+'Inputs &amp; Summary'!$D$7)^BH$1))),(_xlfn.WEIBULL.DIST(BH$1,$L25,$K25,FALSE)*$S25*((1+'Inputs &amp; Summary'!$D$7)^BH$1))),IF($M25=Lists!$H$3,IF($K25&lt;1,((($R25*(1-$E25)+$Q25*(1-$F25))/$K25)*((1+'Inputs &amp; Summary'!$D$7)^BH$1)),((INT(BH$1/$K25)-INT((BH$1-1)/$K25))*($R25*(1-$E25)+$Q25*(1-$F25))*((1+'Inputs &amp; Summary'!$D$7)^BH$1))),((_xlfn.WEIBULL.DIST(BH$1,$L25,$K25,FALSE)*($R25*(1-$E25)+$Q25*(1-$F25))*((1+'Inputs &amp; Summary'!$D$7)^BH$1))))))</f>
        <v>0</v>
      </c>
      <c r="BI25" s="248">
        <f>$D25*IF(BI$1&gt;'Inputs &amp; Summary'!$D$5,0,IF(BI$1&gt;VLOOKUP($G25,Lists!$J$17:$K$21,2),IF($M25=Lists!$H$3,IF($K25&lt;1,(($S25/$K25)*((1+'Inputs &amp; Summary'!$D$7)^BI$1)),((INT(BI$1/$K25)-INT((BI$1-1)/$K25))*$S25*((1+'Inputs &amp; Summary'!$D$7)^BI$1))),(_xlfn.WEIBULL.DIST(BI$1,$L25,$K25,FALSE)*$S25*((1+'Inputs &amp; Summary'!$D$7)^BI$1))),IF($M25=Lists!$H$3,IF($K25&lt;1,((($R25*(1-$E25)+$Q25*(1-$F25))/$K25)*((1+'Inputs &amp; Summary'!$D$7)^BI$1)),((INT(BI$1/$K25)-INT((BI$1-1)/$K25))*($R25*(1-$E25)+$Q25*(1-$F25))*((1+'Inputs &amp; Summary'!$D$7)^BI$1))),((_xlfn.WEIBULL.DIST(BI$1,$L25,$K25,FALSE)*($R25*(1-$E25)+$Q25*(1-$F25))*((1+'Inputs &amp; Summary'!$D$7)^BI$1))))))</f>
        <v>0</v>
      </c>
      <c r="BJ25" s="248">
        <f>$D25*IF(BJ$1&gt;'Inputs &amp; Summary'!$D$5,0,IF(BJ$1&gt;VLOOKUP($G25,Lists!$J$17:$K$21,2),IF($M25=Lists!$H$3,IF($K25&lt;1,(($S25/$K25)*((1+'Inputs &amp; Summary'!$D$7)^BJ$1)),((INT(BJ$1/$K25)-INT((BJ$1-1)/$K25))*$S25*((1+'Inputs &amp; Summary'!$D$7)^BJ$1))),(_xlfn.WEIBULL.DIST(BJ$1,$L25,$K25,FALSE)*$S25*((1+'Inputs &amp; Summary'!$D$7)^BJ$1))),IF($M25=Lists!$H$3,IF($K25&lt;1,((($R25*(1-$E25)+$Q25*(1-$F25))/$K25)*((1+'Inputs &amp; Summary'!$D$7)^BJ$1)),((INT(BJ$1/$K25)-INT((BJ$1-1)/$K25))*($R25*(1-$E25)+$Q25*(1-$F25))*((1+'Inputs &amp; Summary'!$D$7)^BJ$1))),((_xlfn.WEIBULL.DIST(BJ$1,$L25,$K25,FALSE)*($R25*(1-$E25)+$Q25*(1-$F25))*((1+'Inputs &amp; Summary'!$D$7)^BJ$1))))))</f>
        <v>0</v>
      </c>
      <c r="BK25" s="248">
        <f>$D25*IF(BK$1&gt;'Inputs &amp; Summary'!$D$5,0,IF(BK$1&gt;VLOOKUP($G25,Lists!$J$17:$K$21,2),IF($M25=Lists!$H$3,IF($K25&lt;1,(($S25/$K25)*((1+'Inputs &amp; Summary'!$D$7)^BK$1)),((INT(BK$1/$K25)-INT((BK$1-1)/$K25))*$S25*((1+'Inputs &amp; Summary'!$D$7)^BK$1))),(_xlfn.WEIBULL.DIST(BK$1,$L25,$K25,FALSE)*$S25*((1+'Inputs &amp; Summary'!$D$7)^BK$1))),IF($M25=Lists!$H$3,IF($K25&lt;1,((($R25*(1-$E25)+$Q25*(1-$F25))/$K25)*((1+'Inputs &amp; Summary'!$D$7)^BK$1)),((INT(BK$1/$K25)-INT((BK$1-1)/$K25))*($R25*(1-$E25)+$Q25*(1-$F25))*((1+'Inputs &amp; Summary'!$D$7)^BK$1))),((_xlfn.WEIBULL.DIST(BK$1,$L25,$K25,FALSE)*($R25*(1-$E25)+$Q25*(1-$F25))*((1+'Inputs &amp; Summary'!$D$7)^BK$1))))))</f>
        <v>0</v>
      </c>
      <c r="BL25" s="248">
        <f>$D25*IF(BL$1&gt;'Inputs &amp; Summary'!$D$5,0,IF(BL$1&gt;VLOOKUP($G25,Lists!$J$17:$K$21,2),IF($M25=Lists!$H$3,IF($K25&lt;1,(($S25/$K25)*((1+'Inputs &amp; Summary'!$D$7)^BL$1)),((INT(BL$1/$K25)-INT((BL$1-1)/$K25))*$S25*((1+'Inputs &amp; Summary'!$D$7)^BL$1))),(_xlfn.WEIBULL.DIST(BL$1,$L25,$K25,FALSE)*$S25*((1+'Inputs &amp; Summary'!$D$7)^BL$1))),IF($M25=Lists!$H$3,IF($K25&lt;1,((($R25*(1-$E25)+$Q25*(1-$F25))/$K25)*((1+'Inputs &amp; Summary'!$D$7)^BL$1)),((INT(BL$1/$K25)-INT((BL$1-1)/$K25))*($R25*(1-$E25)+$Q25*(1-$F25))*((1+'Inputs &amp; Summary'!$D$7)^BL$1))),((_xlfn.WEIBULL.DIST(BL$1,$L25,$K25,FALSE)*($R25*(1-$E25)+$Q25*(1-$F25))*((1+'Inputs &amp; Summary'!$D$7)^BL$1))))))</f>
        <v>0</v>
      </c>
    </row>
    <row r="26" spans="1:64" x14ac:dyDescent="0.3">
      <c r="A26" s="236" t="s">
        <v>176</v>
      </c>
      <c r="B26" s="117" t="str">
        <f>IF('Inputs &amp; Summary'!$D$15=Lists!$E$3,INDEX('Residential Rooftop Details'!$A$30:$X$158,MATCH('Cash Flow'!$A26,'Residential Rooftop Details'!$A$30:$A$158,0),COLUMN(B$1)),IF('Inputs &amp; Summary'!$D$15=Lists!$E$4,INDEX('Commercial Rooftop Details'!$A$30:$V$158,MATCH('Cash Flow'!$A26,'Commercial Rooftop Details'!$A$30:$A$158,0),COLUMN(B$1)),INDEX('Ground-Mount Details'!$A$30:$V$158,MATCH('Cash Flow'!$A26,'Ground-Mount Details'!$A$30:$A$158,0),COLUMN(B$1))))</f>
        <v>Preventive</v>
      </c>
      <c r="C26" s="117" t="str">
        <f>IF('Inputs &amp; Summary'!$D$15=Lists!$E$3,INDEX('Residential Rooftop Details'!$A$30:$X$158,MATCH('Cash Flow'!$A26,'Residential Rooftop Details'!$A$30:$A$158,0),COLUMN(C$1)),IF('Inputs &amp; Summary'!$D$15=Lists!$E$4,INDEX('Commercial Rooftop Details'!$A$30:$V$158,MATCH('Cash Flow'!$A26,'Commercial Rooftop Details'!$A$30:$A$158,0),COLUMN(C$1)),INDEX('Ground-Mount Details'!$A$30:$V$158,MATCH('Cash Flow'!$A26,'Ground-Mount Details'!$A$30:$A$158,0),COLUMN(C$1))))</f>
        <v>AC Wiring</v>
      </c>
      <c r="D26" s="117">
        <f>IF('Inputs &amp; Summary'!$D$15=Lists!$E$3,INDEX('Residential Rooftop Details'!$A$30:$X$158,MATCH('Cash Flow'!$A26,'Residential Rooftop Details'!$A$30:$A$158,0),COLUMN(D$1)),IF('Inputs &amp; Summary'!$D$15=Lists!$E$4,INDEX('Commercial Rooftop Details'!$A$30:$V$158,MATCH('Cash Flow'!$A26,'Commercial Rooftop Details'!$A$30:$A$158,0),COLUMN(D$1)),INDEX('Ground-Mount Details'!$A$30:$V$158,MATCH('Cash Flow'!$A26,'Ground-Mount Details'!$A$30:$A$158,0),COLUMN(D$1))))</f>
        <v>1</v>
      </c>
      <c r="E26" s="117">
        <f>IF('Inputs &amp; Summary'!$D$15=Lists!$E$3,INDEX('Residential Rooftop Details'!$A$30:$X$158,MATCH('Cash Flow'!$A26,'Residential Rooftop Details'!$A$30:$A$158,0),COLUMN(E$1)),IF('Inputs &amp; Summary'!$D$15=Lists!$E$4,INDEX('Commercial Rooftop Details'!$A$30:$V$158,MATCH('Cash Flow'!$A26,'Commercial Rooftop Details'!$A$30:$A$158,0),COLUMN(E$1)),INDEX('Ground-Mount Details'!$A$30:$V$158,MATCH('Cash Flow'!$A26,'Ground-Mount Details'!$A$30:$A$158,0),COLUMN(E$1))))</f>
        <v>0</v>
      </c>
      <c r="F26" s="117">
        <f>IF('Inputs &amp; Summary'!$D$15=Lists!$E$3,INDEX('Residential Rooftop Details'!$A$30:$X$158,MATCH('Cash Flow'!$A26,'Residential Rooftop Details'!$A$30:$A$158,0),COLUMN(F$1)),IF('Inputs &amp; Summary'!$D$15=Lists!$E$4,INDEX('Commercial Rooftop Details'!$A$30:$V$158,MATCH('Cash Flow'!$A26,'Commercial Rooftop Details'!$A$30:$A$158,0),COLUMN(F$1)),INDEX('Ground-Mount Details'!$A$30:$V$158,MATCH('Cash Flow'!$A26,'Ground-Mount Details'!$A$30:$A$158,0),COLUMN(F$1))))</f>
        <v>0</v>
      </c>
      <c r="G26" s="237" t="str">
        <f>IF('Inputs &amp; Summary'!$D$15=Lists!$E$3,INDEX('Residential Rooftop Details'!$A$30:$X$158,MATCH('Cash Flow'!$A26,'Residential Rooftop Details'!$A$30:$A$158,0),COLUMN(G$1)),IF('Inputs &amp; Summary'!$D$15=Lists!$E$4,INDEX('Commercial Rooftop Details'!$A$30:$V$158,MATCH('Cash Flow'!$A26,'Commercial Rooftop Details'!$A$30:$A$158,0),COLUMN(G$1)),INDEX('Ground-Mount Details'!$A$30:$V$158,MATCH('Cash Flow'!$A26,'Ground-Mount Details'!$A$30:$A$158,0),COLUMN(G$1))))</f>
        <v>N/A</v>
      </c>
      <c r="H26" s="237">
        <f>IF('Inputs &amp; Summary'!$D$15=Lists!$E$3,INDEX('Residential Rooftop Details'!$A$30:$X$158,MATCH('Cash Flow'!$A26,'Residential Rooftop Details'!$A$30:$A$158,0),COLUMN(H$1)),IF('Inputs &amp; Summary'!$D$15=Lists!$E$4,INDEX('Commercial Rooftop Details'!$A$30:$V$158,MATCH('Cash Flow'!$A26,'Commercial Rooftop Details'!$A$30:$A$158,0),COLUMN(H$1)),INDEX('Ground-Mount Details'!$A$30:$V$158,MATCH('Cash Flow'!$A26,'Ground-Mount Details'!$A$30:$A$158,0),COLUMN(H$1))))</f>
        <v>0</v>
      </c>
      <c r="I26" s="237" t="str">
        <f>IF('Inputs &amp; Summary'!$D$15=Lists!$E$3,INDEX('Residential Rooftop Details'!$A$30:$X$158,MATCH('Cash Flow'!$A26,'Residential Rooftop Details'!$A$30:$A$158,0),COLUMN(I$1)),IF('Inputs &amp; Summary'!$D$15=Lists!$E$4,INDEX('Commercial Rooftop Details'!$A$30:$V$158,MATCH('Cash Flow'!$A26,'Commercial Rooftop Details'!$A$30:$A$158,0),COLUMN(I$1)),INDEX('Ground-Mount Details'!$A$30:$V$158,MATCH('Cash Flow'!$A26,'Ground-Mount Details'!$A$30:$A$158,0),COLUMN(I$1))))</f>
        <v>Journeyman electrician</v>
      </c>
      <c r="J26" s="238">
        <f>IF('Inputs &amp; Summary'!$D$15=Lists!$E$3,INDEX('Residential Rooftop Details'!$A$30:$X$158,MATCH('Cash Flow'!$A26,'Residential Rooftop Details'!$A$30:$A$158,0),COLUMN(J$1)),IF('Inputs &amp; Summary'!$D$15=Lists!$E$4,INDEX('Commercial Rooftop Details'!$A$30:$V$158,MATCH('Cash Flow'!$A26,'Commercial Rooftop Details'!$A$30:$A$158,0),COLUMN(J$1)),INDEX('Ground-Mount Details'!$A$30:$V$158,MATCH('Cash Flow'!$A26,'Ground-Mount Details'!$A$30:$A$158,0),COLUMN(J$1))))</f>
        <v>14.423076923076923</v>
      </c>
      <c r="K26" s="239">
        <f>IF('Inputs &amp; Summary'!$D$15=Lists!$E$3,INDEX('Residential Rooftop Details'!$A$30:$X$158,MATCH('Cash Flow'!$A26,'Residential Rooftop Details'!$A$30:$A$158,0),COLUMN(K$1)),IF('Inputs &amp; Summary'!$D$15=Lists!$E$4,INDEX('Commercial Rooftop Details'!$A$30:$V$158,MATCH('Cash Flow'!$A26,'Commercial Rooftop Details'!$A$30:$A$158,0),COLUMN(K$1)),INDEX('Ground-Mount Details'!$A$30:$V$158,MATCH('Cash Flow'!$A26,'Ground-Mount Details'!$A$30:$A$158,0),COLUMN(K$1))))</f>
        <v>1</v>
      </c>
      <c r="L26" s="239">
        <f>IF('Inputs &amp; Summary'!$D$15=Lists!$E$3,INDEX('Residential Rooftop Details'!$A$30:$X$158,MATCH('Cash Flow'!$A26,'Residential Rooftop Details'!$A$30:$A$158,0),COLUMN(L$1)),IF('Inputs &amp; Summary'!$D$15=Lists!$E$4,INDEX('Commercial Rooftop Details'!$A$30:$V$158,MATCH('Cash Flow'!$A26,'Commercial Rooftop Details'!$A$30:$A$158,0),COLUMN(L$1)),INDEX('Ground-Mount Details'!$A$30:$V$158,MATCH('Cash Flow'!$A26,'Ground-Mount Details'!$A$30:$A$158,0),COLUMN(L$1))))</f>
        <v>1</v>
      </c>
      <c r="M26" s="238" t="str">
        <f>IF('Inputs &amp; Summary'!$D$15=Lists!$E$3,INDEX('Residential Rooftop Details'!$A$30:$X$158,MATCH('Cash Flow'!$A26,'Residential Rooftop Details'!$A$30:$A$158,0),COLUMN(M$1)),IF('Inputs &amp; Summary'!$D$15=Lists!$E$4,INDEX('Commercial Rooftop Details'!$A$30:$V$158,MATCH('Cash Flow'!$A26,'Commercial Rooftop Details'!$A$30:$A$158,0),COLUMN(M$1)),INDEX('Ground-Mount Details'!$A$30:$V$158,MATCH('Cash Flow'!$A26,'Ground-Mount Details'!$A$30:$A$158,0),COLUMN(M$1))))</f>
        <v>interval</v>
      </c>
      <c r="N26" s="240">
        <f>IF('Inputs &amp; Summary'!$D$15=Lists!$E$3,INDEX('Residential Rooftop Details'!$A$30:$X$158,MATCH('Cash Flow'!$A26,'Residential Rooftop Details'!$A$30:$A$158,0),COLUMN(N$1)),IF('Inputs &amp; Summary'!$D$15=Lists!$E$4,INDEX('Commercial Rooftop Details'!$A$30:$V$158,MATCH('Cash Flow'!$A26,'Commercial Rooftop Details'!$A$30:$A$158,0),COLUMN(N$1)),INDEX('Ground-Mount Details'!$A$30:$V$158,MATCH('Cash Flow'!$A26,'Ground-Mount Details'!$A$30:$A$158,0),COLUMN(N$1))))</f>
        <v>1</v>
      </c>
      <c r="O26" s="239">
        <f>IF('Inputs &amp; Summary'!$D$15=Lists!$E$3,INDEX('Residential Rooftop Details'!$A$30:$X$158,MATCH('Cash Flow'!$A26,'Residential Rooftop Details'!$A$30:$A$158,0),COLUMN(O$1)),IF('Inputs &amp; Summary'!$D$15=Lists!$E$4,INDEX('Commercial Rooftop Details'!$A$30:$V$158,MATCH('Cash Flow'!$A26,'Commercial Rooftop Details'!$A$30:$A$158,0),COLUMN(O$1)),INDEX('Ground-Mount Details'!$A$30:$V$158,MATCH('Cash Flow'!$A26,'Ground-Mount Details'!$A$30:$A$158,0),COLUMN(O$1))))</f>
        <v>0.5</v>
      </c>
      <c r="P26" s="241">
        <f>IF('Inputs &amp; Summary'!$D$15=Lists!$E$3,INDEX('Residential Rooftop Details'!$A$30:$X$158,MATCH('Cash Flow'!$A26,'Residential Rooftop Details'!$A$30:$A$158,0),COLUMN(P$1)),IF('Inputs &amp; Summary'!$D$15=Lists!$E$4,INDEX('Commercial Rooftop Details'!$A$30:$V$158,MATCH('Cash Flow'!$A26,'Commercial Rooftop Details'!$A$30:$A$158,0),COLUMN(P$1)),INDEX('Ground-Mount Details'!$A$30:$V$158,MATCH('Cash Flow'!$A26,'Ground-Mount Details'!$A$30:$A$158,0),COLUMN(P$1))))</f>
        <v>0</v>
      </c>
      <c r="Q26" s="242">
        <f>IF('Inputs &amp; Summary'!$D$15=Lists!$E$3,INDEX('Residential Rooftop Details'!$A$30:$X$158,MATCH('Cash Flow'!$A26,'Residential Rooftop Details'!$A$30:$A$158,0),COLUMN(Q$1)),IF('Inputs &amp; Summary'!$D$15=Lists!$E$4,INDEX('Commercial Rooftop Details'!$A$30:$V$158,MATCH('Cash Flow'!$A26,'Commercial Rooftop Details'!$A$30:$A$158,0),COLUMN(Q$1)),INDEX('Ground-Mount Details'!$A$30:$V$158,MATCH('Cash Flow'!$A26,'Ground-Mount Details'!$A$30:$A$158,0),COLUMN(Q$1))))</f>
        <v>7.2115384615384617</v>
      </c>
      <c r="R26" s="242">
        <f>IF('Inputs &amp; Summary'!$D$15=Lists!$E$3,INDEX('Residential Rooftop Details'!$A$30:$X$158,MATCH('Cash Flow'!$A26,'Residential Rooftop Details'!$A$30:$A$158,0),COLUMN(R$1)),IF('Inputs &amp; Summary'!$D$15=Lists!$E$4,INDEX('Commercial Rooftop Details'!$A$30:$V$158,MATCH('Cash Flow'!$A26,'Commercial Rooftop Details'!$A$30:$A$158,0),COLUMN(R$1)),INDEX('Ground-Mount Details'!$A$30:$V$158,MATCH('Cash Flow'!$A26,'Ground-Mount Details'!$A$30:$A$158,0),COLUMN(R$1))))</f>
        <v>0</v>
      </c>
      <c r="S26" s="243">
        <f>IF('Inputs &amp; Summary'!$D$15=Lists!$E$3,INDEX('Residential Rooftop Details'!$A$30:$X$158,MATCH('Cash Flow'!$A26,'Residential Rooftop Details'!$A$30:$A$158,0),COLUMN(S$1)),IF('Inputs &amp; Summary'!$D$15=Lists!$E$4,INDEX('Commercial Rooftop Details'!$A$30:$V$158,MATCH('Cash Flow'!$A26,'Commercial Rooftop Details'!$A$30:$A$158,0),COLUMN(S$1)),INDEX('Ground-Mount Details'!$A$30:$V$158,MATCH('Cash Flow'!$A26,'Ground-Mount Details'!$A$30:$A$158,0),COLUMN(S$1))))</f>
        <v>7.2115384615384617</v>
      </c>
      <c r="T26" s="238">
        <f>IF('Inputs &amp; Summary'!$D$15=Lists!$E$3,INDEX('Residential Rooftop Details'!$A$30:$X$158,MATCH('Cash Flow'!$A26,'Residential Rooftop Details'!$A$30:$A$158,0),COLUMN(T$1)),IF('Inputs &amp; Summary'!$D$15=Lists!$E$4,INDEX('Commercial Rooftop Details'!$A$30:$V$158,MATCH('Cash Flow'!$A26,'Commercial Rooftop Details'!$A$30:$A$158,0),COLUMN(T$1)),INDEX('Ground-Mount Details'!$A$30:$V$158,MATCH('Cash Flow'!$A26,'Ground-Mount Details'!$A$30:$A$158,0),COLUMN(T$1))))</f>
        <v>0</v>
      </c>
      <c r="U26" s="244">
        <f>IF('Inputs &amp; Summary'!$D$15=Lists!$E$3,INDEX('Residential Rooftop Details'!$A$30:$X$158,MATCH('Cash Flow'!$A26,'Residential Rooftop Details'!$A$30:$A$158,0),COLUMN(U$1)),IF('Inputs &amp; Summary'!$D$15=Lists!$E$4,INDEX('Commercial Rooftop Details'!$A$30:$V$158,MATCH('Cash Flow'!$A26,'Commercial Rooftop Details'!$A$30:$A$158,0),COLUMN(U$1)),INDEX('Ground-Mount Details'!$A$30:$V$158,MATCH('Cash Flow'!$A26,'Ground-Mount Details'!$A$30:$A$158,0),COLUMN(U$1))))</f>
        <v>0</v>
      </c>
      <c r="V26" s="245">
        <f t="shared" si="0"/>
        <v>8.9362922577750261</v>
      </c>
      <c r="W26" s="245">
        <f>NPV('Inputs &amp; Summary'!$D$6,Y26:BL26)</f>
        <v>90.623511751637977</v>
      </c>
      <c r="X26" s="246">
        <f t="shared" si="1"/>
        <v>6.5774886865609529E-4</v>
      </c>
      <c r="Y26" s="248">
        <f>$D26*IF(Y$1&gt;'Inputs &amp; Summary'!$D$5,0,IF(Y$1&gt;VLOOKUP($G26,Lists!$J$17:$K$21,2),IF($M26=Lists!$H$3,IF($K26&lt;1,(($S26/$K26)*((1+'Inputs &amp; Summary'!$D$7)^Y$1)),((INT(Y$1/$K26)-INT((Y$1-1)/$K26))*$S26*((1+'Inputs &amp; Summary'!$D$7)^Y$1))),(_xlfn.WEIBULL.DIST(Y$1,$L26,$K26,FALSE)*$S26*((1+'Inputs &amp; Summary'!$D$7)^Y$1))),IF($M26=Lists!$H$3,IF($K26&lt;1,((($R26*(1-$E26)+$Q26*(1-$F26))/$K26)*((1+'Inputs &amp; Summary'!$D$7)^Y$1)),((INT(Y$1/$K26)-INT((Y$1-1)/$K26))*($R26*(1-$E26)+$Q26*(1-$F26))*((1+'Inputs &amp; Summary'!$D$7)^Y$1))),((_xlfn.WEIBULL.DIST(Y$1,$L26,$K26,FALSE)*($R26*(1-$E26)+$Q26*(1-$F26))*((1+'Inputs &amp; Summary'!$D$7)^Y$1))))))</f>
        <v>7.3557692307692308</v>
      </c>
      <c r="Z26" s="248">
        <f>$D26*IF(Z$1&gt;'Inputs &amp; Summary'!$D$5,0,IF(Z$1&gt;VLOOKUP($G26,Lists!$J$17:$K$21,2),IF($M26=Lists!$H$3,IF($K26&lt;1,(($S26/$K26)*((1+'Inputs &amp; Summary'!$D$7)^Z$1)),((INT(Z$1/$K26)-INT((Z$1-1)/$K26))*$S26*((1+'Inputs &amp; Summary'!$D$7)^Z$1))),(_xlfn.WEIBULL.DIST(Z$1,$L26,$K26,FALSE)*$S26*((1+'Inputs &amp; Summary'!$D$7)^Z$1))),IF($M26=Lists!$H$3,IF($K26&lt;1,((($R26*(1-$E26)+$Q26*(1-$F26))/$K26)*((1+'Inputs &amp; Summary'!$D$7)^Z$1)),((INT(Z$1/$K26)-INT((Z$1-1)/$K26))*($R26*(1-$E26)+$Q26*(1-$F26))*((1+'Inputs &amp; Summary'!$D$7)^Z$1))),((_xlfn.WEIBULL.DIST(Z$1,$L26,$K26,FALSE)*($R26*(1-$E26)+$Q26*(1-$F26))*((1+'Inputs &amp; Summary'!$D$7)^Z$1))))))</f>
        <v>7.5028846153846152</v>
      </c>
      <c r="AA26" s="248">
        <f>$D26*IF(AA$1&gt;'Inputs &amp; Summary'!$D$5,0,IF(AA$1&gt;VLOOKUP($G26,Lists!$J$17:$K$21,2),IF($M26=Lists!$H$3,IF($K26&lt;1,(($S26/$K26)*((1+'Inputs &amp; Summary'!$D$7)^AA$1)),((INT(AA$1/$K26)-INT((AA$1-1)/$K26))*$S26*((1+'Inputs &amp; Summary'!$D$7)^AA$1))),(_xlfn.WEIBULL.DIST(AA$1,$L26,$K26,FALSE)*$S26*((1+'Inputs &amp; Summary'!$D$7)^AA$1))),IF($M26=Lists!$H$3,IF($K26&lt;1,((($R26*(1-$E26)+$Q26*(1-$F26))/$K26)*((1+'Inputs &amp; Summary'!$D$7)^AA$1)),((INT(AA$1/$K26)-INT((AA$1-1)/$K26))*($R26*(1-$E26)+$Q26*(1-$F26))*((1+'Inputs &amp; Summary'!$D$7)^AA$1))),((_xlfn.WEIBULL.DIST(AA$1,$L26,$K26,FALSE)*($R26*(1-$E26)+$Q26*(1-$F26))*((1+'Inputs &amp; Summary'!$D$7)^AA$1))))))</f>
        <v>7.6529423076923075</v>
      </c>
      <c r="AB26" s="248">
        <f>$D26*IF(AB$1&gt;'Inputs &amp; Summary'!$D$5,0,IF(AB$1&gt;VLOOKUP($G26,Lists!$J$17:$K$21,2),IF($M26=Lists!$H$3,IF($K26&lt;1,(($S26/$K26)*((1+'Inputs &amp; Summary'!$D$7)^AB$1)),((INT(AB$1/$K26)-INT((AB$1-1)/$K26))*$S26*((1+'Inputs &amp; Summary'!$D$7)^AB$1))),(_xlfn.WEIBULL.DIST(AB$1,$L26,$K26,FALSE)*$S26*((1+'Inputs &amp; Summary'!$D$7)^AB$1))),IF($M26=Lists!$H$3,IF($K26&lt;1,((($R26*(1-$E26)+$Q26*(1-$F26))/$K26)*((1+'Inputs &amp; Summary'!$D$7)^AB$1)),((INT(AB$1/$K26)-INT((AB$1-1)/$K26))*($R26*(1-$E26)+$Q26*(1-$F26))*((1+'Inputs &amp; Summary'!$D$7)^AB$1))),((_xlfn.WEIBULL.DIST(AB$1,$L26,$K26,FALSE)*($R26*(1-$E26)+$Q26*(1-$F26))*((1+'Inputs &amp; Summary'!$D$7)^AB$1))))))</f>
        <v>7.8060011538461538</v>
      </c>
      <c r="AC26" s="248">
        <f>$D26*IF(AC$1&gt;'Inputs &amp; Summary'!$D$5,0,IF(AC$1&gt;VLOOKUP($G26,Lists!$J$17:$K$21,2),IF($M26=Lists!$H$3,IF($K26&lt;1,(($S26/$K26)*((1+'Inputs &amp; Summary'!$D$7)^AC$1)),((INT(AC$1/$K26)-INT((AC$1-1)/$K26))*$S26*((1+'Inputs &amp; Summary'!$D$7)^AC$1))),(_xlfn.WEIBULL.DIST(AC$1,$L26,$K26,FALSE)*$S26*((1+'Inputs &amp; Summary'!$D$7)^AC$1))),IF($M26=Lists!$H$3,IF($K26&lt;1,((($R26*(1-$E26)+$Q26*(1-$F26))/$K26)*((1+'Inputs &amp; Summary'!$D$7)^AC$1)),((INT(AC$1/$K26)-INT((AC$1-1)/$K26))*($R26*(1-$E26)+$Q26*(1-$F26))*((1+'Inputs &amp; Summary'!$D$7)^AC$1))),((_xlfn.WEIBULL.DIST(AC$1,$L26,$K26,FALSE)*($R26*(1-$E26)+$Q26*(1-$F26))*((1+'Inputs &amp; Summary'!$D$7)^AC$1))))))</f>
        <v>7.9621211769230769</v>
      </c>
      <c r="AD26" s="248">
        <f>$D26*IF(AD$1&gt;'Inputs &amp; Summary'!$D$5,0,IF(AD$1&gt;VLOOKUP($G26,Lists!$J$17:$K$21,2),IF($M26=Lists!$H$3,IF($K26&lt;1,(($S26/$K26)*((1+'Inputs &amp; Summary'!$D$7)^AD$1)),((INT(AD$1/$K26)-INT((AD$1-1)/$K26))*$S26*((1+'Inputs &amp; Summary'!$D$7)^AD$1))),(_xlfn.WEIBULL.DIST(AD$1,$L26,$K26,FALSE)*$S26*((1+'Inputs &amp; Summary'!$D$7)^AD$1))),IF($M26=Lists!$H$3,IF($K26&lt;1,((($R26*(1-$E26)+$Q26*(1-$F26))/$K26)*((1+'Inputs &amp; Summary'!$D$7)^AD$1)),((INT(AD$1/$K26)-INT((AD$1-1)/$K26))*($R26*(1-$E26)+$Q26*(1-$F26))*((1+'Inputs &amp; Summary'!$D$7)^AD$1))),((_xlfn.WEIBULL.DIST(AD$1,$L26,$K26,FALSE)*($R26*(1-$E26)+$Q26*(1-$F26))*((1+'Inputs &amp; Summary'!$D$7)^AD$1))))))</f>
        <v>8.1213636004615388</v>
      </c>
      <c r="AE26" s="248">
        <f>$D26*IF(AE$1&gt;'Inputs &amp; Summary'!$D$5,0,IF(AE$1&gt;VLOOKUP($G26,Lists!$J$17:$K$21,2),IF($M26=Lists!$H$3,IF($K26&lt;1,(($S26/$K26)*((1+'Inputs &amp; Summary'!$D$7)^AE$1)),((INT(AE$1/$K26)-INT((AE$1-1)/$K26))*$S26*((1+'Inputs &amp; Summary'!$D$7)^AE$1))),(_xlfn.WEIBULL.DIST(AE$1,$L26,$K26,FALSE)*$S26*((1+'Inputs &amp; Summary'!$D$7)^AE$1))),IF($M26=Lists!$H$3,IF($K26&lt;1,((($R26*(1-$E26)+$Q26*(1-$F26))/$K26)*((1+'Inputs &amp; Summary'!$D$7)^AE$1)),((INT(AE$1/$K26)-INT((AE$1-1)/$K26))*($R26*(1-$E26)+$Q26*(1-$F26))*((1+'Inputs &amp; Summary'!$D$7)^AE$1))),((_xlfn.WEIBULL.DIST(AE$1,$L26,$K26,FALSE)*($R26*(1-$E26)+$Q26*(1-$F26))*((1+'Inputs &amp; Summary'!$D$7)^AE$1))))))</f>
        <v>8.2837908724707674</v>
      </c>
      <c r="AF26" s="248">
        <f>$D26*IF(AF$1&gt;'Inputs &amp; Summary'!$D$5,0,IF(AF$1&gt;VLOOKUP($G26,Lists!$J$17:$K$21,2),IF($M26=Lists!$H$3,IF($K26&lt;1,(($S26/$K26)*((1+'Inputs &amp; Summary'!$D$7)^AF$1)),((INT(AF$1/$K26)-INT((AF$1-1)/$K26))*$S26*((1+'Inputs &amp; Summary'!$D$7)^AF$1))),(_xlfn.WEIBULL.DIST(AF$1,$L26,$K26,FALSE)*$S26*((1+'Inputs &amp; Summary'!$D$7)^AF$1))),IF($M26=Lists!$H$3,IF($K26&lt;1,((($R26*(1-$E26)+$Q26*(1-$F26))/$K26)*((1+'Inputs &amp; Summary'!$D$7)^AF$1)),((INT(AF$1/$K26)-INT((AF$1-1)/$K26))*($R26*(1-$E26)+$Q26*(1-$F26))*((1+'Inputs &amp; Summary'!$D$7)^AF$1))),((_xlfn.WEIBULL.DIST(AF$1,$L26,$K26,FALSE)*($R26*(1-$E26)+$Q26*(1-$F26))*((1+'Inputs &amp; Summary'!$D$7)^AF$1))))))</f>
        <v>8.4494666899201842</v>
      </c>
      <c r="AG26" s="248">
        <f>$D26*IF(AG$1&gt;'Inputs &amp; Summary'!$D$5,0,IF(AG$1&gt;VLOOKUP($G26,Lists!$J$17:$K$21,2),IF($M26=Lists!$H$3,IF($K26&lt;1,(($S26/$K26)*((1+'Inputs &amp; Summary'!$D$7)^AG$1)),((INT(AG$1/$K26)-INT((AG$1-1)/$K26))*$S26*((1+'Inputs &amp; Summary'!$D$7)^AG$1))),(_xlfn.WEIBULL.DIST(AG$1,$L26,$K26,FALSE)*$S26*((1+'Inputs &amp; Summary'!$D$7)^AG$1))),IF($M26=Lists!$H$3,IF($K26&lt;1,((($R26*(1-$E26)+$Q26*(1-$F26))/$K26)*((1+'Inputs &amp; Summary'!$D$7)^AG$1)),((INT(AG$1/$K26)-INT((AG$1-1)/$K26))*($R26*(1-$E26)+$Q26*(1-$F26))*((1+'Inputs &amp; Summary'!$D$7)^AG$1))),((_xlfn.WEIBULL.DIST(AG$1,$L26,$K26,FALSE)*($R26*(1-$E26)+$Q26*(1-$F26))*((1+'Inputs &amp; Summary'!$D$7)^AG$1))))))</f>
        <v>8.6184560237185881</v>
      </c>
      <c r="AH26" s="248">
        <f>$D26*IF(AH$1&gt;'Inputs &amp; Summary'!$D$5,0,IF(AH$1&gt;VLOOKUP($G26,Lists!$J$17:$K$21,2),IF($M26=Lists!$H$3,IF($K26&lt;1,(($S26/$K26)*((1+'Inputs &amp; Summary'!$D$7)^AH$1)),((INT(AH$1/$K26)-INT((AH$1-1)/$K26))*$S26*((1+'Inputs &amp; Summary'!$D$7)^AH$1))),(_xlfn.WEIBULL.DIST(AH$1,$L26,$K26,FALSE)*$S26*((1+'Inputs &amp; Summary'!$D$7)^AH$1))),IF($M26=Lists!$H$3,IF($K26&lt;1,((($R26*(1-$E26)+$Q26*(1-$F26))/$K26)*((1+'Inputs &amp; Summary'!$D$7)^AH$1)),((INT(AH$1/$K26)-INT((AH$1-1)/$K26))*($R26*(1-$E26)+$Q26*(1-$F26))*((1+'Inputs &amp; Summary'!$D$7)^AH$1))),((_xlfn.WEIBULL.DIST(AH$1,$L26,$K26,FALSE)*($R26*(1-$E26)+$Q26*(1-$F26))*((1+'Inputs &amp; Summary'!$D$7)^AH$1))))))</f>
        <v>8.7908251441929597</v>
      </c>
      <c r="AI26" s="248">
        <f>$D26*IF(AI$1&gt;'Inputs &amp; Summary'!$D$5,0,IF(AI$1&gt;VLOOKUP($G26,Lists!$J$17:$K$21,2),IF($M26=Lists!$H$3,IF($K26&lt;1,(($S26/$K26)*((1+'Inputs &amp; Summary'!$D$7)^AI$1)),((INT(AI$1/$K26)-INT((AI$1-1)/$K26))*$S26*((1+'Inputs &amp; Summary'!$D$7)^AI$1))),(_xlfn.WEIBULL.DIST(AI$1,$L26,$K26,FALSE)*$S26*((1+'Inputs &amp; Summary'!$D$7)^AI$1))),IF($M26=Lists!$H$3,IF($K26&lt;1,((($R26*(1-$E26)+$Q26*(1-$F26))/$K26)*((1+'Inputs &amp; Summary'!$D$7)^AI$1)),((INT(AI$1/$K26)-INT((AI$1-1)/$K26))*($R26*(1-$E26)+$Q26*(1-$F26))*((1+'Inputs &amp; Summary'!$D$7)^AI$1))),((_xlfn.WEIBULL.DIST(AI$1,$L26,$K26,FALSE)*($R26*(1-$E26)+$Q26*(1-$F26))*((1+'Inputs &amp; Summary'!$D$7)^AI$1))))))</f>
        <v>8.966641647076818</v>
      </c>
      <c r="AJ26" s="248">
        <f>$D26*IF(AJ$1&gt;'Inputs &amp; Summary'!$D$5,0,IF(AJ$1&gt;VLOOKUP($G26,Lists!$J$17:$K$21,2),IF($M26=Lists!$H$3,IF($K26&lt;1,(($S26/$K26)*((1+'Inputs &amp; Summary'!$D$7)^AJ$1)),((INT(AJ$1/$K26)-INT((AJ$1-1)/$K26))*$S26*((1+'Inputs &amp; Summary'!$D$7)^AJ$1))),(_xlfn.WEIBULL.DIST(AJ$1,$L26,$K26,FALSE)*$S26*((1+'Inputs &amp; Summary'!$D$7)^AJ$1))),IF($M26=Lists!$H$3,IF($K26&lt;1,((($R26*(1-$E26)+$Q26*(1-$F26))/$K26)*((1+'Inputs &amp; Summary'!$D$7)^AJ$1)),((INT(AJ$1/$K26)-INT((AJ$1-1)/$K26))*($R26*(1-$E26)+$Q26*(1-$F26))*((1+'Inputs &amp; Summary'!$D$7)^AJ$1))),((_xlfn.WEIBULL.DIST(AJ$1,$L26,$K26,FALSE)*($R26*(1-$E26)+$Q26*(1-$F26))*((1+'Inputs &amp; Summary'!$D$7)^AJ$1))))))</f>
        <v>9.1459744800183547</v>
      </c>
      <c r="AK26" s="248">
        <f>$D26*IF(AK$1&gt;'Inputs &amp; Summary'!$D$5,0,IF(AK$1&gt;VLOOKUP($G26,Lists!$J$17:$K$21,2),IF($M26=Lists!$H$3,IF($K26&lt;1,(($S26/$K26)*((1+'Inputs &amp; Summary'!$D$7)^AK$1)),((INT(AK$1/$K26)-INT((AK$1-1)/$K26))*$S26*((1+'Inputs &amp; Summary'!$D$7)^AK$1))),(_xlfn.WEIBULL.DIST(AK$1,$L26,$K26,FALSE)*$S26*((1+'Inputs &amp; Summary'!$D$7)^AK$1))),IF($M26=Lists!$H$3,IF($K26&lt;1,((($R26*(1-$E26)+$Q26*(1-$F26))/$K26)*((1+'Inputs &amp; Summary'!$D$7)^AK$1)),((INT(AK$1/$K26)-INT((AK$1-1)/$K26))*($R26*(1-$E26)+$Q26*(1-$F26))*((1+'Inputs &amp; Summary'!$D$7)^AK$1))),((_xlfn.WEIBULL.DIST(AK$1,$L26,$K26,FALSE)*($R26*(1-$E26)+$Q26*(1-$F26))*((1+'Inputs &amp; Summary'!$D$7)^AK$1))))))</f>
        <v>9.3288939696187221</v>
      </c>
      <c r="AL26" s="248">
        <f>$D26*IF(AL$1&gt;'Inputs &amp; Summary'!$D$5,0,IF(AL$1&gt;VLOOKUP($G26,Lists!$J$17:$K$21,2),IF($M26=Lists!$H$3,IF($K26&lt;1,(($S26/$K26)*((1+'Inputs &amp; Summary'!$D$7)^AL$1)),((INT(AL$1/$K26)-INT((AL$1-1)/$K26))*$S26*((1+'Inputs &amp; Summary'!$D$7)^AL$1))),(_xlfn.WEIBULL.DIST(AL$1,$L26,$K26,FALSE)*$S26*((1+'Inputs &amp; Summary'!$D$7)^AL$1))),IF($M26=Lists!$H$3,IF($K26&lt;1,((($R26*(1-$E26)+$Q26*(1-$F26))/$K26)*((1+'Inputs &amp; Summary'!$D$7)^AL$1)),((INT(AL$1/$K26)-INT((AL$1-1)/$K26))*($R26*(1-$E26)+$Q26*(1-$F26))*((1+'Inputs &amp; Summary'!$D$7)^AL$1))),((_xlfn.WEIBULL.DIST(AL$1,$L26,$K26,FALSE)*($R26*(1-$E26)+$Q26*(1-$F26))*((1+'Inputs &amp; Summary'!$D$7)^AL$1))))))</f>
        <v>9.5154718490110977</v>
      </c>
      <c r="AM26" s="248">
        <f>$D26*IF(AM$1&gt;'Inputs &amp; Summary'!$D$5,0,IF(AM$1&gt;VLOOKUP($G26,Lists!$J$17:$K$21,2),IF($M26=Lists!$H$3,IF($K26&lt;1,(($S26/$K26)*((1+'Inputs &amp; Summary'!$D$7)^AM$1)),((INT(AM$1/$K26)-INT((AM$1-1)/$K26))*$S26*((1+'Inputs &amp; Summary'!$D$7)^AM$1))),(_xlfn.WEIBULL.DIST(AM$1,$L26,$K26,FALSE)*$S26*((1+'Inputs &amp; Summary'!$D$7)^AM$1))),IF($M26=Lists!$H$3,IF($K26&lt;1,((($R26*(1-$E26)+$Q26*(1-$F26))/$K26)*((1+'Inputs &amp; Summary'!$D$7)^AM$1)),((INT(AM$1/$K26)-INT((AM$1-1)/$K26))*($R26*(1-$E26)+$Q26*(1-$F26))*((1+'Inputs &amp; Summary'!$D$7)^AM$1))),((_xlfn.WEIBULL.DIST(AM$1,$L26,$K26,FALSE)*($R26*(1-$E26)+$Q26*(1-$F26))*((1+'Inputs &amp; Summary'!$D$7)^AM$1))))))</f>
        <v>9.705781285991316</v>
      </c>
      <c r="AN26" s="248">
        <f>$D26*IF(AN$1&gt;'Inputs &amp; Summary'!$D$5,0,IF(AN$1&gt;VLOOKUP($G26,Lists!$J$17:$K$21,2),IF($M26=Lists!$H$3,IF($K26&lt;1,(($S26/$K26)*((1+'Inputs &amp; Summary'!$D$7)^AN$1)),((INT(AN$1/$K26)-INT((AN$1-1)/$K26))*$S26*((1+'Inputs &amp; Summary'!$D$7)^AN$1))),(_xlfn.WEIBULL.DIST(AN$1,$L26,$K26,FALSE)*$S26*((1+'Inputs &amp; Summary'!$D$7)^AN$1))),IF($M26=Lists!$H$3,IF($K26&lt;1,((($R26*(1-$E26)+$Q26*(1-$F26))/$K26)*((1+'Inputs &amp; Summary'!$D$7)^AN$1)),((INT(AN$1/$K26)-INT((AN$1-1)/$K26))*($R26*(1-$E26)+$Q26*(1-$F26))*((1+'Inputs &amp; Summary'!$D$7)^AN$1))),((_xlfn.WEIBULL.DIST(AN$1,$L26,$K26,FALSE)*($R26*(1-$E26)+$Q26*(1-$F26))*((1+'Inputs &amp; Summary'!$D$7)^AN$1))))))</f>
        <v>9.8998969117111439</v>
      </c>
      <c r="AO26" s="248">
        <f>$D26*IF(AO$1&gt;'Inputs &amp; Summary'!$D$5,0,IF(AO$1&gt;VLOOKUP($G26,Lists!$J$17:$K$21,2),IF($M26=Lists!$H$3,IF($K26&lt;1,(($S26/$K26)*((1+'Inputs &amp; Summary'!$D$7)^AO$1)),((INT(AO$1/$K26)-INT((AO$1-1)/$K26))*$S26*((1+'Inputs &amp; Summary'!$D$7)^AO$1))),(_xlfn.WEIBULL.DIST(AO$1,$L26,$K26,FALSE)*$S26*((1+'Inputs &amp; Summary'!$D$7)^AO$1))),IF($M26=Lists!$H$3,IF($K26&lt;1,((($R26*(1-$E26)+$Q26*(1-$F26))/$K26)*((1+'Inputs &amp; Summary'!$D$7)^AO$1)),((INT(AO$1/$K26)-INT((AO$1-1)/$K26))*($R26*(1-$E26)+$Q26*(1-$F26))*((1+'Inputs &amp; Summary'!$D$7)^AO$1))),((_xlfn.WEIBULL.DIST(AO$1,$L26,$K26,FALSE)*($R26*(1-$E26)+$Q26*(1-$F26))*((1+'Inputs &amp; Summary'!$D$7)^AO$1))))))</f>
        <v>10.097894849945368</v>
      </c>
      <c r="AP26" s="248">
        <f>$D26*IF(AP$1&gt;'Inputs &amp; Summary'!$D$5,0,IF(AP$1&gt;VLOOKUP($G26,Lists!$J$17:$K$21,2),IF($M26=Lists!$H$3,IF($K26&lt;1,(($S26/$K26)*((1+'Inputs &amp; Summary'!$D$7)^AP$1)),((INT(AP$1/$K26)-INT((AP$1-1)/$K26))*$S26*((1+'Inputs &amp; Summary'!$D$7)^AP$1))),(_xlfn.WEIBULL.DIST(AP$1,$L26,$K26,FALSE)*$S26*((1+'Inputs &amp; Summary'!$D$7)^AP$1))),IF($M26=Lists!$H$3,IF($K26&lt;1,((($R26*(1-$E26)+$Q26*(1-$F26))/$K26)*((1+'Inputs &amp; Summary'!$D$7)^AP$1)),((INT(AP$1/$K26)-INT((AP$1-1)/$K26))*($R26*(1-$E26)+$Q26*(1-$F26))*((1+'Inputs &amp; Summary'!$D$7)^AP$1))),((_xlfn.WEIBULL.DIST(AP$1,$L26,$K26,FALSE)*($R26*(1-$E26)+$Q26*(1-$F26))*((1+'Inputs &amp; Summary'!$D$7)^AP$1))))))</f>
        <v>10.299852746944275</v>
      </c>
      <c r="AQ26" s="248">
        <f>$D26*IF(AQ$1&gt;'Inputs &amp; Summary'!$D$5,0,IF(AQ$1&gt;VLOOKUP($G26,Lists!$J$17:$K$21,2),IF($M26=Lists!$H$3,IF($K26&lt;1,(($S26/$K26)*((1+'Inputs &amp; Summary'!$D$7)^AQ$1)),((INT(AQ$1/$K26)-INT((AQ$1-1)/$K26))*$S26*((1+'Inputs &amp; Summary'!$D$7)^AQ$1))),(_xlfn.WEIBULL.DIST(AQ$1,$L26,$K26,FALSE)*$S26*((1+'Inputs &amp; Summary'!$D$7)^AQ$1))),IF($M26=Lists!$H$3,IF($K26&lt;1,((($R26*(1-$E26)+$Q26*(1-$F26))/$K26)*((1+'Inputs &amp; Summary'!$D$7)^AQ$1)),((INT(AQ$1/$K26)-INT((AQ$1-1)/$K26))*($R26*(1-$E26)+$Q26*(1-$F26))*((1+'Inputs &amp; Summary'!$D$7)^AQ$1))),((_xlfn.WEIBULL.DIST(AQ$1,$L26,$K26,FALSE)*($R26*(1-$E26)+$Q26*(1-$F26))*((1+'Inputs &amp; Summary'!$D$7)^AQ$1))))))</f>
        <v>10.50584980188316</v>
      </c>
      <c r="AR26" s="248">
        <f>$D26*IF(AR$1&gt;'Inputs &amp; Summary'!$D$5,0,IF(AR$1&gt;VLOOKUP($G26,Lists!$J$17:$K$21,2),IF($M26=Lists!$H$3,IF($K26&lt;1,(($S26/$K26)*((1+'Inputs &amp; Summary'!$D$7)^AR$1)),((INT(AR$1/$K26)-INT((AR$1-1)/$K26))*$S26*((1+'Inputs &amp; Summary'!$D$7)^AR$1))),(_xlfn.WEIBULL.DIST(AR$1,$L26,$K26,FALSE)*$S26*((1+'Inputs &amp; Summary'!$D$7)^AR$1))),IF($M26=Lists!$H$3,IF($K26&lt;1,((($R26*(1-$E26)+$Q26*(1-$F26))/$K26)*((1+'Inputs &amp; Summary'!$D$7)^AR$1)),((INT(AR$1/$K26)-INT((AR$1-1)/$K26))*($R26*(1-$E26)+$Q26*(1-$F26))*((1+'Inputs &amp; Summary'!$D$7)^AR$1))),((_xlfn.WEIBULL.DIST(AR$1,$L26,$K26,FALSE)*($R26*(1-$E26)+$Q26*(1-$F26))*((1+'Inputs &amp; Summary'!$D$7)^AR$1))))))</f>
        <v>10.715966797920824</v>
      </c>
      <c r="AS26" s="248">
        <f>$D26*IF(AS$1&gt;'Inputs &amp; Summary'!$D$5,0,IF(AS$1&gt;VLOOKUP($G26,Lists!$J$17:$K$21,2),IF($M26=Lists!$H$3,IF($K26&lt;1,(($S26/$K26)*((1+'Inputs &amp; Summary'!$D$7)^AS$1)),((INT(AS$1/$K26)-INT((AS$1-1)/$K26))*$S26*((1+'Inputs &amp; Summary'!$D$7)^AS$1))),(_xlfn.WEIBULL.DIST(AS$1,$L26,$K26,FALSE)*$S26*((1+'Inputs &amp; Summary'!$D$7)^AS$1))),IF($M26=Lists!$H$3,IF($K26&lt;1,((($R26*(1-$E26)+$Q26*(1-$F26))/$K26)*((1+'Inputs &amp; Summary'!$D$7)^AS$1)),((INT(AS$1/$K26)-INT((AS$1-1)/$K26))*($R26*(1-$E26)+$Q26*(1-$F26))*((1+'Inputs &amp; Summary'!$D$7)^AS$1))),((_xlfn.WEIBULL.DIST(AS$1,$L26,$K26,FALSE)*($R26*(1-$E26)+$Q26*(1-$F26))*((1+'Inputs &amp; Summary'!$D$7)^AS$1))))))</f>
        <v>0</v>
      </c>
      <c r="AT26" s="248">
        <f>$D26*IF(AT$1&gt;'Inputs &amp; Summary'!$D$5,0,IF(AT$1&gt;VLOOKUP($G26,Lists!$J$17:$K$21,2),IF($M26=Lists!$H$3,IF($K26&lt;1,(($S26/$K26)*((1+'Inputs &amp; Summary'!$D$7)^AT$1)),((INT(AT$1/$K26)-INT((AT$1-1)/$K26))*$S26*((1+'Inputs &amp; Summary'!$D$7)^AT$1))),(_xlfn.WEIBULL.DIST(AT$1,$L26,$K26,FALSE)*$S26*((1+'Inputs &amp; Summary'!$D$7)^AT$1))),IF($M26=Lists!$H$3,IF($K26&lt;1,((($R26*(1-$E26)+$Q26*(1-$F26))/$K26)*((1+'Inputs &amp; Summary'!$D$7)^AT$1)),((INT(AT$1/$K26)-INT((AT$1-1)/$K26))*($R26*(1-$E26)+$Q26*(1-$F26))*((1+'Inputs &amp; Summary'!$D$7)^AT$1))),((_xlfn.WEIBULL.DIST(AT$1,$L26,$K26,FALSE)*($R26*(1-$E26)+$Q26*(1-$F26))*((1+'Inputs &amp; Summary'!$D$7)^AT$1))))))</f>
        <v>0</v>
      </c>
      <c r="AU26" s="248">
        <f>$D26*IF(AU$1&gt;'Inputs &amp; Summary'!$D$5,0,IF(AU$1&gt;VLOOKUP($G26,Lists!$J$17:$K$21,2),IF($M26=Lists!$H$3,IF($K26&lt;1,(($S26/$K26)*((1+'Inputs &amp; Summary'!$D$7)^AU$1)),((INT(AU$1/$K26)-INT((AU$1-1)/$K26))*$S26*((1+'Inputs &amp; Summary'!$D$7)^AU$1))),(_xlfn.WEIBULL.DIST(AU$1,$L26,$K26,FALSE)*$S26*((1+'Inputs &amp; Summary'!$D$7)^AU$1))),IF($M26=Lists!$H$3,IF($K26&lt;1,((($R26*(1-$E26)+$Q26*(1-$F26))/$K26)*((1+'Inputs &amp; Summary'!$D$7)^AU$1)),((INT(AU$1/$K26)-INT((AU$1-1)/$K26))*($R26*(1-$E26)+$Q26*(1-$F26))*((1+'Inputs &amp; Summary'!$D$7)^AU$1))),((_xlfn.WEIBULL.DIST(AU$1,$L26,$K26,FALSE)*($R26*(1-$E26)+$Q26*(1-$F26))*((1+'Inputs &amp; Summary'!$D$7)^AU$1))))))</f>
        <v>0</v>
      </c>
      <c r="AV26" s="248">
        <f>$D26*IF(AV$1&gt;'Inputs &amp; Summary'!$D$5,0,IF(AV$1&gt;VLOOKUP($G26,Lists!$J$17:$K$21,2),IF($M26=Lists!$H$3,IF($K26&lt;1,(($S26/$K26)*((1+'Inputs &amp; Summary'!$D$7)^AV$1)),((INT(AV$1/$K26)-INT((AV$1-1)/$K26))*$S26*((1+'Inputs &amp; Summary'!$D$7)^AV$1))),(_xlfn.WEIBULL.DIST(AV$1,$L26,$K26,FALSE)*$S26*((1+'Inputs &amp; Summary'!$D$7)^AV$1))),IF($M26=Lists!$H$3,IF($K26&lt;1,((($R26*(1-$E26)+$Q26*(1-$F26))/$K26)*((1+'Inputs &amp; Summary'!$D$7)^AV$1)),((INT(AV$1/$K26)-INT((AV$1-1)/$K26))*($R26*(1-$E26)+$Q26*(1-$F26))*((1+'Inputs &amp; Summary'!$D$7)^AV$1))),((_xlfn.WEIBULL.DIST(AV$1,$L26,$K26,FALSE)*($R26*(1-$E26)+$Q26*(1-$F26))*((1+'Inputs &amp; Summary'!$D$7)^AV$1))))))</f>
        <v>0</v>
      </c>
      <c r="AW26" s="248">
        <f>$D26*IF(AW$1&gt;'Inputs &amp; Summary'!$D$5,0,IF(AW$1&gt;VLOOKUP($G26,Lists!$J$17:$K$21,2),IF($M26=Lists!$H$3,IF($K26&lt;1,(($S26/$K26)*((1+'Inputs &amp; Summary'!$D$7)^AW$1)),((INT(AW$1/$K26)-INT((AW$1-1)/$K26))*$S26*((1+'Inputs &amp; Summary'!$D$7)^AW$1))),(_xlfn.WEIBULL.DIST(AW$1,$L26,$K26,FALSE)*$S26*((1+'Inputs &amp; Summary'!$D$7)^AW$1))),IF($M26=Lists!$H$3,IF($K26&lt;1,((($R26*(1-$E26)+$Q26*(1-$F26))/$K26)*((1+'Inputs &amp; Summary'!$D$7)^AW$1)),((INT(AW$1/$K26)-INT((AW$1-1)/$K26))*($R26*(1-$E26)+$Q26*(1-$F26))*((1+'Inputs &amp; Summary'!$D$7)^AW$1))),((_xlfn.WEIBULL.DIST(AW$1,$L26,$K26,FALSE)*($R26*(1-$E26)+$Q26*(1-$F26))*((1+'Inputs &amp; Summary'!$D$7)^AW$1))))))</f>
        <v>0</v>
      </c>
      <c r="AX26" s="248">
        <f>$D26*IF(AX$1&gt;'Inputs &amp; Summary'!$D$5,0,IF(AX$1&gt;VLOOKUP($G26,Lists!$J$17:$K$21,2),IF($M26=Lists!$H$3,IF($K26&lt;1,(($S26/$K26)*((1+'Inputs &amp; Summary'!$D$7)^AX$1)),((INT(AX$1/$K26)-INT((AX$1-1)/$K26))*$S26*((1+'Inputs &amp; Summary'!$D$7)^AX$1))),(_xlfn.WEIBULL.DIST(AX$1,$L26,$K26,FALSE)*$S26*((1+'Inputs &amp; Summary'!$D$7)^AX$1))),IF($M26=Lists!$H$3,IF($K26&lt;1,((($R26*(1-$E26)+$Q26*(1-$F26))/$K26)*((1+'Inputs &amp; Summary'!$D$7)^AX$1)),((INT(AX$1/$K26)-INT((AX$1-1)/$K26))*($R26*(1-$E26)+$Q26*(1-$F26))*((1+'Inputs &amp; Summary'!$D$7)^AX$1))),((_xlfn.WEIBULL.DIST(AX$1,$L26,$K26,FALSE)*($R26*(1-$E26)+$Q26*(1-$F26))*((1+'Inputs &amp; Summary'!$D$7)^AX$1))))))</f>
        <v>0</v>
      </c>
      <c r="AY26" s="248">
        <f>$D26*IF(AY$1&gt;'Inputs &amp; Summary'!$D$5,0,IF(AY$1&gt;VLOOKUP($G26,Lists!$J$17:$K$21,2),IF($M26=Lists!$H$3,IF($K26&lt;1,(($S26/$K26)*((1+'Inputs &amp; Summary'!$D$7)^AY$1)),((INT(AY$1/$K26)-INT((AY$1-1)/$K26))*$S26*((1+'Inputs &amp; Summary'!$D$7)^AY$1))),(_xlfn.WEIBULL.DIST(AY$1,$L26,$K26,FALSE)*$S26*((1+'Inputs &amp; Summary'!$D$7)^AY$1))),IF($M26=Lists!$H$3,IF($K26&lt;1,((($R26*(1-$E26)+$Q26*(1-$F26))/$K26)*((1+'Inputs &amp; Summary'!$D$7)^AY$1)),((INT(AY$1/$K26)-INT((AY$1-1)/$K26))*($R26*(1-$E26)+$Q26*(1-$F26))*((1+'Inputs &amp; Summary'!$D$7)^AY$1))),((_xlfn.WEIBULL.DIST(AY$1,$L26,$K26,FALSE)*($R26*(1-$E26)+$Q26*(1-$F26))*((1+'Inputs &amp; Summary'!$D$7)^AY$1))))))</f>
        <v>0</v>
      </c>
      <c r="AZ26" s="248">
        <f>$D26*IF(AZ$1&gt;'Inputs &amp; Summary'!$D$5,0,IF(AZ$1&gt;VLOOKUP($G26,Lists!$J$17:$K$21,2),IF($M26=Lists!$H$3,IF($K26&lt;1,(($S26/$K26)*((1+'Inputs &amp; Summary'!$D$7)^AZ$1)),((INT(AZ$1/$K26)-INT((AZ$1-1)/$K26))*$S26*((1+'Inputs &amp; Summary'!$D$7)^AZ$1))),(_xlfn.WEIBULL.DIST(AZ$1,$L26,$K26,FALSE)*$S26*((1+'Inputs &amp; Summary'!$D$7)^AZ$1))),IF($M26=Lists!$H$3,IF($K26&lt;1,((($R26*(1-$E26)+$Q26*(1-$F26))/$K26)*((1+'Inputs &amp; Summary'!$D$7)^AZ$1)),((INT(AZ$1/$K26)-INT((AZ$1-1)/$K26))*($R26*(1-$E26)+$Q26*(1-$F26))*((1+'Inputs &amp; Summary'!$D$7)^AZ$1))),((_xlfn.WEIBULL.DIST(AZ$1,$L26,$K26,FALSE)*($R26*(1-$E26)+$Q26*(1-$F26))*((1+'Inputs &amp; Summary'!$D$7)^AZ$1))))))</f>
        <v>0</v>
      </c>
      <c r="BA26" s="248">
        <f>$D26*IF(BA$1&gt;'Inputs &amp; Summary'!$D$5,0,IF(BA$1&gt;VLOOKUP($G26,Lists!$J$17:$K$21,2),IF($M26=Lists!$H$3,IF($K26&lt;1,(($S26/$K26)*((1+'Inputs &amp; Summary'!$D$7)^BA$1)),((INT(BA$1/$K26)-INT((BA$1-1)/$K26))*$S26*((1+'Inputs &amp; Summary'!$D$7)^BA$1))),(_xlfn.WEIBULL.DIST(BA$1,$L26,$K26,FALSE)*$S26*((1+'Inputs &amp; Summary'!$D$7)^BA$1))),IF($M26=Lists!$H$3,IF($K26&lt;1,((($R26*(1-$E26)+$Q26*(1-$F26))/$K26)*((1+'Inputs &amp; Summary'!$D$7)^BA$1)),((INT(BA$1/$K26)-INT((BA$1-1)/$K26))*($R26*(1-$E26)+$Q26*(1-$F26))*((1+'Inputs &amp; Summary'!$D$7)^BA$1))),((_xlfn.WEIBULL.DIST(BA$1,$L26,$K26,FALSE)*($R26*(1-$E26)+$Q26*(1-$F26))*((1+'Inputs &amp; Summary'!$D$7)^BA$1))))))</f>
        <v>0</v>
      </c>
      <c r="BB26" s="248">
        <f>$D26*IF(BB$1&gt;'Inputs &amp; Summary'!$D$5,0,IF(BB$1&gt;VLOOKUP($G26,Lists!$J$17:$K$21,2),IF($M26=Lists!$H$3,IF($K26&lt;1,(($S26/$K26)*((1+'Inputs &amp; Summary'!$D$7)^BB$1)),((INT(BB$1/$K26)-INT((BB$1-1)/$K26))*$S26*((1+'Inputs &amp; Summary'!$D$7)^BB$1))),(_xlfn.WEIBULL.DIST(BB$1,$L26,$K26,FALSE)*$S26*((1+'Inputs &amp; Summary'!$D$7)^BB$1))),IF($M26=Lists!$H$3,IF($K26&lt;1,((($R26*(1-$E26)+$Q26*(1-$F26))/$K26)*((1+'Inputs &amp; Summary'!$D$7)^BB$1)),((INT(BB$1/$K26)-INT((BB$1-1)/$K26))*($R26*(1-$E26)+$Q26*(1-$F26))*((1+'Inputs &amp; Summary'!$D$7)^BB$1))),((_xlfn.WEIBULL.DIST(BB$1,$L26,$K26,FALSE)*($R26*(1-$E26)+$Q26*(1-$F26))*((1+'Inputs &amp; Summary'!$D$7)^BB$1))))))</f>
        <v>0</v>
      </c>
      <c r="BC26" s="248">
        <f>$D26*IF(BC$1&gt;'Inputs &amp; Summary'!$D$5,0,IF(BC$1&gt;VLOOKUP($G26,Lists!$J$17:$K$21,2),IF($M26=Lists!$H$3,IF($K26&lt;1,(($S26/$K26)*((1+'Inputs &amp; Summary'!$D$7)^BC$1)),((INT(BC$1/$K26)-INT((BC$1-1)/$K26))*$S26*((1+'Inputs &amp; Summary'!$D$7)^BC$1))),(_xlfn.WEIBULL.DIST(BC$1,$L26,$K26,FALSE)*$S26*((1+'Inputs &amp; Summary'!$D$7)^BC$1))),IF($M26=Lists!$H$3,IF($K26&lt;1,((($R26*(1-$E26)+$Q26*(1-$F26))/$K26)*((1+'Inputs &amp; Summary'!$D$7)^BC$1)),((INT(BC$1/$K26)-INT((BC$1-1)/$K26))*($R26*(1-$E26)+$Q26*(1-$F26))*((1+'Inputs &amp; Summary'!$D$7)^BC$1))),((_xlfn.WEIBULL.DIST(BC$1,$L26,$K26,FALSE)*($R26*(1-$E26)+$Q26*(1-$F26))*((1+'Inputs &amp; Summary'!$D$7)^BC$1))))))</f>
        <v>0</v>
      </c>
      <c r="BD26" s="248">
        <f>$D26*IF(BD$1&gt;'Inputs &amp; Summary'!$D$5,0,IF(BD$1&gt;VLOOKUP($G26,Lists!$J$17:$K$21,2),IF($M26=Lists!$H$3,IF($K26&lt;1,(($S26/$K26)*((1+'Inputs &amp; Summary'!$D$7)^BD$1)),((INT(BD$1/$K26)-INT((BD$1-1)/$K26))*$S26*((1+'Inputs &amp; Summary'!$D$7)^BD$1))),(_xlfn.WEIBULL.DIST(BD$1,$L26,$K26,FALSE)*$S26*((1+'Inputs &amp; Summary'!$D$7)^BD$1))),IF($M26=Lists!$H$3,IF($K26&lt;1,((($R26*(1-$E26)+$Q26*(1-$F26))/$K26)*((1+'Inputs &amp; Summary'!$D$7)^BD$1)),((INT(BD$1/$K26)-INT((BD$1-1)/$K26))*($R26*(1-$E26)+$Q26*(1-$F26))*((1+'Inputs &amp; Summary'!$D$7)^BD$1))),((_xlfn.WEIBULL.DIST(BD$1,$L26,$K26,FALSE)*($R26*(1-$E26)+$Q26*(1-$F26))*((1+'Inputs &amp; Summary'!$D$7)^BD$1))))))</f>
        <v>0</v>
      </c>
      <c r="BE26" s="248">
        <f>$D26*IF(BE$1&gt;'Inputs &amp; Summary'!$D$5,0,IF(BE$1&gt;VLOOKUP($G26,Lists!$J$17:$K$21,2),IF($M26=Lists!$H$3,IF($K26&lt;1,(($S26/$K26)*((1+'Inputs &amp; Summary'!$D$7)^BE$1)),((INT(BE$1/$K26)-INT((BE$1-1)/$K26))*$S26*((1+'Inputs &amp; Summary'!$D$7)^BE$1))),(_xlfn.WEIBULL.DIST(BE$1,$L26,$K26,FALSE)*$S26*((1+'Inputs &amp; Summary'!$D$7)^BE$1))),IF($M26=Lists!$H$3,IF($K26&lt;1,((($R26*(1-$E26)+$Q26*(1-$F26))/$K26)*((1+'Inputs &amp; Summary'!$D$7)^BE$1)),((INT(BE$1/$K26)-INT((BE$1-1)/$K26))*($R26*(1-$E26)+$Q26*(1-$F26))*((1+'Inputs &amp; Summary'!$D$7)^BE$1))),((_xlfn.WEIBULL.DIST(BE$1,$L26,$K26,FALSE)*($R26*(1-$E26)+$Q26*(1-$F26))*((1+'Inputs &amp; Summary'!$D$7)^BE$1))))))</f>
        <v>0</v>
      </c>
      <c r="BF26" s="248">
        <f>$D26*IF(BF$1&gt;'Inputs &amp; Summary'!$D$5,0,IF(BF$1&gt;VLOOKUP($G26,Lists!$J$17:$K$21,2),IF($M26=Lists!$H$3,IF($K26&lt;1,(($S26/$K26)*((1+'Inputs &amp; Summary'!$D$7)^BF$1)),((INT(BF$1/$K26)-INT((BF$1-1)/$K26))*$S26*((1+'Inputs &amp; Summary'!$D$7)^BF$1))),(_xlfn.WEIBULL.DIST(BF$1,$L26,$K26,FALSE)*$S26*((1+'Inputs &amp; Summary'!$D$7)^BF$1))),IF($M26=Lists!$H$3,IF($K26&lt;1,((($R26*(1-$E26)+$Q26*(1-$F26))/$K26)*((1+'Inputs &amp; Summary'!$D$7)^BF$1)),((INT(BF$1/$K26)-INT((BF$1-1)/$K26))*($R26*(1-$E26)+$Q26*(1-$F26))*((1+'Inputs &amp; Summary'!$D$7)^BF$1))),((_xlfn.WEIBULL.DIST(BF$1,$L26,$K26,FALSE)*($R26*(1-$E26)+$Q26*(1-$F26))*((1+'Inputs &amp; Summary'!$D$7)^BF$1))))))</f>
        <v>0</v>
      </c>
      <c r="BG26" s="248">
        <f>$D26*IF(BG$1&gt;'Inputs &amp; Summary'!$D$5,0,IF(BG$1&gt;VLOOKUP($G26,Lists!$J$17:$K$21,2),IF($M26=Lists!$H$3,IF($K26&lt;1,(($S26/$K26)*((1+'Inputs &amp; Summary'!$D$7)^BG$1)),((INT(BG$1/$K26)-INT((BG$1-1)/$K26))*$S26*((1+'Inputs &amp; Summary'!$D$7)^BG$1))),(_xlfn.WEIBULL.DIST(BG$1,$L26,$K26,FALSE)*$S26*((1+'Inputs &amp; Summary'!$D$7)^BG$1))),IF($M26=Lists!$H$3,IF($K26&lt;1,((($R26*(1-$E26)+$Q26*(1-$F26))/$K26)*((1+'Inputs &amp; Summary'!$D$7)^BG$1)),((INT(BG$1/$K26)-INT((BG$1-1)/$K26))*($R26*(1-$E26)+$Q26*(1-$F26))*((1+'Inputs &amp; Summary'!$D$7)^BG$1))),((_xlfn.WEIBULL.DIST(BG$1,$L26,$K26,FALSE)*($R26*(1-$E26)+$Q26*(1-$F26))*((1+'Inputs &amp; Summary'!$D$7)^BG$1))))))</f>
        <v>0</v>
      </c>
      <c r="BH26" s="248">
        <f>$D26*IF(BH$1&gt;'Inputs &amp; Summary'!$D$5,0,IF(BH$1&gt;VLOOKUP($G26,Lists!$J$17:$K$21,2),IF($M26=Lists!$H$3,IF($K26&lt;1,(($S26/$K26)*((1+'Inputs &amp; Summary'!$D$7)^BH$1)),((INT(BH$1/$K26)-INT((BH$1-1)/$K26))*$S26*((1+'Inputs &amp; Summary'!$D$7)^BH$1))),(_xlfn.WEIBULL.DIST(BH$1,$L26,$K26,FALSE)*$S26*((1+'Inputs &amp; Summary'!$D$7)^BH$1))),IF($M26=Lists!$H$3,IF($K26&lt;1,((($R26*(1-$E26)+$Q26*(1-$F26))/$K26)*((1+'Inputs &amp; Summary'!$D$7)^BH$1)),((INT(BH$1/$K26)-INT((BH$1-1)/$K26))*($R26*(1-$E26)+$Q26*(1-$F26))*((1+'Inputs &amp; Summary'!$D$7)^BH$1))),((_xlfn.WEIBULL.DIST(BH$1,$L26,$K26,FALSE)*($R26*(1-$E26)+$Q26*(1-$F26))*((1+'Inputs &amp; Summary'!$D$7)^BH$1))))))</f>
        <v>0</v>
      </c>
      <c r="BI26" s="248">
        <f>$D26*IF(BI$1&gt;'Inputs &amp; Summary'!$D$5,0,IF(BI$1&gt;VLOOKUP($G26,Lists!$J$17:$K$21,2),IF($M26=Lists!$H$3,IF($K26&lt;1,(($S26/$K26)*((1+'Inputs &amp; Summary'!$D$7)^BI$1)),((INT(BI$1/$K26)-INT((BI$1-1)/$K26))*$S26*((1+'Inputs &amp; Summary'!$D$7)^BI$1))),(_xlfn.WEIBULL.DIST(BI$1,$L26,$K26,FALSE)*$S26*((1+'Inputs &amp; Summary'!$D$7)^BI$1))),IF($M26=Lists!$H$3,IF($K26&lt;1,((($R26*(1-$E26)+$Q26*(1-$F26))/$K26)*((1+'Inputs &amp; Summary'!$D$7)^BI$1)),((INT(BI$1/$K26)-INT((BI$1-1)/$K26))*($R26*(1-$E26)+$Q26*(1-$F26))*((1+'Inputs &amp; Summary'!$D$7)^BI$1))),((_xlfn.WEIBULL.DIST(BI$1,$L26,$K26,FALSE)*($R26*(1-$E26)+$Q26*(1-$F26))*((1+'Inputs &amp; Summary'!$D$7)^BI$1))))))</f>
        <v>0</v>
      </c>
      <c r="BJ26" s="248">
        <f>$D26*IF(BJ$1&gt;'Inputs &amp; Summary'!$D$5,0,IF(BJ$1&gt;VLOOKUP($G26,Lists!$J$17:$K$21,2),IF($M26=Lists!$H$3,IF($K26&lt;1,(($S26/$K26)*((1+'Inputs &amp; Summary'!$D$7)^BJ$1)),((INT(BJ$1/$K26)-INT((BJ$1-1)/$K26))*$S26*((1+'Inputs &amp; Summary'!$D$7)^BJ$1))),(_xlfn.WEIBULL.DIST(BJ$1,$L26,$K26,FALSE)*$S26*((1+'Inputs &amp; Summary'!$D$7)^BJ$1))),IF($M26=Lists!$H$3,IF($K26&lt;1,((($R26*(1-$E26)+$Q26*(1-$F26))/$K26)*((1+'Inputs &amp; Summary'!$D$7)^BJ$1)),((INT(BJ$1/$K26)-INT((BJ$1-1)/$K26))*($R26*(1-$E26)+$Q26*(1-$F26))*((1+'Inputs &amp; Summary'!$D$7)^BJ$1))),((_xlfn.WEIBULL.DIST(BJ$1,$L26,$K26,FALSE)*($R26*(1-$E26)+$Q26*(1-$F26))*((1+'Inputs &amp; Summary'!$D$7)^BJ$1))))))</f>
        <v>0</v>
      </c>
      <c r="BK26" s="248">
        <f>$D26*IF(BK$1&gt;'Inputs &amp; Summary'!$D$5,0,IF(BK$1&gt;VLOOKUP($G26,Lists!$J$17:$K$21,2),IF($M26=Lists!$H$3,IF($K26&lt;1,(($S26/$K26)*((1+'Inputs &amp; Summary'!$D$7)^BK$1)),((INT(BK$1/$K26)-INT((BK$1-1)/$K26))*$S26*((1+'Inputs &amp; Summary'!$D$7)^BK$1))),(_xlfn.WEIBULL.DIST(BK$1,$L26,$K26,FALSE)*$S26*((1+'Inputs &amp; Summary'!$D$7)^BK$1))),IF($M26=Lists!$H$3,IF($K26&lt;1,((($R26*(1-$E26)+$Q26*(1-$F26))/$K26)*((1+'Inputs &amp; Summary'!$D$7)^BK$1)),((INT(BK$1/$K26)-INT((BK$1-1)/$K26))*($R26*(1-$E26)+$Q26*(1-$F26))*((1+'Inputs &amp; Summary'!$D$7)^BK$1))),((_xlfn.WEIBULL.DIST(BK$1,$L26,$K26,FALSE)*($R26*(1-$E26)+$Q26*(1-$F26))*((1+'Inputs &amp; Summary'!$D$7)^BK$1))))))</f>
        <v>0</v>
      </c>
      <c r="BL26" s="248">
        <f>$D26*IF(BL$1&gt;'Inputs &amp; Summary'!$D$5,0,IF(BL$1&gt;VLOOKUP($G26,Lists!$J$17:$K$21,2),IF($M26=Lists!$H$3,IF($K26&lt;1,(($S26/$K26)*((1+'Inputs &amp; Summary'!$D$7)^BL$1)),((INT(BL$1/$K26)-INT((BL$1-1)/$K26))*$S26*((1+'Inputs &amp; Summary'!$D$7)^BL$1))),(_xlfn.WEIBULL.DIST(BL$1,$L26,$K26,FALSE)*$S26*((1+'Inputs &amp; Summary'!$D$7)^BL$1))),IF($M26=Lists!$H$3,IF($K26&lt;1,((($R26*(1-$E26)+$Q26*(1-$F26))/$K26)*((1+'Inputs &amp; Summary'!$D$7)^BL$1)),((INT(BL$1/$K26)-INT((BL$1-1)/$K26))*($R26*(1-$E26)+$Q26*(1-$F26))*((1+'Inputs &amp; Summary'!$D$7)^BL$1))),((_xlfn.WEIBULL.DIST(BL$1,$L26,$K26,FALSE)*($R26*(1-$E26)+$Q26*(1-$F26))*((1+'Inputs &amp; Summary'!$D$7)^BL$1))))))</f>
        <v>0</v>
      </c>
    </row>
    <row r="27" spans="1:64" x14ac:dyDescent="0.3">
      <c r="A27" s="236" t="s">
        <v>158</v>
      </c>
      <c r="B27" s="117" t="str">
        <f>IF('Inputs &amp; Summary'!$D$15=Lists!$E$3,INDEX('Residential Rooftop Details'!$A$30:$X$158,MATCH('Cash Flow'!$A27,'Residential Rooftop Details'!$A$30:$A$158,0),COLUMN(B$1)),IF('Inputs &amp; Summary'!$D$15=Lists!$E$4,INDEX('Commercial Rooftop Details'!$A$30:$V$158,MATCH('Cash Flow'!$A27,'Commercial Rooftop Details'!$A$30:$A$158,0),COLUMN(B$1)),INDEX('Ground-Mount Details'!$A$30:$V$158,MATCH('Cash Flow'!$A27,'Ground-Mount Details'!$A$30:$A$158,0),COLUMN(B$1))))</f>
        <v>Preventive</v>
      </c>
      <c r="C27" s="117" t="str">
        <f>IF('Inputs &amp; Summary'!$D$15=Lists!$E$3,INDEX('Residential Rooftop Details'!$A$30:$X$158,MATCH('Cash Flow'!$A27,'Residential Rooftop Details'!$A$30:$A$158,0),COLUMN(C$1)),IF('Inputs &amp; Summary'!$D$15=Lists!$E$4,INDEX('Commercial Rooftop Details'!$A$30:$V$158,MATCH('Cash Flow'!$A27,'Commercial Rooftop Details'!$A$30:$A$158,0),COLUMN(C$1)),INDEX('Ground-Mount Details'!$A$30:$V$158,MATCH('Cash Flow'!$A27,'Ground-Mount Details'!$A$30:$A$158,0),COLUMN(C$1))))</f>
        <v>AC Wiring</v>
      </c>
      <c r="D27" s="117">
        <f>IF('Inputs &amp; Summary'!$D$15=Lists!$E$3,INDEX('Residential Rooftop Details'!$A$30:$X$158,MATCH('Cash Flow'!$A27,'Residential Rooftop Details'!$A$30:$A$158,0),COLUMN(D$1)),IF('Inputs &amp; Summary'!$D$15=Lists!$E$4,INDEX('Commercial Rooftop Details'!$A$30:$V$158,MATCH('Cash Flow'!$A27,'Commercial Rooftop Details'!$A$30:$A$158,0),COLUMN(D$1)),INDEX('Ground-Mount Details'!$A$30:$V$158,MATCH('Cash Flow'!$A27,'Ground-Mount Details'!$A$30:$A$158,0),COLUMN(D$1))))</f>
        <v>1</v>
      </c>
      <c r="E27" s="117">
        <f>IF('Inputs &amp; Summary'!$D$15=Lists!$E$3,INDEX('Residential Rooftop Details'!$A$30:$X$158,MATCH('Cash Flow'!$A27,'Residential Rooftop Details'!$A$30:$A$158,0),COLUMN(E$1)),IF('Inputs &amp; Summary'!$D$15=Lists!$E$4,INDEX('Commercial Rooftop Details'!$A$30:$V$158,MATCH('Cash Flow'!$A27,'Commercial Rooftop Details'!$A$30:$A$158,0),COLUMN(E$1)),INDEX('Ground-Mount Details'!$A$30:$V$158,MATCH('Cash Flow'!$A27,'Ground-Mount Details'!$A$30:$A$158,0),COLUMN(E$1))))</f>
        <v>0</v>
      </c>
      <c r="F27" s="117">
        <f>IF('Inputs &amp; Summary'!$D$15=Lists!$E$3,INDEX('Residential Rooftop Details'!$A$30:$X$158,MATCH('Cash Flow'!$A27,'Residential Rooftop Details'!$A$30:$A$158,0),COLUMN(F$1)),IF('Inputs &amp; Summary'!$D$15=Lists!$E$4,INDEX('Commercial Rooftop Details'!$A$30:$V$158,MATCH('Cash Flow'!$A27,'Commercial Rooftop Details'!$A$30:$A$158,0),COLUMN(F$1)),INDEX('Ground-Mount Details'!$A$30:$V$158,MATCH('Cash Flow'!$A27,'Ground-Mount Details'!$A$30:$A$158,0),COLUMN(F$1))))</f>
        <v>0</v>
      </c>
      <c r="G27" s="237" t="str">
        <f>IF('Inputs &amp; Summary'!$D$15=Lists!$E$3,INDEX('Residential Rooftop Details'!$A$30:$X$158,MATCH('Cash Flow'!$A27,'Residential Rooftop Details'!$A$30:$A$158,0),COLUMN(G$1)),IF('Inputs &amp; Summary'!$D$15=Lists!$E$4,INDEX('Commercial Rooftop Details'!$A$30:$V$158,MATCH('Cash Flow'!$A27,'Commercial Rooftop Details'!$A$30:$A$158,0),COLUMN(G$1)),INDEX('Ground-Mount Details'!$A$30:$V$158,MATCH('Cash Flow'!$A27,'Ground-Mount Details'!$A$30:$A$158,0),COLUMN(G$1))))</f>
        <v>N/A</v>
      </c>
      <c r="H27" s="237">
        <f>IF('Inputs &amp; Summary'!$D$15=Lists!$E$3,INDEX('Residential Rooftop Details'!$A$30:$X$158,MATCH('Cash Flow'!$A27,'Residential Rooftop Details'!$A$30:$A$158,0),COLUMN(H$1)),IF('Inputs &amp; Summary'!$D$15=Lists!$E$4,INDEX('Commercial Rooftop Details'!$A$30:$V$158,MATCH('Cash Flow'!$A27,'Commercial Rooftop Details'!$A$30:$A$158,0),COLUMN(H$1)),INDEX('Ground-Mount Details'!$A$30:$V$158,MATCH('Cash Flow'!$A27,'Ground-Mount Details'!$A$30:$A$158,0),COLUMN(H$1))))</f>
        <v>0</v>
      </c>
      <c r="I27" s="237" t="str">
        <f>IF('Inputs &amp; Summary'!$D$15=Lists!$E$3,INDEX('Residential Rooftop Details'!$A$30:$X$158,MATCH('Cash Flow'!$A27,'Residential Rooftop Details'!$A$30:$A$158,0),COLUMN(I$1)),IF('Inputs &amp; Summary'!$D$15=Lists!$E$4,INDEX('Commercial Rooftop Details'!$A$30:$V$158,MATCH('Cash Flow'!$A27,'Commercial Rooftop Details'!$A$30:$A$158,0),COLUMN(I$1)),INDEX('Ground-Mount Details'!$A$30:$V$158,MATCH('Cash Flow'!$A27,'Ground-Mount Details'!$A$30:$A$158,0),COLUMN(I$1))))</f>
        <v>Journeyman electrician</v>
      </c>
      <c r="J27" s="238">
        <f>IF('Inputs &amp; Summary'!$D$15=Lists!$E$3,INDEX('Residential Rooftop Details'!$A$30:$X$158,MATCH('Cash Flow'!$A27,'Residential Rooftop Details'!$A$30:$A$158,0),COLUMN(J$1)),IF('Inputs &amp; Summary'!$D$15=Lists!$E$4,INDEX('Commercial Rooftop Details'!$A$30:$V$158,MATCH('Cash Flow'!$A27,'Commercial Rooftop Details'!$A$30:$A$158,0),COLUMN(J$1)),INDEX('Ground-Mount Details'!$A$30:$V$158,MATCH('Cash Flow'!$A27,'Ground-Mount Details'!$A$30:$A$158,0),COLUMN(J$1))))</f>
        <v>14.423076923076923</v>
      </c>
      <c r="K27" s="239">
        <f>IF('Inputs &amp; Summary'!$D$15=Lists!$E$3,INDEX('Residential Rooftop Details'!$A$30:$X$158,MATCH('Cash Flow'!$A27,'Residential Rooftop Details'!$A$30:$A$158,0),COLUMN(K$1)),IF('Inputs &amp; Summary'!$D$15=Lists!$E$4,INDEX('Commercial Rooftop Details'!$A$30:$V$158,MATCH('Cash Flow'!$A27,'Commercial Rooftop Details'!$A$30:$A$158,0),COLUMN(K$1)),INDEX('Ground-Mount Details'!$A$30:$V$158,MATCH('Cash Flow'!$A27,'Ground-Mount Details'!$A$30:$A$158,0),COLUMN(K$1))))</f>
        <v>1</v>
      </c>
      <c r="L27" s="239">
        <f>IF('Inputs &amp; Summary'!$D$15=Lists!$E$3,INDEX('Residential Rooftop Details'!$A$30:$X$158,MATCH('Cash Flow'!$A27,'Residential Rooftop Details'!$A$30:$A$158,0),COLUMN(L$1)),IF('Inputs &amp; Summary'!$D$15=Lists!$E$4,INDEX('Commercial Rooftop Details'!$A$30:$V$158,MATCH('Cash Flow'!$A27,'Commercial Rooftop Details'!$A$30:$A$158,0),COLUMN(L$1)),INDEX('Ground-Mount Details'!$A$30:$V$158,MATCH('Cash Flow'!$A27,'Ground-Mount Details'!$A$30:$A$158,0),COLUMN(L$1))))</f>
        <v>1</v>
      </c>
      <c r="M27" s="238" t="str">
        <f>IF('Inputs &amp; Summary'!$D$15=Lists!$E$3,INDEX('Residential Rooftop Details'!$A$30:$X$158,MATCH('Cash Flow'!$A27,'Residential Rooftop Details'!$A$30:$A$158,0),COLUMN(M$1)),IF('Inputs &amp; Summary'!$D$15=Lists!$E$4,INDEX('Commercial Rooftop Details'!$A$30:$V$158,MATCH('Cash Flow'!$A27,'Commercial Rooftop Details'!$A$30:$A$158,0),COLUMN(M$1)),INDEX('Ground-Mount Details'!$A$30:$V$158,MATCH('Cash Flow'!$A27,'Ground-Mount Details'!$A$30:$A$158,0),COLUMN(M$1))))</f>
        <v>interval</v>
      </c>
      <c r="N27" s="240">
        <f>IF('Inputs &amp; Summary'!$D$15=Lists!$E$3,INDEX('Residential Rooftop Details'!$A$30:$X$158,MATCH('Cash Flow'!$A27,'Residential Rooftop Details'!$A$30:$A$158,0),COLUMN(N$1)),IF('Inputs &amp; Summary'!$D$15=Lists!$E$4,INDEX('Commercial Rooftop Details'!$A$30:$V$158,MATCH('Cash Flow'!$A27,'Commercial Rooftop Details'!$A$30:$A$158,0),COLUMN(N$1)),INDEX('Ground-Mount Details'!$A$30:$V$158,MATCH('Cash Flow'!$A27,'Ground-Mount Details'!$A$30:$A$158,0),COLUMN(N$1))))</f>
        <v>2</v>
      </c>
      <c r="O27" s="239">
        <f>IF('Inputs &amp; Summary'!$D$15=Lists!$E$3,INDEX('Residential Rooftop Details'!$A$30:$X$158,MATCH('Cash Flow'!$A27,'Residential Rooftop Details'!$A$30:$A$158,0),COLUMN(O$1)),IF('Inputs &amp; Summary'!$D$15=Lists!$E$4,INDEX('Commercial Rooftop Details'!$A$30:$V$158,MATCH('Cash Flow'!$A27,'Commercial Rooftop Details'!$A$30:$A$158,0),COLUMN(O$1)),INDEX('Ground-Mount Details'!$A$30:$V$158,MATCH('Cash Flow'!$A27,'Ground-Mount Details'!$A$30:$A$158,0),COLUMN(O$1))))</f>
        <v>0.08</v>
      </c>
      <c r="P27" s="241">
        <f>IF('Inputs &amp; Summary'!$D$15=Lists!$E$3,INDEX('Residential Rooftop Details'!$A$30:$X$158,MATCH('Cash Flow'!$A27,'Residential Rooftop Details'!$A$30:$A$158,0),COLUMN(P$1)),IF('Inputs &amp; Summary'!$D$15=Lists!$E$4,INDEX('Commercial Rooftop Details'!$A$30:$V$158,MATCH('Cash Flow'!$A27,'Commercial Rooftop Details'!$A$30:$A$158,0),COLUMN(P$1)),INDEX('Ground-Mount Details'!$A$30:$V$158,MATCH('Cash Flow'!$A27,'Ground-Mount Details'!$A$30:$A$158,0),COLUMN(P$1))))</f>
        <v>0</v>
      </c>
      <c r="Q27" s="242">
        <f>IF('Inputs &amp; Summary'!$D$15=Lists!$E$3,INDEX('Residential Rooftop Details'!$A$30:$X$158,MATCH('Cash Flow'!$A27,'Residential Rooftop Details'!$A$30:$A$158,0),COLUMN(Q$1)),IF('Inputs &amp; Summary'!$D$15=Lists!$E$4,INDEX('Commercial Rooftop Details'!$A$30:$V$158,MATCH('Cash Flow'!$A27,'Commercial Rooftop Details'!$A$30:$A$158,0),COLUMN(Q$1)),INDEX('Ground-Mount Details'!$A$30:$V$158,MATCH('Cash Flow'!$A27,'Ground-Mount Details'!$A$30:$A$158,0),COLUMN(Q$1))))</f>
        <v>2.3076923076923079</v>
      </c>
      <c r="R27" s="242">
        <f>IF('Inputs &amp; Summary'!$D$15=Lists!$E$3,INDEX('Residential Rooftop Details'!$A$30:$X$158,MATCH('Cash Flow'!$A27,'Residential Rooftop Details'!$A$30:$A$158,0),COLUMN(R$1)),IF('Inputs &amp; Summary'!$D$15=Lists!$E$4,INDEX('Commercial Rooftop Details'!$A$30:$V$158,MATCH('Cash Flow'!$A27,'Commercial Rooftop Details'!$A$30:$A$158,0),COLUMN(R$1)),INDEX('Ground-Mount Details'!$A$30:$V$158,MATCH('Cash Flow'!$A27,'Ground-Mount Details'!$A$30:$A$158,0),COLUMN(R$1))))</f>
        <v>0</v>
      </c>
      <c r="S27" s="243">
        <f>IF('Inputs &amp; Summary'!$D$15=Lists!$E$3,INDEX('Residential Rooftop Details'!$A$30:$X$158,MATCH('Cash Flow'!$A27,'Residential Rooftop Details'!$A$30:$A$158,0),COLUMN(S$1)),IF('Inputs &amp; Summary'!$D$15=Lists!$E$4,INDEX('Commercial Rooftop Details'!$A$30:$V$158,MATCH('Cash Flow'!$A27,'Commercial Rooftop Details'!$A$30:$A$158,0),COLUMN(S$1)),INDEX('Ground-Mount Details'!$A$30:$V$158,MATCH('Cash Flow'!$A27,'Ground-Mount Details'!$A$30:$A$158,0),COLUMN(S$1))))</f>
        <v>2.3076923076923079</v>
      </c>
      <c r="T27" s="238">
        <f>IF('Inputs &amp; Summary'!$D$15=Lists!$E$3,INDEX('Residential Rooftop Details'!$A$30:$X$158,MATCH('Cash Flow'!$A27,'Residential Rooftop Details'!$A$30:$A$158,0),COLUMN(T$1)),IF('Inputs &amp; Summary'!$D$15=Lists!$E$4,INDEX('Commercial Rooftop Details'!$A$30:$V$158,MATCH('Cash Flow'!$A27,'Commercial Rooftop Details'!$A$30:$A$158,0),COLUMN(T$1)),INDEX('Ground-Mount Details'!$A$30:$V$158,MATCH('Cash Flow'!$A27,'Ground-Mount Details'!$A$30:$A$158,0),COLUMN(T$1))))</f>
        <v>0</v>
      </c>
      <c r="U27" s="244">
        <f>IF('Inputs &amp; Summary'!$D$15=Lists!$E$3,INDEX('Residential Rooftop Details'!$A$30:$X$158,MATCH('Cash Flow'!$A27,'Residential Rooftop Details'!$A$30:$A$158,0),COLUMN(U$1)),IF('Inputs &amp; Summary'!$D$15=Lists!$E$4,INDEX('Commercial Rooftop Details'!$A$30:$V$158,MATCH('Cash Flow'!$A27,'Commercial Rooftop Details'!$A$30:$A$158,0),COLUMN(U$1)),INDEX('Ground-Mount Details'!$A$30:$V$158,MATCH('Cash Flow'!$A27,'Ground-Mount Details'!$A$30:$A$158,0),COLUMN(U$1))))</f>
        <v>0</v>
      </c>
      <c r="V27" s="245">
        <f t="shared" si="0"/>
        <v>2.8596135224880079</v>
      </c>
      <c r="W27" s="245">
        <f>NPV('Inputs &amp; Summary'!$D$6,Y27:BL27)</f>
        <v>28.999523760524148</v>
      </c>
      <c r="X27" s="246">
        <f t="shared" si="1"/>
        <v>2.1047963796995046E-4</v>
      </c>
      <c r="Y27" s="248">
        <f>$D27*IF(Y$1&gt;'Inputs &amp; Summary'!$D$5,0,IF(Y$1&gt;VLOOKUP($G27,Lists!$J$17:$K$21,2),IF($M27=Lists!$H$3,IF($K27&lt;1,(($S27/$K27)*((1+'Inputs &amp; Summary'!$D$7)^Y$1)),((INT(Y$1/$K27)-INT((Y$1-1)/$K27))*$S27*((1+'Inputs &amp; Summary'!$D$7)^Y$1))),(_xlfn.WEIBULL.DIST(Y$1,$L27,$K27,FALSE)*$S27*((1+'Inputs &amp; Summary'!$D$7)^Y$1))),IF($M27=Lists!$H$3,IF($K27&lt;1,((($R27*(1-$E27)+$Q27*(1-$F27))/$K27)*((1+'Inputs &amp; Summary'!$D$7)^Y$1)),((INT(Y$1/$K27)-INT((Y$1-1)/$K27))*($R27*(1-$E27)+$Q27*(1-$F27))*((1+'Inputs &amp; Summary'!$D$7)^Y$1))),((_xlfn.WEIBULL.DIST(Y$1,$L27,$K27,FALSE)*($R27*(1-$E27)+$Q27*(1-$F27))*((1+'Inputs &amp; Summary'!$D$7)^Y$1))))))</f>
        <v>2.3538461538461539</v>
      </c>
      <c r="Z27" s="248">
        <f>$D27*IF(Z$1&gt;'Inputs &amp; Summary'!$D$5,0,IF(Z$1&gt;VLOOKUP($G27,Lists!$J$17:$K$21,2),IF($M27=Lists!$H$3,IF($K27&lt;1,(($S27/$K27)*((1+'Inputs &amp; Summary'!$D$7)^Z$1)),((INT(Z$1/$K27)-INT((Z$1-1)/$K27))*$S27*((1+'Inputs &amp; Summary'!$D$7)^Z$1))),(_xlfn.WEIBULL.DIST(Z$1,$L27,$K27,FALSE)*$S27*((1+'Inputs &amp; Summary'!$D$7)^Z$1))),IF($M27=Lists!$H$3,IF($K27&lt;1,((($R27*(1-$E27)+$Q27*(1-$F27))/$K27)*((1+'Inputs &amp; Summary'!$D$7)^Z$1)),((INT(Z$1/$K27)-INT((Z$1-1)/$K27))*($R27*(1-$E27)+$Q27*(1-$F27))*((1+'Inputs &amp; Summary'!$D$7)^Z$1))),((_xlfn.WEIBULL.DIST(Z$1,$L27,$K27,FALSE)*($R27*(1-$E27)+$Q27*(1-$F27))*((1+'Inputs &amp; Summary'!$D$7)^Z$1))))))</f>
        <v>2.4009230769230769</v>
      </c>
      <c r="AA27" s="248">
        <f>$D27*IF(AA$1&gt;'Inputs &amp; Summary'!$D$5,0,IF(AA$1&gt;VLOOKUP($G27,Lists!$J$17:$K$21,2),IF($M27=Lists!$H$3,IF($K27&lt;1,(($S27/$K27)*((1+'Inputs &amp; Summary'!$D$7)^AA$1)),((INT(AA$1/$K27)-INT((AA$1-1)/$K27))*$S27*((1+'Inputs &amp; Summary'!$D$7)^AA$1))),(_xlfn.WEIBULL.DIST(AA$1,$L27,$K27,FALSE)*$S27*((1+'Inputs &amp; Summary'!$D$7)^AA$1))),IF($M27=Lists!$H$3,IF($K27&lt;1,((($R27*(1-$E27)+$Q27*(1-$F27))/$K27)*((1+'Inputs &amp; Summary'!$D$7)^AA$1)),((INT(AA$1/$K27)-INT((AA$1-1)/$K27))*($R27*(1-$E27)+$Q27*(1-$F27))*((1+'Inputs &amp; Summary'!$D$7)^AA$1))),((_xlfn.WEIBULL.DIST(AA$1,$L27,$K27,FALSE)*($R27*(1-$E27)+$Q27*(1-$F27))*((1+'Inputs &amp; Summary'!$D$7)^AA$1))))))</f>
        <v>2.4489415384615385</v>
      </c>
      <c r="AB27" s="248">
        <f>$D27*IF(AB$1&gt;'Inputs &amp; Summary'!$D$5,0,IF(AB$1&gt;VLOOKUP($G27,Lists!$J$17:$K$21,2),IF($M27=Lists!$H$3,IF($K27&lt;1,(($S27/$K27)*((1+'Inputs &amp; Summary'!$D$7)^AB$1)),((INT(AB$1/$K27)-INT((AB$1-1)/$K27))*$S27*((1+'Inputs &amp; Summary'!$D$7)^AB$1))),(_xlfn.WEIBULL.DIST(AB$1,$L27,$K27,FALSE)*$S27*((1+'Inputs &amp; Summary'!$D$7)^AB$1))),IF($M27=Lists!$H$3,IF($K27&lt;1,((($R27*(1-$E27)+$Q27*(1-$F27))/$K27)*((1+'Inputs &amp; Summary'!$D$7)^AB$1)),((INT(AB$1/$K27)-INT((AB$1-1)/$K27))*($R27*(1-$E27)+$Q27*(1-$F27))*((1+'Inputs &amp; Summary'!$D$7)^AB$1))),((_xlfn.WEIBULL.DIST(AB$1,$L27,$K27,FALSE)*($R27*(1-$E27)+$Q27*(1-$F27))*((1+'Inputs &amp; Summary'!$D$7)^AB$1))))))</f>
        <v>2.4979203692307697</v>
      </c>
      <c r="AC27" s="248">
        <f>$D27*IF(AC$1&gt;'Inputs &amp; Summary'!$D$5,0,IF(AC$1&gt;VLOOKUP($G27,Lists!$J$17:$K$21,2),IF($M27=Lists!$H$3,IF($K27&lt;1,(($S27/$K27)*((1+'Inputs &amp; Summary'!$D$7)^AC$1)),((INT(AC$1/$K27)-INT((AC$1-1)/$K27))*$S27*((1+'Inputs &amp; Summary'!$D$7)^AC$1))),(_xlfn.WEIBULL.DIST(AC$1,$L27,$K27,FALSE)*$S27*((1+'Inputs &amp; Summary'!$D$7)^AC$1))),IF($M27=Lists!$H$3,IF($K27&lt;1,((($R27*(1-$E27)+$Q27*(1-$F27))/$K27)*((1+'Inputs &amp; Summary'!$D$7)^AC$1)),((INT(AC$1/$K27)-INT((AC$1-1)/$K27))*($R27*(1-$E27)+$Q27*(1-$F27))*((1+'Inputs &amp; Summary'!$D$7)^AC$1))),((_xlfn.WEIBULL.DIST(AC$1,$L27,$K27,FALSE)*($R27*(1-$E27)+$Q27*(1-$F27))*((1+'Inputs &amp; Summary'!$D$7)^AC$1))))))</f>
        <v>2.5478787766153848</v>
      </c>
      <c r="AD27" s="248">
        <f>$D27*IF(AD$1&gt;'Inputs &amp; Summary'!$D$5,0,IF(AD$1&gt;VLOOKUP($G27,Lists!$J$17:$K$21,2),IF($M27=Lists!$H$3,IF($K27&lt;1,(($S27/$K27)*((1+'Inputs &amp; Summary'!$D$7)^AD$1)),((INT(AD$1/$K27)-INT((AD$1-1)/$K27))*$S27*((1+'Inputs &amp; Summary'!$D$7)^AD$1))),(_xlfn.WEIBULL.DIST(AD$1,$L27,$K27,FALSE)*$S27*((1+'Inputs &amp; Summary'!$D$7)^AD$1))),IF($M27=Lists!$H$3,IF($K27&lt;1,((($R27*(1-$E27)+$Q27*(1-$F27))/$K27)*((1+'Inputs &amp; Summary'!$D$7)^AD$1)),((INT(AD$1/$K27)-INT((AD$1-1)/$K27))*($R27*(1-$E27)+$Q27*(1-$F27))*((1+'Inputs &amp; Summary'!$D$7)^AD$1))),((_xlfn.WEIBULL.DIST(AD$1,$L27,$K27,FALSE)*($R27*(1-$E27)+$Q27*(1-$F27))*((1+'Inputs &amp; Summary'!$D$7)^AD$1))))))</f>
        <v>2.5988363521476927</v>
      </c>
      <c r="AE27" s="248">
        <f>$D27*IF(AE$1&gt;'Inputs &amp; Summary'!$D$5,0,IF(AE$1&gt;VLOOKUP($G27,Lists!$J$17:$K$21,2),IF($M27=Lists!$H$3,IF($K27&lt;1,(($S27/$K27)*((1+'Inputs &amp; Summary'!$D$7)^AE$1)),((INT(AE$1/$K27)-INT((AE$1-1)/$K27))*$S27*((1+'Inputs &amp; Summary'!$D$7)^AE$1))),(_xlfn.WEIBULL.DIST(AE$1,$L27,$K27,FALSE)*$S27*((1+'Inputs &amp; Summary'!$D$7)^AE$1))),IF($M27=Lists!$H$3,IF($K27&lt;1,((($R27*(1-$E27)+$Q27*(1-$F27))/$K27)*((1+'Inputs &amp; Summary'!$D$7)^AE$1)),((INT(AE$1/$K27)-INT((AE$1-1)/$K27))*($R27*(1-$E27)+$Q27*(1-$F27))*((1+'Inputs &amp; Summary'!$D$7)^AE$1))),((_xlfn.WEIBULL.DIST(AE$1,$L27,$K27,FALSE)*($R27*(1-$E27)+$Q27*(1-$F27))*((1+'Inputs &amp; Summary'!$D$7)^AE$1))))))</f>
        <v>2.6508130791906459</v>
      </c>
      <c r="AF27" s="248">
        <f>$D27*IF(AF$1&gt;'Inputs &amp; Summary'!$D$5,0,IF(AF$1&gt;VLOOKUP($G27,Lists!$J$17:$K$21,2),IF($M27=Lists!$H$3,IF($K27&lt;1,(($S27/$K27)*((1+'Inputs &amp; Summary'!$D$7)^AF$1)),((INT(AF$1/$K27)-INT((AF$1-1)/$K27))*$S27*((1+'Inputs &amp; Summary'!$D$7)^AF$1))),(_xlfn.WEIBULL.DIST(AF$1,$L27,$K27,FALSE)*$S27*((1+'Inputs &amp; Summary'!$D$7)^AF$1))),IF($M27=Lists!$H$3,IF($K27&lt;1,((($R27*(1-$E27)+$Q27*(1-$F27))/$K27)*((1+'Inputs &amp; Summary'!$D$7)^AF$1)),((INT(AF$1/$K27)-INT((AF$1-1)/$K27))*($R27*(1-$E27)+$Q27*(1-$F27))*((1+'Inputs &amp; Summary'!$D$7)^AF$1))),((_xlfn.WEIBULL.DIST(AF$1,$L27,$K27,FALSE)*($R27*(1-$E27)+$Q27*(1-$F27))*((1+'Inputs &amp; Summary'!$D$7)^AF$1))))))</f>
        <v>2.7038293407744591</v>
      </c>
      <c r="AG27" s="248">
        <f>$D27*IF(AG$1&gt;'Inputs &amp; Summary'!$D$5,0,IF(AG$1&gt;VLOOKUP($G27,Lists!$J$17:$K$21,2),IF($M27=Lists!$H$3,IF($K27&lt;1,(($S27/$K27)*((1+'Inputs &amp; Summary'!$D$7)^AG$1)),((INT(AG$1/$K27)-INT((AG$1-1)/$K27))*$S27*((1+'Inputs &amp; Summary'!$D$7)^AG$1))),(_xlfn.WEIBULL.DIST(AG$1,$L27,$K27,FALSE)*$S27*((1+'Inputs &amp; Summary'!$D$7)^AG$1))),IF($M27=Lists!$H$3,IF($K27&lt;1,((($R27*(1-$E27)+$Q27*(1-$F27))/$K27)*((1+'Inputs &amp; Summary'!$D$7)^AG$1)),((INT(AG$1/$K27)-INT((AG$1-1)/$K27))*($R27*(1-$E27)+$Q27*(1-$F27))*((1+'Inputs &amp; Summary'!$D$7)^AG$1))),((_xlfn.WEIBULL.DIST(AG$1,$L27,$K27,FALSE)*($R27*(1-$E27)+$Q27*(1-$F27))*((1+'Inputs &amp; Summary'!$D$7)^AG$1))))))</f>
        <v>2.7579059275899485</v>
      </c>
      <c r="AH27" s="248">
        <f>$D27*IF(AH$1&gt;'Inputs &amp; Summary'!$D$5,0,IF(AH$1&gt;VLOOKUP($G27,Lists!$J$17:$K$21,2),IF($M27=Lists!$H$3,IF($K27&lt;1,(($S27/$K27)*((1+'Inputs &amp; Summary'!$D$7)^AH$1)),((INT(AH$1/$K27)-INT((AH$1-1)/$K27))*$S27*((1+'Inputs &amp; Summary'!$D$7)^AH$1))),(_xlfn.WEIBULL.DIST(AH$1,$L27,$K27,FALSE)*$S27*((1+'Inputs &amp; Summary'!$D$7)^AH$1))),IF($M27=Lists!$H$3,IF($K27&lt;1,((($R27*(1-$E27)+$Q27*(1-$F27))/$K27)*((1+'Inputs &amp; Summary'!$D$7)^AH$1)),((INT(AH$1/$K27)-INT((AH$1-1)/$K27))*($R27*(1-$E27)+$Q27*(1-$F27))*((1+'Inputs &amp; Summary'!$D$7)^AH$1))),((_xlfn.WEIBULL.DIST(AH$1,$L27,$K27,FALSE)*($R27*(1-$E27)+$Q27*(1-$F27))*((1+'Inputs &amp; Summary'!$D$7)^AH$1))))))</f>
        <v>2.8130640461417475</v>
      </c>
      <c r="AI27" s="248">
        <f>$D27*IF(AI$1&gt;'Inputs &amp; Summary'!$D$5,0,IF(AI$1&gt;VLOOKUP($G27,Lists!$J$17:$K$21,2),IF($M27=Lists!$H$3,IF($K27&lt;1,(($S27/$K27)*((1+'Inputs &amp; Summary'!$D$7)^AI$1)),((INT(AI$1/$K27)-INT((AI$1-1)/$K27))*$S27*((1+'Inputs &amp; Summary'!$D$7)^AI$1))),(_xlfn.WEIBULL.DIST(AI$1,$L27,$K27,FALSE)*$S27*((1+'Inputs &amp; Summary'!$D$7)^AI$1))),IF($M27=Lists!$H$3,IF($K27&lt;1,((($R27*(1-$E27)+$Q27*(1-$F27))/$K27)*((1+'Inputs &amp; Summary'!$D$7)^AI$1)),((INT(AI$1/$K27)-INT((AI$1-1)/$K27))*($R27*(1-$E27)+$Q27*(1-$F27))*((1+'Inputs &amp; Summary'!$D$7)^AI$1))),((_xlfn.WEIBULL.DIST(AI$1,$L27,$K27,FALSE)*($R27*(1-$E27)+$Q27*(1-$F27))*((1+'Inputs &amp; Summary'!$D$7)^AI$1))))))</f>
        <v>2.869325327064582</v>
      </c>
      <c r="AJ27" s="248">
        <f>$D27*IF(AJ$1&gt;'Inputs &amp; Summary'!$D$5,0,IF(AJ$1&gt;VLOOKUP($G27,Lists!$J$17:$K$21,2),IF($M27=Lists!$H$3,IF($K27&lt;1,(($S27/$K27)*((1+'Inputs &amp; Summary'!$D$7)^AJ$1)),((INT(AJ$1/$K27)-INT((AJ$1-1)/$K27))*$S27*((1+'Inputs &amp; Summary'!$D$7)^AJ$1))),(_xlfn.WEIBULL.DIST(AJ$1,$L27,$K27,FALSE)*$S27*((1+'Inputs &amp; Summary'!$D$7)^AJ$1))),IF($M27=Lists!$H$3,IF($K27&lt;1,((($R27*(1-$E27)+$Q27*(1-$F27))/$K27)*((1+'Inputs &amp; Summary'!$D$7)^AJ$1)),((INT(AJ$1/$K27)-INT((AJ$1-1)/$K27))*($R27*(1-$E27)+$Q27*(1-$F27))*((1+'Inputs &amp; Summary'!$D$7)^AJ$1))),((_xlfn.WEIBULL.DIST(AJ$1,$L27,$K27,FALSE)*($R27*(1-$E27)+$Q27*(1-$F27))*((1+'Inputs &amp; Summary'!$D$7)^AJ$1))))))</f>
        <v>2.9267118336058742</v>
      </c>
      <c r="AK27" s="248">
        <f>$D27*IF(AK$1&gt;'Inputs &amp; Summary'!$D$5,0,IF(AK$1&gt;VLOOKUP($G27,Lists!$J$17:$K$21,2),IF($M27=Lists!$H$3,IF($K27&lt;1,(($S27/$K27)*((1+'Inputs &amp; Summary'!$D$7)^AK$1)),((INT(AK$1/$K27)-INT((AK$1-1)/$K27))*$S27*((1+'Inputs &amp; Summary'!$D$7)^AK$1))),(_xlfn.WEIBULL.DIST(AK$1,$L27,$K27,FALSE)*$S27*((1+'Inputs &amp; Summary'!$D$7)^AK$1))),IF($M27=Lists!$H$3,IF($K27&lt;1,((($R27*(1-$E27)+$Q27*(1-$F27))/$K27)*((1+'Inputs &amp; Summary'!$D$7)^AK$1)),((INT(AK$1/$K27)-INT((AK$1-1)/$K27))*($R27*(1-$E27)+$Q27*(1-$F27))*((1+'Inputs &amp; Summary'!$D$7)^AK$1))),((_xlfn.WEIBULL.DIST(AK$1,$L27,$K27,FALSE)*($R27*(1-$E27)+$Q27*(1-$F27))*((1+'Inputs &amp; Summary'!$D$7)^AK$1))))))</f>
        <v>2.9852460702779915</v>
      </c>
      <c r="AL27" s="248">
        <f>$D27*IF(AL$1&gt;'Inputs &amp; Summary'!$D$5,0,IF(AL$1&gt;VLOOKUP($G27,Lists!$J$17:$K$21,2),IF($M27=Lists!$H$3,IF($K27&lt;1,(($S27/$K27)*((1+'Inputs &amp; Summary'!$D$7)^AL$1)),((INT(AL$1/$K27)-INT((AL$1-1)/$K27))*$S27*((1+'Inputs &amp; Summary'!$D$7)^AL$1))),(_xlfn.WEIBULL.DIST(AL$1,$L27,$K27,FALSE)*$S27*((1+'Inputs &amp; Summary'!$D$7)^AL$1))),IF($M27=Lists!$H$3,IF($K27&lt;1,((($R27*(1-$E27)+$Q27*(1-$F27))/$K27)*((1+'Inputs &amp; Summary'!$D$7)^AL$1)),((INT(AL$1/$K27)-INT((AL$1-1)/$K27))*($R27*(1-$E27)+$Q27*(1-$F27))*((1+'Inputs &amp; Summary'!$D$7)^AL$1))),((_xlfn.WEIBULL.DIST(AL$1,$L27,$K27,FALSE)*($R27*(1-$E27)+$Q27*(1-$F27))*((1+'Inputs &amp; Summary'!$D$7)^AL$1))))))</f>
        <v>3.0449509916835513</v>
      </c>
      <c r="AM27" s="248">
        <f>$D27*IF(AM$1&gt;'Inputs &amp; Summary'!$D$5,0,IF(AM$1&gt;VLOOKUP($G27,Lists!$J$17:$K$21,2),IF($M27=Lists!$H$3,IF($K27&lt;1,(($S27/$K27)*((1+'Inputs &amp; Summary'!$D$7)^AM$1)),((INT(AM$1/$K27)-INT((AM$1-1)/$K27))*$S27*((1+'Inputs &amp; Summary'!$D$7)^AM$1))),(_xlfn.WEIBULL.DIST(AM$1,$L27,$K27,FALSE)*$S27*((1+'Inputs &amp; Summary'!$D$7)^AM$1))),IF($M27=Lists!$H$3,IF($K27&lt;1,((($R27*(1-$E27)+$Q27*(1-$F27))/$K27)*((1+'Inputs &amp; Summary'!$D$7)^AM$1)),((INT(AM$1/$K27)-INT((AM$1-1)/$K27))*($R27*(1-$E27)+$Q27*(1-$F27))*((1+'Inputs &amp; Summary'!$D$7)^AM$1))),((_xlfn.WEIBULL.DIST(AM$1,$L27,$K27,FALSE)*($R27*(1-$E27)+$Q27*(1-$F27))*((1+'Inputs &amp; Summary'!$D$7)^AM$1))))))</f>
        <v>3.1058500115172216</v>
      </c>
      <c r="AN27" s="248">
        <f>$D27*IF(AN$1&gt;'Inputs &amp; Summary'!$D$5,0,IF(AN$1&gt;VLOOKUP($G27,Lists!$J$17:$K$21,2),IF($M27=Lists!$H$3,IF($K27&lt;1,(($S27/$K27)*((1+'Inputs &amp; Summary'!$D$7)^AN$1)),((INT(AN$1/$K27)-INT((AN$1-1)/$K27))*$S27*((1+'Inputs &amp; Summary'!$D$7)^AN$1))),(_xlfn.WEIBULL.DIST(AN$1,$L27,$K27,FALSE)*$S27*((1+'Inputs &amp; Summary'!$D$7)^AN$1))),IF($M27=Lists!$H$3,IF($K27&lt;1,((($R27*(1-$E27)+$Q27*(1-$F27))/$K27)*((1+'Inputs &amp; Summary'!$D$7)^AN$1)),((INT(AN$1/$K27)-INT((AN$1-1)/$K27))*($R27*(1-$E27)+$Q27*(1-$F27))*((1+'Inputs &amp; Summary'!$D$7)^AN$1))),((_xlfn.WEIBULL.DIST(AN$1,$L27,$K27,FALSE)*($R27*(1-$E27)+$Q27*(1-$F27))*((1+'Inputs &amp; Summary'!$D$7)^AN$1))))))</f>
        <v>3.1679670117475665</v>
      </c>
      <c r="AO27" s="248">
        <f>$D27*IF(AO$1&gt;'Inputs &amp; Summary'!$D$5,0,IF(AO$1&gt;VLOOKUP($G27,Lists!$J$17:$K$21,2),IF($M27=Lists!$H$3,IF($K27&lt;1,(($S27/$K27)*((1+'Inputs &amp; Summary'!$D$7)^AO$1)),((INT(AO$1/$K27)-INT((AO$1-1)/$K27))*$S27*((1+'Inputs &amp; Summary'!$D$7)^AO$1))),(_xlfn.WEIBULL.DIST(AO$1,$L27,$K27,FALSE)*$S27*((1+'Inputs &amp; Summary'!$D$7)^AO$1))),IF($M27=Lists!$H$3,IF($K27&lt;1,((($R27*(1-$E27)+$Q27*(1-$F27))/$K27)*((1+'Inputs &amp; Summary'!$D$7)^AO$1)),((INT(AO$1/$K27)-INT((AO$1-1)/$K27))*($R27*(1-$E27)+$Q27*(1-$F27))*((1+'Inputs &amp; Summary'!$D$7)^AO$1))),((_xlfn.WEIBULL.DIST(AO$1,$L27,$K27,FALSE)*($R27*(1-$E27)+$Q27*(1-$F27))*((1+'Inputs &amp; Summary'!$D$7)^AO$1))))))</f>
        <v>3.2313263519825184</v>
      </c>
      <c r="AP27" s="248">
        <f>$D27*IF(AP$1&gt;'Inputs &amp; Summary'!$D$5,0,IF(AP$1&gt;VLOOKUP($G27,Lists!$J$17:$K$21,2),IF($M27=Lists!$H$3,IF($K27&lt;1,(($S27/$K27)*((1+'Inputs &amp; Summary'!$D$7)^AP$1)),((INT(AP$1/$K27)-INT((AP$1-1)/$K27))*$S27*((1+'Inputs &amp; Summary'!$D$7)^AP$1))),(_xlfn.WEIBULL.DIST(AP$1,$L27,$K27,FALSE)*$S27*((1+'Inputs &amp; Summary'!$D$7)^AP$1))),IF($M27=Lists!$H$3,IF($K27&lt;1,((($R27*(1-$E27)+$Q27*(1-$F27))/$K27)*((1+'Inputs &amp; Summary'!$D$7)^AP$1)),((INT(AP$1/$K27)-INT((AP$1-1)/$K27))*($R27*(1-$E27)+$Q27*(1-$F27))*((1+'Inputs &amp; Summary'!$D$7)^AP$1))),((_xlfn.WEIBULL.DIST(AP$1,$L27,$K27,FALSE)*($R27*(1-$E27)+$Q27*(1-$F27))*((1+'Inputs &amp; Summary'!$D$7)^AP$1))))))</f>
        <v>3.2959528790221682</v>
      </c>
      <c r="AQ27" s="248">
        <f>$D27*IF(AQ$1&gt;'Inputs &amp; Summary'!$D$5,0,IF(AQ$1&gt;VLOOKUP($G27,Lists!$J$17:$K$21,2),IF($M27=Lists!$H$3,IF($K27&lt;1,(($S27/$K27)*((1+'Inputs &amp; Summary'!$D$7)^AQ$1)),((INT(AQ$1/$K27)-INT((AQ$1-1)/$K27))*$S27*((1+'Inputs &amp; Summary'!$D$7)^AQ$1))),(_xlfn.WEIBULL.DIST(AQ$1,$L27,$K27,FALSE)*$S27*((1+'Inputs &amp; Summary'!$D$7)^AQ$1))),IF($M27=Lists!$H$3,IF($K27&lt;1,((($R27*(1-$E27)+$Q27*(1-$F27))/$K27)*((1+'Inputs &amp; Summary'!$D$7)^AQ$1)),((INT(AQ$1/$K27)-INT((AQ$1-1)/$K27))*($R27*(1-$E27)+$Q27*(1-$F27))*((1+'Inputs &amp; Summary'!$D$7)^AQ$1))),((_xlfn.WEIBULL.DIST(AQ$1,$L27,$K27,FALSE)*($R27*(1-$E27)+$Q27*(1-$F27))*((1+'Inputs &amp; Summary'!$D$7)^AQ$1))))))</f>
        <v>3.3618719366026113</v>
      </c>
      <c r="AR27" s="248">
        <f>$D27*IF(AR$1&gt;'Inputs &amp; Summary'!$D$5,0,IF(AR$1&gt;VLOOKUP($G27,Lists!$J$17:$K$21,2),IF($M27=Lists!$H$3,IF($K27&lt;1,(($S27/$K27)*((1+'Inputs &amp; Summary'!$D$7)^AR$1)),((INT(AR$1/$K27)-INT((AR$1-1)/$K27))*$S27*((1+'Inputs &amp; Summary'!$D$7)^AR$1))),(_xlfn.WEIBULL.DIST(AR$1,$L27,$K27,FALSE)*$S27*((1+'Inputs &amp; Summary'!$D$7)^AR$1))),IF($M27=Lists!$H$3,IF($K27&lt;1,((($R27*(1-$E27)+$Q27*(1-$F27))/$K27)*((1+'Inputs &amp; Summary'!$D$7)^AR$1)),((INT(AR$1/$K27)-INT((AR$1-1)/$K27))*($R27*(1-$E27)+$Q27*(1-$F27))*((1+'Inputs &amp; Summary'!$D$7)^AR$1))),((_xlfn.WEIBULL.DIST(AR$1,$L27,$K27,FALSE)*($R27*(1-$E27)+$Q27*(1-$F27))*((1+'Inputs &amp; Summary'!$D$7)^AR$1))))))</f>
        <v>3.4291093753346638</v>
      </c>
      <c r="AS27" s="248">
        <f>$D27*IF(AS$1&gt;'Inputs &amp; Summary'!$D$5,0,IF(AS$1&gt;VLOOKUP($G27,Lists!$J$17:$K$21,2),IF($M27=Lists!$H$3,IF($K27&lt;1,(($S27/$K27)*((1+'Inputs &amp; Summary'!$D$7)^AS$1)),((INT(AS$1/$K27)-INT((AS$1-1)/$K27))*$S27*((1+'Inputs &amp; Summary'!$D$7)^AS$1))),(_xlfn.WEIBULL.DIST(AS$1,$L27,$K27,FALSE)*$S27*((1+'Inputs &amp; Summary'!$D$7)^AS$1))),IF($M27=Lists!$H$3,IF($K27&lt;1,((($R27*(1-$E27)+$Q27*(1-$F27))/$K27)*((1+'Inputs &amp; Summary'!$D$7)^AS$1)),((INT(AS$1/$K27)-INT((AS$1-1)/$K27))*($R27*(1-$E27)+$Q27*(1-$F27))*((1+'Inputs &amp; Summary'!$D$7)^AS$1))),((_xlfn.WEIBULL.DIST(AS$1,$L27,$K27,FALSE)*($R27*(1-$E27)+$Q27*(1-$F27))*((1+'Inputs &amp; Summary'!$D$7)^AS$1))))))</f>
        <v>0</v>
      </c>
      <c r="AT27" s="248">
        <f>$D27*IF(AT$1&gt;'Inputs &amp; Summary'!$D$5,0,IF(AT$1&gt;VLOOKUP($G27,Lists!$J$17:$K$21,2),IF($M27=Lists!$H$3,IF($K27&lt;1,(($S27/$K27)*((1+'Inputs &amp; Summary'!$D$7)^AT$1)),((INT(AT$1/$K27)-INT((AT$1-1)/$K27))*$S27*((1+'Inputs &amp; Summary'!$D$7)^AT$1))),(_xlfn.WEIBULL.DIST(AT$1,$L27,$K27,FALSE)*$S27*((1+'Inputs &amp; Summary'!$D$7)^AT$1))),IF($M27=Lists!$H$3,IF($K27&lt;1,((($R27*(1-$E27)+$Q27*(1-$F27))/$K27)*((1+'Inputs &amp; Summary'!$D$7)^AT$1)),((INT(AT$1/$K27)-INT((AT$1-1)/$K27))*($R27*(1-$E27)+$Q27*(1-$F27))*((1+'Inputs &amp; Summary'!$D$7)^AT$1))),((_xlfn.WEIBULL.DIST(AT$1,$L27,$K27,FALSE)*($R27*(1-$E27)+$Q27*(1-$F27))*((1+'Inputs &amp; Summary'!$D$7)^AT$1))))))</f>
        <v>0</v>
      </c>
      <c r="AU27" s="248">
        <f>$D27*IF(AU$1&gt;'Inputs &amp; Summary'!$D$5,0,IF(AU$1&gt;VLOOKUP($G27,Lists!$J$17:$K$21,2),IF($M27=Lists!$H$3,IF($K27&lt;1,(($S27/$K27)*((1+'Inputs &amp; Summary'!$D$7)^AU$1)),((INT(AU$1/$K27)-INT((AU$1-1)/$K27))*$S27*((1+'Inputs &amp; Summary'!$D$7)^AU$1))),(_xlfn.WEIBULL.DIST(AU$1,$L27,$K27,FALSE)*$S27*((1+'Inputs &amp; Summary'!$D$7)^AU$1))),IF($M27=Lists!$H$3,IF($K27&lt;1,((($R27*(1-$E27)+$Q27*(1-$F27))/$K27)*((1+'Inputs &amp; Summary'!$D$7)^AU$1)),((INT(AU$1/$K27)-INT((AU$1-1)/$K27))*($R27*(1-$E27)+$Q27*(1-$F27))*((1+'Inputs &amp; Summary'!$D$7)^AU$1))),((_xlfn.WEIBULL.DIST(AU$1,$L27,$K27,FALSE)*($R27*(1-$E27)+$Q27*(1-$F27))*((1+'Inputs &amp; Summary'!$D$7)^AU$1))))))</f>
        <v>0</v>
      </c>
      <c r="AV27" s="248">
        <f>$D27*IF(AV$1&gt;'Inputs &amp; Summary'!$D$5,0,IF(AV$1&gt;VLOOKUP($G27,Lists!$J$17:$K$21,2),IF($M27=Lists!$H$3,IF($K27&lt;1,(($S27/$K27)*((1+'Inputs &amp; Summary'!$D$7)^AV$1)),((INT(AV$1/$K27)-INT((AV$1-1)/$K27))*$S27*((1+'Inputs &amp; Summary'!$D$7)^AV$1))),(_xlfn.WEIBULL.DIST(AV$1,$L27,$K27,FALSE)*$S27*((1+'Inputs &amp; Summary'!$D$7)^AV$1))),IF($M27=Lists!$H$3,IF($K27&lt;1,((($R27*(1-$E27)+$Q27*(1-$F27))/$K27)*((1+'Inputs &amp; Summary'!$D$7)^AV$1)),((INT(AV$1/$K27)-INT((AV$1-1)/$K27))*($R27*(1-$E27)+$Q27*(1-$F27))*((1+'Inputs &amp; Summary'!$D$7)^AV$1))),((_xlfn.WEIBULL.DIST(AV$1,$L27,$K27,FALSE)*($R27*(1-$E27)+$Q27*(1-$F27))*((1+'Inputs &amp; Summary'!$D$7)^AV$1))))))</f>
        <v>0</v>
      </c>
      <c r="AW27" s="248">
        <f>$D27*IF(AW$1&gt;'Inputs &amp; Summary'!$D$5,0,IF(AW$1&gt;VLOOKUP($G27,Lists!$J$17:$K$21,2),IF($M27=Lists!$H$3,IF($K27&lt;1,(($S27/$K27)*((1+'Inputs &amp; Summary'!$D$7)^AW$1)),((INT(AW$1/$K27)-INT((AW$1-1)/$K27))*$S27*((1+'Inputs &amp; Summary'!$D$7)^AW$1))),(_xlfn.WEIBULL.DIST(AW$1,$L27,$K27,FALSE)*$S27*((1+'Inputs &amp; Summary'!$D$7)^AW$1))),IF($M27=Lists!$H$3,IF($K27&lt;1,((($R27*(1-$E27)+$Q27*(1-$F27))/$K27)*((1+'Inputs &amp; Summary'!$D$7)^AW$1)),((INT(AW$1/$K27)-INT((AW$1-1)/$K27))*($R27*(1-$E27)+$Q27*(1-$F27))*((1+'Inputs &amp; Summary'!$D$7)^AW$1))),((_xlfn.WEIBULL.DIST(AW$1,$L27,$K27,FALSE)*($R27*(1-$E27)+$Q27*(1-$F27))*((1+'Inputs &amp; Summary'!$D$7)^AW$1))))))</f>
        <v>0</v>
      </c>
      <c r="AX27" s="248">
        <f>$D27*IF(AX$1&gt;'Inputs &amp; Summary'!$D$5,0,IF(AX$1&gt;VLOOKUP($G27,Lists!$J$17:$K$21,2),IF($M27=Lists!$H$3,IF($K27&lt;1,(($S27/$K27)*((1+'Inputs &amp; Summary'!$D$7)^AX$1)),((INT(AX$1/$K27)-INT((AX$1-1)/$K27))*$S27*((1+'Inputs &amp; Summary'!$D$7)^AX$1))),(_xlfn.WEIBULL.DIST(AX$1,$L27,$K27,FALSE)*$S27*((1+'Inputs &amp; Summary'!$D$7)^AX$1))),IF($M27=Lists!$H$3,IF($K27&lt;1,((($R27*(1-$E27)+$Q27*(1-$F27))/$K27)*((1+'Inputs &amp; Summary'!$D$7)^AX$1)),((INT(AX$1/$K27)-INT((AX$1-1)/$K27))*($R27*(1-$E27)+$Q27*(1-$F27))*((1+'Inputs &amp; Summary'!$D$7)^AX$1))),((_xlfn.WEIBULL.DIST(AX$1,$L27,$K27,FALSE)*($R27*(1-$E27)+$Q27*(1-$F27))*((1+'Inputs &amp; Summary'!$D$7)^AX$1))))))</f>
        <v>0</v>
      </c>
      <c r="AY27" s="248">
        <f>$D27*IF(AY$1&gt;'Inputs &amp; Summary'!$D$5,0,IF(AY$1&gt;VLOOKUP($G27,Lists!$J$17:$K$21,2),IF($M27=Lists!$H$3,IF($K27&lt;1,(($S27/$K27)*((1+'Inputs &amp; Summary'!$D$7)^AY$1)),((INT(AY$1/$K27)-INT((AY$1-1)/$K27))*$S27*((1+'Inputs &amp; Summary'!$D$7)^AY$1))),(_xlfn.WEIBULL.DIST(AY$1,$L27,$K27,FALSE)*$S27*((1+'Inputs &amp; Summary'!$D$7)^AY$1))),IF($M27=Lists!$H$3,IF($K27&lt;1,((($R27*(1-$E27)+$Q27*(1-$F27))/$K27)*((1+'Inputs &amp; Summary'!$D$7)^AY$1)),((INT(AY$1/$K27)-INT((AY$1-1)/$K27))*($R27*(1-$E27)+$Q27*(1-$F27))*((1+'Inputs &amp; Summary'!$D$7)^AY$1))),((_xlfn.WEIBULL.DIST(AY$1,$L27,$K27,FALSE)*($R27*(1-$E27)+$Q27*(1-$F27))*((1+'Inputs &amp; Summary'!$D$7)^AY$1))))))</f>
        <v>0</v>
      </c>
      <c r="AZ27" s="248">
        <f>$D27*IF(AZ$1&gt;'Inputs &amp; Summary'!$D$5,0,IF(AZ$1&gt;VLOOKUP($G27,Lists!$J$17:$K$21,2),IF($M27=Lists!$H$3,IF($K27&lt;1,(($S27/$K27)*((1+'Inputs &amp; Summary'!$D$7)^AZ$1)),((INT(AZ$1/$K27)-INT((AZ$1-1)/$K27))*$S27*((1+'Inputs &amp; Summary'!$D$7)^AZ$1))),(_xlfn.WEIBULL.DIST(AZ$1,$L27,$K27,FALSE)*$S27*((1+'Inputs &amp; Summary'!$D$7)^AZ$1))),IF($M27=Lists!$H$3,IF($K27&lt;1,((($R27*(1-$E27)+$Q27*(1-$F27))/$K27)*((1+'Inputs &amp; Summary'!$D$7)^AZ$1)),((INT(AZ$1/$K27)-INT((AZ$1-1)/$K27))*($R27*(1-$E27)+$Q27*(1-$F27))*((1+'Inputs &amp; Summary'!$D$7)^AZ$1))),((_xlfn.WEIBULL.DIST(AZ$1,$L27,$K27,FALSE)*($R27*(1-$E27)+$Q27*(1-$F27))*((1+'Inputs &amp; Summary'!$D$7)^AZ$1))))))</f>
        <v>0</v>
      </c>
      <c r="BA27" s="248">
        <f>$D27*IF(BA$1&gt;'Inputs &amp; Summary'!$D$5,0,IF(BA$1&gt;VLOOKUP($G27,Lists!$J$17:$K$21,2),IF($M27=Lists!$H$3,IF($K27&lt;1,(($S27/$K27)*((1+'Inputs &amp; Summary'!$D$7)^BA$1)),((INT(BA$1/$K27)-INT((BA$1-1)/$K27))*$S27*((1+'Inputs &amp; Summary'!$D$7)^BA$1))),(_xlfn.WEIBULL.DIST(BA$1,$L27,$K27,FALSE)*$S27*((1+'Inputs &amp; Summary'!$D$7)^BA$1))),IF($M27=Lists!$H$3,IF($K27&lt;1,((($R27*(1-$E27)+$Q27*(1-$F27))/$K27)*((1+'Inputs &amp; Summary'!$D$7)^BA$1)),((INT(BA$1/$K27)-INT((BA$1-1)/$K27))*($R27*(1-$E27)+$Q27*(1-$F27))*((1+'Inputs &amp; Summary'!$D$7)^BA$1))),((_xlfn.WEIBULL.DIST(BA$1,$L27,$K27,FALSE)*($R27*(1-$E27)+$Q27*(1-$F27))*((1+'Inputs &amp; Summary'!$D$7)^BA$1))))))</f>
        <v>0</v>
      </c>
      <c r="BB27" s="248">
        <f>$D27*IF(BB$1&gt;'Inputs &amp; Summary'!$D$5,0,IF(BB$1&gt;VLOOKUP($G27,Lists!$J$17:$K$21,2),IF($M27=Lists!$H$3,IF($K27&lt;1,(($S27/$K27)*((1+'Inputs &amp; Summary'!$D$7)^BB$1)),((INT(BB$1/$K27)-INT((BB$1-1)/$K27))*$S27*((1+'Inputs &amp; Summary'!$D$7)^BB$1))),(_xlfn.WEIBULL.DIST(BB$1,$L27,$K27,FALSE)*$S27*((1+'Inputs &amp; Summary'!$D$7)^BB$1))),IF($M27=Lists!$H$3,IF($K27&lt;1,((($R27*(1-$E27)+$Q27*(1-$F27))/$K27)*((1+'Inputs &amp; Summary'!$D$7)^BB$1)),((INT(BB$1/$K27)-INT((BB$1-1)/$K27))*($R27*(1-$E27)+$Q27*(1-$F27))*((1+'Inputs &amp; Summary'!$D$7)^BB$1))),((_xlfn.WEIBULL.DIST(BB$1,$L27,$K27,FALSE)*($R27*(1-$E27)+$Q27*(1-$F27))*((1+'Inputs &amp; Summary'!$D$7)^BB$1))))))</f>
        <v>0</v>
      </c>
      <c r="BC27" s="248">
        <f>$D27*IF(BC$1&gt;'Inputs &amp; Summary'!$D$5,0,IF(BC$1&gt;VLOOKUP($G27,Lists!$J$17:$K$21,2),IF($M27=Lists!$H$3,IF($K27&lt;1,(($S27/$K27)*((1+'Inputs &amp; Summary'!$D$7)^BC$1)),((INT(BC$1/$K27)-INT((BC$1-1)/$K27))*$S27*((1+'Inputs &amp; Summary'!$D$7)^BC$1))),(_xlfn.WEIBULL.DIST(BC$1,$L27,$K27,FALSE)*$S27*((1+'Inputs &amp; Summary'!$D$7)^BC$1))),IF($M27=Lists!$H$3,IF($K27&lt;1,((($R27*(1-$E27)+$Q27*(1-$F27))/$K27)*((1+'Inputs &amp; Summary'!$D$7)^BC$1)),((INT(BC$1/$K27)-INT((BC$1-1)/$K27))*($R27*(1-$E27)+$Q27*(1-$F27))*((1+'Inputs &amp; Summary'!$D$7)^BC$1))),((_xlfn.WEIBULL.DIST(BC$1,$L27,$K27,FALSE)*($R27*(1-$E27)+$Q27*(1-$F27))*((1+'Inputs &amp; Summary'!$D$7)^BC$1))))))</f>
        <v>0</v>
      </c>
      <c r="BD27" s="248">
        <f>$D27*IF(BD$1&gt;'Inputs &amp; Summary'!$D$5,0,IF(BD$1&gt;VLOOKUP($G27,Lists!$J$17:$K$21,2),IF($M27=Lists!$H$3,IF($K27&lt;1,(($S27/$K27)*((1+'Inputs &amp; Summary'!$D$7)^BD$1)),((INT(BD$1/$K27)-INT((BD$1-1)/$K27))*$S27*((1+'Inputs &amp; Summary'!$D$7)^BD$1))),(_xlfn.WEIBULL.DIST(BD$1,$L27,$K27,FALSE)*$S27*((1+'Inputs &amp; Summary'!$D$7)^BD$1))),IF($M27=Lists!$H$3,IF($K27&lt;1,((($R27*(1-$E27)+$Q27*(1-$F27))/$K27)*((1+'Inputs &amp; Summary'!$D$7)^BD$1)),((INT(BD$1/$K27)-INT((BD$1-1)/$K27))*($R27*(1-$E27)+$Q27*(1-$F27))*((1+'Inputs &amp; Summary'!$D$7)^BD$1))),((_xlfn.WEIBULL.DIST(BD$1,$L27,$K27,FALSE)*($R27*(1-$E27)+$Q27*(1-$F27))*((1+'Inputs &amp; Summary'!$D$7)^BD$1))))))</f>
        <v>0</v>
      </c>
      <c r="BE27" s="248">
        <f>$D27*IF(BE$1&gt;'Inputs &amp; Summary'!$D$5,0,IF(BE$1&gt;VLOOKUP($G27,Lists!$J$17:$K$21,2),IF($M27=Lists!$H$3,IF($K27&lt;1,(($S27/$K27)*((1+'Inputs &amp; Summary'!$D$7)^BE$1)),((INT(BE$1/$K27)-INT((BE$1-1)/$K27))*$S27*((1+'Inputs &amp; Summary'!$D$7)^BE$1))),(_xlfn.WEIBULL.DIST(BE$1,$L27,$K27,FALSE)*$S27*((1+'Inputs &amp; Summary'!$D$7)^BE$1))),IF($M27=Lists!$H$3,IF($K27&lt;1,((($R27*(1-$E27)+$Q27*(1-$F27))/$K27)*((1+'Inputs &amp; Summary'!$D$7)^BE$1)),((INT(BE$1/$K27)-INT((BE$1-1)/$K27))*($R27*(1-$E27)+$Q27*(1-$F27))*((1+'Inputs &amp; Summary'!$D$7)^BE$1))),((_xlfn.WEIBULL.DIST(BE$1,$L27,$K27,FALSE)*($R27*(1-$E27)+$Q27*(1-$F27))*((1+'Inputs &amp; Summary'!$D$7)^BE$1))))))</f>
        <v>0</v>
      </c>
      <c r="BF27" s="248">
        <f>$D27*IF(BF$1&gt;'Inputs &amp; Summary'!$D$5,0,IF(BF$1&gt;VLOOKUP($G27,Lists!$J$17:$K$21,2),IF($M27=Lists!$H$3,IF($K27&lt;1,(($S27/$K27)*((1+'Inputs &amp; Summary'!$D$7)^BF$1)),((INT(BF$1/$K27)-INT((BF$1-1)/$K27))*$S27*((1+'Inputs &amp; Summary'!$D$7)^BF$1))),(_xlfn.WEIBULL.DIST(BF$1,$L27,$K27,FALSE)*$S27*((1+'Inputs &amp; Summary'!$D$7)^BF$1))),IF($M27=Lists!$H$3,IF($K27&lt;1,((($R27*(1-$E27)+$Q27*(1-$F27))/$K27)*((1+'Inputs &amp; Summary'!$D$7)^BF$1)),((INT(BF$1/$K27)-INT((BF$1-1)/$K27))*($R27*(1-$E27)+$Q27*(1-$F27))*((1+'Inputs &amp; Summary'!$D$7)^BF$1))),((_xlfn.WEIBULL.DIST(BF$1,$L27,$K27,FALSE)*($R27*(1-$E27)+$Q27*(1-$F27))*((1+'Inputs &amp; Summary'!$D$7)^BF$1))))))</f>
        <v>0</v>
      </c>
      <c r="BG27" s="248">
        <f>$D27*IF(BG$1&gt;'Inputs &amp; Summary'!$D$5,0,IF(BG$1&gt;VLOOKUP($G27,Lists!$J$17:$K$21,2),IF($M27=Lists!$H$3,IF($K27&lt;1,(($S27/$K27)*((1+'Inputs &amp; Summary'!$D$7)^BG$1)),((INT(BG$1/$K27)-INT((BG$1-1)/$K27))*$S27*((1+'Inputs &amp; Summary'!$D$7)^BG$1))),(_xlfn.WEIBULL.DIST(BG$1,$L27,$K27,FALSE)*$S27*((1+'Inputs &amp; Summary'!$D$7)^BG$1))),IF($M27=Lists!$H$3,IF($K27&lt;1,((($R27*(1-$E27)+$Q27*(1-$F27))/$K27)*((1+'Inputs &amp; Summary'!$D$7)^BG$1)),((INT(BG$1/$K27)-INT((BG$1-1)/$K27))*($R27*(1-$E27)+$Q27*(1-$F27))*((1+'Inputs &amp; Summary'!$D$7)^BG$1))),((_xlfn.WEIBULL.DIST(BG$1,$L27,$K27,FALSE)*($R27*(1-$E27)+$Q27*(1-$F27))*((1+'Inputs &amp; Summary'!$D$7)^BG$1))))))</f>
        <v>0</v>
      </c>
      <c r="BH27" s="248">
        <f>$D27*IF(BH$1&gt;'Inputs &amp; Summary'!$D$5,0,IF(BH$1&gt;VLOOKUP($G27,Lists!$J$17:$K$21,2),IF($M27=Lists!$H$3,IF($K27&lt;1,(($S27/$K27)*((1+'Inputs &amp; Summary'!$D$7)^BH$1)),((INT(BH$1/$K27)-INT((BH$1-1)/$K27))*$S27*((1+'Inputs &amp; Summary'!$D$7)^BH$1))),(_xlfn.WEIBULL.DIST(BH$1,$L27,$K27,FALSE)*$S27*((1+'Inputs &amp; Summary'!$D$7)^BH$1))),IF($M27=Lists!$H$3,IF($K27&lt;1,((($R27*(1-$E27)+$Q27*(1-$F27))/$K27)*((1+'Inputs &amp; Summary'!$D$7)^BH$1)),((INT(BH$1/$K27)-INT((BH$1-1)/$K27))*($R27*(1-$E27)+$Q27*(1-$F27))*((1+'Inputs &amp; Summary'!$D$7)^BH$1))),((_xlfn.WEIBULL.DIST(BH$1,$L27,$K27,FALSE)*($R27*(1-$E27)+$Q27*(1-$F27))*((1+'Inputs &amp; Summary'!$D$7)^BH$1))))))</f>
        <v>0</v>
      </c>
      <c r="BI27" s="248">
        <f>$D27*IF(BI$1&gt;'Inputs &amp; Summary'!$D$5,0,IF(BI$1&gt;VLOOKUP($G27,Lists!$J$17:$K$21,2),IF($M27=Lists!$H$3,IF($K27&lt;1,(($S27/$K27)*((1+'Inputs &amp; Summary'!$D$7)^BI$1)),((INT(BI$1/$K27)-INT((BI$1-1)/$K27))*$S27*((1+'Inputs &amp; Summary'!$D$7)^BI$1))),(_xlfn.WEIBULL.DIST(BI$1,$L27,$K27,FALSE)*$S27*((1+'Inputs &amp; Summary'!$D$7)^BI$1))),IF($M27=Lists!$H$3,IF($K27&lt;1,((($R27*(1-$E27)+$Q27*(1-$F27))/$K27)*((1+'Inputs &amp; Summary'!$D$7)^BI$1)),((INT(BI$1/$K27)-INT((BI$1-1)/$K27))*($R27*(1-$E27)+$Q27*(1-$F27))*((1+'Inputs &amp; Summary'!$D$7)^BI$1))),((_xlfn.WEIBULL.DIST(BI$1,$L27,$K27,FALSE)*($R27*(1-$E27)+$Q27*(1-$F27))*((1+'Inputs &amp; Summary'!$D$7)^BI$1))))))</f>
        <v>0</v>
      </c>
      <c r="BJ27" s="248">
        <f>$D27*IF(BJ$1&gt;'Inputs &amp; Summary'!$D$5,0,IF(BJ$1&gt;VLOOKUP($G27,Lists!$J$17:$K$21,2),IF($M27=Lists!$H$3,IF($K27&lt;1,(($S27/$K27)*((1+'Inputs &amp; Summary'!$D$7)^BJ$1)),((INT(BJ$1/$K27)-INT((BJ$1-1)/$K27))*$S27*((1+'Inputs &amp; Summary'!$D$7)^BJ$1))),(_xlfn.WEIBULL.DIST(BJ$1,$L27,$K27,FALSE)*$S27*((1+'Inputs &amp; Summary'!$D$7)^BJ$1))),IF($M27=Lists!$H$3,IF($K27&lt;1,((($R27*(1-$E27)+$Q27*(1-$F27))/$K27)*((1+'Inputs &amp; Summary'!$D$7)^BJ$1)),((INT(BJ$1/$K27)-INT((BJ$1-1)/$K27))*($R27*(1-$E27)+$Q27*(1-$F27))*((1+'Inputs &amp; Summary'!$D$7)^BJ$1))),((_xlfn.WEIBULL.DIST(BJ$1,$L27,$K27,FALSE)*($R27*(1-$E27)+$Q27*(1-$F27))*((1+'Inputs &amp; Summary'!$D$7)^BJ$1))))))</f>
        <v>0</v>
      </c>
      <c r="BK27" s="248">
        <f>$D27*IF(BK$1&gt;'Inputs &amp; Summary'!$D$5,0,IF(BK$1&gt;VLOOKUP($G27,Lists!$J$17:$K$21,2),IF($M27=Lists!$H$3,IF($K27&lt;1,(($S27/$K27)*((1+'Inputs &amp; Summary'!$D$7)^BK$1)),((INT(BK$1/$K27)-INT((BK$1-1)/$K27))*$S27*((1+'Inputs &amp; Summary'!$D$7)^BK$1))),(_xlfn.WEIBULL.DIST(BK$1,$L27,$K27,FALSE)*$S27*((1+'Inputs &amp; Summary'!$D$7)^BK$1))),IF($M27=Lists!$H$3,IF($K27&lt;1,((($R27*(1-$E27)+$Q27*(1-$F27))/$K27)*((1+'Inputs &amp; Summary'!$D$7)^BK$1)),((INT(BK$1/$K27)-INT((BK$1-1)/$K27))*($R27*(1-$E27)+$Q27*(1-$F27))*((1+'Inputs &amp; Summary'!$D$7)^BK$1))),((_xlfn.WEIBULL.DIST(BK$1,$L27,$K27,FALSE)*($R27*(1-$E27)+$Q27*(1-$F27))*((1+'Inputs &amp; Summary'!$D$7)^BK$1))))))</f>
        <v>0</v>
      </c>
      <c r="BL27" s="248">
        <f>$D27*IF(BL$1&gt;'Inputs &amp; Summary'!$D$5,0,IF(BL$1&gt;VLOOKUP($G27,Lists!$J$17:$K$21,2),IF($M27=Lists!$H$3,IF($K27&lt;1,(($S27/$K27)*((1+'Inputs &amp; Summary'!$D$7)^BL$1)),((INT(BL$1/$K27)-INT((BL$1-1)/$K27))*$S27*((1+'Inputs &amp; Summary'!$D$7)^BL$1))),(_xlfn.WEIBULL.DIST(BL$1,$L27,$K27,FALSE)*$S27*((1+'Inputs &amp; Summary'!$D$7)^BL$1))),IF($M27=Lists!$H$3,IF($K27&lt;1,((($R27*(1-$E27)+$Q27*(1-$F27))/$K27)*((1+'Inputs &amp; Summary'!$D$7)^BL$1)),((INT(BL$1/$K27)-INT((BL$1-1)/$K27))*($R27*(1-$E27)+$Q27*(1-$F27))*((1+'Inputs &amp; Summary'!$D$7)^BL$1))),((_xlfn.WEIBULL.DIST(BL$1,$L27,$K27,FALSE)*($R27*(1-$E27)+$Q27*(1-$F27))*((1+'Inputs &amp; Summary'!$D$7)^BL$1))))))</f>
        <v>0</v>
      </c>
    </row>
    <row r="28" spans="1:64" x14ac:dyDescent="0.3">
      <c r="A28" s="236" t="s">
        <v>157</v>
      </c>
      <c r="B28" s="117" t="str">
        <f>IF('Inputs &amp; Summary'!$D$15=Lists!$E$3,INDEX('Residential Rooftop Details'!$A$30:$X$158,MATCH('Cash Flow'!$A28,'Residential Rooftop Details'!$A$30:$A$158,0),COLUMN(B$1)),IF('Inputs &amp; Summary'!$D$15=Lists!$E$4,INDEX('Commercial Rooftop Details'!$A$30:$V$158,MATCH('Cash Flow'!$A28,'Commercial Rooftop Details'!$A$30:$A$158,0),COLUMN(B$1)),INDEX('Ground-Mount Details'!$A$30:$V$158,MATCH('Cash Flow'!$A28,'Ground-Mount Details'!$A$30:$A$158,0),COLUMN(B$1))))</f>
        <v>Preventive</v>
      </c>
      <c r="C28" s="117" t="str">
        <f>IF('Inputs &amp; Summary'!$D$15=Lists!$E$3,INDEX('Residential Rooftop Details'!$A$30:$X$158,MATCH('Cash Flow'!$A28,'Residential Rooftop Details'!$A$30:$A$158,0),COLUMN(C$1)),IF('Inputs &amp; Summary'!$D$15=Lists!$E$4,INDEX('Commercial Rooftop Details'!$A$30:$V$158,MATCH('Cash Flow'!$A28,'Commercial Rooftop Details'!$A$30:$A$158,0),COLUMN(C$1)),INDEX('Ground-Mount Details'!$A$30:$V$158,MATCH('Cash Flow'!$A28,'Ground-Mount Details'!$A$30:$A$158,0),COLUMN(C$1))))</f>
        <v>AC Wiring</v>
      </c>
      <c r="D28" s="117">
        <f>IF('Inputs &amp; Summary'!$D$15=Lists!$E$3,INDEX('Residential Rooftop Details'!$A$30:$X$158,MATCH('Cash Flow'!$A28,'Residential Rooftop Details'!$A$30:$A$158,0),COLUMN(D$1)),IF('Inputs &amp; Summary'!$D$15=Lists!$E$4,INDEX('Commercial Rooftop Details'!$A$30:$V$158,MATCH('Cash Flow'!$A28,'Commercial Rooftop Details'!$A$30:$A$158,0),COLUMN(D$1)),INDEX('Ground-Mount Details'!$A$30:$V$158,MATCH('Cash Flow'!$A28,'Ground-Mount Details'!$A$30:$A$158,0),COLUMN(D$1))))</f>
        <v>1</v>
      </c>
      <c r="E28" s="117">
        <f>IF('Inputs &amp; Summary'!$D$15=Lists!$E$3,INDEX('Residential Rooftop Details'!$A$30:$X$158,MATCH('Cash Flow'!$A28,'Residential Rooftop Details'!$A$30:$A$158,0),COLUMN(E$1)),IF('Inputs &amp; Summary'!$D$15=Lists!$E$4,INDEX('Commercial Rooftop Details'!$A$30:$V$158,MATCH('Cash Flow'!$A28,'Commercial Rooftop Details'!$A$30:$A$158,0),COLUMN(E$1)),INDEX('Ground-Mount Details'!$A$30:$V$158,MATCH('Cash Flow'!$A28,'Ground-Mount Details'!$A$30:$A$158,0),COLUMN(E$1))))</f>
        <v>0</v>
      </c>
      <c r="F28" s="117">
        <f>IF('Inputs &amp; Summary'!$D$15=Lists!$E$3,INDEX('Residential Rooftop Details'!$A$30:$X$158,MATCH('Cash Flow'!$A28,'Residential Rooftop Details'!$A$30:$A$158,0),COLUMN(F$1)),IF('Inputs &amp; Summary'!$D$15=Lists!$E$4,INDEX('Commercial Rooftop Details'!$A$30:$V$158,MATCH('Cash Flow'!$A28,'Commercial Rooftop Details'!$A$30:$A$158,0),COLUMN(F$1)),INDEX('Ground-Mount Details'!$A$30:$V$158,MATCH('Cash Flow'!$A28,'Ground-Mount Details'!$A$30:$A$158,0),COLUMN(F$1))))</f>
        <v>0</v>
      </c>
      <c r="G28" s="237" t="str">
        <f>IF('Inputs &amp; Summary'!$D$15=Lists!$E$3,INDEX('Residential Rooftop Details'!$A$30:$X$158,MATCH('Cash Flow'!$A28,'Residential Rooftop Details'!$A$30:$A$158,0),COLUMN(G$1)),IF('Inputs &amp; Summary'!$D$15=Lists!$E$4,INDEX('Commercial Rooftop Details'!$A$30:$V$158,MATCH('Cash Flow'!$A28,'Commercial Rooftop Details'!$A$30:$A$158,0),COLUMN(G$1)),INDEX('Ground-Mount Details'!$A$30:$V$158,MATCH('Cash Flow'!$A28,'Ground-Mount Details'!$A$30:$A$158,0),COLUMN(G$1))))</f>
        <v>N/A</v>
      </c>
      <c r="H28" s="237" t="str">
        <f>IF('Inputs &amp; Summary'!$D$15=Lists!$E$3,INDEX('Residential Rooftop Details'!$A$30:$X$158,MATCH('Cash Flow'!$A28,'Residential Rooftop Details'!$A$30:$A$158,0),COLUMN(H$1)),IF('Inputs &amp; Summary'!$D$15=Lists!$E$4,INDEX('Commercial Rooftop Details'!$A$30:$V$158,MATCH('Cash Flow'!$A28,'Commercial Rooftop Details'!$A$30:$A$158,0),COLUMN(H$1)),INDEX('Ground-Mount Details'!$A$30:$V$158,MATCH('Cash Flow'!$A28,'Ground-Mount Details'!$A$30:$A$158,0),COLUMN(H$1))))</f>
        <v>Disconnect Box</v>
      </c>
      <c r="I28" s="237" t="str">
        <f>IF('Inputs &amp; Summary'!$D$15=Lists!$E$3,INDEX('Residential Rooftop Details'!$A$30:$X$158,MATCH('Cash Flow'!$A28,'Residential Rooftop Details'!$A$30:$A$158,0),COLUMN(I$1)),IF('Inputs &amp; Summary'!$D$15=Lists!$E$4,INDEX('Commercial Rooftop Details'!$A$30:$V$158,MATCH('Cash Flow'!$A28,'Commercial Rooftop Details'!$A$30:$A$158,0),COLUMN(I$1)),INDEX('Ground-Mount Details'!$A$30:$V$158,MATCH('Cash Flow'!$A28,'Ground-Mount Details'!$A$30:$A$158,0),COLUMN(I$1))))</f>
        <v>Inspector</v>
      </c>
      <c r="J28" s="238">
        <f>IF('Inputs &amp; Summary'!$D$15=Lists!$E$3,INDEX('Residential Rooftop Details'!$A$30:$X$158,MATCH('Cash Flow'!$A28,'Residential Rooftop Details'!$A$30:$A$158,0),COLUMN(J$1)),IF('Inputs &amp; Summary'!$D$15=Lists!$E$4,INDEX('Commercial Rooftop Details'!$A$30:$V$158,MATCH('Cash Flow'!$A28,'Commercial Rooftop Details'!$A$30:$A$158,0),COLUMN(J$1)),INDEX('Ground-Mount Details'!$A$30:$V$158,MATCH('Cash Flow'!$A28,'Ground-Mount Details'!$A$30:$A$158,0),COLUMN(J$1))))</f>
        <v>25.173076923076923</v>
      </c>
      <c r="K28" s="239">
        <f>IF('Inputs &amp; Summary'!$D$15=Lists!$E$3,INDEX('Residential Rooftop Details'!$A$30:$X$158,MATCH('Cash Flow'!$A28,'Residential Rooftop Details'!$A$30:$A$158,0),COLUMN(K$1)),IF('Inputs &amp; Summary'!$D$15=Lists!$E$4,INDEX('Commercial Rooftop Details'!$A$30:$V$158,MATCH('Cash Flow'!$A28,'Commercial Rooftop Details'!$A$30:$A$158,0),COLUMN(K$1)),INDEX('Ground-Mount Details'!$A$30:$V$158,MATCH('Cash Flow'!$A28,'Ground-Mount Details'!$A$30:$A$158,0),COLUMN(K$1))))</f>
        <v>1</v>
      </c>
      <c r="L28" s="239">
        <f>IF('Inputs &amp; Summary'!$D$15=Lists!$E$3,INDEX('Residential Rooftop Details'!$A$30:$X$158,MATCH('Cash Flow'!$A28,'Residential Rooftop Details'!$A$30:$A$158,0),COLUMN(L$1)),IF('Inputs &amp; Summary'!$D$15=Lists!$E$4,INDEX('Commercial Rooftop Details'!$A$30:$V$158,MATCH('Cash Flow'!$A28,'Commercial Rooftop Details'!$A$30:$A$158,0),COLUMN(L$1)),INDEX('Ground-Mount Details'!$A$30:$V$158,MATCH('Cash Flow'!$A28,'Ground-Mount Details'!$A$30:$A$158,0),COLUMN(L$1))))</f>
        <v>1</v>
      </c>
      <c r="M28" s="238" t="str">
        <f>IF('Inputs &amp; Summary'!$D$15=Lists!$E$3,INDEX('Residential Rooftop Details'!$A$30:$X$158,MATCH('Cash Flow'!$A28,'Residential Rooftop Details'!$A$30:$A$158,0),COLUMN(M$1)),IF('Inputs &amp; Summary'!$D$15=Lists!$E$4,INDEX('Commercial Rooftop Details'!$A$30:$V$158,MATCH('Cash Flow'!$A28,'Commercial Rooftop Details'!$A$30:$A$158,0),COLUMN(M$1)),INDEX('Ground-Mount Details'!$A$30:$V$158,MATCH('Cash Flow'!$A28,'Ground-Mount Details'!$A$30:$A$158,0),COLUMN(M$1))))</f>
        <v>interval</v>
      </c>
      <c r="N28" s="240">
        <f>IF('Inputs &amp; Summary'!$D$15=Lists!$E$3,INDEX('Residential Rooftop Details'!$A$30:$X$158,MATCH('Cash Flow'!$A28,'Residential Rooftop Details'!$A$30:$A$158,0),COLUMN(N$1)),IF('Inputs &amp; Summary'!$D$15=Lists!$E$4,INDEX('Commercial Rooftop Details'!$A$30:$V$158,MATCH('Cash Flow'!$A28,'Commercial Rooftop Details'!$A$30:$A$158,0),COLUMN(N$1)),INDEX('Ground-Mount Details'!$A$30:$V$158,MATCH('Cash Flow'!$A28,'Ground-Mount Details'!$A$30:$A$158,0),COLUMN(N$1))))</f>
        <v>18</v>
      </c>
      <c r="O28" s="239">
        <f>IF('Inputs &amp; Summary'!$D$15=Lists!$E$3,INDEX('Residential Rooftop Details'!$A$30:$X$158,MATCH('Cash Flow'!$A28,'Residential Rooftop Details'!$A$30:$A$158,0),COLUMN(O$1)),IF('Inputs &amp; Summary'!$D$15=Lists!$E$4,INDEX('Commercial Rooftop Details'!$A$30:$V$158,MATCH('Cash Flow'!$A28,'Commercial Rooftop Details'!$A$30:$A$158,0),COLUMN(O$1)),INDEX('Ground-Mount Details'!$A$30:$V$158,MATCH('Cash Flow'!$A28,'Ground-Mount Details'!$A$30:$A$158,0),COLUMN(O$1))))</f>
        <v>0.08</v>
      </c>
      <c r="P28" s="241">
        <f>IF('Inputs &amp; Summary'!$D$15=Lists!$E$3,INDEX('Residential Rooftop Details'!$A$30:$X$158,MATCH('Cash Flow'!$A28,'Residential Rooftop Details'!$A$30:$A$158,0),COLUMN(P$1)),IF('Inputs &amp; Summary'!$D$15=Lists!$E$4,INDEX('Commercial Rooftop Details'!$A$30:$V$158,MATCH('Cash Flow'!$A28,'Commercial Rooftop Details'!$A$30:$A$158,0),COLUMN(P$1)),INDEX('Ground-Mount Details'!$A$30:$V$158,MATCH('Cash Flow'!$A28,'Ground-Mount Details'!$A$30:$A$158,0),COLUMN(P$1))))</f>
        <v>0</v>
      </c>
      <c r="Q28" s="242">
        <f>IF('Inputs &amp; Summary'!$D$15=Lists!$E$3,INDEX('Residential Rooftop Details'!$A$30:$X$158,MATCH('Cash Flow'!$A28,'Residential Rooftop Details'!$A$30:$A$158,0),COLUMN(Q$1)),IF('Inputs &amp; Summary'!$D$15=Lists!$E$4,INDEX('Commercial Rooftop Details'!$A$30:$V$158,MATCH('Cash Flow'!$A28,'Commercial Rooftop Details'!$A$30:$A$158,0),COLUMN(Q$1)),INDEX('Ground-Mount Details'!$A$30:$V$158,MATCH('Cash Flow'!$A28,'Ground-Mount Details'!$A$30:$A$158,0),COLUMN(Q$1))))</f>
        <v>36.24923076923077</v>
      </c>
      <c r="R28" s="242">
        <f>IF('Inputs &amp; Summary'!$D$15=Lists!$E$3,INDEX('Residential Rooftop Details'!$A$30:$X$158,MATCH('Cash Flow'!$A28,'Residential Rooftop Details'!$A$30:$A$158,0),COLUMN(R$1)),IF('Inputs &amp; Summary'!$D$15=Lists!$E$4,INDEX('Commercial Rooftop Details'!$A$30:$V$158,MATCH('Cash Flow'!$A28,'Commercial Rooftop Details'!$A$30:$A$158,0),COLUMN(R$1)),INDEX('Ground-Mount Details'!$A$30:$V$158,MATCH('Cash Flow'!$A28,'Ground-Mount Details'!$A$30:$A$158,0),COLUMN(R$1))))</f>
        <v>0</v>
      </c>
      <c r="S28" s="243">
        <f>IF('Inputs &amp; Summary'!$D$15=Lists!$E$3,INDEX('Residential Rooftop Details'!$A$30:$X$158,MATCH('Cash Flow'!$A28,'Residential Rooftop Details'!$A$30:$A$158,0),COLUMN(S$1)),IF('Inputs &amp; Summary'!$D$15=Lists!$E$4,INDEX('Commercial Rooftop Details'!$A$30:$V$158,MATCH('Cash Flow'!$A28,'Commercial Rooftop Details'!$A$30:$A$158,0),COLUMN(S$1)),INDEX('Ground-Mount Details'!$A$30:$V$158,MATCH('Cash Flow'!$A28,'Ground-Mount Details'!$A$30:$A$158,0),COLUMN(S$1))))</f>
        <v>36.24923076923077</v>
      </c>
      <c r="T28" s="238">
        <f>IF('Inputs &amp; Summary'!$D$15=Lists!$E$3,INDEX('Residential Rooftop Details'!$A$30:$X$158,MATCH('Cash Flow'!$A28,'Residential Rooftop Details'!$A$30:$A$158,0),COLUMN(T$1)),IF('Inputs &amp; Summary'!$D$15=Lists!$E$4,INDEX('Commercial Rooftop Details'!$A$30:$V$158,MATCH('Cash Flow'!$A28,'Commercial Rooftop Details'!$A$30:$A$158,0),COLUMN(T$1)),INDEX('Ground-Mount Details'!$A$30:$V$158,MATCH('Cash Flow'!$A28,'Ground-Mount Details'!$A$30:$A$158,0),COLUMN(T$1))))</f>
        <v>0</v>
      </c>
      <c r="U28" s="244">
        <f>IF('Inputs &amp; Summary'!$D$15=Lists!$E$3,INDEX('Residential Rooftop Details'!$A$30:$X$158,MATCH('Cash Flow'!$A28,'Residential Rooftop Details'!$A$30:$A$158,0),COLUMN(U$1)),IF('Inputs &amp; Summary'!$D$15=Lists!$E$4,INDEX('Commercial Rooftop Details'!$A$30:$V$158,MATCH('Cash Flow'!$A28,'Commercial Rooftop Details'!$A$30:$A$158,0),COLUMN(U$1)),INDEX('Ground-Mount Details'!$A$30:$V$158,MATCH('Cash Flow'!$A28,'Ground-Mount Details'!$A$30:$A$158,0),COLUMN(U$1))))</f>
        <v>0</v>
      </c>
      <c r="V28" s="245">
        <f t="shared" si="0"/>
        <v>44.918809211241644</v>
      </c>
      <c r="W28" s="245">
        <f>NPV('Inputs &amp; Summary'!$D$6,Y28:BL28)</f>
        <v>455.52451923031333</v>
      </c>
      <c r="X28" s="246">
        <f t="shared" si="1"/>
        <v>3.3062141532319818E-3</v>
      </c>
      <c r="Y28" s="248">
        <f>$D28*IF(Y$1&gt;'Inputs &amp; Summary'!$D$5,0,IF(Y$1&gt;VLOOKUP($G28,Lists!$J$17:$K$21,2),IF($M28=Lists!$H$3,IF($K28&lt;1,(($S28/$K28)*((1+'Inputs &amp; Summary'!$D$7)^Y$1)),((INT(Y$1/$K28)-INT((Y$1-1)/$K28))*$S28*((1+'Inputs &amp; Summary'!$D$7)^Y$1))),(_xlfn.WEIBULL.DIST(Y$1,$L28,$K28,FALSE)*$S28*((1+'Inputs &amp; Summary'!$D$7)^Y$1))),IF($M28=Lists!$H$3,IF($K28&lt;1,((($R28*(1-$E28)+$Q28*(1-$F28))/$K28)*((1+'Inputs &amp; Summary'!$D$7)^Y$1)),((INT(Y$1/$K28)-INT((Y$1-1)/$K28))*($R28*(1-$E28)+$Q28*(1-$F28))*((1+'Inputs &amp; Summary'!$D$7)^Y$1))),((_xlfn.WEIBULL.DIST(Y$1,$L28,$K28,FALSE)*($R28*(1-$E28)+$Q28*(1-$F28))*((1+'Inputs &amp; Summary'!$D$7)^Y$1))))))</f>
        <v>36.974215384615384</v>
      </c>
      <c r="Z28" s="248">
        <f>$D28*IF(Z$1&gt;'Inputs &amp; Summary'!$D$5,0,IF(Z$1&gt;VLOOKUP($G28,Lists!$J$17:$K$21,2),IF($M28=Lists!$H$3,IF($K28&lt;1,(($S28/$K28)*((1+'Inputs &amp; Summary'!$D$7)^Z$1)),((INT(Z$1/$K28)-INT((Z$1-1)/$K28))*$S28*((1+'Inputs &amp; Summary'!$D$7)^Z$1))),(_xlfn.WEIBULL.DIST(Z$1,$L28,$K28,FALSE)*$S28*((1+'Inputs &amp; Summary'!$D$7)^Z$1))),IF($M28=Lists!$H$3,IF($K28&lt;1,((($R28*(1-$E28)+$Q28*(1-$F28))/$K28)*((1+'Inputs &amp; Summary'!$D$7)^Z$1)),((INT(Z$1/$K28)-INT((Z$1-1)/$K28))*($R28*(1-$E28)+$Q28*(1-$F28))*((1+'Inputs &amp; Summary'!$D$7)^Z$1))),((_xlfn.WEIBULL.DIST(Z$1,$L28,$K28,FALSE)*($R28*(1-$E28)+$Q28*(1-$F28))*((1+'Inputs &amp; Summary'!$D$7)^Z$1))))))</f>
        <v>37.713699692307692</v>
      </c>
      <c r="AA28" s="248">
        <f>$D28*IF(AA$1&gt;'Inputs &amp; Summary'!$D$5,0,IF(AA$1&gt;VLOOKUP($G28,Lists!$J$17:$K$21,2),IF($M28=Lists!$H$3,IF($K28&lt;1,(($S28/$K28)*((1+'Inputs &amp; Summary'!$D$7)^AA$1)),((INT(AA$1/$K28)-INT((AA$1-1)/$K28))*$S28*((1+'Inputs &amp; Summary'!$D$7)^AA$1))),(_xlfn.WEIBULL.DIST(AA$1,$L28,$K28,FALSE)*$S28*((1+'Inputs &amp; Summary'!$D$7)^AA$1))),IF($M28=Lists!$H$3,IF($K28&lt;1,((($R28*(1-$E28)+$Q28*(1-$F28))/$K28)*((1+'Inputs &amp; Summary'!$D$7)^AA$1)),((INT(AA$1/$K28)-INT((AA$1-1)/$K28))*($R28*(1-$E28)+$Q28*(1-$F28))*((1+'Inputs &amp; Summary'!$D$7)^AA$1))),((_xlfn.WEIBULL.DIST(AA$1,$L28,$K28,FALSE)*($R28*(1-$E28)+$Q28*(1-$F28))*((1+'Inputs &amp; Summary'!$D$7)^AA$1))))))</f>
        <v>38.467973686153847</v>
      </c>
      <c r="AB28" s="248">
        <f>$D28*IF(AB$1&gt;'Inputs &amp; Summary'!$D$5,0,IF(AB$1&gt;VLOOKUP($G28,Lists!$J$17:$K$21,2),IF($M28=Lists!$H$3,IF($K28&lt;1,(($S28/$K28)*((1+'Inputs &amp; Summary'!$D$7)^AB$1)),((INT(AB$1/$K28)-INT((AB$1-1)/$K28))*$S28*((1+'Inputs &amp; Summary'!$D$7)^AB$1))),(_xlfn.WEIBULL.DIST(AB$1,$L28,$K28,FALSE)*$S28*((1+'Inputs &amp; Summary'!$D$7)^AB$1))),IF($M28=Lists!$H$3,IF($K28&lt;1,((($R28*(1-$E28)+$Q28*(1-$F28))/$K28)*((1+'Inputs &amp; Summary'!$D$7)^AB$1)),((INT(AB$1/$K28)-INT((AB$1-1)/$K28))*($R28*(1-$E28)+$Q28*(1-$F28))*((1+'Inputs &amp; Summary'!$D$7)^AB$1))),((_xlfn.WEIBULL.DIST(AB$1,$L28,$K28,FALSE)*($R28*(1-$E28)+$Q28*(1-$F28))*((1+'Inputs &amp; Summary'!$D$7)^AB$1))))))</f>
        <v>39.237333159876925</v>
      </c>
      <c r="AC28" s="248">
        <f>$D28*IF(AC$1&gt;'Inputs &amp; Summary'!$D$5,0,IF(AC$1&gt;VLOOKUP($G28,Lists!$J$17:$K$21,2),IF($M28=Lists!$H$3,IF($K28&lt;1,(($S28/$K28)*((1+'Inputs &amp; Summary'!$D$7)^AC$1)),((INT(AC$1/$K28)-INT((AC$1-1)/$K28))*$S28*((1+'Inputs &amp; Summary'!$D$7)^AC$1))),(_xlfn.WEIBULL.DIST(AC$1,$L28,$K28,FALSE)*$S28*((1+'Inputs &amp; Summary'!$D$7)^AC$1))),IF($M28=Lists!$H$3,IF($K28&lt;1,((($R28*(1-$E28)+$Q28*(1-$F28))/$K28)*((1+'Inputs &amp; Summary'!$D$7)^AC$1)),((INT(AC$1/$K28)-INT((AC$1-1)/$K28))*($R28*(1-$E28)+$Q28*(1-$F28))*((1+'Inputs &amp; Summary'!$D$7)^AC$1))),((_xlfn.WEIBULL.DIST(AC$1,$L28,$K28,FALSE)*($R28*(1-$E28)+$Q28*(1-$F28))*((1+'Inputs &amp; Summary'!$D$7)^AC$1))))))</f>
        <v>40.022079823074463</v>
      </c>
      <c r="AD28" s="248">
        <f>$D28*IF(AD$1&gt;'Inputs &amp; Summary'!$D$5,0,IF(AD$1&gt;VLOOKUP($G28,Lists!$J$17:$K$21,2),IF($M28=Lists!$H$3,IF($K28&lt;1,(($S28/$K28)*((1+'Inputs &amp; Summary'!$D$7)^AD$1)),((INT(AD$1/$K28)-INT((AD$1-1)/$K28))*$S28*((1+'Inputs &amp; Summary'!$D$7)^AD$1))),(_xlfn.WEIBULL.DIST(AD$1,$L28,$K28,FALSE)*$S28*((1+'Inputs &amp; Summary'!$D$7)^AD$1))),IF($M28=Lists!$H$3,IF($K28&lt;1,((($R28*(1-$E28)+$Q28*(1-$F28))/$K28)*((1+'Inputs &amp; Summary'!$D$7)^AD$1)),((INT(AD$1/$K28)-INT((AD$1-1)/$K28))*($R28*(1-$E28)+$Q28*(1-$F28))*((1+'Inputs &amp; Summary'!$D$7)^AD$1))),((_xlfn.WEIBULL.DIST(AD$1,$L28,$K28,FALSE)*($R28*(1-$E28)+$Q28*(1-$F28))*((1+'Inputs &amp; Summary'!$D$7)^AD$1))))))</f>
        <v>40.822521419535953</v>
      </c>
      <c r="AE28" s="248">
        <f>$D28*IF(AE$1&gt;'Inputs &amp; Summary'!$D$5,0,IF(AE$1&gt;VLOOKUP($G28,Lists!$J$17:$K$21,2),IF($M28=Lists!$H$3,IF($K28&lt;1,(($S28/$K28)*((1+'Inputs &amp; Summary'!$D$7)^AE$1)),((INT(AE$1/$K28)-INT((AE$1-1)/$K28))*$S28*((1+'Inputs &amp; Summary'!$D$7)^AE$1))),(_xlfn.WEIBULL.DIST(AE$1,$L28,$K28,FALSE)*$S28*((1+'Inputs &amp; Summary'!$D$7)^AE$1))),IF($M28=Lists!$H$3,IF($K28&lt;1,((($R28*(1-$E28)+$Q28*(1-$F28))/$K28)*((1+'Inputs &amp; Summary'!$D$7)^AE$1)),((INT(AE$1/$K28)-INT((AE$1-1)/$K28))*($R28*(1-$E28)+$Q28*(1-$F28))*((1+'Inputs &amp; Summary'!$D$7)^AE$1))),((_xlfn.WEIBULL.DIST(AE$1,$L28,$K28,FALSE)*($R28*(1-$E28)+$Q28*(1-$F28))*((1+'Inputs &amp; Summary'!$D$7)^AE$1))))))</f>
        <v>41.638971847926662</v>
      </c>
      <c r="AF28" s="248">
        <f>$D28*IF(AF$1&gt;'Inputs &amp; Summary'!$D$5,0,IF(AF$1&gt;VLOOKUP($G28,Lists!$J$17:$K$21,2),IF($M28=Lists!$H$3,IF($K28&lt;1,(($S28/$K28)*((1+'Inputs &amp; Summary'!$D$7)^AF$1)),((INT(AF$1/$K28)-INT((AF$1-1)/$K28))*$S28*((1+'Inputs &amp; Summary'!$D$7)^AF$1))),(_xlfn.WEIBULL.DIST(AF$1,$L28,$K28,FALSE)*$S28*((1+'Inputs &amp; Summary'!$D$7)^AF$1))),IF($M28=Lists!$H$3,IF($K28&lt;1,((($R28*(1-$E28)+$Q28*(1-$F28))/$K28)*((1+'Inputs &amp; Summary'!$D$7)^AF$1)),((INT(AF$1/$K28)-INT((AF$1-1)/$K28))*($R28*(1-$E28)+$Q28*(1-$F28))*((1+'Inputs &amp; Summary'!$D$7)^AF$1))),((_xlfn.WEIBULL.DIST(AF$1,$L28,$K28,FALSE)*($R28*(1-$E28)+$Q28*(1-$F28))*((1+'Inputs &amp; Summary'!$D$7)^AF$1))))))</f>
        <v>42.471751284885201</v>
      </c>
      <c r="AG28" s="248">
        <f>$D28*IF(AG$1&gt;'Inputs &amp; Summary'!$D$5,0,IF(AG$1&gt;VLOOKUP($G28,Lists!$J$17:$K$21,2),IF($M28=Lists!$H$3,IF($K28&lt;1,(($S28/$K28)*((1+'Inputs &amp; Summary'!$D$7)^AG$1)),((INT(AG$1/$K28)-INT((AG$1-1)/$K28))*$S28*((1+'Inputs &amp; Summary'!$D$7)^AG$1))),(_xlfn.WEIBULL.DIST(AG$1,$L28,$K28,FALSE)*$S28*((1+'Inputs &amp; Summary'!$D$7)^AG$1))),IF($M28=Lists!$H$3,IF($K28&lt;1,((($R28*(1-$E28)+$Q28*(1-$F28))/$K28)*((1+'Inputs &amp; Summary'!$D$7)^AG$1)),((INT(AG$1/$K28)-INT((AG$1-1)/$K28))*($R28*(1-$E28)+$Q28*(1-$F28))*((1+'Inputs &amp; Summary'!$D$7)^AG$1))),((_xlfn.WEIBULL.DIST(AG$1,$L28,$K28,FALSE)*($R28*(1-$E28)+$Q28*(1-$F28))*((1+'Inputs &amp; Summary'!$D$7)^AG$1))))))</f>
        <v>43.321186310582902</v>
      </c>
      <c r="AH28" s="248">
        <f>$D28*IF(AH$1&gt;'Inputs &amp; Summary'!$D$5,0,IF(AH$1&gt;VLOOKUP($G28,Lists!$J$17:$K$21,2),IF($M28=Lists!$H$3,IF($K28&lt;1,(($S28/$K28)*((1+'Inputs &amp; Summary'!$D$7)^AH$1)),((INT(AH$1/$K28)-INT((AH$1-1)/$K28))*$S28*((1+'Inputs &amp; Summary'!$D$7)^AH$1))),(_xlfn.WEIBULL.DIST(AH$1,$L28,$K28,FALSE)*$S28*((1+'Inputs &amp; Summary'!$D$7)^AH$1))),IF($M28=Lists!$H$3,IF($K28&lt;1,((($R28*(1-$E28)+$Q28*(1-$F28))/$K28)*((1+'Inputs &amp; Summary'!$D$7)^AH$1)),((INT(AH$1/$K28)-INT((AH$1-1)/$K28))*($R28*(1-$E28)+$Q28*(1-$F28))*((1+'Inputs &amp; Summary'!$D$7)^AH$1))),((_xlfn.WEIBULL.DIST(AH$1,$L28,$K28,FALSE)*($R28*(1-$E28)+$Q28*(1-$F28))*((1+'Inputs &amp; Summary'!$D$7)^AH$1))))))</f>
        <v>44.187610036794567</v>
      </c>
      <c r="AI28" s="248">
        <f>$D28*IF(AI$1&gt;'Inputs &amp; Summary'!$D$5,0,IF(AI$1&gt;VLOOKUP($G28,Lists!$J$17:$K$21,2),IF($M28=Lists!$H$3,IF($K28&lt;1,(($S28/$K28)*((1+'Inputs &amp; Summary'!$D$7)^AI$1)),((INT(AI$1/$K28)-INT((AI$1-1)/$K28))*$S28*((1+'Inputs &amp; Summary'!$D$7)^AI$1))),(_xlfn.WEIBULL.DIST(AI$1,$L28,$K28,FALSE)*$S28*((1+'Inputs &amp; Summary'!$D$7)^AI$1))),IF($M28=Lists!$H$3,IF($K28&lt;1,((($R28*(1-$E28)+$Q28*(1-$F28))/$K28)*((1+'Inputs &amp; Summary'!$D$7)^AI$1)),((INT(AI$1/$K28)-INT((AI$1-1)/$K28))*($R28*(1-$E28)+$Q28*(1-$F28))*((1+'Inputs &amp; Summary'!$D$7)^AI$1))),((_xlfn.WEIBULL.DIST(AI$1,$L28,$K28,FALSE)*($R28*(1-$E28)+$Q28*(1-$F28))*((1+'Inputs &amp; Summary'!$D$7)^AI$1))))))</f>
        <v>45.071362237530451</v>
      </c>
      <c r="AJ28" s="248">
        <f>$D28*IF(AJ$1&gt;'Inputs &amp; Summary'!$D$5,0,IF(AJ$1&gt;VLOOKUP($G28,Lists!$J$17:$K$21,2),IF($M28=Lists!$H$3,IF($K28&lt;1,(($S28/$K28)*((1+'Inputs &amp; Summary'!$D$7)^AJ$1)),((INT(AJ$1/$K28)-INT((AJ$1-1)/$K28))*$S28*((1+'Inputs &amp; Summary'!$D$7)^AJ$1))),(_xlfn.WEIBULL.DIST(AJ$1,$L28,$K28,FALSE)*$S28*((1+'Inputs &amp; Summary'!$D$7)^AJ$1))),IF($M28=Lists!$H$3,IF($K28&lt;1,((($R28*(1-$E28)+$Q28*(1-$F28))/$K28)*((1+'Inputs &amp; Summary'!$D$7)^AJ$1)),((INT(AJ$1/$K28)-INT((AJ$1-1)/$K28))*($R28*(1-$E28)+$Q28*(1-$F28))*((1+'Inputs &amp; Summary'!$D$7)^AJ$1))),((_xlfn.WEIBULL.DIST(AJ$1,$L28,$K28,FALSE)*($R28*(1-$E28)+$Q28*(1-$F28))*((1+'Inputs &amp; Summary'!$D$7)^AJ$1))))))</f>
        <v>45.972789482281065</v>
      </c>
      <c r="AK28" s="248">
        <f>$D28*IF(AK$1&gt;'Inputs &amp; Summary'!$D$5,0,IF(AK$1&gt;VLOOKUP($G28,Lists!$J$17:$K$21,2),IF($M28=Lists!$H$3,IF($K28&lt;1,(($S28/$K28)*((1+'Inputs &amp; Summary'!$D$7)^AK$1)),((INT(AK$1/$K28)-INT((AK$1-1)/$K28))*$S28*((1+'Inputs &amp; Summary'!$D$7)^AK$1))),(_xlfn.WEIBULL.DIST(AK$1,$L28,$K28,FALSE)*$S28*((1+'Inputs &amp; Summary'!$D$7)^AK$1))),IF($M28=Lists!$H$3,IF($K28&lt;1,((($R28*(1-$E28)+$Q28*(1-$F28))/$K28)*((1+'Inputs &amp; Summary'!$D$7)^AK$1)),((INT(AK$1/$K28)-INT((AK$1-1)/$K28))*($R28*(1-$E28)+$Q28*(1-$F28))*((1+'Inputs &amp; Summary'!$D$7)^AK$1))),((_xlfn.WEIBULL.DIST(AK$1,$L28,$K28,FALSE)*($R28*(1-$E28)+$Q28*(1-$F28))*((1+'Inputs &amp; Summary'!$D$7)^AK$1))))))</f>
        <v>46.892245271926683</v>
      </c>
      <c r="AL28" s="248">
        <f>$D28*IF(AL$1&gt;'Inputs &amp; Summary'!$D$5,0,IF(AL$1&gt;VLOOKUP($G28,Lists!$J$17:$K$21,2),IF($M28=Lists!$H$3,IF($K28&lt;1,(($S28/$K28)*((1+'Inputs &amp; Summary'!$D$7)^AL$1)),((INT(AL$1/$K28)-INT((AL$1-1)/$K28))*$S28*((1+'Inputs &amp; Summary'!$D$7)^AL$1))),(_xlfn.WEIBULL.DIST(AL$1,$L28,$K28,FALSE)*$S28*((1+'Inputs &amp; Summary'!$D$7)^AL$1))),IF($M28=Lists!$H$3,IF($K28&lt;1,((($R28*(1-$E28)+$Q28*(1-$F28))/$K28)*((1+'Inputs &amp; Summary'!$D$7)^AL$1)),((INT(AL$1/$K28)-INT((AL$1-1)/$K28))*($R28*(1-$E28)+$Q28*(1-$F28))*((1+'Inputs &amp; Summary'!$D$7)^AL$1))),((_xlfn.WEIBULL.DIST(AL$1,$L28,$K28,FALSE)*($R28*(1-$E28)+$Q28*(1-$F28))*((1+'Inputs &amp; Summary'!$D$7)^AL$1))))))</f>
        <v>47.830090177365221</v>
      </c>
      <c r="AM28" s="248">
        <f>$D28*IF(AM$1&gt;'Inputs &amp; Summary'!$D$5,0,IF(AM$1&gt;VLOOKUP($G28,Lists!$J$17:$K$21,2),IF($M28=Lists!$H$3,IF($K28&lt;1,(($S28/$K28)*((1+'Inputs &amp; Summary'!$D$7)^AM$1)),((INT(AM$1/$K28)-INT((AM$1-1)/$K28))*$S28*((1+'Inputs &amp; Summary'!$D$7)^AM$1))),(_xlfn.WEIBULL.DIST(AM$1,$L28,$K28,FALSE)*$S28*((1+'Inputs &amp; Summary'!$D$7)^AM$1))),IF($M28=Lists!$H$3,IF($K28&lt;1,((($R28*(1-$E28)+$Q28*(1-$F28))/$K28)*((1+'Inputs &amp; Summary'!$D$7)^AM$1)),((INT(AM$1/$K28)-INT((AM$1-1)/$K28))*($R28*(1-$E28)+$Q28*(1-$F28))*((1+'Inputs &amp; Summary'!$D$7)^AM$1))),((_xlfn.WEIBULL.DIST(AM$1,$L28,$K28,FALSE)*($R28*(1-$E28)+$Q28*(1-$F28))*((1+'Inputs &amp; Summary'!$D$7)^AM$1))))))</f>
        <v>48.786691980912515</v>
      </c>
      <c r="AN28" s="248">
        <f>$D28*IF(AN$1&gt;'Inputs &amp; Summary'!$D$5,0,IF(AN$1&gt;VLOOKUP($G28,Lists!$J$17:$K$21,2),IF($M28=Lists!$H$3,IF($K28&lt;1,(($S28/$K28)*((1+'Inputs &amp; Summary'!$D$7)^AN$1)),((INT(AN$1/$K28)-INT((AN$1-1)/$K28))*$S28*((1+'Inputs &amp; Summary'!$D$7)^AN$1))),(_xlfn.WEIBULL.DIST(AN$1,$L28,$K28,FALSE)*$S28*((1+'Inputs &amp; Summary'!$D$7)^AN$1))),IF($M28=Lists!$H$3,IF($K28&lt;1,((($R28*(1-$E28)+$Q28*(1-$F28))/$K28)*((1+'Inputs &amp; Summary'!$D$7)^AN$1)),((INT(AN$1/$K28)-INT((AN$1-1)/$K28))*($R28*(1-$E28)+$Q28*(1-$F28))*((1+'Inputs &amp; Summary'!$D$7)^AN$1))),((_xlfn.WEIBULL.DIST(AN$1,$L28,$K28,FALSE)*($R28*(1-$E28)+$Q28*(1-$F28))*((1+'Inputs &amp; Summary'!$D$7)^AN$1))))))</f>
        <v>49.762425820530773</v>
      </c>
      <c r="AO28" s="248">
        <f>$D28*IF(AO$1&gt;'Inputs &amp; Summary'!$D$5,0,IF(AO$1&gt;VLOOKUP($G28,Lists!$J$17:$K$21,2),IF($M28=Lists!$H$3,IF($K28&lt;1,(($S28/$K28)*((1+'Inputs &amp; Summary'!$D$7)^AO$1)),((INT(AO$1/$K28)-INT((AO$1-1)/$K28))*$S28*((1+'Inputs &amp; Summary'!$D$7)^AO$1))),(_xlfn.WEIBULL.DIST(AO$1,$L28,$K28,FALSE)*$S28*((1+'Inputs &amp; Summary'!$D$7)^AO$1))),IF($M28=Lists!$H$3,IF($K28&lt;1,((($R28*(1-$E28)+$Q28*(1-$F28))/$K28)*((1+'Inputs &amp; Summary'!$D$7)^AO$1)),((INT(AO$1/$K28)-INT((AO$1-1)/$K28))*($R28*(1-$E28)+$Q28*(1-$F28))*((1+'Inputs &amp; Summary'!$D$7)^AO$1))),((_xlfn.WEIBULL.DIST(AO$1,$L28,$K28,FALSE)*($R28*(1-$E28)+$Q28*(1-$F28))*((1+'Inputs &amp; Summary'!$D$7)^AO$1))))))</f>
        <v>50.757674336941392</v>
      </c>
      <c r="AP28" s="248">
        <f>$D28*IF(AP$1&gt;'Inputs &amp; Summary'!$D$5,0,IF(AP$1&gt;VLOOKUP($G28,Lists!$J$17:$K$21,2),IF($M28=Lists!$H$3,IF($K28&lt;1,(($S28/$K28)*((1+'Inputs &amp; Summary'!$D$7)^AP$1)),((INT(AP$1/$K28)-INT((AP$1-1)/$K28))*$S28*((1+'Inputs &amp; Summary'!$D$7)^AP$1))),(_xlfn.WEIBULL.DIST(AP$1,$L28,$K28,FALSE)*$S28*((1+'Inputs &amp; Summary'!$D$7)^AP$1))),IF($M28=Lists!$H$3,IF($K28&lt;1,((($R28*(1-$E28)+$Q28*(1-$F28))/$K28)*((1+'Inputs &amp; Summary'!$D$7)^AP$1)),((INT(AP$1/$K28)-INT((AP$1-1)/$K28))*($R28*(1-$E28)+$Q28*(1-$F28))*((1+'Inputs &amp; Summary'!$D$7)^AP$1))),((_xlfn.WEIBULL.DIST(AP$1,$L28,$K28,FALSE)*($R28*(1-$E28)+$Q28*(1-$F28))*((1+'Inputs &amp; Summary'!$D$7)^AP$1))))))</f>
        <v>51.772827823680217</v>
      </c>
      <c r="AQ28" s="248">
        <f>$D28*IF(AQ$1&gt;'Inputs &amp; Summary'!$D$5,0,IF(AQ$1&gt;VLOOKUP($G28,Lists!$J$17:$K$21,2),IF($M28=Lists!$H$3,IF($K28&lt;1,(($S28/$K28)*((1+'Inputs &amp; Summary'!$D$7)^AQ$1)),((INT(AQ$1/$K28)-INT((AQ$1-1)/$K28))*$S28*((1+'Inputs &amp; Summary'!$D$7)^AQ$1))),(_xlfn.WEIBULL.DIST(AQ$1,$L28,$K28,FALSE)*$S28*((1+'Inputs &amp; Summary'!$D$7)^AQ$1))),IF($M28=Lists!$H$3,IF($K28&lt;1,((($R28*(1-$E28)+$Q28*(1-$F28))/$K28)*((1+'Inputs &amp; Summary'!$D$7)^AQ$1)),((INT(AQ$1/$K28)-INT((AQ$1-1)/$K28))*($R28*(1-$E28)+$Q28*(1-$F28))*((1+'Inputs &amp; Summary'!$D$7)^AQ$1))),((_xlfn.WEIBULL.DIST(AQ$1,$L28,$K28,FALSE)*($R28*(1-$E28)+$Q28*(1-$F28))*((1+'Inputs &amp; Summary'!$D$7)^AQ$1))))))</f>
        <v>52.808284380153815</v>
      </c>
      <c r="AR28" s="248">
        <f>$D28*IF(AR$1&gt;'Inputs &amp; Summary'!$D$5,0,IF(AR$1&gt;VLOOKUP($G28,Lists!$J$17:$K$21,2),IF($M28=Lists!$H$3,IF($K28&lt;1,(($S28/$K28)*((1+'Inputs &amp; Summary'!$D$7)^AR$1)),((INT(AR$1/$K28)-INT((AR$1-1)/$K28))*$S28*((1+'Inputs &amp; Summary'!$D$7)^AR$1))),(_xlfn.WEIBULL.DIST(AR$1,$L28,$K28,FALSE)*$S28*((1+'Inputs &amp; Summary'!$D$7)^AR$1))),IF($M28=Lists!$H$3,IF($K28&lt;1,((($R28*(1-$E28)+$Q28*(1-$F28))/$K28)*((1+'Inputs &amp; Summary'!$D$7)^AR$1)),((INT(AR$1/$K28)-INT((AR$1-1)/$K28))*($R28*(1-$E28)+$Q28*(1-$F28))*((1+'Inputs &amp; Summary'!$D$7)^AR$1))),((_xlfn.WEIBULL.DIST(AR$1,$L28,$K28,FALSE)*($R28*(1-$E28)+$Q28*(1-$F28))*((1+'Inputs &amp; Summary'!$D$7)^AR$1))))))</f>
        <v>53.864450067756898</v>
      </c>
      <c r="AS28" s="248">
        <f>$D28*IF(AS$1&gt;'Inputs &amp; Summary'!$D$5,0,IF(AS$1&gt;VLOOKUP($G28,Lists!$J$17:$K$21,2),IF($M28=Lists!$H$3,IF($K28&lt;1,(($S28/$K28)*((1+'Inputs &amp; Summary'!$D$7)^AS$1)),((INT(AS$1/$K28)-INT((AS$1-1)/$K28))*$S28*((1+'Inputs &amp; Summary'!$D$7)^AS$1))),(_xlfn.WEIBULL.DIST(AS$1,$L28,$K28,FALSE)*$S28*((1+'Inputs &amp; Summary'!$D$7)^AS$1))),IF($M28=Lists!$H$3,IF($K28&lt;1,((($R28*(1-$E28)+$Q28*(1-$F28))/$K28)*((1+'Inputs &amp; Summary'!$D$7)^AS$1)),((INT(AS$1/$K28)-INT((AS$1-1)/$K28))*($R28*(1-$E28)+$Q28*(1-$F28))*((1+'Inputs &amp; Summary'!$D$7)^AS$1))),((_xlfn.WEIBULL.DIST(AS$1,$L28,$K28,FALSE)*($R28*(1-$E28)+$Q28*(1-$F28))*((1+'Inputs &amp; Summary'!$D$7)^AS$1))))))</f>
        <v>0</v>
      </c>
      <c r="AT28" s="248">
        <f>$D28*IF(AT$1&gt;'Inputs &amp; Summary'!$D$5,0,IF(AT$1&gt;VLOOKUP($G28,Lists!$J$17:$K$21,2),IF($M28=Lists!$H$3,IF($K28&lt;1,(($S28/$K28)*((1+'Inputs &amp; Summary'!$D$7)^AT$1)),((INT(AT$1/$K28)-INT((AT$1-1)/$K28))*$S28*((1+'Inputs &amp; Summary'!$D$7)^AT$1))),(_xlfn.WEIBULL.DIST(AT$1,$L28,$K28,FALSE)*$S28*((1+'Inputs &amp; Summary'!$D$7)^AT$1))),IF($M28=Lists!$H$3,IF($K28&lt;1,((($R28*(1-$E28)+$Q28*(1-$F28))/$K28)*((1+'Inputs &amp; Summary'!$D$7)^AT$1)),((INT(AT$1/$K28)-INT((AT$1-1)/$K28))*($R28*(1-$E28)+$Q28*(1-$F28))*((1+'Inputs &amp; Summary'!$D$7)^AT$1))),((_xlfn.WEIBULL.DIST(AT$1,$L28,$K28,FALSE)*($R28*(1-$E28)+$Q28*(1-$F28))*((1+'Inputs &amp; Summary'!$D$7)^AT$1))))))</f>
        <v>0</v>
      </c>
      <c r="AU28" s="248">
        <f>$D28*IF(AU$1&gt;'Inputs &amp; Summary'!$D$5,0,IF(AU$1&gt;VLOOKUP($G28,Lists!$J$17:$K$21,2),IF($M28=Lists!$H$3,IF($K28&lt;1,(($S28/$K28)*((1+'Inputs &amp; Summary'!$D$7)^AU$1)),((INT(AU$1/$K28)-INT((AU$1-1)/$K28))*$S28*((1+'Inputs &amp; Summary'!$D$7)^AU$1))),(_xlfn.WEIBULL.DIST(AU$1,$L28,$K28,FALSE)*$S28*((1+'Inputs &amp; Summary'!$D$7)^AU$1))),IF($M28=Lists!$H$3,IF($K28&lt;1,((($R28*(1-$E28)+$Q28*(1-$F28))/$K28)*((1+'Inputs &amp; Summary'!$D$7)^AU$1)),((INT(AU$1/$K28)-INT((AU$1-1)/$K28))*($R28*(1-$E28)+$Q28*(1-$F28))*((1+'Inputs &amp; Summary'!$D$7)^AU$1))),((_xlfn.WEIBULL.DIST(AU$1,$L28,$K28,FALSE)*($R28*(1-$E28)+$Q28*(1-$F28))*((1+'Inputs &amp; Summary'!$D$7)^AU$1))))))</f>
        <v>0</v>
      </c>
      <c r="AV28" s="248">
        <f>$D28*IF(AV$1&gt;'Inputs &amp; Summary'!$D$5,0,IF(AV$1&gt;VLOOKUP($G28,Lists!$J$17:$K$21,2),IF($M28=Lists!$H$3,IF($K28&lt;1,(($S28/$K28)*((1+'Inputs &amp; Summary'!$D$7)^AV$1)),((INT(AV$1/$K28)-INT((AV$1-1)/$K28))*$S28*((1+'Inputs &amp; Summary'!$D$7)^AV$1))),(_xlfn.WEIBULL.DIST(AV$1,$L28,$K28,FALSE)*$S28*((1+'Inputs &amp; Summary'!$D$7)^AV$1))),IF($M28=Lists!$H$3,IF($K28&lt;1,((($R28*(1-$E28)+$Q28*(1-$F28))/$K28)*((1+'Inputs &amp; Summary'!$D$7)^AV$1)),((INT(AV$1/$K28)-INT((AV$1-1)/$K28))*($R28*(1-$E28)+$Q28*(1-$F28))*((1+'Inputs &amp; Summary'!$D$7)^AV$1))),((_xlfn.WEIBULL.DIST(AV$1,$L28,$K28,FALSE)*($R28*(1-$E28)+$Q28*(1-$F28))*((1+'Inputs &amp; Summary'!$D$7)^AV$1))))))</f>
        <v>0</v>
      </c>
      <c r="AW28" s="248">
        <f>$D28*IF(AW$1&gt;'Inputs &amp; Summary'!$D$5,0,IF(AW$1&gt;VLOOKUP($G28,Lists!$J$17:$K$21,2),IF($M28=Lists!$H$3,IF($K28&lt;1,(($S28/$K28)*((1+'Inputs &amp; Summary'!$D$7)^AW$1)),((INT(AW$1/$K28)-INT((AW$1-1)/$K28))*$S28*((1+'Inputs &amp; Summary'!$D$7)^AW$1))),(_xlfn.WEIBULL.DIST(AW$1,$L28,$K28,FALSE)*$S28*((1+'Inputs &amp; Summary'!$D$7)^AW$1))),IF($M28=Lists!$H$3,IF($K28&lt;1,((($R28*(1-$E28)+$Q28*(1-$F28))/$K28)*((1+'Inputs &amp; Summary'!$D$7)^AW$1)),((INT(AW$1/$K28)-INT((AW$1-1)/$K28))*($R28*(1-$E28)+$Q28*(1-$F28))*((1+'Inputs &amp; Summary'!$D$7)^AW$1))),((_xlfn.WEIBULL.DIST(AW$1,$L28,$K28,FALSE)*($R28*(1-$E28)+$Q28*(1-$F28))*((1+'Inputs &amp; Summary'!$D$7)^AW$1))))))</f>
        <v>0</v>
      </c>
      <c r="AX28" s="248">
        <f>$D28*IF(AX$1&gt;'Inputs &amp; Summary'!$D$5,0,IF(AX$1&gt;VLOOKUP($G28,Lists!$J$17:$K$21,2),IF($M28=Lists!$H$3,IF($K28&lt;1,(($S28/$K28)*((1+'Inputs &amp; Summary'!$D$7)^AX$1)),((INT(AX$1/$K28)-INT((AX$1-1)/$K28))*$S28*((1+'Inputs &amp; Summary'!$D$7)^AX$1))),(_xlfn.WEIBULL.DIST(AX$1,$L28,$K28,FALSE)*$S28*((1+'Inputs &amp; Summary'!$D$7)^AX$1))),IF($M28=Lists!$H$3,IF($K28&lt;1,((($R28*(1-$E28)+$Q28*(1-$F28))/$K28)*((1+'Inputs &amp; Summary'!$D$7)^AX$1)),((INT(AX$1/$K28)-INT((AX$1-1)/$K28))*($R28*(1-$E28)+$Q28*(1-$F28))*((1+'Inputs &amp; Summary'!$D$7)^AX$1))),((_xlfn.WEIBULL.DIST(AX$1,$L28,$K28,FALSE)*($R28*(1-$E28)+$Q28*(1-$F28))*((1+'Inputs &amp; Summary'!$D$7)^AX$1))))))</f>
        <v>0</v>
      </c>
      <c r="AY28" s="248">
        <f>$D28*IF(AY$1&gt;'Inputs &amp; Summary'!$D$5,0,IF(AY$1&gt;VLOOKUP($G28,Lists!$J$17:$K$21,2),IF($M28=Lists!$H$3,IF($K28&lt;1,(($S28/$K28)*((1+'Inputs &amp; Summary'!$D$7)^AY$1)),((INT(AY$1/$K28)-INT((AY$1-1)/$K28))*$S28*((1+'Inputs &amp; Summary'!$D$7)^AY$1))),(_xlfn.WEIBULL.DIST(AY$1,$L28,$K28,FALSE)*$S28*((1+'Inputs &amp; Summary'!$D$7)^AY$1))),IF($M28=Lists!$H$3,IF($K28&lt;1,((($R28*(1-$E28)+$Q28*(1-$F28))/$K28)*((1+'Inputs &amp; Summary'!$D$7)^AY$1)),((INT(AY$1/$K28)-INT((AY$1-1)/$K28))*($R28*(1-$E28)+$Q28*(1-$F28))*((1+'Inputs &amp; Summary'!$D$7)^AY$1))),((_xlfn.WEIBULL.DIST(AY$1,$L28,$K28,FALSE)*($R28*(1-$E28)+$Q28*(1-$F28))*((1+'Inputs &amp; Summary'!$D$7)^AY$1))))))</f>
        <v>0</v>
      </c>
      <c r="AZ28" s="248">
        <f>$D28*IF(AZ$1&gt;'Inputs &amp; Summary'!$D$5,0,IF(AZ$1&gt;VLOOKUP($G28,Lists!$J$17:$K$21,2),IF($M28=Lists!$H$3,IF($K28&lt;1,(($S28/$K28)*((1+'Inputs &amp; Summary'!$D$7)^AZ$1)),((INT(AZ$1/$K28)-INT((AZ$1-1)/$K28))*$S28*((1+'Inputs &amp; Summary'!$D$7)^AZ$1))),(_xlfn.WEIBULL.DIST(AZ$1,$L28,$K28,FALSE)*$S28*((1+'Inputs &amp; Summary'!$D$7)^AZ$1))),IF($M28=Lists!$H$3,IF($K28&lt;1,((($R28*(1-$E28)+$Q28*(1-$F28))/$K28)*((1+'Inputs &amp; Summary'!$D$7)^AZ$1)),((INT(AZ$1/$K28)-INT((AZ$1-1)/$K28))*($R28*(1-$E28)+$Q28*(1-$F28))*((1+'Inputs &amp; Summary'!$D$7)^AZ$1))),((_xlfn.WEIBULL.DIST(AZ$1,$L28,$K28,FALSE)*($R28*(1-$E28)+$Q28*(1-$F28))*((1+'Inputs &amp; Summary'!$D$7)^AZ$1))))))</f>
        <v>0</v>
      </c>
      <c r="BA28" s="248">
        <f>$D28*IF(BA$1&gt;'Inputs &amp; Summary'!$D$5,0,IF(BA$1&gt;VLOOKUP($G28,Lists!$J$17:$K$21,2),IF($M28=Lists!$H$3,IF($K28&lt;1,(($S28/$K28)*((1+'Inputs &amp; Summary'!$D$7)^BA$1)),((INT(BA$1/$K28)-INT((BA$1-1)/$K28))*$S28*((1+'Inputs &amp; Summary'!$D$7)^BA$1))),(_xlfn.WEIBULL.DIST(BA$1,$L28,$K28,FALSE)*$S28*((1+'Inputs &amp; Summary'!$D$7)^BA$1))),IF($M28=Lists!$H$3,IF($K28&lt;1,((($R28*(1-$E28)+$Q28*(1-$F28))/$K28)*((1+'Inputs &amp; Summary'!$D$7)^BA$1)),((INT(BA$1/$K28)-INT((BA$1-1)/$K28))*($R28*(1-$E28)+$Q28*(1-$F28))*((1+'Inputs &amp; Summary'!$D$7)^BA$1))),((_xlfn.WEIBULL.DIST(BA$1,$L28,$K28,FALSE)*($R28*(1-$E28)+$Q28*(1-$F28))*((1+'Inputs &amp; Summary'!$D$7)^BA$1))))))</f>
        <v>0</v>
      </c>
      <c r="BB28" s="248">
        <f>$D28*IF(BB$1&gt;'Inputs &amp; Summary'!$D$5,0,IF(BB$1&gt;VLOOKUP($G28,Lists!$J$17:$K$21,2),IF($M28=Lists!$H$3,IF($K28&lt;1,(($S28/$K28)*((1+'Inputs &amp; Summary'!$D$7)^BB$1)),((INT(BB$1/$K28)-INT((BB$1-1)/$K28))*$S28*((1+'Inputs &amp; Summary'!$D$7)^BB$1))),(_xlfn.WEIBULL.DIST(BB$1,$L28,$K28,FALSE)*$S28*((1+'Inputs &amp; Summary'!$D$7)^BB$1))),IF($M28=Lists!$H$3,IF($K28&lt;1,((($R28*(1-$E28)+$Q28*(1-$F28))/$K28)*((1+'Inputs &amp; Summary'!$D$7)^BB$1)),((INT(BB$1/$K28)-INT((BB$1-1)/$K28))*($R28*(1-$E28)+$Q28*(1-$F28))*((1+'Inputs &amp; Summary'!$D$7)^BB$1))),((_xlfn.WEIBULL.DIST(BB$1,$L28,$K28,FALSE)*($R28*(1-$E28)+$Q28*(1-$F28))*((1+'Inputs &amp; Summary'!$D$7)^BB$1))))))</f>
        <v>0</v>
      </c>
      <c r="BC28" s="248">
        <f>$D28*IF(BC$1&gt;'Inputs &amp; Summary'!$D$5,0,IF(BC$1&gt;VLOOKUP($G28,Lists!$J$17:$K$21,2),IF($M28=Lists!$H$3,IF($K28&lt;1,(($S28/$K28)*((1+'Inputs &amp; Summary'!$D$7)^BC$1)),((INT(BC$1/$K28)-INT((BC$1-1)/$K28))*$S28*((1+'Inputs &amp; Summary'!$D$7)^BC$1))),(_xlfn.WEIBULL.DIST(BC$1,$L28,$K28,FALSE)*$S28*((1+'Inputs &amp; Summary'!$D$7)^BC$1))),IF($M28=Lists!$H$3,IF($K28&lt;1,((($R28*(1-$E28)+$Q28*(1-$F28))/$K28)*((1+'Inputs &amp; Summary'!$D$7)^BC$1)),((INT(BC$1/$K28)-INT((BC$1-1)/$K28))*($R28*(1-$E28)+$Q28*(1-$F28))*((1+'Inputs &amp; Summary'!$D$7)^BC$1))),((_xlfn.WEIBULL.DIST(BC$1,$L28,$K28,FALSE)*($R28*(1-$E28)+$Q28*(1-$F28))*((1+'Inputs &amp; Summary'!$D$7)^BC$1))))))</f>
        <v>0</v>
      </c>
      <c r="BD28" s="248">
        <f>$D28*IF(BD$1&gt;'Inputs &amp; Summary'!$D$5,0,IF(BD$1&gt;VLOOKUP($G28,Lists!$J$17:$K$21,2),IF($M28=Lists!$H$3,IF($K28&lt;1,(($S28/$K28)*((1+'Inputs &amp; Summary'!$D$7)^BD$1)),((INT(BD$1/$K28)-INT((BD$1-1)/$K28))*$S28*((1+'Inputs &amp; Summary'!$D$7)^BD$1))),(_xlfn.WEIBULL.DIST(BD$1,$L28,$K28,FALSE)*$S28*((1+'Inputs &amp; Summary'!$D$7)^BD$1))),IF($M28=Lists!$H$3,IF($K28&lt;1,((($R28*(1-$E28)+$Q28*(1-$F28))/$K28)*((1+'Inputs &amp; Summary'!$D$7)^BD$1)),((INT(BD$1/$K28)-INT((BD$1-1)/$K28))*($R28*(1-$E28)+$Q28*(1-$F28))*((1+'Inputs &amp; Summary'!$D$7)^BD$1))),((_xlfn.WEIBULL.DIST(BD$1,$L28,$K28,FALSE)*($R28*(1-$E28)+$Q28*(1-$F28))*((1+'Inputs &amp; Summary'!$D$7)^BD$1))))))</f>
        <v>0</v>
      </c>
      <c r="BE28" s="248">
        <f>$D28*IF(BE$1&gt;'Inputs &amp; Summary'!$D$5,0,IF(BE$1&gt;VLOOKUP($G28,Lists!$J$17:$K$21,2),IF($M28=Lists!$H$3,IF($K28&lt;1,(($S28/$K28)*((1+'Inputs &amp; Summary'!$D$7)^BE$1)),((INT(BE$1/$K28)-INT((BE$1-1)/$K28))*$S28*((1+'Inputs &amp; Summary'!$D$7)^BE$1))),(_xlfn.WEIBULL.DIST(BE$1,$L28,$K28,FALSE)*$S28*((1+'Inputs &amp; Summary'!$D$7)^BE$1))),IF($M28=Lists!$H$3,IF($K28&lt;1,((($R28*(1-$E28)+$Q28*(1-$F28))/$K28)*((1+'Inputs &amp; Summary'!$D$7)^BE$1)),((INT(BE$1/$K28)-INT((BE$1-1)/$K28))*($R28*(1-$E28)+$Q28*(1-$F28))*((1+'Inputs &amp; Summary'!$D$7)^BE$1))),((_xlfn.WEIBULL.DIST(BE$1,$L28,$K28,FALSE)*($R28*(1-$E28)+$Q28*(1-$F28))*((1+'Inputs &amp; Summary'!$D$7)^BE$1))))))</f>
        <v>0</v>
      </c>
      <c r="BF28" s="248">
        <f>$D28*IF(BF$1&gt;'Inputs &amp; Summary'!$D$5,0,IF(BF$1&gt;VLOOKUP($G28,Lists!$J$17:$K$21,2),IF($M28=Lists!$H$3,IF($K28&lt;1,(($S28/$K28)*((1+'Inputs &amp; Summary'!$D$7)^BF$1)),((INT(BF$1/$K28)-INT((BF$1-1)/$K28))*$S28*((1+'Inputs &amp; Summary'!$D$7)^BF$1))),(_xlfn.WEIBULL.DIST(BF$1,$L28,$K28,FALSE)*$S28*((1+'Inputs &amp; Summary'!$D$7)^BF$1))),IF($M28=Lists!$H$3,IF($K28&lt;1,((($R28*(1-$E28)+$Q28*(1-$F28))/$K28)*((1+'Inputs &amp; Summary'!$D$7)^BF$1)),((INT(BF$1/$K28)-INT((BF$1-1)/$K28))*($R28*(1-$E28)+$Q28*(1-$F28))*((1+'Inputs &amp; Summary'!$D$7)^BF$1))),((_xlfn.WEIBULL.DIST(BF$1,$L28,$K28,FALSE)*($R28*(1-$E28)+$Q28*(1-$F28))*((1+'Inputs &amp; Summary'!$D$7)^BF$1))))))</f>
        <v>0</v>
      </c>
      <c r="BG28" s="248">
        <f>$D28*IF(BG$1&gt;'Inputs &amp; Summary'!$D$5,0,IF(BG$1&gt;VLOOKUP($G28,Lists!$J$17:$K$21,2),IF($M28=Lists!$H$3,IF($K28&lt;1,(($S28/$K28)*((1+'Inputs &amp; Summary'!$D$7)^BG$1)),((INT(BG$1/$K28)-INT((BG$1-1)/$K28))*$S28*((1+'Inputs &amp; Summary'!$D$7)^BG$1))),(_xlfn.WEIBULL.DIST(BG$1,$L28,$K28,FALSE)*$S28*((1+'Inputs &amp; Summary'!$D$7)^BG$1))),IF($M28=Lists!$H$3,IF($K28&lt;1,((($R28*(1-$E28)+$Q28*(1-$F28))/$K28)*((1+'Inputs &amp; Summary'!$D$7)^BG$1)),((INT(BG$1/$K28)-INT((BG$1-1)/$K28))*($R28*(1-$E28)+$Q28*(1-$F28))*((1+'Inputs &amp; Summary'!$D$7)^BG$1))),((_xlfn.WEIBULL.DIST(BG$1,$L28,$K28,FALSE)*($R28*(1-$E28)+$Q28*(1-$F28))*((1+'Inputs &amp; Summary'!$D$7)^BG$1))))))</f>
        <v>0</v>
      </c>
      <c r="BH28" s="248">
        <f>$D28*IF(BH$1&gt;'Inputs &amp; Summary'!$D$5,0,IF(BH$1&gt;VLOOKUP($G28,Lists!$J$17:$K$21,2),IF($M28=Lists!$H$3,IF($K28&lt;1,(($S28/$K28)*((1+'Inputs &amp; Summary'!$D$7)^BH$1)),((INT(BH$1/$K28)-INT((BH$1-1)/$K28))*$S28*((1+'Inputs &amp; Summary'!$D$7)^BH$1))),(_xlfn.WEIBULL.DIST(BH$1,$L28,$K28,FALSE)*$S28*((1+'Inputs &amp; Summary'!$D$7)^BH$1))),IF($M28=Lists!$H$3,IF($K28&lt;1,((($R28*(1-$E28)+$Q28*(1-$F28))/$K28)*((1+'Inputs &amp; Summary'!$D$7)^BH$1)),((INT(BH$1/$K28)-INT((BH$1-1)/$K28))*($R28*(1-$E28)+$Q28*(1-$F28))*((1+'Inputs &amp; Summary'!$D$7)^BH$1))),((_xlfn.WEIBULL.DIST(BH$1,$L28,$K28,FALSE)*($R28*(1-$E28)+$Q28*(1-$F28))*((1+'Inputs &amp; Summary'!$D$7)^BH$1))))))</f>
        <v>0</v>
      </c>
      <c r="BI28" s="248">
        <f>$D28*IF(BI$1&gt;'Inputs &amp; Summary'!$D$5,0,IF(BI$1&gt;VLOOKUP($G28,Lists!$J$17:$K$21,2),IF($M28=Lists!$H$3,IF($K28&lt;1,(($S28/$K28)*((1+'Inputs &amp; Summary'!$D$7)^BI$1)),((INT(BI$1/$K28)-INT((BI$1-1)/$K28))*$S28*((1+'Inputs &amp; Summary'!$D$7)^BI$1))),(_xlfn.WEIBULL.DIST(BI$1,$L28,$K28,FALSE)*$S28*((1+'Inputs &amp; Summary'!$D$7)^BI$1))),IF($M28=Lists!$H$3,IF($K28&lt;1,((($R28*(1-$E28)+$Q28*(1-$F28))/$K28)*((1+'Inputs &amp; Summary'!$D$7)^BI$1)),((INT(BI$1/$K28)-INT((BI$1-1)/$K28))*($R28*(1-$E28)+$Q28*(1-$F28))*((1+'Inputs &amp; Summary'!$D$7)^BI$1))),((_xlfn.WEIBULL.DIST(BI$1,$L28,$K28,FALSE)*($R28*(1-$E28)+$Q28*(1-$F28))*((1+'Inputs &amp; Summary'!$D$7)^BI$1))))))</f>
        <v>0</v>
      </c>
      <c r="BJ28" s="248">
        <f>$D28*IF(BJ$1&gt;'Inputs &amp; Summary'!$D$5,0,IF(BJ$1&gt;VLOOKUP($G28,Lists!$J$17:$K$21,2),IF($M28=Lists!$H$3,IF($K28&lt;1,(($S28/$K28)*((1+'Inputs &amp; Summary'!$D$7)^BJ$1)),((INT(BJ$1/$K28)-INT((BJ$1-1)/$K28))*$S28*((1+'Inputs &amp; Summary'!$D$7)^BJ$1))),(_xlfn.WEIBULL.DIST(BJ$1,$L28,$K28,FALSE)*$S28*((1+'Inputs &amp; Summary'!$D$7)^BJ$1))),IF($M28=Lists!$H$3,IF($K28&lt;1,((($R28*(1-$E28)+$Q28*(1-$F28))/$K28)*((1+'Inputs &amp; Summary'!$D$7)^BJ$1)),((INT(BJ$1/$K28)-INT((BJ$1-1)/$K28))*($R28*(1-$E28)+$Q28*(1-$F28))*((1+'Inputs &amp; Summary'!$D$7)^BJ$1))),((_xlfn.WEIBULL.DIST(BJ$1,$L28,$K28,FALSE)*($R28*(1-$E28)+$Q28*(1-$F28))*((1+'Inputs &amp; Summary'!$D$7)^BJ$1))))))</f>
        <v>0</v>
      </c>
      <c r="BK28" s="248">
        <f>$D28*IF(BK$1&gt;'Inputs &amp; Summary'!$D$5,0,IF(BK$1&gt;VLOOKUP($G28,Lists!$J$17:$K$21,2),IF($M28=Lists!$H$3,IF($K28&lt;1,(($S28/$K28)*((1+'Inputs &amp; Summary'!$D$7)^BK$1)),((INT(BK$1/$K28)-INT((BK$1-1)/$K28))*$S28*((1+'Inputs &amp; Summary'!$D$7)^BK$1))),(_xlfn.WEIBULL.DIST(BK$1,$L28,$K28,FALSE)*$S28*((1+'Inputs &amp; Summary'!$D$7)^BK$1))),IF($M28=Lists!$H$3,IF($K28&lt;1,((($R28*(1-$E28)+$Q28*(1-$F28))/$K28)*((1+'Inputs &amp; Summary'!$D$7)^BK$1)),((INT(BK$1/$K28)-INT((BK$1-1)/$K28))*($R28*(1-$E28)+$Q28*(1-$F28))*((1+'Inputs &amp; Summary'!$D$7)^BK$1))),((_xlfn.WEIBULL.DIST(BK$1,$L28,$K28,FALSE)*($R28*(1-$E28)+$Q28*(1-$F28))*((1+'Inputs &amp; Summary'!$D$7)^BK$1))))))</f>
        <v>0</v>
      </c>
      <c r="BL28" s="248">
        <f>$D28*IF(BL$1&gt;'Inputs &amp; Summary'!$D$5,0,IF(BL$1&gt;VLOOKUP($G28,Lists!$J$17:$K$21,2),IF($M28=Lists!$H$3,IF($K28&lt;1,(($S28/$K28)*((1+'Inputs &amp; Summary'!$D$7)^BL$1)),((INT(BL$1/$K28)-INT((BL$1-1)/$K28))*$S28*((1+'Inputs &amp; Summary'!$D$7)^BL$1))),(_xlfn.WEIBULL.DIST(BL$1,$L28,$K28,FALSE)*$S28*((1+'Inputs &amp; Summary'!$D$7)^BL$1))),IF($M28=Lists!$H$3,IF($K28&lt;1,((($R28*(1-$E28)+$Q28*(1-$F28))/$K28)*((1+'Inputs &amp; Summary'!$D$7)^BL$1)),((INT(BL$1/$K28)-INT((BL$1-1)/$K28))*($R28*(1-$E28)+$Q28*(1-$F28))*((1+'Inputs &amp; Summary'!$D$7)^BL$1))),((_xlfn.WEIBULL.DIST(BL$1,$L28,$K28,FALSE)*($R28*(1-$E28)+$Q28*(1-$F28))*((1+'Inputs &amp; Summary'!$D$7)^BL$1))))))</f>
        <v>0</v>
      </c>
    </row>
    <row r="29" spans="1:64" x14ac:dyDescent="0.3">
      <c r="A29" s="236" t="s">
        <v>156</v>
      </c>
      <c r="B29" s="117" t="str">
        <f>IF('Inputs &amp; Summary'!$D$15=Lists!$E$3,INDEX('Residential Rooftop Details'!$A$30:$X$158,MATCH('Cash Flow'!$A29,'Residential Rooftop Details'!$A$30:$A$158,0),COLUMN(B$1)),IF('Inputs &amp; Summary'!$D$15=Lists!$E$4,INDEX('Commercial Rooftop Details'!$A$30:$V$158,MATCH('Cash Flow'!$A29,'Commercial Rooftop Details'!$A$30:$A$158,0),COLUMN(B$1)),INDEX('Ground-Mount Details'!$A$30:$V$158,MATCH('Cash Flow'!$A29,'Ground-Mount Details'!$A$30:$A$158,0),COLUMN(B$1))))</f>
        <v>Preventive</v>
      </c>
      <c r="C29" s="117" t="str">
        <f>IF('Inputs &amp; Summary'!$D$15=Lists!$E$3,INDEX('Residential Rooftop Details'!$A$30:$X$158,MATCH('Cash Flow'!$A29,'Residential Rooftop Details'!$A$30:$A$158,0),COLUMN(C$1)),IF('Inputs &amp; Summary'!$D$15=Lists!$E$4,INDEX('Commercial Rooftop Details'!$A$30:$V$158,MATCH('Cash Flow'!$A29,'Commercial Rooftop Details'!$A$30:$A$158,0),COLUMN(C$1)),INDEX('Ground-Mount Details'!$A$30:$V$158,MATCH('Cash Flow'!$A29,'Ground-Mount Details'!$A$30:$A$158,0),COLUMN(C$1))))</f>
        <v>AC Wiring</v>
      </c>
      <c r="D29" s="117">
        <f>IF('Inputs &amp; Summary'!$D$15=Lists!$E$3,INDEX('Residential Rooftop Details'!$A$30:$X$158,MATCH('Cash Flow'!$A29,'Residential Rooftop Details'!$A$30:$A$158,0),COLUMN(D$1)),IF('Inputs &amp; Summary'!$D$15=Lists!$E$4,INDEX('Commercial Rooftop Details'!$A$30:$V$158,MATCH('Cash Flow'!$A29,'Commercial Rooftop Details'!$A$30:$A$158,0),COLUMN(D$1)),INDEX('Ground-Mount Details'!$A$30:$V$158,MATCH('Cash Flow'!$A29,'Ground-Mount Details'!$A$30:$A$158,0),COLUMN(D$1))))</f>
        <v>1</v>
      </c>
      <c r="E29" s="117">
        <f>IF('Inputs &amp; Summary'!$D$15=Lists!$E$3,INDEX('Residential Rooftop Details'!$A$30:$X$158,MATCH('Cash Flow'!$A29,'Residential Rooftop Details'!$A$30:$A$158,0),COLUMN(E$1)),IF('Inputs &amp; Summary'!$D$15=Lists!$E$4,INDEX('Commercial Rooftop Details'!$A$30:$V$158,MATCH('Cash Flow'!$A29,'Commercial Rooftop Details'!$A$30:$A$158,0),COLUMN(E$1)),INDEX('Ground-Mount Details'!$A$30:$V$158,MATCH('Cash Flow'!$A29,'Ground-Mount Details'!$A$30:$A$158,0),COLUMN(E$1))))</f>
        <v>0</v>
      </c>
      <c r="F29" s="117">
        <f>IF('Inputs &amp; Summary'!$D$15=Lists!$E$3,INDEX('Residential Rooftop Details'!$A$30:$X$158,MATCH('Cash Flow'!$A29,'Residential Rooftop Details'!$A$30:$A$158,0),COLUMN(F$1)),IF('Inputs &amp; Summary'!$D$15=Lists!$E$4,INDEX('Commercial Rooftop Details'!$A$30:$V$158,MATCH('Cash Flow'!$A29,'Commercial Rooftop Details'!$A$30:$A$158,0),COLUMN(F$1)),INDEX('Ground-Mount Details'!$A$30:$V$158,MATCH('Cash Flow'!$A29,'Ground-Mount Details'!$A$30:$A$158,0),COLUMN(F$1))))</f>
        <v>0</v>
      </c>
      <c r="G29" s="237" t="str">
        <f>IF('Inputs &amp; Summary'!$D$15=Lists!$E$3,INDEX('Residential Rooftop Details'!$A$30:$X$158,MATCH('Cash Flow'!$A29,'Residential Rooftop Details'!$A$30:$A$158,0),COLUMN(G$1)),IF('Inputs &amp; Summary'!$D$15=Lists!$E$4,INDEX('Commercial Rooftop Details'!$A$30:$V$158,MATCH('Cash Flow'!$A29,'Commercial Rooftop Details'!$A$30:$A$158,0),COLUMN(G$1)),INDEX('Ground-Mount Details'!$A$30:$V$158,MATCH('Cash Flow'!$A29,'Ground-Mount Details'!$A$30:$A$158,0),COLUMN(G$1))))</f>
        <v>N/A</v>
      </c>
      <c r="H29" s="237" t="str">
        <f>IF('Inputs &amp; Summary'!$D$15=Lists!$E$3,INDEX('Residential Rooftop Details'!$A$30:$X$158,MATCH('Cash Flow'!$A29,'Residential Rooftop Details'!$A$30:$A$158,0),COLUMN(H$1)),IF('Inputs &amp; Summary'!$D$15=Lists!$E$4,INDEX('Commercial Rooftop Details'!$A$30:$V$158,MATCH('Cash Flow'!$A29,'Commercial Rooftop Details'!$A$30:$A$158,0),COLUMN(H$1)),INDEX('Ground-Mount Details'!$A$30:$V$158,MATCH('Cash Flow'!$A29,'Ground-Mount Details'!$A$30:$A$158,0),COLUMN(H$1))))</f>
        <v>Combiner Box</v>
      </c>
      <c r="I29" s="237" t="str">
        <f>IF('Inputs &amp; Summary'!$D$15=Lists!$E$3,INDEX('Residential Rooftop Details'!$A$30:$X$158,MATCH('Cash Flow'!$A29,'Residential Rooftop Details'!$A$30:$A$158,0),COLUMN(I$1)),IF('Inputs &amp; Summary'!$D$15=Lists!$E$4,INDEX('Commercial Rooftop Details'!$A$30:$V$158,MATCH('Cash Flow'!$A29,'Commercial Rooftop Details'!$A$30:$A$158,0),COLUMN(I$1)),INDEX('Ground-Mount Details'!$A$30:$V$158,MATCH('Cash Flow'!$A29,'Ground-Mount Details'!$A$30:$A$158,0),COLUMN(I$1))))</f>
        <v>Inspector</v>
      </c>
      <c r="J29" s="238">
        <f>IF('Inputs &amp; Summary'!$D$15=Lists!$E$3,INDEX('Residential Rooftop Details'!$A$30:$X$158,MATCH('Cash Flow'!$A29,'Residential Rooftop Details'!$A$30:$A$158,0),COLUMN(J$1)),IF('Inputs &amp; Summary'!$D$15=Lists!$E$4,INDEX('Commercial Rooftop Details'!$A$30:$V$158,MATCH('Cash Flow'!$A29,'Commercial Rooftop Details'!$A$30:$A$158,0),COLUMN(J$1)),INDEX('Ground-Mount Details'!$A$30:$V$158,MATCH('Cash Flow'!$A29,'Ground-Mount Details'!$A$30:$A$158,0),COLUMN(J$1))))</f>
        <v>25.173076923076923</v>
      </c>
      <c r="K29" s="239">
        <f>IF('Inputs &amp; Summary'!$D$15=Lists!$E$3,INDEX('Residential Rooftop Details'!$A$30:$X$158,MATCH('Cash Flow'!$A29,'Residential Rooftop Details'!$A$30:$A$158,0),COLUMN(K$1)),IF('Inputs &amp; Summary'!$D$15=Lists!$E$4,INDEX('Commercial Rooftop Details'!$A$30:$V$158,MATCH('Cash Flow'!$A29,'Commercial Rooftop Details'!$A$30:$A$158,0),COLUMN(K$1)),INDEX('Ground-Mount Details'!$A$30:$V$158,MATCH('Cash Flow'!$A29,'Ground-Mount Details'!$A$30:$A$158,0),COLUMN(K$1))))</f>
        <v>1</v>
      </c>
      <c r="L29" s="239">
        <f>IF('Inputs &amp; Summary'!$D$15=Lists!$E$3,INDEX('Residential Rooftop Details'!$A$30:$X$158,MATCH('Cash Flow'!$A29,'Residential Rooftop Details'!$A$30:$A$158,0),COLUMN(L$1)),IF('Inputs &amp; Summary'!$D$15=Lists!$E$4,INDEX('Commercial Rooftop Details'!$A$30:$V$158,MATCH('Cash Flow'!$A29,'Commercial Rooftop Details'!$A$30:$A$158,0),COLUMN(L$1)),INDEX('Ground-Mount Details'!$A$30:$V$158,MATCH('Cash Flow'!$A29,'Ground-Mount Details'!$A$30:$A$158,0),COLUMN(L$1))))</f>
        <v>1</v>
      </c>
      <c r="M29" s="238" t="str">
        <f>IF('Inputs &amp; Summary'!$D$15=Lists!$E$3,INDEX('Residential Rooftop Details'!$A$30:$X$158,MATCH('Cash Flow'!$A29,'Residential Rooftop Details'!$A$30:$A$158,0),COLUMN(M$1)),IF('Inputs &amp; Summary'!$D$15=Lists!$E$4,INDEX('Commercial Rooftop Details'!$A$30:$V$158,MATCH('Cash Flow'!$A29,'Commercial Rooftop Details'!$A$30:$A$158,0),COLUMN(M$1)),INDEX('Ground-Mount Details'!$A$30:$V$158,MATCH('Cash Flow'!$A29,'Ground-Mount Details'!$A$30:$A$158,0),COLUMN(M$1))))</f>
        <v>interval</v>
      </c>
      <c r="N29" s="240">
        <f>IF('Inputs &amp; Summary'!$D$15=Lists!$E$3,INDEX('Residential Rooftop Details'!$A$30:$X$158,MATCH('Cash Flow'!$A29,'Residential Rooftop Details'!$A$30:$A$158,0),COLUMN(N$1)),IF('Inputs &amp; Summary'!$D$15=Lists!$E$4,INDEX('Commercial Rooftop Details'!$A$30:$V$158,MATCH('Cash Flow'!$A29,'Commercial Rooftop Details'!$A$30:$A$158,0),COLUMN(N$1)),INDEX('Ground-Mount Details'!$A$30:$V$158,MATCH('Cash Flow'!$A29,'Ground-Mount Details'!$A$30:$A$158,0),COLUMN(N$1))))</f>
        <v>18</v>
      </c>
      <c r="O29" s="239">
        <f>IF('Inputs &amp; Summary'!$D$15=Lists!$E$3,INDEX('Residential Rooftop Details'!$A$30:$X$158,MATCH('Cash Flow'!$A29,'Residential Rooftop Details'!$A$30:$A$158,0),COLUMN(O$1)),IF('Inputs &amp; Summary'!$D$15=Lists!$E$4,INDEX('Commercial Rooftop Details'!$A$30:$V$158,MATCH('Cash Flow'!$A29,'Commercial Rooftop Details'!$A$30:$A$158,0),COLUMN(O$1)),INDEX('Ground-Mount Details'!$A$30:$V$158,MATCH('Cash Flow'!$A29,'Ground-Mount Details'!$A$30:$A$158,0),COLUMN(O$1))))</f>
        <v>0.08</v>
      </c>
      <c r="P29" s="241">
        <f>IF('Inputs &amp; Summary'!$D$15=Lists!$E$3,INDEX('Residential Rooftop Details'!$A$30:$X$158,MATCH('Cash Flow'!$A29,'Residential Rooftop Details'!$A$30:$A$158,0),COLUMN(P$1)),IF('Inputs &amp; Summary'!$D$15=Lists!$E$4,INDEX('Commercial Rooftop Details'!$A$30:$V$158,MATCH('Cash Flow'!$A29,'Commercial Rooftop Details'!$A$30:$A$158,0),COLUMN(P$1)),INDEX('Ground-Mount Details'!$A$30:$V$158,MATCH('Cash Flow'!$A29,'Ground-Mount Details'!$A$30:$A$158,0),COLUMN(P$1))))</f>
        <v>0</v>
      </c>
      <c r="Q29" s="242">
        <f>IF('Inputs &amp; Summary'!$D$15=Lists!$E$3,INDEX('Residential Rooftop Details'!$A$30:$X$158,MATCH('Cash Flow'!$A29,'Residential Rooftop Details'!$A$30:$A$158,0),COLUMN(Q$1)),IF('Inputs &amp; Summary'!$D$15=Lists!$E$4,INDEX('Commercial Rooftop Details'!$A$30:$V$158,MATCH('Cash Flow'!$A29,'Commercial Rooftop Details'!$A$30:$A$158,0),COLUMN(Q$1)),INDEX('Ground-Mount Details'!$A$30:$V$158,MATCH('Cash Flow'!$A29,'Ground-Mount Details'!$A$30:$A$158,0),COLUMN(Q$1))))</f>
        <v>36.24923076923077</v>
      </c>
      <c r="R29" s="242">
        <f>IF('Inputs &amp; Summary'!$D$15=Lists!$E$3,INDEX('Residential Rooftop Details'!$A$30:$X$158,MATCH('Cash Flow'!$A29,'Residential Rooftop Details'!$A$30:$A$158,0),COLUMN(R$1)),IF('Inputs &amp; Summary'!$D$15=Lists!$E$4,INDEX('Commercial Rooftop Details'!$A$30:$V$158,MATCH('Cash Flow'!$A29,'Commercial Rooftop Details'!$A$30:$A$158,0),COLUMN(R$1)),INDEX('Ground-Mount Details'!$A$30:$V$158,MATCH('Cash Flow'!$A29,'Ground-Mount Details'!$A$30:$A$158,0),COLUMN(R$1))))</f>
        <v>0</v>
      </c>
      <c r="S29" s="243">
        <f>IF('Inputs &amp; Summary'!$D$15=Lists!$E$3,INDEX('Residential Rooftop Details'!$A$30:$X$158,MATCH('Cash Flow'!$A29,'Residential Rooftop Details'!$A$30:$A$158,0),COLUMN(S$1)),IF('Inputs &amp; Summary'!$D$15=Lists!$E$4,INDEX('Commercial Rooftop Details'!$A$30:$V$158,MATCH('Cash Flow'!$A29,'Commercial Rooftop Details'!$A$30:$A$158,0),COLUMN(S$1)),INDEX('Ground-Mount Details'!$A$30:$V$158,MATCH('Cash Flow'!$A29,'Ground-Mount Details'!$A$30:$A$158,0),COLUMN(S$1))))</f>
        <v>36.24923076923077</v>
      </c>
      <c r="T29" s="238">
        <f>IF('Inputs &amp; Summary'!$D$15=Lists!$E$3,INDEX('Residential Rooftop Details'!$A$30:$X$158,MATCH('Cash Flow'!$A29,'Residential Rooftop Details'!$A$30:$A$158,0),COLUMN(T$1)),IF('Inputs &amp; Summary'!$D$15=Lists!$E$4,INDEX('Commercial Rooftop Details'!$A$30:$V$158,MATCH('Cash Flow'!$A29,'Commercial Rooftop Details'!$A$30:$A$158,0),COLUMN(T$1)),INDEX('Ground-Mount Details'!$A$30:$V$158,MATCH('Cash Flow'!$A29,'Ground-Mount Details'!$A$30:$A$158,0),COLUMN(T$1))))</f>
        <v>0</v>
      </c>
      <c r="U29" s="244">
        <f>IF('Inputs &amp; Summary'!$D$15=Lists!$E$3,INDEX('Residential Rooftop Details'!$A$30:$X$158,MATCH('Cash Flow'!$A29,'Residential Rooftop Details'!$A$30:$A$158,0),COLUMN(U$1)),IF('Inputs &amp; Summary'!$D$15=Lists!$E$4,INDEX('Commercial Rooftop Details'!$A$30:$V$158,MATCH('Cash Flow'!$A29,'Commercial Rooftop Details'!$A$30:$A$158,0),COLUMN(U$1)),INDEX('Ground-Mount Details'!$A$30:$V$158,MATCH('Cash Flow'!$A29,'Ground-Mount Details'!$A$30:$A$158,0),COLUMN(U$1))))</f>
        <v>0</v>
      </c>
      <c r="V29" s="245">
        <f t="shared" si="0"/>
        <v>44.918809211241644</v>
      </c>
      <c r="W29" s="245">
        <f>NPV('Inputs &amp; Summary'!$D$6,Y29:BL29)</f>
        <v>455.52451923031333</v>
      </c>
      <c r="X29" s="246">
        <f t="shared" si="1"/>
        <v>3.3062141532319818E-3</v>
      </c>
      <c r="Y29" s="248">
        <f>$D29*IF(Y$1&gt;'Inputs &amp; Summary'!$D$5,0,IF(Y$1&gt;VLOOKUP($G29,Lists!$J$17:$K$21,2),IF($M29=Lists!$H$3,IF($K29&lt;1,(($S29/$K29)*((1+'Inputs &amp; Summary'!$D$7)^Y$1)),((INT(Y$1/$K29)-INT((Y$1-1)/$K29))*$S29*((1+'Inputs &amp; Summary'!$D$7)^Y$1))),(_xlfn.WEIBULL.DIST(Y$1,$L29,$K29,FALSE)*$S29*((1+'Inputs &amp; Summary'!$D$7)^Y$1))),IF($M29=Lists!$H$3,IF($K29&lt;1,((($R29*(1-$E29)+$Q29*(1-$F29))/$K29)*((1+'Inputs &amp; Summary'!$D$7)^Y$1)),((INT(Y$1/$K29)-INT((Y$1-1)/$K29))*($R29*(1-$E29)+$Q29*(1-$F29))*((1+'Inputs &amp; Summary'!$D$7)^Y$1))),((_xlfn.WEIBULL.DIST(Y$1,$L29,$K29,FALSE)*($R29*(1-$E29)+$Q29*(1-$F29))*((1+'Inputs &amp; Summary'!$D$7)^Y$1))))))</f>
        <v>36.974215384615384</v>
      </c>
      <c r="Z29" s="248">
        <f>$D29*IF(Z$1&gt;'Inputs &amp; Summary'!$D$5,0,IF(Z$1&gt;VLOOKUP($G29,Lists!$J$17:$K$21,2),IF($M29=Lists!$H$3,IF($K29&lt;1,(($S29/$K29)*((1+'Inputs &amp; Summary'!$D$7)^Z$1)),((INT(Z$1/$K29)-INT((Z$1-1)/$K29))*$S29*((1+'Inputs &amp; Summary'!$D$7)^Z$1))),(_xlfn.WEIBULL.DIST(Z$1,$L29,$K29,FALSE)*$S29*((1+'Inputs &amp; Summary'!$D$7)^Z$1))),IF($M29=Lists!$H$3,IF($K29&lt;1,((($R29*(1-$E29)+$Q29*(1-$F29))/$K29)*((1+'Inputs &amp; Summary'!$D$7)^Z$1)),((INT(Z$1/$K29)-INT((Z$1-1)/$K29))*($R29*(1-$E29)+$Q29*(1-$F29))*((1+'Inputs &amp; Summary'!$D$7)^Z$1))),((_xlfn.WEIBULL.DIST(Z$1,$L29,$K29,FALSE)*($R29*(1-$E29)+$Q29*(1-$F29))*((1+'Inputs &amp; Summary'!$D$7)^Z$1))))))</f>
        <v>37.713699692307692</v>
      </c>
      <c r="AA29" s="248">
        <f>$D29*IF(AA$1&gt;'Inputs &amp; Summary'!$D$5,0,IF(AA$1&gt;VLOOKUP($G29,Lists!$J$17:$K$21,2),IF($M29=Lists!$H$3,IF($K29&lt;1,(($S29/$K29)*((1+'Inputs &amp; Summary'!$D$7)^AA$1)),((INT(AA$1/$K29)-INT((AA$1-1)/$K29))*$S29*((1+'Inputs &amp; Summary'!$D$7)^AA$1))),(_xlfn.WEIBULL.DIST(AA$1,$L29,$K29,FALSE)*$S29*((1+'Inputs &amp; Summary'!$D$7)^AA$1))),IF($M29=Lists!$H$3,IF($K29&lt;1,((($R29*(1-$E29)+$Q29*(1-$F29))/$K29)*((1+'Inputs &amp; Summary'!$D$7)^AA$1)),((INT(AA$1/$K29)-INT((AA$1-1)/$K29))*($R29*(1-$E29)+$Q29*(1-$F29))*((1+'Inputs &amp; Summary'!$D$7)^AA$1))),((_xlfn.WEIBULL.DIST(AA$1,$L29,$K29,FALSE)*($R29*(1-$E29)+$Q29*(1-$F29))*((1+'Inputs &amp; Summary'!$D$7)^AA$1))))))</f>
        <v>38.467973686153847</v>
      </c>
      <c r="AB29" s="248">
        <f>$D29*IF(AB$1&gt;'Inputs &amp; Summary'!$D$5,0,IF(AB$1&gt;VLOOKUP($G29,Lists!$J$17:$K$21,2),IF($M29=Lists!$H$3,IF($K29&lt;1,(($S29/$K29)*((1+'Inputs &amp; Summary'!$D$7)^AB$1)),((INT(AB$1/$K29)-INT((AB$1-1)/$K29))*$S29*((1+'Inputs &amp; Summary'!$D$7)^AB$1))),(_xlfn.WEIBULL.DIST(AB$1,$L29,$K29,FALSE)*$S29*((1+'Inputs &amp; Summary'!$D$7)^AB$1))),IF($M29=Lists!$H$3,IF($K29&lt;1,((($R29*(1-$E29)+$Q29*(1-$F29))/$K29)*((1+'Inputs &amp; Summary'!$D$7)^AB$1)),((INT(AB$1/$K29)-INT((AB$1-1)/$K29))*($R29*(1-$E29)+$Q29*(1-$F29))*((1+'Inputs &amp; Summary'!$D$7)^AB$1))),((_xlfn.WEIBULL.DIST(AB$1,$L29,$K29,FALSE)*($R29*(1-$E29)+$Q29*(1-$F29))*((1+'Inputs &amp; Summary'!$D$7)^AB$1))))))</f>
        <v>39.237333159876925</v>
      </c>
      <c r="AC29" s="248">
        <f>$D29*IF(AC$1&gt;'Inputs &amp; Summary'!$D$5,0,IF(AC$1&gt;VLOOKUP($G29,Lists!$J$17:$K$21,2),IF($M29=Lists!$H$3,IF($K29&lt;1,(($S29/$K29)*((1+'Inputs &amp; Summary'!$D$7)^AC$1)),((INT(AC$1/$K29)-INT((AC$1-1)/$K29))*$S29*((1+'Inputs &amp; Summary'!$D$7)^AC$1))),(_xlfn.WEIBULL.DIST(AC$1,$L29,$K29,FALSE)*$S29*((1+'Inputs &amp; Summary'!$D$7)^AC$1))),IF($M29=Lists!$H$3,IF($K29&lt;1,((($R29*(1-$E29)+$Q29*(1-$F29))/$K29)*((1+'Inputs &amp; Summary'!$D$7)^AC$1)),((INT(AC$1/$K29)-INT((AC$1-1)/$K29))*($R29*(1-$E29)+$Q29*(1-$F29))*((1+'Inputs &amp; Summary'!$D$7)^AC$1))),((_xlfn.WEIBULL.DIST(AC$1,$L29,$K29,FALSE)*($R29*(1-$E29)+$Q29*(1-$F29))*((1+'Inputs &amp; Summary'!$D$7)^AC$1))))))</f>
        <v>40.022079823074463</v>
      </c>
      <c r="AD29" s="248">
        <f>$D29*IF(AD$1&gt;'Inputs &amp; Summary'!$D$5,0,IF(AD$1&gt;VLOOKUP($G29,Lists!$J$17:$K$21,2),IF($M29=Lists!$H$3,IF($K29&lt;1,(($S29/$K29)*((1+'Inputs &amp; Summary'!$D$7)^AD$1)),((INT(AD$1/$K29)-INT((AD$1-1)/$K29))*$S29*((1+'Inputs &amp; Summary'!$D$7)^AD$1))),(_xlfn.WEIBULL.DIST(AD$1,$L29,$K29,FALSE)*$S29*((1+'Inputs &amp; Summary'!$D$7)^AD$1))),IF($M29=Lists!$H$3,IF($K29&lt;1,((($R29*(1-$E29)+$Q29*(1-$F29))/$K29)*((1+'Inputs &amp; Summary'!$D$7)^AD$1)),((INT(AD$1/$K29)-INT((AD$1-1)/$K29))*($R29*(1-$E29)+$Q29*(1-$F29))*((1+'Inputs &amp; Summary'!$D$7)^AD$1))),((_xlfn.WEIBULL.DIST(AD$1,$L29,$K29,FALSE)*($R29*(1-$E29)+$Q29*(1-$F29))*((1+'Inputs &amp; Summary'!$D$7)^AD$1))))))</f>
        <v>40.822521419535953</v>
      </c>
      <c r="AE29" s="248">
        <f>$D29*IF(AE$1&gt;'Inputs &amp; Summary'!$D$5,0,IF(AE$1&gt;VLOOKUP($G29,Lists!$J$17:$K$21,2),IF($M29=Lists!$H$3,IF($K29&lt;1,(($S29/$K29)*((1+'Inputs &amp; Summary'!$D$7)^AE$1)),((INT(AE$1/$K29)-INT((AE$1-1)/$K29))*$S29*((1+'Inputs &amp; Summary'!$D$7)^AE$1))),(_xlfn.WEIBULL.DIST(AE$1,$L29,$K29,FALSE)*$S29*((1+'Inputs &amp; Summary'!$D$7)^AE$1))),IF($M29=Lists!$H$3,IF($K29&lt;1,((($R29*(1-$E29)+$Q29*(1-$F29))/$K29)*((1+'Inputs &amp; Summary'!$D$7)^AE$1)),((INT(AE$1/$K29)-INT((AE$1-1)/$K29))*($R29*(1-$E29)+$Q29*(1-$F29))*((1+'Inputs &amp; Summary'!$D$7)^AE$1))),((_xlfn.WEIBULL.DIST(AE$1,$L29,$K29,FALSE)*($R29*(1-$E29)+$Q29*(1-$F29))*((1+'Inputs &amp; Summary'!$D$7)^AE$1))))))</f>
        <v>41.638971847926662</v>
      </c>
      <c r="AF29" s="248">
        <f>$D29*IF(AF$1&gt;'Inputs &amp; Summary'!$D$5,0,IF(AF$1&gt;VLOOKUP($G29,Lists!$J$17:$K$21,2),IF($M29=Lists!$H$3,IF($K29&lt;1,(($S29/$K29)*((1+'Inputs &amp; Summary'!$D$7)^AF$1)),((INT(AF$1/$K29)-INT((AF$1-1)/$K29))*$S29*((1+'Inputs &amp; Summary'!$D$7)^AF$1))),(_xlfn.WEIBULL.DIST(AF$1,$L29,$K29,FALSE)*$S29*((1+'Inputs &amp; Summary'!$D$7)^AF$1))),IF($M29=Lists!$H$3,IF($K29&lt;1,((($R29*(1-$E29)+$Q29*(1-$F29))/$K29)*((1+'Inputs &amp; Summary'!$D$7)^AF$1)),((INT(AF$1/$K29)-INT((AF$1-1)/$K29))*($R29*(1-$E29)+$Q29*(1-$F29))*((1+'Inputs &amp; Summary'!$D$7)^AF$1))),((_xlfn.WEIBULL.DIST(AF$1,$L29,$K29,FALSE)*($R29*(1-$E29)+$Q29*(1-$F29))*((1+'Inputs &amp; Summary'!$D$7)^AF$1))))))</f>
        <v>42.471751284885201</v>
      </c>
      <c r="AG29" s="248">
        <f>$D29*IF(AG$1&gt;'Inputs &amp; Summary'!$D$5,0,IF(AG$1&gt;VLOOKUP($G29,Lists!$J$17:$K$21,2),IF($M29=Lists!$H$3,IF($K29&lt;1,(($S29/$K29)*((1+'Inputs &amp; Summary'!$D$7)^AG$1)),((INT(AG$1/$K29)-INT((AG$1-1)/$K29))*$S29*((1+'Inputs &amp; Summary'!$D$7)^AG$1))),(_xlfn.WEIBULL.DIST(AG$1,$L29,$K29,FALSE)*$S29*((1+'Inputs &amp; Summary'!$D$7)^AG$1))),IF($M29=Lists!$H$3,IF($K29&lt;1,((($R29*(1-$E29)+$Q29*(1-$F29))/$K29)*((1+'Inputs &amp; Summary'!$D$7)^AG$1)),((INT(AG$1/$K29)-INT((AG$1-1)/$K29))*($R29*(1-$E29)+$Q29*(1-$F29))*((1+'Inputs &amp; Summary'!$D$7)^AG$1))),((_xlfn.WEIBULL.DIST(AG$1,$L29,$K29,FALSE)*($R29*(1-$E29)+$Q29*(1-$F29))*((1+'Inputs &amp; Summary'!$D$7)^AG$1))))))</f>
        <v>43.321186310582902</v>
      </c>
      <c r="AH29" s="248">
        <f>$D29*IF(AH$1&gt;'Inputs &amp; Summary'!$D$5,0,IF(AH$1&gt;VLOOKUP($G29,Lists!$J$17:$K$21,2),IF($M29=Lists!$H$3,IF($K29&lt;1,(($S29/$K29)*((1+'Inputs &amp; Summary'!$D$7)^AH$1)),((INT(AH$1/$K29)-INT((AH$1-1)/$K29))*$S29*((1+'Inputs &amp; Summary'!$D$7)^AH$1))),(_xlfn.WEIBULL.DIST(AH$1,$L29,$K29,FALSE)*$S29*((1+'Inputs &amp; Summary'!$D$7)^AH$1))),IF($M29=Lists!$H$3,IF($K29&lt;1,((($R29*(1-$E29)+$Q29*(1-$F29))/$K29)*((1+'Inputs &amp; Summary'!$D$7)^AH$1)),((INT(AH$1/$K29)-INT((AH$1-1)/$K29))*($R29*(1-$E29)+$Q29*(1-$F29))*((1+'Inputs &amp; Summary'!$D$7)^AH$1))),((_xlfn.WEIBULL.DIST(AH$1,$L29,$K29,FALSE)*($R29*(1-$E29)+$Q29*(1-$F29))*((1+'Inputs &amp; Summary'!$D$7)^AH$1))))))</f>
        <v>44.187610036794567</v>
      </c>
      <c r="AI29" s="248">
        <f>$D29*IF(AI$1&gt;'Inputs &amp; Summary'!$D$5,0,IF(AI$1&gt;VLOOKUP($G29,Lists!$J$17:$K$21,2),IF($M29=Lists!$H$3,IF($K29&lt;1,(($S29/$K29)*((1+'Inputs &amp; Summary'!$D$7)^AI$1)),((INT(AI$1/$K29)-INT((AI$1-1)/$K29))*$S29*((1+'Inputs &amp; Summary'!$D$7)^AI$1))),(_xlfn.WEIBULL.DIST(AI$1,$L29,$K29,FALSE)*$S29*((1+'Inputs &amp; Summary'!$D$7)^AI$1))),IF($M29=Lists!$H$3,IF($K29&lt;1,((($R29*(1-$E29)+$Q29*(1-$F29))/$K29)*((1+'Inputs &amp; Summary'!$D$7)^AI$1)),((INT(AI$1/$K29)-INT((AI$1-1)/$K29))*($R29*(1-$E29)+$Q29*(1-$F29))*((1+'Inputs &amp; Summary'!$D$7)^AI$1))),((_xlfn.WEIBULL.DIST(AI$1,$L29,$K29,FALSE)*($R29*(1-$E29)+$Q29*(1-$F29))*((1+'Inputs &amp; Summary'!$D$7)^AI$1))))))</f>
        <v>45.071362237530451</v>
      </c>
      <c r="AJ29" s="248">
        <f>$D29*IF(AJ$1&gt;'Inputs &amp; Summary'!$D$5,0,IF(AJ$1&gt;VLOOKUP($G29,Lists!$J$17:$K$21,2),IF($M29=Lists!$H$3,IF($K29&lt;1,(($S29/$K29)*((1+'Inputs &amp; Summary'!$D$7)^AJ$1)),((INT(AJ$1/$K29)-INT((AJ$1-1)/$K29))*$S29*((1+'Inputs &amp; Summary'!$D$7)^AJ$1))),(_xlfn.WEIBULL.DIST(AJ$1,$L29,$K29,FALSE)*$S29*((1+'Inputs &amp; Summary'!$D$7)^AJ$1))),IF($M29=Lists!$H$3,IF($K29&lt;1,((($R29*(1-$E29)+$Q29*(1-$F29))/$K29)*((1+'Inputs &amp; Summary'!$D$7)^AJ$1)),((INT(AJ$1/$K29)-INT((AJ$1-1)/$K29))*($R29*(1-$E29)+$Q29*(1-$F29))*((1+'Inputs &amp; Summary'!$D$7)^AJ$1))),((_xlfn.WEIBULL.DIST(AJ$1,$L29,$K29,FALSE)*($R29*(1-$E29)+$Q29*(1-$F29))*((1+'Inputs &amp; Summary'!$D$7)^AJ$1))))))</f>
        <v>45.972789482281065</v>
      </c>
      <c r="AK29" s="248">
        <f>$D29*IF(AK$1&gt;'Inputs &amp; Summary'!$D$5,0,IF(AK$1&gt;VLOOKUP($G29,Lists!$J$17:$K$21,2),IF($M29=Lists!$H$3,IF($K29&lt;1,(($S29/$K29)*((1+'Inputs &amp; Summary'!$D$7)^AK$1)),((INT(AK$1/$K29)-INT((AK$1-1)/$K29))*$S29*((1+'Inputs &amp; Summary'!$D$7)^AK$1))),(_xlfn.WEIBULL.DIST(AK$1,$L29,$K29,FALSE)*$S29*((1+'Inputs &amp; Summary'!$D$7)^AK$1))),IF($M29=Lists!$H$3,IF($K29&lt;1,((($R29*(1-$E29)+$Q29*(1-$F29))/$K29)*((1+'Inputs &amp; Summary'!$D$7)^AK$1)),((INT(AK$1/$K29)-INT((AK$1-1)/$K29))*($R29*(1-$E29)+$Q29*(1-$F29))*((1+'Inputs &amp; Summary'!$D$7)^AK$1))),((_xlfn.WEIBULL.DIST(AK$1,$L29,$K29,FALSE)*($R29*(1-$E29)+$Q29*(1-$F29))*((1+'Inputs &amp; Summary'!$D$7)^AK$1))))))</f>
        <v>46.892245271926683</v>
      </c>
      <c r="AL29" s="248">
        <f>$D29*IF(AL$1&gt;'Inputs &amp; Summary'!$D$5,0,IF(AL$1&gt;VLOOKUP($G29,Lists!$J$17:$K$21,2),IF($M29=Lists!$H$3,IF($K29&lt;1,(($S29/$K29)*((1+'Inputs &amp; Summary'!$D$7)^AL$1)),((INT(AL$1/$K29)-INT((AL$1-1)/$K29))*$S29*((1+'Inputs &amp; Summary'!$D$7)^AL$1))),(_xlfn.WEIBULL.DIST(AL$1,$L29,$K29,FALSE)*$S29*((1+'Inputs &amp; Summary'!$D$7)^AL$1))),IF($M29=Lists!$H$3,IF($K29&lt;1,((($R29*(1-$E29)+$Q29*(1-$F29))/$K29)*((1+'Inputs &amp; Summary'!$D$7)^AL$1)),((INT(AL$1/$K29)-INT((AL$1-1)/$K29))*($R29*(1-$E29)+$Q29*(1-$F29))*((1+'Inputs &amp; Summary'!$D$7)^AL$1))),((_xlfn.WEIBULL.DIST(AL$1,$L29,$K29,FALSE)*($R29*(1-$E29)+$Q29*(1-$F29))*((1+'Inputs &amp; Summary'!$D$7)^AL$1))))))</f>
        <v>47.830090177365221</v>
      </c>
      <c r="AM29" s="248">
        <f>$D29*IF(AM$1&gt;'Inputs &amp; Summary'!$D$5,0,IF(AM$1&gt;VLOOKUP($G29,Lists!$J$17:$K$21,2),IF($M29=Lists!$H$3,IF($K29&lt;1,(($S29/$K29)*((1+'Inputs &amp; Summary'!$D$7)^AM$1)),((INT(AM$1/$K29)-INT((AM$1-1)/$K29))*$S29*((1+'Inputs &amp; Summary'!$D$7)^AM$1))),(_xlfn.WEIBULL.DIST(AM$1,$L29,$K29,FALSE)*$S29*((1+'Inputs &amp; Summary'!$D$7)^AM$1))),IF($M29=Lists!$H$3,IF($K29&lt;1,((($R29*(1-$E29)+$Q29*(1-$F29))/$K29)*((1+'Inputs &amp; Summary'!$D$7)^AM$1)),((INT(AM$1/$K29)-INT((AM$1-1)/$K29))*($R29*(1-$E29)+$Q29*(1-$F29))*((1+'Inputs &amp; Summary'!$D$7)^AM$1))),((_xlfn.WEIBULL.DIST(AM$1,$L29,$K29,FALSE)*($R29*(1-$E29)+$Q29*(1-$F29))*((1+'Inputs &amp; Summary'!$D$7)^AM$1))))))</f>
        <v>48.786691980912515</v>
      </c>
      <c r="AN29" s="248">
        <f>$D29*IF(AN$1&gt;'Inputs &amp; Summary'!$D$5,0,IF(AN$1&gt;VLOOKUP($G29,Lists!$J$17:$K$21,2),IF($M29=Lists!$H$3,IF($K29&lt;1,(($S29/$K29)*((1+'Inputs &amp; Summary'!$D$7)^AN$1)),((INT(AN$1/$K29)-INT((AN$1-1)/$K29))*$S29*((1+'Inputs &amp; Summary'!$D$7)^AN$1))),(_xlfn.WEIBULL.DIST(AN$1,$L29,$K29,FALSE)*$S29*((1+'Inputs &amp; Summary'!$D$7)^AN$1))),IF($M29=Lists!$H$3,IF($K29&lt;1,((($R29*(1-$E29)+$Q29*(1-$F29))/$K29)*((1+'Inputs &amp; Summary'!$D$7)^AN$1)),((INT(AN$1/$K29)-INT((AN$1-1)/$K29))*($R29*(1-$E29)+$Q29*(1-$F29))*((1+'Inputs &amp; Summary'!$D$7)^AN$1))),((_xlfn.WEIBULL.DIST(AN$1,$L29,$K29,FALSE)*($R29*(1-$E29)+$Q29*(1-$F29))*((1+'Inputs &amp; Summary'!$D$7)^AN$1))))))</f>
        <v>49.762425820530773</v>
      </c>
      <c r="AO29" s="248">
        <f>$D29*IF(AO$1&gt;'Inputs &amp; Summary'!$D$5,0,IF(AO$1&gt;VLOOKUP($G29,Lists!$J$17:$K$21,2),IF($M29=Lists!$H$3,IF($K29&lt;1,(($S29/$K29)*((1+'Inputs &amp; Summary'!$D$7)^AO$1)),((INT(AO$1/$K29)-INT((AO$1-1)/$K29))*$S29*((1+'Inputs &amp; Summary'!$D$7)^AO$1))),(_xlfn.WEIBULL.DIST(AO$1,$L29,$K29,FALSE)*$S29*((1+'Inputs &amp; Summary'!$D$7)^AO$1))),IF($M29=Lists!$H$3,IF($K29&lt;1,((($R29*(1-$E29)+$Q29*(1-$F29))/$K29)*((1+'Inputs &amp; Summary'!$D$7)^AO$1)),((INT(AO$1/$K29)-INT((AO$1-1)/$K29))*($R29*(1-$E29)+$Q29*(1-$F29))*((1+'Inputs &amp; Summary'!$D$7)^AO$1))),((_xlfn.WEIBULL.DIST(AO$1,$L29,$K29,FALSE)*($R29*(1-$E29)+$Q29*(1-$F29))*((1+'Inputs &amp; Summary'!$D$7)^AO$1))))))</f>
        <v>50.757674336941392</v>
      </c>
      <c r="AP29" s="248">
        <f>$D29*IF(AP$1&gt;'Inputs &amp; Summary'!$D$5,0,IF(AP$1&gt;VLOOKUP($G29,Lists!$J$17:$K$21,2),IF($M29=Lists!$H$3,IF($K29&lt;1,(($S29/$K29)*((1+'Inputs &amp; Summary'!$D$7)^AP$1)),((INT(AP$1/$K29)-INT((AP$1-1)/$K29))*$S29*((1+'Inputs &amp; Summary'!$D$7)^AP$1))),(_xlfn.WEIBULL.DIST(AP$1,$L29,$K29,FALSE)*$S29*((1+'Inputs &amp; Summary'!$D$7)^AP$1))),IF($M29=Lists!$H$3,IF($K29&lt;1,((($R29*(1-$E29)+$Q29*(1-$F29))/$K29)*((1+'Inputs &amp; Summary'!$D$7)^AP$1)),((INT(AP$1/$K29)-INT((AP$1-1)/$K29))*($R29*(1-$E29)+$Q29*(1-$F29))*((1+'Inputs &amp; Summary'!$D$7)^AP$1))),((_xlfn.WEIBULL.DIST(AP$1,$L29,$K29,FALSE)*($R29*(1-$E29)+$Q29*(1-$F29))*((1+'Inputs &amp; Summary'!$D$7)^AP$1))))))</f>
        <v>51.772827823680217</v>
      </c>
      <c r="AQ29" s="248">
        <f>$D29*IF(AQ$1&gt;'Inputs &amp; Summary'!$D$5,0,IF(AQ$1&gt;VLOOKUP($G29,Lists!$J$17:$K$21,2),IF($M29=Lists!$H$3,IF($K29&lt;1,(($S29/$K29)*((1+'Inputs &amp; Summary'!$D$7)^AQ$1)),((INT(AQ$1/$K29)-INT((AQ$1-1)/$K29))*$S29*((1+'Inputs &amp; Summary'!$D$7)^AQ$1))),(_xlfn.WEIBULL.DIST(AQ$1,$L29,$K29,FALSE)*$S29*((1+'Inputs &amp; Summary'!$D$7)^AQ$1))),IF($M29=Lists!$H$3,IF($K29&lt;1,((($R29*(1-$E29)+$Q29*(1-$F29))/$K29)*((1+'Inputs &amp; Summary'!$D$7)^AQ$1)),((INT(AQ$1/$K29)-INT((AQ$1-1)/$K29))*($R29*(1-$E29)+$Q29*(1-$F29))*((1+'Inputs &amp; Summary'!$D$7)^AQ$1))),((_xlfn.WEIBULL.DIST(AQ$1,$L29,$K29,FALSE)*($R29*(1-$E29)+$Q29*(1-$F29))*((1+'Inputs &amp; Summary'!$D$7)^AQ$1))))))</f>
        <v>52.808284380153815</v>
      </c>
      <c r="AR29" s="248">
        <f>$D29*IF(AR$1&gt;'Inputs &amp; Summary'!$D$5,0,IF(AR$1&gt;VLOOKUP($G29,Lists!$J$17:$K$21,2),IF($M29=Lists!$H$3,IF($K29&lt;1,(($S29/$K29)*((1+'Inputs &amp; Summary'!$D$7)^AR$1)),((INT(AR$1/$K29)-INT((AR$1-1)/$K29))*$S29*((1+'Inputs &amp; Summary'!$D$7)^AR$1))),(_xlfn.WEIBULL.DIST(AR$1,$L29,$K29,FALSE)*$S29*((1+'Inputs &amp; Summary'!$D$7)^AR$1))),IF($M29=Lists!$H$3,IF($K29&lt;1,((($R29*(1-$E29)+$Q29*(1-$F29))/$K29)*((1+'Inputs &amp; Summary'!$D$7)^AR$1)),((INT(AR$1/$K29)-INT((AR$1-1)/$K29))*($R29*(1-$E29)+$Q29*(1-$F29))*((1+'Inputs &amp; Summary'!$D$7)^AR$1))),((_xlfn.WEIBULL.DIST(AR$1,$L29,$K29,FALSE)*($R29*(1-$E29)+$Q29*(1-$F29))*((1+'Inputs &amp; Summary'!$D$7)^AR$1))))))</f>
        <v>53.864450067756898</v>
      </c>
      <c r="AS29" s="248">
        <f>$D29*IF(AS$1&gt;'Inputs &amp; Summary'!$D$5,0,IF(AS$1&gt;VLOOKUP($G29,Lists!$J$17:$K$21,2),IF($M29=Lists!$H$3,IF($K29&lt;1,(($S29/$K29)*((1+'Inputs &amp; Summary'!$D$7)^AS$1)),((INT(AS$1/$K29)-INT((AS$1-1)/$K29))*$S29*((1+'Inputs &amp; Summary'!$D$7)^AS$1))),(_xlfn.WEIBULL.DIST(AS$1,$L29,$K29,FALSE)*$S29*((1+'Inputs &amp; Summary'!$D$7)^AS$1))),IF($M29=Lists!$H$3,IF($K29&lt;1,((($R29*(1-$E29)+$Q29*(1-$F29))/$K29)*((1+'Inputs &amp; Summary'!$D$7)^AS$1)),((INT(AS$1/$K29)-INT((AS$1-1)/$K29))*($R29*(1-$E29)+$Q29*(1-$F29))*((1+'Inputs &amp; Summary'!$D$7)^AS$1))),((_xlfn.WEIBULL.DIST(AS$1,$L29,$K29,FALSE)*($R29*(1-$E29)+$Q29*(1-$F29))*((1+'Inputs &amp; Summary'!$D$7)^AS$1))))))</f>
        <v>0</v>
      </c>
      <c r="AT29" s="248">
        <f>$D29*IF(AT$1&gt;'Inputs &amp; Summary'!$D$5,0,IF(AT$1&gt;VLOOKUP($G29,Lists!$J$17:$K$21,2),IF($M29=Lists!$H$3,IF($K29&lt;1,(($S29/$K29)*((1+'Inputs &amp; Summary'!$D$7)^AT$1)),((INT(AT$1/$K29)-INT((AT$1-1)/$K29))*$S29*((1+'Inputs &amp; Summary'!$D$7)^AT$1))),(_xlfn.WEIBULL.DIST(AT$1,$L29,$K29,FALSE)*$S29*((1+'Inputs &amp; Summary'!$D$7)^AT$1))),IF($M29=Lists!$H$3,IF($K29&lt;1,((($R29*(1-$E29)+$Q29*(1-$F29))/$K29)*((1+'Inputs &amp; Summary'!$D$7)^AT$1)),((INT(AT$1/$K29)-INT((AT$1-1)/$K29))*($R29*(1-$E29)+$Q29*(1-$F29))*((1+'Inputs &amp; Summary'!$D$7)^AT$1))),((_xlfn.WEIBULL.DIST(AT$1,$L29,$K29,FALSE)*($R29*(1-$E29)+$Q29*(1-$F29))*((1+'Inputs &amp; Summary'!$D$7)^AT$1))))))</f>
        <v>0</v>
      </c>
      <c r="AU29" s="248">
        <f>$D29*IF(AU$1&gt;'Inputs &amp; Summary'!$D$5,0,IF(AU$1&gt;VLOOKUP($G29,Lists!$J$17:$K$21,2),IF($M29=Lists!$H$3,IF($K29&lt;1,(($S29/$K29)*((1+'Inputs &amp; Summary'!$D$7)^AU$1)),((INT(AU$1/$K29)-INT((AU$1-1)/$K29))*$S29*((1+'Inputs &amp; Summary'!$D$7)^AU$1))),(_xlfn.WEIBULL.DIST(AU$1,$L29,$K29,FALSE)*$S29*((1+'Inputs &amp; Summary'!$D$7)^AU$1))),IF($M29=Lists!$H$3,IF($K29&lt;1,((($R29*(1-$E29)+$Q29*(1-$F29))/$K29)*((1+'Inputs &amp; Summary'!$D$7)^AU$1)),((INT(AU$1/$K29)-INT((AU$1-1)/$K29))*($R29*(1-$E29)+$Q29*(1-$F29))*((1+'Inputs &amp; Summary'!$D$7)^AU$1))),((_xlfn.WEIBULL.DIST(AU$1,$L29,$K29,FALSE)*($R29*(1-$E29)+$Q29*(1-$F29))*((1+'Inputs &amp; Summary'!$D$7)^AU$1))))))</f>
        <v>0</v>
      </c>
      <c r="AV29" s="248">
        <f>$D29*IF(AV$1&gt;'Inputs &amp; Summary'!$D$5,0,IF(AV$1&gt;VLOOKUP($G29,Lists!$J$17:$K$21,2),IF($M29=Lists!$H$3,IF($K29&lt;1,(($S29/$K29)*((1+'Inputs &amp; Summary'!$D$7)^AV$1)),((INT(AV$1/$K29)-INT((AV$1-1)/$K29))*$S29*((1+'Inputs &amp; Summary'!$D$7)^AV$1))),(_xlfn.WEIBULL.DIST(AV$1,$L29,$K29,FALSE)*$S29*((1+'Inputs &amp; Summary'!$D$7)^AV$1))),IF($M29=Lists!$H$3,IF($K29&lt;1,((($R29*(1-$E29)+$Q29*(1-$F29))/$K29)*((1+'Inputs &amp; Summary'!$D$7)^AV$1)),((INT(AV$1/$K29)-INT((AV$1-1)/$K29))*($R29*(1-$E29)+$Q29*(1-$F29))*((1+'Inputs &amp; Summary'!$D$7)^AV$1))),((_xlfn.WEIBULL.DIST(AV$1,$L29,$K29,FALSE)*($R29*(1-$E29)+$Q29*(1-$F29))*((1+'Inputs &amp; Summary'!$D$7)^AV$1))))))</f>
        <v>0</v>
      </c>
      <c r="AW29" s="248">
        <f>$D29*IF(AW$1&gt;'Inputs &amp; Summary'!$D$5,0,IF(AW$1&gt;VLOOKUP($G29,Lists!$J$17:$K$21,2),IF($M29=Lists!$H$3,IF($K29&lt;1,(($S29/$K29)*((1+'Inputs &amp; Summary'!$D$7)^AW$1)),((INT(AW$1/$K29)-INT((AW$1-1)/$K29))*$S29*((1+'Inputs &amp; Summary'!$D$7)^AW$1))),(_xlfn.WEIBULL.DIST(AW$1,$L29,$K29,FALSE)*$S29*((1+'Inputs &amp; Summary'!$D$7)^AW$1))),IF($M29=Lists!$H$3,IF($K29&lt;1,((($R29*(1-$E29)+$Q29*(1-$F29))/$K29)*((1+'Inputs &amp; Summary'!$D$7)^AW$1)),((INT(AW$1/$K29)-INT((AW$1-1)/$K29))*($R29*(1-$E29)+$Q29*(1-$F29))*((1+'Inputs &amp; Summary'!$D$7)^AW$1))),((_xlfn.WEIBULL.DIST(AW$1,$L29,$K29,FALSE)*($R29*(1-$E29)+$Q29*(1-$F29))*((1+'Inputs &amp; Summary'!$D$7)^AW$1))))))</f>
        <v>0</v>
      </c>
      <c r="AX29" s="248">
        <f>$D29*IF(AX$1&gt;'Inputs &amp; Summary'!$D$5,0,IF(AX$1&gt;VLOOKUP($G29,Lists!$J$17:$K$21,2),IF($M29=Lists!$H$3,IF($K29&lt;1,(($S29/$K29)*((1+'Inputs &amp; Summary'!$D$7)^AX$1)),((INT(AX$1/$K29)-INT((AX$1-1)/$K29))*$S29*((1+'Inputs &amp; Summary'!$D$7)^AX$1))),(_xlfn.WEIBULL.DIST(AX$1,$L29,$K29,FALSE)*$S29*((1+'Inputs &amp; Summary'!$D$7)^AX$1))),IF($M29=Lists!$H$3,IF($K29&lt;1,((($R29*(1-$E29)+$Q29*(1-$F29))/$K29)*((1+'Inputs &amp; Summary'!$D$7)^AX$1)),((INT(AX$1/$K29)-INT((AX$1-1)/$K29))*($R29*(1-$E29)+$Q29*(1-$F29))*((1+'Inputs &amp; Summary'!$D$7)^AX$1))),((_xlfn.WEIBULL.DIST(AX$1,$L29,$K29,FALSE)*($R29*(1-$E29)+$Q29*(1-$F29))*((1+'Inputs &amp; Summary'!$D$7)^AX$1))))))</f>
        <v>0</v>
      </c>
      <c r="AY29" s="248">
        <f>$D29*IF(AY$1&gt;'Inputs &amp; Summary'!$D$5,0,IF(AY$1&gt;VLOOKUP($G29,Lists!$J$17:$K$21,2),IF($M29=Lists!$H$3,IF($K29&lt;1,(($S29/$K29)*((1+'Inputs &amp; Summary'!$D$7)^AY$1)),((INT(AY$1/$K29)-INT((AY$1-1)/$K29))*$S29*((1+'Inputs &amp; Summary'!$D$7)^AY$1))),(_xlfn.WEIBULL.DIST(AY$1,$L29,$K29,FALSE)*$S29*((1+'Inputs &amp; Summary'!$D$7)^AY$1))),IF($M29=Lists!$H$3,IF($K29&lt;1,((($R29*(1-$E29)+$Q29*(1-$F29))/$K29)*((1+'Inputs &amp; Summary'!$D$7)^AY$1)),((INT(AY$1/$K29)-INT((AY$1-1)/$K29))*($R29*(1-$E29)+$Q29*(1-$F29))*((1+'Inputs &amp; Summary'!$D$7)^AY$1))),((_xlfn.WEIBULL.DIST(AY$1,$L29,$K29,FALSE)*($R29*(1-$E29)+$Q29*(1-$F29))*((1+'Inputs &amp; Summary'!$D$7)^AY$1))))))</f>
        <v>0</v>
      </c>
      <c r="AZ29" s="248">
        <f>$D29*IF(AZ$1&gt;'Inputs &amp; Summary'!$D$5,0,IF(AZ$1&gt;VLOOKUP($G29,Lists!$J$17:$K$21,2),IF($M29=Lists!$H$3,IF($K29&lt;1,(($S29/$K29)*((1+'Inputs &amp; Summary'!$D$7)^AZ$1)),((INT(AZ$1/$K29)-INT((AZ$1-1)/$K29))*$S29*((1+'Inputs &amp; Summary'!$D$7)^AZ$1))),(_xlfn.WEIBULL.DIST(AZ$1,$L29,$K29,FALSE)*$S29*((1+'Inputs &amp; Summary'!$D$7)^AZ$1))),IF($M29=Lists!$H$3,IF($K29&lt;1,((($R29*(1-$E29)+$Q29*(1-$F29))/$K29)*((1+'Inputs &amp; Summary'!$D$7)^AZ$1)),((INT(AZ$1/$K29)-INT((AZ$1-1)/$K29))*($R29*(1-$E29)+$Q29*(1-$F29))*((1+'Inputs &amp; Summary'!$D$7)^AZ$1))),((_xlfn.WEIBULL.DIST(AZ$1,$L29,$K29,FALSE)*($R29*(1-$E29)+$Q29*(1-$F29))*((1+'Inputs &amp; Summary'!$D$7)^AZ$1))))))</f>
        <v>0</v>
      </c>
      <c r="BA29" s="248">
        <f>$D29*IF(BA$1&gt;'Inputs &amp; Summary'!$D$5,0,IF(BA$1&gt;VLOOKUP($G29,Lists!$J$17:$K$21,2),IF($M29=Lists!$H$3,IF($K29&lt;1,(($S29/$K29)*((1+'Inputs &amp; Summary'!$D$7)^BA$1)),((INT(BA$1/$K29)-INT((BA$1-1)/$K29))*$S29*((1+'Inputs &amp; Summary'!$D$7)^BA$1))),(_xlfn.WEIBULL.DIST(BA$1,$L29,$K29,FALSE)*$S29*((1+'Inputs &amp; Summary'!$D$7)^BA$1))),IF($M29=Lists!$H$3,IF($K29&lt;1,((($R29*(1-$E29)+$Q29*(1-$F29))/$K29)*((1+'Inputs &amp; Summary'!$D$7)^BA$1)),((INT(BA$1/$K29)-INT((BA$1-1)/$K29))*($R29*(1-$E29)+$Q29*(1-$F29))*((1+'Inputs &amp; Summary'!$D$7)^BA$1))),((_xlfn.WEIBULL.DIST(BA$1,$L29,$K29,FALSE)*($R29*(1-$E29)+$Q29*(1-$F29))*((1+'Inputs &amp; Summary'!$D$7)^BA$1))))))</f>
        <v>0</v>
      </c>
      <c r="BB29" s="248">
        <f>$D29*IF(BB$1&gt;'Inputs &amp; Summary'!$D$5,0,IF(BB$1&gt;VLOOKUP($G29,Lists!$J$17:$K$21,2),IF($M29=Lists!$H$3,IF($K29&lt;1,(($S29/$K29)*((1+'Inputs &amp; Summary'!$D$7)^BB$1)),((INT(BB$1/$K29)-INT((BB$1-1)/$K29))*$S29*((1+'Inputs &amp; Summary'!$D$7)^BB$1))),(_xlfn.WEIBULL.DIST(BB$1,$L29,$K29,FALSE)*$S29*((1+'Inputs &amp; Summary'!$D$7)^BB$1))),IF($M29=Lists!$H$3,IF($K29&lt;1,((($R29*(1-$E29)+$Q29*(1-$F29))/$K29)*((1+'Inputs &amp; Summary'!$D$7)^BB$1)),((INT(BB$1/$K29)-INT((BB$1-1)/$K29))*($R29*(1-$E29)+$Q29*(1-$F29))*((1+'Inputs &amp; Summary'!$D$7)^BB$1))),((_xlfn.WEIBULL.DIST(BB$1,$L29,$K29,FALSE)*($R29*(1-$E29)+$Q29*(1-$F29))*((1+'Inputs &amp; Summary'!$D$7)^BB$1))))))</f>
        <v>0</v>
      </c>
      <c r="BC29" s="248">
        <f>$D29*IF(BC$1&gt;'Inputs &amp; Summary'!$D$5,0,IF(BC$1&gt;VLOOKUP($G29,Lists!$J$17:$K$21,2),IF($M29=Lists!$H$3,IF($K29&lt;1,(($S29/$K29)*((1+'Inputs &amp; Summary'!$D$7)^BC$1)),((INT(BC$1/$K29)-INT((BC$1-1)/$K29))*$S29*((1+'Inputs &amp; Summary'!$D$7)^BC$1))),(_xlfn.WEIBULL.DIST(BC$1,$L29,$K29,FALSE)*$S29*((1+'Inputs &amp; Summary'!$D$7)^BC$1))),IF($M29=Lists!$H$3,IF($K29&lt;1,((($R29*(1-$E29)+$Q29*(1-$F29))/$K29)*((1+'Inputs &amp; Summary'!$D$7)^BC$1)),((INT(BC$1/$K29)-INT((BC$1-1)/$K29))*($R29*(1-$E29)+$Q29*(1-$F29))*((1+'Inputs &amp; Summary'!$D$7)^BC$1))),((_xlfn.WEIBULL.DIST(BC$1,$L29,$K29,FALSE)*($R29*(1-$E29)+$Q29*(1-$F29))*((1+'Inputs &amp; Summary'!$D$7)^BC$1))))))</f>
        <v>0</v>
      </c>
      <c r="BD29" s="248">
        <f>$D29*IF(BD$1&gt;'Inputs &amp; Summary'!$D$5,0,IF(BD$1&gt;VLOOKUP($G29,Lists!$J$17:$K$21,2),IF($M29=Lists!$H$3,IF($K29&lt;1,(($S29/$K29)*((1+'Inputs &amp; Summary'!$D$7)^BD$1)),((INT(BD$1/$K29)-INT((BD$1-1)/$K29))*$S29*((1+'Inputs &amp; Summary'!$D$7)^BD$1))),(_xlfn.WEIBULL.DIST(BD$1,$L29,$K29,FALSE)*$S29*((1+'Inputs &amp; Summary'!$D$7)^BD$1))),IF($M29=Lists!$H$3,IF($K29&lt;1,((($R29*(1-$E29)+$Q29*(1-$F29))/$K29)*((1+'Inputs &amp; Summary'!$D$7)^BD$1)),((INT(BD$1/$K29)-INT((BD$1-1)/$K29))*($R29*(1-$E29)+$Q29*(1-$F29))*((1+'Inputs &amp; Summary'!$D$7)^BD$1))),((_xlfn.WEIBULL.DIST(BD$1,$L29,$K29,FALSE)*($R29*(1-$E29)+$Q29*(1-$F29))*((1+'Inputs &amp; Summary'!$D$7)^BD$1))))))</f>
        <v>0</v>
      </c>
      <c r="BE29" s="248">
        <f>$D29*IF(BE$1&gt;'Inputs &amp; Summary'!$D$5,0,IF(BE$1&gt;VLOOKUP($G29,Lists!$J$17:$K$21,2),IF($M29=Lists!$H$3,IF($K29&lt;1,(($S29/$K29)*((1+'Inputs &amp; Summary'!$D$7)^BE$1)),((INT(BE$1/$K29)-INT((BE$1-1)/$K29))*$S29*((1+'Inputs &amp; Summary'!$D$7)^BE$1))),(_xlfn.WEIBULL.DIST(BE$1,$L29,$K29,FALSE)*$S29*((1+'Inputs &amp; Summary'!$D$7)^BE$1))),IF($M29=Lists!$H$3,IF($K29&lt;1,((($R29*(1-$E29)+$Q29*(1-$F29))/$K29)*((1+'Inputs &amp; Summary'!$D$7)^BE$1)),((INT(BE$1/$K29)-INT((BE$1-1)/$K29))*($R29*(1-$E29)+$Q29*(1-$F29))*((1+'Inputs &amp; Summary'!$D$7)^BE$1))),((_xlfn.WEIBULL.DIST(BE$1,$L29,$K29,FALSE)*($R29*(1-$E29)+$Q29*(1-$F29))*((1+'Inputs &amp; Summary'!$D$7)^BE$1))))))</f>
        <v>0</v>
      </c>
      <c r="BF29" s="248">
        <f>$D29*IF(BF$1&gt;'Inputs &amp; Summary'!$D$5,0,IF(BF$1&gt;VLOOKUP($G29,Lists!$J$17:$K$21,2),IF($M29=Lists!$H$3,IF($K29&lt;1,(($S29/$K29)*((1+'Inputs &amp; Summary'!$D$7)^BF$1)),((INT(BF$1/$K29)-INT((BF$1-1)/$K29))*$S29*((1+'Inputs &amp; Summary'!$D$7)^BF$1))),(_xlfn.WEIBULL.DIST(BF$1,$L29,$K29,FALSE)*$S29*((1+'Inputs &amp; Summary'!$D$7)^BF$1))),IF($M29=Lists!$H$3,IF($K29&lt;1,((($R29*(1-$E29)+$Q29*(1-$F29))/$K29)*((1+'Inputs &amp; Summary'!$D$7)^BF$1)),((INT(BF$1/$K29)-INT((BF$1-1)/$K29))*($R29*(1-$E29)+$Q29*(1-$F29))*((1+'Inputs &amp; Summary'!$D$7)^BF$1))),((_xlfn.WEIBULL.DIST(BF$1,$L29,$K29,FALSE)*($R29*(1-$E29)+$Q29*(1-$F29))*((1+'Inputs &amp; Summary'!$D$7)^BF$1))))))</f>
        <v>0</v>
      </c>
      <c r="BG29" s="248">
        <f>$D29*IF(BG$1&gt;'Inputs &amp; Summary'!$D$5,0,IF(BG$1&gt;VLOOKUP($G29,Lists!$J$17:$K$21,2),IF($M29=Lists!$H$3,IF($K29&lt;1,(($S29/$K29)*((1+'Inputs &amp; Summary'!$D$7)^BG$1)),((INT(BG$1/$K29)-INT((BG$1-1)/$K29))*$S29*((1+'Inputs &amp; Summary'!$D$7)^BG$1))),(_xlfn.WEIBULL.DIST(BG$1,$L29,$K29,FALSE)*$S29*((1+'Inputs &amp; Summary'!$D$7)^BG$1))),IF($M29=Lists!$H$3,IF($K29&lt;1,((($R29*(1-$E29)+$Q29*(1-$F29))/$K29)*((1+'Inputs &amp; Summary'!$D$7)^BG$1)),((INT(BG$1/$K29)-INT((BG$1-1)/$K29))*($R29*(1-$E29)+$Q29*(1-$F29))*((1+'Inputs &amp; Summary'!$D$7)^BG$1))),((_xlfn.WEIBULL.DIST(BG$1,$L29,$K29,FALSE)*($R29*(1-$E29)+$Q29*(1-$F29))*((1+'Inputs &amp; Summary'!$D$7)^BG$1))))))</f>
        <v>0</v>
      </c>
      <c r="BH29" s="248">
        <f>$D29*IF(BH$1&gt;'Inputs &amp; Summary'!$D$5,0,IF(BH$1&gt;VLOOKUP($G29,Lists!$J$17:$K$21,2),IF($M29=Lists!$H$3,IF($K29&lt;1,(($S29/$K29)*((1+'Inputs &amp; Summary'!$D$7)^BH$1)),((INT(BH$1/$K29)-INT((BH$1-1)/$K29))*$S29*((1+'Inputs &amp; Summary'!$D$7)^BH$1))),(_xlfn.WEIBULL.DIST(BH$1,$L29,$K29,FALSE)*$S29*((1+'Inputs &amp; Summary'!$D$7)^BH$1))),IF($M29=Lists!$H$3,IF($K29&lt;1,((($R29*(1-$E29)+$Q29*(1-$F29))/$K29)*((1+'Inputs &amp; Summary'!$D$7)^BH$1)),((INT(BH$1/$K29)-INT((BH$1-1)/$K29))*($R29*(1-$E29)+$Q29*(1-$F29))*((1+'Inputs &amp; Summary'!$D$7)^BH$1))),((_xlfn.WEIBULL.DIST(BH$1,$L29,$K29,FALSE)*($R29*(1-$E29)+$Q29*(1-$F29))*((1+'Inputs &amp; Summary'!$D$7)^BH$1))))))</f>
        <v>0</v>
      </c>
      <c r="BI29" s="248">
        <f>$D29*IF(BI$1&gt;'Inputs &amp; Summary'!$D$5,0,IF(BI$1&gt;VLOOKUP($G29,Lists!$J$17:$K$21,2),IF($M29=Lists!$H$3,IF($K29&lt;1,(($S29/$K29)*((1+'Inputs &amp; Summary'!$D$7)^BI$1)),((INT(BI$1/$K29)-INT((BI$1-1)/$K29))*$S29*((1+'Inputs &amp; Summary'!$D$7)^BI$1))),(_xlfn.WEIBULL.DIST(BI$1,$L29,$K29,FALSE)*$S29*((1+'Inputs &amp; Summary'!$D$7)^BI$1))),IF($M29=Lists!$H$3,IF($K29&lt;1,((($R29*(1-$E29)+$Q29*(1-$F29))/$K29)*((1+'Inputs &amp; Summary'!$D$7)^BI$1)),((INT(BI$1/$K29)-INT((BI$1-1)/$K29))*($R29*(1-$E29)+$Q29*(1-$F29))*((1+'Inputs &amp; Summary'!$D$7)^BI$1))),((_xlfn.WEIBULL.DIST(BI$1,$L29,$K29,FALSE)*($R29*(1-$E29)+$Q29*(1-$F29))*((1+'Inputs &amp; Summary'!$D$7)^BI$1))))))</f>
        <v>0</v>
      </c>
      <c r="BJ29" s="248">
        <f>$D29*IF(BJ$1&gt;'Inputs &amp; Summary'!$D$5,0,IF(BJ$1&gt;VLOOKUP($G29,Lists!$J$17:$K$21,2),IF($M29=Lists!$H$3,IF($K29&lt;1,(($S29/$K29)*((1+'Inputs &amp; Summary'!$D$7)^BJ$1)),((INT(BJ$1/$K29)-INT((BJ$1-1)/$K29))*$S29*((1+'Inputs &amp; Summary'!$D$7)^BJ$1))),(_xlfn.WEIBULL.DIST(BJ$1,$L29,$K29,FALSE)*$S29*((1+'Inputs &amp; Summary'!$D$7)^BJ$1))),IF($M29=Lists!$H$3,IF($K29&lt;1,((($R29*(1-$E29)+$Q29*(1-$F29))/$K29)*((1+'Inputs &amp; Summary'!$D$7)^BJ$1)),((INT(BJ$1/$K29)-INT((BJ$1-1)/$K29))*($R29*(1-$E29)+$Q29*(1-$F29))*((1+'Inputs &amp; Summary'!$D$7)^BJ$1))),((_xlfn.WEIBULL.DIST(BJ$1,$L29,$K29,FALSE)*($R29*(1-$E29)+$Q29*(1-$F29))*((1+'Inputs &amp; Summary'!$D$7)^BJ$1))))))</f>
        <v>0</v>
      </c>
      <c r="BK29" s="248">
        <f>$D29*IF(BK$1&gt;'Inputs &amp; Summary'!$D$5,0,IF(BK$1&gt;VLOOKUP($G29,Lists!$J$17:$K$21,2),IF($M29=Lists!$H$3,IF($K29&lt;1,(($S29/$K29)*((1+'Inputs &amp; Summary'!$D$7)^BK$1)),((INT(BK$1/$K29)-INT((BK$1-1)/$K29))*$S29*((1+'Inputs &amp; Summary'!$D$7)^BK$1))),(_xlfn.WEIBULL.DIST(BK$1,$L29,$K29,FALSE)*$S29*((1+'Inputs &amp; Summary'!$D$7)^BK$1))),IF($M29=Lists!$H$3,IF($K29&lt;1,((($R29*(1-$E29)+$Q29*(1-$F29))/$K29)*((1+'Inputs &amp; Summary'!$D$7)^BK$1)),((INT(BK$1/$K29)-INT((BK$1-1)/$K29))*($R29*(1-$E29)+$Q29*(1-$F29))*((1+'Inputs &amp; Summary'!$D$7)^BK$1))),((_xlfn.WEIBULL.DIST(BK$1,$L29,$K29,FALSE)*($R29*(1-$E29)+$Q29*(1-$F29))*((1+'Inputs &amp; Summary'!$D$7)^BK$1))))))</f>
        <v>0</v>
      </c>
      <c r="BL29" s="248">
        <f>$D29*IF(BL$1&gt;'Inputs &amp; Summary'!$D$5,0,IF(BL$1&gt;VLOOKUP($G29,Lists!$J$17:$K$21,2),IF($M29=Lists!$H$3,IF($K29&lt;1,(($S29/$K29)*((1+'Inputs &amp; Summary'!$D$7)^BL$1)),((INT(BL$1/$K29)-INT((BL$1-1)/$K29))*$S29*((1+'Inputs &amp; Summary'!$D$7)^BL$1))),(_xlfn.WEIBULL.DIST(BL$1,$L29,$K29,FALSE)*$S29*((1+'Inputs &amp; Summary'!$D$7)^BL$1))),IF($M29=Lists!$H$3,IF($K29&lt;1,((($R29*(1-$E29)+$Q29*(1-$F29))/$K29)*((1+'Inputs &amp; Summary'!$D$7)^BL$1)),((INT(BL$1/$K29)-INT((BL$1-1)/$K29))*($R29*(1-$E29)+$Q29*(1-$F29))*((1+'Inputs &amp; Summary'!$D$7)^BL$1))),((_xlfn.WEIBULL.DIST(BL$1,$L29,$K29,FALSE)*($R29*(1-$E29)+$Q29*(1-$F29))*((1+'Inputs &amp; Summary'!$D$7)^BL$1))))))</f>
        <v>0</v>
      </c>
    </row>
    <row r="30" spans="1:64" x14ac:dyDescent="0.3">
      <c r="A30" s="236" t="s">
        <v>167</v>
      </c>
      <c r="B30" s="117" t="str">
        <f>IF('Inputs &amp; Summary'!$D$15=Lists!$E$3,INDEX('Residential Rooftop Details'!$A$30:$X$158,MATCH('Cash Flow'!$A30,'Residential Rooftop Details'!$A$30:$A$158,0),COLUMN(B$1)),IF('Inputs &amp; Summary'!$D$15=Lists!$E$4,INDEX('Commercial Rooftop Details'!$A$30:$V$158,MATCH('Cash Flow'!$A30,'Commercial Rooftop Details'!$A$30:$A$158,0),COLUMN(B$1)),INDEX('Ground-Mount Details'!$A$30:$V$158,MATCH('Cash Flow'!$A30,'Ground-Mount Details'!$A$30:$A$158,0),COLUMN(B$1))))</f>
        <v>Preventive</v>
      </c>
      <c r="C30" s="117" t="str">
        <f>IF('Inputs &amp; Summary'!$D$15=Lists!$E$3,INDEX('Residential Rooftop Details'!$A$30:$X$158,MATCH('Cash Flow'!$A30,'Residential Rooftop Details'!$A$30:$A$158,0),COLUMN(C$1)),IF('Inputs &amp; Summary'!$D$15=Lists!$E$4,INDEX('Commercial Rooftop Details'!$A$30:$V$158,MATCH('Cash Flow'!$A30,'Commercial Rooftop Details'!$A$30:$A$158,0),COLUMN(C$1)),INDEX('Ground-Mount Details'!$A$30:$V$158,MATCH('Cash Flow'!$A30,'Ground-Mount Details'!$A$30:$A$158,0),COLUMN(C$1))))</f>
        <v>Asset Management</v>
      </c>
      <c r="D30" s="117">
        <f>IF('Inputs &amp; Summary'!$D$15=Lists!$E$3,INDEX('Residential Rooftop Details'!$A$30:$X$158,MATCH('Cash Flow'!$A30,'Residential Rooftop Details'!$A$30:$A$158,0),COLUMN(D$1)),IF('Inputs &amp; Summary'!$D$15=Lists!$E$4,INDEX('Commercial Rooftop Details'!$A$30:$V$158,MATCH('Cash Flow'!$A30,'Commercial Rooftop Details'!$A$30:$A$158,0),COLUMN(D$1)),INDEX('Ground-Mount Details'!$A$30:$V$158,MATCH('Cash Flow'!$A30,'Ground-Mount Details'!$A$30:$A$158,0),COLUMN(D$1))))</f>
        <v>0</v>
      </c>
      <c r="E30" s="117">
        <f>IF('Inputs &amp; Summary'!$D$15=Lists!$E$3,INDEX('Residential Rooftop Details'!$A$30:$X$158,MATCH('Cash Flow'!$A30,'Residential Rooftop Details'!$A$30:$A$158,0),COLUMN(E$1)),IF('Inputs &amp; Summary'!$D$15=Lists!$E$4,INDEX('Commercial Rooftop Details'!$A$30:$V$158,MATCH('Cash Flow'!$A30,'Commercial Rooftop Details'!$A$30:$A$158,0),COLUMN(E$1)),INDEX('Ground-Mount Details'!$A$30:$V$158,MATCH('Cash Flow'!$A30,'Ground-Mount Details'!$A$30:$A$158,0),COLUMN(E$1))))</f>
        <v>0</v>
      </c>
      <c r="F30" s="117">
        <f>IF('Inputs &amp; Summary'!$D$15=Lists!$E$3,INDEX('Residential Rooftop Details'!$A$30:$X$158,MATCH('Cash Flow'!$A30,'Residential Rooftop Details'!$A$30:$A$158,0),COLUMN(F$1)),IF('Inputs &amp; Summary'!$D$15=Lists!$E$4,INDEX('Commercial Rooftop Details'!$A$30:$V$158,MATCH('Cash Flow'!$A30,'Commercial Rooftop Details'!$A$30:$A$158,0),COLUMN(F$1)),INDEX('Ground-Mount Details'!$A$30:$V$158,MATCH('Cash Flow'!$A30,'Ground-Mount Details'!$A$30:$A$158,0),COLUMN(F$1))))</f>
        <v>0</v>
      </c>
      <c r="G30" s="237" t="str">
        <f>IF('Inputs &amp; Summary'!$D$15=Lists!$E$3,INDEX('Residential Rooftop Details'!$A$30:$X$158,MATCH('Cash Flow'!$A30,'Residential Rooftop Details'!$A$30:$A$158,0),COLUMN(G$1)),IF('Inputs &amp; Summary'!$D$15=Lists!$E$4,INDEX('Commercial Rooftop Details'!$A$30:$V$158,MATCH('Cash Flow'!$A30,'Commercial Rooftop Details'!$A$30:$A$158,0),COLUMN(G$1)),INDEX('Ground-Mount Details'!$A$30:$V$158,MATCH('Cash Flow'!$A30,'Ground-Mount Details'!$A$30:$A$158,0),COLUMN(G$1))))</f>
        <v>N/A</v>
      </c>
      <c r="H30" s="237">
        <f>IF('Inputs &amp; Summary'!$D$15=Lists!$E$3,INDEX('Residential Rooftop Details'!$A$30:$X$158,MATCH('Cash Flow'!$A30,'Residential Rooftop Details'!$A$30:$A$158,0),COLUMN(H$1)),IF('Inputs &amp; Summary'!$D$15=Lists!$E$4,INDEX('Commercial Rooftop Details'!$A$30:$V$158,MATCH('Cash Flow'!$A30,'Commercial Rooftop Details'!$A$30:$A$158,0),COLUMN(H$1)),INDEX('Ground-Mount Details'!$A$30:$V$158,MATCH('Cash Flow'!$A30,'Ground-Mount Details'!$A$30:$A$158,0),COLUMN(H$1))))</f>
        <v>0</v>
      </c>
      <c r="I30" s="237" t="str">
        <f>IF('Inputs &amp; Summary'!$D$15=Lists!$E$3,INDEX('Residential Rooftop Details'!$A$30:$X$158,MATCH('Cash Flow'!$A30,'Residential Rooftop Details'!$A$30:$A$158,0),COLUMN(I$1)),IF('Inputs &amp; Summary'!$D$15=Lists!$E$4,INDEX('Commercial Rooftop Details'!$A$30:$V$158,MATCH('Cash Flow'!$A30,'Commercial Rooftop Details'!$A$30:$A$158,0),COLUMN(I$1)),INDEX('Ground-Mount Details'!$A$30:$V$158,MATCH('Cash Flow'!$A30,'Ground-Mount Details'!$A$30:$A$158,0),COLUMN(I$1))))</f>
        <v>Administrator</v>
      </c>
      <c r="J30" s="238">
        <f>IF('Inputs &amp; Summary'!$D$15=Lists!$E$3,INDEX('Residential Rooftop Details'!$A$30:$X$158,MATCH('Cash Flow'!$A30,'Residential Rooftop Details'!$A$30:$A$158,0),COLUMN(J$1)),IF('Inputs &amp; Summary'!$D$15=Lists!$E$4,INDEX('Commercial Rooftop Details'!$A$30:$V$158,MATCH('Cash Flow'!$A30,'Commercial Rooftop Details'!$A$30:$A$158,0),COLUMN(J$1)),INDEX('Ground-Mount Details'!$A$30:$V$158,MATCH('Cash Flow'!$A30,'Ground-Mount Details'!$A$30:$A$158,0),COLUMN(J$1))))</f>
        <v>16.66346153846154</v>
      </c>
      <c r="K30" s="239">
        <f>IF('Inputs &amp; Summary'!$D$15=Lists!$E$3,INDEX('Residential Rooftop Details'!$A$30:$X$158,MATCH('Cash Flow'!$A30,'Residential Rooftop Details'!$A$30:$A$158,0),COLUMN(K$1)),IF('Inputs &amp; Summary'!$D$15=Lists!$E$4,INDEX('Commercial Rooftop Details'!$A$30:$V$158,MATCH('Cash Flow'!$A30,'Commercial Rooftop Details'!$A$30:$A$158,0),COLUMN(K$1)),INDEX('Ground-Mount Details'!$A$30:$V$158,MATCH('Cash Flow'!$A30,'Ground-Mount Details'!$A$30:$A$158,0),COLUMN(K$1))))</f>
        <v>8.3333333333333329E-2</v>
      </c>
      <c r="L30" s="239">
        <f>IF('Inputs &amp; Summary'!$D$15=Lists!$E$3,INDEX('Residential Rooftop Details'!$A$30:$X$158,MATCH('Cash Flow'!$A30,'Residential Rooftop Details'!$A$30:$A$158,0),COLUMN(L$1)),IF('Inputs &amp; Summary'!$D$15=Lists!$E$4,INDEX('Commercial Rooftop Details'!$A$30:$V$158,MATCH('Cash Flow'!$A30,'Commercial Rooftop Details'!$A$30:$A$158,0),COLUMN(L$1)),INDEX('Ground-Mount Details'!$A$30:$V$158,MATCH('Cash Flow'!$A30,'Ground-Mount Details'!$A$30:$A$158,0),COLUMN(L$1))))</f>
        <v>1</v>
      </c>
      <c r="M30" s="238" t="str">
        <f>IF('Inputs &amp; Summary'!$D$15=Lists!$E$3,INDEX('Residential Rooftop Details'!$A$30:$X$158,MATCH('Cash Flow'!$A30,'Residential Rooftop Details'!$A$30:$A$158,0),COLUMN(M$1)),IF('Inputs &amp; Summary'!$D$15=Lists!$E$4,INDEX('Commercial Rooftop Details'!$A$30:$V$158,MATCH('Cash Flow'!$A30,'Commercial Rooftop Details'!$A$30:$A$158,0),COLUMN(M$1)),INDEX('Ground-Mount Details'!$A$30:$V$158,MATCH('Cash Flow'!$A30,'Ground-Mount Details'!$A$30:$A$158,0),COLUMN(M$1))))</f>
        <v>interval</v>
      </c>
      <c r="N30" s="240">
        <f>IF('Inputs &amp; Summary'!$D$15=Lists!$E$3,INDEX('Residential Rooftop Details'!$A$30:$X$158,MATCH('Cash Flow'!$A30,'Residential Rooftop Details'!$A$30:$A$158,0),COLUMN(N$1)),IF('Inputs &amp; Summary'!$D$15=Lists!$E$4,INDEX('Commercial Rooftop Details'!$A$30:$V$158,MATCH('Cash Flow'!$A30,'Commercial Rooftop Details'!$A$30:$A$158,0),COLUMN(N$1)),INDEX('Ground-Mount Details'!$A$30:$V$158,MATCH('Cash Flow'!$A30,'Ground-Mount Details'!$A$30:$A$158,0),COLUMN(N$1))))</f>
        <v>1</v>
      </c>
      <c r="O30" s="239">
        <f>IF('Inputs &amp; Summary'!$D$15=Lists!$E$3,INDEX('Residential Rooftop Details'!$A$30:$X$158,MATCH('Cash Flow'!$A30,'Residential Rooftop Details'!$A$30:$A$158,0),COLUMN(O$1)),IF('Inputs &amp; Summary'!$D$15=Lists!$E$4,INDEX('Commercial Rooftop Details'!$A$30:$V$158,MATCH('Cash Flow'!$A30,'Commercial Rooftop Details'!$A$30:$A$158,0),COLUMN(O$1)),INDEX('Ground-Mount Details'!$A$30:$V$158,MATCH('Cash Flow'!$A30,'Ground-Mount Details'!$A$30:$A$158,0),COLUMN(O$1))))</f>
        <v>1</v>
      </c>
      <c r="P30" s="241">
        <f>IF('Inputs &amp; Summary'!$D$15=Lists!$E$3,INDEX('Residential Rooftop Details'!$A$30:$X$158,MATCH('Cash Flow'!$A30,'Residential Rooftop Details'!$A$30:$A$158,0),COLUMN(P$1)),IF('Inputs &amp; Summary'!$D$15=Lists!$E$4,INDEX('Commercial Rooftop Details'!$A$30:$V$158,MATCH('Cash Flow'!$A30,'Commercial Rooftop Details'!$A$30:$A$158,0),COLUMN(P$1)),INDEX('Ground-Mount Details'!$A$30:$V$158,MATCH('Cash Flow'!$A30,'Ground-Mount Details'!$A$30:$A$158,0),COLUMN(P$1))))</f>
        <v>0</v>
      </c>
      <c r="Q30" s="242">
        <f>IF('Inputs &amp; Summary'!$D$15=Lists!$E$3,INDEX('Residential Rooftop Details'!$A$30:$X$158,MATCH('Cash Flow'!$A30,'Residential Rooftop Details'!$A$30:$A$158,0),COLUMN(Q$1)),IF('Inputs &amp; Summary'!$D$15=Lists!$E$4,INDEX('Commercial Rooftop Details'!$A$30:$V$158,MATCH('Cash Flow'!$A30,'Commercial Rooftop Details'!$A$30:$A$158,0),COLUMN(Q$1)),INDEX('Ground-Mount Details'!$A$30:$V$158,MATCH('Cash Flow'!$A30,'Ground-Mount Details'!$A$30:$A$158,0),COLUMN(Q$1))))</f>
        <v>16.66346153846154</v>
      </c>
      <c r="R30" s="242">
        <f>IF('Inputs &amp; Summary'!$D$15=Lists!$E$3,INDEX('Residential Rooftop Details'!$A$30:$X$158,MATCH('Cash Flow'!$A30,'Residential Rooftop Details'!$A$30:$A$158,0),COLUMN(R$1)),IF('Inputs &amp; Summary'!$D$15=Lists!$E$4,INDEX('Commercial Rooftop Details'!$A$30:$V$158,MATCH('Cash Flow'!$A30,'Commercial Rooftop Details'!$A$30:$A$158,0),COLUMN(R$1)),INDEX('Ground-Mount Details'!$A$30:$V$158,MATCH('Cash Flow'!$A30,'Ground-Mount Details'!$A$30:$A$158,0),COLUMN(R$1))))</f>
        <v>0</v>
      </c>
      <c r="S30" s="243">
        <f>IF('Inputs &amp; Summary'!$D$15=Lists!$E$3,INDEX('Residential Rooftop Details'!$A$30:$X$158,MATCH('Cash Flow'!$A30,'Residential Rooftop Details'!$A$30:$A$158,0),COLUMN(S$1)),IF('Inputs &amp; Summary'!$D$15=Lists!$E$4,INDEX('Commercial Rooftop Details'!$A$30:$V$158,MATCH('Cash Flow'!$A30,'Commercial Rooftop Details'!$A$30:$A$158,0),COLUMN(S$1)),INDEX('Ground-Mount Details'!$A$30:$V$158,MATCH('Cash Flow'!$A30,'Ground-Mount Details'!$A$30:$A$158,0),COLUMN(S$1))))</f>
        <v>0</v>
      </c>
      <c r="T30" s="238">
        <f>IF('Inputs &amp; Summary'!$D$15=Lists!$E$3,INDEX('Residential Rooftop Details'!$A$30:$X$158,MATCH('Cash Flow'!$A30,'Residential Rooftop Details'!$A$30:$A$158,0),COLUMN(T$1)),IF('Inputs &amp; Summary'!$D$15=Lists!$E$4,INDEX('Commercial Rooftop Details'!$A$30:$V$158,MATCH('Cash Flow'!$A30,'Commercial Rooftop Details'!$A$30:$A$158,0),COLUMN(T$1)),INDEX('Ground-Mount Details'!$A$30:$V$158,MATCH('Cash Flow'!$A30,'Ground-Mount Details'!$A$30:$A$158,0),COLUMN(T$1))))</f>
        <v>0</v>
      </c>
      <c r="U30" s="244">
        <f>IF('Inputs &amp; Summary'!$D$15=Lists!$E$3,INDEX('Residential Rooftop Details'!$A$30:$X$158,MATCH('Cash Flow'!$A30,'Residential Rooftop Details'!$A$30:$A$158,0),COLUMN(U$1)),IF('Inputs &amp; Summary'!$D$15=Lists!$E$4,INDEX('Commercial Rooftop Details'!$A$30:$V$158,MATCH('Cash Flow'!$A30,'Commercial Rooftop Details'!$A$30:$A$158,0),COLUMN(U$1)),INDEX('Ground-Mount Details'!$A$30:$V$158,MATCH('Cash Flow'!$A30,'Ground-Mount Details'!$A$30:$A$158,0),COLUMN(U$1))))</f>
        <v>0</v>
      </c>
      <c r="V30" s="245">
        <f t="shared" si="0"/>
        <v>0</v>
      </c>
      <c r="W30" s="245">
        <f>NPV('Inputs &amp; Summary'!$D$6,Y30:BL30)</f>
        <v>0</v>
      </c>
      <c r="X30" s="246">
        <f t="shared" si="1"/>
        <v>0</v>
      </c>
      <c r="Y30" s="248">
        <f>$D30*IF(Y$1&gt;'Inputs &amp; Summary'!$D$5,0,IF(Y$1&gt;VLOOKUP($G30,Lists!$J$17:$K$21,2),IF($M30=Lists!$H$3,IF($K30&lt;1,(($S30/$K30)*((1+'Inputs &amp; Summary'!$D$7)^Y$1)),((INT(Y$1/$K30)-INT((Y$1-1)/$K30))*$S30*((1+'Inputs &amp; Summary'!$D$7)^Y$1))),(_xlfn.WEIBULL.DIST(Y$1,$L30,$K30,FALSE)*$S30*((1+'Inputs &amp; Summary'!$D$7)^Y$1))),IF($M30=Lists!$H$3,IF($K30&lt;1,((($R30*(1-$E30)+$Q30*(1-$F30))/$K30)*((1+'Inputs &amp; Summary'!$D$7)^Y$1)),((INT(Y$1/$K30)-INT((Y$1-1)/$K30))*($R30*(1-$E30)+$Q30*(1-$F30))*((1+'Inputs &amp; Summary'!$D$7)^Y$1))),((_xlfn.WEIBULL.DIST(Y$1,$L30,$K30,FALSE)*($R30*(1-$E30)+$Q30*(1-$F30))*((1+'Inputs &amp; Summary'!$D$7)^Y$1))))))</f>
        <v>0</v>
      </c>
      <c r="Z30" s="248">
        <f>$D30*IF(Z$1&gt;'Inputs &amp; Summary'!$D$5,0,IF(Z$1&gt;VLOOKUP($G30,Lists!$J$17:$K$21,2),IF($M30=Lists!$H$3,IF($K30&lt;1,(($S30/$K30)*((1+'Inputs &amp; Summary'!$D$7)^Z$1)),((INT(Z$1/$K30)-INT((Z$1-1)/$K30))*$S30*((1+'Inputs &amp; Summary'!$D$7)^Z$1))),(_xlfn.WEIBULL.DIST(Z$1,$L30,$K30,FALSE)*$S30*((1+'Inputs &amp; Summary'!$D$7)^Z$1))),IF($M30=Lists!$H$3,IF($K30&lt;1,((($R30*(1-$E30)+$Q30*(1-$F30))/$K30)*((1+'Inputs &amp; Summary'!$D$7)^Z$1)),((INT(Z$1/$K30)-INT((Z$1-1)/$K30))*($R30*(1-$E30)+$Q30*(1-$F30))*((1+'Inputs &amp; Summary'!$D$7)^Z$1))),((_xlfn.WEIBULL.DIST(Z$1,$L30,$K30,FALSE)*($R30*(1-$E30)+$Q30*(1-$F30))*((1+'Inputs &amp; Summary'!$D$7)^Z$1))))))</f>
        <v>0</v>
      </c>
      <c r="AA30" s="248">
        <f>$D30*IF(AA$1&gt;'Inputs &amp; Summary'!$D$5,0,IF(AA$1&gt;VLOOKUP($G30,Lists!$J$17:$K$21,2),IF($M30=Lists!$H$3,IF($K30&lt;1,(($S30/$K30)*((1+'Inputs &amp; Summary'!$D$7)^AA$1)),((INT(AA$1/$K30)-INT((AA$1-1)/$K30))*$S30*((1+'Inputs &amp; Summary'!$D$7)^AA$1))),(_xlfn.WEIBULL.DIST(AA$1,$L30,$K30,FALSE)*$S30*((1+'Inputs &amp; Summary'!$D$7)^AA$1))),IF($M30=Lists!$H$3,IF($K30&lt;1,((($R30*(1-$E30)+$Q30*(1-$F30))/$K30)*((1+'Inputs &amp; Summary'!$D$7)^AA$1)),((INT(AA$1/$K30)-INT((AA$1-1)/$K30))*($R30*(1-$E30)+$Q30*(1-$F30))*((1+'Inputs &amp; Summary'!$D$7)^AA$1))),((_xlfn.WEIBULL.DIST(AA$1,$L30,$K30,FALSE)*($R30*(1-$E30)+$Q30*(1-$F30))*((1+'Inputs &amp; Summary'!$D$7)^AA$1))))))</f>
        <v>0</v>
      </c>
      <c r="AB30" s="248">
        <f>$D30*IF(AB$1&gt;'Inputs &amp; Summary'!$D$5,0,IF(AB$1&gt;VLOOKUP($G30,Lists!$J$17:$K$21,2),IF($M30=Lists!$H$3,IF($K30&lt;1,(($S30/$K30)*((1+'Inputs &amp; Summary'!$D$7)^AB$1)),((INT(AB$1/$K30)-INT((AB$1-1)/$K30))*$S30*((1+'Inputs &amp; Summary'!$D$7)^AB$1))),(_xlfn.WEIBULL.DIST(AB$1,$L30,$K30,FALSE)*$S30*((1+'Inputs &amp; Summary'!$D$7)^AB$1))),IF($M30=Lists!$H$3,IF($K30&lt;1,((($R30*(1-$E30)+$Q30*(1-$F30))/$K30)*((1+'Inputs &amp; Summary'!$D$7)^AB$1)),((INT(AB$1/$K30)-INT((AB$1-1)/$K30))*($R30*(1-$E30)+$Q30*(1-$F30))*((1+'Inputs &amp; Summary'!$D$7)^AB$1))),((_xlfn.WEIBULL.DIST(AB$1,$L30,$K30,FALSE)*($R30*(1-$E30)+$Q30*(1-$F30))*((1+'Inputs &amp; Summary'!$D$7)^AB$1))))))</f>
        <v>0</v>
      </c>
      <c r="AC30" s="248">
        <f>$D30*IF(AC$1&gt;'Inputs &amp; Summary'!$D$5,0,IF(AC$1&gt;VLOOKUP($G30,Lists!$J$17:$K$21,2),IF($M30=Lists!$H$3,IF($K30&lt;1,(($S30/$K30)*((1+'Inputs &amp; Summary'!$D$7)^AC$1)),((INT(AC$1/$K30)-INT((AC$1-1)/$K30))*$S30*((1+'Inputs &amp; Summary'!$D$7)^AC$1))),(_xlfn.WEIBULL.DIST(AC$1,$L30,$K30,FALSE)*$S30*((1+'Inputs &amp; Summary'!$D$7)^AC$1))),IF($M30=Lists!$H$3,IF($K30&lt;1,((($R30*(1-$E30)+$Q30*(1-$F30))/$K30)*((1+'Inputs &amp; Summary'!$D$7)^AC$1)),((INT(AC$1/$K30)-INT((AC$1-1)/$K30))*($R30*(1-$E30)+$Q30*(1-$F30))*((1+'Inputs &amp; Summary'!$D$7)^AC$1))),((_xlfn.WEIBULL.DIST(AC$1,$L30,$K30,FALSE)*($R30*(1-$E30)+$Q30*(1-$F30))*((1+'Inputs &amp; Summary'!$D$7)^AC$1))))))</f>
        <v>0</v>
      </c>
      <c r="AD30" s="248">
        <f>$D30*IF(AD$1&gt;'Inputs &amp; Summary'!$D$5,0,IF(AD$1&gt;VLOOKUP($G30,Lists!$J$17:$K$21,2),IF($M30=Lists!$H$3,IF($K30&lt;1,(($S30/$K30)*((1+'Inputs &amp; Summary'!$D$7)^AD$1)),((INT(AD$1/$K30)-INT((AD$1-1)/$K30))*$S30*((1+'Inputs &amp; Summary'!$D$7)^AD$1))),(_xlfn.WEIBULL.DIST(AD$1,$L30,$K30,FALSE)*$S30*((1+'Inputs &amp; Summary'!$D$7)^AD$1))),IF($M30=Lists!$H$3,IF($K30&lt;1,((($R30*(1-$E30)+$Q30*(1-$F30))/$K30)*((1+'Inputs &amp; Summary'!$D$7)^AD$1)),((INT(AD$1/$K30)-INT((AD$1-1)/$K30))*($R30*(1-$E30)+$Q30*(1-$F30))*((1+'Inputs &amp; Summary'!$D$7)^AD$1))),((_xlfn.WEIBULL.DIST(AD$1,$L30,$K30,FALSE)*($R30*(1-$E30)+$Q30*(1-$F30))*((1+'Inputs &amp; Summary'!$D$7)^AD$1))))))</f>
        <v>0</v>
      </c>
      <c r="AE30" s="248">
        <f>$D30*IF(AE$1&gt;'Inputs &amp; Summary'!$D$5,0,IF(AE$1&gt;VLOOKUP($G30,Lists!$J$17:$K$21,2),IF($M30=Lists!$H$3,IF($K30&lt;1,(($S30/$K30)*((1+'Inputs &amp; Summary'!$D$7)^AE$1)),((INT(AE$1/$K30)-INT((AE$1-1)/$K30))*$S30*((1+'Inputs &amp; Summary'!$D$7)^AE$1))),(_xlfn.WEIBULL.DIST(AE$1,$L30,$K30,FALSE)*$S30*((1+'Inputs &amp; Summary'!$D$7)^AE$1))),IF($M30=Lists!$H$3,IF($K30&lt;1,((($R30*(1-$E30)+$Q30*(1-$F30))/$K30)*((1+'Inputs &amp; Summary'!$D$7)^AE$1)),((INT(AE$1/$K30)-INT((AE$1-1)/$K30))*($R30*(1-$E30)+$Q30*(1-$F30))*((1+'Inputs &amp; Summary'!$D$7)^AE$1))),((_xlfn.WEIBULL.DIST(AE$1,$L30,$K30,FALSE)*($R30*(1-$E30)+$Q30*(1-$F30))*((1+'Inputs &amp; Summary'!$D$7)^AE$1))))))</f>
        <v>0</v>
      </c>
      <c r="AF30" s="248">
        <f>$D30*IF(AF$1&gt;'Inputs &amp; Summary'!$D$5,0,IF(AF$1&gt;VLOOKUP($G30,Lists!$J$17:$K$21,2),IF($M30=Lists!$H$3,IF($K30&lt;1,(($S30/$K30)*((1+'Inputs &amp; Summary'!$D$7)^AF$1)),((INT(AF$1/$K30)-INT((AF$1-1)/$K30))*$S30*((1+'Inputs &amp; Summary'!$D$7)^AF$1))),(_xlfn.WEIBULL.DIST(AF$1,$L30,$K30,FALSE)*$S30*((1+'Inputs &amp; Summary'!$D$7)^AF$1))),IF($M30=Lists!$H$3,IF($K30&lt;1,((($R30*(1-$E30)+$Q30*(1-$F30))/$K30)*((1+'Inputs &amp; Summary'!$D$7)^AF$1)),((INT(AF$1/$K30)-INT((AF$1-1)/$K30))*($R30*(1-$E30)+$Q30*(1-$F30))*((1+'Inputs &amp; Summary'!$D$7)^AF$1))),((_xlfn.WEIBULL.DIST(AF$1,$L30,$K30,FALSE)*($R30*(1-$E30)+$Q30*(1-$F30))*((1+'Inputs &amp; Summary'!$D$7)^AF$1))))))</f>
        <v>0</v>
      </c>
      <c r="AG30" s="248">
        <f>$D30*IF(AG$1&gt;'Inputs &amp; Summary'!$D$5,0,IF(AG$1&gt;VLOOKUP($G30,Lists!$J$17:$K$21,2),IF($M30=Lists!$H$3,IF($K30&lt;1,(($S30/$K30)*((1+'Inputs &amp; Summary'!$D$7)^AG$1)),((INT(AG$1/$K30)-INT((AG$1-1)/$K30))*$S30*((1+'Inputs &amp; Summary'!$D$7)^AG$1))),(_xlfn.WEIBULL.DIST(AG$1,$L30,$K30,FALSE)*$S30*((1+'Inputs &amp; Summary'!$D$7)^AG$1))),IF($M30=Lists!$H$3,IF($K30&lt;1,((($R30*(1-$E30)+$Q30*(1-$F30))/$K30)*((1+'Inputs &amp; Summary'!$D$7)^AG$1)),((INT(AG$1/$K30)-INT((AG$1-1)/$K30))*($R30*(1-$E30)+$Q30*(1-$F30))*((1+'Inputs &amp; Summary'!$D$7)^AG$1))),((_xlfn.WEIBULL.DIST(AG$1,$L30,$K30,FALSE)*($R30*(1-$E30)+$Q30*(1-$F30))*((1+'Inputs &amp; Summary'!$D$7)^AG$1))))))</f>
        <v>0</v>
      </c>
      <c r="AH30" s="248">
        <f>$D30*IF(AH$1&gt;'Inputs &amp; Summary'!$D$5,0,IF(AH$1&gt;VLOOKUP($G30,Lists!$J$17:$K$21,2),IF($M30=Lists!$H$3,IF($K30&lt;1,(($S30/$K30)*((1+'Inputs &amp; Summary'!$D$7)^AH$1)),((INT(AH$1/$K30)-INT((AH$1-1)/$K30))*$S30*((1+'Inputs &amp; Summary'!$D$7)^AH$1))),(_xlfn.WEIBULL.DIST(AH$1,$L30,$K30,FALSE)*$S30*((1+'Inputs &amp; Summary'!$D$7)^AH$1))),IF($M30=Lists!$H$3,IF($K30&lt;1,((($R30*(1-$E30)+$Q30*(1-$F30))/$K30)*((1+'Inputs &amp; Summary'!$D$7)^AH$1)),((INT(AH$1/$K30)-INT((AH$1-1)/$K30))*($R30*(1-$E30)+$Q30*(1-$F30))*((1+'Inputs &amp; Summary'!$D$7)^AH$1))),((_xlfn.WEIBULL.DIST(AH$1,$L30,$K30,FALSE)*($R30*(1-$E30)+$Q30*(1-$F30))*((1+'Inputs &amp; Summary'!$D$7)^AH$1))))))</f>
        <v>0</v>
      </c>
      <c r="AI30" s="248">
        <f>$D30*IF(AI$1&gt;'Inputs &amp; Summary'!$D$5,0,IF(AI$1&gt;VLOOKUP($G30,Lists!$J$17:$K$21,2),IF($M30=Lists!$H$3,IF($K30&lt;1,(($S30/$K30)*((1+'Inputs &amp; Summary'!$D$7)^AI$1)),((INT(AI$1/$K30)-INT((AI$1-1)/$K30))*$S30*((1+'Inputs &amp; Summary'!$D$7)^AI$1))),(_xlfn.WEIBULL.DIST(AI$1,$L30,$K30,FALSE)*$S30*((1+'Inputs &amp; Summary'!$D$7)^AI$1))),IF($M30=Lists!$H$3,IF($K30&lt;1,((($R30*(1-$E30)+$Q30*(1-$F30))/$K30)*((1+'Inputs &amp; Summary'!$D$7)^AI$1)),((INT(AI$1/$K30)-INT((AI$1-1)/$K30))*($R30*(1-$E30)+$Q30*(1-$F30))*((1+'Inputs &amp; Summary'!$D$7)^AI$1))),((_xlfn.WEIBULL.DIST(AI$1,$L30,$K30,FALSE)*($R30*(1-$E30)+$Q30*(1-$F30))*((1+'Inputs &amp; Summary'!$D$7)^AI$1))))))</f>
        <v>0</v>
      </c>
      <c r="AJ30" s="248">
        <f>$D30*IF(AJ$1&gt;'Inputs &amp; Summary'!$D$5,0,IF(AJ$1&gt;VLOOKUP($G30,Lists!$J$17:$K$21,2),IF($M30=Lists!$H$3,IF($K30&lt;1,(($S30/$K30)*((1+'Inputs &amp; Summary'!$D$7)^AJ$1)),((INT(AJ$1/$K30)-INT((AJ$1-1)/$K30))*$S30*((1+'Inputs &amp; Summary'!$D$7)^AJ$1))),(_xlfn.WEIBULL.DIST(AJ$1,$L30,$K30,FALSE)*$S30*((1+'Inputs &amp; Summary'!$D$7)^AJ$1))),IF($M30=Lists!$H$3,IF($K30&lt;1,((($R30*(1-$E30)+$Q30*(1-$F30))/$K30)*((1+'Inputs &amp; Summary'!$D$7)^AJ$1)),((INT(AJ$1/$K30)-INT((AJ$1-1)/$K30))*($R30*(1-$E30)+$Q30*(1-$F30))*((1+'Inputs &amp; Summary'!$D$7)^AJ$1))),((_xlfn.WEIBULL.DIST(AJ$1,$L30,$K30,FALSE)*($R30*(1-$E30)+$Q30*(1-$F30))*((1+'Inputs &amp; Summary'!$D$7)^AJ$1))))))</f>
        <v>0</v>
      </c>
      <c r="AK30" s="248">
        <f>$D30*IF(AK$1&gt;'Inputs &amp; Summary'!$D$5,0,IF(AK$1&gt;VLOOKUP($G30,Lists!$J$17:$K$21,2),IF($M30=Lists!$H$3,IF($K30&lt;1,(($S30/$K30)*((1+'Inputs &amp; Summary'!$D$7)^AK$1)),((INT(AK$1/$K30)-INT((AK$1-1)/$K30))*$S30*((1+'Inputs &amp; Summary'!$D$7)^AK$1))),(_xlfn.WEIBULL.DIST(AK$1,$L30,$K30,FALSE)*$S30*((1+'Inputs &amp; Summary'!$D$7)^AK$1))),IF($M30=Lists!$H$3,IF($K30&lt;1,((($R30*(1-$E30)+$Q30*(1-$F30))/$K30)*((1+'Inputs &amp; Summary'!$D$7)^AK$1)),((INT(AK$1/$K30)-INT((AK$1-1)/$K30))*($R30*(1-$E30)+$Q30*(1-$F30))*((1+'Inputs &amp; Summary'!$D$7)^AK$1))),((_xlfn.WEIBULL.DIST(AK$1,$L30,$K30,FALSE)*($R30*(1-$E30)+$Q30*(1-$F30))*((1+'Inputs &amp; Summary'!$D$7)^AK$1))))))</f>
        <v>0</v>
      </c>
      <c r="AL30" s="248">
        <f>$D30*IF(AL$1&gt;'Inputs &amp; Summary'!$D$5,0,IF(AL$1&gt;VLOOKUP($G30,Lists!$J$17:$K$21,2),IF($M30=Lists!$H$3,IF($K30&lt;1,(($S30/$K30)*((1+'Inputs &amp; Summary'!$D$7)^AL$1)),((INT(AL$1/$K30)-INT((AL$1-1)/$K30))*$S30*((1+'Inputs &amp; Summary'!$D$7)^AL$1))),(_xlfn.WEIBULL.DIST(AL$1,$L30,$K30,FALSE)*$S30*((1+'Inputs &amp; Summary'!$D$7)^AL$1))),IF($M30=Lists!$H$3,IF($K30&lt;1,((($R30*(1-$E30)+$Q30*(1-$F30))/$K30)*((1+'Inputs &amp; Summary'!$D$7)^AL$1)),((INT(AL$1/$K30)-INT((AL$1-1)/$K30))*($R30*(1-$E30)+$Q30*(1-$F30))*((1+'Inputs &amp; Summary'!$D$7)^AL$1))),((_xlfn.WEIBULL.DIST(AL$1,$L30,$K30,FALSE)*($R30*(1-$E30)+$Q30*(1-$F30))*((1+'Inputs &amp; Summary'!$D$7)^AL$1))))))</f>
        <v>0</v>
      </c>
      <c r="AM30" s="248">
        <f>$D30*IF(AM$1&gt;'Inputs &amp; Summary'!$D$5,0,IF(AM$1&gt;VLOOKUP($G30,Lists!$J$17:$K$21,2),IF($M30=Lists!$H$3,IF($K30&lt;1,(($S30/$K30)*((1+'Inputs &amp; Summary'!$D$7)^AM$1)),((INT(AM$1/$K30)-INT((AM$1-1)/$K30))*$S30*((1+'Inputs &amp; Summary'!$D$7)^AM$1))),(_xlfn.WEIBULL.DIST(AM$1,$L30,$K30,FALSE)*$S30*((1+'Inputs &amp; Summary'!$D$7)^AM$1))),IF($M30=Lists!$H$3,IF($K30&lt;1,((($R30*(1-$E30)+$Q30*(1-$F30))/$K30)*((1+'Inputs &amp; Summary'!$D$7)^AM$1)),((INT(AM$1/$K30)-INT((AM$1-1)/$K30))*($R30*(1-$E30)+$Q30*(1-$F30))*((1+'Inputs &amp; Summary'!$D$7)^AM$1))),((_xlfn.WEIBULL.DIST(AM$1,$L30,$K30,FALSE)*($R30*(1-$E30)+$Q30*(1-$F30))*((1+'Inputs &amp; Summary'!$D$7)^AM$1))))))</f>
        <v>0</v>
      </c>
      <c r="AN30" s="248">
        <f>$D30*IF(AN$1&gt;'Inputs &amp; Summary'!$D$5,0,IF(AN$1&gt;VLOOKUP($G30,Lists!$J$17:$K$21,2),IF($M30=Lists!$H$3,IF($K30&lt;1,(($S30/$K30)*((1+'Inputs &amp; Summary'!$D$7)^AN$1)),((INT(AN$1/$K30)-INT((AN$1-1)/$K30))*$S30*((1+'Inputs &amp; Summary'!$D$7)^AN$1))),(_xlfn.WEIBULL.DIST(AN$1,$L30,$K30,FALSE)*$S30*((1+'Inputs &amp; Summary'!$D$7)^AN$1))),IF($M30=Lists!$H$3,IF($K30&lt;1,((($R30*(1-$E30)+$Q30*(1-$F30))/$K30)*((1+'Inputs &amp; Summary'!$D$7)^AN$1)),((INT(AN$1/$K30)-INT((AN$1-1)/$K30))*($R30*(1-$E30)+$Q30*(1-$F30))*((1+'Inputs &amp; Summary'!$D$7)^AN$1))),((_xlfn.WEIBULL.DIST(AN$1,$L30,$K30,FALSE)*($R30*(1-$E30)+$Q30*(1-$F30))*((1+'Inputs &amp; Summary'!$D$7)^AN$1))))))</f>
        <v>0</v>
      </c>
      <c r="AO30" s="248">
        <f>$D30*IF(AO$1&gt;'Inputs &amp; Summary'!$D$5,0,IF(AO$1&gt;VLOOKUP($G30,Lists!$J$17:$K$21,2),IF($M30=Lists!$H$3,IF($K30&lt;1,(($S30/$K30)*((1+'Inputs &amp; Summary'!$D$7)^AO$1)),((INT(AO$1/$K30)-INT((AO$1-1)/$K30))*$S30*((1+'Inputs &amp; Summary'!$D$7)^AO$1))),(_xlfn.WEIBULL.DIST(AO$1,$L30,$K30,FALSE)*$S30*((1+'Inputs &amp; Summary'!$D$7)^AO$1))),IF($M30=Lists!$H$3,IF($K30&lt;1,((($R30*(1-$E30)+$Q30*(1-$F30))/$K30)*((1+'Inputs &amp; Summary'!$D$7)^AO$1)),((INT(AO$1/$K30)-INT((AO$1-1)/$K30))*($R30*(1-$E30)+$Q30*(1-$F30))*((1+'Inputs &amp; Summary'!$D$7)^AO$1))),((_xlfn.WEIBULL.DIST(AO$1,$L30,$K30,FALSE)*($R30*(1-$E30)+$Q30*(1-$F30))*((1+'Inputs &amp; Summary'!$D$7)^AO$1))))))</f>
        <v>0</v>
      </c>
      <c r="AP30" s="248">
        <f>$D30*IF(AP$1&gt;'Inputs &amp; Summary'!$D$5,0,IF(AP$1&gt;VLOOKUP($G30,Lists!$J$17:$K$21,2),IF($M30=Lists!$H$3,IF($K30&lt;1,(($S30/$K30)*((1+'Inputs &amp; Summary'!$D$7)^AP$1)),((INT(AP$1/$K30)-INT((AP$1-1)/$K30))*$S30*((1+'Inputs &amp; Summary'!$D$7)^AP$1))),(_xlfn.WEIBULL.DIST(AP$1,$L30,$K30,FALSE)*$S30*((1+'Inputs &amp; Summary'!$D$7)^AP$1))),IF($M30=Lists!$H$3,IF($K30&lt;1,((($R30*(1-$E30)+$Q30*(1-$F30))/$K30)*((1+'Inputs &amp; Summary'!$D$7)^AP$1)),((INT(AP$1/$K30)-INT((AP$1-1)/$K30))*($R30*(1-$E30)+$Q30*(1-$F30))*((1+'Inputs &amp; Summary'!$D$7)^AP$1))),((_xlfn.WEIBULL.DIST(AP$1,$L30,$K30,FALSE)*($R30*(1-$E30)+$Q30*(1-$F30))*((1+'Inputs &amp; Summary'!$D$7)^AP$1))))))</f>
        <v>0</v>
      </c>
      <c r="AQ30" s="248">
        <f>$D30*IF(AQ$1&gt;'Inputs &amp; Summary'!$D$5,0,IF(AQ$1&gt;VLOOKUP($G30,Lists!$J$17:$K$21,2),IF($M30=Lists!$H$3,IF($K30&lt;1,(($S30/$K30)*((1+'Inputs &amp; Summary'!$D$7)^AQ$1)),((INT(AQ$1/$K30)-INT((AQ$1-1)/$K30))*$S30*((1+'Inputs &amp; Summary'!$D$7)^AQ$1))),(_xlfn.WEIBULL.DIST(AQ$1,$L30,$K30,FALSE)*$S30*((1+'Inputs &amp; Summary'!$D$7)^AQ$1))),IF($M30=Lists!$H$3,IF($K30&lt;1,((($R30*(1-$E30)+$Q30*(1-$F30))/$K30)*((1+'Inputs &amp; Summary'!$D$7)^AQ$1)),((INT(AQ$1/$K30)-INT((AQ$1-1)/$K30))*($R30*(1-$E30)+$Q30*(1-$F30))*((1+'Inputs &amp; Summary'!$D$7)^AQ$1))),((_xlfn.WEIBULL.DIST(AQ$1,$L30,$K30,FALSE)*($R30*(1-$E30)+$Q30*(1-$F30))*((1+'Inputs &amp; Summary'!$D$7)^AQ$1))))))</f>
        <v>0</v>
      </c>
      <c r="AR30" s="248">
        <f>$D30*IF(AR$1&gt;'Inputs &amp; Summary'!$D$5,0,IF(AR$1&gt;VLOOKUP($G30,Lists!$J$17:$K$21,2),IF($M30=Lists!$H$3,IF($K30&lt;1,(($S30/$K30)*((1+'Inputs &amp; Summary'!$D$7)^AR$1)),((INT(AR$1/$K30)-INT((AR$1-1)/$K30))*$S30*((1+'Inputs &amp; Summary'!$D$7)^AR$1))),(_xlfn.WEIBULL.DIST(AR$1,$L30,$K30,FALSE)*$S30*((1+'Inputs &amp; Summary'!$D$7)^AR$1))),IF($M30=Lists!$H$3,IF($K30&lt;1,((($R30*(1-$E30)+$Q30*(1-$F30))/$K30)*((1+'Inputs &amp; Summary'!$D$7)^AR$1)),((INT(AR$1/$K30)-INT((AR$1-1)/$K30))*($R30*(1-$E30)+$Q30*(1-$F30))*((1+'Inputs &amp; Summary'!$D$7)^AR$1))),((_xlfn.WEIBULL.DIST(AR$1,$L30,$K30,FALSE)*($R30*(1-$E30)+$Q30*(1-$F30))*((1+'Inputs &amp; Summary'!$D$7)^AR$1))))))</f>
        <v>0</v>
      </c>
      <c r="AS30" s="248">
        <f>$D30*IF(AS$1&gt;'Inputs &amp; Summary'!$D$5,0,IF(AS$1&gt;VLOOKUP($G30,Lists!$J$17:$K$21,2),IF($M30=Lists!$H$3,IF($K30&lt;1,(($S30/$K30)*((1+'Inputs &amp; Summary'!$D$7)^AS$1)),((INT(AS$1/$K30)-INT((AS$1-1)/$K30))*$S30*((1+'Inputs &amp; Summary'!$D$7)^AS$1))),(_xlfn.WEIBULL.DIST(AS$1,$L30,$K30,FALSE)*$S30*((1+'Inputs &amp; Summary'!$D$7)^AS$1))),IF($M30=Lists!$H$3,IF($K30&lt;1,((($R30*(1-$E30)+$Q30*(1-$F30))/$K30)*((1+'Inputs &amp; Summary'!$D$7)^AS$1)),((INT(AS$1/$K30)-INT((AS$1-1)/$K30))*($R30*(1-$E30)+$Q30*(1-$F30))*((1+'Inputs &amp; Summary'!$D$7)^AS$1))),((_xlfn.WEIBULL.DIST(AS$1,$L30,$K30,FALSE)*($R30*(1-$E30)+$Q30*(1-$F30))*((1+'Inputs &amp; Summary'!$D$7)^AS$1))))))</f>
        <v>0</v>
      </c>
      <c r="AT30" s="248">
        <f>$D30*IF(AT$1&gt;'Inputs &amp; Summary'!$D$5,0,IF(AT$1&gt;VLOOKUP($G30,Lists!$J$17:$K$21,2),IF($M30=Lists!$H$3,IF($K30&lt;1,(($S30/$K30)*((1+'Inputs &amp; Summary'!$D$7)^AT$1)),((INT(AT$1/$K30)-INT((AT$1-1)/$K30))*$S30*((1+'Inputs &amp; Summary'!$D$7)^AT$1))),(_xlfn.WEIBULL.DIST(AT$1,$L30,$K30,FALSE)*$S30*((1+'Inputs &amp; Summary'!$D$7)^AT$1))),IF($M30=Lists!$H$3,IF($K30&lt;1,((($R30*(1-$E30)+$Q30*(1-$F30))/$K30)*((1+'Inputs &amp; Summary'!$D$7)^AT$1)),((INT(AT$1/$K30)-INT((AT$1-1)/$K30))*($R30*(1-$E30)+$Q30*(1-$F30))*((1+'Inputs &amp; Summary'!$D$7)^AT$1))),((_xlfn.WEIBULL.DIST(AT$1,$L30,$K30,FALSE)*($R30*(1-$E30)+$Q30*(1-$F30))*((1+'Inputs &amp; Summary'!$D$7)^AT$1))))))</f>
        <v>0</v>
      </c>
      <c r="AU30" s="248">
        <f>$D30*IF(AU$1&gt;'Inputs &amp; Summary'!$D$5,0,IF(AU$1&gt;VLOOKUP($G30,Lists!$J$17:$K$21,2),IF($M30=Lists!$H$3,IF($K30&lt;1,(($S30/$K30)*((1+'Inputs &amp; Summary'!$D$7)^AU$1)),((INT(AU$1/$K30)-INT((AU$1-1)/$K30))*$S30*((1+'Inputs &amp; Summary'!$D$7)^AU$1))),(_xlfn.WEIBULL.DIST(AU$1,$L30,$K30,FALSE)*$S30*((1+'Inputs &amp; Summary'!$D$7)^AU$1))),IF($M30=Lists!$H$3,IF($K30&lt;1,((($R30*(1-$E30)+$Q30*(1-$F30))/$K30)*((1+'Inputs &amp; Summary'!$D$7)^AU$1)),((INT(AU$1/$K30)-INT((AU$1-1)/$K30))*($R30*(1-$E30)+$Q30*(1-$F30))*((1+'Inputs &amp; Summary'!$D$7)^AU$1))),((_xlfn.WEIBULL.DIST(AU$1,$L30,$K30,FALSE)*($R30*(1-$E30)+$Q30*(1-$F30))*((1+'Inputs &amp; Summary'!$D$7)^AU$1))))))</f>
        <v>0</v>
      </c>
      <c r="AV30" s="248">
        <f>$D30*IF(AV$1&gt;'Inputs &amp; Summary'!$D$5,0,IF(AV$1&gt;VLOOKUP($G30,Lists!$J$17:$K$21,2),IF($M30=Lists!$H$3,IF($K30&lt;1,(($S30/$K30)*((1+'Inputs &amp; Summary'!$D$7)^AV$1)),((INT(AV$1/$K30)-INT((AV$1-1)/$K30))*$S30*((1+'Inputs &amp; Summary'!$D$7)^AV$1))),(_xlfn.WEIBULL.DIST(AV$1,$L30,$K30,FALSE)*$S30*((1+'Inputs &amp; Summary'!$D$7)^AV$1))),IF($M30=Lists!$H$3,IF($K30&lt;1,((($R30*(1-$E30)+$Q30*(1-$F30))/$K30)*((1+'Inputs &amp; Summary'!$D$7)^AV$1)),((INT(AV$1/$K30)-INT((AV$1-1)/$K30))*($R30*(1-$E30)+$Q30*(1-$F30))*((1+'Inputs &amp; Summary'!$D$7)^AV$1))),((_xlfn.WEIBULL.DIST(AV$1,$L30,$K30,FALSE)*($R30*(1-$E30)+$Q30*(1-$F30))*((1+'Inputs &amp; Summary'!$D$7)^AV$1))))))</f>
        <v>0</v>
      </c>
      <c r="AW30" s="248">
        <f>$D30*IF(AW$1&gt;'Inputs &amp; Summary'!$D$5,0,IF(AW$1&gt;VLOOKUP($G30,Lists!$J$17:$K$21,2),IF($M30=Lists!$H$3,IF($K30&lt;1,(($S30/$K30)*((1+'Inputs &amp; Summary'!$D$7)^AW$1)),((INT(AW$1/$K30)-INT((AW$1-1)/$K30))*$S30*((1+'Inputs &amp; Summary'!$D$7)^AW$1))),(_xlfn.WEIBULL.DIST(AW$1,$L30,$K30,FALSE)*$S30*((1+'Inputs &amp; Summary'!$D$7)^AW$1))),IF($M30=Lists!$H$3,IF($K30&lt;1,((($R30*(1-$E30)+$Q30*(1-$F30))/$K30)*((1+'Inputs &amp; Summary'!$D$7)^AW$1)),((INT(AW$1/$K30)-INT((AW$1-1)/$K30))*($R30*(1-$E30)+$Q30*(1-$F30))*((1+'Inputs &amp; Summary'!$D$7)^AW$1))),((_xlfn.WEIBULL.DIST(AW$1,$L30,$K30,FALSE)*($R30*(1-$E30)+$Q30*(1-$F30))*((1+'Inputs &amp; Summary'!$D$7)^AW$1))))))</f>
        <v>0</v>
      </c>
      <c r="AX30" s="248">
        <f>$D30*IF(AX$1&gt;'Inputs &amp; Summary'!$D$5,0,IF(AX$1&gt;VLOOKUP($G30,Lists!$J$17:$K$21,2),IF($M30=Lists!$H$3,IF($K30&lt;1,(($S30/$K30)*((1+'Inputs &amp; Summary'!$D$7)^AX$1)),((INT(AX$1/$K30)-INT((AX$1-1)/$K30))*$S30*((1+'Inputs &amp; Summary'!$D$7)^AX$1))),(_xlfn.WEIBULL.DIST(AX$1,$L30,$K30,FALSE)*$S30*((1+'Inputs &amp; Summary'!$D$7)^AX$1))),IF($M30=Lists!$H$3,IF($K30&lt;1,((($R30*(1-$E30)+$Q30*(1-$F30))/$K30)*((1+'Inputs &amp; Summary'!$D$7)^AX$1)),((INT(AX$1/$K30)-INT((AX$1-1)/$K30))*($R30*(1-$E30)+$Q30*(1-$F30))*((1+'Inputs &amp; Summary'!$D$7)^AX$1))),((_xlfn.WEIBULL.DIST(AX$1,$L30,$K30,FALSE)*($R30*(1-$E30)+$Q30*(1-$F30))*((1+'Inputs &amp; Summary'!$D$7)^AX$1))))))</f>
        <v>0</v>
      </c>
      <c r="AY30" s="248">
        <f>$D30*IF(AY$1&gt;'Inputs &amp; Summary'!$D$5,0,IF(AY$1&gt;VLOOKUP($G30,Lists!$J$17:$K$21,2),IF($M30=Lists!$H$3,IF($K30&lt;1,(($S30/$K30)*((1+'Inputs &amp; Summary'!$D$7)^AY$1)),((INT(AY$1/$K30)-INT((AY$1-1)/$K30))*$S30*((1+'Inputs &amp; Summary'!$D$7)^AY$1))),(_xlfn.WEIBULL.DIST(AY$1,$L30,$K30,FALSE)*$S30*((1+'Inputs &amp; Summary'!$D$7)^AY$1))),IF($M30=Lists!$H$3,IF($K30&lt;1,((($R30*(1-$E30)+$Q30*(1-$F30))/$K30)*((1+'Inputs &amp; Summary'!$D$7)^AY$1)),((INT(AY$1/$K30)-INT((AY$1-1)/$K30))*($R30*(1-$E30)+$Q30*(1-$F30))*((1+'Inputs &amp; Summary'!$D$7)^AY$1))),((_xlfn.WEIBULL.DIST(AY$1,$L30,$K30,FALSE)*($R30*(1-$E30)+$Q30*(1-$F30))*((1+'Inputs &amp; Summary'!$D$7)^AY$1))))))</f>
        <v>0</v>
      </c>
      <c r="AZ30" s="248">
        <f>$D30*IF(AZ$1&gt;'Inputs &amp; Summary'!$D$5,0,IF(AZ$1&gt;VLOOKUP($G30,Lists!$J$17:$K$21,2),IF($M30=Lists!$H$3,IF($K30&lt;1,(($S30/$K30)*((1+'Inputs &amp; Summary'!$D$7)^AZ$1)),((INT(AZ$1/$K30)-INT((AZ$1-1)/$K30))*$S30*((1+'Inputs &amp; Summary'!$D$7)^AZ$1))),(_xlfn.WEIBULL.DIST(AZ$1,$L30,$K30,FALSE)*$S30*((1+'Inputs &amp; Summary'!$D$7)^AZ$1))),IF($M30=Lists!$H$3,IF($K30&lt;1,((($R30*(1-$E30)+$Q30*(1-$F30))/$K30)*((1+'Inputs &amp; Summary'!$D$7)^AZ$1)),((INT(AZ$1/$K30)-INT((AZ$1-1)/$K30))*($R30*(1-$E30)+$Q30*(1-$F30))*((1+'Inputs &amp; Summary'!$D$7)^AZ$1))),((_xlfn.WEIBULL.DIST(AZ$1,$L30,$K30,FALSE)*($R30*(1-$E30)+$Q30*(1-$F30))*((1+'Inputs &amp; Summary'!$D$7)^AZ$1))))))</f>
        <v>0</v>
      </c>
      <c r="BA30" s="248">
        <f>$D30*IF(BA$1&gt;'Inputs &amp; Summary'!$D$5,0,IF(BA$1&gt;VLOOKUP($G30,Lists!$J$17:$K$21,2),IF($M30=Lists!$H$3,IF($K30&lt;1,(($S30/$K30)*((1+'Inputs &amp; Summary'!$D$7)^BA$1)),((INT(BA$1/$K30)-INT((BA$1-1)/$K30))*$S30*((1+'Inputs &amp; Summary'!$D$7)^BA$1))),(_xlfn.WEIBULL.DIST(BA$1,$L30,$K30,FALSE)*$S30*((1+'Inputs &amp; Summary'!$D$7)^BA$1))),IF($M30=Lists!$H$3,IF($K30&lt;1,((($R30*(1-$E30)+$Q30*(1-$F30))/$K30)*((1+'Inputs &amp; Summary'!$D$7)^BA$1)),((INT(BA$1/$K30)-INT((BA$1-1)/$K30))*($R30*(1-$E30)+$Q30*(1-$F30))*((1+'Inputs &amp; Summary'!$D$7)^BA$1))),((_xlfn.WEIBULL.DIST(BA$1,$L30,$K30,FALSE)*($R30*(1-$E30)+$Q30*(1-$F30))*((1+'Inputs &amp; Summary'!$D$7)^BA$1))))))</f>
        <v>0</v>
      </c>
      <c r="BB30" s="248">
        <f>$D30*IF(BB$1&gt;'Inputs &amp; Summary'!$D$5,0,IF(BB$1&gt;VLOOKUP($G30,Lists!$J$17:$K$21,2),IF($M30=Lists!$H$3,IF($K30&lt;1,(($S30/$K30)*((1+'Inputs &amp; Summary'!$D$7)^BB$1)),((INT(BB$1/$K30)-INT((BB$1-1)/$K30))*$S30*((1+'Inputs &amp; Summary'!$D$7)^BB$1))),(_xlfn.WEIBULL.DIST(BB$1,$L30,$K30,FALSE)*$S30*((1+'Inputs &amp; Summary'!$D$7)^BB$1))),IF($M30=Lists!$H$3,IF($K30&lt;1,((($R30*(1-$E30)+$Q30*(1-$F30))/$K30)*((1+'Inputs &amp; Summary'!$D$7)^BB$1)),((INT(BB$1/$K30)-INT((BB$1-1)/$K30))*($R30*(1-$E30)+$Q30*(1-$F30))*((1+'Inputs &amp; Summary'!$D$7)^BB$1))),((_xlfn.WEIBULL.DIST(BB$1,$L30,$K30,FALSE)*($R30*(1-$E30)+$Q30*(1-$F30))*((1+'Inputs &amp; Summary'!$D$7)^BB$1))))))</f>
        <v>0</v>
      </c>
      <c r="BC30" s="248">
        <f>$D30*IF(BC$1&gt;'Inputs &amp; Summary'!$D$5,0,IF(BC$1&gt;VLOOKUP($G30,Lists!$J$17:$K$21,2),IF($M30=Lists!$H$3,IF($K30&lt;1,(($S30/$K30)*((1+'Inputs &amp; Summary'!$D$7)^BC$1)),((INT(BC$1/$K30)-INT((BC$1-1)/$K30))*$S30*((1+'Inputs &amp; Summary'!$D$7)^BC$1))),(_xlfn.WEIBULL.DIST(BC$1,$L30,$K30,FALSE)*$S30*((1+'Inputs &amp; Summary'!$D$7)^BC$1))),IF($M30=Lists!$H$3,IF($K30&lt;1,((($R30*(1-$E30)+$Q30*(1-$F30))/$K30)*((1+'Inputs &amp; Summary'!$D$7)^BC$1)),((INT(BC$1/$K30)-INT((BC$1-1)/$K30))*($R30*(1-$E30)+$Q30*(1-$F30))*((1+'Inputs &amp; Summary'!$D$7)^BC$1))),((_xlfn.WEIBULL.DIST(BC$1,$L30,$K30,FALSE)*($R30*(1-$E30)+$Q30*(1-$F30))*((1+'Inputs &amp; Summary'!$D$7)^BC$1))))))</f>
        <v>0</v>
      </c>
      <c r="BD30" s="248">
        <f>$D30*IF(BD$1&gt;'Inputs &amp; Summary'!$D$5,0,IF(BD$1&gt;VLOOKUP($G30,Lists!$J$17:$K$21,2),IF($M30=Lists!$H$3,IF($K30&lt;1,(($S30/$K30)*((1+'Inputs &amp; Summary'!$D$7)^BD$1)),((INT(BD$1/$K30)-INT((BD$1-1)/$K30))*$S30*((1+'Inputs &amp; Summary'!$D$7)^BD$1))),(_xlfn.WEIBULL.DIST(BD$1,$L30,$K30,FALSE)*$S30*((1+'Inputs &amp; Summary'!$D$7)^BD$1))),IF($M30=Lists!$H$3,IF($K30&lt;1,((($R30*(1-$E30)+$Q30*(1-$F30))/$K30)*((1+'Inputs &amp; Summary'!$D$7)^BD$1)),((INT(BD$1/$K30)-INT((BD$1-1)/$K30))*($R30*(1-$E30)+$Q30*(1-$F30))*((1+'Inputs &amp; Summary'!$D$7)^BD$1))),((_xlfn.WEIBULL.DIST(BD$1,$L30,$K30,FALSE)*($R30*(1-$E30)+$Q30*(1-$F30))*((1+'Inputs &amp; Summary'!$D$7)^BD$1))))))</f>
        <v>0</v>
      </c>
      <c r="BE30" s="248">
        <f>$D30*IF(BE$1&gt;'Inputs &amp; Summary'!$D$5,0,IF(BE$1&gt;VLOOKUP($G30,Lists!$J$17:$K$21,2),IF($M30=Lists!$H$3,IF($K30&lt;1,(($S30/$K30)*((1+'Inputs &amp; Summary'!$D$7)^BE$1)),((INT(BE$1/$K30)-INT((BE$1-1)/$K30))*$S30*((1+'Inputs &amp; Summary'!$D$7)^BE$1))),(_xlfn.WEIBULL.DIST(BE$1,$L30,$K30,FALSE)*$S30*((1+'Inputs &amp; Summary'!$D$7)^BE$1))),IF($M30=Lists!$H$3,IF($K30&lt;1,((($R30*(1-$E30)+$Q30*(1-$F30))/$K30)*((1+'Inputs &amp; Summary'!$D$7)^BE$1)),((INT(BE$1/$K30)-INT((BE$1-1)/$K30))*($R30*(1-$E30)+$Q30*(1-$F30))*((1+'Inputs &amp; Summary'!$D$7)^BE$1))),((_xlfn.WEIBULL.DIST(BE$1,$L30,$K30,FALSE)*($R30*(1-$E30)+$Q30*(1-$F30))*((1+'Inputs &amp; Summary'!$D$7)^BE$1))))))</f>
        <v>0</v>
      </c>
      <c r="BF30" s="248">
        <f>$D30*IF(BF$1&gt;'Inputs &amp; Summary'!$D$5,0,IF(BF$1&gt;VLOOKUP($G30,Lists!$J$17:$K$21,2),IF($M30=Lists!$H$3,IF($K30&lt;1,(($S30/$K30)*((1+'Inputs &amp; Summary'!$D$7)^BF$1)),((INT(BF$1/$K30)-INT((BF$1-1)/$K30))*$S30*((1+'Inputs &amp; Summary'!$D$7)^BF$1))),(_xlfn.WEIBULL.DIST(BF$1,$L30,$K30,FALSE)*$S30*((1+'Inputs &amp; Summary'!$D$7)^BF$1))),IF($M30=Lists!$H$3,IF($K30&lt;1,((($R30*(1-$E30)+$Q30*(1-$F30))/$K30)*((1+'Inputs &amp; Summary'!$D$7)^BF$1)),((INT(BF$1/$K30)-INT((BF$1-1)/$K30))*($R30*(1-$E30)+$Q30*(1-$F30))*((1+'Inputs &amp; Summary'!$D$7)^BF$1))),((_xlfn.WEIBULL.DIST(BF$1,$L30,$K30,FALSE)*($R30*(1-$E30)+$Q30*(1-$F30))*((1+'Inputs &amp; Summary'!$D$7)^BF$1))))))</f>
        <v>0</v>
      </c>
      <c r="BG30" s="248">
        <f>$D30*IF(BG$1&gt;'Inputs &amp; Summary'!$D$5,0,IF(BG$1&gt;VLOOKUP($G30,Lists!$J$17:$K$21,2),IF($M30=Lists!$H$3,IF($K30&lt;1,(($S30/$K30)*((1+'Inputs &amp; Summary'!$D$7)^BG$1)),((INT(BG$1/$K30)-INT((BG$1-1)/$K30))*$S30*((1+'Inputs &amp; Summary'!$D$7)^BG$1))),(_xlfn.WEIBULL.DIST(BG$1,$L30,$K30,FALSE)*$S30*((1+'Inputs &amp; Summary'!$D$7)^BG$1))),IF($M30=Lists!$H$3,IF($K30&lt;1,((($R30*(1-$E30)+$Q30*(1-$F30))/$K30)*((1+'Inputs &amp; Summary'!$D$7)^BG$1)),((INT(BG$1/$K30)-INT((BG$1-1)/$K30))*($R30*(1-$E30)+$Q30*(1-$F30))*((1+'Inputs &amp; Summary'!$D$7)^BG$1))),((_xlfn.WEIBULL.DIST(BG$1,$L30,$K30,FALSE)*($R30*(1-$E30)+$Q30*(1-$F30))*((1+'Inputs &amp; Summary'!$D$7)^BG$1))))))</f>
        <v>0</v>
      </c>
      <c r="BH30" s="248">
        <f>$D30*IF(BH$1&gt;'Inputs &amp; Summary'!$D$5,0,IF(BH$1&gt;VLOOKUP($G30,Lists!$J$17:$K$21,2),IF($M30=Lists!$H$3,IF($K30&lt;1,(($S30/$K30)*((1+'Inputs &amp; Summary'!$D$7)^BH$1)),((INT(BH$1/$K30)-INT((BH$1-1)/$K30))*$S30*((1+'Inputs &amp; Summary'!$D$7)^BH$1))),(_xlfn.WEIBULL.DIST(BH$1,$L30,$K30,FALSE)*$S30*((1+'Inputs &amp; Summary'!$D$7)^BH$1))),IF($M30=Lists!$H$3,IF($K30&lt;1,((($R30*(1-$E30)+$Q30*(1-$F30))/$K30)*((1+'Inputs &amp; Summary'!$D$7)^BH$1)),((INT(BH$1/$K30)-INT((BH$1-1)/$K30))*($R30*(1-$E30)+$Q30*(1-$F30))*((1+'Inputs &amp; Summary'!$D$7)^BH$1))),((_xlfn.WEIBULL.DIST(BH$1,$L30,$K30,FALSE)*($R30*(1-$E30)+$Q30*(1-$F30))*((1+'Inputs &amp; Summary'!$D$7)^BH$1))))))</f>
        <v>0</v>
      </c>
      <c r="BI30" s="248">
        <f>$D30*IF(BI$1&gt;'Inputs &amp; Summary'!$D$5,0,IF(BI$1&gt;VLOOKUP($G30,Lists!$J$17:$K$21,2),IF($M30=Lists!$H$3,IF($K30&lt;1,(($S30/$K30)*((1+'Inputs &amp; Summary'!$D$7)^BI$1)),((INT(BI$1/$K30)-INT((BI$1-1)/$K30))*$S30*((1+'Inputs &amp; Summary'!$D$7)^BI$1))),(_xlfn.WEIBULL.DIST(BI$1,$L30,$K30,FALSE)*$S30*((1+'Inputs &amp; Summary'!$D$7)^BI$1))),IF($M30=Lists!$H$3,IF($K30&lt;1,((($R30*(1-$E30)+$Q30*(1-$F30))/$K30)*((1+'Inputs &amp; Summary'!$D$7)^BI$1)),((INT(BI$1/$K30)-INT((BI$1-1)/$K30))*($R30*(1-$E30)+$Q30*(1-$F30))*((1+'Inputs &amp; Summary'!$D$7)^BI$1))),((_xlfn.WEIBULL.DIST(BI$1,$L30,$K30,FALSE)*($R30*(1-$E30)+$Q30*(1-$F30))*((1+'Inputs &amp; Summary'!$D$7)^BI$1))))))</f>
        <v>0</v>
      </c>
      <c r="BJ30" s="248">
        <f>$D30*IF(BJ$1&gt;'Inputs &amp; Summary'!$D$5,0,IF(BJ$1&gt;VLOOKUP($G30,Lists!$J$17:$K$21,2),IF($M30=Lists!$H$3,IF($K30&lt;1,(($S30/$K30)*((1+'Inputs &amp; Summary'!$D$7)^BJ$1)),((INT(BJ$1/$K30)-INT((BJ$1-1)/$K30))*$S30*((1+'Inputs &amp; Summary'!$D$7)^BJ$1))),(_xlfn.WEIBULL.DIST(BJ$1,$L30,$K30,FALSE)*$S30*((1+'Inputs &amp; Summary'!$D$7)^BJ$1))),IF($M30=Lists!$H$3,IF($K30&lt;1,((($R30*(1-$E30)+$Q30*(1-$F30))/$K30)*((1+'Inputs &amp; Summary'!$D$7)^BJ$1)),((INT(BJ$1/$K30)-INT((BJ$1-1)/$K30))*($R30*(1-$E30)+$Q30*(1-$F30))*((1+'Inputs &amp; Summary'!$D$7)^BJ$1))),((_xlfn.WEIBULL.DIST(BJ$1,$L30,$K30,FALSE)*($R30*(1-$E30)+$Q30*(1-$F30))*((1+'Inputs &amp; Summary'!$D$7)^BJ$1))))))</f>
        <v>0</v>
      </c>
      <c r="BK30" s="248">
        <f>$D30*IF(BK$1&gt;'Inputs &amp; Summary'!$D$5,0,IF(BK$1&gt;VLOOKUP($G30,Lists!$J$17:$K$21,2),IF($M30=Lists!$H$3,IF($K30&lt;1,(($S30/$K30)*((1+'Inputs &amp; Summary'!$D$7)^BK$1)),((INT(BK$1/$K30)-INT((BK$1-1)/$K30))*$S30*((1+'Inputs &amp; Summary'!$D$7)^BK$1))),(_xlfn.WEIBULL.DIST(BK$1,$L30,$K30,FALSE)*$S30*((1+'Inputs &amp; Summary'!$D$7)^BK$1))),IF($M30=Lists!$H$3,IF($K30&lt;1,((($R30*(1-$E30)+$Q30*(1-$F30))/$K30)*((1+'Inputs &amp; Summary'!$D$7)^BK$1)),((INT(BK$1/$K30)-INT((BK$1-1)/$K30))*($R30*(1-$E30)+$Q30*(1-$F30))*((1+'Inputs &amp; Summary'!$D$7)^BK$1))),((_xlfn.WEIBULL.DIST(BK$1,$L30,$K30,FALSE)*($R30*(1-$E30)+$Q30*(1-$F30))*((1+'Inputs &amp; Summary'!$D$7)^BK$1))))))</f>
        <v>0</v>
      </c>
      <c r="BL30" s="248">
        <f>$D30*IF(BL$1&gt;'Inputs &amp; Summary'!$D$5,0,IF(BL$1&gt;VLOOKUP($G30,Lists!$J$17:$K$21,2),IF($M30=Lists!$H$3,IF($K30&lt;1,(($S30/$K30)*((1+'Inputs &amp; Summary'!$D$7)^BL$1)),((INT(BL$1/$K30)-INT((BL$1-1)/$K30))*$S30*((1+'Inputs &amp; Summary'!$D$7)^BL$1))),(_xlfn.WEIBULL.DIST(BL$1,$L30,$K30,FALSE)*$S30*((1+'Inputs &amp; Summary'!$D$7)^BL$1))),IF($M30=Lists!$H$3,IF($K30&lt;1,((($R30*(1-$E30)+$Q30*(1-$F30))/$K30)*((1+'Inputs &amp; Summary'!$D$7)^BL$1)),((INT(BL$1/$K30)-INT((BL$1-1)/$K30))*($R30*(1-$E30)+$Q30*(1-$F30))*((1+'Inputs &amp; Summary'!$D$7)^BL$1))),((_xlfn.WEIBULL.DIST(BL$1,$L30,$K30,FALSE)*($R30*(1-$E30)+$Q30*(1-$F30))*((1+'Inputs &amp; Summary'!$D$7)^BL$1))))))</f>
        <v>0</v>
      </c>
    </row>
    <row r="31" spans="1:64" x14ac:dyDescent="0.3">
      <c r="A31" s="236" t="s">
        <v>168</v>
      </c>
      <c r="B31" s="117" t="str">
        <f>IF('Inputs &amp; Summary'!$D$15=Lists!$E$3,INDEX('Residential Rooftop Details'!$A$30:$X$158,MATCH('Cash Flow'!$A31,'Residential Rooftop Details'!$A$30:$A$158,0),COLUMN(B$1)),IF('Inputs &amp; Summary'!$D$15=Lists!$E$4,INDEX('Commercial Rooftop Details'!$A$30:$V$158,MATCH('Cash Flow'!$A31,'Commercial Rooftop Details'!$A$30:$A$158,0),COLUMN(B$1)),INDEX('Ground-Mount Details'!$A$30:$V$158,MATCH('Cash Flow'!$A31,'Ground-Mount Details'!$A$30:$A$158,0),COLUMN(B$1))))</f>
        <v>Preventive</v>
      </c>
      <c r="C31" s="117" t="str">
        <f>IF('Inputs &amp; Summary'!$D$15=Lists!$E$3,INDEX('Residential Rooftop Details'!$A$30:$X$158,MATCH('Cash Flow'!$A31,'Residential Rooftop Details'!$A$30:$A$158,0),COLUMN(C$1)),IF('Inputs &amp; Summary'!$D$15=Lists!$E$4,INDEX('Commercial Rooftop Details'!$A$30:$V$158,MATCH('Cash Flow'!$A31,'Commercial Rooftop Details'!$A$30:$A$158,0),COLUMN(C$1)),INDEX('Ground-Mount Details'!$A$30:$V$158,MATCH('Cash Flow'!$A31,'Ground-Mount Details'!$A$30:$A$158,0),COLUMN(C$1))))</f>
        <v>Asset Management</v>
      </c>
      <c r="D31" s="117">
        <f>IF('Inputs &amp; Summary'!$D$15=Lists!$E$3,INDEX('Residential Rooftop Details'!$A$30:$X$158,MATCH('Cash Flow'!$A31,'Residential Rooftop Details'!$A$30:$A$158,0),COLUMN(D$1)),IF('Inputs &amp; Summary'!$D$15=Lists!$E$4,INDEX('Commercial Rooftop Details'!$A$30:$V$158,MATCH('Cash Flow'!$A31,'Commercial Rooftop Details'!$A$30:$A$158,0),COLUMN(D$1)),INDEX('Ground-Mount Details'!$A$30:$V$158,MATCH('Cash Flow'!$A31,'Ground-Mount Details'!$A$30:$A$158,0),COLUMN(D$1))))</f>
        <v>0</v>
      </c>
      <c r="E31" s="117">
        <f>IF('Inputs &amp; Summary'!$D$15=Lists!$E$3,INDEX('Residential Rooftop Details'!$A$30:$X$158,MATCH('Cash Flow'!$A31,'Residential Rooftop Details'!$A$30:$A$158,0),COLUMN(E$1)),IF('Inputs &amp; Summary'!$D$15=Lists!$E$4,INDEX('Commercial Rooftop Details'!$A$30:$V$158,MATCH('Cash Flow'!$A31,'Commercial Rooftop Details'!$A$30:$A$158,0),COLUMN(E$1)),INDEX('Ground-Mount Details'!$A$30:$V$158,MATCH('Cash Flow'!$A31,'Ground-Mount Details'!$A$30:$A$158,0),COLUMN(E$1))))</f>
        <v>0</v>
      </c>
      <c r="F31" s="117">
        <f>IF('Inputs &amp; Summary'!$D$15=Lists!$E$3,INDEX('Residential Rooftop Details'!$A$30:$X$158,MATCH('Cash Flow'!$A31,'Residential Rooftop Details'!$A$30:$A$158,0),COLUMN(F$1)),IF('Inputs &amp; Summary'!$D$15=Lists!$E$4,INDEX('Commercial Rooftop Details'!$A$30:$V$158,MATCH('Cash Flow'!$A31,'Commercial Rooftop Details'!$A$30:$A$158,0),COLUMN(F$1)),INDEX('Ground-Mount Details'!$A$30:$V$158,MATCH('Cash Flow'!$A31,'Ground-Mount Details'!$A$30:$A$158,0),COLUMN(F$1))))</f>
        <v>0</v>
      </c>
      <c r="G31" s="237" t="str">
        <f>IF('Inputs &amp; Summary'!$D$15=Lists!$E$3,INDEX('Residential Rooftop Details'!$A$30:$X$158,MATCH('Cash Flow'!$A31,'Residential Rooftop Details'!$A$30:$A$158,0),COLUMN(G$1)),IF('Inputs &amp; Summary'!$D$15=Lists!$E$4,INDEX('Commercial Rooftop Details'!$A$30:$V$158,MATCH('Cash Flow'!$A31,'Commercial Rooftop Details'!$A$30:$A$158,0),COLUMN(G$1)),INDEX('Ground-Mount Details'!$A$30:$V$158,MATCH('Cash Flow'!$A31,'Ground-Mount Details'!$A$30:$A$158,0),COLUMN(G$1))))</f>
        <v>N/A</v>
      </c>
      <c r="H31" s="237">
        <f>IF('Inputs &amp; Summary'!$D$15=Lists!$E$3,INDEX('Residential Rooftop Details'!$A$30:$X$158,MATCH('Cash Flow'!$A31,'Residential Rooftop Details'!$A$30:$A$158,0),COLUMN(H$1)),IF('Inputs &amp; Summary'!$D$15=Lists!$E$4,INDEX('Commercial Rooftop Details'!$A$30:$V$158,MATCH('Cash Flow'!$A31,'Commercial Rooftop Details'!$A$30:$A$158,0),COLUMN(H$1)),INDEX('Ground-Mount Details'!$A$30:$V$158,MATCH('Cash Flow'!$A31,'Ground-Mount Details'!$A$30:$A$158,0),COLUMN(H$1))))</f>
        <v>0</v>
      </c>
      <c r="I31" s="237" t="str">
        <f>IF('Inputs &amp; Summary'!$D$15=Lists!$E$3,INDEX('Residential Rooftop Details'!$A$30:$X$158,MATCH('Cash Flow'!$A31,'Residential Rooftop Details'!$A$30:$A$158,0),COLUMN(I$1)),IF('Inputs &amp; Summary'!$D$15=Lists!$E$4,INDEX('Commercial Rooftop Details'!$A$30:$V$158,MATCH('Cash Flow'!$A31,'Commercial Rooftop Details'!$A$30:$A$158,0),COLUMN(I$1)),INDEX('Ground-Mount Details'!$A$30:$V$158,MATCH('Cash Flow'!$A31,'Ground-Mount Details'!$A$30:$A$158,0),COLUMN(I$1))))</f>
        <v>Administrator</v>
      </c>
      <c r="J31" s="238">
        <f>IF('Inputs &amp; Summary'!$D$15=Lists!$E$3,INDEX('Residential Rooftop Details'!$A$30:$X$158,MATCH('Cash Flow'!$A31,'Residential Rooftop Details'!$A$30:$A$158,0),COLUMN(J$1)),IF('Inputs &amp; Summary'!$D$15=Lists!$E$4,INDEX('Commercial Rooftop Details'!$A$30:$V$158,MATCH('Cash Flow'!$A31,'Commercial Rooftop Details'!$A$30:$A$158,0),COLUMN(J$1)),INDEX('Ground-Mount Details'!$A$30:$V$158,MATCH('Cash Flow'!$A31,'Ground-Mount Details'!$A$30:$A$158,0),COLUMN(J$1))))</f>
        <v>16.66346153846154</v>
      </c>
      <c r="K31" s="239">
        <f>IF('Inputs &amp; Summary'!$D$15=Lists!$E$3,INDEX('Residential Rooftop Details'!$A$30:$X$158,MATCH('Cash Flow'!$A31,'Residential Rooftop Details'!$A$30:$A$158,0),COLUMN(K$1)),IF('Inputs &amp; Summary'!$D$15=Lists!$E$4,INDEX('Commercial Rooftop Details'!$A$30:$V$158,MATCH('Cash Flow'!$A31,'Commercial Rooftop Details'!$A$30:$A$158,0),COLUMN(K$1)),INDEX('Ground-Mount Details'!$A$30:$V$158,MATCH('Cash Flow'!$A31,'Ground-Mount Details'!$A$30:$A$158,0),COLUMN(K$1))))</f>
        <v>8.3333333333333329E-2</v>
      </c>
      <c r="L31" s="239">
        <f>IF('Inputs &amp; Summary'!$D$15=Lists!$E$3,INDEX('Residential Rooftop Details'!$A$30:$X$158,MATCH('Cash Flow'!$A31,'Residential Rooftop Details'!$A$30:$A$158,0),COLUMN(L$1)),IF('Inputs &amp; Summary'!$D$15=Lists!$E$4,INDEX('Commercial Rooftop Details'!$A$30:$V$158,MATCH('Cash Flow'!$A31,'Commercial Rooftop Details'!$A$30:$A$158,0),COLUMN(L$1)),INDEX('Ground-Mount Details'!$A$30:$V$158,MATCH('Cash Flow'!$A31,'Ground-Mount Details'!$A$30:$A$158,0),COLUMN(L$1))))</f>
        <v>1</v>
      </c>
      <c r="M31" s="238" t="str">
        <f>IF('Inputs &amp; Summary'!$D$15=Lists!$E$3,INDEX('Residential Rooftop Details'!$A$30:$X$158,MATCH('Cash Flow'!$A31,'Residential Rooftop Details'!$A$30:$A$158,0),COLUMN(M$1)),IF('Inputs &amp; Summary'!$D$15=Lists!$E$4,INDEX('Commercial Rooftop Details'!$A$30:$V$158,MATCH('Cash Flow'!$A31,'Commercial Rooftop Details'!$A$30:$A$158,0),COLUMN(M$1)),INDEX('Ground-Mount Details'!$A$30:$V$158,MATCH('Cash Flow'!$A31,'Ground-Mount Details'!$A$30:$A$158,0),COLUMN(M$1))))</f>
        <v>interval</v>
      </c>
      <c r="N31" s="240">
        <f>IF('Inputs &amp; Summary'!$D$15=Lists!$E$3,INDEX('Residential Rooftop Details'!$A$30:$X$158,MATCH('Cash Flow'!$A31,'Residential Rooftop Details'!$A$30:$A$158,0),COLUMN(N$1)),IF('Inputs &amp; Summary'!$D$15=Lists!$E$4,INDEX('Commercial Rooftop Details'!$A$30:$V$158,MATCH('Cash Flow'!$A31,'Commercial Rooftop Details'!$A$30:$A$158,0),COLUMN(N$1)),INDEX('Ground-Mount Details'!$A$30:$V$158,MATCH('Cash Flow'!$A31,'Ground-Mount Details'!$A$30:$A$158,0),COLUMN(N$1))))</f>
        <v>1</v>
      </c>
      <c r="O31" s="239">
        <f>IF('Inputs &amp; Summary'!$D$15=Lists!$E$3,INDEX('Residential Rooftop Details'!$A$30:$X$158,MATCH('Cash Flow'!$A31,'Residential Rooftop Details'!$A$30:$A$158,0),COLUMN(O$1)),IF('Inputs &amp; Summary'!$D$15=Lists!$E$4,INDEX('Commercial Rooftop Details'!$A$30:$V$158,MATCH('Cash Flow'!$A31,'Commercial Rooftop Details'!$A$30:$A$158,0),COLUMN(O$1)),INDEX('Ground-Mount Details'!$A$30:$V$158,MATCH('Cash Flow'!$A31,'Ground-Mount Details'!$A$30:$A$158,0),COLUMN(O$1))))</f>
        <v>1</v>
      </c>
      <c r="P31" s="241">
        <f>IF('Inputs &amp; Summary'!$D$15=Lists!$E$3,INDEX('Residential Rooftop Details'!$A$30:$X$158,MATCH('Cash Flow'!$A31,'Residential Rooftop Details'!$A$30:$A$158,0),COLUMN(P$1)),IF('Inputs &amp; Summary'!$D$15=Lists!$E$4,INDEX('Commercial Rooftop Details'!$A$30:$V$158,MATCH('Cash Flow'!$A31,'Commercial Rooftop Details'!$A$30:$A$158,0),COLUMN(P$1)),INDEX('Ground-Mount Details'!$A$30:$V$158,MATCH('Cash Flow'!$A31,'Ground-Mount Details'!$A$30:$A$158,0),COLUMN(P$1))))</f>
        <v>0</v>
      </c>
      <c r="Q31" s="242">
        <f>IF('Inputs &amp; Summary'!$D$15=Lists!$E$3,INDEX('Residential Rooftop Details'!$A$30:$X$158,MATCH('Cash Flow'!$A31,'Residential Rooftop Details'!$A$30:$A$158,0),COLUMN(Q$1)),IF('Inputs &amp; Summary'!$D$15=Lists!$E$4,INDEX('Commercial Rooftop Details'!$A$30:$V$158,MATCH('Cash Flow'!$A31,'Commercial Rooftop Details'!$A$30:$A$158,0),COLUMN(Q$1)),INDEX('Ground-Mount Details'!$A$30:$V$158,MATCH('Cash Flow'!$A31,'Ground-Mount Details'!$A$30:$A$158,0),COLUMN(Q$1))))</f>
        <v>16.66346153846154</v>
      </c>
      <c r="R31" s="242">
        <f>IF('Inputs &amp; Summary'!$D$15=Lists!$E$3,INDEX('Residential Rooftop Details'!$A$30:$X$158,MATCH('Cash Flow'!$A31,'Residential Rooftop Details'!$A$30:$A$158,0),COLUMN(R$1)),IF('Inputs &amp; Summary'!$D$15=Lists!$E$4,INDEX('Commercial Rooftop Details'!$A$30:$V$158,MATCH('Cash Flow'!$A31,'Commercial Rooftop Details'!$A$30:$A$158,0),COLUMN(R$1)),INDEX('Ground-Mount Details'!$A$30:$V$158,MATCH('Cash Flow'!$A31,'Ground-Mount Details'!$A$30:$A$158,0),COLUMN(R$1))))</f>
        <v>0</v>
      </c>
      <c r="S31" s="243">
        <f>IF('Inputs &amp; Summary'!$D$15=Lists!$E$3,INDEX('Residential Rooftop Details'!$A$30:$X$158,MATCH('Cash Flow'!$A31,'Residential Rooftop Details'!$A$30:$A$158,0),COLUMN(S$1)),IF('Inputs &amp; Summary'!$D$15=Lists!$E$4,INDEX('Commercial Rooftop Details'!$A$30:$V$158,MATCH('Cash Flow'!$A31,'Commercial Rooftop Details'!$A$30:$A$158,0),COLUMN(S$1)),INDEX('Ground-Mount Details'!$A$30:$V$158,MATCH('Cash Flow'!$A31,'Ground-Mount Details'!$A$30:$A$158,0),COLUMN(S$1))))</f>
        <v>0</v>
      </c>
      <c r="T31" s="238">
        <f>IF('Inputs &amp; Summary'!$D$15=Lists!$E$3,INDEX('Residential Rooftop Details'!$A$30:$X$158,MATCH('Cash Flow'!$A31,'Residential Rooftop Details'!$A$30:$A$158,0),COLUMN(T$1)),IF('Inputs &amp; Summary'!$D$15=Lists!$E$4,INDEX('Commercial Rooftop Details'!$A$30:$V$158,MATCH('Cash Flow'!$A31,'Commercial Rooftop Details'!$A$30:$A$158,0),COLUMN(T$1)),INDEX('Ground-Mount Details'!$A$30:$V$158,MATCH('Cash Flow'!$A31,'Ground-Mount Details'!$A$30:$A$158,0),COLUMN(T$1))))</f>
        <v>0</v>
      </c>
      <c r="U31" s="244">
        <f>IF('Inputs &amp; Summary'!$D$15=Lists!$E$3,INDEX('Residential Rooftop Details'!$A$30:$X$158,MATCH('Cash Flow'!$A31,'Residential Rooftop Details'!$A$30:$A$158,0),COLUMN(U$1)),IF('Inputs &amp; Summary'!$D$15=Lists!$E$4,INDEX('Commercial Rooftop Details'!$A$30:$V$158,MATCH('Cash Flow'!$A31,'Commercial Rooftop Details'!$A$30:$A$158,0),COLUMN(U$1)),INDEX('Ground-Mount Details'!$A$30:$V$158,MATCH('Cash Flow'!$A31,'Ground-Mount Details'!$A$30:$A$158,0),COLUMN(U$1))))</f>
        <v>0</v>
      </c>
      <c r="V31" s="245">
        <f t="shared" si="0"/>
        <v>0</v>
      </c>
      <c r="W31" s="245">
        <f>NPV('Inputs &amp; Summary'!$D$6,Y31:BL31)</f>
        <v>0</v>
      </c>
      <c r="X31" s="246">
        <f t="shared" si="1"/>
        <v>0</v>
      </c>
      <c r="Y31" s="248">
        <f>$D31*IF(Y$1&gt;'Inputs &amp; Summary'!$D$5,0,IF(Y$1&gt;VLOOKUP($G31,Lists!$J$17:$K$21,2),IF($M31=Lists!$H$3,IF($K31&lt;1,(($S31/$K31)*((1+'Inputs &amp; Summary'!$D$7)^Y$1)),((INT(Y$1/$K31)-INT((Y$1-1)/$K31))*$S31*((1+'Inputs &amp; Summary'!$D$7)^Y$1))),(_xlfn.WEIBULL.DIST(Y$1,$L31,$K31,FALSE)*$S31*((1+'Inputs &amp; Summary'!$D$7)^Y$1))),IF($M31=Lists!$H$3,IF($K31&lt;1,((($R31*(1-$E31)+$Q31*(1-$F31))/$K31)*((1+'Inputs &amp; Summary'!$D$7)^Y$1)),((INT(Y$1/$K31)-INT((Y$1-1)/$K31))*($R31*(1-$E31)+$Q31*(1-$F31))*((1+'Inputs &amp; Summary'!$D$7)^Y$1))),((_xlfn.WEIBULL.DIST(Y$1,$L31,$K31,FALSE)*($R31*(1-$E31)+$Q31*(1-$F31))*((1+'Inputs &amp; Summary'!$D$7)^Y$1))))))</f>
        <v>0</v>
      </c>
      <c r="Z31" s="248">
        <f>$D31*IF(Z$1&gt;'Inputs &amp; Summary'!$D$5,0,IF(Z$1&gt;VLOOKUP($G31,Lists!$J$17:$K$21,2),IF($M31=Lists!$H$3,IF($K31&lt;1,(($S31/$K31)*((1+'Inputs &amp; Summary'!$D$7)^Z$1)),((INT(Z$1/$K31)-INT((Z$1-1)/$K31))*$S31*((1+'Inputs &amp; Summary'!$D$7)^Z$1))),(_xlfn.WEIBULL.DIST(Z$1,$L31,$K31,FALSE)*$S31*((1+'Inputs &amp; Summary'!$D$7)^Z$1))),IF($M31=Lists!$H$3,IF($K31&lt;1,((($R31*(1-$E31)+$Q31*(1-$F31))/$K31)*((1+'Inputs &amp; Summary'!$D$7)^Z$1)),((INT(Z$1/$K31)-INT((Z$1-1)/$K31))*($R31*(1-$E31)+$Q31*(1-$F31))*((1+'Inputs &amp; Summary'!$D$7)^Z$1))),((_xlfn.WEIBULL.DIST(Z$1,$L31,$K31,FALSE)*($R31*(1-$E31)+$Q31*(1-$F31))*((1+'Inputs &amp; Summary'!$D$7)^Z$1))))))</f>
        <v>0</v>
      </c>
      <c r="AA31" s="248">
        <f>$D31*IF(AA$1&gt;'Inputs &amp; Summary'!$D$5,0,IF(AA$1&gt;VLOOKUP($G31,Lists!$J$17:$K$21,2),IF($M31=Lists!$H$3,IF($K31&lt;1,(($S31/$K31)*((1+'Inputs &amp; Summary'!$D$7)^AA$1)),((INT(AA$1/$K31)-INT((AA$1-1)/$K31))*$S31*((1+'Inputs &amp; Summary'!$D$7)^AA$1))),(_xlfn.WEIBULL.DIST(AA$1,$L31,$K31,FALSE)*$S31*((1+'Inputs &amp; Summary'!$D$7)^AA$1))),IF($M31=Lists!$H$3,IF($K31&lt;1,((($R31*(1-$E31)+$Q31*(1-$F31))/$K31)*((1+'Inputs &amp; Summary'!$D$7)^AA$1)),((INT(AA$1/$K31)-INT((AA$1-1)/$K31))*($R31*(1-$E31)+$Q31*(1-$F31))*((1+'Inputs &amp; Summary'!$D$7)^AA$1))),((_xlfn.WEIBULL.DIST(AA$1,$L31,$K31,FALSE)*($R31*(1-$E31)+$Q31*(1-$F31))*((1+'Inputs &amp; Summary'!$D$7)^AA$1))))))</f>
        <v>0</v>
      </c>
      <c r="AB31" s="248">
        <f>$D31*IF(AB$1&gt;'Inputs &amp; Summary'!$D$5,0,IF(AB$1&gt;VLOOKUP($G31,Lists!$J$17:$K$21,2),IF($M31=Lists!$H$3,IF($K31&lt;1,(($S31/$K31)*((1+'Inputs &amp; Summary'!$D$7)^AB$1)),((INT(AB$1/$K31)-INT((AB$1-1)/$K31))*$S31*((1+'Inputs &amp; Summary'!$D$7)^AB$1))),(_xlfn.WEIBULL.DIST(AB$1,$L31,$K31,FALSE)*$S31*((1+'Inputs &amp; Summary'!$D$7)^AB$1))),IF($M31=Lists!$H$3,IF($K31&lt;1,((($R31*(1-$E31)+$Q31*(1-$F31))/$K31)*((1+'Inputs &amp; Summary'!$D$7)^AB$1)),((INT(AB$1/$K31)-INT((AB$1-1)/$K31))*($R31*(1-$E31)+$Q31*(1-$F31))*((1+'Inputs &amp; Summary'!$D$7)^AB$1))),((_xlfn.WEIBULL.DIST(AB$1,$L31,$K31,FALSE)*($R31*(1-$E31)+$Q31*(1-$F31))*((1+'Inputs &amp; Summary'!$D$7)^AB$1))))))</f>
        <v>0</v>
      </c>
      <c r="AC31" s="248">
        <f>$D31*IF(AC$1&gt;'Inputs &amp; Summary'!$D$5,0,IF(AC$1&gt;VLOOKUP($G31,Lists!$J$17:$K$21,2),IF($M31=Lists!$H$3,IF($K31&lt;1,(($S31/$K31)*((1+'Inputs &amp; Summary'!$D$7)^AC$1)),((INT(AC$1/$K31)-INT((AC$1-1)/$K31))*$S31*((1+'Inputs &amp; Summary'!$D$7)^AC$1))),(_xlfn.WEIBULL.DIST(AC$1,$L31,$K31,FALSE)*$S31*((1+'Inputs &amp; Summary'!$D$7)^AC$1))),IF($M31=Lists!$H$3,IF($K31&lt;1,((($R31*(1-$E31)+$Q31*(1-$F31))/$K31)*((1+'Inputs &amp; Summary'!$D$7)^AC$1)),((INT(AC$1/$K31)-INT((AC$1-1)/$K31))*($R31*(1-$E31)+$Q31*(1-$F31))*((1+'Inputs &amp; Summary'!$D$7)^AC$1))),((_xlfn.WEIBULL.DIST(AC$1,$L31,$K31,FALSE)*($R31*(1-$E31)+$Q31*(1-$F31))*((1+'Inputs &amp; Summary'!$D$7)^AC$1))))))</f>
        <v>0</v>
      </c>
      <c r="AD31" s="248">
        <f>$D31*IF(AD$1&gt;'Inputs &amp; Summary'!$D$5,0,IF(AD$1&gt;VLOOKUP($G31,Lists!$J$17:$K$21,2),IF($M31=Lists!$H$3,IF($K31&lt;1,(($S31/$K31)*((1+'Inputs &amp; Summary'!$D$7)^AD$1)),((INT(AD$1/$K31)-INT((AD$1-1)/$K31))*$S31*((1+'Inputs &amp; Summary'!$D$7)^AD$1))),(_xlfn.WEIBULL.DIST(AD$1,$L31,$K31,FALSE)*$S31*((1+'Inputs &amp; Summary'!$D$7)^AD$1))),IF($M31=Lists!$H$3,IF($K31&lt;1,((($R31*(1-$E31)+$Q31*(1-$F31))/$K31)*((1+'Inputs &amp; Summary'!$D$7)^AD$1)),((INT(AD$1/$K31)-INT((AD$1-1)/$K31))*($R31*(1-$E31)+$Q31*(1-$F31))*((1+'Inputs &amp; Summary'!$D$7)^AD$1))),((_xlfn.WEIBULL.DIST(AD$1,$L31,$K31,FALSE)*($R31*(1-$E31)+$Q31*(1-$F31))*((1+'Inputs &amp; Summary'!$D$7)^AD$1))))))</f>
        <v>0</v>
      </c>
      <c r="AE31" s="248">
        <f>$D31*IF(AE$1&gt;'Inputs &amp; Summary'!$D$5,0,IF(AE$1&gt;VLOOKUP($G31,Lists!$J$17:$K$21,2),IF($M31=Lists!$H$3,IF($K31&lt;1,(($S31/$K31)*((1+'Inputs &amp; Summary'!$D$7)^AE$1)),((INT(AE$1/$K31)-INT((AE$1-1)/$K31))*$S31*((1+'Inputs &amp; Summary'!$D$7)^AE$1))),(_xlfn.WEIBULL.DIST(AE$1,$L31,$K31,FALSE)*$S31*((1+'Inputs &amp; Summary'!$D$7)^AE$1))),IF($M31=Lists!$H$3,IF($K31&lt;1,((($R31*(1-$E31)+$Q31*(1-$F31))/$K31)*((1+'Inputs &amp; Summary'!$D$7)^AE$1)),((INT(AE$1/$K31)-INT((AE$1-1)/$K31))*($R31*(1-$E31)+$Q31*(1-$F31))*((1+'Inputs &amp; Summary'!$D$7)^AE$1))),((_xlfn.WEIBULL.DIST(AE$1,$L31,$K31,FALSE)*($R31*(1-$E31)+$Q31*(1-$F31))*((1+'Inputs &amp; Summary'!$D$7)^AE$1))))))</f>
        <v>0</v>
      </c>
      <c r="AF31" s="248">
        <f>$D31*IF(AF$1&gt;'Inputs &amp; Summary'!$D$5,0,IF(AF$1&gt;VLOOKUP($G31,Lists!$J$17:$K$21,2),IF($M31=Lists!$H$3,IF($K31&lt;1,(($S31/$K31)*((1+'Inputs &amp; Summary'!$D$7)^AF$1)),((INT(AF$1/$K31)-INT((AF$1-1)/$K31))*$S31*((1+'Inputs &amp; Summary'!$D$7)^AF$1))),(_xlfn.WEIBULL.DIST(AF$1,$L31,$K31,FALSE)*$S31*((1+'Inputs &amp; Summary'!$D$7)^AF$1))),IF($M31=Lists!$H$3,IF($K31&lt;1,((($R31*(1-$E31)+$Q31*(1-$F31))/$K31)*((1+'Inputs &amp; Summary'!$D$7)^AF$1)),((INT(AF$1/$K31)-INT((AF$1-1)/$K31))*($R31*(1-$E31)+$Q31*(1-$F31))*((1+'Inputs &amp; Summary'!$D$7)^AF$1))),((_xlfn.WEIBULL.DIST(AF$1,$L31,$K31,FALSE)*($R31*(1-$E31)+$Q31*(1-$F31))*((1+'Inputs &amp; Summary'!$D$7)^AF$1))))))</f>
        <v>0</v>
      </c>
      <c r="AG31" s="248">
        <f>$D31*IF(AG$1&gt;'Inputs &amp; Summary'!$D$5,0,IF(AG$1&gt;VLOOKUP($G31,Lists!$J$17:$K$21,2),IF($M31=Lists!$H$3,IF($K31&lt;1,(($S31/$K31)*((1+'Inputs &amp; Summary'!$D$7)^AG$1)),((INT(AG$1/$K31)-INT((AG$1-1)/$K31))*$S31*((1+'Inputs &amp; Summary'!$D$7)^AG$1))),(_xlfn.WEIBULL.DIST(AG$1,$L31,$K31,FALSE)*$S31*((1+'Inputs &amp; Summary'!$D$7)^AG$1))),IF($M31=Lists!$H$3,IF($K31&lt;1,((($R31*(1-$E31)+$Q31*(1-$F31))/$K31)*((1+'Inputs &amp; Summary'!$D$7)^AG$1)),((INT(AG$1/$K31)-INT((AG$1-1)/$K31))*($R31*(1-$E31)+$Q31*(1-$F31))*((1+'Inputs &amp; Summary'!$D$7)^AG$1))),((_xlfn.WEIBULL.DIST(AG$1,$L31,$K31,FALSE)*($R31*(1-$E31)+$Q31*(1-$F31))*((1+'Inputs &amp; Summary'!$D$7)^AG$1))))))</f>
        <v>0</v>
      </c>
      <c r="AH31" s="248">
        <f>$D31*IF(AH$1&gt;'Inputs &amp; Summary'!$D$5,0,IF(AH$1&gt;VLOOKUP($G31,Lists!$J$17:$K$21,2),IF($M31=Lists!$H$3,IF($K31&lt;1,(($S31/$K31)*((1+'Inputs &amp; Summary'!$D$7)^AH$1)),((INT(AH$1/$K31)-INT((AH$1-1)/$K31))*$S31*((1+'Inputs &amp; Summary'!$D$7)^AH$1))),(_xlfn.WEIBULL.DIST(AH$1,$L31,$K31,FALSE)*$S31*((1+'Inputs &amp; Summary'!$D$7)^AH$1))),IF($M31=Lists!$H$3,IF($K31&lt;1,((($R31*(1-$E31)+$Q31*(1-$F31))/$K31)*((1+'Inputs &amp; Summary'!$D$7)^AH$1)),((INT(AH$1/$K31)-INT((AH$1-1)/$K31))*($R31*(1-$E31)+$Q31*(1-$F31))*((1+'Inputs &amp; Summary'!$D$7)^AH$1))),((_xlfn.WEIBULL.DIST(AH$1,$L31,$K31,FALSE)*($R31*(1-$E31)+$Q31*(1-$F31))*((1+'Inputs &amp; Summary'!$D$7)^AH$1))))))</f>
        <v>0</v>
      </c>
      <c r="AI31" s="248">
        <f>$D31*IF(AI$1&gt;'Inputs &amp; Summary'!$D$5,0,IF(AI$1&gt;VLOOKUP($G31,Lists!$J$17:$K$21,2),IF($M31=Lists!$H$3,IF($K31&lt;1,(($S31/$K31)*((1+'Inputs &amp; Summary'!$D$7)^AI$1)),((INT(AI$1/$K31)-INT((AI$1-1)/$K31))*$S31*((1+'Inputs &amp; Summary'!$D$7)^AI$1))),(_xlfn.WEIBULL.DIST(AI$1,$L31,$K31,FALSE)*$S31*((1+'Inputs &amp; Summary'!$D$7)^AI$1))),IF($M31=Lists!$H$3,IF($K31&lt;1,((($R31*(1-$E31)+$Q31*(1-$F31))/$K31)*((1+'Inputs &amp; Summary'!$D$7)^AI$1)),((INT(AI$1/$K31)-INT((AI$1-1)/$K31))*($R31*(1-$E31)+$Q31*(1-$F31))*((1+'Inputs &amp; Summary'!$D$7)^AI$1))),((_xlfn.WEIBULL.DIST(AI$1,$L31,$K31,FALSE)*($R31*(1-$E31)+$Q31*(1-$F31))*((1+'Inputs &amp; Summary'!$D$7)^AI$1))))))</f>
        <v>0</v>
      </c>
      <c r="AJ31" s="248">
        <f>$D31*IF(AJ$1&gt;'Inputs &amp; Summary'!$D$5,0,IF(AJ$1&gt;VLOOKUP($G31,Lists!$J$17:$K$21,2),IF($M31=Lists!$H$3,IF($K31&lt;1,(($S31/$K31)*((1+'Inputs &amp; Summary'!$D$7)^AJ$1)),((INT(AJ$1/$K31)-INT((AJ$1-1)/$K31))*$S31*((1+'Inputs &amp; Summary'!$D$7)^AJ$1))),(_xlfn.WEIBULL.DIST(AJ$1,$L31,$K31,FALSE)*$S31*((1+'Inputs &amp; Summary'!$D$7)^AJ$1))),IF($M31=Lists!$H$3,IF($K31&lt;1,((($R31*(1-$E31)+$Q31*(1-$F31))/$K31)*((1+'Inputs &amp; Summary'!$D$7)^AJ$1)),((INT(AJ$1/$K31)-INT((AJ$1-1)/$K31))*($R31*(1-$E31)+$Q31*(1-$F31))*((1+'Inputs &amp; Summary'!$D$7)^AJ$1))),((_xlfn.WEIBULL.DIST(AJ$1,$L31,$K31,FALSE)*($R31*(1-$E31)+$Q31*(1-$F31))*((1+'Inputs &amp; Summary'!$D$7)^AJ$1))))))</f>
        <v>0</v>
      </c>
      <c r="AK31" s="248">
        <f>$D31*IF(AK$1&gt;'Inputs &amp; Summary'!$D$5,0,IF(AK$1&gt;VLOOKUP($G31,Lists!$J$17:$K$21,2),IF($M31=Lists!$H$3,IF($K31&lt;1,(($S31/$K31)*((1+'Inputs &amp; Summary'!$D$7)^AK$1)),((INT(AK$1/$K31)-INT((AK$1-1)/$K31))*$S31*((1+'Inputs &amp; Summary'!$D$7)^AK$1))),(_xlfn.WEIBULL.DIST(AK$1,$L31,$K31,FALSE)*$S31*((1+'Inputs &amp; Summary'!$D$7)^AK$1))),IF($M31=Lists!$H$3,IF($K31&lt;1,((($R31*(1-$E31)+$Q31*(1-$F31))/$K31)*((1+'Inputs &amp; Summary'!$D$7)^AK$1)),((INT(AK$1/$K31)-INT((AK$1-1)/$K31))*($R31*(1-$E31)+$Q31*(1-$F31))*((1+'Inputs &amp; Summary'!$D$7)^AK$1))),((_xlfn.WEIBULL.DIST(AK$1,$L31,$K31,FALSE)*($R31*(1-$E31)+$Q31*(1-$F31))*((1+'Inputs &amp; Summary'!$D$7)^AK$1))))))</f>
        <v>0</v>
      </c>
      <c r="AL31" s="248">
        <f>$D31*IF(AL$1&gt;'Inputs &amp; Summary'!$D$5,0,IF(AL$1&gt;VLOOKUP($G31,Lists!$J$17:$K$21,2),IF($M31=Lists!$H$3,IF($K31&lt;1,(($S31/$K31)*((1+'Inputs &amp; Summary'!$D$7)^AL$1)),((INT(AL$1/$K31)-INT((AL$1-1)/$K31))*$S31*((1+'Inputs &amp; Summary'!$D$7)^AL$1))),(_xlfn.WEIBULL.DIST(AL$1,$L31,$K31,FALSE)*$S31*((1+'Inputs &amp; Summary'!$D$7)^AL$1))),IF($M31=Lists!$H$3,IF($K31&lt;1,((($R31*(1-$E31)+$Q31*(1-$F31))/$K31)*((1+'Inputs &amp; Summary'!$D$7)^AL$1)),((INT(AL$1/$K31)-INT((AL$1-1)/$K31))*($R31*(1-$E31)+$Q31*(1-$F31))*((1+'Inputs &amp; Summary'!$D$7)^AL$1))),((_xlfn.WEIBULL.DIST(AL$1,$L31,$K31,FALSE)*($R31*(1-$E31)+$Q31*(1-$F31))*((1+'Inputs &amp; Summary'!$D$7)^AL$1))))))</f>
        <v>0</v>
      </c>
      <c r="AM31" s="248">
        <f>$D31*IF(AM$1&gt;'Inputs &amp; Summary'!$D$5,0,IF(AM$1&gt;VLOOKUP($G31,Lists!$J$17:$K$21,2),IF($M31=Lists!$H$3,IF($K31&lt;1,(($S31/$K31)*((1+'Inputs &amp; Summary'!$D$7)^AM$1)),((INT(AM$1/$K31)-INT((AM$1-1)/$K31))*$S31*((1+'Inputs &amp; Summary'!$D$7)^AM$1))),(_xlfn.WEIBULL.DIST(AM$1,$L31,$K31,FALSE)*$S31*((1+'Inputs &amp; Summary'!$D$7)^AM$1))),IF($M31=Lists!$H$3,IF($K31&lt;1,((($R31*(1-$E31)+$Q31*(1-$F31))/$K31)*((1+'Inputs &amp; Summary'!$D$7)^AM$1)),((INT(AM$1/$K31)-INT((AM$1-1)/$K31))*($R31*(1-$E31)+$Q31*(1-$F31))*((1+'Inputs &amp; Summary'!$D$7)^AM$1))),((_xlfn.WEIBULL.DIST(AM$1,$L31,$K31,FALSE)*($R31*(1-$E31)+$Q31*(1-$F31))*((1+'Inputs &amp; Summary'!$D$7)^AM$1))))))</f>
        <v>0</v>
      </c>
      <c r="AN31" s="248">
        <f>$D31*IF(AN$1&gt;'Inputs &amp; Summary'!$D$5,0,IF(AN$1&gt;VLOOKUP($G31,Lists!$J$17:$K$21,2),IF($M31=Lists!$H$3,IF($K31&lt;1,(($S31/$K31)*((1+'Inputs &amp; Summary'!$D$7)^AN$1)),((INT(AN$1/$K31)-INT((AN$1-1)/$K31))*$S31*((1+'Inputs &amp; Summary'!$D$7)^AN$1))),(_xlfn.WEIBULL.DIST(AN$1,$L31,$K31,FALSE)*$S31*((1+'Inputs &amp; Summary'!$D$7)^AN$1))),IF($M31=Lists!$H$3,IF($K31&lt;1,((($R31*(1-$E31)+$Q31*(1-$F31))/$K31)*((1+'Inputs &amp; Summary'!$D$7)^AN$1)),((INT(AN$1/$K31)-INT((AN$1-1)/$K31))*($R31*(1-$E31)+$Q31*(1-$F31))*((1+'Inputs &amp; Summary'!$D$7)^AN$1))),((_xlfn.WEIBULL.DIST(AN$1,$L31,$K31,FALSE)*($R31*(1-$E31)+$Q31*(1-$F31))*((1+'Inputs &amp; Summary'!$D$7)^AN$1))))))</f>
        <v>0</v>
      </c>
      <c r="AO31" s="248">
        <f>$D31*IF(AO$1&gt;'Inputs &amp; Summary'!$D$5,0,IF(AO$1&gt;VLOOKUP($G31,Lists!$J$17:$K$21,2),IF($M31=Lists!$H$3,IF($K31&lt;1,(($S31/$K31)*((1+'Inputs &amp; Summary'!$D$7)^AO$1)),((INT(AO$1/$K31)-INT((AO$1-1)/$K31))*$S31*((1+'Inputs &amp; Summary'!$D$7)^AO$1))),(_xlfn.WEIBULL.DIST(AO$1,$L31,$K31,FALSE)*$S31*((1+'Inputs &amp; Summary'!$D$7)^AO$1))),IF($M31=Lists!$H$3,IF($K31&lt;1,((($R31*(1-$E31)+$Q31*(1-$F31))/$K31)*((1+'Inputs &amp; Summary'!$D$7)^AO$1)),((INT(AO$1/$K31)-INT((AO$1-1)/$K31))*($R31*(1-$E31)+$Q31*(1-$F31))*((1+'Inputs &amp; Summary'!$D$7)^AO$1))),((_xlfn.WEIBULL.DIST(AO$1,$L31,$K31,FALSE)*($R31*(1-$E31)+$Q31*(1-$F31))*((1+'Inputs &amp; Summary'!$D$7)^AO$1))))))</f>
        <v>0</v>
      </c>
      <c r="AP31" s="248">
        <f>$D31*IF(AP$1&gt;'Inputs &amp; Summary'!$D$5,0,IF(AP$1&gt;VLOOKUP($G31,Lists!$J$17:$K$21,2),IF($M31=Lists!$H$3,IF($K31&lt;1,(($S31/$K31)*((1+'Inputs &amp; Summary'!$D$7)^AP$1)),((INT(AP$1/$K31)-INT((AP$1-1)/$K31))*$S31*((1+'Inputs &amp; Summary'!$D$7)^AP$1))),(_xlfn.WEIBULL.DIST(AP$1,$L31,$K31,FALSE)*$S31*((1+'Inputs &amp; Summary'!$D$7)^AP$1))),IF($M31=Lists!$H$3,IF($K31&lt;1,((($R31*(1-$E31)+$Q31*(1-$F31))/$K31)*((1+'Inputs &amp; Summary'!$D$7)^AP$1)),((INT(AP$1/$K31)-INT((AP$1-1)/$K31))*($R31*(1-$E31)+$Q31*(1-$F31))*((1+'Inputs &amp; Summary'!$D$7)^AP$1))),((_xlfn.WEIBULL.DIST(AP$1,$L31,$K31,FALSE)*($R31*(1-$E31)+$Q31*(1-$F31))*((1+'Inputs &amp; Summary'!$D$7)^AP$1))))))</f>
        <v>0</v>
      </c>
      <c r="AQ31" s="248">
        <f>$D31*IF(AQ$1&gt;'Inputs &amp; Summary'!$D$5,0,IF(AQ$1&gt;VLOOKUP($G31,Lists!$J$17:$K$21,2),IF($M31=Lists!$H$3,IF($K31&lt;1,(($S31/$K31)*((1+'Inputs &amp; Summary'!$D$7)^AQ$1)),((INT(AQ$1/$K31)-INT((AQ$1-1)/$K31))*$S31*((1+'Inputs &amp; Summary'!$D$7)^AQ$1))),(_xlfn.WEIBULL.DIST(AQ$1,$L31,$K31,FALSE)*$S31*((1+'Inputs &amp; Summary'!$D$7)^AQ$1))),IF($M31=Lists!$H$3,IF($K31&lt;1,((($R31*(1-$E31)+$Q31*(1-$F31))/$K31)*((1+'Inputs &amp; Summary'!$D$7)^AQ$1)),((INT(AQ$1/$K31)-INT((AQ$1-1)/$K31))*($R31*(1-$E31)+$Q31*(1-$F31))*((1+'Inputs &amp; Summary'!$D$7)^AQ$1))),((_xlfn.WEIBULL.DIST(AQ$1,$L31,$K31,FALSE)*($R31*(1-$E31)+$Q31*(1-$F31))*((1+'Inputs &amp; Summary'!$D$7)^AQ$1))))))</f>
        <v>0</v>
      </c>
      <c r="AR31" s="248">
        <f>$D31*IF(AR$1&gt;'Inputs &amp; Summary'!$D$5,0,IF(AR$1&gt;VLOOKUP($G31,Lists!$J$17:$K$21,2),IF($M31=Lists!$H$3,IF($K31&lt;1,(($S31/$K31)*((1+'Inputs &amp; Summary'!$D$7)^AR$1)),((INT(AR$1/$K31)-INT((AR$1-1)/$K31))*$S31*((1+'Inputs &amp; Summary'!$D$7)^AR$1))),(_xlfn.WEIBULL.DIST(AR$1,$L31,$K31,FALSE)*$S31*((1+'Inputs &amp; Summary'!$D$7)^AR$1))),IF($M31=Lists!$H$3,IF($K31&lt;1,((($R31*(1-$E31)+$Q31*(1-$F31))/$K31)*((1+'Inputs &amp; Summary'!$D$7)^AR$1)),((INT(AR$1/$K31)-INT((AR$1-1)/$K31))*($R31*(1-$E31)+$Q31*(1-$F31))*((1+'Inputs &amp; Summary'!$D$7)^AR$1))),((_xlfn.WEIBULL.DIST(AR$1,$L31,$K31,FALSE)*($R31*(1-$E31)+$Q31*(1-$F31))*((1+'Inputs &amp; Summary'!$D$7)^AR$1))))))</f>
        <v>0</v>
      </c>
      <c r="AS31" s="248">
        <f>$D31*IF(AS$1&gt;'Inputs &amp; Summary'!$D$5,0,IF(AS$1&gt;VLOOKUP($G31,Lists!$J$17:$K$21,2),IF($M31=Lists!$H$3,IF($K31&lt;1,(($S31/$K31)*((1+'Inputs &amp; Summary'!$D$7)^AS$1)),((INT(AS$1/$K31)-INT((AS$1-1)/$K31))*$S31*((1+'Inputs &amp; Summary'!$D$7)^AS$1))),(_xlfn.WEIBULL.DIST(AS$1,$L31,$K31,FALSE)*$S31*((1+'Inputs &amp; Summary'!$D$7)^AS$1))),IF($M31=Lists!$H$3,IF($K31&lt;1,((($R31*(1-$E31)+$Q31*(1-$F31))/$K31)*((1+'Inputs &amp; Summary'!$D$7)^AS$1)),((INT(AS$1/$K31)-INT((AS$1-1)/$K31))*($R31*(1-$E31)+$Q31*(1-$F31))*((1+'Inputs &amp; Summary'!$D$7)^AS$1))),((_xlfn.WEIBULL.DIST(AS$1,$L31,$K31,FALSE)*($R31*(1-$E31)+$Q31*(1-$F31))*((1+'Inputs &amp; Summary'!$D$7)^AS$1))))))</f>
        <v>0</v>
      </c>
      <c r="AT31" s="248">
        <f>$D31*IF(AT$1&gt;'Inputs &amp; Summary'!$D$5,0,IF(AT$1&gt;VLOOKUP($G31,Lists!$J$17:$K$21,2),IF($M31=Lists!$H$3,IF($K31&lt;1,(($S31/$K31)*((1+'Inputs &amp; Summary'!$D$7)^AT$1)),((INT(AT$1/$K31)-INT((AT$1-1)/$K31))*$S31*((1+'Inputs &amp; Summary'!$D$7)^AT$1))),(_xlfn.WEIBULL.DIST(AT$1,$L31,$K31,FALSE)*$S31*((1+'Inputs &amp; Summary'!$D$7)^AT$1))),IF($M31=Lists!$H$3,IF($K31&lt;1,((($R31*(1-$E31)+$Q31*(1-$F31))/$K31)*((1+'Inputs &amp; Summary'!$D$7)^AT$1)),((INT(AT$1/$K31)-INT((AT$1-1)/$K31))*($R31*(1-$E31)+$Q31*(1-$F31))*((1+'Inputs &amp; Summary'!$D$7)^AT$1))),((_xlfn.WEIBULL.DIST(AT$1,$L31,$K31,FALSE)*($R31*(1-$E31)+$Q31*(1-$F31))*((1+'Inputs &amp; Summary'!$D$7)^AT$1))))))</f>
        <v>0</v>
      </c>
      <c r="AU31" s="248">
        <f>$D31*IF(AU$1&gt;'Inputs &amp; Summary'!$D$5,0,IF(AU$1&gt;VLOOKUP($G31,Lists!$J$17:$K$21,2),IF($M31=Lists!$H$3,IF($K31&lt;1,(($S31/$K31)*((1+'Inputs &amp; Summary'!$D$7)^AU$1)),((INT(AU$1/$K31)-INT((AU$1-1)/$K31))*$S31*((1+'Inputs &amp; Summary'!$D$7)^AU$1))),(_xlfn.WEIBULL.DIST(AU$1,$L31,$K31,FALSE)*$S31*((1+'Inputs &amp; Summary'!$D$7)^AU$1))),IF($M31=Lists!$H$3,IF($K31&lt;1,((($R31*(1-$E31)+$Q31*(1-$F31))/$K31)*((1+'Inputs &amp; Summary'!$D$7)^AU$1)),((INT(AU$1/$K31)-INT((AU$1-1)/$K31))*($R31*(1-$E31)+$Q31*(1-$F31))*((1+'Inputs &amp; Summary'!$D$7)^AU$1))),((_xlfn.WEIBULL.DIST(AU$1,$L31,$K31,FALSE)*($R31*(1-$E31)+$Q31*(1-$F31))*((1+'Inputs &amp; Summary'!$D$7)^AU$1))))))</f>
        <v>0</v>
      </c>
      <c r="AV31" s="248">
        <f>$D31*IF(AV$1&gt;'Inputs &amp; Summary'!$D$5,0,IF(AV$1&gt;VLOOKUP($G31,Lists!$J$17:$K$21,2),IF($M31=Lists!$H$3,IF($K31&lt;1,(($S31/$K31)*((1+'Inputs &amp; Summary'!$D$7)^AV$1)),((INT(AV$1/$K31)-INT((AV$1-1)/$K31))*$S31*((1+'Inputs &amp; Summary'!$D$7)^AV$1))),(_xlfn.WEIBULL.DIST(AV$1,$L31,$K31,FALSE)*$S31*((1+'Inputs &amp; Summary'!$D$7)^AV$1))),IF($M31=Lists!$H$3,IF($K31&lt;1,((($R31*(1-$E31)+$Q31*(1-$F31))/$K31)*((1+'Inputs &amp; Summary'!$D$7)^AV$1)),((INT(AV$1/$K31)-INT((AV$1-1)/$K31))*($R31*(1-$E31)+$Q31*(1-$F31))*((1+'Inputs &amp; Summary'!$D$7)^AV$1))),((_xlfn.WEIBULL.DIST(AV$1,$L31,$K31,FALSE)*($R31*(1-$E31)+$Q31*(1-$F31))*((1+'Inputs &amp; Summary'!$D$7)^AV$1))))))</f>
        <v>0</v>
      </c>
      <c r="AW31" s="248">
        <f>$D31*IF(AW$1&gt;'Inputs &amp; Summary'!$D$5,0,IF(AW$1&gt;VLOOKUP($G31,Lists!$J$17:$K$21,2),IF($M31=Lists!$H$3,IF($K31&lt;1,(($S31/$K31)*((1+'Inputs &amp; Summary'!$D$7)^AW$1)),((INT(AW$1/$K31)-INT((AW$1-1)/$K31))*$S31*((1+'Inputs &amp; Summary'!$D$7)^AW$1))),(_xlfn.WEIBULL.DIST(AW$1,$L31,$K31,FALSE)*$S31*((1+'Inputs &amp; Summary'!$D$7)^AW$1))),IF($M31=Lists!$H$3,IF($K31&lt;1,((($R31*(1-$E31)+$Q31*(1-$F31))/$K31)*((1+'Inputs &amp; Summary'!$D$7)^AW$1)),((INT(AW$1/$K31)-INT((AW$1-1)/$K31))*($R31*(1-$E31)+$Q31*(1-$F31))*((1+'Inputs &amp; Summary'!$D$7)^AW$1))),((_xlfn.WEIBULL.DIST(AW$1,$L31,$K31,FALSE)*($R31*(1-$E31)+$Q31*(1-$F31))*((1+'Inputs &amp; Summary'!$D$7)^AW$1))))))</f>
        <v>0</v>
      </c>
      <c r="AX31" s="248">
        <f>$D31*IF(AX$1&gt;'Inputs &amp; Summary'!$D$5,0,IF(AX$1&gt;VLOOKUP($G31,Lists!$J$17:$K$21,2),IF($M31=Lists!$H$3,IF($K31&lt;1,(($S31/$K31)*((1+'Inputs &amp; Summary'!$D$7)^AX$1)),((INT(AX$1/$K31)-INT((AX$1-1)/$K31))*$S31*((1+'Inputs &amp; Summary'!$D$7)^AX$1))),(_xlfn.WEIBULL.DIST(AX$1,$L31,$K31,FALSE)*$S31*((1+'Inputs &amp; Summary'!$D$7)^AX$1))),IF($M31=Lists!$H$3,IF($K31&lt;1,((($R31*(1-$E31)+$Q31*(1-$F31))/$K31)*((1+'Inputs &amp; Summary'!$D$7)^AX$1)),((INT(AX$1/$K31)-INT((AX$1-1)/$K31))*($R31*(1-$E31)+$Q31*(1-$F31))*((1+'Inputs &amp; Summary'!$D$7)^AX$1))),((_xlfn.WEIBULL.DIST(AX$1,$L31,$K31,FALSE)*($R31*(1-$E31)+$Q31*(1-$F31))*((1+'Inputs &amp; Summary'!$D$7)^AX$1))))))</f>
        <v>0</v>
      </c>
      <c r="AY31" s="248">
        <f>$D31*IF(AY$1&gt;'Inputs &amp; Summary'!$D$5,0,IF(AY$1&gt;VLOOKUP($G31,Lists!$J$17:$K$21,2),IF($M31=Lists!$H$3,IF($K31&lt;1,(($S31/$K31)*((1+'Inputs &amp; Summary'!$D$7)^AY$1)),((INT(AY$1/$K31)-INT((AY$1-1)/$K31))*$S31*((1+'Inputs &amp; Summary'!$D$7)^AY$1))),(_xlfn.WEIBULL.DIST(AY$1,$L31,$K31,FALSE)*$S31*((1+'Inputs &amp; Summary'!$D$7)^AY$1))),IF($M31=Lists!$H$3,IF($K31&lt;1,((($R31*(1-$E31)+$Q31*(1-$F31))/$K31)*((1+'Inputs &amp; Summary'!$D$7)^AY$1)),((INT(AY$1/$K31)-INT((AY$1-1)/$K31))*($R31*(1-$E31)+$Q31*(1-$F31))*((1+'Inputs &amp; Summary'!$D$7)^AY$1))),((_xlfn.WEIBULL.DIST(AY$1,$L31,$K31,FALSE)*($R31*(1-$E31)+$Q31*(1-$F31))*((1+'Inputs &amp; Summary'!$D$7)^AY$1))))))</f>
        <v>0</v>
      </c>
      <c r="AZ31" s="248">
        <f>$D31*IF(AZ$1&gt;'Inputs &amp; Summary'!$D$5,0,IF(AZ$1&gt;VLOOKUP($G31,Lists!$J$17:$K$21,2),IF($M31=Lists!$H$3,IF($K31&lt;1,(($S31/$K31)*((1+'Inputs &amp; Summary'!$D$7)^AZ$1)),((INT(AZ$1/$K31)-INT((AZ$1-1)/$K31))*$S31*((1+'Inputs &amp; Summary'!$D$7)^AZ$1))),(_xlfn.WEIBULL.DIST(AZ$1,$L31,$K31,FALSE)*$S31*((1+'Inputs &amp; Summary'!$D$7)^AZ$1))),IF($M31=Lists!$H$3,IF($K31&lt;1,((($R31*(1-$E31)+$Q31*(1-$F31))/$K31)*((1+'Inputs &amp; Summary'!$D$7)^AZ$1)),((INT(AZ$1/$K31)-INT((AZ$1-1)/$K31))*($R31*(1-$E31)+$Q31*(1-$F31))*((1+'Inputs &amp; Summary'!$D$7)^AZ$1))),((_xlfn.WEIBULL.DIST(AZ$1,$L31,$K31,FALSE)*($R31*(1-$E31)+$Q31*(1-$F31))*((1+'Inputs &amp; Summary'!$D$7)^AZ$1))))))</f>
        <v>0</v>
      </c>
      <c r="BA31" s="248">
        <f>$D31*IF(BA$1&gt;'Inputs &amp; Summary'!$D$5,0,IF(BA$1&gt;VLOOKUP($G31,Lists!$J$17:$K$21,2),IF($M31=Lists!$H$3,IF($K31&lt;1,(($S31/$K31)*((1+'Inputs &amp; Summary'!$D$7)^BA$1)),((INT(BA$1/$K31)-INT((BA$1-1)/$K31))*$S31*((1+'Inputs &amp; Summary'!$D$7)^BA$1))),(_xlfn.WEIBULL.DIST(BA$1,$L31,$K31,FALSE)*$S31*((1+'Inputs &amp; Summary'!$D$7)^BA$1))),IF($M31=Lists!$H$3,IF($K31&lt;1,((($R31*(1-$E31)+$Q31*(1-$F31))/$K31)*((1+'Inputs &amp; Summary'!$D$7)^BA$1)),((INT(BA$1/$K31)-INT((BA$1-1)/$K31))*($R31*(1-$E31)+$Q31*(1-$F31))*((1+'Inputs &amp; Summary'!$D$7)^BA$1))),((_xlfn.WEIBULL.DIST(BA$1,$L31,$K31,FALSE)*($R31*(1-$E31)+$Q31*(1-$F31))*((1+'Inputs &amp; Summary'!$D$7)^BA$1))))))</f>
        <v>0</v>
      </c>
      <c r="BB31" s="248">
        <f>$D31*IF(BB$1&gt;'Inputs &amp; Summary'!$D$5,0,IF(BB$1&gt;VLOOKUP($G31,Lists!$J$17:$K$21,2),IF($M31=Lists!$H$3,IF($K31&lt;1,(($S31/$K31)*((1+'Inputs &amp; Summary'!$D$7)^BB$1)),((INT(BB$1/$K31)-INT((BB$1-1)/$K31))*$S31*((1+'Inputs &amp; Summary'!$D$7)^BB$1))),(_xlfn.WEIBULL.DIST(BB$1,$L31,$K31,FALSE)*$S31*((1+'Inputs &amp; Summary'!$D$7)^BB$1))),IF($M31=Lists!$H$3,IF($K31&lt;1,((($R31*(1-$E31)+$Q31*(1-$F31))/$K31)*((1+'Inputs &amp; Summary'!$D$7)^BB$1)),((INT(BB$1/$K31)-INT((BB$1-1)/$K31))*($R31*(1-$E31)+$Q31*(1-$F31))*((1+'Inputs &amp; Summary'!$D$7)^BB$1))),((_xlfn.WEIBULL.DIST(BB$1,$L31,$K31,FALSE)*($R31*(1-$E31)+$Q31*(1-$F31))*((1+'Inputs &amp; Summary'!$D$7)^BB$1))))))</f>
        <v>0</v>
      </c>
      <c r="BC31" s="248">
        <f>$D31*IF(BC$1&gt;'Inputs &amp; Summary'!$D$5,0,IF(BC$1&gt;VLOOKUP($G31,Lists!$J$17:$K$21,2),IF($M31=Lists!$H$3,IF($K31&lt;1,(($S31/$K31)*((1+'Inputs &amp; Summary'!$D$7)^BC$1)),((INT(BC$1/$K31)-INT((BC$1-1)/$K31))*$S31*((1+'Inputs &amp; Summary'!$D$7)^BC$1))),(_xlfn.WEIBULL.DIST(BC$1,$L31,$K31,FALSE)*$S31*((1+'Inputs &amp; Summary'!$D$7)^BC$1))),IF($M31=Lists!$H$3,IF($K31&lt;1,((($R31*(1-$E31)+$Q31*(1-$F31))/$K31)*((1+'Inputs &amp; Summary'!$D$7)^BC$1)),((INT(BC$1/$K31)-INT((BC$1-1)/$K31))*($R31*(1-$E31)+$Q31*(1-$F31))*((1+'Inputs &amp; Summary'!$D$7)^BC$1))),((_xlfn.WEIBULL.DIST(BC$1,$L31,$K31,FALSE)*($R31*(1-$E31)+$Q31*(1-$F31))*((1+'Inputs &amp; Summary'!$D$7)^BC$1))))))</f>
        <v>0</v>
      </c>
      <c r="BD31" s="248">
        <f>$D31*IF(BD$1&gt;'Inputs &amp; Summary'!$D$5,0,IF(BD$1&gt;VLOOKUP($G31,Lists!$J$17:$K$21,2),IF($M31=Lists!$H$3,IF($K31&lt;1,(($S31/$K31)*((1+'Inputs &amp; Summary'!$D$7)^BD$1)),((INT(BD$1/$K31)-INT((BD$1-1)/$K31))*$S31*((1+'Inputs &amp; Summary'!$D$7)^BD$1))),(_xlfn.WEIBULL.DIST(BD$1,$L31,$K31,FALSE)*$S31*((1+'Inputs &amp; Summary'!$D$7)^BD$1))),IF($M31=Lists!$H$3,IF($K31&lt;1,((($R31*(1-$E31)+$Q31*(1-$F31))/$K31)*((1+'Inputs &amp; Summary'!$D$7)^BD$1)),((INT(BD$1/$K31)-INT((BD$1-1)/$K31))*($R31*(1-$E31)+$Q31*(1-$F31))*((1+'Inputs &amp; Summary'!$D$7)^BD$1))),((_xlfn.WEIBULL.DIST(BD$1,$L31,$K31,FALSE)*($R31*(1-$E31)+$Q31*(1-$F31))*((1+'Inputs &amp; Summary'!$D$7)^BD$1))))))</f>
        <v>0</v>
      </c>
      <c r="BE31" s="248">
        <f>$D31*IF(BE$1&gt;'Inputs &amp; Summary'!$D$5,0,IF(BE$1&gt;VLOOKUP($G31,Lists!$J$17:$K$21,2),IF($M31=Lists!$H$3,IF($K31&lt;1,(($S31/$K31)*((1+'Inputs &amp; Summary'!$D$7)^BE$1)),((INT(BE$1/$K31)-INT((BE$1-1)/$K31))*$S31*((1+'Inputs &amp; Summary'!$D$7)^BE$1))),(_xlfn.WEIBULL.DIST(BE$1,$L31,$K31,FALSE)*$S31*((1+'Inputs &amp; Summary'!$D$7)^BE$1))),IF($M31=Lists!$H$3,IF($K31&lt;1,((($R31*(1-$E31)+$Q31*(1-$F31))/$K31)*((1+'Inputs &amp; Summary'!$D$7)^BE$1)),((INT(BE$1/$K31)-INT((BE$1-1)/$K31))*($R31*(1-$E31)+$Q31*(1-$F31))*((1+'Inputs &amp; Summary'!$D$7)^BE$1))),((_xlfn.WEIBULL.DIST(BE$1,$L31,$K31,FALSE)*($R31*(1-$E31)+$Q31*(1-$F31))*((1+'Inputs &amp; Summary'!$D$7)^BE$1))))))</f>
        <v>0</v>
      </c>
      <c r="BF31" s="248">
        <f>$D31*IF(BF$1&gt;'Inputs &amp; Summary'!$D$5,0,IF(BF$1&gt;VLOOKUP($G31,Lists!$J$17:$K$21,2),IF($M31=Lists!$H$3,IF($K31&lt;1,(($S31/$K31)*((1+'Inputs &amp; Summary'!$D$7)^BF$1)),((INT(BF$1/$K31)-INT((BF$1-1)/$K31))*$S31*((1+'Inputs &amp; Summary'!$D$7)^BF$1))),(_xlfn.WEIBULL.DIST(BF$1,$L31,$K31,FALSE)*$S31*((1+'Inputs &amp; Summary'!$D$7)^BF$1))),IF($M31=Lists!$H$3,IF($K31&lt;1,((($R31*(1-$E31)+$Q31*(1-$F31))/$K31)*((1+'Inputs &amp; Summary'!$D$7)^BF$1)),((INT(BF$1/$K31)-INT((BF$1-1)/$K31))*($R31*(1-$E31)+$Q31*(1-$F31))*((1+'Inputs &amp; Summary'!$D$7)^BF$1))),((_xlfn.WEIBULL.DIST(BF$1,$L31,$K31,FALSE)*($R31*(1-$E31)+$Q31*(1-$F31))*((1+'Inputs &amp; Summary'!$D$7)^BF$1))))))</f>
        <v>0</v>
      </c>
      <c r="BG31" s="248">
        <f>$D31*IF(BG$1&gt;'Inputs &amp; Summary'!$D$5,0,IF(BG$1&gt;VLOOKUP($G31,Lists!$J$17:$K$21,2),IF($M31=Lists!$H$3,IF($K31&lt;1,(($S31/$K31)*((1+'Inputs &amp; Summary'!$D$7)^BG$1)),((INT(BG$1/$K31)-INT((BG$1-1)/$K31))*$S31*((1+'Inputs &amp; Summary'!$D$7)^BG$1))),(_xlfn.WEIBULL.DIST(BG$1,$L31,$K31,FALSE)*$S31*((1+'Inputs &amp; Summary'!$D$7)^BG$1))),IF($M31=Lists!$H$3,IF($K31&lt;1,((($R31*(1-$E31)+$Q31*(1-$F31))/$K31)*((1+'Inputs &amp; Summary'!$D$7)^BG$1)),((INT(BG$1/$K31)-INT((BG$1-1)/$K31))*($R31*(1-$E31)+$Q31*(1-$F31))*((1+'Inputs &amp; Summary'!$D$7)^BG$1))),((_xlfn.WEIBULL.DIST(BG$1,$L31,$K31,FALSE)*($R31*(1-$E31)+$Q31*(1-$F31))*((1+'Inputs &amp; Summary'!$D$7)^BG$1))))))</f>
        <v>0</v>
      </c>
      <c r="BH31" s="248">
        <f>$D31*IF(BH$1&gt;'Inputs &amp; Summary'!$D$5,0,IF(BH$1&gt;VLOOKUP($G31,Lists!$J$17:$K$21,2),IF($M31=Lists!$H$3,IF($K31&lt;1,(($S31/$K31)*((1+'Inputs &amp; Summary'!$D$7)^BH$1)),((INT(BH$1/$K31)-INT((BH$1-1)/$K31))*$S31*((1+'Inputs &amp; Summary'!$D$7)^BH$1))),(_xlfn.WEIBULL.DIST(BH$1,$L31,$K31,FALSE)*$S31*((1+'Inputs &amp; Summary'!$D$7)^BH$1))),IF($M31=Lists!$H$3,IF($K31&lt;1,((($R31*(1-$E31)+$Q31*(1-$F31))/$K31)*((1+'Inputs &amp; Summary'!$D$7)^BH$1)),((INT(BH$1/$K31)-INT((BH$1-1)/$K31))*($R31*(1-$E31)+$Q31*(1-$F31))*((1+'Inputs &amp; Summary'!$D$7)^BH$1))),((_xlfn.WEIBULL.DIST(BH$1,$L31,$K31,FALSE)*($R31*(1-$E31)+$Q31*(1-$F31))*((1+'Inputs &amp; Summary'!$D$7)^BH$1))))))</f>
        <v>0</v>
      </c>
      <c r="BI31" s="248">
        <f>$D31*IF(BI$1&gt;'Inputs &amp; Summary'!$D$5,0,IF(BI$1&gt;VLOOKUP($G31,Lists!$J$17:$K$21,2),IF($M31=Lists!$H$3,IF($K31&lt;1,(($S31/$K31)*((1+'Inputs &amp; Summary'!$D$7)^BI$1)),((INT(BI$1/$K31)-INT((BI$1-1)/$K31))*$S31*((1+'Inputs &amp; Summary'!$D$7)^BI$1))),(_xlfn.WEIBULL.DIST(BI$1,$L31,$K31,FALSE)*$S31*((1+'Inputs &amp; Summary'!$D$7)^BI$1))),IF($M31=Lists!$H$3,IF($K31&lt;1,((($R31*(1-$E31)+$Q31*(1-$F31))/$K31)*((1+'Inputs &amp; Summary'!$D$7)^BI$1)),((INT(BI$1/$K31)-INT((BI$1-1)/$K31))*($R31*(1-$E31)+$Q31*(1-$F31))*((1+'Inputs &amp; Summary'!$D$7)^BI$1))),((_xlfn.WEIBULL.DIST(BI$1,$L31,$K31,FALSE)*($R31*(1-$E31)+$Q31*(1-$F31))*((1+'Inputs &amp; Summary'!$D$7)^BI$1))))))</f>
        <v>0</v>
      </c>
      <c r="BJ31" s="248">
        <f>$D31*IF(BJ$1&gt;'Inputs &amp; Summary'!$D$5,0,IF(BJ$1&gt;VLOOKUP($G31,Lists!$J$17:$K$21,2),IF($M31=Lists!$H$3,IF($K31&lt;1,(($S31/$K31)*((1+'Inputs &amp; Summary'!$D$7)^BJ$1)),((INT(BJ$1/$K31)-INT((BJ$1-1)/$K31))*$S31*((1+'Inputs &amp; Summary'!$D$7)^BJ$1))),(_xlfn.WEIBULL.DIST(BJ$1,$L31,$K31,FALSE)*$S31*((1+'Inputs &amp; Summary'!$D$7)^BJ$1))),IF($M31=Lists!$H$3,IF($K31&lt;1,((($R31*(1-$E31)+$Q31*(1-$F31))/$K31)*((1+'Inputs &amp; Summary'!$D$7)^BJ$1)),((INT(BJ$1/$K31)-INT((BJ$1-1)/$K31))*($R31*(1-$E31)+$Q31*(1-$F31))*((1+'Inputs &amp; Summary'!$D$7)^BJ$1))),((_xlfn.WEIBULL.DIST(BJ$1,$L31,$K31,FALSE)*($R31*(1-$E31)+$Q31*(1-$F31))*((1+'Inputs &amp; Summary'!$D$7)^BJ$1))))))</f>
        <v>0</v>
      </c>
      <c r="BK31" s="248">
        <f>$D31*IF(BK$1&gt;'Inputs &amp; Summary'!$D$5,0,IF(BK$1&gt;VLOOKUP($G31,Lists!$J$17:$K$21,2),IF($M31=Lists!$H$3,IF($K31&lt;1,(($S31/$K31)*((1+'Inputs &amp; Summary'!$D$7)^BK$1)),((INT(BK$1/$K31)-INT((BK$1-1)/$K31))*$S31*((1+'Inputs &amp; Summary'!$D$7)^BK$1))),(_xlfn.WEIBULL.DIST(BK$1,$L31,$K31,FALSE)*$S31*((1+'Inputs &amp; Summary'!$D$7)^BK$1))),IF($M31=Lists!$H$3,IF($K31&lt;1,((($R31*(1-$E31)+$Q31*(1-$F31))/$K31)*((1+'Inputs &amp; Summary'!$D$7)^BK$1)),((INT(BK$1/$K31)-INT((BK$1-1)/$K31))*($R31*(1-$E31)+$Q31*(1-$F31))*((1+'Inputs &amp; Summary'!$D$7)^BK$1))),((_xlfn.WEIBULL.DIST(BK$1,$L31,$K31,FALSE)*($R31*(1-$E31)+$Q31*(1-$F31))*((1+'Inputs &amp; Summary'!$D$7)^BK$1))))))</f>
        <v>0</v>
      </c>
      <c r="BL31" s="248">
        <f>$D31*IF(BL$1&gt;'Inputs &amp; Summary'!$D$5,0,IF(BL$1&gt;VLOOKUP($G31,Lists!$J$17:$K$21,2),IF($M31=Lists!$H$3,IF($K31&lt;1,(($S31/$K31)*((1+'Inputs &amp; Summary'!$D$7)^BL$1)),((INT(BL$1/$K31)-INT((BL$1-1)/$K31))*$S31*((1+'Inputs &amp; Summary'!$D$7)^BL$1))),(_xlfn.WEIBULL.DIST(BL$1,$L31,$K31,FALSE)*$S31*((1+'Inputs &amp; Summary'!$D$7)^BL$1))),IF($M31=Lists!$H$3,IF($K31&lt;1,((($R31*(1-$E31)+$Q31*(1-$F31))/$K31)*((1+'Inputs &amp; Summary'!$D$7)^BL$1)),((INT(BL$1/$K31)-INT((BL$1-1)/$K31))*($R31*(1-$E31)+$Q31*(1-$F31))*((1+'Inputs &amp; Summary'!$D$7)^BL$1))),((_xlfn.WEIBULL.DIST(BL$1,$L31,$K31,FALSE)*($R31*(1-$E31)+$Q31*(1-$F31))*((1+'Inputs &amp; Summary'!$D$7)^BL$1))))))</f>
        <v>0</v>
      </c>
    </row>
    <row r="32" spans="1:64" x14ac:dyDescent="0.3">
      <c r="A32" s="236" t="s">
        <v>256</v>
      </c>
      <c r="B32" s="117" t="str">
        <f>IF('Inputs &amp; Summary'!$D$15=Lists!$E$3,INDEX('Residential Rooftop Details'!$A$30:$X$158,MATCH('Cash Flow'!$A32,'Residential Rooftop Details'!$A$30:$A$158,0),COLUMN(B$1)),IF('Inputs &amp; Summary'!$D$15=Lists!$E$4,INDEX('Commercial Rooftop Details'!$A$30:$V$158,MATCH('Cash Flow'!$A32,'Commercial Rooftop Details'!$A$30:$A$158,0),COLUMN(B$1)),INDEX('Ground-Mount Details'!$A$30:$V$158,MATCH('Cash Flow'!$A32,'Ground-Mount Details'!$A$30:$A$158,0),COLUMN(B$1))))</f>
        <v>Preventive</v>
      </c>
      <c r="C32" s="117" t="str">
        <f>IF('Inputs &amp; Summary'!$D$15=Lists!$E$3,INDEX('Residential Rooftop Details'!$A$30:$X$158,MATCH('Cash Flow'!$A32,'Residential Rooftop Details'!$A$30:$A$158,0),COLUMN(C$1)),IF('Inputs &amp; Summary'!$D$15=Lists!$E$4,INDEX('Commercial Rooftop Details'!$A$30:$V$158,MATCH('Cash Flow'!$A32,'Commercial Rooftop Details'!$A$30:$A$158,0),COLUMN(C$1)),INDEX('Ground-Mount Details'!$A$30:$V$158,MATCH('Cash Flow'!$A32,'Ground-Mount Details'!$A$30:$A$158,0),COLUMN(C$1))))</f>
        <v>Cleaning/Veg</v>
      </c>
      <c r="D32" s="117">
        <f>IF('Inputs &amp; Summary'!$D$15=Lists!$E$3,INDEX('Residential Rooftop Details'!$A$30:$X$158,MATCH('Cash Flow'!$A32,'Residential Rooftop Details'!$A$30:$A$158,0),COLUMN(D$1)),IF('Inputs &amp; Summary'!$D$15=Lists!$E$4,INDEX('Commercial Rooftop Details'!$A$30:$V$158,MATCH('Cash Flow'!$A32,'Commercial Rooftop Details'!$A$30:$A$158,0),COLUMN(D$1)),INDEX('Ground-Mount Details'!$A$30:$V$158,MATCH('Cash Flow'!$A32,'Ground-Mount Details'!$A$30:$A$158,0),COLUMN(D$1))))</f>
        <v>0</v>
      </c>
      <c r="E32" s="117">
        <f>IF('Inputs &amp; Summary'!$D$15=Lists!$E$3,INDEX('Residential Rooftop Details'!$A$30:$X$158,MATCH('Cash Flow'!$A32,'Residential Rooftop Details'!$A$30:$A$158,0),COLUMN(E$1)),IF('Inputs &amp; Summary'!$D$15=Lists!$E$4,INDEX('Commercial Rooftop Details'!$A$30:$V$158,MATCH('Cash Flow'!$A32,'Commercial Rooftop Details'!$A$30:$A$158,0),COLUMN(E$1)),INDEX('Ground-Mount Details'!$A$30:$V$158,MATCH('Cash Flow'!$A32,'Ground-Mount Details'!$A$30:$A$158,0),COLUMN(E$1))))</f>
        <v>0</v>
      </c>
      <c r="F32" s="117">
        <f>IF('Inputs &amp; Summary'!$D$15=Lists!$E$3,INDEX('Residential Rooftop Details'!$A$30:$X$158,MATCH('Cash Flow'!$A32,'Residential Rooftop Details'!$A$30:$A$158,0),COLUMN(F$1)),IF('Inputs &amp; Summary'!$D$15=Lists!$E$4,INDEX('Commercial Rooftop Details'!$A$30:$V$158,MATCH('Cash Flow'!$A32,'Commercial Rooftop Details'!$A$30:$A$158,0),COLUMN(F$1)),INDEX('Ground-Mount Details'!$A$30:$V$158,MATCH('Cash Flow'!$A32,'Ground-Mount Details'!$A$30:$A$158,0),COLUMN(F$1))))</f>
        <v>0</v>
      </c>
      <c r="G32" s="237" t="str">
        <f>IF('Inputs &amp; Summary'!$D$15=Lists!$E$3,INDEX('Residential Rooftop Details'!$A$30:$X$158,MATCH('Cash Flow'!$A32,'Residential Rooftop Details'!$A$30:$A$158,0),COLUMN(G$1)),IF('Inputs &amp; Summary'!$D$15=Lists!$E$4,INDEX('Commercial Rooftop Details'!$A$30:$V$158,MATCH('Cash Flow'!$A32,'Commercial Rooftop Details'!$A$30:$A$158,0),COLUMN(G$1)),INDEX('Ground-Mount Details'!$A$30:$V$158,MATCH('Cash Flow'!$A32,'Ground-Mount Details'!$A$30:$A$158,0),COLUMN(G$1))))</f>
        <v>N/A</v>
      </c>
      <c r="H32" s="237" t="str">
        <f>IF('Inputs &amp; Summary'!$D$15=Lists!$E$3,INDEX('Residential Rooftop Details'!$A$30:$X$158,MATCH('Cash Flow'!$A32,'Residential Rooftop Details'!$A$30:$A$158,0),COLUMN(H$1)),IF('Inputs &amp; Summary'!$D$15=Lists!$E$4,INDEX('Commercial Rooftop Details'!$A$30:$V$158,MATCH('Cash Flow'!$A32,'Commercial Rooftop Details'!$A$30:$A$158,0),COLUMN(H$1)),INDEX('Ground-Mount Details'!$A$30:$V$158,MATCH('Cash Flow'!$A32,'Ground-Mount Details'!$A$30:$A$158,0),COLUMN(H$1))))</f>
        <v>acres</v>
      </c>
      <c r="I32" s="237" t="str">
        <f>IF('Inputs &amp; Summary'!$D$15=Lists!$E$3,INDEX('Residential Rooftop Details'!$A$30:$X$158,MATCH('Cash Flow'!$A32,'Residential Rooftop Details'!$A$30:$A$158,0),COLUMN(I$1)),IF('Inputs &amp; Summary'!$D$15=Lists!$E$4,INDEX('Commercial Rooftop Details'!$A$30:$V$158,MATCH('Cash Flow'!$A32,'Commercial Rooftop Details'!$A$30:$A$158,0),COLUMN(I$1)),INDEX('Ground-Mount Details'!$A$30:$V$158,MATCH('Cash Flow'!$A32,'Ground-Mount Details'!$A$30:$A$158,0),COLUMN(I$1))))</f>
        <v>Cleaner</v>
      </c>
      <c r="J32" s="238">
        <f>IF('Inputs &amp; Summary'!$D$15=Lists!$E$3,INDEX('Residential Rooftop Details'!$A$30:$X$158,MATCH('Cash Flow'!$A32,'Residential Rooftop Details'!$A$30:$A$158,0),COLUMN(J$1)),IF('Inputs &amp; Summary'!$D$15=Lists!$E$4,INDEX('Commercial Rooftop Details'!$A$30:$V$158,MATCH('Cash Flow'!$A32,'Commercial Rooftop Details'!$A$30:$A$158,0),COLUMN(J$1)),INDEX('Ground-Mount Details'!$A$30:$V$158,MATCH('Cash Flow'!$A32,'Ground-Mount Details'!$A$30:$A$158,0),COLUMN(J$1))))</f>
        <v>10.677884615384615</v>
      </c>
      <c r="K32" s="239">
        <f>IF('Inputs &amp; Summary'!$D$15=Lists!$E$3,INDEX('Residential Rooftop Details'!$A$30:$X$158,MATCH('Cash Flow'!$A32,'Residential Rooftop Details'!$A$30:$A$158,0),COLUMN(K$1)),IF('Inputs &amp; Summary'!$D$15=Lists!$E$4,INDEX('Commercial Rooftop Details'!$A$30:$V$158,MATCH('Cash Flow'!$A32,'Commercial Rooftop Details'!$A$30:$A$158,0),COLUMN(K$1)),INDEX('Ground-Mount Details'!$A$30:$V$158,MATCH('Cash Flow'!$A32,'Ground-Mount Details'!$A$30:$A$158,0),COLUMN(K$1))))</f>
        <v>0.5</v>
      </c>
      <c r="L32" s="239">
        <f>IF('Inputs &amp; Summary'!$D$15=Lists!$E$3,INDEX('Residential Rooftop Details'!$A$30:$X$158,MATCH('Cash Flow'!$A32,'Residential Rooftop Details'!$A$30:$A$158,0),COLUMN(L$1)),IF('Inputs &amp; Summary'!$D$15=Lists!$E$4,INDEX('Commercial Rooftop Details'!$A$30:$V$158,MATCH('Cash Flow'!$A32,'Commercial Rooftop Details'!$A$30:$A$158,0),COLUMN(L$1)),INDEX('Ground-Mount Details'!$A$30:$V$158,MATCH('Cash Flow'!$A32,'Ground-Mount Details'!$A$30:$A$158,0),COLUMN(L$1))))</f>
        <v>1</v>
      </c>
      <c r="M32" s="238" t="str">
        <f>IF('Inputs &amp; Summary'!$D$15=Lists!$E$3,INDEX('Residential Rooftop Details'!$A$30:$X$158,MATCH('Cash Flow'!$A32,'Residential Rooftop Details'!$A$30:$A$158,0),COLUMN(M$1)),IF('Inputs &amp; Summary'!$D$15=Lists!$E$4,INDEX('Commercial Rooftop Details'!$A$30:$V$158,MATCH('Cash Flow'!$A32,'Commercial Rooftop Details'!$A$30:$A$158,0),COLUMN(M$1)),INDEX('Ground-Mount Details'!$A$30:$V$158,MATCH('Cash Flow'!$A32,'Ground-Mount Details'!$A$30:$A$158,0),COLUMN(M$1))))</f>
        <v>interval</v>
      </c>
      <c r="N32" s="240">
        <f>IF('Inputs &amp; Summary'!$D$15=Lists!$E$3,INDEX('Residential Rooftop Details'!$A$30:$X$158,MATCH('Cash Flow'!$A32,'Residential Rooftop Details'!$A$30:$A$158,0),COLUMN(N$1)),IF('Inputs &amp; Summary'!$D$15=Lists!$E$4,INDEX('Commercial Rooftop Details'!$A$30:$V$158,MATCH('Cash Flow'!$A32,'Commercial Rooftop Details'!$A$30:$A$158,0),COLUMN(N$1)),INDEX('Ground-Mount Details'!$A$30:$V$158,MATCH('Cash Flow'!$A32,'Ground-Mount Details'!$A$30:$A$158,0),COLUMN(N$1))))</f>
        <v>1</v>
      </c>
      <c r="O32" s="239">
        <f>IF('Inputs &amp; Summary'!$D$15=Lists!$E$3,INDEX('Residential Rooftop Details'!$A$30:$X$158,MATCH('Cash Flow'!$A32,'Residential Rooftop Details'!$A$30:$A$158,0),COLUMN(O$1)),IF('Inputs &amp; Summary'!$D$15=Lists!$E$4,INDEX('Commercial Rooftop Details'!$A$30:$V$158,MATCH('Cash Flow'!$A32,'Commercial Rooftop Details'!$A$30:$A$158,0),COLUMN(O$1)),INDEX('Ground-Mount Details'!$A$30:$V$158,MATCH('Cash Flow'!$A32,'Ground-Mount Details'!$A$30:$A$158,0),COLUMN(O$1))))</f>
        <v>4</v>
      </c>
      <c r="P32" s="241">
        <f>IF('Inputs &amp; Summary'!$D$15=Lists!$E$3,INDEX('Residential Rooftop Details'!$A$30:$X$158,MATCH('Cash Flow'!$A32,'Residential Rooftop Details'!$A$30:$A$158,0),COLUMN(P$1)),IF('Inputs &amp; Summary'!$D$15=Lists!$E$4,INDEX('Commercial Rooftop Details'!$A$30:$V$158,MATCH('Cash Flow'!$A32,'Commercial Rooftop Details'!$A$30:$A$158,0),COLUMN(P$1)),INDEX('Ground-Mount Details'!$A$30:$V$158,MATCH('Cash Flow'!$A32,'Ground-Mount Details'!$A$30:$A$158,0),COLUMN(P$1))))</f>
        <v>120</v>
      </c>
      <c r="Q32" s="242">
        <f>IF('Inputs &amp; Summary'!$D$15=Lists!$E$3,INDEX('Residential Rooftop Details'!$A$30:$X$158,MATCH('Cash Flow'!$A32,'Residential Rooftop Details'!$A$30:$A$158,0),COLUMN(Q$1)),IF('Inputs &amp; Summary'!$D$15=Lists!$E$4,INDEX('Commercial Rooftop Details'!$A$30:$V$158,MATCH('Cash Flow'!$A32,'Commercial Rooftop Details'!$A$30:$A$158,0),COLUMN(Q$1)),INDEX('Ground-Mount Details'!$A$30:$V$158,MATCH('Cash Flow'!$A32,'Ground-Mount Details'!$A$30:$A$158,0),COLUMN(Q$1))))</f>
        <v>42.71153846153846</v>
      </c>
      <c r="R32" s="242">
        <f>IF('Inputs &amp; Summary'!$D$15=Lists!$E$3,INDEX('Residential Rooftop Details'!$A$30:$X$158,MATCH('Cash Flow'!$A32,'Residential Rooftop Details'!$A$30:$A$158,0),COLUMN(R$1)),IF('Inputs &amp; Summary'!$D$15=Lists!$E$4,INDEX('Commercial Rooftop Details'!$A$30:$V$158,MATCH('Cash Flow'!$A32,'Commercial Rooftop Details'!$A$30:$A$158,0),COLUMN(R$1)),INDEX('Ground-Mount Details'!$A$30:$V$158,MATCH('Cash Flow'!$A32,'Ground-Mount Details'!$A$30:$A$158,0),COLUMN(R$1))))</f>
        <v>120</v>
      </c>
      <c r="S32" s="243">
        <f>IF('Inputs &amp; Summary'!$D$15=Lists!$E$3,INDEX('Residential Rooftop Details'!$A$30:$X$158,MATCH('Cash Flow'!$A32,'Residential Rooftop Details'!$A$30:$A$158,0),COLUMN(S$1)),IF('Inputs &amp; Summary'!$D$15=Lists!$E$4,INDEX('Commercial Rooftop Details'!$A$30:$V$158,MATCH('Cash Flow'!$A32,'Commercial Rooftop Details'!$A$30:$A$158,0),COLUMN(S$1)),INDEX('Ground-Mount Details'!$A$30:$V$158,MATCH('Cash Flow'!$A32,'Ground-Mount Details'!$A$30:$A$158,0),COLUMN(S$1))))</f>
        <v>0</v>
      </c>
      <c r="T32" s="238">
        <f>IF('Inputs &amp; Summary'!$D$15=Lists!$E$3,INDEX('Residential Rooftop Details'!$A$30:$X$158,MATCH('Cash Flow'!$A32,'Residential Rooftop Details'!$A$30:$A$158,0),COLUMN(T$1)),IF('Inputs &amp; Summary'!$D$15=Lists!$E$4,INDEX('Commercial Rooftop Details'!$A$30:$V$158,MATCH('Cash Flow'!$A32,'Commercial Rooftop Details'!$A$30:$A$158,0),COLUMN(T$1)),INDEX('Ground-Mount Details'!$A$30:$V$158,MATCH('Cash Flow'!$A32,'Ground-Mount Details'!$A$30:$A$158,0),COLUMN(T$1))))</f>
        <v>0</v>
      </c>
      <c r="U32" s="244">
        <f>IF('Inputs &amp; Summary'!$D$15=Lists!$E$3,INDEX('Residential Rooftop Details'!$A$30:$X$158,MATCH('Cash Flow'!$A32,'Residential Rooftop Details'!$A$30:$A$158,0),COLUMN(U$1)),IF('Inputs &amp; Summary'!$D$15=Lists!$E$4,INDEX('Commercial Rooftop Details'!$A$30:$V$158,MATCH('Cash Flow'!$A32,'Commercial Rooftop Details'!$A$30:$A$158,0),COLUMN(U$1)),INDEX('Ground-Mount Details'!$A$30:$V$158,MATCH('Cash Flow'!$A32,'Ground-Mount Details'!$A$30:$A$158,0),COLUMN(U$1))))</f>
        <v>0</v>
      </c>
      <c r="V32" s="245">
        <f t="shared" si="0"/>
        <v>0</v>
      </c>
      <c r="W32" s="245">
        <f>NPV('Inputs &amp; Summary'!$D$6,Y32:BL32)</f>
        <v>0</v>
      </c>
      <c r="X32" s="246">
        <f t="shared" si="1"/>
        <v>0</v>
      </c>
      <c r="Y32" s="248">
        <f>$D32*IF(Y$1&gt;'Inputs &amp; Summary'!$D$5,0,IF(Y$1&gt;VLOOKUP($G32,Lists!$J$17:$K$21,2),IF($M32=Lists!$H$3,IF($K32&lt;1,(($S32/$K32)*((1+'Inputs &amp; Summary'!$D$7)^Y$1)),((INT(Y$1/$K32)-INT((Y$1-1)/$K32))*$S32*((1+'Inputs &amp; Summary'!$D$7)^Y$1))),(_xlfn.WEIBULL.DIST(Y$1,$L32,$K32,FALSE)*$S32*((1+'Inputs &amp; Summary'!$D$7)^Y$1))),IF($M32=Lists!$H$3,IF($K32&lt;1,((($R32*(1-$E32)+$Q32*(1-$F32))/$K32)*((1+'Inputs &amp; Summary'!$D$7)^Y$1)),((INT(Y$1/$K32)-INT((Y$1-1)/$K32))*($R32*(1-$E32)+$Q32*(1-$F32))*((1+'Inputs &amp; Summary'!$D$7)^Y$1))),((_xlfn.WEIBULL.DIST(Y$1,$L32,$K32,FALSE)*($R32*(1-$E32)+$Q32*(1-$F32))*((1+'Inputs &amp; Summary'!$D$7)^Y$1))))))</f>
        <v>0</v>
      </c>
      <c r="Z32" s="248">
        <f>$D32*IF(Z$1&gt;'Inputs &amp; Summary'!$D$5,0,IF(Z$1&gt;VLOOKUP($G32,Lists!$J$17:$K$21,2),IF($M32=Lists!$H$3,IF($K32&lt;1,(($S32/$K32)*((1+'Inputs &amp; Summary'!$D$7)^Z$1)),((INT(Z$1/$K32)-INT((Z$1-1)/$K32))*$S32*((1+'Inputs &amp; Summary'!$D$7)^Z$1))),(_xlfn.WEIBULL.DIST(Z$1,$L32,$K32,FALSE)*$S32*((1+'Inputs &amp; Summary'!$D$7)^Z$1))),IF($M32=Lists!$H$3,IF($K32&lt;1,((($R32*(1-$E32)+$Q32*(1-$F32))/$K32)*((1+'Inputs &amp; Summary'!$D$7)^Z$1)),((INT(Z$1/$K32)-INT((Z$1-1)/$K32))*($R32*(1-$E32)+$Q32*(1-$F32))*((1+'Inputs &amp; Summary'!$D$7)^Z$1))),((_xlfn.WEIBULL.DIST(Z$1,$L32,$K32,FALSE)*($R32*(1-$E32)+$Q32*(1-$F32))*((1+'Inputs &amp; Summary'!$D$7)^Z$1))))))</f>
        <v>0</v>
      </c>
      <c r="AA32" s="248">
        <f>$D32*IF(AA$1&gt;'Inputs &amp; Summary'!$D$5,0,IF(AA$1&gt;VLOOKUP($G32,Lists!$J$17:$K$21,2),IF($M32=Lists!$H$3,IF($K32&lt;1,(($S32/$K32)*((1+'Inputs &amp; Summary'!$D$7)^AA$1)),((INT(AA$1/$K32)-INT((AA$1-1)/$K32))*$S32*((1+'Inputs &amp; Summary'!$D$7)^AA$1))),(_xlfn.WEIBULL.DIST(AA$1,$L32,$K32,FALSE)*$S32*((1+'Inputs &amp; Summary'!$D$7)^AA$1))),IF($M32=Lists!$H$3,IF($K32&lt;1,((($R32*(1-$E32)+$Q32*(1-$F32))/$K32)*((1+'Inputs &amp; Summary'!$D$7)^AA$1)),((INT(AA$1/$K32)-INT((AA$1-1)/$K32))*($R32*(1-$E32)+$Q32*(1-$F32))*((1+'Inputs &amp; Summary'!$D$7)^AA$1))),((_xlfn.WEIBULL.DIST(AA$1,$L32,$K32,FALSE)*($R32*(1-$E32)+$Q32*(1-$F32))*((1+'Inputs &amp; Summary'!$D$7)^AA$1))))))</f>
        <v>0</v>
      </c>
      <c r="AB32" s="248">
        <f>$D32*IF(AB$1&gt;'Inputs &amp; Summary'!$D$5,0,IF(AB$1&gt;VLOOKUP($G32,Lists!$J$17:$K$21,2),IF($M32=Lists!$H$3,IF($K32&lt;1,(($S32/$K32)*((1+'Inputs &amp; Summary'!$D$7)^AB$1)),((INT(AB$1/$K32)-INT((AB$1-1)/$K32))*$S32*((1+'Inputs &amp; Summary'!$D$7)^AB$1))),(_xlfn.WEIBULL.DIST(AB$1,$L32,$K32,FALSE)*$S32*((1+'Inputs &amp; Summary'!$D$7)^AB$1))),IF($M32=Lists!$H$3,IF($K32&lt;1,((($R32*(1-$E32)+$Q32*(1-$F32))/$K32)*((1+'Inputs &amp; Summary'!$D$7)^AB$1)),((INT(AB$1/$K32)-INT((AB$1-1)/$K32))*($R32*(1-$E32)+$Q32*(1-$F32))*((1+'Inputs &amp; Summary'!$D$7)^AB$1))),((_xlfn.WEIBULL.DIST(AB$1,$L32,$K32,FALSE)*($R32*(1-$E32)+$Q32*(1-$F32))*((1+'Inputs &amp; Summary'!$D$7)^AB$1))))))</f>
        <v>0</v>
      </c>
      <c r="AC32" s="248">
        <f>$D32*IF(AC$1&gt;'Inputs &amp; Summary'!$D$5,0,IF(AC$1&gt;VLOOKUP($G32,Lists!$J$17:$K$21,2),IF($M32=Lists!$H$3,IF($K32&lt;1,(($S32/$K32)*((1+'Inputs &amp; Summary'!$D$7)^AC$1)),((INT(AC$1/$K32)-INT((AC$1-1)/$K32))*$S32*((1+'Inputs &amp; Summary'!$D$7)^AC$1))),(_xlfn.WEIBULL.DIST(AC$1,$L32,$K32,FALSE)*$S32*((1+'Inputs &amp; Summary'!$D$7)^AC$1))),IF($M32=Lists!$H$3,IF($K32&lt;1,((($R32*(1-$E32)+$Q32*(1-$F32))/$K32)*((1+'Inputs &amp; Summary'!$D$7)^AC$1)),((INT(AC$1/$K32)-INT((AC$1-1)/$K32))*($R32*(1-$E32)+$Q32*(1-$F32))*((1+'Inputs &amp; Summary'!$D$7)^AC$1))),((_xlfn.WEIBULL.DIST(AC$1,$L32,$K32,FALSE)*($R32*(1-$E32)+$Q32*(1-$F32))*((1+'Inputs &amp; Summary'!$D$7)^AC$1))))))</f>
        <v>0</v>
      </c>
      <c r="AD32" s="248">
        <f>$D32*IF(AD$1&gt;'Inputs &amp; Summary'!$D$5,0,IF(AD$1&gt;VLOOKUP($G32,Lists!$J$17:$K$21,2),IF($M32=Lists!$H$3,IF($K32&lt;1,(($S32/$K32)*((1+'Inputs &amp; Summary'!$D$7)^AD$1)),((INT(AD$1/$K32)-INT((AD$1-1)/$K32))*$S32*((1+'Inputs &amp; Summary'!$D$7)^AD$1))),(_xlfn.WEIBULL.DIST(AD$1,$L32,$K32,FALSE)*$S32*((1+'Inputs &amp; Summary'!$D$7)^AD$1))),IF($M32=Lists!$H$3,IF($K32&lt;1,((($R32*(1-$E32)+$Q32*(1-$F32))/$K32)*((1+'Inputs &amp; Summary'!$D$7)^AD$1)),((INT(AD$1/$K32)-INT((AD$1-1)/$K32))*($R32*(1-$E32)+$Q32*(1-$F32))*((1+'Inputs &amp; Summary'!$D$7)^AD$1))),((_xlfn.WEIBULL.DIST(AD$1,$L32,$K32,FALSE)*($R32*(1-$E32)+$Q32*(1-$F32))*((1+'Inputs &amp; Summary'!$D$7)^AD$1))))))</f>
        <v>0</v>
      </c>
      <c r="AE32" s="248">
        <f>$D32*IF(AE$1&gt;'Inputs &amp; Summary'!$D$5,0,IF(AE$1&gt;VLOOKUP($G32,Lists!$J$17:$K$21,2),IF($M32=Lists!$H$3,IF($K32&lt;1,(($S32/$K32)*((1+'Inputs &amp; Summary'!$D$7)^AE$1)),((INT(AE$1/$K32)-INT((AE$1-1)/$K32))*$S32*((1+'Inputs &amp; Summary'!$D$7)^AE$1))),(_xlfn.WEIBULL.DIST(AE$1,$L32,$K32,FALSE)*$S32*((1+'Inputs &amp; Summary'!$D$7)^AE$1))),IF($M32=Lists!$H$3,IF($K32&lt;1,((($R32*(1-$E32)+$Q32*(1-$F32))/$K32)*((1+'Inputs &amp; Summary'!$D$7)^AE$1)),((INT(AE$1/$K32)-INT((AE$1-1)/$K32))*($R32*(1-$E32)+$Q32*(1-$F32))*((1+'Inputs &amp; Summary'!$D$7)^AE$1))),((_xlfn.WEIBULL.DIST(AE$1,$L32,$K32,FALSE)*($R32*(1-$E32)+$Q32*(1-$F32))*((1+'Inputs &amp; Summary'!$D$7)^AE$1))))))</f>
        <v>0</v>
      </c>
      <c r="AF32" s="248">
        <f>$D32*IF(AF$1&gt;'Inputs &amp; Summary'!$D$5,0,IF(AF$1&gt;VLOOKUP($G32,Lists!$J$17:$K$21,2),IF($M32=Lists!$H$3,IF($K32&lt;1,(($S32/$K32)*((1+'Inputs &amp; Summary'!$D$7)^AF$1)),((INT(AF$1/$K32)-INT((AF$1-1)/$K32))*$S32*((1+'Inputs &amp; Summary'!$D$7)^AF$1))),(_xlfn.WEIBULL.DIST(AF$1,$L32,$K32,FALSE)*$S32*((1+'Inputs &amp; Summary'!$D$7)^AF$1))),IF($M32=Lists!$H$3,IF($K32&lt;1,((($R32*(1-$E32)+$Q32*(1-$F32))/$K32)*((1+'Inputs &amp; Summary'!$D$7)^AF$1)),((INT(AF$1/$K32)-INT((AF$1-1)/$K32))*($R32*(1-$E32)+$Q32*(1-$F32))*((1+'Inputs &amp; Summary'!$D$7)^AF$1))),((_xlfn.WEIBULL.DIST(AF$1,$L32,$K32,FALSE)*($R32*(1-$E32)+$Q32*(1-$F32))*((1+'Inputs &amp; Summary'!$D$7)^AF$1))))))</f>
        <v>0</v>
      </c>
      <c r="AG32" s="248">
        <f>$D32*IF(AG$1&gt;'Inputs &amp; Summary'!$D$5,0,IF(AG$1&gt;VLOOKUP($G32,Lists!$J$17:$K$21,2),IF($M32=Lists!$H$3,IF($K32&lt;1,(($S32/$K32)*((1+'Inputs &amp; Summary'!$D$7)^AG$1)),((INT(AG$1/$K32)-INT((AG$1-1)/$K32))*$S32*((1+'Inputs &amp; Summary'!$D$7)^AG$1))),(_xlfn.WEIBULL.DIST(AG$1,$L32,$K32,FALSE)*$S32*((1+'Inputs &amp; Summary'!$D$7)^AG$1))),IF($M32=Lists!$H$3,IF($K32&lt;1,((($R32*(1-$E32)+$Q32*(1-$F32))/$K32)*((1+'Inputs &amp; Summary'!$D$7)^AG$1)),((INT(AG$1/$K32)-INT((AG$1-1)/$K32))*($R32*(1-$E32)+$Q32*(1-$F32))*((1+'Inputs &amp; Summary'!$D$7)^AG$1))),((_xlfn.WEIBULL.DIST(AG$1,$L32,$K32,FALSE)*($R32*(1-$E32)+$Q32*(1-$F32))*((1+'Inputs &amp; Summary'!$D$7)^AG$1))))))</f>
        <v>0</v>
      </c>
      <c r="AH32" s="248">
        <f>$D32*IF(AH$1&gt;'Inputs &amp; Summary'!$D$5,0,IF(AH$1&gt;VLOOKUP($G32,Lists!$J$17:$K$21,2),IF($M32=Lists!$H$3,IF($K32&lt;1,(($S32/$K32)*((1+'Inputs &amp; Summary'!$D$7)^AH$1)),((INT(AH$1/$K32)-INT((AH$1-1)/$K32))*$S32*((1+'Inputs &amp; Summary'!$D$7)^AH$1))),(_xlfn.WEIBULL.DIST(AH$1,$L32,$K32,FALSE)*$S32*((1+'Inputs &amp; Summary'!$D$7)^AH$1))),IF($M32=Lists!$H$3,IF($K32&lt;1,((($R32*(1-$E32)+$Q32*(1-$F32))/$K32)*((1+'Inputs &amp; Summary'!$D$7)^AH$1)),((INT(AH$1/$K32)-INT((AH$1-1)/$K32))*($R32*(1-$E32)+$Q32*(1-$F32))*((1+'Inputs &amp; Summary'!$D$7)^AH$1))),((_xlfn.WEIBULL.DIST(AH$1,$L32,$K32,FALSE)*($R32*(1-$E32)+$Q32*(1-$F32))*((1+'Inputs &amp; Summary'!$D$7)^AH$1))))))</f>
        <v>0</v>
      </c>
      <c r="AI32" s="248">
        <f>$D32*IF(AI$1&gt;'Inputs &amp; Summary'!$D$5,0,IF(AI$1&gt;VLOOKUP($G32,Lists!$J$17:$K$21,2),IF($M32=Lists!$H$3,IF($K32&lt;1,(($S32/$K32)*((1+'Inputs &amp; Summary'!$D$7)^AI$1)),((INT(AI$1/$K32)-INT((AI$1-1)/$K32))*$S32*((1+'Inputs &amp; Summary'!$D$7)^AI$1))),(_xlfn.WEIBULL.DIST(AI$1,$L32,$K32,FALSE)*$S32*((1+'Inputs &amp; Summary'!$D$7)^AI$1))),IF($M32=Lists!$H$3,IF($K32&lt;1,((($R32*(1-$E32)+$Q32*(1-$F32))/$K32)*((1+'Inputs &amp; Summary'!$D$7)^AI$1)),((INT(AI$1/$K32)-INT((AI$1-1)/$K32))*($R32*(1-$E32)+$Q32*(1-$F32))*((1+'Inputs &amp; Summary'!$D$7)^AI$1))),((_xlfn.WEIBULL.DIST(AI$1,$L32,$K32,FALSE)*($R32*(1-$E32)+$Q32*(1-$F32))*((1+'Inputs &amp; Summary'!$D$7)^AI$1))))))</f>
        <v>0</v>
      </c>
      <c r="AJ32" s="248">
        <f>$D32*IF(AJ$1&gt;'Inputs &amp; Summary'!$D$5,0,IF(AJ$1&gt;VLOOKUP($G32,Lists!$J$17:$K$21,2),IF($M32=Lists!$H$3,IF($K32&lt;1,(($S32/$K32)*((1+'Inputs &amp; Summary'!$D$7)^AJ$1)),((INT(AJ$1/$K32)-INT((AJ$1-1)/$K32))*$S32*((1+'Inputs &amp; Summary'!$D$7)^AJ$1))),(_xlfn.WEIBULL.DIST(AJ$1,$L32,$K32,FALSE)*$S32*((1+'Inputs &amp; Summary'!$D$7)^AJ$1))),IF($M32=Lists!$H$3,IF($K32&lt;1,((($R32*(1-$E32)+$Q32*(1-$F32))/$K32)*((1+'Inputs &amp; Summary'!$D$7)^AJ$1)),((INT(AJ$1/$K32)-INT((AJ$1-1)/$K32))*($R32*(1-$E32)+$Q32*(1-$F32))*((1+'Inputs &amp; Summary'!$D$7)^AJ$1))),((_xlfn.WEIBULL.DIST(AJ$1,$L32,$K32,FALSE)*($R32*(1-$E32)+$Q32*(1-$F32))*((1+'Inputs &amp; Summary'!$D$7)^AJ$1))))))</f>
        <v>0</v>
      </c>
      <c r="AK32" s="248">
        <f>$D32*IF(AK$1&gt;'Inputs &amp; Summary'!$D$5,0,IF(AK$1&gt;VLOOKUP($G32,Lists!$J$17:$K$21,2),IF($M32=Lists!$H$3,IF($K32&lt;1,(($S32/$K32)*((1+'Inputs &amp; Summary'!$D$7)^AK$1)),((INT(AK$1/$K32)-INT((AK$1-1)/$K32))*$S32*((1+'Inputs &amp; Summary'!$D$7)^AK$1))),(_xlfn.WEIBULL.DIST(AK$1,$L32,$K32,FALSE)*$S32*((1+'Inputs &amp; Summary'!$D$7)^AK$1))),IF($M32=Lists!$H$3,IF($K32&lt;1,((($R32*(1-$E32)+$Q32*(1-$F32))/$K32)*((1+'Inputs &amp; Summary'!$D$7)^AK$1)),((INT(AK$1/$K32)-INT((AK$1-1)/$K32))*($R32*(1-$E32)+$Q32*(1-$F32))*((1+'Inputs &amp; Summary'!$D$7)^AK$1))),((_xlfn.WEIBULL.DIST(AK$1,$L32,$K32,FALSE)*($R32*(1-$E32)+$Q32*(1-$F32))*((1+'Inputs &amp; Summary'!$D$7)^AK$1))))))</f>
        <v>0</v>
      </c>
      <c r="AL32" s="248">
        <f>$D32*IF(AL$1&gt;'Inputs &amp; Summary'!$D$5,0,IF(AL$1&gt;VLOOKUP($G32,Lists!$J$17:$K$21,2),IF($M32=Lists!$H$3,IF($K32&lt;1,(($S32/$K32)*((1+'Inputs &amp; Summary'!$D$7)^AL$1)),((INT(AL$1/$K32)-INT((AL$1-1)/$K32))*$S32*((1+'Inputs &amp; Summary'!$D$7)^AL$1))),(_xlfn.WEIBULL.DIST(AL$1,$L32,$K32,FALSE)*$S32*((1+'Inputs &amp; Summary'!$D$7)^AL$1))),IF($M32=Lists!$H$3,IF($K32&lt;1,((($R32*(1-$E32)+$Q32*(1-$F32))/$K32)*((1+'Inputs &amp; Summary'!$D$7)^AL$1)),((INT(AL$1/$K32)-INT((AL$1-1)/$K32))*($R32*(1-$E32)+$Q32*(1-$F32))*((1+'Inputs &amp; Summary'!$D$7)^AL$1))),((_xlfn.WEIBULL.DIST(AL$1,$L32,$K32,FALSE)*($R32*(1-$E32)+$Q32*(1-$F32))*((1+'Inputs &amp; Summary'!$D$7)^AL$1))))))</f>
        <v>0</v>
      </c>
      <c r="AM32" s="248">
        <f>$D32*IF(AM$1&gt;'Inputs &amp; Summary'!$D$5,0,IF(AM$1&gt;VLOOKUP($G32,Lists!$J$17:$K$21,2),IF($M32=Lists!$H$3,IF($K32&lt;1,(($S32/$K32)*((1+'Inputs &amp; Summary'!$D$7)^AM$1)),((INT(AM$1/$K32)-INT((AM$1-1)/$K32))*$S32*((1+'Inputs &amp; Summary'!$D$7)^AM$1))),(_xlfn.WEIBULL.DIST(AM$1,$L32,$K32,FALSE)*$S32*((1+'Inputs &amp; Summary'!$D$7)^AM$1))),IF($M32=Lists!$H$3,IF($K32&lt;1,((($R32*(1-$E32)+$Q32*(1-$F32))/$K32)*((1+'Inputs &amp; Summary'!$D$7)^AM$1)),((INT(AM$1/$K32)-INT((AM$1-1)/$K32))*($R32*(1-$E32)+$Q32*(1-$F32))*((1+'Inputs &amp; Summary'!$D$7)^AM$1))),((_xlfn.WEIBULL.DIST(AM$1,$L32,$K32,FALSE)*($R32*(1-$E32)+$Q32*(1-$F32))*((1+'Inputs &amp; Summary'!$D$7)^AM$1))))))</f>
        <v>0</v>
      </c>
      <c r="AN32" s="248">
        <f>$D32*IF(AN$1&gt;'Inputs &amp; Summary'!$D$5,0,IF(AN$1&gt;VLOOKUP($G32,Lists!$J$17:$K$21,2),IF($M32=Lists!$H$3,IF($K32&lt;1,(($S32/$K32)*((1+'Inputs &amp; Summary'!$D$7)^AN$1)),((INT(AN$1/$K32)-INT((AN$1-1)/$K32))*$S32*((1+'Inputs &amp; Summary'!$D$7)^AN$1))),(_xlfn.WEIBULL.DIST(AN$1,$L32,$K32,FALSE)*$S32*((1+'Inputs &amp; Summary'!$D$7)^AN$1))),IF($M32=Lists!$H$3,IF($K32&lt;1,((($R32*(1-$E32)+$Q32*(1-$F32))/$K32)*((1+'Inputs &amp; Summary'!$D$7)^AN$1)),((INT(AN$1/$K32)-INT((AN$1-1)/$K32))*($R32*(1-$E32)+$Q32*(1-$F32))*((1+'Inputs &amp; Summary'!$D$7)^AN$1))),((_xlfn.WEIBULL.DIST(AN$1,$L32,$K32,FALSE)*($R32*(1-$E32)+$Q32*(1-$F32))*((1+'Inputs &amp; Summary'!$D$7)^AN$1))))))</f>
        <v>0</v>
      </c>
      <c r="AO32" s="248">
        <f>$D32*IF(AO$1&gt;'Inputs &amp; Summary'!$D$5,0,IF(AO$1&gt;VLOOKUP($G32,Lists!$J$17:$K$21,2),IF($M32=Lists!$H$3,IF($K32&lt;1,(($S32/$K32)*((1+'Inputs &amp; Summary'!$D$7)^AO$1)),((INT(AO$1/$K32)-INT((AO$1-1)/$K32))*$S32*((1+'Inputs &amp; Summary'!$D$7)^AO$1))),(_xlfn.WEIBULL.DIST(AO$1,$L32,$K32,FALSE)*$S32*((1+'Inputs &amp; Summary'!$D$7)^AO$1))),IF($M32=Lists!$H$3,IF($K32&lt;1,((($R32*(1-$E32)+$Q32*(1-$F32))/$K32)*((1+'Inputs &amp; Summary'!$D$7)^AO$1)),((INT(AO$1/$K32)-INT((AO$1-1)/$K32))*($R32*(1-$E32)+$Q32*(1-$F32))*((1+'Inputs &amp; Summary'!$D$7)^AO$1))),((_xlfn.WEIBULL.DIST(AO$1,$L32,$K32,FALSE)*($R32*(1-$E32)+$Q32*(1-$F32))*((1+'Inputs &amp; Summary'!$D$7)^AO$1))))))</f>
        <v>0</v>
      </c>
      <c r="AP32" s="248">
        <f>$D32*IF(AP$1&gt;'Inputs &amp; Summary'!$D$5,0,IF(AP$1&gt;VLOOKUP($G32,Lists!$J$17:$K$21,2),IF($M32=Lists!$H$3,IF($K32&lt;1,(($S32/$K32)*((1+'Inputs &amp; Summary'!$D$7)^AP$1)),((INT(AP$1/$K32)-INT((AP$1-1)/$K32))*$S32*((1+'Inputs &amp; Summary'!$D$7)^AP$1))),(_xlfn.WEIBULL.DIST(AP$1,$L32,$K32,FALSE)*$S32*((1+'Inputs &amp; Summary'!$D$7)^AP$1))),IF($M32=Lists!$H$3,IF($K32&lt;1,((($R32*(1-$E32)+$Q32*(1-$F32))/$K32)*((1+'Inputs &amp; Summary'!$D$7)^AP$1)),((INT(AP$1/$K32)-INT((AP$1-1)/$K32))*($R32*(1-$E32)+$Q32*(1-$F32))*((1+'Inputs &amp; Summary'!$D$7)^AP$1))),((_xlfn.WEIBULL.DIST(AP$1,$L32,$K32,FALSE)*($R32*(1-$E32)+$Q32*(1-$F32))*((1+'Inputs &amp; Summary'!$D$7)^AP$1))))))</f>
        <v>0</v>
      </c>
      <c r="AQ32" s="248">
        <f>$D32*IF(AQ$1&gt;'Inputs &amp; Summary'!$D$5,0,IF(AQ$1&gt;VLOOKUP($G32,Lists!$J$17:$K$21,2),IF($M32=Lists!$H$3,IF($K32&lt;1,(($S32/$K32)*((1+'Inputs &amp; Summary'!$D$7)^AQ$1)),((INT(AQ$1/$K32)-INT((AQ$1-1)/$K32))*$S32*((1+'Inputs &amp; Summary'!$D$7)^AQ$1))),(_xlfn.WEIBULL.DIST(AQ$1,$L32,$K32,FALSE)*$S32*((1+'Inputs &amp; Summary'!$D$7)^AQ$1))),IF($M32=Lists!$H$3,IF($K32&lt;1,((($R32*(1-$E32)+$Q32*(1-$F32))/$K32)*((1+'Inputs &amp; Summary'!$D$7)^AQ$1)),((INT(AQ$1/$K32)-INT((AQ$1-1)/$K32))*($R32*(1-$E32)+$Q32*(1-$F32))*((1+'Inputs &amp; Summary'!$D$7)^AQ$1))),((_xlfn.WEIBULL.DIST(AQ$1,$L32,$K32,FALSE)*($R32*(1-$E32)+$Q32*(1-$F32))*((1+'Inputs &amp; Summary'!$D$7)^AQ$1))))))</f>
        <v>0</v>
      </c>
      <c r="AR32" s="248">
        <f>$D32*IF(AR$1&gt;'Inputs &amp; Summary'!$D$5,0,IF(AR$1&gt;VLOOKUP($G32,Lists!$J$17:$K$21,2),IF($M32=Lists!$H$3,IF($K32&lt;1,(($S32/$K32)*((1+'Inputs &amp; Summary'!$D$7)^AR$1)),((INT(AR$1/$K32)-INT((AR$1-1)/$K32))*$S32*((1+'Inputs &amp; Summary'!$D$7)^AR$1))),(_xlfn.WEIBULL.DIST(AR$1,$L32,$K32,FALSE)*$S32*((1+'Inputs &amp; Summary'!$D$7)^AR$1))),IF($M32=Lists!$H$3,IF($K32&lt;1,((($R32*(1-$E32)+$Q32*(1-$F32))/$K32)*((1+'Inputs &amp; Summary'!$D$7)^AR$1)),((INT(AR$1/$K32)-INT((AR$1-1)/$K32))*($R32*(1-$E32)+$Q32*(1-$F32))*((1+'Inputs &amp; Summary'!$D$7)^AR$1))),((_xlfn.WEIBULL.DIST(AR$1,$L32,$K32,FALSE)*($R32*(1-$E32)+$Q32*(1-$F32))*((1+'Inputs &amp; Summary'!$D$7)^AR$1))))))</f>
        <v>0</v>
      </c>
      <c r="AS32" s="248">
        <f>$D32*IF(AS$1&gt;'Inputs &amp; Summary'!$D$5,0,IF(AS$1&gt;VLOOKUP($G32,Lists!$J$17:$K$21,2),IF($M32=Lists!$H$3,IF($K32&lt;1,(($S32/$K32)*((1+'Inputs &amp; Summary'!$D$7)^AS$1)),((INT(AS$1/$K32)-INT((AS$1-1)/$K32))*$S32*((1+'Inputs &amp; Summary'!$D$7)^AS$1))),(_xlfn.WEIBULL.DIST(AS$1,$L32,$K32,FALSE)*$S32*((1+'Inputs &amp; Summary'!$D$7)^AS$1))),IF($M32=Lists!$H$3,IF($K32&lt;1,((($R32*(1-$E32)+$Q32*(1-$F32))/$K32)*((1+'Inputs &amp; Summary'!$D$7)^AS$1)),((INT(AS$1/$K32)-INT((AS$1-1)/$K32))*($R32*(1-$E32)+$Q32*(1-$F32))*((1+'Inputs &amp; Summary'!$D$7)^AS$1))),((_xlfn.WEIBULL.DIST(AS$1,$L32,$K32,FALSE)*($R32*(1-$E32)+$Q32*(1-$F32))*((1+'Inputs &amp; Summary'!$D$7)^AS$1))))))</f>
        <v>0</v>
      </c>
      <c r="AT32" s="248">
        <f>$D32*IF(AT$1&gt;'Inputs &amp; Summary'!$D$5,0,IF(AT$1&gt;VLOOKUP($G32,Lists!$J$17:$K$21,2),IF($M32=Lists!$H$3,IF($K32&lt;1,(($S32/$K32)*((1+'Inputs &amp; Summary'!$D$7)^AT$1)),((INT(AT$1/$K32)-INT((AT$1-1)/$K32))*$S32*((1+'Inputs &amp; Summary'!$D$7)^AT$1))),(_xlfn.WEIBULL.DIST(AT$1,$L32,$K32,FALSE)*$S32*((1+'Inputs &amp; Summary'!$D$7)^AT$1))),IF($M32=Lists!$H$3,IF($K32&lt;1,((($R32*(1-$E32)+$Q32*(1-$F32))/$K32)*((1+'Inputs &amp; Summary'!$D$7)^AT$1)),((INT(AT$1/$K32)-INT((AT$1-1)/$K32))*($R32*(1-$E32)+$Q32*(1-$F32))*((1+'Inputs &amp; Summary'!$D$7)^AT$1))),((_xlfn.WEIBULL.DIST(AT$1,$L32,$K32,FALSE)*($R32*(1-$E32)+$Q32*(1-$F32))*((1+'Inputs &amp; Summary'!$D$7)^AT$1))))))</f>
        <v>0</v>
      </c>
      <c r="AU32" s="248">
        <f>$D32*IF(AU$1&gt;'Inputs &amp; Summary'!$D$5,0,IF(AU$1&gt;VLOOKUP($G32,Lists!$J$17:$K$21,2),IF($M32=Lists!$H$3,IF($K32&lt;1,(($S32/$K32)*((1+'Inputs &amp; Summary'!$D$7)^AU$1)),((INT(AU$1/$K32)-INT((AU$1-1)/$K32))*$S32*((1+'Inputs &amp; Summary'!$D$7)^AU$1))),(_xlfn.WEIBULL.DIST(AU$1,$L32,$K32,FALSE)*$S32*((1+'Inputs &amp; Summary'!$D$7)^AU$1))),IF($M32=Lists!$H$3,IF($K32&lt;1,((($R32*(1-$E32)+$Q32*(1-$F32))/$K32)*((1+'Inputs &amp; Summary'!$D$7)^AU$1)),((INT(AU$1/$K32)-INT((AU$1-1)/$K32))*($R32*(1-$E32)+$Q32*(1-$F32))*((1+'Inputs &amp; Summary'!$D$7)^AU$1))),((_xlfn.WEIBULL.DIST(AU$1,$L32,$K32,FALSE)*($R32*(1-$E32)+$Q32*(1-$F32))*((1+'Inputs &amp; Summary'!$D$7)^AU$1))))))</f>
        <v>0</v>
      </c>
      <c r="AV32" s="248">
        <f>$D32*IF(AV$1&gt;'Inputs &amp; Summary'!$D$5,0,IF(AV$1&gt;VLOOKUP($G32,Lists!$J$17:$K$21,2),IF($M32=Lists!$H$3,IF($K32&lt;1,(($S32/$K32)*((1+'Inputs &amp; Summary'!$D$7)^AV$1)),((INT(AV$1/$K32)-INT((AV$1-1)/$K32))*$S32*((1+'Inputs &amp; Summary'!$D$7)^AV$1))),(_xlfn.WEIBULL.DIST(AV$1,$L32,$K32,FALSE)*$S32*((1+'Inputs &amp; Summary'!$D$7)^AV$1))),IF($M32=Lists!$H$3,IF($K32&lt;1,((($R32*(1-$E32)+$Q32*(1-$F32))/$K32)*((1+'Inputs &amp; Summary'!$D$7)^AV$1)),((INT(AV$1/$K32)-INT((AV$1-1)/$K32))*($R32*(1-$E32)+$Q32*(1-$F32))*((1+'Inputs &amp; Summary'!$D$7)^AV$1))),((_xlfn.WEIBULL.DIST(AV$1,$L32,$K32,FALSE)*($R32*(1-$E32)+$Q32*(1-$F32))*((1+'Inputs &amp; Summary'!$D$7)^AV$1))))))</f>
        <v>0</v>
      </c>
      <c r="AW32" s="248">
        <f>$D32*IF(AW$1&gt;'Inputs &amp; Summary'!$D$5,0,IF(AW$1&gt;VLOOKUP($G32,Lists!$J$17:$K$21,2),IF($M32=Lists!$H$3,IF($K32&lt;1,(($S32/$K32)*((1+'Inputs &amp; Summary'!$D$7)^AW$1)),((INT(AW$1/$K32)-INT((AW$1-1)/$K32))*$S32*((1+'Inputs &amp; Summary'!$D$7)^AW$1))),(_xlfn.WEIBULL.DIST(AW$1,$L32,$K32,FALSE)*$S32*((1+'Inputs &amp; Summary'!$D$7)^AW$1))),IF($M32=Lists!$H$3,IF($K32&lt;1,((($R32*(1-$E32)+$Q32*(1-$F32))/$K32)*((1+'Inputs &amp; Summary'!$D$7)^AW$1)),((INT(AW$1/$K32)-INT((AW$1-1)/$K32))*($R32*(1-$E32)+$Q32*(1-$F32))*((1+'Inputs &amp; Summary'!$D$7)^AW$1))),((_xlfn.WEIBULL.DIST(AW$1,$L32,$K32,FALSE)*($R32*(1-$E32)+$Q32*(1-$F32))*((1+'Inputs &amp; Summary'!$D$7)^AW$1))))))</f>
        <v>0</v>
      </c>
      <c r="AX32" s="248">
        <f>$D32*IF(AX$1&gt;'Inputs &amp; Summary'!$D$5,0,IF(AX$1&gt;VLOOKUP($G32,Lists!$J$17:$K$21,2),IF($M32=Lists!$H$3,IF($K32&lt;1,(($S32/$K32)*((1+'Inputs &amp; Summary'!$D$7)^AX$1)),((INT(AX$1/$K32)-INT((AX$1-1)/$K32))*$S32*((1+'Inputs &amp; Summary'!$D$7)^AX$1))),(_xlfn.WEIBULL.DIST(AX$1,$L32,$K32,FALSE)*$S32*((1+'Inputs &amp; Summary'!$D$7)^AX$1))),IF($M32=Lists!$H$3,IF($K32&lt;1,((($R32*(1-$E32)+$Q32*(1-$F32))/$K32)*((1+'Inputs &amp; Summary'!$D$7)^AX$1)),((INT(AX$1/$K32)-INT((AX$1-1)/$K32))*($R32*(1-$E32)+$Q32*(1-$F32))*((1+'Inputs &amp; Summary'!$D$7)^AX$1))),((_xlfn.WEIBULL.DIST(AX$1,$L32,$K32,FALSE)*($R32*(1-$E32)+$Q32*(1-$F32))*((1+'Inputs &amp; Summary'!$D$7)^AX$1))))))</f>
        <v>0</v>
      </c>
      <c r="AY32" s="248">
        <f>$D32*IF(AY$1&gt;'Inputs &amp; Summary'!$D$5,0,IF(AY$1&gt;VLOOKUP($G32,Lists!$J$17:$K$21,2),IF($M32=Lists!$H$3,IF($K32&lt;1,(($S32/$K32)*((1+'Inputs &amp; Summary'!$D$7)^AY$1)),((INT(AY$1/$K32)-INT((AY$1-1)/$K32))*$S32*((1+'Inputs &amp; Summary'!$D$7)^AY$1))),(_xlfn.WEIBULL.DIST(AY$1,$L32,$K32,FALSE)*$S32*((1+'Inputs &amp; Summary'!$D$7)^AY$1))),IF($M32=Lists!$H$3,IF($K32&lt;1,((($R32*(1-$E32)+$Q32*(1-$F32))/$K32)*((1+'Inputs &amp; Summary'!$D$7)^AY$1)),((INT(AY$1/$K32)-INT((AY$1-1)/$K32))*($R32*(1-$E32)+$Q32*(1-$F32))*((1+'Inputs &amp; Summary'!$D$7)^AY$1))),((_xlfn.WEIBULL.DIST(AY$1,$L32,$K32,FALSE)*($R32*(1-$E32)+$Q32*(1-$F32))*((1+'Inputs &amp; Summary'!$D$7)^AY$1))))))</f>
        <v>0</v>
      </c>
      <c r="AZ32" s="248">
        <f>$D32*IF(AZ$1&gt;'Inputs &amp; Summary'!$D$5,0,IF(AZ$1&gt;VLOOKUP($G32,Lists!$J$17:$K$21,2),IF($M32=Lists!$H$3,IF($K32&lt;1,(($S32/$K32)*((1+'Inputs &amp; Summary'!$D$7)^AZ$1)),((INT(AZ$1/$K32)-INT((AZ$1-1)/$K32))*$S32*((1+'Inputs &amp; Summary'!$D$7)^AZ$1))),(_xlfn.WEIBULL.DIST(AZ$1,$L32,$K32,FALSE)*$S32*((1+'Inputs &amp; Summary'!$D$7)^AZ$1))),IF($M32=Lists!$H$3,IF($K32&lt;1,((($R32*(1-$E32)+$Q32*(1-$F32))/$K32)*((1+'Inputs &amp; Summary'!$D$7)^AZ$1)),((INT(AZ$1/$K32)-INT((AZ$1-1)/$K32))*($R32*(1-$E32)+$Q32*(1-$F32))*((1+'Inputs &amp; Summary'!$D$7)^AZ$1))),((_xlfn.WEIBULL.DIST(AZ$1,$L32,$K32,FALSE)*($R32*(1-$E32)+$Q32*(1-$F32))*((1+'Inputs &amp; Summary'!$D$7)^AZ$1))))))</f>
        <v>0</v>
      </c>
      <c r="BA32" s="248">
        <f>$D32*IF(BA$1&gt;'Inputs &amp; Summary'!$D$5,0,IF(BA$1&gt;VLOOKUP($G32,Lists!$J$17:$K$21,2),IF($M32=Lists!$H$3,IF($K32&lt;1,(($S32/$K32)*((1+'Inputs &amp; Summary'!$D$7)^BA$1)),((INT(BA$1/$K32)-INT((BA$1-1)/$K32))*$S32*((1+'Inputs &amp; Summary'!$D$7)^BA$1))),(_xlfn.WEIBULL.DIST(BA$1,$L32,$K32,FALSE)*$S32*((1+'Inputs &amp; Summary'!$D$7)^BA$1))),IF($M32=Lists!$H$3,IF($K32&lt;1,((($R32*(1-$E32)+$Q32*(1-$F32))/$K32)*((1+'Inputs &amp; Summary'!$D$7)^BA$1)),((INT(BA$1/$K32)-INT((BA$1-1)/$K32))*($R32*(1-$E32)+$Q32*(1-$F32))*((1+'Inputs &amp; Summary'!$D$7)^BA$1))),((_xlfn.WEIBULL.DIST(BA$1,$L32,$K32,FALSE)*($R32*(1-$E32)+$Q32*(1-$F32))*((1+'Inputs &amp; Summary'!$D$7)^BA$1))))))</f>
        <v>0</v>
      </c>
      <c r="BB32" s="248">
        <f>$D32*IF(BB$1&gt;'Inputs &amp; Summary'!$D$5,0,IF(BB$1&gt;VLOOKUP($G32,Lists!$J$17:$K$21,2),IF($M32=Lists!$H$3,IF($K32&lt;1,(($S32/$K32)*((1+'Inputs &amp; Summary'!$D$7)^BB$1)),((INT(BB$1/$K32)-INT((BB$1-1)/$K32))*$S32*((1+'Inputs &amp; Summary'!$D$7)^BB$1))),(_xlfn.WEIBULL.DIST(BB$1,$L32,$K32,FALSE)*$S32*((1+'Inputs &amp; Summary'!$D$7)^BB$1))),IF($M32=Lists!$H$3,IF($K32&lt;1,((($R32*(1-$E32)+$Q32*(1-$F32))/$K32)*((1+'Inputs &amp; Summary'!$D$7)^BB$1)),((INT(BB$1/$K32)-INT((BB$1-1)/$K32))*($R32*(1-$E32)+$Q32*(1-$F32))*((1+'Inputs &amp; Summary'!$D$7)^BB$1))),((_xlfn.WEIBULL.DIST(BB$1,$L32,$K32,FALSE)*($R32*(1-$E32)+$Q32*(1-$F32))*((1+'Inputs &amp; Summary'!$D$7)^BB$1))))))</f>
        <v>0</v>
      </c>
      <c r="BC32" s="248">
        <f>$D32*IF(BC$1&gt;'Inputs &amp; Summary'!$D$5,0,IF(BC$1&gt;VLOOKUP($G32,Lists!$J$17:$K$21,2),IF($M32=Lists!$H$3,IF($K32&lt;1,(($S32/$K32)*((1+'Inputs &amp; Summary'!$D$7)^BC$1)),((INT(BC$1/$K32)-INT((BC$1-1)/$K32))*$S32*((1+'Inputs &amp; Summary'!$D$7)^BC$1))),(_xlfn.WEIBULL.DIST(BC$1,$L32,$K32,FALSE)*$S32*((1+'Inputs &amp; Summary'!$D$7)^BC$1))),IF($M32=Lists!$H$3,IF($K32&lt;1,((($R32*(1-$E32)+$Q32*(1-$F32))/$K32)*((1+'Inputs &amp; Summary'!$D$7)^BC$1)),((INT(BC$1/$K32)-INT((BC$1-1)/$K32))*($R32*(1-$E32)+$Q32*(1-$F32))*((1+'Inputs &amp; Summary'!$D$7)^BC$1))),((_xlfn.WEIBULL.DIST(BC$1,$L32,$K32,FALSE)*($R32*(1-$E32)+$Q32*(1-$F32))*((1+'Inputs &amp; Summary'!$D$7)^BC$1))))))</f>
        <v>0</v>
      </c>
      <c r="BD32" s="248">
        <f>$D32*IF(BD$1&gt;'Inputs &amp; Summary'!$D$5,0,IF(BD$1&gt;VLOOKUP($G32,Lists!$J$17:$K$21,2),IF($M32=Lists!$H$3,IF($K32&lt;1,(($S32/$K32)*((1+'Inputs &amp; Summary'!$D$7)^BD$1)),((INT(BD$1/$K32)-INT((BD$1-1)/$K32))*$S32*((1+'Inputs &amp; Summary'!$D$7)^BD$1))),(_xlfn.WEIBULL.DIST(BD$1,$L32,$K32,FALSE)*$S32*((1+'Inputs &amp; Summary'!$D$7)^BD$1))),IF($M32=Lists!$H$3,IF($K32&lt;1,((($R32*(1-$E32)+$Q32*(1-$F32))/$K32)*((1+'Inputs &amp; Summary'!$D$7)^BD$1)),((INT(BD$1/$K32)-INT((BD$1-1)/$K32))*($R32*(1-$E32)+$Q32*(1-$F32))*((1+'Inputs &amp; Summary'!$D$7)^BD$1))),((_xlfn.WEIBULL.DIST(BD$1,$L32,$K32,FALSE)*($R32*(1-$E32)+$Q32*(1-$F32))*((1+'Inputs &amp; Summary'!$D$7)^BD$1))))))</f>
        <v>0</v>
      </c>
      <c r="BE32" s="248">
        <f>$D32*IF(BE$1&gt;'Inputs &amp; Summary'!$D$5,0,IF(BE$1&gt;VLOOKUP($G32,Lists!$J$17:$K$21,2),IF($M32=Lists!$H$3,IF($K32&lt;1,(($S32/$K32)*((1+'Inputs &amp; Summary'!$D$7)^BE$1)),((INT(BE$1/$K32)-INT((BE$1-1)/$K32))*$S32*((1+'Inputs &amp; Summary'!$D$7)^BE$1))),(_xlfn.WEIBULL.DIST(BE$1,$L32,$K32,FALSE)*$S32*((1+'Inputs &amp; Summary'!$D$7)^BE$1))),IF($M32=Lists!$H$3,IF($K32&lt;1,((($R32*(1-$E32)+$Q32*(1-$F32))/$K32)*((1+'Inputs &amp; Summary'!$D$7)^BE$1)),((INT(BE$1/$K32)-INT((BE$1-1)/$K32))*($R32*(1-$E32)+$Q32*(1-$F32))*((1+'Inputs &amp; Summary'!$D$7)^BE$1))),((_xlfn.WEIBULL.DIST(BE$1,$L32,$K32,FALSE)*($R32*(1-$E32)+$Q32*(1-$F32))*((1+'Inputs &amp; Summary'!$D$7)^BE$1))))))</f>
        <v>0</v>
      </c>
      <c r="BF32" s="248">
        <f>$D32*IF(BF$1&gt;'Inputs &amp; Summary'!$D$5,0,IF(BF$1&gt;VLOOKUP($G32,Lists!$J$17:$K$21,2),IF($M32=Lists!$H$3,IF($K32&lt;1,(($S32/$K32)*((1+'Inputs &amp; Summary'!$D$7)^BF$1)),((INT(BF$1/$K32)-INT((BF$1-1)/$K32))*$S32*((1+'Inputs &amp; Summary'!$D$7)^BF$1))),(_xlfn.WEIBULL.DIST(BF$1,$L32,$K32,FALSE)*$S32*((1+'Inputs &amp; Summary'!$D$7)^BF$1))),IF($M32=Lists!$H$3,IF($K32&lt;1,((($R32*(1-$E32)+$Q32*(1-$F32))/$K32)*((1+'Inputs &amp; Summary'!$D$7)^BF$1)),((INT(BF$1/$K32)-INT((BF$1-1)/$K32))*($R32*(1-$E32)+$Q32*(1-$F32))*((1+'Inputs &amp; Summary'!$D$7)^BF$1))),((_xlfn.WEIBULL.DIST(BF$1,$L32,$K32,FALSE)*($R32*(1-$E32)+$Q32*(1-$F32))*((1+'Inputs &amp; Summary'!$D$7)^BF$1))))))</f>
        <v>0</v>
      </c>
      <c r="BG32" s="248">
        <f>$D32*IF(BG$1&gt;'Inputs &amp; Summary'!$D$5,0,IF(BG$1&gt;VLOOKUP($G32,Lists!$J$17:$K$21,2),IF($M32=Lists!$H$3,IF($K32&lt;1,(($S32/$K32)*((1+'Inputs &amp; Summary'!$D$7)^BG$1)),((INT(BG$1/$K32)-INT((BG$1-1)/$K32))*$S32*((1+'Inputs &amp; Summary'!$D$7)^BG$1))),(_xlfn.WEIBULL.DIST(BG$1,$L32,$K32,FALSE)*$S32*((1+'Inputs &amp; Summary'!$D$7)^BG$1))),IF($M32=Lists!$H$3,IF($K32&lt;1,((($R32*(1-$E32)+$Q32*(1-$F32))/$K32)*((1+'Inputs &amp; Summary'!$D$7)^BG$1)),((INT(BG$1/$K32)-INT((BG$1-1)/$K32))*($R32*(1-$E32)+$Q32*(1-$F32))*((1+'Inputs &amp; Summary'!$D$7)^BG$1))),((_xlfn.WEIBULL.DIST(BG$1,$L32,$K32,FALSE)*($R32*(1-$E32)+$Q32*(1-$F32))*((1+'Inputs &amp; Summary'!$D$7)^BG$1))))))</f>
        <v>0</v>
      </c>
      <c r="BH32" s="248">
        <f>$D32*IF(BH$1&gt;'Inputs &amp; Summary'!$D$5,0,IF(BH$1&gt;VLOOKUP($G32,Lists!$J$17:$K$21,2),IF($M32=Lists!$H$3,IF($K32&lt;1,(($S32/$K32)*((1+'Inputs &amp; Summary'!$D$7)^BH$1)),((INT(BH$1/$K32)-INT((BH$1-1)/$K32))*$S32*((1+'Inputs &amp; Summary'!$D$7)^BH$1))),(_xlfn.WEIBULL.DIST(BH$1,$L32,$K32,FALSE)*$S32*((1+'Inputs &amp; Summary'!$D$7)^BH$1))),IF($M32=Lists!$H$3,IF($K32&lt;1,((($R32*(1-$E32)+$Q32*(1-$F32))/$K32)*((1+'Inputs &amp; Summary'!$D$7)^BH$1)),((INT(BH$1/$K32)-INT((BH$1-1)/$K32))*($R32*(1-$E32)+$Q32*(1-$F32))*((1+'Inputs &amp; Summary'!$D$7)^BH$1))),((_xlfn.WEIBULL.DIST(BH$1,$L32,$K32,FALSE)*($R32*(1-$E32)+$Q32*(1-$F32))*((1+'Inputs &amp; Summary'!$D$7)^BH$1))))))</f>
        <v>0</v>
      </c>
      <c r="BI32" s="248">
        <f>$D32*IF(BI$1&gt;'Inputs &amp; Summary'!$D$5,0,IF(BI$1&gt;VLOOKUP($G32,Lists!$J$17:$K$21,2),IF($M32=Lists!$H$3,IF($K32&lt;1,(($S32/$K32)*((1+'Inputs &amp; Summary'!$D$7)^BI$1)),((INT(BI$1/$K32)-INT((BI$1-1)/$K32))*$S32*((1+'Inputs &amp; Summary'!$D$7)^BI$1))),(_xlfn.WEIBULL.DIST(BI$1,$L32,$K32,FALSE)*$S32*((1+'Inputs &amp; Summary'!$D$7)^BI$1))),IF($M32=Lists!$H$3,IF($K32&lt;1,((($R32*(1-$E32)+$Q32*(1-$F32))/$K32)*((1+'Inputs &amp; Summary'!$D$7)^BI$1)),((INT(BI$1/$K32)-INT((BI$1-1)/$K32))*($R32*(1-$E32)+$Q32*(1-$F32))*((1+'Inputs &amp; Summary'!$D$7)^BI$1))),((_xlfn.WEIBULL.DIST(BI$1,$L32,$K32,FALSE)*($R32*(1-$E32)+$Q32*(1-$F32))*((1+'Inputs &amp; Summary'!$D$7)^BI$1))))))</f>
        <v>0</v>
      </c>
      <c r="BJ32" s="248">
        <f>$D32*IF(BJ$1&gt;'Inputs &amp; Summary'!$D$5,0,IF(BJ$1&gt;VLOOKUP($G32,Lists!$J$17:$K$21,2),IF($M32=Lists!$H$3,IF($K32&lt;1,(($S32/$K32)*((1+'Inputs &amp; Summary'!$D$7)^BJ$1)),((INT(BJ$1/$K32)-INT((BJ$1-1)/$K32))*$S32*((1+'Inputs &amp; Summary'!$D$7)^BJ$1))),(_xlfn.WEIBULL.DIST(BJ$1,$L32,$K32,FALSE)*$S32*((1+'Inputs &amp; Summary'!$D$7)^BJ$1))),IF($M32=Lists!$H$3,IF($K32&lt;1,((($R32*(1-$E32)+$Q32*(1-$F32))/$K32)*((1+'Inputs &amp; Summary'!$D$7)^BJ$1)),((INT(BJ$1/$K32)-INT((BJ$1-1)/$K32))*($R32*(1-$E32)+$Q32*(1-$F32))*((1+'Inputs &amp; Summary'!$D$7)^BJ$1))),((_xlfn.WEIBULL.DIST(BJ$1,$L32,$K32,FALSE)*($R32*(1-$E32)+$Q32*(1-$F32))*((1+'Inputs &amp; Summary'!$D$7)^BJ$1))))))</f>
        <v>0</v>
      </c>
      <c r="BK32" s="248">
        <f>$D32*IF(BK$1&gt;'Inputs &amp; Summary'!$D$5,0,IF(BK$1&gt;VLOOKUP($G32,Lists!$J$17:$K$21,2),IF($M32=Lists!$H$3,IF($K32&lt;1,(($S32/$K32)*((1+'Inputs &amp; Summary'!$D$7)^BK$1)),((INT(BK$1/$K32)-INT((BK$1-1)/$K32))*$S32*((1+'Inputs &amp; Summary'!$D$7)^BK$1))),(_xlfn.WEIBULL.DIST(BK$1,$L32,$K32,FALSE)*$S32*((1+'Inputs &amp; Summary'!$D$7)^BK$1))),IF($M32=Lists!$H$3,IF($K32&lt;1,((($R32*(1-$E32)+$Q32*(1-$F32))/$K32)*((1+'Inputs &amp; Summary'!$D$7)^BK$1)),((INT(BK$1/$K32)-INT((BK$1-1)/$K32))*($R32*(1-$E32)+$Q32*(1-$F32))*((1+'Inputs &amp; Summary'!$D$7)^BK$1))),((_xlfn.WEIBULL.DIST(BK$1,$L32,$K32,FALSE)*($R32*(1-$E32)+$Q32*(1-$F32))*((1+'Inputs &amp; Summary'!$D$7)^BK$1))))))</f>
        <v>0</v>
      </c>
      <c r="BL32" s="248">
        <f>$D32*IF(BL$1&gt;'Inputs &amp; Summary'!$D$5,0,IF(BL$1&gt;VLOOKUP($G32,Lists!$J$17:$K$21,2),IF($M32=Lists!$H$3,IF($K32&lt;1,(($S32/$K32)*((1+'Inputs &amp; Summary'!$D$7)^BL$1)),((INT(BL$1/$K32)-INT((BL$1-1)/$K32))*$S32*((1+'Inputs &amp; Summary'!$D$7)^BL$1))),(_xlfn.WEIBULL.DIST(BL$1,$L32,$K32,FALSE)*$S32*((1+'Inputs &amp; Summary'!$D$7)^BL$1))),IF($M32=Lists!$H$3,IF($K32&lt;1,((($R32*(1-$E32)+$Q32*(1-$F32))/$K32)*((1+'Inputs &amp; Summary'!$D$7)^BL$1)),((INT(BL$1/$K32)-INT((BL$1-1)/$K32))*($R32*(1-$E32)+$Q32*(1-$F32))*((1+'Inputs &amp; Summary'!$D$7)^BL$1))),((_xlfn.WEIBULL.DIST(BL$1,$L32,$K32,FALSE)*($R32*(1-$E32)+$Q32*(1-$F32))*((1+'Inputs &amp; Summary'!$D$7)^BL$1))))))</f>
        <v>0</v>
      </c>
    </row>
    <row r="33" spans="1:64" x14ac:dyDescent="0.3">
      <c r="A33" s="236" t="s">
        <v>255</v>
      </c>
      <c r="B33" s="117" t="str">
        <f>IF('Inputs &amp; Summary'!$D$15=Lists!$E$3,INDEX('Residential Rooftop Details'!$A$30:$X$158,MATCH('Cash Flow'!$A33,'Residential Rooftop Details'!$A$30:$A$158,0),COLUMN(B$1)),IF('Inputs &amp; Summary'!$D$15=Lists!$E$4,INDEX('Commercial Rooftop Details'!$A$30:$V$158,MATCH('Cash Flow'!$A33,'Commercial Rooftop Details'!$A$30:$A$158,0),COLUMN(B$1)),INDEX('Ground-Mount Details'!$A$30:$V$158,MATCH('Cash Flow'!$A33,'Ground-Mount Details'!$A$30:$A$158,0),COLUMN(B$1))))</f>
        <v>Preventive</v>
      </c>
      <c r="C33" s="117" t="str">
        <f>IF('Inputs &amp; Summary'!$D$15=Lists!$E$3,INDEX('Residential Rooftop Details'!$A$30:$X$158,MATCH('Cash Flow'!$A33,'Residential Rooftop Details'!$A$30:$A$158,0),COLUMN(C$1)),IF('Inputs &amp; Summary'!$D$15=Lists!$E$4,INDEX('Commercial Rooftop Details'!$A$30:$V$158,MATCH('Cash Flow'!$A33,'Commercial Rooftop Details'!$A$30:$A$158,0),COLUMN(C$1)),INDEX('Ground-Mount Details'!$A$30:$V$158,MATCH('Cash Flow'!$A33,'Ground-Mount Details'!$A$30:$A$158,0),COLUMN(C$1))))</f>
        <v>Cleaning/Veg</v>
      </c>
      <c r="D33" s="117">
        <f>IF('Inputs &amp; Summary'!$D$15=Lists!$E$3,INDEX('Residential Rooftop Details'!$A$30:$X$158,MATCH('Cash Flow'!$A33,'Residential Rooftop Details'!$A$30:$A$158,0),COLUMN(D$1)),IF('Inputs &amp; Summary'!$D$15=Lists!$E$4,INDEX('Commercial Rooftop Details'!$A$30:$V$158,MATCH('Cash Flow'!$A33,'Commercial Rooftop Details'!$A$30:$A$158,0),COLUMN(D$1)),INDEX('Ground-Mount Details'!$A$30:$V$158,MATCH('Cash Flow'!$A33,'Ground-Mount Details'!$A$30:$A$158,0),COLUMN(D$1))))</f>
        <v>0</v>
      </c>
      <c r="E33" s="117">
        <f>IF('Inputs &amp; Summary'!$D$15=Lists!$E$3,INDEX('Residential Rooftop Details'!$A$30:$X$158,MATCH('Cash Flow'!$A33,'Residential Rooftop Details'!$A$30:$A$158,0),COLUMN(E$1)),IF('Inputs &amp; Summary'!$D$15=Lists!$E$4,INDEX('Commercial Rooftop Details'!$A$30:$V$158,MATCH('Cash Flow'!$A33,'Commercial Rooftop Details'!$A$30:$A$158,0),COLUMN(E$1)),INDEX('Ground-Mount Details'!$A$30:$V$158,MATCH('Cash Flow'!$A33,'Ground-Mount Details'!$A$30:$A$158,0),COLUMN(E$1))))</f>
        <v>0</v>
      </c>
      <c r="F33" s="117">
        <f>IF('Inputs &amp; Summary'!$D$15=Lists!$E$3,INDEX('Residential Rooftop Details'!$A$30:$X$158,MATCH('Cash Flow'!$A33,'Residential Rooftop Details'!$A$30:$A$158,0),COLUMN(F$1)),IF('Inputs &amp; Summary'!$D$15=Lists!$E$4,INDEX('Commercial Rooftop Details'!$A$30:$V$158,MATCH('Cash Flow'!$A33,'Commercial Rooftop Details'!$A$30:$A$158,0),COLUMN(F$1)),INDEX('Ground-Mount Details'!$A$30:$V$158,MATCH('Cash Flow'!$A33,'Ground-Mount Details'!$A$30:$A$158,0),COLUMN(F$1))))</f>
        <v>0</v>
      </c>
      <c r="G33" s="237" t="str">
        <f>IF('Inputs &amp; Summary'!$D$15=Lists!$E$3,INDEX('Residential Rooftop Details'!$A$30:$X$158,MATCH('Cash Flow'!$A33,'Residential Rooftop Details'!$A$30:$A$158,0),COLUMN(G$1)),IF('Inputs &amp; Summary'!$D$15=Lists!$E$4,INDEX('Commercial Rooftop Details'!$A$30:$V$158,MATCH('Cash Flow'!$A33,'Commercial Rooftop Details'!$A$30:$A$158,0),COLUMN(G$1)),INDEX('Ground-Mount Details'!$A$30:$V$158,MATCH('Cash Flow'!$A33,'Ground-Mount Details'!$A$30:$A$158,0),COLUMN(G$1))))</f>
        <v>N/A</v>
      </c>
      <c r="H33" s="237" t="str">
        <f>IF('Inputs &amp; Summary'!$D$15=Lists!$E$3,INDEX('Residential Rooftop Details'!$A$30:$X$158,MATCH('Cash Flow'!$A33,'Residential Rooftop Details'!$A$30:$A$158,0),COLUMN(H$1)),IF('Inputs &amp; Summary'!$D$15=Lists!$E$4,INDEX('Commercial Rooftop Details'!$A$30:$V$158,MATCH('Cash Flow'!$A33,'Commercial Rooftop Details'!$A$30:$A$158,0),COLUMN(H$1)),INDEX('Ground-Mount Details'!$A$30:$V$158,MATCH('Cash Flow'!$A33,'Ground-Mount Details'!$A$30:$A$158,0),COLUMN(H$1))))</f>
        <v>acres</v>
      </c>
      <c r="I33" s="237" t="str">
        <f>IF('Inputs &amp; Summary'!$D$15=Lists!$E$3,INDEX('Residential Rooftop Details'!$A$30:$X$158,MATCH('Cash Flow'!$A33,'Residential Rooftop Details'!$A$30:$A$158,0),COLUMN(I$1)),IF('Inputs &amp; Summary'!$D$15=Lists!$E$4,INDEX('Commercial Rooftop Details'!$A$30:$V$158,MATCH('Cash Flow'!$A33,'Commercial Rooftop Details'!$A$30:$A$158,0),COLUMN(I$1)),INDEX('Ground-Mount Details'!$A$30:$V$158,MATCH('Cash Flow'!$A33,'Ground-Mount Details'!$A$30:$A$158,0),COLUMN(I$1))))</f>
        <v>Cleaner</v>
      </c>
      <c r="J33" s="238">
        <f>IF('Inputs &amp; Summary'!$D$15=Lists!$E$3,INDEX('Residential Rooftop Details'!$A$30:$X$158,MATCH('Cash Flow'!$A33,'Residential Rooftop Details'!$A$30:$A$158,0),COLUMN(J$1)),IF('Inputs &amp; Summary'!$D$15=Lists!$E$4,INDEX('Commercial Rooftop Details'!$A$30:$V$158,MATCH('Cash Flow'!$A33,'Commercial Rooftop Details'!$A$30:$A$158,0),COLUMN(J$1)),INDEX('Ground-Mount Details'!$A$30:$V$158,MATCH('Cash Flow'!$A33,'Ground-Mount Details'!$A$30:$A$158,0),COLUMN(J$1))))</f>
        <v>10.677884615384615</v>
      </c>
      <c r="K33" s="239">
        <f>IF('Inputs &amp; Summary'!$D$15=Lists!$E$3,INDEX('Residential Rooftop Details'!$A$30:$X$158,MATCH('Cash Flow'!$A33,'Residential Rooftop Details'!$A$30:$A$158,0),COLUMN(K$1)),IF('Inputs &amp; Summary'!$D$15=Lists!$E$4,INDEX('Commercial Rooftop Details'!$A$30:$V$158,MATCH('Cash Flow'!$A33,'Commercial Rooftop Details'!$A$30:$A$158,0),COLUMN(K$1)),INDEX('Ground-Mount Details'!$A$30:$V$158,MATCH('Cash Flow'!$A33,'Ground-Mount Details'!$A$30:$A$158,0),COLUMN(K$1))))</f>
        <v>1</v>
      </c>
      <c r="L33" s="239">
        <f>IF('Inputs &amp; Summary'!$D$15=Lists!$E$3,INDEX('Residential Rooftop Details'!$A$30:$X$158,MATCH('Cash Flow'!$A33,'Residential Rooftop Details'!$A$30:$A$158,0),COLUMN(L$1)),IF('Inputs &amp; Summary'!$D$15=Lists!$E$4,INDEX('Commercial Rooftop Details'!$A$30:$V$158,MATCH('Cash Flow'!$A33,'Commercial Rooftop Details'!$A$30:$A$158,0),COLUMN(L$1)),INDEX('Ground-Mount Details'!$A$30:$V$158,MATCH('Cash Flow'!$A33,'Ground-Mount Details'!$A$30:$A$158,0),COLUMN(L$1))))</f>
        <v>1</v>
      </c>
      <c r="M33" s="238" t="str">
        <f>IF('Inputs &amp; Summary'!$D$15=Lists!$E$3,INDEX('Residential Rooftop Details'!$A$30:$X$158,MATCH('Cash Flow'!$A33,'Residential Rooftop Details'!$A$30:$A$158,0),COLUMN(M$1)),IF('Inputs &amp; Summary'!$D$15=Lists!$E$4,INDEX('Commercial Rooftop Details'!$A$30:$V$158,MATCH('Cash Flow'!$A33,'Commercial Rooftop Details'!$A$30:$A$158,0),COLUMN(M$1)),INDEX('Ground-Mount Details'!$A$30:$V$158,MATCH('Cash Flow'!$A33,'Ground-Mount Details'!$A$30:$A$158,0),COLUMN(M$1))))</f>
        <v>interval</v>
      </c>
      <c r="N33" s="240">
        <f>IF('Inputs &amp; Summary'!$D$15=Lists!$E$3,INDEX('Residential Rooftop Details'!$A$30:$X$158,MATCH('Cash Flow'!$A33,'Residential Rooftop Details'!$A$30:$A$158,0),COLUMN(N$1)),IF('Inputs &amp; Summary'!$D$15=Lists!$E$4,INDEX('Commercial Rooftop Details'!$A$30:$V$158,MATCH('Cash Flow'!$A33,'Commercial Rooftop Details'!$A$30:$A$158,0),COLUMN(N$1)),INDEX('Ground-Mount Details'!$A$30:$V$158,MATCH('Cash Flow'!$A33,'Ground-Mount Details'!$A$30:$A$158,0),COLUMN(N$1))))</f>
        <v>1</v>
      </c>
      <c r="O33" s="239">
        <f>IF('Inputs &amp; Summary'!$D$15=Lists!$E$3,INDEX('Residential Rooftop Details'!$A$30:$X$158,MATCH('Cash Flow'!$A33,'Residential Rooftop Details'!$A$30:$A$158,0),COLUMN(O$1)),IF('Inputs &amp; Summary'!$D$15=Lists!$E$4,INDEX('Commercial Rooftop Details'!$A$30:$V$158,MATCH('Cash Flow'!$A33,'Commercial Rooftop Details'!$A$30:$A$158,0),COLUMN(O$1)),INDEX('Ground-Mount Details'!$A$30:$V$158,MATCH('Cash Flow'!$A33,'Ground-Mount Details'!$A$30:$A$158,0),COLUMN(O$1))))</f>
        <v>4</v>
      </c>
      <c r="P33" s="241">
        <f>IF('Inputs &amp; Summary'!$D$15=Lists!$E$3,INDEX('Residential Rooftop Details'!$A$30:$X$158,MATCH('Cash Flow'!$A33,'Residential Rooftop Details'!$A$30:$A$158,0),COLUMN(P$1)),IF('Inputs &amp; Summary'!$D$15=Lists!$E$4,INDEX('Commercial Rooftop Details'!$A$30:$V$158,MATCH('Cash Flow'!$A33,'Commercial Rooftop Details'!$A$30:$A$158,0),COLUMN(P$1)),INDEX('Ground-Mount Details'!$A$30:$V$158,MATCH('Cash Flow'!$A33,'Ground-Mount Details'!$A$30:$A$158,0),COLUMN(P$1))))</f>
        <v>120</v>
      </c>
      <c r="Q33" s="242">
        <f>IF('Inputs &amp; Summary'!$D$15=Lists!$E$3,INDEX('Residential Rooftop Details'!$A$30:$X$158,MATCH('Cash Flow'!$A33,'Residential Rooftop Details'!$A$30:$A$158,0),COLUMN(Q$1)),IF('Inputs &amp; Summary'!$D$15=Lists!$E$4,INDEX('Commercial Rooftop Details'!$A$30:$V$158,MATCH('Cash Flow'!$A33,'Commercial Rooftop Details'!$A$30:$A$158,0),COLUMN(Q$1)),INDEX('Ground-Mount Details'!$A$30:$V$158,MATCH('Cash Flow'!$A33,'Ground-Mount Details'!$A$30:$A$158,0),COLUMN(Q$1))))</f>
        <v>42.71153846153846</v>
      </c>
      <c r="R33" s="242">
        <f>IF('Inputs &amp; Summary'!$D$15=Lists!$E$3,INDEX('Residential Rooftop Details'!$A$30:$X$158,MATCH('Cash Flow'!$A33,'Residential Rooftop Details'!$A$30:$A$158,0),COLUMN(R$1)),IF('Inputs &amp; Summary'!$D$15=Lists!$E$4,INDEX('Commercial Rooftop Details'!$A$30:$V$158,MATCH('Cash Flow'!$A33,'Commercial Rooftop Details'!$A$30:$A$158,0),COLUMN(R$1)),INDEX('Ground-Mount Details'!$A$30:$V$158,MATCH('Cash Flow'!$A33,'Ground-Mount Details'!$A$30:$A$158,0),COLUMN(R$1))))</f>
        <v>120</v>
      </c>
      <c r="S33" s="243">
        <f>IF('Inputs &amp; Summary'!$D$15=Lists!$E$3,INDEX('Residential Rooftop Details'!$A$30:$X$158,MATCH('Cash Flow'!$A33,'Residential Rooftop Details'!$A$30:$A$158,0),COLUMN(S$1)),IF('Inputs &amp; Summary'!$D$15=Lists!$E$4,INDEX('Commercial Rooftop Details'!$A$30:$V$158,MATCH('Cash Flow'!$A33,'Commercial Rooftop Details'!$A$30:$A$158,0),COLUMN(S$1)),INDEX('Ground-Mount Details'!$A$30:$V$158,MATCH('Cash Flow'!$A33,'Ground-Mount Details'!$A$30:$A$158,0),COLUMN(S$1))))</f>
        <v>0</v>
      </c>
      <c r="T33" s="238">
        <f>IF('Inputs &amp; Summary'!$D$15=Lists!$E$3,INDEX('Residential Rooftop Details'!$A$30:$X$158,MATCH('Cash Flow'!$A33,'Residential Rooftop Details'!$A$30:$A$158,0),COLUMN(T$1)),IF('Inputs &amp; Summary'!$D$15=Lists!$E$4,INDEX('Commercial Rooftop Details'!$A$30:$V$158,MATCH('Cash Flow'!$A33,'Commercial Rooftop Details'!$A$30:$A$158,0),COLUMN(T$1)),INDEX('Ground-Mount Details'!$A$30:$V$158,MATCH('Cash Flow'!$A33,'Ground-Mount Details'!$A$30:$A$158,0),COLUMN(T$1))))</f>
        <v>0</v>
      </c>
      <c r="U33" s="244">
        <f>IF('Inputs &amp; Summary'!$D$15=Lists!$E$3,INDEX('Residential Rooftop Details'!$A$30:$X$158,MATCH('Cash Flow'!$A33,'Residential Rooftop Details'!$A$30:$A$158,0),COLUMN(U$1)),IF('Inputs &amp; Summary'!$D$15=Lists!$E$4,INDEX('Commercial Rooftop Details'!$A$30:$V$158,MATCH('Cash Flow'!$A33,'Commercial Rooftop Details'!$A$30:$A$158,0),COLUMN(U$1)),INDEX('Ground-Mount Details'!$A$30:$V$158,MATCH('Cash Flow'!$A33,'Ground-Mount Details'!$A$30:$A$158,0),COLUMN(U$1))))</f>
        <v>0</v>
      </c>
      <c r="V33" s="245">
        <f t="shared" si="0"/>
        <v>0</v>
      </c>
      <c r="W33" s="245">
        <f>NPV('Inputs &amp; Summary'!$D$6,Y33:BL33)</f>
        <v>0</v>
      </c>
      <c r="X33" s="246">
        <f t="shared" si="1"/>
        <v>0</v>
      </c>
      <c r="Y33" s="248">
        <f>$D33*IF(Y$1&gt;'Inputs &amp; Summary'!$D$5,0,IF(Y$1&gt;VLOOKUP($G33,Lists!$J$17:$K$21,2),IF($M33=Lists!$H$3,IF($K33&lt;1,(($S33/$K33)*((1+'Inputs &amp; Summary'!$D$7)^Y$1)),((INT(Y$1/$K33)-INT((Y$1-1)/$K33))*$S33*((1+'Inputs &amp; Summary'!$D$7)^Y$1))),(_xlfn.WEIBULL.DIST(Y$1,$L33,$K33,FALSE)*$S33*((1+'Inputs &amp; Summary'!$D$7)^Y$1))),IF($M33=Lists!$H$3,IF($K33&lt;1,((($R33*(1-$E33)+$Q33*(1-$F33))/$K33)*((1+'Inputs &amp; Summary'!$D$7)^Y$1)),((INT(Y$1/$K33)-INT((Y$1-1)/$K33))*($R33*(1-$E33)+$Q33*(1-$F33))*((1+'Inputs &amp; Summary'!$D$7)^Y$1))),((_xlfn.WEIBULL.DIST(Y$1,$L33,$K33,FALSE)*($R33*(1-$E33)+$Q33*(1-$F33))*((1+'Inputs &amp; Summary'!$D$7)^Y$1))))))</f>
        <v>0</v>
      </c>
      <c r="Z33" s="248">
        <f>$D33*IF(Z$1&gt;'Inputs &amp; Summary'!$D$5,0,IF(Z$1&gt;VLOOKUP($G33,Lists!$J$17:$K$21,2),IF($M33=Lists!$H$3,IF($K33&lt;1,(($S33/$K33)*((1+'Inputs &amp; Summary'!$D$7)^Z$1)),((INT(Z$1/$K33)-INT((Z$1-1)/$K33))*$S33*((1+'Inputs &amp; Summary'!$D$7)^Z$1))),(_xlfn.WEIBULL.DIST(Z$1,$L33,$K33,FALSE)*$S33*((1+'Inputs &amp; Summary'!$D$7)^Z$1))),IF($M33=Lists!$H$3,IF($K33&lt;1,((($R33*(1-$E33)+$Q33*(1-$F33))/$K33)*((1+'Inputs &amp; Summary'!$D$7)^Z$1)),((INT(Z$1/$K33)-INT((Z$1-1)/$K33))*($R33*(1-$E33)+$Q33*(1-$F33))*((1+'Inputs &amp; Summary'!$D$7)^Z$1))),((_xlfn.WEIBULL.DIST(Z$1,$L33,$K33,FALSE)*($R33*(1-$E33)+$Q33*(1-$F33))*((1+'Inputs &amp; Summary'!$D$7)^Z$1))))))</f>
        <v>0</v>
      </c>
      <c r="AA33" s="248">
        <f>$D33*IF(AA$1&gt;'Inputs &amp; Summary'!$D$5,0,IF(AA$1&gt;VLOOKUP($G33,Lists!$J$17:$K$21,2),IF($M33=Lists!$H$3,IF($K33&lt;1,(($S33/$K33)*((1+'Inputs &amp; Summary'!$D$7)^AA$1)),((INT(AA$1/$K33)-INT((AA$1-1)/$K33))*$S33*((1+'Inputs &amp; Summary'!$D$7)^AA$1))),(_xlfn.WEIBULL.DIST(AA$1,$L33,$K33,FALSE)*$S33*((1+'Inputs &amp; Summary'!$D$7)^AA$1))),IF($M33=Lists!$H$3,IF($K33&lt;1,((($R33*(1-$E33)+$Q33*(1-$F33))/$K33)*((1+'Inputs &amp; Summary'!$D$7)^AA$1)),((INT(AA$1/$K33)-INT((AA$1-1)/$K33))*($R33*(1-$E33)+$Q33*(1-$F33))*((1+'Inputs &amp; Summary'!$D$7)^AA$1))),((_xlfn.WEIBULL.DIST(AA$1,$L33,$K33,FALSE)*($R33*(1-$E33)+$Q33*(1-$F33))*((1+'Inputs &amp; Summary'!$D$7)^AA$1))))))</f>
        <v>0</v>
      </c>
      <c r="AB33" s="248">
        <f>$D33*IF(AB$1&gt;'Inputs &amp; Summary'!$D$5,0,IF(AB$1&gt;VLOOKUP($G33,Lists!$J$17:$K$21,2),IF($M33=Lists!$H$3,IF($K33&lt;1,(($S33/$K33)*((1+'Inputs &amp; Summary'!$D$7)^AB$1)),((INT(AB$1/$K33)-INT((AB$1-1)/$K33))*$S33*((1+'Inputs &amp; Summary'!$D$7)^AB$1))),(_xlfn.WEIBULL.DIST(AB$1,$L33,$K33,FALSE)*$S33*((1+'Inputs &amp; Summary'!$D$7)^AB$1))),IF($M33=Lists!$H$3,IF($K33&lt;1,((($R33*(1-$E33)+$Q33*(1-$F33))/$K33)*((1+'Inputs &amp; Summary'!$D$7)^AB$1)),((INT(AB$1/$K33)-INT((AB$1-1)/$K33))*($R33*(1-$E33)+$Q33*(1-$F33))*((1+'Inputs &amp; Summary'!$D$7)^AB$1))),((_xlfn.WEIBULL.DIST(AB$1,$L33,$K33,FALSE)*($R33*(1-$E33)+$Q33*(1-$F33))*((1+'Inputs &amp; Summary'!$D$7)^AB$1))))))</f>
        <v>0</v>
      </c>
      <c r="AC33" s="248">
        <f>$D33*IF(AC$1&gt;'Inputs &amp; Summary'!$D$5,0,IF(AC$1&gt;VLOOKUP($G33,Lists!$J$17:$K$21,2),IF($M33=Lists!$H$3,IF($K33&lt;1,(($S33/$K33)*((1+'Inputs &amp; Summary'!$D$7)^AC$1)),((INT(AC$1/$K33)-INT((AC$1-1)/$K33))*$S33*((1+'Inputs &amp; Summary'!$D$7)^AC$1))),(_xlfn.WEIBULL.DIST(AC$1,$L33,$K33,FALSE)*$S33*((1+'Inputs &amp; Summary'!$D$7)^AC$1))),IF($M33=Lists!$H$3,IF($K33&lt;1,((($R33*(1-$E33)+$Q33*(1-$F33))/$K33)*((1+'Inputs &amp; Summary'!$D$7)^AC$1)),((INT(AC$1/$K33)-INT((AC$1-1)/$K33))*($R33*(1-$E33)+$Q33*(1-$F33))*((1+'Inputs &amp; Summary'!$D$7)^AC$1))),((_xlfn.WEIBULL.DIST(AC$1,$L33,$K33,FALSE)*($R33*(1-$E33)+$Q33*(1-$F33))*((1+'Inputs &amp; Summary'!$D$7)^AC$1))))))</f>
        <v>0</v>
      </c>
      <c r="AD33" s="248">
        <f>$D33*IF(AD$1&gt;'Inputs &amp; Summary'!$D$5,0,IF(AD$1&gt;VLOOKUP($G33,Lists!$J$17:$K$21,2),IF($M33=Lists!$H$3,IF($K33&lt;1,(($S33/$K33)*((1+'Inputs &amp; Summary'!$D$7)^AD$1)),((INT(AD$1/$K33)-INT((AD$1-1)/$K33))*$S33*((1+'Inputs &amp; Summary'!$D$7)^AD$1))),(_xlfn.WEIBULL.DIST(AD$1,$L33,$K33,FALSE)*$S33*((1+'Inputs &amp; Summary'!$D$7)^AD$1))),IF($M33=Lists!$H$3,IF($K33&lt;1,((($R33*(1-$E33)+$Q33*(1-$F33))/$K33)*((1+'Inputs &amp; Summary'!$D$7)^AD$1)),((INT(AD$1/$K33)-INT((AD$1-1)/$K33))*($R33*(1-$E33)+$Q33*(1-$F33))*((1+'Inputs &amp; Summary'!$D$7)^AD$1))),((_xlfn.WEIBULL.DIST(AD$1,$L33,$K33,FALSE)*($R33*(1-$E33)+$Q33*(1-$F33))*((1+'Inputs &amp; Summary'!$D$7)^AD$1))))))</f>
        <v>0</v>
      </c>
      <c r="AE33" s="248">
        <f>$D33*IF(AE$1&gt;'Inputs &amp; Summary'!$D$5,0,IF(AE$1&gt;VLOOKUP($G33,Lists!$J$17:$K$21,2),IF($M33=Lists!$H$3,IF($K33&lt;1,(($S33/$K33)*((1+'Inputs &amp; Summary'!$D$7)^AE$1)),((INT(AE$1/$K33)-INT((AE$1-1)/$K33))*$S33*((1+'Inputs &amp; Summary'!$D$7)^AE$1))),(_xlfn.WEIBULL.DIST(AE$1,$L33,$K33,FALSE)*$S33*((1+'Inputs &amp; Summary'!$D$7)^AE$1))),IF($M33=Lists!$H$3,IF($K33&lt;1,((($R33*(1-$E33)+$Q33*(1-$F33))/$K33)*((1+'Inputs &amp; Summary'!$D$7)^AE$1)),((INT(AE$1/$K33)-INT((AE$1-1)/$K33))*($R33*(1-$E33)+$Q33*(1-$F33))*((1+'Inputs &amp; Summary'!$D$7)^AE$1))),((_xlfn.WEIBULL.DIST(AE$1,$L33,$K33,FALSE)*($R33*(1-$E33)+$Q33*(1-$F33))*((1+'Inputs &amp; Summary'!$D$7)^AE$1))))))</f>
        <v>0</v>
      </c>
      <c r="AF33" s="248">
        <f>$D33*IF(AF$1&gt;'Inputs &amp; Summary'!$D$5,0,IF(AF$1&gt;VLOOKUP($G33,Lists!$J$17:$K$21,2),IF($M33=Lists!$H$3,IF($K33&lt;1,(($S33/$K33)*((1+'Inputs &amp; Summary'!$D$7)^AF$1)),((INT(AF$1/$K33)-INT((AF$1-1)/$K33))*$S33*((1+'Inputs &amp; Summary'!$D$7)^AF$1))),(_xlfn.WEIBULL.DIST(AF$1,$L33,$K33,FALSE)*$S33*((1+'Inputs &amp; Summary'!$D$7)^AF$1))),IF($M33=Lists!$H$3,IF($K33&lt;1,((($R33*(1-$E33)+$Q33*(1-$F33))/$K33)*((1+'Inputs &amp; Summary'!$D$7)^AF$1)),((INT(AF$1/$K33)-INT((AF$1-1)/$K33))*($R33*(1-$E33)+$Q33*(1-$F33))*((1+'Inputs &amp; Summary'!$D$7)^AF$1))),((_xlfn.WEIBULL.DIST(AF$1,$L33,$K33,FALSE)*($R33*(1-$E33)+$Q33*(1-$F33))*((1+'Inputs &amp; Summary'!$D$7)^AF$1))))))</f>
        <v>0</v>
      </c>
      <c r="AG33" s="248">
        <f>$D33*IF(AG$1&gt;'Inputs &amp; Summary'!$D$5,0,IF(AG$1&gt;VLOOKUP($G33,Lists!$J$17:$K$21,2),IF($M33=Lists!$H$3,IF($K33&lt;1,(($S33/$K33)*((1+'Inputs &amp; Summary'!$D$7)^AG$1)),((INT(AG$1/$K33)-INT((AG$1-1)/$K33))*$S33*((1+'Inputs &amp; Summary'!$D$7)^AG$1))),(_xlfn.WEIBULL.DIST(AG$1,$L33,$K33,FALSE)*$S33*((1+'Inputs &amp; Summary'!$D$7)^AG$1))),IF($M33=Lists!$H$3,IF($K33&lt;1,((($R33*(1-$E33)+$Q33*(1-$F33))/$K33)*((1+'Inputs &amp; Summary'!$D$7)^AG$1)),((INT(AG$1/$K33)-INT((AG$1-1)/$K33))*($R33*(1-$E33)+$Q33*(1-$F33))*((1+'Inputs &amp; Summary'!$D$7)^AG$1))),((_xlfn.WEIBULL.DIST(AG$1,$L33,$K33,FALSE)*($R33*(1-$E33)+$Q33*(1-$F33))*((1+'Inputs &amp; Summary'!$D$7)^AG$1))))))</f>
        <v>0</v>
      </c>
      <c r="AH33" s="248">
        <f>$D33*IF(AH$1&gt;'Inputs &amp; Summary'!$D$5,0,IF(AH$1&gt;VLOOKUP($G33,Lists!$J$17:$K$21,2),IF($M33=Lists!$H$3,IF($K33&lt;1,(($S33/$K33)*((1+'Inputs &amp; Summary'!$D$7)^AH$1)),((INT(AH$1/$K33)-INT((AH$1-1)/$K33))*$S33*((1+'Inputs &amp; Summary'!$D$7)^AH$1))),(_xlfn.WEIBULL.DIST(AH$1,$L33,$K33,FALSE)*$S33*((1+'Inputs &amp; Summary'!$D$7)^AH$1))),IF($M33=Lists!$H$3,IF($K33&lt;1,((($R33*(1-$E33)+$Q33*(1-$F33))/$K33)*((1+'Inputs &amp; Summary'!$D$7)^AH$1)),((INT(AH$1/$K33)-INT((AH$1-1)/$K33))*($R33*(1-$E33)+$Q33*(1-$F33))*((1+'Inputs &amp; Summary'!$D$7)^AH$1))),((_xlfn.WEIBULL.DIST(AH$1,$L33,$K33,FALSE)*($R33*(1-$E33)+$Q33*(1-$F33))*((1+'Inputs &amp; Summary'!$D$7)^AH$1))))))</f>
        <v>0</v>
      </c>
      <c r="AI33" s="248">
        <f>$D33*IF(AI$1&gt;'Inputs &amp; Summary'!$D$5,0,IF(AI$1&gt;VLOOKUP($G33,Lists!$J$17:$K$21,2),IF($M33=Lists!$H$3,IF($K33&lt;1,(($S33/$K33)*((1+'Inputs &amp; Summary'!$D$7)^AI$1)),((INT(AI$1/$K33)-INT((AI$1-1)/$K33))*$S33*((1+'Inputs &amp; Summary'!$D$7)^AI$1))),(_xlfn.WEIBULL.DIST(AI$1,$L33,$K33,FALSE)*$S33*((1+'Inputs &amp; Summary'!$D$7)^AI$1))),IF($M33=Lists!$H$3,IF($K33&lt;1,((($R33*(1-$E33)+$Q33*(1-$F33))/$K33)*((1+'Inputs &amp; Summary'!$D$7)^AI$1)),((INT(AI$1/$K33)-INT((AI$1-1)/$K33))*($R33*(1-$E33)+$Q33*(1-$F33))*((1+'Inputs &amp; Summary'!$D$7)^AI$1))),((_xlfn.WEIBULL.DIST(AI$1,$L33,$K33,FALSE)*($R33*(1-$E33)+$Q33*(1-$F33))*((1+'Inputs &amp; Summary'!$D$7)^AI$1))))))</f>
        <v>0</v>
      </c>
      <c r="AJ33" s="248">
        <f>$D33*IF(AJ$1&gt;'Inputs &amp; Summary'!$D$5,0,IF(AJ$1&gt;VLOOKUP($G33,Lists!$J$17:$K$21,2),IF($M33=Lists!$H$3,IF($K33&lt;1,(($S33/$K33)*((1+'Inputs &amp; Summary'!$D$7)^AJ$1)),((INT(AJ$1/$K33)-INT((AJ$1-1)/$K33))*$S33*((1+'Inputs &amp; Summary'!$D$7)^AJ$1))),(_xlfn.WEIBULL.DIST(AJ$1,$L33,$K33,FALSE)*$S33*((1+'Inputs &amp; Summary'!$D$7)^AJ$1))),IF($M33=Lists!$H$3,IF($K33&lt;1,((($R33*(1-$E33)+$Q33*(1-$F33))/$K33)*((1+'Inputs &amp; Summary'!$D$7)^AJ$1)),((INT(AJ$1/$K33)-INT((AJ$1-1)/$K33))*($R33*(1-$E33)+$Q33*(1-$F33))*((1+'Inputs &amp; Summary'!$D$7)^AJ$1))),((_xlfn.WEIBULL.DIST(AJ$1,$L33,$K33,FALSE)*($R33*(1-$E33)+$Q33*(1-$F33))*((1+'Inputs &amp; Summary'!$D$7)^AJ$1))))))</f>
        <v>0</v>
      </c>
      <c r="AK33" s="248">
        <f>$D33*IF(AK$1&gt;'Inputs &amp; Summary'!$D$5,0,IF(AK$1&gt;VLOOKUP($G33,Lists!$J$17:$K$21,2),IF($M33=Lists!$H$3,IF($K33&lt;1,(($S33/$K33)*((1+'Inputs &amp; Summary'!$D$7)^AK$1)),((INT(AK$1/$K33)-INT((AK$1-1)/$K33))*$S33*((1+'Inputs &amp; Summary'!$D$7)^AK$1))),(_xlfn.WEIBULL.DIST(AK$1,$L33,$K33,FALSE)*$S33*((1+'Inputs &amp; Summary'!$D$7)^AK$1))),IF($M33=Lists!$H$3,IF($K33&lt;1,((($R33*(1-$E33)+$Q33*(1-$F33))/$K33)*((1+'Inputs &amp; Summary'!$D$7)^AK$1)),((INT(AK$1/$K33)-INT((AK$1-1)/$K33))*($R33*(1-$E33)+$Q33*(1-$F33))*((1+'Inputs &amp; Summary'!$D$7)^AK$1))),((_xlfn.WEIBULL.DIST(AK$1,$L33,$K33,FALSE)*($R33*(1-$E33)+$Q33*(1-$F33))*((1+'Inputs &amp; Summary'!$D$7)^AK$1))))))</f>
        <v>0</v>
      </c>
      <c r="AL33" s="248">
        <f>$D33*IF(AL$1&gt;'Inputs &amp; Summary'!$D$5,0,IF(AL$1&gt;VLOOKUP($G33,Lists!$J$17:$K$21,2),IF($M33=Lists!$H$3,IF($K33&lt;1,(($S33/$K33)*((1+'Inputs &amp; Summary'!$D$7)^AL$1)),((INT(AL$1/$K33)-INT((AL$1-1)/$K33))*$S33*((1+'Inputs &amp; Summary'!$D$7)^AL$1))),(_xlfn.WEIBULL.DIST(AL$1,$L33,$K33,FALSE)*$S33*((1+'Inputs &amp; Summary'!$D$7)^AL$1))),IF($M33=Lists!$H$3,IF($K33&lt;1,((($R33*(1-$E33)+$Q33*(1-$F33))/$K33)*((1+'Inputs &amp; Summary'!$D$7)^AL$1)),((INT(AL$1/$K33)-INT((AL$1-1)/$K33))*($R33*(1-$E33)+$Q33*(1-$F33))*((1+'Inputs &amp; Summary'!$D$7)^AL$1))),((_xlfn.WEIBULL.DIST(AL$1,$L33,$K33,FALSE)*($R33*(1-$E33)+$Q33*(1-$F33))*((1+'Inputs &amp; Summary'!$D$7)^AL$1))))))</f>
        <v>0</v>
      </c>
      <c r="AM33" s="248">
        <f>$D33*IF(AM$1&gt;'Inputs &amp; Summary'!$D$5,0,IF(AM$1&gt;VLOOKUP($G33,Lists!$J$17:$K$21,2),IF($M33=Lists!$H$3,IF($K33&lt;1,(($S33/$K33)*((1+'Inputs &amp; Summary'!$D$7)^AM$1)),((INT(AM$1/$K33)-INT((AM$1-1)/$K33))*$S33*((1+'Inputs &amp; Summary'!$D$7)^AM$1))),(_xlfn.WEIBULL.DIST(AM$1,$L33,$K33,FALSE)*$S33*((1+'Inputs &amp; Summary'!$D$7)^AM$1))),IF($M33=Lists!$H$3,IF($K33&lt;1,((($R33*(1-$E33)+$Q33*(1-$F33))/$K33)*((1+'Inputs &amp; Summary'!$D$7)^AM$1)),((INT(AM$1/$K33)-INT((AM$1-1)/$K33))*($R33*(1-$E33)+$Q33*(1-$F33))*((1+'Inputs &amp; Summary'!$D$7)^AM$1))),((_xlfn.WEIBULL.DIST(AM$1,$L33,$K33,FALSE)*($R33*(1-$E33)+$Q33*(1-$F33))*((1+'Inputs &amp; Summary'!$D$7)^AM$1))))))</f>
        <v>0</v>
      </c>
      <c r="AN33" s="248">
        <f>$D33*IF(AN$1&gt;'Inputs &amp; Summary'!$D$5,0,IF(AN$1&gt;VLOOKUP($G33,Lists!$J$17:$K$21,2),IF($M33=Lists!$H$3,IF($K33&lt;1,(($S33/$K33)*((1+'Inputs &amp; Summary'!$D$7)^AN$1)),((INT(AN$1/$K33)-INT((AN$1-1)/$K33))*$S33*((1+'Inputs &amp; Summary'!$D$7)^AN$1))),(_xlfn.WEIBULL.DIST(AN$1,$L33,$K33,FALSE)*$S33*((1+'Inputs &amp; Summary'!$D$7)^AN$1))),IF($M33=Lists!$H$3,IF($K33&lt;1,((($R33*(1-$E33)+$Q33*(1-$F33))/$K33)*((1+'Inputs &amp; Summary'!$D$7)^AN$1)),((INT(AN$1/$K33)-INT((AN$1-1)/$K33))*($R33*(1-$E33)+$Q33*(1-$F33))*((1+'Inputs &amp; Summary'!$D$7)^AN$1))),((_xlfn.WEIBULL.DIST(AN$1,$L33,$K33,FALSE)*($R33*(1-$E33)+$Q33*(1-$F33))*((1+'Inputs &amp; Summary'!$D$7)^AN$1))))))</f>
        <v>0</v>
      </c>
      <c r="AO33" s="248">
        <f>$D33*IF(AO$1&gt;'Inputs &amp; Summary'!$D$5,0,IF(AO$1&gt;VLOOKUP($G33,Lists!$J$17:$K$21,2),IF($M33=Lists!$H$3,IF($K33&lt;1,(($S33/$K33)*((1+'Inputs &amp; Summary'!$D$7)^AO$1)),((INT(AO$1/$K33)-INT((AO$1-1)/$K33))*$S33*((1+'Inputs &amp; Summary'!$D$7)^AO$1))),(_xlfn.WEIBULL.DIST(AO$1,$L33,$K33,FALSE)*$S33*((1+'Inputs &amp; Summary'!$D$7)^AO$1))),IF($M33=Lists!$H$3,IF($K33&lt;1,((($R33*(1-$E33)+$Q33*(1-$F33))/$K33)*((1+'Inputs &amp; Summary'!$D$7)^AO$1)),((INT(AO$1/$K33)-INT((AO$1-1)/$K33))*($R33*(1-$E33)+$Q33*(1-$F33))*((1+'Inputs &amp; Summary'!$D$7)^AO$1))),((_xlfn.WEIBULL.DIST(AO$1,$L33,$K33,FALSE)*($R33*(1-$E33)+$Q33*(1-$F33))*((1+'Inputs &amp; Summary'!$D$7)^AO$1))))))</f>
        <v>0</v>
      </c>
      <c r="AP33" s="248">
        <f>$D33*IF(AP$1&gt;'Inputs &amp; Summary'!$D$5,0,IF(AP$1&gt;VLOOKUP($G33,Lists!$J$17:$K$21,2),IF($M33=Lists!$H$3,IF($K33&lt;1,(($S33/$K33)*((1+'Inputs &amp; Summary'!$D$7)^AP$1)),((INT(AP$1/$K33)-INT((AP$1-1)/$K33))*$S33*((1+'Inputs &amp; Summary'!$D$7)^AP$1))),(_xlfn.WEIBULL.DIST(AP$1,$L33,$K33,FALSE)*$S33*((1+'Inputs &amp; Summary'!$D$7)^AP$1))),IF($M33=Lists!$H$3,IF($K33&lt;1,((($R33*(1-$E33)+$Q33*(1-$F33))/$K33)*((1+'Inputs &amp; Summary'!$D$7)^AP$1)),((INT(AP$1/$K33)-INT((AP$1-1)/$K33))*($R33*(1-$E33)+$Q33*(1-$F33))*((1+'Inputs &amp; Summary'!$D$7)^AP$1))),((_xlfn.WEIBULL.DIST(AP$1,$L33,$K33,FALSE)*($R33*(1-$E33)+$Q33*(1-$F33))*((1+'Inputs &amp; Summary'!$D$7)^AP$1))))))</f>
        <v>0</v>
      </c>
      <c r="AQ33" s="248">
        <f>$D33*IF(AQ$1&gt;'Inputs &amp; Summary'!$D$5,0,IF(AQ$1&gt;VLOOKUP($G33,Lists!$J$17:$K$21,2),IF($M33=Lists!$H$3,IF($K33&lt;1,(($S33/$K33)*((1+'Inputs &amp; Summary'!$D$7)^AQ$1)),((INT(AQ$1/$K33)-INT((AQ$1-1)/$K33))*$S33*((1+'Inputs &amp; Summary'!$D$7)^AQ$1))),(_xlfn.WEIBULL.DIST(AQ$1,$L33,$K33,FALSE)*$S33*((1+'Inputs &amp; Summary'!$D$7)^AQ$1))),IF($M33=Lists!$H$3,IF($K33&lt;1,((($R33*(1-$E33)+$Q33*(1-$F33))/$K33)*((1+'Inputs &amp; Summary'!$D$7)^AQ$1)),((INT(AQ$1/$K33)-INT((AQ$1-1)/$K33))*($R33*(1-$E33)+$Q33*(1-$F33))*((1+'Inputs &amp; Summary'!$D$7)^AQ$1))),((_xlfn.WEIBULL.DIST(AQ$1,$L33,$K33,FALSE)*($R33*(1-$E33)+$Q33*(1-$F33))*((1+'Inputs &amp; Summary'!$D$7)^AQ$1))))))</f>
        <v>0</v>
      </c>
      <c r="AR33" s="248">
        <f>$D33*IF(AR$1&gt;'Inputs &amp; Summary'!$D$5,0,IF(AR$1&gt;VLOOKUP($G33,Lists!$J$17:$K$21,2),IF($M33=Lists!$H$3,IF($K33&lt;1,(($S33/$K33)*((1+'Inputs &amp; Summary'!$D$7)^AR$1)),((INT(AR$1/$K33)-INT((AR$1-1)/$K33))*$S33*((1+'Inputs &amp; Summary'!$D$7)^AR$1))),(_xlfn.WEIBULL.DIST(AR$1,$L33,$K33,FALSE)*$S33*((1+'Inputs &amp; Summary'!$D$7)^AR$1))),IF($M33=Lists!$H$3,IF($K33&lt;1,((($R33*(1-$E33)+$Q33*(1-$F33))/$K33)*((1+'Inputs &amp; Summary'!$D$7)^AR$1)),((INT(AR$1/$K33)-INT((AR$1-1)/$K33))*($R33*(1-$E33)+$Q33*(1-$F33))*((1+'Inputs &amp; Summary'!$D$7)^AR$1))),((_xlfn.WEIBULL.DIST(AR$1,$L33,$K33,FALSE)*($R33*(1-$E33)+$Q33*(1-$F33))*((1+'Inputs &amp; Summary'!$D$7)^AR$1))))))</f>
        <v>0</v>
      </c>
      <c r="AS33" s="248">
        <f>$D33*IF(AS$1&gt;'Inputs &amp; Summary'!$D$5,0,IF(AS$1&gt;VLOOKUP($G33,Lists!$J$17:$K$21,2),IF($M33=Lists!$H$3,IF($K33&lt;1,(($S33/$K33)*((1+'Inputs &amp; Summary'!$D$7)^AS$1)),((INT(AS$1/$K33)-INT((AS$1-1)/$K33))*$S33*((1+'Inputs &amp; Summary'!$D$7)^AS$1))),(_xlfn.WEIBULL.DIST(AS$1,$L33,$K33,FALSE)*$S33*((1+'Inputs &amp; Summary'!$D$7)^AS$1))),IF($M33=Lists!$H$3,IF($K33&lt;1,((($R33*(1-$E33)+$Q33*(1-$F33))/$K33)*((1+'Inputs &amp; Summary'!$D$7)^AS$1)),((INT(AS$1/$K33)-INT((AS$1-1)/$K33))*($R33*(1-$E33)+$Q33*(1-$F33))*((1+'Inputs &amp; Summary'!$D$7)^AS$1))),((_xlfn.WEIBULL.DIST(AS$1,$L33,$K33,FALSE)*($R33*(1-$E33)+$Q33*(1-$F33))*((1+'Inputs &amp; Summary'!$D$7)^AS$1))))))</f>
        <v>0</v>
      </c>
      <c r="AT33" s="248">
        <f>$D33*IF(AT$1&gt;'Inputs &amp; Summary'!$D$5,0,IF(AT$1&gt;VLOOKUP($G33,Lists!$J$17:$K$21,2),IF($M33=Lists!$H$3,IF($K33&lt;1,(($S33/$K33)*((1+'Inputs &amp; Summary'!$D$7)^AT$1)),((INT(AT$1/$K33)-INT((AT$1-1)/$K33))*$S33*((1+'Inputs &amp; Summary'!$D$7)^AT$1))),(_xlfn.WEIBULL.DIST(AT$1,$L33,$K33,FALSE)*$S33*((1+'Inputs &amp; Summary'!$D$7)^AT$1))),IF($M33=Lists!$H$3,IF($K33&lt;1,((($R33*(1-$E33)+$Q33*(1-$F33))/$K33)*((1+'Inputs &amp; Summary'!$D$7)^AT$1)),((INT(AT$1/$K33)-INT((AT$1-1)/$K33))*($R33*(1-$E33)+$Q33*(1-$F33))*((1+'Inputs &amp; Summary'!$D$7)^AT$1))),((_xlfn.WEIBULL.DIST(AT$1,$L33,$K33,FALSE)*($R33*(1-$E33)+$Q33*(1-$F33))*((1+'Inputs &amp; Summary'!$D$7)^AT$1))))))</f>
        <v>0</v>
      </c>
      <c r="AU33" s="248">
        <f>$D33*IF(AU$1&gt;'Inputs &amp; Summary'!$D$5,0,IF(AU$1&gt;VLOOKUP($G33,Lists!$J$17:$K$21,2),IF($M33=Lists!$H$3,IF($K33&lt;1,(($S33/$K33)*((1+'Inputs &amp; Summary'!$D$7)^AU$1)),((INT(AU$1/$K33)-INT((AU$1-1)/$K33))*$S33*((1+'Inputs &amp; Summary'!$D$7)^AU$1))),(_xlfn.WEIBULL.DIST(AU$1,$L33,$K33,FALSE)*$S33*((1+'Inputs &amp; Summary'!$D$7)^AU$1))),IF($M33=Lists!$H$3,IF($K33&lt;1,((($R33*(1-$E33)+$Q33*(1-$F33))/$K33)*((1+'Inputs &amp; Summary'!$D$7)^AU$1)),((INT(AU$1/$K33)-INT((AU$1-1)/$K33))*($R33*(1-$E33)+$Q33*(1-$F33))*((1+'Inputs &amp; Summary'!$D$7)^AU$1))),((_xlfn.WEIBULL.DIST(AU$1,$L33,$K33,FALSE)*($R33*(1-$E33)+$Q33*(1-$F33))*((1+'Inputs &amp; Summary'!$D$7)^AU$1))))))</f>
        <v>0</v>
      </c>
      <c r="AV33" s="248">
        <f>$D33*IF(AV$1&gt;'Inputs &amp; Summary'!$D$5,0,IF(AV$1&gt;VLOOKUP($G33,Lists!$J$17:$K$21,2),IF($M33=Lists!$H$3,IF($K33&lt;1,(($S33/$K33)*((1+'Inputs &amp; Summary'!$D$7)^AV$1)),((INT(AV$1/$K33)-INT((AV$1-1)/$K33))*$S33*((1+'Inputs &amp; Summary'!$D$7)^AV$1))),(_xlfn.WEIBULL.DIST(AV$1,$L33,$K33,FALSE)*$S33*((1+'Inputs &amp; Summary'!$D$7)^AV$1))),IF($M33=Lists!$H$3,IF($K33&lt;1,((($R33*(1-$E33)+$Q33*(1-$F33))/$K33)*((1+'Inputs &amp; Summary'!$D$7)^AV$1)),((INT(AV$1/$K33)-INT((AV$1-1)/$K33))*($R33*(1-$E33)+$Q33*(1-$F33))*((1+'Inputs &amp; Summary'!$D$7)^AV$1))),((_xlfn.WEIBULL.DIST(AV$1,$L33,$K33,FALSE)*($R33*(1-$E33)+$Q33*(1-$F33))*((1+'Inputs &amp; Summary'!$D$7)^AV$1))))))</f>
        <v>0</v>
      </c>
      <c r="AW33" s="248">
        <f>$D33*IF(AW$1&gt;'Inputs &amp; Summary'!$D$5,0,IF(AW$1&gt;VLOOKUP($G33,Lists!$J$17:$K$21,2),IF($M33=Lists!$H$3,IF($K33&lt;1,(($S33/$K33)*((1+'Inputs &amp; Summary'!$D$7)^AW$1)),((INT(AW$1/$K33)-INT((AW$1-1)/$K33))*$S33*((1+'Inputs &amp; Summary'!$D$7)^AW$1))),(_xlfn.WEIBULL.DIST(AW$1,$L33,$K33,FALSE)*$S33*((1+'Inputs &amp; Summary'!$D$7)^AW$1))),IF($M33=Lists!$H$3,IF($K33&lt;1,((($R33*(1-$E33)+$Q33*(1-$F33))/$K33)*((1+'Inputs &amp; Summary'!$D$7)^AW$1)),((INT(AW$1/$K33)-INT((AW$1-1)/$K33))*($R33*(1-$E33)+$Q33*(1-$F33))*((1+'Inputs &amp; Summary'!$D$7)^AW$1))),((_xlfn.WEIBULL.DIST(AW$1,$L33,$K33,FALSE)*($R33*(1-$E33)+$Q33*(1-$F33))*((1+'Inputs &amp; Summary'!$D$7)^AW$1))))))</f>
        <v>0</v>
      </c>
      <c r="AX33" s="248">
        <f>$D33*IF(AX$1&gt;'Inputs &amp; Summary'!$D$5,0,IF(AX$1&gt;VLOOKUP($G33,Lists!$J$17:$K$21,2),IF($M33=Lists!$H$3,IF($K33&lt;1,(($S33/$K33)*((1+'Inputs &amp; Summary'!$D$7)^AX$1)),((INT(AX$1/$K33)-INT((AX$1-1)/$K33))*$S33*((1+'Inputs &amp; Summary'!$D$7)^AX$1))),(_xlfn.WEIBULL.DIST(AX$1,$L33,$K33,FALSE)*$S33*((1+'Inputs &amp; Summary'!$D$7)^AX$1))),IF($M33=Lists!$H$3,IF($K33&lt;1,((($R33*(1-$E33)+$Q33*(1-$F33))/$K33)*((1+'Inputs &amp; Summary'!$D$7)^AX$1)),((INT(AX$1/$K33)-INT((AX$1-1)/$K33))*($R33*(1-$E33)+$Q33*(1-$F33))*((1+'Inputs &amp; Summary'!$D$7)^AX$1))),((_xlfn.WEIBULL.DIST(AX$1,$L33,$K33,FALSE)*($R33*(1-$E33)+$Q33*(1-$F33))*((1+'Inputs &amp; Summary'!$D$7)^AX$1))))))</f>
        <v>0</v>
      </c>
      <c r="AY33" s="248">
        <f>$D33*IF(AY$1&gt;'Inputs &amp; Summary'!$D$5,0,IF(AY$1&gt;VLOOKUP($G33,Lists!$J$17:$K$21,2),IF($M33=Lists!$H$3,IF($K33&lt;1,(($S33/$K33)*((1+'Inputs &amp; Summary'!$D$7)^AY$1)),((INT(AY$1/$K33)-INT((AY$1-1)/$K33))*$S33*((1+'Inputs &amp; Summary'!$D$7)^AY$1))),(_xlfn.WEIBULL.DIST(AY$1,$L33,$K33,FALSE)*$S33*((1+'Inputs &amp; Summary'!$D$7)^AY$1))),IF($M33=Lists!$H$3,IF($K33&lt;1,((($R33*(1-$E33)+$Q33*(1-$F33))/$K33)*((1+'Inputs &amp; Summary'!$D$7)^AY$1)),((INT(AY$1/$K33)-INT((AY$1-1)/$K33))*($R33*(1-$E33)+$Q33*(1-$F33))*((1+'Inputs &amp; Summary'!$D$7)^AY$1))),((_xlfn.WEIBULL.DIST(AY$1,$L33,$K33,FALSE)*($R33*(1-$E33)+$Q33*(1-$F33))*((1+'Inputs &amp; Summary'!$D$7)^AY$1))))))</f>
        <v>0</v>
      </c>
      <c r="AZ33" s="248">
        <f>$D33*IF(AZ$1&gt;'Inputs &amp; Summary'!$D$5,0,IF(AZ$1&gt;VLOOKUP($G33,Lists!$J$17:$K$21,2),IF($M33=Lists!$H$3,IF($K33&lt;1,(($S33/$K33)*((1+'Inputs &amp; Summary'!$D$7)^AZ$1)),((INT(AZ$1/$K33)-INT((AZ$1-1)/$K33))*$S33*((1+'Inputs &amp; Summary'!$D$7)^AZ$1))),(_xlfn.WEIBULL.DIST(AZ$1,$L33,$K33,FALSE)*$S33*((1+'Inputs &amp; Summary'!$D$7)^AZ$1))),IF($M33=Lists!$H$3,IF($K33&lt;1,((($R33*(1-$E33)+$Q33*(1-$F33))/$K33)*((1+'Inputs &amp; Summary'!$D$7)^AZ$1)),((INT(AZ$1/$K33)-INT((AZ$1-1)/$K33))*($R33*(1-$E33)+$Q33*(1-$F33))*((1+'Inputs &amp; Summary'!$D$7)^AZ$1))),((_xlfn.WEIBULL.DIST(AZ$1,$L33,$K33,FALSE)*($R33*(1-$E33)+$Q33*(1-$F33))*((1+'Inputs &amp; Summary'!$D$7)^AZ$1))))))</f>
        <v>0</v>
      </c>
      <c r="BA33" s="248">
        <f>$D33*IF(BA$1&gt;'Inputs &amp; Summary'!$D$5,0,IF(BA$1&gt;VLOOKUP($G33,Lists!$J$17:$K$21,2),IF($M33=Lists!$H$3,IF($K33&lt;1,(($S33/$K33)*((1+'Inputs &amp; Summary'!$D$7)^BA$1)),((INT(BA$1/$K33)-INT((BA$1-1)/$K33))*$S33*((1+'Inputs &amp; Summary'!$D$7)^BA$1))),(_xlfn.WEIBULL.DIST(BA$1,$L33,$K33,FALSE)*$S33*((1+'Inputs &amp; Summary'!$D$7)^BA$1))),IF($M33=Lists!$H$3,IF($K33&lt;1,((($R33*(1-$E33)+$Q33*(1-$F33))/$K33)*((1+'Inputs &amp; Summary'!$D$7)^BA$1)),((INT(BA$1/$K33)-INT((BA$1-1)/$K33))*($R33*(1-$E33)+$Q33*(1-$F33))*((1+'Inputs &amp; Summary'!$D$7)^BA$1))),((_xlfn.WEIBULL.DIST(BA$1,$L33,$K33,FALSE)*($R33*(1-$E33)+$Q33*(1-$F33))*((1+'Inputs &amp; Summary'!$D$7)^BA$1))))))</f>
        <v>0</v>
      </c>
      <c r="BB33" s="248">
        <f>$D33*IF(BB$1&gt;'Inputs &amp; Summary'!$D$5,0,IF(BB$1&gt;VLOOKUP($G33,Lists!$J$17:$K$21,2),IF($M33=Lists!$H$3,IF($K33&lt;1,(($S33/$K33)*((1+'Inputs &amp; Summary'!$D$7)^BB$1)),((INT(BB$1/$K33)-INT((BB$1-1)/$K33))*$S33*((1+'Inputs &amp; Summary'!$D$7)^BB$1))),(_xlfn.WEIBULL.DIST(BB$1,$L33,$K33,FALSE)*$S33*((1+'Inputs &amp; Summary'!$D$7)^BB$1))),IF($M33=Lists!$H$3,IF($K33&lt;1,((($R33*(1-$E33)+$Q33*(1-$F33))/$K33)*((1+'Inputs &amp; Summary'!$D$7)^BB$1)),((INT(BB$1/$K33)-INT((BB$1-1)/$K33))*($R33*(1-$E33)+$Q33*(1-$F33))*((1+'Inputs &amp; Summary'!$D$7)^BB$1))),((_xlfn.WEIBULL.DIST(BB$1,$L33,$K33,FALSE)*($R33*(1-$E33)+$Q33*(1-$F33))*((1+'Inputs &amp; Summary'!$D$7)^BB$1))))))</f>
        <v>0</v>
      </c>
      <c r="BC33" s="248">
        <f>$D33*IF(BC$1&gt;'Inputs &amp; Summary'!$D$5,0,IF(BC$1&gt;VLOOKUP($G33,Lists!$J$17:$K$21,2),IF($M33=Lists!$H$3,IF($K33&lt;1,(($S33/$K33)*((1+'Inputs &amp; Summary'!$D$7)^BC$1)),((INT(BC$1/$K33)-INT((BC$1-1)/$K33))*$S33*((1+'Inputs &amp; Summary'!$D$7)^BC$1))),(_xlfn.WEIBULL.DIST(BC$1,$L33,$K33,FALSE)*$S33*((1+'Inputs &amp; Summary'!$D$7)^BC$1))),IF($M33=Lists!$H$3,IF($K33&lt;1,((($R33*(1-$E33)+$Q33*(1-$F33))/$K33)*((1+'Inputs &amp; Summary'!$D$7)^BC$1)),((INT(BC$1/$K33)-INT((BC$1-1)/$K33))*($R33*(1-$E33)+$Q33*(1-$F33))*((1+'Inputs &amp; Summary'!$D$7)^BC$1))),((_xlfn.WEIBULL.DIST(BC$1,$L33,$K33,FALSE)*($R33*(1-$E33)+$Q33*(1-$F33))*((1+'Inputs &amp; Summary'!$D$7)^BC$1))))))</f>
        <v>0</v>
      </c>
      <c r="BD33" s="248">
        <f>$D33*IF(BD$1&gt;'Inputs &amp; Summary'!$D$5,0,IF(BD$1&gt;VLOOKUP($G33,Lists!$J$17:$K$21,2),IF($M33=Lists!$H$3,IF($K33&lt;1,(($S33/$K33)*((1+'Inputs &amp; Summary'!$D$7)^BD$1)),((INT(BD$1/$K33)-INT((BD$1-1)/$K33))*$S33*((1+'Inputs &amp; Summary'!$D$7)^BD$1))),(_xlfn.WEIBULL.DIST(BD$1,$L33,$K33,FALSE)*$S33*((1+'Inputs &amp; Summary'!$D$7)^BD$1))),IF($M33=Lists!$H$3,IF($K33&lt;1,((($R33*(1-$E33)+$Q33*(1-$F33))/$K33)*((1+'Inputs &amp; Summary'!$D$7)^BD$1)),((INT(BD$1/$K33)-INT((BD$1-1)/$K33))*($R33*(1-$E33)+$Q33*(1-$F33))*((1+'Inputs &amp; Summary'!$D$7)^BD$1))),((_xlfn.WEIBULL.DIST(BD$1,$L33,$K33,FALSE)*($R33*(1-$E33)+$Q33*(1-$F33))*((1+'Inputs &amp; Summary'!$D$7)^BD$1))))))</f>
        <v>0</v>
      </c>
      <c r="BE33" s="248">
        <f>$D33*IF(BE$1&gt;'Inputs &amp; Summary'!$D$5,0,IF(BE$1&gt;VLOOKUP($G33,Lists!$J$17:$K$21,2),IF($M33=Lists!$H$3,IF($K33&lt;1,(($S33/$K33)*((1+'Inputs &amp; Summary'!$D$7)^BE$1)),((INT(BE$1/$K33)-INT((BE$1-1)/$K33))*$S33*((1+'Inputs &amp; Summary'!$D$7)^BE$1))),(_xlfn.WEIBULL.DIST(BE$1,$L33,$K33,FALSE)*$S33*((1+'Inputs &amp; Summary'!$D$7)^BE$1))),IF($M33=Lists!$H$3,IF($K33&lt;1,((($R33*(1-$E33)+$Q33*(1-$F33))/$K33)*((1+'Inputs &amp; Summary'!$D$7)^BE$1)),((INT(BE$1/$K33)-INT((BE$1-1)/$K33))*($R33*(1-$E33)+$Q33*(1-$F33))*((1+'Inputs &amp; Summary'!$D$7)^BE$1))),((_xlfn.WEIBULL.DIST(BE$1,$L33,$K33,FALSE)*($R33*(1-$E33)+$Q33*(1-$F33))*((1+'Inputs &amp; Summary'!$D$7)^BE$1))))))</f>
        <v>0</v>
      </c>
      <c r="BF33" s="248">
        <f>$D33*IF(BF$1&gt;'Inputs &amp; Summary'!$D$5,0,IF(BF$1&gt;VLOOKUP($G33,Lists!$J$17:$K$21,2),IF($M33=Lists!$H$3,IF($K33&lt;1,(($S33/$K33)*((1+'Inputs &amp; Summary'!$D$7)^BF$1)),((INT(BF$1/$K33)-INT((BF$1-1)/$K33))*$S33*((1+'Inputs &amp; Summary'!$D$7)^BF$1))),(_xlfn.WEIBULL.DIST(BF$1,$L33,$K33,FALSE)*$S33*((1+'Inputs &amp; Summary'!$D$7)^BF$1))),IF($M33=Lists!$H$3,IF($K33&lt;1,((($R33*(1-$E33)+$Q33*(1-$F33))/$K33)*((1+'Inputs &amp; Summary'!$D$7)^BF$1)),((INT(BF$1/$K33)-INT((BF$1-1)/$K33))*($R33*(1-$E33)+$Q33*(1-$F33))*((1+'Inputs &amp; Summary'!$D$7)^BF$1))),((_xlfn.WEIBULL.DIST(BF$1,$L33,$K33,FALSE)*($R33*(1-$E33)+$Q33*(1-$F33))*((1+'Inputs &amp; Summary'!$D$7)^BF$1))))))</f>
        <v>0</v>
      </c>
      <c r="BG33" s="248">
        <f>$D33*IF(BG$1&gt;'Inputs &amp; Summary'!$D$5,0,IF(BG$1&gt;VLOOKUP($G33,Lists!$J$17:$K$21,2),IF($M33=Lists!$H$3,IF($K33&lt;1,(($S33/$K33)*((1+'Inputs &amp; Summary'!$D$7)^BG$1)),((INT(BG$1/$K33)-INT((BG$1-1)/$K33))*$S33*((1+'Inputs &amp; Summary'!$D$7)^BG$1))),(_xlfn.WEIBULL.DIST(BG$1,$L33,$K33,FALSE)*$S33*((1+'Inputs &amp; Summary'!$D$7)^BG$1))),IF($M33=Lists!$H$3,IF($K33&lt;1,((($R33*(1-$E33)+$Q33*(1-$F33))/$K33)*((1+'Inputs &amp; Summary'!$D$7)^BG$1)),((INT(BG$1/$K33)-INT((BG$1-1)/$K33))*($R33*(1-$E33)+$Q33*(1-$F33))*((1+'Inputs &amp; Summary'!$D$7)^BG$1))),((_xlfn.WEIBULL.DIST(BG$1,$L33,$K33,FALSE)*($R33*(1-$E33)+$Q33*(1-$F33))*((1+'Inputs &amp; Summary'!$D$7)^BG$1))))))</f>
        <v>0</v>
      </c>
      <c r="BH33" s="248">
        <f>$D33*IF(BH$1&gt;'Inputs &amp; Summary'!$D$5,0,IF(BH$1&gt;VLOOKUP($G33,Lists!$J$17:$K$21,2),IF($M33=Lists!$H$3,IF($K33&lt;1,(($S33/$K33)*((1+'Inputs &amp; Summary'!$D$7)^BH$1)),((INT(BH$1/$K33)-INT((BH$1-1)/$K33))*$S33*((1+'Inputs &amp; Summary'!$D$7)^BH$1))),(_xlfn.WEIBULL.DIST(BH$1,$L33,$K33,FALSE)*$S33*((1+'Inputs &amp; Summary'!$D$7)^BH$1))),IF($M33=Lists!$H$3,IF($K33&lt;1,((($R33*(1-$E33)+$Q33*(1-$F33))/$K33)*((1+'Inputs &amp; Summary'!$D$7)^BH$1)),((INT(BH$1/$K33)-INT((BH$1-1)/$K33))*($R33*(1-$E33)+$Q33*(1-$F33))*((1+'Inputs &amp; Summary'!$D$7)^BH$1))),((_xlfn.WEIBULL.DIST(BH$1,$L33,$K33,FALSE)*($R33*(1-$E33)+$Q33*(1-$F33))*((1+'Inputs &amp; Summary'!$D$7)^BH$1))))))</f>
        <v>0</v>
      </c>
      <c r="BI33" s="248">
        <f>$D33*IF(BI$1&gt;'Inputs &amp; Summary'!$D$5,0,IF(BI$1&gt;VLOOKUP($G33,Lists!$J$17:$K$21,2),IF($M33=Lists!$H$3,IF($K33&lt;1,(($S33/$K33)*((1+'Inputs &amp; Summary'!$D$7)^BI$1)),((INT(BI$1/$K33)-INT((BI$1-1)/$K33))*$S33*((1+'Inputs &amp; Summary'!$D$7)^BI$1))),(_xlfn.WEIBULL.DIST(BI$1,$L33,$K33,FALSE)*$S33*((1+'Inputs &amp; Summary'!$D$7)^BI$1))),IF($M33=Lists!$H$3,IF($K33&lt;1,((($R33*(1-$E33)+$Q33*(1-$F33))/$K33)*((1+'Inputs &amp; Summary'!$D$7)^BI$1)),((INT(BI$1/$K33)-INT((BI$1-1)/$K33))*($R33*(1-$E33)+$Q33*(1-$F33))*((1+'Inputs &amp; Summary'!$D$7)^BI$1))),((_xlfn.WEIBULL.DIST(BI$1,$L33,$K33,FALSE)*($R33*(1-$E33)+$Q33*(1-$F33))*((1+'Inputs &amp; Summary'!$D$7)^BI$1))))))</f>
        <v>0</v>
      </c>
      <c r="BJ33" s="248">
        <f>$D33*IF(BJ$1&gt;'Inputs &amp; Summary'!$D$5,0,IF(BJ$1&gt;VLOOKUP($G33,Lists!$J$17:$K$21,2),IF($M33=Lists!$H$3,IF($K33&lt;1,(($S33/$K33)*((1+'Inputs &amp; Summary'!$D$7)^BJ$1)),((INT(BJ$1/$K33)-INT((BJ$1-1)/$K33))*$S33*((1+'Inputs &amp; Summary'!$D$7)^BJ$1))),(_xlfn.WEIBULL.DIST(BJ$1,$L33,$K33,FALSE)*$S33*((1+'Inputs &amp; Summary'!$D$7)^BJ$1))),IF($M33=Lists!$H$3,IF($K33&lt;1,((($R33*(1-$E33)+$Q33*(1-$F33))/$K33)*((1+'Inputs &amp; Summary'!$D$7)^BJ$1)),((INT(BJ$1/$K33)-INT((BJ$1-1)/$K33))*($R33*(1-$E33)+$Q33*(1-$F33))*((1+'Inputs &amp; Summary'!$D$7)^BJ$1))),((_xlfn.WEIBULL.DIST(BJ$1,$L33,$K33,FALSE)*($R33*(1-$E33)+$Q33*(1-$F33))*((1+'Inputs &amp; Summary'!$D$7)^BJ$1))))))</f>
        <v>0</v>
      </c>
      <c r="BK33" s="248">
        <f>$D33*IF(BK$1&gt;'Inputs &amp; Summary'!$D$5,0,IF(BK$1&gt;VLOOKUP($G33,Lists!$J$17:$K$21,2),IF($M33=Lists!$H$3,IF($K33&lt;1,(($S33/$K33)*((1+'Inputs &amp; Summary'!$D$7)^BK$1)),((INT(BK$1/$K33)-INT((BK$1-1)/$K33))*$S33*((1+'Inputs &amp; Summary'!$D$7)^BK$1))),(_xlfn.WEIBULL.DIST(BK$1,$L33,$K33,FALSE)*$S33*((1+'Inputs &amp; Summary'!$D$7)^BK$1))),IF($M33=Lists!$H$3,IF($K33&lt;1,((($R33*(1-$E33)+$Q33*(1-$F33))/$K33)*((1+'Inputs &amp; Summary'!$D$7)^BK$1)),((INT(BK$1/$K33)-INT((BK$1-1)/$K33))*($R33*(1-$E33)+$Q33*(1-$F33))*((1+'Inputs &amp; Summary'!$D$7)^BK$1))),((_xlfn.WEIBULL.DIST(BK$1,$L33,$K33,FALSE)*($R33*(1-$E33)+$Q33*(1-$F33))*((1+'Inputs &amp; Summary'!$D$7)^BK$1))))))</f>
        <v>0</v>
      </c>
      <c r="BL33" s="248">
        <f>$D33*IF(BL$1&gt;'Inputs &amp; Summary'!$D$5,0,IF(BL$1&gt;VLOOKUP($G33,Lists!$J$17:$K$21,2),IF($M33=Lists!$H$3,IF($K33&lt;1,(($S33/$K33)*((1+'Inputs &amp; Summary'!$D$7)^BL$1)),((INT(BL$1/$K33)-INT((BL$1-1)/$K33))*$S33*((1+'Inputs &amp; Summary'!$D$7)^BL$1))),(_xlfn.WEIBULL.DIST(BL$1,$L33,$K33,FALSE)*$S33*((1+'Inputs &amp; Summary'!$D$7)^BL$1))),IF($M33=Lists!$H$3,IF($K33&lt;1,((($R33*(1-$E33)+$Q33*(1-$F33))/$K33)*((1+'Inputs &amp; Summary'!$D$7)^BL$1)),((INT(BL$1/$K33)-INT((BL$1-1)/$K33))*($R33*(1-$E33)+$Q33*(1-$F33))*((1+'Inputs &amp; Summary'!$D$7)^BL$1))),((_xlfn.WEIBULL.DIST(BL$1,$L33,$K33,FALSE)*($R33*(1-$E33)+$Q33*(1-$F33))*((1+'Inputs &amp; Summary'!$D$7)^BL$1))))))</f>
        <v>0</v>
      </c>
    </row>
    <row r="34" spans="1:64" x14ac:dyDescent="0.3">
      <c r="A34" s="236" t="s">
        <v>408</v>
      </c>
      <c r="B34" s="117" t="str">
        <f>IF('Inputs &amp; Summary'!$D$15=Lists!$E$3,INDEX('Residential Rooftop Details'!$A$30:$X$158,MATCH('Cash Flow'!$A34,'Residential Rooftop Details'!$A$30:$A$158,0),COLUMN(B$1)),IF('Inputs &amp; Summary'!$D$15=Lists!$E$4,INDEX('Commercial Rooftop Details'!$A$30:$V$158,MATCH('Cash Flow'!$A34,'Commercial Rooftop Details'!$A$30:$A$158,0),COLUMN(B$1)),INDEX('Ground-Mount Details'!$A$30:$V$158,MATCH('Cash Flow'!$A34,'Ground-Mount Details'!$A$30:$A$158,0),COLUMN(B$1))))</f>
        <v>Preventive</v>
      </c>
      <c r="C34" s="117" t="str">
        <f>IF('Inputs &amp; Summary'!$D$15=Lists!$E$3,INDEX('Residential Rooftop Details'!$A$30:$X$158,MATCH('Cash Flow'!$A34,'Residential Rooftop Details'!$A$30:$A$158,0),COLUMN(C$1)),IF('Inputs &amp; Summary'!$D$15=Lists!$E$4,INDEX('Commercial Rooftop Details'!$A$30:$V$158,MATCH('Cash Flow'!$A34,'Commercial Rooftop Details'!$A$30:$A$158,0),COLUMN(C$1)),INDEX('Ground-Mount Details'!$A$30:$V$158,MATCH('Cash Flow'!$A34,'Ground-Mount Details'!$A$30:$A$158,0),COLUMN(C$1))))</f>
        <v>Cleaning/Veg</v>
      </c>
      <c r="D34" s="117">
        <f>IF('Inputs &amp; Summary'!$D$15=Lists!$E$3,INDEX('Residential Rooftop Details'!$A$30:$X$158,MATCH('Cash Flow'!$A34,'Residential Rooftop Details'!$A$30:$A$158,0),COLUMN(D$1)),IF('Inputs &amp; Summary'!$D$15=Lists!$E$4,INDEX('Commercial Rooftop Details'!$A$30:$V$158,MATCH('Cash Flow'!$A34,'Commercial Rooftop Details'!$A$30:$A$158,0),COLUMN(D$1)),INDEX('Ground-Mount Details'!$A$30:$V$158,MATCH('Cash Flow'!$A34,'Ground-Mount Details'!$A$30:$A$158,0),COLUMN(D$1))))</f>
        <v>0</v>
      </c>
      <c r="E34" s="117">
        <f>IF('Inputs &amp; Summary'!$D$15=Lists!$E$3,INDEX('Residential Rooftop Details'!$A$30:$X$158,MATCH('Cash Flow'!$A34,'Residential Rooftop Details'!$A$30:$A$158,0),COLUMN(E$1)),IF('Inputs &amp; Summary'!$D$15=Lists!$E$4,INDEX('Commercial Rooftop Details'!$A$30:$V$158,MATCH('Cash Flow'!$A34,'Commercial Rooftop Details'!$A$30:$A$158,0),COLUMN(E$1)),INDEX('Ground-Mount Details'!$A$30:$V$158,MATCH('Cash Flow'!$A34,'Ground-Mount Details'!$A$30:$A$158,0),COLUMN(E$1))))</f>
        <v>0</v>
      </c>
      <c r="F34" s="117">
        <f>IF('Inputs &amp; Summary'!$D$15=Lists!$E$3,INDEX('Residential Rooftop Details'!$A$30:$X$158,MATCH('Cash Flow'!$A34,'Residential Rooftop Details'!$A$30:$A$158,0),COLUMN(F$1)),IF('Inputs &amp; Summary'!$D$15=Lists!$E$4,INDEX('Commercial Rooftop Details'!$A$30:$V$158,MATCH('Cash Flow'!$A34,'Commercial Rooftop Details'!$A$30:$A$158,0),COLUMN(F$1)),INDEX('Ground-Mount Details'!$A$30:$V$158,MATCH('Cash Flow'!$A34,'Ground-Mount Details'!$A$30:$A$158,0),COLUMN(F$1))))</f>
        <v>0</v>
      </c>
      <c r="G34" s="237" t="str">
        <f>IF('Inputs &amp; Summary'!$D$15=Lists!$E$3,INDEX('Residential Rooftop Details'!$A$30:$X$158,MATCH('Cash Flow'!$A34,'Residential Rooftop Details'!$A$30:$A$158,0),COLUMN(G$1)),IF('Inputs &amp; Summary'!$D$15=Lists!$E$4,INDEX('Commercial Rooftop Details'!$A$30:$V$158,MATCH('Cash Flow'!$A34,'Commercial Rooftop Details'!$A$30:$A$158,0),COLUMN(G$1)),INDEX('Ground-Mount Details'!$A$30:$V$158,MATCH('Cash Flow'!$A34,'Ground-Mount Details'!$A$30:$A$158,0),COLUMN(G$1))))</f>
        <v>N/A</v>
      </c>
      <c r="H34" s="237" t="str">
        <f>IF('Inputs &amp; Summary'!$D$15=Lists!$E$3,INDEX('Residential Rooftop Details'!$A$30:$X$158,MATCH('Cash Flow'!$A34,'Residential Rooftop Details'!$A$30:$A$158,0),COLUMN(H$1)),IF('Inputs &amp; Summary'!$D$15=Lists!$E$4,INDEX('Commercial Rooftop Details'!$A$30:$V$158,MATCH('Cash Flow'!$A34,'Commercial Rooftop Details'!$A$30:$A$158,0),COLUMN(H$1)),INDEX('Ground-Mount Details'!$A$30:$V$158,MATCH('Cash Flow'!$A34,'Ground-Mount Details'!$A$30:$A$158,0),COLUMN(H$1))))</f>
        <v>acres</v>
      </c>
      <c r="I34" s="237" t="str">
        <f>IF('Inputs &amp; Summary'!$D$15=Lists!$E$3,INDEX('Residential Rooftop Details'!$A$30:$X$158,MATCH('Cash Flow'!$A34,'Residential Rooftop Details'!$A$30:$A$158,0),COLUMN(I$1)),IF('Inputs &amp; Summary'!$D$15=Lists!$E$4,INDEX('Commercial Rooftop Details'!$A$30:$V$158,MATCH('Cash Flow'!$A34,'Commercial Rooftop Details'!$A$30:$A$158,0),COLUMN(I$1)),INDEX('Ground-Mount Details'!$A$30:$V$158,MATCH('Cash Flow'!$A34,'Ground-Mount Details'!$A$30:$A$158,0),COLUMN(I$1))))</f>
        <v>Cleaner</v>
      </c>
      <c r="J34" s="238">
        <f>IF('Inputs &amp; Summary'!$D$15=Lists!$E$3,INDEX('Residential Rooftop Details'!$A$30:$X$158,MATCH('Cash Flow'!$A34,'Residential Rooftop Details'!$A$30:$A$158,0),COLUMN(J$1)),IF('Inputs &amp; Summary'!$D$15=Lists!$E$4,INDEX('Commercial Rooftop Details'!$A$30:$V$158,MATCH('Cash Flow'!$A34,'Commercial Rooftop Details'!$A$30:$A$158,0),COLUMN(J$1)),INDEX('Ground-Mount Details'!$A$30:$V$158,MATCH('Cash Flow'!$A34,'Ground-Mount Details'!$A$30:$A$158,0),COLUMN(J$1))))</f>
        <v>10.677884615384615</v>
      </c>
      <c r="K34" s="239">
        <f>IF('Inputs &amp; Summary'!$D$15=Lists!$E$3,INDEX('Residential Rooftop Details'!$A$30:$X$158,MATCH('Cash Flow'!$A34,'Residential Rooftop Details'!$A$30:$A$158,0),COLUMN(K$1)),IF('Inputs &amp; Summary'!$D$15=Lists!$E$4,INDEX('Commercial Rooftop Details'!$A$30:$V$158,MATCH('Cash Flow'!$A34,'Commercial Rooftop Details'!$A$30:$A$158,0),COLUMN(K$1)),INDEX('Ground-Mount Details'!$A$30:$V$158,MATCH('Cash Flow'!$A34,'Ground-Mount Details'!$A$30:$A$158,0),COLUMN(K$1))))</f>
        <v>1</v>
      </c>
      <c r="L34" s="239">
        <f>IF('Inputs &amp; Summary'!$D$15=Lists!$E$3,INDEX('Residential Rooftop Details'!$A$30:$X$158,MATCH('Cash Flow'!$A34,'Residential Rooftop Details'!$A$30:$A$158,0),COLUMN(L$1)),IF('Inputs &amp; Summary'!$D$15=Lists!$E$4,INDEX('Commercial Rooftop Details'!$A$30:$V$158,MATCH('Cash Flow'!$A34,'Commercial Rooftop Details'!$A$30:$A$158,0),COLUMN(L$1)),INDEX('Ground-Mount Details'!$A$30:$V$158,MATCH('Cash Flow'!$A34,'Ground-Mount Details'!$A$30:$A$158,0),COLUMN(L$1))))</f>
        <v>1</v>
      </c>
      <c r="M34" s="238" t="str">
        <f>IF('Inputs &amp; Summary'!$D$15=Lists!$E$3,INDEX('Residential Rooftop Details'!$A$30:$X$158,MATCH('Cash Flow'!$A34,'Residential Rooftop Details'!$A$30:$A$158,0),COLUMN(M$1)),IF('Inputs &amp; Summary'!$D$15=Lists!$E$4,INDEX('Commercial Rooftop Details'!$A$30:$V$158,MATCH('Cash Flow'!$A34,'Commercial Rooftop Details'!$A$30:$A$158,0),COLUMN(M$1)),INDEX('Ground-Mount Details'!$A$30:$V$158,MATCH('Cash Flow'!$A34,'Ground-Mount Details'!$A$30:$A$158,0),COLUMN(M$1))))</f>
        <v>interval</v>
      </c>
      <c r="N34" s="240">
        <f>IF('Inputs &amp; Summary'!$D$15=Lists!$E$3,INDEX('Residential Rooftop Details'!$A$30:$X$158,MATCH('Cash Flow'!$A34,'Residential Rooftop Details'!$A$30:$A$158,0),COLUMN(N$1)),IF('Inputs &amp; Summary'!$D$15=Lists!$E$4,INDEX('Commercial Rooftop Details'!$A$30:$V$158,MATCH('Cash Flow'!$A34,'Commercial Rooftop Details'!$A$30:$A$158,0),COLUMN(N$1)),INDEX('Ground-Mount Details'!$A$30:$V$158,MATCH('Cash Flow'!$A34,'Ground-Mount Details'!$A$30:$A$158,0),COLUMN(N$1))))</f>
        <v>1</v>
      </c>
      <c r="O34" s="239">
        <f>IF('Inputs &amp; Summary'!$D$15=Lists!$E$3,INDEX('Residential Rooftop Details'!$A$30:$X$158,MATCH('Cash Flow'!$A34,'Residential Rooftop Details'!$A$30:$A$158,0),COLUMN(O$1)),IF('Inputs &amp; Summary'!$D$15=Lists!$E$4,INDEX('Commercial Rooftop Details'!$A$30:$V$158,MATCH('Cash Flow'!$A34,'Commercial Rooftop Details'!$A$30:$A$158,0),COLUMN(O$1)),INDEX('Ground-Mount Details'!$A$30:$V$158,MATCH('Cash Flow'!$A34,'Ground-Mount Details'!$A$30:$A$158,0),COLUMN(O$1))))</f>
        <v>4</v>
      </c>
      <c r="P34" s="241">
        <f>IF('Inputs &amp; Summary'!$D$15=Lists!$E$3,INDEX('Residential Rooftop Details'!$A$30:$X$158,MATCH('Cash Flow'!$A34,'Residential Rooftop Details'!$A$30:$A$158,0),COLUMN(P$1)),IF('Inputs &amp; Summary'!$D$15=Lists!$E$4,INDEX('Commercial Rooftop Details'!$A$30:$V$158,MATCH('Cash Flow'!$A34,'Commercial Rooftop Details'!$A$30:$A$158,0),COLUMN(P$1)),INDEX('Ground-Mount Details'!$A$30:$V$158,MATCH('Cash Flow'!$A34,'Ground-Mount Details'!$A$30:$A$158,0),COLUMN(P$1))))</f>
        <v>120</v>
      </c>
      <c r="Q34" s="242">
        <f>IF('Inputs &amp; Summary'!$D$15=Lists!$E$3,INDEX('Residential Rooftop Details'!$A$30:$X$158,MATCH('Cash Flow'!$A34,'Residential Rooftop Details'!$A$30:$A$158,0),COLUMN(Q$1)),IF('Inputs &amp; Summary'!$D$15=Lists!$E$4,INDEX('Commercial Rooftop Details'!$A$30:$V$158,MATCH('Cash Flow'!$A34,'Commercial Rooftop Details'!$A$30:$A$158,0),COLUMN(Q$1)),INDEX('Ground-Mount Details'!$A$30:$V$158,MATCH('Cash Flow'!$A34,'Ground-Mount Details'!$A$30:$A$158,0),COLUMN(Q$1))))</f>
        <v>42.71153846153846</v>
      </c>
      <c r="R34" s="242">
        <f>IF('Inputs &amp; Summary'!$D$15=Lists!$E$3,INDEX('Residential Rooftop Details'!$A$30:$X$158,MATCH('Cash Flow'!$A34,'Residential Rooftop Details'!$A$30:$A$158,0),COLUMN(R$1)),IF('Inputs &amp; Summary'!$D$15=Lists!$E$4,INDEX('Commercial Rooftop Details'!$A$30:$V$158,MATCH('Cash Flow'!$A34,'Commercial Rooftop Details'!$A$30:$A$158,0),COLUMN(R$1)),INDEX('Ground-Mount Details'!$A$30:$V$158,MATCH('Cash Flow'!$A34,'Ground-Mount Details'!$A$30:$A$158,0),COLUMN(R$1))))</f>
        <v>120</v>
      </c>
      <c r="S34" s="243">
        <f>IF('Inputs &amp; Summary'!$D$15=Lists!$E$3,INDEX('Residential Rooftop Details'!$A$30:$X$158,MATCH('Cash Flow'!$A34,'Residential Rooftop Details'!$A$30:$A$158,0),COLUMN(S$1)),IF('Inputs &amp; Summary'!$D$15=Lists!$E$4,INDEX('Commercial Rooftop Details'!$A$30:$V$158,MATCH('Cash Flow'!$A34,'Commercial Rooftop Details'!$A$30:$A$158,0),COLUMN(S$1)),INDEX('Ground-Mount Details'!$A$30:$V$158,MATCH('Cash Flow'!$A34,'Ground-Mount Details'!$A$30:$A$158,0),COLUMN(S$1))))</f>
        <v>0</v>
      </c>
      <c r="T34" s="238">
        <f>IF('Inputs &amp; Summary'!$D$15=Lists!$E$3,INDEX('Residential Rooftop Details'!$A$30:$X$158,MATCH('Cash Flow'!$A34,'Residential Rooftop Details'!$A$30:$A$158,0),COLUMN(T$1)),IF('Inputs &amp; Summary'!$D$15=Lists!$E$4,INDEX('Commercial Rooftop Details'!$A$30:$V$158,MATCH('Cash Flow'!$A34,'Commercial Rooftop Details'!$A$30:$A$158,0),COLUMN(T$1)),INDEX('Ground-Mount Details'!$A$30:$V$158,MATCH('Cash Flow'!$A34,'Ground-Mount Details'!$A$30:$A$158,0),COLUMN(T$1))))</f>
        <v>0</v>
      </c>
      <c r="U34" s="244">
        <f>IF('Inputs &amp; Summary'!$D$15=Lists!$E$3,INDEX('Residential Rooftop Details'!$A$30:$X$158,MATCH('Cash Flow'!$A34,'Residential Rooftop Details'!$A$30:$A$158,0),COLUMN(U$1)),IF('Inputs &amp; Summary'!$D$15=Lists!$E$4,INDEX('Commercial Rooftop Details'!$A$30:$V$158,MATCH('Cash Flow'!$A34,'Commercial Rooftop Details'!$A$30:$A$158,0),COLUMN(U$1)),INDEX('Ground-Mount Details'!$A$30:$V$158,MATCH('Cash Flow'!$A34,'Ground-Mount Details'!$A$30:$A$158,0),COLUMN(U$1))))</f>
        <v>0</v>
      </c>
      <c r="V34" s="245">
        <f t="shared" ref="V34" si="4">AVERAGE(Y34:AR34)</f>
        <v>0</v>
      </c>
      <c r="W34" s="245">
        <f>NPV('Inputs &amp; Summary'!$D$6,Y34:BL34)</f>
        <v>0</v>
      </c>
      <c r="X34" s="246">
        <f t="shared" ref="X34:X65" si="5">W34/SUM($W$2:$W$130)</f>
        <v>0</v>
      </c>
      <c r="Y34" s="248">
        <f>$D34*IF(Y$1&gt;'Inputs &amp; Summary'!$D$5,0,IF(Y$1&gt;VLOOKUP($G34,Lists!$J$17:$K$21,2),IF($M34=Lists!$H$3,IF($K34&lt;1,(($S34/$K34)*((1+'Inputs &amp; Summary'!$D$7)^Y$1)),((INT(Y$1/$K34)-INT((Y$1-1)/$K34))*$S34*((1+'Inputs &amp; Summary'!$D$7)^Y$1))),(_xlfn.WEIBULL.DIST(Y$1,$L34,$K34,FALSE)*$S34*((1+'Inputs &amp; Summary'!$D$7)^Y$1))),IF($M34=Lists!$H$3,IF($K34&lt;1,((($R34*(1-$E34)+$Q34*(1-$F34))/$K34)*((1+'Inputs &amp; Summary'!$D$7)^Y$1)),((INT(Y$1/$K34)-INT((Y$1-1)/$K34))*($R34*(1-$E34)+$Q34*(1-$F34))*((1+'Inputs &amp; Summary'!$D$7)^Y$1))),((_xlfn.WEIBULL.DIST(Y$1,$L34,$K34,FALSE)*($R34*(1-$E34)+$Q34*(1-$F34))*((1+'Inputs &amp; Summary'!$D$7)^Y$1))))))</f>
        <v>0</v>
      </c>
      <c r="Z34" s="248">
        <f>$D34*IF(Z$1&gt;'Inputs &amp; Summary'!$D$5,0,IF(Z$1&gt;VLOOKUP($G34,Lists!$J$17:$K$21,2),IF($M34=Lists!$H$3,IF($K34&lt;1,(($S34/$K34)*((1+'Inputs &amp; Summary'!$D$7)^Z$1)),((INT(Z$1/$K34)-INT((Z$1-1)/$K34))*$S34*((1+'Inputs &amp; Summary'!$D$7)^Z$1))),(_xlfn.WEIBULL.DIST(Z$1,$L34,$K34,FALSE)*$S34*((1+'Inputs &amp; Summary'!$D$7)^Z$1))),IF($M34=Lists!$H$3,IF($K34&lt;1,((($R34*(1-$E34)+$Q34*(1-$F34))/$K34)*((1+'Inputs &amp; Summary'!$D$7)^Z$1)),((INT(Z$1/$K34)-INT((Z$1-1)/$K34))*($R34*(1-$E34)+$Q34*(1-$F34))*((1+'Inputs &amp; Summary'!$D$7)^Z$1))),((_xlfn.WEIBULL.DIST(Z$1,$L34,$K34,FALSE)*($R34*(1-$E34)+$Q34*(1-$F34))*((1+'Inputs &amp; Summary'!$D$7)^Z$1))))))</f>
        <v>0</v>
      </c>
      <c r="AA34" s="248">
        <f>$D34*IF(AA$1&gt;'Inputs &amp; Summary'!$D$5,0,IF(AA$1&gt;VLOOKUP($G34,Lists!$J$17:$K$21,2),IF($M34=Lists!$H$3,IF($K34&lt;1,(($S34/$K34)*((1+'Inputs &amp; Summary'!$D$7)^AA$1)),((INT(AA$1/$K34)-INT((AA$1-1)/$K34))*$S34*((1+'Inputs &amp; Summary'!$D$7)^AA$1))),(_xlfn.WEIBULL.DIST(AA$1,$L34,$K34,FALSE)*$S34*((1+'Inputs &amp; Summary'!$D$7)^AA$1))),IF($M34=Lists!$H$3,IF($K34&lt;1,((($R34*(1-$E34)+$Q34*(1-$F34))/$K34)*((1+'Inputs &amp; Summary'!$D$7)^AA$1)),((INT(AA$1/$K34)-INT((AA$1-1)/$K34))*($R34*(1-$E34)+$Q34*(1-$F34))*((1+'Inputs &amp; Summary'!$D$7)^AA$1))),((_xlfn.WEIBULL.DIST(AA$1,$L34,$K34,FALSE)*($R34*(1-$E34)+$Q34*(1-$F34))*((1+'Inputs &amp; Summary'!$D$7)^AA$1))))))</f>
        <v>0</v>
      </c>
      <c r="AB34" s="248">
        <f>$D34*IF(AB$1&gt;'Inputs &amp; Summary'!$D$5,0,IF(AB$1&gt;VLOOKUP($G34,Lists!$J$17:$K$21,2),IF($M34=Lists!$H$3,IF($K34&lt;1,(($S34/$K34)*((1+'Inputs &amp; Summary'!$D$7)^AB$1)),((INT(AB$1/$K34)-INT((AB$1-1)/$K34))*$S34*((1+'Inputs &amp; Summary'!$D$7)^AB$1))),(_xlfn.WEIBULL.DIST(AB$1,$L34,$K34,FALSE)*$S34*((1+'Inputs &amp; Summary'!$D$7)^AB$1))),IF($M34=Lists!$H$3,IF($K34&lt;1,((($R34*(1-$E34)+$Q34*(1-$F34))/$K34)*((1+'Inputs &amp; Summary'!$D$7)^AB$1)),((INT(AB$1/$K34)-INT((AB$1-1)/$K34))*($R34*(1-$E34)+$Q34*(1-$F34))*((1+'Inputs &amp; Summary'!$D$7)^AB$1))),((_xlfn.WEIBULL.DIST(AB$1,$L34,$K34,FALSE)*($R34*(1-$E34)+$Q34*(1-$F34))*((1+'Inputs &amp; Summary'!$D$7)^AB$1))))))</f>
        <v>0</v>
      </c>
      <c r="AC34" s="248">
        <f>$D34*IF(AC$1&gt;'Inputs &amp; Summary'!$D$5,0,IF(AC$1&gt;VLOOKUP($G34,Lists!$J$17:$K$21,2),IF($M34=Lists!$H$3,IF($K34&lt;1,(($S34/$K34)*((1+'Inputs &amp; Summary'!$D$7)^AC$1)),((INT(AC$1/$K34)-INT((AC$1-1)/$K34))*$S34*((1+'Inputs &amp; Summary'!$D$7)^AC$1))),(_xlfn.WEIBULL.DIST(AC$1,$L34,$K34,FALSE)*$S34*((1+'Inputs &amp; Summary'!$D$7)^AC$1))),IF($M34=Lists!$H$3,IF($K34&lt;1,((($R34*(1-$E34)+$Q34*(1-$F34))/$K34)*((1+'Inputs &amp; Summary'!$D$7)^AC$1)),((INT(AC$1/$K34)-INT((AC$1-1)/$K34))*($R34*(1-$E34)+$Q34*(1-$F34))*((1+'Inputs &amp; Summary'!$D$7)^AC$1))),((_xlfn.WEIBULL.DIST(AC$1,$L34,$K34,FALSE)*($R34*(1-$E34)+$Q34*(1-$F34))*((1+'Inputs &amp; Summary'!$D$7)^AC$1))))))</f>
        <v>0</v>
      </c>
      <c r="AD34" s="248">
        <f>$D34*IF(AD$1&gt;'Inputs &amp; Summary'!$D$5,0,IF(AD$1&gt;VLOOKUP($G34,Lists!$J$17:$K$21,2),IF($M34=Lists!$H$3,IF($K34&lt;1,(($S34/$K34)*((1+'Inputs &amp; Summary'!$D$7)^AD$1)),((INT(AD$1/$K34)-INT((AD$1-1)/$K34))*$S34*((1+'Inputs &amp; Summary'!$D$7)^AD$1))),(_xlfn.WEIBULL.DIST(AD$1,$L34,$K34,FALSE)*$S34*((1+'Inputs &amp; Summary'!$D$7)^AD$1))),IF($M34=Lists!$H$3,IF($K34&lt;1,((($R34*(1-$E34)+$Q34*(1-$F34))/$K34)*((1+'Inputs &amp; Summary'!$D$7)^AD$1)),((INT(AD$1/$K34)-INT((AD$1-1)/$K34))*($R34*(1-$E34)+$Q34*(1-$F34))*((1+'Inputs &amp; Summary'!$D$7)^AD$1))),((_xlfn.WEIBULL.DIST(AD$1,$L34,$K34,FALSE)*($R34*(1-$E34)+$Q34*(1-$F34))*((1+'Inputs &amp; Summary'!$D$7)^AD$1))))))</f>
        <v>0</v>
      </c>
      <c r="AE34" s="248">
        <f>$D34*IF(AE$1&gt;'Inputs &amp; Summary'!$D$5,0,IF(AE$1&gt;VLOOKUP($G34,Lists!$J$17:$K$21,2),IF($M34=Lists!$H$3,IF($K34&lt;1,(($S34/$K34)*((1+'Inputs &amp; Summary'!$D$7)^AE$1)),((INT(AE$1/$K34)-INT((AE$1-1)/$K34))*$S34*((1+'Inputs &amp; Summary'!$D$7)^AE$1))),(_xlfn.WEIBULL.DIST(AE$1,$L34,$K34,FALSE)*$S34*((1+'Inputs &amp; Summary'!$D$7)^AE$1))),IF($M34=Lists!$H$3,IF($K34&lt;1,((($R34*(1-$E34)+$Q34*(1-$F34))/$K34)*((1+'Inputs &amp; Summary'!$D$7)^AE$1)),((INT(AE$1/$K34)-INT((AE$1-1)/$K34))*($R34*(1-$E34)+$Q34*(1-$F34))*((1+'Inputs &amp; Summary'!$D$7)^AE$1))),((_xlfn.WEIBULL.DIST(AE$1,$L34,$K34,FALSE)*($R34*(1-$E34)+$Q34*(1-$F34))*((1+'Inputs &amp; Summary'!$D$7)^AE$1))))))</f>
        <v>0</v>
      </c>
      <c r="AF34" s="248">
        <f>$D34*IF(AF$1&gt;'Inputs &amp; Summary'!$D$5,0,IF(AF$1&gt;VLOOKUP($G34,Lists!$J$17:$K$21,2),IF($M34=Lists!$H$3,IF($K34&lt;1,(($S34/$K34)*((1+'Inputs &amp; Summary'!$D$7)^AF$1)),((INT(AF$1/$K34)-INT((AF$1-1)/$K34))*$S34*((1+'Inputs &amp; Summary'!$D$7)^AF$1))),(_xlfn.WEIBULL.DIST(AF$1,$L34,$K34,FALSE)*$S34*((1+'Inputs &amp; Summary'!$D$7)^AF$1))),IF($M34=Lists!$H$3,IF($K34&lt;1,((($R34*(1-$E34)+$Q34*(1-$F34))/$K34)*((1+'Inputs &amp; Summary'!$D$7)^AF$1)),((INT(AF$1/$K34)-INT((AF$1-1)/$K34))*($R34*(1-$E34)+$Q34*(1-$F34))*((1+'Inputs &amp; Summary'!$D$7)^AF$1))),((_xlfn.WEIBULL.DIST(AF$1,$L34,$K34,FALSE)*($R34*(1-$E34)+$Q34*(1-$F34))*((1+'Inputs &amp; Summary'!$D$7)^AF$1))))))</f>
        <v>0</v>
      </c>
      <c r="AG34" s="248">
        <f>$D34*IF(AG$1&gt;'Inputs &amp; Summary'!$D$5,0,IF(AG$1&gt;VLOOKUP($G34,Lists!$J$17:$K$21,2),IF($M34=Lists!$H$3,IF($K34&lt;1,(($S34/$K34)*((1+'Inputs &amp; Summary'!$D$7)^AG$1)),((INT(AG$1/$K34)-INT((AG$1-1)/$K34))*$S34*((1+'Inputs &amp; Summary'!$D$7)^AG$1))),(_xlfn.WEIBULL.DIST(AG$1,$L34,$K34,FALSE)*$S34*((1+'Inputs &amp; Summary'!$D$7)^AG$1))),IF($M34=Lists!$H$3,IF($K34&lt;1,((($R34*(1-$E34)+$Q34*(1-$F34))/$K34)*((1+'Inputs &amp; Summary'!$D$7)^AG$1)),((INT(AG$1/$K34)-INT((AG$1-1)/$K34))*($R34*(1-$E34)+$Q34*(1-$F34))*((1+'Inputs &amp; Summary'!$D$7)^AG$1))),((_xlfn.WEIBULL.DIST(AG$1,$L34,$K34,FALSE)*($R34*(1-$E34)+$Q34*(1-$F34))*((1+'Inputs &amp; Summary'!$D$7)^AG$1))))))</f>
        <v>0</v>
      </c>
      <c r="AH34" s="248">
        <f>$D34*IF(AH$1&gt;'Inputs &amp; Summary'!$D$5,0,IF(AH$1&gt;VLOOKUP($G34,Lists!$J$17:$K$21,2),IF($M34=Lists!$H$3,IF($K34&lt;1,(($S34/$K34)*((1+'Inputs &amp; Summary'!$D$7)^AH$1)),((INT(AH$1/$K34)-INT((AH$1-1)/$K34))*$S34*((1+'Inputs &amp; Summary'!$D$7)^AH$1))),(_xlfn.WEIBULL.DIST(AH$1,$L34,$K34,FALSE)*$S34*((1+'Inputs &amp; Summary'!$D$7)^AH$1))),IF($M34=Lists!$H$3,IF($K34&lt;1,((($R34*(1-$E34)+$Q34*(1-$F34))/$K34)*((1+'Inputs &amp; Summary'!$D$7)^AH$1)),((INT(AH$1/$K34)-INT((AH$1-1)/$K34))*($R34*(1-$E34)+$Q34*(1-$F34))*((1+'Inputs &amp; Summary'!$D$7)^AH$1))),((_xlfn.WEIBULL.DIST(AH$1,$L34,$K34,FALSE)*($R34*(1-$E34)+$Q34*(1-$F34))*((1+'Inputs &amp; Summary'!$D$7)^AH$1))))))</f>
        <v>0</v>
      </c>
      <c r="AI34" s="248">
        <f>$D34*IF(AI$1&gt;'Inputs &amp; Summary'!$D$5,0,IF(AI$1&gt;VLOOKUP($G34,Lists!$J$17:$K$21,2),IF($M34=Lists!$H$3,IF($K34&lt;1,(($S34/$K34)*((1+'Inputs &amp; Summary'!$D$7)^AI$1)),((INT(AI$1/$K34)-INT((AI$1-1)/$K34))*$S34*((1+'Inputs &amp; Summary'!$D$7)^AI$1))),(_xlfn.WEIBULL.DIST(AI$1,$L34,$K34,FALSE)*$S34*((1+'Inputs &amp; Summary'!$D$7)^AI$1))),IF($M34=Lists!$H$3,IF($K34&lt;1,((($R34*(1-$E34)+$Q34*(1-$F34))/$K34)*((1+'Inputs &amp; Summary'!$D$7)^AI$1)),((INT(AI$1/$K34)-INT((AI$1-1)/$K34))*($R34*(1-$E34)+$Q34*(1-$F34))*((1+'Inputs &amp; Summary'!$D$7)^AI$1))),((_xlfn.WEIBULL.DIST(AI$1,$L34,$K34,FALSE)*($R34*(1-$E34)+$Q34*(1-$F34))*((1+'Inputs &amp; Summary'!$D$7)^AI$1))))))</f>
        <v>0</v>
      </c>
      <c r="AJ34" s="248">
        <f>$D34*IF(AJ$1&gt;'Inputs &amp; Summary'!$D$5,0,IF(AJ$1&gt;VLOOKUP($G34,Lists!$J$17:$K$21,2),IF($M34=Lists!$H$3,IF($K34&lt;1,(($S34/$K34)*((1+'Inputs &amp; Summary'!$D$7)^AJ$1)),((INT(AJ$1/$K34)-INT((AJ$1-1)/$K34))*$S34*((1+'Inputs &amp; Summary'!$D$7)^AJ$1))),(_xlfn.WEIBULL.DIST(AJ$1,$L34,$K34,FALSE)*$S34*((1+'Inputs &amp; Summary'!$D$7)^AJ$1))),IF($M34=Lists!$H$3,IF($K34&lt;1,((($R34*(1-$E34)+$Q34*(1-$F34))/$K34)*((1+'Inputs &amp; Summary'!$D$7)^AJ$1)),((INT(AJ$1/$K34)-INT((AJ$1-1)/$K34))*($R34*(1-$E34)+$Q34*(1-$F34))*((1+'Inputs &amp; Summary'!$D$7)^AJ$1))),((_xlfn.WEIBULL.DIST(AJ$1,$L34,$K34,FALSE)*($R34*(1-$E34)+$Q34*(1-$F34))*((1+'Inputs &amp; Summary'!$D$7)^AJ$1))))))</f>
        <v>0</v>
      </c>
      <c r="AK34" s="248">
        <f>$D34*IF(AK$1&gt;'Inputs &amp; Summary'!$D$5,0,IF(AK$1&gt;VLOOKUP($G34,Lists!$J$17:$K$21,2),IF($M34=Lists!$H$3,IF($K34&lt;1,(($S34/$K34)*((1+'Inputs &amp; Summary'!$D$7)^AK$1)),((INT(AK$1/$K34)-INT((AK$1-1)/$K34))*$S34*((1+'Inputs &amp; Summary'!$D$7)^AK$1))),(_xlfn.WEIBULL.DIST(AK$1,$L34,$K34,FALSE)*$S34*((1+'Inputs &amp; Summary'!$D$7)^AK$1))),IF($M34=Lists!$H$3,IF($K34&lt;1,((($R34*(1-$E34)+$Q34*(1-$F34))/$K34)*((1+'Inputs &amp; Summary'!$D$7)^AK$1)),((INT(AK$1/$K34)-INT((AK$1-1)/$K34))*($R34*(1-$E34)+$Q34*(1-$F34))*((1+'Inputs &amp; Summary'!$D$7)^AK$1))),((_xlfn.WEIBULL.DIST(AK$1,$L34,$K34,FALSE)*($R34*(1-$E34)+$Q34*(1-$F34))*((1+'Inputs &amp; Summary'!$D$7)^AK$1))))))</f>
        <v>0</v>
      </c>
      <c r="AL34" s="248">
        <f>$D34*IF(AL$1&gt;'Inputs &amp; Summary'!$D$5,0,IF(AL$1&gt;VLOOKUP($G34,Lists!$J$17:$K$21,2),IF($M34=Lists!$H$3,IF($K34&lt;1,(($S34/$K34)*((1+'Inputs &amp; Summary'!$D$7)^AL$1)),((INT(AL$1/$K34)-INT((AL$1-1)/$K34))*$S34*((1+'Inputs &amp; Summary'!$D$7)^AL$1))),(_xlfn.WEIBULL.DIST(AL$1,$L34,$K34,FALSE)*$S34*((1+'Inputs &amp; Summary'!$D$7)^AL$1))),IF($M34=Lists!$H$3,IF($K34&lt;1,((($R34*(1-$E34)+$Q34*(1-$F34))/$K34)*((1+'Inputs &amp; Summary'!$D$7)^AL$1)),((INT(AL$1/$K34)-INT((AL$1-1)/$K34))*($R34*(1-$E34)+$Q34*(1-$F34))*((1+'Inputs &amp; Summary'!$D$7)^AL$1))),((_xlfn.WEIBULL.DIST(AL$1,$L34,$K34,FALSE)*($R34*(1-$E34)+$Q34*(1-$F34))*((1+'Inputs &amp; Summary'!$D$7)^AL$1))))))</f>
        <v>0</v>
      </c>
      <c r="AM34" s="248">
        <f>$D34*IF(AM$1&gt;'Inputs &amp; Summary'!$D$5,0,IF(AM$1&gt;VLOOKUP($G34,Lists!$J$17:$K$21,2),IF($M34=Lists!$H$3,IF($K34&lt;1,(($S34/$K34)*((1+'Inputs &amp; Summary'!$D$7)^AM$1)),((INT(AM$1/$K34)-INT((AM$1-1)/$K34))*$S34*((1+'Inputs &amp; Summary'!$D$7)^AM$1))),(_xlfn.WEIBULL.DIST(AM$1,$L34,$K34,FALSE)*$S34*((1+'Inputs &amp; Summary'!$D$7)^AM$1))),IF($M34=Lists!$H$3,IF($K34&lt;1,((($R34*(1-$E34)+$Q34*(1-$F34))/$K34)*((1+'Inputs &amp; Summary'!$D$7)^AM$1)),((INT(AM$1/$K34)-INT((AM$1-1)/$K34))*($R34*(1-$E34)+$Q34*(1-$F34))*((1+'Inputs &amp; Summary'!$D$7)^AM$1))),((_xlfn.WEIBULL.DIST(AM$1,$L34,$K34,FALSE)*($R34*(1-$E34)+$Q34*(1-$F34))*((1+'Inputs &amp; Summary'!$D$7)^AM$1))))))</f>
        <v>0</v>
      </c>
      <c r="AN34" s="248">
        <f>$D34*IF(AN$1&gt;'Inputs &amp; Summary'!$D$5,0,IF(AN$1&gt;VLOOKUP($G34,Lists!$J$17:$K$21,2),IF($M34=Lists!$H$3,IF($K34&lt;1,(($S34/$K34)*((1+'Inputs &amp; Summary'!$D$7)^AN$1)),((INT(AN$1/$K34)-INT((AN$1-1)/$K34))*$S34*((1+'Inputs &amp; Summary'!$D$7)^AN$1))),(_xlfn.WEIBULL.DIST(AN$1,$L34,$K34,FALSE)*$S34*((1+'Inputs &amp; Summary'!$D$7)^AN$1))),IF($M34=Lists!$H$3,IF($K34&lt;1,((($R34*(1-$E34)+$Q34*(1-$F34))/$K34)*((1+'Inputs &amp; Summary'!$D$7)^AN$1)),((INT(AN$1/$K34)-INT((AN$1-1)/$K34))*($R34*(1-$E34)+$Q34*(1-$F34))*((1+'Inputs &amp; Summary'!$D$7)^AN$1))),((_xlfn.WEIBULL.DIST(AN$1,$L34,$K34,FALSE)*($R34*(1-$E34)+$Q34*(1-$F34))*((1+'Inputs &amp; Summary'!$D$7)^AN$1))))))</f>
        <v>0</v>
      </c>
      <c r="AO34" s="248">
        <f>$D34*IF(AO$1&gt;'Inputs &amp; Summary'!$D$5,0,IF(AO$1&gt;VLOOKUP($G34,Lists!$J$17:$K$21,2),IF($M34=Lists!$H$3,IF($K34&lt;1,(($S34/$K34)*((1+'Inputs &amp; Summary'!$D$7)^AO$1)),((INT(AO$1/$K34)-INT((AO$1-1)/$K34))*$S34*((1+'Inputs &amp; Summary'!$D$7)^AO$1))),(_xlfn.WEIBULL.DIST(AO$1,$L34,$K34,FALSE)*$S34*((1+'Inputs &amp; Summary'!$D$7)^AO$1))),IF($M34=Lists!$H$3,IF($K34&lt;1,((($R34*(1-$E34)+$Q34*(1-$F34))/$K34)*((1+'Inputs &amp; Summary'!$D$7)^AO$1)),((INT(AO$1/$K34)-INT((AO$1-1)/$K34))*($R34*(1-$E34)+$Q34*(1-$F34))*((1+'Inputs &amp; Summary'!$D$7)^AO$1))),((_xlfn.WEIBULL.DIST(AO$1,$L34,$K34,FALSE)*($R34*(1-$E34)+$Q34*(1-$F34))*((1+'Inputs &amp; Summary'!$D$7)^AO$1))))))</f>
        <v>0</v>
      </c>
      <c r="AP34" s="248">
        <f>$D34*IF(AP$1&gt;'Inputs &amp; Summary'!$D$5,0,IF(AP$1&gt;VLOOKUP($G34,Lists!$J$17:$K$21,2),IF($M34=Lists!$H$3,IF($K34&lt;1,(($S34/$K34)*((1+'Inputs &amp; Summary'!$D$7)^AP$1)),((INT(AP$1/$K34)-INT((AP$1-1)/$K34))*$S34*((1+'Inputs &amp; Summary'!$D$7)^AP$1))),(_xlfn.WEIBULL.DIST(AP$1,$L34,$K34,FALSE)*$S34*((1+'Inputs &amp; Summary'!$D$7)^AP$1))),IF($M34=Lists!$H$3,IF($K34&lt;1,((($R34*(1-$E34)+$Q34*(1-$F34))/$K34)*((1+'Inputs &amp; Summary'!$D$7)^AP$1)),((INT(AP$1/$K34)-INT((AP$1-1)/$K34))*($R34*(1-$E34)+$Q34*(1-$F34))*((1+'Inputs &amp; Summary'!$D$7)^AP$1))),((_xlfn.WEIBULL.DIST(AP$1,$L34,$K34,FALSE)*($R34*(1-$E34)+$Q34*(1-$F34))*((1+'Inputs &amp; Summary'!$D$7)^AP$1))))))</f>
        <v>0</v>
      </c>
      <c r="AQ34" s="248">
        <f>$D34*IF(AQ$1&gt;'Inputs &amp; Summary'!$D$5,0,IF(AQ$1&gt;VLOOKUP($G34,Lists!$J$17:$K$21,2),IF($M34=Lists!$H$3,IF($K34&lt;1,(($S34/$K34)*((1+'Inputs &amp; Summary'!$D$7)^AQ$1)),((INT(AQ$1/$K34)-INT((AQ$1-1)/$K34))*$S34*((1+'Inputs &amp; Summary'!$D$7)^AQ$1))),(_xlfn.WEIBULL.DIST(AQ$1,$L34,$K34,FALSE)*$S34*((1+'Inputs &amp; Summary'!$D$7)^AQ$1))),IF($M34=Lists!$H$3,IF($K34&lt;1,((($R34*(1-$E34)+$Q34*(1-$F34))/$K34)*((1+'Inputs &amp; Summary'!$D$7)^AQ$1)),((INT(AQ$1/$K34)-INT((AQ$1-1)/$K34))*($R34*(1-$E34)+$Q34*(1-$F34))*((1+'Inputs &amp; Summary'!$D$7)^AQ$1))),((_xlfn.WEIBULL.DIST(AQ$1,$L34,$K34,FALSE)*($R34*(1-$E34)+$Q34*(1-$F34))*((1+'Inputs &amp; Summary'!$D$7)^AQ$1))))))</f>
        <v>0</v>
      </c>
      <c r="AR34" s="248">
        <f>$D34*IF(AR$1&gt;'Inputs &amp; Summary'!$D$5,0,IF(AR$1&gt;VLOOKUP($G34,Lists!$J$17:$K$21,2),IF($M34=Lists!$H$3,IF($K34&lt;1,(($S34/$K34)*((1+'Inputs &amp; Summary'!$D$7)^AR$1)),((INT(AR$1/$K34)-INT((AR$1-1)/$K34))*$S34*((1+'Inputs &amp; Summary'!$D$7)^AR$1))),(_xlfn.WEIBULL.DIST(AR$1,$L34,$K34,FALSE)*$S34*((1+'Inputs &amp; Summary'!$D$7)^AR$1))),IF($M34=Lists!$H$3,IF($K34&lt;1,((($R34*(1-$E34)+$Q34*(1-$F34))/$K34)*((1+'Inputs &amp; Summary'!$D$7)^AR$1)),((INT(AR$1/$K34)-INT((AR$1-1)/$K34))*($R34*(1-$E34)+$Q34*(1-$F34))*((1+'Inputs &amp; Summary'!$D$7)^AR$1))),((_xlfn.WEIBULL.DIST(AR$1,$L34,$K34,FALSE)*($R34*(1-$E34)+$Q34*(1-$F34))*((1+'Inputs &amp; Summary'!$D$7)^AR$1))))))</f>
        <v>0</v>
      </c>
      <c r="AS34" s="248">
        <f>$D34*IF(AS$1&gt;'Inputs &amp; Summary'!$D$5,0,IF(AS$1&gt;VLOOKUP($G34,Lists!$J$17:$K$21,2),IF($M34=Lists!$H$3,IF($K34&lt;1,(($S34/$K34)*((1+'Inputs &amp; Summary'!$D$7)^AS$1)),((INT(AS$1/$K34)-INT((AS$1-1)/$K34))*$S34*((1+'Inputs &amp; Summary'!$D$7)^AS$1))),(_xlfn.WEIBULL.DIST(AS$1,$L34,$K34,FALSE)*$S34*((1+'Inputs &amp; Summary'!$D$7)^AS$1))),IF($M34=Lists!$H$3,IF($K34&lt;1,((($R34*(1-$E34)+$Q34*(1-$F34))/$K34)*((1+'Inputs &amp; Summary'!$D$7)^AS$1)),((INT(AS$1/$K34)-INT((AS$1-1)/$K34))*($R34*(1-$E34)+$Q34*(1-$F34))*((1+'Inputs &amp; Summary'!$D$7)^AS$1))),((_xlfn.WEIBULL.DIST(AS$1,$L34,$K34,FALSE)*($R34*(1-$E34)+$Q34*(1-$F34))*((1+'Inputs &amp; Summary'!$D$7)^AS$1))))))</f>
        <v>0</v>
      </c>
      <c r="AT34" s="248">
        <f>$D34*IF(AT$1&gt;'Inputs &amp; Summary'!$D$5,0,IF(AT$1&gt;VLOOKUP($G34,Lists!$J$17:$K$21,2),IF($M34=Lists!$H$3,IF($K34&lt;1,(($S34/$K34)*((1+'Inputs &amp; Summary'!$D$7)^AT$1)),((INT(AT$1/$K34)-INT((AT$1-1)/$K34))*$S34*((1+'Inputs &amp; Summary'!$D$7)^AT$1))),(_xlfn.WEIBULL.DIST(AT$1,$L34,$K34,FALSE)*$S34*((1+'Inputs &amp; Summary'!$D$7)^AT$1))),IF($M34=Lists!$H$3,IF($K34&lt;1,((($R34*(1-$E34)+$Q34*(1-$F34))/$K34)*((1+'Inputs &amp; Summary'!$D$7)^AT$1)),((INT(AT$1/$K34)-INT((AT$1-1)/$K34))*($R34*(1-$E34)+$Q34*(1-$F34))*((1+'Inputs &amp; Summary'!$D$7)^AT$1))),((_xlfn.WEIBULL.DIST(AT$1,$L34,$K34,FALSE)*($R34*(1-$E34)+$Q34*(1-$F34))*((1+'Inputs &amp; Summary'!$D$7)^AT$1))))))</f>
        <v>0</v>
      </c>
      <c r="AU34" s="248">
        <f>$D34*IF(AU$1&gt;'Inputs &amp; Summary'!$D$5,0,IF(AU$1&gt;VLOOKUP($G34,Lists!$J$17:$K$21,2),IF($M34=Lists!$H$3,IF($K34&lt;1,(($S34/$K34)*((1+'Inputs &amp; Summary'!$D$7)^AU$1)),((INT(AU$1/$K34)-INT((AU$1-1)/$K34))*$S34*((1+'Inputs &amp; Summary'!$D$7)^AU$1))),(_xlfn.WEIBULL.DIST(AU$1,$L34,$K34,FALSE)*$S34*((1+'Inputs &amp; Summary'!$D$7)^AU$1))),IF($M34=Lists!$H$3,IF($K34&lt;1,((($R34*(1-$E34)+$Q34*(1-$F34))/$K34)*((1+'Inputs &amp; Summary'!$D$7)^AU$1)),((INT(AU$1/$K34)-INT((AU$1-1)/$K34))*($R34*(1-$E34)+$Q34*(1-$F34))*((1+'Inputs &amp; Summary'!$D$7)^AU$1))),((_xlfn.WEIBULL.DIST(AU$1,$L34,$K34,FALSE)*($R34*(1-$E34)+$Q34*(1-$F34))*((1+'Inputs &amp; Summary'!$D$7)^AU$1))))))</f>
        <v>0</v>
      </c>
      <c r="AV34" s="248">
        <f>$D34*IF(AV$1&gt;'Inputs &amp; Summary'!$D$5,0,IF(AV$1&gt;VLOOKUP($G34,Lists!$J$17:$K$21,2),IF($M34=Lists!$H$3,IF($K34&lt;1,(($S34/$K34)*((1+'Inputs &amp; Summary'!$D$7)^AV$1)),((INT(AV$1/$K34)-INT((AV$1-1)/$K34))*$S34*((1+'Inputs &amp; Summary'!$D$7)^AV$1))),(_xlfn.WEIBULL.DIST(AV$1,$L34,$K34,FALSE)*$S34*((1+'Inputs &amp; Summary'!$D$7)^AV$1))),IF($M34=Lists!$H$3,IF($K34&lt;1,((($R34*(1-$E34)+$Q34*(1-$F34))/$K34)*((1+'Inputs &amp; Summary'!$D$7)^AV$1)),((INT(AV$1/$K34)-INT((AV$1-1)/$K34))*($R34*(1-$E34)+$Q34*(1-$F34))*((1+'Inputs &amp; Summary'!$D$7)^AV$1))),((_xlfn.WEIBULL.DIST(AV$1,$L34,$K34,FALSE)*($R34*(1-$E34)+$Q34*(1-$F34))*((1+'Inputs &amp; Summary'!$D$7)^AV$1))))))</f>
        <v>0</v>
      </c>
      <c r="AW34" s="248">
        <f>$D34*IF(AW$1&gt;'Inputs &amp; Summary'!$D$5,0,IF(AW$1&gt;VLOOKUP($G34,Lists!$J$17:$K$21,2),IF($M34=Lists!$H$3,IF($K34&lt;1,(($S34/$K34)*((1+'Inputs &amp; Summary'!$D$7)^AW$1)),((INT(AW$1/$K34)-INT((AW$1-1)/$K34))*$S34*((1+'Inputs &amp; Summary'!$D$7)^AW$1))),(_xlfn.WEIBULL.DIST(AW$1,$L34,$K34,FALSE)*$S34*((1+'Inputs &amp; Summary'!$D$7)^AW$1))),IF($M34=Lists!$H$3,IF($K34&lt;1,((($R34*(1-$E34)+$Q34*(1-$F34))/$K34)*((1+'Inputs &amp; Summary'!$D$7)^AW$1)),((INT(AW$1/$K34)-INT((AW$1-1)/$K34))*($R34*(1-$E34)+$Q34*(1-$F34))*((1+'Inputs &amp; Summary'!$D$7)^AW$1))),((_xlfn.WEIBULL.DIST(AW$1,$L34,$K34,FALSE)*($R34*(1-$E34)+$Q34*(1-$F34))*((1+'Inputs &amp; Summary'!$D$7)^AW$1))))))</f>
        <v>0</v>
      </c>
      <c r="AX34" s="248">
        <f>$D34*IF(AX$1&gt;'Inputs &amp; Summary'!$D$5,0,IF(AX$1&gt;VLOOKUP($G34,Lists!$J$17:$K$21,2),IF($M34=Lists!$H$3,IF($K34&lt;1,(($S34/$K34)*((1+'Inputs &amp; Summary'!$D$7)^AX$1)),((INT(AX$1/$K34)-INT((AX$1-1)/$K34))*$S34*((1+'Inputs &amp; Summary'!$D$7)^AX$1))),(_xlfn.WEIBULL.DIST(AX$1,$L34,$K34,FALSE)*$S34*((1+'Inputs &amp; Summary'!$D$7)^AX$1))),IF($M34=Lists!$H$3,IF($K34&lt;1,((($R34*(1-$E34)+$Q34*(1-$F34))/$K34)*((1+'Inputs &amp; Summary'!$D$7)^AX$1)),((INT(AX$1/$K34)-INT((AX$1-1)/$K34))*($R34*(1-$E34)+$Q34*(1-$F34))*((1+'Inputs &amp; Summary'!$D$7)^AX$1))),((_xlfn.WEIBULL.DIST(AX$1,$L34,$K34,FALSE)*($R34*(1-$E34)+$Q34*(1-$F34))*((1+'Inputs &amp; Summary'!$D$7)^AX$1))))))</f>
        <v>0</v>
      </c>
      <c r="AY34" s="248">
        <f>$D34*IF(AY$1&gt;'Inputs &amp; Summary'!$D$5,0,IF(AY$1&gt;VLOOKUP($G34,Lists!$J$17:$K$21,2),IF($M34=Lists!$H$3,IF($K34&lt;1,(($S34/$K34)*((1+'Inputs &amp; Summary'!$D$7)^AY$1)),((INT(AY$1/$K34)-INT((AY$1-1)/$K34))*$S34*((1+'Inputs &amp; Summary'!$D$7)^AY$1))),(_xlfn.WEIBULL.DIST(AY$1,$L34,$K34,FALSE)*$S34*((1+'Inputs &amp; Summary'!$D$7)^AY$1))),IF($M34=Lists!$H$3,IF($K34&lt;1,((($R34*(1-$E34)+$Q34*(1-$F34))/$K34)*((1+'Inputs &amp; Summary'!$D$7)^AY$1)),((INT(AY$1/$K34)-INT((AY$1-1)/$K34))*($R34*(1-$E34)+$Q34*(1-$F34))*((1+'Inputs &amp; Summary'!$D$7)^AY$1))),((_xlfn.WEIBULL.DIST(AY$1,$L34,$K34,FALSE)*($R34*(1-$E34)+$Q34*(1-$F34))*((1+'Inputs &amp; Summary'!$D$7)^AY$1))))))</f>
        <v>0</v>
      </c>
      <c r="AZ34" s="248">
        <f>$D34*IF(AZ$1&gt;'Inputs &amp; Summary'!$D$5,0,IF(AZ$1&gt;VLOOKUP($G34,Lists!$J$17:$K$21,2),IF($M34=Lists!$H$3,IF($K34&lt;1,(($S34/$K34)*((1+'Inputs &amp; Summary'!$D$7)^AZ$1)),((INT(AZ$1/$K34)-INT((AZ$1-1)/$K34))*$S34*((1+'Inputs &amp; Summary'!$D$7)^AZ$1))),(_xlfn.WEIBULL.DIST(AZ$1,$L34,$K34,FALSE)*$S34*((1+'Inputs &amp; Summary'!$D$7)^AZ$1))),IF($M34=Lists!$H$3,IF($K34&lt;1,((($R34*(1-$E34)+$Q34*(1-$F34))/$K34)*((1+'Inputs &amp; Summary'!$D$7)^AZ$1)),((INT(AZ$1/$K34)-INT((AZ$1-1)/$K34))*($R34*(1-$E34)+$Q34*(1-$F34))*((1+'Inputs &amp; Summary'!$D$7)^AZ$1))),((_xlfn.WEIBULL.DIST(AZ$1,$L34,$K34,FALSE)*($R34*(1-$E34)+$Q34*(1-$F34))*((1+'Inputs &amp; Summary'!$D$7)^AZ$1))))))</f>
        <v>0</v>
      </c>
      <c r="BA34" s="248">
        <f>$D34*IF(BA$1&gt;'Inputs &amp; Summary'!$D$5,0,IF(BA$1&gt;VLOOKUP($G34,Lists!$J$17:$K$21,2),IF($M34=Lists!$H$3,IF($K34&lt;1,(($S34/$K34)*((1+'Inputs &amp; Summary'!$D$7)^BA$1)),((INT(BA$1/$K34)-INT((BA$1-1)/$K34))*$S34*((1+'Inputs &amp; Summary'!$D$7)^BA$1))),(_xlfn.WEIBULL.DIST(BA$1,$L34,$K34,FALSE)*$S34*((1+'Inputs &amp; Summary'!$D$7)^BA$1))),IF($M34=Lists!$H$3,IF($K34&lt;1,((($R34*(1-$E34)+$Q34*(1-$F34))/$K34)*((1+'Inputs &amp; Summary'!$D$7)^BA$1)),((INT(BA$1/$K34)-INT((BA$1-1)/$K34))*($R34*(1-$E34)+$Q34*(1-$F34))*((1+'Inputs &amp; Summary'!$D$7)^BA$1))),((_xlfn.WEIBULL.DIST(BA$1,$L34,$K34,FALSE)*($R34*(1-$E34)+$Q34*(1-$F34))*((1+'Inputs &amp; Summary'!$D$7)^BA$1))))))</f>
        <v>0</v>
      </c>
      <c r="BB34" s="248">
        <f>$D34*IF(BB$1&gt;'Inputs &amp; Summary'!$D$5,0,IF(BB$1&gt;VLOOKUP($G34,Lists!$J$17:$K$21,2),IF($M34=Lists!$H$3,IF($K34&lt;1,(($S34/$K34)*((1+'Inputs &amp; Summary'!$D$7)^BB$1)),((INT(BB$1/$K34)-INT((BB$1-1)/$K34))*$S34*((1+'Inputs &amp; Summary'!$D$7)^BB$1))),(_xlfn.WEIBULL.DIST(BB$1,$L34,$K34,FALSE)*$S34*((1+'Inputs &amp; Summary'!$D$7)^BB$1))),IF($M34=Lists!$H$3,IF($K34&lt;1,((($R34*(1-$E34)+$Q34*(1-$F34))/$K34)*((1+'Inputs &amp; Summary'!$D$7)^BB$1)),((INT(BB$1/$K34)-INT((BB$1-1)/$K34))*($R34*(1-$E34)+$Q34*(1-$F34))*((1+'Inputs &amp; Summary'!$D$7)^BB$1))),((_xlfn.WEIBULL.DIST(BB$1,$L34,$K34,FALSE)*($R34*(1-$E34)+$Q34*(1-$F34))*((1+'Inputs &amp; Summary'!$D$7)^BB$1))))))</f>
        <v>0</v>
      </c>
      <c r="BC34" s="248">
        <f>$D34*IF(BC$1&gt;'Inputs &amp; Summary'!$D$5,0,IF(BC$1&gt;VLOOKUP($G34,Lists!$J$17:$K$21,2),IF($M34=Lists!$H$3,IF($K34&lt;1,(($S34/$K34)*((1+'Inputs &amp; Summary'!$D$7)^BC$1)),((INT(BC$1/$K34)-INT((BC$1-1)/$K34))*$S34*((1+'Inputs &amp; Summary'!$D$7)^BC$1))),(_xlfn.WEIBULL.DIST(BC$1,$L34,$K34,FALSE)*$S34*((1+'Inputs &amp; Summary'!$D$7)^BC$1))),IF($M34=Lists!$H$3,IF($K34&lt;1,((($R34*(1-$E34)+$Q34*(1-$F34))/$K34)*((1+'Inputs &amp; Summary'!$D$7)^BC$1)),((INT(BC$1/$K34)-INT((BC$1-1)/$K34))*($R34*(1-$E34)+$Q34*(1-$F34))*((1+'Inputs &amp; Summary'!$D$7)^BC$1))),((_xlfn.WEIBULL.DIST(BC$1,$L34,$K34,FALSE)*($R34*(1-$E34)+$Q34*(1-$F34))*((1+'Inputs &amp; Summary'!$D$7)^BC$1))))))</f>
        <v>0</v>
      </c>
      <c r="BD34" s="248">
        <f>$D34*IF(BD$1&gt;'Inputs &amp; Summary'!$D$5,0,IF(BD$1&gt;VLOOKUP($G34,Lists!$J$17:$K$21,2),IF($M34=Lists!$H$3,IF($K34&lt;1,(($S34/$K34)*((1+'Inputs &amp; Summary'!$D$7)^BD$1)),((INT(BD$1/$K34)-INT((BD$1-1)/$K34))*$S34*((1+'Inputs &amp; Summary'!$D$7)^BD$1))),(_xlfn.WEIBULL.DIST(BD$1,$L34,$K34,FALSE)*$S34*((1+'Inputs &amp; Summary'!$D$7)^BD$1))),IF($M34=Lists!$H$3,IF($K34&lt;1,((($R34*(1-$E34)+$Q34*(1-$F34))/$K34)*((1+'Inputs &amp; Summary'!$D$7)^BD$1)),((INT(BD$1/$K34)-INT((BD$1-1)/$K34))*($R34*(1-$E34)+$Q34*(1-$F34))*((1+'Inputs &amp; Summary'!$D$7)^BD$1))),((_xlfn.WEIBULL.DIST(BD$1,$L34,$K34,FALSE)*($R34*(1-$E34)+$Q34*(1-$F34))*((1+'Inputs &amp; Summary'!$D$7)^BD$1))))))</f>
        <v>0</v>
      </c>
      <c r="BE34" s="248">
        <f>$D34*IF(BE$1&gt;'Inputs &amp; Summary'!$D$5,0,IF(BE$1&gt;VLOOKUP($G34,Lists!$J$17:$K$21,2),IF($M34=Lists!$H$3,IF($K34&lt;1,(($S34/$K34)*((1+'Inputs &amp; Summary'!$D$7)^BE$1)),((INT(BE$1/$K34)-INT((BE$1-1)/$K34))*$S34*((1+'Inputs &amp; Summary'!$D$7)^BE$1))),(_xlfn.WEIBULL.DIST(BE$1,$L34,$K34,FALSE)*$S34*((1+'Inputs &amp; Summary'!$D$7)^BE$1))),IF($M34=Lists!$H$3,IF($K34&lt;1,((($R34*(1-$E34)+$Q34*(1-$F34))/$K34)*((1+'Inputs &amp; Summary'!$D$7)^BE$1)),((INT(BE$1/$K34)-INT((BE$1-1)/$K34))*($R34*(1-$E34)+$Q34*(1-$F34))*((1+'Inputs &amp; Summary'!$D$7)^BE$1))),((_xlfn.WEIBULL.DIST(BE$1,$L34,$K34,FALSE)*($R34*(1-$E34)+$Q34*(1-$F34))*((1+'Inputs &amp; Summary'!$D$7)^BE$1))))))</f>
        <v>0</v>
      </c>
      <c r="BF34" s="248">
        <f>$D34*IF(BF$1&gt;'Inputs &amp; Summary'!$D$5,0,IF(BF$1&gt;VLOOKUP($G34,Lists!$J$17:$K$21,2),IF($M34=Lists!$H$3,IF($K34&lt;1,(($S34/$K34)*((1+'Inputs &amp; Summary'!$D$7)^BF$1)),((INT(BF$1/$K34)-INT((BF$1-1)/$K34))*$S34*((1+'Inputs &amp; Summary'!$D$7)^BF$1))),(_xlfn.WEIBULL.DIST(BF$1,$L34,$K34,FALSE)*$S34*((1+'Inputs &amp; Summary'!$D$7)^BF$1))),IF($M34=Lists!$H$3,IF($K34&lt;1,((($R34*(1-$E34)+$Q34*(1-$F34))/$K34)*((1+'Inputs &amp; Summary'!$D$7)^BF$1)),((INT(BF$1/$K34)-INT((BF$1-1)/$K34))*($R34*(1-$E34)+$Q34*(1-$F34))*((1+'Inputs &amp; Summary'!$D$7)^BF$1))),((_xlfn.WEIBULL.DIST(BF$1,$L34,$K34,FALSE)*($R34*(1-$E34)+$Q34*(1-$F34))*((1+'Inputs &amp; Summary'!$D$7)^BF$1))))))</f>
        <v>0</v>
      </c>
      <c r="BG34" s="248">
        <f>$D34*IF(BG$1&gt;'Inputs &amp; Summary'!$D$5,0,IF(BG$1&gt;VLOOKUP($G34,Lists!$J$17:$K$21,2),IF($M34=Lists!$H$3,IF($K34&lt;1,(($S34/$K34)*((1+'Inputs &amp; Summary'!$D$7)^BG$1)),((INT(BG$1/$K34)-INT((BG$1-1)/$K34))*$S34*((1+'Inputs &amp; Summary'!$D$7)^BG$1))),(_xlfn.WEIBULL.DIST(BG$1,$L34,$K34,FALSE)*$S34*((1+'Inputs &amp; Summary'!$D$7)^BG$1))),IF($M34=Lists!$H$3,IF($K34&lt;1,((($R34*(1-$E34)+$Q34*(1-$F34))/$K34)*((1+'Inputs &amp; Summary'!$D$7)^BG$1)),((INT(BG$1/$K34)-INT((BG$1-1)/$K34))*($R34*(1-$E34)+$Q34*(1-$F34))*((1+'Inputs &amp; Summary'!$D$7)^BG$1))),((_xlfn.WEIBULL.DIST(BG$1,$L34,$K34,FALSE)*($R34*(1-$E34)+$Q34*(1-$F34))*((1+'Inputs &amp; Summary'!$D$7)^BG$1))))))</f>
        <v>0</v>
      </c>
      <c r="BH34" s="248">
        <f>$D34*IF(BH$1&gt;'Inputs &amp; Summary'!$D$5,0,IF(BH$1&gt;VLOOKUP($G34,Lists!$J$17:$K$21,2),IF($M34=Lists!$H$3,IF($K34&lt;1,(($S34/$K34)*((1+'Inputs &amp; Summary'!$D$7)^BH$1)),((INT(BH$1/$K34)-INT((BH$1-1)/$K34))*$S34*((1+'Inputs &amp; Summary'!$D$7)^BH$1))),(_xlfn.WEIBULL.DIST(BH$1,$L34,$K34,FALSE)*$S34*((1+'Inputs &amp; Summary'!$D$7)^BH$1))),IF($M34=Lists!$H$3,IF($K34&lt;1,((($R34*(1-$E34)+$Q34*(1-$F34))/$K34)*((1+'Inputs &amp; Summary'!$D$7)^BH$1)),((INT(BH$1/$K34)-INT((BH$1-1)/$K34))*($R34*(1-$E34)+$Q34*(1-$F34))*((1+'Inputs &amp; Summary'!$D$7)^BH$1))),((_xlfn.WEIBULL.DIST(BH$1,$L34,$K34,FALSE)*($R34*(1-$E34)+$Q34*(1-$F34))*((1+'Inputs &amp; Summary'!$D$7)^BH$1))))))</f>
        <v>0</v>
      </c>
      <c r="BI34" s="248">
        <f>$D34*IF(BI$1&gt;'Inputs &amp; Summary'!$D$5,0,IF(BI$1&gt;VLOOKUP($G34,Lists!$J$17:$K$21,2),IF($M34=Lists!$H$3,IF($K34&lt;1,(($S34/$K34)*((1+'Inputs &amp; Summary'!$D$7)^BI$1)),((INT(BI$1/$K34)-INT((BI$1-1)/$K34))*$S34*((1+'Inputs &amp; Summary'!$D$7)^BI$1))),(_xlfn.WEIBULL.DIST(BI$1,$L34,$K34,FALSE)*$S34*((1+'Inputs &amp; Summary'!$D$7)^BI$1))),IF($M34=Lists!$H$3,IF($K34&lt;1,((($R34*(1-$E34)+$Q34*(1-$F34))/$K34)*((1+'Inputs &amp; Summary'!$D$7)^BI$1)),((INT(BI$1/$K34)-INT((BI$1-1)/$K34))*($R34*(1-$E34)+$Q34*(1-$F34))*((1+'Inputs &amp; Summary'!$D$7)^BI$1))),((_xlfn.WEIBULL.DIST(BI$1,$L34,$K34,FALSE)*($R34*(1-$E34)+$Q34*(1-$F34))*((1+'Inputs &amp; Summary'!$D$7)^BI$1))))))</f>
        <v>0</v>
      </c>
      <c r="BJ34" s="248">
        <f>$D34*IF(BJ$1&gt;'Inputs &amp; Summary'!$D$5,0,IF(BJ$1&gt;VLOOKUP($G34,Lists!$J$17:$K$21,2),IF($M34=Lists!$H$3,IF($K34&lt;1,(($S34/$K34)*((1+'Inputs &amp; Summary'!$D$7)^BJ$1)),((INT(BJ$1/$K34)-INT((BJ$1-1)/$K34))*$S34*((1+'Inputs &amp; Summary'!$D$7)^BJ$1))),(_xlfn.WEIBULL.DIST(BJ$1,$L34,$K34,FALSE)*$S34*((1+'Inputs &amp; Summary'!$D$7)^BJ$1))),IF($M34=Lists!$H$3,IF($K34&lt;1,((($R34*(1-$E34)+$Q34*(1-$F34))/$K34)*((1+'Inputs &amp; Summary'!$D$7)^BJ$1)),((INT(BJ$1/$K34)-INT((BJ$1-1)/$K34))*($R34*(1-$E34)+$Q34*(1-$F34))*((1+'Inputs &amp; Summary'!$D$7)^BJ$1))),((_xlfn.WEIBULL.DIST(BJ$1,$L34,$K34,FALSE)*($R34*(1-$E34)+$Q34*(1-$F34))*((1+'Inputs &amp; Summary'!$D$7)^BJ$1))))))</f>
        <v>0</v>
      </c>
      <c r="BK34" s="248">
        <f>$D34*IF(BK$1&gt;'Inputs &amp; Summary'!$D$5,0,IF(BK$1&gt;VLOOKUP($G34,Lists!$J$17:$K$21,2),IF($M34=Lists!$H$3,IF($K34&lt;1,(($S34/$K34)*((1+'Inputs &amp; Summary'!$D$7)^BK$1)),((INT(BK$1/$K34)-INT((BK$1-1)/$K34))*$S34*((1+'Inputs &amp; Summary'!$D$7)^BK$1))),(_xlfn.WEIBULL.DIST(BK$1,$L34,$K34,FALSE)*$S34*((1+'Inputs &amp; Summary'!$D$7)^BK$1))),IF($M34=Lists!$H$3,IF($K34&lt;1,((($R34*(1-$E34)+$Q34*(1-$F34))/$K34)*((1+'Inputs &amp; Summary'!$D$7)^BK$1)),((INT(BK$1/$K34)-INT((BK$1-1)/$K34))*($R34*(1-$E34)+$Q34*(1-$F34))*((1+'Inputs &amp; Summary'!$D$7)^BK$1))),((_xlfn.WEIBULL.DIST(BK$1,$L34,$K34,FALSE)*($R34*(1-$E34)+$Q34*(1-$F34))*((1+'Inputs &amp; Summary'!$D$7)^BK$1))))))</f>
        <v>0</v>
      </c>
      <c r="BL34" s="248">
        <f>$D34*IF(BL$1&gt;'Inputs &amp; Summary'!$D$5,0,IF(BL$1&gt;VLOOKUP($G34,Lists!$J$17:$K$21,2),IF($M34=Lists!$H$3,IF($K34&lt;1,(($S34/$K34)*((1+'Inputs &amp; Summary'!$D$7)^BL$1)),((INT(BL$1/$K34)-INT((BL$1-1)/$K34))*$S34*((1+'Inputs &amp; Summary'!$D$7)^BL$1))),(_xlfn.WEIBULL.DIST(BL$1,$L34,$K34,FALSE)*$S34*((1+'Inputs &amp; Summary'!$D$7)^BL$1))),IF($M34=Lists!$H$3,IF($K34&lt;1,((($R34*(1-$E34)+$Q34*(1-$F34))/$K34)*((1+'Inputs &amp; Summary'!$D$7)^BL$1)),((INT(BL$1/$K34)-INT((BL$1-1)/$K34))*($R34*(1-$E34)+$Q34*(1-$F34))*((1+'Inputs &amp; Summary'!$D$7)^BL$1))),((_xlfn.WEIBULL.DIST(BL$1,$L34,$K34,FALSE)*($R34*(1-$E34)+$Q34*(1-$F34))*((1+'Inputs &amp; Summary'!$D$7)^BL$1))))))</f>
        <v>0</v>
      </c>
    </row>
    <row r="35" spans="1:64" ht="28.8" x14ac:dyDescent="0.3">
      <c r="A35" s="236" t="s">
        <v>285</v>
      </c>
      <c r="B35" s="117" t="str">
        <f>IF('Inputs &amp; Summary'!$D$15=Lists!$E$3,INDEX('Residential Rooftop Details'!$A$30:$X$158,MATCH('Cash Flow'!$A35,'Residential Rooftop Details'!$A$30:$A$158,0),COLUMN(B$1)),IF('Inputs &amp; Summary'!$D$15=Lists!$E$4,INDEX('Commercial Rooftop Details'!$A$30:$V$158,MATCH('Cash Flow'!$A35,'Commercial Rooftop Details'!$A$30:$A$158,0),COLUMN(B$1)),INDEX('Ground-Mount Details'!$A$30:$V$158,MATCH('Cash Flow'!$A35,'Ground-Mount Details'!$A$30:$A$158,0),COLUMN(B$1))))</f>
        <v>Preventive</v>
      </c>
      <c r="C35" s="117" t="str">
        <f>IF('Inputs &amp; Summary'!$D$15=Lists!$E$3,INDEX('Residential Rooftop Details'!$A$30:$X$158,MATCH('Cash Flow'!$A35,'Residential Rooftop Details'!$A$30:$A$158,0),COLUMN(C$1)),IF('Inputs &amp; Summary'!$D$15=Lists!$E$4,INDEX('Commercial Rooftop Details'!$A$30:$V$158,MATCH('Cash Flow'!$A35,'Commercial Rooftop Details'!$A$30:$A$158,0),COLUMN(C$1)),INDEX('Ground-Mount Details'!$A$30:$V$158,MATCH('Cash Flow'!$A35,'Ground-Mount Details'!$A$30:$A$158,0),COLUMN(C$1))))</f>
        <v>DC Wiring</v>
      </c>
      <c r="D35" s="117">
        <f>IF('Inputs &amp; Summary'!$D$15=Lists!$E$3,INDEX('Residential Rooftop Details'!$A$30:$X$158,MATCH('Cash Flow'!$A35,'Residential Rooftop Details'!$A$30:$A$158,0),COLUMN(D$1)),IF('Inputs &amp; Summary'!$D$15=Lists!$E$4,INDEX('Commercial Rooftop Details'!$A$30:$V$158,MATCH('Cash Flow'!$A35,'Commercial Rooftop Details'!$A$30:$A$158,0),COLUMN(D$1)),INDEX('Ground-Mount Details'!$A$30:$V$158,MATCH('Cash Flow'!$A35,'Ground-Mount Details'!$A$30:$A$158,0),COLUMN(D$1))))</f>
        <v>1</v>
      </c>
      <c r="E35" s="117">
        <f>IF('Inputs &amp; Summary'!$D$15=Lists!$E$3,INDEX('Residential Rooftop Details'!$A$30:$X$158,MATCH('Cash Flow'!$A35,'Residential Rooftop Details'!$A$30:$A$158,0),COLUMN(E$1)),IF('Inputs &amp; Summary'!$D$15=Lists!$E$4,INDEX('Commercial Rooftop Details'!$A$30:$V$158,MATCH('Cash Flow'!$A35,'Commercial Rooftop Details'!$A$30:$A$158,0),COLUMN(E$1)),INDEX('Ground-Mount Details'!$A$30:$V$158,MATCH('Cash Flow'!$A35,'Ground-Mount Details'!$A$30:$A$158,0),COLUMN(E$1))))</f>
        <v>0</v>
      </c>
      <c r="F35" s="117">
        <f>IF('Inputs &amp; Summary'!$D$15=Lists!$E$3,INDEX('Residential Rooftop Details'!$A$30:$X$158,MATCH('Cash Flow'!$A35,'Residential Rooftop Details'!$A$30:$A$158,0),COLUMN(F$1)),IF('Inputs &amp; Summary'!$D$15=Lists!$E$4,INDEX('Commercial Rooftop Details'!$A$30:$V$158,MATCH('Cash Flow'!$A35,'Commercial Rooftop Details'!$A$30:$A$158,0),COLUMN(F$1)),INDEX('Ground-Mount Details'!$A$30:$V$158,MATCH('Cash Flow'!$A35,'Ground-Mount Details'!$A$30:$A$158,0),COLUMN(F$1))))</f>
        <v>0</v>
      </c>
      <c r="G35" s="237" t="str">
        <f>IF('Inputs &amp; Summary'!$D$15=Lists!$E$3,INDEX('Residential Rooftop Details'!$A$30:$X$158,MATCH('Cash Flow'!$A35,'Residential Rooftop Details'!$A$30:$A$158,0),COLUMN(G$1)),IF('Inputs &amp; Summary'!$D$15=Lists!$E$4,INDEX('Commercial Rooftop Details'!$A$30:$V$158,MATCH('Cash Flow'!$A35,'Commercial Rooftop Details'!$A$30:$A$158,0),COLUMN(G$1)),INDEX('Ground-Mount Details'!$A$30:$V$158,MATCH('Cash Flow'!$A35,'Ground-Mount Details'!$A$30:$A$158,0),COLUMN(G$1))))</f>
        <v>N/A</v>
      </c>
      <c r="H35" s="237" t="str">
        <f>IF('Inputs &amp; Summary'!$D$15=Lists!$E$3,INDEX('Residential Rooftop Details'!$A$30:$X$158,MATCH('Cash Flow'!$A35,'Residential Rooftop Details'!$A$30:$A$158,0),COLUMN(H$1)),IF('Inputs &amp; Summary'!$D$15=Lists!$E$4,INDEX('Commercial Rooftop Details'!$A$30:$V$158,MATCH('Cash Flow'!$A35,'Commercial Rooftop Details'!$A$30:$A$158,0),COLUMN(H$1)),INDEX('Ground-Mount Details'!$A$30:$V$158,MATCH('Cash Flow'!$A35,'Ground-Mount Details'!$A$30:$A$158,0),COLUMN(H$1))))</f>
        <v>strings</v>
      </c>
      <c r="I35" s="237" t="str">
        <f>IF('Inputs &amp; Summary'!$D$15=Lists!$E$3,INDEX('Residential Rooftop Details'!$A$30:$X$158,MATCH('Cash Flow'!$A35,'Residential Rooftop Details'!$A$30:$A$158,0),COLUMN(I$1)),IF('Inputs &amp; Summary'!$D$15=Lists!$E$4,INDEX('Commercial Rooftop Details'!$A$30:$V$158,MATCH('Cash Flow'!$A35,'Commercial Rooftop Details'!$A$30:$A$158,0),COLUMN(I$1)),INDEX('Ground-Mount Details'!$A$30:$V$158,MATCH('Cash Flow'!$A35,'Ground-Mount Details'!$A$30:$A$158,0),COLUMN(I$1))))</f>
        <v>Inspector</v>
      </c>
      <c r="J35" s="238">
        <f>IF('Inputs &amp; Summary'!$D$15=Lists!$E$3,INDEX('Residential Rooftop Details'!$A$30:$X$158,MATCH('Cash Flow'!$A35,'Residential Rooftop Details'!$A$30:$A$158,0),COLUMN(J$1)),IF('Inputs &amp; Summary'!$D$15=Lists!$E$4,INDEX('Commercial Rooftop Details'!$A$30:$V$158,MATCH('Cash Flow'!$A35,'Commercial Rooftop Details'!$A$30:$A$158,0),COLUMN(J$1)),INDEX('Ground-Mount Details'!$A$30:$V$158,MATCH('Cash Flow'!$A35,'Ground-Mount Details'!$A$30:$A$158,0),COLUMN(J$1))))</f>
        <v>25.173076923076923</v>
      </c>
      <c r="K35" s="239">
        <f>IF('Inputs &amp; Summary'!$D$15=Lists!$E$3,INDEX('Residential Rooftop Details'!$A$30:$X$158,MATCH('Cash Flow'!$A35,'Residential Rooftop Details'!$A$30:$A$158,0),COLUMN(K$1)),IF('Inputs &amp; Summary'!$D$15=Lists!$E$4,INDEX('Commercial Rooftop Details'!$A$30:$V$158,MATCH('Cash Flow'!$A35,'Commercial Rooftop Details'!$A$30:$A$158,0),COLUMN(K$1)),INDEX('Ground-Mount Details'!$A$30:$V$158,MATCH('Cash Flow'!$A35,'Ground-Mount Details'!$A$30:$A$158,0),COLUMN(K$1))))</f>
        <v>1</v>
      </c>
      <c r="L35" s="239">
        <f>IF('Inputs &amp; Summary'!$D$15=Lists!$E$3,INDEX('Residential Rooftop Details'!$A$30:$X$158,MATCH('Cash Flow'!$A35,'Residential Rooftop Details'!$A$30:$A$158,0),COLUMN(L$1)),IF('Inputs &amp; Summary'!$D$15=Lists!$E$4,INDEX('Commercial Rooftop Details'!$A$30:$V$158,MATCH('Cash Flow'!$A35,'Commercial Rooftop Details'!$A$30:$A$158,0),COLUMN(L$1)),INDEX('Ground-Mount Details'!$A$30:$V$158,MATCH('Cash Flow'!$A35,'Ground-Mount Details'!$A$30:$A$158,0),COLUMN(L$1))))</f>
        <v>1</v>
      </c>
      <c r="M35" s="238" t="str">
        <f>IF('Inputs &amp; Summary'!$D$15=Lists!$E$3,INDEX('Residential Rooftop Details'!$A$30:$X$158,MATCH('Cash Flow'!$A35,'Residential Rooftop Details'!$A$30:$A$158,0),COLUMN(M$1)),IF('Inputs &amp; Summary'!$D$15=Lists!$E$4,INDEX('Commercial Rooftop Details'!$A$30:$V$158,MATCH('Cash Flow'!$A35,'Commercial Rooftop Details'!$A$30:$A$158,0),COLUMN(M$1)),INDEX('Ground-Mount Details'!$A$30:$V$158,MATCH('Cash Flow'!$A35,'Ground-Mount Details'!$A$30:$A$158,0),COLUMN(M$1))))</f>
        <v>interval</v>
      </c>
      <c r="N35" s="240">
        <f>IF('Inputs &amp; Summary'!$D$15=Lists!$E$3,INDEX('Residential Rooftop Details'!$A$30:$X$158,MATCH('Cash Flow'!$A35,'Residential Rooftop Details'!$A$30:$A$158,0),COLUMN(N$1)),IF('Inputs &amp; Summary'!$D$15=Lists!$E$4,INDEX('Commercial Rooftop Details'!$A$30:$V$158,MATCH('Cash Flow'!$A35,'Commercial Rooftop Details'!$A$30:$A$158,0),COLUMN(N$1)),INDEX('Ground-Mount Details'!$A$30:$V$158,MATCH('Cash Flow'!$A35,'Ground-Mount Details'!$A$30:$A$158,0),COLUMN(N$1))))</f>
        <v>103.04449648711943</v>
      </c>
      <c r="O35" s="239">
        <f>IF('Inputs &amp; Summary'!$D$15=Lists!$E$3,INDEX('Residential Rooftop Details'!$A$30:$X$158,MATCH('Cash Flow'!$A35,'Residential Rooftop Details'!$A$30:$A$158,0),COLUMN(O$1)),IF('Inputs &amp; Summary'!$D$15=Lists!$E$4,INDEX('Commercial Rooftop Details'!$A$30:$V$158,MATCH('Cash Flow'!$A35,'Commercial Rooftop Details'!$A$30:$A$158,0),COLUMN(O$1)),INDEX('Ground-Mount Details'!$A$30:$V$158,MATCH('Cash Flow'!$A35,'Ground-Mount Details'!$A$30:$A$158,0),COLUMN(O$1))))</f>
        <v>0.1</v>
      </c>
      <c r="P35" s="241">
        <f>IF('Inputs &amp; Summary'!$D$15=Lists!$E$3,INDEX('Residential Rooftop Details'!$A$30:$X$158,MATCH('Cash Flow'!$A35,'Residential Rooftop Details'!$A$30:$A$158,0),COLUMN(P$1)),IF('Inputs &amp; Summary'!$D$15=Lists!$E$4,INDEX('Commercial Rooftop Details'!$A$30:$V$158,MATCH('Cash Flow'!$A35,'Commercial Rooftop Details'!$A$30:$A$158,0),COLUMN(P$1)),INDEX('Ground-Mount Details'!$A$30:$V$158,MATCH('Cash Flow'!$A35,'Ground-Mount Details'!$A$30:$A$158,0),COLUMN(P$1))))</f>
        <v>0</v>
      </c>
      <c r="Q35" s="242">
        <f>IF('Inputs &amp; Summary'!$D$15=Lists!$E$3,INDEX('Residential Rooftop Details'!$A$30:$X$158,MATCH('Cash Flow'!$A35,'Residential Rooftop Details'!$A$30:$A$158,0),COLUMN(Q$1)),IF('Inputs &amp; Summary'!$D$15=Lists!$E$4,INDEX('Commercial Rooftop Details'!$A$30:$V$158,MATCH('Cash Flow'!$A35,'Commercial Rooftop Details'!$A$30:$A$158,0),COLUMN(Q$1)),INDEX('Ground-Mount Details'!$A$30:$V$158,MATCH('Cash Flow'!$A35,'Ground-Mount Details'!$A$30:$A$158,0),COLUMN(Q$1))))</f>
        <v>259.39470365699879</v>
      </c>
      <c r="R35" s="242">
        <f>IF('Inputs &amp; Summary'!$D$15=Lists!$E$3,INDEX('Residential Rooftop Details'!$A$30:$X$158,MATCH('Cash Flow'!$A35,'Residential Rooftop Details'!$A$30:$A$158,0),COLUMN(R$1)),IF('Inputs &amp; Summary'!$D$15=Lists!$E$4,INDEX('Commercial Rooftop Details'!$A$30:$V$158,MATCH('Cash Flow'!$A35,'Commercial Rooftop Details'!$A$30:$A$158,0),COLUMN(R$1)),INDEX('Ground-Mount Details'!$A$30:$V$158,MATCH('Cash Flow'!$A35,'Ground-Mount Details'!$A$30:$A$158,0),COLUMN(R$1))))</f>
        <v>0</v>
      </c>
      <c r="S35" s="243">
        <f>IF('Inputs &amp; Summary'!$D$15=Lists!$E$3,INDEX('Residential Rooftop Details'!$A$30:$X$158,MATCH('Cash Flow'!$A35,'Residential Rooftop Details'!$A$30:$A$158,0),COLUMN(S$1)),IF('Inputs &amp; Summary'!$D$15=Lists!$E$4,INDEX('Commercial Rooftop Details'!$A$30:$V$158,MATCH('Cash Flow'!$A35,'Commercial Rooftop Details'!$A$30:$A$158,0),COLUMN(S$1)),INDEX('Ground-Mount Details'!$A$30:$V$158,MATCH('Cash Flow'!$A35,'Ground-Mount Details'!$A$30:$A$158,0),COLUMN(S$1))))</f>
        <v>259.39470365699879</v>
      </c>
      <c r="T35" s="238">
        <f>IF('Inputs &amp; Summary'!$D$15=Lists!$E$3,INDEX('Residential Rooftop Details'!$A$30:$X$158,MATCH('Cash Flow'!$A35,'Residential Rooftop Details'!$A$30:$A$158,0),COLUMN(T$1)),IF('Inputs &amp; Summary'!$D$15=Lists!$E$4,INDEX('Commercial Rooftop Details'!$A$30:$V$158,MATCH('Cash Flow'!$A35,'Commercial Rooftop Details'!$A$30:$A$158,0),COLUMN(T$1)),INDEX('Ground-Mount Details'!$A$30:$V$158,MATCH('Cash Flow'!$A35,'Ground-Mount Details'!$A$30:$A$158,0),COLUMN(T$1))))</f>
        <v>0</v>
      </c>
      <c r="U35" s="244">
        <f>IF('Inputs &amp; Summary'!$D$15=Lists!$E$3,INDEX('Residential Rooftop Details'!$A$30:$X$158,MATCH('Cash Flow'!$A35,'Residential Rooftop Details'!$A$30:$A$158,0),COLUMN(U$1)),IF('Inputs &amp; Summary'!$D$15=Lists!$E$4,INDEX('Commercial Rooftop Details'!$A$30:$V$158,MATCH('Cash Flow'!$A35,'Commercial Rooftop Details'!$A$30:$A$158,0),COLUMN(U$1)),INDEX('Ground-Mount Details'!$A$30:$V$158,MATCH('Cash Flow'!$A35,'Ground-Mount Details'!$A$30:$A$158,0),COLUMN(U$1))))</f>
        <v>0</v>
      </c>
      <c r="V35" s="245">
        <f t="shared" si="0"/>
        <v>321.4330609703735</v>
      </c>
      <c r="W35" s="245">
        <f>NPV('Inputs &amp; Summary'!$D$6,Y35:BL35)</f>
        <v>3259.6732445572779</v>
      </c>
      <c r="X35" s="246">
        <f t="shared" si="5"/>
        <v>2.3658831437387333E-2</v>
      </c>
      <c r="Y35" s="248">
        <f>$D35*IF(Y$1&gt;'Inputs &amp; Summary'!$D$5,0,IF(Y$1&gt;VLOOKUP($G35,Lists!$J$17:$K$21,2),IF($M35=Lists!$H$3,IF($K35&lt;1,(($S35/$K35)*((1+'Inputs &amp; Summary'!$D$7)^Y$1)),((INT(Y$1/$K35)-INT((Y$1-1)/$K35))*$S35*((1+'Inputs &amp; Summary'!$D$7)^Y$1))),(_xlfn.WEIBULL.DIST(Y$1,$L35,$K35,FALSE)*$S35*((1+'Inputs &amp; Summary'!$D$7)^Y$1))),IF($M35=Lists!$H$3,IF($K35&lt;1,((($R35*(1-$E35)+$Q35*(1-$F35))/$K35)*((1+'Inputs &amp; Summary'!$D$7)^Y$1)),((INT(Y$1/$K35)-INT((Y$1-1)/$K35))*($R35*(1-$E35)+$Q35*(1-$F35))*((1+'Inputs &amp; Summary'!$D$7)^Y$1))),((_xlfn.WEIBULL.DIST(Y$1,$L35,$K35,FALSE)*($R35*(1-$E35)+$Q35*(1-$F35))*((1+'Inputs &amp; Summary'!$D$7)^Y$1))))))</f>
        <v>264.58259773013879</v>
      </c>
      <c r="Z35" s="248">
        <f>$D35*IF(Z$1&gt;'Inputs &amp; Summary'!$D$5,0,IF(Z$1&gt;VLOOKUP($G35,Lists!$J$17:$K$21,2),IF($M35=Lists!$H$3,IF($K35&lt;1,(($S35/$K35)*((1+'Inputs &amp; Summary'!$D$7)^Z$1)),((INT(Z$1/$K35)-INT((Z$1-1)/$K35))*$S35*((1+'Inputs &amp; Summary'!$D$7)^Z$1))),(_xlfn.WEIBULL.DIST(Z$1,$L35,$K35,FALSE)*$S35*((1+'Inputs &amp; Summary'!$D$7)^Z$1))),IF($M35=Lists!$H$3,IF($K35&lt;1,((($R35*(1-$E35)+$Q35*(1-$F35))/$K35)*((1+'Inputs &amp; Summary'!$D$7)^Z$1)),((INT(Z$1/$K35)-INT((Z$1-1)/$K35))*($R35*(1-$E35)+$Q35*(1-$F35))*((1+'Inputs &amp; Summary'!$D$7)^Z$1))),((_xlfn.WEIBULL.DIST(Z$1,$L35,$K35,FALSE)*($R35*(1-$E35)+$Q35*(1-$F35))*((1+'Inputs &amp; Summary'!$D$7)^Z$1))))))</f>
        <v>269.87424968474153</v>
      </c>
      <c r="AA35" s="248">
        <f>$D35*IF(AA$1&gt;'Inputs &amp; Summary'!$D$5,0,IF(AA$1&gt;VLOOKUP($G35,Lists!$J$17:$K$21,2),IF($M35=Lists!$H$3,IF($K35&lt;1,(($S35/$K35)*((1+'Inputs &amp; Summary'!$D$7)^AA$1)),((INT(AA$1/$K35)-INT((AA$1-1)/$K35))*$S35*((1+'Inputs &amp; Summary'!$D$7)^AA$1))),(_xlfn.WEIBULL.DIST(AA$1,$L35,$K35,FALSE)*$S35*((1+'Inputs &amp; Summary'!$D$7)^AA$1))),IF($M35=Lists!$H$3,IF($K35&lt;1,((($R35*(1-$E35)+$Q35*(1-$F35))/$K35)*((1+'Inputs &amp; Summary'!$D$7)^AA$1)),((INT(AA$1/$K35)-INT((AA$1-1)/$K35))*($R35*(1-$E35)+$Q35*(1-$F35))*((1+'Inputs &amp; Summary'!$D$7)^AA$1))),((_xlfn.WEIBULL.DIST(AA$1,$L35,$K35,FALSE)*($R35*(1-$E35)+$Q35*(1-$F35))*((1+'Inputs &amp; Summary'!$D$7)^AA$1))))))</f>
        <v>275.27173467843636</v>
      </c>
      <c r="AB35" s="248">
        <f>$D35*IF(AB$1&gt;'Inputs &amp; Summary'!$D$5,0,IF(AB$1&gt;VLOOKUP($G35,Lists!$J$17:$K$21,2),IF($M35=Lists!$H$3,IF($K35&lt;1,(($S35/$K35)*((1+'Inputs &amp; Summary'!$D$7)^AB$1)),((INT(AB$1/$K35)-INT((AB$1-1)/$K35))*$S35*((1+'Inputs &amp; Summary'!$D$7)^AB$1))),(_xlfn.WEIBULL.DIST(AB$1,$L35,$K35,FALSE)*$S35*((1+'Inputs &amp; Summary'!$D$7)^AB$1))),IF($M35=Lists!$H$3,IF($K35&lt;1,((($R35*(1-$E35)+$Q35*(1-$F35))/$K35)*((1+'Inputs &amp; Summary'!$D$7)^AB$1)),((INT(AB$1/$K35)-INT((AB$1-1)/$K35))*($R35*(1-$E35)+$Q35*(1-$F35))*((1+'Inputs &amp; Summary'!$D$7)^AB$1))),((_xlfn.WEIBULL.DIST(AB$1,$L35,$K35,FALSE)*($R35*(1-$E35)+$Q35*(1-$F35))*((1+'Inputs &amp; Summary'!$D$7)^AB$1))))))</f>
        <v>280.77716937200506</v>
      </c>
      <c r="AC35" s="248">
        <f>$D35*IF(AC$1&gt;'Inputs &amp; Summary'!$D$5,0,IF(AC$1&gt;VLOOKUP($G35,Lists!$J$17:$K$21,2),IF($M35=Lists!$H$3,IF($K35&lt;1,(($S35/$K35)*((1+'Inputs &amp; Summary'!$D$7)^AC$1)),((INT(AC$1/$K35)-INT((AC$1-1)/$K35))*$S35*((1+'Inputs &amp; Summary'!$D$7)^AC$1))),(_xlfn.WEIBULL.DIST(AC$1,$L35,$K35,FALSE)*$S35*((1+'Inputs &amp; Summary'!$D$7)^AC$1))),IF($M35=Lists!$H$3,IF($K35&lt;1,((($R35*(1-$E35)+$Q35*(1-$F35))/$K35)*((1+'Inputs &amp; Summary'!$D$7)^AC$1)),((INT(AC$1/$K35)-INT((AC$1-1)/$K35))*($R35*(1-$E35)+$Q35*(1-$F35))*((1+'Inputs &amp; Summary'!$D$7)^AC$1))),((_xlfn.WEIBULL.DIST(AC$1,$L35,$K35,FALSE)*($R35*(1-$E35)+$Q35*(1-$F35))*((1+'Inputs &amp; Summary'!$D$7)^AC$1))))))</f>
        <v>286.3927127594452</v>
      </c>
      <c r="AD35" s="248">
        <f>$D35*IF(AD$1&gt;'Inputs &amp; Summary'!$D$5,0,IF(AD$1&gt;VLOOKUP($G35,Lists!$J$17:$K$21,2),IF($M35=Lists!$H$3,IF($K35&lt;1,(($S35/$K35)*((1+'Inputs &amp; Summary'!$D$7)^AD$1)),((INT(AD$1/$K35)-INT((AD$1-1)/$K35))*$S35*((1+'Inputs &amp; Summary'!$D$7)^AD$1))),(_xlfn.WEIBULL.DIST(AD$1,$L35,$K35,FALSE)*$S35*((1+'Inputs &amp; Summary'!$D$7)^AD$1))),IF($M35=Lists!$H$3,IF($K35&lt;1,((($R35*(1-$E35)+$Q35*(1-$F35))/$K35)*((1+'Inputs &amp; Summary'!$D$7)^AD$1)),((INT(AD$1/$K35)-INT((AD$1-1)/$K35))*($R35*(1-$E35)+$Q35*(1-$F35))*((1+'Inputs &amp; Summary'!$D$7)^AD$1))),((_xlfn.WEIBULL.DIST(AD$1,$L35,$K35,FALSE)*($R35*(1-$E35)+$Q35*(1-$F35))*((1+'Inputs &amp; Summary'!$D$7)^AD$1))))))</f>
        <v>292.1205670146341</v>
      </c>
      <c r="AE35" s="248">
        <f>$D35*IF(AE$1&gt;'Inputs &amp; Summary'!$D$5,0,IF(AE$1&gt;VLOOKUP($G35,Lists!$J$17:$K$21,2),IF($M35=Lists!$H$3,IF($K35&lt;1,(($S35/$K35)*((1+'Inputs &amp; Summary'!$D$7)^AE$1)),((INT(AE$1/$K35)-INT((AE$1-1)/$K35))*$S35*((1+'Inputs &amp; Summary'!$D$7)^AE$1))),(_xlfn.WEIBULL.DIST(AE$1,$L35,$K35,FALSE)*$S35*((1+'Inputs &amp; Summary'!$D$7)^AE$1))),IF($M35=Lists!$H$3,IF($K35&lt;1,((($R35*(1-$E35)+$Q35*(1-$F35))/$K35)*((1+'Inputs &amp; Summary'!$D$7)^AE$1)),((INT(AE$1/$K35)-INT((AE$1-1)/$K35))*($R35*(1-$E35)+$Q35*(1-$F35))*((1+'Inputs &amp; Summary'!$D$7)^AE$1))),((_xlfn.WEIBULL.DIST(AE$1,$L35,$K35,FALSE)*($R35*(1-$E35)+$Q35*(1-$F35))*((1+'Inputs &amp; Summary'!$D$7)^AE$1))))))</f>
        <v>297.96297835492675</v>
      </c>
      <c r="AF35" s="248">
        <f>$D35*IF(AF$1&gt;'Inputs &amp; Summary'!$D$5,0,IF(AF$1&gt;VLOOKUP($G35,Lists!$J$17:$K$21,2),IF($M35=Lists!$H$3,IF($K35&lt;1,(($S35/$K35)*((1+'Inputs &amp; Summary'!$D$7)^AF$1)),((INT(AF$1/$K35)-INT((AF$1-1)/$K35))*$S35*((1+'Inputs &amp; Summary'!$D$7)^AF$1))),(_xlfn.WEIBULL.DIST(AF$1,$L35,$K35,FALSE)*$S35*((1+'Inputs &amp; Summary'!$D$7)^AF$1))),IF($M35=Lists!$H$3,IF($K35&lt;1,((($R35*(1-$E35)+$Q35*(1-$F35))/$K35)*((1+'Inputs &amp; Summary'!$D$7)^AF$1)),((INT(AF$1/$K35)-INT((AF$1-1)/$K35))*($R35*(1-$E35)+$Q35*(1-$F35))*((1+'Inputs &amp; Summary'!$D$7)^AF$1))),((_xlfn.WEIBULL.DIST(AF$1,$L35,$K35,FALSE)*($R35*(1-$E35)+$Q35*(1-$F35))*((1+'Inputs &amp; Summary'!$D$7)^AF$1))))))</f>
        <v>303.92223792202532</v>
      </c>
      <c r="AG35" s="248">
        <f>$D35*IF(AG$1&gt;'Inputs &amp; Summary'!$D$5,0,IF(AG$1&gt;VLOOKUP($G35,Lists!$J$17:$K$21,2),IF($M35=Lists!$H$3,IF($K35&lt;1,(($S35/$K35)*((1+'Inputs &amp; Summary'!$D$7)^AG$1)),((INT(AG$1/$K35)-INT((AG$1-1)/$K35))*$S35*((1+'Inputs &amp; Summary'!$D$7)^AG$1))),(_xlfn.WEIBULL.DIST(AG$1,$L35,$K35,FALSE)*$S35*((1+'Inputs &amp; Summary'!$D$7)^AG$1))),IF($M35=Lists!$H$3,IF($K35&lt;1,((($R35*(1-$E35)+$Q35*(1-$F35))/$K35)*((1+'Inputs &amp; Summary'!$D$7)^AG$1)),((INT(AG$1/$K35)-INT((AG$1-1)/$K35))*($R35*(1-$E35)+$Q35*(1-$F35))*((1+'Inputs &amp; Summary'!$D$7)^AG$1))),((_xlfn.WEIBULL.DIST(AG$1,$L35,$K35,FALSE)*($R35*(1-$E35)+$Q35*(1-$F35))*((1+'Inputs &amp; Summary'!$D$7)^AG$1))))))</f>
        <v>310.00068268046579</v>
      </c>
      <c r="AH35" s="248">
        <f>$D35*IF(AH$1&gt;'Inputs &amp; Summary'!$D$5,0,IF(AH$1&gt;VLOOKUP($G35,Lists!$J$17:$K$21,2),IF($M35=Lists!$H$3,IF($K35&lt;1,(($S35/$K35)*((1+'Inputs &amp; Summary'!$D$7)^AH$1)),((INT(AH$1/$K35)-INT((AH$1-1)/$K35))*$S35*((1+'Inputs &amp; Summary'!$D$7)^AH$1))),(_xlfn.WEIBULL.DIST(AH$1,$L35,$K35,FALSE)*$S35*((1+'Inputs &amp; Summary'!$D$7)^AH$1))),IF($M35=Lists!$H$3,IF($K35&lt;1,((($R35*(1-$E35)+$Q35*(1-$F35))/$K35)*((1+'Inputs &amp; Summary'!$D$7)^AH$1)),((INT(AH$1/$K35)-INT((AH$1-1)/$K35))*($R35*(1-$E35)+$Q35*(1-$F35))*((1+'Inputs &amp; Summary'!$D$7)^AH$1))),((_xlfn.WEIBULL.DIST(AH$1,$L35,$K35,FALSE)*($R35*(1-$E35)+$Q35*(1-$F35))*((1+'Inputs &amp; Summary'!$D$7)^AH$1))))))</f>
        <v>316.20069633407513</v>
      </c>
      <c r="AI35" s="248">
        <f>$D35*IF(AI$1&gt;'Inputs &amp; Summary'!$D$5,0,IF(AI$1&gt;VLOOKUP($G35,Lists!$J$17:$K$21,2),IF($M35=Lists!$H$3,IF($K35&lt;1,(($S35/$K35)*((1+'Inputs &amp; Summary'!$D$7)^AI$1)),((INT(AI$1/$K35)-INT((AI$1-1)/$K35))*$S35*((1+'Inputs &amp; Summary'!$D$7)^AI$1))),(_xlfn.WEIBULL.DIST(AI$1,$L35,$K35,FALSE)*$S35*((1+'Inputs &amp; Summary'!$D$7)^AI$1))),IF($M35=Lists!$H$3,IF($K35&lt;1,((($R35*(1-$E35)+$Q35*(1-$F35))/$K35)*((1+'Inputs &amp; Summary'!$D$7)^AI$1)),((INT(AI$1/$K35)-INT((AI$1-1)/$K35))*($R35*(1-$E35)+$Q35*(1-$F35))*((1+'Inputs &amp; Summary'!$D$7)^AI$1))),((_xlfn.WEIBULL.DIST(AI$1,$L35,$K35,FALSE)*($R35*(1-$E35)+$Q35*(1-$F35))*((1+'Inputs &amp; Summary'!$D$7)^AI$1))))))</f>
        <v>322.52471026075659</v>
      </c>
      <c r="AJ35" s="248">
        <f>$D35*IF(AJ$1&gt;'Inputs &amp; Summary'!$D$5,0,IF(AJ$1&gt;VLOOKUP($G35,Lists!$J$17:$K$21,2),IF($M35=Lists!$H$3,IF($K35&lt;1,(($S35/$K35)*((1+'Inputs &amp; Summary'!$D$7)^AJ$1)),((INT(AJ$1/$K35)-INT((AJ$1-1)/$K35))*$S35*((1+'Inputs &amp; Summary'!$D$7)^AJ$1))),(_xlfn.WEIBULL.DIST(AJ$1,$L35,$K35,FALSE)*$S35*((1+'Inputs &amp; Summary'!$D$7)^AJ$1))),IF($M35=Lists!$H$3,IF($K35&lt;1,((($R35*(1-$E35)+$Q35*(1-$F35))/$K35)*((1+'Inputs &amp; Summary'!$D$7)^AJ$1)),((INT(AJ$1/$K35)-INT((AJ$1-1)/$K35))*($R35*(1-$E35)+$Q35*(1-$F35))*((1+'Inputs &amp; Summary'!$D$7)^AJ$1))),((_xlfn.WEIBULL.DIST(AJ$1,$L35,$K35,FALSE)*($R35*(1-$E35)+$Q35*(1-$F35))*((1+'Inputs &amp; Summary'!$D$7)^AJ$1))))))</f>
        <v>328.97520446597179</v>
      </c>
      <c r="AK35" s="248">
        <f>$D35*IF(AK$1&gt;'Inputs &amp; Summary'!$D$5,0,IF(AK$1&gt;VLOOKUP($G35,Lists!$J$17:$K$21,2),IF($M35=Lists!$H$3,IF($K35&lt;1,(($S35/$K35)*((1+'Inputs &amp; Summary'!$D$7)^AK$1)),((INT(AK$1/$K35)-INT((AK$1-1)/$K35))*$S35*((1+'Inputs &amp; Summary'!$D$7)^AK$1))),(_xlfn.WEIBULL.DIST(AK$1,$L35,$K35,FALSE)*$S35*((1+'Inputs &amp; Summary'!$D$7)^AK$1))),IF($M35=Lists!$H$3,IF($K35&lt;1,((($R35*(1-$E35)+$Q35*(1-$F35))/$K35)*((1+'Inputs &amp; Summary'!$D$7)^AK$1)),((INT(AK$1/$K35)-INT((AK$1-1)/$K35))*($R35*(1-$E35)+$Q35*(1-$F35))*((1+'Inputs &amp; Summary'!$D$7)^AK$1))),((_xlfn.WEIBULL.DIST(AK$1,$L35,$K35,FALSE)*($R35*(1-$E35)+$Q35*(1-$F35))*((1+'Inputs &amp; Summary'!$D$7)^AK$1))))))</f>
        <v>335.5547085552912</v>
      </c>
      <c r="AL35" s="248">
        <f>$D35*IF(AL$1&gt;'Inputs &amp; Summary'!$D$5,0,IF(AL$1&gt;VLOOKUP($G35,Lists!$J$17:$K$21,2),IF($M35=Lists!$H$3,IF($K35&lt;1,(($S35/$K35)*((1+'Inputs &amp; Summary'!$D$7)^AL$1)),((INT(AL$1/$K35)-INT((AL$1-1)/$K35))*$S35*((1+'Inputs &amp; Summary'!$D$7)^AL$1))),(_xlfn.WEIBULL.DIST(AL$1,$L35,$K35,FALSE)*$S35*((1+'Inputs &amp; Summary'!$D$7)^AL$1))),IF($M35=Lists!$H$3,IF($K35&lt;1,((($R35*(1-$E35)+$Q35*(1-$F35))/$K35)*((1+'Inputs &amp; Summary'!$D$7)^AL$1)),((INT(AL$1/$K35)-INT((AL$1-1)/$K35))*($R35*(1-$E35)+$Q35*(1-$F35))*((1+'Inputs &amp; Summary'!$D$7)^AL$1))),((_xlfn.WEIBULL.DIST(AL$1,$L35,$K35,FALSE)*($R35*(1-$E35)+$Q35*(1-$F35))*((1+'Inputs &amp; Summary'!$D$7)^AL$1))))))</f>
        <v>342.26580272639706</v>
      </c>
      <c r="AM35" s="248">
        <f>$D35*IF(AM$1&gt;'Inputs &amp; Summary'!$D$5,0,IF(AM$1&gt;VLOOKUP($G35,Lists!$J$17:$K$21,2),IF($M35=Lists!$H$3,IF($K35&lt;1,(($S35/$K35)*((1+'Inputs &amp; Summary'!$D$7)^AM$1)),((INT(AM$1/$K35)-INT((AM$1-1)/$K35))*$S35*((1+'Inputs &amp; Summary'!$D$7)^AM$1))),(_xlfn.WEIBULL.DIST(AM$1,$L35,$K35,FALSE)*$S35*((1+'Inputs &amp; Summary'!$D$7)^AM$1))),IF($M35=Lists!$H$3,IF($K35&lt;1,((($R35*(1-$E35)+$Q35*(1-$F35))/$K35)*((1+'Inputs &amp; Summary'!$D$7)^AM$1)),((INT(AM$1/$K35)-INT((AM$1-1)/$K35))*($R35*(1-$E35)+$Q35*(1-$F35))*((1+'Inputs &amp; Summary'!$D$7)^AM$1))),((_xlfn.WEIBULL.DIST(AM$1,$L35,$K35,FALSE)*($R35*(1-$E35)+$Q35*(1-$F35))*((1+'Inputs &amp; Summary'!$D$7)^AM$1))))))</f>
        <v>349.11111878092487</v>
      </c>
      <c r="AN35" s="248">
        <f>$D35*IF(AN$1&gt;'Inputs &amp; Summary'!$D$5,0,IF(AN$1&gt;VLOOKUP($G35,Lists!$J$17:$K$21,2),IF($M35=Lists!$H$3,IF($K35&lt;1,(($S35/$K35)*((1+'Inputs &amp; Summary'!$D$7)^AN$1)),((INT(AN$1/$K35)-INT((AN$1-1)/$K35))*$S35*((1+'Inputs &amp; Summary'!$D$7)^AN$1))),(_xlfn.WEIBULL.DIST(AN$1,$L35,$K35,FALSE)*$S35*((1+'Inputs &amp; Summary'!$D$7)^AN$1))),IF($M35=Lists!$H$3,IF($K35&lt;1,((($R35*(1-$E35)+$Q35*(1-$F35))/$K35)*((1+'Inputs &amp; Summary'!$D$7)^AN$1)),((INT(AN$1/$K35)-INT((AN$1-1)/$K35))*($R35*(1-$E35)+$Q35*(1-$F35))*((1+'Inputs &amp; Summary'!$D$7)^AN$1))),((_xlfn.WEIBULL.DIST(AN$1,$L35,$K35,FALSE)*($R35*(1-$E35)+$Q35*(1-$F35))*((1+'Inputs &amp; Summary'!$D$7)^AN$1))))))</f>
        <v>356.09334115654343</v>
      </c>
      <c r="AO35" s="248">
        <f>$D35*IF(AO$1&gt;'Inputs &amp; Summary'!$D$5,0,IF(AO$1&gt;VLOOKUP($G35,Lists!$J$17:$K$21,2),IF($M35=Lists!$H$3,IF($K35&lt;1,(($S35/$K35)*((1+'Inputs &amp; Summary'!$D$7)^AO$1)),((INT(AO$1/$K35)-INT((AO$1-1)/$K35))*$S35*((1+'Inputs &amp; Summary'!$D$7)^AO$1))),(_xlfn.WEIBULL.DIST(AO$1,$L35,$K35,FALSE)*$S35*((1+'Inputs &amp; Summary'!$D$7)^AO$1))),IF($M35=Lists!$H$3,IF($K35&lt;1,((($R35*(1-$E35)+$Q35*(1-$F35))/$K35)*((1+'Inputs &amp; Summary'!$D$7)^AO$1)),((INT(AO$1/$K35)-INT((AO$1-1)/$K35))*($R35*(1-$E35)+$Q35*(1-$F35))*((1+'Inputs &amp; Summary'!$D$7)^AO$1))),((_xlfn.WEIBULL.DIST(AO$1,$L35,$K35,FALSE)*($R35*(1-$E35)+$Q35*(1-$F35))*((1+'Inputs &amp; Summary'!$D$7)^AO$1))))))</f>
        <v>363.21520797967435</v>
      </c>
      <c r="AP35" s="248">
        <f>$D35*IF(AP$1&gt;'Inputs &amp; Summary'!$D$5,0,IF(AP$1&gt;VLOOKUP($G35,Lists!$J$17:$K$21,2),IF($M35=Lists!$H$3,IF($K35&lt;1,(($S35/$K35)*((1+'Inputs &amp; Summary'!$D$7)^AP$1)),((INT(AP$1/$K35)-INT((AP$1-1)/$K35))*$S35*((1+'Inputs &amp; Summary'!$D$7)^AP$1))),(_xlfn.WEIBULL.DIST(AP$1,$L35,$K35,FALSE)*$S35*((1+'Inputs &amp; Summary'!$D$7)^AP$1))),IF($M35=Lists!$H$3,IF($K35&lt;1,((($R35*(1-$E35)+$Q35*(1-$F35))/$K35)*((1+'Inputs &amp; Summary'!$D$7)^AP$1)),((INT(AP$1/$K35)-INT((AP$1-1)/$K35))*($R35*(1-$E35)+$Q35*(1-$F35))*((1+'Inputs &amp; Summary'!$D$7)^AP$1))),((_xlfn.WEIBULL.DIST(AP$1,$L35,$K35,FALSE)*($R35*(1-$E35)+$Q35*(1-$F35))*((1+'Inputs &amp; Summary'!$D$7)^AP$1))))))</f>
        <v>370.4795121392678</v>
      </c>
      <c r="AQ35" s="248">
        <f>$D35*IF(AQ$1&gt;'Inputs &amp; Summary'!$D$5,0,IF(AQ$1&gt;VLOOKUP($G35,Lists!$J$17:$K$21,2),IF($M35=Lists!$H$3,IF($K35&lt;1,(($S35/$K35)*((1+'Inputs &amp; Summary'!$D$7)^AQ$1)),((INT(AQ$1/$K35)-INT((AQ$1-1)/$K35))*$S35*((1+'Inputs &amp; Summary'!$D$7)^AQ$1))),(_xlfn.WEIBULL.DIST(AQ$1,$L35,$K35,FALSE)*$S35*((1+'Inputs &amp; Summary'!$D$7)^AQ$1))),IF($M35=Lists!$H$3,IF($K35&lt;1,((($R35*(1-$E35)+$Q35*(1-$F35))/$K35)*((1+'Inputs &amp; Summary'!$D$7)^AQ$1)),((INT(AQ$1/$K35)-INT((AQ$1-1)/$K35))*($R35*(1-$E35)+$Q35*(1-$F35))*((1+'Inputs &amp; Summary'!$D$7)^AQ$1))),((_xlfn.WEIBULL.DIST(AQ$1,$L35,$K35,FALSE)*($R35*(1-$E35)+$Q35*(1-$F35))*((1+'Inputs &amp; Summary'!$D$7)^AQ$1))))))</f>
        <v>377.88910238205312</v>
      </c>
      <c r="AR35" s="248">
        <f>$D35*IF(AR$1&gt;'Inputs &amp; Summary'!$D$5,0,IF(AR$1&gt;VLOOKUP($G35,Lists!$J$17:$K$21,2),IF($M35=Lists!$H$3,IF($K35&lt;1,(($S35/$K35)*((1+'Inputs &amp; Summary'!$D$7)^AR$1)),((INT(AR$1/$K35)-INT((AR$1-1)/$K35))*$S35*((1+'Inputs &amp; Summary'!$D$7)^AR$1))),(_xlfn.WEIBULL.DIST(AR$1,$L35,$K35,FALSE)*$S35*((1+'Inputs &amp; Summary'!$D$7)^AR$1))),IF($M35=Lists!$H$3,IF($K35&lt;1,((($R35*(1-$E35)+$Q35*(1-$F35))/$K35)*((1+'Inputs &amp; Summary'!$D$7)^AR$1)),((INT(AR$1/$K35)-INT((AR$1-1)/$K35))*($R35*(1-$E35)+$Q35*(1-$F35))*((1+'Inputs &amp; Summary'!$D$7)^AR$1))),((_xlfn.WEIBULL.DIST(AR$1,$L35,$K35,FALSE)*($R35*(1-$E35)+$Q35*(1-$F35))*((1+'Inputs &amp; Summary'!$D$7)^AR$1))))))</f>
        <v>385.44688442969425</v>
      </c>
      <c r="AS35" s="248">
        <f>$D35*IF(AS$1&gt;'Inputs &amp; Summary'!$D$5,0,IF(AS$1&gt;VLOOKUP($G35,Lists!$J$17:$K$21,2),IF($M35=Lists!$H$3,IF($K35&lt;1,(($S35/$K35)*((1+'Inputs &amp; Summary'!$D$7)^AS$1)),((INT(AS$1/$K35)-INT((AS$1-1)/$K35))*$S35*((1+'Inputs &amp; Summary'!$D$7)^AS$1))),(_xlfn.WEIBULL.DIST(AS$1,$L35,$K35,FALSE)*$S35*((1+'Inputs &amp; Summary'!$D$7)^AS$1))),IF($M35=Lists!$H$3,IF($K35&lt;1,((($R35*(1-$E35)+$Q35*(1-$F35))/$K35)*((1+'Inputs &amp; Summary'!$D$7)^AS$1)),((INT(AS$1/$K35)-INT((AS$1-1)/$K35))*($R35*(1-$E35)+$Q35*(1-$F35))*((1+'Inputs &amp; Summary'!$D$7)^AS$1))),((_xlfn.WEIBULL.DIST(AS$1,$L35,$K35,FALSE)*($R35*(1-$E35)+$Q35*(1-$F35))*((1+'Inputs &amp; Summary'!$D$7)^AS$1))))))</f>
        <v>0</v>
      </c>
      <c r="AT35" s="248">
        <f>$D35*IF(AT$1&gt;'Inputs &amp; Summary'!$D$5,0,IF(AT$1&gt;VLOOKUP($G35,Lists!$J$17:$K$21,2),IF($M35=Lists!$H$3,IF($K35&lt;1,(($S35/$K35)*((1+'Inputs &amp; Summary'!$D$7)^AT$1)),((INT(AT$1/$K35)-INT((AT$1-1)/$K35))*$S35*((1+'Inputs &amp; Summary'!$D$7)^AT$1))),(_xlfn.WEIBULL.DIST(AT$1,$L35,$K35,FALSE)*$S35*((1+'Inputs &amp; Summary'!$D$7)^AT$1))),IF($M35=Lists!$H$3,IF($K35&lt;1,((($R35*(1-$E35)+$Q35*(1-$F35))/$K35)*((1+'Inputs &amp; Summary'!$D$7)^AT$1)),((INT(AT$1/$K35)-INT((AT$1-1)/$K35))*($R35*(1-$E35)+$Q35*(1-$F35))*((1+'Inputs &amp; Summary'!$D$7)^AT$1))),((_xlfn.WEIBULL.DIST(AT$1,$L35,$K35,FALSE)*($R35*(1-$E35)+$Q35*(1-$F35))*((1+'Inputs &amp; Summary'!$D$7)^AT$1))))))</f>
        <v>0</v>
      </c>
      <c r="AU35" s="248">
        <f>$D35*IF(AU$1&gt;'Inputs &amp; Summary'!$D$5,0,IF(AU$1&gt;VLOOKUP($G35,Lists!$J$17:$K$21,2),IF($M35=Lists!$H$3,IF($K35&lt;1,(($S35/$K35)*((1+'Inputs &amp; Summary'!$D$7)^AU$1)),((INT(AU$1/$K35)-INT((AU$1-1)/$K35))*$S35*((1+'Inputs &amp; Summary'!$D$7)^AU$1))),(_xlfn.WEIBULL.DIST(AU$1,$L35,$K35,FALSE)*$S35*((1+'Inputs &amp; Summary'!$D$7)^AU$1))),IF($M35=Lists!$H$3,IF($K35&lt;1,((($R35*(1-$E35)+$Q35*(1-$F35))/$K35)*((1+'Inputs &amp; Summary'!$D$7)^AU$1)),((INT(AU$1/$K35)-INT((AU$1-1)/$K35))*($R35*(1-$E35)+$Q35*(1-$F35))*((1+'Inputs &amp; Summary'!$D$7)^AU$1))),((_xlfn.WEIBULL.DIST(AU$1,$L35,$K35,FALSE)*($R35*(1-$E35)+$Q35*(1-$F35))*((1+'Inputs &amp; Summary'!$D$7)^AU$1))))))</f>
        <v>0</v>
      </c>
      <c r="AV35" s="248">
        <f>$D35*IF(AV$1&gt;'Inputs &amp; Summary'!$D$5,0,IF(AV$1&gt;VLOOKUP($G35,Lists!$J$17:$K$21,2),IF($M35=Lists!$H$3,IF($K35&lt;1,(($S35/$K35)*((1+'Inputs &amp; Summary'!$D$7)^AV$1)),((INT(AV$1/$K35)-INT((AV$1-1)/$K35))*$S35*((1+'Inputs &amp; Summary'!$D$7)^AV$1))),(_xlfn.WEIBULL.DIST(AV$1,$L35,$K35,FALSE)*$S35*((1+'Inputs &amp; Summary'!$D$7)^AV$1))),IF($M35=Lists!$H$3,IF($K35&lt;1,((($R35*(1-$E35)+$Q35*(1-$F35))/$K35)*((1+'Inputs &amp; Summary'!$D$7)^AV$1)),((INT(AV$1/$K35)-INT((AV$1-1)/$K35))*($R35*(1-$E35)+$Q35*(1-$F35))*((1+'Inputs &amp; Summary'!$D$7)^AV$1))),((_xlfn.WEIBULL.DIST(AV$1,$L35,$K35,FALSE)*($R35*(1-$E35)+$Q35*(1-$F35))*((1+'Inputs &amp; Summary'!$D$7)^AV$1))))))</f>
        <v>0</v>
      </c>
      <c r="AW35" s="248">
        <f>$D35*IF(AW$1&gt;'Inputs &amp; Summary'!$D$5,0,IF(AW$1&gt;VLOOKUP($G35,Lists!$J$17:$K$21,2),IF($M35=Lists!$H$3,IF($K35&lt;1,(($S35/$K35)*((1+'Inputs &amp; Summary'!$D$7)^AW$1)),((INT(AW$1/$K35)-INT((AW$1-1)/$K35))*$S35*((1+'Inputs &amp; Summary'!$D$7)^AW$1))),(_xlfn.WEIBULL.DIST(AW$1,$L35,$K35,FALSE)*$S35*((1+'Inputs &amp; Summary'!$D$7)^AW$1))),IF($M35=Lists!$H$3,IF($K35&lt;1,((($R35*(1-$E35)+$Q35*(1-$F35))/$K35)*((1+'Inputs &amp; Summary'!$D$7)^AW$1)),((INT(AW$1/$K35)-INT((AW$1-1)/$K35))*($R35*(1-$E35)+$Q35*(1-$F35))*((1+'Inputs &amp; Summary'!$D$7)^AW$1))),((_xlfn.WEIBULL.DIST(AW$1,$L35,$K35,FALSE)*($R35*(1-$E35)+$Q35*(1-$F35))*((1+'Inputs &amp; Summary'!$D$7)^AW$1))))))</f>
        <v>0</v>
      </c>
      <c r="AX35" s="248">
        <f>$D35*IF(AX$1&gt;'Inputs &amp; Summary'!$D$5,0,IF(AX$1&gt;VLOOKUP($G35,Lists!$J$17:$K$21,2),IF($M35=Lists!$H$3,IF($K35&lt;1,(($S35/$K35)*((1+'Inputs &amp; Summary'!$D$7)^AX$1)),((INT(AX$1/$K35)-INT((AX$1-1)/$K35))*$S35*((1+'Inputs &amp; Summary'!$D$7)^AX$1))),(_xlfn.WEIBULL.DIST(AX$1,$L35,$K35,FALSE)*$S35*((1+'Inputs &amp; Summary'!$D$7)^AX$1))),IF($M35=Lists!$H$3,IF($K35&lt;1,((($R35*(1-$E35)+$Q35*(1-$F35))/$K35)*((1+'Inputs &amp; Summary'!$D$7)^AX$1)),((INT(AX$1/$K35)-INT((AX$1-1)/$K35))*($R35*(1-$E35)+$Q35*(1-$F35))*((1+'Inputs &amp; Summary'!$D$7)^AX$1))),((_xlfn.WEIBULL.DIST(AX$1,$L35,$K35,FALSE)*($R35*(1-$E35)+$Q35*(1-$F35))*((1+'Inputs &amp; Summary'!$D$7)^AX$1))))))</f>
        <v>0</v>
      </c>
      <c r="AY35" s="248">
        <f>$D35*IF(AY$1&gt;'Inputs &amp; Summary'!$D$5,0,IF(AY$1&gt;VLOOKUP($G35,Lists!$J$17:$K$21,2),IF($M35=Lists!$H$3,IF($K35&lt;1,(($S35/$K35)*((1+'Inputs &amp; Summary'!$D$7)^AY$1)),((INT(AY$1/$K35)-INT((AY$1-1)/$K35))*$S35*((1+'Inputs &amp; Summary'!$D$7)^AY$1))),(_xlfn.WEIBULL.DIST(AY$1,$L35,$K35,FALSE)*$S35*((1+'Inputs &amp; Summary'!$D$7)^AY$1))),IF($M35=Lists!$H$3,IF($K35&lt;1,((($R35*(1-$E35)+$Q35*(1-$F35))/$K35)*((1+'Inputs &amp; Summary'!$D$7)^AY$1)),((INT(AY$1/$K35)-INT((AY$1-1)/$K35))*($R35*(1-$E35)+$Q35*(1-$F35))*((1+'Inputs &amp; Summary'!$D$7)^AY$1))),((_xlfn.WEIBULL.DIST(AY$1,$L35,$K35,FALSE)*($R35*(1-$E35)+$Q35*(1-$F35))*((1+'Inputs &amp; Summary'!$D$7)^AY$1))))))</f>
        <v>0</v>
      </c>
      <c r="AZ35" s="248">
        <f>$D35*IF(AZ$1&gt;'Inputs &amp; Summary'!$D$5,0,IF(AZ$1&gt;VLOOKUP($G35,Lists!$J$17:$K$21,2),IF($M35=Lists!$H$3,IF($K35&lt;1,(($S35/$K35)*((1+'Inputs &amp; Summary'!$D$7)^AZ$1)),((INT(AZ$1/$K35)-INT((AZ$1-1)/$K35))*$S35*((1+'Inputs &amp; Summary'!$D$7)^AZ$1))),(_xlfn.WEIBULL.DIST(AZ$1,$L35,$K35,FALSE)*$S35*((1+'Inputs &amp; Summary'!$D$7)^AZ$1))),IF($M35=Lists!$H$3,IF($K35&lt;1,((($R35*(1-$E35)+$Q35*(1-$F35))/$K35)*((1+'Inputs &amp; Summary'!$D$7)^AZ$1)),((INT(AZ$1/$K35)-INT((AZ$1-1)/$K35))*($R35*(1-$E35)+$Q35*(1-$F35))*((1+'Inputs &amp; Summary'!$D$7)^AZ$1))),((_xlfn.WEIBULL.DIST(AZ$1,$L35,$K35,FALSE)*($R35*(1-$E35)+$Q35*(1-$F35))*((1+'Inputs &amp; Summary'!$D$7)^AZ$1))))))</f>
        <v>0</v>
      </c>
      <c r="BA35" s="248">
        <f>$D35*IF(BA$1&gt;'Inputs &amp; Summary'!$D$5,0,IF(BA$1&gt;VLOOKUP($G35,Lists!$J$17:$K$21,2),IF($M35=Lists!$H$3,IF($K35&lt;1,(($S35/$K35)*((1+'Inputs &amp; Summary'!$D$7)^BA$1)),((INT(BA$1/$K35)-INT((BA$1-1)/$K35))*$S35*((1+'Inputs &amp; Summary'!$D$7)^BA$1))),(_xlfn.WEIBULL.DIST(BA$1,$L35,$K35,FALSE)*$S35*((1+'Inputs &amp; Summary'!$D$7)^BA$1))),IF($M35=Lists!$H$3,IF($K35&lt;1,((($R35*(1-$E35)+$Q35*(1-$F35))/$K35)*((1+'Inputs &amp; Summary'!$D$7)^BA$1)),((INT(BA$1/$K35)-INT((BA$1-1)/$K35))*($R35*(1-$E35)+$Q35*(1-$F35))*((1+'Inputs &amp; Summary'!$D$7)^BA$1))),((_xlfn.WEIBULL.DIST(BA$1,$L35,$K35,FALSE)*($R35*(1-$E35)+$Q35*(1-$F35))*((1+'Inputs &amp; Summary'!$D$7)^BA$1))))))</f>
        <v>0</v>
      </c>
      <c r="BB35" s="248">
        <f>$D35*IF(BB$1&gt;'Inputs &amp; Summary'!$D$5,0,IF(BB$1&gt;VLOOKUP($G35,Lists!$J$17:$K$21,2),IF($M35=Lists!$H$3,IF($K35&lt;1,(($S35/$K35)*((1+'Inputs &amp; Summary'!$D$7)^BB$1)),((INT(BB$1/$K35)-INT((BB$1-1)/$K35))*$S35*((1+'Inputs &amp; Summary'!$D$7)^BB$1))),(_xlfn.WEIBULL.DIST(BB$1,$L35,$K35,FALSE)*$S35*((1+'Inputs &amp; Summary'!$D$7)^BB$1))),IF($M35=Lists!$H$3,IF($K35&lt;1,((($R35*(1-$E35)+$Q35*(1-$F35))/$K35)*((1+'Inputs &amp; Summary'!$D$7)^BB$1)),((INT(BB$1/$K35)-INT((BB$1-1)/$K35))*($R35*(1-$E35)+$Q35*(1-$F35))*((1+'Inputs &amp; Summary'!$D$7)^BB$1))),((_xlfn.WEIBULL.DIST(BB$1,$L35,$K35,FALSE)*($R35*(1-$E35)+$Q35*(1-$F35))*((1+'Inputs &amp; Summary'!$D$7)^BB$1))))))</f>
        <v>0</v>
      </c>
      <c r="BC35" s="248">
        <f>$D35*IF(BC$1&gt;'Inputs &amp; Summary'!$D$5,0,IF(BC$1&gt;VLOOKUP($G35,Lists!$J$17:$K$21,2),IF($M35=Lists!$H$3,IF($K35&lt;1,(($S35/$K35)*((1+'Inputs &amp; Summary'!$D$7)^BC$1)),((INT(BC$1/$K35)-INT((BC$1-1)/$K35))*$S35*((1+'Inputs &amp; Summary'!$D$7)^BC$1))),(_xlfn.WEIBULL.DIST(BC$1,$L35,$K35,FALSE)*$S35*((1+'Inputs &amp; Summary'!$D$7)^BC$1))),IF($M35=Lists!$H$3,IF($K35&lt;1,((($R35*(1-$E35)+$Q35*(1-$F35))/$K35)*((1+'Inputs &amp; Summary'!$D$7)^BC$1)),((INT(BC$1/$K35)-INT((BC$1-1)/$K35))*($R35*(1-$E35)+$Q35*(1-$F35))*((1+'Inputs &amp; Summary'!$D$7)^BC$1))),((_xlfn.WEIBULL.DIST(BC$1,$L35,$K35,FALSE)*($R35*(1-$E35)+$Q35*(1-$F35))*((1+'Inputs &amp; Summary'!$D$7)^BC$1))))))</f>
        <v>0</v>
      </c>
      <c r="BD35" s="248">
        <f>$D35*IF(BD$1&gt;'Inputs &amp; Summary'!$D$5,0,IF(BD$1&gt;VLOOKUP($G35,Lists!$J$17:$K$21,2),IF($M35=Lists!$H$3,IF($K35&lt;1,(($S35/$K35)*((1+'Inputs &amp; Summary'!$D$7)^BD$1)),((INT(BD$1/$K35)-INT((BD$1-1)/$K35))*$S35*((1+'Inputs &amp; Summary'!$D$7)^BD$1))),(_xlfn.WEIBULL.DIST(BD$1,$L35,$K35,FALSE)*$S35*((1+'Inputs &amp; Summary'!$D$7)^BD$1))),IF($M35=Lists!$H$3,IF($K35&lt;1,((($R35*(1-$E35)+$Q35*(1-$F35))/$K35)*((1+'Inputs &amp; Summary'!$D$7)^BD$1)),((INT(BD$1/$K35)-INT((BD$1-1)/$K35))*($R35*(1-$E35)+$Q35*(1-$F35))*((1+'Inputs &amp; Summary'!$D$7)^BD$1))),((_xlfn.WEIBULL.DIST(BD$1,$L35,$K35,FALSE)*($R35*(1-$E35)+$Q35*(1-$F35))*((1+'Inputs &amp; Summary'!$D$7)^BD$1))))))</f>
        <v>0</v>
      </c>
      <c r="BE35" s="248">
        <f>$D35*IF(BE$1&gt;'Inputs &amp; Summary'!$D$5,0,IF(BE$1&gt;VLOOKUP($G35,Lists!$J$17:$K$21,2),IF($M35=Lists!$H$3,IF($K35&lt;1,(($S35/$K35)*((1+'Inputs &amp; Summary'!$D$7)^BE$1)),((INT(BE$1/$K35)-INT((BE$1-1)/$K35))*$S35*((1+'Inputs &amp; Summary'!$D$7)^BE$1))),(_xlfn.WEIBULL.DIST(BE$1,$L35,$K35,FALSE)*$S35*((1+'Inputs &amp; Summary'!$D$7)^BE$1))),IF($M35=Lists!$H$3,IF($K35&lt;1,((($R35*(1-$E35)+$Q35*(1-$F35))/$K35)*((1+'Inputs &amp; Summary'!$D$7)^BE$1)),((INT(BE$1/$K35)-INT((BE$1-1)/$K35))*($R35*(1-$E35)+$Q35*(1-$F35))*((1+'Inputs &amp; Summary'!$D$7)^BE$1))),((_xlfn.WEIBULL.DIST(BE$1,$L35,$K35,FALSE)*($R35*(1-$E35)+$Q35*(1-$F35))*((1+'Inputs &amp; Summary'!$D$7)^BE$1))))))</f>
        <v>0</v>
      </c>
      <c r="BF35" s="248">
        <f>$D35*IF(BF$1&gt;'Inputs &amp; Summary'!$D$5,0,IF(BF$1&gt;VLOOKUP($G35,Lists!$J$17:$K$21,2),IF($M35=Lists!$H$3,IF($K35&lt;1,(($S35/$K35)*((1+'Inputs &amp; Summary'!$D$7)^BF$1)),((INT(BF$1/$K35)-INT((BF$1-1)/$K35))*$S35*((1+'Inputs &amp; Summary'!$D$7)^BF$1))),(_xlfn.WEIBULL.DIST(BF$1,$L35,$K35,FALSE)*$S35*((1+'Inputs &amp; Summary'!$D$7)^BF$1))),IF($M35=Lists!$H$3,IF($K35&lt;1,((($R35*(1-$E35)+$Q35*(1-$F35))/$K35)*((1+'Inputs &amp; Summary'!$D$7)^BF$1)),((INT(BF$1/$K35)-INT((BF$1-1)/$K35))*($R35*(1-$E35)+$Q35*(1-$F35))*((1+'Inputs &amp; Summary'!$D$7)^BF$1))),((_xlfn.WEIBULL.DIST(BF$1,$L35,$K35,FALSE)*($R35*(1-$E35)+$Q35*(1-$F35))*((1+'Inputs &amp; Summary'!$D$7)^BF$1))))))</f>
        <v>0</v>
      </c>
      <c r="BG35" s="248">
        <f>$D35*IF(BG$1&gt;'Inputs &amp; Summary'!$D$5,0,IF(BG$1&gt;VLOOKUP($G35,Lists!$J$17:$K$21,2),IF($M35=Lists!$H$3,IF($K35&lt;1,(($S35/$K35)*((1+'Inputs &amp; Summary'!$D$7)^BG$1)),((INT(BG$1/$K35)-INT((BG$1-1)/$K35))*$S35*((1+'Inputs &amp; Summary'!$D$7)^BG$1))),(_xlfn.WEIBULL.DIST(BG$1,$L35,$K35,FALSE)*$S35*((1+'Inputs &amp; Summary'!$D$7)^BG$1))),IF($M35=Lists!$H$3,IF($K35&lt;1,((($R35*(1-$E35)+$Q35*(1-$F35))/$K35)*((1+'Inputs &amp; Summary'!$D$7)^BG$1)),((INT(BG$1/$K35)-INT((BG$1-1)/$K35))*($R35*(1-$E35)+$Q35*(1-$F35))*((1+'Inputs &amp; Summary'!$D$7)^BG$1))),((_xlfn.WEIBULL.DIST(BG$1,$L35,$K35,FALSE)*($R35*(1-$E35)+$Q35*(1-$F35))*((1+'Inputs &amp; Summary'!$D$7)^BG$1))))))</f>
        <v>0</v>
      </c>
      <c r="BH35" s="248">
        <f>$D35*IF(BH$1&gt;'Inputs &amp; Summary'!$D$5,0,IF(BH$1&gt;VLOOKUP($G35,Lists!$J$17:$K$21,2),IF($M35=Lists!$H$3,IF($K35&lt;1,(($S35/$K35)*((1+'Inputs &amp; Summary'!$D$7)^BH$1)),((INT(BH$1/$K35)-INT((BH$1-1)/$K35))*$S35*((1+'Inputs &amp; Summary'!$D$7)^BH$1))),(_xlfn.WEIBULL.DIST(BH$1,$L35,$K35,FALSE)*$S35*((1+'Inputs &amp; Summary'!$D$7)^BH$1))),IF($M35=Lists!$H$3,IF($K35&lt;1,((($R35*(1-$E35)+$Q35*(1-$F35))/$K35)*((1+'Inputs &amp; Summary'!$D$7)^BH$1)),((INT(BH$1/$K35)-INT((BH$1-1)/$K35))*($R35*(1-$E35)+$Q35*(1-$F35))*((1+'Inputs &amp; Summary'!$D$7)^BH$1))),((_xlfn.WEIBULL.DIST(BH$1,$L35,$K35,FALSE)*($R35*(1-$E35)+$Q35*(1-$F35))*((1+'Inputs &amp; Summary'!$D$7)^BH$1))))))</f>
        <v>0</v>
      </c>
      <c r="BI35" s="248">
        <f>$D35*IF(BI$1&gt;'Inputs &amp; Summary'!$D$5,0,IF(BI$1&gt;VLOOKUP($G35,Lists!$J$17:$K$21,2),IF($M35=Lists!$H$3,IF($K35&lt;1,(($S35/$K35)*((1+'Inputs &amp; Summary'!$D$7)^BI$1)),((INT(BI$1/$K35)-INT((BI$1-1)/$K35))*$S35*((1+'Inputs &amp; Summary'!$D$7)^BI$1))),(_xlfn.WEIBULL.DIST(BI$1,$L35,$K35,FALSE)*$S35*((1+'Inputs &amp; Summary'!$D$7)^BI$1))),IF($M35=Lists!$H$3,IF($K35&lt;1,((($R35*(1-$E35)+$Q35*(1-$F35))/$K35)*((1+'Inputs &amp; Summary'!$D$7)^BI$1)),((INT(BI$1/$K35)-INT((BI$1-1)/$K35))*($R35*(1-$E35)+$Q35*(1-$F35))*((1+'Inputs &amp; Summary'!$D$7)^BI$1))),((_xlfn.WEIBULL.DIST(BI$1,$L35,$K35,FALSE)*($R35*(1-$E35)+$Q35*(1-$F35))*((1+'Inputs &amp; Summary'!$D$7)^BI$1))))))</f>
        <v>0</v>
      </c>
      <c r="BJ35" s="248">
        <f>$D35*IF(BJ$1&gt;'Inputs &amp; Summary'!$D$5,0,IF(BJ$1&gt;VLOOKUP($G35,Lists!$J$17:$K$21,2),IF($M35=Lists!$H$3,IF($K35&lt;1,(($S35/$K35)*((1+'Inputs &amp; Summary'!$D$7)^BJ$1)),((INT(BJ$1/$K35)-INT((BJ$1-1)/$K35))*$S35*((1+'Inputs &amp; Summary'!$D$7)^BJ$1))),(_xlfn.WEIBULL.DIST(BJ$1,$L35,$K35,FALSE)*$S35*((1+'Inputs &amp; Summary'!$D$7)^BJ$1))),IF($M35=Lists!$H$3,IF($K35&lt;1,((($R35*(1-$E35)+$Q35*(1-$F35))/$K35)*((1+'Inputs &amp; Summary'!$D$7)^BJ$1)),((INT(BJ$1/$K35)-INT((BJ$1-1)/$K35))*($R35*(1-$E35)+$Q35*(1-$F35))*((1+'Inputs &amp; Summary'!$D$7)^BJ$1))),((_xlfn.WEIBULL.DIST(BJ$1,$L35,$K35,FALSE)*($R35*(1-$E35)+$Q35*(1-$F35))*((1+'Inputs &amp; Summary'!$D$7)^BJ$1))))))</f>
        <v>0</v>
      </c>
      <c r="BK35" s="248">
        <f>$D35*IF(BK$1&gt;'Inputs &amp; Summary'!$D$5,0,IF(BK$1&gt;VLOOKUP($G35,Lists!$J$17:$K$21,2),IF($M35=Lists!$H$3,IF($K35&lt;1,(($S35/$K35)*((1+'Inputs &amp; Summary'!$D$7)^BK$1)),((INT(BK$1/$K35)-INT((BK$1-1)/$K35))*$S35*((1+'Inputs &amp; Summary'!$D$7)^BK$1))),(_xlfn.WEIBULL.DIST(BK$1,$L35,$K35,FALSE)*$S35*((1+'Inputs &amp; Summary'!$D$7)^BK$1))),IF($M35=Lists!$H$3,IF($K35&lt;1,((($R35*(1-$E35)+$Q35*(1-$F35))/$K35)*((1+'Inputs &amp; Summary'!$D$7)^BK$1)),((INT(BK$1/$K35)-INT((BK$1-1)/$K35))*($R35*(1-$E35)+$Q35*(1-$F35))*((1+'Inputs &amp; Summary'!$D$7)^BK$1))),((_xlfn.WEIBULL.DIST(BK$1,$L35,$K35,FALSE)*($R35*(1-$E35)+$Q35*(1-$F35))*((1+'Inputs &amp; Summary'!$D$7)^BK$1))))))</f>
        <v>0</v>
      </c>
      <c r="BL35" s="248">
        <f>$D35*IF(BL$1&gt;'Inputs &amp; Summary'!$D$5,0,IF(BL$1&gt;VLOOKUP($G35,Lists!$J$17:$K$21,2),IF($M35=Lists!$H$3,IF($K35&lt;1,(($S35/$K35)*((1+'Inputs &amp; Summary'!$D$7)^BL$1)),((INT(BL$1/$K35)-INT((BL$1-1)/$K35))*$S35*((1+'Inputs &amp; Summary'!$D$7)^BL$1))),(_xlfn.WEIBULL.DIST(BL$1,$L35,$K35,FALSE)*$S35*((1+'Inputs &amp; Summary'!$D$7)^BL$1))),IF($M35=Lists!$H$3,IF($K35&lt;1,((($R35*(1-$E35)+$Q35*(1-$F35))/$K35)*((1+'Inputs &amp; Summary'!$D$7)^BL$1)),((INT(BL$1/$K35)-INT((BL$1-1)/$K35))*($R35*(1-$E35)+$Q35*(1-$F35))*((1+'Inputs &amp; Summary'!$D$7)^BL$1))),((_xlfn.WEIBULL.DIST(BL$1,$L35,$K35,FALSE)*($R35*(1-$E35)+$Q35*(1-$F35))*((1+'Inputs &amp; Summary'!$D$7)^BL$1))))))</f>
        <v>0</v>
      </c>
    </row>
    <row r="36" spans="1:64" x14ac:dyDescent="0.3">
      <c r="A36" s="236" t="s">
        <v>159</v>
      </c>
      <c r="B36" s="117" t="str">
        <f>IF('Inputs &amp; Summary'!$D$15=Lists!$E$3,INDEX('Residential Rooftop Details'!$A$30:$X$158,MATCH('Cash Flow'!$A36,'Residential Rooftop Details'!$A$30:$A$158,0),COLUMN(B$1)),IF('Inputs &amp; Summary'!$D$15=Lists!$E$4,INDEX('Commercial Rooftop Details'!$A$30:$V$158,MATCH('Cash Flow'!$A36,'Commercial Rooftop Details'!$A$30:$A$158,0),COLUMN(B$1)),INDEX('Ground-Mount Details'!$A$30:$V$158,MATCH('Cash Flow'!$A36,'Ground-Mount Details'!$A$30:$A$158,0),COLUMN(B$1))))</f>
        <v>Preventive</v>
      </c>
      <c r="C36" s="117" t="str">
        <f>IF('Inputs &amp; Summary'!$D$15=Lists!$E$3,INDEX('Residential Rooftop Details'!$A$30:$X$158,MATCH('Cash Flow'!$A36,'Residential Rooftop Details'!$A$30:$A$158,0),COLUMN(C$1)),IF('Inputs &amp; Summary'!$D$15=Lists!$E$4,INDEX('Commercial Rooftop Details'!$A$30:$V$158,MATCH('Cash Flow'!$A36,'Commercial Rooftop Details'!$A$30:$A$158,0),COLUMN(C$1)),INDEX('Ground-Mount Details'!$A$30:$V$158,MATCH('Cash Flow'!$A36,'Ground-Mount Details'!$A$30:$A$158,0),COLUMN(C$1))))</f>
        <v>DC Wiring</v>
      </c>
      <c r="D36" s="117">
        <f>IF('Inputs &amp; Summary'!$D$15=Lists!$E$3,INDEX('Residential Rooftop Details'!$A$30:$X$158,MATCH('Cash Flow'!$A36,'Residential Rooftop Details'!$A$30:$A$158,0),COLUMN(D$1)),IF('Inputs &amp; Summary'!$D$15=Lists!$E$4,INDEX('Commercial Rooftop Details'!$A$30:$V$158,MATCH('Cash Flow'!$A36,'Commercial Rooftop Details'!$A$30:$A$158,0),COLUMN(D$1)),INDEX('Ground-Mount Details'!$A$30:$V$158,MATCH('Cash Flow'!$A36,'Ground-Mount Details'!$A$30:$A$158,0),COLUMN(D$1))))</f>
        <v>1</v>
      </c>
      <c r="E36" s="117">
        <f>IF('Inputs &amp; Summary'!$D$15=Lists!$E$3,INDEX('Residential Rooftop Details'!$A$30:$X$158,MATCH('Cash Flow'!$A36,'Residential Rooftop Details'!$A$30:$A$158,0),COLUMN(E$1)),IF('Inputs &amp; Summary'!$D$15=Lists!$E$4,INDEX('Commercial Rooftop Details'!$A$30:$V$158,MATCH('Cash Flow'!$A36,'Commercial Rooftop Details'!$A$30:$A$158,0),COLUMN(E$1)),INDEX('Ground-Mount Details'!$A$30:$V$158,MATCH('Cash Flow'!$A36,'Ground-Mount Details'!$A$30:$A$158,0),COLUMN(E$1))))</f>
        <v>0</v>
      </c>
      <c r="F36" s="117">
        <f>IF('Inputs &amp; Summary'!$D$15=Lists!$E$3,INDEX('Residential Rooftop Details'!$A$30:$X$158,MATCH('Cash Flow'!$A36,'Residential Rooftop Details'!$A$30:$A$158,0),COLUMN(F$1)),IF('Inputs &amp; Summary'!$D$15=Lists!$E$4,INDEX('Commercial Rooftop Details'!$A$30:$V$158,MATCH('Cash Flow'!$A36,'Commercial Rooftop Details'!$A$30:$A$158,0),COLUMN(F$1)),INDEX('Ground-Mount Details'!$A$30:$V$158,MATCH('Cash Flow'!$A36,'Ground-Mount Details'!$A$30:$A$158,0),COLUMN(F$1))))</f>
        <v>0</v>
      </c>
      <c r="G36" s="237" t="str">
        <f>IF('Inputs &amp; Summary'!$D$15=Lists!$E$3,INDEX('Residential Rooftop Details'!$A$30:$X$158,MATCH('Cash Flow'!$A36,'Residential Rooftop Details'!$A$30:$A$158,0),COLUMN(G$1)),IF('Inputs &amp; Summary'!$D$15=Lists!$E$4,INDEX('Commercial Rooftop Details'!$A$30:$V$158,MATCH('Cash Flow'!$A36,'Commercial Rooftop Details'!$A$30:$A$158,0),COLUMN(G$1)),INDEX('Ground-Mount Details'!$A$30:$V$158,MATCH('Cash Flow'!$A36,'Ground-Mount Details'!$A$30:$A$158,0),COLUMN(G$1))))</f>
        <v>N/A</v>
      </c>
      <c r="H36" s="237">
        <f>IF('Inputs &amp; Summary'!$D$15=Lists!$E$3,INDEX('Residential Rooftop Details'!$A$30:$X$158,MATCH('Cash Flow'!$A36,'Residential Rooftop Details'!$A$30:$A$158,0),COLUMN(H$1)),IF('Inputs &amp; Summary'!$D$15=Lists!$E$4,INDEX('Commercial Rooftop Details'!$A$30:$V$158,MATCH('Cash Flow'!$A36,'Commercial Rooftop Details'!$A$30:$A$158,0),COLUMN(H$1)),INDEX('Ground-Mount Details'!$A$30:$V$158,MATCH('Cash Flow'!$A36,'Ground-Mount Details'!$A$30:$A$158,0),COLUMN(H$1))))</f>
        <v>0</v>
      </c>
      <c r="I36" s="237" t="str">
        <f>IF('Inputs &amp; Summary'!$D$15=Lists!$E$3,INDEX('Residential Rooftop Details'!$A$30:$X$158,MATCH('Cash Flow'!$A36,'Residential Rooftop Details'!$A$30:$A$158,0),COLUMN(I$1)),IF('Inputs &amp; Summary'!$D$15=Lists!$E$4,INDEX('Commercial Rooftop Details'!$A$30:$V$158,MATCH('Cash Flow'!$A36,'Commercial Rooftop Details'!$A$30:$A$158,0),COLUMN(I$1)),INDEX('Ground-Mount Details'!$A$30:$V$158,MATCH('Cash Flow'!$A36,'Ground-Mount Details'!$A$30:$A$158,0),COLUMN(I$1))))</f>
        <v>Inspector</v>
      </c>
      <c r="J36" s="238">
        <f>IF('Inputs &amp; Summary'!$D$15=Lists!$E$3,INDEX('Residential Rooftop Details'!$A$30:$X$158,MATCH('Cash Flow'!$A36,'Residential Rooftop Details'!$A$30:$A$158,0),COLUMN(J$1)),IF('Inputs &amp; Summary'!$D$15=Lists!$E$4,INDEX('Commercial Rooftop Details'!$A$30:$V$158,MATCH('Cash Flow'!$A36,'Commercial Rooftop Details'!$A$30:$A$158,0),COLUMN(J$1)),INDEX('Ground-Mount Details'!$A$30:$V$158,MATCH('Cash Flow'!$A36,'Ground-Mount Details'!$A$30:$A$158,0),COLUMN(J$1))))</f>
        <v>25.173076923076923</v>
      </c>
      <c r="K36" s="239">
        <f>IF('Inputs &amp; Summary'!$D$15=Lists!$E$3,INDEX('Residential Rooftop Details'!$A$30:$X$158,MATCH('Cash Flow'!$A36,'Residential Rooftop Details'!$A$30:$A$158,0),COLUMN(K$1)),IF('Inputs &amp; Summary'!$D$15=Lists!$E$4,INDEX('Commercial Rooftop Details'!$A$30:$V$158,MATCH('Cash Flow'!$A36,'Commercial Rooftop Details'!$A$30:$A$158,0),COLUMN(K$1)),INDEX('Ground-Mount Details'!$A$30:$V$158,MATCH('Cash Flow'!$A36,'Ground-Mount Details'!$A$30:$A$158,0),COLUMN(K$1))))</f>
        <v>1</v>
      </c>
      <c r="L36" s="239">
        <f>IF('Inputs &amp; Summary'!$D$15=Lists!$E$3,INDEX('Residential Rooftop Details'!$A$30:$X$158,MATCH('Cash Flow'!$A36,'Residential Rooftop Details'!$A$30:$A$158,0),COLUMN(L$1)),IF('Inputs &amp; Summary'!$D$15=Lists!$E$4,INDEX('Commercial Rooftop Details'!$A$30:$V$158,MATCH('Cash Flow'!$A36,'Commercial Rooftop Details'!$A$30:$A$158,0),COLUMN(L$1)),INDEX('Ground-Mount Details'!$A$30:$V$158,MATCH('Cash Flow'!$A36,'Ground-Mount Details'!$A$30:$A$158,0),COLUMN(L$1))))</f>
        <v>1</v>
      </c>
      <c r="M36" s="238" t="str">
        <f>IF('Inputs &amp; Summary'!$D$15=Lists!$E$3,INDEX('Residential Rooftop Details'!$A$30:$X$158,MATCH('Cash Flow'!$A36,'Residential Rooftop Details'!$A$30:$A$158,0),COLUMN(M$1)),IF('Inputs &amp; Summary'!$D$15=Lists!$E$4,INDEX('Commercial Rooftop Details'!$A$30:$V$158,MATCH('Cash Flow'!$A36,'Commercial Rooftop Details'!$A$30:$A$158,0),COLUMN(M$1)),INDEX('Ground-Mount Details'!$A$30:$V$158,MATCH('Cash Flow'!$A36,'Ground-Mount Details'!$A$30:$A$158,0),COLUMN(M$1))))</f>
        <v>interval</v>
      </c>
      <c r="N36" s="240">
        <f>IF('Inputs &amp; Summary'!$D$15=Lists!$E$3,INDEX('Residential Rooftop Details'!$A$30:$X$158,MATCH('Cash Flow'!$A36,'Residential Rooftop Details'!$A$30:$A$158,0),COLUMN(N$1)),IF('Inputs &amp; Summary'!$D$15=Lists!$E$4,INDEX('Commercial Rooftop Details'!$A$30:$V$158,MATCH('Cash Flow'!$A36,'Commercial Rooftop Details'!$A$30:$A$158,0),COLUMN(N$1)),INDEX('Ground-Mount Details'!$A$30:$V$158,MATCH('Cash Flow'!$A36,'Ground-Mount Details'!$A$30:$A$158,0),COLUMN(N$1))))</f>
        <v>18</v>
      </c>
      <c r="O36" s="239">
        <f>IF('Inputs &amp; Summary'!$D$15=Lists!$E$3,INDEX('Residential Rooftop Details'!$A$30:$X$158,MATCH('Cash Flow'!$A36,'Residential Rooftop Details'!$A$30:$A$158,0),COLUMN(O$1)),IF('Inputs &amp; Summary'!$D$15=Lists!$E$4,INDEX('Commercial Rooftop Details'!$A$30:$V$158,MATCH('Cash Flow'!$A36,'Commercial Rooftop Details'!$A$30:$A$158,0),COLUMN(O$1)),INDEX('Ground-Mount Details'!$A$30:$V$158,MATCH('Cash Flow'!$A36,'Ground-Mount Details'!$A$30:$A$158,0),COLUMN(O$1))))</f>
        <v>0.08</v>
      </c>
      <c r="P36" s="241">
        <f>IF('Inputs &amp; Summary'!$D$15=Lists!$E$3,INDEX('Residential Rooftop Details'!$A$30:$X$158,MATCH('Cash Flow'!$A36,'Residential Rooftop Details'!$A$30:$A$158,0),COLUMN(P$1)),IF('Inputs &amp; Summary'!$D$15=Lists!$E$4,INDEX('Commercial Rooftop Details'!$A$30:$V$158,MATCH('Cash Flow'!$A36,'Commercial Rooftop Details'!$A$30:$A$158,0),COLUMN(P$1)),INDEX('Ground-Mount Details'!$A$30:$V$158,MATCH('Cash Flow'!$A36,'Ground-Mount Details'!$A$30:$A$158,0),COLUMN(P$1))))</f>
        <v>0</v>
      </c>
      <c r="Q36" s="242">
        <f>IF('Inputs &amp; Summary'!$D$15=Lists!$E$3,INDEX('Residential Rooftop Details'!$A$30:$X$158,MATCH('Cash Flow'!$A36,'Residential Rooftop Details'!$A$30:$A$158,0),COLUMN(Q$1)),IF('Inputs &amp; Summary'!$D$15=Lists!$E$4,INDEX('Commercial Rooftop Details'!$A$30:$V$158,MATCH('Cash Flow'!$A36,'Commercial Rooftop Details'!$A$30:$A$158,0),COLUMN(Q$1)),INDEX('Ground-Mount Details'!$A$30:$V$158,MATCH('Cash Flow'!$A36,'Ground-Mount Details'!$A$30:$A$158,0),COLUMN(Q$1))))</f>
        <v>36.24923076923077</v>
      </c>
      <c r="R36" s="242">
        <f>IF('Inputs &amp; Summary'!$D$15=Lists!$E$3,INDEX('Residential Rooftop Details'!$A$30:$X$158,MATCH('Cash Flow'!$A36,'Residential Rooftop Details'!$A$30:$A$158,0),COLUMN(R$1)),IF('Inputs &amp; Summary'!$D$15=Lists!$E$4,INDEX('Commercial Rooftop Details'!$A$30:$V$158,MATCH('Cash Flow'!$A36,'Commercial Rooftop Details'!$A$30:$A$158,0),COLUMN(R$1)),INDEX('Ground-Mount Details'!$A$30:$V$158,MATCH('Cash Flow'!$A36,'Ground-Mount Details'!$A$30:$A$158,0),COLUMN(R$1))))</f>
        <v>0</v>
      </c>
      <c r="S36" s="243">
        <f>IF('Inputs &amp; Summary'!$D$15=Lists!$E$3,INDEX('Residential Rooftop Details'!$A$30:$X$158,MATCH('Cash Flow'!$A36,'Residential Rooftop Details'!$A$30:$A$158,0),COLUMN(S$1)),IF('Inputs &amp; Summary'!$D$15=Lists!$E$4,INDEX('Commercial Rooftop Details'!$A$30:$V$158,MATCH('Cash Flow'!$A36,'Commercial Rooftop Details'!$A$30:$A$158,0),COLUMN(S$1)),INDEX('Ground-Mount Details'!$A$30:$V$158,MATCH('Cash Flow'!$A36,'Ground-Mount Details'!$A$30:$A$158,0),COLUMN(S$1))))</f>
        <v>36.24923076923077</v>
      </c>
      <c r="T36" s="238">
        <f>IF('Inputs &amp; Summary'!$D$15=Lists!$E$3,INDEX('Residential Rooftop Details'!$A$30:$X$158,MATCH('Cash Flow'!$A36,'Residential Rooftop Details'!$A$30:$A$158,0),COLUMN(T$1)),IF('Inputs &amp; Summary'!$D$15=Lists!$E$4,INDEX('Commercial Rooftop Details'!$A$30:$V$158,MATCH('Cash Flow'!$A36,'Commercial Rooftop Details'!$A$30:$A$158,0),COLUMN(T$1)),INDEX('Ground-Mount Details'!$A$30:$V$158,MATCH('Cash Flow'!$A36,'Ground-Mount Details'!$A$30:$A$158,0),COLUMN(T$1))))</f>
        <v>0</v>
      </c>
      <c r="U36" s="244">
        <f>IF('Inputs &amp; Summary'!$D$15=Lists!$E$3,INDEX('Residential Rooftop Details'!$A$30:$X$158,MATCH('Cash Flow'!$A36,'Residential Rooftop Details'!$A$30:$A$158,0),COLUMN(U$1)),IF('Inputs &amp; Summary'!$D$15=Lists!$E$4,INDEX('Commercial Rooftop Details'!$A$30:$V$158,MATCH('Cash Flow'!$A36,'Commercial Rooftop Details'!$A$30:$A$158,0),COLUMN(U$1)),INDEX('Ground-Mount Details'!$A$30:$V$158,MATCH('Cash Flow'!$A36,'Ground-Mount Details'!$A$30:$A$158,0),COLUMN(U$1))))</f>
        <v>0</v>
      </c>
      <c r="V36" s="245">
        <f t="shared" ref="V36:V67" si="6">AVERAGE(Y36:AR36)</f>
        <v>44.918809211241644</v>
      </c>
      <c r="W36" s="245">
        <f>NPV('Inputs &amp; Summary'!$D$6,Y36:BL36)</f>
        <v>455.52451923031333</v>
      </c>
      <c r="X36" s="246">
        <f t="shared" si="5"/>
        <v>3.3062141532319818E-3</v>
      </c>
      <c r="Y36" s="248">
        <f>$D36*IF(Y$1&gt;'Inputs &amp; Summary'!$D$5,0,IF(Y$1&gt;VLOOKUP($G36,Lists!$J$17:$K$21,2),IF($M36=Lists!$H$3,IF($K36&lt;1,(($S36/$K36)*((1+'Inputs &amp; Summary'!$D$7)^Y$1)),((INT(Y$1/$K36)-INT((Y$1-1)/$K36))*$S36*((1+'Inputs &amp; Summary'!$D$7)^Y$1))),(_xlfn.WEIBULL.DIST(Y$1,$L36,$K36,FALSE)*$S36*((1+'Inputs &amp; Summary'!$D$7)^Y$1))),IF($M36=Lists!$H$3,IF($K36&lt;1,((($R36*(1-$E36)+$Q36*(1-$F36))/$K36)*((1+'Inputs &amp; Summary'!$D$7)^Y$1)),((INT(Y$1/$K36)-INT((Y$1-1)/$K36))*($R36*(1-$E36)+$Q36*(1-$F36))*((1+'Inputs &amp; Summary'!$D$7)^Y$1))),((_xlfn.WEIBULL.DIST(Y$1,$L36,$K36,FALSE)*($R36*(1-$E36)+$Q36*(1-$F36))*((1+'Inputs &amp; Summary'!$D$7)^Y$1))))))</f>
        <v>36.974215384615384</v>
      </c>
      <c r="Z36" s="248">
        <f>$D36*IF(Z$1&gt;'Inputs &amp; Summary'!$D$5,0,IF(Z$1&gt;VLOOKUP($G36,Lists!$J$17:$K$21,2),IF($M36=Lists!$H$3,IF($K36&lt;1,(($S36/$K36)*((1+'Inputs &amp; Summary'!$D$7)^Z$1)),((INT(Z$1/$K36)-INT((Z$1-1)/$K36))*$S36*((1+'Inputs &amp; Summary'!$D$7)^Z$1))),(_xlfn.WEIBULL.DIST(Z$1,$L36,$K36,FALSE)*$S36*((1+'Inputs &amp; Summary'!$D$7)^Z$1))),IF($M36=Lists!$H$3,IF($K36&lt;1,((($R36*(1-$E36)+$Q36*(1-$F36))/$K36)*((1+'Inputs &amp; Summary'!$D$7)^Z$1)),((INT(Z$1/$K36)-INT((Z$1-1)/$K36))*($R36*(1-$E36)+$Q36*(1-$F36))*((1+'Inputs &amp; Summary'!$D$7)^Z$1))),((_xlfn.WEIBULL.DIST(Z$1,$L36,$K36,FALSE)*($R36*(1-$E36)+$Q36*(1-$F36))*((1+'Inputs &amp; Summary'!$D$7)^Z$1))))))</f>
        <v>37.713699692307692</v>
      </c>
      <c r="AA36" s="248">
        <f>$D36*IF(AA$1&gt;'Inputs &amp; Summary'!$D$5,0,IF(AA$1&gt;VLOOKUP($G36,Lists!$J$17:$K$21,2),IF($M36=Lists!$H$3,IF($K36&lt;1,(($S36/$K36)*((1+'Inputs &amp; Summary'!$D$7)^AA$1)),((INT(AA$1/$K36)-INT((AA$1-1)/$K36))*$S36*((1+'Inputs &amp; Summary'!$D$7)^AA$1))),(_xlfn.WEIBULL.DIST(AA$1,$L36,$K36,FALSE)*$S36*((1+'Inputs &amp; Summary'!$D$7)^AA$1))),IF($M36=Lists!$H$3,IF($K36&lt;1,((($R36*(1-$E36)+$Q36*(1-$F36))/$K36)*((1+'Inputs &amp; Summary'!$D$7)^AA$1)),((INT(AA$1/$K36)-INT((AA$1-1)/$K36))*($R36*(1-$E36)+$Q36*(1-$F36))*((1+'Inputs &amp; Summary'!$D$7)^AA$1))),((_xlfn.WEIBULL.DIST(AA$1,$L36,$K36,FALSE)*($R36*(1-$E36)+$Q36*(1-$F36))*((1+'Inputs &amp; Summary'!$D$7)^AA$1))))))</f>
        <v>38.467973686153847</v>
      </c>
      <c r="AB36" s="248">
        <f>$D36*IF(AB$1&gt;'Inputs &amp; Summary'!$D$5,0,IF(AB$1&gt;VLOOKUP($G36,Lists!$J$17:$K$21,2),IF($M36=Lists!$H$3,IF($K36&lt;1,(($S36/$K36)*((1+'Inputs &amp; Summary'!$D$7)^AB$1)),((INT(AB$1/$K36)-INT((AB$1-1)/$K36))*$S36*((1+'Inputs &amp; Summary'!$D$7)^AB$1))),(_xlfn.WEIBULL.DIST(AB$1,$L36,$K36,FALSE)*$S36*((1+'Inputs &amp; Summary'!$D$7)^AB$1))),IF($M36=Lists!$H$3,IF($K36&lt;1,((($R36*(1-$E36)+$Q36*(1-$F36))/$K36)*((1+'Inputs &amp; Summary'!$D$7)^AB$1)),((INT(AB$1/$K36)-INT((AB$1-1)/$K36))*($R36*(1-$E36)+$Q36*(1-$F36))*((1+'Inputs &amp; Summary'!$D$7)^AB$1))),((_xlfn.WEIBULL.DIST(AB$1,$L36,$K36,FALSE)*($R36*(1-$E36)+$Q36*(1-$F36))*((1+'Inputs &amp; Summary'!$D$7)^AB$1))))))</f>
        <v>39.237333159876925</v>
      </c>
      <c r="AC36" s="248">
        <f>$D36*IF(AC$1&gt;'Inputs &amp; Summary'!$D$5,0,IF(AC$1&gt;VLOOKUP($G36,Lists!$J$17:$K$21,2),IF($M36=Lists!$H$3,IF($K36&lt;1,(($S36/$K36)*((1+'Inputs &amp; Summary'!$D$7)^AC$1)),((INT(AC$1/$K36)-INT((AC$1-1)/$K36))*$S36*((1+'Inputs &amp; Summary'!$D$7)^AC$1))),(_xlfn.WEIBULL.DIST(AC$1,$L36,$K36,FALSE)*$S36*((1+'Inputs &amp; Summary'!$D$7)^AC$1))),IF($M36=Lists!$H$3,IF($K36&lt;1,((($R36*(1-$E36)+$Q36*(1-$F36))/$K36)*((1+'Inputs &amp; Summary'!$D$7)^AC$1)),((INT(AC$1/$K36)-INT((AC$1-1)/$K36))*($R36*(1-$E36)+$Q36*(1-$F36))*((1+'Inputs &amp; Summary'!$D$7)^AC$1))),((_xlfn.WEIBULL.DIST(AC$1,$L36,$K36,FALSE)*($R36*(1-$E36)+$Q36*(1-$F36))*((1+'Inputs &amp; Summary'!$D$7)^AC$1))))))</f>
        <v>40.022079823074463</v>
      </c>
      <c r="AD36" s="248">
        <f>$D36*IF(AD$1&gt;'Inputs &amp; Summary'!$D$5,0,IF(AD$1&gt;VLOOKUP($G36,Lists!$J$17:$K$21,2),IF($M36=Lists!$H$3,IF($K36&lt;1,(($S36/$K36)*((1+'Inputs &amp; Summary'!$D$7)^AD$1)),((INT(AD$1/$K36)-INT((AD$1-1)/$K36))*$S36*((1+'Inputs &amp; Summary'!$D$7)^AD$1))),(_xlfn.WEIBULL.DIST(AD$1,$L36,$K36,FALSE)*$S36*((1+'Inputs &amp; Summary'!$D$7)^AD$1))),IF($M36=Lists!$H$3,IF($K36&lt;1,((($R36*(1-$E36)+$Q36*(1-$F36))/$K36)*((1+'Inputs &amp; Summary'!$D$7)^AD$1)),((INT(AD$1/$K36)-INT((AD$1-1)/$K36))*($R36*(1-$E36)+$Q36*(1-$F36))*((1+'Inputs &amp; Summary'!$D$7)^AD$1))),((_xlfn.WEIBULL.DIST(AD$1,$L36,$K36,FALSE)*($R36*(1-$E36)+$Q36*(1-$F36))*((1+'Inputs &amp; Summary'!$D$7)^AD$1))))))</f>
        <v>40.822521419535953</v>
      </c>
      <c r="AE36" s="248">
        <f>$D36*IF(AE$1&gt;'Inputs &amp; Summary'!$D$5,0,IF(AE$1&gt;VLOOKUP($G36,Lists!$J$17:$K$21,2),IF($M36=Lists!$H$3,IF($K36&lt;1,(($S36/$K36)*((1+'Inputs &amp; Summary'!$D$7)^AE$1)),((INT(AE$1/$K36)-INT((AE$1-1)/$K36))*$S36*((1+'Inputs &amp; Summary'!$D$7)^AE$1))),(_xlfn.WEIBULL.DIST(AE$1,$L36,$K36,FALSE)*$S36*((1+'Inputs &amp; Summary'!$D$7)^AE$1))),IF($M36=Lists!$H$3,IF($K36&lt;1,((($R36*(1-$E36)+$Q36*(1-$F36))/$K36)*((1+'Inputs &amp; Summary'!$D$7)^AE$1)),((INT(AE$1/$K36)-INT((AE$1-1)/$K36))*($R36*(1-$E36)+$Q36*(1-$F36))*((1+'Inputs &amp; Summary'!$D$7)^AE$1))),((_xlfn.WEIBULL.DIST(AE$1,$L36,$K36,FALSE)*($R36*(1-$E36)+$Q36*(1-$F36))*((1+'Inputs &amp; Summary'!$D$7)^AE$1))))))</f>
        <v>41.638971847926662</v>
      </c>
      <c r="AF36" s="248">
        <f>$D36*IF(AF$1&gt;'Inputs &amp; Summary'!$D$5,0,IF(AF$1&gt;VLOOKUP($G36,Lists!$J$17:$K$21,2),IF($M36=Lists!$H$3,IF($K36&lt;1,(($S36/$K36)*((1+'Inputs &amp; Summary'!$D$7)^AF$1)),((INT(AF$1/$K36)-INT((AF$1-1)/$K36))*$S36*((1+'Inputs &amp; Summary'!$D$7)^AF$1))),(_xlfn.WEIBULL.DIST(AF$1,$L36,$K36,FALSE)*$S36*((1+'Inputs &amp; Summary'!$D$7)^AF$1))),IF($M36=Lists!$H$3,IF($K36&lt;1,((($R36*(1-$E36)+$Q36*(1-$F36))/$K36)*((1+'Inputs &amp; Summary'!$D$7)^AF$1)),((INT(AF$1/$K36)-INT((AF$1-1)/$K36))*($R36*(1-$E36)+$Q36*(1-$F36))*((1+'Inputs &amp; Summary'!$D$7)^AF$1))),((_xlfn.WEIBULL.DIST(AF$1,$L36,$K36,FALSE)*($R36*(1-$E36)+$Q36*(1-$F36))*((1+'Inputs &amp; Summary'!$D$7)^AF$1))))))</f>
        <v>42.471751284885201</v>
      </c>
      <c r="AG36" s="248">
        <f>$D36*IF(AG$1&gt;'Inputs &amp; Summary'!$D$5,0,IF(AG$1&gt;VLOOKUP($G36,Lists!$J$17:$K$21,2),IF($M36=Lists!$H$3,IF($K36&lt;1,(($S36/$K36)*((1+'Inputs &amp; Summary'!$D$7)^AG$1)),((INT(AG$1/$K36)-INT((AG$1-1)/$K36))*$S36*((1+'Inputs &amp; Summary'!$D$7)^AG$1))),(_xlfn.WEIBULL.DIST(AG$1,$L36,$K36,FALSE)*$S36*((1+'Inputs &amp; Summary'!$D$7)^AG$1))),IF($M36=Lists!$H$3,IF($K36&lt;1,((($R36*(1-$E36)+$Q36*(1-$F36))/$K36)*((1+'Inputs &amp; Summary'!$D$7)^AG$1)),((INT(AG$1/$K36)-INT((AG$1-1)/$K36))*($R36*(1-$E36)+$Q36*(1-$F36))*((1+'Inputs &amp; Summary'!$D$7)^AG$1))),((_xlfn.WEIBULL.DIST(AG$1,$L36,$K36,FALSE)*($R36*(1-$E36)+$Q36*(1-$F36))*((1+'Inputs &amp; Summary'!$D$7)^AG$1))))))</f>
        <v>43.321186310582902</v>
      </c>
      <c r="AH36" s="248">
        <f>$D36*IF(AH$1&gt;'Inputs &amp; Summary'!$D$5,0,IF(AH$1&gt;VLOOKUP($G36,Lists!$J$17:$K$21,2),IF($M36=Lists!$H$3,IF($K36&lt;1,(($S36/$K36)*((1+'Inputs &amp; Summary'!$D$7)^AH$1)),((INT(AH$1/$K36)-INT((AH$1-1)/$K36))*$S36*((1+'Inputs &amp; Summary'!$D$7)^AH$1))),(_xlfn.WEIBULL.DIST(AH$1,$L36,$K36,FALSE)*$S36*((1+'Inputs &amp; Summary'!$D$7)^AH$1))),IF($M36=Lists!$H$3,IF($K36&lt;1,((($R36*(1-$E36)+$Q36*(1-$F36))/$K36)*((1+'Inputs &amp; Summary'!$D$7)^AH$1)),((INT(AH$1/$K36)-INT((AH$1-1)/$K36))*($R36*(1-$E36)+$Q36*(1-$F36))*((1+'Inputs &amp; Summary'!$D$7)^AH$1))),((_xlfn.WEIBULL.DIST(AH$1,$L36,$K36,FALSE)*($R36*(1-$E36)+$Q36*(1-$F36))*((1+'Inputs &amp; Summary'!$D$7)^AH$1))))))</f>
        <v>44.187610036794567</v>
      </c>
      <c r="AI36" s="248">
        <f>$D36*IF(AI$1&gt;'Inputs &amp; Summary'!$D$5,0,IF(AI$1&gt;VLOOKUP($G36,Lists!$J$17:$K$21,2),IF($M36=Lists!$H$3,IF($K36&lt;1,(($S36/$K36)*((1+'Inputs &amp; Summary'!$D$7)^AI$1)),((INT(AI$1/$K36)-INT((AI$1-1)/$K36))*$S36*((1+'Inputs &amp; Summary'!$D$7)^AI$1))),(_xlfn.WEIBULL.DIST(AI$1,$L36,$K36,FALSE)*$S36*((1+'Inputs &amp; Summary'!$D$7)^AI$1))),IF($M36=Lists!$H$3,IF($K36&lt;1,((($R36*(1-$E36)+$Q36*(1-$F36))/$K36)*((1+'Inputs &amp; Summary'!$D$7)^AI$1)),((INT(AI$1/$K36)-INT((AI$1-1)/$K36))*($R36*(1-$E36)+$Q36*(1-$F36))*((1+'Inputs &amp; Summary'!$D$7)^AI$1))),((_xlfn.WEIBULL.DIST(AI$1,$L36,$K36,FALSE)*($R36*(1-$E36)+$Q36*(1-$F36))*((1+'Inputs &amp; Summary'!$D$7)^AI$1))))))</f>
        <v>45.071362237530451</v>
      </c>
      <c r="AJ36" s="248">
        <f>$D36*IF(AJ$1&gt;'Inputs &amp; Summary'!$D$5,0,IF(AJ$1&gt;VLOOKUP($G36,Lists!$J$17:$K$21,2),IF($M36=Lists!$H$3,IF($K36&lt;1,(($S36/$K36)*((1+'Inputs &amp; Summary'!$D$7)^AJ$1)),((INT(AJ$1/$K36)-INT((AJ$1-1)/$K36))*$S36*((1+'Inputs &amp; Summary'!$D$7)^AJ$1))),(_xlfn.WEIBULL.DIST(AJ$1,$L36,$K36,FALSE)*$S36*((1+'Inputs &amp; Summary'!$D$7)^AJ$1))),IF($M36=Lists!$H$3,IF($K36&lt;1,((($R36*(1-$E36)+$Q36*(1-$F36))/$K36)*((1+'Inputs &amp; Summary'!$D$7)^AJ$1)),((INT(AJ$1/$K36)-INT((AJ$1-1)/$K36))*($R36*(1-$E36)+$Q36*(1-$F36))*((1+'Inputs &amp; Summary'!$D$7)^AJ$1))),((_xlfn.WEIBULL.DIST(AJ$1,$L36,$K36,FALSE)*($R36*(1-$E36)+$Q36*(1-$F36))*((1+'Inputs &amp; Summary'!$D$7)^AJ$1))))))</f>
        <v>45.972789482281065</v>
      </c>
      <c r="AK36" s="248">
        <f>$D36*IF(AK$1&gt;'Inputs &amp; Summary'!$D$5,0,IF(AK$1&gt;VLOOKUP($G36,Lists!$J$17:$K$21,2),IF($M36=Lists!$H$3,IF($K36&lt;1,(($S36/$K36)*((1+'Inputs &amp; Summary'!$D$7)^AK$1)),((INT(AK$1/$K36)-INT((AK$1-1)/$K36))*$S36*((1+'Inputs &amp; Summary'!$D$7)^AK$1))),(_xlfn.WEIBULL.DIST(AK$1,$L36,$K36,FALSE)*$S36*((1+'Inputs &amp; Summary'!$D$7)^AK$1))),IF($M36=Lists!$H$3,IF($K36&lt;1,((($R36*(1-$E36)+$Q36*(1-$F36))/$K36)*((1+'Inputs &amp; Summary'!$D$7)^AK$1)),((INT(AK$1/$K36)-INT((AK$1-1)/$K36))*($R36*(1-$E36)+$Q36*(1-$F36))*((1+'Inputs &amp; Summary'!$D$7)^AK$1))),((_xlfn.WEIBULL.DIST(AK$1,$L36,$K36,FALSE)*($R36*(1-$E36)+$Q36*(1-$F36))*((1+'Inputs &amp; Summary'!$D$7)^AK$1))))))</f>
        <v>46.892245271926683</v>
      </c>
      <c r="AL36" s="248">
        <f>$D36*IF(AL$1&gt;'Inputs &amp; Summary'!$D$5,0,IF(AL$1&gt;VLOOKUP($G36,Lists!$J$17:$K$21,2),IF($M36=Lists!$H$3,IF($K36&lt;1,(($S36/$K36)*((1+'Inputs &amp; Summary'!$D$7)^AL$1)),((INT(AL$1/$K36)-INT((AL$1-1)/$K36))*$S36*((1+'Inputs &amp; Summary'!$D$7)^AL$1))),(_xlfn.WEIBULL.DIST(AL$1,$L36,$K36,FALSE)*$S36*((1+'Inputs &amp; Summary'!$D$7)^AL$1))),IF($M36=Lists!$H$3,IF($K36&lt;1,((($R36*(1-$E36)+$Q36*(1-$F36))/$K36)*((1+'Inputs &amp; Summary'!$D$7)^AL$1)),((INT(AL$1/$K36)-INT((AL$1-1)/$K36))*($R36*(1-$E36)+$Q36*(1-$F36))*((1+'Inputs &amp; Summary'!$D$7)^AL$1))),((_xlfn.WEIBULL.DIST(AL$1,$L36,$K36,FALSE)*($R36*(1-$E36)+$Q36*(1-$F36))*((1+'Inputs &amp; Summary'!$D$7)^AL$1))))))</f>
        <v>47.830090177365221</v>
      </c>
      <c r="AM36" s="248">
        <f>$D36*IF(AM$1&gt;'Inputs &amp; Summary'!$D$5,0,IF(AM$1&gt;VLOOKUP($G36,Lists!$J$17:$K$21,2),IF($M36=Lists!$H$3,IF($K36&lt;1,(($S36/$K36)*((1+'Inputs &amp; Summary'!$D$7)^AM$1)),((INT(AM$1/$K36)-INT((AM$1-1)/$K36))*$S36*((1+'Inputs &amp; Summary'!$D$7)^AM$1))),(_xlfn.WEIBULL.DIST(AM$1,$L36,$K36,FALSE)*$S36*((1+'Inputs &amp; Summary'!$D$7)^AM$1))),IF($M36=Lists!$H$3,IF($K36&lt;1,((($R36*(1-$E36)+$Q36*(1-$F36))/$K36)*((1+'Inputs &amp; Summary'!$D$7)^AM$1)),((INT(AM$1/$K36)-INT((AM$1-1)/$K36))*($R36*(1-$E36)+$Q36*(1-$F36))*((1+'Inputs &amp; Summary'!$D$7)^AM$1))),((_xlfn.WEIBULL.DIST(AM$1,$L36,$K36,FALSE)*($R36*(1-$E36)+$Q36*(1-$F36))*((1+'Inputs &amp; Summary'!$D$7)^AM$1))))))</f>
        <v>48.786691980912515</v>
      </c>
      <c r="AN36" s="248">
        <f>$D36*IF(AN$1&gt;'Inputs &amp; Summary'!$D$5,0,IF(AN$1&gt;VLOOKUP($G36,Lists!$J$17:$K$21,2),IF($M36=Lists!$H$3,IF($K36&lt;1,(($S36/$K36)*((1+'Inputs &amp; Summary'!$D$7)^AN$1)),((INT(AN$1/$K36)-INT((AN$1-1)/$K36))*$S36*((1+'Inputs &amp; Summary'!$D$7)^AN$1))),(_xlfn.WEIBULL.DIST(AN$1,$L36,$K36,FALSE)*$S36*((1+'Inputs &amp; Summary'!$D$7)^AN$1))),IF($M36=Lists!$H$3,IF($K36&lt;1,((($R36*(1-$E36)+$Q36*(1-$F36))/$K36)*((1+'Inputs &amp; Summary'!$D$7)^AN$1)),((INT(AN$1/$K36)-INT((AN$1-1)/$K36))*($R36*(1-$E36)+$Q36*(1-$F36))*((1+'Inputs &amp; Summary'!$D$7)^AN$1))),((_xlfn.WEIBULL.DIST(AN$1,$L36,$K36,FALSE)*($R36*(1-$E36)+$Q36*(1-$F36))*((1+'Inputs &amp; Summary'!$D$7)^AN$1))))))</f>
        <v>49.762425820530773</v>
      </c>
      <c r="AO36" s="248">
        <f>$D36*IF(AO$1&gt;'Inputs &amp; Summary'!$D$5,0,IF(AO$1&gt;VLOOKUP($G36,Lists!$J$17:$K$21,2),IF($M36=Lists!$H$3,IF($K36&lt;1,(($S36/$K36)*((1+'Inputs &amp; Summary'!$D$7)^AO$1)),((INT(AO$1/$K36)-INT((AO$1-1)/$K36))*$S36*((1+'Inputs &amp; Summary'!$D$7)^AO$1))),(_xlfn.WEIBULL.DIST(AO$1,$L36,$K36,FALSE)*$S36*((1+'Inputs &amp; Summary'!$D$7)^AO$1))),IF($M36=Lists!$H$3,IF($K36&lt;1,((($R36*(1-$E36)+$Q36*(1-$F36))/$K36)*((1+'Inputs &amp; Summary'!$D$7)^AO$1)),((INT(AO$1/$K36)-INT((AO$1-1)/$K36))*($R36*(1-$E36)+$Q36*(1-$F36))*((1+'Inputs &amp; Summary'!$D$7)^AO$1))),((_xlfn.WEIBULL.DIST(AO$1,$L36,$K36,FALSE)*($R36*(1-$E36)+$Q36*(1-$F36))*((1+'Inputs &amp; Summary'!$D$7)^AO$1))))))</f>
        <v>50.757674336941392</v>
      </c>
      <c r="AP36" s="248">
        <f>$D36*IF(AP$1&gt;'Inputs &amp; Summary'!$D$5,0,IF(AP$1&gt;VLOOKUP($G36,Lists!$J$17:$K$21,2),IF($M36=Lists!$H$3,IF($K36&lt;1,(($S36/$K36)*((1+'Inputs &amp; Summary'!$D$7)^AP$1)),((INT(AP$1/$K36)-INT((AP$1-1)/$K36))*$S36*((1+'Inputs &amp; Summary'!$D$7)^AP$1))),(_xlfn.WEIBULL.DIST(AP$1,$L36,$K36,FALSE)*$S36*((1+'Inputs &amp; Summary'!$D$7)^AP$1))),IF($M36=Lists!$H$3,IF($K36&lt;1,((($R36*(1-$E36)+$Q36*(1-$F36))/$K36)*((1+'Inputs &amp; Summary'!$D$7)^AP$1)),((INT(AP$1/$K36)-INT((AP$1-1)/$K36))*($R36*(1-$E36)+$Q36*(1-$F36))*((1+'Inputs &amp; Summary'!$D$7)^AP$1))),((_xlfn.WEIBULL.DIST(AP$1,$L36,$K36,FALSE)*($R36*(1-$E36)+$Q36*(1-$F36))*((1+'Inputs &amp; Summary'!$D$7)^AP$1))))))</f>
        <v>51.772827823680217</v>
      </c>
      <c r="AQ36" s="248">
        <f>$D36*IF(AQ$1&gt;'Inputs &amp; Summary'!$D$5,0,IF(AQ$1&gt;VLOOKUP($G36,Lists!$J$17:$K$21,2),IF($M36=Lists!$H$3,IF($K36&lt;1,(($S36/$K36)*((1+'Inputs &amp; Summary'!$D$7)^AQ$1)),((INT(AQ$1/$K36)-INT((AQ$1-1)/$K36))*$S36*((1+'Inputs &amp; Summary'!$D$7)^AQ$1))),(_xlfn.WEIBULL.DIST(AQ$1,$L36,$K36,FALSE)*$S36*((1+'Inputs &amp; Summary'!$D$7)^AQ$1))),IF($M36=Lists!$H$3,IF($K36&lt;1,((($R36*(1-$E36)+$Q36*(1-$F36))/$K36)*((1+'Inputs &amp; Summary'!$D$7)^AQ$1)),((INT(AQ$1/$K36)-INT((AQ$1-1)/$K36))*($R36*(1-$E36)+$Q36*(1-$F36))*((1+'Inputs &amp; Summary'!$D$7)^AQ$1))),((_xlfn.WEIBULL.DIST(AQ$1,$L36,$K36,FALSE)*($R36*(1-$E36)+$Q36*(1-$F36))*((1+'Inputs &amp; Summary'!$D$7)^AQ$1))))))</f>
        <v>52.808284380153815</v>
      </c>
      <c r="AR36" s="248">
        <f>$D36*IF(AR$1&gt;'Inputs &amp; Summary'!$D$5,0,IF(AR$1&gt;VLOOKUP($G36,Lists!$J$17:$K$21,2),IF($M36=Lists!$H$3,IF($K36&lt;1,(($S36/$K36)*((1+'Inputs &amp; Summary'!$D$7)^AR$1)),((INT(AR$1/$K36)-INT((AR$1-1)/$K36))*$S36*((1+'Inputs &amp; Summary'!$D$7)^AR$1))),(_xlfn.WEIBULL.DIST(AR$1,$L36,$K36,FALSE)*$S36*((1+'Inputs &amp; Summary'!$D$7)^AR$1))),IF($M36=Lists!$H$3,IF($K36&lt;1,((($R36*(1-$E36)+$Q36*(1-$F36))/$K36)*((1+'Inputs &amp; Summary'!$D$7)^AR$1)),((INT(AR$1/$K36)-INT((AR$1-1)/$K36))*($R36*(1-$E36)+$Q36*(1-$F36))*((1+'Inputs &amp; Summary'!$D$7)^AR$1))),((_xlfn.WEIBULL.DIST(AR$1,$L36,$K36,FALSE)*($R36*(1-$E36)+$Q36*(1-$F36))*((1+'Inputs &amp; Summary'!$D$7)^AR$1))))))</f>
        <v>53.864450067756898</v>
      </c>
      <c r="AS36" s="248">
        <f>$D36*IF(AS$1&gt;'Inputs &amp; Summary'!$D$5,0,IF(AS$1&gt;VLOOKUP($G36,Lists!$J$17:$K$21,2),IF($M36=Lists!$H$3,IF($K36&lt;1,(($S36/$K36)*((1+'Inputs &amp; Summary'!$D$7)^AS$1)),((INT(AS$1/$K36)-INT((AS$1-1)/$K36))*$S36*((1+'Inputs &amp; Summary'!$D$7)^AS$1))),(_xlfn.WEIBULL.DIST(AS$1,$L36,$K36,FALSE)*$S36*((1+'Inputs &amp; Summary'!$D$7)^AS$1))),IF($M36=Lists!$H$3,IF($K36&lt;1,((($R36*(1-$E36)+$Q36*(1-$F36))/$K36)*((1+'Inputs &amp; Summary'!$D$7)^AS$1)),((INT(AS$1/$K36)-INT((AS$1-1)/$K36))*($R36*(1-$E36)+$Q36*(1-$F36))*((1+'Inputs &amp; Summary'!$D$7)^AS$1))),((_xlfn.WEIBULL.DIST(AS$1,$L36,$K36,FALSE)*($R36*(1-$E36)+$Q36*(1-$F36))*((1+'Inputs &amp; Summary'!$D$7)^AS$1))))))</f>
        <v>0</v>
      </c>
      <c r="AT36" s="248">
        <f>$D36*IF(AT$1&gt;'Inputs &amp; Summary'!$D$5,0,IF(AT$1&gt;VLOOKUP($G36,Lists!$J$17:$K$21,2),IF($M36=Lists!$H$3,IF($K36&lt;1,(($S36/$K36)*((1+'Inputs &amp; Summary'!$D$7)^AT$1)),((INT(AT$1/$K36)-INT((AT$1-1)/$K36))*$S36*((1+'Inputs &amp; Summary'!$D$7)^AT$1))),(_xlfn.WEIBULL.DIST(AT$1,$L36,$K36,FALSE)*$S36*((1+'Inputs &amp; Summary'!$D$7)^AT$1))),IF($M36=Lists!$H$3,IF($K36&lt;1,((($R36*(1-$E36)+$Q36*(1-$F36))/$K36)*((1+'Inputs &amp; Summary'!$D$7)^AT$1)),((INT(AT$1/$K36)-INT((AT$1-1)/$K36))*($R36*(1-$E36)+$Q36*(1-$F36))*((1+'Inputs &amp; Summary'!$D$7)^AT$1))),((_xlfn.WEIBULL.DIST(AT$1,$L36,$K36,FALSE)*($R36*(1-$E36)+$Q36*(1-$F36))*((1+'Inputs &amp; Summary'!$D$7)^AT$1))))))</f>
        <v>0</v>
      </c>
      <c r="AU36" s="248">
        <f>$D36*IF(AU$1&gt;'Inputs &amp; Summary'!$D$5,0,IF(AU$1&gt;VLOOKUP($G36,Lists!$J$17:$K$21,2),IF($M36=Lists!$H$3,IF($K36&lt;1,(($S36/$K36)*((1+'Inputs &amp; Summary'!$D$7)^AU$1)),((INT(AU$1/$K36)-INT((AU$1-1)/$K36))*$S36*((1+'Inputs &amp; Summary'!$D$7)^AU$1))),(_xlfn.WEIBULL.DIST(AU$1,$L36,$K36,FALSE)*$S36*((1+'Inputs &amp; Summary'!$D$7)^AU$1))),IF($M36=Lists!$H$3,IF($K36&lt;1,((($R36*(1-$E36)+$Q36*(1-$F36))/$K36)*((1+'Inputs &amp; Summary'!$D$7)^AU$1)),((INT(AU$1/$K36)-INT((AU$1-1)/$K36))*($R36*(1-$E36)+$Q36*(1-$F36))*((1+'Inputs &amp; Summary'!$D$7)^AU$1))),((_xlfn.WEIBULL.DIST(AU$1,$L36,$K36,FALSE)*($R36*(1-$E36)+$Q36*(1-$F36))*((1+'Inputs &amp; Summary'!$D$7)^AU$1))))))</f>
        <v>0</v>
      </c>
      <c r="AV36" s="248">
        <f>$D36*IF(AV$1&gt;'Inputs &amp; Summary'!$D$5,0,IF(AV$1&gt;VLOOKUP($G36,Lists!$J$17:$K$21,2),IF($M36=Lists!$H$3,IF($K36&lt;1,(($S36/$K36)*((1+'Inputs &amp; Summary'!$D$7)^AV$1)),((INT(AV$1/$K36)-INT((AV$1-1)/$K36))*$S36*((1+'Inputs &amp; Summary'!$D$7)^AV$1))),(_xlfn.WEIBULL.DIST(AV$1,$L36,$K36,FALSE)*$S36*((1+'Inputs &amp; Summary'!$D$7)^AV$1))),IF($M36=Lists!$H$3,IF($K36&lt;1,((($R36*(1-$E36)+$Q36*(1-$F36))/$K36)*((1+'Inputs &amp; Summary'!$D$7)^AV$1)),((INT(AV$1/$K36)-INT((AV$1-1)/$K36))*($R36*(1-$E36)+$Q36*(1-$F36))*((1+'Inputs &amp; Summary'!$D$7)^AV$1))),((_xlfn.WEIBULL.DIST(AV$1,$L36,$K36,FALSE)*($R36*(1-$E36)+$Q36*(1-$F36))*((1+'Inputs &amp; Summary'!$D$7)^AV$1))))))</f>
        <v>0</v>
      </c>
      <c r="AW36" s="248">
        <f>$D36*IF(AW$1&gt;'Inputs &amp; Summary'!$D$5,0,IF(AW$1&gt;VLOOKUP($G36,Lists!$J$17:$K$21,2),IF($M36=Lists!$H$3,IF($K36&lt;1,(($S36/$K36)*((1+'Inputs &amp; Summary'!$D$7)^AW$1)),((INT(AW$1/$K36)-INT((AW$1-1)/$K36))*$S36*((1+'Inputs &amp; Summary'!$D$7)^AW$1))),(_xlfn.WEIBULL.DIST(AW$1,$L36,$K36,FALSE)*$S36*((1+'Inputs &amp; Summary'!$D$7)^AW$1))),IF($M36=Lists!$H$3,IF($K36&lt;1,((($R36*(1-$E36)+$Q36*(1-$F36))/$K36)*((1+'Inputs &amp; Summary'!$D$7)^AW$1)),((INT(AW$1/$K36)-INT((AW$1-1)/$K36))*($R36*(1-$E36)+$Q36*(1-$F36))*((1+'Inputs &amp; Summary'!$D$7)^AW$1))),((_xlfn.WEIBULL.DIST(AW$1,$L36,$K36,FALSE)*($R36*(1-$E36)+$Q36*(1-$F36))*((1+'Inputs &amp; Summary'!$D$7)^AW$1))))))</f>
        <v>0</v>
      </c>
      <c r="AX36" s="248">
        <f>$D36*IF(AX$1&gt;'Inputs &amp; Summary'!$D$5,0,IF(AX$1&gt;VLOOKUP($G36,Lists!$J$17:$K$21,2),IF($M36=Lists!$H$3,IF($K36&lt;1,(($S36/$K36)*((1+'Inputs &amp; Summary'!$D$7)^AX$1)),((INT(AX$1/$K36)-INT((AX$1-1)/$K36))*$S36*((1+'Inputs &amp; Summary'!$D$7)^AX$1))),(_xlfn.WEIBULL.DIST(AX$1,$L36,$K36,FALSE)*$S36*((1+'Inputs &amp; Summary'!$D$7)^AX$1))),IF($M36=Lists!$H$3,IF($K36&lt;1,((($R36*(1-$E36)+$Q36*(1-$F36))/$K36)*((1+'Inputs &amp; Summary'!$D$7)^AX$1)),((INT(AX$1/$K36)-INT((AX$1-1)/$K36))*($R36*(1-$E36)+$Q36*(1-$F36))*((1+'Inputs &amp; Summary'!$D$7)^AX$1))),((_xlfn.WEIBULL.DIST(AX$1,$L36,$K36,FALSE)*($R36*(1-$E36)+$Q36*(1-$F36))*((1+'Inputs &amp; Summary'!$D$7)^AX$1))))))</f>
        <v>0</v>
      </c>
      <c r="AY36" s="248">
        <f>$D36*IF(AY$1&gt;'Inputs &amp; Summary'!$D$5,0,IF(AY$1&gt;VLOOKUP($G36,Lists!$J$17:$K$21,2),IF($M36=Lists!$H$3,IF($K36&lt;1,(($S36/$K36)*((1+'Inputs &amp; Summary'!$D$7)^AY$1)),((INT(AY$1/$K36)-INT((AY$1-1)/$K36))*$S36*((1+'Inputs &amp; Summary'!$D$7)^AY$1))),(_xlfn.WEIBULL.DIST(AY$1,$L36,$K36,FALSE)*$S36*((1+'Inputs &amp; Summary'!$D$7)^AY$1))),IF($M36=Lists!$H$3,IF($K36&lt;1,((($R36*(1-$E36)+$Q36*(1-$F36))/$K36)*((1+'Inputs &amp; Summary'!$D$7)^AY$1)),((INT(AY$1/$K36)-INT((AY$1-1)/$K36))*($R36*(1-$E36)+$Q36*(1-$F36))*((1+'Inputs &amp; Summary'!$D$7)^AY$1))),((_xlfn.WEIBULL.DIST(AY$1,$L36,$K36,FALSE)*($R36*(1-$E36)+$Q36*(1-$F36))*((1+'Inputs &amp; Summary'!$D$7)^AY$1))))))</f>
        <v>0</v>
      </c>
      <c r="AZ36" s="248">
        <f>$D36*IF(AZ$1&gt;'Inputs &amp; Summary'!$D$5,0,IF(AZ$1&gt;VLOOKUP($G36,Lists!$J$17:$K$21,2),IF($M36=Lists!$H$3,IF($K36&lt;1,(($S36/$K36)*((1+'Inputs &amp; Summary'!$D$7)^AZ$1)),((INT(AZ$1/$K36)-INT((AZ$1-1)/$K36))*$S36*((1+'Inputs &amp; Summary'!$D$7)^AZ$1))),(_xlfn.WEIBULL.DIST(AZ$1,$L36,$K36,FALSE)*$S36*((1+'Inputs &amp; Summary'!$D$7)^AZ$1))),IF($M36=Lists!$H$3,IF($K36&lt;1,((($R36*(1-$E36)+$Q36*(1-$F36))/$K36)*((1+'Inputs &amp; Summary'!$D$7)^AZ$1)),((INT(AZ$1/$K36)-INT((AZ$1-1)/$K36))*($R36*(1-$E36)+$Q36*(1-$F36))*((1+'Inputs &amp; Summary'!$D$7)^AZ$1))),((_xlfn.WEIBULL.DIST(AZ$1,$L36,$K36,FALSE)*($R36*(1-$E36)+$Q36*(1-$F36))*((1+'Inputs &amp; Summary'!$D$7)^AZ$1))))))</f>
        <v>0</v>
      </c>
      <c r="BA36" s="248">
        <f>$D36*IF(BA$1&gt;'Inputs &amp; Summary'!$D$5,0,IF(BA$1&gt;VLOOKUP($G36,Lists!$J$17:$K$21,2),IF($M36=Lists!$H$3,IF($K36&lt;1,(($S36/$K36)*((1+'Inputs &amp; Summary'!$D$7)^BA$1)),((INT(BA$1/$K36)-INT((BA$1-1)/$K36))*$S36*((1+'Inputs &amp; Summary'!$D$7)^BA$1))),(_xlfn.WEIBULL.DIST(BA$1,$L36,$K36,FALSE)*$S36*((1+'Inputs &amp; Summary'!$D$7)^BA$1))),IF($M36=Lists!$H$3,IF($K36&lt;1,((($R36*(1-$E36)+$Q36*(1-$F36))/$K36)*((1+'Inputs &amp; Summary'!$D$7)^BA$1)),((INT(BA$1/$K36)-INT((BA$1-1)/$K36))*($R36*(1-$E36)+$Q36*(1-$F36))*((1+'Inputs &amp; Summary'!$D$7)^BA$1))),((_xlfn.WEIBULL.DIST(BA$1,$L36,$K36,FALSE)*($R36*(1-$E36)+$Q36*(1-$F36))*((1+'Inputs &amp; Summary'!$D$7)^BA$1))))))</f>
        <v>0</v>
      </c>
      <c r="BB36" s="248">
        <f>$D36*IF(BB$1&gt;'Inputs &amp; Summary'!$D$5,0,IF(BB$1&gt;VLOOKUP($G36,Lists!$J$17:$K$21,2),IF($M36=Lists!$H$3,IF($K36&lt;1,(($S36/$K36)*((1+'Inputs &amp; Summary'!$D$7)^BB$1)),((INT(BB$1/$K36)-INT((BB$1-1)/$K36))*$S36*((1+'Inputs &amp; Summary'!$D$7)^BB$1))),(_xlfn.WEIBULL.DIST(BB$1,$L36,$K36,FALSE)*$S36*((1+'Inputs &amp; Summary'!$D$7)^BB$1))),IF($M36=Lists!$H$3,IF($K36&lt;1,((($R36*(1-$E36)+$Q36*(1-$F36))/$K36)*((1+'Inputs &amp; Summary'!$D$7)^BB$1)),((INT(BB$1/$K36)-INT((BB$1-1)/$K36))*($R36*(1-$E36)+$Q36*(1-$F36))*((1+'Inputs &amp; Summary'!$D$7)^BB$1))),((_xlfn.WEIBULL.DIST(BB$1,$L36,$K36,FALSE)*($R36*(1-$E36)+$Q36*(1-$F36))*((1+'Inputs &amp; Summary'!$D$7)^BB$1))))))</f>
        <v>0</v>
      </c>
      <c r="BC36" s="248">
        <f>$D36*IF(BC$1&gt;'Inputs &amp; Summary'!$D$5,0,IF(BC$1&gt;VLOOKUP($G36,Lists!$J$17:$K$21,2),IF($M36=Lists!$H$3,IF($K36&lt;1,(($S36/$K36)*((1+'Inputs &amp; Summary'!$D$7)^BC$1)),((INT(BC$1/$K36)-INT((BC$1-1)/$K36))*$S36*((1+'Inputs &amp; Summary'!$D$7)^BC$1))),(_xlfn.WEIBULL.DIST(BC$1,$L36,$K36,FALSE)*$S36*((1+'Inputs &amp; Summary'!$D$7)^BC$1))),IF($M36=Lists!$H$3,IF($K36&lt;1,((($R36*(1-$E36)+$Q36*(1-$F36))/$K36)*((1+'Inputs &amp; Summary'!$D$7)^BC$1)),((INT(BC$1/$K36)-INT((BC$1-1)/$K36))*($R36*(1-$E36)+$Q36*(1-$F36))*((1+'Inputs &amp; Summary'!$D$7)^BC$1))),((_xlfn.WEIBULL.DIST(BC$1,$L36,$K36,FALSE)*($R36*(1-$E36)+$Q36*(1-$F36))*((1+'Inputs &amp; Summary'!$D$7)^BC$1))))))</f>
        <v>0</v>
      </c>
      <c r="BD36" s="248">
        <f>$D36*IF(BD$1&gt;'Inputs &amp; Summary'!$D$5,0,IF(BD$1&gt;VLOOKUP($G36,Lists!$J$17:$K$21,2),IF($M36=Lists!$H$3,IF($K36&lt;1,(($S36/$K36)*((1+'Inputs &amp; Summary'!$D$7)^BD$1)),((INT(BD$1/$K36)-INT((BD$1-1)/$K36))*$S36*((1+'Inputs &amp; Summary'!$D$7)^BD$1))),(_xlfn.WEIBULL.DIST(BD$1,$L36,$K36,FALSE)*$S36*((1+'Inputs &amp; Summary'!$D$7)^BD$1))),IF($M36=Lists!$H$3,IF($K36&lt;1,((($R36*(1-$E36)+$Q36*(1-$F36))/$K36)*((1+'Inputs &amp; Summary'!$D$7)^BD$1)),((INT(BD$1/$K36)-INT((BD$1-1)/$K36))*($R36*(1-$E36)+$Q36*(1-$F36))*((1+'Inputs &amp; Summary'!$D$7)^BD$1))),((_xlfn.WEIBULL.DIST(BD$1,$L36,$K36,FALSE)*($R36*(1-$E36)+$Q36*(1-$F36))*((1+'Inputs &amp; Summary'!$D$7)^BD$1))))))</f>
        <v>0</v>
      </c>
      <c r="BE36" s="248">
        <f>$D36*IF(BE$1&gt;'Inputs &amp; Summary'!$D$5,0,IF(BE$1&gt;VLOOKUP($G36,Lists!$J$17:$K$21,2),IF($M36=Lists!$H$3,IF($K36&lt;1,(($S36/$K36)*((1+'Inputs &amp; Summary'!$D$7)^BE$1)),((INT(BE$1/$K36)-INT((BE$1-1)/$K36))*$S36*((1+'Inputs &amp; Summary'!$D$7)^BE$1))),(_xlfn.WEIBULL.DIST(BE$1,$L36,$K36,FALSE)*$S36*((1+'Inputs &amp; Summary'!$D$7)^BE$1))),IF($M36=Lists!$H$3,IF($K36&lt;1,((($R36*(1-$E36)+$Q36*(1-$F36))/$K36)*((1+'Inputs &amp; Summary'!$D$7)^BE$1)),((INT(BE$1/$K36)-INT((BE$1-1)/$K36))*($R36*(1-$E36)+$Q36*(1-$F36))*((1+'Inputs &amp; Summary'!$D$7)^BE$1))),((_xlfn.WEIBULL.DIST(BE$1,$L36,$K36,FALSE)*($R36*(1-$E36)+$Q36*(1-$F36))*((1+'Inputs &amp; Summary'!$D$7)^BE$1))))))</f>
        <v>0</v>
      </c>
      <c r="BF36" s="248">
        <f>$D36*IF(BF$1&gt;'Inputs &amp; Summary'!$D$5,0,IF(BF$1&gt;VLOOKUP($G36,Lists!$J$17:$K$21,2),IF($M36=Lists!$H$3,IF($K36&lt;1,(($S36/$K36)*((1+'Inputs &amp; Summary'!$D$7)^BF$1)),((INT(BF$1/$K36)-INT((BF$1-1)/$K36))*$S36*((1+'Inputs &amp; Summary'!$D$7)^BF$1))),(_xlfn.WEIBULL.DIST(BF$1,$L36,$K36,FALSE)*$S36*((1+'Inputs &amp; Summary'!$D$7)^BF$1))),IF($M36=Lists!$H$3,IF($K36&lt;1,((($R36*(1-$E36)+$Q36*(1-$F36))/$K36)*((1+'Inputs &amp; Summary'!$D$7)^BF$1)),((INT(BF$1/$K36)-INT((BF$1-1)/$K36))*($R36*(1-$E36)+$Q36*(1-$F36))*((1+'Inputs &amp; Summary'!$D$7)^BF$1))),((_xlfn.WEIBULL.DIST(BF$1,$L36,$K36,FALSE)*($R36*(1-$E36)+$Q36*(1-$F36))*((1+'Inputs &amp; Summary'!$D$7)^BF$1))))))</f>
        <v>0</v>
      </c>
      <c r="BG36" s="248">
        <f>$D36*IF(BG$1&gt;'Inputs &amp; Summary'!$D$5,0,IF(BG$1&gt;VLOOKUP($G36,Lists!$J$17:$K$21,2),IF($M36=Lists!$H$3,IF($K36&lt;1,(($S36/$K36)*((1+'Inputs &amp; Summary'!$D$7)^BG$1)),((INT(BG$1/$K36)-INT((BG$1-1)/$K36))*$S36*((1+'Inputs &amp; Summary'!$D$7)^BG$1))),(_xlfn.WEIBULL.DIST(BG$1,$L36,$K36,FALSE)*$S36*((1+'Inputs &amp; Summary'!$D$7)^BG$1))),IF($M36=Lists!$H$3,IF($K36&lt;1,((($R36*(1-$E36)+$Q36*(1-$F36))/$K36)*((1+'Inputs &amp; Summary'!$D$7)^BG$1)),((INT(BG$1/$K36)-INT((BG$1-1)/$K36))*($R36*(1-$E36)+$Q36*(1-$F36))*((1+'Inputs &amp; Summary'!$D$7)^BG$1))),((_xlfn.WEIBULL.DIST(BG$1,$L36,$K36,FALSE)*($R36*(1-$E36)+$Q36*(1-$F36))*((1+'Inputs &amp; Summary'!$D$7)^BG$1))))))</f>
        <v>0</v>
      </c>
      <c r="BH36" s="248">
        <f>$D36*IF(BH$1&gt;'Inputs &amp; Summary'!$D$5,0,IF(BH$1&gt;VLOOKUP($G36,Lists!$J$17:$K$21,2),IF($M36=Lists!$H$3,IF($K36&lt;1,(($S36/$K36)*((1+'Inputs &amp; Summary'!$D$7)^BH$1)),((INT(BH$1/$K36)-INT((BH$1-1)/$K36))*$S36*((1+'Inputs &amp; Summary'!$D$7)^BH$1))),(_xlfn.WEIBULL.DIST(BH$1,$L36,$K36,FALSE)*$S36*((1+'Inputs &amp; Summary'!$D$7)^BH$1))),IF($M36=Lists!$H$3,IF($K36&lt;1,((($R36*(1-$E36)+$Q36*(1-$F36))/$K36)*((1+'Inputs &amp; Summary'!$D$7)^BH$1)),((INT(BH$1/$K36)-INT((BH$1-1)/$K36))*($R36*(1-$E36)+$Q36*(1-$F36))*((1+'Inputs &amp; Summary'!$D$7)^BH$1))),((_xlfn.WEIBULL.DIST(BH$1,$L36,$K36,FALSE)*($R36*(1-$E36)+$Q36*(1-$F36))*((1+'Inputs &amp; Summary'!$D$7)^BH$1))))))</f>
        <v>0</v>
      </c>
      <c r="BI36" s="248">
        <f>$D36*IF(BI$1&gt;'Inputs &amp; Summary'!$D$5,0,IF(BI$1&gt;VLOOKUP($G36,Lists!$J$17:$K$21,2),IF($M36=Lists!$H$3,IF($K36&lt;1,(($S36/$K36)*((1+'Inputs &amp; Summary'!$D$7)^BI$1)),((INT(BI$1/$K36)-INT((BI$1-1)/$K36))*$S36*((1+'Inputs &amp; Summary'!$D$7)^BI$1))),(_xlfn.WEIBULL.DIST(BI$1,$L36,$K36,FALSE)*$S36*((1+'Inputs &amp; Summary'!$D$7)^BI$1))),IF($M36=Lists!$H$3,IF($K36&lt;1,((($R36*(1-$E36)+$Q36*(1-$F36))/$K36)*((1+'Inputs &amp; Summary'!$D$7)^BI$1)),((INT(BI$1/$K36)-INT((BI$1-1)/$K36))*($R36*(1-$E36)+$Q36*(1-$F36))*((1+'Inputs &amp; Summary'!$D$7)^BI$1))),((_xlfn.WEIBULL.DIST(BI$1,$L36,$K36,FALSE)*($R36*(1-$E36)+$Q36*(1-$F36))*((1+'Inputs &amp; Summary'!$D$7)^BI$1))))))</f>
        <v>0</v>
      </c>
      <c r="BJ36" s="248">
        <f>$D36*IF(BJ$1&gt;'Inputs &amp; Summary'!$D$5,0,IF(BJ$1&gt;VLOOKUP($G36,Lists!$J$17:$K$21,2),IF($M36=Lists!$H$3,IF($K36&lt;1,(($S36/$K36)*((1+'Inputs &amp; Summary'!$D$7)^BJ$1)),((INT(BJ$1/$K36)-INT((BJ$1-1)/$K36))*$S36*((1+'Inputs &amp; Summary'!$D$7)^BJ$1))),(_xlfn.WEIBULL.DIST(BJ$1,$L36,$K36,FALSE)*$S36*((1+'Inputs &amp; Summary'!$D$7)^BJ$1))),IF($M36=Lists!$H$3,IF($K36&lt;1,((($R36*(1-$E36)+$Q36*(1-$F36))/$K36)*((1+'Inputs &amp; Summary'!$D$7)^BJ$1)),((INT(BJ$1/$K36)-INT((BJ$1-1)/$K36))*($R36*(1-$E36)+$Q36*(1-$F36))*((1+'Inputs &amp; Summary'!$D$7)^BJ$1))),((_xlfn.WEIBULL.DIST(BJ$1,$L36,$K36,FALSE)*($R36*(1-$E36)+$Q36*(1-$F36))*((1+'Inputs &amp; Summary'!$D$7)^BJ$1))))))</f>
        <v>0</v>
      </c>
      <c r="BK36" s="248">
        <f>$D36*IF(BK$1&gt;'Inputs &amp; Summary'!$D$5,0,IF(BK$1&gt;VLOOKUP($G36,Lists!$J$17:$K$21,2),IF($M36=Lists!$H$3,IF($K36&lt;1,(($S36/$K36)*((1+'Inputs &amp; Summary'!$D$7)^BK$1)),((INT(BK$1/$K36)-INT((BK$1-1)/$K36))*$S36*((1+'Inputs &amp; Summary'!$D$7)^BK$1))),(_xlfn.WEIBULL.DIST(BK$1,$L36,$K36,FALSE)*$S36*((1+'Inputs &amp; Summary'!$D$7)^BK$1))),IF($M36=Lists!$H$3,IF($K36&lt;1,((($R36*(1-$E36)+$Q36*(1-$F36))/$K36)*((1+'Inputs &amp; Summary'!$D$7)^BK$1)),((INT(BK$1/$K36)-INT((BK$1-1)/$K36))*($R36*(1-$E36)+$Q36*(1-$F36))*((1+'Inputs &amp; Summary'!$D$7)^BK$1))),((_xlfn.WEIBULL.DIST(BK$1,$L36,$K36,FALSE)*($R36*(1-$E36)+$Q36*(1-$F36))*((1+'Inputs &amp; Summary'!$D$7)^BK$1))))))</f>
        <v>0</v>
      </c>
      <c r="BL36" s="248">
        <f>$D36*IF(BL$1&gt;'Inputs &amp; Summary'!$D$5,0,IF(BL$1&gt;VLOOKUP($G36,Lists!$J$17:$K$21,2),IF($M36=Lists!$H$3,IF($K36&lt;1,(($S36/$K36)*((1+'Inputs &amp; Summary'!$D$7)^BL$1)),((INT(BL$1/$K36)-INT((BL$1-1)/$K36))*$S36*((1+'Inputs &amp; Summary'!$D$7)^BL$1))),(_xlfn.WEIBULL.DIST(BL$1,$L36,$K36,FALSE)*$S36*((1+'Inputs &amp; Summary'!$D$7)^BL$1))),IF($M36=Lists!$H$3,IF($K36&lt;1,((($R36*(1-$E36)+$Q36*(1-$F36))/$K36)*((1+'Inputs &amp; Summary'!$D$7)^BL$1)),((INT(BL$1/$K36)-INT((BL$1-1)/$K36))*($R36*(1-$E36)+$Q36*(1-$F36))*((1+'Inputs &amp; Summary'!$D$7)^BL$1))),((_xlfn.WEIBULL.DIST(BL$1,$L36,$K36,FALSE)*($R36*(1-$E36)+$Q36*(1-$F36))*((1+'Inputs &amp; Summary'!$D$7)^BL$1))))))</f>
        <v>0</v>
      </c>
    </row>
    <row r="37" spans="1:64" x14ac:dyDescent="0.3">
      <c r="A37" s="236" t="s">
        <v>277</v>
      </c>
      <c r="B37" s="117" t="str">
        <f>IF('Inputs &amp; Summary'!$D$15=Lists!$E$3,INDEX('Residential Rooftop Details'!$A$30:$X$158,MATCH('Cash Flow'!$A37,'Residential Rooftop Details'!$A$30:$A$158,0),COLUMN(B$1)),IF('Inputs &amp; Summary'!$D$15=Lists!$E$4,INDEX('Commercial Rooftop Details'!$A$30:$V$158,MATCH('Cash Flow'!$A37,'Commercial Rooftop Details'!$A$30:$A$158,0),COLUMN(B$1)),INDEX('Ground-Mount Details'!$A$30:$V$158,MATCH('Cash Flow'!$A37,'Ground-Mount Details'!$A$30:$A$158,0),COLUMN(B$1))))</f>
        <v>Preventive</v>
      </c>
      <c r="C37" s="117" t="str">
        <f>IF('Inputs &amp; Summary'!$D$15=Lists!$E$3,INDEX('Residential Rooftop Details'!$A$30:$X$158,MATCH('Cash Flow'!$A37,'Residential Rooftop Details'!$A$30:$A$158,0),COLUMN(C$1)),IF('Inputs &amp; Summary'!$D$15=Lists!$E$4,INDEX('Commercial Rooftop Details'!$A$30:$V$158,MATCH('Cash Flow'!$A37,'Commercial Rooftop Details'!$A$30:$A$158,0),COLUMN(C$1)),INDEX('Ground-Mount Details'!$A$30:$V$158,MATCH('Cash Flow'!$A37,'Ground-Mount Details'!$A$30:$A$158,0),COLUMN(C$1))))</f>
        <v>Electrical</v>
      </c>
      <c r="D37" s="117">
        <f>IF('Inputs &amp; Summary'!$D$15=Lists!$E$3,INDEX('Residential Rooftop Details'!$A$30:$X$158,MATCH('Cash Flow'!$A37,'Residential Rooftop Details'!$A$30:$A$158,0),COLUMN(D$1)),IF('Inputs &amp; Summary'!$D$15=Lists!$E$4,INDEX('Commercial Rooftop Details'!$A$30:$V$158,MATCH('Cash Flow'!$A37,'Commercial Rooftop Details'!$A$30:$A$158,0),COLUMN(D$1)),INDEX('Ground-Mount Details'!$A$30:$V$158,MATCH('Cash Flow'!$A37,'Ground-Mount Details'!$A$30:$A$158,0),COLUMN(D$1))))</f>
        <v>1</v>
      </c>
      <c r="E37" s="117">
        <f>IF('Inputs &amp; Summary'!$D$15=Lists!$E$3,INDEX('Residential Rooftop Details'!$A$30:$X$158,MATCH('Cash Flow'!$A37,'Residential Rooftop Details'!$A$30:$A$158,0),COLUMN(E$1)),IF('Inputs &amp; Summary'!$D$15=Lists!$E$4,INDEX('Commercial Rooftop Details'!$A$30:$V$158,MATCH('Cash Flow'!$A37,'Commercial Rooftop Details'!$A$30:$A$158,0),COLUMN(E$1)),INDEX('Ground-Mount Details'!$A$30:$V$158,MATCH('Cash Flow'!$A37,'Ground-Mount Details'!$A$30:$A$158,0),COLUMN(E$1))))</f>
        <v>1</v>
      </c>
      <c r="F37" s="117">
        <f>IF('Inputs &amp; Summary'!$D$15=Lists!$E$3,INDEX('Residential Rooftop Details'!$A$30:$X$158,MATCH('Cash Flow'!$A37,'Residential Rooftop Details'!$A$30:$A$158,0),COLUMN(F$1)),IF('Inputs &amp; Summary'!$D$15=Lists!$E$4,INDEX('Commercial Rooftop Details'!$A$30:$V$158,MATCH('Cash Flow'!$A37,'Commercial Rooftop Details'!$A$30:$A$158,0),COLUMN(F$1)),INDEX('Ground-Mount Details'!$A$30:$V$158,MATCH('Cash Flow'!$A37,'Ground-Mount Details'!$A$30:$A$158,0),COLUMN(F$1))))</f>
        <v>1</v>
      </c>
      <c r="G37" s="237" t="str">
        <f>IF('Inputs &amp; Summary'!$D$15=Lists!$E$3,INDEX('Residential Rooftop Details'!$A$30:$X$158,MATCH('Cash Flow'!$A37,'Residential Rooftop Details'!$A$30:$A$158,0),COLUMN(G$1)),IF('Inputs &amp; Summary'!$D$15=Lists!$E$4,INDEX('Commercial Rooftop Details'!$A$30:$V$158,MATCH('Cash Flow'!$A37,'Commercial Rooftop Details'!$A$30:$A$158,0),COLUMN(G$1)),INDEX('Ground-Mount Details'!$A$30:$V$158,MATCH('Cash Flow'!$A37,'Ground-Mount Details'!$A$30:$A$158,0),COLUMN(G$1))))</f>
        <v>EPC</v>
      </c>
      <c r="H37" s="237" t="str">
        <f>IF('Inputs &amp; Summary'!$D$15=Lists!$E$3,INDEX('Residential Rooftop Details'!$A$30:$X$158,MATCH('Cash Flow'!$A37,'Residential Rooftop Details'!$A$30:$A$158,0),COLUMN(H$1)),IF('Inputs &amp; Summary'!$D$15=Lists!$E$4,INDEX('Commercial Rooftop Details'!$A$30:$V$158,MATCH('Cash Flow'!$A37,'Commercial Rooftop Details'!$A$30:$A$158,0),COLUMN(H$1)),INDEX('Ground-Mount Details'!$A$30:$V$158,MATCH('Cash Flow'!$A37,'Ground-Mount Details'!$A$30:$A$158,0),COLUMN(H$1))))</f>
        <v>NCU</v>
      </c>
      <c r="I37" s="237" t="str">
        <f>IF('Inputs &amp; Summary'!$D$15=Lists!$E$3,INDEX('Residential Rooftop Details'!$A$30:$X$158,MATCH('Cash Flow'!$A37,'Residential Rooftop Details'!$A$30:$A$158,0),COLUMN(I$1)),IF('Inputs &amp; Summary'!$D$15=Lists!$E$4,INDEX('Commercial Rooftop Details'!$A$30:$V$158,MATCH('Cash Flow'!$A37,'Commercial Rooftop Details'!$A$30:$A$158,0),COLUMN(I$1)),INDEX('Ground-Mount Details'!$A$30:$V$158,MATCH('Cash Flow'!$A37,'Ground-Mount Details'!$A$30:$A$158,0),COLUMN(I$1))))</f>
        <v>Inverter specialist</v>
      </c>
      <c r="J37" s="238">
        <f>IF('Inputs &amp; Summary'!$D$15=Lists!$E$3,INDEX('Residential Rooftop Details'!$A$30:$X$158,MATCH('Cash Flow'!$A37,'Residential Rooftop Details'!$A$30:$A$158,0),COLUMN(J$1)),IF('Inputs &amp; Summary'!$D$15=Lists!$E$4,INDEX('Commercial Rooftop Details'!$A$30:$V$158,MATCH('Cash Flow'!$A37,'Commercial Rooftop Details'!$A$30:$A$158,0),COLUMN(J$1)),INDEX('Ground-Mount Details'!$A$30:$V$158,MATCH('Cash Flow'!$A37,'Ground-Mount Details'!$A$30:$A$158,0),COLUMN(J$1))))</f>
        <v>24.03846153846154</v>
      </c>
      <c r="K37" s="239">
        <f>IF('Inputs &amp; Summary'!$D$15=Lists!$E$3,INDEX('Residential Rooftop Details'!$A$30:$X$158,MATCH('Cash Flow'!$A37,'Residential Rooftop Details'!$A$30:$A$158,0),COLUMN(K$1)),IF('Inputs &amp; Summary'!$D$15=Lists!$E$4,INDEX('Commercial Rooftop Details'!$A$30:$V$158,MATCH('Cash Flow'!$A37,'Commercial Rooftop Details'!$A$30:$A$158,0),COLUMN(K$1)),INDEX('Ground-Mount Details'!$A$30:$V$158,MATCH('Cash Flow'!$A37,'Ground-Mount Details'!$A$30:$A$158,0),COLUMN(K$1))))</f>
        <v>5</v>
      </c>
      <c r="L37" s="239">
        <f>IF('Inputs &amp; Summary'!$D$15=Lists!$E$3,INDEX('Residential Rooftop Details'!$A$30:$X$158,MATCH('Cash Flow'!$A37,'Residential Rooftop Details'!$A$30:$A$158,0),COLUMN(L$1)),IF('Inputs &amp; Summary'!$D$15=Lists!$E$4,INDEX('Commercial Rooftop Details'!$A$30:$V$158,MATCH('Cash Flow'!$A37,'Commercial Rooftop Details'!$A$30:$A$158,0),COLUMN(L$1)),INDEX('Ground-Mount Details'!$A$30:$V$158,MATCH('Cash Flow'!$A37,'Ground-Mount Details'!$A$30:$A$158,0),COLUMN(L$1))))</f>
        <v>1</v>
      </c>
      <c r="M37" s="238" t="str">
        <f>IF('Inputs &amp; Summary'!$D$15=Lists!$E$3,INDEX('Residential Rooftop Details'!$A$30:$X$158,MATCH('Cash Flow'!$A37,'Residential Rooftop Details'!$A$30:$A$158,0),COLUMN(M$1)),IF('Inputs &amp; Summary'!$D$15=Lists!$E$4,INDEX('Commercial Rooftop Details'!$A$30:$V$158,MATCH('Cash Flow'!$A37,'Commercial Rooftop Details'!$A$30:$A$158,0),COLUMN(M$1)),INDEX('Ground-Mount Details'!$A$30:$V$158,MATCH('Cash Flow'!$A37,'Ground-Mount Details'!$A$30:$A$158,0),COLUMN(M$1))))</f>
        <v>interval</v>
      </c>
      <c r="N37" s="240">
        <f>IF('Inputs &amp; Summary'!$D$15=Lists!$E$3,INDEX('Residential Rooftop Details'!$A$30:$X$158,MATCH('Cash Flow'!$A37,'Residential Rooftop Details'!$A$30:$A$158,0),COLUMN(N$1)),IF('Inputs &amp; Summary'!$D$15=Lists!$E$4,INDEX('Commercial Rooftop Details'!$A$30:$V$158,MATCH('Cash Flow'!$A37,'Commercial Rooftop Details'!$A$30:$A$158,0),COLUMN(N$1)),INDEX('Ground-Mount Details'!$A$30:$V$158,MATCH('Cash Flow'!$A37,'Ground-Mount Details'!$A$30:$A$158,0),COLUMN(N$1))))</f>
        <v>1</v>
      </c>
      <c r="O37" s="239">
        <f>IF('Inputs &amp; Summary'!$D$15=Lists!$E$3,INDEX('Residential Rooftop Details'!$A$30:$X$158,MATCH('Cash Flow'!$A37,'Residential Rooftop Details'!$A$30:$A$158,0),COLUMN(O$1)),IF('Inputs &amp; Summary'!$D$15=Lists!$E$4,INDEX('Commercial Rooftop Details'!$A$30:$V$158,MATCH('Cash Flow'!$A37,'Commercial Rooftop Details'!$A$30:$A$158,0),COLUMN(O$1)),INDEX('Ground-Mount Details'!$A$30:$V$158,MATCH('Cash Flow'!$A37,'Ground-Mount Details'!$A$30:$A$158,0),COLUMN(O$1))))</f>
        <v>1</v>
      </c>
      <c r="P37" s="241">
        <f>IF('Inputs &amp; Summary'!$D$15=Lists!$E$3,INDEX('Residential Rooftop Details'!$A$30:$X$158,MATCH('Cash Flow'!$A37,'Residential Rooftop Details'!$A$30:$A$158,0),COLUMN(P$1)),IF('Inputs &amp; Summary'!$D$15=Lists!$E$4,INDEX('Commercial Rooftop Details'!$A$30:$V$158,MATCH('Cash Flow'!$A37,'Commercial Rooftop Details'!$A$30:$A$158,0),COLUMN(P$1)),INDEX('Ground-Mount Details'!$A$30:$V$158,MATCH('Cash Flow'!$A37,'Ground-Mount Details'!$A$30:$A$158,0),COLUMN(P$1))))</f>
        <v>500</v>
      </c>
      <c r="Q37" s="242">
        <f>IF('Inputs &amp; Summary'!$D$15=Lists!$E$3,INDEX('Residential Rooftop Details'!$A$30:$X$158,MATCH('Cash Flow'!$A37,'Residential Rooftop Details'!$A$30:$A$158,0),COLUMN(Q$1)),IF('Inputs &amp; Summary'!$D$15=Lists!$E$4,INDEX('Commercial Rooftop Details'!$A$30:$V$158,MATCH('Cash Flow'!$A37,'Commercial Rooftop Details'!$A$30:$A$158,0),COLUMN(Q$1)),INDEX('Ground-Mount Details'!$A$30:$V$158,MATCH('Cash Flow'!$A37,'Ground-Mount Details'!$A$30:$A$158,0),COLUMN(Q$1))))</f>
        <v>24.03846153846154</v>
      </c>
      <c r="R37" s="242">
        <f>IF('Inputs &amp; Summary'!$D$15=Lists!$E$3,INDEX('Residential Rooftop Details'!$A$30:$X$158,MATCH('Cash Flow'!$A37,'Residential Rooftop Details'!$A$30:$A$158,0),COLUMN(R$1)),IF('Inputs &amp; Summary'!$D$15=Lists!$E$4,INDEX('Commercial Rooftop Details'!$A$30:$V$158,MATCH('Cash Flow'!$A37,'Commercial Rooftop Details'!$A$30:$A$158,0),COLUMN(R$1)),INDEX('Ground-Mount Details'!$A$30:$V$158,MATCH('Cash Flow'!$A37,'Ground-Mount Details'!$A$30:$A$158,0),COLUMN(R$1))))</f>
        <v>500</v>
      </c>
      <c r="S37" s="243">
        <f>IF('Inputs &amp; Summary'!$D$15=Lists!$E$3,INDEX('Residential Rooftop Details'!$A$30:$X$158,MATCH('Cash Flow'!$A37,'Residential Rooftop Details'!$A$30:$A$158,0),COLUMN(S$1)),IF('Inputs &amp; Summary'!$D$15=Lists!$E$4,INDEX('Commercial Rooftop Details'!$A$30:$V$158,MATCH('Cash Flow'!$A37,'Commercial Rooftop Details'!$A$30:$A$158,0),COLUMN(S$1)),INDEX('Ground-Mount Details'!$A$30:$V$158,MATCH('Cash Flow'!$A37,'Ground-Mount Details'!$A$30:$A$158,0),COLUMN(S$1))))</f>
        <v>524.03846153846155</v>
      </c>
      <c r="T37" s="238">
        <f>IF('Inputs &amp; Summary'!$D$15=Lists!$E$3,INDEX('Residential Rooftop Details'!$A$30:$X$158,MATCH('Cash Flow'!$A37,'Residential Rooftop Details'!$A$30:$A$158,0),COLUMN(T$1)),IF('Inputs &amp; Summary'!$D$15=Lists!$E$4,INDEX('Commercial Rooftop Details'!$A$30:$V$158,MATCH('Cash Flow'!$A37,'Commercial Rooftop Details'!$A$30:$A$158,0),COLUMN(T$1)),INDEX('Ground-Mount Details'!$A$30:$V$158,MATCH('Cash Flow'!$A37,'Ground-Mount Details'!$A$30:$A$158,0),COLUMN(T$1))))</f>
        <v>0</v>
      </c>
      <c r="U37" s="244">
        <f>IF('Inputs &amp; Summary'!$D$15=Lists!$E$3,INDEX('Residential Rooftop Details'!$A$30:$X$158,MATCH('Cash Flow'!$A37,'Residential Rooftop Details'!$A$30:$A$158,0),COLUMN(U$1)),IF('Inputs &amp; Summary'!$D$15=Lists!$E$4,INDEX('Commercial Rooftop Details'!$A$30:$V$158,MATCH('Cash Flow'!$A37,'Commercial Rooftop Details'!$A$30:$A$158,0),COLUMN(U$1)),INDEX('Ground-Mount Details'!$A$30:$V$158,MATCH('Cash Flow'!$A37,'Ground-Mount Details'!$A$30:$A$158,0),COLUMN(U$1))))</f>
        <v>0</v>
      </c>
      <c r="V37" s="245">
        <f t="shared" si="6"/>
        <v>74.199018038214106</v>
      </c>
      <c r="W37" s="245">
        <f>NPV('Inputs &amp; Summary'!$D$6,Y37:BL37)</f>
        <v>456.8576040745308</v>
      </c>
      <c r="X37" s="246">
        <f t="shared" si="5"/>
        <v>3.3158897333453378E-3</v>
      </c>
      <c r="Y37" s="248">
        <f>$D37*IF(Y$1&gt;'Inputs &amp; Summary'!$D$5,0,IF(Y$1&gt;VLOOKUP($G37,Lists!$J$17:$K$21,2),IF($M37=Lists!$H$3,IF($K37&lt;1,(($S37/$K37)*((1+'Inputs &amp; Summary'!$D$7)^Y$1)),((INT(Y$1/$K37)-INT((Y$1-1)/$K37))*$S37*((1+'Inputs &amp; Summary'!$D$7)^Y$1))),(_xlfn.WEIBULL.DIST(Y$1,$L37,$K37,FALSE)*$S37*((1+'Inputs &amp; Summary'!$D$7)^Y$1))),IF($M37=Lists!$H$3,IF($K37&lt;1,((($R37*(1-$E37)+$Q37*(1-$F37))/$K37)*((1+'Inputs &amp; Summary'!$D$7)^Y$1)),((INT(Y$1/$K37)-INT((Y$1-1)/$K37))*($R37*(1-$E37)+$Q37*(1-$F37))*((1+'Inputs &amp; Summary'!$D$7)^Y$1))),((_xlfn.WEIBULL.DIST(Y$1,$L37,$K37,FALSE)*($R37*(1-$E37)+$Q37*(1-$F37))*((1+'Inputs &amp; Summary'!$D$7)^Y$1))))))</f>
        <v>0</v>
      </c>
      <c r="Z37" s="248">
        <f>$D37*IF(Z$1&gt;'Inputs &amp; Summary'!$D$5,0,IF(Z$1&gt;VLOOKUP($G37,Lists!$J$17:$K$21,2),IF($M37=Lists!$H$3,IF($K37&lt;1,(($S37/$K37)*((1+'Inputs &amp; Summary'!$D$7)^Z$1)),((INT(Z$1/$K37)-INT((Z$1-1)/$K37))*$S37*((1+'Inputs &amp; Summary'!$D$7)^Z$1))),(_xlfn.WEIBULL.DIST(Z$1,$L37,$K37,FALSE)*$S37*((1+'Inputs &amp; Summary'!$D$7)^Z$1))),IF($M37=Lists!$H$3,IF($K37&lt;1,((($R37*(1-$E37)+$Q37*(1-$F37))/$K37)*((1+'Inputs &amp; Summary'!$D$7)^Z$1)),((INT(Z$1/$K37)-INT((Z$1-1)/$K37))*($R37*(1-$E37)+$Q37*(1-$F37))*((1+'Inputs &amp; Summary'!$D$7)^Z$1))),((_xlfn.WEIBULL.DIST(Z$1,$L37,$K37,FALSE)*($R37*(1-$E37)+$Q37*(1-$F37))*((1+'Inputs &amp; Summary'!$D$7)^Z$1))))))</f>
        <v>0</v>
      </c>
      <c r="AA37" s="248">
        <f>$D37*IF(AA$1&gt;'Inputs &amp; Summary'!$D$5,0,IF(AA$1&gt;VLOOKUP($G37,Lists!$J$17:$K$21,2),IF($M37=Lists!$H$3,IF($K37&lt;1,(($S37/$K37)*((1+'Inputs &amp; Summary'!$D$7)^AA$1)),((INT(AA$1/$K37)-INT((AA$1-1)/$K37))*$S37*((1+'Inputs &amp; Summary'!$D$7)^AA$1))),(_xlfn.WEIBULL.DIST(AA$1,$L37,$K37,FALSE)*$S37*((1+'Inputs &amp; Summary'!$D$7)^AA$1))),IF($M37=Lists!$H$3,IF($K37&lt;1,((($R37*(1-$E37)+$Q37*(1-$F37))/$K37)*((1+'Inputs &amp; Summary'!$D$7)^AA$1)),((INT(AA$1/$K37)-INT((AA$1-1)/$K37))*($R37*(1-$E37)+$Q37*(1-$F37))*((1+'Inputs &amp; Summary'!$D$7)^AA$1))),((_xlfn.WEIBULL.DIST(AA$1,$L37,$K37,FALSE)*($R37*(1-$E37)+$Q37*(1-$F37))*((1+'Inputs &amp; Summary'!$D$7)^AA$1))))))</f>
        <v>0</v>
      </c>
      <c r="AB37" s="248">
        <f>$D37*IF(AB$1&gt;'Inputs &amp; Summary'!$D$5,0,IF(AB$1&gt;VLOOKUP($G37,Lists!$J$17:$K$21,2),IF($M37=Lists!$H$3,IF($K37&lt;1,(($S37/$K37)*((1+'Inputs &amp; Summary'!$D$7)^AB$1)),((INT(AB$1/$K37)-INT((AB$1-1)/$K37))*$S37*((1+'Inputs &amp; Summary'!$D$7)^AB$1))),(_xlfn.WEIBULL.DIST(AB$1,$L37,$K37,FALSE)*$S37*((1+'Inputs &amp; Summary'!$D$7)^AB$1))),IF($M37=Lists!$H$3,IF($K37&lt;1,((($R37*(1-$E37)+$Q37*(1-$F37))/$K37)*((1+'Inputs &amp; Summary'!$D$7)^AB$1)),((INT(AB$1/$K37)-INT((AB$1-1)/$K37))*($R37*(1-$E37)+$Q37*(1-$F37))*((1+'Inputs &amp; Summary'!$D$7)^AB$1))),((_xlfn.WEIBULL.DIST(AB$1,$L37,$K37,FALSE)*($R37*(1-$E37)+$Q37*(1-$F37))*((1+'Inputs &amp; Summary'!$D$7)^AB$1))))))</f>
        <v>0</v>
      </c>
      <c r="AC37" s="248">
        <f>$D37*IF(AC$1&gt;'Inputs &amp; Summary'!$D$5,0,IF(AC$1&gt;VLOOKUP($G37,Lists!$J$17:$K$21,2),IF($M37=Lists!$H$3,IF($K37&lt;1,(($S37/$K37)*((1+'Inputs &amp; Summary'!$D$7)^AC$1)),((INT(AC$1/$K37)-INT((AC$1-1)/$K37))*$S37*((1+'Inputs &amp; Summary'!$D$7)^AC$1))),(_xlfn.WEIBULL.DIST(AC$1,$L37,$K37,FALSE)*$S37*((1+'Inputs &amp; Summary'!$D$7)^AC$1))),IF($M37=Lists!$H$3,IF($K37&lt;1,((($R37*(1-$E37)+$Q37*(1-$F37))/$K37)*((1+'Inputs &amp; Summary'!$D$7)^AC$1)),((INT(AC$1/$K37)-INT((AC$1-1)/$K37))*($R37*(1-$E37)+$Q37*(1-$F37))*((1+'Inputs &amp; Summary'!$D$7)^AC$1))),((_xlfn.WEIBULL.DIST(AC$1,$L37,$K37,FALSE)*($R37*(1-$E37)+$Q37*(1-$F37))*((1+'Inputs &amp; Summary'!$D$7)^AC$1))))))</f>
        <v>0</v>
      </c>
      <c r="AD37" s="248">
        <f>$D37*IF(AD$1&gt;'Inputs &amp; Summary'!$D$5,0,IF(AD$1&gt;VLOOKUP($G37,Lists!$J$17:$K$21,2),IF($M37=Lists!$H$3,IF($K37&lt;1,(($S37/$K37)*((1+'Inputs &amp; Summary'!$D$7)^AD$1)),((INT(AD$1/$K37)-INT((AD$1-1)/$K37))*$S37*((1+'Inputs &amp; Summary'!$D$7)^AD$1))),(_xlfn.WEIBULL.DIST(AD$1,$L37,$K37,FALSE)*$S37*((1+'Inputs &amp; Summary'!$D$7)^AD$1))),IF($M37=Lists!$H$3,IF($K37&lt;1,((($R37*(1-$E37)+$Q37*(1-$F37))/$K37)*((1+'Inputs &amp; Summary'!$D$7)^AD$1)),((INT(AD$1/$K37)-INT((AD$1-1)/$K37))*($R37*(1-$E37)+$Q37*(1-$F37))*((1+'Inputs &amp; Summary'!$D$7)^AD$1))),((_xlfn.WEIBULL.DIST(AD$1,$L37,$K37,FALSE)*($R37*(1-$E37)+$Q37*(1-$F37))*((1+'Inputs &amp; Summary'!$D$7)^AD$1))))))</f>
        <v>0</v>
      </c>
      <c r="AE37" s="248">
        <f>$D37*IF(AE$1&gt;'Inputs &amp; Summary'!$D$5,0,IF(AE$1&gt;VLOOKUP($G37,Lists!$J$17:$K$21,2),IF($M37=Lists!$H$3,IF($K37&lt;1,(($S37/$K37)*((1+'Inputs &amp; Summary'!$D$7)^AE$1)),((INT(AE$1/$K37)-INT((AE$1-1)/$K37))*$S37*((1+'Inputs &amp; Summary'!$D$7)^AE$1))),(_xlfn.WEIBULL.DIST(AE$1,$L37,$K37,FALSE)*$S37*((1+'Inputs &amp; Summary'!$D$7)^AE$1))),IF($M37=Lists!$H$3,IF($K37&lt;1,((($R37*(1-$E37)+$Q37*(1-$F37))/$K37)*((1+'Inputs &amp; Summary'!$D$7)^AE$1)),((INT(AE$1/$K37)-INT((AE$1-1)/$K37))*($R37*(1-$E37)+$Q37*(1-$F37))*((1+'Inputs &amp; Summary'!$D$7)^AE$1))),((_xlfn.WEIBULL.DIST(AE$1,$L37,$K37,FALSE)*($R37*(1-$E37)+$Q37*(1-$F37))*((1+'Inputs &amp; Summary'!$D$7)^AE$1))))))</f>
        <v>0</v>
      </c>
      <c r="AF37" s="248">
        <f>$D37*IF(AF$1&gt;'Inputs &amp; Summary'!$D$5,0,IF(AF$1&gt;VLOOKUP($G37,Lists!$J$17:$K$21,2),IF($M37=Lists!$H$3,IF($K37&lt;1,(($S37/$K37)*((1+'Inputs &amp; Summary'!$D$7)^AF$1)),((INT(AF$1/$K37)-INT((AF$1-1)/$K37))*$S37*((1+'Inputs &amp; Summary'!$D$7)^AF$1))),(_xlfn.WEIBULL.DIST(AF$1,$L37,$K37,FALSE)*$S37*((1+'Inputs &amp; Summary'!$D$7)^AF$1))),IF($M37=Lists!$H$3,IF($K37&lt;1,((($R37*(1-$E37)+$Q37*(1-$F37))/$K37)*((1+'Inputs &amp; Summary'!$D$7)^AF$1)),((INT(AF$1/$K37)-INT((AF$1-1)/$K37))*($R37*(1-$E37)+$Q37*(1-$F37))*((1+'Inputs &amp; Summary'!$D$7)^AF$1))),((_xlfn.WEIBULL.DIST(AF$1,$L37,$K37,FALSE)*($R37*(1-$E37)+$Q37*(1-$F37))*((1+'Inputs &amp; Summary'!$D$7)^AF$1))))))</f>
        <v>0</v>
      </c>
      <c r="AG37" s="248">
        <f>$D37*IF(AG$1&gt;'Inputs &amp; Summary'!$D$5,0,IF(AG$1&gt;VLOOKUP($G37,Lists!$J$17:$K$21,2),IF($M37=Lists!$H$3,IF($K37&lt;1,(($S37/$K37)*((1+'Inputs &amp; Summary'!$D$7)^AG$1)),((INT(AG$1/$K37)-INT((AG$1-1)/$K37))*$S37*((1+'Inputs &amp; Summary'!$D$7)^AG$1))),(_xlfn.WEIBULL.DIST(AG$1,$L37,$K37,FALSE)*$S37*((1+'Inputs &amp; Summary'!$D$7)^AG$1))),IF($M37=Lists!$H$3,IF($K37&lt;1,((($R37*(1-$E37)+$Q37*(1-$F37))/$K37)*((1+'Inputs &amp; Summary'!$D$7)^AG$1)),((INT(AG$1/$K37)-INT((AG$1-1)/$K37))*($R37*(1-$E37)+$Q37*(1-$F37))*((1+'Inputs &amp; Summary'!$D$7)^AG$1))),((_xlfn.WEIBULL.DIST(AG$1,$L37,$K37,FALSE)*($R37*(1-$E37)+$Q37*(1-$F37))*((1+'Inputs &amp; Summary'!$D$7)^AG$1))))))</f>
        <v>0</v>
      </c>
      <c r="AH37" s="248">
        <f>$D37*IF(AH$1&gt;'Inputs &amp; Summary'!$D$5,0,IF(AH$1&gt;VLOOKUP($G37,Lists!$J$17:$K$21,2),IF($M37=Lists!$H$3,IF($K37&lt;1,(($S37/$K37)*((1+'Inputs &amp; Summary'!$D$7)^AH$1)),((INT(AH$1/$K37)-INT((AH$1-1)/$K37))*$S37*((1+'Inputs &amp; Summary'!$D$7)^AH$1))),(_xlfn.WEIBULL.DIST(AH$1,$L37,$K37,FALSE)*$S37*((1+'Inputs &amp; Summary'!$D$7)^AH$1))),IF($M37=Lists!$H$3,IF($K37&lt;1,((($R37*(1-$E37)+$Q37*(1-$F37))/$K37)*((1+'Inputs &amp; Summary'!$D$7)^AH$1)),((INT(AH$1/$K37)-INT((AH$1-1)/$K37))*($R37*(1-$E37)+$Q37*(1-$F37))*((1+'Inputs &amp; Summary'!$D$7)^AH$1))),((_xlfn.WEIBULL.DIST(AH$1,$L37,$K37,FALSE)*($R37*(1-$E37)+$Q37*(1-$F37))*((1+'Inputs &amp; Summary'!$D$7)^AH$1))))))</f>
        <v>0</v>
      </c>
      <c r="AI37" s="248">
        <f>$D37*IF(AI$1&gt;'Inputs &amp; Summary'!$D$5,0,IF(AI$1&gt;VLOOKUP($G37,Lists!$J$17:$K$21,2),IF($M37=Lists!$H$3,IF($K37&lt;1,(($S37/$K37)*((1+'Inputs &amp; Summary'!$D$7)^AI$1)),((INT(AI$1/$K37)-INT((AI$1-1)/$K37))*$S37*((1+'Inputs &amp; Summary'!$D$7)^AI$1))),(_xlfn.WEIBULL.DIST(AI$1,$L37,$K37,FALSE)*$S37*((1+'Inputs &amp; Summary'!$D$7)^AI$1))),IF($M37=Lists!$H$3,IF($K37&lt;1,((($R37*(1-$E37)+$Q37*(1-$F37))/$K37)*((1+'Inputs &amp; Summary'!$D$7)^AI$1)),((INT(AI$1/$K37)-INT((AI$1-1)/$K37))*($R37*(1-$E37)+$Q37*(1-$F37))*((1+'Inputs &amp; Summary'!$D$7)^AI$1))),((_xlfn.WEIBULL.DIST(AI$1,$L37,$K37,FALSE)*($R37*(1-$E37)+$Q37*(1-$F37))*((1+'Inputs &amp; Summary'!$D$7)^AI$1))))))</f>
        <v>0</v>
      </c>
      <c r="AJ37" s="248">
        <f>$D37*IF(AJ$1&gt;'Inputs &amp; Summary'!$D$5,0,IF(AJ$1&gt;VLOOKUP($G37,Lists!$J$17:$K$21,2),IF($M37=Lists!$H$3,IF($K37&lt;1,(($S37/$K37)*((1+'Inputs &amp; Summary'!$D$7)^AJ$1)),((INT(AJ$1/$K37)-INT((AJ$1-1)/$K37))*$S37*((1+'Inputs &amp; Summary'!$D$7)^AJ$1))),(_xlfn.WEIBULL.DIST(AJ$1,$L37,$K37,FALSE)*$S37*((1+'Inputs &amp; Summary'!$D$7)^AJ$1))),IF($M37=Lists!$H$3,IF($K37&lt;1,((($R37*(1-$E37)+$Q37*(1-$F37))/$K37)*((1+'Inputs &amp; Summary'!$D$7)^AJ$1)),((INT(AJ$1/$K37)-INT((AJ$1-1)/$K37))*($R37*(1-$E37)+$Q37*(1-$F37))*((1+'Inputs &amp; Summary'!$D$7)^AJ$1))),((_xlfn.WEIBULL.DIST(AJ$1,$L37,$K37,FALSE)*($R37*(1-$E37)+$Q37*(1-$F37))*((1+'Inputs &amp; Summary'!$D$7)^AJ$1))))))</f>
        <v>0</v>
      </c>
      <c r="AK37" s="248">
        <f>$D37*IF(AK$1&gt;'Inputs &amp; Summary'!$D$5,0,IF(AK$1&gt;VLOOKUP($G37,Lists!$J$17:$K$21,2),IF($M37=Lists!$H$3,IF($K37&lt;1,(($S37/$K37)*((1+'Inputs &amp; Summary'!$D$7)^AK$1)),((INT(AK$1/$K37)-INT((AK$1-1)/$K37))*$S37*((1+'Inputs &amp; Summary'!$D$7)^AK$1))),(_xlfn.WEIBULL.DIST(AK$1,$L37,$K37,FALSE)*$S37*((1+'Inputs &amp; Summary'!$D$7)^AK$1))),IF($M37=Lists!$H$3,IF($K37&lt;1,((($R37*(1-$E37)+$Q37*(1-$F37))/$K37)*((1+'Inputs &amp; Summary'!$D$7)^AK$1)),((INT(AK$1/$K37)-INT((AK$1-1)/$K37))*($R37*(1-$E37)+$Q37*(1-$F37))*((1+'Inputs &amp; Summary'!$D$7)^AK$1))),((_xlfn.WEIBULL.DIST(AK$1,$L37,$K37,FALSE)*($R37*(1-$E37)+$Q37*(1-$F37))*((1+'Inputs &amp; Summary'!$D$7)^AK$1))))))</f>
        <v>0</v>
      </c>
      <c r="AL37" s="248">
        <f>$D37*IF(AL$1&gt;'Inputs &amp; Summary'!$D$5,0,IF(AL$1&gt;VLOOKUP($G37,Lists!$J$17:$K$21,2),IF($M37=Lists!$H$3,IF($K37&lt;1,(($S37/$K37)*((1+'Inputs &amp; Summary'!$D$7)^AL$1)),((INT(AL$1/$K37)-INT((AL$1-1)/$K37))*$S37*((1+'Inputs &amp; Summary'!$D$7)^AL$1))),(_xlfn.WEIBULL.DIST(AL$1,$L37,$K37,FALSE)*$S37*((1+'Inputs &amp; Summary'!$D$7)^AL$1))),IF($M37=Lists!$H$3,IF($K37&lt;1,((($R37*(1-$E37)+$Q37*(1-$F37))/$K37)*((1+'Inputs &amp; Summary'!$D$7)^AL$1)),((INT(AL$1/$K37)-INT((AL$1-1)/$K37))*($R37*(1-$E37)+$Q37*(1-$F37))*((1+'Inputs &amp; Summary'!$D$7)^AL$1))),((_xlfn.WEIBULL.DIST(AL$1,$L37,$K37,FALSE)*($R37*(1-$E37)+$Q37*(1-$F37))*((1+'Inputs &amp; Summary'!$D$7)^AL$1))))))</f>
        <v>0</v>
      </c>
      <c r="AM37" s="248">
        <f>$D37*IF(AM$1&gt;'Inputs &amp; Summary'!$D$5,0,IF(AM$1&gt;VLOOKUP($G37,Lists!$J$17:$K$21,2),IF($M37=Lists!$H$3,IF($K37&lt;1,(($S37/$K37)*((1+'Inputs &amp; Summary'!$D$7)^AM$1)),((INT(AM$1/$K37)-INT((AM$1-1)/$K37))*$S37*((1+'Inputs &amp; Summary'!$D$7)^AM$1))),(_xlfn.WEIBULL.DIST(AM$1,$L37,$K37,FALSE)*$S37*((1+'Inputs &amp; Summary'!$D$7)^AM$1))),IF($M37=Lists!$H$3,IF($K37&lt;1,((($R37*(1-$E37)+$Q37*(1-$F37))/$K37)*((1+'Inputs &amp; Summary'!$D$7)^AM$1)),((INT(AM$1/$K37)-INT((AM$1-1)/$K37))*($R37*(1-$E37)+$Q37*(1-$F37))*((1+'Inputs &amp; Summary'!$D$7)^AM$1))),((_xlfn.WEIBULL.DIST(AM$1,$L37,$K37,FALSE)*($R37*(1-$E37)+$Q37*(1-$F37))*((1+'Inputs &amp; Summary'!$D$7)^AM$1))))))</f>
        <v>705.28677344870232</v>
      </c>
      <c r="AN37" s="248">
        <f>$D37*IF(AN$1&gt;'Inputs &amp; Summary'!$D$5,0,IF(AN$1&gt;VLOOKUP($G37,Lists!$J$17:$K$21,2),IF($M37=Lists!$H$3,IF($K37&lt;1,(($S37/$K37)*((1+'Inputs &amp; Summary'!$D$7)^AN$1)),((INT(AN$1/$K37)-INT((AN$1-1)/$K37))*$S37*((1+'Inputs &amp; Summary'!$D$7)^AN$1))),(_xlfn.WEIBULL.DIST(AN$1,$L37,$K37,FALSE)*$S37*((1+'Inputs &amp; Summary'!$D$7)^AN$1))),IF($M37=Lists!$H$3,IF($K37&lt;1,((($R37*(1-$E37)+$Q37*(1-$F37))/$K37)*((1+'Inputs &amp; Summary'!$D$7)^AN$1)),((INT(AN$1/$K37)-INT((AN$1-1)/$K37))*($R37*(1-$E37)+$Q37*(1-$F37))*((1+'Inputs &amp; Summary'!$D$7)^AN$1))),((_xlfn.WEIBULL.DIST(AN$1,$L37,$K37,FALSE)*($R37*(1-$E37)+$Q37*(1-$F37))*((1+'Inputs &amp; Summary'!$D$7)^AN$1))))))</f>
        <v>0</v>
      </c>
      <c r="AO37" s="248">
        <f>$D37*IF(AO$1&gt;'Inputs &amp; Summary'!$D$5,0,IF(AO$1&gt;VLOOKUP($G37,Lists!$J$17:$K$21,2),IF($M37=Lists!$H$3,IF($K37&lt;1,(($S37/$K37)*((1+'Inputs &amp; Summary'!$D$7)^AO$1)),((INT(AO$1/$K37)-INT((AO$1-1)/$K37))*$S37*((1+'Inputs &amp; Summary'!$D$7)^AO$1))),(_xlfn.WEIBULL.DIST(AO$1,$L37,$K37,FALSE)*$S37*((1+'Inputs &amp; Summary'!$D$7)^AO$1))),IF($M37=Lists!$H$3,IF($K37&lt;1,((($R37*(1-$E37)+$Q37*(1-$F37))/$K37)*((1+'Inputs &amp; Summary'!$D$7)^AO$1)),((INT(AO$1/$K37)-INT((AO$1-1)/$K37))*($R37*(1-$E37)+$Q37*(1-$F37))*((1+'Inputs &amp; Summary'!$D$7)^AO$1))),((_xlfn.WEIBULL.DIST(AO$1,$L37,$K37,FALSE)*($R37*(1-$E37)+$Q37*(1-$F37))*((1+'Inputs &amp; Summary'!$D$7)^AO$1))))))</f>
        <v>0</v>
      </c>
      <c r="AP37" s="248">
        <f>$D37*IF(AP$1&gt;'Inputs &amp; Summary'!$D$5,0,IF(AP$1&gt;VLOOKUP($G37,Lists!$J$17:$K$21,2),IF($M37=Lists!$H$3,IF($K37&lt;1,(($S37/$K37)*((1+'Inputs &amp; Summary'!$D$7)^AP$1)),((INT(AP$1/$K37)-INT((AP$1-1)/$K37))*$S37*((1+'Inputs &amp; Summary'!$D$7)^AP$1))),(_xlfn.WEIBULL.DIST(AP$1,$L37,$K37,FALSE)*$S37*((1+'Inputs &amp; Summary'!$D$7)^AP$1))),IF($M37=Lists!$H$3,IF($K37&lt;1,((($R37*(1-$E37)+$Q37*(1-$F37))/$K37)*((1+'Inputs &amp; Summary'!$D$7)^AP$1)),((INT(AP$1/$K37)-INT((AP$1-1)/$K37))*($R37*(1-$E37)+$Q37*(1-$F37))*((1+'Inputs &amp; Summary'!$D$7)^AP$1))),((_xlfn.WEIBULL.DIST(AP$1,$L37,$K37,FALSE)*($R37*(1-$E37)+$Q37*(1-$F37))*((1+'Inputs &amp; Summary'!$D$7)^AP$1))))))</f>
        <v>0</v>
      </c>
      <c r="AQ37" s="248">
        <f>$D37*IF(AQ$1&gt;'Inputs &amp; Summary'!$D$5,0,IF(AQ$1&gt;VLOOKUP($G37,Lists!$J$17:$K$21,2),IF($M37=Lists!$H$3,IF($K37&lt;1,(($S37/$K37)*((1+'Inputs &amp; Summary'!$D$7)^AQ$1)),((INT(AQ$1/$K37)-INT((AQ$1-1)/$K37))*$S37*((1+'Inputs &amp; Summary'!$D$7)^AQ$1))),(_xlfn.WEIBULL.DIST(AQ$1,$L37,$K37,FALSE)*$S37*((1+'Inputs &amp; Summary'!$D$7)^AQ$1))),IF($M37=Lists!$H$3,IF($K37&lt;1,((($R37*(1-$E37)+$Q37*(1-$F37))/$K37)*((1+'Inputs &amp; Summary'!$D$7)^AQ$1)),((INT(AQ$1/$K37)-INT((AQ$1-1)/$K37))*($R37*(1-$E37)+$Q37*(1-$F37))*((1+'Inputs &amp; Summary'!$D$7)^AQ$1))),((_xlfn.WEIBULL.DIST(AQ$1,$L37,$K37,FALSE)*($R37*(1-$E37)+$Q37*(1-$F37))*((1+'Inputs &amp; Summary'!$D$7)^AQ$1))))))</f>
        <v>0</v>
      </c>
      <c r="AR37" s="248">
        <f>$D37*IF(AR$1&gt;'Inputs &amp; Summary'!$D$5,0,IF(AR$1&gt;VLOOKUP($G37,Lists!$J$17:$K$21,2),IF($M37=Lists!$H$3,IF($K37&lt;1,(($S37/$K37)*((1+'Inputs &amp; Summary'!$D$7)^AR$1)),((INT(AR$1/$K37)-INT((AR$1-1)/$K37))*$S37*((1+'Inputs &amp; Summary'!$D$7)^AR$1))),(_xlfn.WEIBULL.DIST(AR$1,$L37,$K37,FALSE)*$S37*((1+'Inputs &amp; Summary'!$D$7)^AR$1))),IF($M37=Lists!$H$3,IF($K37&lt;1,((($R37*(1-$E37)+$Q37*(1-$F37))/$K37)*((1+'Inputs &amp; Summary'!$D$7)^AR$1)),((INT(AR$1/$K37)-INT((AR$1-1)/$K37))*($R37*(1-$E37)+$Q37*(1-$F37))*((1+'Inputs &amp; Summary'!$D$7)^AR$1))),((_xlfn.WEIBULL.DIST(AR$1,$L37,$K37,FALSE)*($R37*(1-$E37)+$Q37*(1-$F37))*((1+'Inputs &amp; Summary'!$D$7)^AR$1))))))</f>
        <v>778.69358731557986</v>
      </c>
      <c r="AS37" s="248">
        <f>$D37*IF(AS$1&gt;'Inputs &amp; Summary'!$D$5,0,IF(AS$1&gt;VLOOKUP($G37,Lists!$J$17:$K$21,2),IF($M37=Lists!$H$3,IF($K37&lt;1,(($S37/$K37)*((1+'Inputs &amp; Summary'!$D$7)^AS$1)),((INT(AS$1/$K37)-INT((AS$1-1)/$K37))*$S37*((1+'Inputs &amp; Summary'!$D$7)^AS$1))),(_xlfn.WEIBULL.DIST(AS$1,$L37,$K37,FALSE)*$S37*((1+'Inputs &amp; Summary'!$D$7)^AS$1))),IF($M37=Lists!$H$3,IF($K37&lt;1,((($R37*(1-$E37)+$Q37*(1-$F37))/$K37)*((1+'Inputs &amp; Summary'!$D$7)^AS$1)),((INT(AS$1/$K37)-INT((AS$1-1)/$K37))*($R37*(1-$E37)+$Q37*(1-$F37))*((1+'Inputs &amp; Summary'!$D$7)^AS$1))),((_xlfn.WEIBULL.DIST(AS$1,$L37,$K37,FALSE)*($R37*(1-$E37)+$Q37*(1-$F37))*((1+'Inputs &amp; Summary'!$D$7)^AS$1))))))</f>
        <v>0</v>
      </c>
      <c r="AT37" s="248">
        <f>$D37*IF(AT$1&gt;'Inputs &amp; Summary'!$D$5,0,IF(AT$1&gt;VLOOKUP($G37,Lists!$J$17:$K$21,2),IF($M37=Lists!$H$3,IF($K37&lt;1,(($S37/$K37)*((1+'Inputs &amp; Summary'!$D$7)^AT$1)),((INT(AT$1/$K37)-INT((AT$1-1)/$K37))*$S37*((1+'Inputs &amp; Summary'!$D$7)^AT$1))),(_xlfn.WEIBULL.DIST(AT$1,$L37,$K37,FALSE)*$S37*((1+'Inputs &amp; Summary'!$D$7)^AT$1))),IF($M37=Lists!$H$3,IF($K37&lt;1,((($R37*(1-$E37)+$Q37*(1-$F37))/$K37)*((1+'Inputs &amp; Summary'!$D$7)^AT$1)),((INT(AT$1/$K37)-INT((AT$1-1)/$K37))*($R37*(1-$E37)+$Q37*(1-$F37))*((1+'Inputs &amp; Summary'!$D$7)^AT$1))),((_xlfn.WEIBULL.DIST(AT$1,$L37,$K37,FALSE)*($R37*(1-$E37)+$Q37*(1-$F37))*((1+'Inputs &amp; Summary'!$D$7)^AT$1))))))</f>
        <v>0</v>
      </c>
      <c r="AU37" s="248">
        <f>$D37*IF(AU$1&gt;'Inputs &amp; Summary'!$D$5,0,IF(AU$1&gt;VLOOKUP($G37,Lists!$J$17:$K$21,2),IF($M37=Lists!$H$3,IF($K37&lt;1,(($S37/$K37)*((1+'Inputs &amp; Summary'!$D$7)^AU$1)),((INT(AU$1/$K37)-INT((AU$1-1)/$K37))*$S37*((1+'Inputs &amp; Summary'!$D$7)^AU$1))),(_xlfn.WEIBULL.DIST(AU$1,$L37,$K37,FALSE)*$S37*((1+'Inputs &amp; Summary'!$D$7)^AU$1))),IF($M37=Lists!$H$3,IF($K37&lt;1,((($R37*(1-$E37)+$Q37*(1-$F37))/$K37)*((1+'Inputs &amp; Summary'!$D$7)^AU$1)),((INT(AU$1/$K37)-INT((AU$1-1)/$K37))*($R37*(1-$E37)+$Q37*(1-$F37))*((1+'Inputs &amp; Summary'!$D$7)^AU$1))),((_xlfn.WEIBULL.DIST(AU$1,$L37,$K37,FALSE)*($R37*(1-$E37)+$Q37*(1-$F37))*((1+'Inputs &amp; Summary'!$D$7)^AU$1))))))</f>
        <v>0</v>
      </c>
      <c r="AV37" s="248">
        <f>$D37*IF(AV$1&gt;'Inputs &amp; Summary'!$D$5,0,IF(AV$1&gt;VLOOKUP($G37,Lists!$J$17:$K$21,2),IF($M37=Lists!$H$3,IF($K37&lt;1,(($S37/$K37)*((1+'Inputs &amp; Summary'!$D$7)^AV$1)),((INT(AV$1/$K37)-INT((AV$1-1)/$K37))*$S37*((1+'Inputs &amp; Summary'!$D$7)^AV$1))),(_xlfn.WEIBULL.DIST(AV$1,$L37,$K37,FALSE)*$S37*((1+'Inputs &amp; Summary'!$D$7)^AV$1))),IF($M37=Lists!$H$3,IF($K37&lt;1,((($R37*(1-$E37)+$Q37*(1-$F37))/$K37)*((1+'Inputs &amp; Summary'!$D$7)^AV$1)),((INT(AV$1/$K37)-INT((AV$1-1)/$K37))*($R37*(1-$E37)+$Q37*(1-$F37))*((1+'Inputs &amp; Summary'!$D$7)^AV$1))),((_xlfn.WEIBULL.DIST(AV$1,$L37,$K37,FALSE)*($R37*(1-$E37)+$Q37*(1-$F37))*((1+'Inputs &amp; Summary'!$D$7)^AV$1))))))</f>
        <v>0</v>
      </c>
      <c r="AW37" s="248">
        <f>$D37*IF(AW$1&gt;'Inputs &amp; Summary'!$D$5,0,IF(AW$1&gt;VLOOKUP($G37,Lists!$J$17:$K$21,2),IF($M37=Lists!$H$3,IF($K37&lt;1,(($S37/$K37)*((1+'Inputs &amp; Summary'!$D$7)^AW$1)),((INT(AW$1/$K37)-INT((AW$1-1)/$K37))*$S37*((1+'Inputs &amp; Summary'!$D$7)^AW$1))),(_xlfn.WEIBULL.DIST(AW$1,$L37,$K37,FALSE)*$S37*((1+'Inputs &amp; Summary'!$D$7)^AW$1))),IF($M37=Lists!$H$3,IF($K37&lt;1,((($R37*(1-$E37)+$Q37*(1-$F37))/$K37)*((1+'Inputs &amp; Summary'!$D$7)^AW$1)),((INT(AW$1/$K37)-INT((AW$1-1)/$K37))*($R37*(1-$E37)+$Q37*(1-$F37))*((1+'Inputs &amp; Summary'!$D$7)^AW$1))),((_xlfn.WEIBULL.DIST(AW$1,$L37,$K37,FALSE)*($R37*(1-$E37)+$Q37*(1-$F37))*((1+'Inputs &amp; Summary'!$D$7)^AW$1))))))</f>
        <v>0</v>
      </c>
      <c r="AX37" s="248">
        <f>$D37*IF(AX$1&gt;'Inputs &amp; Summary'!$D$5,0,IF(AX$1&gt;VLOOKUP($G37,Lists!$J$17:$K$21,2),IF($M37=Lists!$H$3,IF($K37&lt;1,(($S37/$K37)*((1+'Inputs &amp; Summary'!$D$7)^AX$1)),((INT(AX$1/$K37)-INT((AX$1-1)/$K37))*$S37*((1+'Inputs &amp; Summary'!$D$7)^AX$1))),(_xlfn.WEIBULL.DIST(AX$1,$L37,$K37,FALSE)*$S37*((1+'Inputs &amp; Summary'!$D$7)^AX$1))),IF($M37=Lists!$H$3,IF($K37&lt;1,((($R37*(1-$E37)+$Q37*(1-$F37))/$K37)*((1+'Inputs &amp; Summary'!$D$7)^AX$1)),((INT(AX$1/$K37)-INT((AX$1-1)/$K37))*($R37*(1-$E37)+$Q37*(1-$F37))*((1+'Inputs &amp; Summary'!$D$7)^AX$1))),((_xlfn.WEIBULL.DIST(AX$1,$L37,$K37,FALSE)*($R37*(1-$E37)+$Q37*(1-$F37))*((1+'Inputs &amp; Summary'!$D$7)^AX$1))))))</f>
        <v>0</v>
      </c>
      <c r="AY37" s="248">
        <f>$D37*IF(AY$1&gt;'Inputs &amp; Summary'!$D$5,0,IF(AY$1&gt;VLOOKUP($G37,Lists!$J$17:$K$21,2),IF($M37=Lists!$H$3,IF($K37&lt;1,(($S37/$K37)*((1+'Inputs &amp; Summary'!$D$7)^AY$1)),((INT(AY$1/$K37)-INT((AY$1-1)/$K37))*$S37*((1+'Inputs &amp; Summary'!$D$7)^AY$1))),(_xlfn.WEIBULL.DIST(AY$1,$L37,$K37,FALSE)*$S37*((1+'Inputs &amp; Summary'!$D$7)^AY$1))),IF($M37=Lists!$H$3,IF($K37&lt;1,((($R37*(1-$E37)+$Q37*(1-$F37))/$K37)*((1+'Inputs &amp; Summary'!$D$7)^AY$1)),((INT(AY$1/$K37)-INT((AY$1-1)/$K37))*($R37*(1-$E37)+$Q37*(1-$F37))*((1+'Inputs &amp; Summary'!$D$7)^AY$1))),((_xlfn.WEIBULL.DIST(AY$1,$L37,$K37,FALSE)*($R37*(1-$E37)+$Q37*(1-$F37))*((1+'Inputs &amp; Summary'!$D$7)^AY$1))))))</f>
        <v>0</v>
      </c>
      <c r="AZ37" s="248">
        <f>$D37*IF(AZ$1&gt;'Inputs &amp; Summary'!$D$5,0,IF(AZ$1&gt;VLOOKUP($G37,Lists!$J$17:$K$21,2),IF($M37=Lists!$H$3,IF($K37&lt;1,(($S37/$K37)*((1+'Inputs &amp; Summary'!$D$7)^AZ$1)),((INT(AZ$1/$K37)-INT((AZ$1-1)/$K37))*$S37*((1+'Inputs &amp; Summary'!$D$7)^AZ$1))),(_xlfn.WEIBULL.DIST(AZ$1,$L37,$K37,FALSE)*$S37*((1+'Inputs &amp; Summary'!$D$7)^AZ$1))),IF($M37=Lists!$H$3,IF($K37&lt;1,((($R37*(1-$E37)+$Q37*(1-$F37))/$K37)*((1+'Inputs &amp; Summary'!$D$7)^AZ$1)),((INT(AZ$1/$K37)-INT((AZ$1-1)/$K37))*($R37*(1-$E37)+$Q37*(1-$F37))*((1+'Inputs &amp; Summary'!$D$7)^AZ$1))),((_xlfn.WEIBULL.DIST(AZ$1,$L37,$K37,FALSE)*($R37*(1-$E37)+$Q37*(1-$F37))*((1+'Inputs &amp; Summary'!$D$7)^AZ$1))))))</f>
        <v>0</v>
      </c>
      <c r="BA37" s="248">
        <f>$D37*IF(BA$1&gt;'Inputs &amp; Summary'!$D$5,0,IF(BA$1&gt;VLOOKUP($G37,Lists!$J$17:$K$21,2),IF($M37=Lists!$H$3,IF($K37&lt;1,(($S37/$K37)*((1+'Inputs &amp; Summary'!$D$7)^BA$1)),((INT(BA$1/$K37)-INT((BA$1-1)/$K37))*$S37*((1+'Inputs &amp; Summary'!$D$7)^BA$1))),(_xlfn.WEIBULL.DIST(BA$1,$L37,$K37,FALSE)*$S37*((1+'Inputs &amp; Summary'!$D$7)^BA$1))),IF($M37=Lists!$H$3,IF($K37&lt;1,((($R37*(1-$E37)+$Q37*(1-$F37))/$K37)*((1+'Inputs &amp; Summary'!$D$7)^BA$1)),((INT(BA$1/$K37)-INT((BA$1-1)/$K37))*($R37*(1-$E37)+$Q37*(1-$F37))*((1+'Inputs &amp; Summary'!$D$7)^BA$1))),((_xlfn.WEIBULL.DIST(BA$1,$L37,$K37,FALSE)*($R37*(1-$E37)+$Q37*(1-$F37))*((1+'Inputs &amp; Summary'!$D$7)^BA$1))))))</f>
        <v>0</v>
      </c>
      <c r="BB37" s="248">
        <f>$D37*IF(BB$1&gt;'Inputs &amp; Summary'!$D$5,0,IF(BB$1&gt;VLOOKUP($G37,Lists!$J$17:$K$21,2),IF($M37=Lists!$H$3,IF($K37&lt;1,(($S37/$K37)*((1+'Inputs &amp; Summary'!$D$7)^BB$1)),((INT(BB$1/$K37)-INT((BB$1-1)/$K37))*$S37*((1+'Inputs &amp; Summary'!$D$7)^BB$1))),(_xlfn.WEIBULL.DIST(BB$1,$L37,$K37,FALSE)*$S37*((1+'Inputs &amp; Summary'!$D$7)^BB$1))),IF($M37=Lists!$H$3,IF($K37&lt;1,((($R37*(1-$E37)+$Q37*(1-$F37))/$K37)*((1+'Inputs &amp; Summary'!$D$7)^BB$1)),((INT(BB$1/$K37)-INT((BB$1-1)/$K37))*($R37*(1-$E37)+$Q37*(1-$F37))*((1+'Inputs &amp; Summary'!$D$7)^BB$1))),((_xlfn.WEIBULL.DIST(BB$1,$L37,$K37,FALSE)*($R37*(1-$E37)+$Q37*(1-$F37))*((1+'Inputs &amp; Summary'!$D$7)^BB$1))))))</f>
        <v>0</v>
      </c>
      <c r="BC37" s="248">
        <f>$D37*IF(BC$1&gt;'Inputs &amp; Summary'!$D$5,0,IF(BC$1&gt;VLOOKUP($G37,Lists!$J$17:$K$21,2),IF($M37=Lists!$H$3,IF($K37&lt;1,(($S37/$K37)*((1+'Inputs &amp; Summary'!$D$7)^BC$1)),((INT(BC$1/$K37)-INT((BC$1-1)/$K37))*$S37*((1+'Inputs &amp; Summary'!$D$7)^BC$1))),(_xlfn.WEIBULL.DIST(BC$1,$L37,$K37,FALSE)*$S37*((1+'Inputs &amp; Summary'!$D$7)^BC$1))),IF($M37=Lists!$H$3,IF($K37&lt;1,((($R37*(1-$E37)+$Q37*(1-$F37))/$K37)*((1+'Inputs &amp; Summary'!$D$7)^BC$1)),((INT(BC$1/$K37)-INT((BC$1-1)/$K37))*($R37*(1-$E37)+$Q37*(1-$F37))*((1+'Inputs &amp; Summary'!$D$7)^BC$1))),((_xlfn.WEIBULL.DIST(BC$1,$L37,$K37,FALSE)*($R37*(1-$E37)+$Q37*(1-$F37))*((1+'Inputs &amp; Summary'!$D$7)^BC$1))))))</f>
        <v>0</v>
      </c>
      <c r="BD37" s="248">
        <f>$D37*IF(BD$1&gt;'Inputs &amp; Summary'!$D$5,0,IF(BD$1&gt;VLOOKUP($G37,Lists!$J$17:$K$21,2),IF($M37=Lists!$H$3,IF($K37&lt;1,(($S37/$K37)*((1+'Inputs &amp; Summary'!$D$7)^BD$1)),((INT(BD$1/$K37)-INT((BD$1-1)/$K37))*$S37*((1+'Inputs &amp; Summary'!$D$7)^BD$1))),(_xlfn.WEIBULL.DIST(BD$1,$L37,$K37,FALSE)*$S37*((1+'Inputs &amp; Summary'!$D$7)^BD$1))),IF($M37=Lists!$H$3,IF($K37&lt;1,((($R37*(1-$E37)+$Q37*(1-$F37))/$K37)*((1+'Inputs &amp; Summary'!$D$7)^BD$1)),((INT(BD$1/$K37)-INT((BD$1-1)/$K37))*($R37*(1-$E37)+$Q37*(1-$F37))*((1+'Inputs &amp; Summary'!$D$7)^BD$1))),((_xlfn.WEIBULL.DIST(BD$1,$L37,$K37,FALSE)*($R37*(1-$E37)+$Q37*(1-$F37))*((1+'Inputs &amp; Summary'!$D$7)^BD$1))))))</f>
        <v>0</v>
      </c>
      <c r="BE37" s="248">
        <f>$D37*IF(BE$1&gt;'Inputs &amp; Summary'!$D$5,0,IF(BE$1&gt;VLOOKUP($G37,Lists!$J$17:$K$21,2),IF($M37=Lists!$H$3,IF($K37&lt;1,(($S37/$K37)*((1+'Inputs &amp; Summary'!$D$7)^BE$1)),((INT(BE$1/$K37)-INT((BE$1-1)/$K37))*$S37*((1+'Inputs &amp; Summary'!$D$7)^BE$1))),(_xlfn.WEIBULL.DIST(BE$1,$L37,$K37,FALSE)*$S37*((1+'Inputs &amp; Summary'!$D$7)^BE$1))),IF($M37=Lists!$H$3,IF($K37&lt;1,((($R37*(1-$E37)+$Q37*(1-$F37))/$K37)*((1+'Inputs &amp; Summary'!$D$7)^BE$1)),((INT(BE$1/$K37)-INT((BE$1-1)/$K37))*($R37*(1-$E37)+$Q37*(1-$F37))*((1+'Inputs &amp; Summary'!$D$7)^BE$1))),((_xlfn.WEIBULL.DIST(BE$1,$L37,$K37,FALSE)*($R37*(1-$E37)+$Q37*(1-$F37))*((1+'Inputs &amp; Summary'!$D$7)^BE$1))))))</f>
        <v>0</v>
      </c>
      <c r="BF37" s="248">
        <f>$D37*IF(BF$1&gt;'Inputs &amp; Summary'!$D$5,0,IF(BF$1&gt;VLOOKUP($G37,Lists!$J$17:$K$21,2),IF($M37=Lists!$H$3,IF($K37&lt;1,(($S37/$K37)*((1+'Inputs &amp; Summary'!$D$7)^BF$1)),((INT(BF$1/$K37)-INT((BF$1-1)/$K37))*$S37*((1+'Inputs &amp; Summary'!$D$7)^BF$1))),(_xlfn.WEIBULL.DIST(BF$1,$L37,$K37,FALSE)*$S37*((1+'Inputs &amp; Summary'!$D$7)^BF$1))),IF($M37=Lists!$H$3,IF($K37&lt;1,((($R37*(1-$E37)+$Q37*(1-$F37))/$K37)*((1+'Inputs &amp; Summary'!$D$7)^BF$1)),((INT(BF$1/$K37)-INT((BF$1-1)/$K37))*($R37*(1-$E37)+$Q37*(1-$F37))*((1+'Inputs &amp; Summary'!$D$7)^BF$1))),((_xlfn.WEIBULL.DIST(BF$1,$L37,$K37,FALSE)*($R37*(1-$E37)+$Q37*(1-$F37))*((1+'Inputs &amp; Summary'!$D$7)^BF$1))))))</f>
        <v>0</v>
      </c>
      <c r="BG37" s="248">
        <f>$D37*IF(BG$1&gt;'Inputs &amp; Summary'!$D$5,0,IF(BG$1&gt;VLOOKUP($G37,Lists!$J$17:$K$21,2),IF($M37=Lists!$H$3,IF($K37&lt;1,(($S37/$K37)*((1+'Inputs &amp; Summary'!$D$7)^BG$1)),((INT(BG$1/$K37)-INT((BG$1-1)/$K37))*$S37*((1+'Inputs &amp; Summary'!$D$7)^BG$1))),(_xlfn.WEIBULL.DIST(BG$1,$L37,$K37,FALSE)*$S37*((1+'Inputs &amp; Summary'!$D$7)^BG$1))),IF($M37=Lists!$H$3,IF($K37&lt;1,((($R37*(1-$E37)+$Q37*(1-$F37))/$K37)*((1+'Inputs &amp; Summary'!$D$7)^BG$1)),((INT(BG$1/$K37)-INT((BG$1-1)/$K37))*($R37*(1-$E37)+$Q37*(1-$F37))*((1+'Inputs &amp; Summary'!$D$7)^BG$1))),((_xlfn.WEIBULL.DIST(BG$1,$L37,$K37,FALSE)*($R37*(1-$E37)+$Q37*(1-$F37))*((1+'Inputs &amp; Summary'!$D$7)^BG$1))))))</f>
        <v>0</v>
      </c>
      <c r="BH37" s="248">
        <f>$D37*IF(BH$1&gt;'Inputs &amp; Summary'!$D$5,0,IF(BH$1&gt;VLOOKUP($G37,Lists!$J$17:$K$21,2),IF($M37=Lists!$H$3,IF($K37&lt;1,(($S37/$K37)*((1+'Inputs &amp; Summary'!$D$7)^BH$1)),((INT(BH$1/$K37)-INT((BH$1-1)/$K37))*$S37*((1+'Inputs &amp; Summary'!$D$7)^BH$1))),(_xlfn.WEIBULL.DIST(BH$1,$L37,$K37,FALSE)*$S37*((1+'Inputs &amp; Summary'!$D$7)^BH$1))),IF($M37=Lists!$H$3,IF($K37&lt;1,((($R37*(1-$E37)+$Q37*(1-$F37))/$K37)*((1+'Inputs &amp; Summary'!$D$7)^BH$1)),((INT(BH$1/$K37)-INT((BH$1-1)/$K37))*($R37*(1-$E37)+$Q37*(1-$F37))*((1+'Inputs &amp; Summary'!$D$7)^BH$1))),((_xlfn.WEIBULL.DIST(BH$1,$L37,$K37,FALSE)*($R37*(1-$E37)+$Q37*(1-$F37))*((1+'Inputs &amp; Summary'!$D$7)^BH$1))))))</f>
        <v>0</v>
      </c>
      <c r="BI37" s="248">
        <f>$D37*IF(BI$1&gt;'Inputs &amp; Summary'!$D$5,0,IF(BI$1&gt;VLOOKUP($G37,Lists!$J$17:$K$21,2),IF($M37=Lists!$H$3,IF($K37&lt;1,(($S37/$K37)*((1+'Inputs &amp; Summary'!$D$7)^BI$1)),((INT(BI$1/$K37)-INT((BI$1-1)/$K37))*$S37*((1+'Inputs &amp; Summary'!$D$7)^BI$1))),(_xlfn.WEIBULL.DIST(BI$1,$L37,$K37,FALSE)*$S37*((1+'Inputs &amp; Summary'!$D$7)^BI$1))),IF($M37=Lists!$H$3,IF($K37&lt;1,((($R37*(1-$E37)+$Q37*(1-$F37))/$K37)*((1+'Inputs &amp; Summary'!$D$7)^BI$1)),((INT(BI$1/$K37)-INT((BI$1-1)/$K37))*($R37*(1-$E37)+$Q37*(1-$F37))*((1+'Inputs &amp; Summary'!$D$7)^BI$1))),((_xlfn.WEIBULL.DIST(BI$1,$L37,$K37,FALSE)*($R37*(1-$E37)+$Q37*(1-$F37))*((1+'Inputs &amp; Summary'!$D$7)^BI$1))))))</f>
        <v>0</v>
      </c>
      <c r="BJ37" s="248">
        <f>$D37*IF(BJ$1&gt;'Inputs &amp; Summary'!$D$5,0,IF(BJ$1&gt;VLOOKUP($G37,Lists!$J$17:$K$21,2),IF($M37=Lists!$H$3,IF($K37&lt;1,(($S37/$K37)*((1+'Inputs &amp; Summary'!$D$7)^BJ$1)),((INT(BJ$1/$K37)-INT((BJ$1-1)/$K37))*$S37*((1+'Inputs &amp; Summary'!$D$7)^BJ$1))),(_xlfn.WEIBULL.DIST(BJ$1,$L37,$K37,FALSE)*$S37*((1+'Inputs &amp; Summary'!$D$7)^BJ$1))),IF($M37=Lists!$H$3,IF($K37&lt;1,((($R37*(1-$E37)+$Q37*(1-$F37))/$K37)*((1+'Inputs &amp; Summary'!$D$7)^BJ$1)),((INT(BJ$1/$K37)-INT((BJ$1-1)/$K37))*($R37*(1-$E37)+$Q37*(1-$F37))*((1+'Inputs &amp; Summary'!$D$7)^BJ$1))),((_xlfn.WEIBULL.DIST(BJ$1,$L37,$K37,FALSE)*($R37*(1-$E37)+$Q37*(1-$F37))*((1+'Inputs &amp; Summary'!$D$7)^BJ$1))))))</f>
        <v>0</v>
      </c>
      <c r="BK37" s="248">
        <f>$D37*IF(BK$1&gt;'Inputs &amp; Summary'!$D$5,0,IF(BK$1&gt;VLOOKUP($G37,Lists!$J$17:$K$21,2),IF($M37=Lists!$H$3,IF($K37&lt;1,(($S37/$K37)*((1+'Inputs &amp; Summary'!$D$7)^BK$1)),((INT(BK$1/$K37)-INT((BK$1-1)/$K37))*$S37*((1+'Inputs &amp; Summary'!$D$7)^BK$1))),(_xlfn.WEIBULL.DIST(BK$1,$L37,$K37,FALSE)*$S37*((1+'Inputs &amp; Summary'!$D$7)^BK$1))),IF($M37=Lists!$H$3,IF($K37&lt;1,((($R37*(1-$E37)+$Q37*(1-$F37))/$K37)*((1+'Inputs &amp; Summary'!$D$7)^BK$1)),((INT(BK$1/$K37)-INT((BK$1-1)/$K37))*($R37*(1-$E37)+$Q37*(1-$F37))*((1+'Inputs &amp; Summary'!$D$7)^BK$1))),((_xlfn.WEIBULL.DIST(BK$1,$L37,$K37,FALSE)*($R37*(1-$E37)+$Q37*(1-$F37))*((1+'Inputs &amp; Summary'!$D$7)^BK$1))))))</f>
        <v>0</v>
      </c>
      <c r="BL37" s="248">
        <f>$D37*IF(BL$1&gt;'Inputs &amp; Summary'!$D$5,0,IF(BL$1&gt;VLOOKUP($G37,Lists!$J$17:$K$21,2),IF($M37=Lists!$H$3,IF($K37&lt;1,(($S37/$K37)*((1+'Inputs &amp; Summary'!$D$7)^BL$1)),((INT(BL$1/$K37)-INT((BL$1-1)/$K37))*$S37*((1+'Inputs &amp; Summary'!$D$7)^BL$1))),(_xlfn.WEIBULL.DIST(BL$1,$L37,$K37,FALSE)*$S37*((1+'Inputs &amp; Summary'!$D$7)^BL$1))),IF($M37=Lists!$H$3,IF($K37&lt;1,((($R37*(1-$E37)+$Q37*(1-$F37))/$K37)*((1+'Inputs &amp; Summary'!$D$7)^BL$1)),((INT(BL$1/$K37)-INT((BL$1-1)/$K37))*($R37*(1-$E37)+$Q37*(1-$F37))*((1+'Inputs &amp; Summary'!$D$7)^BL$1))),((_xlfn.WEIBULL.DIST(BL$1,$L37,$K37,FALSE)*($R37*(1-$E37)+$Q37*(1-$F37))*((1+'Inputs &amp; Summary'!$D$7)^BL$1))))))</f>
        <v>0</v>
      </c>
    </row>
    <row r="38" spans="1:64" x14ac:dyDescent="0.3">
      <c r="A38" s="236" t="s">
        <v>8</v>
      </c>
      <c r="B38" s="117" t="str">
        <f>IF('Inputs &amp; Summary'!$D$15=Lists!$E$3,INDEX('Residential Rooftop Details'!$A$30:$X$158,MATCH('Cash Flow'!$A38,'Residential Rooftop Details'!$A$30:$A$158,0),COLUMN(B$1)),IF('Inputs &amp; Summary'!$D$15=Lists!$E$4,INDEX('Commercial Rooftop Details'!$A$30:$V$158,MATCH('Cash Flow'!$A38,'Commercial Rooftop Details'!$A$30:$A$158,0),COLUMN(B$1)),INDEX('Ground-Mount Details'!$A$30:$V$158,MATCH('Cash Flow'!$A38,'Ground-Mount Details'!$A$30:$A$158,0),COLUMN(B$1))))</f>
        <v>Preventive</v>
      </c>
      <c r="C38" s="117" t="str">
        <f>IF('Inputs &amp; Summary'!$D$15=Lists!$E$3,INDEX('Residential Rooftop Details'!$A$30:$X$158,MATCH('Cash Flow'!$A38,'Residential Rooftop Details'!$A$30:$A$158,0),COLUMN(C$1)),IF('Inputs &amp; Summary'!$D$15=Lists!$E$4,INDEX('Commercial Rooftop Details'!$A$30:$V$158,MATCH('Cash Flow'!$A38,'Commercial Rooftop Details'!$A$30:$A$158,0),COLUMN(C$1)),INDEX('Ground-Mount Details'!$A$30:$V$158,MATCH('Cash Flow'!$A38,'Ground-Mount Details'!$A$30:$A$158,0),COLUMN(C$1))))</f>
        <v>Electrical</v>
      </c>
      <c r="D38" s="117">
        <f>IF('Inputs &amp; Summary'!$D$15=Lists!$E$3,INDEX('Residential Rooftop Details'!$A$30:$X$158,MATCH('Cash Flow'!$A38,'Residential Rooftop Details'!$A$30:$A$158,0),COLUMN(D$1)),IF('Inputs &amp; Summary'!$D$15=Lists!$E$4,INDEX('Commercial Rooftop Details'!$A$30:$V$158,MATCH('Cash Flow'!$A38,'Commercial Rooftop Details'!$A$30:$A$158,0),COLUMN(D$1)),INDEX('Ground-Mount Details'!$A$30:$V$158,MATCH('Cash Flow'!$A38,'Ground-Mount Details'!$A$30:$A$158,0),COLUMN(D$1))))</f>
        <v>1</v>
      </c>
      <c r="E38" s="117">
        <f>IF('Inputs &amp; Summary'!$D$15=Lists!$E$3,INDEX('Residential Rooftop Details'!$A$30:$X$158,MATCH('Cash Flow'!$A38,'Residential Rooftop Details'!$A$30:$A$158,0),COLUMN(E$1)),IF('Inputs &amp; Summary'!$D$15=Lists!$E$4,INDEX('Commercial Rooftop Details'!$A$30:$V$158,MATCH('Cash Flow'!$A38,'Commercial Rooftop Details'!$A$30:$A$158,0),COLUMN(E$1)),INDEX('Ground-Mount Details'!$A$30:$V$158,MATCH('Cash Flow'!$A38,'Ground-Mount Details'!$A$30:$A$158,0),COLUMN(E$1))))</f>
        <v>0</v>
      </c>
      <c r="F38" s="117">
        <f>IF('Inputs &amp; Summary'!$D$15=Lists!$E$3,INDEX('Residential Rooftop Details'!$A$30:$X$158,MATCH('Cash Flow'!$A38,'Residential Rooftop Details'!$A$30:$A$158,0),COLUMN(F$1)),IF('Inputs &amp; Summary'!$D$15=Lists!$E$4,INDEX('Commercial Rooftop Details'!$A$30:$V$158,MATCH('Cash Flow'!$A38,'Commercial Rooftop Details'!$A$30:$A$158,0),COLUMN(F$1)),INDEX('Ground-Mount Details'!$A$30:$V$158,MATCH('Cash Flow'!$A38,'Ground-Mount Details'!$A$30:$A$158,0),COLUMN(F$1))))</f>
        <v>0</v>
      </c>
      <c r="G38" s="237" t="str">
        <f>IF('Inputs &amp; Summary'!$D$15=Lists!$E$3,INDEX('Residential Rooftop Details'!$A$30:$X$158,MATCH('Cash Flow'!$A38,'Residential Rooftop Details'!$A$30:$A$158,0),COLUMN(G$1)),IF('Inputs &amp; Summary'!$D$15=Lists!$E$4,INDEX('Commercial Rooftop Details'!$A$30:$V$158,MATCH('Cash Flow'!$A38,'Commercial Rooftop Details'!$A$30:$A$158,0),COLUMN(G$1)),INDEX('Ground-Mount Details'!$A$30:$V$158,MATCH('Cash Flow'!$A38,'Ground-Mount Details'!$A$30:$A$158,0),COLUMN(G$1))))</f>
        <v>N/A</v>
      </c>
      <c r="H38" s="237" t="str">
        <f>IF('Inputs &amp; Summary'!$D$15=Lists!$E$3,INDEX('Residential Rooftop Details'!$A$30:$X$158,MATCH('Cash Flow'!$A38,'Residential Rooftop Details'!$A$30:$A$158,0),COLUMN(H$1)),IF('Inputs &amp; Summary'!$D$15=Lists!$E$4,INDEX('Commercial Rooftop Details'!$A$30:$V$158,MATCH('Cash Flow'!$A38,'Commercial Rooftop Details'!$A$30:$A$158,0),COLUMN(H$1)),INDEX('Ground-Mount Details'!$A$30:$V$158,MATCH('Cash Flow'!$A38,'Ground-Mount Details'!$A$30:$A$158,0),COLUMN(H$1))))</f>
        <v>Inverter</v>
      </c>
      <c r="I38" s="237" t="str">
        <f>IF('Inputs &amp; Summary'!$D$15=Lists!$E$3,INDEX('Residential Rooftop Details'!$A$30:$X$158,MATCH('Cash Flow'!$A38,'Residential Rooftop Details'!$A$30:$A$158,0),COLUMN(I$1)),IF('Inputs &amp; Summary'!$D$15=Lists!$E$4,INDEX('Commercial Rooftop Details'!$A$30:$V$158,MATCH('Cash Flow'!$A38,'Commercial Rooftop Details'!$A$30:$A$158,0),COLUMN(I$1)),INDEX('Ground-Mount Details'!$A$30:$V$158,MATCH('Cash Flow'!$A38,'Ground-Mount Details'!$A$30:$A$158,0),COLUMN(I$1))))</f>
        <v>Inspector</v>
      </c>
      <c r="J38" s="238">
        <f>IF('Inputs &amp; Summary'!$D$15=Lists!$E$3,INDEX('Residential Rooftop Details'!$A$30:$X$158,MATCH('Cash Flow'!$A38,'Residential Rooftop Details'!$A$30:$A$158,0),COLUMN(J$1)),IF('Inputs &amp; Summary'!$D$15=Lists!$E$4,INDEX('Commercial Rooftop Details'!$A$30:$V$158,MATCH('Cash Flow'!$A38,'Commercial Rooftop Details'!$A$30:$A$158,0),COLUMN(J$1)),INDEX('Ground-Mount Details'!$A$30:$V$158,MATCH('Cash Flow'!$A38,'Ground-Mount Details'!$A$30:$A$158,0),COLUMN(J$1))))</f>
        <v>25.173076923076923</v>
      </c>
      <c r="K38" s="239">
        <f>IF('Inputs &amp; Summary'!$D$15=Lists!$E$3,INDEX('Residential Rooftop Details'!$A$30:$X$158,MATCH('Cash Flow'!$A38,'Residential Rooftop Details'!$A$30:$A$158,0),COLUMN(K$1)),IF('Inputs &amp; Summary'!$D$15=Lists!$E$4,INDEX('Commercial Rooftop Details'!$A$30:$V$158,MATCH('Cash Flow'!$A38,'Commercial Rooftop Details'!$A$30:$A$158,0),COLUMN(K$1)),INDEX('Ground-Mount Details'!$A$30:$V$158,MATCH('Cash Flow'!$A38,'Ground-Mount Details'!$A$30:$A$158,0),COLUMN(K$1))))</f>
        <v>1</v>
      </c>
      <c r="L38" s="239">
        <f>IF('Inputs &amp; Summary'!$D$15=Lists!$E$3,INDEX('Residential Rooftop Details'!$A$30:$X$158,MATCH('Cash Flow'!$A38,'Residential Rooftop Details'!$A$30:$A$158,0),COLUMN(L$1)),IF('Inputs &amp; Summary'!$D$15=Lists!$E$4,INDEX('Commercial Rooftop Details'!$A$30:$V$158,MATCH('Cash Flow'!$A38,'Commercial Rooftop Details'!$A$30:$A$158,0),COLUMN(L$1)),INDEX('Ground-Mount Details'!$A$30:$V$158,MATCH('Cash Flow'!$A38,'Ground-Mount Details'!$A$30:$A$158,0),COLUMN(L$1))))</f>
        <v>1</v>
      </c>
      <c r="M38" s="238" t="str">
        <f>IF('Inputs &amp; Summary'!$D$15=Lists!$E$3,INDEX('Residential Rooftop Details'!$A$30:$X$158,MATCH('Cash Flow'!$A38,'Residential Rooftop Details'!$A$30:$A$158,0),COLUMN(M$1)),IF('Inputs &amp; Summary'!$D$15=Lists!$E$4,INDEX('Commercial Rooftop Details'!$A$30:$V$158,MATCH('Cash Flow'!$A38,'Commercial Rooftop Details'!$A$30:$A$158,0),COLUMN(M$1)),INDEX('Ground-Mount Details'!$A$30:$V$158,MATCH('Cash Flow'!$A38,'Ground-Mount Details'!$A$30:$A$158,0),COLUMN(M$1))))</f>
        <v>interval</v>
      </c>
      <c r="N38" s="240">
        <f>IF('Inputs &amp; Summary'!$D$15=Lists!$E$3,INDEX('Residential Rooftop Details'!$A$30:$X$158,MATCH('Cash Flow'!$A38,'Residential Rooftop Details'!$A$30:$A$158,0),COLUMN(N$1)),IF('Inputs &amp; Summary'!$D$15=Lists!$E$4,INDEX('Commercial Rooftop Details'!$A$30:$V$158,MATCH('Cash Flow'!$A38,'Commercial Rooftop Details'!$A$30:$A$158,0),COLUMN(N$1)),INDEX('Ground-Mount Details'!$A$30:$V$158,MATCH('Cash Flow'!$A38,'Ground-Mount Details'!$A$30:$A$158,0),COLUMN(N$1))))</f>
        <v>1</v>
      </c>
      <c r="O38" s="239">
        <f>IF('Inputs &amp; Summary'!$D$15=Lists!$E$3,INDEX('Residential Rooftop Details'!$A$30:$X$158,MATCH('Cash Flow'!$A38,'Residential Rooftop Details'!$A$30:$A$158,0),COLUMN(O$1)),IF('Inputs &amp; Summary'!$D$15=Lists!$E$4,INDEX('Commercial Rooftop Details'!$A$30:$V$158,MATCH('Cash Flow'!$A38,'Commercial Rooftop Details'!$A$30:$A$158,0),COLUMN(O$1)),INDEX('Ground-Mount Details'!$A$30:$V$158,MATCH('Cash Flow'!$A38,'Ground-Mount Details'!$A$30:$A$158,0),COLUMN(O$1))))</f>
        <v>1</v>
      </c>
      <c r="P38" s="241">
        <f>IF('Inputs &amp; Summary'!$D$15=Lists!$E$3,INDEX('Residential Rooftop Details'!$A$30:$X$158,MATCH('Cash Flow'!$A38,'Residential Rooftop Details'!$A$30:$A$158,0),COLUMN(P$1)),IF('Inputs &amp; Summary'!$D$15=Lists!$E$4,INDEX('Commercial Rooftop Details'!$A$30:$V$158,MATCH('Cash Flow'!$A38,'Commercial Rooftop Details'!$A$30:$A$158,0),COLUMN(P$1)),INDEX('Ground-Mount Details'!$A$30:$V$158,MATCH('Cash Flow'!$A38,'Ground-Mount Details'!$A$30:$A$158,0),COLUMN(P$1))))</f>
        <v>0</v>
      </c>
      <c r="Q38" s="242">
        <f>IF('Inputs &amp; Summary'!$D$15=Lists!$E$3,INDEX('Residential Rooftop Details'!$A$30:$X$158,MATCH('Cash Flow'!$A38,'Residential Rooftop Details'!$A$30:$A$158,0),COLUMN(Q$1)),IF('Inputs &amp; Summary'!$D$15=Lists!$E$4,INDEX('Commercial Rooftop Details'!$A$30:$V$158,MATCH('Cash Flow'!$A38,'Commercial Rooftop Details'!$A$30:$A$158,0),COLUMN(Q$1)),INDEX('Ground-Mount Details'!$A$30:$V$158,MATCH('Cash Flow'!$A38,'Ground-Mount Details'!$A$30:$A$158,0),COLUMN(Q$1))))</f>
        <v>25.173076923076923</v>
      </c>
      <c r="R38" s="242">
        <f>IF('Inputs &amp; Summary'!$D$15=Lists!$E$3,INDEX('Residential Rooftop Details'!$A$30:$X$158,MATCH('Cash Flow'!$A38,'Residential Rooftop Details'!$A$30:$A$158,0),COLUMN(R$1)),IF('Inputs &amp; Summary'!$D$15=Lists!$E$4,INDEX('Commercial Rooftop Details'!$A$30:$V$158,MATCH('Cash Flow'!$A38,'Commercial Rooftop Details'!$A$30:$A$158,0),COLUMN(R$1)),INDEX('Ground-Mount Details'!$A$30:$V$158,MATCH('Cash Flow'!$A38,'Ground-Mount Details'!$A$30:$A$158,0),COLUMN(R$1))))</f>
        <v>0</v>
      </c>
      <c r="S38" s="243">
        <f>IF('Inputs &amp; Summary'!$D$15=Lists!$E$3,INDEX('Residential Rooftop Details'!$A$30:$X$158,MATCH('Cash Flow'!$A38,'Residential Rooftop Details'!$A$30:$A$158,0),COLUMN(S$1)),IF('Inputs &amp; Summary'!$D$15=Lists!$E$4,INDEX('Commercial Rooftop Details'!$A$30:$V$158,MATCH('Cash Flow'!$A38,'Commercial Rooftop Details'!$A$30:$A$158,0),COLUMN(S$1)),INDEX('Ground-Mount Details'!$A$30:$V$158,MATCH('Cash Flow'!$A38,'Ground-Mount Details'!$A$30:$A$158,0),COLUMN(S$1))))</f>
        <v>25.173076923076923</v>
      </c>
      <c r="T38" s="238">
        <f>IF('Inputs &amp; Summary'!$D$15=Lists!$E$3,INDEX('Residential Rooftop Details'!$A$30:$X$158,MATCH('Cash Flow'!$A38,'Residential Rooftop Details'!$A$30:$A$158,0),COLUMN(T$1)),IF('Inputs &amp; Summary'!$D$15=Lists!$E$4,INDEX('Commercial Rooftop Details'!$A$30:$V$158,MATCH('Cash Flow'!$A38,'Commercial Rooftop Details'!$A$30:$A$158,0),COLUMN(T$1)),INDEX('Ground-Mount Details'!$A$30:$V$158,MATCH('Cash Flow'!$A38,'Ground-Mount Details'!$A$30:$A$158,0),COLUMN(T$1))))</f>
        <v>0</v>
      </c>
      <c r="U38" s="244">
        <f>IF('Inputs &amp; Summary'!$D$15=Lists!$E$3,INDEX('Residential Rooftop Details'!$A$30:$X$158,MATCH('Cash Flow'!$A38,'Residential Rooftop Details'!$A$30:$A$158,0),COLUMN(U$1)),IF('Inputs &amp; Summary'!$D$15=Lists!$E$4,INDEX('Commercial Rooftop Details'!$A$30:$V$158,MATCH('Cash Flow'!$A38,'Commercial Rooftop Details'!$A$30:$A$158,0),COLUMN(U$1)),INDEX('Ground-Mount Details'!$A$30:$V$158,MATCH('Cash Flow'!$A38,'Ground-Mount Details'!$A$30:$A$158,0),COLUMN(U$1))))</f>
        <v>0</v>
      </c>
      <c r="V38" s="245">
        <f t="shared" si="6"/>
        <v>31.193617507806685</v>
      </c>
      <c r="W38" s="245">
        <f>NPV('Inputs &amp; Summary'!$D$6,Y38:BL38)</f>
        <v>316.33647168771751</v>
      </c>
      <c r="X38" s="246">
        <f t="shared" si="5"/>
        <v>2.2959820508555422E-3</v>
      </c>
      <c r="Y38" s="248">
        <f>$D38*IF(Y$1&gt;'Inputs &amp; Summary'!$D$5,0,IF(Y$1&gt;VLOOKUP($G38,Lists!$J$17:$K$21,2),IF($M38=Lists!$H$3,IF($K38&lt;1,(($S38/$K38)*((1+'Inputs &amp; Summary'!$D$7)^Y$1)),((INT(Y$1/$K38)-INT((Y$1-1)/$K38))*$S38*((1+'Inputs &amp; Summary'!$D$7)^Y$1))),(_xlfn.WEIBULL.DIST(Y$1,$L38,$K38,FALSE)*$S38*((1+'Inputs &amp; Summary'!$D$7)^Y$1))),IF($M38=Lists!$H$3,IF($K38&lt;1,((($R38*(1-$E38)+$Q38*(1-$F38))/$K38)*((1+'Inputs &amp; Summary'!$D$7)^Y$1)),((INT(Y$1/$K38)-INT((Y$1-1)/$K38))*($R38*(1-$E38)+$Q38*(1-$F38))*((1+'Inputs &amp; Summary'!$D$7)^Y$1))),((_xlfn.WEIBULL.DIST(Y$1,$L38,$K38,FALSE)*($R38*(1-$E38)+$Q38*(1-$F38))*((1+'Inputs &amp; Summary'!$D$7)^Y$1))))))</f>
        <v>25.676538461538463</v>
      </c>
      <c r="Z38" s="248">
        <f>$D38*IF(Z$1&gt;'Inputs &amp; Summary'!$D$5,0,IF(Z$1&gt;VLOOKUP($G38,Lists!$J$17:$K$21,2),IF($M38=Lists!$H$3,IF($K38&lt;1,(($S38/$K38)*((1+'Inputs &amp; Summary'!$D$7)^Z$1)),((INT(Z$1/$K38)-INT((Z$1-1)/$K38))*$S38*((1+'Inputs &amp; Summary'!$D$7)^Z$1))),(_xlfn.WEIBULL.DIST(Z$1,$L38,$K38,FALSE)*$S38*((1+'Inputs &amp; Summary'!$D$7)^Z$1))),IF($M38=Lists!$H$3,IF($K38&lt;1,((($R38*(1-$E38)+$Q38*(1-$F38))/$K38)*((1+'Inputs &amp; Summary'!$D$7)^Z$1)),((INT(Z$1/$K38)-INT((Z$1-1)/$K38))*($R38*(1-$E38)+$Q38*(1-$F38))*((1+'Inputs &amp; Summary'!$D$7)^Z$1))),((_xlfn.WEIBULL.DIST(Z$1,$L38,$K38,FALSE)*($R38*(1-$E38)+$Q38*(1-$F38))*((1+'Inputs &amp; Summary'!$D$7)^Z$1))))))</f>
        <v>26.190069230769232</v>
      </c>
      <c r="AA38" s="248">
        <f>$D38*IF(AA$1&gt;'Inputs &amp; Summary'!$D$5,0,IF(AA$1&gt;VLOOKUP($G38,Lists!$J$17:$K$21,2),IF($M38=Lists!$H$3,IF($K38&lt;1,(($S38/$K38)*((1+'Inputs &amp; Summary'!$D$7)^AA$1)),((INT(AA$1/$K38)-INT((AA$1-1)/$K38))*$S38*((1+'Inputs &amp; Summary'!$D$7)^AA$1))),(_xlfn.WEIBULL.DIST(AA$1,$L38,$K38,FALSE)*$S38*((1+'Inputs &amp; Summary'!$D$7)^AA$1))),IF($M38=Lists!$H$3,IF($K38&lt;1,((($R38*(1-$E38)+$Q38*(1-$F38))/$K38)*((1+'Inputs &amp; Summary'!$D$7)^AA$1)),((INT(AA$1/$K38)-INT((AA$1-1)/$K38))*($R38*(1-$E38)+$Q38*(1-$F38))*((1+'Inputs &amp; Summary'!$D$7)^AA$1))),((_xlfn.WEIBULL.DIST(AA$1,$L38,$K38,FALSE)*($R38*(1-$E38)+$Q38*(1-$F38))*((1+'Inputs &amp; Summary'!$D$7)^AA$1))))))</f>
        <v>26.713870615384614</v>
      </c>
      <c r="AB38" s="248">
        <f>$D38*IF(AB$1&gt;'Inputs &amp; Summary'!$D$5,0,IF(AB$1&gt;VLOOKUP($G38,Lists!$J$17:$K$21,2),IF($M38=Lists!$H$3,IF($K38&lt;1,(($S38/$K38)*((1+'Inputs &amp; Summary'!$D$7)^AB$1)),((INT(AB$1/$K38)-INT((AB$1-1)/$K38))*$S38*((1+'Inputs &amp; Summary'!$D$7)^AB$1))),(_xlfn.WEIBULL.DIST(AB$1,$L38,$K38,FALSE)*$S38*((1+'Inputs &amp; Summary'!$D$7)^AB$1))),IF($M38=Lists!$H$3,IF($K38&lt;1,((($R38*(1-$E38)+$Q38*(1-$F38))/$K38)*((1+'Inputs &amp; Summary'!$D$7)^AB$1)),((INT(AB$1/$K38)-INT((AB$1-1)/$K38))*($R38*(1-$E38)+$Q38*(1-$F38))*((1+'Inputs &amp; Summary'!$D$7)^AB$1))),((_xlfn.WEIBULL.DIST(AB$1,$L38,$K38,FALSE)*($R38*(1-$E38)+$Q38*(1-$F38))*((1+'Inputs &amp; Summary'!$D$7)^AB$1))))))</f>
        <v>27.248148027692306</v>
      </c>
      <c r="AC38" s="248">
        <f>$D38*IF(AC$1&gt;'Inputs &amp; Summary'!$D$5,0,IF(AC$1&gt;VLOOKUP($G38,Lists!$J$17:$K$21,2),IF($M38=Lists!$H$3,IF($K38&lt;1,(($S38/$K38)*((1+'Inputs &amp; Summary'!$D$7)^AC$1)),((INT(AC$1/$K38)-INT((AC$1-1)/$K38))*$S38*((1+'Inputs &amp; Summary'!$D$7)^AC$1))),(_xlfn.WEIBULL.DIST(AC$1,$L38,$K38,FALSE)*$S38*((1+'Inputs &amp; Summary'!$D$7)^AC$1))),IF($M38=Lists!$H$3,IF($K38&lt;1,((($R38*(1-$E38)+$Q38*(1-$F38))/$K38)*((1+'Inputs &amp; Summary'!$D$7)^AC$1)),((INT(AC$1/$K38)-INT((AC$1-1)/$K38))*($R38*(1-$E38)+$Q38*(1-$F38))*((1+'Inputs &amp; Summary'!$D$7)^AC$1))),((_xlfn.WEIBULL.DIST(AC$1,$L38,$K38,FALSE)*($R38*(1-$E38)+$Q38*(1-$F38))*((1+'Inputs &amp; Summary'!$D$7)^AC$1))))))</f>
        <v>27.793110988246156</v>
      </c>
      <c r="AD38" s="248">
        <f>$D38*IF(AD$1&gt;'Inputs &amp; Summary'!$D$5,0,IF(AD$1&gt;VLOOKUP($G38,Lists!$J$17:$K$21,2),IF($M38=Lists!$H$3,IF($K38&lt;1,(($S38/$K38)*((1+'Inputs &amp; Summary'!$D$7)^AD$1)),((INT(AD$1/$K38)-INT((AD$1-1)/$K38))*$S38*((1+'Inputs &amp; Summary'!$D$7)^AD$1))),(_xlfn.WEIBULL.DIST(AD$1,$L38,$K38,FALSE)*$S38*((1+'Inputs &amp; Summary'!$D$7)^AD$1))),IF($M38=Lists!$H$3,IF($K38&lt;1,((($R38*(1-$E38)+$Q38*(1-$F38))/$K38)*((1+'Inputs &amp; Summary'!$D$7)^AD$1)),((INT(AD$1/$K38)-INT((AD$1-1)/$K38))*($R38*(1-$E38)+$Q38*(1-$F38))*((1+'Inputs &amp; Summary'!$D$7)^AD$1))),((_xlfn.WEIBULL.DIST(AD$1,$L38,$K38,FALSE)*($R38*(1-$E38)+$Q38*(1-$F38))*((1+'Inputs &amp; Summary'!$D$7)^AD$1))))))</f>
        <v>28.348973208011078</v>
      </c>
      <c r="AE38" s="248">
        <f>$D38*IF(AE$1&gt;'Inputs &amp; Summary'!$D$5,0,IF(AE$1&gt;VLOOKUP($G38,Lists!$J$17:$K$21,2),IF($M38=Lists!$H$3,IF($K38&lt;1,(($S38/$K38)*((1+'Inputs &amp; Summary'!$D$7)^AE$1)),((INT(AE$1/$K38)-INT((AE$1-1)/$K38))*$S38*((1+'Inputs &amp; Summary'!$D$7)^AE$1))),(_xlfn.WEIBULL.DIST(AE$1,$L38,$K38,FALSE)*$S38*((1+'Inputs &amp; Summary'!$D$7)^AE$1))),IF($M38=Lists!$H$3,IF($K38&lt;1,((($R38*(1-$E38)+$Q38*(1-$F38))/$K38)*((1+'Inputs &amp; Summary'!$D$7)^AE$1)),((INT(AE$1/$K38)-INT((AE$1-1)/$K38))*($R38*(1-$E38)+$Q38*(1-$F38))*((1+'Inputs &amp; Summary'!$D$7)^AE$1))),((_xlfn.WEIBULL.DIST(AE$1,$L38,$K38,FALSE)*($R38*(1-$E38)+$Q38*(1-$F38))*((1+'Inputs &amp; Summary'!$D$7)^AE$1))))))</f>
        <v>28.915952672171294</v>
      </c>
      <c r="AF38" s="248">
        <f>$D38*IF(AF$1&gt;'Inputs &amp; Summary'!$D$5,0,IF(AF$1&gt;VLOOKUP($G38,Lists!$J$17:$K$21,2),IF($M38=Lists!$H$3,IF($K38&lt;1,(($S38/$K38)*((1+'Inputs &amp; Summary'!$D$7)^AF$1)),((INT(AF$1/$K38)-INT((AF$1-1)/$K38))*$S38*((1+'Inputs &amp; Summary'!$D$7)^AF$1))),(_xlfn.WEIBULL.DIST(AF$1,$L38,$K38,FALSE)*$S38*((1+'Inputs &amp; Summary'!$D$7)^AF$1))),IF($M38=Lists!$H$3,IF($K38&lt;1,((($R38*(1-$E38)+$Q38*(1-$F38))/$K38)*((1+'Inputs &amp; Summary'!$D$7)^AF$1)),((INT(AF$1/$K38)-INT((AF$1-1)/$K38))*($R38*(1-$E38)+$Q38*(1-$F38))*((1+'Inputs &amp; Summary'!$D$7)^AF$1))),((_xlfn.WEIBULL.DIST(AF$1,$L38,$K38,FALSE)*($R38*(1-$E38)+$Q38*(1-$F38))*((1+'Inputs &amp; Summary'!$D$7)^AF$1))))))</f>
        <v>29.494271725614723</v>
      </c>
      <c r="AG38" s="248">
        <f>$D38*IF(AG$1&gt;'Inputs &amp; Summary'!$D$5,0,IF(AG$1&gt;VLOOKUP($G38,Lists!$J$17:$K$21,2),IF($M38=Lists!$H$3,IF($K38&lt;1,(($S38/$K38)*((1+'Inputs &amp; Summary'!$D$7)^AG$1)),((INT(AG$1/$K38)-INT((AG$1-1)/$K38))*$S38*((1+'Inputs &amp; Summary'!$D$7)^AG$1))),(_xlfn.WEIBULL.DIST(AG$1,$L38,$K38,FALSE)*$S38*((1+'Inputs &amp; Summary'!$D$7)^AG$1))),IF($M38=Lists!$H$3,IF($K38&lt;1,((($R38*(1-$E38)+$Q38*(1-$F38))/$K38)*((1+'Inputs &amp; Summary'!$D$7)^AG$1)),((INT(AG$1/$K38)-INT((AG$1-1)/$K38))*($R38*(1-$E38)+$Q38*(1-$F38))*((1+'Inputs &amp; Summary'!$D$7)^AG$1))),((_xlfn.WEIBULL.DIST(AG$1,$L38,$K38,FALSE)*($R38*(1-$E38)+$Q38*(1-$F38))*((1+'Inputs &amp; Summary'!$D$7)^AG$1))))))</f>
        <v>30.084157160127017</v>
      </c>
      <c r="AH38" s="248">
        <f>$D38*IF(AH$1&gt;'Inputs &amp; Summary'!$D$5,0,IF(AH$1&gt;VLOOKUP($G38,Lists!$J$17:$K$21,2),IF($M38=Lists!$H$3,IF($K38&lt;1,(($S38/$K38)*((1+'Inputs &amp; Summary'!$D$7)^AH$1)),((INT(AH$1/$K38)-INT((AH$1-1)/$K38))*$S38*((1+'Inputs &amp; Summary'!$D$7)^AH$1))),(_xlfn.WEIBULL.DIST(AH$1,$L38,$K38,FALSE)*$S38*((1+'Inputs &amp; Summary'!$D$7)^AH$1))),IF($M38=Lists!$H$3,IF($K38&lt;1,((($R38*(1-$E38)+$Q38*(1-$F38))/$K38)*((1+'Inputs &amp; Summary'!$D$7)^AH$1)),((INT(AH$1/$K38)-INT((AH$1-1)/$K38))*($R38*(1-$E38)+$Q38*(1-$F38))*((1+'Inputs &amp; Summary'!$D$7)^AH$1))),((_xlfn.WEIBULL.DIST(AH$1,$L38,$K38,FALSE)*($R38*(1-$E38)+$Q38*(1-$F38))*((1+'Inputs &amp; Summary'!$D$7)^AH$1))))))</f>
        <v>30.685840303329559</v>
      </c>
      <c r="AI38" s="248">
        <f>$D38*IF(AI$1&gt;'Inputs &amp; Summary'!$D$5,0,IF(AI$1&gt;VLOOKUP($G38,Lists!$J$17:$K$21,2),IF($M38=Lists!$H$3,IF($K38&lt;1,(($S38/$K38)*((1+'Inputs &amp; Summary'!$D$7)^AI$1)),((INT(AI$1/$K38)-INT((AI$1-1)/$K38))*$S38*((1+'Inputs &amp; Summary'!$D$7)^AI$1))),(_xlfn.WEIBULL.DIST(AI$1,$L38,$K38,FALSE)*$S38*((1+'Inputs &amp; Summary'!$D$7)^AI$1))),IF($M38=Lists!$H$3,IF($K38&lt;1,((($R38*(1-$E38)+$Q38*(1-$F38))/$K38)*((1+'Inputs &amp; Summary'!$D$7)^AI$1)),((INT(AI$1/$K38)-INT((AI$1-1)/$K38))*($R38*(1-$E38)+$Q38*(1-$F38))*((1+'Inputs &amp; Summary'!$D$7)^AI$1))),((_xlfn.WEIBULL.DIST(AI$1,$L38,$K38,FALSE)*($R38*(1-$E38)+$Q38*(1-$F38))*((1+'Inputs &amp; Summary'!$D$7)^AI$1))))))</f>
        <v>31.299557109396144</v>
      </c>
      <c r="AJ38" s="248">
        <f>$D38*IF(AJ$1&gt;'Inputs &amp; Summary'!$D$5,0,IF(AJ$1&gt;VLOOKUP($G38,Lists!$J$17:$K$21,2),IF($M38=Lists!$H$3,IF($K38&lt;1,(($S38/$K38)*((1+'Inputs &amp; Summary'!$D$7)^AJ$1)),((INT(AJ$1/$K38)-INT((AJ$1-1)/$K38))*$S38*((1+'Inputs &amp; Summary'!$D$7)^AJ$1))),(_xlfn.WEIBULL.DIST(AJ$1,$L38,$K38,FALSE)*$S38*((1+'Inputs &amp; Summary'!$D$7)^AJ$1))),IF($M38=Lists!$H$3,IF($K38&lt;1,((($R38*(1-$E38)+$Q38*(1-$F38))/$K38)*((1+'Inputs &amp; Summary'!$D$7)^AJ$1)),((INT(AJ$1/$K38)-INT((AJ$1-1)/$K38))*($R38*(1-$E38)+$Q38*(1-$F38))*((1+'Inputs &amp; Summary'!$D$7)^AJ$1))),((_xlfn.WEIBULL.DIST(AJ$1,$L38,$K38,FALSE)*($R38*(1-$E38)+$Q38*(1-$F38))*((1+'Inputs &amp; Summary'!$D$7)^AJ$1))))))</f>
        <v>31.925548251584072</v>
      </c>
      <c r="AK38" s="248">
        <f>$D38*IF(AK$1&gt;'Inputs &amp; Summary'!$D$5,0,IF(AK$1&gt;VLOOKUP($G38,Lists!$J$17:$K$21,2),IF($M38=Lists!$H$3,IF($K38&lt;1,(($S38/$K38)*((1+'Inputs &amp; Summary'!$D$7)^AK$1)),((INT(AK$1/$K38)-INT((AK$1-1)/$K38))*$S38*((1+'Inputs &amp; Summary'!$D$7)^AK$1))),(_xlfn.WEIBULL.DIST(AK$1,$L38,$K38,FALSE)*$S38*((1+'Inputs &amp; Summary'!$D$7)^AK$1))),IF($M38=Lists!$H$3,IF($K38&lt;1,((($R38*(1-$E38)+$Q38*(1-$F38))/$K38)*((1+'Inputs &amp; Summary'!$D$7)^AK$1)),((INT(AK$1/$K38)-INT((AK$1-1)/$K38))*($R38*(1-$E38)+$Q38*(1-$F38))*((1+'Inputs &amp; Summary'!$D$7)^AK$1))),((_xlfn.WEIBULL.DIST(AK$1,$L38,$K38,FALSE)*($R38*(1-$E38)+$Q38*(1-$F38))*((1+'Inputs &amp; Summary'!$D$7)^AK$1))))))</f>
        <v>32.564059216615753</v>
      </c>
      <c r="AL38" s="248">
        <f>$D38*IF(AL$1&gt;'Inputs &amp; Summary'!$D$5,0,IF(AL$1&gt;VLOOKUP($G38,Lists!$J$17:$K$21,2),IF($M38=Lists!$H$3,IF($K38&lt;1,(($S38/$K38)*((1+'Inputs &amp; Summary'!$D$7)^AL$1)),((INT(AL$1/$K38)-INT((AL$1-1)/$K38))*$S38*((1+'Inputs &amp; Summary'!$D$7)^AL$1))),(_xlfn.WEIBULL.DIST(AL$1,$L38,$K38,FALSE)*$S38*((1+'Inputs &amp; Summary'!$D$7)^AL$1))),IF($M38=Lists!$H$3,IF($K38&lt;1,((($R38*(1-$E38)+$Q38*(1-$F38))/$K38)*((1+'Inputs &amp; Summary'!$D$7)^AL$1)),((INT(AL$1/$K38)-INT((AL$1-1)/$K38))*($R38*(1-$E38)+$Q38*(1-$F38))*((1+'Inputs &amp; Summary'!$D$7)^AL$1))),((_xlfn.WEIBULL.DIST(AL$1,$L38,$K38,FALSE)*($R38*(1-$E38)+$Q38*(1-$F38))*((1+'Inputs &amp; Summary'!$D$7)^AL$1))))))</f>
        <v>33.215340400948072</v>
      </c>
      <c r="AM38" s="248">
        <f>$D38*IF(AM$1&gt;'Inputs &amp; Summary'!$D$5,0,IF(AM$1&gt;VLOOKUP($G38,Lists!$J$17:$K$21,2),IF($M38=Lists!$H$3,IF($K38&lt;1,(($S38/$K38)*((1+'Inputs &amp; Summary'!$D$7)^AM$1)),((INT(AM$1/$K38)-INT((AM$1-1)/$K38))*$S38*((1+'Inputs &amp; Summary'!$D$7)^AM$1))),(_xlfn.WEIBULL.DIST(AM$1,$L38,$K38,FALSE)*$S38*((1+'Inputs &amp; Summary'!$D$7)^AM$1))),IF($M38=Lists!$H$3,IF($K38&lt;1,((($R38*(1-$E38)+$Q38*(1-$F38))/$K38)*((1+'Inputs &amp; Summary'!$D$7)^AM$1)),((INT(AM$1/$K38)-INT((AM$1-1)/$K38))*($R38*(1-$E38)+$Q38*(1-$F38))*((1+'Inputs &amp; Summary'!$D$7)^AM$1))),((_xlfn.WEIBULL.DIST(AM$1,$L38,$K38,FALSE)*($R38*(1-$E38)+$Q38*(1-$F38))*((1+'Inputs &amp; Summary'!$D$7)^AM$1))))))</f>
        <v>33.879647208967022</v>
      </c>
      <c r="AN38" s="248">
        <f>$D38*IF(AN$1&gt;'Inputs &amp; Summary'!$D$5,0,IF(AN$1&gt;VLOOKUP($G38,Lists!$J$17:$K$21,2),IF($M38=Lists!$H$3,IF($K38&lt;1,(($S38/$K38)*((1+'Inputs &amp; Summary'!$D$7)^AN$1)),((INT(AN$1/$K38)-INT((AN$1-1)/$K38))*$S38*((1+'Inputs &amp; Summary'!$D$7)^AN$1))),(_xlfn.WEIBULL.DIST(AN$1,$L38,$K38,FALSE)*$S38*((1+'Inputs &amp; Summary'!$D$7)^AN$1))),IF($M38=Lists!$H$3,IF($K38&lt;1,((($R38*(1-$E38)+$Q38*(1-$F38))/$K38)*((1+'Inputs &amp; Summary'!$D$7)^AN$1)),((INT(AN$1/$K38)-INT((AN$1-1)/$K38))*($R38*(1-$E38)+$Q38*(1-$F38))*((1+'Inputs &amp; Summary'!$D$7)^AN$1))),((_xlfn.WEIBULL.DIST(AN$1,$L38,$K38,FALSE)*($R38*(1-$E38)+$Q38*(1-$F38))*((1+'Inputs &amp; Summary'!$D$7)^AN$1))))))</f>
        <v>34.557240153146367</v>
      </c>
      <c r="AO38" s="248">
        <f>$D38*IF(AO$1&gt;'Inputs &amp; Summary'!$D$5,0,IF(AO$1&gt;VLOOKUP($G38,Lists!$J$17:$K$21,2),IF($M38=Lists!$H$3,IF($K38&lt;1,(($S38/$K38)*((1+'Inputs &amp; Summary'!$D$7)^AO$1)),((INT(AO$1/$K38)-INT((AO$1-1)/$K38))*$S38*((1+'Inputs &amp; Summary'!$D$7)^AO$1))),(_xlfn.WEIBULL.DIST(AO$1,$L38,$K38,FALSE)*$S38*((1+'Inputs &amp; Summary'!$D$7)^AO$1))),IF($M38=Lists!$H$3,IF($K38&lt;1,((($R38*(1-$E38)+$Q38*(1-$F38))/$K38)*((1+'Inputs &amp; Summary'!$D$7)^AO$1)),((INT(AO$1/$K38)-INT((AO$1-1)/$K38))*($R38*(1-$E38)+$Q38*(1-$F38))*((1+'Inputs &amp; Summary'!$D$7)^AO$1))),((_xlfn.WEIBULL.DIST(AO$1,$L38,$K38,FALSE)*($R38*(1-$E38)+$Q38*(1-$F38))*((1+'Inputs &amp; Summary'!$D$7)^AO$1))))))</f>
        <v>35.2483849562093</v>
      </c>
      <c r="AP38" s="248">
        <f>$D38*IF(AP$1&gt;'Inputs &amp; Summary'!$D$5,0,IF(AP$1&gt;VLOOKUP($G38,Lists!$J$17:$K$21,2),IF($M38=Lists!$H$3,IF($K38&lt;1,(($S38/$K38)*((1+'Inputs &amp; Summary'!$D$7)^AP$1)),((INT(AP$1/$K38)-INT((AP$1-1)/$K38))*$S38*((1+'Inputs &amp; Summary'!$D$7)^AP$1))),(_xlfn.WEIBULL.DIST(AP$1,$L38,$K38,FALSE)*$S38*((1+'Inputs &amp; Summary'!$D$7)^AP$1))),IF($M38=Lists!$H$3,IF($K38&lt;1,((($R38*(1-$E38)+$Q38*(1-$F38))/$K38)*((1+'Inputs &amp; Summary'!$D$7)^AP$1)),((INT(AP$1/$K38)-INT((AP$1-1)/$K38))*($R38*(1-$E38)+$Q38*(1-$F38))*((1+'Inputs &amp; Summary'!$D$7)^AP$1))),((_xlfn.WEIBULL.DIST(AP$1,$L38,$K38,FALSE)*($R38*(1-$E38)+$Q38*(1-$F38))*((1+'Inputs &amp; Summary'!$D$7)^AP$1))))))</f>
        <v>35.953352655333482</v>
      </c>
      <c r="AQ38" s="248">
        <f>$D38*IF(AQ$1&gt;'Inputs &amp; Summary'!$D$5,0,IF(AQ$1&gt;VLOOKUP($G38,Lists!$J$17:$K$21,2),IF($M38=Lists!$H$3,IF($K38&lt;1,(($S38/$K38)*((1+'Inputs &amp; Summary'!$D$7)^AQ$1)),((INT(AQ$1/$K38)-INT((AQ$1-1)/$K38))*$S38*((1+'Inputs &amp; Summary'!$D$7)^AQ$1))),(_xlfn.WEIBULL.DIST(AQ$1,$L38,$K38,FALSE)*$S38*((1+'Inputs &amp; Summary'!$D$7)^AQ$1))),IF($M38=Lists!$H$3,IF($K38&lt;1,((($R38*(1-$E38)+$Q38*(1-$F38))/$K38)*((1+'Inputs &amp; Summary'!$D$7)^AQ$1)),((INT(AQ$1/$K38)-INT((AQ$1-1)/$K38))*($R38*(1-$E38)+$Q38*(1-$F38))*((1+'Inputs &amp; Summary'!$D$7)^AQ$1))),((_xlfn.WEIBULL.DIST(AQ$1,$L38,$K38,FALSE)*($R38*(1-$E38)+$Q38*(1-$F38))*((1+'Inputs &amp; Summary'!$D$7)^AQ$1))))))</f>
        <v>36.672419708440152</v>
      </c>
      <c r="AR38" s="248">
        <f>$D38*IF(AR$1&gt;'Inputs &amp; Summary'!$D$5,0,IF(AR$1&gt;VLOOKUP($G38,Lists!$J$17:$K$21,2),IF($M38=Lists!$H$3,IF($K38&lt;1,(($S38/$K38)*((1+'Inputs &amp; Summary'!$D$7)^AR$1)),((INT(AR$1/$K38)-INT((AR$1-1)/$K38))*$S38*((1+'Inputs &amp; Summary'!$D$7)^AR$1))),(_xlfn.WEIBULL.DIST(AR$1,$L38,$K38,FALSE)*$S38*((1+'Inputs &amp; Summary'!$D$7)^AR$1))),IF($M38=Lists!$H$3,IF($K38&lt;1,((($R38*(1-$E38)+$Q38*(1-$F38))/$K38)*((1+'Inputs &amp; Summary'!$D$7)^AR$1)),((INT(AR$1/$K38)-INT((AR$1-1)/$K38))*($R38*(1-$E38)+$Q38*(1-$F38))*((1+'Inputs &amp; Summary'!$D$7)^AR$1))),((_xlfn.WEIBULL.DIST(AR$1,$L38,$K38,FALSE)*($R38*(1-$E38)+$Q38*(1-$F38))*((1+'Inputs &amp; Summary'!$D$7)^AR$1))))))</f>
        <v>37.405868102608956</v>
      </c>
      <c r="AS38" s="248">
        <f>$D38*IF(AS$1&gt;'Inputs &amp; Summary'!$D$5,0,IF(AS$1&gt;VLOOKUP($G38,Lists!$J$17:$K$21,2),IF($M38=Lists!$H$3,IF($K38&lt;1,(($S38/$K38)*((1+'Inputs &amp; Summary'!$D$7)^AS$1)),((INT(AS$1/$K38)-INT((AS$1-1)/$K38))*$S38*((1+'Inputs &amp; Summary'!$D$7)^AS$1))),(_xlfn.WEIBULL.DIST(AS$1,$L38,$K38,FALSE)*$S38*((1+'Inputs &amp; Summary'!$D$7)^AS$1))),IF($M38=Lists!$H$3,IF($K38&lt;1,((($R38*(1-$E38)+$Q38*(1-$F38))/$K38)*((1+'Inputs &amp; Summary'!$D$7)^AS$1)),((INT(AS$1/$K38)-INT((AS$1-1)/$K38))*($R38*(1-$E38)+$Q38*(1-$F38))*((1+'Inputs &amp; Summary'!$D$7)^AS$1))),((_xlfn.WEIBULL.DIST(AS$1,$L38,$K38,FALSE)*($R38*(1-$E38)+$Q38*(1-$F38))*((1+'Inputs &amp; Summary'!$D$7)^AS$1))))))</f>
        <v>0</v>
      </c>
      <c r="AT38" s="248">
        <f>$D38*IF(AT$1&gt;'Inputs &amp; Summary'!$D$5,0,IF(AT$1&gt;VLOOKUP($G38,Lists!$J$17:$K$21,2),IF($M38=Lists!$H$3,IF($K38&lt;1,(($S38/$K38)*((1+'Inputs &amp; Summary'!$D$7)^AT$1)),((INT(AT$1/$K38)-INT((AT$1-1)/$K38))*$S38*((1+'Inputs &amp; Summary'!$D$7)^AT$1))),(_xlfn.WEIBULL.DIST(AT$1,$L38,$K38,FALSE)*$S38*((1+'Inputs &amp; Summary'!$D$7)^AT$1))),IF($M38=Lists!$H$3,IF($K38&lt;1,((($R38*(1-$E38)+$Q38*(1-$F38))/$K38)*((1+'Inputs &amp; Summary'!$D$7)^AT$1)),((INT(AT$1/$K38)-INT((AT$1-1)/$K38))*($R38*(1-$E38)+$Q38*(1-$F38))*((1+'Inputs &amp; Summary'!$D$7)^AT$1))),((_xlfn.WEIBULL.DIST(AT$1,$L38,$K38,FALSE)*($R38*(1-$E38)+$Q38*(1-$F38))*((1+'Inputs &amp; Summary'!$D$7)^AT$1))))))</f>
        <v>0</v>
      </c>
      <c r="AU38" s="248">
        <f>$D38*IF(AU$1&gt;'Inputs &amp; Summary'!$D$5,0,IF(AU$1&gt;VLOOKUP($G38,Lists!$J$17:$K$21,2),IF($M38=Lists!$H$3,IF($K38&lt;1,(($S38/$K38)*((1+'Inputs &amp; Summary'!$D$7)^AU$1)),((INT(AU$1/$K38)-INT((AU$1-1)/$K38))*$S38*((1+'Inputs &amp; Summary'!$D$7)^AU$1))),(_xlfn.WEIBULL.DIST(AU$1,$L38,$K38,FALSE)*$S38*((1+'Inputs &amp; Summary'!$D$7)^AU$1))),IF($M38=Lists!$H$3,IF($K38&lt;1,((($R38*(1-$E38)+$Q38*(1-$F38))/$K38)*((1+'Inputs &amp; Summary'!$D$7)^AU$1)),((INT(AU$1/$K38)-INT((AU$1-1)/$K38))*($R38*(1-$E38)+$Q38*(1-$F38))*((1+'Inputs &amp; Summary'!$D$7)^AU$1))),((_xlfn.WEIBULL.DIST(AU$1,$L38,$K38,FALSE)*($R38*(1-$E38)+$Q38*(1-$F38))*((1+'Inputs &amp; Summary'!$D$7)^AU$1))))))</f>
        <v>0</v>
      </c>
      <c r="AV38" s="248">
        <f>$D38*IF(AV$1&gt;'Inputs &amp; Summary'!$D$5,0,IF(AV$1&gt;VLOOKUP($G38,Lists!$J$17:$K$21,2),IF($M38=Lists!$H$3,IF($K38&lt;1,(($S38/$K38)*((1+'Inputs &amp; Summary'!$D$7)^AV$1)),((INT(AV$1/$K38)-INT((AV$1-1)/$K38))*$S38*((1+'Inputs &amp; Summary'!$D$7)^AV$1))),(_xlfn.WEIBULL.DIST(AV$1,$L38,$K38,FALSE)*$S38*((1+'Inputs &amp; Summary'!$D$7)^AV$1))),IF($M38=Lists!$H$3,IF($K38&lt;1,((($R38*(1-$E38)+$Q38*(1-$F38))/$K38)*((1+'Inputs &amp; Summary'!$D$7)^AV$1)),((INT(AV$1/$K38)-INT((AV$1-1)/$K38))*($R38*(1-$E38)+$Q38*(1-$F38))*((1+'Inputs &amp; Summary'!$D$7)^AV$1))),((_xlfn.WEIBULL.DIST(AV$1,$L38,$K38,FALSE)*($R38*(1-$E38)+$Q38*(1-$F38))*((1+'Inputs &amp; Summary'!$D$7)^AV$1))))))</f>
        <v>0</v>
      </c>
      <c r="AW38" s="248">
        <f>$D38*IF(AW$1&gt;'Inputs &amp; Summary'!$D$5,0,IF(AW$1&gt;VLOOKUP($G38,Lists!$J$17:$K$21,2),IF($M38=Lists!$H$3,IF($K38&lt;1,(($S38/$K38)*((1+'Inputs &amp; Summary'!$D$7)^AW$1)),((INT(AW$1/$K38)-INT((AW$1-1)/$K38))*$S38*((1+'Inputs &amp; Summary'!$D$7)^AW$1))),(_xlfn.WEIBULL.DIST(AW$1,$L38,$K38,FALSE)*$S38*((1+'Inputs &amp; Summary'!$D$7)^AW$1))),IF($M38=Lists!$H$3,IF($K38&lt;1,((($R38*(1-$E38)+$Q38*(1-$F38))/$K38)*((1+'Inputs &amp; Summary'!$D$7)^AW$1)),((INT(AW$1/$K38)-INT((AW$1-1)/$K38))*($R38*(1-$E38)+$Q38*(1-$F38))*((1+'Inputs &amp; Summary'!$D$7)^AW$1))),((_xlfn.WEIBULL.DIST(AW$1,$L38,$K38,FALSE)*($R38*(1-$E38)+$Q38*(1-$F38))*((1+'Inputs &amp; Summary'!$D$7)^AW$1))))))</f>
        <v>0</v>
      </c>
      <c r="AX38" s="248">
        <f>$D38*IF(AX$1&gt;'Inputs &amp; Summary'!$D$5,0,IF(AX$1&gt;VLOOKUP($G38,Lists!$J$17:$K$21,2),IF($M38=Lists!$H$3,IF($K38&lt;1,(($S38/$K38)*((1+'Inputs &amp; Summary'!$D$7)^AX$1)),((INT(AX$1/$K38)-INT((AX$1-1)/$K38))*$S38*((1+'Inputs &amp; Summary'!$D$7)^AX$1))),(_xlfn.WEIBULL.DIST(AX$1,$L38,$K38,FALSE)*$S38*((1+'Inputs &amp; Summary'!$D$7)^AX$1))),IF($M38=Lists!$H$3,IF($K38&lt;1,((($R38*(1-$E38)+$Q38*(1-$F38))/$K38)*((1+'Inputs &amp; Summary'!$D$7)^AX$1)),((INT(AX$1/$K38)-INT((AX$1-1)/$K38))*($R38*(1-$E38)+$Q38*(1-$F38))*((1+'Inputs &amp; Summary'!$D$7)^AX$1))),((_xlfn.WEIBULL.DIST(AX$1,$L38,$K38,FALSE)*($R38*(1-$E38)+$Q38*(1-$F38))*((1+'Inputs &amp; Summary'!$D$7)^AX$1))))))</f>
        <v>0</v>
      </c>
      <c r="AY38" s="248">
        <f>$D38*IF(AY$1&gt;'Inputs &amp; Summary'!$D$5,0,IF(AY$1&gt;VLOOKUP($G38,Lists!$J$17:$K$21,2),IF($M38=Lists!$H$3,IF($K38&lt;1,(($S38/$K38)*((1+'Inputs &amp; Summary'!$D$7)^AY$1)),((INT(AY$1/$K38)-INT((AY$1-1)/$K38))*$S38*((1+'Inputs &amp; Summary'!$D$7)^AY$1))),(_xlfn.WEIBULL.DIST(AY$1,$L38,$K38,FALSE)*$S38*((1+'Inputs &amp; Summary'!$D$7)^AY$1))),IF($M38=Lists!$H$3,IF($K38&lt;1,((($R38*(1-$E38)+$Q38*(1-$F38))/$K38)*((1+'Inputs &amp; Summary'!$D$7)^AY$1)),((INT(AY$1/$K38)-INT((AY$1-1)/$K38))*($R38*(1-$E38)+$Q38*(1-$F38))*((1+'Inputs &amp; Summary'!$D$7)^AY$1))),((_xlfn.WEIBULL.DIST(AY$1,$L38,$K38,FALSE)*($R38*(1-$E38)+$Q38*(1-$F38))*((1+'Inputs &amp; Summary'!$D$7)^AY$1))))))</f>
        <v>0</v>
      </c>
      <c r="AZ38" s="248">
        <f>$D38*IF(AZ$1&gt;'Inputs &amp; Summary'!$D$5,0,IF(AZ$1&gt;VLOOKUP($G38,Lists!$J$17:$K$21,2),IF($M38=Lists!$H$3,IF($K38&lt;1,(($S38/$K38)*((1+'Inputs &amp; Summary'!$D$7)^AZ$1)),((INT(AZ$1/$K38)-INT((AZ$1-1)/$K38))*$S38*((1+'Inputs &amp; Summary'!$D$7)^AZ$1))),(_xlfn.WEIBULL.DIST(AZ$1,$L38,$K38,FALSE)*$S38*((1+'Inputs &amp; Summary'!$D$7)^AZ$1))),IF($M38=Lists!$H$3,IF($K38&lt;1,((($R38*(1-$E38)+$Q38*(1-$F38))/$K38)*((1+'Inputs &amp; Summary'!$D$7)^AZ$1)),((INT(AZ$1/$K38)-INT((AZ$1-1)/$K38))*($R38*(1-$E38)+$Q38*(1-$F38))*((1+'Inputs &amp; Summary'!$D$7)^AZ$1))),((_xlfn.WEIBULL.DIST(AZ$1,$L38,$K38,FALSE)*($R38*(1-$E38)+$Q38*(1-$F38))*((1+'Inputs &amp; Summary'!$D$7)^AZ$1))))))</f>
        <v>0</v>
      </c>
      <c r="BA38" s="248">
        <f>$D38*IF(BA$1&gt;'Inputs &amp; Summary'!$D$5,0,IF(BA$1&gt;VLOOKUP($G38,Lists!$J$17:$K$21,2),IF($M38=Lists!$H$3,IF($K38&lt;1,(($S38/$K38)*((1+'Inputs &amp; Summary'!$D$7)^BA$1)),((INT(BA$1/$K38)-INT((BA$1-1)/$K38))*$S38*((1+'Inputs &amp; Summary'!$D$7)^BA$1))),(_xlfn.WEIBULL.DIST(BA$1,$L38,$K38,FALSE)*$S38*((1+'Inputs &amp; Summary'!$D$7)^BA$1))),IF($M38=Lists!$H$3,IF($K38&lt;1,((($R38*(1-$E38)+$Q38*(1-$F38))/$K38)*((1+'Inputs &amp; Summary'!$D$7)^BA$1)),((INT(BA$1/$K38)-INT((BA$1-1)/$K38))*($R38*(1-$E38)+$Q38*(1-$F38))*((1+'Inputs &amp; Summary'!$D$7)^BA$1))),((_xlfn.WEIBULL.DIST(BA$1,$L38,$K38,FALSE)*($R38*(1-$E38)+$Q38*(1-$F38))*((1+'Inputs &amp; Summary'!$D$7)^BA$1))))))</f>
        <v>0</v>
      </c>
      <c r="BB38" s="248">
        <f>$D38*IF(BB$1&gt;'Inputs &amp; Summary'!$D$5,0,IF(BB$1&gt;VLOOKUP($G38,Lists!$J$17:$K$21,2),IF($M38=Lists!$H$3,IF($K38&lt;1,(($S38/$K38)*((1+'Inputs &amp; Summary'!$D$7)^BB$1)),((INT(BB$1/$K38)-INT((BB$1-1)/$K38))*$S38*((1+'Inputs &amp; Summary'!$D$7)^BB$1))),(_xlfn.WEIBULL.DIST(BB$1,$L38,$K38,FALSE)*$S38*((1+'Inputs &amp; Summary'!$D$7)^BB$1))),IF($M38=Lists!$H$3,IF($K38&lt;1,((($R38*(1-$E38)+$Q38*(1-$F38))/$K38)*((1+'Inputs &amp; Summary'!$D$7)^BB$1)),((INT(BB$1/$K38)-INT((BB$1-1)/$K38))*($R38*(1-$E38)+$Q38*(1-$F38))*((1+'Inputs &amp; Summary'!$D$7)^BB$1))),((_xlfn.WEIBULL.DIST(BB$1,$L38,$K38,FALSE)*($R38*(1-$E38)+$Q38*(1-$F38))*((1+'Inputs &amp; Summary'!$D$7)^BB$1))))))</f>
        <v>0</v>
      </c>
      <c r="BC38" s="248">
        <f>$D38*IF(BC$1&gt;'Inputs &amp; Summary'!$D$5,0,IF(BC$1&gt;VLOOKUP($G38,Lists!$J$17:$K$21,2),IF($M38=Lists!$H$3,IF($K38&lt;1,(($S38/$K38)*((1+'Inputs &amp; Summary'!$D$7)^BC$1)),((INT(BC$1/$K38)-INT((BC$1-1)/$K38))*$S38*((1+'Inputs &amp; Summary'!$D$7)^BC$1))),(_xlfn.WEIBULL.DIST(BC$1,$L38,$K38,FALSE)*$S38*((1+'Inputs &amp; Summary'!$D$7)^BC$1))),IF($M38=Lists!$H$3,IF($K38&lt;1,((($R38*(1-$E38)+$Q38*(1-$F38))/$K38)*((1+'Inputs &amp; Summary'!$D$7)^BC$1)),((INT(BC$1/$K38)-INT((BC$1-1)/$K38))*($R38*(1-$E38)+$Q38*(1-$F38))*((1+'Inputs &amp; Summary'!$D$7)^BC$1))),((_xlfn.WEIBULL.DIST(BC$1,$L38,$K38,FALSE)*($R38*(1-$E38)+$Q38*(1-$F38))*((1+'Inputs &amp; Summary'!$D$7)^BC$1))))))</f>
        <v>0</v>
      </c>
      <c r="BD38" s="248">
        <f>$D38*IF(BD$1&gt;'Inputs &amp; Summary'!$D$5,0,IF(BD$1&gt;VLOOKUP($G38,Lists!$J$17:$K$21,2),IF($M38=Lists!$H$3,IF($K38&lt;1,(($S38/$K38)*((1+'Inputs &amp; Summary'!$D$7)^BD$1)),((INT(BD$1/$K38)-INT((BD$1-1)/$K38))*$S38*((1+'Inputs &amp; Summary'!$D$7)^BD$1))),(_xlfn.WEIBULL.DIST(BD$1,$L38,$K38,FALSE)*$S38*((1+'Inputs &amp; Summary'!$D$7)^BD$1))),IF($M38=Lists!$H$3,IF($K38&lt;1,((($R38*(1-$E38)+$Q38*(1-$F38))/$K38)*((1+'Inputs &amp; Summary'!$D$7)^BD$1)),((INT(BD$1/$K38)-INT((BD$1-1)/$K38))*($R38*(1-$E38)+$Q38*(1-$F38))*((1+'Inputs &amp; Summary'!$D$7)^BD$1))),((_xlfn.WEIBULL.DIST(BD$1,$L38,$K38,FALSE)*($R38*(1-$E38)+$Q38*(1-$F38))*((1+'Inputs &amp; Summary'!$D$7)^BD$1))))))</f>
        <v>0</v>
      </c>
      <c r="BE38" s="248">
        <f>$D38*IF(BE$1&gt;'Inputs &amp; Summary'!$D$5,0,IF(BE$1&gt;VLOOKUP($G38,Lists!$J$17:$K$21,2),IF($M38=Lists!$H$3,IF($K38&lt;1,(($S38/$K38)*((1+'Inputs &amp; Summary'!$D$7)^BE$1)),((INT(BE$1/$K38)-INT((BE$1-1)/$K38))*$S38*((1+'Inputs &amp; Summary'!$D$7)^BE$1))),(_xlfn.WEIBULL.DIST(BE$1,$L38,$K38,FALSE)*$S38*((1+'Inputs &amp; Summary'!$D$7)^BE$1))),IF($M38=Lists!$H$3,IF($K38&lt;1,((($R38*(1-$E38)+$Q38*(1-$F38))/$K38)*((1+'Inputs &amp; Summary'!$D$7)^BE$1)),((INT(BE$1/$K38)-INT((BE$1-1)/$K38))*($R38*(1-$E38)+$Q38*(1-$F38))*((1+'Inputs &amp; Summary'!$D$7)^BE$1))),((_xlfn.WEIBULL.DIST(BE$1,$L38,$K38,FALSE)*($R38*(1-$E38)+$Q38*(1-$F38))*((1+'Inputs &amp; Summary'!$D$7)^BE$1))))))</f>
        <v>0</v>
      </c>
      <c r="BF38" s="248">
        <f>$D38*IF(BF$1&gt;'Inputs &amp; Summary'!$D$5,0,IF(BF$1&gt;VLOOKUP($G38,Lists!$J$17:$K$21,2),IF($M38=Lists!$H$3,IF($K38&lt;1,(($S38/$K38)*((1+'Inputs &amp; Summary'!$D$7)^BF$1)),((INT(BF$1/$K38)-INT((BF$1-1)/$K38))*$S38*((1+'Inputs &amp; Summary'!$D$7)^BF$1))),(_xlfn.WEIBULL.DIST(BF$1,$L38,$K38,FALSE)*$S38*((1+'Inputs &amp; Summary'!$D$7)^BF$1))),IF($M38=Lists!$H$3,IF($K38&lt;1,((($R38*(1-$E38)+$Q38*(1-$F38))/$K38)*((1+'Inputs &amp; Summary'!$D$7)^BF$1)),((INT(BF$1/$K38)-INT((BF$1-1)/$K38))*($R38*(1-$E38)+$Q38*(1-$F38))*((1+'Inputs &amp; Summary'!$D$7)^BF$1))),((_xlfn.WEIBULL.DIST(BF$1,$L38,$K38,FALSE)*($R38*(1-$E38)+$Q38*(1-$F38))*((1+'Inputs &amp; Summary'!$D$7)^BF$1))))))</f>
        <v>0</v>
      </c>
      <c r="BG38" s="248">
        <f>$D38*IF(BG$1&gt;'Inputs &amp; Summary'!$D$5,0,IF(BG$1&gt;VLOOKUP($G38,Lists!$J$17:$K$21,2),IF($M38=Lists!$H$3,IF($K38&lt;1,(($S38/$K38)*((1+'Inputs &amp; Summary'!$D$7)^BG$1)),((INT(BG$1/$K38)-INT((BG$1-1)/$K38))*$S38*((1+'Inputs &amp; Summary'!$D$7)^BG$1))),(_xlfn.WEIBULL.DIST(BG$1,$L38,$K38,FALSE)*$S38*((1+'Inputs &amp; Summary'!$D$7)^BG$1))),IF($M38=Lists!$H$3,IF($K38&lt;1,((($R38*(1-$E38)+$Q38*(1-$F38))/$K38)*((1+'Inputs &amp; Summary'!$D$7)^BG$1)),((INT(BG$1/$K38)-INT((BG$1-1)/$K38))*($R38*(1-$E38)+$Q38*(1-$F38))*((1+'Inputs &amp; Summary'!$D$7)^BG$1))),((_xlfn.WEIBULL.DIST(BG$1,$L38,$K38,FALSE)*($R38*(1-$E38)+$Q38*(1-$F38))*((1+'Inputs &amp; Summary'!$D$7)^BG$1))))))</f>
        <v>0</v>
      </c>
      <c r="BH38" s="248">
        <f>$D38*IF(BH$1&gt;'Inputs &amp; Summary'!$D$5,0,IF(BH$1&gt;VLOOKUP($G38,Lists!$J$17:$K$21,2),IF($M38=Lists!$H$3,IF($K38&lt;1,(($S38/$K38)*((1+'Inputs &amp; Summary'!$D$7)^BH$1)),((INT(BH$1/$K38)-INT((BH$1-1)/$K38))*$S38*((1+'Inputs &amp; Summary'!$D$7)^BH$1))),(_xlfn.WEIBULL.DIST(BH$1,$L38,$K38,FALSE)*$S38*((1+'Inputs &amp; Summary'!$D$7)^BH$1))),IF($M38=Lists!$H$3,IF($K38&lt;1,((($R38*(1-$E38)+$Q38*(1-$F38))/$K38)*((1+'Inputs &amp; Summary'!$D$7)^BH$1)),((INT(BH$1/$K38)-INT((BH$1-1)/$K38))*($R38*(1-$E38)+$Q38*(1-$F38))*((1+'Inputs &amp; Summary'!$D$7)^BH$1))),((_xlfn.WEIBULL.DIST(BH$1,$L38,$K38,FALSE)*($R38*(1-$E38)+$Q38*(1-$F38))*((1+'Inputs &amp; Summary'!$D$7)^BH$1))))))</f>
        <v>0</v>
      </c>
      <c r="BI38" s="248">
        <f>$D38*IF(BI$1&gt;'Inputs &amp; Summary'!$D$5,0,IF(BI$1&gt;VLOOKUP($G38,Lists!$J$17:$K$21,2),IF($M38=Lists!$H$3,IF($K38&lt;1,(($S38/$K38)*((1+'Inputs &amp; Summary'!$D$7)^BI$1)),((INT(BI$1/$K38)-INT((BI$1-1)/$K38))*$S38*((1+'Inputs &amp; Summary'!$D$7)^BI$1))),(_xlfn.WEIBULL.DIST(BI$1,$L38,$K38,FALSE)*$S38*((1+'Inputs &amp; Summary'!$D$7)^BI$1))),IF($M38=Lists!$H$3,IF($K38&lt;1,((($R38*(1-$E38)+$Q38*(1-$F38))/$K38)*((1+'Inputs &amp; Summary'!$D$7)^BI$1)),((INT(BI$1/$K38)-INT((BI$1-1)/$K38))*($R38*(1-$E38)+$Q38*(1-$F38))*((1+'Inputs &amp; Summary'!$D$7)^BI$1))),((_xlfn.WEIBULL.DIST(BI$1,$L38,$K38,FALSE)*($R38*(1-$E38)+$Q38*(1-$F38))*((1+'Inputs &amp; Summary'!$D$7)^BI$1))))))</f>
        <v>0</v>
      </c>
      <c r="BJ38" s="248">
        <f>$D38*IF(BJ$1&gt;'Inputs &amp; Summary'!$D$5,0,IF(BJ$1&gt;VLOOKUP($G38,Lists!$J$17:$K$21,2),IF($M38=Lists!$H$3,IF($K38&lt;1,(($S38/$K38)*((1+'Inputs &amp; Summary'!$D$7)^BJ$1)),((INT(BJ$1/$K38)-INT((BJ$1-1)/$K38))*$S38*((1+'Inputs &amp; Summary'!$D$7)^BJ$1))),(_xlfn.WEIBULL.DIST(BJ$1,$L38,$K38,FALSE)*$S38*((1+'Inputs &amp; Summary'!$D$7)^BJ$1))),IF($M38=Lists!$H$3,IF($K38&lt;1,((($R38*(1-$E38)+$Q38*(1-$F38))/$K38)*((1+'Inputs &amp; Summary'!$D$7)^BJ$1)),((INT(BJ$1/$K38)-INT((BJ$1-1)/$K38))*($R38*(1-$E38)+$Q38*(1-$F38))*((1+'Inputs &amp; Summary'!$D$7)^BJ$1))),((_xlfn.WEIBULL.DIST(BJ$1,$L38,$K38,FALSE)*($R38*(1-$E38)+$Q38*(1-$F38))*((1+'Inputs &amp; Summary'!$D$7)^BJ$1))))))</f>
        <v>0</v>
      </c>
      <c r="BK38" s="248">
        <f>$D38*IF(BK$1&gt;'Inputs &amp; Summary'!$D$5,0,IF(BK$1&gt;VLOOKUP($G38,Lists!$J$17:$K$21,2),IF($M38=Lists!$H$3,IF($K38&lt;1,(($S38/$K38)*((1+'Inputs &amp; Summary'!$D$7)^BK$1)),((INT(BK$1/$K38)-INT((BK$1-1)/$K38))*$S38*((1+'Inputs &amp; Summary'!$D$7)^BK$1))),(_xlfn.WEIBULL.DIST(BK$1,$L38,$K38,FALSE)*$S38*((1+'Inputs &amp; Summary'!$D$7)^BK$1))),IF($M38=Lists!$H$3,IF($K38&lt;1,((($R38*(1-$E38)+$Q38*(1-$F38))/$K38)*((1+'Inputs &amp; Summary'!$D$7)^BK$1)),((INT(BK$1/$K38)-INT((BK$1-1)/$K38))*($R38*(1-$E38)+$Q38*(1-$F38))*((1+'Inputs &amp; Summary'!$D$7)^BK$1))),((_xlfn.WEIBULL.DIST(BK$1,$L38,$K38,FALSE)*($R38*(1-$E38)+$Q38*(1-$F38))*((1+'Inputs &amp; Summary'!$D$7)^BK$1))))))</f>
        <v>0</v>
      </c>
      <c r="BL38" s="248">
        <f>$D38*IF(BL$1&gt;'Inputs &amp; Summary'!$D$5,0,IF(BL$1&gt;VLOOKUP($G38,Lists!$J$17:$K$21,2),IF($M38=Lists!$H$3,IF($K38&lt;1,(($S38/$K38)*((1+'Inputs &amp; Summary'!$D$7)^BL$1)),((INT(BL$1/$K38)-INT((BL$1-1)/$K38))*$S38*((1+'Inputs &amp; Summary'!$D$7)^BL$1))),(_xlfn.WEIBULL.DIST(BL$1,$L38,$K38,FALSE)*$S38*((1+'Inputs &amp; Summary'!$D$7)^BL$1))),IF($M38=Lists!$H$3,IF($K38&lt;1,((($R38*(1-$E38)+$Q38*(1-$F38))/$K38)*((1+'Inputs &amp; Summary'!$D$7)^BL$1)),((INT(BL$1/$K38)-INT((BL$1-1)/$K38))*($R38*(1-$E38)+$Q38*(1-$F38))*((1+'Inputs &amp; Summary'!$D$7)^BL$1))),((_xlfn.WEIBULL.DIST(BL$1,$L38,$K38,FALSE)*($R38*(1-$E38)+$Q38*(1-$F38))*((1+'Inputs &amp; Summary'!$D$7)^BL$1))))))</f>
        <v>0</v>
      </c>
    </row>
    <row r="39" spans="1:64" x14ac:dyDescent="0.3">
      <c r="A39" s="236" t="s">
        <v>56</v>
      </c>
      <c r="B39" s="117" t="str">
        <f>IF('Inputs &amp; Summary'!$D$15=Lists!$E$3,INDEX('Residential Rooftop Details'!$A$30:$X$158,MATCH('Cash Flow'!$A39,'Residential Rooftop Details'!$A$30:$A$158,0),COLUMN(B$1)),IF('Inputs &amp; Summary'!$D$15=Lists!$E$4,INDEX('Commercial Rooftop Details'!$A$30:$V$158,MATCH('Cash Flow'!$A39,'Commercial Rooftop Details'!$A$30:$A$158,0),COLUMN(B$1)),INDEX('Ground-Mount Details'!$A$30:$V$158,MATCH('Cash Flow'!$A39,'Ground-Mount Details'!$A$30:$A$158,0),COLUMN(B$1))))</f>
        <v>Preventive</v>
      </c>
      <c r="C39" s="117" t="str">
        <f>IF('Inputs &amp; Summary'!$D$15=Lists!$E$3,INDEX('Residential Rooftop Details'!$A$30:$X$158,MATCH('Cash Flow'!$A39,'Residential Rooftop Details'!$A$30:$A$158,0),COLUMN(C$1)),IF('Inputs &amp; Summary'!$D$15=Lists!$E$4,INDEX('Commercial Rooftop Details'!$A$30:$V$158,MATCH('Cash Flow'!$A39,'Commercial Rooftop Details'!$A$30:$A$158,0),COLUMN(C$1)),INDEX('Ground-Mount Details'!$A$30:$V$158,MATCH('Cash Flow'!$A39,'Ground-Mount Details'!$A$30:$A$158,0),COLUMN(C$1))))</f>
        <v>Electrical</v>
      </c>
      <c r="D39" s="117">
        <f>IF('Inputs &amp; Summary'!$D$15=Lists!$E$3,INDEX('Residential Rooftop Details'!$A$30:$X$158,MATCH('Cash Flow'!$A39,'Residential Rooftop Details'!$A$30:$A$158,0),COLUMN(D$1)),IF('Inputs &amp; Summary'!$D$15=Lists!$E$4,INDEX('Commercial Rooftop Details'!$A$30:$V$158,MATCH('Cash Flow'!$A39,'Commercial Rooftop Details'!$A$30:$A$158,0),COLUMN(D$1)),INDEX('Ground-Mount Details'!$A$30:$V$158,MATCH('Cash Flow'!$A39,'Ground-Mount Details'!$A$30:$A$158,0),COLUMN(D$1))))</f>
        <v>1</v>
      </c>
      <c r="E39" s="117">
        <f>IF('Inputs &amp; Summary'!$D$15=Lists!$E$3,INDEX('Residential Rooftop Details'!$A$30:$X$158,MATCH('Cash Flow'!$A39,'Residential Rooftop Details'!$A$30:$A$158,0),COLUMN(E$1)),IF('Inputs &amp; Summary'!$D$15=Lists!$E$4,INDEX('Commercial Rooftop Details'!$A$30:$V$158,MATCH('Cash Flow'!$A39,'Commercial Rooftop Details'!$A$30:$A$158,0),COLUMN(E$1)),INDEX('Ground-Mount Details'!$A$30:$V$158,MATCH('Cash Flow'!$A39,'Ground-Mount Details'!$A$30:$A$158,0),COLUMN(E$1))))</f>
        <v>0</v>
      </c>
      <c r="F39" s="117">
        <f>IF('Inputs &amp; Summary'!$D$15=Lists!$E$3,INDEX('Residential Rooftop Details'!$A$30:$X$158,MATCH('Cash Flow'!$A39,'Residential Rooftop Details'!$A$30:$A$158,0),COLUMN(F$1)),IF('Inputs &amp; Summary'!$D$15=Lists!$E$4,INDEX('Commercial Rooftop Details'!$A$30:$V$158,MATCH('Cash Flow'!$A39,'Commercial Rooftop Details'!$A$30:$A$158,0),COLUMN(F$1)),INDEX('Ground-Mount Details'!$A$30:$V$158,MATCH('Cash Flow'!$A39,'Ground-Mount Details'!$A$30:$A$158,0),COLUMN(F$1))))</f>
        <v>0</v>
      </c>
      <c r="G39" s="237" t="str">
        <f>IF('Inputs &amp; Summary'!$D$15=Lists!$E$3,INDEX('Residential Rooftop Details'!$A$30:$X$158,MATCH('Cash Flow'!$A39,'Residential Rooftop Details'!$A$30:$A$158,0),COLUMN(G$1)),IF('Inputs &amp; Summary'!$D$15=Lists!$E$4,INDEX('Commercial Rooftop Details'!$A$30:$V$158,MATCH('Cash Flow'!$A39,'Commercial Rooftop Details'!$A$30:$A$158,0),COLUMN(G$1)),INDEX('Ground-Mount Details'!$A$30:$V$158,MATCH('Cash Flow'!$A39,'Ground-Mount Details'!$A$30:$A$158,0),COLUMN(G$1))))</f>
        <v>N/A</v>
      </c>
      <c r="H39" s="237" t="str">
        <f>IF('Inputs &amp; Summary'!$D$15=Lists!$E$3,INDEX('Residential Rooftop Details'!$A$30:$X$158,MATCH('Cash Flow'!$A39,'Residential Rooftop Details'!$A$30:$A$158,0),COLUMN(H$1)),IF('Inputs &amp; Summary'!$D$15=Lists!$E$4,INDEX('Commercial Rooftop Details'!$A$30:$V$158,MATCH('Cash Flow'!$A39,'Commercial Rooftop Details'!$A$30:$A$158,0),COLUMN(H$1)),INDEX('Ground-Mount Details'!$A$30:$V$158,MATCH('Cash Flow'!$A39,'Ground-Mount Details'!$A$30:$A$158,0),COLUMN(H$1))))</f>
        <v>NCU</v>
      </c>
      <c r="I39" s="237" t="str">
        <f>IF('Inputs &amp; Summary'!$D$15=Lists!$E$3,INDEX('Residential Rooftop Details'!$A$30:$X$158,MATCH('Cash Flow'!$A39,'Residential Rooftop Details'!$A$30:$A$158,0),COLUMN(I$1)),IF('Inputs &amp; Summary'!$D$15=Lists!$E$4,INDEX('Commercial Rooftop Details'!$A$30:$V$158,MATCH('Cash Flow'!$A39,'Commercial Rooftop Details'!$A$30:$A$158,0),COLUMN(I$1)),INDEX('Ground-Mount Details'!$A$30:$V$158,MATCH('Cash Flow'!$A39,'Ground-Mount Details'!$A$30:$A$158,0),COLUMN(I$1))))</f>
        <v>Network/IT</v>
      </c>
      <c r="J39" s="238">
        <f>IF('Inputs &amp; Summary'!$D$15=Lists!$E$3,INDEX('Residential Rooftop Details'!$A$30:$X$158,MATCH('Cash Flow'!$A39,'Residential Rooftop Details'!$A$30:$A$158,0),COLUMN(J$1)),IF('Inputs &amp; Summary'!$D$15=Lists!$E$4,INDEX('Commercial Rooftop Details'!$A$30:$V$158,MATCH('Cash Flow'!$A39,'Commercial Rooftop Details'!$A$30:$A$158,0),COLUMN(J$1)),INDEX('Ground-Mount Details'!$A$30:$V$158,MATCH('Cash Flow'!$A39,'Ground-Mount Details'!$A$30:$A$158,0),COLUMN(J$1))))</f>
        <v>33.25</v>
      </c>
      <c r="K39" s="239">
        <f>IF('Inputs &amp; Summary'!$D$15=Lists!$E$3,INDEX('Residential Rooftop Details'!$A$30:$X$158,MATCH('Cash Flow'!$A39,'Residential Rooftop Details'!$A$30:$A$158,0),COLUMN(K$1)),IF('Inputs &amp; Summary'!$D$15=Lists!$E$4,INDEX('Commercial Rooftop Details'!$A$30:$V$158,MATCH('Cash Flow'!$A39,'Commercial Rooftop Details'!$A$30:$A$158,0),COLUMN(K$1)),INDEX('Ground-Mount Details'!$A$30:$V$158,MATCH('Cash Flow'!$A39,'Ground-Mount Details'!$A$30:$A$158,0),COLUMN(K$1))))</f>
        <v>1</v>
      </c>
      <c r="L39" s="239">
        <f>IF('Inputs &amp; Summary'!$D$15=Lists!$E$3,INDEX('Residential Rooftop Details'!$A$30:$X$158,MATCH('Cash Flow'!$A39,'Residential Rooftop Details'!$A$30:$A$158,0),COLUMN(L$1)),IF('Inputs &amp; Summary'!$D$15=Lists!$E$4,INDEX('Commercial Rooftop Details'!$A$30:$V$158,MATCH('Cash Flow'!$A39,'Commercial Rooftop Details'!$A$30:$A$158,0),COLUMN(L$1)),INDEX('Ground-Mount Details'!$A$30:$V$158,MATCH('Cash Flow'!$A39,'Ground-Mount Details'!$A$30:$A$158,0),COLUMN(L$1))))</f>
        <v>1</v>
      </c>
      <c r="M39" s="238" t="str">
        <f>IF('Inputs &amp; Summary'!$D$15=Lists!$E$3,INDEX('Residential Rooftop Details'!$A$30:$X$158,MATCH('Cash Flow'!$A39,'Residential Rooftop Details'!$A$30:$A$158,0),COLUMN(M$1)),IF('Inputs &amp; Summary'!$D$15=Lists!$E$4,INDEX('Commercial Rooftop Details'!$A$30:$V$158,MATCH('Cash Flow'!$A39,'Commercial Rooftop Details'!$A$30:$A$158,0),COLUMN(M$1)),INDEX('Ground-Mount Details'!$A$30:$V$158,MATCH('Cash Flow'!$A39,'Ground-Mount Details'!$A$30:$A$158,0),COLUMN(M$1))))</f>
        <v>interval</v>
      </c>
      <c r="N39" s="240">
        <f>IF('Inputs &amp; Summary'!$D$15=Lists!$E$3,INDEX('Residential Rooftop Details'!$A$30:$X$158,MATCH('Cash Flow'!$A39,'Residential Rooftop Details'!$A$30:$A$158,0),COLUMN(N$1)),IF('Inputs &amp; Summary'!$D$15=Lists!$E$4,INDEX('Commercial Rooftop Details'!$A$30:$V$158,MATCH('Cash Flow'!$A39,'Commercial Rooftop Details'!$A$30:$A$158,0),COLUMN(N$1)),INDEX('Ground-Mount Details'!$A$30:$V$158,MATCH('Cash Flow'!$A39,'Ground-Mount Details'!$A$30:$A$158,0),COLUMN(N$1))))</f>
        <v>1</v>
      </c>
      <c r="O39" s="239">
        <f>IF('Inputs &amp; Summary'!$D$15=Lists!$E$3,INDEX('Residential Rooftop Details'!$A$30:$X$158,MATCH('Cash Flow'!$A39,'Residential Rooftop Details'!$A$30:$A$158,0),COLUMN(O$1)),IF('Inputs &amp; Summary'!$D$15=Lists!$E$4,INDEX('Commercial Rooftop Details'!$A$30:$V$158,MATCH('Cash Flow'!$A39,'Commercial Rooftop Details'!$A$30:$A$158,0),COLUMN(O$1)),INDEX('Ground-Mount Details'!$A$30:$V$158,MATCH('Cash Flow'!$A39,'Ground-Mount Details'!$A$30:$A$158,0),COLUMN(O$1))))</f>
        <v>0.25</v>
      </c>
      <c r="P39" s="241">
        <f>IF('Inputs &amp; Summary'!$D$15=Lists!$E$3,INDEX('Residential Rooftop Details'!$A$30:$X$158,MATCH('Cash Flow'!$A39,'Residential Rooftop Details'!$A$30:$A$158,0),COLUMN(P$1)),IF('Inputs &amp; Summary'!$D$15=Lists!$E$4,INDEX('Commercial Rooftop Details'!$A$30:$V$158,MATCH('Cash Flow'!$A39,'Commercial Rooftop Details'!$A$30:$A$158,0),COLUMN(P$1)),INDEX('Ground-Mount Details'!$A$30:$V$158,MATCH('Cash Flow'!$A39,'Ground-Mount Details'!$A$30:$A$158,0),COLUMN(P$1))))</f>
        <v>0</v>
      </c>
      <c r="Q39" s="242">
        <f>IF('Inputs &amp; Summary'!$D$15=Lists!$E$3,INDEX('Residential Rooftop Details'!$A$30:$X$158,MATCH('Cash Flow'!$A39,'Residential Rooftop Details'!$A$30:$A$158,0),COLUMN(Q$1)),IF('Inputs &amp; Summary'!$D$15=Lists!$E$4,INDEX('Commercial Rooftop Details'!$A$30:$V$158,MATCH('Cash Flow'!$A39,'Commercial Rooftop Details'!$A$30:$A$158,0),COLUMN(Q$1)),INDEX('Ground-Mount Details'!$A$30:$V$158,MATCH('Cash Flow'!$A39,'Ground-Mount Details'!$A$30:$A$158,0),COLUMN(Q$1))))</f>
        <v>8.3125</v>
      </c>
      <c r="R39" s="242">
        <f>IF('Inputs &amp; Summary'!$D$15=Lists!$E$3,INDEX('Residential Rooftop Details'!$A$30:$X$158,MATCH('Cash Flow'!$A39,'Residential Rooftop Details'!$A$30:$A$158,0),COLUMN(R$1)),IF('Inputs &amp; Summary'!$D$15=Lists!$E$4,INDEX('Commercial Rooftop Details'!$A$30:$V$158,MATCH('Cash Flow'!$A39,'Commercial Rooftop Details'!$A$30:$A$158,0),COLUMN(R$1)),INDEX('Ground-Mount Details'!$A$30:$V$158,MATCH('Cash Flow'!$A39,'Ground-Mount Details'!$A$30:$A$158,0),COLUMN(R$1))))</f>
        <v>0</v>
      </c>
      <c r="S39" s="243">
        <f>IF('Inputs &amp; Summary'!$D$15=Lists!$E$3,INDEX('Residential Rooftop Details'!$A$30:$X$158,MATCH('Cash Flow'!$A39,'Residential Rooftop Details'!$A$30:$A$158,0),COLUMN(S$1)),IF('Inputs &amp; Summary'!$D$15=Lists!$E$4,INDEX('Commercial Rooftop Details'!$A$30:$V$158,MATCH('Cash Flow'!$A39,'Commercial Rooftop Details'!$A$30:$A$158,0),COLUMN(S$1)),INDEX('Ground-Mount Details'!$A$30:$V$158,MATCH('Cash Flow'!$A39,'Ground-Mount Details'!$A$30:$A$158,0),COLUMN(S$1))))</f>
        <v>8.3125</v>
      </c>
      <c r="T39" s="238">
        <f>IF('Inputs &amp; Summary'!$D$15=Lists!$E$3,INDEX('Residential Rooftop Details'!$A$30:$X$158,MATCH('Cash Flow'!$A39,'Residential Rooftop Details'!$A$30:$A$158,0),COLUMN(T$1)),IF('Inputs &amp; Summary'!$D$15=Lists!$E$4,INDEX('Commercial Rooftop Details'!$A$30:$V$158,MATCH('Cash Flow'!$A39,'Commercial Rooftop Details'!$A$30:$A$158,0),COLUMN(T$1)),INDEX('Ground-Mount Details'!$A$30:$V$158,MATCH('Cash Flow'!$A39,'Ground-Mount Details'!$A$30:$A$158,0),COLUMN(T$1))))</f>
        <v>0</v>
      </c>
      <c r="U39" s="244">
        <f>IF('Inputs &amp; Summary'!$D$15=Lists!$E$3,INDEX('Residential Rooftop Details'!$A$30:$X$158,MATCH('Cash Flow'!$A39,'Residential Rooftop Details'!$A$30:$A$158,0),COLUMN(U$1)),IF('Inputs &amp; Summary'!$D$15=Lists!$E$4,INDEX('Commercial Rooftop Details'!$A$30:$V$158,MATCH('Cash Flow'!$A39,'Commercial Rooftop Details'!$A$30:$A$158,0),COLUMN(U$1)),INDEX('Ground-Mount Details'!$A$30:$V$158,MATCH('Cash Flow'!$A39,'Ground-Mount Details'!$A$30:$A$158,0),COLUMN(U$1))))</f>
        <v>0</v>
      </c>
      <c r="V39" s="245">
        <f t="shared" si="6"/>
        <v>10.300566209128679</v>
      </c>
      <c r="W39" s="245">
        <f>NPV('Inputs &amp; Summary'!$D$6,Y39:BL39)</f>
        <v>104.45870121238801</v>
      </c>
      <c r="X39" s="246">
        <f t="shared" si="5"/>
        <v>7.581651959375922E-4</v>
      </c>
      <c r="Y39" s="248">
        <f>$D39*IF(Y$1&gt;'Inputs &amp; Summary'!$D$5,0,IF(Y$1&gt;VLOOKUP($G39,Lists!$J$17:$K$21,2),IF($M39=Lists!$H$3,IF($K39&lt;1,(($S39/$K39)*((1+'Inputs &amp; Summary'!$D$7)^Y$1)),((INT(Y$1/$K39)-INT((Y$1-1)/$K39))*$S39*((1+'Inputs &amp; Summary'!$D$7)^Y$1))),(_xlfn.WEIBULL.DIST(Y$1,$L39,$K39,FALSE)*$S39*((1+'Inputs &amp; Summary'!$D$7)^Y$1))),IF($M39=Lists!$H$3,IF($K39&lt;1,((($R39*(1-$E39)+$Q39*(1-$F39))/$K39)*((1+'Inputs &amp; Summary'!$D$7)^Y$1)),((INT(Y$1/$K39)-INT((Y$1-1)/$K39))*($R39*(1-$E39)+$Q39*(1-$F39))*((1+'Inputs &amp; Summary'!$D$7)^Y$1))),((_xlfn.WEIBULL.DIST(Y$1,$L39,$K39,FALSE)*($R39*(1-$E39)+$Q39*(1-$F39))*((1+'Inputs &amp; Summary'!$D$7)^Y$1))))))</f>
        <v>8.4787499999999998</v>
      </c>
      <c r="Z39" s="248">
        <f>$D39*IF(Z$1&gt;'Inputs &amp; Summary'!$D$5,0,IF(Z$1&gt;VLOOKUP($G39,Lists!$J$17:$K$21,2),IF($M39=Lists!$H$3,IF($K39&lt;1,(($S39/$K39)*((1+'Inputs &amp; Summary'!$D$7)^Z$1)),((INT(Z$1/$K39)-INT((Z$1-1)/$K39))*$S39*((1+'Inputs &amp; Summary'!$D$7)^Z$1))),(_xlfn.WEIBULL.DIST(Z$1,$L39,$K39,FALSE)*$S39*((1+'Inputs &amp; Summary'!$D$7)^Z$1))),IF($M39=Lists!$H$3,IF($K39&lt;1,((($R39*(1-$E39)+$Q39*(1-$F39))/$K39)*((1+'Inputs &amp; Summary'!$D$7)^Z$1)),((INT(Z$1/$K39)-INT((Z$1-1)/$K39))*($R39*(1-$E39)+$Q39*(1-$F39))*((1+'Inputs &amp; Summary'!$D$7)^Z$1))),((_xlfn.WEIBULL.DIST(Z$1,$L39,$K39,FALSE)*($R39*(1-$E39)+$Q39*(1-$F39))*((1+'Inputs &amp; Summary'!$D$7)^Z$1))))))</f>
        <v>8.6483249999999998</v>
      </c>
      <c r="AA39" s="248">
        <f>$D39*IF(AA$1&gt;'Inputs &amp; Summary'!$D$5,0,IF(AA$1&gt;VLOOKUP($G39,Lists!$J$17:$K$21,2),IF($M39=Lists!$H$3,IF($K39&lt;1,(($S39/$K39)*((1+'Inputs &amp; Summary'!$D$7)^AA$1)),((INT(AA$1/$K39)-INT((AA$1-1)/$K39))*$S39*((1+'Inputs &amp; Summary'!$D$7)^AA$1))),(_xlfn.WEIBULL.DIST(AA$1,$L39,$K39,FALSE)*$S39*((1+'Inputs &amp; Summary'!$D$7)^AA$1))),IF($M39=Lists!$H$3,IF($K39&lt;1,((($R39*(1-$E39)+$Q39*(1-$F39))/$K39)*((1+'Inputs &amp; Summary'!$D$7)^AA$1)),((INT(AA$1/$K39)-INT((AA$1-1)/$K39))*($R39*(1-$E39)+$Q39*(1-$F39))*((1+'Inputs &amp; Summary'!$D$7)^AA$1))),((_xlfn.WEIBULL.DIST(AA$1,$L39,$K39,FALSE)*($R39*(1-$E39)+$Q39*(1-$F39))*((1+'Inputs &amp; Summary'!$D$7)^AA$1))))))</f>
        <v>8.8212914999999992</v>
      </c>
      <c r="AB39" s="248">
        <f>$D39*IF(AB$1&gt;'Inputs &amp; Summary'!$D$5,0,IF(AB$1&gt;VLOOKUP($G39,Lists!$J$17:$K$21,2),IF($M39=Lists!$H$3,IF($K39&lt;1,(($S39/$K39)*((1+'Inputs &amp; Summary'!$D$7)^AB$1)),((INT(AB$1/$K39)-INT((AB$1-1)/$K39))*$S39*((1+'Inputs &amp; Summary'!$D$7)^AB$1))),(_xlfn.WEIBULL.DIST(AB$1,$L39,$K39,FALSE)*$S39*((1+'Inputs &amp; Summary'!$D$7)^AB$1))),IF($M39=Lists!$H$3,IF($K39&lt;1,((($R39*(1-$E39)+$Q39*(1-$F39))/$K39)*((1+'Inputs &amp; Summary'!$D$7)^AB$1)),((INT(AB$1/$K39)-INT((AB$1-1)/$K39))*($R39*(1-$E39)+$Q39*(1-$F39))*((1+'Inputs &amp; Summary'!$D$7)^AB$1))),((_xlfn.WEIBULL.DIST(AB$1,$L39,$K39,FALSE)*($R39*(1-$E39)+$Q39*(1-$F39))*((1+'Inputs &amp; Summary'!$D$7)^AB$1))))))</f>
        <v>8.9977173300000004</v>
      </c>
      <c r="AC39" s="248">
        <f>$D39*IF(AC$1&gt;'Inputs &amp; Summary'!$D$5,0,IF(AC$1&gt;VLOOKUP($G39,Lists!$J$17:$K$21,2),IF($M39=Lists!$H$3,IF($K39&lt;1,(($S39/$K39)*((1+'Inputs &amp; Summary'!$D$7)^AC$1)),((INT(AC$1/$K39)-INT((AC$1-1)/$K39))*$S39*((1+'Inputs &amp; Summary'!$D$7)^AC$1))),(_xlfn.WEIBULL.DIST(AC$1,$L39,$K39,FALSE)*$S39*((1+'Inputs &amp; Summary'!$D$7)^AC$1))),IF($M39=Lists!$H$3,IF($K39&lt;1,((($R39*(1-$E39)+$Q39*(1-$F39))/$K39)*((1+'Inputs &amp; Summary'!$D$7)^AC$1)),((INT(AC$1/$K39)-INT((AC$1-1)/$K39))*($R39*(1-$E39)+$Q39*(1-$F39))*((1+'Inputs &amp; Summary'!$D$7)^AC$1))),((_xlfn.WEIBULL.DIST(AC$1,$L39,$K39,FALSE)*($R39*(1-$E39)+$Q39*(1-$F39))*((1+'Inputs &amp; Summary'!$D$7)^AC$1))))))</f>
        <v>9.1776716765999993</v>
      </c>
      <c r="AD39" s="248">
        <f>$D39*IF(AD$1&gt;'Inputs &amp; Summary'!$D$5,0,IF(AD$1&gt;VLOOKUP($G39,Lists!$J$17:$K$21,2),IF($M39=Lists!$H$3,IF($K39&lt;1,(($S39/$K39)*((1+'Inputs &amp; Summary'!$D$7)^AD$1)),((INT(AD$1/$K39)-INT((AD$1-1)/$K39))*$S39*((1+'Inputs &amp; Summary'!$D$7)^AD$1))),(_xlfn.WEIBULL.DIST(AD$1,$L39,$K39,FALSE)*$S39*((1+'Inputs &amp; Summary'!$D$7)^AD$1))),IF($M39=Lists!$H$3,IF($K39&lt;1,((($R39*(1-$E39)+$Q39*(1-$F39))/$K39)*((1+'Inputs &amp; Summary'!$D$7)^AD$1)),((INT(AD$1/$K39)-INT((AD$1-1)/$K39))*($R39*(1-$E39)+$Q39*(1-$F39))*((1+'Inputs &amp; Summary'!$D$7)^AD$1))),((_xlfn.WEIBULL.DIST(AD$1,$L39,$K39,FALSE)*($R39*(1-$E39)+$Q39*(1-$F39))*((1+'Inputs &amp; Summary'!$D$7)^AD$1))))))</f>
        <v>9.3612251101320005</v>
      </c>
      <c r="AE39" s="248">
        <f>$D39*IF(AE$1&gt;'Inputs &amp; Summary'!$D$5,0,IF(AE$1&gt;VLOOKUP($G39,Lists!$J$17:$K$21,2),IF($M39=Lists!$H$3,IF($K39&lt;1,(($S39/$K39)*((1+'Inputs &amp; Summary'!$D$7)^AE$1)),((INT(AE$1/$K39)-INT((AE$1-1)/$K39))*$S39*((1+'Inputs &amp; Summary'!$D$7)^AE$1))),(_xlfn.WEIBULL.DIST(AE$1,$L39,$K39,FALSE)*$S39*((1+'Inputs &amp; Summary'!$D$7)^AE$1))),IF($M39=Lists!$H$3,IF($K39&lt;1,((($R39*(1-$E39)+$Q39*(1-$F39))/$K39)*((1+'Inputs &amp; Summary'!$D$7)^AE$1)),((INT(AE$1/$K39)-INT((AE$1-1)/$K39))*($R39*(1-$E39)+$Q39*(1-$F39))*((1+'Inputs &amp; Summary'!$D$7)^AE$1))),((_xlfn.WEIBULL.DIST(AE$1,$L39,$K39,FALSE)*($R39*(1-$E39)+$Q39*(1-$F39))*((1+'Inputs &amp; Summary'!$D$7)^AE$1))))))</f>
        <v>9.5484496123346378</v>
      </c>
      <c r="AF39" s="248">
        <f>$D39*IF(AF$1&gt;'Inputs &amp; Summary'!$D$5,0,IF(AF$1&gt;VLOOKUP($G39,Lists!$J$17:$K$21,2),IF($M39=Lists!$H$3,IF($K39&lt;1,(($S39/$K39)*((1+'Inputs &amp; Summary'!$D$7)^AF$1)),((INT(AF$1/$K39)-INT((AF$1-1)/$K39))*$S39*((1+'Inputs &amp; Summary'!$D$7)^AF$1))),(_xlfn.WEIBULL.DIST(AF$1,$L39,$K39,FALSE)*$S39*((1+'Inputs &amp; Summary'!$D$7)^AF$1))),IF($M39=Lists!$H$3,IF($K39&lt;1,((($R39*(1-$E39)+$Q39*(1-$F39))/$K39)*((1+'Inputs &amp; Summary'!$D$7)^AF$1)),((INT(AF$1/$K39)-INT((AF$1-1)/$K39))*($R39*(1-$E39)+$Q39*(1-$F39))*((1+'Inputs &amp; Summary'!$D$7)^AF$1))),((_xlfn.WEIBULL.DIST(AF$1,$L39,$K39,FALSE)*($R39*(1-$E39)+$Q39*(1-$F39))*((1+'Inputs &amp; Summary'!$D$7)^AF$1))))))</f>
        <v>9.7394186045813314</v>
      </c>
      <c r="AG39" s="248">
        <f>$D39*IF(AG$1&gt;'Inputs &amp; Summary'!$D$5,0,IF(AG$1&gt;VLOOKUP($G39,Lists!$J$17:$K$21,2),IF($M39=Lists!$H$3,IF($K39&lt;1,(($S39/$K39)*((1+'Inputs &amp; Summary'!$D$7)^AG$1)),((INT(AG$1/$K39)-INT((AG$1-1)/$K39))*$S39*((1+'Inputs &amp; Summary'!$D$7)^AG$1))),(_xlfn.WEIBULL.DIST(AG$1,$L39,$K39,FALSE)*$S39*((1+'Inputs &amp; Summary'!$D$7)^AG$1))),IF($M39=Lists!$H$3,IF($K39&lt;1,((($R39*(1-$E39)+$Q39*(1-$F39))/$K39)*((1+'Inputs &amp; Summary'!$D$7)^AG$1)),((INT(AG$1/$K39)-INT((AG$1-1)/$K39))*($R39*(1-$E39)+$Q39*(1-$F39))*((1+'Inputs &amp; Summary'!$D$7)^AG$1))),((_xlfn.WEIBULL.DIST(AG$1,$L39,$K39,FALSE)*($R39*(1-$E39)+$Q39*(1-$F39))*((1+'Inputs &amp; Summary'!$D$7)^AG$1))))))</f>
        <v>9.934206976672959</v>
      </c>
      <c r="AH39" s="248">
        <f>$D39*IF(AH$1&gt;'Inputs &amp; Summary'!$D$5,0,IF(AH$1&gt;VLOOKUP($G39,Lists!$J$17:$K$21,2),IF($M39=Lists!$H$3,IF($K39&lt;1,(($S39/$K39)*((1+'Inputs &amp; Summary'!$D$7)^AH$1)),((INT(AH$1/$K39)-INT((AH$1-1)/$K39))*$S39*((1+'Inputs &amp; Summary'!$D$7)^AH$1))),(_xlfn.WEIBULL.DIST(AH$1,$L39,$K39,FALSE)*$S39*((1+'Inputs &amp; Summary'!$D$7)^AH$1))),IF($M39=Lists!$H$3,IF($K39&lt;1,((($R39*(1-$E39)+$Q39*(1-$F39))/$K39)*((1+'Inputs &amp; Summary'!$D$7)^AH$1)),((INT(AH$1/$K39)-INT((AH$1-1)/$K39))*($R39*(1-$E39)+$Q39*(1-$F39))*((1+'Inputs &amp; Summary'!$D$7)^AH$1))),((_xlfn.WEIBULL.DIST(AH$1,$L39,$K39,FALSE)*($R39*(1-$E39)+$Q39*(1-$F39))*((1+'Inputs &amp; Summary'!$D$7)^AH$1))))))</f>
        <v>10.132891116206418</v>
      </c>
      <c r="AI39" s="248">
        <f>$D39*IF(AI$1&gt;'Inputs &amp; Summary'!$D$5,0,IF(AI$1&gt;VLOOKUP($G39,Lists!$J$17:$K$21,2),IF($M39=Lists!$H$3,IF($K39&lt;1,(($S39/$K39)*((1+'Inputs &amp; Summary'!$D$7)^AI$1)),((INT(AI$1/$K39)-INT((AI$1-1)/$K39))*$S39*((1+'Inputs &amp; Summary'!$D$7)^AI$1))),(_xlfn.WEIBULL.DIST(AI$1,$L39,$K39,FALSE)*$S39*((1+'Inputs &amp; Summary'!$D$7)^AI$1))),IF($M39=Lists!$H$3,IF($K39&lt;1,((($R39*(1-$E39)+$Q39*(1-$F39))/$K39)*((1+'Inputs &amp; Summary'!$D$7)^AI$1)),((INT(AI$1/$K39)-INT((AI$1-1)/$K39))*($R39*(1-$E39)+$Q39*(1-$F39))*((1+'Inputs &amp; Summary'!$D$7)^AI$1))),((_xlfn.WEIBULL.DIST(AI$1,$L39,$K39,FALSE)*($R39*(1-$E39)+$Q39*(1-$F39))*((1+'Inputs &amp; Summary'!$D$7)^AI$1))))))</f>
        <v>10.335548938530545</v>
      </c>
      <c r="AJ39" s="248">
        <f>$D39*IF(AJ$1&gt;'Inputs &amp; Summary'!$D$5,0,IF(AJ$1&gt;VLOOKUP($G39,Lists!$J$17:$K$21,2),IF($M39=Lists!$H$3,IF($K39&lt;1,(($S39/$K39)*((1+'Inputs &amp; Summary'!$D$7)^AJ$1)),((INT(AJ$1/$K39)-INT((AJ$1-1)/$K39))*$S39*((1+'Inputs &amp; Summary'!$D$7)^AJ$1))),(_xlfn.WEIBULL.DIST(AJ$1,$L39,$K39,FALSE)*$S39*((1+'Inputs &amp; Summary'!$D$7)^AJ$1))),IF($M39=Lists!$H$3,IF($K39&lt;1,((($R39*(1-$E39)+$Q39*(1-$F39))/$K39)*((1+'Inputs &amp; Summary'!$D$7)^AJ$1)),((INT(AJ$1/$K39)-INT((AJ$1-1)/$K39))*($R39*(1-$E39)+$Q39*(1-$F39))*((1+'Inputs &amp; Summary'!$D$7)^AJ$1))),((_xlfn.WEIBULL.DIST(AJ$1,$L39,$K39,FALSE)*($R39*(1-$E39)+$Q39*(1-$F39))*((1+'Inputs &amp; Summary'!$D$7)^AJ$1))))))</f>
        <v>10.542259917301157</v>
      </c>
      <c r="AK39" s="248">
        <f>$D39*IF(AK$1&gt;'Inputs &amp; Summary'!$D$5,0,IF(AK$1&gt;VLOOKUP($G39,Lists!$J$17:$K$21,2),IF($M39=Lists!$H$3,IF($K39&lt;1,(($S39/$K39)*((1+'Inputs &amp; Summary'!$D$7)^AK$1)),((INT(AK$1/$K39)-INT((AK$1-1)/$K39))*$S39*((1+'Inputs &amp; Summary'!$D$7)^AK$1))),(_xlfn.WEIBULL.DIST(AK$1,$L39,$K39,FALSE)*$S39*((1+'Inputs &amp; Summary'!$D$7)^AK$1))),IF($M39=Lists!$H$3,IF($K39&lt;1,((($R39*(1-$E39)+$Q39*(1-$F39))/$K39)*((1+'Inputs &amp; Summary'!$D$7)^AK$1)),((INT(AK$1/$K39)-INT((AK$1-1)/$K39))*($R39*(1-$E39)+$Q39*(1-$F39))*((1+'Inputs &amp; Summary'!$D$7)^AK$1))),((_xlfn.WEIBULL.DIST(AK$1,$L39,$K39,FALSE)*($R39*(1-$E39)+$Q39*(1-$F39))*((1+'Inputs &amp; Summary'!$D$7)^AK$1))))))</f>
        <v>10.75310511564718</v>
      </c>
      <c r="AL39" s="248">
        <f>$D39*IF(AL$1&gt;'Inputs &amp; Summary'!$D$5,0,IF(AL$1&gt;VLOOKUP($G39,Lists!$J$17:$K$21,2),IF($M39=Lists!$H$3,IF($K39&lt;1,(($S39/$K39)*((1+'Inputs &amp; Summary'!$D$7)^AL$1)),((INT(AL$1/$K39)-INT((AL$1-1)/$K39))*$S39*((1+'Inputs &amp; Summary'!$D$7)^AL$1))),(_xlfn.WEIBULL.DIST(AL$1,$L39,$K39,FALSE)*$S39*((1+'Inputs &amp; Summary'!$D$7)^AL$1))),IF($M39=Lists!$H$3,IF($K39&lt;1,((($R39*(1-$E39)+$Q39*(1-$F39))/$K39)*((1+'Inputs &amp; Summary'!$D$7)^AL$1)),((INT(AL$1/$K39)-INT((AL$1-1)/$K39))*($R39*(1-$E39)+$Q39*(1-$F39))*((1+'Inputs &amp; Summary'!$D$7)^AL$1))),((_xlfn.WEIBULL.DIST(AL$1,$L39,$K39,FALSE)*($R39*(1-$E39)+$Q39*(1-$F39))*((1+'Inputs &amp; Summary'!$D$7)^AL$1))))))</f>
        <v>10.968167217960124</v>
      </c>
      <c r="AM39" s="248">
        <f>$D39*IF(AM$1&gt;'Inputs &amp; Summary'!$D$5,0,IF(AM$1&gt;VLOOKUP($G39,Lists!$J$17:$K$21,2),IF($M39=Lists!$H$3,IF($K39&lt;1,(($S39/$K39)*((1+'Inputs &amp; Summary'!$D$7)^AM$1)),((INT(AM$1/$K39)-INT((AM$1-1)/$K39))*$S39*((1+'Inputs &amp; Summary'!$D$7)^AM$1))),(_xlfn.WEIBULL.DIST(AM$1,$L39,$K39,FALSE)*$S39*((1+'Inputs &amp; Summary'!$D$7)^AM$1))),IF($M39=Lists!$H$3,IF($K39&lt;1,((($R39*(1-$E39)+$Q39*(1-$F39))/$K39)*((1+'Inputs &amp; Summary'!$D$7)^AM$1)),((INT(AM$1/$K39)-INT((AM$1-1)/$K39))*($R39*(1-$E39)+$Q39*(1-$F39))*((1+'Inputs &amp; Summary'!$D$7)^AM$1))),((_xlfn.WEIBULL.DIST(AM$1,$L39,$K39,FALSE)*($R39*(1-$E39)+$Q39*(1-$F39))*((1+'Inputs &amp; Summary'!$D$7)^AM$1))))))</f>
        <v>11.187530562319324</v>
      </c>
      <c r="AN39" s="248">
        <f>$D39*IF(AN$1&gt;'Inputs &amp; Summary'!$D$5,0,IF(AN$1&gt;VLOOKUP($G39,Lists!$J$17:$K$21,2),IF($M39=Lists!$H$3,IF($K39&lt;1,(($S39/$K39)*((1+'Inputs &amp; Summary'!$D$7)^AN$1)),((INT(AN$1/$K39)-INT((AN$1-1)/$K39))*$S39*((1+'Inputs &amp; Summary'!$D$7)^AN$1))),(_xlfn.WEIBULL.DIST(AN$1,$L39,$K39,FALSE)*$S39*((1+'Inputs &amp; Summary'!$D$7)^AN$1))),IF($M39=Lists!$H$3,IF($K39&lt;1,((($R39*(1-$E39)+$Q39*(1-$F39))/$K39)*((1+'Inputs &amp; Summary'!$D$7)^AN$1)),((INT(AN$1/$K39)-INT((AN$1-1)/$K39))*($R39*(1-$E39)+$Q39*(1-$F39))*((1+'Inputs &amp; Summary'!$D$7)^AN$1))),((_xlfn.WEIBULL.DIST(AN$1,$L39,$K39,FALSE)*($R39*(1-$E39)+$Q39*(1-$F39))*((1+'Inputs &amp; Summary'!$D$7)^AN$1))))))</f>
        <v>11.411281173565712</v>
      </c>
      <c r="AO39" s="248">
        <f>$D39*IF(AO$1&gt;'Inputs &amp; Summary'!$D$5,0,IF(AO$1&gt;VLOOKUP($G39,Lists!$J$17:$K$21,2),IF($M39=Lists!$H$3,IF($K39&lt;1,(($S39/$K39)*((1+'Inputs &amp; Summary'!$D$7)^AO$1)),((INT(AO$1/$K39)-INT((AO$1-1)/$K39))*$S39*((1+'Inputs &amp; Summary'!$D$7)^AO$1))),(_xlfn.WEIBULL.DIST(AO$1,$L39,$K39,FALSE)*$S39*((1+'Inputs &amp; Summary'!$D$7)^AO$1))),IF($M39=Lists!$H$3,IF($K39&lt;1,((($R39*(1-$E39)+$Q39*(1-$F39))/$K39)*((1+'Inputs &amp; Summary'!$D$7)^AO$1)),((INT(AO$1/$K39)-INT((AO$1-1)/$K39))*($R39*(1-$E39)+$Q39*(1-$F39))*((1+'Inputs &amp; Summary'!$D$7)^AO$1))),((_xlfn.WEIBULL.DIST(AO$1,$L39,$K39,FALSE)*($R39*(1-$E39)+$Q39*(1-$F39))*((1+'Inputs &amp; Summary'!$D$7)^AO$1))))))</f>
        <v>11.639506797037027</v>
      </c>
      <c r="AP39" s="248">
        <f>$D39*IF(AP$1&gt;'Inputs &amp; Summary'!$D$5,0,IF(AP$1&gt;VLOOKUP($G39,Lists!$J$17:$K$21,2),IF($M39=Lists!$H$3,IF($K39&lt;1,(($S39/$K39)*((1+'Inputs &amp; Summary'!$D$7)^AP$1)),((INT(AP$1/$K39)-INT((AP$1-1)/$K39))*$S39*((1+'Inputs &amp; Summary'!$D$7)^AP$1))),(_xlfn.WEIBULL.DIST(AP$1,$L39,$K39,FALSE)*$S39*((1+'Inputs &amp; Summary'!$D$7)^AP$1))),IF($M39=Lists!$H$3,IF($K39&lt;1,((($R39*(1-$E39)+$Q39*(1-$F39))/$K39)*((1+'Inputs &amp; Summary'!$D$7)^AP$1)),((INT(AP$1/$K39)-INT((AP$1-1)/$K39))*($R39*(1-$E39)+$Q39*(1-$F39))*((1+'Inputs &amp; Summary'!$D$7)^AP$1))),((_xlfn.WEIBULL.DIST(AP$1,$L39,$K39,FALSE)*($R39*(1-$E39)+$Q39*(1-$F39))*((1+'Inputs &amp; Summary'!$D$7)^AP$1))))))</f>
        <v>11.872296932977767</v>
      </c>
      <c r="AQ39" s="248">
        <f>$D39*IF(AQ$1&gt;'Inputs &amp; Summary'!$D$5,0,IF(AQ$1&gt;VLOOKUP($G39,Lists!$J$17:$K$21,2),IF($M39=Lists!$H$3,IF($K39&lt;1,(($S39/$K39)*((1+'Inputs &amp; Summary'!$D$7)^AQ$1)),((INT(AQ$1/$K39)-INT((AQ$1-1)/$K39))*$S39*((1+'Inputs &amp; Summary'!$D$7)^AQ$1))),(_xlfn.WEIBULL.DIST(AQ$1,$L39,$K39,FALSE)*$S39*((1+'Inputs &amp; Summary'!$D$7)^AQ$1))),IF($M39=Lists!$H$3,IF($K39&lt;1,((($R39*(1-$E39)+$Q39*(1-$F39))/$K39)*((1+'Inputs &amp; Summary'!$D$7)^AQ$1)),((INT(AQ$1/$K39)-INT((AQ$1-1)/$K39))*($R39*(1-$E39)+$Q39*(1-$F39))*((1+'Inputs &amp; Summary'!$D$7)^AQ$1))),((_xlfn.WEIBULL.DIST(AQ$1,$L39,$K39,FALSE)*($R39*(1-$E39)+$Q39*(1-$F39))*((1+'Inputs &amp; Summary'!$D$7)^AQ$1))))))</f>
        <v>12.109742871637321</v>
      </c>
      <c r="AR39" s="248">
        <f>$D39*IF(AR$1&gt;'Inputs &amp; Summary'!$D$5,0,IF(AR$1&gt;VLOOKUP($G39,Lists!$J$17:$K$21,2),IF($M39=Lists!$H$3,IF($K39&lt;1,(($S39/$K39)*((1+'Inputs &amp; Summary'!$D$7)^AR$1)),((INT(AR$1/$K39)-INT((AR$1-1)/$K39))*$S39*((1+'Inputs &amp; Summary'!$D$7)^AR$1))),(_xlfn.WEIBULL.DIST(AR$1,$L39,$K39,FALSE)*$S39*((1+'Inputs &amp; Summary'!$D$7)^AR$1))),IF($M39=Lists!$H$3,IF($K39&lt;1,((($R39*(1-$E39)+$Q39*(1-$F39))/$K39)*((1+'Inputs &amp; Summary'!$D$7)^AR$1)),((INT(AR$1/$K39)-INT((AR$1-1)/$K39))*($R39*(1-$E39)+$Q39*(1-$F39))*((1+'Inputs &amp; Summary'!$D$7)^AR$1))),((_xlfn.WEIBULL.DIST(AR$1,$L39,$K39,FALSE)*($R39*(1-$E39)+$Q39*(1-$F39))*((1+'Inputs &amp; Summary'!$D$7)^AR$1))))))</f>
        <v>12.35193772907007</v>
      </c>
      <c r="AS39" s="248">
        <f>$D39*IF(AS$1&gt;'Inputs &amp; Summary'!$D$5,0,IF(AS$1&gt;VLOOKUP($G39,Lists!$J$17:$K$21,2),IF($M39=Lists!$H$3,IF($K39&lt;1,(($S39/$K39)*((1+'Inputs &amp; Summary'!$D$7)^AS$1)),((INT(AS$1/$K39)-INT((AS$1-1)/$K39))*$S39*((1+'Inputs &amp; Summary'!$D$7)^AS$1))),(_xlfn.WEIBULL.DIST(AS$1,$L39,$K39,FALSE)*$S39*((1+'Inputs &amp; Summary'!$D$7)^AS$1))),IF($M39=Lists!$H$3,IF($K39&lt;1,((($R39*(1-$E39)+$Q39*(1-$F39))/$K39)*((1+'Inputs &amp; Summary'!$D$7)^AS$1)),((INT(AS$1/$K39)-INT((AS$1-1)/$K39))*($R39*(1-$E39)+$Q39*(1-$F39))*((1+'Inputs &amp; Summary'!$D$7)^AS$1))),((_xlfn.WEIBULL.DIST(AS$1,$L39,$K39,FALSE)*($R39*(1-$E39)+$Q39*(1-$F39))*((1+'Inputs &amp; Summary'!$D$7)^AS$1))))))</f>
        <v>0</v>
      </c>
      <c r="AT39" s="248">
        <f>$D39*IF(AT$1&gt;'Inputs &amp; Summary'!$D$5,0,IF(AT$1&gt;VLOOKUP($G39,Lists!$J$17:$K$21,2),IF($M39=Lists!$H$3,IF($K39&lt;1,(($S39/$K39)*((1+'Inputs &amp; Summary'!$D$7)^AT$1)),((INT(AT$1/$K39)-INT((AT$1-1)/$K39))*$S39*((1+'Inputs &amp; Summary'!$D$7)^AT$1))),(_xlfn.WEIBULL.DIST(AT$1,$L39,$K39,FALSE)*$S39*((1+'Inputs &amp; Summary'!$D$7)^AT$1))),IF($M39=Lists!$H$3,IF($K39&lt;1,((($R39*(1-$E39)+$Q39*(1-$F39))/$K39)*((1+'Inputs &amp; Summary'!$D$7)^AT$1)),((INT(AT$1/$K39)-INT((AT$1-1)/$K39))*($R39*(1-$E39)+$Q39*(1-$F39))*((1+'Inputs &amp; Summary'!$D$7)^AT$1))),((_xlfn.WEIBULL.DIST(AT$1,$L39,$K39,FALSE)*($R39*(1-$E39)+$Q39*(1-$F39))*((1+'Inputs &amp; Summary'!$D$7)^AT$1))))))</f>
        <v>0</v>
      </c>
      <c r="AU39" s="248">
        <f>$D39*IF(AU$1&gt;'Inputs &amp; Summary'!$D$5,0,IF(AU$1&gt;VLOOKUP($G39,Lists!$J$17:$K$21,2),IF($M39=Lists!$H$3,IF($K39&lt;1,(($S39/$K39)*((1+'Inputs &amp; Summary'!$D$7)^AU$1)),((INT(AU$1/$K39)-INT((AU$1-1)/$K39))*$S39*((1+'Inputs &amp; Summary'!$D$7)^AU$1))),(_xlfn.WEIBULL.DIST(AU$1,$L39,$K39,FALSE)*$S39*((1+'Inputs &amp; Summary'!$D$7)^AU$1))),IF($M39=Lists!$H$3,IF($K39&lt;1,((($R39*(1-$E39)+$Q39*(1-$F39))/$K39)*((1+'Inputs &amp; Summary'!$D$7)^AU$1)),((INT(AU$1/$K39)-INT((AU$1-1)/$K39))*($R39*(1-$E39)+$Q39*(1-$F39))*((1+'Inputs &amp; Summary'!$D$7)^AU$1))),((_xlfn.WEIBULL.DIST(AU$1,$L39,$K39,FALSE)*($R39*(1-$E39)+$Q39*(1-$F39))*((1+'Inputs &amp; Summary'!$D$7)^AU$1))))))</f>
        <v>0</v>
      </c>
      <c r="AV39" s="248">
        <f>$D39*IF(AV$1&gt;'Inputs &amp; Summary'!$D$5,0,IF(AV$1&gt;VLOOKUP($G39,Lists!$J$17:$K$21,2),IF($M39=Lists!$H$3,IF($K39&lt;1,(($S39/$K39)*((1+'Inputs &amp; Summary'!$D$7)^AV$1)),((INT(AV$1/$K39)-INT((AV$1-1)/$K39))*$S39*((1+'Inputs &amp; Summary'!$D$7)^AV$1))),(_xlfn.WEIBULL.DIST(AV$1,$L39,$K39,FALSE)*$S39*((1+'Inputs &amp; Summary'!$D$7)^AV$1))),IF($M39=Lists!$H$3,IF($K39&lt;1,((($R39*(1-$E39)+$Q39*(1-$F39))/$K39)*((1+'Inputs &amp; Summary'!$D$7)^AV$1)),((INT(AV$1/$K39)-INT((AV$1-1)/$K39))*($R39*(1-$E39)+$Q39*(1-$F39))*((1+'Inputs &amp; Summary'!$D$7)^AV$1))),((_xlfn.WEIBULL.DIST(AV$1,$L39,$K39,FALSE)*($R39*(1-$E39)+$Q39*(1-$F39))*((1+'Inputs &amp; Summary'!$D$7)^AV$1))))))</f>
        <v>0</v>
      </c>
      <c r="AW39" s="248">
        <f>$D39*IF(AW$1&gt;'Inputs &amp; Summary'!$D$5,0,IF(AW$1&gt;VLOOKUP($G39,Lists!$J$17:$K$21,2),IF($M39=Lists!$H$3,IF($K39&lt;1,(($S39/$K39)*((1+'Inputs &amp; Summary'!$D$7)^AW$1)),((INT(AW$1/$K39)-INT((AW$1-1)/$K39))*$S39*((1+'Inputs &amp; Summary'!$D$7)^AW$1))),(_xlfn.WEIBULL.DIST(AW$1,$L39,$K39,FALSE)*$S39*((1+'Inputs &amp; Summary'!$D$7)^AW$1))),IF($M39=Lists!$H$3,IF($K39&lt;1,((($R39*(1-$E39)+$Q39*(1-$F39))/$K39)*((1+'Inputs &amp; Summary'!$D$7)^AW$1)),((INT(AW$1/$K39)-INT((AW$1-1)/$K39))*($R39*(1-$E39)+$Q39*(1-$F39))*((1+'Inputs &amp; Summary'!$D$7)^AW$1))),((_xlfn.WEIBULL.DIST(AW$1,$L39,$K39,FALSE)*($R39*(1-$E39)+$Q39*(1-$F39))*((1+'Inputs &amp; Summary'!$D$7)^AW$1))))))</f>
        <v>0</v>
      </c>
      <c r="AX39" s="248">
        <f>$D39*IF(AX$1&gt;'Inputs &amp; Summary'!$D$5,0,IF(AX$1&gt;VLOOKUP($G39,Lists!$J$17:$K$21,2),IF($M39=Lists!$H$3,IF($K39&lt;1,(($S39/$K39)*((1+'Inputs &amp; Summary'!$D$7)^AX$1)),((INT(AX$1/$K39)-INT((AX$1-1)/$K39))*$S39*((1+'Inputs &amp; Summary'!$D$7)^AX$1))),(_xlfn.WEIBULL.DIST(AX$1,$L39,$K39,FALSE)*$S39*((1+'Inputs &amp; Summary'!$D$7)^AX$1))),IF($M39=Lists!$H$3,IF($K39&lt;1,((($R39*(1-$E39)+$Q39*(1-$F39))/$K39)*((1+'Inputs &amp; Summary'!$D$7)^AX$1)),((INT(AX$1/$K39)-INT((AX$1-1)/$K39))*($R39*(1-$E39)+$Q39*(1-$F39))*((1+'Inputs &amp; Summary'!$D$7)^AX$1))),((_xlfn.WEIBULL.DIST(AX$1,$L39,$K39,FALSE)*($R39*(1-$E39)+$Q39*(1-$F39))*((1+'Inputs &amp; Summary'!$D$7)^AX$1))))))</f>
        <v>0</v>
      </c>
      <c r="AY39" s="248">
        <f>$D39*IF(AY$1&gt;'Inputs &amp; Summary'!$D$5,0,IF(AY$1&gt;VLOOKUP($G39,Lists!$J$17:$K$21,2),IF($M39=Lists!$H$3,IF($K39&lt;1,(($S39/$K39)*((1+'Inputs &amp; Summary'!$D$7)^AY$1)),((INT(AY$1/$K39)-INT((AY$1-1)/$K39))*$S39*((1+'Inputs &amp; Summary'!$D$7)^AY$1))),(_xlfn.WEIBULL.DIST(AY$1,$L39,$K39,FALSE)*$S39*((1+'Inputs &amp; Summary'!$D$7)^AY$1))),IF($M39=Lists!$H$3,IF($K39&lt;1,((($R39*(1-$E39)+$Q39*(1-$F39))/$K39)*((1+'Inputs &amp; Summary'!$D$7)^AY$1)),((INT(AY$1/$K39)-INT((AY$1-1)/$K39))*($R39*(1-$E39)+$Q39*(1-$F39))*((1+'Inputs &amp; Summary'!$D$7)^AY$1))),((_xlfn.WEIBULL.DIST(AY$1,$L39,$K39,FALSE)*($R39*(1-$E39)+$Q39*(1-$F39))*((1+'Inputs &amp; Summary'!$D$7)^AY$1))))))</f>
        <v>0</v>
      </c>
      <c r="AZ39" s="248">
        <f>$D39*IF(AZ$1&gt;'Inputs &amp; Summary'!$D$5,0,IF(AZ$1&gt;VLOOKUP($G39,Lists!$J$17:$K$21,2),IF($M39=Lists!$H$3,IF($K39&lt;1,(($S39/$K39)*((1+'Inputs &amp; Summary'!$D$7)^AZ$1)),((INT(AZ$1/$K39)-INT((AZ$1-1)/$K39))*$S39*((1+'Inputs &amp; Summary'!$D$7)^AZ$1))),(_xlfn.WEIBULL.DIST(AZ$1,$L39,$K39,FALSE)*$S39*((1+'Inputs &amp; Summary'!$D$7)^AZ$1))),IF($M39=Lists!$H$3,IF($K39&lt;1,((($R39*(1-$E39)+$Q39*(1-$F39))/$K39)*((1+'Inputs &amp; Summary'!$D$7)^AZ$1)),((INT(AZ$1/$K39)-INT((AZ$1-1)/$K39))*($R39*(1-$E39)+$Q39*(1-$F39))*((1+'Inputs &amp; Summary'!$D$7)^AZ$1))),((_xlfn.WEIBULL.DIST(AZ$1,$L39,$K39,FALSE)*($R39*(1-$E39)+$Q39*(1-$F39))*((1+'Inputs &amp; Summary'!$D$7)^AZ$1))))))</f>
        <v>0</v>
      </c>
      <c r="BA39" s="248">
        <f>$D39*IF(BA$1&gt;'Inputs &amp; Summary'!$D$5,0,IF(BA$1&gt;VLOOKUP($G39,Lists!$J$17:$K$21,2),IF($M39=Lists!$H$3,IF($K39&lt;1,(($S39/$K39)*((1+'Inputs &amp; Summary'!$D$7)^BA$1)),((INT(BA$1/$K39)-INT((BA$1-1)/$K39))*$S39*((1+'Inputs &amp; Summary'!$D$7)^BA$1))),(_xlfn.WEIBULL.DIST(BA$1,$L39,$K39,FALSE)*$S39*((1+'Inputs &amp; Summary'!$D$7)^BA$1))),IF($M39=Lists!$H$3,IF($K39&lt;1,((($R39*(1-$E39)+$Q39*(1-$F39))/$K39)*((1+'Inputs &amp; Summary'!$D$7)^BA$1)),((INT(BA$1/$K39)-INT((BA$1-1)/$K39))*($R39*(1-$E39)+$Q39*(1-$F39))*((1+'Inputs &amp; Summary'!$D$7)^BA$1))),((_xlfn.WEIBULL.DIST(BA$1,$L39,$K39,FALSE)*($R39*(1-$E39)+$Q39*(1-$F39))*((1+'Inputs &amp; Summary'!$D$7)^BA$1))))))</f>
        <v>0</v>
      </c>
      <c r="BB39" s="248">
        <f>$D39*IF(BB$1&gt;'Inputs &amp; Summary'!$D$5,0,IF(BB$1&gt;VLOOKUP($G39,Lists!$J$17:$K$21,2),IF($M39=Lists!$H$3,IF($K39&lt;1,(($S39/$K39)*((1+'Inputs &amp; Summary'!$D$7)^BB$1)),((INT(BB$1/$K39)-INT((BB$1-1)/$K39))*$S39*((1+'Inputs &amp; Summary'!$D$7)^BB$1))),(_xlfn.WEIBULL.DIST(BB$1,$L39,$K39,FALSE)*$S39*((1+'Inputs &amp; Summary'!$D$7)^BB$1))),IF($M39=Lists!$H$3,IF($K39&lt;1,((($R39*(1-$E39)+$Q39*(1-$F39))/$K39)*((1+'Inputs &amp; Summary'!$D$7)^BB$1)),((INT(BB$1/$K39)-INT((BB$1-1)/$K39))*($R39*(1-$E39)+$Q39*(1-$F39))*((1+'Inputs &amp; Summary'!$D$7)^BB$1))),((_xlfn.WEIBULL.DIST(BB$1,$L39,$K39,FALSE)*($R39*(1-$E39)+$Q39*(1-$F39))*((1+'Inputs &amp; Summary'!$D$7)^BB$1))))))</f>
        <v>0</v>
      </c>
      <c r="BC39" s="248">
        <f>$D39*IF(BC$1&gt;'Inputs &amp; Summary'!$D$5,0,IF(BC$1&gt;VLOOKUP($G39,Lists!$J$17:$K$21,2),IF($M39=Lists!$H$3,IF($K39&lt;1,(($S39/$K39)*((1+'Inputs &amp; Summary'!$D$7)^BC$1)),((INT(BC$1/$K39)-INT((BC$1-1)/$K39))*$S39*((1+'Inputs &amp; Summary'!$D$7)^BC$1))),(_xlfn.WEIBULL.DIST(BC$1,$L39,$K39,FALSE)*$S39*((1+'Inputs &amp; Summary'!$D$7)^BC$1))),IF($M39=Lists!$H$3,IF($K39&lt;1,((($R39*(1-$E39)+$Q39*(1-$F39))/$K39)*((1+'Inputs &amp; Summary'!$D$7)^BC$1)),((INT(BC$1/$K39)-INT((BC$1-1)/$K39))*($R39*(1-$E39)+$Q39*(1-$F39))*((1+'Inputs &amp; Summary'!$D$7)^BC$1))),((_xlfn.WEIBULL.DIST(BC$1,$L39,$K39,FALSE)*($R39*(1-$E39)+$Q39*(1-$F39))*((1+'Inputs &amp; Summary'!$D$7)^BC$1))))))</f>
        <v>0</v>
      </c>
      <c r="BD39" s="248">
        <f>$D39*IF(BD$1&gt;'Inputs &amp; Summary'!$D$5,0,IF(BD$1&gt;VLOOKUP($G39,Lists!$J$17:$K$21,2),IF($M39=Lists!$H$3,IF($K39&lt;1,(($S39/$K39)*((1+'Inputs &amp; Summary'!$D$7)^BD$1)),((INT(BD$1/$K39)-INT((BD$1-1)/$K39))*$S39*((1+'Inputs &amp; Summary'!$D$7)^BD$1))),(_xlfn.WEIBULL.DIST(BD$1,$L39,$K39,FALSE)*$S39*((1+'Inputs &amp; Summary'!$D$7)^BD$1))),IF($M39=Lists!$H$3,IF($K39&lt;1,((($R39*(1-$E39)+$Q39*(1-$F39))/$K39)*((1+'Inputs &amp; Summary'!$D$7)^BD$1)),((INT(BD$1/$K39)-INT((BD$1-1)/$K39))*($R39*(1-$E39)+$Q39*(1-$F39))*((1+'Inputs &amp; Summary'!$D$7)^BD$1))),((_xlfn.WEIBULL.DIST(BD$1,$L39,$K39,FALSE)*($R39*(1-$E39)+$Q39*(1-$F39))*((1+'Inputs &amp; Summary'!$D$7)^BD$1))))))</f>
        <v>0</v>
      </c>
      <c r="BE39" s="248">
        <f>$D39*IF(BE$1&gt;'Inputs &amp; Summary'!$D$5,0,IF(BE$1&gt;VLOOKUP($G39,Lists!$J$17:$K$21,2),IF($M39=Lists!$H$3,IF($K39&lt;1,(($S39/$K39)*((1+'Inputs &amp; Summary'!$D$7)^BE$1)),((INT(BE$1/$K39)-INT((BE$1-1)/$K39))*$S39*((1+'Inputs &amp; Summary'!$D$7)^BE$1))),(_xlfn.WEIBULL.DIST(BE$1,$L39,$K39,FALSE)*$S39*((1+'Inputs &amp; Summary'!$D$7)^BE$1))),IF($M39=Lists!$H$3,IF($K39&lt;1,((($R39*(1-$E39)+$Q39*(1-$F39))/$K39)*((1+'Inputs &amp; Summary'!$D$7)^BE$1)),((INT(BE$1/$K39)-INT((BE$1-1)/$K39))*($R39*(1-$E39)+$Q39*(1-$F39))*((1+'Inputs &amp; Summary'!$D$7)^BE$1))),((_xlfn.WEIBULL.DIST(BE$1,$L39,$K39,FALSE)*($R39*(1-$E39)+$Q39*(1-$F39))*((1+'Inputs &amp; Summary'!$D$7)^BE$1))))))</f>
        <v>0</v>
      </c>
      <c r="BF39" s="248">
        <f>$D39*IF(BF$1&gt;'Inputs &amp; Summary'!$D$5,0,IF(BF$1&gt;VLOOKUP($G39,Lists!$J$17:$K$21,2),IF($M39=Lists!$H$3,IF($K39&lt;1,(($S39/$K39)*((1+'Inputs &amp; Summary'!$D$7)^BF$1)),((INT(BF$1/$K39)-INT((BF$1-1)/$K39))*$S39*((1+'Inputs &amp; Summary'!$D$7)^BF$1))),(_xlfn.WEIBULL.DIST(BF$1,$L39,$K39,FALSE)*$S39*((1+'Inputs &amp; Summary'!$D$7)^BF$1))),IF($M39=Lists!$H$3,IF($K39&lt;1,((($R39*(1-$E39)+$Q39*(1-$F39))/$K39)*((1+'Inputs &amp; Summary'!$D$7)^BF$1)),((INT(BF$1/$K39)-INT((BF$1-1)/$K39))*($R39*(1-$E39)+$Q39*(1-$F39))*((1+'Inputs &amp; Summary'!$D$7)^BF$1))),((_xlfn.WEIBULL.DIST(BF$1,$L39,$K39,FALSE)*($R39*(1-$E39)+$Q39*(1-$F39))*((1+'Inputs &amp; Summary'!$D$7)^BF$1))))))</f>
        <v>0</v>
      </c>
      <c r="BG39" s="248">
        <f>$D39*IF(BG$1&gt;'Inputs &amp; Summary'!$D$5,0,IF(BG$1&gt;VLOOKUP($G39,Lists!$J$17:$K$21,2),IF($M39=Lists!$H$3,IF($K39&lt;1,(($S39/$K39)*((1+'Inputs &amp; Summary'!$D$7)^BG$1)),((INT(BG$1/$K39)-INT((BG$1-1)/$K39))*$S39*((1+'Inputs &amp; Summary'!$D$7)^BG$1))),(_xlfn.WEIBULL.DIST(BG$1,$L39,$K39,FALSE)*$S39*((1+'Inputs &amp; Summary'!$D$7)^BG$1))),IF($M39=Lists!$H$3,IF($K39&lt;1,((($R39*(1-$E39)+$Q39*(1-$F39))/$K39)*((1+'Inputs &amp; Summary'!$D$7)^BG$1)),((INT(BG$1/$K39)-INT((BG$1-1)/$K39))*($R39*(1-$E39)+$Q39*(1-$F39))*((1+'Inputs &amp; Summary'!$D$7)^BG$1))),((_xlfn.WEIBULL.DIST(BG$1,$L39,$K39,FALSE)*($R39*(1-$E39)+$Q39*(1-$F39))*((1+'Inputs &amp; Summary'!$D$7)^BG$1))))))</f>
        <v>0</v>
      </c>
      <c r="BH39" s="248">
        <f>$D39*IF(BH$1&gt;'Inputs &amp; Summary'!$D$5,0,IF(BH$1&gt;VLOOKUP($G39,Lists!$J$17:$K$21,2),IF($M39=Lists!$H$3,IF($K39&lt;1,(($S39/$K39)*((1+'Inputs &amp; Summary'!$D$7)^BH$1)),((INT(BH$1/$K39)-INT((BH$1-1)/$K39))*$S39*((1+'Inputs &amp; Summary'!$D$7)^BH$1))),(_xlfn.WEIBULL.DIST(BH$1,$L39,$K39,FALSE)*$S39*((1+'Inputs &amp; Summary'!$D$7)^BH$1))),IF($M39=Lists!$H$3,IF($K39&lt;1,((($R39*(1-$E39)+$Q39*(1-$F39))/$K39)*((1+'Inputs &amp; Summary'!$D$7)^BH$1)),((INT(BH$1/$K39)-INT((BH$1-1)/$K39))*($R39*(1-$E39)+$Q39*(1-$F39))*((1+'Inputs &amp; Summary'!$D$7)^BH$1))),((_xlfn.WEIBULL.DIST(BH$1,$L39,$K39,FALSE)*($R39*(1-$E39)+$Q39*(1-$F39))*((1+'Inputs &amp; Summary'!$D$7)^BH$1))))))</f>
        <v>0</v>
      </c>
      <c r="BI39" s="248">
        <f>$D39*IF(BI$1&gt;'Inputs &amp; Summary'!$D$5,0,IF(BI$1&gt;VLOOKUP($G39,Lists!$J$17:$K$21,2),IF($M39=Lists!$H$3,IF($K39&lt;1,(($S39/$K39)*((1+'Inputs &amp; Summary'!$D$7)^BI$1)),((INT(BI$1/$K39)-INT((BI$1-1)/$K39))*$S39*((1+'Inputs &amp; Summary'!$D$7)^BI$1))),(_xlfn.WEIBULL.DIST(BI$1,$L39,$K39,FALSE)*$S39*((1+'Inputs &amp; Summary'!$D$7)^BI$1))),IF($M39=Lists!$H$3,IF($K39&lt;1,((($R39*(1-$E39)+$Q39*(1-$F39))/$K39)*((1+'Inputs &amp; Summary'!$D$7)^BI$1)),((INT(BI$1/$K39)-INT((BI$1-1)/$K39))*($R39*(1-$E39)+$Q39*(1-$F39))*((1+'Inputs &amp; Summary'!$D$7)^BI$1))),((_xlfn.WEIBULL.DIST(BI$1,$L39,$K39,FALSE)*($R39*(1-$E39)+$Q39*(1-$F39))*((1+'Inputs &amp; Summary'!$D$7)^BI$1))))))</f>
        <v>0</v>
      </c>
      <c r="BJ39" s="248">
        <f>$D39*IF(BJ$1&gt;'Inputs &amp; Summary'!$D$5,0,IF(BJ$1&gt;VLOOKUP($G39,Lists!$J$17:$K$21,2),IF($M39=Lists!$H$3,IF($K39&lt;1,(($S39/$K39)*((1+'Inputs &amp; Summary'!$D$7)^BJ$1)),((INT(BJ$1/$K39)-INT((BJ$1-1)/$K39))*$S39*((1+'Inputs &amp; Summary'!$D$7)^BJ$1))),(_xlfn.WEIBULL.DIST(BJ$1,$L39,$K39,FALSE)*$S39*((1+'Inputs &amp; Summary'!$D$7)^BJ$1))),IF($M39=Lists!$H$3,IF($K39&lt;1,((($R39*(1-$E39)+$Q39*(1-$F39))/$K39)*((1+'Inputs &amp; Summary'!$D$7)^BJ$1)),((INT(BJ$1/$K39)-INT((BJ$1-1)/$K39))*($R39*(1-$E39)+$Q39*(1-$F39))*((1+'Inputs &amp; Summary'!$D$7)^BJ$1))),((_xlfn.WEIBULL.DIST(BJ$1,$L39,$K39,FALSE)*($R39*(1-$E39)+$Q39*(1-$F39))*((1+'Inputs &amp; Summary'!$D$7)^BJ$1))))))</f>
        <v>0</v>
      </c>
      <c r="BK39" s="248">
        <f>$D39*IF(BK$1&gt;'Inputs &amp; Summary'!$D$5,0,IF(BK$1&gt;VLOOKUP($G39,Lists!$J$17:$K$21,2),IF($M39=Lists!$H$3,IF($K39&lt;1,(($S39/$K39)*((1+'Inputs &amp; Summary'!$D$7)^BK$1)),((INT(BK$1/$K39)-INT((BK$1-1)/$K39))*$S39*((1+'Inputs &amp; Summary'!$D$7)^BK$1))),(_xlfn.WEIBULL.DIST(BK$1,$L39,$K39,FALSE)*$S39*((1+'Inputs &amp; Summary'!$D$7)^BK$1))),IF($M39=Lists!$H$3,IF($K39&lt;1,((($R39*(1-$E39)+$Q39*(1-$F39))/$K39)*((1+'Inputs &amp; Summary'!$D$7)^BK$1)),((INT(BK$1/$K39)-INT((BK$1-1)/$K39))*($R39*(1-$E39)+$Q39*(1-$F39))*((1+'Inputs &amp; Summary'!$D$7)^BK$1))),((_xlfn.WEIBULL.DIST(BK$1,$L39,$K39,FALSE)*($R39*(1-$E39)+$Q39*(1-$F39))*((1+'Inputs &amp; Summary'!$D$7)^BK$1))))))</f>
        <v>0</v>
      </c>
      <c r="BL39" s="248">
        <f>$D39*IF(BL$1&gt;'Inputs &amp; Summary'!$D$5,0,IF(BL$1&gt;VLOOKUP($G39,Lists!$J$17:$K$21,2),IF($M39=Lists!$H$3,IF($K39&lt;1,(($S39/$K39)*((1+'Inputs &amp; Summary'!$D$7)^BL$1)),((INT(BL$1/$K39)-INT((BL$1-1)/$K39))*$S39*((1+'Inputs &amp; Summary'!$D$7)^BL$1))),(_xlfn.WEIBULL.DIST(BL$1,$L39,$K39,FALSE)*$S39*((1+'Inputs &amp; Summary'!$D$7)^BL$1))),IF($M39=Lists!$H$3,IF($K39&lt;1,((($R39*(1-$E39)+$Q39*(1-$F39))/$K39)*((1+'Inputs &amp; Summary'!$D$7)^BL$1)),((INT(BL$1/$K39)-INT((BL$1-1)/$K39))*($R39*(1-$E39)+$Q39*(1-$F39))*((1+'Inputs &amp; Summary'!$D$7)^BL$1))),((_xlfn.WEIBULL.DIST(BL$1,$L39,$K39,FALSE)*($R39*(1-$E39)+$Q39*(1-$F39))*((1+'Inputs &amp; Summary'!$D$7)^BL$1))))))</f>
        <v>0</v>
      </c>
    </row>
    <row r="40" spans="1:64" x14ac:dyDescent="0.3">
      <c r="A40" s="236" t="s">
        <v>59</v>
      </c>
      <c r="B40" s="117" t="str">
        <f>IF('Inputs &amp; Summary'!$D$15=Lists!$E$3,INDEX('Residential Rooftop Details'!$A$30:$X$158,MATCH('Cash Flow'!$A40,'Residential Rooftop Details'!$A$30:$A$158,0),COLUMN(B$1)),IF('Inputs &amp; Summary'!$D$15=Lists!$E$4,INDEX('Commercial Rooftop Details'!$A$30:$V$158,MATCH('Cash Flow'!$A40,'Commercial Rooftop Details'!$A$30:$A$158,0),COLUMN(B$1)),INDEX('Ground-Mount Details'!$A$30:$V$158,MATCH('Cash Flow'!$A40,'Ground-Mount Details'!$A$30:$A$158,0),COLUMN(B$1))))</f>
        <v>Preventive</v>
      </c>
      <c r="C40" s="117" t="str">
        <f>IF('Inputs &amp; Summary'!$D$15=Lists!$E$3,INDEX('Residential Rooftop Details'!$A$30:$X$158,MATCH('Cash Flow'!$A40,'Residential Rooftop Details'!$A$30:$A$158,0),COLUMN(C$1)),IF('Inputs &amp; Summary'!$D$15=Lists!$E$4,INDEX('Commercial Rooftop Details'!$A$30:$V$158,MATCH('Cash Flow'!$A40,'Commercial Rooftop Details'!$A$30:$A$158,0),COLUMN(C$1)),INDEX('Ground-Mount Details'!$A$30:$V$158,MATCH('Cash Flow'!$A40,'Ground-Mount Details'!$A$30:$A$158,0),COLUMN(C$1))))</f>
        <v>Electrical</v>
      </c>
      <c r="D40" s="117">
        <f>IF('Inputs &amp; Summary'!$D$15=Lists!$E$3,INDEX('Residential Rooftop Details'!$A$30:$X$158,MATCH('Cash Flow'!$A40,'Residential Rooftop Details'!$A$30:$A$158,0),COLUMN(D$1)),IF('Inputs &amp; Summary'!$D$15=Lists!$E$4,INDEX('Commercial Rooftop Details'!$A$30:$V$158,MATCH('Cash Flow'!$A40,'Commercial Rooftop Details'!$A$30:$A$158,0),COLUMN(D$1)),INDEX('Ground-Mount Details'!$A$30:$V$158,MATCH('Cash Flow'!$A40,'Ground-Mount Details'!$A$30:$A$158,0),COLUMN(D$1))))</f>
        <v>1</v>
      </c>
      <c r="E40" s="117">
        <f>IF('Inputs &amp; Summary'!$D$15=Lists!$E$3,INDEX('Residential Rooftop Details'!$A$30:$X$158,MATCH('Cash Flow'!$A40,'Residential Rooftop Details'!$A$30:$A$158,0),COLUMN(E$1)),IF('Inputs &amp; Summary'!$D$15=Lists!$E$4,INDEX('Commercial Rooftop Details'!$A$30:$V$158,MATCH('Cash Flow'!$A40,'Commercial Rooftop Details'!$A$30:$A$158,0),COLUMN(E$1)),INDEX('Ground-Mount Details'!$A$30:$V$158,MATCH('Cash Flow'!$A40,'Ground-Mount Details'!$A$30:$A$158,0),COLUMN(E$1))))</f>
        <v>0</v>
      </c>
      <c r="F40" s="117">
        <f>IF('Inputs &amp; Summary'!$D$15=Lists!$E$3,INDEX('Residential Rooftop Details'!$A$30:$X$158,MATCH('Cash Flow'!$A40,'Residential Rooftop Details'!$A$30:$A$158,0),COLUMN(F$1)),IF('Inputs &amp; Summary'!$D$15=Lists!$E$4,INDEX('Commercial Rooftop Details'!$A$30:$V$158,MATCH('Cash Flow'!$A40,'Commercial Rooftop Details'!$A$30:$A$158,0),COLUMN(F$1)),INDEX('Ground-Mount Details'!$A$30:$V$158,MATCH('Cash Flow'!$A40,'Ground-Mount Details'!$A$30:$A$158,0),COLUMN(F$1))))</f>
        <v>0</v>
      </c>
      <c r="G40" s="237" t="str">
        <f>IF('Inputs &amp; Summary'!$D$15=Lists!$E$3,INDEX('Residential Rooftop Details'!$A$30:$X$158,MATCH('Cash Flow'!$A40,'Residential Rooftop Details'!$A$30:$A$158,0),COLUMN(G$1)),IF('Inputs &amp; Summary'!$D$15=Lists!$E$4,INDEX('Commercial Rooftop Details'!$A$30:$V$158,MATCH('Cash Flow'!$A40,'Commercial Rooftop Details'!$A$30:$A$158,0),COLUMN(G$1)),INDEX('Ground-Mount Details'!$A$30:$V$158,MATCH('Cash Flow'!$A40,'Ground-Mount Details'!$A$30:$A$158,0),COLUMN(G$1))))</f>
        <v>N/A</v>
      </c>
      <c r="H40" s="237" t="str">
        <f>IF('Inputs &amp; Summary'!$D$15=Lists!$E$3,INDEX('Residential Rooftop Details'!$A$30:$X$158,MATCH('Cash Flow'!$A40,'Residential Rooftop Details'!$A$30:$A$158,0),COLUMN(H$1)),IF('Inputs &amp; Summary'!$D$15=Lists!$E$4,INDEX('Commercial Rooftop Details'!$A$30:$V$158,MATCH('Cash Flow'!$A40,'Commercial Rooftop Details'!$A$30:$A$158,0),COLUMN(H$1)),INDEX('Ground-Mount Details'!$A$30:$V$158,MATCH('Cash Flow'!$A40,'Ground-Mount Details'!$A$30:$A$158,0),COLUMN(H$1))))</f>
        <v>Disconnect Box</v>
      </c>
      <c r="I40" s="237" t="str">
        <f>IF('Inputs &amp; Summary'!$D$15=Lists!$E$3,INDEX('Residential Rooftop Details'!$A$30:$X$158,MATCH('Cash Flow'!$A40,'Residential Rooftop Details'!$A$30:$A$158,0),COLUMN(I$1)),IF('Inputs &amp; Summary'!$D$15=Lists!$E$4,INDEX('Commercial Rooftop Details'!$A$30:$V$158,MATCH('Cash Flow'!$A40,'Commercial Rooftop Details'!$A$30:$A$158,0),COLUMN(I$1)),INDEX('Ground-Mount Details'!$A$30:$V$158,MATCH('Cash Flow'!$A40,'Ground-Mount Details'!$A$30:$A$158,0),COLUMN(I$1))))</f>
        <v>Inspector</v>
      </c>
      <c r="J40" s="238">
        <f>IF('Inputs &amp; Summary'!$D$15=Lists!$E$3,INDEX('Residential Rooftop Details'!$A$30:$X$158,MATCH('Cash Flow'!$A40,'Residential Rooftop Details'!$A$30:$A$158,0),COLUMN(J$1)),IF('Inputs &amp; Summary'!$D$15=Lists!$E$4,INDEX('Commercial Rooftop Details'!$A$30:$V$158,MATCH('Cash Flow'!$A40,'Commercial Rooftop Details'!$A$30:$A$158,0),COLUMN(J$1)),INDEX('Ground-Mount Details'!$A$30:$V$158,MATCH('Cash Flow'!$A40,'Ground-Mount Details'!$A$30:$A$158,0),COLUMN(J$1))))</f>
        <v>25.173076923076923</v>
      </c>
      <c r="K40" s="239">
        <f>IF('Inputs &amp; Summary'!$D$15=Lists!$E$3,INDEX('Residential Rooftop Details'!$A$30:$X$158,MATCH('Cash Flow'!$A40,'Residential Rooftop Details'!$A$30:$A$158,0),COLUMN(K$1)),IF('Inputs &amp; Summary'!$D$15=Lists!$E$4,INDEX('Commercial Rooftop Details'!$A$30:$V$158,MATCH('Cash Flow'!$A40,'Commercial Rooftop Details'!$A$30:$A$158,0),COLUMN(K$1)),INDEX('Ground-Mount Details'!$A$30:$V$158,MATCH('Cash Flow'!$A40,'Ground-Mount Details'!$A$30:$A$158,0),COLUMN(K$1))))</f>
        <v>1</v>
      </c>
      <c r="L40" s="239">
        <f>IF('Inputs &amp; Summary'!$D$15=Lists!$E$3,INDEX('Residential Rooftop Details'!$A$30:$X$158,MATCH('Cash Flow'!$A40,'Residential Rooftop Details'!$A$30:$A$158,0),COLUMN(L$1)),IF('Inputs &amp; Summary'!$D$15=Lists!$E$4,INDEX('Commercial Rooftop Details'!$A$30:$V$158,MATCH('Cash Flow'!$A40,'Commercial Rooftop Details'!$A$30:$A$158,0),COLUMN(L$1)),INDEX('Ground-Mount Details'!$A$30:$V$158,MATCH('Cash Flow'!$A40,'Ground-Mount Details'!$A$30:$A$158,0),COLUMN(L$1))))</f>
        <v>1</v>
      </c>
      <c r="M40" s="238" t="str">
        <f>IF('Inputs &amp; Summary'!$D$15=Lists!$E$3,INDEX('Residential Rooftop Details'!$A$30:$X$158,MATCH('Cash Flow'!$A40,'Residential Rooftop Details'!$A$30:$A$158,0),COLUMN(M$1)),IF('Inputs &amp; Summary'!$D$15=Lists!$E$4,INDEX('Commercial Rooftop Details'!$A$30:$V$158,MATCH('Cash Flow'!$A40,'Commercial Rooftop Details'!$A$30:$A$158,0),COLUMN(M$1)),INDEX('Ground-Mount Details'!$A$30:$V$158,MATCH('Cash Flow'!$A40,'Ground-Mount Details'!$A$30:$A$158,0),COLUMN(M$1))))</f>
        <v>interval</v>
      </c>
      <c r="N40" s="240">
        <f>IF('Inputs &amp; Summary'!$D$15=Lists!$E$3,INDEX('Residential Rooftop Details'!$A$30:$X$158,MATCH('Cash Flow'!$A40,'Residential Rooftop Details'!$A$30:$A$158,0),COLUMN(N$1)),IF('Inputs &amp; Summary'!$D$15=Lists!$E$4,INDEX('Commercial Rooftop Details'!$A$30:$V$158,MATCH('Cash Flow'!$A40,'Commercial Rooftop Details'!$A$30:$A$158,0),COLUMN(N$1)),INDEX('Ground-Mount Details'!$A$30:$V$158,MATCH('Cash Flow'!$A40,'Ground-Mount Details'!$A$30:$A$158,0),COLUMN(N$1))))</f>
        <v>1</v>
      </c>
      <c r="O40" s="239">
        <f>IF('Inputs &amp; Summary'!$D$15=Lists!$E$3,INDEX('Residential Rooftop Details'!$A$30:$X$158,MATCH('Cash Flow'!$A40,'Residential Rooftop Details'!$A$30:$A$158,0),COLUMN(O$1)),IF('Inputs &amp; Summary'!$D$15=Lists!$E$4,INDEX('Commercial Rooftop Details'!$A$30:$V$158,MATCH('Cash Flow'!$A40,'Commercial Rooftop Details'!$A$30:$A$158,0),COLUMN(O$1)),INDEX('Ground-Mount Details'!$A$30:$V$158,MATCH('Cash Flow'!$A40,'Ground-Mount Details'!$A$30:$A$158,0),COLUMN(O$1))))</f>
        <v>0.25</v>
      </c>
      <c r="P40" s="241">
        <f>IF('Inputs &amp; Summary'!$D$15=Lists!$E$3,INDEX('Residential Rooftop Details'!$A$30:$X$158,MATCH('Cash Flow'!$A40,'Residential Rooftop Details'!$A$30:$A$158,0),COLUMN(P$1)),IF('Inputs &amp; Summary'!$D$15=Lists!$E$4,INDEX('Commercial Rooftop Details'!$A$30:$V$158,MATCH('Cash Flow'!$A40,'Commercial Rooftop Details'!$A$30:$A$158,0),COLUMN(P$1)),INDEX('Ground-Mount Details'!$A$30:$V$158,MATCH('Cash Flow'!$A40,'Ground-Mount Details'!$A$30:$A$158,0),COLUMN(P$1))))</f>
        <v>0</v>
      </c>
      <c r="Q40" s="242">
        <f>IF('Inputs &amp; Summary'!$D$15=Lists!$E$3,INDEX('Residential Rooftop Details'!$A$30:$X$158,MATCH('Cash Flow'!$A40,'Residential Rooftop Details'!$A$30:$A$158,0),COLUMN(Q$1)),IF('Inputs &amp; Summary'!$D$15=Lists!$E$4,INDEX('Commercial Rooftop Details'!$A$30:$V$158,MATCH('Cash Flow'!$A40,'Commercial Rooftop Details'!$A$30:$A$158,0),COLUMN(Q$1)),INDEX('Ground-Mount Details'!$A$30:$V$158,MATCH('Cash Flow'!$A40,'Ground-Mount Details'!$A$30:$A$158,0),COLUMN(Q$1))))</f>
        <v>6.2932692307692308</v>
      </c>
      <c r="R40" s="242">
        <f>IF('Inputs &amp; Summary'!$D$15=Lists!$E$3,INDEX('Residential Rooftop Details'!$A$30:$X$158,MATCH('Cash Flow'!$A40,'Residential Rooftop Details'!$A$30:$A$158,0),COLUMN(R$1)),IF('Inputs &amp; Summary'!$D$15=Lists!$E$4,INDEX('Commercial Rooftop Details'!$A$30:$V$158,MATCH('Cash Flow'!$A40,'Commercial Rooftop Details'!$A$30:$A$158,0),COLUMN(R$1)),INDEX('Ground-Mount Details'!$A$30:$V$158,MATCH('Cash Flow'!$A40,'Ground-Mount Details'!$A$30:$A$158,0),COLUMN(R$1))))</f>
        <v>0</v>
      </c>
      <c r="S40" s="243">
        <f>IF('Inputs &amp; Summary'!$D$15=Lists!$E$3,INDEX('Residential Rooftop Details'!$A$30:$X$158,MATCH('Cash Flow'!$A40,'Residential Rooftop Details'!$A$30:$A$158,0),COLUMN(S$1)),IF('Inputs &amp; Summary'!$D$15=Lists!$E$4,INDEX('Commercial Rooftop Details'!$A$30:$V$158,MATCH('Cash Flow'!$A40,'Commercial Rooftop Details'!$A$30:$A$158,0),COLUMN(S$1)),INDEX('Ground-Mount Details'!$A$30:$V$158,MATCH('Cash Flow'!$A40,'Ground-Mount Details'!$A$30:$A$158,0),COLUMN(S$1))))</f>
        <v>6.2932692307692308</v>
      </c>
      <c r="T40" s="238">
        <f>IF('Inputs &amp; Summary'!$D$15=Lists!$E$3,INDEX('Residential Rooftop Details'!$A$30:$X$158,MATCH('Cash Flow'!$A40,'Residential Rooftop Details'!$A$30:$A$158,0),COLUMN(T$1)),IF('Inputs &amp; Summary'!$D$15=Lists!$E$4,INDEX('Commercial Rooftop Details'!$A$30:$V$158,MATCH('Cash Flow'!$A40,'Commercial Rooftop Details'!$A$30:$A$158,0),COLUMN(T$1)),INDEX('Ground-Mount Details'!$A$30:$V$158,MATCH('Cash Flow'!$A40,'Ground-Mount Details'!$A$30:$A$158,0),COLUMN(T$1))))</f>
        <v>0</v>
      </c>
      <c r="U40" s="244">
        <f>IF('Inputs &amp; Summary'!$D$15=Lists!$E$3,INDEX('Residential Rooftop Details'!$A$30:$X$158,MATCH('Cash Flow'!$A40,'Residential Rooftop Details'!$A$30:$A$158,0),COLUMN(U$1)),IF('Inputs &amp; Summary'!$D$15=Lists!$E$4,INDEX('Commercial Rooftop Details'!$A$30:$V$158,MATCH('Cash Flow'!$A40,'Commercial Rooftop Details'!$A$30:$A$158,0),COLUMN(U$1)),INDEX('Ground-Mount Details'!$A$30:$V$158,MATCH('Cash Flow'!$A40,'Ground-Mount Details'!$A$30:$A$158,0),COLUMN(U$1))))</f>
        <v>0</v>
      </c>
      <c r="V40" s="245">
        <f t="shared" si="6"/>
        <v>7.7984043769516713</v>
      </c>
      <c r="W40" s="245">
        <f>NPV('Inputs &amp; Summary'!$D$6,Y40:BL40)</f>
        <v>79.084117921929376</v>
      </c>
      <c r="X40" s="246">
        <f t="shared" si="5"/>
        <v>5.7399551271388556E-4</v>
      </c>
      <c r="Y40" s="248">
        <f>$D40*IF(Y$1&gt;'Inputs &amp; Summary'!$D$5,0,IF(Y$1&gt;VLOOKUP($G40,Lists!$J$17:$K$21,2),IF($M40=Lists!$H$3,IF($K40&lt;1,(($S40/$K40)*((1+'Inputs &amp; Summary'!$D$7)^Y$1)),((INT(Y$1/$K40)-INT((Y$1-1)/$K40))*$S40*((1+'Inputs &amp; Summary'!$D$7)^Y$1))),(_xlfn.WEIBULL.DIST(Y$1,$L40,$K40,FALSE)*$S40*((1+'Inputs &amp; Summary'!$D$7)^Y$1))),IF($M40=Lists!$H$3,IF($K40&lt;1,((($R40*(1-$E40)+$Q40*(1-$F40))/$K40)*((1+'Inputs &amp; Summary'!$D$7)^Y$1)),((INT(Y$1/$K40)-INT((Y$1-1)/$K40))*($R40*(1-$E40)+$Q40*(1-$F40))*((1+'Inputs &amp; Summary'!$D$7)^Y$1))),((_xlfn.WEIBULL.DIST(Y$1,$L40,$K40,FALSE)*($R40*(1-$E40)+$Q40*(1-$F40))*((1+'Inputs &amp; Summary'!$D$7)^Y$1))))))</f>
        <v>6.4191346153846158</v>
      </c>
      <c r="Z40" s="248">
        <f>$D40*IF(Z$1&gt;'Inputs &amp; Summary'!$D$5,0,IF(Z$1&gt;VLOOKUP($G40,Lists!$J$17:$K$21,2),IF($M40=Lists!$H$3,IF($K40&lt;1,(($S40/$K40)*((1+'Inputs &amp; Summary'!$D$7)^Z$1)),((INT(Z$1/$K40)-INT((Z$1-1)/$K40))*$S40*((1+'Inputs &amp; Summary'!$D$7)^Z$1))),(_xlfn.WEIBULL.DIST(Z$1,$L40,$K40,FALSE)*$S40*((1+'Inputs &amp; Summary'!$D$7)^Z$1))),IF($M40=Lists!$H$3,IF($K40&lt;1,((($R40*(1-$E40)+$Q40*(1-$F40))/$K40)*((1+'Inputs &amp; Summary'!$D$7)^Z$1)),((INT(Z$1/$K40)-INT((Z$1-1)/$K40))*($R40*(1-$E40)+$Q40*(1-$F40))*((1+'Inputs &amp; Summary'!$D$7)^Z$1))),((_xlfn.WEIBULL.DIST(Z$1,$L40,$K40,FALSE)*($R40*(1-$E40)+$Q40*(1-$F40))*((1+'Inputs &amp; Summary'!$D$7)^Z$1))))))</f>
        <v>6.5475173076923081</v>
      </c>
      <c r="AA40" s="248">
        <f>$D40*IF(AA$1&gt;'Inputs &amp; Summary'!$D$5,0,IF(AA$1&gt;VLOOKUP($G40,Lists!$J$17:$K$21,2),IF($M40=Lists!$H$3,IF($K40&lt;1,(($S40/$K40)*((1+'Inputs &amp; Summary'!$D$7)^AA$1)),((INT(AA$1/$K40)-INT((AA$1-1)/$K40))*$S40*((1+'Inputs &amp; Summary'!$D$7)^AA$1))),(_xlfn.WEIBULL.DIST(AA$1,$L40,$K40,FALSE)*$S40*((1+'Inputs &amp; Summary'!$D$7)^AA$1))),IF($M40=Lists!$H$3,IF($K40&lt;1,((($R40*(1-$E40)+$Q40*(1-$F40))/$K40)*((1+'Inputs &amp; Summary'!$D$7)^AA$1)),((INT(AA$1/$K40)-INT((AA$1-1)/$K40))*($R40*(1-$E40)+$Q40*(1-$F40))*((1+'Inputs &amp; Summary'!$D$7)^AA$1))),((_xlfn.WEIBULL.DIST(AA$1,$L40,$K40,FALSE)*($R40*(1-$E40)+$Q40*(1-$F40))*((1+'Inputs &amp; Summary'!$D$7)^AA$1))))))</f>
        <v>6.6784676538461536</v>
      </c>
      <c r="AB40" s="248">
        <f>$D40*IF(AB$1&gt;'Inputs &amp; Summary'!$D$5,0,IF(AB$1&gt;VLOOKUP($G40,Lists!$J$17:$K$21,2),IF($M40=Lists!$H$3,IF($K40&lt;1,(($S40/$K40)*((1+'Inputs &amp; Summary'!$D$7)^AB$1)),((INT(AB$1/$K40)-INT((AB$1-1)/$K40))*$S40*((1+'Inputs &amp; Summary'!$D$7)^AB$1))),(_xlfn.WEIBULL.DIST(AB$1,$L40,$K40,FALSE)*$S40*((1+'Inputs &amp; Summary'!$D$7)^AB$1))),IF($M40=Lists!$H$3,IF($K40&lt;1,((($R40*(1-$E40)+$Q40*(1-$F40))/$K40)*((1+'Inputs &amp; Summary'!$D$7)^AB$1)),((INT(AB$1/$K40)-INT((AB$1-1)/$K40))*($R40*(1-$E40)+$Q40*(1-$F40))*((1+'Inputs &amp; Summary'!$D$7)^AB$1))),((_xlfn.WEIBULL.DIST(AB$1,$L40,$K40,FALSE)*($R40*(1-$E40)+$Q40*(1-$F40))*((1+'Inputs &amp; Summary'!$D$7)^AB$1))))))</f>
        <v>6.8120370069230765</v>
      </c>
      <c r="AC40" s="248">
        <f>$D40*IF(AC$1&gt;'Inputs &amp; Summary'!$D$5,0,IF(AC$1&gt;VLOOKUP($G40,Lists!$J$17:$K$21,2),IF($M40=Lists!$H$3,IF($K40&lt;1,(($S40/$K40)*((1+'Inputs &amp; Summary'!$D$7)^AC$1)),((INT(AC$1/$K40)-INT((AC$1-1)/$K40))*$S40*((1+'Inputs &amp; Summary'!$D$7)^AC$1))),(_xlfn.WEIBULL.DIST(AC$1,$L40,$K40,FALSE)*$S40*((1+'Inputs &amp; Summary'!$D$7)^AC$1))),IF($M40=Lists!$H$3,IF($K40&lt;1,((($R40*(1-$E40)+$Q40*(1-$F40))/$K40)*((1+'Inputs &amp; Summary'!$D$7)^AC$1)),((INT(AC$1/$K40)-INT((AC$1-1)/$K40))*($R40*(1-$E40)+$Q40*(1-$F40))*((1+'Inputs &amp; Summary'!$D$7)^AC$1))),((_xlfn.WEIBULL.DIST(AC$1,$L40,$K40,FALSE)*($R40*(1-$E40)+$Q40*(1-$F40))*((1+'Inputs &amp; Summary'!$D$7)^AC$1))))))</f>
        <v>6.9482777470615389</v>
      </c>
      <c r="AD40" s="248">
        <f>$D40*IF(AD$1&gt;'Inputs &amp; Summary'!$D$5,0,IF(AD$1&gt;VLOOKUP($G40,Lists!$J$17:$K$21,2),IF($M40=Lists!$H$3,IF($K40&lt;1,(($S40/$K40)*((1+'Inputs &amp; Summary'!$D$7)^AD$1)),((INT(AD$1/$K40)-INT((AD$1-1)/$K40))*$S40*((1+'Inputs &amp; Summary'!$D$7)^AD$1))),(_xlfn.WEIBULL.DIST(AD$1,$L40,$K40,FALSE)*$S40*((1+'Inputs &amp; Summary'!$D$7)^AD$1))),IF($M40=Lists!$H$3,IF($K40&lt;1,((($R40*(1-$E40)+$Q40*(1-$F40))/$K40)*((1+'Inputs &amp; Summary'!$D$7)^AD$1)),((INT(AD$1/$K40)-INT((AD$1-1)/$K40))*($R40*(1-$E40)+$Q40*(1-$F40))*((1+'Inputs &amp; Summary'!$D$7)^AD$1))),((_xlfn.WEIBULL.DIST(AD$1,$L40,$K40,FALSE)*($R40*(1-$E40)+$Q40*(1-$F40))*((1+'Inputs &amp; Summary'!$D$7)^AD$1))))))</f>
        <v>7.0872433020027694</v>
      </c>
      <c r="AE40" s="248">
        <f>$D40*IF(AE$1&gt;'Inputs &amp; Summary'!$D$5,0,IF(AE$1&gt;VLOOKUP($G40,Lists!$J$17:$K$21,2),IF($M40=Lists!$H$3,IF($K40&lt;1,(($S40/$K40)*((1+'Inputs &amp; Summary'!$D$7)^AE$1)),((INT(AE$1/$K40)-INT((AE$1-1)/$K40))*$S40*((1+'Inputs &amp; Summary'!$D$7)^AE$1))),(_xlfn.WEIBULL.DIST(AE$1,$L40,$K40,FALSE)*$S40*((1+'Inputs &amp; Summary'!$D$7)^AE$1))),IF($M40=Lists!$H$3,IF($K40&lt;1,((($R40*(1-$E40)+$Q40*(1-$F40))/$K40)*((1+'Inputs &amp; Summary'!$D$7)^AE$1)),((INT(AE$1/$K40)-INT((AE$1-1)/$K40))*($R40*(1-$E40)+$Q40*(1-$F40))*((1+'Inputs &amp; Summary'!$D$7)^AE$1))),((_xlfn.WEIBULL.DIST(AE$1,$L40,$K40,FALSE)*($R40*(1-$E40)+$Q40*(1-$F40))*((1+'Inputs &amp; Summary'!$D$7)^AE$1))))))</f>
        <v>7.2289881680428234</v>
      </c>
      <c r="AF40" s="248">
        <f>$D40*IF(AF$1&gt;'Inputs &amp; Summary'!$D$5,0,IF(AF$1&gt;VLOOKUP($G40,Lists!$J$17:$K$21,2),IF($M40=Lists!$H$3,IF($K40&lt;1,(($S40/$K40)*((1+'Inputs &amp; Summary'!$D$7)^AF$1)),((INT(AF$1/$K40)-INT((AF$1-1)/$K40))*$S40*((1+'Inputs &amp; Summary'!$D$7)^AF$1))),(_xlfn.WEIBULL.DIST(AF$1,$L40,$K40,FALSE)*$S40*((1+'Inputs &amp; Summary'!$D$7)^AF$1))),IF($M40=Lists!$H$3,IF($K40&lt;1,((($R40*(1-$E40)+$Q40*(1-$F40))/$K40)*((1+'Inputs &amp; Summary'!$D$7)^AF$1)),((INT(AF$1/$K40)-INT((AF$1-1)/$K40))*($R40*(1-$E40)+$Q40*(1-$F40))*((1+'Inputs &amp; Summary'!$D$7)^AF$1))),((_xlfn.WEIBULL.DIST(AF$1,$L40,$K40,FALSE)*($R40*(1-$E40)+$Q40*(1-$F40))*((1+'Inputs &amp; Summary'!$D$7)^AF$1))))))</f>
        <v>7.3735679314036808</v>
      </c>
      <c r="AG40" s="248">
        <f>$D40*IF(AG$1&gt;'Inputs &amp; Summary'!$D$5,0,IF(AG$1&gt;VLOOKUP($G40,Lists!$J$17:$K$21,2),IF($M40=Lists!$H$3,IF($K40&lt;1,(($S40/$K40)*((1+'Inputs &amp; Summary'!$D$7)^AG$1)),((INT(AG$1/$K40)-INT((AG$1-1)/$K40))*$S40*((1+'Inputs &amp; Summary'!$D$7)^AG$1))),(_xlfn.WEIBULL.DIST(AG$1,$L40,$K40,FALSE)*$S40*((1+'Inputs &amp; Summary'!$D$7)^AG$1))),IF($M40=Lists!$H$3,IF($K40&lt;1,((($R40*(1-$E40)+$Q40*(1-$F40))/$K40)*((1+'Inputs &amp; Summary'!$D$7)^AG$1)),((INT(AG$1/$K40)-INT((AG$1-1)/$K40))*($R40*(1-$E40)+$Q40*(1-$F40))*((1+'Inputs &amp; Summary'!$D$7)^AG$1))),((_xlfn.WEIBULL.DIST(AG$1,$L40,$K40,FALSE)*($R40*(1-$E40)+$Q40*(1-$F40))*((1+'Inputs &amp; Summary'!$D$7)^AG$1))))))</f>
        <v>7.5210392900317542</v>
      </c>
      <c r="AH40" s="248">
        <f>$D40*IF(AH$1&gt;'Inputs &amp; Summary'!$D$5,0,IF(AH$1&gt;VLOOKUP($G40,Lists!$J$17:$K$21,2),IF($M40=Lists!$H$3,IF($K40&lt;1,(($S40/$K40)*((1+'Inputs &amp; Summary'!$D$7)^AH$1)),((INT(AH$1/$K40)-INT((AH$1-1)/$K40))*$S40*((1+'Inputs &amp; Summary'!$D$7)^AH$1))),(_xlfn.WEIBULL.DIST(AH$1,$L40,$K40,FALSE)*$S40*((1+'Inputs &amp; Summary'!$D$7)^AH$1))),IF($M40=Lists!$H$3,IF($K40&lt;1,((($R40*(1-$E40)+$Q40*(1-$F40))/$K40)*((1+'Inputs &amp; Summary'!$D$7)^AH$1)),((INT(AH$1/$K40)-INT((AH$1-1)/$K40))*($R40*(1-$E40)+$Q40*(1-$F40))*((1+'Inputs &amp; Summary'!$D$7)^AH$1))),((_xlfn.WEIBULL.DIST(AH$1,$L40,$K40,FALSE)*($R40*(1-$E40)+$Q40*(1-$F40))*((1+'Inputs &amp; Summary'!$D$7)^AH$1))))))</f>
        <v>7.6714600758323899</v>
      </c>
      <c r="AI40" s="248">
        <f>$D40*IF(AI$1&gt;'Inputs &amp; Summary'!$D$5,0,IF(AI$1&gt;VLOOKUP($G40,Lists!$J$17:$K$21,2),IF($M40=Lists!$H$3,IF($K40&lt;1,(($S40/$K40)*((1+'Inputs &amp; Summary'!$D$7)^AI$1)),((INT(AI$1/$K40)-INT((AI$1-1)/$K40))*$S40*((1+'Inputs &amp; Summary'!$D$7)^AI$1))),(_xlfn.WEIBULL.DIST(AI$1,$L40,$K40,FALSE)*$S40*((1+'Inputs &amp; Summary'!$D$7)^AI$1))),IF($M40=Lists!$H$3,IF($K40&lt;1,((($R40*(1-$E40)+$Q40*(1-$F40))/$K40)*((1+'Inputs &amp; Summary'!$D$7)^AI$1)),((INT(AI$1/$K40)-INT((AI$1-1)/$K40))*($R40*(1-$E40)+$Q40*(1-$F40))*((1+'Inputs &amp; Summary'!$D$7)^AI$1))),((_xlfn.WEIBULL.DIST(AI$1,$L40,$K40,FALSE)*($R40*(1-$E40)+$Q40*(1-$F40))*((1+'Inputs &amp; Summary'!$D$7)^AI$1))))))</f>
        <v>7.8248892773490359</v>
      </c>
      <c r="AJ40" s="248">
        <f>$D40*IF(AJ$1&gt;'Inputs &amp; Summary'!$D$5,0,IF(AJ$1&gt;VLOOKUP($G40,Lists!$J$17:$K$21,2),IF($M40=Lists!$H$3,IF($K40&lt;1,(($S40/$K40)*((1+'Inputs &amp; Summary'!$D$7)^AJ$1)),((INT(AJ$1/$K40)-INT((AJ$1-1)/$K40))*$S40*((1+'Inputs &amp; Summary'!$D$7)^AJ$1))),(_xlfn.WEIBULL.DIST(AJ$1,$L40,$K40,FALSE)*$S40*((1+'Inputs &amp; Summary'!$D$7)^AJ$1))),IF($M40=Lists!$H$3,IF($K40&lt;1,((($R40*(1-$E40)+$Q40*(1-$F40))/$K40)*((1+'Inputs &amp; Summary'!$D$7)^AJ$1)),((INT(AJ$1/$K40)-INT((AJ$1-1)/$K40))*($R40*(1-$E40)+$Q40*(1-$F40))*((1+'Inputs &amp; Summary'!$D$7)^AJ$1))),((_xlfn.WEIBULL.DIST(AJ$1,$L40,$K40,FALSE)*($R40*(1-$E40)+$Q40*(1-$F40))*((1+'Inputs &amp; Summary'!$D$7)^AJ$1))))))</f>
        <v>7.981387062896018</v>
      </c>
      <c r="AK40" s="248">
        <f>$D40*IF(AK$1&gt;'Inputs &amp; Summary'!$D$5,0,IF(AK$1&gt;VLOOKUP($G40,Lists!$J$17:$K$21,2),IF($M40=Lists!$H$3,IF($K40&lt;1,(($S40/$K40)*((1+'Inputs &amp; Summary'!$D$7)^AK$1)),((INT(AK$1/$K40)-INT((AK$1-1)/$K40))*$S40*((1+'Inputs &amp; Summary'!$D$7)^AK$1))),(_xlfn.WEIBULL.DIST(AK$1,$L40,$K40,FALSE)*$S40*((1+'Inputs &amp; Summary'!$D$7)^AK$1))),IF($M40=Lists!$H$3,IF($K40&lt;1,((($R40*(1-$E40)+$Q40*(1-$F40))/$K40)*((1+'Inputs &amp; Summary'!$D$7)^AK$1)),((INT(AK$1/$K40)-INT((AK$1-1)/$K40))*($R40*(1-$E40)+$Q40*(1-$F40))*((1+'Inputs &amp; Summary'!$D$7)^AK$1))),((_xlfn.WEIBULL.DIST(AK$1,$L40,$K40,FALSE)*($R40*(1-$E40)+$Q40*(1-$F40))*((1+'Inputs &amp; Summary'!$D$7)^AK$1))))))</f>
        <v>8.1410148041539383</v>
      </c>
      <c r="AL40" s="248">
        <f>$D40*IF(AL$1&gt;'Inputs &amp; Summary'!$D$5,0,IF(AL$1&gt;VLOOKUP($G40,Lists!$J$17:$K$21,2),IF($M40=Lists!$H$3,IF($K40&lt;1,(($S40/$K40)*((1+'Inputs &amp; Summary'!$D$7)^AL$1)),((INT(AL$1/$K40)-INT((AL$1-1)/$K40))*$S40*((1+'Inputs &amp; Summary'!$D$7)^AL$1))),(_xlfn.WEIBULL.DIST(AL$1,$L40,$K40,FALSE)*$S40*((1+'Inputs &amp; Summary'!$D$7)^AL$1))),IF($M40=Lists!$H$3,IF($K40&lt;1,((($R40*(1-$E40)+$Q40*(1-$F40))/$K40)*((1+'Inputs &amp; Summary'!$D$7)^AL$1)),((INT(AL$1/$K40)-INT((AL$1-1)/$K40))*($R40*(1-$E40)+$Q40*(1-$F40))*((1+'Inputs &amp; Summary'!$D$7)^AL$1))),((_xlfn.WEIBULL.DIST(AL$1,$L40,$K40,FALSE)*($R40*(1-$E40)+$Q40*(1-$F40))*((1+'Inputs &amp; Summary'!$D$7)^AL$1))))))</f>
        <v>8.3038351002370181</v>
      </c>
      <c r="AM40" s="248">
        <f>$D40*IF(AM$1&gt;'Inputs &amp; Summary'!$D$5,0,IF(AM$1&gt;VLOOKUP($G40,Lists!$J$17:$K$21,2),IF($M40=Lists!$H$3,IF($K40&lt;1,(($S40/$K40)*((1+'Inputs &amp; Summary'!$D$7)^AM$1)),((INT(AM$1/$K40)-INT((AM$1-1)/$K40))*$S40*((1+'Inputs &amp; Summary'!$D$7)^AM$1))),(_xlfn.WEIBULL.DIST(AM$1,$L40,$K40,FALSE)*$S40*((1+'Inputs &amp; Summary'!$D$7)^AM$1))),IF($M40=Lists!$H$3,IF($K40&lt;1,((($R40*(1-$E40)+$Q40*(1-$F40))/$K40)*((1+'Inputs &amp; Summary'!$D$7)^AM$1)),((INT(AM$1/$K40)-INT((AM$1-1)/$K40))*($R40*(1-$E40)+$Q40*(1-$F40))*((1+'Inputs &amp; Summary'!$D$7)^AM$1))),((_xlfn.WEIBULL.DIST(AM$1,$L40,$K40,FALSE)*($R40*(1-$E40)+$Q40*(1-$F40))*((1+'Inputs &amp; Summary'!$D$7)^AM$1))))))</f>
        <v>8.4699118022417554</v>
      </c>
      <c r="AN40" s="248">
        <f>$D40*IF(AN$1&gt;'Inputs &amp; Summary'!$D$5,0,IF(AN$1&gt;VLOOKUP($G40,Lists!$J$17:$K$21,2),IF($M40=Lists!$H$3,IF($K40&lt;1,(($S40/$K40)*((1+'Inputs &amp; Summary'!$D$7)^AN$1)),((INT(AN$1/$K40)-INT((AN$1-1)/$K40))*$S40*((1+'Inputs &amp; Summary'!$D$7)^AN$1))),(_xlfn.WEIBULL.DIST(AN$1,$L40,$K40,FALSE)*$S40*((1+'Inputs &amp; Summary'!$D$7)^AN$1))),IF($M40=Lists!$H$3,IF($K40&lt;1,((($R40*(1-$E40)+$Q40*(1-$F40))/$K40)*((1+'Inputs &amp; Summary'!$D$7)^AN$1)),((INT(AN$1/$K40)-INT((AN$1-1)/$K40))*($R40*(1-$E40)+$Q40*(1-$F40))*((1+'Inputs &amp; Summary'!$D$7)^AN$1))),((_xlfn.WEIBULL.DIST(AN$1,$L40,$K40,FALSE)*($R40*(1-$E40)+$Q40*(1-$F40))*((1+'Inputs &amp; Summary'!$D$7)^AN$1))))))</f>
        <v>8.6393100382865917</v>
      </c>
      <c r="AO40" s="248">
        <f>$D40*IF(AO$1&gt;'Inputs &amp; Summary'!$D$5,0,IF(AO$1&gt;VLOOKUP($G40,Lists!$J$17:$K$21,2),IF($M40=Lists!$H$3,IF($K40&lt;1,(($S40/$K40)*((1+'Inputs &amp; Summary'!$D$7)^AO$1)),((INT(AO$1/$K40)-INT((AO$1-1)/$K40))*$S40*((1+'Inputs &amp; Summary'!$D$7)^AO$1))),(_xlfn.WEIBULL.DIST(AO$1,$L40,$K40,FALSE)*$S40*((1+'Inputs &amp; Summary'!$D$7)^AO$1))),IF($M40=Lists!$H$3,IF($K40&lt;1,((($R40*(1-$E40)+$Q40*(1-$F40))/$K40)*((1+'Inputs &amp; Summary'!$D$7)^AO$1)),((INT(AO$1/$K40)-INT((AO$1-1)/$K40))*($R40*(1-$E40)+$Q40*(1-$F40))*((1+'Inputs &amp; Summary'!$D$7)^AO$1))),((_xlfn.WEIBULL.DIST(AO$1,$L40,$K40,FALSE)*($R40*(1-$E40)+$Q40*(1-$F40))*((1+'Inputs &amp; Summary'!$D$7)^AO$1))))))</f>
        <v>8.812096239052325</v>
      </c>
      <c r="AP40" s="248">
        <f>$D40*IF(AP$1&gt;'Inputs &amp; Summary'!$D$5,0,IF(AP$1&gt;VLOOKUP($G40,Lists!$J$17:$K$21,2),IF($M40=Lists!$H$3,IF($K40&lt;1,(($S40/$K40)*((1+'Inputs &amp; Summary'!$D$7)^AP$1)),((INT(AP$1/$K40)-INT((AP$1-1)/$K40))*$S40*((1+'Inputs &amp; Summary'!$D$7)^AP$1))),(_xlfn.WEIBULL.DIST(AP$1,$L40,$K40,FALSE)*$S40*((1+'Inputs &amp; Summary'!$D$7)^AP$1))),IF($M40=Lists!$H$3,IF($K40&lt;1,((($R40*(1-$E40)+$Q40*(1-$F40))/$K40)*((1+'Inputs &amp; Summary'!$D$7)^AP$1)),((INT(AP$1/$K40)-INT((AP$1-1)/$K40))*($R40*(1-$E40)+$Q40*(1-$F40))*((1+'Inputs &amp; Summary'!$D$7)^AP$1))),((_xlfn.WEIBULL.DIST(AP$1,$L40,$K40,FALSE)*($R40*(1-$E40)+$Q40*(1-$F40))*((1+'Inputs &amp; Summary'!$D$7)^AP$1))))))</f>
        <v>8.9883381638333706</v>
      </c>
      <c r="AQ40" s="248">
        <f>$D40*IF(AQ$1&gt;'Inputs &amp; Summary'!$D$5,0,IF(AQ$1&gt;VLOOKUP($G40,Lists!$J$17:$K$21,2),IF($M40=Lists!$H$3,IF($K40&lt;1,(($S40/$K40)*((1+'Inputs &amp; Summary'!$D$7)^AQ$1)),((INT(AQ$1/$K40)-INT((AQ$1-1)/$K40))*$S40*((1+'Inputs &amp; Summary'!$D$7)^AQ$1))),(_xlfn.WEIBULL.DIST(AQ$1,$L40,$K40,FALSE)*$S40*((1+'Inputs &amp; Summary'!$D$7)^AQ$1))),IF($M40=Lists!$H$3,IF($K40&lt;1,((($R40*(1-$E40)+$Q40*(1-$F40))/$K40)*((1+'Inputs &amp; Summary'!$D$7)^AQ$1)),((INT(AQ$1/$K40)-INT((AQ$1-1)/$K40))*($R40*(1-$E40)+$Q40*(1-$F40))*((1+'Inputs &amp; Summary'!$D$7)^AQ$1))),((_xlfn.WEIBULL.DIST(AQ$1,$L40,$K40,FALSE)*($R40*(1-$E40)+$Q40*(1-$F40))*((1+'Inputs &amp; Summary'!$D$7)^AQ$1))))))</f>
        <v>9.1681049271100381</v>
      </c>
      <c r="AR40" s="248">
        <f>$D40*IF(AR$1&gt;'Inputs &amp; Summary'!$D$5,0,IF(AR$1&gt;VLOOKUP($G40,Lists!$J$17:$K$21,2),IF($M40=Lists!$H$3,IF($K40&lt;1,(($S40/$K40)*((1+'Inputs &amp; Summary'!$D$7)^AR$1)),((INT(AR$1/$K40)-INT((AR$1-1)/$K40))*$S40*((1+'Inputs &amp; Summary'!$D$7)^AR$1))),(_xlfn.WEIBULL.DIST(AR$1,$L40,$K40,FALSE)*$S40*((1+'Inputs &amp; Summary'!$D$7)^AR$1))),IF($M40=Lists!$H$3,IF($K40&lt;1,((($R40*(1-$E40)+$Q40*(1-$F40))/$K40)*((1+'Inputs &amp; Summary'!$D$7)^AR$1)),((INT(AR$1/$K40)-INT((AR$1-1)/$K40))*($R40*(1-$E40)+$Q40*(1-$F40))*((1+'Inputs &amp; Summary'!$D$7)^AR$1))),((_xlfn.WEIBULL.DIST(AR$1,$L40,$K40,FALSE)*($R40*(1-$E40)+$Q40*(1-$F40))*((1+'Inputs &amp; Summary'!$D$7)^AR$1))))))</f>
        <v>9.351467025652239</v>
      </c>
      <c r="AS40" s="248">
        <f>$D40*IF(AS$1&gt;'Inputs &amp; Summary'!$D$5,0,IF(AS$1&gt;VLOOKUP($G40,Lists!$J$17:$K$21,2),IF($M40=Lists!$H$3,IF($K40&lt;1,(($S40/$K40)*((1+'Inputs &amp; Summary'!$D$7)^AS$1)),((INT(AS$1/$K40)-INT((AS$1-1)/$K40))*$S40*((1+'Inputs &amp; Summary'!$D$7)^AS$1))),(_xlfn.WEIBULL.DIST(AS$1,$L40,$K40,FALSE)*$S40*((1+'Inputs &amp; Summary'!$D$7)^AS$1))),IF($M40=Lists!$H$3,IF($K40&lt;1,((($R40*(1-$E40)+$Q40*(1-$F40))/$K40)*((1+'Inputs &amp; Summary'!$D$7)^AS$1)),((INT(AS$1/$K40)-INT((AS$1-1)/$K40))*($R40*(1-$E40)+$Q40*(1-$F40))*((1+'Inputs &amp; Summary'!$D$7)^AS$1))),((_xlfn.WEIBULL.DIST(AS$1,$L40,$K40,FALSE)*($R40*(1-$E40)+$Q40*(1-$F40))*((1+'Inputs &amp; Summary'!$D$7)^AS$1))))))</f>
        <v>0</v>
      </c>
      <c r="AT40" s="248">
        <f>$D40*IF(AT$1&gt;'Inputs &amp; Summary'!$D$5,0,IF(AT$1&gt;VLOOKUP($G40,Lists!$J$17:$K$21,2),IF($M40=Lists!$H$3,IF($K40&lt;1,(($S40/$K40)*((1+'Inputs &amp; Summary'!$D$7)^AT$1)),((INT(AT$1/$K40)-INT((AT$1-1)/$K40))*$S40*((1+'Inputs &amp; Summary'!$D$7)^AT$1))),(_xlfn.WEIBULL.DIST(AT$1,$L40,$K40,FALSE)*$S40*((1+'Inputs &amp; Summary'!$D$7)^AT$1))),IF($M40=Lists!$H$3,IF($K40&lt;1,((($R40*(1-$E40)+$Q40*(1-$F40))/$K40)*((1+'Inputs &amp; Summary'!$D$7)^AT$1)),((INT(AT$1/$K40)-INT((AT$1-1)/$K40))*($R40*(1-$E40)+$Q40*(1-$F40))*((1+'Inputs &amp; Summary'!$D$7)^AT$1))),((_xlfn.WEIBULL.DIST(AT$1,$L40,$K40,FALSE)*($R40*(1-$E40)+$Q40*(1-$F40))*((1+'Inputs &amp; Summary'!$D$7)^AT$1))))))</f>
        <v>0</v>
      </c>
      <c r="AU40" s="248">
        <f>$D40*IF(AU$1&gt;'Inputs &amp; Summary'!$D$5,0,IF(AU$1&gt;VLOOKUP($G40,Lists!$J$17:$K$21,2),IF($M40=Lists!$H$3,IF($K40&lt;1,(($S40/$K40)*((1+'Inputs &amp; Summary'!$D$7)^AU$1)),((INT(AU$1/$K40)-INT((AU$1-1)/$K40))*$S40*((1+'Inputs &amp; Summary'!$D$7)^AU$1))),(_xlfn.WEIBULL.DIST(AU$1,$L40,$K40,FALSE)*$S40*((1+'Inputs &amp; Summary'!$D$7)^AU$1))),IF($M40=Lists!$H$3,IF($K40&lt;1,((($R40*(1-$E40)+$Q40*(1-$F40))/$K40)*((1+'Inputs &amp; Summary'!$D$7)^AU$1)),((INT(AU$1/$K40)-INT((AU$1-1)/$K40))*($R40*(1-$E40)+$Q40*(1-$F40))*((1+'Inputs &amp; Summary'!$D$7)^AU$1))),((_xlfn.WEIBULL.DIST(AU$1,$L40,$K40,FALSE)*($R40*(1-$E40)+$Q40*(1-$F40))*((1+'Inputs &amp; Summary'!$D$7)^AU$1))))))</f>
        <v>0</v>
      </c>
      <c r="AV40" s="248">
        <f>$D40*IF(AV$1&gt;'Inputs &amp; Summary'!$D$5,0,IF(AV$1&gt;VLOOKUP($G40,Lists!$J$17:$K$21,2),IF($M40=Lists!$H$3,IF($K40&lt;1,(($S40/$K40)*((1+'Inputs &amp; Summary'!$D$7)^AV$1)),((INT(AV$1/$K40)-INT((AV$1-1)/$K40))*$S40*((1+'Inputs &amp; Summary'!$D$7)^AV$1))),(_xlfn.WEIBULL.DIST(AV$1,$L40,$K40,FALSE)*$S40*((1+'Inputs &amp; Summary'!$D$7)^AV$1))),IF($M40=Lists!$H$3,IF($K40&lt;1,((($R40*(1-$E40)+$Q40*(1-$F40))/$K40)*((1+'Inputs &amp; Summary'!$D$7)^AV$1)),((INT(AV$1/$K40)-INT((AV$1-1)/$K40))*($R40*(1-$E40)+$Q40*(1-$F40))*((1+'Inputs &amp; Summary'!$D$7)^AV$1))),((_xlfn.WEIBULL.DIST(AV$1,$L40,$K40,FALSE)*($R40*(1-$E40)+$Q40*(1-$F40))*((1+'Inputs &amp; Summary'!$D$7)^AV$1))))))</f>
        <v>0</v>
      </c>
      <c r="AW40" s="248">
        <f>$D40*IF(AW$1&gt;'Inputs &amp; Summary'!$D$5,0,IF(AW$1&gt;VLOOKUP($G40,Lists!$J$17:$K$21,2),IF($M40=Lists!$H$3,IF($K40&lt;1,(($S40/$K40)*((1+'Inputs &amp; Summary'!$D$7)^AW$1)),((INT(AW$1/$K40)-INT((AW$1-1)/$K40))*$S40*((1+'Inputs &amp; Summary'!$D$7)^AW$1))),(_xlfn.WEIBULL.DIST(AW$1,$L40,$K40,FALSE)*$S40*((1+'Inputs &amp; Summary'!$D$7)^AW$1))),IF($M40=Lists!$H$3,IF($K40&lt;1,((($R40*(1-$E40)+$Q40*(1-$F40))/$K40)*((1+'Inputs &amp; Summary'!$D$7)^AW$1)),((INT(AW$1/$K40)-INT((AW$1-1)/$K40))*($R40*(1-$E40)+$Q40*(1-$F40))*((1+'Inputs &amp; Summary'!$D$7)^AW$1))),((_xlfn.WEIBULL.DIST(AW$1,$L40,$K40,FALSE)*($R40*(1-$E40)+$Q40*(1-$F40))*((1+'Inputs &amp; Summary'!$D$7)^AW$1))))))</f>
        <v>0</v>
      </c>
      <c r="AX40" s="248">
        <f>$D40*IF(AX$1&gt;'Inputs &amp; Summary'!$D$5,0,IF(AX$1&gt;VLOOKUP($G40,Lists!$J$17:$K$21,2),IF($M40=Lists!$H$3,IF($K40&lt;1,(($S40/$K40)*((1+'Inputs &amp; Summary'!$D$7)^AX$1)),((INT(AX$1/$K40)-INT((AX$1-1)/$K40))*$S40*((1+'Inputs &amp; Summary'!$D$7)^AX$1))),(_xlfn.WEIBULL.DIST(AX$1,$L40,$K40,FALSE)*$S40*((1+'Inputs &amp; Summary'!$D$7)^AX$1))),IF($M40=Lists!$H$3,IF($K40&lt;1,((($R40*(1-$E40)+$Q40*(1-$F40))/$K40)*((1+'Inputs &amp; Summary'!$D$7)^AX$1)),((INT(AX$1/$K40)-INT((AX$1-1)/$K40))*($R40*(1-$E40)+$Q40*(1-$F40))*((1+'Inputs &amp; Summary'!$D$7)^AX$1))),((_xlfn.WEIBULL.DIST(AX$1,$L40,$K40,FALSE)*($R40*(1-$E40)+$Q40*(1-$F40))*((1+'Inputs &amp; Summary'!$D$7)^AX$1))))))</f>
        <v>0</v>
      </c>
      <c r="AY40" s="248">
        <f>$D40*IF(AY$1&gt;'Inputs &amp; Summary'!$D$5,0,IF(AY$1&gt;VLOOKUP($G40,Lists!$J$17:$K$21,2),IF($M40=Lists!$H$3,IF($K40&lt;1,(($S40/$K40)*((1+'Inputs &amp; Summary'!$D$7)^AY$1)),((INT(AY$1/$K40)-INT((AY$1-1)/$K40))*$S40*((1+'Inputs &amp; Summary'!$D$7)^AY$1))),(_xlfn.WEIBULL.DIST(AY$1,$L40,$K40,FALSE)*$S40*((1+'Inputs &amp; Summary'!$D$7)^AY$1))),IF($M40=Lists!$H$3,IF($K40&lt;1,((($R40*(1-$E40)+$Q40*(1-$F40))/$K40)*((1+'Inputs &amp; Summary'!$D$7)^AY$1)),((INT(AY$1/$K40)-INT((AY$1-1)/$K40))*($R40*(1-$E40)+$Q40*(1-$F40))*((1+'Inputs &amp; Summary'!$D$7)^AY$1))),((_xlfn.WEIBULL.DIST(AY$1,$L40,$K40,FALSE)*($R40*(1-$E40)+$Q40*(1-$F40))*((1+'Inputs &amp; Summary'!$D$7)^AY$1))))))</f>
        <v>0</v>
      </c>
      <c r="AZ40" s="248">
        <f>$D40*IF(AZ$1&gt;'Inputs &amp; Summary'!$D$5,0,IF(AZ$1&gt;VLOOKUP($G40,Lists!$J$17:$K$21,2),IF($M40=Lists!$H$3,IF($K40&lt;1,(($S40/$K40)*((1+'Inputs &amp; Summary'!$D$7)^AZ$1)),((INT(AZ$1/$K40)-INT((AZ$1-1)/$K40))*$S40*((1+'Inputs &amp; Summary'!$D$7)^AZ$1))),(_xlfn.WEIBULL.DIST(AZ$1,$L40,$K40,FALSE)*$S40*((1+'Inputs &amp; Summary'!$D$7)^AZ$1))),IF($M40=Lists!$H$3,IF($K40&lt;1,((($R40*(1-$E40)+$Q40*(1-$F40))/$K40)*((1+'Inputs &amp; Summary'!$D$7)^AZ$1)),((INT(AZ$1/$K40)-INT((AZ$1-1)/$K40))*($R40*(1-$E40)+$Q40*(1-$F40))*((1+'Inputs &amp; Summary'!$D$7)^AZ$1))),((_xlfn.WEIBULL.DIST(AZ$1,$L40,$K40,FALSE)*($R40*(1-$E40)+$Q40*(1-$F40))*((1+'Inputs &amp; Summary'!$D$7)^AZ$1))))))</f>
        <v>0</v>
      </c>
      <c r="BA40" s="248">
        <f>$D40*IF(BA$1&gt;'Inputs &amp; Summary'!$D$5,0,IF(BA$1&gt;VLOOKUP($G40,Lists!$J$17:$K$21,2),IF($M40=Lists!$H$3,IF($K40&lt;1,(($S40/$K40)*((1+'Inputs &amp; Summary'!$D$7)^BA$1)),((INT(BA$1/$K40)-INT((BA$1-1)/$K40))*$S40*((1+'Inputs &amp; Summary'!$D$7)^BA$1))),(_xlfn.WEIBULL.DIST(BA$1,$L40,$K40,FALSE)*$S40*((1+'Inputs &amp; Summary'!$D$7)^BA$1))),IF($M40=Lists!$H$3,IF($K40&lt;1,((($R40*(1-$E40)+$Q40*(1-$F40))/$K40)*((1+'Inputs &amp; Summary'!$D$7)^BA$1)),((INT(BA$1/$K40)-INT((BA$1-1)/$K40))*($R40*(1-$E40)+$Q40*(1-$F40))*((1+'Inputs &amp; Summary'!$D$7)^BA$1))),((_xlfn.WEIBULL.DIST(BA$1,$L40,$K40,FALSE)*($R40*(1-$E40)+$Q40*(1-$F40))*((1+'Inputs &amp; Summary'!$D$7)^BA$1))))))</f>
        <v>0</v>
      </c>
      <c r="BB40" s="248">
        <f>$D40*IF(BB$1&gt;'Inputs &amp; Summary'!$D$5,0,IF(BB$1&gt;VLOOKUP($G40,Lists!$J$17:$K$21,2),IF($M40=Lists!$H$3,IF($K40&lt;1,(($S40/$K40)*((1+'Inputs &amp; Summary'!$D$7)^BB$1)),((INT(BB$1/$K40)-INT((BB$1-1)/$K40))*$S40*((1+'Inputs &amp; Summary'!$D$7)^BB$1))),(_xlfn.WEIBULL.DIST(BB$1,$L40,$K40,FALSE)*$S40*((1+'Inputs &amp; Summary'!$D$7)^BB$1))),IF($M40=Lists!$H$3,IF($K40&lt;1,((($R40*(1-$E40)+$Q40*(1-$F40))/$K40)*((1+'Inputs &amp; Summary'!$D$7)^BB$1)),((INT(BB$1/$K40)-INT((BB$1-1)/$K40))*($R40*(1-$E40)+$Q40*(1-$F40))*((1+'Inputs &amp; Summary'!$D$7)^BB$1))),((_xlfn.WEIBULL.DIST(BB$1,$L40,$K40,FALSE)*($R40*(1-$E40)+$Q40*(1-$F40))*((1+'Inputs &amp; Summary'!$D$7)^BB$1))))))</f>
        <v>0</v>
      </c>
      <c r="BC40" s="248">
        <f>$D40*IF(BC$1&gt;'Inputs &amp; Summary'!$D$5,0,IF(BC$1&gt;VLOOKUP($G40,Lists!$J$17:$K$21,2),IF($M40=Lists!$H$3,IF($K40&lt;1,(($S40/$K40)*((1+'Inputs &amp; Summary'!$D$7)^BC$1)),((INT(BC$1/$K40)-INT((BC$1-1)/$K40))*$S40*((1+'Inputs &amp; Summary'!$D$7)^BC$1))),(_xlfn.WEIBULL.DIST(BC$1,$L40,$K40,FALSE)*$S40*((1+'Inputs &amp; Summary'!$D$7)^BC$1))),IF($M40=Lists!$H$3,IF($K40&lt;1,((($R40*(1-$E40)+$Q40*(1-$F40))/$K40)*((1+'Inputs &amp; Summary'!$D$7)^BC$1)),((INT(BC$1/$K40)-INT((BC$1-1)/$K40))*($R40*(1-$E40)+$Q40*(1-$F40))*((1+'Inputs &amp; Summary'!$D$7)^BC$1))),((_xlfn.WEIBULL.DIST(BC$1,$L40,$K40,FALSE)*($R40*(1-$E40)+$Q40*(1-$F40))*((1+'Inputs &amp; Summary'!$D$7)^BC$1))))))</f>
        <v>0</v>
      </c>
      <c r="BD40" s="248">
        <f>$D40*IF(BD$1&gt;'Inputs &amp; Summary'!$D$5,0,IF(BD$1&gt;VLOOKUP($G40,Lists!$J$17:$K$21,2),IF($M40=Lists!$H$3,IF($K40&lt;1,(($S40/$K40)*((1+'Inputs &amp; Summary'!$D$7)^BD$1)),((INT(BD$1/$K40)-INT((BD$1-1)/$K40))*$S40*((1+'Inputs &amp; Summary'!$D$7)^BD$1))),(_xlfn.WEIBULL.DIST(BD$1,$L40,$K40,FALSE)*$S40*((1+'Inputs &amp; Summary'!$D$7)^BD$1))),IF($M40=Lists!$H$3,IF($K40&lt;1,((($R40*(1-$E40)+$Q40*(1-$F40))/$K40)*((1+'Inputs &amp; Summary'!$D$7)^BD$1)),((INT(BD$1/$K40)-INT((BD$1-1)/$K40))*($R40*(1-$E40)+$Q40*(1-$F40))*((1+'Inputs &amp; Summary'!$D$7)^BD$1))),((_xlfn.WEIBULL.DIST(BD$1,$L40,$K40,FALSE)*($R40*(1-$E40)+$Q40*(1-$F40))*((1+'Inputs &amp; Summary'!$D$7)^BD$1))))))</f>
        <v>0</v>
      </c>
      <c r="BE40" s="248">
        <f>$D40*IF(BE$1&gt;'Inputs &amp; Summary'!$D$5,0,IF(BE$1&gt;VLOOKUP($G40,Lists!$J$17:$K$21,2),IF($M40=Lists!$H$3,IF($K40&lt;1,(($S40/$K40)*((1+'Inputs &amp; Summary'!$D$7)^BE$1)),((INT(BE$1/$K40)-INT((BE$1-1)/$K40))*$S40*((1+'Inputs &amp; Summary'!$D$7)^BE$1))),(_xlfn.WEIBULL.DIST(BE$1,$L40,$K40,FALSE)*$S40*((1+'Inputs &amp; Summary'!$D$7)^BE$1))),IF($M40=Lists!$H$3,IF($K40&lt;1,((($R40*(1-$E40)+$Q40*(1-$F40))/$K40)*((1+'Inputs &amp; Summary'!$D$7)^BE$1)),((INT(BE$1/$K40)-INT((BE$1-1)/$K40))*($R40*(1-$E40)+$Q40*(1-$F40))*((1+'Inputs &amp; Summary'!$D$7)^BE$1))),((_xlfn.WEIBULL.DIST(BE$1,$L40,$K40,FALSE)*($R40*(1-$E40)+$Q40*(1-$F40))*((1+'Inputs &amp; Summary'!$D$7)^BE$1))))))</f>
        <v>0</v>
      </c>
      <c r="BF40" s="248">
        <f>$D40*IF(BF$1&gt;'Inputs &amp; Summary'!$D$5,0,IF(BF$1&gt;VLOOKUP($G40,Lists!$J$17:$K$21,2),IF($M40=Lists!$H$3,IF($K40&lt;1,(($S40/$K40)*((1+'Inputs &amp; Summary'!$D$7)^BF$1)),((INT(BF$1/$K40)-INT((BF$1-1)/$K40))*$S40*((1+'Inputs &amp; Summary'!$D$7)^BF$1))),(_xlfn.WEIBULL.DIST(BF$1,$L40,$K40,FALSE)*$S40*((1+'Inputs &amp; Summary'!$D$7)^BF$1))),IF($M40=Lists!$H$3,IF($K40&lt;1,((($R40*(1-$E40)+$Q40*(1-$F40))/$K40)*((1+'Inputs &amp; Summary'!$D$7)^BF$1)),((INT(BF$1/$K40)-INT((BF$1-1)/$K40))*($R40*(1-$E40)+$Q40*(1-$F40))*((1+'Inputs &amp; Summary'!$D$7)^BF$1))),((_xlfn.WEIBULL.DIST(BF$1,$L40,$K40,FALSE)*($R40*(1-$E40)+$Q40*(1-$F40))*((1+'Inputs &amp; Summary'!$D$7)^BF$1))))))</f>
        <v>0</v>
      </c>
      <c r="BG40" s="248">
        <f>$D40*IF(BG$1&gt;'Inputs &amp; Summary'!$D$5,0,IF(BG$1&gt;VLOOKUP($G40,Lists!$J$17:$K$21,2),IF($M40=Lists!$H$3,IF($K40&lt;1,(($S40/$K40)*((1+'Inputs &amp; Summary'!$D$7)^BG$1)),((INT(BG$1/$K40)-INT((BG$1-1)/$K40))*$S40*((1+'Inputs &amp; Summary'!$D$7)^BG$1))),(_xlfn.WEIBULL.DIST(BG$1,$L40,$K40,FALSE)*$S40*((1+'Inputs &amp; Summary'!$D$7)^BG$1))),IF($M40=Lists!$H$3,IF($K40&lt;1,((($R40*(1-$E40)+$Q40*(1-$F40))/$K40)*((1+'Inputs &amp; Summary'!$D$7)^BG$1)),((INT(BG$1/$K40)-INT((BG$1-1)/$K40))*($R40*(1-$E40)+$Q40*(1-$F40))*((1+'Inputs &amp; Summary'!$D$7)^BG$1))),((_xlfn.WEIBULL.DIST(BG$1,$L40,$K40,FALSE)*($R40*(1-$E40)+$Q40*(1-$F40))*((1+'Inputs &amp; Summary'!$D$7)^BG$1))))))</f>
        <v>0</v>
      </c>
      <c r="BH40" s="248">
        <f>$D40*IF(BH$1&gt;'Inputs &amp; Summary'!$D$5,0,IF(BH$1&gt;VLOOKUP($G40,Lists!$J$17:$K$21,2),IF($M40=Lists!$H$3,IF($K40&lt;1,(($S40/$K40)*((1+'Inputs &amp; Summary'!$D$7)^BH$1)),((INT(BH$1/$K40)-INT((BH$1-1)/$K40))*$S40*((1+'Inputs &amp; Summary'!$D$7)^BH$1))),(_xlfn.WEIBULL.DIST(BH$1,$L40,$K40,FALSE)*$S40*((1+'Inputs &amp; Summary'!$D$7)^BH$1))),IF($M40=Lists!$H$3,IF($K40&lt;1,((($R40*(1-$E40)+$Q40*(1-$F40))/$K40)*((1+'Inputs &amp; Summary'!$D$7)^BH$1)),((INT(BH$1/$K40)-INT((BH$1-1)/$K40))*($R40*(1-$E40)+$Q40*(1-$F40))*((1+'Inputs &amp; Summary'!$D$7)^BH$1))),((_xlfn.WEIBULL.DIST(BH$1,$L40,$K40,FALSE)*($R40*(1-$E40)+$Q40*(1-$F40))*((1+'Inputs &amp; Summary'!$D$7)^BH$1))))))</f>
        <v>0</v>
      </c>
      <c r="BI40" s="248">
        <f>$D40*IF(BI$1&gt;'Inputs &amp; Summary'!$D$5,0,IF(BI$1&gt;VLOOKUP($G40,Lists!$J$17:$K$21,2),IF($M40=Lists!$H$3,IF($K40&lt;1,(($S40/$K40)*((1+'Inputs &amp; Summary'!$D$7)^BI$1)),((INT(BI$1/$K40)-INT((BI$1-1)/$K40))*$S40*((1+'Inputs &amp; Summary'!$D$7)^BI$1))),(_xlfn.WEIBULL.DIST(BI$1,$L40,$K40,FALSE)*$S40*((1+'Inputs &amp; Summary'!$D$7)^BI$1))),IF($M40=Lists!$H$3,IF($K40&lt;1,((($R40*(1-$E40)+$Q40*(1-$F40))/$K40)*((1+'Inputs &amp; Summary'!$D$7)^BI$1)),((INT(BI$1/$K40)-INT((BI$1-1)/$K40))*($R40*(1-$E40)+$Q40*(1-$F40))*((1+'Inputs &amp; Summary'!$D$7)^BI$1))),((_xlfn.WEIBULL.DIST(BI$1,$L40,$K40,FALSE)*($R40*(1-$E40)+$Q40*(1-$F40))*((1+'Inputs &amp; Summary'!$D$7)^BI$1))))))</f>
        <v>0</v>
      </c>
      <c r="BJ40" s="248">
        <f>$D40*IF(BJ$1&gt;'Inputs &amp; Summary'!$D$5,0,IF(BJ$1&gt;VLOOKUP($G40,Lists!$J$17:$K$21,2),IF($M40=Lists!$H$3,IF($K40&lt;1,(($S40/$K40)*((1+'Inputs &amp; Summary'!$D$7)^BJ$1)),((INT(BJ$1/$K40)-INT((BJ$1-1)/$K40))*$S40*((1+'Inputs &amp; Summary'!$D$7)^BJ$1))),(_xlfn.WEIBULL.DIST(BJ$1,$L40,$K40,FALSE)*$S40*((1+'Inputs &amp; Summary'!$D$7)^BJ$1))),IF($M40=Lists!$H$3,IF($K40&lt;1,((($R40*(1-$E40)+$Q40*(1-$F40))/$K40)*((1+'Inputs &amp; Summary'!$D$7)^BJ$1)),((INT(BJ$1/$K40)-INT((BJ$1-1)/$K40))*($R40*(1-$E40)+$Q40*(1-$F40))*((1+'Inputs &amp; Summary'!$D$7)^BJ$1))),((_xlfn.WEIBULL.DIST(BJ$1,$L40,$K40,FALSE)*($R40*(1-$E40)+$Q40*(1-$F40))*((1+'Inputs &amp; Summary'!$D$7)^BJ$1))))))</f>
        <v>0</v>
      </c>
      <c r="BK40" s="248">
        <f>$D40*IF(BK$1&gt;'Inputs &amp; Summary'!$D$5,0,IF(BK$1&gt;VLOOKUP($G40,Lists!$J$17:$K$21,2),IF($M40=Lists!$H$3,IF($K40&lt;1,(($S40/$K40)*((1+'Inputs &amp; Summary'!$D$7)^BK$1)),((INT(BK$1/$K40)-INT((BK$1-1)/$K40))*$S40*((1+'Inputs &amp; Summary'!$D$7)^BK$1))),(_xlfn.WEIBULL.DIST(BK$1,$L40,$K40,FALSE)*$S40*((1+'Inputs &amp; Summary'!$D$7)^BK$1))),IF($M40=Lists!$H$3,IF($K40&lt;1,((($R40*(1-$E40)+$Q40*(1-$F40))/$K40)*((1+'Inputs &amp; Summary'!$D$7)^BK$1)),((INT(BK$1/$K40)-INT((BK$1-1)/$K40))*($R40*(1-$E40)+$Q40*(1-$F40))*((1+'Inputs &amp; Summary'!$D$7)^BK$1))),((_xlfn.WEIBULL.DIST(BK$1,$L40,$K40,FALSE)*($R40*(1-$E40)+$Q40*(1-$F40))*((1+'Inputs &amp; Summary'!$D$7)^BK$1))))))</f>
        <v>0</v>
      </c>
      <c r="BL40" s="248">
        <f>$D40*IF(BL$1&gt;'Inputs &amp; Summary'!$D$5,0,IF(BL$1&gt;VLOOKUP($G40,Lists!$J$17:$K$21,2),IF($M40=Lists!$H$3,IF($K40&lt;1,(($S40/$K40)*((1+'Inputs &amp; Summary'!$D$7)^BL$1)),((INT(BL$1/$K40)-INT((BL$1-1)/$K40))*$S40*((1+'Inputs &amp; Summary'!$D$7)^BL$1))),(_xlfn.WEIBULL.DIST(BL$1,$L40,$K40,FALSE)*$S40*((1+'Inputs &amp; Summary'!$D$7)^BL$1))),IF($M40=Lists!$H$3,IF($K40&lt;1,((($R40*(1-$E40)+$Q40*(1-$F40))/$K40)*((1+'Inputs &amp; Summary'!$D$7)^BL$1)),((INT(BL$1/$K40)-INT((BL$1-1)/$K40))*($R40*(1-$E40)+$Q40*(1-$F40))*((1+'Inputs &amp; Summary'!$D$7)^BL$1))),((_xlfn.WEIBULL.DIST(BL$1,$L40,$K40,FALSE)*($R40*(1-$E40)+$Q40*(1-$F40))*((1+'Inputs &amp; Summary'!$D$7)^BL$1))))))</f>
        <v>0</v>
      </c>
    </row>
    <row r="41" spans="1:64" x14ac:dyDescent="0.3">
      <c r="A41" s="236" t="s">
        <v>1</v>
      </c>
      <c r="B41" s="117" t="str">
        <f>IF('Inputs &amp; Summary'!$D$15=Lists!$E$3,INDEX('Residential Rooftop Details'!$A$30:$X$158,MATCH('Cash Flow'!$A41,'Residential Rooftop Details'!$A$30:$A$158,0),COLUMN(B$1)),IF('Inputs &amp; Summary'!$D$15=Lists!$E$4,INDEX('Commercial Rooftop Details'!$A$30:$V$158,MATCH('Cash Flow'!$A41,'Commercial Rooftop Details'!$A$30:$A$158,0),COLUMN(B$1)),INDEX('Ground-Mount Details'!$A$30:$V$158,MATCH('Cash Flow'!$A41,'Ground-Mount Details'!$A$30:$A$158,0),COLUMN(B$1))))</f>
        <v>Preventive</v>
      </c>
      <c r="C41" s="117" t="str">
        <f>IF('Inputs &amp; Summary'!$D$15=Lists!$E$3,INDEX('Residential Rooftop Details'!$A$30:$X$158,MATCH('Cash Flow'!$A41,'Residential Rooftop Details'!$A$30:$A$158,0),COLUMN(C$1)),IF('Inputs &amp; Summary'!$D$15=Lists!$E$4,INDEX('Commercial Rooftop Details'!$A$30:$V$158,MATCH('Cash Flow'!$A41,'Commercial Rooftop Details'!$A$30:$A$158,0),COLUMN(C$1)),INDEX('Ground-Mount Details'!$A$30:$V$158,MATCH('Cash Flow'!$A41,'Ground-Mount Details'!$A$30:$A$158,0),COLUMN(C$1))))</f>
        <v>Electrical</v>
      </c>
      <c r="D41" s="117">
        <f>IF('Inputs &amp; Summary'!$D$15=Lists!$E$3,INDEX('Residential Rooftop Details'!$A$30:$X$158,MATCH('Cash Flow'!$A41,'Residential Rooftop Details'!$A$30:$A$158,0),COLUMN(D$1)),IF('Inputs &amp; Summary'!$D$15=Lists!$E$4,INDEX('Commercial Rooftop Details'!$A$30:$V$158,MATCH('Cash Flow'!$A41,'Commercial Rooftop Details'!$A$30:$A$158,0),COLUMN(D$1)),INDEX('Ground-Mount Details'!$A$30:$V$158,MATCH('Cash Flow'!$A41,'Ground-Mount Details'!$A$30:$A$158,0),COLUMN(D$1))))</f>
        <v>1</v>
      </c>
      <c r="E41" s="117">
        <f>IF('Inputs &amp; Summary'!$D$15=Lists!$E$3,INDEX('Residential Rooftop Details'!$A$30:$X$158,MATCH('Cash Flow'!$A41,'Residential Rooftop Details'!$A$30:$A$158,0),COLUMN(E$1)),IF('Inputs &amp; Summary'!$D$15=Lists!$E$4,INDEX('Commercial Rooftop Details'!$A$30:$V$158,MATCH('Cash Flow'!$A41,'Commercial Rooftop Details'!$A$30:$A$158,0),COLUMN(E$1)),INDEX('Ground-Mount Details'!$A$30:$V$158,MATCH('Cash Flow'!$A41,'Ground-Mount Details'!$A$30:$A$158,0),COLUMN(E$1))))</f>
        <v>0</v>
      </c>
      <c r="F41" s="117">
        <f>IF('Inputs &amp; Summary'!$D$15=Lists!$E$3,INDEX('Residential Rooftop Details'!$A$30:$X$158,MATCH('Cash Flow'!$A41,'Residential Rooftop Details'!$A$30:$A$158,0),COLUMN(F$1)),IF('Inputs &amp; Summary'!$D$15=Lists!$E$4,INDEX('Commercial Rooftop Details'!$A$30:$V$158,MATCH('Cash Flow'!$A41,'Commercial Rooftop Details'!$A$30:$A$158,0),COLUMN(F$1)),INDEX('Ground-Mount Details'!$A$30:$V$158,MATCH('Cash Flow'!$A41,'Ground-Mount Details'!$A$30:$A$158,0),COLUMN(F$1))))</f>
        <v>0</v>
      </c>
      <c r="G41" s="237" t="str">
        <f>IF('Inputs &amp; Summary'!$D$15=Lists!$E$3,INDEX('Residential Rooftop Details'!$A$30:$X$158,MATCH('Cash Flow'!$A41,'Residential Rooftop Details'!$A$30:$A$158,0),COLUMN(G$1)),IF('Inputs &amp; Summary'!$D$15=Lists!$E$4,INDEX('Commercial Rooftop Details'!$A$30:$V$158,MATCH('Cash Flow'!$A41,'Commercial Rooftop Details'!$A$30:$A$158,0),COLUMN(G$1)),INDEX('Ground-Mount Details'!$A$30:$V$158,MATCH('Cash Flow'!$A41,'Ground-Mount Details'!$A$30:$A$158,0),COLUMN(G$1))))</f>
        <v>N/A</v>
      </c>
      <c r="H41" s="237" t="str">
        <f>IF('Inputs &amp; Summary'!$D$15=Lists!$E$3,INDEX('Residential Rooftop Details'!$A$30:$X$158,MATCH('Cash Flow'!$A41,'Residential Rooftop Details'!$A$30:$A$158,0),COLUMN(H$1)),IF('Inputs &amp; Summary'!$D$15=Lists!$E$4,INDEX('Commercial Rooftop Details'!$A$30:$V$158,MATCH('Cash Flow'!$A41,'Commercial Rooftop Details'!$A$30:$A$158,0),COLUMN(H$1)),INDEX('Ground-Mount Details'!$A$30:$V$158,MATCH('Cash Flow'!$A41,'Ground-Mount Details'!$A$30:$A$158,0),COLUMN(H$1))))</f>
        <v>Combiner Box</v>
      </c>
      <c r="I41" s="237" t="str">
        <f>IF('Inputs &amp; Summary'!$D$15=Lists!$E$3,INDEX('Residential Rooftop Details'!$A$30:$X$158,MATCH('Cash Flow'!$A41,'Residential Rooftop Details'!$A$30:$A$158,0),COLUMN(I$1)),IF('Inputs &amp; Summary'!$D$15=Lists!$E$4,INDEX('Commercial Rooftop Details'!$A$30:$V$158,MATCH('Cash Flow'!$A41,'Commercial Rooftop Details'!$A$30:$A$158,0),COLUMN(I$1)),INDEX('Ground-Mount Details'!$A$30:$V$158,MATCH('Cash Flow'!$A41,'Ground-Mount Details'!$A$30:$A$158,0),COLUMN(I$1))))</f>
        <v>PV module/array Specialist</v>
      </c>
      <c r="J41" s="238">
        <f>IF('Inputs &amp; Summary'!$D$15=Lists!$E$3,INDEX('Residential Rooftop Details'!$A$30:$X$158,MATCH('Cash Flow'!$A41,'Residential Rooftop Details'!$A$30:$A$158,0),COLUMN(J$1)),IF('Inputs &amp; Summary'!$D$15=Lists!$E$4,INDEX('Commercial Rooftop Details'!$A$30:$V$158,MATCH('Cash Flow'!$A41,'Commercial Rooftop Details'!$A$30:$A$158,0),COLUMN(J$1)),INDEX('Ground-Mount Details'!$A$30:$V$158,MATCH('Cash Flow'!$A41,'Ground-Mount Details'!$A$30:$A$158,0),COLUMN(J$1))))</f>
        <v>24.03846153846154</v>
      </c>
      <c r="K41" s="239">
        <f>IF('Inputs &amp; Summary'!$D$15=Lists!$E$3,INDEX('Residential Rooftop Details'!$A$30:$X$158,MATCH('Cash Flow'!$A41,'Residential Rooftop Details'!$A$30:$A$158,0),COLUMN(K$1)),IF('Inputs &amp; Summary'!$D$15=Lists!$E$4,INDEX('Commercial Rooftop Details'!$A$30:$V$158,MATCH('Cash Flow'!$A41,'Commercial Rooftop Details'!$A$30:$A$158,0),COLUMN(K$1)),INDEX('Ground-Mount Details'!$A$30:$V$158,MATCH('Cash Flow'!$A41,'Ground-Mount Details'!$A$30:$A$158,0),COLUMN(K$1))))</f>
        <v>1</v>
      </c>
      <c r="L41" s="239">
        <f>IF('Inputs &amp; Summary'!$D$15=Lists!$E$3,INDEX('Residential Rooftop Details'!$A$30:$X$158,MATCH('Cash Flow'!$A41,'Residential Rooftop Details'!$A$30:$A$158,0),COLUMN(L$1)),IF('Inputs &amp; Summary'!$D$15=Lists!$E$4,INDEX('Commercial Rooftop Details'!$A$30:$V$158,MATCH('Cash Flow'!$A41,'Commercial Rooftop Details'!$A$30:$A$158,0),COLUMN(L$1)),INDEX('Ground-Mount Details'!$A$30:$V$158,MATCH('Cash Flow'!$A41,'Ground-Mount Details'!$A$30:$A$158,0),COLUMN(L$1))))</f>
        <v>1</v>
      </c>
      <c r="M41" s="238" t="str">
        <f>IF('Inputs &amp; Summary'!$D$15=Lists!$E$3,INDEX('Residential Rooftop Details'!$A$30:$X$158,MATCH('Cash Flow'!$A41,'Residential Rooftop Details'!$A$30:$A$158,0),COLUMN(M$1)),IF('Inputs &amp; Summary'!$D$15=Lists!$E$4,INDEX('Commercial Rooftop Details'!$A$30:$V$158,MATCH('Cash Flow'!$A41,'Commercial Rooftop Details'!$A$30:$A$158,0),COLUMN(M$1)),INDEX('Ground-Mount Details'!$A$30:$V$158,MATCH('Cash Flow'!$A41,'Ground-Mount Details'!$A$30:$A$158,0),COLUMN(M$1))))</f>
        <v>interval</v>
      </c>
      <c r="N41" s="240">
        <f>IF('Inputs &amp; Summary'!$D$15=Lists!$E$3,INDEX('Residential Rooftop Details'!$A$30:$X$158,MATCH('Cash Flow'!$A41,'Residential Rooftop Details'!$A$30:$A$158,0),COLUMN(N$1)),IF('Inputs &amp; Summary'!$D$15=Lists!$E$4,INDEX('Commercial Rooftop Details'!$A$30:$V$158,MATCH('Cash Flow'!$A41,'Commercial Rooftop Details'!$A$30:$A$158,0),COLUMN(N$1)),INDEX('Ground-Mount Details'!$A$30:$V$158,MATCH('Cash Flow'!$A41,'Ground-Mount Details'!$A$30:$A$158,0),COLUMN(N$1))))</f>
        <v>18</v>
      </c>
      <c r="O41" s="239">
        <f>IF('Inputs &amp; Summary'!$D$15=Lists!$E$3,INDEX('Residential Rooftop Details'!$A$30:$X$158,MATCH('Cash Flow'!$A41,'Residential Rooftop Details'!$A$30:$A$158,0),COLUMN(O$1)),IF('Inputs &amp; Summary'!$D$15=Lists!$E$4,INDEX('Commercial Rooftop Details'!$A$30:$V$158,MATCH('Cash Flow'!$A41,'Commercial Rooftop Details'!$A$30:$A$158,0),COLUMN(O$1)),INDEX('Ground-Mount Details'!$A$30:$V$158,MATCH('Cash Flow'!$A41,'Ground-Mount Details'!$A$30:$A$158,0),COLUMN(O$1))))</f>
        <v>8.3333333333333329E-2</v>
      </c>
      <c r="P41" s="241">
        <f>IF('Inputs &amp; Summary'!$D$15=Lists!$E$3,INDEX('Residential Rooftop Details'!$A$30:$X$158,MATCH('Cash Flow'!$A41,'Residential Rooftop Details'!$A$30:$A$158,0),COLUMN(P$1)),IF('Inputs &amp; Summary'!$D$15=Lists!$E$4,INDEX('Commercial Rooftop Details'!$A$30:$V$158,MATCH('Cash Flow'!$A41,'Commercial Rooftop Details'!$A$30:$A$158,0),COLUMN(P$1)),INDEX('Ground-Mount Details'!$A$30:$V$158,MATCH('Cash Flow'!$A41,'Ground-Mount Details'!$A$30:$A$158,0),COLUMN(P$1))))</f>
        <v>0</v>
      </c>
      <c r="Q41" s="242">
        <f>IF('Inputs &amp; Summary'!$D$15=Lists!$E$3,INDEX('Residential Rooftop Details'!$A$30:$X$158,MATCH('Cash Flow'!$A41,'Residential Rooftop Details'!$A$30:$A$158,0),COLUMN(Q$1)),IF('Inputs &amp; Summary'!$D$15=Lists!$E$4,INDEX('Commercial Rooftop Details'!$A$30:$V$158,MATCH('Cash Flow'!$A41,'Commercial Rooftop Details'!$A$30:$A$158,0),COLUMN(Q$1)),INDEX('Ground-Mount Details'!$A$30:$V$158,MATCH('Cash Flow'!$A41,'Ground-Mount Details'!$A$30:$A$158,0),COLUMN(Q$1))))</f>
        <v>36.057692307692307</v>
      </c>
      <c r="R41" s="242">
        <f>IF('Inputs &amp; Summary'!$D$15=Lists!$E$3,INDEX('Residential Rooftop Details'!$A$30:$X$158,MATCH('Cash Flow'!$A41,'Residential Rooftop Details'!$A$30:$A$158,0),COLUMN(R$1)),IF('Inputs &amp; Summary'!$D$15=Lists!$E$4,INDEX('Commercial Rooftop Details'!$A$30:$V$158,MATCH('Cash Flow'!$A41,'Commercial Rooftop Details'!$A$30:$A$158,0),COLUMN(R$1)),INDEX('Ground-Mount Details'!$A$30:$V$158,MATCH('Cash Flow'!$A41,'Ground-Mount Details'!$A$30:$A$158,0),COLUMN(R$1))))</f>
        <v>0</v>
      </c>
      <c r="S41" s="243">
        <f>IF('Inputs &amp; Summary'!$D$15=Lists!$E$3,INDEX('Residential Rooftop Details'!$A$30:$X$158,MATCH('Cash Flow'!$A41,'Residential Rooftop Details'!$A$30:$A$158,0),COLUMN(S$1)),IF('Inputs &amp; Summary'!$D$15=Lists!$E$4,INDEX('Commercial Rooftop Details'!$A$30:$V$158,MATCH('Cash Flow'!$A41,'Commercial Rooftop Details'!$A$30:$A$158,0),COLUMN(S$1)),INDEX('Ground-Mount Details'!$A$30:$V$158,MATCH('Cash Flow'!$A41,'Ground-Mount Details'!$A$30:$A$158,0),COLUMN(S$1))))</f>
        <v>36.057692307692307</v>
      </c>
      <c r="T41" s="238">
        <f>IF('Inputs &amp; Summary'!$D$15=Lists!$E$3,INDEX('Residential Rooftop Details'!$A$30:$X$158,MATCH('Cash Flow'!$A41,'Residential Rooftop Details'!$A$30:$A$158,0),COLUMN(T$1)),IF('Inputs &amp; Summary'!$D$15=Lists!$E$4,INDEX('Commercial Rooftop Details'!$A$30:$V$158,MATCH('Cash Flow'!$A41,'Commercial Rooftop Details'!$A$30:$A$158,0),COLUMN(T$1)),INDEX('Ground-Mount Details'!$A$30:$V$158,MATCH('Cash Flow'!$A41,'Ground-Mount Details'!$A$30:$A$158,0),COLUMN(T$1))))</f>
        <v>0</v>
      </c>
      <c r="U41" s="244">
        <f>IF('Inputs &amp; Summary'!$D$15=Lists!$E$3,INDEX('Residential Rooftop Details'!$A$30:$X$158,MATCH('Cash Flow'!$A41,'Residential Rooftop Details'!$A$30:$A$158,0),COLUMN(U$1)),IF('Inputs &amp; Summary'!$D$15=Lists!$E$4,INDEX('Commercial Rooftop Details'!$A$30:$V$158,MATCH('Cash Flow'!$A41,'Commercial Rooftop Details'!$A$30:$A$158,0),COLUMN(U$1)),INDEX('Ground-Mount Details'!$A$30:$V$158,MATCH('Cash Flow'!$A41,'Ground-Mount Details'!$A$30:$A$158,0),COLUMN(U$1))))</f>
        <v>0</v>
      </c>
      <c r="V41" s="245">
        <f t="shared" si="6"/>
        <v>44.681461288875127</v>
      </c>
      <c r="W41" s="245">
        <f>NPV('Inputs &amp; Summary'!$D$6,Y41:BL41)</f>
        <v>453.11755875818977</v>
      </c>
      <c r="X41" s="246">
        <f t="shared" si="5"/>
        <v>3.2887443432804754E-3</v>
      </c>
      <c r="Y41" s="248">
        <f>$D41*IF(Y$1&gt;'Inputs &amp; Summary'!$D$5,0,IF(Y$1&gt;VLOOKUP($G41,Lists!$J$17:$K$21,2),IF($M41=Lists!$H$3,IF($K41&lt;1,(($S41/$K41)*((1+'Inputs &amp; Summary'!$D$7)^Y$1)),((INT(Y$1/$K41)-INT((Y$1-1)/$K41))*$S41*((1+'Inputs &amp; Summary'!$D$7)^Y$1))),(_xlfn.WEIBULL.DIST(Y$1,$L41,$K41,FALSE)*$S41*((1+'Inputs &amp; Summary'!$D$7)^Y$1))),IF($M41=Lists!$H$3,IF($K41&lt;1,((($R41*(1-$E41)+$Q41*(1-$F41))/$K41)*((1+'Inputs &amp; Summary'!$D$7)^Y$1)),((INT(Y$1/$K41)-INT((Y$1-1)/$K41))*($R41*(1-$E41)+$Q41*(1-$F41))*((1+'Inputs &amp; Summary'!$D$7)^Y$1))),((_xlfn.WEIBULL.DIST(Y$1,$L41,$K41,FALSE)*($R41*(1-$E41)+$Q41*(1-$F41))*((1+'Inputs &amp; Summary'!$D$7)^Y$1))))))</f>
        <v>36.778846153846153</v>
      </c>
      <c r="Z41" s="248">
        <f>$D41*IF(Z$1&gt;'Inputs &amp; Summary'!$D$5,0,IF(Z$1&gt;VLOOKUP($G41,Lists!$J$17:$K$21,2),IF($M41=Lists!$H$3,IF($K41&lt;1,(($S41/$K41)*((1+'Inputs &amp; Summary'!$D$7)^Z$1)),((INT(Z$1/$K41)-INT((Z$1-1)/$K41))*$S41*((1+'Inputs &amp; Summary'!$D$7)^Z$1))),(_xlfn.WEIBULL.DIST(Z$1,$L41,$K41,FALSE)*$S41*((1+'Inputs &amp; Summary'!$D$7)^Z$1))),IF($M41=Lists!$H$3,IF($K41&lt;1,((($R41*(1-$E41)+$Q41*(1-$F41))/$K41)*((1+'Inputs &amp; Summary'!$D$7)^Z$1)),((INT(Z$1/$K41)-INT((Z$1-1)/$K41))*($R41*(1-$E41)+$Q41*(1-$F41))*((1+'Inputs &amp; Summary'!$D$7)^Z$1))),((_xlfn.WEIBULL.DIST(Z$1,$L41,$K41,FALSE)*($R41*(1-$E41)+$Q41*(1-$F41))*((1+'Inputs &amp; Summary'!$D$7)^Z$1))))))</f>
        <v>37.514423076923073</v>
      </c>
      <c r="AA41" s="248">
        <f>$D41*IF(AA$1&gt;'Inputs &amp; Summary'!$D$5,0,IF(AA$1&gt;VLOOKUP($G41,Lists!$J$17:$K$21,2),IF($M41=Lists!$H$3,IF($K41&lt;1,(($S41/$K41)*((1+'Inputs &amp; Summary'!$D$7)^AA$1)),((INT(AA$1/$K41)-INT((AA$1-1)/$K41))*$S41*((1+'Inputs &amp; Summary'!$D$7)^AA$1))),(_xlfn.WEIBULL.DIST(AA$1,$L41,$K41,FALSE)*$S41*((1+'Inputs &amp; Summary'!$D$7)^AA$1))),IF($M41=Lists!$H$3,IF($K41&lt;1,((($R41*(1-$E41)+$Q41*(1-$F41))/$K41)*((1+'Inputs &amp; Summary'!$D$7)^AA$1)),((INT(AA$1/$K41)-INT((AA$1-1)/$K41))*($R41*(1-$E41)+$Q41*(1-$F41))*((1+'Inputs &amp; Summary'!$D$7)^AA$1))),((_xlfn.WEIBULL.DIST(AA$1,$L41,$K41,FALSE)*($R41*(1-$E41)+$Q41*(1-$F41))*((1+'Inputs &amp; Summary'!$D$7)^AA$1))))))</f>
        <v>38.264711538461533</v>
      </c>
      <c r="AB41" s="248">
        <f>$D41*IF(AB$1&gt;'Inputs &amp; Summary'!$D$5,0,IF(AB$1&gt;VLOOKUP($G41,Lists!$J$17:$K$21,2),IF($M41=Lists!$H$3,IF($K41&lt;1,(($S41/$K41)*((1+'Inputs &amp; Summary'!$D$7)^AB$1)),((INT(AB$1/$K41)-INT((AB$1-1)/$K41))*$S41*((1+'Inputs &amp; Summary'!$D$7)^AB$1))),(_xlfn.WEIBULL.DIST(AB$1,$L41,$K41,FALSE)*$S41*((1+'Inputs &amp; Summary'!$D$7)^AB$1))),IF($M41=Lists!$H$3,IF($K41&lt;1,((($R41*(1-$E41)+$Q41*(1-$F41))/$K41)*((1+'Inputs &amp; Summary'!$D$7)^AB$1)),((INT(AB$1/$K41)-INT((AB$1-1)/$K41))*($R41*(1-$E41)+$Q41*(1-$F41))*((1+'Inputs &amp; Summary'!$D$7)^AB$1))),((_xlfn.WEIBULL.DIST(AB$1,$L41,$K41,FALSE)*($R41*(1-$E41)+$Q41*(1-$F41))*((1+'Inputs &amp; Summary'!$D$7)^AB$1))))))</f>
        <v>39.030005769230769</v>
      </c>
      <c r="AC41" s="248">
        <f>$D41*IF(AC$1&gt;'Inputs &amp; Summary'!$D$5,0,IF(AC$1&gt;VLOOKUP($G41,Lists!$J$17:$K$21,2),IF($M41=Lists!$H$3,IF($K41&lt;1,(($S41/$K41)*((1+'Inputs &amp; Summary'!$D$7)^AC$1)),((INT(AC$1/$K41)-INT((AC$1-1)/$K41))*$S41*((1+'Inputs &amp; Summary'!$D$7)^AC$1))),(_xlfn.WEIBULL.DIST(AC$1,$L41,$K41,FALSE)*$S41*((1+'Inputs &amp; Summary'!$D$7)^AC$1))),IF($M41=Lists!$H$3,IF($K41&lt;1,((($R41*(1-$E41)+$Q41*(1-$F41))/$K41)*((1+'Inputs &amp; Summary'!$D$7)^AC$1)),((INT(AC$1/$K41)-INT((AC$1-1)/$K41))*($R41*(1-$E41)+$Q41*(1-$F41))*((1+'Inputs &amp; Summary'!$D$7)^AC$1))),((_xlfn.WEIBULL.DIST(AC$1,$L41,$K41,FALSE)*($R41*(1-$E41)+$Q41*(1-$F41))*((1+'Inputs &amp; Summary'!$D$7)^AC$1))))))</f>
        <v>39.810605884615384</v>
      </c>
      <c r="AD41" s="248">
        <f>$D41*IF(AD$1&gt;'Inputs &amp; Summary'!$D$5,0,IF(AD$1&gt;VLOOKUP($G41,Lists!$J$17:$K$21,2),IF($M41=Lists!$H$3,IF($K41&lt;1,(($S41/$K41)*((1+'Inputs &amp; Summary'!$D$7)^AD$1)),((INT(AD$1/$K41)-INT((AD$1-1)/$K41))*$S41*((1+'Inputs &amp; Summary'!$D$7)^AD$1))),(_xlfn.WEIBULL.DIST(AD$1,$L41,$K41,FALSE)*$S41*((1+'Inputs &amp; Summary'!$D$7)^AD$1))),IF($M41=Lists!$H$3,IF($K41&lt;1,((($R41*(1-$E41)+$Q41*(1-$F41))/$K41)*((1+'Inputs &amp; Summary'!$D$7)^AD$1)),((INT(AD$1/$K41)-INT((AD$1-1)/$K41))*($R41*(1-$E41)+$Q41*(1-$F41))*((1+'Inputs &amp; Summary'!$D$7)^AD$1))),((_xlfn.WEIBULL.DIST(AD$1,$L41,$K41,FALSE)*($R41*(1-$E41)+$Q41*(1-$F41))*((1+'Inputs &amp; Summary'!$D$7)^AD$1))))))</f>
        <v>40.606818002307691</v>
      </c>
      <c r="AE41" s="248">
        <f>$D41*IF(AE$1&gt;'Inputs &amp; Summary'!$D$5,0,IF(AE$1&gt;VLOOKUP($G41,Lists!$J$17:$K$21,2),IF($M41=Lists!$H$3,IF($K41&lt;1,(($S41/$K41)*((1+'Inputs &amp; Summary'!$D$7)^AE$1)),((INT(AE$1/$K41)-INT((AE$1-1)/$K41))*$S41*((1+'Inputs &amp; Summary'!$D$7)^AE$1))),(_xlfn.WEIBULL.DIST(AE$1,$L41,$K41,FALSE)*$S41*((1+'Inputs &amp; Summary'!$D$7)^AE$1))),IF($M41=Lists!$H$3,IF($K41&lt;1,((($R41*(1-$E41)+$Q41*(1-$F41))/$K41)*((1+'Inputs &amp; Summary'!$D$7)^AE$1)),((INT(AE$1/$K41)-INT((AE$1-1)/$K41))*($R41*(1-$E41)+$Q41*(1-$F41))*((1+'Inputs &amp; Summary'!$D$7)^AE$1))),((_xlfn.WEIBULL.DIST(AE$1,$L41,$K41,FALSE)*($R41*(1-$E41)+$Q41*(1-$F41))*((1+'Inputs &amp; Summary'!$D$7)^AE$1))))))</f>
        <v>41.418954362353837</v>
      </c>
      <c r="AF41" s="248">
        <f>$D41*IF(AF$1&gt;'Inputs &amp; Summary'!$D$5,0,IF(AF$1&gt;VLOOKUP($G41,Lists!$J$17:$K$21,2),IF($M41=Lists!$H$3,IF($K41&lt;1,(($S41/$K41)*((1+'Inputs &amp; Summary'!$D$7)^AF$1)),((INT(AF$1/$K41)-INT((AF$1-1)/$K41))*$S41*((1+'Inputs &amp; Summary'!$D$7)^AF$1))),(_xlfn.WEIBULL.DIST(AF$1,$L41,$K41,FALSE)*$S41*((1+'Inputs &amp; Summary'!$D$7)^AF$1))),IF($M41=Lists!$H$3,IF($K41&lt;1,((($R41*(1-$E41)+$Q41*(1-$F41))/$K41)*((1+'Inputs &amp; Summary'!$D$7)^AF$1)),((INT(AF$1/$K41)-INT((AF$1-1)/$K41))*($R41*(1-$E41)+$Q41*(1-$F41))*((1+'Inputs &amp; Summary'!$D$7)^AF$1))),((_xlfn.WEIBULL.DIST(AF$1,$L41,$K41,FALSE)*($R41*(1-$E41)+$Q41*(1-$F41))*((1+'Inputs &amp; Summary'!$D$7)^AF$1))))))</f>
        <v>42.247333449600916</v>
      </c>
      <c r="AG41" s="248">
        <f>$D41*IF(AG$1&gt;'Inputs &amp; Summary'!$D$5,0,IF(AG$1&gt;VLOOKUP($G41,Lists!$J$17:$K$21,2),IF($M41=Lists!$H$3,IF($K41&lt;1,(($S41/$K41)*((1+'Inputs &amp; Summary'!$D$7)^AG$1)),((INT(AG$1/$K41)-INT((AG$1-1)/$K41))*$S41*((1+'Inputs &amp; Summary'!$D$7)^AG$1))),(_xlfn.WEIBULL.DIST(AG$1,$L41,$K41,FALSE)*$S41*((1+'Inputs &amp; Summary'!$D$7)^AG$1))),IF($M41=Lists!$H$3,IF($K41&lt;1,((($R41*(1-$E41)+$Q41*(1-$F41))/$K41)*((1+'Inputs &amp; Summary'!$D$7)^AG$1)),((INT(AG$1/$K41)-INT((AG$1-1)/$K41))*($R41*(1-$E41)+$Q41*(1-$F41))*((1+'Inputs &amp; Summary'!$D$7)^AG$1))),((_xlfn.WEIBULL.DIST(AG$1,$L41,$K41,FALSE)*($R41*(1-$E41)+$Q41*(1-$F41))*((1+'Inputs &amp; Summary'!$D$7)^AG$1))))))</f>
        <v>43.092280118592939</v>
      </c>
      <c r="AH41" s="248">
        <f>$D41*IF(AH$1&gt;'Inputs &amp; Summary'!$D$5,0,IF(AH$1&gt;VLOOKUP($G41,Lists!$J$17:$K$21,2),IF($M41=Lists!$H$3,IF($K41&lt;1,(($S41/$K41)*((1+'Inputs &amp; Summary'!$D$7)^AH$1)),((INT(AH$1/$K41)-INT((AH$1-1)/$K41))*$S41*((1+'Inputs &amp; Summary'!$D$7)^AH$1))),(_xlfn.WEIBULL.DIST(AH$1,$L41,$K41,FALSE)*$S41*((1+'Inputs &amp; Summary'!$D$7)^AH$1))),IF($M41=Lists!$H$3,IF($K41&lt;1,((($R41*(1-$E41)+$Q41*(1-$F41))/$K41)*((1+'Inputs &amp; Summary'!$D$7)^AH$1)),((INT(AH$1/$K41)-INT((AH$1-1)/$K41))*($R41*(1-$E41)+$Q41*(1-$F41))*((1+'Inputs &amp; Summary'!$D$7)^AH$1))),((_xlfn.WEIBULL.DIST(AH$1,$L41,$K41,FALSE)*($R41*(1-$E41)+$Q41*(1-$F41))*((1+'Inputs &amp; Summary'!$D$7)^AH$1))))))</f>
        <v>43.954125720964797</v>
      </c>
      <c r="AI41" s="248">
        <f>$D41*IF(AI$1&gt;'Inputs &amp; Summary'!$D$5,0,IF(AI$1&gt;VLOOKUP($G41,Lists!$J$17:$K$21,2),IF($M41=Lists!$H$3,IF($K41&lt;1,(($S41/$K41)*((1+'Inputs &amp; Summary'!$D$7)^AI$1)),((INT(AI$1/$K41)-INT((AI$1-1)/$K41))*$S41*((1+'Inputs &amp; Summary'!$D$7)^AI$1))),(_xlfn.WEIBULL.DIST(AI$1,$L41,$K41,FALSE)*$S41*((1+'Inputs &amp; Summary'!$D$7)^AI$1))),IF($M41=Lists!$H$3,IF($K41&lt;1,((($R41*(1-$E41)+$Q41*(1-$F41))/$K41)*((1+'Inputs &amp; Summary'!$D$7)^AI$1)),((INT(AI$1/$K41)-INT((AI$1-1)/$K41))*($R41*(1-$E41)+$Q41*(1-$F41))*((1+'Inputs &amp; Summary'!$D$7)^AI$1))),((_xlfn.WEIBULL.DIST(AI$1,$L41,$K41,FALSE)*($R41*(1-$E41)+$Q41*(1-$F41))*((1+'Inputs &amp; Summary'!$D$7)^AI$1))))))</f>
        <v>44.833208235384085</v>
      </c>
      <c r="AJ41" s="248">
        <f>$D41*IF(AJ$1&gt;'Inputs &amp; Summary'!$D$5,0,IF(AJ$1&gt;VLOOKUP($G41,Lists!$J$17:$K$21,2),IF($M41=Lists!$H$3,IF($K41&lt;1,(($S41/$K41)*((1+'Inputs &amp; Summary'!$D$7)^AJ$1)),((INT(AJ$1/$K41)-INT((AJ$1-1)/$K41))*$S41*((1+'Inputs &amp; Summary'!$D$7)^AJ$1))),(_xlfn.WEIBULL.DIST(AJ$1,$L41,$K41,FALSE)*$S41*((1+'Inputs &amp; Summary'!$D$7)^AJ$1))),IF($M41=Lists!$H$3,IF($K41&lt;1,((($R41*(1-$E41)+$Q41*(1-$F41))/$K41)*((1+'Inputs &amp; Summary'!$D$7)^AJ$1)),((INT(AJ$1/$K41)-INT((AJ$1-1)/$K41))*($R41*(1-$E41)+$Q41*(1-$F41))*((1+'Inputs &amp; Summary'!$D$7)^AJ$1))),((_xlfn.WEIBULL.DIST(AJ$1,$L41,$K41,FALSE)*($R41*(1-$E41)+$Q41*(1-$F41))*((1+'Inputs &amp; Summary'!$D$7)^AJ$1))))))</f>
        <v>45.729872400091772</v>
      </c>
      <c r="AK41" s="248">
        <f>$D41*IF(AK$1&gt;'Inputs &amp; Summary'!$D$5,0,IF(AK$1&gt;VLOOKUP($G41,Lists!$J$17:$K$21,2),IF($M41=Lists!$H$3,IF($K41&lt;1,(($S41/$K41)*((1+'Inputs &amp; Summary'!$D$7)^AK$1)),((INT(AK$1/$K41)-INT((AK$1-1)/$K41))*$S41*((1+'Inputs &amp; Summary'!$D$7)^AK$1))),(_xlfn.WEIBULL.DIST(AK$1,$L41,$K41,FALSE)*$S41*((1+'Inputs &amp; Summary'!$D$7)^AK$1))),IF($M41=Lists!$H$3,IF($K41&lt;1,((($R41*(1-$E41)+$Q41*(1-$F41))/$K41)*((1+'Inputs &amp; Summary'!$D$7)^AK$1)),((INT(AK$1/$K41)-INT((AK$1-1)/$K41))*($R41*(1-$E41)+$Q41*(1-$F41))*((1+'Inputs &amp; Summary'!$D$7)^AK$1))),((_xlfn.WEIBULL.DIST(AK$1,$L41,$K41,FALSE)*($R41*(1-$E41)+$Q41*(1-$F41))*((1+'Inputs &amp; Summary'!$D$7)^AK$1))))))</f>
        <v>46.644469848093607</v>
      </c>
      <c r="AL41" s="248">
        <f>$D41*IF(AL$1&gt;'Inputs &amp; Summary'!$D$5,0,IF(AL$1&gt;VLOOKUP($G41,Lists!$J$17:$K$21,2),IF($M41=Lists!$H$3,IF($K41&lt;1,(($S41/$K41)*((1+'Inputs &amp; Summary'!$D$7)^AL$1)),((INT(AL$1/$K41)-INT((AL$1-1)/$K41))*$S41*((1+'Inputs &amp; Summary'!$D$7)^AL$1))),(_xlfn.WEIBULL.DIST(AL$1,$L41,$K41,FALSE)*$S41*((1+'Inputs &amp; Summary'!$D$7)^AL$1))),IF($M41=Lists!$H$3,IF($K41&lt;1,((($R41*(1-$E41)+$Q41*(1-$F41))/$K41)*((1+'Inputs &amp; Summary'!$D$7)^AL$1)),((INT(AL$1/$K41)-INT((AL$1-1)/$K41))*($R41*(1-$E41)+$Q41*(1-$F41))*((1+'Inputs &amp; Summary'!$D$7)^AL$1))),((_xlfn.WEIBULL.DIST(AL$1,$L41,$K41,FALSE)*($R41*(1-$E41)+$Q41*(1-$F41))*((1+'Inputs &amp; Summary'!$D$7)^AL$1))))))</f>
        <v>47.577359245055483</v>
      </c>
      <c r="AM41" s="248">
        <f>$D41*IF(AM$1&gt;'Inputs &amp; Summary'!$D$5,0,IF(AM$1&gt;VLOOKUP($G41,Lists!$J$17:$K$21,2),IF($M41=Lists!$H$3,IF($K41&lt;1,(($S41/$K41)*((1+'Inputs &amp; Summary'!$D$7)^AM$1)),((INT(AM$1/$K41)-INT((AM$1-1)/$K41))*$S41*((1+'Inputs &amp; Summary'!$D$7)^AM$1))),(_xlfn.WEIBULL.DIST(AM$1,$L41,$K41,FALSE)*$S41*((1+'Inputs &amp; Summary'!$D$7)^AM$1))),IF($M41=Lists!$H$3,IF($K41&lt;1,((($R41*(1-$E41)+$Q41*(1-$F41))/$K41)*((1+'Inputs &amp; Summary'!$D$7)^AM$1)),((INT(AM$1/$K41)-INT((AM$1-1)/$K41))*($R41*(1-$E41)+$Q41*(1-$F41))*((1+'Inputs &amp; Summary'!$D$7)^AM$1))),((_xlfn.WEIBULL.DIST(AM$1,$L41,$K41,FALSE)*($R41*(1-$E41)+$Q41*(1-$F41))*((1+'Inputs &amp; Summary'!$D$7)^AM$1))))))</f>
        <v>48.528906429956578</v>
      </c>
      <c r="AN41" s="248">
        <f>$D41*IF(AN$1&gt;'Inputs &amp; Summary'!$D$5,0,IF(AN$1&gt;VLOOKUP($G41,Lists!$J$17:$K$21,2),IF($M41=Lists!$H$3,IF($K41&lt;1,(($S41/$K41)*((1+'Inputs &amp; Summary'!$D$7)^AN$1)),((INT(AN$1/$K41)-INT((AN$1-1)/$K41))*$S41*((1+'Inputs &amp; Summary'!$D$7)^AN$1))),(_xlfn.WEIBULL.DIST(AN$1,$L41,$K41,FALSE)*$S41*((1+'Inputs &amp; Summary'!$D$7)^AN$1))),IF($M41=Lists!$H$3,IF($K41&lt;1,((($R41*(1-$E41)+$Q41*(1-$F41))/$K41)*((1+'Inputs &amp; Summary'!$D$7)^AN$1)),((INT(AN$1/$K41)-INT((AN$1-1)/$K41))*($R41*(1-$E41)+$Q41*(1-$F41))*((1+'Inputs &amp; Summary'!$D$7)^AN$1))),((_xlfn.WEIBULL.DIST(AN$1,$L41,$K41,FALSE)*($R41*(1-$E41)+$Q41*(1-$F41))*((1+'Inputs &amp; Summary'!$D$7)^AN$1))))))</f>
        <v>49.499484558555721</v>
      </c>
      <c r="AO41" s="248">
        <f>$D41*IF(AO$1&gt;'Inputs &amp; Summary'!$D$5,0,IF(AO$1&gt;VLOOKUP($G41,Lists!$J$17:$K$21,2),IF($M41=Lists!$H$3,IF($K41&lt;1,(($S41/$K41)*((1+'Inputs &amp; Summary'!$D$7)^AO$1)),((INT(AO$1/$K41)-INT((AO$1-1)/$K41))*$S41*((1+'Inputs &amp; Summary'!$D$7)^AO$1))),(_xlfn.WEIBULL.DIST(AO$1,$L41,$K41,FALSE)*$S41*((1+'Inputs &amp; Summary'!$D$7)^AO$1))),IF($M41=Lists!$H$3,IF($K41&lt;1,((($R41*(1-$E41)+$Q41*(1-$F41))/$K41)*((1+'Inputs &amp; Summary'!$D$7)^AO$1)),((INT(AO$1/$K41)-INT((AO$1-1)/$K41))*($R41*(1-$E41)+$Q41*(1-$F41))*((1+'Inputs &amp; Summary'!$D$7)^AO$1))),((_xlfn.WEIBULL.DIST(AO$1,$L41,$K41,FALSE)*($R41*(1-$E41)+$Q41*(1-$F41))*((1+'Inputs &amp; Summary'!$D$7)^AO$1))))))</f>
        <v>50.48947424972684</v>
      </c>
      <c r="AP41" s="248">
        <f>$D41*IF(AP$1&gt;'Inputs &amp; Summary'!$D$5,0,IF(AP$1&gt;VLOOKUP($G41,Lists!$J$17:$K$21,2),IF($M41=Lists!$H$3,IF($K41&lt;1,(($S41/$K41)*((1+'Inputs &amp; Summary'!$D$7)^AP$1)),((INT(AP$1/$K41)-INT((AP$1-1)/$K41))*$S41*((1+'Inputs &amp; Summary'!$D$7)^AP$1))),(_xlfn.WEIBULL.DIST(AP$1,$L41,$K41,FALSE)*$S41*((1+'Inputs &amp; Summary'!$D$7)^AP$1))),IF($M41=Lists!$H$3,IF($K41&lt;1,((($R41*(1-$E41)+$Q41*(1-$F41))/$K41)*((1+'Inputs &amp; Summary'!$D$7)^AP$1)),((INT(AP$1/$K41)-INT((AP$1-1)/$K41))*($R41*(1-$E41)+$Q41*(1-$F41))*((1+'Inputs &amp; Summary'!$D$7)^AP$1))),((_xlfn.WEIBULL.DIST(AP$1,$L41,$K41,FALSE)*($R41*(1-$E41)+$Q41*(1-$F41))*((1+'Inputs &amp; Summary'!$D$7)^AP$1))))))</f>
        <v>51.499263734721367</v>
      </c>
      <c r="AQ41" s="248">
        <f>$D41*IF(AQ$1&gt;'Inputs &amp; Summary'!$D$5,0,IF(AQ$1&gt;VLOOKUP($G41,Lists!$J$17:$K$21,2),IF($M41=Lists!$H$3,IF($K41&lt;1,(($S41/$K41)*((1+'Inputs &amp; Summary'!$D$7)^AQ$1)),((INT(AQ$1/$K41)-INT((AQ$1-1)/$K41))*$S41*((1+'Inputs &amp; Summary'!$D$7)^AQ$1))),(_xlfn.WEIBULL.DIST(AQ$1,$L41,$K41,FALSE)*$S41*((1+'Inputs &amp; Summary'!$D$7)^AQ$1))),IF($M41=Lists!$H$3,IF($K41&lt;1,((($R41*(1-$E41)+$Q41*(1-$F41))/$K41)*((1+'Inputs &amp; Summary'!$D$7)^AQ$1)),((INT(AQ$1/$K41)-INT((AQ$1-1)/$K41))*($R41*(1-$E41)+$Q41*(1-$F41))*((1+'Inputs &amp; Summary'!$D$7)^AQ$1))),((_xlfn.WEIBULL.DIST(AQ$1,$L41,$K41,FALSE)*($R41*(1-$E41)+$Q41*(1-$F41))*((1+'Inputs &amp; Summary'!$D$7)^AQ$1))))))</f>
        <v>52.529249009415793</v>
      </c>
      <c r="AR41" s="248">
        <f>$D41*IF(AR$1&gt;'Inputs &amp; Summary'!$D$5,0,IF(AR$1&gt;VLOOKUP($G41,Lists!$J$17:$K$21,2),IF($M41=Lists!$H$3,IF($K41&lt;1,(($S41/$K41)*((1+'Inputs &amp; Summary'!$D$7)^AR$1)),((INT(AR$1/$K41)-INT((AR$1-1)/$K41))*$S41*((1+'Inputs &amp; Summary'!$D$7)^AR$1))),(_xlfn.WEIBULL.DIST(AR$1,$L41,$K41,FALSE)*$S41*((1+'Inputs &amp; Summary'!$D$7)^AR$1))),IF($M41=Lists!$H$3,IF($K41&lt;1,((($R41*(1-$E41)+$Q41*(1-$F41))/$K41)*((1+'Inputs &amp; Summary'!$D$7)^AR$1)),((INT(AR$1/$K41)-INT((AR$1-1)/$K41))*($R41*(1-$E41)+$Q41*(1-$F41))*((1+'Inputs &amp; Summary'!$D$7)^AR$1))),((_xlfn.WEIBULL.DIST(AR$1,$L41,$K41,FALSE)*($R41*(1-$E41)+$Q41*(1-$F41))*((1+'Inputs &amp; Summary'!$D$7)^AR$1))))))</f>
        <v>53.579833989604118</v>
      </c>
      <c r="AS41" s="248">
        <f>$D41*IF(AS$1&gt;'Inputs &amp; Summary'!$D$5,0,IF(AS$1&gt;VLOOKUP($G41,Lists!$J$17:$K$21,2),IF($M41=Lists!$H$3,IF($K41&lt;1,(($S41/$K41)*((1+'Inputs &amp; Summary'!$D$7)^AS$1)),((INT(AS$1/$K41)-INT((AS$1-1)/$K41))*$S41*((1+'Inputs &amp; Summary'!$D$7)^AS$1))),(_xlfn.WEIBULL.DIST(AS$1,$L41,$K41,FALSE)*$S41*((1+'Inputs &amp; Summary'!$D$7)^AS$1))),IF($M41=Lists!$H$3,IF($K41&lt;1,((($R41*(1-$E41)+$Q41*(1-$F41))/$K41)*((1+'Inputs &amp; Summary'!$D$7)^AS$1)),((INT(AS$1/$K41)-INT((AS$1-1)/$K41))*($R41*(1-$E41)+$Q41*(1-$F41))*((1+'Inputs &amp; Summary'!$D$7)^AS$1))),((_xlfn.WEIBULL.DIST(AS$1,$L41,$K41,FALSE)*($R41*(1-$E41)+$Q41*(1-$F41))*((1+'Inputs &amp; Summary'!$D$7)^AS$1))))))</f>
        <v>0</v>
      </c>
      <c r="AT41" s="248">
        <f>$D41*IF(AT$1&gt;'Inputs &amp; Summary'!$D$5,0,IF(AT$1&gt;VLOOKUP($G41,Lists!$J$17:$K$21,2),IF($M41=Lists!$H$3,IF($K41&lt;1,(($S41/$K41)*((1+'Inputs &amp; Summary'!$D$7)^AT$1)),((INT(AT$1/$K41)-INT((AT$1-1)/$K41))*$S41*((1+'Inputs &amp; Summary'!$D$7)^AT$1))),(_xlfn.WEIBULL.DIST(AT$1,$L41,$K41,FALSE)*$S41*((1+'Inputs &amp; Summary'!$D$7)^AT$1))),IF($M41=Lists!$H$3,IF($K41&lt;1,((($R41*(1-$E41)+$Q41*(1-$F41))/$K41)*((1+'Inputs &amp; Summary'!$D$7)^AT$1)),((INT(AT$1/$K41)-INT((AT$1-1)/$K41))*($R41*(1-$E41)+$Q41*(1-$F41))*((1+'Inputs &amp; Summary'!$D$7)^AT$1))),((_xlfn.WEIBULL.DIST(AT$1,$L41,$K41,FALSE)*($R41*(1-$E41)+$Q41*(1-$F41))*((1+'Inputs &amp; Summary'!$D$7)^AT$1))))))</f>
        <v>0</v>
      </c>
      <c r="AU41" s="248">
        <f>$D41*IF(AU$1&gt;'Inputs &amp; Summary'!$D$5,0,IF(AU$1&gt;VLOOKUP($G41,Lists!$J$17:$K$21,2),IF($M41=Lists!$H$3,IF($K41&lt;1,(($S41/$K41)*((1+'Inputs &amp; Summary'!$D$7)^AU$1)),((INT(AU$1/$K41)-INT((AU$1-1)/$K41))*$S41*((1+'Inputs &amp; Summary'!$D$7)^AU$1))),(_xlfn.WEIBULL.DIST(AU$1,$L41,$K41,FALSE)*$S41*((1+'Inputs &amp; Summary'!$D$7)^AU$1))),IF($M41=Lists!$H$3,IF($K41&lt;1,((($R41*(1-$E41)+$Q41*(1-$F41))/$K41)*((1+'Inputs &amp; Summary'!$D$7)^AU$1)),((INT(AU$1/$K41)-INT((AU$1-1)/$K41))*($R41*(1-$E41)+$Q41*(1-$F41))*((1+'Inputs &amp; Summary'!$D$7)^AU$1))),((_xlfn.WEIBULL.DIST(AU$1,$L41,$K41,FALSE)*($R41*(1-$E41)+$Q41*(1-$F41))*((1+'Inputs &amp; Summary'!$D$7)^AU$1))))))</f>
        <v>0</v>
      </c>
      <c r="AV41" s="248">
        <f>$D41*IF(AV$1&gt;'Inputs &amp; Summary'!$D$5,0,IF(AV$1&gt;VLOOKUP($G41,Lists!$J$17:$K$21,2),IF($M41=Lists!$H$3,IF($K41&lt;1,(($S41/$K41)*((1+'Inputs &amp; Summary'!$D$7)^AV$1)),((INT(AV$1/$K41)-INT((AV$1-1)/$K41))*$S41*((1+'Inputs &amp; Summary'!$D$7)^AV$1))),(_xlfn.WEIBULL.DIST(AV$1,$L41,$K41,FALSE)*$S41*((1+'Inputs &amp; Summary'!$D$7)^AV$1))),IF($M41=Lists!$H$3,IF($K41&lt;1,((($R41*(1-$E41)+$Q41*(1-$F41))/$K41)*((1+'Inputs &amp; Summary'!$D$7)^AV$1)),((INT(AV$1/$K41)-INT((AV$1-1)/$K41))*($R41*(1-$E41)+$Q41*(1-$F41))*((1+'Inputs &amp; Summary'!$D$7)^AV$1))),((_xlfn.WEIBULL.DIST(AV$1,$L41,$K41,FALSE)*($R41*(1-$E41)+$Q41*(1-$F41))*((1+'Inputs &amp; Summary'!$D$7)^AV$1))))))</f>
        <v>0</v>
      </c>
      <c r="AW41" s="248">
        <f>$D41*IF(AW$1&gt;'Inputs &amp; Summary'!$D$5,0,IF(AW$1&gt;VLOOKUP($G41,Lists!$J$17:$K$21,2),IF($M41=Lists!$H$3,IF($K41&lt;1,(($S41/$K41)*((1+'Inputs &amp; Summary'!$D$7)^AW$1)),((INT(AW$1/$K41)-INT((AW$1-1)/$K41))*$S41*((1+'Inputs &amp; Summary'!$D$7)^AW$1))),(_xlfn.WEIBULL.DIST(AW$1,$L41,$K41,FALSE)*$S41*((1+'Inputs &amp; Summary'!$D$7)^AW$1))),IF($M41=Lists!$H$3,IF($K41&lt;1,((($R41*(1-$E41)+$Q41*(1-$F41))/$K41)*((1+'Inputs &amp; Summary'!$D$7)^AW$1)),((INT(AW$1/$K41)-INT((AW$1-1)/$K41))*($R41*(1-$E41)+$Q41*(1-$F41))*((1+'Inputs &amp; Summary'!$D$7)^AW$1))),((_xlfn.WEIBULL.DIST(AW$1,$L41,$K41,FALSE)*($R41*(1-$E41)+$Q41*(1-$F41))*((1+'Inputs &amp; Summary'!$D$7)^AW$1))))))</f>
        <v>0</v>
      </c>
      <c r="AX41" s="248">
        <f>$D41*IF(AX$1&gt;'Inputs &amp; Summary'!$D$5,0,IF(AX$1&gt;VLOOKUP($G41,Lists!$J$17:$K$21,2),IF($M41=Lists!$H$3,IF($K41&lt;1,(($S41/$K41)*((1+'Inputs &amp; Summary'!$D$7)^AX$1)),((INT(AX$1/$K41)-INT((AX$1-1)/$K41))*$S41*((1+'Inputs &amp; Summary'!$D$7)^AX$1))),(_xlfn.WEIBULL.DIST(AX$1,$L41,$K41,FALSE)*$S41*((1+'Inputs &amp; Summary'!$D$7)^AX$1))),IF($M41=Lists!$H$3,IF($K41&lt;1,((($R41*(1-$E41)+$Q41*(1-$F41))/$K41)*((1+'Inputs &amp; Summary'!$D$7)^AX$1)),((INT(AX$1/$K41)-INT((AX$1-1)/$K41))*($R41*(1-$E41)+$Q41*(1-$F41))*((1+'Inputs &amp; Summary'!$D$7)^AX$1))),((_xlfn.WEIBULL.DIST(AX$1,$L41,$K41,FALSE)*($R41*(1-$E41)+$Q41*(1-$F41))*((1+'Inputs &amp; Summary'!$D$7)^AX$1))))))</f>
        <v>0</v>
      </c>
      <c r="AY41" s="248">
        <f>$D41*IF(AY$1&gt;'Inputs &amp; Summary'!$D$5,0,IF(AY$1&gt;VLOOKUP($G41,Lists!$J$17:$K$21,2),IF($M41=Lists!$H$3,IF($K41&lt;1,(($S41/$K41)*((1+'Inputs &amp; Summary'!$D$7)^AY$1)),((INT(AY$1/$K41)-INT((AY$1-1)/$K41))*$S41*((1+'Inputs &amp; Summary'!$D$7)^AY$1))),(_xlfn.WEIBULL.DIST(AY$1,$L41,$K41,FALSE)*$S41*((1+'Inputs &amp; Summary'!$D$7)^AY$1))),IF($M41=Lists!$H$3,IF($K41&lt;1,((($R41*(1-$E41)+$Q41*(1-$F41))/$K41)*((1+'Inputs &amp; Summary'!$D$7)^AY$1)),((INT(AY$1/$K41)-INT((AY$1-1)/$K41))*($R41*(1-$E41)+$Q41*(1-$F41))*((1+'Inputs &amp; Summary'!$D$7)^AY$1))),((_xlfn.WEIBULL.DIST(AY$1,$L41,$K41,FALSE)*($R41*(1-$E41)+$Q41*(1-$F41))*((1+'Inputs &amp; Summary'!$D$7)^AY$1))))))</f>
        <v>0</v>
      </c>
      <c r="AZ41" s="248">
        <f>$D41*IF(AZ$1&gt;'Inputs &amp; Summary'!$D$5,0,IF(AZ$1&gt;VLOOKUP($G41,Lists!$J$17:$K$21,2),IF($M41=Lists!$H$3,IF($K41&lt;1,(($S41/$K41)*((1+'Inputs &amp; Summary'!$D$7)^AZ$1)),((INT(AZ$1/$K41)-INT((AZ$1-1)/$K41))*$S41*((1+'Inputs &amp; Summary'!$D$7)^AZ$1))),(_xlfn.WEIBULL.DIST(AZ$1,$L41,$K41,FALSE)*$S41*((1+'Inputs &amp; Summary'!$D$7)^AZ$1))),IF($M41=Lists!$H$3,IF($K41&lt;1,((($R41*(1-$E41)+$Q41*(1-$F41))/$K41)*((1+'Inputs &amp; Summary'!$D$7)^AZ$1)),((INT(AZ$1/$K41)-INT((AZ$1-1)/$K41))*($R41*(1-$E41)+$Q41*(1-$F41))*((1+'Inputs &amp; Summary'!$D$7)^AZ$1))),((_xlfn.WEIBULL.DIST(AZ$1,$L41,$K41,FALSE)*($R41*(1-$E41)+$Q41*(1-$F41))*((1+'Inputs &amp; Summary'!$D$7)^AZ$1))))))</f>
        <v>0</v>
      </c>
      <c r="BA41" s="248">
        <f>$D41*IF(BA$1&gt;'Inputs &amp; Summary'!$D$5,0,IF(BA$1&gt;VLOOKUP($G41,Lists!$J$17:$K$21,2),IF($M41=Lists!$H$3,IF($K41&lt;1,(($S41/$K41)*((1+'Inputs &amp; Summary'!$D$7)^BA$1)),((INT(BA$1/$K41)-INT((BA$1-1)/$K41))*$S41*((1+'Inputs &amp; Summary'!$D$7)^BA$1))),(_xlfn.WEIBULL.DIST(BA$1,$L41,$K41,FALSE)*$S41*((1+'Inputs &amp; Summary'!$D$7)^BA$1))),IF($M41=Lists!$H$3,IF($K41&lt;1,((($R41*(1-$E41)+$Q41*(1-$F41))/$K41)*((1+'Inputs &amp; Summary'!$D$7)^BA$1)),((INT(BA$1/$K41)-INT((BA$1-1)/$K41))*($R41*(1-$E41)+$Q41*(1-$F41))*((1+'Inputs &amp; Summary'!$D$7)^BA$1))),((_xlfn.WEIBULL.DIST(BA$1,$L41,$K41,FALSE)*($R41*(1-$E41)+$Q41*(1-$F41))*((1+'Inputs &amp; Summary'!$D$7)^BA$1))))))</f>
        <v>0</v>
      </c>
      <c r="BB41" s="248">
        <f>$D41*IF(BB$1&gt;'Inputs &amp; Summary'!$D$5,0,IF(BB$1&gt;VLOOKUP($G41,Lists!$J$17:$K$21,2),IF($M41=Lists!$H$3,IF($K41&lt;1,(($S41/$K41)*((1+'Inputs &amp; Summary'!$D$7)^BB$1)),((INT(BB$1/$K41)-INT((BB$1-1)/$K41))*$S41*((1+'Inputs &amp; Summary'!$D$7)^BB$1))),(_xlfn.WEIBULL.DIST(BB$1,$L41,$K41,FALSE)*$S41*((1+'Inputs &amp; Summary'!$D$7)^BB$1))),IF($M41=Lists!$H$3,IF($K41&lt;1,((($R41*(1-$E41)+$Q41*(1-$F41))/$K41)*((1+'Inputs &amp; Summary'!$D$7)^BB$1)),((INT(BB$1/$K41)-INT((BB$1-1)/$K41))*($R41*(1-$E41)+$Q41*(1-$F41))*((1+'Inputs &amp; Summary'!$D$7)^BB$1))),((_xlfn.WEIBULL.DIST(BB$1,$L41,$K41,FALSE)*($R41*(1-$E41)+$Q41*(1-$F41))*((1+'Inputs &amp; Summary'!$D$7)^BB$1))))))</f>
        <v>0</v>
      </c>
      <c r="BC41" s="248">
        <f>$D41*IF(BC$1&gt;'Inputs &amp; Summary'!$D$5,0,IF(BC$1&gt;VLOOKUP($G41,Lists!$J$17:$K$21,2),IF($M41=Lists!$H$3,IF($K41&lt;1,(($S41/$K41)*((1+'Inputs &amp; Summary'!$D$7)^BC$1)),((INT(BC$1/$K41)-INT((BC$1-1)/$K41))*$S41*((1+'Inputs &amp; Summary'!$D$7)^BC$1))),(_xlfn.WEIBULL.DIST(BC$1,$L41,$K41,FALSE)*$S41*((1+'Inputs &amp; Summary'!$D$7)^BC$1))),IF($M41=Lists!$H$3,IF($K41&lt;1,((($R41*(1-$E41)+$Q41*(1-$F41))/$K41)*((1+'Inputs &amp; Summary'!$D$7)^BC$1)),((INT(BC$1/$K41)-INT((BC$1-1)/$K41))*($R41*(1-$E41)+$Q41*(1-$F41))*((1+'Inputs &amp; Summary'!$D$7)^BC$1))),((_xlfn.WEIBULL.DIST(BC$1,$L41,$K41,FALSE)*($R41*(1-$E41)+$Q41*(1-$F41))*((1+'Inputs &amp; Summary'!$D$7)^BC$1))))))</f>
        <v>0</v>
      </c>
      <c r="BD41" s="248">
        <f>$D41*IF(BD$1&gt;'Inputs &amp; Summary'!$D$5,0,IF(BD$1&gt;VLOOKUP($G41,Lists!$J$17:$K$21,2),IF($M41=Lists!$H$3,IF($K41&lt;1,(($S41/$K41)*((1+'Inputs &amp; Summary'!$D$7)^BD$1)),((INT(BD$1/$K41)-INT((BD$1-1)/$K41))*$S41*((1+'Inputs &amp; Summary'!$D$7)^BD$1))),(_xlfn.WEIBULL.DIST(BD$1,$L41,$K41,FALSE)*$S41*((1+'Inputs &amp; Summary'!$D$7)^BD$1))),IF($M41=Lists!$H$3,IF($K41&lt;1,((($R41*(1-$E41)+$Q41*(1-$F41))/$K41)*((1+'Inputs &amp; Summary'!$D$7)^BD$1)),((INT(BD$1/$K41)-INT((BD$1-1)/$K41))*($R41*(1-$E41)+$Q41*(1-$F41))*((1+'Inputs &amp; Summary'!$D$7)^BD$1))),((_xlfn.WEIBULL.DIST(BD$1,$L41,$K41,FALSE)*($R41*(1-$E41)+$Q41*(1-$F41))*((1+'Inputs &amp; Summary'!$D$7)^BD$1))))))</f>
        <v>0</v>
      </c>
      <c r="BE41" s="248">
        <f>$D41*IF(BE$1&gt;'Inputs &amp; Summary'!$D$5,0,IF(BE$1&gt;VLOOKUP($G41,Lists!$J$17:$K$21,2),IF($M41=Lists!$H$3,IF($K41&lt;1,(($S41/$K41)*((1+'Inputs &amp; Summary'!$D$7)^BE$1)),((INT(BE$1/$K41)-INT((BE$1-1)/$K41))*$S41*((1+'Inputs &amp; Summary'!$D$7)^BE$1))),(_xlfn.WEIBULL.DIST(BE$1,$L41,$K41,FALSE)*$S41*((1+'Inputs &amp; Summary'!$D$7)^BE$1))),IF($M41=Lists!$H$3,IF($K41&lt;1,((($R41*(1-$E41)+$Q41*(1-$F41))/$K41)*((1+'Inputs &amp; Summary'!$D$7)^BE$1)),((INT(BE$1/$K41)-INT((BE$1-1)/$K41))*($R41*(1-$E41)+$Q41*(1-$F41))*((1+'Inputs &amp; Summary'!$D$7)^BE$1))),((_xlfn.WEIBULL.DIST(BE$1,$L41,$K41,FALSE)*($R41*(1-$E41)+$Q41*(1-$F41))*((1+'Inputs &amp; Summary'!$D$7)^BE$1))))))</f>
        <v>0</v>
      </c>
      <c r="BF41" s="248">
        <f>$D41*IF(BF$1&gt;'Inputs &amp; Summary'!$D$5,0,IF(BF$1&gt;VLOOKUP($G41,Lists!$J$17:$K$21,2),IF($M41=Lists!$H$3,IF($K41&lt;1,(($S41/$K41)*((1+'Inputs &amp; Summary'!$D$7)^BF$1)),((INT(BF$1/$K41)-INT((BF$1-1)/$K41))*$S41*((1+'Inputs &amp; Summary'!$D$7)^BF$1))),(_xlfn.WEIBULL.DIST(BF$1,$L41,$K41,FALSE)*$S41*((1+'Inputs &amp; Summary'!$D$7)^BF$1))),IF($M41=Lists!$H$3,IF($K41&lt;1,((($R41*(1-$E41)+$Q41*(1-$F41))/$K41)*((1+'Inputs &amp; Summary'!$D$7)^BF$1)),((INT(BF$1/$K41)-INT((BF$1-1)/$K41))*($R41*(1-$E41)+$Q41*(1-$F41))*((1+'Inputs &amp; Summary'!$D$7)^BF$1))),((_xlfn.WEIBULL.DIST(BF$1,$L41,$K41,FALSE)*($R41*(1-$E41)+$Q41*(1-$F41))*((1+'Inputs &amp; Summary'!$D$7)^BF$1))))))</f>
        <v>0</v>
      </c>
      <c r="BG41" s="248">
        <f>$D41*IF(BG$1&gt;'Inputs &amp; Summary'!$D$5,0,IF(BG$1&gt;VLOOKUP($G41,Lists!$J$17:$K$21,2),IF($M41=Lists!$H$3,IF($K41&lt;1,(($S41/$K41)*((1+'Inputs &amp; Summary'!$D$7)^BG$1)),((INT(BG$1/$K41)-INT((BG$1-1)/$K41))*$S41*((1+'Inputs &amp; Summary'!$D$7)^BG$1))),(_xlfn.WEIBULL.DIST(BG$1,$L41,$K41,FALSE)*$S41*((1+'Inputs &amp; Summary'!$D$7)^BG$1))),IF($M41=Lists!$H$3,IF($K41&lt;1,((($R41*(1-$E41)+$Q41*(1-$F41))/$K41)*((1+'Inputs &amp; Summary'!$D$7)^BG$1)),((INT(BG$1/$K41)-INT((BG$1-1)/$K41))*($R41*(1-$E41)+$Q41*(1-$F41))*((1+'Inputs &amp; Summary'!$D$7)^BG$1))),((_xlfn.WEIBULL.DIST(BG$1,$L41,$K41,FALSE)*($R41*(1-$E41)+$Q41*(1-$F41))*((1+'Inputs &amp; Summary'!$D$7)^BG$1))))))</f>
        <v>0</v>
      </c>
      <c r="BH41" s="248">
        <f>$D41*IF(BH$1&gt;'Inputs &amp; Summary'!$D$5,0,IF(BH$1&gt;VLOOKUP($G41,Lists!$J$17:$K$21,2),IF($M41=Lists!$H$3,IF($K41&lt;1,(($S41/$K41)*((1+'Inputs &amp; Summary'!$D$7)^BH$1)),((INT(BH$1/$K41)-INT((BH$1-1)/$K41))*$S41*((1+'Inputs &amp; Summary'!$D$7)^BH$1))),(_xlfn.WEIBULL.DIST(BH$1,$L41,$K41,FALSE)*$S41*((1+'Inputs &amp; Summary'!$D$7)^BH$1))),IF($M41=Lists!$H$3,IF($K41&lt;1,((($R41*(1-$E41)+$Q41*(1-$F41))/$K41)*((1+'Inputs &amp; Summary'!$D$7)^BH$1)),((INT(BH$1/$K41)-INT((BH$1-1)/$K41))*($R41*(1-$E41)+$Q41*(1-$F41))*((1+'Inputs &amp; Summary'!$D$7)^BH$1))),((_xlfn.WEIBULL.DIST(BH$1,$L41,$K41,FALSE)*($R41*(1-$E41)+$Q41*(1-$F41))*((1+'Inputs &amp; Summary'!$D$7)^BH$1))))))</f>
        <v>0</v>
      </c>
      <c r="BI41" s="248">
        <f>$D41*IF(BI$1&gt;'Inputs &amp; Summary'!$D$5,0,IF(BI$1&gt;VLOOKUP($G41,Lists!$J$17:$K$21,2),IF($M41=Lists!$H$3,IF($K41&lt;1,(($S41/$K41)*((1+'Inputs &amp; Summary'!$D$7)^BI$1)),((INT(BI$1/$K41)-INT((BI$1-1)/$K41))*$S41*((1+'Inputs &amp; Summary'!$D$7)^BI$1))),(_xlfn.WEIBULL.DIST(BI$1,$L41,$K41,FALSE)*$S41*((1+'Inputs &amp; Summary'!$D$7)^BI$1))),IF($M41=Lists!$H$3,IF($K41&lt;1,((($R41*(1-$E41)+$Q41*(1-$F41))/$K41)*((1+'Inputs &amp; Summary'!$D$7)^BI$1)),((INT(BI$1/$K41)-INT((BI$1-1)/$K41))*($R41*(1-$E41)+$Q41*(1-$F41))*((1+'Inputs &amp; Summary'!$D$7)^BI$1))),((_xlfn.WEIBULL.DIST(BI$1,$L41,$K41,FALSE)*($R41*(1-$E41)+$Q41*(1-$F41))*((1+'Inputs &amp; Summary'!$D$7)^BI$1))))))</f>
        <v>0</v>
      </c>
      <c r="BJ41" s="248">
        <f>$D41*IF(BJ$1&gt;'Inputs &amp; Summary'!$D$5,0,IF(BJ$1&gt;VLOOKUP($G41,Lists!$J$17:$K$21,2),IF($M41=Lists!$H$3,IF($K41&lt;1,(($S41/$K41)*((1+'Inputs &amp; Summary'!$D$7)^BJ$1)),((INT(BJ$1/$K41)-INT((BJ$1-1)/$K41))*$S41*((1+'Inputs &amp; Summary'!$D$7)^BJ$1))),(_xlfn.WEIBULL.DIST(BJ$1,$L41,$K41,FALSE)*$S41*((1+'Inputs &amp; Summary'!$D$7)^BJ$1))),IF($M41=Lists!$H$3,IF($K41&lt;1,((($R41*(1-$E41)+$Q41*(1-$F41))/$K41)*((1+'Inputs &amp; Summary'!$D$7)^BJ$1)),((INT(BJ$1/$K41)-INT((BJ$1-1)/$K41))*($R41*(1-$E41)+$Q41*(1-$F41))*((1+'Inputs &amp; Summary'!$D$7)^BJ$1))),((_xlfn.WEIBULL.DIST(BJ$1,$L41,$K41,FALSE)*($R41*(1-$E41)+$Q41*(1-$F41))*((1+'Inputs &amp; Summary'!$D$7)^BJ$1))))))</f>
        <v>0</v>
      </c>
      <c r="BK41" s="248">
        <f>$D41*IF(BK$1&gt;'Inputs &amp; Summary'!$D$5,0,IF(BK$1&gt;VLOOKUP($G41,Lists!$J$17:$K$21,2),IF($M41=Lists!$H$3,IF($K41&lt;1,(($S41/$K41)*((1+'Inputs &amp; Summary'!$D$7)^BK$1)),((INT(BK$1/$K41)-INT((BK$1-1)/$K41))*$S41*((1+'Inputs &amp; Summary'!$D$7)^BK$1))),(_xlfn.WEIBULL.DIST(BK$1,$L41,$K41,FALSE)*$S41*((1+'Inputs &amp; Summary'!$D$7)^BK$1))),IF($M41=Lists!$H$3,IF($K41&lt;1,((($R41*(1-$E41)+$Q41*(1-$F41))/$K41)*((1+'Inputs &amp; Summary'!$D$7)^BK$1)),((INT(BK$1/$K41)-INT((BK$1-1)/$K41))*($R41*(1-$E41)+$Q41*(1-$F41))*((1+'Inputs &amp; Summary'!$D$7)^BK$1))),((_xlfn.WEIBULL.DIST(BK$1,$L41,$K41,FALSE)*($R41*(1-$E41)+$Q41*(1-$F41))*((1+'Inputs &amp; Summary'!$D$7)^BK$1))))))</f>
        <v>0</v>
      </c>
      <c r="BL41" s="248">
        <f>$D41*IF(BL$1&gt;'Inputs &amp; Summary'!$D$5,0,IF(BL$1&gt;VLOOKUP($G41,Lists!$J$17:$K$21,2),IF($M41=Lists!$H$3,IF($K41&lt;1,(($S41/$K41)*((1+'Inputs &amp; Summary'!$D$7)^BL$1)),((INT(BL$1/$K41)-INT((BL$1-1)/$K41))*$S41*((1+'Inputs &amp; Summary'!$D$7)^BL$1))),(_xlfn.WEIBULL.DIST(BL$1,$L41,$K41,FALSE)*$S41*((1+'Inputs &amp; Summary'!$D$7)^BL$1))),IF($M41=Lists!$H$3,IF($K41&lt;1,((($R41*(1-$E41)+$Q41*(1-$F41))/$K41)*((1+'Inputs &amp; Summary'!$D$7)^BL$1)),((INT(BL$1/$K41)-INT((BL$1-1)/$K41))*($R41*(1-$E41)+$Q41*(1-$F41))*((1+'Inputs &amp; Summary'!$D$7)^BL$1))),((_xlfn.WEIBULL.DIST(BL$1,$L41,$K41,FALSE)*($R41*(1-$E41)+$Q41*(1-$F41))*((1+'Inputs &amp; Summary'!$D$7)^BL$1))))))</f>
        <v>0</v>
      </c>
    </row>
    <row r="42" spans="1:64" x14ac:dyDescent="0.3">
      <c r="A42" s="236" t="s">
        <v>11</v>
      </c>
      <c r="B42" s="117" t="str">
        <f>IF('Inputs &amp; Summary'!$D$15=Lists!$E$3,INDEX('Residential Rooftop Details'!$A$30:$X$158,MATCH('Cash Flow'!$A42,'Residential Rooftop Details'!$A$30:$A$158,0),COLUMN(B$1)),IF('Inputs &amp; Summary'!$D$15=Lists!$E$4,INDEX('Commercial Rooftop Details'!$A$30:$V$158,MATCH('Cash Flow'!$A42,'Commercial Rooftop Details'!$A$30:$A$158,0),COLUMN(B$1)),INDEX('Ground-Mount Details'!$A$30:$V$158,MATCH('Cash Flow'!$A42,'Ground-Mount Details'!$A$30:$A$158,0),COLUMN(B$1))))</f>
        <v>Preventive</v>
      </c>
      <c r="C42" s="117" t="str">
        <f>IF('Inputs &amp; Summary'!$D$15=Lists!$E$3,INDEX('Residential Rooftop Details'!$A$30:$X$158,MATCH('Cash Flow'!$A42,'Residential Rooftop Details'!$A$30:$A$158,0),COLUMN(C$1)),IF('Inputs &amp; Summary'!$D$15=Lists!$E$4,INDEX('Commercial Rooftop Details'!$A$30:$V$158,MATCH('Cash Flow'!$A42,'Commercial Rooftop Details'!$A$30:$A$158,0),COLUMN(C$1)),INDEX('Ground-Mount Details'!$A$30:$V$158,MATCH('Cash Flow'!$A42,'Ground-Mount Details'!$A$30:$A$158,0),COLUMN(C$1))))</f>
        <v>Electrical</v>
      </c>
      <c r="D42" s="117">
        <f>IF('Inputs &amp; Summary'!$D$15=Lists!$E$3,INDEX('Residential Rooftop Details'!$A$30:$X$158,MATCH('Cash Flow'!$A42,'Residential Rooftop Details'!$A$30:$A$158,0),COLUMN(D$1)),IF('Inputs &amp; Summary'!$D$15=Lists!$E$4,INDEX('Commercial Rooftop Details'!$A$30:$V$158,MATCH('Cash Flow'!$A42,'Commercial Rooftop Details'!$A$30:$A$158,0),COLUMN(D$1)),INDEX('Ground-Mount Details'!$A$30:$V$158,MATCH('Cash Flow'!$A42,'Ground-Mount Details'!$A$30:$A$158,0),COLUMN(D$1))))</f>
        <v>1</v>
      </c>
      <c r="E42" s="117">
        <f>IF('Inputs &amp; Summary'!$D$15=Lists!$E$3,INDEX('Residential Rooftop Details'!$A$30:$X$158,MATCH('Cash Flow'!$A42,'Residential Rooftop Details'!$A$30:$A$158,0),COLUMN(E$1)),IF('Inputs &amp; Summary'!$D$15=Lists!$E$4,INDEX('Commercial Rooftop Details'!$A$30:$V$158,MATCH('Cash Flow'!$A42,'Commercial Rooftop Details'!$A$30:$A$158,0),COLUMN(E$1)),INDEX('Ground-Mount Details'!$A$30:$V$158,MATCH('Cash Flow'!$A42,'Ground-Mount Details'!$A$30:$A$158,0),COLUMN(E$1))))</f>
        <v>0</v>
      </c>
      <c r="F42" s="117">
        <f>IF('Inputs &amp; Summary'!$D$15=Lists!$E$3,INDEX('Residential Rooftop Details'!$A$30:$X$158,MATCH('Cash Flow'!$A42,'Residential Rooftop Details'!$A$30:$A$158,0),COLUMN(F$1)),IF('Inputs &amp; Summary'!$D$15=Lists!$E$4,INDEX('Commercial Rooftop Details'!$A$30:$V$158,MATCH('Cash Flow'!$A42,'Commercial Rooftop Details'!$A$30:$A$158,0),COLUMN(F$1)),INDEX('Ground-Mount Details'!$A$30:$V$158,MATCH('Cash Flow'!$A42,'Ground-Mount Details'!$A$30:$A$158,0),COLUMN(F$1))))</f>
        <v>0</v>
      </c>
      <c r="G42" s="237" t="str">
        <f>IF('Inputs &amp; Summary'!$D$15=Lists!$E$3,INDEX('Residential Rooftop Details'!$A$30:$X$158,MATCH('Cash Flow'!$A42,'Residential Rooftop Details'!$A$30:$A$158,0),COLUMN(G$1)),IF('Inputs &amp; Summary'!$D$15=Lists!$E$4,INDEX('Commercial Rooftop Details'!$A$30:$V$158,MATCH('Cash Flow'!$A42,'Commercial Rooftop Details'!$A$30:$A$158,0),COLUMN(G$1)),INDEX('Ground-Mount Details'!$A$30:$V$158,MATCH('Cash Flow'!$A42,'Ground-Mount Details'!$A$30:$A$158,0),COLUMN(G$1))))</f>
        <v>N/A</v>
      </c>
      <c r="H42" s="237" t="str">
        <f>IF('Inputs &amp; Summary'!$D$15=Lists!$E$3,INDEX('Residential Rooftop Details'!$A$30:$X$158,MATCH('Cash Flow'!$A42,'Residential Rooftop Details'!$A$30:$A$158,0),COLUMN(H$1)),IF('Inputs &amp; Summary'!$D$15=Lists!$E$4,INDEX('Commercial Rooftop Details'!$A$30:$V$158,MATCH('Cash Flow'!$A42,'Commercial Rooftop Details'!$A$30:$A$158,0),COLUMN(H$1)),INDEX('Ground-Mount Details'!$A$30:$V$158,MATCH('Cash Flow'!$A42,'Ground-Mount Details'!$A$30:$A$158,0),COLUMN(H$1))))</f>
        <v>PV Module</v>
      </c>
      <c r="I42" s="237" t="str">
        <f>IF('Inputs &amp; Summary'!$D$15=Lists!$E$3,INDEX('Residential Rooftop Details'!$A$30:$X$158,MATCH('Cash Flow'!$A42,'Residential Rooftop Details'!$A$30:$A$158,0),COLUMN(I$1)),IF('Inputs &amp; Summary'!$D$15=Lists!$E$4,INDEX('Commercial Rooftop Details'!$A$30:$V$158,MATCH('Cash Flow'!$A42,'Commercial Rooftop Details'!$A$30:$A$158,0),COLUMN(I$1)),INDEX('Ground-Mount Details'!$A$30:$V$158,MATCH('Cash Flow'!$A42,'Ground-Mount Details'!$A$30:$A$158,0),COLUMN(I$1))))</f>
        <v>PV module/array Specialist</v>
      </c>
      <c r="J42" s="238">
        <f>IF('Inputs &amp; Summary'!$D$15=Lists!$E$3,INDEX('Residential Rooftop Details'!$A$30:$X$158,MATCH('Cash Flow'!$A42,'Residential Rooftop Details'!$A$30:$A$158,0),COLUMN(J$1)),IF('Inputs &amp; Summary'!$D$15=Lists!$E$4,INDEX('Commercial Rooftop Details'!$A$30:$V$158,MATCH('Cash Flow'!$A42,'Commercial Rooftop Details'!$A$30:$A$158,0),COLUMN(J$1)),INDEX('Ground-Mount Details'!$A$30:$V$158,MATCH('Cash Flow'!$A42,'Ground-Mount Details'!$A$30:$A$158,0),COLUMN(J$1))))</f>
        <v>24.03846153846154</v>
      </c>
      <c r="K42" s="239">
        <f>IF('Inputs &amp; Summary'!$D$15=Lists!$E$3,INDEX('Residential Rooftop Details'!$A$30:$X$158,MATCH('Cash Flow'!$A42,'Residential Rooftop Details'!$A$30:$A$158,0),COLUMN(K$1)),IF('Inputs &amp; Summary'!$D$15=Lists!$E$4,INDEX('Commercial Rooftop Details'!$A$30:$V$158,MATCH('Cash Flow'!$A42,'Commercial Rooftop Details'!$A$30:$A$158,0),COLUMN(K$1)),INDEX('Ground-Mount Details'!$A$30:$V$158,MATCH('Cash Flow'!$A42,'Ground-Mount Details'!$A$30:$A$158,0),COLUMN(K$1))))</f>
        <v>5</v>
      </c>
      <c r="L42" s="239">
        <f>IF('Inputs &amp; Summary'!$D$15=Lists!$E$3,INDEX('Residential Rooftop Details'!$A$30:$X$158,MATCH('Cash Flow'!$A42,'Residential Rooftop Details'!$A$30:$A$158,0),COLUMN(L$1)),IF('Inputs &amp; Summary'!$D$15=Lists!$E$4,INDEX('Commercial Rooftop Details'!$A$30:$V$158,MATCH('Cash Flow'!$A42,'Commercial Rooftop Details'!$A$30:$A$158,0),COLUMN(L$1)),INDEX('Ground-Mount Details'!$A$30:$V$158,MATCH('Cash Flow'!$A42,'Ground-Mount Details'!$A$30:$A$158,0),COLUMN(L$1))))</f>
        <v>1</v>
      </c>
      <c r="M42" s="238" t="str">
        <f>IF('Inputs &amp; Summary'!$D$15=Lists!$E$3,INDEX('Residential Rooftop Details'!$A$30:$X$158,MATCH('Cash Flow'!$A42,'Residential Rooftop Details'!$A$30:$A$158,0),COLUMN(M$1)),IF('Inputs &amp; Summary'!$D$15=Lists!$E$4,INDEX('Commercial Rooftop Details'!$A$30:$V$158,MATCH('Cash Flow'!$A42,'Commercial Rooftop Details'!$A$30:$A$158,0),COLUMN(M$1)),INDEX('Ground-Mount Details'!$A$30:$V$158,MATCH('Cash Flow'!$A42,'Ground-Mount Details'!$A$30:$A$158,0),COLUMN(M$1))))</f>
        <v>Interval</v>
      </c>
      <c r="N42" s="240">
        <f>IF('Inputs &amp; Summary'!$D$15=Lists!$E$3,INDEX('Residential Rooftop Details'!$A$30:$X$158,MATCH('Cash Flow'!$A42,'Residential Rooftop Details'!$A$30:$A$158,0),COLUMN(N$1)),IF('Inputs &amp; Summary'!$D$15=Lists!$E$4,INDEX('Commercial Rooftop Details'!$A$30:$V$158,MATCH('Cash Flow'!$A42,'Commercial Rooftop Details'!$A$30:$A$158,0),COLUMN(N$1)),INDEX('Ground-Mount Details'!$A$30:$V$158,MATCH('Cash Flow'!$A42,'Ground-Mount Details'!$A$30:$A$158,0),COLUMN(N$1))))</f>
        <v>1442.622950819672</v>
      </c>
      <c r="O42" s="239">
        <f>IF('Inputs &amp; Summary'!$D$15=Lists!$E$3,INDEX('Residential Rooftop Details'!$A$30:$X$158,MATCH('Cash Flow'!$A42,'Residential Rooftop Details'!$A$30:$A$158,0),COLUMN(O$1)),IF('Inputs &amp; Summary'!$D$15=Lists!$E$4,INDEX('Commercial Rooftop Details'!$A$30:$V$158,MATCH('Cash Flow'!$A42,'Commercial Rooftop Details'!$A$30:$A$158,0),COLUMN(O$1)),INDEX('Ground-Mount Details'!$A$30:$V$158,MATCH('Cash Flow'!$A42,'Ground-Mount Details'!$A$30:$A$158,0),COLUMN(O$1))))</f>
        <v>4.1666666666666666E-3</v>
      </c>
      <c r="P42" s="241">
        <f>IF('Inputs &amp; Summary'!$D$15=Lists!$E$3,INDEX('Residential Rooftop Details'!$A$30:$X$158,MATCH('Cash Flow'!$A42,'Residential Rooftop Details'!$A$30:$A$158,0),COLUMN(P$1)),IF('Inputs &amp; Summary'!$D$15=Lists!$E$4,INDEX('Commercial Rooftop Details'!$A$30:$V$158,MATCH('Cash Flow'!$A42,'Commercial Rooftop Details'!$A$30:$A$158,0),COLUMN(P$1)),INDEX('Ground-Mount Details'!$A$30:$V$158,MATCH('Cash Flow'!$A42,'Ground-Mount Details'!$A$30:$A$158,0),COLUMN(P$1))))</f>
        <v>0</v>
      </c>
      <c r="Q42" s="242">
        <f>IF('Inputs &amp; Summary'!$D$15=Lists!$E$3,INDEX('Residential Rooftop Details'!$A$30:$X$158,MATCH('Cash Flow'!$A42,'Residential Rooftop Details'!$A$30:$A$158,0),COLUMN(Q$1)),IF('Inputs &amp; Summary'!$D$15=Lists!$E$4,INDEX('Commercial Rooftop Details'!$A$30:$V$158,MATCH('Cash Flow'!$A42,'Commercial Rooftop Details'!$A$30:$A$158,0),COLUMN(Q$1)),INDEX('Ground-Mount Details'!$A$30:$V$158,MATCH('Cash Flow'!$A42,'Ground-Mount Details'!$A$30:$A$158,0),COLUMN(Q$1))))</f>
        <v>144.49348465741909</v>
      </c>
      <c r="R42" s="242">
        <f>IF('Inputs &amp; Summary'!$D$15=Lists!$E$3,INDEX('Residential Rooftop Details'!$A$30:$X$158,MATCH('Cash Flow'!$A42,'Residential Rooftop Details'!$A$30:$A$158,0),COLUMN(R$1)),IF('Inputs &amp; Summary'!$D$15=Lists!$E$4,INDEX('Commercial Rooftop Details'!$A$30:$V$158,MATCH('Cash Flow'!$A42,'Commercial Rooftop Details'!$A$30:$A$158,0),COLUMN(R$1)),INDEX('Ground-Mount Details'!$A$30:$V$158,MATCH('Cash Flow'!$A42,'Ground-Mount Details'!$A$30:$A$158,0),COLUMN(R$1))))</f>
        <v>0</v>
      </c>
      <c r="S42" s="243">
        <f>IF('Inputs &amp; Summary'!$D$15=Lists!$E$3,INDEX('Residential Rooftop Details'!$A$30:$X$158,MATCH('Cash Flow'!$A42,'Residential Rooftop Details'!$A$30:$A$158,0),COLUMN(S$1)),IF('Inputs &amp; Summary'!$D$15=Lists!$E$4,INDEX('Commercial Rooftop Details'!$A$30:$V$158,MATCH('Cash Flow'!$A42,'Commercial Rooftop Details'!$A$30:$A$158,0),COLUMN(S$1)),INDEX('Ground-Mount Details'!$A$30:$V$158,MATCH('Cash Flow'!$A42,'Ground-Mount Details'!$A$30:$A$158,0),COLUMN(S$1))))</f>
        <v>144.49348465741909</v>
      </c>
      <c r="T42" s="238">
        <f>IF('Inputs &amp; Summary'!$D$15=Lists!$E$3,INDEX('Residential Rooftop Details'!$A$30:$X$158,MATCH('Cash Flow'!$A42,'Residential Rooftop Details'!$A$30:$A$158,0),COLUMN(T$1)),IF('Inputs &amp; Summary'!$D$15=Lists!$E$4,INDEX('Commercial Rooftop Details'!$A$30:$V$158,MATCH('Cash Flow'!$A42,'Commercial Rooftop Details'!$A$30:$A$158,0),COLUMN(T$1)),INDEX('Ground-Mount Details'!$A$30:$V$158,MATCH('Cash Flow'!$A42,'Ground-Mount Details'!$A$30:$A$158,0),COLUMN(T$1))))</f>
        <v>0</v>
      </c>
      <c r="U42" s="244">
        <f>IF('Inputs &amp; Summary'!$D$15=Lists!$E$3,INDEX('Residential Rooftop Details'!$A$30:$X$158,MATCH('Cash Flow'!$A42,'Residential Rooftop Details'!$A$30:$A$158,0),COLUMN(U$1)),IF('Inputs &amp; Summary'!$D$15=Lists!$E$4,INDEX('Commercial Rooftop Details'!$A$30:$V$158,MATCH('Cash Flow'!$A42,'Commercial Rooftop Details'!$A$30:$A$158,0),COLUMN(U$1)),INDEX('Ground-Mount Details'!$A$30:$V$158,MATCH('Cash Flow'!$A42,'Ground-Mount Details'!$A$30:$A$158,0),COLUMN(U$1))))</f>
        <v>0</v>
      </c>
      <c r="V42" s="245">
        <f t="shared" si="6"/>
        <v>37.242407873889796</v>
      </c>
      <c r="W42" s="245">
        <f>NPV('Inputs &amp; Summary'!$D$6,Y42:BL42)</f>
        <v>329.25310894792966</v>
      </c>
      <c r="X42" s="246">
        <f t="shared" si="5"/>
        <v>2.38973149159703E-3</v>
      </c>
      <c r="Y42" s="248">
        <f>$D42*IF(Y$1&gt;'Inputs &amp; Summary'!$D$5,0,IF(Y$1&gt;VLOOKUP($G42,Lists!$J$17:$K$21,2),IF($M42=Lists!$H$3,IF($K42&lt;1,(($S42/$K42)*((1+'Inputs &amp; Summary'!$D$7)^Y$1)),((INT(Y$1/$K42)-INT((Y$1-1)/$K42))*$S42*((1+'Inputs &amp; Summary'!$D$7)^Y$1))),(_xlfn.WEIBULL.DIST(Y$1,$L42,$K42,FALSE)*$S42*((1+'Inputs &amp; Summary'!$D$7)^Y$1))),IF($M42=Lists!$H$3,IF($K42&lt;1,((($R42*(1-$E42)+$Q42*(1-$F42))/$K42)*((1+'Inputs &amp; Summary'!$D$7)^Y$1)),((INT(Y$1/$K42)-INT((Y$1-1)/$K42))*($R42*(1-$E42)+$Q42*(1-$F42))*((1+'Inputs &amp; Summary'!$D$7)^Y$1))),((_xlfn.WEIBULL.DIST(Y$1,$L42,$K42,FALSE)*($R42*(1-$E42)+$Q42*(1-$F42))*((1+'Inputs &amp; Summary'!$D$7)^Y$1))))))</f>
        <v>0</v>
      </c>
      <c r="Z42" s="248">
        <f>$D42*IF(Z$1&gt;'Inputs &amp; Summary'!$D$5,0,IF(Z$1&gt;VLOOKUP($G42,Lists!$J$17:$K$21,2),IF($M42=Lists!$H$3,IF($K42&lt;1,(($S42/$K42)*((1+'Inputs &amp; Summary'!$D$7)^Z$1)),((INT(Z$1/$K42)-INT((Z$1-1)/$K42))*$S42*((1+'Inputs &amp; Summary'!$D$7)^Z$1))),(_xlfn.WEIBULL.DIST(Z$1,$L42,$K42,FALSE)*$S42*((1+'Inputs &amp; Summary'!$D$7)^Z$1))),IF($M42=Lists!$H$3,IF($K42&lt;1,((($R42*(1-$E42)+$Q42*(1-$F42))/$K42)*((1+'Inputs &amp; Summary'!$D$7)^Z$1)),((INT(Z$1/$K42)-INT((Z$1-1)/$K42))*($R42*(1-$E42)+$Q42*(1-$F42))*((1+'Inputs &amp; Summary'!$D$7)^Z$1))),((_xlfn.WEIBULL.DIST(Z$1,$L42,$K42,FALSE)*($R42*(1-$E42)+$Q42*(1-$F42))*((1+'Inputs &amp; Summary'!$D$7)^Z$1))))))</f>
        <v>0</v>
      </c>
      <c r="AA42" s="248">
        <f>$D42*IF(AA$1&gt;'Inputs &amp; Summary'!$D$5,0,IF(AA$1&gt;VLOOKUP($G42,Lists!$J$17:$K$21,2),IF($M42=Lists!$H$3,IF($K42&lt;1,(($S42/$K42)*((1+'Inputs &amp; Summary'!$D$7)^AA$1)),((INT(AA$1/$K42)-INT((AA$1-1)/$K42))*$S42*((1+'Inputs &amp; Summary'!$D$7)^AA$1))),(_xlfn.WEIBULL.DIST(AA$1,$L42,$K42,FALSE)*$S42*((1+'Inputs &amp; Summary'!$D$7)^AA$1))),IF($M42=Lists!$H$3,IF($K42&lt;1,((($R42*(1-$E42)+$Q42*(1-$F42))/$K42)*((1+'Inputs &amp; Summary'!$D$7)^AA$1)),((INT(AA$1/$K42)-INT((AA$1-1)/$K42))*($R42*(1-$E42)+$Q42*(1-$F42))*((1+'Inputs &amp; Summary'!$D$7)^AA$1))),((_xlfn.WEIBULL.DIST(AA$1,$L42,$K42,FALSE)*($R42*(1-$E42)+$Q42*(1-$F42))*((1+'Inputs &amp; Summary'!$D$7)^AA$1))))))</f>
        <v>0</v>
      </c>
      <c r="AB42" s="248">
        <f>$D42*IF(AB$1&gt;'Inputs &amp; Summary'!$D$5,0,IF(AB$1&gt;VLOOKUP($G42,Lists!$J$17:$K$21,2),IF($M42=Lists!$H$3,IF($K42&lt;1,(($S42/$K42)*((1+'Inputs &amp; Summary'!$D$7)^AB$1)),((INT(AB$1/$K42)-INT((AB$1-1)/$K42))*$S42*((1+'Inputs &amp; Summary'!$D$7)^AB$1))),(_xlfn.WEIBULL.DIST(AB$1,$L42,$K42,FALSE)*$S42*((1+'Inputs &amp; Summary'!$D$7)^AB$1))),IF($M42=Lists!$H$3,IF($K42&lt;1,((($R42*(1-$E42)+$Q42*(1-$F42))/$K42)*((1+'Inputs &amp; Summary'!$D$7)^AB$1)),((INT(AB$1/$K42)-INT((AB$1-1)/$K42))*($R42*(1-$E42)+$Q42*(1-$F42))*((1+'Inputs &amp; Summary'!$D$7)^AB$1))),((_xlfn.WEIBULL.DIST(AB$1,$L42,$K42,FALSE)*($R42*(1-$E42)+$Q42*(1-$F42))*((1+'Inputs &amp; Summary'!$D$7)^AB$1))))))</f>
        <v>0</v>
      </c>
      <c r="AC42" s="248">
        <f>$D42*IF(AC$1&gt;'Inputs &amp; Summary'!$D$5,0,IF(AC$1&gt;VLOOKUP($G42,Lists!$J$17:$K$21,2),IF($M42=Lists!$H$3,IF($K42&lt;1,(($S42/$K42)*((1+'Inputs &amp; Summary'!$D$7)^AC$1)),((INT(AC$1/$K42)-INT((AC$1-1)/$K42))*$S42*((1+'Inputs &amp; Summary'!$D$7)^AC$1))),(_xlfn.WEIBULL.DIST(AC$1,$L42,$K42,FALSE)*$S42*((1+'Inputs &amp; Summary'!$D$7)^AC$1))),IF($M42=Lists!$H$3,IF($K42&lt;1,((($R42*(1-$E42)+$Q42*(1-$F42))/$K42)*((1+'Inputs &amp; Summary'!$D$7)^AC$1)),((INT(AC$1/$K42)-INT((AC$1-1)/$K42))*($R42*(1-$E42)+$Q42*(1-$F42))*((1+'Inputs &amp; Summary'!$D$7)^AC$1))),((_xlfn.WEIBULL.DIST(AC$1,$L42,$K42,FALSE)*($R42*(1-$E42)+$Q42*(1-$F42))*((1+'Inputs &amp; Summary'!$D$7)^AC$1))))))</f>
        <v>159.53248259773014</v>
      </c>
      <c r="AD42" s="248">
        <f>$D42*IF(AD$1&gt;'Inputs &amp; Summary'!$D$5,0,IF(AD$1&gt;VLOOKUP($G42,Lists!$J$17:$K$21,2),IF($M42=Lists!$H$3,IF($K42&lt;1,(($S42/$K42)*((1+'Inputs &amp; Summary'!$D$7)^AD$1)),((INT(AD$1/$K42)-INT((AD$1-1)/$K42))*$S42*((1+'Inputs &amp; Summary'!$D$7)^AD$1))),(_xlfn.WEIBULL.DIST(AD$1,$L42,$K42,FALSE)*$S42*((1+'Inputs &amp; Summary'!$D$7)^AD$1))),IF($M42=Lists!$H$3,IF($K42&lt;1,((($R42*(1-$E42)+$Q42*(1-$F42))/$K42)*((1+'Inputs &amp; Summary'!$D$7)^AD$1)),((INT(AD$1/$K42)-INT((AD$1-1)/$K42))*($R42*(1-$E42)+$Q42*(1-$F42))*((1+'Inputs &amp; Summary'!$D$7)^AD$1))),((_xlfn.WEIBULL.DIST(AD$1,$L42,$K42,FALSE)*($R42*(1-$E42)+$Q42*(1-$F42))*((1+'Inputs &amp; Summary'!$D$7)^AD$1))))))</f>
        <v>0</v>
      </c>
      <c r="AE42" s="248">
        <f>$D42*IF(AE$1&gt;'Inputs &amp; Summary'!$D$5,0,IF(AE$1&gt;VLOOKUP($G42,Lists!$J$17:$K$21,2),IF($M42=Lists!$H$3,IF($K42&lt;1,(($S42/$K42)*((1+'Inputs &amp; Summary'!$D$7)^AE$1)),((INT(AE$1/$K42)-INT((AE$1-1)/$K42))*$S42*((1+'Inputs &amp; Summary'!$D$7)^AE$1))),(_xlfn.WEIBULL.DIST(AE$1,$L42,$K42,FALSE)*$S42*((1+'Inputs &amp; Summary'!$D$7)^AE$1))),IF($M42=Lists!$H$3,IF($K42&lt;1,((($R42*(1-$E42)+$Q42*(1-$F42))/$K42)*((1+'Inputs &amp; Summary'!$D$7)^AE$1)),((INT(AE$1/$K42)-INT((AE$1-1)/$K42))*($R42*(1-$E42)+$Q42*(1-$F42))*((1+'Inputs &amp; Summary'!$D$7)^AE$1))),((_xlfn.WEIBULL.DIST(AE$1,$L42,$K42,FALSE)*($R42*(1-$E42)+$Q42*(1-$F42))*((1+'Inputs &amp; Summary'!$D$7)^AE$1))))))</f>
        <v>0</v>
      </c>
      <c r="AF42" s="248">
        <f>$D42*IF(AF$1&gt;'Inputs &amp; Summary'!$D$5,0,IF(AF$1&gt;VLOOKUP($G42,Lists!$J$17:$K$21,2),IF($M42=Lists!$H$3,IF($K42&lt;1,(($S42/$K42)*((1+'Inputs &amp; Summary'!$D$7)^AF$1)),((INT(AF$1/$K42)-INT((AF$1-1)/$K42))*$S42*((1+'Inputs &amp; Summary'!$D$7)^AF$1))),(_xlfn.WEIBULL.DIST(AF$1,$L42,$K42,FALSE)*$S42*((1+'Inputs &amp; Summary'!$D$7)^AF$1))),IF($M42=Lists!$H$3,IF($K42&lt;1,((($R42*(1-$E42)+$Q42*(1-$F42))/$K42)*((1+'Inputs &amp; Summary'!$D$7)^AF$1)),((INT(AF$1/$K42)-INT((AF$1-1)/$K42))*($R42*(1-$E42)+$Q42*(1-$F42))*((1+'Inputs &amp; Summary'!$D$7)^AF$1))),((_xlfn.WEIBULL.DIST(AF$1,$L42,$K42,FALSE)*($R42*(1-$E42)+$Q42*(1-$F42))*((1+'Inputs &amp; Summary'!$D$7)^AF$1))))))</f>
        <v>0</v>
      </c>
      <c r="AG42" s="248">
        <f>$D42*IF(AG$1&gt;'Inputs &amp; Summary'!$D$5,0,IF(AG$1&gt;VLOOKUP($G42,Lists!$J$17:$K$21,2),IF($M42=Lists!$H$3,IF($K42&lt;1,(($S42/$K42)*((1+'Inputs &amp; Summary'!$D$7)^AG$1)),((INT(AG$1/$K42)-INT((AG$1-1)/$K42))*$S42*((1+'Inputs &amp; Summary'!$D$7)^AG$1))),(_xlfn.WEIBULL.DIST(AG$1,$L42,$K42,FALSE)*$S42*((1+'Inputs &amp; Summary'!$D$7)^AG$1))),IF($M42=Lists!$H$3,IF($K42&lt;1,((($R42*(1-$E42)+$Q42*(1-$F42))/$K42)*((1+'Inputs &amp; Summary'!$D$7)^AG$1)),((INT(AG$1/$K42)-INT((AG$1-1)/$K42))*($R42*(1-$E42)+$Q42*(1-$F42))*((1+'Inputs &amp; Summary'!$D$7)^AG$1))),((_xlfn.WEIBULL.DIST(AG$1,$L42,$K42,FALSE)*($R42*(1-$E42)+$Q42*(1-$F42))*((1+'Inputs &amp; Summary'!$D$7)^AG$1))))))</f>
        <v>0</v>
      </c>
      <c r="AH42" s="248">
        <f>$D42*IF(AH$1&gt;'Inputs &amp; Summary'!$D$5,0,IF(AH$1&gt;VLOOKUP($G42,Lists!$J$17:$K$21,2),IF($M42=Lists!$H$3,IF($K42&lt;1,(($S42/$K42)*((1+'Inputs &amp; Summary'!$D$7)^AH$1)),((INT(AH$1/$K42)-INT((AH$1-1)/$K42))*$S42*((1+'Inputs &amp; Summary'!$D$7)^AH$1))),(_xlfn.WEIBULL.DIST(AH$1,$L42,$K42,FALSE)*$S42*((1+'Inputs &amp; Summary'!$D$7)^AH$1))),IF($M42=Lists!$H$3,IF($K42&lt;1,((($R42*(1-$E42)+$Q42*(1-$F42))/$K42)*((1+'Inputs &amp; Summary'!$D$7)^AH$1)),((INT(AH$1/$K42)-INT((AH$1-1)/$K42))*($R42*(1-$E42)+$Q42*(1-$F42))*((1+'Inputs &amp; Summary'!$D$7)^AH$1))),((_xlfn.WEIBULL.DIST(AH$1,$L42,$K42,FALSE)*($R42*(1-$E42)+$Q42*(1-$F42))*((1+'Inputs &amp; Summary'!$D$7)^AH$1))))))</f>
        <v>176.13675152299191</v>
      </c>
      <c r="AI42" s="248">
        <f>$D42*IF(AI$1&gt;'Inputs &amp; Summary'!$D$5,0,IF(AI$1&gt;VLOOKUP($G42,Lists!$J$17:$K$21,2),IF($M42=Lists!$H$3,IF($K42&lt;1,(($S42/$K42)*((1+'Inputs &amp; Summary'!$D$7)^AI$1)),((INT(AI$1/$K42)-INT((AI$1-1)/$K42))*$S42*((1+'Inputs &amp; Summary'!$D$7)^AI$1))),(_xlfn.WEIBULL.DIST(AI$1,$L42,$K42,FALSE)*$S42*((1+'Inputs &amp; Summary'!$D$7)^AI$1))),IF($M42=Lists!$H$3,IF($K42&lt;1,((($R42*(1-$E42)+$Q42*(1-$F42))/$K42)*((1+'Inputs &amp; Summary'!$D$7)^AI$1)),((INT(AI$1/$K42)-INT((AI$1-1)/$K42))*($R42*(1-$E42)+$Q42*(1-$F42))*((1+'Inputs &amp; Summary'!$D$7)^AI$1))),((_xlfn.WEIBULL.DIST(AI$1,$L42,$K42,FALSE)*($R42*(1-$E42)+$Q42*(1-$F42))*((1+'Inputs &amp; Summary'!$D$7)^AI$1))))))</f>
        <v>0</v>
      </c>
      <c r="AJ42" s="248">
        <f>$D42*IF(AJ$1&gt;'Inputs &amp; Summary'!$D$5,0,IF(AJ$1&gt;VLOOKUP($G42,Lists!$J$17:$K$21,2),IF($M42=Lists!$H$3,IF($K42&lt;1,(($S42/$K42)*((1+'Inputs &amp; Summary'!$D$7)^AJ$1)),((INT(AJ$1/$K42)-INT((AJ$1-1)/$K42))*$S42*((1+'Inputs &amp; Summary'!$D$7)^AJ$1))),(_xlfn.WEIBULL.DIST(AJ$1,$L42,$K42,FALSE)*$S42*((1+'Inputs &amp; Summary'!$D$7)^AJ$1))),IF($M42=Lists!$H$3,IF($K42&lt;1,((($R42*(1-$E42)+$Q42*(1-$F42))/$K42)*((1+'Inputs &amp; Summary'!$D$7)^AJ$1)),((INT(AJ$1/$K42)-INT((AJ$1-1)/$K42))*($R42*(1-$E42)+$Q42*(1-$F42))*((1+'Inputs &amp; Summary'!$D$7)^AJ$1))),((_xlfn.WEIBULL.DIST(AJ$1,$L42,$K42,FALSE)*($R42*(1-$E42)+$Q42*(1-$F42))*((1+'Inputs &amp; Summary'!$D$7)^AJ$1))))))</f>
        <v>0</v>
      </c>
      <c r="AK42" s="248">
        <f>$D42*IF(AK$1&gt;'Inputs &amp; Summary'!$D$5,0,IF(AK$1&gt;VLOOKUP($G42,Lists!$J$17:$K$21,2),IF($M42=Lists!$H$3,IF($K42&lt;1,(($S42/$K42)*((1+'Inputs &amp; Summary'!$D$7)^AK$1)),((INT(AK$1/$K42)-INT((AK$1-1)/$K42))*$S42*((1+'Inputs &amp; Summary'!$D$7)^AK$1))),(_xlfn.WEIBULL.DIST(AK$1,$L42,$K42,FALSE)*$S42*((1+'Inputs &amp; Summary'!$D$7)^AK$1))),IF($M42=Lists!$H$3,IF($K42&lt;1,((($R42*(1-$E42)+$Q42*(1-$F42))/$K42)*((1+'Inputs &amp; Summary'!$D$7)^AK$1)),((INT(AK$1/$K42)-INT((AK$1-1)/$K42))*($R42*(1-$E42)+$Q42*(1-$F42))*((1+'Inputs &amp; Summary'!$D$7)^AK$1))),((_xlfn.WEIBULL.DIST(AK$1,$L42,$K42,FALSE)*($R42*(1-$E42)+$Q42*(1-$F42))*((1+'Inputs &amp; Summary'!$D$7)^AK$1))))))</f>
        <v>0</v>
      </c>
      <c r="AL42" s="248">
        <f>$D42*IF(AL$1&gt;'Inputs &amp; Summary'!$D$5,0,IF(AL$1&gt;VLOOKUP($G42,Lists!$J$17:$K$21,2),IF($M42=Lists!$H$3,IF($K42&lt;1,(($S42/$K42)*((1+'Inputs &amp; Summary'!$D$7)^AL$1)),((INT(AL$1/$K42)-INT((AL$1-1)/$K42))*$S42*((1+'Inputs &amp; Summary'!$D$7)^AL$1))),(_xlfn.WEIBULL.DIST(AL$1,$L42,$K42,FALSE)*$S42*((1+'Inputs &amp; Summary'!$D$7)^AL$1))),IF($M42=Lists!$H$3,IF($K42&lt;1,((($R42*(1-$E42)+$Q42*(1-$F42))/$K42)*((1+'Inputs &amp; Summary'!$D$7)^AL$1)),((INT(AL$1/$K42)-INT((AL$1-1)/$K42))*($R42*(1-$E42)+$Q42*(1-$F42))*((1+'Inputs &amp; Summary'!$D$7)^AL$1))),((_xlfn.WEIBULL.DIST(AL$1,$L42,$K42,FALSE)*($R42*(1-$E42)+$Q42*(1-$F42))*((1+'Inputs &amp; Summary'!$D$7)^AL$1))))))</f>
        <v>0</v>
      </c>
      <c r="AM42" s="248">
        <f>$D42*IF(AM$1&gt;'Inputs &amp; Summary'!$D$5,0,IF(AM$1&gt;VLOOKUP($G42,Lists!$J$17:$K$21,2),IF($M42=Lists!$H$3,IF($K42&lt;1,(($S42/$K42)*((1+'Inputs &amp; Summary'!$D$7)^AM$1)),((INT(AM$1/$K42)-INT((AM$1-1)/$K42))*$S42*((1+'Inputs &amp; Summary'!$D$7)^AM$1))),(_xlfn.WEIBULL.DIST(AM$1,$L42,$K42,FALSE)*$S42*((1+'Inputs &amp; Summary'!$D$7)^AM$1))),IF($M42=Lists!$H$3,IF($K42&lt;1,((($R42*(1-$E42)+$Q42*(1-$F42))/$K42)*((1+'Inputs &amp; Summary'!$D$7)^AM$1)),((INT(AM$1/$K42)-INT((AM$1-1)/$K42))*($R42*(1-$E42)+$Q42*(1-$F42))*((1+'Inputs &amp; Summary'!$D$7)^AM$1))),((_xlfn.WEIBULL.DIST(AM$1,$L42,$K42,FALSE)*($R42*(1-$E42)+$Q42*(1-$F42))*((1+'Inputs &amp; Summary'!$D$7)^AM$1))))))</f>
        <v>194.46920609454369</v>
      </c>
      <c r="AN42" s="248">
        <f>$D42*IF(AN$1&gt;'Inputs &amp; Summary'!$D$5,0,IF(AN$1&gt;VLOOKUP($G42,Lists!$J$17:$K$21,2),IF($M42=Lists!$H$3,IF($K42&lt;1,(($S42/$K42)*((1+'Inputs &amp; Summary'!$D$7)^AN$1)),((INT(AN$1/$K42)-INT((AN$1-1)/$K42))*$S42*((1+'Inputs &amp; Summary'!$D$7)^AN$1))),(_xlfn.WEIBULL.DIST(AN$1,$L42,$K42,FALSE)*$S42*((1+'Inputs &amp; Summary'!$D$7)^AN$1))),IF($M42=Lists!$H$3,IF($K42&lt;1,((($R42*(1-$E42)+$Q42*(1-$F42))/$K42)*((1+'Inputs &amp; Summary'!$D$7)^AN$1)),((INT(AN$1/$K42)-INT((AN$1-1)/$K42))*($R42*(1-$E42)+$Q42*(1-$F42))*((1+'Inputs &amp; Summary'!$D$7)^AN$1))),((_xlfn.WEIBULL.DIST(AN$1,$L42,$K42,FALSE)*($R42*(1-$E42)+$Q42*(1-$F42))*((1+'Inputs &amp; Summary'!$D$7)^AN$1))))))</f>
        <v>0</v>
      </c>
      <c r="AO42" s="248">
        <f>$D42*IF(AO$1&gt;'Inputs &amp; Summary'!$D$5,0,IF(AO$1&gt;VLOOKUP($G42,Lists!$J$17:$K$21,2),IF($M42=Lists!$H$3,IF($K42&lt;1,(($S42/$K42)*((1+'Inputs &amp; Summary'!$D$7)^AO$1)),((INT(AO$1/$K42)-INT((AO$1-1)/$K42))*$S42*((1+'Inputs &amp; Summary'!$D$7)^AO$1))),(_xlfn.WEIBULL.DIST(AO$1,$L42,$K42,FALSE)*$S42*((1+'Inputs &amp; Summary'!$D$7)^AO$1))),IF($M42=Lists!$H$3,IF($K42&lt;1,((($R42*(1-$E42)+$Q42*(1-$F42))/$K42)*((1+'Inputs &amp; Summary'!$D$7)^AO$1)),((INT(AO$1/$K42)-INT((AO$1-1)/$K42))*($R42*(1-$E42)+$Q42*(1-$F42))*((1+'Inputs &amp; Summary'!$D$7)^AO$1))),((_xlfn.WEIBULL.DIST(AO$1,$L42,$K42,FALSE)*($R42*(1-$E42)+$Q42*(1-$F42))*((1+'Inputs &amp; Summary'!$D$7)^AO$1))))))</f>
        <v>0</v>
      </c>
      <c r="AP42" s="248">
        <f>$D42*IF(AP$1&gt;'Inputs &amp; Summary'!$D$5,0,IF(AP$1&gt;VLOOKUP($G42,Lists!$J$17:$K$21,2),IF($M42=Lists!$H$3,IF($K42&lt;1,(($S42/$K42)*((1+'Inputs &amp; Summary'!$D$7)^AP$1)),((INT(AP$1/$K42)-INT((AP$1-1)/$K42))*$S42*((1+'Inputs &amp; Summary'!$D$7)^AP$1))),(_xlfn.WEIBULL.DIST(AP$1,$L42,$K42,FALSE)*$S42*((1+'Inputs &amp; Summary'!$D$7)^AP$1))),IF($M42=Lists!$H$3,IF($K42&lt;1,((($R42*(1-$E42)+$Q42*(1-$F42))/$K42)*((1+'Inputs &amp; Summary'!$D$7)^AP$1)),((INT(AP$1/$K42)-INT((AP$1-1)/$K42))*($R42*(1-$E42)+$Q42*(1-$F42))*((1+'Inputs &amp; Summary'!$D$7)^AP$1))),((_xlfn.WEIBULL.DIST(AP$1,$L42,$K42,FALSE)*($R42*(1-$E42)+$Q42*(1-$F42))*((1+'Inputs &amp; Summary'!$D$7)^AP$1))))))</f>
        <v>0</v>
      </c>
      <c r="AQ42" s="248">
        <f>$D42*IF(AQ$1&gt;'Inputs &amp; Summary'!$D$5,0,IF(AQ$1&gt;VLOOKUP($G42,Lists!$J$17:$K$21,2),IF($M42=Lists!$H$3,IF($K42&lt;1,(($S42/$K42)*((1+'Inputs &amp; Summary'!$D$7)^AQ$1)),((INT(AQ$1/$K42)-INT((AQ$1-1)/$K42))*$S42*((1+'Inputs &amp; Summary'!$D$7)^AQ$1))),(_xlfn.WEIBULL.DIST(AQ$1,$L42,$K42,FALSE)*$S42*((1+'Inputs &amp; Summary'!$D$7)^AQ$1))),IF($M42=Lists!$H$3,IF($K42&lt;1,((($R42*(1-$E42)+$Q42*(1-$F42))/$K42)*((1+'Inputs &amp; Summary'!$D$7)^AQ$1)),((INT(AQ$1/$K42)-INT((AQ$1-1)/$K42))*($R42*(1-$E42)+$Q42*(1-$F42))*((1+'Inputs &amp; Summary'!$D$7)^AQ$1))),((_xlfn.WEIBULL.DIST(AQ$1,$L42,$K42,FALSE)*($R42*(1-$E42)+$Q42*(1-$F42))*((1+'Inputs &amp; Summary'!$D$7)^AQ$1))))))</f>
        <v>0</v>
      </c>
      <c r="AR42" s="248">
        <f>$D42*IF(AR$1&gt;'Inputs &amp; Summary'!$D$5,0,IF(AR$1&gt;VLOOKUP($G42,Lists!$J$17:$K$21,2),IF($M42=Lists!$H$3,IF($K42&lt;1,(($S42/$K42)*((1+'Inputs &amp; Summary'!$D$7)^AR$1)),((INT(AR$1/$K42)-INT((AR$1-1)/$K42))*$S42*((1+'Inputs &amp; Summary'!$D$7)^AR$1))),(_xlfn.WEIBULL.DIST(AR$1,$L42,$K42,FALSE)*$S42*((1+'Inputs &amp; Summary'!$D$7)^AR$1))),IF($M42=Lists!$H$3,IF($K42&lt;1,((($R42*(1-$E42)+$Q42*(1-$F42))/$K42)*((1+'Inputs &amp; Summary'!$D$7)^AR$1)),((INT(AR$1/$K42)-INT((AR$1-1)/$K42))*($R42*(1-$E42)+$Q42*(1-$F42))*((1+'Inputs &amp; Summary'!$D$7)^AR$1))),((_xlfn.WEIBULL.DIST(AR$1,$L42,$K42,FALSE)*($R42*(1-$E42)+$Q42*(1-$F42))*((1+'Inputs &amp; Summary'!$D$7)^AR$1))))))</f>
        <v>214.70971726253018</v>
      </c>
      <c r="AS42" s="248">
        <f>$D42*IF(AS$1&gt;'Inputs &amp; Summary'!$D$5,0,IF(AS$1&gt;VLOOKUP($G42,Lists!$J$17:$K$21,2),IF($M42=Lists!$H$3,IF($K42&lt;1,(($S42/$K42)*((1+'Inputs &amp; Summary'!$D$7)^AS$1)),((INT(AS$1/$K42)-INT((AS$1-1)/$K42))*$S42*((1+'Inputs &amp; Summary'!$D$7)^AS$1))),(_xlfn.WEIBULL.DIST(AS$1,$L42,$K42,FALSE)*$S42*((1+'Inputs &amp; Summary'!$D$7)^AS$1))),IF($M42=Lists!$H$3,IF($K42&lt;1,((($R42*(1-$E42)+$Q42*(1-$F42))/$K42)*((1+'Inputs &amp; Summary'!$D$7)^AS$1)),((INT(AS$1/$K42)-INT((AS$1-1)/$K42))*($R42*(1-$E42)+$Q42*(1-$F42))*((1+'Inputs &amp; Summary'!$D$7)^AS$1))),((_xlfn.WEIBULL.DIST(AS$1,$L42,$K42,FALSE)*($R42*(1-$E42)+$Q42*(1-$F42))*((1+'Inputs &amp; Summary'!$D$7)^AS$1))))))</f>
        <v>0</v>
      </c>
      <c r="AT42" s="248">
        <f>$D42*IF(AT$1&gt;'Inputs &amp; Summary'!$D$5,0,IF(AT$1&gt;VLOOKUP($G42,Lists!$J$17:$K$21,2),IF($M42=Lists!$H$3,IF($K42&lt;1,(($S42/$K42)*((1+'Inputs &amp; Summary'!$D$7)^AT$1)),((INT(AT$1/$K42)-INT((AT$1-1)/$K42))*$S42*((1+'Inputs &amp; Summary'!$D$7)^AT$1))),(_xlfn.WEIBULL.DIST(AT$1,$L42,$K42,FALSE)*$S42*((1+'Inputs &amp; Summary'!$D$7)^AT$1))),IF($M42=Lists!$H$3,IF($K42&lt;1,((($R42*(1-$E42)+$Q42*(1-$F42))/$K42)*((1+'Inputs &amp; Summary'!$D$7)^AT$1)),((INT(AT$1/$K42)-INT((AT$1-1)/$K42))*($R42*(1-$E42)+$Q42*(1-$F42))*((1+'Inputs &amp; Summary'!$D$7)^AT$1))),((_xlfn.WEIBULL.DIST(AT$1,$L42,$K42,FALSE)*($R42*(1-$E42)+$Q42*(1-$F42))*((1+'Inputs &amp; Summary'!$D$7)^AT$1))))))</f>
        <v>0</v>
      </c>
      <c r="AU42" s="248">
        <f>$D42*IF(AU$1&gt;'Inputs &amp; Summary'!$D$5,0,IF(AU$1&gt;VLOOKUP($G42,Lists!$J$17:$K$21,2),IF($M42=Lists!$H$3,IF($K42&lt;1,(($S42/$K42)*((1+'Inputs &amp; Summary'!$D$7)^AU$1)),((INT(AU$1/$K42)-INT((AU$1-1)/$K42))*$S42*((1+'Inputs &amp; Summary'!$D$7)^AU$1))),(_xlfn.WEIBULL.DIST(AU$1,$L42,$K42,FALSE)*$S42*((1+'Inputs &amp; Summary'!$D$7)^AU$1))),IF($M42=Lists!$H$3,IF($K42&lt;1,((($R42*(1-$E42)+$Q42*(1-$F42))/$K42)*((1+'Inputs &amp; Summary'!$D$7)^AU$1)),((INT(AU$1/$K42)-INT((AU$1-1)/$K42))*($R42*(1-$E42)+$Q42*(1-$F42))*((1+'Inputs &amp; Summary'!$D$7)^AU$1))),((_xlfn.WEIBULL.DIST(AU$1,$L42,$K42,FALSE)*($R42*(1-$E42)+$Q42*(1-$F42))*((1+'Inputs &amp; Summary'!$D$7)^AU$1))))))</f>
        <v>0</v>
      </c>
      <c r="AV42" s="248">
        <f>$D42*IF(AV$1&gt;'Inputs &amp; Summary'!$D$5,0,IF(AV$1&gt;VLOOKUP($G42,Lists!$J$17:$K$21,2),IF($M42=Lists!$H$3,IF($K42&lt;1,(($S42/$K42)*((1+'Inputs &amp; Summary'!$D$7)^AV$1)),((INT(AV$1/$K42)-INT((AV$1-1)/$K42))*$S42*((1+'Inputs &amp; Summary'!$D$7)^AV$1))),(_xlfn.WEIBULL.DIST(AV$1,$L42,$K42,FALSE)*$S42*((1+'Inputs &amp; Summary'!$D$7)^AV$1))),IF($M42=Lists!$H$3,IF($K42&lt;1,((($R42*(1-$E42)+$Q42*(1-$F42))/$K42)*((1+'Inputs &amp; Summary'!$D$7)^AV$1)),((INT(AV$1/$K42)-INT((AV$1-1)/$K42))*($R42*(1-$E42)+$Q42*(1-$F42))*((1+'Inputs &amp; Summary'!$D$7)^AV$1))),((_xlfn.WEIBULL.DIST(AV$1,$L42,$K42,FALSE)*($R42*(1-$E42)+$Q42*(1-$F42))*((1+'Inputs &amp; Summary'!$D$7)^AV$1))))))</f>
        <v>0</v>
      </c>
      <c r="AW42" s="248">
        <f>$D42*IF(AW$1&gt;'Inputs &amp; Summary'!$D$5,0,IF(AW$1&gt;VLOOKUP($G42,Lists!$J$17:$K$21,2),IF($M42=Lists!$H$3,IF($K42&lt;1,(($S42/$K42)*((1+'Inputs &amp; Summary'!$D$7)^AW$1)),((INT(AW$1/$K42)-INT((AW$1-1)/$K42))*$S42*((1+'Inputs &amp; Summary'!$D$7)^AW$1))),(_xlfn.WEIBULL.DIST(AW$1,$L42,$K42,FALSE)*$S42*((1+'Inputs &amp; Summary'!$D$7)^AW$1))),IF($M42=Lists!$H$3,IF($K42&lt;1,((($R42*(1-$E42)+$Q42*(1-$F42))/$K42)*((1+'Inputs &amp; Summary'!$D$7)^AW$1)),((INT(AW$1/$K42)-INT((AW$1-1)/$K42))*($R42*(1-$E42)+$Q42*(1-$F42))*((1+'Inputs &amp; Summary'!$D$7)^AW$1))),((_xlfn.WEIBULL.DIST(AW$1,$L42,$K42,FALSE)*($R42*(1-$E42)+$Q42*(1-$F42))*((1+'Inputs &amp; Summary'!$D$7)^AW$1))))))</f>
        <v>0</v>
      </c>
      <c r="AX42" s="248">
        <f>$D42*IF(AX$1&gt;'Inputs &amp; Summary'!$D$5,0,IF(AX$1&gt;VLOOKUP($G42,Lists!$J$17:$K$21,2),IF($M42=Lists!$H$3,IF($K42&lt;1,(($S42/$K42)*((1+'Inputs &amp; Summary'!$D$7)^AX$1)),((INT(AX$1/$K42)-INT((AX$1-1)/$K42))*$S42*((1+'Inputs &amp; Summary'!$D$7)^AX$1))),(_xlfn.WEIBULL.DIST(AX$1,$L42,$K42,FALSE)*$S42*((1+'Inputs &amp; Summary'!$D$7)^AX$1))),IF($M42=Lists!$H$3,IF($K42&lt;1,((($R42*(1-$E42)+$Q42*(1-$F42))/$K42)*((1+'Inputs &amp; Summary'!$D$7)^AX$1)),((INT(AX$1/$K42)-INT((AX$1-1)/$K42))*($R42*(1-$E42)+$Q42*(1-$F42))*((1+'Inputs &amp; Summary'!$D$7)^AX$1))),((_xlfn.WEIBULL.DIST(AX$1,$L42,$K42,FALSE)*($R42*(1-$E42)+$Q42*(1-$F42))*((1+'Inputs &amp; Summary'!$D$7)^AX$1))))))</f>
        <v>0</v>
      </c>
      <c r="AY42" s="248">
        <f>$D42*IF(AY$1&gt;'Inputs &amp; Summary'!$D$5,0,IF(AY$1&gt;VLOOKUP($G42,Lists!$J$17:$K$21,2),IF($M42=Lists!$H$3,IF($K42&lt;1,(($S42/$K42)*((1+'Inputs &amp; Summary'!$D$7)^AY$1)),((INT(AY$1/$K42)-INT((AY$1-1)/$K42))*$S42*((1+'Inputs &amp; Summary'!$D$7)^AY$1))),(_xlfn.WEIBULL.DIST(AY$1,$L42,$K42,FALSE)*$S42*((1+'Inputs &amp; Summary'!$D$7)^AY$1))),IF($M42=Lists!$H$3,IF($K42&lt;1,((($R42*(1-$E42)+$Q42*(1-$F42))/$K42)*((1+'Inputs &amp; Summary'!$D$7)^AY$1)),((INT(AY$1/$K42)-INT((AY$1-1)/$K42))*($R42*(1-$E42)+$Q42*(1-$F42))*((1+'Inputs &amp; Summary'!$D$7)^AY$1))),((_xlfn.WEIBULL.DIST(AY$1,$L42,$K42,FALSE)*($R42*(1-$E42)+$Q42*(1-$F42))*((1+'Inputs &amp; Summary'!$D$7)^AY$1))))))</f>
        <v>0</v>
      </c>
      <c r="AZ42" s="248">
        <f>$D42*IF(AZ$1&gt;'Inputs &amp; Summary'!$D$5,0,IF(AZ$1&gt;VLOOKUP($G42,Lists!$J$17:$K$21,2),IF($M42=Lists!$H$3,IF($K42&lt;1,(($S42/$K42)*((1+'Inputs &amp; Summary'!$D$7)^AZ$1)),((INT(AZ$1/$K42)-INT((AZ$1-1)/$K42))*$S42*((1+'Inputs &amp; Summary'!$D$7)^AZ$1))),(_xlfn.WEIBULL.DIST(AZ$1,$L42,$K42,FALSE)*$S42*((1+'Inputs &amp; Summary'!$D$7)^AZ$1))),IF($M42=Lists!$H$3,IF($K42&lt;1,((($R42*(1-$E42)+$Q42*(1-$F42))/$K42)*((1+'Inputs &amp; Summary'!$D$7)^AZ$1)),((INT(AZ$1/$K42)-INT((AZ$1-1)/$K42))*($R42*(1-$E42)+$Q42*(1-$F42))*((1+'Inputs &amp; Summary'!$D$7)^AZ$1))),((_xlfn.WEIBULL.DIST(AZ$1,$L42,$K42,FALSE)*($R42*(1-$E42)+$Q42*(1-$F42))*((1+'Inputs &amp; Summary'!$D$7)^AZ$1))))))</f>
        <v>0</v>
      </c>
      <c r="BA42" s="248">
        <f>$D42*IF(BA$1&gt;'Inputs &amp; Summary'!$D$5,0,IF(BA$1&gt;VLOOKUP($G42,Lists!$J$17:$K$21,2),IF($M42=Lists!$H$3,IF($K42&lt;1,(($S42/$K42)*((1+'Inputs &amp; Summary'!$D$7)^BA$1)),((INT(BA$1/$K42)-INT((BA$1-1)/$K42))*$S42*((1+'Inputs &amp; Summary'!$D$7)^BA$1))),(_xlfn.WEIBULL.DIST(BA$1,$L42,$K42,FALSE)*$S42*((1+'Inputs &amp; Summary'!$D$7)^BA$1))),IF($M42=Lists!$H$3,IF($K42&lt;1,((($R42*(1-$E42)+$Q42*(1-$F42))/$K42)*((1+'Inputs &amp; Summary'!$D$7)^BA$1)),((INT(BA$1/$K42)-INT((BA$1-1)/$K42))*($R42*(1-$E42)+$Q42*(1-$F42))*((1+'Inputs &amp; Summary'!$D$7)^BA$1))),((_xlfn.WEIBULL.DIST(BA$1,$L42,$K42,FALSE)*($R42*(1-$E42)+$Q42*(1-$F42))*((1+'Inputs &amp; Summary'!$D$7)^BA$1))))))</f>
        <v>0</v>
      </c>
      <c r="BB42" s="248">
        <f>$D42*IF(BB$1&gt;'Inputs &amp; Summary'!$D$5,0,IF(BB$1&gt;VLOOKUP($G42,Lists!$J$17:$K$21,2),IF($M42=Lists!$H$3,IF($K42&lt;1,(($S42/$K42)*((1+'Inputs &amp; Summary'!$D$7)^BB$1)),((INT(BB$1/$K42)-INT((BB$1-1)/$K42))*$S42*((1+'Inputs &amp; Summary'!$D$7)^BB$1))),(_xlfn.WEIBULL.DIST(BB$1,$L42,$K42,FALSE)*$S42*((1+'Inputs &amp; Summary'!$D$7)^BB$1))),IF($M42=Lists!$H$3,IF($K42&lt;1,((($R42*(1-$E42)+$Q42*(1-$F42))/$K42)*((1+'Inputs &amp; Summary'!$D$7)^BB$1)),((INT(BB$1/$K42)-INT((BB$1-1)/$K42))*($R42*(1-$E42)+$Q42*(1-$F42))*((1+'Inputs &amp; Summary'!$D$7)^BB$1))),((_xlfn.WEIBULL.DIST(BB$1,$L42,$K42,FALSE)*($R42*(1-$E42)+$Q42*(1-$F42))*((1+'Inputs &amp; Summary'!$D$7)^BB$1))))))</f>
        <v>0</v>
      </c>
      <c r="BC42" s="248">
        <f>$D42*IF(BC$1&gt;'Inputs &amp; Summary'!$D$5,0,IF(BC$1&gt;VLOOKUP($G42,Lists!$J$17:$K$21,2),IF($M42=Lists!$H$3,IF($K42&lt;1,(($S42/$K42)*((1+'Inputs &amp; Summary'!$D$7)^BC$1)),((INT(BC$1/$K42)-INT((BC$1-1)/$K42))*$S42*((1+'Inputs &amp; Summary'!$D$7)^BC$1))),(_xlfn.WEIBULL.DIST(BC$1,$L42,$K42,FALSE)*$S42*((1+'Inputs &amp; Summary'!$D$7)^BC$1))),IF($M42=Lists!$H$3,IF($K42&lt;1,((($R42*(1-$E42)+$Q42*(1-$F42))/$K42)*((1+'Inputs &amp; Summary'!$D$7)^BC$1)),((INT(BC$1/$K42)-INT((BC$1-1)/$K42))*($R42*(1-$E42)+$Q42*(1-$F42))*((1+'Inputs &amp; Summary'!$D$7)^BC$1))),((_xlfn.WEIBULL.DIST(BC$1,$L42,$K42,FALSE)*($R42*(1-$E42)+$Q42*(1-$F42))*((1+'Inputs &amp; Summary'!$D$7)^BC$1))))))</f>
        <v>0</v>
      </c>
      <c r="BD42" s="248">
        <f>$D42*IF(BD$1&gt;'Inputs &amp; Summary'!$D$5,0,IF(BD$1&gt;VLOOKUP($G42,Lists!$J$17:$K$21,2),IF($M42=Lists!$H$3,IF($K42&lt;1,(($S42/$K42)*((1+'Inputs &amp; Summary'!$D$7)^BD$1)),((INT(BD$1/$K42)-INT((BD$1-1)/$K42))*$S42*((1+'Inputs &amp; Summary'!$D$7)^BD$1))),(_xlfn.WEIBULL.DIST(BD$1,$L42,$K42,FALSE)*$S42*((1+'Inputs &amp; Summary'!$D$7)^BD$1))),IF($M42=Lists!$H$3,IF($K42&lt;1,((($R42*(1-$E42)+$Q42*(1-$F42))/$K42)*((1+'Inputs &amp; Summary'!$D$7)^BD$1)),((INT(BD$1/$K42)-INT((BD$1-1)/$K42))*($R42*(1-$E42)+$Q42*(1-$F42))*((1+'Inputs &amp; Summary'!$D$7)^BD$1))),((_xlfn.WEIBULL.DIST(BD$1,$L42,$K42,FALSE)*($R42*(1-$E42)+$Q42*(1-$F42))*((1+'Inputs &amp; Summary'!$D$7)^BD$1))))))</f>
        <v>0</v>
      </c>
      <c r="BE42" s="248">
        <f>$D42*IF(BE$1&gt;'Inputs &amp; Summary'!$D$5,0,IF(BE$1&gt;VLOOKUP($G42,Lists!$J$17:$K$21,2),IF($M42=Lists!$H$3,IF($K42&lt;1,(($S42/$K42)*((1+'Inputs &amp; Summary'!$D$7)^BE$1)),((INT(BE$1/$K42)-INT((BE$1-1)/$K42))*$S42*((1+'Inputs &amp; Summary'!$D$7)^BE$1))),(_xlfn.WEIBULL.DIST(BE$1,$L42,$K42,FALSE)*$S42*((1+'Inputs &amp; Summary'!$D$7)^BE$1))),IF($M42=Lists!$H$3,IF($K42&lt;1,((($R42*(1-$E42)+$Q42*(1-$F42))/$K42)*((1+'Inputs &amp; Summary'!$D$7)^BE$1)),((INT(BE$1/$K42)-INT((BE$1-1)/$K42))*($R42*(1-$E42)+$Q42*(1-$F42))*((1+'Inputs &amp; Summary'!$D$7)^BE$1))),((_xlfn.WEIBULL.DIST(BE$1,$L42,$K42,FALSE)*($R42*(1-$E42)+$Q42*(1-$F42))*((1+'Inputs &amp; Summary'!$D$7)^BE$1))))))</f>
        <v>0</v>
      </c>
      <c r="BF42" s="248">
        <f>$D42*IF(BF$1&gt;'Inputs &amp; Summary'!$D$5,0,IF(BF$1&gt;VLOOKUP($G42,Lists!$J$17:$K$21,2),IF($M42=Lists!$H$3,IF($K42&lt;1,(($S42/$K42)*((1+'Inputs &amp; Summary'!$D$7)^BF$1)),((INT(BF$1/$K42)-INT((BF$1-1)/$K42))*$S42*((1+'Inputs &amp; Summary'!$D$7)^BF$1))),(_xlfn.WEIBULL.DIST(BF$1,$L42,$K42,FALSE)*$S42*((1+'Inputs &amp; Summary'!$D$7)^BF$1))),IF($M42=Lists!$H$3,IF($K42&lt;1,((($R42*(1-$E42)+$Q42*(1-$F42))/$K42)*((1+'Inputs &amp; Summary'!$D$7)^BF$1)),((INT(BF$1/$K42)-INT((BF$1-1)/$K42))*($R42*(1-$E42)+$Q42*(1-$F42))*((1+'Inputs &amp; Summary'!$D$7)^BF$1))),((_xlfn.WEIBULL.DIST(BF$1,$L42,$K42,FALSE)*($R42*(1-$E42)+$Q42*(1-$F42))*((1+'Inputs &amp; Summary'!$D$7)^BF$1))))))</f>
        <v>0</v>
      </c>
      <c r="BG42" s="248">
        <f>$D42*IF(BG$1&gt;'Inputs &amp; Summary'!$D$5,0,IF(BG$1&gt;VLOOKUP($G42,Lists!$J$17:$K$21,2),IF($M42=Lists!$H$3,IF($K42&lt;1,(($S42/$K42)*((1+'Inputs &amp; Summary'!$D$7)^BG$1)),((INT(BG$1/$K42)-INT((BG$1-1)/$K42))*$S42*((1+'Inputs &amp; Summary'!$D$7)^BG$1))),(_xlfn.WEIBULL.DIST(BG$1,$L42,$K42,FALSE)*$S42*((1+'Inputs &amp; Summary'!$D$7)^BG$1))),IF($M42=Lists!$H$3,IF($K42&lt;1,((($R42*(1-$E42)+$Q42*(1-$F42))/$K42)*((1+'Inputs &amp; Summary'!$D$7)^BG$1)),((INT(BG$1/$K42)-INT((BG$1-1)/$K42))*($R42*(1-$E42)+$Q42*(1-$F42))*((1+'Inputs &amp; Summary'!$D$7)^BG$1))),((_xlfn.WEIBULL.DIST(BG$1,$L42,$K42,FALSE)*($R42*(1-$E42)+$Q42*(1-$F42))*((1+'Inputs &amp; Summary'!$D$7)^BG$1))))))</f>
        <v>0</v>
      </c>
      <c r="BH42" s="248">
        <f>$D42*IF(BH$1&gt;'Inputs &amp; Summary'!$D$5,0,IF(BH$1&gt;VLOOKUP($G42,Lists!$J$17:$K$21,2),IF($M42=Lists!$H$3,IF($K42&lt;1,(($S42/$K42)*((1+'Inputs &amp; Summary'!$D$7)^BH$1)),((INT(BH$1/$K42)-INT((BH$1-1)/$K42))*$S42*((1+'Inputs &amp; Summary'!$D$7)^BH$1))),(_xlfn.WEIBULL.DIST(BH$1,$L42,$K42,FALSE)*$S42*((1+'Inputs &amp; Summary'!$D$7)^BH$1))),IF($M42=Lists!$H$3,IF($K42&lt;1,((($R42*(1-$E42)+$Q42*(1-$F42))/$K42)*((1+'Inputs &amp; Summary'!$D$7)^BH$1)),((INT(BH$1/$K42)-INT((BH$1-1)/$K42))*($R42*(1-$E42)+$Q42*(1-$F42))*((1+'Inputs &amp; Summary'!$D$7)^BH$1))),((_xlfn.WEIBULL.DIST(BH$1,$L42,$K42,FALSE)*($R42*(1-$E42)+$Q42*(1-$F42))*((1+'Inputs &amp; Summary'!$D$7)^BH$1))))))</f>
        <v>0</v>
      </c>
      <c r="BI42" s="248">
        <f>$D42*IF(BI$1&gt;'Inputs &amp; Summary'!$D$5,0,IF(BI$1&gt;VLOOKUP($G42,Lists!$J$17:$K$21,2),IF($M42=Lists!$H$3,IF($K42&lt;1,(($S42/$K42)*((1+'Inputs &amp; Summary'!$D$7)^BI$1)),((INT(BI$1/$K42)-INT((BI$1-1)/$K42))*$S42*((1+'Inputs &amp; Summary'!$D$7)^BI$1))),(_xlfn.WEIBULL.DIST(BI$1,$L42,$K42,FALSE)*$S42*((1+'Inputs &amp; Summary'!$D$7)^BI$1))),IF($M42=Lists!$H$3,IF($K42&lt;1,((($R42*(1-$E42)+$Q42*(1-$F42))/$K42)*((1+'Inputs &amp; Summary'!$D$7)^BI$1)),((INT(BI$1/$K42)-INT((BI$1-1)/$K42))*($R42*(1-$E42)+$Q42*(1-$F42))*((1+'Inputs &amp; Summary'!$D$7)^BI$1))),((_xlfn.WEIBULL.DIST(BI$1,$L42,$K42,FALSE)*($R42*(1-$E42)+$Q42*(1-$F42))*((1+'Inputs &amp; Summary'!$D$7)^BI$1))))))</f>
        <v>0</v>
      </c>
      <c r="BJ42" s="248">
        <f>$D42*IF(BJ$1&gt;'Inputs &amp; Summary'!$D$5,0,IF(BJ$1&gt;VLOOKUP($G42,Lists!$J$17:$K$21,2),IF($M42=Lists!$H$3,IF($K42&lt;1,(($S42/$K42)*((1+'Inputs &amp; Summary'!$D$7)^BJ$1)),((INT(BJ$1/$K42)-INT((BJ$1-1)/$K42))*$S42*((1+'Inputs &amp; Summary'!$D$7)^BJ$1))),(_xlfn.WEIBULL.DIST(BJ$1,$L42,$K42,FALSE)*$S42*((1+'Inputs &amp; Summary'!$D$7)^BJ$1))),IF($M42=Lists!$H$3,IF($K42&lt;1,((($R42*(1-$E42)+$Q42*(1-$F42))/$K42)*((1+'Inputs &amp; Summary'!$D$7)^BJ$1)),((INT(BJ$1/$K42)-INT((BJ$1-1)/$K42))*($R42*(1-$E42)+$Q42*(1-$F42))*((1+'Inputs &amp; Summary'!$D$7)^BJ$1))),((_xlfn.WEIBULL.DIST(BJ$1,$L42,$K42,FALSE)*($R42*(1-$E42)+$Q42*(1-$F42))*((1+'Inputs &amp; Summary'!$D$7)^BJ$1))))))</f>
        <v>0</v>
      </c>
      <c r="BK42" s="248">
        <f>$D42*IF(BK$1&gt;'Inputs &amp; Summary'!$D$5,0,IF(BK$1&gt;VLOOKUP($G42,Lists!$J$17:$K$21,2),IF($M42=Lists!$H$3,IF($K42&lt;1,(($S42/$K42)*((1+'Inputs &amp; Summary'!$D$7)^BK$1)),((INT(BK$1/$K42)-INT((BK$1-1)/$K42))*$S42*((1+'Inputs &amp; Summary'!$D$7)^BK$1))),(_xlfn.WEIBULL.DIST(BK$1,$L42,$K42,FALSE)*$S42*((1+'Inputs &amp; Summary'!$D$7)^BK$1))),IF($M42=Lists!$H$3,IF($K42&lt;1,((($R42*(1-$E42)+$Q42*(1-$F42))/$K42)*((1+'Inputs &amp; Summary'!$D$7)^BK$1)),((INT(BK$1/$K42)-INT((BK$1-1)/$K42))*($R42*(1-$E42)+$Q42*(1-$F42))*((1+'Inputs &amp; Summary'!$D$7)^BK$1))),((_xlfn.WEIBULL.DIST(BK$1,$L42,$K42,FALSE)*($R42*(1-$E42)+$Q42*(1-$F42))*((1+'Inputs &amp; Summary'!$D$7)^BK$1))))))</f>
        <v>0</v>
      </c>
      <c r="BL42" s="248">
        <f>$D42*IF(BL$1&gt;'Inputs &amp; Summary'!$D$5,0,IF(BL$1&gt;VLOOKUP($G42,Lists!$J$17:$K$21,2),IF($M42=Lists!$H$3,IF($K42&lt;1,(($S42/$K42)*((1+'Inputs &amp; Summary'!$D$7)^BL$1)),((INT(BL$1/$K42)-INT((BL$1-1)/$K42))*$S42*((1+'Inputs &amp; Summary'!$D$7)^BL$1))),(_xlfn.WEIBULL.DIST(BL$1,$L42,$K42,FALSE)*$S42*((1+'Inputs &amp; Summary'!$D$7)^BL$1))),IF($M42=Lists!$H$3,IF($K42&lt;1,((($R42*(1-$E42)+$Q42*(1-$F42))/$K42)*((1+'Inputs &amp; Summary'!$D$7)^BL$1)),((INT(BL$1/$K42)-INT((BL$1-1)/$K42))*($R42*(1-$E42)+$Q42*(1-$F42))*((1+'Inputs &amp; Summary'!$D$7)^BL$1))),((_xlfn.WEIBULL.DIST(BL$1,$L42,$K42,FALSE)*($R42*(1-$E42)+$Q42*(1-$F42))*((1+'Inputs &amp; Summary'!$D$7)^BL$1))))))</f>
        <v>0</v>
      </c>
    </row>
    <row r="43" spans="1:64" x14ac:dyDescent="0.3">
      <c r="A43" s="236" t="s">
        <v>58</v>
      </c>
      <c r="B43" s="117" t="str">
        <f>IF('Inputs &amp; Summary'!$D$15=Lists!$E$3,INDEX('Residential Rooftop Details'!$A$30:$X$158,MATCH('Cash Flow'!$A43,'Residential Rooftop Details'!$A$30:$A$158,0),COLUMN(B$1)),IF('Inputs &amp; Summary'!$D$15=Lists!$E$4,INDEX('Commercial Rooftop Details'!$A$30:$V$158,MATCH('Cash Flow'!$A43,'Commercial Rooftop Details'!$A$30:$A$158,0),COLUMN(B$1)),INDEX('Ground-Mount Details'!$A$30:$V$158,MATCH('Cash Flow'!$A43,'Ground-Mount Details'!$A$30:$A$158,0),COLUMN(B$1))))</f>
        <v>Preventive</v>
      </c>
      <c r="C43" s="117" t="str">
        <f>IF('Inputs &amp; Summary'!$D$15=Lists!$E$3,INDEX('Residential Rooftop Details'!$A$30:$X$158,MATCH('Cash Flow'!$A43,'Residential Rooftop Details'!$A$30:$A$158,0),COLUMN(C$1)),IF('Inputs &amp; Summary'!$D$15=Lists!$E$4,INDEX('Commercial Rooftop Details'!$A$30:$V$158,MATCH('Cash Flow'!$A43,'Commercial Rooftop Details'!$A$30:$A$158,0),COLUMN(C$1)),INDEX('Ground-Mount Details'!$A$30:$V$158,MATCH('Cash Flow'!$A43,'Ground-Mount Details'!$A$30:$A$158,0),COLUMN(C$1))))</f>
        <v>Electrical</v>
      </c>
      <c r="D43" s="117">
        <f>IF('Inputs &amp; Summary'!$D$15=Lists!$E$3,INDEX('Residential Rooftop Details'!$A$30:$X$158,MATCH('Cash Flow'!$A43,'Residential Rooftop Details'!$A$30:$A$158,0),COLUMN(D$1)),IF('Inputs &amp; Summary'!$D$15=Lists!$E$4,INDEX('Commercial Rooftop Details'!$A$30:$V$158,MATCH('Cash Flow'!$A43,'Commercial Rooftop Details'!$A$30:$A$158,0),COLUMN(D$1)),INDEX('Ground-Mount Details'!$A$30:$V$158,MATCH('Cash Flow'!$A43,'Ground-Mount Details'!$A$30:$A$158,0),COLUMN(D$1))))</f>
        <v>1</v>
      </c>
      <c r="E43" s="117">
        <f>IF('Inputs &amp; Summary'!$D$15=Lists!$E$3,INDEX('Residential Rooftop Details'!$A$30:$X$158,MATCH('Cash Flow'!$A43,'Residential Rooftop Details'!$A$30:$A$158,0),COLUMN(E$1)),IF('Inputs &amp; Summary'!$D$15=Lists!$E$4,INDEX('Commercial Rooftop Details'!$A$30:$V$158,MATCH('Cash Flow'!$A43,'Commercial Rooftop Details'!$A$30:$A$158,0),COLUMN(E$1)),INDEX('Ground-Mount Details'!$A$30:$V$158,MATCH('Cash Flow'!$A43,'Ground-Mount Details'!$A$30:$A$158,0),COLUMN(E$1))))</f>
        <v>0</v>
      </c>
      <c r="F43" s="117">
        <f>IF('Inputs &amp; Summary'!$D$15=Lists!$E$3,INDEX('Residential Rooftop Details'!$A$30:$X$158,MATCH('Cash Flow'!$A43,'Residential Rooftop Details'!$A$30:$A$158,0),COLUMN(F$1)),IF('Inputs &amp; Summary'!$D$15=Lists!$E$4,INDEX('Commercial Rooftop Details'!$A$30:$V$158,MATCH('Cash Flow'!$A43,'Commercial Rooftop Details'!$A$30:$A$158,0),COLUMN(F$1)),INDEX('Ground-Mount Details'!$A$30:$V$158,MATCH('Cash Flow'!$A43,'Ground-Mount Details'!$A$30:$A$158,0),COLUMN(F$1))))</f>
        <v>0</v>
      </c>
      <c r="G43" s="237" t="str">
        <f>IF('Inputs &amp; Summary'!$D$15=Lists!$E$3,INDEX('Residential Rooftop Details'!$A$30:$X$158,MATCH('Cash Flow'!$A43,'Residential Rooftop Details'!$A$30:$A$158,0),COLUMN(G$1)),IF('Inputs &amp; Summary'!$D$15=Lists!$E$4,INDEX('Commercial Rooftop Details'!$A$30:$V$158,MATCH('Cash Flow'!$A43,'Commercial Rooftop Details'!$A$30:$A$158,0),COLUMN(G$1)),INDEX('Ground-Mount Details'!$A$30:$V$158,MATCH('Cash Flow'!$A43,'Ground-Mount Details'!$A$30:$A$158,0),COLUMN(G$1))))</f>
        <v>N/A</v>
      </c>
      <c r="H43" s="237" t="str">
        <f>IF('Inputs &amp; Summary'!$D$15=Lists!$E$3,INDEX('Residential Rooftop Details'!$A$30:$X$158,MATCH('Cash Flow'!$A43,'Residential Rooftop Details'!$A$30:$A$158,0),COLUMN(H$1)),IF('Inputs &amp; Summary'!$D$15=Lists!$E$4,INDEX('Commercial Rooftop Details'!$A$30:$V$158,MATCH('Cash Flow'!$A43,'Commercial Rooftop Details'!$A$30:$A$158,0),COLUMN(H$1)),INDEX('Ground-Mount Details'!$A$30:$V$158,MATCH('Cash Flow'!$A43,'Ground-Mount Details'!$A$30:$A$158,0),COLUMN(H$1))))</f>
        <v>Structure</v>
      </c>
      <c r="I43" s="237" t="str">
        <f>IF('Inputs &amp; Summary'!$D$15=Lists!$E$3,INDEX('Residential Rooftop Details'!$A$30:$X$158,MATCH('Cash Flow'!$A43,'Residential Rooftop Details'!$A$30:$A$158,0),COLUMN(I$1)),IF('Inputs &amp; Summary'!$D$15=Lists!$E$4,INDEX('Commercial Rooftop Details'!$A$30:$V$158,MATCH('Cash Flow'!$A43,'Commercial Rooftop Details'!$A$30:$A$158,0),COLUMN(I$1)),INDEX('Ground-Mount Details'!$A$30:$V$158,MATCH('Cash Flow'!$A43,'Ground-Mount Details'!$A$30:$A$158,0),COLUMN(I$1))))</f>
        <v>Master electrician</v>
      </c>
      <c r="J43" s="238">
        <f>IF('Inputs &amp; Summary'!$D$15=Lists!$E$3,INDEX('Residential Rooftop Details'!$A$30:$X$158,MATCH('Cash Flow'!$A43,'Residential Rooftop Details'!$A$30:$A$158,0),COLUMN(J$1)),IF('Inputs &amp; Summary'!$D$15=Lists!$E$4,INDEX('Commercial Rooftop Details'!$A$30:$V$158,MATCH('Cash Flow'!$A43,'Commercial Rooftop Details'!$A$30:$A$158,0),COLUMN(J$1)),INDEX('Ground-Mount Details'!$A$30:$V$158,MATCH('Cash Flow'!$A43,'Ground-Mount Details'!$A$30:$A$158,0),COLUMN(J$1))))</f>
        <v>23.197115384615383</v>
      </c>
      <c r="K43" s="239">
        <f>IF('Inputs &amp; Summary'!$D$15=Lists!$E$3,INDEX('Residential Rooftop Details'!$A$30:$X$158,MATCH('Cash Flow'!$A43,'Residential Rooftop Details'!$A$30:$A$158,0),COLUMN(K$1)),IF('Inputs &amp; Summary'!$D$15=Lists!$E$4,INDEX('Commercial Rooftop Details'!$A$30:$V$158,MATCH('Cash Flow'!$A43,'Commercial Rooftop Details'!$A$30:$A$158,0),COLUMN(K$1)),INDEX('Ground-Mount Details'!$A$30:$V$158,MATCH('Cash Flow'!$A43,'Ground-Mount Details'!$A$30:$A$158,0),COLUMN(K$1))))</f>
        <v>1</v>
      </c>
      <c r="L43" s="239">
        <f>IF('Inputs &amp; Summary'!$D$15=Lists!$E$3,INDEX('Residential Rooftop Details'!$A$30:$X$158,MATCH('Cash Flow'!$A43,'Residential Rooftop Details'!$A$30:$A$158,0),COLUMN(L$1)),IF('Inputs &amp; Summary'!$D$15=Lists!$E$4,INDEX('Commercial Rooftop Details'!$A$30:$V$158,MATCH('Cash Flow'!$A43,'Commercial Rooftop Details'!$A$30:$A$158,0),COLUMN(L$1)),INDEX('Ground-Mount Details'!$A$30:$V$158,MATCH('Cash Flow'!$A43,'Ground-Mount Details'!$A$30:$A$158,0),COLUMN(L$1))))</f>
        <v>1</v>
      </c>
      <c r="M43" s="238" t="str">
        <f>IF('Inputs &amp; Summary'!$D$15=Lists!$E$3,INDEX('Residential Rooftop Details'!$A$30:$X$158,MATCH('Cash Flow'!$A43,'Residential Rooftop Details'!$A$30:$A$158,0),COLUMN(M$1)),IF('Inputs &amp; Summary'!$D$15=Lists!$E$4,INDEX('Commercial Rooftop Details'!$A$30:$V$158,MATCH('Cash Flow'!$A43,'Commercial Rooftop Details'!$A$30:$A$158,0),COLUMN(M$1)),INDEX('Ground-Mount Details'!$A$30:$V$158,MATCH('Cash Flow'!$A43,'Ground-Mount Details'!$A$30:$A$158,0),COLUMN(M$1))))</f>
        <v>interval</v>
      </c>
      <c r="N43" s="240">
        <f>IF('Inputs &amp; Summary'!$D$15=Lists!$E$3,INDEX('Residential Rooftop Details'!$A$30:$X$158,MATCH('Cash Flow'!$A43,'Residential Rooftop Details'!$A$30:$A$158,0),COLUMN(N$1)),IF('Inputs &amp; Summary'!$D$15=Lists!$E$4,INDEX('Commercial Rooftop Details'!$A$30:$V$158,MATCH('Cash Flow'!$A43,'Commercial Rooftop Details'!$A$30:$A$158,0),COLUMN(N$1)),INDEX('Ground-Mount Details'!$A$30:$V$158,MATCH('Cash Flow'!$A43,'Ground-Mount Details'!$A$30:$A$158,0),COLUMN(N$1))))</f>
        <v>1</v>
      </c>
      <c r="O43" s="239">
        <f>IF('Inputs &amp; Summary'!$D$15=Lists!$E$3,INDEX('Residential Rooftop Details'!$A$30:$X$158,MATCH('Cash Flow'!$A43,'Residential Rooftop Details'!$A$30:$A$158,0),COLUMN(O$1)),IF('Inputs &amp; Summary'!$D$15=Lists!$E$4,INDEX('Commercial Rooftop Details'!$A$30:$V$158,MATCH('Cash Flow'!$A43,'Commercial Rooftop Details'!$A$30:$A$158,0),COLUMN(O$1)),INDEX('Ground-Mount Details'!$A$30:$V$158,MATCH('Cash Flow'!$A43,'Ground-Mount Details'!$A$30:$A$158,0),COLUMN(O$1))))</f>
        <v>5.5555555555555556E-4</v>
      </c>
      <c r="P43" s="241">
        <f>IF('Inputs &amp; Summary'!$D$15=Lists!$E$3,INDEX('Residential Rooftop Details'!$A$30:$X$158,MATCH('Cash Flow'!$A43,'Residential Rooftop Details'!$A$30:$A$158,0),COLUMN(P$1)),IF('Inputs &amp; Summary'!$D$15=Lists!$E$4,INDEX('Commercial Rooftop Details'!$A$30:$V$158,MATCH('Cash Flow'!$A43,'Commercial Rooftop Details'!$A$30:$A$158,0),COLUMN(P$1)),INDEX('Ground-Mount Details'!$A$30:$V$158,MATCH('Cash Flow'!$A43,'Ground-Mount Details'!$A$30:$A$158,0),COLUMN(P$1))))</f>
        <v>0</v>
      </c>
      <c r="Q43" s="242">
        <f>IF('Inputs &amp; Summary'!$D$15=Lists!$E$3,INDEX('Residential Rooftop Details'!$A$30:$X$158,MATCH('Cash Flow'!$A43,'Residential Rooftop Details'!$A$30:$A$158,0),COLUMN(Q$1)),IF('Inputs &amp; Summary'!$D$15=Lists!$E$4,INDEX('Commercial Rooftop Details'!$A$30:$V$158,MATCH('Cash Flow'!$A43,'Commercial Rooftop Details'!$A$30:$A$158,0),COLUMN(Q$1)),INDEX('Ground-Mount Details'!$A$30:$V$158,MATCH('Cash Flow'!$A43,'Ground-Mount Details'!$A$30:$A$158,0),COLUMN(Q$1))))</f>
        <v>1.2887286324786324E-2</v>
      </c>
      <c r="R43" s="242">
        <f>IF('Inputs &amp; Summary'!$D$15=Lists!$E$3,INDEX('Residential Rooftop Details'!$A$30:$X$158,MATCH('Cash Flow'!$A43,'Residential Rooftop Details'!$A$30:$A$158,0),COLUMN(R$1)),IF('Inputs &amp; Summary'!$D$15=Lists!$E$4,INDEX('Commercial Rooftop Details'!$A$30:$V$158,MATCH('Cash Flow'!$A43,'Commercial Rooftop Details'!$A$30:$A$158,0),COLUMN(R$1)),INDEX('Ground-Mount Details'!$A$30:$V$158,MATCH('Cash Flow'!$A43,'Ground-Mount Details'!$A$30:$A$158,0),COLUMN(R$1))))</f>
        <v>0</v>
      </c>
      <c r="S43" s="243">
        <f>IF('Inputs &amp; Summary'!$D$15=Lists!$E$3,INDEX('Residential Rooftop Details'!$A$30:$X$158,MATCH('Cash Flow'!$A43,'Residential Rooftop Details'!$A$30:$A$158,0),COLUMN(S$1)),IF('Inputs &amp; Summary'!$D$15=Lists!$E$4,INDEX('Commercial Rooftop Details'!$A$30:$V$158,MATCH('Cash Flow'!$A43,'Commercial Rooftop Details'!$A$30:$A$158,0),COLUMN(S$1)),INDEX('Ground-Mount Details'!$A$30:$V$158,MATCH('Cash Flow'!$A43,'Ground-Mount Details'!$A$30:$A$158,0),COLUMN(S$1))))</f>
        <v>1.2887286324786324E-2</v>
      </c>
      <c r="T43" s="238">
        <f>IF('Inputs &amp; Summary'!$D$15=Lists!$E$3,INDEX('Residential Rooftop Details'!$A$30:$X$158,MATCH('Cash Flow'!$A43,'Residential Rooftop Details'!$A$30:$A$158,0),COLUMN(T$1)),IF('Inputs &amp; Summary'!$D$15=Lists!$E$4,INDEX('Commercial Rooftop Details'!$A$30:$V$158,MATCH('Cash Flow'!$A43,'Commercial Rooftop Details'!$A$30:$A$158,0),COLUMN(T$1)),INDEX('Ground-Mount Details'!$A$30:$V$158,MATCH('Cash Flow'!$A43,'Ground-Mount Details'!$A$30:$A$158,0),COLUMN(T$1))))</f>
        <v>0</v>
      </c>
      <c r="U43" s="244">
        <f>IF('Inputs &amp; Summary'!$D$15=Lists!$E$3,INDEX('Residential Rooftop Details'!$A$30:$X$158,MATCH('Cash Flow'!$A43,'Residential Rooftop Details'!$A$30:$A$158,0),COLUMN(U$1)),IF('Inputs &amp; Summary'!$D$15=Lists!$E$4,INDEX('Commercial Rooftop Details'!$A$30:$V$158,MATCH('Cash Flow'!$A43,'Commercial Rooftop Details'!$A$30:$A$158,0),COLUMN(U$1)),INDEX('Ground-Mount Details'!$A$30:$V$158,MATCH('Cash Flow'!$A43,'Ground-Mount Details'!$A$30:$A$158,0),COLUMN(U$1))))</f>
        <v>0</v>
      </c>
      <c r="V43" s="245">
        <f t="shared" si="6"/>
        <v>1.5969485238431291E-2</v>
      </c>
      <c r="W43" s="245">
        <f>NPV('Inputs &amp; Summary'!$D$6,Y43:BL43)</f>
        <v>0.16194757192653822</v>
      </c>
      <c r="X43" s="246">
        <f t="shared" si="5"/>
        <v>1.1754215893576515E-6</v>
      </c>
      <c r="Y43" s="248">
        <f>$D43*IF(Y$1&gt;'Inputs &amp; Summary'!$D$5,0,IF(Y$1&gt;VLOOKUP($G43,Lists!$J$17:$K$21,2),IF($M43=Lists!$H$3,IF($K43&lt;1,(($S43/$K43)*((1+'Inputs &amp; Summary'!$D$7)^Y$1)),((INT(Y$1/$K43)-INT((Y$1-1)/$K43))*$S43*((1+'Inputs &amp; Summary'!$D$7)^Y$1))),(_xlfn.WEIBULL.DIST(Y$1,$L43,$K43,FALSE)*$S43*((1+'Inputs &amp; Summary'!$D$7)^Y$1))),IF($M43=Lists!$H$3,IF($K43&lt;1,((($R43*(1-$E43)+$Q43*(1-$F43))/$K43)*((1+'Inputs &amp; Summary'!$D$7)^Y$1)),((INT(Y$1/$K43)-INT((Y$1-1)/$K43))*($R43*(1-$E43)+$Q43*(1-$F43))*((1+'Inputs &amp; Summary'!$D$7)^Y$1))),((_xlfn.WEIBULL.DIST(Y$1,$L43,$K43,FALSE)*($R43*(1-$E43)+$Q43*(1-$F43))*((1+'Inputs &amp; Summary'!$D$7)^Y$1))))))</f>
        <v>1.3145032051282051E-2</v>
      </c>
      <c r="Z43" s="248">
        <f>$D43*IF(Z$1&gt;'Inputs &amp; Summary'!$D$5,0,IF(Z$1&gt;VLOOKUP($G43,Lists!$J$17:$K$21,2),IF($M43=Lists!$H$3,IF($K43&lt;1,(($S43/$K43)*((1+'Inputs &amp; Summary'!$D$7)^Z$1)),((INT(Z$1/$K43)-INT((Z$1-1)/$K43))*$S43*((1+'Inputs &amp; Summary'!$D$7)^Z$1))),(_xlfn.WEIBULL.DIST(Z$1,$L43,$K43,FALSE)*$S43*((1+'Inputs &amp; Summary'!$D$7)^Z$1))),IF($M43=Lists!$H$3,IF($K43&lt;1,((($R43*(1-$E43)+$Q43*(1-$F43))/$K43)*((1+'Inputs &amp; Summary'!$D$7)^Z$1)),((INT(Z$1/$K43)-INT((Z$1-1)/$K43))*($R43*(1-$E43)+$Q43*(1-$F43))*((1+'Inputs &amp; Summary'!$D$7)^Z$1))),((_xlfn.WEIBULL.DIST(Z$1,$L43,$K43,FALSE)*($R43*(1-$E43)+$Q43*(1-$F43))*((1+'Inputs &amp; Summary'!$D$7)^Z$1))))))</f>
        <v>1.3407932692307691E-2</v>
      </c>
      <c r="AA43" s="248">
        <f>$D43*IF(AA$1&gt;'Inputs &amp; Summary'!$D$5,0,IF(AA$1&gt;VLOOKUP($G43,Lists!$J$17:$K$21,2),IF($M43=Lists!$H$3,IF($K43&lt;1,(($S43/$K43)*((1+'Inputs &amp; Summary'!$D$7)^AA$1)),((INT(AA$1/$K43)-INT((AA$1-1)/$K43))*$S43*((1+'Inputs &amp; Summary'!$D$7)^AA$1))),(_xlfn.WEIBULL.DIST(AA$1,$L43,$K43,FALSE)*$S43*((1+'Inputs &amp; Summary'!$D$7)^AA$1))),IF($M43=Lists!$H$3,IF($K43&lt;1,((($R43*(1-$E43)+$Q43*(1-$F43))/$K43)*((1+'Inputs &amp; Summary'!$D$7)^AA$1)),((INT(AA$1/$K43)-INT((AA$1-1)/$K43))*($R43*(1-$E43)+$Q43*(1-$F43))*((1+'Inputs &amp; Summary'!$D$7)^AA$1))),((_xlfn.WEIBULL.DIST(AA$1,$L43,$K43,FALSE)*($R43*(1-$E43)+$Q43*(1-$F43))*((1+'Inputs &amp; Summary'!$D$7)^AA$1))))))</f>
        <v>1.3676091346153845E-2</v>
      </c>
      <c r="AB43" s="248">
        <f>$D43*IF(AB$1&gt;'Inputs &amp; Summary'!$D$5,0,IF(AB$1&gt;VLOOKUP($G43,Lists!$J$17:$K$21,2),IF($M43=Lists!$H$3,IF($K43&lt;1,(($S43/$K43)*((1+'Inputs &amp; Summary'!$D$7)^AB$1)),((INT(AB$1/$K43)-INT((AB$1-1)/$K43))*$S43*((1+'Inputs &amp; Summary'!$D$7)^AB$1))),(_xlfn.WEIBULL.DIST(AB$1,$L43,$K43,FALSE)*$S43*((1+'Inputs &amp; Summary'!$D$7)^AB$1))),IF($M43=Lists!$H$3,IF($K43&lt;1,((($R43*(1-$E43)+$Q43*(1-$F43))/$K43)*((1+'Inputs &amp; Summary'!$D$7)^AB$1)),((INT(AB$1/$K43)-INT((AB$1-1)/$K43))*($R43*(1-$E43)+$Q43*(1-$F43))*((1+'Inputs &amp; Summary'!$D$7)^AB$1))),((_xlfn.WEIBULL.DIST(AB$1,$L43,$K43,FALSE)*($R43*(1-$E43)+$Q43*(1-$F43))*((1+'Inputs &amp; Summary'!$D$7)^AB$1))))))</f>
        <v>1.3949613173076922E-2</v>
      </c>
      <c r="AC43" s="248">
        <f>$D43*IF(AC$1&gt;'Inputs &amp; Summary'!$D$5,0,IF(AC$1&gt;VLOOKUP($G43,Lists!$J$17:$K$21,2),IF($M43=Lists!$H$3,IF($K43&lt;1,(($S43/$K43)*((1+'Inputs &amp; Summary'!$D$7)^AC$1)),((INT(AC$1/$K43)-INT((AC$1-1)/$K43))*$S43*((1+'Inputs &amp; Summary'!$D$7)^AC$1))),(_xlfn.WEIBULL.DIST(AC$1,$L43,$K43,FALSE)*$S43*((1+'Inputs &amp; Summary'!$D$7)^AC$1))),IF($M43=Lists!$H$3,IF($K43&lt;1,((($R43*(1-$E43)+$Q43*(1-$F43))/$K43)*((1+'Inputs &amp; Summary'!$D$7)^AC$1)),((INT(AC$1/$K43)-INT((AC$1-1)/$K43))*($R43*(1-$E43)+$Q43*(1-$F43))*((1+'Inputs &amp; Summary'!$D$7)^AC$1))),((_xlfn.WEIBULL.DIST(AC$1,$L43,$K43,FALSE)*($R43*(1-$E43)+$Q43*(1-$F43))*((1+'Inputs &amp; Summary'!$D$7)^AC$1))))))</f>
        <v>1.4228605436538462E-2</v>
      </c>
      <c r="AD43" s="248">
        <f>$D43*IF(AD$1&gt;'Inputs &amp; Summary'!$D$5,0,IF(AD$1&gt;VLOOKUP($G43,Lists!$J$17:$K$21,2),IF($M43=Lists!$H$3,IF($K43&lt;1,(($S43/$K43)*((1+'Inputs &amp; Summary'!$D$7)^AD$1)),((INT(AD$1/$K43)-INT((AD$1-1)/$K43))*$S43*((1+'Inputs &amp; Summary'!$D$7)^AD$1))),(_xlfn.WEIBULL.DIST(AD$1,$L43,$K43,FALSE)*$S43*((1+'Inputs &amp; Summary'!$D$7)^AD$1))),IF($M43=Lists!$H$3,IF($K43&lt;1,((($R43*(1-$E43)+$Q43*(1-$F43))/$K43)*((1+'Inputs &amp; Summary'!$D$7)^AD$1)),((INT(AD$1/$K43)-INT((AD$1-1)/$K43))*($R43*(1-$E43)+$Q43*(1-$F43))*((1+'Inputs &amp; Summary'!$D$7)^AD$1))),((_xlfn.WEIBULL.DIST(AD$1,$L43,$K43,FALSE)*($R43*(1-$E43)+$Q43*(1-$F43))*((1+'Inputs &amp; Summary'!$D$7)^AD$1))))))</f>
        <v>1.4513177545269231E-2</v>
      </c>
      <c r="AE43" s="248">
        <f>$D43*IF(AE$1&gt;'Inputs &amp; Summary'!$D$5,0,IF(AE$1&gt;VLOOKUP($G43,Lists!$J$17:$K$21,2),IF($M43=Lists!$H$3,IF($K43&lt;1,(($S43/$K43)*((1+'Inputs &amp; Summary'!$D$7)^AE$1)),((INT(AE$1/$K43)-INT((AE$1-1)/$K43))*$S43*((1+'Inputs &amp; Summary'!$D$7)^AE$1))),(_xlfn.WEIBULL.DIST(AE$1,$L43,$K43,FALSE)*$S43*((1+'Inputs &amp; Summary'!$D$7)^AE$1))),IF($M43=Lists!$H$3,IF($K43&lt;1,((($R43*(1-$E43)+$Q43*(1-$F43))/$K43)*((1+'Inputs &amp; Summary'!$D$7)^AE$1)),((INT(AE$1/$K43)-INT((AE$1-1)/$K43))*($R43*(1-$E43)+$Q43*(1-$F43))*((1+'Inputs &amp; Summary'!$D$7)^AE$1))),((_xlfn.WEIBULL.DIST(AE$1,$L43,$K43,FALSE)*($R43*(1-$E43)+$Q43*(1-$F43))*((1+'Inputs &amp; Summary'!$D$7)^AE$1))))))</f>
        <v>1.4803441096174612E-2</v>
      </c>
      <c r="AF43" s="248">
        <f>$D43*IF(AF$1&gt;'Inputs &amp; Summary'!$D$5,0,IF(AF$1&gt;VLOOKUP($G43,Lists!$J$17:$K$21,2),IF($M43=Lists!$H$3,IF($K43&lt;1,(($S43/$K43)*((1+'Inputs &amp; Summary'!$D$7)^AF$1)),((INT(AF$1/$K43)-INT((AF$1-1)/$K43))*$S43*((1+'Inputs &amp; Summary'!$D$7)^AF$1))),(_xlfn.WEIBULL.DIST(AF$1,$L43,$K43,FALSE)*$S43*((1+'Inputs &amp; Summary'!$D$7)^AF$1))),IF($M43=Lists!$H$3,IF($K43&lt;1,((($R43*(1-$E43)+$Q43*(1-$F43))/$K43)*((1+'Inputs &amp; Summary'!$D$7)^AF$1)),((INT(AF$1/$K43)-INT((AF$1-1)/$K43))*($R43*(1-$E43)+$Q43*(1-$F43))*((1+'Inputs &amp; Summary'!$D$7)^AF$1))),((_xlfn.WEIBULL.DIST(AF$1,$L43,$K43,FALSE)*($R43*(1-$E43)+$Q43*(1-$F43))*((1+'Inputs &amp; Summary'!$D$7)^AF$1))))))</f>
        <v>1.5099509918098105E-2</v>
      </c>
      <c r="AG43" s="248">
        <f>$D43*IF(AG$1&gt;'Inputs &amp; Summary'!$D$5,0,IF(AG$1&gt;VLOOKUP($G43,Lists!$J$17:$K$21,2),IF($M43=Lists!$H$3,IF($K43&lt;1,(($S43/$K43)*((1+'Inputs &amp; Summary'!$D$7)^AG$1)),((INT(AG$1/$K43)-INT((AG$1-1)/$K43))*$S43*((1+'Inputs &amp; Summary'!$D$7)^AG$1))),(_xlfn.WEIBULL.DIST(AG$1,$L43,$K43,FALSE)*$S43*((1+'Inputs &amp; Summary'!$D$7)^AG$1))),IF($M43=Lists!$H$3,IF($K43&lt;1,((($R43*(1-$E43)+$Q43*(1-$F43))/$K43)*((1+'Inputs &amp; Summary'!$D$7)^AG$1)),((INT(AG$1/$K43)-INT((AG$1-1)/$K43))*($R43*(1-$E43)+$Q43*(1-$F43))*((1+'Inputs &amp; Summary'!$D$7)^AG$1))),((_xlfn.WEIBULL.DIST(AG$1,$L43,$K43,FALSE)*($R43*(1-$E43)+$Q43*(1-$F43))*((1+'Inputs &amp; Summary'!$D$7)^AG$1))))))</f>
        <v>1.5401500116460068E-2</v>
      </c>
      <c r="AH43" s="248">
        <f>$D43*IF(AH$1&gt;'Inputs &amp; Summary'!$D$5,0,IF(AH$1&gt;VLOOKUP($G43,Lists!$J$17:$K$21,2),IF($M43=Lists!$H$3,IF($K43&lt;1,(($S43/$K43)*((1+'Inputs &amp; Summary'!$D$7)^AH$1)),((INT(AH$1/$K43)-INT((AH$1-1)/$K43))*$S43*((1+'Inputs &amp; Summary'!$D$7)^AH$1))),(_xlfn.WEIBULL.DIST(AH$1,$L43,$K43,FALSE)*$S43*((1+'Inputs &amp; Summary'!$D$7)^AH$1))),IF($M43=Lists!$H$3,IF($K43&lt;1,((($R43*(1-$E43)+$Q43*(1-$F43))/$K43)*((1+'Inputs &amp; Summary'!$D$7)^AH$1)),((INT(AH$1/$K43)-INT((AH$1-1)/$K43))*($R43*(1-$E43)+$Q43*(1-$F43))*((1+'Inputs &amp; Summary'!$D$7)^AH$1))),((_xlfn.WEIBULL.DIST(AH$1,$L43,$K43,FALSE)*($R43*(1-$E43)+$Q43*(1-$F43))*((1+'Inputs &amp; Summary'!$D$7)^AH$1))))))</f>
        <v>1.5709530118789269E-2</v>
      </c>
      <c r="AI43" s="248">
        <f>$D43*IF(AI$1&gt;'Inputs &amp; Summary'!$D$5,0,IF(AI$1&gt;VLOOKUP($G43,Lists!$J$17:$K$21,2),IF($M43=Lists!$H$3,IF($K43&lt;1,(($S43/$K43)*((1+'Inputs &amp; Summary'!$D$7)^AI$1)),((INT(AI$1/$K43)-INT((AI$1-1)/$K43))*$S43*((1+'Inputs &amp; Summary'!$D$7)^AI$1))),(_xlfn.WEIBULL.DIST(AI$1,$L43,$K43,FALSE)*$S43*((1+'Inputs &amp; Summary'!$D$7)^AI$1))),IF($M43=Lists!$H$3,IF($K43&lt;1,((($R43*(1-$E43)+$Q43*(1-$F43))/$K43)*((1+'Inputs &amp; Summary'!$D$7)^AI$1)),((INT(AI$1/$K43)-INT((AI$1-1)/$K43))*($R43*(1-$E43)+$Q43*(1-$F43))*((1+'Inputs &amp; Summary'!$D$7)^AI$1))),((_xlfn.WEIBULL.DIST(AI$1,$L43,$K43,FALSE)*($R43*(1-$E43)+$Q43*(1-$F43))*((1+'Inputs &amp; Summary'!$D$7)^AI$1))))))</f>
        <v>1.6023720721165053E-2</v>
      </c>
      <c r="AJ43" s="248">
        <f>$D43*IF(AJ$1&gt;'Inputs &amp; Summary'!$D$5,0,IF(AJ$1&gt;VLOOKUP($G43,Lists!$J$17:$K$21,2),IF($M43=Lists!$H$3,IF($K43&lt;1,(($S43/$K43)*((1+'Inputs &amp; Summary'!$D$7)^AJ$1)),((INT(AJ$1/$K43)-INT((AJ$1-1)/$K43))*$S43*((1+'Inputs &amp; Summary'!$D$7)^AJ$1))),(_xlfn.WEIBULL.DIST(AJ$1,$L43,$K43,FALSE)*$S43*((1+'Inputs &amp; Summary'!$D$7)^AJ$1))),IF($M43=Lists!$H$3,IF($K43&lt;1,((($R43*(1-$E43)+$Q43*(1-$F43))/$K43)*((1+'Inputs &amp; Summary'!$D$7)^AJ$1)),((INT(AJ$1/$K43)-INT((AJ$1-1)/$K43))*($R43*(1-$E43)+$Q43*(1-$F43))*((1+'Inputs &amp; Summary'!$D$7)^AJ$1))),((_xlfn.WEIBULL.DIST(AJ$1,$L43,$K43,FALSE)*($R43*(1-$E43)+$Q43*(1-$F43))*((1+'Inputs &amp; Summary'!$D$7)^AJ$1))))))</f>
        <v>1.6344195135588355E-2</v>
      </c>
      <c r="AK43" s="248">
        <f>$D43*IF(AK$1&gt;'Inputs &amp; Summary'!$D$5,0,IF(AK$1&gt;VLOOKUP($G43,Lists!$J$17:$K$21,2),IF($M43=Lists!$H$3,IF($K43&lt;1,(($S43/$K43)*((1+'Inputs &amp; Summary'!$D$7)^AK$1)),((INT(AK$1/$K43)-INT((AK$1-1)/$K43))*$S43*((1+'Inputs &amp; Summary'!$D$7)^AK$1))),(_xlfn.WEIBULL.DIST(AK$1,$L43,$K43,FALSE)*$S43*((1+'Inputs &amp; Summary'!$D$7)^AK$1))),IF($M43=Lists!$H$3,IF($K43&lt;1,((($R43*(1-$E43)+$Q43*(1-$F43))/$K43)*((1+'Inputs &amp; Summary'!$D$7)^AK$1)),((INT(AK$1/$K43)-INT((AK$1-1)/$K43))*($R43*(1-$E43)+$Q43*(1-$F43))*((1+'Inputs &amp; Summary'!$D$7)^AK$1))),((_xlfn.WEIBULL.DIST(AK$1,$L43,$K43,FALSE)*($R43*(1-$E43)+$Q43*(1-$F43))*((1+'Inputs &amp; Summary'!$D$7)^AK$1))))))</f>
        <v>1.6671079038300122E-2</v>
      </c>
      <c r="AL43" s="248">
        <f>$D43*IF(AL$1&gt;'Inputs &amp; Summary'!$D$5,0,IF(AL$1&gt;VLOOKUP($G43,Lists!$J$17:$K$21,2),IF($M43=Lists!$H$3,IF($K43&lt;1,(($S43/$K43)*((1+'Inputs &amp; Summary'!$D$7)^AL$1)),((INT(AL$1/$K43)-INT((AL$1-1)/$K43))*$S43*((1+'Inputs &amp; Summary'!$D$7)^AL$1))),(_xlfn.WEIBULL.DIST(AL$1,$L43,$K43,FALSE)*$S43*((1+'Inputs &amp; Summary'!$D$7)^AL$1))),IF($M43=Lists!$H$3,IF($K43&lt;1,((($R43*(1-$E43)+$Q43*(1-$F43))/$K43)*((1+'Inputs &amp; Summary'!$D$7)^AL$1)),((INT(AL$1/$K43)-INT((AL$1-1)/$K43))*($R43*(1-$E43)+$Q43*(1-$F43))*((1+'Inputs &amp; Summary'!$D$7)^AL$1))),((_xlfn.WEIBULL.DIST(AL$1,$L43,$K43,FALSE)*($R43*(1-$E43)+$Q43*(1-$F43))*((1+'Inputs &amp; Summary'!$D$7)^AL$1))))))</f>
        <v>1.7004500619066127E-2</v>
      </c>
      <c r="AM43" s="248">
        <f>$D43*IF(AM$1&gt;'Inputs &amp; Summary'!$D$5,0,IF(AM$1&gt;VLOOKUP($G43,Lists!$J$17:$K$21,2),IF($M43=Lists!$H$3,IF($K43&lt;1,(($S43/$K43)*((1+'Inputs &amp; Summary'!$D$7)^AM$1)),((INT(AM$1/$K43)-INT((AM$1-1)/$K43))*$S43*((1+'Inputs &amp; Summary'!$D$7)^AM$1))),(_xlfn.WEIBULL.DIST(AM$1,$L43,$K43,FALSE)*$S43*((1+'Inputs &amp; Summary'!$D$7)^AM$1))),IF($M43=Lists!$H$3,IF($K43&lt;1,((($R43*(1-$E43)+$Q43*(1-$F43))/$K43)*((1+'Inputs &amp; Summary'!$D$7)^AM$1)),((INT(AM$1/$K43)-INT((AM$1-1)/$K43))*($R43*(1-$E43)+$Q43*(1-$F43))*((1+'Inputs &amp; Summary'!$D$7)^AM$1))),((_xlfn.WEIBULL.DIST(AM$1,$L43,$K43,FALSE)*($R43*(1-$E43)+$Q43*(1-$F43))*((1+'Inputs &amp; Summary'!$D$7)^AM$1))))))</f>
        <v>1.7344590631447443E-2</v>
      </c>
      <c r="AN43" s="248">
        <f>$D43*IF(AN$1&gt;'Inputs &amp; Summary'!$D$5,0,IF(AN$1&gt;VLOOKUP($G43,Lists!$J$17:$K$21,2),IF($M43=Lists!$H$3,IF($K43&lt;1,(($S43/$K43)*((1+'Inputs &amp; Summary'!$D$7)^AN$1)),((INT(AN$1/$K43)-INT((AN$1-1)/$K43))*$S43*((1+'Inputs &amp; Summary'!$D$7)^AN$1))),(_xlfn.WEIBULL.DIST(AN$1,$L43,$K43,FALSE)*$S43*((1+'Inputs &amp; Summary'!$D$7)^AN$1))),IF($M43=Lists!$H$3,IF($K43&lt;1,((($R43*(1-$E43)+$Q43*(1-$F43))/$K43)*((1+'Inputs &amp; Summary'!$D$7)^AN$1)),((INT(AN$1/$K43)-INT((AN$1-1)/$K43))*($R43*(1-$E43)+$Q43*(1-$F43))*((1+'Inputs &amp; Summary'!$D$7)^AN$1))),((_xlfn.WEIBULL.DIST(AN$1,$L43,$K43,FALSE)*($R43*(1-$E43)+$Q43*(1-$F43))*((1+'Inputs &amp; Summary'!$D$7)^AN$1))))))</f>
        <v>1.7691482444076395E-2</v>
      </c>
      <c r="AO43" s="248">
        <f>$D43*IF(AO$1&gt;'Inputs &amp; Summary'!$D$5,0,IF(AO$1&gt;VLOOKUP($G43,Lists!$J$17:$K$21,2),IF($M43=Lists!$H$3,IF($K43&lt;1,(($S43/$K43)*((1+'Inputs &amp; Summary'!$D$7)^AO$1)),((INT(AO$1/$K43)-INT((AO$1-1)/$K43))*$S43*((1+'Inputs &amp; Summary'!$D$7)^AO$1))),(_xlfn.WEIBULL.DIST(AO$1,$L43,$K43,FALSE)*$S43*((1+'Inputs &amp; Summary'!$D$7)^AO$1))),IF($M43=Lists!$H$3,IF($K43&lt;1,((($R43*(1-$E43)+$Q43*(1-$F43))/$K43)*((1+'Inputs &amp; Summary'!$D$7)^AO$1)),((INT(AO$1/$K43)-INT((AO$1-1)/$K43))*($R43*(1-$E43)+$Q43*(1-$F43))*((1+'Inputs &amp; Summary'!$D$7)^AO$1))),((_xlfn.WEIBULL.DIST(AO$1,$L43,$K43,FALSE)*($R43*(1-$E43)+$Q43*(1-$F43))*((1+'Inputs &amp; Summary'!$D$7)^AO$1))))))</f>
        <v>1.8045312092957927E-2</v>
      </c>
      <c r="AP43" s="248">
        <f>$D43*IF(AP$1&gt;'Inputs &amp; Summary'!$D$5,0,IF(AP$1&gt;VLOOKUP($G43,Lists!$J$17:$K$21,2),IF($M43=Lists!$H$3,IF($K43&lt;1,(($S43/$K43)*((1+'Inputs &amp; Summary'!$D$7)^AP$1)),((INT(AP$1/$K43)-INT((AP$1-1)/$K43))*$S43*((1+'Inputs &amp; Summary'!$D$7)^AP$1))),(_xlfn.WEIBULL.DIST(AP$1,$L43,$K43,FALSE)*$S43*((1+'Inputs &amp; Summary'!$D$7)^AP$1))),IF($M43=Lists!$H$3,IF($K43&lt;1,((($R43*(1-$E43)+$Q43*(1-$F43))/$K43)*((1+'Inputs &amp; Summary'!$D$7)^AP$1)),((INT(AP$1/$K43)-INT((AP$1-1)/$K43))*($R43*(1-$E43)+$Q43*(1-$F43))*((1+'Inputs &amp; Summary'!$D$7)^AP$1))),((_xlfn.WEIBULL.DIST(AP$1,$L43,$K43,FALSE)*($R43*(1-$E43)+$Q43*(1-$F43))*((1+'Inputs &amp; Summary'!$D$7)^AP$1))))))</f>
        <v>1.8406218334817082E-2</v>
      </c>
      <c r="AQ43" s="248">
        <f>$D43*IF(AQ$1&gt;'Inputs &amp; Summary'!$D$5,0,IF(AQ$1&gt;VLOOKUP($G43,Lists!$J$17:$K$21,2),IF($M43=Lists!$H$3,IF($K43&lt;1,(($S43/$K43)*((1+'Inputs &amp; Summary'!$D$7)^AQ$1)),((INT(AQ$1/$K43)-INT((AQ$1-1)/$K43))*$S43*((1+'Inputs &amp; Summary'!$D$7)^AQ$1))),(_xlfn.WEIBULL.DIST(AQ$1,$L43,$K43,FALSE)*$S43*((1+'Inputs &amp; Summary'!$D$7)^AQ$1))),IF($M43=Lists!$H$3,IF($K43&lt;1,((($R43*(1-$E43)+$Q43*(1-$F43))/$K43)*((1+'Inputs &amp; Summary'!$D$7)^AQ$1)),((INT(AQ$1/$K43)-INT((AQ$1-1)/$K43))*($R43*(1-$E43)+$Q43*(1-$F43))*((1+'Inputs &amp; Summary'!$D$7)^AQ$1))),((_xlfn.WEIBULL.DIST(AQ$1,$L43,$K43,FALSE)*($R43*(1-$E43)+$Q43*(1-$F43))*((1+'Inputs &amp; Summary'!$D$7)^AQ$1))))))</f>
        <v>1.8774342701513423E-2</v>
      </c>
      <c r="AR43" s="248">
        <f>$D43*IF(AR$1&gt;'Inputs &amp; Summary'!$D$5,0,IF(AR$1&gt;VLOOKUP($G43,Lists!$J$17:$K$21,2),IF($M43=Lists!$H$3,IF($K43&lt;1,(($S43/$K43)*((1+'Inputs &amp; Summary'!$D$7)^AR$1)),((INT(AR$1/$K43)-INT((AR$1-1)/$K43))*$S43*((1+'Inputs &amp; Summary'!$D$7)^AR$1))),(_xlfn.WEIBULL.DIST(AR$1,$L43,$K43,FALSE)*$S43*((1+'Inputs &amp; Summary'!$D$7)^AR$1))),IF($M43=Lists!$H$3,IF($K43&lt;1,((($R43*(1-$E43)+$Q43*(1-$F43))/$K43)*((1+'Inputs &amp; Summary'!$D$7)^AR$1)),((INT(AR$1/$K43)-INT((AR$1-1)/$K43))*($R43*(1-$E43)+$Q43*(1-$F43))*((1+'Inputs &amp; Summary'!$D$7)^AR$1))),((_xlfn.WEIBULL.DIST(AR$1,$L43,$K43,FALSE)*($R43*(1-$E43)+$Q43*(1-$F43))*((1+'Inputs &amp; Summary'!$D$7)^AR$1))))))</f>
        <v>1.9149829555543695E-2</v>
      </c>
      <c r="AS43" s="248">
        <f>$D43*IF(AS$1&gt;'Inputs &amp; Summary'!$D$5,0,IF(AS$1&gt;VLOOKUP($G43,Lists!$J$17:$K$21,2),IF($M43=Lists!$H$3,IF($K43&lt;1,(($S43/$K43)*((1+'Inputs &amp; Summary'!$D$7)^AS$1)),((INT(AS$1/$K43)-INT((AS$1-1)/$K43))*$S43*((1+'Inputs &amp; Summary'!$D$7)^AS$1))),(_xlfn.WEIBULL.DIST(AS$1,$L43,$K43,FALSE)*$S43*((1+'Inputs &amp; Summary'!$D$7)^AS$1))),IF($M43=Lists!$H$3,IF($K43&lt;1,((($R43*(1-$E43)+$Q43*(1-$F43))/$K43)*((1+'Inputs &amp; Summary'!$D$7)^AS$1)),((INT(AS$1/$K43)-INT((AS$1-1)/$K43))*($R43*(1-$E43)+$Q43*(1-$F43))*((1+'Inputs &amp; Summary'!$D$7)^AS$1))),((_xlfn.WEIBULL.DIST(AS$1,$L43,$K43,FALSE)*($R43*(1-$E43)+$Q43*(1-$F43))*((1+'Inputs &amp; Summary'!$D$7)^AS$1))))))</f>
        <v>0</v>
      </c>
      <c r="AT43" s="248">
        <f>$D43*IF(AT$1&gt;'Inputs &amp; Summary'!$D$5,0,IF(AT$1&gt;VLOOKUP($G43,Lists!$J$17:$K$21,2),IF($M43=Lists!$H$3,IF($K43&lt;1,(($S43/$K43)*((1+'Inputs &amp; Summary'!$D$7)^AT$1)),((INT(AT$1/$K43)-INT((AT$1-1)/$K43))*$S43*((1+'Inputs &amp; Summary'!$D$7)^AT$1))),(_xlfn.WEIBULL.DIST(AT$1,$L43,$K43,FALSE)*$S43*((1+'Inputs &amp; Summary'!$D$7)^AT$1))),IF($M43=Lists!$H$3,IF($K43&lt;1,((($R43*(1-$E43)+$Q43*(1-$F43))/$K43)*((1+'Inputs &amp; Summary'!$D$7)^AT$1)),((INT(AT$1/$K43)-INT((AT$1-1)/$K43))*($R43*(1-$E43)+$Q43*(1-$F43))*((1+'Inputs &amp; Summary'!$D$7)^AT$1))),((_xlfn.WEIBULL.DIST(AT$1,$L43,$K43,FALSE)*($R43*(1-$E43)+$Q43*(1-$F43))*((1+'Inputs &amp; Summary'!$D$7)^AT$1))))))</f>
        <v>0</v>
      </c>
      <c r="AU43" s="248">
        <f>$D43*IF(AU$1&gt;'Inputs &amp; Summary'!$D$5,0,IF(AU$1&gt;VLOOKUP($G43,Lists!$J$17:$K$21,2),IF($M43=Lists!$H$3,IF($K43&lt;1,(($S43/$K43)*((1+'Inputs &amp; Summary'!$D$7)^AU$1)),((INT(AU$1/$K43)-INT((AU$1-1)/$K43))*$S43*((1+'Inputs &amp; Summary'!$D$7)^AU$1))),(_xlfn.WEIBULL.DIST(AU$1,$L43,$K43,FALSE)*$S43*((1+'Inputs &amp; Summary'!$D$7)^AU$1))),IF($M43=Lists!$H$3,IF($K43&lt;1,((($R43*(1-$E43)+$Q43*(1-$F43))/$K43)*((1+'Inputs &amp; Summary'!$D$7)^AU$1)),((INT(AU$1/$K43)-INT((AU$1-1)/$K43))*($R43*(1-$E43)+$Q43*(1-$F43))*((1+'Inputs &amp; Summary'!$D$7)^AU$1))),((_xlfn.WEIBULL.DIST(AU$1,$L43,$K43,FALSE)*($R43*(1-$E43)+$Q43*(1-$F43))*((1+'Inputs &amp; Summary'!$D$7)^AU$1))))))</f>
        <v>0</v>
      </c>
      <c r="AV43" s="248">
        <f>$D43*IF(AV$1&gt;'Inputs &amp; Summary'!$D$5,0,IF(AV$1&gt;VLOOKUP($G43,Lists!$J$17:$K$21,2),IF($M43=Lists!$H$3,IF($K43&lt;1,(($S43/$K43)*((1+'Inputs &amp; Summary'!$D$7)^AV$1)),((INT(AV$1/$K43)-INT((AV$1-1)/$K43))*$S43*((1+'Inputs &amp; Summary'!$D$7)^AV$1))),(_xlfn.WEIBULL.DIST(AV$1,$L43,$K43,FALSE)*$S43*((1+'Inputs &amp; Summary'!$D$7)^AV$1))),IF($M43=Lists!$H$3,IF($K43&lt;1,((($R43*(1-$E43)+$Q43*(1-$F43))/$K43)*((1+'Inputs &amp; Summary'!$D$7)^AV$1)),((INT(AV$1/$K43)-INT((AV$1-1)/$K43))*($R43*(1-$E43)+$Q43*(1-$F43))*((1+'Inputs &amp; Summary'!$D$7)^AV$1))),((_xlfn.WEIBULL.DIST(AV$1,$L43,$K43,FALSE)*($R43*(1-$E43)+$Q43*(1-$F43))*((1+'Inputs &amp; Summary'!$D$7)^AV$1))))))</f>
        <v>0</v>
      </c>
      <c r="AW43" s="248">
        <f>$D43*IF(AW$1&gt;'Inputs &amp; Summary'!$D$5,0,IF(AW$1&gt;VLOOKUP($G43,Lists!$J$17:$K$21,2),IF($M43=Lists!$H$3,IF($K43&lt;1,(($S43/$K43)*((1+'Inputs &amp; Summary'!$D$7)^AW$1)),((INT(AW$1/$K43)-INT((AW$1-1)/$K43))*$S43*((1+'Inputs &amp; Summary'!$D$7)^AW$1))),(_xlfn.WEIBULL.DIST(AW$1,$L43,$K43,FALSE)*$S43*((1+'Inputs &amp; Summary'!$D$7)^AW$1))),IF($M43=Lists!$H$3,IF($K43&lt;1,((($R43*(1-$E43)+$Q43*(1-$F43))/$K43)*((1+'Inputs &amp; Summary'!$D$7)^AW$1)),((INT(AW$1/$K43)-INT((AW$1-1)/$K43))*($R43*(1-$E43)+$Q43*(1-$F43))*((1+'Inputs &amp; Summary'!$D$7)^AW$1))),((_xlfn.WEIBULL.DIST(AW$1,$L43,$K43,FALSE)*($R43*(1-$E43)+$Q43*(1-$F43))*((1+'Inputs &amp; Summary'!$D$7)^AW$1))))))</f>
        <v>0</v>
      </c>
      <c r="AX43" s="248">
        <f>$D43*IF(AX$1&gt;'Inputs &amp; Summary'!$D$5,0,IF(AX$1&gt;VLOOKUP($G43,Lists!$J$17:$K$21,2),IF($M43=Lists!$H$3,IF($K43&lt;1,(($S43/$K43)*((1+'Inputs &amp; Summary'!$D$7)^AX$1)),((INT(AX$1/$K43)-INT((AX$1-1)/$K43))*$S43*((1+'Inputs &amp; Summary'!$D$7)^AX$1))),(_xlfn.WEIBULL.DIST(AX$1,$L43,$K43,FALSE)*$S43*((1+'Inputs &amp; Summary'!$D$7)^AX$1))),IF($M43=Lists!$H$3,IF($K43&lt;1,((($R43*(1-$E43)+$Q43*(1-$F43))/$K43)*((1+'Inputs &amp; Summary'!$D$7)^AX$1)),((INT(AX$1/$K43)-INT((AX$1-1)/$K43))*($R43*(1-$E43)+$Q43*(1-$F43))*((1+'Inputs &amp; Summary'!$D$7)^AX$1))),((_xlfn.WEIBULL.DIST(AX$1,$L43,$K43,FALSE)*($R43*(1-$E43)+$Q43*(1-$F43))*((1+'Inputs &amp; Summary'!$D$7)^AX$1))))))</f>
        <v>0</v>
      </c>
      <c r="AY43" s="248">
        <f>$D43*IF(AY$1&gt;'Inputs &amp; Summary'!$D$5,0,IF(AY$1&gt;VLOOKUP($G43,Lists!$J$17:$K$21,2),IF($M43=Lists!$H$3,IF($K43&lt;1,(($S43/$K43)*((1+'Inputs &amp; Summary'!$D$7)^AY$1)),((INT(AY$1/$K43)-INT((AY$1-1)/$K43))*$S43*((1+'Inputs &amp; Summary'!$D$7)^AY$1))),(_xlfn.WEIBULL.DIST(AY$1,$L43,$K43,FALSE)*$S43*((1+'Inputs &amp; Summary'!$D$7)^AY$1))),IF($M43=Lists!$H$3,IF($K43&lt;1,((($R43*(1-$E43)+$Q43*(1-$F43))/$K43)*((1+'Inputs &amp; Summary'!$D$7)^AY$1)),((INT(AY$1/$K43)-INT((AY$1-1)/$K43))*($R43*(1-$E43)+$Q43*(1-$F43))*((1+'Inputs &amp; Summary'!$D$7)^AY$1))),((_xlfn.WEIBULL.DIST(AY$1,$L43,$K43,FALSE)*($R43*(1-$E43)+$Q43*(1-$F43))*((1+'Inputs &amp; Summary'!$D$7)^AY$1))))))</f>
        <v>0</v>
      </c>
      <c r="AZ43" s="248">
        <f>$D43*IF(AZ$1&gt;'Inputs &amp; Summary'!$D$5,0,IF(AZ$1&gt;VLOOKUP($G43,Lists!$J$17:$K$21,2),IF($M43=Lists!$H$3,IF($K43&lt;1,(($S43/$K43)*((1+'Inputs &amp; Summary'!$D$7)^AZ$1)),((INT(AZ$1/$K43)-INT((AZ$1-1)/$K43))*$S43*((1+'Inputs &amp; Summary'!$D$7)^AZ$1))),(_xlfn.WEIBULL.DIST(AZ$1,$L43,$K43,FALSE)*$S43*((1+'Inputs &amp; Summary'!$D$7)^AZ$1))),IF($M43=Lists!$H$3,IF($K43&lt;1,((($R43*(1-$E43)+$Q43*(1-$F43))/$K43)*((1+'Inputs &amp; Summary'!$D$7)^AZ$1)),((INT(AZ$1/$K43)-INT((AZ$1-1)/$K43))*($R43*(1-$E43)+$Q43*(1-$F43))*((1+'Inputs &amp; Summary'!$D$7)^AZ$1))),((_xlfn.WEIBULL.DIST(AZ$1,$L43,$K43,FALSE)*($R43*(1-$E43)+$Q43*(1-$F43))*((1+'Inputs &amp; Summary'!$D$7)^AZ$1))))))</f>
        <v>0</v>
      </c>
      <c r="BA43" s="248">
        <f>$D43*IF(BA$1&gt;'Inputs &amp; Summary'!$D$5,0,IF(BA$1&gt;VLOOKUP($G43,Lists!$J$17:$K$21,2),IF($M43=Lists!$H$3,IF($K43&lt;1,(($S43/$K43)*((1+'Inputs &amp; Summary'!$D$7)^BA$1)),((INT(BA$1/$K43)-INT((BA$1-1)/$K43))*$S43*((1+'Inputs &amp; Summary'!$D$7)^BA$1))),(_xlfn.WEIBULL.DIST(BA$1,$L43,$K43,FALSE)*$S43*((1+'Inputs &amp; Summary'!$D$7)^BA$1))),IF($M43=Lists!$H$3,IF($K43&lt;1,((($R43*(1-$E43)+$Q43*(1-$F43))/$K43)*((1+'Inputs &amp; Summary'!$D$7)^BA$1)),((INT(BA$1/$K43)-INT((BA$1-1)/$K43))*($R43*(1-$E43)+$Q43*(1-$F43))*((1+'Inputs &amp; Summary'!$D$7)^BA$1))),((_xlfn.WEIBULL.DIST(BA$1,$L43,$K43,FALSE)*($R43*(1-$E43)+$Q43*(1-$F43))*((1+'Inputs &amp; Summary'!$D$7)^BA$1))))))</f>
        <v>0</v>
      </c>
      <c r="BB43" s="248">
        <f>$D43*IF(BB$1&gt;'Inputs &amp; Summary'!$D$5,0,IF(BB$1&gt;VLOOKUP($G43,Lists!$J$17:$K$21,2),IF($M43=Lists!$H$3,IF($K43&lt;1,(($S43/$K43)*((1+'Inputs &amp; Summary'!$D$7)^BB$1)),((INT(BB$1/$K43)-INT((BB$1-1)/$K43))*$S43*((1+'Inputs &amp; Summary'!$D$7)^BB$1))),(_xlfn.WEIBULL.DIST(BB$1,$L43,$K43,FALSE)*$S43*((1+'Inputs &amp; Summary'!$D$7)^BB$1))),IF($M43=Lists!$H$3,IF($K43&lt;1,((($R43*(1-$E43)+$Q43*(1-$F43))/$K43)*((1+'Inputs &amp; Summary'!$D$7)^BB$1)),((INT(BB$1/$K43)-INT((BB$1-1)/$K43))*($R43*(1-$E43)+$Q43*(1-$F43))*((1+'Inputs &amp; Summary'!$D$7)^BB$1))),((_xlfn.WEIBULL.DIST(BB$1,$L43,$K43,FALSE)*($R43*(1-$E43)+$Q43*(1-$F43))*((1+'Inputs &amp; Summary'!$D$7)^BB$1))))))</f>
        <v>0</v>
      </c>
      <c r="BC43" s="248">
        <f>$D43*IF(BC$1&gt;'Inputs &amp; Summary'!$D$5,0,IF(BC$1&gt;VLOOKUP($G43,Lists!$J$17:$K$21,2),IF($M43=Lists!$H$3,IF($K43&lt;1,(($S43/$K43)*((1+'Inputs &amp; Summary'!$D$7)^BC$1)),((INT(BC$1/$K43)-INT((BC$1-1)/$K43))*$S43*((1+'Inputs &amp; Summary'!$D$7)^BC$1))),(_xlfn.WEIBULL.DIST(BC$1,$L43,$K43,FALSE)*$S43*((1+'Inputs &amp; Summary'!$D$7)^BC$1))),IF($M43=Lists!$H$3,IF($K43&lt;1,((($R43*(1-$E43)+$Q43*(1-$F43))/$K43)*((1+'Inputs &amp; Summary'!$D$7)^BC$1)),((INT(BC$1/$K43)-INT((BC$1-1)/$K43))*($R43*(1-$E43)+$Q43*(1-$F43))*((1+'Inputs &amp; Summary'!$D$7)^BC$1))),((_xlfn.WEIBULL.DIST(BC$1,$L43,$K43,FALSE)*($R43*(1-$E43)+$Q43*(1-$F43))*((1+'Inputs &amp; Summary'!$D$7)^BC$1))))))</f>
        <v>0</v>
      </c>
      <c r="BD43" s="248">
        <f>$D43*IF(BD$1&gt;'Inputs &amp; Summary'!$D$5,0,IF(BD$1&gt;VLOOKUP($G43,Lists!$J$17:$K$21,2),IF($M43=Lists!$H$3,IF($K43&lt;1,(($S43/$K43)*((1+'Inputs &amp; Summary'!$D$7)^BD$1)),((INT(BD$1/$K43)-INT((BD$1-1)/$K43))*$S43*((1+'Inputs &amp; Summary'!$D$7)^BD$1))),(_xlfn.WEIBULL.DIST(BD$1,$L43,$K43,FALSE)*$S43*((1+'Inputs &amp; Summary'!$D$7)^BD$1))),IF($M43=Lists!$H$3,IF($K43&lt;1,((($R43*(1-$E43)+$Q43*(1-$F43))/$K43)*((1+'Inputs &amp; Summary'!$D$7)^BD$1)),((INT(BD$1/$K43)-INT((BD$1-1)/$K43))*($R43*(1-$E43)+$Q43*(1-$F43))*((1+'Inputs &amp; Summary'!$D$7)^BD$1))),((_xlfn.WEIBULL.DIST(BD$1,$L43,$K43,FALSE)*($R43*(1-$E43)+$Q43*(1-$F43))*((1+'Inputs &amp; Summary'!$D$7)^BD$1))))))</f>
        <v>0</v>
      </c>
      <c r="BE43" s="248">
        <f>$D43*IF(BE$1&gt;'Inputs &amp; Summary'!$D$5,0,IF(BE$1&gt;VLOOKUP($G43,Lists!$J$17:$K$21,2),IF($M43=Lists!$H$3,IF($K43&lt;1,(($S43/$K43)*((1+'Inputs &amp; Summary'!$D$7)^BE$1)),((INT(BE$1/$K43)-INT((BE$1-1)/$K43))*$S43*((1+'Inputs &amp; Summary'!$D$7)^BE$1))),(_xlfn.WEIBULL.DIST(BE$1,$L43,$K43,FALSE)*$S43*((1+'Inputs &amp; Summary'!$D$7)^BE$1))),IF($M43=Lists!$H$3,IF($K43&lt;1,((($R43*(1-$E43)+$Q43*(1-$F43))/$K43)*((1+'Inputs &amp; Summary'!$D$7)^BE$1)),((INT(BE$1/$K43)-INT((BE$1-1)/$K43))*($R43*(1-$E43)+$Q43*(1-$F43))*((1+'Inputs &amp; Summary'!$D$7)^BE$1))),((_xlfn.WEIBULL.DIST(BE$1,$L43,$K43,FALSE)*($R43*(1-$E43)+$Q43*(1-$F43))*((1+'Inputs &amp; Summary'!$D$7)^BE$1))))))</f>
        <v>0</v>
      </c>
      <c r="BF43" s="248">
        <f>$D43*IF(BF$1&gt;'Inputs &amp; Summary'!$D$5,0,IF(BF$1&gt;VLOOKUP($G43,Lists!$J$17:$K$21,2),IF($M43=Lists!$H$3,IF($K43&lt;1,(($S43/$K43)*((1+'Inputs &amp; Summary'!$D$7)^BF$1)),((INT(BF$1/$K43)-INT((BF$1-1)/$K43))*$S43*((1+'Inputs &amp; Summary'!$D$7)^BF$1))),(_xlfn.WEIBULL.DIST(BF$1,$L43,$K43,FALSE)*$S43*((1+'Inputs &amp; Summary'!$D$7)^BF$1))),IF($M43=Lists!$H$3,IF($K43&lt;1,((($R43*(1-$E43)+$Q43*(1-$F43))/$K43)*((1+'Inputs &amp; Summary'!$D$7)^BF$1)),((INT(BF$1/$K43)-INT((BF$1-1)/$K43))*($R43*(1-$E43)+$Q43*(1-$F43))*((1+'Inputs &amp; Summary'!$D$7)^BF$1))),((_xlfn.WEIBULL.DIST(BF$1,$L43,$K43,FALSE)*($R43*(1-$E43)+$Q43*(1-$F43))*((1+'Inputs &amp; Summary'!$D$7)^BF$1))))))</f>
        <v>0</v>
      </c>
      <c r="BG43" s="248">
        <f>$D43*IF(BG$1&gt;'Inputs &amp; Summary'!$D$5,0,IF(BG$1&gt;VLOOKUP($G43,Lists!$J$17:$K$21,2),IF($M43=Lists!$H$3,IF($K43&lt;1,(($S43/$K43)*((1+'Inputs &amp; Summary'!$D$7)^BG$1)),((INT(BG$1/$K43)-INT((BG$1-1)/$K43))*$S43*((1+'Inputs &amp; Summary'!$D$7)^BG$1))),(_xlfn.WEIBULL.DIST(BG$1,$L43,$K43,FALSE)*$S43*((1+'Inputs &amp; Summary'!$D$7)^BG$1))),IF($M43=Lists!$H$3,IF($K43&lt;1,((($R43*(1-$E43)+$Q43*(1-$F43))/$K43)*((1+'Inputs &amp; Summary'!$D$7)^BG$1)),((INT(BG$1/$K43)-INT((BG$1-1)/$K43))*($R43*(1-$E43)+$Q43*(1-$F43))*((1+'Inputs &amp; Summary'!$D$7)^BG$1))),((_xlfn.WEIBULL.DIST(BG$1,$L43,$K43,FALSE)*($R43*(1-$E43)+$Q43*(1-$F43))*((1+'Inputs &amp; Summary'!$D$7)^BG$1))))))</f>
        <v>0</v>
      </c>
      <c r="BH43" s="248">
        <f>$D43*IF(BH$1&gt;'Inputs &amp; Summary'!$D$5,0,IF(BH$1&gt;VLOOKUP($G43,Lists!$J$17:$K$21,2),IF($M43=Lists!$H$3,IF($K43&lt;1,(($S43/$K43)*((1+'Inputs &amp; Summary'!$D$7)^BH$1)),((INT(BH$1/$K43)-INT((BH$1-1)/$K43))*$S43*((1+'Inputs &amp; Summary'!$D$7)^BH$1))),(_xlfn.WEIBULL.DIST(BH$1,$L43,$K43,FALSE)*$S43*((1+'Inputs &amp; Summary'!$D$7)^BH$1))),IF($M43=Lists!$H$3,IF($K43&lt;1,((($R43*(1-$E43)+$Q43*(1-$F43))/$K43)*((1+'Inputs &amp; Summary'!$D$7)^BH$1)),((INT(BH$1/$K43)-INT((BH$1-1)/$K43))*($R43*(1-$E43)+$Q43*(1-$F43))*((1+'Inputs &amp; Summary'!$D$7)^BH$1))),((_xlfn.WEIBULL.DIST(BH$1,$L43,$K43,FALSE)*($R43*(1-$E43)+$Q43*(1-$F43))*((1+'Inputs &amp; Summary'!$D$7)^BH$1))))))</f>
        <v>0</v>
      </c>
      <c r="BI43" s="248">
        <f>$D43*IF(BI$1&gt;'Inputs &amp; Summary'!$D$5,0,IF(BI$1&gt;VLOOKUP($G43,Lists!$J$17:$K$21,2),IF($M43=Lists!$H$3,IF($K43&lt;1,(($S43/$K43)*((1+'Inputs &amp; Summary'!$D$7)^BI$1)),((INT(BI$1/$K43)-INT((BI$1-1)/$K43))*$S43*((1+'Inputs &amp; Summary'!$D$7)^BI$1))),(_xlfn.WEIBULL.DIST(BI$1,$L43,$K43,FALSE)*$S43*((1+'Inputs &amp; Summary'!$D$7)^BI$1))),IF($M43=Lists!$H$3,IF($K43&lt;1,((($R43*(1-$E43)+$Q43*(1-$F43))/$K43)*((1+'Inputs &amp; Summary'!$D$7)^BI$1)),((INT(BI$1/$K43)-INT((BI$1-1)/$K43))*($R43*(1-$E43)+$Q43*(1-$F43))*((1+'Inputs &amp; Summary'!$D$7)^BI$1))),((_xlfn.WEIBULL.DIST(BI$1,$L43,$K43,FALSE)*($R43*(1-$E43)+$Q43*(1-$F43))*((1+'Inputs &amp; Summary'!$D$7)^BI$1))))))</f>
        <v>0</v>
      </c>
      <c r="BJ43" s="248">
        <f>$D43*IF(BJ$1&gt;'Inputs &amp; Summary'!$D$5,0,IF(BJ$1&gt;VLOOKUP($G43,Lists!$J$17:$K$21,2),IF($M43=Lists!$H$3,IF($K43&lt;1,(($S43/$K43)*((1+'Inputs &amp; Summary'!$D$7)^BJ$1)),((INT(BJ$1/$K43)-INT((BJ$1-1)/$K43))*$S43*((1+'Inputs &amp; Summary'!$D$7)^BJ$1))),(_xlfn.WEIBULL.DIST(BJ$1,$L43,$K43,FALSE)*$S43*((1+'Inputs &amp; Summary'!$D$7)^BJ$1))),IF($M43=Lists!$H$3,IF($K43&lt;1,((($R43*(1-$E43)+$Q43*(1-$F43))/$K43)*((1+'Inputs &amp; Summary'!$D$7)^BJ$1)),((INT(BJ$1/$K43)-INT((BJ$1-1)/$K43))*($R43*(1-$E43)+$Q43*(1-$F43))*((1+'Inputs &amp; Summary'!$D$7)^BJ$1))),((_xlfn.WEIBULL.DIST(BJ$1,$L43,$K43,FALSE)*($R43*(1-$E43)+$Q43*(1-$F43))*((1+'Inputs &amp; Summary'!$D$7)^BJ$1))))))</f>
        <v>0</v>
      </c>
      <c r="BK43" s="248">
        <f>$D43*IF(BK$1&gt;'Inputs &amp; Summary'!$D$5,0,IF(BK$1&gt;VLOOKUP($G43,Lists!$J$17:$K$21,2),IF($M43=Lists!$H$3,IF($K43&lt;1,(($S43/$K43)*((1+'Inputs &amp; Summary'!$D$7)^BK$1)),((INT(BK$1/$K43)-INT((BK$1-1)/$K43))*$S43*((1+'Inputs &amp; Summary'!$D$7)^BK$1))),(_xlfn.WEIBULL.DIST(BK$1,$L43,$K43,FALSE)*$S43*((1+'Inputs &amp; Summary'!$D$7)^BK$1))),IF($M43=Lists!$H$3,IF($K43&lt;1,((($R43*(1-$E43)+$Q43*(1-$F43))/$K43)*((1+'Inputs &amp; Summary'!$D$7)^BK$1)),((INT(BK$1/$K43)-INT((BK$1-1)/$K43))*($R43*(1-$E43)+$Q43*(1-$F43))*((1+'Inputs &amp; Summary'!$D$7)^BK$1))),((_xlfn.WEIBULL.DIST(BK$1,$L43,$K43,FALSE)*($R43*(1-$E43)+$Q43*(1-$F43))*((1+'Inputs &amp; Summary'!$D$7)^BK$1))))))</f>
        <v>0</v>
      </c>
      <c r="BL43" s="248">
        <f>$D43*IF(BL$1&gt;'Inputs &amp; Summary'!$D$5,0,IF(BL$1&gt;VLOOKUP($G43,Lists!$J$17:$K$21,2),IF($M43=Lists!$H$3,IF($K43&lt;1,(($S43/$K43)*((1+'Inputs &amp; Summary'!$D$7)^BL$1)),((INT(BL$1/$K43)-INT((BL$1-1)/$K43))*$S43*((1+'Inputs &amp; Summary'!$D$7)^BL$1))),(_xlfn.WEIBULL.DIST(BL$1,$L43,$K43,FALSE)*$S43*((1+'Inputs &amp; Summary'!$D$7)^BL$1))),IF($M43=Lists!$H$3,IF($K43&lt;1,((($R43*(1-$E43)+$Q43*(1-$F43))/$K43)*((1+'Inputs &amp; Summary'!$D$7)^BL$1)),((INT(BL$1/$K43)-INT((BL$1-1)/$K43))*($R43*(1-$E43)+$Q43*(1-$F43))*((1+'Inputs &amp; Summary'!$D$7)^BL$1))),((_xlfn.WEIBULL.DIST(BL$1,$L43,$K43,FALSE)*($R43*(1-$E43)+$Q43*(1-$F43))*((1+'Inputs &amp; Summary'!$D$7)^BL$1))))))</f>
        <v>0</v>
      </c>
    </row>
    <row r="44" spans="1:64" x14ac:dyDescent="0.3">
      <c r="A44" s="236" t="s">
        <v>47</v>
      </c>
      <c r="B44" s="117" t="str">
        <f>IF('Inputs &amp; Summary'!$D$15=Lists!$E$3,INDEX('Residential Rooftop Details'!$A$30:$X$158,MATCH('Cash Flow'!$A44,'Residential Rooftop Details'!$A$30:$A$158,0),COLUMN(B$1)),IF('Inputs &amp; Summary'!$D$15=Lists!$E$4,INDEX('Commercial Rooftop Details'!$A$30:$V$158,MATCH('Cash Flow'!$A44,'Commercial Rooftop Details'!$A$30:$A$158,0),COLUMN(B$1)),INDEX('Ground-Mount Details'!$A$30:$V$158,MATCH('Cash Flow'!$A44,'Ground-Mount Details'!$A$30:$A$158,0),COLUMN(B$1))))</f>
        <v>Preventive</v>
      </c>
      <c r="C44" s="117" t="str">
        <f>IF('Inputs &amp; Summary'!$D$15=Lists!$E$3,INDEX('Residential Rooftop Details'!$A$30:$X$158,MATCH('Cash Flow'!$A44,'Residential Rooftop Details'!$A$30:$A$158,0),COLUMN(C$1)),IF('Inputs &amp; Summary'!$D$15=Lists!$E$4,INDEX('Commercial Rooftop Details'!$A$30:$V$158,MATCH('Cash Flow'!$A44,'Commercial Rooftop Details'!$A$30:$A$158,0),COLUMN(C$1)),INDEX('Ground-Mount Details'!$A$30:$V$158,MATCH('Cash Flow'!$A44,'Ground-Mount Details'!$A$30:$A$158,0),COLUMN(C$1))))</f>
        <v>Mechanical</v>
      </c>
      <c r="D44" s="117">
        <f>IF('Inputs &amp; Summary'!$D$15=Lists!$E$3,INDEX('Residential Rooftop Details'!$A$30:$X$158,MATCH('Cash Flow'!$A44,'Residential Rooftop Details'!$A$30:$A$158,0),COLUMN(D$1)),IF('Inputs &amp; Summary'!$D$15=Lists!$E$4,INDEX('Commercial Rooftop Details'!$A$30:$V$158,MATCH('Cash Flow'!$A44,'Commercial Rooftop Details'!$A$30:$A$158,0),COLUMN(D$1)),INDEX('Ground-Mount Details'!$A$30:$V$158,MATCH('Cash Flow'!$A44,'Ground-Mount Details'!$A$30:$A$158,0),COLUMN(D$1))))</f>
        <v>1</v>
      </c>
      <c r="E44" s="117">
        <f>IF('Inputs &amp; Summary'!$D$15=Lists!$E$3,INDEX('Residential Rooftop Details'!$A$30:$X$158,MATCH('Cash Flow'!$A44,'Residential Rooftop Details'!$A$30:$A$158,0),COLUMN(E$1)),IF('Inputs &amp; Summary'!$D$15=Lists!$E$4,INDEX('Commercial Rooftop Details'!$A$30:$V$158,MATCH('Cash Flow'!$A44,'Commercial Rooftop Details'!$A$30:$A$158,0),COLUMN(E$1)),INDEX('Ground-Mount Details'!$A$30:$V$158,MATCH('Cash Flow'!$A44,'Ground-Mount Details'!$A$30:$A$158,0),COLUMN(E$1))))</f>
        <v>0</v>
      </c>
      <c r="F44" s="117">
        <f>IF('Inputs &amp; Summary'!$D$15=Lists!$E$3,INDEX('Residential Rooftop Details'!$A$30:$X$158,MATCH('Cash Flow'!$A44,'Residential Rooftop Details'!$A$30:$A$158,0),COLUMN(F$1)),IF('Inputs &amp; Summary'!$D$15=Lists!$E$4,INDEX('Commercial Rooftop Details'!$A$30:$V$158,MATCH('Cash Flow'!$A44,'Commercial Rooftop Details'!$A$30:$A$158,0),COLUMN(F$1)),INDEX('Ground-Mount Details'!$A$30:$V$158,MATCH('Cash Flow'!$A44,'Ground-Mount Details'!$A$30:$A$158,0),COLUMN(F$1))))</f>
        <v>0</v>
      </c>
      <c r="G44" s="237" t="str">
        <f>IF('Inputs &amp; Summary'!$D$15=Lists!$E$3,INDEX('Residential Rooftop Details'!$A$30:$X$158,MATCH('Cash Flow'!$A44,'Residential Rooftop Details'!$A$30:$A$158,0),COLUMN(G$1)),IF('Inputs &amp; Summary'!$D$15=Lists!$E$4,INDEX('Commercial Rooftop Details'!$A$30:$V$158,MATCH('Cash Flow'!$A44,'Commercial Rooftop Details'!$A$30:$A$158,0),COLUMN(G$1)),INDEX('Ground-Mount Details'!$A$30:$V$158,MATCH('Cash Flow'!$A44,'Ground-Mount Details'!$A$30:$A$158,0),COLUMN(G$1))))</f>
        <v>N/A</v>
      </c>
      <c r="H44" s="237" t="str">
        <f>IF('Inputs &amp; Summary'!$D$15=Lists!$E$3,INDEX('Residential Rooftop Details'!$A$30:$X$158,MATCH('Cash Flow'!$A44,'Residential Rooftop Details'!$A$30:$A$158,0),COLUMN(H$1)),IF('Inputs &amp; Summary'!$D$15=Lists!$E$4,INDEX('Commercial Rooftop Details'!$A$30:$V$158,MATCH('Cash Flow'!$A44,'Commercial Rooftop Details'!$A$30:$A$158,0),COLUMN(H$1)),INDEX('Ground-Mount Details'!$A$30:$V$158,MATCH('Cash Flow'!$A44,'Ground-Mount Details'!$A$30:$A$158,0),COLUMN(H$1))))</f>
        <v>connection</v>
      </c>
      <c r="I44" s="237" t="str">
        <f>IF('Inputs &amp; Summary'!$D$15=Lists!$E$3,INDEX('Residential Rooftop Details'!$A$30:$X$158,MATCH('Cash Flow'!$A44,'Residential Rooftop Details'!$A$30:$A$158,0),COLUMN(I$1)),IF('Inputs &amp; Summary'!$D$15=Lists!$E$4,INDEX('Commercial Rooftop Details'!$A$30:$V$158,MATCH('Cash Flow'!$A44,'Commercial Rooftop Details'!$A$30:$A$158,0),COLUMN(I$1)),INDEX('Ground-Mount Details'!$A$30:$V$158,MATCH('Cash Flow'!$A44,'Ground-Mount Details'!$A$30:$A$158,0),COLUMN(I$1))))</f>
        <v>Inspector</v>
      </c>
      <c r="J44" s="238">
        <f>IF('Inputs &amp; Summary'!$D$15=Lists!$E$3,INDEX('Residential Rooftop Details'!$A$30:$X$158,MATCH('Cash Flow'!$A44,'Residential Rooftop Details'!$A$30:$A$158,0),COLUMN(J$1)),IF('Inputs &amp; Summary'!$D$15=Lists!$E$4,INDEX('Commercial Rooftop Details'!$A$30:$V$158,MATCH('Cash Flow'!$A44,'Commercial Rooftop Details'!$A$30:$A$158,0),COLUMN(J$1)),INDEX('Ground-Mount Details'!$A$30:$V$158,MATCH('Cash Flow'!$A44,'Ground-Mount Details'!$A$30:$A$158,0),COLUMN(J$1))))</f>
        <v>25.173076923076923</v>
      </c>
      <c r="K44" s="239">
        <f>IF('Inputs &amp; Summary'!$D$15=Lists!$E$3,INDEX('Residential Rooftop Details'!$A$30:$X$158,MATCH('Cash Flow'!$A44,'Residential Rooftop Details'!$A$30:$A$158,0),COLUMN(K$1)),IF('Inputs &amp; Summary'!$D$15=Lists!$E$4,INDEX('Commercial Rooftop Details'!$A$30:$V$158,MATCH('Cash Flow'!$A44,'Commercial Rooftop Details'!$A$30:$A$158,0),COLUMN(K$1)),INDEX('Ground-Mount Details'!$A$30:$V$158,MATCH('Cash Flow'!$A44,'Ground-Mount Details'!$A$30:$A$158,0),COLUMN(K$1))))</f>
        <v>1</v>
      </c>
      <c r="L44" s="239">
        <f>IF('Inputs &amp; Summary'!$D$15=Lists!$E$3,INDEX('Residential Rooftop Details'!$A$30:$X$158,MATCH('Cash Flow'!$A44,'Residential Rooftop Details'!$A$30:$A$158,0),COLUMN(L$1)),IF('Inputs &amp; Summary'!$D$15=Lists!$E$4,INDEX('Commercial Rooftop Details'!$A$30:$V$158,MATCH('Cash Flow'!$A44,'Commercial Rooftop Details'!$A$30:$A$158,0),COLUMN(L$1)),INDEX('Ground-Mount Details'!$A$30:$V$158,MATCH('Cash Flow'!$A44,'Ground-Mount Details'!$A$30:$A$158,0),COLUMN(L$1))))</f>
        <v>1</v>
      </c>
      <c r="M44" s="238" t="str">
        <f>IF('Inputs &amp; Summary'!$D$15=Lists!$E$3,INDEX('Residential Rooftop Details'!$A$30:$X$158,MATCH('Cash Flow'!$A44,'Residential Rooftop Details'!$A$30:$A$158,0),COLUMN(M$1)),IF('Inputs &amp; Summary'!$D$15=Lists!$E$4,INDEX('Commercial Rooftop Details'!$A$30:$V$158,MATCH('Cash Flow'!$A44,'Commercial Rooftop Details'!$A$30:$A$158,0),COLUMN(M$1)),INDEX('Ground-Mount Details'!$A$30:$V$158,MATCH('Cash Flow'!$A44,'Ground-Mount Details'!$A$30:$A$158,0),COLUMN(M$1))))</f>
        <v>interval</v>
      </c>
      <c r="N44" s="240">
        <f>IF('Inputs &amp; Summary'!$D$15=Lists!$E$3,INDEX('Residential Rooftop Details'!$A$30:$X$158,MATCH('Cash Flow'!$A44,'Residential Rooftop Details'!$A$30:$A$158,0),COLUMN(N$1)),IF('Inputs &amp; Summary'!$D$15=Lists!$E$4,INDEX('Commercial Rooftop Details'!$A$30:$V$158,MATCH('Cash Flow'!$A44,'Commercial Rooftop Details'!$A$30:$A$158,0),COLUMN(N$1)),INDEX('Ground-Mount Details'!$A$30:$V$158,MATCH('Cash Flow'!$A44,'Ground-Mount Details'!$A$30:$A$158,0),COLUMN(N$1))))</f>
        <v>103.04449648711943</v>
      </c>
      <c r="O44" s="239">
        <f>IF('Inputs &amp; Summary'!$D$15=Lists!$E$3,INDEX('Residential Rooftop Details'!$A$30:$X$158,MATCH('Cash Flow'!$A44,'Residential Rooftop Details'!$A$30:$A$158,0),COLUMN(O$1)),IF('Inputs &amp; Summary'!$D$15=Lists!$E$4,INDEX('Commercial Rooftop Details'!$A$30:$V$158,MATCH('Cash Flow'!$A44,'Commercial Rooftop Details'!$A$30:$A$158,0),COLUMN(O$1)),INDEX('Ground-Mount Details'!$A$30:$V$158,MATCH('Cash Flow'!$A44,'Ground-Mount Details'!$A$30:$A$158,0),COLUMN(O$1))))</f>
        <v>0.1</v>
      </c>
      <c r="P44" s="241">
        <f>IF('Inputs &amp; Summary'!$D$15=Lists!$E$3,INDEX('Residential Rooftop Details'!$A$30:$X$158,MATCH('Cash Flow'!$A44,'Residential Rooftop Details'!$A$30:$A$158,0),COLUMN(P$1)),IF('Inputs &amp; Summary'!$D$15=Lists!$E$4,INDEX('Commercial Rooftop Details'!$A$30:$V$158,MATCH('Cash Flow'!$A44,'Commercial Rooftop Details'!$A$30:$A$158,0),COLUMN(P$1)),INDEX('Ground-Mount Details'!$A$30:$V$158,MATCH('Cash Flow'!$A44,'Ground-Mount Details'!$A$30:$A$158,0),COLUMN(P$1))))</f>
        <v>0</v>
      </c>
      <c r="Q44" s="242">
        <f>IF('Inputs &amp; Summary'!$D$15=Lists!$E$3,INDEX('Residential Rooftop Details'!$A$30:$X$158,MATCH('Cash Flow'!$A44,'Residential Rooftop Details'!$A$30:$A$158,0),COLUMN(Q$1)),IF('Inputs &amp; Summary'!$D$15=Lists!$E$4,INDEX('Commercial Rooftop Details'!$A$30:$V$158,MATCH('Cash Flow'!$A44,'Commercial Rooftop Details'!$A$30:$A$158,0),COLUMN(Q$1)),INDEX('Ground-Mount Details'!$A$30:$V$158,MATCH('Cash Flow'!$A44,'Ground-Mount Details'!$A$30:$A$158,0),COLUMN(Q$1))))</f>
        <v>259.39470365699879</v>
      </c>
      <c r="R44" s="242">
        <f>IF('Inputs &amp; Summary'!$D$15=Lists!$E$3,INDEX('Residential Rooftop Details'!$A$30:$X$158,MATCH('Cash Flow'!$A44,'Residential Rooftop Details'!$A$30:$A$158,0),COLUMN(R$1)),IF('Inputs &amp; Summary'!$D$15=Lists!$E$4,INDEX('Commercial Rooftop Details'!$A$30:$V$158,MATCH('Cash Flow'!$A44,'Commercial Rooftop Details'!$A$30:$A$158,0),COLUMN(R$1)),INDEX('Ground-Mount Details'!$A$30:$V$158,MATCH('Cash Flow'!$A44,'Ground-Mount Details'!$A$30:$A$158,0),COLUMN(R$1))))</f>
        <v>0</v>
      </c>
      <c r="S44" s="243">
        <f>IF('Inputs &amp; Summary'!$D$15=Lists!$E$3,INDEX('Residential Rooftop Details'!$A$30:$X$158,MATCH('Cash Flow'!$A44,'Residential Rooftop Details'!$A$30:$A$158,0),COLUMN(S$1)),IF('Inputs &amp; Summary'!$D$15=Lists!$E$4,INDEX('Commercial Rooftop Details'!$A$30:$V$158,MATCH('Cash Flow'!$A44,'Commercial Rooftop Details'!$A$30:$A$158,0),COLUMN(S$1)),INDEX('Ground-Mount Details'!$A$30:$V$158,MATCH('Cash Flow'!$A44,'Ground-Mount Details'!$A$30:$A$158,0),COLUMN(S$1))))</f>
        <v>259.39470365699879</v>
      </c>
      <c r="T44" s="238">
        <f>IF('Inputs &amp; Summary'!$D$15=Lists!$E$3,INDEX('Residential Rooftop Details'!$A$30:$X$158,MATCH('Cash Flow'!$A44,'Residential Rooftop Details'!$A$30:$A$158,0),COLUMN(T$1)),IF('Inputs &amp; Summary'!$D$15=Lists!$E$4,INDEX('Commercial Rooftop Details'!$A$30:$V$158,MATCH('Cash Flow'!$A44,'Commercial Rooftop Details'!$A$30:$A$158,0),COLUMN(T$1)),INDEX('Ground-Mount Details'!$A$30:$V$158,MATCH('Cash Flow'!$A44,'Ground-Mount Details'!$A$30:$A$158,0),COLUMN(T$1))))</f>
        <v>0</v>
      </c>
      <c r="U44" s="244">
        <f>IF('Inputs &amp; Summary'!$D$15=Lists!$E$3,INDEX('Residential Rooftop Details'!$A$30:$X$158,MATCH('Cash Flow'!$A44,'Residential Rooftop Details'!$A$30:$A$158,0),COLUMN(U$1)),IF('Inputs &amp; Summary'!$D$15=Lists!$E$4,INDEX('Commercial Rooftop Details'!$A$30:$V$158,MATCH('Cash Flow'!$A44,'Commercial Rooftop Details'!$A$30:$A$158,0),COLUMN(U$1)),INDEX('Ground-Mount Details'!$A$30:$V$158,MATCH('Cash Flow'!$A44,'Ground-Mount Details'!$A$30:$A$158,0),COLUMN(U$1))))</f>
        <v>0</v>
      </c>
      <c r="V44" s="245">
        <f t="shared" si="6"/>
        <v>321.4330609703735</v>
      </c>
      <c r="W44" s="245">
        <f>NPV('Inputs &amp; Summary'!$D$6,Y44:BL44)</f>
        <v>3259.6732445572779</v>
      </c>
      <c r="X44" s="246">
        <f t="shared" si="5"/>
        <v>2.3658831437387333E-2</v>
      </c>
      <c r="Y44" s="248">
        <f>$D44*IF(Y$1&gt;'Inputs &amp; Summary'!$D$5,0,IF(Y$1&gt;VLOOKUP($G44,Lists!$J$17:$K$21,2),IF($M44=Lists!$H$3,IF($K44&lt;1,(($S44/$K44)*((1+'Inputs &amp; Summary'!$D$7)^Y$1)),((INT(Y$1/$K44)-INT((Y$1-1)/$K44))*$S44*((1+'Inputs &amp; Summary'!$D$7)^Y$1))),(_xlfn.WEIBULL.DIST(Y$1,$L44,$K44,FALSE)*$S44*((1+'Inputs &amp; Summary'!$D$7)^Y$1))),IF($M44=Lists!$H$3,IF($K44&lt;1,((($R44*(1-$E44)+$Q44*(1-$F44))/$K44)*((1+'Inputs &amp; Summary'!$D$7)^Y$1)),((INT(Y$1/$K44)-INT((Y$1-1)/$K44))*($R44*(1-$E44)+$Q44*(1-$F44))*((1+'Inputs &amp; Summary'!$D$7)^Y$1))),((_xlfn.WEIBULL.DIST(Y$1,$L44,$K44,FALSE)*($R44*(1-$E44)+$Q44*(1-$F44))*((1+'Inputs &amp; Summary'!$D$7)^Y$1))))))</f>
        <v>264.58259773013879</v>
      </c>
      <c r="Z44" s="248">
        <f>$D44*IF(Z$1&gt;'Inputs &amp; Summary'!$D$5,0,IF(Z$1&gt;VLOOKUP($G44,Lists!$J$17:$K$21,2),IF($M44=Lists!$H$3,IF($K44&lt;1,(($S44/$K44)*((1+'Inputs &amp; Summary'!$D$7)^Z$1)),((INT(Z$1/$K44)-INT((Z$1-1)/$K44))*$S44*((1+'Inputs &amp; Summary'!$D$7)^Z$1))),(_xlfn.WEIBULL.DIST(Z$1,$L44,$K44,FALSE)*$S44*((1+'Inputs &amp; Summary'!$D$7)^Z$1))),IF($M44=Lists!$H$3,IF($K44&lt;1,((($R44*(1-$E44)+$Q44*(1-$F44))/$K44)*((1+'Inputs &amp; Summary'!$D$7)^Z$1)),((INT(Z$1/$K44)-INT((Z$1-1)/$K44))*($R44*(1-$E44)+$Q44*(1-$F44))*((1+'Inputs &amp; Summary'!$D$7)^Z$1))),((_xlfn.WEIBULL.DIST(Z$1,$L44,$K44,FALSE)*($R44*(1-$E44)+$Q44*(1-$F44))*((1+'Inputs &amp; Summary'!$D$7)^Z$1))))))</f>
        <v>269.87424968474153</v>
      </c>
      <c r="AA44" s="248">
        <f>$D44*IF(AA$1&gt;'Inputs &amp; Summary'!$D$5,0,IF(AA$1&gt;VLOOKUP($G44,Lists!$J$17:$K$21,2),IF($M44=Lists!$H$3,IF($K44&lt;1,(($S44/$K44)*((1+'Inputs &amp; Summary'!$D$7)^AA$1)),((INT(AA$1/$K44)-INT((AA$1-1)/$K44))*$S44*((1+'Inputs &amp; Summary'!$D$7)^AA$1))),(_xlfn.WEIBULL.DIST(AA$1,$L44,$K44,FALSE)*$S44*((1+'Inputs &amp; Summary'!$D$7)^AA$1))),IF($M44=Lists!$H$3,IF($K44&lt;1,((($R44*(1-$E44)+$Q44*(1-$F44))/$K44)*((1+'Inputs &amp; Summary'!$D$7)^AA$1)),((INT(AA$1/$K44)-INT((AA$1-1)/$K44))*($R44*(1-$E44)+$Q44*(1-$F44))*((1+'Inputs &amp; Summary'!$D$7)^AA$1))),((_xlfn.WEIBULL.DIST(AA$1,$L44,$K44,FALSE)*($R44*(1-$E44)+$Q44*(1-$F44))*((1+'Inputs &amp; Summary'!$D$7)^AA$1))))))</f>
        <v>275.27173467843636</v>
      </c>
      <c r="AB44" s="248">
        <f>$D44*IF(AB$1&gt;'Inputs &amp; Summary'!$D$5,0,IF(AB$1&gt;VLOOKUP($G44,Lists!$J$17:$K$21,2),IF($M44=Lists!$H$3,IF($K44&lt;1,(($S44/$K44)*((1+'Inputs &amp; Summary'!$D$7)^AB$1)),((INT(AB$1/$K44)-INT((AB$1-1)/$K44))*$S44*((1+'Inputs &amp; Summary'!$D$7)^AB$1))),(_xlfn.WEIBULL.DIST(AB$1,$L44,$K44,FALSE)*$S44*((1+'Inputs &amp; Summary'!$D$7)^AB$1))),IF($M44=Lists!$H$3,IF($K44&lt;1,((($R44*(1-$E44)+$Q44*(1-$F44))/$K44)*((1+'Inputs &amp; Summary'!$D$7)^AB$1)),((INT(AB$1/$K44)-INT((AB$1-1)/$K44))*($R44*(1-$E44)+$Q44*(1-$F44))*((1+'Inputs &amp; Summary'!$D$7)^AB$1))),((_xlfn.WEIBULL.DIST(AB$1,$L44,$K44,FALSE)*($R44*(1-$E44)+$Q44*(1-$F44))*((1+'Inputs &amp; Summary'!$D$7)^AB$1))))))</f>
        <v>280.77716937200506</v>
      </c>
      <c r="AC44" s="248">
        <f>$D44*IF(AC$1&gt;'Inputs &amp; Summary'!$D$5,0,IF(AC$1&gt;VLOOKUP($G44,Lists!$J$17:$K$21,2),IF($M44=Lists!$H$3,IF($K44&lt;1,(($S44/$K44)*((1+'Inputs &amp; Summary'!$D$7)^AC$1)),((INT(AC$1/$K44)-INT((AC$1-1)/$K44))*$S44*((1+'Inputs &amp; Summary'!$D$7)^AC$1))),(_xlfn.WEIBULL.DIST(AC$1,$L44,$K44,FALSE)*$S44*((1+'Inputs &amp; Summary'!$D$7)^AC$1))),IF($M44=Lists!$H$3,IF($K44&lt;1,((($R44*(1-$E44)+$Q44*(1-$F44))/$K44)*((1+'Inputs &amp; Summary'!$D$7)^AC$1)),((INT(AC$1/$K44)-INT((AC$1-1)/$K44))*($R44*(1-$E44)+$Q44*(1-$F44))*((1+'Inputs &amp; Summary'!$D$7)^AC$1))),((_xlfn.WEIBULL.DIST(AC$1,$L44,$K44,FALSE)*($R44*(1-$E44)+$Q44*(1-$F44))*((1+'Inputs &amp; Summary'!$D$7)^AC$1))))))</f>
        <v>286.3927127594452</v>
      </c>
      <c r="AD44" s="248">
        <f>$D44*IF(AD$1&gt;'Inputs &amp; Summary'!$D$5,0,IF(AD$1&gt;VLOOKUP($G44,Lists!$J$17:$K$21,2),IF($M44=Lists!$H$3,IF($K44&lt;1,(($S44/$K44)*((1+'Inputs &amp; Summary'!$D$7)^AD$1)),((INT(AD$1/$K44)-INT((AD$1-1)/$K44))*$S44*((1+'Inputs &amp; Summary'!$D$7)^AD$1))),(_xlfn.WEIBULL.DIST(AD$1,$L44,$K44,FALSE)*$S44*((1+'Inputs &amp; Summary'!$D$7)^AD$1))),IF($M44=Lists!$H$3,IF($K44&lt;1,((($R44*(1-$E44)+$Q44*(1-$F44))/$K44)*((1+'Inputs &amp; Summary'!$D$7)^AD$1)),((INT(AD$1/$K44)-INT((AD$1-1)/$K44))*($R44*(1-$E44)+$Q44*(1-$F44))*((1+'Inputs &amp; Summary'!$D$7)^AD$1))),((_xlfn.WEIBULL.DIST(AD$1,$L44,$K44,FALSE)*($R44*(1-$E44)+$Q44*(1-$F44))*((1+'Inputs &amp; Summary'!$D$7)^AD$1))))))</f>
        <v>292.1205670146341</v>
      </c>
      <c r="AE44" s="248">
        <f>$D44*IF(AE$1&gt;'Inputs &amp; Summary'!$D$5,0,IF(AE$1&gt;VLOOKUP($G44,Lists!$J$17:$K$21,2),IF($M44=Lists!$H$3,IF($K44&lt;1,(($S44/$K44)*((1+'Inputs &amp; Summary'!$D$7)^AE$1)),((INT(AE$1/$K44)-INT((AE$1-1)/$K44))*$S44*((1+'Inputs &amp; Summary'!$D$7)^AE$1))),(_xlfn.WEIBULL.DIST(AE$1,$L44,$K44,FALSE)*$S44*((1+'Inputs &amp; Summary'!$D$7)^AE$1))),IF($M44=Lists!$H$3,IF($K44&lt;1,((($R44*(1-$E44)+$Q44*(1-$F44))/$K44)*((1+'Inputs &amp; Summary'!$D$7)^AE$1)),((INT(AE$1/$K44)-INT((AE$1-1)/$K44))*($R44*(1-$E44)+$Q44*(1-$F44))*((1+'Inputs &amp; Summary'!$D$7)^AE$1))),((_xlfn.WEIBULL.DIST(AE$1,$L44,$K44,FALSE)*($R44*(1-$E44)+$Q44*(1-$F44))*((1+'Inputs &amp; Summary'!$D$7)^AE$1))))))</f>
        <v>297.96297835492675</v>
      </c>
      <c r="AF44" s="248">
        <f>$D44*IF(AF$1&gt;'Inputs &amp; Summary'!$D$5,0,IF(AF$1&gt;VLOOKUP($G44,Lists!$J$17:$K$21,2),IF($M44=Lists!$H$3,IF($K44&lt;1,(($S44/$K44)*((1+'Inputs &amp; Summary'!$D$7)^AF$1)),((INT(AF$1/$K44)-INT((AF$1-1)/$K44))*$S44*((1+'Inputs &amp; Summary'!$D$7)^AF$1))),(_xlfn.WEIBULL.DIST(AF$1,$L44,$K44,FALSE)*$S44*((1+'Inputs &amp; Summary'!$D$7)^AF$1))),IF($M44=Lists!$H$3,IF($K44&lt;1,((($R44*(1-$E44)+$Q44*(1-$F44))/$K44)*((1+'Inputs &amp; Summary'!$D$7)^AF$1)),((INT(AF$1/$K44)-INT((AF$1-1)/$K44))*($R44*(1-$E44)+$Q44*(1-$F44))*((1+'Inputs &amp; Summary'!$D$7)^AF$1))),((_xlfn.WEIBULL.DIST(AF$1,$L44,$K44,FALSE)*($R44*(1-$E44)+$Q44*(1-$F44))*((1+'Inputs &amp; Summary'!$D$7)^AF$1))))))</f>
        <v>303.92223792202532</v>
      </c>
      <c r="AG44" s="248">
        <f>$D44*IF(AG$1&gt;'Inputs &amp; Summary'!$D$5,0,IF(AG$1&gt;VLOOKUP($G44,Lists!$J$17:$K$21,2),IF($M44=Lists!$H$3,IF($K44&lt;1,(($S44/$K44)*((1+'Inputs &amp; Summary'!$D$7)^AG$1)),((INT(AG$1/$K44)-INT((AG$1-1)/$K44))*$S44*((1+'Inputs &amp; Summary'!$D$7)^AG$1))),(_xlfn.WEIBULL.DIST(AG$1,$L44,$K44,FALSE)*$S44*((1+'Inputs &amp; Summary'!$D$7)^AG$1))),IF($M44=Lists!$H$3,IF($K44&lt;1,((($R44*(1-$E44)+$Q44*(1-$F44))/$K44)*((1+'Inputs &amp; Summary'!$D$7)^AG$1)),((INT(AG$1/$K44)-INT((AG$1-1)/$K44))*($R44*(1-$E44)+$Q44*(1-$F44))*((1+'Inputs &amp; Summary'!$D$7)^AG$1))),((_xlfn.WEIBULL.DIST(AG$1,$L44,$K44,FALSE)*($R44*(1-$E44)+$Q44*(1-$F44))*((1+'Inputs &amp; Summary'!$D$7)^AG$1))))))</f>
        <v>310.00068268046579</v>
      </c>
      <c r="AH44" s="248">
        <f>$D44*IF(AH$1&gt;'Inputs &amp; Summary'!$D$5,0,IF(AH$1&gt;VLOOKUP($G44,Lists!$J$17:$K$21,2),IF($M44=Lists!$H$3,IF($K44&lt;1,(($S44/$K44)*((1+'Inputs &amp; Summary'!$D$7)^AH$1)),((INT(AH$1/$K44)-INT((AH$1-1)/$K44))*$S44*((1+'Inputs &amp; Summary'!$D$7)^AH$1))),(_xlfn.WEIBULL.DIST(AH$1,$L44,$K44,FALSE)*$S44*((1+'Inputs &amp; Summary'!$D$7)^AH$1))),IF($M44=Lists!$H$3,IF($K44&lt;1,((($R44*(1-$E44)+$Q44*(1-$F44))/$K44)*((1+'Inputs &amp; Summary'!$D$7)^AH$1)),((INT(AH$1/$K44)-INT((AH$1-1)/$K44))*($R44*(1-$E44)+$Q44*(1-$F44))*((1+'Inputs &amp; Summary'!$D$7)^AH$1))),((_xlfn.WEIBULL.DIST(AH$1,$L44,$K44,FALSE)*($R44*(1-$E44)+$Q44*(1-$F44))*((1+'Inputs &amp; Summary'!$D$7)^AH$1))))))</f>
        <v>316.20069633407513</v>
      </c>
      <c r="AI44" s="248">
        <f>$D44*IF(AI$1&gt;'Inputs &amp; Summary'!$D$5,0,IF(AI$1&gt;VLOOKUP($G44,Lists!$J$17:$K$21,2),IF($M44=Lists!$H$3,IF($K44&lt;1,(($S44/$K44)*((1+'Inputs &amp; Summary'!$D$7)^AI$1)),((INT(AI$1/$K44)-INT((AI$1-1)/$K44))*$S44*((1+'Inputs &amp; Summary'!$D$7)^AI$1))),(_xlfn.WEIBULL.DIST(AI$1,$L44,$K44,FALSE)*$S44*((1+'Inputs &amp; Summary'!$D$7)^AI$1))),IF($M44=Lists!$H$3,IF($K44&lt;1,((($R44*(1-$E44)+$Q44*(1-$F44))/$K44)*((1+'Inputs &amp; Summary'!$D$7)^AI$1)),((INT(AI$1/$K44)-INT((AI$1-1)/$K44))*($R44*(1-$E44)+$Q44*(1-$F44))*((1+'Inputs &amp; Summary'!$D$7)^AI$1))),((_xlfn.WEIBULL.DIST(AI$1,$L44,$K44,FALSE)*($R44*(1-$E44)+$Q44*(1-$F44))*((1+'Inputs &amp; Summary'!$D$7)^AI$1))))))</f>
        <v>322.52471026075659</v>
      </c>
      <c r="AJ44" s="248">
        <f>$D44*IF(AJ$1&gt;'Inputs &amp; Summary'!$D$5,0,IF(AJ$1&gt;VLOOKUP($G44,Lists!$J$17:$K$21,2),IF($M44=Lists!$H$3,IF($K44&lt;1,(($S44/$K44)*((1+'Inputs &amp; Summary'!$D$7)^AJ$1)),((INT(AJ$1/$K44)-INT((AJ$1-1)/$K44))*$S44*((1+'Inputs &amp; Summary'!$D$7)^AJ$1))),(_xlfn.WEIBULL.DIST(AJ$1,$L44,$K44,FALSE)*$S44*((1+'Inputs &amp; Summary'!$D$7)^AJ$1))),IF($M44=Lists!$H$3,IF($K44&lt;1,((($R44*(1-$E44)+$Q44*(1-$F44))/$K44)*((1+'Inputs &amp; Summary'!$D$7)^AJ$1)),((INT(AJ$1/$K44)-INT((AJ$1-1)/$K44))*($R44*(1-$E44)+$Q44*(1-$F44))*((1+'Inputs &amp; Summary'!$D$7)^AJ$1))),((_xlfn.WEIBULL.DIST(AJ$1,$L44,$K44,FALSE)*($R44*(1-$E44)+$Q44*(1-$F44))*((1+'Inputs &amp; Summary'!$D$7)^AJ$1))))))</f>
        <v>328.97520446597179</v>
      </c>
      <c r="AK44" s="248">
        <f>$D44*IF(AK$1&gt;'Inputs &amp; Summary'!$D$5,0,IF(AK$1&gt;VLOOKUP($G44,Lists!$J$17:$K$21,2),IF($M44=Lists!$H$3,IF($K44&lt;1,(($S44/$K44)*((1+'Inputs &amp; Summary'!$D$7)^AK$1)),((INT(AK$1/$K44)-INT((AK$1-1)/$K44))*$S44*((1+'Inputs &amp; Summary'!$D$7)^AK$1))),(_xlfn.WEIBULL.DIST(AK$1,$L44,$K44,FALSE)*$S44*((1+'Inputs &amp; Summary'!$D$7)^AK$1))),IF($M44=Lists!$H$3,IF($K44&lt;1,((($R44*(1-$E44)+$Q44*(1-$F44))/$K44)*((1+'Inputs &amp; Summary'!$D$7)^AK$1)),((INT(AK$1/$K44)-INT((AK$1-1)/$K44))*($R44*(1-$E44)+$Q44*(1-$F44))*((1+'Inputs &amp; Summary'!$D$7)^AK$1))),((_xlfn.WEIBULL.DIST(AK$1,$L44,$K44,FALSE)*($R44*(1-$E44)+$Q44*(1-$F44))*((1+'Inputs &amp; Summary'!$D$7)^AK$1))))))</f>
        <v>335.5547085552912</v>
      </c>
      <c r="AL44" s="248">
        <f>$D44*IF(AL$1&gt;'Inputs &amp; Summary'!$D$5,0,IF(AL$1&gt;VLOOKUP($G44,Lists!$J$17:$K$21,2),IF($M44=Lists!$H$3,IF($K44&lt;1,(($S44/$K44)*((1+'Inputs &amp; Summary'!$D$7)^AL$1)),((INT(AL$1/$K44)-INT((AL$1-1)/$K44))*$S44*((1+'Inputs &amp; Summary'!$D$7)^AL$1))),(_xlfn.WEIBULL.DIST(AL$1,$L44,$K44,FALSE)*$S44*((1+'Inputs &amp; Summary'!$D$7)^AL$1))),IF($M44=Lists!$H$3,IF($K44&lt;1,((($R44*(1-$E44)+$Q44*(1-$F44))/$K44)*((1+'Inputs &amp; Summary'!$D$7)^AL$1)),((INT(AL$1/$K44)-INT((AL$1-1)/$K44))*($R44*(1-$E44)+$Q44*(1-$F44))*((1+'Inputs &amp; Summary'!$D$7)^AL$1))),((_xlfn.WEIBULL.DIST(AL$1,$L44,$K44,FALSE)*($R44*(1-$E44)+$Q44*(1-$F44))*((1+'Inputs &amp; Summary'!$D$7)^AL$1))))))</f>
        <v>342.26580272639706</v>
      </c>
      <c r="AM44" s="248">
        <f>$D44*IF(AM$1&gt;'Inputs &amp; Summary'!$D$5,0,IF(AM$1&gt;VLOOKUP($G44,Lists!$J$17:$K$21,2),IF($M44=Lists!$H$3,IF($K44&lt;1,(($S44/$K44)*((1+'Inputs &amp; Summary'!$D$7)^AM$1)),((INT(AM$1/$K44)-INT((AM$1-1)/$K44))*$S44*((1+'Inputs &amp; Summary'!$D$7)^AM$1))),(_xlfn.WEIBULL.DIST(AM$1,$L44,$K44,FALSE)*$S44*((1+'Inputs &amp; Summary'!$D$7)^AM$1))),IF($M44=Lists!$H$3,IF($K44&lt;1,((($R44*(1-$E44)+$Q44*(1-$F44))/$K44)*((1+'Inputs &amp; Summary'!$D$7)^AM$1)),((INT(AM$1/$K44)-INT((AM$1-1)/$K44))*($R44*(1-$E44)+$Q44*(1-$F44))*((1+'Inputs &amp; Summary'!$D$7)^AM$1))),((_xlfn.WEIBULL.DIST(AM$1,$L44,$K44,FALSE)*($R44*(1-$E44)+$Q44*(1-$F44))*((1+'Inputs &amp; Summary'!$D$7)^AM$1))))))</f>
        <v>349.11111878092487</v>
      </c>
      <c r="AN44" s="248">
        <f>$D44*IF(AN$1&gt;'Inputs &amp; Summary'!$D$5,0,IF(AN$1&gt;VLOOKUP($G44,Lists!$J$17:$K$21,2),IF($M44=Lists!$H$3,IF($K44&lt;1,(($S44/$K44)*((1+'Inputs &amp; Summary'!$D$7)^AN$1)),((INT(AN$1/$K44)-INT((AN$1-1)/$K44))*$S44*((1+'Inputs &amp; Summary'!$D$7)^AN$1))),(_xlfn.WEIBULL.DIST(AN$1,$L44,$K44,FALSE)*$S44*((1+'Inputs &amp; Summary'!$D$7)^AN$1))),IF($M44=Lists!$H$3,IF($K44&lt;1,((($R44*(1-$E44)+$Q44*(1-$F44))/$K44)*((1+'Inputs &amp; Summary'!$D$7)^AN$1)),((INT(AN$1/$K44)-INT((AN$1-1)/$K44))*($R44*(1-$E44)+$Q44*(1-$F44))*((1+'Inputs &amp; Summary'!$D$7)^AN$1))),((_xlfn.WEIBULL.DIST(AN$1,$L44,$K44,FALSE)*($R44*(1-$E44)+$Q44*(1-$F44))*((1+'Inputs &amp; Summary'!$D$7)^AN$1))))))</f>
        <v>356.09334115654343</v>
      </c>
      <c r="AO44" s="248">
        <f>$D44*IF(AO$1&gt;'Inputs &amp; Summary'!$D$5,0,IF(AO$1&gt;VLOOKUP($G44,Lists!$J$17:$K$21,2),IF($M44=Lists!$H$3,IF($K44&lt;1,(($S44/$K44)*((1+'Inputs &amp; Summary'!$D$7)^AO$1)),((INT(AO$1/$K44)-INT((AO$1-1)/$K44))*$S44*((1+'Inputs &amp; Summary'!$D$7)^AO$1))),(_xlfn.WEIBULL.DIST(AO$1,$L44,$K44,FALSE)*$S44*((1+'Inputs &amp; Summary'!$D$7)^AO$1))),IF($M44=Lists!$H$3,IF($K44&lt;1,((($R44*(1-$E44)+$Q44*(1-$F44))/$K44)*((1+'Inputs &amp; Summary'!$D$7)^AO$1)),((INT(AO$1/$K44)-INT((AO$1-1)/$K44))*($R44*(1-$E44)+$Q44*(1-$F44))*((1+'Inputs &amp; Summary'!$D$7)^AO$1))),((_xlfn.WEIBULL.DIST(AO$1,$L44,$K44,FALSE)*($R44*(1-$E44)+$Q44*(1-$F44))*((1+'Inputs &amp; Summary'!$D$7)^AO$1))))))</f>
        <v>363.21520797967435</v>
      </c>
      <c r="AP44" s="248">
        <f>$D44*IF(AP$1&gt;'Inputs &amp; Summary'!$D$5,0,IF(AP$1&gt;VLOOKUP($G44,Lists!$J$17:$K$21,2),IF($M44=Lists!$H$3,IF($K44&lt;1,(($S44/$K44)*((1+'Inputs &amp; Summary'!$D$7)^AP$1)),((INT(AP$1/$K44)-INT((AP$1-1)/$K44))*$S44*((1+'Inputs &amp; Summary'!$D$7)^AP$1))),(_xlfn.WEIBULL.DIST(AP$1,$L44,$K44,FALSE)*$S44*((1+'Inputs &amp; Summary'!$D$7)^AP$1))),IF($M44=Lists!$H$3,IF($K44&lt;1,((($R44*(1-$E44)+$Q44*(1-$F44))/$K44)*((1+'Inputs &amp; Summary'!$D$7)^AP$1)),((INT(AP$1/$K44)-INT((AP$1-1)/$K44))*($R44*(1-$E44)+$Q44*(1-$F44))*((1+'Inputs &amp; Summary'!$D$7)^AP$1))),((_xlfn.WEIBULL.DIST(AP$1,$L44,$K44,FALSE)*($R44*(1-$E44)+$Q44*(1-$F44))*((1+'Inputs &amp; Summary'!$D$7)^AP$1))))))</f>
        <v>370.4795121392678</v>
      </c>
      <c r="AQ44" s="248">
        <f>$D44*IF(AQ$1&gt;'Inputs &amp; Summary'!$D$5,0,IF(AQ$1&gt;VLOOKUP($G44,Lists!$J$17:$K$21,2),IF($M44=Lists!$H$3,IF($K44&lt;1,(($S44/$K44)*((1+'Inputs &amp; Summary'!$D$7)^AQ$1)),((INT(AQ$1/$K44)-INT((AQ$1-1)/$K44))*$S44*((1+'Inputs &amp; Summary'!$D$7)^AQ$1))),(_xlfn.WEIBULL.DIST(AQ$1,$L44,$K44,FALSE)*$S44*((1+'Inputs &amp; Summary'!$D$7)^AQ$1))),IF($M44=Lists!$H$3,IF($K44&lt;1,((($R44*(1-$E44)+$Q44*(1-$F44))/$K44)*((1+'Inputs &amp; Summary'!$D$7)^AQ$1)),((INT(AQ$1/$K44)-INT((AQ$1-1)/$K44))*($R44*(1-$E44)+$Q44*(1-$F44))*((1+'Inputs &amp; Summary'!$D$7)^AQ$1))),((_xlfn.WEIBULL.DIST(AQ$1,$L44,$K44,FALSE)*($R44*(1-$E44)+$Q44*(1-$F44))*((1+'Inputs &amp; Summary'!$D$7)^AQ$1))))))</f>
        <v>377.88910238205312</v>
      </c>
      <c r="AR44" s="248">
        <f>$D44*IF(AR$1&gt;'Inputs &amp; Summary'!$D$5,0,IF(AR$1&gt;VLOOKUP($G44,Lists!$J$17:$K$21,2),IF($M44=Lists!$H$3,IF($K44&lt;1,(($S44/$K44)*((1+'Inputs &amp; Summary'!$D$7)^AR$1)),((INT(AR$1/$K44)-INT((AR$1-1)/$K44))*$S44*((1+'Inputs &amp; Summary'!$D$7)^AR$1))),(_xlfn.WEIBULL.DIST(AR$1,$L44,$K44,FALSE)*$S44*((1+'Inputs &amp; Summary'!$D$7)^AR$1))),IF($M44=Lists!$H$3,IF($K44&lt;1,((($R44*(1-$E44)+$Q44*(1-$F44))/$K44)*((1+'Inputs &amp; Summary'!$D$7)^AR$1)),((INT(AR$1/$K44)-INT((AR$1-1)/$K44))*($R44*(1-$E44)+$Q44*(1-$F44))*((1+'Inputs &amp; Summary'!$D$7)^AR$1))),((_xlfn.WEIBULL.DIST(AR$1,$L44,$K44,FALSE)*($R44*(1-$E44)+$Q44*(1-$F44))*((1+'Inputs &amp; Summary'!$D$7)^AR$1))))))</f>
        <v>385.44688442969425</v>
      </c>
      <c r="AS44" s="248">
        <f>$D44*IF(AS$1&gt;'Inputs &amp; Summary'!$D$5,0,IF(AS$1&gt;VLOOKUP($G44,Lists!$J$17:$K$21,2),IF($M44=Lists!$H$3,IF($K44&lt;1,(($S44/$K44)*((1+'Inputs &amp; Summary'!$D$7)^AS$1)),((INT(AS$1/$K44)-INT((AS$1-1)/$K44))*$S44*((1+'Inputs &amp; Summary'!$D$7)^AS$1))),(_xlfn.WEIBULL.DIST(AS$1,$L44,$K44,FALSE)*$S44*((1+'Inputs &amp; Summary'!$D$7)^AS$1))),IF($M44=Lists!$H$3,IF($K44&lt;1,((($R44*(1-$E44)+$Q44*(1-$F44))/$K44)*((1+'Inputs &amp; Summary'!$D$7)^AS$1)),((INT(AS$1/$K44)-INT((AS$1-1)/$K44))*($R44*(1-$E44)+$Q44*(1-$F44))*((1+'Inputs &amp; Summary'!$D$7)^AS$1))),((_xlfn.WEIBULL.DIST(AS$1,$L44,$K44,FALSE)*($R44*(1-$E44)+$Q44*(1-$F44))*((1+'Inputs &amp; Summary'!$D$7)^AS$1))))))</f>
        <v>0</v>
      </c>
      <c r="AT44" s="248">
        <f>$D44*IF(AT$1&gt;'Inputs &amp; Summary'!$D$5,0,IF(AT$1&gt;VLOOKUP($G44,Lists!$J$17:$K$21,2),IF($M44=Lists!$H$3,IF($K44&lt;1,(($S44/$K44)*((1+'Inputs &amp; Summary'!$D$7)^AT$1)),((INT(AT$1/$K44)-INT((AT$1-1)/$K44))*$S44*((1+'Inputs &amp; Summary'!$D$7)^AT$1))),(_xlfn.WEIBULL.DIST(AT$1,$L44,$K44,FALSE)*$S44*((1+'Inputs &amp; Summary'!$D$7)^AT$1))),IF($M44=Lists!$H$3,IF($K44&lt;1,((($R44*(1-$E44)+$Q44*(1-$F44))/$K44)*((1+'Inputs &amp; Summary'!$D$7)^AT$1)),((INT(AT$1/$K44)-INT((AT$1-1)/$K44))*($R44*(1-$E44)+$Q44*(1-$F44))*((1+'Inputs &amp; Summary'!$D$7)^AT$1))),((_xlfn.WEIBULL.DIST(AT$1,$L44,$K44,FALSE)*($R44*(1-$E44)+$Q44*(1-$F44))*((1+'Inputs &amp; Summary'!$D$7)^AT$1))))))</f>
        <v>0</v>
      </c>
      <c r="AU44" s="248">
        <f>$D44*IF(AU$1&gt;'Inputs &amp; Summary'!$D$5,0,IF(AU$1&gt;VLOOKUP($G44,Lists!$J$17:$K$21,2),IF($M44=Lists!$H$3,IF($K44&lt;1,(($S44/$K44)*((1+'Inputs &amp; Summary'!$D$7)^AU$1)),((INT(AU$1/$K44)-INT((AU$1-1)/$K44))*$S44*((1+'Inputs &amp; Summary'!$D$7)^AU$1))),(_xlfn.WEIBULL.DIST(AU$1,$L44,$K44,FALSE)*$S44*((1+'Inputs &amp; Summary'!$D$7)^AU$1))),IF($M44=Lists!$H$3,IF($K44&lt;1,((($R44*(1-$E44)+$Q44*(1-$F44))/$K44)*((1+'Inputs &amp; Summary'!$D$7)^AU$1)),((INT(AU$1/$K44)-INT((AU$1-1)/$K44))*($R44*(1-$E44)+$Q44*(1-$F44))*((1+'Inputs &amp; Summary'!$D$7)^AU$1))),((_xlfn.WEIBULL.DIST(AU$1,$L44,$K44,FALSE)*($R44*(1-$E44)+$Q44*(1-$F44))*((1+'Inputs &amp; Summary'!$D$7)^AU$1))))))</f>
        <v>0</v>
      </c>
      <c r="AV44" s="248">
        <f>$D44*IF(AV$1&gt;'Inputs &amp; Summary'!$D$5,0,IF(AV$1&gt;VLOOKUP($G44,Lists!$J$17:$K$21,2),IF($M44=Lists!$H$3,IF($K44&lt;1,(($S44/$K44)*((1+'Inputs &amp; Summary'!$D$7)^AV$1)),((INT(AV$1/$K44)-INT((AV$1-1)/$K44))*$S44*((1+'Inputs &amp; Summary'!$D$7)^AV$1))),(_xlfn.WEIBULL.DIST(AV$1,$L44,$K44,FALSE)*$S44*((1+'Inputs &amp; Summary'!$D$7)^AV$1))),IF($M44=Lists!$H$3,IF($K44&lt;1,((($R44*(1-$E44)+$Q44*(1-$F44))/$K44)*((1+'Inputs &amp; Summary'!$D$7)^AV$1)),((INT(AV$1/$K44)-INT((AV$1-1)/$K44))*($R44*(1-$E44)+$Q44*(1-$F44))*((1+'Inputs &amp; Summary'!$D$7)^AV$1))),((_xlfn.WEIBULL.DIST(AV$1,$L44,$K44,FALSE)*($R44*(1-$E44)+$Q44*(1-$F44))*((1+'Inputs &amp; Summary'!$D$7)^AV$1))))))</f>
        <v>0</v>
      </c>
      <c r="AW44" s="248">
        <f>$D44*IF(AW$1&gt;'Inputs &amp; Summary'!$D$5,0,IF(AW$1&gt;VLOOKUP($G44,Lists!$J$17:$K$21,2),IF($M44=Lists!$H$3,IF($K44&lt;1,(($S44/$K44)*((1+'Inputs &amp; Summary'!$D$7)^AW$1)),((INT(AW$1/$K44)-INT((AW$1-1)/$K44))*$S44*((1+'Inputs &amp; Summary'!$D$7)^AW$1))),(_xlfn.WEIBULL.DIST(AW$1,$L44,$K44,FALSE)*$S44*((1+'Inputs &amp; Summary'!$D$7)^AW$1))),IF($M44=Lists!$H$3,IF($K44&lt;1,((($R44*(1-$E44)+$Q44*(1-$F44))/$K44)*((1+'Inputs &amp; Summary'!$D$7)^AW$1)),((INT(AW$1/$K44)-INT((AW$1-1)/$K44))*($R44*(1-$E44)+$Q44*(1-$F44))*((1+'Inputs &amp; Summary'!$D$7)^AW$1))),((_xlfn.WEIBULL.DIST(AW$1,$L44,$K44,FALSE)*($R44*(1-$E44)+$Q44*(1-$F44))*((1+'Inputs &amp; Summary'!$D$7)^AW$1))))))</f>
        <v>0</v>
      </c>
      <c r="AX44" s="248">
        <f>$D44*IF(AX$1&gt;'Inputs &amp; Summary'!$D$5,0,IF(AX$1&gt;VLOOKUP($G44,Lists!$J$17:$K$21,2),IF($M44=Lists!$H$3,IF($K44&lt;1,(($S44/$K44)*((1+'Inputs &amp; Summary'!$D$7)^AX$1)),((INT(AX$1/$K44)-INT((AX$1-1)/$K44))*$S44*((1+'Inputs &amp; Summary'!$D$7)^AX$1))),(_xlfn.WEIBULL.DIST(AX$1,$L44,$K44,FALSE)*$S44*((1+'Inputs &amp; Summary'!$D$7)^AX$1))),IF($M44=Lists!$H$3,IF($K44&lt;1,((($R44*(1-$E44)+$Q44*(1-$F44))/$K44)*((1+'Inputs &amp; Summary'!$D$7)^AX$1)),((INT(AX$1/$K44)-INT((AX$1-1)/$K44))*($R44*(1-$E44)+$Q44*(1-$F44))*((1+'Inputs &amp; Summary'!$D$7)^AX$1))),((_xlfn.WEIBULL.DIST(AX$1,$L44,$K44,FALSE)*($R44*(1-$E44)+$Q44*(1-$F44))*((1+'Inputs &amp; Summary'!$D$7)^AX$1))))))</f>
        <v>0</v>
      </c>
      <c r="AY44" s="248">
        <f>$D44*IF(AY$1&gt;'Inputs &amp; Summary'!$D$5,0,IF(AY$1&gt;VLOOKUP($G44,Lists!$J$17:$K$21,2),IF($M44=Lists!$H$3,IF($K44&lt;1,(($S44/$K44)*((1+'Inputs &amp; Summary'!$D$7)^AY$1)),((INT(AY$1/$K44)-INT((AY$1-1)/$K44))*$S44*((1+'Inputs &amp; Summary'!$D$7)^AY$1))),(_xlfn.WEIBULL.DIST(AY$1,$L44,$K44,FALSE)*$S44*((1+'Inputs &amp; Summary'!$D$7)^AY$1))),IF($M44=Lists!$H$3,IF($K44&lt;1,((($R44*(1-$E44)+$Q44*(1-$F44))/$K44)*((1+'Inputs &amp; Summary'!$D$7)^AY$1)),((INT(AY$1/$K44)-INT((AY$1-1)/$K44))*($R44*(1-$E44)+$Q44*(1-$F44))*((1+'Inputs &amp; Summary'!$D$7)^AY$1))),((_xlfn.WEIBULL.DIST(AY$1,$L44,$K44,FALSE)*($R44*(1-$E44)+$Q44*(1-$F44))*((1+'Inputs &amp; Summary'!$D$7)^AY$1))))))</f>
        <v>0</v>
      </c>
      <c r="AZ44" s="248">
        <f>$D44*IF(AZ$1&gt;'Inputs &amp; Summary'!$D$5,0,IF(AZ$1&gt;VLOOKUP($G44,Lists!$J$17:$K$21,2),IF($M44=Lists!$H$3,IF($K44&lt;1,(($S44/$K44)*((1+'Inputs &amp; Summary'!$D$7)^AZ$1)),((INT(AZ$1/$K44)-INT((AZ$1-1)/$K44))*$S44*((1+'Inputs &amp; Summary'!$D$7)^AZ$1))),(_xlfn.WEIBULL.DIST(AZ$1,$L44,$K44,FALSE)*$S44*((1+'Inputs &amp; Summary'!$D$7)^AZ$1))),IF($M44=Lists!$H$3,IF($K44&lt;1,((($R44*(1-$E44)+$Q44*(1-$F44))/$K44)*((1+'Inputs &amp; Summary'!$D$7)^AZ$1)),((INT(AZ$1/$K44)-INT((AZ$1-1)/$K44))*($R44*(1-$E44)+$Q44*(1-$F44))*((1+'Inputs &amp; Summary'!$D$7)^AZ$1))),((_xlfn.WEIBULL.DIST(AZ$1,$L44,$K44,FALSE)*($R44*(1-$E44)+$Q44*(1-$F44))*((1+'Inputs &amp; Summary'!$D$7)^AZ$1))))))</f>
        <v>0</v>
      </c>
      <c r="BA44" s="248">
        <f>$D44*IF(BA$1&gt;'Inputs &amp; Summary'!$D$5,0,IF(BA$1&gt;VLOOKUP($G44,Lists!$J$17:$K$21,2),IF($M44=Lists!$H$3,IF($K44&lt;1,(($S44/$K44)*((1+'Inputs &amp; Summary'!$D$7)^BA$1)),((INT(BA$1/$K44)-INT((BA$1-1)/$K44))*$S44*((1+'Inputs &amp; Summary'!$D$7)^BA$1))),(_xlfn.WEIBULL.DIST(BA$1,$L44,$K44,FALSE)*$S44*((1+'Inputs &amp; Summary'!$D$7)^BA$1))),IF($M44=Lists!$H$3,IF($K44&lt;1,((($R44*(1-$E44)+$Q44*(1-$F44))/$K44)*((1+'Inputs &amp; Summary'!$D$7)^BA$1)),((INT(BA$1/$K44)-INT((BA$1-1)/$K44))*($R44*(1-$E44)+$Q44*(1-$F44))*((1+'Inputs &amp; Summary'!$D$7)^BA$1))),((_xlfn.WEIBULL.DIST(BA$1,$L44,$K44,FALSE)*($R44*(1-$E44)+$Q44*(1-$F44))*((1+'Inputs &amp; Summary'!$D$7)^BA$1))))))</f>
        <v>0</v>
      </c>
      <c r="BB44" s="248">
        <f>$D44*IF(BB$1&gt;'Inputs &amp; Summary'!$D$5,0,IF(BB$1&gt;VLOOKUP($G44,Lists!$J$17:$K$21,2),IF($M44=Lists!$H$3,IF($K44&lt;1,(($S44/$K44)*((1+'Inputs &amp; Summary'!$D$7)^BB$1)),((INT(BB$1/$K44)-INT((BB$1-1)/$K44))*$S44*((1+'Inputs &amp; Summary'!$D$7)^BB$1))),(_xlfn.WEIBULL.DIST(BB$1,$L44,$K44,FALSE)*$S44*((1+'Inputs &amp; Summary'!$D$7)^BB$1))),IF($M44=Lists!$H$3,IF($K44&lt;1,((($R44*(1-$E44)+$Q44*(1-$F44))/$K44)*((1+'Inputs &amp; Summary'!$D$7)^BB$1)),((INT(BB$1/$K44)-INT((BB$1-1)/$K44))*($R44*(1-$E44)+$Q44*(1-$F44))*((1+'Inputs &amp; Summary'!$D$7)^BB$1))),((_xlfn.WEIBULL.DIST(BB$1,$L44,$K44,FALSE)*($R44*(1-$E44)+$Q44*(1-$F44))*((1+'Inputs &amp; Summary'!$D$7)^BB$1))))))</f>
        <v>0</v>
      </c>
      <c r="BC44" s="248">
        <f>$D44*IF(BC$1&gt;'Inputs &amp; Summary'!$D$5,0,IF(BC$1&gt;VLOOKUP($G44,Lists!$J$17:$K$21,2),IF($M44=Lists!$H$3,IF($K44&lt;1,(($S44/$K44)*((1+'Inputs &amp; Summary'!$D$7)^BC$1)),((INT(BC$1/$K44)-INT((BC$1-1)/$K44))*$S44*((1+'Inputs &amp; Summary'!$D$7)^BC$1))),(_xlfn.WEIBULL.DIST(BC$1,$L44,$K44,FALSE)*$S44*((1+'Inputs &amp; Summary'!$D$7)^BC$1))),IF($M44=Lists!$H$3,IF($K44&lt;1,((($R44*(1-$E44)+$Q44*(1-$F44))/$K44)*((1+'Inputs &amp; Summary'!$D$7)^BC$1)),((INT(BC$1/$K44)-INT((BC$1-1)/$K44))*($R44*(1-$E44)+$Q44*(1-$F44))*((1+'Inputs &amp; Summary'!$D$7)^BC$1))),((_xlfn.WEIBULL.DIST(BC$1,$L44,$K44,FALSE)*($R44*(1-$E44)+$Q44*(1-$F44))*((1+'Inputs &amp; Summary'!$D$7)^BC$1))))))</f>
        <v>0</v>
      </c>
      <c r="BD44" s="248">
        <f>$D44*IF(BD$1&gt;'Inputs &amp; Summary'!$D$5,0,IF(BD$1&gt;VLOOKUP($G44,Lists!$J$17:$K$21,2),IF($M44=Lists!$H$3,IF($K44&lt;1,(($S44/$K44)*((1+'Inputs &amp; Summary'!$D$7)^BD$1)),((INT(BD$1/$K44)-INT((BD$1-1)/$K44))*$S44*((1+'Inputs &amp; Summary'!$D$7)^BD$1))),(_xlfn.WEIBULL.DIST(BD$1,$L44,$K44,FALSE)*$S44*((1+'Inputs &amp; Summary'!$D$7)^BD$1))),IF($M44=Lists!$H$3,IF($K44&lt;1,((($R44*(1-$E44)+$Q44*(1-$F44))/$K44)*((1+'Inputs &amp; Summary'!$D$7)^BD$1)),((INT(BD$1/$K44)-INT((BD$1-1)/$K44))*($R44*(1-$E44)+$Q44*(1-$F44))*((1+'Inputs &amp; Summary'!$D$7)^BD$1))),((_xlfn.WEIBULL.DIST(BD$1,$L44,$K44,FALSE)*($R44*(1-$E44)+$Q44*(1-$F44))*((1+'Inputs &amp; Summary'!$D$7)^BD$1))))))</f>
        <v>0</v>
      </c>
      <c r="BE44" s="248">
        <f>$D44*IF(BE$1&gt;'Inputs &amp; Summary'!$D$5,0,IF(BE$1&gt;VLOOKUP($G44,Lists!$J$17:$K$21,2),IF($M44=Lists!$H$3,IF($K44&lt;1,(($S44/$K44)*((1+'Inputs &amp; Summary'!$D$7)^BE$1)),((INT(BE$1/$K44)-INT((BE$1-1)/$K44))*$S44*((1+'Inputs &amp; Summary'!$D$7)^BE$1))),(_xlfn.WEIBULL.DIST(BE$1,$L44,$K44,FALSE)*$S44*((1+'Inputs &amp; Summary'!$D$7)^BE$1))),IF($M44=Lists!$H$3,IF($K44&lt;1,((($R44*(1-$E44)+$Q44*(1-$F44))/$K44)*((1+'Inputs &amp; Summary'!$D$7)^BE$1)),((INT(BE$1/$K44)-INT((BE$1-1)/$K44))*($R44*(1-$E44)+$Q44*(1-$F44))*((1+'Inputs &amp; Summary'!$D$7)^BE$1))),((_xlfn.WEIBULL.DIST(BE$1,$L44,$K44,FALSE)*($R44*(1-$E44)+$Q44*(1-$F44))*((1+'Inputs &amp; Summary'!$D$7)^BE$1))))))</f>
        <v>0</v>
      </c>
      <c r="BF44" s="248">
        <f>$D44*IF(BF$1&gt;'Inputs &amp; Summary'!$D$5,0,IF(BF$1&gt;VLOOKUP($G44,Lists!$J$17:$K$21,2),IF($M44=Lists!$H$3,IF($K44&lt;1,(($S44/$K44)*((1+'Inputs &amp; Summary'!$D$7)^BF$1)),((INT(BF$1/$K44)-INT((BF$1-1)/$K44))*$S44*((1+'Inputs &amp; Summary'!$D$7)^BF$1))),(_xlfn.WEIBULL.DIST(BF$1,$L44,$K44,FALSE)*$S44*((1+'Inputs &amp; Summary'!$D$7)^BF$1))),IF($M44=Lists!$H$3,IF($K44&lt;1,((($R44*(1-$E44)+$Q44*(1-$F44))/$K44)*((1+'Inputs &amp; Summary'!$D$7)^BF$1)),((INT(BF$1/$K44)-INT((BF$1-1)/$K44))*($R44*(1-$E44)+$Q44*(1-$F44))*((1+'Inputs &amp; Summary'!$D$7)^BF$1))),((_xlfn.WEIBULL.DIST(BF$1,$L44,$K44,FALSE)*($R44*(1-$E44)+$Q44*(1-$F44))*((1+'Inputs &amp; Summary'!$D$7)^BF$1))))))</f>
        <v>0</v>
      </c>
      <c r="BG44" s="248">
        <f>$D44*IF(BG$1&gt;'Inputs &amp; Summary'!$D$5,0,IF(BG$1&gt;VLOOKUP($G44,Lists!$J$17:$K$21,2),IF($M44=Lists!$H$3,IF($K44&lt;1,(($S44/$K44)*((1+'Inputs &amp; Summary'!$D$7)^BG$1)),((INT(BG$1/$K44)-INT((BG$1-1)/$K44))*$S44*((1+'Inputs &amp; Summary'!$D$7)^BG$1))),(_xlfn.WEIBULL.DIST(BG$1,$L44,$K44,FALSE)*$S44*((1+'Inputs &amp; Summary'!$D$7)^BG$1))),IF($M44=Lists!$H$3,IF($K44&lt;1,((($R44*(1-$E44)+$Q44*(1-$F44))/$K44)*((1+'Inputs &amp; Summary'!$D$7)^BG$1)),((INT(BG$1/$K44)-INT((BG$1-1)/$K44))*($R44*(1-$E44)+$Q44*(1-$F44))*((1+'Inputs &amp; Summary'!$D$7)^BG$1))),((_xlfn.WEIBULL.DIST(BG$1,$L44,$K44,FALSE)*($R44*(1-$E44)+$Q44*(1-$F44))*((1+'Inputs &amp; Summary'!$D$7)^BG$1))))))</f>
        <v>0</v>
      </c>
      <c r="BH44" s="248">
        <f>$D44*IF(BH$1&gt;'Inputs &amp; Summary'!$D$5,0,IF(BH$1&gt;VLOOKUP($G44,Lists!$J$17:$K$21,2),IF($M44=Lists!$H$3,IF($K44&lt;1,(($S44/$K44)*((1+'Inputs &amp; Summary'!$D$7)^BH$1)),((INT(BH$1/$K44)-INT((BH$1-1)/$K44))*$S44*((1+'Inputs &amp; Summary'!$D$7)^BH$1))),(_xlfn.WEIBULL.DIST(BH$1,$L44,$K44,FALSE)*$S44*((1+'Inputs &amp; Summary'!$D$7)^BH$1))),IF($M44=Lists!$H$3,IF($K44&lt;1,((($R44*(1-$E44)+$Q44*(1-$F44))/$K44)*((1+'Inputs &amp; Summary'!$D$7)^BH$1)),((INT(BH$1/$K44)-INT((BH$1-1)/$K44))*($R44*(1-$E44)+$Q44*(1-$F44))*((1+'Inputs &amp; Summary'!$D$7)^BH$1))),((_xlfn.WEIBULL.DIST(BH$1,$L44,$K44,FALSE)*($R44*(1-$E44)+$Q44*(1-$F44))*((1+'Inputs &amp; Summary'!$D$7)^BH$1))))))</f>
        <v>0</v>
      </c>
      <c r="BI44" s="248">
        <f>$D44*IF(BI$1&gt;'Inputs &amp; Summary'!$D$5,0,IF(BI$1&gt;VLOOKUP($G44,Lists!$J$17:$K$21,2),IF($M44=Lists!$H$3,IF($K44&lt;1,(($S44/$K44)*((1+'Inputs &amp; Summary'!$D$7)^BI$1)),((INT(BI$1/$K44)-INT((BI$1-1)/$K44))*$S44*((1+'Inputs &amp; Summary'!$D$7)^BI$1))),(_xlfn.WEIBULL.DIST(BI$1,$L44,$K44,FALSE)*$S44*((1+'Inputs &amp; Summary'!$D$7)^BI$1))),IF($M44=Lists!$H$3,IF($K44&lt;1,((($R44*(1-$E44)+$Q44*(1-$F44))/$K44)*((1+'Inputs &amp; Summary'!$D$7)^BI$1)),((INT(BI$1/$K44)-INT((BI$1-1)/$K44))*($R44*(1-$E44)+$Q44*(1-$F44))*((1+'Inputs &amp; Summary'!$D$7)^BI$1))),((_xlfn.WEIBULL.DIST(BI$1,$L44,$K44,FALSE)*($R44*(1-$E44)+$Q44*(1-$F44))*((1+'Inputs &amp; Summary'!$D$7)^BI$1))))))</f>
        <v>0</v>
      </c>
      <c r="BJ44" s="248">
        <f>$D44*IF(BJ$1&gt;'Inputs &amp; Summary'!$D$5,0,IF(BJ$1&gt;VLOOKUP($G44,Lists!$J$17:$K$21,2),IF($M44=Lists!$H$3,IF($K44&lt;1,(($S44/$K44)*((1+'Inputs &amp; Summary'!$D$7)^BJ$1)),((INT(BJ$1/$K44)-INT((BJ$1-1)/$K44))*$S44*((1+'Inputs &amp; Summary'!$D$7)^BJ$1))),(_xlfn.WEIBULL.DIST(BJ$1,$L44,$K44,FALSE)*$S44*((1+'Inputs &amp; Summary'!$D$7)^BJ$1))),IF($M44=Lists!$H$3,IF($K44&lt;1,((($R44*(1-$E44)+$Q44*(1-$F44))/$K44)*((1+'Inputs &amp; Summary'!$D$7)^BJ$1)),((INT(BJ$1/$K44)-INT((BJ$1-1)/$K44))*($R44*(1-$E44)+$Q44*(1-$F44))*((1+'Inputs &amp; Summary'!$D$7)^BJ$1))),((_xlfn.WEIBULL.DIST(BJ$1,$L44,$K44,FALSE)*($R44*(1-$E44)+$Q44*(1-$F44))*((1+'Inputs &amp; Summary'!$D$7)^BJ$1))))))</f>
        <v>0</v>
      </c>
      <c r="BK44" s="248">
        <f>$D44*IF(BK$1&gt;'Inputs &amp; Summary'!$D$5,0,IF(BK$1&gt;VLOOKUP($G44,Lists!$J$17:$K$21,2),IF($M44=Lists!$H$3,IF($K44&lt;1,(($S44/$K44)*((1+'Inputs &amp; Summary'!$D$7)^BK$1)),((INT(BK$1/$K44)-INT((BK$1-1)/$K44))*$S44*((1+'Inputs &amp; Summary'!$D$7)^BK$1))),(_xlfn.WEIBULL.DIST(BK$1,$L44,$K44,FALSE)*$S44*((1+'Inputs &amp; Summary'!$D$7)^BK$1))),IF($M44=Lists!$H$3,IF($K44&lt;1,((($R44*(1-$E44)+$Q44*(1-$F44))/$K44)*((1+'Inputs &amp; Summary'!$D$7)^BK$1)),((INT(BK$1/$K44)-INT((BK$1-1)/$K44))*($R44*(1-$E44)+$Q44*(1-$F44))*((1+'Inputs &amp; Summary'!$D$7)^BK$1))),((_xlfn.WEIBULL.DIST(BK$1,$L44,$K44,FALSE)*($R44*(1-$E44)+$Q44*(1-$F44))*((1+'Inputs &amp; Summary'!$D$7)^BK$1))))))</f>
        <v>0</v>
      </c>
      <c r="BL44" s="248">
        <f>$D44*IF(BL$1&gt;'Inputs &amp; Summary'!$D$5,0,IF(BL$1&gt;VLOOKUP($G44,Lists!$J$17:$K$21,2),IF($M44=Lists!$H$3,IF($K44&lt;1,(($S44/$K44)*((1+'Inputs &amp; Summary'!$D$7)^BL$1)),((INT(BL$1/$K44)-INT((BL$1-1)/$K44))*$S44*((1+'Inputs &amp; Summary'!$D$7)^BL$1))),(_xlfn.WEIBULL.DIST(BL$1,$L44,$K44,FALSE)*$S44*((1+'Inputs &amp; Summary'!$D$7)^BL$1))),IF($M44=Lists!$H$3,IF($K44&lt;1,((($R44*(1-$E44)+$Q44*(1-$F44))/$K44)*((1+'Inputs &amp; Summary'!$D$7)^BL$1)),((INT(BL$1/$K44)-INT((BL$1-1)/$K44))*($R44*(1-$E44)+$Q44*(1-$F44))*((1+'Inputs &amp; Summary'!$D$7)^BL$1))),((_xlfn.WEIBULL.DIST(BL$1,$L44,$K44,FALSE)*($R44*(1-$E44)+$Q44*(1-$F44))*((1+'Inputs &amp; Summary'!$D$7)^BL$1))))))</f>
        <v>0</v>
      </c>
    </row>
    <row r="45" spans="1:64" x14ac:dyDescent="0.3">
      <c r="A45" s="236" t="s">
        <v>48</v>
      </c>
      <c r="B45" s="117" t="str">
        <f>IF('Inputs &amp; Summary'!$D$15=Lists!$E$3,INDEX('Residential Rooftop Details'!$A$30:$X$158,MATCH('Cash Flow'!$A45,'Residential Rooftop Details'!$A$30:$A$158,0),COLUMN(B$1)),IF('Inputs &amp; Summary'!$D$15=Lists!$E$4,INDEX('Commercial Rooftop Details'!$A$30:$V$158,MATCH('Cash Flow'!$A45,'Commercial Rooftop Details'!$A$30:$A$158,0),COLUMN(B$1)),INDEX('Ground-Mount Details'!$A$30:$V$158,MATCH('Cash Flow'!$A45,'Ground-Mount Details'!$A$30:$A$158,0),COLUMN(B$1))))</f>
        <v>Preventive</v>
      </c>
      <c r="C45" s="117" t="str">
        <f>IF('Inputs &amp; Summary'!$D$15=Lists!$E$3,INDEX('Residential Rooftop Details'!$A$30:$X$158,MATCH('Cash Flow'!$A45,'Residential Rooftop Details'!$A$30:$A$158,0),COLUMN(C$1)),IF('Inputs &amp; Summary'!$D$15=Lists!$E$4,INDEX('Commercial Rooftop Details'!$A$30:$V$158,MATCH('Cash Flow'!$A45,'Commercial Rooftop Details'!$A$30:$A$158,0),COLUMN(C$1)),INDEX('Ground-Mount Details'!$A$30:$V$158,MATCH('Cash Flow'!$A45,'Ground-Mount Details'!$A$30:$A$158,0),COLUMN(C$1))))</f>
        <v>Mechanical</v>
      </c>
      <c r="D45" s="117">
        <f>IF('Inputs &amp; Summary'!$D$15=Lists!$E$3,INDEX('Residential Rooftop Details'!$A$30:$X$158,MATCH('Cash Flow'!$A45,'Residential Rooftop Details'!$A$30:$A$158,0),COLUMN(D$1)),IF('Inputs &amp; Summary'!$D$15=Lists!$E$4,INDEX('Commercial Rooftop Details'!$A$30:$V$158,MATCH('Cash Flow'!$A45,'Commercial Rooftop Details'!$A$30:$A$158,0),COLUMN(D$1)),INDEX('Ground-Mount Details'!$A$30:$V$158,MATCH('Cash Flow'!$A45,'Ground-Mount Details'!$A$30:$A$158,0),COLUMN(D$1))))</f>
        <v>1</v>
      </c>
      <c r="E45" s="117">
        <f>IF('Inputs &amp; Summary'!$D$15=Lists!$E$3,INDEX('Residential Rooftop Details'!$A$30:$X$158,MATCH('Cash Flow'!$A45,'Residential Rooftop Details'!$A$30:$A$158,0),COLUMN(E$1)),IF('Inputs &amp; Summary'!$D$15=Lists!$E$4,INDEX('Commercial Rooftop Details'!$A$30:$V$158,MATCH('Cash Flow'!$A45,'Commercial Rooftop Details'!$A$30:$A$158,0),COLUMN(E$1)),INDEX('Ground-Mount Details'!$A$30:$V$158,MATCH('Cash Flow'!$A45,'Ground-Mount Details'!$A$30:$A$158,0),COLUMN(E$1))))</f>
        <v>0</v>
      </c>
      <c r="F45" s="117">
        <f>IF('Inputs &amp; Summary'!$D$15=Lists!$E$3,INDEX('Residential Rooftop Details'!$A$30:$X$158,MATCH('Cash Flow'!$A45,'Residential Rooftop Details'!$A$30:$A$158,0),COLUMN(F$1)),IF('Inputs &amp; Summary'!$D$15=Lists!$E$4,INDEX('Commercial Rooftop Details'!$A$30:$V$158,MATCH('Cash Flow'!$A45,'Commercial Rooftop Details'!$A$30:$A$158,0),COLUMN(F$1)),INDEX('Ground-Mount Details'!$A$30:$V$158,MATCH('Cash Flow'!$A45,'Ground-Mount Details'!$A$30:$A$158,0),COLUMN(F$1))))</f>
        <v>0</v>
      </c>
      <c r="G45" s="237" t="str">
        <f>IF('Inputs &amp; Summary'!$D$15=Lists!$E$3,INDEX('Residential Rooftop Details'!$A$30:$X$158,MATCH('Cash Flow'!$A45,'Residential Rooftop Details'!$A$30:$A$158,0),COLUMN(G$1)),IF('Inputs &amp; Summary'!$D$15=Lists!$E$4,INDEX('Commercial Rooftop Details'!$A$30:$V$158,MATCH('Cash Flow'!$A45,'Commercial Rooftop Details'!$A$30:$A$158,0),COLUMN(G$1)),INDEX('Ground-Mount Details'!$A$30:$V$158,MATCH('Cash Flow'!$A45,'Ground-Mount Details'!$A$30:$A$158,0),COLUMN(G$1))))</f>
        <v>N/A</v>
      </c>
      <c r="H45" s="237" t="str">
        <f>IF('Inputs &amp; Summary'!$D$15=Lists!$E$3,INDEX('Residential Rooftop Details'!$A$30:$X$158,MATCH('Cash Flow'!$A45,'Residential Rooftop Details'!$A$30:$A$158,0),COLUMN(H$1)),IF('Inputs &amp; Summary'!$D$15=Lists!$E$4,INDEX('Commercial Rooftop Details'!$A$30:$V$158,MATCH('Cash Flow'!$A45,'Commercial Rooftop Details'!$A$30:$A$158,0),COLUMN(H$1)),INDEX('Ground-Mount Details'!$A$30:$V$158,MATCH('Cash Flow'!$A45,'Ground-Mount Details'!$A$30:$A$158,0),COLUMN(H$1))))</f>
        <v>connection</v>
      </c>
      <c r="I45" s="237" t="str">
        <f>IF('Inputs &amp; Summary'!$D$15=Lists!$E$3,INDEX('Residential Rooftop Details'!$A$30:$X$158,MATCH('Cash Flow'!$A45,'Residential Rooftop Details'!$A$30:$A$158,0),COLUMN(I$1)),IF('Inputs &amp; Summary'!$D$15=Lists!$E$4,INDEX('Commercial Rooftop Details'!$A$30:$V$158,MATCH('Cash Flow'!$A45,'Commercial Rooftop Details'!$A$30:$A$158,0),COLUMN(I$1)),INDEX('Ground-Mount Details'!$A$30:$V$158,MATCH('Cash Flow'!$A45,'Ground-Mount Details'!$A$30:$A$158,0),COLUMN(I$1))))</f>
        <v>Inspector</v>
      </c>
      <c r="J45" s="238">
        <f>IF('Inputs &amp; Summary'!$D$15=Lists!$E$3,INDEX('Residential Rooftop Details'!$A$30:$X$158,MATCH('Cash Flow'!$A45,'Residential Rooftop Details'!$A$30:$A$158,0),COLUMN(J$1)),IF('Inputs &amp; Summary'!$D$15=Lists!$E$4,INDEX('Commercial Rooftop Details'!$A$30:$V$158,MATCH('Cash Flow'!$A45,'Commercial Rooftop Details'!$A$30:$A$158,0),COLUMN(J$1)),INDEX('Ground-Mount Details'!$A$30:$V$158,MATCH('Cash Flow'!$A45,'Ground-Mount Details'!$A$30:$A$158,0),COLUMN(J$1))))</f>
        <v>25.173076923076923</v>
      </c>
      <c r="K45" s="239">
        <f>IF('Inputs &amp; Summary'!$D$15=Lists!$E$3,INDEX('Residential Rooftop Details'!$A$30:$X$158,MATCH('Cash Flow'!$A45,'Residential Rooftop Details'!$A$30:$A$158,0),COLUMN(K$1)),IF('Inputs &amp; Summary'!$D$15=Lists!$E$4,INDEX('Commercial Rooftop Details'!$A$30:$V$158,MATCH('Cash Flow'!$A45,'Commercial Rooftop Details'!$A$30:$A$158,0),COLUMN(K$1)),INDEX('Ground-Mount Details'!$A$30:$V$158,MATCH('Cash Flow'!$A45,'Ground-Mount Details'!$A$30:$A$158,0),COLUMN(K$1))))</f>
        <v>1</v>
      </c>
      <c r="L45" s="239">
        <f>IF('Inputs &amp; Summary'!$D$15=Lists!$E$3,INDEX('Residential Rooftop Details'!$A$30:$X$158,MATCH('Cash Flow'!$A45,'Residential Rooftop Details'!$A$30:$A$158,0),COLUMN(L$1)),IF('Inputs &amp; Summary'!$D$15=Lists!$E$4,INDEX('Commercial Rooftop Details'!$A$30:$V$158,MATCH('Cash Flow'!$A45,'Commercial Rooftop Details'!$A$30:$A$158,0),COLUMN(L$1)),INDEX('Ground-Mount Details'!$A$30:$V$158,MATCH('Cash Flow'!$A45,'Ground-Mount Details'!$A$30:$A$158,0),COLUMN(L$1))))</f>
        <v>1</v>
      </c>
      <c r="M45" s="238" t="str">
        <f>IF('Inputs &amp; Summary'!$D$15=Lists!$E$3,INDEX('Residential Rooftop Details'!$A$30:$X$158,MATCH('Cash Flow'!$A45,'Residential Rooftop Details'!$A$30:$A$158,0),COLUMN(M$1)),IF('Inputs &amp; Summary'!$D$15=Lists!$E$4,INDEX('Commercial Rooftop Details'!$A$30:$V$158,MATCH('Cash Flow'!$A45,'Commercial Rooftop Details'!$A$30:$A$158,0),COLUMN(M$1)),INDEX('Ground-Mount Details'!$A$30:$V$158,MATCH('Cash Flow'!$A45,'Ground-Mount Details'!$A$30:$A$158,0),COLUMN(M$1))))</f>
        <v>interval</v>
      </c>
      <c r="N45" s="240">
        <f>IF('Inputs &amp; Summary'!$D$15=Lists!$E$3,INDEX('Residential Rooftop Details'!$A$30:$X$158,MATCH('Cash Flow'!$A45,'Residential Rooftop Details'!$A$30:$A$158,0),COLUMN(N$1)),IF('Inputs &amp; Summary'!$D$15=Lists!$E$4,INDEX('Commercial Rooftop Details'!$A$30:$V$158,MATCH('Cash Flow'!$A45,'Commercial Rooftop Details'!$A$30:$A$158,0),COLUMN(N$1)),INDEX('Ground-Mount Details'!$A$30:$V$158,MATCH('Cash Flow'!$A45,'Ground-Mount Details'!$A$30:$A$158,0),COLUMN(N$1))))</f>
        <v>103.04449648711943</v>
      </c>
      <c r="O45" s="239">
        <f>IF('Inputs &amp; Summary'!$D$15=Lists!$E$3,INDEX('Residential Rooftop Details'!$A$30:$X$158,MATCH('Cash Flow'!$A45,'Residential Rooftop Details'!$A$30:$A$158,0),COLUMN(O$1)),IF('Inputs &amp; Summary'!$D$15=Lists!$E$4,INDEX('Commercial Rooftop Details'!$A$30:$V$158,MATCH('Cash Flow'!$A45,'Commercial Rooftop Details'!$A$30:$A$158,0),COLUMN(O$1)),INDEX('Ground-Mount Details'!$A$30:$V$158,MATCH('Cash Flow'!$A45,'Ground-Mount Details'!$A$30:$A$158,0),COLUMN(O$1))))</f>
        <v>0.1</v>
      </c>
      <c r="P45" s="241">
        <f>IF('Inputs &amp; Summary'!$D$15=Lists!$E$3,INDEX('Residential Rooftop Details'!$A$30:$X$158,MATCH('Cash Flow'!$A45,'Residential Rooftop Details'!$A$30:$A$158,0),COLUMN(P$1)),IF('Inputs &amp; Summary'!$D$15=Lists!$E$4,INDEX('Commercial Rooftop Details'!$A$30:$V$158,MATCH('Cash Flow'!$A45,'Commercial Rooftop Details'!$A$30:$A$158,0),COLUMN(P$1)),INDEX('Ground-Mount Details'!$A$30:$V$158,MATCH('Cash Flow'!$A45,'Ground-Mount Details'!$A$30:$A$158,0),COLUMN(P$1))))</f>
        <v>0</v>
      </c>
      <c r="Q45" s="242">
        <f>IF('Inputs &amp; Summary'!$D$15=Lists!$E$3,INDEX('Residential Rooftop Details'!$A$30:$X$158,MATCH('Cash Flow'!$A45,'Residential Rooftop Details'!$A$30:$A$158,0),COLUMN(Q$1)),IF('Inputs &amp; Summary'!$D$15=Lists!$E$4,INDEX('Commercial Rooftop Details'!$A$30:$V$158,MATCH('Cash Flow'!$A45,'Commercial Rooftop Details'!$A$30:$A$158,0),COLUMN(Q$1)),INDEX('Ground-Mount Details'!$A$30:$V$158,MATCH('Cash Flow'!$A45,'Ground-Mount Details'!$A$30:$A$158,0),COLUMN(Q$1))))</f>
        <v>259.39470365699879</v>
      </c>
      <c r="R45" s="242">
        <f>IF('Inputs &amp; Summary'!$D$15=Lists!$E$3,INDEX('Residential Rooftop Details'!$A$30:$X$158,MATCH('Cash Flow'!$A45,'Residential Rooftop Details'!$A$30:$A$158,0),COLUMN(R$1)),IF('Inputs &amp; Summary'!$D$15=Lists!$E$4,INDEX('Commercial Rooftop Details'!$A$30:$V$158,MATCH('Cash Flow'!$A45,'Commercial Rooftop Details'!$A$30:$A$158,0),COLUMN(R$1)),INDEX('Ground-Mount Details'!$A$30:$V$158,MATCH('Cash Flow'!$A45,'Ground-Mount Details'!$A$30:$A$158,0),COLUMN(R$1))))</f>
        <v>0</v>
      </c>
      <c r="S45" s="243">
        <f>IF('Inputs &amp; Summary'!$D$15=Lists!$E$3,INDEX('Residential Rooftop Details'!$A$30:$X$158,MATCH('Cash Flow'!$A45,'Residential Rooftop Details'!$A$30:$A$158,0),COLUMN(S$1)),IF('Inputs &amp; Summary'!$D$15=Lists!$E$4,INDEX('Commercial Rooftop Details'!$A$30:$V$158,MATCH('Cash Flow'!$A45,'Commercial Rooftop Details'!$A$30:$A$158,0),COLUMN(S$1)),INDEX('Ground-Mount Details'!$A$30:$V$158,MATCH('Cash Flow'!$A45,'Ground-Mount Details'!$A$30:$A$158,0),COLUMN(S$1))))</f>
        <v>259.39470365699879</v>
      </c>
      <c r="T45" s="238">
        <f>IF('Inputs &amp; Summary'!$D$15=Lists!$E$3,INDEX('Residential Rooftop Details'!$A$30:$X$158,MATCH('Cash Flow'!$A45,'Residential Rooftop Details'!$A$30:$A$158,0),COLUMN(T$1)),IF('Inputs &amp; Summary'!$D$15=Lists!$E$4,INDEX('Commercial Rooftop Details'!$A$30:$V$158,MATCH('Cash Flow'!$A45,'Commercial Rooftop Details'!$A$30:$A$158,0),COLUMN(T$1)),INDEX('Ground-Mount Details'!$A$30:$V$158,MATCH('Cash Flow'!$A45,'Ground-Mount Details'!$A$30:$A$158,0),COLUMN(T$1))))</f>
        <v>0</v>
      </c>
      <c r="U45" s="244">
        <f>IF('Inputs &amp; Summary'!$D$15=Lists!$E$3,INDEX('Residential Rooftop Details'!$A$30:$X$158,MATCH('Cash Flow'!$A45,'Residential Rooftop Details'!$A$30:$A$158,0),COLUMN(U$1)),IF('Inputs &amp; Summary'!$D$15=Lists!$E$4,INDEX('Commercial Rooftop Details'!$A$30:$V$158,MATCH('Cash Flow'!$A45,'Commercial Rooftop Details'!$A$30:$A$158,0),COLUMN(U$1)),INDEX('Ground-Mount Details'!$A$30:$V$158,MATCH('Cash Flow'!$A45,'Ground-Mount Details'!$A$30:$A$158,0),COLUMN(U$1))))</f>
        <v>0</v>
      </c>
      <c r="V45" s="245">
        <f t="shared" si="6"/>
        <v>321.4330609703735</v>
      </c>
      <c r="W45" s="245">
        <f>NPV('Inputs &amp; Summary'!$D$6,Y45:BL45)</f>
        <v>3259.6732445572779</v>
      </c>
      <c r="X45" s="246">
        <f t="shared" si="5"/>
        <v>2.3658831437387333E-2</v>
      </c>
      <c r="Y45" s="248">
        <f>$D45*IF(Y$1&gt;'Inputs &amp; Summary'!$D$5,0,IF(Y$1&gt;VLOOKUP($G45,Lists!$J$17:$K$21,2),IF($M45=Lists!$H$3,IF($K45&lt;1,(($S45/$K45)*((1+'Inputs &amp; Summary'!$D$7)^Y$1)),((INT(Y$1/$K45)-INT((Y$1-1)/$K45))*$S45*((1+'Inputs &amp; Summary'!$D$7)^Y$1))),(_xlfn.WEIBULL.DIST(Y$1,$L45,$K45,FALSE)*$S45*((1+'Inputs &amp; Summary'!$D$7)^Y$1))),IF($M45=Lists!$H$3,IF($K45&lt;1,((($R45*(1-$E45)+$Q45*(1-$F45))/$K45)*((1+'Inputs &amp; Summary'!$D$7)^Y$1)),((INT(Y$1/$K45)-INT((Y$1-1)/$K45))*($R45*(1-$E45)+$Q45*(1-$F45))*((1+'Inputs &amp; Summary'!$D$7)^Y$1))),((_xlfn.WEIBULL.DIST(Y$1,$L45,$K45,FALSE)*($R45*(1-$E45)+$Q45*(1-$F45))*((1+'Inputs &amp; Summary'!$D$7)^Y$1))))))</f>
        <v>264.58259773013879</v>
      </c>
      <c r="Z45" s="248">
        <f>$D45*IF(Z$1&gt;'Inputs &amp; Summary'!$D$5,0,IF(Z$1&gt;VLOOKUP($G45,Lists!$J$17:$K$21,2),IF($M45=Lists!$H$3,IF($K45&lt;1,(($S45/$K45)*((1+'Inputs &amp; Summary'!$D$7)^Z$1)),((INT(Z$1/$K45)-INT((Z$1-1)/$K45))*$S45*((1+'Inputs &amp; Summary'!$D$7)^Z$1))),(_xlfn.WEIBULL.DIST(Z$1,$L45,$K45,FALSE)*$S45*((1+'Inputs &amp; Summary'!$D$7)^Z$1))),IF($M45=Lists!$H$3,IF($K45&lt;1,((($R45*(1-$E45)+$Q45*(1-$F45))/$K45)*((1+'Inputs &amp; Summary'!$D$7)^Z$1)),((INT(Z$1/$K45)-INT((Z$1-1)/$K45))*($R45*(1-$E45)+$Q45*(1-$F45))*((1+'Inputs &amp; Summary'!$D$7)^Z$1))),((_xlfn.WEIBULL.DIST(Z$1,$L45,$K45,FALSE)*($R45*(1-$E45)+$Q45*(1-$F45))*((1+'Inputs &amp; Summary'!$D$7)^Z$1))))))</f>
        <v>269.87424968474153</v>
      </c>
      <c r="AA45" s="248">
        <f>$D45*IF(AA$1&gt;'Inputs &amp; Summary'!$D$5,0,IF(AA$1&gt;VLOOKUP($G45,Lists!$J$17:$K$21,2),IF($M45=Lists!$H$3,IF($K45&lt;1,(($S45/$K45)*((1+'Inputs &amp; Summary'!$D$7)^AA$1)),((INT(AA$1/$K45)-INT((AA$1-1)/$K45))*$S45*((1+'Inputs &amp; Summary'!$D$7)^AA$1))),(_xlfn.WEIBULL.DIST(AA$1,$L45,$K45,FALSE)*$S45*((1+'Inputs &amp; Summary'!$D$7)^AA$1))),IF($M45=Lists!$H$3,IF($K45&lt;1,((($R45*(1-$E45)+$Q45*(1-$F45))/$K45)*((1+'Inputs &amp; Summary'!$D$7)^AA$1)),((INT(AA$1/$K45)-INT((AA$1-1)/$K45))*($R45*(1-$E45)+$Q45*(1-$F45))*((1+'Inputs &amp; Summary'!$D$7)^AA$1))),((_xlfn.WEIBULL.DIST(AA$1,$L45,$K45,FALSE)*($R45*(1-$E45)+$Q45*(1-$F45))*((1+'Inputs &amp; Summary'!$D$7)^AA$1))))))</f>
        <v>275.27173467843636</v>
      </c>
      <c r="AB45" s="248">
        <f>$D45*IF(AB$1&gt;'Inputs &amp; Summary'!$D$5,0,IF(AB$1&gt;VLOOKUP($G45,Lists!$J$17:$K$21,2),IF($M45=Lists!$H$3,IF($K45&lt;1,(($S45/$K45)*((1+'Inputs &amp; Summary'!$D$7)^AB$1)),((INT(AB$1/$K45)-INT((AB$1-1)/$K45))*$S45*((1+'Inputs &amp; Summary'!$D$7)^AB$1))),(_xlfn.WEIBULL.DIST(AB$1,$L45,$K45,FALSE)*$S45*((1+'Inputs &amp; Summary'!$D$7)^AB$1))),IF($M45=Lists!$H$3,IF($K45&lt;1,((($R45*(1-$E45)+$Q45*(1-$F45))/$K45)*((1+'Inputs &amp; Summary'!$D$7)^AB$1)),((INT(AB$1/$K45)-INT((AB$1-1)/$K45))*($R45*(1-$E45)+$Q45*(1-$F45))*((1+'Inputs &amp; Summary'!$D$7)^AB$1))),((_xlfn.WEIBULL.DIST(AB$1,$L45,$K45,FALSE)*($R45*(1-$E45)+$Q45*(1-$F45))*((1+'Inputs &amp; Summary'!$D$7)^AB$1))))))</f>
        <v>280.77716937200506</v>
      </c>
      <c r="AC45" s="248">
        <f>$D45*IF(AC$1&gt;'Inputs &amp; Summary'!$D$5,0,IF(AC$1&gt;VLOOKUP($G45,Lists!$J$17:$K$21,2),IF($M45=Lists!$H$3,IF($K45&lt;1,(($S45/$K45)*((1+'Inputs &amp; Summary'!$D$7)^AC$1)),((INT(AC$1/$K45)-INT((AC$1-1)/$K45))*$S45*((1+'Inputs &amp; Summary'!$D$7)^AC$1))),(_xlfn.WEIBULL.DIST(AC$1,$L45,$K45,FALSE)*$S45*((1+'Inputs &amp; Summary'!$D$7)^AC$1))),IF($M45=Lists!$H$3,IF($K45&lt;1,((($R45*(1-$E45)+$Q45*(1-$F45))/$K45)*((1+'Inputs &amp; Summary'!$D$7)^AC$1)),((INT(AC$1/$K45)-INT((AC$1-1)/$K45))*($R45*(1-$E45)+$Q45*(1-$F45))*((1+'Inputs &amp; Summary'!$D$7)^AC$1))),((_xlfn.WEIBULL.DIST(AC$1,$L45,$K45,FALSE)*($R45*(1-$E45)+$Q45*(1-$F45))*((1+'Inputs &amp; Summary'!$D$7)^AC$1))))))</f>
        <v>286.3927127594452</v>
      </c>
      <c r="AD45" s="248">
        <f>$D45*IF(AD$1&gt;'Inputs &amp; Summary'!$D$5,0,IF(AD$1&gt;VLOOKUP($G45,Lists!$J$17:$K$21,2),IF($M45=Lists!$H$3,IF($K45&lt;1,(($S45/$K45)*((1+'Inputs &amp; Summary'!$D$7)^AD$1)),((INT(AD$1/$K45)-INT((AD$1-1)/$K45))*$S45*((1+'Inputs &amp; Summary'!$D$7)^AD$1))),(_xlfn.WEIBULL.DIST(AD$1,$L45,$K45,FALSE)*$S45*((1+'Inputs &amp; Summary'!$D$7)^AD$1))),IF($M45=Lists!$H$3,IF($K45&lt;1,((($R45*(1-$E45)+$Q45*(1-$F45))/$K45)*((1+'Inputs &amp; Summary'!$D$7)^AD$1)),((INT(AD$1/$K45)-INT((AD$1-1)/$K45))*($R45*(1-$E45)+$Q45*(1-$F45))*((1+'Inputs &amp; Summary'!$D$7)^AD$1))),((_xlfn.WEIBULL.DIST(AD$1,$L45,$K45,FALSE)*($R45*(1-$E45)+$Q45*(1-$F45))*((1+'Inputs &amp; Summary'!$D$7)^AD$1))))))</f>
        <v>292.1205670146341</v>
      </c>
      <c r="AE45" s="248">
        <f>$D45*IF(AE$1&gt;'Inputs &amp; Summary'!$D$5,0,IF(AE$1&gt;VLOOKUP($G45,Lists!$J$17:$K$21,2),IF($M45=Lists!$H$3,IF($K45&lt;1,(($S45/$K45)*((1+'Inputs &amp; Summary'!$D$7)^AE$1)),((INT(AE$1/$K45)-INT((AE$1-1)/$K45))*$S45*((1+'Inputs &amp; Summary'!$D$7)^AE$1))),(_xlfn.WEIBULL.DIST(AE$1,$L45,$K45,FALSE)*$S45*((1+'Inputs &amp; Summary'!$D$7)^AE$1))),IF($M45=Lists!$H$3,IF($K45&lt;1,((($R45*(1-$E45)+$Q45*(1-$F45))/$K45)*((1+'Inputs &amp; Summary'!$D$7)^AE$1)),((INT(AE$1/$K45)-INT((AE$1-1)/$K45))*($R45*(1-$E45)+$Q45*(1-$F45))*((1+'Inputs &amp; Summary'!$D$7)^AE$1))),((_xlfn.WEIBULL.DIST(AE$1,$L45,$K45,FALSE)*($R45*(1-$E45)+$Q45*(1-$F45))*((1+'Inputs &amp; Summary'!$D$7)^AE$1))))))</f>
        <v>297.96297835492675</v>
      </c>
      <c r="AF45" s="248">
        <f>$D45*IF(AF$1&gt;'Inputs &amp; Summary'!$D$5,0,IF(AF$1&gt;VLOOKUP($G45,Lists!$J$17:$K$21,2),IF($M45=Lists!$H$3,IF($K45&lt;1,(($S45/$K45)*((1+'Inputs &amp; Summary'!$D$7)^AF$1)),((INT(AF$1/$K45)-INT((AF$1-1)/$K45))*$S45*((1+'Inputs &amp; Summary'!$D$7)^AF$1))),(_xlfn.WEIBULL.DIST(AF$1,$L45,$K45,FALSE)*$S45*((1+'Inputs &amp; Summary'!$D$7)^AF$1))),IF($M45=Lists!$H$3,IF($K45&lt;1,((($R45*(1-$E45)+$Q45*(1-$F45))/$K45)*((1+'Inputs &amp; Summary'!$D$7)^AF$1)),((INT(AF$1/$K45)-INT((AF$1-1)/$K45))*($R45*(1-$E45)+$Q45*(1-$F45))*((1+'Inputs &amp; Summary'!$D$7)^AF$1))),((_xlfn.WEIBULL.DIST(AF$1,$L45,$K45,FALSE)*($R45*(1-$E45)+$Q45*(1-$F45))*((1+'Inputs &amp; Summary'!$D$7)^AF$1))))))</f>
        <v>303.92223792202532</v>
      </c>
      <c r="AG45" s="248">
        <f>$D45*IF(AG$1&gt;'Inputs &amp; Summary'!$D$5,0,IF(AG$1&gt;VLOOKUP($G45,Lists!$J$17:$K$21,2),IF($M45=Lists!$H$3,IF($K45&lt;1,(($S45/$K45)*((1+'Inputs &amp; Summary'!$D$7)^AG$1)),((INT(AG$1/$K45)-INT((AG$1-1)/$K45))*$S45*((1+'Inputs &amp; Summary'!$D$7)^AG$1))),(_xlfn.WEIBULL.DIST(AG$1,$L45,$K45,FALSE)*$S45*((1+'Inputs &amp; Summary'!$D$7)^AG$1))),IF($M45=Lists!$H$3,IF($K45&lt;1,((($R45*(1-$E45)+$Q45*(1-$F45))/$K45)*((1+'Inputs &amp; Summary'!$D$7)^AG$1)),((INT(AG$1/$K45)-INT((AG$1-1)/$K45))*($R45*(1-$E45)+$Q45*(1-$F45))*((1+'Inputs &amp; Summary'!$D$7)^AG$1))),((_xlfn.WEIBULL.DIST(AG$1,$L45,$K45,FALSE)*($R45*(1-$E45)+$Q45*(1-$F45))*((1+'Inputs &amp; Summary'!$D$7)^AG$1))))))</f>
        <v>310.00068268046579</v>
      </c>
      <c r="AH45" s="248">
        <f>$D45*IF(AH$1&gt;'Inputs &amp; Summary'!$D$5,0,IF(AH$1&gt;VLOOKUP($G45,Lists!$J$17:$K$21,2),IF($M45=Lists!$H$3,IF($K45&lt;1,(($S45/$K45)*((1+'Inputs &amp; Summary'!$D$7)^AH$1)),((INT(AH$1/$K45)-INT((AH$1-1)/$K45))*$S45*((1+'Inputs &amp; Summary'!$D$7)^AH$1))),(_xlfn.WEIBULL.DIST(AH$1,$L45,$K45,FALSE)*$S45*((1+'Inputs &amp; Summary'!$D$7)^AH$1))),IF($M45=Lists!$H$3,IF($K45&lt;1,((($R45*(1-$E45)+$Q45*(1-$F45))/$K45)*((1+'Inputs &amp; Summary'!$D$7)^AH$1)),((INT(AH$1/$K45)-INT((AH$1-1)/$K45))*($R45*(1-$E45)+$Q45*(1-$F45))*((1+'Inputs &amp; Summary'!$D$7)^AH$1))),((_xlfn.WEIBULL.DIST(AH$1,$L45,$K45,FALSE)*($R45*(1-$E45)+$Q45*(1-$F45))*((1+'Inputs &amp; Summary'!$D$7)^AH$1))))))</f>
        <v>316.20069633407513</v>
      </c>
      <c r="AI45" s="248">
        <f>$D45*IF(AI$1&gt;'Inputs &amp; Summary'!$D$5,0,IF(AI$1&gt;VLOOKUP($G45,Lists!$J$17:$K$21,2),IF($M45=Lists!$H$3,IF($K45&lt;1,(($S45/$K45)*((1+'Inputs &amp; Summary'!$D$7)^AI$1)),((INT(AI$1/$K45)-INT((AI$1-1)/$K45))*$S45*((1+'Inputs &amp; Summary'!$D$7)^AI$1))),(_xlfn.WEIBULL.DIST(AI$1,$L45,$K45,FALSE)*$S45*((1+'Inputs &amp; Summary'!$D$7)^AI$1))),IF($M45=Lists!$H$3,IF($K45&lt;1,((($R45*(1-$E45)+$Q45*(1-$F45))/$K45)*((1+'Inputs &amp; Summary'!$D$7)^AI$1)),((INT(AI$1/$K45)-INT((AI$1-1)/$K45))*($R45*(1-$E45)+$Q45*(1-$F45))*((1+'Inputs &amp; Summary'!$D$7)^AI$1))),((_xlfn.WEIBULL.DIST(AI$1,$L45,$K45,FALSE)*($R45*(1-$E45)+$Q45*(1-$F45))*((1+'Inputs &amp; Summary'!$D$7)^AI$1))))))</f>
        <v>322.52471026075659</v>
      </c>
      <c r="AJ45" s="248">
        <f>$D45*IF(AJ$1&gt;'Inputs &amp; Summary'!$D$5,0,IF(AJ$1&gt;VLOOKUP($G45,Lists!$J$17:$K$21,2),IF($M45=Lists!$H$3,IF($K45&lt;1,(($S45/$K45)*((1+'Inputs &amp; Summary'!$D$7)^AJ$1)),((INT(AJ$1/$K45)-INT((AJ$1-1)/$K45))*$S45*((1+'Inputs &amp; Summary'!$D$7)^AJ$1))),(_xlfn.WEIBULL.DIST(AJ$1,$L45,$K45,FALSE)*$S45*((1+'Inputs &amp; Summary'!$D$7)^AJ$1))),IF($M45=Lists!$H$3,IF($K45&lt;1,((($R45*(1-$E45)+$Q45*(1-$F45))/$K45)*((1+'Inputs &amp; Summary'!$D$7)^AJ$1)),((INT(AJ$1/$K45)-INT((AJ$1-1)/$K45))*($R45*(1-$E45)+$Q45*(1-$F45))*((1+'Inputs &amp; Summary'!$D$7)^AJ$1))),((_xlfn.WEIBULL.DIST(AJ$1,$L45,$K45,FALSE)*($R45*(1-$E45)+$Q45*(1-$F45))*((1+'Inputs &amp; Summary'!$D$7)^AJ$1))))))</f>
        <v>328.97520446597179</v>
      </c>
      <c r="AK45" s="248">
        <f>$D45*IF(AK$1&gt;'Inputs &amp; Summary'!$D$5,0,IF(AK$1&gt;VLOOKUP($G45,Lists!$J$17:$K$21,2),IF($M45=Lists!$H$3,IF($K45&lt;1,(($S45/$K45)*((1+'Inputs &amp; Summary'!$D$7)^AK$1)),((INT(AK$1/$K45)-INT((AK$1-1)/$K45))*$S45*((1+'Inputs &amp; Summary'!$D$7)^AK$1))),(_xlfn.WEIBULL.DIST(AK$1,$L45,$K45,FALSE)*$S45*((1+'Inputs &amp; Summary'!$D$7)^AK$1))),IF($M45=Lists!$H$3,IF($K45&lt;1,((($R45*(1-$E45)+$Q45*(1-$F45))/$K45)*((1+'Inputs &amp; Summary'!$D$7)^AK$1)),((INT(AK$1/$K45)-INT((AK$1-1)/$K45))*($R45*(1-$E45)+$Q45*(1-$F45))*((1+'Inputs &amp; Summary'!$D$7)^AK$1))),((_xlfn.WEIBULL.DIST(AK$1,$L45,$K45,FALSE)*($R45*(1-$E45)+$Q45*(1-$F45))*((1+'Inputs &amp; Summary'!$D$7)^AK$1))))))</f>
        <v>335.5547085552912</v>
      </c>
      <c r="AL45" s="248">
        <f>$D45*IF(AL$1&gt;'Inputs &amp; Summary'!$D$5,0,IF(AL$1&gt;VLOOKUP($G45,Lists!$J$17:$K$21,2),IF($M45=Lists!$H$3,IF($K45&lt;1,(($S45/$K45)*((1+'Inputs &amp; Summary'!$D$7)^AL$1)),((INT(AL$1/$K45)-INT((AL$1-1)/$K45))*$S45*((1+'Inputs &amp; Summary'!$D$7)^AL$1))),(_xlfn.WEIBULL.DIST(AL$1,$L45,$K45,FALSE)*$S45*((1+'Inputs &amp; Summary'!$D$7)^AL$1))),IF($M45=Lists!$H$3,IF($K45&lt;1,((($R45*(1-$E45)+$Q45*(1-$F45))/$K45)*((1+'Inputs &amp; Summary'!$D$7)^AL$1)),((INT(AL$1/$K45)-INT((AL$1-1)/$K45))*($R45*(1-$E45)+$Q45*(1-$F45))*((1+'Inputs &amp; Summary'!$D$7)^AL$1))),((_xlfn.WEIBULL.DIST(AL$1,$L45,$K45,FALSE)*($R45*(1-$E45)+$Q45*(1-$F45))*((1+'Inputs &amp; Summary'!$D$7)^AL$1))))))</f>
        <v>342.26580272639706</v>
      </c>
      <c r="AM45" s="248">
        <f>$D45*IF(AM$1&gt;'Inputs &amp; Summary'!$D$5,0,IF(AM$1&gt;VLOOKUP($G45,Lists!$J$17:$K$21,2),IF($M45=Lists!$H$3,IF($K45&lt;1,(($S45/$K45)*((1+'Inputs &amp; Summary'!$D$7)^AM$1)),((INT(AM$1/$K45)-INT((AM$1-1)/$K45))*$S45*((1+'Inputs &amp; Summary'!$D$7)^AM$1))),(_xlfn.WEIBULL.DIST(AM$1,$L45,$K45,FALSE)*$S45*((1+'Inputs &amp; Summary'!$D$7)^AM$1))),IF($M45=Lists!$H$3,IF($K45&lt;1,((($R45*(1-$E45)+$Q45*(1-$F45))/$K45)*((1+'Inputs &amp; Summary'!$D$7)^AM$1)),((INT(AM$1/$K45)-INT((AM$1-1)/$K45))*($R45*(1-$E45)+$Q45*(1-$F45))*((1+'Inputs &amp; Summary'!$D$7)^AM$1))),((_xlfn.WEIBULL.DIST(AM$1,$L45,$K45,FALSE)*($R45*(1-$E45)+$Q45*(1-$F45))*((1+'Inputs &amp; Summary'!$D$7)^AM$1))))))</f>
        <v>349.11111878092487</v>
      </c>
      <c r="AN45" s="248">
        <f>$D45*IF(AN$1&gt;'Inputs &amp; Summary'!$D$5,0,IF(AN$1&gt;VLOOKUP($G45,Lists!$J$17:$K$21,2),IF($M45=Lists!$H$3,IF($K45&lt;1,(($S45/$K45)*((1+'Inputs &amp; Summary'!$D$7)^AN$1)),((INT(AN$1/$K45)-INT((AN$1-1)/$K45))*$S45*((1+'Inputs &amp; Summary'!$D$7)^AN$1))),(_xlfn.WEIBULL.DIST(AN$1,$L45,$K45,FALSE)*$S45*((1+'Inputs &amp; Summary'!$D$7)^AN$1))),IF($M45=Lists!$H$3,IF($K45&lt;1,((($R45*(1-$E45)+$Q45*(1-$F45))/$K45)*((1+'Inputs &amp; Summary'!$D$7)^AN$1)),((INT(AN$1/$K45)-INT((AN$1-1)/$K45))*($R45*(1-$E45)+$Q45*(1-$F45))*((1+'Inputs &amp; Summary'!$D$7)^AN$1))),((_xlfn.WEIBULL.DIST(AN$1,$L45,$K45,FALSE)*($R45*(1-$E45)+$Q45*(1-$F45))*((1+'Inputs &amp; Summary'!$D$7)^AN$1))))))</f>
        <v>356.09334115654343</v>
      </c>
      <c r="AO45" s="248">
        <f>$D45*IF(AO$1&gt;'Inputs &amp; Summary'!$D$5,0,IF(AO$1&gt;VLOOKUP($G45,Lists!$J$17:$K$21,2),IF($M45=Lists!$H$3,IF($K45&lt;1,(($S45/$K45)*((1+'Inputs &amp; Summary'!$D$7)^AO$1)),((INT(AO$1/$K45)-INT((AO$1-1)/$K45))*$S45*((1+'Inputs &amp; Summary'!$D$7)^AO$1))),(_xlfn.WEIBULL.DIST(AO$1,$L45,$K45,FALSE)*$S45*((1+'Inputs &amp; Summary'!$D$7)^AO$1))),IF($M45=Lists!$H$3,IF($K45&lt;1,((($R45*(1-$E45)+$Q45*(1-$F45))/$K45)*((1+'Inputs &amp; Summary'!$D$7)^AO$1)),((INT(AO$1/$K45)-INT((AO$1-1)/$K45))*($R45*(1-$E45)+$Q45*(1-$F45))*((1+'Inputs &amp; Summary'!$D$7)^AO$1))),((_xlfn.WEIBULL.DIST(AO$1,$L45,$K45,FALSE)*($R45*(1-$E45)+$Q45*(1-$F45))*((1+'Inputs &amp; Summary'!$D$7)^AO$1))))))</f>
        <v>363.21520797967435</v>
      </c>
      <c r="AP45" s="248">
        <f>$D45*IF(AP$1&gt;'Inputs &amp; Summary'!$D$5,0,IF(AP$1&gt;VLOOKUP($G45,Lists!$J$17:$K$21,2),IF($M45=Lists!$H$3,IF($K45&lt;1,(($S45/$K45)*((1+'Inputs &amp; Summary'!$D$7)^AP$1)),((INT(AP$1/$K45)-INT((AP$1-1)/$K45))*$S45*((1+'Inputs &amp; Summary'!$D$7)^AP$1))),(_xlfn.WEIBULL.DIST(AP$1,$L45,$K45,FALSE)*$S45*((1+'Inputs &amp; Summary'!$D$7)^AP$1))),IF($M45=Lists!$H$3,IF($K45&lt;1,((($R45*(1-$E45)+$Q45*(1-$F45))/$K45)*((1+'Inputs &amp; Summary'!$D$7)^AP$1)),((INT(AP$1/$K45)-INT((AP$1-1)/$K45))*($R45*(1-$E45)+$Q45*(1-$F45))*((1+'Inputs &amp; Summary'!$D$7)^AP$1))),((_xlfn.WEIBULL.DIST(AP$1,$L45,$K45,FALSE)*($R45*(1-$E45)+$Q45*(1-$F45))*((1+'Inputs &amp; Summary'!$D$7)^AP$1))))))</f>
        <v>370.4795121392678</v>
      </c>
      <c r="AQ45" s="248">
        <f>$D45*IF(AQ$1&gt;'Inputs &amp; Summary'!$D$5,0,IF(AQ$1&gt;VLOOKUP($G45,Lists!$J$17:$K$21,2),IF($M45=Lists!$H$3,IF($K45&lt;1,(($S45/$K45)*((1+'Inputs &amp; Summary'!$D$7)^AQ$1)),((INT(AQ$1/$K45)-INT((AQ$1-1)/$K45))*$S45*((1+'Inputs &amp; Summary'!$D$7)^AQ$1))),(_xlfn.WEIBULL.DIST(AQ$1,$L45,$K45,FALSE)*$S45*((1+'Inputs &amp; Summary'!$D$7)^AQ$1))),IF($M45=Lists!$H$3,IF($K45&lt;1,((($R45*(1-$E45)+$Q45*(1-$F45))/$K45)*((1+'Inputs &amp; Summary'!$D$7)^AQ$1)),((INT(AQ$1/$K45)-INT((AQ$1-1)/$K45))*($R45*(1-$E45)+$Q45*(1-$F45))*((1+'Inputs &amp; Summary'!$D$7)^AQ$1))),((_xlfn.WEIBULL.DIST(AQ$1,$L45,$K45,FALSE)*($R45*(1-$E45)+$Q45*(1-$F45))*((1+'Inputs &amp; Summary'!$D$7)^AQ$1))))))</f>
        <v>377.88910238205312</v>
      </c>
      <c r="AR45" s="248">
        <f>$D45*IF(AR$1&gt;'Inputs &amp; Summary'!$D$5,0,IF(AR$1&gt;VLOOKUP($G45,Lists!$J$17:$K$21,2),IF($M45=Lists!$H$3,IF($K45&lt;1,(($S45/$K45)*((1+'Inputs &amp; Summary'!$D$7)^AR$1)),((INT(AR$1/$K45)-INT((AR$1-1)/$K45))*$S45*((1+'Inputs &amp; Summary'!$D$7)^AR$1))),(_xlfn.WEIBULL.DIST(AR$1,$L45,$K45,FALSE)*$S45*((1+'Inputs &amp; Summary'!$D$7)^AR$1))),IF($M45=Lists!$H$3,IF($K45&lt;1,((($R45*(1-$E45)+$Q45*(1-$F45))/$K45)*((1+'Inputs &amp; Summary'!$D$7)^AR$1)),((INT(AR$1/$K45)-INT((AR$1-1)/$K45))*($R45*(1-$E45)+$Q45*(1-$F45))*((1+'Inputs &amp; Summary'!$D$7)^AR$1))),((_xlfn.WEIBULL.DIST(AR$1,$L45,$K45,FALSE)*($R45*(1-$E45)+$Q45*(1-$F45))*((1+'Inputs &amp; Summary'!$D$7)^AR$1))))))</f>
        <v>385.44688442969425</v>
      </c>
      <c r="AS45" s="248">
        <f>$D45*IF(AS$1&gt;'Inputs &amp; Summary'!$D$5,0,IF(AS$1&gt;VLOOKUP($G45,Lists!$J$17:$K$21,2),IF($M45=Lists!$H$3,IF($K45&lt;1,(($S45/$K45)*((1+'Inputs &amp; Summary'!$D$7)^AS$1)),((INT(AS$1/$K45)-INT((AS$1-1)/$K45))*$S45*((1+'Inputs &amp; Summary'!$D$7)^AS$1))),(_xlfn.WEIBULL.DIST(AS$1,$L45,$K45,FALSE)*$S45*((1+'Inputs &amp; Summary'!$D$7)^AS$1))),IF($M45=Lists!$H$3,IF($K45&lt;1,((($R45*(1-$E45)+$Q45*(1-$F45))/$K45)*((1+'Inputs &amp; Summary'!$D$7)^AS$1)),((INT(AS$1/$K45)-INT((AS$1-1)/$K45))*($R45*(1-$E45)+$Q45*(1-$F45))*((1+'Inputs &amp; Summary'!$D$7)^AS$1))),((_xlfn.WEIBULL.DIST(AS$1,$L45,$K45,FALSE)*($R45*(1-$E45)+$Q45*(1-$F45))*((1+'Inputs &amp; Summary'!$D$7)^AS$1))))))</f>
        <v>0</v>
      </c>
      <c r="AT45" s="248">
        <f>$D45*IF(AT$1&gt;'Inputs &amp; Summary'!$D$5,0,IF(AT$1&gt;VLOOKUP($G45,Lists!$J$17:$K$21,2),IF($M45=Lists!$H$3,IF($K45&lt;1,(($S45/$K45)*((1+'Inputs &amp; Summary'!$D$7)^AT$1)),((INT(AT$1/$K45)-INT((AT$1-1)/$K45))*$S45*((1+'Inputs &amp; Summary'!$D$7)^AT$1))),(_xlfn.WEIBULL.DIST(AT$1,$L45,$K45,FALSE)*$S45*((1+'Inputs &amp; Summary'!$D$7)^AT$1))),IF($M45=Lists!$H$3,IF($K45&lt;1,((($R45*(1-$E45)+$Q45*(1-$F45))/$K45)*((1+'Inputs &amp; Summary'!$D$7)^AT$1)),((INT(AT$1/$K45)-INT((AT$1-1)/$K45))*($R45*(1-$E45)+$Q45*(1-$F45))*((1+'Inputs &amp; Summary'!$D$7)^AT$1))),((_xlfn.WEIBULL.DIST(AT$1,$L45,$K45,FALSE)*($R45*(1-$E45)+$Q45*(1-$F45))*((1+'Inputs &amp; Summary'!$D$7)^AT$1))))))</f>
        <v>0</v>
      </c>
      <c r="AU45" s="248">
        <f>$D45*IF(AU$1&gt;'Inputs &amp; Summary'!$D$5,0,IF(AU$1&gt;VLOOKUP($G45,Lists!$J$17:$K$21,2),IF($M45=Lists!$H$3,IF($K45&lt;1,(($S45/$K45)*((1+'Inputs &amp; Summary'!$D$7)^AU$1)),((INT(AU$1/$K45)-INT((AU$1-1)/$K45))*$S45*((1+'Inputs &amp; Summary'!$D$7)^AU$1))),(_xlfn.WEIBULL.DIST(AU$1,$L45,$K45,FALSE)*$S45*((1+'Inputs &amp; Summary'!$D$7)^AU$1))),IF($M45=Lists!$H$3,IF($K45&lt;1,((($R45*(1-$E45)+$Q45*(1-$F45))/$K45)*((1+'Inputs &amp; Summary'!$D$7)^AU$1)),((INT(AU$1/$K45)-INT((AU$1-1)/$K45))*($R45*(1-$E45)+$Q45*(1-$F45))*((1+'Inputs &amp; Summary'!$D$7)^AU$1))),((_xlfn.WEIBULL.DIST(AU$1,$L45,$K45,FALSE)*($R45*(1-$E45)+$Q45*(1-$F45))*((1+'Inputs &amp; Summary'!$D$7)^AU$1))))))</f>
        <v>0</v>
      </c>
      <c r="AV45" s="248">
        <f>$D45*IF(AV$1&gt;'Inputs &amp; Summary'!$D$5,0,IF(AV$1&gt;VLOOKUP($G45,Lists!$J$17:$K$21,2),IF($M45=Lists!$H$3,IF($K45&lt;1,(($S45/$K45)*((1+'Inputs &amp; Summary'!$D$7)^AV$1)),((INT(AV$1/$K45)-INT((AV$1-1)/$K45))*$S45*((1+'Inputs &amp; Summary'!$D$7)^AV$1))),(_xlfn.WEIBULL.DIST(AV$1,$L45,$K45,FALSE)*$S45*((1+'Inputs &amp; Summary'!$D$7)^AV$1))),IF($M45=Lists!$H$3,IF($K45&lt;1,((($R45*(1-$E45)+$Q45*(1-$F45))/$K45)*((1+'Inputs &amp; Summary'!$D$7)^AV$1)),((INT(AV$1/$K45)-INT((AV$1-1)/$K45))*($R45*(1-$E45)+$Q45*(1-$F45))*((1+'Inputs &amp; Summary'!$D$7)^AV$1))),((_xlfn.WEIBULL.DIST(AV$1,$L45,$K45,FALSE)*($R45*(1-$E45)+$Q45*(1-$F45))*((1+'Inputs &amp; Summary'!$D$7)^AV$1))))))</f>
        <v>0</v>
      </c>
      <c r="AW45" s="248">
        <f>$D45*IF(AW$1&gt;'Inputs &amp; Summary'!$D$5,0,IF(AW$1&gt;VLOOKUP($G45,Lists!$J$17:$K$21,2),IF($M45=Lists!$H$3,IF($K45&lt;1,(($S45/$K45)*((1+'Inputs &amp; Summary'!$D$7)^AW$1)),((INT(AW$1/$K45)-INT((AW$1-1)/$K45))*$S45*((1+'Inputs &amp; Summary'!$D$7)^AW$1))),(_xlfn.WEIBULL.DIST(AW$1,$L45,$K45,FALSE)*$S45*((1+'Inputs &amp; Summary'!$D$7)^AW$1))),IF($M45=Lists!$H$3,IF($K45&lt;1,((($R45*(1-$E45)+$Q45*(1-$F45))/$K45)*((1+'Inputs &amp; Summary'!$D$7)^AW$1)),((INT(AW$1/$K45)-INT((AW$1-1)/$K45))*($R45*(1-$E45)+$Q45*(1-$F45))*((1+'Inputs &amp; Summary'!$D$7)^AW$1))),((_xlfn.WEIBULL.DIST(AW$1,$L45,$K45,FALSE)*($R45*(1-$E45)+$Q45*(1-$F45))*((1+'Inputs &amp; Summary'!$D$7)^AW$1))))))</f>
        <v>0</v>
      </c>
      <c r="AX45" s="248">
        <f>$D45*IF(AX$1&gt;'Inputs &amp; Summary'!$D$5,0,IF(AX$1&gt;VLOOKUP($G45,Lists!$J$17:$K$21,2),IF($M45=Lists!$H$3,IF($K45&lt;1,(($S45/$K45)*((1+'Inputs &amp; Summary'!$D$7)^AX$1)),((INT(AX$1/$K45)-INT((AX$1-1)/$K45))*$S45*((1+'Inputs &amp; Summary'!$D$7)^AX$1))),(_xlfn.WEIBULL.DIST(AX$1,$L45,$K45,FALSE)*$S45*((1+'Inputs &amp; Summary'!$D$7)^AX$1))),IF($M45=Lists!$H$3,IF($K45&lt;1,((($R45*(1-$E45)+$Q45*(1-$F45))/$K45)*((1+'Inputs &amp; Summary'!$D$7)^AX$1)),((INT(AX$1/$K45)-INT((AX$1-1)/$K45))*($R45*(1-$E45)+$Q45*(1-$F45))*((1+'Inputs &amp; Summary'!$D$7)^AX$1))),((_xlfn.WEIBULL.DIST(AX$1,$L45,$K45,FALSE)*($R45*(1-$E45)+$Q45*(1-$F45))*((1+'Inputs &amp; Summary'!$D$7)^AX$1))))))</f>
        <v>0</v>
      </c>
      <c r="AY45" s="248">
        <f>$D45*IF(AY$1&gt;'Inputs &amp; Summary'!$D$5,0,IF(AY$1&gt;VLOOKUP($G45,Lists!$J$17:$K$21,2),IF($M45=Lists!$H$3,IF($K45&lt;1,(($S45/$K45)*((1+'Inputs &amp; Summary'!$D$7)^AY$1)),((INT(AY$1/$K45)-INT((AY$1-1)/$K45))*$S45*((1+'Inputs &amp; Summary'!$D$7)^AY$1))),(_xlfn.WEIBULL.DIST(AY$1,$L45,$K45,FALSE)*$S45*((1+'Inputs &amp; Summary'!$D$7)^AY$1))),IF($M45=Lists!$H$3,IF($K45&lt;1,((($R45*(1-$E45)+$Q45*(1-$F45))/$K45)*((1+'Inputs &amp; Summary'!$D$7)^AY$1)),((INT(AY$1/$K45)-INT((AY$1-1)/$K45))*($R45*(1-$E45)+$Q45*(1-$F45))*((1+'Inputs &amp; Summary'!$D$7)^AY$1))),((_xlfn.WEIBULL.DIST(AY$1,$L45,$K45,FALSE)*($R45*(1-$E45)+$Q45*(1-$F45))*((1+'Inputs &amp; Summary'!$D$7)^AY$1))))))</f>
        <v>0</v>
      </c>
      <c r="AZ45" s="248">
        <f>$D45*IF(AZ$1&gt;'Inputs &amp; Summary'!$D$5,0,IF(AZ$1&gt;VLOOKUP($G45,Lists!$J$17:$K$21,2),IF($M45=Lists!$H$3,IF($K45&lt;1,(($S45/$K45)*((1+'Inputs &amp; Summary'!$D$7)^AZ$1)),((INT(AZ$1/$K45)-INT((AZ$1-1)/$K45))*$S45*((1+'Inputs &amp; Summary'!$D$7)^AZ$1))),(_xlfn.WEIBULL.DIST(AZ$1,$L45,$K45,FALSE)*$S45*((1+'Inputs &amp; Summary'!$D$7)^AZ$1))),IF($M45=Lists!$H$3,IF($K45&lt;1,((($R45*(1-$E45)+$Q45*(1-$F45))/$K45)*((1+'Inputs &amp; Summary'!$D$7)^AZ$1)),((INT(AZ$1/$K45)-INT((AZ$1-1)/$K45))*($R45*(1-$E45)+$Q45*(1-$F45))*((1+'Inputs &amp; Summary'!$D$7)^AZ$1))),((_xlfn.WEIBULL.DIST(AZ$1,$L45,$K45,FALSE)*($R45*(1-$E45)+$Q45*(1-$F45))*((1+'Inputs &amp; Summary'!$D$7)^AZ$1))))))</f>
        <v>0</v>
      </c>
      <c r="BA45" s="248">
        <f>$D45*IF(BA$1&gt;'Inputs &amp; Summary'!$D$5,0,IF(BA$1&gt;VLOOKUP($G45,Lists!$J$17:$K$21,2),IF($M45=Lists!$H$3,IF($K45&lt;1,(($S45/$K45)*((1+'Inputs &amp; Summary'!$D$7)^BA$1)),((INT(BA$1/$K45)-INT((BA$1-1)/$K45))*$S45*((1+'Inputs &amp; Summary'!$D$7)^BA$1))),(_xlfn.WEIBULL.DIST(BA$1,$L45,$K45,FALSE)*$S45*((1+'Inputs &amp; Summary'!$D$7)^BA$1))),IF($M45=Lists!$H$3,IF($K45&lt;1,((($R45*(1-$E45)+$Q45*(1-$F45))/$K45)*((1+'Inputs &amp; Summary'!$D$7)^BA$1)),((INT(BA$1/$K45)-INT((BA$1-1)/$K45))*($R45*(1-$E45)+$Q45*(1-$F45))*((1+'Inputs &amp; Summary'!$D$7)^BA$1))),((_xlfn.WEIBULL.DIST(BA$1,$L45,$K45,FALSE)*($R45*(1-$E45)+$Q45*(1-$F45))*((1+'Inputs &amp; Summary'!$D$7)^BA$1))))))</f>
        <v>0</v>
      </c>
      <c r="BB45" s="248">
        <f>$D45*IF(BB$1&gt;'Inputs &amp; Summary'!$D$5,0,IF(BB$1&gt;VLOOKUP($G45,Lists!$J$17:$K$21,2),IF($M45=Lists!$H$3,IF($K45&lt;1,(($S45/$K45)*((1+'Inputs &amp; Summary'!$D$7)^BB$1)),((INT(BB$1/$K45)-INT((BB$1-1)/$K45))*$S45*((1+'Inputs &amp; Summary'!$D$7)^BB$1))),(_xlfn.WEIBULL.DIST(BB$1,$L45,$K45,FALSE)*$S45*((1+'Inputs &amp; Summary'!$D$7)^BB$1))),IF($M45=Lists!$H$3,IF($K45&lt;1,((($R45*(1-$E45)+$Q45*(1-$F45))/$K45)*((1+'Inputs &amp; Summary'!$D$7)^BB$1)),((INT(BB$1/$K45)-INT((BB$1-1)/$K45))*($R45*(1-$E45)+$Q45*(1-$F45))*((1+'Inputs &amp; Summary'!$D$7)^BB$1))),((_xlfn.WEIBULL.DIST(BB$1,$L45,$K45,FALSE)*($R45*(1-$E45)+$Q45*(1-$F45))*((1+'Inputs &amp; Summary'!$D$7)^BB$1))))))</f>
        <v>0</v>
      </c>
      <c r="BC45" s="248">
        <f>$D45*IF(BC$1&gt;'Inputs &amp; Summary'!$D$5,0,IF(BC$1&gt;VLOOKUP($G45,Lists!$J$17:$K$21,2),IF($M45=Lists!$H$3,IF($K45&lt;1,(($S45/$K45)*((1+'Inputs &amp; Summary'!$D$7)^BC$1)),((INT(BC$1/$K45)-INT((BC$1-1)/$K45))*$S45*((1+'Inputs &amp; Summary'!$D$7)^BC$1))),(_xlfn.WEIBULL.DIST(BC$1,$L45,$K45,FALSE)*$S45*((1+'Inputs &amp; Summary'!$D$7)^BC$1))),IF($M45=Lists!$H$3,IF($K45&lt;1,((($R45*(1-$E45)+$Q45*(1-$F45))/$K45)*((1+'Inputs &amp; Summary'!$D$7)^BC$1)),((INT(BC$1/$K45)-INT((BC$1-1)/$K45))*($R45*(1-$E45)+$Q45*(1-$F45))*((1+'Inputs &amp; Summary'!$D$7)^BC$1))),((_xlfn.WEIBULL.DIST(BC$1,$L45,$K45,FALSE)*($R45*(1-$E45)+$Q45*(1-$F45))*((1+'Inputs &amp; Summary'!$D$7)^BC$1))))))</f>
        <v>0</v>
      </c>
      <c r="BD45" s="248">
        <f>$D45*IF(BD$1&gt;'Inputs &amp; Summary'!$D$5,0,IF(BD$1&gt;VLOOKUP($G45,Lists!$J$17:$K$21,2),IF($M45=Lists!$H$3,IF($K45&lt;1,(($S45/$K45)*((1+'Inputs &amp; Summary'!$D$7)^BD$1)),((INT(BD$1/$K45)-INT((BD$1-1)/$K45))*$S45*((1+'Inputs &amp; Summary'!$D$7)^BD$1))),(_xlfn.WEIBULL.DIST(BD$1,$L45,$K45,FALSE)*$S45*((1+'Inputs &amp; Summary'!$D$7)^BD$1))),IF($M45=Lists!$H$3,IF($K45&lt;1,((($R45*(1-$E45)+$Q45*(1-$F45))/$K45)*((1+'Inputs &amp; Summary'!$D$7)^BD$1)),((INT(BD$1/$K45)-INT((BD$1-1)/$K45))*($R45*(1-$E45)+$Q45*(1-$F45))*((1+'Inputs &amp; Summary'!$D$7)^BD$1))),((_xlfn.WEIBULL.DIST(BD$1,$L45,$K45,FALSE)*($R45*(1-$E45)+$Q45*(1-$F45))*((1+'Inputs &amp; Summary'!$D$7)^BD$1))))))</f>
        <v>0</v>
      </c>
      <c r="BE45" s="248">
        <f>$D45*IF(BE$1&gt;'Inputs &amp; Summary'!$D$5,0,IF(BE$1&gt;VLOOKUP($G45,Lists!$J$17:$K$21,2),IF($M45=Lists!$H$3,IF($K45&lt;1,(($S45/$K45)*((1+'Inputs &amp; Summary'!$D$7)^BE$1)),((INT(BE$1/$K45)-INT((BE$1-1)/$K45))*$S45*((1+'Inputs &amp; Summary'!$D$7)^BE$1))),(_xlfn.WEIBULL.DIST(BE$1,$L45,$K45,FALSE)*$S45*((1+'Inputs &amp; Summary'!$D$7)^BE$1))),IF($M45=Lists!$H$3,IF($K45&lt;1,((($R45*(1-$E45)+$Q45*(1-$F45))/$K45)*((1+'Inputs &amp; Summary'!$D$7)^BE$1)),((INT(BE$1/$K45)-INT((BE$1-1)/$K45))*($R45*(1-$E45)+$Q45*(1-$F45))*((1+'Inputs &amp; Summary'!$D$7)^BE$1))),((_xlfn.WEIBULL.DIST(BE$1,$L45,$K45,FALSE)*($R45*(1-$E45)+$Q45*(1-$F45))*((1+'Inputs &amp; Summary'!$D$7)^BE$1))))))</f>
        <v>0</v>
      </c>
      <c r="BF45" s="248">
        <f>$D45*IF(BF$1&gt;'Inputs &amp; Summary'!$D$5,0,IF(BF$1&gt;VLOOKUP($G45,Lists!$J$17:$K$21,2),IF($M45=Lists!$H$3,IF($K45&lt;1,(($S45/$K45)*((1+'Inputs &amp; Summary'!$D$7)^BF$1)),((INT(BF$1/$K45)-INT((BF$1-1)/$K45))*$S45*((1+'Inputs &amp; Summary'!$D$7)^BF$1))),(_xlfn.WEIBULL.DIST(BF$1,$L45,$K45,FALSE)*$S45*((1+'Inputs &amp; Summary'!$D$7)^BF$1))),IF($M45=Lists!$H$3,IF($K45&lt;1,((($R45*(1-$E45)+$Q45*(1-$F45))/$K45)*((1+'Inputs &amp; Summary'!$D$7)^BF$1)),((INT(BF$1/$K45)-INT((BF$1-1)/$K45))*($R45*(1-$E45)+$Q45*(1-$F45))*((1+'Inputs &amp; Summary'!$D$7)^BF$1))),((_xlfn.WEIBULL.DIST(BF$1,$L45,$K45,FALSE)*($R45*(1-$E45)+$Q45*(1-$F45))*((1+'Inputs &amp; Summary'!$D$7)^BF$1))))))</f>
        <v>0</v>
      </c>
      <c r="BG45" s="248">
        <f>$D45*IF(BG$1&gt;'Inputs &amp; Summary'!$D$5,0,IF(BG$1&gt;VLOOKUP($G45,Lists!$J$17:$K$21,2),IF($M45=Lists!$H$3,IF($K45&lt;1,(($S45/$K45)*((1+'Inputs &amp; Summary'!$D$7)^BG$1)),((INT(BG$1/$K45)-INT((BG$1-1)/$K45))*$S45*((1+'Inputs &amp; Summary'!$D$7)^BG$1))),(_xlfn.WEIBULL.DIST(BG$1,$L45,$K45,FALSE)*$S45*((1+'Inputs &amp; Summary'!$D$7)^BG$1))),IF($M45=Lists!$H$3,IF($K45&lt;1,((($R45*(1-$E45)+$Q45*(1-$F45))/$K45)*((1+'Inputs &amp; Summary'!$D$7)^BG$1)),((INT(BG$1/$K45)-INT((BG$1-1)/$K45))*($R45*(1-$E45)+$Q45*(1-$F45))*((1+'Inputs &amp; Summary'!$D$7)^BG$1))),((_xlfn.WEIBULL.DIST(BG$1,$L45,$K45,FALSE)*($R45*(1-$E45)+$Q45*(1-$F45))*((1+'Inputs &amp; Summary'!$D$7)^BG$1))))))</f>
        <v>0</v>
      </c>
      <c r="BH45" s="248">
        <f>$D45*IF(BH$1&gt;'Inputs &amp; Summary'!$D$5,0,IF(BH$1&gt;VLOOKUP($G45,Lists!$J$17:$K$21,2),IF($M45=Lists!$H$3,IF($K45&lt;1,(($S45/$K45)*((1+'Inputs &amp; Summary'!$D$7)^BH$1)),((INT(BH$1/$K45)-INT((BH$1-1)/$K45))*$S45*((1+'Inputs &amp; Summary'!$D$7)^BH$1))),(_xlfn.WEIBULL.DIST(BH$1,$L45,$K45,FALSE)*$S45*((1+'Inputs &amp; Summary'!$D$7)^BH$1))),IF($M45=Lists!$H$3,IF($K45&lt;1,((($R45*(1-$E45)+$Q45*(1-$F45))/$K45)*((1+'Inputs &amp; Summary'!$D$7)^BH$1)),((INT(BH$1/$K45)-INT((BH$1-1)/$K45))*($R45*(1-$E45)+$Q45*(1-$F45))*((1+'Inputs &amp; Summary'!$D$7)^BH$1))),((_xlfn.WEIBULL.DIST(BH$1,$L45,$K45,FALSE)*($R45*(1-$E45)+$Q45*(1-$F45))*((1+'Inputs &amp; Summary'!$D$7)^BH$1))))))</f>
        <v>0</v>
      </c>
      <c r="BI45" s="248">
        <f>$D45*IF(BI$1&gt;'Inputs &amp; Summary'!$D$5,0,IF(BI$1&gt;VLOOKUP($G45,Lists!$J$17:$K$21,2),IF($M45=Lists!$H$3,IF($K45&lt;1,(($S45/$K45)*((1+'Inputs &amp; Summary'!$D$7)^BI$1)),((INT(BI$1/$K45)-INT((BI$1-1)/$K45))*$S45*((1+'Inputs &amp; Summary'!$D$7)^BI$1))),(_xlfn.WEIBULL.DIST(BI$1,$L45,$K45,FALSE)*$S45*((1+'Inputs &amp; Summary'!$D$7)^BI$1))),IF($M45=Lists!$H$3,IF($K45&lt;1,((($R45*(1-$E45)+$Q45*(1-$F45))/$K45)*((1+'Inputs &amp; Summary'!$D$7)^BI$1)),((INT(BI$1/$K45)-INT((BI$1-1)/$K45))*($R45*(1-$E45)+$Q45*(1-$F45))*((1+'Inputs &amp; Summary'!$D$7)^BI$1))),((_xlfn.WEIBULL.DIST(BI$1,$L45,$K45,FALSE)*($R45*(1-$E45)+$Q45*(1-$F45))*((1+'Inputs &amp; Summary'!$D$7)^BI$1))))))</f>
        <v>0</v>
      </c>
      <c r="BJ45" s="248">
        <f>$D45*IF(BJ$1&gt;'Inputs &amp; Summary'!$D$5,0,IF(BJ$1&gt;VLOOKUP($G45,Lists!$J$17:$K$21,2),IF($M45=Lists!$H$3,IF($K45&lt;1,(($S45/$K45)*((1+'Inputs &amp; Summary'!$D$7)^BJ$1)),((INT(BJ$1/$K45)-INT((BJ$1-1)/$K45))*$S45*((1+'Inputs &amp; Summary'!$D$7)^BJ$1))),(_xlfn.WEIBULL.DIST(BJ$1,$L45,$K45,FALSE)*$S45*((1+'Inputs &amp; Summary'!$D$7)^BJ$1))),IF($M45=Lists!$H$3,IF($K45&lt;1,((($R45*(1-$E45)+$Q45*(1-$F45))/$K45)*((1+'Inputs &amp; Summary'!$D$7)^BJ$1)),((INT(BJ$1/$K45)-INT((BJ$1-1)/$K45))*($R45*(1-$E45)+$Q45*(1-$F45))*((1+'Inputs &amp; Summary'!$D$7)^BJ$1))),((_xlfn.WEIBULL.DIST(BJ$1,$L45,$K45,FALSE)*($R45*(1-$E45)+$Q45*(1-$F45))*((1+'Inputs &amp; Summary'!$D$7)^BJ$1))))))</f>
        <v>0</v>
      </c>
      <c r="BK45" s="248">
        <f>$D45*IF(BK$1&gt;'Inputs &amp; Summary'!$D$5,0,IF(BK$1&gt;VLOOKUP($G45,Lists!$J$17:$K$21,2),IF($M45=Lists!$H$3,IF($K45&lt;1,(($S45/$K45)*((1+'Inputs &amp; Summary'!$D$7)^BK$1)),((INT(BK$1/$K45)-INT((BK$1-1)/$K45))*$S45*((1+'Inputs &amp; Summary'!$D$7)^BK$1))),(_xlfn.WEIBULL.DIST(BK$1,$L45,$K45,FALSE)*$S45*((1+'Inputs &amp; Summary'!$D$7)^BK$1))),IF($M45=Lists!$H$3,IF($K45&lt;1,((($R45*(1-$E45)+$Q45*(1-$F45))/$K45)*((1+'Inputs &amp; Summary'!$D$7)^BK$1)),((INT(BK$1/$K45)-INT((BK$1-1)/$K45))*($R45*(1-$E45)+$Q45*(1-$F45))*((1+'Inputs &amp; Summary'!$D$7)^BK$1))),((_xlfn.WEIBULL.DIST(BK$1,$L45,$K45,FALSE)*($R45*(1-$E45)+$Q45*(1-$F45))*((1+'Inputs &amp; Summary'!$D$7)^BK$1))))))</f>
        <v>0</v>
      </c>
      <c r="BL45" s="248">
        <f>$D45*IF(BL$1&gt;'Inputs &amp; Summary'!$D$5,0,IF(BL$1&gt;VLOOKUP($G45,Lists!$J$17:$K$21,2),IF($M45=Lists!$H$3,IF($K45&lt;1,(($S45/$K45)*((1+'Inputs &amp; Summary'!$D$7)^BL$1)),((INT(BL$1/$K45)-INT((BL$1-1)/$K45))*$S45*((1+'Inputs &amp; Summary'!$D$7)^BL$1))),(_xlfn.WEIBULL.DIST(BL$1,$L45,$K45,FALSE)*$S45*((1+'Inputs &amp; Summary'!$D$7)^BL$1))),IF($M45=Lists!$H$3,IF($K45&lt;1,((($R45*(1-$E45)+$Q45*(1-$F45))/$K45)*((1+'Inputs &amp; Summary'!$D$7)^BL$1)),((INT(BL$1/$K45)-INT((BL$1-1)/$K45))*($R45*(1-$E45)+$Q45*(1-$F45))*((1+'Inputs &amp; Summary'!$D$7)^BL$1))),((_xlfn.WEIBULL.DIST(BL$1,$L45,$K45,FALSE)*($R45*(1-$E45)+$Q45*(1-$F45))*((1+'Inputs &amp; Summary'!$D$7)^BL$1))))))</f>
        <v>0</v>
      </c>
    </row>
    <row r="46" spans="1:64" x14ac:dyDescent="0.3">
      <c r="A46" s="236" t="s">
        <v>12</v>
      </c>
      <c r="B46" s="117" t="str">
        <f>IF('Inputs &amp; Summary'!$D$15=Lists!$E$3,INDEX('Residential Rooftop Details'!$A$30:$X$158,MATCH('Cash Flow'!$A46,'Residential Rooftop Details'!$A$30:$A$158,0),COLUMN(B$1)),IF('Inputs &amp; Summary'!$D$15=Lists!$E$4,INDEX('Commercial Rooftop Details'!$A$30:$V$158,MATCH('Cash Flow'!$A46,'Commercial Rooftop Details'!$A$30:$A$158,0),COLUMN(B$1)),INDEX('Ground-Mount Details'!$A$30:$V$158,MATCH('Cash Flow'!$A46,'Ground-Mount Details'!$A$30:$A$158,0),COLUMN(B$1))))</f>
        <v>Preventive</v>
      </c>
      <c r="C46" s="117" t="str">
        <f>IF('Inputs &amp; Summary'!$D$15=Lists!$E$3,INDEX('Residential Rooftop Details'!$A$30:$X$158,MATCH('Cash Flow'!$A46,'Residential Rooftop Details'!$A$30:$A$158,0),COLUMN(C$1)),IF('Inputs &amp; Summary'!$D$15=Lists!$E$4,INDEX('Commercial Rooftop Details'!$A$30:$V$158,MATCH('Cash Flow'!$A46,'Commercial Rooftop Details'!$A$30:$A$158,0),COLUMN(C$1)),INDEX('Ground-Mount Details'!$A$30:$V$158,MATCH('Cash Flow'!$A46,'Ground-Mount Details'!$A$30:$A$158,0),COLUMN(C$1))))</f>
        <v>Mechanical</v>
      </c>
      <c r="D46" s="117">
        <f>IF('Inputs &amp; Summary'!$D$15=Lists!$E$3,INDEX('Residential Rooftop Details'!$A$30:$X$158,MATCH('Cash Flow'!$A46,'Residential Rooftop Details'!$A$30:$A$158,0),COLUMN(D$1)),IF('Inputs &amp; Summary'!$D$15=Lists!$E$4,INDEX('Commercial Rooftop Details'!$A$30:$V$158,MATCH('Cash Flow'!$A46,'Commercial Rooftop Details'!$A$30:$A$158,0),COLUMN(D$1)),INDEX('Ground-Mount Details'!$A$30:$V$158,MATCH('Cash Flow'!$A46,'Ground-Mount Details'!$A$30:$A$158,0),COLUMN(D$1))))</f>
        <v>1</v>
      </c>
      <c r="E46" s="117">
        <f>IF('Inputs &amp; Summary'!$D$15=Lists!$E$3,INDEX('Residential Rooftop Details'!$A$30:$X$158,MATCH('Cash Flow'!$A46,'Residential Rooftop Details'!$A$30:$A$158,0),COLUMN(E$1)),IF('Inputs &amp; Summary'!$D$15=Lists!$E$4,INDEX('Commercial Rooftop Details'!$A$30:$V$158,MATCH('Cash Flow'!$A46,'Commercial Rooftop Details'!$A$30:$A$158,0),COLUMN(E$1)),INDEX('Ground-Mount Details'!$A$30:$V$158,MATCH('Cash Flow'!$A46,'Ground-Mount Details'!$A$30:$A$158,0),COLUMN(E$1))))</f>
        <v>0</v>
      </c>
      <c r="F46" s="117">
        <f>IF('Inputs &amp; Summary'!$D$15=Lists!$E$3,INDEX('Residential Rooftop Details'!$A$30:$X$158,MATCH('Cash Flow'!$A46,'Residential Rooftop Details'!$A$30:$A$158,0),COLUMN(F$1)),IF('Inputs &amp; Summary'!$D$15=Lists!$E$4,INDEX('Commercial Rooftop Details'!$A$30:$V$158,MATCH('Cash Flow'!$A46,'Commercial Rooftop Details'!$A$30:$A$158,0),COLUMN(F$1)),INDEX('Ground-Mount Details'!$A$30:$V$158,MATCH('Cash Flow'!$A46,'Ground-Mount Details'!$A$30:$A$158,0),COLUMN(F$1))))</f>
        <v>0</v>
      </c>
      <c r="G46" s="237" t="str">
        <f>IF('Inputs &amp; Summary'!$D$15=Lists!$E$3,INDEX('Residential Rooftop Details'!$A$30:$X$158,MATCH('Cash Flow'!$A46,'Residential Rooftop Details'!$A$30:$A$158,0),COLUMN(G$1)),IF('Inputs &amp; Summary'!$D$15=Lists!$E$4,INDEX('Commercial Rooftop Details'!$A$30:$V$158,MATCH('Cash Flow'!$A46,'Commercial Rooftop Details'!$A$30:$A$158,0),COLUMN(G$1)),INDEX('Ground-Mount Details'!$A$30:$V$158,MATCH('Cash Flow'!$A46,'Ground-Mount Details'!$A$30:$A$158,0),COLUMN(G$1))))</f>
        <v>N/A</v>
      </c>
      <c r="H46" s="237" t="str">
        <f>IF('Inputs &amp; Summary'!$D$15=Lists!$E$3,INDEX('Residential Rooftop Details'!$A$30:$X$158,MATCH('Cash Flow'!$A46,'Residential Rooftop Details'!$A$30:$A$158,0),COLUMN(H$1)),IF('Inputs &amp; Summary'!$D$15=Lists!$E$4,INDEX('Commercial Rooftop Details'!$A$30:$V$158,MATCH('Cash Flow'!$A46,'Commercial Rooftop Details'!$A$30:$A$158,0),COLUMN(H$1)),INDEX('Ground-Mount Details'!$A$30:$V$158,MATCH('Cash Flow'!$A46,'Ground-Mount Details'!$A$30:$A$158,0),COLUMN(H$1))))</f>
        <v>Rail/ Fastener</v>
      </c>
      <c r="I46" s="237" t="str">
        <f>IF('Inputs &amp; Summary'!$D$15=Lists!$E$3,INDEX('Residential Rooftop Details'!$A$30:$X$158,MATCH('Cash Flow'!$A46,'Residential Rooftop Details'!$A$30:$A$158,0),COLUMN(I$1)),IF('Inputs &amp; Summary'!$D$15=Lists!$E$4,INDEX('Commercial Rooftop Details'!$A$30:$V$158,MATCH('Cash Flow'!$A46,'Commercial Rooftop Details'!$A$30:$A$158,0),COLUMN(I$1)),INDEX('Ground-Mount Details'!$A$30:$V$158,MATCH('Cash Flow'!$A46,'Ground-Mount Details'!$A$30:$A$158,0),COLUMN(I$1))))</f>
        <v>PV module/array Specialist</v>
      </c>
      <c r="J46" s="238">
        <f>IF('Inputs &amp; Summary'!$D$15=Lists!$E$3,INDEX('Residential Rooftop Details'!$A$30:$X$158,MATCH('Cash Flow'!$A46,'Residential Rooftop Details'!$A$30:$A$158,0),COLUMN(J$1)),IF('Inputs &amp; Summary'!$D$15=Lists!$E$4,INDEX('Commercial Rooftop Details'!$A$30:$V$158,MATCH('Cash Flow'!$A46,'Commercial Rooftop Details'!$A$30:$A$158,0),COLUMN(J$1)),INDEX('Ground-Mount Details'!$A$30:$V$158,MATCH('Cash Flow'!$A46,'Ground-Mount Details'!$A$30:$A$158,0),COLUMN(J$1))))</f>
        <v>24.03846153846154</v>
      </c>
      <c r="K46" s="239">
        <f>IF('Inputs &amp; Summary'!$D$15=Lists!$E$3,INDEX('Residential Rooftop Details'!$A$30:$X$158,MATCH('Cash Flow'!$A46,'Residential Rooftop Details'!$A$30:$A$158,0),COLUMN(K$1)),IF('Inputs &amp; Summary'!$D$15=Lists!$E$4,INDEX('Commercial Rooftop Details'!$A$30:$V$158,MATCH('Cash Flow'!$A46,'Commercial Rooftop Details'!$A$30:$A$158,0),COLUMN(K$1)),INDEX('Ground-Mount Details'!$A$30:$V$158,MATCH('Cash Flow'!$A46,'Ground-Mount Details'!$A$30:$A$158,0),COLUMN(K$1))))</f>
        <v>5</v>
      </c>
      <c r="L46" s="239">
        <f>IF('Inputs &amp; Summary'!$D$15=Lists!$E$3,INDEX('Residential Rooftop Details'!$A$30:$X$158,MATCH('Cash Flow'!$A46,'Residential Rooftop Details'!$A$30:$A$158,0),COLUMN(L$1)),IF('Inputs &amp; Summary'!$D$15=Lists!$E$4,INDEX('Commercial Rooftop Details'!$A$30:$V$158,MATCH('Cash Flow'!$A46,'Commercial Rooftop Details'!$A$30:$A$158,0),COLUMN(L$1)),INDEX('Ground-Mount Details'!$A$30:$V$158,MATCH('Cash Flow'!$A46,'Ground-Mount Details'!$A$30:$A$158,0),COLUMN(L$1))))</f>
        <v>1</v>
      </c>
      <c r="M46" s="238" t="str">
        <f>IF('Inputs &amp; Summary'!$D$15=Lists!$E$3,INDEX('Residential Rooftop Details'!$A$30:$X$158,MATCH('Cash Flow'!$A46,'Residential Rooftop Details'!$A$30:$A$158,0),COLUMN(M$1)),IF('Inputs &amp; Summary'!$D$15=Lists!$E$4,INDEX('Commercial Rooftop Details'!$A$30:$V$158,MATCH('Cash Flow'!$A46,'Commercial Rooftop Details'!$A$30:$A$158,0),COLUMN(M$1)),INDEX('Ground-Mount Details'!$A$30:$V$158,MATCH('Cash Flow'!$A46,'Ground-Mount Details'!$A$30:$A$158,0),COLUMN(M$1))))</f>
        <v>interval</v>
      </c>
      <c r="N46" s="240">
        <f>IF('Inputs &amp; Summary'!$D$15=Lists!$E$3,INDEX('Residential Rooftop Details'!$A$30:$X$158,MATCH('Cash Flow'!$A46,'Residential Rooftop Details'!$A$30:$A$158,0),COLUMN(N$1)),IF('Inputs &amp; Summary'!$D$15=Lists!$E$4,INDEX('Commercial Rooftop Details'!$A$30:$V$158,MATCH('Cash Flow'!$A46,'Commercial Rooftop Details'!$A$30:$A$158,0),COLUMN(N$1)),INDEX('Ground-Mount Details'!$A$30:$V$158,MATCH('Cash Flow'!$A46,'Ground-Mount Details'!$A$30:$A$158,0),COLUMN(N$1))))</f>
        <v>1648.7119437939109</v>
      </c>
      <c r="O46" s="239">
        <f>IF('Inputs &amp; Summary'!$D$15=Lists!$E$3,INDEX('Residential Rooftop Details'!$A$30:$X$158,MATCH('Cash Flow'!$A46,'Residential Rooftop Details'!$A$30:$A$158,0),COLUMN(O$1)),IF('Inputs &amp; Summary'!$D$15=Lists!$E$4,INDEX('Commercial Rooftop Details'!$A$30:$V$158,MATCH('Cash Flow'!$A46,'Commercial Rooftop Details'!$A$30:$A$158,0),COLUMN(O$1)),INDEX('Ground-Mount Details'!$A$30:$V$158,MATCH('Cash Flow'!$A46,'Ground-Mount Details'!$A$30:$A$158,0),COLUMN(O$1))))</f>
        <v>8.3333333333333332E-3</v>
      </c>
      <c r="P46" s="241">
        <f>IF('Inputs &amp; Summary'!$D$15=Lists!$E$3,INDEX('Residential Rooftop Details'!$A$30:$X$158,MATCH('Cash Flow'!$A46,'Residential Rooftop Details'!$A$30:$A$158,0),COLUMN(P$1)),IF('Inputs &amp; Summary'!$D$15=Lists!$E$4,INDEX('Commercial Rooftop Details'!$A$30:$V$158,MATCH('Cash Flow'!$A46,'Commercial Rooftop Details'!$A$30:$A$158,0),COLUMN(P$1)),INDEX('Ground-Mount Details'!$A$30:$V$158,MATCH('Cash Flow'!$A46,'Ground-Mount Details'!$A$30:$A$158,0),COLUMN(P$1))))</f>
        <v>0</v>
      </c>
      <c r="Q46" s="242">
        <f>IF('Inputs &amp; Summary'!$D$15=Lists!$E$3,INDEX('Residential Rooftop Details'!$A$30:$X$158,MATCH('Cash Flow'!$A46,'Residential Rooftop Details'!$A$30:$A$158,0),COLUMN(Q$1)),IF('Inputs &amp; Summary'!$D$15=Lists!$E$4,INDEX('Commercial Rooftop Details'!$A$30:$V$158,MATCH('Cash Flow'!$A46,'Commercial Rooftop Details'!$A$30:$A$158,0),COLUMN(Q$1)),INDEX('Ground-Mount Details'!$A$30:$V$158,MATCH('Cash Flow'!$A46,'Ground-Mount Details'!$A$30:$A$158,0),COLUMN(Q$1))))</f>
        <v>330.27082207410075</v>
      </c>
      <c r="R46" s="242">
        <f>IF('Inputs &amp; Summary'!$D$15=Lists!$E$3,INDEX('Residential Rooftop Details'!$A$30:$X$158,MATCH('Cash Flow'!$A46,'Residential Rooftop Details'!$A$30:$A$158,0),COLUMN(R$1)),IF('Inputs &amp; Summary'!$D$15=Lists!$E$4,INDEX('Commercial Rooftop Details'!$A$30:$V$158,MATCH('Cash Flow'!$A46,'Commercial Rooftop Details'!$A$30:$A$158,0),COLUMN(R$1)),INDEX('Ground-Mount Details'!$A$30:$V$158,MATCH('Cash Flow'!$A46,'Ground-Mount Details'!$A$30:$A$158,0),COLUMN(R$1))))</f>
        <v>0</v>
      </c>
      <c r="S46" s="243">
        <f>IF('Inputs &amp; Summary'!$D$15=Lists!$E$3,INDEX('Residential Rooftop Details'!$A$30:$X$158,MATCH('Cash Flow'!$A46,'Residential Rooftop Details'!$A$30:$A$158,0),COLUMN(S$1)),IF('Inputs &amp; Summary'!$D$15=Lists!$E$4,INDEX('Commercial Rooftop Details'!$A$30:$V$158,MATCH('Cash Flow'!$A46,'Commercial Rooftop Details'!$A$30:$A$158,0),COLUMN(S$1)),INDEX('Ground-Mount Details'!$A$30:$V$158,MATCH('Cash Flow'!$A46,'Ground-Mount Details'!$A$30:$A$158,0),COLUMN(S$1))))</f>
        <v>330.27082207410075</v>
      </c>
      <c r="T46" s="238">
        <f>IF('Inputs &amp; Summary'!$D$15=Lists!$E$3,INDEX('Residential Rooftop Details'!$A$30:$X$158,MATCH('Cash Flow'!$A46,'Residential Rooftop Details'!$A$30:$A$158,0),COLUMN(T$1)),IF('Inputs &amp; Summary'!$D$15=Lists!$E$4,INDEX('Commercial Rooftop Details'!$A$30:$V$158,MATCH('Cash Flow'!$A46,'Commercial Rooftop Details'!$A$30:$A$158,0),COLUMN(T$1)),INDEX('Ground-Mount Details'!$A$30:$V$158,MATCH('Cash Flow'!$A46,'Ground-Mount Details'!$A$30:$A$158,0),COLUMN(T$1))))</f>
        <v>0</v>
      </c>
      <c r="U46" s="244">
        <f>IF('Inputs &amp; Summary'!$D$15=Lists!$E$3,INDEX('Residential Rooftop Details'!$A$30:$X$158,MATCH('Cash Flow'!$A46,'Residential Rooftop Details'!$A$30:$A$158,0),COLUMN(U$1)),IF('Inputs &amp; Summary'!$D$15=Lists!$E$4,INDEX('Commercial Rooftop Details'!$A$30:$V$158,MATCH('Cash Flow'!$A46,'Commercial Rooftop Details'!$A$30:$A$158,0),COLUMN(U$1)),INDEX('Ground-Mount Details'!$A$30:$V$158,MATCH('Cash Flow'!$A46,'Ground-Mount Details'!$A$30:$A$158,0),COLUMN(U$1))))</f>
        <v>0</v>
      </c>
      <c r="V46" s="245">
        <f t="shared" si="6"/>
        <v>85.125503711748109</v>
      </c>
      <c r="W46" s="245">
        <f>NPV('Inputs &amp; Summary'!$D$6,Y46:BL46)</f>
        <v>752.57853473812486</v>
      </c>
      <c r="X46" s="246">
        <f t="shared" si="5"/>
        <v>5.4622434093646397E-3</v>
      </c>
      <c r="Y46" s="248">
        <f>$D46*IF(Y$1&gt;'Inputs &amp; Summary'!$D$5,0,IF(Y$1&gt;VLOOKUP($G46,Lists!$J$17:$K$21,2),IF($M46=Lists!$H$3,IF($K46&lt;1,(($S46/$K46)*((1+'Inputs &amp; Summary'!$D$7)^Y$1)),((INT(Y$1/$K46)-INT((Y$1-1)/$K46))*$S46*((1+'Inputs &amp; Summary'!$D$7)^Y$1))),(_xlfn.WEIBULL.DIST(Y$1,$L46,$K46,FALSE)*$S46*((1+'Inputs &amp; Summary'!$D$7)^Y$1))),IF($M46=Lists!$H$3,IF($K46&lt;1,((($R46*(1-$E46)+$Q46*(1-$F46))/$K46)*((1+'Inputs &amp; Summary'!$D$7)^Y$1)),((INT(Y$1/$K46)-INT((Y$1-1)/$K46))*($R46*(1-$E46)+$Q46*(1-$F46))*((1+'Inputs &amp; Summary'!$D$7)^Y$1))),((_xlfn.WEIBULL.DIST(Y$1,$L46,$K46,FALSE)*($R46*(1-$E46)+$Q46*(1-$F46))*((1+'Inputs &amp; Summary'!$D$7)^Y$1))))))</f>
        <v>0</v>
      </c>
      <c r="Z46" s="248">
        <f>$D46*IF(Z$1&gt;'Inputs &amp; Summary'!$D$5,0,IF(Z$1&gt;VLOOKUP($G46,Lists!$J$17:$K$21,2),IF($M46=Lists!$H$3,IF($K46&lt;1,(($S46/$K46)*((1+'Inputs &amp; Summary'!$D$7)^Z$1)),((INT(Z$1/$K46)-INT((Z$1-1)/$K46))*$S46*((1+'Inputs &amp; Summary'!$D$7)^Z$1))),(_xlfn.WEIBULL.DIST(Z$1,$L46,$K46,FALSE)*$S46*((1+'Inputs &amp; Summary'!$D$7)^Z$1))),IF($M46=Lists!$H$3,IF($K46&lt;1,((($R46*(1-$E46)+$Q46*(1-$F46))/$K46)*((1+'Inputs &amp; Summary'!$D$7)^Z$1)),((INT(Z$1/$K46)-INT((Z$1-1)/$K46))*($R46*(1-$E46)+$Q46*(1-$F46))*((1+'Inputs &amp; Summary'!$D$7)^Z$1))),((_xlfn.WEIBULL.DIST(Z$1,$L46,$K46,FALSE)*($R46*(1-$E46)+$Q46*(1-$F46))*((1+'Inputs &amp; Summary'!$D$7)^Z$1))))))</f>
        <v>0</v>
      </c>
      <c r="AA46" s="248">
        <f>$D46*IF(AA$1&gt;'Inputs &amp; Summary'!$D$5,0,IF(AA$1&gt;VLOOKUP($G46,Lists!$J$17:$K$21,2),IF($M46=Lists!$H$3,IF($K46&lt;1,(($S46/$K46)*((1+'Inputs &amp; Summary'!$D$7)^AA$1)),((INT(AA$1/$K46)-INT((AA$1-1)/$K46))*$S46*((1+'Inputs &amp; Summary'!$D$7)^AA$1))),(_xlfn.WEIBULL.DIST(AA$1,$L46,$K46,FALSE)*$S46*((1+'Inputs &amp; Summary'!$D$7)^AA$1))),IF($M46=Lists!$H$3,IF($K46&lt;1,((($R46*(1-$E46)+$Q46*(1-$F46))/$K46)*((1+'Inputs &amp; Summary'!$D$7)^AA$1)),((INT(AA$1/$K46)-INT((AA$1-1)/$K46))*($R46*(1-$E46)+$Q46*(1-$F46))*((1+'Inputs &amp; Summary'!$D$7)^AA$1))),((_xlfn.WEIBULL.DIST(AA$1,$L46,$K46,FALSE)*($R46*(1-$E46)+$Q46*(1-$F46))*((1+'Inputs &amp; Summary'!$D$7)^AA$1))))))</f>
        <v>0</v>
      </c>
      <c r="AB46" s="248">
        <f>$D46*IF(AB$1&gt;'Inputs &amp; Summary'!$D$5,0,IF(AB$1&gt;VLOOKUP($G46,Lists!$J$17:$K$21,2),IF($M46=Lists!$H$3,IF($K46&lt;1,(($S46/$K46)*((1+'Inputs &amp; Summary'!$D$7)^AB$1)),((INT(AB$1/$K46)-INT((AB$1-1)/$K46))*$S46*((1+'Inputs &amp; Summary'!$D$7)^AB$1))),(_xlfn.WEIBULL.DIST(AB$1,$L46,$K46,FALSE)*$S46*((1+'Inputs &amp; Summary'!$D$7)^AB$1))),IF($M46=Lists!$H$3,IF($K46&lt;1,((($R46*(1-$E46)+$Q46*(1-$F46))/$K46)*((1+'Inputs &amp; Summary'!$D$7)^AB$1)),((INT(AB$1/$K46)-INT((AB$1-1)/$K46))*($R46*(1-$E46)+$Q46*(1-$F46))*((1+'Inputs &amp; Summary'!$D$7)^AB$1))),((_xlfn.WEIBULL.DIST(AB$1,$L46,$K46,FALSE)*($R46*(1-$E46)+$Q46*(1-$F46))*((1+'Inputs &amp; Summary'!$D$7)^AB$1))))))</f>
        <v>0</v>
      </c>
      <c r="AC46" s="248">
        <f>$D46*IF(AC$1&gt;'Inputs &amp; Summary'!$D$5,0,IF(AC$1&gt;VLOOKUP($G46,Lists!$J$17:$K$21,2),IF($M46=Lists!$H$3,IF($K46&lt;1,(($S46/$K46)*((1+'Inputs &amp; Summary'!$D$7)^AC$1)),((INT(AC$1/$K46)-INT((AC$1-1)/$K46))*$S46*((1+'Inputs &amp; Summary'!$D$7)^AC$1))),(_xlfn.WEIBULL.DIST(AC$1,$L46,$K46,FALSE)*$S46*((1+'Inputs &amp; Summary'!$D$7)^AC$1))),IF($M46=Lists!$H$3,IF($K46&lt;1,((($R46*(1-$E46)+$Q46*(1-$F46))/$K46)*((1+'Inputs &amp; Summary'!$D$7)^AC$1)),((INT(AC$1/$K46)-INT((AC$1-1)/$K46))*($R46*(1-$E46)+$Q46*(1-$F46))*((1+'Inputs &amp; Summary'!$D$7)^AC$1))),((_xlfn.WEIBULL.DIST(AC$1,$L46,$K46,FALSE)*($R46*(1-$E46)+$Q46*(1-$F46))*((1+'Inputs &amp; Summary'!$D$7)^AC$1))))))</f>
        <v>364.64567450909743</v>
      </c>
      <c r="AD46" s="248">
        <f>$D46*IF(AD$1&gt;'Inputs &amp; Summary'!$D$5,0,IF(AD$1&gt;VLOOKUP($G46,Lists!$J$17:$K$21,2),IF($M46=Lists!$H$3,IF($K46&lt;1,(($S46/$K46)*((1+'Inputs &amp; Summary'!$D$7)^AD$1)),((INT(AD$1/$K46)-INT((AD$1-1)/$K46))*$S46*((1+'Inputs &amp; Summary'!$D$7)^AD$1))),(_xlfn.WEIBULL.DIST(AD$1,$L46,$K46,FALSE)*$S46*((1+'Inputs &amp; Summary'!$D$7)^AD$1))),IF($M46=Lists!$H$3,IF($K46&lt;1,((($R46*(1-$E46)+$Q46*(1-$F46))/$K46)*((1+'Inputs &amp; Summary'!$D$7)^AD$1)),((INT(AD$1/$K46)-INT((AD$1-1)/$K46))*($R46*(1-$E46)+$Q46*(1-$F46))*((1+'Inputs &amp; Summary'!$D$7)^AD$1))),((_xlfn.WEIBULL.DIST(AD$1,$L46,$K46,FALSE)*($R46*(1-$E46)+$Q46*(1-$F46))*((1+'Inputs &amp; Summary'!$D$7)^AD$1))))))</f>
        <v>0</v>
      </c>
      <c r="AE46" s="248">
        <f>$D46*IF(AE$1&gt;'Inputs &amp; Summary'!$D$5,0,IF(AE$1&gt;VLOOKUP($G46,Lists!$J$17:$K$21,2),IF($M46=Lists!$H$3,IF($K46&lt;1,(($S46/$K46)*((1+'Inputs &amp; Summary'!$D$7)^AE$1)),((INT(AE$1/$K46)-INT((AE$1-1)/$K46))*$S46*((1+'Inputs &amp; Summary'!$D$7)^AE$1))),(_xlfn.WEIBULL.DIST(AE$1,$L46,$K46,FALSE)*$S46*((1+'Inputs &amp; Summary'!$D$7)^AE$1))),IF($M46=Lists!$H$3,IF($K46&lt;1,((($R46*(1-$E46)+$Q46*(1-$F46))/$K46)*((1+'Inputs &amp; Summary'!$D$7)^AE$1)),((INT(AE$1/$K46)-INT((AE$1-1)/$K46))*($R46*(1-$E46)+$Q46*(1-$F46))*((1+'Inputs &amp; Summary'!$D$7)^AE$1))),((_xlfn.WEIBULL.DIST(AE$1,$L46,$K46,FALSE)*($R46*(1-$E46)+$Q46*(1-$F46))*((1+'Inputs &amp; Summary'!$D$7)^AE$1))))))</f>
        <v>0</v>
      </c>
      <c r="AF46" s="248">
        <f>$D46*IF(AF$1&gt;'Inputs &amp; Summary'!$D$5,0,IF(AF$1&gt;VLOOKUP($G46,Lists!$J$17:$K$21,2),IF($M46=Lists!$H$3,IF($K46&lt;1,(($S46/$K46)*((1+'Inputs &amp; Summary'!$D$7)^AF$1)),((INT(AF$1/$K46)-INT((AF$1-1)/$K46))*$S46*((1+'Inputs &amp; Summary'!$D$7)^AF$1))),(_xlfn.WEIBULL.DIST(AF$1,$L46,$K46,FALSE)*$S46*((1+'Inputs &amp; Summary'!$D$7)^AF$1))),IF($M46=Lists!$H$3,IF($K46&lt;1,((($R46*(1-$E46)+$Q46*(1-$F46))/$K46)*((1+'Inputs &amp; Summary'!$D$7)^AF$1)),((INT(AF$1/$K46)-INT((AF$1-1)/$K46))*($R46*(1-$E46)+$Q46*(1-$F46))*((1+'Inputs &amp; Summary'!$D$7)^AF$1))),((_xlfn.WEIBULL.DIST(AF$1,$L46,$K46,FALSE)*($R46*(1-$E46)+$Q46*(1-$F46))*((1+'Inputs &amp; Summary'!$D$7)^AF$1))))))</f>
        <v>0</v>
      </c>
      <c r="AG46" s="248">
        <f>$D46*IF(AG$1&gt;'Inputs &amp; Summary'!$D$5,0,IF(AG$1&gt;VLOOKUP($G46,Lists!$J$17:$K$21,2),IF($M46=Lists!$H$3,IF($K46&lt;1,(($S46/$K46)*((1+'Inputs &amp; Summary'!$D$7)^AG$1)),((INT(AG$1/$K46)-INT((AG$1-1)/$K46))*$S46*((1+'Inputs &amp; Summary'!$D$7)^AG$1))),(_xlfn.WEIBULL.DIST(AG$1,$L46,$K46,FALSE)*$S46*((1+'Inputs &amp; Summary'!$D$7)^AG$1))),IF($M46=Lists!$H$3,IF($K46&lt;1,((($R46*(1-$E46)+$Q46*(1-$F46))/$K46)*((1+'Inputs &amp; Summary'!$D$7)^AG$1)),((INT(AG$1/$K46)-INT((AG$1-1)/$K46))*($R46*(1-$E46)+$Q46*(1-$F46))*((1+'Inputs &amp; Summary'!$D$7)^AG$1))),((_xlfn.WEIBULL.DIST(AG$1,$L46,$K46,FALSE)*($R46*(1-$E46)+$Q46*(1-$F46))*((1+'Inputs &amp; Summary'!$D$7)^AG$1))))))</f>
        <v>0</v>
      </c>
      <c r="AH46" s="248">
        <f>$D46*IF(AH$1&gt;'Inputs &amp; Summary'!$D$5,0,IF(AH$1&gt;VLOOKUP($G46,Lists!$J$17:$K$21,2),IF($M46=Lists!$H$3,IF($K46&lt;1,(($S46/$K46)*((1+'Inputs &amp; Summary'!$D$7)^AH$1)),((INT(AH$1/$K46)-INT((AH$1-1)/$K46))*$S46*((1+'Inputs &amp; Summary'!$D$7)^AH$1))),(_xlfn.WEIBULL.DIST(AH$1,$L46,$K46,FALSE)*$S46*((1+'Inputs &amp; Summary'!$D$7)^AH$1))),IF($M46=Lists!$H$3,IF($K46&lt;1,((($R46*(1-$E46)+$Q46*(1-$F46))/$K46)*((1+'Inputs &amp; Summary'!$D$7)^AH$1)),((INT(AH$1/$K46)-INT((AH$1-1)/$K46))*($R46*(1-$E46)+$Q46*(1-$F46))*((1+'Inputs &amp; Summary'!$D$7)^AH$1))),((_xlfn.WEIBULL.DIST(AH$1,$L46,$K46,FALSE)*($R46*(1-$E46)+$Q46*(1-$F46))*((1+'Inputs &amp; Summary'!$D$7)^AH$1))))))</f>
        <v>402.59828919541008</v>
      </c>
      <c r="AI46" s="248">
        <f>$D46*IF(AI$1&gt;'Inputs &amp; Summary'!$D$5,0,IF(AI$1&gt;VLOOKUP($G46,Lists!$J$17:$K$21,2),IF($M46=Lists!$H$3,IF($K46&lt;1,(($S46/$K46)*((1+'Inputs &amp; Summary'!$D$7)^AI$1)),((INT(AI$1/$K46)-INT((AI$1-1)/$K46))*$S46*((1+'Inputs &amp; Summary'!$D$7)^AI$1))),(_xlfn.WEIBULL.DIST(AI$1,$L46,$K46,FALSE)*$S46*((1+'Inputs &amp; Summary'!$D$7)^AI$1))),IF($M46=Lists!$H$3,IF($K46&lt;1,((($R46*(1-$E46)+$Q46*(1-$F46))/$K46)*((1+'Inputs &amp; Summary'!$D$7)^AI$1)),((INT(AI$1/$K46)-INT((AI$1-1)/$K46))*($R46*(1-$E46)+$Q46*(1-$F46))*((1+'Inputs &amp; Summary'!$D$7)^AI$1))),((_xlfn.WEIBULL.DIST(AI$1,$L46,$K46,FALSE)*($R46*(1-$E46)+$Q46*(1-$F46))*((1+'Inputs &amp; Summary'!$D$7)^AI$1))))))</f>
        <v>0</v>
      </c>
      <c r="AJ46" s="248">
        <f>$D46*IF(AJ$1&gt;'Inputs &amp; Summary'!$D$5,0,IF(AJ$1&gt;VLOOKUP($G46,Lists!$J$17:$K$21,2),IF($M46=Lists!$H$3,IF($K46&lt;1,(($S46/$K46)*((1+'Inputs &amp; Summary'!$D$7)^AJ$1)),((INT(AJ$1/$K46)-INT((AJ$1-1)/$K46))*$S46*((1+'Inputs &amp; Summary'!$D$7)^AJ$1))),(_xlfn.WEIBULL.DIST(AJ$1,$L46,$K46,FALSE)*$S46*((1+'Inputs &amp; Summary'!$D$7)^AJ$1))),IF($M46=Lists!$H$3,IF($K46&lt;1,((($R46*(1-$E46)+$Q46*(1-$F46))/$K46)*((1+'Inputs &amp; Summary'!$D$7)^AJ$1)),((INT(AJ$1/$K46)-INT((AJ$1-1)/$K46))*($R46*(1-$E46)+$Q46*(1-$F46))*((1+'Inputs &amp; Summary'!$D$7)^AJ$1))),((_xlfn.WEIBULL.DIST(AJ$1,$L46,$K46,FALSE)*($R46*(1-$E46)+$Q46*(1-$F46))*((1+'Inputs &amp; Summary'!$D$7)^AJ$1))))))</f>
        <v>0</v>
      </c>
      <c r="AK46" s="248">
        <f>$D46*IF(AK$1&gt;'Inputs &amp; Summary'!$D$5,0,IF(AK$1&gt;VLOOKUP($G46,Lists!$J$17:$K$21,2),IF($M46=Lists!$H$3,IF($K46&lt;1,(($S46/$K46)*((1+'Inputs &amp; Summary'!$D$7)^AK$1)),((INT(AK$1/$K46)-INT((AK$1-1)/$K46))*$S46*((1+'Inputs &amp; Summary'!$D$7)^AK$1))),(_xlfn.WEIBULL.DIST(AK$1,$L46,$K46,FALSE)*$S46*((1+'Inputs &amp; Summary'!$D$7)^AK$1))),IF($M46=Lists!$H$3,IF($K46&lt;1,((($R46*(1-$E46)+$Q46*(1-$F46))/$K46)*((1+'Inputs &amp; Summary'!$D$7)^AK$1)),((INT(AK$1/$K46)-INT((AK$1-1)/$K46))*($R46*(1-$E46)+$Q46*(1-$F46))*((1+'Inputs &amp; Summary'!$D$7)^AK$1))),((_xlfn.WEIBULL.DIST(AK$1,$L46,$K46,FALSE)*($R46*(1-$E46)+$Q46*(1-$F46))*((1+'Inputs &amp; Summary'!$D$7)^AK$1))))))</f>
        <v>0</v>
      </c>
      <c r="AL46" s="248">
        <f>$D46*IF(AL$1&gt;'Inputs &amp; Summary'!$D$5,0,IF(AL$1&gt;VLOOKUP($G46,Lists!$J$17:$K$21,2),IF($M46=Lists!$H$3,IF($K46&lt;1,(($S46/$K46)*((1+'Inputs &amp; Summary'!$D$7)^AL$1)),((INT(AL$1/$K46)-INT((AL$1-1)/$K46))*$S46*((1+'Inputs &amp; Summary'!$D$7)^AL$1))),(_xlfn.WEIBULL.DIST(AL$1,$L46,$K46,FALSE)*$S46*((1+'Inputs &amp; Summary'!$D$7)^AL$1))),IF($M46=Lists!$H$3,IF($K46&lt;1,((($R46*(1-$E46)+$Q46*(1-$F46))/$K46)*((1+'Inputs &amp; Summary'!$D$7)^AL$1)),((INT(AL$1/$K46)-INT((AL$1-1)/$K46))*($R46*(1-$E46)+$Q46*(1-$F46))*((1+'Inputs &amp; Summary'!$D$7)^AL$1))),((_xlfn.WEIBULL.DIST(AL$1,$L46,$K46,FALSE)*($R46*(1-$E46)+$Q46*(1-$F46))*((1+'Inputs &amp; Summary'!$D$7)^AL$1))))))</f>
        <v>0</v>
      </c>
      <c r="AM46" s="248">
        <f>$D46*IF(AM$1&gt;'Inputs &amp; Summary'!$D$5,0,IF(AM$1&gt;VLOOKUP($G46,Lists!$J$17:$K$21,2),IF($M46=Lists!$H$3,IF($K46&lt;1,(($S46/$K46)*((1+'Inputs &amp; Summary'!$D$7)^AM$1)),((INT(AM$1/$K46)-INT((AM$1-1)/$K46))*$S46*((1+'Inputs &amp; Summary'!$D$7)^AM$1))),(_xlfn.WEIBULL.DIST(AM$1,$L46,$K46,FALSE)*$S46*((1+'Inputs &amp; Summary'!$D$7)^AM$1))),IF($M46=Lists!$H$3,IF($K46&lt;1,((($R46*(1-$E46)+$Q46*(1-$F46))/$K46)*((1+'Inputs &amp; Summary'!$D$7)^AM$1)),((INT(AM$1/$K46)-INT((AM$1-1)/$K46))*($R46*(1-$E46)+$Q46*(1-$F46))*((1+'Inputs &amp; Summary'!$D$7)^AM$1))),((_xlfn.WEIBULL.DIST(AM$1,$L46,$K46,FALSE)*($R46*(1-$E46)+$Q46*(1-$F46))*((1+'Inputs &amp; Summary'!$D$7)^AM$1))))))</f>
        <v>444.50104250181414</v>
      </c>
      <c r="AN46" s="248">
        <f>$D46*IF(AN$1&gt;'Inputs &amp; Summary'!$D$5,0,IF(AN$1&gt;VLOOKUP($G46,Lists!$J$17:$K$21,2),IF($M46=Lists!$H$3,IF($K46&lt;1,(($S46/$K46)*((1+'Inputs &amp; Summary'!$D$7)^AN$1)),((INT(AN$1/$K46)-INT((AN$1-1)/$K46))*$S46*((1+'Inputs &amp; Summary'!$D$7)^AN$1))),(_xlfn.WEIBULL.DIST(AN$1,$L46,$K46,FALSE)*$S46*((1+'Inputs &amp; Summary'!$D$7)^AN$1))),IF($M46=Lists!$H$3,IF($K46&lt;1,((($R46*(1-$E46)+$Q46*(1-$F46))/$K46)*((1+'Inputs &amp; Summary'!$D$7)^AN$1)),((INT(AN$1/$K46)-INT((AN$1-1)/$K46))*($R46*(1-$E46)+$Q46*(1-$F46))*((1+'Inputs &amp; Summary'!$D$7)^AN$1))),((_xlfn.WEIBULL.DIST(AN$1,$L46,$K46,FALSE)*($R46*(1-$E46)+$Q46*(1-$F46))*((1+'Inputs &amp; Summary'!$D$7)^AN$1))))))</f>
        <v>0</v>
      </c>
      <c r="AO46" s="248">
        <f>$D46*IF(AO$1&gt;'Inputs &amp; Summary'!$D$5,0,IF(AO$1&gt;VLOOKUP($G46,Lists!$J$17:$K$21,2),IF($M46=Lists!$H$3,IF($K46&lt;1,(($S46/$K46)*((1+'Inputs &amp; Summary'!$D$7)^AO$1)),((INT(AO$1/$K46)-INT((AO$1-1)/$K46))*$S46*((1+'Inputs &amp; Summary'!$D$7)^AO$1))),(_xlfn.WEIBULL.DIST(AO$1,$L46,$K46,FALSE)*$S46*((1+'Inputs &amp; Summary'!$D$7)^AO$1))),IF($M46=Lists!$H$3,IF($K46&lt;1,((($R46*(1-$E46)+$Q46*(1-$F46))/$K46)*((1+'Inputs &amp; Summary'!$D$7)^AO$1)),((INT(AO$1/$K46)-INT((AO$1-1)/$K46))*($R46*(1-$E46)+$Q46*(1-$F46))*((1+'Inputs &amp; Summary'!$D$7)^AO$1))),((_xlfn.WEIBULL.DIST(AO$1,$L46,$K46,FALSE)*($R46*(1-$E46)+$Q46*(1-$F46))*((1+'Inputs &amp; Summary'!$D$7)^AO$1))))))</f>
        <v>0</v>
      </c>
      <c r="AP46" s="248">
        <f>$D46*IF(AP$1&gt;'Inputs &amp; Summary'!$D$5,0,IF(AP$1&gt;VLOOKUP($G46,Lists!$J$17:$K$21,2),IF($M46=Lists!$H$3,IF($K46&lt;1,(($S46/$K46)*((1+'Inputs &amp; Summary'!$D$7)^AP$1)),((INT(AP$1/$K46)-INT((AP$1-1)/$K46))*$S46*((1+'Inputs &amp; Summary'!$D$7)^AP$1))),(_xlfn.WEIBULL.DIST(AP$1,$L46,$K46,FALSE)*$S46*((1+'Inputs &amp; Summary'!$D$7)^AP$1))),IF($M46=Lists!$H$3,IF($K46&lt;1,((($R46*(1-$E46)+$Q46*(1-$F46))/$K46)*((1+'Inputs &amp; Summary'!$D$7)^AP$1)),((INT(AP$1/$K46)-INT((AP$1-1)/$K46))*($R46*(1-$E46)+$Q46*(1-$F46))*((1+'Inputs &amp; Summary'!$D$7)^AP$1))),((_xlfn.WEIBULL.DIST(AP$1,$L46,$K46,FALSE)*($R46*(1-$E46)+$Q46*(1-$F46))*((1+'Inputs &amp; Summary'!$D$7)^AP$1))))))</f>
        <v>0</v>
      </c>
      <c r="AQ46" s="248">
        <f>$D46*IF(AQ$1&gt;'Inputs &amp; Summary'!$D$5,0,IF(AQ$1&gt;VLOOKUP($G46,Lists!$J$17:$K$21,2),IF($M46=Lists!$H$3,IF($K46&lt;1,(($S46/$K46)*((1+'Inputs &amp; Summary'!$D$7)^AQ$1)),((INT(AQ$1/$K46)-INT((AQ$1-1)/$K46))*$S46*((1+'Inputs &amp; Summary'!$D$7)^AQ$1))),(_xlfn.WEIBULL.DIST(AQ$1,$L46,$K46,FALSE)*$S46*((1+'Inputs &amp; Summary'!$D$7)^AQ$1))),IF($M46=Lists!$H$3,IF($K46&lt;1,((($R46*(1-$E46)+$Q46*(1-$F46))/$K46)*((1+'Inputs &amp; Summary'!$D$7)^AQ$1)),((INT(AQ$1/$K46)-INT((AQ$1-1)/$K46))*($R46*(1-$E46)+$Q46*(1-$F46))*((1+'Inputs &amp; Summary'!$D$7)^AQ$1))),((_xlfn.WEIBULL.DIST(AQ$1,$L46,$K46,FALSE)*($R46*(1-$E46)+$Q46*(1-$F46))*((1+'Inputs &amp; Summary'!$D$7)^AQ$1))))))</f>
        <v>0</v>
      </c>
      <c r="AR46" s="248">
        <f>$D46*IF(AR$1&gt;'Inputs &amp; Summary'!$D$5,0,IF(AR$1&gt;VLOOKUP($G46,Lists!$J$17:$K$21,2),IF($M46=Lists!$H$3,IF($K46&lt;1,(($S46/$K46)*((1+'Inputs &amp; Summary'!$D$7)^AR$1)),((INT(AR$1/$K46)-INT((AR$1-1)/$K46))*$S46*((1+'Inputs &amp; Summary'!$D$7)^AR$1))),(_xlfn.WEIBULL.DIST(AR$1,$L46,$K46,FALSE)*$S46*((1+'Inputs &amp; Summary'!$D$7)^AR$1))),IF($M46=Lists!$H$3,IF($K46&lt;1,((($R46*(1-$E46)+$Q46*(1-$F46))/$K46)*((1+'Inputs &amp; Summary'!$D$7)^AR$1)),((INT(AR$1/$K46)-INT((AR$1-1)/$K46))*($R46*(1-$E46)+$Q46*(1-$F46))*((1+'Inputs &amp; Summary'!$D$7)^AR$1))),((_xlfn.WEIBULL.DIST(AR$1,$L46,$K46,FALSE)*($R46*(1-$E46)+$Q46*(1-$F46))*((1+'Inputs &amp; Summary'!$D$7)^AR$1))))))</f>
        <v>490.76506802864037</v>
      </c>
      <c r="AS46" s="248">
        <f>$D46*IF(AS$1&gt;'Inputs &amp; Summary'!$D$5,0,IF(AS$1&gt;VLOOKUP($G46,Lists!$J$17:$K$21,2),IF($M46=Lists!$H$3,IF($K46&lt;1,(($S46/$K46)*((1+'Inputs &amp; Summary'!$D$7)^AS$1)),((INT(AS$1/$K46)-INT((AS$1-1)/$K46))*$S46*((1+'Inputs &amp; Summary'!$D$7)^AS$1))),(_xlfn.WEIBULL.DIST(AS$1,$L46,$K46,FALSE)*$S46*((1+'Inputs &amp; Summary'!$D$7)^AS$1))),IF($M46=Lists!$H$3,IF($K46&lt;1,((($R46*(1-$E46)+$Q46*(1-$F46))/$K46)*((1+'Inputs &amp; Summary'!$D$7)^AS$1)),((INT(AS$1/$K46)-INT((AS$1-1)/$K46))*($R46*(1-$E46)+$Q46*(1-$F46))*((1+'Inputs &amp; Summary'!$D$7)^AS$1))),((_xlfn.WEIBULL.DIST(AS$1,$L46,$K46,FALSE)*($R46*(1-$E46)+$Q46*(1-$F46))*((1+'Inputs &amp; Summary'!$D$7)^AS$1))))))</f>
        <v>0</v>
      </c>
      <c r="AT46" s="248">
        <f>$D46*IF(AT$1&gt;'Inputs &amp; Summary'!$D$5,0,IF(AT$1&gt;VLOOKUP($G46,Lists!$J$17:$K$21,2),IF($M46=Lists!$H$3,IF($K46&lt;1,(($S46/$K46)*((1+'Inputs &amp; Summary'!$D$7)^AT$1)),((INT(AT$1/$K46)-INT((AT$1-1)/$K46))*$S46*((1+'Inputs &amp; Summary'!$D$7)^AT$1))),(_xlfn.WEIBULL.DIST(AT$1,$L46,$K46,FALSE)*$S46*((1+'Inputs &amp; Summary'!$D$7)^AT$1))),IF($M46=Lists!$H$3,IF($K46&lt;1,((($R46*(1-$E46)+$Q46*(1-$F46))/$K46)*((1+'Inputs &amp; Summary'!$D$7)^AT$1)),((INT(AT$1/$K46)-INT((AT$1-1)/$K46))*($R46*(1-$E46)+$Q46*(1-$F46))*((1+'Inputs &amp; Summary'!$D$7)^AT$1))),((_xlfn.WEIBULL.DIST(AT$1,$L46,$K46,FALSE)*($R46*(1-$E46)+$Q46*(1-$F46))*((1+'Inputs &amp; Summary'!$D$7)^AT$1))))))</f>
        <v>0</v>
      </c>
      <c r="AU46" s="248">
        <f>$D46*IF(AU$1&gt;'Inputs &amp; Summary'!$D$5,0,IF(AU$1&gt;VLOOKUP($G46,Lists!$J$17:$K$21,2),IF($M46=Lists!$H$3,IF($K46&lt;1,(($S46/$K46)*((1+'Inputs &amp; Summary'!$D$7)^AU$1)),((INT(AU$1/$K46)-INT((AU$1-1)/$K46))*$S46*((1+'Inputs &amp; Summary'!$D$7)^AU$1))),(_xlfn.WEIBULL.DIST(AU$1,$L46,$K46,FALSE)*$S46*((1+'Inputs &amp; Summary'!$D$7)^AU$1))),IF($M46=Lists!$H$3,IF($K46&lt;1,((($R46*(1-$E46)+$Q46*(1-$F46))/$K46)*((1+'Inputs &amp; Summary'!$D$7)^AU$1)),((INT(AU$1/$K46)-INT((AU$1-1)/$K46))*($R46*(1-$E46)+$Q46*(1-$F46))*((1+'Inputs &amp; Summary'!$D$7)^AU$1))),((_xlfn.WEIBULL.DIST(AU$1,$L46,$K46,FALSE)*($R46*(1-$E46)+$Q46*(1-$F46))*((1+'Inputs &amp; Summary'!$D$7)^AU$1))))))</f>
        <v>0</v>
      </c>
      <c r="AV46" s="248">
        <f>$D46*IF(AV$1&gt;'Inputs &amp; Summary'!$D$5,0,IF(AV$1&gt;VLOOKUP($G46,Lists!$J$17:$K$21,2),IF($M46=Lists!$H$3,IF($K46&lt;1,(($S46/$K46)*((1+'Inputs &amp; Summary'!$D$7)^AV$1)),((INT(AV$1/$K46)-INT((AV$1-1)/$K46))*$S46*((1+'Inputs &amp; Summary'!$D$7)^AV$1))),(_xlfn.WEIBULL.DIST(AV$1,$L46,$K46,FALSE)*$S46*((1+'Inputs &amp; Summary'!$D$7)^AV$1))),IF($M46=Lists!$H$3,IF($K46&lt;1,((($R46*(1-$E46)+$Q46*(1-$F46))/$K46)*((1+'Inputs &amp; Summary'!$D$7)^AV$1)),((INT(AV$1/$K46)-INT((AV$1-1)/$K46))*($R46*(1-$E46)+$Q46*(1-$F46))*((1+'Inputs &amp; Summary'!$D$7)^AV$1))),((_xlfn.WEIBULL.DIST(AV$1,$L46,$K46,FALSE)*($R46*(1-$E46)+$Q46*(1-$F46))*((1+'Inputs &amp; Summary'!$D$7)^AV$1))))))</f>
        <v>0</v>
      </c>
      <c r="AW46" s="248">
        <f>$D46*IF(AW$1&gt;'Inputs &amp; Summary'!$D$5,0,IF(AW$1&gt;VLOOKUP($G46,Lists!$J$17:$K$21,2),IF($M46=Lists!$H$3,IF($K46&lt;1,(($S46/$K46)*((1+'Inputs &amp; Summary'!$D$7)^AW$1)),((INT(AW$1/$K46)-INT((AW$1-1)/$K46))*$S46*((1+'Inputs &amp; Summary'!$D$7)^AW$1))),(_xlfn.WEIBULL.DIST(AW$1,$L46,$K46,FALSE)*$S46*((1+'Inputs &amp; Summary'!$D$7)^AW$1))),IF($M46=Lists!$H$3,IF($K46&lt;1,((($R46*(1-$E46)+$Q46*(1-$F46))/$K46)*((1+'Inputs &amp; Summary'!$D$7)^AW$1)),((INT(AW$1/$K46)-INT((AW$1-1)/$K46))*($R46*(1-$E46)+$Q46*(1-$F46))*((1+'Inputs &amp; Summary'!$D$7)^AW$1))),((_xlfn.WEIBULL.DIST(AW$1,$L46,$K46,FALSE)*($R46*(1-$E46)+$Q46*(1-$F46))*((1+'Inputs &amp; Summary'!$D$7)^AW$1))))))</f>
        <v>0</v>
      </c>
      <c r="AX46" s="248">
        <f>$D46*IF(AX$1&gt;'Inputs &amp; Summary'!$D$5,0,IF(AX$1&gt;VLOOKUP($G46,Lists!$J$17:$K$21,2),IF($M46=Lists!$H$3,IF($K46&lt;1,(($S46/$K46)*((1+'Inputs &amp; Summary'!$D$7)^AX$1)),((INT(AX$1/$K46)-INT((AX$1-1)/$K46))*$S46*((1+'Inputs &amp; Summary'!$D$7)^AX$1))),(_xlfn.WEIBULL.DIST(AX$1,$L46,$K46,FALSE)*$S46*((1+'Inputs &amp; Summary'!$D$7)^AX$1))),IF($M46=Lists!$H$3,IF($K46&lt;1,((($R46*(1-$E46)+$Q46*(1-$F46))/$K46)*((1+'Inputs &amp; Summary'!$D$7)^AX$1)),((INT(AX$1/$K46)-INT((AX$1-1)/$K46))*($R46*(1-$E46)+$Q46*(1-$F46))*((1+'Inputs &amp; Summary'!$D$7)^AX$1))),((_xlfn.WEIBULL.DIST(AX$1,$L46,$K46,FALSE)*($R46*(1-$E46)+$Q46*(1-$F46))*((1+'Inputs &amp; Summary'!$D$7)^AX$1))))))</f>
        <v>0</v>
      </c>
      <c r="AY46" s="248">
        <f>$D46*IF(AY$1&gt;'Inputs &amp; Summary'!$D$5,0,IF(AY$1&gt;VLOOKUP($G46,Lists!$J$17:$K$21,2),IF($M46=Lists!$H$3,IF($K46&lt;1,(($S46/$K46)*((1+'Inputs &amp; Summary'!$D$7)^AY$1)),((INT(AY$1/$K46)-INT((AY$1-1)/$K46))*$S46*((1+'Inputs &amp; Summary'!$D$7)^AY$1))),(_xlfn.WEIBULL.DIST(AY$1,$L46,$K46,FALSE)*$S46*((1+'Inputs &amp; Summary'!$D$7)^AY$1))),IF($M46=Lists!$H$3,IF($K46&lt;1,((($R46*(1-$E46)+$Q46*(1-$F46))/$K46)*((1+'Inputs &amp; Summary'!$D$7)^AY$1)),((INT(AY$1/$K46)-INT((AY$1-1)/$K46))*($R46*(1-$E46)+$Q46*(1-$F46))*((1+'Inputs &amp; Summary'!$D$7)^AY$1))),((_xlfn.WEIBULL.DIST(AY$1,$L46,$K46,FALSE)*($R46*(1-$E46)+$Q46*(1-$F46))*((1+'Inputs &amp; Summary'!$D$7)^AY$1))))))</f>
        <v>0</v>
      </c>
      <c r="AZ46" s="248">
        <f>$D46*IF(AZ$1&gt;'Inputs &amp; Summary'!$D$5,0,IF(AZ$1&gt;VLOOKUP($G46,Lists!$J$17:$K$21,2),IF($M46=Lists!$H$3,IF($K46&lt;1,(($S46/$K46)*((1+'Inputs &amp; Summary'!$D$7)^AZ$1)),((INT(AZ$1/$K46)-INT((AZ$1-1)/$K46))*$S46*((1+'Inputs &amp; Summary'!$D$7)^AZ$1))),(_xlfn.WEIBULL.DIST(AZ$1,$L46,$K46,FALSE)*$S46*((1+'Inputs &amp; Summary'!$D$7)^AZ$1))),IF($M46=Lists!$H$3,IF($K46&lt;1,((($R46*(1-$E46)+$Q46*(1-$F46))/$K46)*((1+'Inputs &amp; Summary'!$D$7)^AZ$1)),((INT(AZ$1/$K46)-INT((AZ$1-1)/$K46))*($R46*(1-$E46)+$Q46*(1-$F46))*((1+'Inputs &amp; Summary'!$D$7)^AZ$1))),((_xlfn.WEIBULL.DIST(AZ$1,$L46,$K46,FALSE)*($R46*(1-$E46)+$Q46*(1-$F46))*((1+'Inputs &amp; Summary'!$D$7)^AZ$1))))))</f>
        <v>0</v>
      </c>
      <c r="BA46" s="248">
        <f>$D46*IF(BA$1&gt;'Inputs &amp; Summary'!$D$5,0,IF(BA$1&gt;VLOOKUP($G46,Lists!$J$17:$K$21,2),IF($M46=Lists!$H$3,IF($K46&lt;1,(($S46/$K46)*((1+'Inputs &amp; Summary'!$D$7)^BA$1)),((INT(BA$1/$K46)-INT((BA$1-1)/$K46))*$S46*((1+'Inputs &amp; Summary'!$D$7)^BA$1))),(_xlfn.WEIBULL.DIST(BA$1,$L46,$K46,FALSE)*$S46*((1+'Inputs &amp; Summary'!$D$7)^BA$1))),IF($M46=Lists!$H$3,IF($K46&lt;1,((($R46*(1-$E46)+$Q46*(1-$F46))/$K46)*((1+'Inputs &amp; Summary'!$D$7)^BA$1)),((INT(BA$1/$K46)-INT((BA$1-1)/$K46))*($R46*(1-$E46)+$Q46*(1-$F46))*((1+'Inputs &amp; Summary'!$D$7)^BA$1))),((_xlfn.WEIBULL.DIST(BA$1,$L46,$K46,FALSE)*($R46*(1-$E46)+$Q46*(1-$F46))*((1+'Inputs &amp; Summary'!$D$7)^BA$1))))))</f>
        <v>0</v>
      </c>
      <c r="BB46" s="248">
        <f>$D46*IF(BB$1&gt;'Inputs &amp; Summary'!$D$5,0,IF(BB$1&gt;VLOOKUP($G46,Lists!$J$17:$K$21,2),IF($M46=Lists!$H$3,IF($K46&lt;1,(($S46/$K46)*((1+'Inputs &amp; Summary'!$D$7)^BB$1)),((INT(BB$1/$K46)-INT((BB$1-1)/$K46))*$S46*((1+'Inputs &amp; Summary'!$D$7)^BB$1))),(_xlfn.WEIBULL.DIST(BB$1,$L46,$K46,FALSE)*$S46*((1+'Inputs &amp; Summary'!$D$7)^BB$1))),IF($M46=Lists!$H$3,IF($K46&lt;1,((($R46*(1-$E46)+$Q46*(1-$F46))/$K46)*((1+'Inputs &amp; Summary'!$D$7)^BB$1)),((INT(BB$1/$K46)-INT((BB$1-1)/$K46))*($R46*(1-$E46)+$Q46*(1-$F46))*((1+'Inputs &amp; Summary'!$D$7)^BB$1))),((_xlfn.WEIBULL.DIST(BB$1,$L46,$K46,FALSE)*($R46*(1-$E46)+$Q46*(1-$F46))*((1+'Inputs &amp; Summary'!$D$7)^BB$1))))))</f>
        <v>0</v>
      </c>
      <c r="BC46" s="248">
        <f>$D46*IF(BC$1&gt;'Inputs &amp; Summary'!$D$5,0,IF(BC$1&gt;VLOOKUP($G46,Lists!$J$17:$K$21,2),IF($M46=Lists!$H$3,IF($K46&lt;1,(($S46/$K46)*((1+'Inputs &amp; Summary'!$D$7)^BC$1)),((INT(BC$1/$K46)-INT((BC$1-1)/$K46))*$S46*((1+'Inputs &amp; Summary'!$D$7)^BC$1))),(_xlfn.WEIBULL.DIST(BC$1,$L46,$K46,FALSE)*$S46*((1+'Inputs &amp; Summary'!$D$7)^BC$1))),IF($M46=Lists!$H$3,IF($K46&lt;1,((($R46*(1-$E46)+$Q46*(1-$F46))/$K46)*((1+'Inputs &amp; Summary'!$D$7)^BC$1)),((INT(BC$1/$K46)-INT((BC$1-1)/$K46))*($R46*(1-$E46)+$Q46*(1-$F46))*((1+'Inputs &amp; Summary'!$D$7)^BC$1))),((_xlfn.WEIBULL.DIST(BC$1,$L46,$K46,FALSE)*($R46*(1-$E46)+$Q46*(1-$F46))*((1+'Inputs &amp; Summary'!$D$7)^BC$1))))))</f>
        <v>0</v>
      </c>
      <c r="BD46" s="248">
        <f>$D46*IF(BD$1&gt;'Inputs &amp; Summary'!$D$5,0,IF(BD$1&gt;VLOOKUP($G46,Lists!$J$17:$K$21,2),IF($M46=Lists!$H$3,IF($K46&lt;1,(($S46/$K46)*((1+'Inputs &amp; Summary'!$D$7)^BD$1)),((INT(BD$1/$K46)-INT((BD$1-1)/$K46))*$S46*((1+'Inputs &amp; Summary'!$D$7)^BD$1))),(_xlfn.WEIBULL.DIST(BD$1,$L46,$K46,FALSE)*$S46*((1+'Inputs &amp; Summary'!$D$7)^BD$1))),IF($M46=Lists!$H$3,IF($K46&lt;1,((($R46*(1-$E46)+$Q46*(1-$F46))/$K46)*((1+'Inputs &amp; Summary'!$D$7)^BD$1)),((INT(BD$1/$K46)-INT((BD$1-1)/$K46))*($R46*(1-$E46)+$Q46*(1-$F46))*((1+'Inputs &amp; Summary'!$D$7)^BD$1))),((_xlfn.WEIBULL.DIST(BD$1,$L46,$K46,FALSE)*($R46*(1-$E46)+$Q46*(1-$F46))*((1+'Inputs &amp; Summary'!$D$7)^BD$1))))))</f>
        <v>0</v>
      </c>
      <c r="BE46" s="248">
        <f>$D46*IF(BE$1&gt;'Inputs &amp; Summary'!$D$5,0,IF(BE$1&gt;VLOOKUP($G46,Lists!$J$17:$K$21,2),IF($M46=Lists!$H$3,IF($K46&lt;1,(($S46/$K46)*((1+'Inputs &amp; Summary'!$D$7)^BE$1)),((INT(BE$1/$K46)-INT((BE$1-1)/$K46))*$S46*((1+'Inputs &amp; Summary'!$D$7)^BE$1))),(_xlfn.WEIBULL.DIST(BE$1,$L46,$K46,FALSE)*$S46*((1+'Inputs &amp; Summary'!$D$7)^BE$1))),IF($M46=Lists!$H$3,IF($K46&lt;1,((($R46*(1-$E46)+$Q46*(1-$F46))/$K46)*((1+'Inputs &amp; Summary'!$D$7)^BE$1)),((INT(BE$1/$K46)-INT((BE$1-1)/$K46))*($R46*(1-$E46)+$Q46*(1-$F46))*((1+'Inputs &amp; Summary'!$D$7)^BE$1))),((_xlfn.WEIBULL.DIST(BE$1,$L46,$K46,FALSE)*($R46*(1-$E46)+$Q46*(1-$F46))*((1+'Inputs &amp; Summary'!$D$7)^BE$1))))))</f>
        <v>0</v>
      </c>
      <c r="BF46" s="248">
        <f>$D46*IF(BF$1&gt;'Inputs &amp; Summary'!$D$5,0,IF(BF$1&gt;VLOOKUP($G46,Lists!$J$17:$K$21,2),IF($M46=Lists!$H$3,IF($K46&lt;1,(($S46/$K46)*((1+'Inputs &amp; Summary'!$D$7)^BF$1)),((INT(BF$1/$K46)-INT((BF$1-1)/$K46))*$S46*((1+'Inputs &amp; Summary'!$D$7)^BF$1))),(_xlfn.WEIBULL.DIST(BF$1,$L46,$K46,FALSE)*$S46*((1+'Inputs &amp; Summary'!$D$7)^BF$1))),IF($M46=Lists!$H$3,IF($K46&lt;1,((($R46*(1-$E46)+$Q46*(1-$F46))/$K46)*((1+'Inputs &amp; Summary'!$D$7)^BF$1)),((INT(BF$1/$K46)-INT((BF$1-1)/$K46))*($R46*(1-$E46)+$Q46*(1-$F46))*((1+'Inputs &amp; Summary'!$D$7)^BF$1))),((_xlfn.WEIBULL.DIST(BF$1,$L46,$K46,FALSE)*($R46*(1-$E46)+$Q46*(1-$F46))*((1+'Inputs &amp; Summary'!$D$7)^BF$1))))))</f>
        <v>0</v>
      </c>
      <c r="BG46" s="248">
        <f>$D46*IF(BG$1&gt;'Inputs &amp; Summary'!$D$5,0,IF(BG$1&gt;VLOOKUP($G46,Lists!$J$17:$K$21,2),IF($M46=Lists!$H$3,IF($K46&lt;1,(($S46/$K46)*((1+'Inputs &amp; Summary'!$D$7)^BG$1)),((INT(BG$1/$K46)-INT((BG$1-1)/$K46))*$S46*((1+'Inputs &amp; Summary'!$D$7)^BG$1))),(_xlfn.WEIBULL.DIST(BG$1,$L46,$K46,FALSE)*$S46*((1+'Inputs &amp; Summary'!$D$7)^BG$1))),IF($M46=Lists!$H$3,IF($K46&lt;1,((($R46*(1-$E46)+$Q46*(1-$F46))/$K46)*((1+'Inputs &amp; Summary'!$D$7)^BG$1)),((INT(BG$1/$K46)-INT((BG$1-1)/$K46))*($R46*(1-$E46)+$Q46*(1-$F46))*((1+'Inputs &amp; Summary'!$D$7)^BG$1))),((_xlfn.WEIBULL.DIST(BG$1,$L46,$K46,FALSE)*($R46*(1-$E46)+$Q46*(1-$F46))*((1+'Inputs &amp; Summary'!$D$7)^BG$1))))))</f>
        <v>0</v>
      </c>
      <c r="BH46" s="248">
        <f>$D46*IF(BH$1&gt;'Inputs &amp; Summary'!$D$5,0,IF(BH$1&gt;VLOOKUP($G46,Lists!$J$17:$K$21,2),IF($M46=Lists!$H$3,IF($K46&lt;1,(($S46/$K46)*((1+'Inputs &amp; Summary'!$D$7)^BH$1)),((INT(BH$1/$K46)-INT((BH$1-1)/$K46))*$S46*((1+'Inputs &amp; Summary'!$D$7)^BH$1))),(_xlfn.WEIBULL.DIST(BH$1,$L46,$K46,FALSE)*$S46*((1+'Inputs &amp; Summary'!$D$7)^BH$1))),IF($M46=Lists!$H$3,IF($K46&lt;1,((($R46*(1-$E46)+$Q46*(1-$F46))/$K46)*((1+'Inputs &amp; Summary'!$D$7)^BH$1)),((INT(BH$1/$K46)-INT((BH$1-1)/$K46))*($R46*(1-$E46)+$Q46*(1-$F46))*((1+'Inputs &amp; Summary'!$D$7)^BH$1))),((_xlfn.WEIBULL.DIST(BH$1,$L46,$K46,FALSE)*($R46*(1-$E46)+$Q46*(1-$F46))*((1+'Inputs &amp; Summary'!$D$7)^BH$1))))))</f>
        <v>0</v>
      </c>
      <c r="BI46" s="248">
        <f>$D46*IF(BI$1&gt;'Inputs &amp; Summary'!$D$5,0,IF(BI$1&gt;VLOOKUP($G46,Lists!$J$17:$K$21,2),IF($M46=Lists!$H$3,IF($K46&lt;1,(($S46/$K46)*((1+'Inputs &amp; Summary'!$D$7)^BI$1)),((INT(BI$1/$K46)-INT((BI$1-1)/$K46))*$S46*((1+'Inputs &amp; Summary'!$D$7)^BI$1))),(_xlfn.WEIBULL.DIST(BI$1,$L46,$K46,FALSE)*$S46*((1+'Inputs &amp; Summary'!$D$7)^BI$1))),IF($M46=Lists!$H$3,IF($K46&lt;1,((($R46*(1-$E46)+$Q46*(1-$F46))/$K46)*((1+'Inputs &amp; Summary'!$D$7)^BI$1)),((INT(BI$1/$K46)-INT((BI$1-1)/$K46))*($R46*(1-$E46)+$Q46*(1-$F46))*((1+'Inputs &amp; Summary'!$D$7)^BI$1))),((_xlfn.WEIBULL.DIST(BI$1,$L46,$K46,FALSE)*($R46*(1-$E46)+$Q46*(1-$F46))*((1+'Inputs &amp; Summary'!$D$7)^BI$1))))))</f>
        <v>0</v>
      </c>
      <c r="BJ46" s="248">
        <f>$D46*IF(BJ$1&gt;'Inputs &amp; Summary'!$D$5,0,IF(BJ$1&gt;VLOOKUP($G46,Lists!$J$17:$K$21,2),IF($M46=Lists!$H$3,IF($K46&lt;1,(($S46/$K46)*((1+'Inputs &amp; Summary'!$D$7)^BJ$1)),((INT(BJ$1/$K46)-INT((BJ$1-1)/$K46))*$S46*((1+'Inputs &amp; Summary'!$D$7)^BJ$1))),(_xlfn.WEIBULL.DIST(BJ$1,$L46,$K46,FALSE)*$S46*((1+'Inputs &amp; Summary'!$D$7)^BJ$1))),IF($M46=Lists!$H$3,IF($K46&lt;1,((($R46*(1-$E46)+$Q46*(1-$F46))/$K46)*((1+'Inputs &amp; Summary'!$D$7)^BJ$1)),((INT(BJ$1/$K46)-INT((BJ$1-1)/$K46))*($R46*(1-$E46)+$Q46*(1-$F46))*((1+'Inputs &amp; Summary'!$D$7)^BJ$1))),((_xlfn.WEIBULL.DIST(BJ$1,$L46,$K46,FALSE)*($R46*(1-$E46)+$Q46*(1-$F46))*((1+'Inputs &amp; Summary'!$D$7)^BJ$1))))))</f>
        <v>0</v>
      </c>
      <c r="BK46" s="248">
        <f>$D46*IF(BK$1&gt;'Inputs &amp; Summary'!$D$5,0,IF(BK$1&gt;VLOOKUP($G46,Lists!$J$17:$K$21,2),IF($M46=Lists!$H$3,IF($K46&lt;1,(($S46/$K46)*((1+'Inputs &amp; Summary'!$D$7)^BK$1)),((INT(BK$1/$K46)-INT((BK$1-1)/$K46))*$S46*((1+'Inputs &amp; Summary'!$D$7)^BK$1))),(_xlfn.WEIBULL.DIST(BK$1,$L46,$K46,FALSE)*$S46*((1+'Inputs &amp; Summary'!$D$7)^BK$1))),IF($M46=Lists!$H$3,IF($K46&lt;1,((($R46*(1-$E46)+$Q46*(1-$F46))/$K46)*((1+'Inputs &amp; Summary'!$D$7)^BK$1)),((INT(BK$1/$K46)-INT((BK$1-1)/$K46))*($R46*(1-$E46)+$Q46*(1-$F46))*((1+'Inputs &amp; Summary'!$D$7)^BK$1))),((_xlfn.WEIBULL.DIST(BK$1,$L46,$K46,FALSE)*($R46*(1-$E46)+$Q46*(1-$F46))*((1+'Inputs &amp; Summary'!$D$7)^BK$1))))))</f>
        <v>0</v>
      </c>
      <c r="BL46" s="248">
        <f>$D46*IF(BL$1&gt;'Inputs &amp; Summary'!$D$5,0,IF(BL$1&gt;VLOOKUP($G46,Lists!$J$17:$K$21,2),IF($M46=Lists!$H$3,IF($K46&lt;1,(($S46/$K46)*((1+'Inputs &amp; Summary'!$D$7)^BL$1)),((INT(BL$1/$K46)-INT((BL$1-1)/$K46))*$S46*((1+'Inputs &amp; Summary'!$D$7)^BL$1))),(_xlfn.WEIBULL.DIST(BL$1,$L46,$K46,FALSE)*$S46*((1+'Inputs &amp; Summary'!$D$7)^BL$1))),IF($M46=Lists!$H$3,IF($K46&lt;1,((($R46*(1-$E46)+$Q46*(1-$F46))/$K46)*((1+'Inputs &amp; Summary'!$D$7)^BL$1)),((INT(BL$1/$K46)-INT((BL$1-1)/$K46))*($R46*(1-$E46)+$Q46*(1-$F46))*((1+'Inputs &amp; Summary'!$D$7)^BL$1))),((_xlfn.WEIBULL.DIST(BL$1,$L46,$K46,FALSE)*($R46*(1-$E46)+$Q46*(1-$F46))*((1+'Inputs &amp; Summary'!$D$7)^BL$1))))))</f>
        <v>0</v>
      </c>
    </row>
    <row r="47" spans="1:64" x14ac:dyDescent="0.3">
      <c r="A47" s="236" t="s">
        <v>63</v>
      </c>
      <c r="B47" s="117" t="str">
        <f>IF('Inputs &amp; Summary'!$D$15=Lists!$E$3,INDEX('Residential Rooftop Details'!$A$30:$X$158,MATCH('Cash Flow'!$A47,'Residential Rooftop Details'!$A$30:$A$158,0),COLUMN(B$1)),IF('Inputs &amp; Summary'!$D$15=Lists!$E$4,INDEX('Commercial Rooftop Details'!$A$30:$V$158,MATCH('Cash Flow'!$A47,'Commercial Rooftop Details'!$A$30:$A$158,0),COLUMN(B$1)),INDEX('Ground-Mount Details'!$A$30:$V$158,MATCH('Cash Flow'!$A47,'Ground-Mount Details'!$A$30:$A$158,0),COLUMN(B$1))))</f>
        <v>Preventive</v>
      </c>
      <c r="C47" s="117" t="str">
        <f>IF('Inputs &amp; Summary'!$D$15=Lists!$E$3,INDEX('Residential Rooftop Details'!$A$30:$X$158,MATCH('Cash Flow'!$A47,'Residential Rooftop Details'!$A$30:$A$158,0),COLUMN(C$1)),IF('Inputs &amp; Summary'!$D$15=Lists!$E$4,INDEX('Commercial Rooftop Details'!$A$30:$V$158,MATCH('Cash Flow'!$A47,'Commercial Rooftop Details'!$A$30:$A$158,0),COLUMN(C$1)),INDEX('Ground-Mount Details'!$A$30:$V$158,MATCH('Cash Flow'!$A47,'Ground-Mount Details'!$A$30:$A$158,0),COLUMN(C$1))))</f>
        <v>Mechanical</v>
      </c>
      <c r="D47" s="117">
        <f>IF('Inputs &amp; Summary'!$D$15=Lists!$E$3,INDEX('Residential Rooftop Details'!$A$30:$X$158,MATCH('Cash Flow'!$A47,'Residential Rooftop Details'!$A$30:$A$158,0),COLUMN(D$1)),IF('Inputs &amp; Summary'!$D$15=Lists!$E$4,INDEX('Commercial Rooftop Details'!$A$30:$V$158,MATCH('Cash Flow'!$A47,'Commercial Rooftop Details'!$A$30:$A$158,0),COLUMN(D$1)),INDEX('Ground-Mount Details'!$A$30:$V$158,MATCH('Cash Flow'!$A47,'Ground-Mount Details'!$A$30:$A$158,0),COLUMN(D$1))))</f>
        <v>1</v>
      </c>
      <c r="E47" s="117">
        <f>IF('Inputs &amp; Summary'!$D$15=Lists!$E$3,INDEX('Residential Rooftop Details'!$A$30:$X$158,MATCH('Cash Flow'!$A47,'Residential Rooftop Details'!$A$30:$A$158,0),COLUMN(E$1)),IF('Inputs &amp; Summary'!$D$15=Lists!$E$4,INDEX('Commercial Rooftop Details'!$A$30:$V$158,MATCH('Cash Flow'!$A47,'Commercial Rooftop Details'!$A$30:$A$158,0),COLUMN(E$1)),INDEX('Ground-Mount Details'!$A$30:$V$158,MATCH('Cash Flow'!$A47,'Ground-Mount Details'!$A$30:$A$158,0),COLUMN(E$1))))</f>
        <v>0</v>
      </c>
      <c r="F47" s="117">
        <f>IF('Inputs &amp; Summary'!$D$15=Lists!$E$3,INDEX('Residential Rooftop Details'!$A$30:$X$158,MATCH('Cash Flow'!$A47,'Residential Rooftop Details'!$A$30:$A$158,0),COLUMN(F$1)),IF('Inputs &amp; Summary'!$D$15=Lists!$E$4,INDEX('Commercial Rooftop Details'!$A$30:$V$158,MATCH('Cash Flow'!$A47,'Commercial Rooftop Details'!$A$30:$A$158,0),COLUMN(F$1)),INDEX('Ground-Mount Details'!$A$30:$V$158,MATCH('Cash Flow'!$A47,'Ground-Mount Details'!$A$30:$A$158,0),COLUMN(F$1))))</f>
        <v>0</v>
      </c>
      <c r="G47" s="237" t="str">
        <f>IF('Inputs &amp; Summary'!$D$15=Lists!$E$3,INDEX('Residential Rooftop Details'!$A$30:$X$158,MATCH('Cash Flow'!$A47,'Residential Rooftop Details'!$A$30:$A$158,0),COLUMN(G$1)),IF('Inputs &amp; Summary'!$D$15=Lists!$E$4,INDEX('Commercial Rooftop Details'!$A$30:$V$158,MATCH('Cash Flow'!$A47,'Commercial Rooftop Details'!$A$30:$A$158,0),COLUMN(G$1)),INDEX('Ground-Mount Details'!$A$30:$V$158,MATCH('Cash Flow'!$A47,'Ground-Mount Details'!$A$30:$A$158,0),COLUMN(G$1))))</f>
        <v>N/A</v>
      </c>
      <c r="H47" s="237" t="str">
        <f>IF('Inputs &amp; Summary'!$D$15=Lists!$E$3,INDEX('Residential Rooftop Details'!$A$30:$X$158,MATCH('Cash Flow'!$A47,'Residential Rooftop Details'!$A$30:$A$158,0),COLUMN(H$1)),IF('Inputs &amp; Summary'!$D$15=Lists!$E$4,INDEX('Commercial Rooftop Details'!$A$30:$V$158,MATCH('Cash Flow'!$A47,'Commercial Rooftop Details'!$A$30:$A$158,0),COLUMN(H$1)),INDEX('Ground-Mount Details'!$A$30:$V$158,MATCH('Cash Flow'!$A47,'Ground-Mount Details'!$A$30:$A$158,0),COLUMN(H$1))))</f>
        <v>Structure</v>
      </c>
      <c r="I47" s="237" t="str">
        <f>IF('Inputs &amp; Summary'!$D$15=Lists!$E$3,INDEX('Residential Rooftop Details'!$A$30:$X$158,MATCH('Cash Flow'!$A47,'Residential Rooftop Details'!$A$30:$A$158,0),COLUMN(I$1)),IF('Inputs &amp; Summary'!$D$15=Lists!$E$4,INDEX('Commercial Rooftop Details'!$A$30:$V$158,MATCH('Cash Flow'!$A47,'Commercial Rooftop Details'!$A$30:$A$158,0),COLUMN(I$1)),INDEX('Ground-Mount Details'!$A$30:$V$158,MATCH('Cash Flow'!$A47,'Ground-Mount Details'!$A$30:$A$158,0),COLUMN(I$1))))</f>
        <v>Inspector</v>
      </c>
      <c r="J47" s="238">
        <f>IF('Inputs &amp; Summary'!$D$15=Lists!$E$3,INDEX('Residential Rooftop Details'!$A$30:$X$158,MATCH('Cash Flow'!$A47,'Residential Rooftop Details'!$A$30:$A$158,0),COLUMN(J$1)),IF('Inputs &amp; Summary'!$D$15=Lists!$E$4,INDEX('Commercial Rooftop Details'!$A$30:$V$158,MATCH('Cash Flow'!$A47,'Commercial Rooftop Details'!$A$30:$A$158,0),COLUMN(J$1)),INDEX('Ground-Mount Details'!$A$30:$V$158,MATCH('Cash Flow'!$A47,'Ground-Mount Details'!$A$30:$A$158,0),COLUMN(J$1))))</f>
        <v>25.173076923076923</v>
      </c>
      <c r="K47" s="239">
        <f>IF('Inputs &amp; Summary'!$D$15=Lists!$E$3,INDEX('Residential Rooftop Details'!$A$30:$X$158,MATCH('Cash Flow'!$A47,'Residential Rooftop Details'!$A$30:$A$158,0),COLUMN(K$1)),IF('Inputs &amp; Summary'!$D$15=Lists!$E$4,INDEX('Commercial Rooftop Details'!$A$30:$V$158,MATCH('Cash Flow'!$A47,'Commercial Rooftop Details'!$A$30:$A$158,0),COLUMN(K$1)),INDEX('Ground-Mount Details'!$A$30:$V$158,MATCH('Cash Flow'!$A47,'Ground-Mount Details'!$A$30:$A$158,0),COLUMN(K$1))))</f>
        <v>5</v>
      </c>
      <c r="L47" s="239">
        <f>IF('Inputs &amp; Summary'!$D$15=Lists!$E$3,INDEX('Residential Rooftop Details'!$A$30:$X$158,MATCH('Cash Flow'!$A47,'Residential Rooftop Details'!$A$30:$A$158,0),COLUMN(L$1)),IF('Inputs &amp; Summary'!$D$15=Lists!$E$4,INDEX('Commercial Rooftop Details'!$A$30:$V$158,MATCH('Cash Flow'!$A47,'Commercial Rooftop Details'!$A$30:$A$158,0),COLUMN(L$1)),INDEX('Ground-Mount Details'!$A$30:$V$158,MATCH('Cash Flow'!$A47,'Ground-Mount Details'!$A$30:$A$158,0),COLUMN(L$1))))</f>
        <v>1</v>
      </c>
      <c r="M47" s="238" t="str">
        <f>IF('Inputs &amp; Summary'!$D$15=Lists!$E$3,INDEX('Residential Rooftop Details'!$A$30:$X$158,MATCH('Cash Flow'!$A47,'Residential Rooftop Details'!$A$30:$A$158,0),COLUMN(M$1)),IF('Inputs &amp; Summary'!$D$15=Lists!$E$4,INDEX('Commercial Rooftop Details'!$A$30:$V$158,MATCH('Cash Flow'!$A47,'Commercial Rooftop Details'!$A$30:$A$158,0),COLUMN(M$1)),INDEX('Ground-Mount Details'!$A$30:$V$158,MATCH('Cash Flow'!$A47,'Ground-Mount Details'!$A$30:$A$158,0),COLUMN(M$1))))</f>
        <v>interval</v>
      </c>
      <c r="N47" s="240">
        <f>IF('Inputs &amp; Summary'!$D$15=Lists!$E$3,INDEX('Residential Rooftop Details'!$A$30:$X$158,MATCH('Cash Flow'!$A47,'Residential Rooftop Details'!$A$30:$A$158,0),COLUMN(N$1)),IF('Inputs &amp; Summary'!$D$15=Lists!$E$4,INDEX('Commercial Rooftop Details'!$A$30:$V$158,MATCH('Cash Flow'!$A47,'Commercial Rooftop Details'!$A$30:$A$158,0),COLUMN(N$1)),INDEX('Ground-Mount Details'!$A$30:$V$158,MATCH('Cash Flow'!$A47,'Ground-Mount Details'!$A$30:$A$158,0),COLUMN(N$1))))</f>
        <v>103.04449648711943</v>
      </c>
      <c r="O47" s="239">
        <f>IF('Inputs &amp; Summary'!$D$15=Lists!$E$3,INDEX('Residential Rooftop Details'!$A$30:$X$158,MATCH('Cash Flow'!$A47,'Residential Rooftop Details'!$A$30:$A$158,0),COLUMN(O$1)),IF('Inputs &amp; Summary'!$D$15=Lists!$E$4,INDEX('Commercial Rooftop Details'!$A$30:$V$158,MATCH('Cash Flow'!$A47,'Commercial Rooftop Details'!$A$30:$A$158,0),COLUMN(O$1)),INDEX('Ground-Mount Details'!$A$30:$V$158,MATCH('Cash Flow'!$A47,'Ground-Mount Details'!$A$30:$A$158,0),COLUMN(O$1))))</f>
        <v>8.3333333333333332E-3</v>
      </c>
      <c r="P47" s="241">
        <f>IF('Inputs &amp; Summary'!$D$15=Lists!$E$3,INDEX('Residential Rooftop Details'!$A$30:$X$158,MATCH('Cash Flow'!$A47,'Residential Rooftop Details'!$A$30:$A$158,0),COLUMN(P$1)),IF('Inputs &amp; Summary'!$D$15=Lists!$E$4,INDEX('Commercial Rooftop Details'!$A$30:$V$158,MATCH('Cash Flow'!$A47,'Commercial Rooftop Details'!$A$30:$A$158,0),COLUMN(P$1)),INDEX('Ground-Mount Details'!$A$30:$V$158,MATCH('Cash Flow'!$A47,'Ground-Mount Details'!$A$30:$A$158,0),COLUMN(P$1))))</f>
        <v>0</v>
      </c>
      <c r="Q47" s="242">
        <f>IF('Inputs &amp; Summary'!$D$15=Lists!$E$3,INDEX('Residential Rooftop Details'!$A$30:$X$158,MATCH('Cash Flow'!$A47,'Residential Rooftop Details'!$A$30:$A$158,0),COLUMN(Q$1)),IF('Inputs &amp; Summary'!$D$15=Lists!$E$4,INDEX('Commercial Rooftop Details'!$A$30:$V$158,MATCH('Cash Flow'!$A47,'Commercial Rooftop Details'!$A$30:$A$158,0),COLUMN(Q$1)),INDEX('Ground-Mount Details'!$A$30:$V$158,MATCH('Cash Flow'!$A47,'Ground-Mount Details'!$A$30:$A$158,0),COLUMN(Q$1))))</f>
        <v>21.616225304749893</v>
      </c>
      <c r="R47" s="242">
        <f>IF('Inputs &amp; Summary'!$D$15=Lists!$E$3,INDEX('Residential Rooftop Details'!$A$30:$X$158,MATCH('Cash Flow'!$A47,'Residential Rooftop Details'!$A$30:$A$158,0),COLUMN(R$1)),IF('Inputs &amp; Summary'!$D$15=Lists!$E$4,INDEX('Commercial Rooftop Details'!$A$30:$V$158,MATCH('Cash Flow'!$A47,'Commercial Rooftop Details'!$A$30:$A$158,0),COLUMN(R$1)),INDEX('Ground-Mount Details'!$A$30:$V$158,MATCH('Cash Flow'!$A47,'Ground-Mount Details'!$A$30:$A$158,0),COLUMN(R$1))))</f>
        <v>0</v>
      </c>
      <c r="S47" s="243">
        <f>IF('Inputs &amp; Summary'!$D$15=Lists!$E$3,INDEX('Residential Rooftop Details'!$A$30:$X$158,MATCH('Cash Flow'!$A47,'Residential Rooftop Details'!$A$30:$A$158,0),COLUMN(S$1)),IF('Inputs &amp; Summary'!$D$15=Lists!$E$4,INDEX('Commercial Rooftop Details'!$A$30:$V$158,MATCH('Cash Flow'!$A47,'Commercial Rooftop Details'!$A$30:$A$158,0),COLUMN(S$1)),INDEX('Ground-Mount Details'!$A$30:$V$158,MATCH('Cash Flow'!$A47,'Ground-Mount Details'!$A$30:$A$158,0),COLUMN(S$1))))</f>
        <v>21.616225304749893</v>
      </c>
      <c r="T47" s="238">
        <f>IF('Inputs &amp; Summary'!$D$15=Lists!$E$3,INDEX('Residential Rooftop Details'!$A$30:$X$158,MATCH('Cash Flow'!$A47,'Residential Rooftop Details'!$A$30:$A$158,0),COLUMN(T$1)),IF('Inputs &amp; Summary'!$D$15=Lists!$E$4,INDEX('Commercial Rooftop Details'!$A$30:$V$158,MATCH('Cash Flow'!$A47,'Commercial Rooftop Details'!$A$30:$A$158,0),COLUMN(T$1)),INDEX('Ground-Mount Details'!$A$30:$V$158,MATCH('Cash Flow'!$A47,'Ground-Mount Details'!$A$30:$A$158,0),COLUMN(T$1))))</f>
        <v>0</v>
      </c>
      <c r="U47" s="244">
        <f>IF('Inputs &amp; Summary'!$D$15=Lists!$E$3,INDEX('Residential Rooftop Details'!$A$30:$X$158,MATCH('Cash Flow'!$A47,'Residential Rooftop Details'!$A$30:$A$158,0),COLUMN(U$1)),IF('Inputs &amp; Summary'!$D$15=Lists!$E$4,INDEX('Commercial Rooftop Details'!$A$30:$V$158,MATCH('Cash Flow'!$A47,'Commercial Rooftop Details'!$A$30:$A$158,0),COLUMN(U$1)),INDEX('Ground-Mount Details'!$A$30:$V$158,MATCH('Cash Flow'!$A47,'Ground-Mount Details'!$A$30:$A$158,0),COLUMN(U$1))))</f>
        <v>0</v>
      </c>
      <c r="V47" s="245">
        <f t="shared" si="6"/>
        <v>5.5714642179339124</v>
      </c>
      <c r="W47" s="245">
        <f>NPV('Inputs &amp; Summary'!$D$6,Y47:BL47)</f>
        <v>49.256265098610278</v>
      </c>
      <c r="X47" s="246">
        <f t="shared" si="5"/>
        <v>3.5750383114291568E-4</v>
      </c>
      <c r="Y47" s="248">
        <f>$D47*IF(Y$1&gt;'Inputs &amp; Summary'!$D$5,0,IF(Y$1&gt;VLOOKUP($G47,Lists!$J$17:$K$21,2),IF($M47=Lists!$H$3,IF($K47&lt;1,(($S47/$K47)*((1+'Inputs &amp; Summary'!$D$7)^Y$1)),((INT(Y$1/$K47)-INT((Y$1-1)/$K47))*$S47*((1+'Inputs &amp; Summary'!$D$7)^Y$1))),(_xlfn.WEIBULL.DIST(Y$1,$L47,$K47,FALSE)*$S47*((1+'Inputs &amp; Summary'!$D$7)^Y$1))),IF($M47=Lists!$H$3,IF($K47&lt;1,((($R47*(1-$E47)+$Q47*(1-$F47))/$K47)*((1+'Inputs &amp; Summary'!$D$7)^Y$1)),((INT(Y$1/$K47)-INT((Y$1-1)/$K47))*($R47*(1-$E47)+$Q47*(1-$F47))*((1+'Inputs &amp; Summary'!$D$7)^Y$1))),((_xlfn.WEIBULL.DIST(Y$1,$L47,$K47,FALSE)*($R47*(1-$E47)+$Q47*(1-$F47))*((1+'Inputs &amp; Summary'!$D$7)^Y$1))))))</f>
        <v>0</v>
      </c>
      <c r="Z47" s="248">
        <f>$D47*IF(Z$1&gt;'Inputs &amp; Summary'!$D$5,0,IF(Z$1&gt;VLOOKUP($G47,Lists!$J$17:$K$21,2),IF($M47=Lists!$H$3,IF($K47&lt;1,(($S47/$K47)*((1+'Inputs &amp; Summary'!$D$7)^Z$1)),((INT(Z$1/$K47)-INT((Z$1-1)/$K47))*$S47*((1+'Inputs &amp; Summary'!$D$7)^Z$1))),(_xlfn.WEIBULL.DIST(Z$1,$L47,$K47,FALSE)*$S47*((1+'Inputs &amp; Summary'!$D$7)^Z$1))),IF($M47=Lists!$H$3,IF($K47&lt;1,((($R47*(1-$E47)+$Q47*(1-$F47))/$K47)*((1+'Inputs &amp; Summary'!$D$7)^Z$1)),((INT(Z$1/$K47)-INT((Z$1-1)/$K47))*($R47*(1-$E47)+$Q47*(1-$F47))*((1+'Inputs &amp; Summary'!$D$7)^Z$1))),((_xlfn.WEIBULL.DIST(Z$1,$L47,$K47,FALSE)*($R47*(1-$E47)+$Q47*(1-$F47))*((1+'Inputs &amp; Summary'!$D$7)^Z$1))))))</f>
        <v>0</v>
      </c>
      <c r="AA47" s="248">
        <f>$D47*IF(AA$1&gt;'Inputs &amp; Summary'!$D$5,0,IF(AA$1&gt;VLOOKUP($G47,Lists!$J$17:$K$21,2),IF($M47=Lists!$H$3,IF($K47&lt;1,(($S47/$K47)*((1+'Inputs &amp; Summary'!$D$7)^AA$1)),((INT(AA$1/$K47)-INT((AA$1-1)/$K47))*$S47*((1+'Inputs &amp; Summary'!$D$7)^AA$1))),(_xlfn.WEIBULL.DIST(AA$1,$L47,$K47,FALSE)*$S47*((1+'Inputs &amp; Summary'!$D$7)^AA$1))),IF($M47=Lists!$H$3,IF($K47&lt;1,((($R47*(1-$E47)+$Q47*(1-$F47))/$K47)*((1+'Inputs &amp; Summary'!$D$7)^AA$1)),((INT(AA$1/$K47)-INT((AA$1-1)/$K47))*($R47*(1-$E47)+$Q47*(1-$F47))*((1+'Inputs &amp; Summary'!$D$7)^AA$1))),((_xlfn.WEIBULL.DIST(AA$1,$L47,$K47,FALSE)*($R47*(1-$E47)+$Q47*(1-$F47))*((1+'Inputs &amp; Summary'!$D$7)^AA$1))))))</f>
        <v>0</v>
      </c>
      <c r="AB47" s="248">
        <f>$D47*IF(AB$1&gt;'Inputs &amp; Summary'!$D$5,0,IF(AB$1&gt;VLOOKUP($G47,Lists!$J$17:$K$21,2),IF($M47=Lists!$H$3,IF($K47&lt;1,(($S47/$K47)*((1+'Inputs &amp; Summary'!$D$7)^AB$1)),((INT(AB$1/$K47)-INT((AB$1-1)/$K47))*$S47*((1+'Inputs &amp; Summary'!$D$7)^AB$1))),(_xlfn.WEIBULL.DIST(AB$1,$L47,$K47,FALSE)*$S47*((1+'Inputs &amp; Summary'!$D$7)^AB$1))),IF($M47=Lists!$H$3,IF($K47&lt;1,((($R47*(1-$E47)+$Q47*(1-$F47))/$K47)*((1+'Inputs &amp; Summary'!$D$7)^AB$1)),((INT(AB$1/$K47)-INT((AB$1-1)/$K47))*($R47*(1-$E47)+$Q47*(1-$F47))*((1+'Inputs &amp; Summary'!$D$7)^AB$1))),((_xlfn.WEIBULL.DIST(AB$1,$L47,$K47,FALSE)*($R47*(1-$E47)+$Q47*(1-$F47))*((1+'Inputs &amp; Summary'!$D$7)^AB$1))))))</f>
        <v>0</v>
      </c>
      <c r="AC47" s="248">
        <f>$D47*IF(AC$1&gt;'Inputs &amp; Summary'!$D$5,0,IF(AC$1&gt;VLOOKUP($G47,Lists!$J$17:$K$21,2),IF($M47=Lists!$H$3,IF($K47&lt;1,(($S47/$K47)*((1+'Inputs &amp; Summary'!$D$7)^AC$1)),((INT(AC$1/$K47)-INT((AC$1-1)/$K47))*$S47*((1+'Inputs &amp; Summary'!$D$7)^AC$1))),(_xlfn.WEIBULL.DIST(AC$1,$L47,$K47,FALSE)*$S47*((1+'Inputs &amp; Summary'!$D$7)^AC$1))),IF($M47=Lists!$H$3,IF($K47&lt;1,((($R47*(1-$E47)+$Q47*(1-$F47))/$K47)*((1+'Inputs &amp; Summary'!$D$7)^AC$1)),((INT(AC$1/$K47)-INT((AC$1-1)/$K47))*($R47*(1-$E47)+$Q47*(1-$F47))*((1+'Inputs &amp; Summary'!$D$7)^AC$1))),((_xlfn.WEIBULL.DIST(AC$1,$L47,$K47,FALSE)*($R47*(1-$E47)+$Q47*(1-$F47))*((1+'Inputs &amp; Summary'!$D$7)^AC$1))))))</f>
        <v>23.866059396620425</v>
      </c>
      <c r="AD47" s="248">
        <f>$D47*IF(AD$1&gt;'Inputs &amp; Summary'!$D$5,0,IF(AD$1&gt;VLOOKUP($G47,Lists!$J$17:$K$21,2),IF($M47=Lists!$H$3,IF($K47&lt;1,(($S47/$K47)*((1+'Inputs &amp; Summary'!$D$7)^AD$1)),((INT(AD$1/$K47)-INT((AD$1-1)/$K47))*$S47*((1+'Inputs &amp; Summary'!$D$7)^AD$1))),(_xlfn.WEIBULL.DIST(AD$1,$L47,$K47,FALSE)*$S47*((1+'Inputs &amp; Summary'!$D$7)^AD$1))),IF($M47=Lists!$H$3,IF($K47&lt;1,((($R47*(1-$E47)+$Q47*(1-$F47))/$K47)*((1+'Inputs &amp; Summary'!$D$7)^AD$1)),((INT(AD$1/$K47)-INT((AD$1-1)/$K47))*($R47*(1-$E47)+$Q47*(1-$F47))*((1+'Inputs &amp; Summary'!$D$7)^AD$1))),((_xlfn.WEIBULL.DIST(AD$1,$L47,$K47,FALSE)*($R47*(1-$E47)+$Q47*(1-$F47))*((1+'Inputs &amp; Summary'!$D$7)^AD$1))))))</f>
        <v>0</v>
      </c>
      <c r="AE47" s="248">
        <f>$D47*IF(AE$1&gt;'Inputs &amp; Summary'!$D$5,0,IF(AE$1&gt;VLOOKUP($G47,Lists!$J$17:$K$21,2),IF($M47=Lists!$H$3,IF($K47&lt;1,(($S47/$K47)*((1+'Inputs &amp; Summary'!$D$7)^AE$1)),((INT(AE$1/$K47)-INT((AE$1-1)/$K47))*$S47*((1+'Inputs &amp; Summary'!$D$7)^AE$1))),(_xlfn.WEIBULL.DIST(AE$1,$L47,$K47,FALSE)*$S47*((1+'Inputs &amp; Summary'!$D$7)^AE$1))),IF($M47=Lists!$H$3,IF($K47&lt;1,((($R47*(1-$E47)+$Q47*(1-$F47))/$K47)*((1+'Inputs &amp; Summary'!$D$7)^AE$1)),((INT(AE$1/$K47)-INT((AE$1-1)/$K47))*($R47*(1-$E47)+$Q47*(1-$F47))*((1+'Inputs &amp; Summary'!$D$7)^AE$1))),((_xlfn.WEIBULL.DIST(AE$1,$L47,$K47,FALSE)*($R47*(1-$E47)+$Q47*(1-$F47))*((1+'Inputs &amp; Summary'!$D$7)^AE$1))))))</f>
        <v>0</v>
      </c>
      <c r="AF47" s="248">
        <f>$D47*IF(AF$1&gt;'Inputs &amp; Summary'!$D$5,0,IF(AF$1&gt;VLOOKUP($G47,Lists!$J$17:$K$21,2),IF($M47=Lists!$H$3,IF($K47&lt;1,(($S47/$K47)*((1+'Inputs &amp; Summary'!$D$7)^AF$1)),((INT(AF$1/$K47)-INT((AF$1-1)/$K47))*$S47*((1+'Inputs &amp; Summary'!$D$7)^AF$1))),(_xlfn.WEIBULL.DIST(AF$1,$L47,$K47,FALSE)*$S47*((1+'Inputs &amp; Summary'!$D$7)^AF$1))),IF($M47=Lists!$H$3,IF($K47&lt;1,((($R47*(1-$E47)+$Q47*(1-$F47))/$K47)*((1+'Inputs &amp; Summary'!$D$7)^AF$1)),((INT(AF$1/$K47)-INT((AF$1-1)/$K47))*($R47*(1-$E47)+$Q47*(1-$F47))*((1+'Inputs &amp; Summary'!$D$7)^AF$1))),((_xlfn.WEIBULL.DIST(AF$1,$L47,$K47,FALSE)*($R47*(1-$E47)+$Q47*(1-$F47))*((1+'Inputs &amp; Summary'!$D$7)^AF$1))))))</f>
        <v>0</v>
      </c>
      <c r="AG47" s="248">
        <f>$D47*IF(AG$1&gt;'Inputs &amp; Summary'!$D$5,0,IF(AG$1&gt;VLOOKUP($G47,Lists!$J$17:$K$21,2),IF($M47=Lists!$H$3,IF($K47&lt;1,(($S47/$K47)*((1+'Inputs &amp; Summary'!$D$7)^AG$1)),((INT(AG$1/$K47)-INT((AG$1-1)/$K47))*$S47*((1+'Inputs &amp; Summary'!$D$7)^AG$1))),(_xlfn.WEIBULL.DIST(AG$1,$L47,$K47,FALSE)*$S47*((1+'Inputs &amp; Summary'!$D$7)^AG$1))),IF($M47=Lists!$H$3,IF($K47&lt;1,((($R47*(1-$E47)+$Q47*(1-$F47))/$K47)*((1+'Inputs &amp; Summary'!$D$7)^AG$1)),((INT(AG$1/$K47)-INT((AG$1-1)/$K47))*($R47*(1-$E47)+$Q47*(1-$F47))*((1+'Inputs &amp; Summary'!$D$7)^AG$1))),((_xlfn.WEIBULL.DIST(AG$1,$L47,$K47,FALSE)*($R47*(1-$E47)+$Q47*(1-$F47))*((1+'Inputs &amp; Summary'!$D$7)^AG$1))))))</f>
        <v>0</v>
      </c>
      <c r="AH47" s="248">
        <f>$D47*IF(AH$1&gt;'Inputs &amp; Summary'!$D$5,0,IF(AH$1&gt;VLOOKUP($G47,Lists!$J$17:$K$21,2),IF($M47=Lists!$H$3,IF($K47&lt;1,(($S47/$K47)*((1+'Inputs &amp; Summary'!$D$7)^AH$1)),((INT(AH$1/$K47)-INT((AH$1-1)/$K47))*$S47*((1+'Inputs &amp; Summary'!$D$7)^AH$1))),(_xlfn.WEIBULL.DIST(AH$1,$L47,$K47,FALSE)*$S47*((1+'Inputs &amp; Summary'!$D$7)^AH$1))),IF($M47=Lists!$H$3,IF($K47&lt;1,((($R47*(1-$E47)+$Q47*(1-$F47))/$K47)*((1+'Inputs &amp; Summary'!$D$7)^AH$1)),((INT(AH$1/$K47)-INT((AH$1-1)/$K47))*($R47*(1-$E47)+$Q47*(1-$F47))*((1+'Inputs &amp; Summary'!$D$7)^AH$1))),((_xlfn.WEIBULL.DIST(AH$1,$L47,$K47,FALSE)*($R47*(1-$E47)+$Q47*(1-$F47))*((1+'Inputs &amp; Summary'!$D$7)^AH$1))))))</f>
        <v>26.350058027839587</v>
      </c>
      <c r="AI47" s="248">
        <f>$D47*IF(AI$1&gt;'Inputs &amp; Summary'!$D$5,0,IF(AI$1&gt;VLOOKUP($G47,Lists!$J$17:$K$21,2),IF($M47=Lists!$H$3,IF($K47&lt;1,(($S47/$K47)*((1+'Inputs &amp; Summary'!$D$7)^AI$1)),((INT(AI$1/$K47)-INT((AI$1-1)/$K47))*$S47*((1+'Inputs &amp; Summary'!$D$7)^AI$1))),(_xlfn.WEIBULL.DIST(AI$1,$L47,$K47,FALSE)*$S47*((1+'Inputs &amp; Summary'!$D$7)^AI$1))),IF($M47=Lists!$H$3,IF($K47&lt;1,((($R47*(1-$E47)+$Q47*(1-$F47))/$K47)*((1+'Inputs &amp; Summary'!$D$7)^AI$1)),((INT(AI$1/$K47)-INT((AI$1-1)/$K47))*($R47*(1-$E47)+$Q47*(1-$F47))*((1+'Inputs &amp; Summary'!$D$7)^AI$1))),((_xlfn.WEIBULL.DIST(AI$1,$L47,$K47,FALSE)*($R47*(1-$E47)+$Q47*(1-$F47))*((1+'Inputs &amp; Summary'!$D$7)^AI$1))))))</f>
        <v>0</v>
      </c>
      <c r="AJ47" s="248">
        <f>$D47*IF(AJ$1&gt;'Inputs &amp; Summary'!$D$5,0,IF(AJ$1&gt;VLOOKUP($G47,Lists!$J$17:$K$21,2),IF($M47=Lists!$H$3,IF($K47&lt;1,(($S47/$K47)*((1+'Inputs &amp; Summary'!$D$7)^AJ$1)),((INT(AJ$1/$K47)-INT((AJ$1-1)/$K47))*$S47*((1+'Inputs &amp; Summary'!$D$7)^AJ$1))),(_xlfn.WEIBULL.DIST(AJ$1,$L47,$K47,FALSE)*$S47*((1+'Inputs &amp; Summary'!$D$7)^AJ$1))),IF($M47=Lists!$H$3,IF($K47&lt;1,((($R47*(1-$E47)+$Q47*(1-$F47))/$K47)*((1+'Inputs &amp; Summary'!$D$7)^AJ$1)),((INT(AJ$1/$K47)-INT((AJ$1-1)/$K47))*($R47*(1-$E47)+$Q47*(1-$F47))*((1+'Inputs &amp; Summary'!$D$7)^AJ$1))),((_xlfn.WEIBULL.DIST(AJ$1,$L47,$K47,FALSE)*($R47*(1-$E47)+$Q47*(1-$F47))*((1+'Inputs &amp; Summary'!$D$7)^AJ$1))))))</f>
        <v>0</v>
      </c>
      <c r="AK47" s="248">
        <f>$D47*IF(AK$1&gt;'Inputs &amp; Summary'!$D$5,0,IF(AK$1&gt;VLOOKUP($G47,Lists!$J$17:$K$21,2),IF($M47=Lists!$H$3,IF($K47&lt;1,(($S47/$K47)*((1+'Inputs &amp; Summary'!$D$7)^AK$1)),((INT(AK$1/$K47)-INT((AK$1-1)/$K47))*$S47*((1+'Inputs &amp; Summary'!$D$7)^AK$1))),(_xlfn.WEIBULL.DIST(AK$1,$L47,$K47,FALSE)*$S47*((1+'Inputs &amp; Summary'!$D$7)^AK$1))),IF($M47=Lists!$H$3,IF($K47&lt;1,((($R47*(1-$E47)+$Q47*(1-$F47))/$K47)*((1+'Inputs &amp; Summary'!$D$7)^AK$1)),((INT(AK$1/$K47)-INT((AK$1-1)/$K47))*($R47*(1-$E47)+$Q47*(1-$F47))*((1+'Inputs &amp; Summary'!$D$7)^AK$1))),((_xlfn.WEIBULL.DIST(AK$1,$L47,$K47,FALSE)*($R47*(1-$E47)+$Q47*(1-$F47))*((1+'Inputs &amp; Summary'!$D$7)^AK$1))))))</f>
        <v>0</v>
      </c>
      <c r="AL47" s="248">
        <f>$D47*IF(AL$1&gt;'Inputs &amp; Summary'!$D$5,0,IF(AL$1&gt;VLOOKUP($G47,Lists!$J$17:$K$21,2),IF($M47=Lists!$H$3,IF($K47&lt;1,(($S47/$K47)*((1+'Inputs &amp; Summary'!$D$7)^AL$1)),((INT(AL$1/$K47)-INT((AL$1-1)/$K47))*$S47*((1+'Inputs &amp; Summary'!$D$7)^AL$1))),(_xlfn.WEIBULL.DIST(AL$1,$L47,$K47,FALSE)*$S47*((1+'Inputs &amp; Summary'!$D$7)^AL$1))),IF($M47=Lists!$H$3,IF($K47&lt;1,((($R47*(1-$E47)+$Q47*(1-$F47))/$K47)*((1+'Inputs &amp; Summary'!$D$7)^AL$1)),((INT(AL$1/$K47)-INT((AL$1-1)/$K47))*($R47*(1-$E47)+$Q47*(1-$F47))*((1+'Inputs &amp; Summary'!$D$7)^AL$1))),((_xlfn.WEIBULL.DIST(AL$1,$L47,$K47,FALSE)*($R47*(1-$E47)+$Q47*(1-$F47))*((1+'Inputs &amp; Summary'!$D$7)^AL$1))))))</f>
        <v>0</v>
      </c>
      <c r="AM47" s="248">
        <f>$D47*IF(AM$1&gt;'Inputs &amp; Summary'!$D$5,0,IF(AM$1&gt;VLOOKUP($G47,Lists!$J$17:$K$21,2),IF($M47=Lists!$H$3,IF($K47&lt;1,(($S47/$K47)*((1+'Inputs &amp; Summary'!$D$7)^AM$1)),((INT(AM$1/$K47)-INT((AM$1-1)/$K47))*$S47*((1+'Inputs &amp; Summary'!$D$7)^AM$1))),(_xlfn.WEIBULL.DIST(AM$1,$L47,$K47,FALSE)*$S47*((1+'Inputs &amp; Summary'!$D$7)^AM$1))),IF($M47=Lists!$H$3,IF($K47&lt;1,((($R47*(1-$E47)+$Q47*(1-$F47))/$K47)*((1+'Inputs &amp; Summary'!$D$7)^AM$1)),((INT(AM$1/$K47)-INT((AM$1-1)/$K47))*($R47*(1-$E47)+$Q47*(1-$F47))*((1+'Inputs &amp; Summary'!$D$7)^AM$1))),((_xlfn.WEIBULL.DIST(AM$1,$L47,$K47,FALSE)*($R47*(1-$E47)+$Q47*(1-$F47))*((1+'Inputs &amp; Summary'!$D$7)^AM$1))))))</f>
        <v>29.092593231743731</v>
      </c>
      <c r="AN47" s="248">
        <f>$D47*IF(AN$1&gt;'Inputs &amp; Summary'!$D$5,0,IF(AN$1&gt;VLOOKUP($G47,Lists!$J$17:$K$21,2),IF($M47=Lists!$H$3,IF($K47&lt;1,(($S47/$K47)*((1+'Inputs &amp; Summary'!$D$7)^AN$1)),((INT(AN$1/$K47)-INT((AN$1-1)/$K47))*$S47*((1+'Inputs &amp; Summary'!$D$7)^AN$1))),(_xlfn.WEIBULL.DIST(AN$1,$L47,$K47,FALSE)*$S47*((1+'Inputs &amp; Summary'!$D$7)^AN$1))),IF($M47=Lists!$H$3,IF($K47&lt;1,((($R47*(1-$E47)+$Q47*(1-$F47))/$K47)*((1+'Inputs &amp; Summary'!$D$7)^AN$1)),((INT(AN$1/$K47)-INT((AN$1-1)/$K47))*($R47*(1-$E47)+$Q47*(1-$F47))*((1+'Inputs &amp; Summary'!$D$7)^AN$1))),((_xlfn.WEIBULL.DIST(AN$1,$L47,$K47,FALSE)*($R47*(1-$E47)+$Q47*(1-$F47))*((1+'Inputs &amp; Summary'!$D$7)^AN$1))))))</f>
        <v>0</v>
      </c>
      <c r="AO47" s="248">
        <f>$D47*IF(AO$1&gt;'Inputs &amp; Summary'!$D$5,0,IF(AO$1&gt;VLOOKUP($G47,Lists!$J$17:$K$21,2),IF($M47=Lists!$H$3,IF($K47&lt;1,(($S47/$K47)*((1+'Inputs &amp; Summary'!$D$7)^AO$1)),((INT(AO$1/$K47)-INT((AO$1-1)/$K47))*$S47*((1+'Inputs &amp; Summary'!$D$7)^AO$1))),(_xlfn.WEIBULL.DIST(AO$1,$L47,$K47,FALSE)*$S47*((1+'Inputs &amp; Summary'!$D$7)^AO$1))),IF($M47=Lists!$H$3,IF($K47&lt;1,((($R47*(1-$E47)+$Q47*(1-$F47))/$K47)*((1+'Inputs &amp; Summary'!$D$7)^AO$1)),((INT(AO$1/$K47)-INT((AO$1-1)/$K47))*($R47*(1-$E47)+$Q47*(1-$F47))*((1+'Inputs &amp; Summary'!$D$7)^AO$1))),((_xlfn.WEIBULL.DIST(AO$1,$L47,$K47,FALSE)*($R47*(1-$E47)+$Q47*(1-$F47))*((1+'Inputs &amp; Summary'!$D$7)^AO$1))))))</f>
        <v>0</v>
      </c>
      <c r="AP47" s="248">
        <f>$D47*IF(AP$1&gt;'Inputs &amp; Summary'!$D$5,0,IF(AP$1&gt;VLOOKUP($G47,Lists!$J$17:$K$21,2),IF($M47=Lists!$H$3,IF($K47&lt;1,(($S47/$K47)*((1+'Inputs &amp; Summary'!$D$7)^AP$1)),((INT(AP$1/$K47)-INT((AP$1-1)/$K47))*$S47*((1+'Inputs &amp; Summary'!$D$7)^AP$1))),(_xlfn.WEIBULL.DIST(AP$1,$L47,$K47,FALSE)*$S47*((1+'Inputs &amp; Summary'!$D$7)^AP$1))),IF($M47=Lists!$H$3,IF($K47&lt;1,((($R47*(1-$E47)+$Q47*(1-$F47))/$K47)*((1+'Inputs &amp; Summary'!$D$7)^AP$1)),((INT(AP$1/$K47)-INT((AP$1-1)/$K47))*($R47*(1-$E47)+$Q47*(1-$F47))*((1+'Inputs &amp; Summary'!$D$7)^AP$1))),((_xlfn.WEIBULL.DIST(AP$1,$L47,$K47,FALSE)*($R47*(1-$E47)+$Q47*(1-$F47))*((1+'Inputs &amp; Summary'!$D$7)^AP$1))))))</f>
        <v>0</v>
      </c>
      <c r="AQ47" s="248">
        <f>$D47*IF(AQ$1&gt;'Inputs &amp; Summary'!$D$5,0,IF(AQ$1&gt;VLOOKUP($G47,Lists!$J$17:$K$21,2),IF($M47=Lists!$H$3,IF($K47&lt;1,(($S47/$K47)*((1+'Inputs &amp; Summary'!$D$7)^AQ$1)),((INT(AQ$1/$K47)-INT((AQ$1-1)/$K47))*$S47*((1+'Inputs &amp; Summary'!$D$7)^AQ$1))),(_xlfn.WEIBULL.DIST(AQ$1,$L47,$K47,FALSE)*$S47*((1+'Inputs &amp; Summary'!$D$7)^AQ$1))),IF($M47=Lists!$H$3,IF($K47&lt;1,((($R47*(1-$E47)+$Q47*(1-$F47))/$K47)*((1+'Inputs &amp; Summary'!$D$7)^AQ$1)),((INT(AQ$1/$K47)-INT((AQ$1-1)/$K47))*($R47*(1-$E47)+$Q47*(1-$F47))*((1+'Inputs &amp; Summary'!$D$7)^AQ$1))),((_xlfn.WEIBULL.DIST(AQ$1,$L47,$K47,FALSE)*($R47*(1-$E47)+$Q47*(1-$F47))*((1+'Inputs &amp; Summary'!$D$7)^AQ$1))))))</f>
        <v>0</v>
      </c>
      <c r="AR47" s="248">
        <f>$D47*IF(AR$1&gt;'Inputs &amp; Summary'!$D$5,0,IF(AR$1&gt;VLOOKUP($G47,Lists!$J$17:$K$21,2),IF($M47=Lists!$H$3,IF($K47&lt;1,(($S47/$K47)*((1+'Inputs &amp; Summary'!$D$7)^AR$1)),((INT(AR$1/$K47)-INT((AR$1-1)/$K47))*$S47*((1+'Inputs &amp; Summary'!$D$7)^AR$1))),(_xlfn.WEIBULL.DIST(AR$1,$L47,$K47,FALSE)*$S47*((1+'Inputs &amp; Summary'!$D$7)^AR$1))),IF($M47=Lists!$H$3,IF($K47&lt;1,((($R47*(1-$E47)+$Q47*(1-$F47))/$K47)*((1+'Inputs &amp; Summary'!$D$7)^AR$1)),((INT(AR$1/$K47)-INT((AR$1-1)/$K47))*($R47*(1-$E47)+$Q47*(1-$F47))*((1+'Inputs &amp; Summary'!$D$7)^AR$1))),((_xlfn.WEIBULL.DIST(AR$1,$L47,$K47,FALSE)*($R47*(1-$E47)+$Q47*(1-$F47))*((1+'Inputs &amp; Summary'!$D$7)^AR$1))))))</f>
        <v>32.120573702474509</v>
      </c>
      <c r="AS47" s="248">
        <f>$D47*IF(AS$1&gt;'Inputs &amp; Summary'!$D$5,0,IF(AS$1&gt;VLOOKUP($G47,Lists!$J$17:$K$21,2),IF($M47=Lists!$H$3,IF($K47&lt;1,(($S47/$K47)*((1+'Inputs &amp; Summary'!$D$7)^AS$1)),((INT(AS$1/$K47)-INT((AS$1-1)/$K47))*$S47*((1+'Inputs &amp; Summary'!$D$7)^AS$1))),(_xlfn.WEIBULL.DIST(AS$1,$L47,$K47,FALSE)*$S47*((1+'Inputs &amp; Summary'!$D$7)^AS$1))),IF($M47=Lists!$H$3,IF($K47&lt;1,((($R47*(1-$E47)+$Q47*(1-$F47))/$K47)*((1+'Inputs &amp; Summary'!$D$7)^AS$1)),((INT(AS$1/$K47)-INT((AS$1-1)/$K47))*($R47*(1-$E47)+$Q47*(1-$F47))*((1+'Inputs &amp; Summary'!$D$7)^AS$1))),((_xlfn.WEIBULL.DIST(AS$1,$L47,$K47,FALSE)*($R47*(1-$E47)+$Q47*(1-$F47))*((1+'Inputs &amp; Summary'!$D$7)^AS$1))))))</f>
        <v>0</v>
      </c>
      <c r="AT47" s="248">
        <f>$D47*IF(AT$1&gt;'Inputs &amp; Summary'!$D$5,0,IF(AT$1&gt;VLOOKUP($G47,Lists!$J$17:$K$21,2),IF($M47=Lists!$H$3,IF($K47&lt;1,(($S47/$K47)*((1+'Inputs &amp; Summary'!$D$7)^AT$1)),((INT(AT$1/$K47)-INT((AT$1-1)/$K47))*$S47*((1+'Inputs &amp; Summary'!$D$7)^AT$1))),(_xlfn.WEIBULL.DIST(AT$1,$L47,$K47,FALSE)*$S47*((1+'Inputs &amp; Summary'!$D$7)^AT$1))),IF($M47=Lists!$H$3,IF($K47&lt;1,((($R47*(1-$E47)+$Q47*(1-$F47))/$K47)*((1+'Inputs &amp; Summary'!$D$7)^AT$1)),((INT(AT$1/$K47)-INT((AT$1-1)/$K47))*($R47*(1-$E47)+$Q47*(1-$F47))*((1+'Inputs &amp; Summary'!$D$7)^AT$1))),((_xlfn.WEIBULL.DIST(AT$1,$L47,$K47,FALSE)*($R47*(1-$E47)+$Q47*(1-$F47))*((1+'Inputs &amp; Summary'!$D$7)^AT$1))))))</f>
        <v>0</v>
      </c>
      <c r="AU47" s="248">
        <f>$D47*IF(AU$1&gt;'Inputs &amp; Summary'!$D$5,0,IF(AU$1&gt;VLOOKUP($G47,Lists!$J$17:$K$21,2),IF($M47=Lists!$H$3,IF($K47&lt;1,(($S47/$K47)*((1+'Inputs &amp; Summary'!$D$7)^AU$1)),((INT(AU$1/$K47)-INT((AU$1-1)/$K47))*$S47*((1+'Inputs &amp; Summary'!$D$7)^AU$1))),(_xlfn.WEIBULL.DIST(AU$1,$L47,$K47,FALSE)*$S47*((1+'Inputs &amp; Summary'!$D$7)^AU$1))),IF($M47=Lists!$H$3,IF($K47&lt;1,((($R47*(1-$E47)+$Q47*(1-$F47))/$K47)*((1+'Inputs &amp; Summary'!$D$7)^AU$1)),((INT(AU$1/$K47)-INT((AU$1-1)/$K47))*($R47*(1-$E47)+$Q47*(1-$F47))*((1+'Inputs &amp; Summary'!$D$7)^AU$1))),((_xlfn.WEIBULL.DIST(AU$1,$L47,$K47,FALSE)*($R47*(1-$E47)+$Q47*(1-$F47))*((1+'Inputs &amp; Summary'!$D$7)^AU$1))))))</f>
        <v>0</v>
      </c>
      <c r="AV47" s="248">
        <f>$D47*IF(AV$1&gt;'Inputs &amp; Summary'!$D$5,0,IF(AV$1&gt;VLOOKUP($G47,Lists!$J$17:$K$21,2),IF($M47=Lists!$H$3,IF($K47&lt;1,(($S47/$K47)*((1+'Inputs &amp; Summary'!$D$7)^AV$1)),((INT(AV$1/$K47)-INT((AV$1-1)/$K47))*$S47*((1+'Inputs &amp; Summary'!$D$7)^AV$1))),(_xlfn.WEIBULL.DIST(AV$1,$L47,$K47,FALSE)*$S47*((1+'Inputs &amp; Summary'!$D$7)^AV$1))),IF($M47=Lists!$H$3,IF($K47&lt;1,((($R47*(1-$E47)+$Q47*(1-$F47))/$K47)*((1+'Inputs &amp; Summary'!$D$7)^AV$1)),((INT(AV$1/$K47)-INT((AV$1-1)/$K47))*($R47*(1-$E47)+$Q47*(1-$F47))*((1+'Inputs &amp; Summary'!$D$7)^AV$1))),((_xlfn.WEIBULL.DIST(AV$1,$L47,$K47,FALSE)*($R47*(1-$E47)+$Q47*(1-$F47))*((1+'Inputs &amp; Summary'!$D$7)^AV$1))))))</f>
        <v>0</v>
      </c>
      <c r="AW47" s="248">
        <f>$D47*IF(AW$1&gt;'Inputs &amp; Summary'!$D$5,0,IF(AW$1&gt;VLOOKUP($G47,Lists!$J$17:$K$21,2),IF($M47=Lists!$H$3,IF($K47&lt;1,(($S47/$K47)*((1+'Inputs &amp; Summary'!$D$7)^AW$1)),((INT(AW$1/$K47)-INT((AW$1-1)/$K47))*$S47*((1+'Inputs &amp; Summary'!$D$7)^AW$1))),(_xlfn.WEIBULL.DIST(AW$1,$L47,$K47,FALSE)*$S47*((1+'Inputs &amp; Summary'!$D$7)^AW$1))),IF($M47=Lists!$H$3,IF($K47&lt;1,((($R47*(1-$E47)+$Q47*(1-$F47))/$K47)*((1+'Inputs &amp; Summary'!$D$7)^AW$1)),((INT(AW$1/$K47)-INT((AW$1-1)/$K47))*($R47*(1-$E47)+$Q47*(1-$F47))*((1+'Inputs &amp; Summary'!$D$7)^AW$1))),((_xlfn.WEIBULL.DIST(AW$1,$L47,$K47,FALSE)*($R47*(1-$E47)+$Q47*(1-$F47))*((1+'Inputs &amp; Summary'!$D$7)^AW$1))))))</f>
        <v>0</v>
      </c>
      <c r="AX47" s="248">
        <f>$D47*IF(AX$1&gt;'Inputs &amp; Summary'!$D$5,0,IF(AX$1&gt;VLOOKUP($G47,Lists!$J$17:$K$21,2),IF($M47=Lists!$H$3,IF($K47&lt;1,(($S47/$K47)*((1+'Inputs &amp; Summary'!$D$7)^AX$1)),((INT(AX$1/$K47)-INT((AX$1-1)/$K47))*$S47*((1+'Inputs &amp; Summary'!$D$7)^AX$1))),(_xlfn.WEIBULL.DIST(AX$1,$L47,$K47,FALSE)*$S47*((1+'Inputs &amp; Summary'!$D$7)^AX$1))),IF($M47=Lists!$H$3,IF($K47&lt;1,((($R47*(1-$E47)+$Q47*(1-$F47))/$K47)*((1+'Inputs &amp; Summary'!$D$7)^AX$1)),((INT(AX$1/$K47)-INT((AX$1-1)/$K47))*($R47*(1-$E47)+$Q47*(1-$F47))*((1+'Inputs &amp; Summary'!$D$7)^AX$1))),((_xlfn.WEIBULL.DIST(AX$1,$L47,$K47,FALSE)*($R47*(1-$E47)+$Q47*(1-$F47))*((1+'Inputs &amp; Summary'!$D$7)^AX$1))))))</f>
        <v>0</v>
      </c>
      <c r="AY47" s="248">
        <f>$D47*IF(AY$1&gt;'Inputs &amp; Summary'!$D$5,0,IF(AY$1&gt;VLOOKUP($G47,Lists!$J$17:$K$21,2),IF($M47=Lists!$H$3,IF($K47&lt;1,(($S47/$K47)*((1+'Inputs &amp; Summary'!$D$7)^AY$1)),((INT(AY$1/$K47)-INT((AY$1-1)/$K47))*$S47*((1+'Inputs &amp; Summary'!$D$7)^AY$1))),(_xlfn.WEIBULL.DIST(AY$1,$L47,$K47,FALSE)*$S47*((1+'Inputs &amp; Summary'!$D$7)^AY$1))),IF($M47=Lists!$H$3,IF($K47&lt;1,((($R47*(1-$E47)+$Q47*(1-$F47))/$K47)*((1+'Inputs &amp; Summary'!$D$7)^AY$1)),((INT(AY$1/$K47)-INT((AY$1-1)/$K47))*($R47*(1-$E47)+$Q47*(1-$F47))*((1+'Inputs &amp; Summary'!$D$7)^AY$1))),((_xlfn.WEIBULL.DIST(AY$1,$L47,$K47,FALSE)*($R47*(1-$E47)+$Q47*(1-$F47))*((1+'Inputs &amp; Summary'!$D$7)^AY$1))))))</f>
        <v>0</v>
      </c>
      <c r="AZ47" s="248">
        <f>$D47*IF(AZ$1&gt;'Inputs &amp; Summary'!$D$5,0,IF(AZ$1&gt;VLOOKUP($G47,Lists!$J$17:$K$21,2),IF($M47=Lists!$H$3,IF($K47&lt;1,(($S47/$K47)*((1+'Inputs &amp; Summary'!$D$7)^AZ$1)),((INT(AZ$1/$K47)-INT((AZ$1-1)/$K47))*$S47*((1+'Inputs &amp; Summary'!$D$7)^AZ$1))),(_xlfn.WEIBULL.DIST(AZ$1,$L47,$K47,FALSE)*$S47*((1+'Inputs &amp; Summary'!$D$7)^AZ$1))),IF($M47=Lists!$H$3,IF($K47&lt;1,((($R47*(1-$E47)+$Q47*(1-$F47))/$K47)*((1+'Inputs &amp; Summary'!$D$7)^AZ$1)),((INT(AZ$1/$K47)-INT((AZ$1-1)/$K47))*($R47*(1-$E47)+$Q47*(1-$F47))*((1+'Inputs &amp; Summary'!$D$7)^AZ$1))),((_xlfn.WEIBULL.DIST(AZ$1,$L47,$K47,FALSE)*($R47*(1-$E47)+$Q47*(1-$F47))*((1+'Inputs &amp; Summary'!$D$7)^AZ$1))))))</f>
        <v>0</v>
      </c>
      <c r="BA47" s="248">
        <f>$D47*IF(BA$1&gt;'Inputs &amp; Summary'!$D$5,0,IF(BA$1&gt;VLOOKUP($G47,Lists!$J$17:$K$21,2),IF($M47=Lists!$H$3,IF($K47&lt;1,(($S47/$K47)*((1+'Inputs &amp; Summary'!$D$7)^BA$1)),((INT(BA$1/$K47)-INT((BA$1-1)/$K47))*$S47*((1+'Inputs &amp; Summary'!$D$7)^BA$1))),(_xlfn.WEIBULL.DIST(BA$1,$L47,$K47,FALSE)*$S47*((1+'Inputs &amp; Summary'!$D$7)^BA$1))),IF($M47=Lists!$H$3,IF($K47&lt;1,((($R47*(1-$E47)+$Q47*(1-$F47))/$K47)*((1+'Inputs &amp; Summary'!$D$7)^BA$1)),((INT(BA$1/$K47)-INT((BA$1-1)/$K47))*($R47*(1-$E47)+$Q47*(1-$F47))*((1+'Inputs &amp; Summary'!$D$7)^BA$1))),((_xlfn.WEIBULL.DIST(BA$1,$L47,$K47,FALSE)*($R47*(1-$E47)+$Q47*(1-$F47))*((1+'Inputs &amp; Summary'!$D$7)^BA$1))))))</f>
        <v>0</v>
      </c>
      <c r="BB47" s="248">
        <f>$D47*IF(BB$1&gt;'Inputs &amp; Summary'!$D$5,0,IF(BB$1&gt;VLOOKUP($G47,Lists!$J$17:$K$21,2),IF($M47=Lists!$H$3,IF($K47&lt;1,(($S47/$K47)*((1+'Inputs &amp; Summary'!$D$7)^BB$1)),((INT(BB$1/$K47)-INT((BB$1-1)/$K47))*$S47*((1+'Inputs &amp; Summary'!$D$7)^BB$1))),(_xlfn.WEIBULL.DIST(BB$1,$L47,$K47,FALSE)*$S47*((1+'Inputs &amp; Summary'!$D$7)^BB$1))),IF($M47=Lists!$H$3,IF($K47&lt;1,((($R47*(1-$E47)+$Q47*(1-$F47))/$K47)*((1+'Inputs &amp; Summary'!$D$7)^BB$1)),((INT(BB$1/$K47)-INT((BB$1-1)/$K47))*($R47*(1-$E47)+$Q47*(1-$F47))*((1+'Inputs &amp; Summary'!$D$7)^BB$1))),((_xlfn.WEIBULL.DIST(BB$1,$L47,$K47,FALSE)*($R47*(1-$E47)+$Q47*(1-$F47))*((1+'Inputs &amp; Summary'!$D$7)^BB$1))))))</f>
        <v>0</v>
      </c>
      <c r="BC47" s="248">
        <f>$D47*IF(BC$1&gt;'Inputs &amp; Summary'!$D$5,0,IF(BC$1&gt;VLOOKUP($G47,Lists!$J$17:$K$21,2),IF($M47=Lists!$H$3,IF($K47&lt;1,(($S47/$K47)*((1+'Inputs &amp; Summary'!$D$7)^BC$1)),((INT(BC$1/$K47)-INT((BC$1-1)/$K47))*$S47*((1+'Inputs &amp; Summary'!$D$7)^BC$1))),(_xlfn.WEIBULL.DIST(BC$1,$L47,$K47,FALSE)*$S47*((1+'Inputs &amp; Summary'!$D$7)^BC$1))),IF($M47=Lists!$H$3,IF($K47&lt;1,((($R47*(1-$E47)+$Q47*(1-$F47))/$K47)*((1+'Inputs &amp; Summary'!$D$7)^BC$1)),((INT(BC$1/$K47)-INT((BC$1-1)/$K47))*($R47*(1-$E47)+$Q47*(1-$F47))*((1+'Inputs &amp; Summary'!$D$7)^BC$1))),((_xlfn.WEIBULL.DIST(BC$1,$L47,$K47,FALSE)*($R47*(1-$E47)+$Q47*(1-$F47))*((1+'Inputs &amp; Summary'!$D$7)^BC$1))))))</f>
        <v>0</v>
      </c>
      <c r="BD47" s="248">
        <f>$D47*IF(BD$1&gt;'Inputs &amp; Summary'!$D$5,0,IF(BD$1&gt;VLOOKUP($G47,Lists!$J$17:$K$21,2),IF($M47=Lists!$H$3,IF($K47&lt;1,(($S47/$K47)*((1+'Inputs &amp; Summary'!$D$7)^BD$1)),((INT(BD$1/$K47)-INT((BD$1-1)/$K47))*$S47*((1+'Inputs &amp; Summary'!$D$7)^BD$1))),(_xlfn.WEIBULL.DIST(BD$1,$L47,$K47,FALSE)*$S47*((1+'Inputs &amp; Summary'!$D$7)^BD$1))),IF($M47=Lists!$H$3,IF($K47&lt;1,((($R47*(1-$E47)+$Q47*(1-$F47))/$K47)*((1+'Inputs &amp; Summary'!$D$7)^BD$1)),((INT(BD$1/$K47)-INT((BD$1-1)/$K47))*($R47*(1-$E47)+$Q47*(1-$F47))*((1+'Inputs &amp; Summary'!$D$7)^BD$1))),((_xlfn.WEIBULL.DIST(BD$1,$L47,$K47,FALSE)*($R47*(1-$E47)+$Q47*(1-$F47))*((1+'Inputs &amp; Summary'!$D$7)^BD$1))))))</f>
        <v>0</v>
      </c>
      <c r="BE47" s="248">
        <f>$D47*IF(BE$1&gt;'Inputs &amp; Summary'!$D$5,0,IF(BE$1&gt;VLOOKUP($G47,Lists!$J$17:$K$21,2),IF($M47=Lists!$H$3,IF($K47&lt;1,(($S47/$K47)*((1+'Inputs &amp; Summary'!$D$7)^BE$1)),((INT(BE$1/$K47)-INT((BE$1-1)/$K47))*$S47*((1+'Inputs &amp; Summary'!$D$7)^BE$1))),(_xlfn.WEIBULL.DIST(BE$1,$L47,$K47,FALSE)*$S47*((1+'Inputs &amp; Summary'!$D$7)^BE$1))),IF($M47=Lists!$H$3,IF($K47&lt;1,((($R47*(1-$E47)+$Q47*(1-$F47))/$K47)*((1+'Inputs &amp; Summary'!$D$7)^BE$1)),((INT(BE$1/$K47)-INT((BE$1-1)/$K47))*($R47*(1-$E47)+$Q47*(1-$F47))*((1+'Inputs &amp; Summary'!$D$7)^BE$1))),((_xlfn.WEIBULL.DIST(BE$1,$L47,$K47,FALSE)*($R47*(1-$E47)+$Q47*(1-$F47))*((1+'Inputs &amp; Summary'!$D$7)^BE$1))))))</f>
        <v>0</v>
      </c>
      <c r="BF47" s="248">
        <f>$D47*IF(BF$1&gt;'Inputs &amp; Summary'!$D$5,0,IF(BF$1&gt;VLOOKUP($G47,Lists!$J$17:$K$21,2),IF($M47=Lists!$H$3,IF($K47&lt;1,(($S47/$K47)*((1+'Inputs &amp; Summary'!$D$7)^BF$1)),((INT(BF$1/$K47)-INT((BF$1-1)/$K47))*$S47*((1+'Inputs &amp; Summary'!$D$7)^BF$1))),(_xlfn.WEIBULL.DIST(BF$1,$L47,$K47,FALSE)*$S47*((1+'Inputs &amp; Summary'!$D$7)^BF$1))),IF($M47=Lists!$H$3,IF($K47&lt;1,((($R47*(1-$E47)+$Q47*(1-$F47))/$K47)*((1+'Inputs &amp; Summary'!$D$7)^BF$1)),((INT(BF$1/$K47)-INT((BF$1-1)/$K47))*($R47*(1-$E47)+$Q47*(1-$F47))*((1+'Inputs &amp; Summary'!$D$7)^BF$1))),((_xlfn.WEIBULL.DIST(BF$1,$L47,$K47,FALSE)*($R47*(1-$E47)+$Q47*(1-$F47))*((1+'Inputs &amp; Summary'!$D$7)^BF$1))))))</f>
        <v>0</v>
      </c>
      <c r="BG47" s="248">
        <f>$D47*IF(BG$1&gt;'Inputs &amp; Summary'!$D$5,0,IF(BG$1&gt;VLOOKUP($G47,Lists!$J$17:$K$21,2),IF($M47=Lists!$H$3,IF($K47&lt;1,(($S47/$K47)*((1+'Inputs &amp; Summary'!$D$7)^BG$1)),((INT(BG$1/$K47)-INT((BG$1-1)/$K47))*$S47*((1+'Inputs &amp; Summary'!$D$7)^BG$1))),(_xlfn.WEIBULL.DIST(BG$1,$L47,$K47,FALSE)*$S47*((1+'Inputs &amp; Summary'!$D$7)^BG$1))),IF($M47=Lists!$H$3,IF($K47&lt;1,((($R47*(1-$E47)+$Q47*(1-$F47))/$K47)*((1+'Inputs &amp; Summary'!$D$7)^BG$1)),((INT(BG$1/$K47)-INT((BG$1-1)/$K47))*($R47*(1-$E47)+$Q47*(1-$F47))*((1+'Inputs &amp; Summary'!$D$7)^BG$1))),((_xlfn.WEIBULL.DIST(BG$1,$L47,$K47,FALSE)*($R47*(1-$E47)+$Q47*(1-$F47))*((1+'Inputs &amp; Summary'!$D$7)^BG$1))))))</f>
        <v>0</v>
      </c>
      <c r="BH47" s="248">
        <f>$D47*IF(BH$1&gt;'Inputs &amp; Summary'!$D$5,0,IF(BH$1&gt;VLOOKUP($G47,Lists!$J$17:$K$21,2),IF($M47=Lists!$H$3,IF($K47&lt;1,(($S47/$K47)*((1+'Inputs &amp; Summary'!$D$7)^BH$1)),((INT(BH$1/$K47)-INT((BH$1-1)/$K47))*$S47*((1+'Inputs &amp; Summary'!$D$7)^BH$1))),(_xlfn.WEIBULL.DIST(BH$1,$L47,$K47,FALSE)*$S47*((1+'Inputs &amp; Summary'!$D$7)^BH$1))),IF($M47=Lists!$H$3,IF($K47&lt;1,((($R47*(1-$E47)+$Q47*(1-$F47))/$K47)*((1+'Inputs &amp; Summary'!$D$7)^BH$1)),((INT(BH$1/$K47)-INT((BH$1-1)/$K47))*($R47*(1-$E47)+$Q47*(1-$F47))*((1+'Inputs &amp; Summary'!$D$7)^BH$1))),((_xlfn.WEIBULL.DIST(BH$1,$L47,$K47,FALSE)*($R47*(1-$E47)+$Q47*(1-$F47))*((1+'Inputs &amp; Summary'!$D$7)^BH$1))))))</f>
        <v>0</v>
      </c>
      <c r="BI47" s="248">
        <f>$D47*IF(BI$1&gt;'Inputs &amp; Summary'!$D$5,0,IF(BI$1&gt;VLOOKUP($G47,Lists!$J$17:$K$21,2),IF($M47=Lists!$H$3,IF($K47&lt;1,(($S47/$K47)*((1+'Inputs &amp; Summary'!$D$7)^BI$1)),((INT(BI$1/$K47)-INT((BI$1-1)/$K47))*$S47*((1+'Inputs &amp; Summary'!$D$7)^BI$1))),(_xlfn.WEIBULL.DIST(BI$1,$L47,$K47,FALSE)*$S47*((1+'Inputs &amp; Summary'!$D$7)^BI$1))),IF($M47=Lists!$H$3,IF($K47&lt;1,((($R47*(1-$E47)+$Q47*(1-$F47))/$K47)*((1+'Inputs &amp; Summary'!$D$7)^BI$1)),((INT(BI$1/$K47)-INT((BI$1-1)/$K47))*($R47*(1-$E47)+$Q47*(1-$F47))*((1+'Inputs &amp; Summary'!$D$7)^BI$1))),((_xlfn.WEIBULL.DIST(BI$1,$L47,$K47,FALSE)*($R47*(1-$E47)+$Q47*(1-$F47))*((1+'Inputs &amp; Summary'!$D$7)^BI$1))))))</f>
        <v>0</v>
      </c>
      <c r="BJ47" s="248">
        <f>$D47*IF(BJ$1&gt;'Inputs &amp; Summary'!$D$5,0,IF(BJ$1&gt;VLOOKUP($G47,Lists!$J$17:$K$21,2),IF($M47=Lists!$H$3,IF($K47&lt;1,(($S47/$K47)*((1+'Inputs &amp; Summary'!$D$7)^BJ$1)),((INT(BJ$1/$K47)-INT((BJ$1-1)/$K47))*$S47*((1+'Inputs &amp; Summary'!$D$7)^BJ$1))),(_xlfn.WEIBULL.DIST(BJ$1,$L47,$K47,FALSE)*$S47*((1+'Inputs &amp; Summary'!$D$7)^BJ$1))),IF($M47=Lists!$H$3,IF($K47&lt;1,((($R47*(1-$E47)+$Q47*(1-$F47))/$K47)*((1+'Inputs &amp; Summary'!$D$7)^BJ$1)),((INT(BJ$1/$K47)-INT((BJ$1-1)/$K47))*($R47*(1-$E47)+$Q47*(1-$F47))*((1+'Inputs &amp; Summary'!$D$7)^BJ$1))),((_xlfn.WEIBULL.DIST(BJ$1,$L47,$K47,FALSE)*($R47*(1-$E47)+$Q47*(1-$F47))*((1+'Inputs &amp; Summary'!$D$7)^BJ$1))))))</f>
        <v>0</v>
      </c>
      <c r="BK47" s="248">
        <f>$D47*IF(BK$1&gt;'Inputs &amp; Summary'!$D$5,0,IF(BK$1&gt;VLOOKUP($G47,Lists!$J$17:$K$21,2),IF($M47=Lists!$H$3,IF($K47&lt;1,(($S47/$K47)*((1+'Inputs &amp; Summary'!$D$7)^BK$1)),((INT(BK$1/$K47)-INT((BK$1-1)/$K47))*$S47*((1+'Inputs &amp; Summary'!$D$7)^BK$1))),(_xlfn.WEIBULL.DIST(BK$1,$L47,$K47,FALSE)*$S47*((1+'Inputs &amp; Summary'!$D$7)^BK$1))),IF($M47=Lists!$H$3,IF($K47&lt;1,((($R47*(1-$E47)+$Q47*(1-$F47))/$K47)*((1+'Inputs &amp; Summary'!$D$7)^BK$1)),((INT(BK$1/$K47)-INT((BK$1-1)/$K47))*($R47*(1-$E47)+$Q47*(1-$F47))*((1+'Inputs &amp; Summary'!$D$7)^BK$1))),((_xlfn.WEIBULL.DIST(BK$1,$L47,$K47,FALSE)*($R47*(1-$E47)+$Q47*(1-$F47))*((1+'Inputs &amp; Summary'!$D$7)^BK$1))))))</f>
        <v>0</v>
      </c>
      <c r="BL47" s="248">
        <f>$D47*IF(BL$1&gt;'Inputs &amp; Summary'!$D$5,0,IF(BL$1&gt;VLOOKUP($G47,Lists!$J$17:$K$21,2),IF($M47=Lists!$H$3,IF($K47&lt;1,(($S47/$K47)*((1+'Inputs &amp; Summary'!$D$7)^BL$1)),((INT(BL$1/$K47)-INT((BL$1-1)/$K47))*$S47*((1+'Inputs &amp; Summary'!$D$7)^BL$1))),(_xlfn.WEIBULL.DIST(BL$1,$L47,$K47,FALSE)*$S47*((1+'Inputs &amp; Summary'!$D$7)^BL$1))),IF($M47=Lists!$H$3,IF($K47&lt;1,((($R47*(1-$E47)+$Q47*(1-$F47))/$K47)*((1+'Inputs &amp; Summary'!$D$7)^BL$1)),((INT(BL$1/$K47)-INT((BL$1-1)/$K47))*($R47*(1-$E47)+$Q47*(1-$F47))*((1+'Inputs &amp; Summary'!$D$7)^BL$1))),((_xlfn.WEIBULL.DIST(BL$1,$L47,$K47,FALSE)*($R47*(1-$E47)+$Q47*(1-$F47))*((1+'Inputs &amp; Summary'!$D$7)^BL$1))))))</f>
        <v>0</v>
      </c>
    </row>
    <row r="48" spans="1:64" x14ac:dyDescent="0.3">
      <c r="A48" s="236" t="s">
        <v>154</v>
      </c>
      <c r="B48" s="117" t="str">
        <f>IF('Inputs &amp; Summary'!$D$15=Lists!$E$3,INDEX('Residential Rooftop Details'!$A$30:$X$158,MATCH('Cash Flow'!$A48,'Residential Rooftop Details'!$A$30:$A$158,0),COLUMN(B$1)),IF('Inputs &amp; Summary'!$D$15=Lists!$E$4,INDEX('Commercial Rooftop Details'!$A$30:$V$158,MATCH('Cash Flow'!$A48,'Commercial Rooftop Details'!$A$30:$A$158,0),COLUMN(B$1)),INDEX('Ground-Mount Details'!$A$30:$V$158,MATCH('Cash Flow'!$A48,'Ground-Mount Details'!$A$30:$A$158,0),COLUMN(B$1))))</f>
        <v>Preventive</v>
      </c>
      <c r="C48" s="117" t="str">
        <f>IF('Inputs &amp; Summary'!$D$15=Lists!$E$3,INDEX('Residential Rooftop Details'!$A$30:$X$158,MATCH('Cash Flow'!$A48,'Residential Rooftop Details'!$A$30:$A$158,0),COLUMN(C$1)),IF('Inputs &amp; Summary'!$D$15=Lists!$E$4,INDEX('Commercial Rooftop Details'!$A$30:$V$158,MATCH('Cash Flow'!$A48,'Commercial Rooftop Details'!$A$30:$A$158,0),COLUMN(C$1)),INDEX('Ground-Mount Details'!$A$30:$V$158,MATCH('Cash Flow'!$A48,'Ground-Mount Details'!$A$30:$A$158,0),COLUMN(C$1))))</f>
        <v>PV Array</v>
      </c>
      <c r="D48" s="117">
        <f>IF('Inputs &amp; Summary'!$D$15=Lists!$E$3,INDEX('Residential Rooftop Details'!$A$30:$X$158,MATCH('Cash Flow'!$A48,'Residential Rooftop Details'!$A$30:$A$158,0),COLUMN(D$1)),IF('Inputs &amp; Summary'!$D$15=Lists!$E$4,INDEX('Commercial Rooftop Details'!$A$30:$V$158,MATCH('Cash Flow'!$A48,'Commercial Rooftop Details'!$A$30:$A$158,0),COLUMN(D$1)),INDEX('Ground-Mount Details'!$A$30:$V$158,MATCH('Cash Flow'!$A48,'Ground-Mount Details'!$A$30:$A$158,0),COLUMN(D$1))))</f>
        <v>1</v>
      </c>
      <c r="E48" s="117">
        <f>IF('Inputs &amp; Summary'!$D$15=Lists!$E$3,INDEX('Residential Rooftop Details'!$A$30:$X$158,MATCH('Cash Flow'!$A48,'Residential Rooftop Details'!$A$30:$A$158,0),COLUMN(E$1)),IF('Inputs &amp; Summary'!$D$15=Lists!$E$4,INDEX('Commercial Rooftop Details'!$A$30:$V$158,MATCH('Cash Flow'!$A48,'Commercial Rooftop Details'!$A$30:$A$158,0),COLUMN(E$1)),INDEX('Ground-Mount Details'!$A$30:$V$158,MATCH('Cash Flow'!$A48,'Ground-Mount Details'!$A$30:$A$158,0),COLUMN(E$1))))</f>
        <v>0</v>
      </c>
      <c r="F48" s="117">
        <f>IF('Inputs &amp; Summary'!$D$15=Lists!$E$3,INDEX('Residential Rooftop Details'!$A$30:$X$158,MATCH('Cash Flow'!$A48,'Residential Rooftop Details'!$A$30:$A$158,0),COLUMN(F$1)),IF('Inputs &amp; Summary'!$D$15=Lists!$E$4,INDEX('Commercial Rooftop Details'!$A$30:$V$158,MATCH('Cash Flow'!$A48,'Commercial Rooftop Details'!$A$30:$A$158,0),COLUMN(F$1)),INDEX('Ground-Mount Details'!$A$30:$V$158,MATCH('Cash Flow'!$A48,'Ground-Mount Details'!$A$30:$A$158,0),COLUMN(F$1))))</f>
        <v>0</v>
      </c>
      <c r="G48" s="237" t="str">
        <f>IF('Inputs &amp; Summary'!$D$15=Lists!$E$3,INDEX('Residential Rooftop Details'!$A$30:$X$158,MATCH('Cash Flow'!$A48,'Residential Rooftop Details'!$A$30:$A$158,0),COLUMN(G$1)),IF('Inputs &amp; Summary'!$D$15=Lists!$E$4,INDEX('Commercial Rooftop Details'!$A$30:$V$158,MATCH('Cash Flow'!$A48,'Commercial Rooftop Details'!$A$30:$A$158,0),COLUMN(G$1)),INDEX('Ground-Mount Details'!$A$30:$V$158,MATCH('Cash Flow'!$A48,'Ground-Mount Details'!$A$30:$A$158,0),COLUMN(G$1))))</f>
        <v>N/A</v>
      </c>
      <c r="H48" s="237">
        <f>IF('Inputs &amp; Summary'!$D$15=Lists!$E$3,INDEX('Residential Rooftop Details'!$A$30:$X$158,MATCH('Cash Flow'!$A48,'Residential Rooftop Details'!$A$30:$A$158,0),COLUMN(H$1)),IF('Inputs &amp; Summary'!$D$15=Lists!$E$4,INDEX('Commercial Rooftop Details'!$A$30:$V$158,MATCH('Cash Flow'!$A48,'Commercial Rooftop Details'!$A$30:$A$158,0),COLUMN(H$1)),INDEX('Ground-Mount Details'!$A$30:$V$158,MATCH('Cash Flow'!$A48,'Ground-Mount Details'!$A$30:$A$158,0),COLUMN(H$1))))</f>
        <v>0</v>
      </c>
      <c r="I48" s="237" t="str">
        <f>IF('Inputs &amp; Summary'!$D$15=Lists!$E$3,INDEX('Residential Rooftop Details'!$A$30:$X$158,MATCH('Cash Flow'!$A48,'Residential Rooftop Details'!$A$30:$A$158,0),COLUMN(I$1)),IF('Inputs &amp; Summary'!$D$15=Lists!$E$4,INDEX('Commercial Rooftop Details'!$A$30:$V$158,MATCH('Cash Flow'!$A48,'Commercial Rooftop Details'!$A$30:$A$158,0),COLUMN(I$1)),INDEX('Ground-Mount Details'!$A$30:$V$158,MATCH('Cash Flow'!$A48,'Ground-Mount Details'!$A$30:$A$158,0),COLUMN(I$1))))</f>
        <v>Administrator</v>
      </c>
      <c r="J48" s="238">
        <f>IF('Inputs &amp; Summary'!$D$15=Lists!$E$3,INDEX('Residential Rooftop Details'!$A$30:$X$158,MATCH('Cash Flow'!$A48,'Residential Rooftop Details'!$A$30:$A$158,0),COLUMN(J$1)),IF('Inputs &amp; Summary'!$D$15=Lists!$E$4,INDEX('Commercial Rooftop Details'!$A$30:$V$158,MATCH('Cash Flow'!$A48,'Commercial Rooftop Details'!$A$30:$A$158,0),COLUMN(J$1)),INDEX('Ground-Mount Details'!$A$30:$V$158,MATCH('Cash Flow'!$A48,'Ground-Mount Details'!$A$30:$A$158,0),COLUMN(J$1))))</f>
        <v>16.66346153846154</v>
      </c>
      <c r="K48" s="239">
        <f>IF('Inputs &amp; Summary'!$D$15=Lists!$E$3,INDEX('Residential Rooftop Details'!$A$30:$X$158,MATCH('Cash Flow'!$A48,'Residential Rooftop Details'!$A$30:$A$158,0),COLUMN(K$1)),IF('Inputs &amp; Summary'!$D$15=Lists!$E$4,INDEX('Commercial Rooftop Details'!$A$30:$V$158,MATCH('Cash Flow'!$A48,'Commercial Rooftop Details'!$A$30:$A$158,0),COLUMN(K$1)),INDEX('Ground-Mount Details'!$A$30:$V$158,MATCH('Cash Flow'!$A48,'Ground-Mount Details'!$A$30:$A$158,0),COLUMN(K$1))))</f>
        <v>1</v>
      </c>
      <c r="L48" s="239">
        <f>IF('Inputs &amp; Summary'!$D$15=Lists!$E$3,INDEX('Residential Rooftop Details'!$A$30:$X$158,MATCH('Cash Flow'!$A48,'Residential Rooftop Details'!$A$30:$A$158,0),COLUMN(L$1)),IF('Inputs &amp; Summary'!$D$15=Lists!$E$4,INDEX('Commercial Rooftop Details'!$A$30:$V$158,MATCH('Cash Flow'!$A48,'Commercial Rooftop Details'!$A$30:$A$158,0),COLUMN(L$1)),INDEX('Ground-Mount Details'!$A$30:$V$158,MATCH('Cash Flow'!$A48,'Ground-Mount Details'!$A$30:$A$158,0),COLUMN(L$1))))</f>
        <v>1</v>
      </c>
      <c r="M48" s="238" t="str">
        <f>IF('Inputs &amp; Summary'!$D$15=Lists!$E$3,INDEX('Residential Rooftop Details'!$A$30:$X$158,MATCH('Cash Flow'!$A48,'Residential Rooftop Details'!$A$30:$A$158,0),COLUMN(M$1)),IF('Inputs &amp; Summary'!$D$15=Lists!$E$4,INDEX('Commercial Rooftop Details'!$A$30:$V$158,MATCH('Cash Flow'!$A48,'Commercial Rooftop Details'!$A$30:$A$158,0),COLUMN(M$1)),INDEX('Ground-Mount Details'!$A$30:$V$158,MATCH('Cash Flow'!$A48,'Ground-Mount Details'!$A$30:$A$158,0),COLUMN(M$1))))</f>
        <v>interval</v>
      </c>
      <c r="N48" s="240">
        <f>IF('Inputs &amp; Summary'!$D$15=Lists!$E$3,INDEX('Residential Rooftop Details'!$A$30:$X$158,MATCH('Cash Flow'!$A48,'Residential Rooftop Details'!$A$30:$A$158,0),COLUMN(N$1)),IF('Inputs &amp; Summary'!$D$15=Lists!$E$4,INDEX('Commercial Rooftop Details'!$A$30:$V$158,MATCH('Cash Flow'!$A48,'Commercial Rooftop Details'!$A$30:$A$158,0),COLUMN(N$1)),INDEX('Ground-Mount Details'!$A$30:$V$158,MATCH('Cash Flow'!$A48,'Ground-Mount Details'!$A$30:$A$158,0),COLUMN(N$1))))</f>
        <v>1</v>
      </c>
      <c r="O48" s="239">
        <f>IF('Inputs &amp; Summary'!$D$15=Lists!$E$3,INDEX('Residential Rooftop Details'!$A$30:$X$158,MATCH('Cash Flow'!$A48,'Residential Rooftop Details'!$A$30:$A$158,0),COLUMN(O$1)),IF('Inputs &amp; Summary'!$D$15=Lists!$E$4,INDEX('Commercial Rooftop Details'!$A$30:$V$158,MATCH('Cash Flow'!$A48,'Commercial Rooftop Details'!$A$30:$A$158,0),COLUMN(O$1)),INDEX('Ground-Mount Details'!$A$30:$V$158,MATCH('Cash Flow'!$A48,'Ground-Mount Details'!$A$30:$A$158,0),COLUMN(O$1))))</f>
        <v>12</v>
      </c>
      <c r="P48" s="241">
        <f>IF('Inputs &amp; Summary'!$D$15=Lists!$E$3,INDEX('Residential Rooftop Details'!$A$30:$X$158,MATCH('Cash Flow'!$A48,'Residential Rooftop Details'!$A$30:$A$158,0),COLUMN(P$1)),IF('Inputs &amp; Summary'!$D$15=Lists!$E$4,INDEX('Commercial Rooftop Details'!$A$30:$V$158,MATCH('Cash Flow'!$A48,'Commercial Rooftop Details'!$A$30:$A$158,0),COLUMN(P$1)),INDEX('Ground-Mount Details'!$A$30:$V$158,MATCH('Cash Flow'!$A48,'Ground-Mount Details'!$A$30:$A$158,0),COLUMN(P$1))))</f>
        <v>0</v>
      </c>
      <c r="Q48" s="242">
        <f>IF('Inputs &amp; Summary'!$D$15=Lists!$E$3,INDEX('Residential Rooftop Details'!$A$30:$X$158,MATCH('Cash Flow'!$A48,'Residential Rooftop Details'!$A$30:$A$158,0),COLUMN(Q$1)),IF('Inputs &amp; Summary'!$D$15=Lists!$E$4,INDEX('Commercial Rooftop Details'!$A$30:$V$158,MATCH('Cash Flow'!$A48,'Commercial Rooftop Details'!$A$30:$A$158,0),COLUMN(Q$1)),INDEX('Ground-Mount Details'!$A$30:$V$158,MATCH('Cash Flow'!$A48,'Ground-Mount Details'!$A$30:$A$158,0),COLUMN(Q$1))))</f>
        <v>199.96153846153848</v>
      </c>
      <c r="R48" s="242">
        <f>IF('Inputs &amp; Summary'!$D$15=Lists!$E$3,INDEX('Residential Rooftop Details'!$A$30:$X$158,MATCH('Cash Flow'!$A48,'Residential Rooftop Details'!$A$30:$A$158,0),COLUMN(R$1)),IF('Inputs &amp; Summary'!$D$15=Lists!$E$4,INDEX('Commercial Rooftop Details'!$A$30:$V$158,MATCH('Cash Flow'!$A48,'Commercial Rooftop Details'!$A$30:$A$158,0),COLUMN(R$1)),INDEX('Ground-Mount Details'!$A$30:$V$158,MATCH('Cash Flow'!$A48,'Ground-Mount Details'!$A$30:$A$158,0),COLUMN(R$1))))</f>
        <v>0</v>
      </c>
      <c r="S48" s="243">
        <f>IF('Inputs &amp; Summary'!$D$15=Lists!$E$3,INDEX('Residential Rooftop Details'!$A$30:$X$158,MATCH('Cash Flow'!$A48,'Residential Rooftop Details'!$A$30:$A$158,0),COLUMN(S$1)),IF('Inputs &amp; Summary'!$D$15=Lists!$E$4,INDEX('Commercial Rooftop Details'!$A$30:$V$158,MATCH('Cash Flow'!$A48,'Commercial Rooftop Details'!$A$30:$A$158,0),COLUMN(S$1)),INDEX('Ground-Mount Details'!$A$30:$V$158,MATCH('Cash Flow'!$A48,'Ground-Mount Details'!$A$30:$A$158,0),COLUMN(S$1))))</f>
        <v>199.96153846153848</v>
      </c>
      <c r="T48" s="238">
        <f>IF('Inputs &amp; Summary'!$D$15=Lists!$E$3,INDEX('Residential Rooftop Details'!$A$30:$X$158,MATCH('Cash Flow'!$A48,'Residential Rooftop Details'!$A$30:$A$158,0),COLUMN(T$1)),IF('Inputs &amp; Summary'!$D$15=Lists!$E$4,INDEX('Commercial Rooftop Details'!$A$30:$V$158,MATCH('Cash Flow'!$A48,'Commercial Rooftop Details'!$A$30:$A$158,0),COLUMN(T$1)),INDEX('Ground-Mount Details'!$A$30:$V$158,MATCH('Cash Flow'!$A48,'Ground-Mount Details'!$A$30:$A$158,0),COLUMN(T$1))))</f>
        <v>0</v>
      </c>
      <c r="U48" s="244">
        <f>IF('Inputs &amp; Summary'!$D$15=Lists!$E$3,INDEX('Residential Rooftop Details'!$A$30:$X$158,MATCH('Cash Flow'!$A48,'Residential Rooftop Details'!$A$30:$A$158,0),COLUMN(U$1)),IF('Inputs &amp; Summary'!$D$15=Lists!$E$4,INDEX('Commercial Rooftop Details'!$A$30:$V$158,MATCH('Cash Flow'!$A48,'Commercial Rooftop Details'!$A$30:$A$158,0),COLUMN(U$1)),INDEX('Ground-Mount Details'!$A$30:$V$158,MATCH('Cash Flow'!$A48,'Ground-Mount Details'!$A$30:$A$158,0),COLUMN(U$1))))</f>
        <v>0</v>
      </c>
      <c r="V48" s="245">
        <f t="shared" si="6"/>
        <v>247.7855117235859</v>
      </c>
      <c r="W48" s="245">
        <f>NPV('Inputs &amp; Summary'!$D$6,Y48:BL48)</f>
        <v>2512.8087338494179</v>
      </c>
      <c r="X48" s="246">
        <f t="shared" si="5"/>
        <v>1.8238060630096208E-2</v>
      </c>
      <c r="Y48" s="248">
        <f>$D48*IF(Y$1&gt;'Inputs &amp; Summary'!$D$5,0,IF(Y$1&gt;VLOOKUP($G48,Lists!$J$17:$K$21,2),IF($M48=Lists!$H$3,IF($K48&lt;1,(($S48/$K48)*((1+'Inputs &amp; Summary'!$D$7)^Y$1)),((INT(Y$1/$K48)-INT((Y$1-1)/$K48))*$S48*((1+'Inputs &amp; Summary'!$D$7)^Y$1))),(_xlfn.WEIBULL.DIST(Y$1,$L48,$K48,FALSE)*$S48*((1+'Inputs &amp; Summary'!$D$7)^Y$1))),IF($M48=Lists!$H$3,IF($K48&lt;1,((($R48*(1-$E48)+$Q48*(1-$F48))/$K48)*((1+'Inputs &amp; Summary'!$D$7)^Y$1)),((INT(Y$1/$K48)-INT((Y$1-1)/$K48))*($R48*(1-$E48)+$Q48*(1-$F48))*((1+'Inputs &amp; Summary'!$D$7)^Y$1))),((_xlfn.WEIBULL.DIST(Y$1,$L48,$K48,FALSE)*($R48*(1-$E48)+$Q48*(1-$F48))*((1+'Inputs &amp; Summary'!$D$7)^Y$1))))))</f>
        <v>203.96076923076924</v>
      </c>
      <c r="Z48" s="248">
        <f>$D48*IF(Z$1&gt;'Inputs &amp; Summary'!$D$5,0,IF(Z$1&gt;VLOOKUP($G48,Lists!$J$17:$K$21,2),IF($M48=Lists!$H$3,IF($K48&lt;1,(($S48/$K48)*((1+'Inputs &amp; Summary'!$D$7)^Z$1)),((INT(Z$1/$K48)-INT((Z$1-1)/$K48))*$S48*((1+'Inputs &amp; Summary'!$D$7)^Z$1))),(_xlfn.WEIBULL.DIST(Z$1,$L48,$K48,FALSE)*$S48*((1+'Inputs &amp; Summary'!$D$7)^Z$1))),IF($M48=Lists!$H$3,IF($K48&lt;1,((($R48*(1-$E48)+$Q48*(1-$F48))/$K48)*((1+'Inputs &amp; Summary'!$D$7)^Z$1)),((INT(Z$1/$K48)-INT((Z$1-1)/$K48))*($R48*(1-$E48)+$Q48*(1-$F48))*((1+'Inputs &amp; Summary'!$D$7)^Z$1))),((_xlfn.WEIBULL.DIST(Z$1,$L48,$K48,FALSE)*($R48*(1-$E48)+$Q48*(1-$F48))*((1+'Inputs &amp; Summary'!$D$7)^Z$1))))))</f>
        <v>208.03998461538464</v>
      </c>
      <c r="AA48" s="248">
        <f>$D48*IF(AA$1&gt;'Inputs &amp; Summary'!$D$5,0,IF(AA$1&gt;VLOOKUP($G48,Lists!$J$17:$K$21,2),IF($M48=Lists!$H$3,IF($K48&lt;1,(($S48/$K48)*((1+'Inputs &amp; Summary'!$D$7)^AA$1)),((INT(AA$1/$K48)-INT((AA$1-1)/$K48))*$S48*((1+'Inputs &amp; Summary'!$D$7)^AA$1))),(_xlfn.WEIBULL.DIST(AA$1,$L48,$K48,FALSE)*$S48*((1+'Inputs &amp; Summary'!$D$7)^AA$1))),IF($M48=Lists!$H$3,IF($K48&lt;1,((($R48*(1-$E48)+$Q48*(1-$F48))/$K48)*((1+'Inputs &amp; Summary'!$D$7)^AA$1)),((INT(AA$1/$K48)-INT((AA$1-1)/$K48))*($R48*(1-$E48)+$Q48*(1-$F48))*((1+'Inputs &amp; Summary'!$D$7)^AA$1))),((_xlfn.WEIBULL.DIST(AA$1,$L48,$K48,FALSE)*($R48*(1-$E48)+$Q48*(1-$F48))*((1+'Inputs &amp; Summary'!$D$7)^AA$1))))))</f>
        <v>212.20078430769232</v>
      </c>
      <c r="AB48" s="248">
        <f>$D48*IF(AB$1&gt;'Inputs &amp; Summary'!$D$5,0,IF(AB$1&gt;VLOOKUP($G48,Lists!$J$17:$K$21,2),IF($M48=Lists!$H$3,IF($K48&lt;1,(($S48/$K48)*((1+'Inputs &amp; Summary'!$D$7)^AB$1)),((INT(AB$1/$K48)-INT((AB$1-1)/$K48))*$S48*((1+'Inputs &amp; Summary'!$D$7)^AB$1))),(_xlfn.WEIBULL.DIST(AB$1,$L48,$K48,FALSE)*$S48*((1+'Inputs &amp; Summary'!$D$7)^AB$1))),IF($M48=Lists!$H$3,IF($K48&lt;1,((($R48*(1-$E48)+$Q48*(1-$F48))/$K48)*((1+'Inputs &amp; Summary'!$D$7)^AB$1)),((INT(AB$1/$K48)-INT((AB$1-1)/$K48))*($R48*(1-$E48)+$Q48*(1-$F48))*((1+'Inputs &amp; Summary'!$D$7)^AB$1))),((_xlfn.WEIBULL.DIST(AB$1,$L48,$K48,FALSE)*($R48*(1-$E48)+$Q48*(1-$F48))*((1+'Inputs &amp; Summary'!$D$7)^AB$1))))))</f>
        <v>216.44479999384617</v>
      </c>
      <c r="AC48" s="248">
        <f>$D48*IF(AC$1&gt;'Inputs &amp; Summary'!$D$5,0,IF(AC$1&gt;VLOOKUP($G48,Lists!$J$17:$K$21,2),IF($M48=Lists!$H$3,IF($K48&lt;1,(($S48/$K48)*((1+'Inputs &amp; Summary'!$D$7)^AC$1)),((INT(AC$1/$K48)-INT((AC$1-1)/$K48))*$S48*((1+'Inputs &amp; Summary'!$D$7)^AC$1))),(_xlfn.WEIBULL.DIST(AC$1,$L48,$K48,FALSE)*$S48*((1+'Inputs &amp; Summary'!$D$7)^AC$1))),IF($M48=Lists!$H$3,IF($K48&lt;1,((($R48*(1-$E48)+$Q48*(1-$F48))/$K48)*((1+'Inputs &amp; Summary'!$D$7)^AC$1)),((INT(AC$1/$K48)-INT((AC$1-1)/$K48))*($R48*(1-$E48)+$Q48*(1-$F48))*((1+'Inputs &amp; Summary'!$D$7)^AC$1))),((_xlfn.WEIBULL.DIST(AC$1,$L48,$K48,FALSE)*($R48*(1-$E48)+$Q48*(1-$F48))*((1+'Inputs &amp; Summary'!$D$7)^AC$1))))))</f>
        <v>220.77369599372309</v>
      </c>
      <c r="AD48" s="248">
        <f>$D48*IF(AD$1&gt;'Inputs &amp; Summary'!$D$5,0,IF(AD$1&gt;VLOOKUP($G48,Lists!$J$17:$K$21,2),IF($M48=Lists!$H$3,IF($K48&lt;1,(($S48/$K48)*((1+'Inputs &amp; Summary'!$D$7)^AD$1)),((INT(AD$1/$K48)-INT((AD$1-1)/$K48))*$S48*((1+'Inputs &amp; Summary'!$D$7)^AD$1))),(_xlfn.WEIBULL.DIST(AD$1,$L48,$K48,FALSE)*$S48*((1+'Inputs &amp; Summary'!$D$7)^AD$1))),IF($M48=Lists!$H$3,IF($K48&lt;1,((($R48*(1-$E48)+$Q48*(1-$F48))/$K48)*((1+'Inputs &amp; Summary'!$D$7)^AD$1)),((INT(AD$1/$K48)-INT((AD$1-1)/$K48))*($R48*(1-$E48)+$Q48*(1-$F48))*((1+'Inputs &amp; Summary'!$D$7)^AD$1))),((_xlfn.WEIBULL.DIST(AD$1,$L48,$K48,FALSE)*($R48*(1-$E48)+$Q48*(1-$F48))*((1+'Inputs &amp; Summary'!$D$7)^AD$1))))))</f>
        <v>225.18916991359757</v>
      </c>
      <c r="AE48" s="248">
        <f>$D48*IF(AE$1&gt;'Inputs &amp; Summary'!$D$5,0,IF(AE$1&gt;VLOOKUP($G48,Lists!$J$17:$K$21,2),IF($M48=Lists!$H$3,IF($K48&lt;1,(($S48/$K48)*((1+'Inputs &amp; Summary'!$D$7)^AE$1)),((INT(AE$1/$K48)-INT((AE$1-1)/$K48))*$S48*((1+'Inputs &amp; Summary'!$D$7)^AE$1))),(_xlfn.WEIBULL.DIST(AE$1,$L48,$K48,FALSE)*$S48*((1+'Inputs &amp; Summary'!$D$7)^AE$1))),IF($M48=Lists!$H$3,IF($K48&lt;1,((($R48*(1-$E48)+$Q48*(1-$F48))/$K48)*((1+'Inputs &amp; Summary'!$D$7)^AE$1)),((INT(AE$1/$K48)-INT((AE$1-1)/$K48))*($R48*(1-$E48)+$Q48*(1-$F48))*((1+'Inputs &amp; Summary'!$D$7)^AE$1))),((_xlfn.WEIBULL.DIST(AE$1,$L48,$K48,FALSE)*($R48*(1-$E48)+$Q48*(1-$F48))*((1+'Inputs &amp; Summary'!$D$7)^AE$1))))))</f>
        <v>229.69295331186947</v>
      </c>
      <c r="AF48" s="248">
        <f>$D48*IF(AF$1&gt;'Inputs &amp; Summary'!$D$5,0,IF(AF$1&gt;VLOOKUP($G48,Lists!$J$17:$K$21,2),IF($M48=Lists!$H$3,IF($K48&lt;1,(($S48/$K48)*((1+'Inputs &amp; Summary'!$D$7)^AF$1)),((INT(AF$1/$K48)-INT((AF$1-1)/$K48))*$S48*((1+'Inputs &amp; Summary'!$D$7)^AF$1))),(_xlfn.WEIBULL.DIST(AF$1,$L48,$K48,FALSE)*$S48*((1+'Inputs &amp; Summary'!$D$7)^AF$1))),IF($M48=Lists!$H$3,IF($K48&lt;1,((($R48*(1-$E48)+$Q48*(1-$F48))/$K48)*((1+'Inputs &amp; Summary'!$D$7)^AF$1)),((INT(AF$1/$K48)-INT((AF$1-1)/$K48))*($R48*(1-$E48)+$Q48*(1-$F48))*((1+'Inputs &amp; Summary'!$D$7)^AF$1))),((_xlfn.WEIBULL.DIST(AF$1,$L48,$K48,FALSE)*($R48*(1-$E48)+$Q48*(1-$F48))*((1+'Inputs &amp; Summary'!$D$7)^AF$1))))))</f>
        <v>234.28681237810687</v>
      </c>
      <c r="AG48" s="248">
        <f>$D48*IF(AG$1&gt;'Inputs &amp; Summary'!$D$5,0,IF(AG$1&gt;VLOOKUP($G48,Lists!$J$17:$K$21,2),IF($M48=Lists!$H$3,IF($K48&lt;1,(($S48/$K48)*((1+'Inputs &amp; Summary'!$D$7)^AG$1)),((INT(AG$1/$K48)-INT((AG$1-1)/$K48))*$S48*((1+'Inputs &amp; Summary'!$D$7)^AG$1))),(_xlfn.WEIBULL.DIST(AG$1,$L48,$K48,FALSE)*$S48*((1+'Inputs &amp; Summary'!$D$7)^AG$1))),IF($M48=Lists!$H$3,IF($K48&lt;1,((($R48*(1-$E48)+$Q48*(1-$F48))/$K48)*((1+'Inputs &amp; Summary'!$D$7)^AG$1)),((INT(AG$1/$K48)-INT((AG$1-1)/$K48))*($R48*(1-$E48)+$Q48*(1-$F48))*((1+'Inputs &amp; Summary'!$D$7)^AG$1))),((_xlfn.WEIBULL.DIST(AG$1,$L48,$K48,FALSE)*($R48*(1-$E48)+$Q48*(1-$F48))*((1+'Inputs &amp; Summary'!$D$7)^AG$1))))))</f>
        <v>238.97254862566902</v>
      </c>
      <c r="AH48" s="248">
        <f>$D48*IF(AH$1&gt;'Inputs &amp; Summary'!$D$5,0,IF(AH$1&gt;VLOOKUP($G48,Lists!$J$17:$K$21,2),IF($M48=Lists!$H$3,IF($K48&lt;1,(($S48/$K48)*((1+'Inputs &amp; Summary'!$D$7)^AH$1)),((INT(AH$1/$K48)-INT((AH$1-1)/$K48))*$S48*((1+'Inputs &amp; Summary'!$D$7)^AH$1))),(_xlfn.WEIBULL.DIST(AH$1,$L48,$K48,FALSE)*$S48*((1+'Inputs &amp; Summary'!$D$7)^AH$1))),IF($M48=Lists!$H$3,IF($K48&lt;1,((($R48*(1-$E48)+$Q48*(1-$F48))/$K48)*((1+'Inputs &amp; Summary'!$D$7)^AH$1)),((INT(AH$1/$K48)-INT((AH$1-1)/$K48))*($R48*(1-$E48)+$Q48*(1-$F48))*((1+'Inputs &amp; Summary'!$D$7)^AH$1))),((_xlfn.WEIBULL.DIST(AH$1,$L48,$K48,FALSE)*($R48*(1-$E48)+$Q48*(1-$F48))*((1+'Inputs &amp; Summary'!$D$7)^AH$1))))))</f>
        <v>243.75199959818241</v>
      </c>
      <c r="AI48" s="248">
        <f>$D48*IF(AI$1&gt;'Inputs &amp; Summary'!$D$5,0,IF(AI$1&gt;VLOOKUP($G48,Lists!$J$17:$K$21,2),IF($M48=Lists!$H$3,IF($K48&lt;1,(($S48/$K48)*((1+'Inputs &amp; Summary'!$D$7)^AI$1)),((INT(AI$1/$K48)-INT((AI$1-1)/$K48))*$S48*((1+'Inputs &amp; Summary'!$D$7)^AI$1))),(_xlfn.WEIBULL.DIST(AI$1,$L48,$K48,FALSE)*$S48*((1+'Inputs &amp; Summary'!$D$7)^AI$1))),IF($M48=Lists!$H$3,IF($K48&lt;1,((($R48*(1-$E48)+$Q48*(1-$F48))/$K48)*((1+'Inputs &amp; Summary'!$D$7)^AI$1)),((INT(AI$1/$K48)-INT((AI$1-1)/$K48))*($R48*(1-$E48)+$Q48*(1-$F48))*((1+'Inputs &amp; Summary'!$D$7)^AI$1))),((_xlfn.WEIBULL.DIST(AI$1,$L48,$K48,FALSE)*($R48*(1-$E48)+$Q48*(1-$F48))*((1+'Inputs &amp; Summary'!$D$7)^AI$1))))))</f>
        <v>248.62703959014601</v>
      </c>
      <c r="AJ48" s="248">
        <f>$D48*IF(AJ$1&gt;'Inputs &amp; Summary'!$D$5,0,IF(AJ$1&gt;VLOOKUP($G48,Lists!$J$17:$K$21,2),IF($M48=Lists!$H$3,IF($K48&lt;1,(($S48/$K48)*((1+'Inputs &amp; Summary'!$D$7)^AJ$1)),((INT(AJ$1/$K48)-INT((AJ$1-1)/$K48))*$S48*((1+'Inputs &amp; Summary'!$D$7)^AJ$1))),(_xlfn.WEIBULL.DIST(AJ$1,$L48,$K48,FALSE)*$S48*((1+'Inputs &amp; Summary'!$D$7)^AJ$1))),IF($M48=Lists!$H$3,IF($K48&lt;1,((($R48*(1-$E48)+$Q48*(1-$F48))/$K48)*((1+'Inputs &amp; Summary'!$D$7)^AJ$1)),((INT(AJ$1/$K48)-INT((AJ$1-1)/$K48))*($R48*(1-$E48)+$Q48*(1-$F48))*((1+'Inputs &amp; Summary'!$D$7)^AJ$1))),((_xlfn.WEIBULL.DIST(AJ$1,$L48,$K48,FALSE)*($R48*(1-$E48)+$Q48*(1-$F48))*((1+'Inputs &amp; Summary'!$D$7)^AJ$1))))))</f>
        <v>253.59958038194898</v>
      </c>
      <c r="AK48" s="248">
        <f>$D48*IF(AK$1&gt;'Inputs &amp; Summary'!$D$5,0,IF(AK$1&gt;VLOOKUP($G48,Lists!$J$17:$K$21,2),IF($M48=Lists!$H$3,IF($K48&lt;1,(($S48/$K48)*((1+'Inputs &amp; Summary'!$D$7)^AK$1)),((INT(AK$1/$K48)-INT((AK$1-1)/$K48))*$S48*((1+'Inputs &amp; Summary'!$D$7)^AK$1))),(_xlfn.WEIBULL.DIST(AK$1,$L48,$K48,FALSE)*$S48*((1+'Inputs &amp; Summary'!$D$7)^AK$1))),IF($M48=Lists!$H$3,IF($K48&lt;1,((($R48*(1-$E48)+$Q48*(1-$F48))/$K48)*((1+'Inputs &amp; Summary'!$D$7)^AK$1)),((INT(AK$1/$K48)-INT((AK$1-1)/$K48))*($R48*(1-$E48)+$Q48*(1-$F48))*((1+'Inputs &amp; Summary'!$D$7)^AK$1))),((_xlfn.WEIBULL.DIST(AK$1,$L48,$K48,FALSE)*($R48*(1-$E48)+$Q48*(1-$F48))*((1+'Inputs &amp; Summary'!$D$7)^AK$1))))))</f>
        <v>258.67157198958796</v>
      </c>
      <c r="AL48" s="248">
        <f>$D48*IF(AL$1&gt;'Inputs &amp; Summary'!$D$5,0,IF(AL$1&gt;VLOOKUP($G48,Lists!$J$17:$K$21,2),IF($M48=Lists!$H$3,IF($K48&lt;1,(($S48/$K48)*((1+'Inputs &amp; Summary'!$D$7)^AL$1)),((INT(AL$1/$K48)-INT((AL$1-1)/$K48))*$S48*((1+'Inputs &amp; Summary'!$D$7)^AL$1))),(_xlfn.WEIBULL.DIST(AL$1,$L48,$K48,FALSE)*$S48*((1+'Inputs &amp; Summary'!$D$7)^AL$1))),IF($M48=Lists!$H$3,IF($K48&lt;1,((($R48*(1-$E48)+$Q48*(1-$F48))/$K48)*((1+'Inputs &amp; Summary'!$D$7)^AL$1)),((INT(AL$1/$K48)-INT((AL$1-1)/$K48))*($R48*(1-$E48)+$Q48*(1-$F48))*((1+'Inputs &amp; Summary'!$D$7)^AL$1))),((_xlfn.WEIBULL.DIST(AL$1,$L48,$K48,FALSE)*($R48*(1-$E48)+$Q48*(1-$F48))*((1+'Inputs &amp; Summary'!$D$7)^AL$1))))))</f>
        <v>263.84500342937974</v>
      </c>
      <c r="AM48" s="248">
        <f>$D48*IF(AM$1&gt;'Inputs &amp; Summary'!$D$5,0,IF(AM$1&gt;VLOOKUP($G48,Lists!$J$17:$K$21,2),IF($M48=Lists!$H$3,IF($K48&lt;1,(($S48/$K48)*((1+'Inputs &amp; Summary'!$D$7)^AM$1)),((INT(AM$1/$K48)-INT((AM$1-1)/$K48))*$S48*((1+'Inputs &amp; Summary'!$D$7)^AM$1))),(_xlfn.WEIBULL.DIST(AM$1,$L48,$K48,FALSE)*$S48*((1+'Inputs &amp; Summary'!$D$7)^AM$1))),IF($M48=Lists!$H$3,IF($K48&lt;1,((($R48*(1-$E48)+$Q48*(1-$F48))/$K48)*((1+'Inputs &amp; Summary'!$D$7)^AM$1)),((INT(AM$1/$K48)-INT((AM$1-1)/$K48))*($R48*(1-$E48)+$Q48*(1-$F48))*((1+'Inputs &amp; Summary'!$D$7)^AM$1))),((_xlfn.WEIBULL.DIST(AM$1,$L48,$K48,FALSE)*($R48*(1-$E48)+$Q48*(1-$F48))*((1+'Inputs &amp; Summary'!$D$7)^AM$1))))))</f>
        <v>269.12190349796725</v>
      </c>
      <c r="AN48" s="248">
        <f>$D48*IF(AN$1&gt;'Inputs &amp; Summary'!$D$5,0,IF(AN$1&gt;VLOOKUP($G48,Lists!$J$17:$K$21,2),IF($M48=Lists!$H$3,IF($K48&lt;1,(($S48/$K48)*((1+'Inputs &amp; Summary'!$D$7)^AN$1)),((INT(AN$1/$K48)-INT((AN$1-1)/$K48))*$S48*((1+'Inputs &amp; Summary'!$D$7)^AN$1))),(_xlfn.WEIBULL.DIST(AN$1,$L48,$K48,FALSE)*$S48*((1+'Inputs &amp; Summary'!$D$7)^AN$1))),IF($M48=Lists!$H$3,IF($K48&lt;1,((($R48*(1-$E48)+$Q48*(1-$F48))/$K48)*((1+'Inputs &amp; Summary'!$D$7)^AN$1)),((INT(AN$1/$K48)-INT((AN$1-1)/$K48))*($R48*(1-$E48)+$Q48*(1-$F48))*((1+'Inputs &amp; Summary'!$D$7)^AN$1))),((_xlfn.WEIBULL.DIST(AN$1,$L48,$K48,FALSE)*($R48*(1-$E48)+$Q48*(1-$F48))*((1+'Inputs &amp; Summary'!$D$7)^AN$1))))))</f>
        <v>274.50434156792664</v>
      </c>
      <c r="AO48" s="248">
        <f>$D48*IF(AO$1&gt;'Inputs &amp; Summary'!$D$5,0,IF(AO$1&gt;VLOOKUP($G48,Lists!$J$17:$K$21,2),IF($M48=Lists!$H$3,IF($K48&lt;1,(($S48/$K48)*((1+'Inputs &amp; Summary'!$D$7)^AO$1)),((INT(AO$1/$K48)-INT((AO$1-1)/$K48))*$S48*((1+'Inputs &amp; Summary'!$D$7)^AO$1))),(_xlfn.WEIBULL.DIST(AO$1,$L48,$K48,FALSE)*$S48*((1+'Inputs &amp; Summary'!$D$7)^AO$1))),IF($M48=Lists!$H$3,IF($K48&lt;1,((($R48*(1-$E48)+$Q48*(1-$F48))/$K48)*((1+'Inputs &amp; Summary'!$D$7)^AO$1)),((INT(AO$1/$K48)-INT((AO$1-1)/$K48))*($R48*(1-$E48)+$Q48*(1-$F48))*((1+'Inputs &amp; Summary'!$D$7)^AO$1))),((_xlfn.WEIBULL.DIST(AO$1,$L48,$K48,FALSE)*($R48*(1-$E48)+$Q48*(1-$F48))*((1+'Inputs &amp; Summary'!$D$7)^AO$1))))))</f>
        <v>279.9944283992852</v>
      </c>
      <c r="AP48" s="248">
        <f>$D48*IF(AP$1&gt;'Inputs &amp; Summary'!$D$5,0,IF(AP$1&gt;VLOOKUP($G48,Lists!$J$17:$K$21,2),IF($M48=Lists!$H$3,IF($K48&lt;1,(($S48/$K48)*((1+'Inputs &amp; Summary'!$D$7)^AP$1)),((INT(AP$1/$K48)-INT((AP$1-1)/$K48))*$S48*((1+'Inputs &amp; Summary'!$D$7)^AP$1))),(_xlfn.WEIBULL.DIST(AP$1,$L48,$K48,FALSE)*$S48*((1+'Inputs &amp; Summary'!$D$7)^AP$1))),IF($M48=Lists!$H$3,IF($K48&lt;1,((($R48*(1-$E48)+$Q48*(1-$F48))/$K48)*((1+'Inputs &amp; Summary'!$D$7)^AP$1)),((INT(AP$1/$K48)-INT((AP$1-1)/$K48))*($R48*(1-$E48)+$Q48*(1-$F48))*((1+'Inputs &amp; Summary'!$D$7)^AP$1))),((_xlfn.WEIBULL.DIST(AP$1,$L48,$K48,FALSE)*($R48*(1-$E48)+$Q48*(1-$F48))*((1+'Inputs &amp; Summary'!$D$7)^AP$1))))))</f>
        <v>285.59431696727086</v>
      </c>
      <c r="AQ48" s="248">
        <f>$D48*IF(AQ$1&gt;'Inputs &amp; Summary'!$D$5,0,IF(AQ$1&gt;VLOOKUP($G48,Lists!$J$17:$K$21,2),IF($M48=Lists!$H$3,IF($K48&lt;1,(($S48/$K48)*((1+'Inputs &amp; Summary'!$D$7)^AQ$1)),((INT(AQ$1/$K48)-INT((AQ$1-1)/$K48))*$S48*((1+'Inputs &amp; Summary'!$D$7)^AQ$1))),(_xlfn.WEIBULL.DIST(AQ$1,$L48,$K48,FALSE)*$S48*((1+'Inputs &amp; Summary'!$D$7)^AQ$1))),IF($M48=Lists!$H$3,IF($K48&lt;1,((($R48*(1-$E48)+$Q48*(1-$F48))/$K48)*((1+'Inputs &amp; Summary'!$D$7)^AQ$1)),((INT(AQ$1/$K48)-INT((AQ$1-1)/$K48))*($R48*(1-$E48)+$Q48*(1-$F48))*((1+'Inputs &amp; Summary'!$D$7)^AQ$1))),((_xlfn.WEIBULL.DIST(AQ$1,$L48,$K48,FALSE)*($R48*(1-$E48)+$Q48*(1-$F48))*((1+'Inputs &amp; Summary'!$D$7)^AQ$1))))))</f>
        <v>291.30620330661628</v>
      </c>
      <c r="AR48" s="248">
        <f>$D48*IF(AR$1&gt;'Inputs &amp; Summary'!$D$5,0,IF(AR$1&gt;VLOOKUP($G48,Lists!$J$17:$K$21,2),IF($M48=Lists!$H$3,IF($K48&lt;1,(($S48/$K48)*((1+'Inputs &amp; Summary'!$D$7)^AR$1)),((INT(AR$1/$K48)-INT((AR$1-1)/$K48))*$S48*((1+'Inputs &amp; Summary'!$D$7)^AR$1))),(_xlfn.WEIBULL.DIST(AR$1,$L48,$K48,FALSE)*$S48*((1+'Inputs &amp; Summary'!$D$7)^AR$1))),IF($M48=Lists!$H$3,IF($K48&lt;1,((($R48*(1-$E48)+$Q48*(1-$F48))/$K48)*((1+'Inputs &amp; Summary'!$D$7)^AR$1)),((INT(AR$1/$K48)-INT((AR$1-1)/$K48))*($R48*(1-$E48)+$Q48*(1-$F48))*((1+'Inputs &amp; Summary'!$D$7)^AR$1))),((_xlfn.WEIBULL.DIST(AR$1,$L48,$K48,FALSE)*($R48*(1-$E48)+$Q48*(1-$F48))*((1+'Inputs &amp; Summary'!$D$7)^AR$1))))))</f>
        <v>297.13232737274865</v>
      </c>
      <c r="AS48" s="248">
        <f>$D48*IF(AS$1&gt;'Inputs &amp; Summary'!$D$5,0,IF(AS$1&gt;VLOOKUP($G48,Lists!$J$17:$K$21,2),IF($M48=Lists!$H$3,IF($K48&lt;1,(($S48/$K48)*((1+'Inputs &amp; Summary'!$D$7)^AS$1)),((INT(AS$1/$K48)-INT((AS$1-1)/$K48))*$S48*((1+'Inputs &amp; Summary'!$D$7)^AS$1))),(_xlfn.WEIBULL.DIST(AS$1,$L48,$K48,FALSE)*$S48*((1+'Inputs &amp; Summary'!$D$7)^AS$1))),IF($M48=Lists!$H$3,IF($K48&lt;1,((($R48*(1-$E48)+$Q48*(1-$F48))/$K48)*((1+'Inputs &amp; Summary'!$D$7)^AS$1)),((INT(AS$1/$K48)-INT((AS$1-1)/$K48))*($R48*(1-$E48)+$Q48*(1-$F48))*((1+'Inputs &amp; Summary'!$D$7)^AS$1))),((_xlfn.WEIBULL.DIST(AS$1,$L48,$K48,FALSE)*($R48*(1-$E48)+$Q48*(1-$F48))*((1+'Inputs &amp; Summary'!$D$7)^AS$1))))))</f>
        <v>0</v>
      </c>
      <c r="AT48" s="248">
        <f>$D48*IF(AT$1&gt;'Inputs &amp; Summary'!$D$5,0,IF(AT$1&gt;VLOOKUP($G48,Lists!$J$17:$K$21,2),IF($M48=Lists!$H$3,IF($K48&lt;1,(($S48/$K48)*((1+'Inputs &amp; Summary'!$D$7)^AT$1)),((INT(AT$1/$K48)-INT((AT$1-1)/$K48))*$S48*((1+'Inputs &amp; Summary'!$D$7)^AT$1))),(_xlfn.WEIBULL.DIST(AT$1,$L48,$K48,FALSE)*$S48*((1+'Inputs &amp; Summary'!$D$7)^AT$1))),IF($M48=Lists!$H$3,IF($K48&lt;1,((($R48*(1-$E48)+$Q48*(1-$F48))/$K48)*((1+'Inputs &amp; Summary'!$D$7)^AT$1)),((INT(AT$1/$K48)-INT((AT$1-1)/$K48))*($R48*(1-$E48)+$Q48*(1-$F48))*((1+'Inputs &amp; Summary'!$D$7)^AT$1))),((_xlfn.WEIBULL.DIST(AT$1,$L48,$K48,FALSE)*($R48*(1-$E48)+$Q48*(1-$F48))*((1+'Inputs &amp; Summary'!$D$7)^AT$1))))))</f>
        <v>0</v>
      </c>
      <c r="AU48" s="248">
        <f>$D48*IF(AU$1&gt;'Inputs &amp; Summary'!$D$5,0,IF(AU$1&gt;VLOOKUP($G48,Lists!$J$17:$K$21,2),IF($M48=Lists!$H$3,IF($K48&lt;1,(($S48/$K48)*((1+'Inputs &amp; Summary'!$D$7)^AU$1)),((INT(AU$1/$K48)-INT((AU$1-1)/$K48))*$S48*((1+'Inputs &amp; Summary'!$D$7)^AU$1))),(_xlfn.WEIBULL.DIST(AU$1,$L48,$K48,FALSE)*$S48*((1+'Inputs &amp; Summary'!$D$7)^AU$1))),IF($M48=Lists!$H$3,IF($K48&lt;1,((($R48*(1-$E48)+$Q48*(1-$F48))/$K48)*((1+'Inputs &amp; Summary'!$D$7)^AU$1)),((INT(AU$1/$K48)-INT((AU$1-1)/$K48))*($R48*(1-$E48)+$Q48*(1-$F48))*((1+'Inputs &amp; Summary'!$D$7)^AU$1))),((_xlfn.WEIBULL.DIST(AU$1,$L48,$K48,FALSE)*($R48*(1-$E48)+$Q48*(1-$F48))*((1+'Inputs &amp; Summary'!$D$7)^AU$1))))))</f>
        <v>0</v>
      </c>
      <c r="AV48" s="248">
        <f>$D48*IF(AV$1&gt;'Inputs &amp; Summary'!$D$5,0,IF(AV$1&gt;VLOOKUP($G48,Lists!$J$17:$K$21,2),IF($M48=Lists!$H$3,IF($K48&lt;1,(($S48/$K48)*((1+'Inputs &amp; Summary'!$D$7)^AV$1)),((INT(AV$1/$K48)-INT((AV$1-1)/$K48))*$S48*((1+'Inputs &amp; Summary'!$D$7)^AV$1))),(_xlfn.WEIBULL.DIST(AV$1,$L48,$K48,FALSE)*$S48*((1+'Inputs &amp; Summary'!$D$7)^AV$1))),IF($M48=Lists!$H$3,IF($K48&lt;1,((($R48*(1-$E48)+$Q48*(1-$F48))/$K48)*((1+'Inputs &amp; Summary'!$D$7)^AV$1)),((INT(AV$1/$K48)-INT((AV$1-1)/$K48))*($R48*(1-$E48)+$Q48*(1-$F48))*((1+'Inputs &amp; Summary'!$D$7)^AV$1))),((_xlfn.WEIBULL.DIST(AV$1,$L48,$K48,FALSE)*($R48*(1-$E48)+$Q48*(1-$F48))*((1+'Inputs &amp; Summary'!$D$7)^AV$1))))))</f>
        <v>0</v>
      </c>
      <c r="AW48" s="248">
        <f>$D48*IF(AW$1&gt;'Inputs &amp; Summary'!$D$5,0,IF(AW$1&gt;VLOOKUP($G48,Lists!$J$17:$K$21,2),IF($M48=Lists!$H$3,IF($K48&lt;1,(($S48/$K48)*((1+'Inputs &amp; Summary'!$D$7)^AW$1)),((INT(AW$1/$K48)-INT((AW$1-1)/$K48))*$S48*((1+'Inputs &amp; Summary'!$D$7)^AW$1))),(_xlfn.WEIBULL.DIST(AW$1,$L48,$K48,FALSE)*$S48*((1+'Inputs &amp; Summary'!$D$7)^AW$1))),IF($M48=Lists!$H$3,IF($K48&lt;1,((($R48*(1-$E48)+$Q48*(1-$F48))/$K48)*((1+'Inputs &amp; Summary'!$D$7)^AW$1)),((INT(AW$1/$K48)-INT((AW$1-1)/$K48))*($R48*(1-$E48)+$Q48*(1-$F48))*((1+'Inputs &amp; Summary'!$D$7)^AW$1))),((_xlfn.WEIBULL.DIST(AW$1,$L48,$K48,FALSE)*($R48*(1-$E48)+$Q48*(1-$F48))*((1+'Inputs &amp; Summary'!$D$7)^AW$1))))))</f>
        <v>0</v>
      </c>
      <c r="AX48" s="248">
        <f>$D48*IF(AX$1&gt;'Inputs &amp; Summary'!$D$5,0,IF(AX$1&gt;VLOOKUP($G48,Lists!$J$17:$K$21,2),IF($M48=Lists!$H$3,IF($K48&lt;1,(($S48/$K48)*((1+'Inputs &amp; Summary'!$D$7)^AX$1)),((INT(AX$1/$K48)-INT((AX$1-1)/$K48))*$S48*((1+'Inputs &amp; Summary'!$D$7)^AX$1))),(_xlfn.WEIBULL.DIST(AX$1,$L48,$K48,FALSE)*$S48*((1+'Inputs &amp; Summary'!$D$7)^AX$1))),IF($M48=Lists!$H$3,IF($K48&lt;1,((($R48*(1-$E48)+$Q48*(1-$F48))/$K48)*((1+'Inputs &amp; Summary'!$D$7)^AX$1)),((INT(AX$1/$K48)-INT((AX$1-1)/$K48))*($R48*(1-$E48)+$Q48*(1-$F48))*((1+'Inputs &amp; Summary'!$D$7)^AX$1))),((_xlfn.WEIBULL.DIST(AX$1,$L48,$K48,FALSE)*($R48*(1-$E48)+$Q48*(1-$F48))*((1+'Inputs &amp; Summary'!$D$7)^AX$1))))))</f>
        <v>0</v>
      </c>
      <c r="AY48" s="248">
        <f>$D48*IF(AY$1&gt;'Inputs &amp; Summary'!$D$5,0,IF(AY$1&gt;VLOOKUP($G48,Lists!$J$17:$K$21,2),IF($M48=Lists!$H$3,IF($K48&lt;1,(($S48/$K48)*((1+'Inputs &amp; Summary'!$D$7)^AY$1)),((INT(AY$1/$K48)-INT((AY$1-1)/$K48))*$S48*((1+'Inputs &amp; Summary'!$D$7)^AY$1))),(_xlfn.WEIBULL.DIST(AY$1,$L48,$K48,FALSE)*$S48*((1+'Inputs &amp; Summary'!$D$7)^AY$1))),IF($M48=Lists!$H$3,IF($K48&lt;1,((($R48*(1-$E48)+$Q48*(1-$F48))/$K48)*((1+'Inputs &amp; Summary'!$D$7)^AY$1)),((INT(AY$1/$K48)-INT((AY$1-1)/$K48))*($R48*(1-$E48)+$Q48*(1-$F48))*((1+'Inputs &amp; Summary'!$D$7)^AY$1))),((_xlfn.WEIBULL.DIST(AY$1,$L48,$K48,FALSE)*($R48*(1-$E48)+$Q48*(1-$F48))*((1+'Inputs &amp; Summary'!$D$7)^AY$1))))))</f>
        <v>0</v>
      </c>
      <c r="AZ48" s="248">
        <f>$D48*IF(AZ$1&gt;'Inputs &amp; Summary'!$D$5,0,IF(AZ$1&gt;VLOOKUP($G48,Lists!$J$17:$K$21,2),IF($M48=Lists!$H$3,IF($K48&lt;1,(($S48/$K48)*((1+'Inputs &amp; Summary'!$D$7)^AZ$1)),((INT(AZ$1/$K48)-INT((AZ$1-1)/$K48))*$S48*((1+'Inputs &amp; Summary'!$D$7)^AZ$1))),(_xlfn.WEIBULL.DIST(AZ$1,$L48,$K48,FALSE)*$S48*((1+'Inputs &amp; Summary'!$D$7)^AZ$1))),IF($M48=Lists!$H$3,IF($K48&lt;1,((($R48*(1-$E48)+$Q48*(1-$F48))/$K48)*((1+'Inputs &amp; Summary'!$D$7)^AZ$1)),((INT(AZ$1/$K48)-INT((AZ$1-1)/$K48))*($R48*(1-$E48)+$Q48*(1-$F48))*((1+'Inputs &amp; Summary'!$D$7)^AZ$1))),((_xlfn.WEIBULL.DIST(AZ$1,$L48,$K48,FALSE)*($R48*(1-$E48)+$Q48*(1-$F48))*((1+'Inputs &amp; Summary'!$D$7)^AZ$1))))))</f>
        <v>0</v>
      </c>
      <c r="BA48" s="248">
        <f>$D48*IF(BA$1&gt;'Inputs &amp; Summary'!$D$5,0,IF(BA$1&gt;VLOOKUP($G48,Lists!$J$17:$K$21,2),IF($M48=Lists!$H$3,IF($K48&lt;1,(($S48/$K48)*((1+'Inputs &amp; Summary'!$D$7)^BA$1)),((INT(BA$1/$K48)-INT((BA$1-1)/$K48))*$S48*((1+'Inputs &amp; Summary'!$D$7)^BA$1))),(_xlfn.WEIBULL.DIST(BA$1,$L48,$K48,FALSE)*$S48*((1+'Inputs &amp; Summary'!$D$7)^BA$1))),IF($M48=Lists!$H$3,IF($K48&lt;1,((($R48*(1-$E48)+$Q48*(1-$F48))/$K48)*((1+'Inputs &amp; Summary'!$D$7)^BA$1)),((INT(BA$1/$K48)-INT((BA$1-1)/$K48))*($R48*(1-$E48)+$Q48*(1-$F48))*((1+'Inputs &amp; Summary'!$D$7)^BA$1))),((_xlfn.WEIBULL.DIST(BA$1,$L48,$K48,FALSE)*($R48*(1-$E48)+$Q48*(1-$F48))*((1+'Inputs &amp; Summary'!$D$7)^BA$1))))))</f>
        <v>0</v>
      </c>
      <c r="BB48" s="248">
        <f>$D48*IF(BB$1&gt;'Inputs &amp; Summary'!$D$5,0,IF(BB$1&gt;VLOOKUP($G48,Lists!$J$17:$K$21,2),IF($M48=Lists!$H$3,IF($K48&lt;1,(($S48/$K48)*((1+'Inputs &amp; Summary'!$D$7)^BB$1)),((INT(BB$1/$K48)-INT((BB$1-1)/$K48))*$S48*((1+'Inputs &amp; Summary'!$D$7)^BB$1))),(_xlfn.WEIBULL.DIST(BB$1,$L48,$K48,FALSE)*$S48*((1+'Inputs &amp; Summary'!$D$7)^BB$1))),IF($M48=Lists!$H$3,IF($K48&lt;1,((($R48*(1-$E48)+$Q48*(1-$F48))/$K48)*((1+'Inputs &amp; Summary'!$D$7)^BB$1)),((INT(BB$1/$K48)-INT((BB$1-1)/$K48))*($R48*(1-$E48)+$Q48*(1-$F48))*((1+'Inputs &amp; Summary'!$D$7)^BB$1))),((_xlfn.WEIBULL.DIST(BB$1,$L48,$K48,FALSE)*($R48*(1-$E48)+$Q48*(1-$F48))*((1+'Inputs &amp; Summary'!$D$7)^BB$1))))))</f>
        <v>0</v>
      </c>
      <c r="BC48" s="248">
        <f>$D48*IF(BC$1&gt;'Inputs &amp; Summary'!$D$5,0,IF(BC$1&gt;VLOOKUP($G48,Lists!$J$17:$K$21,2),IF($M48=Lists!$H$3,IF($K48&lt;1,(($S48/$K48)*((1+'Inputs &amp; Summary'!$D$7)^BC$1)),((INT(BC$1/$K48)-INT((BC$1-1)/$K48))*$S48*((1+'Inputs &amp; Summary'!$D$7)^BC$1))),(_xlfn.WEIBULL.DIST(BC$1,$L48,$K48,FALSE)*$S48*((1+'Inputs &amp; Summary'!$D$7)^BC$1))),IF($M48=Lists!$H$3,IF($K48&lt;1,((($R48*(1-$E48)+$Q48*(1-$F48))/$K48)*((1+'Inputs &amp; Summary'!$D$7)^BC$1)),((INT(BC$1/$K48)-INT((BC$1-1)/$K48))*($R48*(1-$E48)+$Q48*(1-$F48))*((1+'Inputs &amp; Summary'!$D$7)^BC$1))),((_xlfn.WEIBULL.DIST(BC$1,$L48,$K48,FALSE)*($R48*(1-$E48)+$Q48*(1-$F48))*((1+'Inputs &amp; Summary'!$D$7)^BC$1))))))</f>
        <v>0</v>
      </c>
      <c r="BD48" s="248">
        <f>$D48*IF(BD$1&gt;'Inputs &amp; Summary'!$D$5,0,IF(BD$1&gt;VLOOKUP($G48,Lists!$J$17:$K$21,2),IF($M48=Lists!$H$3,IF($K48&lt;1,(($S48/$K48)*((1+'Inputs &amp; Summary'!$D$7)^BD$1)),((INT(BD$1/$K48)-INT((BD$1-1)/$K48))*$S48*((1+'Inputs &amp; Summary'!$D$7)^BD$1))),(_xlfn.WEIBULL.DIST(BD$1,$L48,$K48,FALSE)*$S48*((1+'Inputs &amp; Summary'!$D$7)^BD$1))),IF($M48=Lists!$H$3,IF($K48&lt;1,((($R48*(1-$E48)+$Q48*(1-$F48))/$K48)*((1+'Inputs &amp; Summary'!$D$7)^BD$1)),((INT(BD$1/$K48)-INT((BD$1-1)/$K48))*($R48*(1-$E48)+$Q48*(1-$F48))*((1+'Inputs &amp; Summary'!$D$7)^BD$1))),((_xlfn.WEIBULL.DIST(BD$1,$L48,$K48,FALSE)*($R48*(1-$E48)+$Q48*(1-$F48))*((1+'Inputs &amp; Summary'!$D$7)^BD$1))))))</f>
        <v>0</v>
      </c>
      <c r="BE48" s="248">
        <f>$D48*IF(BE$1&gt;'Inputs &amp; Summary'!$D$5,0,IF(BE$1&gt;VLOOKUP($G48,Lists!$J$17:$K$21,2),IF($M48=Lists!$H$3,IF($K48&lt;1,(($S48/$K48)*((1+'Inputs &amp; Summary'!$D$7)^BE$1)),((INT(BE$1/$K48)-INT((BE$1-1)/$K48))*$S48*((1+'Inputs &amp; Summary'!$D$7)^BE$1))),(_xlfn.WEIBULL.DIST(BE$1,$L48,$K48,FALSE)*$S48*((1+'Inputs &amp; Summary'!$D$7)^BE$1))),IF($M48=Lists!$H$3,IF($K48&lt;1,((($R48*(1-$E48)+$Q48*(1-$F48))/$K48)*((1+'Inputs &amp; Summary'!$D$7)^BE$1)),((INT(BE$1/$K48)-INT((BE$1-1)/$K48))*($R48*(1-$E48)+$Q48*(1-$F48))*((1+'Inputs &amp; Summary'!$D$7)^BE$1))),((_xlfn.WEIBULL.DIST(BE$1,$L48,$K48,FALSE)*($R48*(1-$E48)+$Q48*(1-$F48))*((1+'Inputs &amp; Summary'!$D$7)^BE$1))))))</f>
        <v>0</v>
      </c>
      <c r="BF48" s="248">
        <f>$D48*IF(BF$1&gt;'Inputs &amp; Summary'!$D$5,0,IF(BF$1&gt;VLOOKUP($G48,Lists!$J$17:$K$21,2),IF($M48=Lists!$H$3,IF($K48&lt;1,(($S48/$K48)*((1+'Inputs &amp; Summary'!$D$7)^BF$1)),((INT(BF$1/$K48)-INT((BF$1-1)/$K48))*$S48*((1+'Inputs &amp; Summary'!$D$7)^BF$1))),(_xlfn.WEIBULL.DIST(BF$1,$L48,$K48,FALSE)*$S48*((1+'Inputs &amp; Summary'!$D$7)^BF$1))),IF($M48=Lists!$H$3,IF($K48&lt;1,((($R48*(1-$E48)+$Q48*(1-$F48))/$K48)*((1+'Inputs &amp; Summary'!$D$7)^BF$1)),((INT(BF$1/$K48)-INT((BF$1-1)/$K48))*($R48*(1-$E48)+$Q48*(1-$F48))*((1+'Inputs &amp; Summary'!$D$7)^BF$1))),((_xlfn.WEIBULL.DIST(BF$1,$L48,$K48,FALSE)*($R48*(1-$E48)+$Q48*(1-$F48))*((1+'Inputs &amp; Summary'!$D$7)^BF$1))))))</f>
        <v>0</v>
      </c>
      <c r="BG48" s="248">
        <f>$D48*IF(BG$1&gt;'Inputs &amp; Summary'!$D$5,0,IF(BG$1&gt;VLOOKUP($G48,Lists!$J$17:$K$21,2),IF($M48=Lists!$H$3,IF($K48&lt;1,(($S48/$K48)*((1+'Inputs &amp; Summary'!$D$7)^BG$1)),((INT(BG$1/$K48)-INT((BG$1-1)/$K48))*$S48*((1+'Inputs &amp; Summary'!$D$7)^BG$1))),(_xlfn.WEIBULL.DIST(BG$1,$L48,$K48,FALSE)*$S48*((1+'Inputs &amp; Summary'!$D$7)^BG$1))),IF($M48=Lists!$H$3,IF($K48&lt;1,((($R48*(1-$E48)+$Q48*(1-$F48))/$K48)*((1+'Inputs &amp; Summary'!$D$7)^BG$1)),((INT(BG$1/$K48)-INT((BG$1-1)/$K48))*($R48*(1-$E48)+$Q48*(1-$F48))*((1+'Inputs &amp; Summary'!$D$7)^BG$1))),((_xlfn.WEIBULL.DIST(BG$1,$L48,$K48,FALSE)*($R48*(1-$E48)+$Q48*(1-$F48))*((1+'Inputs &amp; Summary'!$D$7)^BG$1))))))</f>
        <v>0</v>
      </c>
      <c r="BH48" s="248">
        <f>$D48*IF(BH$1&gt;'Inputs &amp; Summary'!$D$5,0,IF(BH$1&gt;VLOOKUP($G48,Lists!$J$17:$K$21,2),IF($M48=Lists!$H$3,IF($K48&lt;1,(($S48/$K48)*((1+'Inputs &amp; Summary'!$D$7)^BH$1)),((INT(BH$1/$K48)-INT((BH$1-1)/$K48))*$S48*((1+'Inputs &amp; Summary'!$D$7)^BH$1))),(_xlfn.WEIBULL.DIST(BH$1,$L48,$K48,FALSE)*$S48*((1+'Inputs &amp; Summary'!$D$7)^BH$1))),IF($M48=Lists!$H$3,IF($K48&lt;1,((($R48*(1-$E48)+$Q48*(1-$F48))/$K48)*((1+'Inputs &amp; Summary'!$D$7)^BH$1)),((INT(BH$1/$K48)-INT((BH$1-1)/$K48))*($R48*(1-$E48)+$Q48*(1-$F48))*((1+'Inputs &amp; Summary'!$D$7)^BH$1))),((_xlfn.WEIBULL.DIST(BH$1,$L48,$K48,FALSE)*($R48*(1-$E48)+$Q48*(1-$F48))*((1+'Inputs &amp; Summary'!$D$7)^BH$1))))))</f>
        <v>0</v>
      </c>
      <c r="BI48" s="248">
        <f>$D48*IF(BI$1&gt;'Inputs &amp; Summary'!$D$5,0,IF(BI$1&gt;VLOOKUP($G48,Lists!$J$17:$K$21,2),IF($M48=Lists!$H$3,IF($K48&lt;1,(($S48/$K48)*((1+'Inputs &amp; Summary'!$D$7)^BI$1)),((INT(BI$1/$K48)-INT((BI$1-1)/$K48))*$S48*((1+'Inputs &amp; Summary'!$D$7)^BI$1))),(_xlfn.WEIBULL.DIST(BI$1,$L48,$K48,FALSE)*$S48*((1+'Inputs &amp; Summary'!$D$7)^BI$1))),IF($M48=Lists!$H$3,IF($K48&lt;1,((($R48*(1-$E48)+$Q48*(1-$F48))/$K48)*((1+'Inputs &amp; Summary'!$D$7)^BI$1)),((INT(BI$1/$K48)-INT((BI$1-1)/$K48))*($R48*(1-$E48)+$Q48*(1-$F48))*((1+'Inputs &amp; Summary'!$D$7)^BI$1))),((_xlfn.WEIBULL.DIST(BI$1,$L48,$K48,FALSE)*($R48*(1-$E48)+$Q48*(1-$F48))*((1+'Inputs &amp; Summary'!$D$7)^BI$1))))))</f>
        <v>0</v>
      </c>
      <c r="BJ48" s="248">
        <f>$D48*IF(BJ$1&gt;'Inputs &amp; Summary'!$D$5,0,IF(BJ$1&gt;VLOOKUP($G48,Lists!$J$17:$K$21,2),IF($M48=Lists!$H$3,IF($K48&lt;1,(($S48/$K48)*((1+'Inputs &amp; Summary'!$D$7)^BJ$1)),((INT(BJ$1/$K48)-INT((BJ$1-1)/$K48))*$S48*((1+'Inputs &amp; Summary'!$D$7)^BJ$1))),(_xlfn.WEIBULL.DIST(BJ$1,$L48,$K48,FALSE)*$S48*((1+'Inputs &amp; Summary'!$D$7)^BJ$1))),IF($M48=Lists!$H$3,IF($K48&lt;1,((($R48*(1-$E48)+$Q48*(1-$F48))/$K48)*((1+'Inputs &amp; Summary'!$D$7)^BJ$1)),((INT(BJ$1/$K48)-INT((BJ$1-1)/$K48))*($R48*(1-$E48)+$Q48*(1-$F48))*((1+'Inputs &amp; Summary'!$D$7)^BJ$1))),((_xlfn.WEIBULL.DIST(BJ$1,$L48,$K48,FALSE)*($R48*(1-$E48)+$Q48*(1-$F48))*((1+'Inputs &amp; Summary'!$D$7)^BJ$1))))))</f>
        <v>0</v>
      </c>
      <c r="BK48" s="248">
        <f>$D48*IF(BK$1&gt;'Inputs &amp; Summary'!$D$5,0,IF(BK$1&gt;VLOOKUP($G48,Lists!$J$17:$K$21,2),IF($M48=Lists!$H$3,IF($K48&lt;1,(($S48/$K48)*((1+'Inputs &amp; Summary'!$D$7)^BK$1)),((INT(BK$1/$K48)-INT((BK$1-1)/$K48))*$S48*((1+'Inputs &amp; Summary'!$D$7)^BK$1))),(_xlfn.WEIBULL.DIST(BK$1,$L48,$K48,FALSE)*$S48*((1+'Inputs &amp; Summary'!$D$7)^BK$1))),IF($M48=Lists!$H$3,IF($K48&lt;1,((($R48*(1-$E48)+$Q48*(1-$F48))/$K48)*((1+'Inputs &amp; Summary'!$D$7)^BK$1)),((INT(BK$1/$K48)-INT((BK$1-1)/$K48))*($R48*(1-$E48)+$Q48*(1-$F48))*((1+'Inputs &amp; Summary'!$D$7)^BK$1))),((_xlfn.WEIBULL.DIST(BK$1,$L48,$K48,FALSE)*($R48*(1-$E48)+$Q48*(1-$F48))*((1+'Inputs &amp; Summary'!$D$7)^BK$1))))))</f>
        <v>0</v>
      </c>
      <c r="BL48" s="248">
        <f>$D48*IF(BL$1&gt;'Inputs &amp; Summary'!$D$5,0,IF(BL$1&gt;VLOOKUP($G48,Lists!$J$17:$K$21,2),IF($M48=Lists!$H$3,IF($K48&lt;1,(($S48/$K48)*((1+'Inputs &amp; Summary'!$D$7)^BL$1)),((INT(BL$1/$K48)-INT((BL$1-1)/$K48))*$S48*((1+'Inputs &amp; Summary'!$D$7)^BL$1))),(_xlfn.WEIBULL.DIST(BL$1,$L48,$K48,FALSE)*$S48*((1+'Inputs &amp; Summary'!$D$7)^BL$1))),IF($M48=Lists!$H$3,IF($K48&lt;1,((($R48*(1-$E48)+$Q48*(1-$F48))/$K48)*((1+'Inputs &amp; Summary'!$D$7)^BL$1)),((INT(BL$1/$K48)-INT((BL$1-1)/$K48))*($R48*(1-$E48)+$Q48*(1-$F48))*((1+'Inputs &amp; Summary'!$D$7)^BL$1))),((_xlfn.WEIBULL.DIST(BL$1,$L48,$K48,FALSE)*($R48*(1-$E48)+$Q48*(1-$F48))*((1+'Inputs &amp; Summary'!$D$7)^BL$1))))))</f>
        <v>0</v>
      </c>
    </row>
    <row r="49" spans="1:64" x14ac:dyDescent="0.3">
      <c r="A49" s="236" t="s">
        <v>297</v>
      </c>
      <c r="B49" s="117" t="str">
        <f>IF('Inputs &amp; Summary'!$D$15=Lists!$E$3,INDEX('Residential Rooftop Details'!$A$30:$X$158,MATCH('Cash Flow'!$A49,'Residential Rooftop Details'!$A$30:$A$158,0),COLUMN(B$1)),IF('Inputs &amp; Summary'!$D$15=Lists!$E$4,INDEX('Commercial Rooftop Details'!$A$30:$V$158,MATCH('Cash Flow'!$A49,'Commercial Rooftop Details'!$A$30:$A$158,0),COLUMN(B$1)),INDEX('Ground-Mount Details'!$A$30:$V$158,MATCH('Cash Flow'!$A49,'Ground-Mount Details'!$A$30:$A$158,0),COLUMN(B$1))))</f>
        <v>Preventive</v>
      </c>
      <c r="C49" s="117" t="str">
        <f>IF('Inputs &amp; Summary'!$D$15=Lists!$E$3,INDEX('Residential Rooftop Details'!$A$30:$X$158,MATCH('Cash Flow'!$A49,'Residential Rooftop Details'!$A$30:$A$158,0),COLUMN(C$1)),IF('Inputs &amp; Summary'!$D$15=Lists!$E$4,INDEX('Commercial Rooftop Details'!$A$30:$V$158,MATCH('Cash Flow'!$A49,'Commercial Rooftop Details'!$A$30:$A$158,0),COLUMN(C$1)),INDEX('Ground-Mount Details'!$A$30:$V$158,MATCH('Cash Flow'!$A49,'Ground-Mount Details'!$A$30:$A$158,0),COLUMN(C$1))))</f>
        <v>PV Array</v>
      </c>
      <c r="D49" s="117">
        <f>IF('Inputs &amp; Summary'!$D$15=Lists!$E$3,INDEX('Residential Rooftop Details'!$A$30:$X$158,MATCH('Cash Flow'!$A49,'Residential Rooftop Details'!$A$30:$A$158,0),COLUMN(D$1)),IF('Inputs &amp; Summary'!$D$15=Lists!$E$4,INDEX('Commercial Rooftop Details'!$A$30:$V$158,MATCH('Cash Flow'!$A49,'Commercial Rooftop Details'!$A$30:$A$158,0),COLUMN(D$1)),INDEX('Ground-Mount Details'!$A$30:$V$158,MATCH('Cash Flow'!$A49,'Ground-Mount Details'!$A$30:$A$158,0),COLUMN(D$1))))</f>
        <v>1</v>
      </c>
      <c r="E49" s="117">
        <f>IF('Inputs &amp; Summary'!$D$15=Lists!$E$3,INDEX('Residential Rooftop Details'!$A$30:$X$158,MATCH('Cash Flow'!$A49,'Residential Rooftop Details'!$A$30:$A$158,0),COLUMN(E$1)),IF('Inputs &amp; Summary'!$D$15=Lists!$E$4,INDEX('Commercial Rooftop Details'!$A$30:$V$158,MATCH('Cash Flow'!$A49,'Commercial Rooftop Details'!$A$30:$A$158,0),COLUMN(E$1)),INDEX('Ground-Mount Details'!$A$30:$V$158,MATCH('Cash Flow'!$A49,'Ground-Mount Details'!$A$30:$A$158,0),COLUMN(E$1))))</f>
        <v>0</v>
      </c>
      <c r="F49" s="117">
        <f>IF('Inputs &amp; Summary'!$D$15=Lists!$E$3,INDEX('Residential Rooftop Details'!$A$30:$X$158,MATCH('Cash Flow'!$A49,'Residential Rooftop Details'!$A$30:$A$158,0),COLUMN(F$1)),IF('Inputs &amp; Summary'!$D$15=Lists!$E$4,INDEX('Commercial Rooftop Details'!$A$30:$V$158,MATCH('Cash Flow'!$A49,'Commercial Rooftop Details'!$A$30:$A$158,0),COLUMN(F$1)),INDEX('Ground-Mount Details'!$A$30:$V$158,MATCH('Cash Flow'!$A49,'Ground-Mount Details'!$A$30:$A$158,0),COLUMN(F$1))))</f>
        <v>0</v>
      </c>
      <c r="G49" s="237" t="str">
        <f>IF('Inputs &amp; Summary'!$D$15=Lists!$E$3,INDEX('Residential Rooftop Details'!$A$30:$X$158,MATCH('Cash Flow'!$A49,'Residential Rooftop Details'!$A$30:$A$158,0),COLUMN(G$1)),IF('Inputs &amp; Summary'!$D$15=Lists!$E$4,INDEX('Commercial Rooftop Details'!$A$30:$V$158,MATCH('Cash Flow'!$A49,'Commercial Rooftop Details'!$A$30:$A$158,0),COLUMN(G$1)),INDEX('Ground-Mount Details'!$A$30:$V$158,MATCH('Cash Flow'!$A49,'Ground-Mount Details'!$A$30:$A$158,0),COLUMN(G$1))))</f>
        <v>N/A</v>
      </c>
      <c r="H49" s="237" t="str">
        <f>IF('Inputs &amp; Summary'!$D$15=Lists!$E$3,INDEX('Residential Rooftop Details'!$A$30:$X$158,MATCH('Cash Flow'!$A49,'Residential Rooftop Details'!$A$30:$A$158,0),COLUMN(H$1)),IF('Inputs &amp; Summary'!$D$15=Lists!$E$4,INDEX('Commercial Rooftop Details'!$A$30:$V$158,MATCH('Cash Flow'!$A49,'Commercial Rooftop Details'!$A$30:$A$158,0),COLUMN(H$1)),INDEX('Ground-Mount Details'!$A$30:$V$158,MATCH('Cash Flow'!$A49,'Ground-Mount Details'!$A$30:$A$158,0),COLUMN(H$1))))</f>
        <v>strings</v>
      </c>
      <c r="I49" s="237" t="str">
        <f>IF('Inputs &amp; Summary'!$D$15=Lists!$E$3,INDEX('Residential Rooftop Details'!$A$30:$X$158,MATCH('Cash Flow'!$A49,'Residential Rooftop Details'!$A$30:$A$158,0),COLUMN(I$1)),IF('Inputs &amp; Summary'!$D$15=Lists!$E$4,INDEX('Commercial Rooftop Details'!$A$30:$V$158,MATCH('Cash Flow'!$A49,'Commercial Rooftop Details'!$A$30:$A$158,0),COLUMN(I$1)),INDEX('Ground-Mount Details'!$A$30:$V$158,MATCH('Cash Flow'!$A49,'Ground-Mount Details'!$A$30:$A$158,0),COLUMN(I$1))))</f>
        <v>PV module/array Specialist</v>
      </c>
      <c r="J49" s="238">
        <f>IF('Inputs &amp; Summary'!$D$15=Lists!$E$3,INDEX('Residential Rooftop Details'!$A$30:$X$158,MATCH('Cash Flow'!$A49,'Residential Rooftop Details'!$A$30:$A$158,0),COLUMN(J$1)),IF('Inputs &amp; Summary'!$D$15=Lists!$E$4,INDEX('Commercial Rooftop Details'!$A$30:$V$158,MATCH('Cash Flow'!$A49,'Commercial Rooftop Details'!$A$30:$A$158,0),COLUMN(J$1)),INDEX('Ground-Mount Details'!$A$30:$V$158,MATCH('Cash Flow'!$A49,'Ground-Mount Details'!$A$30:$A$158,0),COLUMN(J$1))))</f>
        <v>24.03846153846154</v>
      </c>
      <c r="K49" s="239">
        <f>IF('Inputs &amp; Summary'!$D$15=Lists!$E$3,INDEX('Residential Rooftop Details'!$A$30:$X$158,MATCH('Cash Flow'!$A49,'Residential Rooftop Details'!$A$30:$A$158,0),COLUMN(K$1)),IF('Inputs &amp; Summary'!$D$15=Lists!$E$4,INDEX('Commercial Rooftop Details'!$A$30:$V$158,MATCH('Cash Flow'!$A49,'Commercial Rooftop Details'!$A$30:$A$158,0),COLUMN(K$1)),INDEX('Ground-Mount Details'!$A$30:$V$158,MATCH('Cash Flow'!$A49,'Ground-Mount Details'!$A$30:$A$158,0),COLUMN(K$1))))</f>
        <v>1</v>
      </c>
      <c r="L49" s="239">
        <f>IF('Inputs &amp; Summary'!$D$15=Lists!$E$3,INDEX('Residential Rooftop Details'!$A$30:$X$158,MATCH('Cash Flow'!$A49,'Residential Rooftop Details'!$A$30:$A$158,0),COLUMN(L$1)),IF('Inputs &amp; Summary'!$D$15=Lists!$E$4,INDEX('Commercial Rooftop Details'!$A$30:$V$158,MATCH('Cash Flow'!$A49,'Commercial Rooftop Details'!$A$30:$A$158,0),COLUMN(L$1)),INDEX('Ground-Mount Details'!$A$30:$V$158,MATCH('Cash Flow'!$A49,'Ground-Mount Details'!$A$30:$A$158,0),COLUMN(L$1))))</f>
        <v>1</v>
      </c>
      <c r="M49" s="238" t="str">
        <f>IF('Inputs &amp; Summary'!$D$15=Lists!$E$3,INDEX('Residential Rooftop Details'!$A$30:$X$158,MATCH('Cash Flow'!$A49,'Residential Rooftop Details'!$A$30:$A$158,0),COLUMN(M$1)),IF('Inputs &amp; Summary'!$D$15=Lists!$E$4,INDEX('Commercial Rooftop Details'!$A$30:$V$158,MATCH('Cash Flow'!$A49,'Commercial Rooftop Details'!$A$30:$A$158,0),COLUMN(M$1)),INDEX('Ground-Mount Details'!$A$30:$V$158,MATCH('Cash Flow'!$A49,'Ground-Mount Details'!$A$30:$A$158,0),COLUMN(M$1))))</f>
        <v>interval</v>
      </c>
      <c r="N49" s="240">
        <f>IF('Inputs &amp; Summary'!$D$15=Lists!$E$3,INDEX('Residential Rooftop Details'!$A$30:$X$158,MATCH('Cash Flow'!$A49,'Residential Rooftop Details'!$A$30:$A$158,0),COLUMN(N$1)),IF('Inputs &amp; Summary'!$D$15=Lists!$E$4,INDEX('Commercial Rooftop Details'!$A$30:$V$158,MATCH('Cash Flow'!$A49,'Commercial Rooftop Details'!$A$30:$A$158,0),COLUMN(N$1)),INDEX('Ground-Mount Details'!$A$30:$V$158,MATCH('Cash Flow'!$A49,'Ground-Mount Details'!$A$30:$A$158,0),COLUMN(N$1))))</f>
        <v>103.04449648711943</v>
      </c>
      <c r="O49" s="239">
        <f>IF('Inputs &amp; Summary'!$D$15=Lists!$E$3,INDEX('Residential Rooftop Details'!$A$30:$X$158,MATCH('Cash Flow'!$A49,'Residential Rooftop Details'!$A$30:$A$158,0),COLUMN(O$1)),IF('Inputs &amp; Summary'!$D$15=Lists!$E$4,INDEX('Commercial Rooftop Details'!$A$30:$V$158,MATCH('Cash Flow'!$A49,'Commercial Rooftop Details'!$A$30:$A$158,0),COLUMN(O$1)),INDEX('Ground-Mount Details'!$A$30:$V$158,MATCH('Cash Flow'!$A49,'Ground-Mount Details'!$A$30:$A$158,0),COLUMN(O$1))))</f>
        <v>0.15</v>
      </c>
      <c r="P49" s="241">
        <f>IF('Inputs &amp; Summary'!$D$15=Lists!$E$3,INDEX('Residential Rooftop Details'!$A$30:$X$158,MATCH('Cash Flow'!$A49,'Residential Rooftop Details'!$A$30:$A$158,0),COLUMN(P$1)),IF('Inputs &amp; Summary'!$D$15=Lists!$E$4,INDEX('Commercial Rooftop Details'!$A$30:$V$158,MATCH('Cash Flow'!$A49,'Commercial Rooftop Details'!$A$30:$A$158,0),COLUMN(P$1)),INDEX('Ground-Mount Details'!$A$30:$V$158,MATCH('Cash Flow'!$A49,'Ground-Mount Details'!$A$30:$A$158,0),COLUMN(P$1))))</f>
        <v>0</v>
      </c>
      <c r="Q49" s="242">
        <f>IF('Inputs &amp; Summary'!$D$15=Lists!$E$3,INDEX('Residential Rooftop Details'!$A$30:$X$158,MATCH('Cash Flow'!$A49,'Residential Rooftop Details'!$A$30:$A$158,0),COLUMN(Q$1)),IF('Inputs &amp; Summary'!$D$15=Lists!$E$4,INDEX('Commercial Rooftop Details'!$A$30:$V$158,MATCH('Cash Flow'!$A49,'Commercial Rooftop Details'!$A$30:$A$158,0),COLUMN(Q$1)),INDEX('Ground-Mount Details'!$A$30:$V$158,MATCH('Cash Flow'!$A49,'Ground-Mount Details'!$A$30:$A$158,0),COLUMN(Q$1))))</f>
        <v>371.55467483336332</v>
      </c>
      <c r="R49" s="242">
        <f>IF('Inputs &amp; Summary'!$D$15=Lists!$E$3,INDEX('Residential Rooftop Details'!$A$30:$X$158,MATCH('Cash Flow'!$A49,'Residential Rooftop Details'!$A$30:$A$158,0),COLUMN(R$1)),IF('Inputs &amp; Summary'!$D$15=Lists!$E$4,INDEX('Commercial Rooftop Details'!$A$30:$V$158,MATCH('Cash Flow'!$A49,'Commercial Rooftop Details'!$A$30:$A$158,0),COLUMN(R$1)),INDEX('Ground-Mount Details'!$A$30:$V$158,MATCH('Cash Flow'!$A49,'Ground-Mount Details'!$A$30:$A$158,0),COLUMN(R$1))))</f>
        <v>0</v>
      </c>
      <c r="S49" s="243">
        <f>IF('Inputs &amp; Summary'!$D$15=Lists!$E$3,INDEX('Residential Rooftop Details'!$A$30:$X$158,MATCH('Cash Flow'!$A49,'Residential Rooftop Details'!$A$30:$A$158,0),COLUMN(S$1)),IF('Inputs &amp; Summary'!$D$15=Lists!$E$4,INDEX('Commercial Rooftop Details'!$A$30:$V$158,MATCH('Cash Flow'!$A49,'Commercial Rooftop Details'!$A$30:$A$158,0),COLUMN(S$1)),INDEX('Ground-Mount Details'!$A$30:$V$158,MATCH('Cash Flow'!$A49,'Ground-Mount Details'!$A$30:$A$158,0),COLUMN(S$1))))</f>
        <v>371.55467483336332</v>
      </c>
      <c r="T49" s="238">
        <f>IF('Inputs &amp; Summary'!$D$15=Lists!$E$3,INDEX('Residential Rooftop Details'!$A$30:$X$158,MATCH('Cash Flow'!$A49,'Residential Rooftop Details'!$A$30:$A$158,0),COLUMN(T$1)),IF('Inputs &amp; Summary'!$D$15=Lists!$E$4,INDEX('Commercial Rooftop Details'!$A$30:$V$158,MATCH('Cash Flow'!$A49,'Commercial Rooftop Details'!$A$30:$A$158,0),COLUMN(T$1)),INDEX('Ground-Mount Details'!$A$30:$V$158,MATCH('Cash Flow'!$A49,'Ground-Mount Details'!$A$30:$A$158,0),COLUMN(T$1))))</f>
        <v>0</v>
      </c>
      <c r="U49" s="244">
        <f>IF('Inputs &amp; Summary'!$D$15=Lists!$E$3,INDEX('Residential Rooftop Details'!$A$30:$X$158,MATCH('Cash Flow'!$A49,'Residential Rooftop Details'!$A$30:$A$158,0),COLUMN(U$1)),IF('Inputs &amp; Summary'!$D$15=Lists!$E$4,INDEX('Commercial Rooftop Details'!$A$30:$V$158,MATCH('Cash Flow'!$A49,'Commercial Rooftop Details'!$A$30:$A$158,0),COLUMN(U$1)),INDEX('Ground-Mount Details'!$A$30:$V$158,MATCH('Cash Flow'!$A49,'Ground-Mount Details'!$A$30:$A$158,0),COLUMN(U$1))))</f>
        <v>0</v>
      </c>
      <c r="V49" s="245">
        <f t="shared" si="6"/>
        <v>460.41786808208553</v>
      </c>
      <c r="W49" s="245">
        <f>NPV('Inputs &amp; Summary'!$D$6,Y49:BL49)</f>
        <v>4669.1270691710424</v>
      </c>
      <c r="X49" s="246">
        <f t="shared" si="5"/>
        <v>3.388870049281989E-2</v>
      </c>
      <c r="Y49" s="248">
        <f>$D49*IF(Y$1&gt;'Inputs &amp; Summary'!$D$5,0,IF(Y$1&gt;VLOOKUP($G49,Lists!$J$17:$K$21,2),IF($M49=Lists!$H$3,IF($K49&lt;1,(($S49/$K49)*((1+'Inputs &amp; Summary'!$D$7)^Y$1)),((INT(Y$1/$K49)-INT((Y$1-1)/$K49))*$S49*((1+'Inputs &amp; Summary'!$D$7)^Y$1))),(_xlfn.WEIBULL.DIST(Y$1,$L49,$K49,FALSE)*$S49*((1+'Inputs &amp; Summary'!$D$7)^Y$1))),IF($M49=Lists!$H$3,IF($K49&lt;1,((($R49*(1-$E49)+$Q49*(1-$F49))/$K49)*((1+'Inputs &amp; Summary'!$D$7)^Y$1)),((INT(Y$1/$K49)-INT((Y$1-1)/$K49))*($R49*(1-$E49)+$Q49*(1-$F49))*((1+'Inputs &amp; Summary'!$D$7)^Y$1))),((_xlfn.WEIBULL.DIST(Y$1,$L49,$K49,FALSE)*($R49*(1-$E49)+$Q49*(1-$F49))*((1+'Inputs &amp; Summary'!$D$7)^Y$1))))))</f>
        <v>378.98576833003057</v>
      </c>
      <c r="Z49" s="248">
        <f>$D49*IF(Z$1&gt;'Inputs &amp; Summary'!$D$5,0,IF(Z$1&gt;VLOOKUP($G49,Lists!$J$17:$K$21,2),IF($M49=Lists!$H$3,IF($K49&lt;1,(($S49/$K49)*((1+'Inputs &amp; Summary'!$D$7)^Z$1)),((INT(Z$1/$K49)-INT((Z$1-1)/$K49))*$S49*((1+'Inputs &amp; Summary'!$D$7)^Z$1))),(_xlfn.WEIBULL.DIST(Z$1,$L49,$K49,FALSE)*$S49*((1+'Inputs &amp; Summary'!$D$7)^Z$1))),IF($M49=Lists!$H$3,IF($K49&lt;1,((($R49*(1-$E49)+$Q49*(1-$F49))/$K49)*((1+'Inputs &amp; Summary'!$D$7)^Z$1)),((INT(Z$1/$K49)-INT((Z$1-1)/$K49))*($R49*(1-$E49)+$Q49*(1-$F49))*((1+'Inputs &amp; Summary'!$D$7)^Z$1))),((_xlfn.WEIBULL.DIST(Z$1,$L49,$K49,FALSE)*($R49*(1-$E49)+$Q49*(1-$F49))*((1+'Inputs &amp; Summary'!$D$7)^Z$1))))))</f>
        <v>386.56548369663119</v>
      </c>
      <c r="AA49" s="248">
        <f>$D49*IF(AA$1&gt;'Inputs &amp; Summary'!$D$5,0,IF(AA$1&gt;VLOOKUP($G49,Lists!$J$17:$K$21,2),IF($M49=Lists!$H$3,IF($K49&lt;1,(($S49/$K49)*((1+'Inputs &amp; Summary'!$D$7)^AA$1)),((INT(AA$1/$K49)-INT((AA$1-1)/$K49))*$S49*((1+'Inputs &amp; Summary'!$D$7)^AA$1))),(_xlfn.WEIBULL.DIST(AA$1,$L49,$K49,FALSE)*$S49*((1+'Inputs &amp; Summary'!$D$7)^AA$1))),IF($M49=Lists!$H$3,IF($K49&lt;1,((($R49*(1-$E49)+$Q49*(1-$F49))/$K49)*((1+'Inputs &amp; Summary'!$D$7)^AA$1)),((INT(AA$1/$K49)-INT((AA$1-1)/$K49))*($R49*(1-$E49)+$Q49*(1-$F49))*((1+'Inputs &amp; Summary'!$D$7)^AA$1))),((_xlfn.WEIBULL.DIST(AA$1,$L49,$K49,FALSE)*($R49*(1-$E49)+$Q49*(1-$F49))*((1+'Inputs &amp; Summary'!$D$7)^AA$1))))))</f>
        <v>394.29679337056382</v>
      </c>
      <c r="AB49" s="248">
        <f>$D49*IF(AB$1&gt;'Inputs &amp; Summary'!$D$5,0,IF(AB$1&gt;VLOOKUP($G49,Lists!$J$17:$K$21,2),IF($M49=Lists!$H$3,IF($K49&lt;1,(($S49/$K49)*((1+'Inputs &amp; Summary'!$D$7)^AB$1)),((INT(AB$1/$K49)-INT((AB$1-1)/$K49))*$S49*((1+'Inputs &amp; Summary'!$D$7)^AB$1))),(_xlfn.WEIBULL.DIST(AB$1,$L49,$K49,FALSE)*$S49*((1+'Inputs &amp; Summary'!$D$7)^AB$1))),IF($M49=Lists!$H$3,IF($K49&lt;1,((($R49*(1-$E49)+$Q49*(1-$F49))/$K49)*((1+'Inputs &amp; Summary'!$D$7)^AB$1)),((INT(AB$1/$K49)-INT((AB$1-1)/$K49))*($R49*(1-$E49)+$Q49*(1-$F49))*((1+'Inputs &amp; Summary'!$D$7)^AB$1))),((_xlfn.WEIBULL.DIST(AB$1,$L49,$K49,FALSE)*($R49*(1-$E49)+$Q49*(1-$F49))*((1+'Inputs &amp; Summary'!$D$7)^AB$1))))))</f>
        <v>402.18272923797508</v>
      </c>
      <c r="AC49" s="248">
        <f>$D49*IF(AC$1&gt;'Inputs &amp; Summary'!$D$5,0,IF(AC$1&gt;VLOOKUP($G49,Lists!$J$17:$K$21,2),IF($M49=Lists!$H$3,IF($K49&lt;1,(($S49/$K49)*((1+'Inputs &amp; Summary'!$D$7)^AC$1)),((INT(AC$1/$K49)-INT((AC$1-1)/$K49))*$S49*((1+'Inputs &amp; Summary'!$D$7)^AC$1))),(_xlfn.WEIBULL.DIST(AC$1,$L49,$K49,FALSE)*$S49*((1+'Inputs &amp; Summary'!$D$7)^AC$1))),IF($M49=Lists!$H$3,IF($K49&lt;1,((($R49*(1-$E49)+$Q49*(1-$F49))/$K49)*((1+'Inputs &amp; Summary'!$D$7)^AC$1)),((INT(AC$1/$K49)-INT((AC$1-1)/$K49))*($R49*(1-$E49)+$Q49*(1-$F49))*((1+'Inputs &amp; Summary'!$D$7)^AC$1))),((_xlfn.WEIBULL.DIST(AC$1,$L49,$K49,FALSE)*($R49*(1-$E49)+$Q49*(1-$F49))*((1+'Inputs &amp; Summary'!$D$7)^AC$1))))))</f>
        <v>410.22638382273459</v>
      </c>
      <c r="AD49" s="248">
        <f>$D49*IF(AD$1&gt;'Inputs &amp; Summary'!$D$5,0,IF(AD$1&gt;VLOOKUP($G49,Lists!$J$17:$K$21,2),IF($M49=Lists!$H$3,IF($K49&lt;1,(($S49/$K49)*((1+'Inputs &amp; Summary'!$D$7)^AD$1)),((INT(AD$1/$K49)-INT((AD$1-1)/$K49))*$S49*((1+'Inputs &amp; Summary'!$D$7)^AD$1))),(_xlfn.WEIBULL.DIST(AD$1,$L49,$K49,FALSE)*$S49*((1+'Inputs &amp; Summary'!$D$7)^AD$1))),IF($M49=Lists!$H$3,IF($K49&lt;1,((($R49*(1-$E49)+$Q49*(1-$F49))/$K49)*((1+'Inputs &amp; Summary'!$D$7)^AD$1)),((INT(AD$1/$K49)-INT((AD$1-1)/$K49))*($R49*(1-$E49)+$Q49*(1-$F49))*((1+'Inputs &amp; Summary'!$D$7)^AD$1))),((_xlfn.WEIBULL.DIST(AD$1,$L49,$K49,FALSE)*($R49*(1-$E49)+$Q49*(1-$F49))*((1+'Inputs &amp; Summary'!$D$7)^AD$1))))))</f>
        <v>418.43091149918934</v>
      </c>
      <c r="AE49" s="248">
        <f>$D49*IF(AE$1&gt;'Inputs &amp; Summary'!$D$5,0,IF(AE$1&gt;VLOOKUP($G49,Lists!$J$17:$K$21,2),IF($M49=Lists!$H$3,IF($K49&lt;1,(($S49/$K49)*((1+'Inputs &amp; Summary'!$D$7)^AE$1)),((INT(AE$1/$K49)-INT((AE$1-1)/$K49))*$S49*((1+'Inputs &amp; Summary'!$D$7)^AE$1))),(_xlfn.WEIBULL.DIST(AE$1,$L49,$K49,FALSE)*$S49*((1+'Inputs &amp; Summary'!$D$7)^AE$1))),IF($M49=Lists!$H$3,IF($K49&lt;1,((($R49*(1-$E49)+$Q49*(1-$F49))/$K49)*((1+'Inputs &amp; Summary'!$D$7)^AE$1)),((INT(AE$1/$K49)-INT((AE$1-1)/$K49))*($R49*(1-$E49)+$Q49*(1-$F49))*((1+'Inputs &amp; Summary'!$D$7)^AE$1))),((_xlfn.WEIBULL.DIST(AE$1,$L49,$K49,FALSE)*($R49*(1-$E49)+$Q49*(1-$F49))*((1+'Inputs &amp; Summary'!$D$7)^AE$1))))))</f>
        <v>426.799529729173</v>
      </c>
      <c r="AF49" s="248">
        <f>$D49*IF(AF$1&gt;'Inputs &amp; Summary'!$D$5,0,IF(AF$1&gt;VLOOKUP($G49,Lists!$J$17:$K$21,2),IF($M49=Lists!$H$3,IF($K49&lt;1,(($S49/$K49)*((1+'Inputs &amp; Summary'!$D$7)^AF$1)),((INT(AF$1/$K49)-INT((AF$1-1)/$K49))*$S49*((1+'Inputs &amp; Summary'!$D$7)^AF$1))),(_xlfn.WEIBULL.DIST(AF$1,$L49,$K49,FALSE)*$S49*((1+'Inputs &amp; Summary'!$D$7)^AF$1))),IF($M49=Lists!$H$3,IF($K49&lt;1,((($R49*(1-$E49)+$Q49*(1-$F49))/$K49)*((1+'Inputs &amp; Summary'!$D$7)^AF$1)),((INT(AF$1/$K49)-INT((AF$1-1)/$K49))*($R49*(1-$E49)+$Q49*(1-$F49))*((1+'Inputs &amp; Summary'!$D$7)^AF$1))),((_xlfn.WEIBULL.DIST(AF$1,$L49,$K49,FALSE)*($R49*(1-$E49)+$Q49*(1-$F49))*((1+'Inputs &amp; Summary'!$D$7)^AF$1))))))</f>
        <v>435.3355203237565</v>
      </c>
      <c r="AG49" s="248">
        <f>$D49*IF(AG$1&gt;'Inputs &amp; Summary'!$D$5,0,IF(AG$1&gt;VLOOKUP($G49,Lists!$J$17:$K$21,2),IF($M49=Lists!$H$3,IF($K49&lt;1,(($S49/$K49)*((1+'Inputs &amp; Summary'!$D$7)^AG$1)),((INT(AG$1/$K49)-INT((AG$1-1)/$K49))*$S49*((1+'Inputs &amp; Summary'!$D$7)^AG$1))),(_xlfn.WEIBULL.DIST(AG$1,$L49,$K49,FALSE)*$S49*((1+'Inputs &amp; Summary'!$D$7)^AG$1))),IF($M49=Lists!$H$3,IF($K49&lt;1,((($R49*(1-$E49)+$Q49*(1-$F49))/$K49)*((1+'Inputs &amp; Summary'!$D$7)^AG$1)),((INT(AG$1/$K49)-INT((AG$1-1)/$K49))*($R49*(1-$E49)+$Q49*(1-$F49))*((1+'Inputs &amp; Summary'!$D$7)^AG$1))),((_xlfn.WEIBULL.DIST(AG$1,$L49,$K49,FALSE)*($R49*(1-$E49)+$Q49*(1-$F49))*((1+'Inputs &amp; Summary'!$D$7)^AG$1))))))</f>
        <v>444.04223073023167</v>
      </c>
      <c r="AH49" s="248">
        <f>$D49*IF(AH$1&gt;'Inputs &amp; Summary'!$D$5,0,IF(AH$1&gt;VLOOKUP($G49,Lists!$J$17:$K$21,2),IF($M49=Lists!$H$3,IF($K49&lt;1,(($S49/$K49)*((1+'Inputs &amp; Summary'!$D$7)^AH$1)),((INT(AH$1/$K49)-INT((AH$1-1)/$K49))*$S49*((1+'Inputs &amp; Summary'!$D$7)^AH$1))),(_xlfn.WEIBULL.DIST(AH$1,$L49,$K49,FALSE)*$S49*((1+'Inputs &amp; Summary'!$D$7)^AH$1))),IF($M49=Lists!$H$3,IF($K49&lt;1,((($R49*(1-$E49)+$Q49*(1-$F49))/$K49)*((1+'Inputs &amp; Summary'!$D$7)^AH$1)),((INT(AH$1/$K49)-INT((AH$1-1)/$K49))*($R49*(1-$E49)+$Q49*(1-$F49))*((1+'Inputs &amp; Summary'!$D$7)^AH$1))),((_xlfn.WEIBULL.DIST(AH$1,$L49,$K49,FALSE)*($R49*(1-$E49)+$Q49*(1-$F49))*((1+'Inputs &amp; Summary'!$D$7)^AH$1))))))</f>
        <v>452.92307534483632</v>
      </c>
      <c r="AI49" s="248">
        <f>$D49*IF(AI$1&gt;'Inputs &amp; Summary'!$D$5,0,IF(AI$1&gt;VLOOKUP($G49,Lists!$J$17:$K$21,2),IF($M49=Lists!$H$3,IF($K49&lt;1,(($S49/$K49)*((1+'Inputs &amp; Summary'!$D$7)^AI$1)),((INT(AI$1/$K49)-INT((AI$1-1)/$K49))*$S49*((1+'Inputs &amp; Summary'!$D$7)^AI$1))),(_xlfn.WEIBULL.DIST(AI$1,$L49,$K49,FALSE)*$S49*((1+'Inputs &amp; Summary'!$D$7)^AI$1))),IF($M49=Lists!$H$3,IF($K49&lt;1,((($R49*(1-$E49)+$Q49*(1-$F49))/$K49)*((1+'Inputs &amp; Summary'!$D$7)^AI$1)),((INT(AI$1/$K49)-INT((AI$1-1)/$K49))*($R49*(1-$E49)+$Q49*(1-$F49))*((1+'Inputs &amp; Summary'!$D$7)^AI$1))),((_xlfn.WEIBULL.DIST(AI$1,$L49,$K49,FALSE)*($R49*(1-$E49)+$Q49*(1-$F49))*((1+'Inputs &amp; Summary'!$D$7)^AI$1))))))</f>
        <v>461.98153685173293</v>
      </c>
      <c r="AJ49" s="248">
        <f>$D49*IF(AJ$1&gt;'Inputs &amp; Summary'!$D$5,0,IF(AJ$1&gt;VLOOKUP($G49,Lists!$J$17:$K$21,2),IF($M49=Lists!$H$3,IF($K49&lt;1,(($S49/$K49)*((1+'Inputs &amp; Summary'!$D$7)^AJ$1)),((INT(AJ$1/$K49)-INT((AJ$1-1)/$K49))*$S49*((1+'Inputs &amp; Summary'!$D$7)^AJ$1))),(_xlfn.WEIBULL.DIST(AJ$1,$L49,$K49,FALSE)*$S49*((1+'Inputs &amp; Summary'!$D$7)^AJ$1))),IF($M49=Lists!$H$3,IF($K49&lt;1,((($R49*(1-$E49)+$Q49*(1-$F49))/$K49)*((1+'Inputs &amp; Summary'!$D$7)^AJ$1)),((INT(AJ$1/$K49)-INT((AJ$1-1)/$K49))*($R49*(1-$E49)+$Q49*(1-$F49))*((1+'Inputs &amp; Summary'!$D$7)^AJ$1))),((_xlfn.WEIBULL.DIST(AJ$1,$L49,$K49,FALSE)*($R49*(1-$E49)+$Q49*(1-$F49))*((1+'Inputs &amp; Summary'!$D$7)^AJ$1))))))</f>
        <v>471.22116758876768</v>
      </c>
      <c r="AK49" s="248">
        <f>$D49*IF(AK$1&gt;'Inputs &amp; Summary'!$D$5,0,IF(AK$1&gt;VLOOKUP($G49,Lists!$J$17:$K$21,2),IF($M49=Lists!$H$3,IF($K49&lt;1,(($S49/$K49)*((1+'Inputs &amp; Summary'!$D$7)^AK$1)),((INT(AK$1/$K49)-INT((AK$1-1)/$K49))*$S49*((1+'Inputs &amp; Summary'!$D$7)^AK$1))),(_xlfn.WEIBULL.DIST(AK$1,$L49,$K49,FALSE)*$S49*((1+'Inputs &amp; Summary'!$D$7)^AK$1))),IF($M49=Lists!$H$3,IF($K49&lt;1,((($R49*(1-$E49)+$Q49*(1-$F49))/$K49)*((1+'Inputs &amp; Summary'!$D$7)^AK$1)),((INT(AK$1/$K49)-INT((AK$1-1)/$K49))*($R49*(1-$E49)+$Q49*(1-$F49))*((1+'Inputs &amp; Summary'!$D$7)^AK$1))),((_xlfn.WEIBULL.DIST(AK$1,$L49,$K49,FALSE)*($R49*(1-$E49)+$Q49*(1-$F49))*((1+'Inputs &amp; Summary'!$D$7)^AK$1))))))</f>
        <v>480.645590940543</v>
      </c>
      <c r="AL49" s="248">
        <f>$D49*IF(AL$1&gt;'Inputs &amp; Summary'!$D$5,0,IF(AL$1&gt;VLOOKUP($G49,Lists!$J$17:$K$21,2),IF($M49=Lists!$H$3,IF($K49&lt;1,(($S49/$K49)*((1+'Inputs &amp; Summary'!$D$7)^AL$1)),((INT(AL$1/$K49)-INT((AL$1-1)/$K49))*$S49*((1+'Inputs &amp; Summary'!$D$7)^AL$1))),(_xlfn.WEIBULL.DIST(AL$1,$L49,$K49,FALSE)*$S49*((1+'Inputs &amp; Summary'!$D$7)^AL$1))),IF($M49=Lists!$H$3,IF($K49&lt;1,((($R49*(1-$E49)+$Q49*(1-$F49))/$K49)*((1+'Inputs &amp; Summary'!$D$7)^AL$1)),((INT(AL$1/$K49)-INT((AL$1-1)/$K49))*($R49*(1-$E49)+$Q49*(1-$F49))*((1+'Inputs &amp; Summary'!$D$7)^AL$1))),((_xlfn.WEIBULL.DIST(AL$1,$L49,$K49,FALSE)*($R49*(1-$E49)+$Q49*(1-$F49))*((1+'Inputs &amp; Summary'!$D$7)^AL$1))))))</f>
        <v>490.25850275935392</v>
      </c>
      <c r="AM49" s="248">
        <f>$D49*IF(AM$1&gt;'Inputs &amp; Summary'!$D$5,0,IF(AM$1&gt;VLOOKUP($G49,Lists!$J$17:$K$21,2),IF($M49=Lists!$H$3,IF($K49&lt;1,(($S49/$K49)*((1+'Inputs &amp; Summary'!$D$7)^AM$1)),((INT(AM$1/$K49)-INT((AM$1-1)/$K49))*$S49*((1+'Inputs &amp; Summary'!$D$7)^AM$1))),(_xlfn.WEIBULL.DIST(AM$1,$L49,$K49,FALSE)*$S49*((1+'Inputs &amp; Summary'!$D$7)^AM$1))),IF($M49=Lists!$H$3,IF($K49&lt;1,((($R49*(1-$E49)+$Q49*(1-$F49))/$K49)*((1+'Inputs &amp; Summary'!$D$7)^AM$1)),((INT(AM$1/$K49)-INT((AM$1-1)/$K49))*($R49*(1-$E49)+$Q49*(1-$F49))*((1+'Inputs &amp; Summary'!$D$7)^AM$1))),((_xlfn.WEIBULL.DIST(AM$1,$L49,$K49,FALSE)*($R49*(1-$E49)+$Q49*(1-$F49))*((1+'Inputs &amp; Summary'!$D$7)^AM$1))))))</f>
        <v>500.06367281454084</v>
      </c>
      <c r="AN49" s="248">
        <f>$D49*IF(AN$1&gt;'Inputs &amp; Summary'!$D$5,0,IF(AN$1&gt;VLOOKUP($G49,Lists!$J$17:$K$21,2),IF($M49=Lists!$H$3,IF($K49&lt;1,(($S49/$K49)*((1+'Inputs &amp; Summary'!$D$7)^AN$1)),((INT(AN$1/$K49)-INT((AN$1-1)/$K49))*$S49*((1+'Inputs &amp; Summary'!$D$7)^AN$1))),(_xlfn.WEIBULL.DIST(AN$1,$L49,$K49,FALSE)*$S49*((1+'Inputs &amp; Summary'!$D$7)^AN$1))),IF($M49=Lists!$H$3,IF($K49&lt;1,((($R49*(1-$E49)+$Q49*(1-$F49))/$K49)*((1+'Inputs &amp; Summary'!$D$7)^AN$1)),((INT(AN$1/$K49)-INT((AN$1-1)/$K49))*($R49*(1-$E49)+$Q49*(1-$F49))*((1+'Inputs &amp; Summary'!$D$7)^AN$1))),((_xlfn.WEIBULL.DIST(AN$1,$L49,$K49,FALSE)*($R49*(1-$E49)+$Q49*(1-$F49))*((1+'Inputs &amp; Summary'!$D$7)^AN$1))))))</f>
        <v>510.06494627083174</v>
      </c>
      <c r="AO49" s="248">
        <f>$D49*IF(AO$1&gt;'Inputs &amp; Summary'!$D$5,0,IF(AO$1&gt;VLOOKUP($G49,Lists!$J$17:$K$21,2),IF($M49=Lists!$H$3,IF($K49&lt;1,(($S49/$K49)*((1+'Inputs &amp; Summary'!$D$7)^AO$1)),((INT(AO$1/$K49)-INT((AO$1-1)/$K49))*$S49*((1+'Inputs &amp; Summary'!$D$7)^AO$1))),(_xlfn.WEIBULL.DIST(AO$1,$L49,$K49,FALSE)*$S49*((1+'Inputs &amp; Summary'!$D$7)^AO$1))),IF($M49=Lists!$H$3,IF($K49&lt;1,((($R49*(1-$E49)+$Q49*(1-$F49))/$K49)*((1+'Inputs &amp; Summary'!$D$7)^AO$1)),((INT(AO$1/$K49)-INT((AO$1-1)/$K49))*($R49*(1-$E49)+$Q49*(1-$F49))*((1+'Inputs &amp; Summary'!$D$7)^AO$1))),((_xlfn.WEIBULL.DIST(AO$1,$L49,$K49,FALSE)*($R49*(1-$E49)+$Q49*(1-$F49))*((1+'Inputs &amp; Summary'!$D$7)^AO$1))))))</f>
        <v>520.26624519624841</v>
      </c>
      <c r="AP49" s="248">
        <f>$D49*IF(AP$1&gt;'Inputs &amp; Summary'!$D$5,0,IF(AP$1&gt;VLOOKUP($G49,Lists!$J$17:$K$21,2),IF($M49=Lists!$H$3,IF($K49&lt;1,(($S49/$K49)*((1+'Inputs &amp; Summary'!$D$7)^AP$1)),((INT(AP$1/$K49)-INT((AP$1-1)/$K49))*$S49*((1+'Inputs &amp; Summary'!$D$7)^AP$1))),(_xlfn.WEIBULL.DIST(AP$1,$L49,$K49,FALSE)*$S49*((1+'Inputs &amp; Summary'!$D$7)^AP$1))),IF($M49=Lists!$H$3,IF($K49&lt;1,((($R49*(1-$E49)+$Q49*(1-$F49))/$K49)*((1+'Inputs &amp; Summary'!$D$7)^AP$1)),((INT(AP$1/$K49)-INT((AP$1-1)/$K49))*($R49*(1-$E49)+$Q49*(1-$F49))*((1+'Inputs &amp; Summary'!$D$7)^AP$1))),((_xlfn.WEIBULL.DIST(AP$1,$L49,$K49,FALSE)*($R49*(1-$E49)+$Q49*(1-$F49))*((1+'Inputs &amp; Summary'!$D$7)^AP$1))))))</f>
        <v>530.67157010017331</v>
      </c>
      <c r="AQ49" s="248">
        <f>$D49*IF(AQ$1&gt;'Inputs &amp; Summary'!$D$5,0,IF(AQ$1&gt;VLOOKUP($G49,Lists!$J$17:$K$21,2),IF($M49=Lists!$H$3,IF($K49&lt;1,(($S49/$K49)*((1+'Inputs &amp; Summary'!$D$7)^AQ$1)),((INT(AQ$1/$K49)-INT((AQ$1-1)/$K49))*$S49*((1+'Inputs &amp; Summary'!$D$7)^AQ$1))),(_xlfn.WEIBULL.DIST(AQ$1,$L49,$K49,FALSE)*$S49*((1+'Inputs &amp; Summary'!$D$7)^AQ$1))),IF($M49=Lists!$H$3,IF($K49&lt;1,((($R49*(1-$E49)+$Q49*(1-$F49))/$K49)*((1+'Inputs &amp; Summary'!$D$7)^AQ$1)),((INT(AQ$1/$K49)-INT((AQ$1-1)/$K49))*($R49*(1-$E49)+$Q49*(1-$F49))*((1+'Inputs &amp; Summary'!$D$7)^AQ$1))),((_xlfn.WEIBULL.DIST(AQ$1,$L49,$K49,FALSE)*($R49*(1-$E49)+$Q49*(1-$F49))*((1+'Inputs &amp; Summary'!$D$7)^AQ$1))))))</f>
        <v>541.28500150217678</v>
      </c>
      <c r="AR49" s="248">
        <f>$D49*IF(AR$1&gt;'Inputs &amp; Summary'!$D$5,0,IF(AR$1&gt;VLOOKUP($G49,Lists!$J$17:$K$21,2),IF($M49=Lists!$H$3,IF($K49&lt;1,(($S49/$K49)*((1+'Inputs &amp; Summary'!$D$7)^AR$1)),((INT(AR$1/$K49)-INT((AR$1-1)/$K49))*$S49*((1+'Inputs &amp; Summary'!$D$7)^AR$1))),(_xlfn.WEIBULL.DIST(AR$1,$L49,$K49,FALSE)*$S49*((1+'Inputs &amp; Summary'!$D$7)^AR$1))),IF($M49=Lists!$H$3,IF($K49&lt;1,((($R49*(1-$E49)+$Q49*(1-$F49))/$K49)*((1+'Inputs &amp; Summary'!$D$7)^AR$1)),((INT(AR$1/$K49)-INT((AR$1-1)/$K49))*($R49*(1-$E49)+$Q49*(1-$F49))*((1+'Inputs &amp; Summary'!$D$7)^AR$1))),((_xlfn.WEIBULL.DIST(AR$1,$L49,$K49,FALSE)*($R49*(1-$E49)+$Q49*(1-$F49))*((1+'Inputs &amp; Summary'!$D$7)^AR$1))))))</f>
        <v>552.11070153222033</v>
      </c>
      <c r="AS49" s="248">
        <f>$D49*IF(AS$1&gt;'Inputs &amp; Summary'!$D$5,0,IF(AS$1&gt;VLOOKUP($G49,Lists!$J$17:$K$21,2),IF($M49=Lists!$H$3,IF($K49&lt;1,(($S49/$K49)*((1+'Inputs &amp; Summary'!$D$7)^AS$1)),((INT(AS$1/$K49)-INT((AS$1-1)/$K49))*$S49*((1+'Inputs &amp; Summary'!$D$7)^AS$1))),(_xlfn.WEIBULL.DIST(AS$1,$L49,$K49,FALSE)*$S49*((1+'Inputs &amp; Summary'!$D$7)^AS$1))),IF($M49=Lists!$H$3,IF($K49&lt;1,((($R49*(1-$E49)+$Q49*(1-$F49))/$K49)*((1+'Inputs &amp; Summary'!$D$7)^AS$1)),((INT(AS$1/$K49)-INT((AS$1-1)/$K49))*($R49*(1-$E49)+$Q49*(1-$F49))*((1+'Inputs &amp; Summary'!$D$7)^AS$1))),((_xlfn.WEIBULL.DIST(AS$1,$L49,$K49,FALSE)*($R49*(1-$E49)+$Q49*(1-$F49))*((1+'Inputs &amp; Summary'!$D$7)^AS$1))))))</f>
        <v>0</v>
      </c>
      <c r="AT49" s="248">
        <f>$D49*IF(AT$1&gt;'Inputs &amp; Summary'!$D$5,0,IF(AT$1&gt;VLOOKUP($G49,Lists!$J$17:$K$21,2),IF($M49=Lists!$H$3,IF($K49&lt;1,(($S49/$K49)*((1+'Inputs &amp; Summary'!$D$7)^AT$1)),((INT(AT$1/$K49)-INT((AT$1-1)/$K49))*$S49*((1+'Inputs &amp; Summary'!$D$7)^AT$1))),(_xlfn.WEIBULL.DIST(AT$1,$L49,$K49,FALSE)*$S49*((1+'Inputs &amp; Summary'!$D$7)^AT$1))),IF($M49=Lists!$H$3,IF($K49&lt;1,((($R49*(1-$E49)+$Q49*(1-$F49))/$K49)*((1+'Inputs &amp; Summary'!$D$7)^AT$1)),((INT(AT$1/$K49)-INT((AT$1-1)/$K49))*($R49*(1-$E49)+$Q49*(1-$F49))*((1+'Inputs &amp; Summary'!$D$7)^AT$1))),((_xlfn.WEIBULL.DIST(AT$1,$L49,$K49,FALSE)*($R49*(1-$E49)+$Q49*(1-$F49))*((1+'Inputs &amp; Summary'!$D$7)^AT$1))))))</f>
        <v>0</v>
      </c>
      <c r="AU49" s="248">
        <f>$D49*IF(AU$1&gt;'Inputs &amp; Summary'!$D$5,0,IF(AU$1&gt;VLOOKUP($G49,Lists!$J$17:$K$21,2),IF($M49=Lists!$H$3,IF($K49&lt;1,(($S49/$K49)*((1+'Inputs &amp; Summary'!$D$7)^AU$1)),((INT(AU$1/$K49)-INT((AU$1-1)/$K49))*$S49*((1+'Inputs &amp; Summary'!$D$7)^AU$1))),(_xlfn.WEIBULL.DIST(AU$1,$L49,$K49,FALSE)*$S49*((1+'Inputs &amp; Summary'!$D$7)^AU$1))),IF($M49=Lists!$H$3,IF($K49&lt;1,((($R49*(1-$E49)+$Q49*(1-$F49))/$K49)*((1+'Inputs &amp; Summary'!$D$7)^AU$1)),((INT(AU$1/$K49)-INT((AU$1-1)/$K49))*($R49*(1-$E49)+$Q49*(1-$F49))*((1+'Inputs &amp; Summary'!$D$7)^AU$1))),((_xlfn.WEIBULL.DIST(AU$1,$L49,$K49,FALSE)*($R49*(1-$E49)+$Q49*(1-$F49))*((1+'Inputs &amp; Summary'!$D$7)^AU$1))))))</f>
        <v>0</v>
      </c>
      <c r="AV49" s="248">
        <f>$D49*IF(AV$1&gt;'Inputs &amp; Summary'!$D$5,0,IF(AV$1&gt;VLOOKUP($G49,Lists!$J$17:$K$21,2),IF($M49=Lists!$H$3,IF($K49&lt;1,(($S49/$K49)*((1+'Inputs &amp; Summary'!$D$7)^AV$1)),((INT(AV$1/$K49)-INT((AV$1-1)/$K49))*$S49*((1+'Inputs &amp; Summary'!$D$7)^AV$1))),(_xlfn.WEIBULL.DIST(AV$1,$L49,$K49,FALSE)*$S49*((1+'Inputs &amp; Summary'!$D$7)^AV$1))),IF($M49=Lists!$H$3,IF($K49&lt;1,((($R49*(1-$E49)+$Q49*(1-$F49))/$K49)*((1+'Inputs &amp; Summary'!$D$7)^AV$1)),((INT(AV$1/$K49)-INT((AV$1-1)/$K49))*($R49*(1-$E49)+$Q49*(1-$F49))*((1+'Inputs &amp; Summary'!$D$7)^AV$1))),((_xlfn.WEIBULL.DIST(AV$1,$L49,$K49,FALSE)*($R49*(1-$E49)+$Q49*(1-$F49))*((1+'Inputs &amp; Summary'!$D$7)^AV$1))))))</f>
        <v>0</v>
      </c>
      <c r="AW49" s="248">
        <f>$D49*IF(AW$1&gt;'Inputs &amp; Summary'!$D$5,0,IF(AW$1&gt;VLOOKUP($G49,Lists!$J$17:$K$21,2),IF($M49=Lists!$H$3,IF($K49&lt;1,(($S49/$K49)*((1+'Inputs &amp; Summary'!$D$7)^AW$1)),((INT(AW$1/$K49)-INT((AW$1-1)/$K49))*$S49*((1+'Inputs &amp; Summary'!$D$7)^AW$1))),(_xlfn.WEIBULL.DIST(AW$1,$L49,$K49,FALSE)*$S49*((1+'Inputs &amp; Summary'!$D$7)^AW$1))),IF($M49=Lists!$H$3,IF($K49&lt;1,((($R49*(1-$E49)+$Q49*(1-$F49))/$K49)*((1+'Inputs &amp; Summary'!$D$7)^AW$1)),((INT(AW$1/$K49)-INT((AW$1-1)/$K49))*($R49*(1-$E49)+$Q49*(1-$F49))*((1+'Inputs &amp; Summary'!$D$7)^AW$1))),((_xlfn.WEIBULL.DIST(AW$1,$L49,$K49,FALSE)*($R49*(1-$E49)+$Q49*(1-$F49))*((1+'Inputs &amp; Summary'!$D$7)^AW$1))))))</f>
        <v>0</v>
      </c>
      <c r="AX49" s="248">
        <f>$D49*IF(AX$1&gt;'Inputs &amp; Summary'!$D$5,0,IF(AX$1&gt;VLOOKUP($G49,Lists!$J$17:$K$21,2),IF($M49=Lists!$H$3,IF($K49&lt;1,(($S49/$K49)*((1+'Inputs &amp; Summary'!$D$7)^AX$1)),((INT(AX$1/$K49)-INT((AX$1-1)/$K49))*$S49*((1+'Inputs &amp; Summary'!$D$7)^AX$1))),(_xlfn.WEIBULL.DIST(AX$1,$L49,$K49,FALSE)*$S49*((1+'Inputs &amp; Summary'!$D$7)^AX$1))),IF($M49=Lists!$H$3,IF($K49&lt;1,((($R49*(1-$E49)+$Q49*(1-$F49))/$K49)*((1+'Inputs &amp; Summary'!$D$7)^AX$1)),((INT(AX$1/$K49)-INT((AX$1-1)/$K49))*($R49*(1-$E49)+$Q49*(1-$F49))*((1+'Inputs &amp; Summary'!$D$7)^AX$1))),((_xlfn.WEIBULL.DIST(AX$1,$L49,$K49,FALSE)*($R49*(1-$E49)+$Q49*(1-$F49))*((1+'Inputs &amp; Summary'!$D$7)^AX$1))))))</f>
        <v>0</v>
      </c>
      <c r="AY49" s="248">
        <f>$D49*IF(AY$1&gt;'Inputs &amp; Summary'!$D$5,0,IF(AY$1&gt;VLOOKUP($G49,Lists!$J$17:$K$21,2),IF($M49=Lists!$H$3,IF($K49&lt;1,(($S49/$K49)*((1+'Inputs &amp; Summary'!$D$7)^AY$1)),((INT(AY$1/$K49)-INT((AY$1-1)/$K49))*$S49*((1+'Inputs &amp; Summary'!$D$7)^AY$1))),(_xlfn.WEIBULL.DIST(AY$1,$L49,$K49,FALSE)*$S49*((1+'Inputs &amp; Summary'!$D$7)^AY$1))),IF($M49=Lists!$H$3,IF($K49&lt;1,((($R49*(1-$E49)+$Q49*(1-$F49))/$K49)*((1+'Inputs &amp; Summary'!$D$7)^AY$1)),((INT(AY$1/$K49)-INT((AY$1-1)/$K49))*($R49*(1-$E49)+$Q49*(1-$F49))*((1+'Inputs &amp; Summary'!$D$7)^AY$1))),((_xlfn.WEIBULL.DIST(AY$1,$L49,$K49,FALSE)*($R49*(1-$E49)+$Q49*(1-$F49))*((1+'Inputs &amp; Summary'!$D$7)^AY$1))))))</f>
        <v>0</v>
      </c>
      <c r="AZ49" s="248">
        <f>$D49*IF(AZ$1&gt;'Inputs &amp; Summary'!$D$5,0,IF(AZ$1&gt;VLOOKUP($G49,Lists!$J$17:$K$21,2),IF($M49=Lists!$H$3,IF($K49&lt;1,(($S49/$K49)*((1+'Inputs &amp; Summary'!$D$7)^AZ$1)),((INT(AZ$1/$K49)-INT((AZ$1-1)/$K49))*$S49*((1+'Inputs &amp; Summary'!$D$7)^AZ$1))),(_xlfn.WEIBULL.DIST(AZ$1,$L49,$K49,FALSE)*$S49*((1+'Inputs &amp; Summary'!$D$7)^AZ$1))),IF($M49=Lists!$H$3,IF($K49&lt;1,((($R49*(1-$E49)+$Q49*(1-$F49))/$K49)*((1+'Inputs &amp; Summary'!$D$7)^AZ$1)),((INT(AZ$1/$K49)-INT((AZ$1-1)/$K49))*($R49*(1-$E49)+$Q49*(1-$F49))*((1+'Inputs &amp; Summary'!$D$7)^AZ$1))),((_xlfn.WEIBULL.DIST(AZ$1,$L49,$K49,FALSE)*($R49*(1-$E49)+$Q49*(1-$F49))*((1+'Inputs &amp; Summary'!$D$7)^AZ$1))))))</f>
        <v>0</v>
      </c>
      <c r="BA49" s="248">
        <f>$D49*IF(BA$1&gt;'Inputs &amp; Summary'!$D$5,0,IF(BA$1&gt;VLOOKUP($G49,Lists!$J$17:$K$21,2),IF($M49=Lists!$H$3,IF($K49&lt;1,(($S49/$K49)*((1+'Inputs &amp; Summary'!$D$7)^BA$1)),((INT(BA$1/$K49)-INT((BA$1-1)/$K49))*$S49*((1+'Inputs &amp; Summary'!$D$7)^BA$1))),(_xlfn.WEIBULL.DIST(BA$1,$L49,$K49,FALSE)*$S49*((1+'Inputs &amp; Summary'!$D$7)^BA$1))),IF($M49=Lists!$H$3,IF($K49&lt;1,((($R49*(1-$E49)+$Q49*(1-$F49))/$K49)*((1+'Inputs &amp; Summary'!$D$7)^BA$1)),((INT(BA$1/$K49)-INT((BA$1-1)/$K49))*($R49*(1-$E49)+$Q49*(1-$F49))*((1+'Inputs &amp; Summary'!$D$7)^BA$1))),((_xlfn.WEIBULL.DIST(BA$1,$L49,$K49,FALSE)*($R49*(1-$E49)+$Q49*(1-$F49))*((1+'Inputs &amp; Summary'!$D$7)^BA$1))))))</f>
        <v>0</v>
      </c>
      <c r="BB49" s="248">
        <f>$D49*IF(BB$1&gt;'Inputs &amp; Summary'!$D$5,0,IF(BB$1&gt;VLOOKUP($G49,Lists!$J$17:$K$21,2),IF($M49=Lists!$H$3,IF($K49&lt;1,(($S49/$K49)*((1+'Inputs &amp; Summary'!$D$7)^BB$1)),((INT(BB$1/$K49)-INT((BB$1-1)/$K49))*$S49*((1+'Inputs &amp; Summary'!$D$7)^BB$1))),(_xlfn.WEIBULL.DIST(BB$1,$L49,$K49,FALSE)*$S49*((1+'Inputs &amp; Summary'!$D$7)^BB$1))),IF($M49=Lists!$H$3,IF($K49&lt;1,((($R49*(1-$E49)+$Q49*(1-$F49))/$K49)*((1+'Inputs &amp; Summary'!$D$7)^BB$1)),((INT(BB$1/$K49)-INT((BB$1-1)/$K49))*($R49*(1-$E49)+$Q49*(1-$F49))*((1+'Inputs &amp; Summary'!$D$7)^BB$1))),((_xlfn.WEIBULL.DIST(BB$1,$L49,$K49,FALSE)*($R49*(1-$E49)+$Q49*(1-$F49))*((1+'Inputs &amp; Summary'!$D$7)^BB$1))))))</f>
        <v>0</v>
      </c>
      <c r="BC49" s="248">
        <f>$D49*IF(BC$1&gt;'Inputs &amp; Summary'!$D$5,0,IF(BC$1&gt;VLOOKUP($G49,Lists!$J$17:$K$21,2),IF($M49=Lists!$H$3,IF($K49&lt;1,(($S49/$K49)*((1+'Inputs &amp; Summary'!$D$7)^BC$1)),((INT(BC$1/$K49)-INT((BC$1-1)/$K49))*$S49*((1+'Inputs &amp; Summary'!$D$7)^BC$1))),(_xlfn.WEIBULL.DIST(BC$1,$L49,$K49,FALSE)*$S49*((1+'Inputs &amp; Summary'!$D$7)^BC$1))),IF($M49=Lists!$H$3,IF($K49&lt;1,((($R49*(1-$E49)+$Q49*(1-$F49))/$K49)*((1+'Inputs &amp; Summary'!$D$7)^BC$1)),((INT(BC$1/$K49)-INT((BC$1-1)/$K49))*($R49*(1-$E49)+$Q49*(1-$F49))*((1+'Inputs &amp; Summary'!$D$7)^BC$1))),((_xlfn.WEIBULL.DIST(BC$1,$L49,$K49,FALSE)*($R49*(1-$E49)+$Q49*(1-$F49))*((1+'Inputs &amp; Summary'!$D$7)^BC$1))))))</f>
        <v>0</v>
      </c>
      <c r="BD49" s="248">
        <f>$D49*IF(BD$1&gt;'Inputs &amp; Summary'!$D$5,0,IF(BD$1&gt;VLOOKUP($G49,Lists!$J$17:$K$21,2),IF($M49=Lists!$H$3,IF($K49&lt;1,(($S49/$K49)*((1+'Inputs &amp; Summary'!$D$7)^BD$1)),((INT(BD$1/$K49)-INT((BD$1-1)/$K49))*$S49*((1+'Inputs &amp; Summary'!$D$7)^BD$1))),(_xlfn.WEIBULL.DIST(BD$1,$L49,$K49,FALSE)*$S49*((1+'Inputs &amp; Summary'!$D$7)^BD$1))),IF($M49=Lists!$H$3,IF($K49&lt;1,((($R49*(1-$E49)+$Q49*(1-$F49))/$K49)*((1+'Inputs &amp; Summary'!$D$7)^BD$1)),((INT(BD$1/$K49)-INT((BD$1-1)/$K49))*($R49*(1-$E49)+$Q49*(1-$F49))*((1+'Inputs &amp; Summary'!$D$7)^BD$1))),((_xlfn.WEIBULL.DIST(BD$1,$L49,$K49,FALSE)*($R49*(1-$E49)+$Q49*(1-$F49))*((1+'Inputs &amp; Summary'!$D$7)^BD$1))))))</f>
        <v>0</v>
      </c>
      <c r="BE49" s="248">
        <f>$D49*IF(BE$1&gt;'Inputs &amp; Summary'!$D$5,0,IF(BE$1&gt;VLOOKUP($G49,Lists!$J$17:$K$21,2),IF($M49=Lists!$H$3,IF($K49&lt;1,(($S49/$K49)*((1+'Inputs &amp; Summary'!$D$7)^BE$1)),((INT(BE$1/$K49)-INT((BE$1-1)/$K49))*$S49*((1+'Inputs &amp; Summary'!$D$7)^BE$1))),(_xlfn.WEIBULL.DIST(BE$1,$L49,$K49,FALSE)*$S49*((1+'Inputs &amp; Summary'!$D$7)^BE$1))),IF($M49=Lists!$H$3,IF($K49&lt;1,((($R49*(1-$E49)+$Q49*(1-$F49))/$K49)*((1+'Inputs &amp; Summary'!$D$7)^BE$1)),((INT(BE$1/$K49)-INT((BE$1-1)/$K49))*($R49*(1-$E49)+$Q49*(1-$F49))*((1+'Inputs &amp; Summary'!$D$7)^BE$1))),((_xlfn.WEIBULL.DIST(BE$1,$L49,$K49,FALSE)*($R49*(1-$E49)+$Q49*(1-$F49))*((1+'Inputs &amp; Summary'!$D$7)^BE$1))))))</f>
        <v>0</v>
      </c>
      <c r="BF49" s="248">
        <f>$D49*IF(BF$1&gt;'Inputs &amp; Summary'!$D$5,0,IF(BF$1&gt;VLOOKUP($G49,Lists!$J$17:$K$21,2),IF($M49=Lists!$H$3,IF($K49&lt;1,(($S49/$K49)*((1+'Inputs &amp; Summary'!$D$7)^BF$1)),((INT(BF$1/$K49)-INT((BF$1-1)/$K49))*$S49*((1+'Inputs &amp; Summary'!$D$7)^BF$1))),(_xlfn.WEIBULL.DIST(BF$1,$L49,$K49,FALSE)*$S49*((1+'Inputs &amp; Summary'!$D$7)^BF$1))),IF($M49=Lists!$H$3,IF($K49&lt;1,((($R49*(1-$E49)+$Q49*(1-$F49))/$K49)*((1+'Inputs &amp; Summary'!$D$7)^BF$1)),((INT(BF$1/$K49)-INT((BF$1-1)/$K49))*($R49*(1-$E49)+$Q49*(1-$F49))*((1+'Inputs &amp; Summary'!$D$7)^BF$1))),((_xlfn.WEIBULL.DIST(BF$1,$L49,$K49,FALSE)*($R49*(1-$E49)+$Q49*(1-$F49))*((1+'Inputs &amp; Summary'!$D$7)^BF$1))))))</f>
        <v>0</v>
      </c>
      <c r="BG49" s="248">
        <f>$D49*IF(BG$1&gt;'Inputs &amp; Summary'!$D$5,0,IF(BG$1&gt;VLOOKUP($G49,Lists!$J$17:$K$21,2),IF($M49=Lists!$H$3,IF($K49&lt;1,(($S49/$K49)*((1+'Inputs &amp; Summary'!$D$7)^BG$1)),((INT(BG$1/$K49)-INT((BG$1-1)/$K49))*$S49*((1+'Inputs &amp; Summary'!$D$7)^BG$1))),(_xlfn.WEIBULL.DIST(BG$1,$L49,$K49,FALSE)*$S49*((1+'Inputs &amp; Summary'!$D$7)^BG$1))),IF($M49=Lists!$H$3,IF($K49&lt;1,((($R49*(1-$E49)+$Q49*(1-$F49))/$K49)*((1+'Inputs &amp; Summary'!$D$7)^BG$1)),((INT(BG$1/$K49)-INT((BG$1-1)/$K49))*($R49*(1-$E49)+$Q49*(1-$F49))*((1+'Inputs &amp; Summary'!$D$7)^BG$1))),((_xlfn.WEIBULL.DIST(BG$1,$L49,$K49,FALSE)*($R49*(1-$E49)+$Q49*(1-$F49))*((1+'Inputs &amp; Summary'!$D$7)^BG$1))))))</f>
        <v>0</v>
      </c>
      <c r="BH49" s="248">
        <f>$D49*IF(BH$1&gt;'Inputs &amp; Summary'!$D$5,0,IF(BH$1&gt;VLOOKUP($G49,Lists!$J$17:$K$21,2),IF($M49=Lists!$H$3,IF($K49&lt;1,(($S49/$K49)*((1+'Inputs &amp; Summary'!$D$7)^BH$1)),((INT(BH$1/$K49)-INT((BH$1-1)/$K49))*$S49*((1+'Inputs &amp; Summary'!$D$7)^BH$1))),(_xlfn.WEIBULL.DIST(BH$1,$L49,$K49,FALSE)*$S49*((1+'Inputs &amp; Summary'!$D$7)^BH$1))),IF($M49=Lists!$H$3,IF($K49&lt;1,((($R49*(1-$E49)+$Q49*(1-$F49))/$K49)*((1+'Inputs &amp; Summary'!$D$7)^BH$1)),((INT(BH$1/$K49)-INT((BH$1-1)/$K49))*($R49*(1-$E49)+$Q49*(1-$F49))*((1+'Inputs &amp; Summary'!$D$7)^BH$1))),((_xlfn.WEIBULL.DIST(BH$1,$L49,$K49,FALSE)*($R49*(1-$E49)+$Q49*(1-$F49))*((1+'Inputs &amp; Summary'!$D$7)^BH$1))))))</f>
        <v>0</v>
      </c>
      <c r="BI49" s="248">
        <f>$D49*IF(BI$1&gt;'Inputs &amp; Summary'!$D$5,0,IF(BI$1&gt;VLOOKUP($G49,Lists!$J$17:$K$21,2),IF($M49=Lists!$H$3,IF($K49&lt;1,(($S49/$K49)*((1+'Inputs &amp; Summary'!$D$7)^BI$1)),((INT(BI$1/$K49)-INT((BI$1-1)/$K49))*$S49*((1+'Inputs &amp; Summary'!$D$7)^BI$1))),(_xlfn.WEIBULL.DIST(BI$1,$L49,$K49,FALSE)*$S49*((1+'Inputs &amp; Summary'!$D$7)^BI$1))),IF($M49=Lists!$H$3,IF($K49&lt;1,((($R49*(1-$E49)+$Q49*(1-$F49))/$K49)*((1+'Inputs &amp; Summary'!$D$7)^BI$1)),((INT(BI$1/$K49)-INT((BI$1-1)/$K49))*($R49*(1-$E49)+$Q49*(1-$F49))*((1+'Inputs &amp; Summary'!$D$7)^BI$1))),((_xlfn.WEIBULL.DIST(BI$1,$L49,$K49,FALSE)*($R49*(1-$E49)+$Q49*(1-$F49))*((1+'Inputs &amp; Summary'!$D$7)^BI$1))))))</f>
        <v>0</v>
      </c>
      <c r="BJ49" s="248">
        <f>$D49*IF(BJ$1&gt;'Inputs &amp; Summary'!$D$5,0,IF(BJ$1&gt;VLOOKUP($G49,Lists!$J$17:$K$21,2),IF($M49=Lists!$H$3,IF($K49&lt;1,(($S49/$K49)*((1+'Inputs &amp; Summary'!$D$7)^BJ$1)),((INT(BJ$1/$K49)-INT((BJ$1-1)/$K49))*$S49*((1+'Inputs &amp; Summary'!$D$7)^BJ$1))),(_xlfn.WEIBULL.DIST(BJ$1,$L49,$K49,FALSE)*$S49*((1+'Inputs &amp; Summary'!$D$7)^BJ$1))),IF($M49=Lists!$H$3,IF($K49&lt;1,((($R49*(1-$E49)+$Q49*(1-$F49))/$K49)*((1+'Inputs &amp; Summary'!$D$7)^BJ$1)),((INT(BJ$1/$K49)-INT((BJ$1-1)/$K49))*($R49*(1-$E49)+$Q49*(1-$F49))*((1+'Inputs &amp; Summary'!$D$7)^BJ$1))),((_xlfn.WEIBULL.DIST(BJ$1,$L49,$K49,FALSE)*($R49*(1-$E49)+$Q49*(1-$F49))*((1+'Inputs &amp; Summary'!$D$7)^BJ$1))))))</f>
        <v>0</v>
      </c>
      <c r="BK49" s="248">
        <f>$D49*IF(BK$1&gt;'Inputs &amp; Summary'!$D$5,0,IF(BK$1&gt;VLOOKUP($G49,Lists!$J$17:$K$21,2),IF($M49=Lists!$H$3,IF($K49&lt;1,(($S49/$K49)*((1+'Inputs &amp; Summary'!$D$7)^BK$1)),((INT(BK$1/$K49)-INT((BK$1-1)/$K49))*$S49*((1+'Inputs &amp; Summary'!$D$7)^BK$1))),(_xlfn.WEIBULL.DIST(BK$1,$L49,$K49,FALSE)*$S49*((1+'Inputs &amp; Summary'!$D$7)^BK$1))),IF($M49=Lists!$H$3,IF($K49&lt;1,((($R49*(1-$E49)+$Q49*(1-$F49))/$K49)*((1+'Inputs &amp; Summary'!$D$7)^BK$1)),((INT(BK$1/$K49)-INT((BK$1-1)/$K49))*($R49*(1-$E49)+$Q49*(1-$F49))*((1+'Inputs &amp; Summary'!$D$7)^BK$1))),((_xlfn.WEIBULL.DIST(BK$1,$L49,$K49,FALSE)*($R49*(1-$E49)+$Q49*(1-$F49))*((1+'Inputs &amp; Summary'!$D$7)^BK$1))))))</f>
        <v>0</v>
      </c>
      <c r="BL49" s="248">
        <f>$D49*IF(BL$1&gt;'Inputs &amp; Summary'!$D$5,0,IF(BL$1&gt;VLOOKUP($G49,Lists!$J$17:$K$21,2),IF($M49=Lists!$H$3,IF($K49&lt;1,(($S49/$K49)*((1+'Inputs &amp; Summary'!$D$7)^BL$1)),((INT(BL$1/$K49)-INT((BL$1-1)/$K49))*$S49*((1+'Inputs &amp; Summary'!$D$7)^BL$1))),(_xlfn.WEIBULL.DIST(BL$1,$L49,$K49,FALSE)*$S49*((1+'Inputs &amp; Summary'!$D$7)^BL$1))),IF($M49=Lists!$H$3,IF($K49&lt;1,((($R49*(1-$E49)+$Q49*(1-$F49))/$K49)*((1+'Inputs &amp; Summary'!$D$7)^BL$1)),((INT(BL$1/$K49)-INT((BL$1-1)/$K49))*($R49*(1-$E49)+$Q49*(1-$F49))*((1+'Inputs &amp; Summary'!$D$7)^BL$1))),((_xlfn.WEIBULL.DIST(BL$1,$L49,$K49,FALSE)*($R49*(1-$E49)+$Q49*(1-$F49))*((1+'Inputs &amp; Summary'!$D$7)^BL$1))))))</f>
        <v>0</v>
      </c>
    </row>
    <row r="50" spans="1:64" x14ac:dyDescent="0.3">
      <c r="A50" s="236" t="s">
        <v>165</v>
      </c>
      <c r="B50" s="117" t="str">
        <f>IF('Inputs &amp; Summary'!$D$15=Lists!$E$3,INDEX('Residential Rooftop Details'!$A$30:$X$158,MATCH('Cash Flow'!$A50,'Residential Rooftop Details'!$A$30:$A$158,0),COLUMN(B$1)),IF('Inputs &amp; Summary'!$D$15=Lists!$E$4,INDEX('Commercial Rooftop Details'!$A$30:$V$158,MATCH('Cash Flow'!$A50,'Commercial Rooftop Details'!$A$30:$A$158,0),COLUMN(B$1)),INDEX('Ground-Mount Details'!$A$30:$V$158,MATCH('Cash Flow'!$A50,'Ground-Mount Details'!$A$30:$A$158,0),COLUMN(B$1))))</f>
        <v>Preventive</v>
      </c>
      <c r="C50" s="117" t="str">
        <f>IF('Inputs &amp; Summary'!$D$15=Lists!$E$3,INDEX('Residential Rooftop Details'!$A$30:$X$158,MATCH('Cash Flow'!$A50,'Residential Rooftop Details'!$A$30:$A$158,0),COLUMN(C$1)),IF('Inputs &amp; Summary'!$D$15=Lists!$E$4,INDEX('Commercial Rooftop Details'!$A$30:$V$158,MATCH('Cash Flow'!$A50,'Commercial Rooftop Details'!$A$30:$A$158,0),COLUMN(C$1)),INDEX('Ground-Mount Details'!$A$30:$V$158,MATCH('Cash Flow'!$A50,'Ground-Mount Details'!$A$30:$A$158,0),COLUMN(C$1))))</f>
        <v>PV Module</v>
      </c>
      <c r="D50" s="117">
        <f>IF('Inputs &amp; Summary'!$D$15=Lists!$E$3,INDEX('Residential Rooftop Details'!$A$30:$X$158,MATCH('Cash Flow'!$A50,'Residential Rooftop Details'!$A$30:$A$158,0),COLUMN(D$1)),IF('Inputs &amp; Summary'!$D$15=Lists!$E$4,INDEX('Commercial Rooftop Details'!$A$30:$V$158,MATCH('Cash Flow'!$A50,'Commercial Rooftop Details'!$A$30:$A$158,0),COLUMN(D$1)),INDEX('Ground-Mount Details'!$A$30:$V$158,MATCH('Cash Flow'!$A50,'Ground-Mount Details'!$A$30:$A$158,0),COLUMN(D$1))))</f>
        <v>1</v>
      </c>
      <c r="E50" s="117">
        <f>IF('Inputs &amp; Summary'!$D$15=Lists!$E$3,INDEX('Residential Rooftop Details'!$A$30:$X$158,MATCH('Cash Flow'!$A50,'Residential Rooftop Details'!$A$30:$A$158,0),COLUMN(E$1)),IF('Inputs &amp; Summary'!$D$15=Lists!$E$4,INDEX('Commercial Rooftop Details'!$A$30:$V$158,MATCH('Cash Flow'!$A50,'Commercial Rooftop Details'!$A$30:$A$158,0),COLUMN(E$1)),INDEX('Ground-Mount Details'!$A$30:$V$158,MATCH('Cash Flow'!$A50,'Ground-Mount Details'!$A$30:$A$158,0),COLUMN(E$1))))</f>
        <v>0</v>
      </c>
      <c r="F50" s="117">
        <f>IF('Inputs &amp; Summary'!$D$15=Lists!$E$3,INDEX('Residential Rooftop Details'!$A$30:$X$158,MATCH('Cash Flow'!$A50,'Residential Rooftop Details'!$A$30:$A$158,0),COLUMN(F$1)),IF('Inputs &amp; Summary'!$D$15=Lists!$E$4,INDEX('Commercial Rooftop Details'!$A$30:$V$158,MATCH('Cash Flow'!$A50,'Commercial Rooftop Details'!$A$30:$A$158,0),COLUMN(F$1)),INDEX('Ground-Mount Details'!$A$30:$V$158,MATCH('Cash Flow'!$A50,'Ground-Mount Details'!$A$30:$A$158,0),COLUMN(F$1))))</f>
        <v>0</v>
      </c>
      <c r="G50" s="237" t="str">
        <f>IF('Inputs &amp; Summary'!$D$15=Lists!$E$3,INDEX('Residential Rooftop Details'!$A$30:$X$158,MATCH('Cash Flow'!$A50,'Residential Rooftop Details'!$A$30:$A$158,0),COLUMN(G$1)),IF('Inputs &amp; Summary'!$D$15=Lists!$E$4,INDEX('Commercial Rooftop Details'!$A$30:$V$158,MATCH('Cash Flow'!$A50,'Commercial Rooftop Details'!$A$30:$A$158,0),COLUMN(G$1)),INDEX('Ground-Mount Details'!$A$30:$V$158,MATCH('Cash Flow'!$A50,'Ground-Mount Details'!$A$30:$A$158,0),COLUMN(G$1))))</f>
        <v>N/A</v>
      </c>
      <c r="H50" s="237" t="str">
        <f>IF('Inputs &amp; Summary'!$D$15=Lists!$E$3,INDEX('Residential Rooftop Details'!$A$30:$X$158,MATCH('Cash Flow'!$A50,'Residential Rooftop Details'!$A$30:$A$158,0),COLUMN(H$1)),IF('Inputs &amp; Summary'!$D$15=Lists!$E$4,INDEX('Commercial Rooftop Details'!$A$30:$V$158,MATCH('Cash Flow'!$A50,'Commercial Rooftop Details'!$A$30:$A$158,0),COLUMN(H$1)),INDEX('Ground-Mount Details'!$A$30:$V$158,MATCH('Cash Flow'!$A50,'Ground-Mount Details'!$A$30:$A$158,0),COLUMN(H$1))))</f>
        <v>strings</v>
      </c>
      <c r="I50" s="237" t="str">
        <f>IF('Inputs &amp; Summary'!$D$15=Lists!$E$3,INDEX('Residential Rooftop Details'!$A$30:$X$158,MATCH('Cash Flow'!$A50,'Residential Rooftop Details'!$A$30:$A$158,0),COLUMN(I$1)),IF('Inputs &amp; Summary'!$D$15=Lists!$E$4,INDEX('Commercial Rooftop Details'!$A$30:$V$158,MATCH('Cash Flow'!$A50,'Commercial Rooftop Details'!$A$30:$A$158,0),COLUMN(I$1)),INDEX('Ground-Mount Details'!$A$30:$V$158,MATCH('Cash Flow'!$A50,'Ground-Mount Details'!$A$30:$A$158,0),COLUMN(I$1))))</f>
        <v>Inspector</v>
      </c>
      <c r="J50" s="238">
        <f>IF('Inputs &amp; Summary'!$D$15=Lists!$E$3,INDEX('Residential Rooftop Details'!$A$30:$X$158,MATCH('Cash Flow'!$A50,'Residential Rooftop Details'!$A$30:$A$158,0),COLUMN(J$1)),IF('Inputs &amp; Summary'!$D$15=Lists!$E$4,INDEX('Commercial Rooftop Details'!$A$30:$V$158,MATCH('Cash Flow'!$A50,'Commercial Rooftop Details'!$A$30:$A$158,0),COLUMN(J$1)),INDEX('Ground-Mount Details'!$A$30:$V$158,MATCH('Cash Flow'!$A50,'Ground-Mount Details'!$A$30:$A$158,0),COLUMN(J$1))))</f>
        <v>25.173076923076923</v>
      </c>
      <c r="K50" s="239">
        <f>IF('Inputs &amp; Summary'!$D$15=Lists!$E$3,INDEX('Residential Rooftop Details'!$A$30:$X$158,MATCH('Cash Flow'!$A50,'Residential Rooftop Details'!$A$30:$A$158,0),COLUMN(K$1)),IF('Inputs &amp; Summary'!$D$15=Lists!$E$4,INDEX('Commercial Rooftop Details'!$A$30:$V$158,MATCH('Cash Flow'!$A50,'Commercial Rooftop Details'!$A$30:$A$158,0),COLUMN(K$1)),INDEX('Ground-Mount Details'!$A$30:$V$158,MATCH('Cash Flow'!$A50,'Ground-Mount Details'!$A$30:$A$158,0),COLUMN(K$1))))</f>
        <v>1</v>
      </c>
      <c r="L50" s="239">
        <f>IF('Inputs &amp; Summary'!$D$15=Lists!$E$3,INDEX('Residential Rooftop Details'!$A$30:$X$158,MATCH('Cash Flow'!$A50,'Residential Rooftop Details'!$A$30:$A$158,0),COLUMN(L$1)),IF('Inputs &amp; Summary'!$D$15=Lists!$E$4,INDEX('Commercial Rooftop Details'!$A$30:$V$158,MATCH('Cash Flow'!$A50,'Commercial Rooftop Details'!$A$30:$A$158,0),COLUMN(L$1)),INDEX('Ground-Mount Details'!$A$30:$V$158,MATCH('Cash Flow'!$A50,'Ground-Mount Details'!$A$30:$A$158,0),COLUMN(L$1))))</f>
        <v>1</v>
      </c>
      <c r="M50" s="238" t="str">
        <f>IF('Inputs &amp; Summary'!$D$15=Lists!$E$3,INDEX('Residential Rooftop Details'!$A$30:$X$158,MATCH('Cash Flow'!$A50,'Residential Rooftop Details'!$A$30:$A$158,0),COLUMN(M$1)),IF('Inputs &amp; Summary'!$D$15=Lists!$E$4,INDEX('Commercial Rooftop Details'!$A$30:$V$158,MATCH('Cash Flow'!$A50,'Commercial Rooftop Details'!$A$30:$A$158,0),COLUMN(M$1)),INDEX('Ground-Mount Details'!$A$30:$V$158,MATCH('Cash Flow'!$A50,'Ground-Mount Details'!$A$30:$A$158,0),COLUMN(M$1))))</f>
        <v>interval</v>
      </c>
      <c r="N50" s="240">
        <f>IF('Inputs &amp; Summary'!$D$15=Lists!$E$3,INDEX('Residential Rooftop Details'!$A$30:$X$158,MATCH('Cash Flow'!$A50,'Residential Rooftop Details'!$A$30:$A$158,0),COLUMN(N$1)),IF('Inputs &amp; Summary'!$D$15=Lists!$E$4,INDEX('Commercial Rooftop Details'!$A$30:$V$158,MATCH('Cash Flow'!$A50,'Commercial Rooftop Details'!$A$30:$A$158,0),COLUMN(N$1)),INDEX('Ground-Mount Details'!$A$30:$V$158,MATCH('Cash Flow'!$A50,'Ground-Mount Details'!$A$30:$A$158,0),COLUMN(N$1))))</f>
        <v>103.04449648711943</v>
      </c>
      <c r="O50" s="239">
        <f>IF('Inputs &amp; Summary'!$D$15=Lists!$E$3,INDEX('Residential Rooftop Details'!$A$30:$X$158,MATCH('Cash Flow'!$A50,'Residential Rooftop Details'!$A$30:$A$158,0),COLUMN(O$1)),IF('Inputs &amp; Summary'!$D$15=Lists!$E$4,INDEX('Commercial Rooftop Details'!$A$30:$V$158,MATCH('Cash Flow'!$A50,'Commercial Rooftop Details'!$A$30:$A$158,0),COLUMN(O$1)),INDEX('Ground-Mount Details'!$A$30:$V$158,MATCH('Cash Flow'!$A50,'Ground-Mount Details'!$A$30:$A$158,0),COLUMN(O$1))))</f>
        <v>0.15</v>
      </c>
      <c r="P50" s="241">
        <f>IF('Inputs &amp; Summary'!$D$15=Lists!$E$3,INDEX('Residential Rooftop Details'!$A$30:$X$158,MATCH('Cash Flow'!$A50,'Residential Rooftop Details'!$A$30:$A$158,0),COLUMN(P$1)),IF('Inputs &amp; Summary'!$D$15=Lists!$E$4,INDEX('Commercial Rooftop Details'!$A$30:$V$158,MATCH('Cash Flow'!$A50,'Commercial Rooftop Details'!$A$30:$A$158,0),COLUMN(P$1)),INDEX('Ground-Mount Details'!$A$30:$V$158,MATCH('Cash Flow'!$A50,'Ground-Mount Details'!$A$30:$A$158,0),COLUMN(P$1))))</f>
        <v>0</v>
      </c>
      <c r="Q50" s="242">
        <f>IF('Inputs &amp; Summary'!$D$15=Lists!$E$3,INDEX('Residential Rooftop Details'!$A$30:$X$158,MATCH('Cash Flow'!$A50,'Residential Rooftop Details'!$A$30:$A$158,0),COLUMN(Q$1)),IF('Inputs &amp; Summary'!$D$15=Lists!$E$4,INDEX('Commercial Rooftop Details'!$A$30:$V$158,MATCH('Cash Flow'!$A50,'Commercial Rooftop Details'!$A$30:$A$158,0),COLUMN(Q$1)),INDEX('Ground-Mount Details'!$A$30:$V$158,MATCH('Cash Flow'!$A50,'Ground-Mount Details'!$A$30:$A$158,0),COLUMN(Q$1))))</f>
        <v>389.09205548549807</v>
      </c>
      <c r="R50" s="242">
        <f>IF('Inputs &amp; Summary'!$D$15=Lists!$E$3,INDEX('Residential Rooftop Details'!$A$30:$X$158,MATCH('Cash Flow'!$A50,'Residential Rooftop Details'!$A$30:$A$158,0),COLUMN(R$1)),IF('Inputs &amp; Summary'!$D$15=Lists!$E$4,INDEX('Commercial Rooftop Details'!$A$30:$V$158,MATCH('Cash Flow'!$A50,'Commercial Rooftop Details'!$A$30:$A$158,0),COLUMN(R$1)),INDEX('Ground-Mount Details'!$A$30:$V$158,MATCH('Cash Flow'!$A50,'Ground-Mount Details'!$A$30:$A$158,0),COLUMN(R$1))))</f>
        <v>0</v>
      </c>
      <c r="S50" s="243">
        <f>IF('Inputs &amp; Summary'!$D$15=Lists!$E$3,INDEX('Residential Rooftop Details'!$A$30:$X$158,MATCH('Cash Flow'!$A50,'Residential Rooftop Details'!$A$30:$A$158,0),COLUMN(S$1)),IF('Inputs &amp; Summary'!$D$15=Lists!$E$4,INDEX('Commercial Rooftop Details'!$A$30:$V$158,MATCH('Cash Flow'!$A50,'Commercial Rooftop Details'!$A$30:$A$158,0),COLUMN(S$1)),INDEX('Ground-Mount Details'!$A$30:$V$158,MATCH('Cash Flow'!$A50,'Ground-Mount Details'!$A$30:$A$158,0),COLUMN(S$1))))</f>
        <v>389.09205548549807</v>
      </c>
      <c r="T50" s="238">
        <f>IF('Inputs &amp; Summary'!$D$15=Lists!$E$3,INDEX('Residential Rooftop Details'!$A$30:$X$158,MATCH('Cash Flow'!$A50,'Residential Rooftop Details'!$A$30:$A$158,0),COLUMN(T$1)),IF('Inputs &amp; Summary'!$D$15=Lists!$E$4,INDEX('Commercial Rooftop Details'!$A$30:$V$158,MATCH('Cash Flow'!$A50,'Commercial Rooftop Details'!$A$30:$A$158,0),COLUMN(T$1)),INDEX('Ground-Mount Details'!$A$30:$V$158,MATCH('Cash Flow'!$A50,'Ground-Mount Details'!$A$30:$A$158,0),COLUMN(T$1))))</f>
        <v>0</v>
      </c>
      <c r="U50" s="244">
        <f>IF('Inputs &amp; Summary'!$D$15=Lists!$E$3,INDEX('Residential Rooftop Details'!$A$30:$X$158,MATCH('Cash Flow'!$A50,'Residential Rooftop Details'!$A$30:$A$158,0),COLUMN(U$1)),IF('Inputs &amp; Summary'!$D$15=Lists!$E$4,INDEX('Commercial Rooftop Details'!$A$30:$V$158,MATCH('Cash Flow'!$A50,'Commercial Rooftop Details'!$A$30:$A$158,0),COLUMN(U$1)),INDEX('Ground-Mount Details'!$A$30:$V$158,MATCH('Cash Flow'!$A50,'Ground-Mount Details'!$A$30:$A$158,0),COLUMN(U$1))))</f>
        <v>0</v>
      </c>
      <c r="V50" s="245">
        <f t="shared" si="6"/>
        <v>482.14959145556003</v>
      </c>
      <c r="W50" s="245">
        <f>NPV('Inputs &amp; Summary'!$D$6,Y50:BL50)</f>
        <v>4889.509866835916</v>
      </c>
      <c r="X50" s="246">
        <f t="shared" si="5"/>
        <v>3.5488247156080989E-2</v>
      </c>
      <c r="Y50" s="248">
        <f>$D50*IF(Y$1&gt;'Inputs &amp; Summary'!$D$5,0,IF(Y$1&gt;VLOOKUP($G50,Lists!$J$17:$K$21,2),IF($M50=Lists!$H$3,IF($K50&lt;1,(($S50/$K50)*((1+'Inputs &amp; Summary'!$D$7)^Y$1)),((INT(Y$1/$K50)-INT((Y$1-1)/$K50))*$S50*((1+'Inputs &amp; Summary'!$D$7)^Y$1))),(_xlfn.WEIBULL.DIST(Y$1,$L50,$K50,FALSE)*$S50*((1+'Inputs &amp; Summary'!$D$7)^Y$1))),IF($M50=Lists!$H$3,IF($K50&lt;1,((($R50*(1-$E50)+$Q50*(1-$F50))/$K50)*((1+'Inputs &amp; Summary'!$D$7)^Y$1)),((INT(Y$1/$K50)-INT((Y$1-1)/$K50))*($R50*(1-$E50)+$Q50*(1-$F50))*((1+'Inputs &amp; Summary'!$D$7)^Y$1))),((_xlfn.WEIBULL.DIST(Y$1,$L50,$K50,FALSE)*($R50*(1-$E50)+$Q50*(1-$F50))*((1+'Inputs &amp; Summary'!$D$7)^Y$1))))))</f>
        <v>396.87389659520801</v>
      </c>
      <c r="Z50" s="248">
        <f>$D50*IF(Z$1&gt;'Inputs &amp; Summary'!$D$5,0,IF(Z$1&gt;VLOOKUP($G50,Lists!$J$17:$K$21,2),IF($M50=Lists!$H$3,IF($K50&lt;1,(($S50/$K50)*((1+'Inputs &amp; Summary'!$D$7)^Z$1)),((INT(Z$1/$K50)-INT((Z$1-1)/$K50))*$S50*((1+'Inputs &amp; Summary'!$D$7)^Z$1))),(_xlfn.WEIBULL.DIST(Z$1,$L50,$K50,FALSE)*$S50*((1+'Inputs &amp; Summary'!$D$7)^Z$1))),IF($M50=Lists!$H$3,IF($K50&lt;1,((($R50*(1-$E50)+$Q50*(1-$F50))/$K50)*((1+'Inputs &amp; Summary'!$D$7)^Z$1)),((INT(Z$1/$K50)-INT((Z$1-1)/$K50))*($R50*(1-$E50)+$Q50*(1-$F50))*((1+'Inputs &amp; Summary'!$D$7)^Z$1))),((_xlfn.WEIBULL.DIST(Z$1,$L50,$K50,FALSE)*($R50*(1-$E50)+$Q50*(1-$F50))*((1+'Inputs &amp; Summary'!$D$7)^Z$1))))))</f>
        <v>404.81137452711221</v>
      </c>
      <c r="AA50" s="248">
        <f>$D50*IF(AA$1&gt;'Inputs &amp; Summary'!$D$5,0,IF(AA$1&gt;VLOOKUP($G50,Lists!$J$17:$K$21,2),IF($M50=Lists!$H$3,IF($K50&lt;1,(($S50/$K50)*((1+'Inputs &amp; Summary'!$D$7)^AA$1)),((INT(AA$1/$K50)-INT((AA$1-1)/$K50))*$S50*((1+'Inputs &amp; Summary'!$D$7)^AA$1))),(_xlfn.WEIBULL.DIST(AA$1,$L50,$K50,FALSE)*$S50*((1+'Inputs &amp; Summary'!$D$7)^AA$1))),IF($M50=Lists!$H$3,IF($K50&lt;1,((($R50*(1-$E50)+$Q50*(1-$F50))/$K50)*((1+'Inputs &amp; Summary'!$D$7)^AA$1)),((INT(AA$1/$K50)-INT((AA$1-1)/$K50))*($R50*(1-$E50)+$Q50*(1-$F50))*((1+'Inputs &amp; Summary'!$D$7)^AA$1))),((_xlfn.WEIBULL.DIST(AA$1,$L50,$K50,FALSE)*($R50*(1-$E50)+$Q50*(1-$F50))*((1+'Inputs &amp; Summary'!$D$7)^AA$1))))))</f>
        <v>412.90760201765443</v>
      </c>
      <c r="AB50" s="248">
        <f>$D50*IF(AB$1&gt;'Inputs &amp; Summary'!$D$5,0,IF(AB$1&gt;VLOOKUP($G50,Lists!$J$17:$K$21,2),IF($M50=Lists!$H$3,IF($K50&lt;1,(($S50/$K50)*((1+'Inputs &amp; Summary'!$D$7)^AB$1)),((INT(AB$1/$K50)-INT((AB$1-1)/$K50))*$S50*((1+'Inputs &amp; Summary'!$D$7)^AB$1))),(_xlfn.WEIBULL.DIST(AB$1,$L50,$K50,FALSE)*$S50*((1+'Inputs &amp; Summary'!$D$7)^AB$1))),IF($M50=Lists!$H$3,IF($K50&lt;1,((($R50*(1-$E50)+$Q50*(1-$F50))/$K50)*((1+'Inputs &amp; Summary'!$D$7)^AB$1)),((INT(AB$1/$K50)-INT((AB$1-1)/$K50))*($R50*(1-$E50)+$Q50*(1-$F50))*((1+'Inputs &amp; Summary'!$D$7)^AB$1))),((_xlfn.WEIBULL.DIST(AB$1,$L50,$K50,FALSE)*($R50*(1-$E50)+$Q50*(1-$F50))*((1+'Inputs &amp; Summary'!$D$7)^AB$1))))))</f>
        <v>421.16575405800751</v>
      </c>
      <c r="AC50" s="248">
        <f>$D50*IF(AC$1&gt;'Inputs &amp; Summary'!$D$5,0,IF(AC$1&gt;VLOOKUP($G50,Lists!$J$17:$K$21,2),IF($M50=Lists!$H$3,IF($K50&lt;1,(($S50/$K50)*((1+'Inputs &amp; Summary'!$D$7)^AC$1)),((INT(AC$1/$K50)-INT((AC$1-1)/$K50))*$S50*((1+'Inputs &amp; Summary'!$D$7)^AC$1))),(_xlfn.WEIBULL.DIST(AC$1,$L50,$K50,FALSE)*$S50*((1+'Inputs &amp; Summary'!$D$7)^AC$1))),IF($M50=Lists!$H$3,IF($K50&lt;1,((($R50*(1-$E50)+$Q50*(1-$F50))/$K50)*((1+'Inputs &amp; Summary'!$D$7)^AC$1)),((INT(AC$1/$K50)-INT((AC$1-1)/$K50))*($R50*(1-$E50)+$Q50*(1-$F50))*((1+'Inputs &amp; Summary'!$D$7)^AC$1))),((_xlfn.WEIBULL.DIST(AC$1,$L50,$K50,FALSE)*($R50*(1-$E50)+$Q50*(1-$F50))*((1+'Inputs &amp; Summary'!$D$7)^AC$1))))))</f>
        <v>429.58906913916769</v>
      </c>
      <c r="AD50" s="248">
        <f>$D50*IF(AD$1&gt;'Inputs &amp; Summary'!$D$5,0,IF(AD$1&gt;VLOOKUP($G50,Lists!$J$17:$K$21,2),IF($M50=Lists!$H$3,IF($K50&lt;1,(($S50/$K50)*((1+'Inputs &amp; Summary'!$D$7)^AD$1)),((INT(AD$1/$K50)-INT((AD$1-1)/$K50))*$S50*((1+'Inputs &amp; Summary'!$D$7)^AD$1))),(_xlfn.WEIBULL.DIST(AD$1,$L50,$K50,FALSE)*$S50*((1+'Inputs &amp; Summary'!$D$7)^AD$1))),IF($M50=Lists!$H$3,IF($K50&lt;1,((($R50*(1-$E50)+$Q50*(1-$F50))/$K50)*((1+'Inputs &amp; Summary'!$D$7)^AD$1)),((INT(AD$1/$K50)-INT((AD$1-1)/$K50))*($R50*(1-$E50)+$Q50*(1-$F50))*((1+'Inputs &amp; Summary'!$D$7)^AD$1))),((_xlfn.WEIBULL.DIST(AD$1,$L50,$K50,FALSE)*($R50*(1-$E50)+$Q50*(1-$F50))*((1+'Inputs &amp; Summary'!$D$7)^AD$1))))))</f>
        <v>438.18085052195107</v>
      </c>
      <c r="AE50" s="248">
        <f>$D50*IF(AE$1&gt;'Inputs &amp; Summary'!$D$5,0,IF(AE$1&gt;VLOOKUP($G50,Lists!$J$17:$K$21,2),IF($M50=Lists!$H$3,IF($K50&lt;1,(($S50/$K50)*((1+'Inputs &amp; Summary'!$D$7)^AE$1)),((INT(AE$1/$K50)-INT((AE$1-1)/$K50))*$S50*((1+'Inputs &amp; Summary'!$D$7)^AE$1))),(_xlfn.WEIBULL.DIST(AE$1,$L50,$K50,FALSE)*$S50*((1+'Inputs &amp; Summary'!$D$7)^AE$1))),IF($M50=Lists!$H$3,IF($K50&lt;1,((($R50*(1-$E50)+$Q50*(1-$F50))/$K50)*((1+'Inputs &amp; Summary'!$D$7)^AE$1)),((INT(AE$1/$K50)-INT((AE$1-1)/$K50))*($R50*(1-$E50)+$Q50*(1-$F50))*((1+'Inputs &amp; Summary'!$D$7)^AE$1))),((_xlfn.WEIBULL.DIST(AE$1,$L50,$K50,FALSE)*($R50*(1-$E50)+$Q50*(1-$F50))*((1+'Inputs &amp; Summary'!$D$7)^AE$1))))))</f>
        <v>446.94446753238998</v>
      </c>
      <c r="AF50" s="248">
        <f>$D50*IF(AF$1&gt;'Inputs &amp; Summary'!$D$5,0,IF(AF$1&gt;VLOOKUP($G50,Lists!$J$17:$K$21,2),IF($M50=Lists!$H$3,IF($K50&lt;1,(($S50/$K50)*((1+'Inputs &amp; Summary'!$D$7)^AF$1)),((INT(AF$1/$K50)-INT((AF$1-1)/$K50))*$S50*((1+'Inputs &amp; Summary'!$D$7)^AF$1))),(_xlfn.WEIBULL.DIST(AF$1,$L50,$K50,FALSE)*$S50*((1+'Inputs &amp; Summary'!$D$7)^AF$1))),IF($M50=Lists!$H$3,IF($K50&lt;1,((($R50*(1-$E50)+$Q50*(1-$F50))/$K50)*((1+'Inputs &amp; Summary'!$D$7)^AF$1)),((INT(AF$1/$K50)-INT((AF$1-1)/$K50))*($R50*(1-$E50)+$Q50*(1-$F50))*((1+'Inputs &amp; Summary'!$D$7)^AF$1))),((_xlfn.WEIBULL.DIST(AF$1,$L50,$K50,FALSE)*($R50*(1-$E50)+$Q50*(1-$F50))*((1+'Inputs &amp; Summary'!$D$7)^AF$1))))))</f>
        <v>455.88335688303783</v>
      </c>
      <c r="AG50" s="248">
        <f>$D50*IF(AG$1&gt;'Inputs &amp; Summary'!$D$5,0,IF(AG$1&gt;VLOOKUP($G50,Lists!$J$17:$K$21,2),IF($M50=Lists!$H$3,IF($K50&lt;1,(($S50/$K50)*((1+'Inputs &amp; Summary'!$D$7)^AG$1)),((INT(AG$1/$K50)-INT((AG$1-1)/$K50))*$S50*((1+'Inputs &amp; Summary'!$D$7)^AG$1))),(_xlfn.WEIBULL.DIST(AG$1,$L50,$K50,FALSE)*$S50*((1+'Inputs &amp; Summary'!$D$7)^AG$1))),IF($M50=Lists!$H$3,IF($K50&lt;1,((($R50*(1-$E50)+$Q50*(1-$F50))/$K50)*((1+'Inputs &amp; Summary'!$D$7)^AG$1)),((INT(AG$1/$K50)-INT((AG$1-1)/$K50))*($R50*(1-$E50)+$Q50*(1-$F50))*((1+'Inputs &amp; Summary'!$D$7)^AG$1))),((_xlfn.WEIBULL.DIST(AG$1,$L50,$K50,FALSE)*($R50*(1-$E50)+$Q50*(1-$F50))*((1+'Inputs &amp; Summary'!$D$7)^AG$1))))))</f>
        <v>465.00102402069859</v>
      </c>
      <c r="AH50" s="248">
        <f>$D50*IF(AH$1&gt;'Inputs &amp; Summary'!$D$5,0,IF(AH$1&gt;VLOOKUP($G50,Lists!$J$17:$K$21,2),IF($M50=Lists!$H$3,IF($K50&lt;1,(($S50/$K50)*((1+'Inputs &amp; Summary'!$D$7)^AH$1)),((INT(AH$1/$K50)-INT((AH$1-1)/$K50))*$S50*((1+'Inputs &amp; Summary'!$D$7)^AH$1))),(_xlfn.WEIBULL.DIST(AH$1,$L50,$K50,FALSE)*$S50*((1+'Inputs &amp; Summary'!$D$7)^AH$1))),IF($M50=Lists!$H$3,IF($K50&lt;1,((($R50*(1-$E50)+$Q50*(1-$F50))/$K50)*((1+'Inputs &amp; Summary'!$D$7)^AH$1)),((INT(AH$1/$K50)-INT((AH$1-1)/$K50))*($R50*(1-$E50)+$Q50*(1-$F50))*((1+'Inputs &amp; Summary'!$D$7)^AH$1))),((_xlfn.WEIBULL.DIST(AH$1,$L50,$K50,FALSE)*($R50*(1-$E50)+$Q50*(1-$F50))*((1+'Inputs &amp; Summary'!$D$7)^AH$1))))))</f>
        <v>474.30104450111259</v>
      </c>
      <c r="AI50" s="248">
        <f>$D50*IF(AI$1&gt;'Inputs &amp; Summary'!$D$5,0,IF(AI$1&gt;VLOOKUP($G50,Lists!$J$17:$K$21,2),IF($M50=Lists!$H$3,IF($K50&lt;1,(($S50/$K50)*((1+'Inputs &amp; Summary'!$D$7)^AI$1)),((INT(AI$1/$K50)-INT((AI$1-1)/$K50))*$S50*((1+'Inputs &amp; Summary'!$D$7)^AI$1))),(_xlfn.WEIBULL.DIST(AI$1,$L50,$K50,FALSE)*$S50*((1+'Inputs &amp; Summary'!$D$7)^AI$1))),IF($M50=Lists!$H$3,IF($K50&lt;1,((($R50*(1-$E50)+$Q50*(1-$F50))/$K50)*((1+'Inputs &amp; Summary'!$D$7)^AI$1)),((INT(AI$1/$K50)-INT((AI$1-1)/$K50))*($R50*(1-$E50)+$Q50*(1-$F50))*((1+'Inputs &amp; Summary'!$D$7)^AI$1))),((_xlfn.WEIBULL.DIST(AI$1,$L50,$K50,FALSE)*($R50*(1-$E50)+$Q50*(1-$F50))*((1+'Inputs &amp; Summary'!$D$7)^AI$1))))))</f>
        <v>483.78706539113472</v>
      </c>
      <c r="AJ50" s="248">
        <f>$D50*IF(AJ$1&gt;'Inputs &amp; Summary'!$D$5,0,IF(AJ$1&gt;VLOOKUP($G50,Lists!$J$17:$K$21,2),IF($M50=Lists!$H$3,IF($K50&lt;1,(($S50/$K50)*((1+'Inputs &amp; Summary'!$D$7)^AJ$1)),((INT(AJ$1/$K50)-INT((AJ$1-1)/$K50))*$S50*((1+'Inputs &amp; Summary'!$D$7)^AJ$1))),(_xlfn.WEIBULL.DIST(AJ$1,$L50,$K50,FALSE)*$S50*((1+'Inputs &amp; Summary'!$D$7)^AJ$1))),IF($M50=Lists!$H$3,IF($K50&lt;1,((($R50*(1-$E50)+$Q50*(1-$F50))/$K50)*((1+'Inputs &amp; Summary'!$D$7)^AJ$1)),((INT(AJ$1/$K50)-INT((AJ$1-1)/$K50))*($R50*(1-$E50)+$Q50*(1-$F50))*((1+'Inputs &amp; Summary'!$D$7)^AJ$1))),((_xlfn.WEIBULL.DIST(AJ$1,$L50,$K50,FALSE)*($R50*(1-$E50)+$Q50*(1-$F50))*((1+'Inputs &amp; Summary'!$D$7)^AJ$1))))))</f>
        <v>493.46280669895748</v>
      </c>
      <c r="AK50" s="248">
        <f>$D50*IF(AK$1&gt;'Inputs &amp; Summary'!$D$5,0,IF(AK$1&gt;VLOOKUP($G50,Lists!$J$17:$K$21,2),IF($M50=Lists!$H$3,IF($K50&lt;1,(($S50/$K50)*((1+'Inputs &amp; Summary'!$D$7)^AK$1)),((INT(AK$1/$K50)-INT((AK$1-1)/$K50))*$S50*((1+'Inputs &amp; Summary'!$D$7)^AK$1))),(_xlfn.WEIBULL.DIST(AK$1,$L50,$K50,FALSE)*$S50*((1+'Inputs &amp; Summary'!$D$7)^AK$1))),IF($M50=Lists!$H$3,IF($K50&lt;1,((($R50*(1-$E50)+$Q50*(1-$F50))/$K50)*((1+'Inputs &amp; Summary'!$D$7)^AK$1)),((INT(AK$1/$K50)-INT((AK$1-1)/$K50))*($R50*(1-$E50)+$Q50*(1-$F50))*((1+'Inputs &amp; Summary'!$D$7)^AK$1))),((_xlfn.WEIBULL.DIST(AK$1,$L50,$K50,FALSE)*($R50*(1-$E50)+$Q50*(1-$F50))*((1+'Inputs &amp; Summary'!$D$7)^AK$1))))))</f>
        <v>503.33206283293663</v>
      </c>
      <c r="AL50" s="248">
        <f>$D50*IF(AL$1&gt;'Inputs &amp; Summary'!$D$5,0,IF(AL$1&gt;VLOOKUP($G50,Lists!$J$17:$K$21,2),IF($M50=Lists!$H$3,IF($K50&lt;1,(($S50/$K50)*((1+'Inputs &amp; Summary'!$D$7)^AL$1)),((INT(AL$1/$K50)-INT((AL$1-1)/$K50))*$S50*((1+'Inputs &amp; Summary'!$D$7)^AL$1))),(_xlfn.WEIBULL.DIST(AL$1,$L50,$K50,FALSE)*$S50*((1+'Inputs &amp; Summary'!$D$7)^AL$1))),IF($M50=Lists!$H$3,IF($K50&lt;1,((($R50*(1-$E50)+$Q50*(1-$F50))/$K50)*((1+'Inputs &amp; Summary'!$D$7)^AL$1)),((INT(AL$1/$K50)-INT((AL$1-1)/$K50))*($R50*(1-$E50)+$Q50*(1-$F50))*((1+'Inputs &amp; Summary'!$D$7)^AL$1))),((_xlfn.WEIBULL.DIST(AL$1,$L50,$K50,FALSE)*($R50*(1-$E50)+$Q50*(1-$F50))*((1+'Inputs &amp; Summary'!$D$7)^AL$1))))))</f>
        <v>513.39870408959541</v>
      </c>
      <c r="AM50" s="248">
        <f>$D50*IF(AM$1&gt;'Inputs &amp; Summary'!$D$5,0,IF(AM$1&gt;VLOOKUP($G50,Lists!$J$17:$K$21,2),IF($M50=Lists!$H$3,IF($K50&lt;1,(($S50/$K50)*((1+'Inputs &amp; Summary'!$D$7)^AM$1)),((INT(AM$1/$K50)-INT((AM$1-1)/$K50))*$S50*((1+'Inputs &amp; Summary'!$D$7)^AM$1))),(_xlfn.WEIBULL.DIST(AM$1,$L50,$K50,FALSE)*$S50*((1+'Inputs &amp; Summary'!$D$7)^AM$1))),IF($M50=Lists!$H$3,IF($K50&lt;1,((($R50*(1-$E50)+$Q50*(1-$F50))/$K50)*((1+'Inputs &amp; Summary'!$D$7)^AM$1)),((INT(AM$1/$K50)-INT((AM$1-1)/$K50))*($R50*(1-$E50)+$Q50*(1-$F50))*((1+'Inputs &amp; Summary'!$D$7)^AM$1))),((_xlfn.WEIBULL.DIST(AM$1,$L50,$K50,FALSE)*($R50*(1-$E50)+$Q50*(1-$F50))*((1+'Inputs &amp; Summary'!$D$7)^AM$1))))))</f>
        <v>523.66667817138716</v>
      </c>
      <c r="AN50" s="248">
        <f>$D50*IF(AN$1&gt;'Inputs &amp; Summary'!$D$5,0,IF(AN$1&gt;VLOOKUP($G50,Lists!$J$17:$K$21,2),IF($M50=Lists!$H$3,IF($K50&lt;1,(($S50/$K50)*((1+'Inputs &amp; Summary'!$D$7)^AN$1)),((INT(AN$1/$K50)-INT((AN$1-1)/$K50))*$S50*((1+'Inputs &amp; Summary'!$D$7)^AN$1))),(_xlfn.WEIBULL.DIST(AN$1,$L50,$K50,FALSE)*$S50*((1+'Inputs &amp; Summary'!$D$7)^AN$1))),IF($M50=Lists!$H$3,IF($K50&lt;1,((($R50*(1-$E50)+$Q50*(1-$F50))/$K50)*((1+'Inputs &amp; Summary'!$D$7)^AN$1)),((INT(AN$1/$K50)-INT((AN$1-1)/$K50))*($R50*(1-$E50)+$Q50*(1-$F50))*((1+'Inputs &amp; Summary'!$D$7)^AN$1))),((_xlfn.WEIBULL.DIST(AN$1,$L50,$K50,FALSE)*($R50*(1-$E50)+$Q50*(1-$F50))*((1+'Inputs &amp; Summary'!$D$7)^AN$1))))))</f>
        <v>534.14001173481495</v>
      </c>
      <c r="AO50" s="248">
        <f>$D50*IF(AO$1&gt;'Inputs &amp; Summary'!$D$5,0,IF(AO$1&gt;VLOOKUP($G50,Lists!$J$17:$K$21,2),IF($M50=Lists!$H$3,IF($K50&lt;1,(($S50/$K50)*((1+'Inputs &amp; Summary'!$D$7)^AO$1)),((INT(AO$1/$K50)-INT((AO$1-1)/$K50))*$S50*((1+'Inputs &amp; Summary'!$D$7)^AO$1))),(_xlfn.WEIBULL.DIST(AO$1,$L50,$K50,FALSE)*$S50*((1+'Inputs &amp; Summary'!$D$7)^AO$1))),IF($M50=Lists!$H$3,IF($K50&lt;1,((($R50*(1-$E50)+$Q50*(1-$F50))/$K50)*((1+'Inputs &amp; Summary'!$D$7)^AO$1)),((INT(AO$1/$K50)-INT((AO$1-1)/$K50))*($R50*(1-$E50)+$Q50*(1-$F50))*((1+'Inputs &amp; Summary'!$D$7)^AO$1))),((_xlfn.WEIBULL.DIST(AO$1,$L50,$K50,FALSE)*($R50*(1-$E50)+$Q50*(1-$F50))*((1+'Inputs &amp; Summary'!$D$7)^AO$1))))))</f>
        <v>544.82281196951135</v>
      </c>
      <c r="AP50" s="248">
        <f>$D50*IF(AP$1&gt;'Inputs &amp; Summary'!$D$5,0,IF(AP$1&gt;VLOOKUP($G50,Lists!$J$17:$K$21,2),IF($M50=Lists!$H$3,IF($K50&lt;1,(($S50/$K50)*((1+'Inputs &amp; Summary'!$D$7)^AP$1)),((INT(AP$1/$K50)-INT((AP$1-1)/$K50))*$S50*((1+'Inputs &amp; Summary'!$D$7)^AP$1))),(_xlfn.WEIBULL.DIST(AP$1,$L50,$K50,FALSE)*$S50*((1+'Inputs &amp; Summary'!$D$7)^AP$1))),IF($M50=Lists!$H$3,IF($K50&lt;1,((($R50*(1-$E50)+$Q50*(1-$F50))/$K50)*((1+'Inputs &amp; Summary'!$D$7)^AP$1)),((INT(AP$1/$K50)-INT((AP$1-1)/$K50))*($R50*(1-$E50)+$Q50*(1-$F50))*((1+'Inputs &amp; Summary'!$D$7)^AP$1))),((_xlfn.WEIBULL.DIST(AP$1,$L50,$K50,FALSE)*($R50*(1-$E50)+$Q50*(1-$F50))*((1+'Inputs &amp; Summary'!$D$7)^AP$1))))))</f>
        <v>555.71926820890155</v>
      </c>
      <c r="AQ50" s="248">
        <f>$D50*IF(AQ$1&gt;'Inputs &amp; Summary'!$D$5,0,IF(AQ$1&gt;VLOOKUP($G50,Lists!$J$17:$K$21,2),IF($M50=Lists!$H$3,IF($K50&lt;1,(($S50/$K50)*((1+'Inputs &amp; Summary'!$D$7)^AQ$1)),((INT(AQ$1/$K50)-INT((AQ$1-1)/$K50))*$S50*((1+'Inputs &amp; Summary'!$D$7)^AQ$1))),(_xlfn.WEIBULL.DIST(AQ$1,$L50,$K50,FALSE)*$S50*((1+'Inputs &amp; Summary'!$D$7)^AQ$1))),IF($M50=Lists!$H$3,IF($K50&lt;1,((($R50*(1-$E50)+$Q50*(1-$F50))/$K50)*((1+'Inputs &amp; Summary'!$D$7)^AQ$1)),((INT(AQ$1/$K50)-INT((AQ$1-1)/$K50))*($R50*(1-$E50)+$Q50*(1-$F50))*((1+'Inputs &amp; Summary'!$D$7)^AQ$1))),((_xlfn.WEIBULL.DIST(AQ$1,$L50,$K50,FALSE)*($R50*(1-$E50)+$Q50*(1-$F50))*((1+'Inputs &amp; Summary'!$D$7)^AQ$1))))))</f>
        <v>566.83365357307957</v>
      </c>
      <c r="AR50" s="248">
        <f>$D50*IF(AR$1&gt;'Inputs &amp; Summary'!$D$5,0,IF(AR$1&gt;VLOOKUP($G50,Lists!$J$17:$K$21,2),IF($M50=Lists!$H$3,IF($K50&lt;1,(($S50/$K50)*((1+'Inputs &amp; Summary'!$D$7)^AR$1)),((INT(AR$1/$K50)-INT((AR$1-1)/$K50))*$S50*((1+'Inputs &amp; Summary'!$D$7)^AR$1))),(_xlfn.WEIBULL.DIST(AR$1,$L50,$K50,FALSE)*$S50*((1+'Inputs &amp; Summary'!$D$7)^AR$1))),IF($M50=Lists!$H$3,IF($K50&lt;1,((($R50*(1-$E50)+$Q50*(1-$F50))/$K50)*((1+'Inputs &amp; Summary'!$D$7)^AR$1)),((INT(AR$1/$K50)-INT((AR$1-1)/$K50))*($R50*(1-$E50)+$Q50*(1-$F50))*((1+'Inputs &amp; Summary'!$D$7)^AR$1))),((_xlfn.WEIBULL.DIST(AR$1,$L50,$K50,FALSE)*($R50*(1-$E50)+$Q50*(1-$F50))*((1+'Inputs &amp; Summary'!$D$7)^AR$1))))))</f>
        <v>578.17032664454121</v>
      </c>
      <c r="AS50" s="248">
        <f>$D50*IF(AS$1&gt;'Inputs &amp; Summary'!$D$5,0,IF(AS$1&gt;VLOOKUP($G50,Lists!$J$17:$K$21,2),IF($M50=Lists!$H$3,IF($K50&lt;1,(($S50/$K50)*((1+'Inputs &amp; Summary'!$D$7)^AS$1)),((INT(AS$1/$K50)-INT((AS$1-1)/$K50))*$S50*((1+'Inputs &amp; Summary'!$D$7)^AS$1))),(_xlfn.WEIBULL.DIST(AS$1,$L50,$K50,FALSE)*$S50*((1+'Inputs &amp; Summary'!$D$7)^AS$1))),IF($M50=Lists!$H$3,IF($K50&lt;1,((($R50*(1-$E50)+$Q50*(1-$F50))/$K50)*((1+'Inputs &amp; Summary'!$D$7)^AS$1)),((INT(AS$1/$K50)-INT((AS$1-1)/$K50))*($R50*(1-$E50)+$Q50*(1-$F50))*((1+'Inputs &amp; Summary'!$D$7)^AS$1))),((_xlfn.WEIBULL.DIST(AS$1,$L50,$K50,FALSE)*($R50*(1-$E50)+$Q50*(1-$F50))*((1+'Inputs &amp; Summary'!$D$7)^AS$1))))))</f>
        <v>0</v>
      </c>
      <c r="AT50" s="248">
        <f>$D50*IF(AT$1&gt;'Inputs &amp; Summary'!$D$5,0,IF(AT$1&gt;VLOOKUP($G50,Lists!$J$17:$K$21,2),IF($M50=Lists!$H$3,IF($K50&lt;1,(($S50/$K50)*((1+'Inputs &amp; Summary'!$D$7)^AT$1)),((INT(AT$1/$K50)-INT((AT$1-1)/$K50))*$S50*((1+'Inputs &amp; Summary'!$D$7)^AT$1))),(_xlfn.WEIBULL.DIST(AT$1,$L50,$K50,FALSE)*$S50*((1+'Inputs &amp; Summary'!$D$7)^AT$1))),IF($M50=Lists!$H$3,IF($K50&lt;1,((($R50*(1-$E50)+$Q50*(1-$F50))/$K50)*((1+'Inputs &amp; Summary'!$D$7)^AT$1)),((INT(AT$1/$K50)-INT((AT$1-1)/$K50))*($R50*(1-$E50)+$Q50*(1-$F50))*((1+'Inputs &amp; Summary'!$D$7)^AT$1))),((_xlfn.WEIBULL.DIST(AT$1,$L50,$K50,FALSE)*($R50*(1-$E50)+$Q50*(1-$F50))*((1+'Inputs &amp; Summary'!$D$7)^AT$1))))))</f>
        <v>0</v>
      </c>
      <c r="AU50" s="248">
        <f>$D50*IF(AU$1&gt;'Inputs &amp; Summary'!$D$5,0,IF(AU$1&gt;VLOOKUP($G50,Lists!$J$17:$K$21,2),IF($M50=Lists!$H$3,IF($K50&lt;1,(($S50/$K50)*((1+'Inputs &amp; Summary'!$D$7)^AU$1)),((INT(AU$1/$K50)-INT((AU$1-1)/$K50))*$S50*((1+'Inputs &amp; Summary'!$D$7)^AU$1))),(_xlfn.WEIBULL.DIST(AU$1,$L50,$K50,FALSE)*$S50*((1+'Inputs &amp; Summary'!$D$7)^AU$1))),IF($M50=Lists!$H$3,IF($K50&lt;1,((($R50*(1-$E50)+$Q50*(1-$F50))/$K50)*((1+'Inputs &amp; Summary'!$D$7)^AU$1)),((INT(AU$1/$K50)-INT((AU$1-1)/$K50))*($R50*(1-$E50)+$Q50*(1-$F50))*((1+'Inputs &amp; Summary'!$D$7)^AU$1))),((_xlfn.WEIBULL.DIST(AU$1,$L50,$K50,FALSE)*($R50*(1-$E50)+$Q50*(1-$F50))*((1+'Inputs &amp; Summary'!$D$7)^AU$1))))))</f>
        <v>0</v>
      </c>
      <c r="AV50" s="248">
        <f>$D50*IF(AV$1&gt;'Inputs &amp; Summary'!$D$5,0,IF(AV$1&gt;VLOOKUP($G50,Lists!$J$17:$K$21,2),IF($M50=Lists!$H$3,IF($K50&lt;1,(($S50/$K50)*((1+'Inputs &amp; Summary'!$D$7)^AV$1)),((INT(AV$1/$K50)-INT((AV$1-1)/$K50))*$S50*((1+'Inputs &amp; Summary'!$D$7)^AV$1))),(_xlfn.WEIBULL.DIST(AV$1,$L50,$K50,FALSE)*$S50*((1+'Inputs &amp; Summary'!$D$7)^AV$1))),IF($M50=Lists!$H$3,IF($K50&lt;1,((($R50*(1-$E50)+$Q50*(1-$F50))/$K50)*((1+'Inputs &amp; Summary'!$D$7)^AV$1)),((INT(AV$1/$K50)-INT((AV$1-1)/$K50))*($R50*(1-$E50)+$Q50*(1-$F50))*((1+'Inputs &amp; Summary'!$D$7)^AV$1))),((_xlfn.WEIBULL.DIST(AV$1,$L50,$K50,FALSE)*($R50*(1-$E50)+$Q50*(1-$F50))*((1+'Inputs &amp; Summary'!$D$7)^AV$1))))))</f>
        <v>0</v>
      </c>
      <c r="AW50" s="248">
        <f>$D50*IF(AW$1&gt;'Inputs &amp; Summary'!$D$5,0,IF(AW$1&gt;VLOOKUP($G50,Lists!$J$17:$K$21,2),IF($M50=Lists!$H$3,IF($K50&lt;1,(($S50/$K50)*((1+'Inputs &amp; Summary'!$D$7)^AW$1)),((INT(AW$1/$K50)-INT((AW$1-1)/$K50))*$S50*((1+'Inputs &amp; Summary'!$D$7)^AW$1))),(_xlfn.WEIBULL.DIST(AW$1,$L50,$K50,FALSE)*$S50*((1+'Inputs &amp; Summary'!$D$7)^AW$1))),IF($M50=Lists!$H$3,IF($K50&lt;1,((($R50*(1-$E50)+$Q50*(1-$F50))/$K50)*((1+'Inputs &amp; Summary'!$D$7)^AW$1)),((INT(AW$1/$K50)-INT((AW$1-1)/$K50))*($R50*(1-$E50)+$Q50*(1-$F50))*((1+'Inputs &amp; Summary'!$D$7)^AW$1))),((_xlfn.WEIBULL.DIST(AW$1,$L50,$K50,FALSE)*($R50*(1-$E50)+$Q50*(1-$F50))*((1+'Inputs &amp; Summary'!$D$7)^AW$1))))))</f>
        <v>0</v>
      </c>
      <c r="AX50" s="248">
        <f>$D50*IF(AX$1&gt;'Inputs &amp; Summary'!$D$5,0,IF(AX$1&gt;VLOOKUP($G50,Lists!$J$17:$K$21,2),IF($M50=Lists!$H$3,IF($K50&lt;1,(($S50/$K50)*((1+'Inputs &amp; Summary'!$D$7)^AX$1)),((INT(AX$1/$K50)-INT((AX$1-1)/$K50))*$S50*((1+'Inputs &amp; Summary'!$D$7)^AX$1))),(_xlfn.WEIBULL.DIST(AX$1,$L50,$K50,FALSE)*$S50*((1+'Inputs &amp; Summary'!$D$7)^AX$1))),IF($M50=Lists!$H$3,IF($K50&lt;1,((($R50*(1-$E50)+$Q50*(1-$F50))/$K50)*((1+'Inputs &amp; Summary'!$D$7)^AX$1)),((INT(AX$1/$K50)-INT((AX$1-1)/$K50))*($R50*(1-$E50)+$Q50*(1-$F50))*((1+'Inputs &amp; Summary'!$D$7)^AX$1))),((_xlfn.WEIBULL.DIST(AX$1,$L50,$K50,FALSE)*($R50*(1-$E50)+$Q50*(1-$F50))*((1+'Inputs &amp; Summary'!$D$7)^AX$1))))))</f>
        <v>0</v>
      </c>
      <c r="AY50" s="248">
        <f>$D50*IF(AY$1&gt;'Inputs &amp; Summary'!$D$5,0,IF(AY$1&gt;VLOOKUP($G50,Lists!$J$17:$K$21,2),IF($M50=Lists!$H$3,IF($K50&lt;1,(($S50/$K50)*((1+'Inputs &amp; Summary'!$D$7)^AY$1)),((INT(AY$1/$K50)-INT((AY$1-1)/$K50))*$S50*((1+'Inputs &amp; Summary'!$D$7)^AY$1))),(_xlfn.WEIBULL.DIST(AY$1,$L50,$K50,FALSE)*$S50*((1+'Inputs &amp; Summary'!$D$7)^AY$1))),IF($M50=Lists!$H$3,IF($K50&lt;1,((($R50*(1-$E50)+$Q50*(1-$F50))/$K50)*((1+'Inputs &amp; Summary'!$D$7)^AY$1)),((INT(AY$1/$K50)-INT((AY$1-1)/$K50))*($R50*(1-$E50)+$Q50*(1-$F50))*((1+'Inputs &amp; Summary'!$D$7)^AY$1))),((_xlfn.WEIBULL.DIST(AY$1,$L50,$K50,FALSE)*($R50*(1-$E50)+$Q50*(1-$F50))*((1+'Inputs &amp; Summary'!$D$7)^AY$1))))))</f>
        <v>0</v>
      </c>
      <c r="AZ50" s="248">
        <f>$D50*IF(AZ$1&gt;'Inputs &amp; Summary'!$D$5,0,IF(AZ$1&gt;VLOOKUP($G50,Lists!$J$17:$K$21,2),IF($M50=Lists!$H$3,IF($K50&lt;1,(($S50/$K50)*((1+'Inputs &amp; Summary'!$D$7)^AZ$1)),((INT(AZ$1/$K50)-INT((AZ$1-1)/$K50))*$S50*((1+'Inputs &amp; Summary'!$D$7)^AZ$1))),(_xlfn.WEIBULL.DIST(AZ$1,$L50,$K50,FALSE)*$S50*((1+'Inputs &amp; Summary'!$D$7)^AZ$1))),IF($M50=Lists!$H$3,IF($K50&lt;1,((($R50*(1-$E50)+$Q50*(1-$F50))/$K50)*((1+'Inputs &amp; Summary'!$D$7)^AZ$1)),((INT(AZ$1/$K50)-INT((AZ$1-1)/$K50))*($R50*(1-$E50)+$Q50*(1-$F50))*((1+'Inputs &amp; Summary'!$D$7)^AZ$1))),((_xlfn.WEIBULL.DIST(AZ$1,$L50,$K50,FALSE)*($R50*(1-$E50)+$Q50*(1-$F50))*((1+'Inputs &amp; Summary'!$D$7)^AZ$1))))))</f>
        <v>0</v>
      </c>
      <c r="BA50" s="248">
        <f>$D50*IF(BA$1&gt;'Inputs &amp; Summary'!$D$5,0,IF(BA$1&gt;VLOOKUP($G50,Lists!$J$17:$K$21,2),IF($M50=Lists!$H$3,IF($K50&lt;1,(($S50/$K50)*((1+'Inputs &amp; Summary'!$D$7)^BA$1)),((INT(BA$1/$K50)-INT((BA$1-1)/$K50))*$S50*((1+'Inputs &amp; Summary'!$D$7)^BA$1))),(_xlfn.WEIBULL.DIST(BA$1,$L50,$K50,FALSE)*$S50*((1+'Inputs &amp; Summary'!$D$7)^BA$1))),IF($M50=Lists!$H$3,IF($K50&lt;1,((($R50*(1-$E50)+$Q50*(1-$F50))/$K50)*((1+'Inputs &amp; Summary'!$D$7)^BA$1)),((INT(BA$1/$K50)-INT((BA$1-1)/$K50))*($R50*(1-$E50)+$Q50*(1-$F50))*((1+'Inputs &amp; Summary'!$D$7)^BA$1))),((_xlfn.WEIBULL.DIST(BA$1,$L50,$K50,FALSE)*($R50*(1-$E50)+$Q50*(1-$F50))*((1+'Inputs &amp; Summary'!$D$7)^BA$1))))))</f>
        <v>0</v>
      </c>
      <c r="BB50" s="248">
        <f>$D50*IF(BB$1&gt;'Inputs &amp; Summary'!$D$5,0,IF(BB$1&gt;VLOOKUP($G50,Lists!$J$17:$K$21,2),IF($M50=Lists!$H$3,IF($K50&lt;1,(($S50/$K50)*((1+'Inputs &amp; Summary'!$D$7)^BB$1)),((INT(BB$1/$K50)-INT((BB$1-1)/$K50))*$S50*((1+'Inputs &amp; Summary'!$D$7)^BB$1))),(_xlfn.WEIBULL.DIST(BB$1,$L50,$K50,FALSE)*$S50*((1+'Inputs &amp; Summary'!$D$7)^BB$1))),IF($M50=Lists!$H$3,IF($K50&lt;1,((($R50*(1-$E50)+$Q50*(1-$F50))/$K50)*((1+'Inputs &amp; Summary'!$D$7)^BB$1)),((INT(BB$1/$K50)-INT((BB$1-1)/$K50))*($R50*(1-$E50)+$Q50*(1-$F50))*((1+'Inputs &amp; Summary'!$D$7)^BB$1))),((_xlfn.WEIBULL.DIST(BB$1,$L50,$K50,FALSE)*($R50*(1-$E50)+$Q50*(1-$F50))*((1+'Inputs &amp; Summary'!$D$7)^BB$1))))))</f>
        <v>0</v>
      </c>
      <c r="BC50" s="248">
        <f>$D50*IF(BC$1&gt;'Inputs &amp; Summary'!$D$5,0,IF(BC$1&gt;VLOOKUP($G50,Lists!$J$17:$K$21,2),IF($M50=Lists!$H$3,IF($K50&lt;1,(($S50/$K50)*((1+'Inputs &amp; Summary'!$D$7)^BC$1)),((INT(BC$1/$K50)-INT((BC$1-1)/$K50))*$S50*((1+'Inputs &amp; Summary'!$D$7)^BC$1))),(_xlfn.WEIBULL.DIST(BC$1,$L50,$K50,FALSE)*$S50*((1+'Inputs &amp; Summary'!$D$7)^BC$1))),IF($M50=Lists!$H$3,IF($K50&lt;1,((($R50*(1-$E50)+$Q50*(1-$F50))/$K50)*((1+'Inputs &amp; Summary'!$D$7)^BC$1)),((INT(BC$1/$K50)-INT((BC$1-1)/$K50))*($R50*(1-$E50)+$Q50*(1-$F50))*((1+'Inputs &amp; Summary'!$D$7)^BC$1))),((_xlfn.WEIBULL.DIST(BC$1,$L50,$K50,FALSE)*($R50*(1-$E50)+$Q50*(1-$F50))*((1+'Inputs &amp; Summary'!$D$7)^BC$1))))))</f>
        <v>0</v>
      </c>
      <c r="BD50" s="248">
        <f>$D50*IF(BD$1&gt;'Inputs &amp; Summary'!$D$5,0,IF(BD$1&gt;VLOOKUP($G50,Lists!$J$17:$K$21,2),IF($M50=Lists!$H$3,IF($K50&lt;1,(($S50/$K50)*((1+'Inputs &amp; Summary'!$D$7)^BD$1)),((INT(BD$1/$K50)-INT((BD$1-1)/$K50))*$S50*((1+'Inputs &amp; Summary'!$D$7)^BD$1))),(_xlfn.WEIBULL.DIST(BD$1,$L50,$K50,FALSE)*$S50*((1+'Inputs &amp; Summary'!$D$7)^BD$1))),IF($M50=Lists!$H$3,IF($K50&lt;1,((($R50*(1-$E50)+$Q50*(1-$F50))/$K50)*((1+'Inputs &amp; Summary'!$D$7)^BD$1)),((INT(BD$1/$K50)-INT((BD$1-1)/$K50))*($R50*(1-$E50)+$Q50*(1-$F50))*((1+'Inputs &amp; Summary'!$D$7)^BD$1))),((_xlfn.WEIBULL.DIST(BD$1,$L50,$K50,FALSE)*($R50*(1-$E50)+$Q50*(1-$F50))*((1+'Inputs &amp; Summary'!$D$7)^BD$1))))))</f>
        <v>0</v>
      </c>
      <c r="BE50" s="248">
        <f>$D50*IF(BE$1&gt;'Inputs &amp; Summary'!$D$5,0,IF(BE$1&gt;VLOOKUP($G50,Lists!$J$17:$K$21,2),IF($M50=Lists!$H$3,IF($K50&lt;1,(($S50/$K50)*((1+'Inputs &amp; Summary'!$D$7)^BE$1)),((INT(BE$1/$K50)-INT((BE$1-1)/$K50))*$S50*((1+'Inputs &amp; Summary'!$D$7)^BE$1))),(_xlfn.WEIBULL.DIST(BE$1,$L50,$K50,FALSE)*$S50*((1+'Inputs &amp; Summary'!$D$7)^BE$1))),IF($M50=Lists!$H$3,IF($K50&lt;1,((($R50*(1-$E50)+$Q50*(1-$F50))/$K50)*((1+'Inputs &amp; Summary'!$D$7)^BE$1)),((INT(BE$1/$K50)-INT((BE$1-1)/$K50))*($R50*(1-$E50)+$Q50*(1-$F50))*((1+'Inputs &amp; Summary'!$D$7)^BE$1))),((_xlfn.WEIBULL.DIST(BE$1,$L50,$K50,FALSE)*($R50*(1-$E50)+$Q50*(1-$F50))*((1+'Inputs &amp; Summary'!$D$7)^BE$1))))))</f>
        <v>0</v>
      </c>
      <c r="BF50" s="248">
        <f>$D50*IF(BF$1&gt;'Inputs &amp; Summary'!$D$5,0,IF(BF$1&gt;VLOOKUP($G50,Lists!$J$17:$K$21,2),IF($M50=Lists!$H$3,IF($K50&lt;1,(($S50/$K50)*((1+'Inputs &amp; Summary'!$D$7)^BF$1)),((INT(BF$1/$K50)-INT((BF$1-1)/$K50))*$S50*((1+'Inputs &amp; Summary'!$D$7)^BF$1))),(_xlfn.WEIBULL.DIST(BF$1,$L50,$K50,FALSE)*$S50*((1+'Inputs &amp; Summary'!$D$7)^BF$1))),IF($M50=Lists!$H$3,IF($K50&lt;1,((($R50*(1-$E50)+$Q50*(1-$F50))/$K50)*((1+'Inputs &amp; Summary'!$D$7)^BF$1)),((INT(BF$1/$K50)-INT((BF$1-1)/$K50))*($R50*(1-$E50)+$Q50*(1-$F50))*((1+'Inputs &amp; Summary'!$D$7)^BF$1))),((_xlfn.WEIBULL.DIST(BF$1,$L50,$K50,FALSE)*($R50*(1-$E50)+$Q50*(1-$F50))*((1+'Inputs &amp; Summary'!$D$7)^BF$1))))))</f>
        <v>0</v>
      </c>
      <c r="BG50" s="248">
        <f>$D50*IF(BG$1&gt;'Inputs &amp; Summary'!$D$5,0,IF(BG$1&gt;VLOOKUP($G50,Lists!$J$17:$K$21,2),IF($M50=Lists!$H$3,IF($K50&lt;1,(($S50/$K50)*((1+'Inputs &amp; Summary'!$D$7)^BG$1)),((INT(BG$1/$K50)-INT((BG$1-1)/$K50))*$S50*((1+'Inputs &amp; Summary'!$D$7)^BG$1))),(_xlfn.WEIBULL.DIST(BG$1,$L50,$K50,FALSE)*$S50*((1+'Inputs &amp; Summary'!$D$7)^BG$1))),IF($M50=Lists!$H$3,IF($K50&lt;1,((($R50*(1-$E50)+$Q50*(1-$F50))/$K50)*((1+'Inputs &amp; Summary'!$D$7)^BG$1)),((INT(BG$1/$K50)-INT((BG$1-1)/$K50))*($R50*(1-$E50)+$Q50*(1-$F50))*((1+'Inputs &amp; Summary'!$D$7)^BG$1))),((_xlfn.WEIBULL.DIST(BG$1,$L50,$K50,FALSE)*($R50*(1-$E50)+$Q50*(1-$F50))*((1+'Inputs &amp; Summary'!$D$7)^BG$1))))))</f>
        <v>0</v>
      </c>
      <c r="BH50" s="248">
        <f>$D50*IF(BH$1&gt;'Inputs &amp; Summary'!$D$5,0,IF(BH$1&gt;VLOOKUP($G50,Lists!$J$17:$K$21,2),IF($M50=Lists!$H$3,IF($K50&lt;1,(($S50/$K50)*((1+'Inputs &amp; Summary'!$D$7)^BH$1)),((INT(BH$1/$K50)-INT((BH$1-1)/$K50))*$S50*((1+'Inputs &amp; Summary'!$D$7)^BH$1))),(_xlfn.WEIBULL.DIST(BH$1,$L50,$K50,FALSE)*$S50*((1+'Inputs &amp; Summary'!$D$7)^BH$1))),IF($M50=Lists!$H$3,IF($K50&lt;1,((($R50*(1-$E50)+$Q50*(1-$F50))/$K50)*((1+'Inputs &amp; Summary'!$D$7)^BH$1)),((INT(BH$1/$K50)-INT((BH$1-1)/$K50))*($R50*(1-$E50)+$Q50*(1-$F50))*((1+'Inputs &amp; Summary'!$D$7)^BH$1))),((_xlfn.WEIBULL.DIST(BH$1,$L50,$K50,FALSE)*($R50*(1-$E50)+$Q50*(1-$F50))*((1+'Inputs &amp; Summary'!$D$7)^BH$1))))))</f>
        <v>0</v>
      </c>
      <c r="BI50" s="248">
        <f>$D50*IF(BI$1&gt;'Inputs &amp; Summary'!$D$5,0,IF(BI$1&gt;VLOOKUP($G50,Lists!$J$17:$K$21,2),IF($M50=Lists!$H$3,IF($K50&lt;1,(($S50/$K50)*((1+'Inputs &amp; Summary'!$D$7)^BI$1)),((INT(BI$1/$K50)-INT((BI$1-1)/$K50))*$S50*((1+'Inputs &amp; Summary'!$D$7)^BI$1))),(_xlfn.WEIBULL.DIST(BI$1,$L50,$K50,FALSE)*$S50*((1+'Inputs &amp; Summary'!$D$7)^BI$1))),IF($M50=Lists!$H$3,IF($K50&lt;1,((($R50*(1-$E50)+$Q50*(1-$F50))/$K50)*((1+'Inputs &amp; Summary'!$D$7)^BI$1)),((INT(BI$1/$K50)-INT((BI$1-1)/$K50))*($R50*(1-$E50)+$Q50*(1-$F50))*((1+'Inputs &amp; Summary'!$D$7)^BI$1))),((_xlfn.WEIBULL.DIST(BI$1,$L50,$K50,FALSE)*($R50*(1-$E50)+$Q50*(1-$F50))*((1+'Inputs &amp; Summary'!$D$7)^BI$1))))))</f>
        <v>0</v>
      </c>
      <c r="BJ50" s="248">
        <f>$D50*IF(BJ$1&gt;'Inputs &amp; Summary'!$D$5,0,IF(BJ$1&gt;VLOOKUP($G50,Lists!$J$17:$K$21,2),IF($M50=Lists!$H$3,IF($K50&lt;1,(($S50/$K50)*((1+'Inputs &amp; Summary'!$D$7)^BJ$1)),((INT(BJ$1/$K50)-INT((BJ$1-1)/$K50))*$S50*((1+'Inputs &amp; Summary'!$D$7)^BJ$1))),(_xlfn.WEIBULL.DIST(BJ$1,$L50,$K50,FALSE)*$S50*((1+'Inputs &amp; Summary'!$D$7)^BJ$1))),IF($M50=Lists!$H$3,IF($K50&lt;1,((($R50*(1-$E50)+$Q50*(1-$F50))/$K50)*((1+'Inputs &amp; Summary'!$D$7)^BJ$1)),((INT(BJ$1/$K50)-INT((BJ$1-1)/$K50))*($R50*(1-$E50)+$Q50*(1-$F50))*((1+'Inputs &amp; Summary'!$D$7)^BJ$1))),((_xlfn.WEIBULL.DIST(BJ$1,$L50,$K50,FALSE)*($R50*(1-$E50)+$Q50*(1-$F50))*((1+'Inputs &amp; Summary'!$D$7)^BJ$1))))))</f>
        <v>0</v>
      </c>
      <c r="BK50" s="248">
        <f>$D50*IF(BK$1&gt;'Inputs &amp; Summary'!$D$5,0,IF(BK$1&gt;VLOOKUP($G50,Lists!$J$17:$K$21,2),IF($M50=Lists!$H$3,IF($K50&lt;1,(($S50/$K50)*((1+'Inputs &amp; Summary'!$D$7)^BK$1)),((INT(BK$1/$K50)-INT((BK$1-1)/$K50))*$S50*((1+'Inputs &amp; Summary'!$D$7)^BK$1))),(_xlfn.WEIBULL.DIST(BK$1,$L50,$K50,FALSE)*$S50*((1+'Inputs &amp; Summary'!$D$7)^BK$1))),IF($M50=Lists!$H$3,IF($K50&lt;1,((($R50*(1-$E50)+$Q50*(1-$F50))/$K50)*((1+'Inputs &amp; Summary'!$D$7)^BK$1)),((INT(BK$1/$K50)-INT((BK$1-1)/$K50))*($R50*(1-$E50)+$Q50*(1-$F50))*((1+'Inputs &amp; Summary'!$D$7)^BK$1))),((_xlfn.WEIBULL.DIST(BK$1,$L50,$K50,FALSE)*($R50*(1-$E50)+$Q50*(1-$F50))*((1+'Inputs &amp; Summary'!$D$7)^BK$1))))))</f>
        <v>0</v>
      </c>
      <c r="BL50" s="248">
        <f>$D50*IF(BL$1&gt;'Inputs &amp; Summary'!$D$5,0,IF(BL$1&gt;VLOOKUP($G50,Lists!$J$17:$K$21,2),IF($M50=Lists!$H$3,IF($K50&lt;1,(($S50/$K50)*((1+'Inputs &amp; Summary'!$D$7)^BL$1)),((INT(BL$1/$K50)-INT((BL$1-1)/$K50))*$S50*((1+'Inputs &amp; Summary'!$D$7)^BL$1))),(_xlfn.WEIBULL.DIST(BL$1,$L50,$K50,FALSE)*$S50*((1+'Inputs &amp; Summary'!$D$7)^BL$1))),IF($M50=Lists!$H$3,IF($K50&lt;1,((($R50*(1-$E50)+$Q50*(1-$F50))/$K50)*((1+'Inputs &amp; Summary'!$D$7)^BL$1)),((INT(BL$1/$K50)-INT((BL$1-1)/$K50))*($R50*(1-$E50)+$Q50*(1-$F50))*((1+'Inputs &amp; Summary'!$D$7)^BL$1))),((_xlfn.WEIBULL.DIST(BL$1,$L50,$K50,FALSE)*($R50*(1-$E50)+$Q50*(1-$F50))*((1+'Inputs &amp; Summary'!$D$7)^BL$1))))))</f>
        <v>0</v>
      </c>
    </row>
    <row r="51" spans="1:64" x14ac:dyDescent="0.3">
      <c r="A51" s="236" t="s">
        <v>185</v>
      </c>
      <c r="B51" s="117" t="str">
        <f>IF('Inputs &amp; Summary'!$D$15=Lists!$E$3,INDEX('Residential Rooftop Details'!$A$30:$X$158,MATCH('Cash Flow'!$A51,'Residential Rooftop Details'!$A$30:$A$158,0),COLUMN(B$1)),IF('Inputs &amp; Summary'!$D$15=Lists!$E$4,INDEX('Commercial Rooftop Details'!$A$30:$V$158,MATCH('Cash Flow'!$A51,'Commercial Rooftop Details'!$A$30:$A$158,0),COLUMN(B$1)),INDEX('Ground-Mount Details'!$A$30:$V$158,MATCH('Cash Flow'!$A51,'Ground-Mount Details'!$A$30:$A$158,0),COLUMN(B$1))))</f>
        <v>Preventive</v>
      </c>
      <c r="C51" s="117" t="str">
        <f>IF('Inputs &amp; Summary'!$D$15=Lists!$E$3,INDEX('Residential Rooftop Details'!$A$30:$X$158,MATCH('Cash Flow'!$A51,'Residential Rooftop Details'!$A$30:$A$158,0),COLUMN(C$1)),IF('Inputs &amp; Summary'!$D$15=Lists!$E$4,INDEX('Commercial Rooftop Details'!$A$30:$V$158,MATCH('Cash Flow'!$A51,'Commercial Rooftop Details'!$A$30:$A$158,0),COLUMN(C$1)),INDEX('Ground-Mount Details'!$A$30:$V$158,MATCH('Cash Flow'!$A51,'Ground-Mount Details'!$A$30:$A$158,0),COLUMN(C$1))))</f>
        <v>PV Module</v>
      </c>
      <c r="D51" s="117">
        <f>IF('Inputs &amp; Summary'!$D$15=Lists!$E$3,INDEX('Residential Rooftop Details'!$A$30:$X$158,MATCH('Cash Flow'!$A51,'Residential Rooftop Details'!$A$30:$A$158,0),COLUMN(D$1)),IF('Inputs &amp; Summary'!$D$15=Lists!$E$4,INDEX('Commercial Rooftop Details'!$A$30:$V$158,MATCH('Cash Flow'!$A51,'Commercial Rooftop Details'!$A$30:$A$158,0),COLUMN(D$1)),INDEX('Ground-Mount Details'!$A$30:$V$158,MATCH('Cash Flow'!$A51,'Ground-Mount Details'!$A$30:$A$158,0),COLUMN(D$1))))</f>
        <v>1</v>
      </c>
      <c r="E51" s="117">
        <f>IF('Inputs &amp; Summary'!$D$15=Lists!$E$3,INDEX('Residential Rooftop Details'!$A$30:$X$158,MATCH('Cash Flow'!$A51,'Residential Rooftop Details'!$A$30:$A$158,0),COLUMN(E$1)),IF('Inputs &amp; Summary'!$D$15=Lists!$E$4,INDEX('Commercial Rooftop Details'!$A$30:$V$158,MATCH('Cash Flow'!$A51,'Commercial Rooftop Details'!$A$30:$A$158,0),COLUMN(E$1)),INDEX('Ground-Mount Details'!$A$30:$V$158,MATCH('Cash Flow'!$A51,'Ground-Mount Details'!$A$30:$A$158,0),COLUMN(E$1))))</f>
        <v>0</v>
      </c>
      <c r="F51" s="117">
        <f>IF('Inputs &amp; Summary'!$D$15=Lists!$E$3,INDEX('Residential Rooftop Details'!$A$30:$X$158,MATCH('Cash Flow'!$A51,'Residential Rooftop Details'!$A$30:$A$158,0),COLUMN(F$1)),IF('Inputs &amp; Summary'!$D$15=Lists!$E$4,INDEX('Commercial Rooftop Details'!$A$30:$V$158,MATCH('Cash Flow'!$A51,'Commercial Rooftop Details'!$A$30:$A$158,0),COLUMN(F$1)),INDEX('Ground-Mount Details'!$A$30:$V$158,MATCH('Cash Flow'!$A51,'Ground-Mount Details'!$A$30:$A$158,0),COLUMN(F$1))))</f>
        <v>0</v>
      </c>
      <c r="G51" s="237" t="str">
        <f>IF('Inputs &amp; Summary'!$D$15=Lists!$E$3,INDEX('Residential Rooftop Details'!$A$30:$X$158,MATCH('Cash Flow'!$A51,'Residential Rooftop Details'!$A$30:$A$158,0),COLUMN(G$1)),IF('Inputs &amp; Summary'!$D$15=Lists!$E$4,INDEX('Commercial Rooftop Details'!$A$30:$V$158,MATCH('Cash Flow'!$A51,'Commercial Rooftop Details'!$A$30:$A$158,0),COLUMN(G$1)),INDEX('Ground-Mount Details'!$A$30:$V$158,MATCH('Cash Flow'!$A51,'Ground-Mount Details'!$A$30:$A$158,0),COLUMN(G$1))))</f>
        <v>N/A</v>
      </c>
      <c r="H51" s="237" t="str">
        <f>IF('Inputs &amp; Summary'!$D$15=Lists!$E$3,INDEX('Residential Rooftop Details'!$A$30:$X$158,MATCH('Cash Flow'!$A51,'Residential Rooftop Details'!$A$30:$A$158,0),COLUMN(H$1)),IF('Inputs &amp; Summary'!$D$15=Lists!$E$4,INDEX('Commercial Rooftop Details'!$A$30:$V$158,MATCH('Cash Flow'!$A51,'Commercial Rooftop Details'!$A$30:$A$158,0),COLUMN(H$1)),INDEX('Ground-Mount Details'!$A$30:$V$158,MATCH('Cash Flow'!$A51,'Ground-Mount Details'!$A$30:$A$158,0),COLUMN(H$1))))</f>
        <v>modules</v>
      </c>
      <c r="I51" s="237" t="str">
        <f>IF('Inputs &amp; Summary'!$D$15=Lists!$E$3,INDEX('Residential Rooftop Details'!$A$30:$X$158,MATCH('Cash Flow'!$A51,'Residential Rooftop Details'!$A$30:$A$158,0),COLUMN(I$1)),IF('Inputs &amp; Summary'!$D$15=Lists!$E$4,INDEX('Commercial Rooftop Details'!$A$30:$V$158,MATCH('Cash Flow'!$A51,'Commercial Rooftop Details'!$A$30:$A$158,0),COLUMN(I$1)),INDEX('Ground-Mount Details'!$A$30:$V$158,MATCH('Cash Flow'!$A51,'Ground-Mount Details'!$A$30:$A$158,0),COLUMN(I$1))))</f>
        <v>Journeyman electrician</v>
      </c>
      <c r="J51" s="238">
        <f>IF('Inputs &amp; Summary'!$D$15=Lists!$E$3,INDEX('Residential Rooftop Details'!$A$30:$X$158,MATCH('Cash Flow'!$A51,'Residential Rooftop Details'!$A$30:$A$158,0),COLUMN(J$1)),IF('Inputs &amp; Summary'!$D$15=Lists!$E$4,INDEX('Commercial Rooftop Details'!$A$30:$V$158,MATCH('Cash Flow'!$A51,'Commercial Rooftop Details'!$A$30:$A$158,0),COLUMN(J$1)),INDEX('Ground-Mount Details'!$A$30:$V$158,MATCH('Cash Flow'!$A51,'Ground-Mount Details'!$A$30:$A$158,0),COLUMN(J$1))))</f>
        <v>14.423076923076923</v>
      </c>
      <c r="K51" s="239">
        <f>IF('Inputs &amp; Summary'!$D$15=Lists!$E$3,INDEX('Residential Rooftop Details'!$A$30:$X$158,MATCH('Cash Flow'!$A51,'Residential Rooftop Details'!$A$30:$A$158,0),COLUMN(K$1)),IF('Inputs &amp; Summary'!$D$15=Lists!$E$4,INDEX('Commercial Rooftop Details'!$A$30:$V$158,MATCH('Cash Flow'!$A51,'Commercial Rooftop Details'!$A$30:$A$158,0),COLUMN(K$1)),INDEX('Ground-Mount Details'!$A$30:$V$158,MATCH('Cash Flow'!$A51,'Ground-Mount Details'!$A$30:$A$158,0),COLUMN(K$1))))</f>
        <v>5</v>
      </c>
      <c r="L51" s="239">
        <f>IF('Inputs &amp; Summary'!$D$15=Lists!$E$3,INDEX('Residential Rooftop Details'!$A$30:$X$158,MATCH('Cash Flow'!$A51,'Residential Rooftop Details'!$A$30:$A$158,0),COLUMN(L$1)),IF('Inputs &amp; Summary'!$D$15=Lists!$E$4,INDEX('Commercial Rooftop Details'!$A$30:$V$158,MATCH('Cash Flow'!$A51,'Commercial Rooftop Details'!$A$30:$A$158,0),COLUMN(L$1)),INDEX('Ground-Mount Details'!$A$30:$V$158,MATCH('Cash Flow'!$A51,'Ground-Mount Details'!$A$30:$A$158,0),COLUMN(L$1))))</f>
        <v>1</v>
      </c>
      <c r="M51" s="238" t="str">
        <f>IF('Inputs &amp; Summary'!$D$15=Lists!$E$3,INDEX('Residential Rooftop Details'!$A$30:$X$158,MATCH('Cash Flow'!$A51,'Residential Rooftop Details'!$A$30:$A$158,0),COLUMN(M$1)),IF('Inputs &amp; Summary'!$D$15=Lists!$E$4,INDEX('Commercial Rooftop Details'!$A$30:$V$158,MATCH('Cash Flow'!$A51,'Commercial Rooftop Details'!$A$30:$A$158,0),COLUMN(M$1)),INDEX('Ground-Mount Details'!$A$30:$V$158,MATCH('Cash Flow'!$A51,'Ground-Mount Details'!$A$30:$A$158,0),COLUMN(M$1))))</f>
        <v>interval</v>
      </c>
      <c r="N51" s="240">
        <f>IF('Inputs &amp; Summary'!$D$15=Lists!$E$3,INDEX('Residential Rooftop Details'!$A$30:$X$158,MATCH('Cash Flow'!$A51,'Residential Rooftop Details'!$A$30:$A$158,0),COLUMN(N$1)),IF('Inputs &amp; Summary'!$D$15=Lists!$E$4,INDEX('Commercial Rooftop Details'!$A$30:$V$158,MATCH('Cash Flow'!$A51,'Commercial Rooftop Details'!$A$30:$A$158,0),COLUMN(N$1)),INDEX('Ground-Mount Details'!$A$30:$V$158,MATCH('Cash Flow'!$A51,'Ground-Mount Details'!$A$30:$A$158,0),COLUMN(N$1))))</f>
        <v>1443</v>
      </c>
      <c r="O51" s="239">
        <f>IF('Inputs &amp; Summary'!$D$15=Lists!$E$3,INDEX('Residential Rooftop Details'!$A$30:$X$158,MATCH('Cash Flow'!$A51,'Residential Rooftop Details'!$A$30:$A$158,0),COLUMN(O$1)),IF('Inputs &amp; Summary'!$D$15=Lists!$E$4,INDEX('Commercial Rooftop Details'!$A$30:$V$158,MATCH('Cash Flow'!$A51,'Commercial Rooftop Details'!$A$30:$A$158,0),COLUMN(O$1)),INDEX('Ground-Mount Details'!$A$30:$V$158,MATCH('Cash Flow'!$A51,'Ground-Mount Details'!$A$30:$A$158,0),COLUMN(O$1))))</f>
        <v>0.08</v>
      </c>
      <c r="P51" s="241">
        <f>IF('Inputs &amp; Summary'!$D$15=Lists!$E$3,INDEX('Residential Rooftop Details'!$A$30:$X$158,MATCH('Cash Flow'!$A51,'Residential Rooftop Details'!$A$30:$A$158,0),COLUMN(P$1)),IF('Inputs &amp; Summary'!$D$15=Lists!$E$4,INDEX('Commercial Rooftop Details'!$A$30:$V$158,MATCH('Cash Flow'!$A51,'Commercial Rooftop Details'!$A$30:$A$158,0),COLUMN(P$1)),INDEX('Ground-Mount Details'!$A$30:$V$158,MATCH('Cash Flow'!$A51,'Ground-Mount Details'!$A$30:$A$158,0),COLUMN(P$1))))</f>
        <v>0</v>
      </c>
      <c r="Q51" s="242">
        <f>IF('Inputs &amp; Summary'!$D$15=Lists!$E$3,INDEX('Residential Rooftop Details'!$A$30:$X$158,MATCH('Cash Flow'!$A51,'Residential Rooftop Details'!$A$30:$A$158,0),COLUMN(Q$1)),IF('Inputs &amp; Summary'!$D$15=Lists!$E$4,INDEX('Commercial Rooftop Details'!$A$30:$V$158,MATCH('Cash Flow'!$A51,'Commercial Rooftop Details'!$A$30:$A$158,0),COLUMN(Q$1)),INDEX('Ground-Mount Details'!$A$30:$V$158,MATCH('Cash Flow'!$A51,'Ground-Mount Details'!$A$30:$A$158,0),COLUMN(Q$1))))</f>
        <v>1665</v>
      </c>
      <c r="R51" s="242">
        <f>IF('Inputs &amp; Summary'!$D$15=Lists!$E$3,INDEX('Residential Rooftop Details'!$A$30:$X$158,MATCH('Cash Flow'!$A51,'Residential Rooftop Details'!$A$30:$A$158,0),COLUMN(R$1)),IF('Inputs &amp; Summary'!$D$15=Lists!$E$4,INDEX('Commercial Rooftop Details'!$A$30:$V$158,MATCH('Cash Flow'!$A51,'Commercial Rooftop Details'!$A$30:$A$158,0),COLUMN(R$1)),INDEX('Ground-Mount Details'!$A$30:$V$158,MATCH('Cash Flow'!$A51,'Ground-Mount Details'!$A$30:$A$158,0),COLUMN(R$1))))</f>
        <v>0</v>
      </c>
      <c r="S51" s="243">
        <f>IF('Inputs &amp; Summary'!$D$15=Lists!$E$3,INDEX('Residential Rooftop Details'!$A$30:$X$158,MATCH('Cash Flow'!$A51,'Residential Rooftop Details'!$A$30:$A$158,0),COLUMN(S$1)),IF('Inputs &amp; Summary'!$D$15=Lists!$E$4,INDEX('Commercial Rooftop Details'!$A$30:$V$158,MATCH('Cash Flow'!$A51,'Commercial Rooftop Details'!$A$30:$A$158,0),COLUMN(S$1)),INDEX('Ground-Mount Details'!$A$30:$V$158,MATCH('Cash Flow'!$A51,'Ground-Mount Details'!$A$30:$A$158,0),COLUMN(S$1))))</f>
        <v>1665</v>
      </c>
      <c r="T51" s="238">
        <f>IF('Inputs &amp; Summary'!$D$15=Lists!$E$3,INDEX('Residential Rooftop Details'!$A$30:$X$158,MATCH('Cash Flow'!$A51,'Residential Rooftop Details'!$A$30:$A$158,0),COLUMN(T$1)),IF('Inputs &amp; Summary'!$D$15=Lists!$E$4,INDEX('Commercial Rooftop Details'!$A$30:$V$158,MATCH('Cash Flow'!$A51,'Commercial Rooftop Details'!$A$30:$A$158,0),COLUMN(T$1)),INDEX('Ground-Mount Details'!$A$30:$V$158,MATCH('Cash Flow'!$A51,'Ground-Mount Details'!$A$30:$A$158,0),COLUMN(T$1))))</f>
        <v>0</v>
      </c>
      <c r="U51" s="244">
        <f>IF('Inputs &amp; Summary'!$D$15=Lists!$E$3,INDEX('Residential Rooftop Details'!$A$30:$X$158,MATCH('Cash Flow'!$A51,'Residential Rooftop Details'!$A$30:$A$158,0),COLUMN(U$1)),IF('Inputs &amp; Summary'!$D$15=Lists!$E$4,INDEX('Commercial Rooftop Details'!$A$30:$V$158,MATCH('Cash Flow'!$A51,'Commercial Rooftop Details'!$A$30:$A$158,0),COLUMN(U$1)),INDEX('Ground-Mount Details'!$A$30:$V$158,MATCH('Cash Flow'!$A51,'Ground-Mount Details'!$A$30:$A$158,0),COLUMN(U$1))))</f>
        <v>0</v>
      </c>
      <c r="V51" s="245">
        <f t="shared" si="6"/>
        <v>429.14467221164523</v>
      </c>
      <c r="W51" s="245">
        <f>NPV('Inputs &amp; Summary'!$D$6,Y51:BL51)</f>
        <v>3793.9871662590908</v>
      </c>
      <c r="X51" s="246">
        <f t="shared" si="5"/>
        <v>2.7536902047470665E-2</v>
      </c>
      <c r="Y51" s="248">
        <f>$D51*IF(Y$1&gt;'Inputs &amp; Summary'!$D$5,0,IF(Y$1&gt;VLOOKUP($G51,Lists!$J$17:$K$21,2),IF($M51=Lists!$H$3,IF($K51&lt;1,(($S51/$K51)*((1+'Inputs &amp; Summary'!$D$7)^Y$1)),((INT(Y$1/$K51)-INT((Y$1-1)/$K51))*$S51*((1+'Inputs &amp; Summary'!$D$7)^Y$1))),(_xlfn.WEIBULL.DIST(Y$1,$L51,$K51,FALSE)*$S51*((1+'Inputs &amp; Summary'!$D$7)^Y$1))),IF($M51=Lists!$H$3,IF($K51&lt;1,((($R51*(1-$E51)+$Q51*(1-$F51))/$K51)*((1+'Inputs &amp; Summary'!$D$7)^Y$1)),((INT(Y$1/$K51)-INT((Y$1-1)/$K51))*($R51*(1-$E51)+$Q51*(1-$F51))*((1+'Inputs &amp; Summary'!$D$7)^Y$1))),((_xlfn.WEIBULL.DIST(Y$1,$L51,$K51,FALSE)*($R51*(1-$E51)+$Q51*(1-$F51))*((1+'Inputs &amp; Summary'!$D$7)^Y$1))))))</f>
        <v>0</v>
      </c>
      <c r="Z51" s="248">
        <f>$D51*IF(Z$1&gt;'Inputs &amp; Summary'!$D$5,0,IF(Z$1&gt;VLOOKUP($G51,Lists!$J$17:$K$21,2),IF($M51=Lists!$H$3,IF($K51&lt;1,(($S51/$K51)*((1+'Inputs &amp; Summary'!$D$7)^Z$1)),((INT(Z$1/$K51)-INT((Z$1-1)/$K51))*$S51*((1+'Inputs &amp; Summary'!$D$7)^Z$1))),(_xlfn.WEIBULL.DIST(Z$1,$L51,$K51,FALSE)*$S51*((1+'Inputs &amp; Summary'!$D$7)^Z$1))),IF($M51=Lists!$H$3,IF($K51&lt;1,((($R51*(1-$E51)+$Q51*(1-$F51))/$K51)*((1+'Inputs &amp; Summary'!$D$7)^Z$1)),((INT(Z$1/$K51)-INT((Z$1-1)/$K51))*($R51*(1-$E51)+$Q51*(1-$F51))*((1+'Inputs &amp; Summary'!$D$7)^Z$1))),((_xlfn.WEIBULL.DIST(Z$1,$L51,$K51,FALSE)*($R51*(1-$E51)+$Q51*(1-$F51))*((1+'Inputs &amp; Summary'!$D$7)^Z$1))))))</f>
        <v>0</v>
      </c>
      <c r="AA51" s="248">
        <f>$D51*IF(AA$1&gt;'Inputs &amp; Summary'!$D$5,0,IF(AA$1&gt;VLOOKUP($G51,Lists!$J$17:$K$21,2),IF($M51=Lists!$H$3,IF($K51&lt;1,(($S51/$K51)*((1+'Inputs &amp; Summary'!$D$7)^AA$1)),((INT(AA$1/$K51)-INT((AA$1-1)/$K51))*$S51*((1+'Inputs &amp; Summary'!$D$7)^AA$1))),(_xlfn.WEIBULL.DIST(AA$1,$L51,$K51,FALSE)*$S51*((1+'Inputs &amp; Summary'!$D$7)^AA$1))),IF($M51=Lists!$H$3,IF($K51&lt;1,((($R51*(1-$E51)+$Q51*(1-$F51))/$K51)*((1+'Inputs &amp; Summary'!$D$7)^AA$1)),((INT(AA$1/$K51)-INT((AA$1-1)/$K51))*($R51*(1-$E51)+$Q51*(1-$F51))*((1+'Inputs &amp; Summary'!$D$7)^AA$1))),((_xlfn.WEIBULL.DIST(AA$1,$L51,$K51,FALSE)*($R51*(1-$E51)+$Q51*(1-$F51))*((1+'Inputs &amp; Summary'!$D$7)^AA$1))))))</f>
        <v>0</v>
      </c>
      <c r="AB51" s="248">
        <f>$D51*IF(AB$1&gt;'Inputs &amp; Summary'!$D$5,0,IF(AB$1&gt;VLOOKUP($G51,Lists!$J$17:$K$21,2),IF($M51=Lists!$H$3,IF($K51&lt;1,(($S51/$K51)*((1+'Inputs &amp; Summary'!$D$7)^AB$1)),((INT(AB$1/$K51)-INT((AB$1-1)/$K51))*$S51*((1+'Inputs &amp; Summary'!$D$7)^AB$1))),(_xlfn.WEIBULL.DIST(AB$1,$L51,$K51,FALSE)*$S51*((1+'Inputs &amp; Summary'!$D$7)^AB$1))),IF($M51=Lists!$H$3,IF($K51&lt;1,((($R51*(1-$E51)+$Q51*(1-$F51))/$K51)*((1+'Inputs &amp; Summary'!$D$7)^AB$1)),((INT(AB$1/$K51)-INT((AB$1-1)/$K51))*($R51*(1-$E51)+$Q51*(1-$F51))*((1+'Inputs &amp; Summary'!$D$7)^AB$1))),((_xlfn.WEIBULL.DIST(AB$1,$L51,$K51,FALSE)*($R51*(1-$E51)+$Q51*(1-$F51))*((1+'Inputs &amp; Summary'!$D$7)^AB$1))))))</f>
        <v>0</v>
      </c>
      <c r="AC51" s="248">
        <f>$D51*IF(AC$1&gt;'Inputs &amp; Summary'!$D$5,0,IF(AC$1&gt;VLOOKUP($G51,Lists!$J$17:$K$21,2),IF($M51=Lists!$H$3,IF($K51&lt;1,(($S51/$K51)*((1+'Inputs &amp; Summary'!$D$7)^AC$1)),((INT(AC$1/$K51)-INT((AC$1-1)/$K51))*$S51*((1+'Inputs &amp; Summary'!$D$7)^AC$1))),(_xlfn.WEIBULL.DIST(AC$1,$L51,$K51,FALSE)*$S51*((1+'Inputs &amp; Summary'!$D$7)^AC$1))),IF($M51=Lists!$H$3,IF($K51&lt;1,((($R51*(1-$E51)+$Q51*(1-$F51))/$K51)*((1+'Inputs &amp; Summary'!$D$7)^AC$1)),((INT(AC$1/$K51)-INT((AC$1-1)/$K51))*($R51*(1-$E51)+$Q51*(1-$F51))*((1+'Inputs &amp; Summary'!$D$7)^AC$1))),((_xlfn.WEIBULL.DIST(AC$1,$L51,$K51,FALSE)*($R51*(1-$E51)+$Q51*(1-$F51))*((1+'Inputs &amp; Summary'!$D$7)^AC$1))))))</f>
        <v>1838.2945373279999</v>
      </c>
      <c r="AD51" s="248">
        <f>$D51*IF(AD$1&gt;'Inputs &amp; Summary'!$D$5,0,IF(AD$1&gt;VLOOKUP($G51,Lists!$J$17:$K$21,2),IF($M51=Lists!$H$3,IF($K51&lt;1,(($S51/$K51)*((1+'Inputs &amp; Summary'!$D$7)^AD$1)),((INT(AD$1/$K51)-INT((AD$1-1)/$K51))*$S51*((1+'Inputs &amp; Summary'!$D$7)^AD$1))),(_xlfn.WEIBULL.DIST(AD$1,$L51,$K51,FALSE)*$S51*((1+'Inputs &amp; Summary'!$D$7)^AD$1))),IF($M51=Lists!$H$3,IF($K51&lt;1,((($R51*(1-$E51)+$Q51*(1-$F51))/$K51)*((1+'Inputs &amp; Summary'!$D$7)^AD$1)),((INT(AD$1/$K51)-INT((AD$1-1)/$K51))*($R51*(1-$E51)+$Q51*(1-$F51))*((1+'Inputs &amp; Summary'!$D$7)^AD$1))),((_xlfn.WEIBULL.DIST(AD$1,$L51,$K51,FALSE)*($R51*(1-$E51)+$Q51*(1-$F51))*((1+'Inputs &amp; Summary'!$D$7)^AD$1))))))</f>
        <v>0</v>
      </c>
      <c r="AE51" s="248">
        <f>$D51*IF(AE$1&gt;'Inputs &amp; Summary'!$D$5,0,IF(AE$1&gt;VLOOKUP($G51,Lists!$J$17:$K$21,2),IF($M51=Lists!$H$3,IF($K51&lt;1,(($S51/$K51)*((1+'Inputs &amp; Summary'!$D$7)^AE$1)),((INT(AE$1/$K51)-INT((AE$1-1)/$K51))*$S51*((1+'Inputs &amp; Summary'!$D$7)^AE$1))),(_xlfn.WEIBULL.DIST(AE$1,$L51,$K51,FALSE)*$S51*((1+'Inputs &amp; Summary'!$D$7)^AE$1))),IF($M51=Lists!$H$3,IF($K51&lt;1,((($R51*(1-$E51)+$Q51*(1-$F51))/$K51)*((1+'Inputs &amp; Summary'!$D$7)^AE$1)),((INT(AE$1/$K51)-INT((AE$1-1)/$K51))*($R51*(1-$E51)+$Q51*(1-$F51))*((1+'Inputs &amp; Summary'!$D$7)^AE$1))),((_xlfn.WEIBULL.DIST(AE$1,$L51,$K51,FALSE)*($R51*(1-$E51)+$Q51*(1-$F51))*((1+'Inputs &amp; Summary'!$D$7)^AE$1))))))</f>
        <v>0</v>
      </c>
      <c r="AF51" s="248">
        <f>$D51*IF(AF$1&gt;'Inputs &amp; Summary'!$D$5,0,IF(AF$1&gt;VLOOKUP($G51,Lists!$J$17:$K$21,2),IF($M51=Lists!$H$3,IF($K51&lt;1,(($S51/$K51)*((1+'Inputs &amp; Summary'!$D$7)^AF$1)),((INT(AF$1/$K51)-INT((AF$1-1)/$K51))*$S51*((1+'Inputs &amp; Summary'!$D$7)^AF$1))),(_xlfn.WEIBULL.DIST(AF$1,$L51,$K51,FALSE)*$S51*((1+'Inputs &amp; Summary'!$D$7)^AF$1))),IF($M51=Lists!$H$3,IF($K51&lt;1,((($R51*(1-$E51)+$Q51*(1-$F51))/$K51)*((1+'Inputs &amp; Summary'!$D$7)^AF$1)),((INT(AF$1/$K51)-INT((AF$1-1)/$K51))*($R51*(1-$E51)+$Q51*(1-$F51))*((1+'Inputs &amp; Summary'!$D$7)^AF$1))),((_xlfn.WEIBULL.DIST(AF$1,$L51,$K51,FALSE)*($R51*(1-$E51)+$Q51*(1-$F51))*((1+'Inputs &amp; Summary'!$D$7)^AF$1))))))</f>
        <v>0</v>
      </c>
      <c r="AG51" s="248">
        <f>$D51*IF(AG$1&gt;'Inputs &amp; Summary'!$D$5,0,IF(AG$1&gt;VLOOKUP($G51,Lists!$J$17:$K$21,2),IF($M51=Lists!$H$3,IF($K51&lt;1,(($S51/$K51)*((1+'Inputs &amp; Summary'!$D$7)^AG$1)),((INT(AG$1/$K51)-INT((AG$1-1)/$K51))*$S51*((1+'Inputs &amp; Summary'!$D$7)^AG$1))),(_xlfn.WEIBULL.DIST(AG$1,$L51,$K51,FALSE)*$S51*((1+'Inputs &amp; Summary'!$D$7)^AG$1))),IF($M51=Lists!$H$3,IF($K51&lt;1,((($R51*(1-$E51)+$Q51*(1-$F51))/$K51)*((1+'Inputs &amp; Summary'!$D$7)^AG$1)),((INT(AG$1/$K51)-INT((AG$1-1)/$K51))*($R51*(1-$E51)+$Q51*(1-$F51))*((1+'Inputs &amp; Summary'!$D$7)^AG$1))),((_xlfn.WEIBULL.DIST(AG$1,$L51,$K51,FALSE)*($R51*(1-$E51)+$Q51*(1-$F51))*((1+'Inputs &amp; Summary'!$D$7)^AG$1))))))</f>
        <v>0</v>
      </c>
      <c r="AH51" s="248">
        <f>$D51*IF(AH$1&gt;'Inputs &amp; Summary'!$D$5,0,IF(AH$1&gt;VLOOKUP($G51,Lists!$J$17:$K$21,2),IF($M51=Lists!$H$3,IF($K51&lt;1,(($S51/$K51)*((1+'Inputs &amp; Summary'!$D$7)^AH$1)),((INT(AH$1/$K51)-INT((AH$1-1)/$K51))*$S51*((1+'Inputs &amp; Summary'!$D$7)^AH$1))),(_xlfn.WEIBULL.DIST(AH$1,$L51,$K51,FALSE)*$S51*((1+'Inputs &amp; Summary'!$D$7)^AH$1))),IF($M51=Lists!$H$3,IF($K51&lt;1,((($R51*(1-$E51)+$Q51*(1-$F51))/$K51)*((1+'Inputs &amp; Summary'!$D$7)^AH$1)),((INT(AH$1/$K51)-INT((AH$1-1)/$K51))*($R51*(1-$E51)+$Q51*(1-$F51))*((1+'Inputs &amp; Summary'!$D$7)^AH$1))),((_xlfn.WEIBULL.DIST(AH$1,$L51,$K51,FALSE)*($R51*(1-$E51)+$Q51*(1-$F51))*((1+'Inputs &amp; Summary'!$D$7)^AH$1))))))</f>
        <v>2029.6257092912706</v>
      </c>
      <c r="AI51" s="248">
        <f>$D51*IF(AI$1&gt;'Inputs &amp; Summary'!$D$5,0,IF(AI$1&gt;VLOOKUP($G51,Lists!$J$17:$K$21,2),IF($M51=Lists!$H$3,IF($K51&lt;1,(($S51/$K51)*((1+'Inputs &amp; Summary'!$D$7)^AI$1)),((INT(AI$1/$K51)-INT((AI$1-1)/$K51))*$S51*((1+'Inputs &amp; Summary'!$D$7)^AI$1))),(_xlfn.WEIBULL.DIST(AI$1,$L51,$K51,FALSE)*$S51*((1+'Inputs &amp; Summary'!$D$7)^AI$1))),IF($M51=Lists!$H$3,IF($K51&lt;1,((($R51*(1-$E51)+$Q51*(1-$F51))/$K51)*((1+'Inputs &amp; Summary'!$D$7)^AI$1)),((INT(AI$1/$K51)-INT((AI$1-1)/$K51))*($R51*(1-$E51)+$Q51*(1-$F51))*((1+'Inputs &amp; Summary'!$D$7)^AI$1))),((_xlfn.WEIBULL.DIST(AI$1,$L51,$K51,FALSE)*($R51*(1-$E51)+$Q51*(1-$F51))*((1+'Inputs &amp; Summary'!$D$7)^AI$1))))))</f>
        <v>0</v>
      </c>
      <c r="AJ51" s="248">
        <f>$D51*IF(AJ$1&gt;'Inputs &amp; Summary'!$D$5,0,IF(AJ$1&gt;VLOOKUP($G51,Lists!$J$17:$K$21,2),IF($M51=Lists!$H$3,IF($K51&lt;1,(($S51/$K51)*((1+'Inputs &amp; Summary'!$D$7)^AJ$1)),((INT(AJ$1/$K51)-INT((AJ$1-1)/$K51))*$S51*((1+'Inputs &amp; Summary'!$D$7)^AJ$1))),(_xlfn.WEIBULL.DIST(AJ$1,$L51,$K51,FALSE)*$S51*((1+'Inputs &amp; Summary'!$D$7)^AJ$1))),IF($M51=Lists!$H$3,IF($K51&lt;1,((($R51*(1-$E51)+$Q51*(1-$F51))/$K51)*((1+'Inputs &amp; Summary'!$D$7)^AJ$1)),((INT(AJ$1/$K51)-INT((AJ$1-1)/$K51))*($R51*(1-$E51)+$Q51*(1-$F51))*((1+'Inputs &amp; Summary'!$D$7)^AJ$1))),((_xlfn.WEIBULL.DIST(AJ$1,$L51,$K51,FALSE)*($R51*(1-$E51)+$Q51*(1-$F51))*((1+'Inputs &amp; Summary'!$D$7)^AJ$1))))))</f>
        <v>0</v>
      </c>
      <c r="AK51" s="248">
        <f>$D51*IF(AK$1&gt;'Inputs &amp; Summary'!$D$5,0,IF(AK$1&gt;VLOOKUP($G51,Lists!$J$17:$K$21,2),IF($M51=Lists!$H$3,IF($K51&lt;1,(($S51/$K51)*((1+'Inputs &amp; Summary'!$D$7)^AK$1)),((INT(AK$1/$K51)-INT((AK$1-1)/$K51))*$S51*((1+'Inputs &amp; Summary'!$D$7)^AK$1))),(_xlfn.WEIBULL.DIST(AK$1,$L51,$K51,FALSE)*$S51*((1+'Inputs &amp; Summary'!$D$7)^AK$1))),IF($M51=Lists!$H$3,IF($K51&lt;1,((($R51*(1-$E51)+$Q51*(1-$F51))/$K51)*((1+'Inputs &amp; Summary'!$D$7)^AK$1)),((INT(AK$1/$K51)-INT((AK$1-1)/$K51))*($R51*(1-$E51)+$Q51*(1-$F51))*((1+'Inputs &amp; Summary'!$D$7)^AK$1))),((_xlfn.WEIBULL.DIST(AK$1,$L51,$K51,FALSE)*($R51*(1-$E51)+$Q51*(1-$F51))*((1+'Inputs &amp; Summary'!$D$7)^AK$1))))))</f>
        <v>0</v>
      </c>
      <c r="AL51" s="248">
        <f>$D51*IF(AL$1&gt;'Inputs &amp; Summary'!$D$5,0,IF(AL$1&gt;VLOOKUP($G51,Lists!$J$17:$K$21,2),IF($M51=Lists!$H$3,IF($K51&lt;1,(($S51/$K51)*((1+'Inputs &amp; Summary'!$D$7)^AL$1)),((INT(AL$1/$K51)-INT((AL$1-1)/$K51))*$S51*((1+'Inputs &amp; Summary'!$D$7)^AL$1))),(_xlfn.WEIBULL.DIST(AL$1,$L51,$K51,FALSE)*$S51*((1+'Inputs &amp; Summary'!$D$7)^AL$1))),IF($M51=Lists!$H$3,IF($K51&lt;1,((($R51*(1-$E51)+$Q51*(1-$F51))/$K51)*((1+'Inputs &amp; Summary'!$D$7)^AL$1)),((INT(AL$1/$K51)-INT((AL$1-1)/$K51))*($R51*(1-$E51)+$Q51*(1-$F51))*((1+'Inputs &amp; Summary'!$D$7)^AL$1))),((_xlfn.WEIBULL.DIST(AL$1,$L51,$K51,FALSE)*($R51*(1-$E51)+$Q51*(1-$F51))*((1+'Inputs &amp; Summary'!$D$7)^AL$1))))))</f>
        <v>0</v>
      </c>
      <c r="AM51" s="248">
        <f>$D51*IF(AM$1&gt;'Inputs &amp; Summary'!$D$5,0,IF(AM$1&gt;VLOOKUP($G51,Lists!$J$17:$K$21,2),IF($M51=Lists!$H$3,IF($K51&lt;1,(($S51/$K51)*((1+'Inputs &amp; Summary'!$D$7)^AM$1)),((INT(AM$1/$K51)-INT((AM$1-1)/$K51))*$S51*((1+'Inputs &amp; Summary'!$D$7)^AM$1))),(_xlfn.WEIBULL.DIST(AM$1,$L51,$K51,FALSE)*$S51*((1+'Inputs &amp; Summary'!$D$7)^AM$1))),IF($M51=Lists!$H$3,IF($K51&lt;1,((($R51*(1-$E51)+$Q51*(1-$F51))/$K51)*((1+'Inputs &amp; Summary'!$D$7)^AM$1)),((INT(AM$1/$K51)-INT((AM$1-1)/$K51))*($R51*(1-$E51)+$Q51*(1-$F51))*((1+'Inputs &amp; Summary'!$D$7)^AM$1))),((_xlfn.WEIBULL.DIST(AM$1,$L51,$K51,FALSE)*($R51*(1-$E51)+$Q51*(1-$F51))*((1+'Inputs &amp; Summary'!$D$7)^AM$1))))))</f>
        <v>2240.8707833096751</v>
      </c>
      <c r="AN51" s="248">
        <f>$D51*IF(AN$1&gt;'Inputs &amp; Summary'!$D$5,0,IF(AN$1&gt;VLOOKUP($G51,Lists!$J$17:$K$21,2),IF($M51=Lists!$H$3,IF($K51&lt;1,(($S51/$K51)*((1+'Inputs &amp; Summary'!$D$7)^AN$1)),((INT(AN$1/$K51)-INT((AN$1-1)/$K51))*$S51*((1+'Inputs &amp; Summary'!$D$7)^AN$1))),(_xlfn.WEIBULL.DIST(AN$1,$L51,$K51,FALSE)*$S51*((1+'Inputs &amp; Summary'!$D$7)^AN$1))),IF($M51=Lists!$H$3,IF($K51&lt;1,((($R51*(1-$E51)+$Q51*(1-$F51))/$K51)*((1+'Inputs &amp; Summary'!$D$7)^AN$1)),((INT(AN$1/$K51)-INT((AN$1-1)/$K51))*($R51*(1-$E51)+$Q51*(1-$F51))*((1+'Inputs &amp; Summary'!$D$7)^AN$1))),((_xlfn.WEIBULL.DIST(AN$1,$L51,$K51,FALSE)*($R51*(1-$E51)+$Q51*(1-$F51))*((1+'Inputs &amp; Summary'!$D$7)^AN$1))))))</f>
        <v>0</v>
      </c>
      <c r="AO51" s="248">
        <f>$D51*IF(AO$1&gt;'Inputs &amp; Summary'!$D$5,0,IF(AO$1&gt;VLOOKUP($G51,Lists!$J$17:$K$21,2),IF($M51=Lists!$H$3,IF($K51&lt;1,(($S51/$K51)*((1+'Inputs &amp; Summary'!$D$7)^AO$1)),((INT(AO$1/$K51)-INT((AO$1-1)/$K51))*$S51*((1+'Inputs &amp; Summary'!$D$7)^AO$1))),(_xlfn.WEIBULL.DIST(AO$1,$L51,$K51,FALSE)*$S51*((1+'Inputs &amp; Summary'!$D$7)^AO$1))),IF($M51=Lists!$H$3,IF($K51&lt;1,((($R51*(1-$E51)+$Q51*(1-$F51))/$K51)*((1+'Inputs &amp; Summary'!$D$7)^AO$1)),((INT(AO$1/$K51)-INT((AO$1-1)/$K51))*($R51*(1-$E51)+$Q51*(1-$F51))*((1+'Inputs &amp; Summary'!$D$7)^AO$1))),((_xlfn.WEIBULL.DIST(AO$1,$L51,$K51,FALSE)*($R51*(1-$E51)+$Q51*(1-$F51))*((1+'Inputs &amp; Summary'!$D$7)^AO$1))))))</f>
        <v>0</v>
      </c>
      <c r="AP51" s="248">
        <f>$D51*IF(AP$1&gt;'Inputs &amp; Summary'!$D$5,0,IF(AP$1&gt;VLOOKUP($G51,Lists!$J$17:$K$21,2),IF($M51=Lists!$H$3,IF($K51&lt;1,(($S51/$K51)*((1+'Inputs &amp; Summary'!$D$7)^AP$1)),((INT(AP$1/$K51)-INT((AP$1-1)/$K51))*$S51*((1+'Inputs &amp; Summary'!$D$7)^AP$1))),(_xlfn.WEIBULL.DIST(AP$1,$L51,$K51,FALSE)*$S51*((1+'Inputs &amp; Summary'!$D$7)^AP$1))),IF($M51=Lists!$H$3,IF($K51&lt;1,((($R51*(1-$E51)+$Q51*(1-$F51))/$K51)*((1+'Inputs &amp; Summary'!$D$7)^AP$1)),((INT(AP$1/$K51)-INT((AP$1-1)/$K51))*($R51*(1-$E51)+$Q51*(1-$F51))*((1+'Inputs &amp; Summary'!$D$7)^AP$1))),((_xlfn.WEIBULL.DIST(AP$1,$L51,$K51,FALSE)*($R51*(1-$E51)+$Q51*(1-$F51))*((1+'Inputs &amp; Summary'!$D$7)^AP$1))))))</f>
        <v>0</v>
      </c>
      <c r="AQ51" s="248">
        <f>$D51*IF(AQ$1&gt;'Inputs &amp; Summary'!$D$5,0,IF(AQ$1&gt;VLOOKUP($G51,Lists!$J$17:$K$21,2),IF($M51=Lists!$H$3,IF($K51&lt;1,(($S51/$K51)*((1+'Inputs &amp; Summary'!$D$7)^AQ$1)),((INT(AQ$1/$K51)-INT((AQ$1-1)/$K51))*$S51*((1+'Inputs &amp; Summary'!$D$7)^AQ$1))),(_xlfn.WEIBULL.DIST(AQ$1,$L51,$K51,FALSE)*$S51*((1+'Inputs &amp; Summary'!$D$7)^AQ$1))),IF($M51=Lists!$H$3,IF($K51&lt;1,((($R51*(1-$E51)+$Q51*(1-$F51))/$K51)*((1+'Inputs &amp; Summary'!$D$7)^AQ$1)),((INT(AQ$1/$K51)-INT((AQ$1-1)/$K51))*($R51*(1-$E51)+$Q51*(1-$F51))*((1+'Inputs &amp; Summary'!$D$7)^AQ$1))),((_xlfn.WEIBULL.DIST(AQ$1,$L51,$K51,FALSE)*($R51*(1-$E51)+$Q51*(1-$F51))*((1+'Inputs &amp; Summary'!$D$7)^AQ$1))))))</f>
        <v>0</v>
      </c>
      <c r="AR51" s="248">
        <f>$D51*IF(AR$1&gt;'Inputs &amp; Summary'!$D$5,0,IF(AR$1&gt;VLOOKUP($G51,Lists!$J$17:$K$21,2),IF($M51=Lists!$H$3,IF($K51&lt;1,(($S51/$K51)*((1+'Inputs &amp; Summary'!$D$7)^AR$1)),((INT(AR$1/$K51)-INT((AR$1-1)/$K51))*$S51*((1+'Inputs &amp; Summary'!$D$7)^AR$1))),(_xlfn.WEIBULL.DIST(AR$1,$L51,$K51,FALSE)*$S51*((1+'Inputs &amp; Summary'!$D$7)^AR$1))),IF($M51=Lists!$H$3,IF($K51&lt;1,((($R51*(1-$E51)+$Q51*(1-$F51))/$K51)*((1+'Inputs &amp; Summary'!$D$7)^AR$1)),((INT(AR$1/$K51)-INT((AR$1-1)/$K51))*($R51*(1-$E51)+$Q51*(1-$F51))*((1+'Inputs &amp; Summary'!$D$7)^AR$1))),((_xlfn.WEIBULL.DIST(AR$1,$L51,$K51,FALSE)*($R51*(1-$E51)+$Q51*(1-$F51))*((1+'Inputs &amp; Summary'!$D$7)^AR$1))))))</f>
        <v>2474.1024143039599</v>
      </c>
      <c r="AS51" s="248">
        <f>$D51*IF(AS$1&gt;'Inputs &amp; Summary'!$D$5,0,IF(AS$1&gt;VLOOKUP($G51,Lists!$J$17:$K$21,2),IF($M51=Lists!$H$3,IF($K51&lt;1,(($S51/$K51)*((1+'Inputs &amp; Summary'!$D$7)^AS$1)),((INT(AS$1/$K51)-INT((AS$1-1)/$K51))*$S51*((1+'Inputs &amp; Summary'!$D$7)^AS$1))),(_xlfn.WEIBULL.DIST(AS$1,$L51,$K51,FALSE)*$S51*((1+'Inputs &amp; Summary'!$D$7)^AS$1))),IF($M51=Lists!$H$3,IF($K51&lt;1,((($R51*(1-$E51)+$Q51*(1-$F51))/$K51)*((1+'Inputs &amp; Summary'!$D$7)^AS$1)),((INT(AS$1/$K51)-INT((AS$1-1)/$K51))*($R51*(1-$E51)+$Q51*(1-$F51))*((1+'Inputs &amp; Summary'!$D$7)^AS$1))),((_xlfn.WEIBULL.DIST(AS$1,$L51,$K51,FALSE)*($R51*(1-$E51)+$Q51*(1-$F51))*((1+'Inputs &amp; Summary'!$D$7)^AS$1))))))</f>
        <v>0</v>
      </c>
      <c r="AT51" s="248">
        <f>$D51*IF(AT$1&gt;'Inputs &amp; Summary'!$D$5,0,IF(AT$1&gt;VLOOKUP($G51,Lists!$J$17:$K$21,2),IF($M51=Lists!$H$3,IF($K51&lt;1,(($S51/$K51)*((1+'Inputs &amp; Summary'!$D$7)^AT$1)),((INT(AT$1/$K51)-INT((AT$1-1)/$K51))*$S51*((1+'Inputs &amp; Summary'!$D$7)^AT$1))),(_xlfn.WEIBULL.DIST(AT$1,$L51,$K51,FALSE)*$S51*((1+'Inputs &amp; Summary'!$D$7)^AT$1))),IF($M51=Lists!$H$3,IF($K51&lt;1,((($R51*(1-$E51)+$Q51*(1-$F51))/$K51)*((1+'Inputs &amp; Summary'!$D$7)^AT$1)),((INT(AT$1/$K51)-INT((AT$1-1)/$K51))*($R51*(1-$E51)+$Q51*(1-$F51))*((1+'Inputs &amp; Summary'!$D$7)^AT$1))),((_xlfn.WEIBULL.DIST(AT$1,$L51,$K51,FALSE)*($R51*(1-$E51)+$Q51*(1-$F51))*((1+'Inputs &amp; Summary'!$D$7)^AT$1))))))</f>
        <v>0</v>
      </c>
      <c r="AU51" s="248">
        <f>$D51*IF(AU$1&gt;'Inputs &amp; Summary'!$D$5,0,IF(AU$1&gt;VLOOKUP($G51,Lists!$J$17:$K$21,2),IF($M51=Lists!$H$3,IF($K51&lt;1,(($S51/$K51)*((1+'Inputs &amp; Summary'!$D$7)^AU$1)),((INT(AU$1/$K51)-INT((AU$1-1)/$K51))*$S51*((1+'Inputs &amp; Summary'!$D$7)^AU$1))),(_xlfn.WEIBULL.DIST(AU$1,$L51,$K51,FALSE)*$S51*((1+'Inputs &amp; Summary'!$D$7)^AU$1))),IF($M51=Lists!$H$3,IF($K51&lt;1,((($R51*(1-$E51)+$Q51*(1-$F51))/$K51)*((1+'Inputs &amp; Summary'!$D$7)^AU$1)),((INT(AU$1/$K51)-INT((AU$1-1)/$K51))*($R51*(1-$E51)+$Q51*(1-$F51))*((1+'Inputs &amp; Summary'!$D$7)^AU$1))),((_xlfn.WEIBULL.DIST(AU$1,$L51,$K51,FALSE)*($R51*(1-$E51)+$Q51*(1-$F51))*((1+'Inputs &amp; Summary'!$D$7)^AU$1))))))</f>
        <v>0</v>
      </c>
      <c r="AV51" s="248">
        <f>$D51*IF(AV$1&gt;'Inputs &amp; Summary'!$D$5,0,IF(AV$1&gt;VLOOKUP($G51,Lists!$J$17:$K$21,2),IF($M51=Lists!$H$3,IF($K51&lt;1,(($S51/$K51)*((1+'Inputs &amp; Summary'!$D$7)^AV$1)),((INT(AV$1/$K51)-INT((AV$1-1)/$K51))*$S51*((1+'Inputs &amp; Summary'!$D$7)^AV$1))),(_xlfn.WEIBULL.DIST(AV$1,$L51,$K51,FALSE)*$S51*((1+'Inputs &amp; Summary'!$D$7)^AV$1))),IF($M51=Lists!$H$3,IF($K51&lt;1,((($R51*(1-$E51)+$Q51*(1-$F51))/$K51)*((1+'Inputs &amp; Summary'!$D$7)^AV$1)),((INT(AV$1/$K51)-INT((AV$1-1)/$K51))*($R51*(1-$E51)+$Q51*(1-$F51))*((1+'Inputs &amp; Summary'!$D$7)^AV$1))),((_xlfn.WEIBULL.DIST(AV$1,$L51,$K51,FALSE)*($R51*(1-$E51)+$Q51*(1-$F51))*((1+'Inputs &amp; Summary'!$D$7)^AV$1))))))</f>
        <v>0</v>
      </c>
      <c r="AW51" s="248">
        <f>$D51*IF(AW$1&gt;'Inputs &amp; Summary'!$D$5,0,IF(AW$1&gt;VLOOKUP($G51,Lists!$J$17:$K$21,2),IF($M51=Lists!$H$3,IF($K51&lt;1,(($S51/$K51)*((1+'Inputs &amp; Summary'!$D$7)^AW$1)),((INT(AW$1/$K51)-INT((AW$1-1)/$K51))*$S51*((1+'Inputs &amp; Summary'!$D$7)^AW$1))),(_xlfn.WEIBULL.DIST(AW$1,$L51,$K51,FALSE)*$S51*((1+'Inputs &amp; Summary'!$D$7)^AW$1))),IF($M51=Lists!$H$3,IF($K51&lt;1,((($R51*(1-$E51)+$Q51*(1-$F51))/$K51)*((1+'Inputs &amp; Summary'!$D$7)^AW$1)),((INT(AW$1/$K51)-INT((AW$1-1)/$K51))*($R51*(1-$E51)+$Q51*(1-$F51))*((1+'Inputs &amp; Summary'!$D$7)^AW$1))),((_xlfn.WEIBULL.DIST(AW$1,$L51,$K51,FALSE)*($R51*(1-$E51)+$Q51*(1-$F51))*((1+'Inputs &amp; Summary'!$D$7)^AW$1))))))</f>
        <v>0</v>
      </c>
      <c r="AX51" s="248">
        <f>$D51*IF(AX$1&gt;'Inputs &amp; Summary'!$D$5,0,IF(AX$1&gt;VLOOKUP($G51,Lists!$J$17:$K$21,2),IF($M51=Lists!$H$3,IF($K51&lt;1,(($S51/$K51)*((1+'Inputs &amp; Summary'!$D$7)^AX$1)),((INT(AX$1/$K51)-INT((AX$1-1)/$K51))*$S51*((1+'Inputs &amp; Summary'!$D$7)^AX$1))),(_xlfn.WEIBULL.DIST(AX$1,$L51,$K51,FALSE)*$S51*((1+'Inputs &amp; Summary'!$D$7)^AX$1))),IF($M51=Lists!$H$3,IF($K51&lt;1,((($R51*(1-$E51)+$Q51*(1-$F51))/$K51)*((1+'Inputs &amp; Summary'!$D$7)^AX$1)),((INT(AX$1/$K51)-INT((AX$1-1)/$K51))*($R51*(1-$E51)+$Q51*(1-$F51))*((1+'Inputs &amp; Summary'!$D$7)^AX$1))),((_xlfn.WEIBULL.DIST(AX$1,$L51,$K51,FALSE)*($R51*(1-$E51)+$Q51*(1-$F51))*((1+'Inputs &amp; Summary'!$D$7)^AX$1))))))</f>
        <v>0</v>
      </c>
      <c r="AY51" s="248">
        <f>$D51*IF(AY$1&gt;'Inputs &amp; Summary'!$D$5,0,IF(AY$1&gt;VLOOKUP($G51,Lists!$J$17:$K$21,2),IF($M51=Lists!$H$3,IF($K51&lt;1,(($S51/$K51)*((1+'Inputs &amp; Summary'!$D$7)^AY$1)),((INT(AY$1/$K51)-INT((AY$1-1)/$K51))*$S51*((1+'Inputs &amp; Summary'!$D$7)^AY$1))),(_xlfn.WEIBULL.DIST(AY$1,$L51,$K51,FALSE)*$S51*((1+'Inputs &amp; Summary'!$D$7)^AY$1))),IF($M51=Lists!$H$3,IF($K51&lt;1,((($R51*(1-$E51)+$Q51*(1-$F51))/$K51)*((1+'Inputs &amp; Summary'!$D$7)^AY$1)),((INT(AY$1/$K51)-INT((AY$1-1)/$K51))*($R51*(1-$E51)+$Q51*(1-$F51))*((1+'Inputs &amp; Summary'!$D$7)^AY$1))),((_xlfn.WEIBULL.DIST(AY$1,$L51,$K51,FALSE)*($R51*(1-$E51)+$Q51*(1-$F51))*((1+'Inputs &amp; Summary'!$D$7)^AY$1))))))</f>
        <v>0</v>
      </c>
      <c r="AZ51" s="248">
        <f>$D51*IF(AZ$1&gt;'Inputs &amp; Summary'!$D$5,0,IF(AZ$1&gt;VLOOKUP($G51,Lists!$J$17:$K$21,2),IF($M51=Lists!$H$3,IF($K51&lt;1,(($S51/$K51)*((1+'Inputs &amp; Summary'!$D$7)^AZ$1)),((INT(AZ$1/$K51)-INT((AZ$1-1)/$K51))*$S51*((1+'Inputs &amp; Summary'!$D$7)^AZ$1))),(_xlfn.WEIBULL.DIST(AZ$1,$L51,$K51,FALSE)*$S51*((1+'Inputs &amp; Summary'!$D$7)^AZ$1))),IF($M51=Lists!$H$3,IF($K51&lt;1,((($R51*(1-$E51)+$Q51*(1-$F51))/$K51)*((1+'Inputs &amp; Summary'!$D$7)^AZ$1)),((INT(AZ$1/$K51)-INT((AZ$1-1)/$K51))*($R51*(1-$E51)+$Q51*(1-$F51))*((1+'Inputs &amp; Summary'!$D$7)^AZ$1))),((_xlfn.WEIBULL.DIST(AZ$1,$L51,$K51,FALSE)*($R51*(1-$E51)+$Q51*(1-$F51))*((1+'Inputs &amp; Summary'!$D$7)^AZ$1))))))</f>
        <v>0</v>
      </c>
      <c r="BA51" s="248">
        <f>$D51*IF(BA$1&gt;'Inputs &amp; Summary'!$D$5,0,IF(BA$1&gt;VLOOKUP($G51,Lists!$J$17:$K$21,2),IF($M51=Lists!$H$3,IF($K51&lt;1,(($S51/$K51)*((1+'Inputs &amp; Summary'!$D$7)^BA$1)),((INT(BA$1/$K51)-INT((BA$1-1)/$K51))*$S51*((1+'Inputs &amp; Summary'!$D$7)^BA$1))),(_xlfn.WEIBULL.DIST(BA$1,$L51,$K51,FALSE)*$S51*((1+'Inputs &amp; Summary'!$D$7)^BA$1))),IF($M51=Lists!$H$3,IF($K51&lt;1,((($R51*(1-$E51)+$Q51*(1-$F51))/$K51)*((1+'Inputs &amp; Summary'!$D$7)^BA$1)),((INT(BA$1/$K51)-INT((BA$1-1)/$K51))*($R51*(1-$E51)+$Q51*(1-$F51))*((1+'Inputs &amp; Summary'!$D$7)^BA$1))),((_xlfn.WEIBULL.DIST(BA$1,$L51,$K51,FALSE)*($R51*(1-$E51)+$Q51*(1-$F51))*((1+'Inputs &amp; Summary'!$D$7)^BA$1))))))</f>
        <v>0</v>
      </c>
      <c r="BB51" s="248">
        <f>$D51*IF(BB$1&gt;'Inputs &amp; Summary'!$D$5,0,IF(BB$1&gt;VLOOKUP($G51,Lists!$J$17:$K$21,2),IF($M51=Lists!$H$3,IF($K51&lt;1,(($S51/$K51)*((1+'Inputs &amp; Summary'!$D$7)^BB$1)),((INT(BB$1/$K51)-INT((BB$1-1)/$K51))*$S51*((1+'Inputs &amp; Summary'!$D$7)^BB$1))),(_xlfn.WEIBULL.DIST(BB$1,$L51,$K51,FALSE)*$S51*((1+'Inputs &amp; Summary'!$D$7)^BB$1))),IF($M51=Lists!$H$3,IF($K51&lt;1,((($R51*(1-$E51)+$Q51*(1-$F51))/$K51)*((1+'Inputs &amp; Summary'!$D$7)^BB$1)),((INT(BB$1/$K51)-INT((BB$1-1)/$K51))*($R51*(1-$E51)+$Q51*(1-$F51))*((1+'Inputs &amp; Summary'!$D$7)^BB$1))),((_xlfn.WEIBULL.DIST(BB$1,$L51,$K51,FALSE)*($R51*(1-$E51)+$Q51*(1-$F51))*((1+'Inputs &amp; Summary'!$D$7)^BB$1))))))</f>
        <v>0</v>
      </c>
      <c r="BC51" s="248">
        <f>$D51*IF(BC$1&gt;'Inputs &amp; Summary'!$D$5,0,IF(BC$1&gt;VLOOKUP($G51,Lists!$J$17:$K$21,2),IF($M51=Lists!$H$3,IF($K51&lt;1,(($S51/$K51)*((1+'Inputs &amp; Summary'!$D$7)^BC$1)),((INT(BC$1/$K51)-INT((BC$1-1)/$K51))*$S51*((1+'Inputs &amp; Summary'!$D$7)^BC$1))),(_xlfn.WEIBULL.DIST(BC$1,$L51,$K51,FALSE)*$S51*((1+'Inputs &amp; Summary'!$D$7)^BC$1))),IF($M51=Lists!$H$3,IF($K51&lt;1,((($R51*(1-$E51)+$Q51*(1-$F51))/$K51)*((1+'Inputs &amp; Summary'!$D$7)^BC$1)),((INT(BC$1/$K51)-INT((BC$1-1)/$K51))*($R51*(1-$E51)+$Q51*(1-$F51))*((1+'Inputs &amp; Summary'!$D$7)^BC$1))),((_xlfn.WEIBULL.DIST(BC$1,$L51,$K51,FALSE)*($R51*(1-$E51)+$Q51*(1-$F51))*((1+'Inputs &amp; Summary'!$D$7)^BC$1))))))</f>
        <v>0</v>
      </c>
      <c r="BD51" s="248">
        <f>$D51*IF(BD$1&gt;'Inputs &amp; Summary'!$D$5,0,IF(BD$1&gt;VLOOKUP($G51,Lists!$J$17:$K$21,2),IF($M51=Lists!$H$3,IF($K51&lt;1,(($S51/$K51)*((1+'Inputs &amp; Summary'!$D$7)^BD$1)),((INT(BD$1/$K51)-INT((BD$1-1)/$K51))*$S51*((1+'Inputs &amp; Summary'!$D$7)^BD$1))),(_xlfn.WEIBULL.DIST(BD$1,$L51,$K51,FALSE)*$S51*((1+'Inputs &amp; Summary'!$D$7)^BD$1))),IF($M51=Lists!$H$3,IF($K51&lt;1,((($R51*(1-$E51)+$Q51*(1-$F51))/$K51)*((1+'Inputs &amp; Summary'!$D$7)^BD$1)),((INT(BD$1/$K51)-INT((BD$1-1)/$K51))*($R51*(1-$E51)+$Q51*(1-$F51))*((1+'Inputs &amp; Summary'!$D$7)^BD$1))),((_xlfn.WEIBULL.DIST(BD$1,$L51,$K51,FALSE)*($R51*(1-$E51)+$Q51*(1-$F51))*((1+'Inputs &amp; Summary'!$D$7)^BD$1))))))</f>
        <v>0</v>
      </c>
      <c r="BE51" s="248">
        <f>$D51*IF(BE$1&gt;'Inputs &amp; Summary'!$D$5,0,IF(BE$1&gt;VLOOKUP($G51,Lists!$J$17:$K$21,2),IF($M51=Lists!$H$3,IF($K51&lt;1,(($S51/$K51)*((1+'Inputs &amp; Summary'!$D$7)^BE$1)),((INT(BE$1/$K51)-INT((BE$1-1)/$K51))*$S51*((1+'Inputs &amp; Summary'!$D$7)^BE$1))),(_xlfn.WEIBULL.DIST(BE$1,$L51,$K51,FALSE)*$S51*((1+'Inputs &amp; Summary'!$D$7)^BE$1))),IF($M51=Lists!$H$3,IF($K51&lt;1,((($R51*(1-$E51)+$Q51*(1-$F51))/$K51)*((1+'Inputs &amp; Summary'!$D$7)^BE$1)),((INT(BE$1/$K51)-INT((BE$1-1)/$K51))*($R51*(1-$E51)+$Q51*(1-$F51))*((1+'Inputs &amp; Summary'!$D$7)^BE$1))),((_xlfn.WEIBULL.DIST(BE$1,$L51,$K51,FALSE)*($R51*(1-$E51)+$Q51*(1-$F51))*((1+'Inputs &amp; Summary'!$D$7)^BE$1))))))</f>
        <v>0</v>
      </c>
      <c r="BF51" s="248">
        <f>$D51*IF(BF$1&gt;'Inputs &amp; Summary'!$D$5,0,IF(BF$1&gt;VLOOKUP($G51,Lists!$J$17:$K$21,2),IF($M51=Lists!$H$3,IF($K51&lt;1,(($S51/$K51)*((1+'Inputs &amp; Summary'!$D$7)^BF$1)),((INT(BF$1/$K51)-INT((BF$1-1)/$K51))*$S51*((1+'Inputs &amp; Summary'!$D$7)^BF$1))),(_xlfn.WEIBULL.DIST(BF$1,$L51,$K51,FALSE)*$S51*((1+'Inputs &amp; Summary'!$D$7)^BF$1))),IF($M51=Lists!$H$3,IF($K51&lt;1,((($R51*(1-$E51)+$Q51*(1-$F51))/$K51)*((1+'Inputs &amp; Summary'!$D$7)^BF$1)),((INT(BF$1/$K51)-INT((BF$1-1)/$K51))*($R51*(1-$E51)+$Q51*(1-$F51))*((1+'Inputs &amp; Summary'!$D$7)^BF$1))),((_xlfn.WEIBULL.DIST(BF$1,$L51,$K51,FALSE)*($R51*(1-$E51)+$Q51*(1-$F51))*((1+'Inputs &amp; Summary'!$D$7)^BF$1))))))</f>
        <v>0</v>
      </c>
      <c r="BG51" s="248">
        <f>$D51*IF(BG$1&gt;'Inputs &amp; Summary'!$D$5,0,IF(BG$1&gt;VLOOKUP($G51,Lists!$J$17:$K$21,2),IF($M51=Lists!$H$3,IF($K51&lt;1,(($S51/$K51)*((1+'Inputs &amp; Summary'!$D$7)^BG$1)),((INT(BG$1/$K51)-INT((BG$1-1)/$K51))*$S51*((1+'Inputs &amp; Summary'!$D$7)^BG$1))),(_xlfn.WEIBULL.DIST(BG$1,$L51,$K51,FALSE)*$S51*((1+'Inputs &amp; Summary'!$D$7)^BG$1))),IF($M51=Lists!$H$3,IF($K51&lt;1,((($R51*(1-$E51)+$Q51*(1-$F51))/$K51)*((1+'Inputs &amp; Summary'!$D$7)^BG$1)),((INT(BG$1/$K51)-INT((BG$1-1)/$K51))*($R51*(1-$E51)+$Q51*(1-$F51))*((1+'Inputs &amp; Summary'!$D$7)^BG$1))),((_xlfn.WEIBULL.DIST(BG$1,$L51,$K51,FALSE)*($R51*(1-$E51)+$Q51*(1-$F51))*((1+'Inputs &amp; Summary'!$D$7)^BG$1))))))</f>
        <v>0</v>
      </c>
      <c r="BH51" s="248">
        <f>$D51*IF(BH$1&gt;'Inputs &amp; Summary'!$D$5,0,IF(BH$1&gt;VLOOKUP($G51,Lists!$J$17:$K$21,2),IF($M51=Lists!$H$3,IF($K51&lt;1,(($S51/$K51)*((1+'Inputs &amp; Summary'!$D$7)^BH$1)),((INT(BH$1/$K51)-INT((BH$1-1)/$K51))*$S51*((1+'Inputs &amp; Summary'!$D$7)^BH$1))),(_xlfn.WEIBULL.DIST(BH$1,$L51,$K51,FALSE)*$S51*((1+'Inputs &amp; Summary'!$D$7)^BH$1))),IF($M51=Lists!$H$3,IF($K51&lt;1,((($R51*(1-$E51)+$Q51*(1-$F51))/$K51)*((1+'Inputs &amp; Summary'!$D$7)^BH$1)),((INT(BH$1/$K51)-INT((BH$1-1)/$K51))*($R51*(1-$E51)+$Q51*(1-$F51))*((1+'Inputs &amp; Summary'!$D$7)^BH$1))),((_xlfn.WEIBULL.DIST(BH$1,$L51,$K51,FALSE)*($R51*(1-$E51)+$Q51*(1-$F51))*((1+'Inputs &amp; Summary'!$D$7)^BH$1))))))</f>
        <v>0</v>
      </c>
      <c r="BI51" s="248">
        <f>$D51*IF(BI$1&gt;'Inputs &amp; Summary'!$D$5,0,IF(BI$1&gt;VLOOKUP($G51,Lists!$J$17:$K$21,2),IF($M51=Lists!$H$3,IF($K51&lt;1,(($S51/$K51)*((1+'Inputs &amp; Summary'!$D$7)^BI$1)),((INT(BI$1/$K51)-INT((BI$1-1)/$K51))*$S51*((1+'Inputs &amp; Summary'!$D$7)^BI$1))),(_xlfn.WEIBULL.DIST(BI$1,$L51,$K51,FALSE)*$S51*((1+'Inputs &amp; Summary'!$D$7)^BI$1))),IF($M51=Lists!$H$3,IF($K51&lt;1,((($R51*(1-$E51)+$Q51*(1-$F51))/$K51)*((1+'Inputs &amp; Summary'!$D$7)^BI$1)),((INT(BI$1/$K51)-INT((BI$1-1)/$K51))*($R51*(1-$E51)+$Q51*(1-$F51))*((1+'Inputs &amp; Summary'!$D$7)^BI$1))),((_xlfn.WEIBULL.DIST(BI$1,$L51,$K51,FALSE)*($R51*(1-$E51)+$Q51*(1-$F51))*((1+'Inputs &amp; Summary'!$D$7)^BI$1))))))</f>
        <v>0</v>
      </c>
      <c r="BJ51" s="248">
        <f>$D51*IF(BJ$1&gt;'Inputs &amp; Summary'!$D$5,0,IF(BJ$1&gt;VLOOKUP($G51,Lists!$J$17:$K$21,2),IF($M51=Lists!$H$3,IF($K51&lt;1,(($S51/$K51)*((1+'Inputs &amp; Summary'!$D$7)^BJ$1)),((INT(BJ$1/$K51)-INT((BJ$1-1)/$K51))*$S51*((1+'Inputs &amp; Summary'!$D$7)^BJ$1))),(_xlfn.WEIBULL.DIST(BJ$1,$L51,$K51,FALSE)*$S51*((1+'Inputs &amp; Summary'!$D$7)^BJ$1))),IF($M51=Lists!$H$3,IF($K51&lt;1,((($R51*(1-$E51)+$Q51*(1-$F51))/$K51)*((1+'Inputs &amp; Summary'!$D$7)^BJ$1)),((INT(BJ$1/$K51)-INT((BJ$1-1)/$K51))*($R51*(1-$E51)+$Q51*(1-$F51))*((1+'Inputs &amp; Summary'!$D$7)^BJ$1))),((_xlfn.WEIBULL.DIST(BJ$1,$L51,$K51,FALSE)*($R51*(1-$E51)+$Q51*(1-$F51))*((1+'Inputs &amp; Summary'!$D$7)^BJ$1))))))</f>
        <v>0</v>
      </c>
      <c r="BK51" s="248">
        <f>$D51*IF(BK$1&gt;'Inputs &amp; Summary'!$D$5,0,IF(BK$1&gt;VLOOKUP($G51,Lists!$J$17:$K$21,2),IF($M51=Lists!$H$3,IF($K51&lt;1,(($S51/$K51)*((1+'Inputs &amp; Summary'!$D$7)^BK$1)),((INT(BK$1/$K51)-INT((BK$1-1)/$K51))*$S51*((1+'Inputs &amp; Summary'!$D$7)^BK$1))),(_xlfn.WEIBULL.DIST(BK$1,$L51,$K51,FALSE)*$S51*((1+'Inputs &amp; Summary'!$D$7)^BK$1))),IF($M51=Lists!$H$3,IF($K51&lt;1,((($R51*(1-$E51)+$Q51*(1-$F51))/$K51)*((1+'Inputs &amp; Summary'!$D$7)^BK$1)),((INT(BK$1/$K51)-INT((BK$1-1)/$K51))*($R51*(1-$E51)+$Q51*(1-$F51))*((1+'Inputs &amp; Summary'!$D$7)^BK$1))),((_xlfn.WEIBULL.DIST(BK$1,$L51,$K51,FALSE)*($R51*(1-$E51)+$Q51*(1-$F51))*((1+'Inputs &amp; Summary'!$D$7)^BK$1))))))</f>
        <v>0</v>
      </c>
      <c r="BL51" s="248">
        <f>$D51*IF(BL$1&gt;'Inputs &amp; Summary'!$D$5,0,IF(BL$1&gt;VLOOKUP($G51,Lists!$J$17:$K$21,2),IF($M51=Lists!$H$3,IF($K51&lt;1,(($S51/$K51)*((1+'Inputs &amp; Summary'!$D$7)^BL$1)),((INT(BL$1/$K51)-INT((BL$1-1)/$K51))*$S51*((1+'Inputs &amp; Summary'!$D$7)^BL$1))),(_xlfn.WEIBULL.DIST(BL$1,$L51,$K51,FALSE)*$S51*((1+'Inputs &amp; Summary'!$D$7)^BL$1))),IF($M51=Lists!$H$3,IF($K51&lt;1,((($R51*(1-$E51)+$Q51*(1-$F51))/$K51)*((1+'Inputs &amp; Summary'!$D$7)^BL$1)),((INT(BL$1/$K51)-INT((BL$1-1)/$K51))*($R51*(1-$E51)+$Q51*(1-$F51))*((1+'Inputs &amp; Summary'!$D$7)^BL$1))),((_xlfn.WEIBULL.DIST(BL$1,$L51,$K51,FALSE)*($R51*(1-$E51)+$Q51*(1-$F51))*((1+'Inputs &amp; Summary'!$D$7)^BL$1))))))</f>
        <v>0</v>
      </c>
    </row>
    <row r="52" spans="1:64" ht="28.8" x14ac:dyDescent="0.3">
      <c r="A52" s="236" t="s">
        <v>184</v>
      </c>
      <c r="B52" s="117" t="str">
        <f>IF('Inputs &amp; Summary'!$D$15=Lists!$E$3,INDEX('Residential Rooftop Details'!$A$30:$X$158,MATCH('Cash Flow'!$A52,'Residential Rooftop Details'!$A$30:$A$158,0),COLUMN(B$1)),IF('Inputs &amp; Summary'!$D$15=Lists!$E$4,INDEX('Commercial Rooftop Details'!$A$30:$V$158,MATCH('Cash Flow'!$A52,'Commercial Rooftop Details'!$A$30:$A$158,0),COLUMN(B$1)),INDEX('Ground-Mount Details'!$A$30:$V$158,MATCH('Cash Flow'!$A52,'Ground-Mount Details'!$A$30:$A$158,0),COLUMN(B$1))))</f>
        <v>Preventive</v>
      </c>
      <c r="C52" s="117" t="str">
        <f>IF('Inputs &amp; Summary'!$D$15=Lists!$E$3,INDEX('Residential Rooftop Details'!$A$30:$X$158,MATCH('Cash Flow'!$A52,'Residential Rooftop Details'!$A$30:$A$158,0),COLUMN(C$1)),IF('Inputs &amp; Summary'!$D$15=Lists!$E$4,INDEX('Commercial Rooftop Details'!$A$30:$V$158,MATCH('Cash Flow'!$A52,'Commercial Rooftop Details'!$A$30:$A$158,0),COLUMN(C$1)),INDEX('Ground-Mount Details'!$A$30:$V$158,MATCH('Cash Flow'!$A52,'Ground-Mount Details'!$A$30:$A$158,0),COLUMN(C$1))))</f>
        <v>PV Module</v>
      </c>
      <c r="D52" s="117">
        <f>IF('Inputs &amp; Summary'!$D$15=Lists!$E$3,INDEX('Residential Rooftop Details'!$A$30:$X$158,MATCH('Cash Flow'!$A52,'Residential Rooftop Details'!$A$30:$A$158,0),COLUMN(D$1)),IF('Inputs &amp; Summary'!$D$15=Lists!$E$4,INDEX('Commercial Rooftop Details'!$A$30:$V$158,MATCH('Cash Flow'!$A52,'Commercial Rooftop Details'!$A$30:$A$158,0),COLUMN(D$1)),INDEX('Ground-Mount Details'!$A$30:$V$158,MATCH('Cash Flow'!$A52,'Ground-Mount Details'!$A$30:$A$158,0),COLUMN(D$1))))</f>
        <v>1</v>
      </c>
      <c r="E52" s="117">
        <f>IF('Inputs &amp; Summary'!$D$15=Lists!$E$3,INDEX('Residential Rooftop Details'!$A$30:$X$158,MATCH('Cash Flow'!$A52,'Residential Rooftop Details'!$A$30:$A$158,0),COLUMN(E$1)),IF('Inputs &amp; Summary'!$D$15=Lists!$E$4,INDEX('Commercial Rooftop Details'!$A$30:$V$158,MATCH('Cash Flow'!$A52,'Commercial Rooftop Details'!$A$30:$A$158,0),COLUMN(E$1)),INDEX('Ground-Mount Details'!$A$30:$V$158,MATCH('Cash Flow'!$A52,'Ground-Mount Details'!$A$30:$A$158,0),COLUMN(E$1))))</f>
        <v>0</v>
      </c>
      <c r="F52" s="117">
        <f>IF('Inputs &amp; Summary'!$D$15=Lists!$E$3,INDEX('Residential Rooftop Details'!$A$30:$X$158,MATCH('Cash Flow'!$A52,'Residential Rooftop Details'!$A$30:$A$158,0),COLUMN(F$1)),IF('Inputs &amp; Summary'!$D$15=Lists!$E$4,INDEX('Commercial Rooftop Details'!$A$30:$V$158,MATCH('Cash Flow'!$A52,'Commercial Rooftop Details'!$A$30:$A$158,0),COLUMN(F$1)),INDEX('Ground-Mount Details'!$A$30:$V$158,MATCH('Cash Flow'!$A52,'Ground-Mount Details'!$A$30:$A$158,0),COLUMN(F$1))))</f>
        <v>0</v>
      </c>
      <c r="G52" s="237" t="str">
        <f>IF('Inputs &amp; Summary'!$D$15=Lists!$E$3,INDEX('Residential Rooftop Details'!$A$30:$X$158,MATCH('Cash Flow'!$A52,'Residential Rooftop Details'!$A$30:$A$158,0),COLUMN(G$1)),IF('Inputs &amp; Summary'!$D$15=Lists!$E$4,INDEX('Commercial Rooftop Details'!$A$30:$V$158,MATCH('Cash Flow'!$A52,'Commercial Rooftop Details'!$A$30:$A$158,0),COLUMN(G$1)),INDEX('Ground-Mount Details'!$A$30:$V$158,MATCH('Cash Flow'!$A52,'Ground-Mount Details'!$A$30:$A$158,0),COLUMN(G$1))))</f>
        <v>N/A</v>
      </c>
      <c r="H52" s="237" t="str">
        <f>IF('Inputs &amp; Summary'!$D$15=Lists!$E$3,INDEX('Residential Rooftop Details'!$A$30:$X$158,MATCH('Cash Flow'!$A52,'Residential Rooftop Details'!$A$30:$A$158,0),COLUMN(H$1)),IF('Inputs &amp; Summary'!$D$15=Lists!$E$4,INDEX('Commercial Rooftop Details'!$A$30:$V$158,MATCH('Cash Flow'!$A52,'Commercial Rooftop Details'!$A$30:$A$158,0),COLUMN(H$1)),INDEX('Ground-Mount Details'!$A$30:$V$158,MATCH('Cash Flow'!$A52,'Ground-Mount Details'!$A$30:$A$158,0),COLUMN(H$1))))</f>
        <v>modules</v>
      </c>
      <c r="I52" s="237" t="str">
        <f>IF('Inputs &amp; Summary'!$D$15=Lists!$E$3,INDEX('Residential Rooftop Details'!$A$30:$X$158,MATCH('Cash Flow'!$A52,'Residential Rooftop Details'!$A$30:$A$158,0),COLUMN(I$1)),IF('Inputs &amp; Summary'!$D$15=Lists!$E$4,INDEX('Commercial Rooftop Details'!$A$30:$V$158,MATCH('Cash Flow'!$A52,'Commercial Rooftop Details'!$A$30:$A$158,0),COLUMN(I$1)),INDEX('Ground-Mount Details'!$A$30:$V$158,MATCH('Cash Flow'!$A52,'Ground-Mount Details'!$A$30:$A$158,0),COLUMN(I$1))))</f>
        <v>Journeyman electrician</v>
      </c>
      <c r="J52" s="238">
        <f>IF('Inputs &amp; Summary'!$D$15=Lists!$E$3,INDEX('Residential Rooftop Details'!$A$30:$X$158,MATCH('Cash Flow'!$A52,'Residential Rooftop Details'!$A$30:$A$158,0),COLUMN(J$1)),IF('Inputs &amp; Summary'!$D$15=Lists!$E$4,INDEX('Commercial Rooftop Details'!$A$30:$V$158,MATCH('Cash Flow'!$A52,'Commercial Rooftop Details'!$A$30:$A$158,0),COLUMN(J$1)),INDEX('Ground-Mount Details'!$A$30:$V$158,MATCH('Cash Flow'!$A52,'Ground-Mount Details'!$A$30:$A$158,0),COLUMN(J$1))))</f>
        <v>14.423076923076923</v>
      </c>
      <c r="K52" s="239">
        <f>IF('Inputs &amp; Summary'!$D$15=Lists!$E$3,INDEX('Residential Rooftop Details'!$A$30:$X$158,MATCH('Cash Flow'!$A52,'Residential Rooftop Details'!$A$30:$A$158,0),COLUMN(K$1)),IF('Inputs &amp; Summary'!$D$15=Lists!$E$4,INDEX('Commercial Rooftop Details'!$A$30:$V$158,MATCH('Cash Flow'!$A52,'Commercial Rooftop Details'!$A$30:$A$158,0),COLUMN(K$1)),INDEX('Ground-Mount Details'!$A$30:$V$158,MATCH('Cash Flow'!$A52,'Ground-Mount Details'!$A$30:$A$158,0),COLUMN(K$1))))</f>
        <v>5</v>
      </c>
      <c r="L52" s="239">
        <f>IF('Inputs &amp; Summary'!$D$15=Lists!$E$3,INDEX('Residential Rooftop Details'!$A$30:$X$158,MATCH('Cash Flow'!$A52,'Residential Rooftop Details'!$A$30:$A$158,0),COLUMN(L$1)),IF('Inputs &amp; Summary'!$D$15=Lists!$E$4,INDEX('Commercial Rooftop Details'!$A$30:$V$158,MATCH('Cash Flow'!$A52,'Commercial Rooftop Details'!$A$30:$A$158,0),COLUMN(L$1)),INDEX('Ground-Mount Details'!$A$30:$V$158,MATCH('Cash Flow'!$A52,'Ground-Mount Details'!$A$30:$A$158,0),COLUMN(L$1))))</f>
        <v>1</v>
      </c>
      <c r="M52" s="238" t="str">
        <f>IF('Inputs &amp; Summary'!$D$15=Lists!$E$3,INDEX('Residential Rooftop Details'!$A$30:$X$158,MATCH('Cash Flow'!$A52,'Residential Rooftop Details'!$A$30:$A$158,0),COLUMN(M$1)),IF('Inputs &amp; Summary'!$D$15=Lists!$E$4,INDEX('Commercial Rooftop Details'!$A$30:$V$158,MATCH('Cash Flow'!$A52,'Commercial Rooftop Details'!$A$30:$A$158,0),COLUMN(M$1)),INDEX('Ground-Mount Details'!$A$30:$V$158,MATCH('Cash Flow'!$A52,'Ground-Mount Details'!$A$30:$A$158,0),COLUMN(M$1))))</f>
        <v>interval</v>
      </c>
      <c r="N52" s="240">
        <f>IF('Inputs &amp; Summary'!$D$15=Lists!$E$3,INDEX('Residential Rooftop Details'!$A$30:$X$158,MATCH('Cash Flow'!$A52,'Residential Rooftop Details'!$A$30:$A$158,0),COLUMN(N$1)),IF('Inputs &amp; Summary'!$D$15=Lists!$E$4,INDEX('Commercial Rooftop Details'!$A$30:$V$158,MATCH('Cash Flow'!$A52,'Commercial Rooftop Details'!$A$30:$A$158,0),COLUMN(N$1)),INDEX('Ground-Mount Details'!$A$30:$V$158,MATCH('Cash Flow'!$A52,'Ground-Mount Details'!$A$30:$A$158,0),COLUMN(N$1))))</f>
        <v>1443</v>
      </c>
      <c r="O52" s="239">
        <f>IF('Inputs &amp; Summary'!$D$15=Lists!$E$3,INDEX('Residential Rooftop Details'!$A$30:$X$158,MATCH('Cash Flow'!$A52,'Residential Rooftop Details'!$A$30:$A$158,0),COLUMN(O$1)),IF('Inputs &amp; Summary'!$D$15=Lists!$E$4,INDEX('Commercial Rooftop Details'!$A$30:$V$158,MATCH('Cash Flow'!$A52,'Commercial Rooftop Details'!$A$30:$A$158,0),COLUMN(O$1)),INDEX('Ground-Mount Details'!$A$30:$V$158,MATCH('Cash Flow'!$A52,'Ground-Mount Details'!$A$30:$A$158,0),COLUMN(O$1))))</f>
        <v>0.08</v>
      </c>
      <c r="P52" s="241">
        <f>IF('Inputs &amp; Summary'!$D$15=Lists!$E$3,INDEX('Residential Rooftop Details'!$A$30:$X$158,MATCH('Cash Flow'!$A52,'Residential Rooftop Details'!$A$30:$A$158,0),COLUMN(P$1)),IF('Inputs &amp; Summary'!$D$15=Lists!$E$4,INDEX('Commercial Rooftop Details'!$A$30:$V$158,MATCH('Cash Flow'!$A52,'Commercial Rooftop Details'!$A$30:$A$158,0),COLUMN(P$1)),INDEX('Ground-Mount Details'!$A$30:$V$158,MATCH('Cash Flow'!$A52,'Ground-Mount Details'!$A$30:$A$158,0),COLUMN(P$1))))</f>
        <v>0</v>
      </c>
      <c r="Q52" s="242">
        <f>IF('Inputs &amp; Summary'!$D$15=Lists!$E$3,INDEX('Residential Rooftop Details'!$A$30:$X$158,MATCH('Cash Flow'!$A52,'Residential Rooftop Details'!$A$30:$A$158,0),COLUMN(Q$1)),IF('Inputs &amp; Summary'!$D$15=Lists!$E$4,INDEX('Commercial Rooftop Details'!$A$30:$V$158,MATCH('Cash Flow'!$A52,'Commercial Rooftop Details'!$A$30:$A$158,0),COLUMN(Q$1)),INDEX('Ground-Mount Details'!$A$30:$V$158,MATCH('Cash Flow'!$A52,'Ground-Mount Details'!$A$30:$A$158,0),COLUMN(Q$1))))</f>
        <v>1665</v>
      </c>
      <c r="R52" s="242">
        <f>IF('Inputs &amp; Summary'!$D$15=Lists!$E$3,INDEX('Residential Rooftop Details'!$A$30:$X$158,MATCH('Cash Flow'!$A52,'Residential Rooftop Details'!$A$30:$A$158,0),COLUMN(R$1)),IF('Inputs &amp; Summary'!$D$15=Lists!$E$4,INDEX('Commercial Rooftop Details'!$A$30:$V$158,MATCH('Cash Flow'!$A52,'Commercial Rooftop Details'!$A$30:$A$158,0),COLUMN(R$1)),INDEX('Ground-Mount Details'!$A$30:$V$158,MATCH('Cash Flow'!$A52,'Ground-Mount Details'!$A$30:$A$158,0),COLUMN(R$1))))</f>
        <v>0</v>
      </c>
      <c r="S52" s="243">
        <f>IF('Inputs &amp; Summary'!$D$15=Lists!$E$3,INDEX('Residential Rooftop Details'!$A$30:$X$158,MATCH('Cash Flow'!$A52,'Residential Rooftop Details'!$A$30:$A$158,0),COLUMN(S$1)),IF('Inputs &amp; Summary'!$D$15=Lists!$E$4,INDEX('Commercial Rooftop Details'!$A$30:$V$158,MATCH('Cash Flow'!$A52,'Commercial Rooftop Details'!$A$30:$A$158,0),COLUMN(S$1)),INDEX('Ground-Mount Details'!$A$30:$V$158,MATCH('Cash Flow'!$A52,'Ground-Mount Details'!$A$30:$A$158,0),COLUMN(S$1))))</f>
        <v>1665</v>
      </c>
      <c r="T52" s="238">
        <f>IF('Inputs &amp; Summary'!$D$15=Lists!$E$3,INDEX('Residential Rooftop Details'!$A$30:$X$158,MATCH('Cash Flow'!$A52,'Residential Rooftop Details'!$A$30:$A$158,0),COLUMN(T$1)),IF('Inputs &amp; Summary'!$D$15=Lists!$E$4,INDEX('Commercial Rooftop Details'!$A$30:$V$158,MATCH('Cash Flow'!$A52,'Commercial Rooftop Details'!$A$30:$A$158,0),COLUMN(T$1)),INDEX('Ground-Mount Details'!$A$30:$V$158,MATCH('Cash Flow'!$A52,'Ground-Mount Details'!$A$30:$A$158,0),COLUMN(T$1))))</f>
        <v>0</v>
      </c>
      <c r="U52" s="244">
        <f>IF('Inputs &amp; Summary'!$D$15=Lists!$E$3,INDEX('Residential Rooftop Details'!$A$30:$X$158,MATCH('Cash Flow'!$A52,'Residential Rooftop Details'!$A$30:$A$158,0),COLUMN(U$1)),IF('Inputs &amp; Summary'!$D$15=Lists!$E$4,INDEX('Commercial Rooftop Details'!$A$30:$V$158,MATCH('Cash Flow'!$A52,'Commercial Rooftop Details'!$A$30:$A$158,0),COLUMN(U$1)),INDEX('Ground-Mount Details'!$A$30:$V$158,MATCH('Cash Flow'!$A52,'Ground-Mount Details'!$A$30:$A$158,0),COLUMN(U$1))))</f>
        <v>0</v>
      </c>
      <c r="V52" s="245">
        <f t="shared" si="6"/>
        <v>429.14467221164523</v>
      </c>
      <c r="W52" s="245">
        <f>NPV('Inputs &amp; Summary'!$D$6,Y52:BL52)</f>
        <v>3793.9871662590908</v>
      </c>
      <c r="X52" s="246">
        <f t="shared" si="5"/>
        <v>2.7536902047470665E-2</v>
      </c>
      <c r="Y52" s="248">
        <f>$D52*IF(Y$1&gt;'Inputs &amp; Summary'!$D$5,0,IF(Y$1&gt;VLOOKUP($G52,Lists!$J$17:$K$21,2),IF($M52=Lists!$H$3,IF($K52&lt;1,(($S52/$K52)*((1+'Inputs &amp; Summary'!$D$7)^Y$1)),((INT(Y$1/$K52)-INT((Y$1-1)/$K52))*$S52*((1+'Inputs &amp; Summary'!$D$7)^Y$1))),(_xlfn.WEIBULL.DIST(Y$1,$L52,$K52,FALSE)*$S52*((1+'Inputs &amp; Summary'!$D$7)^Y$1))),IF($M52=Lists!$H$3,IF($K52&lt;1,((($R52*(1-$E52)+$Q52*(1-$F52))/$K52)*((1+'Inputs &amp; Summary'!$D$7)^Y$1)),((INT(Y$1/$K52)-INT((Y$1-1)/$K52))*($R52*(1-$E52)+$Q52*(1-$F52))*((1+'Inputs &amp; Summary'!$D$7)^Y$1))),((_xlfn.WEIBULL.DIST(Y$1,$L52,$K52,FALSE)*($R52*(1-$E52)+$Q52*(1-$F52))*((1+'Inputs &amp; Summary'!$D$7)^Y$1))))))</f>
        <v>0</v>
      </c>
      <c r="Z52" s="248">
        <f>$D52*IF(Z$1&gt;'Inputs &amp; Summary'!$D$5,0,IF(Z$1&gt;VLOOKUP($G52,Lists!$J$17:$K$21,2),IF($M52=Lists!$H$3,IF($K52&lt;1,(($S52/$K52)*((1+'Inputs &amp; Summary'!$D$7)^Z$1)),((INT(Z$1/$K52)-INT((Z$1-1)/$K52))*$S52*((1+'Inputs &amp; Summary'!$D$7)^Z$1))),(_xlfn.WEIBULL.DIST(Z$1,$L52,$K52,FALSE)*$S52*((1+'Inputs &amp; Summary'!$D$7)^Z$1))),IF($M52=Lists!$H$3,IF($K52&lt;1,((($R52*(1-$E52)+$Q52*(1-$F52))/$K52)*((1+'Inputs &amp; Summary'!$D$7)^Z$1)),((INT(Z$1/$K52)-INT((Z$1-1)/$K52))*($R52*(1-$E52)+$Q52*(1-$F52))*((1+'Inputs &amp; Summary'!$D$7)^Z$1))),((_xlfn.WEIBULL.DIST(Z$1,$L52,$K52,FALSE)*($R52*(1-$E52)+$Q52*(1-$F52))*((1+'Inputs &amp; Summary'!$D$7)^Z$1))))))</f>
        <v>0</v>
      </c>
      <c r="AA52" s="248">
        <f>$D52*IF(AA$1&gt;'Inputs &amp; Summary'!$D$5,0,IF(AA$1&gt;VLOOKUP($G52,Lists!$J$17:$K$21,2),IF($M52=Lists!$H$3,IF($K52&lt;1,(($S52/$K52)*((1+'Inputs &amp; Summary'!$D$7)^AA$1)),((INT(AA$1/$K52)-INT((AA$1-1)/$K52))*$S52*((1+'Inputs &amp; Summary'!$D$7)^AA$1))),(_xlfn.WEIBULL.DIST(AA$1,$L52,$K52,FALSE)*$S52*((1+'Inputs &amp; Summary'!$D$7)^AA$1))),IF($M52=Lists!$H$3,IF($K52&lt;1,((($R52*(1-$E52)+$Q52*(1-$F52))/$K52)*((1+'Inputs &amp; Summary'!$D$7)^AA$1)),((INT(AA$1/$K52)-INT((AA$1-1)/$K52))*($R52*(1-$E52)+$Q52*(1-$F52))*((1+'Inputs &amp; Summary'!$D$7)^AA$1))),((_xlfn.WEIBULL.DIST(AA$1,$L52,$K52,FALSE)*($R52*(1-$E52)+$Q52*(1-$F52))*((1+'Inputs &amp; Summary'!$D$7)^AA$1))))))</f>
        <v>0</v>
      </c>
      <c r="AB52" s="248">
        <f>$D52*IF(AB$1&gt;'Inputs &amp; Summary'!$D$5,0,IF(AB$1&gt;VLOOKUP($G52,Lists!$J$17:$K$21,2),IF($M52=Lists!$H$3,IF($K52&lt;1,(($S52/$K52)*((1+'Inputs &amp; Summary'!$D$7)^AB$1)),((INT(AB$1/$K52)-INT((AB$1-1)/$K52))*$S52*((1+'Inputs &amp; Summary'!$D$7)^AB$1))),(_xlfn.WEIBULL.DIST(AB$1,$L52,$K52,FALSE)*$S52*((1+'Inputs &amp; Summary'!$D$7)^AB$1))),IF($M52=Lists!$H$3,IF($K52&lt;1,((($R52*(1-$E52)+$Q52*(1-$F52))/$K52)*((1+'Inputs &amp; Summary'!$D$7)^AB$1)),((INT(AB$1/$K52)-INT((AB$1-1)/$K52))*($R52*(1-$E52)+$Q52*(1-$F52))*((1+'Inputs &amp; Summary'!$D$7)^AB$1))),((_xlfn.WEIBULL.DIST(AB$1,$L52,$K52,FALSE)*($R52*(1-$E52)+$Q52*(1-$F52))*((1+'Inputs &amp; Summary'!$D$7)^AB$1))))))</f>
        <v>0</v>
      </c>
      <c r="AC52" s="248">
        <f>$D52*IF(AC$1&gt;'Inputs &amp; Summary'!$D$5,0,IF(AC$1&gt;VLOOKUP($G52,Lists!$J$17:$K$21,2),IF($M52=Lists!$H$3,IF($K52&lt;1,(($S52/$K52)*((1+'Inputs &amp; Summary'!$D$7)^AC$1)),((INT(AC$1/$K52)-INT((AC$1-1)/$K52))*$S52*((1+'Inputs &amp; Summary'!$D$7)^AC$1))),(_xlfn.WEIBULL.DIST(AC$1,$L52,$K52,FALSE)*$S52*((1+'Inputs &amp; Summary'!$D$7)^AC$1))),IF($M52=Lists!$H$3,IF($K52&lt;1,((($R52*(1-$E52)+$Q52*(1-$F52))/$K52)*((1+'Inputs &amp; Summary'!$D$7)^AC$1)),((INT(AC$1/$K52)-INT((AC$1-1)/$K52))*($R52*(1-$E52)+$Q52*(1-$F52))*((1+'Inputs &amp; Summary'!$D$7)^AC$1))),((_xlfn.WEIBULL.DIST(AC$1,$L52,$K52,FALSE)*($R52*(1-$E52)+$Q52*(1-$F52))*((1+'Inputs &amp; Summary'!$D$7)^AC$1))))))</f>
        <v>1838.2945373279999</v>
      </c>
      <c r="AD52" s="248">
        <f>$D52*IF(AD$1&gt;'Inputs &amp; Summary'!$D$5,0,IF(AD$1&gt;VLOOKUP($G52,Lists!$J$17:$K$21,2),IF($M52=Lists!$H$3,IF($K52&lt;1,(($S52/$K52)*((1+'Inputs &amp; Summary'!$D$7)^AD$1)),((INT(AD$1/$K52)-INT((AD$1-1)/$K52))*$S52*((1+'Inputs &amp; Summary'!$D$7)^AD$1))),(_xlfn.WEIBULL.DIST(AD$1,$L52,$K52,FALSE)*$S52*((1+'Inputs &amp; Summary'!$D$7)^AD$1))),IF($M52=Lists!$H$3,IF($K52&lt;1,((($R52*(1-$E52)+$Q52*(1-$F52))/$K52)*((1+'Inputs &amp; Summary'!$D$7)^AD$1)),((INT(AD$1/$K52)-INT((AD$1-1)/$K52))*($R52*(1-$E52)+$Q52*(1-$F52))*((1+'Inputs &amp; Summary'!$D$7)^AD$1))),((_xlfn.WEIBULL.DIST(AD$1,$L52,$K52,FALSE)*($R52*(1-$E52)+$Q52*(1-$F52))*((1+'Inputs &amp; Summary'!$D$7)^AD$1))))))</f>
        <v>0</v>
      </c>
      <c r="AE52" s="248">
        <f>$D52*IF(AE$1&gt;'Inputs &amp; Summary'!$D$5,0,IF(AE$1&gt;VLOOKUP($G52,Lists!$J$17:$K$21,2),IF($M52=Lists!$H$3,IF($K52&lt;1,(($S52/$K52)*((1+'Inputs &amp; Summary'!$D$7)^AE$1)),((INT(AE$1/$K52)-INT((AE$1-1)/$K52))*$S52*((1+'Inputs &amp; Summary'!$D$7)^AE$1))),(_xlfn.WEIBULL.DIST(AE$1,$L52,$K52,FALSE)*$S52*((1+'Inputs &amp; Summary'!$D$7)^AE$1))),IF($M52=Lists!$H$3,IF($K52&lt;1,((($R52*(1-$E52)+$Q52*(1-$F52))/$K52)*((1+'Inputs &amp; Summary'!$D$7)^AE$1)),((INT(AE$1/$K52)-INT((AE$1-1)/$K52))*($R52*(1-$E52)+$Q52*(1-$F52))*((1+'Inputs &amp; Summary'!$D$7)^AE$1))),((_xlfn.WEIBULL.DIST(AE$1,$L52,$K52,FALSE)*($R52*(1-$E52)+$Q52*(1-$F52))*((1+'Inputs &amp; Summary'!$D$7)^AE$1))))))</f>
        <v>0</v>
      </c>
      <c r="AF52" s="248">
        <f>$D52*IF(AF$1&gt;'Inputs &amp; Summary'!$D$5,0,IF(AF$1&gt;VLOOKUP($G52,Lists!$J$17:$K$21,2),IF($M52=Lists!$H$3,IF($K52&lt;1,(($S52/$K52)*((1+'Inputs &amp; Summary'!$D$7)^AF$1)),((INT(AF$1/$K52)-INT((AF$1-1)/$K52))*$S52*((1+'Inputs &amp; Summary'!$D$7)^AF$1))),(_xlfn.WEIBULL.DIST(AF$1,$L52,$K52,FALSE)*$S52*((1+'Inputs &amp; Summary'!$D$7)^AF$1))),IF($M52=Lists!$H$3,IF($K52&lt;1,((($R52*(1-$E52)+$Q52*(1-$F52))/$K52)*((1+'Inputs &amp; Summary'!$D$7)^AF$1)),((INT(AF$1/$K52)-INT((AF$1-1)/$K52))*($R52*(1-$E52)+$Q52*(1-$F52))*((1+'Inputs &amp; Summary'!$D$7)^AF$1))),((_xlfn.WEIBULL.DIST(AF$1,$L52,$K52,FALSE)*($R52*(1-$E52)+$Q52*(1-$F52))*((1+'Inputs &amp; Summary'!$D$7)^AF$1))))))</f>
        <v>0</v>
      </c>
      <c r="AG52" s="248">
        <f>$D52*IF(AG$1&gt;'Inputs &amp; Summary'!$D$5,0,IF(AG$1&gt;VLOOKUP($G52,Lists!$J$17:$K$21,2),IF($M52=Lists!$H$3,IF($K52&lt;1,(($S52/$K52)*((1+'Inputs &amp; Summary'!$D$7)^AG$1)),((INT(AG$1/$K52)-INT((AG$1-1)/$K52))*$S52*((1+'Inputs &amp; Summary'!$D$7)^AG$1))),(_xlfn.WEIBULL.DIST(AG$1,$L52,$K52,FALSE)*$S52*((1+'Inputs &amp; Summary'!$D$7)^AG$1))),IF($M52=Lists!$H$3,IF($K52&lt;1,((($R52*(1-$E52)+$Q52*(1-$F52))/$K52)*((1+'Inputs &amp; Summary'!$D$7)^AG$1)),((INT(AG$1/$K52)-INT((AG$1-1)/$K52))*($R52*(1-$E52)+$Q52*(1-$F52))*((1+'Inputs &amp; Summary'!$D$7)^AG$1))),((_xlfn.WEIBULL.DIST(AG$1,$L52,$K52,FALSE)*($R52*(1-$E52)+$Q52*(1-$F52))*((1+'Inputs &amp; Summary'!$D$7)^AG$1))))))</f>
        <v>0</v>
      </c>
      <c r="AH52" s="248">
        <f>$D52*IF(AH$1&gt;'Inputs &amp; Summary'!$D$5,0,IF(AH$1&gt;VLOOKUP($G52,Lists!$J$17:$K$21,2),IF($M52=Lists!$H$3,IF($K52&lt;1,(($S52/$K52)*((1+'Inputs &amp; Summary'!$D$7)^AH$1)),((INT(AH$1/$K52)-INT((AH$1-1)/$K52))*$S52*((1+'Inputs &amp; Summary'!$D$7)^AH$1))),(_xlfn.WEIBULL.DIST(AH$1,$L52,$K52,FALSE)*$S52*((1+'Inputs &amp; Summary'!$D$7)^AH$1))),IF($M52=Lists!$H$3,IF($K52&lt;1,((($R52*(1-$E52)+$Q52*(1-$F52))/$K52)*((1+'Inputs &amp; Summary'!$D$7)^AH$1)),((INT(AH$1/$K52)-INT((AH$1-1)/$K52))*($R52*(1-$E52)+$Q52*(1-$F52))*((1+'Inputs &amp; Summary'!$D$7)^AH$1))),((_xlfn.WEIBULL.DIST(AH$1,$L52,$K52,FALSE)*($R52*(1-$E52)+$Q52*(1-$F52))*((1+'Inputs &amp; Summary'!$D$7)^AH$1))))))</f>
        <v>2029.6257092912706</v>
      </c>
      <c r="AI52" s="248">
        <f>$D52*IF(AI$1&gt;'Inputs &amp; Summary'!$D$5,0,IF(AI$1&gt;VLOOKUP($G52,Lists!$J$17:$K$21,2),IF($M52=Lists!$H$3,IF($K52&lt;1,(($S52/$K52)*((1+'Inputs &amp; Summary'!$D$7)^AI$1)),((INT(AI$1/$K52)-INT((AI$1-1)/$K52))*$S52*((1+'Inputs &amp; Summary'!$D$7)^AI$1))),(_xlfn.WEIBULL.DIST(AI$1,$L52,$K52,FALSE)*$S52*((1+'Inputs &amp; Summary'!$D$7)^AI$1))),IF($M52=Lists!$H$3,IF($K52&lt;1,((($R52*(1-$E52)+$Q52*(1-$F52))/$K52)*((1+'Inputs &amp; Summary'!$D$7)^AI$1)),((INT(AI$1/$K52)-INT((AI$1-1)/$K52))*($R52*(1-$E52)+$Q52*(1-$F52))*((1+'Inputs &amp; Summary'!$D$7)^AI$1))),((_xlfn.WEIBULL.DIST(AI$1,$L52,$K52,FALSE)*($R52*(1-$E52)+$Q52*(1-$F52))*((1+'Inputs &amp; Summary'!$D$7)^AI$1))))))</f>
        <v>0</v>
      </c>
      <c r="AJ52" s="248">
        <f>$D52*IF(AJ$1&gt;'Inputs &amp; Summary'!$D$5,0,IF(AJ$1&gt;VLOOKUP($G52,Lists!$J$17:$K$21,2),IF($M52=Lists!$H$3,IF($K52&lt;1,(($S52/$K52)*((1+'Inputs &amp; Summary'!$D$7)^AJ$1)),((INT(AJ$1/$K52)-INT((AJ$1-1)/$K52))*$S52*((1+'Inputs &amp; Summary'!$D$7)^AJ$1))),(_xlfn.WEIBULL.DIST(AJ$1,$L52,$K52,FALSE)*$S52*((1+'Inputs &amp; Summary'!$D$7)^AJ$1))),IF($M52=Lists!$H$3,IF($K52&lt;1,((($R52*(1-$E52)+$Q52*(1-$F52))/$K52)*((1+'Inputs &amp; Summary'!$D$7)^AJ$1)),((INT(AJ$1/$K52)-INT((AJ$1-1)/$K52))*($R52*(1-$E52)+$Q52*(1-$F52))*((1+'Inputs &amp; Summary'!$D$7)^AJ$1))),((_xlfn.WEIBULL.DIST(AJ$1,$L52,$K52,FALSE)*($R52*(1-$E52)+$Q52*(1-$F52))*((1+'Inputs &amp; Summary'!$D$7)^AJ$1))))))</f>
        <v>0</v>
      </c>
      <c r="AK52" s="248">
        <f>$D52*IF(AK$1&gt;'Inputs &amp; Summary'!$D$5,0,IF(AK$1&gt;VLOOKUP($G52,Lists!$J$17:$K$21,2),IF($M52=Lists!$H$3,IF($K52&lt;1,(($S52/$K52)*((1+'Inputs &amp; Summary'!$D$7)^AK$1)),((INT(AK$1/$K52)-INT((AK$1-1)/$K52))*$S52*((1+'Inputs &amp; Summary'!$D$7)^AK$1))),(_xlfn.WEIBULL.DIST(AK$1,$L52,$K52,FALSE)*$S52*((1+'Inputs &amp; Summary'!$D$7)^AK$1))),IF($M52=Lists!$H$3,IF($K52&lt;1,((($R52*(1-$E52)+$Q52*(1-$F52))/$K52)*((1+'Inputs &amp; Summary'!$D$7)^AK$1)),((INT(AK$1/$K52)-INT((AK$1-1)/$K52))*($R52*(1-$E52)+$Q52*(1-$F52))*((1+'Inputs &amp; Summary'!$D$7)^AK$1))),((_xlfn.WEIBULL.DIST(AK$1,$L52,$K52,FALSE)*($R52*(1-$E52)+$Q52*(1-$F52))*((1+'Inputs &amp; Summary'!$D$7)^AK$1))))))</f>
        <v>0</v>
      </c>
      <c r="AL52" s="248">
        <f>$D52*IF(AL$1&gt;'Inputs &amp; Summary'!$D$5,0,IF(AL$1&gt;VLOOKUP($G52,Lists!$J$17:$K$21,2),IF($M52=Lists!$H$3,IF($K52&lt;1,(($S52/$K52)*((1+'Inputs &amp; Summary'!$D$7)^AL$1)),((INT(AL$1/$K52)-INT((AL$1-1)/$K52))*$S52*((1+'Inputs &amp; Summary'!$D$7)^AL$1))),(_xlfn.WEIBULL.DIST(AL$1,$L52,$K52,FALSE)*$S52*((1+'Inputs &amp; Summary'!$D$7)^AL$1))),IF($M52=Lists!$H$3,IF($K52&lt;1,((($R52*(1-$E52)+$Q52*(1-$F52))/$K52)*((1+'Inputs &amp; Summary'!$D$7)^AL$1)),((INT(AL$1/$K52)-INT((AL$1-1)/$K52))*($R52*(1-$E52)+$Q52*(1-$F52))*((1+'Inputs &amp; Summary'!$D$7)^AL$1))),((_xlfn.WEIBULL.DIST(AL$1,$L52,$K52,FALSE)*($R52*(1-$E52)+$Q52*(1-$F52))*((1+'Inputs &amp; Summary'!$D$7)^AL$1))))))</f>
        <v>0</v>
      </c>
      <c r="AM52" s="248">
        <f>$D52*IF(AM$1&gt;'Inputs &amp; Summary'!$D$5,0,IF(AM$1&gt;VLOOKUP($G52,Lists!$J$17:$K$21,2),IF($M52=Lists!$H$3,IF($K52&lt;1,(($S52/$K52)*((1+'Inputs &amp; Summary'!$D$7)^AM$1)),((INT(AM$1/$K52)-INT((AM$1-1)/$K52))*$S52*((1+'Inputs &amp; Summary'!$D$7)^AM$1))),(_xlfn.WEIBULL.DIST(AM$1,$L52,$K52,FALSE)*$S52*((1+'Inputs &amp; Summary'!$D$7)^AM$1))),IF($M52=Lists!$H$3,IF($K52&lt;1,((($R52*(1-$E52)+$Q52*(1-$F52))/$K52)*((1+'Inputs &amp; Summary'!$D$7)^AM$1)),((INT(AM$1/$K52)-INT((AM$1-1)/$K52))*($R52*(1-$E52)+$Q52*(1-$F52))*((1+'Inputs &amp; Summary'!$D$7)^AM$1))),((_xlfn.WEIBULL.DIST(AM$1,$L52,$K52,FALSE)*($R52*(1-$E52)+$Q52*(1-$F52))*((1+'Inputs &amp; Summary'!$D$7)^AM$1))))))</f>
        <v>2240.8707833096751</v>
      </c>
      <c r="AN52" s="248">
        <f>$D52*IF(AN$1&gt;'Inputs &amp; Summary'!$D$5,0,IF(AN$1&gt;VLOOKUP($G52,Lists!$J$17:$K$21,2),IF($M52=Lists!$H$3,IF($K52&lt;1,(($S52/$K52)*((1+'Inputs &amp; Summary'!$D$7)^AN$1)),((INT(AN$1/$K52)-INT((AN$1-1)/$K52))*$S52*((1+'Inputs &amp; Summary'!$D$7)^AN$1))),(_xlfn.WEIBULL.DIST(AN$1,$L52,$K52,FALSE)*$S52*((1+'Inputs &amp; Summary'!$D$7)^AN$1))),IF($M52=Lists!$H$3,IF($K52&lt;1,((($R52*(1-$E52)+$Q52*(1-$F52))/$K52)*((1+'Inputs &amp; Summary'!$D$7)^AN$1)),((INT(AN$1/$K52)-INT((AN$1-1)/$K52))*($R52*(1-$E52)+$Q52*(1-$F52))*((1+'Inputs &amp; Summary'!$D$7)^AN$1))),((_xlfn.WEIBULL.DIST(AN$1,$L52,$K52,FALSE)*($R52*(1-$E52)+$Q52*(1-$F52))*((1+'Inputs &amp; Summary'!$D$7)^AN$1))))))</f>
        <v>0</v>
      </c>
      <c r="AO52" s="248">
        <f>$D52*IF(AO$1&gt;'Inputs &amp; Summary'!$D$5,0,IF(AO$1&gt;VLOOKUP($G52,Lists!$J$17:$K$21,2),IF($M52=Lists!$H$3,IF($K52&lt;1,(($S52/$K52)*((1+'Inputs &amp; Summary'!$D$7)^AO$1)),((INT(AO$1/$K52)-INT((AO$1-1)/$K52))*$S52*((1+'Inputs &amp; Summary'!$D$7)^AO$1))),(_xlfn.WEIBULL.DIST(AO$1,$L52,$K52,FALSE)*$S52*((1+'Inputs &amp; Summary'!$D$7)^AO$1))),IF($M52=Lists!$H$3,IF($K52&lt;1,((($R52*(1-$E52)+$Q52*(1-$F52))/$K52)*((1+'Inputs &amp; Summary'!$D$7)^AO$1)),((INT(AO$1/$K52)-INT((AO$1-1)/$K52))*($R52*(1-$E52)+$Q52*(1-$F52))*((1+'Inputs &amp; Summary'!$D$7)^AO$1))),((_xlfn.WEIBULL.DIST(AO$1,$L52,$K52,FALSE)*($R52*(1-$E52)+$Q52*(1-$F52))*((1+'Inputs &amp; Summary'!$D$7)^AO$1))))))</f>
        <v>0</v>
      </c>
      <c r="AP52" s="248">
        <f>$D52*IF(AP$1&gt;'Inputs &amp; Summary'!$D$5,0,IF(AP$1&gt;VLOOKUP($G52,Lists!$J$17:$K$21,2),IF($M52=Lists!$H$3,IF($K52&lt;1,(($S52/$K52)*((1+'Inputs &amp; Summary'!$D$7)^AP$1)),((INT(AP$1/$K52)-INT((AP$1-1)/$K52))*$S52*((1+'Inputs &amp; Summary'!$D$7)^AP$1))),(_xlfn.WEIBULL.DIST(AP$1,$L52,$K52,FALSE)*$S52*((1+'Inputs &amp; Summary'!$D$7)^AP$1))),IF($M52=Lists!$H$3,IF($K52&lt;1,((($R52*(1-$E52)+$Q52*(1-$F52))/$K52)*((1+'Inputs &amp; Summary'!$D$7)^AP$1)),((INT(AP$1/$K52)-INT((AP$1-1)/$K52))*($R52*(1-$E52)+$Q52*(1-$F52))*((1+'Inputs &amp; Summary'!$D$7)^AP$1))),((_xlfn.WEIBULL.DIST(AP$1,$L52,$K52,FALSE)*($R52*(1-$E52)+$Q52*(1-$F52))*((1+'Inputs &amp; Summary'!$D$7)^AP$1))))))</f>
        <v>0</v>
      </c>
      <c r="AQ52" s="248">
        <f>$D52*IF(AQ$1&gt;'Inputs &amp; Summary'!$D$5,0,IF(AQ$1&gt;VLOOKUP($G52,Lists!$J$17:$K$21,2),IF($M52=Lists!$H$3,IF($K52&lt;1,(($S52/$K52)*((1+'Inputs &amp; Summary'!$D$7)^AQ$1)),((INT(AQ$1/$K52)-INT((AQ$1-1)/$K52))*$S52*((1+'Inputs &amp; Summary'!$D$7)^AQ$1))),(_xlfn.WEIBULL.DIST(AQ$1,$L52,$K52,FALSE)*$S52*((1+'Inputs &amp; Summary'!$D$7)^AQ$1))),IF($M52=Lists!$H$3,IF($K52&lt;1,((($R52*(1-$E52)+$Q52*(1-$F52))/$K52)*((1+'Inputs &amp; Summary'!$D$7)^AQ$1)),((INT(AQ$1/$K52)-INT((AQ$1-1)/$K52))*($R52*(1-$E52)+$Q52*(1-$F52))*((1+'Inputs &amp; Summary'!$D$7)^AQ$1))),((_xlfn.WEIBULL.DIST(AQ$1,$L52,$K52,FALSE)*($R52*(1-$E52)+$Q52*(1-$F52))*((1+'Inputs &amp; Summary'!$D$7)^AQ$1))))))</f>
        <v>0</v>
      </c>
      <c r="AR52" s="248">
        <f>$D52*IF(AR$1&gt;'Inputs &amp; Summary'!$D$5,0,IF(AR$1&gt;VLOOKUP($G52,Lists!$J$17:$K$21,2),IF($M52=Lists!$H$3,IF($K52&lt;1,(($S52/$K52)*((1+'Inputs &amp; Summary'!$D$7)^AR$1)),((INT(AR$1/$K52)-INT((AR$1-1)/$K52))*$S52*((1+'Inputs &amp; Summary'!$D$7)^AR$1))),(_xlfn.WEIBULL.DIST(AR$1,$L52,$K52,FALSE)*$S52*((1+'Inputs &amp; Summary'!$D$7)^AR$1))),IF($M52=Lists!$H$3,IF($K52&lt;1,((($R52*(1-$E52)+$Q52*(1-$F52))/$K52)*((1+'Inputs &amp; Summary'!$D$7)^AR$1)),((INT(AR$1/$K52)-INT((AR$1-1)/$K52))*($R52*(1-$E52)+$Q52*(1-$F52))*((1+'Inputs &amp; Summary'!$D$7)^AR$1))),((_xlfn.WEIBULL.DIST(AR$1,$L52,$K52,FALSE)*($R52*(1-$E52)+$Q52*(1-$F52))*((1+'Inputs &amp; Summary'!$D$7)^AR$1))))))</f>
        <v>2474.1024143039599</v>
      </c>
      <c r="AS52" s="248">
        <f>$D52*IF(AS$1&gt;'Inputs &amp; Summary'!$D$5,0,IF(AS$1&gt;VLOOKUP($G52,Lists!$J$17:$K$21,2),IF($M52=Lists!$H$3,IF($K52&lt;1,(($S52/$K52)*((1+'Inputs &amp; Summary'!$D$7)^AS$1)),((INT(AS$1/$K52)-INT((AS$1-1)/$K52))*$S52*((1+'Inputs &amp; Summary'!$D$7)^AS$1))),(_xlfn.WEIBULL.DIST(AS$1,$L52,$K52,FALSE)*$S52*((1+'Inputs &amp; Summary'!$D$7)^AS$1))),IF($M52=Lists!$H$3,IF($K52&lt;1,((($R52*(1-$E52)+$Q52*(1-$F52))/$K52)*((1+'Inputs &amp; Summary'!$D$7)^AS$1)),((INT(AS$1/$K52)-INT((AS$1-1)/$K52))*($R52*(1-$E52)+$Q52*(1-$F52))*((1+'Inputs &amp; Summary'!$D$7)^AS$1))),((_xlfn.WEIBULL.DIST(AS$1,$L52,$K52,FALSE)*($R52*(1-$E52)+$Q52*(1-$F52))*((1+'Inputs &amp; Summary'!$D$7)^AS$1))))))</f>
        <v>0</v>
      </c>
      <c r="AT52" s="248">
        <f>$D52*IF(AT$1&gt;'Inputs &amp; Summary'!$D$5,0,IF(AT$1&gt;VLOOKUP($G52,Lists!$J$17:$K$21,2),IF($M52=Lists!$H$3,IF($K52&lt;1,(($S52/$K52)*((1+'Inputs &amp; Summary'!$D$7)^AT$1)),((INT(AT$1/$K52)-INT((AT$1-1)/$K52))*$S52*((1+'Inputs &amp; Summary'!$D$7)^AT$1))),(_xlfn.WEIBULL.DIST(AT$1,$L52,$K52,FALSE)*$S52*((1+'Inputs &amp; Summary'!$D$7)^AT$1))),IF($M52=Lists!$H$3,IF($K52&lt;1,((($R52*(1-$E52)+$Q52*(1-$F52))/$K52)*((1+'Inputs &amp; Summary'!$D$7)^AT$1)),((INT(AT$1/$K52)-INT((AT$1-1)/$K52))*($R52*(1-$E52)+$Q52*(1-$F52))*((1+'Inputs &amp; Summary'!$D$7)^AT$1))),((_xlfn.WEIBULL.DIST(AT$1,$L52,$K52,FALSE)*($R52*(1-$E52)+$Q52*(1-$F52))*((1+'Inputs &amp; Summary'!$D$7)^AT$1))))))</f>
        <v>0</v>
      </c>
      <c r="AU52" s="248">
        <f>$D52*IF(AU$1&gt;'Inputs &amp; Summary'!$D$5,0,IF(AU$1&gt;VLOOKUP($G52,Lists!$J$17:$K$21,2),IF($M52=Lists!$H$3,IF($K52&lt;1,(($S52/$K52)*((1+'Inputs &amp; Summary'!$D$7)^AU$1)),((INT(AU$1/$K52)-INT((AU$1-1)/$K52))*$S52*((1+'Inputs &amp; Summary'!$D$7)^AU$1))),(_xlfn.WEIBULL.DIST(AU$1,$L52,$K52,FALSE)*$S52*((1+'Inputs &amp; Summary'!$D$7)^AU$1))),IF($M52=Lists!$H$3,IF($K52&lt;1,((($R52*(1-$E52)+$Q52*(1-$F52))/$K52)*((1+'Inputs &amp; Summary'!$D$7)^AU$1)),((INT(AU$1/$K52)-INT((AU$1-1)/$K52))*($R52*(1-$E52)+$Q52*(1-$F52))*((1+'Inputs &amp; Summary'!$D$7)^AU$1))),((_xlfn.WEIBULL.DIST(AU$1,$L52,$K52,FALSE)*($R52*(1-$E52)+$Q52*(1-$F52))*((1+'Inputs &amp; Summary'!$D$7)^AU$1))))))</f>
        <v>0</v>
      </c>
      <c r="AV52" s="248">
        <f>$D52*IF(AV$1&gt;'Inputs &amp; Summary'!$D$5,0,IF(AV$1&gt;VLOOKUP($G52,Lists!$J$17:$K$21,2),IF($M52=Lists!$H$3,IF($K52&lt;1,(($S52/$K52)*((1+'Inputs &amp; Summary'!$D$7)^AV$1)),((INT(AV$1/$K52)-INT((AV$1-1)/$K52))*$S52*((1+'Inputs &amp; Summary'!$D$7)^AV$1))),(_xlfn.WEIBULL.DIST(AV$1,$L52,$K52,FALSE)*$S52*((1+'Inputs &amp; Summary'!$D$7)^AV$1))),IF($M52=Lists!$H$3,IF($K52&lt;1,((($R52*(1-$E52)+$Q52*(1-$F52))/$K52)*((1+'Inputs &amp; Summary'!$D$7)^AV$1)),((INT(AV$1/$K52)-INT((AV$1-1)/$K52))*($R52*(1-$E52)+$Q52*(1-$F52))*((1+'Inputs &amp; Summary'!$D$7)^AV$1))),((_xlfn.WEIBULL.DIST(AV$1,$L52,$K52,FALSE)*($R52*(1-$E52)+$Q52*(1-$F52))*((1+'Inputs &amp; Summary'!$D$7)^AV$1))))))</f>
        <v>0</v>
      </c>
      <c r="AW52" s="248">
        <f>$D52*IF(AW$1&gt;'Inputs &amp; Summary'!$D$5,0,IF(AW$1&gt;VLOOKUP($G52,Lists!$J$17:$K$21,2),IF($M52=Lists!$H$3,IF($K52&lt;1,(($S52/$K52)*((1+'Inputs &amp; Summary'!$D$7)^AW$1)),((INT(AW$1/$K52)-INT((AW$1-1)/$K52))*$S52*((1+'Inputs &amp; Summary'!$D$7)^AW$1))),(_xlfn.WEIBULL.DIST(AW$1,$L52,$K52,FALSE)*$S52*((1+'Inputs &amp; Summary'!$D$7)^AW$1))),IF($M52=Lists!$H$3,IF($K52&lt;1,((($R52*(1-$E52)+$Q52*(1-$F52))/$K52)*((1+'Inputs &amp; Summary'!$D$7)^AW$1)),((INT(AW$1/$K52)-INT((AW$1-1)/$K52))*($R52*(1-$E52)+$Q52*(1-$F52))*((1+'Inputs &amp; Summary'!$D$7)^AW$1))),((_xlfn.WEIBULL.DIST(AW$1,$L52,$K52,FALSE)*($R52*(1-$E52)+$Q52*(1-$F52))*((1+'Inputs &amp; Summary'!$D$7)^AW$1))))))</f>
        <v>0</v>
      </c>
      <c r="AX52" s="248">
        <f>$D52*IF(AX$1&gt;'Inputs &amp; Summary'!$D$5,0,IF(AX$1&gt;VLOOKUP($G52,Lists!$J$17:$K$21,2),IF($M52=Lists!$H$3,IF($K52&lt;1,(($S52/$K52)*((1+'Inputs &amp; Summary'!$D$7)^AX$1)),((INT(AX$1/$K52)-INT((AX$1-1)/$K52))*$S52*((1+'Inputs &amp; Summary'!$D$7)^AX$1))),(_xlfn.WEIBULL.DIST(AX$1,$L52,$K52,FALSE)*$S52*((1+'Inputs &amp; Summary'!$D$7)^AX$1))),IF($M52=Lists!$H$3,IF($K52&lt;1,((($R52*(1-$E52)+$Q52*(1-$F52))/$K52)*((1+'Inputs &amp; Summary'!$D$7)^AX$1)),((INT(AX$1/$K52)-INT((AX$1-1)/$K52))*($R52*(1-$E52)+$Q52*(1-$F52))*((1+'Inputs &amp; Summary'!$D$7)^AX$1))),((_xlfn.WEIBULL.DIST(AX$1,$L52,$K52,FALSE)*($R52*(1-$E52)+$Q52*(1-$F52))*((1+'Inputs &amp; Summary'!$D$7)^AX$1))))))</f>
        <v>0</v>
      </c>
      <c r="AY52" s="248">
        <f>$D52*IF(AY$1&gt;'Inputs &amp; Summary'!$D$5,0,IF(AY$1&gt;VLOOKUP($G52,Lists!$J$17:$K$21,2),IF($M52=Lists!$H$3,IF($K52&lt;1,(($S52/$K52)*((1+'Inputs &amp; Summary'!$D$7)^AY$1)),((INT(AY$1/$K52)-INT((AY$1-1)/$K52))*$S52*((1+'Inputs &amp; Summary'!$D$7)^AY$1))),(_xlfn.WEIBULL.DIST(AY$1,$L52,$K52,FALSE)*$S52*((1+'Inputs &amp; Summary'!$D$7)^AY$1))),IF($M52=Lists!$H$3,IF($K52&lt;1,((($R52*(1-$E52)+$Q52*(1-$F52))/$K52)*((1+'Inputs &amp; Summary'!$D$7)^AY$1)),((INT(AY$1/$K52)-INT((AY$1-1)/$K52))*($R52*(1-$E52)+$Q52*(1-$F52))*((1+'Inputs &amp; Summary'!$D$7)^AY$1))),((_xlfn.WEIBULL.DIST(AY$1,$L52,$K52,FALSE)*($R52*(1-$E52)+$Q52*(1-$F52))*((1+'Inputs &amp; Summary'!$D$7)^AY$1))))))</f>
        <v>0</v>
      </c>
      <c r="AZ52" s="248">
        <f>$D52*IF(AZ$1&gt;'Inputs &amp; Summary'!$D$5,0,IF(AZ$1&gt;VLOOKUP($G52,Lists!$J$17:$K$21,2),IF($M52=Lists!$H$3,IF($K52&lt;1,(($S52/$K52)*((1+'Inputs &amp; Summary'!$D$7)^AZ$1)),((INT(AZ$1/$K52)-INT((AZ$1-1)/$K52))*$S52*((1+'Inputs &amp; Summary'!$D$7)^AZ$1))),(_xlfn.WEIBULL.DIST(AZ$1,$L52,$K52,FALSE)*$S52*((1+'Inputs &amp; Summary'!$D$7)^AZ$1))),IF($M52=Lists!$H$3,IF($K52&lt;1,((($R52*(1-$E52)+$Q52*(1-$F52))/$K52)*((1+'Inputs &amp; Summary'!$D$7)^AZ$1)),((INT(AZ$1/$K52)-INT((AZ$1-1)/$K52))*($R52*(1-$E52)+$Q52*(1-$F52))*((1+'Inputs &amp; Summary'!$D$7)^AZ$1))),((_xlfn.WEIBULL.DIST(AZ$1,$L52,$K52,FALSE)*($R52*(1-$E52)+$Q52*(1-$F52))*((1+'Inputs &amp; Summary'!$D$7)^AZ$1))))))</f>
        <v>0</v>
      </c>
      <c r="BA52" s="248">
        <f>$D52*IF(BA$1&gt;'Inputs &amp; Summary'!$D$5,0,IF(BA$1&gt;VLOOKUP($G52,Lists!$J$17:$K$21,2),IF($M52=Lists!$H$3,IF($K52&lt;1,(($S52/$K52)*((1+'Inputs &amp; Summary'!$D$7)^BA$1)),((INT(BA$1/$K52)-INT((BA$1-1)/$K52))*$S52*((1+'Inputs &amp; Summary'!$D$7)^BA$1))),(_xlfn.WEIBULL.DIST(BA$1,$L52,$K52,FALSE)*$S52*((1+'Inputs &amp; Summary'!$D$7)^BA$1))),IF($M52=Lists!$H$3,IF($K52&lt;1,((($R52*(1-$E52)+$Q52*(1-$F52))/$K52)*((1+'Inputs &amp; Summary'!$D$7)^BA$1)),((INT(BA$1/$K52)-INT((BA$1-1)/$K52))*($R52*(1-$E52)+$Q52*(1-$F52))*((1+'Inputs &amp; Summary'!$D$7)^BA$1))),((_xlfn.WEIBULL.DIST(BA$1,$L52,$K52,FALSE)*($R52*(1-$E52)+$Q52*(1-$F52))*((1+'Inputs &amp; Summary'!$D$7)^BA$1))))))</f>
        <v>0</v>
      </c>
      <c r="BB52" s="248">
        <f>$D52*IF(BB$1&gt;'Inputs &amp; Summary'!$D$5,0,IF(BB$1&gt;VLOOKUP($G52,Lists!$J$17:$K$21,2),IF($M52=Lists!$H$3,IF($K52&lt;1,(($S52/$K52)*((1+'Inputs &amp; Summary'!$D$7)^BB$1)),((INT(BB$1/$K52)-INT((BB$1-1)/$K52))*$S52*((1+'Inputs &amp; Summary'!$D$7)^BB$1))),(_xlfn.WEIBULL.DIST(BB$1,$L52,$K52,FALSE)*$S52*((1+'Inputs &amp; Summary'!$D$7)^BB$1))),IF($M52=Lists!$H$3,IF($K52&lt;1,((($R52*(1-$E52)+$Q52*(1-$F52))/$K52)*((1+'Inputs &amp; Summary'!$D$7)^BB$1)),((INT(BB$1/$K52)-INT((BB$1-1)/$K52))*($R52*(1-$E52)+$Q52*(1-$F52))*((1+'Inputs &amp; Summary'!$D$7)^BB$1))),((_xlfn.WEIBULL.DIST(BB$1,$L52,$K52,FALSE)*($R52*(1-$E52)+$Q52*(1-$F52))*((1+'Inputs &amp; Summary'!$D$7)^BB$1))))))</f>
        <v>0</v>
      </c>
      <c r="BC52" s="248">
        <f>$D52*IF(BC$1&gt;'Inputs &amp; Summary'!$D$5,0,IF(BC$1&gt;VLOOKUP($G52,Lists!$J$17:$K$21,2),IF($M52=Lists!$H$3,IF($K52&lt;1,(($S52/$K52)*((1+'Inputs &amp; Summary'!$D$7)^BC$1)),((INT(BC$1/$K52)-INT((BC$1-1)/$K52))*$S52*((1+'Inputs &amp; Summary'!$D$7)^BC$1))),(_xlfn.WEIBULL.DIST(BC$1,$L52,$K52,FALSE)*$S52*((1+'Inputs &amp; Summary'!$D$7)^BC$1))),IF($M52=Lists!$H$3,IF($K52&lt;1,((($R52*(1-$E52)+$Q52*(1-$F52))/$K52)*((1+'Inputs &amp; Summary'!$D$7)^BC$1)),((INT(BC$1/$K52)-INT((BC$1-1)/$K52))*($R52*(1-$E52)+$Q52*(1-$F52))*((1+'Inputs &amp; Summary'!$D$7)^BC$1))),((_xlfn.WEIBULL.DIST(BC$1,$L52,$K52,FALSE)*($R52*(1-$E52)+$Q52*(1-$F52))*((1+'Inputs &amp; Summary'!$D$7)^BC$1))))))</f>
        <v>0</v>
      </c>
      <c r="BD52" s="248">
        <f>$D52*IF(BD$1&gt;'Inputs &amp; Summary'!$D$5,0,IF(BD$1&gt;VLOOKUP($G52,Lists!$J$17:$K$21,2),IF($M52=Lists!$H$3,IF($K52&lt;1,(($S52/$K52)*((1+'Inputs &amp; Summary'!$D$7)^BD$1)),((INT(BD$1/$K52)-INT((BD$1-1)/$K52))*$S52*((1+'Inputs &amp; Summary'!$D$7)^BD$1))),(_xlfn.WEIBULL.DIST(BD$1,$L52,$K52,FALSE)*$S52*((1+'Inputs &amp; Summary'!$D$7)^BD$1))),IF($M52=Lists!$H$3,IF($K52&lt;1,((($R52*(1-$E52)+$Q52*(1-$F52))/$K52)*((1+'Inputs &amp; Summary'!$D$7)^BD$1)),((INT(BD$1/$K52)-INT((BD$1-1)/$K52))*($R52*(1-$E52)+$Q52*(1-$F52))*((1+'Inputs &amp; Summary'!$D$7)^BD$1))),((_xlfn.WEIBULL.DIST(BD$1,$L52,$K52,FALSE)*($R52*(1-$E52)+$Q52*(1-$F52))*((1+'Inputs &amp; Summary'!$D$7)^BD$1))))))</f>
        <v>0</v>
      </c>
      <c r="BE52" s="248">
        <f>$D52*IF(BE$1&gt;'Inputs &amp; Summary'!$D$5,0,IF(BE$1&gt;VLOOKUP($G52,Lists!$J$17:$K$21,2),IF($M52=Lists!$H$3,IF($K52&lt;1,(($S52/$K52)*((1+'Inputs &amp; Summary'!$D$7)^BE$1)),((INT(BE$1/$K52)-INT((BE$1-1)/$K52))*$S52*((1+'Inputs &amp; Summary'!$D$7)^BE$1))),(_xlfn.WEIBULL.DIST(BE$1,$L52,$K52,FALSE)*$S52*((1+'Inputs &amp; Summary'!$D$7)^BE$1))),IF($M52=Lists!$H$3,IF($K52&lt;1,((($R52*(1-$E52)+$Q52*(1-$F52))/$K52)*((1+'Inputs &amp; Summary'!$D$7)^BE$1)),((INT(BE$1/$K52)-INT((BE$1-1)/$K52))*($R52*(1-$E52)+$Q52*(1-$F52))*((1+'Inputs &amp; Summary'!$D$7)^BE$1))),((_xlfn.WEIBULL.DIST(BE$1,$L52,$K52,FALSE)*($R52*(1-$E52)+$Q52*(1-$F52))*((1+'Inputs &amp; Summary'!$D$7)^BE$1))))))</f>
        <v>0</v>
      </c>
      <c r="BF52" s="248">
        <f>$D52*IF(BF$1&gt;'Inputs &amp; Summary'!$D$5,0,IF(BF$1&gt;VLOOKUP($G52,Lists!$J$17:$K$21,2),IF($M52=Lists!$H$3,IF($K52&lt;1,(($S52/$K52)*((1+'Inputs &amp; Summary'!$D$7)^BF$1)),((INT(BF$1/$K52)-INT((BF$1-1)/$K52))*$S52*((1+'Inputs &amp; Summary'!$D$7)^BF$1))),(_xlfn.WEIBULL.DIST(BF$1,$L52,$K52,FALSE)*$S52*((1+'Inputs &amp; Summary'!$D$7)^BF$1))),IF($M52=Lists!$H$3,IF($K52&lt;1,((($R52*(1-$E52)+$Q52*(1-$F52))/$K52)*((1+'Inputs &amp; Summary'!$D$7)^BF$1)),((INT(BF$1/$K52)-INT((BF$1-1)/$K52))*($R52*(1-$E52)+$Q52*(1-$F52))*((1+'Inputs &amp; Summary'!$D$7)^BF$1))),((_xlfn.WEIBULL.DIST(BF$1,$L52,$K52,FALSE)*($R52*(1-$E52)+$Q52*(1-$F52))*((1+'Inputs &amp; Summary'!$D$7)^BF$1))))))</f>
        <v>0</v>
      </c>
      <c r="BG52" s="248">
        <f>$D52*IF(BG$1&gt;'Inputs &amp; Summary'!$D$5,0,IF(BG$1&gt;VLOOKUP($G52,Lists!$J$17:$K$21,2),IF($M52=Lists!$H$3,IF($K52&lt;1,(($S52/$K52)*((1+'Inputs &amp; Summary'!$D$7)^BG$1)),((INT(BG$1/$K52)-INT((BG$1-1)/$K52))*$S52*((1+'Inputs &amp; Summary'!$D$7)^BG$1))),(_xlfn.WEIBULL.DIST(BG$1,$L52,$K52,FALSE)*$S52*((1+'Inputs &amp; Summary'!$D$7)^BG$1))),IF($M52=Lists!$H$3,IF($K52&lt;1,((($R52*(1-$E52)+$Q52*(1-$F52))/$K52)*((1+'Inputs &amp; Summary'!$D$7)^BG$1)),((INT(BG$1/$K52)-INT((BG$1-1)/$K52))*($R52*(1-$E52)+$Q52*(1-$F52))*((1+'Inputs &amp; Summary'!$D$7)^BG$1))),((_xlfn.WEIBULL.DIST(BG$1,$L52,$K52,FALSE)*($R52*(1-$E52)+$Q52*(1-$F52))*((1+'Inputs &amp; Summary'!$D$7)^BG$1))))))</f>
        <v>0</v>
      </c>
      <c r="BH52" s="248">
        <f>$D52*IF(BH$1&gt;'Inputs &amp; Summary'!$D$5,0,IF(BH$1&gt;VLOOKUP($G52,Lists!$J$17:$K$21,2),IF($M52=Lists!$H$3,IF($K52&lt;1,(($S52/$K52)*((1+'Inputs &amp; Summary'!$D$7)^BH$1)),((INT(BH$1/$K52)-INT((BH$1-1)/$K52))*$S52*((1+'Inputs &amp; Summary'!$D$7)^BH$1))),(_xlfn.WEIBULL.DIST(BH$1,$L52,$K52,FALSE)*$S52*((1+'Inputs &amp; Summary'!$D$7)^BH$1))),IF($M52=Lists!$H$3,IF($K52&lt;1,((($R52*(1-$E52)+$Q52*(1-$F52))/$K52)*((1+'Inputs &amp; Summary'!$D$7)^BH$1)),((INT(BH$1/$K52)-INT((BH$1-1)/$K52))*($R52*(1-$E52)+$Q52*(1-$F52))*((1+'Inputs &amp; Summary'!$D$7)^BH$1))),((_xlfn.WEIBULL.DIST(BH$1,$L52,$K52,FALSE)*($R52*(1-$E52)+$Q52*(1-$F52))*((1+'Inputs &amp; Summary'!$D$7)^BH$1))))))</f>
        <v>0</v>
      </c>
      <c r="BI52" s="248">
        <f>$D52*IF(BI$1&gt;'Inputs &amp; Summary'!$D$5,0,IF(BI$1&gt;VLOOKUP($G52,Lists!$J$17:$K$21,2),IF($M52=Lists!$H$3,IF($K52&lt;1,(($S52/$K52)*((1+'Inputs &amp; Summary'!$D$7)^BI$1)),((INT(BI$1/$K52)-INT((BI$1-1)/$K52))*$S52*((1+'Inputs &amp; Summary'!$D$7)^BI$1))),(_xlfn.WEIBULL.DIST(BI$1,$L52,$K52,FALSE)*$S52*((1+'Inputs &amp; Summary'!$D$7)^BI$1))),IF($M52=Lists!$H$3,IF($K52&lt;1,((($R52*(1-$E52)+$Q52*(1-$F52))/$K52)*((1+'Inputs &amp; Summary'!$D$7)^BI$1)),((INT(BI$1/$K52)-INT((BI$1-1)/$K52))*($R52*(1-$E52)+$Q52*(1-$F52))*((1+'Inputs &amp; Summary'!$D$7)^BI$1))),((_xlfn.WEIBULL.DIST(BI$1,$L52,$K52,FALSE)*($R52*(1-$E52)+$Q52*(1-$F52))*((1+'Inputs &amp; Summary'!$D$7)^BI$1))))))</f>
        <v>0</v>
      </c>
      <c r="BJ52" s="248">
        <f>$D52*IF(BJ$1&gt;'Inputs &amp; Summary'!$D$5,0,IF(BJ$1&gt;VLOOKUP($G52,Lists!$J$17:$K$21,2),IF($M52=Lists!$H$3,IF($K52&lt;1,(($S52/$K52)*((1+'Inputs &amp; Summary'!$D$7)^BJ$1)),((INT(BJ$1/$K52)-INT((BJ$1-1)/$K52))*$S52*((1+'Inputs &amp; Summary'!$D$7)^BJ$1))),(_xlfn.WEIBULL.DIST(BJ$1,$L52,$K52,FALSE)*$S52*((1+'Inputs &amp; Summary'!$D$7)^BJ$1))),IF($M52=Lists!$H$3,IF($K52&lt;1,((($R52*(1-$E52)+$Q52*(1-$F52))/$K52)*((1+'Inputs &amp; Summary'!$D$7)^BJ$1)),((INT(BJ$1/$K52)-INT((BJ$1-1)/$K52))*($R52*(1-$E52)+$Q52*(1-$F52))*((1+'Inputs &amp; Summary'!$D$7)^BJ$1))),((_xlfn.WEIBULL.DIST(BJ$1,$L52,$K52,FALSE)*($R52*(1-$E52)+$Q52*(1-$F52))*((1+'Inputs &amp; Summary'!$D$7)^BJ$1))))))</f>
        <v>0</v>
      </c>
      <c r="BK52" s="248">
        <f>$D52*IF(BK$1&gt;'Inputs &amp; Summary'!$D$5,0,IF(BK$1&gt;VLOOKUP($G52,Lists!$J$17:$K$21,2),IF($M52=Lists!$H$3,IF($K52&lt;1,(($S52/$K52)*((1+'Inputs &amp; Summary'!$D$7)^BK$1)),((INT(BK$1/$K52)-INT((BK$1-1)/$K52))*$S52*((1+'Inputs &amp; Summary'!$D$7)^BK$1))),(_xlfn.WEIBULL.DIST(BK$1,$L52,$K52,FALSE)*$S52*((1+'Inputs &amp; Summary'!$D$7)^BK$1))),IF($M52=Lists!$H$3,IF($K52&lt;1,((($R52*(1-$E52)+$Q52*(1-$F52))/$K52)*((1+'Inputs &amp; Summary'!$D$7)^BK$1)),((INT(BK$1/$K52)-INT((BK$1-1)/$K52))*($R52*(1-$E52)+$Q52*(1-$F52))*((1+'Inputs &amp; Summary'!$D$7)^BK$1))),((_xlfn.WEIBULL.DIST(BK$1,$L52,$K52,FALSE)*($R52*(1-$E52)+$Q52*(1-$F52))*((1+'Inputs &amp; Summary'!$D$7)^BK$1))))))</f>
        <v>0</v>
      </c>
      <c r="BL52" s="248">
        <f>$D52*IF(BL$1&gt;'Inputs &amp; Summary'!$D$5,0,IF(BL$1&gt;VLOOKUP($G52,Lists!$J$17:$K$21,2),IF($M52=Lists!$H$3,IF($K52&lt;1,(($S52/$K52)*((1+'Inputs &amp; Summary'!$D$7)^BL$1)),((INT(BL$1/$K52)-INT((BL$1-1)/$K52))*$S52*((1+'Inputs &amp; Summary'!$D$7)^BL$1))),(_xlfn.WEIBULL.DIST(BL$1,$L52,$K52,FALSE)*$S52*((1+'Inputs &amp; Summary'!$D$7)^BL$1))),IF($M52=Lists!$H$3,IF($K52&lt;1,((($R52*(1-$E52)+$Q52*(1-$F52))/$K52)*((1+'Inputs &amp; Summary'!$D$7)^BL$1)),((INT(BL$1/$K52)-INT((BL$1-1)/$K52))*($R52*(1-$E52)+$Q52*(1-$F52))*((1+'Inputs &amp; Summary'!$D$7)^BL$1))),((_xlfn.WEIBULL.DIST(BL$1,$L52,$K52,FALSE)*($R52*(1-$E52)+$Q52*(1-$F52))*((1+'Inputs &amp; Summary'!$D$7)^BL$1))))))</f>
        <v>0</v>
      </c>
    </row>
    <row r="53" spans="1:64" x14ac:dyDescent="0.3">
      <c r="A53" s="247" t="s">
        <v>174</v>
      </c>
      <c r="B53" s="117" t="str">
        <f>IF('Inputs &amp; Summary'!$D$15=Lists!$E$3,INDEX('Residential Rooftop Details'!$A$30:$X$158,MATCH('Cash Flow'!$A53,'Residential Rooftop Details'!$A$30:$A$158,0),COLUMN(B$1)),IF('Inputs &amp; Summary'!$D$15=Lists!$E$4,INDEX('Commercial Rooftop Details'!$A$30:$V$158,MATCH('Cash Flow'!$A53,'Commercial Rooftop Details'!$A$30:$A$158,0),COLUMN(B$1)),INDEX('Ground-Mount Details'!$A$30:$V$158,MATCH('Cash Flow'!$A53,'Ground-Mount Details'!$A$30:$A$158,0),COLUMN(B$1))))</f>
        <v>Administration</v>
      </c>
      <c r="C53" s="117" t="str">
        <f>IF('Inputs &amp; Summary'!$D$15=Lists!$E$3,INDEX('Residential Rooftop Details'!$A$30:$X$158,MATCH('Cash Flow'!$A53,'Residential Rooftop Details'!$A$30:$A$158,0),COLUMN(C$1)),IF('Inputs &amp; Summary'!$D$15=Lists!$E$4,INDEX('Commercial Rooftop Details'!$A$30:$V$158,MATCH('Cash Flow'!$A53,'Commercial Rooftop Details'!$A$30:$A$158,0),COLUMN(C$1)),INDEX('Ground-Mount Details'!$A$30:$V$158,MATCH('Cash Flow'!$A53,'Ground-Mount Details'!$A$30:$A$158,0),COLUMN(C$1))))</f>
        <v>Documents</v>
      </c>
      <c r="D53" s="117">
        <f>IF('Inputs &amp; Summary'!$D$15=Lists!$E$3,INDEX('Residential Rooftop Details'!$A$30:$X$158,MATCH('Cash Flow'!$A53,'Residential Rooftop Details'!$A$30:$A$158,0),COLUMN(D$1)),IF('Inputs &amp; Summary'!$D$15=Lists!$E$4,INDEX('Commercial Rooftop Details'!$A$30:$V$158,MATCH('Cash Flow'!$A53,'Commercial Rooftop Details'!$A$30:$A$158,0),COLUMN(D$1)),INDEX('Ground-Mount Details'!$A$30:$V$158,MATCH('Cash Flow'!$A53,'Ground-Mount Details'!$A$30:$A$158,0),COLUMN(D$1))))</f>
        <v>1</v>
      </c>
      <c r="E53" s="117">
        <f>IF('Inputs &amp; Summary'!$D$15=Lists!$E$3,INDEX('Residential Rooftop Details'!$A$30:$X$158,MATCH('Cash Flow'!$A53,'Residential Rooftop Details'!$A$30:$A$158,0),COLUMN(E$1)),IF('Inputs &amp; Summary'!$D$15=Lists!$E$4,INDEX('Commercial Rooftop Details'!$A$30:$V$158,MATCH('Cash Flow'!$A53,'Commercial Rooftop Details'!$A$30:$A$158,0),COLUMN(E$1)),INDEX('Ground-Mount Details'!$A$30:$V$158,MATCH('Cash Flow'!$A53,'Ground-Mount Details'!$A$30:$A$158,0),COLUMN(E$1))))</f>
        <v>0</v>
      </c>
      <c r="F53" s="117">
        <f>IF('Inputs &amp; Summary'!$D$15=Lists!$E$3,INDEX('Residential Rooftop Details'!$A$30:$X$158,MATCH('Cash Flow'!$A53,'Residential Rooftop Details'!$A$30:$A$158,0),COLUMN(F$1)),IF('Inputs &amp; Summary'!$D$15=Lists!$E$4,INDEX('Commercial Rooftop Details'!$A$30:$V$158,MATCH('Cash Flow'!$A53,'Commercial Rooftop Details'!$A$30:$A$158,0),COLUMN(F$1)),INDEX('Ground-Mount Details'!$A$30:$V$158,MATCH('Cash Flow'!$A53,'Ground-Mount Details'!$A$30:$A$158,0),COLUMN(F$1))))</f>
        <v>0</v>
      </c>
      <c r="G53" s="237" t="str">
        <f>IF('Inputs &amp; Summary'!$D$15=Lists!$E$3,INDEX('Residential Rooftop Details'!$A$30:$X$158,MATCH('Cash Flow'!$A53,'Residential Rooftop Details'!$A$30:$A$158,0),COLUMN(G$1)),IF('Inputs &amp; Summary'!$D$15=Lists!$E$4,INDEX('Commercial Rooftop Details'!$A$30:$V$158,MATCH('Cash Flow'!$A53,'Commercial Rooftop Details'!$A$30:$A$158,0),COLUMN(G$1)),INDEX('Ground-Mount Details'!$A$30:$V$158,MATCH('Cash Flow'!$A53,'Ground-Mount Details'!$A$30:$A$158,0),COLUMN(G$1))))</f>
        <v>N/A</v>
      </c>
      <c r="H53" s="237">
        <f>IF('Inputs &amp; Summary'!$D$15=Lists!$E$3,INDEX('Residential Rooftop Details'!$A$30:$X$158,MATCH('Cash Flow'!$A53,'Residential Rooftop Details'!$A$30:$A$158,0),COLUMN(H$1)),IF('Inputs &amp; Summary'!$D$15=Lists!$E$4,INDEX('Commercial Rooftop Details'!$A$30:$V$158,MATCH('Cash Flow'!$A53,'Commercial Rooftop Details'!$A$30:$A$158,0),COLUMN(H$1)),INDEX('Ground-Mount Details'!$A$30:$V$158,MATCH('Cash Flow'!$A53,'Ground-Mount Details'!$A$30:$A$158,0),COLUMN(H$1))))</f>
        <v>0</v>
      </c>
      <c r="I53" s="237" t="str">
        <f>IF('Inputs &amp; Summary'!$D$15=Lists!$E$3,INDEX('Residential Rooftop Details'!$A$30:$X$158,MATCH('Cash Flow'!$A53,'Residential Rooftop Details'!$A$30:$A$158,0),COLUMN(I$1)),IF('Inputs &amp; Summary'!$D$15=Lists!$E$4,INDEX('Commercial Rooftop Details'!$A$30:$V$158,MATCH('Cash Flow'!$A53,'Commercial Rooftop Details'!$A$30:$A$158,0),COLUMN(I$1)),INDEX('Ground-Mount Details'!$A$30:$V$158,MATCH('Cash Flow'!$A53,'Ground-Mount Details'!$A$30:$A$158,0),COLUMN(I$1))))</f>
        <v>Administrator</v>
      </c>
      <c r="J53" s="238">
        <f>IF('Inputs &amp; Summary'!$D$15=Lists!$E$3,INDEX('Residential Rooftop Details'!$A$30:$X$158,MATCH('Cash Flow'!$A53,'Residential Rooftop Details'!$A$30:$A$158,0),COLUMN(J$1)),IF('Inputs &amp; Summary'!$D$15=Lists!$E$4,INDEX('Commercial Rooftop Details'!$A$30:$V$158,MATCH('Cash Flow'!$A53,'Commercial Rooftop Details'!$A$30:$A$158,0),COLUMN(J$1)),INDEX('Ground-Mount Details'!$A$30:$V$158,MATCH('Cash Flow'!$A53,'Ground-Mount Details'!$A$30:$A$158,0),COLUMN(J$1))))</f>
        <v>16.66346153846154</v>
      </c>
      <c r="K53" s="239">
        <f>IF('Inputs &amp; Summary'!$D$15=Lists!$E$3,INDEX('Residential Rooftop Details'!$A$30:$X$158,MATCH('Cash Flow'!$A53,'Residential Rooftop Details'!$A$30:$A$158,0),COLUMN(K$1)),IF('Inputs &amp; Summary'!$D$15=Lists!$E$4,INDEX('Commercial Rooftop Details'!$A$30:$V$158,MATCH('Cash Flow'!$A53,'Commercial Rooftop Details'!$A$30:$A$158,0),COLUMN(K$1)),INDEX('Ground-Mount Details'!$A$30:$V$158,MATCH('Cash Flow'!$A53,'Ground-Mount Details'!$A$30:$A$158,0),COLUMN(K$1))))</f>
        <v>1</v>
      </c>
      <c r="L53" s="239">
        <f>IF('Inputs &amp; Summary'!$D$15=Lists!$E$3,INDEX('Residential Rooftop Details'!$A$30:$X$158,MATCH('Cash Flow'!$A53,'Residential Rooftop Details'!$A$30:$A$158,0),COLUMN(L$1)),IF('Inputs &amp; Summary'!$D$15=Lists!$E$4,INDEX('Commercial Rooftop Details'!$A$30:$V$158,MATCH('Cash Flow'!$A53,'Commercial Rooftop Details'!$A$30:$A$158,0),COLUMN(L$1)),INDEX('Ground-Mount Details'!$A$30:$V$158,MATCH('Cash Flow'!$A53,'Ground-Mount Details'!$A$30:$A$158,0),COLUMN(L$1))))</f>
        <v>1</v>
      </c>
      <c r="M53" s="238" t="str">
        <f>IF('Inputs &amp; Summary'!$D$15=Lists!$E$3,INDEX('Residential Rooftop Details'!$A$30:$X$158,MATCH('Cash Flow'!$A53,'Residential Rooftop Details'!$A$30:$A$158,0),COLUMN(M$1)),IF('Inputs &amp; Summary'!$D$15=Lists!$E$4,INDEX('Commercial Rooftop Details'!$A$30:$V$158,MATCH('Cash Flow'!$A53,'Commercial Rooftop Details'!$A$30:$A$158,0),COLUMN(M$1)),INDEX('Ground-Mount Details'!$A$30:$V$158,MATCH('Cash Flow'!$A53,'Ground-Mount Details'!$A$30:$A$158,0),COLUMN(M$1))))</f>
        <v>interval</v>
      </c>
      <c r="N53" s="240">
        <f>IF('Inputs &amp; Summary'!$D$15=Lists!$E$3,INDEX('Residential Rooftop Details'!$A$30:$X$158,MATCH('Cash Flow'!$A53,'Residential Rooftop Details'!$A$30:$A$158,0),COLUMN(N$1)),IF('Inputs &amp; Summary'!$D$15=Lists!$E$4,INDEX('Commercial Rooftop Details'!$A$30:$V$158,MATCH('Cash Flow'!$A53,'Commercial Rooftop Details'!$A$30:$A$158,0),COLUMN(N$1)),INDEX('Ground-Mount Details'!$A$30:$V$158,MATCH('Cash Flow'!$A53,'Ground-Mount Details'!$A$30:$A$158,0),COLUMN(N$1))))</f>
        <v>1</v>
      </c>
      <c r="O53" s="239">
        <f>IF('Inputs &amp; Summary'!$D$15=Lists!$E$3,INDEX('Residential Rooftop Details'!$A$30:$X$158,MATCH('Cash Flow'!$A53,'Residential Rooftop Details'!$A$30:$A$158,0),COLUMN(O$1)),IF('Inputs &amp; Summary'!$D$15=Lists!$E$4,INDEX('Commercial Rooftop Details'!$A$30:$V$158,MATCH('Cash Flow'!$A53,'Commercial Rooftop Details'!$A$30:$A$158,0),COLUMN(O$1)),INDEX('Ground-Mount Details'!$A$30:$V$158,MATCH('Cash Flow'!$A53,'Ground-Mount Details'!$A$30:$A$158,0),COLUMN(O$1))))</f>
        <v>2</v>
      </c>
      <c r="P53" s="241">
        <f>IF('Inputs &amp; Summary'!$D$15=Lists!$E$3,INDEX('Residential Rooftop Details'!$A$30:$X$158,MATCH('Cash Flow'!$A53,'Residential Rooftop Details'!$A$30:$A$158,0),COLUMN(P$1)),IF('Inputs &amp; Summary'!$D$15=Lists!$E$4,INDEX('Commercial Rooftop Details'!$A$30:$V$158,MATCH('Cash Flow'!$A53,'Commercial Rooftop Details'!$A$30:$A$158,0),COLUMN(P$1)),INDEX('Ground-Mount Details'!$A$30:$V$158,MATCH('Cash Flow'!$A53,'Ground-Mount Details'!$A$30:$A$158,0),COLUMN(P$1))))</f>
        <v>0</v>
      </c>
      <c r="Q53" s="242">
        <f>IF('Inputs &amp; Summary'!$D$15=Lists!$E$3,INDEX('Residential Rooftop Details'!$A$30:$X$158,MATCH('Cash Flow'!$A53,'Residential Rooftop Details'!$A$30:$A$158,0),COLUMN(Q$1)),IF('Inputs &amp; Summary'!$D$15=Lists!$E$4,INDEX('Commercial Rooftop Details'!$A$30:$V$158,MATCH('Cash Flow'!$A53,'Commercial Rooftop Details'!$A$30:$A$158,0),COLUMN(Q$1)),INDEX('Ground-Mount Details'!$A$30:$V$158,MATCH('Cash Flow'!$A53,'Ground-Mount Details'!$A$30:$A$158,0),COLUMN(Q$1))))</f>
        <v>33.32692307692308</v>
      </c>
      <c r="R53" s="242">
        <f>IF('Inputs &amp; Summary'!$D$15=Lists!$E$3,INDEX('Residential Rooftop Details'!$A$30:$X$158,MATCH('Cash Flow'!$A53,'Residential Rooftop Details'!$A$30:$A$158,0),COLUMN(R$1)),IF('Inputs &amp; Summary'!$D$15=Lists!$E$4,INDEX('Commercial Rooftop Details'!$A$30:$V$158,MATCH('Cash Flow'!$A53,'Commercial Rooftop Details'!$A$30:$A$158,0),COLUMN(R$1)),INDEX('Ground-Mount Details'!$A$30:$V$158,MATCH('Cash Flow'!$A53,'Ground-Mount Details'!$A$30:$A$158,0),COLUMN(R$1))))</f>
        <v>0</v>
      </c>
      <c r="S53" s="243">
        <f>IF('Inputs &amp; Summary'!$D$15=Lists!$E$3,INDEX('Residential Rooftop Details'!$A$30:$X$158,MATCH('Cash Flow'!$A53,'Residential Rooftop Details'!$A$30:$A$158,0),COLUMN(S$1)),IF('Inputs &amp; Summary'!$D$15=Lists!$E$4,INDEX('Commercial Rooftop Details'!$A$30:$V$158,MATCH('Cash Flow'!$A53,'Commercial Rooftop Details'!$A$30:$A$158,0),COLUMN(S$1)),INDEX('Ground-Mount Details'!$A$30:$V$158,MATCH('Cash Flow'!$A53,'Ground-Mount Details'!$A$30:$A$158,0),COLUMN(S$1))))</f>
        <v>33.32692307692308</v>
      </c>
      <c r="T53" s="238">
        <f>IF('Inputs &amp; Summary'!$D$15=Lists!$E$3,INDEX('Residential Rooftop Details'!$A$30:$X$158,MATCH('Cash Flow'!$A53,'Residential Rooftop Details'!$A$30:$A$158,0),COLUMN(T$1)),IF('Inputs &amp; Summary'!$D$15=Lists!$E$4,INDEX('Commercial Rooftop Details'!$A$30:$V$158,MATCH('Cash Flow'!$A53,'Commercial Rooftop Details'!$A$30:$A$158,0),COLUMN(T$1)),INDEX('Ground-Mount Details'!$A$30:$V$158,MATCH('Cash Flow'!$A53,'Ground-Mount Details'!$A$30:$A$158,0),COLUMN(T$1))))</f>
        <v>0</v>
      </c>
      <c r="U53" s="244">
        <f>IF('Inputs &amp; Summary'!$D$15=Lists!$E$3,INDEX('Residential Rooftop Details'!$A$30:$X$158,MATCH('Cash Flow'!$A53,'Residential Rooftop Details'!$A$30:$A$158,0),COLUMN(U$1)),IF('Inputs &amp; Summary'!$D$15=Lists!$E$4,INDEX('Commercial Rooftop Details'!$A$30:$V$158,MATCH('Cash Flow'!$A53,'Commercial Rooftop Details'!$A$30:$A$158,0),COLUMN(U$1)),INDEX('Ground-Mount Details'!$A$30:$V$158,MATCH('Cash Flow'!$A53,'Ground-Mount Details'!$A$30:$A$158,0),COLUMN(U$1))))</f>
        <v>0</v>
      </c>
      <c r="V53" s="245">
        <f t="shared" si="6"/>
        <v>41.297585287264319</v>
      </c>
      <c r="W53" s="245">
        <f>NPV('Inputs &amp; Summary'!$D$6,Y53:BL53)</f>
        <v>418.80145564156965</v>
      </c>
      <c r="X53" s="246">
        <f t="shared" si="5"/>
        <v>3.0396767716827015E-3</v>
      </c>
      <c r="Y53" s="248">
        <f>$D53*IF(Y$1&gt;'Inputs &amp; Summary'!$D$5,0,IF(Y$1&gt;VLOOKUP($G53,Lists!$J$17:$K$21,2),IF($M53=Lists!$H$3,IF($K53&lt;1,(($S53/$K53)*((1+'Inputs &amp; Summary'!$D$7)^Y$1)),((INT(Y$1/$K53)-INT((Y$1-1)/$K53))*$S53*((1+'Inputs &amp; Summary'!$D$7)^Y$1))),(_xlfn.WEIBULL.DIST(Y$1,$L53,$K53,FALSE)*$S53*((1+'Inputs &amp; Summary'!$D$7)^Y$1))),IF($M53=Lists!$H$3,IF($K53&lt;1,((($R53*(1-$E53)+$Q53*(1-$F53))/$K53)*((1+'Inputs &amp; Summary'!$D$7)^Y$1)),((INT(Y$1/$K53)-INT((Y$1-1)/$K53))*($R53*(1-$E53)+$Q53*(1-$F53))*((1+'Inputs &amp; Summary'!$D$7)^Y$1))),((_xlfn.WEIBULL.DIST(Y$1,$L53,$K53,FALSE)*($R53*(1-$E53)+$Q53*(1-$F53))*((1+'Inputs &amp; Summary'!$D$7)^Y$1))))))</f>
        <v>33.993461538461546</v>
      </c>
      <c r="Z53" s="248">
        <f>$D53*IF(Z$1&gt;'Inputs &amp; Summary'!$D$5,0,IF(Z$1&gt;VLOOKUP($G53,Lists!$J$17:$K$21,2),IF($M53=Lists!$H$3,IF($K53&lt;1,(($S53/$K53)*((1+'Inputs &amp; Summary'!$D$7)^Z$1)),((INT(Z$1/$K53)-INT((Z$1-1)/$K53))*$S53*((1+'Inputs &amp; Summary'!$D$7)^Z$1))),(_xlfn.WEIBULL.DIST(Z$1,$L53,$K53,FALSE)*$S53*((1+'Inputs &amp; Summary'!$D$7)^Z$1))),IF($M53=Lists!$H$3,IF($K53&lt;1,((($R53*(1-$E53)+$Q53*(1-$F53))/$K53)*((1+'Inputs &amp; Summary'!$D$7)^Z$1)),((INT(Z$1/$K53)-INT((Z$1-1)/$K53))*($R53*(1-$E53)+$Q53*(1-$F53))*((1+'Inputs &amp; Summary'!$D$7)^Z$1))),((_xlfn.WEIBULL.DIST(Z$1,$L53,$K53,FALSE)*($R53*(1-$E53)+$Q53*(1-$F53))*((1+'Inputs &amp; Summary'!$D$7)^Z$1))))))</f>
        <v>34.673330769230773</v>
      </c>
      <c r="AA53" s="248">
        <f>$D53*IF(AA$1&gt;'Inputs &amp; Summary'!$D$5,0,IF(AA$1&gt;VLOOKUP($G53,Lists!$J$17:$K$21,2),IF($M53=Lists!$H$3,IF($K53&lt;1,(($S53/$K53)*((1+'Inputs &amp; Summary'!$D$7)^AA$1)),((INT(AA$1/$K53)-INT((AA$1-1)/$K53))*$S53*((1+'Inputs &amp; Summary'!$D$7)^AA$1))),(_xlfn.WEIBULL.DIST(AA$1,$L53,$K53,FALSE)*$S53*((1+'Inputs &amp; Summary'!$D$7)^AA$1))),IF($M53=Lists!$H$3,IF($K53&lt;1,((($R53*(1-$E53)+$Q53*(1-$F53))/$K53)*((1+'Inputs &amp; Summary'!$D$7)^AA$1)),((INT(AA$1/$K53)-INT((AA$1-1)/$K53))*($R53*(1-$E53)+$Q53*(1-$F53))*((1+'Inputs &amp; Summary'!$D$7)^AA$1))),((_xlfn.WEIBULL.DIST(AA$1,$L53,$K53,FALSE)*($R53*(1-$E53)+$Q53*(1-$F53))*((1+'Inputs &amp; Summary'!$D$7)^AA$1))))))</f>
        <v>35.366797384615388</v>
      </c>
      <c r="AB53" s="248">
        <f>$D53*IF(AB$1&gt;'Inputs &amp; Summary'!$D$5,0,IF(AB$1&gt;VLOOKUP($G53,Lists!$J$17:$K$21,2),IF($M53=Lists!$H$3,IF($K53&lt;1,(($S53/$K53)*((1+'Inputs &amp; Summary'!$D$7)^AB$1)),((INT(AB$1/$K53)-INT((AB$1-1)/$K53))*$S53*((1+'Inputs &amp; Summary'!$D$7)^AB$1))),(_xlfn.WEIBULL.DIST(AB$1,$L53,$K53,FALSE)*$S53*((1+'Inputs &amp; Summary'!$D$7)^AB$1))),IF($M53=Lists!$H$3,IF($K53&lt;1,((($R53*(1-$E53)+$Q53*(1-$F53))/$K53)*((1+'Inputs &amp; Summary'!$D$7)^AB$1)),((INT(AB$1/$K53)-INT((AB$1-1)/$K53))*($R53*(1-$E53)+$Q53*(1-$F53))*((1+'Inputs &amp; Summary'!$D$7)^AB$1))),((_xlfn.WEIBULL.DIST(AB$1,$L53,$K53,FALSE)*($R53*(1-$E53)+$Q53*(1-$F53))*((1+'Inputs &amp; Summary'!$D$7)^AB$1))))))</f>
        <v>36.074133332307696</v>
      </c>
      <c r="AC53" s="248">
        <f>$D53*IF(AC$1&gt;'Inputs &amp; Summary'!$D$5,0,IF(AC$1&gt;VLOOKUP($G53,Lists!$J$17:$K$21,2),IF($M53=Lists!$H$3,IF($K53&lt;1,(($S53/$K53)*((1+'Inputs &amp; Summary'!$D$7)^AC$1)),((INT(AC$1/$K53)-INT((AC$1-1)/$K53))*$S53*((1+'Inputs &amp; Summary'!$D$7)^AC$1))),(_xlfn.WEIBULL.DIST(AC$1,$L53,$K53,FALSE)*$S53*((1+'Inputs &amp; Summary'!$D$7)^AC$1))),IF($M53=Lists!$H$3,IF($K53&lt;1,((($R53*(1-$E53)+$Q53*(1-$F53))/$K53)*((1+'Inputs &amp; Summary'!$D$7)^AC$1)),((INT(AC$1/$K53)-INT((AC$1-1)/$K53))*($R53*(1-$E53)+$Q53*(1-$F53))*((1+'Inputs &amp; Summary'!$D$7)^AC$1))),((_xlfn.WEIBULL.DIST(AC$1,$L53,$K53,FALSE)*($R53*(1-$E53)+$Q53*(1-$F53))*((1+'Inputs &amp; Summary'!$D$7)^AC$1))))))</f>
        <v>36.795615998953849</v>
      </c>
      <c r="AD53" s="248">
        <f>$D53*IF(AD$1&gt;'Inputs &amp; Summary'!$D$5,0,IF(AD$1&gt;VLOOKUP($G53,Lists!$J$17:$K$21,2),IF($M53=Lists!$H$3,IF($K53&lt;1,(($S53/$K53)*((1+'Inputs &amp; Summary'!$D$7)^AD$1)),((INT(AD$1/$K53)-INT((AD$1-1)/$K53))*$S53*((1+'Inputs &amp; Summary'!$D$7)^AD$1))),(_xlfn.WEIBULL.DIST(AD$1,$L53,$K53,FALSE)*$S53*((1+'Inputs &amp; Summary'!$D$7)^AD$1))),IF($M53=Lists!$H$3,IF($K53&lt;1,((($R53*(1-$E53)+$Q53*(1-$F53))/$K53)*((1+'Inputs &amp; Summary'!$D$7)^AD$1)),((INT(AD$1/$K53)-INT((AD$1-1)/$K53))*($R53*(1-$E53)+$Q53*(1-$F53))*((1+'Inputs &amp; Summary'!$D$7)^AD$1))),((_xlfn.WEIBULL.DIST(AD$1,$L53,$K53,FALSE)*($R53*(1-$E53)+$Q53*(1-$F53))*((1+'Inputs &amp; Summary'!$D$7)^AD$1))))))</f>
        <v>37.531528318932928</v>
      </c>
      <c r="AE53" s="248">
        <f>$D53*IF(AE$1&gt;'Inputs &amp; Summary'!$D$5,0,IF(AE$1&gt;VLOOKUP($G53,Lists!$J$17:$K$21,2),IF($M53=Lists!$H$3,IF($K53&lt;1,(($S53/$K53)*((1+'Inputs &amp; Summary'!$D$7)^AE$1)),((INT(AE$1/$K53)-INT((AE$1-1)/$K53))*$S53*((1+'Inputs &amp; Summary'!$D$7)^AE$1))),(_xlfn.WEIBULL.DIST(AE$1,$L53,$K53,FALSE)*$S53*((1+'Inputs &amp; Summary'!$D$7)^AE$1))),IF($M53=Lists!$H$3,IF($K53&lt;1,((($R53*(1-$E53)+$Q53*(1-$F53))/$K53)*((1+'Inputs &amp; Summary'!$D$7)^AE$1)),((INT(AE$1/$K53)-INT((AE$1-1)/$K53))*($R53*(1-$E53)+$Q53*(1-$F53))*((1+'Inputs &amp; Summary'!$D$7)^AE$1))),((_xlfn.WEIBULL.DIST(AE$1,$L53,$K53,FALSE)*($R53*(1-$E53)+$Q53*(1-$F53))*((1+'Inputs &amp; Summary'!$D$7)^AE$1))))))</f>
        <v>38.282158885311581</v>
      </c>
      <c r="AF53" s="248">
        <f>$D53*IF(AF$1&gt;'Inputs &amp; Summary'!$D$5,0,IF(AF$1&gt;VLOOKUP($G53,Lists!$J$17:$K$21,2),IF($M53=Lists!$H$3,IF($K53&lt;1,(($S53/$K53)*((1+'Inputs &amp; Summary'!$D$7)^AF$1)),((INT(AF$1/$K53)-INT((AF$1-1)/$K53))*$S53*((1+'Inputs &amp; Summary'!$D$7)^AF$1))),(_xlfn.WEIBULL.DIST(AF$1,$L53,$K53,FALSE)*$S53*((1+'Inputs &amp; Summary'!$D$7)^AF$1))),IF($M53=Lists!$H$3,IF($K53&lt;1,((($R53*(1-$E53)+$Q53*(1-$F53))/$K53)*((1+'Inputs &amp; Summary'!$D$7)^AF$1)),((INT(AF$1/$K53)-INT((AF$1-1)/$K53))*($R53*(1-$E53)+$Q53*(1-$F53))*((1+'Inputs &amp; Summary'!$D$7)^AF$1))),((_xlfn.WEIBULL.DIST(AF$1,$L53,$K53,FALSE)*($R53*(1-$E53)+$Q53*(1-$F53))*((1+'Inputs &amp; Summary'!$D$7)^AF$1))))))</f>
        <v>39.047802063017812</v>
      </c>
      <c r="AG53" s="248">
        <f>$D53*IF(AG$1&gt;'Inputs &amp; Summary'!$D$5,0,IF(AG$1&gt;VLOOKUP($G53,Lists!$J$17:$K$21,2),IF($M53=Lists!$H$3,IF($K53&lt;1,(($S53/$K53)*((1+'Inputs &amp; Summary'!$D$7)^AG$1)),((INT(AG$1/$K53)-INT((AG$1-1)/$K53))*$S53*((1+'Inputs &amp; Summary'!$D$7)^AG$1))),(_xlfn.WEIBULL.DIST(AG$1,$L53,$K53,FALSE)*$S53*((1+'Inputs &amp; Summary'!$D$7)^AG$1))),IF($M53=Lists!$H$3,IF($K53&lt;1,((($R53*(1-$E53)+$Q53*(1-$F53))/$K53)*((1+'Inputs &amp; Summary'!$D$7)^AG$1)),((INT(AG$1/$K53)-INT((AG$1-1)/$K53))*($R53*(1-$E53)+$Q53*(1-$F53))*((1+'Inputs &amp; Summary'!$D$7)^AG$1))),((_xlfn.WEIBULL.DIST(AG$1,$L53,$K53,FALSE)*($R53*(1-$E53)+$Q53*(1-$F53))*((1+'Inputs &amp; Summary'!$D$7)^AG$1))))))</f>
        <v>39.828758104278172</v>
      </c>
      <c r="AH53" s="248">
        <f>$D53*IF(AH$1&gt;'Inputs &amp; Summary'!$D$5,0,IF(AH$1&gt;VLOOKUP($G53,Lists!$J$17:$K$21,2),IF($M53=Lists!$H$3,IF($K53&lt;1,(($S53/$K53)*((1+'Inputs &amp; Summary'!$D$7)^AH$1)),((INT(AH$1/$K53)-INT((AH$1-1)/$K53))*$S53*((1+'Inputs &amp; Summary'!$D$7)^AH$1))),(_xlfn.WEIBULL.DIST(AH$1,$L53,$K53,FALSE)*$S53*((1+'Inputs &amp; Summary'!$D$7)^AH$1))),IF($M53=Lists!$H$3,IF($K53&lt;1,((($R53*(1-$E53)+$Q53*(1-$F53))/$K53)*((1+'Inputs &amp; Summary'!$D$7)^AH$1)),((INT(AH$1/$K53)-INT((AH$1-1)/$K53))*($R53*(1-$E53)+$Q53*(1-$F53))*((1+'Inputs &amp; Summary'!$D$7)^AH$1))),((_xlfn.WEIBULL.DIST(AH$1,$L53,$K53,FALSE)*($R53*(1-$E53)+$Q53*(1-$F53))*((1+'Inputs &amp; Summary'!$D$7)^AH$1))))))</f>
        <v>40.625333266363739</v>
      </c>
      <c r="AI53" s="248">
        <f>$D53*IF(AI$1&gt;'Inputs &amp; Summary'!$D$5,0,IF(AI$1&gt;VLOOKUP($G53,Lists!$J$17:$K$21,2),IF($M53=Lists!$H$3,IF($K53&lt;1,(($S53/$K53)*((1+'Inputs &amp; Summary'!$D$7)^AI$1)),((INT(AI$1/$K53)-INT((AI$1-1)/$K53))*$S53*((1+'Inputs &amp; Summary'!$D$7)^AI$1))),(_xlfn.WEIBULL.DIST(AI$1,$L53,$K53,FALSE)*$S53*((1+'Inputs &amp; Summary'!$D$7)^AI$1))),IF($M53=Lists!$H$3,IF($K53&lt;1,((($R53*(1-$E53)+$Q53*(1-$F53))/$K53)*((1+'Inputs &amp; Summary'!$D$7)^AI$1)),((INT(AI$1/$K53)-INT((AI$1-1)/$K53))*($R53*(1-$E53)+$Q53*(1-$F53))*((1+'Inputs &amp; Summary'!$D$7)^AI$1))),((_xlfn.WEIBULL.DIST(AI$1,$L53,$K53,FALSE)*($R53*(1-$E53)+$Q53*(1-$F53))*((1+'Inputs &amp; Summary'!$D$7)^AI$1))))))</f>
        <v>41.437839931691002</v>
      </c>
      <c r="AJ53" s="248">
        <f>$D53*IF(AJ$1&gt;'Inputs &amp; Summary'!$D$5,0,IF(AJ$1&gt;VLOOKUP($G53,Lists!$J$17:$K$21,2),IF($M53=Lists!$H$3,IF($K53&lt;1,(($S53/$K53)*((1+'Inputs &amp; Summary'!$D$7)^AJ$1)),((INT(AJ$1/$K53)-INT((AJ$1-1)/$K53))*$S53*((1+'Inputs &amp; Summary'!$D$7)^AJ$1))),(_xlfn.WEIBULL.DIST(AJ$1,$L53,$K53,FALSE)*$S53*((1+'Inputs &amp; Summary'!$D$7)^AJ$1))),IF($M53=Lists!$H$3,IF($K53&lt;1,((($R53*(1-$E53)+$Q53*(1-$F53))/$K53)*((1+'Inputs &amp; Summary'!$D$7)^AJ$1)),((INT(AJ$1/$K53)-INT((AJ$1-1)/$K53))*($R53*(1-$E53)+$Q53*(1-$F53))*((1+'Inputs &amp; Summary'!$D$7)^AJ$1))),((_xlfn.WEIBULL.DIST(AJ$1,$L53,$K53,FALSE)*($R53*(1-$E53)+$Q53*(1-$F53))*((1+'Inputs &amp; Summary'!$D$7)^AJ$1))))))</f>
        <v>42.266596730324828</v>
      </c>
      <c r="AK53" s="248">
        <f>$D53*IF(AK$1&gt;'Inputs &amp; Summary'!$D$5,0,IF(AK$1&gt;VLOOKUP($G53,Lists!$J$17:$K$21,2),IF($M53=Lists!$H$3,IF($K53&lt;1,(($S53/$K53)*((1+'Inputs &amp; Summary'!$D$7)^AK$1)),((INT(AK$1/$K53)-INT((AK$1-1)/$K53))*$S53*((1+'Inputs &amp; Summary'!$D$7)^AK$1))),(_xlfn.WEIBULL.DIST(AK$1,$L53,$K53,FALSE)*$S53*((1+'Inputs &amp; Summary'!$D$7)^AK$1))),IF($M53=Lists!$H$3,IF($K53&lt;1,((($R53*(1-$E53)+$Q53*(1-$F53))/$K53)*((1+'Inputs &amp; Summary'!$D$7)^AK$1)),((INT(AK$1/$K53)-INT((AK$1-1)/$K53))*($R53*(1-$E53)+$Q53*(1-$F53))*((1+'Inputs &amp; Summary'!$D$7)^AK$1))),((_xlfn.WEIBULL.DIST(AK$1,$L53,$K53,FALSE)*($R53*(1-$E53)+$Q53*(1-$F53))*((1+'Inputs &amp; Summary'!$D$7)^AK$1))))))</f>
        <v>43.111928664931327</v>
      </c>
      <c r="AL53" s="248">
        <f>$D53*IF(AL$1&gt;'Inputs &amp; Summary'!$D$5,0,IF(AL$1&gt;VLOOKUP($G53,Lists!$J$17:$K$21,2),IF($M53=Lists!$H$3,IF($K53&lt;1,(($S53/$K53)*((1+'Inputs &amp; Summary'!$D$7)^AL$1)),((INT(AL$1/$K53)-INT((AL$1-1)/$K53))*$S53*((1+'Inputs &amp; Summary'!$D$7)^AL$1))),(_xlfn.WEIBULL.DIST(AL$1,$L53,$K53,FALSE)*$S53*((1+'Inputs &amp; Summary'!$D$7)^AL$1))),IF($M53=Lists!$H$3,IF($K53&lt;1,((($R53*(1-$E53)+$Q53*(1-$F53))/$K53)*((1+'Inputs &amp; Summary'!$D$7)^AL$1)),((INT(AL$1/$K53)-INT((AL$1-1)/$K53))*($R53*(1-$E53)+$Q53*(1-$F53))*((1+'Inputs &amp; Summary'!$D$7)^AL$1))),((_xlfn.WEIBULL.DIST(AL$1,$L53,$K53,FALSE)*($R53*(1-$E53)+$Q53*(1-$F53))*((1+'Inputs &amp; Summary'!$D$7)^AL$1))))))</f>
        <v>43.974167238229953</v>
      </c>
      <c r="AM53" s="248">
        <f>$D53*IF(AM$1&gt;'Inputs &amp; Summary'!$D$5,0,IF(AM$1&gt;VLOOKUP($G53,Lists!$J$17:$K$21,2),IF($M53=Lists!$H$3,IF($K53&lt;1,(($S53/$K53)*((1+'Inputs &amp; Summary'!$D$7)^AM$1)),((INT(AM$1/$K53)-INT((AM$1-1)/$K53))*$S53*((1+'Inputs &amp; Summary'!$D$7)^AM$1))),(_xlfn.WEIBULL.DIST(AM$1,$L53,$K53,FALSE)*$S53*((1+'Inputs &amp; Summary'!$D$7)^AM$1))),IF($M53=Lists!$H$3,IF($K53&lt;1,((($R53*(1-$E53)+$Q53*(1-$F53))/$K53)*((1+'Inputs &amp; Summary'!$D$7)^AM$1)),((INT(AM$1/$K53)-INT((AM$1-1)/$K53))*($R53*(1-$E53)+$Q53*(1-$F53))*((1+'Inputs &amp; Summary'!$D$7)^AM$1))),((_xlfn.WEIBULL.DIST(AM$1,$L53,$K53,FALSE)*($R53*(1-$E53)+$Q53*(1-$F53))*((1+'Inputs &amp; Summary'!$D$7)^AM$1))))))</f>
        <v>44.85365058299454</v>
      </c>
      <c r="AN53" s="248">
        <f>$D53*IF(AN$1&gt;'Inputs &amp; Summary'!$D$5,0,IF(AN$1&gt;VLOOKUP($G53,Lists!$J$17:$K$21,2),IF($M53=Lists!$H$3,IF($K53&lt;1,(($S53/$K53)*((1+'Inputs &amp; Summary'!$D$7)^AN$1)),((INT(AN$1/$K53)-INT((AN$1-1)/$K53))*$S53*((1+'Inputs &amp; Summary'!$D$7)^AN$1))),(_xlfn.WEIBULL.DIST(AN$1,$L53,$K53,FALSE)*$S53*((1+'Inputs &amp; Summary'!$D$7)^AN$1))),IF($M53=Lists!$H$3,IF($K53&lt;1,((($R53*(1-$E53)+$Q53*(1-$F53))/$K53)*((1+'Inputs &amp; Summary'!$D$7)^AN$1)),((INT(AN$1/$K53)-INT((AN$1-1)/$K53))*($R53*(1-$E53)+$Q53*(1-$F53))*((1+'Inputs &amp; Summary'!$D$7)^AN$1))),((_xlfn.WEIBULL.DIST(AN$1,$L53,$K53,FALSE)*($R53*(1-$E53)+$Q53*(1-$F53))*((1+'Inputs &amp; Summary'!$D$7)^AN$1))))))</f>
        <v>45.750723594654438</v>
      </c>
      <c r="AO53" s="248">
        <f>$D53*IF(AO$1&gt;'Inputs &amp; Summary'!$D$5,0,IF(AO$1&gt;VLOOKUP($G53,Lists!$J$17:$K$21,2),IF($M53=Lists!$H$3,IF($K53&lt;1,(($S53/$K53)*((1+'Inputs &amp; Summary'!$D$7)^AO$1)),((INT(AO$1/$K53)-INT((AO$1-1)/$K53))*$S53*((1+'Inputs &amp; Summary'!$D$7)^AO$1))),(_xlfn.WEIBULL.DIST(AO$1,$L53,$K53,FALSE)*$S53*((1+'Inputs &amp; Summary'!$D$7)^AO$1))),IF($M53=Lists!$H$3,IF($K53&lt;1,((($R53*(1-$E53)+$Q53*(1-$F53))/$K53)*((1+'Inputs &amp; Summary'!$D$7)^AO$1)),((INT(AO$1/$K53)-INT((AO$1-1)/$K53))*($R53*(1-$E53)+$Q53*(1-$F53))*((1+'Inputs &amp; Summary'!$D$7)^AO$1))),((_xlfn.WEIBULL.DIST(AO$1,$L53,$K53,FALSE)*($R53*(1-$E53)+$Q53*(1-$F53))*((1+'Inputs &amp; Summary'!$D$7)^AO$1))))))</f>
        <v>46.665738066547533</v>
      </c>
      <c r="AP53" s="248">
        <f>$D53*IF(AP$1&gt;'Inputs &amp; Summary'!$D$5,0,IF(AP$1&gt;VLOOKUP($G53,Lists!$J$17:$K$21,2),IF($M53=Lists!$H$3,IF($K53&lt;1,(($S53/$K53)*((1+'Inputs &amp; Summary'!$D$7)^AP$1)),((INT(AP$1/$K53)-INT((AP$1-1)/$K53))*$S53*((1+'Inputs &amp; Summary'!$D$7)^AP$1))),(_xlfn.WEIBULL.DIST(AP$1,$L53,$K53,FALSE)*$S53*((1+'Inputs &amp; Summary'!$D$7)^AP$1))),IF($M53=Lists!$H$3,IF($K53&lt;1,((($R53*(1-$E53)+$Q53*(1-$F53))/$K53)*((1+'Inputs &amp; Summary'!$D$7)^AP$1)),((INT(AP$1/$K53)-INT((AP$1-1)/$K53))*($R53*(1-$E53)+$Q53*(1-$F53))*((1+'Inputs &amp; Summary'!$D$7)^AP$1))),((_xlfn.WEIBULL.DIST(AP$1,$L53,$K53,FALSE)*($R53*(1-$E53)+$Q53*(1-$F53))*((1+'Inputs &amp; Summary'!$D$7)^AP$1))))))</f>
        <v>47.599052827878481</v>
      </c>
      <c r="AQ53" s="248">
        <f>$D53*IF(AQ$1&gt;'Inputs &amp; Summary'!$D$5,0,IF(AQ$1&gt;VLOOKUP($G53,Lists!$J$17:$K$21,2),IF($M53=Lists!$H$3,IF($K53&lt;1,(($S53/$K53)*((1+'Inputs &amp; Summary'!$D$7)^AQ$1)),((INT(AQ$1/$K53)-INT((AQ$1-1)/$K53))*$S53*((1+'Inputs &amp; Summary'!$D$7)^AQ$1))),(_xlfn.WEIBULL.DIST(AQ$1,$L53,$K53,FALSE)*$S53*((1+'Inputs &amp; Summary'!$D$7)^AQ$1))),IF($M53=Lists!$H$3,IF($K53&lt;1,((($R53*(1-$E53)+$Q53*(1-$F53))/$K53)*((1+'Inputs &amp; Summary'!$D$7)^AQ$1)),((INT(AQ$1/$K53)-INT((AQ$1-1)/$K53))*($R53*(1-$E53)+$Q53*(1-$F53))*((1+'Inputs &amp; Summary'!$D$7)^AQ$1))),((_xlfn.WEIBULL.DIST(AQ$1,$L53,$K53,FALSE)*($R53*(1-$E53)+$Q53*(1-$F53))*((1+'Inputs &amp; Summary'!$D$7)^AQ$1))))))</f>
        <v>48.551033884436045</v>
      </c>
      <c r="AR53" s="248">
        <f>$D53*IF(AR$1&gt;'Inputs &amp; Summary'!$D$5,0,IF(AR$1&gt;VLOOKUP($G53,Lists!$J$17:$K$21,2),IF($M53=Lists!$H$3,IF($K53&lt;1,(($S53/$K53)*((1+'Inputs &amp; Summary'!$D$7)^AR$1)),((INT(AR$1/$K53)-INT((AR$1-1)/$K53))*$S53*((1+'Inputs &amp; Summary'!$D$7)^AR$1))),(_xlfn.WEIBULL.DIST(AR$1,$L53,$K53,FALSE)*$S53*((1+'Inputs &amp; Summary'!$D$7)^AR$1))),IF($M53=Lists!$H$3,IF($K53&lt;1,((($R53*(1-$E53)+$Q53*(1-$F53))/$K53)*((1+'Inputs &amp; Summary'!$D$7)^AR$1)),((INT(AR$1/$K53)-INT((AR$1-1)/$K53))*($R53*(1-$E53)+$Q53*(1-$F53))*((1+'Inputs &amp; Summary'!$D$7)^AR$1))),((_xlfn.WEIBULL.DIST(AR$1,$L53,$K53,FALSE)*($R53*(1-$E53)+$Q53*(1-$F53))*((1+'Inputs &amp; Summary'!$D$7)^AR$1))))))</f>
        <v>49.522054562124772</v>
      </c>
      <c r="AS53" s="248">
        <f>$D53*IF(AS$1&gt;'Inputs &amp; Summary'!$D$5,0,IF(AS$1&gt;VLOOKUP($G53,Lists!$J$17:$K$21,2),IF($M53=Lists!$H$3,IF($K53&lt;1,(($S53/$K53)*((1+'Inputs &amp; Summary'!$D$7)^AS$1)),((INT(AS$1/$K53)-INT((AS$1-1)/$K53))*$S53*((1+'Inputs &amp; Summary'!$D$7)^AS$1))),(_xlfn.WEIBULL.DIST(AS$1,$L53,$K53,FALSE)*$S53*((1+'Inputs &amp; Summary'!$D$7)^AS$1))),IF($M53=Lists!$H$3,IF($K53&lt;1,((($R53*(1-$E53)+$Q53*(1-$F53))/$K53)*((1+'Inputs &amp; Summary'!$D$7)^AS$1)),((INT(AS$1/$K53)-INT((AS$1-1)/$K53))*($R53*(1-$E53)+$Q53*(1-$F53))*((1+'Inputs &amp; Summary'!$D$7)^AS$1))),((_xlfn.WEIBULL.DIST(AS$1,$L53,$K53,FALSE)*($R53*(1-$E53)+$Q53*(1-$F53))*((1+'Inputs &amp; Summary'!$D$7)^AS$1))))))</f>
        <v>0</v>
      </c>
      <c r="AT53" s="248">
        <f>$D53*IF(AT$1&gt;'Inputs &amp; Summary'!$D$5,0,IF(AT$1&gt;VLOOKUP($G53,Lists!$J$17:$K$21,2),IF($M53=Lists!$H$3,IF($K53&lt;1,(($S53/$K53)*((1+'Inputs &amp; Summary'!$D$7)^AT$1)),((INT(AT$1/$K53)-INT((AT$1-1)/$K53))*$S53*((1+'Inputs &amp; Summary'!$D$7)^AT$1))),(_xlfn.WEIBULL.DIST(AT$1,$L53,$K53,FALSE)*$S53*((1+'Inputs &amp; Summary'!$D$7)^AT$1))),IF($M53=Lists!$H$3,IF($K53&lt;1,((($R53*(1-$E53)+$Q53*(1-$F53))/$K53)*((1+'Inputs &amp; Summary'!$D$7)^AT$1)),((INT(AT$1/$K53)-INT((AT$1-1)/$K53))*($R53*(1-$E53)+$Q53*(1-$F53))*((1+'Inputs &amp; Summary'!$D$7)^AT$1))),((_xlfn.WEIBULL.DIST(AT$1,$L53,$K53,FALSE)*($R53*(1-$E53)+$Q53*(1-$F53))*((1+'Inputs &amp; Summary'!$D$7)^AT$1))))))</f>
        <v>0</v>
      </c>
      <c r="AU53" s="248">
        <f>$D53*IF(AU$1&gt;'Inputs &amp; Summary'!$D$5,0,IF(AU$1&gt;VLOOKUP($G53,Lists!$J$17:$K$21,2),IF($M53=Lists!$H$3,IF($K53&lt;1,(($S53/$K53)*((1+'Inputs &amp; Summary'!$D$7)^AU$1)),((INT(AU$1/$K53)-INT((AU$1-1)/$K53))*$S53*((1+'Inputs &amp; Summary'!$D$7)^AU$1))),(_xlfn.WEIBULL.DIST(AU$1,$L53,$K53,FALSE)*$S53*((1+'Inputs &amp; Summary'!$D$7)^AU$1))),IF($M53=Lists!$H$3,IF($K53&lt;1,((($R53*(1-$E53)+$Q53*(1-$F53))/$K53)*((1+'Inputs &amp; Summary'!$D$7)^AU$1)),((INT(AU$1/$K53)-INT((AU$1-1)/$K53))*($R53*(1-$E53)+$Q53*(1-$F53))*((1+'Inputs &amp; Summary'!$D$7)^AU$1))),((_xlfn.WEIBULL.DIST(AU$1,$L53,$K53,FALSE)*($R53*(1-$E53)+$Q53*(1-$F53))*((1+'Inputs &amp; Summary'!$D$7)^AU$1))))))</f>
        <v>0</v>
      </c>
      <c r="AV53" s="248">
        <f>$D53*IF(AV$1&gt;'Inputs &amp; Summary'!$D$5,0,IF(AV$1&gt;VLOOKUP($G53,Lists!$J$17:$K$21,2),IF($M53=Lists!$H$3,IF($K53&lt;1,(($S53/$K53)*((1+'Inputs &amp; Summary'!$D$7)^AV$1)),((INT(AV$1/$K53)-INT((AV$1-1)/$K53))*$S53*((1+'Inputs &amp; Summary'!$D$7)^AV$1))),(_xlfn.WEIBULL.DIST(AV$1,$L53,$K53,FALSE)*$S53*((1+'Inputs &amp; Summary'!$D$7)^AV$1))),IF($M53=Lists!$H$3,IF($K53&lt;1,((($R53*(1-$E53)+$Q53*(1-$F53))/$K53)*((1+'Inputs &amp; Summary'!$D$7)^AV$1)),((INT(AV$1/$K53)-INT((AV$1-1)/$K53))*($R53*(1-$E53)+$Q53*(1-$F53))*((1+'Inputs &amp; Summary'!$D$7)^AV$1))),((_xlfn.WEIBULL.DIST(AV$1,$L53,$K53,FALSE)*($R53*(1-$E53)+$Q53*(1-$F53))*((1+'Inputs &amp; Summary'!$D$7)^AV$1))))))</f>
        <v>0</v>
      </c>
      <c r="AW53" s="248">
        <f>$D53*IF(AW$1&gt;'Inputs &amp; Summary'!$D$5,0,IF(AW$1&gt;VLOOKUP($G53,Lists!$J$17:$K$21,2),IF($M53=Lists!$H$3,IF($K53&lt;1,(($S53/$K53)*((1+'Inputs &amp; Summary'!$D$7)^AW$1)),((INT(AW$1/$K53)-INT((AW$1-1)/$K53))*$S53*((1+'Inputs &amp; Summary'!$D$7)^AW$1))),(_xlfn.WEIBULL.DIST(AW$1,$L53,$K53,FALSE)*$S53*((1+'Inputs &amp; Summary'!$D$7)^AW$1))),IF($M53=Lists!$H$3,IF($K53&lt;1,((($R53*(1-$E53)+$Q53*(1-$F53))/$K53)*((1+'Inputs &amp; Summary'!$D$7)^AW$1)),((INT(AW$1/$K53)-INT((AW$1-1)/$K53))*($R53*(1-$E53)+$Q53*(1-$F53))*((1+'Inputs &amp; Summary'!$D$7)^AW$1))),((_xlfn.WEIBULL.DIST(AW$1,$L53,$K53,FALSE)*($R53*(1-$E53)+$Q53*(1-$F53))*((1+'Inputs &amp; Summary'!$D$7)^AW$1))))))</f>
        <v>0</v>
      </c>
      <c r="AX53" s="248">
        <f>$D53*IF(AX$1&gt;'Inputs &amp; Summary'!$D$5,0,IF(AX$1&gt;VLOOKUP($G53,Lists!$J$17:$K$21,2),IF($M53=Lists!$H$3,IF($K53&lt;1,(($S53/$K53)*((1+'Inputs &amp; Summary'!$D$7)^AX$1)),((INT(AX$1/$K53)-INT((AX$1-1)/$K53))*$S53*((1+'Inputs &amp; Summary'!$D$7)^AX$1))),(_xlfn.WEIBULL.DIST(AX$1,$L53,$K53,FALSE)*$S53*((1+'Inputs &amp; Summary'!$D$7)^AX$1))),IF($M53=Lists!$H$3,IF($K53&lt;1,((($R53*(1-$E53)+$Q53*(1-$F53))/$K53)*((1+'Inputs &amp; Summary'!$D$7)^AX$1)),((INT(AX$1/$K53)-INT((AX$1-1)/$K53))*($R53*(1-$E53)+$Q53*(1-$F53))*((1+'Inputs &amp; Summary'!$D$7)^AX$1))),((_xlfn.WEIBULL.DIST(AX$1,$L53,$K53,FALSE)*($R53*(1-$E53)+$Q53*(1-$F53))*((1+'Inputs &amp; Summary'!$D$7)^AX$1))))))</f>
        <v>0</v>
      </c>
      <c r="AY53" s="248">
        <f>$D53*IF(AY$1&gt;'Inputs &amp; Summary'!$D$5,0,IF(AY$1&gt;VLOOKUP($G53,Lists!$J$17:$K$21,2),IF($M53=Lists!$H$3,IF($K53&lt;1,(($S53/$K53)*((1+'Inputs &amp; Summary'!$D$7)^AY$1)),((INT(AY$1/$K53)-INT((AY$1-1)/$K53))*$S53*((1+'Inputs &amp; Summary'!$D$7)^AY$1))),(_xlfn.WEIBULL.DIST(AY$1,$L53,$K53,FALSE)*$S53*((1+'Inputs &amp; Summary'!$D$7)^AY$1))),IF($M53=Lists!$H$3,IF($K53&lt;1,((($R53*(1-$E53)+$Q53*(1-$F53))/$K53)*((1+'Inputs &amp; Summary'!$D$7)^AY$1)),((INT(AY$1/$K53)-INT((AY$1-1)/$K53))*($R53*(1-$E53)+$Q53*(1-$F53))*((1+'Inputs &amp; Summary'!$D$7)^AY$1))),((_xlfn.WEIBULL.DIST(AY$1,$L53,$K53,FALSE)*($R53*(1-$E53)+$Q53*(1-$F53))*((1+'Inputs &amp; Summary'!$D$7)^AY$1))))))</f>
        <v>0</v>
      </c>
      <c r="AZ53" s="248">
        <f>$D53*IF(AZ$1&gt;'Inputs &amp; Summary'!$D$5,0,IF(AZ$1&gt;VLOOKUP($G53,Lists!$J$17:$K$21,2),IF($M53=Lists!$H$3,IF($K53&lt;1,(($S53/$K53)*((1+'Inputs &amp; Summary'!$D$7)^AZ$1)),((INT(AZ$1/$K53)-INT((AZ$1-1)/$K53))*$S53*((1+'Inputs &amp; Summary'!$D$7)^AZ$1))),(_xlfn.WEIBULL.DIST(AZ$1,$L53,$K53,FALSE)*$S53*((1+'Inputs &amp; Summary'!$D$7)^AZ$1))),IF($M53=Lists!$H$3,IF($K53&lt;1,((($R53*(1-$E53)+$Q53*(1-$F53))/$K53)*((1+'Inputs &amp; Summary'!$D$7)^AZ$1)),((INT(AZ$1/$K53)-INT((AZ$1-1)/$K53))*($R53*(1-$E53)+$Q53*(1-$F53))*((1+'Inputs &amp; Summary'!$D$7)^AZ$1))),((_xlfn.WEIBULL.DIST(AZ$1,$L53,$K53,FALSE)*($R53*(1-$E53)+$Q53*(1-$F53))*((1+'Inputs &amp; Summary'!$D$7)^AZ$1))))))</f>
        <v>0</v>
      </c>
      <c r="BA53" s="248">
        <f>$D53*IF(BA$1&gt;'Inputs &amp; Summary'!$D$5,0,IF(BA$1&gt;VLOOKUP($G53,Lists!$J$17:$K$21,2),IF($M53=Lists!$H$3,IF($K53&lt;1,(($S53/$K53)*((1+'Inputs &amp; Summary'!$D$7)^BA$1)),((INT(BA$1/$K53)-INT((BA$1-1)/$K53))*$S53*((1+'Inputs &amp; Summary'!$D$7)^BA$1))),(_xlfn.WEIBULL.DIST(BA$1,$L53,$K53,FALSE)*$S53*((1+'Inputs &amp; Summary'!$D$7)^BA$1))),IF($M53=Lists!$H$3,IF($K53&lt;1,((($R53*(1-$E53)+$Q53*(1-$F53))/$K53)*((1+'Inputs &amp; Summary'!$D$7)^BA$1)),((INT(BA$1/$K53)-INT((BA$1-1)/$K53))*($R53*(1-$E53)+$Q53*(1-$F53))*((1+'Inputs &amp; Summary'!$D$7)^BA$1))),((_xlfn.WEIBULL.DIST(BA$1,$L53,$K53,FALSE)*($R53*(1-$E53)+$Q53*(1-$F53))*((1+'Inputs &amp; Summary'!$D$7)^BA$1))))))</f>
        <v>0</v>
      </c>
      <c r="BB53" s="248">
        <f>$D53*IF(BB$1&gt;'Inputs &amp; Summary'!$D$5,0,IF(BB$1&gt;VLOOKUP($G53,Lists!$J$17:$K$21,2),IF($M53=Lists!$H$3,IF($K53&lt;1,(($S53/$K53)*((1+'Inputs &amp; Summary'!$D$7)^BB$1)),((INT(BB$1/$K53)-INT((BB$1-1)/$K53))*$S53*((1+'Inputs &amp; Summary'!$D$7)^BB$1))),(_xlfn.WEIBULL.DIST(BB$1,$L53,$K53,FALSE)*$S53*((1+'Inputs &amp; Summary'!$D$7)^BB$1))),IF($M53=Lists!$H$3,IF($K53&lt;1,((($R53*(1-$E53)+$Q53*(1-$F53))/$K53)*((1+'Inputs &amp; Summary'!$D$7)^BB$1)),((INT(BB$1/$K53)-INT((BB$1-1)/$K53))*($R53*(1-$E53)+$Q53*(1-$F53))*((1+'Inputs &amp; Summary'!$D$7)^BB$1))),((_xlfn.WEIBULL.DIST(BB$1,$L53,$K53,FALSE)*($R53*(1-$E53)+$Q53*(1-$F53))*((1+'Inputs &amp; Summary'!$D$7)^BB$1))))))</f>
        <v>0</v>
      </c>
      <c r="BC53" s="248">
        <f>$D53*IF(BC$1&gt;'Inputs &amp; Summary'!$D$5,0,IF(BC$1&gt;VLOOKUP($G53,Lists!$J$17:$K$21,2),IF($M53=Lists!$H$3,IF($K53&lt;1,(($S53/$K53)*((1+'Inputs &amp; Summary'!$D$7)^BC$1)),((INT(BC$1/$K53)-INT((BC$1-1)/$K53))*$S53*((1+'Inputs &amp; Summary'!$D$7)^BC$1))),(_xlfn.WEIBULL.DIST(BC$1,$L53,$K53,FALSE)*$S53*((1+'Inputs &amp; Summary'!$D$7)^BC$1))),IF($M53=Lists!$H$3,IF($K53&lt;1,((($R53*(1-$E53)+$Q53*(1-$F53))/$K53)*((1+'Inputs &amp; Summary'!$D$7)^BC$1)),((INT(BC$1/$K53)-INT((BC$1-1)/$K53))*($R53*(1-$E53)+$Q53*(1-$F53))*((1+'Inputs &amp; Summary'!$D$7)^BC$1))),((_xlfn.WEIBULL.DIST(BC$1,$L53,$K53,FALSE)*($R53*(1-$E53)+$Q53*(1-$F53))*((1+'Inputs &amp; Summary'!$D$7)^BC$1))))))</f>
        <v>0</v>
      </c>
      <c r="BD53" s="248">
        <f>$D53*IF(BD$1&gt;'Inputs &amp; Summary'!$D$5,0,IF(BD$1&gt;VLOOKUP($G53,Lists!$J$17:$K$21,2),IF($M53=Lists!$H$3,IF($K53&lt;1,(($S53/$K53)*((1+'Inputs &amp; Summary'!$D$7)^BD$1)),((INT(BD$1/$K53)-INT((BD$1-1)/$K53))*$S53*((1+'Inputs &amp; Summary'!$D$7)^BD$1))),(_xlfn.WEIBULL.DIST(BD$1,$L53,$K53,FALSE)*$S53*((1+'Inputs &amp; Summary'!$D$7)^BD$1))),IF($M53=Lists!$H$3,IF($K53&lt;1,((($R53*(1-$E53)+$Q53*(1-$F53))/$K53)*((1+'Inputs &amp; Summary'!$D$7)^BD$1)),((INT(BD$1/$K53)-INT((BD$1-1)/$K53))*($R53*(1-$E53)+$Q53*(1-$F53))*((1+'Inputs &amp; Summary'!$D$7)^BD$1))),((_xlfn.WEIBULL.DIST(BD$1,$L53,$K53,FALSE)*($R53*(1-$E53)+$Q53*(1-$F53))*((1+'Inputs &amp; Summary'!$D$7)^BD$1))))))</f>
        <v>0</v>
      </c>
      <c r="BE53" s="248">
        <f>$D53*IF(BE$1&gt;'Inputs &amp; Summary'!$D$5,0,IF(BE$1&gt;VLOOKUP($G53,Lists!$J$17:$K$21,2),IF($M53=Lists!$H$3,IF($K53&lt;1,(($S53/$K53)*((1+'Inputs &amp; Summary'!$D$7)^BE$1)),((INT(BE$1/$K53)-INT((BE$1-1)/$K53))*$S53*((1+'Inputs &amp; Summary'!$D$7)^BE$1))),(_xlfn.WEIBULL.DIST(BE$1,$L53,$K53,FALSE)*$S53*((1+'Inputs &amp; Summary'!$D$7)^BE$1))),IF($M53=Lists!$H$3,IF($K53&lt;1,((($R53*(1-$E53)+$Q53*(1-$F53))/$K53)*((1+'Inputs &amp; Summary'!$D$7)^BE$1)),((INT(BE$1/$K53)-INT((BE$1-1)/$K53))*($R53*(1-$E53)+$Q53*(1-$F53))*((1+'Inputs &amp; Summary'!$D$7)^BE$1))),((_xlfn.WEIBULL.DIST(BE$1,$L53,$K53,FALSE)*($R53*(1-$E53)+$Q53*(1-$F53))*((1+'Inputs &amp; Summary'!$D$7)^BE$1))))))</f>
        <v>0</v>
      </c>
      <c r="BF53" s="248">
        <f>$D53*IF(BF$1&gt;'Inputs &amp; Summary'!$D$5,0,IF(BF$1&gt;VLOOKUP($G53,Lists!$J$17:$K$21,2),IF($M53=Lists!$H$3,IF($K53&lt;1,(($S53/$K53)*((1+'Inputs &amp; Summary'!$D$7)^BF$1)),((INT(BF$1/$K53)-INT((BF$1-1)/$K53))*$S53*((1+'Inputs &amp; Summary'!$D$7)^BF$1))),(_xlfn.WEIBULL.DIST(BF$1,$L53,$K53,FALSE)*$S53*((1+'Inputs &amp; Summary'!$D$7)^BF$1))),IF($M53=Lists!$H$3,IF($K53&lt;1,((($R53*(1-$E53)+$Q53*(1-$F53))/$K53)*((1+'Inputs &amp; Summary'!$D$7)^BF$1)),((INT(BF$1/$K53)-INT((BF$1-1)/$K53))*($R53*(1-$E53)+$Q53*(1-$F53))*((1+'Inputs &amp; Summary'!$D$7)^BF$1))),((_xlfn.WEIBULL.DIST(BF$1,$L53,$K53,FALSE)*($R53*(1-$E53)+$Q53*(1-$F53))*((1+'Inputs &amp; Summary'!$D$7)^BF$1))))))</f>
        <v>0</v>
      </c>
      <c r="BG53" s="248">
        <f>$D53*IF(BG$1&gt;'Inputs &amp; Summary'!$D$5,0,IF(BG$1&gt;VLOOKUP($G53,Lists!$J$17:$K$21,2),IF($M53=Lists!$H$3,IF($K53&lt;1,(($S53/$K53)*((1+'Inputs &amp; Summary'!$D$7)^BG$1)),((INT(BG$1/$K53)-INT((BG$1-1)/$K53))*$S53*((1+'Inputs &amp; Summary'!$D$7)^BG$1))),(_xlfn.WEIBULL.DIST(BG$1,$L53,$K53,FALSE)*$S53*((1+'Inputs &amp; Summary'!$D$7)^BG$1))),IF($M53=Lists!$H$3,IF($K53&lt;1,((($R53*(1-$E53)+$Q53*(1-$F53))/$K53)*((1+'Inputs &amp; Summary'!$D$7)^BG$1)),((INT(BG$1/$K53)-INT((BG$1-1)/$K53))*($R53*(1-$E53)+$Q53*(1-$F53))*((1+'Inputs &amp; Summary'!$D$7)^BG$1))),((_xlfn.WEIBULL.DIST(BG$1,$L53,$K53,FALSE)*($R53*(1-$E53)+$Q53*(1-$F53))*((1+'Inputs &amp; Summary'!$D$7)^BG$1))))))</f>
        <v>0</v>
      </c>
      <c r="BH53" s="248">
        <f>$D53*IF(BH$1&gt;'Inputs &amp; Summary'!$D$5,0,IF(BH$1&gt;VLOOKUP($G53,Lists!$J$17:$K$21,2),IF($M53=Lists!$H$3,IF($K53&lt;1,(($S53/$K53)*((1+'Inputs &amp; Summary'!$D$7)^BH$1)),((INT(BH$1/$K53)-INT((BH$1-1)/$K53))*$S53*((1+'Inputs &amp; Summary'!$D$7)^BH$1))),(_xlfn.WEIBULL.DIST(BH$1,$L53,$K53,FALSE)*$S53*((1+'Inputs &amp; Summary'!$D$7)^BH$1))),IF($M53=Lists!$H$3,IF($K53&lt;1,((($R53*(1-$E53)+$Q53*(1-$F53))/$K53)*((1+'Inputs &amp; Summary'!$D$7)^BH$1)),((INT(BH$1/$K53)-INT((BH$1-1)/$K53))*($R53*(1-$E53)+$Q53*(1-$F53))*((1+'Inputs &amp; Summary'!$D$7)^BH$1))),((_xlfn.WEIBULL.DIST(BH$1,$L53,$K53,FALSE)*($R53*(1-$E53)+$Q53*(1-$F53))*((1+'Inputs &amp; Summary'!$D$7)^BH$1))))))</f>
        <v>0</v>
      </c>
      <c r="BI53" s="248">
        <f>$D53*IF(BI$1&gt;'Inputs &amp; Summary'!$D$5,0,IF(BI$1&gt;VLOOKUP($G53,Lists!$J$17:$K$21,2),IF($M53=Lists!$H$3,IF($K53&lt;1,(($S53/$K53)*((1+'Inputs &amp; Summary'!$D$7)^BI$1)),((INT(BI$1/$K53)-INT((BI$1-1)/$K53))*$S53*((1+'Inputs &amp; Summary'!$D$7)^BI$1))),(_xlfn.WEIBULL.DIST(BI$1,$L53,$K53,FALSE)*$S53*((1+'Inputs &amp; Summary'!$D$7)^BI$1))),IF($M53=Lists!$H$3,IF($K53&lt;1,((($R53*(1-$E53)+$Q53*(1-$F53))/$K53)*((1+'Inputs &amp; Summary'!$D$7)^BI$1)),((INT(BI$1/$K53)-INT((BI$1-1)/$K53))*($R53*(1-$E53)+$Q53*(1-$F53))*((1+'Inputs &amp; Summary'!$D$7)^BI$1))),((_xlfn.WEIBULL.DIST(BI$1,$L53,$K53,FALSE)*($R53*(1-$E53)+$Q53*(1-$F53))*((1+'Inputs &amp; Summary'!$D$7)^BI$1))))))</f>
        <v>0</v>
      </c>
      <c r="BJ53" s="248">
        <f>$D53*IF(BJ$1&gt;'Inputs &amp; Summary'!$D$5,0,IF(BJ$1&gt;VLOOKUP($G53,Lists!$J$17:$K$21,2),IF($M53=Lists!$H$3,IF($K53&lt;1,(($S53/$K53)*((1+'Inputs &amp; Summary'!$D$7)^BJ$1)),((INT(BJ$1/$K53)-INT((BJ$1-1)/$K53))*$S53*((1+'Inputs &amp; Summary'!$D$7)^BJ$1))),(_xlfn.WEIBULL.DIST(BJ$1,$L53,$K53,FALSE)*$S53*((1+'Inputs &amp; Summary'!$D$7)^BJ$1))),IF($M53=Lists!$H$3,IF($K53&lt;1,((($R53*(1-$E53)+$Q53*(1-$F53))/$K53)*((1+'Inputs &amp; Summary'!$D$7)^BJ$1)),((INT(BJ$1/$K53)-INT((BJ$1-1)/$K53))*($R53*(1-$E53)+$Q53*(1-$F53))*((1+'Inputs &amp; Summary'!$D$7)^BJ$1))),((_xlfn.WEIBULL.DIST(BJ$1,$L53,$K53,FALSE)*($R53*(1-$E53)+$Q53*(1-$F53))*((1+'Inputs &amp; Summary'!$D$7)^BJ$1))))))</f>
        <v>0</v>
      </c>
      <c r="BK53" s="248">
        <f>$D53*IF(BK$1&gt;'Inputs &amp; Summary'!$D$5,0,IF(BK$1&gt;VLOOKUP($G53,Lists!$J$17:$K$21,2),IF($M53=Lists!$H$3,IF($K53&lt;1,(($S53/$K53)*((1+'Inputs &amp; Summary'!$D$7)^BK$1)),((INT(BK$1/$K53)-INT((BK$1-1)/$K53))*$S53*((1+'Inputs &amp; Summary'!$D$7)^BK$1))),(_xlfn.WEIBULL.DIST(BK$1,$L53,$K53,FALSE)*$S53*((1+'Inputs &amp; Summary'!$D$7)^BK$1))),IF($M53=Lists!$H$3,IF($K53&lt;1,((($R53*(1-$E53)+$Q53*(1-$F53))/$K53)*((1+'Inputs &amp; Summary'!$D$7)^BK$1)),((INT(BK$1/$K53)-INT((BK$1-1)/$K53))*($R53*(1-$E53)+$Q53*(1-$F53))*((1+'Inputs &amp; Summary'!$D$7)^BK$1))),((_xlfn.WEIBULL.DIST(BK$1,$L53,$K53,FALSE)*($R53*(1-$E53)+$Q53*(1-$F53))*((1+'Inputs &amp; Summary'!$D$7)^BK$1))))))</f>
        <v>0</v>
      </c>
      <c r="BL53" s="248">
        <f>$D53*IF(BL$1&gt;'Inputs &amp; Summary'!$D$5,0,IF(BL$1&gt;VLOOKUP($G53,Lists!$J$17:$K$21,2),IF($M53=Lists!$H$3,IF($K53&lt;1,(($S53/$K53)*((1+'Inputs &amp; Summary'!$D$7)^BL$1)),((INT(BL$1/$K53)-INT((BL$1-1)/$K53))*$S53*((1+'Inputs &amp; Summary'!$D$7)^BL$1))),(_xlfn.WEIBULL.DIST(BL$1,$L53,$K53,FALSE)*$S53*((1+'Inputs &amp; Summary'!$D$7)^BL$1))),IF($M53=Lists!$H$3,IF($K53&lt;1,((($R53*(1-$E53)+$Q53*(1-$F53))/$K53)*((1+'Inputs &amp; Summary'!$D$7)^BL$1)),((INT(BL$1/$K53)-INT((BL$1-1)/$K53))*($R53*(1-$E53)+$Q53*(1-$F53))*((1+'Inputs &amp; Summary'!$D$7)^BL$1))),((_xlfn.WEIBULL.DIST(BL$1,$L53,$K53,FALSE)*($R53*(1-$E53)+$Q53*(1-$F53))*((1+'Inputs &amp; Summary'!$D$7)^BL$1))))))</f>
        <v>0</v>
      </c>
    </row>
    <row r="54" spans="1:64" x14ac:dyDescent="0.3">
      <c r="A54" s="236" t="s">
        <v>229</v>
      </c>
      <c r="B54" s="117" t="str">
        <f>IF('Inputs &amp; Summary'!$D$15=Lists!$E$3,INDEX('Residential Rooftop Details'!$A$30:$X$158,MATCH('Cash Flow'!$A54,'Residential Rooftop Details'!$A$30:$A$158,0),COLUMN(B$1)),IF('Inputs &amp; Summary'!$D$15=Lists!$E$4,INDEX('Commercial Rooftop Details'!$A$30:$V$158,MATCH('Cash Flow'!$A54,'Commercial Rooftop Details'!$A$30:$A$158,0),COLUMN(B$1)),INDEX('Ground-Mount Details'!$A$30:$V$158,MATCH('Cash Flow'!$A54,'Ground-Mount Details'!$A$30:$A$158,0),COLUMN(B$1))))</f>
        <v>Corrective</v>
      </c>
      <c r="C54" s="117" t="str">
        <f>IF('Inputs &amp; Summary'!$D$15=Lists!$E$3,INDEX('Residential Rooftop Details'!$A$30:$X$158,MATCH('Cash Flow'!$A54,'Residential Rooftop Details'!$A$30:$A$158,0),COLUMN(C$1)),IF('Inputs &amp; Summary'!$D$15=Lists!$E$4,INDEX('Commercial Rooftop Details'!$A$30:$V$158,MATCH('Cash Flow'!$A54,'Commercial Rooftop Details'!$A$30:$A$158,0),COLUMN(C$1)),INDEX('Ground-Mount Details'!$A$30:$V$158,MATCH('Cash Flow'!$A54,'Ground-Mount Details'!$A$30:$A$158,0),COLUMN(C$1))))</f>
        <v>AC Wiring</v>
      </c>
      <c r="D54" s="117">
        <f>IF('Inputs &amp; Summary'!$D$15=Lists!$E$3,INDEX('Residential Rooftop Details'!$A$30:$X$158,MATCH('Cash Flow'!$A54,'Residential Rooftop Details'!$A$30:$A$158,0),COLUMN(D$1)),IF('Inputs &amp; Summary'!$D$15=Lists!$E$4,INDEX('Commercial Rooftop Details'!$A$30:$V$158,MATCH('Cash Flow'!$A54,'Commercial Rooftop Details'!$A$30:$A$158,0),COLUMN(D$1)),INDEX('Ground-Mount Details'!$A$30:$V$158,MATCH('Cash Flow'!$A54,'Ground-Mount Details'!$A$30:$A$158,0),COLUMN(D$1))))</f>
        <v>1</v>
      </c>
      <c r="E54" s="117">
        <f>IF('Inputs &amp; Summary'!$D$15=Lists!$E$3,INDEX('Residential Rooftop Details'!$A$30:$X$158,MATCH('Cash Flow'!$A54,'Residential Rooftop Details'!$A$30:$A$158,0),COLUMN(E$1)),IF('Inputs &amp; Summary'!$D$15=Lists!$E$4,INDEX('Commercial Rooftop Details'!$A$30:$V$158,MATCH('Cash Flow'!$A54,'Commercial Rooftop Details'!$A$30:$A$158,0),COLUMN(E$1)),INDEX('Ground-Mount Details'!$A$30:$V$158,MATCH('Cash Flow'!$A54,'Ground-Mount Details'!$A$30:$A$158,0),COLUMN(E$1))))</f>
        <v>1</v>
      </c>
      <c r="F54" s="117">
        <f>IF('Inputs &amp; Summary'!$D$15=Lists!$E$3,INDEX('Residential Rooftop Details'!$A$30:$X$158,MATCH('Cash Flow'!$A54,'Residential Rooftop Details'!$A$30:$A$158,0),COLUMN(F$1)),IF('Inputs &amp; Summary'!$D$15=Lists!$E$4,INDEX('Commercial Rooftop Details'!$A$30:$V$158,MATCH('Cash Flow'!$A54,'Commercial Rooftop Details'!$A$30:$A$158,0),COLUMN(F$1)),INDEX('Ground-Mount Details'!$A$30:$V$158,MATCH('Cash Flow'!$A54,'Ground-Mount Details'!$A$30:$A$158,0),COLUMN(F$1))))</f>
        <v>1</v>
      </c>
      <c r="G54" s="237" t="str">
        <f>IF('Inputs &amp; Summary'!$D$15=Lists!$E$3,INDEX('Residential Rooftop Details'!$A$30:$X$158,MATCH('Cash Flow'!$A54,'Residential Rooftop Details'!$A$30:$A$158,0),COLUMN(G$1)),IF('Inputs &amp; Summary'!$D$15=Lists!$E$4,INDEX('Commercial Rooftop Details'!$A$30:$V$158,MATCH('Cash Flow'!$A54,'Commercial Rooftop Details'!$A$30:$A$158,0),COLUMN(G$1)),INDEX('Ground-Mount Details'!$A$30:$V$158,MATCH('Cash Flow'!$A54,'Ground-Mount Details'!$A$30:$A$158,0),COLUMN(G$1))))</f>
        <v>EPC</v>
      </c>
      <c r="H54" s="237">
        <f>IF('Inputs &amp; Summary'!$D$15=Lists!$E$3,INDEX('Residential Rooftop Details'!$A$30:$X$158,MATCH('Cash Flow'!$A54,'Residential Rooftop Details'!$A$30:$A$158,0),COLUMN(H$1)),IF('Inputs &amp; Summary'!$D$15=Lists!$E$4,INDEX('Commercial Rooftop Details'!$A$30:$V$158,MATCH('Cash Flow'!$A54,'Commercial Rooftop Details'!$A$30:$A$158,0),COLUMN(H$1)),INDEX('Ground-Mount Details'!$A$30:$V$158,MATCH('Cash Flow'!$A54,'Ground-Mount Details'!$A$30:$A$158,0),COLUMN(H$1))))</f>
        <v>0</v>
      </c>
      <c r="I54" s="237" t="str">
        <f>IF('Inputs &amp; Summary'!$D$15=Lists!$E$3,INDEX('Residential Rooftop Details'!$A$30:$X$158,MATCH('Cash Flow'!$A54,'Residential Rooftop Details'!$A$30:$A$158,0),COLUMN(I$1)),IF('Inputs &amp; Summary'!$D$15=Lists!$E$4,INDEX('Commercial Rooftop Details'!$A$30:$V$158,MATCH('Cash Flow'!$A54,'Commercial Rooftop Details'!$A$30:$A$158,0),COLUMN(I$1)),INDEX('Ground-Mount Details'!$A$30:$V$158,MATCH('Cash Flow'!$A54,'Ground-Mount Details'!$A$30:$A$158,0),COLUMN(I$1))))</f>
        <v>Master electrician</v>
      </c>
      <c r="J54" s="238">
        <f>IF('Inputs &amp; Summary'!$D$15=Lists!$E$3,INDEX('Residential Rooftop Details'!$A$30:$X$158,MATCH('Cash Flow'!$A54,'Residential Rooftop Details'!$A$30:$A$158,0),COLUMN(J$1)),IF('Inputs &amp; Summary'!$D$15=Lists!$E$4,INDEX('Commercial Rooftop Details'!$A$30:$V$158,MATCH('Cash Flow'!$A54,'Commercial Rooftop Details'!$A$30:$A$158,0),COLUMN(J$1)),INDEX('Ground-Mount Details'!$A$30:$V$158,MATCH('Cash Flow'!$A54,'Ground-Mount Details'!$A$30:$A$158,0),COLUMN(J$1))))</f>
        <v>23.197115384615383</v>
      </c>
      <c r="K54" s="239">
        <f>IF('Inputs &amp; Summary'!$D$15=Lists!$E$3,INDEX('Residential Rooftop Details'!$A$30:$X$158,MATCH('Cash Flow'!$A54,'Residential Rooftop Details'!$A$30:$A$158,0),COLUMN(K$1)),IF('Inputs &amp; Summary'!$D$15=Lists!$E$4,INDEX('Commercial Rooftop Details'!$A$30:$V$158,MATCH('Cash Flow'!$A54,'Commercial Rooftop Details'!$A$30:$A$158,0),COLUMN(K$1)),INDEX('Ground-Mount Details'!$A$30:$V$158,MATCH('Cash Flow'!$A54,'Ground-Mount Details'!$A$30:$A$158,0),COLUMN(K$1))))</f>
        <v>25</v>
      </c>
      <c r="L54" s="239">
        <f>IF('Inputs &amp; Summary'!$D$15=Lists!$E$3,INDEX('Residential Rooftop Details'!$A$30:$X$158,MATCH('Cash Flow'!$A54,'Residential Rooftop Details'!$A$30:$A$158,0),COLUMN(L$1)),IF('Inputs &amp; Summary'!$D$15=Lists!$E$4,INDEX('Commercial Rooftop Details'!$A$30:$V$158,MATCH('Cash Flow'!$A54,'Commercial Rooftop Details'!$A$30:$A$158,0),COLUMN(L$1)),INDEX('Ground-Mount Details'!$A$30:$V$158,MATCH('Cash Flow'!$A54,'Ground-Mount Details'!$A$30:$A$158,0),COLUMN(L$1))))</f>
        <v>1</v>
      </c>
      <c r="M54" s="238" t="str">
        <f>IF('Inputs &amp; Summary'!$D$15=Lists!$E$3,INDEX('Residential Rooftop Details'!$A$30:$X$158,MATCH('Cash Flow'!$A54,'Residential Rooftop Details'!$A$30:$A$158,0),COLUMN(M$1)),IF('Inputs &amp; Summary'!$D$15=Lists!$E$4,INDEX('Commercial Rooftop Details'!$A$30:$V$158,MATCH('Cash Flow'!$A54,'Commercial Rooftop Details'!$A$30:$A$158,0),COLUMN(M$1)),INDEX('Ground-Mount Details'!$A$30:$V$158,MATCH('Cash Flow'!$A54,'Ground-Mount Details'!$A$30:$A$158,0),COLUMN(M$1))))</f>
        <v>Weibull</v>
      </c>
      <c r="N54" s="240">
        <f>IF('Inputs &amp; Summary'!$D$15=Lists!$E$3,INDEX('Residential Rooftop Details'!$A$30:$X$158,MATCH('Cash Flow'!$A54,'Residential Rooftop Details'!$A$30:$A$158,0),COLUMN(N$1)),IF('Inputs &amp; Summary'!$D$15=Lists!$E$4,INDEX('Commercial Rooftop Details'!$A$30:$V$158,MATCH('Cash Flow'!$A54,'Commercial Rooftop Details'!$A$30:$A$158,0),COLUMN(N$1)),INDEX('Ground-Mount Details'!$A$30:$V$158,MATCH('Cash Flow'!$A54,'Ground-Mount Details'!$A$30:$A$158,0),COLUMN(N$1))))</f>
        <v>1</v>
      </c>
      <c r="O54" s="239">
        <f>IF('Inputs &amp; Summary'!$D$15=Lists!$E$3,INDEX('Residential Rooftop Details'!$A$30:$X$158,MATCH('Cash Flow'!$A54,'Residential Rooftop Details'!$A$30:$A$158,0),COLUMN(O$1)),IF('Inputs &amp; Summary'!$D$15=Lists!$E$4,INDEX('Commercial Rooftop Details'!$A$30:$V$158,MATCH('Cash Flow'!$A54,'Commercial Rooftop Details'!$A$30:$A$158,0),COLUMN(O$1)),INDEX('Ground-Mount Details'!$A$30:$V$158,MATCH('Cash Flow'!$A54,'Ground-Mount Details'!$A$30:$A$158,0),COLUMN(O$1))))</f>
        <v>1</v>
      </c>
      <c r="P54" s="241">
        <f>IF('Inputs &amp; Summary'!$D$15=Lists!$E$3,INDEX('Residential Rooftop Details'!$A$30:$X$158,MATCH('Cash Flow'!$A54,'Residential Rooftop Details'!$A$30:$A$158,0),COLUMN(P$1)),IF('Inputs &amp; Summary'!$D$15=Lists!$E$4,INDEX('Commercial Rooftop Details'!$A$30:$V$158,MATCH('Cash Flow'!$A54,'Commercial Rooftop Details'!$A$30:$A$158,0),COLUMN(P$1)),INDEX('Ground-Mount Details'!$A$30:$V$158,MATCH('Cash Flow'!$A54,'Ground-Mount Details'!$A$30:$A$158,0),COLUMN(P$1))))</f>
        <v>0</v>
      </c>
      <c r="Q54" s="242">
        <f>IF('Inputs &amp; Summary'!$D$15=Lists!$E$3,INDEX('Residential Rooftop Details'!$A$30:$X$158,MATCH('Cash Flow'!$A54,'Residential Rooftop Details'!$A$30:$A$158,0),COLUMN(Q$1)),IF('Inputs &amp; Summary'!$D$15=Lists!$E$4,INDEX('Commercial Rooftop Details'!$A$30:$V$158,MATCH('Cash Flow'!$A54,'Commercial Rooftop Details'!$A$30:$A$158,0),COLUMN(Q$1)),INDEX('Ground-Mount Details'!$A$30:$V$158,MATCH('Cash Flow'!$A54,'Ground-Mount Details'!$A$30:$A$158,0),COLUMN(Q$1))))</f>
        <v>23.197115384615383</v>
      </c>
      <c r="R54" s="242">
        <f>IF('Inputs &amp; Summary'!$D$15=Lists!$E$3,INDEX('Residential Rooftop Details'!$A$30:$X$158,MATCH('Cash Flow'!$A54,'Residential Rooftop Details'!$A$30:$A$158,0),COLUMN(R$1)),IF('Inputs &amp; Summary'!$D$15=Lists!$E$4,INDEX('Commercial Rooftop Details'!$A$30:$V$158,MATCH('Cash Flow'!$A54,'Commercial Rooftop Details'!$A$30:$A$158,0),COLUMN(R$1)),INDEX('Ground-Mount Details'!$A$30:$V$158,MATCH('Cash Flow'!$A54,'Ground-Mount Details'!$A$30:$A$158,0),COLUMN(R$1))))</f>
        <v>0</v>
      </c>
      <c r="S54" s="243">
        <f>IF('Inputs &amp; Summary'!$D$15=Lists!$E$3,INDEX('Residential Rooftop Details'!$A$30:$X$158,MATCH('Cash Flow'!$A54,'Residential Rooftop Details'!$A$30:$A$158,0),COLUMN(S$1)),IF('Inputs &amp; Summary'!$D$15=Lists!$E$4,INDEX('Commercial Rooftop Details'!$A$30:$V$158,MATCH('Cash Flow'!$A54,'Commercial Rooftop Details'!$A$30:$A$158,0),COLUMN(S$1)),INDEX('Ground-Mount Details'!$A$30:$V$158,MATCH('Cash Flow'!$A54,'Ground-Mount Details'!$A$30:$A$158,0),COLUMN(S$1))))</f>
        <v>23.197115384615383</v>
      </c>
      <c r="T54" s="238">
        <f>IF('Inputs &amp; Summary'!$D$15=Lists!$E$3,INDEX('Residential Rooftop Details'!$A$30:$X$158,MATCH('Cash Flow'!$A54,'Residential Rooftop Details'!$A$30:$A$158,0),COLUMN(T$1)),IF('Inputs &amp; Summary'!$D$15=Lists!$E$4,INDEX('Commercial Rooftop Details'!$A$30:$V$158,MATCH('Cash Flow'!$A54,'Commercial Rooftop Details'!$A$30:$A$158,0),COLUMN(T$1)),INDEX('Ground-Mount Details'!$A$30:$V$158,MATCH('Cash Flow'!$A54,'Ground-Mount Details'!$A$30:$A$158,0),COLUMN(T$1))))</f>
        <v>0</v>
      </c>
      <c r="U54" s="244">
        <f>IF('Inputs &amp; Summary'!$D$15=Lists!$E$3,INDEX('Residential Rooftop Details'!$A$30:$X$158,MATCH('Cash Flow'!$A54,'Residential Rooftop Details'!$A$30:$A$158,0),COLUMN(U$1)),IF('Inputs &amp; Summary'!$D$15=Lists!$E$4,INDEX('Commercial Rooftop Details'!$A$30:$V$158,MATCH('Cash Flow'!$A54,'Commercial Rooftop Details'!$A$30:$A$158,0),COLUMN(U$1)),INDEX('Ground-Mount Details'!$A$30:$V$158,MATCH('Cash Flow'!$A54,'Ground-Mount Details'!$A$30:$A$158,0),COLUMN(U$1))))</f>
        <v>0</v>
      </c>
      <c r="V54" s="245">
        <f t="shared" si="6"/>
        <v>0.33980879117713847</v>
      </c>
      <c r="W54" s="245">
        <f>NPV('Inputs &amp; Summary'!$D$6,Y54:BL54)</f>
        <v>2.4537171571622913</v>
      </c>
      <c r="X54" s="246">
        <f t="shared" si="5"/>
        <v>1.7809171736234071E-5</v>
      </c>
      <c r="Y54" s="248">
        <f>$D54*IF(Y$1&gt;'Inputs &amp; Summary'!$D$5,0,IF(Y$1&gt;VLOOKUP($G54,Lists!$J$17:$K$21,2),IF($M54=Lists!$H$3,IF($K54&lt;1,(($S54/$K54)*((1+'Inputs &amp; Summary'!$D$7)^Y$1)),((INT(Y$1/$K54)-INT((Y$1-1)/$K54))*$S54*((1+'Inputs &amp; Summary'!$D$7)^Y$1))),(_xlfn.WEIBULL.DIST(Y$1,$L54,$K54,FALSE)*$S54*((1+'Inputs &amp; Summary'!$D$7)^Y$1))),IF($M54=Lists!$H$3,IF($K54&lt;1,((($R54*(1-$E54)+$Q54*(1-$F54))/$K54)*((1+'Inputs &amp; Summary'!$D$7)^Y$1)),((INT(Y$1/$K54)-INT((Y$1-1)/$K54))*($R54*(1-$E54)+$Q54*(1-$F54))*((1+'Inputs &amp; Summary'!$D$7)^Y$1))),((_xlfn.WEIBULL.DIST(Y$1,$L54,$K54,FALSE)*($R54*(1-$E54)+$Q54*(1-$F54))*((1+'Inputs &amp; Summary'!$D$7)^Y$1))))))</f>
        <v>0</v>
      </c>
      <c r="Z54" s="248">
        <f>$D54*IF(Z$1&gt;'Inputs &amp; Summary'!$D$5,0,IF(Z$1&gt;VLOOKUP($G54,Lists!$J$17:$K$21,2),IF($M54=Lists!$H$3,IF($K54&lt;1,(($S54/$K54)*((1+'Inputs &amp; Summary'!$D$7)^Z$1)),((INT(Z$1/$K54)-INT((Z$1-1)/$K54))*$S54*((1+'Inputs &amp; Summary'!$D$7)^Z$1))),(_xlfn.WEIBULL.DIST(Z$1,$L54,$K54,FALSE)*$S54*((1+'Inputs &amp; Summary'!$D$7)^Z$1))),IF($M54=Lists!$H$3,IF($K54&lt;1,((($R54*(1-$E54)+$Q54*(1-$F54))/$K54)*((1+'Inputs &amp; Summary'!$D$7)^Z$1)),((INT(Z$1/$K54)-INT((Z$1-1)/$K54))*($R54*(1-$E54)+$Q54*(1-$F54))*((1+'Inputs &amp; Summary'!$D$7)^Z$1))),((_xlfn.WEIBULL.DIST(Z$1,$L54,$K54,FALSE)*($R54*(1-$E54)+$Q54*(1-$F54))*((1+'Inputs &amp; Summary'!$D$7)^Z$1))))))</f>
        <v>0</v>
      </c>
      <c r="AA54" s="248">
        <f>$D54*IF(AA$1&gt;'Inputs &amp; Summary'!$D$5,0,IF(AA$1&gt;VLOOKUP($G54,Lists!$J$17:$K$21,2),IF($M54=Lists!$H$3,IF($K54&lt;1,(($S54/$K54)*((1+'Inputs &amp; Summary'!$D$7)^AA$1)),((INT(AA$1/$K54)-INT((AA$1-1)/$K54))*$S54*((1+'Inputs &amp; Summary'!$D$7)^AA$1))),(_xlfn.WEIBULL.DIST(AA$1,$L54,$K54,FALSE)*$S54*((1+'Inputs &amp; Summary'!$D$7)^AA$1))),IF($M54=Lists!$H$3,IF($K54&lt;1,((($R54*(1-$E54)+$Q54*(1-$F54))/$K54)*((1+'Inputs &amp; Summary'!$D$7)^AA$1)),((INT(AA$1/$K54)-INT((AA$1-1)/$K54))*($R54*(1-$E54)+$Q54*(1-$F54))*((1+'Inputs &amp; Summary'!$D$7)^AA$1))),((_xlfn.WEIBULL.DIST(AA$1,$L54,$K54,FALSE)*($R54*(1-$E54)+$Q54*(1-$F54))*((1+'Inputs &amp; Summary'!$D$7)^AA$1))))))</f>
        <v>0</v>
      </c>
      <c r="AB54" s="248">
        <f>$D54*IF(AB$1&gt;'Inputs &amp; Summary'!$D$5,0,IF(AB$1&gt;VLOOKUP($G54,Lists!$J$17:$K$21,2),IF($M54=Lists!$H$3,IF($K54&lt;1,(($S54/$K54)*((1+'Inputs &amp; Summary'!$D$7)^AB$1)),((INT(AB$1/$K54)-INT((AB$1-1)/$K54))*$S54*((1+'Inputs &amp; Summary'!$D$7)^AB$1))),(_xlfn.WEIBULL.DIST(AB$1,$L54,$K54,FALSE)*$S54*((1+'Inputs &amp; Summary'!$D$7)^AB$1))),IF($M54=Lists!$H$3,IF($K54&lt;1,((($R54*(1-$E54)+$Q54*(1-$F54))/$K54)*((1+'Inputs &amp; Summary'!$D$7)^AB$1)),((INT(AB$1/$K54)-INT((AB$1-1)/$K54))*($R54*(1-$E54)+$Q54*(1-$F54))*((1+'Inputs &amp; Summary'!$D$7)^AB$1))),((_xlfn.WEIBULL.DIST(AB$1,$L54,$K54,FALSE)*($R54*(1-$E54)+$Q54*(1-$F54))*((1+'Inputs &amp; Summary'!$D$7)^AB$1))))))</f>
        <v>0</v>
      </c>
      <c r="AC54" s="248">
        <f>$D54*IF(AC$1&gt;'Inputs &amp; Summary'!$D$5,0,IF(AC$1&gt;VLOOKUP($G54,Lists!$J$17:$K$21,2),IF($M54=Lists!$H$3,IF($K54&lt;1,(($S54/$K54)*((1+'Inputs &amp; Summary'!$D$7)^AC$1)),((INT(AC$1/$K54)-INT((AC$1-1)/$K54))*$S54*((1+'Inputs &amp; Summary'!$D$7)^AC$1))),(_xlfn.WEIBULL.DIST(AC$1,$L54,$K54,FALSE)*$S54*((1+'Inputs &amp; Summary'!$D$7)^AC$1))),IF($M54=Lists!$H$3,IF($K54&lt;1,((($R54*(1-$E54)+$Q54*(1-$F54))/$K54)*((1+'Inputs &amp; Summary'!$D$7)^AC$1)),((INT(AC$1/$K54)-INT((AC$1-1)/$K54))*($R54*(1-$E54)+$Q54*(1-$F54))*((1+'Inputs &amp; Summary'!$D$7)^AC$1))),((_xlfn.WEIBULL.DIST(AC$1,$L54,$K54,FALSE)*($R54*(1-$E54)+$Q54*(1-$F54))*((1+'Inputs &amp; Summary'!$D$7)^AC$1))))))</f>
        <v>0</v>
      </c>
      <c r="AD54" s="248">
        <f>$D54*IF(AD$1&gt;'Inputs &amp; Summary'!$D$5,0,IF(AD$1&gt;VLOOKUP($G54,Lists!$J$17:$K$21,2),IF($M54=Lists!$H$3,IF($K54&lt;1,(($S54/$K54)*((1+'Inputs &amp; Summary'!$D$7)^AD$1)),((INT(AD$1/$K54)-INT((AD$1-1)/$K54))*$S54*((1+'Inputs &amp; Summary'!$D$7)^AD$1))),(_xlfn.WEIBULL.DIST(AD$1,$L54,$K54,FALSE)*$S54*((1+'Inputs &amp; Summary'!$D$7)^AD$1))),IF($M54=Lists!$H$3,IF($K54&lt;1,((($R54*(1-$E54)+$Q54*(1-$F54))/$K54)*((1+'Inputs &amp; Summary'!$D$7)^AD$1)),((INT(AD$1/$K54)-INT((AD$1-1)/$K54))*($R54*(1-$E54)+$Q54*(1-$F54))*((1+'Inputs &amp; Summary'!$D$7)^AD$1))),((_xlfn.WEIBULL.DIST(AD$1,$L54,$K54,FALSE)*($R54*(1-$E54)+$Q54*(1-$F54))*((1+'Inputs &amp; Summary'!$D$7)^AD$1))))))</f>
        <v>0</v>
      </c>
      <c r="AE54" s="248">
        <f>$D54*IF(AE$1&gt;'Inputs &amp; Summary'!$D$5,0,IF(AE$1&gt;VLOOKUP($G54,Lists!$J$17:$K$21,2),IF($M54=Lists!$H$3,IF($K54&lt;1,(($S54/$K54)*((1+'Inputs &amp; Summary'!$D$7)^AE$1)),((INT(AE$1/$K54)-INT((AE$1-1)/$K54))*$S54*((1+'Inputs &amp; Summary'!$D$7)^AE$1))),(_xlfn.WEIBULL.DIST(AE$1,$L54,$K54,FALSE)*$S54*((1+'Inputs &amp; Summary'!$D$7)^AE$1))),IF($M54=Lists!$H$3,IF($K54&lt;1,((($R54*(1-$E54)+$Q54*(1-$F54))/$K54)*((1+'Inputs &amp; Summary'!$D$7)^AE$1)),((INT(AE$1/$K54)-INT((AE$1-1)/$K54))*($R54*(1-$E54)+$Q54*(1-$F54))*((1+'Inputs &amp; Summary'!$D$7)^AE$1))),((_xlfn.WEIBULL.DIST(AE$1,$L54,$K54,FALSE)*($R54*(1-$E54)+$Q54*(1-$F54))*((1+'Inputs &amp; Summary'!$D$7)^AE$1))))))</f>
        <v>0</v>
      </c>
      <c r="AF54" s="248">
        <f>$D54*IF(AF$1&gt;'Inputs &amp; Summary'!$D$5,0,IF(AF$1&gt;VLOOKUP($G54,Lists!$J$17:$K$21,2),IF($M54=Lists!$H$3,IF($K54&lt;1,(($S54/$K54)*((1+'Inputs &amp; Summary'!$D$7)^AF$1)),((INT(AF$1/$K54)-INT((AF$1-1)/$K54))*$S54*((1+'Inputs &amp; Summary'!$D$7)^AF$1))),(_xlfn.WEIBULL.DIST(AF$1,$L54,$K54,FALSE)*$S54*((1+'Inputs &amp; Summary'!$D$7)^AF$1))),IF($M54=Lists!$H$3,IF($K54&lt;1,((($R54*(1-$E54)+$Q54*(1-$F54))/$K54)*((1+'Inputs &amp; Summary'!$D$7)^AF$1)),((INT(AF$1/$K54)-INT((AF$1-1)/$K54))*($R54*(1-$E54)+$Q54*(1-$F54))*((1+'Inputs &amp; Summary'!$D$7)^AF$1))),((_xlfn.WEIBULL.DIST(AF$1,$L54,$K54,FALSE)*($R54*(1-$E54)+$Q54*(1-$F54))*((1+'Inputs &amp; Summary'!$D$7)^AF$1))))))</f>
        <v>0</v>
      </c>
      <c r="AG54" s="248">
        <f>$D54*IF(AG$1&gt;'Inputs &amp; Summary'!$D$5,0,IF(AG$1&gt;VLOOKUP($G54,Lists!$J$17:$K$21,2),IF($M54=Lists!$H$3,IF($K54&lt;1,(($S54/$K54)*((1+'Inputs &amp; Summary'!$D$7)^AG$1)),((INT(AG$1/$K54)-INT((AG$1-1)/$K54))*$S54*((1+'Inputs &amp; Summary'!$D$7)^AG$1))),(_xlfn.WEIBULL.DIST(AG$1,$L54,$K54,FALSE)*$S54*((1+'Inputs &amp; Summary'!$D$7)^AG$1))),IF($M54=Lists!$H$3,IF($K54&lt;1,((($R54*(1-$E54)+$Q54*(1-$F54))/$K54)*((1+'Inputs &amp; Summary'!$D$7)^AG$1)),((INT(AG$1/$K54)-INT((AG$1-1)/$K54))*($R54*(1-$E54)+$Q54*(1-$F54))*((1+'Inputs &amp; Summary'!$D$7)^AG$1))),((_xlfn.WEIBULL.DIST(AG$1,$L54,$K54,FALSE)*($R54*(1-$E54)+$Q54*(1-$F54))*((1+'Inputs &amp; Summary'!$D$7)^AG$1))))))</f>
        <v>0</v>
      </c>
      <c r="AH54" s="248">
        <f>$D54*IF(AH$1&gt;'Inputs &amp; Summary'!$D$5,0,IF(AH$1&gt;VLOOKUP($G54,Lists!$J$17:$K$21,2),IF($M54=Lists!$H$3,IF($K54&lt;1,(($S54/$K54)*((1+'Inputs &amp; Summary'!$D$7)^AH$1)),((INT(AH$1/$K54)-INT((AH$1-1)/$K54))*$S54*((1+'Inputs &amp; Summary'!$D$7)^AH$1))),(_xlfn.WEIBULL.DIST(AH$1,$L54,$K54,FALSE)*$S54*((1+'Inputs &amp; Summary'!$D$7)^AH$1))),IF($M54=Lists!$H$3,IF($K54&lt;1,((($R54*(1-$E54)+$Q54*(1-$F54))/$K54)*((1+'Inputs &amp; Summary'!$D$7)^AH$1)),((INT(AH$1/$K54)-INT((AH$1-1)/$K54))*($R54*(1-$E54)+$Q54*(1-$F54))*((1+'Inputs &amp; Summary'!$D$7)^AH$1))),((_xlfn.WEIBULL.DIST(AH$1,$L54,$K54,FALSE)*($R54*(1-$E54)+$Q54*(1-$F54))*((1+'Inputs &amp; Summary'!$D$7)^AH$1))))))</f>
        <v>0</v>
      </c>
      <c r="AI54" s="248">
        <f>$D54*IF(AI$1&gt;'Inputs &amp; Summary'!$D$5,0,IF(AI$1&gt;VLOOKUP($G54,Lists!$J$17:$K$21,2),IF($M54=Lists!$H$3,IF($K54&lt;1,(($S54/$K54)*((1+'Inputs &amp; Summary'!$D$7)^AI$1)),((INT(AI$1/$K54)-INT((AI$1-1)/$K54))*$S54*((1+'Inputs &amp; Summary'!$D$7)^AI$1))),(_xlfn.WEIBULL.DIST(AI$1,$L54,$K54,FALSE)*$S54*((1+'Inputs &amp; Summary'!$D$7)^AI$1))),IF($M54=Lists!$H$3,IF($K54&lt;1,((($R54*(1-$E54)+$Q54*(1-$F54))/$K54)*((1+'Inputs &amp; Summary'!$D$7)^AI$1)),((INT(AI$1/$K54)-INT((AI$1-1)/$K54))*($R54*(1-$E54)+$Q54*(1-$F54))*((1+'Inputs &amp; Summary'!$D$7)^AI$1))),((_xlfn.WEIBULL.DIST(AI$1,$L54,$K54,FALSE)*($R54*(1-$E54)+$Q54*(1-$F54))*((1+'Inputs &amp; Summary'!$D$7)^AI$1))))))</f>
        <v>0.74302990169003402</v>
      </c>
      <c r="AJ54" s="248">
        <f>$D54*IF(AJ$1&gt;'Inputs &amp; Summary'!$D$5,0,IF(AJ$1&gt;VLOOKUP($G54,Lists!$J$17:$K$21,2),IF($M54=Lists!$H$3,IF($K54&lt;1,(($S54/$K54)*((1+'Inputs &amp; Summary'!$D$7)^AJ$1)),((INT(AJ$1/$K54)-INT((AJ$1-1)/$K54))*$S54*((1+'Inputs &amp; Summary'!$D$7)^AJ$1))),(_xlfn.WEIBULL.DIST(AJ$1,$L54,$K54,FALSE)*$S54*((1+'Inputs &amp; Summary'!$D$7)^AJ$1))),IF($M54=Lists!$H$3,IF($K54&lt;1,((($R54*(1-$E54)+$Q54*(1-$F54))/$K54)*((1+'Inputs &amp; Summary'!$D$7)^AJ$1)),((INT(AJ$1/$K54)-INT((AJ$1-1)/$K54))*($R54*(1-$E54)+$Q54*(1-$F54))*((1+'Inputs &amp; Summary'!$D$7)^AJ$1))),((_xlfn.WEIBULL.DIST(AJ$1,$L54,$K54,FALSE)*($R54*(1-$E54)+$Q54*(1-$F54))*((1+'Inputs &amp; Summary'!$D$7)^AJ$1))))))</f>
        <v>0.72817318816853716</v>
      </c>
      <c r="AK54" s="248">
        <f>$D54*IF(AK$1&gt;'Inputs &amp; Summary'!$D$5,0,IF(AK$1&gt;VLOOKUP($G54,Lists!$J$17:$K$21,2),IF($M54=Lists!$H$3,IF($K54&lt;1,(($S54/$K54)*((1+'Inputs &amp; Summary'!$D$7)^AK$1)),((INT(AK$1/$K54)-INT((AK$1-1)/$K54))*$S54*((1+'Inputs &amp; Summary'!$D$7)^AK$1))),(_xlfn.WEIBULL.DIST(AK$1,$L54,$K54,FALSE)*$S54*((1+'Inputs &amp; Summary'!$D$7)^AK$1))),IF($M54=Lists!$H$3,IF($K54&lt;1,((($R54*(1-$E54)+$Q54*(1-$F54))/$K54)*((1+'Inputs &amp; Summary'!$D$7)^AK$1)),((INT(AK$1/$K54)-INT((AK$1-1)/$K54))*($R54*(1-$E54)+$Q54*(1-$F54))*((1+'Inputs &amp; Summary'!$D$7)^AK$1))),((_xlfn.WEIBULL.DIST(AK$1,$L54,$K54,FALSE)*($R54*(1-$E54)+$Q54*(1-$F54))*((1+'Inputs &amp; Summary'!$D$7)^AK$1))))))</f>
        <v>0.71361353124753202</v>
      </c>
      <c r="AL54" s="248">
        <f>$D54*IF(AL$1&gt;'Inputs &amp; Summary'!$D$5,0,IF(AL$1&gt;VLOOKUP($G54,Lists!$J$17:$K$21,2),IF($M54=Lists!$H$3,IF($K54&lt;1,(($S54/$K54)*((1+'Inputs &amp; Summary'!$D$7)^AL$1)),((INT(AL$1/$K54)-INT((AL$1-1)/$K54))*$S54*((1+'Inputs &amp; Summary'!$D$7)^AL$1))),(_xlfn.WEIBULL.DIST(AL$1,$L54,$K54,FALSE)*$S54*((1+'Inputs &amp; Summary'!$D$7)^AL$1))),IF($M54=Lists!$H$3,IF($K54&lt;1,((($R54*(1-$E54)+$Q54*(1-$F54))/$K54)*((1+'Inputs &amp; Summary'!$D$7)^AL$1)),((INT(AL$1/$K54)-INT((AL$1-1)/$K54))*($R54*(1-$E54)+$Q54*(1-$F54))*((1+'Inputs &amp; Summary'!$D$7)^AL$1))),((_xlfn.WEIBULL.DIST(AL$1,$L54,$K54,FALSE)*($R54*(1-$E54)+$Q54*(1-$F54))*((1+'Inputs &amp; Summary'!$D$7)^AL$1))))))</f>
        <v>0.69934499134800177</v>
      </c>
      <c r="AM54" s="248">
        <f>$D54*IF(AM$1&gt;'Inputs &amp; Summary'!$D$5,0,IF(AM$1&gt;VLOOKUP($G54,Lists!$J$17:$K$21,2),IF($M54=Lists!$H$3,IF($K54&lt;1,(($S54/$K54)*((1+'Inputs &amp; Summary'!$D$7)^AM$1)),((INT(AM$1/$K54)-INT((AM$1-1)/$K54))*$S54*((1+'Inputs &amp; Summary'!$D$7)^AM$1))),(_xlfn.WEIBULL.DIST(AM$1,$L54,$K54,FALSE)*$S54*((1+'Inputs &amp; Summary'!$D$7)^AM$1))),IF($M54=Lists!$H$3,IF($K54&lt;1,((($R54*(1-$E54)+$Q54*(1-$F54))/$K54)*((1+'Inputs &amp; Summary'!$D$7)^AM$1)),((INT(AM$1/$K54)-INT((AM$1-1)/$K54))*($R54*(1-$E54)+$Q54*(1-$F54))*((1+'Inputs &amp; Summary'!$D$7)^AM$1))),((_xlfn.WEIBULL.DIST(AM$1,$L54,$K54,FALSE)*($R54*(1-$E54)+$Q54*(1-$F54))*((1+'Inputs &amp; Summary'!$D$7)^AM$1))))))</f>
        <v>0.68536174765145741</v>
      </c>
      <c r="AN54" s="248">
        <f>$D54*IF(AN$1&gt;'Inputs &amp; Summary'!$D$5,0,IF(AN$1&gt;VLOOKUP($G54,Lists!$J$17:$K$21,2),IF($M54=Lists!$H$3,IF($K54&lt;1,(($S54/$K54)*((1+'Inputs &amp; Summary'!$D$7)^AN$1)),((INT(AN$1/$K54)-INT((AN$1-1)/$K54))*$S54*((1+'Inputs &amp; Summary'!$D$7)^AN$1))),(_xlfn.WEIBULL.DIST(AN$1,$L54,$K54,FALSE)*$S54*((1+'Inputs &amp; Summary'!$D$7)^AN$1))),IF($M54=Lists!$H$3,IF($K54&lt;1,((($R54*(1-$E54)+$Q54*(1-$F54))/$K54)*((1+'Inputs &amp; Summary'!$D$7)^AN$1)),((INT(AN$1/$K54)-INT((AN$1-1)/$K54))*($R54*(1-$E54)+$Q54*(1-$F54))*((1+'Inputs &amp; Summary'!$D$7)^AN$1))),((_xlfn.WEIBULL.DIST(AN$1,$L54,$K54,FALSE)*($R54*(1-$E54)+$Q54*(1-$F54))*((1+'Inputs &amp; Summary'!$D$7)^AN$1))))))</f>
        <v>0.67165809572534985</v>
      </c>
      <c r="AO54" s="248">
        <f>$D54*IF(AO$1&gt;'Inputs &amp; Summary'!$D$5,0,IF(AO$1&gt;VLOOKUP($G54,Lists!$J$17:$K$21,2),IF($M54=Lists!$H$3,IF($K54&lt;1,(($S54/$K54)*((1+'Inputs &amp; Summary'!$D$7)^AO$1)),((INT(AO$1/$K54)-INT((AO$1-1)/$K54))*$S54*((1+'Inputs &amp; Summary'!$D$7)^AO$1))),(_xlfn.WEIBULL.DIST(AO$1,$L54,$K54,FALSE)*$S54*((1+'Inputs &amp; Summary'!$D$7)^AO$1))),IF($M54=Lists!$H$3,IF($K54&lt;1,((($R54*(1-$E54)+$Q54*(1-$F54))/$K54)*((1+'Inputs &amp; Summary'!$D$7)^AO$1)),((INT(AO$1/$K54)-INT((AO$1-1)/$K54))*($R54*(1-$E54)+$Q54*(1-$F54))*((1+'Inputs &amp; Summary'!$D$7)^AO$1))),((_xlfn.WEIBULL.DIST(AO$1,$L54,$K54,FALSE)*($R54*(1-$E54)+$Q54*(1-$F54))*((1+'Inputs &amp; Summary'!$D$7)^AO$1))))))</f>
        <v>0.6582284451959578</v>
      </c>
      <c r="AP54" s="248">
        <f>$D54*IF(AP$1&gt;'Inputs &amp; Summary'!$D$5,0,IF(AP$1&gt;VLOOKUP($G54,Lists!$J$17:$K$21,2),IF($M54=Lists!$H$3,IF($K54&lt;1,(($S54/$K54)*((1+'Inputs &amp; Summary'!$D$7)^AP$1)),((INT(AP$1/$K54)-INT((AP$1-1)/$K54))*$S54*((1+'Inputs &amp; Summary'!$D$7)^AP$1))),(_xlfn.WEIBULL.DIST(AP$1,$L54,$K54,FALSE)*$S54*((1+'Inputs &amp; Summary'!$D$7)^AP$1))),IF($M54=Lists!$H$3,IF($K54&lt;1,((($R54*(1-$E54)+$Q54*(1-$F54))/$K54)*((1+'Inputs &amp; Summary'!$D$7)^AP$1)),((INT(AP$1/$K54)-INT((AP$1-1)/$K54))*($R54*(1-$E54)+$Q54*(1-$F54))*((1+'Inputs &amp; Summary'!$D$7)^AP$1))),((_xlfn.WEIBULL.DIST(AP$1,$L54,$K54,FALSE)*($R54*(1-$E54)+$Q54*(1-$F54))*((1+'Inputs &amp; Summary'!$D$7)^AP$1))))))</f>
        <v>0.64506731746780877</v>
      </c>
      <c r="AQ54" s="248">
        <f>$D54*IF(AQ$1&gt;'Inputs &amp; Summary'!$D$5,0,IF(AQ$1&gt;VLOOKUP($G54,Lists!$J$17:$K$21,2),IF($M54=Lists!$H$3,IF($K54&lt;1,(($S54/$K54)*((1+'Inputs &amp; Summary'!$D$7)^AQ$1)),((INT(AQ$1/$K54)-INT((AQ$1-1)/$K54))*$S54*((1+'Inputs &amp; Summary'!$D$7)^AQ$1))),(_xlfn.WEIBULL.DIST(AQ$1,$L54,$K54,FALSE)*$S54*((1+'Inputs &amp; Summary'!$D$7)^AQ$1))),IF($M54=Lists!$H$3,IF($K54&lt;1,((($R54*(1-$E54)+$Q54*(1-$F54))/$K54)*((1+'Inputs &amp; Summary'!$D$7)^AQ$1)),((INT(AQ$1/$K54)-INT((AQ$1-1)/$K54))*($R54*(1-$E54)+$Q54*(1-$F54))*((1+'Inputs &amp; Summary'!$D$7)^AQ$1))),((_xlfn.WEIBULL.DIST(AQ$1,$L54,$K54,FALSE)*($R54*(1-$E54)+$Q54*(1-$F54))*((1+'Inputs &amp; Summary'!$D$7)^AQ$1))))))</f>
        <v>0.63216934348869724</v>
      </c>
      <c r="AR54" s="248">
        <f>$D54*IF(AR$1&gt;'Inputs &amp; Summary'!$D$5,0,IF(AR$1&gt;VLOOKUP($G54,Lists!$J$17:$K$21,2),IF($M54=Lists!$H$3,IF($K54&lt;1,(($S54/$K54)*((1+'Inputs &amp; Summary'!$D$7)^AR$1)),((INT(AR$1/$K54)-INT((AR$1-1)/$K54))*$S54*((1+'Inputs &amp; Summary'!$D$7)^AR$1))),(_xlfn.WEIBULL.DIST(AR$1,$L54,$K54,FALSE)*$S54*((1+'Inputs &amp; Summary'!$D$7)^AR$1))),IF($M54=Lists!$H$3,IF($K54&lt;1,((($R54*(1-$E54)+$Q54*(1-$F54))/$K54)*((1+'Inputs &amp; Summary'!$D$7)^AR$1)),((INT(AR$1/$K54)-INT((AR$1-1)/$K54))*($R54*(1-$E54)+$Q54*(1-$F54))*((1+'Inputs &amp; Summary'!$D$7)^AR$1))),((_xlfn.WEIBULL.DIST(AR$1,$L54,$K54,FALSE)*($R54*(1-$E54)+$Q54*(1-$F54))*((1+'Inputs &amp; Summary'!$D$7)^AR$1))))))</f>
        <v>0.61952926155939381</v>
      </c>
      <c r="AS54" s="248">
        <f>$D54*IF(AS$1&gt;'Inputs &amp; Summary'!$D$5,0,IF(AS$1&gt;VLOOKUP($G54,Lists!$J$17:$K$21,2),IF($M54=Lists!$H$3,IF($K54&lt;1,(($S54/$K54)*((1+'Inputs &amp; Summary'!$D$7)^AS$1)),((INT(AS$1/$K54)-INT((AS$1-1)/$K54))*$S54*((1+'Inputs &amp; Summary'!$D$7)^AS$1))),(_xlfn.WEIBULL.DIST(AS$1,$L54,$K54,FALSE)*$S54*((1+'Inputs &amp; Summary'!$D$7)^AS$1))),IF($M54=Lists!$H$3,IF($K54&lt;1,((($R54*(1-$E54)+$Q54*(1-$F54))/$K54)*((1+'Inputs &amp; Summary'!$D$7)^AS$1)),((INT(AS$1/$K54)-INT((AS$1-1)/$K54))*($R54*(1-$E54)+$Q54*(1-$F54))*((1+'Inputs &amp; Summary'!$D$7)^AS$1))),((_xlfn.WEIBULL.DIST(AS$1,$L54,$K54,FALSE)*($R54*(1-$E54)+$Q54*(1-$F54))*((1+'Inputs &amp; Summary'!$D$7)^AS$1))))))</f>
        <v>0</v>
      </c>
      <c r="AT54" s="248">
        <f>$D54*IF(AT$1&gt;'Inputs &amp; Summary'!$D$5,0,IF(AT$1&gt;VLOOKUP($G54,Lists!$J$17:$K$21,2),IF($M54=Lists!$H$3,IF($K54&lt;1,(($S54/$K54)*((1+'Inputs &amp; Summary'!$D$7)^AT$1)),((INT(AT$1/$K54)-INT((AT$1-1)/$K54))*$S54*((1+'Inputs &amp; Summary'!$D$7)^AT$1))),(_xlfn.WEIBULL.DIST(AT$1,$L54,$K54,FALSE)*$S54*((1+'Inputs &amp; Summary'!$D$7)^AT$1))),IF($M54=Lists!$H$3,IF($K54&lt;1,((($R54*(1-$E54)+$Q54*(1-$F54))/$K54)*((1+'Inputs &amp; Summary'!$D$7)^AT$1)),((INT(AT$1/$K54)-INT((AT$1-1)/$K54))*($R54*(1-$E54)+$Q54*(1-$F54))*((1+'Inputs &amp; Summary'!$D$7)^AT$1))),((_xlfn.WEIBULL.DIST(AT$1,$L54,$K54,FALSE)*($R54*(1-$E54)+$Q54*(1-$F54))*((1+'Inputs &amp; Summary'!$D$7)^AT$1))))))</f>
        <v>0</v>
      </c>
      <c r="AU54" s="248">
        <f>$D54*IF(AU$1&gt;'Inputs &amp; Summary'!$D$5,0,IF(AU$1&gt;VLOOKUP($G54,Lists!$J$17:$K$21,2),IF($M54=Lists!$H$3,IF($K54&lt;1,(($S54/$K54)*((1+'Inputs &amp; Summary'!$D$7)^AU$1)),((INT(AU$1/$K54)-INT((AU$1-1)/$K54))*$S54*((1+'Inputs &amp; Summary'!$D$7)^AU$1))),(_xlfn.WEIBULL.DIST(AU$1,$L54,$K54,FALSE)*$S54*((1+'Inputs &amp; Summary'!$D$7)^AU$1))),IF($M54=Lists!$H$3,IF($K54&lt;1,((($R54*(1-$E54)+$Q54*(1-$F54))/$K54)*((1+'Inputs &amp; Summary'!$D$7)^AU$1)),((INT(AU$1/$K54)-INT((AU$1-1)/$K54))*($R54*(1-$E54)+$Q54*(1-$F54))*((1+'Inputs &amp; Summary'!$D$7)^AU$1))),((_xlfn.WEIBULL.DIST(AU$1,$L54,$K54,FALSE)*($R54*(1-$E54)+$Q54*(1-$F54))*((1+'Inputs &amp; Summary'!$D$7)^AU$1))))))</f>
        <v>0</v>
      </c>
      <c r="AV54" s="248">
        <f>$D54*IF(AV$1&gt;'Inputs &amp; Summary'!$D$5,0,IF(AV$1&gt;VLOOKUP($G54,Lists!$J$17:$K$21,2),IF($M54=Lists!$H$3,IF($K54&lt;1,(($S54/$K54)*((1+'Inputs &amp; Summary'!$D$7)^AV$1)),((INT(AV$1/$K54)-INT((AV$1-1)/$K54))*$S54*((1+'Inputs &amp; Summary'!$D$7)^AV$1))),(_xlfn.WEIBULL.DIST(AV$1,$L54,$K54,FALSE)*$S54*((1+'Inputs &amp; Summary'!$D$7)^AV$1))),IF($M54=Lists!$H$3,IF($K54&lt;1,((($R54*(1-$E54)+$Q54*(1-$F54))/$K54)*((1+'Inputs &amp; Summary'!$D$7)^AV$1)),((INT(AV$1/$K54)-INT((AV$1-1)/$K54))*($R54*(1-$E54)+$Q54*(1-$F54))*((1+'Inputs &amp; Summary'!$D$7)^AV$1))),((_xlfn.WEIBULL.DIST(AV$1,$L54,$K54,FALSE)*($R54*(1-$E54)+$Q54*(1-$F54))*((1+'Inputs &amp; Summary'!$D$7)^AV$1))))))</f>
        <v>0</v>
      </c>
      <c r="AW54" s="248">
        <f>$D54*IF(AW$1&gt;'Inputs &amp; Summary'!$D$5,0,IF(AW$1&gt;VLOOKUP($G54,Lists!$J$17:$K$21,2),IF($M54=Lists!$H$3,IF($K54&lt;1,(($S54/$K54)*((1+'Inputs &amp; Summary'!$D$7)^AW$1)),((INT(AW$1/$K54)-INT((AW$1-1)/$K54))*$S54*((1+'Inputs &amp; Summary'!$D$7)^AW$1))),(_xlfn.WEIBULL.DIST(AW$1,$L54,$K54,FALSE)*$S54*((1+'Inputs &amp; Summary'!$D$7)^AW$1))),IF($M54=Lists!$H$3,IF($K54&lt;1,((($R54*(1-$E54)+$Q54*(1-$F54))/$K54)*((1+'Inputs &amp; Summary'!$D$7)^AW$1)),((INT(AW$1/$K54)-INT((AW$1-1)/$K54))*($R54*(1-$E54)+$Q54*(1-$F54))*((1+'Inputs &amp; Summary'!$D$7)^AW$1))),((_xlfn.WEIBULL.DIST(AW$1,$L54,$K54,FALSE)*($R54*(1-$E54)+$Q54*(1-$F54))*((1+'Inputs &amp; Summary'!$D$7)^AW$1))))))</f>
        <v>0</v>
      </c>
      <c r="AX54" s="248">
        <f>$D54*IF(AX$1&gt;'Inputs &amp; Summary'!$D$5,0,IF(AX$1&gt;VLOOKUP($G54,Lists!$J$17:$K$21,2),IF($M54=Lists!$H$3,IF($K54&lt;1,(($S54/$K54)*((1+'Inputs &amp; Summary'!$D$7)^AX$1)),((INT(AX$1/$K54)-INT((AX$1-1)/$K54))*$S54*((1+'Inputs &amp; Summary'!$D$7)^AX$1))),(_xlfn.WEIBULL.DIST(AX$1,$L54,$K54,FALSE)*$S54*((1+'Inputs &amp; Summary'!$D$7)^AX$1))),IF($M54=Lists!$H$3,IF($K54&lt;1,((($R54*(1-$E54)+$Q54*(1-$F54))/$K54)*((1+'Inputs &amp; Summary'!$D$7)^AX$1)),((INT(AX$1/$K54)-INT((AX$1-1)/$K54))*($R54*(1-$E54)+$Q54*(1-$F54))*((1+'Inputs &amp; Summary'!$D$7)^AX$1))),((_xlfn.WEIBULL.DIST(AX$1,$L54,$K54,FALSE)*($R54*(1-$E54)+$Q54*(1-$F54))*((1+'Inputs &amp; Summary'!$D$7)^AX$1))))))</f>
        <v>0</v>
      </c>
      <c r="AY54" s="248">
        <f>$D54*IF(AY$1&gt;'Inputs &amp; Summary'!$D$5,0,IF(AY$1&gt;VLOOKUP($G54,Lists!$J$17:$K$21,2),IF($M54=Lists!$H$3,IF($K54&lt;1,(($S54/$K54)*((1+'Inputs &amp; Summary'!$D$7)^AY$1)),((INT(AY$1/$K54)-INT((AY$1-1)/$K54))*$S54*((1+'Inputs &amp; Summary'!$D$7)^AY$1))),(_xlfn.WEIBULL.DIST(AY$1,$L54,$K54,FALSE)*$S54*((1+'Inputs &amp; Summary'!$D$7)^AY$1))),IF($M54=Lists!$H$3,IF($K54&lt;1,((($R54*(1-$E54)+$Q54*(1-$F54))/$K54)*((1+'Inputs &amp; Summary'!$D$7)^AY$1)),((INT(AY$1/$K54)-INT((AY$1-1)/$K54))*($R54*(1-$E54)+$Q54*(1-$F54))*((1+'Inputs &amp; Summary'!$D$7)^AY$1))),((_xlfn.WEIBULL.DIST(AY$1,$L54,$K54,FALSE)*($R54*(1-$E54)+$Q54*(1-$F54))*((1+'Inputs &amp; Summary'!$D$7)^AY$1))))))</f>
        <v>0</v>
      </c>
      <c r="AZ54" s="248">
        <f>$D54*IF(AZ$1&gt;'Inputs &amp; Summary'!$D$5,0,IF(AZ$1&gt;VLOOKUP($G54,Lists!$J$17:$K$21,2),IF($M54=Lists!$H$3,IF($K54&lt;1,(($S54/$K54)*((1+'Inputs &amp; Summary'!$D$7)^AZ$1)),((INT(AZ$1/$K54)-INT((AZ$1-1)/$K54))*$S54*((1+'Inputs &amp; Summary'!$D$7)^AZ$1))),(_xlfn.WEIBULL.DIST(AZ$1,$L54,$K54,FALSE)*$S54*((1+'Inputs &amp; Summary'!$D$7)^AZ$1))),IF($M54=Lists!$H$3,IF($K54&lt;1,((($R54*(1-$E54)+$Q54*(1-$F54))/$K54)*((1+'Inputs &amp; Summary'!$D$7)^AZ$1)),((INT(AZ$1/$K54)-INT((AZ$1-1)/$K54))*($R54*(1-$E54)+$Q54*(1-$F54))*((1+'Inputs &amp; Summary'!$D$7)^AZ$1))),((_xlfn.WEIBULL.DIST(AZ$1,$L54,$K54,FALSE)*($R54*(1-$E54)+$Q54*(1-$F54))*((1+'Inputs &amp; Summary'!$D$7)^AZ$1))))))</f>
        <v>0</v>
      </c>
      <c r="BA54" s="248">
        <f>$D54*IF(BA$1&gt;'Inputs &amp; Summary'!$D$5,0,IF(BA$1&gt;VLOOKUP($G54,Lists!$J$17:$K$21,2),IF($M54=Lists!$H$3,IF($K54&lt;1,(($S54/$K54)*((1+'Inputs &amp; Summary'!$D$7)^BA$1)),((INT(BA$1/$K54)-INT((BA$1-1)/$K54))*$S54*((1+'Inputs &amp; Summary'!$D$7)^BA$1))),(_xlfn.WEIBULL.DIST(BA$1,$L54,$K54,FALSE)*$S54*((1+'Inputs &amp; Summary'!$D$7)^BA$1))),IF($M54=Lists!$H$3,IF($K54&lt;1,((($R54*(1-$E54)+$Q54*(1-$F54))/$K54)*((1+'Inputs &amp; Summary'!$D$7)^BA$1)),((INT(BA$1/$K54)-INT((BA$1-1)/$K54))*($R54*(1-$E54)+$Q54*(1-$F54))*((1+'Inputs &amp; Summary'!$D$7)^BA$1))),((_xlfn.WEIBULL.DIST(BA$1,$L54,$K54,FALSE)*($R54*(1-$E54)+$Q54*(1-$F54))*((1+'Inputs &amp; Summary'!$D$7)^BA$1))))))</f>
        <v>0</v>
      </c>
      <c r="BB54" s="248">
        <f>$D54*IF(BB$1&gt;'Inputs &amp; Summary'!$D$5,0,IF(BB$1&gt;VLOOKUP($G54,Lists!$J$17:$K$21,2),IF($M54=Lists!$H$3,IF($K54&lt;1,(($S54/$K54)*((1+'Inputs &amp; Summary'!$D$7)^BB$1)),((INT(BB$1/$K54)-INT((BB$1-1)/$K54))*$S54*((1+'Inputs &amp; Summary'!$D$7)^BB$1))),(_xlfn.WEIBULL.DIST(BB$1,$L54,$K54,FALSE)*$S54*((1+'Inputs &amp; Summary'!$D$7)^BB$1))),IF($M54=Lists!$H$3,IF($K54&lt;1,((($R54*(1-$E54)+$Q54*(1-$F54))/$K54)*((1+'Inputs &amp; Summary'!$D$7)^BB$1)),((INT(BB$1/$K54)-INT((BB$1-1)/$K54))*($R54*(1-$E54)+$Q54*(1-$F54))*((1+'Inputs &amp; Summary'!$D$7)^BB$1))),((_xlfn.WEIBULL.DIST(BB$1,$L54,$K54,FALSE)*($R54*(1-$E54)+$Q54*(1-$F54))*((1+'Inputs &amp; Summary'!$D$7)^BB$1))))))</f>
        <v>0</v>
      </c>
      <c r="BC54" s="248">
        <f>$D54*IF(BC$1&gt;'Inputs &amp; Summary'!$D$5,0,IF(BC$1&gt;VLOOKUP($G54,Lists!$J$17:$K$21,2),IF($M54=Lists!$H$3,IF($K54&lt;1,(($S54/$K54)*((1+'Inputs &amp; Summary'!$D$7)^BC$1)),((INT(BC$1/$K54)-INT((BC$1-1)/$K54))*$S54*((1+'Inputs &amp; Summary'!$D$7)^BC$1))),(_xlfn.WEIBULL.DIST(BC$1,$L54,$K54,FALSE)*$S54*((1+'Inputs &amp; Summary'!$D$7)^BC$1))),IF($M54=Lists!$H$3,IF($K54&lt;1,((($R54*(1-$E54)+$Q54*(1-$F54))/$K54)*((1+'Inputs &amp; Summary'!$D$7)^BC$1)),((INT(BC$1/$K54)-INT((BC$1-1)/$K54))*($R54*(1-$E54)+$Q54*(1-$F54))*((1+'Inputs &amp; Summary'!$D$7)^BC$1))),((_xlfn.WEIBULL.DIST(BC$1,$L54,$K54,FALSE)*($R54*(1-$E54)+$Q54*(1-$F54))*((1+'Inputs &amp; Summary'!$D$7)^BC$1))))))</f>
        <v>0</v>
      </c>
      <c r="BD54" s="248">
        <f>$D54*IF(BD$1&gt;'Inputs &amp; Summary'!$D$5,0,IF(BD$1&gt;VLOOKUP($G54,Lists!$J$17:$K$21,2),IF($M54=Lists!$H$3,IF($K54&lt;1,(($S54/$K54)*((1+'Inputs &amp; Summary'!$D$7)^BD$1)),((INT(BD$1/$K54)-INT((BD$1-1)/$K54))*$S54*((1+'Inputs &amp; Summary'!$D$7)^BD$1))),(_xlfn.WEIBULL.DIST(BD$1,$L54,$K54,FALSE)*$S54*((1+'Inputs &amp; Summary'!$D$7)^BD$1))),IF($M54=Lists!$H$3,IF($K54&lt;1,((($R54*(1-$E54)+$Q54*(1-$F54))/$K54)*((1+'Inputs &amp; Summary'!$D$7)^BD$1)),((INT(BD$1/$K54)-INT((BD$1-1)/$K54))*($R54*(1-$E54)+$Q54*(1-$F54))*((1+'Inputs &amp; Summary'!$D$7)^BD$1))),((_xlfn.WEIBULL.DIST(BD$1,$L54,$K54,FALSE)*($R54*(1-$E54)+$Q54*(1-$F54))*((1+'Inputs &amp; Summary'!$D$7)^BD$1))))))</f>
        <v>0</v>
      </c>
      <c r="BE54" s="248">
        <f>$D54*IF(BE$1&gt;'Inputs &amp; Summary'!$D$5,0,IF(BE$1&gt;VLOOKUP($G54,Lists!$J$17:$K$21,2),IF($M54=Lists!$H$3,IF($K54&lt;1,(($S54/$K54)*((1+'Inputs &amp; Summary'!$D$7)^BE$1)),((INT(BE$1/$K54)-INT((BE$1-1)/$K54))*$S54*((1+'Inputs &amp; Summary'!$D$7)^BE$1))),(_xlfn.WEIBULL.DIST(BE$1,$L54,$K54,FALSE)*$S54*((1+'Inputs &amp; Summary'!$D$7)^BE$1))),IF($M54=Lists!$H$3,IF($K54&lt;1,((($R54*(1-$E54)+$Q54*(1-$F54))/$K54)*((1+'Inputs &amp; Summary'!$D$7)^BE$1)),((INT(BE$1/$K54)-INT((BE$1-1)/$K54))*($R54*(1-$E54)+$Q54*(1-$F54))*((1+'Inputs &amp; Summary'!$D$7)^BE$1))),((_xlfn.WEIBULL.DIST(BE$1,$L54,$K54,FALSE)*($R54*(1-$E54)+$Q54*(1-$F54))*((1+'Inputs &amp; Summary'!$D$7)^BE$1))))))</f>
        <v>0</v>
      </c>
      <c r="BF54" s="248">
        <f>$D54*IF(BF$1&gt;'Inputs &amp; Summary'!$D$5,0,IF(BF$1&gt;VLOOKUP($G54,Lists!$J$17:$K$21,2),IF($M54=Lists!$H$3,IF($K54&lt;1,(($S54/$K54)*((1+'Inputs &amp; Summary'!$D$7)^BF$1)),((INT(BF$1/$K54)-INT((BF$1-1)/$K54))*$S54*((1+'Inputs &amp; Summary'!$D$7)^BF$1))),(_xlfn.WEIBULL.DIST(BF$1,$L54,$K54,FALSE)*$S54*((1+'Inputs &amp; Summary'!$D$7)^BF$1))),IF($M54=Lists!$H$3,IF($K54&lt;1,((($R54*(1-$E54)+$Q54*(1-$F54))/$K54)*((1+'Inputs &amp; Summary'!$D$7)^BF$1)),((INT(BF$1/$K54)-INT((BF$1-1)/$K54))*($R54*(1-$E54)+$Q54*(1-$F54))*((1+'Inputs &amp; Summary'!$D$7)^BF$1))),((_xlfn.WEIBULL.DIST(BF$1,$L54,$K54,FALSE)*($R54*(1-$E54)+$Q54*(1-$F54))*((1+'Inputs &amp; Summary'!$D$7)^BF$1))))))</f>
        <v>0</v>
      </c>
      <c r="BG54" s="248">
        <f>$D54*IF(BG$1&gt;'Inputs &amp; Summary'!$D$5,0,IF(BG$1&gt;VLOOKUP($G54,Lists!$J$17:$K$21,2),IF($M54=Lists!$H$3,IF($K54&lt;1,(($S54/$K54)*((1+'Inputs &amp; Summary'!$D$7)^BG$1)),((INT(BG$1/$K54)-INT((BG$1-1)/$K54))*$S54*((1+'Inputs &amp; Summary'!$D$7)^BG$1))),(_xlfn.WEIBULL.DIST(BG$1,$L54,$K54,FALSE)*$S54*((1+'Inputs &amp; Summary'!$D$7)^BG$1))),IF($M54=Lists!$H$3,IF($K54&lt;1,((($R54*(1-$E54)+$Q54*(1-$F54))/$K54)*((1+'Inputs &amp; Summary'!$D$7)^BG$1)),((INT(BG$1/$K54)-INT((BG$1-1)/$K54))*($R54*(1-$E54)+$Q54*(1-$F54))*((1+'Inputs &amp; Summary'!$D$7)^BG$1))),((_xlfn.WEIBULL.DIST(BG$1,$L54,$K54,FALSE)*($R54*(1-$E54)+$Q54*(1-$F54))*((1+'Inputs &amp; Summary'!$D$7)^BG$1))))))</f>
        <v>0</v>
      </c>
      <c r="BH54" s="248">
        <f>$D54*IF(BH$1&gt;'Inputs &amp; Summary'!$D$5,0,IF(BH$1&gt;VLOOKUP($G54,Lists!$J$17:$K$21,2),IF($M54=Lists!$H$3,IF($K54&lt;1,(($S54/$K54)*((1+'Inputs &amp; Summary'!$D$7)^BH$1)),((INT(BH$1/$K54)-INT((BH$1-1)/$K54))*$S54*((1+'Inputs &amp; Summary'!$D$7)^BH$1))),(_xlfn.WEIBULL.DIST(BH$1,$L54,$K54,FALSE)*$S54*((1+'Inputs &amp; Summary'!$D$7)^BH$1))),IF($M54=Lists!$H$3,IF($K54&lt;1,((($R54*(1-$E54)+$Q54*(1-$F54))/$K54)*((1+'Inputs &amp; Summary'!$D$7)^BH$1)),((INT(BH$1/$K54)-INT((BH$1-1)/$K54))*($R54*(1-$E54)+$Q54*(1-$F54))*((1+'Inputs &amp; Summary'!$D$7)^BH$1))),((_xlfn.WEIBULL.DIST(BH$1,$L54,$K54,FALSE)*($R54*(1-$E54)+$Q54*(1-$F54))*((1+'Inputs &amp; Summary'!$D$7)^BH$1))))))</f>
        <v>0</v>
      </c>
      <c r="BI54" s="248">
        <f>$D54*IF(BI$1&gt;'Inputs &amp; Summary'!$D$5,0,IF(BI$1&gt;VLOOKUP($G54,Lists!$J$17:$K$21,2),IF($M54=Lists!$H$3,IF($K54&lt;1,(($S54/$K54)*((1+'Inputs &amp; Summary'!$D$7)^BI$1)),((INT(BI$1/$K54)-INT((BI$1-1)/$K54))*$S54*((1+'Inputs &amp; Summary'!$D$7)^BI$1))),(_xlfn.WEIBULL.DIST(BI$1,$L54,$K54,FALSE)*$S54*((1+'Inputs &amp; Summary'!$D$7)^BI$1))),IF($M54=Lists!$H$3,IF($K54&lt;1,((($R54*(1-$E54)+$Q54*(1-$F54))/$K54)*((1+'Inputs &amp; Summary'!$D$7)^BI$1)),((INT(BI$1/$K54)-INT((BI$1-1)/$K54))*($R54*(1-$E54)+$Q54*(1-$F54))*((1+'Inputs &amp; Summary'!$D$7)^BI$1))),((_xlfn.WEIBULL.DIST(BI$1,$L54,$K54,FALSE)*($R54*(1-$E54)+$Q54*(1-$F54))*((1+'Inputs &amp; Summary'!$D$7)^BI$1))))))</f>
        <v>0</v>
      </c>
      <c r="BJ54" s="248">
        <f>$D54*IF(BJ$1&gt;'Inputs &amp; Summary'!$D$5,0,IF(BJ$1&gt;VLOOKUP($G54,Lists!$J$17:$K$21,2),IF($M54=Lists!$H$3,IF($K54&lt;1,(($S54/$K54)*((1+'Inputs &amp; Summary'!$D$7)^BJ$1)),((INT(BJ$1/$K54)-INT((BJ$1-1)/$K54))*$S54*((1+'Inputs &amp; Summary'!$D$7)^BJ$1))),(_xlfn.WEIBULL.DIST(BJ$1,$L54,$K54,FALSE)*$S54*((1+'Inputs &amp; Summary'!$D$7)^BJ$1))),IF($M54=Lists!$H$3,IF($K54&lt;1,((($R54*(1-$E54)+$Q54*(1-$F54))/$K54)*((1+'Inputs &amp; Summary'!$D$7)^BJ$1)),((INT(BJ$1/$K54)-INT((BJ$1-1)/$K54))*($R54*(1-$E54)+$Q54*(1-$F54))*((1+'Inputs &amp; Summary'!$D$7)^BJ$1))),((_xlfn.WEIBULL.DIST(BJ$1,$L54,$K54,FALSE)*($R54*(1-$E54)+$Q54*(1-$F54))*((1+'Inputs &amp; Summary'!$D$7)^BJ$1))))))</f>
        <v>0</v>
      </c>
      <c r="BK54" s="248">
        <f>$D54*IF(BK$1&gt;'Inputs &amp; Summary'!$D$5,0,IF(BK$1&gt;VLOOKUP($G54,Lists!$J$17:$K$21,2),IF($M54=Lists!$H$3,IF($K54&lt;1,(($S54/$K54)*((1+'Inputs &amp; Summary'!$D$7)^BK$1)),((INT(BK$1/$K54)-INT((BK$1-1)/$K54))*$S54*((1+'Inputs &amp; Summary'!$D$7)^BK$1))),(_xlfn.WEIBULL.DIST(BK$1,$L54,$K54,FALSE)*$S54*((1+'Inputs &amp; Summary'!$D$7)^BK$1))),IF($M54=Lists!$H$3,IF($K54&lt;1,((($R54*(1-$E54)+$Q54*(1-$F54))/$K54)*((1+'Inputs &amp; Summary'!$D$7)^BK$1)),((INT(BK$1/$K54)-INT((BK$1-1)/$K54))*($R54*(1-$E54)+$Q54*(1-$F54))*((1+'Inputs &amp; Summary'!$D$7)^BK$1))),((_xlfn.WEIBULL.DIST(BK$1,$L54,$K54,FALSE)*($R54*(1-$E54)+$Q54*(1-$F54))*((1+'Inputs &amp; Summary'!$D$7)^BK$1))))))</f>
        <v>0</v>
      </c>
      <c r="BL54" s="248">
        <f>$D54*IF(BL$1&gt;'Inputs &amp; Summary'!$D$5,0,IF(BL$1&gt;VLOOKUP($G54,Lists!$J$17:$K$21,2),IF($M54=Lists!$H$3,IF($K54&lt;1,(($S54/$K54)*((1+'Inputs &amp; Summary'!$D$7)^BL$1)),((INT(BL$1/$K54)-INT((BL$1-1)/$K54))*$S54*((1+'Inputs &amp; Summary'!$D$7)^BL$1))),(_xlfn.WEIBULL.DIST(BL$1,$L54,$K54,FALSE)*$S54*((1+'Inputs &amp; Summary'!$D$7)^BL$1))),IF($M54=Lists!$H$3,IF($K54&lt;1,((($R54*(1-$E54)+$Q54*(1-$F54))/$K54)*((1+'Inputs &amp; Summary'!$D$7)^BL$1)),((INT(BL$1/$K54)-INT((BL$1-1)/$K54))*($R54*(1-$E54)+$Q54*(1-$F54))*((1+'Inputs &amp; Summary'!$D$7)^BL$1))),((_xlfn.WEIBULL.DIST(BL$1,$L54,$K54,FALSE)*($R54*(1-$E54)+$Q54*(1-$F54))*((1+'Inputs &amp; Summary'!$D$7)^BL$1))))))</f>
        <v>0</v>
      </c>
    </row>
    <row r="55" spans="1:64" x14ac:dyDescent="0.3">
      <c r="A55" s="236" t="s">
        <v>189</v>
      </c>
      <c r="B55" s="117" t="str">
        <f>IF('Inputs &amp; Summary'!$D$15=Lists!$E$3,INDEX('Residential Rooftop Details'!$A$30:$X$158,MATCH('Cash Flow'!$A55,'Residential Rooftop Details'!$A$30:$A$158,0),COLUMN(B$1)),IF('Inputs &amp; Summary'!$D$15=Lists!$E$4,INDEX('Commercial Rooftop Details'!$A$30:$V$158,MATCH('Cash Flow'!$A55,'Commercial Rooftop Details'!$A$30:$A$158,0),COLUMN(B$1)),INDEX('Ground-Mount Details'!$A$30:$V$158,MATCH('Cash Flow'!$A55,'Ground-Mount Details'!$A$30:$A$158,0),COLUMN(B$1))))</f>
        <v>Corrective</v>
      </c>
      <c r="C55" s="117" t="str">
        <f>IF('Inputs &amp; Summary'!$D$15=Lists!$E$3,INDEX('Residential Rooftop Details'!$A$30:$X$158,MATCH('Cash Flow'!$A55,'Residential Rooftop Details'!$A$30:$A$158,0),COLUMN(C$1)),IF('Inputs &amp; Summary'!$D$15=Lists!$E$4,INDEX('Commercial Rooftop Details'!$A$30:$V$158,MATCH('Cash Flow'!$A55,'Commercial Rooftop Details'!$A$30:$A$158,0),COLUMN(C$1)),INDEX('Ground-Mount Details'!$A$30:$V$158,MATCH('Cash Flow'!$A55,'Ground-Mount Details'!$A$30:$A$158,0),COLUMN(C$1))))</f>
        <v>AC Wiring</v>
      </c>
      <c r="D55" s="117">
        <f>IF('Inputs &amp; Summary'!$D$15=Lists!$E$3,INDEX('Residential Rooftop Details'!$A$30:$X$158,MATCH('Cash Flow'!$A55,'Residential Rooftop Details'!$A$30:$A$158,0),COLUMN(D$1)),IF('Inputs &amp; Summary'!$D$15=Lists!$E$4,INDEX('Commercial Rooftop Details'!$A$30:$V$158,MATCH('Cash Flow'!$A55,'Commercial Rooftop Details'!$A$30:$A$158,0),COLUMN(D$1)),INDEX('Ground-Mount Details'!$A$30:$V$158,MATCH('Cash Flow'!$A55,'Ground-Mount Details'!$A$30:$A$158,0),COLUMN(D$1))))</f>
        <v>1</v>
      </c>
      <c r="E55" s="117">
        <f>IF('Inputs &amp; Summary'!$D$15=Lists!$E$3,INDEX('Residential Rooftop Details'!$A$30:$X$158,MATCH('Cash Flow'!$A55,'Residential Rooftop Details'!$A$30:$A$158,0),COLUMN(E$1)),IF('Inputs &amp; Summary'!$D$15=Lists!$E$4,INDEX('Commercial Rooftop Details'!$A$30:$V$158,MATCH('Cash Flow'!$A55,'Commercial Rooftop Details'!$A$30:$A$158,0),COLUMN(E$1)),INDEX('Ground-Mount Details'!$A$30:$V$158,MATCH('Cash Flow'!$A55,'Ground-Mount Details'!$A$30:$A$158,0),COLUMN(E$1))))</f>
        <v>1</v>
      </c>
      <c r="F55" s="117">
        <f>IF('Inputs &amp; Summary'!$D$15=Lists!$E$3,INDEX('Residential Rooftop Details'!$A$30:$X$158,MATCH('Cash Flow'!$A55,'Residential Rooftop Details'!$A$30:$A$158,0),COLUMN(F$1)),IF('Inputs &amp; Summary'!$D$15=Lists!$E$4,INDEX('Commercial Rooftop Details'!$A$30:$V$158,MATCH('Cash Flow'!$A55,'Commercial Rooftop Details'!$A$30:$A$158,0),COLUMN(F$1)),INDEX('Ground-Mount Details'!$A$30:$V$158,MATCH('Cash Flow'!$A55,'Ground-Mount Details'!$A$30:$A$158,0),COLUMN(F$1))))</f>
        <v>1</v>
      </c>
      <c r="G55" s="237" t="str">
        <f>IF('Inputs &amp; Summary'!$D$15=Lists!$E$3,INDEX('Residential Rooftop Details'!$A$30:$X$158,MATCH('Cash Flow'!$A55,'Residential Rooftop Details'!$A$30:$A$158,0),COLUMN(G$1)),IF('Inputs &amp; Summary'!$D$15=Lists!$E$4,INDEX('Commercial Rooftop Details'!$A$30:$V$158,MATCH('Cash Flow'!$A55,'Commercial Rooftop Details'!$A$30:$A$158,0),COLUMN(G$1)),INDEX('Ground-Mount Details'!$A$30:$V$158,MATCH('Cash Flow'!$A55,'Ground-Mount Details'!$A$30:$A$158,0),COLUMN(G$1))))</f>
        <v>N/A</v>
      </c>
      <c r="H55" s="237">
        <f>IF('Inputs &amp; Summary'!$D$15=Lists!$E$3,INDEX('Residential Rooftop Details'!$A$30:$X$158,MATCH('Cash Flow'!$A55,'Residential Rooftop Details'!$A$30:$A$158,0),COLUMN(H$1)),IF('Inputs &amp; Summary'!$D$15=Lists!$E$4,INDEX('Commercial Rooftop Details'!$A$30:$V$158,MATCH('Cash Flow'!$A55,'Commercial Rooftop Details'!$A$30:$A$158,0),COLUMN(H$1)),INDEX('Ground-Mount Details'!$A$30:$V$158,MATCH('Cash Flow'!$A55,'Ground-Mount Details'!$A$30:$A$158,0),COLUMN(H$1))))</f>
        <v>0</v>
      </c>
      <c r="I55" s="237" t="str">
        <f>IF('Inputs &amp; Summary'!$D$15=Lists!$E$3,INDEX('Residential Rooftop Details'!$A$30:$X$158,MATCH('Cash Flow'!$A55,'Residential Rooftop Details'!$A$30:$A$158,0),COLUMN(I$1)),IF('Inputs &amp; Summary'!$D$15=Lists!$E$4,INDEX('Commercial Rooftop Details'!$A$30:$V$158,MATCH('Cash Flow'!$A55,'Commercial Rooftop Details'!$A$30:$A$158,0),COLUMN(I$1)),INDEX('Ground-Mount Details'!$A$30:$V$158,MATCH('Cash Flow'!$A55,'Ground-Mount Details'!$A$30:$A$158,0),COLUMN(I$1))))</f>
        <v>Utilities locator</v>
      </c>
      <c r="J55" s="238">
        <f>IF('Inputs &amp; Summary'!$D$15=Lists!$E$3,INDEX('Residential Rooftop Details'!$A$30:$X$158,MATCH('Cash Flow'!$A55,'Residential Rooftop Details'!$A$30:$A$158,0),COLUMN(J$1)),IF('Inputs &amp; Summary'!$D$15=Lists!$E$4,INDEX('Commercial Rooftop Details'!$A$30:$V$158,MATCH('Cash Flow'!$A55,'Commercial Rooftop Details'!$A$30:$A$158,0),COLUMN(J$1)),INDEX('Ground-Mount Details'!$A$30:$V$158,MATCH('Cash Flow'!$A55,'Ground-Mount Details'!$A$30:$A$158,0),COLUMN(J$1))))</f>
        <v>18.514423076923077</v>
      </c>
      <c r="K55" s="239">
        <f>IF('Inputs &amp; Summary'!$D$15=Lists!$E$3,INDEX('Residential Rooftop Details'!$A$30:$X$158,MATCH('Cash Flow'!$A55,'Residential Rooftop Details'!$A$30:$A$158,0),COLUMN(K$1)),IF('Inputs &amp; Summary'!$D$15=Lists!$E$4,INDEX('Commercial Rooftop Details'!$A$30:$V$158,MATCH('Cash Flow'!$A55,'Commercial Rooftop Details'!$A$30:$A$158,0),COLUMN(K$1)),INDEX('Ground-Mount Details'!$A$30:$V$158,MATCH('Cash Flow'!$A55,'Ground-Mount Details'!$A$30:$A$158,0),COLUMN(K$1))))</f>
        <v>25</v>
      </c>
      <c r="L55" s="239">
        <f>IF('Inputs &amp; Summary'!$D$15=Lists!$E$3,INDEX('Residential Rooftop Details'!$A$30:$X$158,MATCH('Cash Flow'!$A55,'Residential Rooftop Details'!$A$30:$A$158,0),COLUMN(L$1)),IF('Inputs &amp; Summary'!$D$15=Lists!$E$4,INDEX('Commercial Rooftop Details'!$A$30:$V$158,MATCH('Cash Flow'!$A55,'Commercial Rooftop Details'!$A$30:$A$158,0),COLUMN(L$1)),INDEX('Ground-Mount Details'!$A$30:$V$158,MATCH('Cash Flow'!$A55,'Ground-Mount Details'!$A$30:$A$158,0),COLUMN(L$1))))</f>
        <v>3</v>
      </c>
      <c r="M55" s="238" t="str">
        <f>IF('Inputs &amp; Summary'!$D$15=Lists!$E$3,INDEX('Residential Rooftop Details'!$A$30:$X$158,MATCH('Cash Flow'!$A55,'Residential Rooftop Details'!$A$30:$A$158,0),COLUMN(M$1)),IF('Inputs &amp; Summary'!$D$15=Lists!$E$4,INDEX('Commercial Rooftop Details'!$A$30:$V$158,MATCH('Cash Flow'!$A55,'Commercial Rooftop Details'!$A$30:$A$158,0),COLUMN(M$1)),INDEX('Ground-Mount Details'!$A$30:$V$158,MATCH('Cash Flow'!$A55,'Ground-Mount Details'!$A$30:$A$158,0),COLUMN(M$1))))</f>
        <v>Weibull</v>
      </c>
      <c r="N55" s="240">
        <f>IF('Inputs &amp; Summary'!$D$15=Lists!$E$3,INDEX('Residential Rooftop Details'!$A$30:$X$158,MATCH('Cash Flow'!$A55,'Residential Rooftop Details'!$A$30:$A$158,0),COLUMN(N$1)),IF('Inputs &amp; Summary'!$D$15=Lists!$E$4,INDEX('Commercial Rooftop Details'!$A$30:$V$158,MATCH('Cash Flow'!$A55,'Commercial Rooftop Details'!$A$30:$A$158,0),COLUMN(N$1)),INDEX('Ground-Mount Details'!$A$30:$V$158,MATCH('Cash Flow'!$A55,'Ground-Mount Details'!$A$30:$A$158,0),COLUMN(N$1))))</f>
        <v>1</v>
      </c>
      <c r="O55" s="239">
        <f>IF('Inputs &amp; Summary'!$D$15=Lists!$E$3,INDEX('Residential Rooftop Details'!$A$30:$X$158,MATCH('Cash Flow'!$A55,'Residential Rooftop Details'!$A$30:$A$158,0),COLUMN(O$1)),IF('Inputs &amp; Summary'!$D$15=Lists!$E$4,INDEX('Commercial Rooftop Details'!$A$30:$V$158,MATCH('Cash Flow'!$A55,'Commercial Rooftop Details'!$A$30:$A$158,0),COLUMN(O$1)),INDEX('Ground-Mount Details'!$A$30:$V$158,MATCH('Cash Flow'!$A55,'Ground-Mount Details'!$A$30:$A$158,0),COLUMN(O$1))))</f>
        <v>4</v>
      </c>
      <c r="P55" s="241">
        <f>IF('Inputs &amp; Summary'!$D$15=Lists!$E$3,INDEX('Residential Rooftop Details'!$A$30:$X$158,MATCH('Cash Flow'!$A55,'Residential Rooftop Details'!$A$30:$A$158,0),COLUMN(P$1)),IF('Inputs &amp; Summary'!$D$15=Lists!$E$4,INDEX('Commercial Rooftop Details'!$A$30:$V$158,MATCH('Cash Flow'!$A55,'Commercial Rooftop Details'!$A$30:$A$158,0),COLUMN(P$1)),INDEX('Ground-Mount Details'!$A$30:$V$158,MATCH('Cash Flow'!$A55,'Ground-Mount Details'!$A$30:$A$158,0),COLUMN(P$1))))</f>
        <v>0</v>
      </c>
      <c r="Q55" s="242">
        <f>IF('Inputs &amp; Summary'!$D$15=Lists!$E$3,INDEX('Residential Rooftop Details'!$A$30:$X$158,MATCH('Cash Flow'!$A55,'Residential Rooftop Details'!$A$30:$A$158,0),COLUMN(Q$1)),IF('Inputs &amp; Summary'!$D$15=Lists!$E$4,INDEX('Commercial Rooftop Details'!$A$30:$V$158,MATCH('Cash Flow'!$A55,'Commercial Rooftop Details'!$A$30:$A$158,0),COLUMN(Q$1)),INDEX('Ground-Mount Details'!$A$30:$V$158,MATCH('Cash Flow'!$A55,'Ground-Mount Details'!$A$30:$A$158,0),COLUMN(Q$1))))</f>
        <v>74.057692307692307</v>
      </c>
      <c r="R55" s="242">
        <f>IF('Inputs &amp; Summary'!$D$15=Lists!$E$3,INDEX('Residential Rooftop Details'!$A$30:$X$158,MATCH('Cash Flow'!$A55,'Residential Rooftop Details'!$A$30:$A$158,0),COLUMN(R$1)),IF('Inputs &amp; Summary'!$D$15=Lists!$E$4,INDEX('Commercial Rooftop Details'!$A$30:$V$158,MATCH('Cash Flow'!$A55,'Commercial Rooftop Details'!$A$30:$A$158,0),COLUMN(R$1)),INDEX('Ground-Mount Details'!$A$30:$V$158,MATCH('Cash Flow'!$A55,'Ground-Mount Details'!$A$30:$A$158,0),COLUMN(R$1))))</f>
        <v>0</v>
      </c>
      <c r="S55" s="243">
        <f>IF('Inputs &amp; Summary'!$D$15=Lists!$E$3,INDEX('Residential Rooftop Details'!$A$30:$X$158,MATCH('Cash Flow'!$A55,'Residential Rooftop Details'!$A$30:$A$158,0),COLUMN(S$1)),IF('Inputs &amp; Summary'!$D$15=Lists!$E$4,INDEX('Commercial Rooftop Details'!$A$30:$V$158,MATCH('Cash Flow'!$A55,'Commercial Rooftop Details'!$A$30:$A$158,0),COLUMN(S$1)),INDEX('Ground-Mount Details'!$A$30:$V$158,MATCH('Cash Flow'!$A55,'Ground-Mount Details'!$A$30:$A$158,0),COLUMN(S$1))))</f>
        <v>74.057692307692307</v>
      </c>
      <c r="T55" s="238">
        <f>IF('Inputs &amp; Summary'!$D$15=Lists!$E$3,INDEX('Residential Rooftop Details'!$A$30:$X$158,MATCH('Cash Flow'!$A55,'Residential Rooftop Details'!$A$30:$A$158,0),COLUMN(T$1)),IF('Inputs &amp; Summary'!$D$15=Lists!$E$4,INDEX('Commercial Rooftop Details'!$A$30:$V$158,MATCH('Cash Flow'!$A55,'Commercial Rooftop Details'!$A$30:$A$158,0),COLUMN(T$1)),INDEX('Ground-Mount Details'!$A$30:$V$158,MATCH('Cash Flow'!$A55,'Ground-Mount Details'!$A$30:$A$158,0),COLUMN(T$1))))</f>
        <v>0</v>
      </c>
      <c r="U55" s="244">
        <f>IF('Inputs &amp; Summary'!$D$15=Lists!$E$3,INDEX('Residential Rooftop Details'!$A$30:$X$158,MATCH('Cash Flow'!$A55,'Residential Rooftop Details'!$A$30:$A$158,0),COLUMN(U$1)),IF('Inputs &amp; Summary'!$D$15=Lists!$E$4,INDEX('Commercial Rooftop Details'!$A$30:$V$158,MATCH('Cash Flow'!$A55,'Commercial Rooftop Details'!$A$30:$A$158,0),COLUMN(U$1)),INDEX('Ground-Mount Details'!$A$30:$V$158,MATCH('Cash Flow'!$A55,'Ground-Mount Details'!$A$30:$A$158,0),COLUMN(U$1))))</f>
        <v>0</v>
      </c>
      <c r="V55" s="245">
        <f t="shared" si="6"/>
        <v>2.1086967996858892</v>
      </c>
      <c r="W55" s="245">
        <f>NPV('Inputs &amp; Summary'!$D$6,Y55:BL55)</f>
        <v>15.803616513040943</v>
      </c>
      <c r="X55" s="246">
        <f t="shared" si="5"/>
        <v>1.1470324512048699E-4</v>
      </c>
      <c r="Y55" s="248">
        <f>$D55*IF(Y$1&gt;'Inputs &amp; Summary'!$D$5,0,IF(Y$1&gt;VLOOKUP($G55,Lists!$J$17:$K$21,2),IF($M55=Lists!$H$3,IF($K55&lt;1,(($S55/$K55)*((1+'Inputs &amp; Summary'!$D$7)^Y$1)),((INT(Y$1/$K55)-INT((Y$1-1)/$K55))*$S55*((1+'Inputs &amp; Summary'!$D$7)^Y$1))),(_xlfn.WEIBULL.DIST(Y$1,$L55,$K55,FALSE)*$S55*((1+'Inputs &amp; Summary'!$D$7)^Y$1))),IF($M55=Lists!$H$3,IF($K55&lt;1,((($R55*(1-$E55)+$Q55*(1-$F55))/$K55)*((1+'Inputs &amp; Summary'!$D$7)^Y$1)),((INT(Y$1/$K55)-INT((Y$1-1)/$K55))*($R55*(1-$E55)+$Q55*(1-$F55))*((1+'Inputs &amp; Summary'!$D$7)^Y$1))),((_xlfn.WEIBULL.DIST(Y$1,$L55,$K55,FALSE)*($R55*(1-$E55)+$Q55*(1-$F55))*((1+'Inputs &amp; Summary'!$D$7)^Y$1))))))</f>
        <v>1.4502530269899387E-2</v>
      </c>
      <c r="Z55" s="248">
        <f>$D55*IF(Z$1&gt;'Inputs &amp; Summary'!$D$5,0,IF(Z$1&gt;VLOOKUP($G55,Lists!$J$17:$K$21,2),IF($M55=Lists!$H$3,IF($K55&lt;1,(($S55/$K55)*((1+'Inputs &amp; Summary'!$D$7)^Z$1)),((INT(Z$1/$K55)-INT((Z$1-1)/$K55))*$S55*((1+'Inputs &amp; Summary'!$D$7)^Z$1))),(_xlfn.WEIBULL.DIST(Z$1,$L55,$K55,FALSE)*$S55*((1+'Inputs &amp; Summary'!$D$7)^Z$1))),IF($M55=Lists!$H$3,IF($K55&lt;1,((($R55*(1-$E55)+$Q55*(1-$F55))/$K55)*((1+'Inputs &amp; Summary'!$D$7)^Z$1)),((INT(Z$1/$K55)-INT((Z$1-1)/$K55))*($R55*(1-$E55)+$Q55*(1-$F55))*((1+'Inputs &amp; Summary'!$D$7)^Z$1))),((_xlfn.WEIBULL.DIST(Z$1,$L55,$K55,FALSE)*($R55*(1-$E55)+$Q55*(1-$F55))*((1+'Inputs &amp; Summary'!$D$7)^Z$1))))))</f>
        <v>5.9143821133234638E-2</v>
      </c>
      <c r="AA55" s="248">
        <f>$D55*IF(AA$1&gt;'Inputs &amp; Summary'!$D$5,0,IF(AA$1&gt;VLOOKUP($G55,Lists!$J$17:$K$21,2),IF($M55=Lists!$H$3,IF($K55&lt;1,(($S55/$K55)*((1+'Inputs &amp; Summary'!$D$7)^AA$1)),((INT(AA$1/$K55)-INT((AA$1-1)/$K55))*$S55*((1+'Inputs &amp; Summary'!$D$7)^AA$1))),(_xlfn.WEIBULL.DIST(AA$1,$L55,$K55,FALSE)*$S55*((1+'Inputs &amp; Summary'!$D$7)^AA$1))),IF($M55=Lists!$H$3,IF($K55&lt;1,((($R55*(1-$E55)+$Q55*(1-$F55))/$K55)*((1+'Inputs &amp; Summary'!$D$7)^AA$1)),((INT(AA$1/$K55)-INT((AA$1-1)/$K55))*($R55*(1-$E55)+$Q55*(1-$F55))*((1+'Inputs &amp; Summary'!$D$7)^AA$1))),((_xlfn.WEIBULL.DIST(AA$1,$L55,$K55,FALSE)*($R55*(1-$E55)+$Q55*(1-$F55))*((1+'Inputs &amp; Summary'!$D$7)^AA$1))))))</f>
        <v>0.13557011596833413</v>
      </c>
      <c r="AB55" s="248">
        <f>$D55*IF(AB$1&gt;'Inputs &amp; Summary'!$D$5,0,IF(AB$1&gt;VLOOKUP($G55,Lists!$J$17:$K$21,2),IF($M55=Lists!$H$3,IF($K55&lt;1,(($S55/$K55)*((1+'Inputs &amp; Summary'!$D$7)^AB$1)),((INT(AB$1/$K55)-INT((AB$1-1)/$K55))*$S55*((1+'Inputs &amp; Summary'!$D$7)^AB$1))),(_xlfn.WEIBULL.DIST(AB$1,$L55,$K55,FALSE)*$S55*((1+'Inputs &amp; Summary'!$D$7)^AB$1))),IF($M55=Lists!$H$3,IF($K55&lt;1,((($R55*(1-$E55)+$Q55*(1-$F55))/$K55)*((1+'Inputs &amp; Summary'!$D$7)^AB$1)),((INT(AB$1/$K55)-INT((AB$1-1)/$K55))*($R55*(1-$E55)+$Q55*(1-$F55))*((1+'Inputs &amp; Summary'!$D$7)^AB$1))),((_xlfn.WEIBULL.DIST(AB$1,$L55,$K55,FALSE)*($R55*(1-$E55)+$Q55*(1-$F55))*((1+'Inputs &amp; Summary'!$D$7)^AB$1))))))</f>
        <v>0.24525236452996091</v>
      </c>
      <c r="AC55" s="248">
        <f>$D55*IF(AC$1&gt;'Inputs &amp; Summary'!$D$5,0,IF(AC$1&gt;VLOOKUP($G55,Lists!$J$17:$K$21,2),IF($M55=Lists!$H$3,IF($K55&lt;1,(($S55/$K55)*((1+'Inputs &amp; Summary'!$D$7)^AC$1)),((INT(AC$1/$K55)-INT((AC$1-1)/$K55))*$S55*((1+'Inputs &amp; Summary'!$D$7)^AC$1))),(_xlfn.WEIBULL.DIST(AC$1,$L55,$K55,FALSE)*$S55*((1+'Inputs &amp; Summary'!$D$7)^AC$1))),IF($M55=Lists!$H$3,IF($K55&lt;1,((($R55*(1-$E55)+$Q55*(1-$F55))/$K55)*((1+'Inputs &amp; Summary'!$D$7)^AC$1)),((INT(AC$1/$K55)-INT((AC$1-1)/$K55))*($R55*(1-$E55)+$Q55*(1-$F55))*((1+'Inputs &amp; Summary'!$D$7)^AC$1))),((_xlfn.WEIBULL.DIST(AC$1,$L55,$K55,FALSE)*($R55*(1-$E55)+$Q55*(1-$F55))*((1+'Inputs &amp; Summary'!$D$7)^AC$1))))))</f>
        <v>0.38934797055938586</v>
      </c>
      <c r="AD55" s="248">
        <f>$D55*IF(AD$1&gt;'Inputs &amp; Summary'!$D$5,0,IF(AD$1&gt;VLOOKUP($G55,Lists!$J$17:$K$21,2),IF($M55=Lists!$H$3,IF($K55&lt;1,(($S55/$K55)*((1+'Inputs &amp; Summary'!$D$7)^AD$1)),((INT(AD$1/$K55)-INT((AD$1-1)/$K55))*$S55*((1+'Inputs &amp; Summary'!$D$7)^AD$1))),(_xlfn.WEIBULL.DIST(AD$1,$L55,$K55,FALSE)*$S55*((1+'Inputs &amp; Summary'!$D$7)^AD$1))),IF($M55=Lists!$H$3,IF($K55&lt;1,((($R55*(1-$E55)+$Q55*(1-$F55))/$K55)*((1+'Inputs &amp; Summary'!$D$7)^AD$1)),((INT(AD$1/$K55)-INT((AD$1-1)/$K55))*($R55*(1-$E55)+$Q55*(1-$F55))*((1+'Inputs &amp; Summary'!$D$7)^AD$1))),((_xlfn.WEIBULL.DIST(AD$1,$L55,$K55,FALSE)*($R55*(1-$E55)+$Q55*(1-$F55))*((1+'Inputs &amp; Summary'!$D$7)^AD$1))))))</f>
        <v>0.5685533831336278</v>
      </c>
      <c r="AE55" s="248">
        <f>$D55*IF(AE$1&gt;'Inputs &amp; Summary'!$D$5,0,IF(AE$1&gt;VLOOKUP($G55,Lists!$J$17:$K$21,2),IF($M55=Lists!$H$3,IF($K55&lt;1,(($S55/$K55)*((1+'Inputs &amp; Summary'!$D$7)^AE$1)),((INT(AE$1/$K55)-INT((AE$1-1)/$K55))*$S55*((1+'Inputs &amp; Summary'!$D$7)^AE$1))),(_xlfn.WEIBULL.DIST(AE$1,$L55,$K55,FALSE)*$S55*((1+'Inputs &amp; Summary'!$D$7)^AE$1))),IF($M55=Lists!$H$3,IF($K55&lt;1,((($R55*(1-$E55)+$Q55*(1-$F55))/$K55)*((1+'Inputs &amp; Summary'!$D$7)^AE$1)),((INT(AE$1/$K55)-INT((AE$1-1)/$K55))*($R55*(1-$E55)+$Q55*(1-$F55))*((1+'Inputs &amp; Summary'!$D$7)^AE$1))),((_xlfn.WEIBULL.DIST(AE$1,$L55,$K55,FALSE)*($R55*(1-$E55)+$Q55*(1-$F55))*((1+'Inputs &amp; Summary'!$D$7)^AE$1))))))</f>
        <v>0.78295184813338858</v>
      </c>
      <c r="AF55" s="248">
        <f>$D55*IF(AF$1&gt;'Inputs &amp; Summary'!$D$5,0,IF(AF$1&gt;VLOOKUP($G55,Lists!$J$17:$K$21,2),IF($M55=Lists!$H$3,IF($K55&lt;1,(($S55/$K55)*((1+'Inputs &amp; Summary'!$D$7)^AF$1)),((INT(AF$1/$K55)-INT((AF$1-1)/$K55))*$S55*((1+'Inputs &amp; Summary'!$D$7)^AF$1))),(_xlfn.WEIBULL.DIST(AF$1,$L55,$K55,FALSE)*$S55*((1+'Inputs &amp; Summary'!$D$7)^AF$1))),IF($M55=Lists!$H$3,IF($K55&lt;1,((($R55*(1-$E55)+$Q55*(1-$F55))/$K55)*((1+'Inputs &amp; Summary'!$D$7)^AF$1)),((INT(AF$1/$K55)-INT((AF$1-1)/$K55))*($R55*(1-$E55)+$Q55*(1-$F55))*((1+'Inputs &amp; Summary'!$D$7)^AF$1))),((_xlfn.WEIBULL.DIST(AF$1,$L55,$K55,FALSE)*($R55*(1-$E55)+$Q55*(1-$F55))*((1+'Inputs &amp; Summary'!$D$7)^AF$1))))))</f>
        <v>1.0318624063869606</v>
      </c>
      <c r="AG55" s="248">
        <f>$D55*IF(AG$1&gt;'Inputs &amp; Summary'!$D$5,0,IF(AG$1&gt;VLOOKUP($G55,Lists!$J$17:$K$21,2),IF($M55=Lists!$H$3,IF($K55&lt;1,(($S55/$K55)*((1+'Inputs &amp; Summary'!$D$7)^AG$1)),((INT(AG$1/$K55)-INT((AG$1-1)/$K55))*$S55*((1+'Inputs &amp; Summary'!$D$7)^AG$1))),(_xlfn.WEIBULL.DIST(AG$1,$L55,$K55,FALSE)*$S55*((1+'Inputs &amp; Summary'!$D$7)^AG$1))),IF($M55=Lists!$H$3,IF($K55&lt;1,((($R55*(1-$E55)+$Q55*(1-$F55))/$K55)*((1+'Inputs &amp; Summary'!$D$7)^AG$1)),((INT(AG$1/$K55)-INT((AG$1-1)/$K55))*($R55*(1-$E55)+$Q55*(1-$F55))*((1+'Inputs &amp; Summary'!$D$7)^AG$1))),((_xlfn.WEIBULL.DIST(AG$1,$L55,$K55,FALSE)*($R55*(1-$E55)+$Q55*(1-$F55))*((1+'Inputs &amp; Summary'!$D$7)^AG$1))))))</f>
        <v>1.3136979586979651</v>
      </c>
      <c r="AH55" s="248">
        <f>$D55*IF(AH$1&gt;'Inputs &amp; Summary'!$D$5,0,IF(AH$1&gt;VLOOKUP($G55,Lists!$J$17:$K$21,2),IF($M55=Lists!$H$3,IF($K55&lt;1,(($S55/$K55)*((1+'Inputs &amp; Summary'!$D$7)^AH$1)),((INT(AH$1/$K55)-INT((AH$1-1)/$K55))*$S55*((1+'Inputs &amp; Summary'!$D$7)^AH$1))),(_xlfn.WEIBULL.DIST(AH$1,$L55,$K55,FALSE)*$S55*((1+'Inputs &amp; Summary'!$D$7)^AH$1))),IF($M55=Lists!$H$3,IF($K55&lt;1,((($R55*(1-$E55)+$Q55*(1-$F55))/$K55)*((1+'Inputs &amp; Summary'!$D$7)^AH$1)),((INT(AH$1/$K55)-INT((AH$1-1)/$K55))*($R55*(1-$E55)+$Q55*(1-$F55))*((1+'Inputs &amp; Summary'!$D$7)^AH$1))),((_xlfn.WEIBULL.DIST(AH$1,$L55,$K55,FALSE)*($R55*(1-$E55)+$Q55*(1-$F55))*((1+'Inputs &amp; Summary'!$D$7)^AH$1))))))</f>
        <v>1.6258417606994455</v>
      </c>
      <c r="AI55" s="248">
        <f>$D55*IF(AI$1&gt;'Inputs &amp; Summary'!$D$5,0,IF(AI$1&gt;VLOOKUP($G55,Lists!$J$17:$K$21,2),IF($M55=Lists!$H$3,IF($K55&lt;1,(($S55/$K55)*((1+'Inputs &amp; Summary'!$D$7)^AI$1)),((INT(AI$1/$K55)-INT((AI$1-1)/$K55))*$S55*((1+'Inputs &amp; Summary'!$D$7)^AI$1))),(_xlfn.WEIBULL.DIST(AI$1,$L55,$K55,FALSE)*$S55*((1+'Inputs &amp; Summary'!$D$7)^AI$1))),IF($M55=Lists!$H$3,IF($K55&lt;1,((($R55*(1-$E55)+$Q55*(1-$F55))/$K55)*((1+'Inputs &amp; Summary'!$D$7)^AI$1)),((INT(AI$1/$K55)-INT((AI$1-1)/$K55))*($R55*(1-$E55)+$Q55*(1-$F55))*((1+'Inputs &amp; Summary'!$D$7)^AI$1))),((_xlfn.WEIBULL.DIST(AI$1,$L55,$K55,FALSE)*($R55*(1-$E55)+$Q55*(1-$F55))*((1+'Inputs &amp; Summary'!$D$7)^AI$1))))))</f>
        <v>1.9645528754949293</v>
      </c>
      <c r="AJ55" s="248">
        <f>$D55*IF(AJ$1&gt;'Inputs &amp; Summary'!$D$5,0,IF(AJ$1&gt;VLOOKUP($G55,Lists!$J$17:$K$21,2),IF($M55=Lists!$H$3,IF($K55&lt;1,(($S55/$K55)*((1+'Inputs &amp; Summary'!$D$7)^AJ$1)),((INT(AJ$1/$K55)-INT((AJ$1-1)/$K55))*$S55*((1+'Inputs &amp; Summary'!$D$7)^AJ$1))),(_xlfn.WEIBULL.DIST(AJ$1,$L55,$K55,FALSE)*$S55*((1+'Inputs &amp; Summary'!$D$7)^AJ$1))),IF($M55=Lists!$H$3,IF($K55&lt;1,((($R55*(1-$E55)+$Q55*(1-$F55))/$K55)*((1+'Inputs &amp; Summary'!$D$7)^AJ$1)),((INT(AJ$1/$K55)-INT((AJ$1-1)/$K55))*($R55*(1-$E55)+$Q55*(1-$F55))*((1+'Inputs &amp; Summary'!$D$7)^AJ$1))),((_xlfn.WEIBULL.DIST(AJ$1,$L55,$K55,FALSE)*($R55*(1-$E55)+$Q55*(1-$F55))*((1+'Inputs &amp; Summary'!$D$7)^AJ$1))))))</f>
        <v>2.3249116921037918</v>
      </c>
      <c r="AK55" s="248">
        <f>$D55*IF(AK$1&gt;'Inputs &amp; Summary'!$D$5,0,IF(AK$1&gt;VLOOKUP($G55,Lists!$J$17:$K$21,2),IF($M55=Lists!$H$3,IF($K55&lt;1,(($S55/$K55)*((1+'Inputs &amp; Summary'!$D$7)^AK$1)),((INT(AK$1/$K55)-INT((AK$1-1)/$K55))*$S55*((1+'Inputs &amp; Summary'!$D$7)^AK$1))),(_xlfn.WEIBULL.DIST(AK$1,$L55,$K55,FALSE)*$S55*((1+'Inputs &amp; Summary'!$D$7)^AK$1))),IF($M55=Lists!$H$3,IF($K55&lt;1,((($R55*(1-$E55)+$Q55*(1-$F55))/$K55)*((1+'Inputs &amp; Summary'!$D$7)^AK$1)),((INT(AK$1/$K55)-INT((AK$1-1)/$K55))*($R55*(1-$E55)+$Q55*(1-$F55))*((1+'Inputs &amp; Summary'!$D$7)^AK$1))),((_xlfn.WEIBULL.DIST(AK$1,$L55,$K55,FALSE)*($R55*(1-$E55)+$Q55*(1-$F55))*((1+'Inputs &amp; Summary'!$D$7)^AK$1))))))</f>
        <v>2.7008164037661624</v>
      </c>
      <c r="AL55" s="248">
        <f>$D55*IF(AL$1&gt;'Inputs &amp; Summary'!$D$5,0,IF(AL$1&gt;VLOOKUP($G55,Lists!$J$17:$K$21,2),IF($M55=Lists!$H$3,IF($K55&lt;1,(($S55/$K55)*((1+'Inputs &amp; Summary'!$D$7)^AL$1)),((INT(AL$1/$K55)-INT((AL$1-1)/$K55))*$S55*((1+'Inputs &amp; Summary'!$D$7)^AL$1))),(_xlfn.WEIBULL.DIST(AL$1,$L55,$K55,FALSE)*$S55*((1+'Inputs &amp; Summary'!$D$7)^AL$1))),IF($M55=Lists!$H$3,IF($K55&lt;1,((($R55*(1-$E55)+$Q55*(1-$F55))/$K55)*((1+'Inputs &amp; Summary'!$D$7)^AL$1)),((INT(AL$1/$K55)-INT((AL$1-1)/$K55))*($R55*(1-$E55)+$Q55*(1-$F55))*((1+'Inputs &amp; Summary'!$D$7)^AL$1))),((_xlfn.WEIBULL.DIST(AL$1,$L55,$K55,FALSE)*($R55*(1-$E55)+$Q55*(1-$F55))*((1+'Inputs &amp; Summary'!$D$7)^AL$1))))))</f>
        <v>3.0850401463431494</v>
      </c>
      <c r="AM55" s="248">
        <f>$D55*IF(AM$1&gt;'Inputs &amp; Summary'!$D$5,0,IF(AM$1&gt;VLOOKUP($G55,Lists!$J$17:$K$21,2),IF($M55=Lists!$H$3,IF($K55&lt;1,(($S55/$K55)*((1+'Inputs &amp; Summary'!$D$7)^AM$1)),((INT(AM$1/$K55)-INT((AM$1-1)/$K55))*$S55*((1+'Inputs &amp; Summary'!$D$7)^AM$1))),(_xlfn.WEIBULL.DIST(AM$1,$L55,$K55,FALSE)*$S55*((1+'Inputs &amp; Summary'!$D$7)^AM$1))),IF($M55=Lists!$H$3,IF($K55&lt;1,((($R55*(1-$E55)+$Q55*(1-$F55))/$K55)*((1+'Inputs &amp; Summary'!$D$7)^AM$1)),((INT(AM$1/$K55)-INT((AM$1-1)/$K55))*($R55*(1-$E55)+$Q55*(1-$F55))*((1+'Inputs &amp; Summary'!$D$7)^AM$1))),((_xlfn.WEIBULL.DIST(AM$1,$L55,$K55,FALSE)*($R55*(1-$E55)+$Q55*(1-$F55))*((1+'Inputs &amp; Summary'!$D$7)^AM$1))))))</f>
        <v>3.4693561907713408</v>
      </c>
      <c r="AN55" s="248">
        <f>$D55*IF(AN$1&gt;'Inputs &amp; Summary'!$D$5,0,IF(AN$1&gt;VLOOKUP($G55,Lists!$J$17:$K$21,2),IF($M55=Lists!$H$3,IF($K55&lt;1,(($S55/$K55)*((1+'Inputs &amp; Summary'!$D$7)^AN$1)),((INT(AN$1/$K55)-INT((AN$1-1)/$K55))*$S55*((1+'Inputs &amp; Summary'!$D$7)^AN$1))),(_xlfn.WEIBULL.DIST(AN$1,$L55,$K55,FALSE)*$S55*((1+'Inputs &amp; Summary'!$D$7)^AN$1))),IF($M55=Lists!$H$3,IF($K55&lt;1,((($R55*(1-$E55)+$Q55*(1-$F55))/$K55)*((1+'Inputs &amp; Summary'!$D$7)^AN$1)),((INT(AN$1/$K55)-INT((AN$1-1)/$K55))*($R55*(1-$E55)+$Q55*(1-$F55))*((1+'Inputs &amp; Summary'!$D$7)^AN$1))),((_xlfn.WEIBULL.DIST(AN$1,$L55,$K55,FALSE)*($R55*(1-$E55)+$Q55*(1-$F55))*((1+'Inputs &amp; Summary'!$D$7)^AN$1))))))</f>
        <v>3.8447351176841185</v>
      </c>
      <c r="AO55" s="248">
        <f>$D55*IF(AO$1&gt;'Inputs &amp; Summary'!$D$5,0,IF(AO$1&gt;VLOOKUP($G55,Lists!$J$17:$K$21,2),IF($M55=Lists!$H$3,IF($K55&lt;1,(($S55/$K55)*((1+'Inputs &amp; Summary'!$D$7)^AO$1)),((INT(AO$1/$K55)-INT((AO$1-1)/$K55))*$S55*((1+'Inputs &amp; Summary'!$D$7)^AO$1))),(_xlfn.WEIBULL.DIST(AO$1,$L55,$K55,FALSE)*$S55*((1+'Inputs &amp; Summary'!$D$7)^AO$1))),IF($M55=Lists!$H$3,IF($K55&lt;1,((($R55*(1-$E55)+$Q55*(1-$F55))/$K55)*((1+'Inputs &amp; Summary'!$D$7)^AO$1)),((INT(AO$1/$K55)-INT((AO$1-1)/$K55))*($R55*(1-$E55)+$Q55*(1-$F55))*((1+'Inputs &amp; Summary'!$D$7)^AO$1))),((_xlfn.WEIBULL.DIST(AO$1,$L55,$K55,FALSE)*($R55*(1-$E55)+$Q55*(1-$F55))*((1+'Inputs &amp; Summary'!$D$7)^AO$1))))))</f>
        <v>4.2016133456394806</v>
      </c>
      <c r="AP55" s="248">
        <f>$D55*IF(AP$1&gt;'Inputs &amp; Summary'!$D$5,0,IF(AP$1&gt;VLOOKUP($G55,Lists!$J$17:$K$21,2),IF($M55=Lists!$H$3,IF($K55&lt;1,(($S55/$K55)*((1+'Inputs &amp; Summary'!$D$7)^AP$1)),((INT(AP$1/$K55)-INT((AP$1-1)/$K55))*$S55*((1+'Inputs &amp; Summary'!$D$7)^AP$1))),(_xlfn.WEIBULL.DIST(AP$1,$L55,$K55,FALSE)*$S55*((1+'Inputs &amp; Summary'!$D$7)^AP$1))),IF($M55=Lists!$H$3,IF($K55&lt;1,((($R55*(1-$E55)+$Q55*(1-$F55))/$K55)*((1+'Inputs &amp; Summary'!$D$7)^AP$1)),((INT(AP$1/$K55)-INT((AP$1-1)/$K55))*($R55*(1-$E55)+$Q55*(1-$F55))*((1+'Inputs &amp; Summary'!$D$7)^AP$1))),((_xlfn.WEIBULL.DIST(AP$1,$L55,$K55,FALSE)*($R55*(1-$E55)+$Q55*(1-$F55))*((1+'Inputs &amp; Summary'!$D$7)^AP$1))))))</f>
        <v>4.5302269447575885</v>
      </c>
      <c r="AQ55" s="248">
        <f>$D55*IF(AQ$1&gt;'Inputs &amp; Summary'!$D$5,0,IF(AQ$1&gt;VLOOKUP($G55,Lists!$J$17:$K$21,2),IF($M55=Lists!$H$3,IF($K55&lt;1,(($S55/$K55)*((1+'Inputs &amp; Summary'!$D$7)^AQ$1)),((INT(AQ$1/$K55)-INT((AQ$1-1)/$K55))*$S55*((1+'Inputs &amp; Summary'!$D$7)^AQ$1))),(_xlfn.WEIBULL.DIST(AQ$1,$L55,$K55,FALSE)*$S55*((1+'Inputs &amp; Summary'!$D$7)^AQ$1))),IF($M55=Lists!$H$3,IF($K55&lt;1,((($R55*(1-$E55)+$Q55*(1-$F55))/$K55)*((1+'Inputs &amp; Summary'!$D$7)^AQ$1)),((INT(AQ$1/$K55)-INT((AQ$1-1)/$K55))*($R55*(1-$E55)+$Q55*(1-$F55))*((1+'Inputs &amp; Summary'!$D$7)^AQ$1))),((_xlfn.WEIBULL.DIST(AQ$1,$L55,$K55,FALSE)*($R55*(1-$E55)+$Q55*(1-$F55))*((1+'Inputs &amp; Summary'!$D$7)^AQ$1))))))</f>
        <v>4.8209987023499226</v>
      </c>
      <c r="AR55" s="248">
        <f>$D55*IF(AR$1&gt;'Inputs &amp; Summary'!$D$5,0,IF(AR$1&gt;VLOOKUP($G55,Lists!$J$17:$K$21,2),IF($M55=Lists!$H$3,IF($K55&lt;1,(($S55/$K55)*((1+'Inputs &amp; Summary'!$D$7)^AR$1)),((INT(AR$1/$K55)-INT((AR$1-1)/$K55))*$S55*((1+'Inputs &amp; Summary'!$D$7)^AR$1))),(_xlfn.WEIBULL.DIST(AR$1,$L55,$K55,FALSE)*$S55*((1+'Inputs &amp; Summary'!$D$7)^AR$1))),IF($M55=Lists!$H$3,IF($K55&lt;1,((($R55*(1-$E55)+$Q55*(1-$F55))/$K55)*((1+'Inputs &amp; Summary'!$D$7)^AR$1)),((INT(AR$1/$K55)-INT((AR$1-1)/$K55))*($R55*(1-$E55)+$Q55*(1-$F55))*((1+'Inputs &amp; Summary'!$D$7)^AR$1))),((_xlfn.WEIBULL.DIST(AR$1,$L55,$K55,FALSE)*($R55*(1-$E55)+$Q55*(1-$F55))*((1+'Inputs &amp; Summary'!$D$7)^AR$1))))))</f>
        <v>5.0649604152950953</v>
      </c>
      <c r="AS55" s="248">
        <f>$D55*IF(AS$1&gt;'Inputs &amp; Summary'!$D$5,0,IF(AS$1&gt;VLOOKUP($G55,Lists!$J$17:$K$21,2),IF($M55=Lists!$H$3,IF($K55&lt;1,(($S55/$K55)*((1+'Inputs &amp; Summary'!$D$7)^AS$1)),((INT(AS$1/$K55)-INT((AS$1-1)/$K55))*$S55*((1+'Inputs &amp; Summary'!$D$7)^AS$1))),(_xlfn.WEIBULL.DIST(AS$1,$L55,$K55,FALSE)*$S55*((1+'Inputs &amp; Summary'!$D$7)^AS$1))),IF($M55=Lists!$H$3,IF($K55&lt;1,((($R55*(1-$E55)+$Q55*(1-$F55))/$K55)*((1+'Inputs &amp; Summary'!$D$7)^AS$1)),((INT(AS$1/$K55)-INT((AS$1-1)/$K55))*($R55*(1-$E55)+$Q55*(1-$F55))*((1+'Inputs &amp; Summary'!$D$7)^AS$1))),((_xlfn.WEIBULL.DIST(AS$1,$L55,$K55,FALSE)*($R55*(1-$E55)+$Q55*(1-$F55))*((1+'Inputs &amp; Summary'!$D$7)^AS$1))))))</f>
        <v>0</v>
      </c>
      <c r="AT55" s="248">
        <f>$D55*IF(AT$1&gt;'Inputs &amp; Summary'!$D$5,0,IF(AT$1&gt;VLOOKUP($G55,Lists!$J$17:$K$21,2),IF($M55=Lists!$H$3,IF($K55&lt;1,(($S55/$K55)*((1+'Inputs &amp; Summary'!$D$7)^AT$1)),((INT(AT$1/$K55)-INT((AT$1-1)/$K55))*$S55*((1+'Inputs &amp; Summary'!$D$7)^AT$1))),(_xlfn.WEIBULL.DIST(AT$1,$L55,$K55,FALSE)*$S55*((1+'Inputs &amp; Summary'!$D$7)^AT$1))),IF($M55=Lists!$H$3,IF($K55&lt;1,((($R55*(1-$E55)+$Q55*(1-$F55))/$K55)*((1+'Inputs &amp; Summary'!$D$7)^AT$1)),((INT(AT$1/$K55)-INT((AT$1-1)/$K55))*($R55*(1-$E55)+$Q55*(1-$F55))*((1+'Inputs &amp; Summary'!$D$7)^AT$1))),((_xlfn.WEIBULL.DIST(AT$1,$L55,$K55,FALSE)*($R55*(1-$E55)+$Q55*(1-$F55))*((1+'Inputs &amp; Summary'!$D$7)^AT$1))))))</f>
        <v>0</v>
      </c>
      <c r="AU55" s="248">
        <f>$D55*IF(AU$1&gt;'Inputs &amp; Summary'!$D$5,0,IF(AU$1&gt;VLOOKUP($G55,Lists!$J$17:$K$21,2),IF($M55=Lists!$H$3,IF($K55&lt;1,(($S55/$K55)*((1+'Inputs &amp; Summary'!$D$7)^AU$1)),((INT(AU$1/$K55)-INT((AU$1-1)/$K55))*$S55*((1+'Inputs &amp; Summary'!$D$7)^AU$1))),(_xlfn.WEIBULL.DIST(AU$1,$L55,$K55,FALSE)*$S55*((1+'Inputs &amp; Summary'!$D$7)^AU$1))),IF($M55=Lists!$H$3,IF($K55&lt;1,((($R55*(1-$E55)+$Q55*(1-$F55))/$K55)*((1+'Inputs &amp; Summary'!$D$7)^AU$1)),((INT(AU$1/$K55)-INT((AU$1-1)/$K55))*($R55*(1-$E55)+$Q55*(1-$F55))*((1+'Inputs &amp; Summary'!$D$7)^AU$1))),((_xlfn.WEIBULL.DIST(AU$1,$L55,$K55,FALSE)*($R55*(1-$E55)+$Q55*(1-$F55))*((1+'Inputs &amp; Summary'!$D$7)^AU$1))))))</f>
        <v>0</v>
      </c>
      <c r="AV55" s="248">
        <f>$D55*IF(AV$1&gt;'Inputs &amp; Summary'!$D$5,0,IF(AV$1&gt;VLOOKUP($G55,Lists!$J$17:$K$21,2),IF($M55=Lists!$H$3,IF($K55&lt;1,(($S55/$K55)*((1+'Inputs &amp; Summary'!$D$7)^AV$1)),((INT(AV$1/$K55)-INT((AV$1-1)/$K55))*$S55*((1+'Inputs &amp; Summary'!$D$7)^AV$1))),(_xlfn.WEIBULL.DIST(AV$1,$L55,$K55,FALSE)*$S55*((1+'Inputs &amp; Summary'!$D$7)^AV$1))),IF($M55=Lists!$H$3,IF($K55&lt;1,((($R55*(1-$E55)+$Q55*(1-$F55))/$K55)*((1+'Inputs &amp; Summary'!$D$7)^AV$1)),((INT(AV$1/$K55)-INT((AV$1-1)/$K55))*($R55*(1-$E55)+$Q55*(1-$F55))*((1+'Inputs &amp; Summary'!$D$7)^AV$1))),((_xlfn.WEIBULL.DIST(AV$1,$L55,$K55,FALSE)*($R55*(1-$E55)+$Q55*(1-$F55))*((1+'Inputs &amp; Summary'!$D$7)^AV$1))))))</f>
        <v>0</v>
      </c>
      <c r="AW55" s="248">
        <f>$D55*IF(AW$1&gt;'Inputs &amp; Summary'!$D$5,0,IF(AW$1&gt;VLOOKUP($G55,Lists!$J$17:$K$21,2),IF($M55=Lists!$H$3,IF($K55&lt;1,(($S55/$K55)*((1+'Inputs &amp; Summary'!$D$7)^AW$1)),((INT(AW$1/$K55)-INT((AW$1-1)/$K55))*$S55*((1+'Inputs &amp; Summary'!$D$7)^AW$1))),(_xlfn.WEIBULL.DIST(AW$1,$L55,$K55,FALSE)*$S55*((1+'Inputs &amp; Summary'!$D$7)^AW$1))),IF($M55=Lists!$H$3,IF($K55&lt;1,((($R55*(1-$E55)+$Q55*(1-$F55))/$K55)*((1+'Inputs &amp; Summary'!$D$7)^AW$1)),((INT(AW$1/$K55)-INT((AW$1-1)/$K55))*($R55*(1-$E55)+$Q55*(1-$F55))*((1+'Inputs &amp; Summary'!$D$7)^AW$1))),((_xlfn.WEIBULL.DIST(AW$1,$L55,$K55,FALSE)*($R55*(1-$E55)+$Q55*(1-$F55))*((1+'Inputs &amp; Summary'!$D$7)^AW$1))))))</f>
        <v>0</v>
      </c>
      <c r="AX55" s="248">
        <f>$D55*IF(AX$1&gt;'Inputs &amp; Summary'!$D$5,0,IF(AX$1&gt;VLOOKUP($G55,Lists!$J$17:$K$21,2),IF($M55=Lists!$H$3,IF($K55&lt;1,(($S55/$K55)*((1+'Inputs &amp; Summary'!$D$7)^AX$1)),((INT(AX$1/$K55)-INT((AX$1-1)/$K55))*$S55*((1+'Inputs &amp; Summary'!$D$7)^AX$1))),(_xlfn.WEIBULL.DIST(AX$1,$L55,$K55,FALSE)*$S55*((1+'Inputs &amp; Summary'!$D$7)^AX$1))),IF($M55=Lists!$H$3,IF($K55&lt;1,((($R55*(1-$E55)+$Q55*(1-$F55))/$K55)*((1+'Inputs &amp; Summary'!$D$7)^AX$1)),((INT(AX$1/$K55)-INT((AX$1-1)/$K55))*($R55*(1-$E55)+$Q55*(1-$F55))*((1+'Inputs &amp; Summary'!$D$7)^AX$1))),((_xlfn.WEIBULL.DIST(AX$1,$L55,$K55,FALSE)*($R55*(1-$E55)+$Q55*(1-$F55))*((1+'Inputs &amp; Summary'!$D$7)^AX$1))))))</f>
        <v>0</v>
      </c>
      <c r="AY55" s="248">
        <f>$D55*IF(AY$1&gt;'Inputs &amp; Summary'!$D$5,0,IF(AY$1&gt;VLOOKUP($G55,Lists!$J$17:$K$21,2),IF($M55=Lists!$H$3,IF($K55&lt;1,(($S55/$K55)*((1+'Inputs &amp; Summary'!$D$7)^AY$1)),((INT(AY$1/$K55)-INT((AY$1-1)/$K55))*$S55*((1+'Inputs &amp; Summary'!$D$7)^AY$1))),(_xlfn.WEIBULL.DIST(AY$1,$L55,$K55,FALSE)*$S55*((1+'Inputs &amp; Summary'!$D$7)^AY$1))),IF($M55=Lists!$H$3,IF($K55&lt;1,((($R55*(1-$E55)+$Q55*(1-$F55))/$K55)*((1+'Inputs &amp; Summary'!$D$7)^AY$1)),((INT(AY$1/$K55)-INT((AY$1-1)/$K55))*($R55*(1-$E55)+$Q55*(1-$F55))*((1+'Inputs &amp; Summary'!$D$7)^AY$1))),((_xlfn.WEIBULL.DIST(AY$1,$L55,$K55,FALSE)*($R55*(1-$E55)+$Q55*(1-$F55))*((1+'Inputs &amp; Summary'!$D$7)^AY$1))))))</f>
        <v>0</v>
      </c>
      <c r="AZ55" s="248">
        <f>$D55*IF(AZ$1&gt;'Inputs &amp; Summary'!$D$5,0,IF(AZ$1&gt;VLOOKUP($G55,Lists!$J$17:$K$21,2),IF($M55=Lists!$H$3,IF($K55&lt;1,(($S55/$K55)*((1+'Inputs &amp; Summary'!$D$7)^AZ$1)),((INT(AZ$1/$K55)-INT((AZ$1-1)/$K55))*$S55*((1+'Inputs &amp; Summary'!$D$7)^AZ$1))),(_xlfn.WEIBULL.DIST(AZ$1,$L55,$K55,FALSE)*$S55*((1+'Inputs &amp; Summary'!$D$7)^AZ$1))),IF($M55=Lists!$H$3,IF($K55&lt;1,((($R55*(1-$E55)+$Q55*(1-$F55))/$K55)*((1+'Inputs &amp; Summary'!$D$7)^AZ$1)),((INT(AZ$1/$K55)-INT((AZ$1-1)/$K55))*($R55*(1-$E55)+$Q55*(1-$F55))*((1+'Inputs &amp; Summary'!$D$7)^AZ$1))),((_xlfn.WEIBULL.DIST(AZ$1,$L55,$K55,FALSE)*($R55*(1-$E55)+$Q55*(1-$F55))*((1+'Inputs &amp; Summary'!$D$7)^AZ$1))))))</f>
        <v>0</v>
      </c>
      <c r="BA55" s="248">
        <f>$D55*IF(BA$1&gt;'Inputs &amp; Summary'!$D$5,0,IF(BA$1&gt;VLOOKUP($G55,Lists!$J$17:$K$21,2),IF($M55=Lists!$H$3,IF($K55&lt;1,(($S55/$K55)*((1+'Inputs &amp; Summary'!$D$7)^BA$1)),((INT(BA$1/$K55)-INT((BA$1-1)/$K55))*$S55*((1+'Inputs &amp; Summary'!$D$7)^BA$1))),(_xlfn.WEIBULL.DIST(BA$1,$L55,$K55,FALSE)*$S55*((1+'Inputs &amp; Summary'!$D$7)^BA$1))),IF($M55=Lists!$H$3,IF($K55&lt;1,((($R55*(1-$E55)+$Q55*(1-$F55))/$K55)*((1+'Inputs &amp; Summary'!$D$7)^BA$1)),((INT(BA$1/$K55)-INT((BA$1-1)/$K55))*($R55*(1-$E55)+$Q55*(1-$F55))*((1+'Inputs &amp; Summary'!$D$7)^BA$1))),((_xlfn.WEIBULL.DIST(BA$1,$L55,$K55,FALSE)*($R55*(1-$E55)+$Q55*(1-$F55))*((1+'Inputs &amp; Summary'!$D$7)^BA$1))))))</f>
        <v>0</v>
      </c>
      <c r="BB55" s="248">
        <f>$D55*IF(BB$1&gt;'Inputs &amp; Summary'!$D$5,0,IF(BB$1&gt;VLOOKUP($G55,Lists!$J$17:$K$21,2),IF($M55=Lists!$H$3,IF($K55&lt;1,(($S55/$K55)*((1+'Inputs &amp; Summary'!$D$7)^BB$1)),((INT(BB$1/$K55)-INT((BB$1-1)/$K55))*$S55*((1+'Inputs &amp; Summary'!$D$7)^BB$1))),(_xlfn.WEIBULL.DIST(BB$1,$L55,$K55,FALSE)*$S55*((1+'Inputs &amp; Summary'!$D$7)^BB$1))),IF($M55=Lists!$H$3,IF($K55&lt;1,((($R55*(1-$E55)+$Q55*(1-$F55))/$K55)*((1+'Inputs &amp; Summary'!$D$7)^BB$1)),((INT(BB$1/$K55)-INT((BB$1-1)/$K55))*($R55*(1-$E55)+$Q55*(1-$F55))*((1+'Inputs &amp; Summary'!$D$7)^BB$1))),((_xlfn.WEIBULL.DIST(BB$1,$L55,$K55,FALSE)*($R55*(1-$E55)+$Q55*(1-$F55))*((1+'Inputs &amp; Summary'!$D$7)^BB$1))))))</f>
        <v>0</v>
      </c>
      <c r="BC55" s="248">
        <f>$D55*IF(BC$1&gt;'Inputs &amp; Summary'!$D$5,0,IF(BC$1&gt;VLOOKUP($G55,Lists!$J$17:$K$21,2),IF($M55=Lists!$H$3,IF($K55&lt;1,(($S55/$K55)*((1+'Inputs &amp; Summary'!$D$7)^BC$1)),((INT(BC$1/$K55)-INT((BC$1-1)/$K55))*$S55*((1+'Inputs &amp; Summary'!$D$7)^BC$1))),(_xlfn.WEIBULL.DIST(BC$1,$L55,$K55,FALSE)*$S55*((1+'Inputs &amp; Summary'!$D$7)^BC$1))),IF($M55=Lists!$H$3,IF($K55&lt;1,((($R55*(1-$E55)+$Q55*(1-$F55))/$K55)*((1+'Inputs &amp; Summary'!$D$7)^BC$1)),((INT(BC$1/$K55)-INT((BC$1-1)/$K55))*($R55*(1-$E55)+$Q55*(1-$F55))*((1+'Inputs &amp; Summary'!$D$7)^BC$1))),((_xlfn.WEIBULL.DIST(BC$1,$L55,$K55,FALSE)*($R55*(1-$E55)+$Q55*(1-$F55))*((1+'Inputs &amp; Summary'!$D$7)^BC$1))))))</f>
        <v>0</v>
      </c>
      <c r="BD55" s="248">
        <f>$D55*IF(BD$1&gt;'Inputs &amp; Summary'!$D$5,0,IF(BD$1&gt;VLOOKUP($G55,Lists!$J$17:$K$21,2),IF($M55=Lists!$H$3,IF($K55&lt;1,(($S55/$K55)*((1+'Inputs &amp; Summary'!$D$7)^BD$1)),((INT(BD$1/$K55)-INT((BD$1-1)/$K55))*$S55*((1+'Inputs &amp; Summary'!$D$7)^BD$1))),(_xlfn.WEIBULL.DIST(BD$1,$L55,$K55,FALSE)*$S55*((1+'Inputs &amp; Summary'!$D$7)^BD$1))),IF($M55=Lists!$H$3,IF($K55&lt;1,((($R55*(1-$E55)+$Q55*(1-$F55))/$K55)*((1+'Inputs &amp; Summary'!$D$7)^BD$1)),((INT(BD$1/$K55)-INT((BD$1-1)/$K55))*($R55*(1-$E55)+$Q55*(1-$F55))*((1+'Inputs &amp; Summary'!$D$7)^BD$1))),((_xlfn.WEIBULL.DIST(BD$1,$L55,$K55,FALSE)*($R55*(1-$E55)+$Q55*(1-$F55))*((1+'Inputs &amp; Summary'!$D$7)^BD$1))))))</f>
        <v>0</v>
      </c>
      <c r="BE55" s="248">
        <f>$D55*IF(BE$1&gt;'Inputs &amp; Summary'!$D$5,0,IF(BE$1&gt;VLOOKUP($G55,Lists!$J$17:$K$21,2),IF($M55=Lists!$H$3,IF($K55&lt;1,(($S55/$K55)*((1+'Inputs &amp; Summary'!$D$7)^BE$1)),((INT(BE$1/$K55)-INT((BE$1-1)/$K55))*$S55*((1+'Inputs &amp; Summary'!$D$7)^BE$1))),(_xlfn.WEIBULL.DIST(BE$1,$L55,$K55,FALSE)*$S55*((1+'Inputs &amp; Summary'!$D$7)^BE$1))),IF($M55=Lists!$H$3,IF($K55&lt;1,((($R55*(1-$E55)+$Q55*(1-$F55))/$K55)*((1+'Inputs &amp; Summary'!$D$7)^BE$1)),((INT(BE$1/$K55)-INT((BE$1-1)/$K55))*($R55*(1-$E55)+$Q55*(1-$F55))*((1+'Inputs &amp; Summary'!$D$7)^BE$1))),((_xlfn.WEIBULL.DIST(BE$1,$L55,$K55,FALSE)*($R55*(1-$E55)+$Q55*(1-$F55))*((1+'Inputs &amp; Summary'!$D$7)^BE$1))))))</f>
        <v>0</v>
      </c>
      <c r="BF55" s="248">
        <f>$D55*IF(BF$1&gt;'Inputs &amp; Summary'!$D$5,0,IF(BF$1&gt;VLOOKUP($G55,Lists!$J$17:$K$21,2),IF($M55=Lists!$H$3,IF($K55&lt;1,(($S55/$K55)*((1+'Inputs &amp; Summary'!$D$7)^BF$1)),((INT(BF$1/$K55)-INT((BF$1-1)/$K55))*$S55*((1+'Inputs &amp; Summary'!$D$7)^BF$1))),(_xlfn.WEIBULL.DIST(BF$1,$L55,$K55,FALSE)*$S55*((1+'Inputs &amp; Summary'!$D$7)^BF$1))),IF($M55=Lists!$H$3,IF($K55&lt;1,((($R55*(1-$E55)+$Q55*(1-$F55))/$K55)*((1+'Inputs &amp; Summary'!$D$7)^BF$1)),((INT(BF$1/$K55)-INT((BF$1-1)/$K55))*($R55*(1-$E55)+$Q55*(1-$F55))*((1+'Inputs &amp; Summary'!$D$7)^BF$1))),((_xlfn.WEIBULL.DIST(BF$1,$L55,$K55,FALSE)*($R55*(1-$E55)+$Q55*(1-$F55))*((1+'Inputs &amp; Summary'!$D$7)^BF$1))))))</f>
        <v>0</v>
      </c>
      <c r="BG55" s="248">
        <f>$D55*IF(BG$1&gt;'Inputs &amp; Summary'!$D$5,0,IF(BG$1&gt;VLOOKUP($G55,Lists!$J$17:$K$21,2),IF($M55=Lists!$H$3,IF($K55&lt;1,(($S55/$K55)*((1+'Inputs &amp; Summary'!$D$7)^BG$1)),((INT(BG$1/$K55)-INT((BG$1-1)/$K55))*$S55*((1+'Inputs &amp; Summary'!$D$7)^BG$1))),(_xlfn.WEIBULL.DIST(BG$1,$L55,$K55,FALSE)*$S55*((1+'Inputs &amp; Summary'!$D$7)^BG$1))),IF($M55=Lists!$H$3,IF($K55&lt;1,((($R55*(1-$E55)+$Q55*(1-$F55))/$K55)*((1+'Inputs &amp; Summary'!$D$7)^BG$1)),((INT(BG$1/$K55)-INT((BG$1-1)/$K55))*($R55*(1-$E55)+$Q55*(1-$F55))*((1+'Inputs &amp; Summary'!$D$7)^BG$1))),((_xlfn.WEIBULL.DIST(BG$1,$L55,$K55,FALSE)*($R55*(1-$E55)+$Q55*(1-$F55))*((1+'Inputs &amp; Summary'!$D$7)^BG$1))))))</f>
        <v>0</v>
      </c>
      <c r="BH55" s="248">
        <f>$D55*IF(BH$1&gt;'Inputs &amp; Summary'!$D$5,0,IF(BH$1&gt;VLOOKUP($G55,Lists!$J$17:$K$21,2),IF($M55=Lists!$H$3,IF($K55&lt;1,(($S55/$K55)*((1+'Inputs &amp; Summary'!$D$7)^BH$1)),((INT(BH$1/$K55)-INT((BH$1-1)/$K55))*$S55*((1+'Inputs &amp; Summary'!$D$7)^BH$1))),(_xlfn.WEIBULL.DIST(BH$1,$L55,$K55,FALSE)*$S55*((1+'Inputs &amp; Summary'!$D$7)^BH$1))),IF($M55=Lists!$H$3,IF($K55&lt;1,((($R55*(1-$E55)+$Q55*(1-$F55))/$K55)*((1+'Inputs &amp; Summary'!$D$7)^BH$1)),((INT(BH$1/$K55)-INT((BH$1-1)/$K55))*($R55*(1-$E55)+$Q55*(1-$F55))*((1+'Inputs &amp; Summary'!$D$7)^BH$1))),((_xlfn.WEIBULL.DIST(BH$1,$L55,$K55,FALSE)*($R55*(1-$E55)+$Q55*(1-$F55))*((1+'Inputs &amp; Summary'!$D$7)^BH$1))))))</f>
        <v>0</v>
      </c>
      <c r="BI55" s="248">
        <f>$D55*IF(BI$1&gt;'Inputs &amp; Summary'!$D$5,0,IF(BI$1&gt;VLOOKUP($G55,Lists!$J$17:$K$21,2),IF($M55=Lists!$H$3,IF($K55&lt;1,(($S55/$K55)*((1+'Inputs &amp; Summary'!$D$7)^BI$1)),((INT(BI$1/$K55)-INT((BI$1-1)/$K55))*$S55*((1+'Inputs &amp; Summary'!$D$7)^BI$1))),(_xlfn.WEIBULL.DIST(BI$1,$L55,$K55,FALSE)*$S55*((1+'Inputs &amp; Summary'!$D$7)^BI$1))),IF($M55=Lists!$H$3,IF($K55&lt;1,((($R55*(1-$E55)+$Q55*(1-$F55))/$K55)*((1+'Inputs &amp; Summary'!$D$7)^BI$1)),((INT(BI$1/$K55)-INT((BI$1-1)/$K55))*($R55*(1-$E55)+$Q55*(1-$F55))*((1+'Inputs &amp; Summary'!$D$7)^BI$1))),((_xlfn.WEIBULL.DIST(BI$1,$L55,$K55,FALSE)*($R55*(1-$E55)+$Q55*(1-$F55))*((1+'Inputs &amp; Summary'!$D$7)^BI$1))))))</f>
        <v>0</v>
      </c>
      <c r="BJ55" s="248">
        <f>$D55*IF(BJ$1&gt;'Inputs &amp; Summary'!$D$5,0,IF(BJ$1&gt;VLOOKUP($G55,Lists!$J$17:$K$21,2),IF($M55=Lists!$H$3,IF($K55&lt;1,(($S55/$K55)*((1+'Inputs &amp; Summary'!$D$7)^BJ$1)),((INT(BJ$1/$K55)-INT((BJ$1-1)/$K55))*$S55*((1+'Inputs &amp; Summary'!$D$7)^BJ$1))),(_xlfn.WEIBULL.DIST(BJ$1,$L55,$K55,FALSE)*$S55*((1+'Inputs &amp; Summary'!$D$7)^BJ$1))),IF($M55=Lists!$H$3,IF($K55&lt;1,((($R55*(1-$E55)+$Q55*(1-$F55))/$K55)*((1+'Inputs &amp; Summary'!$D$7)^BJ$1)),((INT(BJ$1/$K55)-INT((BJ$1-1)/$K55))*($R55*(1-$E55)+$Q55*(1-$F55))*((1+'Inputs &amp; Summary'!$D$7)^BJ$1))),((_xlfn.WEIBULL.DIST(BJ$1,$L55,$K55,FALSE)*($R55*(1-$E55)+$Q55*(1-$F55))*((1+'Inputs &amp; Summary'!$D$7)^BJ$1))))))</f>
        <v>0</v>
      </c>
      <c r="BK55" s="248">
        <f>$D55*IF(BK$1&gt;'Inputs &amp; Summary'!$D$5,0,IF(BK$1&gt;VLOOKUP($G55,Lists!$J$17:$K$21,2),IF($M55=Lists!$H$3,IF($K55&lt;1,(($S55/$K55)*((1+'Inputs &amp; Summary'!$D$7)^BK$1)),((INT(BK$1/$K55)-INT((BK$1-1)/$K55))*$S55*((1+'Inputs &amp; Summary'!$D$7)^BK$1))),(_xlfn.WEIBULL.DIST(BK$1,$L55,$K55,FALSE)*$S55*((1+'Inputs &amp; Summary'!$D$7)^BK$1))),IF($M55=Lists!$H$3,IF($K55&lt;1,((($R55*(1-$E55)+$Q55*(1-$F55))/$K55)*((1+'Inputs &amp; Summary'!$D$7)^BK$1)),((INT(BK$1/$K55)-INT((BK$1-1)/$K55))*($R55*(1-$E55)+$Q55*(1-$F55))*((1+'Inputs &amp; Summary'!$D$7)^BK$1))),((_xlfn.WEIBULL.DIST(BK$1,$L55,$K55,FALSE)*($R55*(1-$E55)+$Q55*(1-$F55))*((1+'Inputs &amp; Summary'!$D$7)^BK$1))))))</f>
        <v>0</v>
      </c>
      <c r="BL55" s="248">
        <f>$D55*IF(BL$1&gt;'Inputs &amp; Summary'!$D$5,0,IF(BL$1&gt;VLOOKUP($G55,Lists!$J$17:$K$21,2),IF($M55=Lists!$H$3,IF($K55&lt;1,(($S55/$K55)*((1+'Inputs &amp; Summary'!$D$7)^BL$1)),((INT(BL$1/$K55)-INT((BL$1-1)/$K55))*$S55*((1+'Inputs &amp; Summary'!$D$7)^BL$1))),(_xlfn.WEIBULL.DIST(BL$1,$L55,$K55,FALSE)*$S55*((1+'Inputs &amp; Summary'!$D$7)^BL$1))),IF($M55=Lists!$H$3,IF($K55&lt;1,((($R55*(1-$E55)+$Q55*(1-$F55))/$K55)*((1+'Inputs &amp; Summary'!$D$7)^BL$1)),((INT(BL$1/$K55)-INT((BL$1-1)/$K55))*($R55*(1-$E55)+$Q55*(1-$F55))*((1+'Inputs &amp; Summary'!$D$7)^BL$1))),((_xlfn.WEIBULL.DIST(BL$1,$L55,$K55,FALSE)*($R55*(1-$E55)+$Q55*(1-$F55))*((1+'Inputs &amp; Summary'!$D$7)^BL$1))))))</f>
        <v>0</v>
      </c>
    </row>
    <row r="56" spans="1:64" x14ac:dyDescent="0.3">
      <c r="A56" s="236" t="s">
        <v>230</v>
      </c>
      <c r="B56" s="117" t="str">
        <f>IF('Inputs &amp; Summary'!$D$15=Lists!$E$3,INDEX('Residential Rooftop Details'!$A$30:$X$158,MATCH('Cash Flow'!$A56,'Residential Rooftop Details'!$A$30:$A$158,0),COLUMN(B$1)),IF('Inputs &amp; Summary'!$D$15=Lists!$E$4,INDEX('Commercial Rooftop Details'!$A$30:$V$158,MATCH('Cash Flow'!$A56,'Commercial Rooftop Details'!$A$30:$A$158,0),COLUMN(B$1)),INDEX('Ground-Mount Details'!$A$30:$V$158,MATCH('Cash Flow'!$A56,'Ground-Mount Details'!$A$30:$A$158,0),COLUMN(B$1))))</f>
        <v>Corrective</v>
      </c>
      <c r="C56" s="117" t="str">
        <f>IF('Inputs &amp; Summary'!$D$15=Lists!$E$3,INDEX('Residential Rooftop Details'!$A$30:$X$158,MATCH('Cash Flow'!$A56,'Residential Rooftop Details'!$A$30:$A$158,0),COLUMN(C$1)),IF('Inputs &amp; Summary'!$D$15=Lists!$E$4,INDEX('Commercial Rooftop Details'!$A$30:$V$158,MATCH('Cash Flow'!$A56,'Commercial Rooftop Details'!$A$30:$A$158,0),COLUMN(C$1)),INDEX('Ground-Mount Details'!$A$30:$V$158,MATCH('Cash Flow'!$A56,'Ground-Mount Details'!$A$30:$A$158,0),COLUMN(C$1))))</f>
        <v>AC Wiring</v>
      </c>
      <c r="D56" s="117">
        <f>IF('Inputs &amp; Summary'!$D$15=Lists!$E$3,INDEX('Residential Rooftop Details'!$A$30:$X$158,MATCH('Cash Flow'!$A56,'Residential Rooftop Details'!$A$30:$A$158,0),COLUMN(D$1)),IF('Inputs &amp; Summary'!$D$15=Lists!$E$4,INDEX('Commercial Rooftop Details'!$A$30:$V$158,MATCH('Cash Flow'!$A56,'Commercial Rooftop Details'!$A$30:$A$158,0),COLUMN(D$1)),INDEX('Ground-Mount Details'!$A$30:$V$158,MATCH('Cash Flow'!$A56,'Ground-Mount Details'!$A$30:$A$158,0),COLUMN(D$1))))</f>
        <v>1</v>
      </c>
      <c r="E56" s="117">
        <f>IF('Inputs &amp; Summary'!$D$15=Lists!$E$3,INDEX('Residential Rooftop Details'!$A$30:$X$158,MATCH('Cash Flow'!$A56,'Residential Rooftop Details'!$A$30:$A$158,0),COLUMN(E$1)),IF('Inputs &amp; Summary'!$D$15=Lists!$E$4,INDEX('Commercial Rooftop Details'!$A$30:$V$158,MATCH('Cash Flow'!$A56,'Commercial Rooftop Details'!$A$30:$A$158,0),COLUMN(E$1)),INDEX('Ground-Mount Details'!$A$30:$V$158,MATCH('Cash Flow'!$A56,'Ground-Mount Details'!$A$30:$A$158,0),COLUMN(E$1))))</f>
        <v>1</v>
      </c>
      <c r="F56" s="117">
        <f>IF('Inputs &amp; Summary'!$D$15=Lists!$E$3,INDEX('Residential Rooftop Details'!$A$30:$X$158,MATCH('Cash Flow'!$A56,'Residential Rooftop Details'!$A$30:$A$158,0),COLUMN(F$1)),IF('Inputs &amp; Summary'!$D$15=Lists!$E$4,INDEX('Commercial Rooftop Details'!$A$30:$V$158,MATCH('Cash Flow'!$A56,'Commercial Rooftop Details'!$A$30:$A$158,0),COLUMN(F$1)),INDEX('Ground-Mount Details'!$A$30:$V$158,MATCH('Cash Flow'!$A56,'Ground-Mount Details'!$A$30:$A$158,0),COLUMN(F$1))))</f>
        <v>1</v>
      </c>
      <c r="G56" s="237" t="str">
        <f>IF('Inputs &amp; Summary'!$D$15=Lists!$E$3,INDEX('Residential Rooftop Details'!$A$30:$X$158,MATCH('Cash Flow'!$A56,'Residential Rooftop Details'!$A$30:$A$158,0),COLUMN(G$1)),IF('Inputs &amp; Summary'!$D$15=Lists!$E$4,INDEX('Commercial Rooftop Details'!$A$30:$V$158,MATCH('Cash Flow'!$A56,'Commercial Rooftop Details'!$A$30:$A$158,0),COLUMN(G$1)),INDEX('Ground-Mount Details'!$A$30:$V$158,MATCH('Cash Flow'!$A56,'Ground-Mount Details'!$A$30:$A$158,0),COLUMN(G$1))))</f>
        <v>N/A</v>
      </c>
      <c r="H56" s="237">
        <f>IF('Inputs &amp; Summary'!$D$15=Lists!$E$3,INDEX('Residential Rooftop Details'!$A$30:$X$158,MATCH('Cash Flow'!$A56,'Residential Rooftop Details'!$A$30:$A$158,0),COLUMN(H$1)),IF('Inputs &amp; Summary'!$D$15=Lists!$E$4,INDEX('Commercial Rooftop Details'!$A$30:$V$158,MATCH('Cash Flow'!$A56,'Commercial Rooftop Details'!$A$30:$A$158,0),COLUMN(H$1)),INDEX('Ground-Mount Details'!$A$30:$V$158,MATCH('Cash Flow'!$A56,'Ground-Mount Details'!$A$30:$A$158,0),COLUMN(H$1))))</f>
        <v>0</v>
      </c>
      <c r="I56" s="237" t="str">
        <f>IF('Inputs &amp; Summary'!$D$15=Lists!$E$3,INDEX('Residential Rooftop Details'!$A$30:$X$158,MATCH('Cash Flow'!$A56,'Residential Rooftop Details'!$A$30:$A$158,0),COLUMN(I$1)),IF('Inputs &amp; Summary'!$D$15=Lists!$E$4,INDEX('Commercial Rooftop Details'!$A$30:$V$158,MATCH('Cash Flow'!$A56,'Commercial Rooftop Details'!$A$30:$A$158,0),COLUMN(I$1)),INDEX('Ground-Mount Details'!$A$30:$V$158,MATCH('Cash Flow'!$A56,'Ground-Mount Details'!$A$30:$A$158,0),COLUMN(I$1))))</f>
        <v>Master electrician</v>
      </c>
      <c r="J56" s="238">
        <f>IF('Inputs &amp; Summary'!$D$15=Lists!$E$3,INDEX('Residential Rooftop Details'!$A$30:$X$158,MATCH('Cash Flow'!$A56,'Residential Rooftop Details'!$A$30:$A$158,0),COLUMN(J$1)),IF('Inputs &amp; Summary'!$D$15=Lists!$E$4,INDEX('Commercial Rooftop Details'!$A$30:$V$158,MATCH('Cash Flow'!$A56,'Commercial Rooftop Details'!$A$30:$A$158,0),COLUMN(J$1)),INDEX('Ground-Mount Details'!$A$30:$V$158,MATCH('Cash Flow'!$A56,'Ground-Mount Details'!$A$30:$A$158,0),COLUMN(J$1))))</f>
        <v>23.197115384615383</v>
      </c>
      <c r="K56" s="239">
        <f>IF('Inputs &amp; Summary'!$D$15=Lists!$E$3,INDEX('Residential Rooftop Details'!$A$30:$X$158,MATCH('Cash Flow'!$A56,'Residential Rooftop Details'!$A$30:$A$158,0),COLUMN(K$1)),IF('Inputs &amp; Summary'!$D$15=Lists!$E$4,INDEX('Commercial Rooftop Details'!$A$30:$V$158,MATCH('Cash Flow'!$A56,'Commercial Rooftop Details'!$A$30:$A$158,0),COLUMN(K$1)),INDEX('Ground-Mount Details'!$A$30:$V$158,MATCH('Cash Flow'!$A56,'Ground-Mount Details'!$A$30:$A$158,0),COLUMN(K$1))))</f>
        <v>25</v>
      </c>
      <c r="L56" s="239">
        <f>IF('Inputs &amp; Summary'!$D$15=Lists!$E$3,INDEX('Residential Rooftop Details'!$A$30:$X$158,MATCH('Cash Flow'!$A56,'Residential Rooftop Details'!$A$30:$A$158,0),COLUMN(L$1)),IF('Inputs &amp; Summary'!$D$15=Lists!$E$4,INDEX('Commercial Rooftop Details'!$A$30:$V$158,MATCH('Cash Flow'!$A56,'Commercial Rooftop Details'!$A$30:$A$158,0),COLUMN(L$1)),INDEX('Ground-Mount Details'!$A$30:$V$158,MATCH('Cash Flow'!$A56,'Ground-Mount Details'!$A$30:$A$158,0),COLUMN(L$1))))</f>
        <v>1</v>
      </c>
      <c r="M56" s="238" t="str">
        <f>IF('Inputs &amp; Summary'!$D$15=Lists!$E$3,INDEX('Residential Rooftop Details'!$A$30:$X$158,MATCH('Cash Flow'!$A56,'Residential Rooftop Details'!$A$30:$A$158,0),COLUMN(M$1)),IF('Inputs &amp; Summary'!$D$15=Lists!$E$4,INDEX('Commercial Rooftop Details'!$A$30:$V$158,MATCH('Cash Flow'!$A56,'Commercial Rooftop Details'!$A$30:$A$158,0),COLUMN(M$1)),INDEX('Ground-Mount Details'!$A$30:$V$158,MATCH('Cash Flow'!$A56,'Ground-Mount Details'!$A$30:$A$158,0),COLUMN(M$1))))</f>
        <v>Weibull</v>
      </c>
      <c r="N56" s="240">
        <f>IF('Inputs &amp; Summary'!$D$15=Lists!$E$3,INDEX('Residential Rooftop Details'!$A$30:$X$158,MATCH('Cash Flow'!$A56,'Residential Rooftop Details'!$A$30:$A$158,0),COLUMN(N$1)),IF('Inputs &amp; Summary'!$D$15=Lists!$E$4,INDEX('Commercial Rooftop Details'!$A$30:$V$158,MATCH('Cash Flow'!$A56,'Commercial Rooftop Details'!$A$30:$A$158,0),COLUMN(N$1)),INDEX('Ground-Mount Details'!$A$30:$V$158,MATCH('Cash Flow'!$A56,'Ground-Mount Details'!$A$30:$A$158,0),COLUMN(N$1))))</f>
        <v>1</v>
      </c>
      <c r="O56" s="239">
        <f>IF('Inputs &amp; Summary'!$D$15=Lists!$E$3,INDEX('Residential Rooftop Details'!$A$30:$X$158,MATCH('Cash Flow'!$A56,'Residential Rooftop Details'!$A$30:$A$158,0),COLUMN(O$1)),IF('Inputs &amp; Summary'!$D$15=Lists!$E$4,INDEX('Commercial Rooftop Details'!$A$30:$V$158,MATCH('Cash Flow'!$A56,'Commercial Rooftop Details'!$A$30:$A$158,0),COLUMN(O$1)),INDEX('Ground-Mount Details'!$A$30:$V$158,MATCH('Cash Flow'!$A56,'Ground-Mount Details'!$A$30:$A$158,0),COLUMN(O$1))))</f>
        <v>1</v>
      </c>
      <c r="P56" s="241">
        <f>IF('Inputs &amp; Summary'!$D$15=Lists!$E$3,INDEX('Residential Rooftop Details'!$A$30:$X$158,MATCH('Cash Flow'!$A56,'Residential Rooftop Details'!$A$30:$A$158,0),COLUMN(P$1)),IF('Inputs &amp; Summary'!$D$15=Lists!$E$4,INDEX('Commercial Rooftop Details'!$A$30:$V$158,MATCH('Cash Flow'!$A56,'Commercial Rooftop Details'!$A$30:$A$158,0),COLUMN(P$1)),INDEX('Ground-Mount Details'!$A$30:$V$158,MATCH('Cash Flow'!$A56,'Ground-Mount Details'!$A$30:$A$158,0),COLUMN(P$1))))</f>
        <v>20</v>
      </c>
      <c r="Q56" s="242">
        <f>IF('Inputs &amp; Summary'!$D$15=Lists!$E$3,INDEX('Residential Rooftop Details'!$A$30:$X$158,MATCH('Cash Flow'!$A56,'Residential Rooftop Details'!$A$30:$A$158,0),COLUMN(Q$1)),IF('Inputs &amp; Summary'!$D$15=Lists!$E$4,INDEX('Commercial Rooftop Details'!$A$30:$V$158,MATCH('Cash Flow'!$A56,'Commercial Rooftop Details'!$A$30:$A$158,0),COLUMN(Q$1)),INDEX('Ground-Mount Details'!$A$30:$V$158,MATCH('Cash Flow'!$A56,'Ground-Mount Details'!$A$30:$A$158,0),COLUMN(Q$1))))</f>
        <v>23.197115384615383</v>
      </c>
      <c r="R56" s="242">
        <f>IF('Inputs &amp; Summary'!$D$15=Lists!$E$3,INDEX('Residential Rooftop Details'!$A$30:$X$158,MATCH('Cash Flow'!$A56,'Residential Rooftop Details'!$A$30:$A$158,0),COLUMN(R$1)),IF('Inputs &amp; Summary'!$D$15=Lists!$E$4,INDEX('Commercial Rooftop Details'!$A$30:$V$158,MATCH('Cash Flow'!$A56,'Commercial Rooftop Details'!$A$30:$A$158,0),COLUMN(R$1)),INDEX('Ground-Mount Details'!$A$30:$V$158,MATCH('Cash Flow'!$A56,'Ground-Mount Details'!$A$30:$A$158,0),COLUMN(R$1))))</f>
        <v>20</v>
      </c>
      <c r="S56" s="243">
        <f>IF('Inputs &amp; Summary'!$D$15=Lists!$E$3,INDEX('Residential Rooftop Details'!$A$30:$X$158,MATCH('Cash Flow'!$A56,'Residential Rooftop Details'!$A$30:$A$158,0),COLUMN(S$1)),IF('Inputs &amp; Summary'!$D$15=Lists!$E$4,INDEX('Commercial Rooftop Details'!$A$30:$V$158,MATCH('Cash Flow'!$A56,'Commercial Rooftop Details'!$A$30:$A$158,0),COLUMN(S$1)),INDEX('Ground-Mount Details'!$A$30:$V$158,MATCH('Cash Flow'!$A56,'Ground-Mount Details'!$A$30:$A$158,0),COLUMN(S$1))))</f>
        <v>43.197115384615387</v>
      </c>
      <c r="T56" s="238">
        <f>IF('Inputs &amp; Summary'!$D$15=Lists!$E$3,INDEX('Residential Rooftop Details'!$A$30:$X$158,MATCH('Cash Flow'!$A56,'Residential Rooftop Details'!$A$30:$A$158,0),COLUMN(T$1)),IF('Inputs &amp; Summary'!$D$15=Lists!$E$4,INDEX('Commercial Rooftop Details'!$A$30:$V$158,MATCH('Cash Flow'!$A56,'Commercial Rooftop Details'!$A$30:$A$158,0),COLUMN(T$1)),INDEX('Ground-Mount Details'!$A$30:$V$158,MATCH('Cash Flow'!$A56,'Ground-Mount Details'!$A$30:$A$158,0),COLUMN(T$1))))</f>
        <v>0</v>
      </c>
      <c r="U56" s="244">
        <f>IF('Inputs &amp; Summary'!$D$15=Lists!$E$3,INDEX('Residential Rooftop Details'!$A$30:$X$158,MATCH('Cash Flow'!$A56,'Residential Rooftop Details'!$A$30:$A$158,0),COLUMN(U$1)),IF('Inputs &amp; Summary'!$D$15=Lists!$E$4,INDEX('Commercial Rooftop Details'!$A$30:$V$158,MATCH('Cash Flow'!$A56,'Commercial Rooftop Details'!$A$30:$A$158,0),COLUMN(U$1)),INDEX('Ground-Mount Details'!$A$30:$V$158,MATCH('Cash Flow'!$A56,'Ground-Mount Details'!$A$30:$A$158,0),COLUMN(U$1))))</f>
        <v>0</v>
      </c>
      <c r="V56" s="245">
        <f t="shared" si="6"/>
        <v>1.4071947177129993</v>
      </c>
      <c r="W56" s="245">
        <f>NPV('Inputs &amp; Summary'!$D$6,Y56:BL56)</f>
        <v>15.569416476968984</v>
      </c>
      <c r="X56" s="246">
        <f t="shared" si="5"/>
        <v>1.1300341241936942E-4</v>
      </c>
      <c r="Y56" s="248">
        <f>$D56*IF(Y$1&gt;'Inputs &amp; Summary'!$D$5,0,IF(Y$1&gt;VLOOKUP($G56,Lists!$J$17:$K$21,2),IF($M56=Lists!$H$3,IF($K56&lt;1,(($S56/$K56)*((1+'Inputs &amp; Summary'!$D$7)^Y$1)),((INT(Y$1/$K56)-INT((Y$1-1)/$K56))*$S56*((1+'Inputs &amp; Summary'!$D$7)^Y$1))),(_xlfn.WEIBULL.DIST(Y$1,$L56,$K56,FALSE)*$S56*((1+'Inputs &amp; Summary'!$D$7)^Y$1))),IF($M56=Lists!$H$3,IF($K56&lt;1,((($R56*(1-$E56)+$Q56*(1-$F56))/$K56)*((1+'Inputs &amp; Summary'!$D$7)^Y$1)),((INT(Y$1/$K56)-INT((Y$1-1)/$K56))*($R56*(1-$E56)+$Q56*(1-$F56))*((1+'Inputs &amp; Summary'!$D$7)^Y$1))),((_xlfn.WEIBULL.DIST(Y$1,$L56,$K56,FALSE)*($R56*(1-$E56)+$Q56*(1-$F56))*((1+'Inputs &amp; Summary'!$D$7)^Y$1))))))</f>
        <v>1.6933359563460191</v>
      </c>
      <c r="Z56" s="248">
        <f>$D56*IF(Z$1&gt;'Inputs &amp; Summary'!$D$5,0,IF(Z$1&gt;VLOOKUP($G56,Lists!$J$17:$K$21,2),IF($M56=Lists!$H$3,IF($K56&lt;1,(($S56/$K56)*((1+'Inputs &amp; Summary'!$D$7)^Z$1)),((INT(Z$1/$K56)-INT((Z$1-1)/$K56))*$S56*((1+'Inputs &amp; Summary'!$D$7)^Z$1))),(_xlfn.WEIBULL.DIST(Z$1,$L56,$K56,FALSE)*$S56*((1+'Inputs &amp; Summary'!$D$7)^Z$1))),IF($M56=Lists!$H$3,IF($K56&lt;1,((($R56*(1-$E56)+$Q56*(1-$F56))/$K56)*((1+'Inputs &amp; Summary'!$D$7)^Z$1)),((INT(Z$1/$K56)-INT((Z$1-1)/$K56))*($R56*(1-$E56)+$Q56*(1-$F56))*((1+'Inputs &amp; Summary'!$D$7)^Z$1))),((_xlfn.WEIBULL.DIST(Z$1,$L56,$K56,FALSE)*($R56*(1-$E56)+$Q56*(1-$F56))*((1+'Inputs &amp; Summary'!$D$7)^Z$1))))))</f>
        <v>1.6594780898700374</v>
      </c>
      <c r="AA56" s="248">
        <f>$D56*IF(AA$1&gt;'Inputs &amp; Summary'!$D$5,0,IF(AA$1&gt;VLOOKUP($G56,Lists!$J$17:$K$21,2),IF($M56=Lists!$H$3,IF($K56&lt;1,(($S56/$K56)*((1+'Inputs &amp; Summary'!$D$7)^AA$1)),((INT(AA$1/$K56)-INT((AA$1-1)/$K56))*$S56*((1+'Inputs &amp; Summary'!$D$7)^AA$1))),(_xlfn.WEIBULL.DIST(AA$1,$L56,$K56,FALSE)*$S56*((1+'Inputs &amp; Summary'!$D$7)^AA$1))),IF($M56=Lists!$H$3,IF($K56&lt;1,((($R56*(1-$E56)+$Q56*(1-$F56))/$K56)*((1+'Inputs &amp; Summary'!$D$7)^AA$1)),((INT(AA$1/$K56)-INT((AA$1-1)/$K56))*($R56*(1-$E56)+$Q56*(1-$F56))*((1+'Inputs &amp; Summary'!$D$7)^AA$1))),((_xlfn.WEIBULL.DIST(AA$1,$L56,$K56,FALSE)*($R56*(1-$E56)+$Q56*(1-$F56))*((1+'Inputs &amp; Summary'!$D$7)^AA$1))))))</f>
        <v>1.6262972037168377</v>
      </c>
      <c r="AB56" s="248">
        <f>$D56*IF(AB$1&gt;'Inputs &amp; Summary'!$D$5,0,IF(AB$1&gt;VLOOKUP($G56,Lists!$J$17:$K$21,2),IF($M56=Lists!$H$3,IF($K56&lt;1,(($S56/$K56)*((1+'Inputs &amp; Summary'!$D$7)^AB$1)),((INT(AB$1/$K56)-INT((AB$1-1)/$K56))*$S56*((1+'Inputs &amp; Summary'!$D$7)^AB$1))),(_xlfn.WEIBULL.DIST(AB$1,$L56,$K56,FALSE)*$S56*((1+'Inputs &amp; Summary'!$D$7)^AB$1))),IF($M56=Lists!$H$3,IF($K56&lt;1,((($R56*(1-$E56)+$Q56*(1-$F56))/$K56)*((1+'Inputs &amp; Summary'!$D$7)^AB$1)),((INT(AB$1/$K56)-INT((AB$1-1)/$K56))*($R56*(1-$E56)+$Q56*(1-$F56))*((1+'Inputs &amp; Summary'!$D$7)^AB$1))),((_xlfn.WEIBULL.DIST(AB$1,$L56,$K56,FALSE)*($R56*(1-$E56)+$Q56*(1-$F56))*((1+'Inputs &amp; Summary'!$D$7)^AB$1))))))</f>
        <v>1.593779761819174</v>
      </c>
      <c r="AC56" s="248">
        <f>$D56*IF(AC$1&gt;'Inputs &amp; Summary'!$D$5,0,IF(AC$1&gt;VLOOKUP($G56,Lists!$J$17:$K$21,2),IF($M56=Lists!$H$3,IF($K56&lt;1,(($S56/$K56)*((1+'Inputs &amp; Summary'!$D$7)^AC$1)),((INT(AC$1/$K56)-INT((AC$1-1)/$K56))*$S56*((1+'Inputs &amp; Summary'!$D$7)^AC$1))),(_xlfn.WEIBULL.DIST(AC$1,$L56,$K56,FALSE)*$S56*((1+'Inputs &amp; Summary'!$D$7)^AC$1))),IF($M56=Lists!$H$3,IF($K56&lt;1,((($R56*(1-$E56)+$Q56*(1-$F56))/$K56)*((1+'Inputs &amp; Summary'!$D$7)^AC$1)),((INT(AC$1/$K56)-INT((AC$1-1)/$K56))*($R56*(1-$E56)+$Q56*(1-$F56))*((1+'Inputs &amp; Summary'!$D$7)^AC$1))),((_xlfn.WEIBULL.DIST(AC$1,$L56,$K56,FALSE)*($R56*(1-$E56)+$Q56*(1-$F56))*((1+'Inputs &amp; Summary'!$D$7)^AC$1))))))</f>
        <v>1.5619124987603787</v>
      </c>
      <c r="AD56" s="248">
        <f>$D56*IF(AD$1&gt;'Inputs &amp; Summary'!$D$5,0,IF(AD$1&gt;VLOOKUP($G56,Lists!$J$17:$K$21,2),IF($M56=Lists!$H$3,IF($K56&lt;1,(($S56/$K56)*((1+'Inputs &amp; Summary'!$D$7)^AD$1)),((INT(AD$1/$K56)-INT((AD$1-1)/$K56))*$S56*((1+'Inputs &amp; Summary'!$D$7)^AD$1))),(_xlfn.WEIBULL.DIST(AD$1,$L56,$K56,FALSE)*$S56*((1+'Inputs &amp; Summary'!$D$7)^AD$1))),IF($M56=Lists!$H$3,IF($K56&lt;1,((($R56*(1-$E56)+$Q56*(1-$F56))/$K56)*((1+'Inputs &amp; Summary'!$D$7)^AD$1)),((INT(AD$1/$K56)-INT((AD$1-1)/$K56))*($R56*(1-$E56)+$Q56*(1-$F56))*((1+'Inputs &amp; Summary'!$D$7)^AD$1))),((_xlfn.WEIBULL.DIST(AD$1,$L56,$K56,FALSE)*($R56*(1-$E56)+$Q56*(1-$F56))*((1+'Inputs &amp; Summary'!$D$7)^AD$1))))))</f>
        <v>1.5306824143627682</v>
      </c>
      <c r="AE56" s="248">
        <f>$D56*IF(AE$1&gt;'Inputs &amp; Summary'!$D$5,0,IF(AE$1&gt;VLOOKUP($G56,Lists!$J$17:$K$21,2),IF($M56=Lists!$H$3,IF($K56&lt;1,(($S56/$K56)*((1+'Inputs &amp; Summary'!$D$7)^AE$1)),((INT(AE$1/$K56)-INT((AE$1-1)/$K56))*$S56*((1+'Inputs &amp; Summary'!$D$7)^AE$1))),(_xlfn.WEIBULL.DIST(AE$1,$L56,$K56,FALSE)*$S56*((1+'Inputs &amp; Summary'!$D$7)^AE$1))),IF($M56=Lists!$H$3,IF($K56&lt;1,((($R56*(1-$E56)+$Q56*(1-$F56))/$K56)*((1+'Inputs &amp; Summary'!$D$7)^AE$1)),((INT(AE$1/$K56)-INT((AE$1-1)/$K56))*($R56*(1-$E56)+$Q56*(1-$F56))*((1+'Inputs &amp; Summary'!$D$7)^AE$1))),((_xlfn.WEIBULL.DIST(AE$1,$L56,$K56,FALSE)*($R56*(1-$E56)+$Q56*(1-$F56))*((1+'Inputs &amp; Summary'!$D$7)^AE$1))))))</f>
        <v>1.5000767683842462</v>
      </c>
      <c r="AF56" s="248">
        <f>$D56*IF(AF$1&gt;'Inputs &amp; Summary'!$D$5,0,IF(AF$1&gt;VLOOKUP($G56,Lists!$J$17:$K$21,2),IF($M56=Lists!$H$3,IF($K56&lt;1,(($S56/$K56)*((1+'Inputs &amp; Summary'!$D$7)^AF$1)),((INT(AF$1/$K56)-INT((AF$1-1)/$K56))*$S56*((1+'Inputs &amp; Summary'!$D$7)^AF$1))),(_xlfn.WEIBULL.DIST(AF$1,$L56,$K56,FALSE)*$S56*((1+'Inputs &amp; Summary'!$D$7)^AF$1))),IF($M56=Lists!$H$3,IF($K56&lt;1,((($R56*(1-$E56)+$Q56*(1-$F56))/$K56)*((1+'Inputs &amp; Summary'!$D$7)^AF$1)),((INT(AF$1/$K56)-INT((AF$1-1)/$K56))*($R56*(1-$E56)+$Q56*(1-$F56))*((1+'Inputs &amp; Summary'!$D$7)^AF$1))),((_xlfn.WEIBULL.DIST(AF$1,$L56,$K56,FALSE)*($R56*(1-$E56)+$Q56*(1-$F56))*((1+'Inputs &amp; Summary'!$D$7)^AF$1))))))</f>
        <v>1.4700830753209559</v>
      </c>
      <c r="AG56" s="248">
        <f>$D56*IF(AG$1&gt;'Inputs &amp; Summary'!$D$5,0,IF(AG$1&gt;VLOOKUP($G56,Lists!$J$17:$K$21,2),IF($M56=Lists!$H$3,IF($K56&lt;1,(($S56/$K56)*((1+'Inputs &amp; Summary'!$D$7)^AG$1)),((INT(AG$1/$K56)-INT((AG$1-1)/$K56))*$S56*((1+'Inputs &amp; Summary'!$D$7)^AG$1))),(_xlfn.WEIBULL.DIST(AG$1,$L56,$K56,FALSE)*$S56*((1+'Inputs &amp; Summary'!$D$7)^AG$1))),IF($M56=Lists!$H$3,IF($K56&lt;1,((($R56*(1-$E56)+$Q56*(1-$F56))/$K56)*((1+'Inputs &amp; Summary'!$D$7)^AG$1)),((INT(AG$1/$K56)-INT((AG$1-1)/$K56))*($R56*(1-$E56)+$Q56*(1-$F56))*((1+'Inputs &amp; Summary'!$D$7)^AG$1))),((_xlfn.WEIBULL.DIST(AG$1,$L56,$K56,FALSE)*($R56*(1-$E56)+$Q56*(1-$F56))*((1+'Inputs &amp; Summary'!$D$7)^AG$1))))))</f>
        <v>1.4406890993138426</v>
      </c>
      <c r="AH56" s="248">
        <f>$D56*IF(AH$1&gt;'Inputs &amp; Summary'!$D$5,0,IF(AH$1&gt;VLOOKUP($G56,Lists!$J$17:$K$21,2),IF($M56=Lists!$H$3,IF($K56&lt;1,(($S56/$K56)*((1+'Inputs &amp; Summary'!$D$7)^AH$1)),((INT(AH$1/$K56)-INT((AH$1-1)/$K56))*$S56*((1+'Inputs &amp; Summary'!$D$7)^AH$1))),(_xlfn.WEIBULL.DIST(AH$1,$L56,$K56,FALSE)*$S56*((1+'Inputs &amp; Summary'!$D$7)^AH$1))),IF($M56=Lists!$H$3,IF($K56&lt;1,((($R56*(1-$E56)+$Q56*(1-$F56))/$K56)*((1+'Inputs &amp; Summary'!$D$7)^AH$1)),((INT(AH$1/$K56)-INT((AH$1-1)/$K56))*($R56*(1-$E56)+$Q56*(1-$F56))*((1+'Inputs &amp; Summary'!$D$7)^AH$1))),((_xlfn.WEIBULL.DIST(AH$1,$L56,$K56,FALSE)*($R56*(1-$E56)+$Q56*(1-$F56))*((1+'Inputs &amp; Summary'!$D$7)^AH$1))))))</f>
        <v>1.411882849157065</v>
      </c>
      <c r="AI56" s="248">
        <f>$D56*IF(AI$1&gt;'Inputs &amp; Summary'!$D$5,0,IF(AI$1&gt;VLOOKUP($G56,Lists!$J$17:$K$21,2),IF($M56=Lists!$H$3,IF($K56&lt;1,(($S56/$K56)*((1+'Inputs &amp; Summary'!$D$7)^AI$1)),((INT(AI$1/$K56)-INT((AI$1-1)/$K56))*$S56*((1+'Inputs &amp; Summary'!$D$7)^AI$1))),(_xlfn.WEIBULL.DIST(AI$1,$L56,$K56,FALSE)*$S56*((1+'Inputs &amp; Summary'!$D$7)^AI$1))),IF($M56=Lists!$H$3,IF($K56&lt;1,((($R56*(1-$E56)+$Q56*(1-$F56))/$K56)*((1+'Inputs &amp; Summary'!$D$7)^AI$1)),((INT(AI$1/$K56)-INT((AI$1-1)/$K56))*($R56*(1-$E56)+$Q56*(1-$F56))*((1+'Inputs &amp; Summary'!$D$7)^AI$1))),((_xlfn.WEIBULL.DIST(AI$1,$L56,$K56,FALSE)*($R56*(1-$E56)+$Q56*(1-$F56))*((1+'Inputs &amp; Summary'!$D$7)^AI$1))))))</f>
        <v>1.3836525734062084</v>
      </c>
      <c r="AJ56" s="248">
        <f>$D56*IF(AJ$1&gt;'Inputs &amp; Summary'!$D$5,0,IF(AJ$1&gt;VLOOKUP($G56,Lists!$J$17:$K$21,2),IF($M56=Lists!$H$3,IF($K56&lt;1,(($S56/$K56)*((1+'Inputs &amp; Summary'!$D$7)^AJ$1)),((INT(AJ$1/$K56)-INT((AJ$1-1)/$K56))*$S56*((1+'Inputs &amp; Summary'!$D$7)^AJ$1))),(_xlfn.WEIBULL.DIST(AJ$1,$L56,$K56,FALSE)*$S56*((1+'Inputs &amp; Summary'!$D$7)^AJ$1))),IF($M56=Lists!$H$3,IF($K56&lt;1,((($R56*(1-$E56)+$Q56*(1-$F56))/$K56)*((1+'Inputs &amp; Summary'!$D$7)^AJ$1)),((INT(AJ$1/$K56)-INT((AJ$1-1)/$K56))*($R56*(1-$E56)+$Q56*(1-$F56))*((1+'Inputs &amp; Summary'!$D$7)^AJ$1))),((_xlfn.WEIBULL.DIST(AJ$1,$L56,$K56,FALSE)*($R56*(1-$E56)+$Q56*(1-$F56))*((1+'Inputs &amp; Summary'!$D$7)^AJ$1))))))</f>
        <v>1.3559867555843121</v>
      </c>
      <c r="AK56" s="248">
        <f>$D56*IF(AK$1&gt;'Inputs &amp; Summary'!$D$5,0,IF(AK$1&gt;VLOOKUP($G56,Lists!$J$17:$K$21,2),IF($M56=Lists!$H$3,IF($K56&lt;1,(($S56/$K56)*((1+'Inputs &amp; Summary'!$D$7)^AK$1)),((INT(AK$1/$K56)-INT((AK$1-1)/$K56))*$S56*((1+'Inputs &amp; Summary'!$D$7)^AK$1))),(_xlfn.WEIBULL.DIST(AK$1,$L56,$K56,FALSE)*$S56*((1+'Inputs &amp; Summary'!$D$7)^AK$1))),IF($M56=Lists!$H$3,IF($K56&lt;1,((($R56*(1-$E56)+$Q56*(1-$F56))/$K56)*((1+'Inputs &amp; Summary'!$D$7)^AK$1)),((INT(AK$1/$K56)-INT((AK$1-1)/$K56))*($R56*(1-$E56)+$Q56*(1-$F56))*((1+'Inputs &amp; Summary'!$D$7)^AK$1))),((_xlfn.WEIBULL.DIST(AK$1,$L56,$K56,FALSE)*($R56*(1-$E56)+$Q56*(1-$F56))*((1+'Inputs &amp; Summary'!$D$7)^AK$1))))))</f>
        <v>1.3288741094837462</v>
      </c>
      <c r="AL56" s="248">
        <f>$D56*IF(AL$1&gt;'Inputs &amp; Summary'!$D$5,0,IF(AL$1&gt;VLOOKUP($G56,Lists!$J$17:$K$21,2),IF($M56=Lists!$H$3,IF($K56&lt;1,(($S56/$K56)*((1+'Inputs &amp; Summary'!$D$7)^AL$1)),((INT(AL$1/$K56)-INT((AL$1-1)/$K56))*$S56*((1+'Inputs &amp; Summary'!$D$7)^AL$1))),(_xlfn.WEIBULL.DIST(AL$1,$L56,$K56,FALSE)*$S56*((1+'Inputs &amp; Summary'!$D$7)^AL$1))),IF($M56=Lists!$H$3,IF($K56&lt;1,((($R56*(1-$E56)+$Q56*(1-$F56))/$K56)*((1+'Inputs &amp; Summary'!$D$7)^AL$1)),((INT(AL$1/$K56)-INT((AL$1-1)/$K56))*($R56*(1-$E56)+$Q56*(1-$F56))*((1+'Inputs &amp; Summary'!$D$7)^AL$1))),((_xlfn.WEIBULL.DIST(AL$1,$L56,$K56,FALSE)*($R56*(1-$E56)+$Q56*(1-$F56))*((1+'Inputs &amp; Summary'!$D$7)^AL$1))))))</f>
        <v>1.3023035745620302</v>
      </c>
      <c r="AM56" s="248">
        <f>$D56*IF(AM$1&gt;'Inputs &amp; Summary'!$D$5,0,IF(AM$1&gt;VLOOKUP($G56,Lists!$J$17:$K$21,2),IF($M56=Lists!$H$3,IF($K56&lt;1,(($S56/$K56)*((1+'Inputs &amp; Summary'!$D$7)^AM$1)),((INT(AM$1/$K56)-INT((AM$1-1)/$K56))*$S56*((1+'Inputs &amp; Summary'!$D$7)^AM$1))),(_xlfn.WEIBULL.DIST(AM$1,$L56,$K56,FALSE)*$S56*((1+'Inputs &amp; Summary'!$D$7)^AM$1))),IF($M56=Lists!$H$3,IF($K56&lt;1,((($R56*(1-$E56)+$Q56*(1-$F56))/$K56)*((1+'Inputs &amp; Summary'!$D$7)^AM$1)),((INT(AM$1/$K56)-INT((AM$1-1)/$K56))*($R56*(1-$E56)+$Q56*(1-$F56))*((1+'Inputs &amp; Summary'!$D$7)^AM$1))),((_xlfn.WEIBULL.DIST(AM$1,$L56,$K56,FALSE)*($R56*(1-$E56)+$Q56*(1-$F56))*((1+'Inputs &amp; Summary'!$D$7)^AM$1))))))</f>
        <v>1.2762643114297088</v>
      </c>
      <c r="AN56" s="248">
        <f>$D56*IF(AN$1&gt;'Inputs &amp; Summary'!$D$5,0,IF(AN$1&gt;VLOOKUP($G56,Lists!$J$17:$K$21,2),IF($M56=Lists!$H$3,IF($K56&lt;1,(($S56/$K56)*((1+'Inputs &amp; Summary'!$D$7)^AN$1)),((INT(AN$1/$K56)-INT((AN$1-1)/$K56))*$S56*((1+'Inputs &amp; Summary'!$D$7)^AN$1))),(_xlfn.WEIBULL.DIST(AN$1,$L56,$K56,FALSE)*$S56*((1+'Inputs &amp; Summary'!$D$7)^AN$1))),IF($M56=Lists!$H$3,IF($K56&lt;1,((($R56*(1-$E56)+$Q56*(1-$F56))/$K56)*((1+'Inputs &amp; Summary'!$D$7)^AN$1)),((INT(AN$1/$K56)-INT((AN$1-1)/$K56))*($R56*(1-$E56)+$Q56*(1-$F56))*((1+'Inputs &amp; Summary'!$D$7)^AN$1))),((_xlfn.WEIBULL.DIST(AN$1,$L56,$K56,FALSE)*($R56*(1-$E56)+$Q56*(1-$F56))*((1+'Inputs &amp; Summary'!$D$7)^AN$1))))))</f>
        <v>1.2507456974284497</v>
      </c>
      <c r="AO56" s="248">
        <f>$D56*IF(AO$1&gt;'Inputs &amp; Summary'!$D$5,0,IF(AO$1&gt;VLOOKUP($G56,Lists!$J$17:$K$21,2),IF($M56=Lists!$H$3,IF($K56&lt;1,(($S56/$K56)*((1+'Inputs &amp; Summary'!$D$7)^AO$1)),((INT(AO$1/$K56)-INT((AO$1-1)/$K56))*$S56*((1+'Inputs &amp; Summary'!$D$7)^AO$1))),(_xlfn.WEIBULL.DIST(AO$1,$L56,$K56,FALSE)*$S56*((1+'Inputs &amp; Summary'!$D$7)^AO$1))),IF($M56=Lists!$H$3,IF($K56&lt;1,((($R56*(1-$E56)+$Q56*(1-$F56))/$K56)*((1+'Inputs &amp; Summary'!$D$7)^AO$1)),((INT(AO$1/$K56)-INT((AO$1-1)/$K56))*($R56*(1-$E56)+$Q56*(1-$F56))*((1+'Inputs &amp; Summary'!$D$7)^AO$1))),((_xlfn.WEIBULL.DIST(AO$1,$L56,$K56,FALSE)*($R56*(1-$E56)+$Q56*(1-$F56))*((1+'Inputs &amp; Summary'!$D$7)^AO$1))))))</f>
        <v>1.2257373222975505</v>
      </c>
      <c r="AP56" s="248">
        <f>$D56*IF(AP$1&gt;'Inputs &amp; Summary'!$D$5,0,IF(AP$1&gt;VLOOKUP($G56,Lists!$J$17:$K$21,2),IF($M56=Lists!$H$3,IF($K56&lt;1,(($S56/$K56)*((1+'Inputs &amp; Summary'!$D$7)^AP$1)),((INT(AP$1/$K56)-INT((AP$1-1)/$K56))*$S56*((1+'Inputs &amp; Summary'!$D$7)^AP$1))),(_xlfn.WEIBULL.DIST(AP$1,$L56,$K56,FALSE)*$S56*((1+'Inputs &amp; Summary'!$D$7)^AP$1))),IF($M56=Lists!$H$3,IF($K56&lt;1,((($R56*(1-$E56)+$Q56*(1-$F56))/$K56)*((1+'Inputs &amp; Summary'!$D$7)^AP$1)),((INT(AP$1/$K56)-INT((AP$1-1)/$K56))*($R56*(1-$E56)+$Q56*(1-$F56))*((1+'Inputs &amp; Summary'!$D$7)^AP$1))),((_xlfn.WEIBULL.DIST(AP$1,$L56,$K56,FALSE)*($R56*(1-$E56)+$Q56*(1-$F56))*((1+'Inputs &amp; Summary'!$D$7)^AP$1))))))</f>
        <v>1.2012289839271009</v>
      </c>
      <c r="AQ56" s="248">
        <f>$D56*IF(AQ$1&gt;'Inputs &amp; Summary'!$D$5,0,IF(AQ$1&gt;VLOOKUP($G56,Lists!$J$17:$K$21,2),IF($M56=Lists!$H$3,IF($K56&lt;1,(($S56/$K56)*((1+'Inputs &amp; Summary'!$D$7)^AQ$1)),((INT(AQ$1/$K56)-INT((AQ$1-1)/$K56))*$S56*((1+'Inputs &amp; Summary'!$D$7)^AQ$1))),(_xlfn.WEIBULL.DIST(AQ$1,$L56,$K56,FALSE)*$S56*((1+'Inputs &amp; Summary'!$D$7)^AQ$1))),IF($M56=Lists!$H$3,IF($K56&lt;1,((($R56*(1-$E56)+$Q56*(1-$F56))/$K56)*((1+'Inputs &amp; Summary'!$D$7)^AQ$1)),((INT(AQ$1/$K56)-INT((AQ$1-1)/$K56))*($R56*(1-$E56)+$Q56*(1-$F56))*((1+'Inputs &amp; Summary'!$D$7)^AQ$1))),((_xlfn.WEIBULL.DIST(AQ$1,$L56,$K56,FALSE)*($R56*(1-$E56)+$Q56*(1-$F56))*((1+'Inputs &amp; Summary'!$D$7)^AQ$1))))))</f>
        <v>1.1772106841960508</v>
      </c>
      <c r="AR56" s="248">
        <f>$D56*IF(AR$1&gt;'Inputs &amp; Summary'!$D$5,0,IF(AR$1&gt;VLOOKUP($G56,Lists!$J$17:$K$21,2),IF($M56=Lists!$H$3,IF($K56&lt;1,(($S56/$K56)*((1+'Inputs &amp; Summary'!$D$7)^AR$1)),((INT(AR$1/$K56)-INT((AR$1-1)/$K56))*$S56*((1+'Inputs &amp; Summary'!$D$7)^AR$1))),(_xlfn.WEIBULL.DIST(AR$1,$L56,$K56,FALSE)*$S56*((1+'Inputs &amp; Summary'!$D$7)^AR$1))),IF($M56=Lists!$H$3,IF($K56&lt;1,((($R56*(1-$E56)+$Q56*(1-$F56))/$K56)*((1+'Inputs &amp; Summary'!$D$7)^AR$1)),((INT(AR$1/$K56)-INT((AR$1-1)/$K56))*($R56*(1-$E56)+$Q56*(1-$F56))*((1+'Inputs &amp; Summary'!$D$7)^AR$1))),((_xlfn.WEIBULL.DIST(AR$1,$L56,$K56,FALSE)*($R56*(1-$E56)+$Q56*(1-$F56))*((1+'Inputs &amp; Summary'!$D$7)^AR$1))))))</f>
        <v>1.1536726248935032</v>
      </c>
      <c r="AS56" s="248">
        <f>$D56*IF(AS$1&gt;'Inputs &amp; Summary'!$D$5,0,IF(AS$1&gt;VLOOKUP($G56,Lists!$J$17:$K$21,2),IF($M56=Lists!$H$3,IF($K56&lt;1,(($S56/$K56)*((1+'Inputs &amp; Summary'!$D$7)^AS$1)),((INT(AS$1/$K56)-INT((AS$1-1)/$K56))*$S56*((1+'Inputs &amp; Summary'!$D$7)^AS$1))),(_xlfn.WEIBULL.DIST(AS$1,$L56,$K56,FALSE)*$S56*((1+'Inputs &amp; Summary'!$D$7)^AS$1))),IF($M56=Lists!$H$3,IF($K56&lt;1,((($R56*(1-$E56)+$Q56*(1-$F56))/$K56)*((1+'Inputs &amp; Summary'!$D$7)^AS$1)),((INT(AS$1/$K56)-INT((AS$1-1)/$K56))*($R56*(1-$E56)+$Q56*(1-$F56))*((1+'Inputs &amp; Summary'!$D$7)^AS$1))),((_xlfn.WEIBULL.DIST(AS$1,$L56,$K56,FALSE)*($R56*(1-$E56)+$Q56*(1-$F56))*((1+'Inputs &amp; Summary'!$D$7)^AS$1))))))</f>
        <v>0</v>
      </c>
      <c r="AT56" s="248">
        <f>$D56*IF(AT$1&gt;'Inputs &amp; Summary'!$D$5,0,IF(AT$1&gt;VLOOKUP($G56,Lists!$J$17:$K$21,2),IF($M56=Lists!$H$3,IF($K56&lt;1,(($S56/$K56)*((1+'Inputs &amp; Summary'!$D$7)^AT$1)),((INT(AT$1/$K56)-INT((AT$1-1)/$K56))*$S56*((1+'Inputs &amp; Summary'!$D$7)^AT$1))),(_xlfn.WEIBULL.DIST(AT$1,$L56,$K56,FALSE)*$S56*((1+'Inputs &amp; Summary'!$D$7)^AT$1))),IF($M56=Lists!$H$3,IF($K56&lt;1,((($R56*(1-$E56)+$Q56*(1-$F56))/$K56)*((1+'Inputs &amp; Summary'!$D$7)^AT$1)),((INT(AT$1/$K56)-INT((AT$1-1)/$K56))*($R56*(1-$E56)+$Q56*(1-$F56))*((1+'Inputs &amp; Summary'!$D$7)^AT$1))),((_xlfn.WEIBULL.DIST(AT$1,$L56,$K56,FALSE)*($R56*(1-$E56)+$Q56*(1-$F56))*((1+'Inputs &amp; Summary'!$D$7)^AT$1))))))</f>
        <v>0</v>
      </c>
      <c r="AU56" s="248">
        <f>$D56*IF(AU$1&gt;'Inputs &amp; Summary'!$D$5,0,IF(AU$1&gt;VLOOKUP($G56,Lists!$J$17:$K$21,2),IF($M56=Lists!$H$3,IF($K56&lt;1,(($S56/$K56)*((1+'Inputs &amp; Summary'!$D$7)^AU$1)),((INT(AU$1/$K56)-INT((AU$1-1)/$K56))*$S56*((1+'Inputs &amp; Summary'!$D$7)^AU$1))),(_xlfn.WEIBULL.DIST(AU$1,$L56,$K56,FALSE)*$S56*((1+'Inputs &amp; Summary'!$D$7)^AU$1))),IF($M56=Lists!$H$3,IF($K56&lt;1,((($R56*(1-$E56)+$Q56*(1-$F56))/$K56)*((1+'Inputs &amp; Summary'!$D$7)^AU$1)),((INT(AU$1/$K56)-INT((AU$1-1)/$K56))*($R56*(1-$E56)+$Q56*(1-$F56))*((1+'Inputs &amp; Summary'!$D$7)^AU$1))),((_xlfn.WEIBULL.DIST(AU$1,$L56,$K56,FALSE)*($R56*(1-$E56)+$Q56*(1-$F56))*((1+'Inputs &amp; Summary'!$D$7)^AU$1))))))</f>
        <v>0</v>
      </c>
      <c r="AV56" s="248">
        <f>$D56*IF(AV$1&gt;'Inputs &amp; Summary'!$D$5,0,IF(AV$1&gt;VLOOKUP($G56,Lists!$J$17:$K$21,2),IF($M56=Lists!$H$3,IF($K56&lt;1,(($S56/$K56)*((1+'Inputs &amp; Summary'!$D$7)^AV$1)),((INT(AV$1/$K56)-INT((AV$1-1)/$K56))*$S56*((1+'Inputs &amp; Summary'!$D$7)^AV$1))),(_xlfn.WEIBULL.DIST(AV$1,$L56,$K56,FALSE)*$S56*((1+'Inputs &amp; Summary'!$D$7)^AV$1))),IF($M56=Lists!$H$3,IF($K56&lt;1,((($R56*(1-$E56)+$Q56*(1-$F56))/$K56)*((1+'Inputs &amp; Summary'!$D$7)^AV$1)),((INT(AV$1/$K56)-INT((AV$1-1)/$K56))*($R56*(1-$E56)+$Q56*(1-$F56))*((1+'Inputs &amp; Summary'!$D$7)^AV$1))),((_xlfn.WEIBULL.DIST(AV$1,$L56,$K56,FALSE)*($R56*(1-$E56)+$Q56*(1-$F56))*((1+'Inputs &amp; Summary'!$D$7)^AV$1))))))</f>
        <v>0</v>
      </c>
      <c r="AW56" s="248">
        <f>$D56*IF(AW$1&gt;'Inputs &amp; Summary'!$D$5,0,IF(AW$1&gt;VLOOKUP($G56,Lists!$J$17:$K$21,2),IF($M56=Lists!$H$3,IF($K56&lt;1,(($S56/$K56)*((1+'Inputs &amp; Summary'!$D$7)^AW$1)),((INT(AW$1/$K56)-INT((AW$1-1)/$K56))*$S56*((1+'Inputs &amp; Summary'!$D$7)^AW$1))),(_xlfn.WEIBULL.DIST(AW$1,$L56,$K56,FALSE)*$S56*((1+'Inputs &amp; Summary'!$D$7)^AW$1))),IF($M56=Lists!$H$3,IF($K56&lt;1,((($R56*(1-$E56)+$Q56*(1-$F56))/$K56)*((1+'Inputs &amp; Summary'!$D$7)^AW$1)),((INT(AW$1/$K56)-INT((AW$1-1)/$K56))*($R56*(1-$E56)+$Q56*(1-$F56))*((1+'Inputs &amp; Summary'!$D$7)^AW$1))),((_xlfn.WEIBULL.DIST(AW$1,$L56,$K56,FALSE)*($R56*(1-$E56)+$Q56*(1-$F56))*((1+'Inputs &amp; Summary'!$D$7)^AW$1))))))</f>
        <v>0</v>
      </c>
      <c r="AX56" s="248">
        <f>$D56*IF(AX$1&gt;'Inputs &amp; Summary'!$D$5,0,IF(AX$1&gt;VLOOKUP($G56,Lists!$J$17:$K$21,2),IF($M56=Lists!$H$3,IF($K56&lt;1,(($S56/$K56)*((1+'Inputs &amp; Summary'!$D$7)^AX$1)),((INT(AX$1/$K56)-INT((AX$1-1)/$K56))*$S56*((1+'Inputs &amp; Summary'!$D$7)^AX$1))),(_xlfn.WEIBULL.DIST(AX$1,$L56,$K56,FALSE)*$S56*((1+'Inputs &amp; Summary'!$D$7)^AX$1))),IF($M56=Lists!$H$3,IF($K56&lt;1,((($R56*(1-$E56)+$Q56*(1-$F56))/$K56)*((1+'Inputs &amp; Summary'!$D$7)^AX$1)),((INT(AX$1/$K56)-INT((AX$1-1)/$K56))*($R56*(1-$E56)+$Q56*(1-$F56))*((1+'Inputs &amp; Summary'!$D$7)^AX$1))),((_xlfn.WEIBULL.DIST(AX$1,$L56,$K56,FALSE)*($R56*(1-$E56)+$Q56*(1-$F56))*((1+'Inputs &amp; Summary'!$D$7)^AX$1))))))</f>
        <v>0</v>
      </c>
      <c r="AY56" s="248">
        <f>$D56*IF(AY$1&gt;'Inputs &amp; Summary'!$D$5,0,IF(AY$1&gt;VLOOKUP($G56,Lists!$J$17:$K$21,2),IF($M56=Lists!$H$3,IF($K56&lt;1,(($S56/$K56)*((1+'Inputs &amp; Summary'!$D$7)^AY$1)),((INT(AY$1/$K56)-INT((AY$1-1)/$K56))*$S56*((1+'Inputs &amp; Summary'!$D$7)^AY$1))),(_xlfn.WEIBULL.DIST(AY$1,$L56,$K56,FALSE)*$S56*((1+'Inputs &amp; Summary'!$D$7)^AY$1))),IF($M56=Lists!$H$3,IF($K56&lt;1,((($R56*(1-$E56)+$Q56*(1-$F56))/$K56)*((1+'Inputs &amp; Summary'!$D$7)^AY$1)),((INT(AY$1/$K56)-INT((AY$1-1)/$K56))*($R56*(1-$E56)+$Q56*(1-$F56))*((1+'Inputs &amp; Summary'!$D$7)^AY$1))),((_xlfn.WEIBULL.DIST(AY$1,$L56,$K56,FALSE)*($R56*(1-$E56)+$Q56*(1-$F56))*((1+'Inputs &amp; Summary'!$D$7)^AY$1))))))</f>
        <v>0</v>
      </c>
      <c r="AZ56" s="248">
        <f>$D56*IF(AZ$1&gt;'Inputs &amp; Summary'!$D$5,0,IF(AZ$1&gt;VLOOKUP($G56,Lists!$J$17:$K$21,2),IF($M56=Lists!$H$3,IF($K56&lt;1,(($S56/$K56)*((1+'Inputs &amp; Summary'!$D$7)^AZ$1)),((INT(AZ$1/$K56)-INT((AZ$1-1)/$K56))*$S56*((1+'Inputs &amp; Summary'!$D$7)^AZ$1))),(_xlfn.WEIBULL.DIST(AZ$1,$L56,$K56,FALSE)*$S56*((1+'Inputs &amp; Summary'!$D$7)^AZ$1))),IF($M56=Lists!$H$3,IF($K56&lt;1,((($R56*(1-$E56)+$Q56*(1-$F56))/$K56)*((1+'Inputs &amp; Summary'!$D$7)^AZ$1)),((INT(AZ$1/$K56)-INT((AZ$1-1)/$K56))*($R56*(1-$E56)+$Q56*(1-$F56))*((1+'Inputs &amp; Summary'!$D$7)^AZ$1))),((_xlfn.WEIBULL.DIST(AZ$1,$L56,$K56,FALSE)*($R56*(1-$E56)+$Q56*(1-$F56))*((1+'Inputs &amp; Summary'!$D$7)^AZ$1))))))</f>
        <v>0</v>
      </c>
      <c r="BA56" s="248">
        <f>$D56*IF(BA$1&gt;'Inputs &amp; Summary'!$D$5,0,IF(BA$1&gt;VLOOKUP($G56,Lists!$J$17:$K$21,2),IF($M56=Lists!$H$3,IF($K56&lt;1,(($S56/$K56)*((1+'Inputs &amp; Summary'!$D$7)^BA$1)),((INT(BA$1/$K56)-INT((BA$1-1)/$K56))*$S56*((1+'Inputs &amp; Summary'!$D$7)^BA$1))),(_xlfn.WEIBULL.DIST(BA$1,$L56,$K56,FALSE)*$S56*((1+'Inputs &amp; Summary'!$D$7)^BA$1))),IF($M56=Lists!$H$3,IF($K56&lt;1,((($R56*(1-$E56)+$Q56*(1-$F56))/$K56)*((1+'Inputs &amp; Summary'!$D$7)^BA$1)),((INT(BA$1/$K56)-INT((BA$1-1)/$K56))*($R56*(1-$E56)+$Q56*(1-$F56))*((1+'Inputs &amp; Summary'!$D$7)^BA$1))),((_xlfn.WEIBULL.DIST(BA$1,$L56,$K56,FALSE)*($R56*(1-$E56)+$Q56*(1-$F56))*((1+'Inputs &amp; Summary'!$D$7)^BA$1))))))</f>
        <v>0</v>
      </c>
      <c r="BB56" s="248">
        <f>$D56*IF(BB$1&gt;'Inputs &amp; Summary'!$D$5,0,IF(BB$1&gt;VLOOKUP($G56,Lists!$J$17:$K$21,2),IF($M56=Lists!$H$3,IF($K56&lt;1,(($S56/$K56)*((1+'Inputs &amp; Summary'!$D$7)^BB$1)),((INT(BB$1/$K56)-INT((BB$1-1)/$K56))*$S56*((1+'Inputs &amp; Summary'!$D$7)^BB$1))),(_xlfn.WEIBULL.DIST(BB$1,$L56,$K56,FALSE)*$S56*((1+'Inputs &amp; Summary'!$D$7)^BB$1))),IF($M56=Lists!$H$3,IF($K56&lt;1,((($R56*(1-$E56)+$Q56*(1-$F56))/$K56)*((1+'Inputs &amp; Summary'!$D$7)^BB$1)),((INT(BB$1/$K56)-INT((BB$1-1)/$K56))*($R56*(1-$E56)+$Q56*(1-$F56))*((1+'Inputs &amp; Summary'!$D$7)^BB$1))),((_xlfn.WEIBULL.DIST(BB$1,$L56,$K56,FALSE)*($R56*(1-$E56)+$Q56*(1-$F56))*((1+'Inputs &amp; Summary'!$D$7)^BB$1))))))</f>
        <v>0</v>
      </c>
      <c r="BC56" s="248">
        <f>$D56*IF(BC$1&gt;'Inputs &amp; Summary'!$D$5,0,IF(BC$1&gt;VLOOKUP($G56,Lists!$J$17:$K$21,2),IF($M56=Lists!$H$3,IF($K56&lt;1,(($S56/$K56)*((1+'Inputs &amp; Summary'!$D$7)^BC$1)),((INT(BC$1/$K56)-INT((BC$1-1)/$K56))*$S56*((1+'Inputs &amp; Summary'!$D$7)^BC$1))),(_xlfn.WEIBULL.DIST(BC$1,$L56,$K56,FALSE)*$S56*((1+'Inputs &amp; Summary'!$D$7)^BC$1))),IF($M56=Lists!$H$3,IF($K56&lt;1,((($R56*(1-$E56)+$Q56*(1-$F56))/$K56)*((1+'Inputs &amp; Summary'!$D$7)^BC$1)),((INT(BC$1/$K56)-INT((BC$1-1)/$K56))*($R56*(1-$E56)+$Q56*(1-$F56))*((1+'Inputs &amp; Summary'!$D$7)^BC$1))),((_xlfn.WEIBULL.DIST(BC$1,$L56,$K56,FALSE)*($R56*(1-$E56)+$Q56*(1-$F56))*((1+'Inputs &amp; Summary'!$D$7)^BC$1))))))</f>
        <v>0</v>
      </c>
      <c r="BD56" s="248">
        <f>$D56*IF(BD$1&gt;'Inputs &amp; Summary'!$D$5,0,IF(BD$1&gt;VLOOKUP($G56,Lists!$J$17:$K$21,2),IF($M56=Lists!$H$3,IF($K56&lt;1,(($S56/$K56)*((1+'Inputs &amp; Summary'!$D$7)^BD$1)),((INT(BD$1/$K56)-INT((BD$1-1)/$K56))*$S56*((1+'Inputs &amp; Summary'!$D$7)^BD$1))),(_xlfn.WEIBULL.DIST(BD$1,$L56,$K56,FALSE)*$S56*((1+'Inputs &amp; Summary'!$D$7)^BD$1))),IF($M56=Lists!$H$3,IF($K56&lt;1,((($R56*(1-$E56)+$Q56*(1-$F56))/$K56)*((1+'Inputs &amp; Summary'!$D$7)^BD$1)),((INT(BD$1/$K56)-INT((BD$1-1)/$K56))*($R56*(1-$E56)+$Q56*(1-$F56))*((1+'Inputs &amp; Summary'!$D$7)^BD$1))),((_xlfn.WEIBULL.DIST(BD$1,$L56,$K56,FALSE)*($R56*(1-$E56)+$Q56*(1-$F56))*((1+'Inputs &amp; Summary'!$D$7)^BD$1))))))</f>
        <v>0</v>
      </c>
      <c r="BE56" s="248">
        <f>$D56*IF(BE$1&gt;'Inputs &amp; Summary'!$D$5,0,IF(BE$1&gt;VLOOKUP($G56,Lists!$J$17:$K$21,2),IF($M56=Lists!$H$3,IF($K56&lt;1,(($S56/$K56)*((1+'Inputs &amp; Summary'!$D$7)^BE$1)),((INT(BE$1/$K56)-INT((BE$1-1)/$K56))*$S56*((1+'Inputs &amp; Summary'!$D$7)^BE$1))),(_xlfn.WEIBULL.DIST(BE$1,$L56,$K56,FALSE)*$S56*((1+'Inputs &amp; Summary'!$D$7)^BE$1))),IF($M56=Lists!$H$3,IF($K56&lt;1,((($R56*(1-$E56)+$Q56*(1-$F56))/$K56)*((1+'Inputs &amp; Summary'!$D$7)^BE$1)),((INT(BE$1/$K56)-INT((BE$1-1)/$K56))*($R56*(1-$E56)+$Q56*(1-$F56))*((1+'Inputs &amp; Summary'!$D$7)^BE$1))),((_xlfn.WEIBULL.DIST(BE$1,$L56,$K56,FALSE)*($R56*(1-$E56)+$Q56*(1-$F56))*((1+'Inputs &amp; Summary'!$D$7)^BE$1))))))</f>
        <v>0</v>
      </c>
      <c r="BF56" s="248">
        <f>$D56*IF(BF$1&gt;'Inputs &amp; Summary'!$D$5,0,IF(BF$1&gt;VLOOKUP($G56,Lists!$J$17:$K$21,2),IF($M56=Lists!$H$3,IF($K56&lt;1,(($S56/$K56)*((1+'Inputs &amp; Summary'!$D$7)^BF$1)),((INT(BF$1/$K56)-INT((BF$1-1)/$K56))*$S56*((1+'Inputs &amp; Summary'!$D$7)^BF$1))),(_xlfn.WEIBULL.DIST(BF$1,$L56,$K56,FALSE)*$S56*((1+'Inputs &amp; Summary'!$D$7)^BF$1))),IF($M56=Lists!$H$3,IF($K56&lt;1,((($R56*(1-$E56)+$Q56*(1-$F56))/$K56)*((1+'Inputs &amp; Summary'!$D$7)^BF$1)),((INT(BF$1/$K56)-INT((BF$1-1)/$K56))*($R56*(1-$E56)+$Q56*(1-$F56))*((1+'Inputs &amp; Summary'!$D$7)^BF$1))),((_xlfn.WEIBULL.DIST(BF$1,$L56,$K56,FALSE)*($R56*(1-$E56)+$Q56*(1-$F56))*((1+'Inputs &amp; Summary'!$D$7)^BF$1))))))</f>
        <v>0</v>
      </c>
      <c r="BG56" s="248">
        <f>$D56*IF(BG$1&gt;'Inputs &amp; Summary'!$D$5,0,IF(BG$1&gt;VLOOKUP($G56,Lists!$J$17:$K$21,2),IF($M56=Lists!$H$3,IF($K56&lt;1,(($S56/$K56)*((1+'Inputs &amp; Summary'!$D$7)^BG$1)),((INT(BG$1/$K56)-INT((BG$1-1)/$K56))*$S56*((1+'Inputs &amp; Summary'!$D$7)^BG$1))),(_xlfn.WEIBULL.DIST(BG$1,$L56,$K56,FALSE)*$S56*((1+'Inputs &amp; Summary'!$D$7)^BG$1))),IF($M56=Lists!$H$3,IF($K56&lt;1,((($R56*(1-$E56)+$Q56*(1-$F56))/$K56)*((1+'Inputs &amp; Summary'!$D$7)^BG$1)),((INT(BG$1/$K56)-INT((BG$1-1)/$K56))*($R56*(1-$E56)+$Q56*(1-$F56))*((1+'Inputs &amp; Summary'!$D$7)^BG$1))),((_xlfn.WEIBULL.DIST(BG$1,$L56,$K56,FALSE)*($R56*(1-$E56)+$Q56*(1-$F56))*((1+'Inputs &amp; Summary'!$D$7)^BG$1))))))</f>
        <v>0</v>
      </c>
      <c r="BH56" s="248">
        <f>$D56*IF(BH$1&gt;'Inputs &amp; Summary'!$D$5,0,IF(BH$1&gt;VLOOKUP($G56,Lists!$J$17:$K$21,2),IF($M56=Lists!$H$3,IF($K56&lt;1,(($S56/$K56)*((1+'Inputs &amp; Summary'!$D$7)^BH$1)),((INT(BH$1/$K56)-INT((BH$1-1)/$K56))*$S56*((1+'Inputs &amp; Summary'!$D$7)^BH$1))),(_xlfn.WEIBULL.DIST(BH$1,$L56,$K56,FALSE)*$S56*((1+'Inputs &amp; Summary'!$D$7)^BH$1))),IF($M56=Lists!$H$3,IF($K56&lt;1,((($R56*(1-$E56)+$Q56*(1-$F56))/$K56)*((1+'Inputs &amp; Summary'!$D$7)^BH$1)),((INT(BH$1/$K56)-INT((BH$1-1)/$K56))*($R56*(1-$E56)+$Q56*(1-$F56))*((1+'Inputs &amp; Summary'!$D$7)^BH$1))),((_xlfn.WEIBULL.DIST(BH$1,$L56,$K56,FALSE)*($R56*(1-$E56)+$Q56*(1-$F56))*((1+'Inputs &amp; Summary'!$D$7)^BH$1))))))</f>
        <v>0</v>
      </c>
      <c r="BI56" s="248">
        <f>$D56*IF(BI$1&gt;'Inputs &amp; Summary'!$D$5,0,IF(BI$1&gt;VLOOKUP($G56,Lists!$J$17:$K$21,2),IF($M56=Lists!$H$3,IF($K56&lt;1,(($S56/$K56)*((1+'Inputs &amp; Summary'!$D$7)^BI$1)),((INT(BI$1/$K56)-INT((BI$1-1)/$K56))*$S56*((1+'Inputs &amp; Summary'!$D$7)^BI$1))),(_xlfn.WEIBULL.DIST(BI$1,$L56,$K56,FALSE)*$S56*((1+'Inputs &amp; Summary'!$D$7)^BI$1))),IF($M56=Lists!$H$3,IF($K56&lt;1,((($R56*(1-$E56)+$Q56*(1-$F56))/$K56)*((1+'Inputs &amp; Summary'!$D$7)^BI$1)),((INT(BI$1/$K56)-INT((BI$1-1)/$K56))*($R56*(1-$E56)+$Q56*(1-$F56))*((1+'Inputs &amp; Summary'!$D$7)^BI$1))),((_xlfn.WEIBULL.DIST(BI$1,$L56,$K56,FALSE)*($R56*(1-$E56)+$Q56*(1-$F56))*((1+'Inputs &amp; Summary'!$D$7)^BI$1))))))</f>
        <v>0</v>
      </c>
      <c r="BJ56" s="248">
        <f>$D56*IF(BJ$1&gt;'Inputs &amp; Summary'!$D$5,0,IF(BJ$1&gt;VLOOKUP($G56,Lists!$J$17:$K$21,2),IF($M56=Lists!$H$3,IF($K56&lt;1,(($S56/$K56)*((1+'Inputs &amp; Summary'!$D$7)^BJ$1)),((INT(BJ$1/$K56)-INT((BJ$1-1)/$K56))*$S56*((1+'Inputs &amp; Summary'!$D$7)^BJ$1))),(_xlfn.WEIBULL.DIST(BJ$1,$L56,$K56,FALSE)*$S56*((1+'Inputs &amp; Summary'!$D$7)^BJ$1))),IF($M56=Lists!$H$3,IF($K56&lt;1,((($R56*(1-$E56)+$Q56*(1-$F56))/$K56)*((1+'Inputs &amp; Summary'!$D$7)^BJ$1)),((INT(BJ$1/$K56)-INT((BJ$1-1)/$K56))*($R56*(1-$E56)+$Q56*(1-$F56))*((1+'Inputs &amp; Summary'!$D$7)^BJ$1))),((_xlfn.WEIBULL.DIST(BJ$1,$L56,$K56,FALSE)*($R56*(1-$E56)+$Q56*(1-$F56))*((1+'Inputs &amp; Summary'!$D$7)^BJ$1))))))</f>
        <v>0</v>
      </c>
      <c r="BK56" s="248">
        <f>$D56*IF(BK$1&gt;'Inputs &amp; Summary'!$D$5,0,IF(BK$1&gt;VLOOKUP($G56,Lists!$J$17:$K$21,2),IF($M56=Lists!$H$3,IF($K56&lt;1,(($S56/$K56)*((1+'Inputs &amp; Summary'!$D$7)^BK$1)),((INT(BK$1/$K56)-INT((BK$1-1)/$K56))*$S56*((1+'Inputs &amp; Summary'!$D$7)^BK$1))),(_xlfn.WEIBULL.DIST(BK$1,$L56,$K56,FALSE)*$S56*((1+'Inputs &amp; Summary'!$D$7)^BK$1))),IF($M56=Lists!$H$3,IF($K56&lt;1,((($R56*(1-$E56)+$Q56*(1-$F56))/$K56)*((1+'Inputs &amp; Summary'!$D$7)^BK$1)),((INT(BK$1/$K56)-INT((BK$1-1)/$K56))*($R56*(1-$E56)+$Q56*(1-$F56))*((1+'Inputs &amp; Summary'!$D$7)^BK$1))),((_xlfn.WEIBULL.DIST(BK$1,$L56,$K56,FALSE)*($R56*(1-$E56)+$Q56*(1-$F56))*((1+'Inputs &amp; Summary'!$D$7)^BK$1))))))</f>
        <v>0</v>
      </c>
      <c r="BL56" s="248">
        <f>$D56*IF(BL$1&gt;'Inputs &amp; Summary'!$D$5,0,IF(BL$1&gt;VLOOKUP($G56,Lists!$J$17:$K$21,2),IF($M56=Lists!$H$3,IF($K56&lt;1,(($S56/$K56)*((1+'Inputs &amp; Summary'!$D$7)^BL$1)),((INT(BL$1/$K56)-INT((BL$1-1)/$K56))*$S56*((1+'Inputs &amp; Summary'!$D$7)^BL$1))),(_xlfn.WEIBULL.DIST(BL$1,$L56,$K56,FALSE)*$S56*((1+'Inputs &amp; Summary'!$D$7)^BL$1))),IF($M56=Lists!$H$3,IF($K56&lt;1,((($R56*(1-$E56)+$Q56*(1-$F56))/$K56)*((1+'Inputs &amp; Summary'!$D$7)^BL$1)),((INT(BL$1/$K56)-INT((BL$1-1)/$K56))*($R56*(1-$E56)+$Q56*(1-$F56))*((1+'Inputs &amp; Summary'!$D$7)^BL$1))),((_xlfn.WEIBULL.DIST(BL$1,$L56,$K56,FALSE)*($R56*(1-$E56)+$Q56*(1-$F56))*((1+'Inputs &amp; Summary'!$D$7)^BL$1))))))</f>
        <v>0</v>
      </c>
    </row>
    <row r="57" spans="1:64" x14ac:dyDescent="0.3">
      <c r="A57" s="236" t="s">
        <v>231</v>
      </c>
      <c r="B57" s="117" t="str">
        <f>IF('Inputs &amp; Summary'!$D$15=Lists!$E$3,INDEX('Residential Rooftop Details'!$A$30:$X$158,MATCH('Cash Flow'!$A57,'Residential Rooftop Details'!$A$30:$A$158,0),COLUMN(B$1)),IF('Inputs &amp; Summary'!$D$15=Lists!$E$4,INDEX('Commercial Rooftop Details'!$A$30:$V$158,MATCH('Cash Flow'!$A57,'Commercial Rooftop Details'!$A$30:$A$158,0),COLUMN(B$1)),INDEX('Ground-Mount Details'!$A$30:$V$158,MATCH('Cash Flow'!$A57,'Ground-Mount Details'!$A$30:$A$158,0),COLUMN(B$1))))</f>
        <v>Corrective</v>
      </c>
      <c r="C57" s="117" t="str">
        <f>IF('Inputs &amp; Summary'!$D$15=Lists!$E$3,INDEX('Residential Rooftop Details'!$A$30:$X$158,MATCH('Cash Flow'!$A57,'Residential Rooftop Details'!$A$30:$A$158,0),COLUMN(C$1)),IF('Inputs &amp; Summary'!$D$15=Lists!$E$4,INDEX('Commercial Rooftop Details'!$A$30:$V$158,MATCH('Cash Flow'!$A57,'Commercial Rooftop Details'!$A$30:$A$158,0),COLUMN(C$1)),INDEX('Ground-Mount Details'!$A$30:$V$158,MATCH('Cash Flow'!$A57,'Ground-Mount Details'!$A$30:$A$158,0),COLUMN(C$1))))</f>
        <v>AC wiring</v>
      </c>
      <c r="D57" s="117">
        <f>IF('Inputs &amp; Summary'!$D$15=Lists!$E$3,INDEX('Residential Rooftop Details'!$A$30:$X$158,MATCH('Cash Flow'!$A57,'Residential Rooftop Details'!$A$30:$A$158,0),COLUMN(D$1)),IF('Inputs &amp; Summary'!$D$15=Lists!$E$4,INDEX('Commercial Rooftop Details'!$A$30:$V$158,MATCH('Cash Flow'!$A57,'Commercial Rooftop Details'!$A$30:$A$158,0),COLUMN(D$1)),INDEX('Ground-Mount Details'!$A$30:$V$158,MATCH('Cash Flow'!$A57,'Ground-Mount Details'!$A$30:$A$158,0),COLUMN(D$1))))</f>
        <v>1</v>
      </c>
      <c r="E57" s="117">
        <f>IF('Inputs &amp; Summary'!$D$15=Lists!$E$3,INDEX('Residential Rooftop Details'!$A$30:$X$158,MATCH('Cash Flow'!$A57,'Residential Rooftop Details'!$A$30:$A$158,0),COLUMN(E$1)),IF('Inputs &amp; Summary'!$D$15=Lists!$E$4,INDEX('Commercial Rooftop Details'!$A$30:$V$158,MATCH('Cash Flow'!$A57,'Commercial Rooftop Details'!$A$30:$A$158,0),COLUMN(E$1)),INDEX('Ground-Mount Details'!$A$30:$V$158,MATCH('Cash Flow'!$A57,'Ground-Mount Details'!$A$30:$A$158,0),COLUMN(E$1))))</f>
        <v>1</v>
      </c>
      <c r="F57" s="117">
        <f>IF('Inputs &amp; Summary'!$D$15=Lists!$E$3,INDEX('Residential Rooftop Details'!$A$30:$X$158,MATCH('Cash Flow'!$A57,'Residential Rooftop Details'!$A$30:$A$158,0),COLUMN(F$1)),IF('Inputs &amp; Summary'!$D$15=Lists!$E$4,INDEX('Commercial Rooftop Details'!$A$30:$V$158,MATCH('Cash Flow'!$A57,'Commercial Rooftop Details'!$A$30:$A$158,0),COLUMN(F$1)),INDEX('Ground-Mount Details'!$A$30:$V$158,MATCH('Cash Flow'!$A57,'Ground-Mount Details'!$A$30:$A$158,0),COLUMN(F$1))))</f>
        <v>1</v>
      </c>
      <c r="G57" s="237" t="str">
        <f>IF('Inputs &amp; Summary'!$D$15=Lists!$E$3,INDEX('Residential Rooftop Details'!$A$30:$X$158,MATCH('Cash Flow'!$A57,'Residential Rooftop Details'!$A$30:$A$158,0),COLUMN(G$1)),IF('Inputs &amp; Summary'!$D$15=Lists!$E$4,INDEX('Commercial Rooftop Details'!$A$30:$V$158,MATCH('Cash Flow'!$A57,'Commercial Rooftop Details'!$A$30:$A$158,0),COLUMN(G$1)),INDEX('Ground-Mount Details'!$A$30:$V$158,MATCH('Cash Flow'!$A57,'Ground-Mount Details'!$A$30:$A$158,0),COLUMN(G$1))))</f>
        <v>N/A</v>
      </c>
      <c r="H57" s="237" t="str">
        <f>IF('Inputs &amp; Summary'!$D$15=Lists!$E$3,INDEX('Residential Rooftop Details'!$A$30:$X$158,MATCH('Cash Flow'!$A57,'Residential Rooftop Details'!$A$30:$A$158,0),COLUMN(H$1)),IF('Inputs &amp; Summary'!$D$15=Lists!$E$4,INDEX('Commercial Rooftop Details'!$A$30:$V$158,MATCH('Cash Flow'!$A57,'Commercial Rooftop Details'!$A$30:$A$158,0),COLUMN(H$1)),INDEX('Ground-Mount Details'!$A$30:$V$158,MATCH('Cash Flow'!$A57,'Ground-Mount Details'!$A$30:$A$158,0),COLUMN(H$1))))</f>
        <v>strings</v>
      </c>
      <c r="I57" s="237" t="str">
        <f>IF('Inputs &amp; Summary'!$D$15=Lists!$E$3,INDEX('Residential Rooftop Details'!$A$30:$X$158,MATCH('Cash Flow'!$A57,'Residential Rooftop Details'!$A$30:$A$158,0),COLUMN(I$1)),IF('Inputs &amp; Summary'!$D$15=Lists!$E$4,INDEX('Commercial Rooftop Details'!$A$30:$V$158,MATCH('Cash Flow'!$A57,'Commercial Rooftop Details'!$A$30:$A$158,0),COLUMN(I$1)),INDEX('Ground-Mount Details'!$A$30:$V$158,MATCH('Cash Flow'!$A57,'Ground-Mount Details'!$A$30:$A$158,0),COLUMN(I$1))))</f>
        <v>Journeyman electrician</v>
      </c>
      <c r="J57" s="238">
        <f>IF('Inputs &amp; Summary'!$D$15=Lists!$E$3,INDEX('Residential Rooftop Details'!$A$30:$X$158,MATCH('Cash Flow'!$A57,'Residential Rooftop Details'!$A$30:$A$158,0),COLUMN(J$1)),IF('Inputs &amp; Summary'!$D$15=Lists!$E$4,INDEX('Commercial Rooftop Details'!$A$30:$V$158,MATCH('Cash Flow'!$A57,'Commercial Rooftop Details'!$A$30:$A$158,0),COLUMN(J$1)),INDEX('Ground-Mount Details'!$A$30:$V$158,MATCH('Cash Flow'!$A57,'Ground-Mount Details'!$A$30:$A$158,0),COLUMN(J$1))))</f>
        <v>14.423076923076923</v>
      </c>
      <c r="K57" s="239">
        <f>IF('Inputs &amp; Summary'!$D$15=Lists!$E$3,INDEX('Residential Rooftop Details'!$A$30:$X$158,MATCH('Cash Flow'!$A57,'Residential Rooftop Details'!$A$30:$A$158,0),COLUMN(K$1)),IF('Inputs &amp; Summary'!$D$15=Lists!$E$4,INDEX('Commercial Rooftop Details'!$A$30:$V$158,MATCH('Cash Flow'!$A57,'Commercial Rooftop Details'!$A$30:$A$158,0),COLUMN(K$1)),INDEX('Ground-Mount Details'!$A$30:$V$158,MATCH('Cash Flow'!$A57,'Ground-Mount Details'!$A$30:$A$158,0),COLUMN(K$1))))</f>
        <v>25</v>
      </c>
      <c r="L57" s="239">
        <f>IF('Inputs &amp; Summary'!$D$15=Lists!$E$3,INDEX('Residential Rooftop Details'!$A$30:$X$158,MATCH('Cash Flow'!$A57,'Residential Rooftop Details'!$A$30:$A$158,0),COLUMN(L$1)),IF('Inputs &amp; Summary'!$D$15=Lists!$E$4,INDEX('Commercial Rooftop Details'!$A$30:$V$158,MATCH('Cash Flow'!$A57,'Commercial Rooftop Details'!$A$30:$A$158,0),COLUMN(L$1)),INDEX('Ground-Mount Details'!$A$30:$V$158,MATCH('Cash Flow'!$A57,'Ground-Mount Details'!$A$30:$A$158,0),COLUMN(L$1))))</f>
        <v>1</v>
      </c>
      <c r="M57" s="238" t="str">
        <f>IF('Inputs &amp; Summary'!$D$15=Lists!$E$3,INDEX('Residential Rooftop Details'!$A$30:$X$158,MATCH('Cash Flow'!$A57,'Residential Rooftop Details'!$A$30:$A$158,0),COLUMN(M$1)),IF('Inputs &amp; Summary'!$D$15=Lists!$E$4,INDEX('Commercial Rooftop Details'!$A$30:$V$158,MATCH('Cash Flow'!$A57,'Commercial Rooftop Details'!$A$30:$A$158,0),COLUMN(M$1)),INDEX('Ground-Mount Details'!$A$30:$V$158,MATCH('Cash Flow'!$A57,'Ground-Mount Details'!$A$30:$A$158,0),COLUMN(M$1))))</f>
        <v>Weibull</v>
      </c>
      <c r="N57" s="240">
        <f>IF('Inputs &amp; Summary'!$D$15=Lists!$E$3,INDEX('Residential Rooftop Details'!$A$30:$X$158,MATCH('Cash Flow'!$A57,'Residential Rooftop Details'!$A$30:$A$158,0),COLUMN(N$1)),IF('Inputs &amp; Summary'!$D$15=Lists!$E$4,INDEX('Commercial Rooftop Details'!$A$30:$V$158,MATCH('Cash Flow'!$A57,'Commercial Rooftop Details'!$A$30:$A$158,0),COLUMN(N$1)),INDEX('Ground-Mount Details'!$A$30:$V$158,MATCH('Cash Flow'!$A57,'Ground-Mount Details'!$A$30:$A$158,0),COLUMN(N$1))))</f>
        <v>103.04449648711943</v>
      </c>
      <c r="O57" s="239">
        <f>IF('Inputs &amp; Summary'!$D$15=Lists!$E$3,INDEX('Residential Rooftop Details'!$A$30:$X$158,MATCH('Cash Flow'!$A57,'Residential Rooftop Details'!$A$30:$A$158,0),COLUMN(O$1)),IF('Inputs &amp; Summary'!$D$15=Lists!$E$4,INDEX('Commercial Rooftop Details'!$A$30:$V$158,MATCH('Cash Flow'!$A57,'Commercial Rooftop Details'!$A$30:$A$158,0),COLUMN(O$1)),INDEX('Ground-Mount Details'!$A$30:$V$158,MATCH('Cash Flow'!$A57,'Ground-Mount Details'!$A$30:$A$158,0),COLUMN(O$1))))</f>
        <v>0.25</v>
      </c>
      <c r="P57" s="241">
        <f>IF('Inputs &amp; Summary'!$D$15=Lists!$E$3,INDEX('Residential Rooftop Details'!$A$30:$X$158,MATCH('Cash Flow'!$A57,'Residential Rooftop Details'!$A$30:$A$158,0),COLUMN(P$1)),IF('Inputs &amp; Summary'!$D$15=Lists!$E$4,INDEX('Commercial Rooftop Details'!$A$30:$V$158,MATCH('Cash Flow'!$A57,'Commercial Rooftop Details'!$A$30:$A$158,0),COLUMN(P$1)),INDEX('Ground-Mount Details'!$A$30:$V$158,MATCH('Cash Flow'!$A57,'Ground-Mount Details'!$A$30:$A$158,0),COLUMN(P$1))))</f>
        <v>10</v>
      </c>
      <c r="Q57" s="242">
        <f>IF('Inputs &amp; Summary'!$D$15=Lists!$E$3,INDEX('Residential Rooftop Details'!$A$30:$X$158,MATCH('Cash Flow'!$A57,'Residential Rooftop Details'!$A$30:$A$158,0),COLUMN(Q$1)),IF('Inputs &amp; Summary'!$D$15=Lists!$E$4,INDEX('Commercial Rooftop Details'!$A$30:$V$158,MATCH('Cash Flow'!$A57,'Commercial Rooftop Details'!$A$30:$A$158,0),COLUMN(Q$1)),INDEX('Ground-Mount Details'!$A$30:$V$158,MATCH('Cash Flow'!$A57,'Ground-Mount Details'!$A$30:$A$158,0),COLUMN(Q$1))))</f>
        <v>371.55467483336332</v>
      </c>
      <c r="R57" s="242">
        <f>IF('Inputs &amp; Summary'!$D$15=Lists!$E$3,INDEX('Residential Rooftop Details'!$A$30:$X$158,MATCH('Cash Flow'!$A57,'Residential Rooftop Details'!$A$30:$A$158,0),COLUMN(R$1)),IF('Inputs &amp; Summary'!$D$15=Lists!$E$4,INDEX('Commercial Rooftop Details'!$A$30:$V$158,MATCH('Cash Flow'!$A57,'Commercial Rooftop Details'!$A$30:$A$158,0),COLUMN(R$1)),INDEX('Ground-Mount Details'!$A$30:$V$158,MATCH('Cash Flow'!$A57,'Ground-Mount Details'!$A$30:$A$158,0),COLUMN(R$1))))</f>
        <v>1030.4449648711943</v>
      </c>
      <c r="S57" s="243">
        <f>IF('Inputs &amp; Summary'!$D$15=Lists!$E$3,INDEX('Residential Rooftop Details'!$A$30:$X$158,MATCH('Cash Flow'!$A57,'Residential Rooftop Details'!$A$30:$A$158,0),COLUMN(S$1)),IF('Inputs &amp; Summary'!$D$15=Lists!$E$4,INDEX('Commercial Rooftop Details'!$A$30:$V$158,MATCH('Cash Flow'!$A57,'Commercial Rooftop Details'!$A$30:$A$158,0),COLUMN(S$1)),INDEX('Ground-Mount Details'!$A$30:$V$158,MATCH('Cash Flow'!$A57,'Ground-Mount Details'!$A$30:$A$158,0),COLUMN(S$1))))</f>
        <v>1401.9996397045577</v>
      </c>
      <c r="T57" s="238">
        <f>IF('Inputs &amp; Summary'!$D$15=Lists!$E$3,INDEX('Residential Rooftop Details'!$A$30:$X$158,MATCH('Cash Flow'!$A57,'Residential Rooftop Details'!$A$30:$A$158,0),COLUMN(T$1)),IF('Inputs &amp; Summary'!$D$15=Lists!$E$4,INDEX('Commercial Rooftop Details'!$A$30:$V$158,MATCH('Cash Flow'!$A57,'Commercial Rooftop Details'!$A$30:$A$158,0),COLUMN(T$1)),INDEX('Ground-Mount Details'!$A$30:$V$158,MATCH('Cash Flow'!$A57,'Ground-Mount Details'!$A$30:$A$158,0),COLUMN(T$1))))</f>
        <v>0</v>
      </c>
      <c r="U57" s="244">
        <f>IF('Inputs &amp; Summary'!$D$15=Lists!$E$3,INDEX('Residential Rooftop Details'!$A$30:$X$158,MATCH('Cash Flow'!$A57,'Residential Rooftop Details'!$A$30:$A$158,0),COLUMN(U$1)),IF('Inputs &amp; Summary'!$D$15=Lists!$E$4,INDEX('Commercial Rooftop Details'!$A$30:$V$158,MATCH('Cash Flow'!$A57,'Commercial Rooftop Details'!$A$30:$A$158,0),COLUMN(U$1)),INDEX('Ground-Mount Details'!$A$30:$V$158,MATCH('Cash Flow'!$A57,'Ground-Mount Details'!$A$30:$A$158,0),COLUMN(U$1))))</f>
        <v>0</v>
      </c>
      <c r="V57" s="245">
        <f t="shared" si="6"/>
        <v>45.671718346508463</v>
      </c>
      <c r="W57" s="245">
        <f>NPV('Inputs &amp; Summary'!$D$6,Y57:BL57)</f>
        <v>505.31884124130323</v>
      </c>
      <c r="X57" s="246">
        <f t="shared" si="5"/>
        <v>3.6676232217525903E-3</v>
      </c>
      <c r="Y57" s="248">
        <f>$D57*IF(Y$1&gt;'Inputs &amp; Summary'!$D$5,0,IF(Y$1&gt;VLOOKUP($G57,Lists!$J$17:$K$21,2),IF($M57=Lists!$H$3,IF($K57&lt;1,(($S57/$K57)*((1+'Inputs &amp; Summary'!$D$7)^Y$1)),((INT(Y$1/$K57)-INT((Y$1-1)/$K57))*$S57*((1+'Inputs &amp; Summary'!$D$7)^Y$1))),(_xlfn.WEIBULL.DIST(Y$1,$L57,$K57,FALSE)*$S57*((1+'Inputs &amp; Summary'!$D$7)^Y$1))),IF($M57=Lists!$H$3,IF($K57&lt;1,((($R57*(1-$E57)+$Q57*(1-$F57))/$K57)*((1+'Inputs &amp; Summary'!$D$7)^Y$1)),((INT(Y$1/$K57)-INT((Y$1-1)/$K57))*($R57*(1-$E57)+$Q57*(1-$F57))*((1+'Inputs &amp; Summary'!$D$7)^Y$1))),((_xlfn.WEIBULL.DIST(Y$1,$L57,$K57,FALSE)*($R57*(1-$E57)+$Q57*(1-$F57))*((1+'Inputs &amp; Summary'!$D$7)^Y$1))))))</f>
        <v>54.958679058958865</v>
      </c>
      <c r="Z57" s="248">
        <f>$D57*IF(Z$1&gt;'Inputs &amp; Summary'!$D$5,0,IF(Z$1&gt;VLOOKUP($G57,Lists!$J$17:$K$21,2),IF($M57=Lists!$H$3,IF($K57&lt;1,(($S57/$K57)*((1+'Inputs &amp; Summary'!$D$7)^Z$1)),((INT(Z$1/$K57)-INT((Z$1-1)/$K57))*$S57*((1+'Inputs &amp; Summary'!$D$7)^Z$1))),(_xlfn.WEIBULL.DIST(Z$1,$L57,$K57,FALSE)*$S57*((1+'Inputs &amp; Summary'!$D$7)^Z$1))),IF($M57=Lists!$H$3,IF($K57&lt;1,((($R57*(1-$E57)+$Q57*(1-$F57))/$K57)*((1+'Inputs &amp; Summary'!$D$7)^Z$1)),((INT(Z$1/$K57)-INT((Z$1-1)/$K57))*($R57*(1-$E57)+$Q57*(1-$F57))*((1+'Inputs &amp; Summary'!$D$7)^Z$1))),((_xlfn.WEIBULL.DIST(Z$1,$L57,$K57,FALSE)*($R57*(1-$E57)+$Q57*(1-$F57))*((1+'Inputs &amp; Summary'!$D$7)^Z$1))))))</f>
        <v>53.859792798201802</v>
      </c>
      <c r="AA57" s="248">
        <f>$D57*IF(AA$1&gt;'Inputs &amp; Summary'!$D$5,0,IF(AA$1&gt;VLOOKUP($G57,Lists!$J$17:$K$21,2),IF($M57=Lists!$H$3,IF($K57&lt;1,(($S57/$K57)*((1+'Inputs &amp; Summary'!$D$7)^AA$1)),((INT(AA$1/$K57)-INT((AA$1-1)/$K57))*$S57*((1+'Inputs &amp; Summary'!$D$7)^AA$1))),(_xlfn.WEIBULL.DIST(AA$1,$L57,$K57,FALSE)*$S57*((1+'Inputs &amp; Summary'!$D$7)^AA$1))),IF($M57=Lists!$H$3,IF($K57&lt;1,((($R57*(1-$E57)+$Q57*(1-$F57))/$K57)*((1+'Inputs &amp; Summary'!$D$7)^AA$1)),((INT(AA$1/$K57)-INT((AA$1-1)/$K57))*($R57*(1-$E57)+$Q57*(1-$F57))*((1+'Inputs &amp; Summary'!$D$7)^AA$1))),((_xlfn.WEIBULL.DIST(AA$1,$L57,$K57,FALSE)*($R57*(1-$E57)+$Q57*(1-$F57))*((1+'Inputs &amp; Summary'!$D$7)^AA$1))))))</f>
        <v>52.782878517753538</v>
      </c>
      <c r="AB57" s="248">
        <f>$D57*IF(AB$1&gt;'Inputs &amp; Summary'!$D$5,0,IF(AB$1&gt;VLOOKUP($G57,Lists!$J$17:$K$21,2),IF($M57=Lists!$H$3,IF($K57&lt;1,(($S57/$K57)*((1+'Inputs &amp; Summary'!$D$7)^AB$1)),((INT(AB$1/$K57)-INT((AB$1-1)/$K57))*$S57*((1+'Inputs &amp; Summary'!$D$7)^AB$1))),(_xlfn.WEIBULL.DIST(AB$1,$L57,$K57,FALSE)*$S57*((1+'Inputs &amp; Summary'!$D$7)^AB$1))),IF($M57=Lists!$H$3,IF($K57&lt;1,((($R57*(1-$E57)+$Q57*(1-$F57))/$K57)*((1+'Inputs &amp; Summary'!$D$7)^AB$1)),((INT(AB$1/$K57)-INT((AB$1-1)/$K57))*($R57*(1-$E57)+$Q57*(1-$F57))*((1+'Inputs &amp; Summary'!$D$7)^AB$1))),((_xlfn.WEIBULL.DIST(AB$1,$L57,$K57,FALSE)*($R57*(1-$E57)+$Q57*(1-$F57))*((1+'Inputs &amp; Summary'!$D$7)^AB$1))))))</f>
        <v>51.727496892875983</v>
      </c>
      <c r="AC57" s="248">
        <f>$D57*IF(AC$1&gt;'Inputs &amp; Summary'!$D$5,0,IF(AC$1&gt;VLOOKUP($G57,Lists!$J$17:$K$21,2),IF($M57=Lists!$H$3,IF($K57&lt;1,(($S57/$K57)*((1+'Inputs &amp; Summary'!$D$7)^AC$1)),((INT(AC$1/$K57)-INT((AC$1-1)/$K57))*$S57*((1+'Inputs &amp; Summary'!$D$7)^AC$1))),(_xlfn.WEIBULL.DIST(AC$1,$L57,$K57,FALSE)*$S57*((1+'Inputs &amp; Summary'!$D$7)^AC$1))),IF($M57=Lists!$H$3,IF($K57&lt;1,((($R57*(1-$E57)+$Q57*(1-$F57))/$K57)*((1+'Inputs &amp; Summary'!$D$7)^AC$1)),((INT(AC$1/$K57)-INT((AC$1-1)/$K57))*($R57*(1-$E57)+$Q57*(1-$F57))*((1+'Inputs &amp; Summary'!$D$7)^AC$1))),((_xlfn.WEIBULL.DIST(AC$1,$L57,$K57,FALSE)*($R57*(1-$E57)+$Q57*(1-$F57))*((1+'Inputs &amp; Summary'!$D$7)^AC$1))))))</f>
        <v>50.693217383029051</v>
      </c>
      <c r="AD57" s="248">
        <f>$D57*IF(AD$1&gt;'Inputs &amp; Summary'!$D$5,0,IF(AD$1&gt;VLOOKUP($G57,Lists!$J$17:$K$21,2),IF($M57=Lists!$H$3,IF($K57&lt;1,(($S57/$K57)*((1+'Inputs &amp; Summary'!$D$7)^AD$1)),((INT(AD$1/$K57)-INT((AD$1-1)/$K57))*$S57*((1+'Inputs &amp; Summary'!$D$7)^AD$1))),(_xlfn.WEIBULL.DIST(AD$1,$L57,$K57,FALSE)*$S57*((1+'Inputs &amp; Summary'!$D$7)^AD$1))),IF($M57=Lists!$H$3,IF($K57&lt;1,((($R57*(1-$E57)+$Q57*(1-$F57))/$K57)*((1+'Inputs &amp; Summary'!$D$7)^AD$1)),((INT(AD$1/$K57)-INT((AD$1-1)/$K57))*($R57*(1-$E57)+$Q57*(1-$F57))*((1+'Inputs &amp; Summary'!$D$7)^AD$1))),((_xlfn.WEIBULL.DIST(AD$1,$L57,$K57,FALSE)*($R57*(1-$E57)+$Q57*(1-$F57))*((1+'Inputs &amp; Summary'!$D$7)^AD$1))))))</f>
        <v>49.679618056232641</v>
      </c>
      <c r="AE57" s="248">
        <f>$D57*IF(AE$1&gt;'Inputs &amp; Summary'!$D$5,0,IF(AE$1&gt;VLOOKUP($G57,Lists!$J$17:$K$21,2),IF($M57=Lists!$H$3,IF($K57&lt;1,(($S57/$K57)*((1+'Inputs &amp; Summary'!$D$7)^AE$1)),((INT(AE$1/$K57)-INT((AE$1-1)/$K57))*$S57*((1+'Inputs &amp; Summary'!$D$7)^AE$1))),(_xlfn.WEIBULL.DIST(AE$1,$L57,$K57,FALSE)*$S57*((1+'Inputs &amp; Summary'!$D$7)^AE$1))),IF($M57=Lists!$H$3,IF($K57&lt;1,((($R57*(1-$E57)+$Q57*(1-$F57))/$K57)*((1+'Inputs &amp; Summary'!$D$7)^AE$1)),((INT(AE$1/$K57)-INT((AE$1-1)/$K57))*($R57*(1-$E57)+$Q57*(1-$F57))*((1+'Inputs &amp; Summary'!$D$7)^AE$1))),((_xlfn.WEIBULL.DIST(AE$1,$L57,$K57,FALSE)*($R57*(1-$E57)+$Q57*(1-$F57))*((1+'Inputs &amp; Summary'!$D$7)^AE$1))))))</f>
        <v>48.686285416940365</v>
      </c>
      <c r="AF57" s="248">
        <f>$D57*IF(AF$1&gt;'Inputs &amp; Summary'!$D$5,0,IF(AF$1&gt;VLOOKUP($G57,Lists!$J$17:$K$21,2),IF($M57=Lists!$H$3,IF($K57&lt;1,(($S57/$K57)*((1+'Inputs &amp; Summary'!$D$7)^AF$1)),((INT(AF$1/$K57)-INT((AF$1-1)/$K57))*$S57*((1+'Inputs &amp; Summary'!$D$7)^AF$1))),(_xlfn.WEIBULL.DIST(AF$1,$L57,$K57,FALSE)*$S57*((1+'Inputs &amp; Summary'!$D$7)^AF$1))),IF($M57=Lists!$H$3,IF($K57&lt;1,((($R57*(1-$E57)+$Q57*(1-$F57))/$K57)*((1+'Inputs &amp; Summary'!$D$7)^AF$1)),((INT(AF$1/$K57)-INT((AF$1-1)/$K57))*($R57*(1-$E57)+$Q57*(1-$F57))*((1+'Inputs &amp; Summary'!$D$7)^AF$1))),((_xlfn.WEIBULL.DIST(AF$1,$L57,$K57,FALSE)*($R57*(1-$E57)+$Q57*(1-$F57))*((1+'Inputs &amp; Summary'!$D$7)^AF$1))))))</f>
        <v>47.712814237355111</v>
      </c>
      <c r="AG57" s="248">
        <f>$D57*IF(AG$1&gt;'Inputs &amp; Summary'!$D$5,0,IF(AG$1&gt;VLOOKUP($G57,Lists!$J$17:$K$21,2),IF($M57=Lists!$H$3,IF($K57&lt;1,(($S57/$K57)*((1+'Inputs &amp; Summary'!$D$7)^AG$1)),((INT(AG$1/$K57)-INT((AG$1-1)/$K57))*$S57*((1+'Inputs &amp; Summary'!$D$7)^AG$1))),(_xlfn.WEIBULL.DIST(AG$1,$L57,$K57,FALSE)*$S57*((1+'Inputs &amp; Summary'!$D$7)^AG$1))),IF($M57=Lists!$H$3,IF($K57&lt;1,((($R57*(1-$E57)+$Q57*(1-$F57))/$K57)*((1+'Inputs &amp; Summary'!$D$7)^AG$1)),((INT(AG$1/$K57)-INT((AG$1-1)/$K57))*($R57*(1-$E57)+$Q57*(1-$F57))*((1+'Inputs &amp; Summary'!$D$7)^AG$1))),((_xlfn.WEIBULL.DIST(AG$1,$L57,$K57,FALSE)*($R57*(1-$E57)+$Q57*(1-$F57))*((1+'Inputs &amp; Summary'!$D$7)^AG$1))))))</f>
        <v>46.758807392117141</v>
      </c>
      <c r="AH57" s="248">
        <f>$D57*IF(AH$1&gt;'Inputs &amp; Summary'!$D$5,0,IF(AH$1&gt;VLOOKUP($G57,Lists!$J$17:$K$21,2),IF($M57=Lists!$H$3,IF($K57&lt;1,(($S57/$K57)*((1+'Inputs &amp; Summary'!$D$7)^AH$1)),((INT(AH$1/$K57)-INT((AH$1-1)/$K57))*$S57*((1+'Inputs &amp; Summary'!$D$7)^AH$1))),(_xlfn.WEIBULL.DIST(AH$1,$L57,$K57,FALSE)*$S57*((1+'Inputs &amp; Summary'!$D$7)^AH$1))),IF($M57=Lists!$H$3,IF($K57&lt;1,((($R57*(1-$E57)+$Q57*(1-$F57))/$K57)*((1+'Inputs &amp; Summary'!$D$7)^AH$1)),((INT(AH$1/$K57)-INT((AH$1-1)/$K57))*($R57*(1-$E57)+$Q57*(1-$F57))*((1+'Inputs &amp; Summary'!$D$7)^AH$1))),((_xlfn.WEIBULL.DIST(AH$1,$L57,$K57,FALSE)*($R57*(1-$E57)+$Q57*(1-$F57))*((1+'Inputs &amp; Summary'!$D$7)^AH$1))))))</f>
        <v>45.823875696297819</v>
      </c>
      <c r="AI57" s="248">
        <f>$D57*IF(AI$1&gt;'Inputs &amp; Summary'!$D$5,0,IF(AI$1&gt;VLOOKUP($G57,Lists!$J$17:$K$21,2),IF($M57=Lists!$H$3,IF($K57&lt;1,(($S57/$K57)*((1+'Inputs &amp; Summary'!$D$7)^AI$1)),((INT(AI$1/$K57)-INT((AI$1-1)/$K57))*$S57*((1+'Inputs &amp; Summary'!$D$7)^AI$1))),(_xlfn.WEIBULL.DIST(AI$1,$L57,$K57,FALSE)*$S57*((1+'Inputs &amp; Summary'!$D$7)^AI$1))),IF($M57=Lists!$H$3,IF($K57&lt;1,((($R57*(1-$E57)+$Q57*(1-$F57))/$K57)*((1+'Inputs &amp; Summary'!$D$7)^AI$1)),((INT(AI$1/$K57)-INT((AI$1-1)/$K57))*($R57*(1-$E57)+$Q57*(1-$F57))*((1+'Inputs &amp; Summary'!$D$7)^AI$1))),((_xlfn.WEIBULL.DIST(AI$1,$L57,$K57,FALSE)*($R57*(1-$E57)+$Q57*(1-$F57))*((1+'Inputs &amp; Summary'!$D$7)^AI$1))))))</f>
        <v>44.907637746632382</v>
      </c>
      <c r="AJ57" s="248">
        <f>$D57*IF(AJ$1&gt;'Inputs &amp; Summary'!$D$5,0,IF(AJ$1&gt;VLOOKUP($G57,Lists!$J$17:$K$21,2),IF($M57=Lists!$H$3,IF($K57&lt;1,(($S57/$K57)*((1+'Inputs &amp; Summary'!$D$7)^AJ$1)),((INT(AJ$1/$K57)-INT((AJ$1-1)/$K57))*$S57*((1+'Inputs &amp; Summary'!$D$7)^AJ$1))),(_xlfn.WEIBULL.DIST(AJ$1,$L57,$K57,FALSE)*$S57*((1+'Inputs &amp; Summary'!$D$7)^AJ$1))),IF($M57=Lists!$H$3,IF($K57&lt;1,((($R57*(1-$E57)+$Q57*(1-$F57))/$K57)*((1+'Inputs &amp; Summary'!$D$7)^AJ$1)),((INT(AJ$1/$K57)-INT((AJ$1-1)/$K57))*($R57*(1-$E57)+$Q57*(1-$F57))*((1+'Inputs &amp; Summary'!$D$7)^AJ$1))),((_xlfn.WEIBULL.DIST(AJ$1,$L57,$K57,FALSE)*($R57*(1-$E57)+$Q57*(1-$F57))*((1+'Inputs &amp; Summary'!$D$7)^AJ$1))))))</f>
        <v>44.009719765927478</v>
      </c>
      <c r="AK57" s="248">
        <f>$D57*IF(AK$1&gt;'Inputs &amp; Summary'!$D$5,0,IF(AK$1&gt;VLOOKUP($G57,Lists!$J$17:$K$21,2),IF($M57=Lists!$H$3,IF($K57&lt;1,(($S57/$K57)*((1+'Inputs &amp; Summary'!$D$7)^AK$1)),((INT(AK$1/$K57)-INT((AK$1-1)/$K57))*$S57*((1+'Inputs &amp; Summary'!$D$7)^AK$1))),(_xlfn.WEIBULL.DIST(AK$1,$L57,$K57,FALSE)*$S57*((1+'Inputs &amp; Summary'!$D$7)^AK$1))),IF($M57=Lists!$H$3,IF($K57&lt;1,((($R57*(1-$E57)+$Q57*(1-$F57))/$K57)*((1+'Inputs &amp; Summary'!$D$7)^AK$1)),((INT(AK$1/$K57)-INT((AK$1-1)/$K57))*($R57*(1-$E57)+$Q57*(1-$F57))*((1+'Inputs &amp; Summary'!$D$7)^AK$1))),((_xlfn.WEIBULL.DIST(AK$1,$L57,$K57,FALSE)*($R57*(1-$E57)+$Q57*(1-$F57))*((1+'Inputs &amp; Summary'!$D$7)^AK$1))))))</f>
        <v>43.129755450579509</v>
      </c>
      <c r="AL57" s="248">
        <f>$D57*IF(AL$1&gt;'Inputs &amp; Summary'!$D$5,0,IF(AL$1&gt;VLOOKUP($G57,Lists!$J$17:$K$21,2),IF($M57=Lists!$H$3,IF($K57&lt;1,(($S57/$K57)*((1+'Inputs &amp; Summary'!$D$7)^AL$1)),((INT(AL$1/$K57)-INT((AL$1-1)/$K57))*$S57*((1+'Inputs &amp; Summary'!$D$7)^AL$1))),(_xlfn.WEIBULL.DIST(AL$1,$L57,$K57,FALSE)*$S57*((1+'Inputs &amp; Summary'!$D$7)^AL$1))),IF($M57=Lists!$H$3,IF($K57&lt;1,((($R57*(1-$E57)+$Q57*(1-$F57))/$K57)*((1+'Inputs &amp; Summary'!$D$7)^AL$1)),((INT(AL$1/$K57)-INT((AL$1-1)/$K57))*($R57*(1-$E57)+$Q57*(1-$F57))*((1+'Inputs &amp; Summary'!$D$7)^AL$1))),((_xlfn.WEIBULL.DIST(AL$1,$L57,$K57,FALSE)*($R57*(1-$E57)+$Q57*(1-$F57))*((1+'Inputs &amp; Summary'!$D$7)^AL$1))))))</f>
        <v>42.267385821141929</v>
      </c>
      <c r="AM57" s="248">
        <f>$D57*IF(AM$1&gt;'Inputs &amp; Summary'!$D$5,0,IF(AM$1&gt;VLOOKUP($G57,Lists!$J$17:$K$21,2),IF($M57=Lists!$H$3,IF($K57&lt;1,(($S57/$K57)*((1+'Inputs &amp; Summary'!$D$7)^AM$1)),((INT(AM$1/$K57)-INT((AM$1-1)/$K57))*$S57*((1+'Inputs &amp; Summary'!$D$7)^AM$1))),(_xlfn.WEIBULL.DIST(AM$1,$L57,$K57,FALSE)*$S57*((1+'Inputs &amp; Summary'!$D$7)^AM$1))),IF($M57=Lists!$H$3,IF($K57&lt;1,((($R57*(1-$E57)+$Q57*(1-$F57))/$K57)*((1+'Inputs &amp; Summary'!$D$7)^AM$1)),((INT(AM$1/$K57)-INT((AM$1-1)/$K57))*($R57*(1-$E57)+$Q57*(1-$F57))*((1+'Inputs &amp; Summary'!$D$7)^AM$1))),((_xlfn.WEIBULL.DIST(AM$1,$L57,$K57,FALSE)*($R57*(1-$E57)+$Q57*(1-$F57))*((1+'Inputs &amp; Summary'!$D$7)^AM$1))))))</f>
        <v>41.42225907588039</v>
      </c>
      <c r="AN57" s="248">
        <f>$D57*IF(AN$1&gt;'Inputs &amp; Summary'!$D$5,0,IF(AN$1&gt;VLOOKUP($G57,Lists!$J$17:$K$21,2),IF($M57=Lists!$H$3,IF($K57&lt;1,(($S57/$K57)*((1+'Inputs &amp; Summary'!$D$7)^AN$1)),((INT(AN$1/$K57)-INT((AN$1-1)/$K57))*$S57*((1+'Inputs &amp; Summary'!$D$7)^AN$1))),(_xlfn.WEIBULL.DIST(AN$1,$L57,$K57,FALSE)*$S57*((1+'Inputs &amp; Summary'!$D$7)^AN$1))),IF($M57=Lists!$H$3,IF($K57&lt;1,((($R57*(1-$E57)+$Q57*(1-$F57))/$K57)*((1+'Inputs &amp; Summary'!$D$7)^AN$1)),((INT(AN$1/$K57)-INT((AN$1-1)/$K57))*($R57*(1-$E57)+$Q57*(1-$F57))*((1+'Inputs &amp; Summary'!$D$7)^AN$1))),((_xlfn.WEIBULL.DIST(AN$1,$L57,$K57,FALSE)*($R57*(1-$E57)+$Q57*(1-$F57))*((1+'Inputs &amp; Summary'!$D$7)^AN$1))))))</f>
        <v>40.594030447256102</v>
      </c>
      <c r="AO57" s="248">
        <f>$D57*IF(AO$1&gt;'Inputs &amp; Summary'!$D$5,0,IF(AO$1&gt;VLOOKUP($G57,Lists!$J$17:$K$21,2),IF($M57=Lists!$H$3,IF($K57&lt;1,(($S57/$K57)*((1+'Inputs &amp; Summary'!$D$7)^AO$1)),((INT(AO$1/$K57)-INT((AO$1-1)/$K57))*$S57*((1+'Inputs &amp; Summary'!$D$7)^AO$1))),(_xlfn.WEIBULL.DIST(AO$1,$L57,$K57,FALSE)*$S57*((1+'Inputs &amp; Summary'!$D$7)^AO$1))),IF($M57=Lists!$H$3,IF($K57&lt;1,((($R57*(1-$E57)+$Q57*(1-$F57))/$K57)*((1+'Inputs &amp; Summary'!$D$7)^AO$1)),((INT(AO$1/$K57)-INT((AO$1-1)/$K57))*($R57*(1-$E57)+$Q57*(1-$F57))*((1+'Inputs &amp; Summary'!$D$7)^AO$1))),((_xlfn.WEIBULL.DIST(AO$1,$L57,$K57,FALSE)*($R57*(1-$E57)+$Q57*(1-$F57))*((1+'Inputs &amp; Summary'!$D$7)^AO$1))))))</f>
        <v>39.782362061278555</v>
      </c>
      <c r="AP57" s="248">
        <f>$D57*IF(AP$1&gt;'Inputs &amp; Summary'!$D$5,0,IF(AP$1&gt;VLOOKUP($G57,Lists!$J$17:$K$21,2),IF($M57=Lists!$H$3,IF($K57&lt;1,(($S57/$K57)*((1+'Inputs &amp; Summary'!$D$7)^AP$1)),((INT(AP$1/$K57)-INT((AP$1-1)/$K57))*$S57*((1+'Inputs &amp; Summary'!$D$7)^AP$1))),(_xlfn.WEIBULL.DIST(AP$1,$L57,$K57,FALSE)*$S57*((1+'Inputs &amp; Summary'!$D$7)^AP$1))),IF($M57=Lists!$H$3,IF($K57&lt;1,((($R57*(1-$E57)+$Q57*(1-$F57))/$K57)*((1+'Inputs &amp; Summary'!$D$7)^AP$1)),((INT(AP$1/$K57)-INT((AP$1-1)/$K57))*($R57*(1-$E57)+$Q57*(1-$F57))*((1+'Inputs &amp; Summary'!$D$7)^AP$1))),((_xlfn.WEIBULL.DIST(AP$1,$L57,$K57,FALSE)*($R57*(1-$E57)+$Q57*(1-$F57))*((1+'Inputs &amp; Summary'!$D$7)^AP$1))))))</f>
        <v>38.986922799670694</v>
      </c>
      <c r="AQ57" s="248">
        <f>$D57*IF(AQ$1&gt;'Inputs &amp; Summary'!$D$5,0,IF(AQ$1&gt;VLOOKUP($G57,Lists!$J$17:$K$21,2),IF($M57=Lists!$H$3,IF($K57&lt;1,(($S57/$K57)*((1+'Inputs &amp; Summary'!$D$7)^AQ$1)),((INT(AQ$1/$K57)-INT((AQ$1-1)/$K57))*$S57*((1+'Inputs &amp; Summary'!$D$7)^AQ$1))),(_xlfn.WEIBULL.DIST(AQ$1,$L57,$K57,FALSE)*$S57*((1+'Inputs &amp; Summary'!$D$7)^AQ$1))),IF($M57=Lists!$H$3,IF($K57&lt;1,((($R57*(1-$E57)+$Q57*(1-$F57))/$K57)*((1+'Inputs &amp; Summary'!$D$7)^AQ$1)),((INT(AQ$1/$K57)-INT((AQ$1-1)/$K57))*($R57*(1-$E57)+$Q57*(1-$F57))*((1+'Inputs &amp; Summary'!$D$7)^AQ$1))),((_xlfn.WEIBULL.DIST(AQ$1,$L57,$K57,FALSE)*($R57*(1-$E57)+$Q57*(1-$F57))*((1+'Inputs &amp; Summary'!$D$7)^AQ$1))))))</f>
        <v>38.207388164789933</v>
      </c>
      <c r="AR57" s="248">
        <f>$D57*IF(AR$1&gt;'Inputs &amp; Summary'!$D$5,0,IF(AR$1&gt;VLOOKUP($G57,Lists!$J$17:$K$21,2),IF($M57=Lists!$H$3,IF($K57&lt;1,(($S57/$K57)*((1+'Inputs &amp; Summary'!$D$7)^AR$1)),((INT(AR$1/$K57)-INT((AR$1-1)/$K57))*$S57*((1+'Inputs &amp; Summary'!$D$7)^AR$1))),(_xlfn.WEIBULL.DIST(AR$1,$L57,$K57,FALSE)*$S57*((1+'Inputs &amp; Summary'!$D$7)^AR$1))),IF($M57=Lists!$H$3,IF($K57&lt;1,((($R57*(1-$E57)+$Q57*(1-$F57))/$K57)*((1+'Inputs &amp; Summary'!$D$7)^AR$1)),((INT(AR$1/$K57)-INT((AR$1-1)/$K57))*($R57*(1-$E57)+$Q57*(1-$F57))*((1+'Inputs &amp; Summary'!$D$7)^AR$1))),((_xlfn.WEIBULL.DIST(AR$1,$L57,$K57,FALSE)*($R57*(1-$E57)+$Q57*(1-$F57))*((1+'Inputs &amp; Summary'!$D$7)^AR$1))))))</f>
        <v>37.443440147250101</v>
      </c>
      <c r="AS57" s="248">
        <f>$D57*IF(AS$1&gt;'Inputs &amp; Summary'!$D$5,0,IF(AS$1&gt;VLOOKUP($G57,Lists!$J$17:$K$21,2),IF($M57=Lists!$H$3,IF($K57&lt;1,(($S57/$K57)*((1+'Inputs &amp; Summary'!$D$7)^AS$1)),((INT(AS$1/$K57)-INT((AS$1-1)/$K57))*$S57*((1+'Inputs &amp; Summary'!$D$7)^AS$1))),(_xlfn.WEIBULL.DIST(AS$1,$L57,$K57,FALSE)*$S57*((1+'Inputs &amp; Summary'!$D$7)^AS$1))),IF($M57=Lists!$H$3,IF($K57&lt;1,((($R57*(1-$E57)+$Q57*(1-$F57))/$K57)*((1+'Inputs &amp; Summary'!$D$7)^AS$1)),((INT(AS$1/$K57)-INT((AS$1-1)/$K57))*($R57*(1-$E57)+$Q57*(1-$F57))*((1+'Inputs &amp; Summary'!$D$7)^AS$1))),((_xlfn.WEIBULL.DIST(AS$1,$L57,$K57,FALSE)*($R57*(1-$E57)+$Q57*(1-$F57))*((1+'Inputs &amp; Summary'!$D$7)^AS$1))))))</f>
        <v>0</v>
      </c>
      <c r="AT57" s="248">
        <f>$D57*IF(AT$1&gt;'Inputs &amp; Summary'!$D$5,0,IF(AT$1&gt;VLOOKUP($G57,Lists!$J$17:$K$21,2),IF($M57=Lists!$H$3,IF($K57&lt;1,(($S57/$K57)*((1+'Inputs &amp; Summary'!$D$7)^AT$1)),((INT(AT$1/$K57)-INT((AT$1-1)/$K57))*$S57*((1+'Inputs &amp; Summary'!$D$7)^AT$1))),(_xlfn.WEIBULL.DIST(AT$1,$L57,$K57,FALSE)*$S57*((1+'Inputs &amp; Summary'!$D$7)^AT$1))),IF($M57=Lists!$H$3,IF($K57&lt;1,((($R57*(1-$E57)+$Q57*(1-$F57))/$K57)*((1+'Inputs &amp; Summary'!$D$7)^AT$1)),((INT(AT$1/$K57)-INT((AT$1-1)/$K57))*($R57*(1-$E57)+$Q57*(1-$F57))*((1+'Inputs &amp; Summary'!$D$7)^AT$1))),((_xlfn.WEIBULL.DIST(AT$1,$L57,$K57,FALSE)*($R57*(1-$E57)+$Q57*(1-$F57))*((1+'Inputs &amp; Summary'!$D$7)^AT$1))))))</f>
        <v>0</v>
      </c>
      <c r="AU57" s="248">
        <f>$D57*IF(AU$1&gt;'Inputs &amp; Summary'!$D$5,0,IF(AU$1&gt;VLOOKUP($G57,Lists!$J$17:$K$21,2),IF($M57=Lists!$H$3,IF($K57&lt;1,(($S57/$K57)*((1+'Inputs &amp; Summary'!$D$7)^AU$1)),((INT(AU$1/$K57)-INT((AU$1-1)/$K57))*$S57*((1+'Inputs &amp; Summary'!$D$7)^AU$1))),(_xlfn.WEIBULL.DIST(AU$1,$L57,$K57,FALSE)*$S57*((1+'Inputs &amp; Summary'!$D$7)^AU$1))),IF($M57=Lists!$H$3,IF($K57&lt;1,((($R57*(1-$E57)+$Q57*(1-$F57))/$K57)*((1+'Inputs &amp; Summary'!$D$7)^AU$1)),((INT(AU$1/$K57)-INT((AU$1-1)/$K57))*($R57*(1-$E57)+$Q57*(1-$F57))*((1+'Inputs &amp; Summary'!$D$7)^AU$1))),((_xlfn.WEIBULL.DIST(AU$1,$L57,$K57,FALSE)*($R57*(1-$E57)+$Q57*(1-$F57))*((1+'Inputs &amp; Summary'!$D$7)^AU$1))))))</f>
        <v>0</v>
      </c>
      <c r="AV57" s="248">
        <f>$D57*IF(AV$1&gt;'Inputs &amp; Summary'!$D$5,0,IF(AV$1&gt;VLOOKUP($G57,Lists!$J$17:$K$21,2),IF($M57=Lists!$H$3,IF($K57&lt;1,(($S57/$K57)*((1+'Inputs &amp; Summary'!$D$7)^AV$1)),((INT(AV$1/$K57)-INT((AV$1-1)/$K57))*$S57*((1+'Inputs &amp; Summary'!$D$7)^AV$1))),(_xlfn.WEIBULL.DIST(AV$1,$L57,$K57,FALSE)*$S57*((1+'Inputs &amp; Summary'!$D$7)^AV$1))),IF($M57=Lists!$H$3,IF($K57&lt;1,((($R57*(1-$E57)+$Q57*(1-$F57))/$K57)*((1+'Inputs &amp; Summary'!$D$7)^AV$1)),((INT(AV$1/$K57)-INT((AV$1-1)/$K57))*($R57*(1-$E57)+$Q57*(1-$F57))*((1+'Inputs &amp; Summary'!$D$7)^AV$1))),((_xlfn.WEIBULL.DIST(AV$1,$L57,$K57,FALSE)*($R57*(1-$E57)+$Q57*(1-$F57))*((1+'Inputs &amp; Summary'!$D$7)^AV$1))))))</f>
        <v>0</v>
      </c>
      <c r="AW57" s="248">
        <f>$D57*IF(AW$1&gt;'Inputs &amp; Summary'!$D$5,0,IF(AW$1&gt;VLOOKUP($G57,Lists!$J$17:$K$21,2),IF($M57=Lists!$H$3,IF($K57&lt;1,(($S57/$K57)*((1+'Inputs &amp; Summary'!$D$7)^AW$1)),((INT(AW$1/$K57)-INT((AW$1-1)/$K57))*$S57*((1+'Inputs &amp; Summary'!$D$7)^AW$1))),(_xlfn.WEIBULL.DIST(AW$1,$L57,$K57,FALSE)*$S57*((1+'Inputs &amp; Summary'!$D$7)^AW$1))),IF($M57=Lists!$H$3,IF($K57&lt;1,((($R57*(1-$E57)+$Q57*(1-$F57))/$K57)*((1+'Inputs &amp; Summary'!$D$7)^AW$1)),((INT(AW$1/$K57)-INT((AW$1-1)/$K57))*($R57*(1-$E57)+$Q57*(1-$F57))*((1+'Inputs &amp; Summary'!$D$7)^AW$1))),((_xlfn.WEIBULL.DIST(AW$1,$L57,$K57,FALSE)*($R57*(1-$E57)+$Q57*(1-$F57))*((1+'Inputs &amp; Summary'!$D$7)^AW$1))))))</f>
        <v>0</v>
      </c>
      <c r="AX57" s="248">
        <f>$D57*IF(AX$1&gt;'Inputs &amp; Summary'!$D$5,0,IF(AX$1&gt;VLOOKUP($G57,Lists!$J$17:$K$21,2),IF($M57=Lists!$H$3,IF($K57&lt;1,(($S57/$K57)*((1+'Inputs &amp; Summary'!$D$7)^AX$1)),((INT(AX$1/$K57)-INT((AX$1-1)/$K57))*$S57*((1+'Inputs &amp; Summary'!$D$7)^AX$1))),(_xlfn.WEIBULL.DIST(AX$1,$L57,$K57,FALSE)*$S57*((1+'Inputs &amp; Summary'!$D$7)^AX$1))),IF($M57=Lists!$H$3,IF($K57&lt;1,((($R57*(1-$E57)+$Q57*(1-$F57))/$K57)*((1+'Inputs &amp; Summary'!$D$7)^AX$1)),((INT(AX$1/$K57)-INT((AX$1-1)/$K57))*($R57*(1-$E57)+$Q57*(1-$F57))*((1+'Inputs &amp; Summary'!$D$7)^AX$1))),((_xlfn.WEIBULL.DIST(AX$1,$L57,$K57,FALSE)*($R57*(1-$E57)+$Q57*(1-$F57))*((1+'Inputs &amp; Summary'!$D$7)^AX$1))))))</f>
        <v>0</v>
      </c>
      <c r="AY57" s="248">
        <f>$D57*IF(AY$1&gt;'Inputs &amp; Summary'!$D$5,0,IF(AY$1&gt;VLOOKUP($G57,Lists!$J$17:$K$21,2),IF($M57=Lists!$H$3,IF($K57&lt;1,(($S57/$K57)*((1+'Inputs &amp; Summary'!$D$7)^AY$1)),((INT(AY$1/$K57)-INT((AY$1-1)/$K57))*$S57*((1+'Inputs &amp; Summary'!$D$7)^AY$1))),(_xlfn.WEIBULL.DIST(AY$1,$L57,$K57,FALSE)*$S57*((1+'Inputs &amp; Summary'!$D$7)^AY$1))),IF($M57=Lists!$H$3,IF($K57&lt;1,((($R57*(1-$E57)+$Q57*(1-$F57))/$K57)*((1+'Inputs &amp; Summary'!$D$7)^AY$1)),((INT(AY$1/$K57)-INT((AY$1-1)/$K57))*($R57*(1-$E57)+$Q57*(1-$F57))*((1+'Inputs &amp; Summary'!$D$7)^AY$1))),((_xlfn.WEIBULL.DIST(AY$1,$L57,$K57,FALSE)*($R57*(1-$E57)+$Q57*(1-$F57))*((1+'Inputs &amp; Summary'!$D$7)^AY$1))))))</f>
        <v>0</v>
      </c>
      <c r="AZ57" s="248">
        <f>$D57*IF(AZ$1&gt;'Inputs &amp; Summary'!$D$5,0,IF(AZ$1&gt;VLOOKUP($G57,Lists!$J$17:$K$21,2),IF($M57=Lists!$H$3,IF($K57&lt;1,(($S57/$K57)*((1+'Inputs &amp; Summary'!$D$7)^AZ$1)),((INT(AZ$1/$K57)-INT((AZ$1-1)/$K57))*$S57*((1+'Inputs &amp; Summary'!$D$7)^AZ$1))),(_xlfn.WEIBULL.DIST(AZ$1,$L57,$K57,FALSE)*$S57*((1+'Inputs &amp; Summary'!$D$7)^AZ$1))),IF($M57=Lists!$H$3,IF($K57&lt;1,((($R57*(1-$E57)+$Q57*(1-$F57))/$K57)*((1+'Inputs &amp; Summary'!$D$7)^AZ$1)),((INT(AZ$1/$K57)-INT((AZ$1-1)/$K57))*($R57*(1-$E57)+$Q57*(1-$F57))*((1+'Inputs &amp; Summary'!$D$7)^AZ$1))),((_xlfn.WEIBULL.DIST(AZ$1,$L57,$K57,FALSE)*($R57*(1-$E57)+$Q57*(1-$F57))*((1+'Inputs &amp; Summary'!$D$7)^AZ$1))))))</f>
        <v>0</v>
      </c>
      <c r="BA57" s="248">
        <f>$D57*IF(BA$1&gt;'Inputs &amp; Summary'!$D$5,0,IF(BA$1&gt;VLOOKUP($G57,Lists!$J$17:$K$21,2),IF($M57=Lists!$H$3,IF($K57&lt;1,(($S57/$K57)*((1+'Inputs &amp; Summary'!$D$7)^BA$1)),((INT(BA$1/$K57)-INT((BA$1-1)/$K57))*$S57*((1+'Inputs &amp; Summary'!$D$7)^BA$1))),(_xlfn.WEIBULL.DIST(BA$1,$L57,$K57,FALSE)*$S57*((1+'Inputs &amp; Summary'!$D$7)^BA$1))),IF($M57=Lists!$H$3,IF($K57&lt;1,((($R57*(1-$E57)+$Q57*(1-$F57))/$K57)*((1+'Inputs &amp; Summary'!$D$7)^BA$1)),((INT(BA$1/$K57)-INT((BA$1-1)/$K57))*($R57*(1-$E57)+$Q57*(1-$F57))*((1+'Inputs &amp; Summary'!$D$7)^BA$1))),((_xlfn.WEIBULL.DIST(BA$1,$L57,$K57,FALSE)*($R57*(1-$E57)+$Q57*(1-$F57))*((1+'Inputs &amp; Summary'!$D$7)^BA$1))))))</f>
        <v>0</v>
      </c>
      <c r="BB57" s="248">
        <f>$D57*IF(BB$1&gt;'Inputs &amp; Summary'!$D$5,0,IF(BB$1&gt;VLOOKUP($G57,Lists!$J$17:$K$21,2),IF($M57=Lists!$H$3,IF($K57&lt;1,(($S57/$K57)*((1+'Inputs &amp; Summary'!$D$7)^BB$1)),((INT(BB$1/$K57)-INT((BB$1-1)/$K57))*$S57*((1+'Inputs &amp; Summary'!$D$7)^BB$1))),(_xlfn.WEIBULL.DIST(BB$1,$L57,$K57,FALSE)*$S57*((1+'Inputs &amp; Summary'!$D$7)^BB$1))),IF($M57=Lists!$H$3,IF($K57&lt;1,((($R57*(1-$E57)+$Q57*(1-$F57))/$K57)*((1+'Inputs &amp; Summary'!$D$7)^BB$1)),((INT(BB$1/$K57)-INT((BB$1-1)/$K57))*($R57*(1-$E57)+$Q57*(1-$F57))*((1+'Inputs &amp; Summary'!$D$7)^BB$1))),((_xlfn.WEIBULL.DIST(BB$1,$L57,$K57,FALSE)*($R57*(1-$E57)+$Q57*(1-$F57))*((1+'Inputs &amp; Summary'!$D$7)^BB$1))))))</f>
        <v>0</v>
      </c>
      <c r="BC57" s="248">
        <f>$D57*IF(BC$1&gt;'Inputs &amp; Summary'!$D$5,0,IF(BC$1&gt;VLOOKUP($G57,Lists!$J$17:$K$21,2),IF($M57=Lists!$H$3,IF($K57&lt;1,(($S57/$K57)*((1+'Inputs &amp; Summary'!$D$7)^BC$1)),((INT(BC$1/$K57)-INT((BC$1-1)/$K57))*$S57*((1+'Inputs &amp; Summary'!$D$7)^BC$1))),(_xlfn.WEIBULL.DIST(BC$1,$L57,$K57,FALSE)*$S57*((1+'Inputs &amp; Summary'!$D$7)^BC$1))),IF($M57=Lists!$H$3,IF($K57&lt;1,((($R57*(1-$E57)+$Q57*(1-$F57))/$K57)*((1+'Inputs &amp; Summary'!$D$7)^BC$1)),((INT(BC$1/$K57)-INT((BC$1-1)/$K57))*($R57*(1-$E57)+$Q57*(1-$F57))*((1+'Inputs &amp; Summary'!$D$7)^BC$1))),((_xlfn.WEIBULL.DIST(BC$1,$L57,$K57,FALSE)*($R57*(1-$E57)+$Q57*(1-$F57))*((1+'Inputs &amp; Summary'!$D$7)^BC$1))))))</f>
        <v>0</v>
      </c>
      <c r="BD57" s="248">
        <f>$D57*IF(BD$1&gt;'Inputs &amp; Summary'!$D$5,0,IF(BD$1&gt;VLOOKUP($G57,Lists!$J$17:$K$21,2),IF($M57=Lists!$H$3,IF($K57&lt;1,(($S57/$K57)*((1+'Inputs &amp; Summary'!$D$7)^BD$1)),((INT(BD$1/$K57)-INT((BD$1-1)/$K57))*$S57*((1+'Inputs &amp; Summary'!$D$7)^BD$1))),(_xlfn.WEIBULL.DIST(BD$1,$L57,$K57,FALSE)*$S57*((1+'Inputs &amp; Summary'!$D$7)^BD$1))),IF($M57=Lists!$H$3,IF($K57&lt;1,((($R57*(1-$E57)+$Q57*(1-$F57))/$K57)*((1+'Inputs &amp; Summary'!$D$7)^BD$1)),((INT(BD$1/$K57)-INT((BD$1-1)/$K57))*($R57*(1-$E57)+$Q57*(1-$F57))*((1+'Inputs &amp; Summary'!$D$7)^BD$1))),((_xlfn.WEIBULL.DIST(BD$1,$L57,$K57,FALSE)*($R57*(1-$E57)+$Q57*(1-$F57))*((1+'Inputs &amp; Summary'!$D$7)^BD$1))))))</f>
        <v>0</v>
      </c>
      <c r="BE57" s="248">
        <f>$D57*IF(BE$1&gt;'Inputs &amp; Summary'!$D$5,0,IF(BE$1&gt;VLOOKUP($G57,Lists!$J$17:$K$21,2),IF($M57=Lists!$H$3,IF($K57&lt;1,(($S57/$K57)*((1+'Inputs &amp; Summary'!$D$7)^BE$1)),((INT(BE$1/$K57)-INT((BE$1-1)/$K57))*$S57*((1+'Inputs &amp; Summary'!$D$7)^BE$1))),(_xlfn.WEIBULL.DIST(BE$1,$L57,$K57,FALSE)*$S57*((1+'Inputs &amp; Summary'!$D$7)^BE$1))),IF($M57=Lists!$H$3,IF($K57&lt;1,((($R57*(1-$E57)+$Q57*(1-$F57))/$K57)*((1+'Inputs &amp; Summary'!$D$7)^BE$1)),((INT(BE$1/$K57)-INT((BE$1-1)/$K57))*($R57*(1-$E57)+$Q57*(1-$F57))*((1+'Inputs &amp; Summary'!$D$7)^BE$1))),((_xlfn.WEIBULL.DIST(BE$1,$L57,$K57,FALSE)*($R57*(1-$E57)+$Q57*(1-$F57))*((1+'Inputs &amp; Summary'!$D$7)^BE$1))))))</f>
        <v>0</v>
      </c>
      <c r="BF57" s="248">
        <f>$D57*IF(BF$1&gt;'Inputs &amp; Summary'!$D$5,0,IF(BF$1&gt;VLOOKUP($G57,Lists!$J$17:$K$21,2),IF($M57=Lists!$H$3,IF($K57&lt;1,(($S57/$K57)*((1+'Inputs &amp; Summary'!$D$7)^BF$1)),((INT(BF$1/$K57)-INT((BF$1-1)/$K57))*$S57*((1+'Inputs &amp; Summary'!$D$7)^BF$1))),(_xlfn.WEIBULL.DIST(BF$1,$L57,$K57,FALSE)*$S57*((1+'Inputs &amp; Summary'!$D$7)^BF$1))),IF($M57=Lists!$H$3,IF($K57&lt;1,((($R57*(1-$E57)+$Q57*(1-$F57))/$K57)*((1+'Inputs &amp; Summary'!$D$7)^BF$1)),((INT(BF$1/$K57)-INT((BF$1-1)/$K57))*($R57*(1-$E57)+$Q57*(1-$F57))*((1+'Inputs &amp; Summary'!$D$7)^BF$1))),((_xlfn.WEIBULL.DIST(BF$1,$L57,$K57,FALSE)*($R57*(1-$E57)+$Q57*(1-$F57))*((1+'Inputs &amp; Summary'!$D$7)^BF$1))))))</f>
        <v>0</v>
      </c>
      <c r="BG57" s="248">
        <f>$D57*IF(BG$1&gt;'Inputs &amp; Summary'!$D$5,0,IF(BG$1&gt;VLOOKUP($G57,Lists!$J$17:$K$21,2),IF($M57=Lists!$H$3,IF($K57&lt;1,(($S57/$K57)*((1+'Inputs &amp; Summary'!$D$7)^BG$1)),((INT(BG$1/$K57)-INT((BG$1-1)/$K57))*$S57*((1+'Inputs &amp; Summary'!$D$7)^BG$1))),(_xlfn.WEIBULL.DIST(BG$1,$L57,$K57,FALSE)*$S57*((1+'Inputs &amp; Summary'!$D$7)^BG$1))),IF($M57=Lists!$H$3,IF($K57&lt;1,((($R57*(1-$E57)+$Q57*(1-$F57))/$K57)*((1+'Inputs &amp; Summary'!$D$7)^BG$1)),((INT(BG$1/$K57)-INT((BG$1-1)/$K57))*($R57*(1-$E57)+$Q57*(1-$F57))*((1+'Inputs &amp; Summary'!$D$7)^BG$1))),((_xlfn.WEIBULL.DIST(BG$1,$L57,$K57,FALSE)*($R57*(1-$E57)+$Q57*(1-$F57))*((1+'Inputs &amp; Summary'!$D$7)^BG$1))))))</f>
        <v>0</v>
      </c>
      <c r="BH57" s="248">
        <f>$D57*IF(BH$1&gt;'Inputs &amp; Summary'!$D$5,0,IF(BH$1&gt;VLOOKUP($G57,Lists!$J$17:$K$21,2),IF($M57=Lists!$H$3,IF($K57&lt;1,(($S57/$K57)*((1+'Inputs &amp; Summary'!$D$7)^BH$1)),((INT(BH$1/$K57)-INT((BH$1-1)/$K57))*$S57*((1+'Inputs &amp; Summary'!$D$7)^BH$1))),(_xlfn.WEIBULL.DIST(BH$1,$L57,$K57,FALSE)*$S57*((1+'Inputs &amp; Summary'!$D$7)^BH$1))),IF($M57=Lists!$H$3,IF($K57&lt;1,((($R57*(1-$E57)+$Q57*(1-$F57))/$K57)*((1+'Inputs &amp; Summary'!$D$7)^BH$1)),((INT(BH$1/$K57)-INT((BH$1-1)/$K57))*($R57*(1-$E57)+$Q57*(1-$F57))*((1+'Inputs &amp; Summary'!$D$7)^BH$1))),((_xlfn.WEIBULL.DIST(BH$1,$L57,$K57,FALSE)*($R57*(1-$E57)+$Q57*(1-$F57))*((1+'Inputs &amp; Summary'!$D$7)^BH$1))))))</f>
        <v>0</v>
      </c>
      <c r="BI57" s="248">
        <f>$D57*IF(BI$1&gt;'Inputs &amp; Summary'!$D$5,0,IF(BI$1&gt;VLOOKUP($G57,Lists!$J$17:$K$21,2),IF($M57=Lists!$H$3,IF($K57&lt;1,(($S57/$K57)*((1+'Inputs &amp; Summary'!$D$7)^BI$1)),((INT(BI$1/$K57)-INT((BI$1-1)/$K57))*$S57*((1+'Inputs &amp; Summary'!$D$7)^BI$1))),(_xlfn.WEIBULL.DIST(BI$1,$L57,$K57,FALSE)*$S57*((1+'Inputs &amp; Summary'!$D$7)^BI$1))),IF($M57=Lists!$H$3,IF($K57&lt;1,((($R57*(1-$E57)+$Q57*(1-$F57))/$K57)*((1+'Inputs &amp; Summary'!$D$7)^BI$1)),((INT(BI$1/$K57)-INT((BI$1-1)/$K57))*($R57*(1-$E57)+$Q57*(1-$F57))*((1+'Inputs &amp; Summary'!$D$7)^BI$1))),((_xlfn.WEIBULL.DIST(BI$1,$L57,$K57,FALSE)*($R57*(1-$E57)+$Q57*(1-$F57))*((1+'Inputs &amp; Summary'!$D$7)^BI$1))))))</f>
        <v>0</v>
      </c>
      <c r="BJ57" s="248">
        <f>$D57*IF(BJ$1&gt;'Inputs &amp; Summary'!$D$5,0,IF(BJ$1&gt;VLOOKUP($G57,Lists!$J$17:$K$21,2),IF($M57=Lists!$H$3,IF($K57&lt;1,(($S57/$K57)*((1+'Inputs &amp; Summary'!$D$7)^BJ$1)),((INT(BJ$1/$K57)-INT((BJ$1-1)/$K57))*$S57*((1+'Inputs &amp; Summary'!$D$7)^BJ$1))),(_xlfn.WEIBULL.DIST(BJ$1,$L57,$K57,FALSE)*$S57*((1+'Inputs &amp; Summary'!$D$7)^BJ$1))),IF($M57=Lists!$H$3,IF($K57&lt;1,((($R57*(1-$E57)+$Q57*(1-$F57))/$K57)*((1+'Inputs &amp; Summary'!$D$7)^BJ$1)),((INT(BJ$1/$K57)-INT((BJ$1-1)/$K57))*($R57*(1-$E57)+$Q57*(1-$F57))*((1+'Inputs &amp; Summary'!$D$7)^BJ$1))),((_xlfn.WEIBULL.DIST(BJ$1,$L57,$K57,FALSE)*($R57*(1-$E57)+$Q57*(1-$F57))*((1+'Inputs &amp; Summary'!$D$7)^BJ$1))))))</f>
        <v>0</v>
      </c>
      <c r="BK57" s="248">
        <f>$D57*IF(BK$1&gt;'Inputs &amp; Summary'!$D$5,0,IF(BK$1&gt;VLOOKUP($G57,Lists!$J$17:$K$21,2),IF($M57=Lists!$H$3,IF($K57&lt;1,(($S57/$K57)*((1+'Inputs &amp; Summary'!$D$7)^BK$1)),((INT(BK$1/$K57)-INT((BK$1-1)/$K57))*$S57*((1+'Inputs &amp; Summary'!$D$7)^BK$1))),(_xlfn.WEIBULL.DIST(BK$1,$L57,$K57,FALSE)*$S57*((1+'Inputs &amp; Summary'!$D$7)^BK$1))),IF($M57=Lists!$H$3,IF($K57&lt;1,((($R57*(1-$E57)+$Q57*(1-$F57))/$K57)*((1+'Inputs &amp; Summary'!$D$7)^BK$1)),((INT(BK$1/$K57)-INT((BK$1-1)/$K57))*($R57*(1-$E57)+$Q57*(1-$F57))*((1+'Inputs &amp; Summary'!$D$7)^BK$1))),((_xlfn.WEIBULL.DIST(BK$1,$L57,$K57,FALSE)*($R57*(1-$E57)+$Q57*(1-$F57))*((1+'Inputs &amp; Summary'!$D$7)^BK$1))))))</f>
        <v>0</v>
      </c>
      <c r="BL57" s="248">
        <f>$D57*IF(BL$1&gt;'Inputs &amp; Summary'!$D$5,0,IF(BL$1&gt;VLOOKUP($G57,Lists!$J$17:$K$21,2),IF($M57=Lists!$H$3,IF($K57&lt;1,(($S57/$K57)*((1+'Inputs &amp; Summary'!$D$7)^BL$1)),((INT(BL$1/$K57)-INT((BL$1-1)/$K57))*$S57*((1+'Inputs &amp; Summary'!$D$7)^BL$1))),(_xlfn.WEIBULL.DIST(BL$1,$L57,$K57,FALSE)*$S57*((1+'Inputs &amp; Summary'!$D$7)^BL$1))),IF($M57=Lists!$H$3,IF($K57&lt;1,((($R57*(1-$E57)+$Q57*(1-$F57))/$K57)*((1+'Inputs &amp; Summary'!$D$7)^BL$1)),((INT(BL$1/$K57)-INT((BL$1-1)/$K57))*($R57*(1-$E57)+$Q57*(1-$F57))*((1+'Inputs &amp; Summary'!$D$7)^BL$1))),((_xlfn.WEIBULL.DIST(BL$1,$L57,$K57,FALSE)*($R57*(1-$E57)+$Q57*(1-$F57))*((1+'Inputs &amp; Summary'!$D$7)^BL$1))))))</f>
        <v>0</v>
      </c>
    </row>
    <row r="58" spans="1:64" x14ac:dyDescent="0.3">
      <c r="A58" s="236" t="s">
        <v>222</v>
      </c>
      <c r="B58" s="117" t="str">
        <f>IF('Inputs &amp; Summary'!$D$15=Lists!$E$3,INDEX('Residential Rooftop Details'!$A$30:$X$158,MATCH('Cash Flow'!$A58,'Residential Rooftop Details'!$A$30:$A$158,0),COLUMN(B$1)),IF('Inputs &amp; Summary'!$D$15=Lists!$E$4,INDEX('Commercial Rooftop Details'!$A$30:$V$158,MATCH('Cash Flow'!$A58,'Commercial Rooftop Details'!$A$30:$A$158,0),COLUMN(B$1)),INDEX('Ground-Mount Details'!$A$30:$V$158,MATCH('Cash Flow'!$A58,'Ground-Mount Details'!$A$30:$A$158,0),COLUMN(B$1))))</f>
        <v>Corrective</v>
      </c>
      <c r="C58" s="117" t="str">
        <f>IF('Inputs &amp; Summary'!$D$15=Lists!$E$3,INDEX('Residential Rooftop Details'!$A$30:$X$158,MATCH('Cash Flow'!$A58,'Residential Rooftop Details'!$A$30:$A$158,0),COLUMN(C$1)),IF('Inputs &amp; Summary'!$D$15=Lists!$E$4,INDEX('Commercial Rooftop Details'!$A$30:$V$158,MATCH('Cash Flow'!$A58,'Commercial Rooftop Details'!$A$30:$A$158,0),COLUMN(C$1)),INDEX('Ground-Mount Details'!$A$30:$V$158,MATCH('Cash Flow'!$A58,'Ground-Mount Details'!$A$30:$A$158,0),COLUMN(C$1))))</f>
        <v>DC wiring</v>
      </c>
      <c r="D58" s="117">
        <f>IF('Inputs &amp; Summary'!$D$15=Lists!$E$3,INDEX('Residential Rooftop Details'!$A$30:$X$158,MATCH('Cash Flow'!$A58,'Residential Rooftop Details'!$A$30:$A$158,0),COLUMN(D$1)),IF('Inputs &amp; Summary'!$D$15=Lists!$E$4,INDEX('Commercial Rooftop Details'!$A$30:$V$158,MATCH('Cash Flow'!$A58,'Commercial Rooftop Details'!$A$30:$A$158,0),COLUMN(D$1)),INDEX('Ground-Mount Details'!$A$30:$V$158,MATCH('Cash Flow'!$A58,'Ground-Mount Details'!$A$30:$A$158,0),COLUMN(D$1))))</f>
        <v>1</v>
      </c>
      <c r="E58" s="117">
        <f>IF('Inputs &amp; Summary'!$D$15=Lists!$E$3,INDEX('Residential Rooftop Details'!$A$30:$X$158,MATCH('Cash Flow'!$A58,'Residential Rooftop Details'!$A$30:$A$158,0),COLUMN(E$1)),IF('Inputs &amp; Summary'!$D$15=Lists!$E$4,INDEX('Commercial Rooftop Details'!$A$30:$V$158,MATCH('Cash Flow'!$A58,'Commercial Rooftop Details'!$A$30:$A$158,0),COLUMN(E$1)),INDEX('Ground-Mount Details'!$A$30:$V$158,MATCH('Cash Flow'!$A58,'Ground-Mount Details'!$A$30:$A$158,0),COLUMN(E$1))))</f>
        <v>1</v>
      </c>
      <c r="F58" s="117">
        <f>IF('Inputs &amp; Summary'!$D$15=Lists!$E$3,INDEX('Residential Rooftop Details'!$A$30:$X$158,MATCH('Cash Flow'!$A58,'Residential Rooftop Details'!$A$30:$A$158,0),COLUMN(F$1)),IF('Inputs &amp; Summary'!$D$15=Lists!$E$4,INDEX('Commercial Rooftop Details'!$A$30:$V$158,MATCH('Cash Flow'!$A58,'Commercial Rooftop Details'!$A$30:$A$158,0),COLUMN(F$1)),INDEX('Ground-Mount Details'!$A$30:$V$158,MATCH('Cash Flow'!$A58,'Ground-Mount Details'!$A$30:$A$158,0),COLUMN(F$1))))</f>
        <v>1</v>
      </c>
      <c r="G58" s="237" t="str">
        <f>IF('Inputs &amp; Summary'!$D$15=Lists!$E$3,INDEX('Residential Rooftop Details'!$A$30:$X$158,MATCH('Cash Flow'!$A58,'Residential Rooftop Details'!$A$30:$A$158,0),COLUMN(G$1)),IF('Inputs &amp; Summary'!$D$15=Lists!$E$4,INDEX('Commercial Rooftop Details'!$A$30:$V$158,MATCH('Cash Flow'!$A58,'Commercial Rooftop Details'!$A$30:$A$158,0),COLUMN(G$1)),INDEX('Ground-Mount Details'!$A$30:$V$158,MATCH('Cash Flow'!$A58,'Ground-Mount Details'!$A$30:$A$158,0),COLUMN(G$1))))</f>
        <v>N/A</v>
      </c>
      <c r="H58" s="237">
        <f>IF('Inputs &amp; Summary'!$D$15=Lists!$E$3,INDEX('Residential Rooftop Details'!$A$30:$X$158,MATCH('Cash Flow'!$A58,'Residential Rooftop Details'!$A$30:$A$158,0),COLUMN(H$1)),IF('Inputs &amp; Summary'!$D$15=Lists!$E$4,INDEX('Commercial Rooftop Details'!$A$30:$V$158,MATCH('Cash Flow'!$A58,'Commercial Rooftop Details'!$A$30:$A$158,0),COLUMN(H$1)),INDEX('Ground-Mount Details'!$A$30:$V$158,MATCH('Cash Flow'!$A58,'Ground-Mount Details'!$A$30:$A$158,0),COLUMN(H$1))))</f>
        <v>0</v>
      </c>
      <c r="I58" s="237" t="str">
        <f>IF('Inputs &amp; Summary'!$D$15=Lists!$E$3,INDEX('Residential Rooftop Details'!$A$30:$X$158,MATCH('Cash Flow'!$A58,'Residential Rooftop Details'!$A$30:$A$158,0),COLUMN(I$1)),IF('Inputs &amp; Summary'!$D$15=Lists!$E$4,INDEX('Commercial Rooftop Details'!$A$30:$V$158,MATCH('Cash Flow'!$A58,'Commercial Rooftop Details'!$A$30:$A$158,0),COLUMN(I$1)),INDEX('Ground-Mount Details'!$A$30:$V$158,MATCH('Cash Flow'!$A58,'Ground-Mount Details'!$A$30:$A$158,0),COLUMN(I$1))))</f>
        <v>Utilities locator</v>
      </c>
      <c r="J58" s="238">
        <f>IF('Inputs &amp; Summary'!$D$15=Lists!$E$3,INDEX('Residential Rooftop Details'!$A$30:$X$158,MATCH('Cash Flow'!$A58,'Residential Rooftop Details'!$A$30:$A$158,0),COLUMN(J$1)),IF('Inputs &amp; Summary'!$D$15=Lists!$E$4,INDEX('Commercial Rooftop Details'!$A$30:$V$158,MATCH('Cash Flow'!$A58,'Commercial Rooftop Details'!$A$30:$A$158,0),COLUMN(J$1)),INDEX('Ground-Mount Details'!$A$30:$V$158,MATCH('Cash Flow'!$A58,'Ground-Mount Details'!$A$30:$A$158,0),COLUMN(J$1))))</f>
        <v>18.514423076923077</v>
      </c>
      <c r="K58" s="239">
        <f>IF('Inputs &amp; Summary'!$D$15=Lists!$E$3,INDEX('Residential Rooftop Details'!$A$30:$X$158,MATCH('Cash Flow'!$A58,'Residential Rooftop Details'!$A$30:$A$158,0),COLUMN(K$1)),IF('Inputs &amp; Summary'!$D$15=Lists!$E$4,INDEX('Commercial Rooftop Details'!$A$30:$V$158,MATCH('Cash Flow'!$A58,'Commercial Rooftop Details'!$A$30:$A$158,0),COLUMN(K$1)),INDEX('Ground-Mount Details'!$A$30:$V$158,MATCH('Cash Flow'!$A58,'Ground-Mount Details'!$A$30:$A$158,0),COLUMN(K$1))))</f>
        <v>25</v>
      </c>
      <c r="L58" s="239">
        <f>IF('Inputs &amp; Summary'!$D$15=Lists!$E$3,INDEX('Residential Rooftop Details'!$A$30:$X$158,MATCH('Cash Flow'!$A58,'Residential Rooftop Details'!$A$30:$A$158,0),COLUMN(L$1)),IF('Inputs &amp; Summary'!$D$15=Lists!$E$4,INDEX('Commercial Rooftop Details'!$A$30:$V$158,MATCH('Cash Flow'!$A58,'Commercial Rooftop Details'!$A$30:$A$158,0),COLUMN(L$1)),INDEX('Ground-Mount Details'!$A$30:$V$158,MATCH('Cash Flow'!$A58,'Ground-Mount Details'!$A$30:$A$158,0),COLUMN(L$1))))</f>
        <v>1</v>
      </c>
      <c r="M58" s="238" t="str">
        <f>IF('Inputs &amp; Summary'!$D$15=Lists!$E$3,INDEX('Residential Rooftop Details'!$A$30:$X$158,MATCH('Cash Flow'!$A58,'Residential Rooftop Details'!$A$30:$A$158,0),COLUMN(M$1)),IF('Inputs &amp; Summary'!$D$15=Lists!$E$4,INDEX('Commercial Rooftop Details'!$A$30:$V$158,MATCH('Cash Flow'!$A58,'Commercial Rooftop Details'!$A$30:$A$158,0),COLUMN(M$1)),INDEX('Ground-Mount Details'!$A$30:$V$158,MATCH('Cash Flow'!$A58,'Ground-Mount Details'!$A$30:$A$158,0),COLUMN(M$1))))</f>
        <v>Weibull</v>
      </c>
      <c r="N58" s="240">
        <f>IF('Inputs &amp; Summary'!$D$15=Lists!$E$3,INDEX('Residential Rooftop Details'!$A$30:$X$158,MATCH('Cash Flow'!$A58,'Residential Rooftop Details'!$A$30:$A$158,0),COLUMN(N$1)),IF('Inputs &amp; Summary'!$D$15=Lists!$E$4,INDEX('Commercial Rooftop Details'!$A$30:$V$158,MATCH('Cash Flow'!$A58,'Commercial Rooftop Details'!$A$30:$A$158,0),COLUMN(N$1)),INDEX('Ground-Mount Details'!$A$30:$V$158,MATCH('Cash Flow'!$A58,'Ground-Mount Details'!$A$30:$A$158,0),COLUMN(N$1))))</f>
        <v>1</v>
      </c>
      <c r="O58" s="239">
        <f>IF('Inputs &amp; Summary'!$D$15=Lists!$E$3,INDEX('Residential Rooftop Details'!$A$30:$X$158,MATCH('Cash Flow'!$A58,'Residential Rooftop Details'!$A$30:$A$158,0),COLUMN(O$1)),IF('Inputs &amp; Summary'!$D$15=Lists!$E$4,INDEX('Commercial Rooftop Details'!$A$30:$V$158,MATCH('Cash Flow'!$A58,'Commercial Rooftop Details'!$A$30:$A$158,0),COLUMN(O$1)),INDEX('Ground-Mount Details'!$A$30:$V$158,MATCH('Cash Flow'!$A58,'Ground-Mount Details'!$A$30:$A$158,0),COLUMN(O$1))))</f>
        <v>2</v>
      </c>
      <c r="P58" s="241">
        <f>IF('Inputs &amp; Summary'!$D$15=Lists!$E$3,INDEX('Residential Rooftop Details'!$A$30:$X$158,MATCH('Cash Flow'!$A58,'Residential Rooftop Details'!$A$30:$A$158,0),COLUMN(P$1)),IF('Inputs &amp; Summary'!$D$15=Lists!$E$4,INDEX('Commercial Rooftop Details'!$A$30:$V$158,MATCH('Cash Flow'!$A58,'Commercial Rooftop Details'!$A$30:$A$158,0),COLUMN(P$1)),INDEX('Ground-Mount Details'!$A$30:$V$158,MATCH('Cash Flow'!$A58,'Ground-Mount Details'!$A$30:$A$158,0),COLUMN(P$1))))</f>
        <v>0</v>
      </c>
      <c r="Q58" s="242">
        <f>IF('Inputs &amp; Summary'!$D$15=Lists!$E$3,INDEX('Residential Rooftop Details'!$A$30:$X$158,MATCH('Cash Flow'!$A58,'Residential Rooftop Details'!$A$30:$A$158,0),COLUMN(Q$1)),IF('Inputs &amp; Summary'!$D$15=Lists!$E$4,INDEX('Commercial Rooftop Details'!$A$30:$V$158,MATCH('Cash Flow'!$A58,'Commercial Rooftop Details'!$A$30:$A$158,0),COLUMN(Q$1)),INDEX('Ground-Mount Details'!$A$30:$V$158,MATCH('Cash Flow'!$A58,'Ground-Mount Details'!$A$30:$A$158,0),COLUMN(Q$1))))</f>
        <v>37.028846153846153</v>
      </c>
      <c r="R58" s="242">
        <f>IF('Inputs &amp; Summary'!$D$15=Lists!$E$3,INDEX('Residential Rooftop Details'!$A$30:$X$158,MATCH('Cash Flow'!$A58,'Residential Rooftop Details'!$A$30:$A$158,0),COLUMN(R$1)),IF('Inputs &amp; Summary'!$D$15=Lists!$E$4,INDEX('Commercial Rooftop Details'!$A$30:$V$158,MATCH('Cash Flow'!$A58,'Commercial Rooftop Details'!$A$30:$A$158,0),COLUMN(R$1)),INDEX('Ground-Mount Details'!$A$30:$V$158,MATCH('Cash Flow'!$A58,'Ground-Mount Details'!$A$30:$A$158,0),COLUMN(R$1))))</f>
        <v>0</v>
      </c>
      <c r="S58" s="243">
        <f>IF('Inputs &amp; Summary'!$D$15=Lists!$E$3,INDEX('Residential Rooftop Details'!$A$30:$X$158,MATCH('Cash Flow'!$A58,'Residential Rooftop Details'!$A$30:$A$158,0),COLUMN(S$1)),IF('Inputs &amp; Summary'!$D$15=Lists!$E$4,INDEX('Commercial Rooftop Details'!$A$30:$V$158,MATCH('Cash Flow'!$A58,'Commercial Rooftop Details'!$A$30:$A$158,0),COLUMN(S$1)),INDEX('Ground-Mount Details'!$A$30:$V$158,MATCH('Cash Flow'!$A58,'Ground-Mount Details'!$A$30:$A$158,0),COLUMN(S$1))))</f>
        <v>37.028846153846153</v>
      </c>
      <c r="T58" s="238">
        <f>IF('Inputs &amp; Summary'!$D$15=Lists!$E$3,INDEX('Residential Rooftop Details'!$A$30:$X$158,MATCH('Cash Flow'!$A58,'Residential Rooftop Details'!$A$30:$A$158,0),COLUMN(T$1)),IF('Inputs &amp; Summary'!$D$15=Lists!$E$4,INDEX('Commercial Rooftop Details'!$A$30:$V$158,MATCH('Cash Flow'!$A58,'Commercial Rooftop Details'!$A$30:$A$158,0),COLUMN(T$1)),INDEX('Ground-Mount Details'!$A$30:$V$158,MATCH('Cash Flow'!$A58,'Ground-Mount Details'!$A$30:$A$158,0),COLUMN(T$1))))</f>
        <v>0</v>
      </c>
      <c r="U58" s="244">
        <f>IF('Inputs &amp; Summary'!$D$15=Lists!$E$3,INDEX('Residential Rooftop Details'!$A$30:$X$158,MATCH('Cash Flow'!$A58,'Residential Rooftop Details'!$A$30:$A$158,0),COLUMN(U$1)),IF('Inputs &amp; Summary'!$D$15=Lists!$E$4,INDEX('Commercial Rooftop Details'!$A$30:$V$158,MATCH('Cash Flow'!$A58,'Commercial Rooftop Details'!$A$30:$A$158,0),COLUMN(U$1)),INDEX('Ground-Mount Details'!$A$30:$V$158,MATCH('Cash Flow'!$A58,'Ground-Mount Details'!$A$30:$A$158,0),COLUMN(U$1))))</f>
        <v>0</v>
      </c>
      <c r="V58" s="245">
        <f t="shared" si="6"/>
        <v>1.2062563957513102</v>
      </c>
      <c r="W58" s="245">
        <f>NPV('Inputs &amp; Summary'!$D$6,Y58:BL58)</f>
        <v>13.346204307803569</v>
      </c>
      <c r="X58" s="246">
        <f t="shared" si="5"/>
        <v>9.6867254585863437E-5</v>
      </c>
      <c r="Y58" s="248">
        <f>$D58*IF(Y$1&gt;'Inputs &amp; Summary'!$D$5,0,IF(Y$1&gt;VLOOKUP($G58,Lists!$J$17:$K$21,2),IF($M58=Lists!$H$3,IF($K58&lt;1,(($S58/$K58)*((1+'Inputs &amp; Summary'!$D$7)^Y$1)),((INT(Y$1/$K58)-INT((Y$1-1)/$K58))*$S58*((1+'Inputs &amp; Summary'!$D$7)^Y$1))),(_xlfn.WEIBULL.DIST(Y$1,$L58,$K58,FALSE)*$S58*((1+'Inputs &amp; Summary'!$D$7)^Y$1))),IF($M58=Lists!$H$3,IF($K58&lt;1,((($R58*(1-$E58)+$Q58*(1-$F58))/$K58)*((1+'Inputs &amp; Summary'!$D$7)^Y$1)),((INT(Y$1/$K58)-INT((Y$1-1)/$K58))*($R58*(1-$E58)+$Q58*(1-$F58))*((1+'Inputs &amp; Summary'!$D$7)^Y$1))),((_xlfn.WEIBULL.DIST(Y$1,$L58,$K58,FALSE)*($R58*(1-$E58)+$Q58*(1-$F58))*((1+'Inputs &amp; Summary'!$D$7)^Y$1))))))</f>
        <v>1.4515385126073499</v>
      </c>
      <c r="Z58" s="248">
        <f>$D58*IF(Z$1&gt;'Inputs &amp; Summary'!$D$5,0,IF(Z$1&gt;VLOOKUP($G58,Lists!$J$17:$K$21,2),IF($M58=Lists!$H$3,IF($K58&lt;1,(($S58/$K58)*((1+'Inputs &amp; Summary'!$D$7)^Z$1)),((INT(Z$1/$K58)-INT((Z$1-1)/$K58))*$S58*((1+'Inputs &amp; Summary'!$D$7)^Z$1))),(_xlfn.WEIBULL.DIST(Z$1,$L58,$K58,FALSE)*$S58*((1+'Inputs &amp; Summary'!$D$7)^Z$1))),IF($M58=Lists!$H$3,IF($K58&lt;1,((($R58*(1-$E58)+$Q58*(1-$F58))/$K58)*((1+'Inputs &amp; Summary'!$D$7)^Z$1)),((INT(Z$1/$K58)-INT((Z$1-1)/$K58))*($R58*(1-$E58)+$Q58*(1-$F58))*((1+'Inputs &amp; Summary'!$D$7)^Z$1))),((_xlfn.WEIBULL.DIST(Z$1,$L58,$K58,FALSE)*($R58*(1-$E58)+$Q58*(1-$F58))*((1+'Inputs &amp; Summary'!$D$7)^Z$1))))))</f>
        <v>1.4225153309047331</v>
      </c>
      <c r="AA58" s="248">
        <f>$D58*IF(AA$1&gt;'Inputs &amp; Summary'!$D$5,0,IF(AA$1&gt;VLOOKUP($G58,Lists!$J$17:$K$21,2),IF($M58=Lists!$H$3,IF($K58&lt;1,(($S58/$K58)*((1+'Inputs &amp; Summary'!$D$7)^AA$1)),((INT(AA$1/$K58)-INT((AA$1-1)/$K58))*$S58*((1+'Inputs &amp; Summary'!$D$7)^AA$1))),(_xlfn.WEIBULL.DIST(AA$1,$L58,$K58,FALSE)*$S58*((1+'Inputs &amp; Summary'!$D$7)^AA$1))),IF($M58=Lists!$H$3,IF($K58&lt;1,((($R58*(1-$E58)+$Q58*(1-$F58))/$K58)*((1+'Inputs &amp; Summary'!$D$7)^AA$1)),((INT(AA$1/$K58)-INT((AA$1-1)/$K58))*($R58*(1-$E58)+$Q58*(1-$F58))*((1+'Inputs &amp; Summary'!$D$7)^AA$1))),((_xlfn.WEIBULL.DIST(AA$1,$L58,$K58,FALSE)*($R58*(1-$E58)+$Q58*(1-$F58))*((1+'Inputs &amp; Summary'!$D$7)^AA$1))))))</f>
        <v>1.3940724611048507</v>
      </c>
      <c r="AB58" s="248">
        <f>$D58*IF(AB$1&gt;'Inputs &amp; Summary'!$D$5,0,IF(AB$1&gt;VLOOKUP($G58,Lists!$J$17:$K$21,2),IF($M58=Lists!$H$3,IF($K58&lt;1,(($S58/$K58)*((1+'Inputs &amp; Summary'!$D$7)^AB$1)),((INT(AB$1/$K58)-INT((AB$1-1)/$K58))*$S58*((1+'Inputs &amp; Summary'!$D$7)^AB$1))),(_xlfn.WEIBULL.DIST(AB$1,$L58,$K58,FALSE)*$S58*((1+'Inputs &amp; Summary'!$D$7)^AB$1))),IF($M58=Lists!$H$3,IF($K58&lt;1,((($R58*(1-$E58)+$Q58*(1-$F58))/$K58)*((1+'Inputs &amp; Summary'!$D$7)^AB$1)),((INT(AB$1/$K58)-INT((AB$1-1)/$K58))*($R58*(1-$E58)+$Q58*(1-$F58))*((1+'Inputs &amp; Summary'!$D$7)^AB$1))),((_xlfn.WEIBULL.DIST(AB$1,$L58,$K58,FALSE)*($R58*(1-$E58)+$Q58*(1-$F58))*((1+'Inputs &amp; Summary'!$D$7)^AB$1))))))</f>
        <v>1.3661983000034812</v>
      </c>
      <c r="AC58" s="248">
        <f>$D58*IF(AC$1&gt;'Inputs &amp; Summary'!$D$5,0,IF(AC$1&gt;VLOOKUP($G58,Lists!$J$17:$K$21,2),IF($M58=Lists!$H$3,IF($K58&lt;1,(($S58/$K58)*((1+'Inputs &amp; Summary'!$D$7)^AC$1)),((INT(AC$1/$K58)-INT((AC$1-1)/$K58))*$S58*((1+'Inputs &amp; Summary'!$D$7)^AC$1))),(_xlfn.WEIBULL.DIST(AC$1,$L58,$K58,FALSE)*$S58*((1+'Inputs &amp; Summary'!$D$7)^AC$1))),IF($M58=Lists!$H$3,IF($K58&lt;1,((($R58*(1-$E58)+$Q58*(1-$F58))/$K58)*((1+'Inputs &amp; Summary'!$D$7)^AC$1)),((INT(AC$1/$K58)-INT((AC$1-1)/$K58))*($R58*(1-$E58)+$Q58*(1-$F58))*((1+'Inputs &amp; Summary'!$D$7)^AC$1))),((_xlfn.WEIBULL.DIST(AC$1,$L58,$K58,FALSE)*($R58*(1-$E58)+$Q58*(1-$F58))*((1+'Inputs &amp; Summary'!$D$7)^AC$1))))))</f>
        <v>1.338881476399826</v>
      </c>
      <c r="AD58" s="248">
        <f>$D58*IF(AD$1&gt;'Inputs &amp; Summary'!$D$5,0,IF(AD$1&gt;VLOOKUP($G58,Lists!$J$17:$K$21,2),IF($M58=Lists!$H$3,IF($K58&lt;1,(($S58/$K58)*((1+'Inputs &amp; Summary'!$D$7)^AD$1)),((INT(AD$1/$K58)-INT((AD$1-1)/$K58))*$S58*((1+'Inputs &amp; Summary'!$D$7)^AD$1))),(_xlfn.WEIBULL.DIST(AD$1,$L58,$K58,FALSE)*$S58*((1+'Inputs &amp; Summary'!$D$7)^AD$1))),IF($M58=Lists!$H$3,IF($K58&lt;1,((($R58*(1-$E58)+$Q58*(1-$F58))/$K58)*((1+'Inputs &amp; Summary'!$D$7)^AD$1)),((INT(AD$1/$K58)-INT((AD$1-1)/$K58))*($R58*(1-$E58)+$Q58*(1-$F58))*((1+'Inputs &amp; Summary'!$D$7)^AD$1))),((_xlfn.WEIBULL.DIST(AD$1,$L58,$K58,FALSE)*($R58*(1-$E58)+$Q58*(1-$F58))*((1+'Inputs &amp; Summary'!$D$7)^AD$1))))))</f>
        <v>1.3121108464576563</v>
      </c>
      <c r="AE58" s="248">
        <f>$D58*IF(AE$1&gt;'Inputs &amp; Summary'!$D$5,0,IF(AE$1&gt;VLOOKUP($G58,Lists!$J$17:$K$21,2),IF($M58=Lists!$H$3,IF($K58&lt;1,(($S58/$K58)*((1+'Inputs &amp; Summary'!$D$7)^AE$1)),((INT(AE$1/$K58)-INT((AE$1-1)/$K58))*$S58*((1+'Inputs &amp; Summary'!$D$7)^AE$1))),(_xlfn.WEIBULL.DIST(AE$1,$L58,$K58,FALSE)*$S58*((1+'Inputs &amp; Summary'!$D$7)^AE$1))),IF($M58=Lists!$H$3,IF($K58&lt;1,((($R58*(1-$E58)+$Q58*(1-$F58))/$K58)*((1+'Inputs &amp; Summary'!$D$7)^AE$1)),((INT(AE$1/$K58)-INT((AE$1-1)/$K58))*($R58*(1-$E58)+$Q58*(1-$F58))*((1+'Inputs &amp; Summary'!$D$7)^AE$1))),((_xlfn.WEIBULL.DIST(AE$1,$L58,$K58,FALSE)*($R58*(1-$E58)+$Q58*(1-$F58))*((1+'Inputs &amp; Summary'!$D$7)^AE$1))))))</f>
        <v>1.2858754891592057</v>
      </c>
      <c r="AF58" s="248">
        <f>$D58*IF(AF$1&gt;'Inputs &amp; Summary'!$D$5,0,IF(AF$1&gt;VLOOKUP($G58,Lists!$J$17:$K$21,2),IF($M58=Lists!$H$3,IF($K58&lt;1,(($S58/$K58)*((1+'Inputs &amp; Summary'!$D$7)^AF$1)),((INT(AF$1/$K58)-INT((AF$1-1)/$K58))*$S58*((1+'Inputs &amp; Summary'!$D$7)^AF$1))),(_xlfn.WEIBULL.DIST(AF$1,$L58,$K58,FALSE)*$S58*((1+'Inputs &amp; Summary'!$D$7)^AF$1))),IF($M58=Lists!$H$3,IF($K58&lt;1,((($R58*(1-$E58)+$Q58*(1-$F58))/$K58)*((1+'Inputs &amp; Summary'!$D$7)^AF$1)),((INT(AF$1/$K58)-INT((AF$1-1)/$K58))*($R58*(1-$E58)+$Q58*(1-$F58))*((1+'Inputs &amp; Summary'!$D$7)^AF$1))),((_xlfn.WEIBULL.DIST(AF$1,$L58,$K58,FALSE)*($R58*(1-$E58)+$Q58*(1-$F58))*((1+'Inputs &amp; Summary'!$D$7)^AF$1))))))</f>
        <v>1.2601647018499724</v>
      </c>
      <c r="AG58" s="248">
        <f>$D58*IF(AG$1&gt;'Inputs &amp; Summary'!$D$5,0,IF(AG$1&gt;VLOOKUP($G58,Lists!$J$17:$K$21,2),IF($M58=Lists!$H$3,IF($K58&lt;1,(($S58/$K58)*((1+'Inputs &amp; Summary'!$D$7)^AG$1)),((INT(AG$1/$K58)-INT((AG$1-1)/$K58))*$S58*((1+'Inputs &amp; Summary'!$D$7)^AG$1))),(_xlfn.WEIBULL.DIST(AG$1,$L58,$K58,FALSE)*$S58*((1+'Inputs &amp; Summary'!$D$7)^AG$1))),IF($M58=Lists!$H$3,IF($K58&lt;1,((($R58*(1-$E58)+$Q58*(1-$F58))/$K58)*((1+'Inputs &amp; Summary'!$D$7)^AG$1)),((INT(AG$1/$K58)-INT((AG$1-1)/$K58))*($R58*(1-$E58)+$Q58*(1-$F58))*((1+'Inputs &amp; Summary'!$D$7)^AG$1))),((_xlfn.WEIBULL.DIST(AG$1,$L58,$K58,FALSE)*($R58*(1-$E58)+$Q58*(1-$F58))*((1+'Inputs &amp; Summary'!$D$7)^AG$1))))))</f>
        <v>1.2349679958725894</v>
      </c>
      <c r="AH58" s="248">
        <f>$D58*IF(AH$1&gt;'Inputs &amp; Summary'!$D$5,0,IF(AH$1&gt;VLOOKUP($G58,Lists!$J$17:$K$21,2),IF($M58=Lists!$H$3,IF($K58&lt;1,(($S58/$K58)*((1+'Inputs &amp; Summary'!$D$7)^AH$1)),((INT(AH$1/$K58)-INT((AH$1-1)/$K58))*$S58*((1+'Inputs &amp; Summary'!$D$7)^AH$1))),(_xlfn.WEIBULL.DIST(AH$1,$L58,$K58,FALSE)*$S58*((1+'Inputs &amp; Summary'!$D$7)^AH$1))),IF($M58=Lists!$H$3,IF($K58&lt;1,((($R58*(1-$E58)+$Q58*(1-$F58))/$K58)*((1+'Inputs &amp; Summary'!$D$7)^AH$1)),((INT(AH$1/$K58)-INT((AH$1-1)/$K58))*($R58*(1-$E58)+$Q58*(1-$F58))*((1+'Inputs &amp; Summary'!$D$7)^AH$1))),((_xlfn.WEIBULL.DIST(AH$1,$L58,$K58,FALSE)*($R58*(1-$E58)+$Q58*(1-$F58))*((1+'Inputs &amp; Summary'!$D$7)^AH$1))))))</f>
        <v>1.2102750922880039</v>
      </c>
      <c r="AI58" s="248">
        <f>$D58*IF(AI$1&gt;'Inputs &amp; Summary'!$D$5,0,IF(AI$1&gt;VLOOKUP($G58,Lists!$J$17:$K$21,2),IF($M58=Lists!$H$3,IF($K58&lt;1,(($S58/$K58)*((1+'Inputs &amp; Summary'!$D$7)^AI$1)),((INT(AI$1/$K58)-INT((AI$1-1)/$K58))*$S58*((1+'Inputs &amp; Summary'!$D$7)^AI$1))),(_xlfn.WEIBULL.DIST(AI$1,$L58,$K58,FALSE)*$S58*((1+'Inputs &amp; Summary'!$D$7)^AI$1))),IF($M58=Lists!$H$3,IF($K58&lt;1,((($R58*(1-$E58)+$Q58*(1-$F58))/$K58)*((1+'Inputs &amp; Summary'!$D$7)^AI$1)),((INT(AI$1/$K58)-INT((AI$1-1)/$K58))*($R58*(1-$E58)+$Q58*(1-$F58))*((1+'Inputs &amp; Summary'!$D$7)^AI$1))),((_xlfn.WEIBULL.DIST(AI$1,$L58,$K58,FALSE)*($R58*(1-$E58)+$Q58*(1-$F58))*((1+'Inputs &amp; Summary'!$D$7)^AI$1))))))</f>
        <v>1.1860759176822055</v>
      </c>
      <c r="AJ58" s="248">
        <f>$D58*IF(AJ$1&gt;'Inputs &amp; Summary'!$D$5,0,IF(AJ$1&gt;VLOOKUP($G58,Lists!$J$17:$K$21,2),IF($M58=Lists!$H$3,IF($K58&lt;1,(($S58/$K58)*((1+'Inputs &amp; Summary'!$D$7)^AJ$1)),((INT(AJ$1/$K58)-INT((AJ$1-1)/$K58))*$S58*((1+'Inputs &amp; Summary'!$D$7)^AJ$1))),(_xlfn.WEIBULL.DIST(AJ$1,$L58,$K58,FALSE)*$S58*((1+'Inputs &amp; Summary'!$D$7)^AJ$1))),IF($M58=Lists!$H$3,IF($K58&lt;1,((($R58*(1-$E58)+$Q58*(1-$F58))/$K58)*((1+'Inputs &amp; Summary'!$D$7)^AJ$1)),((INT(AJ$1/$K58)-INT((AJ$1-1)/$K58))*($R58*(1-$E58)+$Q58*(1-$F58))*((1+'Inputs &amp; Summary'!$D$7)^AJ$1))),((_xlfn.WEIBULL.DIST(AJ$1,$L58,$K58,FALSE)*($R58*(1-$E58)+$Q58*(1-$F58))*((1+'Inputs &amp; Summary'!$D$7)^AJ$1))))))</f>
        <v>1.1623606000568025</v>
      </c>
      <c r="AK58" s="248">
        <f>$D58*IF(AK$1&gt;'Inputs &amp; Summary'!$D$5,0,IF(AK$1&gt;VLOOKUP($G58,Lists!$J$17:$K$21,2),IF($M58=Lists!$H$3,IF($K58&lt;1,(($S58/$K58)*((1+'Inputs &amp; Summary'!$D$7)^AK$1)),((INT(AK$1/$K58)-INT((AK$1-1)/$K58))*$S58*((1+'Inputs &amp; Summary'!$D$7)^AK$1))),(_xlfn.WEIBULL.DIST(AK$1,$L58,$K58,FALSE)*$S58*((1+'Inputs &amp; Summary'!$D$7)^AK$1))),IF($M58=Lists!$H$3,IF($K58&lt;1,((($R58*(1-$E58)+$Q58*(1-$F58))/$K58)*((1+'Inputs &amp; Summary'!$D$7)^AK$1)),((INT(AK$1/$K58)-INT((AK$1-1)/$K58))*($R58*(1-$E58)+$Q58*(1-$F58))*((1+'Inputs &amp; Summary'!$D$7)^AK$1))),((_xlfn.WEIBULL.DIST(AK$1,$L58,$K58,FALSE)*($R58*(1-$E58)+$Q58*(1-$F58))*((1+'Inputs &amp; Summary'!$D$7)^AK$1))))))</f>
        <v>1.13911946480176</v>
      </c>
      <c r="AL58" s="248">
        <f>$D58*IF(AL$1&gt;'Inputs &amp; Summary'!$D$5,0,IF(AL$1&gt;VLOOKUP($G58,Lists!$J$17:$K$21,2),IF($M58=Lists!$H$3,IF($K58&lt;1,(($S58/$K58)*((1+'Inputs &amp; Summary'!$D$7)^AL$1)),((INT(AL$1/$K58)-INT((AL$1-1)/$K58))*$S58*((1+'Inputs &amp; Summary'!$D$7)^AL$1))),(_xlfn.WEIBULL.DIST(AL$1,$L58,$K58,FALSE)*$S58*((1+'Inputs &amp; Summary'!$D$7)^AL$1))),IF($M58=Lists!$H$3,IF($K58&lt;1,((($R58*(1-$E58)+$Q58*(1-$F58))/$K58)*((1+'Inputs &amp; Summary'!$D$7)^AL$1)),((INT(AL$1/$K58)-INT((AL$1-1)/$K58))*($R58*(1-$E58)+$Q58*(1-$F58))*((1+'Inputs &amp; Summary'!$D$7)^AL$1))),((_xlfn.WEIBULL.DIST(AL$1,$L58,$K58,FALSE)*($R58*(1-$E58)+$Q58*(1-$F58))*((1+'Inputs &amp; Summary'!$D$7)^AL$1))))))</f>
        <v>1.116343030748665</v>
      </c>
      <c r="AM58" s="248">
        <f>$D58*IF(AM$1&gt;'Inputs &amp; Summary'!$D$5,0,IF(AM$1&gt;VLOOKUP($G58,Lists!$J$17:$K$21,2),IF($M58=Lists!$H$3,IF($K58&lt;1,(($S58/$K58)*((1+'Inputs &amp; Summary'!$D$7)^AM$1)),((INT(AM$1/$K58)-INT((AM$1-1)/$K58))*$S58*((1+'Inputs &amp; Summary'!$D$7)^AM$1))),(_xlfn.WEIBULL.DIST(AM$1,$L58,$K58,FALSE)*$S58*((1+'Inputs &amp; Summary'!$D$7)^AM$1))),IF($M58=Lists!$H$3,IF($K58&lt;1,((($R58*(1-$E58)+$Q58*(1-$F58))/$K58)*((1+'Inputs &amp; Summary'!$D$7)^AM$1)),((INT(AM$1/$K58)-INT((AM$1-1)/$K58))*($R58*(1-$E58)+$Q58*(1-$F58))*((1+'Inputs &amp; Summary'!$D$7)^AM$1))),((_xlfn.WEIBULL.DIST(AM$1,$L58,$K58,FALSE)*($R58*(1-$E58)+$Q58*(1-$F58))*((1+'Inputs &amp; Summary'!$D$7)^AM$1))))))</f>
        <v>1.0940220063029065</v>
      </c>
      <c r="AN58" s="248">
        <f>$D58*IF(AN$1&gt;'Inputs &amp; Summary'!$D$5,0,IF(AN$1&gt;VLOOKUP($G58,Lists!$J$17:$K$21,2),IF($M58=Lists!$H$3,IF($K58&lt;1,(($S58/$K58)*((1+'Inputs &amp; Summary'!$D$7)^AN$1)),((INT(AN$1/$K58)-INT((AN$1-1)/$K58))*$S58*((1+'Inputs &amp; Summary'!$D$7)^AN$1))),(_xlfn.WEIBULL.DIST(AN$1,$L58,$K58,FALSE)*$S58*((1+'Inputs &amp; Summary'!$D$7)^AN$1))),IF($M58=Lists!$H$3,IF($K58&lt;1,((($R58*(1-$E58)+$Q58*(1-$F58))/$K58)*((1+'Inputs &amp; Summary'!$D$7)^AN$1)),((INT(AN$1/$K58)-INT((AN$1-1)/$K58))*($R58*(1-$E58)+$Q58*(1-$F58))*((1+'Inputs &amp; Summary'!$D$7)^AN$1))),((_xlfn.WEIBULL.DIST(AN$1,$L58,$K58,FALSE)*($R58*(1-$E58)+$Q58*(1-$F58))*((1+'Inputs &amp; Summary'!$D$7)^AN$1))))))</f>
        <v>1.0721472856531906</v>
      </c>
      <c r="AO58" s="248">
        <f>$D58*IF(AO$1&gt;'Inputs &amp; Summary'!$D$5,0,IF(AO$1&gt;VLOOKUP($G58,Lists!$J$17:$K$21,2),IF($M58=Lists!$H$3,IF($K58&lt;1,(($S58/$K58)*((1+'Inputs &amp; Summary'!$D$7)^AO$1)),((INT(AO$1/$K58)-INT((AO$1-1)/$K58))*$S58*((1+'Inputs &amp; Summary'!$D$7)^AO$1))),(_xlfn.WEIBULL.DIST(AO$1,$L58,$K58,FALSE)*$S58*((1+'Inputs &amp; Summary'!$D$7)^AO$1))),IF($M58=Lists!$H$3,IF($K58&lt;1,((($R58*(1-$E58)+$Q58*(1-$F58))/$K58)*((1+'Inputs &amp; Summary'!$D$7)^AO$1)),((INT(AO$1/$K58)-INT((AO$1-1)/$K58))*($R58*(1-$E58)+$Q58*(1-$F58))*((1+'Inputs &amp; Summary'!$D$7)^AO$1))),((_xlfn.WEIBULL.DIST(AO$1,$L58,$K58,FALSE)*($R58*(1-$E58)+$Q58*(1-$F58))*((1+'Inputs &amp; Summary'!$D$7)^AO$1))))))</f>
        <v>1.0507099450568431</v>
      </c>
      <c r="AP58" s="248">
        <f>$D58*IF(AP$1&gt;'Inputs &amp; Summary'!$D$5,0,IF(AP$1&gt;VLOOKUP($G58,Lists!$J$17:$K$21,2),IF($M58=Lists!$H$3,IF($K58&lt;1,(($S58/$K58)*((1+'Inputs &amp; Summary'!$D$7)^AP$1)),((INT(AP$1/$K58)-INT((AP$1-1)/$K58))*$S58*((1+'Inputs &amp; Summary'!$D$7)^AP$1))),(_xlfn.WEIBULL.DIST(AP$1,$L58,$K58,FALSE)*$S58*((1+'Inputs &amp; Summary'!$D$7)^AP$1))),IF($M58=Lists!$H$3,IF($K58&lt;1,((($R58*(1-$E58)+$Q58*(1-$F58))/$K58)*((1+'Inputs &amp; Summary'!$D$7)^AP$1)),((INT(AP$1/$K58)-INT((AP$1-1)/$K58))*($R58*(1-$E58)+$Q58*(1-$F58))*((1+'Inputs &amp; Summary'!$D$7)^AP$1))),((_xlfn.WEIBULL.DIST(AP$1,$L58,$K58,FALSE)*($R58*(1-$E58)+$Q58*(1-$F58))*((1+'Inputs &amp; Summary'!$D$7)^AP$1))))))</f>
        <v>1.0297012391993914</v>
      </c>
      <c r="AQ58" s="248">
        <f>$D58*IF(AQ$1&gt;'Inputs &amp; Summary'!$D$5,0,IF(AQ$1&gt;VLOOKUP($G58,Lists!$J$17:$K$21,2),IF($M58=Lists!$H$3,IF($K58&lt;1,(($S58/$K58)*((1+'Inputs &amp; Summary'!$D$7)^AQ$1)),((INT(AQ$1/$K58)-INT((AQ$1-1)/$K58))*$S58*((1+'Inputs &amp; Summary'!$D$7)^AQ$1))),(_xlfn.WEIBULL.DIST(AQ$1,$L58,$K58,FALSE)*$S58*((1+'Inputs &amp; Summary'!$D$7)^AQ$1))),IF($M58=Lists!$H$3,IF($K58&lt;1,((($R58*(1-$E58)+$Q58*(1-$F58))/$K58)*((1+'Inputs &amp; Summary'!$D$7)^AQ$1)),((INT(AQ$1/$K58)-INT((AQ$1-1)/$K58))*($R58*(1-$E58)+$Q58*(1-$F58))*((1+'Inputs &amp; Summary'!$D$7)^AQ$1))),((_xlfn.WEIBULL.DIST(AQ$1,$L58,$K58,FALSE)*($R58*(1-$E58)+$Q58*(1-$F58))*((1+'Inputs &amp; Summary'!$D$7)^AQ$1))))))</f>
        <v>1.009112597626932</v>
      </c>
      <c r="AR58" s="248">
        <f>$D58*IF(AR$1&gt;'Inputs &amp; Summary'!$D$5,0,IF(AR$1&gt;VLOOKUP($G58,Lists!$J$17:$K$21,2),IF($M58=Lists!$H$3,IF($K58&lt;1,(($S58/$K58)*((1+'Inputs &amp; Summary'!$D$7)^AR$1)),((INT(AR$1/$K58)-INT((AR$1-1)/$K58))*$S58*((1+'Inputs &amp; Summary'!$D$7)^AR$1))),(_xlfn.WEIBULL.DIST(AR$1,$L58,$K58,FALSE)*$S58*((1+'Inputs &amp; Summary'!$D$7)^AR$1))),IF($M58=Lists!$H$3,IF($K58&lt;1,((($R58*(1-$E58)+$Q58*(1-$F58))/$K58)*((1+'Inputs &amp; Summary'!$D$7)^AR$1)),((INT(AR$1/$K58)-INT((AR$1-1)/$K58))*($R58*(1-$E58)+$Q58*(1-$F58))*((1+'Inputs &amp; Summary'!$D$7)^AR$1))),((_xlfn.WEIBULL.DIST(AR$1,$L58,$K58,FALSE)*($R58*(1-$E58)+$Q58*(1-$F58))*((1+'Inputs &amp; Summary'!$D$7)^AR$1))))))</f>
        <v>0.98893562124983436</v>
      </c>
      <c r="AS58" s="248">
        <f>$D58*IF(AS$1&gt;'Inputs &amp; Summary'!$D$5,0,IF(AS$1&gt;VLOOKUP($G58,Lists!$J$17:$K$21,2),IF($M58=Lists!$H$3,IF($K58&lt;1,(($S58/$K58)*((1+'Inputs &amp; Summary'!$D$7)^AS$1)),((INT(AS$1/$K58)-INT((AS$1-1)/$K58))*$S58*((1+'Inputs &amp; Summary'!$D$7)^AS$1))),(_xlfn.WEIBULL.DIST(AS$1,$L58,$K58,FALSE)*$S58*((1+'Inputs &amp; Summary'!$D$7)^AS$1))),IF($M58=Lists!$H$3,IF($K58&lt;1,((($R58*(1-$E58)+$Q58*(1-$F58))/$K58)*((1+'Inputs &amp; Summary'!$D$7)^AS$1)),((INT(AS$1/$K58)-INT((AS$1-1)/$K58))*($R58*(1-$E58)+$Q58*(1-$F58))*((1+'Inputs &amp; Summary'!$D$7)^AS$1))),((_xlfn.WEIBULL.DIST(AS$1,$L58,$K58,FALSE)*($R58*(1-$E58)+$Q58*(1-$F58))*((1+'Inputs &amp; Summary'!$D$7)^AS$1))))))</f>
        <v>0</v>
      </c>
      <c r="AT58" s="248">
        <f>$D58*IF(AT$1&gt;'Inputs &amp; Summary'!$D$5,0,IF(AT$1&gt;VLOOKUP($G58,Lists!$J$17:$K$21,2),IF($M58=Lists!$H$3,IF($K58&lt;1,(($S58/$K58)*((1+'Inputs &amp; Summary'!$D$7)^AT$1)),((INT(AT$1/$K58)-INT((AT$1-1)/$K58))*$S58*((1+'Inputs &amp; Summary'!$D$7)^AT$1))),(_xlfn.WEIBULL.DIST(AT$1,$L58,$K58,FALSE)*$S58*((1+'Inputs &amp; Summary'!$D$7)^AT$1))),IF($M58=Lists!$H$3,IF($K58&lt;1,((($R58*(1-$E58)+$Q58*(1-$F58))/$K58)*((1+'Inputs &amp; Summary'!$D$7)^AT$1)),((INT(AT$1/$K58)-INT((AT$1-1)/$K58))*($R58*(1-$E58)+$Q58*(1-$F58))*((1+'Inputs &amp; Summary'!$D$7)^AT$1))),((_xlfn.WEIBULL.DIST(AT$1,$L58,$K58,FALSE)*($R58*(1-$E58)+$Q58*(1-$F58))*((1+'Inputs &amp; Summary'!$D$7)^AT$1))))))</f>
        <v>0</v>
      </c>
      <c r="AU58" s="248">
        <f>$D58*IF(AU$1&gt;'Inputs &amp; Summary'!$D$5,0,IF(AU$1&gt;VLOOKUP($G58,Lists!$J$17:$K$21,2),IF($M58=Lists!$H$3,IF($K58&lt;1,(($S58/$K58)*((1+'Inputs &amp; Summary'!$D$7)^AU$1)),((INT(AU$1/$K58)-INT((AU$1-1)/$K58))*$S58*((1+'Inputs &amp; Summary'!$D$7)^AU$1))),(_xlfn.WEIBULL.DIST(AU$1,$L58,$K58,FALSE)*$S58*((1+'Inputs &amp; Summary'!$D$7)^AU$1))),IF($M58=Lists!$H$3,IF($K58&lt;1,((($R58*(1-$E58)+$Q58*(1-$F58))/$K58)*((1+'Inputs &amp; Summary'!$D$7)^AU$1)),((INT(AU$1/$K58)-INT((AU$1-1)/$K58))*($R58*(1-$E58)+$Q58*(1-$F58))*((1+'Inputs &amp; Summary'!$D$7)^AU$1))),((_xlfn.WEIBULL.DIST(AU$1,$L58,$K58,FALSE)*($R58*(1-$E58)+$Q58*(1-$F58))*((1+'Inputs &amp; Summary'!$D$7)^AU$1))))))</f>
        <v>0</v>
      </c>
      <c r="AV58" s="248">
        <f>$D58*IF(AV$1&gt;'Inputs &amp; Summary'!$D$5,0,IF(AV$1&gt;VLOOKUP($G58,Lists!$J$17:$K$21,2),IF($M58=Lists!$H$3,IF($K58&lt;1,(($S58/$K58)*((1+'Inputs &amp; Summary'!$D$7)^AV$1)),((INT(AV$1/$K58)-INT((AV$1-1)/$K58))*$S58*((1+'Inputs &amp; Summary'!$D$7)^AV$1))),(_xlfn.WEIBULL.DIST(AV$1,$L58,$K58,FALSE)*$S58*((1+'Inputs &amp; Summary'!$D$7)^AV$1))),IF($M58=Lists!$H$3,IF($K58&lt;1,((($R58*(1-$E58)+$Q58*(1-$F58))/$K58)*((1+'Inputs &amp; Summary'!$D$7)^AV$1)),((INT(AV$1/$K58)-INT((AV$1-1)/$K58))*($R58*(1-$E58)+$Q58*(1-$F58))*((1+'Inputs &amp; Summary'!$D$7)^AV$1))),((_xlfn.WEIBULL.DIST(AV$1,$L58,$K58,FALSE)*($R58*(1-$E58)+$Q58*(1-$F58))*((1+'Inputs &amp; Summary'!$D$7)^AV$1))))))</f>
        <v>0</v>
      </c>
      <c r="AW58" s="248">
        <f>$D58*IF(AW$1&gt;'Inputs &amp; Summary'!$D$5,0,IF(AW$1&gt;VLOOKUP($G58,Lists!$J$17:$K$21,2),IF($M58=Lists!$H$3,IF($K58&lt;1,(($S58/$K58)*((1+'Inputs &amp; Summary'!$D$7)^AW$1)),((INT(AW$1/$K58)-INT((AW$1-1)/$K58))*$S58*((1+'Inputs &amp; Summary'!$D$7)^AW$1))),(_xlfn.WEIBULL.DIST(AW$1,$L58,$K58,FALSE)*$S58*((1+'Inputs &amp; Summary'!$D$7)^AW$1))),IF($M58=Lists!$H$3,IF($K58&lt;1,((($R58*(1-$E58)+$Q58*(1-$F58))/$K58)*((1+'Inputs &amp; Summary'!$D$7)^AW$1)),((INT(AW$1/$K58)-INT((AW$1-1)/$K58))*($R58*(1-$E58)+$Q58*(1-$F58))*((1+'Inputs &amp; Summary'!$D$7)^AW$1))),((_xlfn.WEIBULL.DIST(AW$1,$L58,$K58,FALSE)*($R58*(1-$E58)+$Q58*(1-$F58))*((1+'Inputs &amp; Summary'!$D$7)^AW$1))))))</f>
        <v>0</v>
      </c>
      <c r="AX58" s="248">
        <f>$D58*IF(AX$1&gt;'Inputs &amp; Summary'!$D$5,0,IF(AX$1&gt;VLOOKUP($G58,Lists!$J$17:$K$21,2),IF($M58=Lists!$H$3,IF($K58&lt;1,(($S58/$K58)*((1+'Inputs &amp; Summary'!$D$7)^AX$1)),((INT(AX$1/$K58)-INT((AX$1-1)/$K58))*$S58*((1+'Inputs &amp; Summary'!$D$7)^AX$1))),(_xlfn.WEIBULL.DIST(AX$1,$L58,$K58,FALSE)*$S58*((1+'Inputs &amp; Summary'!$D$7)^AX$1))),IF($M58=Lists!$H$3,IF($K58&lt;1,((($R58*(1-$E58)+$Q58*(1-$F58))/$K58)*((1+'Inputs &amp; Summary'!$D$7)^AX$1)),((INT(AX$1/$K58)-INT((AX$1-1)/$K58))*($R58*(1-$E58)+$Q58*(1-$F58))*((1+'Inputs &amp; Summary'!$D$7)^AX$1))),((_xlfn.WEIBULL.DIST(AX$1,$L58,$K58,FALSE)*($R58*(1-$E58)+$Q58*(1-$F58))*((1+'Inputs &amp; Summary'!$D$7)^AX$1))))))</f>
        <v>0</v>
      </c>
      <c r="AY58" s="248">
        <f>$D58*IF(AY$1&gt;'Inputs &amp; Summary'!$D$5,0,IF(AY$1&gt;VLOOKUP($G58,Lists!$J$17:$K$21,2),IF($M58=Lists!$H$3,IF($K58&lt;1,(($S58/$K58)*((1+'Inputs &amp; Summary'!$D$7)^AY$1)),((INT(AY$1/$K58)-INT((AY$1-1)/$K58))*$S58*((1+'Inputs &amp; Summary'!$D$7)^AY$1))),(_xlfn.WEIBULL.DIST(AY$1,$L58,$K58,FALSE)*$S58*((1+'Inputs &amp; Summary'!$D$7)^AY$1))),IF($M58=Lists!$H$3,IF($K58&lt;1,((($R58*(1-$E58)+$Q58*(1-$F58))/$K58)*((1+'Inputs &amp; Summary'!$D$7)^AY$1)),((INT(AY$1/$K58)-INT((AY$1-1)/$K58))*($R58*(1-$E58)+$Q58*(1-$F58))*((1+'Inputs &amp; Summary'!$D$7)^AY$1))),((_xlfn.WEIBULL.DIST(AY$1,$L58,$K58,FALSE)*($R58*(1-$E58)+$Q58*(1-$F58))*((1+'Inputs &amp; Summary'!$D$7)^AY$1))))))</f>
        <v>0</v>
      </c>
      <c r="AZ58" s="248">
        <f>$D58*IF(AZ$1&gt;'Inputs &amp; Summary'!$D$5,0,IF(AZ$1&gt;VLOOKUP($G58,Lists!$J$17:$K$21,2),IF($M58=Lists!$H$3,IF($K58&lt;1,(($S58/$K58)*((1+'Inputs &amp; Summary'!$D$7)^AZ$1)),((INT(AZ$1/$K58)-INT((AZ$1-1)/$K58))*$S58*((1+'Inputs &amp; Summary'!$D$7)^AZ$1))),(_xlfn.WEIBULL.DIST(AZ$1,$L58,$K58,FALSE)*$S58*((1+'Inputs &amp; Summary'!$D$7)^AZ$1))),IF($M58=Lists!$H$3,IF($K58&lt;1,((($R58*(1-$E58)+$Q58*(1-$F58))/$K58)*((1+'Inputs &amp; Summary'!$D$7)^AZ$1)),((INT(AZ$1/$K58)-INT((AZ$1-1)/$K58))*($R58*(1-$E58)+$Q58*(1-$F58))*((1+'Inputs &amp; Summary'!$D$7)^AZ$1))),((_xlfn.WEIBULL.DIST(AZ$1,$L58,$K58,FALSE)*($R58*(1-$E58)+$Q58*(1-$F58))*((1+'Inputs &amp; Summary'!$D$7)^AZ$1))))))</f>
        <v>0</v>
      </c>
      <c r="BA58" s="248">
        <f>$D58*IF(BA$1&gt;'Inputs &amp; Summary'!$D$5,0,IF(BA$1&gt;VLOOKUP($G58,Lists!$J$17:$K$21,2),IF($M58=Lists!$H$3,IF($K58&lt;1,(($S58/$K58)*((1+'Inputs &amp; Summary'!$D$7)^BA$1)),((INT(BA$1/$K58)-INT((BA$1-1)/$K58))*$S58*((1+'Inputs &amp; Summary'!$D$7)^BA$1))),(_xlfn.WEIBULL.DIST(BA$1,$L58,$K58,FALSE)*$S58*((1+'Inputs &amp; Summary'!$D$7)^BA$1))),IF($M58=Lists!$H$3,IF($K58&lt;1,((($R58*(1-$E58)+$Q58*(1-$F58))/$K58)*((1+'Inputs &amp; Summary'!$D$7)^BA$1)),((INT(BA$1/$K58)-INT((BA$1-1)/$K58))*($R58*(1-$E58)+$Q58*(1-$F58))*((1+'Inputs &amp; Summary'!$D$7)^BA$1))),((_xlfn.WEIBULL.DIST(BA$1,$L58,$K58,FALSE)*($R58*(1-$E58)+$Q58*(1-$F58))*((1+'Inputs &amp; Summary'!$D$7)^BA$1))))))</f>
        <v>0</v>
      </c>
      <c r="BB58" s="248">
        <f>$D58*IF(BB$1&gt;'Inputs &amp; Summary'!$D$5,0,IF(BB$1&gt;VLOOKUP($G58,Lists!$J$17:$K$21,2),IF($M58=Lists!$H$3,IF($K58&lt;1,(($S58/$K58)*((1+'Inputs &amp; Summary'!$D$7)^BB$1)),((INT(BB$1/$K58)-INT((BB$1-1)/$K58))*$S58*((1+'Inputs &amp; Summary'!$D$7)^BB$1))),(_xlfn.WEIBULL.DIST(BB$1,$L58,$K58,FALSE)*$S58*((1+'Inputs &amp; Summary'!$D$7)^BB$1))),IF($M58=Lists!$H$3,IF($K58&lt;1,((($R58*(1-$E58)+$Q58*(1-$F58))/$K58)*((1+'Inputs &amp; Summary'!$D$7)^BB$1)),((INT(BB$1/$K58)-INT((BB$1-1)/$K58))*($R58*(1-$E58)+$Q58*(1-$F58))*((1+'Inputs &amp; Summary'!$D$7)^BB$1))),((_xlfn.WEIBULL.DIST(BB$1,$L58,$K58,FALSE)*($R58*(1-$E58)+$Q58*(1-$F58))*((1+'Inputs &amp; Summary'!$D$7)^BB$1))))))</f>
        <v>0</v>
      </c>
      <c r="BC58" s="248">
        <f>$D58*IF(BC$1&gt;'Inputs &amp; Summary'!$D$5,0,IF(BC$1&gt;VLOOKUP($G58,Lists!$J$17:$K$21,2),IF($M58=Lists!$H$3,IF($K58&lt;1,(($S58/$K58)*((1+'Inputs &amp; Summary'!$D$7)^BC$1)),((INT(BC$1/$K58)-INT((BC$1-1)/$K58))*$S58*((1+'Inputs &amp; Summary'!$D$7)^BC$1))),(_xlfn.WEIBULL.DIST(BC$1,$L58,$K58,FALSE)*$S58*((1+'Inputs &amp; Summary'!$D$7)^BC$1))),IF($M58=Lists!$H$3,IF($K58&lt;1,((($R58*(1-$E58)+$Q58*(1-$F58))/$K58)*((1+'Inputs &amp; Summary'!$D$7)^BC$1)),((INT(BC$1/$K58)-INT((BC$1-1)/$K58))*($R58*(1-$E58)+$Q58*(1-$F58))*((1+'Inputs &amp; Summary'!$D$7)^BC$1))),((_xlfn.WEIBULL.DIST(BC$1,$L58,$K58,FALSE)*($R58*(1-$E58)+$Q58*(1-$F58))*((1+'Inputs &amp; Summary'!$D$7)^BC$1))))))</f>
        <v>0</v>
      </c>
      <c r="BD58" s="248">
        <f>$D58*IF(BD$1&gt;'Inputs &amp; Summary'!$D$5,0,IF(BD$1&gt;VLOOKUP($G58,Lists!$J$17:$K$21,2),IF($M58=Lists!$H$3,IF($K58&lt;1,(($S58/$K58)*((1+'Inputs &amp; Summary'!$D$7)^BD$1)),((INT(BD$1/$K58)-INT((BD$1-1)/$K58))*$S58*((1+'Inputs &amp; Summary'!$D$7)^BD$1))),(_xlfn.WEIBULL.DIST(BD$1,$L58,$K58,FALSE)*$S58*((1+'Inputs &amp; Summary'!$D$7)^BD$1))),IF($M58=Lists!$H$3,IF($K58&lt;1,((($R58*(1-$E58)+$Q58*(1-$F58))/$K58)*((1+'Inputs &amp; Summary'!$D$7)^BD$1)),((INT(BD$1/$K58)-INT((BD$1-1)/$K58))*($R58*(1-$E58)+$Q58*(1-$F58))*((1+'Inputs &amp; Summary'!$D$7)^BD$1))),((_xlfn.WEIBULL.DIST(BD$1,$L58,$K58,FALSE)*($R58*(1-$E58)+$Q58*(1-$F58))*((1+'Inputs &amp; Summary'!$D$7)^BD$1))))))</f>
        <v>0</v>
      </c>
      <c r="BE58" s="248">
        <f>$D58*IF(BE$1&gt;'Inputs &amp; Summary'!$D$5,0,IF(BE$1&gt;VLOOKUP($G58,Lists!$J$17:$K$21,2),IF($M58=Lists!$H$3,IF($K58&lt;1,(($S58/$K58)*((1+'Inputs &amp; Summary'!$D$7)^BE$1)),((INT(BE$1/$K58)-INT((BE$1-1)/$K58))*$S58*((1+'Inputs &amp; Summary'!$D$7)^BE$1))),(_xlfn.WEIBULL.DIST(BE$1,$L58,$K58,FALSE)*$S58*((1+'Inputs &amp; Summary'!$D$7)^BE$1))),IF($M58=Lists!$H$3,IF($K58&lt;1,((($R58*(1-$E58)+$Q58*(1-$F58))/$K58)*((1+'Inputs &amp; Summary'!$D$7)^BE$1)),((INT(BE$1/$K58)-INT((BE$1-1)/$K58))*($R58*(1-$E58)+$Q58*(1-$F58))*((1+'Inputs &amp; Summary'!$D$7)^BE$1))),((_xlfn.WEIBULL.DIST(BE$1,$L58,$K58,FALSE)*($R58*(1-$E58)+$Q58*(1-$F58))*((1+'Inputs &amp; Summary'!$D$7)^BE$1))))))</f>
        <v>0</v>
      </c>
      <c r="BF58" s="248">
        <f>$D58*IF(BF$1&gt;'Inputs &amp; Summary'!$D$5,0,IF(BF$1&gt;VLOOKUP($G58,Lists!$J$17:$K$21,2),IF($M58=Lists!$H$3,IF($K58&lt;1,(($S58/$K58)*((1+'Inputs &amp; Summary'!$D$7)^BF$1)),((INT(BF$1/$K58)-INT((BF$1-1)/$K58))*$S58*((1+'Inputs &amp; Summary'!$D$7)^BF$1))),(_xlfn.WEIBULL.DIST(BF$1,$L58,$K58,FALSE)*$S58*((1+'Inputs &amp; Summary'!$D$7)^BF$1))),IF($M58=Lists!$H$3,IF($K58&lt;1,((($R58*(1-$E58)+$Q58*(1-$F58))/$K58)*((1+'Inputs &amp; Summary'!$D$7)^BF$1)),((INT(BF$1/$K58)-INT((BF$1-1)/$K58))*($R58*(1-$E58)+$Q58*(1-$F58))*((1+'Inputs &amp; Summary'!$D$7)^BF$1))),((_xlfn.WEIBULL.DIST(BF$1,$L58,$K58,FALSE)*($R58*(1-$E58)+$Q58*(1-$F58))*((1+'Inputs &amp; Summary'!$D$7)^BF$1))))))</f>
        <v>0</v>
      </c>
      <c r="BG58" s="248">
        <f>$D58*IF(BG$1&gt;'Inputs &amp; Summary'!$D$5,0,IF(BG$1&gt;VLOOKUP($G58,Lists!$J$17:$K$21,2),IF($M58=Lists!$H$3,IF($K58&lt;1,(($S58/$K58)*((1+'Inputs &amp; Summary'!$D$7)^BG$1)),((INT(BG$1/$K58)-INT((BG$1-1)/$K58))*$S58*((1+'Inputs &amp; Summary'!$D$7)^BG$1))),(_xlfn.WEIBULL.DIST(BG$1,$L58,$K58,FALSE)*$S58*((1+'Inputs &amp; Summary'!$D$7)^BG$1))),IF($M58=Lists!$H$3,IF($K58&lt;1,((($R58*(1-$E58)+$Q58*(1-$F58))/$K58)*((1+'Inputs &amp; Summary'!$D$7)^BG$1)),((INT(BG$1/$K58)-INT((BG$1-1)/$K58))*($R58*(1-$E58)+$Q58*(1-$F58))*((1+'Inputs &amp; Summary'!$D$7)^BG$1))),((_xlfn.WEIBULL.DIST(BG$1,$L58,$K58,FALSE)*($R58*(1-$E58)+$Q58*(1-$F58))*((1+'Inputs &amp; Summary'!$D$7)^BG$1))))))</f>
        <v>0</v>
      </c>
      <c r="BH58" s="248">
        <f>$D58*IF(BH$1&gt;'Inputs &amp; Summary'!$D$5,0,IF(BH$1&gt;VLOOKUP($G58,Lists!$J$17:$K$21,2),IF($M58=Lists!$H$3,IF($K58&lt;1,(($S58/$K58)*((1+'Inputs &amp; Summary'!$D$7)^BH$1)),((INT(BH$1/$K58)-INT((BH$1-1)/$K58))*$S58*((1+'Inputs &amp; Summary'!$D$7)^BH$1))),(_xlfn.WEIBULL.DIST(BH$1,$L58,$K58,FALSE)*$S58*((1+'Inputs &amp; Summary'!$D$7)^BH$1))),IF($M58=Lists!$H$3,IF($K58&lt;1,((($R58*(1-$E58)+$Q58*(1-$F58))/$K58)*((1+'Inputs &amp; Summary'!$D$7)^BH$1)),((INT(BH$1/$K58)-INT((BH$1-1)/$K58))*($R58*(1-$E58)+$Q58*(1-$F58))*((1+'Inputs &amp; Summary'!$D$7)^BH$1))),((_xlfn.WEIBULL.DIST(BH$1,$L58,$K58,FALSE)*($R58*(1-$E58)+$Q58*(1-$F58))*((1+'Inputs &amp; Summary'!$D$7)^BH$1))))))</f>
        <v>0</v>
      </c>
      <c r="BI58" s="248">
        <f>$D58*IF(BI$1&gt;'Inputs &amp; Summary'!$D$5,0,IF(BI$1&gt;VLOOKUP($G58,Lists!$J$17:$K$21,2),IF($M58=Lists!$H$3,IF($K58&lt;1,(($S58/$K58)*((1+'Inputs &amp; Summary'!$D$7)^BI$1)),((INT(BI$1/$K58)-INT((BI$1-1)/$K58))*$S58*((1+'Inputs &amp; Summary'!$D$7)^BI$1))),(_xlfn.WEIBULL.DIST(BI$1,$L58,$K58,FALSE)*$S58*((1+'Inputs &amp; Summary'!$D$7)^BI$1))),IF($M58=Lists!$H$3,IF($K58&lt;1,((($R58*(1-$E58)+$Q58*(1-$F58))/$K58)*((1+'Inputs &amp; Summary'!$D$7)^BI$1)),((INT(BI$1/$K58)-INT((BI$1-1)/$K58))*($R58*(1-$E58)+$Q58*(1-$F58))*((1+'Inputs &amp; Summary'!$D$7)^BI$1))),((_xlfn.WEIBULL.DIST(BI$1,$L58,$K58,FALSE)*($R58*(1-$E58)+$Q58*(1-$F58))*((1+'Inputs &amp; Summary'!$D$7)^BI$1))))))</f>
        <v>0</v>
      </c>
      <c r="BJ58" s="248">
        <f>$D58*IF(BJ$1&gt;'Inputs &amp; Summary'!$D$5,0,IF(BJ$1&gt;VLOOKUP($G58,Lists!$J$17:$K$21,2),IF($M58=Lists!$H$3,IF($K58&lt;1,(($S58/$K58)*((1+'Inputs &amp; Summary'!$D$7)^BJ$1)),((INT(BJ$1/$K58)-INT((BJ$1-1)/$K58))*$S58*((1+'Inputs &amp; Summary'!$D$7)^BJ$1))),(_xlfn.WEIBULL.DIST(BJ$1,$L58,$K58,FALSE)*$S58*((1+'Inputs &amp; Summary'!$D$7)^BJ$1))),IF($M58=Lists!$H$3,IF($K58&lt;1,((($R58*(1-$E58)+$Q58*(1-$F58))/$K58)*((1+'Inputs &amp; Summary'!$D$7)^BJ$1)),((INT(BJ$1/$K58)-INT((BJ$1-1)/$K58))*($R58*(1-$E58)+$Q58*(1-$F58))*((1+'Inputs &amp; Summary'!$D$7)^BJ$1))),((_xlfn.WEIBULL.DIST(BJ$1,$L58,$K58,FALSE)*($R58*(1-$E58)+$Q58*(1-$F58))*((1+'Inputs &amp; Summary'!$D$7)^BJ$1))))))</f>
        <v>0</v>
      </c>
      <c r="BK58" s="248">
        <f>$D58*IF(BK$1&gt;'Inputs &amp; Summary'!$D$5,0,IF(BK$1&gt;VLOOKUP($G58,Lists!$J$17:$K$21,2),IF($M58=Lists!$H$3,IF($K58&lt;1,(($S58/$K58)*((1+'Inputs &amp; Summary'!$D$7)^BK$1)),((INT(BK$1/$K58)-INT((BK$1-1)/$K58))*$S58*((1+'Inputs &amp; Summary'!$D$7)^BK$1))),(_xlfn.WEIBULL.DIST(BK$1,$L58,$K58,FALSE)*$S58*((1+'Inputs &amp; Summary'!$D$7)^BK$1))),IF($M58=Lists!$H$3,IF($K58&lt;1,((($R58*(1-$E58)+$Q58*(1-$F58))/$K58)*((1+'Inputs &amp; Summary'!$D$7)^BK$1)),((INT(BK$1/$K58)-INT((BK$1-1)/$K58))*($R58*(1-$E58)+$Q58*(1-$F58))*((1+'Inputs &amp; Summary'!$D$7)^BK$1))),((_xlfn.WEIBULL.DIST(BK$1,$L58,$K58,FALSE)*($R58*(1-$E58)+$Q58*(1-$F58))*((1+'Inputs &amp; Summary'!$D$7)^BK$1))))))</f>
        <v>0</v>
      </c>
      <c r="BL58" s="248">
        <f>$D58*IF(BL$1&gt;'Inputs &amp; Summary'!$D$5,0,IF(BL$1&gt;VLOOKUP($G58,Lists!$J$17:$K$21,2),IF($M58=Lists!$H$3,IF($K58&lt;1,(($S58/$K58)*((1+'Inputs &amp; Summary'!$D$7)^BL$1)),((INT(BL$1/$K58)-INT((BL$1-1)/$K58))*$S58*((1+'Inputs &amp; Summary'!$D$7)^BL$1))),(_xlfn.WEIBULL.DIST(BL$1,$L58,$K58,FALSE)*$S58*((1+'Inputs &amp; Summary'!$D$7)^BL$1))),IF($M58=Lists!$H$3,IF($K58&lt;1,((($R58*(1-$E58)+$Q58*(1-$F58))/$K58)*((1+'Inputs &amp; Summary'!$D$7)^BL$1)),((INT(BL$1/$K58)-INT((BL$1-1)/$K58))*($R58*(1-$E58)+$Q58*(1-$F58))*((1+'Inputs &amp; Summary'!$D$7)^BL$1))),((_xlfn.WEIBULL.DIST(BL$1,$L58,$K58,FALSE)*($R58*(1-$E58)+$Q58*(1-$F58))*((1+'Inputs &amp; Summary'!$D$7)^BL$1))))))</f>
        <v>0</v>
      </c>
    </row>
    <row r="59" spans="1:64" x14ac:dyDescent="0.3">
      <c r="A59" s="236" t="s">
        <v>242</v>
      </c>
      <c r="B59" s="117" t="str">
        <f>IF('Inputs &amp; Summary'!$D$15=Lists!$E$3,INDEX('Residential Rooftop Details'!$A$30:$X$158,MATCH('Cash Flow'!$A59,'Residential Rooftop Details'!$A$30:$A$158,0),COLUMN(B$1)),IF('Inputs &amp; Summary'!$D$15=Lists!$E$4,INDEX('Commercial Rooftop Details'!$A$30:$V$158,MATCH('Cash Flow'!$A59,'Commercial Rooftop Details'!$A$30:$A$158,0),COLUMN(B$1)),INDEX('Ground-Mount Details'!$A$30:$V$158,MATCH('Cash Flow'!$A59,'Ground-Mount Details'!$A$30:$A$158,0),COLUMN(B$1))))</f>
        <v>Corrective</v>
      </c>
      <c r="C59" s="117" t="str">
        <f>IF('Inputs &amp; Summary'!$D$15=Lists!$E$3,INDEX('Residential Rooftop Details'!$A$30:$X$158,MATCH('Cash Flow'!$A59,'Residential Rooftop Details'!$A$30:$A$158,0),COLUMN(C$1)),IF('Inputs &amp; Summary'!$D$15=Lists!$E$4,INDEX('Commercial Rooftop Details'!$A$30:$V$158,MATCH('Cash Flow'!$A59,'Commercial Rooftop Details'!$A$30:$A$158,0),COLUMN(C$1)),INDEX('Ground-Mount Details'!$A$30:$V$158,MATCH('Cash Flow'!$A59,'Ground-Mount Details'!$A$30:$A$158,0),COLUMN(C$1))))</f>
        <v>DC wiring</v>
      </c>
      <c r="D59" s="117">
        <f>IF('Inputs &amp; Summary'!$D$15=Lists!$E$3,INDEX('Residential Rooftop Details'!$A$30:$X$158,MATCH('Cash Flow'!$A59,'Residential Rooftop Details'!$A$30:$A$158,0),COLUMN(D$1)),IF('Inputs &amp; Summary'!$D$15=Lists!$E$4,INDEX('Commercial Rooftop Details'!$A$30:$V$158,MATCH('Cash Flow'!$A59,'Commercial Rooftop Details'!$A$30:$A$158,0),COLUMN(D$1)),INDEX('Ground-Mount Details'!$A$30:$V$158,MATCH('Cash Flow'!$A59,'Ground-Mount Details'!$A$30:$A$158,0),COLUMN(D$1))))</f>
        <v>1</v>
      </c>
      <c r="E59" s="117">
        <f>IF('Inputs &amp; Summary'!$D$15=Lists!$E$3,INDEX('Residential Rooftop Details'!$A$30:$X$158,MATCH('Cash Flow'!$A59,'Residential Rooftop Details'!$A$30:$A$158,0),COLUMN(E$1)),IF('Inputs &amp; Summary'!$D$15=Lists!$E$4,INDEX('Commercial Rooftop Details'!$A$30:$V$158,MATCH('Cash Flow'!$A59,'Commercial Rooftop Details'!$A$30:$A$158,0),COLUMN(E$1)),INDEX('Ground-Mount Details'!$A$30:$V$158,MATCH('Cash Flow'!$A59,'Ground-Mount Details'!$A$30:$A$158,0),COLUMN(E$1))))</f>
        <v>1</v>
      </c>
      <c r="F59" s="117">
        <f>IF('Inputs &amp; Summary'!$D$15=Lists!$E$3,INDEX('Residential Rooftop Details'!$A$30:$X$158,MATCH('Cash Flow'!$A59,'Residential Rooftop Details'!$A$30:$A$158,0),COLUMN(F$1)),IF('Inputs &amp; Summary'!$D$15=Lists!$E$4,INDEX('Commercial Rooftop Details'!$A$30:$V$158,MATCH('Cash Flow'!$A59,'Commercial Rooftop Details'!$A$30:$A$158,0),COLUMN(F$1)),INDEX('Ground-Mount Details'!$A$30:$V$158,MATCH('Cash Flow'!$A59,'Ground-Mount Details'!$A$30:$A$158,0),COLUMN(F$1))))</f>
        <v>1</v>
      </c>
      <c r="G59" s="237" t="str">
        <f>IF('Inputs &amp; Summary'!$D$15=Lists!$E$3,INDEX('Residential Rooftop Details'!$A$30:$X$158,MATCH('Cash Flow'!$A59,'Residential Rooftop Details'!$A$30:$A$158,0),COLUMN(G$1)),IF('Inputs &amp; Summary'!$D$15=Lists!$E$4,INDEX('Commercial Rooftop Details'!$A$30:$V$158,MATCH('Cash Flow'!$A59,'Commercial Rooftop Details'!$A$30:$A$158,0),COLUMN(G$1)),INDEX('Ground-Mount Details'!$A$30:$V$158,MATCH('Cash Flow'!$A59,'Ground-Mount Details'!$A$30:$A$158,0),COLUMN(G$1))))</f>
        <v>N/A</v>
      </c>
      <c r="H59" s="237">
        <f>IF('Inputs &amp; Summary'!$D$15=Lists!$E$3,INDEX('Residential Rooftop Details'!$A$30:$X$158,MATCH('Cash Flow'!$A59,'Residential Rooftop Details'!$A$30:$A$158,0),COLUMN(H$1)),IF('Inputs &amp; Summary'!$D$15=Lists!$E$4,INDEX('Commercial Rooftop Details'!$A$30:$V$158,MATCH('Cash Flow'!$A59,'Commercial Rooftop Details'!$A$30:$A$158,0),COLUMN(H$1)),INDEX('Ground-Mount Details'!$A$30:$V$158,MATCH('Cash Flow'!$A59,'Ground-Mount Details'!$A$30:$A$158,0),COLUMN(H$1))))</f>
        <v>0</v>
      </c>
      <c r="I59" s="237" t="str">
        <f>IF('Inputs &amp; Summary'!$D$15=Lists!$E$3,INDEX('Residential Rooftop Details'!$A$30:$X$158,MATCH('Cash Flow'!$A59,'Residential Rooftop Details'!$A$30:$A$158,0),COLUMN(I$1)),IF('Inputs &amp; Summary'!$D$15=Lists!$E$4,INDEX('Commercial Rooftop Details'!$A$30:$V$158,MATCH('Cash Flow'!$A59,'Commercial Rooftop Details'!$A$30:$A$158,0),COLUMN(I$1)),INDEX('Ground-Mount Details'!$A$30:$V$158,MATCH('Cash Flow'!$A59,'Ground-Mount Details'!$A$30:$A$158,0),COLUMN(I$1))))</f>
        <v>Journeyman electrician</v>
      </c>
      <c r="J59" s="238">
        <f>IF('Inputs &amp; Summary'!$D$15=Lists!$E$3,INDEX('Residential Rooftop Details'!$A$30:$X$158,MATCH('Cash Flow'!$A59,'Residential Rooftop Details'!$A$30:$A$158,0),COLUMN(J$1)),IF('Inputs &amp; Summary'!$D$15=Lists!$E$4,INDEX('Commercial Rooftop Details'!$A$30:$V$158,MATCH('Cash Flow'!$A59,'Commercial Rooftop Details'!$A$30:$A$158,0),COLUMN(J$1)),INDEX('Ground-Mount Details'!$A$30:$V$158,MATCH('Cash Flow'!$A59,'Ground-Mount Details'!$A$30:$A$158,0),COLUMN(J$1))))</f>
        <v>14.423076923076923</v>
      </c>
      <c r="K59" s="239">
        <f>IF('Inputs &amp; Summary'!$D$15=Lists!$E$3,INDEX('Residential Rooftop Details'!$A$30:$X$158,MATCH('Cash Flow'!$A59,'Residential Rooftop Details'!$A$30:$A$158,0),COLUMN(K$1)),IF('Inputs &amp; Summary'!$D$15=Lists!$E$4,INDEX('Commercial Rooftop Details'!$A$30:$V$158,MATCH('Cash Flow'!$A59,'Commercial Rooftop Details'!$A$30:$A$158,0),COLUMN(K$1)),INDEX('Ground-Mount Details'!$A$30:$V$158,MATCH('Cash Flow'!$A59,'Ground-Mount Details'!$A$30:$A$158,0),COLUMN(K$1))))</f>
        <v>25</v>
      </c>
      <c r="L59" s="239">
        <f>IF('Inputs &amp; Summary'!$D$15=Lists!$E$3,INDEX('Residential Rooftop Details'!$A$30:$X$158,MATCH('Cash Flow'!$A59,'Residential Rooftop Details'!$A$30:$A$158,0),COLUMN(L$1)),IF('Inputs &amp; Summary'!$D$15=Lists!$E$4,INDEX('Commercial Rooftop Details'!$A$30:$V$158,MATCH('Cash Flow'!$A59,'Commercial Rooftop Details'!$A$30:$A$158,0),COLUMN(L$1)),INDEX('Ground-Mount Details'!$A$30:$V$158,MATCH('Cash Flow'!$A59,'Ground-Mount Details'!$A$30:$A$158,0),COLUMN(L$1))))</f>
        <v>1</v>
      </c>
      <c r="M59" s="238" t="str">
        <f>IF('Inputs &amp; Summary'!$D$15=Lists!$E$3,INDEX('Residential Rooftop Details'!$A$30:$X$158,MATCH('Cash Flow'!$A59,'Residential Rooftop Details'!$A$30:$A$158,0),COLUMN(M$1)),IF('Inputs &amp; Summary'!$D$15=Lists!$E$4,INDEX('Commercial Rooftop Details'!$A$30:$V$158,MATCH('Cash Flow'!$A59,'Commercial Rooftop Details'!$A$30:$A$158,0),COLUMN(M$1)),INDEX('Ground-Mount Details'!$A$30:$V$158,MATCH('Cash Flow'!$A59,'Ground-Mount Details'!$A$30:$A$158,0),COLUMN(M$1))))</f>
        <v>Weibull</v>
      </c>
      <c r="N59" s="240">
        <f>IF('Inputs &amp; Summary'!$D$15=Lists!$E$3,INDEX('Residential Rooftop Details'!$A$30:$X$158,MATCH('Cash Flow'!$A59,'Residential Rooftop Details'!$A$30:$A$158,0),COLUMN(N$1)),IF('Inputs &amp; Summary'!$D$15=Lists!$E$4,INDEX('Commercial Rooftop Details'!$A$30:$V$158,MATCH('Cash Flow'!$A59,'Commercial Rooftop Details'!$A$30:$A$158,0),COLUMN(N$1)),INDEX('Ground-Mount Details'!$A$30:$V$158,MATCH('Cash Flow'!$A59,'Ground-Mount Details'!$A$30:$A$158,0),COLUMN(N$1))))</f>
        <v>1</v>
      </c>
      <c r="O59" s="239">
        <f>IF('Inputs &amp; Summary'!$D$15=Lists!$E$3,INDEX('Residential Rooftop Details'!$A$30:$X$158,MATCH('Cash Flow'!$A59,'Residential Rooftop Details'!$A$30:$A$158,0),COLUMN(O$1)),IF('Inputs &amp; Summary'!$D$15=Lists!$E$4,INDEX('Commercial Rooftop Details'!$A$30:$V$158,MATCH('Cash Flow'!$A59,'Commercial Rooftop Details'!$A$30:$A$158,0),COLUMN(O$1)),INDEX('Ground-Mount Details'!$A$30:$V$158,MATCH('Cash Flow'!$A59,'Ground-Mount Details'!$A$30:$A$158,0),COLUMN(O$1))))</f>
        <v>4</v>
      </c>
      <c r="P59" s="241">
        <f>IF('Inputs &amp; Summary'!$D$15=Lists!$E$3,INDEX('Residential Rooftop Details'!$A$30:$X$158,MATCH('Cash Flow'!$A59,'Residential Rooftop Details'!$A$30:$A$158,0),COLUMN(P$1)),IF('Inputs &amp; Summary'!$D$15=Lists!$E$4,INDEX('Commercial Rooftop Details'!$A$30:$V$158,MATCH('Cash Flow'!$A59,'Commercial Rooftop Details'!$A$30:$A$158,0),COLUMN(P$1)),INDEX('Ground-Mount Details'!$A$30:$V$158,MATCH('Cash Flow'!$A59,'Ground-Mount Details'!$A$30:$A$158,0),COLUMN(P$1))))</f>
        <v>100</v>
      </c>
      <c r="Q59" s="242">
        <f>IF('Inputs &amp; Summary'!$D$15=Lists!$E$3,INDEX('Residential Rooftop Details'!$A$30:$X$158,MATCH('Cash Flow'!$A59,'Residential Rooftop Details'!$A$30:$A$158,0),COLUMN(Q$1)),IF('Inputs &amp; Summary'!$D$15=Lists!$E$4,INDEX('Commercial Rooftop Details'!$A$30:$V$158,MATCH('Cash Flow'!$A59,'Commercial Rooftop Details'!$A$30:$A$158,0),COLUMN(Q$1)),INDEX('Ground-Mount Details'!$A$30:$V$158,MATCH('Cash Flow'!$A59,'Ground-Mount Details'!$A$30:$A$158,0),COLUMN(Q$1))))</f>
        <v>57.692307692307693</v>
      </c>
      <c r="R59" s="242">
        <f>IF('Inputs &amp; Summary'!$D$15=Lists!$E$3,INDEX('Residential Rooftop Details'!$A$30:$X$158,MATCH('Cash Flow'!$A59,'Residential Rooftop Details'!$A$30:$A$158,0),COLUMN(R$1)),IF('Inputs &amp; Summary'!$D$15=Lists!$E$4,INDEX('Commercial Rooftop Details'!$A$30:$V$158,MATCH('Cash Flow'!$A59,'Commercial Rooftop Details'!$A$30:$A$158,0),COLUMN(R$1)),INDEX('Ground-Mount Details'!$A$30:$V$158,MATCH('Cash Flow'!$A59,'Ground-Mount Details'!$A$30:$A$158,0),COLUMN(R$1))))</f>
        <v>100</v>
      </c>
      <c r="S59" s="243">
        <f>IF('Inputs &amp; Summary'!$D$15=Lists!$E$3,INDEX('Residential Rooftop Details'!$A$30:$X$158,MATCH('Cash Flow'!$A59,'Residential Rooftop Details'!$A$30:$A$158,0),COLUMN(S$1)),IF('Inputs &amp; Summary'!$D$15=Lists!$E$4,INDEX('Commercial Rooftop Details'!$A$30:$V$158,MATCH('Cash Flow'!$A59,'Commercial Rooftop Details'!$A$30:$A$158,0),COLUMN(S$1)),INDEX('Ground-Mount Details'!$A$30:$V$158,MATCH('Cash Flow'!$A59,'Ground-Mount Details'!$A$30:$A$158,0),COLUMN(S$1))))</f>
        <v>157.69230769230768</v>
      </c>
      <c r="T59" s="238">
        <f>IF('Inputs &amp; Summary'!$D$15=Lists!$E$3,INDEX('Residential Rooftop Details'!$A$30:$X$158,MATCH('Cash Flow'!$A59,'Residential Rooftop Details'!$A$30:$A$158,0),COLUMN(T$1)),IF('Inputs &amp; Summary'!$D$15=Lists!$E$4,INDEX('Commercial Rooftop Details'!$A$30:$V$158,MATCH('Cash Flow'!$A59,'Commercial Rooftop Details'!$A$30:$A$158,0),COLUMN(T$1)),INDEX('Ground-Mount Details'!$A$30:$V$158,MATCH('Cash Flow'!$A59,'Ground-Mount Details'!$A$30:$A$158,0),COLUMN(T$1))))</f>
        <v>0</v>
      </c>
      <c r="U59" s="244">
        <f>IF('Inputs &amp; Summary'!$D$15=Lists!$E$3,INDEX('Residential Rooftop Details'!$A$30:$X$158,MATCH('Cash Flow'!$A59,'Residential Rooftop Details'!$A$30:$A$158,0),COLUMN(U$1)),IF('Inputs &amp; Summary'!$D$15=Lists!$E$4,INDEX('Commercial Rooftop Details'!$A$30:$V$158,MATCH('Cash Flow'!$A59,'Commercial Rooftop Details'!$A$30:$A$158,0),COLUMN(U$1)),INDEX('Ground-Mount Details'!$A$30:$V$158,MATCH('Cash Flow'!$A59,'Ground-Mount Details'!$A$30:$A$158,0),COLUMN(U$1))))</f>
        <v>0</v>
      </c>
      <c r="V59" s="245">
        <f t="shared" si="6"/>
        <v>5.1370046456300917</v>
      </c>
      <c r="W59" s="245">
        <f>NPV('Inputs &amp; Summary'!$D$6,Y59:BL59)</f>
        <v>56.836601051149991</v>
      </c>
      <c r="X59" s="246">
        <f t="shared" si="5"/>
        <v>4.1252219558768132E-4</v>
      </c>
      <c r="Y59" s="248">
        <f>$D59*IF(Y$1&gt;'Inputs &amp; Summary'!$D$5,0,IF(Y$1&gt;VLOOKUP($G59,Lists!$J$17:$K$21,2),IF($M59=Lists!$H$3,IF($K59&lt;1,(($S59/$K59)*((1+'Inputs &amp; Summary'!$D$7)^Y$1)),((INT(Y$1/$K59)-INT((Y$1-1)/$K59))*$S59*((1+'Inputs &amp; Summary'!$D$7)^Y$1))),(_xlfn.WEIBULL.DIST(Y$1,$L59,$K59,FALSE)*$S59*((1+'Inputs &amp; Summary'!$D$7)^Y$1))),IF($M59=Lists!$H$3,IF($K59&lt;1,((($R59*(1-$E59)+$Q59*(1-$F59))/$K59)*((1+'Inputs &amp; Summary'!$D$7)^Y$1)),((INT(Y$1/$K59)-INT((Y$1-1)/$K59))*($R59*(1-$E59)+$Q59*(1-$F59))*((1+'Inputs &amp; Summary'!$D$7)^Y$1))),((_xlfn.WEIBULL.DIST(Y$1,$L59,$K59,FALSE)*($R59*(1-$E59)+$Q59*(1-$F59))*((1+'Inputs &amp; Summary'!$D$7)^Y$1))))))</f>
        <v>6.1815714377461797</v>
      </c>
      <c r="Z59" s="248">
        <f>$D59*IF(Z$1&gt;'Inputs &amp; Summary'!$D$5,0,IF(Z$1&gt;VLOOKUP($G59,Lists!$J$17:$K$21,2),IF($M59=Lists!$H$3,IF($K59&lt;1,(($S59/$K59)*((1+'Inputs &amp; Summary'!$D$7)^Z$1)),((INT(Z$1/$K59)-INT((Z$1-1)/$K59))*$S59*((1+'Inputs &amp; Summary'!$D$7)^Z$1))),(_xlfn.WEIBULL.DIST(Z$1,$L59,$K59,FALSE)*$S59*((1+'Inputs &amp; Summary'!$D$7)^Z$1))),IF($M59=Lists!$H$3,IF($K59&lt;1,((($R59*(1-$E59)+$Q59*(1-$F59))/$K59)*((1+'Inputs &amp; Summary'!$D$7)^Z$1)),((INT(Z$1/$K59)-INT((Z$1-1)/$K59))*($R59*(1-$E59)+$Q59*(1-$F59))*((1+'Inputs &amp; Summary'!$D$7)^Z$1))),((_xlfn.WEIBULL.DIST(Z$1,$L59,$K59,FALSE)*($R59*(1-$E59)+$Q59*(1-$F59))*((1+'Inputs &amp; Summary'!$D$7)^Z$1))))))</f>
        <v>6.0579723258472145</v>
      </c>
      <c r="AA59" s="248">
        <f>$D59*IF(AA$1&gt;'Inputs &amp; Summary'!$D$5,0,IF(AA$1&gt;VLOOKUP($G59,Lists!$J$17:$K$21,2),IF($M59=Lists!$H$3,IF($K59&lt;1,(($S59/$K59)*((1+'Inputs &amp; Summary'!$D$7)^AA$1)),((INT(AA$1/$K59)-INT((AA$1-1)/$K59))*$S59*((1+'Inputs &amp; Summary'!$D$7)^AA$1))),(_xlfn.WEIBULL.DIST(AA$1,$L59,$K59,FALSE)*$S59*((1+'Inputs &amp; Summary'!$D$7)^AA$1))),IF($M59=Lists!$H$3,IF($K59&lt;1,((($R59*(1-$E59)+$Q59*(1-$F59))/$K59)*((1+'Inputs &amp; Summary'!$D$7)^AA$1)),((INT(AA$1/$K59)-INT((AA$1-1)/$K59))*($R59*(1-$E59)+$Q59*(1-$F59))*((1+'Inputs &amp; Summary'!$D$7)^AA$1))),((_xlfn.WEIBULL.DIST(AA$1,$L59,$K59,FALSE)*($R59*(1-$E59)+$Q59*(1-$F59))*((1+'Inputs &amp; Summary'!$D$7)^AA$1))))))</f>
        <v>5.9368445500180602</v>
      </c>
      <c r="AB59" s="248">
        <f>$D59*IF(AB$1&gt;'Inputs &amp; Summary'!$D$5,0,IF(AB$1&gt;VLOOKUP($G59,Lists!$J$17:$K$21,2),IF($M59=Lists!$H$3,IF($K59&lt;1,(($S59/$K59)*((1+'Inputs &amp; Summary'!$D$7)^AB$1)),((INT(AB$1/$K59)-INT((AB$1-1)/$K59))*$S59*((1+'Inputs &amp; Summary'!$D$7)^AB$1))),(_xlfn.WEIBULL.DIST(AB$1,$L59,$K59,FALSE)*$S59*((1+'Inputs &amp; Summary'!$D$7)^AB$1))),IF($M59=Lists!$H$3,IF($K59&lt;1,((($R59*(1-$E59)+$Q59*(1-$F59))/$K59)*((1+'Inputs &amp; Summary'!$D$7)^AB$1)),((INT(AB$1/$K59)-INT((AB$1-1)/$K59))*($R59*(1-$E59)+$Q59*(1-$F59))*((1+'Inputs &amp; Summary'!$D$7)^AB$1))),((_xlfn.WEIBULL.DIST(AB$1,$L59,$K59,FALSE)*($R59*(1-$E59)+$Q59*(1-$F59))*((1+'Inputs &amp; Summary'!$D$7)^AB$1))))))</f>
        <v>5.8181386964573063</v>
      </c>
      <c r="AC59" s="248">
        <f>$D59*IF(AC$1&gt;'Inputs &amp; Summary'!$D$5,0,IF(AC$1&gt;VLOOKUP($G59,Lists!$J$17:$K$21,2),IF($M59=Lists!$H$3,IF($K59&lt;1,(($S59/$K59)*((1+'Inputs &amp; Summary'!$D$7)^AC$1)),((INT(AC$1/$K59)-INT((AC$1-1)/$K59))*$S59*((1+'Inputs &amp; Summary'!$D$7)^AC$1))),(_xlfn.WEIBULL.DIST(AC$1,$L59,$K59,FALSE)*$S59*((1+'Inputs &amp; Summary'!$D$7)^AC$1))),IF($M59=Lists!$H$3,IF($K59&lt;1,((($R59*(1-$E59)+$Q59*(1-$F59))/$K59)*((1+'Inputs &amp; Summary'!$D$7)^AC$1)),((INT(AC$1/$K59)-INT((AC$1-1)/$K59))*($R59*(1-$E59)+$Q59*(1-$F59))*((1+'Inputs &amp; Summary'!$D$7)^AC$1))),((_xlfn.WEIBULL.DIST(AC$1,$L59,$K59,FALSE)*($R59*(1-$E59)+$Q59*(1-$F59))*((1+'Inputs &amp; Summary'!$D$7)^AC$1))))))</f>
        <v>5.7018063393812373</v>
      </c>
      <c r="AD59" s="248">
        <f>$D59*IF(AD$1&gt;'Inputs &amp; Summary'!$D$5,0,IF(AD$1&gt;VLOOKUP($G59,Lists!$J$17:$K$21,2),IF($M59=Lists!$H$3,IF($K59&lt;1,(($S59/$K59)*((1+'Inputs &amp; Summary'!$D$7)^AD$1)),((INT(AD$1/$K59)-INT((AD$1-1)/$K59))*$S59*((1+'Inputs &amp; Summary'!$D$7)^AD$1))),(_xlfn.WEIBULL.DIST(AD$1,$L59,$K59,FALSE)*$S59*((1+'Inputs &amp; Summary'!$D$7)^AD$1))),IF($M59=Lists!$H$3,IF($K59&lt;1,((($R59*(1-$E59)+$Q59*(1-$F59))/$K59)*((1+'Inputs &amp; Summary'!$D$7)^AD$1)),((INT(AD$1/$K59)-INT((AD$1-1)/$K59))*($R59*(1-$E59)+$Q59*(1-$F59))*((1+'Inputs &amp; Summary'!$D$7)^AD$1))),((_xlfn.WEIBULL.DIST(AD$1,$L59,$K59,FALSE)*($R59*(1-$E59)+$Q59*(1-$F59))*((1+'Inputs &amp; Summary'!$D$7)^AD$1))))))</f>
        <v>5.5878000212686461</v>
      </c>
      <c r="AE59" s="248">
        <f>$D59*IF(AE$1&gt;'Inputs &amp; Summary'!$D$5,0,IF(AE$1&gt;VLOOKUP($G59,Lists!$J$17:$K$21,2),IF($M59=Lists!$H$3,IF($K59&lt;1,(($S59/$K59)*((1+'Inputs &amp; Summary'!$D$7)^AE$1)),((INT(AE$1/$K59)-INT((AE$1-1)/$K59))*$S59*((1+'Inputs &amp; Summary'!$D$7)^AE$1))),(_xlfn.WEIBULL.DIST(AE$1,$L59,$K59,FALSE)*$S59*((1+'Inputs &amp; Summary'!$D$7)^AE$1))),IF($M59=Lists!$H$3,IF($K59&lt;1,((($R59*(1-$E59)+$Q59*(1-$F59))/$K59)*((1+'Inputs &amp; Summary'!$D$7)^AE$1)),((INT(AE$1/$K59)-INT((AE$1-1)/$K59))*($R59*(1-$E59)+$Q59*(1-$F59))*((1+'Inputs &amp; Summary'!$D$7)^AE$1))),((_xlfn.WEIBULL.DIST(AE$1,$L59,$K59,FALSE)*($R59*(1-$E59)+$Q59*(1-$F59))*((1+'Inputs &amp; Summary'!$D$7)^AE$1))))))</f>
        <v>5.4760732335006415</v>
      </c>
      <c r="AF59" s="248">
        <f>$D59*IF(AF$1&gt;'Inputs &amp; Summary'!$D$5,0,IF(AF$1&gt;VLOOKUP($G59,Lists!$J$17:$K$21,2),IF($M59=Lists!$H$3,IF($K59&lt;1,(($S59/$K59)*((1+'Inputs &amp; Summary'!$D$7)^AF$1)),((INT(AF$1/$K59)-INT((AF$1-1)/$K59))*$S59*((1+'Inputs &amp; Summary'!$D$7)^AF$1))),(_xlfn.WEIBULL.DIST(AF$1,$L59,$K59,FALSE)*$S59*((1+'Inputs &amp; Summary'!$D$7)^AF$1))),IF($M59=Lists!$H$3,IF($K59&lt;1,((($R59*(1-$E59)+$Q59*(1-$F59))/$K59)*((1+'Inputs &amp; Summary'!$D$7)^AF$1)),((INT(AF$1/$K59)-INT((AF$1-1)/$K59))*($R59*(1-$E59)+$Q59*(1-$F59))*((1+'Inputs &amp; Summary'!$D$7)^AF$1))),((_xlfn.WEIBULL.DIST(AF$1,$L59,$K59,FALSE)*($R59*(1-$E59)+$Q59*(1-$F59))*((1+'Inputs &amp; Summary'!$D$7)^AF$1))))))</f>
        <v>5.3665803973875734</v>
      </c>
      <c r="AG59" s="248">
        <f>$D59*IF(AG$1&gt;'Inputs &amp; Summary'!$D$5,0,IF(AG$1&gt;VLOOKUP($G59,Lists!$J$17:$K$21,2),IF($M59=Lists!$H$3,IF($K59&lt;1,(($S59/$K59)*((1+'Inputs &amp; Summary'!$D$7)^AG$1)),((INT(AG$1/$K59)-INT((AG$1-1)/$K59))*$S59*((1+'Inputs &amp; Summary'!$D$7)^AG$1))),(_xlfn.WEIBULL.DIST(AG$1,$L59,$K59,FALSE)*$S59*((1+'Inputs &amp; Summary'!$D$7)^AG$1))),IF($M59=Lists!$H$3,IF($K59&lt;1,((($R59*(1-$E59)+$Q59*(1-$F59))/$K59)*((1+'Inputs &amp; Summary'!$D$7)^AG$1)),((INT(AG$1/$K59)-INT((AG$1-1)/$K59))*($R59*(1-$E59)+$Q59*(1-$F59))*((1+'Inputs &amp; Summary'!$D$7)^AG$1))),((_xlfn.WEIBULL.DIST(AG$1,$L59,$K59,FALSE)*($R59*(1-$E59)+$Q59*(1-$F59))*((1+'Inputs &amp; Summary'!$D$7)^AG$1))))))</f>
        <v>5.259276845575295</v>
      </c>
      <c r="AH59" s="248">
        <f>$D59*IF(AH$1&gt;'Inputs &amp; Summary'!$D$5,0,IF(AH$1&gt;VLOOKUP($G59,Lists!$J$17:$K$21,2),IF($M59=Lists!$H$3,IF($K59&lt;1,(($S59/$K59)*((1+'Inputs &amp; Summary'!$D$7)^AH$1)),((INT(AH$1/$K59)-INT((AH$1-1)/$K59))*$S59*((1+'Inputs &amp; Summary'!$D$7)^AH$1))),(_xlfn.WEIBULL.DIST(AH$1,$L59,$K59,FALSE)*$S59*((1+'Inputs &amp; Summary'!$D$7)^AH$1))),IF($M59=Lists!$H$3,IF($K59&lt;1,((($R59*(1-$E59)+$Q59*(1-$F59))/$K59)*((1+'Inputs &amp; Summary'!$D$7)^AH$1)),((INT(AH$1/$K59)-INT((AH$1-1)/$K59))*($R59*(1-$E59)+$Q59*(1-$F59))*((1+'Inputs &amp; Summary'!$D$7)^AH$1))),((_xlfn.WEIBULL.DIST(AH$1,$L59,$K59,FALSE)*($R59*(1-$E59)+$Q59*(1-$F59))*((1+'Inputs &amp; Summary'!$D$7)^AH$1))))))</f>
        <v>5.1541188038232306</v>
      </c>
      <c r="AI59" s="248">
        <f>$D59*IF(AI$1&gt;'Inputs &amp; Summary'!$D$5,0,IF(AI$1&gt;VLOOKUP($G59,Lists!$J$17:$K$21,2),IF($M59=Lists!$H$3,IF($K59&lt;1,(($S59/$K59)*((1+'Inputs &amp; Summary'!$D$7)^AI$1)),((INT(AI$1/$K59)-INT((AI$1-1)/$K59))*$S59*((1+'Inputs &amp; Summary'!$D$7)^AI$1))),(_xlfn.WEIBULL.DIST(AI$1,$L59,$K59,FALSE)*$S59*((1+'Inputs &amp; Summary'!$D$7)^AI$1))),IF($M59=Lists!$H$3,IF($K59&lt;1,((($R59*(1-$E59)+$Q59*(1-$F59))/$K59)*((1+'Inputs &amp; Summary'!$D$7)^AI$1)),((INT(AI$1/$K59)-INT((AI$1-1)/$K59))*($R59*(1-$E59)+$Q59*(1-$F59))*((1+'Inputs &amp; Summary'!$D$7)^AI$1))),((_xlfn.WEIBULL.DIST(AI$1,$L59,$K59,FALSE)*($R59*(1-$E59)+$Q59*(1-$F59))*((1+'Inputs &amp; Summary'!$D$7)^AI$1))))))</f>
        <v>5.0510633731467598</v>
      </c>
      <c r="AJ59" s="248">
        <f>$D59*IF(AJ$1&gt;'Inputs &amp; Summary'!$D$5,0,IF(AJ$1&gt;VLOOKUP($G59,Lists!$J$17:$K$21,2),IF($M59=Lists!$H$3,IF($K59&lt;1,(($S59/$K59)*((1+'Inputs &amp; Summary'!$D$7)^AJ$1)),((INT(AJ$1/$K59)-INT((AJ$1-1)/$K59))*$S59*((1+'Inputs &amp; Summary'!$D$7)^AJ$1))),(_xlfn.WEIBULL.DIST(AJ$1,$L59,$K59,FALSE)*$S59*((1+'Inputs &amp; Summary'!$D$7)^AJ$1))),IF($M59=Lists!$H$3,IF($K59&lt;1,((($R59*(1-$E59)+$Q59*(1-$F59))/$K59)*((1+'Inputs &amp; Summary'!$D$7)^AJ$1)),((INT(AJ$1/$K59)-INT((AJ$1-1)/$K59))*($R59*(1-$E59)+$Q59*(1-$F59))*((1+'Inputs &amp; Summary'!$D$7)^AJ$1))),((_xlfn.WEIBULL.DIST(AJ$1,$L59,$K59,FALSE)*($R59*(1-$E59)+$Q59*(1-$F59))*((1+'Inputs &amp; Summary'!$D$7)^AJ$1))))))</f>
        <v>4.9500685123166868</v>
      </c>
      <c r="AK59" s="248">
        <f>$D59*IF(AK$1&gt;'Inputs &amp; Summary'!$D$5,0,IF(AK$1&gt;VLOOKUP($G59,Lists!$J$17:$K$21,2),IF($M59=Lists!$H$3,IF($K59&lt;1,(($S59/$K59)*((1+'Inputs &amp; Summary'!$D$7)^AK$1)),((INT(AK$1/$K59)-INT((AK$1-1)/$K59))*$S59*((1+'Inputs &amp; Summary'!$D$7)^AK$1))),(_xlfn.WEIBULL.DIST(AK$1,$L59,$K59,FALSE)*$S59*((1+'Inputs &amp; Summary'!$D$7)^AK$1))),IF($M59=Lists!$H$3,IF($K59&lt;1,((($R59*(1-$E59)+$Q59*(1-$F59))/$K59)*((1+'Inputs &amp; Summary'!$D$7)^AK$1)),((INT(AK$1/$K59)-INT((AK$1-1)/$K59))*($R59*(1-$E59)+$Q59*(1-$F59))*((1+'Inputs &amp; Summary'!$D$7)^AK$1))),((_xlfn.WEIBULL.DIST(AK$1,$L59,$K59,FALSE)*($R59*(1-$E59)+$Q59*(1-$F59))*((1+'Inputs &amp; Summary'!$D$7)^AK$1))))))</f>
        <v>4.8510930207086114</v>
      </c>
      <c r="AL59" s="248">
        <f>$D59*IF(AL$1&gt;'Inputs &amp; Summary'!$D$5,0,IF(AL$1&gt;VLOOKUP($G59,Lists!$J$17:$K$21,2),IF($M59=Lists!$H$3,IF($K59&lt;1,(($S59/$K59)*((1+'Inputs &amp; Summary'!$D$7)^AL$1)),((INT(AL$1/$K59)-INT((AL$1-1)/$K59))*$S59*((1+'Inputs &amp; Summary'!$D$7)^AL$1))),(_xlfn.WEIBULL.DIST(AL$1,$L59,$K59,FALSE)*$S59*((1+'Inputs &amp; Summary'!$D$7)^AL$1))),IF($M59=Lists!$H$3,IF($K59&lt;1,((($R59*(1-$E59)+$Q59*(1-$F59))/$K59)*((1+'Inputs &amp; Summary'!$D$7)^AL$1)),((INT(AL$1/$K59)-INT((AL$1-1)/$K59))*($R59*(1-$E59)+$Q59*(1-$F59))*((1+'Inputs &amp; Summary'!$D$7)^AL$1))),((_xlfn.WEIBULL.DIST(AL$1,$L59,$K59,FALSE)*($R59*(1-$E59)+$Q59*(1-$F59))*((1+'Inputs &amp; Summary'!$D$7)^AL$1))))))</f>
        <v>4.7540965214952244</v>
      </c>
      <c r="AM59" s="248">
        <f>$D59*IF(AM$1&gt;'Inputs &amp; Summary'!$D$5,0,IF(AM$1&gt;VLOOKUP($G59,Lists!$J$17:$K$21,2),IF($M59=Lists!$H$3,IF($K59&lt;1,(($S59/$K59)*((1+'Inputs &amp; Summary'!$D$7)^AM$1)),((INT(AM$1/$K59)-INT((AM$1-1)/$K59))*$S59*((1+'Inputs &amp; Summary'!$D$7)^AM$1))),(_xlfn.WEIBULL.DIST(AM$1,$L59,$K59,FALSE)*$S59*((1+'Inputs &amp; Summary'!$D$7)^AM$1))),IF($M59=Lists!$H$3,IF($K59&lt;1,((($R59*(1-$E59)+$Q59*(1-$F59))/$K59)*((1+'Inputs &amp; Summary'!$D$7)^AM$1)),((INT(AM$1/$K59)-INT((AM$1-1)/$K59))*($R59*(1-$E59)+$Q59*(1-$F59))*((1+'Inputs &amp; Summary'!$D$7)^AM$1))),((_xlfn.WEIBULL.DIST(AM$1,$L59,$K59,FALSE)*($R59*(1-$E59)+$Q59*(1-$F59))*((1+'Inputs &amp; Summary'!$D$7)^AM$1))))))</f>
        <v>4.6590394451746739</v>
      </c>
      <c r="AN59" s="248">
        <f>$D59*IF(AN$1&gt;'Inputs &amp; Summary'!$D$5,0,IF(AN$1&gt;VLOOKUP($G59,Lists!$J$17:$K$21,2),IF($M59=Lists!$H$3,IF($K59&lt;1,(($S59/$K59)*((1+'Inputs &amp; Summary'!$D$7)^AN$1)),((INT(AN$1/$K59)-INT((AN$1-1)/$K59))*$S59*((1+'Inputs &amp; Summary'!$D$7)^AN$1))),(_xlfn.WEIBULL.DIST(AN$1,$L59,$K59,FALSE)*$S59*((1+'Inputs &amp; Summary'!$D$7)^AN$1))),IF($M59=Lists!$H$3,IF($K59&lt;1,((($R59*(1-$E59)+$Q59*(1-$F59))/$K59)*((1+'Inputs &amp; Summary'!$D$7)^AN$1)),((INT(AN$1/$K59)-INT((AN$1-1)/$K59))*($R59*(1-$E59)+$Q59*(1-$F59))*((1+'Inputs &amp; Summary'!$D$7)^AN$1))),((_xlfn.WEIBULL.DIST(AN$1,$L59,$K59,FALSE)*($R59*(1-$E59)+$Q59*(1-$F59))*((1+'Inputs &amp; Summary'!$D$7)^AN$1))))))</f>
        <v>4.5658830134282846</v>
      </c>
      <c r="AO59" s="248">
        <f>$D59*IF(AO$1&gt;'Inputs &amp; Summary'!$D$5,0,IF(AO$1&gt;VLOOKUP($G59,Lists!$J$17:$K$21,2),IF($M59=Lists!$H$3,IF($K59&lt;1,(($S59/$K59)*((1+'Inputs &amp; Summary'!$D$7)^AO$1)),((INT(AO$1/$K59)-INT((AO$1-1)/$K59))*$S59*((1+'Inputs &amp; Summary'!$D$7)^AO$1))),(_xlfn.WEIBULL.DIST(AO$1,$L59,$K59,FALSE)*$S59*((1+'Inputs &amp; Summary'!$D$7)^AO$1))),IF($M59=Lists!$H$3,IF($K59&lt;1,((($R59*(1-$E59)+$Q59*(1-$F59))/$K59)*((1+'Inputs &amp; Summary'!$D$7)^AO$1)),((INT(AO$1/$K59)-INT((AO$1-1)/$K59))*($R59*(1-$E59)+$Q59*(1-$F59))*((1+'Inputs &amp; Summary'!$D$7)^AO$1))),((_xlfn.WEIBULL.DIST(AO$1,$L59,$K59,FALSE)*($R59*(1-$E59)+$Q59*(1-$F59))*((1+'Inputs &amp; Summary'!$D$7)^AO$1))))))</f>
        <v>4.4745892233010185</v>
      </c>
      <c r="AP59" s="248">
        <f>$D59*IF(AP$1&gt;'Inputs &amp; Summary'!$D$5,0,IF(AP$1&gt;VLOOKUP($G59,Lists!$J$17:$K$21,2),IF($M59=Lists!$H$3,IF($K59&lt;1,(($S59/$K59)*((1+'Inputs &amp; Summary'!$D$7)^AP$1)),((INT(AP$1/$K59)-INT((AP$1-1)/$K59))*$S59*((1+'Inputs &amp; Summary'!$D$7)^AP$1))),(_xlfn.WEIBULL.DIST(AP$1,$L59,$K59,FALSE)*$S59*((1+'Inputs &amp; Summary'!$D$7)^AP$1))),IF($M59=Lists!$H$3,IF($K59&lt;1,((($R59*(1-$E59)+$Q59*(1-$F59))/$K59)*((1+'Inputs &amp; Summary'!$D$7)^AP$1)),((INT(AP$1/$K59)-INT((AP$1-1)/$K59))*($R59*(1-$E59)+$Q59*(1-$F59))*((1+'Inputs &amp; Summary'!$D$7)^AP$1))),((_xlfn.WEIBULL.DIST(AP$1,$L59,$K59,FALSE)*($R59*(1-$E59)+$Q59*(1-$F59))*((1+'Inputs &amp; Summary'!$D$7)^AP$1))))))</f>
        <v>4.3851208316982646</v>
      </c>
      <c r="AQ59" s="248">
        <f>$D59*IF(AQ$1&gt;'Inputs &amp; Summary'!$D$5,0,IF(AQ$1&gt;VLOOKUP($G59,Lists!$J$17:$K$21,2),IF($M59=Lists!$H$3,IF($K59&lt;1,(($S59/$K59)*((1+'Inputs &amp; Summary'!$D$7)^AQ$1)),((INT(AQ$1/$K59)-INT((AQ$1-1)/$K59))*$S59*((1+'Inputs &amp; Summary'!$D$7)^AQ$1))),(_xlfn.WEIBULL.DIST(AQ$1,$L59,$K59,FALSE)*$S59*((1+'Inputs &amp; Summary'!$D$7)^AQ$1))),IF($M59=Lists!$H$3,IF($K59&lt;1,((($R59*(1-$E59)+$Q59*(1-$F59))/$K59)*((1+'Inputs &amp; Summary'!$D$7)^AQ$1)),((INT(AQ$1/$K59)-INT((AQ$1-1)/$K59))*($R59*(1-$E59)+$Q59*(1-$F59))*((1+'Inputs &amp; Summary'!$D$7)^AQ$1))),((_xlfn.WEIBULL.DIST(AQ$1,$L59,$K59,FALSE)*($R59*(1-$E59)+$Q59*(1-$F59))*((1+'Inputs &amp; Summary'!$D$7)^AQ$1))))))</f>
        <v>4.297441340192595</v>
      </c>
      <c r="AR59" s="248">
        <f>$D59*IF(AR$1&gt;'Inputs &amp; Summary'!$D$5,0,IF(AR$1&gt;VLOOKUP($G59,Lists!$J$17:$K$21,2),IF($M59=Lists!$H$3,IF($K59&lt;1,(($S59/$K59)*((1+'Inputs &amp; Summary'!$D$7)^AR$1)),((INT(AR$1/$K59)-INT((AR$1-1)/$K59))*$S59*((1+'Inputs &amp; Summary'!$D$7)^AR$1))),(_xlfn.WEIBULL.DIST(AR$1,$L59,$K59,FALSE)*$S59*((1+'Inputs &amp; Summary'!$D$7)^AR$1))),IF($M59=Lists!$H$3,IF($K59&lt;1,((($R59*(1-$E59)+$Q59*(1-$F59))/$K59)*((1+'Inputs &amp; Summary'!$D$7)^AR$1)),((INT(AR$1/$K59)-INT((AR$1-1)/$K59))*($R59*(1-$E59)+$Q59*(1-$F59))*((1+'Inputs &amp; Summary'!$D$7)^AR$1))),((_xlfn.WEIBULL.DIST(AR$1,$L59,$K59,FALSE)*($R59*(1-$E59)+$Q59*(1-$F59))*((1+'Inputs &amp; Summary'!$D$7)^AR$1))))))</f>
        <v>4.2115149801343241</v>
      </c>
      <c r="AS59" s="248">
        <f>$D59*IF(AS$1&gt;'Inputs &amp; Summary'!$D$5,0,IF(AS$1&gt;VLOOKUP($G59,Lists!$J$17:$K$21,2),IF($M59=Lists!$H$3,IF($K59&lt;1,(($S59/$K59)*((1+'Inputs &amp; Summary'!$D$7)^AS$1)),((INT(AS$1/$K59)-INT((AS$1-1)/$K59))*$S59*((1+'Inputs &amp; Summary'!$D$7)^AS$1))),(_xlfn.WEIBULL.DIST(AS$1,$L59,$K59,FALSE)*$S59*((1+'Inputs &amp; Summary'!$D$7)^AS$1))),IF($M59=Lists!$H$3,IF($K59&lt;1,((($R59*(1-$E59)+$Q59*(1-$F59))/$K59)*((1+'Inputs &amp; Summary'!$D$7)^AS$1)),((INT(AS$1/$K59)-INT((AS$1-1)/$K59))*($R59*(1-$E59)+$Q59*(1-$F59))*((1+'Inputs &amp; Summary'!$D$7)^AS$1))),((_xlfn.WEIBULL.DIST(AS$1,$L59,$K59,FALSE)*($R59*(1-$E59)+$Q59*(1-$F59))*((1+'Inputs &amp; Summary'!$D$7)^AS$1))))))</f>
        <v>0</v>
      </c>
      <c r="AT59" s="248">
        <f>$D59*IF(AT$1&gt;'Inputs &amp; Summary'!$D$5,0,IF(AT$1&gt;VLOOKUP($G59,Lists!$J$17:$K$21,2),IF($M59=Lists!$H$3,IF($K59&lt;1,(($S59/$K59)*((1+'Inputs &amp; Summary'!$D$7)^AT$1)),((INT(AT$1/$K59)-INT((AT$1-1)/$K59))*$S59*((1+'Inputs &amp; Summary'!$D$7)^AT$1))),(_xlfn.WEIBULL.DIST(AT$1,$L59,$K59,FALSE)*$S59*((1+'Inputs &amp; Summary'!$D$7)^AT$1))),IF($M59=Lists!$H$3,IF($K59&lt;1,((($R59*(1-$E59)+$Q59*(1-$F59))/$K59)*((1+'Inputs &amp; Summary'!$D$7)^AT$1)),((INT(AT$1/$K59)-INT((AT$1-1)/$K59))*($R59*(1-$E59)+$Q59*(1-$F59))*((1+'Inputs &amp; Summary'!$D$7)^AT$1))),((_xlfn.WEIBULL.DIST(AT$1,$L59,$K59,FALSE)*($R59*(1-$E59)+$Q59*(1-$F59))*((1+'Inputs &amp; Summary'!$D$7)^AT$1))))))</f>
        <v>0</v>
      </c>
      <c r="AU59" s="248">
        <f>$D59*IF(AU$1&gt;'Inputs &amp; Summary'!$D$5,0,IF(AU$1&gt;VLOOKUP($G59,Lists!$J$17:$K$21,2),IF($M59=Lists!$H$3,IF($K59&lt;1,(($S59/$K59)*((1+'Inputs &amp; Summary'!$D$7)^AU$1)),((INT(AU$1/$K59)-INT((AU$1-1)/$K59))*$S59*((1+'Inputs &amp; Summary'!$D$7)^AU$1))),(_xlfn.WEIBULL.DIST(AU$1,$L59,$K59,FALSE)*$S59*((1+'Inputs &amp; Summary'!$D$7)^AU$1))),IF($M59=Lists!$H$3,IF($K59&lt;1,((($R59*(1-$E59)+$Q59*(1-$F59))/$K59)*((1+'Inputs &amp; Summary'!$D$7)^AU$1)),((INT(AU$1/$K59)-INT((AU$1-1)/$K59))*($R59*(1-$E59)+$Q59*(1-$F59))*((1+'Inputs &amp; Summary'!$D$7)^AU$1))),((_xlfn.WEIBULL.DIST(AU$1,$L59,$K59,FALSE)*($R59*(1-$E59)+$Q59*(1-$F59))*((1+'Inputs &amp; Summary'!$D$7)^AU$1))))))</f>
        <v>0</v>
      </c>
      <c r="AV59" s="248">
        <f>$D59*IF(AV$1&gt;'Inputs &amp; Summary'!$D$5,0,IF(AV$1&gt;VLOOKUP($G59,Lists!$J$17:$K$21,2),IF($M59=Lists!$H$3,IF($K59&lt;1,(($S59/$K59)*((1+'Inputs &amp; Summary'!$D$7)^AV$1)),((INT(AV$1/$K59)-INT((AV$1-1)/$K59))*$S59*((1+'Inputs &amp; Summary'!$D$7)^AV$1))),(_xlfn.WEIBULL.DIST(AV$1,$L59,$K59,FALSE)*$S59*((1+'Inputs &amp; Summary'!$D$7)^AV$1))),IF($M59=Lists!$H$3,IF($K59&lt;1,((($R59*(1-$E59)+$Q59*(1-$F59))/$K59)*((1+'Inputs &amp; Summary'!$D$7)^AV$1)),((INT(AV$1/$K59)-INT((AV$1-1)/$K59))*($R59*(1-$E59)+$Q59*(1-$F59))*((1+'Inputs &amp; Summary'!$D$7)^AV$1))),((_xlfn.WEIBULL.DIST(AV$1,$L59,$K59,FALSE)*($R59*(1-$E59)+$Q59*(1-$F59))*((1+'Inputs &amp; Summary'!$D$7)^AV$1))))))</f>
        <v>0</v>
      </c>
      <c r="AW59" s="248">
        <f>$D59*IF(AW$1&gt;'Inputs &amp; Summary'!$D$5,0,IF(AW$1&gt;VLOOKUP($G59,Lists!$J$17:$K$21,2),IF($M59=Lists!$H$3,IF($K59&lt;1,(($S59/$K59)*((1+'Inputs &amp; Summary'!$D$7)^AW$1)),((INT(AW$1/$K59)-INT((AW$1-1)/$K59))*$S59*((1+'Inputs &amp; Summary'!$D$7)^AW$1))),(_xlfn.WEIBULL.DIST(AW$1,$L59,$K59,FALSE)*$S59*((1+'Inputs &amp; Summary'!$D$7)^AW$1))),IF($M59=Lists!$H$3,IF($K59&lt;1,((($R59*(1-$E59)+$Q59*(1-$F59))/$K59)*((1+'Inputs &amp; Summary'!$D$7)^AW$1)),((INT(AW$1/$K59)-INT((AW$1-1)/$K59))*($R59*(1-$E59)+$Q59*(1-$F59))*((1+'Inputs &amp; Summary'!$D$7)^AW$1))),((_xlfn.WEIBULL.DIST(AW$1,$L59,$K59,FALSE)*($R59*(1-$E59)+$Q59*(1-$F59))*((1+'Inputs &amp; Summary'!$D$7)^AW$1))))))</f>
        <v>0</v>
      </c>
      <c r="AX59" s="248">
        <f>$D59*IF(AX$1&gt;'Inputs &amp; Summary'!$D$5,0,IF(AX$1&gt;VLOOKUP($G59,Lists!$J$17:$K$21,2),IF($M59=Lists!$H$3,IF($K59&lt;1,(($S59/$K59)*((1+'Inputs &amp; Summary'!$D$7)^AX$1)),((INT(AX$1/$K59)-INT((AX$1-1)/$K59))*$S59*((1+'Inputs &amp; Summary'!$D$7)^AX$1))),(_xlfn.WEIBULL.DIST(AX$1,$L59,$K59,FALSE)*$S59*((1+'Inputs &amp; Summary'!$D$7)^AX$1))),IF($M59=Lists!$H$3,IF($K59&lt;1,((($R59*(1-$E59)+$Q59*(1-$F59))/$K59)*((1+'Inputs &amp; Summary'!$D$7)^AX$1)),((INT(AX$1/$K59)-INT((AX$1-1)/$K59))*($R59*(1-$E59)+$Q59*(1-$F59))*((1+'Inputs &amp; Summary'!$D$7)^AX$1))),((_xlfn.WEIBULL.DIST(AX$1,$L59,$K59,FALSE)*($R59*(1-$E59)+$Q59*(1-$F59))*((1+'Inputs &amp; Summary'!$D$7)^AX$1))))))</f>
        <v>0</v>
      </c>
      <c r="AY59" s="248">
        <f>$D59*IF(AY$1&gt;'Inputs &amp; Summary'!$D$5,0,IF(AY$1&gt;VLOOKUP($G59,Lists!$J$17:$K$21,2),IF($M59=Lists!$H$3,IF($K59&lt;1,(($S59/$K59)*((1+'Inputs &amp; Summary'!$D$7)^AY$1)),((INT(AY$1/$K59)-INT((AY$1-1)/$K59))*$S59*((1+'Inputs &amp; Summary'!$D$7)^AY$1))),(_xlfn.WEIBULL.DIST(AY$1,$L59,$K59,FALSE)*$S59*((1+'Inputs &amp; Summary'!$D$7)^AY$1))),IF($M59=Lists!$H$3,IF($K59&lt;1,((($R59*(1-$E59)+$Q59*(1-$F59))/$K59)*((1+'Inputs &amp; Summary'!$D$7)^AY$1)),((INT(AY$1/$K59)-INT((AY$1-1)/$K59))*($R59*(1-$E59)+$Q59*(1-$F59))*((1+'Inputs &amp; Summary'!$D$7)^AY$1))),((_xlfn.WEIBULL.DIST(AY$1,$L59,$K59,FALSE)*($R59*(1-$E59)+$Q59*(1-$F59))*((1+'Inputs &amp; Summary'!$D$7)^AY$1))))))</f>
        <v>0</v>
      </c>
      <c r="AZ59" s="248">
        <f>$D59*IF(AZ$1&gt;'Inputs &amp; Summary'!$D$5,0,IF(AZ$1&gt;VLOOKUP($G59,Lists!$J$17:$K$21,2),IF($M59=Lists!$H$3,IF($K59&lt;1,(($S59/$K59)*((1+'Inputs &amp; Summary'!$D$7)^AZ$1)),((INT(AZ$1/$K59)-INT((AZ$1-1)/$K59))*$S59*((1+'Inputs &amp; Summary'!$D$7)^AZ$1))),(_xlfn.WEIBULL.DIST(AZ$1,$L59,$K59,FALSE)*$S59*((1+'Inputs &amp; Summary'!$D$7)^AZ$1))),IF($M59=Lists!$H$3,IF($K59&lt;1,((($R59*(1-$E59)+$Q59*(1-$F59))/$K59)*((1+'Inputs &amp; Summary'!$D$7)^AZ$1)),((INT(AZ$1/$K59)-INT((AZ$1-1)/$K59))*($R59*(1-$E59)+$Q59*(1-$F59))*((1+'Inputs &amp; Summary'!$D$7)^AZ$1))),((_xlfn.WEIBULL.DIST(AZ$1,$L59,$K59,FALSE)*($R59*(1-$E59)+$Q59*(1-$F59))*((1+'Inputs &amp; Summary'!$D$7)^AZ$1))))))</f>
        <v>0</v>
      </c>
      <c r="BA59" s="248">
        <f>$D59*IF(BA$1&gt;'Inputs &amp; Summary'!$D$5,0,IF(BA$1&gt;VLOOKUP($G59,Lists!$J$17:$K$21,2),IF($M59=Lists!$H$3,IF($K59&lt;1,(($S59/$K59)*((1+'Inputs &amp; Summary'!$D$7)^BA$1)),((INT(BA$1/$K59)-INT((BA$1-1)/$K59))*$S59*((1+'Inputs &amp; Summary'!$D$7)^BA$1))),(_xlfn.WEIBULL.DIST(BA$1,$L59,$K59,FALSE)*$S59*((1+'Inputs &amp; Summary'!$D$7)^BA$1))),IF($M59=Lists!$H$3,IF($K59&lt;1,((($R59*(1-$E59)+$Q59*(1-$F59))/$K59)*((1+'Inputs &amp; Summary'!$D$7)^BA$1)),((INT(BA$1/$K59)-INT((BA$1-1)/$K59))*($R59*(1-$E59)+$Q59*(1-$F59))*((1+'Inputs &amp; Summary'!$D$7)^BA$1))),((_xlfn.WEIBULL.DIST(BA$1,$L59,$K59,FALSE)*($R59*(1-$E59)+$Q59*(1-$F59))*((1+'Inputs &amp; Summary'!$D$7)^BA$1))))))</f>
        <v>0</v>
      </c>
      <c r="BB59" s="248">
        <f>$D59*IF(BB$1&gt;'Inputs &amp; Summary'!$D$5,0,IF(BB$1&gt;VLOOKUP($G59,Lists!$J$17:$K$21,2),IF($M59=Lists!$H$3,IF($K59&lt;1,(($S59/$K59)*((1+'Inputs &amp; Summary'!$D$7)^BB$1)),((INT(BB$1/$K59)-INT((BB$1-1)/$K59))*$S59*((1+'Inputs &amp; Summary'!$D$7)^BB$1))),(_xlfn.WEIBULL.DIST(BB$1,$L59,$K59,FALSE)*$S59*((1+'Inputs &amp; Summary'!$D$7)^BB$1))),IF($M59=Lists!$H$3,IF($K59&lt;1,((($R59*(1-$E59)+$Q59*(1-$F59))/$K59)*((1+'Inputs &amp; Summary'!$D$7)^BB$1)),((INT(BB$1/$K59)-INT((BB$1-1)/$K59))*($R59*(1-$E59)+$Q59*(1-$F59))*((1+'Inputs &amp; Summary'!$D$7)^BB$1))),((_xlfn.WEIBULL.DIST(BB$1,$L59,$K59,FALSE)*($R59*(1-$E59)+$Q59*(1-$F59))*((1+'Inputs &amp; Summary'!$D$7)^BB$1))))))</f>
        <v>0</v>
      </c>
      <c r="BC59" s="248">
        <f>$D59*IF(BC$1&gt;'Inputs &amp; Summary'!$D$5,0,IF(BC$1&gt;VLOOKUP($G59,Lists!$J$17:$K$21,2),IF($M59=Lists!$H$3,IF($K59&lt;1,(($S59/$K59)*((1+'Inputs &amp; Summary'!$D$7)^BC$1)),((INT(BC$1/$K59)-INT((BC$1-1)/$K59))*$S59*((1+'Inputs &amp; Summary'!$D$7)^BC$1))),(_xlfn.WEIBULL.DIST(BC$1,$L59,$K59,FALSE)*$S59*((1+'Inputs &amp; Summary'!$D$7)^BC$1))),IF($M59=Lists!$H$3,IF($K59&lt;1,((($R59*(1-$E59)+$Q59*(1-$F59))/$K59)*((1+'Inputs &amp; Summary'!$D$7)^BC$1)),((INT(BC$1/$K59)-INT((BC$1-1)/$K59))*($R59*(1-$E59)+$Q59*(1-$F59))*((1+'Inputs &amp; Summary'!$D$7)^BC$1))),((_xlfn.WEIBULL.DIST(BC$1,$L59,$K59,FALSE)*($R59*(1-$E59)+$Q59*(1-$F59))*((1+'Inputs &amp; Summary'!$D$7)^BC$1))))))</f>
        <v>0</v>
      </c>
      <c r="BD59" s="248">
        <f>$D59*IF(BD$1&gt;'Inputs &amp; Summary'!$D$5,0,IF(BD$1&gt;VLOOKUP($G59,Lists!$J$17:$K$21,2),IF($M59=Lists!$H$3,IF($K59&lt;1,(($S59/$K59)*((1+'Inputs &amp; Summary'!$D$7)^BD$1)),((INT(BD$1/$K59)-INT((BD$1-1)/$K59))*$S59*((1+'Inputs &amp; Summary'!$D$7)^BD$1))),(_xlfn.WEIBULL.DIST(BD$1,$L59,$K59,FALSE)*$S59*((1+'Inputs &amp; Summary'!$D$7)^BD$1))),IF($M59=Lists!$H$3,IF($K59&lt;1,((($R59*(1-$E59)+$Q59*(1-$F59))/$K59)*((1+'Inputs &amp; Summary'!$D$7)^BD$1)),((INT(BD$1/$K59)-INT((BD$1-1)/$K59))*($R59*(1-$E59)+$Q59*(1-$F59))*((1+'Inputs &amp; Summary'!$D$7)^BD$1))),((_xlfn.WEIBULL.DIST(BD$1,$L59,$K59,FALSE)*($R59*(1-$E59)+$Q59*(1-$F59))*((1+'Inputs &amp; Summary'!$D$7)^BD$1))))))</f>
        <v>0</v>
      </c>
      <c r="BE59" s="248">
        <f>$D59*IF(BE$1&gt;'Inputs &amp; Summary'!$D$5,0,IF(BE$1&gt;VLOOKUP($G59,Lists!$J$17:$K$21,2),IF($M59=Lists!$H$3,IF($K59&lt;1,(($S59/$K59)*((1+'Inputs &amp; Summary'!$D$7)^BE$1)),((INT(BE$1/$K59)-INT((BE$1-1)/$K59))*$S59*((1+'Inputs &amp; Summary'!$D$7)^BE$1))),(_xlfn.WEIBULL.DIST(BE$1,$L59,$K59,FALSE)*$S59*((1+'Inputs &amp; Summary'!$D$7)^BE$1))),IF($M59=Lists!$H$3,IF($K59&lt;1,((($R59*(1-$E59)+$Q59*(1-$F59))/$K59)*((1+'Inputs &amp; Summary'!$D$7)^BE$1)),((INT(BE$1/$K59)-INT((BE$1-1)/$K59))*($R59*(1-$E59)+$Q59*(1-$F59))*((1+'Inputs &amp; Summary'!$D$7)^BE$1))),((_xlfn.WEIBULL.DIST(BE$1,$L59,$K59,FALSE)*($R59*(1-$E59)+$Q59*(1-$F59))*((1+'Inputs &amp; Summary'!$D$7)^BE$1))))))</f>
        <v>0</v>
      </c>
      <c r="BF59" s="248">
        <f>$D59*IF(BF$1&gt;'Inputs &amp; Summary'!$D$5,0,IF(BF$1&gt;VLOOKUP($G59,Lists!$J$17:$K$21,2),IF($M59=Lists!$H$3,IF($K59&lt;1,(($S59/$K59)*((1+'Inputs &amp; Summary'!$D$7)^BF$1)),((INT(BF$1/$K59)-INT((BF$1-1)/$K59))*$S59*((1+'Inputs &amp; Summary'!$D$7)^BF$1))),(_xlfn.WEIBULL.DIST(BF$1,$L59,$K59,FALSE)*$S59*((1+'Inputs &amp; Summary'!$D$7)^BF$1))),IF($M59=Lists!$H$3,IF($K59&lt;1,((($R59*(1-$E59)+$Q59*(1-$F59))/$K59)*((1+'Inputs &amp; Summary'!$D$7)^BF$1)),((INT(BF$1/$K59)-INT((BF$1-1)/$K59))*($R59*(1-$E59)+$Q59*(1-$F59))*((1+'Inputs &amp; Summary'!$D$7)^BF$1))),((_xlfn.WEIBULL.DIST(BF$1,$L59,$K59,FALSE)*($R59*(1-$E59)+$Q59*(1-$F59))*((1+'Inputs &amp; Summary'!$D$7)^BF$1))))))</f>
        <v>0</v>
      </c>
      <c r="BG59" s="248">
        <f>$D59*IF(BG$1&gt;'Inputs &amp; Summary'!$D$5,0,IF(BG$1&gt;VLOOKUP($G59,Lists!$J$17:$K$21,2),IF($M59=Lists!$H$3,IF($K59&lt;1,(($S59/$K59)*((1+'Inputs &amp; Summary'!$D$7)^BG$1)),((INT(BG$1/$K59)-INT((BG$1-1)/$K59))*$S59*((1+'Inputs &amp; Summary'!$D$7)^BG$1))),(_xlfn.WEIBULL.DIST(BG$1,$L59,$K59,FALSE)*$S59*((1+'Inputs &amp; Summary'!$D$7)^BG$1))),IF($M59=Lists!$H$3,IF($K59&lt;1,((($R59*(1-$E59)+$Q59*(1-$F59))/$K59)*((1+'Inputs &amp; Summary'!$D$7)^BG$1)),((INT(BG$1/$K59)-INT((BG$1-1)/$K59))*($R59*(1-$E59)+$Q59*(1-$F59))*((1+'Inputs &amp; Summary'!$D$7)^BG$1))),((_xlfn.WEIBULL.DIST(BG$1,$L59,$K59,FALSE)*($R59*(1-$E59)+$Q59*(1-$F59))*((1+'Inputs &amp; Summary'!$D$7)^BG$1))))))</f>
        <v>0</v>
      </c>
      <c r="BH59" s="248">
        <f>$D59*IF(BH$1&gt;'Inputs &amp; Summary'!$D$5,0,IF(BH$1&gt;VLOOKUP($G59,Lists!$J$17:$K$21,2),IF($M59=Lists!$H$3,IF($K59&lt;1,(($S59/$K59)*((1+'Inputs &amp; Summary'!$D$7)^BH$1)),((INT(BH$1/$K59)-INT((BH$1-1)/$K59))*$S59*((1+'Inputs &amp; Summary'!$D$7)^BH$1))),(_xlfn.WEIBULL.DIST(BH$1,$L59,$K59,FALSE)*$S59*((1+'Inputs &amp; Summary'!$D$7)^BH$1))),IF($M59=Lists!$H$3,IF($K59&lt;1,((($R59*(1-$E59)+$Q59*(1-$F59))/$K59)*((1+'Inputs &amp; Summary'!$D$7)^BH$1)),((INT(BH$1/$K59)-INT((BH$1-1)/$K59))*($R59*(1-$E59)+$Q59*(1-$F59))*((1+'Inputs &amp; Summary'!$D$7)^BH$1))),((_xlfn.WEIBULL.DIST(BH$1,$L59,$K59,FALSE)*($R59*(1-$E59)+$Q59*(1-$F59))*((1+'Inputs &amp; Summary'!$D$7)^BH$1))))))</f>
        <v>0</v>
      </c>
      <c r="BI59" s="248">
        <f>$D59*IF(BI$1&gt;'Inputs &amp; Summary'!$D$5,0,IF(BI$1&gt;VLOOKUP($G59,Lists!$J$17:$K$21,2),IF($M59=Lists!$H$3,IF($K59&lt;1,(($S59/$K59)*((1+'Inputs &amp; Summary'!$D$7)^BI$1)),((INT(BI$1/$K59)-INT((BI$1-1)/$K59))*$S59*((1+'Inputs &amp; Summary'!$D$7)^BI$1))),(_xlfn.WEIBULL.DIST(BI$1,$L59,$K59,FALSE)*$S59*((1+'Inputs &amp; Summary'!$D$7)^BI$1))),IF($M59=Lists!$H$3,IF($K59&lt;1,((($R59*(1-$E59)+$Q59*(1-$F59))/$K59)*((1+'Inputs &amp; Summary'!$D$7)^BI$1)),((INT(BI$1/$K59)-INT((BI$1-1)/$K59))*($R59*(1-$E59)+$Q59*(1-$F59))*((1+'Inputs &amp; Summary'!$D$7)^BI$1))),((_xlfn.WEIBULL.DIST(BI$1,$L59,$K59,FALSE)*($R59*(1-$E59)+$Q59*(1-$F59))*((1+'Inputs &amp; Summary'!$D$7)^BI$1))))))</f>
        <v>0</v>
      </c>
      <c r="BJ59" s="248">
        <f>$D59*IF(BJ$1&gt;'Inputs &amp; Summary'!$D$5,0,IF(BJ$1&gt;VLOOKUP($G59,Lists!$J$17:$K$21,2),IF($M59=Lists!$H$3,IF($K59&lt;1,(($S59/$K59)*((1+'Inputs &amp; Summary'!$D$7)^BJ$1)),((INT(BJ$1/$K59)-INT((BJ$1-1)/$K59))*$S59*((1+'Inputs &amp; Summary'!$D$7)^BJ$1))),(_xlfn.WEIBULL.DIST(BJ$1,$L59,$K59,FALSE)*$S59*((1+'Inputs &amp; Summary'!$D$7)^BJ$1))),IF($M59=Lists!$H$3,IF($K59&lt;1,((($R59*(1-$E59)+$Q59*(1-$F59))/$K59)*((1+'Inputs &amp; Summary'!$D$7)^BJ$1)),((INT(BJ$1/$K59)-INT((BJ$1-1)/$K59))*($R59*(1-$E59)+$Q59*(1-$F59))*((1+'Inputs &amp; Summary'!$D$7)^BJ$1))),((_xlfn.WEIBULL.DIST(BJ$1,$L59,$K59,FALSE)*($R59*(1-$E59)+$Q59*(1-$F59))*((1+'Inputs &amp; Summary'!$D$7)^BJ$1))))))</f>
        <v>0</v>
      </c>
      <c r="BK59" s="248">
        <f>$D59*IF(BK$1&gt;'Inputs &amp; Summary'!$D$5,0,IF(BK$1&gt;VLOOKUP($G59,Lists!$J$17:$K$21,2),IF($M59=Lists!$H$3,IF($K59&lt;1,(($S59/$K59)*((1+'Inputs &amp; Summary'!$D$7)^BK$1)),((INT(BK$1/$K59)-INT((BK$1-1)/$K59))*$S59*((1+'Inputs &amp; Summary'!$D$7)^BK$1))),(_xlfn.WEIBULL.DIST(BK$1,$L59,$K59,FALSE)*$S59*((1+'Inputs &amp; Summary'!$D$7)^BK$1))),IF($M59=Lists!$H$3,IF($K59&lt;1,((($R59*(1-$E59)+$Q59*(1-$F59))/$K59)*((1+'Inputs &amp; Summary'!$D$7)^BK$1)),((INT(BK$1/$K59)-INT((BK$1-1)/$K59))*($R59*(1-$E59)+$Q59*(1-$F59))*((1+'Inputs &amp; Summary'!$D$7)^BK$1))),((_xlfn.WEIBULL.DIST(BK$1,$L59,$K59,FALSE)*($R59*(1-$E59)+$Q59*(1-$F59))*((1+'Inputs &amp; Summary'!$D$7)^BK$1))))))</f>
        <v>0</v>
      </c>
      <c r="BL59" s="248">
        <f>$D59*IF(BL$1&gt;'Inputs &amp; Summary'!$D$5,0,IF(BL$1&gt;VLOOKUP($G59,Lists!$J$17:$K$21,2),IF($M59=Lists!$H$3,IF($K59&lt;1,(($S59/$K59)*((1+'Inputs &amp; Summary'!$D$7)^BL$1)),((INT(BL$1/$K59)-INT((BL$1-1)/$K59))*$S59*((1+'Inputs &amp; Summary'!$D$7)^BL$1))),(_xlfn.WEIBULL.DIST(BL$1,$L59,$K59,FALSE)*$S59*((1+'Inputs &amp; Summary'!$D$7)^BL$1))),IF($M59=Lists!$H$3,IF($K59&lt;1,((($R59*(1-$E59)+$Q59*(1-$F59))/$K59)*((1+'Inputs &amp; Summary'!$D$7)^BL$1)),((INT(BL$1/$K59)-INT((BL$1-1)/$K59))*($R59*(1-$E59)+$Q59*(1-$F59))*((1+'Inputs &amp; Summary'!$D$7)^BL$1))),((_xlfn.WEIBULL.DIST(BL$1,$L59,$K59,FALSE)*($R59*(1-$E59)+$Q59*(1-$F59))*((1+'Inputs &amp; Summary'!$D$7)^BL$1))))))</f>
        <v>0</v>
      </c>
    </row>
    <row r="60" spans="1:64" x14ac:dyDescent="0.3">
      <c r="A60" s="236" t="s">
        <v>241</v>
      </c>
      <c r="B60" s="117" t="str">
        <f>IF('Inputs &amp; Summary'!$D$15=Lists!$E$3,INDEX('Residential Rooftop Details'!$A$30:$X$158,MATCH('Cash Flow'!$A60,'Residential Rooftop Details'!$A$30:$A$158,0),COLUMN(B$1)),IF('Inputs &amp; Summary'!$D$15=Lists!$E$4,INDEX('Commercial Rooftop Details'!$A$30:$V$158,MATCH('Cash Flow'!$A60,'Commercial Rooftop Details'!$A$30:$A$158,0),COLUMN(B$1)),INDEX('Ground-Mount Details'!$A$30:$V$158,MATCH('Cash Flow'!$A60,'Ground-Mount Details'!$A$30:$A$158,0),COLUMN(B$1))))</f>
        <v>Corrective</v>
      </c>
      <c r="C60" s="117" t="str">
        <f>IF('Inputs &amp; Summary'!$D$15=Lists!$E$3,INDEX('Residential Rooftop Details'!$A$30:$X$158,MATCH('Cash Flow'!$A60,'Residential Rooftop Details'!$A$30:$A$158,0),COLUMN(C$1)),IF('Inputs &amp; Summary'!$D$15=Lists!$E$4,INDEX('Commercial Rooftop Details'!$A$30:$V$158,MATCH('Cash Flow'!$A60,'Commercial Rooftop Details'!$A$30:$A$158,0),COLUMN(C$1)),INDEX('Ground-Mount Details'!$A$30:$V$158,MATCH('Cash Flow'!$A60,'Ground-Mount Details'!$A$30:$A$158,0),COLUMN(C$1))))</f>
        <v>DC wiring</v>
      </c>
      <c r="D60" s="117">
        <f>IF('Inputs &amp; Summary'!$D$15=Lists!$E$3,INDEX('Residential Rooftop Details'!$A$30:$X$158,MATCH('Cash Flow'!$A60,'Residential Rooftop Details'!$A$30:$A$158,0),COLUMN(D$1)),IF('Inputs &amp; Summary'!$D$15=Lists!$E$4,INDEX('Commercial Rooftop Details'!$A$30:$V$158,MATCH('Cash Flow'!$A60,'Commercial Rooftop Details'!$A$30:$A$158,0),COLUMN(D$1)),INDEX('Ground-Mount Details'!$A$30:$V$158,MATCH('Cash Flow'!$A60,'Ground-Mount Details'!$A$30:$A$158,0),COLUMN(D$1))))</f>
        <v>1</v>
      </c>
      <c r="E60" s="117">
        <f>IF('Inputs &amp; Summary'!$D$15=Lists!$E$3,INDEX('Residential Rooftop Details'!$A$30:$X$158,MATCH('Cash Flow'!$A60,'Residential Rooftop Details'!$A$30:$A$158,0),COLUMN(E$1)),IF('Inputs &amp; Summary'!$D$15=Lists!$E$4,INDEX('Commercial Rooftop Details'!$A$30:$V$158,MATCH('Cash Flow'!$A60,'Commercial Rooftop Details'!$A$30:$A$158,0),COLUMN(E$1)),INDEX('Ground-Mount Details'!$A$30:$V$158,MATCH('Cash Flow'!$A60,'Ground-Mount Details'!$A$30:$A$158,0),COLUMN(E$1))))</f>
        <v>1</v>
      </c>
      <c r="F60" s="117">
        <f>IF('Inputs &amp; Summary'!$D$15=Lists!$E$3,INDEX('Residential Rooftop Details'!$A$30:$X$158,MATCH('Cash Flow'!$A60,'Residential Rooftop Details'!$A$30:$A$158,0),COLUMN(F$1)),IF('Inputs &amp; Summary'!$D$15=Lists!$E$4,INDEX('Commercial Rooftop Details'!$A$30:$V$158,MATCH('Cash Flow'!$A60,'Commercial Rooftop Details'!$A$30:$A$158,0),COLUMN(F$1)),INDEX('Ground-Mount Details'!$A$30:$V$158,MATCH('Cash Flow'!$A60,'Ground-Mount Details'!$A$30:$A$158,0),COLUMN(F$1))))</f>
        <v>1</v>
      </c>
      <c r="G60" s="237" t="str">
        <f>IF('Inputs &amp; Summary'!$D$15=Lists!$E$3,INDEX('Residential Rooftop Details'!$A$30:$X$158,MATCH('Cash Flow'!$A60,'Residential Rooftop Details'!$A$30:$A$158,0),COLUMN(G$1)),IF('Inputs &amp; Summary'!$D$15=Lists!$E$4,INDEX('Commercial Rooftop Details'!$A$30:$V$158,MATCH('Cash Flow'!$A60,'Commercial Rooftop Details'!$A$30:$A$158,0),COLUMN(G$1)),INDEX('Ground-Mount Details'!$A$30:$V$158,MATCH('Cash Flow'!$A60,'Ground-Mount Details'!$A$30:$A$158,0),COLUMN(G$1))))</f>
        <v>N/A</v>
      </c>
      <c r="H60" s="237" t="str">
        <f>IF('Inputs &amp; Summary'!$D$15=Lists!$E$3,INDEX('Residential Rooftop Details'!$A$30:$X$158,MATCH('Cash Flow'!$A60,'Residential Rooftop Details'!$A$30:$A$158,0),COLUMN(H$1)),IF('Inputs &amp; Summary'!$D$15=Lists!$E$4,INDEX('Commercial Rooftop Details'!$A$30:$V$158,MATCH('Cash Flow'!$A60,'Commercial Rooftop Details'!$A$30:$A$158,0),COLUMN(H$1)),INDEX('Ground-Mount Details'!$A$30:$V$158,MATCH('Cash Flow'!$A60,'Ground-Mount Details'!$A$30:$A$158,0),COLUMN(H$1))))</f>
        <v>strings</v>
      </c>
      <c r="I60" s="237" t="str">
        <f>IF('Inputs &amp; Summary'!$D$15=Lists!$E$3,INDEX('Residential Rooftop Details'!$A$30:$X$158,MATCH('Cash Flow'!$A60,'Residential Rooftop Details'!$A$30:$A$158,0),COLUMN(I$1)),IF('Inputs &amp; Summary'!$D$15=Lists!$E$4,INDEX('Commercial Rooftop Details'!$A$30:$V$158,MATCH('Cash Flow'!$A60,'Commercial Rooftop Details'!$A$30:$A$158,0),COLUMN(I$1)),INDEX('Ground-Mount Details'!$A$30:$V$158,MATCH('Cash Flow'!$A60,'Ground-Mount Details'!$A$30:$A$158,0),COLUMN(I$1))))</f>
        <v>Journeyman electrician</v>
      </c>
      <c r="J60" s="238">
        <f>IF('Inputs &amp; Summary'!$D$15=Lists!$E$3,INDEX('Residential Rooftop Details'!$A$30:$X$158,MATCH('Cash Flow'!$A60,'Residential Rooftop Details'!$A$30:$A$158,0),COLUMN(J$1)),IF('Inputs &amp; Summary'!$D$15=Lists!$E$4,INDEX('Commercial Rooftop Details'!$A$30:$V$158,MATCH('Cash Flow'!$A60,'Commercial Rooftop Details'!$A$30:$A$158,0),COLUMN(J$1)),INDEX('Ground-Mount Details'!$A$30:$V$158,MATCH('Cash Flow'!$A60,'Ground-Mount Details'!$A$30:$A$158,0),COLUMN(J$1))))</f>
        <v>14.423076923076923</v>
      </c>
      <c r="K60" s="239">
        <f>IF('Inputs &amp; Summary'!$D$15=Lists!$E$3,INDEX('Residential Rooftop Details'!$A$30:$X$158,MATCH('Cash Flow'!$A60,'Residential Rooftop Details'!$A$30:$A$158,0),COLUMN(K$1)),IF('Inputs &amp; Summary'!$D$15=Lists!$E$4,INDEX('Commercial Rooftop Details'!$A$30:$V$158,MATCH('Cash Flow'!$A60,'Commercial Rooftop Details'!$A$30:$A$158,0),COLUMN(K$1)),INDEX('Ground-Mount Details'!$A$30:$V$158,MATCH('Cash Flow'!$A60,'Ground-Mount Details'!$A$30:$A$158,0),COLUMN(K$1))))</f>
        <v>25</v>
      </c>
      <c r="L60" s="239">
        <f>IF('Inputs &amp; Summary'!$D$15=Lists!$E$3,INDEX('Residential Rooftop Details'!$A$30:$X$158,MATCH('Cash Flow'!$A60,'Residential Rooftop Details'!$A$30:$A$158,0),COLUMN(L$1)),IF('Inputs &amp; Summary'!$D$15=Lists!$E$4,INDEX('Commercial Rooftop Details'!$A$30:$V$158,MATCH('Cash Flow'!$A60,'Commercial Rooftop Details'!$A$30:$A$158,0),COLUMN(L$1)),INDEX('Ground-Mount Details'!$A$30:$V$158,MATCH('Cash Flow'!$A60,'Ground-Mount Details'!$A$30:$A$158,0),COLUMN(L$1))))</f>
        <v>1</v>
      </c>
      <c r="M60" s="238" t="str">
        <f>IF('Inputs &amp; Summary'!$D$15=Lists!$E$3,INDEX('Residential Rooftop Details'!$A$30:$X$158,MATCH('Cash Flow'!$A60,'Residential Rooftop Details'!$A$30:$A$158,0),COLUMN(M$1)),IF('Inputs &amp; Summary'!$D$15=Lists!$E$4,INDEX('Commercial Rooftop Details'!$A$30:$V$158,MATCH('Cash Flow'!$A60,'Commercial Rooftop Details'!$A$30:$A$158,0),COLUMN(M$1)),INDEX('Ground-Mount Details'!$A$30:$V$158,MATCH('Cash Flow'!$A60,'Ground-Mount Details'!$A$30:$A$158,0),COLUMN(M$1))))</f>
        <v>Weibull</v>
      </c>
      <c r="N60" s="240">
        <f>IF('Inputs &amp; Summary'!$D$15=Lists!$E$3,INDEX('Residential Rooftop Details'!$A$30:$X$158,MATCH('Cash Flow'!$A60,'Residential Rooftop Details'!$A$30:$A$158,0),COLUMN(N$1)),IF('Inputs &amp; Summary'!$D$15=Lists!$E$4,INDEX('Commercial Rooftop Details'!$A$30:$V$158,MATCH('Cash Flow'!$A60,'Commercial Rooftop Details'!$A$30:$A$158,0),COLUMN(N$1)),INDEX('Ground-Mount Details'!$A$30:$V$158,MATCH('Cash Flow'!$A60,'Ground-Mount Details'!$A$30:$A$158,0),COLUMN(N$1))))</f>
        <v>103.04449648711943</v>
      </c>
      <c r="O60" s="239">
        <f>IF('Inputs &amp; Summary'!$D$15=Lists!$E$3,INDEX('Residential Rooftop Details'!$A$30:$X$158,MATCH('Cash Flow'!$A60,'Residential Rooftop Details'!$A$30:$A$158,0),COLUMN(O$1)),IF('Inputs &amp; Summary'!$D$15=Lists!$E$4,INDEX('Commercial Rooftop Details'!$A$30:$V$158,MATCH('Cash Flow'!$A60,'Commercial Rooftop Details'!$A$30:$A$158,0),COLUMN(O$1)),INDEX('Ground-Mount Details'!$A$30:$V$158,MATCH('Cash Flow'!$A60,'Ground-Mount Details'!$A$30:$A$158,0),COLUMN(O$1))))</f>
        <v>0.08</v>
      </c>
      <c r="P60" s="241">
        <f>IF('Inputs &amp; Summary'!$D$15=Lists!$E$3,INDEX('Residential Rooftop Details'!$A$30:$X$158,MATCH('Cash Flow'!$A60,'Residential Rooftop Details'!$A$30:$A$158,0),COLUMN(P$1)),IF('Inputs &amp; Summary'!$D$15=Lists!$E$4,INDEX('Commercial Rooftop Details'!$A$30:$V$158,MATCH('Cash Flow'!$A60,'Commercial Rooftop Details'!$A$30:$A$158,0),COLUMN(P$1)),INDEX('Ground-Mount Details'!$A$30:$V$158,MATCH('Cash Flow'!$A60,'Ground-Mount Details'!$A$30:$A$158,0),COLUMN(P$1))))</f>
        <v>1</v>
      </c>
      <c r="Q60" s="242">
        <f>IF('Inputs &amp; Summary'!$D$15=Lists!$E$3,INDEX('Residential Rooftop Details'!$A$30:$X$158,MATCH('Cash Flow'!$A60,'Residential Rooftop Details'!$A$30:$A$158,0),COLUMN(Q$1)),IF('Inputs &amp; Summary'!$D$15=Lists!$E$4,INDEX('Commercial Rooftop Details'!$A$30:$V$158,MATCH('Cash Flow'!$A60,'Commercial Rooftop Details'!$A$30:$A$158,0),COLUMN(Q$1)),INDEX('Ground-Mount Details'!$A$30:$V$158,MATCH('Cash Flow'!$A60,'Ground-Mount Details'!$A$30:$A$158,0),COLUMN(Q$1))))</f>
        <v>118.89749594667629</v>
      </c>
      <c r="R60" s="242">
        <f>IF('Inputs &amp; Summary'!$D$15=Lists!$E$3,INDEX('Residential Rooftop Details'!$A$30:$X$158,MATCH('Cash Flow'!$A60,'Residential Rooftop Details'!$A$30:$A$158,0),COLUMN(R$1)),IF('Inputs &amp; Summary'!$D$15=Lists!$E$4,INDEX('Commercial Rooftop Details'!$A$30:$V$158,MATCH('Cash Flow'!$A60,'Commercial Rooftop Details'!$A$30:$A$158,0),COLUMN(R$1)),INDEX('Ground-Mount Details'!$A$30:$V$158,MATCH('Cash Flow'!$A60,'Ground-Mount Details'!$A$30:$A$158,0),COLUMN(R$1))))</f>
        <v>103.04449648711943</v>
      </c>
      <c r="S60" s="243">
        <f>IF('Inputs &amp; Summary'!$D$15=Lists!$E$3,INDEX('Residential Rooftop Details'!$A$30:$X$158,MATCH('Cash Flow'!$A60,'Residential Rooftop Details'!$A$30:$A$158,0),COLUMN(S$1)),IF('Inputs &amp; Summary'!$D$15=Lists!$E$4,INDEX('Commercial Rooftop Details'!$A$30:$V$158,MATCH('Cash Flow'!$A60,'Commercial Rooftop Details'!$A$30:$A$158,0),COLUMN(S$1)),INDEX('Ground-Mount Details'!$A$30:$V$158,MATCH('Cash Flow'!$A60,'Ground-Mount Details'!$A$30:$A$158,0),COLUMN(S$1))))</f>
        <v>221.94199243379572</v>
      </c>
      <c r="T60" s="238">
        <f>IF('Inputs &amp; Summary'!$D$15=Lists!$E$3,INDEX('Residential Rooftop Details'!$A$30:$X$158,MATCH('Cash Flow'!$A60,'Residential Rooftop Details'!$A$30:$A$158,0),COLUMN(T$1)),IF('Inputs &amp; Summary'!$D$15=Lists!$E$4,INDEX('Commercial Rooftop Details'!$A$30:$V$158,MATCH('Cash Flow'!$A60,'Commercial Rooftop Details'!$A$30:$A$158,0),COLUMN(T$1)),INDEX('Ground-Mount Details'!$A$30:$V$158,MATCH('Cash Flow'!$A60,'Ground-Mount Details'!$A$30:$A$158,0),COLUMN(T$1))))</f>
        <v>0</v>
      </c>
      <c r="U60" s="244">
        <f>IF('Inputs &amp; Summary'!$D$15=Lists!$E$3,INDEX('Residential Rooftop Details'!$A$30:$X$158,MATCH('Cash Flow'!$A60,'Residential Rooftop Details'!$A$30:$A$158,0),COLUMN(U$1)),IF('Inputs &amp; Summary'!$D$15=Lists!$E$4,INDEX('Commercial Rooftop Details'!$A$30:$V$158,MATCH('Cash Flow'!$A60,'Commercial Rooftop Details'!$A$30:$A$158,0),COLUMN(U$1)),INDEX('Ground-Mount Details'!$A$30:$V$158,MATCH('Cash Flow'!$A60,'Ground-Mount Details'!$A$30:$A$158,0),COLUMN(U$1))))</f>
        <v>0</v>
      </c>
      <c r="V60" s="245">
        <f t="shared" si="6"/>
        <v>7.2300105368324363</v>
      </c>
      <c r="W60" s="245">
        <f>NPV('Inputs &amp; Summary'!$D$6,Y60:BL60)</f>
        <v>79.993936705337035</v>
      </c>
      <c r="X60" s="246">
        <f t="shared" si="5"/>
        <v>5.805990117827421E-4</v>
      </c>
      <c r="Y60" s="248">
        <f>$D60*IF(Y$1&gt;'Inputs &amp; Summary'!$D$5,0,IF(Y$1&gt;VLOOKUP($G60,Lists!$J$17:$K$21,2),IF($M60=Lists!$H$3,IF($K60&lt;1,(($S60/$K60)*((1+'Inputs &amp; Summary'!$D$7)^Y$1)),((INT(Y$1/$K60)-INT((Y$1-1)/$K60))*$S60*((1+'Inputs &amp; Summary'!$D$7)^Y$1))),(_xlfn.WEIBULL.DIST(Y$1,$L60,$K60,FALSE)*$S60*((1+'Inputs &amp; Summary'!$D$7)^Y$1))),IF($M60=Lists!$H$3,IF($K60&lt;1,((($R60*(1-$E60)+$Q60*(1-$F60))/$K60)*((1+'Inputs &amp; Summary'!$D$7)^Y$1)),((INT(Y$1/$K60)-INT((Y$1-1)/$K60))*($R60*(1-$E60)+$Q60*(1-$F60))*((1+'Inputs &amp; Summary'!$D$7)^Y$1))),((_xlfn.WEIBULL.DIST(Y$1,$L60,$K60,FALSE)*($R60*(1-$E60)+$Q60*(1-$F60))*((1+'Inputs &amp; Summary'!$D$7)^Y$1))))))</f>
        <v>8.7001725153404852</v>
      </c>
      <c r="Z60" s="248">
        <f>$D60*IF(Z$1&gt;'Inputs &amp; Summary'!$D$5,0,IF(Z$1&gt;VLOOKUP($G60,Lists!$J$17:$K$21,2),IF($M60=Lists!$H$3,IF($K60&lt;1,(($S60/$K60)*((1+'Inputs &amp; Summary'!$D$7)^Z$1)),((INT(Z$1/$K60)-INT((Z$1-1)/$K60))*$S60*((1+'Inputs &amp; Summary'!$D$7)^Z$1))),(_xlfn.WEIBULL.DIST(Z$1,$L60,$K60,FALSE)*$S60*((1+'Inputs &amp; Summary'!$D$7)^Z$1))),IF($M60=Lists!$H$3,IF($K60&lt;1,((($R60*(1-$E60)+$Q60*(1-$F60))/$K60)*((1+'Inputs &amp; Summary'!$D$7)^Z$1)),((INT(Z$1/$K60)-INT((Z$1-1)/$K60))*($R60*(1-$E60)+$Q60*(1-$F60))*((1+'Inputs &amp; Summary'!$D$7)^Z$1))),((_xlfn.WEIBULL.DIST(Z$1,$L60,$K60,FALSE)*($R60*(1-$E60)+$Q60*(1-$F60))*((1+'Inputs &amp; Summary'!$D$7)^Z$1))))))</f>
        <v>8.5262145489732895</v>
      </c>
      <c r="AA60" s="248">
        <f>$D60*IF(AA$1&gt;'Inputs &amp; Summary'!$D$5,0,IF(AA$1&gt;VLOOKUP($G60,Lists!$J$17:$K$21,2),IF($M60=Lists!$H$3,IF($K60&lt;1,(($S60/$K60)*((1+'Inputs &amp; Summary'!$D$7)^AA$1)),((INT(AA$1/$K60)-INT((AA$1-1)/$K60))*$S60*((1+'Inputs &amp; Summary'!$D$7)^AA$1))),(_xlfn.WEIBULL.DIST(AA$1,$L60,$K60,FALSE)*$S60*((1+'Inputs &amp; Summary'!$D$7)^AA$1))),IF($M60=Lists!$H$3,IF($K60&lt;1,((($R60*(1-$E60)+$Q60*(1-$F60))/$K60)*((1+'Inputs &amp; Summary'!$D$7)^AA$1)),((INT(AA$1/$K60)-INT((AA$1-1)/$K60))*($R60*(1-$E60)+$Q60*(1-$F60))*((1+'Inputs &amp; Summary'!$D$7)^AA$1))),((_xlfn.WEIBULL.DIST(AA$1,$L60,$K60,FALSE)*($R60*(1-$E60)+$Q60*(1-$F60))*((1+'Inputs &amp; Summary'!$D$7)^AA$1))))))</f>
        <v>8.3557348324924323</v>
      </c>
      <c r="AB60" s="248">
        <f>$D60*IF(AB$1&gt;'Inputs &amp; Summary'!$D$5,0,IF(AB$1&gt;VLOOKUP($G60,Lists!$J$17:$K$21,2),IF($M60=Lists!$H$3,IF($K60&lt;1,(($S60/$K60)*((1+'Inputs &amp; Summary'!$D$7)^AB$1)),((INT(AB$1/$K60)-INT((AB$1-1)/$K60))*$S60*((1+'Inputs &amp; Summary'!$D$7)^AB$1))),(_xlfn.WEIBULL.DIST(AB$1,$L60,$K60,FALSE)*$S60*((1+'Inputs &amp; Summary'!$D$7)^AB$1))),IF($M60=Lists!$H$3,IF($K60&lt;1,((($R60*(1-$E60)+$Q60*(1-$F60))/$K60)*((1+'Inputs &amp; Summary'!$D$7)^AB$1)),((INT(AB$1/$K60)-INT((AB$1-1)/$K60))*($R60*(1-$E60)+$Q60*(1-$F60))*((1+'Inputs &amp; Summary'!$D$7)^AB$1))),((_xlfn.WEIBULL.DIST(AB$1,$L60,$K60,FALSE)*($R60*(1-$E60)+$Q60*(1-$F60))*((1+'Inputs &amp; Summary'!$D$7)^AB$1))))))</f>
        <v>8.1886638190842547</v>
      </c>
      <c r="AC60" s="248">
        <f>$D60*IF(AC$1&gt;'Inputs &amp; Summary'!$D$5,0,IF(AC$1&gt;VLOOKUP($G60,Lists!$J$17:$K$21,2),IF($M60=Lists!$H$3,IF($K60&lt;1,(($S60/$K60)*((1+'Inputs &amp; Summary'!$D$7)^AC$1)),((INT(AC$1/$K60)-INT((AC$1-1)/$K60))*$S60*((1+'Inputs &amp; Summary'!$D$7)^AC$1))),(_xlfn.WEIBULL.DIST(AC$1,$L60,$K60,FALSE)*$S60*((1+'Inputs &amp; Summary'!$D$7)^AC$1))),IF($M60=Lists!$H$3,IF($K60&lt;1,((($R60*(1-$E60)+$Q60*(1-$F60))/$K60)*((1+'Inputs &amp; Summary'!$D$7)^AC$1)),((INT(AC$1/$K60)-INT((AC$1-1)/$K60))*($R60*(1-$E60)+$Q60*(1-$F60))*((1+'Inputs &amp; Summary'!$D$7)^AC$1))),((_xlfn.WEIBULL.DIST(AC$1,$L60,$K60,FALSE)*($R60*(1-$E60)+$Q60*(1-$F60))*((1+'Inputs &amp; Summary'!$D$7)^AC$1))))))</f>
        <v>8.0249333525077802</v>
      </c>
      <c r="AD60" s="248">
        <f>$D60*IF(AD$1&gt;'Inputs &amp; Summary'!$D$5,0,IF(AD$1&gt;VLOOKUP($G60,Lists!$J$17:$K$21,2),IF($M60=Lists!$H$3,IF($K60&lt;1,(($S60/$K60)*((1+'Inputs &amp; Summary'!$D$7)^AD$1)),((INT(AD$1/$K60)-INT((AD$1-1)/$K60))*$S60*((1+'Inputs &amp; Summary'!$D$7)^AD$1))),(_xlfn.WEIBULL.DIST(AD$1,$L60,$K60,FALSE)*$S60*((1+'Inputs &amp; Summary'!$D$7)^AD$1))),IF($M60=Lists!$H$3,IF($K60&lt;1,((($R60*(1-$E60)+$Q60*(1-$F60))/$K60)*((1+'Inputs &amp; Summary'!$D$7)^AD$1)),((INT(AD$1/$K60)-INT((AD$1-1)/$K60))*($R60*(1-$E60)+$Q60*(1-$F60))*((1+'Inputs &amp; Summary'!$D$7)^AD$1))),((_xlfn.WEIBULL.DIST(AD$1,$L60,$K60,FALSE)*($R60*(1-$E60)+$Q60*(1-$F60))*((1+'Inputs &amp; Summary'!$D$7)^AD$1))))))</f>
        <v>7.8644766392905394</v>
      </c>
      <c r="AE60" s="248">
        <f>$D60*IF(AE$1&gt;'Inputs &amp; Summary'!$D$5,0,IF(AE$1&gt;VLOOKUP($G60,Lists!$J$17:$K$21,2),IF($M60=Lists!$H$3,IF($K60&lt;1,(($S60/$K60)*((1+'Inputs &amp; Summary'!$D$7)^AE$1)),((INT(AE$1/$K60)-INT((AE$1-1)/$K60))*$S60*((1+'Inputs &amp; Summary'!$D$7)^AE$1))),(_xlfn.WEIBULL.DIST(AE$1,$L60,$K60,FALSE)*$S60*((1+'Inputs &amp; Summary'!$D$7)^AE$1))),IF($M60=Lists!$H$3,IF($K60&lt;1,((($R60*(1-$E60)+$Q60*(1-$F60))/$K60)*((1+'Inputs &amp; Summary'!$D$7)^AE$1)),((INT(AE$1/$K60)-INT((AE$1-1)/$K60))*($R60*(1-$E60)+$Q60*(1-$F60))*((1+'Inputs &amp; Summary'!$D$7)^AE$1))),((_xlfn.WEIBULL.DIST(AE$1,$L60,$K60,FALSE)*($R60*(1-$E60)+$Q60*(1-$F60))*((1+'Inputs &amp; Summary'!$D$7)^AE$1))))))</f>
        <v>7.7072282214803129</v>
      </c>
      <c r="AF60" s="248">
        <f>$D60*IF(AF$1&gt;'Inputs &amp; Summary'!$D$5,0,IF(AF$1&gt;VLOOKUP($G60,Lists!$J$17:$K$21,2),IF($M60=Lists!$H$3,IF($K60&lt;1,(($S60/$K60)*((1+'Inputs &amp; Summary'!$D$7)^AF$1)),((INT(AF$1/$K60)-INT((AF$1-1)/$K60))*$S60*((1+'Inputs &amp; Summary'!$D$7)^AF$1))),(_xlfn.WEIBULL.DIST(AF$1,$L60,$K60,FALSE)*$S60*((1+'Inputs &amp; Summary'!$D$7)^AF$1))),IF($M60=Lists!$H$3,IF($K60&lt;1,((($R60*(1-$E60)+$Q60*(1-$F60))/$K60)*((1+'Inputs &amp; Summary'!$D$7)^AF$1)),((INT(AF$1/$K60)-INT((AF$1-1)/$K60))*($R60*(1-$E60)+$Q60*(1-$F60))*((1+'Inputs &amp; Summary'!$D$7)^AF$1))),((_xlfn.WEIBULL.DIST(AF$1,$L60,$K60,FALSE)*($R60*(1-$E60)+$Q60*(1-$F60))*((1+'Inputs &amp; Summary'!$D$7)^AF$1))))))</f>
        <v>7.5531239499417282</v>
      </c>
      <c r="AG60" s="248">
        <f>$D60*IF(AG$1&gt;'Inputs &amp; Summary'!$D$5,0,IF(AG$1&gt;VLOOKUP($G60,Lists!$J$17:$K$21,2),IF($M60=Lists!$H$3,IF($K60&lt;1,(($S60/$K60)*((1+'Inputs &amp; Summary'!$D$7)^AG$1)),((INT(AG$1/$K60)-INT((AG$1-1)/$K60))*$S60*((1+'Inputs &amp; Summary'!$D$7)^AG$1))),(_xlfn.WEIBULL.DIST(AG$1,$L60,$K60,FALSE)*$S60*((1+'Inputs &amp; Summary'!$D$7)^AG$1))),IF($M60=Lists!$H$3,IF($K60&lt;1,((($R60*(1-$E60)+$Q60*(1-$F60))/$K60)*((1+'Inputs &amp; Summary'!$D$7)^AG$1)),((INT(AG$1/$K60)-INT((AG$1-1)/$K60))*($R60*(1-$E60)+$Q60*(1-$F60))*((1+'Inputs &amp; Summary'!$D$7)^AG$1))),((_xlfn.WEIBULL.DIST(AG$1,$L60,$K60,FALSE)*($R60*(1-$E60)+$Q60*(1-$F60))*((1+'Inputs &amp; Summary'!$D$7)^AG$1))))))</f>
        <v>7.4021009581867423</v>
      </c>
      <c r="AH60" s="248">
        <f>$D60*IF(AH$1&gt;'Inputs &amp; Summary'!$D$5,0,IF(AH$1&gt;VLOOKUP($G60,Lists!$J$17:$K$21,2),IF($M60=Lists!$H$3,IF($K60&lt;1,(($S60/$K60)*((1+'Inputs &amp; Summary'!$D$7)^AH$1)),((INT(AH$1/$K60)-INT((AH$1-1)/$K60))*$S60*((1+'Inputs &amp; Summary'!$D$7)^AH$1))),(_xlfn.WEIBULL.DIST(AH$1,$L60,$K60,FALSE)*$S60*((1+'Inputs &amp; Summary'!$D$7)^AH$1))),IF($M60=Lists!$H$3,IF($K60&lt;1,((($R60*(1-$E60)+$Q60*(1-$F60))/$K60)*((1+'Inputs &amp; Summary'!$D$7)^AH$1)),((INT(AH$1/$K60)-INT((AH$1-1)/$K60))*($R60*(1-$E60)+$Q60*(1-$F60))*((1+'Inputs &amp; Summary'!$D$7)^AH$1))),((_xlfn.WEIBULL.DIST(AH$1,$L60,$K60,FALSE)*($R60*(1-$E60)+$Q60*(1-$F60))*((1+'Inputs &amp; Summary'!$D$7)^AH$1))))))</f>
        <v>7.2540976367284191</v>
      </c>
      <c r="AI60" s="248">
        <f>$D60*IF(AI$1&gt;'Inputs &amp; Summary'!$D$5,0,IF(AI$1&gt;VLOOKUP($G60,Lists!$J$17:$K$21,2),IF($M60=Lists!$H$3,IF($K60&lt;1,(($S60/$K60)*((1+'Inputs &amp; Summary'!$D$7)^AI$1)),((INT(AI$1/$K60)-INT((AI$1-1)/$K60))*$S60*((1+'Inputs &amp; Summary'!$D$7)^AI$1))),(_xlfn.WEIBULL.DIST(AI$1,$L60,$K60,FALSE)*$S60*((1+'Inputs &amp; Summary'!$D$7)^AI$1))),IF($M60=Lists!$H$3,IF($K60&lt;1,((($R60*(1-$E60)+$Q60*(1-$F60))/$K60)*((1+'Inputs &amp; Summary'!$D$7)^AI$1)),((INT(AI$1/$K60)-INT((AI$1-1)/$K60))*($R60*(1-$E60)+$Q60*(1-$F60))*((1+'Inputs &amp; Summary'!$D$7)^AI$1))),((_xlfn.WEIBULL.DIST(AI$1,$L60,$K60,FALSE)*($R60*(1-$E60)+$Q60*(1-$F60))*((1+'Inputs &amp; Summary'!$D$7)^AI$1))))))</f>
        <v>7.1090536079474589</v>
      </c>
      <c r="AJ60" s="248">
        <f>$D60*IF(AJ$1&gt;'Inputs &amp; Summary'!$D$5,0,IF(AJ$1&gt;VLOOKUP($G60,Lists!$J$17:$K$21,2),IF($M60=Lists!$H$3,IF($K60&lt;1,(($S60/$K60)*((1+'Inputs &amp; Summary'!$D$7)^AJ$1)),((INT(AJ$1/$K60)-INT((AJ$1-1)/$K60))*$S60*((1+'Inputs &amp; Summary'!$D$7)^AJ$1))),(_xlfn.WEIBULL.DIST(AJ$1,$L60,$K60,FALSE)*$S60*((1+'Inputs &amp; Summary'!$D$7)^AJ$1))),IF($M60=Lists!$H$3,IF($K60&lt;1,((($R60*(1-$E60)+$Q60*(1-$F60))/$K60)*((1+'Inputs &amp; Summary'!$D$7)^AJ$1)),((INT(AJ$1/$K60)-INT((AJ$1-1)/$K60))*($R60*(1-$E60)+$Q60*(1-$F60))*((1+'Inputs &amp; Summary'!$D$7)^AJ$1))),((_xlfn.WEIBULL.DIST(AJ$1,$L60,$K60,FALSE)*($R60*(1-$E60)+$Q60*(1-$F60))*((1+'Inputs &amp; Summary'!$D$7)^AJ$1))))))</f>
        <v>6.9669097014613115</v>
      </c>
      <c r="AK60" s="248">
        <f>$D60*IF(AK$1&gt;'Inputs &amp; Summary'!$D$5,0,IF(AK$1&gt;VLOOKUP($G60,Lists!$J$17:$K$21,2),IF($M60=Lists!$H$3,IF($K60&lt;1,(($S60/$K60)*((1+'Inputs &amp; Summary'!$D$7)^AK$1)),((INT(AK$1/$K60)-INT((AK$1-1)/$K60))*$S60*((1+'Inputs &amp; Summary'!$D$7)^AK$1))),(_xlfn.WEIBULL.DIST(AK$1,$L60,$K60,FALSE)*$S60*((1+'Inputs &amp; Summary'!$D$7)^AK$1))),IF($M60=Lists!$H$3,IF($K60&lt;1,((($R60*(1-$E60)+$Q60*(1-$F60))/$K60)*((1+'Inputs &amp; Summary'!$D$7)^AK$1)),((INT(AK$1/$K60)-INT((AK$1-1)/$K60))*($R60*(1-$E60)+$Q60*(1-$F60))*((1+'Inputs &amp; Summary'!$D$7)^AK$1))),((_xlfn.WEIBULL.DIST(AK$1,$L60,$K60,FALSE)*($R60*(1-$E60)+$Q60*(1-$F60))*((1+'Inputs &amp; Summary'!$D$7)^AK$1))))))</f>
        <v>6.8276079299857315</v>
      </c>
      <c r="AL60" s="248">
        <f>$D60*IF(AL$1&gt;'Inputs &amp; Summary'!$D$5,0,IF(AL$1&gt;VLOOKUP($G60,Lists!$J$17:$K$21,2),IF($M60=Lists!$H$3,IF($K60&lt;1,(($S60/$K60)*((1+'Inputs &amp; Summary'!$D$7)^AL$1)),((INT(AL$1/$K60)-INT((AL$1-1)/$K60))*$S60*((1+'Inputs &amp; Summary'!$D$7)^AL$1))),(_xlfn.WEIBULL.DIST(AL$1,$L60,$K60,FALSE)*$S60*((1+'Inputs &amp; Summary'!$D$7)^AL$1))),IF($M60=Lists!$H$3,IF($K60&lt;1,((($R60*(1-$E60)+$Q60*(1-$F60))/$K60)*((1+'Inputs &amp; Summary'!$D$7)^AL$1)),((INT(AL$1/$K60)-INT((AL$1-1)/$K60))*($R60*(1-$E60)+$Q60*(1-$F60))*((1+'Inputs &amp; Summary'!$D$7)^AL$1))),((_xlfn.WEIBULL.DIST(AL$1,$L60,$K60,FALSE)*($R60*(1-$E60)+$Q60*(1-$F60))*((1+'Inputs &amp; Summary'!$D$7)^AL$1))))))</f>
        <v>6.6910914656790039</v>
      </c>
      <c r="AM60" s="248">
        <f>$D60*IF(AM$1&gt;'Inputs &amp; Summary'!$D$5,0,IF(AM$1&gt;VLOOKUP($G60,Lists!$J$17:$K$21,2),IF($M60=Lists!$H$3,IF($K60&lt;1,(($S60/$K60)*((1+'Inputs &amp; Summary'!$D$7)^AM$1)),((INT(AM$1/$K60)-INT((AM$1-1)/$K60))*$S60*((1+'Inputs &amp; Summary'!$D$7)^AM$1))),(_xlfn.WEIBULL.DIST(AM$1,$L60,$K60,FALSE)*$S60*((1+'Inputs &amp; Summary'!$D$7)^AM$1))),IF($M60=Lists!$H$3,IF($K60&lt;1,((($R60*(1-$E60)+$Q60*(1-$F60))/$K60)*((1+'Inputs &amp; Summary'!$D$7)^AM$1)),((INT(AM$1/$K60)-INT((AM$1-1)/$K60))*($R60*(1-$E60)+$Q60*(1-$F60))*((1+'Inputs &amp; Summary'!$D$7)^AM$1))),((_xlfn.WEIBULL.DIST(AM$1,$L60,$K60,FALSE)*($R60*(1-$E60)+$Q60*(1-$F60))*((1+'Inputs &amp; Summary'!$D$7)^AM$1))))))</f>
        <v>6.5573046169591578</v>
      </c>
      <c r="AN60" s="248">
        <f>$D60*IF(AN$1&gt;'Inputs &amp; Summary'!$D$5,0,IF(AN$1&gt;VLOOKUP($G60,Lists!$J$17:$K$21,2),IF($M60=Lists!$H$3,IF($K60&lt;1,(($S60/$K60)*((1+'Inputs &amp; Summary'!$D$7)^AN$1)),((INT(AN$1/$K60)-INT((AN$1-1)/$K60))*$S60*((1+'Inputs &amp; Summary'!$D$7)^AN$1))),(_xlfn.WEIBULL.DIST(AN$1,$L60,$K60,FALSE)*$S60*((1+'Inputs &amp; Summary'!$D$7)^AN$1))),IF($M60=Lists!$H$3,IF($K60&lt;1,((($R60*(1-$E60)+$Q60*(1-$F60))/$K60)*((1+'Inputs &amp; Summary'!$D$7)^AN$1)),((INT(AN$1/$K60)-INT((AN$1-1)/$K60))*($R60*(1-$E60)+$Q60*(1-$F60))*((1+'Inputs &amp; Summary'!$D$7)^AN$1))),((_xlfn.WEIBULL.DIST(AN$1,$L60,$K60,FALSE)*($R60*(1-$E60)+$Q60*(1-$F60))*((1+'Inputs &amp; Summary'!$D$7)^AN$1))))))</f>
        <v>6.4261928057847122</v>
      </c>
      <c r="AO60" s="248">
        <f>$D60*IF(AO$1&gt;'Inputs &amp; Summary'!$D$5,0,IF(AO$1&gt;VLOOKUP($G60,Lists!$J$17:$K$21,2),IF($M60=Lists!$H$3,IF($K60&lt;1,(($S60/$K60)*((1+'Inputs &amp; Summary'!$D$7)^AO$1)),((INT(AO$1/$K60)-INT((AO$1-1)/$K60))*$S60*((1+'Inputs &amp; Summary'!$D$7)^AO$1))),(_xlfn.WEIBULL.DIST(AO$1,$L60,$K60,FALSE)*$S60*((1+'Inputs &amp; Summary'!$D$7)^AO$1))),IF($M60=Lists!$H$3,IF($K60&lt;1,((($R60*(1-$E60)+$Q60*(1-$F60))/$K60)*((1+'Inputs &amp; Summary'!$D$7)^AO$1)),((INT(AO$1/$K60)-INT((AO$1-1)/$K60))*($R60*(1-$E60)+$Q60*(1-$F60))*((1+'Inputs &amp; Summary'!$D$7)^AO$1))),((_xlfn.WEIBULL.DIST(AO$1,$L60,$K60,FALSE)*($R60*(1-$E60)+$Q60*(1-$F60))*((1+'Inputs &amp; Summary'!$D$7)^AO$1))))))</f>
        <v>6.2977025453896802</v>
      </c>
      <c r="AP60" s="248">
        <f>$D60*IF(AP$1&gt;'Inputs &amp; Summary'!$D$5,0,IF(AP$1&gt;VLOOKUP($G60,Lists!$J$17:$K$21,2),IF($M60=Lists!$H$3,IF($K60&lt;1,(($S60/$K60)*((1+'Inputs &amp; Summary'!$D$7)^AP$1)),((INT(AP$1/$K60)-INT((AP$1-1)/$K60))*$S60*((1+'Inputs &amp; Summary'!$D$7)^AP$1))),(_xlfn.WEIBULL.DIST(AP$1,$L60,$K60,FALSE)*$S60*((1+'Inputs &amp; Summary'!$D$7)^AP$1))),IF($M60=Lists!$H$3,IF($K60&lt;1,((($R60*(1-$E60)+$Q60*(1-$F60))/$K60)*((1+'Inputs &amp; Summary'!$D$7)^AP$1)),((INT(AP$1/$K60)-INT((AP$1-1)/$K60))*($R60*(1-$E60)+$Q60*(1-$F60))*((1+'Inputs &amp; Summary'!$D$7)^AP$1))),((_xlfn.WEIBULL.DIST(AP$1,$L60,$K60,FALSE)*($R60*(1-$E60)+$Q60*(1-$F60))*((1+'Inputs &amp; Summary'!$D$7)^AP$1))))))</f>
        <v>6.1717814184637714</v>
      </c>
      <c r="AQ60" s="248">
        <f>$D60*IF(AQ$1&gt;'Inputs &amp; Summary'!$D$5,0,IF(AQ$1&gt;VLOOKUP($G60,Lists!$J$17:$K$21,2),IF($M60=Lists!$H$3,IF($K60&lt;1,(($S60/$K60)*((1+'Inputs &amp; Summary'!$D$7)^AQ$1)),((INT(AQ$1/$K60)-INT((AQ$1-1)/$K60))*$S60*((1+'Inputs &amp; Summary'!$D$7)^AQ$1))),(_xlfn.WEIBULL.DIST(AQ$1,$L60,$K60,FALSE)*$S60*((1+'Inputs &amp; Summary'!$D$7)^AQ$1))),IF($M60=Lists!$H$3,IF($K60&lt;1,((($R60*(1-$E60)+$Q60*(1-$F60))/$K60)*((1+'Inputs &amp; Summary'!$D$7)^AQ$1)),((INT(AQ$1/$K60)-INT((AQ$1-1)/$K60))*($R60*(1-$E60)+$Q60*(1-$F60))*((1+'Inputs &amp; Summary'!$D$7)^AQ$1))),((_xlfn.WEIBULL.DIST(AQ$1,$L60,$K60,FALSE)*($R60*(1-$E60)+$Q60*(1-$F60))*((1+'Inputs &amp; Summary'!$D$7)^AQ$1))))))</f>
        <v>6.0483780557688664</v>
      </c>
      <c r="AR60" s="248">
        <f>$D60*IF(AR$1&gt;'Inputs &amp; Summary'!$D$5,0,IF(AR$1&gt;VLOOKUP($G60,Lists!$J$17:$K$21,2),IF($M60=Lists!$H$3,IF($K60&lt;1,(($S60/$K60)*((1+'Inputs &amp; Summary'!$D$7)^AR$1)),((INT(AR$1/$K60)-INT((AR$1-1)/$K60))*$S60*((1+'Inputs &amp; Summary'!$D$7)^AR$1))),(_xlfn.WEIBULL.DIST(AR$1,$L60,$K60,FALSE)*$S60*((1+'Inputs &amp; Summary'!$D$7)^AR$1))),IF($M60=Lists!$H$3,IF($K60&lt;1,((($R60*(1-$E60)+$Q60*(1-$F60))/$K60)*((1+'Inputs &amp; Summary'!$D$7)^AR$1)),((INT(AR$1/$K60)-INT((AR$1-1)/$K60))*($R60*(1-$E60)+$Q60*(1-$F60))*((1+'Inputs &amp; Summary'!$D$7)^AR$1))),((_xlfn.WEIBULL.DIST(AR$1,$L60,$K60,FALSE)*($R60*(1-$E60)+$Q60*(1-$F60))*((1+'Inputs &amp; Summary'!$D$7)^AR$1))))))</f>
        <v>5.9274421151830561</v>
      </c>
      <c r="AS60" s="248">
        <f>$D60*IF(AS$1&gt;'Inputs &amp; Summary'!$D$5,0,IF(AS$1&gt;VLOOKUP($G60,Lists!$J$17:$K$21,2),IF($M60=Lists!$H$3,IF($K60&lt;1,(($S60/$K60)*((1+'Inputs &amp; Summary'!$D$7)^AS$1)),((INT(AS$1/$K60)-INT((AS$1-1)/$K60))*$S60*((1+'Inputs &amp; Summary'!$D$7)^AS$1))),(_xlfn.WEIBULL.DIST(AS$1,$L60,$K60,FALSE)*$S60*((1+'Inputs &amp; Summary'!$D$7)^AS$1))),IF($M60=Lists!$H$3,IF($K60&lt;1,((($R60*(1-$E60)+$Q60*(1-$F60))/$K60)*((1+'Inputs &amp; Summary'!$D$7)^AS$1)),((INT(AS$1/$K60)-INT((AS$1-1)/$K60))*($R60*(1-$E60)+$Q60*(1-$F60))*((1+'Inputs &amp; Summary'!$D$7)^AS$1))),((_xlfn.WEIBULL.DIST(AS$1,$L60,$K60,FALSE)*($R60*(1-$E60)+$Q60*(1-$F60))*((1+'Inputs &amp; Summary'!$D$7)^AS$1))))))</f>
        <v>0</v>
      </c>
      <c r="AT60" s="248">
        <f>$D60*IF(AT$1&gt;'Inputs &amp; Summary'!$D$5,0,IF(AT$1&gt;VLOOKUP($G60,Lists!$J$17:$K$21,2),IF($M60=Lists!$H$3,IF($K60&lt;1,(($S60/$K60)*((1+'Inputs &amp; Summary'!$D$7)^AT$1)),((INT(AT$1/$K60)-INT((AT$1-1)/$K60))*$S60*((1+'Inputs &amp; Summary'!$D$7)^AT$1))),(_xlfn.WEIBULL.DIST(AT$1,$L60,$K60,FALSE)*$S60*((1+'Inputs &amp; Summary'!$D$7)^AT$1))),IF($M60=Lists!$H$3,IF($K60&lt;1,((($R60*(1-$E60)+$Q60*(1-$F60))/$K60)*((1+'Inputs &amp; Summary'!$D$7)^AT$1)),((INT(AT$1/$K60)-INT((AT$1-1)/$K60))*($R60*(1-$E60)+$Q60*(1-$F60))*((1+'Inputs &amp; Summary'!$D$7)^AT$1))),((_xlfn.WEIBULL.DIST(AT$1,$L60,$K60,FALSE)*($R60*(1-$E60)+$Q60*(1-$F60))*((1+'Inputs &amp; Summary'!$D$7)^AT$1))))))</f>
        <v>0</v>
      </c>
      <c r="AU60" s="248">
        <f>$D60*IF(AU$1&gt;'Inputs &amp; Summary'!$D$5,0,IF(AU$1&gt;VLOOKUP($G60,Lists!$J$17:$K$21,2),IF($M60=Lists!$H$3,IF($K60&lt;1,(($S60/$K60)*((1+'Inputs &amp; Summary'!$D$7)^AU$1)),((INT(AU$1/$K60)-INT((AU$1-1)/$K60))*$S60*((1+'Inputs &amp; Summary'!$D$7)^AU$1))),(_xlfn.WEIBULL.DIST(AU$1,$L60,$K60,FALSE)*$S60*((1+'Inputs &amp; Summary'!$D$7)^AU$1))),IF($M60=Lists!$H$3,IF($K60&lt;1,((($R60*(1-$E60)+$Q60*(1-$F60))/$K60)*((1+'Inputs &amp; Summary'!$D$7)^AU$1)),((INT(AU$1/$K60)-INT((AU$1-1)/$K60))*($R60*(1-$E60)+$Q60*(1-$F60))*((1+'Inputs &amp; Summary'!$D$7)^AU$1))),((_xlfn.WEIBULL.DIST(AU$1,$L60,$K60,FALSE)*($R60*(1-$E60)+$Q60*(1-$F60))*((1+'Inputs &amp; Summary'!$D$7)^AU$1))))))</f>
        <v>0</v>
      </c>
      <c r="AV60" s="248">
        <f>$D60*IF(AV$1&gt;'Inputs &amp; Summary'!$D$5,0,IF(AV$1&gt;VLOOKUP($G60,Lists!$J$17:$K$21,2),IF($M60=Lists!$H$3,IF($K60&lt;1,(($S60/$K60)*((1+'Inputs &amp; Summary'!$D$7)^AV$1)),((INT(AV$1/$K60)-INT((AV$1-1)/$K60))*$S60*((1+'Inputs &amp; Summary'!$D$7)^AV$1))),(_xlfn.WEIBULL.DIST(AV$1,$L60,$K60,FALSE)*$S60*((1+'Inputs &amp; Summary'!$D$7)^AV$1))),IF($M60=Lists!$H$3,IF($K60&lt;1,((($R60*(1-$E60)+$Q60*(1-$F60))/$K60)*((1+'Inputs &amp; Summary'!$D$7)^AV$1)),((INT(AV$1/$K60)-INT((AV$1-1)/$K60))*($R60*(1-$E60)+$Q60*(1-$F60))*((1+'Inputs &amp; Summary'!$D$7)^AV$1))),((_xlfn.WEIBULL.DIST(AV$1,$L60,$K60,FALSE)*($R60*(1-$E60)+$Q60*(1-$F60))*((1+'Inputs &amp; Summary'!$D$7)^AV$1))))))</f>
        <v>0</v>
      </c>
      <c r="AW60" s="248">
        <f>$D60*IF(AW$1&gt;'Inputs &amp; Summary'!$D$5,0,IF(AW$1&gt;VLOOKUP($G60,Lists!$J$17:$K$21,2),IF($M60=Lists!$H$3,IF($K60&lt;1,(($S60/$K60)*((1+'Inputs &amp; Summary'!$D$7)^AW$1)),((INT(AW$1/$K60)-INT((AW$1-1)/$K60))*$S60*((1+'Inputs &amp; Summary'!$D$7)^AW$1))),(_xlfn.WEIBULL.DIST(AW$1,$L60,$K60,FALSE)*$S60*((1+'Inputs &amp; Summary'!$D$7)^AW$1))),IF($M60=Lists!$H$3,IF($K60&lt;1,((($R60*(1-$E60)+$Q60*(1-$F60))/$K60)*((1+'Inputs &amp; Summary'!$D$7)^AW$1)),((INT(AW$1/$K60)-INT((AW$1-1)/$K60))*($R60*(1-$E60)+$Q60*(1-$F60))*((1+'Inputs &amp; Summary'!$D$7)^AW$1))),((_xlfn.WEIBULL.DIST(AW$1,$L60,$K60,FALSE)*($R60*(1-$E60)+$Q60*(1-$F60))*((1+'Inputs &amp; Summary'!$D$7)^AW$1))))))</f>
        <v>0</v>
      </c>
      <c r="AX60" s="248">
        <f>$D60*IF(AX$1&gt;'Inputs &amp; Summary'!$D$5,0,IF(AX$1&gt;VLOOKUP($G60,Lists!$J$17:$K$21,2),IF($M60=Lists!$H$3,IF($K60&lt;1,(($S60/$K60)*((1+'Inputs &amp; Summary'!$D$7)^AX$1)),((INT(AX$1/$K60)-INT((AX$1-1)/$K60))*$S60*((1+'Inputs &amp; Summary'!$D$7)^AX$1))),(_xlfn.WEIBULL.DIST(AX$1,$L60,$K60,FALSE)*$S60*((1+'Inputs &amp; Summary'!$D$7)^AX$1))),IF($M60=Lists!$H$3,IF($K60&lt;1,((($R60*(1-$E60)+$Q60*(1-$F60))/$K60)*((1+'Inputs &amp; Summary'!$D$7)^AX$1)),((INT(AX$1/$K60)-INT((AX$1-1)/$K60))*($R60*(1-$E60)+$Q60*(1-$F60))*((1+'Inputs &amp; Summary'!$D$7)^AX$1))),((_xlfn.WEIBULL.DIST(AX$1,$L60,$K60,FALSE)*($R60*(1-$E60)+$Q60*(1-$F60))*((1+'Inputs &amp; Summary'!$D$7)^AX$1))))))</f>
        <v>0</v>
      </c>
      <c r="AY60" s="248">
        <f>$D60*IF(AY$1&gt;'Inputs &amp; Summary'!$D$5,0,IF(AY$1&gt;VLOOKUP($G60,Lists!$J$17:$K$21,2),IF($M60=Lists!$H$3,IF($K60&lt;1,(($S60/$K60)*((1+'Inputs &amp; Summary'!$D$7)^AY$1)),((INT(AY$1/$K60)-INT((AY$1-1)/$K60))*$S60*((1+'Inputs &amp; Summary'!$D$7)^AY$1))),(_xlfn.WEIBULL.DIST(AY$1,$L60,$K60,FALSE)*$S60*((1+'Inputs &amp; Summary'!$D$7)^AY$1))),IF($M60=Lists!$H$3,IF($K60&lt;1,((($R60*(1-$E60)+$Q60*(1-$F60))/$K60)*((1+'Inputs &amp; Summary'!$D$7)^AY$1)),((INT(AY$1/$K60)-INT((AY$1-1)/$K60))*($R60*(1-$E60)+$Q60*(1-$F60))*((1+'Inputs &amp; Summary'!$D$7)^AY$1))),((_xlfn.WEIBULL.DIST(AY$1,$L60,$K60,FALSE)*($R60*(1-$E60)+$Q60*(1-$F60))*((1+'Inputs &amp; Summary'!$D$7)^AY$1))))))</f>
        <v>0</v>
      </c>
      <c r="AZ60" s="248">
        <f>$D60*IF(AZ$1&gt;'Inputs &amp; Summary'!$D$5,0,IF(AZ$1&gt;VLOOKUP($G60,Lists!$J$17:$K$21,2),IF($M60=Lists!$H$3,IF($K60&lt;1,(($S60/$K60)*((1+'Inputs &amp; Summary'!$D$7)^AZ$1)),((INT(AZ$1/$K60)-INT((AZ$1-1)/$K60))*$S60*((1+'Inputs &amp; Summary'!$D$7)^AZ$1))),(_xlfn.WEIBULL.DIST(AZ$1,$L60,$K60,FALSE)*$S60*((1+'Inputs &amp; Summary'!$D$7)^AZ$1))),IF($M60=Lists!$H$3,IF($K60&lt;1,((($R60*(1-$E60)+$Q60*(1-$F60))/$K60)*((1+'Inputs &amp; Summary'!$D$7)^AZ$1)),((INT(AZ$1/$K60)-INT((AZ$1-1)/$K60))*($R60*(1-$E60)+$Q60*(1-$F60))*((1+'Inputs &amp; Summary'!$D$7)^AZ$1))),((_xlfn.WEIBULL.DIST(AZ$1,$L60,$K60,FALSE)*($R60*(1-$E60)+$Q60*(1-$F60))*((1+'Inputs &amp; Summary'!$D$7)^AZ$1))))))</f>
        <v>0</v>
      </c>
      <c r="BA60" s="248">
        <f>$D60*IF(BA$1&gt;'Inputs &amp; Summary'!$D$5,0,IF(BA$1&gt;VLOOKUP($G60,Lists!$J$17:$K$21,2),IF($M60=Lists!$H$3,IF($K60&lt;1,(($S60/$K60)*((1+'Inputs &amp; Summary'!$D$7)^BA$1)),((INT(BA$1/$K60)-INT((BA$1-1)/$K60))*$S60*((1+'Inputs &amp; Summary'!$D$7)^BA$1))),(_xlfn.WEIBULL.DIST(BA$1,$L60,$K60,FALSE)*$S60*((1+'Inputs &amp; Summary'!$D$7)^BA$1))),IF($M60=Lists!$H$3,IF($K60&lt;1,((($R60*(1-$E60)+$Q60*(1-$F60))/$K60)*((1+'Inputs &amp; Summary'!$D$7)^BA$1)),((INT(BA$1/$K60)-INT((BA$1-1)/$K60))*($R60*(1-$E60)+$Q60*(1-$F60))*((1+'Inputs &amp; Summary'!$D$7)^BA$1))),((_xlfn.WEIBULL.DIST(BA$1,$L60,$K60,FALSE)*($R60*(1-$E60)+$Q60*(1-$F60))*((1+'Inputs &amp; Summary'!$D$7)^BA$1))))))</f>
        <v>0</v>
      </c>
      <c r="BB60" s="248">
        <f>$D60*IF(BB$1&gt;'Inputs &amp; Summary'!$D$5,0,IF(BB$1&gt;VLOOKUP($G60,Lists!$J$17:$K$21,2),IF($M60=Lists!$H$3,IF($K60&lt;1,(($S60/$K60)*((1+'Inputs &amp; Summary'!$D$7)^BB$1)),((INT(BB$1/$K60)-INT((BB$1-1)/$K60))*$S60*((1+'Inputs &amp; Summary'!$D$7)^BB$1))),(_xlfn.WEIBULL.DIST(BB$1,$L60,$K60,FALSE)*$S60*((1+'Inputs &amp; Summary'!$D$7)^BB$1))),IF($M60=Lists!$H$3,IF($K60&lt;1,((($R60*(1-$E60)+$Q60*(1-$F60))/$K60)*((1+'Inputs &amp; Summary'!$D$7)^BB$1)),((INT(BB$1/$K60)-INT((BB$1-1)/$K60))*($R60*(1-$E60)+$Q60*(1-$F60))*((1+'Inputs &amp; Summary'!$D$7)^BB$1))),((_xlfn.WEIBULL.DIST(BB$1,$L60,$K60,FALSE)*($R60*(1-$E60)+$Q60*(1-$F60))*((1+'Inputs &amp; Summary'!$D$7)^BB$1))))))</f>
        <v>0</v>
      </c>
      <c r="BC60" s="248">
        <f>$D60*IF(BC$1&gt;'Inputs &amp; Summary'!$D$5,0,IF(BC$1&gt;VLOOKUP($G60,Lists!$J$17:$K$21,2),IF($M60=Lists!$H$3,IF($K60&lt;1,(($S60/$K60)*((1+'Inputs &amp; Summary'!$D$7)^BC$1)),((INT(BC$1/$K60)-INT((BC$1-1)/$K60))*$S60*((1+'Inputs &amp; Summary'!$D$7)^BC$1))),(_xlfn.WEIBULL.DIST(BC$1,$L60,$K60,FALSE)*$S60*((1+'Inputs &amp; Summary'!$D$7)^BC$1))),IF($M60=Lists!$H$3,IF($K60&lt;1,((($R60*(1-$E60)+$Q60*(1-$F60))/$K60)*((1+'Inputs &amp; Summary'!$D$7)^BC$1)),((INT(BC$1/$K60)-INT((BC$1-1)/$K60))*($R60*(1-$E60)+$Q60*(1-$F60))*((1+'Inputs &amp; Summary'!$D$7)^BC$1))),((_xlfn.WEIBULL.DIST(BC$1,$L60,$K60,FALSE)*($R60*(1-$E60)+$Q60*(1-$F60))*((1+'Inputs &amp; Summary'!$D$7)^BC$1))))))</f>
        <v>0</v>
      </c>
      <c r="BD60" s="248">
        <f>$D60*IF(BD$1&gt;'Inputs &amp; Summary'!$D$5,0,IF(BD$1&gt;VLOOKUP($G60,Lists!$J$17:$K$21,2),IF($M60=Lists!$H$3,IF($K60&lt;1,(($S60/$K60)*((1+'Inputs &amp; Summary'!$D$7)^BD$1)),((INT(BD$1/$K60)-INT((BD$1-1)/$K60))*$S60*((1+'Inputs &amp; Summary'!$D$7)^BD$1))),(_xlfn.WEIBULL.DIST(BD$1,$L60,$K60,FALSE)*$S60*((1+'Inputs &amp; Summary'!$D$7)^BD$1))),IF($M60=Lists!$H$3,IF($K60&lt;1,((($R60*(1-$E60)+$Q60*(1-$F60))/$K60)*((1+'Inputs &amp; Summary'!$D$7)^BD$1)),((INT(BD$1/$K60)-INT((BD$1-1)/$K60))*($R60*(1-$E60)+$Q60*(1-$F60))*((1+'Inputs &amp; Summary'!$D$7)^BD$1))),((_xlfn.WEIBULL.DIST(BD$1,$L60,$K60,FALSE)*($R60*(1-$E60)+$Q60*(1-$F60))*((1+'Inputs &amp; Summary'!$D$7)^BD$1))))))</f>
        <v>0</v>
      </c>
      <c r="BE60" s="248">
        <f>$D60*IF(BE$1&gt;'Inputs &amp; Summary'!$D$5,0,IF(BE$1&gt;VLOOKUP($G60,Lists!$J$17:$K$21,2),IF($M60=Lists!$H$3,IF($K60&lt;1,(($S60/$K60)*((1+'Inputs &amp; Summary'!$D$7)^BE$1)),((INT(BE$1/$K60)-INT((BE$1-1)/$K60))*$S60*((1+'Inputs &amp; Summary'!$D$7)^BE$1))),(_xlfn.WEIBULL.DIST(BE$1,$L60,$K60,FALSE)*$S60*((1+'Inputs &amp; Summary'!$D$7)^BE$1))),IF($M60=Lists!$H$3,IF($K60&lt;1,((($R60*(1-$E60)+$Q60*(1-$F60))/$K60)*((1+'Inputs &amp; Summary'!$D$7)^BE$1)),((INT(BE$1/$K60)-INT((BE$1-1)/$K60))*($R60*(1-$E60)+$Q60*(1-$F60))*((1+'Inputs &amp; Summary'!$D$7)^BE$1))),((_xlfn.WEIBULL.DIST(BE$1,$L60,$K60,FALSE)*($R60*(1-$E60)+$Q60*(1-$F60))*((1+'Inputs &amp; Summary'!$D$7)^BE$1))))))</f>
        <v>0</v>
      </c>
      <c r="BF60" s="248">
        <f>$D60*IF(BF$1&gt;'Inputs &amp; Summary'!$D$5,0,IF(BF$1&gt;VLOOKUP($G60,Lists!$J$17:$K$21,2),IF($M60=Lists!$H$3,IF($K60&lt;1,(($S60/$K60)*((1+'Inputs &amp; Summary'!$D$7)^BF$1)),((INT(BF$1/$K60)-INT((BF$1-1)/$K60))*$S60*((1+'Inputs &amp; Summary'!$D$7)^BF$1))),(_xlfn.WEIBULL.DIST(BF$1,$L60,$K60,FALSE)*$S60*((1+'Inputs &amp; Summary'!$D$7)^BF$1))),IF($M60=Lists!$H$3,IF($K60&lt;1,((($R60*(1-$E60)+$Q60*(1-$F60))/$K60)*((1+'Inputs &amp; Summary'!$D$7)^BF$1)),((INT(BF$1/$K60)-INT((BF$1-1)/$K60))*($R60*(1-$E60)+$Q60*(1-$F60))*((1+'Inputs &amp; Summary'!$D$7)^BF$1))),((_xlfn.WEIBULL.DIST(BF$1,$L60,$K60,FALSE)*($R60*(1-$E60)+$Q60*(1-$F60))*((1+'Inputs &amp; Summary'!$D$7)^BF$1))))))</f>
        <v>0</v>
      </c>
      <c r="BG60" s="248">
        <f>$D60*IF(BG$1&gt;'Inputs &amp; Summary'!$D$5,0,IF(BG$1&gt;VLOOKUP($G60,Lists!$J$17:$K$21,2),IF($M60=Lists!$H$3,IF($K60&lt;1,(($S60/$K60)*((1+'Inputs &amp; Summary'!$D$7)^BG$1)),((INT(BG$1/$K60)-INT((BG$1-1)/$K60))*$S60*((1+'Inputs &amp; Summary'!$D$7)^BG$1))),(_xlfn.WEIBULL.DIST(BG$1,$L60,$K60,FALSE)*$S60*((1+'Inputs &amp; Summary'!$D$7)^BG$1))),IF($M60=Lists!$H$3,IF($K60&lt;1,((($R60*(1-$E60)+$Q60*(1-$F60))/$K60)*((1+'Inputs &amp; Summary'!$D$7)^BG$1)),((INT(BG$1/$K60)-INT((BG$1-1)/$K60))*($R60*(1-$E60)+$Q60*(1-$F60))*((1+'Inputs &amp; Summary'!$D$7)^BG$1))),((_xlfn.WEIBULL.DIST(BG$1,$L60,$K60,FALSE)*($R60*(1-$E60)+$Q60*(1-$F60))*((1+'Inputs &amp; Summary'!$D$7)^BG$1))))))</f>
        <v>0</v>
      </c>
      <c r="BH60" s="248">
        <f>$D60*IF(BH$1&gt;'Inputs &amp; Summary'!$D$5,0,IF(BH$1&gt;VLOOKUP($G60,Lists!$J$17:$K$21,2),IF($M60=Lists!$H$3,IF($K60&lt;1,(($S60/$K60)*((1+'Inputs &amp; Summary'!$D$7)^BH$1)),((INT(BH$1/$K60)-INT((BH$1-1)/$K60))*$S60*((1+'Inputs &amp; Summary'!$D$7)^BH$1))),(_xlfn.WEIBULL.DIST(BH$1,$L60,$K60,FALSE)*$S60*((1+'Inputs &amp; Summary'!$D$7)^BH$1))),IF($M60=Lists!$H$3,IF($K60&lt;1,((($R60*(1-$E60)+$Q60*(1-$F60))/$K60)*((1+'Inputs &amp; Summary'!$D$7)^BH$1)),((INT(BH$1/$K60)-INT((BH$1-1)/$K60))*($R60*(1-$E60)+$Q60*(1-$F60))*((1+'Inputs &amp; Summary'!$D$7)^BH$1))),((_xlfn.WEIBULL.DIST(BH$1,$L60,$K60,FALSE)*($R60*(1-$E60)+$Q60*(1-$F60))*((1+'Inputs &amp; Summary'!$D$7)^BH$1))))))</f>
        <v>0</v>
      </c>
      <c r="BI60" s="248">
        <f>$D60*IF(BI$1&gt;'Inputs &amp; Summary'!$D$5,0,IF(BI$1&gt;VLOOKUP($G60,Lists!$J$17:$K$21,2),IF($M60=Lists!$H$3,IF($K60&lt;1,(($S60/$K60)*((1+'Inputs &amp; Summary'!$D$7)^BI$1)),((INT(BI$1/$K60)-INT((BI$1-1)/$K60))*$S60*((1+'Inputs &amp; Summary'!$D$7)^BI$1))),(_xlfn.WEIBULL.DIST(BI$1,$L60,$K60,FALSE)*$S60*((1+'Inputs &amp; Summary'!$D$7)^BI$1))),IF($M60=Lists!$H$3,IF($K60&lt;1,((($R60*(1-$E60)+$Q60*(1-$F60))/$K60)*((1+'Inputs &amp; Summary'!$D$7)^BI$1)),((INT(BI$1/$K60)-INT((BI$1-1)/$K60))*($R60*(1-$E60)+$Q60*(1-$F60))*((1+'Inputs &amp; Summary'!$D$7)^BI$1))),((_xlfn.WEIBULL.DIST(BI$1,$L60,$K60,FALSE)*($R60*(1-$E60)+$Q60*(1-$F60))*((1+'Inputs &amp; Summary'!$D$7)^BI$1))))))</f>
        <v>0</v>
      </c>
      <c r="BJ60" s="248">
        <f>$D60*IF(BJ$1&gt;'Inputs &amp; Summary'!$D$5,0,IF(BJ$1&gt;VLOOKUP($G60,Lists!$J$17:$K$21,2),IF($M60=Lists!$H$3,IF($K60&lt;1,(($S60/$K60)*((1+'Inputs &amp; Summary'!$D$7)^BJ$1)),((INT(BJ$1/$K60)-INT((BJ$1-1)/$K60))*$S60*((1+'Inputs &amp; Summary'!$D$7)^BJ$1))),(_xlfn.WEIBULL.DIST(BJ$1,$L60,$K60,FALSE)*$S60*((1+'Inputs &amp; Summary'!$D$7)^BJ$1))),IF($M60=Lists!$H$3,IF($K60&lt;1,((($R60*(1-$E60)+$Q60*(1-$F60))/$K60)*((1+'Inputs &amp; Summary'!$D$7)^BJ$1)),((INT(BJ$1/$K60)-INT((BJ$1-1)/$K60))*($R60*(1-$E60)+$Q60*(1-$F60))*((1+'Inputs &amp; Summary'!$D$7)^BJ$1))),((_xlfn.WEIBULL.DIST(BJ$1,$L60,$K60,FALSE)*($R60*(1-$E60)+$Q60*(1-$F60))*((1+'Inputs &amp; Summary'!$D$7)^BJ$1))))))</f>
        <v>0</v>
      </c>
      <c r="BK60" s="248">
        <f>$D60*IF(BK$1&gt;'Inputs &amp; Summary'!$D$5,0,IF(BK$1&gt;VLOOKUP($G60,Lists!$J$17:$K$21,2),IF($M60=Lists!$H$3,IF($K60&lt;1,(($S60/$K60)*((1+'Inputs &amp; Summary'!$D$7)^BK$1)),((INT(BK$1/$K60)-INT((BK$1-1)/$K60))*$S60*((1+'Inputs &amp; Summary'!$D$7)^BK$1))),(_xlfn.WEIBULL.DIST(BK$1,$L60,$K60,FALSE)*$S60*((1+'Inputs &amp; Summary'!$D$7)^BK$1))),IF($M60=Lists!$H$3,IF($K60&lt;1,((($R60*(1-$E60)+$Q60*(1-$F60))/$K60)*((1+'Inputs &amp; Summary'!$D$7)^BK$1)),((INT(BK$1/$K60)-INT((BK$1-1)/$K60))*($R60*(1-$E60)+$Q60*(1-$F60))*((1+'Inputs &amp; Summary'!$D$7)^BK$1))),((_xlfn.WEIBULL.DIST(BK$1,$L60,$K60,FALSE)*($R60*(1-$E60)+$Q60*(1-$F60))*((1+'Inputs &amp; Summary'!$D$7)^BK$1))))))</f>
        <v>0</v>
      </c>
      <c r="BL60" s="248">
        <f>$D60*IF(BL$1&gt;'Inputs &amp; Summary'!$D$5,0,IF(BL$1&gt;VLOOKUP($G60,Lists!$J$17:$K$21,2),IF($M60=Lists!$H$3,IF($K60&lt;1,(($S60/$K60)*((1+'Inputs &amp; Summary'!$D$7)^BL$1)),((INT(BL$1/$K60)-INT((BL$1-1)/$K60))*$S60*((1+'Inputs &amp; Summary'!$D$7)^BL$1))),(_xlfn.WEIBULL.DIST(BL$1,$L60,$K60,FALSE)*$S60*((1+'Inputs &amp; Summary'!$D$7)^BL$1))),IF($M60=Lists!$H$3,IF($K60&lt;1,((($R60*(1-$E60)+$Q60*(1-$F60))/$K60)*((1+'Inputs &amp; Summary'!$D$7)^BL$1)),((INT(BL$1/$K60)-INT((BL$1-1)/$K60))*($R60*(1-$E60)+$Q60*(1-$F60))*((1+'Inputs &amp; Summary'!$D$7)^BL$1))),((_xlfn.WEIBULL.DIST(BL$1,$L60,$K60,FALSE)*($R60*(1-$E60)+$Q60*(1-$F60))*((1+'Inputs &amp; Summary'!$D$7)^BL$1))))))</f>
        <v>0</v>
      </c>
    </row>
    <row r="61" spans="1:64" x14ac:dyDescent="0.3">
      <c r="A61" s="236" t="s">
        <v>225</v>
      </c>
      <c r="B61" s="117" t="str">
        <f>IF('Inputs &amp; Summary'!$D$15=Lists!$E$3,INDEX('Residential Rooftop Details'!$A$30:$X$158,MATCH('Cash Flow'!$A61,'Residential Rooftop Details'!$A$30:$A$158,0),COLUMN(B$1)),IF('Inputs &amp; Summary'!$D$15=Lists!$E$4,INDEX('Commercial Rooftop Details'!$A$30:$V$158,MATCH('Cash Flow'!$A61,'Commercial Rooftop Details'!$A$30:$A$158,0),COLUMN(B$1)),INDEX('Ground-Mount Details'!$A$30:$V$158,MATCH('Cash Flow'!$A61,'Ground-Mount Details'!$A$30:$A$158,0),COLUMN(B$1))))</f>
        <v>Corrective</v>
      </c>
      <c r="C61" s="117" t="str">
        <f>IF('Inputs &amp; Summary'!$D$15=Lists!$E$3,INDEX('Residential Rooftop Details'!$A$30:$X$158,MATCH('Cash Flow'!$A61,'Residential Rooftop Details'!$A$30:$A$158,0),COLUMN(C$1)),IF('Inputs &amp; Summary'!$D$15=Lists!$E$4,INDEX('Commercial Rooftop Details'!$A$30:$V$158,MATCH('Cash Flow'!$A61,'Commercial Rooftop Details'!$A$30:$A$158,0),COLUMN(C$1)),INDEX('Ground-Mount Details'!$A$30:$V$158,MATCH('Cash Flow'!$A61,'Ground-Mount Details'!$A$30:$A$158,0),COLUMN(C$1))))</f>
        <v>DC wiring</v>
      </c>
      <c r="D61" s="117">
        <f>IF('Inputs &amp; Summary'!$D$15=Lists!$E$3,INDEX('Residential Rooftop Details'!$A$30:$X$158,MATCH('Cash Flow'!$A61,'Residential Rooftop Details'!$A$30:$A$158,0),COLUMN(D$1)),IF('Inputs &amp; Summary'!$D$15=Lists!$E$4,INDEX('Commercial Rooftop Details'!$A$30:$V$158,MATCH('Cash Flow'!$A61,'Commercial Rooftop Details'!$A$30:$A$158,0),COLUMN(D$1)),INDEX('Ground-Mount Details'!$A$30:$V$158,MATCH('Cash Flow'!$A61,'Ground-Mount Details'!$A$30:$A$158,0),COLUMN(D$1))))</f>
        <v>1</v>
      </c>
      <c r="E61" s="117">
        <f>IF('Inputs &amp; Summary'!$D$15=Lists!$E$3,INDEX('Residential Rooftop Details'!$A$30:$X$158,MATCH('Cash Flow'!$A61,'Residential Rooftop Details'!$A$30:$A$158,0),COLUMN(E$1)),IF('Inputs &amp; Summary'!$D$15=Lists!$E$4,INDEX('Commercial Rooftop Details'!$A$30:$V$158,MATCH('Cash Flow'!$A61,'Commercial Rooftop Details'!$A$30:$A$158,0),COLUMN(E$1)),INDEX('Ground-Mount Details'!$A$30:$V$158,MATCH('Cash Flow'!$A61,'Ground-Mount Details'!$A$30:$A$158,0),COLUMN(E$1))))</f>
        <v>1</v>
      </c>
      <c r="F61" s="117">
        <f>IF('Inputs &amp; Summary'!$D$15=Lists!$E$3,INDEX('Residential Rooftop Details'!$A$30:$X$158,MATCH('Cash Flow'!$A61,'Residential Rooftop Details'!$A$30:$A$158,0),COLUMN(F$1)),IF('Inputs &amp; Summary'!$D$15=Lists!$E$4,INDEX('Commercial Rooftop Details'!$A$30:$V$158,MATCH('Cash Flow'!$A61,'Commercial Rooftop Details'!$A$30:$A$158,0),COLUMN(F$1)),INDEX('Ground-Mount Details'!$A$30:$V$158,MATCH('Cash Flow'!$A61,'Ground-Mount Details'!$A$30:$A$158,0),COLUMN(F$1))))</f>
        <v>1</v>
      </c>
      <c r="G61" s="237" t="str">
        <f>IF('Inputs &amp; Summary'!$D$15=Lists!$E$3,INDEX('Residential Rooftop Details'!$A$30:$X$158,MATCH('Cash Flow'!$A61,'Residential Rooftop Details'!$A$30:$A$158,0),COLUMN(G$1)),IF('Inputs &amp; Summary'!$D$15=Lists!$E$4,INDEX('Commercial Rooftop Details'!$A$30:$V$158,MATCH('Cash Flow'!$A61,'Commercial Rooftop Details'!$A$30:$A$158,0),COLUMN(G$1)),INDEX('Ground-Mount Details'!$A$30:$V$158,MATCH('Cash Flow'!$A61,'Ground-Mount Details'!$A$30:$A$158,0),COLUMN(G$1))))</f>
        <v>N/A</v>
      </c>
      <c r="H61" s="237">
        <f>IF('Inputs &amp; Summary'!$D$15=Lists!$E$3,INDEX('Residential Rooftop Details'!$A$30:$X$158,MATCH('Cash Flow'!$A61,'Residential Rooftop Details'!$A$30:$A$158,0),COLUMN(H$1)),IF('Inputs &amp; Summary'!$D$15=Lists!$E$4,INDEX('Commercial Rooftop Details'!$A$30:$V$158,MATCH('Cash Flow'!$A61,'Commercial Rooftop Details'!$A$30:$A$158,0),COLUMN(H$1)),INDEX('Ground-Mount Details'!$A$30:$V$158,MATCH('Cash Flow'!$A61,'Ground-Mount Details'!$A$30:$A$158,0),COLUMN(H$1))))</f>
        <v>0</v>
      </c>
      <c r="I61" s="237" t="str">
        <f>IF('Inputs &amp; Summary'!$D$15=Lists!$E$3,INDEX('Residential Rooftop Details'!$A$30:$X$158,MATCH('Cash Flow'!$A61,'Residential Rooftop Details'!$A$30:$A$158,0),COLUMN(I$1)),IF('Inputs &amp; Summary'!$D$15=Lists!$E$4,INDEX('Commercial Rooftop Details'!$A$30:$V$158,MATCH('Cash Flow'!$A61,'Commercial Rooftop Details'!$A$30:$A$158,0),COLUMN(I$1)),INDEX('Ground-Mount Details'!$A$30:$V$158,MATCH('Cash Flow'!$A61,'Ground-Mount Details'!$A$30:$A$158,0),COLUMN(I$1))))</f>
        <v>Journeyman electrician</v>
      </c>
      <c r="J61" s="238">
        <f>IF('Inputs &amp; Summary'!$D$15=Lists!$E$3,INDEX('Residential Rooftop Details'!$A$30:$X$158,MATCH('Cash Flow'!$A61,'Residential Rooftop Details'!$A$30:$A$158,0),COLUMN(J$1)),IF('Inputs &amp; Summary'!$D$15=Lists!$E$4,INDEX('Commercial Rooftop Details'!$A$30:$V$158,MATCH('Cash Flow'!$A61,'Commercial Rooftop Details'!$A$30:$A$158,0),COLUMN(J$1)),INDEX('Ground-Mount Details'!$A$30:$V$158,MATCH('Cash Flow'!$A61,'Ground-Mount Details'!$A$30:$A$158,0),COLUMN(J$1))))</f>
        <v>14.423076923076923</v>
      </c>
      <c r="K61" s="239">
        <f>IF('Inputs &amp; Summary'!$D$15=Lists!$E$3,INDEX('Residential Rooftop Details'!$A$30:$X$158,MATCH('Cash Flow'!$A61,'Residential Rooftop Details'!$A$30:$A$158,0),COLUMN(K$1)),IF('Inputs &amp; Summary'!$D$15=Lists!$E$4,INDEX('Commercial Rooftop Details'!$A$30:$V$158,MATCH('Cash Flow'!$A61,'Commercial Rooftop Details'!$A$30:$A$158,0),COLUMN(K$1)),INDEX('Ground-Mount Details'!$A$30:$V$158,MATCH('Cash Flow'!$A61,'Ground-Mount Details'!$A$30:$A$158,0),COLUMN(K$1))))</f>
        <v>25</v>
      </c>
      <c r="L61" s="239">
        <f>IF('Inputs &amp; Summary'!$D$15=Lists!$E$3,INDEX('Residential Rooftop Details'!$A$30:$X$158,MATCH('Cash Flow'!$A61,'Residential Rooftop Details'!$A$30:$A$158,0),COLUMN(L$1)),IF('Inputs &amp; Summary'!$D$15=Lists!$E$4,INDEX('Commercial Rooftop Details'!$A$30:$V$158,MATCH('Cash Flow'!$A61,'Commercial Rooftop Details'!$A$30:$A$158,0),COLUMN(L$1)),INDEX('Ground-Mount Details'!$A$30:$V$158,MATCH('Cash Flow'!$A61,'Ground-Mount Details'!$A$30:$A$158,0),COLUMN(L$1))))</f>
        <v>1</v>
      </c>
      <c r="M61" s="238" t="str">
        <f>IF('Inputs &amp; Summary'!$D$15=Lists!$E$3,INDEX('Residential Rooftop Details'!$A$30:$X$158,MATCH('Cash Flow'!$A61,'Residential Rooftop Details'!$A$30:$A$158,0),COLUMN(M$1)),IF('Inputs &amp; Summary'!$D$15=Lists!$E$4,INDEX('Commercial Rooftop Details'!$A$30:$V$158,MATCH('Cash Flow'!$A61,'Commercial Rooftop Details'!$A$30:$A$158,0),COLUMN(M$1)),INDEX('Ground-Mount Details'!$A$30:$V$158,MATCH('Cash Flow'!$A61,'Ground-Mount Details'!$A$30:$A$158,0),COLUMN(M$1))))</f>
        <v>Weibull</v>
      </c>
      <c r="N61" s="240">
        <f>IF('Inputs &amp; Summary'!$D$15=Lists!$E$3,INDEX('Residential Rooftop Details'!$A$30:$X$158,MATCH('Cash Flow'!$A61,'Residential Rooftop Details'!$A$30:$A$158,0),COLUMN(N$1)),IF('Inputs &amp; Summary'!$D$15=Lists!$E$4,INDEX('Commercial Rooftop Details'!$A$30:$V$158,MATCH('Cash Flow'!$A61,'Commercial Rooftop Details'!$A$30:$A$158,0),COLUMN(N$1)),INDEX('Ground-Mount Details'!$A$30:$V$158,MATCH('Cash Flow'!$A61,'Ground-Mount Details'!$A$30:$A$158,0),COLUMN(N$1))))</f>
        <v>1</v>
      </c>
      <c r="O61" s="239">
        <f>IF('Inputs &amp; Summary'!$D$15=Lists!$E$3,INDEX('Residential Rooftop Details'!$A$30:$X$158,MATCH('Cash Flow'!$A61,'Residential Rooftop Details'!$A$30:$A$158,0),COLUMN(O$1)),IF('Inputs &amp; Summary'!$D$15=Lists!$E$4,INDEX('Commercial Rooftop Details'!$A$30:$V$158,MATCH('Cash Flow'!$A61,'Commercial Rooftop Details'!$A$30:$A$158,0),COLUMN(O$1)),INDEX('Ground-Mount Details'!$A$30:$V$158,MATCH('Cash Flow'!$A61,'Ground-Mount Details'!$A$30:$A$158,0),COLUMN(O$1))))</f>
        <v>4</v>
      </c>
      <c r="P61" s="241">
        <f>IF('Inputs &amp; Summary'!$D$15=Lists!$E$3,INDEX('Residential Rooftop Details'!$A$30:$X$158,MATCH('Cash Flow'!$A61,'Residential Rooftop Details'!$A$30:$A$158,0),COLUMN(P$1)),IF('Inputs &amp; Summary'!$D$15=Lists!$E$4,INDEX('Commercial Rooftop Details'!$A$30:$V$158,MATCH('Cash Flow'!$A61,'Commercial Rooftop Details'!$A$30:$A$158,0),COLUMN(P$1)),INDEX('Ground-Mount Details'!$A$30:$V$158,MATCH('Cash Flow'!$A61,'Ground-Mount Details'!$A$30:$A$158,0),COLUMN(P$1))))</f>
        <v>100</v>
      </c>
      <c r="Q61" s="242">
        <f>IF('Inputs &amp; Summary'!$D$15=Lists!$E$3,INDEX('Residential Rooftop Details'!$A$30:$X$158,MATCH('Cash Flow'!$A61,'Residential Rooftop Details'!$A$30:$A$158,0),COLUMN(Q$1)),IF('Inputs &amp; Summary'!$D$15=Lists!$E$4,INDEX('Commercial Rooftop Details'!$A$30:$V$158,MATCH('Cash Flow'!$A61,'Commercial Rooftop Details'!$A$30:$A$158,0),COLUMN(Q$1)),INDEX('Ground-Mount Details'!$A$30:$V$158,MATCH('Cash Flow'!$A61,'Ground-Mount Details'!$A$30:$A$158,0),COLUMN(Q$1))))</f>
        <v>57.692307692307693</v>
      </c>
      <c r="R61" s="242">
        <f>IF('Inputs &amp; Summary'!$D$15=Lists!$E$3,INDEX('Residential Rooftop Details'!$A$30:$X$158,MATCH('Cash Flow'!$A61,'Residential Rooftop Details'!$A$30:$A$158,0),COLUMN(R$1)),IF('Inputs &amp; Summary'!$D$15=Lists!$E$4,INDEX('Commercial Rooftop Details'!$A$30:$V$158,MATCH('Cash Flow'!$A61,'Commercial Rooftop Details'!$A$30:$A$158,0),COLUMN(R$1)),INDEX('Ground-Mount Details'!$A$30:$V$158,MATCH('Cash Flow'!$A61,'Ground-Mount Details'!$A$30:$A$158,0),COLUMN(R$1))))</f>
        <v>100</v>
      </c>
      <c r="S61" s="243">
        <f>IF('Inputs &amp; Summary'!$D$15=Lists!$E$3,INDEX('Residential Rooftop Details'!$A$30:$X$158,MATCH('Cash Flow'!$A61,'Residential Rooftop Details'!$A$30:$A$158,0),COLUMN(S$1)),IF('Inputs &amp; Summary'!$D$15=Lists!$E$4,INDEX('Commercial Rooftop Details'!$A$30:$V$158,MATCH('Cash Flow'!$A61,'Commercial Rooftop Details'!$A$30:$A$158,0),COLUMN(S$1)),INDEX('Ground-Mount Details'!$A$30:$V$158,MATCH('Cash Flow'!$A61,'Ground-Mount Details'!$A$30:$A$158,0),COLUMN(S$1))))</f>
        <v>157.69230769230768</v>
      </c>
      <c r="T61" s="238">
        <f>IF('Inputs &amp; Summary'!$D$15=Lists!$E$3,INDEX('Residential Rooftop Details'!$A$30:$X$158,MATCH('Cash Flow'!$A61,'Residential Rooftop Details'!$A$30:$A$158,0),COLUMN(T$1)),IF('Inputs &amp; Summary'!$D$15=Lists!$E$4,INDEX('Commercial Rooftop Details'!$A$30:$V$158,MATCH('Cash Flow'!$A61,'Commercial Rooftop Details'!$A$30:$A$158,0),COLUMN(T$1)),INDEX('Ground-Mount Details'!$A$30:$V$158,MATCH('Cash Flow'!$A61,'Ground-Mount Details'!$A$30:$A$158,0),COLUMN(T$1))))</f>
        <v>0</v>
      </c>
      <c r="U61" s="244">
        <f>IF('Inputs &amp; Summary'!$D$15=Lists!$E$3,INDEX('Residential Rooftop Details'!$A$30:$X$158,MATCH('Cash Flow'!$A61,'Residential Rooftop Details'!$A$30:$A$158,0),COLUMN(U$1)),IF('Inputs &amp; Summary'!$D$15=Lists!$E$4,INDEX('Commercial Rooftop Details'!$A$30:$V$158,MATCH('Cash Flow'!$A61,'Commercial Rooftop Details'!$A$30:$A$158,0),COLUMN(U$1)),INDEX('Ground-Mount Details'!$A$30:$V$158,MATCH('Cash Flow'!$A61,'Ground-Mount Details'!$A$30:$A$158,0),COLUMN(U$1))))</f>
        <v>0</v>
      </c>
      <c r="V61" s="245">
        <f t="shared" si="6"/>
        <v>5.1370046456300917</v>
      </c>
      <c r="W61" s="245">
        <f>NPV('Inputs &amp; Summary'!$D$6,Y61:BL61)</f>
        <v>56.836601051149991</v>
      </c>
      <c r="X61" s="246">
        <f t="shared" si="5"/>
        <v>4.1252219558768132E-4</v>
      </c>
      <c r="Y61" s="248">
        <f>$D61*IF(Y$1&gt;'Inputs &amp; Summary'!$D$5,0,IF(Y$1&gt;VLOOKUP($G61,Lists!$J$17:$K$21,2),IF($M61=Lists!$H$3,IF($K61&lt;1,(($S61/$K61)*((1+'Inputs &amp; Summary'!$D$7)^Y$1)),((INT(Y$1/$K61)-INT((Y$1-1)/$K61))*$S61*((1+'Inputs &amp; Summary'!$D$7)^Y$1))),(_xlfn.WEIBULL.DIST(Y$1,$L61,$K61,FALSE)*$S61*((1+'Inputs &amp; Summary'!$D$7)^Y$1))),IF($M61=Lists!$H$3,IF($K61&lt;1,((($R61*(1-$E61)+$Q61*(1-$F61))/$K61)*((1+'Inputs &amp; Summary'!$D$7)^Y$1)),((INT(Y$1/$K61)-INT((Y$1-1)/$K61))*($R61*(1-$E61)+$Q61*(1-$F61))*((1+'Inputs &amp; Summary'!$D$7)^Y$1))),((_xlfn.WEIBULL.DIST(Y$1,$L61,$K61,FALSE)*($R61*(1-$E61)+$Q61*(1-$F61))*((1+'Inputs &amp; Summary'!$D$7)^Y$1))))))</f>
        <v>6.1815714377461797</v>
      </c>
      <c r="Z61" s="248">
        <f>$D61*IF(Z$1&gt;'Inputs &amp; Summary'!$D$5,0,IF(Z$1&gt;VLOOKUP($G61,Lists!$J$17:$K$21,2),IF($M61=Lists!$H$3,IF($K61&lt;1,(($S61/$K61)*((1+'Inputs &amp; Summary'!$D$7)^Z$1)),((INT(Z$1/$K61)-INT((Z$1-1)/$K61))*$S61*((1+'Inputs &amp; Summary'!$D$7)^Z$1))),(_xlfn.WEIBULL.DIST(Z$1,$L61,$K61,FALSE)*$S61*((1+'Inputs &amp; Summary'!$D$7)^Z$1))),IF($M61=Lists!$H$3,IF($K61&lt;1,((($R61*(1-$E61)+$Q61*(1-$F61))/$K61)*((1+'Inputs &amp; Summary'!$D$7)^Z$1)),((INT(Z$1/$K61)-INT((Z$1-1)/$K61))*($R61*(1-$E61)+$Q61*(1-$F61))*((1+'Inputs &amp; Summary'!$D$7)^Z$1))),((_xlfn.WEIBULL.DIST(Z$1,$L61,$K61,FALSE)*($R61*(1-$E61)+$Q61*(1-$F61))*((1+'Inputs &amp; Summary'!$D$7)^Z$1))))))</f>
        <v>6.0579723258472145</v>
      </c>
      <c r="AA61" s="248">
        <f>$D61*IF(AA$1&gt;'Inputs &amp; Summary'!$D$5,0,IF(AA$1&gt;VLOOKUP($G61,Lists!$J$17:$K$21,2),IF($M61=Lists!$H$3,IF($K61&lt;1,(($S61/$K61)*((1+'Inputs &amp; Summary'!$D$7)^AA$1)),((INT(AA$1/$K61)-INT((AA$1-1)/$K61))*$S61*((1+'Inputs &amp; Summary'!$D$7)^AA$1))),(_xlfn.WEIBULL.DIST(AA$1,$L61,$K61,FALSE)*$S61*((1+'Inputs &amp; Summary'!$D$7)^AA$1))),IF($M61=Lists!$H$3,IF($K61&lt;1,((($R61*(1-$E61)+$Q61*(1-$F61))/$K61)*((1+'Inputs &amp; Summary'!$D$7)^AA$1)),((INT(AA$1/$K61)-INT((AA$1-1)/$K61))*($R61*(1-$E61)+$Q61*(1-$F61))*((1+'Inputs &amp; Summary'!$D$7)^AA$1))),((_xlfn.WEIBULL.DIST(AA$1,$L61,$K61,FALSE)*($R61*(1-$E61)+$Q61*(1-$F61))*((1+'Inputs &amp; Summary'!$D$7)^AA$1))))))</f>
        <v>5.9368445500180602</v>
      </c>
      <c r="AB61" s="248">
        <f>$D61*IF(AB$1&gt;'Inputs &amp; Summary'!$D$5,0,IF(AB$1&gt;VLOOKUP($G61,Lists!$J$17:$K$21,2),IF($M61=Lists!$H$3,IF($K61&lt;1,(($S61/$K61)*((1+'Inputs &amp; Summary'!$D$7)^AB$1)),((INT(AB$1/$K61)-INT((AB$1-1)/$K61))*$S61*((1+'Inputs &amp; Summary'!$D$7)^AB$1))),(_xlfn.WEIBULL.DIST(AB$1,$L61,$K61,FALSE)*$S61*((1+'Inputs &amp; Summary'!$D$7)^AB$1))),IF($M61=Lists!$H$3,IF($K61&lt;1,((($R61*(1-$E61)+$Q61*(1-$F61))/$K61)*((1+'Inputs &amp; Summary'!$D$7)^AB$1)),((INT(AB$1/$K61)-INT((AB$1-1)/$K61))*($R61*(1-$E61)+$Q61*(1-$F61))*((1+'Inputs &amp; Summary'!$D$7)^AB$1))),((_xlfn.WEIBULL.DIST(AB$1,$L61,$K61,FALSE)*($R61*(1-$E61)+$Q61*(1-$F61))*((1+'Inputs &amp; Summary'!$D$7)^AB$1))))))</f>
        <v>5.8181386964573063</v>
      </c>
      <c r="AC61" s="248">
        <f>$D61*IF(AC$1&gt;'Inputs &amp; Summary'!$D$5,0,IF(AC$1&gt;VLOOKUP($G61,Lists!$J$17:$K$21,2),IF($M61=Lists!$H$3,IF($K61&lt;1,(($S61/$K61)*((1+'Inputs &amp; Summary'!$D$7)^AC$1)),((INT(AC$1/$K61)-INT((AC$1-1)/$K61))*$S61*((1+'Inputs &amp; Summary'!$D$7)^AC$1))),(_xlfn.WEIBULL.DIST(AC$1,$L61,$K61,FALSE)*$S61*((1+'Inputs &amp; Summary'!$D$7)^AC$1))),IF($M61=Lists!$H$3,IF($K61&lt;1,((($R61*(1-$E61)+$Q61*(1-$F61))/$K61)*((1+'Inputs &amp; Summary'!$D$7)^AC$1)),((INT(AC$1/$K61)-INT((AC$1-1)/$K61))*($R61*(1-$E61)+$Q61*(1-$F61))*((1+'Inputs &amp; Summary'!$D$7)^AC$1))),((_xlfn.WEIBULL.DIST(AC$1,$L61,$K61,FALSE)*($R61*(1-$E61)+$Q61*(1-$F61))*((1+'Inputs &amp; Summary'!$D$7)^AC$1))))))</f>
        <v>5.7018063393812373</v>
      </c>
      <c r="AD61" s="248">
        <f>$D61*IF(AD$1&gt;'Inputs &amp; Summary'!$D$5,0,IF(AD$1&gt;VLOOKUP($G61,Lists!$J$17:$K$21,2),IF($M61=Lists!$H$3,IF($K61&lt;1,(($S61/$K61)*((1+'Inputs &amp; Summary'!$D$7)^AD$1)),((INT(AD$1/$K61)-INT((AD$1-1)/$K61))*$S61*((1+'Inputs &amp; Summary'!$D$7)^AD$1))),(_xlfn.WEIBULL.DIST(AD$1,$L61,$K61,FALSE)*$S61*((1+'Inputs &amp; Summary'!$D$7)^AD$1))),IF($M61=Lists!$H$3,IF($K61&lt;1,((($R61*(1-$E61)+$Q61*(1-$F61))/$K61)*((1+'Inputs &amp; Summary'!$D$7)^AD$1)),((INT(AD$1/$K61)-INT((AD$1-1)/$K61))*($R61*(1-$E61)+$Q61*(1-$F61))*((1+'Inputs &amp; Summary'!$D$7)^AD$1))),((_xlfn.WEIBULL.DIST(AD$1,$L61,$K61,FALSE)*($R61*(1-$E61)+$Q61*(1-$F61))*((1+'Inputs &amp; Summary'!$D$7)^AD$1))))))</f>
        <v>5.5878000212686461</v>
      </c>
      <c r="AE61" s="248">
        <f>$D61*IF(AE$1&gt;'Inputs &amp; Summary'!$D$5,0,IF(AE$1&gt;VLOOKUP($G61,Lists!$J$17:$K$21,2),IF($M61=Lists!$H$3,IF($K61&lt;1,(($S61/$K61)*((1+'Inputs &amp; Summary'!$D$7)^AE$1)),((INT(AE$1/$K61)-INT((AE$1-1)/$K61))*$S61*((1+'Inputs &amp; Summary'!$D$7)^AE$1))),(_xlfn.WEIBULL.DIST(AE$1,$L61,$K61,FALSE)*$S61*((1+'Inputs &amp; Summary'!$D$7)^AE$1))),IF($M61=Lists!$H$3,IF($K61&lt;1,((($R61*(1-$E61)+$Q61*(1-$F61))/$K61)*((1+'Inputs &amp; Summary'!$D$7)^AE$1)),((INT(AE$1/$K61)-INT((AE$1-1)/$K61))*($R61*(1-$E61)+$Q61*(1-$F61))*((1+'Inputs &amp; Summary'!$D$7)^AE$1))),((_xlfn.WEIBULL.DIST(AE$1,$L61,$K61,FALSE)*($R61*(1-$E61)+$Q61*(1-$F61))*((1+'Inputs &amp; Summary'!$D$7)^AE$1))))))</f>
        <v>5.4760732335006415</v>
      </c>
      <c r="AF61" s="248">
        <f>$D61*IF(AF$1&gt;'Inputs &amp; Summary'!$D$5,0,IF(AF$1&gt;VLOOKUP($G61,Lists!$J$17:$K$21,2),IF($M61=Lists!$H$3,IF($K61&lt;1,(($S61/$K61)*((1+'Inputs &amp; Summary'!$D$7)^AF$1)),((INT(AF$1/$K61)-INT((AF$1-1)/$K61))*$S61*((1+'Inputs &amp; Summary'!$D$7)^AF$1))),(_xlfn.WEIBULL.DIST(AF$1,$L61,$K61,FALSE)*$S61*((1+'Inputs &amp; Summary'!$D$7)^AF$1))),IF($M61=Lists!$H$3,IF($K61&lt;1,((($R61*(1-$E61)+$Q61*(1-$F61))/$K61)*((1+'Inputs &amp; Summary'!$D$7)^AF$1)),((INT(AF$1/$K61)-INT((AF$1-1)/$K61))*($R61*(1-$E61)+$Q61*(1-$F61))*((1+'Inputs &amp; Summary'!$D$7)^AF$1))),((_xlfn.WEIBULL.DIST(AF$1,$L61,$K61,FALSE)*($R61*(1-$E61)+$Q61*(1-$F61))*((1+'Inputs &amp; Summary'!$D$7)^AF$1))))))</f>
        <v>5.3665803973875734</v>
      </c>
      <c r="AG61" s="248">
        <f>$D61*IF(AG$1&gt;'Inputs &amp; Summary'!$D$5,0,IF(AG$1&gt;VLOOKUP($G61,Lists!$J$17:$K$21,2),IF($M61=Lists!$H$3,IF($K61&lt;1,(($S61/$K61)*((1+'Inputs &amp; Summary'!$D$7)^AG$1)),((INT(AG$1/$K61)-INT((AG$1-1)/$K61))*$S61*((1+'Inputs &amp; Summary'!$D$7)^AG$1))),(_xlfn.WEIBULL.DIST(AG$1,$L61,$K61,FALSE)*$S61*((1+'Inputs &amp; Summary'!$D$7)^AG$1))),IF($M61=Lists!$H$3,IF($K61&lt;1,((($R61*(1-$E61)+$Q61*(1-$F61))/$K61)*((1+'Inputs &amp; Summary'!$D$7)^AG$1)),((INT(AG$1/$K61)-INT((AG$1-1)/$K61))*($R61*(1-$E61)+$Q61*(1-$F61))*((1+'Inputs &amp; Summary'!$D$7)^AG$1))),((_xlfn.WEIBULL.DIST(AG$1,$L61,$K61,FALSE)*($R61*(1-$E61)+$Q61*(1-$F61))*((1+'Inputs &amp; Summary'!$D$7)^AG$1))))))</f>
        <v>5.259276845575295</v>
      </c>
      <c r="AH61" s="248">
        <f>$D61*IF(AH$1&gt;'Inputs &amp; Summary'!$D$5,0,IF(AH$1&gt;VLOOKUP($G61,Lists!$J$17:$K$21,2),IF($M61=Lists!$H$3,IF($K61&lt;1,(($S61/$K61)*((1+'Inputs &amp; Summary'!$D$7)^AH$1)),((INT(AH$1/$K61)-INT((AH$1-1)/$K61))*$S61*((1+'Inputs &amp; Summary'!$D$7)^AH$1))),(_xlfn.WEIBULL.DIST(AH$1,$L61,$K61,FALSE)*$S61*((1+'Inputs &amp; Summary'!$D$7)^AH$1))),IF($M61=Lists!$H$3,IF($K61&lt;1,((($R61*(1-$E61)+$Q61*(1-$F61))/$K61)*((1+'Inputs &amp; Summary'!$D$7)^AH$1)),((INT(AH$1/$K61)-INT((AH$1-1)/$K61))*($R61*(1-$E61)+$Q61*(1-$F61))*((1+'Inputs &amp; Summary'!$D$7)^AH$1))),((_xlfn.WEIBULL.DIST(AH$1,$L61,$K61,FALSE)*($R61*(1-$E61)+$Q61*(1-$F61))*((1+'Inputs &amp; Summary'!$D$7)^AH$1))))))</f>
        <v>5.1541188038232306</v>
      </c>
      <c r="AI61" s="248">
        <f>$D61*IF(AI$1&gt;'Inputs &amp; Summary'!$D$5,0,IF(AI$1&gt;VLOOKUP($G61,Lists!$J$17:$K$21,2),IF($M61=Lists!$H$3,IF($K61&lt;1,(($S61/$K61)*((1+'Inputs &amp; Summary'!$D$7)^AI$1)),((INT(AI$1/$K61)-INT((AI$1-1)/$K61))*$S61*((1+'Inputs &amp; Summary'!$D$7)^AI$1))),(_xlfn.WEIBULL.DIST(AI$1,$L61,$K61,FALSE)*$S61*((1+'Inputs &amp; Summary'!$D$7)^AI$1))),IF($M61=Lists!$H$3,IF($K61&lt;1,((($R61*(1-$E61)+$Q61*(1-$F61))/$K61)*((1+'Inputs &amp; Summary'!$D$7)^AI$1)),((INT(AI$1/$K61)-INT((AI$1-1)/$K61))*($R61*(1-$E61)+$Q61*(1-$F61))*((1+'Inputs &amp; Summary'!$D$7)^AI$1))),((_xlfn.WEIBULL.DIST(AI$1,$L61,$K61,FALSE)*($R61*(1-$E61)+$Q61*(1-$F61))*((1+'Inputs &amp; Summary'!$D$7)^AI$1))))))</f>
        <v>5.0510633731467598</v>
      </c>
      <c r="AJ61" s="248">
        <f>$D61*IF(AJ$1&gt;'Inputs &amp; Summary'!$D$5,0,IF(AJ$1&gt;VLOOKUP($G61,Lists!$J$17:$K$21,2),IF($M61=Lists!$H$3,IF($K61&lt;1,(($S61/$K61)*((1+'Inputs &amp; Summary'!$D$7)^AJ$1)),((INT(AJ$1/$K61)-INT((AJ$1-1)/$K61))*$S61*((1+'Inputs &amp; Summary'!$D$7)^AJ$1))),(_xlfn.WEIBULL.DIST(AJ$1,$L61,$K61,FALSE)*$S61*((1+'Inputs &amp; Summary'!$D$7)^AJ$1))),IF($M61=Lists!$H$3,IF($K61&lt;1,((($R61*(1-$E61)+$Q61*(1-$F61))/$K61)*((1+'Inputs &amp; Summary'!$D$7)^AJ$1)),((INT(AJ$1/$K61)-INT((AJ$1-1)/$K61))*($R61*(1-$E61)+$Q61*(1-$F61))*((1+'Inputs &amp; Summary'!$D$7)^AJ$1))),((_xlfn.WEIBULL.DIST(AJ$1,$L61,$K61,FALSE)*($R61*(1-$E61)+$Q61*(1-$F61))*((1+'Inputs &amp; Summary'!$D$7)^AJ$1))))))</f>
        <v>4.9500685123166868</v>
      </c>
      <c r="AK61" s="248">
        <f>$D61*IF(AK$1&gt;'Inputs &amp; Summary'!$D$5,0,IF(AK$1&gt;VLOOKUP($G61,Lists!$J$17:$K$21,2),IF($M61=Lists!$H$3,IF($K61&lt;1,(($S61/$K61)*((1+'Inputs &amp; Summary'!$D$7)^AK$1)),((INT(AK$1/$K61)-INT((AK$1-1)/$K61))*$S61*((1+'Inputs &amp; Summary'!$D$7)^AK$1))),(_xlfn.WEIBULL.DIST(AK$1,$L61,$K61,FALSE)*$S61*((1+'Inputs &amp; Summary'!$D$7)^AK$1))),IF($M61=Lists!$H$3,IF($K61&lt;1,((($R61*(1-$E61)+$Q61*(1-$F61))/$K61)*((1+'Inputs &amp; Summary'!$D$7)^AK$1)),((INT(AK$1/$K61)-INT((AK$1-1)/$K61))*($R61*(1-$E61)+$Q61*(1-$F61))*((1+'Inputs &amp; Summary'!$D$7)^AK$1))),((_xlfn.WEIBULL.DIST(AK$1,$L61,$K61,FALSE)*($R61*(1-$E61)+$Q61*(1-$F61))*((1+'Inputs &amp; Summary'!$D$7)^AK$1))))))</f>
        <v>4.8510930207086114</v>
      </c>
      <c r="AL61" s="248">
        <f>$D61*IF(AL$1&gt;'Inputs &amp; Summary'!$D$5,0,IF(AL$1&gt;VLOOKUP($G61,Lists!$J$17:$K$21,2),IF($M61=Lists!$H$3,IF($K61&lt;1,(($S61/$K61)*((1+'Inputs &amp; Summary'!$D$7)^AL$1)),((INT(AL$1/$K61)-INT((AL$1-1)/$K61))*$S61*((1+'Inputs &amp; Summary'!$D$7)^AL$1))),(_xlfn.WEIBULL.DIST(AL$1,$L61,$K61,FALSE)*$S61*((1+'Inputs &amp; Summary'!$D$7)^AL$1))),IF($M61=Lists!$H$3,IF($K61&lt;1,((($R61*(1-$E61)+$Q61*(1-$F61))/$K61)*((1+'Inputs &amp; Summary'!$D$7)^AL$1)),((INT(AL$1/$K61)-INT((AL$1-1)/$K61))*($R61*(1-$E61)+$Q61*(1-$F61))*((1+'Inputs &amp; Summary'!$D$7)^AL$1))),((_xlfn.WEIBULL.DIST(AL$1,$L61,$K61,FALSE)*($R61*(1-$E61)+$Q61*(1-$F61))*((1+'Inputs &amp; Summary'!$D$7)^AL$1))))))</f>
        <v>4.7540965214952244</v>
      </c>
      <c r="AM61" s="248">
        <f>$D61*IF(AM$1&gt;'Inputs &amp; Summary'!$D$5,0,IF(AM$1&gt;VLOOKUP($G61,Lists!$J$17:$K$21,2),IF($M61=Lists!$H$3,IF($K61&lt;1,(($S61/$K61)*((1+'Inputs &amp; Summary'!$D$7)^AM$1)),((INT(AM$1/$K61)-INT((AM$1-1)/$K61))*$S61*((1+'Inputs &amp; Summary'!$D$7)^AM$1))),(_xlfn.WEIBULL.DIST(AM$1,$L61,$K61,FALSE)*$S61*((1+'Inputs &amp; Summary'!$D$7)^AM$1))),IF($M61=Lists!$H$3,IF($K61&lt;1,((($R61*(1-$E61)+$Q61*(1-$F61))/$K61)*((1+'Inputs &amp; Summary'!$D$7)^AM$1)),((INT(AM$1/$K61)-INT((AM$1-1)/$K61))*($R61*(1-$E61)+$Q61*(1-$F61))*((1+'Inputs &amp; Summary'!$D$7)^AM$1))),((_xlfn.WEIBULL.DIST(AM$1,$L61,$K61,FALSE)*($R61*(1-$E61)+$Q61*(1-$F61))*((1+'Inputs &amp; Summary'!$D$7)^AM$1))))))</f>
        <v>4.6590394451746739</v>
      </c>
      <c r="AN61" s="248">
        <f>$D61*IF(AN$1&gt;'Inputs &amp; Summary'!$D$5,0,IF(AN$1&gt;VLOOKUP($G61,Lists!$J$17:$K$21,2),IF($M61=Lists!$H$3,IF($K61&lt;1,(($S61/$K61)*((1+'Inputs &amp; Summary'!$D$7)^AN$1)),((INT(AN$1/$K61)-INT((AN$1-1)/$K61))*$S61*((1+'Inputs &amp; Summary'!$D$7)^AN$1))),(_xlfn.WEIBULL.DIST(AN$1,$L61,$K61,FALSE)*$S61*((1+'Inputs &amp; Summary'!$D$7)^AN$1))),IF($M61=Lists!$H$3,IF($K61&lt;1,((($R61*(1-$E61)+$Q61*(1-$F61))/$K61)*((1+'Inputs &amp; Summary'!$D$7)^AN$1)),((INT(AN$1/$K61)-INT((AN$1-1)/$K61))*($R61*(1-$E61)+$Q61*(1-$F61))*((1+'Inputs &amp; Summary'!$D$7)^AN$1))),((_xlfn.WEIBULL.DIST(AN$1,$L61,$K61,FALSE)*($R61*(1-$E61)+$Q61*(1-$F61))*((1+'Inputs &amp; Summary'!$D$7)^AN$1))))))</f>
        <v>4.5658830134282846</v>
      </c>
      <c r="AO61" s="248">
        <f>$D61*IF(AO$1&gt;'Inputs &amp; Summary'!$D$5,0,IF(AO$1&gt;VLOOKUP($G61,Lists!$J$17:$K$21,2),IF($M61=Lists!$H$3,IF($K61&lt;1,(($S61/$K61)*((1+'Inputs &amp; Summary'!$D$7)^AO$1)),((INT(AO$1/$K61)-INT((AO$1-1)/$K61))*$S61*((1+'Inputs &amp; Summary'!$D$7)^AO$1))),(_xlfn.WEIBULL.DIST(AO$1,$L61,$K61,FALSE)*$S61*((1+'Inputs &amp; Summary'!$D$7)^AO$1))),IF($M61=Lists!$H$3,IF($K61&lt;1,((($R61*(1-$E61)+$Q61*(1-$F61))/$K61)*((1+'Inputs &amp; Summary'!$D$7)^AO$1)),((INT(AO$1/$K61)-INT((AO$1-1)/$K61))*($R61*(1-$E61)+$Q61*(1-$F61))*((1+'Inputs &amp; Summary'!$D$7)^AO$1))),((_xlfn.WEIBULL.DIST(AO$1,$L61,$K61,FALSE)*($R61*(1-$E61)+$Q61*(1-$F61))*((1+'Inputs &amp; Summary'!$D$7)^AO$1))))))</f>
        <v>4.4745892233010185</v>
      </c>
      <c r="AP61" s="248">
        <f>$D61*IF(AP$1&gt;'Inputs &amp; Summary'!$D$5,0,IF(AP$1&gt;VLOOKUP($G61,Lists!$J$17:$K$21,2),IF($M61=Lists!$H$3,IF($K61&lt;1,(($S61/$K61)*((1+'Inputs &amp; Summary'!$D$7)^AP$1)),((INT(AP$1/$K61)-INT((AP$1-1)/$K61))*$S61*((1+'Inputs &amp; Summary'!$D$7)^AP$1))),(_xlfn.WEIBULL.DIST(AP$1,$L61,$K61,FALSE)*$S61*((1+'Inputs &amp; Summary'!$D$7)^AP$1))),IF($M61=Lists!$H$3,IF($K61&lt;1,((($R61*(1-$E61)+$Q61*(1-$F61))/$K61)*((1+'Inputs &amp; Summary'!$D$7)^AP$1)),((INT(AP$1/$K61)-INT((AP$1-1)/$K61))*($R61*(1-$E61)+$Q61*(1-$F61))*((1+'Inputs &amp; Summary'!$D$7)^AP$1))),((_xlfn.WEIBULL.DIST(AP$1,$L61,$K61,FALSE)*($R61*(1-$E61)+$Q61*(1-$F61))*((1+'Inputs &amp; Summary'!$D$7)^AP$1))))))</f>
        <v>4.3851208316982646</v>
      </c>
      <c r="AQ61" s="248">
        <f>$D61*IF(AQ$1&gt;'Inputs &amp; Summary'!$D$5,0,IF(AQ$1&gt;VLOOKUP($G61,Lists!$J$17:$K$21,2),IF($M61=Lists!$H$3,IF($K61&lt;1,(($S61/$K61)*((1+'Inputs &amp; Summary'!$D$7)^AQ$1)),((INT(AQ$1/$K61)-INT((AQ$1-1)/$K61))*$S61*((1+'Inputs &amp; Summary'!$D$7)^AQ$1))),(_xlfn.WEIBULL.DIST(AQ$1,$L61,$K61,FALSE)*$S61*((1+'Inputs &amp; Summary'!$D$7)^AQ$1))),IF($M61=Lists!$H$3,IF($K61&lt;1,((($R61*(1-$E61)+$Q61*(1-$F61))/$K61)*((1+'Inputs &amp; Summary'!$D$7)^AQ$1)),((INT(AQ$1/$K61)-INT((AQ$1-1)/$K61))*($R61*(1-$E61)+$Q61*(1-$F61))*((1+'Inputs &amp; Summary'!$D$7)^AQ$1))),((_xlfn.WEIBULL.DIST(AQ$1,$L61,$K61,FALSE)*($R61*(1-$E61)+$Q61*(1-$F61))*((1+'Inputs &amp; Summary'!$D$7)^AQ$1))))))</f>
        <v>4.297441340192595</v>
      </c>
      <c r="AR61" s="248">
        <f>$D61*IF(AR$1&gt;'Inputs &amp; Summary'!$D$5,0,IF(AR$1&gt;VLOOKUP($G61,Lists!$J$17:$K$21,2),IF($M61=Lists!$H$3,IF($K61&lt;1,(($S61/$K61)*((1+'Inputs &amp; Summary'!$D$7)^AR$1)),((INT(AR$1/$K61)-INT((AR$1-1)/$K61))*$S61*((1+'Inputs &amp; Summary'!$D$7)^AR$1))),(_xlfn.WEIBULL.DIST(AR$1,$L61,$K61,FALSE)*$S61*((1+'Inputs &amp; Summary'!$D$7)^AR$1))),IF($M61=Lists!$H$3,IF($K61&lt;1,((($R61*(1-$E61)+$Q61*(1-$F61))/$K61)*((1+'Inputs &amp; Summary'!$D$7)^AR$1)),((INT(AR$1/$K61)-INT((AR$1-1)/$K61))*($R61*(1-$E61)+$Q61*(1-$F61))*((1+'Inputs &amp; Summary'!$D$7)^AR$1))),((_xlfn.WEIBULL.DIST(AR$1,$L61,$K61,FALSE)*($R61*(1-$E61)+$Q61*(1-$F61))*((1+'Inputs &amp; Summary'!$D$7)^AR$1))))))</f>
        <v>4.2115149801343241</v>
      </c>
      <c r="AS61" s="248">
        <f>$D61*IF(AS$1&gt;'Inputs &amp; Summary'!$D$5,0,IF(AS$1&gt;VLOOKUP($G61,Lists!$J$17:$K$21,2),IF($M61=Lists!$H$3,IF($K61&lt;1,(($S61/$K61)*((1+'Inputs &amp; Summary'!$D$7)^AS$1)),((INT(AS$1/$K61)-INT((AS$1-1)/$K61))*$S61*((1+'Inputs &amp; Summary'!$D$7)^AS$1))),(_xlfn.WEIBULL.DIST(AS$1,$L61,$K61,FALSE)*$S61*((1+'Inputs &amp; Summary'!$D$7)^AS$1))),IF($M61=Lists!$H$3,IF($K61&lt;1,((($R61*(1-$E61)+$Q61*(1-$F61))/$K61)*((1+'Inputs &amp; Summary'!$D$7)^AS$1)),((INT(AS$1/$K61)-INT((AS$1-1)/$K61))*($R61*(1-$E61)+$Q61*(1-$F61))*((1+'Inputs &amp; Summary'!$D$7)^AS$1))),((_xlfn.WEIBULL.DIST(AS$1,$L61,$K61,FALSE)*($R61*(1-$E61)+$Q61*(1-$F61))*((1+'Inputs &amp; Summary'!$D$7)^AS$1))))))</f>
        <v>0</v>
      </c>
      <c r="AT61" s="248">
        <f>$D61*IF(AT$1&gt;'Inputs &amp; Summary'!$D$5,0,IF(AT$1&gt;VLOOKUP($G61,Lists!$J$17:$K$21,2),IF($M61=Lists!$H$3,IF($K61&lt;1,(($S61/$K61)*((1+'Inputs &amp; Summary'!$D$7)^AT$1)),((INT(AT$1/$K61)-INT((AT$1-1)/$K61))*$S61*((1+'Inputs &amp; Summary'!$D$7)^AT$1))),(_xlfn.WEIBULL.DIST(AT$1,$L61,$K61,FALSE)*$S61*((1+'Inputs &amp; Summary'!$D$7)^AT$1))),IF($M61=Lists!$H$3,IF($K61&lt;1,((($R61*(1-$E61)+$Q61*(1-$F61))/$K61)*((1+'Inputs &amp; Summary'!$D$7)^AT$1)),((INT(AT$1/$K61)-INT((AT$1-1)/$K61))*($R61*(1-$E61)+$Q61*(1-$F61))*((1+'Inputs &amp; Summary'!$D$7)^AT$1))),((_xlfn.WEIBULL.DIST(AT$1,$L61,$K61,FALSE)*($R61*(1-$E61)+$Q61*(1-$F61))*((1+'Inputs &amp; Summary'!$D$7)^AT$1))))))</f>
        <v>0</v>
      </c>
      <c r="AU61" s="248">
        <f>$D61*IF(AU$1&gt;'Inputs &amp; Summary'!$D$5,0,IF(AU$1&gt;VLOOKUP($G61,Lists!$J$17:$K$21,2),IF($M61=Lists!$H$3,IF($K61&lt;1,(($S61/$K61)*((1+'Inputs &amp; Summary'!$D$7)^AU$1)),((INT(AU$1/$K61)-INT((AU$1-1)/$K61))*$S61*((1+'Inputs &amp; Summary'!$D$7)^AU$1))),(_xlfn.WEIBULL.DIST(AU$1,$L61,$K61,FALSE)*$S61*((1+'Inputs &amp; Summary'!$D$7)^AU$1))),IF($M61=Lists!$H$3,IF($K61&lt;1,((($R61*(1-$E61)+$Q61*(1-$F61))/$K61)*((1+'Inputs &amp; Summary'!$D$7)^AU$1)),((INT(AU$1/$K61)-INT((AU$1-1)/$K61))*($R61*(1-$E61)+$Q61*(1-$F61))*((1+'Inputs &amp; Summary'!$D$7)^AU$1))),((_xlfn.WEIBULL.DIST(AU$1,$L61,$K61,FALSE)*($R61*(1-$E61)+$Q61*(1-$F61))*((1+'Inputs &amp; Summary'!$D$7)^AU$1))))))</f>
        <v>0</v>
      </c>
      <c r="AV61" s="248">
        <f>$D61*IF(AV$1&gt;'Inputs &amp; Summary'!$D$5,0,IF(AV$1&gt;VLOOKUP($G61,Lists!$J$17:$K$21,2),IF($M61=Lists!$H$3,IF($K61&lt;1,(($S61/$K61)*((1+'Inputs &amp; Summary'!$D$7)^AV$1)),((INT(AV$1/$K61)-INT((AV$1-1)/$K61))*$S61*((1+'Inputs &amp; Summary'!$D$7)^AV$1))),(_xlfn.WEIBULL.DIST(AV$1,$L61,$K61,FALSE)*$S61*((1+'Inputs &amp; Summary'!$D$7)^AV$1))),IF($M61=Lists!$H$3,IF($K61&lt;1,((($R61*(1-$E61)+$Q61*(1-$F61))/$K61)*((1+'Inputs &amp; Summary'!$D$7)^AV$1)),((INT(AV$1/$K61)-INT((AV$1-1)/$K61))*($R61*(1-$E61)+$Q61*(1-$F61))*((1+'Inputs &amp; Summary'!$D$7)^AV$1))),((_xlfn.WEIBULL.DIST(AV$1,$L61,$K61,FALSE)*($R61*(1-$E61)+$Q61*(1-$F61))*((1+'Inputs &amp; Summary'!$D$7)^AV$1))))))</f>
        <v>0</v>
      </c>
      <c r="AW61" s="248">
        <f>$D61*IF(AW$1&gt;'Inputs &amp; Summary'!$D$5,0,IF(AW$1&gt;VLOOKUP($G61,Lists!$J$17:$K$21,2),IF($M61=Lists!$H$3,IF($K61&lt;1,(($S61/$K61)*((1+'Inputs &amp; Summary'!$D$7)^AW$1)),((INT(AW$1/$K61)-INT((AW$1-1)/$K61))*$S61*((1+'Inputs &amp; Summary'!$D$7)^AW$1))),(_xlfn.WEIBULL.DIST(AW$1,$L61,$K61,FALSE)*$S61*((1+'Inputs &amp; Summary'!$D$7)^AW$1))),IF($M61=Lists!$H$3,IF($K61&lt;1,((($R61*(1-$E61)+$Q61*(1-$F61))/$K61)*((1+'Inputs &amp; Summary'!$D$7)^AW$1)),((INT(AW$1/$K61)-INT((AW$1-1)/$K61))*($R61*(1-$E61)+$Q61*(1-$F61))*((1+'Inputs &amp; Summary'!$D$7)^AW$1))),((_xlfn.WEIBULL.DIST(AW$1,$L61,$K61,FALSE)*($R61*(1-$E61)+$Q61*(1-$F61))*((1+'Inputs &amp; Summary'!$D$7)^AW$1))))))</f>
        <v>0</v>
      </c>
      <c r="AX61" s="248">
        <f>$D61*IF(AX$1&gt;'Inputs &amp; Summary'!$D$5,0,IF(AX$1&gt;VLOOKUP($G61,Lists!$J$17:$K$21,2),IF($M61=Lists!$H$3,IF($K61&lt;1,(($S61/$K61)*((1+'Inputs &amp; Summary'!$D$7)^AX$1)),((INT(AX$1/$K61)-INT((AX$1-1)/$K61))*$S61*((1+'Inputs &amp; Summary'!$D$7)^AX$1))),(_xlfn.WEIBULL.DIST(AX$1,$L61,$K61,FALSE)*$S61*((1+'Inputs &amp; Summary'!$D$7)^AX$1))),IF($M61=Lists!$H$3,IF($K61&lt;1,((($R61*(1-$E61)+$Q61*(1-$F61))/$K61)*((1+'Inputs &amp; Summary'!$D$7)^AX$1)),((INT(AX$1/$K61)-INT((AX$1-1)/$K61))*($R61*(1-$E61)+$Q61*(1-$F61))*((1+'Inputs &amp; Summary'!$D$7)^AX$1))),((_xlfn.WEIBULL.DIST(AX$1,$L61,$K61,FALSE)*($R61*(1-$E61)+$Q61*(1-$F61))*((1+'Inputs &amp; Summary'!$D$7)^AX$1))))))</f>
        <v>0</v>
      </c>
      <c r="AY61" s="248">
        <f>$D61*IF(AY$1&gt;'Inputs &amp; Summary'!$D$5,0,IF(AY$1&gt;VLOOKUP($G61,Lists!$J$17:$K$21,2),IF($M61=Lists!$H$3,IF($K61&lt;1,(($S61/$K61)*((1+'Inputs &amp; Summary'!$D$7)^AY$1)),((INT(AY$1/$K61)-INT((AY$1-1)/$K61))*$S61*((1+'Inputs &amp; Summary'!$D$7)^AY$1))),(_xlfn.WEIBULL.DIST(AY$1,$L61,$K61,FALSE)*$S61*((1+'Inputs &amp; Summary'!$D$7)^AY$1))),IF($M61=Lists!$H$3,IF($K61&lt;1,((($R61*(1-$E61)+$Q61*(1-$F61))/$K61)*((1+'Inputs &amp; Summary'!$D$7)^AY$1)),((INT(AY$1/$K61)-INT((AY$1-1)/$K61))*($R61*(1-$E61)+$Q61*(1-$F61))*((1+'Inputs &amp; Summary'!$D$7)^AY$1))),((_xlfn.WEIBULL.DIST(AY$1,$L61,$K61,FALSE)*($R61*(1-$E61)+$Q61*(1-$F61))*((1+'Inputs &amp; Summary'!$D$7)^AY$1))))))</f>
        <v>0</v>
      </c>
      <c r="AZ61" s="248">
        <f>$D61*IF(AZ$1&gt;'Inputs &amp; Summary'!$D$5,0,IF(AZ$1&gt;VLOOKUP($G61,Lists!$J$17:$K$21,2),IF($M61=Lists!$H$3,IF($K61&lt;1,(($S61/$K61)*((1+'Inputs &amp; Summary'!$D$7)^AZ$1)),((INT(AZ$1/$K61)-INT((AZ$1-1)/$K61))*$S61*((1+'Inputs &amp; Summary'!$D$7)^AZ$1))),(_xlfn.WEIBULL.DIST(AZ$1,$L61,$K61,FALSE)*$S61*((1+'Inputs &amp; Summary'!$D$7)^AZ$1))),IF($M61=Lists!$H$3,IF($K61&lt;1,((($R61*(1-$E61)+$Q61*(1-$F61))/$K61)*((1+'Inputs &amp; Summary'!$D$7)^AZ$1)),((INT(AZ$1/$K61)-INT((AZ$1-1)/$K61))*($R61*(1-$E61)+$Q61*(1-$F61))*((1+'Inputs &amp; Summary'!$D$7)^AZ$1))),((_xlfn.WEIBULL.DIST(AZ$1,$L61,$K61,FALSE)*($R61*(1-$E61)+$Q61*(1-$F61))*((1+'Inputs &amp; Summary'!$D$7)^AZ$1))))))</f>
        <v>0</v>
      </c>
      <c r="BA61" s="248">
        <f>$D61*IF(BA$1&gt;'Inputs &amp; Summary'!$D$5,0,IF(BA$1&gt;VLOOKUP($G61,Lists!$J$17:$K$21,2),IF($M61=Lists!$H$3,IF($K61&lt;1,(($S61/$K61)*((1+'Inputs &amp; Summary'!$D$7)^BA$1)),((INT(BA$1/$K61)-INT((BA$1-1)/$K61))*$S61*((1+'Inputs &amp; Summary'!$D$7)^BA$1))),(_xlfn.WEIBULL.DIST(BA$1,$L61,$K61,FALSE)*$S61*((1+'Inputs &amp; Summary'!$D$7)^BA$1))),IF($M61=Lists!$H$3,IF($K61&lt;1,((($R61*(1-$E61)+$Q61*(1-$F61))/$K61)*((1+'Inputs &amp; Summary'!$D$7)^BA$1)),((INT(BA$1/$K61)-INT((BA$1-1)/$K61))*($R61*(1-$E61)+$Q61*(1-$F61))*((1+'Inputs &amp; Summary'!$D$7)^BA$1))),((_xlfn.WEIBULL.DIST(BA$1,$L61,$K61,FALSE)*($R61*(1-$E61)+$Q61*(1-$F61))*((1+'Inputs &amp; Summary'!$D$7)^BA$1))))))</f>
        <v>0</v>
      </c>
      <c r="BB61" s="248">
        <f>$D61*IF(BB$1&gt;'Inputs &amp; Summary'!$D$5,0,IF(BB$1&gt;VLOOKUP($G61,Lists!$J$17:$K$21,2),IF($M61=Lists!$H$3,IF($K61&lt;1,(($S61/$K61)*((1+'Inputs &amp; Summary'!$D$7)^BB$1)),((INT(BB$1/$K61)-INT((BB$1-1)/$K61))*$S61*((1+'Inputs &amp; Summary'!$D$7)^BB$1))),(_xlfn.WEIBULL.DIST(BB$1,$L61,$K61,FALSE)*$S61*((1+'Inputs &amp; Summary'!$D$7)^BB$1))),IF($M61=Lists!$H$3,IF($K61&lt;1,((($R61*(1-$E61)+$Q61*(1-$F61))/$K61)*((1+'Inputs &amp; Summary'!$D$7)^BB$1)),((INT(BB$1/$K61)-INT((BB$1-1)/$K61))*($R61*(1-$E61)+$Q61*(1-$F61))*((1+'Inputs &amp; Summary'!$D$7)^BB$1))),((_xlfn.WEIBULL.DIST(BB$1,$L61,$K61,FALSE)*($R61*(1-$E61)+$Q61*(1-$F61))*((1+'Inputs &amp; Summary'!$D$7)^BB$1))))))</f>
        <v>0</v>
      </c>
      <c r="BC61" s="248">
        <f>$D61*IF(BC$1&gt;'Inputs &amp; Summary'!$D$5,0,IF(BC$1&gt;VLOOKUP($G61,Lists!$J$17:$K$21,2),IF($M61=Lists!$H$3,IF($K61&lt;1,(($S61/$K61)*((1+'Inputs &amp; Summary'!$D$7)^BC$1)),((INT(BC$1/$K61)-INT((BC$1-1)/$K61))*$S61*((1+'Inputs &amp; Summary'!$D$7)^BC$1))),(_xlfn.WEIBULL.DIST(BC$1,$L61,$K61,FALSE)*$S61*((1+'Inputs &amp; Summary'!$D$7)^BC$1))),IF($M61=Lists!$H$3,IF($K61&lt;1,((($R61*(1-$E61)+$Q61*(1-$F61))/$K61)*((1+'Inputs &amp; Summary'!$D$7)^BC$1)),((INT(BC$1/$K61)-INT((BC$1-1)/$K61))*($R61*(1-$E61)+$Q61*(1-$F61))*((1+'Inputs &amp; Summary'!$D$7)^BC$1))),((_xlfn.WEIBULL.DIST(BC$1,$L61,$K61,FALSE)*($R61*(1-$E61)+$Q61*(1-$F61))*((1+'Inputs &amp; Summary'!$D$7)^BC$1))))))</f>
        <v>0</v>
      </c>
      <c r="BD61" s="248">
        <f>$D61*IF(BD$1&gt;'Inputs &amp; Summary'!$D$5,0,IF(BD$1&gt;VLOOKUP($G61,Lists!$J$17:$K$21,2),IF($M61=Lists!$H$3,IF($K61&lt;1,(($S61/$K61)*((1+'Inputs &amp; Summary'!$D$7)^BD$1)),((INT(BD$1/$K61)-INT((BD$1-1)/$K61))*$S61*((1+'Inputs &amp; Summary'!$D$7)^BD$1))),(_xlfn.WEIBULL.DIST(BD$1,$L61,$K61,FALSE)*$S61*((1+'Inputs &amp; Summary'!$D$7)^BD$1))),IF($M61=Lists!$H$3,IF($K61&lt;1,((($R61*(1-$E61)+$Q61*(1-$F61))/$K61)*((1+'Inputs &amp; Summary'!$D$7)^BD$1)),((INT(BD$1/$K61)-INT((BD$1-1)/$K61))*($R61*(1-$E61)+$Q61*(1-$F61))*((1+'Inputs &amp; Summary'!$D$7)^BD$1))),((_xlfn.WEIBULL.DIST(BD$1,$L61,$K61,FALSE)*($R61*(1-$E61)+$Q61*(1-$F61))*((1+'Inputs &amp; Summary'!$D$7)^BD$1))))))</f>
        <v>0</v>
      </c>
      <c r="BE61" s="248">
        <f>$D61*IF(BE$1&gt;'Inputs &amp; Summary'!$D$5,0,IF(BE$1&gt;VLOOKUP($G61,Lists!$J$17:$K$21,2),IF($M61=Lists!$H$3,IF($K61&lt;1,(($S61/$K61)*((1+'Inputs &amp; Summary'!$D$7)^BE$1)),((INT(BE$1/$K61)-INT((BE$1-1)/$K61))*$S61*((1+'Inputs &amp; Summary'!$D$7)^BE$1))),(_xlfn.WEIBULL.DIST(BE$1,$L61,$K61,FALSE)*$S61*((1+'Inputs &amp; Summary'!$D$7)^BE$1))),IF($M61=Lists!$H$3,IF($K61&lt;1,((($R61*(1-$E61)+$Q61*(1-$F61))/$K61)*((1+'Inputs &amp; Summary'!$D$7)^BE$1)),((INT(BE$1/$K61)-INT((BE$1-1)/$K61))*($R61*(1-$E61)+$Q61*(1-$F61))*((1+'Inputs &amp; Summary'!$D$7)^BE$1))),((_xlfn.WEIBULL.DIST(BE$1,$L61,$K61,FALSE)*($R61*(1-$E61)+$Q61*(1-$F61))*((1+'Inputs &amp; Summary'!$D$7)^BE$1))))))</f>
        <v>0</v>
      </c>
      <c r="BF61" s="248">
        <f>$D61*IF(BF$1&gt;'Inputs &amp; Summary'!$D$5,0,IF(BF$1&gt;VLOOKUP($G61,Lists!$J$17:$K$21,2),IF($M61=Lists!$H$3,IF($K61&lt;1,(($S61/$K61)*((1+'Inputs &amp; Summary'!$D$7)^BF$1)),((INT(BF$1/$K61)-INT((BF$1-1)/$K61))*$S61*((1+'Inputs &amp; Summary'!$D$7)^BF$1))),(_xlfn.WEIBULL.DIST(BF$1,$L61,$K61,FALSE)*$S61*((1+'Inputs &amp; Summary'!$D$7)^BF$1))),IF($M61=Lists!$H$3,IF($K61&lt;1,((($R61*(1-$E61)+$Q61*(1-$F61))/$K61)*((1+'Inputs &amp; Summary'!$D$7)^BF$1)),((INT(BF$1/$K61)-INT((BF$1-1)/$K61))*($R61*(1-$E61)+$Q61*(1-$F61))*((1+'Inputs &amp; Summary'!$D$7)^BF$1))),((_xlfn.WEIBULL.DIST(BF$1,$L61,$K61,FALSE)*($R61*(1-$E61)+$Q61*(1-$F61))*((1+'Inputs &amp; Summary'!$D$7)^BF$1))))))</f>
        <v>0</v>
      </c>
      <c r="BG61" s="248">
        <f>$D61*IF(BG$1&gt;'Inputs &amp; Summary'!$D$5,0,IF(BG$1&gt;VLOOKUP($G61,Lists!$J$17:$K$21,2),IF($M61=Lists!$H$3,IF($K61&lt;1,(($S61/$K61)*((1+'Inputs &amp; Summary'!$D$7)^BG$1)),((INT(BG$1/$K61)-INT((BG$1-1)/$K61))*$S61*((1+'Inputs &amp; Summary'!$D$7)^BG$1))),(_xlfn.WEIBULL.DIST(BG$1,$L61,$K61,FALSE)*$S61*((1+'Inputs &amp; Summary'!$D$7)^BG$1))),IF($M61=Lists!$H$3,IF($K61&lt;1,((($R61*(1-$E61)+$Q61*(1-$F61))/$K61)*((1+'Inputs &amp; Summary'!$D$7)^BG$1)),((INT(BG$1/$K61)-INT((BG$1-1)/$K61))*($R61*(1-$E61)+$Q61*(1-$F61))*((1+'Inputs &amp; Summary'!$D$7)^BG$1))),((_xlfn.WEIBULL.DIST(BG$1,$L61,$K61,FALSE)*($R61*(1-$E61)+$Q61*(1-$F61))*((1+'Inputs &amp; Summary'!$D$7)^BG$1))))))</f>
        <v>0</v>
      </c>
      <c r="BH61" s="248">
        <f>$D61*IF(BH$1&gt;'Inputs &amp; Summary'!$D$5,0,IF(BH$1&gt;VLOOKUP($G61,Lists!$J$17:$K$21,2),IF($M61=Lists!$H$3,IF($K61&lt;1,(($S61/$K61)*((1+'Inputs &amp; Summary'!$D$7)^BH$1)),((INT(BH$1/$K61)-INT((BH$1-1)/$K61))*$S61*((1+'Inputs &amp; Summary'!$D$7)^BH$1))),(_xlfn.WEIBULL.DIST(BH$1,$L61,$K61,FALSE)*$S61*((1+'Inputs &amp; Summary'!$D$7)^BH$1))),IF($M61=Lists!$H$3,IF($K61&lt;1,((($R61*(1-$E61)+$Q61*(1-$F61))/$K61)*((1+'Inputs &amp; Summary'!$D$7)^BH$1)),((INT(BH$1/$K61)-INT((BH$1-1)/$K61))*($R61*(1-$E61)+$Q61*(1-$F61))*((1+'Inputs &amp; Summary'!$D$7)^BH$1))),((_xlfn.WEIBULL.DIST(BH$1,$L61,$K61,FALSE)*($R61*(1-$E61)+$Q61*(1-$F61))*((1+'Inputs &amp; Summary'!$D$7)^BH$1))))))</f>
        <v>0</v>
      </c>
      <c r="BI61" s="248">
        <f>$D61*IF(BI$1&gt;'Inputs &amp; Summary'!$D$5,0,IF(BI$1&gt;VLOOKUP($G61,Lists!$J$17:$K$21,2),IF($M61=Lists!$H$3,IF($K61&lt;1,(($S61/$K61)*((1+'Inputs &amp; Summary'!$D$7)^BI$1)),((INT(BI$1/$K61)-INT((BI$1-1)/$K61))*$S61*((1+'Inputs &amp; Summary'!$D$7)^BI$1))),(_xlfn.WEIBULL.DIST(BI$1,$L61,$K61,FALSE)*$S61*((1+'Inputs &amp; Summary'!$D$7)^BI$1))),IF($M61=Lists!$H$3,IF($K61&lt;1,((($R61*(1-$E61)+$Q61*(1-$F61))/$K61)*((1+'Inputs &amp; Summary'!$D$7)^BI$1)),((INT(BI$1/$K61)-INT((BI$1-1)/$K61))*($R61*(1-$E61)+$Q61*(1-$F61))*((1+'Inputs &amp; Summary'!$D$7)^BI$1))),((_xlfn.WEIBULL.DIST(BI$1,$L61,$K61,FALSE)*($R61*(1-$E61)+$Q61*(1-$F61))*((1+'Inputs &amp; Summary'!$D$7)^BI$1))))))</f>
        <v>0</v>
      </c>
      <c r="BJ61" s="248">
        <f>$D61*IF(BJ$1&gt;'Inputs &amp; Summary'!$D$5,0,IF(BJ$1&gt;VLOOKUP($G61,Lists!$J$17:$K$21,2),IF($M61=Lists!$H$3,IF($K61&lt;1,(($S61/$K61)*((1+'Inputs &amp; Summary'!$D$7)^BJ$1)),((INT(BJ$1/$K61)-INT((BJ$1-1)/$K61))*$S61*((1+'Inputs &amp; Summary'!$D$7)^BJ$1))),(_xlfn.WEIBULL.DIST(BJ$1,$L61,$K61,FALSE)*$S61*((1+'Inputs &amp; Summary'!$D$7)^BJ$1))),IF($M61=Lists!$H$3,IF($K61&lt;1,((($R61*(1-$E61)+$Q61*(1-$F61))/$K61)*((1+'Inputs &amp; Summary'!$D$7)^BJ$1)),((INT(BJ$1/$K61)-INT((BJ$1-1)/$K61))*($R61*(1-$E61)+$Q61*(1-$F61))*((1+'Inputs &amp; Summary'!$D$7)^BJ$1))),((_xlfn.WEIBULL.DIST(BJ$1,$L61,$K61,FALSE)*($R61*(1-$E61)+$Q61*(1-$F61))*((1+'Inputs &amp; Summary'!$D$7)^BJ$1))))))</f>
        <v>0</v>
      </c>
      <c r="BK61" s="248">
        <f>$D61*IF(BK$1&gt;'Inputs &amp; Summary'!$D$5,0,IF(BK$1&gt;VLOOKUP($G61,Lists!$J$17:$K$21,2),IF($M61=Lists!$H$3,IF($K61&lt;1,(($S61/$K61)*((1+'Inputs &amp; Summary'!$D$7)^BK$1)),((INT(BK$1/$K61)-INT((BK$1-1)/$K61))*$S61*((1+'Inputs &amp; Summary'!$D$7)^BK$1))),(_xlfn.WEIBULL.DIST(BK$1,$L61,$K61,FALSE)*$S61*((1+'Inputs &amp; Summary'!$D$7)^BK$1))),IF($M61=Lists!$H$3,IF($K61&lt;1,((($R61*(1-$E61)+$Q61*(1-$F61))/$K61)*((1+'Inputs &amp; Summary'!$D$7)^BK$1)),((INT(BK$1/$K61)-INT((BK$1-1)/$K61))*($R61*(1-$E61)+$Q61*(1-$F61))*((1+'Inputs &amp; Summary'!$D$7)^BK$1))),((_xlfn.WEIBULL.DIST(BK$1,$L61,$K61,FALSE)*($R61*(1-$E61)+$Q61*(1-$F61))*((1+'Inputs &amp; Summary'!$D$7)^BK$1))))))</f>
        <v>0</v>
      </c>
      <c r="BL61" s="248">
        <f>$D61*IF(BL$1&gt;'Inputs &amp; Summary'!$D$5,0,IF(BL$1&gt;VLOOKUP($G61,Lists!$J$17:$K$21,2),IF($M61=Lists!$H$3,IF($K61&lt;1,(($S61/$K61)*((1+'Inputs &amp; Summary'!$D$7)^BL$1)),((INT(BL$1/$K61)-INT((BL$1-1)/$K61))*$S61*((1+'Inputs &amp; Summary'!$D$7)^BL$1))),(_xlfn.WEIBULL.DIST(BL$1,$L61,$K61,FALSE)*$S61*((1+'Inputs &amp; Summary'!$D$7)^BL$1))),IF($M61=Lists!$H$3,IF($K61&lt;1,((($R61*(1-$E61)+$Q61*(1-$F61))/$K61)*((1+'Inputs &amp; Summary'!$D$7)^BL$1)),((INT(BL$1/$K61)-INT((BL$1-1)/$K61))*($R61*(1-$E61)+$Q61*(1-$F61))*((1+'Inputs &amp; Summary'!$D$7)^BL$1))),((_xlfn.WEIBULL.DIST(BL$1,$L61,$K61,FALSE)*($R61*(1-$E61)+$Q61*(1-$F61))*((1+'Inputs &amp; Summary'!$D$7)^BL$1))))))</f>
        <v>0</v>
      </c>
    </row>
    <row r="62" spans="1:64" x14ac:dyDescent="0.3">
      <c r="A62" s="236" t="s">
        <v>278</v>
      </c>
      <c r="B62" s="117" t="str">
        <f>IF('Inputs &amp; Summary'!$D$15=Lists!$E$3,INDEX('Residential Rooftop Details'!$A$30:$X$158,MATCH('Cash Flow'!$A62,'Residential Rooftop Details'!$A$30:$A$158,0),COLUMN(B$1)),IF('Inputs &amp; Summary'!$D$15=Lists!$E$4,INDEX('Commercial Rooftop Details'!$A$30:$V$158,MATCH('Cash Flow'!$A62,'Commercial Rooftop Details'!$A$30:$A$158,0),COLUMN(B$1)),INDEX('Ground-Mount Details'!$A$30:$V$158,MATCH('Cash Flow'!$A62,'Ground-Mount Details'!$A$30:$A$158,0),COLUMN(B$1))))</f>
        <v>Corrective</v>
      </c>
      <c r="C62" s="117" t="str">
        <f>IF('Inputs &amp; Summary'!$D$15=Lists!$E$3,INDEX('Residential Rooftop Details'!$A$30:$X$158,MATCH('Cash Flow'!$A62,'Residential Rooftop Details'!$A$30:$A$158,0),COLUMN(C$1)),IF('Inputs &amp; Summary'!$D$15=Lists!$E$4,INDEX('Commercial Rooftop Details'!$A$30:$V$158,MATCH('Cash Flow'!$A62,'Commercial Rooftop Details'!$A$30:$A$158,0),COLUMN(C$1)),INDEX('Ground-Mount Details'!$A$30:$V$158,MATCH('Cash Flow'!$A62,'Ground-Mount Details'!$A$30:$A$158,0),COLUMN(C$1))))</f>
        <v>Tracker</v>
      </c>
      <c r="D62" s="117">
        <f>IF('Inputs &amp; Summary'!$D$15=Lists!$E$3,INDEX('Residential Rooftop Details'!$A$30:$X$158,MATCH('Cash Flow'!$A62,'Residential Rooftop Details'!$A$30:$A$158,0),COLUMN(D$1)),IF('Inputs &amp; Summary'!$D$15=Lists!$E$4,INDEX('Commercial Rooftop Details'!$A$30:$V$158,MATCH('Cash Flow'!$A62,'Commercial Rooftop Details'!$A$30:$A$158,0),COLUMN(D$1)),INDEX('Ground-Mount Details'!$A$30:$V$158,MATCH('Cash Flow'!$A62,'Ground-Mount Details'!$A$30:$A$158,0),COLUMN(D$1))))</f>
        <v>0</v>
      </c>
      <c r="E62" s="117">
        <f>IF('Inputs &amp; Summary'!$D$15=Lists!$E$3,INDEX('Residential Rooftop Details'!$A$30:$X$158,MATCH('Cash Flow'!$A62,'Residential Rooftop Details'!$A$30:$A$158,0),COLUMN(E$1)),IF('Inputs &amp; Summary'!$D$15=Lists!$E$4,INDEX('Commercial Rooftop Details'!$A$30:$V$158,MATCH('Cash Flow'!$A62,'Commercial Rooftop Details'!$A$30:$A$158,0),COLUMN(E$1)),INDEX('Ground-Mount Details'!$A$30:$V$158,MATCH('Cash Flow'!$A62,'Ground-Mount Details'!$A$30:$A$158,0),COLUMN(E$1))))</f>
        <v>1</v>
      </c>
      <c r="F62" s="117">
        <f>IF('Inputs &amp; Summary'!$D$15=Lists!$E$3,INDEX('Residential Rooftop Details'!$A$30:$X$158,MATCH('Cash Flow'!$A62,'Residential Rooftop Details'!$A$30:$A$158,0),COLUMN(F$1)),IF('Inputs &amp; Summary'!$D$15=Lists!$E$4,INDEX('Commercial Rooftop Details'!$A$30:$V$158,MATCH('Cash Flow'!$A62,'Commercial Rooftop Details'!$A$30:$A$158,0),COLUMN(F$1)),INDEX('Ground-Mount Details'!$A$30:$V$158,MATCH('Cash Flow'!$A62,'Ground-Mount Details'!$A$30:$A$158,0),COLUMN(F$1))))</f>
        <v>1</v>
      </c>
      <c r="G62" s="237" t="str">
        <f>IF('Inputs &amp; Summary'!$D$15=Lists!$E$3,INDEX('Residential Rooftop Details'!$A$30:$X$158,MATCH('Cash Flow'!$A62,'Residential Rooftop Details'!$A$30:$A$158,0),COLUMN(G$1)),IF('Inputs &amp; Summary'!$D$15=Lists!$E$4,INDEX('Commercial Rooftop Details'!$A$30:$V$158,MATCH('Cash Flow'!$A62,'Commercial Rooftop Details'!$A$30:$A$158,0),COLUMN(G$1)),INDEX('Ground-Mount Details'!$A$30:$V$158,MATCH('Cash Flow'!$A62,'Ground-Mount Details'!$A$30:$A$158,0),COLUMN(G$1))))</f>
        <v>EPC</v>
      </c>
      <c r="H62" s="237" t="str">
        <f>IF('Inputs &amp; Summary'!$D$15=Lists!$E$3,INDEX('Residential Rooftop Details'!$A$30:$X$158,MATCH('Cash Flow'!$A62,'Residential Rooftop Details'!$A$30:$A$158,0),COLUMN(H$1)),IF('Inputs &amp; Summary'!$D$15=Lists!$E$4,INDEX('Commercial Rooftop Details'!$A$30:$V$158,MATCH('Cash Flow'!$A62,'Commercial Rooftop Details'!$A$30:$A$158,0),COLUMN(H$1)),INDEX('Ground-Mount Details'!$A$30:$V$158,MATCH('Cash Flow'!$A62,'Ground-Mount Details'!$A$30:$A$158,0),COLUMN(H$1))))</f>
        <v>Controller</v>
      </c>
      <c r="I62" s="237" t="str">
        <f>IF('Inputs &amp; Summary'!$D$15=Lists!$E$3,INDEX('Residential Rooftop Details'!$A$30:$X$158,MATCH('Cash Flow'!$A62,'Residential Rooftop Details'!$A$30:$A$158,0),COLUMN(I$1)),IF('Inputs &amp; Summary'!$D$15=Lists!$E$4,INDEX('Commercial Rooftop Details'!$A$30:$V$158,MATCH('Cash Flow'!$A62,'Commercial Rooftop Details'!$A$30:$A$158,0),COLUMN(I$1)),INDEX('Ground-Mount Details'!$A$30:$V$158,MATCH('Cash Flow'!$A62,'Ground-Mount Details'!$A$30:$A$158,0),COLUMN(I$1))))</f>
        <v>Mechanic</v>
      </c>
      <c r="J62" s="238">
        <f>IF('Inputs &amp; Summary'!$D$15=Lists!$E$3,INDEX('Residential Rooftop Details'!$A$30:$X$158,MATCH('Cash Flow'!$A62,'Residential Rooftop Details'!$A$30:$A$158,0),COLUMN(J$1)),IF('Inputs &amp; Summary'!$D$15=Lists!$E$4,INDEX('Commercial Rooftop Details'!$A$30:$V$158,MATCH('Cash Flow'!$A62,'Commercial Rooftop Details'!$A$30:$A$158,0),COLUMN(J$1)),INDEX('Ground-Mount Details'!$A$30:$V$158,MATCH('Cash Flow'!$A62,'Ground-Mount Details'!$A$30:$A$158,0),COLUMN(J$1))))</f>
        <v>21.23076923076923</v>
      </c>
      <c r="K62" s="239">
        <f>IF('Inputs &amp; Summary'!$D$15=Lists!$E$3,INDEX('Residential Rooftop Details'!$A$30:$X$158,MATCH('Cash Flow'!$A62,'Residential Rooftop Details'!$A$30:$A$158,0),COLUMN(K$1)),IF('Inputs &amp; Summary'!$D$15=Lists!$E$4,INDEX('Commercial Rooftop Details'!$A$30:$V$158,MATCH('Cash Flow'!$A62,'Commercial Rooftop Details'!$A$30:$A$158,0),COLUMN(K$1)),INDEX('Ground-Mount Details'!$A$30:$V$158,MATCH('Cash Flow'!$A62,'Ground-Mount Details'!$A$30:$A$158,0),COLUMN(K$1))))</f>
        <v>2</v>
      </c>
      <c r="L62" s="239">
        <f>IF('Inputs &amp; Summary'!$D$15=Lists!$E$3,INDEX('Residential Rooftop Details'!$A$30:$X$158,MATCH('Cash Flow'!$A62,'Residential Rooftop Details'!$A$30:$A$158,0),COLUMN(L$1)),IF('Inputs &amp; Summary'!$D$15=Lists!$E$4,INDEX('Commercial Rooftop Details'!$A$30:$V$158,MATCH('Cash Flow'!$A62,'Commercial Rooftop Details'!$A$30:$A$158,0),COLUMN(L$1)),INDEX('Ground-Mount Details'!$A$30:$V$158,MATCH('Cash Flow'!$A62,'Ground-Mount Details'!$A$30:$A$158,0),COLUMN(L$1))))</f>
        <v>1</v>
      </c>
      <c r="M62" s="238" t="str">
        <f>IF('Inputs &amp; Summary'!$D$15=Lists!$E$3,INDEX('Residential Rooftop Details'!$A$30:$X$158,MATCH('Cash Flow'!$A62,'Residential Rooftop Details'!$A$30:$A$158,0),COLUMN(M$1)),IF('Inputs &amp; Summary'!$D$15=Lists!$E$4,INDEX('Commercial Rooftop Details'!$A$30:$V$158,MATCH('Cash Flow'!$A62,'Commercial Rooftop Details'!$A$30:$A$158,0),COLUMN(M$1)),INDEX('Ground-Mount Details'!$A$30:$V$158,MATCH('Cash Flow'!$A62,'Ground-Mount Details'!$A$30:$A$158,0),COLUMN(M$1))))</f>
        <v>interval</v>
      </c>
      <c r="N62" s="240">
        <f>IF('Inputs &amp; Summary'!$D$15=Lists!$E$3,INDEX('Residential Rooftop Details'!$A$30:$X$158,MATCH('Cash Flow'!$A62,'Residential Rooftop Details'!$A$30:$A$158,0),COLUMN(N$1)),IF('Inputs &amp; Summary'!$D$15=Lists!$E$4,INDEX('Commercial Rooftop Details'!$A$30:$V$158,MATCH('Cash Flow'!$A62,'Commercial Rooftop Details'!$A$30:$A$158,0),COLUMN(N$1)),INDEX('Ground-Mount Details'!$A$30:$V$158,MATCH('Cash Flow'!$A62,'Ground-Mount Details'!$A$30:$A$158,0),COLUMN(N$1))))</f>
        <v>103.04449648711943</v>
      </c>
      <c r="O62" s="239">
        <f>IF('Inputs &amp; Summary'!$D$15=Lists!$E$3,INDEX('Residential Rooftop Details'!$A$30:$X$158,MATCH('Cash Flow'!$A62,'Residential Rooftop Details'!$A$30:$A$158,0),COLUMN(O$1)),IF('Inputs &amp; Summary'!$D$15=Lists!$E$4,INDEX('Commercial Rooftop Details'!$A$30:$V$158,MATCH('Cash Flow'!$A62,'Commercial Rooftop Details'!$A$30:$A$158,0),COLUMN(O$1)),INDEX('Ground-Mount Details'!$A$30:$V$158,MATCH('Cash Flow'!$A62,'Ground-Mount Details'!$A$30:$A$158,0),COLUMN(O$1))))</f>
        <v>0.16666666666666666</v>
      </c>
      <c r="P62" s="241">
        <f>IF('Inputs &amp; Summary'!$D$15=Lists!$E$3,INDEX('Residential Rooftop Details'!$A$30:$X$158,MATCH('Cash Flow'!$A62,'Residential Rooftop Details'!$A$30:$A$158,0),COLUMN(P$1)),IF('Inputs &amp; Summary'!$D$15=Lists!$E$4,INDEX('Commercial Rooftop Details'!$A$30:$V$158,MATCH('Cash Flow'!$A62,'Commercial Rooftop Details'!$A$30:$A$158,0),COLUMN(P$1)),INDEX('Ground-Mount Details'!$A$30:$V$158,MATCH('Cash Flow'!$A62,'Ground-Mount Details'!$A$30:$A$158,0),COLUMN(P$1))))</f>
        <v>25</v>
      </c>
      <c r="Q62" s="242">
        <f>IF('Inputs &amp; Summary'!$D$15=Lists!$E$3,INDEX('Residential Rooftop Details'!$A$30:$X$158,MATCH('Cash Flow'!$A62,'Residential Rooftop Details'!$A$30:$A$158,0),COLUMN(Q$1)),IF('Inputs &amp; Summary'!$D$15=Lists!$E$4,INDEX('Commercial Rooftop Details'!$A$30:$V$158,MATCH('Cash Flow'!$A62,'Commercial Rooftop Details'!$A$30:$A$158,0),COLUMN(Q$1)),INDEX('Ground-Mount Details'!$A$30:$V$158,MATCH('Cash Flow'!$A62,'Ground-Mount Details'!$A$30:$A$158,0),COLUMN(Q$1))))</f>
        <v>364.61898756980719</v>
      </c>
      <c r="R62" s="242">
        <f>IF('Inputs &amp; Summary'!$D$15=Lists!$E$3,INDEX('Residential Rooftop Details'!$A$30:$X$158,MATCH('Cash Flow'!$A62,'Residential Rooftop Details'!$A$30:$A$158,0),COLUMN(R$1)),IF('Inputs &amp; Summary'!$D$15=Lists!$E$4,INDEX('Commercial Rooftop Details'!$A$30:$V$158,MATCH('Cash Flow'!$A62,'Commercial Rooftop Details'!$A$30:$A$158,0),COLUMN(R$1)),INDEX('Ground-Mount Details'!$A$30:$V$158,MATCH('Cash Flow'!$A62,'Ground-Mount Details'!$A$30:$A$158,0),COLUMN(R$1))))</f>
        <v>2576.1124121779858</v>
      </c>
      <c r="S62" s="243">
        <f>IF('Inputs &amp; Summary'!$D$15=Lists!$E$3,INDEX('Residential Rooftop Details'!$A$30:$X$158,MATCH('Cash Flow'!$A62,'Residential Rooftop Details'!$A$30:$A$158,0),COLUMN(S$1)),IF('Inputs &amp; Summary'!$D$15=Lists!$E$4,INDEX('Commercial Rooftop Details'!$A$30:$V$158,MATCH('Cash Flow'!$A62,'Commercial Rooftop Details'!$A$30:$A$158,0),COLUMN(S$1)),INDEX('Ground-Mount Details'!$A$30:$V$158,MATCH('Cash Flow'!$A62,'Ground-Mount Details'!$A$30:$A$158,0),COLUMN(S$1))))</f>
        <v>0</v>
      </c>
      <c r="T62" s="238">
        <f>IF('Inputs &amp; Summary'!$D$15=Lists!$E$3,INDEX('Residential Rooftop Details'!$A$30:$X$158,MATCH('Cash Flow'!$A62,'Residential Rooftop Details'!$A$30:$A$158,0),COLUMN(T$1)),IF('Inputs &amp; Summary'!$D$15=Lists!$E$4,INDEX('Commercial Rooftop Details'!$A$30:$V$158,MATCH('Cash Flow'!$A62,'Commercial Rooftop Details'!$A$30:$A$158,0),COLUMN(T$1)),INDEX('Ground-Mount Details'!$A$30:$V$158,MATCH('Cash Flow'!$A62,'Ground-Mount Details'!$A$30:$A$158,0),COLUMN(T$1))))</f>
        <v>0</v>
      </c>
      <c r="U62" s="244">
        <f>IF('Inputs &amp; Summary'!$D$15=Lists!$E$3,INDEX('Residential Rooftop Details'!$A$30:$X$158,MATCH('Cash Flow'!$A62,'Residential Rooftop Details'!$A$30:$A$158,0),COLUMN(U$1)),IF('Inputs &amp; Summary'!$D$15=Lists!$E$4,INDEX('Commercial Rooftop Details'!$A$30:$V$158,MATCH('Cash Flow'!$A62,'Commercial Rooftop Details'!$A$30:$A$158,0),COLUMN(U$1)),INDEX('Ground-Mount Details'!$A$30:$V$158,MATCH('Cash Flow'!$A62,'Ground-Mount Details'!$A$30:$A$158,0),COLUMN(U$1))))</f>
        <v>0</v>
      </c>
      <c r="V62" s="245">
        <f t="shared" si="6"/>
        <v>0</v>
      </c>
      <c r="W62" s="245">
        <f>NPV('Inputs &amp; Summary'!$D$6,Y62:BL62)</f>
        <v>0</v>
      </c>
      <c r="X62" s="246">
        <f t="shared" si="5"/>
        <v>0</v>
      </c>
      <c r="Y62" s="248">
        <f>$D62*IF(Y$1&gt;'Inputs &amp; Summary'!$D$5,0,IF(Y$1&gt;VLOOKUP($G62,Lists!$J$17:$K$21,2),IF($M62=Lists!$H$3,IF($K62&lt;1,(($S62/$K62)*((1+'Inputs &amp; Summary'!$D$7)^Y$1)),((INT(Y$1/$K62)-INT((Y$1-1)/$K62))*$S62*((1+'Inputs &amp; Summary'!$D$7)^Y$1))),(_xlfn.WEIBULL.DIST(Y$1,$L62,$K62,FALSE)*$S62*((1+'Inputs &amp; Summary'!$D$7)^Y$1))),IF($M62=Lists!$H$3,IF($K62&lt;1,((($R62*(1-$E62)+$Q62*(1-$F62))/$K62)*((1+'Inputs &amp; Summary'!$D$7)^Y$1)),((INT(Y$1/$K62)-INT((Y$1-1)/$K62))*($R62*(1-$E62)+$Q62*(1-$F62))*((1+'Inputs &amp; Summary'!$D$7)^Y$1))),((_xlfn.WEIBULL.DIST(Y$1,$L62,$K62,FALSE)*($R62*(1-$E62)+$Q62*(1-$F62))*((1+'Inputs &amp; Summary'!$D$7)^Y$1))))))</f>
        <v>0</v>
      </c>
      <c r="Z62" s="248">
        <f>$D62*IF(Z$1&gt;'Inputs &amp; Summary'!$D$5,0,IF(Z$1&gt;VLOOKUP($G62,Lists!$J$17:$K$21,2),IF($M62=Lists!$H$3,IF($K62&lt;1,(($S62/$K62)*((1+'Inputs &amp; Summary'!$D$7)^Z$1)),((INT(Z$1/$K62)-INT((Z$1-1)/$K62))*$S62*((1+'Inputs &amp; Summary'!$D$7)^Z$1))),(_xlfn.WEIBULL.DIST(Z$1,$L62,$K62,FALSE)*$S62*((1+'Inputs &amp; Summary'!$D$7)^Z$1))),IF($M62=Lists!$H$3,IF($K62&lt;1,((($R62*(1-$E62)+$Q62*(1-$F62))/$K62)*((1+'Inputs &amp; Summary'!$D$7)^Z$1)),((INT(Z$1/$K62)-INT((Z$1-1)/$K62))*($R62*(1-$E62)+$Q62*(1-$F62))*((1+'Inputs &amp; Summary'!$D$7)^Z$1))),((_xlfn.WEIBULL.DIST(Z$1,$L62,$K62,FALSE)*($R62*(1-$E62)+$Q62*(1-$F62))*((1+'Inputs &amp; Summary'!$D$7)^Z$1))))))</f>
        <v>0</v>
      </c>
      <c r="AA62" s="248">
        <f>$D62*IF(AA$1&gt;'Inputs &amp; Summary'!$D$5,0,IF(AA$1&gt;VLOOKUP($G62,Lists!$J$17:$K$21,2),IF($M62=Lists!$H$3,IF($K62&lt;1,(($S62/$K62)*((1+'Inputs &amp; Summary'!$D$7)^AA$1)),((INT(AA$1/$K62)-INT((AA$1-1)/$K62))*$S62*((1+'Inputs &amp; Summary'!$D$7)^AA$1))),(_xlfn.WEIBULL.DIST(AA$1,$L62,$K62,FALSE)*$S62*((1+'Inputs &amp; Summary'!$D$7)^AA$1))),IF($M62=Lists!$H$3,IF($K62&lt;1,((($R62*(1-$E62)+$Q62*(1-$F62))/$K62)*((1+'Inputs &amp; Summary'!$D$7)^AA$1)),((INT(AA$1/$K62)-INT((AA$1-1)/$K62))*($R62*(1-$E62)+$Q62*(1-$F62))*((1+'Inputs &amp; Summary'!$D$7)^AA$1))),((_xlfn.WEIBULL.DIST(AA$1,$L62,$K62,FALSE)*($R62*(1-$E62)+$Q62*(1-$F62))*((1+'Inputs &amp; Summary'!$D$7)^AA$1))))))</f>
        <v>0</v>
      </c>
      <c r="AB62" s="248">
        <f>$D62*IF(AB$1&gt;'Inputs &amp; Summary'!$D$5,0,IF(AB$1&gt;VLOOKUP($G62,Lists!$J$17:$K$21,2),IF($M62=Lists!$H$3,IF($K62&lt;1,(($S62/$K62)*((1+'Inputs &amp; Summary'!$D$7)^AB$1)),((INT(AB$1/$K62)-INT((AB$1-1)/$K62))*$S62*((1+'Inputs &amp; Summary'!$D$7)^AB$1))),(_xlfn.WEIBULL.DIST(AB$1,$L62,$K62,FALSE)*$S62*((1+'Inputs &amp; Summary'!$D$7)^AB$1))),IF($M62=Lists!$H$3,IF($K62&lt;1,((($R62*(1-$E62)+$Q62*(1-$F62))/$K62)*((1+'Inputs &amp; Summary'!$D$7)^AB$1)),((INT(AB$1/$K62)-INT((AB$1-1)/$K62))*($R62*(1-$E62)+$Q62*(1-$F62))*((1+'Inputs &amp; Summary'!$D$7)^AB$1))),((_xlfn.WEIBULL.DIST(AB$1,$L62,$K62,FALSE)*($R62*(1-$E62)+$Q62*(1-$F62))*((1+'Inputs &amp; Summary'!$D$7)^AB$1))))))</f>
        <v>0</v>
      </c>
      <c r="AC62" s="248">
        <f>$D62*IF(AC$1&gt;'Inputs &amp; Summary'!$D$5,0,IF(AC$1&gt;VLOOKUP($G62,Lists!$J$17:$K$21,2),IF($M62=Lists!$H$3,IF($K62&lt;1,(($S62/$K62)*((1+'Inputs &amp; Summary'!$D$7)^AC$1)),((INT(AC$1/$K62)-INT((AC$1-1)/$K62))*$S62*((1+'Inputs &amp; Summary'!$D$7)^AC$1))),(_xlfn.WEIBULL.DIST(AC$1,$L62,$K62,FALSE)*$S62*((1+'Inputs &amp; Summary'!$D$7)^AC$1))),IF($M62=Lists!$H$3,IF($K62&lt;1,((($R62*(1-$E62)+$Q62*(1-$F62))/$K62)*((1+'Inputs &amp; Summary'!$D$7)^AC$1)),((INT(AC$1/$K62)-INT((AC$1-1)/$K62))*($R62*(1-$E62)+$Q62*(1-$F62))*((1+'Inputs &amp; Summary'!$D$7)^AC$1))),((_xlfn.WEIBULL.DIST(AC$1,$L62,$K62,FALSE)*($R62*(1-$E62)+$Q62*(1-$F62))*((1+'Inputs &amp; Summary'!$D$7)^AC$1))))))</f>
        <v>0</v>
      </c>
      <c r="AD62" s="248">
        <f>$D62*IF(AD$1&gt;'Inputs &amp; Summary'!$D$5,0,IF(AD$1&gt;VLOOKUP($G62,Lists!$J$17:$K$21,2),IF($M62=Lists!$H$3,IF($K62&lt;1,(($S62/$K62)*((1+'Inputs &amp; Summary'!$D$7)^AD$1)),((INT(AD$1/$K62)-INT((AD$1-1)/$K62))*$S62*((1+'Inputs &amp; Summary'!$D$7)^AD$1))),(_xlfn.WEIBULL.DIST(AD$1,$L62,$K62,FALSE)*$S62*((1+'Inputs &amp; Summary'!$D$7)^AD$1))),IF($M62=Lists!$H$3,IF($K62&lt;1,((($R62*(1-$E62)+$Q62*(1-$F62))/$K62)*((1+'Inputs &amp; Summary'!$D$7)^AD$1)),((INT(AD$1/$K62)-INT((AD$1-1)/$K62))*($R62*(1-$E62)+$Q62*(1-$F62))*((1+'Inputs &amp; Summary'!$D$7)^AD$1))),((_xlfn.WEIBULL.DIST(AD$1,$L62,$K62,FALSE)*($R62*(1-$E62)+$Q62*(1-$F62))*((1+'Inputs &amp; Summary'!$D$7)^AD$1))))))</f>
        <v>0</v>
      </c>
      <c r="AE62" s="248">
        <f>$D62*IF(AE$1&gt;'Inputs &amp; Summary'!$D$5,0,IF(AE$1&gt;VLOOKUP($G62,Lists!$J$17:$K$21,2),IF($M62=Lists!$H$3,IF($K62&lt;1,(($S62/$K62)*((1+'Inputs &amp; Summary'!$D$7)^AE$1)),((INT(AE$1/$K62)-INT((AE$1-1)/$K62))*$S62*((1+'Inputs &amp; Summary'!$D$7)^AE$1))),(_xlfn.WEIBULL.DIST(AE$1,$L62,$K62,FALSE)*$S62*((1+'Inputs &amp; Summary'!$D$7)^AE$1))),IF($M62=Lists!$H$3,IF($K62&lt;1,((($R62*(1-$E62)+$Q62*(1-$F62))/$K62)*((1+'Inputs &amp; Summary'!$D$7)^AE$1)),((INT(AE$1/$K62)-INT((AE$1-1)/$K62))*($R62*(1-$E62)+$Q62*(1-$F62))*((1+'Inputs &amp; Summary'!$D$7)^AE$1))),((_xlfn.WEIBULL.DIST(AE$1,$L62,$K62,FALSE)*($R62*(1-$E62)+$Q62*(1-$F62))*((1+'Inputs &amp; Summary'!$D$7)^AE$1))))))</f>
        <v>0</v>
      </c>
      <c r="AF62" s="248">
        <f>$D62*IF(AF$1&gt;'Inputs &amp; Summary'!$D$5,0,IF(AF$1&gt;VLOOKUP($G62,Lists!$J$17:$K$21,2),IF($M62=Lists!$H$3,IF($K62&lt;1,(($S62/$K62)*((1+'Inputs &amp; Summary'!$D$7)^AF$1)),((INT(AF$1/$K62)-INT((AF$1-1)/$K62))*$S62*((1+'Inputs &amp; Summary'!$D$7)^AF$1))),(_xlfn.WEIBULL.DIST(AF$1,$L62,$K62,FALSE)*$S62*((1+'Inputs &amp; Summary'!$D$7)^AF$1))),IF($M62=Lists!$H$3,IF($K62&lt;1,((($R62*(1-$E62)+$Q62*(1-$F62))/$K62)*((1+'Inputs &amp; Summary'!$D$7)^AF$1)),((INT(AF$1/$K62)-INT((AF$1-1)/$K62))*($R62*(1-$E62)+$Q62*(1-$F62))*((1+'Inputs &amp; Summary'!$D$7)^AF$1))),((_xlfn.WEIBULL.DIST(AF$1,$L62,$K62,FALSE)*($R62*(1-$E62)+$Q62*(1-$F62))*((1+'Inputs &amp; Summary'!$D$7)^AF$1))))))</f>
        <v>0</v>
      </c>
      <c r="AG62" s="248">
        <f>$D62*IF(AG$1&gt;'Inputs &amp; Summary'!$D$5,0,IF(AG$1&gt;VLOOKUP($G62,Lists!$J$17:$K$21,2),IF($M62=Lists!$H$3,IF($K62&lt;1,(($S62/$K62)*((1+'Inputs &amp; Summary'!$D$7)^AG$1)),((INT(AG$1/$K62)-INT((AG$1-1)/$K62))*$S62*((1+'Inputs &amp; Summary'!$D$7)^AG$1))),(_xlfn.WEIBULL.DIST(AG$1,$L62,$K62,FALSE)*$S62*((1+'Inputs &amp; Summary'!$D$7)^AG$1))),IF($M62=Lists!$H$3,IF($K62&lt;1,((($R62*(1-$E62)+$Q62*(1-$F62))/$K62)*((1+'Inputs &amp; Summary'!$D$7)^AG$1)),((INT(AG$1/$K62)-INT((AG$1-1)/$K62))*($R62*(1-$E62)+$Q62*(1-$F62))*((1+'Inputs &amp; Summary'!$D$7)^AG$1))),((_xlfn.WEIBULL.DIST(AG$1,$L62,$K62,FALSE)*($R62*(1-$E62)+$Q62*(1-$F62))*((1+'Inputs &amp; Summary'!$D$7)^AG$1))))))</f>
        <v>0</v>
      </c>
      <c r="AH62" s="248">
        <f>$D62*IF(AH$1&gt;'Inputs &amp; Summary'!$D$5,0,IF(AH$1&gt;VLOOKUP($G62,Lists!$J$17:$K$21,2),IF($M62=Lists!$H$3,IF($K62&lt;1,(($S62/$K62)*((1+'Inputs &amp; Summary'!$D$7)^AH$1)),((INT(AH$1/$K62)-INT((AH$1-1)/$K62))*$S62*((1+'Inputs &amp; Summary'!$D$7)^AH$1))),(_xlfn.WEIBULL.DIST(AH$1,$L62,$K62,FALSE)*$S62*((1+'Inputs &amp; Summary'!$D$7)^AH$1))),IF($M62=Lists!$H$3,IF($K62&lt;1,((($R62*(1-$E62)+$Q62*(1-$F62))/$K62)*((1+'Inputs &amp; Summary'!$D$7)^AH$1)),((INT(AH$1/$K62)-INT((AH$1-1)/$K62))*($R62*(1-$E62)+$Q62*(1-$F62))*((1+'Inputs &amp; Summary'!$D$7)^AH$1))),((_xlfn.WEIBULL.DIST(AH$1,$L62,$K62,FALSE)*($R62*(1-$E62)+$Q62*(1-$F62))*((1+'Inputs &amp; Summary'!$D$7)^AH$1))))))</f>
        <v>0</v>
      </c>
      <c r="AI62" s="248">
        <f>$D62*IF(AI$1&gt;'Inputs &amp; Summary'!$D$5,0,IF(AI$1&gt;VLOOKUP($G62,Lists!$J$17:$K$21,2),IF($M62=Lists!$H$3,IF($K62&lt;1,(($S62/$K62)*((1+'Inputs &amp; Summary'!$D$7)^AI$1)),((INT(AI$1/$K62)-INT((AI$1-1)/$K62))*$S62*((1+'Inputs &amp; Summary'!$D$7)^AI$1))),(_xlfn.WEIBULL.DIST(AI$1,$L62,$K62,FALSE)*$S62*((1+'Inputs &amp; Summary'!$D$7)^AI$1))),IF($M62=Lists!$H$3,IF($K62&lt;1,((($R62*(1-$E62)+$Q62*(1-$F62))/$K62)*((1+'Inputs &amp; Summary'!$D$7)^AI$1)),((INT(AI$1/$K62)-INT((AI$1-1)/$K62))*($R62*(1-$E62)+$Q62*(1-$F62))*((1+'Inputs &amp; Summary'!$D$7)^AI$1))),((_xlfn.WEIBULL.DIST(AI$1,$L62,$K62,FALSE)*($R62*(1-$E62)+$Q62*(1-$F62))*((1+'Inputs &amp; Summary'!$D$7)^AI$1))))))</f>
        <v>0</v>
      </c>
      <c r="AJ62" s="248">
        <f>$D62*IF(AJ$1&gt;'Inputs &amp; Summary'!$D$5,0,IF(AJ$1&gt;VLOOKUP($G62,Lists!$J$17:$K$21,2),IF($M62=Lists!$H$3,IF($K62&lt;1,(($S62/$K62)*((1+'Inputs &amp; Summary'!$D$7)^AJ$1)),((INT(AJ$1/$K62)-INT((AJ$1-1)/$K62))*$S62*((1+'Inputs &amp; Summary'!$D$7)^AJ$1))),(_xlfn.WEIBULL.DIST(AJ$1,$L62,$K62,FALSE)*$S62*((1+'Inputs &amp; Summary'!$D$7)^AJ$1))),IF($M62=Lists!$H$3,IF($K62&lt;1,((($R62*(1-$E62)+$Q62*(1-$F62))/$K62)*((1+'Inputs &amp; Summary'!$D$7)^AJ$1)),((INT(AJ$1/$K62)-INT((AJ$1-1)/$K62))*($R62*(1-$E62)+$Q62*(1-$F62))*((1+'Inputs &amp; Summary'!$D$7)^AJ$1))),((_xlfn.WEIBULL.DIST(AJ$1,$L62,$K62,FALSE)*($R62*(1-$E62)+$Q62*(1-$F62))*((1+'Inputs &amp; Summary'!$D$7)^AJ$1))))))</f>
        <v>0</v>
      </c>
      <c r="AK62" s="248">
        <f>$D62*IF(AK$1&gt;'Inputs &amp; Summary'!$D$5,0,IF(AK$1&gt;VLOOKUP($G62,Lists!$J$17:$K$21,2),IF($M62=Lists!$H$3,IF($K62&lt;1,(($S62/$K62)*((1+'Inputs &amp; Summary'!$D$7)^AK$1)),((INT(AK$1/$K62)-INT((AK$1-1)/$K62))*$S62*((1+'Inputs &amp; Summary'!$D$7)^AK$1))),(_xlfn.WEIBULL.DIST(AK$1,$L62,$K62,FALSE)*$S62*((1+'Inputs &amp; Summary'!$D$7)^AK$1))),IF($M62=Lists!$H$3,IF($K62&lt;1,((($R62*(1-$E62)+$Q62*(1-$F62))/$K62)*((1+'Inputs &amp; Summary'!$D$7)^AK$1)),((INT(AK$1/$K62)-INT((AK$1-1)/$K62))*($R62*(1-$E62)+$Q62*(1-$F62))*((1+'Inputs &amp; Summary'!$D$7)^AK$1))),((_xlfn.WEIBULL.DIST(AK$1,$L62,$K62,FALSE)*($R62*(1-$E62)+$Q62*(1-$F62))*((1+'Inputs &amp; Summary'!$D$7)^AK$1))))))</f>
        <v>0</v>
      </c>
      <c r="AL62" s="248">
        <f>$D62*IF(AL$1&gt;'Inputs &amp; Summary'!$D$5,0,IF(AL$1&gt;VLOOKUP($G62,Lists!$J$17:$K$21,2),IF($M62=Lists!$H$3,IF($K62&lt;1,(($S62/$K62)*((1+'Inputs &amp; Summary'!$D$7)^AL$1)),((INT(AL$1/$K62)-INT((AL$1-1)/$K62))*$S62*((1+'Inputs &amp; Summary'!$D$7)^AL$1))),(_xlfn.WEIBULL.DIST(AL$1,$L62,$K62,FALSE)*$S62*((1+'Inputs &amp; Summary'!$D$7)^AL$1))),IF($M62=Lists!$H$3,IF($K62&lt;1,((($R62*(1-$E62)+$Q62*(1-$F62))/$K62)*((1+'Inputs &amp; Summary'!$D$7)^AL$1)),((INT(AL$1/$K62)-INT((AL$1-1)/$K62))*($R62*(1-$E62)+$Q62*(1-$F62))*((1+'Inputs &amp; Summary'!$D$7)^AL$1))),((_xlfn.WEIBULL.DIST(AL$1,$L62,$K62,FALSE)*($R62*(1-$E62)+$Q62*(1-$F62))*((1+'Inputs &amp; Summary'!$D$7)^AL$1))))))</f>
        <v>0</v>
      </c>
      <c r="AM62" s="248">
        <f>$D62*IF(AM$1&gt;'Inputs &amp; Summary'!$D$5,0,IF(AM$1&gt;VLOOKUP($G62,Lists!$J$17:$K$21,2),IF($M62=Lists!$H$3,IF($K62&lt;1,(($S62/$K62)*((1+'Inputs &amp; Summary'!$D$7)^AM$1)),((INT(AM$1/$K62)-INT((AM$1-1)/$K62))*$S62*((1+'Inputs &amp; Summary'!$D$7)^AM$1))),(_xlfn.WEIBULL.DIST(AM$1,$L62,$K62,FALSE)*$S62*((1+'Inputs &amp; Summary'!$D$7)^AM$1))),IF($M62=Lists!$H$3,IF($K62&lt;1,((($R62*(1-$E62)+$Q62*(1-$F62))/$K62)*((1+'Inputs &amp; Summary'!$D$7)^AM$1)),((INT(AM$1/$K62)-INT((AM$1-1)/$K62))*($R62*(1-$E62)+$Q62*(1-$F62))*((1+'Inputs &amp; Summary'!$D$7)^AM$1))),((_xlfn.WEIBULL.DIST(AM$1,$L62,$K62,FALSE)*($R62*(1-$E62)+$Q62*(1-$F62))*((1+'Inputs &amp; Summary'!$D$7)^AM$1))))))</f>
        <v>0</v>
      </c>
      <c r="AN62" s="248">
        <f>$D62*IF(AN$1&gt;'Inputs &amp; Summary'!$D$5,0,IF(AN$1&gt;VLOOKUP($G62,Lists!$J$17:$K$21,2),IF($M62=Lists!$H$3,IF($K62&lt;1,(($S62/$K62)*((1+'Inputs &amp; Summary'!$D$7)^AN$1)),((INT(AN$1/$K62)-INT((AN$1-1)/$K62))*$S62*((1+'Inputs &amp; Summary'!$D$7)^AN$1))),(_xlfn.WEIBULL.DIST(AN$1,$L62,$K62,FALSE)*$S62*((1+'Inputs &amp; Summary'!$D$7)^AN$1))),IF($M62=Lists!$H$3,IF($K62&lt;1,((($R62*(1-$E62)+$Q62*(1-$F62))/$K62)*((1+'Inputs &amp; Summary'!$D$7)^AN$1)),((INT(AN$1/$K62)-INT((AN$1-1)/$K62))*($R62*(1-$E62)+$Q62*(1-$F62))*((1+'Inputs &amp; Summary'!$D$7)^AN$1))),((_xlfn.WEIBULL.DIST(AN$1,$L62,$K62,FALSE)*($R62*(1-$E62)+$Q62*(1-$F62))*((1+'Inputs &amp; Summary'!$D$7)^AN$1))))))</f>
        <v>0</v>
      </c>
      <c r="AO62" s="248">
        <f>$D62*IF(AO$1&gt;'Inputs &amp; Summary'!$D$5,0,IF(AO$1&gt;VLOOKUP($G62,Lists!$J$17:$K$21,2),IF($M62=Lists!$H$3,IF($K62&lt;1,(($S62/$K62)*((1+'Inputs &amp; Summary'!$D$7)^AO$1)),((INT(AO$1/$K62)-INT((AO$1-1)/$K62))*$S62*((1+'Inputs &amp; Summary'!$D$7)^AO$1))),(_xlfn.WEIBULL.DIST(AO$1,$L62,$K62,FALSE)*$S62*((1+'Inputs &amp; Summary'!$D$7)^AO$1))),IF($M62=Lists!$H$3,IF($K62&lt;1,((($R62*(1-$E62)+$Q62*(1-$F62))/$K62)*((1+'Inputs &amp; Summary'!$D$7)^AO$1)),((INT(AO$1/$K62)-INT((AO$1-1)/$K62))*($R62*(1-$E62)+$Q62*(1-$F62))*((1+'Inputs &amp; Summary'!$D$7)^AO$1))),((_xlfn.WEIBULL.DIST(AO$1,$L62,$K62,FALSE)*($R62*(1-$E62)+$Q62*(1-$F62))*((1+'Inputs &amp; Summary'!$D$7)^AO$1))))))</f>
        <v>0</v>
      </c>
      <c r="AP62" s="248">
        <f>$D62*IF(AP$1&gt;'Inputs &amp; Summary'!$D$5,0,IF(AP$1&gt;VLOOKUP($G62,Lists!$J$17:$K$21,2),IF($M62=Lists!$H$3,IF($K62&lt;1,(($S62/$K62)*((1+'Inputs &amp; Summary'!$D$7)^AP$1)),((INT(AP$1/$K62)-INT((AP$1-1)/$K62))*$S62*((1+'Inputs &amp; Summary'!$D$7)^AP$1))),(_xlfn.WEIBULL.DIST(AP$1,$L62,$K62,FALSE)*$S62*((1+'Inputs &amp; Summary'!$D$7)^AP$1))),IF($M62=Lists!$H$3,IF($K62&lt;1,((($R62*(1-$E62)+$Q62*(1-$F62))/$K62)*((1+'Inputs &amp; Summary'!$D$7)^AP$1)),((INT(AP$1/$K62)-INT((AP$1-1)/$K62))*($R62*(1-$E62)+$Q62*(1-$F62))*((1+'Inputs &amp; Summary'!$D$7)^AP$1))),((_xlfn.WEIBULL.DIST(AP$1,$L62,$K62,FALSE)*($R62*(1-$E62)+$Q62*(1-$F62))*((1+'Inputs &amp; Summary'!$D$7)^AP$1))))))</f>
        <v>0</v>
      </c>
      <c r="AQ62" s="248">
        <f>$D62*IF(AQ$1&gt;'Inputs &amp; Summary'!$D$5,0,IF(AQ$1&gt;VLOOKUP($G62,Lists!$J$17:$K$21,2),IF($M62=Lists!$H$3,IF($K62&lt;1,(($S62/$K62)*((1+'Inputs &amp; Summary'!$D$7)^AQ$1)),((INT(AQ$1/$K62)-INT((AQ$1-1)/$K62))*$S62*((1+'Inputs &amp; Summary'!$D$7)^AQ$1))),(_xlfn.WEIBULL.DIST(AQ$1,$L62,$K62,FALSE)*$S62*((1+'Inputs &amp; Summary'!$D$7)^AQ$1))),IF($M62=Lists!$H$3,IF($K62&lt;1,((($R62*(1-$E62)+$Q62*(1-$F62))/$K62)*((1+'Inputs &amp; Summary'!$D$7)^AQ$1)),((INT(AQ$1/$K62)-INT((AQ$1-1)/$K62))*($R62*(1-$E62)+$Q62*(1-$F62))*((1+'Inputs &amp; Summary'!$D$7)^AQ$1))),((_xlfn.WEIBULL.DIST(AQ$1,$L62,$K62,FALSE)*($R62*(1-$E62)+$Q62*(1-$F62))*((1+'Inputs &amp; Summary'!$D$7)^AQ$1))))))</f>
        <v>0</v>
      </c>
      <c r="AR62" s="248">
        <f>$D62*IF(AR$1&gt;'Inputs &amp; Summary'!$D$5,0,IF(AR$1&gt;VLOOKUP($G62,Lists!$J$17:$K$21,2),IF($M62=Lists!$H$3,IF($K62&lt;1,(($S62/$K62)*((1+'Inputs &amp; Summary'!$D$7)^AR$1)),((INT(AR$1/$K62)-INT((AR$1-1)/$K62))*$S62*((1+'Inputs &amp; Summary'!$D$7)^AR$1))),(_xlfn.WEIBULL.DIST(AR$1,$L62,$K62,FALSE)*$S62*((1+'Inputs &amp; Summary'!$D$7)^AR$1))),IF($M62=Lists!$H$3,IF($K62&lt;1,((($R62*(1-$E62)+$Q62*(1-$F62))/$K62)*((1+'Inputs &amp; Summary'!$D$7)^AR$1)),((INT(AR$1/$K62)-INT((AR$1-1)/$K62))*($R62*(1-$E62)+$Q62*(1-$F62))*((1+'Inputs &amp; Summary'!$D$7)^AR$1))),((_xlfn.WEIBULL.DIST(AR$1,$L62,$K62,FALSE)*($R62*(1-$E62)+$Q62*(1-$F62))*((1+'Inputs &amp; Summary'!$D$7)^AR$1))))))</f>
        <v>0</v>
      </c>
      <c r="AS62" s="248">
        <f>$D62*IF(AS$1&gt;'Inputs &amp; Summary'!$D$5,0,IF(AS$1&gt;VLOOKUP($G62,Lists!$J$17:$K$21,2),IF($M62=Lists!$H$3,IF($K62&lt;1,(($S62/$K62)*((1+'Inputs &amp; Summary'!$D$7)^AS$1)),((INT(AS$1/$K62)-INT((AS$1-1)/$K62))*$S62*((1+'Inputs &amp; Summary'!$D$7)^AS$1))),(_xlfn.WEIBULL.DIST(AS$1,$L62,$K62,FALSE)*$S62*((1+'Inputs &amp; Summary'!$D$7)^AS$1))),IF($M62=Lists!$H$3,IF($K62&lt;1,((($R62*(1-$E62)+$Q62*(1-$F62))/$K62)*((1+'Inputs &amp; Summary'!$D$7)^AS$1)),((INT(AS$1/$K62)-INT((AS$1-1)/$K62))*($R62*(1-$E62)+$Q62*(1-$F62))*((1+'Inputs &amp; Summary'!$D$7)^AS$1))),((_xlfn.WEIBULL.DIST(AS$1,$L62,$K62,FALSE)*($R62*(1-$E62)+$Q62*(1-$F62))*((1+'Inputs &amp; Summary'!$D$7)^AS$1))))))</f>
        <v>0</v>
      </c>
      <c r="AT62" s="248">
        <f>$D62*IF(AT$1&gt;'Inputs &amp; Summary'!$D$5,0,IF(AT$1&gt;VLOOKUP($G62,Lists!$J$17:$K$21,2),IF($M62=Lists!$H$3,IF($K62&lt;1,(($S62/$K62)*((1+'Inputs &amp; Summary'!$D$7)^AT$1)),((INT(AT$1/$K62)-INT((AT$1-1)/$K62))*$S62*((1+'Inputs &amp; Summary'!$D$7)^AT$1))),(_xlfn.WEIBULL.DIST(AT$1,$L62,$K62,FALSE)*$S62*((1+'Inputs &amp; Summary'!$D$7)^AT$1))),IF($M62=Lists!$H$3,IF($K62&lt;1,((($R62*(1-$E62)+$Q62*(1-$F62))/$K62)*((1+'Inputs &amp; Summary'!$D$7)^AT$1)),((INT(AT$1/$K62)-INT((AT$1-1)/$K62))*($R62*(1-$E62)+$Q62*(1-$F62))*((1+'Inputs &amp; Summary'!$D$7)^AT$1))),((_xlfn.WEIBULL.DIST(AT$1,$L62,$K62,FALSE)*($R62*(1-$E62)+$Q62*(1-$F62))*((1+'Inputs &amp; Summary'!$D$7)^AT$1))))))</f>
        <v>0</v>
      </c>
      <c r="AU62" s="248">
        <f>$D62*IF(AU$1&gt;'Inputs &amp; Summary'!$D$5,0,IF(AU$1&gt;VLOOKUP($G62,Lists!$J$17:$K$21,2),IF($M62=Lists!$H$3,IF($K62&lt;1,(($S62/$K62)*((1+'Inputs &amp; Summary'!$D$7)^AU$1)),((INT(AU$1/$K62)-INT((AU$1-1)/$K62))*$S62*((1+'Inputs &amp; Summary'!$D$7)^AU$1))),(_xlfn.WEIBULL.DIST(AU$1,$L62,$K62,FALSE)*$S62*((1+'Inputs &amp; Summary'!$D$7)^AU$1))),IF($M62=Lists!$H$3,IF($K62&lt;1,((($R62*(1-$E62)+$Q62*(1-$F62))/$K62)*((1+'Inputs &amp; Summary'!$D$7)^AU$1)),((INT(AU$1/$K62)-INT((AU$1-1)/$K62))*($R62*(1-$E62)+$Q62*(1-$F62))*((1+'Inputs &amp; Summary'!$D$7)^AU$1))),((_xlfn.WEIBULL.DIST(AU$1,$L62,$K62,FALSE)*($R62*(1-$E62)+$Q62*(1-$F62))*((1+'Inputs &amp; Summary'!$D$7)^AU$1))))))</f>
        <v>0</v>
      </c>
      <c r="AV62" s="248">
        <f>$D62*IF(AV$1&gt;'Inputs &amp; Summary'!$D$5,0,IF(AV$1&gt;VLOOKUP($G62,Lists!$J$17:$K$21,2),IF($M62=Lists!$H$3,IF($K62&lt;1,(($S62/$K62)*((1+'Inputs &amp; Summary'!$D$7)^AV$1)),((INT(AV$1/$K62)-INT((AV$1-1)/$K62))*$S62*((1+'Inputs &amp; Summary'!$D$7)^AV$1))),(_xlfn.WEIBULL.DIST(AV$1,$L62,$K62,FALSE)*$S62*((1+'Inputs &amp; Summary'!$D$7)^AV$1))),IF($M62=Lists!$H$3,IF($K62&lt;1,((($R62*(1-$E62)+$Q62*(1-$F62))/$K62)*((1+'Inputs &amp; Summary'!$D$7)^AV$1)),((INT(AV$1/$K62)-INT((AV$1-1)/$K62))*($R62*(1-$E62)+$Q62*(1-$F62))*((1+'Inputs &amp; Summary'!$D$7)^AV$1))),((_xlfn.WEIBULL.DIST(AV$1,$L62,$K62,FALSE)*($R62*(1-$E62)+$Q62*(1-$F62))*((1+'Inputs &amp; Summary'!$D$7)^AV$1))))))</f>
        <v>0</v>
      </c>
      <c r="AW62" s="248">
        <f>$D62*IF(AW$1&gt;'Inputs &amp; Summary'!$D$5,0,IF(AW$1&gt;VLOOKUP($G62,Lists!$J$17:$K$21,2),IF($M62=Lists!$H$3,IF($K62&lt;1,(($S62/$K62)*((1+'Inputs &amp; Summary'!$D$7)^AW$1)),((INT(AW$1/$K62)-INT((AW$1-1)/$K62))*$S62*((1+'Inputs &amp; Summary'!$D$7)^AW$1))),(_xlfn.WEIBULL.DIST(AW$1,$L62,$K62,FALSE)*$S62*((1+'Inputs &amp; Summary'!$D$7)^AW$1))),IF($M62=Lists!$H$3,IF($K62&lt;1,((($R62*(1-$E62)+$Q62*(1-$F62))/$K62)*((1+'Inputs &amp; Summary'!$D$7)^AW$1)),((INT(AW$1/$K62)-INT((AW$1-1)/$K62))*($R62*(1-$E62)+$Q62*(1-$F62))*((1+'Inputs &amp; Summary'!$D$7)^AW$1))),((_xlfn.WEIBULL.DIST(AW$1,$L62,$K62,FALSE)*($R62*(1-$E62)+$Q62*(1-$F62))*((1+'Inputs &amp; Summary'!$D$7)^AW$1))))))</f>
        <v>0</v>
      </c>
      <c r="AX62" s="248">
        <f>$D62*IF(AX$1&gt;'Inputs &amp; Summary'!$D$5,0,IF(AX$1&gt;VLOOKUP($G62,Lists!$J$17:$K$21,2),IF($M62=Lists!$H$3,IF($K62&lt;1,(($S62/$K62)*((1+'Inputs &amp; Summary'!$D$7)^AX$1)),((INT(AX$1/$K62)-INT((AX$1-1)/$K62))*$S62*((1+'Inputs &amp; Summary'!$D$7)^AX$1))),(_xlfn.WEIBULL.DIST(AX$1,$L62,$K62,FALSE)*$S62*((1+'Inputs &amp; Summary'!$D$7)^AX$1))),IF($M62=Lists!$H$3,IF($K62&lt;1,((($R62*(1-$E62)+$Q62*(1-$F62))/$K62)*((1+'Inputs &amp; Summary'!$D$7)^AX$1)),((INT(AX$1/$K62)-INT((AX$1-1)/$K62))*($R62*(1-$E62)+$Q62*(1-$F62))*((1+'Inputs &amp; Summary'!$D$7)^AX$1))),((_xlfn.WEIBULL.DIST(AX$1,$L62,$K62,FALSE)*($R62*(1-$E62)+$Q62*(1-$F62))*((1+'Inputs &amp; Summary'!$D$7)^AX$1))))))</f>
        <v>0</v>
      </c>
      <c r="AY62" s="248">
        <f>$D62*IF(AY$1&gt;'Inputs &amp; Summary'!$D$5,0,IF(AY$1&gt;VLOOKUP($G62,Lists!$J$17:$K$21,2),IF($M62=Lists!$H$3,IF($K62&lt;1,(($S62/$K62)*((1+'Inputs &amp; Summary'!$D$7)^AY$1)),((INT(AY$1/$K62)-INT((AY$1-1)/$K62))*$S62*((1+'Inputs &amp; Summary'!$D$7)^AY$1))),(_xlfn.WEIBULL.DIST(AY$1,$L62,$K62,FALSE)*$S62*((1+'Inputs &amp; Summary'!$D$7)^AY$1))),IF($M62=Lists!$H$3,IF($K62&lt;1,((($R62*(1-$E62)+$Q62*(1-$F62))/$K62)*((1+'Inputs &amp; Summary'!$D$7)^AY$1)),((INT(AY$1/$K62)-INT((AY$1-1)/$K62))*($R62*(1-$E62)+$Q62*(1-$F62))*((1+'Inputs &amp; Summary'!$D$7)^AY$1))),((_xlfn.WEIBULL.DIST(AY$1,$L62,$K62,FALSE)*($R62*(1-$E62)+$Q62*(1-$F62))*((1+'Inputs &amp; Summary'!$D$7)^AY$1))))))</f>
        <v>0</v>
      </c>
      <c r="AZ62" s="248">
        <f>$D62*IF(AZ$1&gt;'Inputs &amp; Summary'!$D$5,0,IF(AZ$1&gt;VLOOKUP($G62,Lists!$J$17:$K$21,2),IF($M62=Lists!$H$3,IF($K62&lt;1,(($S62/$K62)*((1+'Inputs &amp; Summary'!$D$7)^AZ$1)),((INT(AZ$1/$K62)-INT((AZ$1-1)/$K62))*$S62*((1+'Inputs &amp; Summary'!$D$7)^AZ$1))),(_xlfn.WEIBULL.DIST(AZ$1,$L62,$K62,FALSE)*$S62*((1+'Inputs &amp; Summary'!$D$7)^AZ$1))),IF($M62=Lists!$H$3,IF($K62&lt;1,((($R62*(1-$E62)+$Q62*(1-$F62))/$K62)*((1+'Inputs &amp; Summary'!$D$7)^AZ$1)),((INT(AZ$1/$K62)-INT((AZ$1-1)/$K62))*($R62*(1-$E62)+$Q62*(1-$F62))*((1+'Inputs &amp; Summary'!$D$7)^AZ$1))),((_xlfn.WEIBULL.DIST(AZ$1,$L62,$K62,FALSE)*($R62*(1-$E62)+$Q62*(1-$F62))*((1+'Inputs &amp; Summary'!$D$7)^AZ$1))))))</f>
        <v>0</v>
      </c>
      <c r="BA62" s="248">
        <f>$D62*IF(BA$1&gt;'Inputs &amp; Summary'!$D$5,0,IF(BA$1&gt;VLOOKUP($G62,Lists!$J$17:$K$21,2),IF($M62=Lists!$H$3,IF($K62&lt;1,(($S62/$K62)*((1+'Inputs &amp; Summary'!$D$7)^BA$1)),((INT(BA$1/$K62)-INT((BA$1-1)/$K62))*$S62*((1+'Inputs &amp; Summary'!$D$7)^BA$1))),(_xlfn.WEIBULL.DIST(BA$1,$L62,$K62,FALSE)*$S62*((1+'Inputs &amp; Summary'!$D$7)^BA$1))),IF($M62=Lists!$H$3,IF($K62&lt;1,((($R62*(1-$E62)+$Q62*(1-$F62))/$K62)*((1+'Inputs &amp; Summary'!$D$7)^BA$1)),((INT(BA$1/$K62)-INT((BA$1-1)/$K62))*($R62*(1-$E62)+$Q62*(1-$F62))*((1+'Inputs &amp; Summary'!$D$7)^BA$1))),((_xlfn.WEIBULL.DIST(BA$1,$L62,$K62,FALSE)*($R62*(1-$E62)+$Q62*(1-$F62))*((1+'Inputs &amp; Summary'!$D$7)^BA$1))))))</f>
        <v>0</v>
      </c>
      <c r="BB62" s="248">
        <f>$D62*IF(BB$1&gt;'Inputs &amp; Summary'!$D$5,0,IF(BB$1&gt;VLOOKUP($G62,Lists!$J$17:$K$21,2),IF($M62=Lists!$H$3,IF($K62&lt;1,(($S62/$K62)*((1+'Inputs &amp; Summary'!$D$7)^BB$1)),((INT(BB$1/$K62)-INT((BB$1-1)/$K62))*$S62*((1+'Inputs &amp; Summary'!$D$7)^BB$1))),(_xlfn.WEIBULL.DIST(BB$1,$L62,$K62,FALSE)*$S62*((1+'Inputs &amp; Summary'!$D$7)^BB$1))),IF($M62=Lists!$H$3,IF($K62&lt;1,((($R62*(1-$E62)+$Q62*(1-$F62))/$K62)*((1+'Inputs &amp; Summary'!$D$7)^BB$1)),((INT(BB$1/$K62)-INT((BB$1-1)/$K62))*($R62*(1-$E62)+$Q62*(1-$F62))*((1+'Inputs &amp; Summary'!$D$7)^BB$1))),((_xlfn.WEIBULL.DIST(BB$1,$L62,$K62,FALSE)*($R62*(1-$E62)+$Q62*(1-$F62))*((1+'Inputs &amp; Summary'!$D$7)^BB$1))))))</f>
        <v>0</v>
      </c>
      <c r="BC62" s="248">
        <f>$D62*IF(BC$1&gt;'Inputs &amp; Summary'!$D$5,0,IF(BC$1&gt;VLOOKUP($G62,Lists!$J$17:$K$21,2),IF($M62=Lists!$H$3,IF($K62&lt;1,(($S62/$K62)*((1+'Inputs &amp; Summary'!$D$7)^BC$1)),((INT(BC$1/$K62)-INT((BC$1-1)/$K62))*$S62*((1+'Inputs &amp; Summary'!$D$7)^BC$1))),(_xlfn.WEIBULL.DIST(BC$1,$L62,$K62,FALSE)*$S62*((1+'Inputs &amp; Summary'!$D$7)^BC$1))),IF($M62=Lists!$H$3,IF($K62&lt;1,((($R62*(1-$E62)+$Q62*(1-$F62))/$K62)*((1+'Inputs &amp; Summary'!$D$7)^BC$1)),((INT(BC$1/$K62)-INT((BC$1-1)/$K62))*($R62*(1-$E62)+$Q62*(1-$F62))*((1+'Inputs &amp; Summary'!$D$7)^BC$1))),((_xlfn.WEIBULL.DIST(BC$1,$L62,$K62,FALSE)*($R62*(1-$E62)+$Q62*(1-$F62))*((1+'Inputs &amp; Summary'!$D$7)^BC$1))))))</f>
        <v>0</v>
      </c>
      <c r="BD62" s="248">
        <f>$D62*IF(BD$1&gt;'Inputs &amp; Summary'!$D$5,0,IF(BD$1&gt;VLOOKUP($G62,Lists!$J$17:$K$21,2),IF($M62=Lists!$H$3,IF($K62&lt;1,(($S62/$K62)*((1+'Inputs &amp; Summary'!$D$7)^BD$1)),((INT(BD$1/$K62)-INT((BD$1-1)/$K62))*$S62*((1+'Inputs &amp; Summary'!$D$7)^BD$1))),(_xlfn.WEIBULL.DIST(BD$1,$L62,$K62,FALSE)*$S62*((1+'Inputs &amp; Summary'!$D$7)^BD$1))),IF($M62=Lists!$H$3,IF($K62&lt;1,((($R62*(1-$E62)+$Q62*(1-$F62))/$K62)*((1+'Inputs &amp; Summary'!$D$7)^BD$1)),((INT(BD$1/$K62)-INT((BD$1-1)/$K62))*($R62*(1-$E62)+$Q62*(1-$F62))*((1+'Inputs &amp; Summary'!$D$7)^BD$1))),((_xlfn.WEIBULL.DIST(BD$1,$L62,$K62,FALSE)*($R62*(1-$E62)+$Q62*(1-$F62))*((1+'Inputs &amp; Summary'!$D$7)^BD$1))))))</f>
        <v>0</v>
      </c>
      <c r="BE62" s="248">
        <f>$D62*IF(BE$1&gt;'Inputs &amp; Summary'!$D$5,0,IF(BE$1&gt;VLOOKUP($G62,Lists!$J$17:$K$21,2),IF($M62=Lists!$H$3,IF($K62&lt;1,(($S62/$K62)*((1+'Inputs &amp; Summary'!$D$7)^BE$1)),((INT(BE$1/$K62)-INT((BE$1-1)/$K62))*$S62*((1+'Inputs &amp; Summary'!$D$7)^BE$1))),(_xlfn.WEIBULL.DIST(BE$1,$L62,$K62,FALSE)*$S62*((1+'Inputs &amp; Summary'!$D$7)^BE$1))),IF($M62=Lists!$H$3,IF($K62&lt;1,((($R62*(1-$E62)+$Q62*(1-$F62))/$K62)*((1+'Inputs &amp; Summary'!$D$7)^BE$1)),((INT(BE$1/$K62)-INT((BE$1-1)/$K62))*($R62*(1-$E62)+$Q62*(1-$F62))*((1+'Inputs &amp; Summary'!$D$7)^BE$1))),((_xlfn.WEIBULL.DIST(BE$1,$L62,$K62,FALSE)*($R62*(1-$E62)+$Q62*(1-$F62))*((1+'Inputs &amp; Summary'!$D$7)^BE$1))))))</f>
        <v>0</v>
      </c>
      <c r="BF62" s="248">
        <f>$D62*IF(BF$1&gt;'Inputs &amp; Summary'!$D$5,0,IF(BF$1&gt;VLOOKUP($G62,Lists!$J$17:$K$21,2),IF($M62=Lists!$H$3,IF($K62&lt;1,(($S62/$K62)*((1+'Inputs &amp; Summary'!$D$7)^BF$1)),((INT(BF$1/$K62)-INT((BF$1-1)/$K62))*$S62*((1+'Inputs &amp; Summary'!$D$7)^BF$1))),(_xlfn.WEIBULL.DIST(BF$1,$L62,$K62,FALSE)*$S62*((1+'Inputs &amp; Summary'!$D$7)^BF$1))),IF($M62=Lists!$H$3,IF($K62&lt;1,((($R62*(1-$E62)+$Q62*(1-$F62))/$K62)*((1+'Inputs &amp; Summary'!$D$7)^BF$1)),((INT(BF$1/$K62)-INT((BF$1-1)/$K62))*($R62*(1-$E62)+$Q62*(1-$F62))*((1+'Inputs &amp; Summary'!$D$7)^BF$1))),((_xlfn.WEIBULL.DIST(BF$1,$L62,$K62,FALSE)*($R62*(1-$E62)+$Q62*(1-$F62))*((1+'Inputs &amp; Summary'!$D$7)^BF$1))))))</f>
        <v>0</v>
      </c>
      <c r="BG62" s="248">
        <f>$D62*IF(BG$1&gt;'Inputs &amp; Summary'!$D$5,0,IF(BG$1&gt;VLOOKUP($G62,Lists!$J$17:$K$21,2),IF($M62=Lists!$H$3,IF($K62&lt;1,(($S62/$K62)*((1+'Inputs &amp; Summary'!$D$7)^BG$1)),((INT(BG$1/$K62)-INT((BG$1-1)/$K62))*$S62*((1+'Inputs &amp; Summary'!$D$7)^BG$1))),(_xlfn.WEIBULL.DIST(BG$1,$L62,$K62,FALSE)*$S62*((1+'Inputs &amp; Summary'!$D$7)^BG$1))),IF($M62=Lists!$H$3,IF($K62&lt;1,((($R62*(1-$E62)+$Q62*(1-$F62))/$K62)*((1+'Inputs &amp; Summary'!$D$7)^BG$1)),((INT(BG$1/$K62)-INT((BG$1-1)/$K62))*($R62*(1-$E62)+$Q62*(1-$F62))*((1+'Inputs &amp; Summary'!$D$7)^BG$1))),((_xlfn.WEIBULL.DIST(BG$1,$L62,$K62,FALSE)*($R62*(1-$E62)+$Q62*(1-$F62))*((1+'Inputs &amp; Summary'!$D$7)^BG$1))))))</f>
        <v>0</v>
      </c>
      <c r="BH62" s="248">
        <f>$D62*IF(BH$1&gt;'Inputs &amp; Summary'!$D$5,0,IF(BH$1&gt;VLOOKUP($G62,Lists!$J$17:$K$21,2),IF($M62=Lists!$H$3,IF($K62&lt;1,(($S62/$K62)*((1+'Inputs &amp; Summary'!$D$7)^BH$1)),((INT(BH$1/$K62)-INT((BH$1-1)/$K62))*$S62*((1+'Inputs &amp; Summary'!$D$7)^BH$1))),(_xlfn.WEIBULL.DIST(BH$1,$L62,$K62,FALSE)*$S62*((1+'Inputs &amp; Summary'!$D$7)^BH$1))),IF($M62=Lists!$H$3,IF($K62&lt;1,((($R62*(1-$E62)+$Q62*(1-$F62))/$K62)*((1+'Inputs &amp; Summary'!$D$7)^BH$1)),((INT(BH$1/$K62)-INT((BH$1-1)/$K62))*($R62*(1-$E62)+$Q62*(1-$F62))*((1+'Inputs &amp; Summary'!$D$7)^BH$1))),((_xlfn.WEIBULL.DIST(BH$1,$L62,$K62,FALSE)*($R62*(1-$E62)+$Q62*(1-$F62))*((1+'Inputs &amp; Summary'!$D$7)^BH$1))))))</f>
        <v>0</v>
      </c>
      <c r="BI62" s="248">
        <f>$D62*IF(BI$1&gt;'Inputs &amp; Summary'!$D$5,0,IF(BI$1&gt;VLOOKUP($G62,Lists!$J$17:$K$21,2),IF($M62=Lists!$H$3,IF($K62&lt;1,(($S62/$K62)*((1+'Inputs &amp; Summary'!$D$7)^BI$1)),((INT(BI$1/$K62)-INT((BI$1-1)/$K62))*$S62*((1+'Inputs &amp; Summary'!$D$7)^BI$1))),(_xlfn.WEIBULL.DIST(BI$1,$L62,$K62,FALSE)*$S62*((1+'Inputs &amp; Summary'!$D$7)^BI$1))),IF($M62=Lists!$H$3,IF($K62&lt;1,((($R62*(1-$E62)+$Q62*(1-$F62))/$K62)*((1+'Inputs &amp; Summary'!$D$7)^BI$1)),((INT(BI$1/$K62)-INT((BI$1-1)/$K62))*($R62*(1-$E62)+$Q62*(1-$F62))*((1+'Inputs &amp; Summary'!$D$7)^BI$1))),((_xlfn.WEIBULL.DIST(BI$1,$L62,$K62,FALSE)*($R62*(1-$E62)+$Q62*(1-$F62))*((1+'Inputs &amp; Summary'!$D$7)^BI$1))))))</f>
        <v>0</v>
      </c>
      <c r="BJ62" s="248">
        <f>$D62*IF(BJ$1&gt;'Inputs &amp; Summary'!$D$5,0,IF(BJ$1&gt;VLOOKUP($G62,Lists!$J$17:$K$21,2),IF($M62=Lists!$H$3,IF($K62&lt;1,(($S62/$K62)*((1+'Inputs &amp; Summary'!$D$7)^BJ$1)),((INT(BJ$1/$K62)-INT((BJ$1-1)/$K62))*$S62*((1+'Inputs &amp; Summary'!$D$7)^BJ$1))),(_xlfn.WEIBULL.DIST(BJ$1,$L62,$K62,FALSE)*$S62*((1+'Inputs &amp; Summary'!$D$7)^BJ$1))),IF($M62=Lists!$H$3,IF($K62&lt;1,((($R62*(1-$E62)+$Q62*(1-$F62))/$K62)*((1+'Inputs &amp; Summary'!$D$7)^BJ$1)),((INT(BJ$1/$K62)-INT((BJ$1-1)/$K62))*($R62*(1-$E62)+$Q62*(1-$F62))*((1+'Inputs &amp; Summary'!$D$7)^BJ$1))),((_xlfn.WEIBULL.DIST(BJ$1,$L62,$K62,FALSE)*($R62*(1-$E62)+$Q62*(1-$F62))*((1+'Inputs &amp; Summary'!$D$7)^BJ$1))))))</f>
        <v>0</v>
      </c>
      <c r="BK62" s="248">
        <f>$D62*IF(BK$1&gt;'Inputs &amp; Summary'!$D$5,0,IF(BK$1&gt;VLOOKUP($G62,Lists!$J$17:$K$21,2),IF($M62=Lists!$H$3,IF($K62&lt;1,(($S62/$K62)*((1+'Inputs &amp; Summary'!$D$7)^BK$1)),((INT(BK$1/$K62)-INT((BK$1-1)/$K62))*$S62*((1+'Inputs &amp; Summary'!$D$7)^BK$1))),(_xlfn.WEIBULL.DIST(BK$1,$L62,$K62,FALSE)*$S62*((1+'Inputs &amp; Summary'!$D$7)^BK$1))),IF($M62=Lists!$H$3,IF($K62&lt;1,((($R62*(1-$E62)+$Q62*(1-$F62))/$K62)*((1+'Inputs &amp; Summary'!$D$7)^BK$1)),((INT(BK$1/$K62)-INT((BK$1-1)/$K62))*($R62*(1-$E62)+$Q62*(1-$F62))*((1+'Inputs &amp; Summary'!$D$7)^BK$1))),((_xlfn.WEIBULL.DIST(BK$1,$L62,$K62,FALSE)*($R62*(1-$E62)+$Q62*(1-$F62))*((1+'Inputs &amp; Summary'!$D$7)^BK$1))))))</f>
        <v>0</v>
      </c>
      <c r="BL62" s="248">
        <f>$D62*IF(BL$1&gt;'Inputs &amp; Summary'!$D$5,0,IF(BL$1&gt;VLOOKUP($G62,Lists!$J$17:$K$21,2),IF($M62=Lists!$H$3,IF($K62&lt;1,(($S62/$K62)*((1+'Inputs &amp; Summary'!$D$7)^BL$1)),((INT(BL$1/$K62)-INT((BL$1-1)/$K62))*$S62*((1+'Inputs &amp; Summary'!$D$7)^BL$1))),(_xlfn.WEIBULL.DIST(BL$1,$L62,$K62,FALSE)*$S62*((1+'Inputs &amp; Summary'!$D$7)^BL$1))),IF($M62=Lists!$H$3,IF($K62&lt;1,((($R62*(1-$E62)+$Q62*(1-$F62))/$K62)*((1+'Inputs &amp; Summary'!$D$7)^BL$1)),((INT(BL$1/$K62)-INT((BL$1-1)/$K62))*($R62*(1-$E62)+$Q62*(1-$F62))*((1+'Inputs &amp; Summary'!$D$7)^BL$1))),((_xlfn.WEIBULL.DIST(BL$1,$L62,$K62,FALSE)*($R62*(1-$E62)+$Q62*(1-$F62))*((1+'Inputs &amp; Summary'!$D$7)^BL$1))))))</f>
        <v>0</v>
      </c>
    </row>
    <row r="63" spans="1:64" x14ac:dyDescent="0.3">
      <c r="A63" s="236" t="s">
        <v>205</v>
      </c>
      <c r="B63" s="117" t="str">
        <f>IF('Inputs &amp; Summary'!$D$15=Lists!$E$3,INDEX('Residential Rooftop Details'!$A$30:$X$158,MATCH('Cash Flow'!$A63,'Residential Rooftop Details'!$A$30:$A$158,0),COLUMN(B$1)),IF('Inputs &amp; Summary'!$D$15=Lists!$E$4,INDEX('Commercial Rooftop Details'!$A$30:$V$158,MATCH('Cash Flow'!$A63,'Commercial Rooftop Details'!$A$30:$A$158,0),COLUMN(B$1)),INDEX('Ground-Mount Details'!$A$30:$V$158,MATCH('Cash Flow'!$A63,'Ground-Mount Details'!$A$30:$A$158,0),COLUMN(B$1))))</f>
        <v>Corrective</v>
      </c>
      <c r="C63" s="117" t="str">
        <f>IF('Inputs &amp; Summary'!$D$15=Lists!$E$3,INDEX('Residential Rooftop Details'!$A$30:$X$158,MATCH('Cash Flow'!$A63,'Residential Rooftop Details'!$A$30:$A$158,0),COLUMN(C$1)),IF('Inputs &amp; Summary'!$D$15=Lists!$E$4,INDEX('Commercial Rooftop Details'!$A$30:$V$158,MATCH('Cash Flow'!$A63,'Commercial Rooftop Details'!$A$30:$A$158,0),COLUMN(C$1)),INDEX('Ground-Mount Details'!$A$30:$V$158,MATCH('Cash Flow'!$A63,'Ground-Mount Details'!$A$30:$A$158,0),COLUMN(C$1))))</f>
        <v>Inverter</v>
      </c>
      <c r="D63" s="117">
        <f>IF('Inputs &amp; Summary'!$D$15=Lists!$E$3,INDEX('Residential Rooftop Details'!$A$30:$X$158,MATCH('Cash Flow'!$A63,'Residential Rooftop Details'!$A$30:$A$158,0),COLUMN(D$1)),IF('Inputs &amp; Summary'!$D$15=Lists!$E$4,INDEX('Commercial Rooftop Details'!$A$30:$V$158,MATCH('Cash Flow'!$A63,'Commercial Rooftop Details'!$A$30:$A$158,0),COLUMN(D$1)),INDEX('Ground-Mount Details'!$A$30:$V$158,MATCH('Cash Flow'!$A63,'Ground-Mount Details'!$A$30:$A$158,0),COLUMN(D$1))))</f>
        <v>1</v>
      </c>
      <c r="E63" s="117">
        <f>IF('Inputs &amp; Summary'!$D$15=Lists!$E$3,INDEX('Residential Rooftop Details'!$A$30:$X$158,MATCH('Cash Flow'!$A63,'Residential Rooftop Details'!$A$30:$A$158,0),COLUMN(E$1)),IF('Inputs &amp; Summary'!$D$15=Lists!$E$4,INDEX('Commercial Rooftop Details'!$A$30:$V$158,MATCH('Cash Flow'!$A63,'Commercial Rooftop Details'!$A$30:$A$158,0),COLUMN(E$1)),INDEX('Ground-Mount Details'!$A$30:$V$158,MATCH('Cash Flow'!$A63,'Ground-Mount Details'!$A$30:$A$158,0),COLUMN(E$1))))</f>
        <v>1</v>
      </c>
      <c r="F63" s="117">
        <f>IF('Inputs &amp; Summary'!$D$15=Lists!$E$3,INDEX('Residential Rooftop Details'!$A$30:$X$158,MATCH('Cash Flow'!$A63,'Residential Rooftop Details'!$A$30:$A$158,0),COLUMN(F$1)),IF('Inputs &amp; Summary'!$D$15=Lists!$E$4,INDEX('Commercial Rooftop Details'!$A$30:$V$158,MATCH('Cash Flow'!$A63,'Commercial Rooftop Details'!$A$30:$A$158,0),COLUMN(F$1)),INDEX('Ground-Mount Details'!$A$30:$V$158,MATCH('Cash Flow'!$A63,'Ground-Mount Details'!$A$30:$A$158,0),COLUMN(F$1))))</f>
        <v>1</v>
      </c>
      <c r="G63" s="237" t="str">
        <f>IF('Inputs &amp; Summary'!$D$15=Lists!$E$3,INDEX('Residential Rooftop Details'!$A$30:$X$158,MATCH('Cash Flow'!$A63,'Residential Rooftop Details'!$A$30:$A$158,0),COLUMN(G$1)),IF('Inputs &amp; Summary'!$D$15=Lists!$E$4,INDEX('Commercial Rooftop Details'!$A$30:$V$158,MATCH('Cash Flow'!$A63,'Commercial Rooftop Details'!$A$30:$A$158,0),COLUMN(G$1)),INDEX('Ground-Mount Details'!$A$30:$V$158,MATCH('Cash Flow'!$A63,'Ground-Mount Details'!$A$30:$A$158,0),COLUMN(G$1))))</f>
        <v>EPC</v>
      </c>
      <c r="H63" s="237" t="str">
        <f>IF('Inputs &amp; Summary'!$D$15=Lists!$E$3,INDEX('Residential Rooftop Details'!$A$30:$X$158,MATCH('Cash Flow'!$A63,'Residential Rooftop Details'!$A$30:$A$158,0),COLUMN(H$1)),IF('Inputs &amp; Summary'!$D$15=Lists!$E$4,INDEX('Commercial Rooftop Details'!$A$30:$V$158,MATCH('Cash Flow'!$A63,'Commercial Rooftop Details'!$A$30:$A$158,0),COLUMN(H$1)),INDEX('Ground-Mount Details'!$A$30:$V$158,MATCH('Cash Flow'!$A63,'Ground-Mount Details'!$A$30:$A$158,0),COLUMN(H$1))))</f>
        <v>inverter</v>
      </c>
      <c r="I63" s="237" t="str">
        <f>IF('Inputs &amp; Summary'!$D$15=Lists!$E$3,INDEX('Residential Rooftop Details'!$A$30:$X$158,MATCH('Cash Flow'!$A63,'Residential Rooftop Details'!$A$30:$A$158,0),COLUMN(I$1)),IF('Inputs &amp; Summary'!$D$15=Lists!$E$4,INDEX('Commercial Rooftop Details'!$A$30:$V$158,MATCH('Cash Flow'!$A63,'Commercial Rooftop Details'!$A$30:$A$158,0),COLUMN(I$1)),INDEX('Ground-Mount Details'!$A$30:$V$158,MATCH('Cash Flow'!$A63,'Ground-Mount Details'!$A$30:$A$158,0),COLUMN(I$1))))</f>
        <v>Inverter specialist</v>
      </c>
      <c r="J63" s="238">
        <f>IF('Inputs &amp; Summary'!$D$15=Lists!$E$3,INDEX('Residential Rooftop Details'!$A$30:$X$158,MATCH('Cash Flow'!$A63,'Residential Rooftop Details'!$A$30:$A$158,0),COLUMN(J$1)),IF('Inputs &amp; Summary'!$D$15=Lists!$E$4,INDEX('Commercial Rooftop Details'!$A$30:$V$158,MATCH('Cash Flow'!$A63,'Commercial Rooftop Details'!$A$30:$A$158,0),COLUMN(J$1)),INDEX('Ground-Mount Details'!$A$30:$V$158,MATCH('Cash Flow'!$A63,'Ground-Mount Details'!$A$30:$A$158,0),COLUMN(J$1))))</f>
        <v>24.03846153846154</v>
      </c>
      <c r="K63" s="239">
        <f>IF('Inputs &amp; Summary'!$D$15=Lists!$E$3,INDEX('Residential Rooftop Details'!$A$30:$X$158,MATCH('Cash Flow'!$A63,'Residential Rooftop Details'!$A$30:$A$158,0),COLUMN(K$1)),IF('Inputs &amp; Summary'!$D$15=Lists!$E$4,INDEX('Commercial Rooftop Details'!$A$30:$V$158,MATCH('Cash Flow'!$A63,'Commercial Rooftop Details'!$A$30:$A$158,0),COLUMN(K$1)),INDEX('Ground-Mount Details'!$A$30:$V$158,MATCH('Cash Flow'!$A63,'Ground-Mount Details'!$A$30:$A$158,0),COLUMN(K$1))))</f>
        <v>20</v>
      </c>
      <c r="L63" s="239">
        <f>IF('Inputs &amp; Summary'!$D$15=Lists!$E$3,INDEX('Residential Rooftop Details'!$A$30:$X$158,MATCH('Cash Flow'!$A63,'Residential Rooftop Details'!$A$30:$A$158,0),COLUMN(L$1)),IF('Inputs &amp; Summary'!$D$15=Lists!$E$4,INDEX('Commercial Rooftop Details'!$A$30:$V$158,MATCH('Cash Flow'!$A63,'Commercial Rooftop Details'!$A$30:$A$158,0),COLUMN(L$1)),INDEX('Ground-Mount Details'!$A$30:$V$158,MATCH('Cash Flow'!$A63,'Ground-Mount Details'!$A$30:$A$158,0),COLUMN(L$1))))</f>
        <v>1</v>
      </c>
      <c r="M63" s="238" t="str">
        <f>IF('Inputs &amp; Summary'!$D$15=Lists!$E$3,INDEX('Residential Rooftop Details'!$A$30:$X$158,MATCH('Cash Flow'!$A63,'Residential Rooftop Details'!$A$30:$A$158,0),COLUMN(M$1)),IF('Inputs &amp; Summary'!$D$15=Lists!$E$4,INDEX('Commercial Rooftop Details'!$A$30:$V$158,MATCH('Cash Flow'!$A63,'Commercial Rooftop Details'!$A$30:$A$158,0),COLUMN(M$1)),INDEX('Ground-Mount Details'!$A$30:$V$158,MATCH('Cash Flow'!$A63,'Ground-Mount Details'!$A$30:$A$158,0),COLUMN(M$1))))</f>
        <v>Weibull</v>
      </c>
      <c r="N63" s="240">
        <f>IF('Inputs &amp; Summary'!$D$15=Lists!$E$3,INDEX('Residential Rooftop Details'!$A$30:$X$158,MATCH('Cash Flow'!$A63,'Residential Rooftop Details'!$A$30:$A$158,0),COLUMN(N$1)),IF('Inputs &amp; Summary'!$D$15=Lists!$E$4,INDEX('Commercial Rooftop Details'!$A$30:$V$158,MATCH('Cash Flow'!$A63,'Commercial Rooftop Details'!$A$30:$A$158,0),COLUMN(N$1)),INDEX('Ground-Mount Details'!$A$30:$V$158,MATCH('Cash Flow'!$A63,'Ground-Mount Details'!$A$30:$A$158,0),COLUMN(N$1))))</f>
        <v>1</v>
      </c>
      <c r="O63" s="239">
        <f>IF('Inputs &amp; Summary'!$D$15=Lists!$E$3,INDEX('Residential Rooftop Details'!$A$30:$X$158,MATCH('Cash Flow'!$A63,'Residential Rooftop Details'!$A$30:$A$158,0),COLUMN(O$1)),IF('Inputs &amp; Summary'!$D$15=Lists!$E$4,INDEX('Commercial Rooftop Details'!$A$30:$V$158,MATCH('Cash Flow'!$A63,'Commercial Rooftop Details'!$A$30:$A$158,0),COLUMN(O$1)),INDEX('Ground-Mount Details'!$A$30:$V$158,MATCH('Cash Flow'!$A63,'Ground-Mount Details'!$A$30:$A$158,0),COLUMN(O$1))))</f>
        <v>1</v>
      </c>
      <c r="P63" s="241">
        <f>IF('Inputs &amp; Summary'!$D$15=Lists!$E$3,INDEX('Residential Rooftop Details'!$A$30:$X$158,MATCH('Cash Flow'!$A63,'Residential Rooftop Details'!$A$30:$A$158,0),COLUMN(P$1)),IF('Inputs &amp; Summary'!$D$15=Lists!$E$4,INDEX('Commercial Rooftop Details'!$A$30:$V$158,MATCH('Cash Flow'!$A63,'Commercial Rooftop Details'!$A$30:$A$158,0),COLUMN(P$1)),INDEX('Ground-Mount Details'!$A$30:$V$158,MATCH('Cash Flow'!$A63,'Ground-Mount Details'!$A$30:$A$158,0),COLUMN(P$1))))</f>
        <v>0</v>
      </c>
      <c r="Q63" s="242">
        <f>IF('Inputs &amp; Summary'!$D$15=Lists!$E$3,INDEX('Residential Rooftop Details'!$A$30:$X$158,MATCH('Cash Flow'!$A63,'Residential Rooftop Details'!$A$30:$A$158,0),COLUMN(Q$1)),IF('Inputs &amp; Summary'!$D$15=Lists!$E$4,INDEX('Commercial Rooftop Details'!$A$30:$V$158,MATCH('Cash Flow'!$A63,'Commercial Rooftop Details'!$A$30:$A$158,0),COLUMN(Q$1)),INDEX('Ground-Mount Details'!$A$30:$V$158,MATCH('Cash Flow'!$A63,'Ground-Mount Details'!$A$30:$A$158,0),COLUMN(Q$1))))</f>
        <v>24.03846153846154</v>
      </c>
      <c r="R63" s="242">
        <f>IF('Inputs &amp; Summary'!$D$15=Lists!$E$3,INDEX('Residential Rooftop Details'!$A$30:$X$158,MATCH('Cash Flow'!$A63,'Residential Rooftop Details'!$A$30:$A$158,0),COLUMN(R$1)),IF('Inputs &amp; Summary'!$D$15=Lists!$E$4,INDEX('Commercial Rooftop Details'!$A$30:$V$158,MATCH('Cash Flow'!$A63,'Commercial Rooftop Details'!$A$30:$A$158,0),COLUMN(R$1)),INDEX('Ground-Mount Details'!$A$30:$V$158,MATCH('Cash Flow'!$A63,'Ground-Mount Details'!$A$30:$A$158,0),COLUMN(R$1))))</f>
        <v>0</v>
      </c>
      <c r="S63" s="243">
        <f>IF('Inputs &amp; Summary'!$D$15=Lists!$E$3,INDEX('Residential Rooftop Details'!$A$30:$X$158,MATCH('Cash Flow'!$A63,'Residential Rooftop Details'!$A$30:$A$158,0),COLUMN(S$1)),IF('Inputs &amp; Summary'!$D$15=Lists!$E$4,INDEX('Commercial Rooftop Details'!$A$30:$V$158,MATCH('Cash Flow'!$A63,'Commercial Rooftop Details'!$A$30:$A$158,0),COLUMN(S$1)),INDEX('Ground-Mount Details'!$A$30:$V$158,MATCH('Cash Flow'!$A63,'Ground-Mount Details'!$A$30:$A$158,0),COLUMN(S$1))))</f>
        <v>24.03846153846154</v>
      </c>
      <c r="T63" s="238">
        <f>IF('Inputs &amp; Summary'!$D$15=Lists!$E$3,INDEX('Residential Rooftop Details'!$A$30:$X$158,MATCH('Cash Flow'!$A63,'Residential Rooftop Details'!$A$30:$A$158,0),COLUMN(T$1)),IF('Inputs &amp; Summary'!$D$15=Lists!$E$4,INDEX('Commercial Rooftop Details'!$A$30:$V$158,MATCH('Cash Flow'!$A63,'Commercial Rooftop Details'!$A$30:$A$158,0),COLUMN(T$1)),INDEX('Ground-Mount Details'!$A$30:$V$158,MATCH('Cash Flow'!$A63,'Ground-Mount Details'!$A$30:$A$158,0),COLUMN(T$1))))</f>
        <v>0</v>
      </c>
      <c r="U63" s="244">
        <f>IF('Inputs &amp; Summary'!$D$15=Lists!$E$3,INDEX('Residential Rooftop Details'!$A$30:$X$158,MATCH('Cash Flow'!$A63,'Residential Rooftop Details'!$A$30:$A$158,0),COLUMN(U$1)),IF('Inputs &amp; Summary'!$D$15=Lists!$E$4,INDEX('Commercial Rooftop Details'!$A$30:$V$158,MATCH('Cash Flow'!$A63,'Commercial Rooftop Details'!$A$30:$A$158,0),COLUMN(U$1)),INDEX('Ground-Mount Details'!$A$30:$V$158,MATCH('Cash Flow'!$A63,'Ground-Mount Details'!$A$30:$A$158,0),COLUMN(U$1))))</f>
        <v>0</v>
      </c>
      <c r="V63" s="245">
        <f t="shared" si="6"/>
        <v>0.3777491259520952</v>
      </c>
      <c r="W63" s="245">
        <f>NPV('Inputs &amp; Summary'!$D$6,Y63:BL63)</f>
        <v>2.7426543127739755</v>
      </c>
      <c r="X63" s="246">
        <f t="shared" si="5"/>
        <v>1.9906288516889622E-5</v>
      </c>
      <c r="Y63" s="248">
        <f>$D63*IF(Y$1&gt;'Inputs &amp; Summary'!$D$5,0,IF(Y$1&gt;VLOOKUP($G63,Lists!$J$17:$K$21,2),IF($M63=Lists!$H$3,IF($K63&lt;1,(($S63/$K63)*((1+'Inputs &amp; Summary'!$D$7)^Y$1)),((INT(Y$1/$K63)-INT((Y$1-1)/$K63))*$S63*((1+'Inputs &amp; Summary'!$D$7)^Y$1))),(_xlfn.WEIBULL.DIST(Y$1,$L63,$K63,FALSE)*$S63*((1+'Inputs &amp; Summary'!$D$7)^Y$1))),IF($M63=Lists!$H$3,IF($K63&lt;1,((($R63*(1-$E63)+$Q63*(1-$F63))/$K63)*((1+'Inputs &amp; Summary'!$D$7)^Y$1)),((INT(Y$1/$K63)-INT((Y$1-1)/$K63))*($R63*(1-$E63)+$Q63*(1-$F63))*((1+'Inputs &amp; Summary'!$D$7)^Y$1))),((_xlfn.WEIBULL.DIST(Y$1,$L63,$K63,FALSE)*($R63*(1-$E63)+$Q63*(1-$F63))*((1+'Inputs &amp; Summary'!$D$7)^Y$1))))))</f>
        <v>0</v>
      </c>
      <c r="Z63" s="248">
        <f>$D63*IF(Z$1&gt;'Inputs &amp; Summary'!$D$5,0,IF(Z$1&gt;VLOOKUP($G63,Lists!$J$17:$K$21,2),IF($M63=Lists!$H$3,IF($K63&lt;1,(($S63/$K63)*((1+'Inputs &amp; Summary'!$D$7)^Z$1)),((INT(Z$1/$K63)-INT((Z$1-1)/$K63))*$S63*((1+'Inputs &amp; Summary'!$D$7)^Z$1))),(_xlfn.WEIBULL.DIST(Z$1,$L63,$K63,FALSE)*$S63*((1+'Inputs &amp; Summary'!$D$7)^Z$1))),IF($M63=Lists!$H$3,IF($K63&lt;1,((($R63*(1-$E63)+$Q63*(1-$F63))/$K63)*((1+'Inputs &amp; Summary'!$D$7)^Z$1)),((INT(Z$1/$K63)-INT((Z$1-1)/$K63))*($R63*(1-$E63)+$Q63*(1-$F63))*((1+'Inputs &amp; Summary'!$D$7)^Z$1))),((_xlfn.WEIBULL.DIST(Z$1,$L63,$K63,FALSE)*($R63*(1-$E63)+$Q63*(1-$F63))*((1+'Inputs &amp; Summary'!$D$7)^Z$1))))))</f>
        <v>0</v>
      </c>
      <c r="AA63" s="248">
        <f>$D63*IF(AA$1&gt;'Inputs &amp; Summary'!$D$5,0,IF(AA$1&gt;VLOOKUP($G63,Lists!$J$17:$K$21,2),IF($M63=Lists!$H$3,IF($K63&lt;1,(($S63/$K63)*((1+'Inputs &amp; Summary'!$D$7)^AA$1)),((INT(AA$1/$K63)-INT((AA$1-1)/$K63))*$S63*((1+'Inputs &amp; Summary'!$D$7)^AA$1))),(_xlfn.WEIBULL.DIST(AA$1,$L63,$K63,FALSE)*$S63*((1+'Inputs &amp; Summary'!$D$7)^AA$1))),IF($M63=Lists!$H$3,IF($K63&lt;1,((($R63*(1-$E63)+$Q63*(1-$F63))/$K63)*((1+'Inputs &amp; Summary'!$D$7)^AA$1)),((INT(AA$1/$K63)-INT((AA$1-1)/$K63))*($R63*(1-$E63)+$Q63*(1-$F63))*((1+'Inputs &amp; Summary'!$D$7)^AA$1))),((_xlfn.WEIBULL.DIST(AA$1,$L63,$K63,FALSE)*($R63*(1-$E63)+$Q63*(1-$F63))*((1+'Inputs &amp; Summary'!$D$7)^AA$1))))))</f>
        <v>0</v>
      </c>
      <c r="AB63" s="248">
        <f>$D63*IF(AB$1&gt;'Inputs &amp; Summary'!$D$5,0,IF(AB$1&gt;VLOOKUP($G63,Lists!$J$17:$K$21,2),IF($M63=Lists!$H$3,IF($K63&lt;1,(($S63/$K63)*((1+'Inputs &amp; Summary'!$D$7)^AB$1)),((INT(AB$1/$K63)-INT((AB$1-1)/$K63))*$S63*((1+'Inputs &amp; Summary'!$D$7)^AB$1))),(_xlfn.WEIBULL.DIST(AB$1,$L63,$K63,FALSE)*$S63*((1+'Inputs &amp; Summary'!$D$7)^AB$1))),IF($M63=Lists!$H$3,IF($K63&lt;1,((($R63*(1-$E63)+$Q63*(1-$F63))/$K63)*((1+'Inputs &amp; Summary'!$D$7)^AB$1)),((INT(AB$1/$K63)-INT((AB$1-1)/$K63))*($R63*(1-$E63)+$Q63*(1-$F63))*((1+'Inputs &amp; Summary'!$D$7)^AB$1))),((_xlfn.WEIBULL.DIST(AB$1,$L63,$K63,FALSE)*($R63*(1-$E63)+$Q63*(1-$F63))*((1+'Inputs &amp; Summary'!$D$7)^AB$1))))))</f>
        <v>0</v>
      </c>
      <c r="AC63" s="248">
        <f>$D63*IF(AC$1&gt;'Inputs &amp; Summary'!$D$5,0,IF(AC$1&gt;VLOOKUP($G63,Lists!$J$17:$K$21,2),IF($M63=Lists!$H$3,IF($K63&lt;1,(($S63/$K63)*((1+'Inputs &amp; Summary'!$D$7)^AC$1)),((INT(AC$1/$K63)-INT((AC$1-1)/$K63))*$S63*((1+'Inputs &amp; Summary'!$D$7)^AC$1))),(_xlfn.WEIBULL.DIST(AC$1,$L63,$K63,FALSE)*$S63*((1+'Inputs &amp; Summary'!$D$7)^AC$1))),IF($M63=Lists!$H$3,IF($K63&lt;1,((($R63*(1-$E63)+$Q63*(1-$F63))/$K63)*((1+'Inputs &amp; Summary'!$D$7)^AC$1)),((INT(AC$1/$K63)-INT((AC$1-1)/$K63))*($R63*(1-$E63)+$Q63*(1-$F63))*((1+'Inputs &amp; Summary'!$D$7)^AC$1))),((_xlfn.WEIBULL.DIST(AC$1,$L63,$K63,FALSE)*($R63*(1-$E63)+$Q63*(1-$F63))*((1+'Inputs &amp; Summary'!$D$7)^AC$1))))))</f>
        <v>0</v>
      </c>
      <c r="AD63" s="248">
        <f>$D63*IF(AD$1&gt;'Inputs &amp; Summary'!$D$5,0,IF(AD$1&gt;VLOOKUP($G63,Lists!$J$17:$K$21,2),IF($M63=Lists!$H$3,IF($K63&lt;1,(($S63/$K63)*((1+'Inputs &amp; Summary'!$D$7)^AD$1)),((INT(AD$1/$K63)-INT((AD$1-1)/$K63))*$S63*((1+'Inputs &amp; Summary'!$D$7)^AD$1))),(_xlfn.WEIBULL.DIST(AD$1,$L63,$K63,FALSE)*$S63*((1+'Inputs &amp; Summary'!$D$7)^AD$1))),IF($M63=Lists!$H$3,IF($K63&lt;1,((($R63*(1-$E63)+$Q63*(1-$F63))/$K63)*((1+'Inputs &amp; Summary'!$D$7)^AD$1)),((INT(AD$1/$K63)-INT((AD$1-1)/$K63))*($R63*(1-$E63)+$Q63*(1-$F63))*((1+'Inputs &amp; Summary'!$D$7)^AD$1))),((_xlfn.WEIBULL.DIST(AD$1,$L63,$K63,FALSE)*($R63*(1-$E63)+$Q63*(1-$F63))*((1+'Inputs &amp; Summary'!$D$7)^AD$1))))))</f>
        <v>0</v>
      </c>
      <c r="AE63" s="248">
        <f>$D63*IF(AE$1&gt;'Inputs &amp; Summary'!$D$5,0,IF(AE$1&gt;VLOOKUP($G63,Lists!$J$17:$K$21,2),IF($M63=Lists!$H$3,IF($K63&lt;1,(($S63/$K63)*((1+'Inputs &amp; Summary'!$D$7)^AE$1)),((INT(AE$1/$K63)-INT((AE$1-1)/$K63))*$S63*((1+'Inputs &amp; Summary'!$D$7)^AE$1))),(_xlfn.WEIBULL.DIST(AE$1,$L63,$K63,FALSE)*$S63*((1+'Inputs &amp; Summary'!$D$7)^AE$1))),IF($M63=Lists!$H$3,IF($K63&lt;1,((($R63*(1-$E63)+$Q63*(1-$F63))/$K63)*((1+'Inputs &amp; Summary'!$D$7)^AE$1)),((INT(AE$1/$K63)-INT((AE$1-1)/$K63))*($R63*(1-$E63)+$Q63*(1-$F63))*((1+'Inputs &amp; Summary'!$D$7)^AE$1))),((_xlfn.WEIBULL.DIST(AE$1,$L63,$K63,FALSE)*($R63*(1-$E63)+$Q63*(1-$F63))*((1+'Inputs &amp; Summary'!$D$7)^AE$1))))))</f>
        <v>0</v>
      </c>
      <c r="AF63" s="248">
        <f>$D63*IF(AF$1&gt;'Inputs &amp; Summary'!$D$5,0,IF(AF$1&gt;VLOOKUP($G63,Lists!$J$17:$K$21,2),IF($M63=Lists!$H$3,IF($K63&lt;1,(($S63/$K63)*((1+'Inputs &amp; Summary'!$D$7)^AF$1)),((INT(AF$1/$K63)-INT((AF$1-1)/$K63))*$S63*((1+'Inputs &amp; Summary'!$D$7)^AF$1))),(_xlfn.WEIBULL.DIST(AF$1,$L63,$K63,FALSE)*$S63*((1+'Inputs &amp; Summary'!$D$7)^AF$1))),IF($M63=Lists!$H$3,IF($K63&lt;1,((($R63*(1-$E63)+$Q63*(1-$F63))/$K63)*((1+'Inputs &amp; Summary'!$D$7)^AF$1)),((INT(AF$1/$K63)-INT((AF$1-1)/$K63))*($R63*(1-$E63)+$Q63*(1-$F63))*((1+'Inputs &amp; Summary'!$D$7)^AF$1))),((_xlfn.WEIBULL.DIST(AF$1,$L63,$K63,FALSE)*($R63*(1-$E63)+$Q63*(1-$F63))*((1+'Inputs &amp; Summary'!$D$7)^AF$1))))))</f>
        <v>0</v>
      </c>
      <c r="AG63" s="248">
        <f>$D63*IF(AG$1&gt;'Inputs &amp; Summary'!$D$5,0,IF(AG$1&gt;VLOOKUP($G63,Lists!$J$17:$K$21,2),IF($M63=Lists!$H$3,IF($K63&lt;1,(($S63/$K63)*((1+'Inputs &amp; Summary'!$D$7)^AG$1)),((INT(AG$1/$K63)-INT((AG$1-1)/$K63))*$S63*((1+'Inputs &amp; Summary'!$D$7)^AG$1))),(_xlfn.WEIBULL.DIST(AG$1,$L63,$K63,FALSE)*$S63*((1+'Inputs &amp; Summary'!$D$7)^AG$1))),IF($M63=Lists!$H$3,IF($K63&lt;1,((($R63*(1-$E63)+$Q63*(1-$F63))/$K63)*((1+'Inputs &amp; Summary'!$D$7)^AG$1)),((INT(AG$1/$K63)-INT((AG$1-1)/$K63))*($R63*(1-$E63)+$Q63*(1-$F63))*((1+'Inputs &amp; Summary'!$D$7)^AG$1))),((_xlfn.WEIBULL.DIST(AG$1,$L63,$K63,FALSE)*($R63*(1-$E63)+$Q63*(1-$F63))*((1+'Inputs &amp; Summary'!$D$7)^AG$1))))))</f>
        <v>0</v>
      </c>
      <c r="AH63" s="248">
        <f>$D63*IF(AH$1&gt;'Inputs &amp; Summary'!$D$5,0,IF(AH$1&gt;VLOOKUP($G63,Lists!$J$17:$K$21,2),IF($M63=Lists!$H$3,IF($K63&lt;1,(($S63/$K63)*((1+'Inputs &amp; Summary'!$D$7)^AH$1)),((INT(AH$1/$K63)-INT((AH$1-1)/$K63))*$S63*((1+'Inputs &amp; Summary'!$D$7)^AH$1))),(_xlfn.WEIBULL.DIST(AH$1,$L63,$K63,FALSE)*$S63*((1+'Inputs &amp; Summary'!$D$7)^AH$1))),IF($M63=Lists!$H$3,IF($K63&lt;1,((($R63*(1-$E63)+$Q63*(1-$F63))/$K63)*((1+'Inputs &amp; Summary'!$D$7)^AH$1)),((INT(AH$1/$K63)-INT((AH$1-1)/$K63))*($R63*(1-$E63)+$Q63*(1-$F63))*((1+'Inputs &amp; Summary'!$D$7)^AH$1))),((_xlfn.WEIBULL.DIST(AH$1,$L63,$K63,FALSE)*($R63*(1-$E63)+$Q63*(1-$F63))*((1+'Inputs &amp; Summary'!$D$7)^AH$1))))))</f>
        <v>0</v>
      </c>
      <c r="AI63" s="248">
        <f>$D63*IF(AI$1&gt;'Inputs &amp; Summary'!$D$5,0,IF(AI$1&gt;VLOOKUP($G63,Lists!$J$17:$K$21,2),IF($M63=Lists!$H$3,IF($K63&lt;1,(($S63/$K63)*((1+'Inputs &amp; Summary'!$D$7)^AI$1)),((INT(AI$1/$K63)-INT((AI$1-1)/$K63))*$S63*((1+'Inputs &amp; Summary'!$D$7)^AI$1))),(_xlfn.WEIBULL.DIST(AI$1,$L63,$K63,FALSE)*$S63*((1+'Inputs &amp; Summary'!$D$7)^AI$1))),IF($M63=Lists!$H$3,IF($K63&lt;1,((($R63*(1-$E63)+$Q63*(1-$F63))/$K63)*((1+'Inputs &amp; Summary'!$D$7)^AI$1)),((INT(AI$1/$K63)-INT((AI$1-1)/$K63))*($R63*(1-$E63)+$Q63*(1-$F63))*((1+'Inputs &amp; Summary'!$D$7)^AI$1))),((_xlfn.WEIBULL.DIST(AI$1,$L63,$K63,FALSE)*($R63*(1-$E63)+$Q63*(1-$F63))*((1+'Inputs &amp; Summary'!$D$7)^AI$1))))))</f>
        <v>0.86221703300512431</v>
      </c>
      <c r="AJ63" s="248">
        <f>$D63*IF(AJ$1&gt;'Inputs &amp; Summary'!$D$5,0,IF(AJ$1&gt;VLOOKUP($G63,Lists!$J$17:$K$21,2),IF($M63=Lists!$H$3,IF($K63&lt;1,(($S63/$K63)*((1+'Inputs &amp; Summary'!$D$7)^AJ$1)),((INT(AJ$1/$K63)-INT((AJ$1-1)/$K63))*$S63*((1+'Inputs &amp; Summary'!$D$7)^AJ$1))),(_xlfn.WEIBULL.DIST(AJ$1,$L63,$K63,FALSE)*$S63*((1+'Inputs &amp; Summary'!$D$7)^AJ$1))),IF($M63=Lists!$H$3,IF($K63&lt;1,((($R63*(1-$E63)+$Q63*(1-$F63))/$K63)*((1+'Inputs &amp; Summary'!$D$7)^AJ$1)),((INT(AJ$1/$K63)-INT((AJ$1-1)/$K63))*($R63*(1-$E63)+$Q63*(1-$F63))*((1+'Inputs &amp; Summary'!$D$7)^AJ$1))),((_xlfn.WEIBULL.DIST(AJ$1,$L63,$K63,FALSE)*($R63*(1-$E63)+$Q63*(1-$F63))*((1+'Inputs &amp; Summary'!$D$7)^AJ$1))))))</f>
        <v>0.83656953634218112</v>
      </c>
      <c r="AK63" s="248">
        <f>$D63*IF(AK$1&gt;'Inputs &amp; Summary'!$D$5,0,IF(AK$1&gt;VLOOKUP($G63,Lists!$J$17:$K$21,2),IF($M63=Lists!$H$3,IF($K63&lt;1,(($S63/$K63)*((1+'Inputs &amp; Summary'!$D$7)^AK$1)),((INT(AK$1/$K63)-INT((AK$1-1)/$K63))*$S63*((1+'Inputs &amp; Summary'!$D$7)^AK$1))),(_xlfn.WEIBULL.DIST(AK$1,$L63,$K63,FALSE)*$S63*((1+'Inputs &amp; Summary'!$D$7)^AK$1))),IF($M63=Lists!$H$3,IF($K63&lt;1,((($R63*(1-$E63)+$Q63*(1-$F63))/$K63)*((1+'Inputs &amp; Summary'!$D$7)^AK$1)),((INT(AK$1/$K63)-INT((AK$1-1)/$K63))*($R63*(1-$E63)+$Q63*(1-$F63))*((1+'Inputs &amp; Summary'!$D$7)^AK$1))),((_xlfn.WEIBULL.DIST(AK$1,$L63,$K63,FALSE)*($R63*(1-$E63)+$Q63*(1-$F63))*((1+'Inputs &amp; Summary'!$D$7)^AK$1))))))</f>
        <v>0.81168494978179417</v>
      </c>
      <c r="AL63" s="248">
        <f>$D63*IF(AL$1&gt;'Inputs &amp; Summary'!$D$5,0,IF(AL$1&gt;VLOOKUP($G63,Lists!$J$17:$K$21,2),IF($M63=Lists!$H$3,IF($K63&lt;1,(($S63/$K63)*((1+'Inputs &amp; Summary'!$D$7)^AL$1)),((INT(AL$1/$K63)-INT((AL$1-1)/$K63))*$S63*((1+'Inputs &amp; Summary'!$D$7)^AL$1))),(_xlfn.WEIBULL.DIST(AL$1,$L63,$K63,FALSE)*$S63*((1+'Inputs &amp; Summary'!$D$7)^AL$1))),IF($M63=Lists!$H$3,IF($K63&lt;1,((($R63*(1-$E63)+$Q63*(1-$F63))/$K63)*((1+'Inputs &amp; Summary'!$D$7)^AL$1)),((INT(AL$1/$K63)-INT((AL$1-1)/$K63))*($R63*(1-$E63)+$Q63*(1-$F63))*((1+'Inputs &amp; Summary'!$D$7)^AL$1))),((_xlfn.WEIBULL.DIST(AL$1,$L63,$K63,FALSE)*($R63*(1-$E63)+$Q63*(1-$F63))*((1+'Inputs &amp; Summary'!$D$7)^AL$1))))))</f>
        <v>0.78754057980996361</v>
      </c>
      <c r="AM63" s="248">
        <f>$D63*IF(AM$1&gt;'Inputs &amp; Summary'!$D$5,0,IF(AM$1&gt;VLOOKUP($G63,Lists!$J$17:$K$21,2),IF($M63=Lists!$H$3,IF($K63&lt;1,(($S63/$K63)*((1+'Inputs &amp; Summary'!$D$7)^AM$1)),((INT(AM$1/$K63)-INT((AM$1-1)/$K63))*$S63*((1+'Inputs &amp; Summary'!$D$7)^AM$1))),(_xlfn.WEIBULL.DIST(AM$1,$L63,$K63,FALSE)*$S63*((1+'Inputs &amp; Summary'!$D$7)^AM$1))),IF($M63=Lists!$H$3,IF($K63&lt;1,((($R63*(1-$E63)+$Q63*(1-$F63))/$K63)*((1+'Inputs &amp; Summary'!$D$7)^AM$1)),((INT(AM$1/$K63)-INT((AM$1-1)/$K63))*($R63*(1-$E63)+$Q63*(1-$F63))*((1+'Inputs &amp; Summary'!$D$7)^AM$1))),((_xlfn.WEIBULL.DIST(AM$1,$L63,$K63,FALSE)*($R63*(1-$E63)+$Q63*(1-$F63))*((1+'Inputs &amp; Summary'!$D$7)^AM$1))))))</f>
        <v>0.76411440795366203</v>
      </c>
      <c r="AN63" s="248">
        <f>$D63*IF(AN$1&gt;'Inputs &amp; Summary'!$D$5,0,IF(AN$1&gt;VLOOKUP($G63,Lists!$J$17:$K$21,2),IF($M63=Lists!$H$3,IF($K63&lt;1,(($S63/$K63)*((1+'Inputs &amp; Summary'!$D$7)^AN$1)),((INT(AN$1/$K63)-INT((AN$1-1)/$K63))*$S63*((1+'Inputs &amp; Summary'!$D$7)^AN$1))),(_xlfn.WEIBULL.DIST(AN$1,$L63,$K63,FALSE)*$S63*((1+'Inputs &amp; Summary'!$D$7)^AN$1))),IF($M63=Lists!$H$3,IF($K63&lt;1,((($R63*(1-$E63)+$Q63*(1-$F63))/$K63)*((1+'Inputs &amp; Summary'!$D$7)^AN$1)),((INT(AN$1/$K63)-INT((AN$1-1)/$K63))*($R63*(1-$E63)+$Q63*(1-$F63))*((1+'Inputs &amp; Summary'!$D$7)^AN$1))),((_xlfn.WEIBULL.DIST(AN$1,$L63,$K63,FALSE)*($R63*(1-$E63)+$Q63*(1-$F63))*((1+'Inputs &amp; Summary'!$D$7)^AN$1))))))</f>
        <v>0.74138507070107507</v>
      </c>
      <c r="AO63" s="248">
        <f>$D63*IF(AO$1&gt;'Inputs &amp; Summary'!$D$5,0,IF(AO$1&gt;VLOOKUP($G63,Lists!$J$17:$K$21,2),IF($M63=Lists!$H$3,IF($K63&lt;1,(($S63/$K63)*((1+'Inputs &amp; Summary'!$D$7)^AO$1)),((INT(AO$1/$K63)-INT((AO$1-1)/$K63))*$S63*((1+'Inputs &amp; Summary'!$D$7)^AO$1))),(_xlfn.WEIBULL.DIST(AO$1,$L63,$K63,FALSE)*$S63*((1+'Inputs &amp; Summary'!$D$7)^AO$1))),IF($M63=Lists!$H$3,IF($K63&lt;1,((($R63*(1-$E63)+$Q63*(1-$F63))/$K63)*((1+'Inputs &amp; Summary'!$D$7)^AO$1)),((INT(AO$1/$K63)-INT((AO$1-1)/$K63))*($R63*(1-$E63)+$Q63*(1-$F63))*((1+'Inputs &amp; Summary'!$D$7)^AO$1))),((_xlfn.WEIBULL.DIST(AO$1,$L63,$K63,FALSE)*($R63*(1-$E63)+$Q63*(1-$F63))*((1+'Inputs &amp; Summary'!$D$7)^AO$1))))))</f>
        <v>0.7193318400191332</v>
      </c>
      <c r="AP63" s="248">
        <f>$D63*IF(AP$1&gt;'Inputs &amp; Summary'!$D$5,0,IF(AP$1&gt;VLOOKUP($G63,Lists!$J$17:$K$21,2),IF($M63=Lists!$H$3,IF($K63&lt;1,(($S63/$K63)*((1+'Inputs &amp; Summary'!$D$7)^AP$1)),((INT(AP$1/$K63)-INT((AP$1-1)/$K63))*$S63*((1+'Inputs &amp; Summary'!$D$7)^AP$1))),(_xlfn.WEIBULL.DIST(AP$1,$L63,$K63,FALSE)*$S63*((1+'Inputs &amp; Summary'!$D$7)^AP$1))),IF($M63=Lists!$H$3,IF($K63&lt;1,((($R63*(1-$E63)+$Q63*(1-$F63))/$K63)*((1+'Inputs &amp; Summary'!$D$7)^AP$1)),((INT(AP$1/$K63)-INT((AP$1-1)/$K63))*($R63*(1-$E63)+$Q63*(1-$F63))*((1+'Inputs &amp; Summary'!$D$7)^AP$1))),((_xlfn.WEIBULL.DIST(AP$1,$L63,$K63,FALSE)*($R63*(1-$E63)+$Q63*(1-$F63))*((1+'Inputs &amp; Summary'!$D$7)^AP$1))))))</f>
        <v>0.69793460445056832</v>
      </c>
      <c r="AQ63" s="248">
        <f>$D63*IF(AQ$1&gt;'Inputs &amp; Summary'!$D$5,0,IF(AQ$1&gt;VLOOKUP($G63,Lists!$J$17:$K$21,2),IF($M63=Lists!$H$3,IF($K63&lt;1,(($S63/$K63)*((1+'Inputs &amp; Summary'!$D$7)^AQ$1)),((INT(AQ$1/$K63)-INT((AQ$1-1)/$K63))*$S63*((1+'Inputs &amp; Summary'!$D$7)^AQ$1))),(_xlfn.WEIBULL.DIST(AQ$1,$L63,$K63,FALSE)*$S63*((1+'Inputs &amp; Summary'!$D$7)^AQ$1))),IF($M63=Lists!$H$3,IF($K63&lt;1,((($R63*(1-$E63)+$Q63*(1-$F63))/$K63)*((1+'Inputs &amp; Summary'!$D$7)^AQ$1)),((INT(AQ$1/$K63)-INT((AQ$1-1)/$K63))*($R63*(1-$E63)+$Q63*(1-$F63))*((1+'Inputs &amp; Summary'!$D$7)^AQ$1))),((_xlfn.WEIBULL.DIST(AQ$1,$L63,$K63,FALSE)*($R63*(1-$E63)+$Q63*(1-$F63))*((1+'Inputs &amp; Summary'!$D$7)^AQ$1))))))</f>
        <v>0.67717385077326042</v>
      </c>
      <c r="AR63" s="248">
        <f>$D63*IF(AR$1&gt;'Inputs &amp; Summary'!$D$5,0,IF(AR$1&gt;VLOOKUP($G63,Lists!$J$17:$K$21,2),IF($M63=Lists!$H$3,IF($K63&lt;1,(($S63/$K63)*((1+'Inputs &amp; Summary'!$D$7)^AR$1)),((INT(AR$1/$K63)-INT((AR$1-1)/$K63))*$S63*((1+'Inputs &amp; Summary'!$D$7)^AR$1))),(_xlfn.WEIBULL.DIST(AR$1,$L63,$K63,FALSE)*$S63*((1+'Inputs &amp; Summary'!$D$7)^AR$1))),IF($M63=Lists!$H$3,IF($K63&lt;1,((($R63*(1-$E63)+$Q63*(1-$F63))/$K63)*((1+'Inputs &amp; Summary'!$D$7)^AR$1)),((INT(AR$1/$K63)-INT((AR$1-1)/$K63))*($R63*(1-$E63)+$Q63*(1-$F63))*((1+'Inputs &amp; Summary'!$D$7)^AR$1))),((_xlfn.WEIBULL.DIST(AR$1,$L63,$K63,FALSE)*($R63*(1-$E63)+$Q63*(1-$F63))*((1+'Inputs &amp; Summary'!$D$7)^AR$1))))))</f>
        <v>0.65703064620514073</v>
      </c>
      <c r="AS63" s="248">
        <f>$D63*IF(AS$1&gt;'Inputs &amp; Summary'!$D$5,0,IF(AS$1&gt;VLOOKUP($G63,Lists!$J$17:$K$21,2),IF($M63=Lists!$H$3,IF($K63&lt;1,(($S63/$K63)*((1+'Inputs &amp; Summary'!$D$7)^AS$1)),((INT(AS$1/$K63)-INT((AS$1-1)/$K63))*$S63*((1+'Inputs &amp; Summary'!$D$7)^AS$1))),(_xlfn.WEIBULL.DIST(AS$1,$L63,$K63,FALSE)*$S63*((1+'Inputs &amp; Summary'!$D$7)^AS$1))),IF($M63=Lists!$H$3,IF($K63&lt;1,((($R63*(1-$E63)+$Q63*(1-$F63))/$K63)*((1+'Inputs &amp; Summary'!$D$7)^AS$1)),((INT(AS$1/$K63)-INT((AS$1-1)/$K63))*($R63*(1-$E63)+$Q63*(1-$F63))*((1+'Inputs &amp; Summary'!$D$7)^AS$1))),((_xlfn.WEIBULL.DIST(AS$1,$L63,$K63,FALSE)*($R63*(1-$E63)+$Q63*(1-$F63))*((1+'Inputs &amp; Summary'!$D$7)^AS$1))))))</f>
        <v>0</v>
      </c>
      <c r="AT63" s="248">
        <f>$D63*IF(AT$1&gt;'Inputs &amp; Summary'!$D$5,0,IF(AT$1&gt;VLOOKUP($G63,Lists!$J$17:$K$21,2),IF($M63=Lists!$H$3,IF($K63&lt;1,(($S63/$K63)*((1+'Inputs &amp; Summary'!$D$7)^AT$1)),((INT(AT$1/$K63)-INT((AT$1-1)/$K63))*$S63*((1+'Inputs &amp; Summary'!$D$7)^AT$1))),(_xlfn.WEIBULL.DIST(AT$1,$L63,$K63,FALSE)*$S63*((1+'Inputs &amp; Summary'!$D$7)^AT$1))),IF($M63=Lists!$H$3,IF($K63&lt;1,((($R63*(1-$E63)+$Q63*(1-$F63))/$K63)*((1+'Inputs &amp; Summary'!$D$7)^AT$1)),((INT(AT$1/$K63)-INT((AT$1-1)/$K63))*($R63*(1-$E63)+$Q63*(1-$F63))*((1+'Inputs &amp; Summary'!$D$7)^AT$1))),((_xlfn.WEIBULL.DIST(AT$1,$L63,$K63,FALSE)*($R63*(1-$E63)+$Q63*(1-$F63))*((1+'Inputs &amp; Summary'!$D$7)^AT$1))))))</f>
        <v>0</v>
      </c>
      <c r="AU63" s="248">
        <f>$D63*IF(AU$1&gt;'Inputs &amp; Summary'!$D$5,0,IF(AU$1&gt;VLOOKUP($G63,Lists!$J$17:$K$21,2),IF($M63=Lists!$H$3,IF($K63&lt;1,(($S63/$K63)*((1+'Inputs &amp; Summary'!$D$7)^AU$1)),((INT(AU$1/$K63)-INT((AU$1-1)/$K63))*$S63*((1+'Inputs &amp; Summary'!$D$7)^AU$1))),(_xlfn.WEIBULL.DIST(AU$1,$L63,$K63,FALSE)*$S63*((1+'Inputs &amp; Summary'!$D$7)^AU$1))),IF($M63=Lists!$H$3,IF($K63&lt;1,((($R63*(1-$E63)+$Q63*(1-$F63))/$K63)*((1+'Inputs &amp; Summary'!$D$7)^AU$1)),((INT(AU$1/$K63)-INT((AU$1-1)/$K63))*($R63*(1-$E63)+$Q63*(1-$F63))*((1+'Inputs &amp; Summary'!$D$7)^AU$1))),((_xlfn.WEIBULL.DIST(AU$1,$L63,$K63,FALSE)*($R63*(1-$E63)+$Q63*(1-$F63))*((1+'Inputs &amp; Summary'!$D$7)^AU$1))))))</f>
        <v>0</v>
      </c>
      <c r="AV63" s="248">
        <f>$D63*IF(AV$1&gt;'Inputs &amp; Summary'!$D$5,0,IF(AV$1&gt;VLOOKUP($G63,Lists!$J$17:$K$21,2),IF($M63=Lists!$H$3,IF($K63&lt;1,(($S63/$K63)*((1+'Inputs &amp; Summary'!$D$7)^AV$1)),((INT(AV$1/$K63)-INT((AV$1-1)/$K63))*$S63*((1+'Inputs &amp; Summary'!$D$7)^AV$1))),(_xlfn.WEIBULL.DIST(AV$1,$L63,$K63,FALSE)*$S63*((1+'Inputs &amp; Summary'!$D$7)^AV$1))),IF($M63=Lists!$H$3,IF($K63&lt;1,((($R63*(1-$E63)+$Q63*(1-$F63))/$K63)*((1+'Inputs &amp; Summary'!$D$7)^AV$1)),((INT(AV$1/$K63)-INT((AV$1-1)/$K63))*($R63*(1-$E63)+$Q63*(1-$F63))*((1+'Inputs &amp; Summary'!$D$7)^AV$1))),((_xlfn.WEIBULL.DIST(AV$1,$L63,$K63,FALSE)*($R63*(1-$E63)+$Q63*(1-$F63))*((1+'Inputs &amp; Summary'!$D$7)^AV$1))))))</f>
        <v>0</v>
      </c>
      <c r="AW63" s="248">
        <f>$D63*IF(AW$1&gt;'Inputs &amp; Summary'!$D$5,0,IF(AW$1&gt;VLOOKUP($G63,Lists!$J$17:$K$21,2),IF($M63=Lists!$H$3,IF($K63&lt;1,(($S63/$K63)*((1+'Inputs &amp; Summary'!$D$7)^AW$1)),((INT(AW$1/$K63)-INT((AW$1-1)/$K63))*$S63*((1+'Inputs &amp; Summary'!$D$7)^AW$1))),(_xlfn.WEIBULL.DIST(AW$1,$L63,$K63,FALSE)*$S63*((1+'Inputs &amp; Summary'!$D$7)^AW$1))),IF($M63=Lists!$H$3,IF($K63&lt;1,((($R63*(1-$E63)+$Q63*(1-$F63))/$K63)*((1+'Inputs &amp; Summary'!$D$7)^AW$1)),((INT(AW$1/$K63)-INT((AW$1-1)/$K63))*($R63*(1-$E63)+$Q63*(1-$F63))*((1+'Inputs &amp; Summary'!$D$7)^AW$1))),((_xlfn.WEIBULL.DIST(AW$1,$L63,$K63,FALSE)*($R63*(1-$E63)+$Q63*(1-$F63))*((1+'Inputs &amp; Summary'!$D$7)^AW$1))))))</f>
        <v>0</v>
      </c>
      <c r="AX63" s="248">
        <f>$D63*IF(AX$1&gt;'Inputs &amp; Summary'!$D$5,0,IF(AX$1&gt;VLOOKUP($G63,Lists!$J$17:$K$21,2),IF($M63=Lists!$H$3,IF($K63&lt;1,(($S63/$K63)*((1+'Inputs &amp; Summary'!$D$7)^AX$1)),((INT(AX$1/$K63)-INT((AX$1-1)/$K63))*$S63*((1+'Inputs &amp; Summary'!$D$7)^AX$1))),(_xlfn.WEIBULL.DIST(AX$1,$L63,$K63,FALSE)*$S63*((1+'Inputs &amp; Summary'!$D$7)^AX$1))),IF($M63=Lists!$H$3,IF($K63&lt;1,((($R63*(1-$E63)+$Q63*(1-$F63))/$K63)*((1+'Inputs &amp; Summary'!$D$7)^AX$1)),((INT(AX$1/$K63)-INT((AX$1-1)/$K63))*($R63*(1-$E63)+$Q63*(1-$F63))*((1+'Inputs &amp; Summary'!$D$7)^AX$1))),((_xlfn.WEIBULL.DIST(AX$1,$L63,$K63,FALSE)*($R63*(1-$E63)+$Q63*(1-$F63))*((1+'Inputs &amp; Summary'!$D$7)^AX$1))))))</f>
        <v>0</v>
      </c>
      <c r="AY63" s="248">
        <f>$D63*IF(AY$1&gt;'Inputs &amp; Summary'!$D$5,0,IF(AY$1&gt;VLOOKUP($G63,Lists!$J$17:$K$21,2),IF($M63=Lists!$H$3,IF($K63&lt;1,(($S63/$K63)*((1+'Inputs &amp; Summary'!$D$7)^AY$1)),((INT(AY$1/$K63)-INT((AY$1-1)/$K63))*$S63*((1+'Inputs &amp; Summary'!$D$7)^AY$1))),(_xlfn.WEIBULL.DIST(AY$1,$L63,$K63,FALSE)*$S63*((1+'Inputs &amp; Summary'!$D$7)^AY$1))),IF($M63=Lists!$H$3,IF($K63&lt;1,((($R63*(1-$E63)+$Q63*(1-$F63))/$K63)*((1+'Inputs &amp; Summary'!$D$7)^AY$1)),((INT(AY$1/$K63)-INT((AY$1-1)/$K63))*($R63*(1-$E63)+$Q63*(1-$F63))*((1+'Inputs &amp; Summary'!$D$7)^AY$1))),((_xlfn.WEIBULL.DIST(AY$1,$L63,$K63,FALSE)*($R63*(1-$E63)+$Q63*(1-$F63))*((1+'Inputs &amp; Summary'!$D$7)^AY$1))))))</f>
        <v>0</v>
      </c>
      <c r="AZ63" s="248">
        <f>$D63*IF(AZ$1&gt;'Inputs &amp; Summary'!$D$5,0,IF(AZ$1&gt;VLOOKUP($G63,Lists!$J$17:$K$21,2),IF($M63=Lists!$H$3,IF($K63&lt;1,(($S63/$K63)*((1+'Inputs &amp; Summary'!$D$7)^AZ$1)),((INT(AZ$1/$K63)-INT((AZ$1-1)/$K63))*$S63*((1+'Inputs &amp; Summary'!$D$7)^AZ$1))),(_xlfn.WEIBULL.DIST(AZ$1,$L63,$K63,FALSE)*$S63*((1+'Inputs &amp; Summary'!$D$7)^AZ$1))),IF($M63=Lists!$H$3,IF($K63&lt;1,((($R63*(1-$E63)+$Q63*(1-$F63))/$K63)*((1+'Inputs &amp; Summary'!$D$7)^AZ$1)),((INT(AZ$1/$K63)-INT((AZ$1-1)/$K63))*($R63*(1-$E63)+$Q63*(1-$F63))*((1+'Inputs &amp; Summary'!$D$7)^AZ$1))),((_xlfn.WEIBULL.DIST(AZ$1,$L63,$K63,FALSE)*($R63*(1-$E63)+$Q63*(1-$F63))*((1+'Inputs &amp; Summary'!$D$7)^AZ$1))))))</f>
        <v>0</v>
      </c>
      <c r="BA63" s="248">
        <f>$D63*IF(BA$1&gt;'Inputs &amp; Summary'!$D$5,0,IF(BA$1&gt;VLOOKUP($G63,Lists!$J$17:$K$21,2),IF($M63=Lists!$H$3,IF($K63&lt;1,(($S63/$K63)*((1+'Inputs &amp; Summary'!$D$7)^BA$1)),((INT(BA$1/$K63)-INT((BA$1-1)/$K63))*$S63*((1+'Inputs &amp; Summary'!$D$7)^BA$1))),(_xlfn.WEIBULL.DIST(BA$1,$L63,$K63,FALSE)*$S63*((1+'Inputs &amp; Summary'!$D$7)^BA$1))),IF($M63=Lists!$H$3,IF($K63&lt;1,((($R63*(1-$E63)+$Q63*(1-$F63))/$K63)*((1+'Inputs &amp; Summary'!$D$7)^BA$1)),((INT(BA$1/$K63)-INT((BA$1-1)/$K63))*($R63*(1-$E63)+$Q63*(1-$F63))*((1+'Inputs &amp; Summary'!$D$7)^BA$1))),((_xlfn.WEIBULL.DIST(BA$1,$L63,$K63,FALSE)*($R63*(1-$E63)+$Q63*(1-$F63))*((1+'Inputs &amp; Summary'!$D$7)^BA$1))))))</f>
        <v>0</v>
      </c>
      <c r="BB63" s="248">
        <f>$D63*IF(BB$1&gt;'Inputs &amp; Summary'!$D$5,0,IF(BB$1&gt;VLOOKUP($G63,Lists!$J$17:$K$21,2),IF($M63=Lists!$H$3,IF($K63&lt;1,(($S63/$K63)*((1+'Inputs &amp; Summary'!$D$7)^BB$1)),((INT(BB$1/$K63)-INT((BB$1-1)/$K63))*$S63*((1+'Inputs &amp; Summary'!$D$7)^BB$1))),(_xlfn.WEIBULL.DIST(BB$1,$L63,$K63,FALSE)*$S63*((1+'Inputs &amp; Summary'!$D$7)^BB$1))),IF($M63=Lists!$H$3,IF($K63&lt;1,((($R63*(1-$E63)+$Q63*(1-$F63))/$K63)*((1+'Inputs &amp; Summary'!$D$7)^BB$1)),((INT(BB$1/$K63)-INT((BB$1-1)/$K63))*($R63*(1-$E63)+$Q63*(1-$F63))*((1+'Inputs &amp; Summary'!$D$7)^BB$1))),((_xlfn.WEIBULL.DIST(BB$1,$L63,$K63,FALSE)*($R63*(1-$E63)+$Q63*(1-$F63))*((1+'Inputs &amp; Summary'!$D$7)^BB$1))))))</f>
        <v>0</v>
      </c>
      <c r="BC63" s="248">
        <f>$D63*IF(BC$1&gt;'Inputs &amp; Summary'!$D$5,0,IF(BC$1&gt;VLOOKUP($G63,Lists!$J$17:$K$21,2),IF($M63=Lists!$H$3,IF($K63&lt;1,(($S63/$K63)*((1+'Inputs &amp; Summary'!$D$7)^BC$1)),((INT(BC$1/$K63)-INT((BC$1-1)/$K63))*$S63*((1+'Inputs &amp; Summary'!$D$7)^BC$1))),(_xlfn.WEIBULL.DIST(BC$1,$L63,$K63,FALSE)*$S63*((1+'Inputs &amp; Summary'!$D$7)^BC$1))),IF($M63=Lists!$H$3,IF($K63&lt;1,((($R63*(1-$E63)+$Q63*(1-$F63))/$K63)*((1+'Inputs &amp; Summary'!$D$7)^BC$1)),((INT(BC$1/$K63)-INT((BC$1-1)/$K63))*($R63*(1-$E63)+$Q63*(1-$F63))*((1+'Inputs &amp; Summary'!$D$7)^BC$1))),((_xlfn.WEIBULL.DIST(BC$1,$L63,$K63,FALSE)*($R63*(1-$E63)+$Q63*(1-$F63))*((1+'Inputs &amp; Summary'!$D$7)^BC$1))))))</f>
        <v>0</v>
      </c>
      <c r="BD63" s="248">
        <f>$D63*IF(BD$1&gt;'Inputs &amp; Summary'!$D$5,0,IF(BD$1&gt;VLOOKUP($G63,Lists!$J$17:$K$21,2),IF($M63=Lists!$H$3,IF($K63&lt;1,(($S63/$K63)*((1+'Inputs &amp; Summary'!$D$7)^BD$1)),((INT(BD$1/$K63)-INT((BD$1-1)/$K63))*$S63*((1+'Inputs &amp; Summary'!$D$7)^BD$1))),(_xlfn.WEIBULL.DIST(BD$1,$L63,$K63,FALSE)*$S63*((1+'Inputs &amp; Summary'!$D$7)^BD$1))),IF($M63=Lists!$H$3,IF($K63&lt;1,((($R63*(1-$E63)+$Q63*(1-$F63))/$K63)*((1+'Inputs &amp; Summary'!$D$7)^BD$1)),((INT(BD$1/$K63)-INT((BD$1-1)/$K63))*($R63*(1-$E63)+$Q63*(1-$F63))*((1+'Inputs &amp; Summary'!$D$7)^BD$1))),((_xlfn.WEIBULL.DIST(BD$1,$L63,$K63,FALSE)*($R63*(1-$E63)+$Q63*(1-$F63))*((1+'Inputs &amp; Summary'!$D$7)^BD$1))))))</f>
        <v>0</v>
      </c>
      <c r="BE63" s="248">
        <f>$D63*IF(BE$1&gt;'Inputs &amp; Summary'!$D$5,0,IF(BE$1&gt;VLOOKUP($G63,Lists!$J$17:$K$21,2),IF($M63=Lists!$H$3,IF($K63&lt;1,(($S63/$K63)*((1+'Inputs &amp; Summary'!$D$7)^BE$1)),((INT(BE$1/$K63)-INT((BE$1-1)/$K63))*$S63*((1+'Inputs &amp; Summary'!$D$7)^BE$1))),(_xlfn.WEIBULL.DIST(BE$1,$L63,$K63,FALSE)*$S63*((1+'Inputs &amp; Summary'!$D$7)^BE$1))),IF($M63=Lists!$H$3,IF($K63&lt;1,((($R63*(1-$E63)+$Q63*(1-$F63))/$K63)*((1+'Inputs &amp; Summary'!$D$7)^BE$1)),((INT(BE$1/$K63)-INT((BE$1-1)/$K63))*($R63*(1-$E63)+$Q63*(1-$F63))*((1+'Inputs &amp; Summary'!$D$7)^BE$1))),((_xlfn.WEIBULL.DIST(BE$1,$L63,$K63,FALSE)*($R63*(1-$E63)+$Q63*(1-$F63))*((1+'Inputs &amp; Summary'!$D$7)^BE$1))))))</f>
        <v>0</v>
      </c>
      <c r="BF63" s="248">
        <f>$D63*IF(BF$1&gt;'Inputs &amp; Summary'!$D$5,0,IF(BF$1&gt;VLOOKUP($G63,Lists!$J$17:$K$21,2),IF($M63=Lists!$H$3,IF($K63&lt;1,(($S63/$K63)*((1+'Inputs &amp; Summary'!$D$7)^BF$1)),((INT(BF$1/$K63)-INT((BF$1-1)/$K63))*$S63*((1+'Inputs &amp; Summary'!$D$7)^BF$1))),(_xlfn.WEIBULL.DIST(BF$1,$L63,$K63,FALSE)*$S63*((1+'Inputs &amp; Summary'!$D$7)^BF$1))),IF($M63=Lists!$H$3,IF($K63&lt;1,((($R63*(1-$E63)+$Q63*(1-$F63))/$K63)*((1+'Inputs &amp; Summary'!$D$7)^BF$1)),((INT(BF$1/$K63)-INT((BF$1-1)/$K63))*($R63*(1-$E63)+$Q63*(1-$F63))*((1+'Inputs &amp; Summary'!$D$7)^BF$1))),((_xlfn.WEIBULL.DIST(BF$1,$L63,$K63,FALSE)*($R63*(1-$E63)+$Q63*(1-$F63))*((1+'Inputs &amp; Summary'!$D$7)^BF$1))))))</f>
        <v>0</v>
      </c>
      <c r="BG63" s="248">
        <f>$D63*IF(BG$1&gt;'Inputs &amp; Summary'!$D$5,0,IF(BG$1&gt;VLOOKUP($G63,Lists!$J$17:$K$21,2),IF($M63=Lists!$H$3,IF($K63&lt;1,(($S63/$K63)*((1+'Inputs &amp; Summary'!$D$7)^BG$1)),((INT(BG$1/$K63)-INT((BG$1-1)/$K63))*$S63*((1+'Inputs &amp; Summary'!$D$7)^BG$1))),(_xlfn.WEIBULL.DIST(BG$1,$L63,$K63,FALSE)*$S63*((1+'Inputs &amp; Summary'!$D$7)^BG$1))),IF($M63=Lists!$H$3,IF($K63&lt;1,((($R63*(1-$E63)+$Q63*(1-$F63))/$K63)*((1+'Inputs &amp; Summary'!$D$7)^BG$1)),((INT(BG$1/$K63)-INT((BG$1-1)/$K63))*($R63*(1-$E63)+$Q63*(1-$F63))*((1+'Inputs &amp; Summary'!$D$7)^BG$1))),((_xlfn.WEIBULL.DIST(BG$1,$L63,$K63,FALSE)*($R63*(1-$E63)+$Q63*(1-$F63))*((1+'Inputs &amp; Summary'!$D$7)^BG$1))))))</f>
        <v>0</v>
      </c>
      <c r="BH63" s="248">
        <f>$D63*IF(BH$1&gt;'Inputs &amp; Summary'!$D$5,0,IF(BH$1&gt;VLOOKUP($G63,Lists!$J$17:$K$21,2),IF($M63=Lists!$H$3,IF($K63&lt;1,(($S63/$K63)*((1+'Inputs &amp; Summary'!$D$7)^BH$1)),((INT(BH$1/$K63)-INT((BH$1-1)/$K63))*$S63*((1+'Inputs &amp; Summary'!$D$7)^BH$1))),(_xlfn.WEIBULL.DIST(BH$1,$L63,$K63,FALSE)*$S63*((1+'Inputs &amp; Summary'!$D$7)^BH$1))),IF($M63=Lists!$H$3,IF($K63&lt;1,((($R63*(1-$E63)+$Q63*(1-$F63))/$K63)*((1+'Inputs &amp; Summary'!$D$7)^BH$1)),((INT(BH$1/$K63)-INT((BH$1-1)/$K63))*($R63*(1-$E63)+$Q63*(1-$F63))*((1+'Inputs &amp; Summary'!$D$7)^BH$1))),((_xlfn.WEIBULL.DIST(BH$1,$L63,$K63,FALSE)*($R63*(1-$E63)+$Q63*(1-$F63))*((1+'Inputs &amp; Summary'!$D$7)^BH$1))))))</f>
        <v>0</v>
      </c>
      <c r="BI63" s="248">
        <f>$D63*IF(BI$1&gt;'Inputs &amp; Summary'!$D$5,0,IF(BI$1&gt;VLOOKUP($G63,Lists!$J$17:$K$21,2),IF($M63=Lists!$H$3,IF($K63&lt;1,(($S63/$K63)*((1+'Inputs &amp; Summary'!$D$7)^BI$1)),((INT(BI$1/$K63)-INT((BI$1-1)/$K63))*$S63*((1+'Inputs &amp; Summary'!$D$7)^BI$1))),(_xlfn.WEIBULL.DIST(BI$1,$L63,$K63,FALSE)*$S63*((1+'Inputs &amp; Summary'!$D$7)^BI$1))),IF($M63=Lists!$H$3,IF($K63&lt;1,((($R63*(1-$E63)+$Q63*(1-$F63))/$K63)*((1+'Inputs &amp; Summary'!$D$7)^BI$1)),((INT(BI$1/$K63)-INT((BI$1-1)/$K63))*($R63*(1-$E63)+$Q63*(1-$F63))*((1+'Inputs &amp; Summary'!$D$7)^BI$1))),((_xlfn.WEIBULL.DIST(BI$1,$L63,$K63,FALSE)*($R63*(1-$E63)+$Q63*(1-$F63))*((1+'Inputs &amp; Summary'!$D$7)^BI$1))))))</f>
        <v>0</v>
      </c>
      <c r="BJ63" s="248">
        <f>$D63*IF(BJ$1&gt;'Inputs &amp; Summary'!$D$5,0,IF(BJ$1&gt;VLOOKUP($G63,Lists!$J$17:$K$21,2),IF($M63=Lists!$H$3,IF($K63&lt;1,(($S63/$K63)*((1+'Inputs &amp; Summary'!$D$7)^BJ$1)),((INT(BJ$1/$K63)-INT((BJ$1-1)/$K63))*$S63*((1+'Inputs &amp; Summary'!$D$7)^BJ$1))),(_xlfn.WEIBULL.DIST(BJ$1,$L63,$K63,FALSE)*$S63*((1+'Inputs &amp; Summary'!$D$7)^BJ$1))),IF($M63=Lists!$H$3,IF($K63&lt;1,((($R63*(1-$E63)+$Q63*(1-$F63))/$K63)*((1+'Inputs &amp; Summary'!$D$7)^BJ$1)),((INT(BJ$1/$K63)-INT((BJ$1-1)/$K63))*($R63*(1-$E63)+$Q63*(1-$F63))*((1+'Inputs &amp; Summary'!$D$7)^BJ$1))),((_xlfn.WEIBULL.DIST(BJ$1,$L63,$K63,FALSE)*($R63*(1-$E63)+$Q63*(1-$F63))*((1+'Inputs &amp; Summary'!$D$7)^BJ$1))))))</f>
        <v>0</v>
      </c>
      <c r="BK63" s="248">
        <f>$D63*IF(BK$1&gt;'Inputs &amp; Summary'!$D$5,0,IF(BK$1&gt;VLOOKUP($G63,Lists!$J$17:$K$21,2),IF($M63=Lists!$H$3,IF($K63&lt;1,(($S63/$K63)*((1+'Inputs &amp; Summary'!$D$7)^BK$1)),((INT(BK$1/$K63)-INT((BK$1-1)/$K63))*$S63*((1+'Inputs &amp; Summary'!$D$7)^BK$1))),(_xlfn.WEIBULL.DIST(BK$1,$L63,$K63,FALSE)*$S63*((1+'Inputs &amp; Summary'!$D$7)^BK$1))),IF($M63=Lists!$H$3,IF($K63&lt;1,((($R63*(1-$E63)+$Q63*(1-$F63))/$K63)*((1+'Inputs &amp; Summary'!$D$7)^BK$1)),((INT(BK$1/$K63)-INT((BK$1-1)/$K63))*($R63*(1-$E63)+$Q63*(1-$F63))*((1+'Inputs &amp; Summary'!$D$7)^BK$1))),((_xlfn.WEIBULL.DIST(BK$1,$L63,$K63,FALSE)*($R63*(1-$E63)+$Q63*(1-$F63))*((1+'Inputs &amp; Summary'!$D$7)^BK$1))))))</f>
        <v>0</v>
      </c>
      <c r="BL63" s="248">
        <f>$D63*IF(BL$1&gt;'Inputs &amp; Summary'!$D$5,0,IF(BL$1&gt;VLOOKUP($G63,Lists!$J$17:$K$21,2),IF($M63=Lists!$H$3,IF($K63&lt;1,(($S63/$K63)*((1+'Inputs &amp; Summary'!$D$7)^BL$1)),((INT(BL$1/$K63)-INT((BL$1-1)/$K63))*$S63*((1+'Inputs &amp; Summary'!$D$7)^BL$1))),(_xlfn.WEIBULL.DIST(BL$1,$L63,$K63,FALSE)*$S63*((1+'Inputs &amp; Summary'!$D$7)^BL$1))),IF($M63=Lists!$H$3,IF($K63&lt;1,((($R63*(1-$E63)+$Q63*(1-$F63))/$K63)*((1+'Inputs &amp; Summary'!$D$7)^BL$1)),((INT(BL$1/$K63)-INT((BL$1-1)/$K63))*($R63*(1-$E63)+$Q63*(1-$F63))*((1+'Inputs &amp; Summary'!$D$7)^BL$1))),((_xlfn.WEIBULL.DIST(BL$1,$L63,$K63,FALSE)*($R63*(1-$E63)+$Q63*(1-$F63))*((1+'Inputs &amp; Summary'!$D$7)^BL$1))))))</f>
        <v>0</v>
      </c>
    </row>
    <row r="64" spans="1:64" x14ac:dyDescent="0.3">
      <c r="A64" s="236" t="s">
        <v>213</v>
      </c>
      <c r="B64" s="117" t="str">
        <f>IF('Inputs &amp; Summary'!$D$15=Lists!$E$3,INDEX('Residential Rooftop Details'!$A$30:$X$158,MATCH('Cash Flow'!$A64,'Residential Rooftop Details'!$A$30:$A$158,0),COLUMN(B$1)),IF('Inputs &amp; Summary'!$D$15=Lists!$E$4,INDEX('Commercial Rooftop Details'!$A$30:$V$158,MATCH('Cash Flow'!$A64,'Commercial Rooftop Details'!$A$30:$A$158,0),COLUMN(B$1)),INDEX('Ground-Mount Details'!$A$30:$V$158,MATCH('Cash Flow'!$A64,'Ground-Mount Details'!$A$30:$A$158,0),COLUMN(B$1))))</f>
        <v>Corrective</v>
      </c>
      <c r="C64" s="117" t="str">
        <f>IF('Inputs &amp; Summary'!$D$15=Lists!$E$3,INDEX('Residential Rooftop Details'!$A$30:$X$158,MATCH('Cash Flow'!$A64,'Residential Rooftop Details'!$A$30:$A$158,0),COLUMN(C$1)),IF('Inputs &amp; Summary'!$D$15=Lists!$E$4,INDEX('Commercial Rooftop Details'!$A$30:$V$158,MATCH('Cash Flow'!$A64,'Commercial Rooftop Details'!$A$30:$A$158,0),COLUMN(C$1)),INDEX('Ground-Mount Details'!$A$30:$V$158,MATCH('Cash Flow'!$A64,'Ground-Mount Details'!$A$30:$A$158,0),COLUMN(C$1))))</f>
        <v>Inverter</v>
      </c>
      <c r="D64" s="117">
        <f>IF('Inputs &amp; Summary'!$D$15=Lists!$E$3,INDEX('Residential Rooftop Details'!$A$30:$X$158,MATCH('Cash Flow'!$A64,'Residential Rooftop Details'!$A$30:$A$158,0),COLUMN(D$1)),IF('Inputs &amp; Summary'!$D$15=Lists!$E$4,INDEX('Commercial Rooftop Details'!$A$30:$V$158,MATCH('Cash Flow'!$A64,'Commercial Rooftop Details'!$A$30:$A$158,0),COLUMN(D$1)),INDEX('Ground-Mount Details'!$A$30:$V$158,MATCH('Cash Flow'!$A64,'Ground-Mount Details'!$A$30:$A$158,0),COLUMN(D$1))))</f>
        <v>1</v>
      </c>
      <c r="E64" s="117">
        <f>IF('Inputs &amp; Summary'!$D$15=Lists!$E$3,INDEX('Residential Rooftop Details'!$A$30:$X$158,MATCH('Cash Flow'!$A64,'Residential Rooftop Details'!$A$30:$A$158,0),COLUMN(E$1)),IF('Inputs &amp; Summary'!$D$15=Lists!$E$4,INDEX('Commercial Rooftop Details'!$A$30:$V$158,MATCH('Cash Flow'!$A64,'Commercial Rooftop Details'!$A$30:$A$158,0),COLUMN(E$1)),INDEX('Ground-Mount Details'!$A$30:$V$158,MATCH('Cash Flow'!$A64,'Ground-Mount Details'!$A$30:$A$158,0),COLUMN(E$1))))</f>
        <v>1</v>
      </c>
      <c r="F64" s="117">
        <f>IF('Inputs &amp; Summary'!$D$15=Lists!$E$3,INDEX('Residential Rooftop Details'!$A$30:$X$158,MATCH('Cash Flow'!$A64,'Residential Rooftop Details'!$A$30:$A$158,0),COLUMN(F$1)),IF('Inputs &amp; Summary'!$D$15=Lists!$E$4,INDEX('Commercial Rooftop Details'!$A$30:$V$158,MATCH('Cash Flow'!$A64,'Commercial Rooftop Details'!$A$30:$A$158,0),COLUMN(F$1)),INDEX('Ground-Mount Details'!$A$30:$V$158,MATCH('Cash Flow'!$A64,'Ground-Mount Details'!$A$30:$A$158,0),COLUMN(F$1))))</f>
        <v>1</v>
      </c>
      <c r="G64" s="237" t="str">
        <f>IF('Inputs &amp; Summary'!$D$15=Lists!$E$3,INDEX('Residential Rooftop Details'!$A$30:$X$158,MATCH('Cash Flow'!$A64,'Residential Rooftop Details'!$A$30:$A$158,0),COLUMN(G$1)),IF('Inputs &amp; Summary'!$D$15=Lists!$E$4,INDEX('Commercial Rooftop Details'!$A$30:$V$158,MATCH('Cash Flow'!$A64,'Commercial Rooftop Details'!$A$30:$A$158,0),COLUMN(G$1)),INDEX('Ground-Mount Details'!$A$30:$V$158,MATCH('Cash Flow'!$A64,'Ground-Mount Details'!$A$30:$A$158,0),COLUMN(G$1))))</f>
        <v>EPC</v>
      </c>
      <c r="H64" s="237" t="str">
        <f>IF('Inputs &amp; Summary'!$D$15=Lists!$E$3,INDEX('Residential Rooftop Details'!$A$30:$X$158,MATCH('Cash Flow'!$A64,'Residential Rooftop Details'!$A$30:$A$158,0),COLUMN(H$1)),IF('Inputs &amp; Summary'!$D$15=Lists!$E$4,INDEX('Commercial Rooftop Details'!$A$30:$V$158,MATCH('Cash Flow'!$A64,'Commercial Rooftop Details'!$A$30:$A$158,0),COLUMN(H$1)),INDEX('Ground-Mount Details'!$A$30:$V$158,MATCH('Cash Flow'!$A64,'Ground-Mount Details'!$A$30:$A$158,0),COLUMN(H$1))))</f>
        <v>inverter</v>
      </c>
      <c r="I64" s="237" t="str">
        <f>IF('Inputs &amp; Summary'!$D$15=Lists!$E$3,INDEX('Residential Rooftop Details'!$A$30:$X$158,MATCH('Cash Flow'!$A64,'Residential Rooftop Details'!$A$30:$A$158,0),COLUMN(I$1)),IF('Inputs &amp; Summary'!$D$15=Lists!$E$4,INDEX('Commercial Rooftop Details'!$A$30:$V$158,MATCH('Cash Flow'!$A64,'Commercial Rooftop Details'!$A$30:$A$158,0),COLUMN(I$1)),INDEX('Ground-Mount Details'!$A$30:$V$158,MATCH('Cash Flow'!$A64,'Ground-Mount Details'!$A$30:$A$158,0),COLUMN(I$1))))</f>
        <v>Inverter specialist</v>
      </c>
      <c r="J64" s="238">
        <f>IF('Inputs &amp; Summary'!$D$15=Lists!$E$3,INDEX('Residential Rooftop Details'!$A$30:$X$158,MATCH('Cash Flow'!$A64,'Residential Rooftop Details'!$A$30:$A$158,0),COLUMN(J$1)),IF('Inputs &amp; Summary'!$D$15=Lists!$E$4,INDEX('Commercial Rooftop Details'!$A$30:$V$158,MATCH('Cash Flow'!$A64,'Commercial Rooftop Details'!$A$30:$A$158,0),COLUMN(J$1)),INDEX('Ground-Mount Details'!$A$30:$V$158,MATCH('Cash Flow'!$A64,'Ground-Mount Details'!$A$30:$A$158,0),COLUMN(J$1))))</f>
        <v>24.03846153846154</v>
      </c>
      <c r="K64" s="239">
        <f>IF('Inputs &amp; Summary'!$D$15=Lists!$E$3,INDEX('Residential Rooftop Details'!$A$30:$X$158,MATCH('Cash Flow'!$A64,'Residential Rooftop Details'!$A$30:$A$158,0),COLUMN(K$1)),IF('Inputs &amp; Summary'!$D$15=Lists!$E$4,INDEX('Commercial Rooftop Details'!$A$30:$V$158,MATCH('Cash Flow'!$A64,'Commercial Rooftop Details'!$A$30:$A$158,0),COLUMN(K$1)),INDEX('Ground-Mount Details'!$A$30:$V$158,MATCH('Cash Flow'!$A64,'Ground-Mount Details'!$A$30:$A$158,0),COLUMN(K$1))))</f>
        <v>20</v>
      </c>
      <c r="L64" s="239">
        <f>IF('Inputs &amp; Summary'!$D$15=Lists!$E$3,INDEX('Residential Rooftop Details'!$A$30:$X$158,MATCH('Cash Flow'!$A64,'Residential Rooftop Details'!$A$30:$A$158,0),COLUMN(L$1)),IF('Inputs &amp; Summary'!$D$15=Lists!$E$4,INDEX('Commercial Rooftop Details'!$A$30:$V$158,MATCH('Cash Flow'!$A64,'Commercial Rooftop Details'!$A$30:$A$158,0),COLUMN(L$1)),INDEX('Ground-Mount Details'!$A$30:$V$158,MATCH('Cash Flow'!$A64,'Ground-Mount Details'!$A$30:$A$158,0),COLUMN(L$1))))</f>
        <v>1</v>
      </c>
      <c r="M64" s="238" t="str">
        <f>IF('Inputs &amp; Summary'!$D$15=Lists!$E$3,INDEX('Residential Rooftop Details'!$A$30:$X$158,MATCH('Cash Flow'!$A64,'Residential Rooftop Details'!$A$30:$A$158,0),COLUMN(M$1)),IF('Inputs &amp; Summary'!$D$15=Lists!$E$4,INDEX('Commercial Rooftop Details'!$A$30:$V$158,MATCH('Cash Flow'!$A64,'Commercial Rooftop Details'!$A$30:$A$158,0),COLUMN(M$1)),INDEX('Ground-Mount Details'!$A$30:$V$158,MATCH('Cash Flow'!$A64,'Ground-Mount Details'!$A$30:$A$158,0),COLUMN(M$1))))</f>
        <v>Weibull</v>
      </c>
      <c r="N64" s="240">
        <f>IF('Inputs &amp; Summary'!$D$15=Lists!$E$3,INDEX('Residential Rooftop Details'!$A$30:$X$158,MATCH('Cash Flow'!$A64,'Residential Rooftop Details'!$A$30:$A$158,0),COLUMN(N$1)),IF('Inputs &amp; Summary'!$D$15=Lists!$E$4,INDEX('Commercial Rooftop Details'!$A$30:$V$158,MATCH('Cash Flow'!$A64,'Commercial Rooftop Details'!$A$30:$A$158,0),COLUMN(N$1)),INDEX('Ground-Mount Details'!$A$30:$V$158,MATCH('Cash Flow'!$A64,'Ground-Mount Details'!$A$30:$A$158,0),COLUMN(N$1))))</f>
        <v>1</v>
      </c>
      <c r="O64" s="239">
        <f>IF('Inputs &amp; Summary'!$D$15=Lists!$E$3,INDEX('Residential Rooftop Details'!$A$30:$X$158,MATCH('Cash Flow'!$A64,'Residential Rooftop Details'!$A$30:$A$158,0),COLUMN(O$1)),IF('Inputs &amp; Summary'!$D$15=Lists!$E$4,INDEX('Commercial Rooftop Details'!$A$30:$V$158,MATCH('Cash Flow'!$A64,'Commercial Rooftop Details'!$A$30:$A$158,0),COLUMN(O$1)),INDEX('Ground-Mount Details'!$A$30:$V$158,MATCH('Cash Flow'!$A64,'Ground-Mount Details'!$A$30:$A$158,0),COLUMN(O$1))))</f>
        <v>1</v>
      </c>
      <c r="P64" s="241">
        <f>IF('Inputs &amp; Summary'!$D$15=Lists!$E$3,INDEX('Residential Rooftop Details'!$A$30:$X$158,MATCH('Cash Flow'!$A64,'Residential Rooftop Details'!$A$30:$A$158,0),COLUMN(P$1)),IF('Inputs &amp; Summary'!$D$15=Lists!$E$4,INDEX('Commercial Rooftop Details'!$A$30:$V$158,MATCH('Cash Flow'!$A64,'Commercial Rooftop Details'!$A$30:$A$158,0),COLUMN(P$1)),INDEX('Ground-Mount Details'!$A$30:$V$158,MATCH('Cash Flow'!$A64,'Ground-Mount Details'!$A$30:$A$158,0),COLUMN(P$1))))</f>
        <v>120</v>
      </c>
      <c r="Q64" s="242">
        <f>IF('Inputs &amp; Summary'!$D$15=Lists!$E$3,INDEX('Residential Rooftop Details'!$A$30:$X$158,MATCH('Cash Flow'!$A64,'Residential Rooftop Details'!$A$30:$A$158,0),COLUMN(Q$1)),IF('Inputs &amp; Summary'!$D$15=Lists!$E$4,INDEX('Commercial Rooftop Details'!$A$30:$V$158,MATCH('Cash Flow'!$A64,'Commercial Rooftop Details'!$A$30:$A$158,0),COLUMN(Q$1)),INDEX('Ground-Mount Details'!$A$30:$V$158,MATCH('Cash Flow'!$A64,'Ground-Mount Details'!$A$30:$A$158,0),COLUMN(Q$1))))</f>
        <v>24.03846153846154</v>
      </c>
      <c r="R64" s="242">
        <f>IF('Inputs &amp; Summary'!$D$15=Lists!$E$3,INDEX('Residential Rooftop Details'!$A$30:$X$158,MATCH('Cash Flow'!$A64,'Residential Rooftop Details'!$A$30:$A$158,0),COLUMN(R$1)),IF('Inputs &amp; Summary'!$D$15=Lists!$E$4,INDEX('Commercial Rooftop Details'!$A$30:$V$158,MATCH('Cash Flow'!$A64,'Commercial Rooftop Details'!$A$30:$A$158,0),COLUMN(R$1)),INDEX('Ground-Mount Details'!$A$30:$V$158,MATCH('Cash Flow'!$A64,'Ground-Mount Details'!$A$30:$A$158,0),COLUMN(R$1))))</f>
        <v>120</v>
      </c>
      <c r="S64" s="243">
        <f>IF('Inputs &amp; Summary'!$D$15=Lists!$E$3,INDEX('Residential Rooftop Details'!$A$30:$X$158,MATCH('Cash Flow'!$A64,'Residential Rooftop Details'!$A$30:$A$158,0),COLUMN(S$1)),IF('Inputs &amp; Summary'!$D$15=Lists!$E$4,INDEX('Commercial Rooftop Details'!$A$30:$V$158,MATCH('Cash Flow'!$A64,'Commercial Rooftop Details'!$A$30:$A$158,0),COLUMN(S$1)),INDEX('Ground-Mount Details'!$A$30:$V$158,MATCH('Cash Flow'!$A64,'Ground-Mount Details'!$A$30:$A$158,0),COLUMN(S$1))))</f>
        <v>144.03846153846155</v>
      </c>
      <c r="T64" s="238">
        <f>IF('Inputs &amp; Summary'!$D$15=Lists!$E$3,INDEX('Residential Rooftop Details'!$A$30:$X$158,MATCH('Cash Flow'!$A64,'Residential Rooftop Details'!$A$30:$A$158,0),COLUMN(T$1)),IF('Inputs &amp; Summary'!$D$15=Lists!$E$4,INDEX('Commercial Rooftop Details'!$A$30:$V$158,MATCH('Cash Flow'!$A64,'Commercial Rooftop Details'!$A$30:$A$158,0),COLUMN(T$1)),INDEX('Ground-Mount Details'!$A$30:$V$158,MATCH('Cash Flow'!$A64,'Ground-Mount Details'!$A$30:$A$158,0),COLUMN(T$1))))</f>
        <v>0</v>
      </c>
      <c r="U64" s="244">
        <f>IF('Inputs &amp; Summary'!$D$15=Lists!$E$3,INDEX('Residential Rooftop Details'!$A$30:$X$158,MATCH('Cash Flow'!$A64,'Residential Rooftop Details'!$A$30:$A$158,0),COLUMN(U$1)),IF('Inputs &amp; Summary'!$D$15=Lists!$E$4,INDEX('Commercial Rooftop Details'!$A$30:$V$158,MATCH('Cash Flow'!$A64,'Commercial Rooftop Details'!$A$30:$A$158,0),COLUMN(U$1)),INDEX('Ground-Mount Details'!$A$30:$V$158,MATCH('Cash Flow'!$A64,'Ground-Mount Details'!$A$30:$A$158,0),COLUMN(U$1))))</f>
        <v>0</v>
      </c>
      <c r="V64" s="245">
        <f t="shared" si="6"/>
        <v>2.2634727627049545</v>
      </c>
      <c r="W64" s="245">
        <f>NPV('Inputs &amp; Summary'!$D$6,Y64:BL64)</f>
        <v>16.433984642141663</v>
      </c>
      <c r="X64" s="246">
        <f t="shared" si="5"/>
        <v>1.1927848079320263E-4</v>
      </c>
      <c r="Y64" s="248">
        <f>$D64*IF(Y$1&gt;'Inputs &amp; Summary'!$D$5,0,IF(Y$1&gt;VLOOKUP($G64,Lists!$J$17:$K$21,2),IF($M64=Lists!$H$3,IF($K64&lt;1,(($S64/$K64)*((1+'Inputs &amp; Summary'!$D$7)^Y$1)),((INT(Y$1/$K64)-INT((Y$1-1)/$K64))*$S64*((1+'Inputs &amp; Summary'!$D$7)^Y$1))),(_xlfn.WEIBULL.DIST(Y$1,$L64,$K64,FALSE)*$S64*((1+'Inputs &amp; Summary'!$D$7)^Y$1))),IF($M64=Lists!$H$3,IF($K64&lt;1,((($R64*(1-$E64)+$Q64*(1-$F64))/$K64)*((1+'Inputs &amp; Summary'!$D$7)^Y$1)),((INT(Y$1/$K64)-INT((Y$1-1)/$K64))*($R64*(1-$E64)+$Q64*(1-$F64))*((1+'Inputs &amp; Summary'!$D$7)^Y$1))),((_xlfn.WEIBULL.DIST(Y$1,$L64,$K64,FALSE)*($R64*(1-$E64)+$Q64*(1-$F64))*((1+'Inputs &amp; Summary'!$D$7)^Y$1))))))</f>
        <v>0</v>
      </c>
      <c r="Z64" s="248">
        <f>$D64*IF(Z$1&gt;'Inputs &amp; Summary'!$D$5,0,IF(Z$1&gt;VLOOKUP($G64,Lists!$J$17:$K$21,2),IF($M64=Lists!$H$3,IF($K64&lt;1,(($S64/$K64)*((1+'Inputs &amp; Summary'!$D$7)^Z$1)),((INT(Z$1/$K64)-INT((Z$1-1)/$K64))*$S64*((1+'Inputs &amp; Summary'!$D$7)^Z$1))),(_xlfn.WEIBULL.DIST(Z$1,$L64,$K64,FALSE)*$S64*((1+'Inputs &amp; Summary'!$D$7)^Z$1))),IF($M64=Lists!$H$3,IF($K64&lt;1,((($R64*(1-$E64)+$Q64*(1-$F64))/$K64)*((1+'Inputs &amp; Summary'!$D$7)^Z$1)),((INT(Z$1/$K64)-INT((Z$1-1)/$K64))*($R64*(1-$E64)+$Q64*(1-$F64))*((1+'Inputs &amp; Summary'!$D$7)^Z$1))),((_xlfn.WEIBULL.DIST(Z$1,$L64,$K64,FALSE)*($R64*(1-$E64)+$Q64*(1-$F64))*((1+'Inputs &amp; Summary'!$D$7)^Z$1))))))</f>
        <v>0</v>
      </c>
      <c r="AA64" s="248">
        <f>$D64*IF(AA$1&gt;'Inputs &amp; Summary'!$D$5,0,IF(AA$1&gt;VLOOKUP($G64,Lists!$J$17:$K$21,2),IF($M64=Lists!$H$3,IF($K64&lt;1,(($S64/$K64)*((1+'Inputs &amp; Summary'!$D$7)^AA$1)),((INT(AA$1/$K64)-INT((AA$1-1)/$K64))*$S64*((1+'Inputs &amp; Summary'!$D$7)^AA$1))),(_xlfn.WEIBULL.DIST(AA$1,$L64,$K64,FALSE)*$S64*((1+'Inputs &amp; Summary'!$D$7)^AA$1))),IF($M64=Lists!$H$3,IF($K64&lt;1,((($R64*(1-$E64)+$Q64*(1-$F64))/$K64)*((1+'Inputs &amp; Summary'!$D$7)^AA$1)),((INT(AA$1/$K64)-INT((AA$1-1)/$K64))*($R64*(1-$E64)+$Q64*(1-$F64))*((1+'Inputs &amp; Summary'!$D$7)^AA$1))),((_xlfn.WEIBULL.DIST(AA$1,$L64,$K64,FALSE)*($R64*(1-$E64)+$Q64*(1-$F64))*((1+'Inputs &amp; Summary'!$D$7)^AA$1))))))</f>
        <v>0</v>
      </c>
      <c r="AB64" s="248">
        <f>$D64*IF(AB$1&gt;'Inputs &amp; Summary'!$D$5,0,IF(AB$1&gt;VLOOKUP($G64,Lists!$J$17:$K$21,2),IF($M64=Lists!$H$3,IF($K64&lt;1,(($S64/$K64)*((1+'Inputs &amp; Summary'!$D$7)^AB$1)),((INT(AB$1/$K64)-INT((AB$1-1)/$K64))*$S64*((1+'Inputs &amp; Summary'!$D$7)^AB$1))),(_xlfn.WEIBULL.DIST(AB$1,$L64,$K64,FALSE)*$S64*((1+'Inputs &amp; Summary'!$D$7)^AB$1))),IF($M64=Lists!$H$3,IF($K64&lt;1,((($R64*(1-$E64)+$Q64*(1-$F64))/$K64)*((1+'Inputs &amp; Summary'!$D$7)^AB$1)),((INT(AB$1/$K64)-INT((AB$1-1)/$K64))*($R64*(1-$E64)+$Q64*(1-$F64))*((1+'Inputs &amp; Summary'!$D$7)^AB$1))),((_xlfn.WEIBULL.DIST(AB$1,$L64,$K64,FALSE)*($R64*(1-$E64)+$Q64*(1-$F64))*((1+'Inputs &amp; Summary'!$D$7)^AB$1))))))</f>
        <v>0</v>
      </c>
      <c r="AC64" s="248">
        <f>$D64*IF(AC$1&gt;'Inputs &amp; Summary'!$D$5,0,IF(AC$1&gt;VLOOKUP($G64,Lists!$J$17:$K$21,2),IF($M64=Lists!$H$3,IF($K64&lt;1,(($S64/$K64)*((1+'Inputs &amp; Summary'!$D$7)^AC$1)),((INT(AC$1/$K64)-INT((AC$1-1)/$K64))*$S64*((1+'Inputs &amp; Summary'!$D$7)^AC$1))),(_xlfn.WEIBULL.DIST(AC$1,$L64,$K64,FALSE)*$S64*((1+'Inputs &amp; Summary'!$D$7)^AC$1))),IF($M64=Lists!$H$3,IF($K64&lt;1,((($R64*(1-$E64)+$Q64*(1-$F64))/$K64)*((1+'Inputs &amp; Summary'!$D$7)^AC$1)),((INT(AC$1/$K64)-INT((AC$1-1)/$K64))*($R64*(1-$E64)+$Q64*(1-$F64))*((1+'Inputs &amp; Summary'!$D$7)^AC$1))),((_xlfn.WEIBULL.DIST(AC$1,$L64,$K64,FALSE)*($R64*(1-$E64)+$Q64*(1-$F64))*((1+'Inputs &amp; Summary'!$D$7)^AC$1))))))</f>
        <v>0</v>
      </c>
      <c r="AD64" s="248">
        <f>$D64*IF(AD$1&gt;'Inputs &amp; Summary'!$D$5,0,IF(AD$1&gt;VLOOKUP($G64,Lists!$J$17:$K$21,2),IF($M64=Lists!$H$3,IF($K64&lt;1,(($S64/$K64)*((1+'Inputs &amp; Summary'!$D$7)^AD$1)),((INT(AD$1/$K64)-INT((AD$1-1)/$K64))*$S64*((1+'Inputs &amp; Summary'!$D$7)^AD$1))),(_xlfn.WEIBULL.DIST(AD$1,$L64,$K64,FALSE)*$S64*((1+'Inputs &amp; Summary'!$D$7)^AD$1))),IF($M64=Lists!$H$3,IF($K64&lt;1,((($R64*(1-$E64)+$Q64*(1-$F64))/$K64)*((1+'Inputs &amp; Summary'!$D$7)^AD$1)),((INT(AD$1/$K64)-INT((AD$1-1)/$K64))*($R64*(1-$E64)+$Q64*(1-$F64))*((1+'Inputs &amp; Summary'!$D$7)^AD$1))),((_xlfn.WEIBULL.DIST(AD$1,$L64,$K64,FALSE)*($R64*(1-$E64)+$Q64*(1-$F64))*((1+'Inputs &amp; Summary'!$D$7)^AD$1))))))</f>
        <v>0</v>
      </c>
      <c r="AE64" s="248">
        <f>$D64*IF(AE$1&gt;'Inputs &amp; Summary'!$D$5,0,IF(AE$1&gt;VLOOKUP($G64,Lists!$J$17:$K$21,2),IF($M64=Lists!$H$3,IF($K64&lt;1,(($S64/$K64)*((1+'Inputs &amp; Summary'!$D$7)^AE$1)),((INT(AE$1/$K64)-INT((AE$1-1)/$K64))*$S64*((1+'Inputs &amp; Summary'!$D$7)^AE$1))),(_xlfn.WEIBULL.DIST(AE$1,$L64,$K64,FALSE)*$S64*((1+'Inputs &amp; Summary'!$D$7)^AE$1))),IF($M64=Lists!$H$3,IF($K64&lt;1,((($R64*(1-$E64)+$Q64*(1-$F64))/$K64)*((1+'Inputs &amp; Summary'!$D$7)^AE$1)),((INT(AE$1/$K64)-INT((AE$1-1)/$K64))*($R64*(1-$E64)+$Q64*(1-$F64))*((1+'Inputs &amp; Summary'!$D$7)^AE$1))),((_xlfn.WEIBULL.DIST(AE$1,$L64,$K64,FALSE)*($R64*(1-$E64)+$Q64*(1-$F64))*((1+'Inputs &amp; Summary'!$D$7)^AE$1))))))</f>
        <v>0</v>
      </c>
      <c r="AF64" s="248">
        <f>$D64*IF(AF$1&gt;'Inputs &amp; Summary'!$D$5,0,IF(AF$1&gt;VLOOKUP($G64,Lists!$J$17:$K$21,2),IF($M64=Lists!$H$3,IF($K64&lt;1,(($S64/$K64)*((1+'Inputs &amp; Summary'!$D$7)^AF$1)),((INT(AF$1/$K64)-INT((AF$1-1)/$K64))*$S64*((1+'Inputs &amp; Summary'!$D$7)^AF$1))),(_xlfn.WEIBULL.DIST(AF$1,$L64,$K64,FALSE)*$S64*((1+'Inputs &amp; Summary'!$D$7)^AF$1))),IF($M64=Lists!$H$3,IF($K64&lt;1,((($R64*(1-$E64)+$Q64*(1-$F64))/$K64)*((1+'Inputs &amp; Summary'!$D$7)^AF$1)),((INT(AF$1/$K64)-INT((AF$1-1)/$K64))*($R64*(1-$E64)+$Q64*(1-$F64))*((1+'Inputs &amp; Summary'!$D$7)^AF$1))),((_xlfn.WEIBULL.DIST(AF$1,$L64,$K64,FALSE)*($R64*(1-$E64)+$Q64*(1-$F64))*((1+'Inputs &amp; Summary'!$D$7)^AF$1))))))</f>
        <v>0</v>
      </c>
      <c r="AG64" s="248">
        <f>$D64*IF(AG$1&gt;'Inputs &amp; Summary'!$D$5,0,IF(AG$1&gt;VLOOKUP($G64,Lists!$J$17:$K$21,2),IF($M64=Lists!$H$3,IF($K64&lt;1,(($S64/$K64)*((1+'Inputs &amp; Summary'!$D$7)^AG$1)),((INT(AG$1/$K64)-INT((AG$1-1)/$K64))*$S64*((1+'Inputs &amp; Summary'!$D$7)^AG$1))),(_xlfn.WEIBULL.DIST(AG$1,$L64,$K64,FALSE)*$S64*((1+'Inputs &amp; Summary'!$D$7)^AG$1))),IF($M64=Lists!$H$3,IF($K64&lt;1,((($R64*(1-$E64)+$Q64*(1-$F64))/$K64)*((1+'Inputs &amp; Summary'!$D$7)^AG$1)),((INT(AG$1/$K64)-INT((AG$1-1)/$K64))*($R64*(1-$E64)+$Q64*(1-$F64))*((1+'Inputs &amp; Summary'!$D$7)^AG$1))),((_xlfn.WEIBULL.DIST(AG$1,$L64,$K64,FALSE)*($R64*(1-$E64)+$Q64*(1-$F64))*((1+'Inputs &amp; Summary'!$D$7)^AG$1))))))</f>
        <v>0</v>
      </c>
      <c r="AH64" s="248">
        <f>$D64*IF(AH$1&gt;'Inputs &amp; Summary'!$D$5,0,IF(AH$1&gt;VLOOKUP($G64,Lists!$J$17:$K$21,2),IF($M64=Lists!$H$3,IF($K64&lt;1,(($S64/$K64)*((1+'Inputs &amp; Summary'!$D$7)^AH$1)),((INT(AH$1/$K64)-INT((AH$1-1)/$K64))*$S64*((1+'Inputs &amp; Summary'!$D$7)^AH$1))),(_xlfn.WEIBULL.DIST(AH$1,$L64,$K64,FALSE)*$S64*((1+'Inputs &amp; Summary'!$D$7)^AH$1))),IF($M64=Lists!$H$3,IF($K64&lt;1,((($R64*(1-$E64)+$Q64*(1-$F64))/$K64)*((1+'Inputs &amp; Summary'!$D$7)^AH$1)),((INT(AH$1/$K64)-INT((AH$1-1)/$K64))*($R64*(1-$E64)+$Q64*(1-$F64))*((1+'Inputs &amp; Summary'!$D$7)^AH$1))),((_xlfn.WEIBULL.DIST(AH$1,$L64,$K64,FALSE)*($R64*(1-$E64)+$Q64*(1-$F64))*((1+'Inputs &amp; Summary'!$D$7)^AH$1))))))</f>
        <v>0</v>
      </c>
      <c r="AI64" s="248">
        <f>$D64*IF(AI$1&gt;'Inputs &amp; Summary'!$D$5,0,IF(AI$1&gt;VLOOKUP($G64,Lists!$J$17:$K$21,2),IF($M64=Lists!$H$3,IF($K64&lt;1,(($S64/$K64)*((1+'Inputs &amp; Summary'!$D$7)^AI$1)),((INT(AI$1/$K64)-INT((AI$1-1)/$K64))*$S64*((1+'Inputs &amp; Summary'!$D$7)^AI$1))),(_xlfn.WEIBULL.DIST(AI$1,$L64,$K64,FALSE)*$S64*((1+'Inputs &amp; Summary'!$D$7)^AI$1))),IF($M64=Lists!$H$3,IF($K64&lt;1,((($R64*(1-$E64)+$Q64*(1-$F64))/$K64)*((1+'Inputs &amp; Summary'!$D$7)^AI$1)),((INT(AI$1/$K64)-INT((AI$1-1)/$K64))*($R64*(1-$E64)+$Q64*(1-$F64))*((1+'Inputs &amp; Summary'!$D$7)^AI$1))),((_xlfn.WEIBULL.DIST(AI$1,$L64,$K64,FALSE)*($R64*(1-$E64)+$Q64*(1-$F64))*((1+'Inputs &amp; Summary'!$D$7)^AI$1))))))</f>
        <v>5.1664044617667049</v>
      </c>
      <c r="AJ64" s="248">
        <f>$D64*IF(AJ$1&gt;'Inputs &amp; Summary'!$D$5,0,IF(AJ$1&gt;VLOOKUP($G64,Lists!$J$17:$K$21,2),IF($M64=Lists!$H$3,IF($K64&lt;1,(($S64/$K64)*((1+'Inputs &amp; Summary'!$D$7)^AJ$1)),((INT(AJ$1/$K64)-INT((AJ$1-1)/$K64))*$S64*((1+'Inputs &amp; Summary'!$D$7)^AJ$1))),(_xlfn.WEIBULL.DIST(AJ$1,$L64,$K64,FALSE)*$S64*((1+'Inputs &amp; Summary'!$D$7)^AJ$1))),IF($M64=Lists!$H$3,IF($K64&lt;1,((($R64*(1-$E64)+$Q64*(1-$F64))/$K64)*((1+'Inputs &amp; Summary'!$D$7)^AJ$1)),((INT(AJ$1/$K64)-INT((AJ$1-1)/$K64))*($R64*(1-$E64)+$Q64*(1-$F64))*((1+'Inputs &amp; Summary'!$D$7)^AJ$1))),((_xlfn.WEIBULL.DIST(AJ$1,$L64,$K64,FALSE)*($R64*(1-$E64)+$Q64*(1-$F64))*((1+'Inputs &amp; Summary'!$D$7)^AJ$1))))))</f>
        <v>5.0127246617623493</v>
      </c>
      <c r="AK64" s="248">
        <f>$D64*IF(AK$1&gt;'Inputs &amp; Summary'!$D$5,0,IF(AK$1&gt;VLOOKUP($G64,Lists!$J$17:$K$21,2),IF($M64=Lists!$H$3,IF($K64&lt;1,(($S64/$K64)*((1+'Inputs &amp; Summary'!$D$7)^AK$1)),((INT(AK$1/$K64)-INT((AK$1-1)/$K64))*$S64*((1+'Inputs &amp; Summary'!$D$7)^AK$1))),(_xlfn.WEIBULL.DIST(AK$1,$L64,$K64,FALSE)*$S64*((1+'Inputs &amp; Summary'!$D$7)^AK$1))),IF($M64=Lists!$H$3,IF($K64&lt;1,((($R64*(1-$E64)+$Q64*(1-$F64))/$K64)*((1+'Inputs &amp; Summary'!$D$7)^AK$1)),((INT(AK$1/$K64)-INT((AK$1-1)/$K64))*($R64*(1-$E64)+$Q64*(1-$F64))*((1+'Inputs &amp; Summary'!$D$7)^AK$1))),((_xlfn.WEIBULL.DIST(AK$1,$L64,$K64,FALSE)*($R64*(1-$E64)+$Q64*(1-$F64))*((1+'Inputs &amp; Summary'!$D$7)^AK$1))))))</f>
        <v>4.8636162190925107</v>
      </c>
      <c r="AL64" s="248">
        <f>$D64*IF(AL$1&gt;'Inputs &amp; Summary'!$D$5,0,IF(AL$1&gt;VLOOKUP($G64,Lists!$J$17:$K$21,2),IF($M64=Lists!$H$3,IF($K64&lt;1,(($S64/$K64)*((1+'Inputs &amp; Summary'!$D$7)^AL$1)),((INT(AL$1/$K64)-INT((AL$1-1)/$K64))*$S64*((1+'Inputs &amp; Summary'!$D$7)^AL$1))),(_xlfn.WEIBULL.DIST(AL$1,$L64,$K64,FALSE)*$S64*((1+'Inputs &amp; Summary'!$D$7)^AL$1))),IF($M64=Lists!$H$3,IF($K64&lt;1,((($R64*(1-$E64)+$Q64*(1-$F64))/$K64)*((1+'Inputs &amp; Summary'!$D$7)^AL$1)),((INT(AL$1/$K64)-INT((AL$1-1)/$K64))*($R64*(1-$E64)+$Q64*(1-$F64))*((1+'Inputs &amp; Summary'!$D$7)^AL$1))),((_xlfn.WEIBULL.DIST(AL$1,$L64,$K64,FALSE)*($R64*(1-$E64)+$Q64*(1-$F64))*((1+'Inputs &amp; Summary'!$D$7)^AL$1))))))</f>
        <v>4.7189431542213018</v>
      </c>
      <c r="AM64" s="248">
        <f>$D64*IF(AM$1&gt;'Inputs &amp; Summary'!$D$5,0,IF(AM$1&gt;VLOOKUP($G64,Lists!$J$17:$K$21,2),IF($M64=Lists!$H$3,IF($K64&lt;1,(($S64/$K64)*((1+'Inputs &amp; Summary'!$D$7)^AM$1)),((INT(AM$1/$K64)-INT((AM$1-1)/$K64))*$S64*((1+'Inputs &amp; Summary'!$D$7)^AM$1))),(_xlfn.WEIBULL.DIST(AM$1,$L64,$K64,FALSE)*$S64*((1+'Inputs &amp; Summary'!$D$7)^AM$1))),IF($M64=Lists!$H$3,IF($K64&lt;1,((($R64*(1-$E64)+$Q64*(1-$F64))/$K64)*((1+'Inputs &amp; Summary'!$D$7)^AM$1)),((INT(AM$1/$K64)-INT((AM$1-1)/$K64))*($R64*(1-$E64)+$Q64*(1-$F64))*((1+'Inputs &amp; Summary'!$D$7)^AM$1))),((_xlfn.WEIBULL.DIST(AM$1,$L64,$K64,FALSE)*($R64*(1-$E64)+$Q64*(1-$F64))*((1+'Inputs &amp; Summary'!$D$7)^AM$1))))))</f>
        <v>4.5785735324583428</v>
      </c>
      <c r="AN64" s="248">
        <f>$D64*IF(AN$1&gt;'Inputs &amp; Summary'!$D$5,0,IF(AN$1&gt;VLOOKUP($G64,Lists!$J$17:$K$21,2),IF($M64=Lists!$H$3,IF($K64&lt;1,(($S64/$K64)*((1+'Inputs &amp; Summary'!$D$7)^AN$1)),((INT(AN$1/$K64)-INT((AN$1-1)/$K64))*$S64*((1+'Inputs &amp; Summary'!$D$7)^AN$1))),(_xlfn.WEIBULL.DIST(AN$1,$L64,$K64,FALSE)*$S64*((1+'Inputs &amp; Summary'!$D$7)^AN$1))),IF($M64=Lists!$H$3,IF($K64&lt;1,((($R64*(1-$E64)+$Q64*(1-$F64))/$K64)*((1+'Inputs &amp; Summary'!$D$7)^AN$1)),((INT(AN$1/$K64)-INT((AN$1-1)/$K64))*($R64*(1-$E64)+$Q64*(1-$F64))*((1+'Inputs &amp; Summary'!$D$7)^AN$1))),((_xlfn.WEIBULL.DIST(AN$1,$L64,$K64,FALSE)*($R64*(1-$E64)+$Q64*(1-$F64))*((1+'Inputs &amp; Summary'!$D$7)^AN$1))))))</f>
        <v>4.4423793436408419</v>
      </c>
      <c r="AO64" s="248">
        <f>$D64*IF(AO$1&gt;'Inputs &amp; Summary'!$D$5,0,IF(AO$1&gt;VLOOKUP($G64,Lists!$J$17:$K$21,2),IF($M64=Lists!$H$3,IF($K64&lt;1,(($S64/$K64)*((1+'Inputs &amp; Summary'!$D$7)^AO$1)),((INT(AO$1/$K64)-INT((AO$1-1)/$K64))*$S64*((1+'Inputs &amp; Summary'!$D$7)^AO$1))),(_xlfn.WEIBULL.DIST(AO$1,$L64,$K64,FALSE)*$S64*((1+'Inputs &amp; Summary'!$D$7)^AO$1))),IF($M64=Lists!$H$3,IF($K64&lt;1,((($R64*(1-$E64)+$Q64*(1-$F64))/$K64)*((1+'Inputs &amp; Summary'!$D$7)^AO$1)),((INT(AO$1/$K64)-INT((AO$1-1)/$K64))*($R64*(1-$E64)+$Q64*(1-$F64))*((1+'Inputs &amp; Summary'!$D$7)^AO$1))),((_xlfn.WEIBULL.DIST(AO$1,$L64,$K64,FALSE)*($R64*(1-$E64)+$Q64*(1-$F64))*((1+'Inputs &amp; Summary'!$D$7)^AO$1))))))</f>
        <v>4.3102363853946457</v>
      </c>
      <c r="AP64" s="248">
        <f>$D64*IF(AP$1&gt;'Inputs &amp; Summary'!$D$5,0,IF(AP$1&gt;VLOOKUP($G64,Lists!$J$17:$K$21,2),IF($M64=Lists!$H$3,IF($K64&lt;1,(($S64/$K64)*((1+'Inputs &amp; Summary'!$D$7)^AP$1)),((INT(AP$1/$K64)-INT((AP$1-1)/$K64))*$S64*((1+'Inputs &amp; Summary'!$D$7)^AP$1))),(_xlfn.WEIBULL.DIST(AP$1,$L64,$K64,FALSE)*$S64*((1+'Inputs &amp; Summary'!$D$7)^AP$1))),IF($M64=Lists!$H$3,IF($K64&lt;1,((($R64*(1-$E64)+$Q64*(1-$F64))/$K64)*((1+'Inputs &amp; Summary'!$D$7)^AP$1)),((INT(AP$1/$K64)-INT((AP$1-1)/$K64))*($R64*(1-$E64)+$Q64*(1-$F64))*((1+'Inputs &amp; Summary'!$D$7)^AP$1))),((_xlfn.WEIBULL.DIST(AP$1,$L64,$K64,FALSE)*($R64*(1-$E64)+$Q64*(1-$F64))*((1+'Inputs &amp; Summary'!$D$7)^AP$1))))))</f>
        <v>4.1820241498678055</v>
      </c>
      <c r="AQ64" s="248">
        <f>$D64*IF(AQ$1&gt;'Inputs &amp; Summary'!$D$5,0,IF(AQ$1&gt;VLOOKUP($G64,Lists!$J$17:$K$21,2),IF($M64=Lists!$H$3,IF($K64&lt;1,(($S64/$K64)*((1+'Inputs &amp; Summary'!$D$7)^AQ$1)),((INT(AQ$1/$K64)-INT((AQ$1-1)/$K64))*$S64*((1+'Inputs &amp; Summary'!$D$7)^AQ$1))),(_xlfn.WEIBULL.DIST(AQ$1,$L64,$K64,FALSE)*$S64*((1+'Inputs &amp; Summary'!$D$7)^AQ$1))),IF($M64=Lists!$H$3,IF($K64&lt;1,((($R64*(1-$E64)+$Q64*(1-$F64))/$K64)*((1+'Inputs &amp; Summary'!$D$7)^AQ$1)),((INT(AQ$1/$K64)-INT((AQ$1-1)/$K64))*($R64*(1-$E64)+$Q64*(1-$F64))*((1+'Inputs &amp; Summary'!$D$7)^AQ$1))),((_xlfn.WEIBULL.DIST(AQ$1,$L64,$K64,FALSE)*($R64*(1-$E64)+$Q64*(1-$F64))*((1+'Inputs &amp; Summary'!$D$7)^AQ$1))))))</f>
        <v>4.0576257138333771</v>
      </c>
      <c r="AR64" s="248">
        <f>$D64*IF(AR$1&gt;'Inputs &amp; Summary'!$D$5,0,IF(AR$1&gt;VLOOKUP($G64,Lists!$J$17:$K$21,2),IF($M64=Lists!$H$3,IF($K64&lt;1,(($S64/$K64)*((1+'Inputs &amp; Summary'!$D$7)^AR$1)),((INT(AR$1/$K64)-INT((AR$1-1)/$K64))*$S64*((1+'Inputs &amp; Summary'!$D$7)^AR$1))),(_xlfn.WEIBULL.DIST(AR$1,$L64,$K64,FALSE)*$S64*((1+'Inputs &amp; Summary'!$D$7)^AR$1))),IF($M64=Lists!$H$3,IF($K64&lt;1,((($R64*(1-$E64)+$Q64*(1-$F64))/$K64)*((1+'Inputs &amp; Summary'!$D$7)^AR$1)),((INT(AR$1/$K64)-INT((AR$1-1)/$K64))*($R64*(1-$E64)+$Q64*(1-$F64))*((1+'Inputs &amp; Summary'!$D$7)^AR$1))),((_xlfn.WEIBULL.DIST(AR$1,$L64,$K64,FALSE)*($R64*(1-$E64)+$Q64*(1-$F64))*((1+'Inputs &amp; Summary'!$D$7)^AR$1))))))</f>
        <v>3.9369276320612032</v>
      </c>
      <c r="AS64" s="248">
        <f>$D64*IF(AS$1&gt;'Inputs &amp; Summary'!$D$5,0,IF(AS$1&gt;VLOOKUP($G64,Lists!$J$17:$K$21,2),IF($M64=Lists!$H$3,IF($K64&lt;1,(($S64/$K64)*((1+'Inputs &amp; Summary'!$D$7)^AS$1)),((INT(AS$1/$K64)-INT((AS$1-1)/$K64))*$S64*((1+'Inputs &amp; Summary'!$D$7)^AS$1))),(_xlfn.WEIBULL.DIST(AS$1,$L64,$K64,FALSE)*$S64*((1+'Inputs &amp; Summary'!$D$7)^AS$1))),IF($M64=Lists!$H$3,IF($K64&lt;1,((($R64*(1-$E64)+$Q64*(1-$F64))/$K64)*((1+'Inputs &amp; Summary'!$D$7)^AS$1)),((INT(AS$1/$K64)-INT((AS$1-1)/$K64))*($R64*(1-$E64)+$Q64*(1-$F64))*((1+'Inputs &amp; Summary'!$D$7)^AS$1))),((_xlfn.WEIBULL.DIST(AS$1,$L64,$K64,FALSE)*($R64*(1-$E64)+$Q64*(1-$F64))*((1+'Inputs &amp; Summary'!$D$7)^AS$1))))))</f>
        <v>0</v>
      </c>
      <c r="AT64" s="248">
        <f>$D64*IF(AT$1&gt;'Inputs &amp; Summary'!$D$5,0,IF(AT$1&gt;VLOOKUP($G64,Lists!$J$17:$K$21,2),IF($M64=Lists!$H$3,IF($K64&lt;1,(($S64/$K64)*((1+'Inputs &amp; Summary'!$D$7)^AT$1)),((INT(AT$1/$K64)-INT((AT$1-1)/$K64))*$S64*((1+'Inputs &amp; Summary'!$D$7)^AT$1))),(_xlfn.WEIBULL.DIST(AT$1,$L64,$K64,FALSE)*$S64*((1+'Inputs &amp; Summary'!$D$7)^AT$1))),IF($M64=Lists!$H$3,IF($K64&lt;1,((($R64*(1-$E64)+$Q64*(1-$F64))/$K64)*((1+'Inputs &amp; Summary'!$D$7)^AT$1)),((INT(AT$1/$K64)-INT((AT$1-1)/$K64))*($R64*(1-$E64)+$Q64*(1-$F64))*((1+'Inputs &amp; Summary'!$D$7)^AT$1))),((_xlfn.WEIBULL.DIST(AT$1,$L64,$K64,FALSE)*($R64*(1-$E64)+$Q64*(1-$F64))*((1+'Inputs &amp; Summary'!$D$7)^AT$1))))))</f>
        <v>0</v>
      </c>
      <c r="AU64" s="248">
        <f>$D64*IF(AU$1&gt;'Inputs &amp; Summary'!$D$5,0,IF(AU$1&gt;VLOOKUP($G64,Lists!$J$17:$K$21,2),IF($M64=Lists!$H$3,IF($K64&lt;1,(($S64/$K64)*((1+'Inputs &amp; Summary'!$D$7)^AU$1)),((INT(AU$1/$K64)-INT((AU$1-1)/$K64))*$S64*((1+'Inputs &amp; Summary'!$D$7)^AU$1))),(_xlfn.WEIBULL.DIST(AU$1,$L64,$K64,FALSE)*$S64*((1+'Inputs &amp; Summary'!$D$7)^AU$1))),IF($M64=Lists!$H$3,IF($K64&lt;1,((($R64*(1-$E64)+$Q64*(1-$F64))/$K64)*((1+'Inputs &amp; Summary'!$D$7)^AU$1)),((INT(AU$1/$K64)-INT((AU$1-1)/$K64))*($R64*(1-$E64)+$Q64*(1-$F64))*((1+'Inputs &amp; Summary'!$D$7)^AU$1))),((_xlfn.WEIBULL.DIST(AU$1,$L64,$K64,FALSE)*($R64*(1-$E64)+$Q64*(1-$F64))*((1+'Inputs &amp; Summary'!$D$7)^AU$1))))))</f>
        <v>0</v>
      </c>
      <c r="AV64" s="248">
        <f>$D64*IF(AV$1&gt;'Inputs &amp; Summary'!$D$5,0,IF(AV$1&gt;VLOOKUP($G64,Lists!$J$17:$K$21,2),IF($M64=Lists!$H$3,IF($K64&lt;1,(($S64/$K64)*((1+'Inputs &amp; Summary'!$D$7)^AV$1)),((INT(AV$1/$K64)-INT((AV$1-1)/$K64))*$S64*((1+'Inputs &amp; Summary'!$D$7)^AV$1))),(_xlfn.WEIBULL.DIST(AV$1,$L64,$K64,FALSE)*$S64*((1+'Inputs &amp; Summary'!$D$7)^AV$1))),IF($M64=Lists!$H$3,IF($K64&lt;1,((($R64*(1-$E64)+$Q64*(1-$F64))/$K64)*((1+'Inputs &amp; Summary'!$D$7)^AV$1)),((INT(AV$1/$K64)-INT((AV$1-1)/$K64))*($R64*(1-$E64)+$Q64*(1-$F64))*((1+'Inputs &amp; Summary'!$D$7)^AV$1))),((_xlfn.WEIBULL.DIST(AV$1,$L64,$K64,FALSE)*($R64*(1-$E64)+$Q64*(1-$F64))*((1+'Inputs &amp; Summary'!$D$7)^AV$1))))))</f>
        <v>0</v>
      </c>
      <c r="AW64" s="248">
        <f>$D64*IF(AW$1&gt;'Inputs &amp; Summary'!$D$5,0,IF(AW$1&gt;VLOOKUP($G64,Lists!$J$17:$K$21,2),IF($M64=Lists!$H$3,IF($K64&lt;1,(($S64/$K64)*((1+'Inputs &amp; Summary'!$D$7)^AW$1)),((INT(AW$1/$K64)-INT((AW$1-1)/$K64))*$S64*((1+'Inputs &amp; Summary'!$D$7)^AW$1))),(_xlfn.WEIBULL.DIST(AW$1,$L64,$K64,FALSE)*$S64*((1+'Inputs &amp; Summary'!$D$7)^AW$1))),IF($M64=Lists!$H$3,IF($K64&lt;1,((($R64*(1-$E64)+$Q64*(1-$F64))/$K64)*((1+'Inputs &amp; Summary'!$D$7)^AW$1)),((INT(AW$1/$K64)-INT((AW$1-1)/$K64))*($R64*(1-$E64)+$Q64*(1-$F64))*((1+'Inputs &amp; Summary'!$D$7)^AW$1))),((_xlfn.WEIBULL.DIST(AW$1,$L64,$K64,FALSE)*($R64*(1-$E64)+$Q64*(1-$F64))*((1+'Inputs &amp; Summary'!$D$7)^AW$1))))))</f>
        <v>0</v>
      </c>
      <c r="AX64" s="248">
        <f>$D64*IF(AX$1&gt;'Inputs &amp; Summary'!$D$5,0,IF(AX$1&gt;VLOOKUP($G64,Lists!$J$17:$K$21,2),IF($M64=Lists!$H$3,IF($K64&lt;1,(($S64/$K64)*((1+'Inputs &amp; Summary'!$D$7)^AX$1)),((INT(AX$1/$K64)-INT((AX$1-1)/$K64))*$S64*((1+'Inputs &amp; Summary'!$D$7)^AX$1))),(_xlfn.WEIBULL.DIST(AX$1,$L64,$K64,FALSE)*$S64*((1+'Inputs &amp; Summary'!$D$7)^AX$1))),IF($M64=Lists!$H$3,IF($K64&lt;1,((($R64*(1-$E64)+$Q64*(1-$F64))/$K64)*((1+'Inputs &amp; Summary'!$D$7)^AX$1)),((INT(AX$1/$K64)-INT((AX$1-1)/$K64))*($R64*(1-$E64)+$Q64*(1-$F64))*((1+'Inputs &amp; Summary'!$D$7)^AX$1))),((_xlfn.WEIBULL.DIST(AX$1,$L64,$K64,FALSE)*($R64*(1-$E64)+$Q64*(1-$F64))*((1+'Inputs &amp; Summary'!$D$7)^AX$1))))))</f>
        <v>0</v>
      </c>
      <c r="AY64" s="248">
        <f>$D64*IF(AY$1&gt;'Inputs &amp; Summary'!$D$5,0,IF(AY$1&gt;VLOOKUP($G64,Lists!$J$17:$K$21,2),IF($M64=Lists!$H$3,IF($K64&lt;1,(($S64/$K64)*((1+'Inputs &amp; Summary'!$D$7)^AY$1)),((INT(AY$1/$K64)-INT((AY$1-1)/$K64))*$S64*((1+'Inputs &amp; Summary'!$D$7)^AY$1))),(_xlfn.WEIBULL.DIST(AY$1,$L64,$K64,FALSE)*$S64*((1+'Inputs &amp; Summary'!$D$7)^AY$1))),IF($M64=Lists!$H$3,IF($K64&lt;1,((($R64*(1-$E64)+$Q64*(1-$F64))/$K64)*((1+'Inputs &amp; Summary'!$D$7)^AY$1)),((INT(AY$1/$K64)-INT((AY$1-1)/$K64))*($R64*(1-$E64)+$Q64*(1-$F64))*((1+'Inputs &amp; Summary'!$D$7)^AY$1))),((_xlfn.WEIBULL.DIST(AY$1,$L64,$K64,FALSE)*($R64*(1-$E64)+$Q64*(1-$F64))*((1+'Inputs &amp; Summary'!$D$7)^AY$1))))))</f>
        <v>0</v>
      </c>
      <c r="AZ64" s="248">
        <f>$D64*IF(AZ$1&gt;'Inputs &amp; Summary'!$D$5,0,IF(AZ$1&gt;VLOOKUP($G64,Lists!$J$17:$K$21,2),IF($M64=Lists!$H$3,IF($K64&lt;1,(($S64/$K64)*((1+'Inputs &amp; Summary'!$D$7)^AZ$1)),((INT(AZ$1/$K64)-INT((AZ$1-1)/$K64))*$S64*((1+'Inputs &amp; Summary'!$D$7)^AZ$1))),(_xlfn.WEIBULL.DIST(AZ$1,$L64,$K64,FALSE)*$S64*((1+'Inputs &amp; Summary'!$D$7)^AZ$1))),IF($M64=Lists!$H$3,IF($K64&lt;1,((($R64*(1-$E64)+$Q64*(1-$F64))/$K64)*((1+'Inputs &amp; Summary'!$D$7)^AZ$1)),((INT(AZ$1/$K64)-INT((AZ$1-1)/$K64))*($R64*(1-$E64)+$Q64*(1-$F64))*((1+'Inputs &amp; Summary'!$D$7)^AZ$1))),((_xlfn.WEIBULL.DIST(AZ$1,$L64,$K64,FALSE)*($R64*(1-$E64)+$Q64*(1-$F64))*((1+'Inputs &amp; Summary'!$D$7)^AZ$1))))))</f>
        <v>0</v>
      </c>
      <c r="BA64" s="248">
        <f>$D64*IF(BA$1&gt;'Inputs &amp; Summary'!$D$5,0,IF(BA$1&gt;VLOOKUP($G64,Lists!$J$17:$K$21,2),IF($M64=Lists!$H$3,IF($K64&lt;1,(($S64/$K64)*((1+'Inputs &amp; Summary'!$D$7)^BA$1)),((INT(BA$1/$K64)-INT((BA$1-1)/$K64))*$S64*((1+'Inputs &amp; Summary'!$D$7)^BA$1))),(_xlfn.WEIBULL.DIST(BA$1,$L64,$K64,FALSE)*$S64*((1+'Inputs &amp; Summary'!$D$7)^BA$1))),IF($M64=Lists!$H$3,IF($K64&lt;1,((($R64*(1-$E64)+$Q64*(1-$F64))/$K64)*((1+'Inputs &amp; Summary'!$D$7)^BA$1)),((INT(BA$1/$K64)-INT((BA$1-1)/$K64))*($R64*(1-$E64)+$Q64*(1-$F64))*((1+'Inputs &amp; Summary'!$D$7)^BA$1))),((_xlfn.WEIBULL.DIST(BA$1,$L64,$K64,FALSE)*($R64*(1-$E64)+$Q64*(1-$F64))*((1+'Inputs &amp; Summary'!$D$7)^BA$1))))))</f>
        <v>0</v>
      </c>
      <c r="BB64" s="248">
        <f>$D64*IF(BB$1&gt;'Inputs &amp; Summary'!$D$5,0,IF(BB$1&gt;VLOOKUP($G64,Lists!$J$17:$K$21,2),IF($M64=Lists!$H$3,IF($K64&lt;1,(($S64/$K64)*((1+'Inputs &amp; Summary'!$D$7)^BB$1)),((INT(BB$1/$K64)-INT((BB$1-1)/$K64))*$S64*((1+'Inputs &amp; Summary'!$D$7)^BB$1))),(_xlfn.WEIBULL.DIST(BB$1,$L64,$K64,FALSE)*$S64*((1+'Inputs &amp; Summary'!$D$7)^BB$1))),IF($M64=Lists!$H$3,IF($K64&lt;1,((($R64*(1-$E64)+$Q64*(1-$F64))/$K64)*((1+'Inputs &amp; Summary'!$D$7)^BB$1)),((INT(BB$1/$K64)-INT((BB$1-1)/$K64))*($R64*(1-$E64)+$Q64*(1-$F64))*((1+'Inputs &amp; Summary'!$D$7)^BB$1))),((_xlfn.WEIBULL.DIST(BB$1,$L64,$K64,FALSE)*($R64*(1-$E64)+$Q64*(1-$F64))*((1+'Inputs &amp; Summary'!$D$7)^BB$1))))))</f>
        <v>0</v>
      </c>
      <c r="BC64" s="248">
        <f>$D64*IF(BC$1&gt;'Inputs &amp; Summary'!$D$5,0,IF(BC$1&gt;VLOOKUP($G64,Lists!$J$17:$K$21,2),IF($M64=Lists!$H$3,IF($K64&lt;1,(($S64/$K64)*((1+'Inputs &amp; Summary'!$D$7)^BC$1)),((INT(BC$1/$K64)-INT((BC$1-1)/$K64))*$S64*((1+'Inputs &amp; Summary'!$D$7)^BC$1))),(_xlfn.WEIBULL.DIST(BC$1,$L64,$K64,FALSE)*$S64*((1+'Inputs &amp; Summary'!$D$7)^BC$1))),IF($M64=Lists!$H$3,IF($K64&lt;1,((($R64*(1-$E64)+$Q64*(1-$F64))/$K64)*((1+'Inputs &amp; Summary'!$D$7)^BC$1)),((INT(BC$1/$K64)-INT((BC$1-1)/$K64))*($R64*(1-$E64)+$Q64*(1-$F64))*((1+'Inputs &amp; Summary'!$D$7)^BC$1))),((_xlfn.WEIBULL.DIST(BC$1,$L64,$K64,FALSE)*($R64*(1-$E64)+$Q64*(1-$F64))*((1+'Inputs &amp; Summary'!$D$7)^BC$1))))))</f>
        <v>0</v>
      </c>
      <c r="BD64" s="248">
        <f>$D64*IF(BD$1&gt;'Inputs &amp; Summary'!$D$5,0,IF(BD$1&gt;VLOOKUP($G64,Lists!$J$17:$K$21,2),IF($M64=Lists!$H$3,IF($K64&lt;1,(($S64/$K64)*((1+'Inputs &amp; Summary'!$D$7)^BD$1)),((INT(BD$1/$K64)-INT((BD$1-1)/$K64))*$S64*((1+'Inputs &amp; Summary'!$D$7)^BD$1))),(_xlfn.WEIBULL.DIST(BD$1,$L64,$K64,FALSE)*$S64*((1+'Inputs &amp; Summary'!$D$7)^BD$1))),IF($M64=Lists!$H$3,IF($K64&lt;1,((($R64*(1-$E64)+$Q64*(1-$F64))/$K64)*((1+'Inputs &amp; Summary'!$D$7)^BD$1)),((INT(BD$1/$K64)-INT((BD$1-1)/$K64))*($R64*(1-$E64)+$Q64*(1-$F64))*((1+'Inputs &amp; Summary'!$D$7)^BD$1))),((_xlfn.WEIBULL.DIST(BD$1,$L64,$K64,FALSE)*($R64*(1-$E64)+$Q64*(1-$F64))*((1+'Inputs &amp; Summary'!$D$7)^BD$1))))))</f>
        <v>0</v>
      </c>
      <c r="BE64" s="248">
        <f>$D64*IF(BE$1&gt;'Inputs &amp; Summary'!$D$5,0,IF(BE$1&gt;VLOOKUP($G64,Lists!$J$17:$K$21,2),IF($M64=Lists!$H$3,IF($K64&lt;1,(($S64/$K64)*((1+'Inputs &amp; Summary'!$D$7)^BE$1)),((INT(BE$1/$K64)-INT((BE$1-1)/$K64))*$S64*((1+'Inputs &amp; Summary'!$D$7)^BE$1))),(_xlfn.WEIBULL.DIST(BE$1,$L64,$K64,FALSE)*$S64*((1+'Inputs &amp; Summary'!$D$7)^BE$1))),IF($M64=Lists!$H$3,IF($K64&lt;1,((($R64*(1-$E64)+$Q64*(1-$F64))/$K64)*((1+'Inputs &amp; Summary'!$D$7)^BE$1)),((INT(BE$1/$K64)-INT((BE$1-1)/$K64))*($R64*(1-$E64)+$Q64*(1-$F64))*((1+'Inputs &amp; Summary'!$D$7)^BE$1))),((_xlfn.WEIBULL.DIST(BE$1,$L64,$K64,FALSE)*($R64*(1-$E64)+$Q64*(1-$F64))*((1+'Inputs &amp; Summary'!$D$7)^BE$1))))))</f>
        <v>0</v>
      </c>
      <c r="BF64" s="248">
        <f>$D64*IF(BF$1&gt;'Inputs &amp; Summary'!$D$5,0,IF(BF$1&gt;VLOOKUP($G64,Lists!$J$17:$K$21,2),IF($M64=Lists!$H$3,IF($K64&lt;1,(($S64/$K64)*((1+'Inputs &amp; Summary'!$D$7)^BF$1)),((INT(BF$1/$K64)-INT((BF$1-1)/$K64))*$S64*((1+'Inputs &amp; Summary'!$D$7)^BF$1))),(_xlfn.WEIBULL.DIST(BF$1,$L64,$K64,FALSE)*$S64*((1+'Inputs &amp; Summary'!$D$7)^BF$1))),IF($M64=Lists!$H$3,IF($K64&lt;1,((($R64*(1-$E64)+$Q64*(1-$F64))/$K64)*((1+'Inputs &amp; Summary'!$D$7)^BF$1)),((INT(BF$1/$K64)-INT((BF$1-1)/$K64))*($R64*(1-$E64)+$Q64*(1-$F64))*((1+'Inputs &amp; Summary'!$D$7)^BF$1))),((_xlfn.WEIBULL.DIST(BF$1,$L64,$K64,FALSE)*($R64*(1-$E64)+$Q64*(1-$F64))*((1+'Inputs &amp; Summary'!$D$7)^BF$1))))))</f>
        <v>0</v>
      </c>
      <c r="BG64" s="248">
        <f>$D64*IF(BG$1&gt;'Inputs &amp; Summary'!$D$5,0,IF(BG$1&gt;VLOOKUP($G64,Lists!$J$17:$K$21,2),IF($M64=Lists!$H$3,IF($K64&lt;1,(($S64/$K64)*((1+'Inputs &amp; Summary'!$D$7)^BG$1)),((INT(BG$1/$K64)-INT((BG$1-1)/$K64))*$S64*((1+'Inputs &amp; Summary'!$D$7)^BG$1))),(_xlfn.WEIBULL.DIST(BG$1,$L64,$K64,FALSE)*$S64*((1+'Inputs &amp; Summary'!$D$7)^BG$1))),IF($M64=Lists!$H$3,IF($K64&lt;1,((($R64*(1-$E64)+$Q64*(1-$F64))/$K64)*((1+'Inputs &amp; Summary'!$D$7)^BG$1)),((INT(BG$1/$K64)-INT((BG$1-1)/$K64))*($R64*(1-$E64)+$Q64*(1-$F64))*((1+'Inputs &amp; Summary'!$D$7)^BG$1))),((_xlfn.WEIBULL.DIST(BG$1,$L64,$K64,FALSE)*($R64*(1-$E64)+$Q64*(1-$F64))*((1+'Inputs &amp; Summary'!$D$7)^BG$1))))))</f>
        <v>0</v>
      </c>
      <c r="BH64" s="248">
        <f>$D64*IF(BH$1&gt;'Inputs &amp; Summary'!$D$5,0,IF(BH$1&gt;VLOOKUP($G64,Lists!$J$17:$K$21,2),IF($M64=Lists!$H$3,IF($K64&lt;1,(($S64/$K64)*((1+'Inputs &amp; Summary'!$D$7)^BH$1)),((INT(BH$1/$K64)-INT((BH$1-1)/$K64))*$S64*((1+'Inputs &amp; Summary'!$D$7)^BH$1))),(_xlfn.WEIBULL.DIST(BH$1,$L64,$K64,FALSE)*$S64*((1+'Inputs &amp; Summary'!$D$7)^BH$1))),IF($M64=Lists!$H$3,IF($K64&lt;1,((($R64*(1-$E64)+$Q64*(1-$F64))/$K64)*((1+'Inputs &amp; Summary'!$D$7)^BH$1)),((INT(BH$1/$K64)-INT((BH$1-1)/$K64))*($R64*(1-$E64)+$Q64*(1-$F64))*((1+'Inputs &amp; Summary'!$D$7)^BH$1))),((_xlfn.WEIBULL.DIST(BH$1,$L64,$K64,FALSE)*($R64*(1-$E64)+$Q64*(1-$F64))*((1+'Inputs &amp; Summary'!$D$7)^BH$1))))))</f>
        <v>0</v>
      </c>
      <c r="BI64" s="248">
        <f>$D64*IF(BI$1&gt;'Inputs &amp; Summary'!$D$5,0,IF(BI$1&gt;VLOOKUP($G64,Lists!$J$17:$K$21,2),IF($M64=Lists!$H$3,IF($K64&lt;1,(($S64/$K64)*((1+'Inputs &amp; Summary'!$D$7)^BI$1)),((INT(BI$1/$K64)-INT((BI$1-1)/$K64))*$S64*((1+'Inputs &amp; Summary'!$D$7)^BI$1))),(_xlfn.WEIBULL.DIST(BI$1,$L64,$K64,FALSE)*$S64*((1+'Inputs &amp; Summary'!$D$7)^BI$1))),IF($M64=Lists!$H$3,IF($K64&lt;1,((($R64*(1-$E64)+$Q64*(1-$F64))/$K64)*((1+'Inputs &amp; Summary'!$D$7)^BI$1)),((INT(BI$1/$K64)-INT((BI$1-1)/$K64))*($R64*(1-$E64)+$Q64*(1-$F64))*((1+'Inputs &amp; Summary'!$D$7)^BI$1))),((_xlfn.WEIBULL.DIST(BI$1,$L64,$K64,FALSE)*($R64*(1-$E64)+$Q64*(1-$F64))*((1+'Inputs &amp; Summary'!$D$7)^BI$1))))))</f>
        <v>0</v>
      </c>
      <c r="BJ64" s="248">
        <f>$D64*IF(BJ$1&gt;'Inputs &amp; Summary'!$D$5,0,IF(BJ$1&gt;VLOOKUP($G64,Lists!$J$17:$K$21,2),IF($M64=Lists!$H$3,IF($K64&lt;1,(($S64/$K64)*((1+'Inputs &amp; Summary'!$D$7)^BJ$1)),((INT(BJ$1/$K64)-INT((BJ$1-1)/$K64))*$S64*((1+'Inputs &amp; Summary'!$D$7)^BJ$1))),(_xlfn.WEIBULL.DIST(BJ$1,$L64,$K64,FALSE)*$S64*((1+'Inputs &amp; Summary'!$D$7)^BJ$1))),IF($M64=Lists!$H$3,IF($K64&lt;1,((($R64*(1-$E64)+$Q64*(1-$F64))/$K64)*((1+'Inputs &amp; Summary'!$D$7)^BJ$1)),((INT(BJ$1/$K64)-INT((BJ$1-1)/$K64))*($R64*(1-$E64)+$Q64*(1-$F64))*((1+'Inputs &amp; Summary'!$D$7)^BJ$1))),((_xlfn.WEIBULL.DIST(BJ$1,$L64,$K64,FALSE)*($R64*(1-$E64)+$Q64*(1-$F64))*((1+'Inputs &amp; Summary'!$D$7)^BJ$1))))))</f>
        <v>0</v>
      </c>
      <c r="BK64" s="248">
        <f>$D64*IF(BK$1&gt;'Inputs &amp; Summary'!$D$5,0,IF(BK$1&gt;VLOOKUP($G64,Lists!$J$17:$K$21,2),IF($M64=Lists!$H$3,IF($K64&lt;1,(($S64/$K64)*((1+'Inputs &amp; Summary'!$D$7)^BK$1)),((INT(BK$1/$K64)-INT((BK$1-1)/$K64))*$S64*((1+'Inputs &amp; Summary'!$D$7)^BK$1))),(_xlfn.WEIBULL.DIST(BK$1,$L64,$K64,FALSE)*$S64*((1+'Inputs &amp; Summary'!$D$7)^BK$1))),IF($M64=Lists!$H$3,IF($K64&lt;1,((($R64*(1-$E64)+$Q64*(1-$F64))/$K64)*((1+'Inputs &amp; Summary'!$D$7)^BK$1)),((INT(BK$1/$K64)-INT((BK$1-1)/$K64))*($R64*(1-$E64)+$Q64*(1-$F64))*((1+'Inputs &amp; Summary'!$D$7)^BK$1))),((_xlfn.WEIBULL.DIST(BK$1,$L64,$K64,FALSE)*($R64*(1-$E64)+$Q64*(1-$F64))*((1+'Inputs &amp; Summary'!$D$7)^BK$1))))))</f>
        <v>0</v>
      </c>
      <c r="BL64" s="248">
        <f>$D64*IF(BL$1&gt;'Inputs &amp; Summary'!$D$5,0,IF(BL$1&gt;VLOOKUP($G64,Lists!$J$17:$K$21,2),IF($M64=Lists!$H$3,IF($K64&lt;1,(($S64/$K64)*((1+'Inputs &amp; Summary'!$D$7)^BL$1)),((INT(BL$1/$K64)-INT((BL$1-1)/$K64))*$S64*((1+'Inputs &amp; Summary'!$D$7)^BL$1))),(_xlfn.WEIBULL.DIST(BL$1,$L64,$K64,FALSE)*$S64*((1+'Inputs &amp; Summary'!$D$7)^BL$1))),IF($M64=Lists!$H$3,IF($K64&lt;1,((($R64*(1-$E64)+$Q64*(1-$F64))/$K64)*((1+'Inputs &amp; Summary'!$D$7)^BL$1)),((INT(BL$1/$K64)-INT((BL$1-1)/$K64))*($R64*(1-$E64)+$Q64*(1-$F64))*((1+'Inputs &amp; Summary'!$D$7)^BL$1))),((_xlfn.WEIBULL.DIST(BL$1,$L64,$K64,FALSE)*($R64*(1-$E64)+$Q64*(1-$F64))*((1+'Inputs &amp; Summary'!$D$7)^BL$1))))))</f>
        <v>0</v>
      </c>
    </row>
    <row r="65" spans="1:64" x14ac:dyDescent="0.3">
      <c r="A65" s="236" t="s">
        <v>215</v>
      </c>
      <c r="B65" s="117" t="str">
        <f>IF('Inputs &amp; Summary'!$D$15=Lists!$E$3,INDEX('Residential Rooftop Details'!$A$30:$X$158,MATCH('Cash Flow'!$A65,'Residential Rooftop Details'!$A$30:$A$158,0),COLUMN(B$1)),IF('Inputs &amp; Summary'!$D$15=Lists!$E$4,INDEX('Commercial Rooftop Details'!$A$30:$V$158,MATCH('Cash Flow'!$A65,'Commercial Rooftop Details'!$A$30:$A$158,0),COLUMN(B$1)),INDEX('Ground-Mount Details'!$A$30:$V$158,MATCH('Cash Flow'!$A65,'Ground-Mount Details'!$A$30:$A$158,0),COLUMN(B$1))))</f>
        <v>Corrective</v>
      </c>
      <c r="C65" s="117" t="str">
        <f>IF('Inputs &amp; Summary'!$D$15=Lists!$E$3,INDEX('Residential Rooftop Details'!$A$30:$X$158,MATCH('Cash Flow'!$A65,'Residential Rooftop Details'!$A$30:$A$158,0),COLUMN(C$1)),IF('Inputs &amp; Summary'!$D$15=Lists!$E$4,INDEX('Commercial Rooftop Details'!$A$30:$V$158,MATCH('Cash Flow'!$A65,'Commercial Rooftop Details'!$A$30:$A$158,0),COLUMN(C$1)),INDEX('Ground-Mount Details'!$A$30:$V$158,MATCH('Cash Flow'!$A65,'Ground-Mount Details'!$A$30:$A$158,0),COLUMN(C$1))))</f>
        <v>Inverter</v>
      </c>
      <c r="D65" s="117">
        <f>IF('Inputs &amp; Summary'!$D$15=Lists!$E$3,INDEX('Residential Rooftop Details'!$A$30:$X$158,MATCH('Cash Flow'!$A65,'Residential Rooftop Details'!$A$30:$A$158,0),COLUMN(D$1)),IF('Inputs &amp; Summary'!$D$15=Lists!$E$4,INDEX('Commercial Rooftop Details'!$A$30:$V$158,MATCH('Cash Flow'!$A65,'Commercial Rooftop Details'!$A$30:$A$158,0),COLUMN(D$1)),INDEX('Ground-Mount Details'!$A$30:$V$158,MATCH('Cash Flow'!$A65,'Ground-Mount Details'!$A$30:$A$158,0),COLUMN(D$1))))</f>
        <v>1</v>
      </c>
      <c r="E65" s="117">
        <f>IF('Inputs &amp; Summary'!$D$15=Lists!$E$3,INDEX('Residential Rooftop Details'!$A$30:$X$158,MATCH('Cash Flow'!$A65,'Residential Rooftop Details'!$A$30:$A$158,0),COLUMN(E$1)),IF('Inputs &amp; Summary'!$D$15=Lists!$E$4,INDEX('Commercial Rooftop Details'!$A$30:$V$158,MATCH('Cash Flow'!$A65,'Commercial Rooftop Details'!$A$30:$A$158,0),COLUMN(E$1)),INDEX('Ground-Mount Details'!$A$30:$V$158,MATCH('Cash Flow'!$A65,'Ground-Mount Details'!$A$30:$A$158,0),COLUMN(E$1))))</f>
        <v>1</v>
      </c>
      <c r="F65" s="117">
        <f>IF('Inputs &amp; Summary'!$D$15=Lists!$E$3,INDEX('Residential Rooftop Details'!$A$30:$X$158,MATCH('Cash Flow'!$A65,'Residential Rooftop Details'!$A$30:$A$158,0),COLUMN(F$1)),IF('Inputs &amp; Summary'!$D$15=Lists!$E$4,INDEX('Commercial Rooftop Details'!$A$30:$V$158,MATCH('Cash Flow'!$A65,'Commercial Rooftop Details'!$A$30:$A$158,0),COLUMN(F$1)),INDEX('Ground-Mount Details'!$A$30:$V$158,MATCH('Cash Flow'!$A65,'Ground-Mount Details'!$A$30:$A$158,0),COLUMN(F$1))))</f>
        <v>1</v>
      </c>
      <c r="G65" s="237" t="str">
        <f>IF('Inputs &amp; Summary'!$D$15=Lists!$E$3,INDEX('Residential Rooftop Details'!$A$30:$X$158,MATCH('Cash Flow'!$A65,'Residential Rooftop Details'!$A$30:$A$158,0),COLUMN(G$1)),IF('Inputs &amp; Summary'!$D$15=Lists!$E$4,INDEX('Commercial Rooftop Details'!$A$30:$V$158,MATCH('Cash Flow'!$A65,'Commercial Rooftop Details'!$A$30:$A$158,0),COLUMN(G$1)),INDEX('Ground-Mount Details'!$A$30:$V$158,MATCH('Cash Flow'!$A65,'Ground-Mount Details'!$A$30:$A$158,0),COLUMN(G$1))))</f>
        <v>Inverter</v>
      </c>
      <c r="H65" s="237" t="str">
        <f>IF('Inputs &amp; Summary'!$D$15=Lists!$E$3,INDEX('Residential Rooftop Details'!$A$30:$X$158,MATCH('Cash Flow'!$A65,'Residential Rooftop Details'!$A$30:$A$158,0),COLUMN(H$1)),IF('Inputs &amp; Summary'!$D$15=Lists!$E$4,INDEX('Commercial Rooftop Details'!$A$30:$V$158,MATCH('Cash Flow'!$A65,'Commercial Rooftop Details'!$A$30:$A$158,0),COLUMN(H$1)),INDEX('Ground-Mount Details'!$A$30:$V$158,MATCH('Cash Flow'!$A65,'Ground-Mount Details'!$A$30:$A$158,0),COLUMN(H$1))))</f>
        <v>inverter</v>
      </c>
      <c r="I65" s="237" t="str">
        <f>IF('Inputs &amp; Summary'!$D$15=Lists!$E$3,INDEX('Residential Rooftop Details'!$A$30:$X$158,MATCH('Cash Flow'!$A65,'Residential Rooftop Details'!$A$30:$A$158,0),COLUMN(I$1)),IF('Inputs &amp; Summary'!$D$15=Lists!$E$4,INDEX('Commercial Rooftop Details'!$A$30:$V$158,MATCH('Cash Flow'!$A65,'Commercial Rooftop Details'!$A$30:$A$158,0),COLUMN(I$1)),INDEX('Ground-Mount Details'!$A$30:$V$158,MATCH('Cash Flow'!$A65,'Ground-Mount Details'!$A$30:$A$158,0),COLUMN(I$1))))</f>
        <v>Inverter specialist</v>
      </c>
      <c r="J65" s="238">
        <f>IF('Inputs &amp; Summary'!$D$15=Lists!$E$3,INDEX('Residential Rooftop Details'!$A$30:$X$158,MATCH('Cash Flow'!$A65,'Residential Rooftop Details'!$A$30:$A$158,0),COLUMN(J$1)),IF('Inputs &amp; Summary'!$D$15=Lists!$E$4,INDEX('Commercial Rooftop Details'!$A$30:$V$158,MATCH('Cash Flow'!$A65,'Commercial Rooftop Details'!$A$30:$A$158,0),COLUMN(J$1)),INDEX('Ground-Mount Details'!$A$30:$V$158,MATCH('Cash Flow'!$A65,'Ground-Mount Details'!$A$30:$A$158,0),COLUMN(J$1))))</f>
        <v>24.03846153846154</v>
      </c>
      <c r="K65" s="239">
        <f>IF('Inputs &amp; Summary'!$D$15=Lists!$E$3,INDEX('Residential Rooftop Details'!$A$30:$X$158,MATCH('Cash Flow'!$A65,'Residential Rooftop Details'!$A$30:$A$158,0),COLUMN(K$1)),IF('Inputs &amp; Summary'!$D$15=Lists!$E$4,INDEX('Commercial Rooftop Details'!$A$30:$V$158,MATCH('Cash Flow'!$A65,'Commercial Rooftop Details'!$A$30:$A$158,0),COLUMN(K$1)),INDEX('Ground-Mount Details'!$A$30:$V$158,MATCH('Cash Flow'!$A65,'Ground-Mount Details'!$A$30:$A$158,0),COLUMN(K$1))))</f>
        <v>20</v>
      </c>
      <c r="L65" s="239">
        <f>IF('Inputs &amp; Summary'!$D$15=Lists!$E$3,INDEX('Residential Rooftop Details'!$A$30:$X$158,MATCH('Cash Flow'!$A65,'Residential Rooftop Details'!$A$30:$A$158,0),COLUMN(L$1)),IF('Inputs &amp; Summary'!$D$15=Lists!$E$4,INDEX('Commercial Rooftop Details'!$A$30:$V$158,MATCH('Cash Flow'!$A65,'Commercial Rooftop Details'!$A$30:$A$158,0),COLUMN(L$1)),INDEX('Ground-Mount Details'!$A$30:$V$158,MATCH('Cash Flow'!$A65,'Ground-Mount Details'!$A$30:$A$158,0),COLUMN(L$1))))</f>
        <v>1</v>
      </c>
      <c r="M65" s="238" t="str">
        <f>IF('Inputs &amp; Summary'!$D$15=Lists!$E$3,INDEX('Residential Rooftop Details'!$A$30:$X$158,MATCH('Cash Flow'!$A65,'Residential Rooftop Details'!$A$30:$A$158,0),COLUMN(M$1)),IF('Inputs &amp; Summary'!$D$15=Lists!$E$4,INDEX('Commercial Rooftop Details'!$A$30:$V$158,MATCH('Cash Flow'!$A65,'Commercial Rooftop Details'!$A$30:$A$158,0),COLUMN(M$1)),INDEX('Ground-Mount Details'!$A$30:$V$158,MATCH('Cash Flow'!$A65,'Ground-Mount Details'!$A$30:$A$158,0),COLUMN(M$1))))</f>
        <v>Weibull</v>
      </c>
      <c r="N65" s="240">
        <f>IF('Inputs &amp; Summary'!$D$15=Lists!$E$3,INDEX('Residential Rooftop Details'!$A$30:$X$158,MATCH('Cash Flow'!$A65,'Residential Rooftop Details'!$A$30:$A$158,0),COLUMN(N$1)),IF('Inputs &amp; Summary'!$D$15=Lists!$E$4,INDEX('Commercial Rooftop Details'!$A$30:$V$158,MATCH('Cash Flow'!$A65,'Commercial Rooftop Details'!$A$30:$A$158,0),COLUMN(N$1)),INDEX('Ground-Mount Details'!$A$30:$V$158,MATCH('Cash Flow'!$A65,'Ground-Mount Details'!$A$30:$A$158,0),COLUMN(N$1))))</f>
        <v>1</v>
      </c>
      <c r="O65" s="239">
        <f>IF('Inputs &amp; Summary'!$D$15=Lists!$E$3,INDEX('Residential Rooftop Details'!$A$30:$X$158,MATCH('Cash Flow'!$A65,'Residential Rooftop Details'!$A$30:$A$158,0),COLUMN(O$1)),IF('Inputs &amp; Summary'!$D$15=Lists!$E$4,INDEX('Commercial Rooftop Details'!$A$30:$V$158,MATCH('Cash Flow'!$A65,'Commercial Rooftop Details'!$A$30:$A$158,0),COLUMN(O$1)),INDEX('Ground-Mount Details'!$A$30:$V$158,MATCH('Cash Flow'!$A65,'Ground-Mount Details'!$A$30:$A$158,0),COLUMN(O$1))))</f>
        <v>2</v>
      </c>
      <c r="P65" s="241">
        <f>IF('Inputs &amp; Summary'!$D$15=Lists!$E$3,INDEX('Residential Rooftop Details'!$A$30:$X$158,MATCH('Cash Flow'!$A65,'Residential Rooftop Details'!$A$30:$A$158,0),COLUMN(P$1)),IF('Inputs &amp; Summary'!$D$15=Lists!$E$4,INDEX('Commercial Rooftop Details'!$A$30:$V$158,MATCH('Cash Flow'!$A65,'Commercial Rooftop Details'!$A$30:$A$158,0),COLUMN(P$1)),INDEX('Ground-Mount Details'!$A$30:$V$158,MATCH('Cash Flow'!$A65,'Ground-Mount Details'!$A$30:$A$158,0),COLUMN(P$1))))</f>
        <v>40</v>
      </c>
      <c r="Q65" s="242">
        <f>IF('Inputs &amp; Summary'!$D$15=Lists!$E$3,INDEX('Residential Rooftop Details'!$A$30:$X$158,MATCH('Cash Flow'!$A65,'Residential Rooftop Details'!$A$30:$A$158,0),COLUMN(Q$1)),IF('Inputs &amp; Summary'!$D$15=Lists!$E$4,INDEX('Commercial Rooftop Details'!$A$30:$V$158,MATCH('Cash Flow'!$A65,'Commercial Rooftop Details'!$A$30:$A$158,0),COLUMN(Q$1)),INDEX('Ground-Mount Details'!$A$30:$V$158,MATCH('Cash Flow'!$A65,'Ground-Mount Details'!$A$30:$A$158,0),COLUMN(Q$1))))</f>
        <v>48.07692307692308</v>
      </c>
      <c r="R65" s="242">
        <f>IF('Inputs &amp; Summary'!$D$15=Lists!$E$3,INDEX('Residential Rooftop Details'!$A$30:$X$158,MATCH('Cash Flow'!$A65,'Residential Rooftop Details'!$A$30:$A$158,0),COLUMN(R$1)),IF('Inputs &amp; Summary'!$D$15=Lists!$E$4,INDEX('Commercial Rooftop Details'!$A$30:$V$158,MATCH('Cash Flow'!$A65,'Commercial Rooftop Details'!$A$30:$A$158,0),COLUMN(R$1)),INDEX('Ground-Mount Details'!$A$30:$V$158,MATCH('Cash Flow'!$A65,'Ground-Mount Details'!$A$30:$A$158,0),COLUMN(R$1))))</f>
        <v>40</v>
      </c>
      <c r="S65" s="243">
        <f>IF('Inputs &amp; Summary'!$D$15=Lists!$E$3,INDEX('Residential Rooftop Details'!$A$30:$X$158,MATCH('Cash Flow'!$A65,'Residential Rooftop Details'!$A$30:$A$158,0),COLUMN(S$1)),IF('Inputs &amp; Summary'!$D$15=Lists!$E$4,INDEX('Commercial Rooftop Details'!$A$30:$V$158,MATCH('Cash Flow'!$A65,'Commercial Rooftop Details'!$A$30:$A$158,0),COLUMN(S$1)),INDEX('Ground-Mount Details'!$A$30:$V$158,MATCH('Cash Flow'!$A65,'Ground-Mount Details'!$A$30:$A$158,0),COLUMN(S$1))))</f>
        <v>88.07692307692308</v>
      </c>
      <c r="T65" s="238">
        <f>IF('Inputs &amp; Summary'!$D$15=Lists!$E$3,INDEX('Residential Rooftop Details'!$A$30:$X$158,MATCH('Cash Flow'!$A65,'Residential Rooftop Details'!$A$30:$A$158,0),COLUMN(T$1)),IF('Inputs &amp; Summary'!$D$15=Lists!$E$4,INDEX('Commercial Rooftop Details'!$A$30:$V$158,MATCH('Cash Flow'!$A65,'Commercial Rooftop Details'!$A$30:$A$158,0),COLUMN(T$1)),INDEX('Ground-Mount Details'!$A$30:$V$158,MATCH('Cash Flow'!$A65,'Ground-Mount Details'!$A$30:$A$158,0),COLUMN(T$1))))</f>
        <v>0</v>
      </c>
      <c r="U65" s="244">
        <f>IF('Inputs &amp; Summary'!$D$15=Lists!$E$3,INDEX('Residential Rooftop Details'!$A$30:$X$158,MATCH('Cash Flow'!$A65,'Residential Rooftop Details'!$A$30:$A$158,0),COLUMN(U$1)),IF('Inputs &amp; Summary'!$D$15=Lists!$E$4,INDEX('Commercial Rooftop Details'!$A$30:$V$158,MATCH('Cash Flow'!$A65,'Commercial Rooftop Details'!$A$30:$A$158,0),COLUMN(U$1)),INDEX('Ground-Mount Details'!$A$30:$V$158,MATCH('Cash Flow'!$A65,'Ground-Mount Details'!$A$30:$A$158,0),COLUMN(U$1))))</f>
        <v>0</v>
      </c>
      <c r="V65" s="245">
        <f t="shared" si="6"/>
        <v>1.3840727974884763</v>
      </c>
      <c r="W65" s="245">
        <f>NPV('Inputs &amp; Summary'!$D$6,Y65:BL65)</f>
        <v>10.049085402003845</v>
      </c>
      <c r="X65" s="246">
        <f t="shared" si="5"/>
        <v>7.2936641125883564E-5</v>
      </c>
      <c r="Y65" s="248">
        <f>$D65*IF(Y$1&gt;'Inputs &amp; Summary'!$D$5,0,IF(Y$1&gt;VLOOKUP($G65,Lists!$J$17:$K$21,2),IF($M65=Lists!$H$3,IF($K65&lt;1,(($S65/$K65)*((1+'Inputs &amp; Summary'!$D$7)^Y$1)),((INT(Y$1/$K65)-INT((Y$1-1)/$K65))*$S65*((1+'Inputs &amp; Summary'!$D$7)^Y$1))),(_xlfn.WEIBULL.DIST(Y$1,$L65,$K65,FALSE)*$S65*((1+'Inputs &amp; Summary'!$D$7)^Y$1))),IF($M65=Lists!$H$3,IF($K65&lt;1,((($R65*(1-$E65)+$Q65*(1-$F65))/$K65)*((1+'Inputs &amp; Summary'!$D$7)^Y$1)),((INT(Y$1/$K65)-INT((Y$1-1)/$K65))*($R65*(1-$E65)+$Q65*(1-$F65))*((1+'Inputs &amp; Summary'!$D$7)^Y$1))),((_xlfn.WEIBULL.DIST(Y$1,$L65,$K65,FALSE)*($R65*(1-$E65)+$Q65*(1-$F65))*((1+'Inputs &amp; Summary'!$D$7)^Y$1))))))</f>
        <v>0</v>
      </c>
      <c r="Z65" s="248">
        <f>$D65*IF(Z$1&gt;'Inputs &amp; Summary'!$D$5,0,IF(Z$1&gt;VLOOKUP($G65,Lists!$J$17:$K$21,2),IF($M65=Lists!$H$3,IF($K65&lt;1,(($S65/$K65)*((1+'Inputs &amp; Summary'!$D$7)^Z$1)),((INT(Z$1/$K65)-INT((Z$1-1)/$K65))*$S65*((1+'Inputs &amp; Summary'!$D$7)^Z$1))),(_xlfn.WEIBULL.DIST(Z$1,$L65,$K65,FALSE)*$S65*((1+'Inputs &amp; Summary'!$D$7)^Z$1))),IF($M65=Lists!$H$3,IF($K65&lt;1,((($R65*(1-$E65)+$Q65*(1-$F65))/$K65)*((1+'Inputs &amp; Summary'!$D$7)^Z$1)),((INT(Z$1/$K65)-INT((Z$1-1)/$K65))*($R65*(1-$E65)+$Q65*(1-$F65))*((1+'Inputs &amp; Summary'!$D$7)^Z$1))),((_xlfn.WEIBULL.DIST(Z$1,$L65,$K65,FALSE)*($R65*(1-$E65)+$Q65*(1-$F65))*((1+'Inputs &amp; Summary'!$D$7)^Z$1))))))</f>
        <v>0</v>
      </c>
      <c r="AA65" s="248">
        <f>$D65*IF(AA$1&gt;'Inputs &amp; Summary'!$D$5,0,IF(AA$1&gt;VLOOKUP($G65,Lists!$J$17:$K$21,2),IF($M65=Lists!$H$3,IF($K65&lt;1,(($S65/$K65)*((1+'Inputs &amp; Summary'!$D$7)^AA$1)),((INT(AA$1/$K65)-INT((AA$1-1)/$K65))*$S65*((1+'Inputs &amp; Summary'!$D$7)^AA$1))),(_xlfn.WEIBULL.DIST(AA$1,$L65,$K65,FALSE)*$S65*((1+'Inputs &amp; Summary'!$D$7)^AA$1))),IF($M65=Lists!$H$3,IF($K65&lt;1,((($R65*(1-$E65)+$Q65*(1-$F65))/$K65)*((1+'Inputs &amp; Summary'!$D$7)^AA$1)),((INT(AA$1/$K65)-INT((AA$1-1)/$K65))*($R65*(1-$E65)+$Q65*(1-$F65))*((1+'Inputs &amp; Summary'!$D$7)^AA$1))),((_xlfn.WEIBULL.DIST(AA$1,$L65,$K65,FALSE)*($R65*(1-$E65)+$Q65*(1-$F65))*((1+'Inputs &amp; Summary'!$D$7)^AA$1))))))</f>
        <v>0</v>
      </c>
      <c r="AB65" s="248">
        <f>$D65*IF(AB$1&gt;'Inputs &amp; Summary'!$D$5,0,IF(AB$1&gt;VLOOKUP($G65,Lists!$J$17:$K$21,2),IF($M65=Lists!$H$3,IF($K65&lt;1,(($S65/$K65)*((1+'Inputs &amp; Summary'!$D$7)^AB$1)),((INT(AB$1/$K65)-INT((AB$1-1)/$K65))*$S65*((1+'Inputs &amp; Summary'!$D$7)^AB$1))),(_xlfn.WEIBULL.DIST(AB$1,$L65,$K65,FALSE)*$S65*((1+'Inputs &amp; Summary'!$D$7)^AB$1))),IF($M65=Lists!$H$3,IF($K65&lt;1,((($R65*(1-$E65)+$Q65*(1-$F65))/$K65)*((1+'Inputs &amp; Summary'!$D$7)^AB$1)),((INT(AB$1/$K65)-INT((AB$1-1)/$K65))*($R65*(1-$E65)+$Q65*(1-$F65))*((1+'Inputs &amp; Summary'!$D$7)^AB$1))),((_xlfn.WEIBULL.DIST(AB$1,$L65,$K65,FALSE)*($R65*(1-$E65)+$Q65*(1-$F65))*((1+'Inputs &amp; Summary'!$D$7)^AB$1))))))</f>
        <v>0</v>
      </c>
      <c r="AC65" s="248">
        <f>$D65*IF(AC$1&gt;'Inputs &amp; Summary'!$D$5,0,IF(AC$1&gt;VLOOKUP($G65,Lists!$J$17:$K$21,2),IF($M65=Lists!$H$3,IF($K65&lt;1,(($S65/$K65)*((1+'Inputs &amp; Summary'!$D$7)^AC$1)),((INT(AC$1/$K65)-INT((AC$1-1)/$K65))*$S65*((1+'Inputs &amp; Summary'!$D$7)^AC$1))),(_xlfn.WEIBULL.DIST(AC$1,$L65,$K65,FALSE)*$S65*((1+'Inputs &amp; Summary'!$D$7)^AC$1))),IF($M65=Lists!$H$3,IF($K65&lt;1,((($R65*(1-$E65)+$Q65*(1-$F65))/$K65)*((1+'Inputs &amp; Summary'!$D$7)^AC$1)),((INT(AC$1/$K65)-INT((AC$1-1)/$K65))*($R65*(1-$E65)+$Q65*(1-$F65))*((1+'Inputs &amp; Summary'!$D$7)^AC$1))),((_xlfn.WEIBULL.DIST(AC$1,$L65,$K65,FALSE)*($R65*(1-$E65)+$Q65*(1-$F65))*((1+'Inputs &amp; Summary'!$D$7)^AC$1))))))</f>
        <v>0</v>
      </c>
      <c r="AD65" s="248">
        <f>$D65*IF(AD$1&gt;'Inputs &amp; Summary'!$D$5,0,IF(AD$1&gt;VLOOKUP($G65,Lists!$J$17:$K$21,2),IF($M65=Lists!$H$3,IF($K65&lt;1,(($S65/$K65)*((1+'Inputs &amp; Summary'!$D$7)^AD$1)),((INT(AD$1/$K65)-INT((AD$1-1)/$K65))*$S65*((1+'Inputs &amp; Summary'!$D$7)^AD$1))),(_xlfn.WEIBULL.DIST(AD$1,$L65,$K65,FALSE)*$S65*((1+'Inputs &amp; Summary'!$D$7)^AD$1))),IF($M65=Lists!$H$3,IF($K65&lt;1,((($R65*(1-$E65)+$Q65*(1-$F65))/$K65)*((1+'Inputs &amp; Summary'!$D$7)^AD$1)),((INT(AD$1/$K65)-INT((AD$1-1)/$K65))*($R65*(1-$E65)+$Q65*(1-$F65))*((1+'Inputs &amp; Summary'!$D$7)^AD$1))),((_xlfn.WEIBULL.DIST(AD$1,$L65,$K65,FALSE)*($R65*(1-$E65)+$Q65*(1-$F65))*((1+'Inputs &amp; Summary'!$D$7)^AD$1))))))</f>
        <v>0</v>
      </c>
      <c r="AE65" s="248">
        <f>$D65*IF(AE$1&gt;'Inputs &amp; Summary'!$D$5,0,IF(AE$1&gt;VLOOKUP($G65,Lists!$J$17:$K$21,2),IF($M65=Lists!$H$3,IF($K65&lt;1,(($S65/$K65)*((1+'Inputs &amp; Summary'!$D$7)^AE$1)),((INT(AE$1/$K65)-INT((AE$1-1)/$K65))*$S65*((1+'Inputs &amp; Summary'!$D$7)^AE$1))),(_xlfn.WEIBULL.DIST(AE$1,$L65,$K65,FALSE)*$S65*((1+'Inputs &amp; Summary'!$D$7)^AE$1))),IF($M65=Lists!$H$3,IF($K65&lt;1,((($R65*(1-$E65)+$Q65*(1-$F65))/$K65)*((1+'Inputs &amp; Summary'!$D$7)^AE$1)),((INT(AE$1/$K65)-INT((AE$1-1)/$K65))*($R65*(1-$E65)+$Q65*(1-$F65))*((1+'Inputs &amp; Summary'!$D$7)^AE$1))),((_xlfn.WEIBULL.DIST(AE$1,$L65,$K65,FALSE)*($R65*(1-$E65)+$Q65*(1-$F65))*((1+'Inputs &amp; Summary'!$D$7)^AE$1))))))</f>
        <v>0</v>
      </c>
      <c r="AF65" s="248">
        <f>$D65*IF(AF$1&gt;'Inputs &amp; Summary'!$D$5,0,IF(AF$1&gt;VLOOKUP($G65,Lists!$J$17:$K$21,2),IF($M65=Lists!$H$3,IF($K65&lt;1,(($S65/$K65)*((1+'Inputs &amp; Summary'!$D$7)^AF$1)),((INT(AF$1/$K65)-INT((AF$1-1)/$K65))*$S65*((1+'Inputs &amp; Summary'!$D$7)^AF$1))),(_xlfn.WEIBULL.DIST(AF$1,$L65,$K65,FALSE)*$S65*((1+'Inputs &amp; Summary'!$D$7)^AF$1))),IF($M65=Lists!$H$3,IF($K65&lt;1,((($R65*(1-$E65)+$Q65*(1-$F65))/$K65)*((1+'Inputs &amp; Summary'!$D$7)^AF$1)),((INT(AF$1/$K65)-INT((AF$1-1)/$K65))*($R65*(1-$E65)+$Q65*(1-$F65))*((1+'Inputs &amp; Summary'!$D$7)^AF$1))),((_xlfn.WEIBULL.DIST(AF$1,$L65,$K65,FALSE)*($R65*(1-$E65)+$Q65*(1-$F65))*((1+'Inputs &amp; Summary'!$D$7)^AF$1))))))</f>
        <v>0</v>
      </c>
      <c r="AG65" s="248">
        <f>$D65*IF(AG$1&gt;'Inputs &amp; Summary'!$D$5,0,IF(AG$1&gt;VLOOKUP($G65,Lists!$J$17:$K$21,2),IF($M65=Lists!$H$3,IF($K65&lt;1,(($S65/$K65)*((1+'Inputs &amp; Summary'!$D$7)^AG$1)),((INT(AG$1/$K65)-INT((AG$1-1)/$K65))*$S65*((1+'Inputs &amp; Summary'!$D$7)^AG$1))),(_xlfn.WEIBULL.DIST(AG$1,$L65,$K65,FALSE)*$S65*((1+'Inputs &amp; Summary'!$D$7)^AG$1))),IF($M65=Lists!$H$3,IF($K65&lt;1,((($R65*(1-$E65)+$Q65*(1-$F65))/$K65)*((1+'Inputs &amp; Summary'!$D$7)^AG$1)),((INT(AG$1/$K65)-INT((AG$1-1)/$K65))*($R65*(1-$E65)+$Q65*(1-$F65))*((1+'Inputs &amp; Summary'!$D$7)^AG$1))),((_xlfn.WEIBULL.DIST(AG$1,$L65,$K65,FALSE)*($R65*(1-$E65)+$Q65*(1-$F65))*((1+'Inputs &amp; Summary'!$D$7)^AG$1))))))</f>
        <v>0</v>
      </c>
      <c r="AH65" s="248">
        <f>$D65*IF(AH$1&gt;'Inputs &amp; Summary'!$D$5,0,IF(AH$1&gt;VLOOKUP($G65,Lists!$J$17:$K$21,2),IF($M65=Lists!$H$3,IF($K65&lt;1,(($S65/$K65)*((1+'Inputs &amp; Summary'!$D$7)^AH$1)),((INT(AH$1/$K65)-INT((AH$1-1)/$K65))*$S65*((1+'Inputs &amp; Summary'!$D$7)^AH$1))),(_xlfn.WEIBULL.DIST(AH$1,$L65,$K65,FALSE)*$S65*((1+'Inputs &amp; Summary'!$D$7)^AH$1))),IF($M65=Lists!$H$3,IF($K65&lt;1,((($R65*(1-$E65)+$Q65*(1-$F65))/$K65)*((1+'Inputs &amp; Summary'!$D$7)^AH$1)),((INT(AH$1/$K65)-INT((AH$1-1)/$K65))*($R65*(1-$E65)+$Q65*(1-$F65))*((1+'Inputs &amp; Summary'!$D$7)^AH$1))),((_xlfn.WEIBULL.DIST(AH$1,$L65,$K65,FALSE)*($R65*(1-$E65)+$Q65*(1-$F65))*((1+'Inputs &amp; Summary'!$D$7)^AH$1))))))</f>
        <v>0</v>
      </c>
      <c r="AI65" s="248">
        <f>$D65*IF(AI$1&gt;'Inputs &amp; Summary'!$D$5,0,IF(AI$1&gt;VLOOKUP($G65,Lists!$J$17:$K$21,2),IF($M65=Lists!$H$3,IF($K65&lt;1,(($S65/$K65)*((1+'Inputs &amp; Summary'!$D$7)^AI$1)),((INT(AI$1/$K65)-INT((AI$1-1)/$K65))*$S65*((1+'Inputs &amp; Summary'!$D$7)^AI$1))),(_xlfn.WEIBULL.DIST(AI$1,$L65,$K65,FALSE)*$S65*((1+'Inputs &amp; Summary'!$D$7)^AI$1))),IF($M65=Lists!$H$3,IF($K65&lt;1,((($R65*(1-$E65)+$Q65*(1-$F65))/$K65)*((1+'Inputs &amp; Summary'!$D$7)^AI$1)),((INT(AI$1/$K65)-INT((AI$1-1)/$K65))*($R65*(1-$E65)+$Q65*(1-$F65))*((1+'Inputs &amp; Summary'!$D$7)^AI$1))),((_xlfn.WEIBULL.DIST(AI$1,$L65,$K65,FALSE)*($R65*(1-$E65)+$Q65*(1-$F65))*((1+'Inputs &amp; Summary'!$D$7)^AI$1))))))</f>
        <v>3.1591632089307753</v>
      </c>
      <c r="AJ65" s="248">
        <f>$D65*IF(AJ$1&gt;'Inputs &amp; Summary'!$D$5,0,IF(AJ$1&gt;VLOOKUP($G65,Lists!$J$17:$K$21,2),IF($M65=Lists!$H$3,IF($K65&lt;1,(($S65/$K65)*((1+'Inputs &amp; Summary'!$D$7)^AJ$1)),((INT(AJ$1/$K65)-INT((AJ$1-1)/$K65))*$S65*((1+'Inputs &amp; Summary'!$D$7)^AJ$1))),(_xlfn.WEIBULL.DIST(AJ$1,$L65,$K65,FALSE)*$S65*((1+'Inputs &amp; Summary'!$D$7)^AJ$1))),IF($M65=Lists!$H$3,IF($K65&lt;1,((($R65*(1-$E65)+$Q65*(1-$F65))/$K65)*((1+'Inputs &amp; Summary'!$D$7)^AJ$1)),((INT(AJ$1/$K65)-INT((AJ$1-1)/$K65))*($R65*(1-$E65)+$Q65*(1-$F65))*((1+'Inputs &amp; Summary'!$D$7)^AJ$1))),((_xlfn.WEIBULL.DIST(AJ$1,$L65,$K65,FALSE)*($R65*(1-$E65)+$Q65*(1-$F65))*((1+'Inputs &amp; Summary'!$D$7)^AJ$1))))))</f>
        <v>3.0651907811577521</v>
      </c>
      <c r="AK65" s="248">
        <f>$D65*IF(AK$1&gt;'Inputs &amp; Summary'!$D$5,0,IF(AK$1&gt;VLOOKUP($G65,Lists!$J$17:$K$21,2),IF($M65=Lists!$H$3,IF($K65&lt;1,(($S65/$K65)*((1+'Inputs &amp; Summary'!$D$7)^AK$1)),((INT(AK$1/$K65)-INT((AK$1-1)/$K65))*$S65*((1+'Inputs &amp; Summary'!$D$7)^AK$1))),(_xlfn.WEIBULL.DIST(AK$1,$L65,$K65,FALSE)*$S65*((1+'Inputs &amp; Summary'!$D$7)^AK$1))),IF($M65=Lists!$H$3,IF($K65&lt;1,((($R65*(1-$E65)+$Q65*(1-$F65))/$K65)*((1+'Inputs &amp; Summary'!$D$7)^AK$1)),((INT(AK$1/$K65)-INT((AK$1-1)/$K65))*($R65*(1-$E65)+$Q65*(1-$F65))*((1+'Inputs &amp; Summary'!$D$7)^AK$1))),((_xlfn.WEIBULL.DIST(AK$1,$L65,$K65,FALSE)*($R65*(1-$E65)+$Q65*(1-$F65))*((1+'Inputs &amp; Summary'!$D$7)^AK$1))))))</f>
        <v>2.9740136560004937</v>
      </c>
      <c r="AL65" s="248">
        <f>$D65*IF(AL$1&gt;'Inputs &amp; Summary'!$D$5,0,IF(AL$1&gt;VLOOKUP($G65,Lists!$J$17:$K$21,2),IF($M65=Lists!$H$3,IF($K65&lt;1,(($S65/$K65)*((1+'Inputs &amp; Summary'!$D$7)^AL$1)),((INT(AL$1/$K65)-INT((AL$1-1)/$K65))*$S65*((1+'Inputs &amp; Summary'!$D$7)^AL$1))),(_xlfn.WEIBULL.DIST(AL$1,$L65,$K65,FALSE)*$S65*((1+'Inputs &amp; Summary'!$D$7)^AL$1))),IF($M65=Lists!$H$3,IF($K65&lt;1,((($R65*(1-$E65)+$Q65*(1-$F65))/$K65)*((1+'Inputs &amp; Summary'!$D$7)^AL$1)),((INT(AL$1/$K65)-INT((AL$1-1)/$K65))*($R65*(1-$E65)+$Q65*(1-$F65))*((1+'Inputs &amp; Summary'!$D$7)^AL$1))),((_xlfn.WEIBULL.DIST(AL$1,$L65,$K65,FALSE)*($R65*(1-$E65)+$Q65*(1-$F65))*((1+'Inputs &amp; Summary'!$D$7)^AL$1))))))</f>
        <v>2.8855486844237066</v>
      </c>
      <c r="AM65" s="248">
        <f>$D65*IF(AM$1&gt;'Inputs &amp; Summary'!$D$5,0,IF(AM$1&gt;VLOOKUP($G65,Lists!$J$17:$K$21,2),IF($M65=Lists!$H$3,IF($K65&lt;1,(($S65/$K65)*((1+'Inputs &amp; Summary'!$D$7)^AM$1)),((INT(AM$1/$K65)-INT((AM$1-1)/$K65))*$S65*((1+'Inputs &amp; Summary'!$D$7)^AM$1))),(_xlfn.WEIBULL.DIST(AM$1,$L65,$K65,FALSE)*$S65*((1+'Inputs &amp; Summary'!$D$7)^AM$1))),IF($M65=Lists!$H$3,IF($K65&lt;1,((($R65*(1-$E65)+$Q65*(1-$F65))/$K65)*((1+'Inputs &amp; Summary'!$D$7)^AM$1)),((INT(AM$1/$K65)-INT((AM$1-1)/$K65))*($R65*(1-$E65)+$Q65*(1-$F65))*((1+'Inputs &amp; Summary'!$D$7)^AM$1))),((_xlfn.WEIBULL.DIST(AM$1,$L65,$K65,FALSE)*($R65*(1-$E65)+$Q65*(1-$F65))*((1+'Inputs &amp; Summary'!$D$7)^AM$1))))))</f>
        <v>2.7997151907422171</v>
      </c>
      <c r="AN65" s="248">
        <f>$D65*IF(AN$1&gt;'Inputs &amp; Summary'!$D$5,0,IF(AN$1&gt;VLOOKUP($G65,Lists!$J$17:$K$21,2),IF($M65=Lists!$H$3,IF($K65&lt;1,(($S65/$K65)*((1+'Inputs &amp; Summary'!$D$7)^AN$1)),((INT(AN$1/$K65)-INT((AN$1-1)/$K65))*$S65*((1+'Inputs &amp; Summary'!$D$7)^AN$1))),(_xlfn.WEIBULL.DIST(AN$1,$L65,$K65,FALSE)*$S65*((1+'Inputs &amp; Summary'!$D$7)^AN$1))),IF($M65=Lists!$H$3,IF($K65&lt;1,((($R65*(1-$E65)+$Q65*(1-$F65))/$K65)*((1+'Inputs &amp; Summary'!$D$7)^AN$1)),((INT(AN$1/$K65)-INT((AN$1-1)/$K65))*($R65*(1-$E65)+$Q65*(1-$F65))*((1+'Inputs &amp; Summary'!$D$7)^AN$1))),((_xlfn.WEIBULL.DIST(AN$1,$L65,$K65,FALSE)*($R65*(1-$E65)+$Q65*(1-$F65))*((1+'Inputs &amp; Summary'!$D$7)^AN$1))))))</f>
        <v>2.716434899048739</v>
      </c>
      <c r="AO65" s="248">
        <f>$D65*IF(AO$1&gt;'Inputs &amp; Summary'!$D$5,0,IF(AO$1&gt;VLOOKUP($G65,Lists!$J$17:$K$21,2),IF($M65=Lists!$H$3,IF($K65&lt;1,(($S65/$K65)*((1+'Inputs &amp; Summary'!$D$7)^AO$1)),((INT(AO$1/$K65)-INT((AO$1-1)/$K65))*$S65*((1+'Inputs &amp; Summary'!$D$7)^AO$1))),(_xlfn.WEIBULL.DIST(AO$1,$L65,$K65,FALSE)*$S65*((1+'Inputs &amp; Summary'!$D$7)^AO$1))),IF($M65=Lists!$H$3,IF($K65&lt;1,((($R65*(1-$E65)+$Q65*(1-$F65))/$K65)*((1+'Inputs &amp; Summary'!$D$7)^AO$1)),((INT(AO$1/$K65)-INT((AO$1-1)/$K65))*($R65*(1-$E65)+$Q65*(1-$F65))*((1+'Inputs &amp; Summary'!$D$7)^AO$1))),((_xlfn.WEIBULL.DIST(AO$1,$L65,$K65,FALSE)*($R65*(1-$E65)+$Q65*(1-$F65))*((1+'Inputs &amp; Summary'!$D$7)^AO$1))))))</f>
        <v>2.6356318618301033</v>
      </c>
      <c r="AP65" s="248">
        <f>$D65*IF(AP$1&gt;'Inputs &amp; Summary'!$D$5,0,IF(AP$1&gt;VLOOKUP($G65,Lists!$J$17:$K$21,2),IF($M65=Lists!$H$3,IF($K65&lt;1,(($S65/$K65)*((1+'Inputs &amp; Summary'!$D$7)^AP$1)),((INT(AP$1/$K65)-INT((AP$1-1)/$K65))*$S65*((1+'Inputs &amp; Summary'!$D$7)^AP$1))),(_xlfn.WEIBULL.DIST(AP$1,$L65,$K65,FALSE)*$S65*((1+'Inputs &amp; Summary'!$D$7)^AP$1))),IF($M65=Lists!$H$3,IF($K65&lt;1,((($R65*(1-$E65)+$Q65*(1-$F65))/$K65)*((1+'Inputs &amp; Summary'!$D$7)^AP$1)),((INT(AP$1/$K65)-INT((AP$1-1)/$K65))*($R65*(1-$E65)+$Q65*(1-$F65))*((1+'Inputs &amp; Summary'!$D$7)^AP$1))),((_xlfn.WEIBULL.DIST(AP$1,$L65,$K65,FALSE)*($R65*(1-$E65)+$Q65*(1-$F65))*((1+'Inputs &amp; Summary'!$D$7)^AP$1))))))</f>
        <v>2.5572323907068824</v>
      </c>
      <c r="AQ65" s="248">
        <f>$D65*IF(AQ$1&gt;'Inputs &amp; Summary'!$D$5,0,IF(AQ$1&gt;VLOOKUP($G65,Lists!$J$17:$K$21,2),IF($M65=Lists!$H$3,IF($K65&lt;1,(($S65/$K65)*((1+'Inputs &amp; Summary'!$D$7)^AQ$1)),((INT(AQ$1/$K65)-INT((AQ$1-1)/$K65))*$S65*((1+'Inputs &amp; Summary'!$D$7)^AQ$1))),(_xlfn.WEIBULL.DIST(AQ$1,$L65,$K65,FALSE)*$S65*((1+'Inputs &amp; Summary'!$D$7)^AQ$1))),IF($M65=Lists!$H$3,IF($K65&lt;1,((($R65*(1-$E65)+$Q65*(1-$F65))/$K65)*((1+'Inputs &amp; Summary'!$D$7)^AQ$1)),((INT(AQ$1/$K65)-INT((AQ$1-1)/$K65))*($R65*(1-$E65)+$Q65*(1-$F65))*((1+'Inputs &amp; Summary'!$D$7)^AQ$1))),((_xlfn.WEIBULL.DIST(AQ$1,$L65,$K65,FALSE)*($R65*(1-$E65)+$Q65*(1-$F65))*((1+'Inputs &amp; Summary'!$D$7)^AQ$1))))))</f>
        <v>2.4811649892332261</v>
      </c>
      <c r="AR65" s="248">
        <f>$D65*IF(AR$1&gt;'Inputs &amp; Summary'!$D$5,0,IF(AR$1&gt;VLOOKUP($G65,Lists!$J$17:$K$21,2),IF($M65=Lists!$H$3,IF($K65&lt;1,(($S65/$K65)*((1+'Inputs &amp; Summary'!$D$7)^AR$1)),((INT(AR$1/$K65)-INT((AR$1-1)/$K65))*$S65*((1+'Inputs &amp; Summary'!$D$7)^AR$1))),(_xlfn.WEIBULL.DIST(AR$1,$L65,$K65,FALSE)*$S65*((1+'Inputs &amp; Summary'!$D$7)^AR$1))),IF($M65=Lists!$H$3,IF($K65&lt;1,((($R65*(1-$E65)+$Q65*(1-$F65))/$K65)*((1+'Inputs &amp; Summary'!$D$7)^AR$1)),((INT(AR$1/$K65)-INT((AR$1-1)/$K65))*($R65*(1-$E65)+$Q65*(1-$F65))*((1+'Inputs &amp; Summary'!$D$7)^AR$1))),((_xlfn.WEIBULL.DIST(AR$1,$L65,$K65,FALSE)*($R65*(1-$E65)+$Q65*(1-$F65))*((1+'Inputs &amp; Summary'!$D$7)^AR$1))))))</f>
        <v>2.4073602876956355</v>
      </c>
      <c r="AS65" s="248">
        <f>$D65*IF(AS$1&gt;'Inputs &amp; Summary'!$D$5,0,IF(AS$1&gt;VLOOKUP($G65,Lists!$J$17:$K$21,2),IF($M65=Lists!$H$3,IF($K65&lt;1,(($S65/$K65)*((1+'Inputs &amp; Summary'!$D$7)^AS$1)),((INT(AS$1/$K65)-INT((AS$1-1)/$K65))*$S65*((1+'Inputs &amp; Summary'!$D$7)^AS$1))),(_xlfn.WEIBULL.DIST(AS$1,$L65,$K65,FALSE)*$S65*((1+'Inputs &amp; Summary'!$D$7)^AS$1))),IF($M65=Lists!$H$3,IF($K65&lt;1,((($R65*(1-$E65)+$Q65*(1-$F65))/$K65)*((1+'Inputs &amp; Summary'!$D$7)^AS$1)),((INT(AS$1/$K65)-INT((AS$1-1)/$K65))*($R65*(1-$E65)+$Q65*(1-$F65))*((1+'Inputs &amp; Summary'!$D$7)^AS$1))),((_xlfn.WEIBULL.DIST(AS$1,$L65,$K65,FALSE)*($R65*(1-$E65)+$Q65*(1-$F65))*((1+'Inputs &amp; Summary'!$D$7)^AS$1))))))</f>
        <v>0</v>
      </c>
      <c r="AT65" s="248">
        <f>$D65*IF(AT$1&gt;'Inputs &amp; Summary'!$D$5,0,IF(AT$1&gt;VLOOKUP($G65,Lists!$J$17:$K$21,2),IF($M65=Lists!$H$3,IF($K65&lt;1,(($S65/$K65)*((1+'Inputs &amp; Summary'!$D$7)^AT$1)),((INT(AT$1/$K65)-INT((AT$1-1)/$K65))*$S65*((1+'Inputs &amp; Summary'!$D$7)^AT$1))),(_xlfn.WEIBULL.DIST(AT$1,$L65,$K65,FALSE)*$S65*((1+'Inputs &amp; Summary'!$D$7)^AT$1))),IF($M65=Lists!$H$3,IF($K65&lt;1,((($R65*(1-$E65)+$Q65*(1-$F65))/$K65)*((1+'Inputs &amp; Summary'!$D$7)^AT$1)),((INT(AT$1/$K65)-INT((AT$1-1)/$K65))*($R65*(1-$E65)+$Q65*(1-$F65))*((1+'Inputs &amp; Summary'!$D$7)^AT$1))),((_xlfn.WEIBULL.DIST(AT$1,$L65,$K65,FALSE)*($R65*(1-$E65)+$Q65*(1-$F65))*((1+'Inputs &amp; Summary'!$D$7)^AT$1))))))</f>
        <v>0</v>
      </c>
      <c r="AU65" s="248">
        <f>$D65*IF(AU$1&gt;'Inputs &amp; Summary'!$D$5,0,IF(AU$1&gt;VLOOKUP($G65,Lists!$J$17:$K$21,2),IF($M65=Lists!$H$3,IF($K65&lt;1,(($S65/$K65)*((1+'Inputs &amp; Summary'!$D$7)^AU$1)),((INT(AU$1/$K65)-INT((AU$1-1)/$K65))*$S65*((1+'Inputs &amp; Summary'!$D$7)^AU$1))),(_xlfn.WEIBULL.DIST(AU$1,$L65,$K65,FALSE)*$S65*((1+'Inputs &amp; Summary'!$D$7)^AU$1))),IF($M65=Lists!$H$3,IF($K65&lt;1,((($R65*(1-$E65)+$Q65*(1-$F65))/$K65)*((1+'Inputs &amp; Summary'!$D$7)^AU$1)),((INT(AU$1/$K65)-INT((AU$1-1)/$K65))*($R65*(1-$E65)+$Q65*(1-$F65))*((1+'Inputs &amp; Summary'!$D$7)^AU$1))),((_xlfn.WEIBULL.DIST(AU$1,$L65,$K65,FALSE)*($R65*(1-$E65)+$Q65*(1-$F65))*((1+'Inputs &amp; Summary'!$D$7)^AU$1))))))</f>
        <v>0</v>
      </c>
      <c r="AV65" s="248">
        <f>$D65*IF(AV$1&gt;'Inputs &amp; Summary'!$D$5,0,IF(AV$1&gt;VLOOKUP($G65,Lists!$J$17:$K$21,2),IF($M65=Lists!$H$3,IF($K65&lt;1,(($S65/$K65)*((1+'Inputs &amp; Summary'!$D$7)^AV$1)),((INT(AV$1/$K65)-INT((AV$1-1)/$K65))*$S65*((1+'Inputs &amp; Summary'!$D$7)^AV$1))),(_xlfn.WEIBULL.DIST(AV$1,$L65,$K65,FALSE)*$S65*((1+'Inputs &amp; Summary'!$D$7)^AV$1))),IF($M65=Lists!$H$3,IF($K65&lt;1,((($R65*(1-$E65)+$Q65*(1-$F65))/$K65)*((1+'Inputs &amp; Summary'!$D$7)^AV$1)),((INT(AV$1/$K65)-INT((AV$1-1)/$K65))*($R65*(1-$E65)+$Q65*(1-$F65))*((1+'Inputs &amp; Summary'!$D$7)^AV$1))),((_xlfn.WEIBULL.DIST(AV$1,$L65,$K65,FALSE)*($R65*(1-$E65)+$Q65*(1-$F65))*((1+'Inputs &amp; Summary'!$D$7)^AV$1))))))</f>
        <v>0</v>
      </c>
      <c r="AW65" s="248">
        <f>$D65*IF(AW$1&gt;'Inputs &amp; Summary'!$D$5,0,IF(AW$1&gt;VLOOKUP($G65,Lists!$J$17:$K$21,2),IF($M65=Lists!$H$3,IF($K65&lt;1,(($S65/$K65)*((1+'Inputs &amp; Summary'!$D$7)^AW$1)),((INT(AW$1/$K65)-INT((AW$1-1)/$K65))*$S65*((1+'Inputs &amp; Summary'!$D$7)^AW$1))),(_xlfn.WEIBULL.DIST(AW$1,$L65,$K65,FALSE)*$S65*((1+'Inputs &amp; Summary'!$D$7)^AW$1))),IF($M65=Lists!$H$3,IF($K65&lt;1,((($R65*(1-$E65)+$Q65*(1-$F65))/$K65)*((1+'Inputs &amp; Summary'!$D$7)^AW$1)),((INT(AW$1/$K65)-INT((AW$1-1)/$K65))*($R65*(1-$E65)+$Q65*(1-$F65))*((1+'Inputs &amp; Summary'!$D$7)^AW$1))),((_xlfn.WEIBULL.DIST(AW$1,$L65,$K65,FALSE)*($R65*(1-$E65)+$Q65*(1-$F65))*((1+'Inputs &amp; Summary'!$D$7)^AW$1))))))</f>
        <v>0</v>
      </c>
      <c r="AX65" s="248">
        <f>$D65*IF(AX$1&gt;'Inputs &amp; Summary'!$D$5,0,IF(AX$1&gt;VLOOKUP($G65,Lists!$J$17:$K$21,2),IF($M65=Lists!$H$3,IF($K65&lt;1,(($S65/$K65)*((1+'Inputs &amp; Summary'!$D$7)^AX$1)),((INT(AX$1/$K65)-INT((AX$1-1)/$K65))*$S65*((1+'Inputs &amp; Summary'!$D$7)^AX$1))),(_xlfn.WEIBULL.DIST(AX$1,$L65,$K65,FALSE)*$S65*((1+'Inputs &amp; Summary'!$D$7)^AX$1))),IF($M65=Lists!$H$3,IF($K65&lt;1,((($R65*(1-$E65)+$Q65*(1-$F65))/$K65)*((1+'Inputs &amp; Summary'!$D$7)^AX$1)),((INT(AX$1/$K65)-INT((AX$1-1)/$K65))*($R65*(1-$E65)+$Q65*(1-$F65))*((1+'Inputs &amp; Summary'!$D$7)^AX$1))),((_xlfn.WEIBULL.DIST(AX$1,$L65,$K65,FALSE)*($R65*(1-$E65)+$Q65*(1-$F65))*((1+'Inputs &amp; Summary'!$D$7)^AX$1))))))</f>
        <v>0</v>
      </c>
      <c r="AY65" s="248">
        <f>$D65*IF(AY$1&gt;'Inputs &amp; Summary'!$D$5,0,IF(AY$1&gt;VLOOKUP($G65,Lists!$J$17:$K$21,2),IF($M65=Lists!$H$3,IF($K65&lt;1,(($S65/$K65)*((1+'Inputs &amp; Summary'!$D$7)^AY$1)),((INT(AY$1/$K65)-INT((AY$1-1)/$K65))*$S65*((1+'Inputs &amp; Summary'!$D$7)^AY$1))),(_xlfn.WEIBULL.DIST(AY$1,$L65,$K65,FALSE)*$S65*((1+'Inputs &amp; Summary'!$D$7)^AY$1))),IF($M65=Lists!$H$3,IF($K65&lt;1,((($R65*(1-$E65)+$Q65*(1-$F65))/$K65)*((1+'Inputs &amp; Summary'!$D$7)^AY$1)),((INT(AY$1/$K65)-INT((AY$1-1)/$K65))*($R65*(1-$E65)+$Q65*(1-$F65))*((1+'Inputs &amp; Summary'!$D$7)^AY$1))),((_xlfn.WEIBULL.DIST(AY$1,$L65,$K65,FALSE)*($R65*(1-$E65)+$Q65*(1-$F65))*((1+'Inputs &amp; Summary'!$D$7)^AY$1))))))</f>
        <v>0</v>
      </c>
      <c r="AZ65" s="248">
        <f>$D65*IF(AZ$1&gt;'Inputs &amp; Summary'!$D$5,0,IF(AZ$1&gt;VLOOKUP($G65,Lists!$J$17:$K$21,2),IF($M65=Lists!$H$3,IF($K65&lt;1,(($S65/$K65)*((1+'Inputs &amp; Summary'!$D$7)^AZ$1)),((INT(AZ$1/$K65)-INT((AZ$1-1)/$K65))*$S65*((1+'Inputs &amp; Summary'!$D$7)^AZ$1))),(_xlfn.WEIBULL.DIST(AZ$1,$L65,$K65,FALSE)*$S65*((1+'Inputs &amp; Summary'!$D$7)^AZ$1))),IF($M65=Lists!$H$3,IF($K65&lt;1,((($R65*(1-$E65)+$Q65*(1-$F65))/$K65)*((1+'Inputs &amp; Summary'!$D$7)^AZ$1)),((INT(AZ$1/$K65)-INT((AZ$1-1)/$K65))*($R65*(1-$E65)+$Q65*(1-$F65))*((1+'Inputs &amp; Summary'!$D$7)^AZ$1))),((_xlfn.WEIBULL.DIST(AZ$1,$L65,$K65,FALSE)*($R65*(1-$E65)+$Q65*(1-$F65))*((1+'Inputs &amp; Summary'!$D$7)^AZ$1))))))</f>
        <v>0</v>
      </c>
      <c r="BA65" s="248">
        <f>$D65*IF(BA$1&gt;'Inputs &amp; Summary'!$D$5,0,IF(BA$1&gt;VLOOKUP($G65,Lists!$J$17:$K$21,2),IF($M65=Lists!$H$3,IF($K65&lt;1,(($S65/$K65)*((1+'Inputs &amp; Summary'!$D$7)^BA$1)),((INT(BA$1/$K65)-INT((BA$1-1)/$K65))*$S65*((1+'Inputs &amp; Summary'!$D$7)^BA$1))),(_xlfn.WEIBULL.DIST(BA$1,$L65,$K65,FALSE)*$S65*((1+'Inputs &amp; Summary'!$D$7)^BA$1))),IF($M65=Lists!$H$3,IF($K65&lt;1,((($R65*(1-$E65)+$Q65*(1-$F65))/$K65)*((1+'Inputs &amp; Summary'!$D$7)^BA$1)),((INT(BA$1/$K65)-INT((BA$1-1)/$K65))*($R65*(1-$E65)+$Q65*(1-$F65))*((1+'Inputs &amp; Summary'!$D$7)^BA$1))),((_xlfn.WEIBULL.DIST(BA$1,$L65,$K65,FALSE)*($R65*(1-$E65)+$Q65*(1-$F65))*((1+'Inputs &amp; Summary'!$D$7)^BA$1))))))</f>
        <v>0</v>
      </c>
      <c r="BB65" s="248">
        <f>$D65*IF(BB$1&gt;'Inputs &amp; Summary'!$D$5,0,IF(BB$1&gt;VLOOKUP($G65,Lists!$J$17:$K$21,2),IF($M65=Lists!$H$3,IF($K65&lt;1,(($S65/$K65)*((1+'Inputs &amp; Summary'!$D$7)^BB$1)),((INT(BB$1/$K65)-INT((BB$1-1)/$K65))*$S65*((1+'Inputs &amp; Summary'!$D$7)^BB$1))),(_xlfn.WEIBULL.DIST(BB$1,$L65,$K65,FALSE)*$S65*((1+'Inputs &amp; Summary'!$D$7)^BB$1))),IF($M65=Lists!$H$3,IF($K65&lt;1,((($R65*(1-$E65)+$Q65*(1-$F65))/$K65)*((1+'Inputs &amp; Summary'!$D$7)^BB$1)),((INT(BB$1/$K65)-INT((BB$1-1)/$K65))*($R65*(1-$E65)+$Q65*(1-$F65))*((1+'Inputs &amp; Summary'!$D$7)^BB$1))),((_xlfn.WEIBULL.DIST(BB$1,$L65,$K65,FALSE)*($R65*(1-$E65)+$Q65*(1-$F65))*((1+'Inputs &amp; Summary'!$D$7)^BB$1))))))</f>
        <v>0</v>
      </c>
      <c r="BC65" s="248">
        <f>$D65*IF(BC$1&gt;'Inputs &amp; Summary'!$D$5,0,IF(BC$1&gt;VLOOKUP($G65,Lists!$J$17:$K$21,2),IF($M65=Lists!$H$3,IF($K65&lt;1,(($S65/$K65)*((1+'Inputs &amp; Summary'!$D$7)^BC$1)),((INT(BC$1/$K65)-INT((BC$1-1)/$K65))*$S65*((1+'Inputs &amp; Summary'!$D$7)^BC$1))),(_xlfn.WEIBULL.DIST(BC$1,$L65,$K65,FALSE)*$S65*((1+'Inputs &amp; Summary'!$D$7)^BC$1))),IF($M65=Lists!$H$3,IF($K65&lt;1,((($R65*(1-$E65)+$Q65*(1-$F65))/$K65)*((1+'Inputs &amp; Summary'!$D$7)^BC$1)),((INT(BC$1/$K65)-INT((BC$1-1)/$K65))*($R65*(1-$E65)+$Q65*(1-$F65))*((1+'Inputs &amp; Summary'!$D$7)^BC$1))),((_xlfn.WEIBULL.DIST(BC$1,$L65,$K65,FALSE)*($R65*(1-$E65)+$Q65*(1-$F65))*((1+'Inputs &amp; Summary'!$D$7)^BC$1))))))</f>
        <v>0</v>
      </c>
      <c r="BD65" s="248">
        <f>$D65*IF(BD$1&gt;'Inputs &amp; Summary'!$D$5,0,IF(BD$1&gt;VLOOKUP($G65,Lists!$J$17:$K$21,2),IF($M65=Lists!$H$3,IF($K65&lt;1,(($S65/$K65)*((1+'Inputs &amp; Summary'!$D$7)^BD$1)),((INT(BD$1/$K65)-INT((BD$1-1)/$K65))*$S65*((1+'Inputs &amp; Summary'!$D$7)^BD$1))),(_xlfn.WEIBULL.DIST(BD$1,$L65,$K65,FALSE)*$S65*((1+'Inputs &amp; Summary'!$D$7)^BD$1))),IF($M65=Lists!$H$3,IF($K65&lt;1,((($R65*(1-$E65)+$Q65*(1-$F65))/$K65)*((1+'Inputs &amp; Summary'!$D$7)^BD$1)),((INT(BD$1/$K65)-INT((BD$1-1)/$K65))*($R65*(1-$E65)+$Q65*(1-$F65))*((1+'Inputs &amp; Summary'!$D$7)^BD$1))),((_xlfn.WEIBULL.DIST(BD$1,$L65,$K65,FALSE)*($R65*(1-$E65)+$Q65*(1-$F65))*((1+'Inputs &amp; Summary'!$D$7)^BD$1))))))</f>
        <v>0</v>
      </c>
      <c r="BE65" s="248">
        <f>$D65*IF(BE$1&gt;'Inputs &amp; Summary'!$D$5,0,IF(BE$1&gt;VLOOKUP($G65,Lists!$J$17:$K$21,2),IF($M65=Lists!$H$3,IF($K65&lt;1,(($S65/$K65)*((1+'Inputs &amp; Summary'!$D$7)^BE$1)),((INT(BE$1/$K65)-INT((BE$1-1)/$K65))*$S65*((1+'Inputs &amp; Summary'!$D$7)^BE$1))),(_xlfn.WEIBULL.DIST(BE$1,$L65,$K65,FALSE)*$S65*((1+'Inputs &amp; Summary'!$D$7)^BE$1))),IF($M65=Lists!$H$3,IF($K65&lt;1,((($R65*(1-$E65)+$Q65*(1-$F65))/$K65)*((1+'Inputs &amp; Summary'!$D$7)^BE$1)),((INT(BE$1/$K65)-INT((BE$1-1)/$K65))*($R65*(1-$E65)+$Q65*(1-$F65))*((1+'Inputs &amp; Summary'!$D$7)^BE$1))),((_xlfn.WEIBULL.DIST(BE$1,$L65,$K65,FALSE)*($R65*(1-$E65)+$Q65*(1-$F65))*((1+'Inputs &amp; Summary'!$D$7)^BE$1))))))</f>
        <v>0</v>
      </c>
      <c r="BF65" s="248">
        <f>$D65*IF(BF$1&gt;'Inputs &amp; Summary'!$D$5,0,IF(BF$1&gt;VLOOKUP($G65,Lists!$J$17:$K$21,2),IF($M65=Lists!$H$3,IF($K65&lt;1,(($S65/$K65)*((1+'Inputs &amp; Summary'!$D$7)^BF$1)),((INT(BF$1/$K65)-INT((BF$1-1)/$K65))*$S65*((1+'Inputs &amp; Summary'!$D$7)^BF$1))),(_xlfn.WEIBULL.DIST(BF$1,$L65,$K65,FALSE)*$S65*((1+'Inputs &amp; Summary'!$D$7)^BF$1))),IF($M65=Lists!$H$3,IF($K65&lt;1,((($R65*(1-$E65)+$Q65*(1-$F65))/$K65)*((1+'Inputs &amp; Summary'!$D$7)^BF$1)),((INT(BF$1/$K65)-INT((BF$1-1)/$K65))*($R65*(1-$E65)+$Q65*(1-$F65))*((1+'Inputs &amp; Summary'!$D$7)^BF$1))),((_xlfn.WEIBULL.DIST(BF$1,$L65,$K65,FALSE)*($R65*(1-$E65)+$Q65*(1-$F65))*((1+'Inputs &amp; Summary'!$D$7)^BF$1))))))</f>
        <v>0</v>
      </c>
      <c r="BG65" s="248">
        <f>$D65*IF(BG$1&gt;'Inputs &amp; Summary'!$D$5,0,IF(BG$1&gt;VLOOKUP($G65,Lists!$J$17:$K$21,2),IF($M65=Lists!$H$3,IF($K65&lt;1,(($S65/$K65)*((1+'Inputs &amp; Summary'!$D$7)^BG$1)),((INT(BG$1/$K65)-INT((BG$1-1)/$K65))*$S65*((1+'Inputs &amp; Summary'!$D$7)^BG$1))),(_xlfn.WEIBULL.DIST(BG$1,$L65,$K65,FALSE)*$S65*((1+'Inputs &amp; Summary'!$D$7)^BG$1))),IF($M65=Lists!$H$3,IF($K65&lt;1,((($R65*(1-$E65)+$Q65*(1-$F65))/$K65)*((1+'Inputs &amp; Summary'!$D$7)^BG$1)),((INT(BG$1/$K65)-INT((BG$1-1)/$K65))*($R65*(1-$E65)+$Q65*(1-$F65))*((1+'Inputs &amp; Summary'!$D$7)^BG$1))),((_xlfn.WEIBULL.DIST(BG$1,$L65,$K65,FALSE)*($R65*(1-$E65)+$Q65*(1-$F65))*((1+'Inputs &amp; Summary'!$D$7)^BG$1))))))</f>
        <v>0</v>
      </c>
      <c r="BH65" s="248">
        <f>$D65*IF(BH$1&gt;'Inputs &amp; Summary'!$D$5,0,IF(BH$1&gt;VLOOKUP($G65,Lists!$J$17:$K$21,2),IF($M65=Lists!$H$3,IF($K65&lt;1,(($S65/$K65)*((1+'Inputs &amp; Summary'!$D$7)^BH$1)),((INT(BH$1/$K65)-INT((BH$1-1)/$K65))*$S65*((1+'Inputs &amp; Summary'!$D$7)^BH$1))),(_xlfn.WEIBULL.DIST(BH$1,$L65,$K65,FALSE)*$S65*((1+'Inputs &amp; Summary'!$D$7)^BH$1))),IF($M65=Lists!$H$3,IF($K65&lt;1,((($R65*(1-$E65)+$Q65*(1-$F65))/$K65)*((1+'Inputs &amp; Summary'!$D$7)^BH$1)),((INT(BH$1/$K65)-INT((BH$1-1)/$K65))*($R65*(1-$E65)+$Q65*(1-$F65))*((1+'Inputs &amp; Summary'!$D$7)^BH$1))),((_xlfn.WEIBULL.DIST(BH$1,$L65,$K65,FALSE)*($R65*(1-$E65)+$Q65*(1-$F65))*((1+'Inputs &amp; Summary'!$D$7)^BH$1))))))</f>
        <v>0</v>
      </c>
      <c r="BI65" s="248">
        <f>$D65*IF(BI$1&gt;'Inputs &amp; Summary'!$D$5,0,IF(BI$1&gt;VLOOKUP($G65,Lists!$J$17:$K$21,2),IF($M65=Lists!$H$3,IF($K65&lt;1,(($S65/$K65)*((1+'Inputs &amp; Summary'!$D$7)^BI$1)),((INT(BI$1/$K65)-INT((BI$1-1)/$K65))*$S65*((1+'Inputs &amp; Summary'!$D$7)^BI$1))),(_xlfn.WEIBULL.DIST(BI$1,$L65,$K65,FALSE)*$S65*((1+'Inputs &amp; Summary'!$D$7)^BI$1))),IF($M65=Lists!$H$3,IF($K65&lt;1,((($R65*(1-$E65)+$Q65*(1-$F65))/$K65)*((1+'Inputs &amp; Summary'!$D$7)^BI$1)),((INT(BI$1/$K65)-INT((BI$1-1)/$K65))*($R65*(1-$E65)+$Q65*(1-$F65))*((1+'Inputs &amp; Summary'!$D$7)^BI$1))),((_xlfn.WEIBULL.DIST(BI$1,$L65,$K65,FALSE)*($R65*(1-$E65)+$Q65*(1-$F65))*((1+'Inputs &amp; Summary'!$D$7)^BI$1))))))</f>
        <v>0</v>
      </c>
      <c r="BJ65" s="248">
        <f>$D65*IF(BJ$1&gt;'Inputs &amp; Summary'!$D$5,0,IF(BJ$1&gt;VLOOKUP($G65,Lists!$J$17:$K$21,2),IF($M65=Lists!$H$3,IF($K65&lt;1,(($S65/$K65)*((1+'Inputs &amp; Summary'!$D$7)^BJ$1)),((INT(BJ$1/$K65)-INT((BJ$1-1)/$K65))*$S65*((1+'Inputs &amp; Summary'!$D$7)^BJ$1))),(_xlfn.WEIBULL.DIST(BJ$1,$L65,$K65,FALSE)*$S65*((1+'Inputs &amp; Summary'!$D$7)^BJ$1))),IF($M65=Lists!$H$3,IF($K65&lt;1,((($R65*(1-$E65)+$Q65*(1-$F65))/$K65)*((1+'Inputs &amp; Summary'!$D$7)^BJ$1)),((INT(BJ$1/$K65)-INT((BJ$1-1)/$K65))*($R65*(1-$E65)+$Q65*(1-$F65))*((1+'Inputs &amp; Summary'!$D$7)^BJ$1))),((_xlfn.WEIBULL.DIST(BJ$1,$L65,$K65,FALSE)*($R65*(1-$E65)+$Q65*(1-$F65))*((1+'Inputs &amp; Summary'!$D$7)^BJ$1))))))</f>
        <v>0</v>
      </c>
      <c r="BK65" s="248">
        <f>$D65*IF(BK$1&gt;'Inputs &amp; Summary'!$D$5,0,IF(BK$1&gt;VLOOKUP($G65,Lists!$J$17:$K$21,2),IF($M65=Lists!$H$3,IF($K65&lt;1,(($S65/$K65)*((1+'Inputs &amp; Summary'!$D$7)^BK$1)),((INT(BK$1/$K65)-INT((BK$1-1)/$K65))*$S65*((1+'Inputs &amp; Summary'!$D$7)^BK$1))),(_xlfn.WEIBULL.DIST(BK$1,$L65,$K65,FALSE)*$S65*((1+'Inputs &amp; Summary'!$D$7)^BK$1))),IF($M65=Lists!$H$3,IF($K65&lt;1,((($R65*(1-$E65)+$Q65*(1-$F65))/$K65)*((1+'Inputs &amp; Summary'!$D$7)^BK$1)),((INT(BK$1/$K65)-INT((BK$1-1)/$K65))*($R65*(1-$E65)+$Q65*(1-$F65))*((1+'Inputs &amp; Summary'!$D$7)^BK$1))),((_xlfn.WEIBULL.DIST(BK$1,$L65,$K65,FALSE)*($R65*(1-$E65)+$Q65*(1-$F65))*((1+'Inputs &amp; Summary'!$D$7)^BK$1))))))</f>
        <v>0</v>
      </c>
      <c r="BL65" s="248">
        <f>$D65*IF(BL$1&gt;'Inputs &amp; Summary'!$D$5,0,IF(BL$1&gt;VLOOKUP($G65,Lists!$J$17:$K$21,2),IF($M65=Lists!$H$3,IF($K65&lt;1,(($S65/$K65)*((1+'Inputs &amp; Summary'!$D$7)^BL$1)),((INT(BL$1/$K65)-INT((BL$1-1)/$K65))*$S65*((1+'Inputs &amp; Summary'!$D$7)^BL$1))),(_xlfn.WEIBULL.DIST(BL$1,$L65,$K65,FALSE)*$S65*((1+'Inputs &amp; Summary'!$D$7)^BL$1))),IF($M65=Lists!$H$3,IF($K65&lt;1,((($R65*(1-$E65)+$Q65*(1-$F65))/$K65)*((1+'Inputs &amp; Summary'!$D$7)^BL$1)),((INT(BL$1/$K65)-INT((BL$1-1)/$K65))*($R65*(1-$E65)+$Q65*(1-$F65))*((1+'Inputs &amp; Summary'!$D$7)^BL$1))),((_xlfn.WEIBULL.DIST(BL$1,$L65,$K65,FALSE)*($R65*(1-$E65)+$Q65*(1-$F65))*((1+'Inputs &amp; Summary'!$D$7)^BL$1))))))</f>
        <v>0</v>
      </c>
    </row>
    <row r="66" spans="1:64" x14ac:dyDescent="0.3">
      <c r="A66" s="236" t="s">
        <v>210</v>
      </c>
      <c r="B66" s="117" t="str">
        <f>IF('Inputs &amp; Summary'!$D$15=Lists!$E$3,INDEX('Residential Rooftop Details'!$A$30:$X$158,MATCH('Cash Flow'!$A66,'Residential Rooftop Details'!$A$30:$A$158,0),COLUMN(B$1)),IF('Inputs &amp; Summary'!$D$15=Lists!$E$4,INDEX('Commercial Rooftop Details'!$A$30:$V$158,MATCH('Cash Flow'!$A66,'Commercial Rooftop Details'!$A$30:$A$158,0),COLUMN(B$1)),INDEX('Ground-Mount Details'!$A$30:$V$158,MATCH('Cash Flow'!$A66,'Ground-Mount Details'!$A$30:$A$158,0),COLUMN(B$1))))</f>
        <v>Corrective</v>
      </c>
      <c r="C66" s="117" t="str">
        <f>IF('Inputs &amp; Summary'!$D$15=Lists!$E$3,INDEX('Residential Rooftop Details'!$A$30:$X$158,MATCH('Cash Flow'!$A66,'Residential Rooftop Details'!$A$30:$A$158,0),COLUMN(C$1)),IF('Inputs &amp; Summary'!$D$15=Lists!$E$4,INDEX('Commercial Rooftop Details'!$A$30:$V$158,MATCH('Cash Flow'!$A66,'Commercial Rooftop Details'!$A$30:$A$158,0),COLUMN(C$1)),INDEX('Ground-Mount Details'!$A$30:$V$158,MATCH('Cash Flow'!$A66,'Ground-Mount Details'!$A$30:$A$158,0),COLUMN(C$1))))</f>
        <v>Inverter</v>
      </c>
      <c r="D66" s="117">
        <f>IF('Inputs &amp; Summary'!$D$15=Lists!$E$3,INDEX('Residential Rooftop Details'!$A$30:$X$158,MATCH('Cash Flow'!$A66,'Residential Rooftop Details'!$A$30:$A$158,0),COLUMN(D$1)),IF('Inputs &amp; Summary'!$D$15=Lists!$E$4,INDEX('Commercial Rooftop Details'!$A$30:$V$158,MATCH('Cash Flow'!$A66,'Commercial Rooftop Details'!$A$30:$A$158,0),COLUMN(D$1)),INDEX('Ground-Mount Details'!$A$30:$V$158,MATCH('Cash Flow'!$A66,'Ground-Mount Details'!$A$30:$A$158,0),COLUMN(D$1))))</f>
        <v>1</v>
      </c>
      <c r="E66" s="117">
        <f>IF('Inputs &amp; Summary'!$D$15=Lists!$E$3,INDEX('Residential Rooftop Details'!$A$30:$X$158,MATCH('Cash Flow'!$A66,'Residential Rooftop Details'!$A$30:$A$158,0),COLUMN(E$1)),IF('Inputs &amp; Summary'!$D$15=Lists!$E$4,INDEX('Commercial Rooftop Details'!$A$30:$V$158,MATCH('Cash Flow'!$A66,'Commercial Rooftop Details'!$A$30:$A$158,0),COLUMN(E$1)),INDEX('Ground-Mount Details'!$A$30:$V$158,MATCH('Cash Flow'!$A66,'Ground-Mount Details'!$A$30:$A$158,0),COLUMN(E$1))))</f>
        <v>1</v>
      </c>
      <c r="F66" s="117">
        <f>IF('Inputs &amp; Summary'!$D$15=Lists!$E$3,INDEX('Residential Rooftop Details'!$A$30:$X$158,MATCH('Cash Flow'!$A66,'Residential Rooftop Details'!$A$30:$A$158,0),COLUMN(F$1)),IF('Inputs &amp; Summary'!$D$15=Lists!$E$4,INDEX('Commercial Rooftop Details'!$A$30:$V$158,MATCH('Cash Flow'!$A66,'Commercial Rooftop Details'!$A$30:$A$158,0),COLUMN(F$1)),INDEX('Ground-Mount Details'!$A$30:$V$158,MATCH('Cash Flow'!$A66,'Ground-Mount Details'!$A$30:$A$158,0),COLUMN(F$1))))</f>
        <v>0</v>
      </c>
      <c r="G66" s="237" t="str">
        <f>IF('Inputs &amp; Summary'!$D$15=Lists!$E$3,INDEX('Residential Rooftop Details'!$A$30:$X$158,MATCH('Cash Flow'!$A66,'Residential Rooftop Details'!$A$30:$A$158,0),COLUMN(G$1)),IF('Inputs &amp; Summary'!$D$15=Lists!$E$4,INDEX('Commercial Rooftop Details'!$A$30:$V$158,MATCH('Cash Flow'!$A66,'Commercial Rooftop Details'!$A$30:$A$158,0),COLUMN(G$1)),INDEX('Ground-Mount Details'!$A$30:$V$158,MATCH('Cash Flow'!$A66,'Ground-Mount Details'!$A$30:$A$158,0),COLUMN(G$1))))</f>
        <v>Inverter</v>
      </c>
      <c r="H66" s="237" t="str">
        <f>IF('Inputs &amp; Summary'!$D$15=Lists!$E$3,INDEX('Residential Rooftop Details'!$A$30:$X$158,MATCH('Cash Flow'!$A66,'Residential Rooftop Details'!$A$30:$A$158,0),COLUMN(H$1)),IF('Inputs &amp; Summary'!$D$15=Lists!$E$4,INDEX('Commercial Rooftop Details'!$A$30:$V$158,MATCH('Cash Flow'!$A66,'Commercial Rooftop Details'!$A$30:$A$158,0),COLUMN(H$1)),INDEX('Ground-Mount Details'!$A$30:$V$158,MATCH('Cash Flow'!$A66,'Ground-Mount Details'!$A$30:$A$158,0),COLUMN(H$1))))</f>
        <v>inverter</v>
      </c>
      <c r="I66" s="237" t="str">
        <f>IF('Inputs &amp; Summary'!$D$15=Lists!$E$3,INDEX('Residential Rooftop Details'!$A$30:$X$158,MATCH('Cash Flow'!$A66,'Residential Rooftop Details'!$A$30:$A$158,0),COLUMN(I$1)),IF('Inputs &amp; Summary'!$D$15=Lists!$E$4,INDEX('Commercial Rooftop Details'!$A$30:$V$158,MATCH('Cash Flow'!$A66,'Commercial Rooftop Details'!$A$30:$A$158,0),COLUMN(I$1)),INDEX('Ground-Mount Details'!$A$30:$V$158,MATCH('Cash Flow'!$A66,'Ground-Mount Details'!$A$30:$A$158,0),COLUMN(I$1))))</f>
        <v>Inverter specialist</v>
      </c>
      <c r="J66" s="238">
        <f>IF('Inputs &amp; Summary'!$D$15=Lists!$E$3,INDEX('Residential Rooftop Details'!$A$30:$X$158,MATCH('Cash Flow'!$A66,'Residential Rooftop Details'!$A$30:$A$158,0),COLUMN(J$1)),IF('Inputs &amp; Summary'!$D$15=Lists!$E$4,INDEX('Commercial Rooftop Details'!$A$30:$V$158,MATCH('Cash Flow'!$A66,'Commercial Rooftop Details'!$A$30:$A$158,0),COLUMN(J$1)),INDEX('Ground-Mount Details'!$A$30:$V$158,MATCH('Cash Flow'!$A66,'Ground-Mount Details'!$A$30:$A$158,0),COLUMN(J$1))))</f>
        <v>24.03846153846154</v>
      </c>
      <c r="K66" s="239">
        <f>IF('Inputs &amp; Summary'!$D$15=Lists!$E$3,INDEX('Residential Rooftop Details'!$A$30:$X$158,MATCH('Cash Flow'!$A66,'Residential Rooftop Details'!$A$30:$A$158,0),COLUMN(K$1)),IF('Inputs &amp; Summary'!$D$15=Lists!$E$4,INDEX('Commercial Rooftop Details'!$A$30:$V$158,MATCH('Cash Flow'!$A66,'Commercial Rooftop Details'!$A$30:$A$158,0),COLUMN(K$1)),INDEX('Ground-Mount Details'!$A$30:$V$158,MATCH('Cash Flow'!$A66,'Ground-Mount Details'!$A$30:$A$158,0),COLUMN(K$1))))</f>
        <v>20</v>
      </c>
      <c r="L66" s="239">
        <f>IF('Inputs &amp; Summary'!$D$15=Lists!$E$3,INDEX('Residential Rooftop Details'!$A$30:$X$158,MATCH('Cash Flow'!$A66,'Residential Rooftop Details'!$A$30:$A$158,0),COLUMN(L$1)),IF('Inputs &amp; Summary'!$D$15=Lists!$E$4,INDEX('Commercial Rooftop Details'!$A$30:$V$158,MATCH('Cash Flow'!$A66,'Commercial Rooftop Details'!$A$30:$A$158,0),COLUMN(L$1)),INDEX('Ground-Mount Details'!$A$30:$V$158,MATCH('Cash Flow'!$A66,'Ground-Mount Details'!$A$30:$A$158,0),COLUMN(L$1))))</f>
        <v>1</v>
      </c>
      <c r="M66" s="238" t="str">
        <f>IF('Inputs &amp; Summary'!$D$15=Lists!$E$3,INDEX('Residential Rooftop Details'!$A$30:$X$158,MATCH('Cash Flow'!$A66,'Residential Rooftop Details'!$A$30:$A$158,0),COLUMN(M$1)),IF('Inputs &amp; Summary'!$D$15=Lists!$E$4,INDEX('Commercial Rooftop Details'!$A$30:$V$158,MATCH('Cash Flow'!$A66,'Commercial Rooftop Details'!$A$30:$A$158,0),COLUMN(M$1)),INDEX('Ground-Mount Details'!$A$30:$V$158,MATCH('Cash Flow'!$A66,'Ground-Mount Details'!$A$30:$A$158,0),COLUMN(M$1))))</f>
        <v>Weibull</v>
      </c>
      <c r="N66" s="240">
        <f>IF('Inputs &amp; Summary'!$D$15=Lists!$E$3,INDEX('Residential Rooftop Details'!$A$30:$X$158,MATCH('Cash Flow'!$A66,'Residential Rooftop Details'!$A$30:$A$158,0),COLUMN(N$1)),IF('Inputs &amp; Summary'!$D$15=Lists!$E$4,INDEX('Commercial Rooftop Details'!$A$30:$V$158,MATCH('Cash Flow'!$A66,'Commercial Rooftop Details'!$A$30:$A$158,0),COLUMN(N$1)),INDEX('Ground-Mount Details'!$A$30:$V$158,MATCH('Cash Flow'!$A66,'Ground-Mount Details'!$A$30:$A$158,0),COLUMN(N$1))))</f>
        <v>1</v>
      </c>
      <c r="O66" s="239">
        <f>IF('Inputs &amp; Summary'!$D$15=Lists!$E$3,INDEX('Residential Rooftop Details'!$A$30:$X$158,MATCH('Cash Flow'!$A66,'Residential Rooftop Details'!$A$30:$A$158,0),COLUMN(O$1)),IF('Inputs &amp; Summary'!$D$15=Lists!$E$4,INDEX('Commercial Rooftop Details'!$A$30:$V$158,MATCH('Cash Flow'!$A66,'Commercial Rooftop Details'!$A$30:$A$158,0),COLUMN(O$1)),INDEX('Ground-Mount Details'!$A$30:$V$158,MATCH('Cash Flow'!$A66,'Ground-Mount Details'!$A$30:$A$158,0),COLUMN(O$1))))</f>
        <v>2</v>
      </c>
      <c r="P66" s="241">
        <f>IF('Inputs &amp; Summary'!$D$15=Lists!$E$3,INDEX('Residential Rooftop Details'!$A$30:$X$158,MATCH('Cash Flow'!$A66,'Residential Rooftop Details'!$A$30:$A$158,0),COLUMN(P$1)),IF('Inputs &amp; Summary'!$D$15=Lists!$E$4,INDEX('Commercial Rooftop Details'!$A$30:$V$158,MATCH('Cash Flow'!$A66,'Commercial Rooftop Details'!$A$30:$A$158,0),COLUMN(P$1)),INDEX('Ground-Mount Details'!$A$30:$V$158,MATCH('Cash Flow'!$A66,'Ground-Mount Details'!$A$30:$A$158,0),COLUMN(P$1))))</f>
        <v>20000</v>
      </c>
      <c r="Q66" s="242">
        <f>IF('Inputs &amp; Summary'!$D$15=Lists!$E$3,INDEX('Residential Rooftop Details'!$A$30:$X$158,MATCH('Cash Flow'!$A66,'Residential Rooftop Details'!$A$30:$A$158,0),COLUMN(Q$1)),IF('Inputs &amp; Summary'!$D$15=Lists!$E$4,INDEX('Commercial Rooftop Details'!$A$30:$V$158,MATCH('Cash Flow'!$A66,'Commercial Rooftop Details'!$A$30:$A$158,0),COLUMN(Q$1)),INDEX('Ground-Mount Details'!$A$30:$V$158,MATCH('Cash Flow'!$A66,'Ground-Mount Details'!$A$30:$A$158,0),COLUMN(Q$1))))</f>
        <v>48.07692307692308</v>
      </c>
      <c r="R66" s="242">
        <f>IF('Inputs &amp; Summary'!$D$15=Lists!$E$3,INDEX('Residential Rooftop Details'!$A$30:$X$158,MATCH('Cash Flow'!$A66,'Residential Rooftop Details'!$A$30:$A$158,0),COLUMN(R$1)),IF('Inputs &amp; Summary'!$D$15=Lists!$E$4,INDEX('Commercial Rooftop Details'!$A$30:$V$158,MATCH('Cash Flow'!$A66,'Commercial Rooftop Details'!$A$30:$A$158,0),COLUMN(R$1)),INDEX('Ground-Mount Details'!$A$30:$V$158,MATCH('Cash Flow'!$A66,'Ground-Mount Details'!$A$30:$A$158,0),COLUMN(R$1))))</f>
        <v>20000</v>
      </c>
      <c r="S66" s="243">
        <f>IF('Inputs &amp; Summary'!$D$15=Lists!$E$3,INDEX('Residential Rooftop Details'!$A$30:$X$158,MATCH('Cash Flow'!$A66,'Residential Rooftop Details'!$A$30:$A$158,0),COLUMN(S$1)),IF('Inputs &amp; Summary'!$D$15=Lists!$E$4,INDEX('Commercial Rooftop Details'!$A$30:$V$158,MATCH('Cash Flow'!$A66,'Commercial Rooftop Details'!$A$30:$A$158,0),COLUMN(S$1)),INDEX('Ground-Mount Details'!$A$30:$V$158,MATCH('Cash Flow'!$A66,'Ground-Mount Details'!$A$30:$A$158,0),COLUMN(S$1))))</f>
        <v>20048.076923076922</v>
      </c>
      <c r="T66" s="238">
        <f>IF('Inputs &amp; Summary'!$D$15=Lists!$E$3,INDEX('Residential Rooftop Details'!$A$30:$X$158,MATCH('Cash Flow'!$A66,'Residential Rooftop Details'!$A$30:$A$158,0),COLUMN(T$1)),IF('Inputs &amp; Summary'!$D$15=Lists!$E$4,INDEX('Commercial Rooftop Details'!$A$30:$V$158,MATCH('Cash Flow'!$A66,'Commercial Rooftop Details'!$A$30:$A$158,0),COLUMN(T$1)),INDEX('Ground-Mount Details'!$A$30:$V$158,MATCH('Cash Flow'!$A66,'Ground-Mount Details'!$A$30:$A$158,0),COLUMN(T$1))))</f>
        <v>0</v>
      </c>
      <c r="U66" s="244">
        <f>IF('Inputs &amp; Summary'!$D$15=Lists!$E$3,INDEX('Residential Rooftop Details'!$A$30:$X$158,MATCH('Cash Flow'!$A66,'Residential Rooftop Details'!$A$30:$A$158,0),COLUMN(U$1)),IF('Inputs &amp; Summary'!$D$15=Lists!$E$4,INDEX('Commercial Rooftop Details'!$A$30:$V$158,MATCH('Cash Flow'!$A66,'Commercial Rooftop Details'!$A$30:$A$158,0),COLUMN(U$1)),INDEX('Ground-Mount Details'!$A$30:$V$158,MATCH('Cash Flow'!$A66,'Ground-Mount Details'!$A$30:$A$158,0),COLUMN(U$1))))</f>
        <v>0</v>
      </c>
      <c r="V66" s="245">
        <f t="shared" si="6"/>
        <v>316.06460183954562</v>
      </c>
      <c r="W66" s="245">
        <f>NPV('Inputs &amp; Summary'!$D$6,Y66:BL66)</f>
        <v>2301.9680337710997</v>
      </c>
      <c r="X66" s="246">
        <f t="shared" ref="X66:X97" si="7">W66/SUM($W$2:$W$130)</f>
        <v>1.6707770871261452E-2</v>
      </c>
      <c r="Y66" s="248">
        <f>$D66*IF(Y$1&gt;'Inputs &amp; Summary'!$D$5,0,IF(Y$1&gt;VLOOKUP($G66,Lists!$J$17:$K$21,2),IF($M66=Lists!$H$3,IF($K66&lt;1,(($S66/$K66)*((1+'Inputs &amp; Summary'!$D$7)^Y$1)),((INT(Y$1/$K66)-INT((Y$1-1)/$K66))*$S66*((1+'Inputs &amp; Summary'!$D$7)^Y$1))),(_xlfn.WEIBULL.DIST(Y$1,$L66,$K66,FALSE)*$S66*((1+'Inputs &amp; Summary'!$D$7)^Y$1))),IF($M66=Lists!$H$3,IF($K66&lt;1,((($R66*(1-$E66)+$Q66*(1-$F66))/$K66)*((1+'Inputs &amp; Summary'!$D$7)^Y$1)),((INT(Y$1/$K66)-INT((Y$1-1)/$K66))*($R66*(1-$E66)+$Q66*(1-$F66))*((1+'Inputs &amp; Summary'!$D$7)^Y$1))),((_xlfn.WEIBULL.DIST(Y$1,$L66,$K66,FALSE)*($R66*(1-$E66)+$Q66*(1-$F66))*((1+'Inputs &amp; Summary'!$D$7)^Y$1))))))</f>
        <v>2.3323413773815593</v>
      </c>
      <c r="Z66" s="248">
        <f>$D66*IF(Z$1&gt;'Inputs &amp; Summary'!$D$5,0,IF(Z$1&gt;VLOOKUP($G66,Lists!$J$17:$K$21,2),IF($M66=Lists!$H$3,IF($K66&lt;1,(($S66/$K66)*((1+'Inputs &amp; Summary'!$D$7)^Z$1)),((INT(Z$1/$K66)-INT((Z$1-1)/$K66))*$S66*((1+'Inputs &amp; Summary'!$D$7)^Z$1))),(_xlfn.WEIBULL.DIST(Z$1,$L66,$K66,FALSE)*$S66*((1+'Inputs &amp; Summary'!$D$7)^Z$1))),IF($M66=Lists!$H$3,IF($K66&lt;1,((($R66*(1-$E66)+$Q66*(1-$F66))/$K66)*((1+'Inputs &amp; Summary'!$D$7)^Z$1)),((INT(Z$1/$K66)-INT((Z$1-1)/$K66))*($R66*(1-$E66)+$Q66*(1-$F66))*((1+'Inputs &amp; Summary'!$D$7)^Z$1))),((_xlfn.WEIBULL.DIST(Z$1,$L66,$K66,FALSE)*($R66*(1-$E66)+$Q66*(1-$F66))*((1+'Inputs &amp; Summary'!$D$7)^Z$1))))))</f>
        <v>2.2629635810687803</v>
      </c>
      <c r="AA66" s="248">
        <f>$D66*IF(AA$1&gt;'Inputs &amp; Summary'!$D$5,0,IF(AA$1&gt;VLOOKUP($G66,Lists!$J$17:$K$21,2),IF($M66=Lists!$H$3,IF($K66&lt;1,(($S66/$K66)*((1+'Inputs &amp; Summary'!$D$7)^AA$1)),((INT(AA$1/$K66)-INT((AA$1-1)/$K66))*$S66*((1+'Inputs &amp; Summary'!$D$7)^AA$1))),(_xlfn.WEIBULL.DIST(AA$1,$L66,$K66,FALSE)*$S66*((1+'Inputs &amp; Summary'!$D$7)^AA$1))),IF($M66=Lists!$H$3,IF($K66&lt;1,((($R66*(1-$E66)+$Q66*(1-$F66))/$K66)*((1+'Inputs &amp; Summary'!$D$7)^AA$1)),((INT(AA$1/$K66)-INT((AA$1-1)/$K66))*($R66*(1-$E66)+$Q66*(1-$F66))*((1+'Inputs &amp; Summary'!$D$7)^AA$1))),((_xlfn.WEIBULL.DIST(AA$1,$L66,$K66,FALSE)*($R66*(1-$E66)+$Q66*(1-$F66))*((1+'Inputs &amp; Summary'!$D$7)^AA$1))))))</f>
        <v>2.1956494957838535</v>
      </c>
      <c r="AB66" s="248">
        <f>$D66*IF(AB$1&gt;'Inputs &amp; Summary'!$D$5,0,IF(AB$1&gt;VLOOKUP($G66,Lists!$J$17:$K$21,2),IF($M66=Lists!$H$3,IF($K66&lt;1,(($S66/$K66)*((1+'Inputs &amp; Summary'!$D$7)^AB$1)),((INT(AB$1/$K66)-INT((AB$1-1)/$K66))*$S66*((1+'Inputs &amp; Summary'!$D$7)^AB$1))),(_xlfn.WEIBULL.DIST(AB$1,$L66,$K66,FALSE)*$S66*((1+'Inputs &amp; Summary'!$D$7)^AB$1))),IF($M66=Lists!$H$3,IF($K66&lt;1,((($R66*(1-$E66)+$Q66*(1-$F66))/$K66)*((1+'Inputs &amp; Summary'!$D$7)^AB$1)),((INT(AB$1/$K66)-INT((AB$1-1)/$K66))*($R66*(1-$E66)+$Q66*(1-$F66))*((1+'Inputs &amp; Summary'!$D$7)^AB$1))),((_xlfn.WEIBULL.DIST(AB$1,$L66,$K66,FALSE)*($R66*(1-$E66)+$Q66*(1-$F66))*((1+'Inputs &amp; Summary'!$D$7)^AB$1))))))</f>
        <v>2.1303377344053525</v>
      </c>
      <c r="AC66" s="248">
        <f>$D66*IF(AC$1&gt;'Inputs &amp; Summary'!$D$5,0,IF(AC$1&gt;VLOOKUP($G66,Lists!$J$17:$K$21,2),IF($M66=Lists!$H$3,IF($K66&lt;1,(($S66/$K66)*((1+'Inputs &amp; Summary'!$D$7)^AC$1)),((INT(AC$1/$K66)-INT((AC$1-1)/$K66))*$S66*((1+'Inputs &amp; Summary'!$D$7)^AC$1))),(_xlfn.WEIBULL.DIST(AC$1,$L66,$K66,FALSE)*$S66*((1+'Inputs &amp; Summary'!$D$7)^AC$1))),IF($M66=Lists!$H$3,IF($K66&lt;1,((($R66*(1-$E66)+$Q66*(1-$F66))/$K66)*((1+'Inputs &amp; Summary'!$D$7)^AC$1)),((INT(AC$1/$K66)-INT((AC$1-1)/$K66))*($R66*(1-$E66)+$Q66*(1-$F66))*((1+'Inputs &amp; Summary'!$D$7)^AC$1))),((_xlfn.WEIBULL.DIST(AC$1,$L66,$K66,FALSE)*($R66*(1-$E66)+$Q66*(1-$F66))*((1+'Inputs &amp; Summary'!$D$7)^AC$1))))))</f>
        <v>2.0669687358323698</v>
      </c>
      <c r="AD66" s="248">
        <f>$D66*IF(AD$1&gt;'Inputs &amp; Summary'!$D$5,0,IF(AD$1&gt;VLOOKUP($G66,Lists!$J$17:$K$21,2),IF($M66=Lists!$H$3,IF($K66&lt;1,(($S66/$K66)*((1+'Inputs &amp; Summary'!$D$7)^AD$1)),((INT(AD$1/$K66)-INT((AD$1-1)/$K66))*$S66*((1+'Inputs &amp; Summary'!$D$7)^AD$1))),(_xlfn.WEIBULL.DIST(AD$1,$L66,$K66,FALSE)*$S66*((1+'Inputs &amp; Summary'!$D$7)^AD$1))),IF($M66=Lists!$H$3,IF($K66&lt;1,((($R66*(1-$E66)+$Q66*(1-$F66))/$K66)*((1+'Inputs &amp; Summary'!$D$7)^AD$1)),((INT(AD$1/$K66)-INT((AD$1-1)/$K66))*($R66*(1-$E66)+$Q66*(1-$F66))*((1+'Inputs &amp; Summary'!$D$7)^AD$1))),((_xlfn.WEIBULL.DIST(AD$1,$L66,$K66,FALSE)*($R66*(1-$E66)+$Q66*(1-$F66))*((1+'Inputs &amp; Summary'!$D$7)^AD$1))))))</f>
        <v>2.0054847106677296</v>
      </c>
      <c r="AE66" s="248">
        <f>$D66*IF(AE$1&gt;'Inputs &amp; Summary'!$D$5,0,IF(AE$1&gt;VLOOKUP($G66,Lists!$J$17:$K$21,2),IF($M66=Lists!$H$3,IF($K66&lt;1,(($S66/$K66)*((1+'Inputs &amp; Summary'!$D$7)^AE$1)),((INT(AE$1/$K66)-INT((AE$1-1)/$K66))*$S66*((1+'Inputs &amp; Summary'!$D$7)^AE$1))),(_xlfn.WEIBULL.DIST(AE$1,$L66,$K66,FALSE)*$S66*((1+'Inputs &amp; Summary'!$D$7)^AE$1))),IF($M66=Lists!$H$3,IF($K66&lt;1,((($R66*(1-$E66)+$Q66*(1-$F66))/$K66)*((1+'Inputs &amp; Summary'!$D$7)^AE$1)),((INT(AE$1/$K66)-INT((AE$1-1)/$K66))*($R66*(1-$E66)+$Q66*(1-$F66))*((1+'Inputs &amp; Summary'!$D$7)^AE$1))),((_xlfn.WEIBULL.DIST(AE$1,$L66,$K66,FALSE)*($R66*(1-$E66)+$Q66*(1-$F66))*((1+'Inputs &amp; Summary'!$D$7)^AE$1))))))</f>
        <v>1.9458295885169137</v>
      </c>
      <c r="AF66" s="248">
        <f>$D66*IF(AF$1&gt;'Inputs &amp; Summary'!$D$5,0,IF(AF$1&gt;VLOOKUP($G66,Lists!$J$17:$K$21,2),IF($M66=Lists!$H$3,IF($K66&lt;1,(($S66/$K66)*((1+'Inputs &amp; Summary'!$D$7)^AF$1)),((INT(AF$1/$K66)-INT((AF$1-1)/$K66))*$S66*((1+'Inputs &amp; Summary'!$D$7)^AF$1))),(_xlfn.WEIBULL.DIST(AF$1,$L66,$K66,FALSE)*$S66*((1+'Inputs &amp; Summary'!$D$7)^AF$1))),IF($M66=Lists!$H$3,IF($K66&lt;1,((($R66*(1-$E66)+$Q66*(1-$F66))/$K66)*((1+'Inputs &amp; Summary'!$D$7)^AF$1)),((INT(AF$1/$K66)-INT((AF$1-1)/$K66))*($R66*(1-$E66)+$Q66*(1-$F66))*((1+'Inputs &amp; Summary'!$D$7)^AF$1))),((_xlfn.WEIBULL.DIST(AF$1,$L66,$K66,FALSE)*($R66*(1-$E66)+$Q66*(1-$F66))*((1+'Inputs &amp; Summary'!$D$7)^AF$1))))))</f>
        <v>1.8879489668546332</v>
      </c>
      <c r="AG66" s="248">
        <f>$D66*IF(AG$1&gt;'Inputs &amp; Summary'!$D$5,0,IF(AG$1&gt;VLOOKUP($G66,Lists!$J$17:$K$21,2),IF($M66=Lists!$H$3,IF($K66&lt;1,(($S66/$K66)*((1+'Inputs &amp; Summary'!$D$7)^AG$1)),((INT(AG$1/$K66)-INT((AG$1-1)/$K66))*$S66*((1+'Inputs &amp; Summary'!$D$7)^AG$1))),(_xlfn.WEIBULL.DIST(AG$1,$L66,$K66,FALSE)*$S66*((1+'Inputs &amp; Summary'!$D$7)^AG$1))),IF($M66=Lists!$H$3,IF($K66&lt;1,((($R66*(1-$E66)+$Q66*(1-$F66))/$K66)*((1+'Inputs &amp; Summary'!$D$7)^AG$1)),((INT(AG$1/$K66)-INT((AG$1-1)/$K66))*($R66*(1-$E66)+$Q66*(1-$F66))*((1+'Inputs &amp; Summary'!$D$7)^AG$1))),((_xlfn.WEIBULL.DIST(AG$1,$L66,$K66,FALSE)*($R66*(1-$E66)+$Q66*(1-$F66))*((1+'Inputs &amp; Summary'!$D$7)^AG$1))))))</f>
        <v>1.8317900614124076</v>
      </c>
      <c r="AH66" s="248">
        <f>$D66*IF(AH$1&gt;'Inputs &amp; Summary'!$D$5,0,IF(AH$1&gt;VLOOKUP($G66,Lists!$J$17:$K$21,2),IF($M66=Lists!$H$3,IF($K66&lt;1,(($S66/$K66)*((1+'Inputs &amp; Summary'!$D$7)^AH$1)),((INT(AH$1/$K66)-INT((AH$1-1)/$K66))*$S66*((1+'Inputs &amp; Summary'!$D$7)^AH$1))),(_xlfn.WEIBULL.DIST(AH$1,$L66,$K66,FALSE)*$S66*((1+'Inputs &amp; Summary'!$D$7)^AH$1))),IF($M66=Lists!$H$3,IF($K66&lt;1,((($R66*(1-$E66)+$Q66*(1-$F66))/$K66)*((1+'Inputs &amp; Summary'!$D$7)^AH$1)),((INT(AH$1/$K66)-INT((AH$1-1)/$K66))*($R66*(1-$E66)+$Q66*(1-$F66))*((1+'Inputs &amp; Summary'!$D$7)^AH$1))),((_xlfn.WEIBULL.DIST(AH$1,$L66,$K66,FALSE)*($R66*(1-$E66)+$Q66*(1-$F66))*((1+'Inputs &amp; Summary'!$D$7)^AH$1))))))</f>
        <v>1.777301658041921</v>
      </c>
      <c r="AI66" s="248">
        <f>$D66*IF(AI$1&gt;'Inputs &amp; Summary'!$D$5,0,IF(AI$1&gt;VLOOKUP($G66,Lists!$J$17:$K$21,2),IF($M66=Lists!$H$3,IF($K66&lt;1,(($S66/$K66)*((1+'Inputs &amp; Summary'!$D$7)^AI$1)),((INT(AI$1/$K66)-INT((AI$1-1)/$K66))*$S66*((1+'Inputs &amp; Summary'!$D$7)^AI$1))),(_xlfn.WEIBULL.DIST(AI$1,$L66,$K66,FALSE)*$S66*((1+'Inputs &amp; Summary'!$D$7)^AI$1))),IF($M66=Lists!$H$3,IF($K66&lt;1,((($R66*(1-$E66)+$Q66*(1-$F66))/$K66)*((1+'Inputs &amp; Summary'!$D$7)^AI$1)),((INT(AI$1/$K66)-INT((AI$1-1)/$K66))*($R66*(1-$E66)+$Q66*(1-$F66))*((1+'Inputs &amp; Summary'!$D$7)^AI$1))),((_xlfn.WEIBULL.DIST(AI$1,$L66,$K66,FALSE)*($R66*(1-$E66)+$Q66*(1-$F66))*((1+'Inputs &amp; Summary'!$D$7)^AI$1))))))</f>
        <v>719.08900552627347</v>
      </c>
      <c r="AJ66" s="248">
        <f>$D66*IF(AJ$1&gt;'Inputs &amp; Summary'!$D$5,0,IF(AJ$1&gt;VLOOKUP($G66,Lists!$J$17:$K$21,2),IF($M66=Lists!$H$3,IF($K66&lt;1,(($S66/$K66)*((1+'Inputs &amp; Summary'!$D$7)^AJ$1)),((INT(AJ$1/$K66)-INT((AJ$1-1)/$K66))*$S66*((1+'Inputs &amp; Summary'!$D$7)^AJ$1))),(_xlfn.WEIBULL.DIST(AJ$1,$L66,$K66,FALSE)*$S66*((1+'Inputs &amp; Summary'!$D$7)^AJ$1))),IF($M66=Lists!$H$3,IF($K66&lt;1,((($R66*(1-$E66)+$Q66*(1-$F66))/$K66)*((1+'Inputs &amp; Summary'!$D$7)^AJ$1)),((INT(AJ$1/$K66)-INT((AJ$1-1)/$K66))*($R66*(1-$E66)+$Q66*(1-$F66))*((1+'Inputs &amp; Summary'!$D$7)^AJ$1))),((_xlfn.WEIBULL.DIST(AJ$1,$L66,$K66,FALSE)*($R66*(1-$E66)+$Q66*(1-$F66))*((1+'Inputs &amp; Summary'!$D$7)^AJ$1))))))</f>
        <v>697.69899330937915</v>
      </c>
      <c r="AK66" s="248">
        <f>$D66*IF(AK$1&gt;'Inputs &amp; Summary'!$D$5,0,IF(AK$1&gt;VLOOKUP($G66,Lists!$J$17:$K$21,2),IF($M66=Lists!$H$3,IF($K66&lt;1,(($S66/$K66)*((1+'Inputs &amp; Summary'!$D$7)^AK$1)),((INT(AK$1/$K66)-INT((AK$1-1)/$K66))*$S66*((1+'Inputs &amp; Summary'!$D$7)^AK$1))),(_xlfn.WEIBULL.DIST(AK$1,$L66,$K66,FALSE)*$S66*((1+'Inputs &amp; Summary'!$D$7)^AK$1))),IF($M66=Lists!$H$3,IF($K66&lt;1,((($R66*(1-$E66)+$Q66*(1-$F66))/$K66)*((1+'Inputs &amp; Summary'!$D$7)^AK$1)),((INT(AK$1/$K66)-INT((AK$1-1)/$K66))*($R66*(1-$E66)+$Q66*(1-$F66))*((1+'Inputs &amp; Summary'!$D$7)^AK$1))),((_xlfn.WEIBULL.DIST(AK$1,$L66,$K66,FALSE)*($R66*(1-$E66)+$Q66*(1-$F66))*((1+'Inputs &amp; Summary'!$D$7)^AK$1))))))</f>
        <v>676.94524811801637</v>
      </c>
      <c r="AL66" s="248">
        <f>$D66*IF(AL$1&gt;'Inputs &amp; Summary'!$D$5,0,IF(AL$1&gt;VLOOKUP($G66,Lists!$J$17:$K$21,2),IF($M66=Lists!$H$3,IF($K66&lt;1,(($S66/$K66)*((1+'Inputs &amp; Summary'!$D$7)^AL$1)),((INT(AL$1/$K66)-INT((AL$1-1)/$K66))*$S66*((1+'Inputs &amp; Summary'!$D$7)^AL$1))),(_xlfn.WEIBULL.DIST(AL$1,$L66,$K66,FALSE)*$S66*((1+'Inputs &amp; Summary'!$D$7)^AL$1))),IF($M66=Lists!$H$3,IF($K66&lt;1,((($R66*(1-$E66)+$Q66*(1-$F66))/$K66)*((1+'Inputs &amp; Summary'!$D$7)^AL$1)),((INT(AL$1/$K66)-INT((AL$1-1)/$K66))*($R66*(1-$E66)+$Q66*(1-$F66))*((1+'Inputs &amp; Summary'!$D$7)^AL$1))),((_xlfn.WEIBULL.DIST(AL$1,$L66,$K66,FALSE)*($R66*(1-$E66)+$Q66*(1-$F66))*((1+'Inputs &amp; Summary'!$D$7)^AL$1))))))</f>
        <v>656.80884356150966</v>
      </c>
      <c r="AM66" s="248">
        <f>$D66*IF(AM$1&gt;'Inputs &amp; Summary'!$D$5,0,IF(AM$1&gt;VLOOKUP($G66,Lists!$J$17:$K$21,2),IF($M66=Lists!$H$3,IF($K66&lt;1,(($S66/$K66)*((1+'Inputs &amp; Summary'!$D$7)^AM$1)),((INT(AM$1/$K66)-INT((AM$1-1)/$K66))*$S66*((1+'Inputs &amp; Summary'!$D$7)^AM$1))),(_xlfn.WEIBULL.DIST(AM$1,$L66,$K66,FALSE)*$S66*((1+'Inputs &amp; Summary'!$D$7)^AM$1))),IF($M66=Lists!$H$3,IF($K66&lt;1,((($R66*(1-$E66)+$Q66*(1-$F66))/$K66)*((1+'Inputs &amp; Summary'!$D$7)^AM$1)),((INT(AM$1/$K66)-INT((AM$1-1)/$K66))*($R66*(1-$E66)+$Q66*(1-$F66))*((1+'Inputs &amp; Summary'!$D$7)^AM$1))),((_xlfn.WEIBULL.DIST(AM$1,$L66,$K66,FALSE)*($R66*(1-$E66)+$Q66*(1-$F66))*((1+'Inputs &amp; Summary'!$D$7)^AM$1))))))</f>
        <v>637.27141623335399</v>
      </c>
      <c r="AN66" s="248">
        <f>$D66*IF(AN$1&gt;'Inputs &amp; Summary'!$D$5,0,IF(AN$1&gt;VLOOKUP($G66,Lists!$J$17:$K$21,2),IF($M66=Lists!$H$3,IF($K66&lt;1,(($S66/$K66)*((1+'Inputs &amp; Summary'!$D$7)^AN$1)),((INT(AN$1/$K66)-INT((AN$1-1)/$K66))*$S66*((1+'Inputs &amp; Summary'!$D$7)^AN$1))),(_xlfn.WEIBULL.DIST(AN$1,$L66,$K66,FALSE)*$S66*((1+'Inputs &amp; Summary'!$D$7)^AN$1))),IF($M66=Lists!$H$3,IF($K66&lt;1,((($R66*(1-$E66)+$Q66*(1-$F66))/$K66)*((1+'Inputs &amp; Summary'!$D$7)^AN$1)),((INT(AN$1/$K66)-INT((AN$1-1)/$K66))*($R66*(1-$E66)+$Q66*(1-$F66))*((1+'Inputs &amp; Summary'!$D$7)^AN$1))),((_xlfn.WEIBULL.DIST(AN$1,$L66,$K66,FALSE)*($R66*(1-$E66)+$Q66*(1-$F66))*((1+'Inputs &amp; Summary'!$D$7)^AN$1))))))</f>
        <v>618.31514896469662</v>
      </c>
      <c r="AO66" s="248">
        <f>$D66*IF(AO$1&gt;'Inputs &amp; Summary'!$D$5,0,IF(AO$1&gt;VLOOKUP($G66,Lists!$J$17:$K$21,2),IF($M66=Lists!$H$3,IF($K66&lt;1,(($S66/$K66)*((1+'Inputs &amp; Summary'!$D$7)^AO$1)),((INT(AO$1/$K66)-INT((AO$1-1)/$K66))*$S66*((1+'Inputs &amp; Summary'!$D$7)^AO$1))),(_xlfn.WEIBULL.DIST(AO$1,$L66,$K66,FALSE)*$S66*((1+'Inputs &amp; Summary'!$D$7)^AO$1))),IF($M66=Lists!$H$3,IF($K66&lt;1,((($R66*(1-$E66)+$Q66*(1-$F66))/$K66)*((1+'Inputs &amp; Summary'!$D$7)^AO$1)),((INT(AO$1/$K66)-INT((AO$1-1)/$K66))*($R66*(1-$E66)+$Q66*(1-$F66))*((1+'Inputs &amp; Summary'!$D$7)^AO$1))),((_xlfn.WEIBULL.DIST(AO$1,$L66,$K66,FALSE)*($R66*(1-$E66)+$Q66*(1-$F66))*((1+'Inputs &amp; Summary'!$D$7)^AO$1))))))</f>
        <v>599.9227545759569</v>
      </c>
      <c r="AP66" s="248">
        <f>$D66*IF(AP$1&gt;'Inputs &amp; Summary'!$D$5,0,IF(AP$1&gt;VLOOKUP($G66,Lists!$J$17:$K$21,2),IF($M66=Lists!$H$3,IF($K66&lt;1,(($S66/$K66)*((1+'Inputs &amp; Summary'!$D$7)^AP$1)),((INT(AP$1/$K66)-INT((AP$1-1)/$K66))*$S66*((1+'Inputs &amp; Summary'!$D$7)^AP$1))),(_xlfn.WEIBULL.DIST(AP$1,$L66,$K66,FALSE)*$S66*((1+'Inputs &amp; Summary'!$D$7)^AP$1))),IF($M66=Lists!$H$3,IF($K66&lt;1,((($R66*(1-$E66)+$Q66*(1-$F66))/$K66)*((1+'Inputs &amp; Summary'!$D$7)^AP$1)),((INT(AP$1/$K66)-INT((AP$1-1)/$K66))*($R66*(1-$E66)+$Q66*(1-$F66))*((1+'Inputs &amp; Summary'!$D$7)^AP$1))),((_xlfn.WEIBULL.DIST(AP$1,$L66,$K66,FALSE)*($R66*(1-$E66)+$Q66*(1-$F66))*((1+'Inputs &amp; Summary'!$D$7)^AP$1))))))</f>
        <v>582.07746011177392</v>
      </c>
      <c r="AQ66" s="248">
        <f>$D66*IF(AQ$1&gt;'Inputs &amp; Summary'!$D$5,0,IF(AQ$1&gt;VLOOKUP($G66,Lists!$J$17:$K$21,2),IF($M66=Lists!$H$3,IF($K66&lt;1,(($S66/$K66)*((1+'Inputs &amp; Summary'!$D$7)^AQ$1)),((INT(AQ$1/$K66)-INT((AQ$1-1)/$K66))*$S66*((1+'Inputs &amp; Summary'!$D$7)^AQ$1))),(_xlfn.WEIBULL.DIST(AQ$1,$L66,$K66,FALSE)*$S66*((1+'Inputs &amp; Summary'!$D$7)^AQ$1))),IF($M66=Lists!$H$3,IF($K66&lt;1,((($R66*(1-$E66)+$Q66*(1-$F66))/$K66)*((1+'Inputs &amp; Summary'!$D$7)^AQ$1)),((INT(AQ$1/$K66)-INT((AQ$1-1)/$K66))*($R66*(1-$E66)+$Q66*(1-$F66))*((1+'Inputs &amp; Summary'!$D$7)^AQ$1))),((_xlfn.WEIBULL.DIST(AQ$1,$L66,$K66,FALSE)*($R66*(1-$E66)+$Q66*(1-$F66))*((1+'Inputs &amp; Summary'!$D$7)^AQ$1))))))</f>
        <v>564.76299154489925</v>
      </c>
      <c r="AR66" s="248">
        <f>$D66*IF(AR$1&gt;'Inputs &amp; Summary'!$D$5,0,IF(AR$1&gt;VLOOKUP($G66,Lists!$J$17:$K$21,2),IF($M66=Lists!$H$3,IF($K66&lt;1,(($S66/$K66)*((1+'Inputs &amp; Summary'!$D$7)^AR$1)),((INT(AR$1/$K66)-INT((AR$1-1)/$K66))*$S66*((1+'Inputs &amp; Summary'!$D$7)^AR$1))),(_xlfn.WEIBULL.DIST(AR$1,$L66,$K66,FALSE)*$S66*((1+'Inputs &amp; Summary'!$D$7)^AR$1))),IF($M66=Lists!$H$3,IF($K66&lt;1,((($R66*(1-$E66)+$Q66*(1-$F66))/$K66)*((1+'Inputs &amp; Summary'!$D$7)^AR$1)),((INT(AR$1/$K66)-INT((AR$1-1)/$K66))*($R66*(1-$E66)+$Q66*(1-$F66))*((1+'Inputs &amp; Summary'!$D$7)^AR$1))),((_xlfn.WEIBULL.DIST(AR$1,$L66,$K66,FALSE)*($R66*(1-$E66)+$Q66*(1-$F66))*((1+'Inputs &amp; Summary'!$D$7)^AR$1))))))</f>
        <v>547.96355893508724</v>
      </c>
      <c r="AS66" s="248">
        <f>$D66*IF(AS$1&gt;'Inputs &amp; Summary'!$D$5,0,IF(AS$1&gt;VLOOKUP($G66,Lists!$J$17:$K$21,2),IF($M66=Lists!$H$3,IF($K66&lt;1,(($S66/$K66)*((1+'Inputs &amp; Summary'!$D$7)^AS$1)),((INT(AS$1/$K66)-INT((AS$1-1)/$K66))*$S66*((1+'Inputs &amp; Summary'!$D$7)^AS$1))),(_xlfn.WEIBULL.DIST(AS$1,$L66,$K66,FALSE)*$S66*((1+'Inputs &amp; Summary'!$D$7)^AS$1))),IF($M66=Lists!$H$3,IF($K66&lt;1,((($R66*(1-$E66)+$Q66*(1-$F66))/$K66)*((1+'Inputs &amp; Summary'!$D$7)^AS$1)),((INT(AS$1/$K66)-INT((AS$1-1)/$K66))*($R66*(1-$E66)+$Q66*(1-$F66))*((1+'Inputs &amp; Summary'!$D$7)^AS$1))),((_xlfn.WEIBULL.DIST(AS$1,$L66,$K66,FALSE)*($R66*(1-$E66)+$Q66*(1-$F66))*((1+'Inputs &amp; Summary'!$D$7)^AS$1))))))</f>
        <v>0</v>
      </c>
      <c r="AT66" s="248">
        <f>$D66*IF(AT$1&gt;'Inputs &amp; Summary'!$D$5,0,IF(AT$1&gt;VLOOKUP($G66,Lists!$J$17:$K$21,2),IF($M66=Lists!$H$3,IF($K66&lt;1,(($S66/$K66)*((1+'Inputs &amp; Summary'!$D$7)^AT$1)),((INT(AT$1/$K66)-INT((AT$1-1)/$K66))*$S66*((1+'Inputs &amp; Summary'!$D$7)^AT$1))),(_xlfn.WEIBULL.DIST(AT$1,$L66,$K66,FALSE)*$S66*((1+'Inputs &amp; Summary'!$D$7)^AT$1))),IF($M66=Lists!$H$3,IF($K66&lt;1,((($R66*(1-$E66)+$Q66*(1-$F66))/$K66)*((1+'Inputs &amp; Summary'!$D$7)^AT$1)),((INT(AT$1/$K66)-INT((AT$1-1)/$K66))*($R66*(1-$E66)+$Q66*(1-$F66))*((1+'Inputs &amp; Summary'!$D$7)^AT$1))),((_xlfn.WEIBULL.DIST(AT$1,$L66,$K66,FALSE)*($R66*(1-$E66)+$Q66*(1-$F66))*((1+'Inputs &amp; Summary'!$D$7)^AT$1))))))</f>
        <v>0</v>
      </c>
      <c r="AU66" s="248">
        <f>$D66*IF(AU$1&gt;'Inputs &amp; Summary'!$D$5,0,IF(AU$1&gt;VLOOKUP($G66,Lists!$J$17:$K$21,2),IF($M66=Lists!$H$3,IF($K66&lt;1,(($S66/$K66)*((1+'Inputs &amp; Summary'!$D$7)^AU$1)),((INT(AU$1/$K66)-INT((AU$1-1)/$K66))*$S66*((1+'Inputs &amp; Summary'!$D$7)^AU$1))),(_xlfn.WEIBULL.DIST(AU$1,$L66,$K66,FALSE)*$S66*((1+'Inputs &amp; Summary'!$D$7)^AU$1))),IF($M66=Lists!$H$3,IF($K66&lt;1,((($R66*(1-$E66)+$Q66*(1-$F66))/$K66)*((1+'Inputs &amp; Summary'!$D$7)^AU$1)),((INT(AU$1/$K66)-INT((AU$1-1)/$K66))*($R66*(1-$E66)+$Q66*(1-$F66))*((1+'Inputs &amp; Summary'!$D$7)^AU$1))),((_xlfn.WEIBULL.DIST(AU$1,$L66,$K66,FALSE)*($R66*(1-$E66)+$Q66*(1-$F66))*((1+'Inputs &amp; Summary'!$D$7)^AU$1))))))</f>
        <v>0</v>
      </c>
      <c r="AV66" s="248">
        <f>$D66*IF(AV$1&gt;'Inputs &amp; Summary'!$D$5,0,IF(AV$1&gt;VLOOKUP($G66,Lists!$J$17:$K$21,2),IF($M66=Lists!$H$3,IF($K66&lt;1,(($S66/$K66)*((1+'Inputs &amp; Summary'!$D$7)^AV$1)),((INT(AV$1/$K66)-INT((AV$1-1)/$K66))*$S66*((1+'Inputs &amp; Summary'!$D$7)^AV$1))),(_xlfn.WEIBULL.DIST(AV$1,$L66,$K66,FALSE)*$S66*((1+'Inputs &amp; Summary'!$D$7)^AV$1))),IF($M66=Lists!$H$3,IF($K66&lt;1,((($R66*(1-$E66)+$Q66*(1-$F66))/$K66)*((1+'Inputs &amp; Summary'!$D$7)^AV$1)),((INT(AV$1/$K66)-INT((AV$1-1)/$K66))*($R66*(1-$E66)+$Q66*(1-$F66))*((1+'Inputs &amp; Summary'!$D$7)^AV$1))),((_xlfn.WEIBULL.DIST(AV$1,$L66,$K66,FALSE)*($R66*(1-$E66)+$Q66*(1-$F66))*((1+'Inputs &amp; Summary'!$D$7)^AV$1))))))</f>
        <v>0</v>
      </c>
      <c r="AW66" s="248">
        <f>$D66*IF(AW$1&gt;'Inputs &amp; Summary'!$D$5,0,IF(AW$1&gt;VLOOKUP($G66,Lists!$J$17:$K$21,2),IF($M66=Lists!$H$3,IF($K66&lt;1,(($S66/$K66)*((1+'Inputs &amp; Summary'!$D$7)^AW$1)),((INT(AW$1/$K66)-INT((AW$1-1)/$K66))*$S66*((1+'Inputs &amp; Summary'!$D$7)^AW$1))),(_xlfn.WEIBULL.DIST(AW$1,$L66,$K66,FALSE)*$S66*((1+'Inputs &amp; Summary'!$D$7)^AW$1))),IF($M66=Lists!$H$3,IF($K66&lt;1,((($R66*(1-$E66)+$Q66*(1-$F66))/$K66)*((1+'Inputs &amp; Summary'!$D$7)^AW$1)),((INT(AW$1/$K66)-INT((AW$1-1)/$K66))*($R66*(1-$E66)+$Q66*(1-$F66))*((1+'Inputs &amp; Summary'!$D$7)^AW$1))),((_xlfn.WEIBULL.DIST(AW$1,$L66,$K66,FALSE)*($R66*(1-$E66)+$Q66*(1-$F66))*((1+'Inputs &amp; Summary'!$D$7)^AW$1))))))</f>
        <v>0</v>
      </c>
      <c r="AX66" s="248">
        <f>$D66*IF(AX$1&gt;'Inputs &amp; Summary'!$D$5,0,IF(AX$1&gt;VLOOKUP($G66,Lists!$J$17:$K$21,2),IF($M66=Lists!$H$3,IF($K66&lt;1,(($S66/$K66)*((1+'Inputs &amp; Summary'!$D$7)^AX$1)),((INT(AX$1/$K66)-INT((AX$1-1)/$K66))*$S66*((1+'Inputs &amp; Summary'!$D$7)^AX$1))),(_xlfn.WEIBULL.DIST(AX$1,$L66,$K66,FALSE)*$S66*((1+'Inputs &amp; Summary'!$D$7)^AX$1))),IF($M66=Lists!$H$3,IF($K66&lt;1,((($R66*(1-$E66)+$Q66*(1-$F66))/$K66)*((1+'Inputs &amp; Summary'!$D$7)^AX$1)),((INT(AX$1/$K66)-INT((AX$1-1)/$K66))*($R66*(1-$E66)+$Q66*(1-$F66))*((1+'Inputs &amp; Summary'!$D$7)^AX$1))),((_xlfn.WEIBULL.DIST(AX$1,$L66,$K66,FALSE)*($R66*(1-$E66)+$Q66*(1-$F66))*((1+'Inputs &amp; Summary'!$D$7)^AX$1))))))</f>
        <v>0</v>
      </c>
      <c r="AY66" s="248">
        <f>$D66*IF(AY$1&gt;'Inputs &amp; Summary'!$D$5,0,IF(AY$1&gt;VLOOKUP($G66,Lists!$J$17:$K$21,2),IF($M66=Lists!$H$3,IF($K66&lt;1,(($S66/$K66)*((1+'Inputs &amp; Summary'!$D$7)^AY$1)),((INT(AY$1/$K66)-INT((AY$1-1)/$K66))*$S66*((1+'Inputs &amp; Summary'!$D$7)^AY$1))),(_xlfn.WEIBULL.DIST(AY$1,$L66,$K66,FALSE)*$S66*((1+'Inputs &amp; Summary'!$D$7)^AY$1))),IF($M66=Lists!$H$3,IF($K66&lt;1,((($R66*(1-$E66)+$Q66*(1-$F66))/$K66)*((1+'Inputs &amp; Summary'!$D$7)^AY$1)),((INT(AY$1/$K66)-INT((AY$1-1)/$K66))*($R66*(1-$E66)+$Q66*(1-$F66))*((1+'Inputs &amp; Summary'!$D$7)^AY$1))),((_xlfn.WEIBULL.DIST(AY$1,$L66,$K66,FALSE)*($R66*(1-$E66)+$Q66*(1-$F66))*((1+'Inputs &amp; Summary'!$D$7)^AY$1))))))</f>
        <v>0</v>
      </c>
      <c r="AZ66" s="248">
        <f>$D66*IF(AZ$1&gt;'Inputs &amp; Summary'!$D$5,0,IF(AZ$1&gt;VLOOKUP($G66,Lists!$J$17:$K$21,2),IF($M66=Lists!$H$3,IF($K66&lt;1,(($S66/$K66)*((1+'Inputs &amp; Summary'!$D$7)^AZ$1)),((INT(AZ$1/$K66)-INT((AZ$1-1)/$K66))*$S66*((1+'Inputs &amp; Summary'!$D$7)^AZ$1))),(_xlfn.WEIBULL.DIST(AZ$1,$L66,$K66,FALSE)*$S66*((1+'Inputs &amp; Summary'!$D$7)^AZ$1))),IF($M66=Lists!$H$3,IF($K66&lt;1,((($R66*(1-$E66)+$Q66*(1-$F66))/$K66)*((1+'Inputs &amp; Summary'!$D$7)^AZ$1)),((INT(AZ$1/$K66)-INT((AZ$1-1)/$K66))*($R66*(1-$E66)+$Q66*(1-$F66))*((1+'Inputs &amp; Summary'!$D$7)^AZ$1))),((_xlfn.WEIBULL.DIST(AZ$1,$L66,$K66,FALSE)*($R66*(1-$E66)+$Q66*(1-$F66))*((1+'Inputs &amp; Summary'!$D$7)^AZ$1))))))</f>
        <v>0</v>
      </c>
      <c r="BA66" s="248">
        <f>$D66*IF(BA$1&gt;'Inputs &amp; Summary'!$D$5,0,IF(BA$1&gt;VLOOKUP($G66,Lists!$J$17:$K$21,2),IF($M66=Lists!$H$3,IF($K66&lt;1,(($S66/$K66)*((1+'Inputs &amp; Summary'!$D$7)^BA$1)),((INT(BA$1/$K66)-INT((BA$1-1)/$K66))*$S66*((1+'Inputs &amp; Summary'!$D$7)^BA$1))),(_xlfn.WEIBULL.DIST(BA$1,$L66,$K66,FALSE)*$S66*((1+'Inputs &amp; Summary'!$D$7)^BA$1))),IF($M66=Lists!$H$3,IF($K66&lt;1,((($R66*(1-$E66)+$Q66*(1-$F66))/$K66)*((1+'Inputs &amp; Summary'!$D$7)^BA$1)),((INT(BA$1/$K66)-INT((BA$1-1)/$K66))*($R66*(1-$E66)+$Q66*(1-$F66))*((1+'Inputs &amp; Summary'!$D$7)^BA$1))),((_xlfn.WEIBULL.DIST(BA$1,$L66,$K66,FALSE)*($R66*(1-$E66)+$Q66*(1-$F66))*((1+'Inputs &amp; Summary'!$D$7)^BA$1))))))</f>
        <v>0</v>
      </c>
      <c r="BB66" s="248">
        <f>$D66*IF(BB$1&gt;'Inputs &amp; Summary'!$D$5,0,IF(BB$1&gt;VLOOKUP($G66,Lists!$J$17:$K$21,2),IF($M66=Lists!$H$3,IF($K66&lt;1,(($S66/$K66)*((1+'Inputs &amp; Summary'!$D$7)^BB$1)),((INT(BB$1/$K66)-INT((BB$1-1)/$K66))*$S66*((1+'Inputs &amp; Summary'!$D$7)^BB$1))),(_xlfn.WEIBULL.DIST(BB$1,$L66,$K66,FALSE)*$S66*((1+'Inputs &amp; Summary'!$D$7)^BB$1))),IF($M66=Lists!$H$3,IF($K66&lt;1,((($R66*(1-$E66)+$Q66*(1-$F66))/$K66)*((1+'Inputs &amp; Summary'!$D$7)^BB$1)),((INT(BB$1/$K66)-INT((BB$1-1)/$K66))*($R66*(1-$E66)+$Q66*(1-$F66))*((1+'Inputs &amp; Summary'!$D$7)^BB$1))),((_xlfn.WEIBULL.DIST(BB$1,$L66,$K66,FALSE)*($R66*(1-$E66)+$Q66*(1-$F66))*((1+'Inputs &amp; Summary'!$D$7)^BB$1))))))</f>
        <v>0</v>
      </c>
      <c r="BC66" s="248">
        <f>$D66*IF(BC$1&gt;'Inputs &amp; Summary'!$D$5,0,IF(BC$1&gt;VLOOKUP($G66,Lists!$J$17:$K$21,2),IF($M66=Lists!$H$3,IF($K66&lt;1,(($S66/$K66)*((1+'Inputs &amp; Summary'!$D$7)^BC$1)),((INT(BC$1/$K66)-INT((BC$1-1)/$K66))*$S66*((1+'Inputs &amp; Summary'!$D$7)^BC$1))),(_xlfn.WEIBULL.DIST(BC$1,$L66,$K66,FALSE)*$S66*((1+'Inputs &amp; Summary'!$D$7)^BC$1))),IF($M66=Lists!$H$3,IF($K66&lt;1,((($R66*(1-$E66)+$Q66*(1-$F66))/$K66)*((1+'Inputs &amp; Summary'!$D$7)^BC$1)),((INT(BC$1/$K66)-INT((BC$1-1)/$K66))*($R66*(1-$E66)+$Q66*(1-$F66))*((1+'Inputs &amp; Summary'!$D$7)^BC$1))),((_xlfn.WEIBULL.DIST(BC$1,$L66,$K66,FALSE)*($R66*(1-$E66)+$Q66*(1-$F66))*((1+'Inputs &amp; Summary'!$D$7)^BC$1))))))</f>
        <v>0</v>
      </c>
      <c r="BD66" s="248">
        <f>$D66*IF(BD$1&gt;'Inputs &amp; Summary'!$D$5,0,IF(BD$1&gt;VLOOKUP($G66,Lists!$J$17:$K$21,2),IF($M66=Lists!$H$3,IF($K66&lt;1,(($S66/$K66)*((1+'Inputs &amp; Summary'!$D$7)^BD$1)),((INT(BD$1/$K66)-INT((BD$1-1)/$K66))*$S66*((1+'Inputs &amp; Summary'!$D$7)^BD$1))),(_xlfn.WEIBULL.DIST(BD$1,$L66,$K66,FALSE)*$S66*((1+'Inputs &amp; Summary'!$D$7)^BD$1))),IF($M66=Lists!$H$3,IF($K66&lt;1,((($R66*(1-$E66)+$Q66*(1-$F66))/$K66)*((1+'Inputs &amp; Summary'!$D$7)^BD$1)),((INT(BD$1/$K66)-INT((BD$1-1)/$K66))*($R66*(1-$E66)+$Q66*(1-$F66))*((1+'Inputs &amp; Summary'!$D$7)^BD$1))),((_xlfn.WEIBULL.DIST(BD$1,$L66,$K66,FALSE)*($R66*(1-$E66)+$Q66*(1-$F66))*((1+'Inputs &amp; Summary'!$D$7)^BD$1))))))</f>
        <v>0</v>
      </c>
      <c r="BE66" s="248">
        <f>$D66*IF(BE$1&gt;'Inputs &amp; Summary'!$D$5,0,IF(BE$1&gt;VLOOKUP($G66,Lists!$J$17:$K$21,2),IF($M66=Lists!$H$3,IF($K66&lt;1,(($S66/$K66)*((1+'Inputs &amp; Summary'!$D$7)^BE$1)),((INT(BE$1/$K66)-INT((BE$1-1)/$K66))*$S66*((1+'Inputs &amp; Summary'!$D$7)^BE$1))),(_xlfn.WEIBULL.DIST(BE$1,$L66,$K66,FALSE)*$S66*((1+'Inputs &amp; Summary'!$D$7)^BE$1))),IF($M66=Lists!$H$3,IF($K66&lt;1,((($R66*(1-$E66)+$Q66*(1-$F66))/$K66)*((1+'Inputs &amp; Summary'!$D$7)^BE$1)),((INT(BE$1/$K66)-INT((BE$1-1)/$K66))*($R66*(1-$E66)+$Q66*(1-$F66))*((1+'Inputs &amp; Summary'!$D$7)^BE$1))),((_xlfn.WEIBULL.DIST(BE$1,$L66,$K66,FALSE)*($R66*(1-$E66)+$Q66*(1-$F66))*((1+'Inputs &amp; Summary'!$D$7)^BE$1))))))</f>
        <v>0</v>
      </c>
      <c r="BF66" s="248">
        <f>$D66*IF(BF$1&gt;'Inputs &amp; Summary'!$D$5,0,IF(BF$1&gt;VLOOKUP($G66,Lists!$J$17:$K$21,2),IF($M66=Lists!$H$3,IF($K66&lt;1,(($S66/$K66)*((1+'Inputs &amp; Summary'!$D$7)^BF$1)),((INT(BF$1/$K66)-INT((BF$1-1)/$K66))*$S66*((1+'Inputs &amp; Summary'!$D$7)^BF$1))),(_xlfn.WEIBULL.DIST(BF$1,$L66,$K66,FALSE)*$S66*((1+'Inputs &amp; Summary'!$D$7)^BF$1))),IF($M66=Lists!$H$3,IF($K66&lt;1,((($R66*(1-$E66)+$Q66*(1-$F66))/$K66)*((1+'Inputs &amp; Summary'!$D$7)^BF$1)),((INT(BF$1/$K66)-INT((BF$1-1)/$K66))*($R66*(1-$E66)+$Q66*(1-$F66))*((1+'Inputs &amp; Summary'!$D$7)^BF$1))),((_xlfn.WEIBULL.DIST(BF$1,$L66,$K66,FALSE)*($R66*(1-$E66)+$Q66*(1-$F66))*((1+'Inputs &amp; Summary'!$D$7)^BF$1))))))</f>
        <v>0</v>
      </c>
      <c r="BG66" s="248">
        <f>$D66*IF(BG$1&gt;'Inputs &amp; Summary'!$D$5,0,IF(BG$1&gt;VLOOKUP($G66,Lists!$J$17:$K$21,2),IF($M66=Lists!$H$3,IF($K66&lt;1,(($S66/$K66)*((1+'Inputs &amp; Summary'!$D$7)^BG$1)),((INT(BG$1/$K66)-INT((BG$1-1)/$K66))*$S66*((1+'Inputs &amp; Summary'!$D$7)^BG$1))),(_xlfn.WEIBULL.DIST(BG$1,$L66,$K66,FALSE)*$S66*((1+'Inputs &amp; Summary'!$D$7)^BG$1))),IF($M66=Lists!$H$3,IF($K66&lt;1,((($R66*(1-$E66)+$Q66*(1-$F66))/$K66)*((1+'Inputs &amp; Summary'!$D$7)^BG$1)),((INT(BG$1/$K66)-INT((BG$1-1)/$K66))*($R66*(1-$E66)+$Q66*(1-$F66))*((1+'Inputs &amp; Summary'!$D$7)^BG$1))),((_xlfn.WEIBULL.DIST(BG$1,$L66,$K66,FALSE)*($R66*(1-$E66)+$Q66*(1-$F66))*((1+'Inputs &amp; Summary'!$D$7)^BG$1))))))</f>
        <v>0</v>
      </c>
      <c r="BH66" s="248">
        <f>$D66*IF(BH$1&gt;'Inputs &amp; Summary'!$D$5,0,IF(BH$1&gt;VLOOKUP($G66,Lists!$J$17:$K$21,2),IF($M66=Lists!$H$3,IF($K66&lt;1,(($S66/$K66)*((1+'Inputs &amp; Summary'!$D$7)^BH$1)),((INT(BH$1/$K66)-INT((BH$1-1)/$K66))*$S66*((1+'Inputs &amp; Summary'!$D$7)^BH$1))),(_xlfn.WEIBULL.DIST(BH$1,$L66,$K66,FALSE)*$S66*((1+'Inputs &amp; Summary'!$D$7)^BH$1))),IF($M66=Lists!$H$3,IF($K66&lt;1,((($R66*(1-$E66)+$Q66*(1-$F66))/$K66)*((1+'Inputs &amp; Summary'!$D$7)^BH$1)),((INT(BH$1/$K66)-INT((BH$1-1)/$K66))*($R66*(1-$E66)+$Q66*(1-$F66))*((1+'Inputs &amp; Summary'!$D$7)^BH$1))),((_xlfn.WEIBULL.DIST(BH$1,$L66,$K66,FALSE)*($R66*(1-$E66)+$Q66*(1-$F66))*((1+'Inputs &amp; Summary'!$D$7)^BH$1))))))</f>
        <v>0</v>
      </c>
      <c r="BI66" s="248">
        <f>$D66*IF(BI$1&gt;'Inputs &amp; Summary'!$D$5,0,IF(BI$1&gt;VLOOKUP($G66,Lists!$J$17:$K$21,2),IF($M66=Lists!$H$3,IF($K66&lt;1,(($S66/$K66)*((1+'Inputs &amp; Summary'!$D$7)^BI$1)),((INT(BI$1/$K66)-INT((BI$1-1)/$K66))*$S66*((1+'Inputs &amp; Summary'!$D$7)^BI$1))),(_xlfn.WEIBULL.DIST(BI$1,$L66,$K66,FALSE)*$S66*((1+'Inputs &amp; Summary'!$D$7)^BI$1))),IF($M66=Lists!$H$3,IF($K66&lt;1,((($R66*(1-$E66)+$Q66*(1-$F66))/$K66)*((1+'Inputs &amp; Summary'!$D$7)^BI$1)),((INT(BI$1/$K66)-INT((BI$1-1)/$K66))*($R66*(1-$E66)+$Q66*(1-$F66))*((1+'Inputs &amp; Summary'!$D$7)^BI$1))),((_xlfn.WEIBULL.DIST(BI$1,$L66,$K66,FALSE)*($R66*(1-$E66)+$Q66*(1-$F66))*((1+'Inputs &amp; Summary'!$D$7)^BI$1))))))</f>
        <v>0</v>
      </c>
      <c r="BJ66" s="248">
        <f>$D66*IF(BJ$1&gt;'Inputs &amp; Summary'!$D$5,0,IF(BJ$1&gt;VLOOKUP($G66,Lists!$J$17:$K$21,2),IF($M66=Lists!$H$3,IF($K66&lt;1,(($S66/$K66)*((1+'Inputs &amp; Summary'!$D$7)^BJ$1)),((INT(BJ$1/$K66)-INT((BJ$1-1)/$K66))*$S66*((1+'Inputs &amp; Summary'!$D$7)^BJ$1))),(_xlfn.WEIBULL.DIST(BJ$1,$L66,$K66,FALSE)*$S66*((1+'Inputs &amp; Summary'!$D$7)^BJ$1))),IF($M66=Lists!$H$3,IF($K66&lt;1,((($R66*(1-$E66)+$Q66*(1-$F66))/$K66)*((1+'Inputs &amp; Summary'!$D$7)^BJ$1)),((INT(BJ$1/$K66)-INT((BJ$1-1)/$K66))*($R66*(1-$E66)+$Q66*(1-$F66))*((1+'Inputs &amp; Summary'!$D$7)^BJ$1))),((_xlfn.WEIBULL.DIST(BJ$1,$L66,$K66,FALSE)*($R66*(1-$E66)+$Q66*(1-$F66))*((1+'Inputs &amp; Summary'!$D$7)^BJ$1))))))</f>
        <v>0</v>
      </c>
      <c r="BK66" s="248">
        <f>$D66*IF(BK$1&gt;'Inputs &amp; Summary'!$D$5,0,IF(BK$1&gt;VLOOKUP($G66,Lists!$J$17:$K$21,2),IF($M66=Lists!$H$3,IF($K66&lt;1,(($S66/$K66)*((1+'Inputs &amp; Summary'!$D$7)^BK$1)),((INT(BK$1/$K66)-INT((BK$1-1)/$K66))*$S66*((1+'Inputs &amp; Summary'!$D$7)^BK$1))),(_xlfn.WEIBULL.DIST(BK$1,$L66,$K66,FALSE)*$S66*((1+'Inputs &amp; Summary'!$D$7)^BK$1))),IF($M66=Lists!$H$3,IF($K66&lt;1,((($R66*(1-$E66)+$Q66*(1-$F66))/$K66)*((1+'Inputs &amp; Summary'!$D$7)^BK$1)),((INT(BK$1/$K66)-INT((BK$1-1)/$K66))*($R66*(1-$E66)+$Q66*(1-$F66))*((1+'Inputs &amp; Summary'!$D$7)^BK$1))),((_xlfn.WEIBULL.DIST(BK$1,$L66,$K66,FALSE)*($R66*(1-$E66)+$Q66*(1-$F66))*((1+'Inputs &amp; Summary'!$D$7)^BK$1))))))</f>
        <v>0</v>
      </c>
      <c r="BL66" s="248">
        <f>$D66*IF(BL$1&gt;'Inputs &amp; Summary'!$D$5,0,IF(BL$1&gt;VLOOKUP($G66,Lists!$J$17:$K$21,2),IF($M66=Lists!$H$3,IF($K66&lt;1,(($S66/$K66)*((1+'Inputs &amp; Summary'!$D$7)^BL$1)),((INT(BL$1/$K66)-INT((BL$1-1)/$K66))*$S66*((1+'Inputs &amp; Summary'!$D$7)^BL$1))),(_xlfn.WEIBULL.DIST(BL$1,$L66,$K66,FALSE)*$S66*((1+'Inputs &amp; Summary'!$D$7)^BL$1))),IF($M66=Lists!$H$3,IF($K66&lt;1,((($R66*(1-$E66)+$Q66*(1-$F66))/$K66)*((1+'Inputs &amp; Summary'!$D$7)^BL$1)),((INT(BL$1/$K66)-INT((BL$1-1)/$K66))*($R66*(1-$E66)+$Q66*(1-$F66))*((1+'Inputs &amp; Summary'!$D$7)^BL$1))),((_xlfn.WEIBULL.DIST(BL$1,$L66,$K66,FALSE)*($R66*(1-$E66)+$Q66*(1-$F66))*((1+'Inputs &amp; Summary'!$D$7)^BL$1))))))</f>
        <v>0</v>
      </c>
    </row>
    <row r="67" spans="1:64" x14ac:dyDescent="0.3">
      <c r="A67" s="236" t="s">
        <v>212</v>
      </c>
      <c r="B67" s="117" t="str">
        <f>IF('Inputs &amp; Summary'!$D$15=Lists!$E$3,INDEX('Residential Rooftop Details'!$A$30:$X$158,MATCH('Cash Flow'!$A67,'Residential Rooftop Details'!$A$30:$A$158,0),COLUMN(B$1)),IF('Inputs &amp; Summary'!$D$15=Lists!$E$4,INDEX('Commercial Rooftop Details'!$A$30:$V$158,MATCH('Cash Flow'!$A67,'Commercial Rooftop Details'!$A$30:$A$158,0),COLUMN(B$1)),INDEX('Ground-Mount Details'!$A$30:$V$158,MATCH('Cash Flow'!$A67,'Ground-Mount Details'!$A$30:$A$158,0),COLUMN(B$1))))</f>
        <v>Corrective</v>
      </c>
      <c r="C67" s="117" t="str">
        <f>IF('Inputs &amp; Summary'!$D$15=Lists!$E$3,INDEX('Residential Rooftop Details'!$A$30:$X$158,MATCH('Cash Flow'!$A67,'Residential Rooftop Details'!$A$30:$A$158,0),COLUMN(C$1)),IF('Inputs &amp; Summary'!$D$15=Lists!$E$4,INDEX('Commercial Rooftop Details'!$A$30:$V$158,MATCH('Cash Flow'!$A67,'Commercial Rooftop Details'!$A$30:$A$158,0),COLUMN(C$1)),INDEX('Ground-Mount Details'!$A$30:$V$158,MATCH('Cash Flow'!$A67,'Ground-Mount Details'!$A$30:$A$158,0),COLUMN(C$1))))</f>
        <v>Inverter</v>
      </c>
      <c r="D67" s="117">
        <f>IF('Inputs &amp; Summary'!$D$15=Lists!$E$3,INDEX('Residential Rooftop Details'!$A$30:$X$158,MATCH('Cash Flow'!$A67,'Residential Rooftop Details'!$A$30:$A$158,0),COLUMN(D$1)),IF('Inputs &amp; Summary'!$D$15=Lists!$E$4,INDEX('Commercial Rooftop Details'!$A$30:$V$158,MATCH('Cash Flow'!$A67,'Commercial Rooftop Details'!$A$30:$A$158,0),COLUMN(D$1)),INDEX('Ground-Mount Details'!$A$30:$V$158,MATCH('Cash Flow'!$A67,'Ground-Mount Details'!$A$30:$A$158,0),COLUMN(D$1))))</f>
        <v>1</v>
      </c>
      <c r="E67" s="117">
        <f>IF('Inputs &amp; Summary'!$D$15=Lists!$E$3,INDEX('Residential Rooftop Details'!$A$30:$X$158,MATCH('Cash Flow'!$A67,'Residential Rooftop Details'!$A$30:$A$158,0),COLUMN(E$1)),IF('Inputs &amp; Summary'!$D$15=Lists!$E$4,INDEX('Commercial Rooftop Details'!$A$30:$V$158,MATCH('Cash Flow'!$A67,'Commercial Rooftop Details'!$A$30:$A$158,0),COLUMN(E$1)),INDEX('Ground-Mount Details'!$A$30:$V$158,MATCH('Cash Flow'!$A67,'Ground-Mount Details'!$A$30:$A$158,0),COLUMN(E$1))))</f>
        <v>1</v>
      </c>
      <c r="F67" s="117">
        <f>IF('Inputs &amp; Summary'!$D$15=Lists!$E$3,INDEX('Residential Rooftop Details'!$A$30:$X$158,MATCH('Cash Flow'!$A67,'Residential Rooftop Details'!$A$30:$A$158,0),COLUMN(F$1)),IF('Inputs &amp; Summary'!$D$15=Lists!$E$4,INDEX('Commercial Rooftop Details'!$A$30:$V$158,MATCH('Cash Flow'!$A67,'Commercial Rooftop Details'!$A$30:$A$158,0),COLUMN(F$1)),INDEX('Ground-Mount Details'!$A$30:$V$158,MATCH('Cash Flow'!$A67,'Ground-Mount Details'!$A$30:$A$158,0),COLUMN(F$1))))</f>
        <v>0</v>
      </c>
      <c r="G67" s="237" t="str">
        <f>IF('Inputs &amp; Summary'!$D$15=Lists!$E$3,INDEX('Residential Rooftop Details'!$A$30:$X$158,MATCH('Cash Flow'!$A67,'Residential Rooftop Details'!$A$30:$A$158,0),COLUMN(G$1)),IF('Inputs &amp; Summary'!$D$15=Lists!$E$4,INDEX('Commercial Rooftop Details'!$A$30:$V$158,MATCH('Cash Flow'!$A67,'Commercial Rooftop Details'!$A$30:$A$158,0),COLUMN(G$1)),INDEX('Ground-Mount Details'!$A$30:$V$158,MATCH('Cash Flow'!$A67,'Ground-Mount Details'!$A$30:$A$158,0),COLUMN(G$1))))</f>
        <v>Inverter</v>
      </c>
      <c r="H67" s="237" t="str">
        <f>IF('Inputs &amp; Summary'!$D$15=Lists!$E$3,INDEX('Residential Rooftop Details'!$A$30:$X$158,MATCH('Cash Flow'!$A67,'Residential Rooftop Details'!$A$30:$A$158,0),COLUMN(H$1)),IF('Inputs &amp; Summary'!$D$15=Lists!$E$4,INDEX('Commercial Rooftop Details'!$A$30:$V$158,MATCH('Cash Flow'!$A67,'Commercial Rooftop Details'!$A$30:$A$158,0),COLUMN(H$1)),INDEX('Ground-Mount Details'!$A$30:$V$158,MATCH('Cash Flow'!$A67,'Ground-Mount Details'!$A$30:$A$158,0),COLUMN(H$1))))</f>
        <v>inverter</v>
      </c>
      <c r="I67" s="237" t="str">
        <f>IF('Inputs &amp; Summary'!$D$15=Lists!$E$3,INDEX('Residential Rooftop Details'!$A$30:$X$158,MATCH('Cash Flow'!$A67,'Residential Rooftop Details'!$A$30:$A$158,0),COLUMN(I$1)),IF('Inputs &amp; Summary'!$D$15=Lists!$E$4,INDEX('Commercial Rooftop Details'!$A$30:$V$158,MATCH('Cash Flow'!$A67,'Commercial Rooftop Details'!$A$30:$A$158,0),COLUMN(I$1)),INDEX('Ground-Mount Details'!$A$30:$V$158,MATCH('Cash Flow'!$A67,'Ground-Mount Details'!$A$30:$A$158,0),COLUMN(I$1))))</f>
        <v>Inverter specialist</v>
      </c>
      <c r="J67" s="238">
        <f>IF('Inputs &amp; Summary'!$D$15=Lists!$E$3,INDEX('Residential Rooftop Details'!$A$30:$X$158,MATCH('Cash Flow'!$A67,'Residential Rooftop Details'!$A$30:$A$158,0),COLUMN(J$1)),IF('Inputs &amp; Summary'!$D$15=Lists!$E$4,INDEX('Commercial Rooftop Details'!$A$30:$V$158,MATCH('Cash Flow'!$A67,'Commercial Rooftop Details'!$A$30:$A$158,0),COLUMN(J$1)),INDEX('Ground-Mount Details'!$A$30:$V$158,MATCH('Cash Flow'!$A67,'Ground-Mount Details'!$A$30:$A$158,0),COLUMN(J$1))))</f>
        <v>24.03846153846154</v>
      </c>
      <c r="K67" s="239">
        <f>IF('Inputs &amp; Summary'!$D$15=Lists!$E$3,INDEX('Residential Rooftop Details'!$A$30:$X$158,MATCH('Cash Flow'!$A67,'Residential Rooftop Details'!$A$30:$A$158,0),COLUMN(K$1)),IF('Inputs &amp; Summary'!$D$15=Lists!$E$4,INDEX('Commercial Rooftop Details'!$A$30:$V$158,MATCH('Cash Flow'!$A67,'Commercial Rooftop Details'!$A$30:$A$158,0),COLUMN(K$1)),INDEX('Ground-Mount Details'!$A$30:$V$158,MATCH('Cash Flow'!$A67,'Ground-Mount Details'!$A$30:$A$158,0),COLUMN(K$1))))</f>
        <v>20</v>
      </c>
      <c r="L67" s="239">
        <f>IF('Inputs &amp; Summary'!$D$15=Lists!$E$3,INDEX('Residential Rooftop Details'!$A$30:$X$158,MATCH('Cash Flow'!$A67,'Residential Rooftop Details'!$A$30:$A$158,0),COLUMN(L$1)),IF('Inputs &amp; Summary'!$D$15=Lists!$E$4,INDEX('Commercial Rooftop Details'!$A$30:$V$158,MATCH('Cash Flow'!$A67,'Commercial Rooftop Details'!$A$30:$A$158,0),COLUMN(L$1)),INDEX('Ground-Mount Details'!$A$30:$V$158,MATCH('Cash Flow'!$A67,'Ground-Mount Details'!$A$30:$A$158,0),COLUMN(L$1))))</f>
        <v>1</v>
      </c>
      <c r="M67" s="238" t="str">
        <f>IF('Inputs &amp; Summary'!$D$15=Lists!$E$3,INDEX('Residential Rooftop Details'!$A$30:$X$158,MATCH('Cash Flow'!$A67,'Residential Rooftop Details'!$A$30:$A$158,0),COLUMN(M$1)),IF('Inputs &amp; Summary'!$D$15=Lists!$E$4,INDEX('Commercial Rooftop Details'!$A$30:$V$158,MATCH('Cash Flow'!$A67,'Commercial Rooftop Details'!$A$30:$A$158,0),COLUMN(M$1)),INDEX('Ground-Mount Details'!$A$30:$V$158,MATCH('Cash Flow'!$A67,'Ground-Mount Details'!$A$30:$A$158,0),COLUMN(M$1))))</f>
        <v>Weibull</v>
      </c>
      <c r="N67" s="240">
        <f>IF('Inputs &amp; Summary'!$D$15=Lists!$E$3,INDEX('Residential Rooftop Details'!$A$30:$X$158,MATCH('Cash Flow'!$A67,'Residential Rooftop Details'!$A$30:$A$158,0),COLUMN(N$1)),IF('Inputs &amp; Summary'!$D$15=Lists!$E$4,INDEX('Commercial Rooftop Details'!$A$30:$V$158,MATCH('Cash Flow'!$A67,'Commercial Rooftop Details'!$A$30:$A$158,0),COLUMN(N$1)),INDEX('Ground-Mount Details'!$A$30:$V$158,MATCH('Cash Flow'!$A67,'Ground-Mount Details'!$A$30:$A$158,0),COLUMN(N$1))))</f>
        <v>1</v>
      </c>
      <c r="O67" s="239">
        <f>IF('Inputs &amp; Summary'!$D$15=Lists!$E$3,INDEX('Residential Rooftop Details'!$A$30:$X$158,MATCH('Cash Flow'!$A67,'Residential Rooftop Details'!$A$30:$A$158,0),COLUMN(O$1)),IF('Inputs &amp; Summary'!$D$15=Lists!$E$4,INDEX('Commercial Rooftop Details'!$A$30:$V$158,MATCH('Cash Flow'!$A67,'Commercial Rooftop Details'!$A$30:$A$158,0),COLUMN(O$1)),INDEX('Ground-Mount Details'!$A$30:$V$158,MATCH('Cash Flow'!$A67,'Ground-Mount Details'!$A$30:$A$158,0),COLUMN(O$1))))</f>
        <v>2</v>
      </c>
      <c r="P67" s="241">
        <f>IF('Inputs &amp; Summary'!$D$15=Lists!$E$3,INDEX('Residential Rooftop Details'!$A$30:$X$158,MATCH('Cash Flow'!$A67,'Residential Rooftop Details'!$A$30:$A$158,0),COLUMN(P$1)),IF('Inputs &amp; Summary'!$D$15=Lists!$E$4,INDEX('Commercial Rooftop Details'!$A$30:$V$158,MATCH('Cash Flow'!$A67,'Commercial Rooftop Details'!$A$30:$A$158,0),COLUMN(P$1)),INDEX('Ground-Mount Details'!$A$30:$V$158,MATCH('Cash Flow'!$A67,'Ground-Mount Details'!$A$30:$A$158,0),COLUMN(P$1))))</f>
        <v>40</v>
      </c>
      <c r="Q67" s="242">
        <f>IF('Inputs &amp; Summary'!$D$15=Lists!$E$3,INDEX('Residential Rooftop Details'!$A$30:$X$158,MATCH('Cash Flow'!$A67,'Residential Rooftop Details'!$A$30:$A$158,0),COLUMN(Q$1)),IF('Inputs &amp; Summary'!$D$15=Lists!$E$4,INDEX('Commercial Rooftop Details'!$A$30:$V$158,MATCH('Cash Flow'!$A67,'Commercial Rooftop Details'!$A$30:$A$158,0),COLUMN(Q$1)),INDEX('Ground-Mount Details'!$A$30:$V$158,MATCH('Cash Flow'!$A67,'Ground-Mount Details'!$A$30:$A$158,0),COLUMN(Q$1))))</f>
        <v>48.07692307692308</v>
      </c>
      <c r="R67" s="242">
        <f>IF('Inputs &amp; Summary'!$D$15=Lists!$E$3,INDEX('Residential Rooftop Details'!$A$30:$X$158,MATCH('Cash Flow'!$A67,'Residential Rooftop Details'!$A$30:$A$158,0),COLUMN(R$1)),IF('Inputs &amp; Summary'!$D$15=Lists!$E$4,INDEX('Commercial Rooftop Details'!$A$30:$V$158,MATCH('Cash Flow'!$A67,'Commercial Rooftop Details'!$A$30:$A$158,0),COLUMN(R$1)),INDEX('Ground-Mount Details'!$A$30:$V$158,MATCH('Cash Flow'!$A67,'Ground-Mount Details'!$A$30:$A$158,0),COLUMN(R$1))))</f>
        <v>40</v>
      </c>
      <c r="S67" s="243">
        <f>IF('Inputs &amp; Summary'!$D$15=Lists!$E$3,INDEX('Residential Rooftop Details'!$A$30:$X$158,MATCH('Cash Flow'!$A67,'Residential Rooftop Details'!$A$30:$A$158,0),COLUMN(S$1)),IF('Inputs &amp; Summary'!$D$15=Lists!$E$4,INDEX('Commercial Rooftop Details'!$A$30:$V$158,MATCH('Cash Flow'!$A67,'Commercial Rooftop Details'!$A$30:$A$158,0),COLUMN(S$1)),INDEX('Ground-Mount Details'!$A$30:$V$158,MATCH('Cash Flow'!$A67,'Ground-Mount Details'!$A$30:$A$158,0),COLUMN(S$1))))</f>
        <v>88.07692307692308</v>
      </c>
      <c r="T67" s="238">
        <f>IF('Inputs &amp; Summary'!$D$15=Lists!$E$3,INDEX('Residential Rooftop Details'!$A$30:$X$158,MATCH('Cash Flow'!$A67,'Residential Rooftop Details'!$A$30:$A$158,0),COLUMN(T$1)),IF('Inputs &amp; Summary'!$D$15=Lists!$E$4,INDEX('Commercial Rooftop Details'!$A$30:$V$158,MATCH('Cash Flow'!$A67,'Commercial Rooftop Details'!$A$30:$A$158,0),COLUMN(T$1)),INDEX('Ground-Mount Details'!$A$30:$V$158,MATCH('Cash Flow'!$A67,'Ground-Mount Details'!$A$30:$A$158,0),COLUMN(T$1))))</f>
        <v>0</v>
      </c>
      <c r="U67" s="244">
        <f>IF('Inputs &amp; Summary'!$D$15=Lists!$E$3,INDEX('Residential Rooftop Details'!$A$30:$X$158,MATCH('Cash Flow'!$A67,'Residential Rooftop Details'!$A$30:$A$158,0),COLUMN(U$1)),IF('Inputs &amp; Summary'!$D$15=Lists!$E$4,INDEX('Commercial Rooftop Details'!$A$30:$V$158,MATCH('Cash Flow'!$A67,'Commercial Rooftop Details'!$A$30:$A$158,0),COLUMN(U$1)),INDEX('Ground-Mount Details'!$A$30:$V$158,MATCH('Cash Flow'!$A67,'Ground-Mount Details'!$A$30:$A$158,0),COLUMN(U$1))))</f>
        <v>0</v>
      </c>
      <c r="V67" s="245">
        <f t="shared" si="6"/>
        <v>2.4059035929867525</v>
      </c>
      <c r="W67" s="245">
        <f>NPV('Inputs &amp; Summary'!$D$6,Y67:BL67)</f>
        <v>24.643422319607769</v>
      </c>
      <c r="X67" s="246">
        <f t="shared" si="7"/>
        <v>1.7886288930138932E-4</v>
      </c>
      <c r="Y67" s="248">
        <f>$D67*IF(Y$1&gt;'Inputs &amp; Summary'!$D$5,0,IF(Y$1&gt;VLOOKUP($G67,Lists!$J$17:$K$21,2),IF($M67=Lists!$H$3,IF($K67&lt;1,(($S67/$K67)*((1+'Inputs &amp; Summary'!$D$7)^Y$1)),((INT(Y$1/$K67)-INT((Y$1-1)/$K67))*$S67*((1+'Inputs &amp; Summary'!$D$7)^Y$1))),(_xlfn.WEIBULL.DIST(Y$1,$L67,$K67,FALSE)*$S67*((1+'Inputs &amp; Summary'!$D$7)^Y$1))),IF($M67=Lists!$H$3,IF($K67&lt;1,((($R67*(1-$E67)+$Q67*(1-$F67))/$K67)*((1+'Inputs &amp; Summary'!$D$7)^Y$1)),((INT(Y$1/$K67)-INT((Y$1-1)/$K67))*($R67*(1-$E67)+$Q67*(1-$F67))*((1+'Inputs &amp; Summary'!$D$7)^Y$1))),((_xlfn.WEIBULL.DIST(Y$1,$L67,$K67,FALSE)*($R67*(1-$E67)+$Q67*(1-$F67))*((1+'Inputs &amp; Summary'!$D$7)^Y$1))))))</f>
        <v>2.3323413773815593</v>
      </c>
      <c r="Z67" s="248">
        <f>$D67*IF(Z$1&gt;'Inputs &amp; Summary'!$D$5,0,IF(Z$1&gt;VLOOKUP($G67,Lists!$J$17:$K$21,2),IF($M67=Lists!$H$3,IF($K67&lt;1,(($S67/$K67)*((1+'Inputs &amp; Summary'!$D$7)^Z$1)),((INT(Z$1/$K67)-INT((Z$1-1)/$K67))*$S67*((1+'Inputs &amp; Summary'!$D$7)^Z$1))),(_xlfn.WEIBULL.DIST(Z$1,$L67,$K67,FALSE)*$S67*((1+'Inputs &amp; Summary'!$D$7)^Z$1))),IF($M67=Lists!$H$3,IF($K67&lt;1,((($R67*(1-$E67)+$Q67*(1-$F67))/$K67)*((1+'Inputs &amp; Summary'!$D$7)^Z$1)),((INT(Z$1/$K67)-INT((Z$1-1)/$K67))*($R67*(1-$E67)+$Q67*(1-$F67))*((1+'Inputs &amp; Summary'!$D$7)^Z$1))),((_xlfn.WEIBULL.DIST(Z$1,$L67,$K67,FALSE)*($R67*(1-$E67)+$Q67*(1-$F67))*((1+'Inputs &amp; Summary'!$D$7)^Z$1))))))</f>
        <v>2.2629635810687803</v>
      </c>
      <c r="AA67" s="248">
        <f>$D67*IF(AA$1&gt;'Inputs &amp; Summary'!$D$5,0,IF(AA$1&gt;VLOOKUP($G67,Lists!$J$17:$K$21,2),IF($M67=Lists!$H$3,IF($K67&lt;1,(($S67/$K67)*((1+'Inputs &amp; Summary'!$D$7)^AA$1)),((INT(AA$1/$K67)-INT((AA$1-1)/$K67))*$S67*((1+'Inputs &amp; Summary'!$D$7)^AA$1))),(_xlfn.WEIBULL.DIST(AA$1,$L67,$K67,FALSE)*$S67*((1+'Inputs &amp; Summary'!$D$7)^AA$1))),IF($M67=Lists!$H$3,IF($K67&lt;1,((($R67*(1-$E67)+$Q67*(1-$F67))/$K67)*((1+'Inputs &amp; Summary'!$D$7)^AA$1)),((INT(AA$1/$K67)-INT((AA$1-1)/$K67))*($R67*(1-$E67)+$Q67*(1-$F67))*((1+'Inputs &amp; Summary'!$D$7)^AA$1))),((_xlfn.WEIBULL.DIST(AA$1,$L67,$K67,FALSE)*($R67*(1-$E67)+$Q67*(1-$F67))*((1+'Inputs &amp; Summary'!$D$7)^AA$1))))))</f>
        <v>2.1956494957838535</v>
      </c>
      <c r="AB67" s="248">
        <f>$D67*IF(AB$1&gt;'Inputs &amp; Summary'!$D$5,0,IF(AB$1&gt;VLOOKUP($G67,Lists!$J$17:$K$21,2),IF($M67=Lists!$H$3,IF($K67&lt;1,(($S67/$K67)*((1+'Inputs &amp; Summary'!$D$7)^AB$1)),((INT(AB$1/$K67)-INT((AB$1-1)/$K67))*$S67*((1+'Inputs &amp; Summary'!$D$7)^AB$1))),(_xlfn.WEIBULL.DIST(AB$1,$L67,$K67,FALSE)*$S67*((1+'Inputs &amp; Summary'!$D$7)^AB$1))),IF($M67=Lists!$H$3,IF($K67&lt;1,((($R67*(1-$E67)+$Q67*(1-$F67))/$K67)*((1+'Inputs &amp; Summary'!$D$7)^AB$1)),((INT(AB$1/$K67)-INT((AB$1-1)/$K67))*($R67*(1-$E67)+$Q67*(1-$F67))*((1+'Inputs &amp; Summary'!$D$7)^AB$1))),((_xlfn.WEIBULL.DIST(AB$1,$L67,$K67,FALSE)*($R67*(1-$E67)+$Q67*(1-$F67))*((1+'Inputs &amp; Summary'!$D$7)^AB$1))))))</f>
        <v>2.1303377344053525</v>
      </c>
      <c r="AC67" s="248">
        <f>$D67*IF(AC$1&gt;'Inputs &amp; Summary'!$D$5,0,IF(AC$1&gt;VLOOKUP($G67,Lists!$J$17:$K$21,2),IF($M67=Lists!$H$3,IF($K67&lt;1,(($S67/$K67)*((1+'Inputs &amp; Summary'!$D$7)^AC$1)),((INT(AC$1/$K67)-INT((AC$1-1)/$K67))*$S67*((1+'Inputs &amp; Summary'!$D$7)^AC$1))),(_xlfn.WEIBULL.DIST(AC$1,$L67,$K67,FALSE)*$S67*((1+'Inputs &amp; Summary'!$D$7)^AC$1))),IF($M67=Lists!$H$3,IF($K67&lt;1,((($R67*(1-$E67)+$Q67*(1-$F67))/$K67)*((1+'Inputs &amp; Summary'!$D$7)^AC$1)),((INT(AC$1/$K67)-INT((AC$1-1)/$K67))*($R67*(1-$E67)+$Q67*(1-$F67))*((1+'Inputs &amp; Summary'!$D$7)^AC$1))),((_xlfn.WEIBULL.DIST(AC$1,$L67,$K67,FALSE)*($R67*(1-$E67)+$Q67*(1-$F67))*((1+'Inputs &amp; Summary'!$D$7)^AC$1))))))</f>
        <v>2.0669687358323698</v>
      </c>
      <c r="AD67" s="248">
        <f>$D67*IF(AD$1&gt;'Inputs &amp; Summary'!$D$5,0,IF(AD$1&gt;VLOOKUP($G67,Lists!$J$17:$K$21,2),IF($M67=Lists!$H$3,IF($K67&lt;1,(($S67/$K67)*((1+'Inputs &amp; Summary'!$D$7)^AD$1)),((INT(AD$1/$K67)-INT((AD$1-1)/$K67))*$S67*((1+'Inputs &amp; Summary'!$D$7)^AD$1))),(_xlfn.WEIBULL.DIST(AD$1,$L67,$K67,FALSE)*$S67*((1+'Inputs &amp; Summary'!$D$7)^AD$1))),IF($M67=Lists!$H$3,IF($K67&lt;1,((($R67*(1-$E67)+$Q67*(1-$F67))/$K67)*((1+'Inputs &amp; Summary'!$D$7)^AD$1)),((INT(AD$1/$K67)-INT((AD$1-1)/$K67))*($R67*(1-$E67)+$Q67*(1-$F67))*((1+'Inputs &amp; Summary'!$D$7)^AD$1))),((_xlfn.WEIBULL.DIST(AD$1,$L67,$K67,FALSE)*($R67*(1-$E67)+$Q67*(1-$F67))*((1+'Inputs &amp; Summary'!$D$7)^AD$1))))))</f>
        <v>2.0054847106677296</v>
      </c>
      <c r="AE67" s="248">
        <f>$D67*IF(AE$1&gt;'Inputs &amp; Summary'!$D$5,0,IF(AE$1&gt;VLOOKUP($G67,Lists!$J$17:$K$21,2),IF($M67=Lists!$H$3,IF($K67&lt;1,(($S67/$K67)*((1+'Inputs &amp; Summary'!$D$7)^AE$1)),((INT(AE$1/$K67)-INT((AE$1-1)/$K67))*$S67*((1+'Inputs &amp; Summary'!$D$7)^AE$1))),(_xlfn.WEIBULL.DIST(AE$1,$L67,$K67,FALSE)*$S67*((1+'Inputs &amp; Summary'!$D$7)^AE$1))),IF($M67=Lists!$H$3,IF($K67&lt;1,((($R67*(1-$E67)+$Q67*(1-$F67))/$K67)*((1+'Inputs &amp; Summary'!$D$7)^AE$1)),((INT(AE$1/$K67)-INT((AE$1-1)/$K67))*($R67*(1-$E67)+$Q67*(1-$F67))*((1+'Inputs &amp; Summary'!$D$7)^AE$1))),((_xlfn.WEIBULL.DIST(AE$1,$L67,$K67,FALSE)*($R67*(1-$E67)+$Q67*(1-$F67))*((1+'Inputs &amp; Summary'!$D$7)^AE$1))))))</f>
        <v>1.9458295885169137</v>
      </c>
      <c r="AF67" s="248">
        <f>$D67*IF(AF$1&gt;'Inputs &amp; Summary'!$D$5,0,IF(AF$1&gt;VLOOKUP($G67,Lists!$J$17:$K$21,2),IF($M67=Lists!$H$3,IF($K67&lt;1,(($S67/$K67)*((1+'Inputs &amp; Summary'!$D$7)^AF$1)),((INT(AF$1/$K67)-INT((AF$1-1)/$K67))*$S67*((1+'Inputs &amp; Summary'!$D$7)^AF$1))),(_xlfn.WEIBULL.DIST(AF$1,$L67,$K67,FALSE)*$S67*((1+'Inputs &amp; Summary'!$D$7)^AF$1))),IF($M67=Lists!$H$3,IF($K67&lt;1,((($R67*(1-$E67)+$Q67*(1-$F67))/$K67)*((1+'Inputs &amp; Summary'!$D$7)^AF$1)),((INT(AF$1/$K67)-INT((AF$1-1)/$K67))*($R67*(1-$E67)+$Q67*(1-$F67))*((1+'Inputs &amp; Summary'!$D$7)^AF$1))),((_xlfn.WEIBULL.DIST(AF$1,$L67,$K67,FALSE)*($R67*(1-$E67)+$Q67*(1-$F67))*((1+'Inputs &amp; Summary'!$D$7)^AF$1))))))</f>
        <v>1.8879489668546332</v>
      </c>
      <c r="AG67" s="248">
        <f>$D67*IF(AG$1&gt;'Inputs &amp; Summary'!$D$5,0,IF(AG$1&gt;VLOOKUP($G67,Lists!$J$17:$K$21,2),IF($M67=Lists!$H$3,IF($K67&lt;1,(($S67/$K67)*((1+'Inputs &amp; Summary'!$D$7)^AG$1)),((INT(AG$1/$K67)-INT((AG$1-1)/$K67))*$S67*((1+'Inputs &amp; Summary'!$D$7)^AG$1))),(_xlfn.WEIBULL.DIST(AG$1,$L67,$K67,FALSE)*$S67*((1+'Inputs &amp; Summary'!$D$7)^AG$1))),IF($M67=Lists!$H$3,IF($K67&lt;1,((($R67*(1-$E67)+$Q67*(1-$F67))/$K67)*((1+'Inputs &amp; Summary'!$D$7)^AG$1)),((INT(AG$1/$K67)-INT((AG$1-1)/$K67))*($R67*(1-$E67)+$Q67*(1-$F67))*((1+'Inputs &amp; Summary'!$D$7)^AG$1))),((_xlfn.WEIBULL.DIST(AG$1,$L67,$K67,FALSE)*($R67*(1-$E67)+$Q67*(1-$F67))*((1+'Inputs &amp; Summary'!$D$7)^AG$1))))))</f>
        <v>1.8317900614124076</v>
      </c>
      <c r="AH67" s="248">
        <f>$D67*IF(AH$1&gt;'Inputs &amp; Summary'!$D$5,0,IF(AH$1&gt;VLOOKUP($G67,Lists!$J$17:$K$21,2),IF($M67=Lists!$H$3,IF($K67&lt;1,(($S67/$K67)*((1+'Inputs &amp; Summary'!$D$7)^AH$1)),((INT(AH$1/$K67)-INT((AH$1-1)/$K67))*$S67*((1+'Inputs &amp; Summary'!$D$7)^AH$1))),(_xlfn.WEIBULL.DIST(AH$1,$L67,$K67,FALSE)*$S67*((1+'Inputs &amp; Summary'!$D$7)^AH$1))),IF($M67=Lists!$H$3,IF($K67&lt;1,((($R67*(1-$E67)+$Q67*(1-$F67))/$K67)*((1+'Inputs &amp; Summary'!$D$7)^AH$1)),((INT(AH$1/$K67)-INT((AH$1-1)/$K67))*($R67*(1-$E67)+$Q67*(1-$F67))*((1+'Inputs &amp; Summary'!$D$7)^AH$1))),((_xlfn.WEIBULL.DIST(AH$1,$L67,$K67,FALSE)*($R67*(1-$E67)+$Q67*(1-$F67))*((1+'Inputs &amp; Summary'!$D$7)^AH$1))))))</f>
        <v>1.777301658041921</v>
      </c>
      <c r="AI67" s="248">
        <f>$D67*IF(AI$1&gt;'Inputs &amp; Summary'!$D$5,0,IF(AI$1&gt;VLOOKUP($G67,Lists!$J$17:$K$21,2),IF($M67=Lists!$H$3,IF($K67&lt;1,(($S67/$K67)*((1+'Inputs &amp; Summary'!$D$7)^AI$1)),((INT(AI$1/$K67)-INT((AI$1-1)/$K67))*$S67*((1+'Inputs &amp; Summary'!$D$7)^AI$1))),(_xlfn.WEIBULL.DIST(AI$1,$L67,$K67,FALSE)*$S67*((1+'Inputs &amp; Summary'!$D$7)^AI$1))),IF($M67=Lists!$H$3,IF($K67&lt;1,((($R67*(1-$E67)+$Q67*(1-$F67))/$K67)*((1+'Inputs &amp; Summary'!$D$7)^AI$1)),((INT(AI$1/$K67)-INT((AI$1-1)/$K67))*($R67*(1-$E67)+$Q67*(1-$F67))*((1+'Inputs &amp; Summary'!$D$7)^AI$1))),((_xlfn.WEIBULL.DIST(AI$1,$L67,$K67,FALSE)*($R67*(1-$E67)+$Q67*(1-$F67))*((1+'Inputs &amp; Summary'!$D$7)^AI$1))))))</f>
        <v>3.1591632089307753</v>
      </c>
      <c r="AJ67" s="248">
        <f>$D67*IF(AJ$1&gt;'Inputs &amp; Summary'!$D$5,0,IF(AJ$1&gt;VLOOKUP($G67,Lists!$J$17:$K$21,2),IF($M67=Lists!$H$3,IF($K67&lt;1,(($S67/$K67)*((1+'Inputs &amp; Summary'!$D$7)^AJ$1)),((INT(AJ$1/$K67)-INT((AJ$1-1)/$K67))*$S67*((1+'Inputs &amp; Summary'!$D$7)^AJ$1))),(_xlfn.WEIBULL.DIST(AJ$1,$L67,$K67,FALSE)*$S67*((1+'Inputs &amp; Summary'!$D$7)^AJ$1))),IF($M67=Lists!$H$3,IF($K67&lt;1,((($R67*(1-$E67)+$Q67*(1-$F67))/$K67)*((1+'Inputs &amp; Summary'!$D$7)^AJ$1)),((INT(AJ$1/$K67)-INT((AJ$1-1)/$K67))*($R67*(1-$E67)+$Q67*(1-$F67))*((1+'Inputs &amp; Summary'!$D$7)^AJ$1))),((_xlfn.WEIBULL.DIST(AJ$1,$L67,$K67,FALSE)*($R67*(1-$E67)+$Q67*(1-$F67))*((1+'Inputs &amp; Summary'!$D$7)^AJ$1))))))</f>
        <v>3.0651907811577521</v>
      </c>
      <c r="AK67" s="248">
        <f>$D67*IF(AK$1&gt;'Inputs &amp; Summary'!$D$5,0,IF(AK$1&gt;VLOOKUP($G67,Lists!$J$17:$K$21,2),IF($M67=Lists!$H$3,IF($K67&lt;1,(($S67/$K67)*((1+'Inputs &amp; Summary'!$D$7)^AK$1)),((INT(AK$1/$K67)-INT((AK$1-1)/$K67))*$S67*((1+'Inputs &amp; Summary'!$D$7)^AK$1))),(_xlfn.WEIBULL.DIST(AK$1,$L67,$K67,FALSE)*$S67*((1+'Inputs &amp; Summary'!$D$7)^AK$1))),IF($M67=Lists!$H$3,IF($K67&lt;1,((($R67*(1-$E67)+$Q67*(1-$F67))/$K67)*((1+'Inputs &amp; Summary'!$D$7)^AK$1)),((INT(AK$1/$K67)-INT((AK$1-1)/$K67))*($R67*(1-$E67)+$Q67*(1-$F67))*((1+'Inputs &amp; Summary'!$D$7)^AK$1))),((_xlfn.WEIBULL.DIST(AK$1,$L67,$K67,FALSE)*($R67*(1-$E67)+$Q67*(1-$F67))*((1+'Inputs &amp; Summary'!$D$7)^AK$1))))))</f>
        <v>2.9740136560004937</v>
      </c>
      <c r="AL67" s="248">
        <f>$D67*IF(AL$1&gt;'Inputs &amp; Summary'!$D$5,0,IF(AL$1&gt;VLOOKUP($G67,Lists!$J$17:$K$21,2),IF($M67=Lists!$H$3,IF($K67&lt;1,(($S67/$K67)*((1+'Inputs &amp; Summary'!$D$7)^AL$1)),((INT(AL$1/$K67)-INT((AL$1-1)/$K67))*$S67*((1+'Inputs &amp; Summary'!$D$7)^AL$1))),(_xlfn.WEIBULL.DIST(AL$1,$L67,$K67,FALSE)*$S67*((1+'Inputs &amp; Summary'!$D$7)^AL$1))),IF($M67=Lists!$H$3,IF($K67&lt;1,((($R67*(1-$E67)+$Q67*(1-$F67))/$K67)*((1+'Inputs &amp; Summary'!$D$7)^AL$1)),((INT(AL$1/$K67)-INT((AL$1-1)/$K67))*($R67*(1-$E67)+$Q67*(1-$F67))*((1+'Inputs &amp; Summary'!$D$7)^AL$1))),((_xlfn.WEIBULL.DIST(AL$1,$L67,$K67,FALSE)*($R67*(1-$E67)+$Q67*(1-$F67))*((1+'Inputs &amp; Summary'!$D$7)^AL$1))))))</f>
        <v>2.8855486844237066</v>
      </c>
      <c r="AM67" s="248">
        <f>$D67*IF(AM$1&gt;'Inputs &amp; Summary'!$D$5,0,IF(AM$1&gt;VLOOKUP($G67,Lists!$J$17:$K$21,2),IF($M67=Lists!$H$3,IF($K67&lt;1,(($S67/$K67)*((1+'Inputs &amp; Summary'!$D$7)^AM$1)),((INT(AM$1/$K67)-INT((AM$1-1)/$K67))*$S67*((1+'Inputs &amp; Summary'!$D$7)^AM$1))),(_xlfn.WEIBULL.DIST(AM$1,$L67,$K67,FALSE)*$S67*((1+'Inputs &amp; Summary'!$D$7)^AM$1))),IF($M67=Lists!$H$3,IF($K67&lt;1,((($R67*(1-$E67)+$Q67*(1-$F67))/$K67)*((1+'Inputs &amp; Summary'!$D$7)^AM$1)),((INT(AM$1/$K67)-INT((AM$1-1)/$K67))*($R67*(1-$E67)+$Q67*(1-$F67))*((1+'Inputs &amp; Summary'!$D$7)^AM$1))),((_xlfn.WEIBULL.DIST(AM$1,$L67,$K67,FALSE)*($R67*(1-$E67)+$Q67*(1-$F67))*((1+'Inputs &amp; Summary'!$D$7)^AM$1))))))</f>
        <v>2.7997151907422171</v>
      </c>
      <c r="AN67" s="248">
        <f>$D67*IF(AN$1&gt;'Inputs &amp; Summary'!$D$5,0,IF(AN$1&gt;VLOOKUP($G67,Lists!$J$17:$K$21,2),IF($M67=Lists!$H$3,IF($K67&lt;1,(($S67/$K67)*((1+'Inputs &amp; Summary'!$D$7)^AN$1)),((INT(AN$1/$K67)-INT((AN$1-1)/$K67))*$S67*((1+'Inputs &amp; Summary'!$D$7)^AN$1))),(_xlfn.WEIBULL.DIST(AN$1,$L67,$K67,FALSE)*$S67*((1+'Inputs &amp; Summary'!$D$7)^AN$1))),IF($M67=Lists!$H$3,IF($K67&lt;1,((($R67*(1-$E67)+$Q67*(1-$F67))/$K67)*((1+'Inputs &amp; Summary'!$D$7)^AN$1)),((INT(AN$1/$K67)-INT((AN$1-1)/$K67))*($R67*(1-$E67)+$Q67*(1-$F67))*((1+'Inputs &amp; Summary'!$D$7)^AN$1))),((_xlfn.WEIBULL.DIST(AN$1,$L67,$K67,FALSE)*($R67*(1-$E67)+$Q67*(1-$F67))*((1+'Inputs &amp; Summary'!$D$7)^AN$1))))))</f>
        <v>2.716434899048739</v>
      </c>
      <c r="AO67" s="248">
        <f>$D67*IF(AO$1&gt;'Inputs &amp; Summary'!$D$5,0,IF(AO$1&gt;VLOOKUP($G67,Lists!$J$17:$K$21,2),IF($M67=Lists!$H$3,IF($K67&lt;1,(($S67/$K67)*((1+'Inputs &amp; Summary'!$D$7)^AO$1)),((INT(AO$1/$K67)-INT((AO$1-1)/$K67))*$S67*((1+'Inputs &amp; Summary'!$D$7)^AO$1))),(_xlfn.WEIBULL.DIST(AO$1,$L67,$K67,FALSE)*$S67*((1+'Inputs &amp; Summary'!$D$7)^AO$1))),IF($M67=Lists!$H$3,IF($K67&lt;1,((($R67*(1-$E67)+$Q67*(1-$F67))/$K67)*((1+'Inputs &amp; Summary'!$D$7)^AO$1)),((INT(AO$1/$K67)-INT((AO$1-1)/$K67))*($R67*(1-$E67)+$Q67*(1-$F67))*((1+'Inputs &amp; Summary'!$D$7)^AO$1))),((_xlfn.WEIBULL.DIST(AO$1,$L67,$K67,FALSE)*($R67*(1-$E67)+$Q67*(1-$F67))*((1+'Inputs &amp; Summary'!$D$7)^AO$1))))))</f>
        <v>2.6356318618301033</v>
      </c>
      <c r="AP67" s="248">
        <f>$D67*IF(AP$1&gt;'Inputs &amp; Summary'!$D$5,0,IF(AP$1&gt;VLOOKUP($G67,Lists!$J$17:$K$21,2),IF($M67=Lists!$H$3,IF($K67&lt;1,(($S67/$K67)*((1+'Inputs &amp; Summary'!$D$7)^AP$1)),((INT(AP$1/$K67)-INT((AP$1-1)/$K67))*$S67*((1+'Inputs &amp; Summary'!$D$7)^AP$1))),(_xlfn.WEIBULL.DIST(AP$1,$L67,$K67,FALSE)*$S67*((1+'Inputs &amp; Summary'!$D$7)^AP$1))),IF($M67=Lists!$H$3,IF($K67&lt;1,((($R67*(1-$E67)+$Q67*(1-$F67))/$K67)*((1+'Inputs &amp; Summary'!$D$7)^AP$1)),((INT(AP$1/$K67)-INT((AP$1-1)/$K67))*($R67*(1-$E67)+$Q67*(1-$F67))*((1+'Inputs &amp; Summary'!$D$7)^AP$1))),((_xlfn.WEIBULL.DIST(AP$1,$L67,$K67,FALSE)*($R67*(1-$E67)+$Q67*(1-$F67))*((1+'Inputs &amp; Summary'!$D$7)^AP$1))))))</f>
        <v>2.5572323907068824</v>
      </c>
      <c r="AQ67" s="248">
        <f>$D67*IF(AQ$1&gt;'Inputs &amp; Summary'!$D$5,0,IF(AQ$1&gt;VLOOKUP($G67,Lists!$J$17:$K$21,2),IF($M67=Lists!$H$3,IF($K67&lt;1,(($S67/$K67)*((1+'Inputs &amp; Summary'!$D$7)^AQ$1)),((INT(AQ$1/$K67)-INT((AQ$1-1)/$K67))*$S67*((1+'Inputs &amp; Summary'!$D$7)^AQ$1))),(_xlfn.WEIBULL.DIST(AQ$1,$L67,$K67,FALSE)*$S67*((1+'Inputs &amp; Summary'!$D$7)^AQ$1))),IF($M67=Lists!$H$3,IF($K67&lt;1,((($R67*(1-$E67)+$Q67*(1-$F67))/$K67)*((1+'Inputs &amp; Summary'!$D$7)^AQ$1)),((INT(AQ$1/$K67)-INT((AQ$1-1)/$K67))*($R67*(1-$E67)+$Q67*(1-$F67))*((1+'Inputs &amp; Summary'!$D$7)^AQ$1))),((_xlfn.WEIBULL.DIST(AQ$1,$L67,$K67,FALSE)*($R67*(1-$E67)+$Q67*(1-$F67))*((1+'Inputs &amp; Summary'!$D$7)^AQ$1))))))</f>
        <v>2.4811649892332261</v>
      </c>
      <c r="AR67" s="248">
        <f>$D67*IF(AR$1&gt;'Inputs &amp; Summary'!$D$5,0,IF(AR$1&gt;VLOOKUP($G67,Lists!$J$17:$K$21,2),IF($M67=Lists!$H$3,IF($K67&lt;1,(($S67/$K67)*((1+'Inputs &amp; Summary'!$D$7)^AR$1)),((INT(AR$1/$K67)-INT((AR$1-1)/$K67))*$S67*((1+'Inputs &amp; Summary'!$D$7)^AR$1))),(_xlfn.WEIBULL.DIST(AR$1,$L67,$K67,FALSE)*$S67*((1+'Inputs &amp; Summary'!$D$7)^AR$1))),IF($M67=Lists!$H$3,IF($K67&lt;1,((($R67*(1-$E67)+$Q67*(1-$F67))/$K67)*((1+'Inputs &amp; Summary'!$D$7)^AR$1)),((INT(AR$1/$K67)-INT((AR$1-1)/$K67))*($R67*(1-$E67)+$Q67*(1-$F67))*((1+'Inputs &amp; Summary'!$D$7)^AR$1))),((_xlfn.WEIBULL.DIST(AR$1,$L67,$K67,FALSE)*($R67*(1-$E67)+$Q67*(1-$F67))*((1+'Inputs &amp; Summary'!$D$7)^AR$1))))))</f>
        <v>2.4073602876956355</v>
      </c>
      <c r="AS67" s="248">
        <f>$D67*IF(AS$1&gt;'Inputs &amp; Summary'!$D$5,0,IF(AS$1&gt;VLOOKUP($G67,Lists!$J$17:$K$21,2),IF($M67=Lists!$H$3,IF($K67&lt;1,(($S67/$K67)*((1+'Inputs &amp; Summary'!$D$7)^AS$1)),((INT(AS$1/$K67)-INT((AS$1-1)/$K67))*$S67*((1+'Inputs &amp; Summary'!$D$7)^AS$1))),(_xlfn.WEIBULL.DIST(AS$1,$L67,$K67,FALSE)*$S67*((1+'Inputs &amp; Summary'!$D$7)^AS$1))),IF($M67=Lists!$H$3,IF($K67&lt;1,((($R67*(1-$E67)+$Q67*(1-$F67))/$K67)*((1+'Inputs &amp; Summary'!$D$7)^AS$1)),((INT(AS$1/$K67)-INT((AS$1-1)/$K67))*($R67*(1-$E67)+$Q67*(1-$F67))*((1+'Inputs &amp; Summary'!$D$7)^AS$1))),((_xlfn.WEIBULL.DIST(AS$1,$L67,$K67,FALSE)*($R67*(1-$E67)+$Q67*(1-$F67))*((1+'Inputs &amp; Summary'!$D$7)^AS$1))))))</f>
        <v>0</v>
      </c>
      <c r="AT67" s="248">
        <f>$D67*IF(AT$1&gt;'Inputs &amp; Summary'!$D$5,0,IF(AT$1&gt;VLOOKUP($G67,Lists!$J$17:$K$21,2),IF($M67=Lists!$H$3,IF($K67&lt;1,(($S67/$K67)*((1+'Inputs &amp; Summary'!$D$7)^AT$1)),((INT(AT$1/$K67)-INT((AT$1-1)/$K67))*$S67*((1+'Inputs &amp; Summary'!$D$7)^AT$1))),(_xlfn.WEIBULL.DIST(AT$1,$L67,$K67,FALSE)*$S67*((1+'Inputs &amp; Summary'!$D$7)^AT$1))),IF($M67=Lists!$H$3,IF($K67&lt;1,((($R67*(1-$E67)+$Q67*(1-$F67))/$K67)*((1+'Inputs &amp; Summary'!$D$7)^AT$1)),((INT(AT$1/$K67)-INT((AT$1-1)/$K67))*($R67*(1-$E67)+$Q67*(1-$F67))*((1+'Inputs &amp; Summary'!$D$7)^AT$1))),((_xlfn.WEIBULL.DIST(AT$1,$L67,$K67,FALSE)*($R67*(1-$E67)+$Q67*(1-$F67))*((1+'Inputs &amp; Summary'!$D$7)^AT$1))))))</f>
        <v>0</v>
      </c>
      <c r="AU67" s="248">
        <f>$D67*IF(AU$1&gt;'Inputs &amp; Summary'!$D$5,0,IF(AU$1&gt;VLOOKUP($G67,Lists!$J$17:$K$21,2),IF($M67=Lists!$H$3,IF($K67&lt;1,(($S67/$K67)*((1+'Inputs &amp; Summary'!$D$7)^AU$1)),((INT(AU$1/$K67)-INT((AU$1-1)/$K67))*$S67*((1+'Inputs &amp; Summary'!$D$7)^AU$1))),(_xlfn.WEIBULL.DIST(AU$1,$L67,$K67,FALSE)*$S67*((1+'Inputs &amp; Summary'!$D$7)^AU$1))),IF($M67=Lists!$H$3,IF($K67&lt;1,((($R67*(1-$E67)+$Q67*(1-$F67))/$K67)*((1+'Inputs &amp; Summary'!$D$7)^AU$1)),((INT(AU$1/$K67)-INT((AU$1-1)/$K67))*($R67*(1-$E67)+$Q67*(1-$F67))*((1+'Inputs &amp; Summary'!$D$7)^AU$1))),((_xlfn.WEIBULL.DIST(AU$1,$L67,$K67,FALSE)*($R67*(1-$E67)+$Q67*(1-$F67))*((1+'Inputs &amp; Summary'!$D$7)^AU$1))))))</f>
        <v>0</v>
      </c>
      <c r="AV67" s="248">
        <f>$D67*IF(AV$1&gt;'Inputs &amp; Summary'!$D$5,0,IF(AV$1&gt;VLOOKUP($G67,Lists!$J$17:$K$21,2),IF($M67=Lists!$H$3,IF($K67&lt;1,(($S67/$K67)*((1+'Inputs &amp; Summary'!$D$7)^AV$1)),((INT(AV$1/$K67)-INT((AV$1-1)/$K67))*$S67*((1+'Inputs &amp; Summary'!$D$7)^AV$1))),(_xlfn.WEIBULL.DIST(AV$1,$L67,$K67,FALSE)*$S67*((1+'Inputs &amp; Summary'!$D$7)^AV$1))),IF($M67=Lists!$H$3,IF($K67&lt;1,((($R67*(1-$E67)+$Q67*(1-$F67))/$K67)*((1+'Inputs &amp; Summary'!$D$7)^AV$1)),((INT(AV$1/$K67)-INT((AV$1-1)/$K67))*($R67*(1-$E67)+$Q67*(1-$F67))*((1+'Inputs &amp; Summary'!$D$7)^AV$1))),((_xlfn.WEIBULL.DIST(AV$1,$L67,$K67,FALSE)*($R67*(1-$E67)+$Q67*(1-$F67))*((1+'Inputs &amp; Summary'!$D$7)^AV$1))))))</f>
        <v>0</v>
      </c>
      <c r="AW67" s="248">
        <f>$D67*IF(AW$1&gt;'Inputs &amp; Summary'!$D$5,0,IF(AW$1&gt;VLOOKUP($G67,Lists!$J$17:$K$21,2),IF($M67=Lists!$H$3,IF($K67&lt;1,(($S67/$K67)*((1+'Inputs &amp; Summary'!$D$7)^AW$1)),((INT(AW$1/$K67)-INT((AW$1-1)/$K67))*$S67*((1+'Inputs &amp; Summary'!$D$7)^AW$1))),(_xlfn.WEIBULL.DIST(AW$1,$L67,$K67,FALSE)*$S67*((1+'Inputs &amp; Summary'!$D$7)^AW$1))),IF($M67=Lists!$H$3,IF($K67&lt;1,((($R67*(1-$E67)+$Q67*(1-$F67))/$K67)*((1+'Inputs &amp; Summary'!$D$7)^AW$1)),((INT(AW$1/$K67)-INT((AW$1-1)/$K67))*($R67*(1-$E67)+$Q67*(1-$F67))*((1+'Inputs &amp; Summary'!$D$7)^AW$1))),((_xlfn.WEIBULL.DIST(AW$1,$L67,$K67,FALSE)*($R67*(1-$E67)+$Q67*(1-$F67))*((1+'Inputs &amp; Summary'!$D$7)^AW$1))))))</f>
        <v>0</v>
      </c>
      <c r="AX67" s="248">
        <f>$D67*IF(AX$1&gt;'Inputs &amp; Summary'!$D$5,0,IF(AX$1&gt;VLOOKUP($G67,Lists!$J$17:$K$21,2),IF($M67=Lists!$H$3,IF($K67&lt;1,(($S67/$K67)*((1+'Inputs &amp; Summary'!$D$7)^AX$1)),((INT(AX$1/$K67)-INT((AX$1-1)/$K67))*$S67*((1+'Inputs &amp; Summary'!$D$7)^AX$1))),(_xlfn.WEIBULL.DIST(AX$1,$L67,$K67,FALSE)*$S67*((1+'Inputs &amp; Summary'!$D$7)^AX$1))),IF($M67=Lists!$H$3,IF($K67&lt;1,((($R67*(1-$E67)+$Q67*(1-$F67))/$K67)*((1+'Inputs &amp; Summary'!$D$7)^AX$1)),((INT(AX$1/$K67)-INT((AX$1-1)/$K67))*($R67*(1-$E67)+$Q67*(1-$F67))*((1+'Inputs &amp; Summary'!$D$7)^AX$1))),((_xlfn.WEIBULL.DIST(AX$1,$L67,$K67,FALSE)*($R67*(1-$E67)+$Q67*(1-$F67))*((1+'Inputs &amp; Summary'!$D$7)^AX$1))))))</f>
        <v>0</v>
      </c>
      <c r="AY67" s="248">
        <f>$D67*IF(AY$1&gt;'Inputs &amp; Summary'!$D$5,0,IF(AY$1&gt;VLOOKUP($G67,Lists!$J$17:$K$21,2),IF($M67=Lists!$H$3,IF($K67&lt;1,(($S67/$K67)*((1+'Inputs &amp; Summary'!$D$7)^AY$1)),((INT(AY$1/$K67)-INT((AY$1-1)/$K67))*$S67*((1+'Inputs &amp; Summary'!$D$7)^AY$1))),(_xlfn.WEIBULL.DIST(AY$1,$L67,$K67,FALSE)*$S67*((1+'Inputs &amp; Summary'!$D$7)^AY$1))),IF($M67=Lists!$H$3,IF($K67&lt;1,((($R67*(1-$E67)+$Q67*(1-$F67))/$K67)*((1+'Inputs &amp; Summary'!$D$7)^AY$1)),((INT(AY$1/$K67)-INT((AY$1-1)/$K67))*($R67*(1-$E67)+$Q67*(1-$F67))*((1+'Inputs &amp; Summary'!$D$7)^AY$1))),((_xlfn.WEIBULL.DIST(AY$1,$L67,$K67,FALSE)*($R67*(1-$E67)+$Q67*(1-$F67))*((1+'Inputs &amp; Summary'!$D$7)^AY$1))))))</f>
        <v>0</v>
      </c>
      <c r="AZ67" s="248">
        <f>$D67*IF(AZ$1&gt;'Inputs &amp; Summary'!$D$5,0,IF(AZ$1&gt;VLOOKUP($G67,Lists!$J$17:$K$21,2),IF($M67=Lists!$H$3,IF($K67&lt;1,(($S67/$K67)*((1+'Inputs &amp; Summary'!$D$7)^AZ$1)),((INT(AZ$1/$K67)-INT((AZ$1-1)/$K67))*$S67*((1+'Inputs &amp; Summary'!$D$7)^AZ$1))),(_xlfn.WEIBULL.DIST(AZ$1,$L67,$K67,FALSE)*$S67*((1+'Inputs &amp; Summary'!$D$7)^AZ$1))),IF($M67=Lists!$H$3,IF($K67&lt;1,((($R67*(1-$E67)+$Q67*(1-$F67))/$K67)*((1+'Inputs &amp; Summary'!$D$7)^AZ$1)),((INT(AZ$1/$K67)-INT((AZ$1-1)/$K67))*($R67*(1-$E67)+$Q67*(1-$F67))*((1+'Inputs &amp; Summary'!$D$7)^AZ$1))),((_xlfn.WEIBULL.DIST(AZ$1,$L67,$K67,FALSE)*($R67*(1-$E67)+$Q67*(1-$F67))*((1+'Inputs &amp; Summary'!$D$7)^AZ$1))))))</f>
        <v>0</v>
      </c>
      <c r="BA67" s="248">
        <f>$D67*IF(BA$1&gt;'Inputs &amp; Summary'!$D$5,0,IF(BA$1&gt;VLOOKUP($G67,Lists!$J$17:$K$21,2),IF($M67=Lists!$H$3,IF($K67&lt;1,(($S67/$K67)*((1+'Inputs &amp; Summary'!$D$7)^BA$1)),((INT(BA$1/$K67)-INT((BA$1-1)/$K67))*$S67*((1+'Inputs &amp; Summary'!$D$7)^BA$1))),(_xlfn.WEIBULL.DIST(BA$1,$L67,$K67,FALSE)*$S67*((1+'Inputs &amp; Summary'!$D$7)^BA$1))),IF($M67=Lists!$H$3,IF($K67&lt;1,((($R67*(1-$E67)+$Q67*(1-$F67))/$K67)*((1+'Inputs &amp; Summary'!$D$7)^BA$1)),((INT(BA$1/$K67)-INT((BA$1-1)/$K67))*($R67*(1-$E67)+$Q67*(1-$F67))*((1+'Inputs &amp; Summary'!$D$7)^BA$1))),((_xlfn.WEIBULL.DIST(BA$1,$L67,$K67,FALSE)*($R67*(1-$E67)+$Q67*(1-$F67))*((1+'Inputs &amp; Summary'!$D$7)^BA$1))))))</f>
        <v>0</v>
      </c>
      <c r="BB67" s="248">
        <f>$D67*IF(BB$1&gt;'Inputs &amp; Summary'!$D$5,0,IF(BB$1&gt;VLOOKUP($G67,Lists!$J$17:$K$21,2),IF($M67=Lists!$H$3,IF($K67&lt;1,(($S67/$K67)*((1+'Inputs &amp; Summary'!$D$7)^BB$1)),((INT(BB$1/$K67)-INT((BB$1-1)/$K67))*$S67*((1+'Inputs &amp; Summary'!$D$7)^BB$1))),(_xlfn.WEIBULL.DIST(BB$1,$L67,$K67,FALSE)*$S67*((1+'Inputs &amp; Summary'!$D$7)^BB$1))),IF($M67=Lists!$H$3,IF($K67&lt;1,((($R67*(1-$E67)+$Q67*(1-$F67))/$K67)*((1+'Inputs &amp; Summary'!$D$7)^BB$1)),((INT(BB$1/$K67)-INT((BB$1-1)/$K67))*($R67*(1-$E67)+$Q67*(1-$F67))*((1+'Inputs &amp; Summary'!$D$7)^BB$1))),((_xlfn.WEIBULL.DIST(BB$1,$L67,$K67,FALSE)*($R67*(1-$E67)+$Q67*(1-$F67))*((1+'Inputs &amp; Summary'!$D$7)^BB$1))))))</f>
        <v>0</v>
      </c>
      <c r="BC67" s="248">
        <f>$D67*IF(BC$1&gt;'Inputs &amp; Summary'!$D$5,0,IF(BC$1&gt;VLOOKUP($G67,Lists!$J$17:$K$21,2),IF($M67=Lists!$H$3,IF($K67&lt;1,(($S67/$K67)*((1+'Inputs &amp; Summary'!$D$7)^BC$1)),((INT(BC$1/$K67)-INT((BC$1-1)/$K67))*$S67*((1+'Inputs &amp; Summary'!$D$7)^BC$1))),(_xlfn.WEIBULL.DIST(BC$1,$L67,$K67,FALSE)*$S67*((1+'Inputs &amp; Summary'!$D$7)^BC$1))),IF($M67=Lists!$H$3,IF($K67&lt;1,((($R67*(1-$E67)+$Q67*(1-$F67))/$K67)*((1+'Inputs &amp; Summary'!$D$7)^BC$1)),((INT(BC$1/$K67)-INT((BC$1-1)/$K67))*($R67*(1-$E67)+$Q67*(1-$F67))*((1+'Inputs &amp; Summary'!$D$7)^BC$1))),((_xlfn.WEIBULL.DIST(BC$1,$L67,$K67,FALSE)*($R67*(1-$E67)+$Q67*(1-$F67))*((1+'Inputs &amp; Summary'!$D$7)^BC$1))))))</f>
        <v>0</v>
      </c>
      <c r="BD67" s="248">
        <f>$D67*IF(BD$1&gt;'Inputs &amp; Summary'!$D$5,0,IF(BD$1&gt;VLOOKUP($G67,Lists!$J$17:$K$21,2),IF($M67=Lists!$H$3,IF($K67&lt;1,(($S67/$K67)*((1+'Inputs &amp; Summary'!$D$7)^BD$1)),((INT(BD$1/$K67)-INT((BD$1-1)/$K67))*$S67*((1+'Inputs &amp; Summary'!$D$7)^BD$1))),(_xlfn.WEIBULL.DIST(BD$1,$L67,$K67,FALSE)*$S67*((1+'Inputs &amp; Summary'!$D$7)^BD$1))),IF($M67=Lists!$H$3,IF($K67&lt;1,((($R67*(1-$E67)+$Q67*(1-$F67))/$K67)*((1+'Inputs &amp; Summary'!$D$7)^BD$1)),((INT(BD$1/$K67)-INT((BD$1-1)/$K67))*($R67*(1-$E67)+$Q67*(1-$F67))*((1+'Inputs &amp; Summary'!$D$7)^BD$1))),((_xlfn.WEIBULL.DIST(BD$1,$L67,$K67,FALSE)*($R67*(1-$E67)+$Q67*(1-$F67))*((1+'Inputs &amp; Summary'!$D$7)^BD$1))))))</f>
        <v>0</v>
      </c>
      <c r="BE67" s="248">
        <f>$D67*IF(BE$1&gt;'Inputs &amp; Summary'!$D$5,0,IF(BE$1&gt;VLOOKUP($G67,Lists!$J$17:$K$21,2),IF($M67=Lists!$H$3,IF($K67&lt;1,(($S67/$K67)*((1+'Inputs &amp; Summary'!$D$7)^BE$1)),((INT(BE$1/$K67)-INT((BE$1-1)/$K67))*$S67*((1+'Inputs &amp; Summary'!$D$7)^BE$1))),(_xlfn.WEIBULL.DIST(BE$1,$L67,$K67,FALSE)*$S67*((1+'Inputs &amp; Summary'!$D$7)^BE$1))),IF($M67=Lists!$H$3,IF($K67&lt;1,((($R67*(1-$E67)+$Q67*(1-$F67))/$K67)*((1+'Inputs &amp; Summary'!$D$7)^BE$1)),((INT(BE$1/$K67)-INT((BE$1-1)/$K67))*($R67*(1-$E67)+$Q67*(1-$F67))*((1+'Inputs &amp; Summary'!$D$7)^BE$1))),((_xlfn.WEIBULL.DIST(BE$1,$L67,$K67,FALSE)*($R67*(1-$E67)+$Q67*(1-$F67))*((1+'Inputs &amp; Summary'!$D$7)^BE$1))))))</f>
        <v>0</v>
      </c>
      <c r="BF67" s="248">
        <f>$D67*IF(BF$1&gt;'Inputs &amp; Summary'!$D$5,0,IF(BF$1&gt;VLOOKUP($G67,Lists!$J$17:$K$21,2),IF($M67=Lists!$H$3,IF($K67&lt;1,(($S67/$K67)*((1+'Inputs &amp; Summary'!$D$7)^BF$1)),((INT(BF$1/$K67)-INT((BF$1-1)/$K67))*$S67*((1+'Inputs &amp; Summary'!$D$7)^BF$1))),(_xlfn.WEIBULL.DIST(BF$1,$L67,$K67,FALSE)*$S67*((1+'Inputs &amp; Summary'!$D$7)^BF$1))),IF($M67=Lists!$H$3,IF($K67&lt;1,((($R67*(1-$E67)+$Q67*(1-$F67))/$K67)*((1+'Inputs &amp; Summary'!$D$7)^BF$1)),((INT(BF$1/$K67)-INT((BF$1-1)/$K67))*($R67*(1-$E67)+$Q67*(1-$F67))*((1+'Inputs &amp; Summary'!$D$7)^BF$1))),((_xlfn.WEIBULL.DIST(BF$1,$L67,$K67,FALSE)*($R67*(1-$E67)+$Q67*(1-$F67))*((1+'Inputs &amp; Summary'!$D$7)^BF$1))))))</f>
        <v>0</v>
      </c>
      <c r="BG67" s="248">
        <f>$D67*IF(BG$1&gt;'Inputs &amp; Summary'!$D$5,0,IF(BG$1&gt;VLOOKUP($G67,Lists!$J$17:$K$21,2),IF($M67=Lists!$H$3,IF($K67&lt;1,(($S67/$K67)*((1+'Inputs &amp; Summary'!$D$7)^BG$1)),((INT(BG$1/$K67)-INT((BG$1-1)/$K67))*$S67*((1+'Inputs &amp; Summary'!$D$7)^BG$1))),(_xlfn.WEIBULL.DIST(BG$1,$L67,$K67,FALSE)*$S67*((1+'Inputs &amp; Summary'!$D$7)^BG$1))),IF($M67=Lists!$H$3,IF($K67&lt;1,((($R67*(1-$E67)+$Q67*(1-$F67))/$K67)*((1+'Inputs &amp; Summary'!$D$7)^BG$1)),((INT(BG$1/$K67)-INT((BG$1-1)/$K67))*($R67*(1-$E67)+$Q67*(1-$F67))*((1+'Inputs &amp; Summary'!$D$7)^BG$1))),((_xlfn.WEIBULL.DIST(BG$1,$L67,$K67,FALSE)*($R67*(1-$E67)+$Q67*(1-$F67))*((1+'Inputs &amp; Summary'!$D$7)^BG$1))))))</f>
        <v>0</v>
      </c>
      <c r="BH67" s="248">
        <f>$D67*IF(BH$1&gt;'Inputs &amp; Summary'!$D$5,0,IF(BH$1&gt;VLOOKUP($G67,Lists!$J$17:$K$21,2),IF($M67=Lists!$H$3,IF($K67&lt;1,(($S67/$K67)*((1+'Inputs &amp; Summary'!$D$7)^BH$1)),((INT(BH$1/$K67)-INT((BH$1-1)/$K67))*$S67*((1+'Inputs &amp; Summary'!$D$7)^BH$1))),(_xlfn.WEIBULL.DIST(BH$1,$L67,$K67,FALSE)*$S67*((1+'Inputs &amp; Summary'!$D$7)^BH$1))),IF($M67=Lists!$H$3,IF($K67&lt;1,((($R67*(1-$E67)+$Q67*(1-$F67))/$K67)*((1+'Inputs &amp; Summary'!$D$7)^BH$1)),((INT(BH$1/$K67)-INT((BH$1-1)/$K67))*($R67*(1-$E67)+$Q67*(1-$F67))*((1+'Inputs &amp; Summary'!$D$7)^BH$1))),((_xlfn.WEIBULL.DIST(BH$1,$L67,$K67,FALSE)*($R67*(1-$E67)+$Q67*(1-$F67))*((1+'Inputs &amp; Summary'!$D$7)^BH$1))))))</f>
        <v>0</v>
      </c>
      <c r="BI67" s="248">
        <f>$D67*IF(BI$1&gt;'Inputs &amp; Summary'!$D$5,0,IF(BI$1&gt;VLOOKUP($G67,Lists!$J$17:$K$21,2),IF($M67=Lists!$H$3,IF($K67&lt;1,(($S67/$K67)*((1+'Inputs &amp; Summary'!$D$7)^BI$1)),((INT(BI$1/$K67)-INT((BI$1-1)/$K67))*$S67*((1+'Inputs &amp; Summary'!$D$7)^BI$1))),(_xlfn.WEIBULL.DIST(BI$1,$L67,$K67,FALSE)*$S67*((1+'Inputs &amp; Summary'!$D$7)^BI$1))),IF($M67=Lists!$H$3,IF($K67&lt;1,((($R67*(1-$E67)+$Q67*(1-$F67))/$K67)*((1+'Inputs &amp; Summary'!$D$7)^BI$1)),((INT(BI$1/$K67)-INT((BI$1-1)/$K67))*($R67*(1-$E67)+$Q67*(1-$F67))*((1+'Inputs &amp; Summary'!$D$7)^BI$1))),((_xlfn.WEIBULL.DIST(BI$1,$L67,$K67,FALSE)*($R67*(1-$E67)+$Q67*(1-$F67))*((1+'Inputs &amp; Summary'!$D$7)^BI$1))))))</f>
        <v>0</v>
      </c>
      <c r="BJ67" s="248">
        <f>$D67*IF(BJ$1&gt;'Inputs &amp; Summary'!$D$5,0,IF(BJ$1&gt;VLOOKUP($G67,Lists!$J$17:$K$21,2),IF($M67=Lists!$H$3,IF($K67&lt;1,(($S67/$K67)*((1+'Inputs &amp; Summary'!$D$7)^BJ$1)),((INT(BJ$1/$K67)-INT((BJ$1-1)/$K67))*$S67*((1+'Inputs &amp; Summary'!$D$7)^BJ$1))),(_xlfn.WEIBULL.DIST(BJ$1,$L67,$K67,FALSE)*$S67*((1+'Inputs &amp; Summary'!$D$7)^BJ$1))),IF($M67=Lists!$H$3,IF($K67&lt;1,((($R67*(1-$E67)+$Q67*(1-$F67))/$K67)*((1+'Inputs &amp; Summary'!$D$7)^BJ$1)),((INT(BJ$1/$K67)-INT((BJ$1-1)/$K67))*($R67*(1-$E67)+$Q67*(1-$F67))*((1+'Inputs &amp; Summary'!$D$7)^BJ$1))),((_xlfn.WEIBULL.DIST(BJ$1,$L67,$K67,FALSE)*($R67*(1-$E67)+$Q67*(1-$F67))*((1+'Inputs &amp; Summary'!$D$7)^BJ$1))))))</f>
        <v>0</v>
      </c>
      <c r="BK67" s="248">
        <f>$D67*IF(BK$1&gt;'Inputs &amp; Summary'!$D$5,0,IF(BK$1&gt;VLOOKUP($G67,Lists!$J$17:$K$21,2),IF($M67=Lists!$H$3,IF($K67&lt;1,(($S67/$K67)*((1+'Inputs &amp; Summary'!$D$7)^BK$1)),((INT(BK$1/$K67)-INT((BK$1-1)/$K67))*$S67*((1+'Inputs &amp; Summary'!$D$7)^BK$1))),(_xlfn.WEIBULL.DIST(BK$1,$L67,$K67,FALSE)*$S67*((1+'Inputs &amp; Summary'!$D$7)^BK$1))),IF($M67=Lists!$H$3,IF($K67&lt;1,((($R67*(1-$E67)+$Q67*(1-$F67))/$K67)*((1+'Inputs &amp; Summary'!$D$7)^BK$1)),((INT(BK$1/$K67)-INT((BK$1-1)/$K67))*($R67*(1-$E67)+$Q67*(1-$F67))*((1+'Inputs &amp; Summary'!$D$7)^BK$1))),((_xlfn.WEIBULL.DIST(BK$1,$L67,$K67,FALSE)*($R67*(1-$E67)+$Q67*(1-$F67))*((1+'Inputs &amp; Summary'!$D$7)^BK$1))))))</f>
        <v>0</v>
      </c>
      <c r="BL67" s="248">
        <f>$D67*IF(BL$1&gt;'Inputs &amp; Summary'!$D$5,0,IF(BL$1&gt;VLOOKUP($G67,Lists!$J$17:$K$21,2),IF($M67=Lists!$H$3,IF($K67&lt;1,(($S67/$K67)*((1+'Inputs &amp; Summary'!$D$7)^BL$1)),((INT(BL$1/$K67)-INT((BL$1-1)/$K67))*$S67*((1+'Inputs &amp; Summary'!$D$7)^BL$1))),(_xlfn.WEIBULL.DIST(BL$1,$L67,$K67,FALSE)*$S67*((1+'Inputs &amp; Summary'!$D$7)^BL$1))),IF($M67=Lists!$H$3,IF($K67&lt;1,((($R67*(1-$E67)+$Q67*(1-$F67))/$K67)*((1+'Inputs &amp; Summary'!$D$7)^BL$1)),((INT(BL$1/$K67)-INT((BL$1-1)/$K67))*($R67*(1-$E67)+$Q67*(1-$F67))*((1+'Inputs &amp; Summary'!$D$7)^BL$1))),((_xlfn.WEIBULL.DIST(BL$1,$L67,$K67,FALSE)*($R67*(1-$E67)+$Q67*(1-$F67))*((1+'Inputs &amp; Summary'!$D$7)^BL$1))))))</f>
        <v>0</v>
      </c>
    </row>
    <row r="68" spans="1:64" x14ac:dyDescent="0.3">
      <c r="A68" s="236" t="s">
        <v>208</v>
      </c>
      <c r="B68" s="117" t="str">
        <f>IF('Inputs &amp; Summary'!$D$15=Lists!$E$3,INDEX('Residential Rooftop Details'!$A$30:$X$158,MATCH('Cash Flow'!$A68,'Residential Rooftop Details'!$A$30:$A$158,0),COLUMN(B$1)),IF('Inputs &amp; Summary'!$D$15=Lists!$E$4,INDEX('Commercial Rooftop Details'!$A$30:$V$158,MATCH('Cash Flow'!$A68,'Commercial Rooftop Details'!$A$30:$A$158,0),COLUMN(B$1)),INDEX('Ground-Mount Details'!$A$30:$V$158,MATCH('Cash Flow'!$A68,'Ground-Mount Details'!$A$30:$A$158,0),COLUMN(B$1))))</f>
        <v>Corrective</v>
      </c>
      <c r="C68" s="117" t="str">
        <f>IF('Inputs &amp; Summary'!$D$15=Lists!$E$3,INDEX('Residential Rooftop Details'!$A$30:$X$158,MATCH('Cash Flow'!$A68,'Residential Rooftop Details'!$A$30:$A$158,0),COLUMN(C$1)),IF('Inputs &amp; Summary'!$D$15=Lists!$E$4,INDEX('Commercial Rooftop Details'!$A$30:$V$158,MATCH('Cash Flow'!$A68,'Commercial Rooftop Details'!$A$30:$A$158,0),COLUMN(C$1)),INDEX('Ground-Mount Details'!$A$30:$V$158,MATCH('Cash Flow'!$A68,'Ground-Mount Details'!$A$30:$A$158,0),COLUMN(C$1))))</f>
        <v>Inverter</v>
      </c>
      <c r="D68" s="117">
        <f>IF('Inputs &amp; Summary'!$D$15=Lists!$E$3,INDEX('Residential Rooftop Details'!$A$30:$X$158,MATCH('Cash Flow'!$A68,'Residential Rooftop Details'!$A$30:$A$158,0),COLUMN(D$1)),IF('Inputs &amp; Summary'!$D$15=Lists!$E$4,INDEX('Commercial Rooftop Details'!$A$30:$V$158,MATCH('Cash Flow'!$A68,'Commercial Rooftop Details'!$A$30:$A$158,0),COLUMN(D$1)),INDEX('Ground-Mount Details'!$A$30:$V$158,MATCH('Cash Flow'!$A68,'Ground-Mount Details'!$A$30:$A$158,0),COLUMN(D$1))))</f>
        <v>1</v>
      </c>
      <c r="E68" s="117">
        <f>IF('Inputs &amp; Summary'!$D$15=Lists!$E$3,INDEX('Residential Rooftop Details'!$A$30:$X$158,MATCH('Cash Flow'!$A68,'Residential Rooftop Details'!$A$30:$A$158,0),COLUMN(E$1)),IF('Inputs &amp; Summary'!$D$15=Lists!$E$4,INDEX('Commercial Rooftop Details'!$A$30:$V$158,MATCH('Cash Flow'!$A68,'Commercial Rooftop Details'!$A$30:$A$158,0),COLUMN(E$1)),INDEX('Ground-Mount Details'!$A$30:$V$158,MATCH('Cash Flow'!$A68,'Ground-Mount Details'!$A$30:$A$158,0),COLUMN(E$1))))</f>
        <v>1</v>
      </c>
      <c r="F68" s="117">
        <f>IF('Inputs &amp; Summary'!$D$15=Lists!$E$3,INDEX('Residential Rooftop Details'!$A$30:$X$158,MATCH('Cash Flow'!$A68,'Residential Rooftop Details'!$A$30:$A$158,0),COLUMN(F$1)),IF('Inputs &amp; Summary'!$D$15=Lists!$E$4,INDEX('Commercial Rooftop Details'!$A$30:$V$158,MATCH('Cash Flow'!$A68,'Commercial Rooftop Details'!$A$30:$A$158,0),COLUMN(F$1)),INDEX('Ground-Mount Details'!$A$30:$V$158,MATCH('Cash Flow'!$A68,'Ground-Mount Details'!$A$30:$A$158,0),COLUMN(F$1))))</f>
        <v>1</v>
      </c>
      <c r="G68" s="237" t="str">
        <f>IF('Inputs &amp; Summary'!$D$15=Lists!$E$3,INDEX('Residential Rooftop Details'!$A$30:$X$158,MATCH('Cash Flow'!$A68,'Residential Rooftop Details'!$A$30:$A$158,0),COLUMN(G$1)),IF('Inputs &amp; Summary'!$D$15=Lists!$E$4,INDEX('Commercial Rooftop Details'!$A$30:$V$158,MATCH('Cash Flow'!$A68,'Commercial Rooftop Details'!$A$30:$A$158,0),COLUMN(G$1)),INDEX('Ground-Mount Details'!$A$30:$V$158,MATCH('Cash Flow'!$A68,'Ground-Mount Details'!$A$30:$A$158,0),COLUMN(G$1))))</f>
        <v>Inverter</v>
      </c>
      <c r="H68" s="237" t="str">
        <f>IF('Inputs &amp; Summary'!$D$15=Lists!$E$3,INDEX('Residential Rooftop Details'!$A$30:$X$158,MATCH('Cash Flow'!$A68,'Residential Rooftop Details'!$A$30:$A$158,0),COLUMN(H$1)),IF('Inputs &amp; Summary'!$D$15=Lists!$E$4,INDEX('Commercial Rooftop Details'!$A$30:$V$158,MATCH('Cash Flow'!$A68,'Commercial Rooftop Details'!$A$30:$A$158,0),COLUMN(H$1)),INDEX('Ground-Mount Details'!$A$30:$V$158,MATCH('Cash Flow'!$A68,'Ground-Mount Details'!$A$30:$A$158,0),COLUMN(H$1))))</f>
        <v>inverter</v>
      </c>
      <c r="I68" s="237" t="str">
        <f>IF('Inputs &amp; Summary'!$D$15=Lists!$E$3,INDEX('Residential Rooftop Details'!$A$30:$X$158,MATCH('Cash Flow'!$A68,'Residential Rooftop Details'!$A$30:$A$158,0),COLUMN(I$1)),IF('Inputs &amp; Summary'!$D$15=Lists!$E$4,INDEX('Commercial Rooftop Details'!$A$30:$V$158,MATCH('Cash Flow'!$A68,'Commercial Rooftop Details'!$A$30:$A$158,0),COLUMN(I$1)),INDEX('Ground-Mount Details'!$A$30:$V$158,MATCH('Cash Flow'!$A68,'Ground-Mount Details'!$A$30:$A$158,0),COLUMN(I$1))))</f>
        <v>Inverter specialist</v>
      </c>
      <c r="J68" s="238">
        <f>IF('Inputs &amp; Summary'!$D$15=Lists!$E$3,INDEX('Residential Rooftop Details'!$A$30:$X$158,MATCH('Cash Flow'!$A68,'Residential Rooftop Details'!$A$30:$A$158,0),COLUMN(J$1)),IF('Inputs &amp; Summary'!$D$15=Lists!$E$4,INDEX('Commercial Rooftop Details'!$A$30:$V$158,MATCH('Cash Flow'!$A68,'Commercial Rooftop Details'!$A$30:$A$158,0),COLUMN(J$1)),INDEX('Ground-Mount Details'!$A$30:$V$158,MATCH('Cash Flow'!$A68,'Ground-Mount Details'!$A$30:$A$158,0),COLUMN(J$1))))</f>
        <v>24.03846153846154</v>
      </c>
      <c r="K68" s="239">
        <f>IF('Inputs &amp; Summary'!$D$15=Lists!$E$3,INDEX('Residential Rooftop Details'!$A$30:$X$158,MATCH('Cash Flow'!$A68,'Residential Rooftop Details'!$A$30:$A$158,0),COLUMN(K$1)),IF('Inputs &amp; Summary'!$D$15=Lists!$E$4,INDEX('Commercial Rooftop Details'!$A$30:$V$158,MATCH('Cash Flow'!$A68,'Commercial Rooftop Details'!$A$30:$A$158,0),COLUMN(K$1)),INDEX('Ground-Mount Details'!$A$30:$V$158,MATCH('Cash Flow'!$A68,'Ground-Mount Details'!$A$30:$A$158,0),COLUMN(K$1))))</f>
        <v>20</v>
      </c>
      <c r="L68" s="239">
        <f>IF('Inputs &amp; Summary'!$D$15=Lists!$E$3,INDEX('Residential Rooftop Details'!$A$30:$X$158,MATCH('Cash Flow'!$A68,'Residential Rooftop Details'!$A$30:$A$158,0),COLUMN(L$1)),IF('Inputs &amp; Summary'!$D$15=Lists!$E$4,INDEX('Commercial Rooftop Details'!$A$30:$V$158,MATCH('Cash Flow'!$A68,'Commercial Rooftop Details'!$A$30:$A$158,0),COLUMN(L$1)),INDEX('Ground-Mount Details'!$A$30:$V$158,MATCH('Cash Flow'!$A68,'Ground-Mount Details'!$A$30:$A$158,0),COLUMN(L$1))))</f>
        <v>1</v>
      </c>
      <c r="M68" s="238" t="str">
        <f>IF('Inputs &amp; Summary'!$D$15=Lists!$E$3,INDEX('Residential Rooftop Details'!$A$30:$X$158,MATCH('Cash Flow'!$A68,'Residential Rooftop Details'!$A$30:$A$158,0),COLUMN(M$1)),IF('Inputs &amp; Summary'!$D$15=Lists!$E$4,INDEX('Commercial Rooftop Details'!$A$30:$V$158,MATCH('Cash Flow'!$A68,'Commercial Rooftop Details'!$A$30:$A$158,0),COLUMN(M$1)),INDEX('Ground-Mount Details'!$A$30:$V$158,MATCH('Cash Flow'!$A68,'Ground-Mount Details'!$A$30:$A$158,0),COLUMN(M$1))))</f>
        <v>Weibull</v>
      </c>
      <c r="N68" s="240">
        <f>IF('Inputs &amp; Summary'!$D$15=Lists!$E$3,INDEX('Residential Rooftop Details'!$A$30:$X$158,MATCH('Cash Flow'!$A68,'Residential Rooftop Details'!$A$30:$A$158,0),COLUMN(N$1)),IF('Inputs &amp; Summary'!$D$15=Lists!$E$4,INDEX('Commercial Rooftop Details'!$A$30:$V$158,MATCH('Cash Flow'!$A68,'Commercial Rooftop Details'!$A$30:$A$158,0),COLUMN(N$1)),INDEX('Ground-Mount Details'!$A$30:$V$158,MATCH('Cash Flow'!$A68,'Ground-Mount Details'!$A$30:$A$158,0),COLUMN(N$1))))</f>
        <v>1</v>
      </c>
      <c r="O68" s="239">
        <f>IF('Inputs &amp; Summary'!$D$15=Lists!$E$3,INDEX('Residential Rooftop Details'!$A$30:$X$158,MATCH('Cash Flow'!$A68,'Residential Rooftop Details'!$A$30:$A$158,0),COLUMN(O$1)),IF('Inputs &amp; Summary'!$D$15=Lists!$E$4,INDEX('Commercial Rooftop Details'!$A$30:$V$158,MATCH('Cash Flow'!$A68,'Commercial Rooftop Details'!$A$30:$A$158,0),COLUMN(O$1)),INDEX('Ground-Mount Details'!$A$30:$V$158,MATCH('Cash Flow'!$A68,'Ground-Mount Details'!$A$30:$A$158,0),COLUMN(O$1))))</f>
        <v>0.25</v>
      </c>
      <c r="P68" s="241">
        <f>IF('Inputs &amp; Summary'!$D$15=Lists!$E$3,INDEX('Residential Rooftop Details'!$A$30:$X$158,MATCH('Cash Flow'!$A68,'Residential Rooftop Details'!$A$30:$A$158,0),COLUMN(P$1)),IF('Inputs &amp; Summary'!$D$15=Lists!$E$4,INDEX('Commercial Rooftop Details'!$A$30:$V$158,MATCH('Cash Flow'!$A68,'Commercial Rooftop Details'!$A$30:$A$158,0),COLUMN(P$1)),INDEX('Ground-Mount Details'!$A$30:$V$158,MATCH('Cash Flow'!$A68,'Ground-Mount Details'!$A$30:$A$158,0),COLUMN(P$1))))</f>
        <v>25</v>
      </c>
      <c r="Q68" s="242">
        <f>IF('Inputs &amp; Summary'!$D$15=Lists!$E$3,INDEX('Residential Rooftop Details'!$A$30:$X$158,MATCH('Cash Flow'!$A68,'Residential Rooftop Details'!$A$30:$A$158,0),COLUMN(Q$1)),IF('Inputs &amp; Summary'!$D$15=Lists!$E$4,INDEX('Commercial Rooftop Details'!$A$30:$V$158,MATCH('Cash Flow'!$A68,'Commercial Rooftop Details'!$A$30:$A$158,0),COLUMN(Q$1)),INDEX('Ground-Mount Details'!$A$30:$V$158,MATCH('Cash Flow'!$A68,'Ground-Mount Details'!$A$30:$A$158,0),COLUMN(Q$1))))</f>
        <v>6.009615384615385</v>
      </c>
      <c r="R68" s="242">
        <f>IF('Inputs &amp; Summary'!$D$15=Lists!$E$3,INDEX('Residential Rooftop Details'!$A$30:$X$158,MATCH('Cash Flow'!$A68,'Residential Rooftop Details'!$A$30:$A$158,0),COLUMN(R$1)),IF('Inputs &amp; Summary'!$D$15=Lists!$E$4,INDEX('Commercial Rooftop Details'!$A$30:$V$158,MATCH('Cash Flow'!$A68,'Commercial Rooftop Details'!$A$30:$A$158,0),COLUMN(R$1)),INDEX('Ground-Mount Details'!$A$30:$V$158,MATCH('Cash Flow'!$A68,'Ground-Mount Details'!$A$30:$A$158,0),COLUMN(R$1))))</f>
        <v>25</v>
      </c>
      <c r="S68" s="243">
        <f>IF('Inputs &amp; Summary'!$D$15=Lists!$E$3,INDEX('Residential Rooftop Details'!$A$30:$X$158,MATCH('Cash Flow'!$A68,'Residential Rooftop Details'!$A$30:$A$158,0),COLUMN(S$1)),IF('Inputs &amp; Summary'!$D$15=Lists!$E$4,INDEX('Commercial Rooftop Details'!$A$30:$V$158,MATCH('Cash Flow'!$A68,'Commercial Rooftop Details'!$A$30:$A$158,0),COLUMN(S$1)),INDEX('Ground-Mount Details'!$A$30:$V$158,MATCH('Cash Flow'!$A68,'Ground-Mount Details'!$A$30:$A$158,0),COLUMN(S$1))))</f>
        <v>31.009615384615387</v>
      </c>
      <c r="T68" s="238">
        <f>IF('Inputs &amp; Summary'!$D$15=Lists!$E$3,INDEX('Residential Rooftop Details'!$A$30:$X$158,MATCH('Cash Flow'!$A68,'Residential Rooftop Details'!$A$30:$A$158,0),COLUMN(T$1)),IF('Inputs &amp; Summary'!$D$15=Lists!$E$4,INDEX('Commercial Rooftop Details'!$A$30:$V$158,MATCH('Cash Flow'!$A68,'Commercial Rooftop Details'!$A$30:$A$158,0),COLUMN(T$1)),INDEX('Ground-Mount Details'!$A$30:$V$158,MATCH('Cash Flow'!$A68,'Ground-Mount Details'!$A$30:$A$158,0),COLUMN(T$1))))</f>
        <v>0</v>
      </c>
      <c r="U68" s="244">
        <f>IF('Inputs &amp; Summary'!$D$15=Lists!$E$3,INDEX('Residential Rooftop Details'!$A$30:$X$158,MATCH('Cash Flow'!$A68,'Residential Rooftop Details'!$A$30:$A$158,0),COLUMN(U$1)),IF('Inputs &amp; Summary'!$D$15=Lists!$E$4,INDEX('Commercial Rooftop Details'!$A$30:$V$158,MATCH('Cash Flow'!$A68,'Commercial Rooftop Details'!$A$30:$A$158,0),COLUMN(U$1)),INDEX('Ground-Mount Details'!$A$30:$V$158,MATCH('Cash Flow'!$A68,'Ground-Mount Details'!$A$30:$A$158,0),COLUMN(U$1))))</f>
        <v>0</v>
      </c>
      <c r="V68" s="245">
        <f t="shared" ref="V68:V99" si="8">AVERAGE(Y68:AR68)</f>
        <v>0.48729637247820268</v>
      </c>
      <c r="W68" s="245">
        <f>NPV('Inputs &amp; Summary'!$D$6,Y68:BL68)</f>
        <v>3.5380240634784288</v>
      </c>
      <c r="X68" s="246">
        <f t="shared" si="7"/>
        <v>2.5679112186787616E-5</v>
      </c>
      <c r="Y68" s="248">
        <f>$D68*IF(Y$1&gt;'Inputs &amp; Summary'!$D$5,0,IF(Y$1&gt;VLOOKUP($G68,Lists!$J$17:$K$21,2),IF($M68=Lists!$H$3,IF($K68&lt;1,(($S68/$K68)*((1+'Inputs &amp; Summary'!$D$7)^Y$1)),((INT(Y$1/$K68)-INT((Y$1-1)/$K68))*$S68*((1+'Inputs &amp; Summary'!$D$7)^Y$1))),(_xlfn.WEIBULL.DIST(Y$1,$L68,$K68,FALSE)*$S68*((1+'Inputs &amp; Summary'!$D$7)^Y$1))),IF($M68=Lists!$H$3,IF($K68&lt;1,((($R68*(1-$E68)+$Q68*(1-$F68))/$K68)*((1+'Inputs &amp; Summary'!$D$7)^Y$1)),((INT(Y$1/$K68)-INT((Y$1-1)/$K68))*($R68*(1-$E68)+$Q68*(1-$F68))*((1+'Inputs &amp; Summary'!$D$7)^Y$1))),((_xlfn.WEIBULL.DIST(Y$1,$L68,$K68,FALSE)*($R68*(1-$E68)+$Q68*(1-$F68))*((1+'Inputs &amp; Summary'!$D$7)^Y$1))))))</f>
        <v>0</v>
      </c>
      <c r="Z68" s="248">
        <f>$D68*IF(Z$1&gt;'Inputs &amp; Summary'!$D$5,0,IF(Z$1&gt;VLOOKUP($G68,Lists!$J$17:$K$21,2),IF($M68=Lists!$H$3,IF($K68&lt;1,(($S68/$K68)*((1+'Inputs &amp; Summary'!$D$7)^Z$1)),((INT(Z$1/$K68)-INT((Z$1-1)/$K68))*$S68*((1+'Inputs &amp; Summary'!$D$7)^Z$1))),(_xlfn.WEIBULL.DIST(Z$1,$L68,$K68,FALSE)*$S68*((1+'Inputs &amp; Summary'!$D$7)^Z$1))),IF($M68=Lists!$H$3,IF($K68&lt;1,((($R68*(1-$E68)+$Q68*(1-$F68))/$K68)*((1+'Inputs &amp; Summary'!$D$7)^Z$1)),((INT(Z$1/$K68)-INT((Z$1-1)/$K68))*($R68*(1-$E68)+$Q68*(1-$F68))*((1+'Inputs &amp; Summary'!$D$7)^Z$1))),((_xlfn.WEIBULL.DIST(Z$1,$L68,$K68,FALSE)*($R68*(1-$E68)+$Q68*(1-$F68))*((1+'Inputs &amp; Summary'!$D$7)^Z$1))))))</f>
        <v>0</v>
      </c>
      <c r="AA68" s="248">
        <f>$D68*IF(AA$1&gt;'Inputs &amp; Summary'!$D$5,0,IF(AA$1&gt;VLOOKUP($G68,Lists!$J$17:$K$21,2),IF($M68=Lists!$H$3,IF($K68&lt;1,(($S68/$K68)*((1+'Inputs &amp; Summary'!$D$7)^AA$1)),((INT(AA$1/$K68)-INT((AA$1-1)/$K68))*$S68*((1+'Inputs &amp; Summary'!$D$7)^AA$1))),(_xlfn.WEIBULL.DIST(AA$1,$L68,$K68,FALSE)*$S68*((1+'Inputs &amp; Summary'!$D$7)^AA$1))),IF($M68=Lists!$H$3,IF($K68&lt;1,((($R68*(1-$E68)+$Q68*(1-$F68))/$K68)*((1+'Inputs &amp; Summary'!$D$7)^AA$1)),((INT(AA$1/$K68)-INT((AA$1-1)/$K68))*($R68*(1-$E68)+$Q68*(1-$F68))*((1+'Inputs &amp; Summary'!$D$7)^AA$1))),((_xlfn.WEIBULL.DIST(AA$1,$L68,$K68,FALSE)*($R68*(1-$E68)+$Q68*(1-$F68))*((1+'Inputs &amp; Summary'!$D$7)^AA$1))))))</f>
        <v>0</v>
      </c>
      <c r="AB68" s="248">
        <f>$D68*IF(AB$1&gt;'Inputs &amp; Summary'!$D$5,0,IF(AB$1&gt;VLOOKUP($G68,Lists!$J$17:$K$21,2),IF($M68=Lists!$H$3,IF($K68&lt;1,(($S68/$K68)*((1+'Inputs &amp; Summary'!$D$7)^AB$1)),((INT(AB$1/$K68)-INT((AB$1-1)/$K68))*$S68*((1+'Inputs &amp; Summary'!$D$7)^AB$1))),(_xlfn.WEIBULL.DIST(AB$1,$L68,$K68,FALSE)*$S68*((1+'Inputs &amp; Summary'!$D$7)^AB$1))),IF($M68=Lists!$H$3,IF($K68&lt;1,((($R68*(1-$E68)+$Q68*(1-$F68))/$K68)*((1+'Inputs &amp; Summary'!$D$7)^AB$1)),((INT(AB$1/$K68)-INT((AB$1-1)/$K68))*($R68*(1-$E68)+$Q68*(1-$F68))*((1+'Inputs &amp; Summary'!$D$7)^AB$1))),((_xlfn.WEIBULL.DIST(AB$1,$L68,$K68,FALSE)*($R68*(1-$E68)+$Q68*(1-$F68))*((1+'Inputs &amp; Summary'!$D$7)^AB$1))))))</f>
        <v>0</v>
      </c>
      <c r="AC68" s="248">
        <f>$D68*IF(AC$1&gt;'Inputs &amp; Summary'!$D$5,0,IF(AC$1&gt;VLOOKUP($G68,Lists!$J$17:$K$21,2),IF($M68=Lists!$H$3,IF($K68&lt;1,(($S68/$K68)*((1+'Inputs &amp; Summary'!$D$7)^AC$1)),((INT(AC$1/$K68)-INT((AC$1-1)/$K68))*$S68*((1+'Inputs &amp; Summary'!$D$7)^AC$1))),(_xlfn.WEIBULL.DIST(AC$1,$L68,$K68,FALSE)*$S68*((1+'Inputs &amp; Summary'!$D$7)^AC$1))),IF($M68=Lists!$H$3,IF($K68&lt;1,((($R68*(1-$E68)+$Q68*(1-$F68))/$K68)*((1+'Inputs &amp; Summary'!$D$7)^AC$1)),((INT(AC$1/$K68)-INT((AC$1-1)/$K68))*($R68*(1-$E68)+$Q68*(1-$F68))*((1+'Inputs &amp; Summary'!$D$7)^AC$1))),((_xlfn.WEIBULL.DIST(AC$1,$L68,$K68,FALSE)*($R68*(1-$E68)+$Q68*(1-$F68))*((1+'Inputs &amp; Summary'!$D$7)^AC$1))))))</f>
        <v>0</v>
      </c>
      <c r="AD68" s="248">
        <f>$D68*IF(AD$1&gt;'Inputs &amp; Summary'!$D$5,0,IF(AD$1&gt;VLOOKUP($G68,Lists!$J$17:$K$21,2),IF($M68=Lists!$H$3,IF($K68&lt;1,(($S68/$K68)*((1+'Inputs &amp; Summary'!$D$7)^AD$1)),((INT(AD$1/$K68)-INT((AD$1-1)/$K68))*$S68*((1+'Inputs &amp; Summary'!$D$7)^AD$1))),(_xlfn.WEIBULL.DIST(AD$1,$L68,$K68,FALSE)*$S68*((1+'Inputs &amp; Summary'!$D$7)^AD$1))),IF($M68=Lists!$H$3,IF($K68&lt;1,((($R68*(1-$E68)+$Q68*(1-$F68))/$K68)*((1+'Inputs &amp; Summary'!$D$7)^AD$1)),((INT(AD$1/$K68)-INT((AD$1-1)/$K68))*($R68*(1-$E68)+$Q68*(1-$F68))*((1+'Inputs &amp; Summary'!$D$7)^AD$1))),((_xlfn.WEIBULL.DIST(AD$1,$L68,$K68,FALSE)*($R68*(1-$E68)+$Q68*(1-$F68))*((1+'Inputs &amp; Summary'!$D$7)^AD$1))))))</f>
        <v>0</v>
      </c>
      <c r="AE68" s="248">
        <f>$D68*IF(AE$1&gt;'Inputs &amp; Summary'!$D$5,0,IF(AE$1&gt;VLOOKUP($G68,Lists!$J$17:$K$21,2),IF($M68=Lists!$H$3,IF($K68&lt;1,(($S68/$K68)*((1+'Inputs &amp; Summary'!$D$7)^AE$1)),((INT(AE$1/$K68)-INT((AE$1-1)/$K68))*$S68*((1+'Inputs &amp; Summary'!$D$7)^AE$1))),(_xlfn.WEIBULL.DIST(AE$1,$L68,$K68,FALSE)*$S68*((1+'Inputs &amp; Summary'!$D$7)^AE$1))),IF($M68=Lists!$H$3,IF($K68&lt;1,((($R68*(1-$E68)+$Q68*(1-$F68))/$K68)*((1+'Inputs &amp; Summary'!$D$7)^AE$1)),((INT(AE$1/$K68)-INT((AE$1-1)/$K68))*($R68*(1-$E68)+$Q68*(1-$F68))*((1+'Inputs &amp; Summary'!$D$7)^AE$1))),((_xlfn.WEIBULL.DIST(AE$1,$L68,$K68,FALSE)*($R68*(1-$E68)+$Q68*(1-$F68))*((1+'Inputs &amp; Summary'!$D$7)^AE$1))))))</f>
        <v>0</v>
      </c>
      <c r="AF68" s="248">
        <f>$D68*IF(AF$1&gt;'Inputs &amp; Summary'!$D$5,0,IF(AF$1&gt;VLOOKUP($G68,Lists!$J$17:$K$21,2),IF($M68=Lists!$H$3,IF($K68&lt;1,(($S68/$K68)*((1+'Inputs &amp; Summary'!$D$7)^AF$1)),((INT(AF$1/$K68)-INT((AF$1-1)/$K68))*$S68*((1+'Inputs &amp; Summary'!$D$7)^AF$1))),(_xlfn.WEIBULL.DIST(AF$1,$L68,$K68,FALSE)*$S68*((1+'Inputs &amp; Summary'!$D$7)^AF$1))),IF($M68=Lists!$H$3,IF($K68&lt;1,((($R68*(1-$E68)+$Q68*(1-$F68))/$K68)*((1+'Inputs &amp; Summary'!$D$7)^AF$1)),((INT(AF$1/$K68)-INT((AF$1-1)/$K68))*($R68*(1-$E68)+$Q68*(1-$F68))*((1+'Inputs &amp; Summary'!$D$7)^AF$1))),((_xlfn.WEIBULL.DIST(AF$1,$L68,$K68,FALSE)*($R68*(1-$E68)+$Q68*(1-$F68))*((1+'Inputs &amp; Summary'!$D$7)^AF$1))))))</f>
        <v>0</v>
      </c>
      <c r="AG68" s="248">
        <f>$D68*IF(AG$1&gt;'Inputs &amp; Summary'!$D$5,0,IF(AG$1&gt;VLOOKUP($G68,Lists!$J$17:$K$21,2),IF($M68=Lists!$H$3,IF($K68&lt;1,(($S68/$K68)*((1+'Inputs &amp; Summary'!$D$7)^AG$1)),((INT(AG$1/$K68)-INT((AG$1-1)/$K68))*$S68*((1+'Inputs &amp; Summary'!$D$7)^AG$1))),(_xlfn.WEIBULL.DIST(AG$1,$L68,$K68,FALSE)*$S68*((1+'Inputs &amp; Summary'!$D$7)^AG$1))),IF($M68=Lists!$H$3,IF($K68&lt;1,((($R68*(1-$E68)+$Q68*(1-$F68))/$K68)*((1+'Inputs &amp; Summary'!$D$7)^AG$1)),((INT(AG$1/$K68)-INT((AG$1-1)/$K68))*($R68*(1-$E68)+$Q68*(1-$F68))*((1+'Inputs &amp; Summary'!$D$7)^AG$1))),((_xlfn.WEIBULL.DIST(AG$1,$L68,$K68,FALSE)*($R68*(1-$E68)+$Q68*(1-$F68))*((1+'Inputs &amp; Summary'!$D$7)^AG$1))))))</f>
        <v>0</v>
      </c>
      <c r="AH68" s="248">
        <f>$D68*IF(AH$1&gt;'Inputs &amp; Summary'!$D$5,0,IF(AH$1&gt;VLOOKUP($G68,Lists!$J$17:$K$21,2),IF($M68=Lists!$H$3,IF($K68&lt;1,(($S68/$K68)*((1+'Inputs &amp; Summary'!$D$7)^AH$1)),((INT(AH$1/$K68)-INT((AH$1-1)/$K68))*$S68*((1+'Inputs &amp; Summary'!$D$7)^AH$1))),(_xlfn.WEIBULL.DIST(AH$1,$L68,$K68,FALSE)*$S68*((1+'Inputs &amp; Summary'!$D$7)^AH$1))),IF($M68=Lists!$H$3,IF($K68&lt;1,((($R68*(1-$E68)+$Q68*(1-$F68))/$K68)*((1+'Inputs &amp; Summary'!$D$7)^AH$1)),((INT(AH$1/$K68)-INT((AH$1-1)/$K68))*($R68*(1-$E68)+$Q68*(1-$F68))*((1+'Inputs &amp; Summary'!$D$7)^AH$1))),((_xlfn.WEIBULL.DIST(AH$1,$L68,$K68,FALSE)*($R68*(1-$E68)+$Q68*(1-$F68))*((1+'Inputs &amp; Summary'!$D$7)^AH$1))))))</f>
        <v>0</v>
      </c>
      <c r="AI68" s="248">
        <f>$D68*IF(AI$1&gt;'Inputs &amp; Summary'!$D$5,0,IF(AI$1&gt;VLOOKUP($G68,Lists!$J$17:$K$21,2),IF($M68=Lists!$H$3,IF($K68&lt;1,(($S68/$K68)*((1+'Inputs &amp; Summary'!$D$7)^AI$1)),((INT(AI$1/$K68)-INT((AI$1-1)/$K68))*$S68*((1+'Inputs &amp; Summary'!$D$7)^AI$1))),(_xlfn.WEIBULL.DIST(AI$1,$L68,$K68,FALSE)*$S68*((1+'Inputs &amp; Summary'!$D$7)^AI$1))),IF($M68=Lists!$H$3,IF($K68&lt;1,((($R68*(1-$E68)+$Q68*(1-$F68))/$K68)*((1+'Inputs &amp; Summary'!$D$7)^AI$1)),((INT(AI$1/$K68)-INT((AI$1-1)/$K68))*($R68*(1-$E68)+$Q68*(1-$F68))*((1+'Inputs &amp; Summary'!$D$7)^AI$1))),((_xlfn.WEIBULL.DIST(AI$1,$L68,$K68,FALSE)*($R68*(1-$E68)+$Q68*(1-$F68))*((1+'Inputs &amp; Summary'!$D$7)^AI$1))))))</f>
        <v>1.1122599725766102</v>
      </c>
      <c r="AJ68" s="248">
        <f>$D68*IF(AJ$1&gt;'Inputs &amp; Summary'!$D$5,0,IF(AJ$1&gt;VLOOKUP($G68,Lists!$J$17:$K$21,2),IF($M68=Lists!$H$3,IF($K68&lt;1,(($S68/$K68)*((1+'Inputs &amp; Summary'!$D$7)^AJ$1)),((INT(AJ$1/$K68)-INT((AJ$1-1)/$K68))*$S68*((1+'Inputs &amp; Summary'!$D$7)^AJ$1))),(_xlfn.WEIBULL.DIST(AJ$1,$L68,$K68,FALSE)*$S68*((1+'Inputs &amp; Summary'!$D$7)^AJ$1))),IF($M68=Lists!$H$3,IF($K68&lt;1,((($R68*(1-$E68)+$Q68*(1-$F68))/$K68)*((1+'Inputs &amp; Summary'!$D$7)^AJ$1)),((INT(AJ$1/$K68)-INT((AJ$1-1)/$K68))*($R68*(1-$E68)+$Q68*(1-$F68))*((1+'Inputs &amp; Summary'!$D$7)^AJ$1))),((_xlfn.WEIBULL.DIST(AJ$1,$L68,$K68,FALSE)*($R68*(1-$E68)+$Q68*(1-$F68))*((1+'Inputs &amp; Summary'!$D$7)^AJ$1))))))</f>
        <v>1.0791747018814137</v>
      </c>
      <c r="AK68" s="248">
        <f>$D68*IF(AK$1&gt;'Inputs &amp; Summary'!$D$5,0,IF(AK$1&gt;VLOOKUP($G68,Lists!$J$17:$K$21,2),IF($M68=Lists!$H$3,IF($K68&lt;1,(($S68/$K68)*((1+'Inputs &amp; Summary'!$D$7)^AK$1)),((INT(AK$1/$K68)-INT((AK$1-1)/$K68))*$S68*((1+'Inputs &amp; Summary'!$D$7)^AK$1))),(_xlfn.WEIBULL.DIST(AK$1,$L68,$K68,FALSE)*$S68*((1+'Inputs &amp; Summary'!$D$7)^AK$1))),IF($M68=Lists!$H$3,IF($K68&lt;1,((($R68*(1-$E68)+$Q68*(1-$F68))/$K68)*((1+'Inputs &amp; Summary'!$D$7)^AK$1)),((INT(AK$1/$K68)-INT((AK$1-1)/$K68))*($R68*(1-$E68)+$Q68*(1-$F68))*((1+'Inputs &amp; Summary'!$D$7)^AK$1))),((_xlfn.WEIBULL.DIST(AK$1,$L68,$K68,FALSE)*($R68*(1-$E68)+$Q68*(1-$F68))*((1+'Inputs &amp; Summary'!$D$7)^AK$1))))))</f>
        <v>1.0470735852185145</v>
      </c>
      <c r="AL68" s="248">
        <f>$D68*IF(AL$1&gt;'Inputs &amp; Summary'!$D$5,0,IF(AL$1&gt;VLOOKUP($G68,Lists!$J$17:$K$21,2),IF($M68=Lists!$H$3,IF($K68&lt;1,(($S68/$K68)*((1+'Inputs &amp; Summary'!$D$7)^AL$1)),((INT(AL$1/$K68)-INT((AL$1-1)/$K68))*$S68*((1+'Inputs &amp; Summary'!$D$7)^AL$1))),(_xlfn.WEIBULL.DIST(AL$1,$L68,$K68,FALSE)*$S68*((1+'Inputs &amp; Summary'!$D$7)^AL$1))),IF($M68=Lists!$H$3,IF($K68&lt;1,((($R68*(1-$E68)+$Q68*(1-$F68))/$K68)*((1+'Inputs &amp; Summary'!$D$7)^AL$1)),((INT(AL$1/$K68)-INT((AL$1-1)/$K68))*($R68*(1-$E68)+$Q68*(1-$F68))*((1+'Inputs &amp; Summary'!$D$7)^AL$1))),((_xlfn.WEIBULL.DIST(AL$1,$L68,$K68,FALSE)*($R68*(1-$E68)+$Q68*(1-$F68))*((1+'Inputs &amp; Summary'!$D$7)^AL$1))))))</f>
        <v>1.0159273479548532</v>
      </c>
      <c r="AM68" s="248">
        <f>$D68*IF(AM$1&gt;'Inputs &amp; Summary'!$D$5,0,IF(AM$1&gt;VLOOKUP($G68,Lists!$J$17:$K$21,2),IF($M68=Lists!$H$3,IF($K68&lt;1,(($S68/$K68)*((1+'Inputs &amp; Summary'!$D$7)^AM$1)),((INT(AM$1/$K68)-INT((AM$1-1)/$K68))*$S68*((1+'Inputs &amp; Summary'!$D$7)^AM$1))),(_xlfn.WEIBULL.DIST(AM$1,$L68,$K68,FALSE)*$S68*((1+'Inputs &amp; Summary'!$D$7)^AM$1))),IF($M68=Lists!$H$3,IF($K68&lt;1,((($R68*(1-$E68)+$Q68*(1-$F68))/$K68)*((1+'Inputs &amp; Summary'!$D$7)^AM$1)),((INT(AM$1/$K68)-INT((AM$1-1)/$K68))*($R68*(1-$E68)+$Q68*(1-$F68))*((1+'Inputs &amp; Summary'!$D$7)^AM$1))),((_xlfn.WEIBULL.DIST(AM$1,$L68,$K68,FALSE)*($R68*(1-$E68)+$Q68*(1-$F68))*((1+'Inputs &amp; Summary'!$D$7)^AM$1))))))</f>
        <v>0.98570758626022403</v>
      </c>
      <c r="AN68" s="248">
        <f>$D68*IF(AN$1&gt;'Inputs &amp; Summary'!$D$5,0,IF(AN$1&gt;VLOOKUP($G68,Lists!$J$17:$K$21,2),IF($M68=Lists!$H$3,IF($K68&lt;1,(($S68/$K68)*((1+'Inputs &amp; Summary'!$D$7)^AN$1)),((INT(AN$1/$K68)-INT((AN$1-1)/$K68))*$S68*((1+'Inputs &amp; Summary'!$D$7)^AN$1))),(_xlfn.WEIBULL.DIST(AN$1,$L68,$K68,FALSE)*$S68*((1+'Inputs &amp; Summary'!$D$7)^AN$1))),IF($M68=Lists!$H$3,IF($K68&lt;1,((($R68*(1-$E68)+$Q68*(1-$F68))/$K68)*((1+'Inputs &amp; Summary'!$D$7)^AN$1)),((INT(AN$1/$K68)-INT((AN$1-1)/$K68))*($R68*(1-$E68)+$Q68*(1-$F68))*((1+'Inputs &amp; Summary'!$D$7)^AN$1))),((_xlfn.WEIBULL.DIST(AN$1,$L68,$K68,FALSE)*($R68*(1-$E68)+$Q68*(1-$F68))*((1+'Inputs &amp; Summary'!$D$7)^AN$1))))))</f>
        <v>0.95638674120438683</v>
      </c>
      <c r="AO68" s="248">
        <f>$D68*IF(AO$1&gt;'Inputs &amp; Summary'!$D$5,0,IF(AO$1&gt;VLOOKUP($G68,Lists!$J$17:$K$21,2),IF($M68=Lists!$H$3,IF($K68&lt;1,(($S68/$K68)*((1+'Inputs &amp; Summary'!$D$7)^AO$1)),((INT(AO$1/$K68)-INT((AO$1-1)/$K68))*$S68*((1+'Inputs &amp; Summary'!$D$7)^AO$1))),(_xlfn.WEIBULL.DIST(AO$1,$L68,$K68,FALSE)*$S68*((1+'Inputs &amp; Summary'!$D$7)^AO$1))),IF($M68=Lists!$H$3,IF($K68&lt;1,((($R68*(1-$E68)+$Q68*(1-$F68))/$K68)*((1+'Inputs &amp; Summary'!$D$7)^AO$1)),((INT(AO$1/$K68)-INT((AO$1-1)/$K68))*($R68*(1-$E68)+$Q68*(1-$F68))*((1+'Inputs &amp; Summary'!$D$7)^AO$1))),((_xlfn.WEIBULL.DIST(AO$1,$L68,$K68,FALSE)*($R68*(1-$E68)+$Q68*(1-$F68))*((1+'Inputs &amp; Summary'!$D$7)^AO$1))))))</f>
        <v>0.92793807362468173</v>
      </c>
      <c r="AP68" s="248">
        <f>$D68*IF(AP$1&gt;'Inputs &amp; Summary'!$D$5,0,IF(AP$1&gt;VLOOKUP($G68,Lists!$J$17:$K$21,2),IF($M68=Lists!$H$3,IF($K68&lt;1,(($S68/$K68)*((1+'Inputs &amp; Summary'!$D$7)^AP$1)),((INT(AP$1/$K68)-INT((AP$1-1)/$K68))*$S68*((1+'Inputs &amp; Summary'!$D$7)^AP$1))),(_xlfn.WEIBULL.DIST(AP$1,$L68,$K68,FALSE)*$S68*((1+'Inputs &amp; Summary'!$D$7)^AP$1))),IF($M68=Lists!$H$3,IF($K68&lt;1,((($R68*(1-$E68)+$Q68*(1-$F68))/$K68)*((1+'Inputs &amp; Summary'!$D$7)^AP$1)),((INT(AP$1/$K68)-INT((AP$1-1)/$K68))*($R68*(1-$E68)+$Q68*(1-$F68))*((1+'Inputs &amp; Summary'!$D$7)^AP$1))),((_xlfn.WEIBULL.DIST(AP$1,$L68,$K68,FALSE)*($R68*(1-$E68)+$Q68*(1-$F68))*((1+'Inputs &amp; Summary'!$D$7)^AP$1))))))</f>
        <v>0.9003356397412331</v>
      </c>
      <c r="AQ68" s="248">
        <f>$D68*IF(AQ$1&gt;'Inputs &amp; Summary'!$D$5,0,IF(AQ$1&gt;VLOOKUP($G68,Lists!$J$17:$K$21,2),IF($M68=Lists!$H$3,IF($K68&lt;1,(($S68/$K68)*((1+'Inputs &amp; Summary'!$D$7)^AQ$1)),((INT(AQ$1/$K68)-INT((AQ$1-1)/$K68))*$S68*((1+'Inputs &amp; Summary'!$D$7)^AQ$1))),(_xlfn.WEIBULL.DIST(AQ$1,$L68,$K68,FALSE)*$S68*((1+'Inputs &amp; Summary'!$D$7)^AQ$1))),IF($M68=Lists!$H$3,IF($K68&lt;1,((($R68*(1-$E68)+$Q68*(1-$F68))/$K68)*((1+'Inputs &amp; Summary'!$D$7)^AQ$1)),((INT(AQ$1/$K68)-INT((AQ$1-1)/$K68))*($R68*(1-$E68)+$Q68*(1-$F68))*((1+'Inputs &amp; Summary'!$D$7)^AQ$1))),((_xlfn.WEIBULL.DIST(AQ$1,$L68,$K68,FALSE)*($R68*(1-$E68)+$Q68*(1-$F68))*((1+'Inputs &amp; Summary'!$D$7)^AQ$1))))))</f>
        <v>0.87355426749750609</v>
      </c>
      <c r="AR68" s="248">
        <f>$D68*IF(AR$1&gt;'Inputs &amp; Summary'!$D$5,0,IF(AR$1&gt;VLOOKUP($G68,Lists!$J$17:$K$21,2),IF($M68=Lists!$H$3,IF($K68&lt;1,(($S68/$K68)*((1+'Inputs &amp; Summary'!$D$7)^AR$1)),((INT(AR$1/$K68)-INT((AR$1-1)/$K68))*$S68*((1+'Inputs &amp; Summary'!$D$7)^AR$1))),(_xlfn.WEIBULL.DIST(AR$1,$L68,$K68,FALSE)*$S68*((1+'Inputs &amp; Summary'!$D$7)^AR$1))),IF($M68=Lists!$H$3,IF($K68&lt;1,((($R68*(1-$E68)+$Q68*(1-$F68))/$K68)*((1+'Inputs &amp; Summary'!$D$7)^AR$1)),((INT(AR$1/$K68)-INT((AR$1-1)/$K68))*($R68*(1-$E68)+$Q68*(1-$F68))*((1+'Inputs &amp; Summary'!$D$7)^AR$1))),((_xlfn.WEIBULL.DIST(AR$1,$L68,$K68,FALSE)*($R68*(1-$E68)+$Q68*(1-$F68))*((1+'Inputs &amp; Summary'!$D$7)^AR$1))))))</f>
        <v>0.8475695336046315</v>
      </c>
      <c r="AS68" s="248">
        <f>$D68*IF(AS$1&gt;'Inputs &amp; Summary'!$D$5,0,IF(AS$1&gt;VLOOKUP($G68,Lists!$J$17:$K$21,2),IF($M68=Lists!$H$3,IF($K68&lt;1,(($S68/$K68)*((1+'Inputs &amp; Summary'!$D$7)^AS$1)),((INT(AS$1/$K68)-INT((AS$1-1)/$K68))*$S68*((1+'Inputs &amp; Summary'!$D$7)^AS$1))),(_xlfn.WEIBULL.DIST(AS$1,$L68,$K68,FALSE)*$S68*((1+'Inputs &amp; Summary'!$D$7)^AS$1))),IF($M68=Lists!$H$3,IF($K68&lt;1,((($R68*(1-$E68)+$Q68*(1-$F68))/$K68)*((1+'Inputs &amp; Summary'!$D$7)^AS$1)),((INT(AS$1/$K68)-INT((AS$1-1)/$K68))*($R68*(1-$E68)+$Q68*(1-$F68))*((1+'Inputs &amp; Summary'!$D$7)^AS$1))),((_xlfn.WEIBULL.DIST(AS$1,$L68,$K68,FALSE)*($R68*(1-$E68)+$Q68*(1-$F68))*((1+'Inputs &amp; Summary'!$D$7)^AS$1))))))</f>
        <v>0</v>
      </c>
      <c r="AT68" s="248">
        <f>$D68*IF(AT$1&gt;'Inputs &amp; Summary'!$D$5,0,IF(AT$1&gt;VLOOKUP($G68,Lists!$J$17:$K$21,2),IF($M68=Lists!$H$3,IF($K68&lt;1,(($S68/$K68)*((1+'Inputs &amp; Summary'!$D$7)^AT$1)),((INT(AT$1/$K68)-INT((AT$1-1)/$K68))*$S68*((1+'Inputs &amp; Summary'!$D$7)^AT$1))),(_xlfn.WEIBULL.DIST(AT$1,$L68,$K68,FALSE)*$S68*((1+'Inputs &amp; Summary'!$D$7)^AT$1))),IF($M68=Lists!$H$3,IF($K68&lt;1,((($R68*(1-$E68)+$Q68*(1-$F68))/$K68)*((1+'Inputs &amp; Summary'!$D$7)^AT$1)),((INT(AT$1/$K68)-INT((AT$1-1)/$K68))*($R68*(1-$E68)+$Q68*(1-$F68))*((1+'Inputs &amp; Summary'!$D$7)^AT$1))),((_xlfn.WEIBULL.DIST(AT$1,$L68,$K68,FALSE)*($R68*(1-$E68)+$Q68*(1-$F68))*((1+'Inputs &amp; Summary'!$D$7)^AT$1))))))</f>
        <v>0</v>
      </c>
      <c r="AU68" s="248">
        <f>$D68*IF(AU$1&gt;'Inputs &amp; Summary'!$D$5,0,IF(AU$1&gt;VLOOKUP($G68,Lists!$J$17:$K$21,2),IF($M68=Lists!$H$3,IF($K68&lt;1,(($S68/$K68)*((1+'Inputs &amp; Summary'!$D$7)^AU$1)),((INT(AU$1/$K68)-INT((AU$1-1)/$K68))*$S68*((1+'Inputs &amp; Summary'!$D$7)^AU$1))),(_xlfn.WEIBULL.DIST(AU$1,$L68,$K68,FALSE)*$S68*((1+'Inputs &amp; Summary'!$D$7)^AU$1))),IF($M68=Lists!$H$3,IF($K68&lt;1,((($R68*(1-$E68)+$Q68*(1-$F68))/$K68)*((1+'Inputs &amp; Summary'!$D$7)^AU$1)),((INT(AU$1/$K68)-INT((AU$1-1)/$K68))*($R68*(1-$E68)+$Q68*(1-$F68))*((1+'Inputs &amp; Summary'!$D$7)^AU$1))),((_xlfn.WEIBULL.DIST(AU$1,$L68,$K68,FALSE)*($R68*(1-$E68)+$Q68*(1-$F68))*((1+'Inputs &amp; Summary'!$D$7)^AU$1))))))</f>
        <v>0</v>
      </c>
      <c r="AV68" s="248">
        <f>$D68*IF(AV$1&gt;'Inputs &amp; Summary'!$D$5,0,IF(AV$1&gt;VLOOKUP($G68,Lists!$J$17:$K$21,2),IF($M68=Lists!$H$3,IF($K68&lt;1,(($S68/$K68)*((1+'Inputs &amp; Summary'!$D$7)^AV$1)),((INT(AV$1/$K68)-INT((AV$1-1)/$K68))*$S68*((1+'Inputs &amp; Summary'!$D$7)^AV$1))),(_xlfn.WEIBULL.DIST(AV$1,$L68,$K68,FALSE)*$S68*((1+'Inputs &amp; Summary'!$D$7)^AV$1))),IF($M68=Lists!$H$3,IF($K68&lt;1,((($R68*(1-$E68)+$Q68*(1-$F68))/$K68)*((1+'Inputs &amp; Summary'!$D$7)^AV$1)),((INT(AV$1/$K68)-INT((AV$1-1)/$K68))*($R68*(1-$E68)+$Q68*(1-$F68))*((1+'Inputs &amp; Summary'!$D$7)^AV$1))),((_xlfn.WEIBULL.DIST(AV$1,$L68,$K68,FALSE)*($R68*(1-$E68)+$Q68*(1-$F68))*((1+'Inputs &amp; Summary'!$D$7)^AV$1))))))</f>
        <v>0</v>
      </c>
      <c r="AW68" s="248">
        <f>$D68*IF(AW$1&gt;'Inputs &amp; Summary'!$D$5,0,IF(AW$1&gt;VLOOKUP($G68,Lists!$J$17:$K$21,2),IF($M68=Lists!$H$3,IF($K68&lt;1,(($S68/$K68)*((1+'Inputs &amp; Summary'!$D$7)^AW$1)),((INT(AW$1/$K68)-INT((AW$1-1)/$K68))*$S68*((1+'Inputs &amp; Summary'!$D$7)^AW$1))),(_xlfn.WEIBULL.DIST(AW$1,$L68,$K68,FALSE)*$S68*((1+'Inputs &amp; Summary'!$D$7)^AW$1))),IF($M68=Lists!$H$3,IF($K68&lt;1,((($R68*(1-$E68)+$Q68*(1-$F68))/$K68)*((1+'Inputs &amp; Summary'!$D$7)^AW$1)),((INT(AW$1/$K68)-INT((AW$1-1)/$K68))*($R68*(1-$E68)+$Q68*(1-$F68))*((1+'Inputs &amp; Summary'!$D$7)^AW$1))),((_xlfn.WEIBULL.DIST(AW$1,$L68,$K68,FALSE)*($R68*(1-$E68)+$Q68*(1-$F68))*((1+'Inputs &amp; Summary'!$D$7)^AW$1))))))</f>
        <v>0</v>
      </c>
      <c r="AX68" s="248">
        <f>$D68*IF(AX$1&gt;'Inputs &amp; Summary'!$D$5,0,IF(AX$1&gt;VLOOKUP($G68,Lists!$J$17:$K$21,2),IF($M68=Lists!$H$3,IF($K68&lt;1,(($S68/$K68)*((1+'Inputs &amp; Summary'!$D$7)^AX$1)),((INT(AX$1/$K68)-INT((AX$1-1)/$K68))*$S68*((1+'Inputs &amp; Summary'!$D$7)^AX$1))),(_xlfn.WEIBULL.DIST(AX$1,$L68,$K68,FALSE)*$S68*((1+'Inputs &amp; Summary'!$D$7)^AX$1))),IF($M68=Lists!$H$3,IF($K68&lt;1,((($R68*(1-$E68)+$Q68*(1-$F68))/$K68)*((1+'Inputs &amp; Summary'!$D$7)^AX$1)),((INT(AX$1/$K68)-INT((AX$1-1)/$K68))*($R68*(1-$E68)+$Q68*(1-$F68))*((1+'Inputs &amp; Summary'!$D$7)^AX$1))),((_xlfn.WEIBULL.DIST(AX$1,$L68,$K68,FALSE)*($R68*(1-$E68)+$Q68*(1-$F68))*((1+'Inputs &amp; Summary'!$D$7)^AX$1))))))</f>
        <v>0</v>
      </c>
      <c r="AY68" s="248">
        <f>$D68*IF(AY$1&gt;'Inputs &amp; Summary'!$D$5,0,IF(AY$1&gt;VLOOKUP($G68,Lists!$J$17:$K$21,2),IF($M68=Lists!$H$3,IF($K68&lt;1,(($S68/$K68)*((1+'Inputs &amp; Summary'!$D$7)^AY$1)),((INT(AY$1/$K68)-INT((AY$1-1)/$K68))*$S68*((1+'Inputs &amp; Summary'!$D$7)^AY$1))),(_xlfn.WEIBULL.DIST(AY$1,$L68,$K68,FALSE)*$S68*((1+'Inputs &amp; Summary'!$D$7)^AY$1))),IF($M68=Lists!$H$3,IF($K68&lt;1,((($R68*(1-$E68)+$Q68*(1-$F68))/$K68)*((1+'Inputs &amp; Summary'!$D$7)^AY$1)),((INT(AY$1/$K68)-INT((AY$1-1)/$K68))*($R68*(1-$E68)+$Q68*(1-$F68))*((1+'Inputs &amp; Summary'!$D$7)^AY$1))),((_xlfn.WEIBULL.DIST(AY$1,$L68,$K68,FALSE)*($R68*(1-$E68)+$Q68*(1-$F68))*((1+'Inputs &amp; Summary'!$D$7)^AY$1))))))</f>
        <v>0</v>
      </c>
      <c r="AZ68" s="248">
        <f>$D68*IF(AZ$1&gt;'Inputs &amp; Summary'!$D$5,0,IF(AZ$1&gt;VLOOKUP($G68,Lists!$J$17:$K$21,2),IF($M68=Lists!$H$3,IF($K68&lt;1,(($S68/$K68)*((1+'Inputs &amp; Summary'!$D$7)^AZ$1)),((INT(AZ$1/$K68)-INT((AZ$1-1)/$K68))*$S68*((1+'Inputs &amp; Summary'!$D$7)^AZ$1))),(_xlfn.WEIBULL.DIST(AZ$1,$L68,$K68,FALSE)*$S68*((1+'Inputs &amp; Summary'!$D$7)^AZ$1))),IF($M68=Lists!$H$3,IF($K68&lt;1,((($R68*(1-$E68)+$Q68*(1-$F68))/$K68)*((1+'Inputs &amp; Summary'!$D$7)^AZ$1)),((INT(AZ$1/$K68)-INT((AZ$1-1)/$K68))*($R68*(1-$E68)+$Q68*(1-$F68))*((1+'Inputs &amp; Summary'!$D$7)^AZ$1))),((_xlfn.WEIBULL.DIST(AZ$1,$L68,$K68,FALSE)*($R68*(1-$E68)+$Q68*(1-$F68))*((1+'Inputs &amp; Summary'!$D$7)^AZ$1))))))</f>
        <v>0</v>
      </c>
      <c r="BA68" s="248">
        <f>$D68*IF(BA$1&gt;'Inputs &amp; Summary'!$D$5,0,IF(BA$1&gt;VLOOKUP($G68,Lists!$J$17:$K$21,2),IF($M68=Lists!$H$3,IF($K68&lt;1,(($S68/$K68)*((1+'Inputs &amp; Summary'!$D$7)^BA$1)),((INT(BA$1/$K68)-INT((BA$1-1)/$K68))*$S68*((1+'Inputs &amp; Summary'!$D$7)^BA$1))),(_xlfn.WEIBULL.DIST(BA$1,$L68,$K68,FALSE)*$S68*((1+'Inputs &amp; Summary'!$D$7)^BA$1))),IF($M68=Lists!$H$3,IF($K68&lt;1,((($R68*(1-$E68)+$Q68*(1-$F68))/$K68)*((1+'Inputs &amp; Summary'!$D$7)^BA$1)),((INT(BA$1/$K68)-INT((BA$1-1)/$K68))*($R68*(1-$E68)+$Q68*(1-$F68))*((1+'Inputs &amp; Summary'!$D$7)^BA$1))),((_xlfn.WEIBULL.DIST(BA$1,$L68,$K68,FALSE)*($R68*(1-$E68)+$Q68*(1-$F68))*((1+'Inputs &amp; Summary'!$D$7)^BA$1))))))</f>
        <v>0</v>
      </c>
      <c r="BB68" s="248">
        <f>$D68*IF(BB$1&gt;'Inputs &amp; Summary'!$D$5,0,IF(BB$1&gt;VLOOKUP($G68,Lists!$J$17:$K$21,2),IF($M68=Lists!$H$3,IF($K68&lt;1,(($S68/$K68)*((1+'Inputs &amp; Summary'!$D$7)^BB$1)),((INT(BB$1/$K68)-INT((BB$1-1)/$K68))*$S68*((1+'Inputs &amp; Summary'!$D$7)^BB$1))),(_xlfn.WEIBULL.DIST(BB$1,$L68,$K68,FALSE)*$S68*((1+'Inputs &amp; Summary'!$D$7)^BB$1))),IF($M68=Lists!$H$3,IF($K68&lt;1,((($R68*(1-$E68)+$Q68*(1-$F68))/$K68)*((1+'Inputs &amp; Summary'!$D$7)^BB$1)),((INT(BB$1/$K68)-INT((BB$1-1)/$K68))*($R68*(1-$E68)+$Q68*(1-$F68))*((1+'Inputs &amp; Summary'!$D$7)^BB$1))),((_xlfn.WEIBULL.DIST(BB$1,$L68,$K68,FALSE)*($R68*(1-$E68)+$Q68*(1-$F68))*((1+'Inputs &amp; Summary'!$D$7)^BB$1))))))</f>
        <v>0</v>
      </c>
      <c r="BC68" s="248">
        <f>$D68*IF(BC$1&gt;'Inputs &amp; Summary'!$D$5,0,IF(BC$1&gt;VLOOKUP($G68,Lists!$J$17:$K$21,2),IF($M68=Lists!$H$3,IF($K68&lt;1,(($S68/$K68)*((1+'Inputs &amp; Summary'!$D$7)^BC$1)),((INT(BC$1/$K68)-INT((BC$1-1)/$K68))*$S68*((1+'Inputs &amp; Summary'!$D$7)^BC$1))),(_xlfn.WEIBULL.DIST(BC$1,$L68,$K68,FALSE)*$S68*((1+'Inputs &amp; Summary'!$D$7)^BC$1))),IF($M68=Lists!$H$3,IF($K68&lt;1,((($R68*(1-$E68)+$Q68*(1-$F68))/$K68)*((1+'Inputs &amp; Summary'!$D$7)^BC$1)),((INT(BC$1/$K68)-INT((BC$1-1)/$K68))*($R68*(1-$E68)+$Q68*(1-$F68))*((1+'Inputs &amp; Summary'!$D$7)^BC$1))),((_xlfn.WEIBULL.DIST(BC$1,$L68,$K68,FALSE)*($R68*(1-$E68)+$Q68*(1-$F68))*((1+'Inputs &amp; Summary'!$D$7)^BC$1))))))</f>
        <v>0</v>
      </c>
      <c r="BD68" s="248">
        <f>$D68*IF(BD$1&gt;'Inputs &amp; Summary'!$D$5,0,IF(BD$1&gt;VLOOKUP($G68,Lists!$J$17:$K$21,2),IF($M68=Lists!$H$3,IF($K68&lt;1,(($S68/$K68)*((1+'Inputs &amp; Summary'!$D$7)^BD$1)),((INT(BD$1/$K68)-INT((BD$1-1)/$K68))*$S68*((1+'Inputs &amp; Summary'!$D$7)^BD$1))),(_xlfn.WEIBULL.DIST(BD$1,$L68,$K68,FALSE)*$S68*((1+'Inputs &amp; Summary'!$D$7)^BD$1))),IF($M68=Lists!$H$3,IF($K68&lt;1,((($R68*(1-$E68)+$Q68*(1-$F68))/$K68)*((1+'Inputs &amp; Summary'!$D$7)^BD$1)),((INT(BD$1/$K68)-INT((BD$1-1)/$K68))*($R68*(1-$E68)+$Q68*(1-$F68))*((1+'Inputs &amp; Summary'!$D$7)^BD$1))),((_xlfn.WEIBULL.DIST(BD$1,$L68,$K68,FALSE)*($R68*(1-$E68)+$Q68*(1-$F68))*((1+'Inputs &amp; Summary'!$D$7)^BD$1))))))</f>
        <v>0</v>
      </c>
      <c r="BE68" s="248">
        <f>$D68*IF(BE$1&gt;'Inputs &amp; Summary'!$D$5,0,IF(BE$1&gt;VLOOKUP($G68,Lists!$J$17:$K$21,2),IF($M68=Lists!$H$3,IF($K68&lt;1,(($S68/$K68)*((1+'Inputs &amp; Summary'!$D$7)^BE$1)),((INT(BE$1/$K68)-INT((BE$1-1)/$K68))*$S68*((1+'Inputs &amp; Summary'!$D$7)^BE$1))),(_xlfn.WEIBULL.DIST(BE$1,$L68,$K68,FALSE)*$S68*((1+'Inputs &amp; Summary'!$D$7)^BE$1))),IF($M68=Lists!$H$3,IF($K68&lt;1,((($R68*(1-$E68)+$Q68*(1-$F68))/$K68)*((1+'Inputs &amp; Summary'!$D$7)^BE$1)),((INT(BE$1/$K68)-INT((BE$1-1)/$K68))*($R68*(1-$E68)+$Q68*(1-$F68))*((1+'Inputs &amp; Summary'!$D$7)^BE$1))),((_xlfn.WEIBULL.DIST(BE$1,$L68,$K68,FALSE)*($R68*(1-$E68)+$Q68*(1-$F68))*((1+'Inputs &amp; Summary'!$D$7)^BE$1))))))</f>
        <v>0</v>
      </c>
      <c r="BF68" s="248">
        <f>$D68*IF(BF$1&gt;'Inputs &amp; Summary'!$D$5,0,IF(BF$1&gt;VLOOKUP($G68,Lists!$J$17:$K$21,2),IF($M68=Lists!$H$3,IF($K68&lt;1,(($S68/$K68)*((1+'Inputs &amp; Summary'!$D$7)^BF$1)),((INT(BF$1/$K68)-INT((BF$1-1)/$K68))*$S68*((1+'Inputs &amp; Summary'!$D$7)^BF$1))),(_xlfn.WEIBULL.DIST(BF$1,$L68,$K68,FALSE)*$S68*((1+'Inputs &amp; Summary'!$D$7)^BF$1))),IF($M68=Lists!$H$3,IF($K68&lt;1,((($R68*(1-$E68)+$Q68*(1-$F68))/$K68)*((1+'Inputs &amp; Summary'!$D$7)^BF$1)),((INT(BF$1/$K68)-INT((BF$1-1)/$K68))*($R68*(1-$E68)+$Q68*(1-$F68))*((1+'Inputs &amp; Summary'!$D$7)^BF$1))),((_xlfn.WEIBULL.DIST(BF$1,$L68,$K68,FALSE)*($R68*(1-$E68)+$Q68*(1-$F68))*((1+'Inputs &amp; Summary'!$D$7)^BF$1))))))</f>
        <v>0</v>
      </c>
      <c r="BG68" s="248">
        <f>$D68*IF(BG$1&gt;'Inputs &amp; Summary'!$D$5,0,IF(BG$1&gt;VLOOKUP($G68,Lists!$J$17:$K$21,2),IF($M68=Lists!$H$3,IF($K68&lt;1,(($S68/$K68)*((1+'Inputs &amp; Summary'!$D$7)^BG$1)),((INT(BG$1/$K68)-INT((BG$1-1)/$K68))*$S68*((1+'Inputs &amp; Summary'!$D$7)^BG$1))),(_xlfn.WEIBULL.DIST(BG$1,$L68,$K68,FALSE)*$S68*((1+'Inputs &amp; Summary'!$D$7)^BG$1))),IF($M68=Lists!$H$3,IF($K68&lt;1,((($R68*(1-$E68)+$Q68*(1-$F68))/$K68)*((1+'Inputs &amp; Summary'!$D$7)^BG$1)),((INT(BG$1/$K68)-INT((BG$1-1)/$K68))*($R68*(1-$E68)+$Q68*(1-$F68))*((1+'Inputs &amp; Summary'!$D$7)^BG$1))),((_xlfn.WEIBULL.DIST(BG$1,$L68,$K68,FALSE)*($R68*(1-$E68)+$Q68*(1-$F68))*((1+'Inputs &amp; Summary'!$D$7)^BG$1))))))</f>
        <v>0</v>
      </c>
      <c r="BH68" s="248">
        <f>$D68*IF(BH$1&gt;'Inputs &amp; Summary'!$D$5,0,IF(BH$1&gt;VLOOKUP($G68,Lists!$J$17:$K$21,2),IF($M68=Lists!$H$3,IF($K68&lt;1,(($S68/$K68)*((1+'Inputs &amp; Summary'!$D$7)^BH$1)),((INT(BH$1/$K68)-INT((BH$1-1)/$K68))*$S68*((1+'Inputs &amp; Summary'!$D$7)^BH$1))),(_xlfn.WEIBULL.DIST(BH$1,$L68,$K68,FALSE)*$S68*((1+'Inputs &amp; Summary'!$D$7)^BH$1))),IF($M68=Lists!$H$3,IF($K68&lt;1,((($R68*(1-$E68)+$Q68*(1-$F68))/$K68)*((1+'Inputs &amp; Summary'!$D$7)^BH$1)),((INT(BH$1/$K68)-INT((BH$1-1)/$K68))*($R68*(1-$E68)+$Q68*(1-$F68))*((1+'Inputs &amp; Summary'!$D$7)^BH$1))),((_xlfn.WEIBULL.DIST(BH$1,$L68,$K68,FALSE)*($R68*(1-$E68)+$Q68*(1-$F68))*((1+'Inputs &amp; Summary'!$D$7)^BH$1))))))</f>
        <v>0</v>
      </c>
      <c r="BI68" s="248">
        <f>$D68*IF(BI$1&gt;'Inputs &amp; Summary'!$D$5,0,IF(BI$1&gt;VLOOKUP($G68,Lists!$J$17:$K$21,2),IF($M68=Lists!$H$3,IF($K68&lt;1,(($S68/$K68)*((1+'Inputs &amp; Summary'!$D$7)^BI$1)),((INT(BI$1/$K68)-INT((BI$1-1)/$K68))*$S68*((1+'Inputs &amp; Summary'!$D$7)^BI$1))),(_xlfn.WEIBULL.DIST(BI$1,$L68,$K68,FALSE)*$S68*((1+'Inputs &amp; Summary'!$D$7)^BI$1))),IF($M68=Lists!$H$3,IF($K68&lt;1,((($R68*(1-$E68)+$Q68*(1-$F68))/$K68)*((1+'Inputs &amp; Summary'!$D$7)^BI$1)),((INT(BI$1/$K68)-INT((BI$1-1)/$K68))*($R68*(1-$E68)+$Q68*(1-$F68))*((1+'Inputs &amp; Summary'!$D$7)^BI$1))),((_xlfn.WEIBULL.DIST(BI$1,$L68,$K68,FALSE)*($R68*(1-$E68)+$Q68*(1-$F68))*((1+'Inputs &amp; Summary'!$D$7)^BI$1))))))</f>
        <v>0</v>
      </c>
      <c r="BJ68" s="248">
        <f>$D68*IF(BJ$1&gt;'Inputs &amp; Summary'!$D$5,0,IF(BJ$1&gt;VLOOKUP($G68,Lists!$J$17:$K$21,2),IF($M68=Lists!$H$3,IF($K68&lt;1,(($S68/$K68)*((1+'Inputs &amp; Summary'!$D$7)^BJ$1)),((INT(BJ$1/$K68)-INT((BJ$1-1)/$K68))*$S68*((1+'Inputs &amp; Summary'!$D$7)^BJ$1))),(_xlfn.WEIBULL.DIST(BJ$1,$L68,$K68,FALSE)*$S68*((1+'Inputs &amp; Summary'!$D$7)^BJ$1))),IF($M68=Lists!$H$3,IF($K68&lt;1,((($R68*(1-$E68)+$Q68*(1-$F68))/$K68)*((1+'Inputs &amp; Summary'!$D$7)^BJ$1)),((INT(BJ$1/$K68)-INT((BJ$1-1)/$K68))*($R68*(1-$E68)+$Q68*(1-$F68))*((1+'Inputs &amp; Summary'!$D$7)^BJ$1))),((_xlfn.WEIBULL.DIST(BJ$1,$L68,$K68,FALSE)*($R68*(1-$E68)+$Q68*(1-$F68))*((1+'Inputs &amp; Summary'!$D$7)^BJ$1))))))</f>
        <v>0</v>
      </c>
      <c r="BK68" s="248">
        <f>$D68*IF(BK$1&gt;'Inputs &amp; Summary'!$D$5,0,IF(BK$1&gt;VLOOKUP($G68,Lists!$J$17:$K$21,2),IF($M68=Lists!$H$3,IF($K68&lt;1,(($S68/$K68)*((1+'Inputs &amp; Summary'!$D$7)^BK$1)),((INT(BK$1/$K68)-INT((BK$1-1)/$K68))*$S68*((1+'Inputs &amp; Summary'!$D$7)^BK$1))),(_xlfn.WEIBULL.DIST(BK$1,$L68,$K68,FALSE)*$S68*((1+'Inputs &amp; Summary'!$D$7)^BK$1))),IF($M68=Lists!$H$3,IF($K68&lt;1,((($R68*(1-$E68)+$Q68*(1-$F68))/$K68)*((1+'Inputs &amp; Summary'!$D$7)^BK$1)),((INT(BK$1/$K68)-INT((BK$1-1)/$K68))*($R68*(1-$E68)+$Q68*(1-$F68))*((1+'Inputs &amp; Summary'!$D$7)^BK$1))),((_xlfn.WEIBULL.DIST(BK$1,$L68,$K68,FALSE)*($R68*(1-$E68)+$Q68*(1-$F68))*((1+'Inputs &amp; Summary'!$D$7)^BK$1))))))</f>
        <v>0</v>
      </c>
      <c r="BL68" s="248">
        <f>$D68*IF(BL$1&gt;'Inputs &amp; Summary'!$D$5,0,IF(BL$1&gt;VLOOKUP($G68,Lists!$J$17:$K$21,2),IF($M68=Lists!$H$3,IF($K68&lt;1,(($S68/$K68)*((1+'Inputs &amp; Summary'!$D$7)^BL$1)),((INT(BL$1/$K68)-INT((BL$1-1)/$K68))*$S68*((1+'Inputs &amp; Summary'!$D$7)^BL$1))),(_xlfn.WEIBULL.DIST(BL$1,$L68,$K68,FALSE)*$S68*((1+'Inputs &amp; Summary'!$D$7)^BL$1))),IF($M68=Lists!$H$3,IF($K68&lt;1,((($R68*(1-$E68)+$Q68*(1-$F68))/$K68)*((1+'Inputs &amp; Summary'!$D$7)^BL$1)),((INT(BL$1/$K68)-INT((BL$1-1)/$K68))*($R68*(1-$E68)+$Q68*(1-$F68))*((1+'Inputs &amp; Summary'!$D$7)^BL$1))),((_xlfn.WEIBULL.DIST(BL$1,$L68,$K68,FALSE)*($R68*(1-$E68)+$Q68*(1-$F68))*((1+'Inputs &amp; Summary'!$D$7)^BL$1))))))</f>
        <v>0</v>
      </c>
    </row>
    <row r="69" spans="1:64" x14ac:dyDescent="0.3">
      <c r="A69" s="236" t="s">
        <v>211</v>
      </c>
      <c r="B69" s="117" t="str">
        <f>IF('Inputs &amp; Summary'!$D$15=Lists!$E$3,INDEX('Residential Rooftop Details'!$A$30:$X$158,MATCH('Cash Flow'!$A69,'Residential Rooftop Details'!$A$30:$A$158,0),COLUMN(B$1)),IF('Inputs &amp; Summary'!$D$15=Lists!$E$4,INDEX('Commercial Rooftop Details'!$A$30:$V$158,MATCH('Cash Flow'!$A69,'Commercial Rooftop Details'!$A$30:$A$158,0),COLUMN(B$1)),INDEX('Ground-Mount Details'!$A$30:$V$158,MATCH('Cash Flow'!$A69,'Ground-Mount Details'!$A$30:$A$158,0),COLUMN(B$1))))</f>
        <v>Corrective</v>
      </c>
      <c r="C69" s="117" t="str">
        <f>IF('Inputs &amp; Summary'!$D$15=Lists!$E$3,INDEX('Residential Rooftop Details'!$A$30:$X$158,MATCH('Cash Flow'!$A69,'Residential Rooftop Details'!$A$30:$A$158,0),COLUMN(C$1)),IF('Inputs &amp; Summary'!$D$15=Lists!$E$4,INDEX('Commercial Rooftop Details'!$A$30:$V$158,MATCH('Cash Flow'!$A69,'Commercial Rooftop Details'!$A$30:$A$158,0),COLUMN(C$1)),INDEX('Ground-Mount Details'!$A$30:$V$158,MATCH('Cash Flow'!$A69,'Ground-Mount Details'!$A$30:$A$158,0),COLUMN(C$1))))</f>
        <v>Inverter</v>
      </c>
      <c r="D69" s="117">
        <f>IF('Inputs &amp; Summary'!$D$15=Lists!$E$3,INDEX('Residential Rooftop Details'!$A$30:$X$158,MATCH('Cash Flow'!$A69,'Residential Rooftop Details'!$A$30:$A$158,0),COLUMN(D$1)),IF('Inputs &amp; Summary'!$D$15=Lists!$E$4,INDEX('Commercial Rooftop Details'!$A$30:$V$158,MATCH('Cash Flow'!$A69,'Commercial Rooftop Details'!$A$30:$A$158,0),COLUMN(D$1)),INDEX('Ground-Mount Details'!$A$30:$V$158,MATCH('Cash Flow'!$A69,'Ground-Mount Details'!$A$30:$A$158,0),COLUMN(D$1))))</f>
        <v>1</v>
      </c>
      <c r="E69" s="117">
        <f>IF('Inputs &amp; Summary'!$D$15=Lists!$E$3,INDEX('Residential Rooftop Details'!$A$30:$X$158,MATCH('Cash Flow'!$A69,'Residential Rooftop Details'!$A$30:$A$158,0),COLUMN(E$1)),IF('Inputs &amp; Summary'!$D$15=Lists!$E$4,INDEX('Commercial Rooftop Details'!$A$30:$V$158,MATCH('Cash Flow'!$A69,'Commercial Rooftop Details'!$A$30:$A$158,0),COLUMN(E$1)),INDEX('Ground-Mount Details'!$A$30:$V$158,MATCH('Cash Flow'!$A69,'Ground-Mount Details'!$A$30:$A$158,0),COLUMN(E$1))))</f>
        <v>1</v>
      </c>
      <c r="F69" s="117">
        <f>IF('Inputs &amp; Summary'!$D$15=Lists!$E$3,INDEX('Residential Rooftop Details'!$A$30:$X$158,MATCH('Cash Flow'!$A69,'Residential Rooftop Details'!$A$30:$A$158,0),COLUMN(F$1)),IF('Inputs &amp; Summary'!$D$15=Lists!$E$4,INDEX('Commercial Rooftop Details'!$A$30:$V$158,MATCH('Cash Flow'!$A69,'Commercial Rooftop Details'!$A$30:$A$158,0),COLUMN(F$1)),INDEX('Ground-Mount Details'!$A$30:$V$158,MATCH('Cash Flow'!$A69,'Ground-Mount Details'!$A$30:$A$158,0),COLUMN(F$1))))</f>
        <v>1</v>
      </c>
      <c r="G69" s="237" t="str">
        <f>IF('Inputs &amp; Summary'!$D$15=Lists!$E$3,INDEX('Residential Rooftop Details'!$A$30:$X$158,MATCH('Cash Flow'!$A69,'Residential Rooftop Details'!$A$30:$A$158,0),COLUMN(G$1)),IF('Inputs &amp; Summary'!$D$15=Lists!$E$4,INDEX('Commercial Rooftop Details'!$A$30:$V$158,MATCH('Cash Flow'!$A69,'Commercial Rooftop Details'!$A$30:$A$158,0),COLUMN(G$1)),INDEX('Ground-Mount Details'!$A$30:$V$158,MATCH('Cash Flow'!$A69,'Ground-Mount Details'!$A$30:$A$158,0),COLUMN(G$1))))</f>
        <v>Inverter</v>
      </c>
      <c r="H69" s="237" t="str">
        <f>IF('Inputs &amp; Summary'!$D$15=Lists!$E$3,INDEX('Residential Rooftop Details'!$A$30:$X$158,MATCH('Cash Flow'!$A69,'Residential Rooftop Details'!$A$30:$A$158,0),COLUMN(H$1)),IF('Inputs &amp; Summary'!$D$15=Lists!$E$4,INDEX('Commercial Rooftop Details'!$A$30:$V$158,MATCH('Cash Flow'!$A69,'Commercial Rooftop Details'!$A$30:$A$158,0),COLUMN(H$1)),INDEX('Ground-Mount Details'!$A$30:$V$158,MATCH('Cash Flow'!$A69,'Ground-Mount Details'!$A$30:$A$158,0),COLUMN(H$1))))</f>
        <v>inverter</v>
      </c>
      <c r="I69" s="237" t="str">
        <f>IF('Inputs &amp; Summary'!$D$15=Lists!$E$3,INDEX('Residential Rooftop Details'!$A$30:$X$158,MATCH('Cash Flow'!$A69,'Residential Rooftop Details'!$A$30:$A$158,0),COLUMN(I$1)),IF('Inputs &amp; Summary'!$D$15=Lists!$E$4,INDEX('Commercial Rooftop Details'!$A$30:$V$158,MATCH('Cash Flow'!$A69,'Commercial Rooftop Details'!$A$30:$A$158,0),COLUMN(I$1)),INDEX('Ground-Mount Details'!$A$30:$V$158,MATCH('Cash Flow'!$A69,'Ground-Mount Details'!$A$30:$A$158,0),COLUMN(I$1))))</f>
        <v>Inverter specialist</v>
      </c>
      <c r="J69" s="238">
        <f>IF('Inputs &amp; Summary'!$D$15=Lists!$E$3,INDEX('Residential Rooftop Details'!$A$30:$X$158,MATCH('Cash Flow'!$A69,'Residential Rooftop Details'!$A$30:$A$158,0),COLUMN(J$1)),IF('Inputs &amp; Summary'!$D$15=Lists!$E$4,INDEX('Commercial Rooftop Details'!$A$30:$V$158,MATCH('Cash Flow'!$A69,'Commercial Rooftop Details'!$A$30:$A$158,0),COLUMN(J$1)),INDEX('Ground-Mount Details'!$A$30:$V$158,MATCH('Cash Flow'!$A69,'Ground-Mount Details'!$A$30:$A$158,0),COLUMN(J$1))))</f>
        <v>24.03846153846154</v>
      </c>
      <c r="K69" s="239">
        <f>IF('Inputs &amp; Summary'!$D$15=Lists!$E$3,INDEX('Residential Rooftop Details'!$A$30:$X$158,MATCH('Cash Flow'!$A69,'Residential Rooftop Details'!$A$30:$A$158,0),COLUMN(K$1)),IF('Inputs &amp; Summary'!$D$15=Lists!$E$4,INDEX('Commercial Rooftop Details'!$A$30:$V$158,MATCH('Cash Flow'!$A69,'Commercial Rooftop Details'!$A$30:$A$158,0),COLUMN(K$1)),INDEX('Ground-Mount Details'!$A$30:$V$158,MATCH('Cash Flow'!$A69,'Ground-Mount Details'!$A$30:$A$158,0),COLUMN(K$1))))</f>
        <v>20</v>
      </c>
      <c r="L69" s="239">
        <f>IF('Inputs &amp; Summary'!$D$15=Lists!$E$3,INDEX('Residential Rooftop Details'!$A$30:$X$158,MATCH('Cash Flow'!$A69,'Residential Rooftop Details'!$A$30:$A$158,0),COLUMN(L$1)),IF('Inputs &amp; Summary'!$D$15=Lists!$E$4,INDEX('Commercial Rooftop Details'!$A$30:$V$158,MATCH('Cash Flow'!$A69,'Commercial Rooftop Details'!$A$30:$A$158,0),COLUMN(L$1)),INDEX('Ground-Mount Details'!$A$30:$V$158,MATCH('Cash Flow'!$A69,'Ground-Mount Details'!$A$30:$A$158,0),COLUMN(L$1))))</f>
        <v>1</v>
      </c>
      <c r="M69" s="238" t="str">
        <f>IF('Inputs &amp; Summary'!$D$15=Lists!$E$3,INDEX('Residential Rooftop Details'!$A$30:$X$158,MATCH('Cash Flow'!$A69,'Residential Rooftop Details'!$A$30:$A$158,0),COLUMN(M$1)),IF('Inputs &amp; Summary'!$D$15=Lists!$E$4,INDEX('Commercial Rooftop Details'!$A$30:$V$158,MATCH('Cash Flow'!$A69,'Commercial Rooftop Details'!$A$30:$A$158,0),COLUMN(M$1)),INDEX('Ground-Mount Details'!$A$30:$V$158,MATCH('Cash Flow'!$A69,'Ground-Mount Details'!$A$30:$A$158,0),COLUMN(M$1))))</f>
        <v>Weibull</v>
      </c>
      <c r="N69" s="240">
        <f>IF('Inputs &amp; Summary'!$D$15=Lists!$E$3,INDEX('Residential Rooftop Details'!$A$30:$X$158,MATCH('Cash Flow'!$A69,'Residential Rooftop Details'!$A$30:$A$158,0),COLUMN(N$1)),IF('Inputs &amp; Summary'!$D$15=Lists!$E$4,INDEX('Commercial Rooftop Details'!$A$30:$V$158,MATCH('Cash Flow'!$A69,'Commercial Rooftop Details'!$A$30:$A$158,0),COLUMN(N$1)),INDEX('Ground-Mount Details'!$A$30:$V$158,MATCH('Cash Flow'!$A69,'Ground-Mount Details'!$A$30:$A$158,0),COLUMN(N$1))))</f>
        <v>1</v>
      </c>
      <c r="O69" s="239">
        <f>IF('Inputs &amp; Summary'!$D$15=Lists!$E$3,INDEX('Residential Rooftop Details'!$A$30:$X$158,MATCH('Cash Flow'!$A69,'Residential Rooftop Details'!$A$30:$A$158,0),COLUMN(O$1)),IF('Inputs &amp; Summary'!$D$15=Lists!$E$4,INDEX('Commercial Rooftop Details'!$A$30:$V$158,MATCH('Cash Flow'!$A69,'Commercial Rooftop Details'!$A$30:$A$158,0),COLUMN(O$1)),INDEX('Ground-Mount Details'!$A$30:$V$158,MATCH('Cash Flow'!$A69,'Ground-Mount Details'!$A$30:$A$158,0),COLUMN(O$1))))</f>
        <v>1</v>
      </c>
      <c r="P69" s="241">
        <f>IF('Inputs &amp; Summary'!$D$15=Lists!$E$3,INDEX('Residential Rooftop Details'!$A$30:$X$158,MATCH('Cash Flow'!$A69,'Residential Rooftop Details'!$A$30:$A$158,0),COLUMN(P$1)),IF('Inputs &amp; Summary'!$D$15=Lists!$E$4,INDEX('Commercial Rooftop Details'!$A$30:$V$158,MATCH('Cash Flow'!$A69,'Commercial Rooftop Details'!$A$30:$A$158,0),COLUMN(P$1)),INDEX('Ground-Mount Details'!$A$30:$V$158,MATCH('Cash Flow'!$A69,'Ground-Mount Details'!$A$30:$A$158,0),COLUMN(P$1))))</f>
        <v>120</v>
      </c>
      <c r="Q69" s="242">
        <f>IF('Inputs &amp; Summary'!$D$15=Lists!$E$3,INDEX('Residential Rooftop Details'!$A$30:$X$158,MATCH('Cash Flow'!$A69,'Residential Rooftop Details'!$A$30:$A$158,0),COLUMN(Q$1)),IF('Inputs &amp; Summary'!$D$15=Lists!$E$4,INDEX('Commercial Rooftop Details'!$A$30:$V$158,MATCH('Cash Flow'!$A69,'Commercial Rooftop Details'!$A$30:$A$158,0),COLUMN(Q$1)),INDEX('Ground-Mount Details'!$A$30:$V$158,MATCH('Cash Flow'!$A69,'Ground-Mount Details'!$A$30:$A$158,0),COLUMN(Q$1))))</f>
        <v>24.03846153846154</v>
      </c>
      <c r="R69" s="242">
        <f>IF('Inputs &amp; Summary'!$D$15=Lists!$E$3,INDEX('Residential Rooftop Details'!$A$30:$X$158,MATCH('Cash Flow'!$A69,'Residential Rooftop Details'!$A$30:$A$158,0),COLUMN(R$1)),IF('Inputs &amp; Summary'!$D$15=Lists!$E$4,INDEX('Commercial Rooftop Details'!$A$30:$V$158,MATCH('Cash Flow'!$A69,'Commercial Rooftop Details'!$A$30:$A$158,0),COLUMN(R$1)),INDEX('Ground-Mount Details'!$A$30:$V$158,MATCH('Cash Flow'!$A69,'Ground-Mount Details'!$A$30:$A$158,0),COLUMN(R$1))))</f>
        <v>120</v>
      </c>
      <c r="S69" s="243">
        <f>IF('Inputs &amp; Summary'!$D$15=Lists!$E$3,INDEX('Residential Rooftop Details'!$A$30:$X$158,MATCH('Cash Flow'!$A69,'Residential Rooftop Details'!$A$30:$A$158,0),COLUMN(S$1)),IF('Inputs &amp; Summary'!$D$15=Lists!$E$4,INDEX('Commercial Rooftop Details'!$A$30:$V$158,MATCH('Cash Flow'!$A69,'Commercial Rooftop Details'!$A$30:$A$158,0),COLUMN(S$1)),INDEX('Ground-Mount Details'!$A$30:$V$158,MATCH('Cash Flow'!$A69,'Ground-Mount Details'!$A$30:$A$158,0),COLUMN(S$1))))</f>
        <v>144.03846153846155</v>
      </c>
      <c r="T69" s="238">
        <f>IF('Inputs &amp; Summary'!$D$15=Lists!$E$3,INDEX('Residential Rooftop Details'!$A$30:$X$158,MATCH('Cash Flow'!$A69,'Residential Rooftop Details'!$A$30:$A$158,0),COLUMN(T$1)),IF('Inputs &amp; Summary'!$D$15=Lists!$E$4,INDEX('Commercial Rooftop Details'!$A$30:$V$158,MATCH('Cash Flow'!$A69,'Commercial Rooftop Details'!$A$30:$A$158,0),COLUMN(T$1)),INDEX('Ground-Mount Details'!$A$30:$V$158,MATCH('Cash Flow'!$A69,'Ground-Mount Details'!$A$30:$A$158,0),COLUMN(T$1))))</f>
        <v>0</v>
      </c>
      <c r="U69" s="244">
        <f>IF('Inputs &amp; Summary'!$D$15=Lists!$E$3,INDEX('Residential Rooftop Details'!$A$30:$X$158,MATCH('Cash Flow'!$A69,'Residential Rooftop Details'!$A$30:$A$158,0),COLUMN(U$1)),IF('Inputs &amp; Summary'!$D$15=Lists!$E$4,INDEX('Commercial Rooftop Details'!$A$30:$V$158,MATCH('Cash Flow'!$A69,'Commercial Rooftop Details'!$A$30:$A$158,0),COLUMN(U$1)),INDEX('Ground-Mount Details'!$A$30:$V$158,MATCH('Cash Flow'!$A69,'Ground-Mount Details'!$A$30:$A$158,0),COLUMN(U$1))))</f>
        <v>0</v>
      </c>
      <c r="V69" s="245">
        <f t="shared" si="8"/>
        <v>2.2634727627049545</v>
      </c>
      <c r="W69" s="245">
        <f>NPV('Inputs &amp; Summary'!$D$6,Y69:BL69)</f>
        <v>16.433984642141663</v>
      </c>
      <c r="X69" s="246">
        <f t="shared" si="7"/>
        <v>1.1927848079320263E-4</v>
      </c>
      <c r="Y69" s="248">
        <f>$D69*IF(Y$1&gt;'Inputs &amp; Summary'!$D$5,0,IF(Y$1&gt;VLOOKUP($G69,Lists!$J$17:$K$21,2),IF($M69=Lists!$H$3,IF($K69&lt;1,(($S69/$K69)*((1+'Inputs &amp; Summary'!$D$7)^Y$1)),((INT(Y$1/$K69)-INT((Y$1-1)/$K69))*$S69*((1+'Inputs &amp; Summary'!$D$7)^Y$1))),(_xlfn.WEIBULL.DIST(Y$1,$L69,$K69,FALSE)*$S69*((1+'Inputs &amp; Summary'!$D$7)^Y$1))),IF($M69=Lists!$H$3,IF($K69&lt;1,((($R69*(1-$E69)+$Q69*(1-$F69))/$K69)*((1+'Inputs &amp; Summary'!$D$7)^Y$1)),((INT(Y$1/$K69)-INT((Y$1-1)/$K69))*($R69*(1-$E69)+$Q69*(1-$F69))*((1+'Inputs &amp; Summary'!$D$7)^Y$1))),((_xlfn.WEIBULL.DIST(Y$1,$L69,$K69,FALSE)*($R69*(1-$E69)+$Q69*(1-$F69))*((1+'Inputs &amp; Summary'!$D$7)^Y$1))))))</f>
        <v>0</v>
      </c>
      <c r="Z69" s="248">
        <f>$D69*IF(Z$1&gt;'Inputs &amp; Summary'!$D$5,0,IF(Z$1&gt;VLOOKUP($G69,Lists!$J$17:$K$21,2),IF($M69=Lists!$H$3,IF($K69&lt;1,(($S69/$K69)*((1+'Inputs &amp; Summary'!$D$7)^Z$1)),((INT(Z$1/$K69)-INT((Z$1-1)/$K69))*$S69*((1+'Inputs &amp; Summary'!$D$7)^Z$1))),(_xlfn.WEIBULL.DIST(Z$1,$L69,$K69,FALSE)*$S69*((1+'Inputs &amp; Summary'!$D$7)^Z$1))),IF($M69=Lists!$H$3,IF($K69&lt;1,((($R69*(1-$E69)+$Q69*(1-$F69))/$K69)*((1+'Inputs &amp; Summary'!$D$7)^Z$1)),((INT(Z$1/$K69)-INT((Z$1-1)/$K69))*($R69*(1-$E69)+$Q69*(1-$F69))*((1+'Inputs &amp; Summary'!$D$7)^Z$1))),((_xlfn.WEIBULL.DIST(Z$1,$L69,$K69,FALSE)*($R69*(1-$E69)+$Q69*(1-$F69))*((1+'Inputs &amp; Summary'!$D$7)^Z$1))))))</f>
        <v>0</v>
      </c>
      <c r="AA69" s="248">
        <f>$D69*IF(AA$1&gt;'Inputs &amp; Summary'!$D$5,0,IF(AA$1&gt;VLOOKUP($G69,Lists!$J$17:$K$21,2),IF($M69=Lists!$H$3,IF($K69&lt;1,(($S69/$K69)*((1+'Inputs &amp; Summary'!$D$7)^AA$1)),((INT(AA$1/$K69)-INT((AA$1-1)/$K69))*$S69*((1+'Inputs &amp; Summary'!$D$7)^AA$1))),(_xlfn.WEIBULL.DIST(AA$1,$L69,$K69,FALSE)*$S69*((1+'Inputs &amp; Summary'!$D$7)^AA$1))),IF($M69=Lists!$H$3,IF($K69&lt;1,((($R69*(1-$E69)+$Q69*(1-$F69))/$K69)*((1+'Inputs &amp; Summary'!$D$7)^AA$1)),((INT(AA$1/$K69)-INT((AA$1-1)/$K69))*($R69*(1-$E69)+$Q69*(1-$F69))*((1+'Inputs &amp; Summary'!$D$7)^AA$1))),((_xlfn.WEIBULL.DIST(AA$1,$L69,$K69,FALSE)*($R69*(1-$E69)+$Q69*(1-$F69))*((1+'Inputs &amp; Summary'!$D$7)^AA$1))))))</f>
        <v>0</v>
      </c>
      <c r="AB69" s="248">
        <f>$D69*IF(AB$1&gt;'Inputs &amp; Summary'!$D$5,0,IF(AB$1&gt;VLOOKUP($G69,Lists!$J$17:$K$21,2),IF($M69=Lists!$H$3,IF($K69&lt;1,(($S69/$K69)*((1+'Inputs &amp; Summary'!$D$7)^AB$1)),((INT(AB$1/$K69)-INT((AB$1-1)/$K69))*$S69*((1+'Inputs &amp; Summary'!$D$7)^AB$1))),(_xlfn.WEIBULL.DIST(AB$1,$L69,$K69,FALSE)*$S69*((1+'Inputs &amp; Summary'!$D$7)^AB$1))),IF($M69=Lists!$H$3,IF($K69&lt;1,((($R69*(1-$E69)+$Q69*(1-$F69))/$K69)*((1+'Inputs &amp; Summary'!$D$7)^AB$1)),((INT(AB$1/$K69)-INT((AB$1-1)/$K69))*($R69*(1-$E69)+$Q69*(1-$F69))*((1+'Inputs &amp; Summary'!$D$7)^AB$1))),((_xlfn.WEIBULL.DIST(AB$1,$L69,$K69,FALSE)*($R69*(1-$E69)+$Q69*(1-$F69))*((1+'Inputs &amp; Summary'!$D$7)^AB$1))))))</f>
        <v>0</v>
      </c>
      <c r="AC69" s="248">
        <f>$D69*IF(AC$1&gt;'Inputs &amp; Summary'!$D$5,0,IF(AC$1&gt;VLOOKUP($G69,Lists!$J$17:$K$21,2),IF($M69=Lists!$H$3,IF($K69&lt;1,(($S69/$K69)*((1+'Inputs &amp; Summary'!$D$7)^AC$1)),((INT(AC$1/$K69)-INT((AC$1-1)/$K69))*$S69*((1+'Inputs &amp; Summary'!$D$7)^AC$1))),(_xlfn.WEIBULL.DIST(AC$1,$L69,$K69,FALSE)*$S69*((1+'Inputs &amp; Summary'!$D$7)^AC$1))),IF($M69=Lists!$H$3,IF($K69&lt;1,((($R69*(1-$E69)+$Q69*(1-$F69))/$K69)*((1+'Inputs &amp; Summary'!$D$7)^AC$1)),((INT(AC$1/$K69)-INT((AC$1-1)/$K69))*($R69*(1-$E69)+$Q69*(1-$F69))*((1+'Inputs &amp; Summary'!$D$7)^AC$1))),((_xlfn.WEIBULL.DIST(AC$1,$L69,$K69,FALSE)*($R69*(1-$E69)+$Q69*(1-$F69))*((1+'Inputs &amp; Summary'!$D$7)^AC$1))))))</f>
        <v>0</v>
      </c>
      <c r="AD69" s="248">
        <f>$D69*IF(AD$1&gt;'Inputs &amp; Summary'!$D$5,0,IF(AD$1&gt;VLOOKUP($G69,Lists!$J$17:$K$21,2),IF($M69=Lists!$H$3,IF($K69&lt;1,(($S69/$K69)*((1+'Inputs &amp; Summary'!$D$7)^AD$1)),((INT(AD$1/$K69)-INT((AD$1-1)/$K69))*$S69*((1+'Inputs &amp; Summary'!$D$7)^AD$1))),(_xlfn.WEIBULL.DIST(AD$1,$L69,$K69,FALSE)*$S69*((1+'Inputs &amp; Summary'!$D$7)^AD$1))),IF($M69=Lists!$H$3,IF($K69&lt;1,((($R69*(1-$E69)+$Q69*(1-$F69))/$K69)*((1+'Inputs &amp; Summary'!$D$7)^AD$1)),((INT(AD$1/$K69)-INT((AD$1-1)/$K69))*($R69*(1-$E69)+$Q69*(1-$F69))*((1+'Inputs &amp; Summary'!$D$7)^AD$1))),((_xlfn.WEIBULL.DIST(AD$1,$L69,$K69,FALSE)*($R69*(1-$E69)+$Q69*(1-$F69))*((1+'Inputs &amp; Summary'!$D$7)^AD$1))))))</f>
        <v>0</v>
      </c>
      <c r="AE69" s="248">
        <f>$D69*IF(AE$1&gt;'Inputs &amp; Summary'!$D$5,0,IF(AE$1&gt;VLOOKUP($G69,Lists!$J$17:$K$21,2),IF($M69=Lists!$H$3,IF($K69&lt;1,(($S69/$K69)*((1+'Inputs &amp; Summary'!$D$7)^AE$1)),((INT(AE$1/$K69)-INT((AE$1-1)/$K69))*$S69*((1+'Inputs &amp; Summary'!$D$7)^AE$1))),(_xlfn.WEIBULL.DIST(AE$1,$L69,$K69,FALSE)*$S69*((1+'Inputs &amp; Summary'!$D$7)^AE$1))),IF($M69=Lists!$H$3,IF($K69&lt;1,((($R69*(1-$E69)+$Q69*(1-$F69))/$K69)*((1+'Inputs &amp; Summary'!$D$7)^AE$1)),((INT(AE$1/$K69)-INT((AE$1-1)/$K69))*($R69*(1-$E69)+$Q69*(1-$F69))*((1+'Inputs &amp; Summary'!$D$7)^AE$1))),((_xlfn.WEIBULL.DIST(AE$1,$L69,$K69,FALSE)*($R69*(1-$E69)+$Q69*(1-$F69))*((1+'Inputs &amp; Summary'!$D$7)^AE$1))))))</f>
        <v>0</v>
      </c>
      <c r="AF69" s="248">
        <f>$D69*IF(AF$1&gt;'Inputs &amp; Summary'!$D$5,0,IF(AF$1&gt;VLOOKUP($G69,Lists!$J$17:$K$21,2),IF($M69=Lists!$H$3,IF($K69&lt;1,(($S69/$K69)*((1+'Inputs &amp; Summary'!$D$7)^AF$1)),((INT(AF$1/$K69)-INT((AF$1-1)/$K69))*$S69*((1+'Inputs &amp; Summary'!$D$7)^AF$1))),(_xlfn.WEIBULL.DIST(AF$1,$L69,$K69,FALSE)*$S69*((1+'Inputs &amp; Summary'!$D$7)^AF$1))),IF($M69=Lists!$H$3,IF($K69&lt;1,((($R69*(1-$E69)+$Q69*(1-$F69))/$K69)*((1+'Inputs &amp; Summary'!$D$7)^AF$1)),((INT(AF$1/$K69)-INT((AF$1-1)/$K69))*($R69*(1-$E69)+$Q69*(1-$F69))*((1+'Inputs &amp; Summary'!$D$7)^AF$1))),((_xlfn.WEIBULL.DIST(AF$1,$L69,$K69,FALSE)*($R69*(1-$E69)+$Q69*(1-$F69))*((1+'Inputs &amp; Summary'!$D$7)^AF$1))))))</f>
        <v>0</v>
      </c>
      <c r="AG69" s="248">
        <f>$D69*IF(AG$1&gt;'Inputs &amp; Summary'!$D$5,0,IF(AG$1&gt;VLOOKUP($G69,Lists!$J$17:$K$21,2),IF($M69=Lists!$H$3,IF($K69&lt;1,(($S69/$K69)*((1+'Inputs &amp; Summary'!$D$7)^AG$1)),((INT(AG$1/$K69)-INT((AG$1-1)/$K69))*$S69*((1+'Inputs &amp; Summary'!$D$7)^AG$1))),(_xlfn.WEIBULL.DIST(AG$1,$L69,$K69,FALSE)*$S69*((1+'Inputs &amp; Summary'!$D$7)^AG$1))),IF($M69=Lists!$H$3,IF($K69&lt;1,((($R69*(1-$E69)+$Q69*(1-$F69))/$K69)*((1+'Inputs &amp; Summary'!$D$7)^AG$1)),((INT(AG$1/$K69)-INT((AG$1-1)/$K69))*($R69*(1-$E69)+$Q69*(1-$F69))*((1+'Inputs &amp; Summary'!$D$7)^AG$1))),((_xlfn.WEIBULL.DIST(AG$1,$L69,$K69,FALSE)*($R69*(1-$E69)+$Q69*(1-$F69))*((1+'Inputs &amp; Summary'!$D$7)^AG$1))))))</f>
        <v>0</v>
      </c>
      <c r="AH69" s="248">
        <f>$D69*IF(AH$1&gt;'Inputs &amp; Summary'!$D$5,0,IF(AH$1&gt;VLOOKUP($G69,Lists!$J$17:$K$21,2),IF($M69=Lists!$H$3,IF($K69&lt;1,(($S69/$K69)*((1+'Inputs &amp; Summary'!$D$7)^AH$1)),((INT(AH$1/$K69)-INT((AH$1-1)/$K69))*$S69*((1+'Inputs &amp; Summary'!$D$7)^AH$1))),(_xlfn.WEIBULL.DIST(AH$1,$L69,$K69,FALSE)*$S69*((1+'Inputs &amp; Summary'!$D$7)^AH$1))),IF($M69=Lists!$H$3,IF($K69&lt;1,((($R69*(1-$E69)+$Q69*(1-$F69))/$K69)*((1+'Inputs &amp; Summary'!$D$7)^AH$1)),((INT(AH$1/$K69)-INT((AH$1-1)/$K69))*($R69*(1-$E69)+$Q69*(1-$F69))*((1+'Inputs &amp; Summary'!$D$7)^AH$1))),((_xlfn.WEIBULL.DIST(AH$1,$L69,$K69,FALSE)*($R69*(1-$E69)+$Q69*(1-$F69))*((1+'Inputs &amp; Summary'!$D$7)^AH$1))))))</f>
        <v>0</v>
      </c>
      <c r="AI69" s="248">
        <f>$D69*IF(AI$1&gt;'Inputs &amp; Summary'!$D$5,0,IF(AI$1&gt;VLOOKUP($G69,Lists!$J$17:$K$21,2),IF($M69=Lists!$H$3,IF($K69&lt;1,(($S69/$K69)*((1+'Inputs &amp; Summary'!$D$7)^AI$1)),((INT(AI$1/$K69)-INT((AI$1-1)/$K69))*$S69*((1+'Inputs &amp; Summary'!$D$7)^AI$1))),(_xlfn.WEIBULL.DIST(AI$1,$L69,$K69,FALSE)*$S69*((1+'Inputs &amp; Summary'!$D$7)^AI$1))),IF($M69=Lists!$H$3,IF($K69&lt;1,((($R69*(1-$E69)+$Q69*(1-$F69))/$K69)*((1+'Inputs &amp; Summary'!$D$7)^AI$1)),((INT(AI$1/$K69)-INT((AI$1-1)/$K69))*($R69*(1-$E69)+$Q69*(1-$F69))*((1+'Inputs &amp; Summary'!$D$7)^AI$1))),((_xlfn.WEIBULL.DIST(AI$1,$L69,$K69,FALSE)*($R69*(1-$E69)+$Q69*(1-$F69))*((1+'Inputs &amp; Summary'!$D$7)^AI$1))))))</f>
        <v>5.1664044617667049</v>
      </c>
      <c r="AJ69" s="248">
        <f>$D69*IF(AJ$1&gt;'Inputs &amp; Summary'!$D$5,0,IF(AJ$1&gt;VLOOKUP($G69,Lists!$J$17:$K$21,2),IF($M69=Lists!$H$3,IF($K69&lt;1,(($S69/$K69)*((1+'Inputs &amp; Summary'!$D$7)^AJ$1)),((INT(AJ$1/$K69)-INT((AJ$1-1)/$K69))*$S69*((1+'Inputs &amp; Summary'!$D$7)^AJ$1))),(_xlfn.WEIBULL.DIST(AJ$1,$L69,$K69,FALSE)*$S69*((1+'Inputs &amp; Summary'!$D$7)^AJ$1))),IF($M69=Lists!$H$3,IF($K69&lt;1,((($R69*(1-$E69)+$Q69*(1-$F69))/$K69)*((1+'Inputs &amp; Summary'!$D$7)^AJ$1)),((INT(AJ$1/$K69)-INT((AJ$1-1)/$K69))*($R69*(1-$E69)+$Q69*(1-$F69))*((1+'Inputs &amp; Summary'!$D$7)^AJ$1))),((_xlfn.WEIBULL.DIST(AJ$1,$L69,$K69,FALSE)*($R69*(1-$E69)+$Q69*(1-$F69))*((1+'Inputs &amp; Summary'!$D$7)^AJ$1))))))</f>
        <v>5.0127246617623493</v>
      </c>
      <c r="AK69" s="248">
        <f>$D69*IF(AK$1&gt;'Inputs &amp; Summary'!$D$5,0,IF(AK$1&gt;VLOOKUP($G69,Lists!$J$17:$K$21,2),IF($M69=Lists!$H$3,IF($K69&lt;1,(($S69/$K69)*((1+'Inputs &amp; Summary'!$D$7)^AK$1)),((INT(AK$1/$K69)-INT((AK$1-1)/$K69))*$S69*((1+'Inputs &amp; Summary'!$D$7)^AK$1))),(_xlfn.WEIBULL.DIST(AK$1,$L69,$K69,FALSE)*$S69*((1+'Inputs &amp; Summary'!$D$7)^AK$1))),IF($M69=Lists!$H$3,IF($K69&lt;1,((($R69*(1-$E69)+$Q69*(1-$F69))/$K69)*((1+'Inputs &amp; Summary'!$D$7)^AK$1)),((INT(AK$1/$K69)-INT((AK$1-1)/$K69))*($R69*(1-$E69)+$Q69*(1-$F69))*((1+'Inputs &amp; Summary'!$D$7)^AK$1))),((_xlfn.WEIBULL.DIST(AK$1,$L69,$K69,FALSE)*($R69*(1-$E69)+$Q69*(1-$F69))*((1+'Inputs &amp; Summary'!$D$7)^AK$1))))))</f>
        <v>4.8636162190925107</v>
      </c>
      <c r="AL69" s="248">
        <f>$D69*IF(AL$1&gt;'Inputs &amp; Summary'!$D$5,0,IF(AL$1&gt;VLOOKUP($G69,Lists!$J$17:$K$21,2),IF($M69=Lists!$H$3,IF($K69&lt;1,(($S69/$K69)*((1+'Inputs &amp; Summary'!$D$7)^AL$1)),((INT(AL$1/$K69)-INT((AL$1-1)/$K69))*$S69*((1+'Inputs &amp; Summary'!$D$7)^AL$1))),(_xlfn.WEIBULL.DIST(AL$1,$L69,$K69,FALSE)*$S69*((1+'Inputs &amp; Summary'!$D$7)^AL$1))),IF($M69=Lists!$H$3,IF($K69&lt;1,((($R69*(1-$E69)+$Q69*(1-$F69))/$K69)*((1+'Inputs &amp; Summary'!$D$7)^AL$1)),((INT(AL$1/$K69)-INT((AL$1-1)/$K69))*($R69*(1-$E69)+$Q69*(1-$F69))*((1+'Inputs &amp; Summary'!$D$7)^AL$1))),((_xlfn.WEIBULL.DIST(AL$1,$L69,$K69,FALSE)*($R69*(1-$E69)+$Q69*(1-$F69))*((1+'Inputs &amp; Summary'!$D$7)^AL$1))))))</f>
        <v>4.7189431542213018</v>
      </c>
      <c r="AM69" s="248">
        <f>$D69*IF(AM$1&gt;'Inputs &amp; Summary'!$D$5,0,IF(AM$1&gt;VLOOKUP($G69,Lists!$J$17:$K$21,2),IF($M69=Lists!$H$3,IF($K69&lt;1,(($S69/$K69)*((1+'Inputs &amp; Summary'!$D$7)^AM$1)),((INT(AM$1/$K69)-INT((AM$1-1)/$K69))*$S69*((1+'Inputs &amp; Summary'!$D$7)^AM$1))),(_xlfn.WEIBULL.DIST(AM$1,$L69,$K69,FALSE)*$S69*((1+'Inputs &amp; Summary'!$D$7)^AM$1))),IF($M69=Lists!$H$3,IF($K69&lt;1,((($R69*(1-$E69)+$Q69*(1-$F69))/$K69)*((1+'Inputs &amp; Summary'!$D$7)^AM$1)),((INT(AM$1/$K69)-INT((AM$1-1)/$K69))*($R69*(1-$E69)+$Q69*(1-$F69))*((1+'Inputs &amp; Summary'!$D$7)^AM$1))),((_xlfn.WEIBULL.DIST(AM$1,$L69,$K69,FALSE)*($R69*(1-$E69)+$Q69*(1-$F69))*((1+'Inputs &amp; Summary'!$D$7)^AM$1))))))</f>
        <v>4.5785735324583428</v>
      </c>
      <c r="AN69" s="248">
        <f>$D69*IF(AN$1&gt;'Inputs &amp; Summary'!$D$5,0,IF(AN$1&gt;VLOOKUP($G69,Lists!$J$17:$K$21,2),IF($M69=Lists!$H$3,IF($K69&lt;1,(($S69/$K69)*((1+'Inputs &amp; Summary'!$D$7)^AN$1)),((INT(AN$1/$K69)-INT((AN$1-1)/$K69))*$S69*((1+'Inputs &amp; Summary'!$D$7)^AN$1))),(_xlfn.WEIBULL.DIST(AN$1,$L69,$K69,FALSE)*$S69*((1+'Inputs &amp; Summary'!$D$7)^AN$1))),IF($M69=Lists!$H$3,IF($K69&lt;1,((($R69*(1-$E69)+$Q69*(1-$F69))/$K69)*((1+'Inputs &amp; Summary'!$D$7)^AN$1)),((INT(AN$1/$K69)-INT((AN$1-1)/$K69))*($R69*(1-$E69)+$Q69*(1-$F69))*((1+'Inputs &amp; Summary'!$D$7)^AN$1))),((_xlfn.WEIBULL.DIST(AN$1,$L69,$K69,FALSE)*($R69*(1-$E69)+$Q69*(1-$F69))*((1+'Inputs &amp; Summary'!$D$7)^AN$1))))))</f>
        <v>4.4423793436408419</v>
      </c>
      <c r="AO69" s="248">
        <f>$D69*IF(AO$1&gt;'Inputs &amp; Summary'!$D$5,0,IF(AO$1&gt;VLOOKUP($G69,Lists!$J$17:$K$21,2),IF($M69=Lists!$H$3,IF($K69&lt;1,(($S69/$K69)*((1+'Inputs &amp; Summary'!$D$7)^AO$1)),((INT(AO$1/$K69)-INT((AO$1-1)/$K69))*$S69*((1+'Inputs &amp; Summary'!$D$7)^AO$1))),(_xlfn.WEIBULL.DIST(AO$1,$L69,$K69,FALSE)*$S69*((1+'Inputs &amp; Summary'!$D$7)^AO$1))),IF($M69=Lists!$H$3,IF($K69&lt;1,((($R69*(1-$E69)+$Q69*(1-$F69))/$K69)*((1+'Inputs &amp; Summary'!$D$7)^AO$1)),((INT(AO$1/$K69)-INT((AO$1-1)/$K69))*($R69*(1-$E69)+$Q69*(1-$F69))*((1+'Inputs &amp; Summary'!$D$7)^AO$1))),((_xlfn.WEIBULL.DIST(AO$1,$L69,$K69,FALSE)*($R69*(1-$E69)+$Q69*(1-$F69))*((1+'Inputs &amp; Summary'!$D$7)^AO$1))))))</f>
        <v>4.3102363853946457</v>
      </c>
      <c r="AP69" s="248">
        <f>$D69*IF(AP$1&gt;'Inputs &amp; Summary'!$D$5,0,IF(AP$1&gt;VLOOKUP($G69,Lists!$J$17:$K$21,2),IF($M69=Lists!$H$3,IF($K69&lt;1,(($S69/$K69)*((1+'Inputs &amp; Summary'!$D$7)^AP$1)),((INT(AP$1/$K69)-INT((AP$1-1)/$K69))*$S69*((1+'Inputs &amp; Summary'!$D$7)^AP$1))),(_xlfn.WEIBULL.DIST(AP$1,$L69,$K69,FALSE)*$S69*((1+'Inputs &amp; Summary'!$D$7)^AP$1))),IF($M69=Lists!$H$3,IF($K69&lt;1,((($R69*(1-$E69)+$Q69*(1-$F69))/$K69)*((1+'Inputs &amp; Summary'!$D$7)^AP$1)),((INT(AP$1/$K69)-INT((AP$1-1)/$K69))*($R69*(1-$E69)+$Q69*(1-$F69))*((1+'Inputs &amp; Summary'!$D$7)^AP$1))),((_xlfn.WEIBULL.DIST(AP$1,$L69,$K69,FALSE)*($R69*(1-$E69)+$Q69*(1-$F69))*((1+'Inputs &amp; Summary'!$D$7)^AP$1))))))</f>
        <v>4.1820241498678055</v>
      </c>
      <c r="AQ69" s="248">
        <f>$D69*IF(AQ$1&gt;'Inputs &amp; Summary'!$D$5,0,IF(AQ$1&gt;VLOOKUP($G69,Lists!$J$17:$K$21,2),IF($M69=Lists!$H$3,IF($K69&lt;1,(($S69/$K69)*((1+'Inputs &amp; Summary'!$D$7)^AQ$1)),((INT(AQ$1/$K69)-INT((AQ$1-1)/$K69))*$S69*((1+'Inputs &amp; Summary'!$D$7)^AQ$1))),(_xlfn.WEIBULL.DIST(AQ$1,$L69,$K69,FALSE)*$S69*((1+'Inputs &amp; Summary'!$D$7)^AQ$1))),IF($M69=Lists!$H$3,IF($K69&lt;1,((($R69*(1-$E69)+$Q69*(1-$F69))/$K69)*((1+'Inputs &amp; Summary'!$D$7)^AQ$1)),((INT(AQ$1/$K69)-INT((AQ$1-1)/$K69))*($R69*(1-$E69)+$Q69*(1-$F69))*((1+'Inputs &amp; Summary'!$D$7)^AQ$1))),((_xlfn.WEIBULL.DIST(AQ$1,$L69,$K69,FALSE)*($R69*(1-$E69)+$Q69*(1-$F69))*((1+'Inputs &amp; Summary'!$D$7)^AQ$1))))))</f>
        <v>4.0576257138333771</v>
      </c>
      <c r="AR69" s="248">
        <f>$D69*IF(AR$1&gt;'Inputs &amp; Summary'!$D$5,0,IF(AR$1&gt;VLOOKUP($G69,Lists!$J$17:$K$21,2),IF($M69=Lists!$H$3,IF($K69&lt;1,(($S69/$K69)*((1+'Inputs &amp; Summary'!$D$7)^AR$1)),((INT(AR$1/$K69)-INT((AR$1-1)/$K69))*$S69*((1+'Inputs &amp; Summary'!$D$7)^AR$1))),(_xlfn.WEIBULL.DIST(AR$1,$L69,$K69,FALSE)*$S69*((1+'Inputs &amp; Summary'!$D$7)^AR$1))),IF($M69=Lists!$H$3,IF($K69&lt;1,((($R69*(1-$E69)+$Q69*(1-$F69))/$K69)*((1+'Inputs &amp; Summary'!$D$7)^AR$1)),((INT(AR$1/$K69)-INT((AR$1-1)/$K69))*($R69*(1-$E69)+$Q69*(1-$F69))*((1+'Inputs &amp; Summary'!$D$7)^AR$1))),((_xlfn.WEIBULL.DIST(AR$1,$L69,$K69,FALSE)*($R69*(1-$E69)+$Q69*(1-$F69))*((1+'Inputs &amp; Summary'!$D$7)^AR$1))))))</f>
        <v>3.9369276320612032</v>
      </c>
      <c r="AS69" s="248">
        <f>$D69*IF(AS$1&gt;'Inputs &amp; Summary'!$D$5,0,IF(AS$1&gt;VLOOKUP($G69,Lists!$J$17:$K$21,2),IF($M69=Lists!$H$3,IF($K69&lt;1,(($S69/$K69)*((1+'Inputs &amp; Summary'!$D$7)^AS$1)),((INT(AS$1/$K69)-INT((AS$1-1)/$K69))*$S69*((1+'Inputs &amp; Summary'!$D$7)^AS$1))),(_xlfn.WEIBULL.DIST(AS$1,$L69,$K69,FALSE)*$S69*((1+'Inputs &amp; Summary'!$D$7)^AS$1))),IF($M69=Lists!$H$3,IF($K69&lt;1,((($R69*(1-$E69)+$Q69*(1-$F69))/$K69)*((1+'Inputs &amp; Summary'!$D$7)^AS$1)),((INT(AS$1/$K69)-INT((AS$1-1)/$K69))*($R69*(1-$E69)+$Q69*(1-$F69))*((1+'Inputs &amp; Summary'!$D$7)^AS$1))),((_xlfn.WEIBULL.DIST(AS$1,$L69,$K69,FALSE)*($R69*(1-$E69)+$Q69*(1-$F69))*((1+'Inputs &amp; Summary'!$D$7)^AS$1))))))</f>
        <v>0</v>
      </c>
      <c r="AT69" s="248">
        <f>$D69*IF(AT$1&gt;'Inputs &amp; Summary'!$D$5,0,IF(AT$1&gt;VLOOKUP($G69,Lists!$J$17:$K$21,2),IF($M69=Lists!$H$3,IF($K69&lt;1,(($S69/$K69)*((1+'Inputs &amp; Summary'!$D$7)^AT$1)),((INT(AT$1/$K69)-INT((AT$1-1)/$K69))*$S69*((1+'Inputs &amp; Summary'!$D$7)^AT$1))),(_xlfn.WEIBULL.DIST(AT$1,$L69,$K69,FALSE)*$S69*((1+'Inputs &amp; Summary'!$D$7)^AT$1))),IF($M69=Lists!$H$3,IF($K69&lt;1,((($R69*(1-$E69)+$Q69*(1-$F69))/$K69)*((1+'Inputs &amp; Summary'!$D$7)^AT$1)),((INT(AT$1/$K69)-INT((AT$1-1)/$K69))*($R69*(1-$E69)+$Q69*(1-$F69))*((1+'Inputs &amp; Summary'!$D$7)^AT$1))),((_xlfn.WEIBULL.DIST(AT$1,$L69,$K69,FALSE)*($R69*(1-$E69)+$Q69*(1-$F69))*((1+'Inputs &amp; Summary'!$D$7)^AT$1))))))</f>
        <v>0</v>
      </c>
      <c r="AU69" s="248">
        <f>$D69*IF(AU$1&gt;'Inputs &amp; Summary'!$D$5,0,IF(AU$1&gt;VLOOKUP($G69,Lists!$J$17:$K$21,2),IF($M69=Lists!$H$3,IF($K69&lt;1,(($S69/$K69)*((1+'Inputs &amp; Summary'!$D$7)^AU$1)),((INT(AU$1/$K69)-INT((AU$1-1)/$K69))*$S69*((1+'Inputs &amp; Summary'!$D$7)^AU$1))),(_xlfn.WEIBULL.DIST(AU$1,$L69,$K69,FALSE)*$S69*((1+'Inputs &amp; Summary'!$D$7)^AU$1))),IF($M69=Lists!$H$3,IF($K69&lt;1,((($R69*(1-$E69)+$Q69*(1-$F69))/$K69)*((1+'Inputs &amp; Summary'!$D$7)^AU$1)),((INT(AU$1/$K69)-INT((AU$1-1)/$K69))*($R69*(1-$E69)+$Q69*(1-$F69))*((1+'Inputs &amp; Summary'!$D$7)^AU$1))),((_xlfn.WEIBULL.DIST(AU$1,$L69,$K69,FALSE)*($R69*(1-$E69)+$Q69*(1-$F69))*((1+'Inputs &amp; Summary'!$D$7)^AU$1))))))</f>
        <v>0</v>
      </c>
      <c r="AV69" s="248">
        <f>$D69*IF(AV$1&gt;'Inputs &amp; Summary'!$D$5,0,IF(AV$1&gt;VLOOKUP($G69,Lists!$J$17:$K$21,2),IF($M69=Lists!$H$3,IF($K69&lt;1,(($S69/$K69)*((1+'Inputs &amp; Summary'!$D$7)^AV$1)),((INT(AV$1/$K69)-INT((AV$1-1)/$K69))*$S69*((1+'Inputs &amp; Summary'!$D$7)^AV$1))),(_xlfn.WEIBULL.DIST(AV$1,$L69,$K69,FALSE)*$S69*((1+'Inputs &amp; Summary'!$D$7)^AV$1))),IF($M69=Lists!$H$3,IF($K69&lt;1,((($R69*(1-$E69)+$Q69*(1-$F69))/$K69)*((1+'Inputs &amp; Summary'!$D$7)^AV$1)),((INT(AV$1/$K69)-INT((AV$1-1)/$K69))*($R69*(1-$E69)+$Q69*(1-$F69))*((1+'Inputs &amp; Summary'!$D$7)^AV$1))),((_xlfn.WEIBULL.DIST(AV$1,$L69,$K69,FALSE)*($R69*(1-$E69)+$Q69*(1-$F69))*((1+'Inputs &amp; Summary'!$D$7)^AV$1))))))</f>
        <v>0</v>
      </c>
      <c r="AW69" s="248">
        <f>$D69*IF(AW$1&gt;'Inputs &amp; Summary'!$D$5,0,IF(AW$1&gt;VLOOKUP($G69,Lists!$J$17:$K$21,2),IF($M69=Lists!$H$3,IF($K69&lt;1,(($S69/$K69)*((1+'Inputs &amp; Summary'!$D$7)^AW$1)),((INT(AW$1/$K69)-INT((AW$1-1)/$K69))*$S69*((1+'Inputs &amp; Summary'!$D$7)^AW$1))),(_xlfn.WEIBULL.DIST(AW$1,$L69,$K69,FALSE)*$S69*((1+'Inputs &amp; Summary'!$D$7)^AW$1))),IF($M69=Lists!$H$3,IF($K69&lt;1,((($R69*(1-$E69)+$Q69*(1-$F69))/$K69)*((1+'Inputs &amp; Summary'!$D$7)^AW$1)),((INT(AW$1/$K69)-INT((AW$1-1)/$K69))*($R69*(1-$E69)+$Q69*(1-$F69))*((1+'Inputs &amp; Summary'!$D$7)^AW$1))),((_xlfn.WEIBULL.DIST(AW$1,$L69,$K69,FALSE)*($R69*(1-$E69)+$Q69*(1-$F69))*((1+'Inputs &amp; Summary'!$D$7)^AW$1))))))</f>
        <v>0</v>
      </c>
      <c r="AX69" s="248">
        <f>$D69*IF(AX$1&gt;'Inputs &amp; Summary'!$D$5,0,IF(AX$1&gt;VLOOKUP($G69,Lists!$J$17:$K$21,2),IF($M69=Lists!$H$3,IF($K69&lt;1,(($S69/$K69)*((1+'Inputs &amp; Summary'!$D$7)^AX$1)),((INT(AX$1/$K69)-INT((AX$1-1)/$K69))*$S69*((1+'Inputs &amp; Summary'!$D$7)^AX$1))),(_xlfn.WEIBULL.DIST(AX$1,$L69,$K69,FALSE)*$S69*((1+'Inputs &amp; Summary'!$D$7)^AX$1))),IF($M69=Lists!$H$3,IF($K69&lt;1,((($R69*(1-$E69)+$Q69*(1-$F69))/$K69)*((1+'Inputs &amp; Summary'!$D$7)^AX$1)),((INT(AX$1/$K69)-INT((AX$1-1)/$K69))*($R69*(1-$E69)+$Q69*(1-$F69))*((1+'Inputs &amp; Summary'!$D$7)^AX$1))),((_xlfn.WEIBULL.DIST(AX$1,$L69,$K69,FALSE)*($R69*(1-$E69)+$Q69*(1-$F69))*((1+'Inputs &amp; Summary'!$D$7)^AX$1))))))</f>
        <v>0</v>
      </c>
      <c r="AY69" s="248">
        <f>$D69*IF(AY$1&gt;'Inputs &amp; Summary'!$D$5,0,IF(AY$1&gt;VLOOKUP($G69,Lists!$J$17:$K$21,2),IF($M69=Lists!$H$3,IF($K69&lt;1,(($S69/$K69)*((1+'Inputs &amp; Summary'!$D$7)^AY$1)),((INT(AY$1/$K69)-INT((AY$1-1)/$K69))*$S69*((1+'Inputs &amp; Summary'!$D$7)^AY$1))),(_xlfn.WEIBULL.DIST(AY$1,$L69,$K69,FALSE)*$S69*((1+'Inputs &amp; Summary'!$D$7)^AY$1))),IF($M69=Lists!$H$3,IF($K69&lt;1,((($R69*(1-$E69)+$Q69*(1-$F69))/$K69)*((1+'Inputs &amp; Summary'!$D$7)^AY$1)),((INT(AY$1/$K69)-INT((AY$1-1)/$K69))*($R69*(1-$E69)+$Q69*(1-$F69))*((1+'Inputs &amp; Summary'!$D$7)^AY$1))),((_xlfn.WEIBULL.DIST(AY$1,$L69,$K69,FALSE)*($R69*(1-$E69)+$Q69*(1-$F69))*((1+'Inputs &amp; Summary'!$D$7)^AY$1))))))</f>
        <v>0</v>
      </c>
      <c r="AZ69" s="248">
        <f>$D69*IF(AZ$1&gt;'Inputs &amp; Summary'!$D$5,0,IF(AZ$1&gt;VLOOKUP($G69,Lists!$J$17:$K$21,2),IF($M69=Lists!$H$3,IF($K69&lt;1,(($S69/$K69)*((1+'Inputs &amp; Summary'!$D$7)^AZ$1)),((INT(AZ$1/$K69)-INT((AZ$1-1)/$K69))*$S69*((1+'Inputs &amp; Summary'!$D$7)^AZ$1))),(_xlfn.WEIBULL.DIST(AZ$1,$L69,$K69,FALSE)*$S69*((1+'Inputs &amp; Summary'!$D$7)^AZ$1))),IF($M69=Lists!$H$3,IF($K69&lt;1,((($R69*(1-$E69)+$Q69*(1-$F69))/$K69)*((1+'Inputs &amp; Summary'!$D$7)^AZ$1)),((INT(AZ$1/$K69)-INT((AZ$1-1)/$K69))*($R69*(1-$E69)+$Q69*(1-$F69))*((1+'Inputs &amp; Summary'!$D$7)^AZ$1))),((_xlfn.WEIBULL.DIST(AZ$1,$L69,$K69,FALSE)*($R69*(1-$E69)+$Q69*(1-$F69))*((1+'Inputs &amp; Summary'!$D$7)^AZ$1))))))</f>
        <v>0</v>
      </c>
      <c r="BA69" s="248">
        <f>$D69*IF(BA$1&gt;'Inputs &amp; Summary'!$D$5,0,IF(BA$1&gt;VLOOKUP($G69,Lists!$J$17:$K$21,2),IF($M69=Lists!$H$3,IF($K69&lt;1,(($S69/$K69)*((1+'Inputs &amp; Summary'!$D$7)^BA$1)),((INT(BA$1/$K69)-INT((BA$1-1)/$K69))*$S69*((1+'Inputs &amp; Summary'!$D$7)^BA$1))),(_xlfn.WEIBULL.DIST(BA$1,$L69,$K69,FALSE)*$S69*((1+'Inputs &amp; Summary'!$D$7)^BA$1))),IF($M69=Lists!$H$3,IF($K69&lt;1,((($R69*(1-$E69)+$Q69*(1-$F69))/$K69)*((1+'Inputs &amp; Summary'!$D$7)^BA$1)),((INT(BA$1/$K69)-INT((BA$1-1)/$K69))*($R69*(1-$E69)+$Q69*(1-$F69))*((1+'Inputs &amp; Summary'!$D$7)^BA$1))),((_xlfn.WEIBULL.DIST(BA$1,$L69,$K69,FALSE)*($R69*(1-$E69)+$Q69*(1-$F69))*((1+'Inputs &amp; Summary'!$D$7)^BA$1))))))</f>
        <v>0</v>
      </c>
      <c r="BB69" s="248">
        <f>$D69*IF(BB$1&gt;'Inputs &amp; Summary'!$D$5,0,IF(BB$1&gt;VLOOKUP($G69,Lists!$J$17:$K$21,2),IF($M69=Lists!$H$3,IF($K69&lt;1,(($S69/$K69)*((1+'Inputs &amp; Summary'!$D$7)^BB$1)),((INT(BB$1/$K69)-INT((BB$1-1)/$K69))*$S69*((1+'Inputs &amp; Summary'!$D$7)^BB$1))),(_xlfn.WEIBULL.DIST(BB$1,$L69,$K69,FALSE)*$S69*((1+'Inputs &amp; Summary'!$D$7)^BB$1))),IF($M69=Lists!$H$3,IF($K69&lt;1,((($R69*(1-$E69)+$Q69*(1-$F69))/$K69)*((1+'Inputs &amp; Summary'!$D$7)^BB$1)),((INT(BB$1/$K69)-INT((BB$1-1)/$K69))*($R69*(1-$E69)+$Q69*(1-$F69))*((1+'Inputs &amp; Summary'!$D$7)^BB$1))),((_xlfn.WEIBULL.DIST(BB$1,$L69,$K69,FALSE)*($R69*(1-$E69)+$Q69*(1-$F69))*((1+'Inputs &amp; Summary'!$D$7)^BB$1))))))</f>
        <v>0</v>
      </c>
      <c r="BC69" s="248">
        <f>$D69*IF(BC$1&gt;'Inputs &amp; Summary'!$D$5,0,IF(BC$1&gt;VLOOKUP($G69,Lists!$J$17:$K$21,2),IF($M69=Lists!$H$3,IF($K69&lt;1,(($S69/$K69)*((1+'Inputs &amp; Summary'!$D$7)^BC$1)),((INT(BC$1/$K69)-INT((BC$1-1)/$K69))*$S69*((1+'Inputs &amp; Summary'!$D$7)^BC$1))),(_xlfn.WEIBULL.DIST(BC$1,$L69,$K69,FALSE)*$S69*((1+'Inputs &amp; Summary'!$D$7)^BC$1))),IF($M69=Lists!$H$3,IF($K69&lt;1,((($R69*(1-$E69)+$Q69*(1-$F69))/$K69)*((1+'Inputs &amp; Summary'!$D$7)^BC$1)),((INT(BC$1/$K69)-INT((BC$1-1)/$K69))*($R69*(1-$E69)+$Q69*(1-$F69))*((1+'Inputs &amp; Summary'!$D$7)^BC$1))),((_xlfn.WEIBULL.DIST(BC$1,$L69,$K69,FALSE)*($R69*(1-$E69)+$Q69*(1-$F69))*((1+'Inputs &amp; Summary'!$D$7)^BC$1))))))</f>
        <v>0</v>
      </c>
      <c r="BD69" s="248">
        <f>$D69*IF(BD$1&gt;'Inputs &amp; Summary'!$D$5,0,IF(BD$1&gt;VLOOKUP($G69,Lists!$J$17:$K$21,2),IF($M69=Lists!$H$3,IF($K69&lt;1,(($S69/$K69)*((1+'Inputs &amp; Summary'!$D$7)^BD$1)),((INT(BD$1/$K69)-INT((BD$1-1)/$K69))*$S69*((1+'Inputs &amp; Summary'!$D$7)^BD$1))),(_xlfn.WEIBULL.DIST(BD$1,$L69,$K69,FALSE)*$S69*((1+'Inputs &amp; Summary'!$D$7)^BD$1))),IF($M69=Lists!$H$3,IF($K69&lt;1,((($R69*(1-$E69)+$Q69*(1-$F69))/$K69)*((1+'Inputs &amp; Summary'!$D$7)^BD$1)),((INT(BD$1/$K69)-INT((BD$1-1)/$K69))*($R69*(1-$E69)+$Q69*(1-$F69))*((1+'Inputs &amp; Summary'!$D$7)^BD$1))),((_xlfn.WEIBULL.DIST(BD$1,$L69,$K69,FALSE)*($R69*(1-$E69)+$Q69*(1-$F69))*((1+'Inputs &amp; Summary'!$D$7)^BD$1))))))</f>
        <v>0</v>
      </c>
      <c r="BE69" s="248">
        <f>$D69*IF(BE$1&gt;'Inputs &amp; Summary'!$D$5,0,IF(BE$1&gt;VLOOKUP($G69,Lists!$J$17:$K$21,2),IF($M69=Lists!$H$3,IF($K69&lt;1,(($S69/$K69)*((1+'Inputs &amp; Summary'!$D$7)^BE$1)),((INT(BE$1/$K69)-INT((BE$1-1)/$K69))*$S69*((1+'Inputs &amp; Summary'!$D$7)^BE$1))),(_xlfn.WEIBULL.DIST(BE$1,$L69,$K69,FALSE)*$S69*((1+'Inputs &amp; Summary'!$D$7)^BE$1))),IF($M69=Lists!$H$3,IF($K69&lt;1,((($R69*(1-$E69)+$Q69*(1-$F69))/$K69)*((1+'Inputs &amp; Summary'!$D$7)^BE$1)),((INT(BE$1/$K69)-INT((BE$1-1)/$K69))*($R69*(1-$E69)+$Q69*(1-$F69))*((1+'Inputs &amp; Summary'!$D$7)^BE$1))),((_xlfn.WEIBULL.DIST(BE$1,$L69,$K69,FALSE)*($R69*(1-$E69)+$Q69*(1-$F69))*((1+'Inputs &amp; Summary'!$D$7)^BE$1))))))</f>
        <v>0</v>
      </c>
      <c r="BF69" s="248">
        <f>$D69*IF(BF$1&gt;'Inputs &amp; Summary'!$D$5,0,IF(BF$1&gt;VLOOKUP($G69,Lists!$J$17:$K$21,2),IF($M69=Lists!$H$3,IF($K69&lt;1,(($S69/$K69)*((1+'Inputs &amp; Summary'!$D$7)^BF$1)),((INT(BF$1/$K69)-INT((BF$1-1)/$K69))*$S69*((1+'Inputs &amp; Summary'!$D$7)^BF$1))),(_xlfn.WEIBULL.DIST(BF$1,$L69,$K69,FALSE)*$S69*((1+'Inputs &amp; Summary'!$D$7)^BF$1))),IF($M69=Lists!$H$3,IF($K69&lt;1,((($R69*(1-$E69)+$Q69*(1-$F69))/$K69)*((1+'Inputs &amp; Summary'!$D$7)^BF$1)),((INT(BF$1/$K69)-INT((BF$1-1)/$K69))*($R69*(1-$E69)+$Q69*(1-$F69))*((1+'Inputs &amp; Summary'!$D$7)^BF$1))),((_xlfn.WEIBULL.DIST(BF$1,$L69,$K69,FALSE)*($R69*(1-$E69)+$Q69*(1-$F69))*((1+'Inputs &amp; Summary'!$D$7)^BF$1))))))</f>
        <v>0</v>
      </c>
      <c r="BG69" s="248">
        <f>$D69*IF(BG$1&gt;'Inputs &amp; Summary'!$D$5,0,IF(BG$1&gt;VLOOKUP($G69,Lists!$J$17:$K$21,2),IF($M69=Lists!$H$3,IF($K69&lt;1,(($S69/$K69)*((1+'Inputs &amp; Summary'!$D$7)^BG$1)),((INT(BG$1/$K69)-INT((BG$1-1)/$K69))*$S69*((1+'Inputs &amp; Summary'!$D$7)^BG$1))),(_xlfn.WEIBULL.DIST(BG$1,$L69,$K69,FALSE)*$S69*((1+'Inputs &amp; Summary'!$D$7)^BG$1))),IF($M69=Lists!$H$3,IF($K69&lt;1,((($R69*(1-$E69)+$Q69*(1-$F69))/$K69)*((1+'Inputs &amp; Summary'!$D$7)^BG$1)),((INT(BG$1/$K69)-INT((BG$1-1)/$K69))*($R69*(1-$E69)+$Q69*(1-$F69))*((1+'Inputs &amp; Summary'!$D$7)^BG$1))),((_xlfn.WEIBULL.DIST(BG$1,$L69,$K69,FALSE)*($R69*(1-$E69)+$Q69*(1-$F69))*((1+'Inputs &amp; Summary'!$D$7)^BG$1))))))</f>
        <v>0</v>
      </c>
      <c r="BH69" s="248">
        <f>$D69*IF(BH$1&gt;'Inputs &amp; Summary'!$D$5,0,IF(BH$1&gt;VLOOKUP($G69,Lists!$J$17:$K$21,2),IF($M69=Lists!$H$3,IF($K69&lt;1,(($S69/$K69)*((1+'Inputs &amp; Summary'!$D$7)^BH$1)),((INT(BH$1/$K69)-INT((BH$1-1)/$K69))*$S69*((1+'Inputs &amp; Summary'!$D$7)^BH$1))),(_xlfn.WEIBULL.DIST(BH$1,$L69,$K69,FALSE)*$S69*((1+'Inputs &amp; Summary'!$D$7)^BH$1))),IF($M69=Lists!$H$3,IF($K69&lt;1,((($R69*(1-$E69)+$Q69*(1-$F69))/$K69)*((1+'Inputs &amp; Summary'!$D$7)^BH$1)),((INT(BH$1/$K69)-INT((BH$1-1)/$K69))*($R69*(1-$E69)+$Q69*(1-$F69))*((1+'Inputs &amp; Summary'!$D$7)^BH$1))),((_xlfn.WEIBULL.DIST(BH$1,$L69,$K69,FALSE)*($R69*(1-$E69)+$Q69*(1-$F69))*((1+'Inputs &amp; Summary'!$D$7)^BH$1))))))</f>
        <v>0</v>
      </c>
      <c r="BI69" s="248">
        <f>$D69*IF(BI$1&gt;'Inputs &amp; Summary'!$D$5,0,IF(BI$1&gt;VLOOKUP($G69,Lists!$J$17:$K$21,2),IF($M69=Lists!$H$3,IF($K69&lt;1,(($S69/$K69)*((1+'Inputs &amp; Summary'!$D$7)^BI$1)),((INT(BI$1/$K69)-INT((BI$1-1)/$K69))*$S69*((1+'Inputs &amp; Summary'!$D$7)^BI$1))),(_xlfn.WEIBULL.DIST(BI$1,$L69,$K69,FALSE)*$S69*((1+'Inputs &amp; Summary'!$D$7)^BI$1))),IF($M69=Lists!$H$3,IF($K69&lt;1,((($R69*(1-$E69)+$Q69*(1-$F69))/$K69)*((1+'Inputs &amp; Summary'!$D$7)^BI$1)),((INT(BI$1/$K69)-INT((BI$1-1)/$K69))*($R69*(1-$E69)+$Q69*(1-$F69))*((1+'Inputs &amp; Summary'!$D$7)^BI$1))),((_xlfn.WEIBULL.DIST(BI$1,$L69,$K69,FALSE)*($R69*(1-$E69)+$Q69*(1-$F69))*((1+'Inputs &amp; Summary'!$D$7)^BI$1))))))</f>
        <v>0</v>
      </c>
      <c r="BJ69" s="248">
        <f>$D69*IF(BJ$1&gt;'Inputs &amp; Summary'!$D$5,0,IF(BJ$1&gt;VLOOKUP($G69,Lists!$J$17:$K$21,2),IF($M69=Lists!$H$3,IF($K69&lt;1,(($S69/$K69)*((1+'Inputs &amp; Summary'!$D$7)^BJ$1)),((INT(BJ$1/$K69)-INT((BJ$1-1)/$K69))*$S69*((1+'Inputs &amp; Summary'!$D$7)^BJ$1))),(_xlfn.WEIBULL.DIST(BJ$1,$L69,$K69,FALSE)*$S69*((1+'Inputs &amp; Summary'!$D$7)^BJ$1))),IF($M69=Lists!$H$3,IF($K69&lt;1,((($R69*(1-$E69)+$Q69*(1-$F69))/$K69)*((1+'Inputs &amp; Summary'!$D$7)^BJ$1)),((INT(BJ$1/$K69)-INT((BJ$1-1)/$K69))*($R69*(1-$E69)+$Q69*(1-$F69))*((1+'Inputs &amp; Summary'!$D$7)^BJ$1))),((_xlfn.WEIBULL.DIST(BJ$1,$L69,$K69,FALSE)*($R69*(1-$E69)+$Q69*(1-$F69))*((1+'Inputs &amp; Summary'!$D$7)^BJ$1))))))</f>
        <v>0</v>
      </c>
      <c r="BK69" s="248">
        <f>$D69*IF(BK$1&gt;'Inputs &amp; Summary'!$D$5,0,IF(BK$1&gt;VLOOKUP($G69,Lists!$J$17:$K$21,2),IF($M69=Lists!$H$3,IF($K69&lt;1,(($S69/$K69)*((1+'Inputs &amp; Summary'!$D$7)^BK$1)),((INT(BK$1/$K69)-INT((BK$1-1)/$K69))*$S69*((1+'Inputs &amp; Summary'!$D$7)^BK$1))),(_xlfn.WEIBULL.DIST(BK$1,$L69,$K69,FALSE)*$S69*((1+'Inputs &amp; Summary'!$D$7)^BK$1))),IF($M69=Lists!$H$3,IF($K69&lt;1,((($R69*(1-$E69)+$Q69*(1-$F69))/$K69)*((1+'Inputs &amp; Summary'!$D$7)^BK$1)),((INT(BK$1/$K69)-INT((BK$1-1)/$K69))*($R69*(1-$E69)+$Q69*(1-$F69))*((1+'Inputs &amp; Summary'!$D$7)^BK$1))),((_xlfn.WEIBULL.DIST(BK$1,$L69,$K69,FALSE)*($R69*(1-$E69)+$Q69*(1-$F69))*((1+'Inputs &amp; Summary'!$D$7)^BK$1))))))</f>
        <v>0</v>
      </c>
      <c r="BL69" s="248">
        <f>$D69*IF(BL$1&gt;'Inputs &amp; Summary'!$D$5,0,IF(BL$1&gt;VLOOKUP($G69,Lists!$J$17:$K$21,2),IF($M69=Lists!$H$3,IF($K69&lt;1,(($S69/$K69)*((1+'Inputs &amp; Summary'!$D$7)^BL$1)),((INT(BL$1/$K69)-INT((BL$1-1)/$K69))*$S69*((1+'Inputs &amp; Summary'!$D$7)^BL$1))),(_xlfn.WEIBULL.DIST(BL$1,$L69,$K69,FALSE)*$S69*((1+'Inputs &amp; Summary'!$D$7)^BL$1))),IF($M69=Lists!$H$3,IF($K69&lt;1,((($R69*(1-$E69)+$Q69*(1-$F69))/$K69)*((1+'Inputs &amp; Summary'!$D$7)^BL$1)),((INT(BL$1/$K69)-INT((BL$1-1)/$K69))*($R69*(1-$E69)+$Q69*(1-$F69))*((1+'Inputs &amp; Summary'!$D$7)^BL$1))),((_xlfn.WEIBULL.DIST(BL$1,$L69,$K69,FALSE)*($R69*(1-$E69)+$Q69*(1-$F69))*((1+'Inputs &amp; Summary'!$D$7)^BL$1))))))</f>
        <v>0</v>
      </c>
    </row>
    <row r="70" spans="1:64" x14ac:dyDescent="0.3">
      <c r="A70" s="236" t="s">
        <v>217</v>
      </c>
      <c r="B70" s="117" t="str">
        <f>IF('Inputs &amp; Summary'!$D$15=Lists!$E$3,INDEX('Residential Rooftop Details'!$A$30:$X$158,MATCH('Cash Flow'!$A70,'Residential Rooftop Details'!$A$30:$A$158,0),COLUMN(B$1)),IF('Inputs &amp; Summary'!$D$15=Lists!$E$4,INDEX('Commercial Rooftop Details'!$A$30:$V$158,MATCH('Cash Flow'!$A70,'Commercial Rooftop Details'!$A$30:$A$158,0),COLUMN(B$1)),INDEX('Ground-Mount Details'!$A$30:$V$158,MATCH('Cash Flow'!$A70,'Ground-Mount Details'!$A$30:$A$158,0),COLUMN(B$1))))</f>
        <v>Corrective</v>
      </c>
      <c r="C70" s="117" t="str">
        <f>IF('Inputs &amp; Summary'!$D$15=Lists!$E$3,INDEX('Residential Rooftop Details'!$A$30:$X$158,MATCH('Cash Flow'!$A70,'Residential Rooftop Details'!$A$30:$A$158,0),COLUMN(C$1)),IF('Inputs &amp; Summary'!$D$15=Lists!$E$4,INDEX('Commercial Rooftop Details'!$A$30:$V$158,MATCH('Cash Flow'!$A70,'Commercial Rooftop Details'!$A$30:$A$158,0),COLUMN(C$1)),INDEX('Ground-Mount Details'!$A$30:$V$158,MATCH('Cash Flow'!$A70,'Ground-Mount Details'!$A$30:$A$158,0),COLUMN(C$1))))</f>
        <v>Inverter</v>
      </c>
      <c r="D70" s="117">
        <f>IF('Inputs &amp; Summary'!$D$15=Lists!$E$3,INDEX('Residential Rooftop Details'!$A$30:$X$158,MATCH('Cash Flow'!$A70,'Residential Rooftop Details'!$A$30:$A$158,0),COLUMN(D$1)),IF('Inputs &amp; Summary'!$D$15=Lists!$E$4,INDEX('Commercial Rooftop Details'!$A$30:$V$158,MATCH('Cash Flow'!$A70,'Commercial Rooftop Details'!$A$30:$A$158,0),COLUMN(D$1)),INDEX('Ground-Mount Details'!$A$30:$V$158,MATCH('Cash Flow'!$A70,'Ground-Mount Details'!$A$30:$A$158,0),COLUMN(D$1))))</f>
        <v>1</v>
      </c>
      <c r="E70" s="117">
        <f>IF('Inputs &amp; Summary'!$D$15=Lists!$E$3,INDEX('Residential Rooftop Details'!$A$30:$X$158,MATCH('Cash Flow'!$A70,'Residential Rooftop Details'!$A$30:$A$158,0),COLUMN(E$1)),IF('Inputs &amp; Summary'!$D$15=Lists!$E$4,INDEX('Commercial Rooftop Details'!$A$30:$V$158,MATCH('Cash Flow'!$A70,'Commercial Rooftop Details'!$A$30:$A$158,0),COLUMN(E$1)),INDEX('Ground-Mount Details'!$A$30:$V$158,MATCH('Cash Flow'!$A70,'Ground-Mount Details'!$A$30:$A$158,0),COLUMN(E$1))))</f>
        <v>1</v>
      </c>
      <c r="F70" s="117">
        <f>IF('Inputs &amp; Summary'!$D$15=Lists!$E$3,INDEX('Residential Rooftop Details'!$A$30:$X$158,MATCH('Cash Flow'!$A70,'Residential Rooftop Details'!$A$30:$A$158,0),COLUMN(F$1)),IF('Inputs &amp; Summary'!$D$15=Lists!$E$4,INDEX('Commercial Rooftop Details'!$A$30:$V$158,MATCH('Cash Flow'!$A70,'Commercial Rooftop Details'!$A$30:$A$158,0),COLUMN(F$1)),INDEX('Ground-Mount Details'!$A$30:$V$158,MATCH('Cash Flow'!$A70,'Ground-Mount Details'!$A$30:$A$158,0),COLUMN(F$1))))</f>
        <v>1</v>
      </c>
      <c r="G70" s="237" t="str">
        <f>IF('Inputs &amp; Summary'!$D$15=Lists!$E$3,INDEX('Residential Rooftop Details'!$A$30:$X$158,MATCH('Cash Flow'!$A70,'Residential Rooftop Details'!$A$30:$A$158,0),COLUMN(G$1)),IF('Inputs &amp; Summary'!$D$15=Lists!$E$4,INDEX('Commercial Rooftop Details'!$A$30:$V$158,MATCH('Cash Flow'!$A70,'Commercial Rooftop Details'!$A$30:$A$158,0),COLUMN(G$1)),INDEX('Ground-Mount Details'!$A$30:$V$158,MATCH('Cash Flow'!$A70,'Ground-Mount Details'!$A$30:$A$158,0),COLUMN(G$1))))</f>
        <v>Inverter</v>
      </c>
      <c r="H70" s="237" t="str">
        <f>IF('Inputs &amp; Summary'!$D$15=Lists!$E$3,INDEX('Residential Rooftop Details'!$A$30:$X$158,MATCH('Cash Flow'!$A70,'Residential Rooftop Details'!$A$30:$A$158,0),COLUMN(H$1)),IF('Inputs &amp; Summary'!$D$15=Lists!$E$4,INDEX('Commercial Rooftop Details'!$A$30:$V$158,MATCH('Cash Flow'!$A70,'Commercial Rooftop Details'!$A$30:$A$158,0),COLUMN(H$1)),INDEX('Ground-Mount Details'!$A$30:$V$158,MATCH('Cash Flow'!$A70,'Ground-Mount Details'!$A$30:$A$158,0),COLUMN(H$1))))</f>
        <v>inverter</v>
      </c>
      <c r="I70" s="237" t="str">
        <f>IF('Inputs &amp; Summary'!$D$15=Lists!$E$3,INDEX('Residential Rooftop Details'!$A$30:$X$158,MATCH('Cash Flow'!$A70,'Residential Rooftop Details'!$A$30:$A$158,0),COLUMN(I$1)),IF('Inputs &amp; Summary'!$D$15=Lists!$E$4,INDEX('Commercial Rooftop Details'!$A$30:$V$158,MATCH('Cash Flow'!$A70,'Commercial Rooftop Details'!$A$30:$A$158,0),COLUMN(I$1)),INDEX('Ground-Mount Details'!$A$30:$V$158,MATCH('Cash Flow'!$A70,'Ground-Mount Details'!$A$30:$A$158,0),COLUMN(I$1))))</f>
        <v>Inverter specialist</v>
      </c>
      <c r="J70" s="238">
        <f>IF('Inputs &amp; Summary'!$D$15=Lists!$E$3,INDEX('Residential Rooftop Details'!$A$30:$X$158,MATCH('Cash Flow'!$A70,'Residential Rooftop Details'!$A$30:$A$158,0),COLUMN(J$1)),IF('Inputs &amp; Summary'!$D$15=Lists!$E$4,INDEX('Commercial Rooftop Details'!$A$30:$V$158,MATCH('Cash Flow'!$A70,'Commercial Rooftop Details'!$A$30:$A$158,0),COLUMN(J$1)),INDEX('Ground-Mount Details'!$A$30:$V$158,MATCH('Cash Flow'!$A70,'Ground-Mount Details'!$A$30:$A$158,0),COLUMN(J$1))))</f>
        <v>24.03846153846154</v>
      </c>
      <c r="K70" s="239">
        <f>IF('Inputs &amp; Summary'!$D$15=Lists!$E$3,INDEX('Residential Rooftop Details'!$A$30:$X$158,MATCH('Cash Flow'!$A70,'Residential Rooftop Details'!$A$30:$A$158,0),COLUMN(K$1)),IF('Inputs &amp; Summary'!$D$15=Lists!$E$4,INDEX('Commercial Rooftop Details'!$A$30:$V$158,MATCH('Cash Flow'!$A70,'Commercial Rooftop Details'!$A$30:$A$158,0),COLUMN(K$1)),INDEX('Ground-Mount Details'!$A$30:$V$158,MATCH('Cash Flow'!$A70,'Ground-Mount Details'!$A$30:$A$158,0),COLUMN(K$1))))</f>
        <v>20</v>
      </c>
      <c r="L70" s="239">
        <f>IF('Inputs &amp; Summary'!$D$15=Lists!$E$3,INDEX('Residential Rooftop Details'!$A$30:$X$158,MATCH('Cash Flow'!$A70,'Residential Rooftop Details'!$A$30:$A$158,0),COLUMN(L$1)),IF('Inputs &amp; Summary'!$D$15=Lists!$E$4,INDEX('Commercial Rooftop Details'!$A$30:$V$158,MATCH('Cash Flow'!$A70,'Commercial Rooftop Details'!$A$30:$A$158,0),COLUMN(L$1)),INDEX('Ground-Mount Details'!$A$30:$V$158,MATCH('Cash Flow'!$A70,'Ground-Mount Details'!$A$30:$A$158,0),COLUMN(L$1))))</f>
        <v>1</v>
      </c>
      <c r="M70" s="238" t="str">
        <f>IF('Inputs &amp; Summary'!$D$15=Lists!$E$3,INDEX('Residential Rooftop Details'!$A$30:$X$158,MATCH('Cash Flow'!$A70,'Residential Rooftop Details'!$A$30:$A$158,0),COLUMN(M$1)),IF('Inputs &amp; Summary'!$D$15=Lists!$E$4,INDEX('Commercial Rooftop Details'!$A$30:$V$158,MATCH('Cash Flow'!$A70,'Commercial Rooftop Details'!$A$30:$A$158,0),COLUMN(M$1)),INDEX('Ground-Mount Details'!$A$30:$V$158,MATCH('Cash Flow'!$A70,'Ground-Mount Details'!$A$30:$A$158,0),COLUMN(M$1))))</f>
        <v>Weibull</v>
      </c>
      <c r="N70" s="240">
        <f>IF('Inputs &amp; Summary'!$D$15=Lists!$E$3,INDEX('Residential Rooftop Details'!$A$30:$X$158,MATCH('Cash Flow'!$A70,'Residential Rooftop Details'!$A$30:$A$158,0),COLUMN(N$1)),IF('Inputs &amp; Summary'!$D$15=Lists!$E$4,INDEX('Commercial Rooftop Details'!$A$30:$V$158,MATCH('Cash Flow'!$A70,'Commercial Rooftop Details'!$A$30:$A$158,0),COLUMN(N$1)),INDEX('Ground-Mount Details'!$A$30:$V$158,MATCH('Cash Flow'!$A70,'Ground-Mount Details'!$A$30:$A$158,0),COLUMN(N$1))))</f>
        <v>1</v>
      </c>
      <c r="O70" s="239">
        <f>IF('Inputs &amp; Summary'!$D$15=Lists!$E$3,INDEX('Residential Rooftop Details'!$A$30:$X$158,MATCH('Cash Flow'!$A70,'Residential Rooftop Details'!$A$30:$A$158,0),COLUMN(O$1)),IF('Inputs &amp; Summary'!$D$15=Lists!$E$4,INDEX('Commercial Rooftop Details'!$A$30:$V$158,MATCH('Cash Flow'!$A70,'Commercial Rooftop Details'!$A$30:$A$158,0),COLUMN(O$1)),INDEX('Ground-Mount Details'!$A$30:$V$158,MATCH('Cash Flow'!$A70,'Ground-Mount Details'!$A$30:$A$158,0),COLUMN(O$1))))</f>
        <v>2</v>
      </c>
      <c r="P70" s="241">
        <f>IF('Inputs &amp; Summary'!$D$15=Lists!$E$3,INDEX('Residential Rooftop Details'!$A$30:$X$158,MATCH('Cash Flow'!$A70,'Residential Rooftop Details'!$A$30:$A$158,0),COLUMN(P$1)),IF('Inputs &amp; Summary'!$D$15=Lists!$E$4,INDEX('Commercial Rooftop Details'!$A$30:$V$158,MATCH('Cash Flow'!$A70,'Commercial Rooftop Details'!$A$30:$A$158,0),COLUMN(P$1)),INDEX('Ground-Mount Details'!$A$30:$V$158,MATCH('Cash Flow'!$A70,'Ground-Mount Details'!$A$30:$A$158,0),COLUMN(P$1))))</f>
        <v>1000</v>
      </c>
      <c r="Q70" s="242">
        <f>IF('Inputs &amp; Summary'!$D$15=Lists!$E$3,INDEX('Residential Rooftop Details'!$A$30:$X$158,MATCH('Cash Flow'!$A70,'Residential Rooftop Details'!$A$30:$A$158,0),COLUMN(Q$1)),IF('Inputs &amp; Summary'!$D$15=Lists!$E$4,INDEX('Commercial Rooftop Details'!$A$30:$V$158,MATCH('Cash Flow'!$A70,'Commercial Rooftop Details'!$A$30:$A$158,0),COLUMN(Q$1)),INDEX('Ground-Mount Details'!$A$30:$V$158,MATCH('Cash Flow'!$A70,'Ground-Mount Details'!$A$30:$A$158,0),COLUMN(Q$1))))</f>
        <v>48.07692307692308</v>
      </c>
      <c r="R70" s="242">
        <f>IF('Inputs &amp; Summary'!$D$15=Lists!$E$3,INDEX('Residential Rooftop Details'!$A$30:$X$158,MATCH('Cash Flow'!$A70,'Residential Rooftop Details'!$A$30:$A$158,0),COLUMN(R$1)),IF('Inputs &amp; Summary'!$D$15=Lists!$E$4,INDEX('Commercial Rooftop Details'!$A$30:$V$158,MATCH('Cash Flow'!$A70,'Commercial Rooftop Details'!$A$30:$A$158,0),COLUMN(R$1)),INDEX('Ground-Mount Details'!$A$30:$V$158,MATCH('Cash Flow'!$A70,'Ground-Mount Details'!$A$30:$A$158,0),COLUMN(R$1))))</f>
        <v>1000</v>
      </c>
      <c r="S70" s="243">
        <f>IF('Inputs &amp; Summary'!$D$15=Lists!$E$3,INDEX('Residential Rooftop Details'!$A$30:$X$158,MATCH('Cash Flow'!$A70,'Residential Rooftop Details'!$A$30:$A$158,0),COLUMN(S$1)),IF('Inputs &amp; Summary'!$D$15=Lists!$E$4,INDEX('Commercial Rooftop Details'!$A$30:$V$158,MATCH('Cash Flow'!$A70,'Commercial Rooftop Details'!$A$30:$A$158,0),COLUMN(S$1)),INDEX('Ground-Mount Details'!$A$30:$V$158,MATCH('Cash Flow'!$A70,'Ground-Mount Details'!$A$30:$A$158,0),COLUMN(S$1))))</f>
        <v>1048.0769230769231</v>
      </c>
      <c r="T70" s="238">
        <f>IF('Inputs &amp; Summary'!$D$15=Lists!$E$3,INDEX('Residential Rooftop Details'!$A$30:$X$158,MATCH('Cash Flow'!$A70,'Residential Rooftop Details'!$A$30:$A$158,0),COLUMN(T$1)),IF('Inputs &amp; Summary'!$D$15=Lists!$E$4,INDEX('Commercial Rooftop Details'!$A$30:$V$158,MATCH('Cash Flow'!$A70,'Commercial Rooftop Details'!$A$30:$A$158,0),COLUMN(T$1)),INDEX('Ground-Mount Details'!$A$30:$V$158,MATCH('Cash Flow'!$A70,'Ground-Mount Details'!$A$30:$A$158,0),COLUMN(T$1))))</f>
        <v>0</v>
      </c>
      <c r="U70" s="244">
        <f>IF('Inputs &amp; Summary'!$D$15=Lists!$E$3,INDEX('Residential Rooftop Details'!$A$30:$X$158,MATCH('Cash Flow'!$A70,'Residential Rooftop Details'!$A$30:$A$158,0),COLUMN(U$1)),IF('Inputs &amp; Summary'!$D$15=Lists!$E$4,INDEX('Commercial Rooftop Details'!$A$30:$V$158,MATCH('Cash Flow'!$A70,'Commercial Rooftop Details'!$A$30:$A$158,0),COLUMN(U$1)),INDEX('Ground-Mount Details'!$A$30:$V$158,MATCH('Cash Flow'!$A70,'Ground-Mount Details'!$A$30:$A$158,0),COLUMN(U$1))))</f>
        <v>0</v>
      </c>
      <c r="V70" s="245">
        <f t="shared" si="8"/>
        <v>16.469861891511346</v>
      </c>
      <c r="W70" s="245">
        <f>NPV('Inputs &amp; Summary'!$D$6,Y70:BL70)</f>
        <v>119.57972803694535</v>
      </c>
      <c r="X70" s="246">
        <f t="shared" si="7"/>
        <v>8.6791417933638766E-4</v>
      </c>
      <c r="Y70" s="248">
        <f>$D70*IF(Y$1&gt;'Inputs &amp; Summary'!$D$5,0,IF(Y$1&gt;VLOOKUP($G70,Lists!$J$17:$K$21,2),IF($M70=Lists!$H$3,IF($K70&lt;1,(($S70/$K70)*((1+'Inputs &amp; Summary'!$D$7)^Y$1)),((INT(Y$1/$K70)-INT((Y$1-1)/$K70))*$S70*((1+'Inputs &amp; Summary'!$D$7)^Y$1))),(_xlfn.WEIBULL.DIST(Y$1,$L70,$K70,FALSE)*$S70*((1+'Inputs &amp; Summary'!$D$7)^Y$1))),IF($M70=Lists!$H$3,IF($K70&lt;1,((($R70*(1-$E70)+$Q70*(1-$F70))/$K70)*((1+'Inputs &amp; Summary'!$D$7)^Y$1)),((INT(Y$1/$K70)-INT((Y$1-1)/$K70))*($R70*(1-$E70)+$Q70*(1-$F70))*((1+'Inputs &amp; Summary'!$D$7)^Y$1))),((_xlfn.WEIBULL.DIST(Y$1,$L70,$K70,FALSE)*($R70*(1-$E70)+$Q70*(1-$F70))*((1+'Inputs &amp; Summary'!$D$7)^Y$1))))))</f>
        <v>0</v>
      </c>
      <c r="Z70" s="248">
        <f>$D70*IF(Z$1&gt;'Inputs &amp; Summary'!$D$5,0,IF(Z$1&gt;VLOOKUP($G70,Lists!$J$17:$K$21,2),IF($M70=Lists!$H$3,IF($K70&lt;1,(($S70/$K70)*((1+'Inputs &amp; Summary'!$D$7)^Z$1)),((INT(Z$1/$K70)-INT((Z$1-1)/$K70))*$S70*((1+'Inputs &amp; Summary'!$D$7)^Z$1))),(_xlfn.WEIBULL.DIST(Z$1,$L70,$K70,FALSE)*$S70*((1+'Inputs &amp; Summary'!$D$7)^Z$1))),IF($M70=Lists!$H$3,IF($K70&lt;1,((($R70*(1-$E70)+$Q70*(1-$F70))/$K70)*((1+'Inputs &amp; Summary'!$D$7)^Z$1)),((INT(Z$1/$K70)-INT((Z$1-1)/$K70))*($R70*(1-$E70)+$Q70*(1-$F70))*((1+'Inputs &amp; Summary'!$D$7)^Z$1))),((_xlfn.WEIBULL.DIST(Z$1,$L70,$K70,FALSE)*($R70*(1-$E70)+$Q70*(1-$F70))*((1+'Inputs &amp; Summary'!$D$7)^Z$1))))))</f>
        <v>0</v>
      </c>
      <c r="AA70" s="248">
        <f>$D70*IF(AA$1&gt;'Inputs &amp; Summary'!$D$5,0,IF(AA$1&gt;VLOOKUP($G70,Lists!$J$17:$K$21,2),IF($M70=Lists!$H$3,IF($K70&lt;1,(($S70/$K70)*((1+'Inputs &amp; Summary'!$D$7)^AA$1)),((INT(AA$1/$K70)-INT((AA$1-1)/$K70))*$S70*((1+'Inputs &amp; Summary'!$D$7)^AA$1))),(_xlfn.WEIBULL.DIST(AA$1,$L70,$K70,FALSE)*$S70*((1+'Inputs &amp; Summary'!$D$7)^AA$1))),IF($M70=Lists!$H$3,IF($K70&lt;1,((($R70*(1-$E70)+$Q70*(1-$F70))/$K70)*((1+'Inputs &amp; Summary'!$D$7)^AA$1)),((INT(AA$1/$K70)-INT((AA$1-1)/$K70))*($R70*(1-$E70)+$Q70*(1-$F70))*((1+'Inputs &amp; Summary'!$D$7)^AA$1))),((_xlfn.WEIBULL.DIST(AA$1,$L70,$K70,FALSE)*($R70*(1-$E70)+$Q70*(1-$F70))*((1+'Inputs &amp; Summary'!$D$7)^AA$1))))))</f>
        <v>0</v>
      </c>
      <c r="AB70" s="248">
        <f>$D70*IF(AB$1&gt;'Inputs &amp; Summary'!$D$5,0,IF(AB$1&gt;VLOOKUP($G70,Lists!$J$17:$K$21,2),IF($M70=Lists!$H$3,IF($K70&lt;1,(($S70/$K70)*((1+'Inputs &amp; Summary'!$D$7)^AB$1)),((INT(AB$1/$K70)-INT((AB$1-1)/$K70))*$S70*((1+'Inputs &amp; Summary'!$D$7)^AB$1))),(_xlfn.WEIBULL.DIST(AB$1,$L70,$K70,FALSE)*$S70*((1+'Inputs &amp; Summary'!$D$7)^AB$1))),IF($M70=Lists!$H$3,IF($K70&lt;1,((($R70*(1-$E70)+$Q70*(1-$F70))/$K70)*((1+'Inputs &amp; Summary'!$D$7)^AB$1)),((INT(AB$1/$K70)-INT((AB$1-1)/$K70))*($R70*(1-$E70)+$Q70*(1-$F70))*((1+'Inputs &amp; Summary'!$D$7)^AB$1))),((_xlfn.WEIBULL.DIST(AB$1,$L70,$K70,FALSE)*($R70*(1-$E70)+$Q70*(1-$F70))*((1+'Inputs &amp; Summary'!$D$7)^AB$1))))))</f>
        <v>0</v>
      </c>
      <c r="AC70" s="248">
        <f>$D70*IF(AC$1&gt;'Inputs &amp; Summary'!$D$5,0,IF(AC$1&gt;VLOOKUP($G70,Lists!$J$17:$K$21,2),IF($M70=Lists!$H$3,IF($K70&lt;1,(($S70/$K70)*((1+'Inputs &amp; Summary'!$D$7)^AC$1)),((INT(AC$1/$K70)-INT((AC$1-1)/$K70))*$S70*((1+'Inputs &amp; Summary'!$D$7)^AC$1))),(_xlfn.WEIBULL.DIST(AC$1,$L70,$K70,FALSE)*$S70*((1+'Inputs &amp; Summary'!$D$7)^AC$1))),IF($M70=Lists!$H$3,IF($K70&lt;1,((($R70*(1-$E70)+$Q70*(1-$F70))/$K70)*((1+'Inputs &amp; Summary'!$D$7)^AC$1)),((INT(AC$1/$K70)-INT((AC$1-1)/$K70))*($R70*(1-$E70)+$Q70*(1-$F70))*((1+'Inputs &amp; Summary'!$D$7)^AC$1))),((_xlfn.WEIBULL.DIST(AC$1,$L70,$K70,FALSE)*($R70*(1-$E70)+$Q70*(1-$F70))*((1+'Inputs &amp; Summary'!$D$7)^AC$1))))))</f>
        <v>0</v>
      </c>
      <c r="AD70" s="248">
        <f>$D70*IF(AD$1&gt;'Inputs &amp; Summary'!$D$5,0,IF(AD$1&gt;VLOOKUP($G70,Lists!$J$17:$K$21,2),IF($M70=Lists!$H$3,IF($K70&lt;1,(($S70/$K70)*((1+'Inputs &amp; Summary'!$D$7)^AD$1)),((INT(AD$1/$K70)-INT((AD$1-1)/$K70))*$S70*((1+'Inputs &amp; Summary'!$D$7)^AD$1))),(_xlfn.WEIBULL.DIST(AD$1,$L70,$K70,FALSE)*$S70*((1+'Inputs &amp; Summary'!$D$7)^AD$1))),IF($M70=Lists!$H$3,IF($K70&lt;1,((($R70*(1-$E70)+$Q70*(1-$F70))/$K70)*((1+'Inputs &amp; Summary'!$D$7)^AD$1)),((INT(AD$1/$K70)-INT((AD$1-1)/$K70))*($R70*(1-$E70)+$Q70*(1-$F70))*((1+'Inputs &amp; Summary'!$D$7)^AD$1))),((_xlfn.WEIBULL.DIST(AD$1,$L70,$K70,FALSE)*($R70*(1-$E70)+$Q70*(1-$F70))*((1+'Inputs &amp; Summary'!$D$7)^AD$1))))))</f>
        <v>0</v>
      </c>
      <c r="AE70" s="248">
        <f>$D70*IF(AE$1&gt;'Inputs &amp; Summary'!$D$5,0,IF(AE$1&gt;VLOOKUP($G70,Lists!$J$17:$K$21,2),IF($M70=Lists!$H$3,IF($K70&lt;1,(($S70/$K70)*((1+'Inputs &amp; Summary'!$D$7)^AE$1)),((INT(AE$1/$K70)-INT((AE$1-1)/$K70))*$S70*((1+'Inputs &amp; Summary'!$D$7)^AE$1))),(_xlfn.WEIBULL.DIST(AE$1,$L70,$K70,FALSE)*$S70*((1+'Inputs &amp; Summary'!$D$7)^AE$1))),IF($M70=Lists!$H$3,IF($K70&lt;1,((($R70*(1-$E70)+$Q70*(1-$F70))/$K70)*((1+'Inputs &amp; Summary'!$D$7)^AE$1)),((INT(AE$1/$K70)-INT((AE$1-1)/$K70))*($R70*(1-$E70)+$Q70*(1-$F70))*((1+'Inputs &amp; Summary'!$D$7)^AE$1))),((_xlfn.WEIBULL.DIST(AE$1,$L70,$K70,FALSE)*($R70*(1-$E70)+$Q70*(1-$F70))*((1+'Inputs &amp; Summary'!$D$7)^AE$1))))))</f>
        <v>0</v>
      </c>
      <c r="AF70" s="248">
        <f>$D70*IF(AF$1&gt;'Inputs &amp; Summary'!$D$5,0,IF(AF$1&gt;VLOOKUP($G70,Lists!$J$17:$K$21,2),IF($M70=Lists!$H$3,IF($K70&lt;1,(($S70/$K70)*((1+'Inputs &amp; Summary'!$D$7)^AF$1)),((INT(AF$1/$K70)-INT((AF$1-1)/$K70))*$S70*((1+'Inputs &amp; Summary'!$D$7)^AF$1))),(_xlfn.WEIBULL.DIST(AF$1,$L70,$K70,FALSE)*$S70*((1+'Inputs &amp; Summary'!$D$7)^AF$1))),IF($M70=Lists!$H$3,IF($K70&lt;1,((($R70*(1-$E70)+$Q70*(1-$F70))/$K70)*((1+'Inputs &amp; Summary'!$D$7)^AF$1)),((INT(AF$1/$K70)-INT((AF$1-1)/$K70))*($R70*(1-$E70)+$Q70*(1-$F70))*((1+'Inputs &amp; Summary'!$D$7)^AF$1))),((_xlfn.WEIBULL.DIST(AF$1,$L70,$K70,FALSE)*($R70*(1-$E70)+$Q70*(1-$F70))*((1+'Inputs &amp; Summary'!$D$7)^AF$1))))))</f>
        <v>0</v>
      </c>
      <c r="AG70" s="248">
        <f>$D70*IF(AG$1&gt;'Inputs &amp; Summary'!$D$5,0,IF(AG$1&gt;VLOOKUP($G70,Lists!$J$17:$K$21,2),IF($M70=Lists!$H$3,IF($K70&lt;1,(($S70/$K70)*((1+'Inputs &amp; Summary'!$D$7)^AG$1)),((INT(AG$1/$K70)-INT((AG$1-1)/$K70))*$S70*((1+'Inputs &amp; Summary'!$D$7)^AG$1))),(_xlfn.WEIBULL.DIST(AG$1,$L70,$K70,FALSE)*$S70*((1+'Inputs &amp; Summary'!$D$7)^AG$1))),IF($M70=Lists!$H$3,IF($K70&lt;1,((($R70*(1-$E70)+$Q70*(1-$F70))/$K70)*((1+'Inputs &amp; Summary'!$D$7)^AG$1)),((INT(AG$1/$K70)-INT((AG$1-1)/$K70))*($R70*(1-$E70)+$Q70*(1-$F70))*((1+'Inputs &amp; Summary'!$D$7)^AG$1))),((_xlfn.WEIBULL.DIST(AG$1,$L70,$K70,FALSE)*($R70*(1-$E70)+$Q70*(1-$F70))*((1+'Inputs &amp; Summary'!$D$7)^AG$1))))))</f>
        <v>0</v>
      </c>
      <c r="AH70" s="248">
        <f>$D70*IF(AH$1&gt;'Inputs &amp; Summary'!$D$5,0,IF(AH$1&gt;VLOOKUP($G70,Lists!$J$17:$K$21,2),IF($M70=Lists!$H$3,IF($K70&lt;1,(($S70/$K70)*((1+'Inputs &amp; Summary'!$D$7)^AH$1)),((INT(AH$1/$K70)-INT((AH$1-1)/$K70))*$S70*((1+'Inputs &amp; Summary'!$D$7)^AH$1))),(_xlfn.WEIBULL.DIST(AH$1,$L70,$K70,FALSE)*$S70*((1+'Inputs &amp; Summary'!$D$7)^AH$1))),IF($M70=Lists!$H$3,IF($K70&lt;1,((($R70*(1-$E70)+$Q70*(1-$F70))/$K70)*((1+'Inputs &amp; Summary'!$D$7)^AH$1)),((INT(AH$1/$K70)-INT((AH$1-1)/$K70))*($R70*(1-$E70)+$Q70*(1-$F70))*((1+'Inputs &amp; Summary'!$D$7)^AH$1))),((_xlfn.WEIBULL.DIST(AH$1,$L70,$K70,FALSE)*($R70*(1-$E70)+$Q70*(1-$F70))*((1+'Inputs &amp; Summary'!$D$7)^AH$1))))))</f>
        <v>0</v>
      </c>
      <c r="AI70" s="248">
        <f>$D70*IF(AI$1&gt;'Inputs &amp; Summary'!$D$5,0,IF(AI$1&gt;VLOOKUP($G70,Lists!$J$17:$K$21,2),IF($M70=Lists!$H$3,IF($K70&lt;1,(($S70/$K70)*((1+'Inputs &amp; Summary'!$D$7)^AI$1)),((INT(AI$1/$K70)-INT((AI$1-1)/$K70))*$S70*((1+'Inputs &amp; Summary'!$D$7)^AI$1))),(_xlfn.WEIBULL.DIST(AI$1,$L70,$K70,FALSE)*$S70*((1+'Inputs &amp; Summary'!$D$7)^AI$1))),IF($M70=Lists!$H$3,IF($K70&lt;1,((($R70*(1-$E70)+$Q70*(1-$F70))/$K70)*((1+'Inputs &amp; Summary'!$D$7)^AI$1)),((INT(AI$1/$K70)-INT((AI$1-1)/$K70))*($R70*(1-$E70)+$Q70*(1-$F70))*((1+'Inputs &amp; Summary'!$D$7)^AI$1))),((_xlfn.WEIBULL.DIST(AI$1,$L70,$K70,FALSE)*($R70*(1-$E70)+$Q70*(1-$F70))*((1+'Inputs &amp; Summary'!$D$7)^AI$1))))))</f>
        <v>37.592662639023416</v>
      </c>
      <c r="AJ70" s="248">
        <f>$D70*IF(AJ$1&gt;'Inputs &amp; Summary'!$D$5,0,IF(AJ$1&gt;VLOOKUP($G70,Lists!$J$17:$K$21,2),IF($M70=Lists!$H$3,IF($K70&lt;1,(($S70/$K70)*((1+'Inputs &amp; Summary'!$D$7)^AJ$1)),((INT(AJ$1/$K70)-INT((AJ$1-1)/$K70))*$S70*((1+'Inputs &amp; Summary'!$D$7)^AJ$1))),(_xlfn.WEIBULL.DIST(AJ$1,$L70,$K70,FALSE)*$S70*((1+'Inputs &amp; Summary'!$D$7)^AJ$1))),IF($M70=Lists!$H$3,IF($K70&lt;1,((($R70*(1-$E70)+$Q70*(1-$F70))/$K70)*((1+'Inputs &amp; Summary'!$D$7)^AJ$1)),((INT(AJ$1/$K70)-INT((AJ$1-1)/$K70))*($R70*(1-$E70)+$Q70*(1-$F70))*((1+'Inputs &amp; Summary'!$D$7)^AJ$1))),((_xlfn.WEIBULL.DIST(AJ$1,$L70,$K70,FALSE)*($R70*(1-$E70)+$Q70*(1-$F70))*((1+'Inputs &amp; Summary'!$D$7)^AJ$1))))))</f>
        <v>36.474431784519098</v>
      </c>
      <c r="AK70" s="248">
        <f>$D70*IF(AK$1&gt;'Inputs &amp; Summary'!$D$5,0,IF(AK$1&gt;VLOOKUP($G70,Lists!$J$17:$K$21,2),IF($M70=Lists!$H$3,IF($K70&lt;1,(($S70/$K70)*((1+'Inputs &amp; Summary'!$D$7)^AK$1)),((INT(AK$1/$K70)-INT((AK$1-1)/$K70))*$S70*((1+'Inputs &amp; Summary'!$D$7)^AK$1))),(_xlfn.WEIBULL.DIST(AK$1,$L70,$K70,FALSE)*$S70*((1+'Inputs &amp; Summary'!$D$7)^AK$1))),IF($M70=Lists!$H$3,IF($K70&lt;1,((($R70*(1-$E70)+$Q70*(1-$F70))/$K70)*((1+'Inputs &amp; Summary'!$D$7)^AK$1)),((INT(AK$1/$K70)-INT((AK$1-1)/$K70))*($R70*(1-$E70)+$Q70*(1-$F70))*((1+'Inputs &amp; Summary'!$D$7)^AK$1))),((_xlfn.WEIBULL.DIST(AK$1,$L70,$K70,FALSE)*($R70*(1-$E70)+$Q70*(1-$F70))*((1+'Inputs &amp; Summary'!$D$7)^AK$1))))))</f>
        <v>35.389463810486227</v>
      </c>
      <c r="AL70" s="248">
        <f>$D70*IF(AL$1&gt;'Inputs &amp; Summary'!$D$5,0,IF(AL$1&gt;VLOOKUP($G70,Lists!$J$17:$K$21,2),IF($M70=Lists!$H$3,IF($K70&lt;1,(($S70/$K70)*((1+'Inputs &amp; Summary'!$D$7)^AL$1)),((INT(AL$1/$K70)-INT((AL$1-1)/$K70))*$S70*((1+'Inputs &amp; Summary'!$D$7)^AL$1))),(_xlfn.WEIBULL.DIST(AL$1,$L70,$K70,FALSE)*$S70*((1+'Inputs &amp; Summary'!$D$7)^AL$1))),IF($M70=Lists!$H$3,IF($K70&lt;1,((($R70*(1-$E70)+$Q70*(1-$F70))/$K70)*((1+'Inputs &amp; Summary'!$D$7)^AL$1)),((INT(AL$1/$K70)-INT((AL$1-1)/$K70))*($R70*(1-$E70)+$Q70*(1-$F70))*((1+'Inputs &amp; Summary'!$D$7)^AL$1))),((_xlfn.WEIBULL.DIST(AL$1,$L70,$K70,FALSE)*($R70*(1-$E70)+$Q70*(1-$F70))*((1+'Inputs &amp; Summary'!$D$7)^AL$1))))))</f>
        <v>34.336769279714417</v>
      </c>
      <c r="AM70" s="248">
        <f>$D70*IF(AM$1&gt;'Inputs &amp; Summary'!$D$5,0,IF(AM$1&gt;VLOOKUP($G70,Lists!$J$17:$K$21,2),IF($M70=Lists!$H$3,IF($K70&lt;1,(($S70/$K70)*((1+'Inputs &amp; Summary'!$D$7)^AM$1)),((INT(AM$1/$K70)-INT((AM$1-1)/$K70))*$S70*((1+'Inputs &amp; Summary'!$D$7)^AM$1))),(_xlfn.WEIBULL.DIST(AM$1,$L70,$K70,FALSE)*$S70*((1+'Inputs &amp; Summary'!$D$7)^AM$1))),IF($M70=Lists!$H$3,IF($K70&lt;1,((($R70*(1-$E70)+$Q70*(1-$F70))/$K70)*((1+'Inputs &amp; Summary'!$D$7)^AM$1)),((INT(AM$1/$K70)-INT((AM$1-1)/$K70))*($R70*(1-$E70)+$Q70*(1-$F70))*((1+'Inputs &amp; Summary'!$D$7)^AM$1))),((_xlfn.WEIBULL.DIST(AM$1,$L70,$K70,FALSE)*($R70*(1-$E70)+$Q70*(1-$F70))*((1+'Inputs &amp; Summary'!$D$7)^AM$1))))))</f>
        <v>33.315388186779657</v>
      </c>
      <c r="AN70" s="248">
        <f>$D70*IF(AN$1&gt;'Inputs &amp; Summary'!$D$5,0,IF(AN$1&gt;VLOOKUP($G70,Lists!$J$17:$K$21,2),IF($M70=Lists!$H$3,IF($K70&lt;1,(($S70/$K70)*((1+'Inputs &amp; Summary'!$D$7)^AN$1)),((INT(AN$1/$K70)-INT((AN$1-1)/$K70))*$S70*((1+'Inputs &amp; Summary'!$D$7)^AN$1))),(_xlfn.WEIBULL.DIST(AN$1,$L70,$K70,FALSE)*$S70*((1+'Inputs &amp; Summary'!$D$7)^AN$1))),IF($M70=Lists!$H$3,IF($K70&lt;1,((($R70*(1-$E70)+$Q70*(1-$F70))/$K70)*((1+'Inputs &amp; Summary'!$D$7)^AN$1)),((INT(AN$1/$K70)-INT((AN$1-1)/$K70))*($R70*(1-$E70)+$Q70*(1-$F70))*((1+'Inputs &amp; Summary'!$D$7)^AN$1))),((_xlfn.WEIBULL.DIST(AN$1,$L70,$K70,FALSE)*($R70*(1-$E70)+$Q70*(1-$F70))*((1+'Inputs &amp; Summary'!$D$7)^AN$1))))))</f>
        <v>32.324389082566867</v>
      </c>
      <c r="AO70" s="248">
        <f>$D70*IF(AO$1&gt;'Inputs &amp; Summary'!$D$5,0,IF(AO$1&gt;VLOOKUP($G70,Lists!$J$17:$K$21,2),IF($M70=Lists!$H$3,IF($K70&lt;1,(($S70/$K70)*((1+'Inputs &amp; Summary'!$D$7)^AO$1)),((INT(AO$1/$K70)-INT((AO$1-1)/$K70))*$S70*((1+'Inputs &amp; Summary'!$D$7)^AO$1))),(_xlfn.WEIBULL.DIST(AO$1,$L70,$K70,FALSE)*$S70*((1+'Inputs &amp; Summary'!$D$7)^AO$1))),IF($M70=Lists!$H$3,IF($K70&lt;1,((($R70*(1-$E70)+$Q70*(1-$F70))/$K70)*((1+'Inputs &amp; Summary'!$D$7)^AO$1)),((INT(AO$1/$K70)-INT((AO$1-1)/$K70))*($R70*(1-$E70)+$Q70*(1-$F70))*((1+'Inputs &amp; Summary'!$D$7)^AO$1))),((_xlfn.WEIBULL.DIST(AO$1,$L70,$K70,FALSE)*($R70*(1-$E70)+$Q70*(1-$F70))*((1+'Inputs &amp; Summary'!$D$7)^AO$1))))))</f>
        <v>31.362868224834202</v>
      </c>
      <c r="AP70" s="248">
        <f>$D70*IF(AP$1&gt;'Inputs &amp; Summary'!$D$5,0,IF(AP$1&gt;VLOOKUP($G70,Lists!$J$17:$K$21,2),IF($M70=Lists!$H$3,IF($K70&lt;1,(($S70/$K70)*((1+'Inputs &amp; Summary'!$D$7)^AP$1)),((INT(AP$1/$K70)-INT((AP$1-1)/$K70))*$S70*((1+'Inputs &amp; Summary'!$D$7)^AP$1))),(_xlfn.WEIBULL.DIST(AP$1,$L70,$K70,FALSE)*$S70*((1+'Inputs &amp; Summary'!$D$7)^AP$1))),IF($M70=Lists!$H$3,IF($K70&lt;1,((($R70*(1-$E70)+$Q70*(1-$F70))/$K70)*((1+'Inputs &amp; Summary'!$D$7)^AP$1)),((INT(AP$1/$K70)-INT((AP$1-1)/$K70))*($R70*(1-$E70)+$Q70*(1-$F70))*((1+'Inputs &amp; Summary'!$D$7)^AP$1))),((_xlfn.WEIBULL.DIST(AP$1,$L70,$K70,FALSE)*($R70*(1-$E70)+$Q70*(1-$F70))*((1+'Inputs &amp; Summary'!$D$7)^AP$1))))))</f>
        <v>30.429948754044776</v>
      </c>
      <c r="AQ70" s="248">
        <f>$D70*IF(AQ$1&gt;'Inputs &amp; Summary'!$D$5,0,IF(AQ$1&gt;VLOOKUP($G70,Lists!$J$17:$K$21,2),IF($M70=Lists!$H$3,IF($K70&lt;1,(($S70/$K70)*((1+'Inputs &amp; Summary'!$D$7)^AQ$1)),((INT(AQ$1/$K70)-INT((AQ$1-1)/$K70))*$S70*((1+'Inputs &amp; Summary'!$D$7)^AQ$1))),(_xlfn.WEIBULL.DIST(AQ$1,$L70,$K70,FALSE)*$S70*((1+'Inputs &amp; Summary'!$D$7)^AQ$1))),IF($M70=Lists!$H$3,IF($K70&lt;1,((($R70*(1-$E70)+$Q70*(1-$F70))/$K70)*((1+'Inputs &amp; Summary'!$D$7)^AQ$1)),((INT(AQ$1/$K70)-INT((AQ$1-1)/$K70))*($R70*(1-$E70)+$Q70*(1-$F70))*((1+'Inputs &amp; Summary'!$D$7)^AQ$1))),((_xlfn.WEIBULL.DIST(AQ$1,$L70,$K70,FALSE)*($R70*(1-$E70)+$Q70*(1-$F70))*((1+'Inputs &amp; Summary'!$D$7)^AQ$1))))))</f>
        <v>29.524779893714157</v>
      </c>
      <c r="AR70" s="248">
        <f>$D70*IF(AR$1&gt;'Inputs &amp; Summary'!$D$5,0,IF(AR$1&gt;VLOOKUP($G70,Lists!$J$17:$K$21,2),IF($M70=Lists!$H$3,IF($K70&lt;1,(($S70/$K70)*((1+'Inputs &amp; Summary'!$D$7)^AR$1)),((INT(AR$1/$K70)-INT((AR$1-1)/$K70))*$S70*((1+'Inputs &amp; Summary'!$D$7)^AR$1))),(_xlfn.WEIBULL.DIST(AR$1,$L70,$K70,FALSE)*$S70*((1+'Inputs &amp; Summary'!$D$7)^AR$1))),IF($M70=Lists!$H$3,IF($K70&lt;1,((($R70*(1-$E70)+$Q70*(1-$F70))/$K70)*((1+'Inputs &amp; Summary'!$D$7)^AR$1)),((INT(AR$1/$K70)-INT((AR$1-1)/$K70))*($R70*(1-$E70)+$Q70*(1-$F70))*((1+'Inputs &amp; Summary'!$D$7)^AR$1))),((_xlfn.WEIBULL.DIST(AR$1,$L70,$K70,FALSE)*($R70*(1-$E70)+$Q70*(1-$F70))*((1+'Inputs &amp; Summary'!$D$7)^AR$1))))))</f>
        <v>28.646536174544135</v>
      </c>
      <c r="AS70" s="248">
        <f>$D70*IF(AS$1&gt;'Inputs &amp; Summary'!$D$5,0,IF(AS$1&gt;VLOOKUP($G70,Lists!$J$17:$K$21,2),IF($M70=Lists!$H$3,IF($K70&lt;1,(($S70/$K70)*((1+'Inputs &amp; Summary'!$D$7)^AS$1)),((INT(AS$1/$K70)-INT((AS$1-1)/$K70))*$S70*((1+'Inputs &amp; Summary'!$D$7)^AS$1))),(_xlfn.WEIBULL.DIST(AS$1,$L70,$K70,FALSE)*$S70*((1+'Inputs &amp; Summary'!$D$7)^AS$1))),IF($M70=Lists!$H$3,IF($K70&lt;1,((($R70*(1-$E70)+$Q70*(1-$F70))/$K70)*((1+'Inputs &amp; Summary'!$D$7)^AS$1)),((INT(AS$1/$K70)-INT((AS$1-1)/$K70))*($R70*(1-$E70)+$Q70*(1-$F70))*((1+'Inputs &amp; Summary'!$D$7)^AS$1))),((_xlfn.WEIBULL.DIST(AS$1,$L70,$K70,FALSE)*($R70*(1-$E70)+$Q70*(1-$F70))*((1+'Inputs &amp; Summary'!$D$7)^AS$1))))))</f>
        <v>0</v>
      </c>
      <c r="AT70" s="248">
        <f>$D70*IF(AT$1&gt;'Inputs &amp; Summary'!$D$5,0,IF(AT$1&gt;VLOOKUP($G70,Lists!$J$17:$K$21,2),IF($M70=Lists!$H$3,IF($K70&lt;1,(($S70/$K70)*((1+'Inputs &amp; Summary'!$D$7)^AT$1)),((INT(AT$1/$K70)-INT((AT$1-1)/$K70))*$S70*((1+'Inputs &amp; Summary'!$D$7)^AT$1))),(_xlfn.WEIBULL.DIST(AT$1,$L70,$K70,FALSE)*$S70*((1+'Inputs &amp; Summary'!$D$7)^AT$1))),IF($M70=Lists!$H$3,IF($K70&lt;1,((($R70*(1-$E70)+$Q70*(1-$F70))/$K70)*((1+'Inputs &amp; Summary'!$D$7)^AT$1)),((INT(AT$1/$K70)-INT((AT$1-1)/$K70))*($R70*(1-$E70)+$Q70*(1-$F70))*((1+'Inputs &amp; Summary'!$D$7)^AT$1))),((_xlfn.WEIBULL.DIST(AT$1,$L70,$K70,FALSE)*($R70*(1-$E70)+$Q70*(1-$F70))*((1+'Inputs &amp; Summary'!$D$7)^AT$1))))))</f>
        <v>0</v>
      </c>
      <c r="AU70" s="248">
        <f>$D70*IF(AU$1&gt;'Inputs &amp; Summary'!$D$5,0,IF(AU$1&gt;VLOOKUP($G70,Lists!$J$17:$K$21,2),IF($M70=Lists!$H$3,IF($K70&lt;1,(($S70/$K70)*((1+'Inputs &amp; Summary'!$D$7)^AU$1)),((INT(AU$1/$K70)-INT((AU$1-1)/$K70))*$S70*((1+'Inputs &amp; Summary'!$D$7)^AU$1))),(_xlfn.WEIBULL.DIST(AU$1,$L70,$K70,FALSE)*$S70*((1+'Inputs &amp; Summary'!$D$7)^AU$1))),IF($M70=Lists!$H$3,IF($K70&lt;1,((($R70*(1-$E70)+$Q70*(1-$F70))/$K70)*((1+'Inputs &amp; Summary'!$D$7)^AU$1)),((INT(AU$1/$K70)-INT((AU$1-1)/$K70))*($R70*(1-$E70)+$Q70*(1-$F70))*((1+'Inputs &amp; Summary'!$D$7)^AU$1))),((_xlfn.WEIBULL.DIST(AU$1,$L70,$K70,FALSE)*($R70*(1-$E70)+$Q70*(1-$F70))*((1+'Inputs &amp; Summary'!$D$7)^AU$1))))))</f>
        <v>0</v>
      </c>
      <c r="AV70" s="248">
        <f>$D70*IF(AV$1&gt;'Inputs &amp; Summary'!$D$5,0,IF(AV$1&gt;VLOOKUP($G70,Lists!$J$17:$K$21,2),IF($M70=Lists!$H$3,IF($K70&lt;1,(($S70/$K70)*((1+'Inputs &amp; Summary'!$D$7)^AV$1)),((INT(AV$1/$K70)-INT((AV$1-1)/$K70))*$S70*((1+'Inputs &amp; Summary'!$D$7)^AV$1))),(_xlfn.WEIBULL.DIST(AV$1,$L70,$K70,FALSE)*$S70*((1+'Inputs &amp; Summary'!$D$7)^AV$1))),IF($M70=Lists!$H$3,IF($K70&lt;1,((($R70*(1-$E70)+$Q70*(1-$F70))/$K70)*((1+'Inputs &amp; Summary'!$D$7)^AV$1)),((INT(AV$1/$K70)-INT((AV$1-1)/$K70))*($R70*(1-$E70)+$Q70*(1-$F70))*((1+'Inputs &amp; Summary'!$D$7)^AV$1))),((_xlfn.WEIBULL.DIST(AV$1,$L70,$K70,FALSE)*($R70*(1-$E70)+$Q70*(1-$F70))*((1+'Inputs &amp; Summary'!$D$7)^AV$1))))))</f>
        <v>0</v>
      </c>
      <c r="AW70" s="248">
        <f>$D70*IF(AW$1&gt;'Inputs &amp; Summary'!$D$5,0,IF(AW$1&gt;VLOOKUP($G70,Lists!$J$17:$K$21,2),IF($M70=Lists!$H$3,IF($K70&lt;1,(($S70/$K70)*((1+'Inputs &amp; Summary'!$D$7)^AW$1)),((INT(AW$1/$K70)-INT((AW$1-1)/$K70))*$S70*((1+'Inputs &amp; Summary'!$D$7)^AW$1))),(_xlfn.WEIBULL.DIST(AW$1,$L70,$K70,FALSE)*$S70*((1+'Inputs &amp; Summary'!$D$7)^AW$1))),IF($M70=Lists!$H$3,IF($K70&lt;1,((($R70*(1-$E70)+$Q70*(1-$F70))/$K70)*((1+'Inputs &amp; Summary'!$D$7)^AW$1)),((INT(AW$1/$K70)-INT((AW$1-1)/$K70))*($R70*(1-$E70)+$Q70*(1-$F70))*((1+'Inputs &amp; Summary'!$D$7)^AW$1))),((_xlfn.WEIBULL.DIST(AW$1,$L70,$K70,FALSE)*($R70*(1-$E70)+$Q70*(1-$F70))*((1+'Inputs &amp; Summary'!$D$7)^AW$1))))))</f>
        <v>0</v>
      </c>
      <c r="AX70" s="248">
        <f>$D70*IF(AX$1&gt;'Inputs &amp; Summary'!$D$5,0,IF(AX$1&gt;VLOOKUP($G70,Lists!$J$17:$K$21,2),IF($M70=Lists!$H$3,IF($K70&lt;1,(($S70/$K70)*((1+'Inputs &amp; Summary'!$D$7)^AX$1)),((INT(AX$1/$K70)-INT((AX$1-1)/$K70))*$S70*((1+'Inputs &amp; Summary'!$D$7)^AX$1))),(_xlfn.WEIBULL.DIST(AX$1,$L70,$K70,FALSE)*$S70*((1+'Inputs &amp; Summary'!$D$7)^AX$1))),IF($M70=Lists!$H$3,IF($K70&lt;1,((($R70*(1-$E70)+$Q70*(1-$F70))/$K70)*((1+'Inputs &amp; Summary'!$D$7)^AX$1)),((INT(AX$1/$K70)-INT((AX$1-1)/$K70))*($R70*(1-$E70)+$Q70*(1-$F70))*((1+'Inputs &amp; Summary'!$D$7)^AX$1))),((_xlfn.WEIBULL.DIST(AX$1,$L70,$K70,FALSE)*($R70*(1-$E70)+$Q70*(1-$F70))*((1+'Inputs &amp; Summary'!$D$7)^AX$1))))))</f>
        <v>0</v>
      </c>
      <c r="AY70" s="248">
        <f>$D70*IF(AY$1&gt;'Inputs &amp; Summary'!$D$5,0,IF(AY$1&gt;VLOOKUP($G70,Lists!$J$17:$K$21,2),IF($M70=Lists!$H$3,IF($K70&lt;1,(($S70/$K70)*((1+'Inputs &amp; Summary'!$D$7)^AY$1)),((INT(AY$1/$K70)-INT((AY$1-1)/$K70))*$S70*((1+'Inputs &amp; Summary'!$D$7)^AY$1))),(_xlfn.WEIBULL.DIST(AY$1,$L70,$K70,FALSE)*$S70*((1+'Inputs &amp; Summary'!$D$7)^AY$1))),IF($M70=Lists!$H$3,IF($K70&lt;1,((($R70*(1-$E70)+$Q70*(1-$F70))/$K70)*((1+'Inputs &amp; Summary'!$D$7)^AY$1)),((INT(AY$1/$K70)-INT((AY$1-1)/$K70))*($R70*(1-$E70)+$Q70*(1-$F70))*((1+'Inputs &amp; Summary'!$D$7)^AY$1))),((_xlfn.WEIBULL.DIST(AY$1,$L70,$K70,FALSE)*($R70*(1-$E70)+$Q70*(1-$F70))*((1+'Inputs &amp; Summary'!$D$7)^AY$1))))))</f>
        <v>0</v>
      </c>
      <c r="AZ70" s="248">
        <f>$D70*IF(AZ$1&gt;'Inputs &amp; Summary'!$D$5,0,IF(AZ$1&gt;VLOOKUP($G70,Lists!$J$17:$K$21,2),IF($M70=Lists!$H$3,IF($K70&lt;1,(($S70/$K70)*((1+'Inputs &amp; Summary'!$D$7)^AZ$1)),((INT(AZ$1/$K70)-INT((AZ$1-1)/$K70))*$S70*((1+'Inputs &amp; Summary'!$D$7)^AZ$1))),(_xlfn.WEIBULL.DIST(AZ$1,$L70,$K70,FALSE)*$S70*((1+'Inputs &amp; Summary'!$D$7)^AZ$1))),IF($M70=Lists!$H$3,IF($K70&lt;1,((($R70*(1-$E70)+$Q70*(1-$F70))/$K70)*((1+'Inputs &amp; Summary'!$D$7)^AZ$1)),((INT(AZ$1/$K70)-INT((AZ$1-1)/$K70))*($R70*(1-$E70)+$Q70*(1-$F70))*((1+'Inputs &amp; Summary'!$D$7)^AZ$1))),((_xlfn.WEIBULL.DIST(AZ$1,$L70,$K70,FALSE)*($R70*(1-$E70)+$Q70*(1-$F70))*((1+'Inputs &amp; Summary'!$D$7)^AZ$1))))))</f>
        <v>0</v>
      </c>
      <c r="BA70" s="248">
        <f>$D70*IF(BA$1&gt;'Inputs &amp; Summary'!$D$5,0,IF(BA$1&gt;VLOOKUP($G70,Lists!$J$17:$K$21,2),IF($M70=Lists!$H$3,IF($K70&lt;1,(($S70/$K70)*((1+'Inputs &amp; Summary'!$D$7)^BA$1)),((INT(BA$1/$K70)-INT((BA$1-1)/$K70))*$S70*((1+'Inputs &amp; Summary'!$D$7)^BA$1))),(_xlfn.WEIBULL.DIST(BA$1,$L70,$K70,FALSE)*$S70*((1+'Inputs &amp; Summary'!$D$7)^BA$1))),IF($M70=Lists!$H$3,IF($K70&lt;1,((($R70*(1-$E70)+$Q70*(1-$F70))/$K70)*((1+'Inputs &amp; Summary'!$D$7)^BA$1)),((INT(BA$1/$K70)-INT((BA$1-1)/$K70))*($R70*(1-$E70)+$Q70*(1-$F70))*((1+'Inputs &amp; Summary'!$D$7)^BA$1))),((_xlfn.WEIBULL.DIST(BA$1,$L70,$K70,FALSE)*($R70*(1-$E70)+$Q70*(1-$F70))*((1+'Inputs &amp; Summary'!$D$7)^BA$1))))))</f>
        <v>0</v>
      </c>
      <c r="BB70" s="248">
        <f>$D70*IF(BB$1&gt;'Inputs &amp; Summary'!$D$5,0,IF(BB$1&gt;VLOOKUP($G70,Lists!$J$17:$K$21,2),IF($M70=Lists!$H$3,IF($K70&lt;1,(($S70/$K70)*((1+'Inputs &amp; Summary'!$D$7)^BB$1)),((INT(BB$1/$K70)-INT((BB$1-1)/$K70))*$S70*((1+'Inputs &amp; Summary'!$D$7)^BB$1))),(_xlfn.WEIBULL.DIST(BB$1,$L70,$K70,FALSE)*$S70*((1+'Inputs &amp; Summary'!$D$7)^BB$1))),IF($M70=Lists!$H$3,IF($K70&lt;1,((($R70*(1-$E70)+$Q70*(1-$F70))/$K70)*((1+'Inputs &amp; Summary'!$D$7)^BB$1)),((INT(BB$1/$K70)-INT((BB$1-1)/$K70))*($R70*(1-$E70)+$Q70*(1-$F70))*((1+'Inputs &amp; Summary'!$D$7)^BB$1))),((_xlfn.WEIBULL.DIST(BB$1,$L70,$K70,FALSE)*($R70*(1-$E70)+$Q70*(1-$F70))*((1+'Inputs &amp; Summary'!$D$7)^BB$1))))))</f>
        <v>0</v>
      </c>
      <c r="BC70" s="248">
        <f>$D70*IF(BC$1&gt;'Inputs &amp; Summary'!$D$5,0,IF(BC$1&gt;VLOOKUP($G70,Lists!$J$17:$K$21,2),IF($M70=Lists!$H$3,IF($K70&lt;1,(($S70/$K70)*((1+'Inputs &amp; Summary'!$D$7)^BC$1)),((INT(BC$1/$K70)-INT((BC$1-1)/$K70))*$S70*((1+'Inputs &amp; Summary'!$D$7)^BC$1))),(_xlfn.WEIBULL.DIST(BC$1,$L70,$K70,FALSE)*$S70*((1+'Inputs &amp; Summary'!$D$7)^BC$1))),IF($M70=Lists!$H$3,IF($K70&lt;1,((($R70*(1-$E70)+$Q70*(1-$F70))/$K70)*((1+'Inputs &amp; Summary'!$D$7)^BC$1)),((INT(BC$1/$K70)-INT((BC$1-1)/$K70))*($R70*(1-$E70)+$Q70*(1-$F70))*((1+'Inputs &amp; Summary'!$D$7)^BC$1))),((_xlfn.WEIBULL.DIST(BC$1,$L70,$K70,FALSE)*($R70*(1-$E70)+$Q70*(1-$F70))*((1+'Inputs &amp; Summary'!$D$7)^BC$1))))))</f>
        <v>0</v>
      </c>
      <c r="BD70" s="248">
        <f>$D70*IF(BD$1&gt;'Inputs &amp; Summary'!$D$5,0,IF(BD$1&gt;VLOOKUP($G70,Lists!$J$17:$K$21,2),IF($M70=Lists!$H$3,IF($K70&lt;1,(($S70/$K70)*((1+'Inputs &amp; Summary'!$D$7)^BD$1)),((INT(BD$1/$K70)-INT((BD$1-1)/$K70))*$S70*((1+'Inputs &amp; Summary'!$D$7)^BD$1))),(_xlfn.WEIBULL.DIST(BD$1,$L70,$K70,FALSE)*$S70*((1+'Inputs &amp; Summary'!$D$7)^BD$1))),IF($M70=Lists!$H$3,IF($K70&lt;1,((($R70*(1-$E70)+$Q70*(1-$F70))/$K70)*((1+'Inputs &amp; Summary'!$D$7)^BD$1)),((INT(BD$1/$K70)-INT((BD$1-1)/$K70))*($R70*(1-$E70)+$Q70*(1-$F70))*((1+'Inputs &amp; Summary'!$D$7)^BD$1))),((_xlfn.WEIBULL.DIST(BD$1,$L70,$K70,FALSE)*($R70*(1-$E70)+$Q70*(1-$F70))*((1+'Inputs &amp; Summary'!$D$7)^BD$1))))))</f>
        <v>0</v>
      </c>
      <c r="BE70" s="248">
        <f>$D70*IF(BE$1&gt;'Inputs &amp; Summary'!$D$5,0,IF(BE$1&gt;VLOOKUP($G70,Lists!$J$17:$K$21,2),IF($M70=Lists!$H$3,IF($K70&lt;1,(($S70/$K70)*((1+'Inputs &amp; Summary'!$D$7)^BE$1)),((INT(BE$1/$K70)-INT((BE$1-1)/$K70))*$S70*((1+'Inputs &amp; Summary'!$D$7)^BE$1))),(_xlfn.WEIBULL.DIST(BE$1,$L70,$K70,FALSE)*$S70*((1+'Inputs &amp; Summary'!$D$7)^BE$1))),IF($M70=Lists!$H$3,IF($K70&lt;1,((($R70*(1-$E70)+$Q70*(1-$F70))/$K70)*((1+'Inputs &amp; Summary'!$D$7)^BE$1)),((INT(BE$1/$K70)-INT((BE$1-1)/$K70))*($R70*(1-$E70)+$Q70*(1-$F70))*((1+'Inputs &amp; Summary'!$D$7)^BE$1))),((_xlfn.WEIBULL.DIST(BE$1,$L70,$K70,FALSE)*($R70*(1-$E70)+$Q70*(1-$F70))*((1+'Inputs &amp; Summary'!$D$7)^BE$1))))))</f>
        <v>0</v>
      </c>
      <c r="BF70" s="248">
        <f>$D70*IF(BF$1&gt;'Inputs &amp; Summary'!$D$5,0,IF(BF$1&gt;VLOOKUP($G70,Lists!$J$17:$K$21,2),IF($M70=Lists!$H$3,IF($K70&lt;1,(($S70/$K70)*((1+'Inputs &amp; Summary'!$D$7)^BF$1)),((INT(BF$1/$K70)-INT((BF$1-1)/$K70))*$S70*((1+'Inputs &amp; Summary'!$D$7)^BF$1))),(_xlfn.WEIBULL.DIST(BF$1,$L70,$K70,FALSE)*$S70*((1+'Inputs &amp; Summary'!$D$7)^BF$1))),IF($M70=Lists!$H$3,IF($K70&lt;1,((($R70*(1-$E70)+$Q70*(1-$F70))/$K70)*((1+'Inputs &amp; Summary'!$D$7)^BF$1)),((INT(BF$1/$K70)-INT((BF$1-1)/$K70))*($R70*(1-$E70)+$Q70*(1-$F70))*((1+'Inputs &amp; Summary'!$D$7)^BF$1))),((_xlfn.WEIBULL.DIST(BF$1,$L70,$K70,FALSE)*($R70*(1-$E70)+$Q70*(1-$F70))*((1+'Inputs &amp; Summary'!$D$7)^BF$1))))))</f>
        <v>0</v>
      </c>
      <c r="BG70" s="248">
        <f>$D70*IF(BG$1&gt;'Inputs &amp; Summary'!$D$5,0,IF(BG$1&gt;VLOOKUP($G70,Lists!$J$17:$K$21,2),IF($M70=Lists!$H$3,IF($K70&lt;1,(($S70/$K70)*((1+'Inputs &amp; Summary'!$D$7)^BG$1)),((INT(BG$1/$K70)-INT((BG$1-1)/$K70))*$S70*((1+'Inputs &amp; Summary'!$D$7)^BG$1))),(_xlfn.WEIBULL.DIST(BG$1,$L70,$K70,FALSE)*$S70*((1+'Inputs &amp; Summary'!$D$7)^BG$1))),IF($M70=Lists!$H$3,IF($K70&lt;1,((($R70*(1-$E70)+$Q70*(1-$F70))/$K70)*((1+'Inputs &amp; Summary'!$D$7)^BG$1)),((INT(BG$1/$K70)-INT((BG$1-1)/$K70))*($R70*(1-$E70)+$Q70*(1-$F70))*((1+'Inputs &amp; Summary'!$D$7)^BG$1))),((_xlfn.WEIBULL.DIST(BG$1,$L70,$K70,FALSE)*($R70*(1-$E70)+$Q70*(1-$F70))*((1+'Inputs &amp; Summary'!$D$7)^BG$1))))))</f>
        <v>0</v>
      </c>
      <c r="BH70" s="248">
        <f>$D70*IF(BH$1&gt;'Inputs &amp; Summary'!$D$5,0,IF(BH$1&gt;VLOOKUP($G70,Lists!$J$17:$K$21,2),IF($M70=Lists!$H$3,IF($K70&lt;1,(($S70/$K70)*((1+'Inputs &amp; Summary'!$D$7)^BH$1)),((INT(BH$1/$K70)-INT((BH$1-1)/$K70))*$S70*((1+'Inputs &amp; Summary'!$D$7)^BH$1))),(_xlfn.WEIBULL.DIST(BH$1,$L70,$K70,FALSE)*$S70*((1+'Inputs &amp; Summary'!$D$7)^BH$1))),IF($M70=Lists!$H$3,IF($K70&lt;1,((($R70*(1-$E70)+$Q70*(1-$F70))/$K70)*((1+'Inputs &amp; Summary'!$D$7)^BH$1)),((INT(BH$1/$K70)-INT((BH$1-1)/$K70))*($R70*(1-$E70)+$Q70*(1-$F70))*((1+'Inputs &amp; Summary'!$D$7)^BH$1))),((_xlfn.WEIBULL.DIST(BH$1,$L70,$K70,FALSE)*($R70*(1-$E70)+$Q70*(1-$F70))*((1+'Inputs &amp; Summary'!$D$7)^BH$1))))))</f>
        <v>0</v>
      </c>
      <c r="BI70" s="248">
        <f>$D70*IF(BI$1&gt;'Inputs &amp; Summary'!$D$5,0,IF(BI$1&gt;VLOOKUP($G70,Lists!$J$17:$K$21,2),IF($M70=Lists!$H$3,IF($K70&lt;1,(($S70/$K70)*((1+'Inputs &amp; Summary'!$D$7)^BI$1)),((INT(BI$1/$K70)-INT((BI$1-1)/$K70))*$S70*((1+'Inputs &amp; Summary'!$D$7)^BI$1))),(_xlfn.WEIBULL.DIST(BI$1,$L70,$K70,FALSE)*$S70*((1+'Inputs &amp; Summary'!$D$7)^BI$1))),IF($M70=Lists!$H$3,IF($K70&lt;1,((($R70*(1-$E70)+$Q70*(1-$F70))/$K70)*((1+'Inputs &amp; Summary'!$D$7)^BI$1)),((INT(BI$1/$K70)-INT((BI$1-1)/$K70))*($R70*(1-$E70)+$Q70*(1-$F70))*((1+'Inputs &amp; Summary'!$D$7)^BI$1))),((_xlfn.WEIBULL.DIST(BI$1,$L70,$K70,FALSE)*($R70*(1-$E70)+$Q70*(1-$F70))*((1+'Inputs &amp; Summary'!$D$7)^BI$1))))))</f>
        <v>0</v>
      </c>
      <c r="BJ70" s="248">
        <f>$D70*IF(BJ$1&gt;'Inputs &amp; Summary'!$D$5,0,IF(BJ$1&gt;VLOOKUP($G70,Lists!$J$17:$K$21,2),IF($M70=Lists!$H$3,IF($K70&lt;1,(($S70/$K70)*((1+'Inputs &amp; Summary'!$D$7)^BJ$1)),((INT(BJ$1/$K70)-INT((BJ$1-1)/$K70))*$S70*((1+'Inputs &amp; Summary'!$D$7)^BJ$1))),(_xlfn.WEIBULL.DIST(BJ$1,$L70,$K70,FALSE)*$S70*((1+'Inputs &amp; Summary'!$D$7)^BJ$1))),IF($M70=Lists!$H$3,IF($K70&lt;1,((($R70*(1-$E70)+$Q70*(1-$F70))/$K70)*((1+'Inputs &amp; Summary'!$D$7)^BJ$1)),((INT(BJ$1/$K70)-INT((BJ$1-1)/$K70))*($R70*(1-$E70)+$Q70*(1-$F70))*((1+'Inputs &amp; Summary'!$D$7)^BJ$1))),((_xlfn.WEIBULL.DIST(BJ$1,$L70,$K70,FALSE)*($R70*(1-$E70)+$Q70*(1-$F70))*((1+'Inputs &amp; Summary'!$D$7)^BJ$1))))))</f>
        <v>0</v>
      </c>
      <c r="BK70" s="248">
        <f>$D70*IF(BK$1&gt;'Inputs &amp; Summary'!$D$5,0,IF(BK$1&gt;VLOOKUP($G70,Lists!$J$17:$K$21,2),IF($M70=Lists!$H$3,IF($K70&lt;1,(($S70/$K70)*((1+'Inputs &amp; Summary'!$D$7)^BK$1)),((INT(BK$1/$K70)-INT((BK$1-1)/$K70))*$S70*((1+'Inputs &amp; Summary'!$D$7)^BK$1))),(_xlfn.WEIBULL.DIST(BK$1,$L70,$K70,FALSE)*$S70*((1+'Inputs &amp; Summary'!$D$7)^BK$1))),IF($M70=Lists!$H$3,IF($K70&lt;1,((($R70*(1-$E70)+$Q70*(1-$F70))/$K70)*((1+'Inputs &amp; Summary'!$D$7)^BK$1)),((INT(BK$1/$K70)-INT((BK$1-1)/$K70))*($R70*(1-$E70)+$Q70*(1-$F70))*((1+'Inputs &amp; Summary'!$D$7)^BK$1))),((_xlfn.WEIBULL.DIST(BK$1,$L70,$K70,FALSE)*($R70*(1-$E70)+$Q70*(1-$F70))*((1+'Inputs &amp; Summary'!$D$7)^BK$1))))))</f>
        <v>0</v>
      </c>
      <c r="BL70" s="248">
        <f>$D70*IF(BL$1&gt;'Inputs &amp; Summary'!$D$5,0,IF(BL$1&gt;VLOOKUP($G70,Lists!$J$17:$K$21,2),IF($M70=Lists!$H$3,IF($K70&lt;1,(($S70/$K70)*((1+'Inputs &amp; Summary'!$D$7)^BL$1)),((INT(BL$1/$K70)-INT((BL$1-1)/$K70))*$S70*((1+'Inputs &amp; Summary'!$D$7)^BL$1))),(_xlfn.WEIBULL.DIST(BL$1,$L70,$K70,FALSE)*$S70*((1+'Inputs &amp; Summary'!$D$7)^BL$1))),IF($M70=Lists!$H$3,IF($K70&lt;1,((($R70*(1-$E70)+$Q70*(1-$F70))/$K70)*((1+'Inputs &amp; Summary'!$D$7)^BL$1)),((INT(BL$1/$K70)-INT((BL$1-1)/$K70))*($R70*(1-$E70)+$Q70*(1-$F70))*((1+'Inputs &amp; Summary'!$D$7)^BL$1))),((_xlfn.WEIBULL.DIST(BL$1,$L70,$K70,FALSE)*($R70*(1-$E70)+$Q70*(1-$F70))*((1+'Inputs &amp; Summary'!$D$7)^BL$1))))))</f>
        <v>0</v>
      </c>
    </row>
    <row r="71" spans="1:64" x14ac:dyDescent="0.3">
      <c r="A71" s="236" t="s">
        <v>214</v>
      </c>
      <c r="B71" s="117" t="str">
        <f>IF('Inputs &amp; Summary'!$D$15=Lists!$E$3,INDEX('Residential Rooftop Details'!$A$30:$X$158,MATCH('Cash Flow'!$A71,'Residential Rooftop Details'!$A$30:$A$158,0),COLUMN(B$1)),IF('Inputs &amp; Summary'!$D$15=Lists!$E$4,INDEX('Commercial Rooftop Details'!$A$30:$V$158,MATCH('Cash Flow'!$A71,'Commercial Rooftop Details'!$A$30:$A$158,0),COLUMN(B$1)),INDEX('Ground-Mount Details'!$A$30:$V$158,MATCH('Cash Flow'!$A71,'Ground-Mount Details'!$A$30:$A$158,0),COLUMN(B$1))))</f>
        <v>Corrective</v>
      </c>
      <c r="C71" s="117" t="str">
        <f>IF('Inputs &amp; Summary'!$D$15=Lists!$E$3,INDEX('Residential Rooftop Details'!$A$30:$X$158,MATCH('Cash Flow'!$A71,'Residential Rooftop Details'!$A$30:$A$158,0),COLUMN(C$1)),IF('Inputs &amp; Summary'!$D$15=Lists!$E$4,INDEX('Commercial Rooftop Details'!$A$30:$V$158,MATCH('Cash Flow'!$A71,'Commercial Rooftop Details'!$A$30:$A$158,0),COLUMN(C$1)),INDEX('Ground-Mount Details'!$A$30:$V$158,MATCH('Cash Flow'!$A71,'Ground-Mount Details'!$A$30:$A$158,0),COLUMN(C$1))))</f>
        <v>Inverter</v>
      </c>
      <c r="D71" s="117">
        <f>IF('Inputs &amp; Summary'!$D$15=Lists!$E$3,INDEX('Residential Rooftop Details'!$A$30:$X$158,MATCH('Cash Flow'!$A71,'Residential Rooftop Details'!$A$30:$A$158,0),COLUMN(D$1)),IF('Inputs &amp; Summary'!$D$15=Lists!$E$4,INDEX('Commercial Rooftop Details'!$A$30:$V$158,MATCH('Cash Flow'!$A71,'Commercial Rooftop Details'!$A$30:$A$158,0),COLUMN(D$1)),INDEX('Ground-Mount Details'!$A$30:$V$158,MATCH('Cash Flow'!$A71,'Ground-Mount Details'!$A$30:$A$158,0),COLUMN(D$1))))</f>
        <v>1</v>
      </c>
      <c r="E71" s="117">
        <f>IF('Inputs &amp; Summary'!$D$15=Lists!$E$3,INDEX('Residential Rooftop Details'!$A$30:$X$158,MATCH('Cash Flow'!$A71,'Residential Rooftop Details'!$A$30:$A$158,0),COLUMN(E$1)),IF('Inputs &amp; Summary'!$D$15=Lists!$E$4,INDEX('Commercial Rooftop Details'!$A$30:$V$158,MATCH('Cash Flow'!$A71,'Commercial Rooftop Details'!$A$30:$A$158,0),COLUMN(E$1)),INDEX('Ground-Mount Details'!$A$30:$V$158,MATCH('Cash Flow'!$A71,'Ground-Mount Details'!$A$30:$A$158,0),COLUMN(E$1))))</f>
        <v>1</v>
      </c>
      <c r="F71" s="117">
        <f>IF('Inputs &amp; Summary'!$D$15=Lists!$E$3,INDEX('Residential Rooftop Details'!$A$30:$X$158,MATCH('Cash Flow'!$A71,'Residential Rooftop Details'!$A$30:$A$158,0),COLUMN(F$1)),IF('Inputs &amp; Summary'!$D$15=Lists!$E$4,INDEX('Commercial Rooftop Details'!$A$30:$V$158,MATCH('Cash Flow'!$A71,'Commercial Rooftop Details'!$A$30:$A$158,0),COLUMN(F$1)),INDEX('Ground-Mount Details'!$A$30:$V$158,MATCH('Cash Flow'!$A71,'Ground-Mount Details'!$A$30:$A$158,0),COLUMN(F$1))))</f>
        <v>1</v>
      </c>
      <c r="G71" s="237" t="str">
        <f>IF('Inputs &amp; Summary'!$D$15=Lists!$E$3,INDEX('Residential Rooftop Details'!$A$30:$X$158,MATCH('Cash Flow'!$A71,'Residential Rooftop Details'!$A$30:$A$158,0),COLUMN(G$1)),IF('Inputs &amp; Summary'!$D$15=Lists!$E$4,INDEX('Commercial Rooftop Details'!$A$30:$V$158,MATCH('Cash Flow'!$A71,'Commercial Rooftop Details'!$A$30:$A$158,0),COLUMN(G$1)),INDEX('Ground-Mount Details'!$A$30:$V$158,MATCH('Cash Flow'!$A71,'Ground-Mount Details'!$A$30:$A$158,0),COLUMN(G$1))))</f>
        <v>Inverter</v>
      </c>
      <c r="H71" s="237" t="str">
        <f>IF('Inputs &amp; Summary'!$D$15=Lists!$E$3,INDEX('Residential Rooftop Details'!$A$30:$X$158,MATCH('Cash Flow'!$A71,'Residential Rooftop Details'!$A$30:$A$158,0),COLUMN(H$1)),IF('Inputs &amp; Summary'!$D$15=Lists!$E$4,INDEX('Commercial Rooftop Details'!$A$30:$V$158,MATCH('Cash Flow'!$A71,'Commercial Rooftop Details'!$A$30:$A$158,0),COLUMN(H$1)),INDEX('Ground-Mount Details'!$A$30:$V$158,MATCH('Cash Flow'!$A71,'Ground-Mount Details'!$A$30:$A$158,0),COLUMN(H$1))))</f>
        <v>inverter</v>
      </c>
      <c r="I71" s="237" t="str">
        <f>IF('Inputs &amp; Summary'!$D$15=Lists!$E$3,INDEX('Residential Rooftop Details'!$A$30:$X$158,MATCH('Cash Flow'!$A71,'Residential Rooftop Details'!$A$30:$A$158,0),COLUMN(I$1)),IF('Inputs &amp; Summary'!$D$15=Lists!$E$4,INDEX('Commercial Rooftop Details'!$A$30:$V$158,MATCH('Cash Flow'!$A71,'Commercial Rooftop Details'!$A$30:$A$158,0),COLUMN(I$1)),INDEX('Ground-Mount Details'!$A$30:$V$158,MATCH('Cash Flow'!$A71,'Ground-Mount Details'!$A$30:$A$158,0),COLUMN(I$1))))</f>
        <v>Inverter specialist</v>
      </c>
      <c r="J71" s="238">
        <f>IF('Inputs &amp; Summary'!$D$15=Lists!$E$3,INDEX('Residential Rooftop Details'!$A$30:$X$158,MATCH('Cash Flow'!$A71,'Residential Rooftop Details'!$A$30:$A$158,0),COLUMN(J$1)),IF('Inputs &amp; Summary'!$D$15=Lists!$E$4,INDEX('Commercial Rooftop Details'!$A$30:$V$158,MATCH('Cash Flow'!$A71,'Commercial Rooftop Details'!$A$30:$A$158,0),COLUMN(J$1)),INDEX('Ground-Mount Details'!$A$30:$V$158,MATCH('Cash Flow'!$A71,'Ground-Mount Details'!$A$30:$A$158,0),COLUMN(J$1))))</f>
        <v>24.03846153846154</v>
      </c>
      <c r="K71" s="239">
        <f>IF('Inputs &amp; Summary'!$D$15=Lists!$E$3,INDEX('Residential Rooftop Details'!$A$30:$X$158,MATCH('Cash Flow'!$A71,'Residential Rooftop Details'!$A$30:$A$158,0),COLUMN(K$1)),IF('Inputs &amp; Summary'!$D$15=Lists!$E$4,INDEX('Commercial Rooftop Details'!$A$30:$V$158,MATCH('Cash Flow'!$A71,'Commercial Rooftop Details'!$A$30:$A$158,0),COLUMN(K$1)),INDEX('Ground-Mount Details'!$A$30:$V$158,MATCH('Cash Flow'!$A71,'Ground-Mount Details'!$A$30:$A$158,0),COLUMN(K$1))))</f>
        <v>20</v>
      </c>
      <c r="L71" s="239">
        <f>IF('Inputs &amp; Summary'!$D$15=Lists!$E$3,INDEX('Residential Rooftop Details'!$A$30:$X$158,MATCH('Cash Flow'!$A71,'Residential Rooftop Details'!$A$30:$A$158,0),COLUMN(L$1)),IF('Inputs &amp; Summary'!$D$15=Lists!$E$4,INDEX('Commercial Rooftop Details'!$A$30:$V$158,MATCH('Cash Flow'!$A71,'Commercial Rooftop Details'!$A$30:$A$158,0),COLUMN(L$1)),INDEX('Ground-Mount Details'!$A$30:$V$158,MATCH('Cash Flow'!$A71,'Ground-Mount Details'!$A$30:$A$158,0),COLUMN(L$1))))</f>
        <v>1</v>
      </c>
      <c r="M71" s="238" t="str">
        <f>IF('Inputs &amp; Summary'!$D$15=Lists!$E$3,INDEX('Residential Rooftop Details'!$A$30:$X$158,MATCH('Cash Flow'!$A71,'Residential Rooftop Details'!$A$30:$A$158,0),COLUMN(M$1)),IF('Inputs &amp; Summary'!$D$15=Lists!$E$4,INDEX('Commercial Rooftop Details'!$A$30:$V$158,MATCH('Cash Flow'!$A71,'Commercial Rooftop Details'!$A$30:$A$158,0),COLUMN(M$1)),INDEX('Ground-Mount Details'!$A$30:$V$158,MATCH('Cash Flow'!$A71,'Ground-Mount Details'!$A$30:$A$158,0),COLUMN(M$1))))</f>
        <v>Weibull</v>
      </c>
      <c r="N71" s="240">
        <f>IF('Inputs &amp; Summary'!$D$15=Lists!$E$3,INDEX('Residential Rooftop Details'!$A$30:$X$158,MATCH('Cash Flow'!$A71,'Residential Rooftop Details'!$A$30:$A$158,0),COLUMN(N$1)),IF('Inputs &amp; Summary'!$D$15=Lists!$E$4,INDEX('Commercial Rooftop Details'!$A$30:$V$158,MATCH('Cash Flow'!$A71,'Commercial Rooftop Details'!$A$30:$A$158,0),COLUMN(N$1)),INDEX('Ground-Mount Details'!$A$30:$V$158,MATCH('Cash Flow'!$A71,'Ground-Mount Details'!$A$30:$A$158,0),COLUMN(N$1))))</f>
        <v>1</v>
      </c>
      <c r="O71" s="239">
        <f>IF('Inputs &amp; Summary'!$D$15=Lists!$E$3,INDEX('Residential Rooftop Details'!$A$30:$X$158,MATCH('Cash Flow'!$A71,'Residential Rooftop Details'!$A$30:$A$158,0),COLUMN(O$1)),IF('Inputs &amp; Summary'!$D$15=Lists!$E$4,INDEX('Commercial Rooftop Details'!$A$30:$V$158,MATCH('Cash Flow'!$A71,'Commercial Rooftop Details'!$A$30:$A$158,0),COLUMN(O$1)),INDEX('Ground-Mount Details'!$A$30:$V$158,MATCH('Cash Flow'!$A71,'Ground-Mount Details'!$A$30:$A$158,0),COLUMN(O$1))))</f>
        <v>4</v>
      </c>
      <c r="P71" s="241">
        <f>IF('Inputs &amp; Summary'!$D$15=Lists!$E$3,INDEX('Residential Rooftop Details'!$A$30:$X$158,MATCH('Cash Flow'!$A71,'Residential Rooftop Details'!$A$30:$A$158,0),COLUMN(P$1)),IF('Inputs &amp; Summary'!$D$15=Lists!$E$4,INDEX('Commercial Rooftop Details'!$A$30:$V$158,MATCH('Cash Flow'!$A71,'Commercial Rooftop Details'!$A$30:$A$158,0),COLUMN(P$1)),INDEX('Ground-Mount Details'!$A$30:$V$158,MATCH('Cash Flow'!$A71,'Ground-Mount Details'!$A$30:$A$158,0),COLUMN(P$1))))</f>
        <v>80000</v>
      </c>
      <c r="Q71" s="242">
        <f>IF('Inputs &amp; Summary'!$D$15=Lists!$E$3,INDEX('Residential Rooftop Details'!$A$30:$X$158,MATCH('Cash Flow'!$A71,'Residential Rooftop Details'!$A$30:$A$158,0),COLUMN(Q$1)),IF('Inputs &amp; Summary'!$D$15=Lists!$E$4,INDEX('Commercial Rooftop Details'!$A$30:$V$158,MATCH('Cash Flow'!$A71,'Commercial Rooftop Details'!$A$30:$A$158,0),COLUMN(Q$1)),INDEX('Ground-Mount Details'!$A$30:$V$158,MATCH('Cash Flow'!$A71,'Ground-Mount Details'!$A$30:$A$158,0),COLUMN(Q$1))))</f>
        <v>96.15384615384616</v>
      </c>
      <c r="R71" s="242">
        <f>IF('Inputs &amp; Summary'!$D$15=Lists!$E$3,INDEX('Residential Rooftop Details'!$A$30:$X$158,MATCH('Cash Flow'!$A71,'Residential Rooftop Details'!$A$30:$A$158,0),COLUMN(R$1)),IF('Inputs &amp; Summary'!$D$15=Lists!$E$4,INDEX('Commercial Rooftop Details'!$A$30:$V$158,MATCH('Cash Flow'!$A71,'Commercial Rooftop Details'!$A$30:$A$158,0),COLUMN(R$1)),INDEX('Ground-Mount Details'!$A$30:$V$158,MATCH('Cash Flow'!$A71,'Ground-Mount Details'!$A$30:$A$158,0),COLUMN(R$1))))</f>
        <v>80000</v>
      </c>
      <c r="S71" s="243">
        <f>IF('Inputs &amp; Summary'!$D$15=Lists!$E$3,INDEX('Residential Rooftop Details'!$A$30:$X$158,MATCH('Cash Flow'!$A71,'Residential Rooftop Details'!$A$30:$A$158,0),COLUMN(S$1)),IF('Inputs &amp; Summary'!$D$15=Lists!$E$4,INDEX('Commercial Rooftop Details'!$A$30:$V$158,MATCH('Cash Flow'!$A71,'Commercial Rooftop Details'!$A$30:$A$158,0),COLUMN(S$1)),INDEX('Ground-Mount Details'!$A$30:$V$158,MATCH('Cash Flow'!$A71,'Ground-Mount Details'!$A$30:$A$158,0),COLUMN(S$1))))</f>
        <v>80096.153846153844</v>
      </c>
      <c r="T71" s="238">
        <f>IF('Inputs &amp; Summary'!$D$15=Lists!$E$3,INDEX('Residential Rooftop Details'!$A$30:$X$158,MATCH('Cash Flow'!$A71,'Residential Rooftop Details'!$A$30:$A$158,0),COLUMN(T$1)),IF('Inputs &amp; Summary'!$D$15=Lists!$E$4,INDEX('Commercial Rooftop Details'!$A$30:$V$158,MATCH('Cash Flow'!$A71,'Commercial Rooftop Details'!$A$30:$A$158,0),COLUMN(T$1)),INDEX('Ground-Mount Details'!$A$30:$V$158,MATCH('Cash Flow'!$A71,'Ground-Mount Details'!$A$30:$A$158,0),COLUMN(T$1))))</f>
        <v>0</v>
      </c>
      <c r="U71" s="244">
        <f>IF('Inputs &amp; Summary'!$D$15=Lists!$E$3,INDEX('Residential Rooftop Details'!$A$30:$X$158,MATCH('Cash Flow'!$A71,'Residential Rooftop Details'!$A$30:$A$158,0),COLUMN(U$1)),IF('Inputs &amp; Summary'!$D$15=Lists!$E$4,INDEX('Commercial Rooftop Details'!$A$30:$V$158,MATCH('Cash Flow'!$A71,'Commercial Rooftop Details'!$A$30:$A$158,0),COLUMN(U$1)),INDEX('Ground-Mount Details'!$A$30:$V$158,MATCH('Cash Flow'!$A71,'Ground-Mount Details'!$A$30:$A$158,0),COLUMN(U$1))))</f>
        <v>0</v>
      </c>
      <c r="V71" s="245">
        <f t="shared" si="8"/>
        <v>1258.660087672381</v>
      </c>
      <c r="W71" s="245">
        <f>NPV('Inputs &amp; Summary'!$D$6,Y71:BL71)</f>
        <v>9138.5241701628875</v>
      </c>
      <c r="X71" s="246">
        <f t="shared" si="7"/>
        <v>6.632775333827623E-2</v>
      </c>
      <c r="Y71" s="248">
        <f>$D71*IF(Y$1&gt;'Inputs &amp; Summary'!$D$5,0,IF(Y$1&gt;VLOOKUP($G71,Lists!$J$17:$K$21,2),IF($M71=Lists!$H$3,IF($K71&lt;1,(($S71/$K71)*((1+'Inputs &amp; Summary'!$D$7)^Y$1)),((INT(Y$1/$K71)-INT((Y$1-1)/$K71))*$S71*((1+'Inputs &amp; Summary'!$D$7)^Y$1))),(_xlfn.WEIBULL.DIST(Y$1,$L71,$K71,FALSE)*$S71*((1+'Inputs &amp; Summary'!$D$7)^Y$1))),IF($M71=Lists!$H$3,IF($K71&lt;1,((($R71*(1-$E71)+$Q71*(1-$F71))/$K71)*((1+'Inputs &amp; Summary'!$D$7)^Y$1)),((INT(Y$1/$K71)-INT((Y$1-1)/$K71))*($R71*(1-$E71)+$Q71*(1-$F71))*((1+'Inputs &amp; Summary'!$D$7)^Y$1))),((_xlfn.WEIBULL.DIST(Y$1,$L71,$K71,FALSE)*($R71*(1-$E71)+$Q71*(1-$F71))*((1+'Inputs &amp; Summary'!$D$7)^Y$1))))))</f>
        <v>0</v>
      </c>
      <c r="Z71" s="248">
        <f>$D71*IF(Z$1&gt;'Inputs &amp; Summary'!$D$5,0,IF(Z$1&gt;VLOOKUP($G71,Lists!$J$17:$K$21,2),IF($M71=Lists!$H$3,IF($K71&lt;1,(($S71/$K71)*((1+'Inputs &amp; Summary'!$D$7)^Z$1)),((INT(Z$1/$K71)-INT((Z$1-1)/$K71))*$S71*((1+'Inputs &amp; Summary'!$D$7)^Z$1))),(_xlfn.WEIBULL.DIST(Z$1,$L71,$K71,FALSE)*$S71*((1+'Inputs &amp; Summary'!$D$7)^Z$1))),IF($M71=Lists!$H$3,IF($K71&lt;1,((($R71*(1-$E71)+$Q71*(1-$F71))/$K71)*((1+'Inputs &amp; Summary'!$D$7)^Z$1)),((INT(Z$1/$K71)-INT((Z$1-1)/$K71))*($R71*(1-$E71)+$Q71*(1-$F71))*((1+'Inputs &amp; Summary'!$D$7)^Z$1))),((_xlfn.WEIBULL.DIST(Z$1,$L71,$K71,FALSE)*($R71*(1-$E71)+$Q71*(1-$F71))*((1+'Inputs &amp; Summary'!$D$7)^Z$1))))))</f>
        <v>0</v>
      </c>
      <c r="AA71" s="248">
        <f>$D71*IF(AA$1&gt;'Inputs &amp; Summary'!$D$5,0,IF(AA$1&gt;VLOOKUP($G71,Lists!$J$17:$K$21,2),IF($M71=Lists!$H$3,IF($K71&lt;1,(($S71/$K71)*((1+'Inputs &amp; Summary'!$D$7)^AA$1)),((INT(AA$1/$K71)-INT((AA$1-1)/$K71))*$S71*((1+'Inputs &amp; Summary'!$D$7)^AA$1))),(_xlfn.WEIBULL.DIST(AA$1,$L71,$K71,FALSE)*$S71*((1+'Inputs &amp; Summary'!$D$7)^AA$1))),IF($M71=Lists!$H$3,IF($K71&lt;1,((($R71*(1-$E71)+$Q71*(1-$F71))/$K71)*((1+'Inputs &amp; Summary'!$D$7)^AA$1)),((INT(AA$1/$K71)-INT((AA$1-1)/$K71))*($R71*(1-$E71)+$Q71*(1-$F71))*((1+'Inputs &amp; Summary'!$D$7)^AA$1))),((_xlfn.WEIBULL.DIST(AA$1,$L71,$K71,FALSE)*($R71*(1-$E71)+$Q71*(1-$F71))*((1+'Inputs &amp; Summary'!$D$7)^AA$1))))))</f>
        <v>0</v>
      </c>
      <c r="AB71" s="248">
        <f>$D71*IF(AB$1&gt;'Inputs &amp; Summary'!$D$5,0,IF(AB$1&gt;VLOOKUP($G71,Lists!$J$17:$K$21,2),IF($M71=Lists!$H$3,IF($K71&lt;1,(($S71/$K71)*((1+'Inputs &amp; Summary'!$D$7)^AB$1)),((INT(AB$1/$K71)-INT((AB$1-1)/$K71))*$S71*((1+'Inputs &amp; Summary'!$D$7)^AB$1))),(_xlfn.WEIBULL.DIST(AB$1,$L71,$K71,FALSE)*$S71*((1+'Inputs &amp; Summary'!$D$7)^AB$1))),IF($M71=Lists!$H$3,IF($K71&lt;1,((($R71*(1-$E71)+$Q71*(1-$F71))/$K71)*((1+'Inputs &amp; Summary'!$D$7)^AB$1)),((INT(AB$1/$K71)-INT((AB$1-1)/$K71))*($R71*(1-$E71)+$Q71*(1-$F71))*((1+'Inputs &amp; Summary'!$D$7)^AB$1))),((_xlfn.WEIBULL.DIST(AB$1,$L71,$K71,FALSE)*($R71*(1-$E71)+$Q71*(1-$F71))*((1+'Inputs &amp; Summary'!$D$7)^AB$1))))))</f>
        <v>0</v>
      </c>
      <c r="AC71" s="248">
        <f>$D71*IF(AC$1&gt;'Inputs &amp; Summary'!$D$5,0,IF(AC$1&gt;VLOOKUP($G71,Lists!$J$17:$K$21,2),IF($M71=Lists!$H$3,IF($K71&lt;1,(($S71/$K71)*((1+'Inputs &amp; Summary'!$D$7)^AC$1)),((INT(AC$1/$K71)-INT((AC$1-1)/$K71))*$S71*((1+'Inputs &amp; Summary'!$D$7)^AC$1))),(_xlfn.WEIBULL.DIST(AC$1,$L71,$K71,FALSE)*$S71*((1+'Inputs &amp; Summary'!$D$7)^AC$1))),IF($M71=Lists!$H$3,IF($K71&lt;1,((($R71*(1-$E71)+$Q71*(1-$F71))/$K71)*((1+'Inputs &amp; Summary'!$D$7)^AC$1)),((INT(AC$1/$K71)-INT((AC$1-1)/$K71))*($R71*(1-$E71)+$Q71*(1-$F71))*((1+'Inputs &amp; Summary'!$D$7)^AC$1))),((_xlfn.WEIBULL.DIST(AC$1,$L71,$K71,FALSE)*($R71*(1-$E71)+$Q71*(1-$F71))*((1+'Inputs &amp; Summary'!$D$7)^AC$1))))))</f>
        <v>0</v>
      </c>
      <c r="AD71" s="248">
        <f>$D71*IF(AD$1&gt;'Inputs &amp; Summary'!$D$5,0,IF(AD$1&gt;VLOOKUP($G71,Lists!$J$17:$K$21,2),IF($M71=Lists!$H$3,IF($K71&lt;1,(($S71/$K71)*((1+'Inputs &amp; Summary'!$D$7)^AD$1)),((INT(AD$1/$K71)-INT((AD$1-1)/$K71))*$S71*((1+'Inputs &amp; Summary'!$D$7)^AD$1))),(_xlfn.WEIBULL.DIST(AD$1,$L71,$K71,FALSE)*$S71*((1+'Inputs &amp; Summary'!$D$7)^AD$1))),IF($M71=Lists!$H$3,IF($K71&lt;1,((($R71*(1-$E71)+$Q71*(1-$F71))/$K71)*((1+'Inputs &amp; Summary'!$D$7)^AD$1)),((INT(AD$1/$K71)-INT((AD$1-1)/$K71))*($R71*(1-$E71)+$Q71*(1-$F71))*((1+'Inputs &amp; Summary'!$D$7)^AD$1))),((_xlfn.WEIBULL.DIST(AD$1,$L71,$K71,FALSE)*($R71*(1-$E71)+$Q71*(1-$F71))*((1+'Inputs &amp; Summary'!$D$7)^AD$1))))))</f>
        <v>0</v>
      </c>
      <c r="AE71" s="248">
        <f>$D71*IF(AE$1&gt;'Inputs &amp; Summary'!$D$5,0,IF(AE$1&gt;VLOOKUP($G71,Lists!$J$17:$K$21,2),IF($M71=Lists!$H$3,IF($K71&lt;1,(($S71/$K71)*((1+'Inputs &amp; Summary'!$D$7)^AE$1)),((INT(AE$1/$K71)-INT((AE$1-1)/$K71))*$S71*((1+'Inputs &amp; Summary'!$D$7)^AE$1))),(_xlfn.WEIBULL.DIST(AE$1,$L71,$K71,FALSE)*$S71*((1+'Inputs &amp; Summary'!$D$7)^AE$1))),IF($M71=Lists!$H$3,IF($K71&lt;1,((($R71*(1-$E71)+$Q71*(1-$F71))/$K71)*((1+'Inputs &amp; Summary'!$D$7)^AE$1)),((INT(AE$1/$K71)-INT((AE$1-1)/$K71))*($R71*(1-$E71)+$Q71*(1-$F71))*((1+'Inputs &amp; Summary'!$D$7)^AE$1))),((_xlfn.WEIBULL.DIST(AE$1,$L71,$K71,FALSE)*($R71*(1-$E71)+$Q71*(1-$F71))*((1+'Inputs &amp; Summary'!$D$7)^AE$1))))))</f>
        <v>0</v>
      </c>
      <c r="AF71" s="248">
        <f>$D71*IF(AF$1&gt;'Inputs &amp; Summary'!$D$5,0,IF(AF$1&gt;VLOOKUP($G71,Lists!$J$17:$K$21,2),IF($M71=Lists!$H$3,IF($K71&lt;1,(($S71/$K71)*((1+'Inputs &amp; Summary'!$D$7)^AF$1)),((INT(AF$1/$K71)-INT((AF$1-1)/$K71))*$S71*((1+'Inputs &amp; Summary'!$D$7)^AF$1))),(_xlfn.WEIBULL.DIST(AF$1,$L71,$K71,FALSE)*$S71*((1+'Inputs &amp; Summary'!$D$7)^AF$1))),IF($M71=Lists!$H$3,IF($K71&lt;1,((($R71*(1-$E71)+$Q71*(1-$F71))/$K71)*((1+'Inputs &amp; Summary'!$D$7)^AF$1)),((INT(AF$1/$K71)-INT((AF$1-1)/$K71))*($R71*(1-$E71)+$Q71*(1-$F71))*((1+'Inputs &amp; Summary'!$D$7)^AF$1))),((_xlfn.WEIBULL.DIST(AF$1,$L71,$K71,FALSE)*($R71*(1-$E71)+$Q71*(1-$F71))*((1+'Inputs &amp; Summary'!$D$7)^AF$1))))))</f>
        <v>0</v>
      </c>
      <c r="AG71" s="248">
        <f>$D71*IF(AG$1&gt;'Inputs &amp; Summary'!$D$5,0,IF(AG$1&gt;VLOOKUP($G71,Lists!$J$17:$K$21,2),IF($M71=Lists!$H$3,IF($K71&lt;1,(($S71/$K71)*((1+'Inputs &amp; Summary'!$D$7)^AG$1)),((INT(AG$1/$K71)-INT((AG$1-1)/$K71))*$S71*((1+'Inputs &amp; Summary'!$D$7)^AG$1))),(_xlfn.WEIBULL.DIST(AG$1,$L71,$K71,FALSE)*$S71*((1+'Inputs &amp; Summary'!$D$7)^AG$1))),IF($M71=Lists!$H$3,IF($K71&lt;1,((($R71*(1-$E71)+$Q71*(1-$F71))/$K71)*((1+'Inputs &amp; Summary'!$D$7)^AG$1)),((INT(AG$1/$K71)-INT((AG$1-1)/$K71))*($R71*(1-$E71)+$Q71*(1-$F71))*((1+'Inputs &amp; Summary'!$D$7)^AG$1))),((_xlfn.WEIBULL.DIST(AG$1,$L71,$K71,FALSE)*($R71*(1-$E71)+$Q71*(1-$F71))*((1+'Inputs &amp; Summary'!$D$7)^AG$1))))))</f>
        <v>0</v>
      </c>
      <c r="AH71" s="248">
        <f>$D71*IF(AH$1&gt;'Inputs &amp; Summary'!$D$5,0,IF(AH$1&gt;VLOOKUP($G71,Lists!$J$17:$K$21,2),IF($M71=Lists!$H$3,IF($K71&lt;1,(($S71/$K71)*((1+'Inputs &amp; Summary'!$D$7)^AH$1)),((INT(AH$1/$K71)-INT((AH$1-1)/$K71))*$S71*((1+'Inputs &amp; Summary'!$D$7)^AH$1))),(_xlfn.WEIBULL.DIST(AH$1,$L71,$K71,FALSE)*$S71*((1+'Inputs &amp; Summary'!$D$7)^AH$1))),IF($M71=Lists!$H$3,IF($K71&lt;1,((($R71*(1-$E71)+$Q71*(1-$F71))/$K71)*((1+'Inputs &amp; Summary'!$D$7)^AH$1)),((INT(AH$1/$K71)-INT((AH$1-1)/$K71))*($R71*(1-$E71)+$Q71*(1-$F71))*((1+'Inputs &amp; Summary'!$D$7)^AH$1))),((_xlfn.WEIBULL.DIST(AH$1,$L71,$K71,FALSE)*($R71*(1-$E71)+$Q71*(1-$F71))*((1+'Inputs &amp; Summary'!$D$7)^AH$1))))))</f>
        <v>0</v>
      </c>
      <c r="AI71" s="248">
        <f>$D71*IF(AI$1&gt;'Inputs &amp; Summary'!$D$5,0,IF(AI$1&gt;VLOOKUP($G71,Lists!$J$17:$K$21,2),IF($M71=Lists!$H$3,IF($K71&lt;1,(($S71/$K71)*((1+'Inputs &amp; Summary'!$D$7)^AI$1)),((INT(AI$1/$K71)-INT((AI$1-1)/$K71))*$S71*((1+'Inputs &amp; Summary'!$D$7)^AI$1))),(_xlfn.WEIBULL.DIST(AI$1,$L71,$K71,FALSE)*$S71*((1+'Inputs &amp; Summary'!$D$7)^AI$1))),IF($M71=Lists!$H$3,IF($K71&lt;1,((($R71*(1-$E71)+$Q71*(1-$F71))/$K71)*((1+'Inputs &amp; Summary'!$D$7)^AI$1)),((INT(AI$1/$K71)-INT((AI$1-1)/$K71))*($R71*(1-$E71)+$Q71*(1-$F71))*((1+'Inputs &amp; Summary'!$D$7)^AI$1))),((_xlfn.WEIBULL.DIST(AI$1,$L71,$K71,FALSE)*($R71*(1-$E71)+$Q71*(1-$F71))*((1+'Inputs &amp; Summary'!$D$7)^AI$1))))))</f>
        <v>2872.9071539730739</v>
      </c>
      <c r="AJ71" s="248">
        <f>$D71*IF(AJ$1&gt;'Inputs &amp; Summary'!$D$5,0,IF(AJ$1&gt;VLOOKUP($G71,Lists!$J$17:$K$21,2),IF($M71=Lists!$H$3,IF($K71&lt;1,(($S71/$K71)*((1+'Inputs &amp; Summary'!$D$7)^AJ$1)),((INT(AJ$1/$K71)-INT((AJ$1-1)/$K71))*$S71*((1+'Inputs &amp; Summary'!$D$7)^AJ$1))),(_xlfn.WEIBULL.DIST(AJ$1,$L71,$K71,FALSE)*$S71*((1+'Inputs &amp; Summary'!$D$7)^AJ$1))),IF($M71=Lists!$H$3,IF($K71&lt;1,((($R71*(1-$E71)+$Q71*(1-$F71))/$K71)*((1+'Inputs &amp; Summary'!$D$7)^AJ$1)),((INT(AJ$1/$K71)-INT((AJ$1-1)/$K71))*($R71*(1-$E71)+$Q71*(1-$F71))*((1+'Inputs &amp; Summary'!$D$7)^AJ$1))),((_xlfn.WEIBULL.DIST(AJ$1,$L71,$K71,FALSE)*($R71*(1-$E71)+$Q71*(1-$F71))*((1+'Inputs &amp; Summary'!$D$7)^AJ$1))))))</f>
        <v>2787.4496950921475</v>
      </c>
      <c r="AK71" s="248">
        <f>$D71*IF(AK$1&gt;'Inputs &amp; Summary'!$D$5,0,IF(AK$1&gt;VLOOKUP($G71,Lists!$J$17:$K$21,2),IF($M71=Lists!$H$3,IF($K71&lt;1,(($S71/$K71)*((1+'Inputs &amp; Summary'!$D$7)^AK$1)),((INT(AK$1/$K71)-INT((AK$1-1)/$K71))*$S71*((1+'Inputs &amp; Summary'!$D$7)^AK$1))),(_xlfn.WEIBULL.DIST(AK$1,$L71,$K71,FALSE)*$S71*((1+'Inputs &amp; Summary'!$D$7)^AK$1))),IF($M71=Lists!$H$3,IF($K71&lt;1,((($R71*(1-$E71)+$Q71*(1-$F71))/$K71)*((1+'Inputs &amp; Summary'!$D$7)^AK$1)),((INT(AK$1/$K71)-INT((AK$1-1)/$K71))*($R71*(1-$E71)+$Q71*(1-$F71))*((1+'Inputs &amp; Summary'!$D$7)^AK$1))),((_xlfn.WEIBULL.DIST(AK$1,$L71,$K71,FALSE)*($R71*(1-$E71)+$Q71*(1-$F71))*((1+'Inputs &amp; Summary'!$D$7)^AK$1))))))</f>
        <v>2704.5342526729382</v>
      </c>
      <c r="AL71" s="248">
        <f>$D71*IF(AL$1&gt;'Inputs &amp; Summary'!$D$5,0,IF(AL$1&gt;VLOOKUP($G71,Lists!$J$17:$K$21,2),IF($M71=Lists!$H$3,IF($K71&lt;1,(($S71/$K71)*((1+'Inputs &amp; Summary'!$D$7)^AL$1)),((INT(AL$1/$K71)-INT((AL$1-1)/$K71))*$S71*((1+'Inputs &amp; Summary'!$D$7)^AL$1))),(_xlfn.WEIBULL.DIST(AL$1,$L71,$K71,FALSE)*$S71*((1+'Inputs &amp; Summary'!$D$7)^AL$1))),IF($M71=Lists!$H$3,IF($K71&lt;1,((($R71*(1-$E71)+$Q71*(1-$F71))/$K71)*((1+'Inputs &amp; Summary'!$D$7)^AL$1)),((INT(AL$1/$K71)-INT((AL$1-1)/$K71))*($R71*(1-$E71)+$Q71*(1-$F71))*((1+'Inputs &amp; Summary'!$D$7)^AL$1))),((_xlfn.WEIBULL.DIST(AL$1,$L71,$K71,FALSE)*($R71*(1-$E71)+$Q71*(1-$F71))*((1+'Inputs &amp; Summary'!$D$7)^AL$1))))))</f>
        <v>2624.0852119267988</v>
      </c>
      <c r="AM71" s="248">
        <f>$D71*IF(AM$1&gt;'Inputs &amp; Summary'!$D$5,0,IF(AM$1&gt;VLOOKUP($G71,Lists!$J$17:$K$21,2),IF($M71=Lists!$H$3,IF($K71&lt;1,(($S71/$K71)*((1+'Inputs &amp; Summary'!$D$7)^AM$1)),((INT(AM$1/$K71)-INT((AM$1-1)/$K71))*$S71*((1+'Inputs &amp; Summary'!$D$7)^AM$1))),(_xlfn.WEIBULL.DIST(AM$1,$L71,$K71,FALSE)*$S71*((1+'Inputs &amp; Summary'!$D$7)^AM$1))),IF($M71=Lists!$H$3,IF($K71&lt;1,((($R71*(1-$E71)+$Q71*(1-$F71))/$K71)*((1+'Inputs &amp; Summary'!$D$7)^AM$1)),((INT(AM$1/$K71)-INT((AM$1-1)/$K71))*($R71*(1-$E71)+$Q71*(1-$F71))*((1+'Inputs &amp; Summary'!$D$7)^AM$1))),((_xlfn.WEIBULL.DIST(AM$1,$L71,$K71,FALSE)*($R71*(1-$E71)+$Q71*(1-$F71))*((1+'Inputs &amp; Summary'!$D$7)^AM$1))))))</f>
        <v>2546.0292073016012</v>
      </c>
      <c r="AN71" s="248">
        <f>$D71*IF(AN$1&gt;'Inputs &amp; Summary'!$D$5,0,IF(AN$1&gt;VLOOKUP($G71,Lists!$J$17:$K$21,2),IF($M71=Lists!$H$3,IF($K71&lt;1,(($S71/$K71)*((1+'Inputs &amp; Summary'!$D$7)^AN$1)),((INT(AN$1/$K71)-INT((AN$1-1)/$K71))*$S71*((1+'Inputs &amp; Summary'!$D$7)^AN$1))),(_xlfn.WEIBULL.DIST(AN$1,$L71,$K71,FALSE)*$S71*((1+'Inputs &amp; Summary'!$D$7)^AN$1))),IF($M71=Lists!$H$3,IF($K71&lt;1,((($R71*(1-$E71)+$Q71*(1-$F71))/$K71)*((1+'Inputs &amp; Summary'!$D$7)^AN$1)),((INT(AN$1/$K71)-INT((AN$1-1)/$K71))*($R71*(1-$E71)+$Q71*(1-$F71))*((1+'Inputs &amp; Summary'!$D$7)^AN$1))),((_xlfn.WEIBULL.DIST(AN$1,$L71,$K71,FALSE)*($R71*(1-$E71)+$Q71*(1-$F71))*((1+'Inputs &amp; Summary'!$D$7)^AN$1))))))</f>
        <v>2470.2950555759817</v>
      </c>
      <c r="AO71" s="248">
        <f>$D71*IF(AO$1&gt;'Inputs &amp; Summary'!$D$5,0,IF(AO$1&gt;VLOOKUP($G71,Lists!$J$17:$K$21,2),IF($M71=Lists!$H$3,IF($K71&lt;1,(($S71/$K71)*((1+'Inputs &amp; Summary'!$D$7)^AO$1)),((INT(AO$1/$K71)-INT((AO$1-1)/$K71))*$S71*((1+'Inputs &amp; Summary'!$D$7)^AO$1))),(_xlfn.WEIBULL.DIST(AO$1,$L71,$K71,FALSE)*$S71*((1+'Inputs &amp; Summary'!$D$7)^AO$1))),IF($M71=Lists!$H$3,IF($K71&lt;1,((($R71*(1-$E71)+$Q71*(1-$F71))/$K71)*((1+'Inputs &amp; Summary'!$D$7)^AO$1)),((INT(AO$1/$K71)-INT((AO$1-1)/$K71))*($R71*(1-$E71)+$Q71*(1-$F71))*((1+'Inputs &amp; Summary'!$D$7)^AO$1))),((_xlfn.WEIBULL.DIST(AO$1,$L71,$K71,FALSE)*($R71*(1-$E71)+$Q71*(1-$F71))*((1+'Inputs &amp; Summary'!$D$7)^AO$1))))))</f>
        <v>2396.8136909437512</v>
      </c>
      <c r="AP71" s="248">
        <f>$D71*IF(AP$1&gt;'Inputs &amp; Summary'!$D$5,0,IF(AP$1&gt;VLOOKUP($G71,Lists!$J$17:$K$21,2),IF($M71=Lists!$H$3,IF($K71&lt;1,(($S71/$K71)*((1+'Inputs &amp; Summary'!$D$7)^AP$1)),((INT(AP$1/$K71)-INT((AP$1-1)/$K71))*$S71*((1+'Inputs &amp; Summary'!$D$7)^AP$1))),(_xlfn.WEIBULL.DIST(AP$1,$L71,$K71,FALSE)*$S71*((1+'Inputs &amp; Summary'!$D$7)^AP$1))),IF($M71=Lists!$H$3,IF($K71&lt;1,((($R71*(1-$E71)+$Q71*(1-$F71))/$K71)*((1+'Inputs &amp; Summary'!$D$7)^AP$1)),((INT(AP$1/$K71)-INT((AP$1-1)/$K71))*($R71*(1-$E71)+$Q71*(1-$F71))*((1+'Inputs &amp; Summary'!$D$7)^AP$1))),((_xlfn.WEIBULL.DIST(AP$1,$L71,$K71,FALSE)*($R71*(1-$E71)+$Q71*(1-$F71))*((1+'Inputs &amp; Summary'!$D$7)^AP$1))))))</f>
        <v>2325.5181020292935</v>
      </c>
      <c r="AQ71" s="248">
        <f>$D71*IF(AQ$1&gt;'Inputs &amp; Summary'!$D$5,0,IF(AQ$1&gt;VLOOKUP($G71,Lists!$J$17:$K$21,2),IF($M71=Lists!$H$3,IF($K71&lt;1,(($S71/$K71)*((1+'Inputs &amp; Summary'!$D$7)^AQ$1)),((INT(AQ$1/$K71)-INT((AQ$1-1)/$K71))*$S71*((1+'Inputs &amp; Summary'!$D$7)^AQ$1))),(_xlfn.WEIBULL.DIST(AQ$1,$L71,$K71,FALSE)*$S71*((1+'Inputs &amp; Summary'!$D$7)^AQ$1))),IF($M71=Lists!$H$3,IF($K71&lt;1,((($R71*(1-$E71)+$Q71*(1-$F71))/$K71)*((1+'Inputs &amp; Summary'!$D$7)^AQ$1)),((INT(AQ$1/$K71)-INT((AQ$1-1)/$K71))*($R71*(1-$E71)+$Q71*(1-$F71))*((1+'Inputs &amp; Summary'!$D$7)^AQ$1))),((_xlfn.WEIBULL.DIST(AQ$1,$L71,$K71,FALSE)*($R71*(1-$E71)+$Q71*(1-$F71))*((1+'Inputs &amp; Summary'!$D$7)^AQ$1))))))</f>
        <v>2256.3432707765037</v>
      </c>
      <c r="AR71" s="248">
        <f>$D71*IF(AR$1&gt;'Inputs &amp; Summary'!$D$5,0,IF(AR$1&gt;VLOOKUP($G71,Lists!$J$17:$K$21,2),IF($M71=Lists!$H$3,IF($K71&lt;1,(($S71/$K71)*((1+'Inputs &amp; Summary'!$D$7)^AR$1)),((INT(AR$1/$K71)-INT((AR$1-1)/$K71))*$S71*((1+'Inputs &amp; Summary'!$D$7)^AR$1))),(_xlfn.WEIBULL.DIST(AR$1,$L71,$K71,FALSE)*$S71*((1+'Inputs &amp; Summary'!$D$7)^AR$1))),IF($M71=Lists!$H$3,IF($K71&lt;1,((($R71*(1-$E71)+$Q71*(1-$F71))/$K71)*((1+'Inputs &amp; Summary'!$D$7)^AR$1)),((INT(AR$1/$K71)-INT((AR$1-1)/$K71))*($R71*(1-$E71)+$Q71*(1-$F71))*((1+'Inputs &amp; Summary'!$D$7)^AR$1))),((_xlfn.WEIBULL.DIST(AR$1,$L71,$K71,FALSE)*($R71*(1-$E71)+$Q71*(1-$F71))*((1+'Inputs &amp; Summary'!$D$7)^AR$1))))))</f>
        <v>2189.2261131555288</v>
      </c>
      <c r="AS71" s="248">
        <f>$D71*IF(AS$1&gt;'Inputs &amp; Summary'!$D$5,0,IF(AS$1&gt;VLOOKUP($G71,Lists!$J$17:$K$21,2),IF($M71=Lists!$H$3,IF($K71&lt;1,(($S71/$K71)*((1+'Inputs &amp; Summary'!$D$7)^AS$1)),((INT(AS$1/$K71)-INT((AS$1-1)/$K71))*$S71*((1+'Inputs &amp; Summary'!$D$7)^AS$1))),(_xlfn.WEIBULL.DIST(AS$1,$L71,$K71,FALSE)*$S71*((1+'Inputs &amp; Summary'!$D$7)^AS$1))),IF($M71=Lists!$H$3,IF($K71&lt;1,((($R71*(1-$E71)+$Q71*(1-$F71))/$K71)*((1+'Inputs &amp; Summary'!$D$7)^AS$1)),((INT(AS$1/$K71)-INT((AS$1-1)/$K71))*($R71*(1-$E71)+$Q71*(1-$F71))*((1+'Inputs &amp; Summary'!$D$7)^AS$1))),((_xlfn.WEIBULL.DIST(AS$1,$L71,$K71,FALSE)*($R71*(1-$E71)+$Q71*(1-$F71))*((1+'Inputs &amp; Summary'!$D$7)^AS$1))))))</f>
        <v>0</v>
      </c>
      <c r="AT71" s="248">
        <f>$D71*IF(AT$1&gt;'Inputs &amp; Summary'!$D$5,0,IF(AT$1&gt;VLOOKUP($G71,Lists!$J$17:$K$21,2),IF($M71=Lists!$H$3,IF($K71&lt;1,(($S71/$K71)*((1+'Inputs &amp; Summary'!$D$7)^AT$1)),((INT(AT$1/$K71)-INT((AT$1-1)/$K71))*$S71*((1+'Inputs &amp; Summary'!$D$7)^AT$1))),(_xlfn.WEIBULL.DIST(AT$1,$L71,$K71,FALSE)*$S71*((1+'Inputs &amp; Summary'!$D$7)^AT$1))),IF($M71=Lists!$H$3,IF($K71&lt;1,((($R71*(1-$E71)+$Q71*(1-$F71))/$K71)*((1+'Inputs &amp; Summary'!$D$7)^AT$1)),((INT(AT$1/$K71)-INT((AT$1-1)/$K71))*($R71*(1-$E71)+$Q71*(1-$F71))*((1+'Inputs &amp; Summary'!$D$7)^AT$1))),((_xlfn.WEIBULL.DIST(AT$1,$L71,$K71,FALSE)*($R71*(1-$E71)+$Q71*(1-$F71))*((1+'Inputs &amp; Summary'!$D$7)^AT$1))))))</f>
        <v>0</v>
      </c>
      <c r="AU71" s="248">
        <f>$D71*IF(AU$1&gt;'Inputs &amp; Summary'!$D$5,0,IF(AU$1&gt;VLOOKUP($G71,Lists!$J$17:$K$21,2),IF($M71=Lists!$H$3,IF($K71&lt;1,(($S71/$K71)*((1+'Inputs &amp; Summary'!$D$7)^AU$1)),((INT(AU$1/$K71)-INT((AU$1-1)/$K71))*$S71*((1+'Inputs &amp; Summary'!$D$7)^AU$1))),(_xlfn.WEIBULL.DIST(AU$1,$L71,$K71,FALSE)*$S71*((1+'Inputs &amp; Summary'!$D$7)^AU$1))),IF($M71=Lists!$H$3,IF($K71&lt;1,((($R71*(1-$E71)+$Q71*(1-$F71))/$K71)*((1+'Inputs &amp; Summary'!$D$7)^AU$1)),((INT(AU$1/$K71)-INT((AU$1-1)/$K71))*($R71*(1-$E71)+$Q71*(1-$F71))*((1+'Inputs &amp; Summary'!$D$7)^AU$1))),((_xlfn.WEIBULL.DIST(AU$1,$L71,$K71,FALSE)*($R71*(1-$E71)+$Q71*(1-$F71))*((1+'Inputs &amp; Summary'!$D$7)^AU$1))))))</f>
        <v>0</v>
      </c>
      <c r="AV71" s="248">
        <f>$D71*IF(AV$1&gt;'Inputs &amp; Summary'!$D$5,0,IF(AV$1&gt;VLOOKUP($G71,Lists!$J$17:$K$21,2),IF($M71=Lists!$H$3,IF($K71&lt;1,(($S71/$K71)*((1+'Inputs &amp; Summary'!$D$7)^AV$1)),((INT(AV$1/$K71)-INT((AV$1-1)/$K71))*$S71*((1+'Inputs &amp; Summary'!$D$7)^AV$1))),(_xlfn.WEIBULL.DIST(AV$1,$L71,$K71,FALSE)*$S71*((1+'Inputs &amp; Summary'!$D$7)^AV$1))),IF($M71=Lists!$H$3,IF($K71&lt;1,((($R71*(1-$E71)+$Q71*(1-$F71))/$K71)*((1+'Inputs &amp; Summary'!$D$7)^AV$1)),((INT(AV$1/$K71)-INT((AV$1-1)/$K71))*($R71*(1-$E71)+$Q71*(1-$F71))*((1+'Inputs &amp; Summary'!$D$7)^AV$1))),((_xlfn.WEIBULL.DIST(AV$1,$L71,$K71,FALSE)*($R71*(1-$E71)+$Q71*(1-$F71))*((1+'Inputs &amp; Summary'!$D$7)^AV$1))))))</f>
        <v>0</v>
      </c>
      <c r="AW71" s="248">
        <f>$D71*IF(AW$1&gt;'Inputs &amp; Summary'!$D$5,0,IF(AW$1&gt;VLOOKUP($G71,Lists!$J$17:$K$21,2),IF($M71=Lists!$H$3,IF($K71&lt;1,(($S71/$K71)*((1+'Inputs &amp; Summary'!$D$7)^AW$1)),((INT(AW$1/$K71)-INT((AW$1-1)/$K71))*$S71*((1+'Inputs &amp; Summary'!$D$7)^AW$1))),(_xlfn.WEIBULL.DIST(AW$1,$L71,$K71,FALSE)*$S71*((1+'Inputs &amp; Summary'!$D$7)^AW$1))),IF($M71=Lists!$H$3,IF($K71&lt;1,((($R71*(1-$E71)+$Q71*(1-$F71))/$K71)*((1+'Inputs &amp; Summary'!$D$7)^AW$1)),((INT(AW$1/$K71)-INT((AW$1-1)/$K71))*($R71*(1-$E71)+$Q71*(1-$F71))*((1+'Inputs &amp; Summary'!$D$7)^AW$1))),((_xlfn.WEIBULL.DIST(AW$1,$L71,$K71,FALSE)*($R71*(1-$E71)+$Q71*(1-$F71))*((1+'Inputs &amp; Summary'!$D$7)^AW$1))))))</f>
        <v>0</v>
      </c>
      <c r="AX71" s="248">
        <f>$D71*IF(AX$1&gt;'Inputs &amp; Summary'!$D$5,0,IF(AX$1&gt;VLOOKUP($G71,Lists!$J$17:$K$21,2),IF($M71=Lists!$H$3,IF($K71&lt;1,(($S71/$K71)*((1+'Inputs &amp; Summary'!$D$7)^AX$1)),((INT(AX$1/$K71)-INT((AX$1-1)/$K71))*$S71*((1+'Inputs &amp; Summary'!$D$7)^AX$1))),(_xlfn.WEIBULL.DIST(AX$1,$L71,$K71,FALSE)*$S71*((1+'Inputs &amp; Summary'!$D$7)^AX$1))),IF($M71=Lists!$H$3,IF($K71&lt;1,((($R71*(1-$E71)+$Q71*(1-$F71))/$K71)*((1+'Inputs &amp; Summary'!$D$7)^AX$1)),((INT(AX$1/$K71)-INT((AX$1-1)/$K71))*($R71*(1-$E71)+$Q71*(1-$F71))*((1+'Inputs &amp; Summary'!$D$7)^AX$1))),((_xlfn.WEIBULL.DIST(AX$1,$L71,$K71,FALSE)*($R71*(1-$E71)+$Q71*(1-$F71))*((1+'Inputs &amp; Summary'!$D$7)^AX$1))))))</f>
        <v>0</v>
      </c>
      <c r="AY71" s="248">
        <f>$D71*IF(AY$1&gt;'Inputs &amp; Summary'!$D$5,0,IF(AY$1&gt;VLOOKUP($G71,Lists!$J$17:$K$21,2),IF($M71=Lists!$H$3,IF($K71&lt;1,(($S71/$K71)*((1+'Inputs &amp; Summary'!$D$7)^AY$1)),((INT(AY$1/$K71)-INT((AY$1-1)/$K71))*$S71*((1+'Inputs &amp; Summary'!$D$7)^AY$1))),(_xlfn.WEIBULL.DIST(AY$1,$L71,$K71,FALSE)*$S71*((1+'Inputs &amp; Summary'!$D$7)^AY$1))),IF($M71=Lists!$H$3,IF($K71&lt;1,((($R71*(1-$E71)+$Q71*(1-$F71))/$K71)*((1+'Inputs &amp; Summary'!$D$7)^AY$1)),((INT(AY$1/$K71)-INT((AY$1-1)/$K71))*($R71*(1-$E71)+$Q71*(1-$F71))*((1+'Inputs &amp; Summary'!$D$7)^AY$1))),((_xlfn.WEIBULL.DIST(AY$1,$L71,$K71,FALSE)*($R71*(1-$E71)+$Q71*(1-$F71))*((1+'Inputs &amp; Summary'!$D$7)^AY$1))))))</f>
        <v>0</v>
      </c>
      <c r="AZ71" s="248">
        <f>$D71*IF(AZ$1&gt;'Inputs &amp; Summary'!$D$5,0,IF(AZ$1&gt;VLOOKUP($G71,Lists!$J$17:$K$21,2),IF($M71=Lists!$H$3,IF($K71&lt;1,(($S71/$K71)*((1+'Inputs &amp; Summary'!$D$7)^AZ$1)),((INT(AZ$1/$K71)-INT((AZ$1-1)/$K71))*$S71*((1+'Inputs &amp; Summary'!$D$7)^AZ$1))),(_xlfn.WEIBULL.DIST(AZ$1,$L71,$K71,FALSE)*$S71*((1+'Inputs &amp; Summary'!$D$7)^AZ$1))),IF($M71=Lists!$H$3,IF($K71&lt;1,((($R71*(1-$E71)+$Q71*(1-$F71))/$K71)*((1+'Inputs &amp; Summary'!$D$7)^AZ$1)),((INT(AZ$1/$K71)-INT((AZ$1-1)/$K71))*($R71*(1-$E71)+$Q71*(1-$F71))*((1+'Inputs &amp; Summary'!$D$7)^AZ$1))),((_xlfn.WEIBULL.DIST(AZ$1,$L71,$K71,FALSE)*($R71*(1-$E71)+$Q71*(1-$F71))*((1+'Inputs &amp; Summary'!$D$7)^AZ$1))))))</f>
        <v>0</v>
      </c>
      <c r="BA71" s="248">
        <f>$D71*IF(BA$1&gt;'Inputs &amp; Summary'!$D$5,0,IF(BA$1&gt;VLOOKUP($G71,Lists!$J$17:$K$21,2),IF($M71=Lists!$H$3,IF($K71&lt;1,(($S71/$K71)*((1+'Inputs &amp; Summary'!$D$7)^BA$1)),((INT(BA$1/$K71)-INT((BA$1-1)/$K71))*$S71*((1+'Inputs &amp; Summary'!$D$7)^BA$1))),(_xlfn.WEIBULL.DIST(BA$1,$L71,$K71,FALSE)*$S71*((1+'Inputs &amp; Summary'!$D$7)^BA$1))),IF($M71=Lists!$H$3,IF($K71&lt;1,((($R71*(1-$E71)+$Q71*(1-$F71))/$K71)*((1+'Inputs &amp; Summary'!$D$7)^BA$1)),((INT(BA$1/$K71)-INT((BA$1-1)/$K71))*($R71*(1-$E71)+$Q71*(1-$F71))*((1+'Inputs &amp; Summary'!$D$7)^BA$1))),((_xlfn.WEIBULL.DIST(BA$1,$L71,$K71,FALSE)*($R71*(1-$E71)+$Q71*(1-$F71))*((1+'Inputs &amp; Summary'!$D$7)^BA$1))))))</f>
        <v>0</v>
      </c>
      <c r="BB71" s="248">
        <f>$D71*IF(BB$1&gt;'Inputs &amp; Summary'!$D$5,0,IF(BB$1&gt;VLOOKUP($G71,Lists!$J$17:$K$21,2),IF($M71=Lists!$H$3,IF($K71&lt;1,(($S71/$K71)*((1+'Inputs &amp; Summary'!$D$7)^BB$1)),((INT(BB$1/$K71)-INT((BB$1-1)/$K71))*$S71*((1+'Inputs &amp; Summary'!$D$7)^BB$1))),(_xlfn.WEIBULL.DIST(BB$1,$L71,$K71,FALSE)*$S71*((1+'Inputs &amp; Summary'!$D$7)^BB$1))),IF($M71=Lists!$H$3,IF($K71&lt;1,((($R71*(1-$E71)+$Q71*(1-$F71))/$K71)*((1+'Inputs &amp; Summary'!$D$7)^BB$1)),((INT(BB$1/$K71)-INT((BB$1-1)/$K71))*($R71*(1-$E71)+$Q71*(1-$F71))*((1+'Inputs &amp; Summary'!$D$7)^BB$1))),((_xlfn.WEIBULL.DIST(BB$1,$L71,$K71,FALSE)*($R71*(1-$E71)+$Q71*(1-$F71))*((1+'Inputs &amp; Summary'!$D$7)^BB$1))))))</f>
        <v>0</v>
      </c>
      <c r="BC71" s="248">
        <f>$D71*IF(BC$1&gt;'Inputs &amp; Summary'!$D$5,0,IF(BC$1&gt;VLOOKUP($G71,Lists!$J$17:$K$21,2),IF($M71=Lists!$H$3,IF($K71&lt;1,(($S71/$K71)*((1+'Inputs &amp; Summary'!$D$7)^BC$1)),((INT(BC$1/$K71)-INT((BC$1-1)/$K71))*$S71*((1+'Inputs &amp; Summary'!$D$7)^BC$1))),(_xlfn.WEIBULL.DIST(BC$1,$L71,$K71,FALSE)*$S71*((1+'Inputs &amp; Summary'!$D$7)^BC$1))),IF($M71=Lists!$H$3,IF($K71&lt;1,((($R71*(1-$E71)+$Q71*(1-$F71))/$K71)*((1+'Inputs &amp; Summary'!$D$7)^BC$1)),((INT(BC$1/$K71)-INT((BC$1-1)/$K71))*($R71*(1-$E71)+$Q71*(1-$F71))*((1+'Inputs &amp; Summary'!$D$7)^BC$1))),((_xlfn.WEIBULL.DIST(BC$1,$L71,$K71,FALSE)*($R71*(1-$E71)+$Q71*(1-$F71))*((1+'Inputs &amp; Summary'!$D$7)^BC$1))))))</f>
        <v>0</v>
      </c>
      <c r="BD71" s="248">
        <f>$D71*IF(BD$1&gt;'Inputs &amp; Summary'!$D$5,0,IF(BD$1&gt;VLOOKUP($G71,Lists!$J$17:$K$21,2),IF($M71=Lists!$H$3,IF($K71&lt;1,(($S71/$K71)*((1+'Inputs &amp; Summary'!$D$7)^BD$1)),((INT(BD$1/$K71)-INT((BD$1-1)/$K71))*$S71*((1+'Inputs &amp; Summary'!$D$7)^BD$1))),(_xlfn.WEIBULL.DIST(BD$1,$L71,$K71,FALSE)*$S71*((1+'Inputs &amp; Summary'!$D$7)^BD$1))),IF($M71=Lists!$H$3,IF($K71&lt;1,((($R71*(1-$E71)+$Q71*(1-$F71))/$K71)*((1+'Inputs &amp; Summary'!$D$7)^BD$1)),((INT(BD$1/$K71)-INT((BD$1-1)/$K71))*($R71*(1-$E71)+$Q71*(1-$F71))*((1+'Inputs &amp; Summary'!$D$7)^BD$1))),((_xlfn.WEIBULL.DIST(BD$1,$L71,$K71,FALSE)*($R71*(1-$E71)+$Q71*(1-$F71))*((1+'Inputs &amp; Summary'!$D$7)^BD$1))))))</f>
        <v>0</v>
      </c>
      <c r="BE71" s="248">
        <f>$D71*IF(BE$1&gt;'Inputs &amp; Summary'!$D$5,0,IF(BE$1&gt;VLOOKUP($G71,Lists!$J$17:$K$21,2),IF($M71=Lists!$H$3,IF($K71&lt;1,(($S71/$K71)*((1+'Inputs &amp; Summary'!$D$7)^BE$1)),((INT(BE$1/$K71)-INT((BE$1-1)/$K71))*$S71*((1+'Inputs &amp; Summary'!$D$7)^BE$1))),(_xlfn.WEIBULL.DIST(BE$1,$L71,$K71,FALSE)*$S71*((1+'Inputs &amp; Summary'!$D$7)^BE$1))),IF($M71=Lists!$H$3,IF($K71&lt;1,((($R71*(1-$E71)+$Q71*(1-$F71))/$K71)*((1+'Inputs &amp; Summary'!$D$7)^BE$1)),((INT(BE$1/$K71)-INT((BE$1-1)/$K71))*($R71*(1-$E71)+$Q71*(1-$F71))*((1+'Inputs &amp; Summary'!$D$7)^BE$1))),((_xlfn.WEIBULL.DIST(BE$1,$L71,$K71,FALSE)*($R71*(1-$E71)+$Q71*(1-$F71))*((1+'Inputs &amp; Summary'!$D$7)^BE$1))))))</f>
        <v>0</v>
      </c>
      <c r="BF71" s="248">
        <f>$D71*IF(BF$1&gt;'Inputs &amp; Summary'!$D$5,0,IF(BF$1&gt;VLOOKUP($G71,Lists!$J$17:$K$21,2),IF($M71=Lists!$H$3,IF($K71&lt;1,(($S71/$K71)*((1+'Inputs &amp; Summary'!$D$7)^BF$1)),((INT(BF$1/$K71)-INT((BF$1-1)/$K71))*$S71*((1+'Inputs &amp; Summary'!$D$7)^BF$1))),(_xlfn.WEIBULL.DIST(BF$1,$L71,$K71,FALSE)*$S71*((1+'Inputs &amp; Summary'!$D$7)^BF$1))),IF($M71=Lists!$H$3,IF($K71&lt;1,((($R71*(1-$E71)+$Q71*(1-$F71))/$K71)*((1+'Inputs &amp; Summary'!$D$7)^BF$1)),((INT(BF$1/$K71)-INT((BF$1-1)/$K71))*($R71*(1-$E71)+$Q71*(1-$F71))*((1+'Inputs &amp; Summary'!$D$7)^BF$1))),((_xlfn.WEIBULL.DIST(BF$1,$L71,$K71,FALSE)*($R71*(1-$E71)+$Q71*(1-$F71))*((1+'Inputs &amp; Summary'!$D$7)^BF$1))))))</f>
        <v>0</v>
      </c>
      <c r="BG71" s="248">
        <f>$D71*IF(BG$1&gt;'Inputs &amp; Summary'!$D$5,0,IF(BG$1&gt;VLOOKUP($G71,Lists!$J$17:$K$21,2),IF($M71=Lists!$H$3,IF($K71&lt;1,(($S71/$K71)*((1+'Inputs &amp; Summary'!$D$7)^BG$1)),((INT(BG$1/$K71)-INT((BG$1-1)/$K71))*$S71*((1+'Inputs &amp; Summary'!$D$7)^BG$1))),(_xlfn.WEIBULL.DIST(BG$1,$L71,$K71,FALSE)*$S71*((1+'Inputs &amp; Summary'!$D$7)^BG$1))),IF($M71=Lists!$H$3,IF($K71&lt;1,((($R71*(1-$E71)+$Q71*(1-$F71))/$K71)*((1+'Inputs &amp; Summary'!$D$7)^BG$1)),((INT(BG$1/$K71)-INT((BG$1-1)/$K71))*($R71*(1-$E71)+$Q71*(1-$F71))*((1+'Inputs &amp; Summary'!$D$7)^BG$1))),((_xlfn.WEIBULL.DIST(BG$1,$L71,$K71,FALSE)*($R71*(1-$E71)+$Q71*(1-$F71))*((1+'Inputs &amp; Summary'!$D$7)^BG$1))))))</f>
        <v>0</v>
      </c>
      <c r="BH71" s="248">
        <f>$D71*IF(BH$1&gt;'Inputs &amp; Summary'!$D$5,0,IF(BH$1&gt;VLOOKUP($G71,Lists!$J$17:$K$21,2),IF($M71=Lists!$H$3,IF($K71&lt;1,(($S71/$K71)*((1+'Inputs &amp; Summary'!$D$7)^BH$1)),((INT(BH$1/$K71)-INT((BH$1-1)/$K71))*$S71*((1+'Inputs &amp; Summary'!$D$7)^BH$1))),(_xlfn.WEIBULL.DIST(BH$1,$L71,$K71,FALSE)*$S71*((1+'Inputs &amp; Summary'!$D$7)^BH$1))),IF($M71=Lists!$H$3,IF($K71&lt;1,((($R71*(1-$E71)+$Q71*(1-$F71))/$K71)*((1+'Inputs &amp; Summary'!$D$7)^BH$1)),((INT(BH$1/$K71)-INT((BH$1-1)/$K71))*($R71*(1-$E71)+$Q71*(1-$F71))*((1+'Inputs &amp; Summary'!$D$7)^BH$1))),((_xlfn.WEIBULL.DIST(BH$1,$L71,$K71,FALSE)*($R71*(1-$E71)+$Q71*(1-$F71))*((1+'Inputs &amp; Summary'!$D$7)^BH$1))))))</f>
        <v>0</v>
      </c>
      <c r="BI71" s="248">
        <f>$D71*IF(BI$1&gt;'Inputs &amp; Summary'!$D$5,0,IF(BI$1&gt;VLOOKUP($G71,Lists!$J$17:$K$21,2),IF($M71=Lists!$H$3,IF($K71&lt;1,(($S71/$K71)*((1+'Inputs &amp; Summary'!$D$7)^BI$1)),((INT(BI$1/$K71)-INT((BI$1-1)/$K71))*$S71*((1+'Inputs &amp; Summary'!$D$7)^BI$1))),(_xlfn.WEIBULL.DIST(BI$1,$L71,$K71,FALSE)*$S71*((1+'Inputs &amp; Summary'!$D$7)^BI$1))),IF($M71=Lists!$H$3,IF($K71&lt;1,((($R71*(1-$E71)+$Q71*(1-$F71))/$K71)*((1+'Inputs &amp; Summary'!$D$7)^BI$1)),((INT(BI$1/$K71)-INT((BI$1-1)/$K71))*($R71*(1-$E71)+$Q71*(1-$F71))*((1+'Inputs &amp; Summary'!$D$7)^BI$1))),((_xlfn.WEIBULL.DIST(BI$1,$L71,$K71,FALSE)*($R71*(1-$E71)+$Q71*(1-$F71))*((1+'Inputs &amp; Summary'!$D$7)^BI$1))))))</f>
        <v>0</v>
      </c>
      <c r="BJ71" s="248">
        <f>$D71*IF(BJ$1&gt;'Inputs &amp; Summary'!$D$5,0,IF(BJ$1&gt;VLOOKUP($G71,Lists!$J$17:$K$21,2),IF($M71=Lists!$H$3,IF($K71&lt;1,(($S71/$K71)*((1+'Inputs &amp; Summary'!$D$7)^BJ$1)),((INT(BJ$1/$K71)-INT((BJ$1-1)/$K71))*$S71*((1+'Inputs &amp; Summary'!$D$7)^BJ$1))),(_xlfn.WEIBULL.DIST(BJ$1,$L71,$K71,FALSE)*$S71*((1+'Inputs &amp; Summary'!$D$7)^BJ$1))),IF($M71=Lists!$H$3,IF($K71&lt;1,((($R71*(1-$E71)+$Q71*(1-$F71))/$K71)*((1+'Inputs &amp; Summary'!$D$7)^BJ$1)),((INT(BJ$1/$K71)-INT((BJ$1-1)/$K71))*($R71*(1-$E71)+$Q71*(1-$F71))*((1+'Inputs &amp; Summary'!$D$7)^BJ$1))),((_xlfn.WEIBULL.DIST(BJ$1,$L71,$K71,FALSE)*($R71*(1-$E71)+$Q71*(1-$F71))*((1+'Inputs &amp; Summary'!$D$7)^BJ$1))))))</f>
        <v>0</v>
      </c>
      <c r="BK71" s="248">
        <f>$D71*IF(BK$1&gt;'Inputs &amp; Summary'!$D$5,0,IF(BK$1&gt;VLOOKUP($G71,Lists!$J$17:$K$21,2),IF($M71=Lists!$H$3,IF($K71&lt;1,(($S71/$K71)*((1+'Inputs &amp; Summary'!$D$7)^BK$1)),((INT(BK$1/$K71)-INT((BK$1-1)/$K71))*$S71*((1+'Inputs &amp; Summary'!$D$7)^BK$1))),(_xlfn.WEIBULL.DIST(BK$1,$L71,$K71,FALSE)*$S71*((1+'Inputs &amp; Summary'!$D$7)^BK$1))),IF($M71=Lists!$H$3,IF($K71&lt;1,((($R71*(1-$E71)+$Q71*(1-$F71))/$K71)*((1+'Inputs &amp; Summary'!$D$7)^BK$1)),((INT(BK$1/$K71)-INT((BK$1-1)/$K71))*($R71*(1-$E71)+$Q71*(1-$F71))*((1+'Inputs &amp; Summary'!$D$7)^BK$1))),((_xlfn.WEIBULL.DIST(BK$1,$L71,$K71,FALSE)*($R71*(1-$E71)+$Q71*(1-$F71))*((1+'Inputs &amp; Summary'!$D$7)^BK$1))))))</f>
        <v>0</v>
      </c>
      <c r="BL71" s="248">
        <f>$D71*IF(BL$1&gt;'Inputs &amp; Summary'!$D$5,0,IF(BL$1&gt;VLOOKUP($G71,Lists!$J$17:$K$21,2),IF($M71=Lists!$H$3,IF($K71&lt;1,(($S71/$K71)*((1+'Inputs &amp; Summary'!$D$7)^BL$1)),((INT(BL$1/$K71)-INT((BL$1-1)/$K71))*$S71*((1+'Inputs &amp; Summary'!$D$7)^BL$1))),(_xlfn.WEIBULL.DIST(BL$1,$L71,$K71,FALSE)*$S71*((1+'Inputs &amp; Summary'!$D$7)^BL$1))),IF($M71=Lists!$H$3,IF($K71&lt;1,((($R71*(1-$E71)+$Q71*(1-$F71))/$K71)*((1+'Inputs &amp; Summary'!$D$7)^BL$1)),((INT(BL$1/$K71)-INT((BL$1-1)/$K71))*($R71*(1-$E71)+$Q71*(1-$F71))*((1+'Inputs &amp; Summary'!$D$7)^BL$1))),((_xlfn.WEIBULL.DIST(BL$1,$L71,$K71,FALSE)*($R71*(1-$E71)+$Q71*(1-$F71))*((1+'Inputs &amp; Summary'!$D$7)^BL$1))))))</f>
        <v>0</v>
      </c>
    </row>
    <row r="72" spans="1:64" x14ac:dyDescent="0.3">
      <c r="A72" s="236" t="s">
        <v>209</v>
      </c>
      <c r="B72" s="117" t="str">
        <f>IF('Inputs &amp; Summary'!$D$15=Lists!$E$3,INDEX('Residential Rooftop Details'!$A$30:$X$158,MATCH('Cash Flow'!$A72,'Residential Rooftop Details'!$A$30:$A$158,0),COLUMN(B$1)),IF('Inputs &amp; Summary'!$D$15=Lists!$E$4,INDEX('Commercial Rooftop Details'!$A$30:$V$158,MATCH('Cash Flow'!$A72,'Commercial Rooftop Details'!$A$30:$A$158,0),COLUMN(B$1)),INDEX('Ground-Mount Details'!$A$30:$V$158,MATCH('Cash Flow'!$A72,'Ground-Mount Details'!$A$30:$A$158,0),COLUMN(B$1))))</f>
        <v>Corrective</v>
      </c>
      <c r="C72" s="117" t="str">
        <f>IF('Inputs &amp; Summary'!$D$15=Lists!$E$3,INDEX('Residential Rooftop Details'!$A$30:$X$158,MATCH('Cash Flow'!$A72,'Residential Rooftop Details'!$A$30:$A$158,0),COLUMN(C$1)),IF('Inputs &amp; Summary'!$D$15=Lists!$E$4,INDEX('Commercial Rooftop Details'!$A$30:$V$158,MATCH('Cash Flow'!$A72,'Commercial Rooftop Details'!$A$30:$A$158,0),COLUMN(C$1)),INDEX('Ground-Mount Details'!$A$30:$V$158,MATCH('Cash Flow'!$A72,'Ground-Mount Details'!$A$30:$A$158,0),COLUMN(C$1))))</f>
        <v>Inverter</v>
      </c>
      <c r="D72" s="117">
        <f>IF('Inputs &amp; Summary'!$D$15=Lists!$E$3,INDEX('Residential Rooftop Details'!$A$30:$X$158,MATCH('Cash Flow'!$A72,'Residential Rooftop Details'!$A$30:$A$158,0),COLUMN(D$1)),IF('Inputs &amp; Summary'!$D$15=Lists!$E$4,INDEX('Commercial Rooftop Details'!$A$30:$V$158,MATCH('Cash Flow'!$A72,'Commercial Rooftop Details'!$A$30:$A$158,0),COLUMN(D$1)),INDEX('Ground-Mount Details'!$A$30:$V$158,MATCH('Cash Flow'!$A72,'Ground-Mount Details'!$A$30:$A$158,0),COLUMN(D$1))))</f>
        <v>1</v>
      </c>
      <c r="E72" s="117">
        <f>IF('Inputs &amp; Summary'!$D$15=Lists!$E$3,INDEX('Residential Rooftop Details'!$A$30:$X$158,MATCH('Cash Flow'!$A72,'Residential Rooftop Details'!$A$30:$A$158,0),COLUMN(E$1)),IF('Inputs &amp; Summary'!$D$15=Lists!$E$4,INDEX('Commercial Rooftop Details'!$A$30:$V$158,MATCH('Cash Flow'!$A72,'Commercial Rooftop Details'!$A$30:$A$158,0),COLUMN(E$1)),INDEX('Ground-Mount Details'!$A$30:$V$158,MATCH('Cash Flow'!$A72,'Ground-Mount Details'!$A$30:$A$158,0),COLUMN(E$1))))</f>
        <v>1</v>
      </c>
      <c r="F72" s="117">
        <f>IF('Inputs &amp; Summary'!$D$15=Lists!$E$3,INDEX('Residential Rooftop Details'!$A$30:$X$158,MATCH('Cash Flow'!$A72,'Residential Rooftop Details'!$A$30:$A$158,0),COLUMN(F$1)),IF('Inputs &amp; Summary'!$D$15=Lists!$E$4,INDEX('Commercial Rooftop Details'!$A$30:$V$158,MATCH('Cash Flow'!$A72,'Commercial Rooftop Details'!$A$30:$A$158,0),COLUMN(F$1)),INDEX('Ground-Mount Details'!$A$30:$V$158,MATCH('Cash Flow'!$A72,'Ground-Mount Details'!$A$30:$A$158,0),COLUMN(F$1))))</f>
        <v>1</v>
      </c>
      <c r="G72" s="237" t="str">
        <f>IF('Inputs &amp; Summary'!$D$15=Lists!$E$3,INDEX('Residential Rooftop Details'!$A$30:$X$158,MATCH('Cash Flow'!$A72,'Residential Rooftop Details'!$A$30:$A$158,0),COLUMN(G$1)),IF('Inputs &amp; Summary'!$D$15=Lists!$E$4,INDEX('Commercial Rooftop Details'!$A$30:$V$158,MATCH('Cash Flow'!$A72,'Commercial Rooftop Details'!$A$30:$A$158,0),COLUMN(G$1)),INDEX('Ground-Mount Details'!$A$30:$V$158,MATCH('Cash Flow'!$A72,'Ground-Mount Details'!$A$30:$A$158,0),COLUMN(G$1))))</f>
        <v>Inverter</v>
      </c>
      <c r="H72" s="237" t="str">
        <f>IF('Inputs &amp; Summary'!$D$15=Lists!$E$3,INDEX('Residential Rooftop Details'!$A$30:$X$158,MATCH('Cash Flow'!$A72,'Residential Rooftop Details'!$A$30:$A$158,0),COLUMN(H$1)),IF('Inputs &amp; Summary'!$D$15=Lists!$E$4,INDEX('Commercial Rooftop Details'!$A$30:$V$158,MATCH('Cash Flow'!$A72,'Commercial Rooftop Details'!$A$30:$A$158,0),COLUMN(H$1)),INDEX('Ground-Mount Details'!$A$30:$V$158,MATCH('Cash Flow'!$A72,'Ground-Mount Details'!$A$30:$A$158,0),COLUMN(H$1))))</f>
        <v>inverter</v>
      </c>
      <c r="I72" s="237" t="str">
        <f>IF('Inputs &amp; Summary'!$D$15=Lists!$E$3,INDEX('Residential Rooftop Details'!$A$30:$X$158,MATCH('Cash Flow'!$A72,'Residential Rooftop Details'!$A$30:$A$158,0),COLUMN(I$1)),IF('Inputs &amp; Summary'!$D$15=Lists!$E$4,INDEX('Commercial Rooftop Details'!$A$30:$V$158,MATCH('Cash Flow'!$A72,'Commercial Rooftop Details'!$A$30:$A$158,0),COLUMN(I$1)),INDEX('Ground-Mount Details'!$A$30:$V$158,MATCH('Cash Flow'!$A72,'Ground-Mount Details'!$A$30:$A$158,0),COLUMN(I$1))))</f>
        <v>Inverter specialist</v>
      </c>
      <c r="J72" s="238">
        <f>IF('Inputs &amp; Summary'!$D$15=Lists!$E$3,INDEX('Residential Rooftop Details'!$A$30:$X$158,MATCH('Cash Flow'!$A72,'Residential Rooftop Details'!$A$30:$A$158,0),COLUMN(J$1)),IF('Inputs &amp; Summary'!$D$15=Lists!$E$4,INDEX('Commercial Rooftop Details'!$A$30:$V$158,MATCH('Cash Flow'!$A72,'Commercial Rooftop Details'!$A$30:$A$158,0),COLUMN(J$1)),INDEX('Ground-Mount Details'!$A$30:$V$158,MATCH('Cash Flow'!$A72,'Ground-Mount Details'!$A$30:$A$158,0),COLUMN(J$1))))</f>
        <v>24.03846153846154</v>
      </c>
      <c r="K72" s="239">
        <f>IF('Inputs &amp; Summary'!$D$15=Lists!$E$3,INDEX('Residential Rooftop Details'!$A$30:$X$158,MATCH('Cash Flow'!$A72,'Residential Rooftop Details'!$A$30:$A$158,0),COLUMN(K$1)),IF('Inputs &amp; Summary'!$D$15=Lists!$E$4,INDEX('Commercial Rooftop Details'!$A$30:$V$158,MATCH('Cash Flow'!$A72,'Commercial Rooftop Details'!$A$30:$A$158,0),COLUMN(K$1)),INDEX('Ground-Mount Details'!$A$30:$V$158,MATCH('Cash Flow'!$A72,'Ground-Mount Details'!$A$30:$A$158,0),COLUMN(K$1))))</f>
        <v>20</v>
      </c>
      <c r="L72" s="239">
        <f>IF('Inputs &amp; Summary'!$D$15=Lists!$E$3,INDEX('Residential Rooftop Details'!$A$30:$X$158,MATCH('Cash Flow'!$A72,'Residential Rooftop Details'!$A$30:$A$158,0),COLUMN(L$1)),IF('Inputs &amp; Summary'!$D$15=Lists!$E$4,INDEX('Commercial Rooftop Details'!$A$30:$V$158,MATCH('Cash Flow'!$A72,'Commercial Rooftop Details'!$A$30:$A$158,0),COLUMN(L$1)),INDEX('Ground-Mount Details'!$A$30:$V$158,MATCH('Cash Flow'!$A72,'Ground-Mount Details'!$A$30:$A$158,0),COLUMN(L$1))))</f>
        <v>1</v>
      </c>
      <c r="M72" s="238" t="str">
        <f>IF('Inputs &amp; Summary'!$D$15=Lists!$E$3,INDEX('Residential Rooftop Details'!$A$30:$X$158,MATCH('Cash Flow'!$A72,'Residential Rooftop Details'!$A$30:$A$158,0),COLUMN(M$1)),IF('Inputs &amp; Summary'!$D$15=Lists!$E$4,INDEX('Commercial Rooftop Details'!$A$30:$V$158,MATCH('Cash Flow'!$A72,'Commercial Rooftop Details'!$A$30:$A$158,0),COLUMN(M$1)),INDEX('Ground-Mount Details'!$A$30:$V$158,MATCH('Cash Flow'!$A72,'Ground-Mount Details'!$A$30:$A$158,0),COLUMN(M$1))))</f>
        <v>Weibull</v>
      </c>
      <c r="N72" s="240">
        <f>IF('Inputs &amp; Summary'!$D$15=Lists!$E$3,INDEX('Residential Rooftop Details'!$A$30:$X$158,MATCH('Cash Flow'!$A72,'Residential Rooftop Details'!$A$30:$A$158,0),COLUMN(N$1)),IF('Inputs &amp; Summary'!$D$15=Lists!$E$4,INDEX('Commercial Rooftop Details'!$A$30:$V$158,MATCH('Cash Flow'!$A72,'Commercial Rooftop Details'!$A$30:$A$158,0),COLUMN(N$1)),INDEX('Ground-Mount Details'!$A$30:$V$158,MATCH('Cash Flow'!$A72,'Ground-Mount Details'!$A$30:$A$158,0),COLUMN(N$1))))</f>
        <v>1</v>
      </c>
      <c r="O72" s="239">
        <f>IF('Inputs &amp; Summary'!$D$15=Lists!$E$3,INDEX('Residential Rooftop Details'!$A$30:$X$158,MATCH('Cash Flow'!$A72,'Residential Rooftop Details'!$A$30:$A$158,0),COLUMN(O$1)),IF('Inputs &amp; Summary'!$D$15=Lists!$E$4,INDEX('Commercial Rooftop Details'!$A$30:$V$158,MATCH('Cash Flow'!$A72,'Commercial Rooftop Details'!$A$30:$A$158,0),COLUMN(O$1)),INDEX('Ground-Mount Details'!$A$30:$V$158,MATCH('Cash Flow'!$A72,'Ground-Mount Details'!$A$30:$A$158,0),COLUMN(O$1))))</f>
        <v>4</v>
      </c>
      <c r="P72" s="241">
        <f>IF('Inputs &amp; Summary'!$D$15=Lists!$E$3,INDEX('Residential Rooftop Details'!$A$30:$X$158,MATCH('Cash Flow'!$A72,'Residential Rooftop Details'!$A$30:$A$158,0),COLUMN(P$1)),IF('Inputs &amp; Summary'!$D$15=Lists!$E$4,INDEX('Commercial Rooftop Details'!$A$30:$V$158,MATCH('Cash Flow'!$A72,'Commercial Rooftop Details'!$A$30:$A$158,0),COLUMN(P$1)),INDEX('Ground-Mount Details'!$A$30:$V$158,MATCH('Cash Flow'!$A72,'Ground-Mount Details'!$A$30:$A$158,0),COLUMN(P$1))))</f>
        <v>20000</v>
      </c>
      <c r="Q72" s="242">
        <f>IF('Inputs &amp; Summary'!$D$15=Lists!$E$3,INDEX('Residential Rooftop Details'!$A$30:$X$158,MATCH('Cash Flow'!$A72,'Residential Rooftop Details'!$A$30:$A$158,0),COLUMN(Q$1)),IF('Inputs &amp; Summary'!$D$15=Lists!$E$4,INDEX('Commercial Rooftop Details'!$A$30:$V$158,MATCH('Cash Flow'!$A72,'Commercial Rooftop Details'!$A$30:$A$158,0),COLUMN(Q$1)),INDEX('Ground-Mount Details'!$A$30:$V$158,MATCH('Cash Flow'!$A72,'Ground-Mount Details'!$A$30:$A$158,0),COLUMN(Q$1))))</f>
        <v>96.15384615384616</v>
      </c>
      <c r="R72" s="242">
        <f>IF('Inputs &amp; Summary'!$D$15=Lists!$E$3,INDEX('Residential Rooftop Details'!$A$30:$X$158,MATCH('Cash Flow'!$A72,'Residential Rooftop Details'!$A$30:$A$158,0),COLUMN(R$1)),IF('Inputs &amp; Summary'!$D$15=Lists!$E$4,INDEX('Commercial Rooftop Details'!$A$30:$V$158,MATCH('Cash Flow'!$A72,'Commercial Rooftop Details'!$A$30:$A$158,0),COLUMN(R$1)),INDEX('Ground-Mount Details'!$A$30:$V$158,MATCH('Cash Flow'!$A72,'Ground-Mount Details'!$A$30:$A$158,0),COLUMN(R$1))))</f>
        <v>20000</v>
      </c>
      <c r="S72" s="243">
        <f>IF('Inputs &amp; Summary'!$D$15=Lists!$E$3,INDEX('Residential Rooftop Details'!$A$30:$X$158,MATCH('Cash Flow'!$A72,'Residential Rooftop Details'!$A$30:$A$158,0),COLUMN(S$1)),IF('Inputs &amp; Summary'!$D$15=Lists!$E$4,INDEX('Commercial Rooftop Details'!$A$30:$V$158,MATCH('Cash Flow'!$A72,'Commercial Rooftop Details'!$A$30:$A$158,0),COLUMN(S$1)),INDEX('Ground-Mount Details'!$A$30:$V$158,MATCH('Cash Flow'!$A72,'Ground-Mount Details'!$A$30:$A$158,0),COLUMN(S$1))))</f>
        <v>20096.153846153848</v>
      </c>
      <c r="T72" s="238">
        <f>IF('Inputs &amp; Summary'!$D$15=Lists!$E$3,INDEX('Residential Rooftop Details'!$A$30:$X$158,MATCH('Cash Flow'!$A72,'Residential Rooftop Details'!$A$30:$A$158,0),COLUMN(T$1)),IF('Inputs &amp; Summary'!$D$15=Lists!$E$4,INDEX('Commercial Rooftop Details'!$A$30:$V$158,MATCH('Cash Flow'!$A72,'Commercial Rooftop Details'!$A$30:$A$158,0),COLUMN(T$1)),INDEX('Ground-Mount Details'!$A$30:$V$158,MATCH('Cash Flow'!$A72,'Ground-Mount Details'!$A$30:$A$158,0),COLUMN(T$1))))</f>
        <v>0</v>
      </c>
      <c r="U72" s="244">
        <f>IF('Inputs &amp; Summary'!$D$15=Lists!$E$3,INDEX('Residential Rooftop Details'!$A$30:$X$158,MATCH('Cash Flow'!$A72,'Residential Rooftop Details'!$A$30:$A$158,0),COLUMN(U$1)),IF('Inputs &amp; Summary'!$D$15=Lists!$E$4,INDEX('Commercial Rooftop Details'!$A$30:$V$158,MATCH('Cash Flow'!$A72,'Commercial Rooftop Details'!$A$30:$A$158,0),COLUMN(U$1)),INDEX('Ground-Mount Details'!$A$30:$V$158,MATCH('Cash Flow'!$A72,'Ground-Mount Details'!$A$30:$A$158,0),COLUMN(U$1))))</f>
        <v>0</v>
      </c>
      <c r="V72" s="245">
        <f t="shared" si="8"/>
        <v>315.79826929595157</v>
      </c>
      <c r="W72" s="245">
        <f>NPV('Inputs &amp; Summary'!$D$6,Y72:BL72)</f>
        <v>2292.8590054790443</v>
      </c>
      <c r="X72" s="246">
        <f t="shared" si="7"/>
        <v>1.664165720011973E-2</v>
      </c>
      <c r="Y72" s="248">
        <f>$D72*IF(Y$1&gt;'Inputs &amp; Summary'!$D$5,0,IF(Y$1&gt;VLOOKUP($G72,Lists!$J$17:$K$21,2),IF($M72=Lists!$H$3,IF($K72&lt;1,(($S72/$K72)*((1+'Inputs &amp; Summary'!$D$7)^Y$1)),((INT(Y$1/$K72)-INT((Y$1-1)/$K72))*$S72*((1+'Inputs &amp; Summary'!$D$7)^Y$1))),(_xlfn.WEIBULL.DIST(Y$1,$L72,$K72,FALSE)*$S72*((1+'Inputs &amp; Summary'!$D$7)^Y$1))),IF($M72=Lists!$H$3,IF($K72&lt;1,((($R72*(1-$E72)+$Q72*(1-$F72))/$K72)*((1+'Inputs &amp; Summary'!$D$7)^Y$1)),((INT(Y$1/$K72)-INT((Y$1-1)/$K72))*($R72*(1-$E72)+$Q72*(1-$F72))*((1+'Inputs &amp; Summary'!$D$7)^Y$1))),((_xlfn.WEIBULL.DIST(Y$1,$L72,$K72,FALSE)*($R72*(1-$E72)+$Q72*(1-$F72))*((1+'Inputs &amp; Summary'!$D$7)^Y$1))))))</f>
        <v>0</v>
      </c>
      <c r="Z72" s="248">
        <f>$D72*IF(Z$1&gt;'Inputs &amp; Summary'!$D$5,0,IF(Z$1&gt;VLOOKUP($G72,Lists!$J$17:$K$21,2),IF($M72=Lists!$H$3,IF($K72&lt;1,(($S72/$K72)*((1+'Inputs &amp; Summary'!$D$7)^Z$1)),((INT(Z$1/$K72)-INT((Z$1-1)/$K72))*$S72*((1+'Inputs &amp; Summary'!$D$7)^Z$1))),(_xlfn.WEIBULL.DIST(Z$1,$L72,$K72,FALSE)*$S72*((1+'Inputs &amp; Summary'!$D$7)^Z$1))),IF($M72=Lists!$H$3,IF($K72&lt;1,((($R72*(1-$E72)+$Q72*(1-$F72))/$K72)*((1+'Inputs &amp; Summary'!$D$7)^Z$1)),((INT(Z$1/$K72)-INT((Z$1-1)/$K72))*($R72*(1-$E72)+$Q72*(1-$F72))*((1+'Inputs &amp; Summary'!$D$7)^Z$1))),((_xlfn.WEIBULL.DIST(Z$1,$L72,$K72,FALSE)*($R72*(1-$E72)+$Q72*(1-$F72))*((1+'Inputs &amp; Summary'!$D$7)^Z$1))))))</f>
        <v>0</v>
      </c>
      <c r="AA72" s="248">
        <f>$D72*IF(AA$1&gt;'Inputs &amp; Summary'!$D$5,0,IF(AA$1&gt;VLOOKUP($G72,Lists!$J$17:$K$21,2),IF($M72=Lists!$H$3,IF($K72&lt;1,(($S72/$K72)*((1+'Inputs &amp; Summary'!$D$7)^AA$1)),((INT(AA$1/$K72)-INT((AA$1-1)/$K72))*$S72*((1+'Inputs &amp; Summary'!$D$7)^AA$1))),(_xlfn.WEIBULL.DIST(AA$1,$L72,$K72,FALSE)*$S72*((1+'Inputs &amp; Summary'!$D$7)^AA$1))),IF($M72=Lists!$H$3,IF($K72&lt;1,((($R72*(1-$E72)+$Q72*(1-$F72))/$K72)*((1+'Inputs &amp; Summary'!$D$7)^AA$1)),((INT(AA$1/$K72)-INT((AA$1-1)/$K72))*($R72*(1-$E72)+$Q72*(1-$F72))*((1+'Inputs &amp; Summary'!$D$7)^AA$1))),((_xlfn.WEIBULL.DIST(AA$1,$L72,$K72,FALSE)*($R72*(1-$E72)+$Q72*(1-$F72))*((1+'Inputs &amp; Summary'!$D$7)^AA$1))))))</f>
        <v>0</v>
      </c>
      <c r="AB72" s="248">
        <f>$D72*IF(AB$1&gt;'Inputs &amp; Summary'!$D$5,0,IF(AB$1&gt;VLOOKUP($G72,Lists!$J$17:$K$21,2),IF($M72=Lists!$H$3,IF($K72&lt;1,(($S72/$K72)*((1+'Inputs &amp; Summary'!$D$7)^AB$1)),((INT(AB$1/$K72)-INT((AB$1-1)/$K72))*$S72*((1+'Inputs &amp; Summary'!$D$7)^AB$1))),(_xlfn.WEIBULL.DIST(AB$1,$L72,$K72,FALSE)*$S72*((1+'Inputs &amp; Summary'!$D$7)^AB$1))),IF($M72=Lists!$H$3,IF($K72&lt;1,((($R72*(1-$E72)+$Q72*(1-$F72))/$K72)*((1+'Inputs &amp; Summary'!$D$7)^AB$1)),((INT(AB$1/$K72)-INT((AB$1-1)/$K72))*($R72*(1-$E72)+$Q72*(1-$F72))*((1+'Inputs &amp; Summary'!$D$7)^AB$1))),((_xlfn.WEIBULL.DIST(AB$1,$L72,$K72,FALSE)*($R72*(1-$E72)+$Q72*(1-$F72))*((1+'Inputs &amp; Summary'!$D$7)^AB$1))))))</f>
        <v>0</v>
      </c>
      <c r="AC72" s="248">
        <f>$D72*IF(AC$1&gt;'Inputs &amp; Summary'!$D$5,0,IF(AC$1&gt;VLOOKUP($G72,Lists!$J$17:$K$21,2),IF($M72=Lists!$H$3,IF($K72&lt;1,(($S72/$K72)*((1+'Inputs &amp; Summary'!$D$7)^AC$1)),((INT(AC$1/$K72)-INT((AC$1-1)/$K72))*$S72*((1+'Inputs &amp; Summary'!$D$7)^AC$1))),(_xlfn.WEIBULL.DIST(AC$1,$L72,$K72,FALSE)*$S72*((1+'Inputs &amp; Summary'!$D$7)^AC$1))),IF($M72=Lists!$H$3,IF($K72&lt;1,((($R72*(1-$E72)+$Q72*(1-$F72))/$K72)*((1+'Inputs &amp; Summary'!$D$7)^AC$1)),((INT(AC$1/$K72)-INT((AC$1-1)/$K72))*($R72*(1-$E72)+$Q72*(1-$F72))*((1+'Inputs &amp; Summary'!$D$7)^AC$1))),((_xlfn.WEIBULL.DIST(AC$1,$L72,$K72,FALSE)*($R72*(1-$E72)+$Q72*(1-$F72))*((1+'Inputs &amp; Summary'!$D$7)^AC$1))))))</f>
        <v>0</v>
      </c>
      <c r="AD72" s="248">
        <f>$D72*IF(AD$1&gt;'Inputs &amp; Summary'!$D$5,0,IF(AD$1&gt;VLOOKUP($G72,Lists!$J$17:$K$21,2),IF($M72=Lists!$H$3,IF($K72&lt;1,(($S72/$K72)*((1+'Inputs &amp; Summary'!$D$7)^AD$1)),((INT(AD$1/$K72)-INT((AD$1-1)/$K72))*$S72*((1+'Inputs &amp; Summary'!$D$7)^AD$1))),(_xlfn.WEIBULL.DIST(AD$1,$L72,$K72,FALSE)*$S72*((1+'Inputs &amp; Summary'!$D$7)^AD$1))),IF($M72=Lists!$H$3,IF($K72&lt;1,((($R72*(1-$E72)+$Q72*(1-$F72))/$K72)*((1+'Inputs &amp; Summary'!$D$7)^AD$1)),((INT(AD$1/$K72)-INT((AD$1-1)/$K72))*($R72*(1-$E72)+$Q72*(1-$F72))*((1+'Inputs &amp; Summary'!$D$7)^AD$1))),((_xlfn.WEIBULL.DIST(AD$1,$L72,$K72,FALSE)*($R72*(1-$E72)+$Q72*(1-$F72))*((1+'Inputs &amp; Summary'!$D$7)^AD$1))))))</f>
        <v>0</v>
      </c>
      <c r="AE72" s="248">
        <f>$D72*IF(AE$1&gt;'Inputs &amp; Summary'!$D$5,0,IF(AE$1&gt;VLOOKUP($G72,Lists!$J$17:$K$21,2),IF($M72=Lists!$H$3,IF($K72&lt;1,(($S72/$K72)*((1+'Inputs &amp; Summary'!$D$7)^AE$1)),((INT(AE$1/$K72)-INT((AE$1-1)/$K72))*$S72*((1+'Inputs &amp; Summary'!$D$7)^AE$1))),(_xlfn.WEIBULL.DIST(AE$1,$L72,$K72,FALSE)*$S72*((1+'Inputs &amp; Summary'!$D$7)^AE$1))),IF($M72=Lists!$H$3,IF($K72&lt;1,((($R72*(1-$E72)+$Q72*(1-$F72))/$K72)*((1+'Inputs &amp; Summary'!$D$7)^AE$1)),((INT(AE$1/$K72)-INT((AE$1-1)/$K72))*($R72*(1-$E72)+$Q72*(1-$F72))*((1+'Inputs &amp; Summary'!$D$7)^AE$1))),((_xlfn.WEIBULL.DIST(AE$1,$L72,$K72,FALSE)*($R72*(1-$E72)+$Q72*(1-$F72))*((1+'Inputs &amp; Summary'!$D$7)^AE$1))))))</f>
        <v>0</v>
      </c>
      <c r="AF72" s="248">
        <f>$D72*IF(AF$1&gt;'Inputs &amp; Summary'!$D$5,0,IF(AF$1&gt;VLOOKUP($G72,Lists!$J$17:$K$21,2),IF($M72=Lists!$H$3,IF($K72&lt;1,(($S72/$K72)*((1+'Inputs &amp; Summary'!$D$7)^AF$1)),((INT(AF$1/$K72)-INT((AF$1-1)/$K72))*$S72*((1+'Inputs &amp; Summary'!$D$7)^AF$1))),(_xlfn.WEIBULL.DIST(AF$1,$L72,$K72,FALSE)*$S72*((1+'Inputs &amp; Summary'!$D$7)^AF$1))),IF($M72=Lists!$H$3,IF($K72&lt;1,((($R72*(1-$E72)+$Q72*(1-$F72))/$K72)*((1+'Inputs &amp; Summary'!$D$7)^AF$1)),((INT(AF$1/$K72)-INT((AF$1-1)/$K72))*($R72*(1-$E72)+$Q72*(1-$F72))*((1+'Inputs &amp; Summary'!$D$7)^AF$1))),((_xlfn.WEIBULL.DIST(AF$1,$L72,$K72,FALSE)*($R72*(1-$E72)+$Q72*(1-$F72))*((1+'Inputs &amp; Summary'!$D$7)^AF$1))))))</f>
        <v>0</v>
      </c>
      <c r="AG72" s="248">
        <f>$D72*IF(AG$1&gt;'Inputs &amp; Summary'!$D$5,0,IF(AG$1&gt;VLOOKUP($G72,Lists!$J$17:$K$21,2),IF($M72=Lists!$H$3,IF($K72&lt;1,(($S72/$K72)*((1+'Inputs &amp; Summary'!$D$7)^AG$1)),((INT(AG$1/$K72)-INT((AG$1-1)/$K72))*$S72*((1+'Inputs &amp; Summary'!$D$7)^AG$1))),(_xlfn.WEIBULL.DIST(AG$1,$L72,$K72,FALSE)*$S72*((1+'Inputs &amp; Summary'!$D$7)^AG$1))),IF($M72=Lists!$H$3,IF($K72&lt;1,((($R72*(1-$E72)+$Q72*(1-$F72))/$K72)*((1+'Inputs &amp; Summary'!$D$7)^AG$1)),((INT(AG$1/$K72)-INT((AG$1-1)/$K72))*($R72*(1-$E72)+$Q72*(1-$F72))*((1+'Inputs &amp; Summary'!$D$7)^AG$1))),((_xlfn.WEIBULL.DIST(AG$1,$L72,$K72,FALSE)*($R72*(1-$E72)+$Q72*(1-$F72))*((1+'Inputs &amp; Summary'!$D$7)^AG$1))))))</f>
        <v>0</v>
      </c>
      <c r="AH72" s="248">
        <f>$D72*IF(AH$1&gt;'Inputs &amp; Summary'!$D$5,0,IF(AH$1&gt;VLOOKUP($G72,Lists!$J$17:$K$21,2),IF($M72=Lists!$H$3,IF($K72&lt;1,(($S72/$K72)*((1+'Inputs &amp; Summary'!$D$7)^AH$1)),((INT(AH$1/$K72)-INT((AH$1-1)/$K72))*$S72*((1+'Inputs &amp; Summary'!$D$7)^AH$1))),(_xlfn.WEIBULL.DIST(AH$1,$L72,$K72,FALSE)*$S72*((1+'Inputs &amp; Summary'!$D$7)^AH$1))),IF($M72=Lists!$H$3,IF($K72&lt;1,((($R72*(1-$E72)+$Q72*(1-$F72))/$K72)*((1+'Inputs &amp; Summary'!$D$7)^AH$1)),((INT(AH$1/$K72)-INT((AH$1-1)/$K72))*($R72*(1-$E72)+$Q72*(1-$F72))*((1+'Inputs &amp; Summary'!$D$7)^AH$1))),((_xlfn.WEIBULL.DIST(AH$1,$L72,$K72,FALSE)*($R72*(1-$E72)+$Q72*(1-$F72))*((1+'Inputs &amp; Summary'!$D$7)^AH$1))))))</f>
        <v>0</v>
      </c>
      <c r="AI72" s="248">
        <f>$D72*IF(AI$1&gt;'Inputs &amp; Summary'!$D$5,0,IF(AI$1&gt;VLOOKUP($G72,Lists!$J$17:$K$21,2),IF($M72=Lists!$H$3,IF($K72&lt;1,(($S72/$K72)*((1+'Inputs &amp; Summary'!$D$7)^AI$1)),((INT(AI$1/$K72)-INT((AI$1-1)/$K72))*$S72*((1+'Inputs &amp; Summary'!$D$7)^AI$1))),(_xlfn.WEIBULL.DIST(AI$1,$L72,$K72,FALSE)*$S72*((1+'Inputs &amp; Summary'!$D$7)^AI$1))),IF($M72=Lists!$H$3,IF($K72&lt;1,((($R72*(1-$E72)+$Q72*(1-$F72))/$K72)*((1+'Inputs &amp; Summary'!$D$7)^AI$1)),((INT(AI$1/$K72)-INT((AI$1-1)/$K72))*($R72*(1-$E72)+$Q72*(1-$F72))*((1+'Inputs &amp; Summary'!$D$7)^AI$1))),((_xlfn.WEIBULL.DIST(AI$1,$L72,$K72,FALSE)*($R72*(1-$E72)+$Q72*(1-$F72))*((1+'Inputs &amp; Summary'!$D$7)^AI$1))))))</f>
        <v>720.81343959228388</v>
      </c>
      <c r="AJ72" s="248">
        <f>$D72*IF(AJ$1&gt;'Inputs &amp; Summary'!$D$5,0,IF(AJ$1&gt;VLOOKUP($G72,Lists!$J$17:$K$21,2),IF($M72=Lists!$H$3,IF($K72&lt;1,(($S72/$K72)*((1+'Inputs &amp; Summary'!$D$7)^AJ$1)),((INT(AJ$1/$K72)-INT((AJ$1-1)/$K72))*$S72*((1+'Inputs &amp; Summary'!$D$7)^AJ$1))),(_xlfn.WEIBULL.DIST(AJ$1,$L72,$K72,FALSE)*$S72*((1+'Inputs &amp; Summary'!$D$7)^AJ$1))),IF($M72=Lists!$H$3,IF($K72&lt;1,((($R72*(1-$E72)+$Q72*(1-$F72))/$K72)*((1+'Inputs &amp; Summary'!$D$7)^AJ$1)),((INT(AJ$1/$K72)-INT((AJ$1-1)/$K72))*($R72*(1-$E72)+$Q72*(1-$F72))*((1+'Inputs &amp; Summary'!$D$7)^AJ$1))),((_xlfn.WEIBULL.DIST(AJ$1,$L72,$K72,FALSE)*($R72*(1-$E72)+$Q72*(1-$F72))*((1+'Inputs &amp; Summary'!$D$7)^AJ$1))))))</f>
        <v>699.37213238206346</v>
      </c>
      <c r="AK72" s="248">
        <f>$D72*IF(AK$1&gt;'Inputs &amp; Summary'!$D$5,0,IF(AK$1&gt;VLOOKUP($G72,Lists!$J$17:$K$21,2),IF($M72=Lists!$H$3,IF($K72&lt;1,(($S72/$K72)*((1+'Inputs &amp; Summary'!$D$7)^AK$1)),((INT(AK$1/$K72)-INT((AK$1-1)/$K72))*$S72*((1+'Inputs &amp; Summary'!$D$7)^AK$1))),(_xlfn.WEIBULL.DIST(AK$1,$L72,$K72,FALSE)*$S72*((1+'Inputs &amp; Summary'!$D$7)^AK$1))),IF($M72=Lists!$H$3,IF($K72&lt;1,((($R72*(1-$E72)+$Q72*(1-$F72))/$K72)*((1+'Inputs &amp; Summary'!$D$7)^AK$1)),((INT(AK$1/$K72)-INT((AK$1-1)/$K72))*($R72*(1-$E72)+$Q72*(1-$F72))*((1+'Inputs &amp; Summary'!$D$7)^AK$1))),((_xlfn.WEIBULL.DIST(AK$1,$L72,$K72,FALSE)*($R72*(1-$E72)+$Q72*(1-$F72))*((1+'Inputs &amp; Summary'!$D$7)^AK$1))))))</f>
        <v>678.56861801757998</v>
      </c>
      <c r="AL72" s="248">
        <f>$D72*IF(AL$1&gt;'Inputs &amp; Summary'!$D$5,0,IF(AL$1&gt;VLOOKUP($G72,Lists!$J$17:$K$21,2),IF($M72=Lists!$H$3,IF($K72&lt;1,(($S72/$K72)*((1+'Inputs &amp; Summary'!$D$7)^AL$1)),((INT(AL$1/$K72)-INT((AL$1-1)/$K72))*$S72*((1+'Inputs &amp; Summary'!$D$7)^AL$1))),(_xlfn.WEIBULL.DIST(AL$1,$L72,$K72,FALSE)*$S72*((1+'Inputs &amp; Summary'!$D$7)^AL$1))),IF($M72=Lists!$H$3,IF($K72&lt;1,((($R72*(1-$E72)+$Q72*(1-$F72))/$K72)*((1+'Inputs &amp; Summary'!$D$7)^AL$1)),((INT(AL$1/$K72)-INT((AL$1-1)/$K72))*($R72*(1-$E72)+$Q72*(1-$F72))*((1+'Inputs &amp; Summary'!$D$7)^AL$1))),((_xlfn.WEIBULL.DIST(AL$1,$L72,$K72,FALSE)*($R72*(1-$E72)+$Q72*(1-$F72))*((1+'Inputs &amp; Summary'!$D$7)^AL$1))))))</f>
        <v>658.38392472112957</v>
      </c>
      <c r="AM72" s="248">
        <f>$D72*IF(AM$1&gt;'Inputs &amp; Summary'!$D$5,0,IF(AM$1&gt;VLOOKUP($G72,Lists!$J$17:$K$21,2),IF($M72=Lists!$H$3,IF($K72&lt;1,(($S72/$K72)*((1+'Inputs &amp; Summary'!$D$7)^AM$1)),((INT(AM$1/$K72)-INT((AM$1-1)/$K72))*$S72*((1+'Inputs &amp; Summary'!$D$7)^AM$1))),(_xlfn.WEIBULL.DIST(AM$1,$L72,$K72,FALSE)*$S72*((1+'Inputs &amp; Summary'!$D$7)^AM$1))),IF($M72=Lists!$H$3,IF($K72&lt;1,((($R72*(1-$E72)+$Q72*(1-$F72))/$K72)*((1+'Inputs &amp; Summary'!$D$7)^AM$1)),((INT(AM$1/$K72)-INT((AM$1-1)/$K72))*($R72*(1-$E72)+$Q72*(1-$F72))*((1+'Inputs &amp; Summary'!$D$7)^AM$1))),((_xlfn.WEIBULL.DIST(AM$1,$L72,$K72,FALSE)*($R72*(1-$E72)+$Q72*(1-$F72))*((1+'Inputs &amp; Summary'!$D$7)^AM$1))))))</f>
        <v>638.79964504926147</v>
      </c>
      <c r="AN72" s="248">
        <f>$D72*IF(AN$1&gt;'Inputs &amp; Summary'!$D$5,0,IF(AN$1&gt;VLOOKUP($G72,Lists!$J$17:$K$21,2),IF($M72=Lists!$H$3,IF($K72&lt;1,(($S72/$K72)*((1+'Inputs &amp; Summary'!$D$7)^AN$1)),((INT(AN$1/$K72)-INT((AN$1-1)/$K72))*$S72*((1+'Inputs &amp; Summary'!$D$7)^AN$1))),(_xlfn.WEIBULL.DIST(AN$1,$L72,$K72,FALSE)*$S72*((1+'Inputs &amp; Summary'!$D$7)^AN$1))),IF($M72=Lists!$H$3,IF($K72&lt;1,((($R72*(1-$E72)+$Q72*(1-$F72))/$K72)*((1+'Inputs &amp; Summary'!$D$7)^AN$1)),((INT(AN$1/$K72)-INT((AN$1-1)/$K72))*($R72*(1-$E72)+$Q72*(1-$F72))*((1+'Inputs &amp; Summary'!$D$7)^AN$1))),((_xlfn.WEIBULL.DIST(AN$1,$L72,$K72,FALSE)*($R72*(1-$E72)+$Q72*(1-$F72))*((1+'Inputs &amp; Summary'!$D$7)^AN$1))))))</f>
        <v>619.79791910609879</v>
      </c>
      <c r="AO72" s="248">
        <f>$D72*IF(AO$1&gt;'Inputs &amp; Summary'!$D$5,0,IF(AO$1&gt;VLOOKUP($G72,Lists!$J$17:$K$21,2),IF($M72=Lists!$H$3,IF($K72&lt;1,(($S72/$K72)*((1+'Inputs &amp; Summary'!$D$7)^AO$1)),((INT(AO$1/$K72)-INT((AO$1-1)/$K72))*$S72*((1+'Inputs &amp; Summary'!$D$7)^AO$1))),(_xlfn.WEIBULL.DIST(AO$1,$L72,$K72,FALSE)*$S72*((1+'Inputs &amp; Summary'!$D$7)^AO$1))),IF($M72=Lists!$H$3,IF($K72&lt;1,((($R72*(1-$E72)+$Q72*(1-$F72))/$K72)*((1+'Inputs &amp; Summary'!$D$7)^AO$1)),((INT(AO$1/$K72)-INT((AO$1-1)/$K72))*($R72*(1-$E72)+$Q72*(1-$F72))*((1+'Inputs &amp; Summary'!$D$7)^AO$1))),((_xlfn.WEIBULL.DIST(AO$1,$L72,$K72,FALSE)*($R72*(1-$E72)+$Q72*(1-$F72))*((1+'Inputs &amp; Summary'!$D$7)^AO$1))))))</f>
        <v>601.36141825599532</v>
      </c>
      <c r="AP72" s="248">
        <f>$D72*IF(AP$1&gt;'Inputs &amp; Summary'!$D$5,0,IF(AP$1&gt;VLOOKUP($G72,Lists!$J$17:$K$21,2),IF($M72=Lists!$H$3,IF($K72&lt;1,(($S72/$K72)*((1+'Inputs &amp; Summary'!$D$7)^AP$1)),((INT(AP$1/$K72)-INT((AP$1-1)/$K72))*$S72*((1+'Inputs &amp; Summary'!$D$7)^AP$1))),(_xlfn.WEIBULL.DIST(AP$1,$L72,$K72,FALSE)*$S72*((1+'Inputs &amp; Summary'!$D$7)^AP$1))),IF($M72=Lists!$H$3,IF($K72&lt;1,((($R72*(1-$E72)+$Q72*(1-$F72))/$K72)*((1+'Inputs &amp; Summary'!$D$7)^AP$1)),((INT(AP$1/$K72)-INT((AP$1-1)/$K72))*($R72*(1-$E72)+$Q72*(1-$F72))*((1+'Inputs &amp; Summary'!$D$7)^AP$1))),((_xlfn.WEIBULL.DIST(AP$1,$L72,$K72,FALSE)*($R72*(1-$E72)+$Q72*(1-$F72))*((1+'Inputs &amp; Summary'!$D$7)^AP$1))))))</f>
        <v>583.47332932067513</v>
      </c>
      <c r="AQ72" s="248">
        <f>$D72*IF(AQ$1&gt;'Inputs &amp; Summary'!$D$5,0,IF(AQ$1&gt;VLOOKUP($G72,Lists!$J$17:$K$21,2),IF($M72=Lists!$H$3,IF($K72&lt;1,(($S72/$K72)*((1+'Inputs &amp; Summary'!$D$7)^AQ$1)),((INT(AQ$1/$K72)-INT((AQ$1-1)/$K72))*$S72*((1+'Inputs &amp; Summary'!$D$7)^AQ$1))),(_xlfn.WEIBULL.DIST(AQ$1,$L72,$K72,FALSE)*$S72*((1+'Inputs &amp; Summary'!$D$7)^AQ$1))),IF($M72=Lists!$H$3,IF($K72&lt;1,((($R72*(1-$E72)+$Q72*(1-$F72))/$K72)*((1+'Inputs &amp; Summary'!$D$7)^AQ$1)),((INT(AQ$1/$K72)-INT((AQ$1-1)/$K72))*($R72*(1-$E72)+$Q72*(1-$F72))*((1+'Inputs &amp; Summary'!$D$7)^AQ$1))),((_xlfn.WEIBULL.DIST(AQ$1,$L72,$K72,FALSE)*($R72*(1-$E72)+$Q72*(1-$F72))*((1+'Inputs &amp; Summary'!$D$7)^AQ$1))))))</f>
        <v>566.11733924644579</v>
      </c>
      <c r="AR72" s="248">
        <f>$D72*IF(AR$1&gt;'Inputs &amp; Summary'!$D$5,0,IF(AR$1&gt;VLOOKUP($G72,Lists!$J$17:$K$21,2),IF($M72=Lists!$H$3,IF($K72&lt;1,(($S72/$K72)*((1+'Inputs &amp; Summary'!$D$7)^AR$1)),((INT(AR$1/$K72)-INT((AR$1-1)/$K72))*$S72*((1+'Inputs &amp; Summary'!$D$7)^AR$1))),(_xlfn.WEIBULL.DIST(AR$1,$L72,$K72,FALSE)*$S72*((1+'Inputs &amp; Summary'!$D$7)^AR$1))),IF($M72=Lists!$H$3,IF($K72&lt;1,((($R72*(1-$E72)+$Q72*(1-$F72))/$K72)*((1+'Inputs &amp; Summary'!$D$7)^AR$1)),((INT(AR$1/$K72)-INT((AR$1-1)/$K72))*($R72*(1-$E72)+$Q72*(1-$F72))*((1+'Inputs &amp; Summary'!$D$7)^AR$1))),((_xlfn.WEIBULL.DIST(AR$1,$L72,$K72,FALSE)*($R72*(1-$E72)+$Q72*(1-$F72))*((1+'Inputs &amp; Summary'!$D$7)^AR$1))))))</f>
        <v>549.27762022749755</v>
      </c>
      <c r="AS72" s="248">
        <f>$D72*IF(AS$1&gt;'Inputs &amp; Summary'!$D$5,0,IF(AS$1&gt;VLOOKUP($G72,Lists!$J$17:$K$21,2),IF($M72=Lists!$H$3,IF($K72&lt;1,(($S72/$K72)*((1+'Inputs &amp; Summary'!$D$7)^AS$1)),((INT(AS$1/$K72)-INT((AS$1-1)/$K72))*$S72*((1+'Inputs &amp; Summary'!$D$7)^AS$1))),(_xlfn.WEIBULL.DIST(AS$1,$L72,$K72,FALSE)*$S72*((1+'Inputs &amp; Summary'!$D$7)^AS$1))),IF($M72=Lists!$H$3,IF($K72&lt;1,((($R72*(1-$E72)+$Q72*(1-$F72))/$K72)*((1+'Inputs &amp; Summary'!$D$7)^AS$1)),((INT(AS$1/$K72)-INT((AS$1-1)/$K72))*($R72*(1-$E72)+$Q72*(1-$F72))*((1+'Inputs &amp; Summary'!$D$7)^AS$1))),((_xlfn.WEIBULL.DIST(AS$1,$L72,$K72,FALSE)*($R72*(1-$E72)+$Q72*(1-$F72))*((1+'Inputs &amp; Summary'!$D$7)^AS$1))))))</f>
        <v>0</v>
      </c>
      <c r="AT72" s="248">
        <f>$D72*IF(AT$1&gt;'Inputs &amp; Summary'!$D$5,0,IF(AT$1&gt;VLOOKUP($G72,Lists!$J$17:$K$21,2),IF($M72=Lists!$H$3,IF($K72&lt;1,(($S72/$K72)*((1+'Inputs &amp; Summary'!$D$7)^AT$1)),((INT(AT$1/$K72)-INT((AT$1-1)/$K72))*$S72*((1+'Inputs &amp; Summary'!$D$7)^AT$1))),(_xlfn.WEIBULL.DIST(AT$1,$L72,$K72,FALSE)*$S72*((1+'Inputs &amp; Summary'!$D$7)^AT$1))),IF($M72=Lists!$H$3,IF($K72&lt;1,((($R72*(1-$E72)+$Q72*(1-$F72))/$K72)*((1+'Inputs &amp; Summary'!$D$7)^AT$1)),((INT(AT$1/$K72)-INT((AT$1-1)/$K72))*($R72*(1-$E72)+$Q72*(1-$F72))*((1+'Inputs &amp; Summary'!$D$7)^AT$1))),((_xlfn.WEIBULL.DIST(AT$1,$L72,$K72,FALSE)*($R72*(1-$E72)+$Q72*(1-$F72))*((1+'Inputs &amp; Summary'!$D$7)^AT$1))))))</f>
        <v>0</v>
      </c>
      <c r="AU72" s="248">
        <f>$D72*IF(AU$1&gt;'Inputs &amp; Summary'!$D$5,0,IF(AU$1&gt;VLOOKUP($G72,Lists!$J$17:$K$21,2),IF($M72=Lists!$H$3,IF($K72&lt;1,(($S72/$K72)*((1+'Inputs &amp; Summary'!$D$7)^AU$1)),((INT(AU$1/$K72)-INT((AU$1-1)/$K72))*$S72*((1+'Inputs &amp; Summary'!$D$7)^AU$1))),(_xlfn.WEIBULL.DIST(AU$1,$L72,$K72,FALSE)*$S72*((1+'Inputs &amp; Summary'!$D$7)^AU$1))),IF($M72=Lists!$H$3,IF($K72&lt;1,((($R72*(1-$E72)+$Q72*(1-$F72))/$K72)*((1+'Inputs &amp; Summary'!$D$7)^AU$1)),((INT(AU$1/$K72)-INT((AU$1-1)/$K72))*($R72*(1-$E72)+$Q72*(1-$F72))*((1+'Inputs &amp; Summary'!$D$7)^AU$1))),((_xlfn.WEIBULL.DIST(AU$1,$L72,$K72,FALSE)*($R72*(1-$E72)+$Q72*(1-$F72))*((1+'Inputs &amp; Summary'!$D$7)^AU$1))))))</f>
        <v>0</v>
      </c>
      <c r="AV72" s="248">
        <f>$D72*IF(AV$1&gt;'Inputs &amp; Summary'!$D$5,0,IF(AV$1&gt;VLOOKUP($G72,Lists!$J$17:$K$21,2),IF($M72=Lists!$H$3,IF($K72&lt;1,(($S72/$K72)*((1+'Inputs &amp; Summary'!$D$7)^AV$1)),((INT(AV$1/$K72)-INT((AV$1-1)/$K72))*$S72*((1+'Inputs &amp; Summary'!$D$7)^AV$1))),(_xlfn.WEIBULL.DIST(AV$1,$L72,$K72,FALSE)*$S72*((1+'Inputs &amp; Summary'!$D$7)^AV$1))),IF($M72=Lists!$H$3,IF($K72&lt;1,((($R72*(1-$E72)+$Q72*(1-$F72))/$K72)*((1+'Inputs &amp; Summary'!$D$7)^AV$1)),((INT(AV$1/$K72)-INT((AV$1-1)/$K72))*($R72*(1-$E72)+$Q72*(1-$F72))*((1+'Inputs &amp; Summary'!$D$7)^AV$1))),((_xlfn.WEIBULL.DIST(AV$1,$L72,$K72,FALSE)*($R72*(1-$E72)+$Q72*(1-$F72))*((1+'Inputs &amp; Summary'!$D$7)^AV$1))))))</f>
        <v>0</v>
      </c>
      <c r="AW72" s="248">
        <f>$D72*IF(AW$1&gt;'Inputs &amp; Summary'!$D$5,0,IF(AW$1&gt;VLOOKUP($G72,Lists!$J$17:$K$21,2),IF($M72=Lists!$H$3,IF($K72&lt;1,(($S72/$K72)*((1+'Inputs &amp; Summary'!$D$7)^AW$1)),((INT(AW$1/$K72)-INT((AW$1-1)/$K72))*$S72*((1+'Inputs &amp; Summary'!$D$7)^AW$1))),(_xlfn.WEIBULL.DIST(AW$1,$L72,$K72,FALSE)*$S72*((1+'Inputs &amp; Summary'!$D$7)^AW$1))),IF($M72=Lists!$H$3,IF($K72&lt;1,((($R72*(1-$E72)+$Q72*(1-$F72))/$K72)*((1+'Inputs &amp; Summary'!$D$7)^AW$1)),((INT(AW$1/$K72)-INT((AW$1-1)/$K72))*($R72*(1-$E72)+$Q72*(1-$F72))*((1+'Inputs &amp; Summary'!$D$7)^AW$1))),((_xlfn.WEIBULL.DIST(AW$1,$L72,$K72,FALSE)*($R72*(1-$E72)+$Q72*(1-$F72))*((1+'Inputs &amp; Summary'!$D$7)^AW$1))))))</f>
        <v>0</v>
      </c>
      <c r="AX72" s="248">
        <f>$D72*IF(AX$1&gt;'Inputs &amp; Summary'!$D$5,0,IF(AX$1&gt;VLOOKUP($G72,Lists!$J$17:$K$21,2),IF($M72=Lists!$H$3,IF($K72&lt;1,(($S72/$K72)*((1+'Inputs &amp; Summary'!$D$7)^AX$1)),((INT(AX$1/$K72)-INT((AX$1-1)/$K72))*$S72*((1+'Inputs &amp; Summary'!$D$7)^AX$1))),(_xlfn.WEIBULL.DIST(AX$1,$L72,$K72,FALSE)*$S72*((1+'Inputs &amp; Summary'!$D$7)^AX$1))),IF($M72=Lists!$H$3,IF($K72&lt;1,((($R72*(1-$E72)+$Q72*(1-$F72))/$K72)*((1+'Inputs &amp; Summary'!$D$7)^AX$1)),((INT(AX$1/$K72)-INT((AX$1-1)/$K72))*($R72*(1-$E72)+$Q72*(1-$F72))*((1+'Inputs &amp; Summary'!$D$7)^AX$1))),((_xlfn.WEIBULL.DIST(AX$1,$L72,$K72,FALSE)*($R72*(1-$E72)+$Q72*(1-$F72))*((1+'Inputs &amp; Summary'!$D$7)^AX$1))))))</f>
        <v>0</v>
      </c>
      <c r="AY72" s="248">
        <f>$D72*IF(AY$1&gt;'Inputs &amp; Summary'!$D$5,0,IF(AY$1&gt;VLOOKUP($G72,Lists!$J$17:$K$21,2),IF($M72=Lists!$H$3,IF($K72&lt;1,(($S72/$K72)*((1+'Inputs &amp; Summary'!$D$7)^AY$1)),((INT(AY$1/$K72)-INT((AY$1-1)/$K72))*$S72*((1+'Inputs &amp; Summary'!$D$7)^AY$1))),(_xlfn.WEIBULL.DIST(AY$1,$L72,$K72,FALSE)*$S72*((1+'Inputs &amp; Summary'!$D$7)^AY$1))),IF($M72=Lists!$H$3,IF($K72&lt;1,((($R72*(1-$E72)+$Q72*(1-$F72))/$K72)*((1+'Inputs &amp; Summary'!$D$7)^AY$1)),((INT(AY$1/$K72)-INT((AY$1-1)/$K72))*($R72*(1-$E72)+$Q72*(1-$F72))*((1+'Inputs &amp; Summary'!$D$7)^AY$1))),((_xlfn.WEIBULL.DIST(AY$1,$L72,$K72,FALSE)*($R72*(1-$E72)+$Q72*(1-$F72))*((1+'Inputs &amp; Summary'!$D$7)^AY$1))))))</f>
        <v>0</v>
      </c>
      <c r="AZ72" s="248">
        <f>$D72*IF(AZ$1&gt;'Inputs &amp; Summary'!$D$5,0,IF(AZ$1&gt;VLOOKUP($G72,Lists!$J$17:$K$21,2),IF($M72=Lists!$H$3,IF($K72&lt;1,(($S72/$K72)*((1+'Inputs &amp; Summary'!$D$7)^AZ$1)),((INT(AZ$1/$K72)-INT((AZ$1-1)/$K72))*$S72*((1+'Inputs &amp; Summary'!$D$7)^AZ$1))),(_xlfn.WEIBULL.DIST(AZ$1,$L72,$K72,FALSE)*$S72*((1+'Inputs &amp; Summary'!$D$7)^AZ$1))),IF($M72=Lists!$H$3,IF($K72&lt;1,((($R72*(1-$E72)+$Q72*(1-$F72))/$K72)*((1+'Inputs &amp; Summary'!$D$7)^AZ$1)),((INT(AZ$1/$K72)-INT((AZ$1-1)/$K72))*($R72*(1-$E72)+$Q72*(1-$F72))*((1+'Inputs &amp; Summary'!$D$7)^AZ$1))),((_xlfn.WEIBULL.DIST(AZ$1,$L72,$K72,FALSE)*($R72*(1-$E72)+$Q72*(1-$F72))*((1+'Inputs &amp; Summary'!$D$7)^AZ$1))))))</f>
        <v>0</v>
      </c>
      <c r="BA72" s="248">
        <f>$D72*IF(BA$1&gt;'Inputs &amp; Summary'!$D$5,0,IF(BA$1&gt;VLOOKUP($G72,Lists!$J$17:$K$21,2),IF($M72=Lists!$H$3,IF($K72&lt;1,(($S72/$K72)*((1+'Inputs &amp; Summary'!$D$7)^BA$1)),((INT(BA$1/$K72)-INT((BA$1-1)/$K72))*$S72*((1+'Inputs &amp; Summary'!$D$7)^BA$1))),(_xlfn.WEIBULL.DIST(BA$1,$L72,$K72,FALSE)*$S72*((1+'Inputs &amp; Summary'!$D$7)^BA$1))),IF($M72=Lists!$H$3,IF($K72&lt;1,((($R72*(1-$E72)+$Q72*(1-$F72))/$K72)*((1+'Inputs &amp; Summary'!$D$7)^BA$1)),((INT(BA$1/$K72)-INT((BA$1-1)/$K72))*($R72*(1-$E72)+$Q72*(1-$F72))*((1+'Inputs &amp; Summary'!$D$7)^BA$1))),((_xlfn.WEIBULL.DIST(BA$1,$L72,$K72,FALSE)*($R72*(1-$E72)+$Q72*(1-$F72))*((1+'Inputs &amp; Summary'!$D$7)^BA$1))))))</f>
        <v>0</v>
      </c>
      <c r="BB72" s="248">
        <f>$D72*IF(BB$1&gt;'Inputs &amp; Summary'!$D$5,0,IF(BB$1&gt;VLOOKUP($G72,Lists!$J$17:$K$21,2),IF($M72=Lists!$H$3,IF($K72&lt;1,(($S72/$K72)*((1+'Inputs &amp; Summary'!$D$7)^BB$1)),((INT(BB$1/$K72)-INT((BB$1-1)/$K72))*$S72*((1+'Inputs &amp; Summary'!$D$7)^BB$1))),(_xlfn.WEIBULL.DIST(BB$1,$L72,$K72,FALSE)*$S72*((1+'Inputs &amp; Summary'!$D$7)^BB$1))),IF($M72=Lists!$H$3,IF($K72&lt;1,((($R72*(1-$E72)+$Q72*(1-$F72))/$K72)*((1+'Inputs &amp; Summary'!$D$7)^BB$1)),((INT(BB$1/$K72)-INT((BB$1-1)/$K72))*($R72*(1-$E72)+$Q72*(1-$F72))*((1+'Inputs &amp; Summary'!$D$7)^BB$1))),((_xlfn.WEIBULL.DIST(BB$1,$L72,$K72,FALSE)*($R72*(1-$E72)+$Q72*(1-$F72))*((1+'Inputs &amp; Summary'!$D$7)^BB$1))))))</f>
        <v>0</v>
      </c>
      <c r="BC72" s="248">
        <f>$D72*IF(BC$1&gt;'Inputs &amp; Summary'!$D$5,0,IF(BC$1&gt;VLOOKUP($G72,Lists!$J$17:$K$21,2),IF($M72=Lists!$H$3,IF($K72&lt;1,(($S72/$K72)*((1+'Inputs &amp; Summary'!$D$7)^BC$1)),((INT(BC$1/$K72)-INT((BC$1-1)/$K72))*$S72*((1+'Inputs &amp; Summary'!$D$7)^BC$1))),(_xlfn.WEIBULL.DIST(BC$1,$L72,$K72,FALSE)*$S72*((1+'Inputs &amp; Summary'!$D$7)^BC$1))),IF($M72=Lists!$H$3,IF($K72&lt;1,((($R72*(1-$E72)+$Q72*(1-$F72))/$K72)*((1+'Inputs &amp; Summary'!$D$7)^BC$1)),((INT(BC$1/$K72)-INT((BC$1-1)/$K72))*($R72*(1-$E72)+$Q72*(1-$F72))*((1+'Inputs &amp; Summary'!$D$7)^BC$1))),((_xlfn.WEIBULL.DIST(BC$1,$L72,$K72,FALSE)*($R72*(1-$E72)+$Q72*(1-$F72))*((1+'Inputs &amp; Summary'!$D$7)^BC$1))))))</f>
        <v>0</v>
      </c>
      <c r="BD72" s="248">
        <f>$D72*IF(BD$1&gt;'Inputs &amp; Summary'!$D$5,0,IF(BD$1&gt;VLOOKUP($G72,Lists!$J$17:$K$21,2),IF($M72=Lists!$H$3,IF($K72&lt;1,(($S72/$K72)*((1+'Inputs &amp; Summary'!$D$7)^BD$1)),((INT(BD$1/$K72)-INT((BD$1-1)/$K72))*$S72*((1+'Inputs &amp; Summary'!$D$7)^BD$1))),(_xlfn.WEIBULL.DIST(BD$1,$L72,$K72,FALSE)*$S72*((1+'Inputs &amp; Summary'!$D$7)^BD$1))),IF($M72=Lists!$H$3,IF($K72&lt;1,((($R72*(1-$E72)+$Q72*(1-$F72))/$K72)*((1+'Inputs &amp; Summary'!$D$7)^BD$1)),((INT(BD$1/$K72)-INT((BD$1-1)/$K72))*($R72*(1-$E72)+$Q72*(1-$F72))*((1+'Inputs &amp; Summary'!$D$7)^BD$1))),((_xlfn.WEIBULL.DIST(BD$1,$L72,$K72,FALSE)*($R72*(1-$E72)+$Q72*(1-$F72))*((1+'Inputs &amp; Summary'!$D$7)^BD$1))))))</f>
        <v>0</v>
      </c>
      <c r="BE72" s="248">
        <f>$D72*IF(BE$1&gt;'Inputs &amp; Summary'!$D$5,0,IF(BE$1&gt;VLOOKUP($G72,Lists!$J$17:$K$21,2),IF($M72=Lists!$H$3,IF($K72&lt;1,(($S72/$K72)*((1+'Inputs &amp; Summary'!$D$7)^BE$1)),((INT(BE$1/$K72)-INT((BE$1-1)/$K72))*$S72*((1+'Inputs &amp; Summary'!$D$7)^BE$1))),(_xlfn.WEIBULL.DIST(BE$1,$L72,$K72,FALSE)*$S72*((1+'Inputs &amp; Summary'!$D$7)^BE$1))),IF($M72=Lists!$H$3,IF($K72&lt;1,((($R72*(1-$E72)+$Q72*(1-$F72))/$K72)*((1+'Inputs &amp; Summary'!$D$7)^BE$1)),((INT(BE$1/$K72)-INT((BE$1-1)/$K72))*($R72*(1-$E72)+$Q72*(1-$F72))*((1+'Inputs &amp; Summary'!$D$7)^BE$1))),((_xlfn.WEIBULL.DIST(BE$1,$L72,$K72,FALSE)*($R72*(1-$E72)+$Q72*(1-$F72))*((1+'Inputs &amp; Summary'!$D$7)^BE$1))))))</f>
        <v>0</v>
      </c>
      <c r="BF72" s="248">
        <f>$D72*IF(BF$1&gt;'Inputs &amp; Summary'!$D$5,0,IF(BF$1&gt;VLOOKUP($G72,Lists!$J$17:$K$21,2),IF($M72=Lists!$H$3,IF($K72&lt;1,(($S72/$K72)*((1+'Inputs &amp; Summary'!$D$7)^BF$1)),((INT(BF$1/$K72)-INT((BF$1-1)/$K72))*$S72*((1+'Inputs &amp; Summary'!$D$7)^BF$1))),(_xlfn.WEIBULL.DIST(BF$1,$L72,$K72,FALSE)*$S72*((1+'Inputs &amp; Summary'!$D$7)^BF$1))),IF($M72=Lists!$H$3,IF($K72&lt;1,((($R72*(1-$E72)+$Q72*(1-$F72))/$K72)*((1+'Inputs &amp; Summary'!$D$7)^BF$1)),((INT(BF$1/$K72)-INT((BF$1-1)/$K72))*($R72*(1-$E72)+$Q72*(1-$F72))*((1+'Inputs &amp; Summary'!$D$7)^BF$1))),((_xlfn.WEIBULL.DIST(BF$1,$L72,$K72,FALSE)*($R72*(1-$E72)+$Q72*(1-$F72))*((1+'Inputs &amp; Summary'!$D$7)^BF$1))))))</f>
        <v>0</v>
      </c>
      <c r="BG72" s="248">
        <f>$D72*IF(BG$1&gt;'Inputs &amp; Summary'!$D$5,0,IF(BG$1&gt;VLOOKUP($G72,Lists!$J$17:$K$21,2),IF($M72=Lists!$H$3,IF($K72&lt;1,(($S72/$K72)*((1+'Inputs &amp; Summary'!$D$7)^BG$1)),((INT(BG$1/$K72)-INT((BG$1-1)/$K72))*$S72*((1+'Inputs &amp; Summary'!$D$7)^BG$1))),(_xlfn.WEIBULL.DIST(BG$1,$L72,$K72,FALSE)*$S72*((1+'Inputs &amp; Summary'!$D$7)^BG$1))),IF($M72=Lists!$H$3,IF($K72&lt;1,((($R72*(1-$E72)+$Q72*(1-$F72))/$K72)*((1+'Inputs &amp; Summary'!$D$7)^BG$1)),((INT(BG$1/$K72)-INT((BG$1-1)/$K72))*($R72*(1-$E72)+$Q72*(1-$F72))*((1+'Inputs &amp; Summary'!$D$7)^BG$1))),((_xlfn.WEIBULL.DIST(BG$1,$L72,$K72,FALSE)*($R72*(1-$E72)+$Q72*(1-$F72))*((1+'Inputs &amp; Summary'!$D$7)^BG$1))))))</f>
        <v>0</v>
      </c>
      <c r="BH72" s="248">
        <f>$D72*IF(BH$1&gt;'Inputs &amp; Summary'!$D$5,0,IF(BH$1&gt;VLOOKUP($G72,Lists!$J$17:$K$21,2),IF($M72=Lists!$H$3,IF($K72&lt;1,(($S72/$K72)*((1+'Inputs &amp; Summary'!$D$7)^BH$1)),((INT(BH$1/$K72)-INT((BH$1-1)/$K72))*$S72*((1+'Inputs &amp; Summary'!$D$7)^BH$1))),(_xlfn.WEIBULL.DIST(BH$1,$L72,$K72,FALSE)*$S72*((1+'Inputs &amp; Summary'!$D$7)^BH$1))),IF($M72=Lists!$H$3,IF($K72&lt;1,((($R72*(1-$E72)+$Q72*(1-$F72))/$K72)*((1+'Inputs &amp; Summary'!$D$7)^BH$1)),((INT(BH$1/$K72)-INT((BH$1-1)/$K72))*($R72*(1-$E72)+$Q72*(1-$F72))*((1+'Inputs &amp; Summary'!$D$7)^BH$1))),((_xlfn.WEIBULL.DIST(BH$1,$L72,$K72,FALSE)*($R72*(1-$E72)+$Q72*(1-$F72))*((1+'Inputs &amp; Summary'!$D$7)^BH$1))))))</f>
        <v>0</v>
      </c>
      <c r="BI72" s="248">
        <f>$D72*IF(BI$1&gt;'Inputs &amp; Summary'!$D$5,0,IF(BI$1&gt;VLOOKUP($G72,Lists!$J$17:$K$21,2),IF($M72=Lists!$H$3,IF($K72&lt;1,(($S72/$K72)*((1+'Inputs &amp; Summary'!$D$7)^BI$1)),((INT(BI$1/$K72)-INT((BI$1-1)/$K72))*$S72*((1+'Inputs &amp; Summary'!$D$7)^BI$1))),(_xlfn.WEIBULL.DIST(BI$1,$L72,$K72,FALSE)*$S72*((1+'Inputs &amp; Summary'!$D$7)^BI$1))),IF($M72=Lists!$H$3,IF($K72&lt;1,((($R72*(1-$E72)+$Q72*(1-$F72))/$K72)*((1+'Inputs &amp; Summary'!$D$7)^BI$1)),((INT(BI$1/$K72)-INT((BI$1-1)/$K72))*($R72*(1-$E72)+$Q72*(1-$F72))*((1+'Inputs &amp; Summary'!$D$7)^BI$1))),((_xlfn.WEIBULL.DIST(BI$1,$L72,$K72,FALSE)*($R72*(1-$E72)+$Q72*(1-$F72))*((1+'Inputs &amp; Summary'!$D$7)^BI$1))))))</f>
        <v>0</v>
      </c>
      <c r="BJ72" s="248">
        <f>$D72*IF(BJ$1&gt;'Inputs &amp; Summary'!$D$5,0,IF(BJ$1&gt;VLOOKUP($G72,Lists!$J$17:$K$21,2),IF($M72=Lists!$H$3,IF($K72&lt;1,(($S72/$K72)*((1+'Inputs &amp; Summary'!$D$7)^BJ$1)),((INT(BJ$1/$K72)-INT((BJ$1-1)/$K72))*$S72*((1+'Inputs &amp; Summary'!$D$7)^BJ$1))),(_xlfn.WEIBULL.DIST(BJ$1,$L72,$K72,FALSE)*$S72*((1+'Inputs &amp; Summary'!$D$7)^BJ$1))),IF($M72=Lists!$H$3,IF($K72&lt;1,((($R72*(1-$E72)+$Q72*(1-$F72))/$K72)*((1+'Inputs &amp; Summary'!$D$7)^BJ$1)),((INT(BJ$1/$K72)-INT((BJ$1-1)/$K72))*($R72*(1-$E72)+$Q72*(1-$F72))*((1+'Inputs &amp; Summary'!$D$7)^BJ$1))),((_xlfn.WEIBULL.DIST(BJ$1,$L72,$K72,FALSE)*($R72*(1-$E72)+$Q72*(1-$F72))*((1+'Inputs &amp; Summary'!$D$7)^BJ$1))))))</f>
        <v>0</v>
      </c>
      <c r="BK72" s="248">
        <f>$D72*IF(BK$1&gt;'Inputs &amp; Summary'!$D$5,0,IF(BK$1&gt;VLOOKUP($G72,Lists!$J$17:$K$21,2),IF($M72=Lists!$H$3,IF($K72&lt;1,(($S72/$K72)*((1+'Inputs &amp; Summary'!$D$7)^BK$1)),((INT(BK$1/$K72)-INT((BK$1-1)/$K72))*$S72*((1+'Inputs &amp; Summary'!$D$7)^BK$1))),(_xlfn.WEIBULL.DIST(BK$1,$L72,$K72,FALSE)*$S72*((1+'Inputs &amp; Summary'!$D$7)^BK$1))),IF($M72=Lists!$H$3,IF($K72&lt;1,((($R72*(1-$E72)+$Q72*(1-$F72))/$K72)*((1+'Inputs &amp; Summary'!$D$7)^BK$1)),((INT(BK$1/$K72)-INT((BK$1-1)/$K72))*($R72*(1-$E72)+$Q72*(1-$F72))*((1+'Inputs &amp; Summary'!$D$7)^BK$1))),((_xlfn.WEIBULL.DIST(BK$1,$L72,$K72,FALSE)*($R72*(1-$E72)+$Q72*(1-$F72))*((1+'Inputs &amp; Summary'!$D$7)^BK$1))))))</f>
        <v>0</v>
      </c>
      <c r="BL72" s="248">
        <f>$D72*IF(BL$1&gt;'Inputs &amp; Summary'!$D$5,0,IF(BL$1&gt;VLOOKUP($G72,Lists!$J$17:$K$21,2),IF($M72=Lists!$H$3,IF($K72&lt;1,(($S72/$K72)*((1+'Inputs &amp; Summary'!$D$7)^BL$1)),((INT(BL$1/$K72)-INT((BL$1-1)/$K72))*$S72*((1+'Inputs &amp; Summary'!$D$7)^BL$1))),(_xlfn.WEIBULL.DIST(BL$1,$L72,$K72,FALSE)*$S72*((1+'Inputs &amp; Summary'!$D$7)^BL$1))),IF($M72=Lists!$H$3,IF($K72&lt;1,((($R72*(1-$E72)+$Q72*(1-$F72))/$K72)*((1+'Inputs &amp; Summary'!$D$7)^BL$1)),((INT(BL$1/$K72)-INT((BL$1-1)/$K72))*($R72*(1-$E72)+$Q72*(1-$F72))*((1+'Inputs &amp; Summary'!$D$7)^BL$1))),((_xlfn.WEIBULL.DIST(BL$1,$L72,$K72,FALSE)*($R72*(1-$E72)+$Q72*(1-$F72))*((1+'Inputs &amp; Summary'!$D$7)^BL$1))))))</f>
        <v>0</v>
      </c>
    </row>
    <row r="73" spans="1:64" x14ac:dyDescent="0.3">
      <c r="A73" s="236" t="s">
        <v>218</v>
      </c>
      <c r="B73" s="117" t="str">
        <f>IF('Inputs &amp; Summary'!$D$15=Lists!$E$3,INDEX('Residential Rooftop Details'!$A$30:$X$158,MATCH('Cash Flow'!$A73,'Residential Rooftop Details'!$A$30:$A$158,0),COLUMN(B$1)),IF('Inputs &amp; Summary'!$D$15=Lists!$E$4,INDEX('Commercial Rooftop Details'!$A$30:$V$158,MATCH('Cash Flow'!$A73,'Commercial Rooftop Details'!$A$30:$A$158,0),COLUMN(B$1)),INDEX('Ground-Mount Details'!$A$30:$V$158,MATCH('Cash Flow'!$A73,'Ground-Mount Details'!$A$30:$A$158,0),COLUMN(B$1))))</f>
        <v>Corrective</v>
      </c>
      <c r="C73" s="117" t="str">
        <f>IF('Inputs &amp; Summary'!$D$15=Lists!$E$3,INDEX('Residential Rooftop Details'!$A$30:$X$158,MATCH('Cash Flow'!$A73,'Residential Rooftop Details'!$A$30:$A$158,0),COLUMN(C$1)),IF('Inputs &amp; Summary'!$D$15=Lists!$E$4,INDEX('Commercial Rooftop Details'!$A$30:$V$158,MATCH('Cash Flow'!$A73,'Commercial Rooftop Details'!$A$30:$A$158,0),COLUMN(C$1)),INDEX('Ground-Mount Details'!$A$30:$V$158,MATCH('Cash Flow'!$A73,'Ground-Mount Details'!$A$30:$A$158,0),COLUMN(C$1))))</f>
        <v>Inverter</v>
      </c>
      <c r="D73" s="117">
        <f>IF('Inputs &amp; Summary'!$D$15=Lists!$E$3,INDEX('Residential Rooftop Details'!$A$30:$X$158,MATCH('Cash Flow'!$A73,'Residential Rooftop Details'!$A$30:$A$158,0),COLUMN(D$1)),IF('Inputs &amp; Summary'!$D$15=Lists!$E$4,INDEX('Commercial Rooftop Details'!$A$30:$V$158,MATCH('Cash Flow'!$A73,'Commercial Rooftop Details'!$A$30:$A$158,0),COLUMN(D$1)),INDEX('Ground-Mount Details'!$A$30:$V$158,MATCH('Cash Flow'!$A73,'Ground-Mount Details'!$A$30:$A$158,0),COLUMN(D$1))))</f>
        <v>1</v>
      </c>
      <c r="E73" s="117">
        <f>IF('Inputs &amp; Summary'!$D$15=Lists!$E$3,INDEX('Residential Rooftop Details'!$A$30:$X$158,MATCH('Cash Flow'!$A73,'Residential Rooftop Details'!$A$30:$A$158,0),COLUMN(E$1)),IF('Inputs &amp; Summary'!$D$15=Lists!$E$4,INDEX('Commercial Rooftop Details'!$A$30:$V$158,MATCH('Cash Flow'!$A73,'Commercial Rooftop Details'!$A$30:$A$158,0),COLUMN(E$1)),INDEX('Ground-Mount Details'!$A$30:$V$158,MATCH('Cash Flow'!$A73,'Ground-Mount Details'!$A$30:$A$158,0),COLUMN(E$1))))</f>
        <v>1</v>
      </c>
      <c r="F73" s="117">
        <f>IF('Inputs &amp; Summary'!$D$15=Lists!$E$3,INDEX('Residential Rooftop Details'!$A$30:$X$158,MATCH('Cash Flow'!$A73,'Residential Rooftop Details'!$A$30:$A$158,0),COLUMN(F$1)),IF('Inputs &amp; Summary'!$D$15=Lists!$E$4,INDEX('Commercial Rooftop Details'!$A$30:$V$158,MATCH('Cash Flow'!$A73,'Commercial Rooftop Details'!$A$30:$A$158,0),COLUMN(F$1)),INDEX('Ground-Mount Details'!$A$30:$V$158,MATCH('Cash Flow'!$A73,'Ground-Mount Details'!$A$30:$A$158,0),COLUMN(F$1))))</f>
        <v>1</v>
      </c>
      <c r="G73" s="237" t="str">
        <f>IF('Inputs &amp; Summary'!$D$15=Lists!$E$3,INDEX('Residential Rooftop Details'!$A$30:$X$158,MATCH('Cash Flow'!$A73,'Residential Rooftop Details'!$A$30:$A$158,0),COLUMN(G$1)),IF('Inputs &amp; Summary'!$D$15=Lists!$E$4,INDEX('Commercial Rooftop Details'!$A$30:$V$158,MATCH('Cash Flow'!$A73,'Commercial Rooftop Details'!$A$30:$A$158,0),COLUMN(G$1)),INDEX('Ground-Mount Details'!$A$30:$V$158,MATCH('Cash Flow'!$A73,'Ground-Mount Details'!$A$30:$A$158,0),COLUMN(G$1))))</f>
        <v>Inverter</v>
      </c>
      <c r="H73" s="237" t="str">
        <f>IF('Inputs &amp; Summary'!$D$15=Lists!$E$3,INDEX('Residential Rooftop Details'!$A$30:$X$158,MATCH('Cash Flow'!$A73,'Residential Rooftop Details'!$A$30:$A$158,0),COLUMN(H$1)),IF('Inputs &amp; Summary'!$D$15=Lists!$E$4,INDEX('Commercial Rooftop Details'!$A$30:$V$158,MATCH('Cash Flow'!$A73,'Commercial Rooftop Details'!$A$30:$A$158,0),COLUMN(H$1)),INDEX('Ground-Mount Details'!$A$30:$V$158,MATCH('Cash Flow'!$A73,'Ground-Mount Details'!$A$30:$A$158,0),COLUMN(H$1))))</f>
        <v>inverter</v>
      </c>
      <c r="I73" s="237" t="str">
        <f>IF('Inputs &amp; Summary'!$D$15=Lists!$E$3,INDEX('Residential Rooftop Details'!$A$30:$X$158,MATCH('Cash Flow'!$A73,'Residential Rooftop Details'!$A$30:$A$158,0),COLUMN(I$1)),IF('Inputs &amp; Summary'!$D$15=Lists!$E$4,INDEX('Commercial Rooftop Details'!$A$30:$V$158,MATCH('Cash Flow'!$A73,'Commercial Rooftop Details'!$A$30:$A$158,0),COLUMN(I$1)),INDEX('Ground-Mount Details'!$A$30:$V$158,MATCH('Cash Flow'!$A73,'Ground-Mount Details'!$A$30:$A$158,0),COLUMN(I$1))))</f>
        <v>Inverter specialist</v>
      </c>
      <c r="J73" s="238">
        <f>IF('Inputs &amp; Summary'!$D$15=Lists!$E$3,INDEX('Residential Rooftop Details'!$A$30:$X$158,MATCH('Cash Flow'!$A73,'Residential Rooftop Details'!$A$30:$A$158,0),COLUMN(J$1)),IF('Inputs &amp; Summary'!$D$15=Lists!$E$4,INDEX('Commercial Rooftop Details'!$A$30:$V$158,MATCH('Cash Flow'!$A73,'Commercial Rooftop Details'!$A$30:$A$158,0),COLUMN(J$1)),INDEX('Ground-Mount Details'!$A$30:$V$158,MATCH('Cash Flow'!$A73,'Ground-Mount Details'!$A$30:$A$158,0),COLUMN(J$1))))</f>
        <v>24.03846153846154</v>
      </c>
      <c r="K73" s="239">
        <f>IF('Inputs &amp; Summary'!$D$15=Lists!$E$3,INDEX('Residential Rooftop Details'!$A$30:$X$158,MATCH('Cash Flow'!$A73,'Residential Rooftop Details'!$A$30:$A$158,0),COLUMN(K$1)),IF('Inputs &amp; Summary'!$D$15=Lists!$E$4,INDEX('Commercial Rooftop Details'!$A$30:$V$158,MATCH('Cash Flow'!$A73,'Commercial Rooftop Details'!$A$30:$A$158,0),COLUMN(K$1)),INDEX('Ground-Mount Details'!$A$30:$V$158,MATCH('Cash Flow'!$A73,'Ground-Mount Details'!$A$30:$A$158,0),COLUMN(K$1))))</f>
        <v>20</v>
      </c>
      <c r="L73" s="239">
        <f>IF('Inputs &amp; Summary'!$D$15=Lists!$E$3,INDEX('Residential Rooftop Details'!$A$30:$X$158,MATCH('Cash Flow'!$A73,'Residential Rooftop Details'!$A$30:$A$158,0),COLUMN(L$1)),IF('Inputs &amp; Summary'!$D$15=Lists!$E$4,INDEX('Commercial Rooftop Details'!$A$30:$V$158,MATCH('Cash Flow'!$A73,'Commercial Rooftop Details'!$A$30:$A$158,0),COLUMN(L$1)),INDEX('Ground-Mount Details'!$A$30:$V$158,MATCH('Cash Flow'!$A73,'Ground-Mount Details'!$A$30:$A$158,0),COLUMN(L$1))))</f>
        <v>1</v>
      </c>
      <c r="M73" s="238" t="str">
        <f>IF('Inputs &amp; Summary'!$D$15=Lists!$E$3,INDEX('Residential Rooftop Details'!$A$30:$X$158,MATCH('Cash Flow'!$A73,'Residential Rooftop Details'!$A$30:$A$158,0),COLUMN(M$1)),IF('Inputs &amp; Summary'!$D$15=Lists!$E$4,INDEX('Commercial Rooftop Details'!$A$30:$V$158,MATCH('Cash Flow'!$A73,'Commercial Rooftop Details'!$A$30:$A$158,0),COLUMN(M$1)),INDEX('Ground-Mount Details'!$A$30:$V$158,MATCH('Cash Flow'!$A73,'Ground-Mount Details'!$A$30:$A$158,0),COLUMN(M$1))))</f>
        <v>Weibull</v>
      </c>
      <c r="N73" s="240">
        <f>IF('Inputs &amp; Summary'!$D$15=Lists!$E$3,INDEX('Residential Rooftop Details'!$A$30:$X$158,MATCH('Cash Flow'!$A73,'Residential Rooftop Details'!$A$30:$A$158,0),COLUMN(N$1)),IF('Inputs &amp; Summary'!$D$15=Lists!$E$4,INDEX('Commercial Rooftop Details'!$A$30:$V$158,MATCH('Cash Flow'!$A73,'Commercial Rooftop Details'!$A$30:$A$158,0),COLUMN(N$1)),INDEX('Ground-Mount Details'!$A$30:$V$158,MATCH('Cash Flow'!$A73,'Ground-Mount Details'!$A$30:$A$158,0),COLUMN(N$1))))</f>
        <v>1</v>
      </c>
      <c r="O73" s="239">
        <f>IF('Inputs &amp; Summary'!$D$15=Lists!$E$3,INDEX('Residential Rooftop Details'!$A$30:$X$158,MATCH('Cash Flow'!$A73,'Residential Rooftop Details'!$A$30:$A$158,0),COLUMN(O$1)),IF('Inputs &amp; Summary'!$D$15=Lists!$E$4,INDEX('Commercial Rooftop Details'!$A$30:$V$158,MATCH('Cash Flow'!$A73,'Commercial Rooftop Details'!$A$30:$A$158,0),COLUMN(O$1)),INDEX('Ground-Mount Details'!$A$30:$V$158,MATCH('Cash Flow'!$A73,'Ground-Mount Details'!$A$30:$A$158,0),COLUMN(O$1))))</f>
        <v>1</v>
      </c>
      <c r="P73" s="241">
        <f>IF('Inputs &amp; Summary'!$D$15=Lists!$E$3,INDEX('Residential Rooftop Details'!$A$30:$X$158,MATCH('Cash Flow'!$A73,'Residential Rooftop Details'!$A$30:$A$158,0),COLUMN(P$1)),IF('Inputs &amp; Summary'!$D$15=Lists!$E$4,INDEX('Commercial Rooftop Details'!$A$30:$V$158,MATCH('Cash Flow'!$A73,'Commercial Rooftop Details'!$A$30:$A$158,0),COLUMN(P$1)),INDEX('Ground-Mount Details'!$A$30:$V$158,MATCH('Cash Flow'!$A73,'Ground-Mount Details'!$A$30:$A$158,0),COLUMN(P$1))))</f>
        <v>1000</v>
      </c>
      <c r="Q73" s="242">
        <f>IF('Inputs &amp; Summary'!$D$15=Lists!$E$3,INDEX('Residential Rooftop Details'!$A$30:$X$158,MATCH('Cash Flow'!$A73,'Residential Rooftop Details'!$A$30:$A$158,0),COLUMN(Q$1)),IF('Inputs &amp; Summary'!$D$15=Lists!$E$4,INDEX('Commercial Rooftop Details'!$A$30:$V$158,MATCH('Cash Flow'!$A73,'Commercial Rooftop Details'!$A$30:$A$158,0),COLUMN(Q$1)),INDEX('Ground-Mount Details'!$A$30:$V$158,MATCH('Cash Flow'!$A73,'Ground-Mount Details'!$A$30:$A$158,0),COLUMN(Q$1))))</f>
        <v>24.03846153846154</v>
      </c>
      <c r="R73" s="242">
        <f>IF('Inputs &amp; Summary'!$D$15=Lists!$E$3,INDEX('Residential Rooftop Details'!$A$30:$X$158,MATCH('Cash Flow'!$A73,'Residential Rooftop Details'!$A$30:$A$158,0),COLUMN(R$1)),IF('Inputs &amp; Summary'!$D$15=Lists!$E$4,INDEX('Commercial Rooftop Details'!$A$30:$V$158,MATCH('Cash Flow'!$A73,'Commercial Rooftop Details'!$A$30:$A$158,0),COLUMN(R$1)),INDEX('Ground-Mount Details'!$A$30:$V$158,MATCH('Cash Flow'!$A73,'Ground-Mount Details'!$A$30:$A$158,0),COLUMN(R$1))))</f>
        <v>1000</v>
      </c>
      <c r="S73" s="243">
        <f>IF('Inputs &amp; Summary'!$D$15=Lists!$E$3,INDEX('Residential Rooftop Details'!$A$30:$X$158,MATCH('Cash Flow'!$A73,'Residential Rooftop Details'!$A$30:$A$158,0),COLUMN(S$1)),IF('Inputs &amp; Summary'!$D$15=Lists!$E$4,INDEX('Commercial Rooftop Details'!$A$30:$V$158,MATCH('Cash Flow'!$A73,'Commercial Rooftop Details'!$A$30:$A$158,0),COLUMN(S$1)),INDEX('Ground-Mount Details'!$A$30:$V$158,MATCH('Cash Flow'!$A73,'Ground-Mount Details'!$A$30:$A$158,0),COLUMN(S$1))))</f>
        <v>1024.0384615384614</v>
      </c>
      <c r="T73" s="238">
        <f>IF('Inputs &amp; Summary'!$D$15=Lists!$E$3,INDEX('Residential Rooftop Details'!$A$30:$X$158,MATCH('Cash Flow'!$A73,'Residential Rooftop Details'!$A$30:$A$158,0),COLUMN(T$1)),IF('Inputs &amp; Summary'!$D$15=Lists!$E$4,INDEX('Commercial Rooftop Details'!$A$30:$V$158,MATCH('Cash Flow'!$A73,'Commercial Rooftop Details'!$A$30:$A$158,0),COLUMN(T$1)),INDEX('Ground-Mount Details'!$A$30:$V$158,MATCH('Cash Flow'!$A73,'Ground-Mount Details'!$A$30:$A$158,0),COLUMN(T$1))))</f>
        <v>0</v>
      </c>
      <c r="U73" s="244">
        <f>IF('Inputs &amp; Summary'!$D$15=Lists!$E$3,INDEX('Residential Rooftop Details'!$A$30:$X$158,MATCH('Cash Flow'!$A73,'Residential Rooftop Details'!$A$30:$A$158,0),COLUMN(U$1)),IF('Inputs &amp; Summary'!$D$15=Lists!$E$4,INDEX('Commercial Rooftop Details'!$A$30:$V$158,MATCH('Cash Flow'!$A73,'Commercial Rooftop Details'!$A$30:$A$158,0),COLUMN(U$1)),INDEX('Ground-Mount Details'!$A$30:$V$158,MATCH('Cash Flow'!$A73,'Ground-Mount Details'!$A$30:$A$158,0),COLUMN(U$1))))</f>
        <v>0</v>
      </c>
      <c r="V73" s="245">
        <f t="shared" si="8"/>
        <v>16.09211276555925</v>
      </c>
      <c r="W73" s="245">
        <f>NPV('Inputs &amp; Summary'!$D$6,Y73:BL73)</f>
        <v>116.83707372417136</v>
      </c>
      <c r="X73" s="246">
        <f t="shared" si="7"/>
        <v>8.4800789081949793E-4</v>
      </c>
      <c r="Y73" s="248">
        <f>$D73*IF(Y$1&gt;'Inputs &amp; Summary'!$D$5,0,IF(Y$1&gt;VLOOKUP($G73,Lists!$J$17:$K$21,2),IF($M73=Lists!$H$3,IF($K73&lt;1,(($S73/$K73)*((1+'Inputs &amp; Summary'!$D$7)^Y$1)),((INT(Y$1/$K73)-INT((Y$1-1)/$K73))*$S73*((1+'Inputs &amp; Summary'!$D$7)^Y$1))),(_xlfn.WEIBULL.DIST(Y$1,$L73,$K73,FALSE)*$S73*((1+'Inputs &amp; Summary'!$D$7)^Y$1))),IF($M73=Lists!$H$3,IF($K73&lt;1,((($R73*(1-$E73)+$Q73*(1-$F73))/$K73)*((1+'Inputs &amp; Summary'!$D$7)^Y$1)),((INT(Y$1/$K73)-INT((Y$1-1)/$K73))*($R73*(1-$E73)+$Q73*(1-$F73))*((1+'Inputs &amp; Summary'!$D$7)^Y$1))),((_xlfn.WEIBULL.DIST(Y$1,$L73,$K73,FALSE)*($R73*(1-$E73)+$Q73*(1-$F73))*((1+'Inputs &amp; Summary'!$D$7)^Y$1))))))</f>
        <v>0</v>
      </c>
      <c r="Z73" s="248">
        <f>$D73*IF(Z$1&gt;'Inputs &amp; Summary'!$D$5,0,IF(Z$1&gt;VLOOKUP($G73,Lists!$J$17:$K$21,2),IF($M73=Lists!$H$3,IF($K73&lt;1,(($S73/$K73)*((1+'Inputs &amp; Summary'!$D$7)^Z$1)),((INT(Z$1/$K73)-INT((Z$1-1)/$K73))*$S73*((1+'Inputs &amp; Summary'!$D$7)^Z$1))),(_xlfn.WEIBULL.DIST(Z$1,$L73,$K73,FALSE)*$S73*((1+'Inputs &amp; Summary'!$D$7)^Z$1))),IF($M73=Lists!$H$3,IF($K73&lt;1,((($R73*(1-$E73)+$Q73*(1-$F73))/$K73)*((1+'Inputs &amp; Summary'!$D$7)^Z$1)),((INT(Z$1/$K73)-INT((Z$1-1)/$K73))*($R73*(1-$E73)+$Q73*(1-$F73))*((1+'Inputs &amp; Summary'!$D$7)^Z$1))),((_xlfn.WEIBULL.DIST(Z$1,$L73,$K73,FALSE)*($R73*(1-$E73)+$Q73*(1-$F73))*((1+'Inputs &amp; Summary'!$D$7)^Z$1))))))</f>
        <v>0</v>
      </c>
      <c r="AA73" s="248">
        <f>$D73*IF(AA$1&gt;'Inputs &amp; Summary'!$D$5,0,IF(AA$1&gt;VLOOKUP($G73,Lists!$J$17:$K$21,2),IF($M73=Lists!$H$3,IF($K73&lt;1,(($S73/$K73)*((1+'Inputs &amp; Summary'!$D$7)^AA$1)),((INT(AA$1/$K73)-INT((AA$1-1)/$K73))*$S73*((1+'Inputs &amp; Summary'!$D$7)^AA$1))),(_xlfn.WEIBULL.DIST(AA$1,$L73,$K73,FALSE)*$S73*((1+'Inputs &amp; Summary'!$D$7)^AA$1))),IF($M73=Lists!$H$3,IF($K73&lt;1,((($R73*(1-$E73)+$Q73*(1-$F73))/$K73)*((1+'Inputs &amp; Summary'!$D$7)^AA$1)),((INT(AA$1/$K73)-INT((AA$1-1)/$K73))*($R73*(1-$E73)+$Q73*(1-$F73))*((1+'Inputs &amp; Summary'!$D$7)^AA$1))),((_xlfn.WEIBULL.DIST(AA$1,$L73,$K73,FALSE)*($R73*(1-$E73)+$Q73*(1-$F73))*((1+'Inputs &amp; Summary'!$D$7)^AA$1))))))</f>
        <v>0</v>
      </c>
      <c r="AB73" s="248">
        <f>$D73*IF(AB$1&gt;'Inputs &amp; Summary'!$D$5,0,IF(AB$1&gt;VLOOKUP($G73,Lists!$J$17:$K$21,2),IF($M73=Lists!$H$3,IF($K73&lt;1,(($S73/$K73)*((1+'Inputs &amp; Summary'!$D$7)^AB$1)),((INT(AB$1/$K73)-INT((AB$1-1)/$K73))*$S73*((1+'Inputs &amp; Summary'!$D$7)^AB$1))),(_xlfn.WEIBULL.DIST(AB$1,$L73,$K73,FALSE)*$S73*((1+'Inputs &amp; Summary'!$D$7)^AB$1))),IF($M73=Lists!$H$3,IF($K73&lt;1,((($R73*(1-$E73)+$Q73*(1-$F73))/$K73)*((1+'Inputs &amp; Summary'!$D$7)^AB$1)),((INT(AB$1/$K73)-INT((AB$1-1)/$K73))*($R73*(1-$E73)+$Q73*(1-$F73))*((1+'Inputs &amp; Summary'!$D$7)^AB$1))),((_xlfn.WEIBULL.DIST(AB$1,$L73,$K73,FALSE)*($R73*(1-$E73)+$Q73*(1-$F73))*((1+'Inputs &amp; Summary'!$D$7)^AB$1))))))</f>
        <v>0</v>
      </c>
      <c r="AC73" s="248">
        <f>$D73*IF(AC$1&gt;'Inputs &amp; Summary'!$D$5,0,IF(AC$1&gt;VLOOKUP($G73,Lists!$J$17:$K$21,2),IF($M73=Lists!$H$3,IF($K73&lt;1,(($S73/$K73)*((1+'Inputs &amp; Summary'!$D$7)^AC$1)),((INT(AC$1/$K73)-INT((AC$1-1)/$K73))*$S73*((1+'Inputs &amp; Summary'!$D$7)^AC$1))),(_xlfn.WEIBULL.DIST(AC$1,$L73,$K73,FALSE)*$S73*((1+'Inputs &amp; Summary'!$D$7)^AC$1))),IF($M73=Lists!$H$3,IF($K73&lt;1,((($R73*(1-$E73)+$Q73*(1-$F73))/$K73)*((1+'Inputs &amp; Summary'!$D$7)^AC$1)),((INT(AC$1/$K73)-INT((AC$1-1)/$K73))*($R73*(1-$E73)+$Q73*(1-$F73))*((1+'Inputs &amp; Summary'!$D$7)^AC$1))),((_xlfn.WEIBULL.DIST(AC$1,$L73,$K73,FALSE)*($R73*(1-$E73)+$Q73*(1-$F73))*((1+'Inputs &amp; Summary'!$D$7)^AC$1))))))</f>
        <v>0</v>
      </c>
      <c r="AD73" s="248">
        <f>$D73*IF(AD$1&gt;'Inputs &amp; Summary'!$D$5,0,IF(AD$1&gt;VLOOKUP($G73,Lists!$J$17:$K$21,2),IF($M73=Lists!$H$3,IF($K73&lt;1,(($S73/$K73)*((1+'Inputs &amp; Summary'!$D$7)^AD$1)),((INT(AD$1/$K73)-INT((AD$1-1)/$K73))*$S73*((1+'Inputs &amp; Summary'!$D$7)^AD$1))),(_xlfn.WEIBULL.DIST(AD$1,$L73,$K73,FALSE)*$S73*((1+'Inputs &amp; Summary'!$D$7)^AD$1))),IF($M73=Lists!$H$3,IF($K73&lt;1,((($R73*(1-$E73)+$Q73*(1-$F73))/$K73)*((1+'Inputs &amp; Summary'!$D$7)^AD$1)),((INT(AD$1/$K73)-INT((AD$1-1)/$K73))*($R73*(1-$E73)+$Q73*(1-$F73))*((1+'Inputs &amp; Summary'!$D$7)^AD$1))),((_xlfn.WEIBULL.DIST(AD$1,$L73,$K73,FALSE)*($R73*(1-$E73)+$Q73*(1-$F73))*((1+'Inputs &amp; Summary'!$D$7)^AD$1))))))</f>
        <v>0</v>
      </c>
      <c r="AE73" s="248">
        <f>$D73*IF(AE$1&gt;'Inputs &amp; Summary'!$D$5,0,IF(AE$1&gt;VLOOKUP($G73,Lists!$J$17:$K$21,2),IF($M73=Lists!$H$3,IF($K73&lt;1,(($S73/$K73)*((1+'Inputs &amp; Summary'!$D$7)^AE$1)),((INT(AE$1/$K73)-INT((AE$1-1)/$K73))*$S73*((1+'Inputs &amp; Summary'!$D$7)^AE$1))),(_xlfn.WEIBULL.DIST(AE$1,$L73,$K73,FALSE)*$S73*((1+'Inputs &amp; Summary'!$D$7)^AE$1))),IF($M73=Lists!$H$3,IF($K73&lt;1,((($R73*(1-$E73)+$Q73*(1-$F73))/$K73)*((1+'Inputs &amp; Summary'!$D$7)^AE$1)),((INT(AE$1/$K73)-INT((AE$1-1)/$K73))*($R73*(1-$E73)+$Q73*(1-$F73))*((1+'Inputs &amp; Summary'!$D$7)^AE$1))),((_xlfn.WEIBULL.DIST(AE$1,$L73,$K73,FALSE)*($R73*(1-$E73)+$Q73*(1-$F73))*((1+'Inputs &amp; Summary'!$D$7)^AE$1))))))</f>
        <v>0</v>
      </c>
      <c r="AF73" s="248">
        <f>$D73*IF(AF$1&gt;'Inputs &amp; Summary'!$D$5,0,IF(AF$1&gt;VLOOKUP($G73,Lists!$J$17:$K$21,2),IF($M73=Lists!$H$3,IF($K73&lt;1,(($S73/$K73)*((1+'Inputs &amp; Summary'!$D$7)^AF$1)),((INT(AF$1/$K73)-INT((AF$1-1)/$K73))*$S73*((1+'Inputs &amp; Summary'!$D$7)^AF$1))),(_xlfn.WEIBULL.DIST(AF$1,$L73,$K73,FALSE)*$S73*((1+'Inputs &amp; Summary'!$D$7)^AF$1))),IF($M73=Lists!$H$3,IF($K73&lt;1,((($R73*(1-$E73)+$Q73*(1-$F73))/$K73)*((1+'Inputs &amp; Summary'!$D$7)^AF$1)),((INT(AF$1/$K73)-INT((AF$1-1)/$K73))*($R73*(1-$E73)+$Q73*(1-$F73))*((1+'Inputs &amp; Summary'!$D$7)^AF$1))),((_xlfn.WEIBULL.DIST(AF$1,$L73,$K73,FALSE)*($R73*(1-$E73)+$Q73*(1-$F73))*((1+'Inputs &amp; Summary'!$D$7)^AF$1))))))</f>
        <v>0</v>
      </c>
      <c r="AG73" s="248">
        <f>$D73*IF(AG$1&gt;'Inputs &amp; Summary'!$D$5,0,IF(AG$1&gt;VLOOKUP($G73,Lists!$J$17:$K$21,2),IF($M73=Lists!$H$3,IF($K73&lt;1,(($S73/$K73)*((1+'Inputs &amp; Summary'!$D$7)^AG$1)),((INT(AG$1/$K73)-INT((AG$1-1)/$K73))*$S73*((1+'Inputs &amp; Summary'!$D$7)^AG$1))),(_xlfn.WEIBULL.DIST(AG$1,$L73,$K73,FALSE)*$S73*((1+'Inputs &amp; Summary'!$D$7)^AG$1))),IF($M73=Lists!$H$3,IF($K73&lt;1,((($R73*(1-$E73)+$Q73*(1-$F73))/$K73)*((1+'Inputs &amp; Summary'!$D$7)^AG$1)),((INT(AG$1/$K73)-INT((AG$1-1)/$K73))*($R73*(1-$E73)+$Q73*(1-$F73))*((1+'Inputs &amp; Summary'!$D$7)^AG$1))),((_xlfn.WEIBULL.DIST(AG$1,$L73,$K73,FALSE)*($R73*(1-$E73)+$Q73*(1-$F73))*((1+'Inputs &amp; Summary'!$D$7)^AG$1))))))</f>
        <v>0</v>
      </c>
      <c r="AH73" s="248">
        <f>$D73*IF(AH$1&gt;'Inputs &amp; Summary'!$D$5,0,IF(AH$1&gt;VLOOKUP($G73,Lists!$J$17:$K$21,2),IF($M73=Lists!$H$3,IF($K73&lt;1,(($S73/$K73)*((1+'Inputs &amp; Summary'!$D$7)^AH$1)),((INT(AH$1/$K73)-INT((AH$1-1)/$K73))*$S73*((1+'Inputs &amp; Summary'!$D$7)^AH$1))),(_xlfn.WEIBULL.DIST(AH$1,$L73,$K73,FALSE)*$S73*((1+'Inputs &amp; Summary'!$D$7)^AH$1))),IF($M73=Lists!$H$3,IF($K73&lt;1,((($R73*(1-$E73)+$Q73*(1-$F73))/$K73)*((1+'Inputs &amp; Summary'!$D$7)^AH$1)),((INT(AH$1/$K73)-INT((AH$1-1)/$K73))*($R73*(1-$E73)+$Q73*(1-$F73))*((1+'Inputs &amp; Summary'!$D$7)^AH$1))),((_xlfn.WEIBULL.DIST(AH$1,$L73,$K73,FALSE)*($R73*(1-$E73)+$Q73*(1-$F73))*((1+'Inputs &amp; Summary'!$D$7)^AH$1))))))</f>
        <v>0</v>
      </c>
      <c r="AI73" s="248">
        <f>$D73*IF(AI$1&gt;'Inputs &amp; Summary'!$D$5,0,IF(AI$1&gt;VLOOKUP($G73,Lists!$J$17:$K$21,2),IF($M73=Lists!$H$3,IF($K73&lt;1,(($S73/$K73)*((1+'Inputs &amp; Summary'!$D$7)^AI$1)),((INT(AI$1/$K73)-INT((AI$1-1)/$K73))*$S73*((1+'Inputs &amp; Summary'!$D$7)^AI$1))),(_xlfn.WEIBULL.DIST(AI$1,$L73,$K73,FALSE)*$S73*((1+'Inputs &amp; Summary'!$D$7)^AI$1))),IF($M73=Lists!$H$3,IF($K73&lt;1,((($R73*(1-$E73)+$Q73*(1-$F73))/$K73)*((1+'Inputs &amp; Summary'!$D$7)^AI$1)),((INT(AI$1/$K73)-INT((AI$1-1)/$K73))*($R73*(1-$E73)+$Q73*(1-$F73))*((1+'Inputs &amp; Summary'!$D$7)^AI$1))),((_xlfn.WEIBULL.DIST(AI$1,$L73,$K73,FALSE)*($R73*(1-$E73)+$Q73*(1-$F73))*((1+'Inputs &amp; Summary'!$D$7)^AI$1))))))</f>
        <v>36.730445606018286</v>
      </c>
      <c r="AJ73" s="248">
        <f>$D73*IF(AJ$1&gt;'Inputs &amp; Summary'!$D$5,0,IF(AJ$1&gt;VLOOKUP($G73,Lists!$J$17:$K$21,2),IF($M73=Lists!$H$3,IF($K73&lt;1,(($S73/$K73)*((1+'Inputs &amp; Summary'!$D$7)^AJ$1)),((INT(AJ$1/$K73)-INT((AJ$1-1)/$K73))*$S73*((1+'Inputs &amp; Summary'!$D$7)^AJ$1))),(_xlfn.WEIBULL.DIST(AJ$1,$L73,$K73,FALSE)*$S73*((1+'Inputs &amp; Summary'!$D$7)^AJ$1))),IF($M73=Lists!$H$3,IF($K73&lt;1,((($R73*(1-$E73)+$Q73*(1-$F73))/$K73)*((1+'Inputs &amp; Summary'!$D$7)^AJ$1)),((INT(AJ$1/$K73)-INT((AJ$1-1)/$K73))*($R73*(1-$E73)+$Q73*(1-$F73))*((1+'Inputs &amp; Summary'!$D$7)^AJ$1))),((_xlfn.WEIBULL.DIST(AJ$1,$L73,$K73,FALSE)*($R73*(1-$E73)+$Q73*(1-$F73))*((1+'Inputs &amp; Summary'!$D$7)^AJ$1))))))</f>
        <v>35.637862248176916</v>
      </c>
      <c r="AK73" s="248">
        <f>$D73*IF(AK$1&gt;'Inputs &amp; Summary'!$D$5,0,IF(AK$1&gt;VLOOKUP($G73,Lists!$J$17:$K$21,2),IF($M73=Lists!$H$3,IF($K73&lt;1,(($S73/$K73)*((1+'Inputs &amp; Summary'!$D$7)^AK$1)),((INT(AK$1/$K73)-INT((AK$1-1)/$K73))*$S73*((1+'Inputs &amp; Summary'!$D$7)^AK$1))),(_xlfn.WEIBULL.DIST(AK$1,$L73,$K73,FALSE)*$S73*((1+'Inputs &amp; Summary'!$D$7)^AK$1))),IF($M73=Lists!$H$3,IF($K73&lt;1,((($R73*(1-$E73)+$Q73*(1-$F73))/$K73)*((1+'Inputs &amp; Summary'!$D$7)^AK$1)),((INT(AK$1/$K73)-INT((AK$1-1)/$K73))*($R73*(1-$E73)+$Q73*(1-$F73))*((1+'Inputs &amp; Summary'!$D$7)^AK$1))),((_xlfn.WEIBULL.DIST(AK$1,$L73,$K73,FALSE)*($R73*(1-$E73)+$Q73*(1-$F73))*((1+'Inputs &amp; Summary'!$D$7)^AK$1))))))</f>
        <v>34.577778860704427</v>
      </c>
      <c r="AL73" s="248">
        <f>$D73*IF(AL$1&gt;'Inputs &amp; Summary'!$D$5,0,IF(AL$1&gt;VLOOKUP($G73,Lists!$J$17:$K$21,2),IF($M73=Lists!$H$3,IF($K73&lt;1,(($S73/$K73)*((1+'Inputs &amp; Summary'!$D$7)^AL$1)),((INT(AL$1/$K73)-INT((AL$1-1)/$K73))*$S73*((1+'Inputs &amp; Summary'!$D$7)^AL$1))),(_xlfn.WEIBULL.DIST(AL$1,$L73,$K73,FALSE)*$S73*((1+'Inputs &amp; Summary'!$D$7)^AL$1))),IF($M73=Lists!$H$3,IF($K73&lt;1,((($R73*(1-$E73)+$Q73*(1-$F73))/$K73)*((1+'Inputs &amp; Summary'!$D$7)^AL$1)),((INT(AL$1/$K73)-INT((AL$1-1)/$K73))*($R73*(1-$E73)+$Q73*(1-$F73))*((1+'Inputs &amp; Summary'!$D$7)^AL$1))),((_xlfn.WEIBULL.DIST(AL$1,$L73,$K73,FALSE)*($R73*(1-$E73)+$Q73*(1-$F73))*((1+'Inputs &amp; Summary'!$D$7)^AL$1))))))</f>
        <v>33.549228699904447</v>
      </c>
      <c r="AM73" s="248">
        <f>$D73*IF(AM$1&gt;'Inputs &amp; Summary'!$D$5,0,IF(AM$1&gt;VLOOKUP($G73,Lists!$J$17:$K$21,2),IF($M73=Lists!$H$3,IF($K73&lt;1,(($S73/$K73)*((1+'Inputs &amp; Summary'!$D$7)^AM$1)),((INT(AM$1/$K73)-INT((AM$1-1)/$K73))*$S73*((1+'Inputs &amp; Summary'!$D$7)^AM$1))),(_xlfn.WEIBULL.DIST(AM$1,$L73,$K73,FALSE)*$S73*((1+'Inputs &amp; Summary'!$D$7)^AM$1))),IF($M73=Lists!$H$3,IF($K73&lt;1,((($R73*(1-$E73)+$Q73*(1-$F73))/$K73)*((1+'Inputs &amp; Summary'!$D$7)^AM$1)),((INT(AM$1/$K73)-INT((AM$1-1)/$K73))*($R73*(1-$E73)+$Q73*(1-$F73))*((1+'Inputs &amp; Summary'!$D$7)^AM$1))),((_xlfn.WEIBULL.DIST(AM$1,$L73,$K73,FALSE)*($R73*(1-$E73)+$Q73*(1-$F73))*((1+'Inputs &amp; Summary'!$D$7)^AM$1))))))</f>
        <v>32.551273778825994</v>
      </c>
      <c r="AN73" s="248">
        <f>$D73*IF(AN$1&gt;'Inputs &amp; Summary'!$D$5,0,IF(AN$1&gt;VLOOKUP($G73,Lists!$J$17:$K$21,2),IF($M73=Lists!$H$3,IF($K73&lt;1,(($S73/$K73)*((1+'Inputs &amp; Summary'!$D$7)^AN$1)),((INT(AN$1/$K73)-INT((AN$1-1)/$K73))*$S73*((1+'Inputs &amp; Summary'!$D$7)^AN$1))),(_xlfn.WEIBULL.DIST(AN$1,$L73,$K73,FALSE)*$S73*((1+'Inputs &amp; Summary'!$D$7)^AN$1))),IF($M73=Lists!$H$3,IF($K73&lt;1,((($R73*(1-$E73)+$Q73*(1-$F73))/$K73)*((1+'Inputs &amp; Summary'!$D$7)^AN$1)),((INT(AN$1/$K73)-INT((AN$1-1)/$K73))*($R73*(1-$E73)+$Q73*(1-$F73))*((1+'Inputs &amp; Summary'!$D$7)^AN$1))),((_xlfn.WEIBULL.DIST(AN$1,$L73,$K73,FALSE)*($R73*(1-$E73)+$Q73*(1-$F73))*((1+'Inputs &amp; Summary'!$D$7)^AN$1))))))</f>
        <v>31.583004011865793</v>
      </c>
      <c r="AO73" s="248">
        <f>$D73*IF(AO$1&gt;'Inputs &amp; Summary'!$D$5,0,IF(AO$1&gt;VLOOKUP($G73,Lists!$J$17:$K$21,2),IF($M73=Lists!$H$3,IF($K73&lt;1,(($S73/$K73)*((1+'Inputs &amp; Summary'!$D$7)^AO$1)),((INT(AO$1/$K73)-INT((AO$1-1)/$K73))*$S73*((1+'Inputs &amp; Summary'!$D$7)^AO$1))),(_xlfn.WEIBULL.DIST(AO$1,$L73,$K73,FALSE)*$S73*((1+'Inputs &amp; Summary'!$D$7)^AO$1))),IF($M73=Lists!$H$3,IF($K73&lt;1,((($R73*(1-$E73)+$Q73*(1-$F73))/$K73)*((1+'Inputs &amp; Summary'!$D$7)^AO$1)),((INT(AO$1/$K73)-INT((AO$1-1)/$K73))*($R73*(1-$E73)+$Q73*(1-$F73))*((1+'Inputs &amp; Summary'!$D$7)^AO$1))),((_xlfn.WEIBULL.DIST(AO$1,$L73,$K73,FALSE)*($R73*(1-$E73)+$Q73*(1-$F73))*((1+'Inputs &amp; Summary'!$D$7)^AO$1))))))</f>
        <v>30.643536384815068</v>
      </c>
      <c r="AP73" s="248">
        <f>$D73*IF(AP$1&gt;'Inputs &amp; Summary'!$D$5,0,IF(AP$1&gt;VLOOKUP($G73,Lists!$J$17:$K$21,2),IF($M73=Lists!$H$3,IF($K73&lt;1,(($S73/$K73)*((1+'Inputs &amp; Summary'!$D$7)^AP$1)),((INT(AP$1/$K73)-INT((AP$1-1)/$K73))*$S73*((1+'Inputs &amp; Summary'!$D$7)^AP$1))),(_xlfn.WEIBULL.DIST(AP$1,$L73,$K73,FALSE)*$S73*((1+'Inputs &amp; Summary'!$D$7)^AP$1))),IF($M73=Lists!$H$3,IF($K73&lt;1,((($R73*(1-$E73)+$Q73*(1-$F73))/$K73)*((1+'Inputs &amp; Summary'!$D$7)^AP$1)),((INT(AP$1/$K73)-INT((AP$1-1)/$K73))*($R73*(1-$E73)+$Q73*(1-$F73))*((1+'Inputs &amp; Summary'!$D$7)^AP$1))),((_xlfn.WEIBULL.DIST(AP$1,$L73,$K73,FALSE)*($R73*(1-$E73)+$Q73*(1-$F73))*((1+'Inputs &amp; Summary'!$D$7)^AP$1))))))</f>
        <v>29.732014149594203</v>
      </c>
      <c r="AQ73" s="248">
        <f>$D73*IF(AQ$1&gt;'Inputs &amp; Summary'!$D$5,0,IF(AQ$1&gt;VLOOKUP($G73,Lists!$J$17:$K$21,2),IF($M73=Lists!$H$3,IF($K73&lt;1,(($S73/$K73)*((1+'Inputs &amp; Summary'!$D$7)^AQ$1)),((INT(AQ$1/$K73)-INT((AQ$1-1)/$K73))*$S73*((1+'Inputs &amp; Summary'!$D$7)^AQ$1))),(_xlfn.WEIBULL.DIST(AQ$1,$L73,$K73,FALSE)*$S73*((1+'Inputs &amp; Summary'!$D$7)^AQ$1))),IF($M73=Lists!$H$3,IF($K73&lt;1,((($R73*(1-$E73)+$Q73*(1-$F73))/$K73)*((1+'Inputs &amp; Summary'!$D$7)^AQ$1)),((INT(AQ$1/$K73)-INT((AQ$1-1)/$K73))*($R73*(1-$E73)+$Q73*(1-$F73))*((1+'Inputs &amp; Summary'!$D$7)^AQ$1))),((_xlfn.WEIBULL.DIST(AQ$1,$L73,$K73,FALSE)*($R73*(1-$E73)+$Q73*(1-$F73))*((1+'Inputs &amp; Summary'!$D$7)^AQ$1))))))</f>
        <v>28.847606042940896</v>
      </c>
      <c r="AR73" s="248">
        <f>$D73*IF(AR$1&gt;'Inputs &amp; Summary'!$D$5,0,IF(AR$1&gt;VLOOKUP($G73,Lists!$J$17:$K$21,2),IF($M73=Lists!$H$3,IF($K73&lt;1,(($S73/$K73)*((1+'Inputs &amp; Summary'!$D$7)^AR$1)),((INT(AR$1/$K73)-INT((AR$1-1)/$K73))*$S73*((1+'Inputs &amp; Summary'!$D$7)^AR$1))),(_xlfn.WEIBULL.DIST(AR$1,$L73,$K73,FALSE)*$S73*((1+'Inputs &amp; Summary'!$D$7)^AR$1))),IF($M73=Lists!$H$3,IF($K73&lt;1,((($R73*(1-$E73)+$Q73*(1-$F73))/$K73)*((1+'Inputs &amp; Summary'!$D$7)^AR$1)),((INT(AR$1/$K73)-INT((AR$1-1)/$K73))*($R73*(1-$E73)+$Q73*(1-$F73))*((1+'Inputs &amp; Summary'!$D$7)^AR$1))),((_xlfn.WEIBULL.DIST(AR$1,$L73,$K73,FALSE)*($R73*(1-$E73)+$Q73*(1-$F73))*((1+'Inputs &amp; Summary'!$D$7)^AR$1))))))</f>
        <v>27.989505528338988</v>
      </c>
      <c r="AS73" s="248">
        <f>$D73*IF(AS$1&gt;'Inputs &amp; Summary'!$D$5,0,IF(AS$1&gt;VLOOKUP($G73,Lists!$J$17:$K$21,2),IF($M73=Lists!$H$3,IF($K73&lt;1,(($S73/$K73)*((1+'Inputs &amp; Summary'!$D$7)^AS$1)),((INT(AS$1/$K73)-INT((AS$1-1)/$K73))*$S73*((1+'Inputs &amp; Summary'!$D$7)^AS$1))),(_xlfn.WEIBULL.DIST(AS$1,$L73,$K73,FALSE)*$S73*((1+'Inputs &amp; Summary'!$D$7)^AS$1))),IF($M73=Lists!$H$3,IF($K73&lt;1,((($R73*(1-$E73)+$Q73*(1-$F73))/$K73)*((1+'Inputs &amp; Summary'!$D$7)^AS$1)),((INT(AS$1/$K73)-INT((AS$1-1)/$K73))*($R73*(1-$E73)+$Q73*(1-$F73))*((1+'Inputs &amp; Summary'!$D$7)^AS$1))),((_xlfn.WEIBULL.DIST(AS$1,$L73,$K73,FALSE)*($R73*(1-$E73)+$Q73*(1-$F73))*((1+'Inputs &amp; Summary'!$D$7)^AS$1))))))</f>
        <v>0</v>
      </c>
      <c r="AT73" s="248">
        <f>$D73*IF(AT$1&gt;'Inputs &amp; Summary'!$D$5,0,IF(AT$1&gt;VLOOKUP($G73,Lists!$J$17:$K$21,2),IF($M73=Lists!$H$3,IF($K73&lt;1,(($S73/$K73)*((1+'Inputs &amp; Summary'!$D$7)^AT$1)),((INT(AT$1/$K73)-INT((AT$1-1)/$K73))*$S73*((1+'Inputs &amp; Summary'!$D$7)^AT$1))),(_xlfn.WEIBULL.DIST(AT$1,$L73,$K73,FALSE)*$S73*((1+'Inputs &amp; Summary'!$D$7)^AT$1))),IF($M73=Lists!$H$3,IF($K73&lt;1,((($R73*(1-$E73)+$Q73*(1-$F73))/$K73)*((1+'Inputs &amp; Summary'!$D$7)^AT$1)),((INT(AT$1/$K73)-INT((AT$1-1)/$K73))*($R73*(1-$E73)+$Q73*(1-$F73))*((1+'Inputs &amp; Summary'!$D$7)^AT$1))),((_xlfn.WEIBULL.DIST(AT$1,$L73,$K73,FALSE)*($R73*(1-$E73)+$Q73*(1-$F73))*((1+'Inputs &amp; Summary'!$D$7)^AT$1))))))</f>
        <v>0</v>
      </c>
      <c r="AU73" s="248">
        <f>$D73*IF(AU$1&gt;'Inputs &amp; Summary'!$D$5,0,IF(AU$1&gt;VLOOKUP($G73,Lists!$J$17:$K$21,2),IF($M73=Lists!$H$3,IF($K73&lt;1,(($S73/$K73)*((1+'Inputs &amp; Summary'!$D$7)^AU$1)),((INT(AU$1/$K73)-INT((AU$1-1)/$K73))*$S73*((1+'Inputs &amp; Summary'!$D$7)^AU$1))),(_xlfn.WEIBULL.DIST(AU$1,$L73,$K73,FALSE)*$S73*((1+'Inputs &amp; Summary'!$D$7)^AU$1))),IF($M73=Lists!$H$3,IF($K73&lt;1,((($R73*(1-$E73)+$Q73*(1-$F73))/$K73)*((1+'Inputs &amp; Summary'!$D$7)^AU$1)),((INT(AU$1/$K73)-INT((AU$1-1)/$K73))*($R73*(1-$E73)+$Q73*(1-$F73))*((1+'Inputs &amp; Summary'!$D$7)^AU$1))),((_xlfn.WEIBULL.DIST(AU$1,$L73,$K73,FALSE)*($R73*(1-$E73)+$Q73*(1-$F73))*((1+'Inputs &amp; Summary'!$D$7)^AU$1))))))</f>
        <v>0</v>
      </c>
      <c r="AV73" s="248">
        <f>$D73*IF(AV$1&gt;'Inputs &amp; Summary'!$D$5,0,IF(AV$1&gt;VLOOKUP($G73,Lists!$J$17:$K$21,2),IF($M73=Lists!$H$3,IF($K73&lt;1,(($S73/$K73)*((1+'Inputs &amp; Summary'!$D$7)^AV$1)),((INT(AV$1/$K73)-INT((AV$1-1)/$K73))*$S73*((1+'Inputs &amp; Summary'!$D$7)^AV$1))),(_xlfn.WEIBULL.DIST(AV$1,$L73,$K73,FALSE)*$S73*((1+'Inputs &amp; Summary'!$D$7)^AV$1))),IF($M73=Lists!$H$3,IF($K73&lt;1,((($R73*(1-$E73)+$Q73*(1-$F73))/$K73)*((1+'Inputs &amp; Summary'!$D$7)^AV$1)),((INT(AV$1/$K73)-INT((AV$1-1)/$K73))*($R73*(1-$E73)+$Q73*(1-$F73))*((1+'Inputs &amp; Summary'!$D$7)^AV$1))),((_xlfn.WEIBULL.DIST(AV$1,$L73,$K73,FALSE)*($R73*(1-$E73)+$Q73*(1-$F73))*((1+'Inputs &amp; Summary'!$D$7)^AV$1))))))</f>
        <v>0</v>
      </c>
      <c r="AW73" s="248">
        <f>$D73*IF(AW$1&gt;'Inputs &amp; Summary'!$D$5,0,IF(AW$1&gt;VLOOKUP($G73,Lists!$J$17:$K$21,2),IF($M73=Lists!$H$3,IF($K73&lt;1,(($S73/$K73)*((1+'Inputs &amp; Summary'!$D$7)^AW$1)),((INT(AW$1/$K73)-INT((AW$1-1)/$K73))*$S73*((1+'Inputs &amp; Summary'!$D$7)^AW$1))),(_xlfn.WEIBULL.DIST(AW$1,$L73,$K73,FALSE)*$S73*((1+'Inputs &amp; Summary'!$D$7)^AW$1))),IF($M73=Lists!$H$3,IF($K73&lt;1,((($R73*(1-$E73)+$Q73*(1-$F73))/$K73)*((1+'Inputs &amp; Summary'!$D$7)^AW$1)),((INT(AW$1/$K73)-INT((AW$1-1)/$K73))*($R73*(1-$E73)+$Q73*(1-$F73))*((1+'Inputs &amp; Summary'!$D$7)^AW$1))),((_xlfn.WEIBULL.DIST(AW$1,$L73,$K73,FALSE)*($R73*(1-$E73)+$Q73*(1-$F73))*((1+'Inputs &amp; Summary'!$D$7)^AW$1))))))</f>
        <v>0</v>
      </c>
      <c r="AX73" s="248">
        <f>$D73*IF(AX$1&gt;'Inputs &amp; Summary'!$D$5,0,IF(AX$1&gt;VLOOKUP($G73,Lists!$J$17:$K$21,2),IF($M73=Lists!$H$3,IF($K73&lt;1,(($S73/$K73)*((1+'Inputs &amp; Summary'!$D$7)^AX$1)),((INT(AX$1/$K73)-INT((AX$1-1)/$K73))*$S73*((1+'Inputs &amp; Summary'!$D$7)^AX$1))),(_xlfn.WEIBULL.DIST(AX$1,$L73,$K73,FALSE)*$S73*((1+'Inputs &amp; Summary'!$D$7)^AX$1))),IF($M73=Lists!$H$3,IF($K73&lt;1,((($R73*(1-$E73)+$Q73*(1-$F73))/$K73)*((1+'Inputs &amp; Summary'!$D$7)^AX$1)),((INT(AX$1/$K73)-INT((AX$1-1)/$K73))*($R73*(1-$E73)+$Q73*(1-$F73))*((1+'Inputs &amp; Summary'!$D$7)^AX$1))),((_xlfn.WEIBULL.DIST(AX$1,$L73,$K73,FALSE)*($R73*(1-$E73)+$Q73*(1-$F73))*((1+'Inputs &amp; Summary'!$D$7)^AX$1))))))</f>
        <v>0</v>
      </c>
      <c r="AY73" s="248">
        <f>$D73*IF(AY$1&gt;'Inputs &amp; Summary'!$D$5,0,IF(AY$1&gt;VLOOKUP($G73,Lists!$J$17:$K$21,2),IF($M73=Lists!$H$3,IF($K73&lt;1,(($S73/$K73)*((1+'Inputs &amp; Summary'!$D$7)^AY$1)),((INT(AY$1/$K73)-INT((AY$1-1)/$K73))*$S73*((1+'Inputs &amp; Summary'!$D$7)^AY$1))),(_xlfn.WEIBULL.DIST(AY$1,$L73,$K73,FALSE)*$S73*((1+'Inputs &amp; Summary'!$D$7)^AY$1))),IF($M73=Lists!$H$3,IF($K73&lt;1,((($R73*(1-$E73)+$Q73*(1-$F73))/$K73)*((1+'Inputs &amp; Summary'!$D$7)^AY$1)),((INT(AY$1/$K73)-INT((AY$1-1)/$K73))*($R73*(1-$E73)+$Q73*(1-$F73))*((1+'Inputs &amp; Summary'!$D$7)^AY$1))),((_xlfn.WEIBULL.DIST(AY$1,$L73,$K73,FALSE)*($R73*(1-$E73)+$Q73*(1-$F73))*((1+'Inputs &amp; Summary'!$D$7)^AY$1))))))</f>
        <v>0</v>
      </c>
      <c r="AZ73" s="248">
        <f>$D73*IF(AZ$1&gt;'Inputs &amp; Summary'!$D$5,0,IF(AZ$1&gt;VLOOKUP($G73,Lists!$J$17:$K$21,2),IF($M73=Lists!$H$3,IF($K73&lt;1,(($S73/$K73)*((1+'Inputs &amp; Summary'!$D$7)^AZ$1)),((INT(AZ$1/$K73)-INT((AZ$1-1)/$K73))*$S73*((1+'Inputs &amp; Summary'!$D$7)^AZ$1))),(_xlfn.WEIBULL.DIST(AZ$1,$L73,$K73,FALSE)*$S73*((1+'Inputs &amp; Summary'!$D$7)^AZ$1))),IF($M73=Lists!$H$3,IF($K73&lt;1,((($R73*(1-$E73)+$Q73*(1-$F73))/$K73)*((1+'Inputs &amp; Summary'!$D$7)^AZ$1)),((INT(AZ$1/$K73)-INT((AZ$1-1)/$K73))*($R73*(1-$E73)+$Q73*(1-$F73))*((1+'Inputs &amp; Summary'!$D$7)^AZ$1))),((_xlfn.WEIBULL.DIST(AZ$1,$L73,$K73,FALSE)*($R73*(1-$E73)+$Q73*(1-$F73))*((1+'Inputs &amp; Summary'!$D$7)^AZ$1))))))</f>
        <v>0</v>
      </c>
      <c r="BA73" s="248">
        <f>$D73*IF(BA$1&gt;'Inputs &amp; Summary'!$D$5,0,IF(BA$1&gt;VLOOKUP($G73,Lists!$J$17:$K$21,2),IF($M73=Lists!$H$3,IF($K73&lt;1,(($S73/$K73)*((1+'Inputs &amp; Summary'!$D$7)^BA$1)),((INT(BA$1/$K73)-INT((BA$1-1)/$K73))*$S73*((1+'Inputs &amp; Summary'!$D$7)^BA$1))),(_xlfn.WEIBULL.DIST(BA$1,$L73,$K73,FALSE)*$S73*((1+'Inputs &amp; Summary'!$D$7)^BA$1))),IF($M73=Lists!$H$3,IF($K73&lt;1,((($R73*(1-$E73)+$Q73*(1-$F73))/$K73)*((1+'Inputs &amp; Summary'!$D$7)^BA$1)),((INT(BA$1/$K73)-INT((BA$1-1)/$K73))*($R73*(1-$E73)+$Q73*(1-$F73))*((1+'Inputs &amp; Summary'!$D$7)^BA$1))),((_xlfn.WEIBULL.DIST(BA$1,$L73,$K73,FALSE)*($R73*(1-$E73)+$Q73*(1-$F73))*((1+'Inputs &amp; Summary'!$D$7)^BA$1))))))</f>
        <v>0</v>
      </c>
      <c r="BB73" s="248">
        <f>$D73*IF(BB$1&gt;'Inputs &amp; Summary'!$D$5,0,IF(BB$1&gt;VLOOKUP($G73,Lists!$J$17:$K$21,2),IF($M73=Lists!$H$3,IF($K73&lt;1,(($S73/$K73)*((1+'Inputs &amp; Summary'!$D$7)^BB$1)),((INT(BB$1/$K73)-INT((BB$1-1)/$K73))*$S73*((1+'Inputs &amp; Summary'!$D$7)^BB$1))),(_xlfn.WEIBULL.DIST(BB$1,$L73,$K73,FALSE)*$S73*((1+'Inputs &amp; Summary'!$D$7)^BB$1))),IF($M73=Lists!$H$3,IF($K73&lt;1,((($R73*(1-$E73)+$Q73*(1-$F73))/$K73)*((1+'Inputs &amp; Summary'!$D$7)^BB$1)),((INT(BB$1/$K73)-INT((BB$1-1)/$K73))*($R73*(1-$E73)+$Q73*(1-$F73))*((1+'Inputs &amp; Summary'!$D$7)^BB$1))),((_xlfn.WEIBULL.DIST(BB$1,$L73,$K73,FALSE)*($R73*(1-$E73)+$Q73*(1-$F73))*((1+'Inputs &amp; Summary'!$D$7)^BB$1))))))</f>
        <v>0</v>
      </c>
      <c r="BC73" s="248">
        <f>$D73*IF(BC$1&gt;'Inputs &amp; Summary'!$D$5,0,IF(BC$1&gt;VLOOKUP($G73,Lists!$J$17:$K$21,2),IF($M73=Lists!$H$3,IF($K73&lt;1,(($S73/$K73)*((1+'Inputs &amp; Summary'!$D$7)^BC$1)),((INT(BC$1/$K73)-INT((BC$1-1)/$K73))*$S73*((1+'Inputs &amp; Summary'!$D$7)^BC$1))),(_xlfn.WEIBULL.DIST(BC$1,$L73,$K73,FALSE)*$S73*((1+'Inputs &amp; Summary'!$D$7)^BC$1))),IF($M73=Lists!$H$3,IF($K73&lt;1,((($R73*(1-$E73)+$Q73*(1-$F73))/$K73)*((1+'Inputs &amp; Summary'!$D$7)^BC$1)),((INT(BC$1/$K73)-INT((BC$1-1)/$K73))*($R73*(1-$E73)+$Q73*(1-$F73))*((1+'Inputs &amp; Summary'!$D$7)^BC$1))),((_xlfn.WEIBULL.DIST(BC$1,$L73,$K73,FALSE)*($R73*(1-$E73)+$Q73*(1-$F73))*((1+'Inputs &amp; Summary'!$D$7)^BC$1))))))</f>
        <v>0</v>
      </c>
      <c r="BD73" s="248">
        <f>$D73*IF(BD$1&gt;'Inputs &amp; Summary'!$D$5,0,IF(BD$1&gt;VLOOKUP($G73,Lists!$J$17:$K$21,2),IF($M73=Lists!$H$3,IF($K73&lt;1,(($S73/$K73)*((1+'Inputs &amp; Summary'!$D$7)^BD$1)),((INT(BD$1/$K73)-INT((BD$1-1)/$K73))*$S73*((1+'Inputs &amp; Summary'!$D$7)^BD$1))),(_xlfn.WEIBULL.DIST(BD$1,$L73,$K73,FALSE)*$S73*((1+'Inputs &amp; Summary'!$D$7)^BD$1))),IF($M73=Lists!$H$3,IF($K73&lt;1,((($R73*(1-$E73)+$Q73*(1-$F73))/$K73)*((1+'Inputs &amp; Summary'!$D$7)^BD$1)),((INT(BD$1/$K73)-INT((BD$1-1)/$K73))*($R73*(1-$E73)+$Q73*(1-$F73))*((1+'Inputs &amp; Summary'!$D$7)^BD$1))),((_xlfn.WEIBULL.DIST(BD$1,$L73,$K73,FALSE)*($R73*(1-$E73)+$Q73*(1-$F73))*((1+'Inputs &amp; Summary'!$D$7)^BD$1))))))</f>
        <v>0</v>
      </c>
      <c r="BE73" s="248">
        <f>$D73*IF(BE$1&gt;'Inputs &amp; Summary'!$D$5,0,IF(BE$1&gt;VLOOKUP($G73,Lists!$J$17:$K$21,2),IF($M73=Lists!$H$3,IF($K73&lt;1,(($S73/$K73)*((1+'Inputs &amp; Summary'!$D$7)^BE$1)),((INT(BE$1/$K73)-INT((BE$1-1)/$K73))*$S73*((1+'Inputs &amp; Summary'!$D$7)^BE$1))),(_xlfn.WEIBULL.DIST(BE$1,$L73,$K73,FALSE)*$S73*((1+'Inputs &amp; Summary'!$D$7)^BE$1))),IF($M73=Lists!$H$3,IF($K73&lt;1,((($R73*(1-$E73)+$Q73*(1-$F73))/$K73)*((1+'Inputs &amp; Summary'!$D$7)^BE$1)),((INT(BE$1/$K73)-INT((BE$1-1)/$K73))*($R73*(1-$E73)+$Q73*(1-$F73))*((1+'Inputs &amp; Summary'!$D$7)^BE$1))),((_xlfn.WEIBULL.DIST(BE$1,$L73,$K73,FALSE)*($R73*(1-$E73)+$Q73*(1-$F73))*((1+'Inputs &amp; Summary'!$D$7)^BE$1))))))</f>
        <v>0</v>
      </c>
      <c r="BF73" s="248">
        <f>$D73*IF(BF$1&gt;'Inputs &amp; Summary'!$D$5,0,IF(BF$1&gt;VLOOKUP($G73,Lists!$J$17:$K$21,2),IF($M73=Lists!$H$3,IF($K73&lt;1,(($S73/$K73)*((1+'Inputs &amp; Summary'!$D$7)^BF$1)),((INT(BF$1/$K73)-INT((BF$1-1)/$K73))*$S73*((1+'Inputs &amp; Summary'!$D$7)^BF$1))),(_xlfn.WEIBULL.DIST(BF$1,$L73,$K73,FALSE)*$S73*((1+'Inputs &amp; Summary'!$D$7)^BF$1))),IF($M73=Lists!$H$3,IF($K73&lt;1,((($R73*(1-$E73)+$Q73*(1-$F73))/$K73)*((1+'Inputs &amp; Summary'!$D$7)^BF$1)),((INT(BF$1/$K73)-INT((BF$1-1)/$K73))*($R73*(1-$E73)+$Q73*(1-$F73))*((1+'Inputs &amp; Summary'!$D$7)^BF$1))),((_xlfn.WEIBULL.DIST(BF$1,$L73,$K73,FALSE)*($R73*(1-$E73)+$Q73*(1-$F73))*((1+'Inputs &amp; Summary'!$D$7)^BF$1))))))</f>
        <v>0</v>
      </c>
      <c r="BG73" s="248">
        <f>$D73*IF(BG$1&gt;'Inputs &amp; Summary'!$D$5,0,IF(BG$1&gt;VLOOKUP($G73,Lists!$J$17:$K$21,2),IF($M73=Lists!$H$3,IF($K73&lt;1,(($S73/$K73)*((1+'Inputs &amp; Summary'!$D$7)^BG$1)),((INT(BG$1/$K73)-INT((BG$1-1)/$K73))*$S73*((1+'Inputs &amp; Summary'!$D$7)^BG$1))),(_xlfn.WEIBULL.DIST(BG$1,$L73,$K73,FALSE)*$S73*((1+'Inputs &amp; Summary'!$D$7)^BG$1))),IF($M73=Lists!$H$3,IF($K73&lt;1,((($R73*(1-$E73)+$Q73*(1-$F73))/$K73)*((1+'Inputs &amp; Summary'!$D$7)^BG$1)),((INT(BG$1/$K73)-INT((BG$1-1)/$K73))*($R73*(1-$E73)+$Q73*(1-$F73))*((1+'Inputs &amp; Summary'!$D$7)^BG$1))),((_xlfn.WEIBULL.DIST(BG$1,$L73,$K73,FALSE)*($R73*(1-$E73)+$Q73*(1-$F73))*((1+'Inputs &amp; Summary'!$D$7)^BG$1))))))</f>
        <v>0</v>
      </c>
      <c r="BH73" s="248">
        <f>$D73*IF(BH$1&gt;'Inputs &amp; Summary'!$D$5,0,IF(BH$1&gt;VLOOKUP($G73,Lists!$J$17:$K$21,2),IF($M73=Lists!$H$3,IF($K73&lt;1,(($S73/$K73)*((1+'Inputs &amp; Summary'!$D$7)^BH$1)),((INT(BH$1/$K73)-INT((BH$1-1)/$K73))*$S73*((1+'Inputs &amp; Summary'!$D$7)^BH$1))),(_xlfn.WEIBULL.DIST(BH$1,$L73,$K73,FALSE)*$S73*((1+'Inputs &amp; Summary'!$D$7)^BH$1))),IF($M73=Lists!$H$3,IF($K73&lt;1,((($R73*(1-$E73)+$Q73*(1-$F73))/$K73)*((1+'Inputs &amp; Summary'!$D$7)^BH$1)),((INT(BH$1/$K73)-INT((BH$1-1)/$K73))*($R73*(1-$E73)+$Q73*(1-$F73))*((1+'Inputs &amp; Summary'!$D$7)^BH$1))),((_xlfn.WEIBULL.DIST(BH$1,$L73,$K73,FALSE)*($R73*(1-$E73)+$Q73*(1-$F73))*((1+'Inputs &amp; Summary'!$D$7)^BH$1))))))</f>
        <v>0</v>
      </c>
      <c r="BI73" s="248">
        <f>$D73*IF(BI$1&gt;'Inputs &amp; Summary'!$D$5,0,IF(BI$1&gt;VLOOKUP($G73,Lists!$J$17:$K$21,2),IF($M73=Lists!$H$3,IF($K73&lt;1,(($S73/$K73)*((1+'Inputs &amp; Summary'!$D$7)^BI$1)),((INT(BI$1/$K73)-INT((BI$1-1)/$K73))*$S73*((1+'Inputs &amp; Summary'!$D$7)^BI$1))),(_xlfn.WEIBULL.DIST(BI$1,$L73,$K73,FALSE)*$S73*((1+'Inputs &amp; Summary'!$D$7)^BI$1))),IF($M73=Lists!$H$3,IF($K73&lt;1,((($R73*(1-$E73)+$Q73*(1-$F73))/$K73)*((1+'Inputs &amp; Summary'!$D$7)^BI$1)),((INT(BI$1/$K73)-INT((BI$1-1)/$K73))*($R73*(1-$E73)+$Q73*(1-$F73))*((1+'Inputs &amp; Summary'!$D$7)^BI$1))),((_xlfn.WEIBULL.DIST(BI$1,$L73,$K73,FALSE)*($R73*(1-$E73)+$Q73*(1-$F73))*((1+'Inputs &amp; Summary'!$D$7)^BI$1))))))</f>
        <v>0</v>
      </c>
      <c r="BJ73" s="248">
        <f>$D73*IF(BJ$1&gt;'Inputs &amp; Summary'!$D$5,0,IF(BJ$1&gt;VLOOKUP($G73,Lists!$J$17:$K$21,2),IF($M73=Lists!$H$3,IF($K73&lt;1,(($S73/$K73)*((1+'Inputs &amp; Summary'!$D$7)^BJ$1)),((INT(BJ$1/$K73)-INT((BJ$1-1)/$K73))*$S73*((1+'Inputs &amp; Summary'!$D$7)^BJ$1))),(_xlfn.WEIBULL.DIST(BJ$1,$L73,$K73,FALSE)*$S73*((1+'Inputs &amp; Summary'!$D$7)^BJ$1))),IF($M73=Lists!$H$3,IF($K73&lt;1,((($R73*(1-$E73)+$Q73*(1-$F73))/$K73)*((1+'Inputs &amp; Summary'!$D$7)^BJ$1)),((INT(BJ$1/$K73)-INT((BJ$1-1)/$K73))*($R73*(1-$E73)+$Q73*(1-$F73))*((1+'Inputs &amp; Summary'!$D$7)^BJ$1))),((_xlfn.WEIBULL.DIST(BJ$1,$L73,$K73,FALSE)*($R73*(1-$E73)+$Q73*(1-$F73))*((1+'Inputs &amp; Summary'!$D$7)^BJ$1))))))</f>
        <v>0</v>
      </c>
      <c r="BK73" s="248">
        <f>$D73*IF(BK$1&gt;'Inputs &amp; Summary'!$D$5,0,IF(BK$1&gt;VLOOKUP($G73,Lists!$J$17:$K$21,2),IF($M73=Lists!$H$3,IF($K73&lt;1,(($S73/$K73)*((1+'Inputs &amp; Summary'!$D$7)^BK$1)),((INT(BK$1/$K73)-INT((BK$1-1)/$K73))*$S73*((1+'Inputs &amp; Summary'!$D$7)^BK$1))),(_xlfn.WEIBULL.DIST(BK$1,$L73,$K73,FALSE)*$S73*((1+'Inputs &amp; Summary'!$D$7)^BK$1))),IF($M73=Lists!$H$3,IF($K73&lt;1,((($R73*(1-$E73)+$Q73*(1-$F73))/$K73)*((1+'Inputs &amp; Summary'!$D$7)^BK$1)),((INT(BK$1/$K73)-INT((BK$1-1)/$K73))*($R73*(1-$E73)+$Q73*(1-$F73))*((1+'Inputs &amp; Summary'!$D$7)^BK$1))),((_xlfn.WEIBULL.DIST(BK$1,$L73,$K73,FALSE)*($R73*(1-$E73)+$Q73*(1-$F73))*((1+'Inputs &amp; Summary'!$D$7)^BK$1))))))</f>
        <v>0</v>
      </c>
      <c r="BL73" s="248">
        <f>$D73*IF(BL$1&gt;'Inputs &amp; Summary'!$D$5,0,IF(BL$1&gt;VLOOKUP($G73,Lists!$J$17:$K$21,2),IF($M73=Lists!$H$3,IF($K73&lt;1,(($S73/$K73)*((1+'Inputs &amp; Summary'!$D$7)^BL$1)),((INT(BL$1/$K73)-INT((BL$1-1)/$K73))*$S73*((1+'Inputs &amp; Summary'!$D$7)^BL$1))),(_xlfn.WEIBULL.DIST(BL$1,$L73,$K73,FALSE)*$S73*((1+'Inputs &amp; Summary'!$D$7)^BL$1))),IF($M73=Lists!$H$3,IF($K73&lt;1,((($R73*(1-$E73)+$Q73*(1-$F73))/$K73)*((1+'Inputs &amp; Summary'!$D$7)^BL$1)),((INT(BL$1/$K73)-INT((BL$1-1)/$K73))*($R73*(1-$E73)+$Q73*(1-$F73))*((1+'Inputs &amp; Summary'!$D$7)^BL$1))),((_xlfn.WEIBULL.DIST(BL$1,$L73,$K73,FALSE)*($R73*(1-$E73)+$Q73*(1-$F73))*((1+'Inputs &amp; Summary'!$D$7)^BL$1))))))</f>
        <v>0</v>
      </c>
    </row>
    <row r="74" spans="1:64" x14ac:dyDescent="0.3">
      <c r="A74" s="236" t="s">
        <v>219</v>
      </c>
      <c r="B74" s="117" t="str">
        <f>IF('Inputs &amp; Summary'!$D$15=Lists!$E$3,INDEX('Residential Rooftop Details'!$A$30:$X$158,MATCH('Cash Flow'!$A74,'Residential Rooftop Details'!$A$30:$A$158,0),COLUMN(B$1)),IF('Inputs &amp; Summary'!$D$15=Lists!$E$4,INDEX('Commercial Rooftop Details'!$A$30:$V$158,MATCH('Cash Flow'!$A74,'Commercial Rooftop Details'!$A$30:$A$158,0),COLUMN(B$1)),INDEX('Ground-Mount Details'!$A$30:$V$158,MATCH('Cash Flow'!$A74,'Ground-Mount Details'!$A$30:$A$158,0),COLUMN(B$1))))</f>
        <v>Corrective</v>
      </c>
      <c r="C74" s="117" t="str">
        <f>IF('Inputs &amp; Summary'!$D$15=Lists!$E$3,INDEX('Residential Rooftop Details'!$A$30:$X$158,MATCH('Cash Flow'!$A74,'Residential Rooftop Details'!$A$30:$A$158,0),COLUMN(C$1)),IF('Inputs &amp; Summary'!$D$15=Lists!$E$4,INDEX('Commercial Rooftop Details'!$A$30:$V$158,MATCH('Cash Flow'!$A74,'Commercial Rooftop Details'!$A$30:$A$158,0),COLUMN(C$1)),INDEX('Ground-Mount Details'!$A$30:$V$158,MATCH('Cash Flow'!$A74,'Ground-Mount Details'!$A$30:$A$158,0),COLUMN(C$1))))</f>
        <v>Inverter</v>
      </c>
      <c r="D74" s="117">
        <f>IF('Inputs &amp; Summary'!$D$15=Lists!$E$3,INDEX('Residential Rooftop Details'!$A$30:$X$158,MATCH('Cash Flow'!$A74,'Residential Rooftop Details'!$A$30:$A$158,0),COLUMN(D$1)),IF('Inputs &amp; Summary'!$D$15=Lists!$E$4,INDEX('Commercial Rooftop Details'!$A$30:$V$158,MATCH('Cash Flow'!$A74,'Commercial Rooftop Details'!$A$30:$A$158,0),COLUMN(D$1)),INDEX('Ground-Mount Details'!$A$30:$V$158,MATCH('Cash Flow'!$A74,'Ground-Mount Details'!$A$30:$A$158,0),COLUMN(D$1))))</f>
        <v>1</v>
      </c>
      <c r="E74" s="117">
        <f>IF('Inputs &amp; Summary'!$D$15=Lists!$E$3,INDEX('Residential Rooftop Details'!$A$30:$X$158,MATCH('Cash Flow'!$A74,'Residential Rooftop Details'!$A$30:$A$158,0),COLUMN(E$1)),IF('Inputs &amp; Summary'!$D$15=Lists!$E$4,INDEX('Commercial Rooftop Details'!$A$30:$V$158,MATCH('Cash Flow'!$A74,'Commercial Rooftop Details'!$A$30:$A$158,0),COLUMN(E$1)),INDEX('Ground-Mount Details'!$A$30:$V$158,MATCH('Cash Flow'!$A74,'Ground-Mount Details'!$A$30:$A$158,0),COLUMN(E$1))))</f>
        <v>1</v>
      </c>
      <c r="F74" s="117">
        <f>IF('Inputs &amp; Summary'!$D$15=Lists!$E$3,INDEX('Residential Rooftop Details'!$A$30:$X$158,MATCH('Cash Flow'!$A74,'Residential Rooftop Details'!$A$30:$A$158,0),COLUMN(F$1)),IF('Inputs &amp; Summary'!$D$15=Lists!$E$4,INDEX('Commercial Rooftop Details'!$A$30:$V$158,MATCH('Cash Flow'!$A74,'Commercial Rooftop Details'!$A$30:$A$158,0),COLUMN(F$1)),INDEX('Ground-Mount Details'!$A$30:$V$158,MATCH('Cash Flow'!$A74,'Ground-Mount Details'!$A$30:$A$158,0),COLUMN(F$1))))</f>
        <v>1</v>
      </c>
      <c r="G74" s="237" t="str">
        <f>IF('Inputs &amp; Summary'!$D$15=Lists!$E$3,INDEX('Residential Rooftop Details'!$A$30:$X$158,MATCH('Cash Flow'!$A74,'Residential Rooftop Details'!$A$30:$A$158,0),COLUMN(G$1)),IF('Inputs &amp; Summary'!$D$15=Lists!$E$4,INDEX('Commercial Rooftop Details'!$A$30:$V$158,MATCH('Cash Flow'!$A74,'Commercial Rooftop Details'!$A$30:$A$158,0),COLUMN(G$1)),INDEX('Ground-Mount Details'!$A$30:$V$158,MATCH('Cash Flow'!$A74,'Ground-Mount Details'!$A$30:$A$158,0),COLUMN(G$1))))</f>
        <v>Inverter</v>
      </c>
      <c r="H74" s="237" t="str">
        <f>IF('Inputs &amp; Summary'!$D$15=Lists!$E$3,INDEX('Residential Rooftop Details'!$A$30:$X$158,MATCH('Cash Flow'!$A74,'Residential Rooftop Details'!$A$30:$A$158,0),COLUMN(H$1)),IF('Inputs &amp; Summary'!$D$15=Lists!$E$4,INDEX('Commercial Rooftop Details'!$A$30:$V$158,MATCH('Cash Flow'!$A74,'Commercial Rooftop Details'!$A$30:$A$158,0),COLUMN(H$1)),INDEX('Ground-Mount Details'!$A$30:$V$158,MATCH('Cash Flow'!$A74,'Ground-Mount Details'!$A$30:$A$158,0),COLUMN(H$1))))</f>
        <v>inverter</v>
      </c>
      <c r="I74" s="237" t="str">
        <f>IF('Inputs &amp; Summary'!$D$15=Lists!$E$3,INDEX('Residential Rooftop Details'!$A$30:$X$158,MATCH('Cash Flow'!$A74,'Residential Rooftop Details'!$A$30:$A$158,0),COLUMN(I$1)),IF('Inputs &amp; Summary'!$D$15=Lists!$E$4,INDEX('Commercial Rooftop Details'!$A$30:$V$158,MATCH('Cash Flow'!$A74,'Commercial Rooftop Details'!$A$30:$A$158,0),COLUMN(I$1)),INDEX('Ground-Mount Details'!$A$30:$V$158,MATCH('Cash Flow'!$A74,'Ground-Mount Details'!$A$30:$A$158,0),COLUMN(I$1))))</f>
        <v>Inverter specialist</v>
      </c>
      <c r="J74" s="238">
        <f>IF('Inputs &amp; Summary'!$D$15=Lists!$E$3,INDEX('Residential Rooftop Details'!$A$30:$X$158,MATCH('Cash Flow'!$A74,'Residential Rooftop Details'!$A$30:$A$158,0),COLUMN(J$1)),IF('Inputs &amp; Summary'!$D$15=Lists!$E$4,INDEX('Commercial Rooftop Details'!$A$30:$V$158,MATCH('Cash Flow'!$A74,'Commercial Rooftop Details'!$A$30:$A$158,0),COLUMN(J$1)),INDEX('Ground-Mount Details'!$A$30:$V$158,MATCH('Cash Flow'!$A74,'Ground-Mount Details'!$A$30:$A$158,0),COLUMN(J$1))))</f>
        <v>24.03846153846154</v>
      </c>
      <c r="K74" s="239">
        <f>IF('Inputs &amp; Summary'!$D$15=Lists!$E$3,INDEX('Residential Rooftop Details'!$A$30:$X$158,MATCH('Cash Flow'!$A74,'Residential Rooftop Details'!$A$30:$A$158,0),COLUMN(K$1)),IF('Inputs &amp; Summary'!$D$15=Lists!$E$4,INDEX('Commercial Rooftop Details'!$A$30:$V$158,MATCH('Cash Flow'!$A74,'Commercial Rooftop Details'!$A$30:$A$158,0),COLUMN(K$1)),INDEX('Ground-Mount Details'!$A$30:$V$158,MATCH('Cash Flow'!$A74,'Ground-Mount Details'!$A$30:$A$158,0),COLUMN(K$1))))</f>
        <v>20</v>
      </c>
      <c r="L74" s="239">
        <f>IF('Inputs &amp; Summary'!$D$15=Lists!$E$3,INDEX('Residential Rooftop Details'!$A$30:$X$158,MATCH('Cash Flow'!$A74,'Residential Rooftop Details'!$A$30:$A$158,0),COLUMN(L$1)),IF('Inputs &amp; Summary'!$D$15=Lists!$E$4,INDEX('Commercial Rooftop Details'!$A$30:$V$158,MATCH('Cash Flow'!$A74,'Commercial Rooftop Details'!$A$30:$A$158,0),COLUMN(L$1)),INDEX('Ground-Mount Details'!$A$30:$V$158,MATCH('Cash Flow'!$A74,'Ground-Mount Details'!$A$30:$A$158,0),COLUMN(L$1))))</f>
        <v>1</v>
      </c>
      <c r="M74" s="238" t="str">
        <f>IF('Inputs &amp; Summary'!$D$15=Lists!$E$3,INDEX('Residential Rooftop Details'!$A$30:$X$158,MATCH('Cash Flow'!$A74,'Residential Rooftop Details'!$A$30:$A$158,0),COLUMN(M$1)),IF('Inputs &amp; Summary'!$D$15=Lists!$E$4,INDEX('Commercial Rooftop Details'!$A$30:$V$158,MATCH('Cash Flow'!$A74,'Commercial Rooftop Details'!$A$30:$A$158,0),COLUMN(M$1)),INDEX('Ground-Mount Details'!$A$30:$V$158,MATCH('Cash Flow'!$A74,'Ground-Mount Details'!$A$30:$A$158,0),COLUMN(M$1))))</f>
        <v>Weibull</v>
      </c>
      <c r="N74" s="240">
        <f>IF('Inputs &amp; Summary'!$D$15=Lists!$E$3,INDEX('Residential Rooftop Details'!$A$30:$X$158,MATCH('Cash Flow'!$A74,'Residential Rooftop Details'!$A$30:$A$158,0),COLUMN(N$1)),IF('Inputs &amp; Summary'!$D$15=Lists!$E$4,INDEX('Commercial Rooftop Details'!$A$30:$V$158,MATCH('Cash Flow'!$A74,'Commercial Rooftop Details'!$A$30:$A$158,0),COLUMN(N$1)),INDEX('Ground-Mount Details'!$A$30:$V$158,MATCH('Cash Flow'!$A74,'Ground-Mount Details'!$A$30:$A$158,0),COLUMN(N$1))))</f>
        <v>1</v>
      </c>
      <c r="O74" s="239">
        <f>IF('Inputs &amp; Summary'!$D$15=Lists!$E$3,INDEX('Residential Rooftop Details'!$A$30:$X$158,MATCH('Cash Flow'!$A74,'Residential Rooftop Details'!$A$30:$A$158,0),COLUMN(O$1)),IF('Inputs &amp; Summary'!$D$15=Lists!$E$4,INDEX('Commercial Rooftop Details'!$A$30:$V$158,MATCH('Cash Flow'!$A74,'Commercial Rooftop Details'!$A$30:$A$158,0),COLUMN(O$1)),INDEX('Ground-Mount Details'!$A$30:$V$158,MATCH('Cash Flow'!$A74,'Ground-Mount Details'!$A$30:$A$158,0),COLUMN(O$1))))</f>
        <v>1</v>
      </c>
      <c r="P74" s="241">
        <f>IF('Inputs &amp; Summary'!$D$15=Lists!$E$3,INDEX('Residential Rooftop Details'!$A$30:$X$158,MATCH('Cash Flow'!$A74,'Residential Rooftop Details'!$A$30:$A$158,0),COLUMN(P$1)),IF('Inputs &amp; Summary'!$D$15=Lists!$E$4,INDEX('Commercial Rooftop Details'!$A$30:$V$158,MATCH('Cash Flow'!$A74,'Commercial Rooftop Details'!$A$30:$A$158,0),COLUMN(P$1)),INDEX('Ground-Mount Details'!$A$30:$V$158,MATCH('Cash Flow'!$A74,'Ground-Mount Details'!$A$30:$A$158,0),COLUMN(P$1))))</f>
        <v>1000</v>
      </c>
      <c r="Q74" s="242">
        <f>IF('Inputs &amp; Summary'!$D$15=Lists!$E$3,INDEX('Residential Rooftop Details'!$A$30:$X$158,MATCH('Cash Flow'!$A74,'Residential Rooftop Details'!$A$30:$A$158,0),COLUMN(Q$1)),IF('Inputs &amp; Summary'!$D$15=Lists!$E$4,INDEX('Commercial Rooftop Details'!$A$30:$V$158,MATCH('Cash Flow'!$A74,'Commercial Rooftop Details'!$A$30:$A$158,0),COLUMN(Q$1)),INDEX('Ground-Mount Details'!$A$30:$V$158,MATCH('Cash Flow'!$A74,'Ground-Mount Details'!$A$30:$A$158,0),COLUMN(Q$1))))</f>
        <v>24.03846153846154</v>
      </c>
      <c r="R74" s="242">
        <f>IF('Inputs &amp; Summary'!$D$15=Lists!$E$3,INDEX('Residential Rooftop Details'!$A$30:$X$158,MATCH('Cash Flow'!$A74,'Residential Rooftop Details'!$A$30:$A$158,0),COLUMN(R$1)),IF('Inputs &amp; Summary'!$D$15=Lists!$E$4,INDEX('Commercial Rooftop Details'!$A$30:$V$158,MATCH('Cash Flow'!$A74,'Commercial Rooftop Details'!$A$30:$A$158,0),COLUMN(R$1)),INDEX('Ground-Mount Details'!$A$30:$V$158,MATCH('Cash Flow'!$A74,'Ground-Mount Details'!$A$30:$A$158,0),COLUMN(R$1))))</f>
        <v>1000</v>
      </c>
      <c r="S74" s="243">
        <f>IF('Inputs &amp; Summary'!$D$15=Lists!$E$3,INDEX('Residential Rooftop Details'!$A$30:$X$158,MATCH('Cash Flow'!$A74,'Residential Rooftop Details'!$A$30:$A$158,0),COLUMN(S$1)),IF('Inputs &amp; Summary'!$D$15=Lists!$E$4,INDEX('Commercial Rooftop Details'!$A$30:$V$158,MATCH('Cash Flow'!$A74,'Commercial Rooftop Details'!$A$30:$A$158,0),COLUMN(S$1)),INDEX('Ground-Mount Details'!$A$30:$V$158,MATCH('Cash Flow'!$A74,'Ground-Mount Details'!$A$30:$A$158,0),COLUMN(S$1))))</f>
        <v>1024.0384615384614</v>
      </c>
      <c r="T74" s="238">
        <f>IF('Inputs &amp; Summary'!$D$15=Lists!$E$3,INDEX('Residential Rooftop Details'!$A$30:$X$158,MATCH('Cash Flow'!$A74,'Residential Rooftop Details'!$A$30:$A$158,0),COLUMN(T$1)),IF('Inputs &amp; Summary'!$D$15=Lists!$E$4,INDEX('Commercial Rooftop Details'!$A$30:$V$158,MATCH('Cash Flow'!$A74,'Commercial Rooftop Details'!$A$30:$A$158,0),COLUMN(T$1)),INDEX('Ground-Mount Details'!$A$30:$V$158,MATCH('Cash Flow'!$A74,'Ground-Mount Details'!$A$30:$A$158,0),COLUMN(T$1))))</f>
        <v>0</v>
      </c>
      <c r="U74" s="244">
        <f>IF('Inputs &amp; Summary'!$D$15=Lists!$E$3,INDEX('Residential Rooftop Details'!$A$30:$X$158,MATCH('Cash Flow'!$A74,'Residential Rooftop Details'!$A$30:$A$158,0),COLUMN(U$1)),IF('Inputs &amp; Summary'!$D$15=Lists!$E$4,INDEX('Commercial Rooftop Details'!$A$30:$V$158,MATCH('Cash Flow'!$A74,'Commercial Rooftop Details'!$A$30:$A$158,0),COLUMN(U$1)),INDEX('Ground-Mount Details'!$A$30:$V$158,MATCH('Cash Flow'!$A74,'Ground-Mount Details'!$A$30:$A$158,0),COLUMN(U$1))))</f>
        <v>0</v>
      </c>
      <c r="V74" s="245">
        <f t="shared" si="8"/>
        <v>16.09211276555925</v>
      </c>
      <c r="W74" s="245">
        <f>NPV('Inputs &amp; Summary'!$D$6,Y74:BL74)</f>
        <v>116.83707372417136</v>
      </c>
      <c r="X74" s="246">
        <f t="shared" si="7"/>
        <v>8.4800789081949793E-4</v>
      </c>
      <c r="Y74" s="248">
        <f>$D74*IF(Y$1&gt;'Inputs &amp; Summary'!$D$5,0,IF(Y$1&gt;VLOOKUP($G74,Lists!$J$17:$K$21,2),IF($M74=Lists!$H$3,IF($K74&lt;1,(($S74/$K74)*((1+'Inputs &amp; Summary'!$D$7)^Y$1)),((INT(Y$1/$K74)-INT((Y$1-1)/$K74))*$S74*((1+'Inputs &amp; Summary'!$D$7)^Y$1))),(_xlfn.WEIBULL.DIST(Y$1,$L74,$K74,FALSE)*$S74*((1+'Inputs &amp; Summary'!$D$7)^Y$1))),IF($M74=Lists!$H$3,IF($K74&lt;1,((($R74*(1-$E74)+$Q74*(1-$F74))/$K74)*((1+'Inputs &amp; Summary'!$D$7)^Y$1)),((INT(Y$1/$K74)-INT((Y$1-1)/$K74))*($R74*(1-$E74)+$Q74*(1-$F74))*((1+'Inputs &amp; Summary'!$D$7)^Y$1))),((_xlfn.WEIBULL.DIST(Y$1,$L74,$K74,FALSE)*($R74*(1-$E74)+$Q74*(1-$F74))*((1+'Inputs &amp; Summary'!$D$7)^Y$1))))))</f>
        <v>0</v>
      </c>
      <c r="Z74" s="248">
        <f>$D74*IF(Z$1&gt;'Inputs &amp; Summary'!$D$5,0,IF(Z$1&gt;VLOOKUP($G74,Lists!$J$17:$K$21,2),IF($M74=Lists!$H$3,IF($K74&lt;1,(($S74/$K74)*((1+'Inputs &amp; Summary'!$D$7)^Z$1)),((INT(Z$1/$K74)-INT((Z$1-1)/$K74))*$S74*((1+'Inputs &amp; Summary'!$D$7)^Z$1))),(_xlfn.WEIBULL.DIST(Z$1,$L74,$K74,FALSE)*$S74*((1+'Inputs &amp; Summary'!$D$7)^Z$1))),IF($M74=Lists!$H$3,IF($K74&lt;1,((($R74*(1-$E74)+$Q74*(1-$F74))/$K74)*((1+'Inputs &amp; Summary'!$D$7)^Z$1)),((INT(Z$1/$K74)-INT((Z$1-1)/$K74))*($R74*(1-$E74)+$Q74*(1-$F74))*((1+'Inputs &amp; Summary'!$D$7)^Z$1))),((_xlfn.WEIBULL.DIST(Z$1,$L74,$K74,FALSE)*($R74*(1-$E74)+$Q74*(1-$F74))*((1+'Inputs &amp; Summary'!$D$7)^Z$1))))))</f>
        <v>0</v>
      </c>
      <c r="AA74" s="248">
        <f>$D74*IF(AA$1&gt;'Inputs &amp; Summary'!$D$5,0,IF(AA$1&gt;VLOOKUP($G74,Lists!$J$17:$K$21,2),IF($M74=Lists!$H$3,IF($K74&lt;1,(($S74/$K74)*((1+'Inputs &amp; Summary'!$D$7)^AA$1)),((INT(AA$1/$K74)-INT((AA$1-1)/$K74))*$S74*((1+'Inputs &amp; Summary'!$D$7)^AA$1))),(_xlfn.WEIBULL.DIST(AA$1,$L74,$K74,FALSE)*$S74*((1+'Inputs &amp; Summary'!$D$7)^AA$1))),IF($M74=Lists!$H$3,IF($K74&lt;1,((($R74*(1-$E74)+$Q74*(1-$F74))/$K74)*((1+'Inputs &amp; Summary'!$D$7)^AA$1)),((INT(AA$1/$K74)-INT((AA$1-1)/$K74))*($R74*(1-$E74)+$Q74*(1-$F74))*((1+'Inputs &amp; Summary'!$D$7)^AA$1))),((_xlfn.WEIBULL.DIST(AA$1,$L74,$K74,FALSE)*($R74*(1-$E74)+$Q74*(1-$F74))*((1+'Inputs &amp; Summary'!$D$7)^AA$1))))))</f>
        <v>0</v>
      </c>
      <c r="AB74" s="248">
        <f>$D74*IF(AB$1&gt;'Inputs &amp; Summary'!$D$5,0,IF(AB$1&gt;VLOOKUP($G74,Lists!$J$17:$K$21,2),IF($M74=Lists!$H$3,IF($K74&lt;1,(($S74/$K74)*((1+'Inputs &amp; Summary'!$D$7)^AB$1)),((INT(AB$1/$K74)-INT((AB$1-1)/$K74))*$S74*((1+'Inputs &amp; Summary'!$D$7)^AB$1))),(_xlfn.WEIBULL.DIST(AB$1,$L74,$K74,FALSE)*$S74*((1+'Inputs &amp; Summary'!$D$7)^AB$1))),IF($M74=Lists!$H$3,IF($K74&lt;1,((($R74*(1-$E74)+$Q74*(1-$F74))/$K74)*((1+'Inputs &amp; Summary'!$D$7)^AB$1)),((INT(AB$1/$K74)-INT((AB$1-1)/$K74))*($R74*(1-$E74)+$Q74*(1-$F74))*((1+'Inputs &amp; Summary'!$D$7)^AB$1))),((_xlfn.WEIBULL.DIST(AB$1,$L74,$K74,FALSE)*($R74*(1-$E74)+$Q74*(1-$F74))*((1+'Inputs &amp; Summary'!$D$7)^AB$1))))))</f>
        <v>0</v>
      </c>
      <c r="AC74" s="248">
        <f>$D74*IF(AC$1&gt;'Inputs &amp; Summary'!$D$5,0,IF(AC$1&gt;VLOOKUP($G74,Lists!$J$17:$K$21,2),IF($M74=Lists!$H$3,IF($K74&lt;1,(($S74/$K74)*((1+'Inputs &amp; Summary'!$D$7)^AC$1)),((INT(AC$1/$K74)-INT((AC$1-1)/$K74))*$S74*((1+'Inputs &amp; Summary'!$D$7)^AC$1))),(_xlfn.WEIBULL.DIST(AC$1,$L74,$K74,FALSE)*$S74*((1+'Inputs &amp; Summary'!$D$7)^AC$1))),IF($M74=Lists!$H$3,IF($K74&lt;1,((($R74*(1-$E74)+$Q74*(1-$F74))/$K74)*((1+'Inputs &amp; Summary'!$D$7)^AC$1)),((INT(AC$1/$K74)-INT((AC$1-1)/$K74))*($R74*(1-$E74)+$Q74*(1-$F74))*((1+'Inputs &amp; Summary'!$D$7)^AC$1))),((_xlfn.WEIBULL.DIST(AC$1,$L74,$K74,FALSE)*($R74*(1-$E74)+$Q74*(1-$F74))*((1+'Inputs &amp; Summary'!$D$7)^AC$1))))))</f>
        <v>0</v>
      </c>
      <c r="AD74" s="248">
        <f>$D74*IF(AD$1&gt;'Inputs &amp; Summary'!$D$5,0,IF(AD$1&gt;VLOOKUP($G74,Lists!$J$17:$K$21,2),IF($M74=Lists!$H$3,IF($K74&lt;1,(($S74/$K74)*((1+'Inputs &amp; Summary'!$D$7)^AD$1)),((INT(AD$1/$K74)-INT((AD$1-1)/$K74))*$S74*((1+'Inputs &amp; Summary'!$D$7)^AD$1))),(_xlfn.WEIBULL.DIST(AD$1,$L74,$K74,FALSE)*$S74*((1+'Inputs &amp; Summary'!$D$7)^AD$1))),IF($M74=Lists!$H$3,IF($K74&lt;1,((($R74*(1-$E74)+$Q74*(1-$F74))/$K74)*((1+'Inputs &amp; Summary'!$D$7)^AD$1)),((INT(AD$1/$K74)-INT((AD$1-1)/$K74))*($R74*(1-$E74)+$Q74*(1-$F74))*((1+'Inputs &amp; Summary'!$D$7)^AD$1))),((_xlfn.WEIBULL.DIST(AD$1,$L74,$K74,FALSE)*($R74*(1-$E74)+$Q74*(1-$F74))*((1+'Inputs &amp; Summary'!$D$7)^AD$1))))))</f>
        <v>0</v>
      </c>
      <c r="AE74" s="248">
        <f>$D74*IF(AE$1&gt;'Inputs &amp; Summary'!$D$5,0,IF(AE$1&gt;VLOOKUP($G74,Lists!$J$17:$K$21,2),IF($M74=Lists!$H$3,IF($K74&lt;1,(($S74/$K74)*((1+'Inputs &amp; Summary'!$D$7)^AE$1)),((INT(AE$1/$K74)-INT((AE$1-1)/$K74))*$S74*((1+'Inputs &amp; Summary'!$D$7)^AE$1))),(_xlfn.WEIBULL.DIST(AE$1,$L74,$K74,FALSE)*$S74*((1+'Inputs &amp; Summary'!$D$7)^AE$1))),IF($M74=Lists!$H$3,IF($K74&lt;1,((($R74*(1-$E74)+$Q74*(1-$F74))/$K74)*((1+'Inputs &amp; Summary'!$D$7)^AE$1)),((INT(AE$1/$K74)-INT((AE$1-1)/$K74))*($R74*(1-$E74)+$Q74*(1-$F74))*((1+'Inputs &amp; Summary'!$D$7)^AE$1))),((_xlfn.WEIBULL.DIST(AE$1,$L74,$K74,FALSE)*($R74*(1-$E74)+$Q74*(1-$F74))*((1+'Inputs &amp; Summary'!$D$7)^AE$1))))))</f>
        <v>0</v>
      </c>
      <c r="AF74" s="248">
        <f>$D74*IF(AF$1&gt;'Inputs &amp; Summary'!$D$5,0,IF(AF$1&gt;VLOOKUP($G74,Lists!$J$17:$K$21,2),IF($M74=Lists!$H$3,IF($K74&lt;1,(($S74/$K74)*((1+'Inputs &amp; Summary'!$D$7)^AF$1)),((INT(AF$1/$K74)-INT((AF$1-1)/$K74))*$S74*((1+'Inputs &amp; Summary'!$D$7)^AF$1))),(_xlfn.WEIBULL.DIST(AF$1,$L74,$K74,FALSE)*$S74*((1+'Inputs &amp; Summary'!$D$7)^AF$1))),IF($M74=Lists!$H$3,IF($K74&lt;1,((($R74*(1-$E74)+$Q74*(1-$F74))/$K74)*((1+'Inputs &amp; Summary'!$D$7)^AF$1)),((INT(AF$1/$K74)-INT((AF$1-1)/$K74))*($R74*(1-$E74)+$Q74*(1-$F74))*((1+'Inputs &amp; Summary'!$D$7)^AF$1))),((_xlfn.WEIBULL.DIST(AF$1,$L74,$K74,FALSE)*($R74*(1-$E74)+$Q74*(1-$F74))*((1+'Inputs &amp; Summary'!$D$7)^AF$1))))))</f>
        <v>0</v>
      </c>
      <c r="AG74" s="248">
        <f>$D74*IF(AG$1&gt;'Inputs &amp; Summary'!$D$5,0,IF(AG$1&gt;VLOOKUP($G74,Lists!$J$17:$K$21,2),IF($M74=Lists!$H$3,IF($K74&lt;1,(($S74/$K74)*((1+'Inputs &amp; Summary'!$D$7)^AG$1)),((INT(AG$1/$K74)-INT((AG$1-1)/$K74))*$S74*((1+'Inputs &amp; Summary'!$D$7)^AG$1))),(_xlfn.WEIBULL.DIST(AG$1,$L74,$K74,FALSE)*$S74*((1+'Inputs &amp; Summary'!$D$7)^AG$1))),IF($M74=Lists!$H$3,IF($K74&lt;1,((($R74*(1-$E74)+$Q74*(1-$F74))/$K74)*((1+'Inputs &amp; Summary'!$D$7)^AG$1)),((INT(AG$1/$K74)-INT((AG$1-1)/$K74))*($R74*(1-$E74)+$Q74*(1-$F74))*((1+'Inputs &amp; Summary'!$D$7)^AG$1))),((_xlfn.WEIBULL.DIST(AG$1,$L74,$K74,FALSE)*($R74*(1-$E74)+$Q74*(1-$F74))*((1+'Inputs &amp; Summary'!$D$7)^AG$1))))))</f>
        <v>0</v>
      </c>
      <c r="AH74" s="248">
        <f>$D74*IF(AH$1&gt;'Inputs &amp; Summary'!$D$5,0,IF(AH$1&gt;VLOOKUP($G74,Lists!$J$17:$K$21,2),IF($M74=Lists!$H$3,IF($K74&lt;1,(($S74/$K74)*((1+'Inputs &amp; Summary'!$D$7)^AH$1)),((INT(AH$1/$K74)-INT((AH$1-1)/$K74))*$S74*((1+'Inputs &amp; Summary'!$D$7)^AH$1))),(_xlfn.WEIBULL.DIST(AH$1,$L74,$K74,FALSE)*$S74*((1+'Inputs &amp; Summary'!$D$7)^AH$1))),IF($M74=Lists!$H$3,IF($K74&lt;1,((($R74*(1-$E74)+$Q74*(1-$F74))/$K74)*((1+'Inputs &amp; Summary'!$D$7)^AH$1)),((INT(AH$1/$K74)-INT((AH$1-1)/$K74))*($R74*(1-$E74)+$Q74*(1-$F74))*((1+'Inputs &amp; Summary'!$D$7)^AH$1))),((_xlfn.WEIBULL.DIST(AH$1,$L74,$K74,FALSE)*($R74*(1-$E74)+$Q74*(1-$F74))*((1+'Inputs &amp; Summary'!$D$7)^AH$1))))))</f>
        <v>0</v>
      </c>
      <c r="AI74" s="248">
        <f>$D74*IF(AI$1&gt;'Inputs &amp; Summary'!$D$5,0,IF(AI$1&gt;VLOOKUP($G74,Lists!$J$17:$K$21,2),IF($M74=Lists!$H$3,IF($K74&lt;1,(($S74/$K74)*((1+'Inputs &amp; Summary'!$D$7)^AI$1)),((INT(AI$1/$K74)-INT((AI$1-1)/$K74))*$S74*((1+'Inputs &amp; Summary'!$D$7)^AI$1))),(_xlfn.WEIBULL.DIST(AI$1,$L74,$K74,FALSE)*$S74*((1+'Inputs &amp; Summary'!$D$7)^AI$1))),IF($M74=Lists!$H$3,IF($K74&lt;1,((($R74*(1-$E74)+$Q74*(1-$F74))/$K74)*((1+'Inputs &amp; Summary'!$D$7)^AI$1)),((INT(AI$1/$K74)-INT((AI$1-1)/$K74))*($R74*(1-$E74)+$Q74*(1-$F74))*((1+'Inputs &amp; Summary'!$D$7)^AI$1))),((_xlfn.WEIBULL.DIST(AI$1,$L74,$K74,FALSE)*($R74*(1-$E74)+$Q74*(1-$F74))*((1+'Inputs &amp; Summary'!$D$7)^AI$1))))))</f>
        <v>36.730445606018286</v>
      </c>
      <c r="AJ74" s="248">
        <f>$D74*IF(AJ$1&gt;'Inputs &amp; Summary'!$D$5,0,IF(AJ$1&gt;VLOOKUP($G74,Lists!$J$17:$K$21,2),IF($M74=Lists!$H$3,IF($K74&lt;1,(($S74/$K74)*((1+'Inputs &amp; Summary'!$D$7)^AJ$1)),((INT(AJ$1/$K74)-INT((AJ$1-1)/$K74))*$S74*((1+'Inputs &amp; Summary'!$D$7)^AJ$1))),(_xlfn.WEIBULL.DIST(AJ$1,$L74,$K74,FALSE)*$S74*((1+'Inputs &amp; Summary'!$D$7)^AJ$1))),IF($M74=Lists!$H$3,IF($K74&lt;1,((($R74*(1-$E74)+$Q74*(1-$F74))/$K74)*((1+'Inputs &amp; Summary'!$D$7)^AJ$1)),((INT(AJ$1/$K74)-INT((AJ$1-1)/$K74))*($R74*(1-$E74)+$Q74*(1-$F74))*((1+'Inputs &amp; Summary'!$D$7)^AJ$1))),((_xlfn.WEIBULL.DIST(AJ$1,$L74,$K74,FALSE)*($R74*(1-$E74)+$Q74*(1-$F74))*((1+'Inputs &amp; Summary'!$D$7)^AJ$1))))))</f>
        <v>35.637862248176916</v>
      </c>
      <c r="AK74" s="248">
        <f>$D74*IF(AK$1&gt;'Inputs &amp; Summary'!$D$5,0,IF(AK$1&gt;VLOOKUP($G74,Lists!$J$17:$K$21,2),IF($M74=Lists!$H$3,IF($K74&lt;1,(($S74/$K74)*((1+'Inputs &amp; Summary'!$D$7)^AK$1)),((INT(AK$1/$K74)-INT((AK$1-1)/$K74))*$S74*((1+'Inputs &amp; Summary'!$D$7)^AK$1))),(_xlfn.WEIBULL.DIST(AK$1,$L74,$K74,FALSE)*$S74*((1+'Inputs &amp; Summary'!$D$7)^AK$1))),IF($M74=Lists!$H$3,IF($K74&lt;1,((($R74*(1-$E74)+$Q74*(1-$F74))/$K74)*((1+'Inputs &amp; Summary'!$D$7)^AK$1)),((INT(AK$1/$K74)-INT((AK$1-1)/$K74))*($R74*(1-$E74)+$Q74*(1-$F74))*((1+'Inputs &amp; Summary'!$D$7)^AK$1))),((_xlfn.WEIBULL.DIST(AK$1,$L74,$K74,FALSE)*($R74*(1-$E74)+$Q74*(1-$F74))*((1+'Inputs &amp; Summary'!$D$7)^AK$1))))))</f>
        <v>34.577778860704427</v>
      </c>
      <c r="AL74" s="248">
        <f>$D74*IF(AL$1&gt;'Inputs &amp; Summary'!$D$5,0,IF(AL$1&gt;VLOOKUP($G74,Lists!$J$17:$K$21,2),IF($M74=Lists!$H$3,IF($K74&lt;1,(($S74/$K74)*((1+'Inputs &amp; Summary'!$D$7)^AL$1)),((INT(AL$1/$K74)-INT((AL$1-1)/$K74))*$S74*((1+'Inputs &amp; Summary'!$D$7)^AL$1))),(_xlfn.WEIBULL.DIST(AL$1,$L74,$K74,FALSE)*$S74*((1+'Inputs &amp; Summary'!$D$7)^AL$1))),IF($M74=Lists!$H$3,IF($K74&lt;1,((($R74*(1-$E74)+$Q74*(1-$F74))/$K74)*((1+'Inputs &amp; Summary'!$D$7)^AL$1)),((INT(AL$1/$K74)-INT((AL$1-1)/$K74))*($R74*(1-$E74)+$Q74*(1-$F74))*((1+'Inputs &amp; Summary'!$D$7)^AL$1))),((_xlfn.WEIBULL.DIST(AL$1,$L74,$K74,FALSE)*($R74*(1-$E74)+$Q74*(1-$F74))*((1+'Inputs &amp; Summary'!$D$7)^AL$1))))))</f>
        <v>33.549228699904447</v>
      </c>
      <c r="AM74" s="248">
        <f>$D74*IF(AM$1&gt;'Inputs &amp; Summary'!$D$5,0,IF(AM$1&gt;VLOOKUP($G74,Lists!$J$17:$K$21,2),IF($M74=Lists!$H$3,IF($K74&lt;1,(($S74/$K74)*((1+'Inputs &amp; Summary'!$D$7)^AM$1)),((INT(AM$1/$K74)-INT((AM$1-1)/$K74))*$S74*((1+'Inputs &amp; Summary'!$D$7)^AM$1))),(_xlfn.WEIBULL.DIST(AM$1,$L74,$K74,FALSE)*$S74*((1+'Inputs &amp; Summary'!$D$7)^AM$1))),IF($M74=Lists!$H$3,IF($K74&lt;1,((($R74*(1-$E74)+$Q74*(1-$F74))/$K74)*((1+'Inputs &amp; Summary'!$D$7)^AM$1)),((INT(AM$1/$K74)-INT((AM$1-1)/$K74))*($R74*(1-$E74)+$Q74*(1-$F74))*((1+'Inputs &amp; Summary'!$D$7)^AM$1))),((_xlfn.WEIBULL.DIST(AM$1,$L74,$K74,FALSE)*($R74*(1-$E74)+$Q74*(1-$F74))*((1+'Inputs &amp; Summary'!$D$7)^AM$1))))))</f>
        <v>32.551273778825994</v>
      </c>
      <c r="AN74" s="248">
        <f>$D74*IF(AN$1&gt;'Inputs &amp; Summary'!$D$5,0,IF(AN$1&gt;VLOOKUP($G74,Lists!$J$17:$K$21,2),IF($M74=Lists!$H$3,IF($K74&lt;1,(($S74/$K74)*((1+'Inputs &amp; Summary'!$D$7)^AN$1)),((INT(AN$1/$K74)-INT((AN$1-1)/$K74))*$S74*((1+'Inputs &amp; Summary'!$D$7)^AN$1))),(_xlfn.WEIBULL.DIST(AN$1,$L74,$K74,FALSE)*$S74*((1+'Inputs &amp; Summary'!$D$7)^AN$1))),IF($M74=Lists!$H$3,IF($K74&lt;1,((($R74*(1-$E74)+$Q74*(1-$F74))/$K74)*((1+'Inputs &amp; Summary'!$D$7)^AN$1)),((INT(AN$1/$K74)-INT((AN$1-1)/$K74))*($R74*(1-$E74)+$Q74*(1-$F74))*((1+'Inputs &amp; Summary'!$D$7)^AN$1))),((_xlfn.WEIBULL.DIST(AN$1,$L74,$K74,FALSE)*($R74*(1-$E74)+$Q74*(1-$F74))*((1+'Inputs &amp; Summary'!$D$7)^AN$1))))))</f>
        <v>31.583004011865793</v>
      </c>
      <c r="AO74" s="248">
        <f>$D74*IF(AO$1&gt;'Inputs &amp; Summary'!$D$5,0,IF(AO$1&gt;VLOOKUP($G74,Lists!$J$17:$K$21,2),IF($M74=Lists!$H$3,IF($K74&lt;1,(($S74/$K74)*((1+'Inputs &amp; Summary'!$D$7)^AO$1)),((INT(AO$1/$K74)-INT((AO$1-1)/$K74))*$S74*((1+'Inputs &amp; Summary'!$D$7)^AO$1))),(_xlfn.WEIBULL.DIST(AO$1,$L74,$K74,FALSE)*$S74*((1+'Inputs &amp; Summary'!$D$7)^AO$1))),IF($M74=Lists!$H$3,IF($K74&lt;1,((($R74*(1-$E74)+$Q74*(1-$F74))/$K74)*((1+'Inputs &amp; Summary'!$D$7)^AO$1)),((INT(AO$1/$K74)-INT((AO$1-1)/$K74))*($R74*(1-$E74)+$Q74*(1-$F74))*((1+'Inputs &amp; Summary'!$D$7)^AO$1))),((_xlfn.WEIBULL.DIST(AO$1,$L74,$K74,FALSE)*($R74*(1-$E74)+$Q74*(1-$F74))*((1+'Inputs &amp; Summary'!$D$7)^AO$1))))))</f>
        <v>30.643536384815068</v>
      </c>
      <c r="AP74" s="248">
        <f>$D74*IF(AP$1&gt;'Inputs &amp; Summary'!$D$5,0,IF(AP$1&gt;VLOOKUP($G74,Lists!$J$17:$K$21,2),IF($M74=Lists!$H$3,IF($K74&lt;1,(($S74/$K74)*((1+'Inputs &amp; Summary'!$D$7)^AP$1)),((INT(AP$1/$K74)-INT((AP$1-1)/$K74))*$S74*((1+'Inputs &amp; Summary'!$D$7)^AP$1))),(_xlfn.WEIBULL.DIST(AP$1,$L74,$K74,FALSE)*$S74*((1+'Inputs &amp; Summary'!$D$7)^AP$1))),IF($M74=Lists!$H$3,IF($K74&lt;1,((($R74*(1-$E74)+$Q74*(1-$F74))/$K74)*((1+'Inputs &amp; Summary'!$D$7)^AP$1)),((INT(AP$1/$K74)-INT((AP$1-1)/$K74))*($R74*(1-$E74)+$Q74*(1-$F74))*((1+'Inputs &amp; Summary'!$D$7)^AP$1))),((_xlfn.WEIBULL.DIST(AP$1,$L74,$K74,FALSE)*($R74*(1-$E74)+$Q74*(1-$F74))*((1+'Inputs &amp; Summary'!$D$7)^AP$1))))))</f>
        <v>29.732014149594203</v>
      </c>
      <c r="AQ74" s="248">
        <f>$D74*IF(AQ$1&gt;'Inputs &amp; Summary'!$D$5,0,IF(AQ$1&gt;VLOOKUP($G74,Lists!$J$17:$K$21,2),IF($M74=Lists!$H$3,IF($K74&lt;1,(($S74/$K74)*((1+'Inputs &amp; Summary'!$D$7)^AQ$1)),((INT(AQ$1/$K74)-INT((AQ$1-1)/$K74))*$S74*((1+'Inputs &amp; Summary'!$D$7)^AQ$1))),(_xlfn.WEIBULL.DIST(AQ$1,$L74,$K74,FALSE)*$S74*((1+'Inputs &amp; Summary'!$D$7)^AQ$1))),IF($M74=Lists!$H$3,IF($K74&lt;1,((($R74*(1-$E74)+$Q74*(1-$F74))/$K74)*((1+'Inputs &amp; Summary'!$D$7)^AQ$1)),((INT(AQ$1/$K74)-INT((AQ$1-1)/$K74))*($R74*(1-$E74)+$Q74*(1-$F74))*((1+'Inputs &amp; Summary'!$D$7)^AQ$1))),((_xlfn.WEIBULL.DIST(AQ$1,$L74,$K74,FALSE)*($R74*(1-$E74)+$Q74*(1-$F74))*((1+'Inputs &amp; Summary'!$D$7)^AQ$1))))))</f>
        <v>28.847606042940896</v>
      </c>
      <c r="AR74" s="248">
        <f>$D74*IF(AR$1&gt;'Inputs &amp; Summary'!$D$5,0,IF(AR$1&gt;VLOOKUP($G74,Lists!$J$17:$K$21,2),IF($M74=Lists!$H$3,IF($K74&lt;1,(($S74/$K74)*((1+'Inputs &amp; Summary'!$D$7)^AR$1)),((INT(AR$1/$K74)-INT((AR$1-1)/$K74))*$S74*((1+'Inputs &amp; Summary'!$D$7)^AR$1))),(_xlfn.WEIBULL.DIST(AR$1,$L74,$K74,FALSE)*$S74*((1+'Inputs &amp; Summary'!$D$7)^AR$1))),IF($M74=Lists!$H$3,IF($K74&lt;1,((($R74*(1-$E74)+$Q74*(1-$F74))/$K74)*((1+'Inputs &amp; Summary'!$D$7)^AR$1)),((INT(AR$1/$K74)-INT((AR$1-1)/$K74))*($R74*(1-$E74)+$Q74*(1-$F74))*((1+'Inputs &amp; Summary'!$D$7)^AR$1))),((_xlfn.WEIBULL.DIST(AR$1,$L74,$K74,FALSE)*($R74*(1-$E74)+$Q74*(1-$F74))*((1+'Inputs &amp; Summary'!$D$7)^AR$1))))))</f>
        <v>27.989505528338988</v>
      </c>
      <c r="AS74" s="248">
        <f>$D74*IF(AS$1&gt;'Inputs &amp; Summary'!$D$5,0,IF(AS$1&gt;VLOOKUP($G74,Lists!$J$17:$K$21,2),IF($M74=Lists!$H$3,IF($K74&lt;1,(($S74/$K74)*((1+'Inputs &amp; Summary'!$D$7)^AS$1)),((INT(AS$1/$K74)-INT((AS$1-1)/$K74))*$S74*((1+'Inputs &amp; Summary'!$D$7)^AS$1))),(_xlfn.WEIBULL.DIST(AS$1,$L74,$K74,FALSE)*$S74*((1+'Inputs &amp; Summary'!$D$7)^AS$1))),IF($M74=Lists!$H$3,IF($K74&lt;1,((($R74*(1-$E74)+$Q74*(1-$F74))/$K74)*((1+'Inputs &amp; Summary'!$D$7)^AS$1)),((INT(AS$1/$K74)-INT((AS$1-1)/$K74))*($R74*(1-$E74)+$Q74*(1-$F74))*((1+'Inputs &amp; Summary'!$D$7)^AS$1))),((_xlfn.WEIBULL.DIST(AS$1,$L74,$K74,FALSE)*($R74*(1-$E74)+$Q74*(1-$F74))*((1+'Inputs &amp; Summary'!$D$7)^AS$1))))))</f>
        <v>0</v>
      </c>
      <c r="AT74" s="248">
        <f>$D74*IF(AT$1&gt;'Inputs &amp; Summary'!$D$5,0,IF(AT$1&gt;VLOOKUP($G74,Lists!$J$17:$K$21,2),IF($M74=Lists!$H$3,IF($K74&lt;1,(($S74/$K74)*((1+'Inputs &amp; Summary'!$D$7)^AT$1)),((INT(AT$1/$K74)-INT((AT$1-1)/$K74))*$S74*((1+'Inputs &amp; Summary'!$D$7)^AT$1))),(_xlfn.WEIBULL.DIST(AT$1,$L74,$K74,FALSE)*$S74*((1+'Inputs &amp; Summary'!$D$7)^AT$1))),IF($M74=Lists!$H$3,IF($K74&lt;1,((($R74*(1-$E74)+$Q74*(1-$F74))/$K74)*((1+'Inputs &amp; Summary'!$D$7)^AT$1)),((INT(AT$1/$K74)-INT((AT$1-1)/$K74))*($R74*(1-$E74)+$Q74*(1-$F74))*((1+'Inputs &amp; Summary'!$D$7)^AT$1))),((_xlfn.WEIBULL.DIST(AT$1,$L74,$K74,FALSE)*($R74*(1-$E74)+$Q74*(1-$F74))*((1+'Inputs &amp; Summary'!$D$7)^AT$1))))))</f>
        <v>0</v>
      </c>
      <c r="AU74" s="248">
        <f>$D74*IF(AU$1&gt;'Inputs &amp; Summary'!$D$5,0,IF(AU$1&gt;VLOOKUP($G74,Lists!$J$17:$K$21,2),IF($M74=Lists!$H$3,IF($K74&lt;1,(($S74/$K74)*((1+'Inputs &amp; Summary'!$D$7)^AU$1)),((INT(AU$1/$K74)-INT((AU$1-1)/$K74))*$S74*((1+'Inputs &amp; Summary'!$D$7)^AU$1))),(_xlfn.WEIBULL.DIST(AU$1,$L74,$K74,FALSE)*$S74*((1+'Inputs &amp; Summary'!$D$7)^AU$1))),IF($M74=Lists!$H$3,IF($K74&lt;1,((($R74*(1-$E74)+$Q74*(1-$F74))/$K74)*((1+'Inputs &amp; Summary'!$D$7)^AU$1)),((INT(AU$1/$K74)-INT((AU$1-1)/$K74))*($R74*(1-$E74)+$Q74*(1-$F74))*((1+'Inputs &amp; Summary'!$D$7)^AU$1))),((_xlfn.WEIBULL.DIST(AU$1,$L74,$K74,FALSE)*($R74*(1-$E74)+$Q74*(1-$F74))*((1+'Inputs &amp; Summary'!$D$7)^AU$1))))))</f>
        <v>0</v>
      </c>
      <c r="AV74" s="248">
        <f>$D74*IF(AV$1&gt;'Inputs &amp; Summary'!$D$5,0,IF(AV$1&gt;VLOOKUP($G74,Lists!$J$17:$K$21,2),IF($M74=Lists!$H$3,IF($K74&lt;1,(($S74/$K74)*((1+'Inputs &amp; Summary'!$D$7)^AV$1)),((INT(AV$1/$K74)-INT((AV$1-1)/$K74))*$S74*((1+'Inputs &amp; Summary'!$D$7)^AV$1))),(_xlfn.WEIBULL.DIST(AV$1,$L74,$K74,FALSE)*$S74*((1+'Inputs &amp; Summary'!$D$7)^AV$1))),IF($M74=Lists!$H$3,IF($K74&lt;1,((($R74*(1-$E74)+$Q74*(1-$F74))/$K74)*((1+'Inputs &amp; Summary'!$D$7)^AV$1)),((INT(AV$1/$K74)-INT((AV$1-1)/$K74))*($R74*(1-$E74)+$Q74*(1-$F74))*((1+'Inputs &amp; Summary'!$D$7)^AV$1))),((_xlfn.WEIBULL.DIST(AV$1,$L74,$K74,FALSE)*($R74*(1-$E74)+$Q74*(1-$F74))*((1+'Inputs &amp; Summary'!$D$7)^AV$1))))))</f>
        <v>0</v>
      </c>
      <c r="AW74" s="248">
        <f>$D74*IF(AW$1&gt;'Inputs &amp; Summary'!$D$5,0,IF(AW$1&gt;VLOOKUP($G74,Lists!$J$17:$K$21,2),IF($M74=Lists!$H$3,IF($K74&lt;1,(($S74/$K74)*((1+'Inputs &amp; Summary'!$D$7)^AW$1)),((INT(AW$1/$K74)-INT((AW$1-1)/$K74))*$S74*((1+'Inputs &amp; Summary'!$D$7)^AW$1))),(_xlfn.WEIBULL.DIST(AW$1,$L74,$K74,FALSE)*$S74*((1+'Inputs &amp; Summary'!$D$7)^AW$1))),IF($M74=Lists!$H$3,IF($K74&lt;1,((($R74*(1-$E74)+$Q74*(1-$F74))/$K74)*((1+'Inputs &amp; Summary'!$D$7)^AW$1)),((INT(AW$1/$K74)-INT((AW$1-1)/$K74))*($R74*(1-$E74)+$Q74*(1-$F74))*((1+'Inputs &amp; Summary'!$D$7)^AW$1))),((_xlfn.WEIBULL.DIST(AW$1,$L74,$K74,FALSE)*($R74*(1-$E74)+$Q74*(1-$F74))*((1+'Inputs &amp; Summary'!$D$7)^AW$1))))))</f>
        <v>0</v>
      </c>
      <c r="AX74" s="248">
        <f>$D74*IF(AX$1&gt;'Inputs &amp; Summary'!$D$5,0,IF(AX$1&gt;VLOOKUP($G74,Lists!$J$17:$K$21,2),IF($M74=Lists!$H$3,IF($K74&lt;1,(($S74/$K74)*((1+'Inputs &amp; Summary'!$D$7)^AX$1)),((INT(AX$1/$K74)-INT((AX$1-1)/$K74))*$S74*((1+'Inputs &amp; Summary'!$D$7)^AX$1))),(_xlfn.WEIBULL.DIST(AX$1,$L74,$K74,FALSE)*$S74*((1+'Inputs &amp; Summary'!$D$7)^AX$1))),IF($M74=Lists!$H$3,IF($K74&lt;1,((($R74*(1-$E74)+$Q74*(1-$F74))/$K74)*((1+'Inputs &amp; Summary'!$D$7)^AX$1)),((INT(AX$1/$K74)-INT((AX$1-1)/$K74))*($R74*(1-$E74)+$Q74*(1-$F74))*((1+'Inputs &amp; Summary'!$D$7)^AX$1))),((_xlfn.WEIBULL.DIST(AX$1,$L74,$K74,FALSE)*($R74*(1-$E74)+$Q74*(1-$F74))*((1+'Inputs &amp; Summary'!$D$7)^AX$1))))))</f>
        <v>0</v>
      </c>
      <c r="AY74" s="248">
        <f>$D74*IF(AY$1&gt;'Inputs &amp; Summary'!$D$5,0,IF(AY$1&gt;VLOOKUP($G74,Lists!$J$17:$K$21,2),IF($M74=Lists!$H$3,IF($K74&lt;1,(($S74/$K74)*((1+'Inputs &amp; Summary'!$D$7)^AY$1)),((INT(AY$1/$K74)-INT((AY$1-1)/$K74))*$S74*((1+'Inputs &amp; Summary'!$D$7)^AY$1))),(_xlfn.WEIBULL.DIST(AY$1,$L74,$K74,FALSE)*$S74*((1+'Inputs &amp; Summary'!$D$7)^AY$1))),IF($M74=Lists!$H$3,IF($K74&lt;1,((($R74*(1-$E74)+$Q74*(1-$F74))/$K74)*((1+'Inputs &amp; Summary'!$D$7)^AY$1)),((INT(AY$1/$K74)-INT((AY$1-1)/$K74))*($R74*(1-$E74)+$Q74*(1-$F74))*((1+'Inputs &amp; Summary'!$D$7)^AY$1))),((_xlfn.WEIBULL.DIST(AY$1,$L74,$K74,FALSE)*($R74*(1-$E74)+$Q74*(1-$F74))*((1+'Inputs &amp; Summary'!$D$7)^AY$1))))))</f>
        <v>0</v>
      </c>
      <c r="AZ74" s="248">
        <f>$D74*IF(AZ$1&gt;'Inputs &amp; Summary'!$D$5,0,IF(AZ$1&gt;VLOOKUP($G74,Lists!$J$17:$K$21,2),IF($M74=Lists!$H$3,IF($K74&lt;1,(($S74/$K74)*((1+'Inputs &amp; Summary'!$D$7)^AZ$1)),((INT(AZ$1/$K74)-INT((AZ$1-1)/$K74))*$S74*((1+'Inputs &amp; Summary'!$D$7)^AZ$1))),(_xlfn.WEIBULL.DIST(AZ$1,$L74,$K74,FALSE)*$S74*((1+'Inputs &amp; Summary'!$D$7)^AZ$1))),IF($M74=Lists!$H$3,IF($K74&lt;1,((($R74*(1-$E74)+$Q74*(1-$F74))/$K74)*((1+'Inputs &amp; Summary'!$D$7)^AZ$1)),((INT(AZ$1/$K74)-INT((AZ$1-1)/$K74))*($R74*(1-$E74)+$Q74*(1-$F74))*((1+'Inputs &amp; Summary'!$D$7)^AZ$1))),((_xlfn.WEIBULL.DIST(AZ$1,$L74,$K74,FALSE)*($R74*(1-$E74)+$Q74*(1-$F74))*((1+'Inputs &amp; Summary'!$D$7)^AZ$1))))))</f>
        <v>0</v>
      </c>
      <c r="BA74" s="248">
        <f>$D74*IF(BA$1&gt;'Inputs &amp; Summary'!$D$5,0,IF(BA$1&gt;VLOOKUP($G74,Lists!$J$17:$K$21,2),IF($M74=Lists!$H$3,IF($K74&lt;1,(($S74/$K74)*((1+'Inputs &amp; Summary'!$D$7)^BA$1)),((INT(BA$1/$K74)-INT((BA$1-1)/$K74))*$S74*((1+'Inputs &amp; Summary'!$D$7)^BA$1))),(_xlfn.WEIBULL.DIST(BA$1,$L74,$K74,FALSE)*$S74*((1+'Inputs &amp; Summary'!$D$7)^BA$1))),IF($M74=Lists!$H$3,IF($K74&lt;1,((($R74*(1-$E74)+$Q74*(1-$F74))/$K74)*((1+'Inputs &amp; Summary'!$D$7)^BA$1)),((INT(BA$1/$K74)-INT((BA$1-1)/$K74))*($R74*(1-$E74)+$Q74*(1-$F74))*((1+'Inputs &amp; Summary'!$D$7)^BA$1))),((_xlfn.WEIBULL.DIST(BA$1,$L74,$K74,FALSE)*($R74*(1-$E74)+$Q74*(1-$F74))*((1+'Inputs &amp; Summary'!$D$7)^BA$1))))))</f>
        <v>0</v>
      </c>
      <c r="BB74" s="248">
        <f>$D74*IF(BB$1&gt;'Inputs &amp; Summary'!$D$5,0,IF(BB$1&gt;VLOOKUP($G74,Lists!$J$17:$K$21,2),IF($M74=Lists!$H$3,IF($K74&lt;1,(($S74/$K74)*((1+'Inputs &amp; Summary'!$D$7)^BB$1)),((INT(BB$1/$K74)-INT((BB$1-1)/$K74))*$S74*((1+'Inputs &amp; Summary'!$D$7)^BB$1))),(_xlfn.WEIBULL.DIST(BB$1,$L74,$K74,FALSE)*$S74*((1+'Inputs &amp; Summary'!$D$7)^BB$1))),IF($M74=Lists!$H$3,IF($K74&lt;1,((($R74*(1-$E74)+$Q74*(1-$F74))/$K74)*((1+'Inputs &amp; Summary'!$D$7)^BB$1)),((INT(BB$1/$K74)-INT((BB$1-1)/$K74))*($R74*(1-$E74)+$Q74*(1-$F74))*((1+'Inputs &amp; Summary'!$D$7)^BB$1))),((_xlfn.WEIBULL.DIST(BB$1,$L74,$K74,FALSE)*($R74*(1-$E74)+$Q74*(1-$F74))*((1+'Inputs &amp; Summary'!$D$7)^BB$1))))))</f>
        <v>0</v>
      </c>
      <c r="BC74" s="248">
        <f>$D74*IF(BC$1&gt;'Inputs &amp; Summary'!$D$5,0,IF(BC$1&gt;VLOOKUP($G74,Lists!$J$17:$K$21,2),IF($M74=Lists!$H$3,IF($K74&lt;1,(($S74/$K74)*((1+'Inputs &amp; Summary'!$D$7)^BC$1)),((INT(BC$1/$K74)-INT((BC$1-1)/$K74))*$S74*((1+'Inputs &amp; Summary'!$D$7)^BC$1))),(_xlfn.WEIBULL.DIST(BC$1,$L74,$K74,FALSE)*$S74*((1+'Inputs &amp; Summary'!$D$7)^BC$1))),IF($M74=Lists!$H$3,IF($K74&lt;1,((($R74*(1-$E74)+$Q74*(1-$F74))/$K74)*((1+'Inputs &amp; Summary'!$D$7)^BC$1)),((INT(BC$1/$K74)-INT((BC$1-1)/$K74))*($R74*(1-$E74)+$Q74*(1-$F74))*((1+'Inputs &amp; Summary'!$D$7)^BC$1))),((_xlfn.WEIBULL.DIST(BC$1,$L74,$K74,FALSE)*($R74*(1-$E74)+$Q74*(1-$F74))*((1+'Inputs &amp; Summary'!$D$7)^BC$1))))))</f>
        <v>0</v>
      </c>
      <c r="BD74" s="248">
        <f>$D74*IF(BD$1&gt;'Inputs &amp; Summary'!$D$5,0,IF(BD$1&gt;VLOOKUP($G74,Lists!$J$17:$K$21,2),IF($M74=Lists!$H$3,IF($K74&lt;1,(($S74/$K74)*((1+'Inputs &amp; Summary'!$D$7)^BD$1)),((INT(BD$1/$K74)-INT((BD$1-1)/$K74))*$S74*((1+'Inputs &amp; Summary'!$D$7)^BD$1))),(_xlfn.WEIBULL.DIST(BD$1,$L74,$K74,FALSE)*$S74*((1+'Inputs &amp; Summary'!$D$7)^BD$1))),IF($M74=Lists!$H$3,IF($K74&lt;1,((($R74*(1-$E74)+$Q74*(1-$F74))/$K74)*((1+'Inputs &amp; Summary'!$D$7)^BD$1)),((INT(BD$1/$K74)-INT((BD$1-1)/$K74))*($R74*(1-$E74)+$Q74*(1-$F74))*((1+'Inputs &amp; Summary'!$D$7)^BD$1))),((_xlfn.WEIBULL.DIST(BD$1,$L74,$K74,FALSE)*($R74*(1-$E74)+$Q74*(1-$F74))*((1+'Inputs &amp; Summary'!$D$7)^BD$1))))))</f>
        <v>0</v>
      </c>
      <c r="BE74" s="248">
        <f>$D74*IF(BE$1&gt;'Inputs &amp; Summary'!$D$5,0,IF(BE$1&gt;VLOOKUP($G74,Lists!$J$17:$K$21,2),IF($M74=Lists!$H$3,IF($K74&lt;1,(($S74/$K74)*((1+'Inputs &amp; Summary'!$D$7)^BE$1)),((INT(BE$1/$K74)-INT((BE$1-1)/$K74))*$S74*((1+'Inputs &amp; Summary'!$D$7)^BE$1))),(_xlfn.WEIBULL.DIST(BE$1,$L74,$K74,FALSE)*$S74*((1+'Inputs &amp; Summary'!$D$7)^BE$1))),IF($M74=Lists!$H$3,IF($K74&lt;1,((($R74*(1-$E74)+$Q74*(1-$F74))/$K74)*((1+'Inputs &amp; Summary'!$D$7)^BE$1)),((INT(BE$1/$K74)-INT((BE$1-1)/$K74))*($R74*(1-$E74)+$Q74*(1-$F74))*((1+'Inputs &amp; Summary'!$D$7)^BE$1))),((_xlfn.WEIBULL.DIST(BE$1,$L74,$K74,FALSE)*($R74*(1-$E74)+$Q74*(1-$F74))*((1+'Inputs &amp; Summary'!$D$7)^BE$1))))))</f>
        <v>0</v>
      </c>
      <c r="BF74" s="248">
        <f>$D74*IF(BF$1&gt;'Inputs &amp; Summary'!$D$5,0,IF(BF$1&gt;VLOOKUP($G74,Lists!$J$17:$K$21,2),IF($M74=Lists!$H$3,IF($K74&lt;1,(($S74/$K74)*((1+'Inputs &amp; Summary'!$D$7)^BF$1)),((INT(BF$1/$K74)-INT((BF$1-1)/$K74))*$S74*((1+'Inputs &amp; Summary'!$D$7)^BF$1))),(_xlfn.WEIBULL.DIST(BF$1,$L74,$K74,FALSE)*$S74*((1+'Inputs &amp; Summary'!$D$7)^BF$1))),IF($M74=Lists!$H$3,IF($K74&lt;1,((($R74*(1-$E74)+$Q74*(1-$F74))/$K74)*((1+'Inputs &amp; Summary'!$D$7)^BF$1)),((INT(BF$1/$K74)-INT((BF$1-1)/$K74))*($R74*(1-$E74)+$Q74*(1-$F74))*((1+'Inputs &amp; Summary'!$D$7)^BF$1))),((_xlfn.WEIBULL.DIST(BF$1,$L74,$K74,FALSE)*($R74*(1-$E74)+$Q74*(1-$F74))*((1+'Inputs &amp; Summary'!$D$7)^BF$1))))))</f>
        <v>0</v>
      </c>
      <c r="BG74" s="248">
        <f>$D74*IF(BG$1&gt;'Inputs &amp; Summary'!$D$5,0,IF(BG$1&gt;VLOOKUP($G74,Lists!$J$17:$K$21,2),IF($M74=Lists!$H$3,IF($K74&lt;1,(($S74/$K74)*((1+'Inputs &amp; Summary'!$D$7)^BG$1)),((INT(BG$1/$K74)-INT((BG$1-1)/$K74))*$S74*((1+'Inputs &amp; Summary'!$D$7)^BG$1))),(_xlfn.WEIBULL.DIST(BG$1,$L74,$K74,FALSE)*$S74*((1+'Inputs &amp; Summary'!$D$7)^BG$1))),IF($M74=Lists!$H$3,IF($K74&lt;1,((($R74*(1-$E74)+$Q74*(1-$F74))/$K74)*((1+'Inputs &amp; Summary'!$D$7)^BG$1)),((INT(BG$1/$K74)-INT((BG$1-1)/$K74))*($R74*(1-$E74)+$Q74*(1-$F74))*((1+'Inputs &amp; Summary'!$D$7)^BG$1))),((_xlfn.WEIBULL.DIST(BG$1,$L74,$K74,FALSE)*($R74*(1-$E74)+$Q74*(1-$F74))*((1+'Inputs &amp; Summary'!$D$7)^BG$1))))))</f>
        <v>0</v>
      </c>
      <c r="BH74" s="248">
        <f>$D74*IF(BH$1&gt;'Inputs &amp; Summary'!$D$5,0,IF(BH$1&gt;VLOOKUP($G74,Lists!$J$17:$K$21,2),IF($M74=Lists!$H$3,IF($K74&lt;1,(($S74/$K74)*((1+'Inputs &amp; Summary'!$D$7)^BH$1)),((INT(BH$1/$K74)-INT((BH$1-1)/$K74))*$S74*((1+'Inputs &amp; Summary'!$D$7)^BH$1))),(_xlfn.WEIBULL.DIST(BH$1,$L74,$K74,FALSE)*$S74*((1+'Inputs &amp; Summary'!$D$7)^BH$1))),IF($M74=Lists!$H$3,IF($K74&lt;1,((($R74*(1-$E74)+$Q74*(1-$F74))/$K74)*((1+'Inputs &amp; Summary'!$D$7)^BH$1)),((INT(BH$1/$K74)-INT((BH$1-1)/$K74))*($R74*(1-$E74)+$Q74*(1-$F74))*((1+'Inputs &amp; Summary'!$D$7)^BH$1))),((_xlfn.WEIBULL.DIST(BH$1,$L74,$K74,FALSE)*($R74*(1-$E74)+$Q74*(1-$F74))*((1+'Inputs &amp; Summary'!$D$7)^BH$1))))))</f>
        <v>0</v>
      </c>
      <c r="BI74" s="248">
        <f>$D74*IF(BI$1&gt;'Inputs &amp; Summary'!$D$5,0,IF(BI$1&gt;VLOOKUP($G74,Lists!$J$17:$K$21,2),IF($M74=Lists!$H$3,IF($K74&lt;1,(($S74/$K74)*((1+'Inputs &amp; Summary'!$D$7)^BI$1)),((INT(BI$1/$K74)-INT((BI$1-1)/$K74))*$S74*((1+'Inputs &amp; Summary'!$D$7)^BI$1))),(_xlfn.WEIBULL.DIST(BI$1,$L74,$K74,FALSE)*$S74*((1+'Inputs &amp; Summary'!$D$7)^BI$1))),IF($M74=Lists!$H$3,IF($K74&lt;1,((($R74*(1-$E74)+$Q74*(1-$F74))/$K74)*((1+'Inputs &amp; Summary'!$D$7)^BI$1)),((INT(BI$1/$K74)-INT((BI$1-1)/$K74))*($R74*(1-$E74)+$Q74*(1-$F74))*((1+'Inputs &amp; Summary'!$D$7)^BI$1))),((_xlfn.WEIBULL.DIST(BI$1,$L74,$K74,FALSE)*($R74*(1-$E74)+$Q74*(1-$F74))*((1+'Inputs &amp; Summary'!$D$7)^BI$1))))))</f>
        <v>0</v>
      </c>
      <c r="BJ74" s="248">
        <f>$D74*IF(BJ$1&gt;'Inputs &amp; Summary'!$D$5,0,IF(BJ$1&gt;VLOOKUP($G74,Lists!$J$17:$K$21,2),IF($M74=Lists!$H$3,IF($K74&lt;1,(($S74/$K74)*((1+'Inputs &amp; Summary'!$D$7)^BJ$1)),((INT(BJ$1/$K74)-INT((BJ$1-1)/$K74))*$S74*((1+'Inputs &amp; Summary'!$D$7)^BJ$1))),(_xlfn.WEIBULL.DIST(BJ$1,$L74,$K74,FALSE)*$S74*((1+'Inputs &amp; Summary'!$D$7)^BJ$1))),IF($M74=Lists!$H$3,IF($K74&lt;1,((($R74*(1-$E74)+$Q74*(1-$F74))/$K74)*((1+'Inputs &amp; Summary'!$D$7)^BJ$1)),((INT(BJ$1/$K74)-INT((BJ$1-1)/$K74))*($R74*(1-$E74)+$Q74*(1-$F74))*((1+'Inputs &amp; Summary'!$D$7)^BJ$1))),((_xlfn.WEIBULL.DIST(BJ$1,$L74,$K74,FALSE)*($R74*(1-$E74)+$Q74*(1-$F74))*((1+'Inputs &amp; Summary'!$D$7)^BJ$1))))))</f>
        <v>0</v>
      </c>
      <c r="BK74" s="248">
        <f>$D74*IF(BK$1&gt;'Inputs &amp; Summary'!$D$5,0,IF(BK$1&gt;VLOOKUP($G74,Lists!$J$17:$K$21,2),IF($M74=Lists!$H$3,IF($K74&lt;1,(($S74/$K74)*((1+'Inputs &amp; Summary'!$D$7)^BK$1)),((INT(BK$1/$K74)-INT((BK$1-1)/$K74))*$S74*((1+'Inputs &amp; Summary'!$D$7)^BK$1))),(_xlfn.WEIBULL.DIST(BK$1,$L74,$K74,FALSE)*$S74*((1+'Inputs &amp; Summary'!$D$7)^BK$1))),IF($M74=Lists!$H$3,IF($K74&lt;1,((($R74*(1-$E74)+$Q74*(1-$F74))/$K74)*((1+'Inputs &amp; Summary'!$D$7)^BK$1)),((INT(BK$1/$K74)-INT((BK$1-1)/$K74))*($R74*(1-$E74)+$Q74*(1-$F74))*((1+'Inputs &amp; Summary'!$D$7)^BK$1))),((_xlfn.WEIBULL.DIST(BK$1,$L74,$K74,FALSE)*($R74*(1-$E74)+$Q74*(1-$F74))*((1+'Inputs &amp; Summary'!$D$7)^BK$1))))))</f>
        <v>0</v>
      </c>
      <c r="BL74" s="248">
        <f>$D74*IF(BL$1&gt;'Inputs &amp; Summary'!$D$5,0,IF(BL$1&gt;VLOOKUP($G74,Lists!$J$17:$K$21,2),IF($M74=Lists!$H$3,IF($K74&lt;1,(($S74/$K74)*((1+'Inputs &amp; Summary'!$D$7)^BL$1)),((INT(BL$1/$K74)-INT((BL$1-1)/$K74))*$S74*((1+'Inputs &amp; Summary'!$D$7)^BL$1))),(_xlfn.WEIBULL.DIST(BL$1,$L74,$K74,FALSE)*$S74*((1+'Inputs &amp; Summary'!$D$7)^BL$1))),IF($M74=Lists!$H$3,IF($K74&lt;1,((($R74*(1-$E74)+$Q74*(1-$F74))/$K74)*((1+'Inputs &amp; Summary'!$D$7)^BL$1)),((INT(BL$1/$K74)-INT((BL$1-1)/$K74))*($R74*(1-$E74)+$Q74*(1-$F74))*((1+'Inputs &amp; Summary'!$D$7)^BL$1))),((_xlfn.WEIBULL.DIST(BL$1,$L74,$K74,FALSE)*($R74*(1-$E74)+$Q74*(1-$F74))*((1+'Inputs &amp; Summary'!$D$7)^BL$1))))))</f>
        <v>0</v>
      </c>
    </row>
    <row r="75" spans="1:64" x14ac:dyDescent="0.3">
      <c r="A75" s="236" t="s">
        <v>207</v>
      </c>
      <c r="B75" s="117" t="str">
        <f>IF('Inputs &amp; Summary'!$D$15=Lists!$E$3,INDEX('Residential Rooftop Details'!$A$30:$X$158,MATCH('Cash Flow'!$A75,'Residential Rooftop Details'!$A$30:$A$158,0),COLUMN(B$1)),IF('Inputs &amp; Summary'!$D$15=Lists!$E$4,INDEX('Commercial Rooftop Details'!$A$30:$V$158,MATCH('Cash Flow'!$A75,'Commercial Rooftop Details'!$A$30:$A$158,0),COLUMN(B$1)),INDEX('Ground-Mount Details'!$A$30:$V$158,MATCH('Cash Flow'!$A75,'Ground-Mount Details'!$A$30:$A$158,0),COLUMN(B$1))))</f>
        <v>Corrective</v>
      </c>
      <c r="C75" s="117" t="str">
        <f>IF('Inputs &amp; Summary'!$D$15=Lists!$E$3,INDEX('Residential Rooftop Details'!$A$30:$X$158,MATCH('Cash Flow'!$A75,'Residential Rooftop Details'!$A$30:$A$158,0),COLUMN(C$1)),IF('Inputs &amp; Summary'!$D$15=Lists!$E$4,INDEX('Commercial Rooftop Details'!$A$30:$V$158,MATCH('Cash Flow'!$A75,'Commercial Rooftop Details'!$A$30:$A$158,0),COLUMN(C$1)),INDEX('Ground-Mount Details'!$A$30:$V$158,MATCH('Cash Flow'!$A75,'Ground-Mount Details'!$A$30:$A$158,0),COLUMN(C$1))))</f>
        <v>Inverter</v>
      </c>
      <c r="D75" s="117">
        <f>IF('Inputs &amp; Summary'!$D$15=Lists!$E$3,INDEX('Residential Rooftop Details'!$A$30:$X$158,MATCH('Cash Flow'!$A75,'Residential Rooftop Details'!$A$30:$A$158,0),COLUMN(D$1)),IF('Inputs &amp; Summary'!$D$15=Lists!$E$4,INDEX('Commercial Rooftop Details'!$A$30:$V$158,MATCH('Cash Flow'!$A75,'Commercial Rooftop Details'!$A$30:$A$158,0),COLUMN(D$1)),INDEX('Ground-Mount Details'!$A$30:$V$158,MATCH('Cash Flow'!$A75,'Ground-Mount Details'!$A$30:$A$158,0),COLUMN(D$1))))</f>
        <v>1</v>
      </c>
      <c r="E75" s="117">
        <f>IF('Inputs &amp; Summary'!$D$15=Lists!$E$3,INDEX('Residential Rooftop Details'!$A$30:$X$158,MATCH('Cash Flow'!$A75,'Residential Rooftop Details'!$A$30:$A$158,0),COLUMN(E$1)),IF('Inputs &amp; Summary'!$D$15=Lists!$E$4,INDEX('Commercial Rooftop Details'!$A$30:$V$158,MATCH('Cash Flow'!$A75,'Commercial Rooftop Details'!$A$30:$A$158,0),COLUMN(E$1)),INDEX('Ground-Mount Details'!$A$30:$V$158,MATCH('Cash Flow'!$A75,'Ground-Mount Details'!$A$30:$A$158,0),COLUMN(E$1))))</f>
        <v>1</v>
      </c>
      <c r="F75" s="117">
        <f>IF('Inputs &amp; Summary'!$D$15=Lists!$E$3,INDEX('Residential Rooftop Details'!$A$30:$X$158,MATCH('Cash Flow'!$A75,'Residential Rooftop Details'!$A$30:$A$158,0),COLUMN(F$1)),IF('Inputs &amp; Summary'!$D$15=Lists!$E$4,INDEX('Commercial Rooftop Details'!$A$30:$V$158,MATCH('Cash Flow'!$A75,'Commercial Rooftop Details'!$A$30:$A$158,0),COLUMN(F$1)),INDEX('Ground-Mount Details'!$A$30:$V$158,MATCH('Cash Flow'!$A75,'Ground-Mount Details'!$A$30:$A$158,0),COLUMN(F$1))))</f>
        <v>1</v>
      </c>
      <c r="G75" s="237" t="str">
        <f>IF('Inputs &amp; Summary'!$D$15=Lists!$E$3,INDEX('Residential Rooftop Details'!$A$30:$X$158,MATCH('Cash Flow'!$A75,'Residential Rooftop Details'!$A$30:$A$158,0),COLUMN(G$1)),IF('Inputs &amp; Summary'!$D$15=Lists!$E$4,INDEX('Commercial Rooftop Details'!$A$30:$V$158,MATCH('Cash Flow'!$A75,'Commercial Rooftop Details'!$A$30:$A$158,0),COLUMN(G$1)),INDEX('Ground-Mount Details'!$A$30:$V$158,MATCH('Cash Flow'!$A75,'Ground-Mount Details'!$A$30:$A$158,0),COLUMN(G$1))))</f>
        <v>Inverter</v>
      </c>
      <c r="H75" s="237" t="str">
        <f>IF('Inputs &amp; Summary'!$D$15=Lists!$E$3,INDEX('Residential Rooftop Details'!$A$30:$X$158,MATCH('Cash Flow'!$A75,'Residential Rooftop Details'!$A$30:$A$158,0),COLUMN(H$1)),IF('Inputs &amp; Summary'!$D$15=Lists!$E$4,INDEX('Commercial Rooftop Details'!$A$30:$V$158,MATCH('Cash Flow'!$A75,'Commercial Rooftop Details'!$A$30:$A$158,0),COLUMN(H$1)),INDEX('Ground-Mount Details'!$A$30:$V$158,MATCH('Cash Flow'!$A75,'Ground-Mount Details'!$A$30:$A$158,0),COLUMN(H$1))))</f>
        <v>inverter</v>
      </c>
      <c r="I75" s="237" t="str">
        <f>IF('Inputs &amp; Summary'!$D$15=Lists!$E$3,INDEX('Residential Rooftop Details'!$A$30:$X$158,MATCH('Cash Flow'!$A75,'Residential Rooftop Details'!$A$30:$A$158,0),COLUMN(I$1)),IF('Inputs &amp; Summary'!$D$15=Lists!$E$4,INDEX('Commercial Rooftop Details'!$A$30:$V$158,MATCH('Cash Flow'!$A75,'Commercial Rooftop Details'!$A$30:$A$158,0),COLUMN(I$1)),INDEX('Ground-Mount Details'!$A$30:$V$158,MATCH('Cash Flow'!$A75,'Ground-Mount Details'!$A$30:$A$158,0),COLUMN(I$1))))</f>
        <v>Inverter specialist</v>
      </c>
      <c r="J75" s="238">
        <f>IF('Inputs &amp; Summary'!$D$15=Lists!$E$3,INDEX('Residential Rooftop Details'!$A$30:$X$158,MATCH('Cash Flow'!$A75,'Residential Rooftop Details'!$A$30:$A$158,0),COLUMN(J$1)),IF('Inputs &amp; Summary'!$D$15=Lists!$E$4,INDEX('Commercial Rooftop Details'!$A$30:$V$158,MATCH('Cash Flow'!$A75,'Commercial Rooftop Details'!$A$30:$A$158,0),COLUMN(J$1)),INDEX('Ground-Mount Details'!$A$30:$V$158,MATCH('Cash Flow'!$A75,'Ground-Mount Details'!$A$30:$A$158,0),COLUMN(J$1))))</f>
        <v>24.03846153846154</v>
      </c>
      <c r="K75" s="239">
        <f>IF('Inputs &amp; Summary'!$D$15=Lists!$E$3,INDEX('Residential Rooftop Details'!$A$30:$X$158,MATCH('Cash Flow'!$A75,'Residential Rooftop Details'!$A$30:$A$158,0),COLUMN(K$1)),IF('Inputs &amp; Summary'!$D$15=Lists!$E$4,INDEX('Commercial Rooftop Details'!$A$30:$V$158,MATCH('Cash Flow'!$A75,'Commercial Rooftop Details'!$A$30:$A$158,0),COLUMN(K$1)),INDEX('Ground-Mount Details'!$A$30:$V$158,MATCH('Cash Flow'!$A75,'Ground-Mount Details'!$A$30:$A$158,0),COLUMN(K$1))))</f>
        <v>20</v>
      </c>
      <c r="L75" s="239">
        <f>IF('Inputs &amp; Summary'!$D$15=Lists!$E$3,INDEX('Residential Rooftop Details'!$A$30:$X$158,MATCH('Cash Flow'!$A75,'Residential Rooftop Details'!$A$30:$A$158,0),COLUMN(L$1)),IF('Inputs &amp; Summary'!$D$15=Lists!$E$4,INDEX('Commercial Rooftop Details'!$A$30:$V$158,MATCH('Cash Flow'!$A75,'Commercial Rooftop Details'!$A$30:$A$158,0),COLUMN(L$1)),INDEX('Ground-Mount Details'!$A$30:$V$158,MATCH('Cash Flow'!$A75,'Ground-Mount Details'!$A$30:$A$158,0),COLUMN(L$1))))</f>
        <v>1</v>
      </c>
      <c r="M75" s="238" t="str">
        <f>IF('Inputs &amp; Summary'!$D$15=Lists!$E$3,INDEX('Residential Rooftop Details'!$A$30:$X$158,MATCH('Cash Flow'!$A75,'Residential Rooftop Details'!$A$30:$A$158,0),COLUMN(M$1)),IF('Inputs &amp; Summary'!$D$15=Lists!$E$4,INDEX('Commercial Rooftop Details'!$A$30:$V$158,MATCH('Cash Flow'!$A75,'Commercial Rooftop Details'!$A$30:$A$158,0),COLUMN(M$1)),INDEX('Ground-Mount Details'!$A$30:$V$158,MATCH('Cash Flow'!$A75,'Ground-Mount Details'!$A$30:$A$158,0),COLUMN(M$1))))</f>
        <v>Weibull</v>
      </c>
      <c r="N75" s="240">
        <f>IF('Inputs &amp; Summary'!$D$15=Lists!$E$3,INDEX('Residential Rooftop Details'!$A$30:$X$158,MATCH('Cash Flow'!$A75,'Residential Rooftop Details'!$A$30:$A$158,0),COLUMN(N$1)),IF('Inputs &amp; Summary'!$D$15=Lists!$E$4,INDEX('Commercial Rooftop Details'!$A$30:$V$158,MATCH('Cash Flow'!$A75,'Commercial Rooftop Details'!$A$30:$A$158,0),COLUMN(N$1)),INDEX('Ground-Mount Details'!$A$30:$V$158,MATCH('Cash Flow'!$A75,'Ground-Mount Details'!$A$30:$A$158,0),COLUMN(N$1))))</f>
        <v>1</v>
      </c>
      <c r="O75" s="239">
        <f>IF('Inputs &amp; Summary'!$D$15=Lists!$E$3,INDEX('Residential Rooftop Details'!$A$30:$X$158,MATCH('Cash Flow'!$A75,'Residential Rooftop Details'!$A$30:$A$158,0),COLUMN(O$1)),IF('Inputs &amp; Summary'!$D$15=Lists!$E$4,INDEX('Commercial Rooftop Details'!$A$30:$V$158,MATCH('Cash Flow'!$A75,'Commercial Rooftop Details'!$A$30:$A$158,0),COLUMN(O$1)),INDEX('Ground-Mount Details'!$A$30:$V$158,MATCH('Cash Flow'!$A75,'Ground-Mount Details'!$A$30:$A$158,0),COLUMN(O$1))))</f>
        <v>1</v>
      </c>
      <c r="P75" s="241">
        <f>IF('Inputs &amp; Summary'!$D$15=Lists!$E$3,INDEX('Residential Rooftop Details'!$A$30:$X$158,MATCH('Cash Flow'!$A75,'Residential Rooftop Details'!$A$30:$A$158,0),COLUMN(P$1)),IF('Inputs &amp; Summary'!$D$15=Lists!$E$4,INDEX('Commercial Rooftop Details'!$A$30:$V$158,MATCH('Cash Flow'!$A75,'Commercial Rooftop Details'!$A$30:$A$158,0),COLUMN(P$1)),INDEX('Ground-Mount Details'!$A$30:$V$158,MATCH('Cash Flow'!$A75,'Ground-Mount Details'!$A$30:$A$158,0),COLUMN(P$1))))</f>
        <v>55</v>
      </c>
      <c r="Q75" s="242">
        <f>IF('Inputs &amp; Summary'!$D$15=Lists!$E$3,INDEX('Residential Rooftop Details'!$A$30:$X$158,MATCH('Cash Flow'!$A75,'Residential Rooftop Details'!$A$30:$A$158,0),COLUMN(Q$1)),IF('Inputs &amp; Summary'!$D$15=Lists!$E$4,INDEX('Commercial Rooftop Details'!$A$30:$V$158,MATCH('Cash Flow'!$A75,'Commercial Rooftop Details'!$A$30:$A$158,0),COLUMN(Q$1)),INDEX('Ground-Mount Details'!$A$30:$V$158,MATCH('Cash Flow'!$A75,'Ground-Mount Details'!$A$30:$A$158,0),COLUMN(Q$1))))</f>
        <v>24.03846153846154</v>
      </c>
      <c r="R75" s="242">
        <f>IF('Inputs &amp; Summary'!$D$15=Lists!$E$3,INDEX('Residential Rooftop Details'!$A$30:$X$158,MATCH('Cash Flow'!$A75,'Residential Rooftop Details'!$A$30:$A$158,0),COLUMN(R$1)),IF('Inputs &amp; Summary'!$D$15=Lists!$E$4,INDEX('Commercial Rooftop Details'!$A$30:$V$158,MATCH('Cash Flow'!$A75,'Commercial Rooftop Details'!$A$30:$A$158,0),COLUMN(R$1)),INDEX('Ground-Mount Details'!$A$30:$V$158,MATCH('Cash Flow'!$A75,'Ground-Mount Details'!$A$30:$A$158,0),COLUMN(R$1))))</f>
        <v>55</v>
      </c>
      <c r="S75" s="243">
        <f>IF('Inputs &amp; Summary'!$D$15=Lists!$E$3,INDEX('Residential Rooftop Details'!$A$30:$X$158,MATCH('Cash Flow'!$A75,'Residential Rooftop Details'!$A$30:$A$158,0),COLUMN(S$1)),IF('Inputs &amp; Summary'!$D$15=Lists!$E$4,INDEX('Commercial Rooftop Details'!$A$30:$V$158,MATCH('Cash Flow'!$A75,'Commercial Rooftop Details'!$A$30:$A$158,0),COLUMN(S$1)),INDEX('Ground-Mount Details'!$A$30:$V$158,MATCH('Cash Flow'!$A75,'Ground-Mount Details'!$A$30:$A$158,0),COLUMN(S$1))))</f>
        <v>79.038461538461547</v>
      </c>
      <c r="T75" s="238">
        <f>IF('Inputs &amp; Summary'!$D$15=Lists!$E$3,INDEX('Residential Rooftop Details'!$A$30:$X$158,MATCH('Cash Flow'!$A75,'Residential Rooftop Details'!$A$30:$A$158,0),COLUMN(T$1)),IF('Inputs &amp; Summary'!$D$15=Lists!$E$4,INDEX('Commercial Rooftop Details'!$A$30:$V$158,MATCH('Cash Flow'!$A75,'Commercial Rooftop Details'!$A$30:$A$158,0),COLUMN(T$1)),INDEX('Ground-Mount Details'!$A$30:$V$158,MATCH('Cash Flow'!$A75,'Ground-Mount Details'!$A$30:$A$158,0),COLUMN(T$1))))</f>
        <v>0</v>
      </c>
      <c r="U75" s="244">
        <f>IF('Inputs &amp; Summary'!$D$15=Lists!$E$3,INDEX('Residential Rooftop Details'!$A$30:$X$158,MATCH('Cash Flow'!$A75,'Residential Rooftop Details'!$A$30:$A$158,0),COLUMN(U$1)),IF('Inputs &amp; Summary'!$D$15=Lists!$E$4,INDEX('Commercial Rooftop Details'!$A$30:$V$158,MATCH('Cash Flow'!$A75,'Commercial Rooftop Details'!$A$30:$A$158,0),COLUMN(U$1)),INDEX('Ground-Mount Details'!$A$30:$V$158,MATCH('Cash Flow'!$A75,'Ground-Mount Details'!$A$30:$A$158,0),COLUMN(U$1))))</f>
        <v>0</v>
      </c>
      <c r="V75" s="245">
        <f t="shared" si="8"/>
        <v>1.2420391261304888</v>
      </c>
      <c r="W75" s="245">
        <f>NPV('Inputs &amp; Summary'!$D$6,Y75:BL75)</f>
        <v>9.0178473804008323</v>
      </c>
      <c r="X75" s="246">
        <f t="shared" si="7"/>
        <v>6.5451876643533082E-5</v>
      </c>
      <c r="Y75" s="248">
        <f>$D75*IF(Y$1&gt;'Inputs &amp; Summary'!$D$5,0,IF(Y$1&gt;VLOOKUP($G75,Lists!$J$17:$K$21,2),IF($M75=Lists!$H$3,IF($K75&lt;1,(($S75/$K75)*((1+'Inputs &amp; Summary'!$D$7)^Y$1)),((INT(Y$1/$K75)-INT((Y$1-1)/$K75))*$S75*((1+'Inputs &amp; Summary'!$D$7)^Y$1))),(_xlfn.WEIBULL.DIST(Y$1,$L75,$K75,FALSE)*$S75*((1+'Inputs &amp; Summary'!$D$7)^Y$1))),IF($M75=Lists!$H$3,IF($K75&lt;1,((($R75*(1-$E75)+$Q75*(1-$F75))/$K75)*((1+'Inputs &amp; Summary'!$D$7)^Y$1)),((INT(Y$1/$K75)-INT((Y$1-1)/$K75))*($R75*(1-$E75)+$Q75*(1-$F75))*((1+'Inputs &amp; Summary'!$D$7)^Y$1))),((_xlfn.WEIBULL.DIST(Y$1,$L75,$K75,FALSE)*($R75*(1-$E75)+$Q75*(1-$F75))*((1+'Inputs &amp; Summary'!$D$7)^Y$1))))))</f>
        <v>0</v>
      </c>
      <c r="Z75" s="248">
        <f>$D75*IF(Z$1&gt;'Inputs &amp; Summary'!$D$5,0,IF(Z$1&gt;VLOOKUP($G75,Lists!$J$17:$K$21,2),IF($M75=Lists!$H$3,IF($K75&lt;1,(($S75/$K75)*((1+'Inputs &amp; Summary'!$D$7)^Z$1)),((INT(Z$1/$K75)-INT((Z$1-1)/$K75))*$S75*((1+'Inputs &amp; Summary'!$D$7)^Z$1))),(_xlfn.WEIBULL.DIST(Z$1,$L75,$K75,FALSE)*$S75*((1+'Inputs &amp; Summary'!$D$7)^Z$1))),IF($M75=Lists!$H$3,IF($K75&lt;1,((($R75*(1-$E75)+$Q75*(1-$F75))/$K75)*((1+'Inputs &amp; Summary'!$D$7)^Z$1)),((INT(Z$1/$K75)-INT((Z$1-1)/$K75))*($R75*(1-$E75)+$Q75*(1-$F75))*((1+'Inputs &amp; Summary'!$D$7)^Z$1))),((_xlfn.WEIBULL.DIST(Z$1,$L75,$K75,FALSE)*($R75*(1-$E75)+$Q75*(1-$F75))*((1+'Inputs &amp; Summary'!$D$7)^Z$1))))))</f>
        <v>0</v>
      </c>
      <c r="AA75" s="248">
        <f>$D75*IF(AA$1&gt;'Inputs &amp; Summary'!$D$5,0,IF(AA$1&gt;VLOOKUP($G75,Lists!$J$17:$K$21,2),IF($M75=Lists!$H$3,IF($K75&lt;1,(($S75/$K75)*((1+'Inputs &amp; Summary'!$D$7)^AA$1)),((INT(AA$1/$K75)-INT((AA$1-1)/$K75))*$S75*((1+'Inputs &amp; Summary'!$D$7)^AA$1))),(_xlfn.WEIBULL.DIST(AA$1,$L75,$K75,FALSE)*$S75*((1+'Inputs &amp; Summary'!$D$7)^AA$1))),IF($M75=Lists!$H$3,IF($K75&lt;1,((($R75*(1-$E75)+$Q75*(1-$F75))/$K75)*((1+'Inputs &amp; Summary'!$D$7)^AA$1)),((INT(AA$1/$K75)-INT((AA$1-1)/$K75))*($R75*(1-$E75)+$Q75*(1-$F75))*((1+'Inputs &amp; Summary'!$D$7)^AA$1))),((_xlfn.WEIBULL.DIST(AA$1,$L75,$K75,FALSE)*($R75*(1-$E75)+$Q75*(1-$F75))*((1+'Inputs &amp; Summary'!$D$7)^AA$1))))))</f>
        <v>0</v>
      </c>
      <c r="AB75" s="248">
        <f>$D75*IF(AB$1&gt;'Inputs &amp; Summary'!$D$5,0,IF(AB$1&gt;VLOOKUP($G75,Lists!$J$17:$K$21,2),IF($M75=Lists!$H$3,IF($K75&lt;1,(($S75/$K75)*((1+'Inputs &amp; Summary'!$D$7)^AB$1)),((INT(AB$1/$K75)-INT((AB$1-1)/$K75))*$S75*((1+'Inputs &amp; Summary'!$D$7)^AB$1))),(_xlfn.WEIBULL.DIST(AB$1,$L75,$K75,FALSE)*$S75*((1+'Inputs &amp; Summary'!$D$7)^AB$1))),IF($M75=Lists!$H$3,IF($K75&lt;1,((($R75*(1-$E75)+$Q75*(1-$F75))/$K75)*((1+'Inputs &amp; Summary'!$D$7)^AB$1)),((INT(AB$1/$K75)-INT((AB$1-1)/$K75))*($R75*(1-$E75)+$Q75*(1-$F75))*((1+'Inputs &amp; Summary'!$D$7)^AB$1))),((_xlfn.WEIBULL.DIST(AB$1,$L75,$K75,FALSE)*($R75*(1-$E75)+$Q75*(1-$F75))*((1+'Inputs &amp; Summary'!$D$7)^AB$1))))))</f>
        <v>0</v>
      </c>
      <c r="AC75" s="248">
        <f>$D75*IF(AC$1&gt;'Inputs &amp; Summary'!$D$5,0,IF(AC$1&gt;VLOOKUP($G75,Lists!$J$17:$K$21,2),IF($M75=Lists!$H$3,IF($K75&lt;1,(($S75/$K75)*((1+'Inputs &amp; Summary'!$D$7)^AC$1)),((INT(AC$1/$K75)-INT((AC$1-1)/$K75))*$S75*((1+'Inputs &amp; Summary'!$D$7)^AC$1))),(_xlfn.WEIBULL.DIST(AC$1,$L75,$K75,FALSE)*$S75*((1+'Inputs &amp; Summary'!$D$7)^AC$1))),IF($M75=Lists!$H$3,IF($K75&lt;1,((($R75*(1-$E75)+$Q75*(1-$F75))/$K75)*((1+'Inputs &amp; Summary'!$D$7)^AC$1)),((INT(AC$1/$K75)-INT((AC$1-1)/$K75))*($R75*(1-$E75)+$Q75*(1-$F75))*((1+'Inputs &amp; Summary'!$D$7)^AC$1))),((_xlfn.WEIBULL.DIST(AC$1,$L75,$K75,FALSE)*($R75*(1-$E75)+$Q75*(1-$F75))*((1+'Inputs &amp; Summary'!$D$7)^AC$1))))))</f>
        <v>0</v>
      </c>
      <c r="AD75" s="248">
        <f>$D75*IF(AD$1&gt;'Inputs &amp; Summary'!$D$5,0,IF(AD$1&gt;VLOOKUP($G75,Lists!$J$17:$K$21,2),IF($M75=Lists!$H$3,IF($K75&lt;1,(($S75/$K75)*((1+'Inputs &amp; Summary'!$D$7)^AD$1)),((INT(AD$1/$K75)-INT((AD$1-1)/$K75))*$S75*((1+'Inputs &amp; Summary'!$D$7)^AD$1))),(_xlfn.WEIBULL.DIST(AD$1,$L75,$K75,FALSE)*$S75*((1+'Inputs &amp; Summary'!$D$7)^AD$1))),IF($M75=Lists!$H$3,IF($K75&lt;1,((($R75*(1-$E75)+$Q75*(1-$F75))/$K75)*((1+'Inputs &amp; Summary'!$D$7)^AD$1)),((INT(AD$1/$K75)-INT((AD$1-1)/$K75))*($R75*(1-$E75)+$Q75*(1-$F75))*((1+'Inputs &amp; Summary'!$D$7)^AD$1))),((_xlfn.WEIBULL.DIST(AD$1,$L75,$K75,FALSE)*($R75*(1-$E75)+$Q75*(1-$F75))*((1+'Inputs &amp; Summary'!$D$7)^AD$1))))))</f>
        <v>0</v>
      </c>
      <c r="AE75" s="248">
        <f>$D75*IF(AE$1&gt;'Inputs &amp; Summary'!$D$5,0,IF(AE$1&gt;VLOOKUP($G75,Lists!$J$17:$K$21,2),IF($M75=Lists!$H$3,IF($K75&lt;1,(($S75/$K75)*((1+'Inputs &amp; Summary'!$D$7)^AE$1)),((INT(AE$1/$K75)-INT((AE$1-1)/$K75))*$S75*((1+'Inputs &amp; Summary'!$D$7)^AE$1))),(_xlfn.WEIBULL.DIST(AE$1,$L75,$K75,FALSE)*$S75*((1+'Inputs &amp; Summary'!$D$7)^AE$1))),IF($M75=Lists!$H$3,IF($K75&lt;1,((($R75*(1-$E75)+$Q75*(1-$F75))/$K75)*((1+'Inputs &amp; Summary'!$D$7)^AE$1)),((INT(AE$1/$K75)-INT((AE$1-1)/$K75))*($R75*(1-$E75)+$Q75*(1-$F75))*((1+'Inputs &amp; Summary'!$D$7)^AE$1))),((_xlfn.WEIBULL.DIST(AE$1,$L75,$K75,FALSE)*($R75*(1-$E75)+$Q75*(1-$F75))*((1+'Inputs &amp; Summary'!$D$7)^AE$1))))))</f>
        <v>0</v>
      </c>
      <c r="AF75" s="248">
        <f>$D75*IF(AF$1&gt;'Inputs &amp; Summary'!$D$5,0,IF(AF$1&gt;VLOOKUP($G75,Lists!$J$17:$K$21,2),IF($M75=Lists!$H$3,IF($K75&lt;1,(($S75/$K75)*((1+'Inputs &amp; Summary'!$D$7)^AF$1)),((INT(AF$1/$K75)-INT((AF$1-1)/$K75))*$S75*((1+'Inputs &amp; Summary'!$D$7)^AF$1))),(_xlfn.WEIBULL.DIST(AF$1,$L75,$K75,FALSE)*$S75*((1+'Inputs &amp; Summary'!$D$7)^AF$1))),IF($M75=Lists!$H$3,IF($K75&lt;1,((($R75*(1-$E75)+$Q75*(1-$F75))/$K75)*((1+'Inputs &amp; Summary'!$D$7)^AF$1)),((INT(AF$1/$K75)-INT((AF$1-1)/$K75))*($R75*(1-$E75)+$Q75*(1-$F75))*((1+'Inputs &amp; Summary'!$D$7)^AF$1))),((_xlfn.WEIBULL.DIST(AF$1,$L75,$K75,FALSE)*($R75*(1-$E75)+$Q75*(1-$F75))*((1+'Inputs &amp; Summary'!$D$7)^AF$1))))))</f>
        <v>0</v>
      </c>
      <c r="AG75" s="248">
        <f>$D75*IF(AG$1&gt;'Inputs &amp; Summary'!$D$5,0,IF(AG$1&gt;VLOOKUP($G75,Lists!$J$17:$K$21,2),IF($M75=Lists!$H$3,IF($K75&lt;1,(($S75/$K75)*((1+'Inputs &amp; Summary'!$D$7)^AG$1)),((INT(AG$1/$K75)-INT((AG$1-1)/$K75))*$S75*((1+'Inputs &amp; Summary'!$D$7)^AG$1))),(_xlfn.WEIBULL.DIST(AG$1,$L75,$K75,FALSE)*$S75*((1+'Inputs &amp; Summary'!$D$7)^AG$1))),IF($M75=Lists!$H$3,IF($K75&lt;1,((($R75*(1-$E75)+$Q75*(1-$F75))/$K75)*((1+'Inputs &amp; Summary'!$D$7)^AG$1)),((INT(AG$1/$K75)-INT((AG$1-1)/$K75))*($R75*(1-$E75)+$Q75*(1-$F75))*((1+'Inputs &amp; Summary'!$D$7)^AG$1))),((_xlfn.WEIBULL.DIST(AG$1,$L75,$K75,FALSE)*($R75*(1-$E75)+$Q75*(1-$F75))*((1+'Inputs &amp; Summary'!$D$7)^AG$1))))))</f>
        <v>0</v>
      </c>
      <c r="AH75" s="248">
        <f>$D75*IF(AH$1&gt;'Inputs &amp; Summary'!$D$5,0,IF(AH$1&gt;VLOOKUP($G75,Lists!$J$17:$K$21,2),IF($M75=Lists!$H$3,IF($K75&lt;1,(($S75/$K75)*((1+'Inputs &amp; Summary'!$D$7)^AH$1)),((INT(AH$1/$K75)-INT((AH$1-1)/$K75))*$S75*((1+'Inputs &amp; Summary'!$D$7)^AH$1))),(_xlfn.WEIBULL.DIST(AH$1,$L75,$K75,FALSE)*$S75*((1+'Inputs &amp; Summary'!$D$7)^AH$1))),IF($M75=Lists!$H$3,IF($K75&lt;1,((($R75*(1-$E75)+$Q75*(1-$F75))/$K75)*((1+'Inputs &amp; Summary'!$D$7)^AH$1)),((INT(AH$1/$K75)-INT((AH$1-1)/$K75))*($R75*(1-$E75)+$Q75*(1-$F75))*((1+'Inputs &amp; Summary'!$D$7)^AH$1))),((_xlfn.WEIBULL.DIST(AH$1,$L75,$K75,FALSE)*($R75*(1-$E75)+$Q75*(1-$F75))*((1+'Inputs &amp; Summary'!$D$7)^AH$1))))))</f>
        <v>0</v>
      </c>
      <c r="AI75" s="248">
        <f>$D75*IF(AI$1&gt;'Inputs &amp; Summary'!$D$5,0,IF(AI$1&gt;VLOOKUP($G75,Lists!$J$17:$K$21,2),IF($M75=Lists!$H$3,IF($K75&lt;1,(($S75/$K75)*((1+'Inputs &amp; Summary'!$D$7)^AI$1)),((INT(AI$1/$K75)-INT((AI$1-1)/$K75))*$S75*((1+'Inputs &amp; Summary'!$D$7)^AI$1))),(_xlfn.WEIBULL.DIST(AI$1,$L75,$K75,FALSE)*$S75*((1+'Inputs &amp; Summary'!$D$7)^AI$1))),IF($M75=Lists!$H$3,IF($K75&lt;1,((($R75*(1-$E75)+$Q75*(1-$F75))/$K75)*((1+'Inputs &amp; Summary'!$D$7)^AI$1)),((INT(AI$1/$K75)-INT((AI$1-1)/$K75))*($R75*(1-$E75)+$Q75*(1-$F75))*((1+'Inputs &amp; Summary'!$D$7)^AI$1))),((_xlfn.WEIBULL.DIST(AI$1,$L75,$K75,FALSE)*($R75*(1-$E75)+$Q75*(1-$F75))*((1+'Inputs &amp; Summary'!$D$7)^AI$1))))))</f>
        <v>2.8349696045208486</v>
      </c>
      <c r="AJ75" s="248">
        <f>$D75*IF(AJ$1&gt;'Inputs &amp; Summary'!$D$5,0,IF(AJ$1&gt;VLOOKUP($G75,Lists!$J$17:$K$21,2),IF($M75=Lists!$H$3,IF($K75&lt;1,(($S75/$K75)*((1+'Inputs &amp; Summary'!$D$7)^AJ$1)),((INT(AJ$1/$K75)-INT((AJ$1-1)/$K75))*$S75*((1+'Inputs &amp; Summary'!$D$7)^AJ$1))),(_xlfn.WEIBULL.DIST(AJ$1,$L75,$K75,FALSE)*$S75*((1+'Inputs &amp; Summary'!$D$7)^AJ$1))),IF($M75=Lists!$H$3,IF($K75&lt;1,((($R75*(1-$E75)+$Q75*(1-$F75))/$K75)*((1+'Inputs &amp; Summary'!$D$7)^AJ$1)),((INT(AJ$1/$K75)-INT((AJ$1-1)/$K75))*($R75*(1-$E75)+$Q75*(1-$F75))*((1+'Inputs &amp; Summary'!$D$7)^AJ$1))),((_xlfn.WEIBULL.DIST(AJ$1,$L75,$K75,FALSE)*($R75*(1-$E75)+$Q75*(1-$F75))*((1+'Inputs &amp; Summary'!$D$7)^AJ$1))))))</f>
        <v>2.7506406354930917</v>
      </c>
      <c r="AK75" s="248">
        <f>$D75*IF(AK$1&gt;'Inputs &amp; Summary'!$D$5,0,IF(AK$1&gt;VLOOKUP($G75,Lists!$J$17:$K$21,2),IF($M75=Lists!$H$3,IF($K75&lt;1,(($S75/$K75)*((1+'Inputs &amp; Summary'!$D$7)^AK$1)),((INT(AK$1/$K75)-INT((AK$1-1)/$K75))*$S75*((1+'Inputs &amp; Summary'!$D$7)^AK$1))),(_xlfn.WEIBULL.DIST(AK$1,$L75,$K75,FALSE)*$S75*((1+'Inputs &amp; Summary'!$D$7)^AK$1))),IF($M75=Lists!$H$3,IF($K75&lt;1,((($R75*(1-$E75)+$Q75*(1-$F75))/$K75)*((1+'Inputs &amp; Summary'!$D$7)^AK$1)),((INT(AK$1/$K75)-INT((AK$1-1)/$K75))*($R75*(1-$E75)+$Q75*(1-$F75))*((1+'Inputs &amp; Summary'!$D$7)^AK$1))),((_xlfn.WEIBULL.DIST(AK$1,$L75,$K75,FALSE)*($R75*(1-$E75)+$Q75*(1-$F75))*((1+'Inputs &amp; Summary'!$D$7)^AK$1))))))</f>
        <v>2.6688201148825397</v>
      </c>
      <c r="AL75" s="248">
        <f>$D75*IF(AL$1&gt;'Inputs &amp; Summary'!$D$5,0,IF(AL$1&gt;VLOOKUP($G75,Lists!$J$17:$K$21,2),IF($M75=Lists!$H$3,IF($K75&lt;1,(($S75/$K75)*((1+'Inputs &amp; Summary'!$D$7)^AL$1)),((INT(AL$1/$K75)-INT((AL$1-1)/$K75))*$S75*((1+'Inputs &amp; Summary'!$D$7)^AL$1))),(_xlfn.WEIBULL.DIST(AL$1,$L75,$K75,FALSE)*$S75*((1+'Inputs &amp; Summary'!$D$7)^AL$1))),IF($M75=Lists!$H$3,IF($K75&lt;1,((($R75*(1-$E75)+$Q75*(1-$F75))/$K75)*((1+'Inputs &amp; Summary'!$D$7)^AL$1)),((INT(AL$1/$K75)-INT((AL$1-1)/$K75))*($R75*(1-$E75)+$Q75*(1-$F75))*((1+'Inputs &amp; Summary'!$D$7)^AL$1))),((_xlfn.WEIBULL.DIST(AL$1,$L75,$K75,FALSE)*($R75*(1-$E75)+$Q75*(1-$F75))*((1+'Inputs &amp; Summary'!$D$7)^AL$1))))))</f>
        <v>2.5894334264151606</v>
      </c>
      <c r="AM75" s="248">
        <f>$D75*IF(AM$1&gt;'Inputs &amp; Summary'!$D$5,0,IF(AM$1&gt;VLOOKUP($G75,Lists!$J$17:$K$21,2),IF($M75=Lists!$H$3,IF($K75&lt;1,(($S75/$K75)*((1+'Inputs &amp; Summary'!$D$7)^AM$1)),((INT(AM$1/$K75)-INT((AM$1-1)/$K75))*$S75*((1+'Inputs &amp; Summary'!$D$7)^AM$1))),(_xlfn.WEIBULL.DIST(AM$1,$L75,$K75,FALSE)*$S75*((1+'Inputs &amp; Summary'!$D$7)^AM$1))),IF($M75=Lists!$H$3,IF($K75&lt;1,((($R75*(1-$E75)+$Q75*(1-$F75))/$K75)*((1+'Inputs &amp; Summary'!$D$7)^AM$1)),((INT(AM$1/$K75)-INT((AM$1-1)/$K75))*($R75*(1-$E75)+$Q75*(1-$F75))*((1+'Inputs &amp; Summary'!$D$7)^AM$1))),((_xlfn.WEIBULL.DIST(AM$1,$L75,$K75,FALSE)*($R75*(1-$E75)+$Q75*(1-$F75))*((1+'Inputs &amp; Summary'!$D$7)^AM$1))))))</f>
        <v>2.5124081733516408</v>
      </c>
      <c r="AN75" s="248">
        <f>$D75*IF(AN$1&gt;'Inputs &amp; Summary'!$D$5,0,IF(AN$1&gt;VLOOKUP($G75,Lists!$J$17:$K$21,2),IF($M75=Lists!$H$3,IF($K75&lt;1,(($S75/$K75)*((1+'Inputs &amp; Summary'!$D$7)^AN$1)),((INT(AN$1/$K75)-INT((AN$1-1)/$K75))*$S75*((1+'Inputs &amp; Summary'!$D$7)^AN$1))),(_xlfn.WEIBULL.DIST(AN$1,$L75,$K75,FALSE)*$S75*((1+'Inputs &amp; Summary'!$D$7)^AN$1))),IF($M75=Lists!$H$3,IF($K75&lt;1,((($R75*(1-$E75)+$Q75*(1-$F75))/$K75)*((1+'Inputs &amp; Summary'!$D$7)^AN$1)),((INT(AN$1/$K75)-INT((AN$1-1)/$K75))*($R75*(1-$E75)+$Q75*(1-$F75))*((1+'Inputs &amp; Summary'!$D$7)^AN$1))),((_xlfn.WEIBULL.DIST(AN$1,$L75,$K75,FALSE)*($R75*(1-$E75)+$Q75*(1-$F75))*((1+'Inputs &amp; Summary'!$D$7)^AN$1))))))</f>
        <v>2.4376741124651349</v>
      </c>
      <c r="AO75" s="248">
        <f>$D75*IF(AO$1&gt;'Inputs &amp; Summary'!$D$5,0,IF(AO$1&gt;VLOOKUP($G75,Lists!$J$17:$K$21,2),IF($M75=Lists!$H$3,IF($K75&lt;1,(($S75/$K75)*((1+'Inputs &amp; Summary'!$D$7)^AO$1)),((INT(AO$1/$K75)-INT((AO$1-1)/$K75))*$S75*((1+'Inputs &amp; Summary'!$D$7)^AO$1))),(_xlfn.WEIBULL.DIST(AO$1,$L75,$K75,FALSE)*$S75*((1+'Inputs &amp; Summary'!$D$7)^AO$1))),IF($M75=Lists!$H$3,IF($K75&lt;1,((($R75*(1-$E75)+$Q75*(1-$F75))/$K75)*((1+'Inputs &amp; Summary'!$D$7)^AO$1)),((INT(AO$1/$K75)-INT((AO$1-1)/$K75))*($R75*(1-$E75)+$Q75*(1-$F75))*((1+'Inputs &amp; Summary'!$D$7)^AO$1))),((_xlfn.WEIBULL.DIST(AO$1,$L75,$K75,FALSE)*($R75*(1-$E75)+$Q75*(1-$F75))*((1+'Inputs &amp; Summary'!$D$7)^AO$1))))))</f>
        <v>2.3651630899829095</v>
      </c>
      <c r="AP75" s="248">
        <f>$D75*IF(AP$1&gt;'Inputs &amp; Summary'!$D$5,0,IF(AP$1&gt;VLOOKUP($G75,Lists!$J$17:$K$21,2),IF($M75=Lists!$H$3,IF($K75&lt;1,(($S75/$K75)*((1+'Inputs &amp; Summary'!$D$7)^AP$1)),((INT(AP$1/$K75)-INT((AP$1-1)/$K75))*$S75*((1+'Inputs &amp; Summary'!$D$7)^AP$1))),(_xlfn.WEIBULL.DIST(AP$1,$L75,$K75,FALSE)*$S75*((1+'Inputs &amp; Summary'!$D$7)^AP$1))),IF($M75=Lists!$H$3,IF($K75&lt;1,((($R75*(1-$E75)+$Q75*(1-$F75))/$K75)*((1+'Inputs &amp; Summary'!$D$7)^AP$1)),((INT(AP$1/$K75)-INT((AP$1-1)/$K75))*($R75*(1-$E75)+$Q75*(1-$F75))*((1+'Inputs &amp; Summary'!$D$7)^AP$1))),((_xlfn.WEIBULL.DIST(AP$1,$L75,$K75,FALSE)*($R75*(1-$E75)+$Q75*(1-$F75))*((1+'Inputs &amp; Summary'!$D$7)^AP$1))))))</f>
        <v>2.2948089794334687</v>
      </c>
      <c r="AQ75" s="248">
        <f>$D75*IF(AQ$1&gt;'Inputs &amp; Summary'!$D$5,0,IF(AQ$1&gt;VLOOKUP($G75,Lists!$J$17:$K$21,2),IF($M75=Lists!$H$3,IF($K75&lt;1,(($S75/$K75)*((1+'Inputs &amp; Summary'!$D$7)^AQ$1)),((INT(AQ$1/$K75)-INT((AQ$1-1)/$K75))*$S75*((1+'Inputs &amp; Summary'!$D$7)^AQ$1))),(_xlfn.WEIBULL.DIST(AQ$1,$L75,$K75,FALSE)*$S75*((1+'Inputs &amp; Summary'!$D$7)^AQ$1))),IF($M75=Lists!$H$3,IF($K75&lt;1,((($R75*(1-$E75)+$Q75*(1-$F75))/$K75)*((1+'Inputs &amp; Summary'!$D$7)^AQ$1)),((INT(AQ$1/$K75)-INT((AQ$1-1)/$K75))*($R75*(1-$E75)+$Q75*(1-$F75))*((1+'Inputs &amp; Summary'!$D$7)^AQ$1))),((_xlfn.WEIBULL.DIST(AQ$1,$L75,$K75,FALSE)*($R75*(1-$E75)+$Q75*(1-$F75))*((1+'Inputs &amp; Summary'!$D$7)^AQ$1))))))</f>
        <v>2.2265476213424806</v>
      </c>
      <c r="AR75" s="248">
        <f>$D75*IF(AR$1&gt;'Inputs &amp; Summary'!$D$5,0,IF(AR$1&gt;VLOOKUP($G75,Lists!$J$17:$K$21,2),IF($M75=Lists!$H$3,IF($K75&lt;1,(($S75/$K75)*((1+'Inputs &amp; Summary'!$D$7)^AR$1)),((INT(AR$1/$K75)-INT((AR$1-1)/$K75))*$S75*((1+'Inputs &amp; Summary'!$D$7)^AR$1))),(_xlfn.WEIBULL.DIST(AR$1,$L75,$K75,FALSE)*$S75*((1+'Inputs &amp; Summary'!$D$7)^AR$1))),IF($M75=Lists!$H$3,IF($K75&lt;1,((($R75*(1-$E75)+$Q75*(1-$F75))/$K75)*((1+'Inputs &amp; Summary'!$D$7)^AR$1)),((INT(AR$1/$K75)-INT((AR$1-1)/$K75))*($R75*(1-$E75)+$Q75*(1-$F75))*((1+'Inputs &amp; Summary'!$D$7)^AR$1))),((_xlfn.WEIBULL.DIST(AR$1,$L75,$K75,FALSE)*($R75*(1-$E75)+$Q75*(1-$F75))*((1+'Inputs &amp; Summary'!$D$7)^AR$1))))))</f>
        <v>2.1603167647225026</v>
      </c>
      <c r="AS75" s="248">
        <f>$D75*IF(AS$1&gt;'Inputs &amp; Summary'!$D$5,0,IF(AS$1&gt;VLOOKUP($G75,Lists!$J$17:$K$21,2),IF($M75=Lists!$H$3,IF($K75&lt;1,(($S75/$K75)*((1+'Inputs &amp; Summary'!$D$7)^AS$1)),((INT(AS$1/$K75)-INT((AS$1-1)/$K75))*$S75*((1+'Inputs &amp; Summary'!$D$7)^AS$1))),(_xlfn.WEIBULL.DIST(AS$1,$L75,$K75,FALSE)*$S75*((1+'Inputs &amp; Summary'!$D$7)^AS$1))),IF($M75=Lists!$H$3,IF($K75&lt;1,((($R75*(1-$E75)+$Q75*(1-$F75))/$K75)*((1+'Inputs &amp; Summary'!$D$7)^AS$1)),((INT(AS$1/$K75)-INT((AS$1-1)/$K75))*($R75*(1-$E75)+$Q75*(1-$F75))*((1+'Inputs &amp; Summary'!$D$7)^AS$1))),((_xlfn.WEIBULL.DIST(AS$1,$L75,$K75,FALSE)*($R75*(1-$E75)+$Q75*(1-$F75))*((1+'Inputs &amp; Summary'!$D$7)^AS$1))))))</f>
        <v>0</v>
      </c>
      <c r="AT75" s="248">
        <f>$D75*IF(AT$1&gt;'Inputs &amp; Summary'!$D$5,0,IF(AT$1&gt;VLOOKUP($G75,Lists!$J$17:$K$21,2),IF($M75=Lists!$H$3,IF($K75&lt;1,(($S75/$K75)*((1+'Inputs &amp; Summary'!$D$7)^AT$1)),((INT(AT$1/$K75)-INT((AT$1-1)/$K75))*$S75*((1+'Inputs &amp; Summary'!$D$7)^AT$1))),(_xlfn.WEIBULL.DIST(AT$1,$L75,$K75,FALSE)*$S75*((1+'Inputs &amp; Summary'!$D$7)^AT$1))),IF($M75=Lists!$H$3,IF($K75&lt;1,((($R75*(1-$E75)+$Q75*(1-$F75))/$K75)*((1+'Inputs &amp; Summary'!$D$7)^AT$1)),((INT(AT$1/$K75)-INT((AT$1-1)/$K75))*($R75*(1-$E75)+$Q75*(1-$F75))*((1+'Inputs &amp; Summary'!$D$7)^AT$1))),((_xlfn.WEIBULL.DIST(AT$1,$L75,$K75,FALSE)*($R75*(1-$E75)+$Q75*(1-$F75))*((1+'Inputs &amp; Summary'!$D$7)^AT$1))))))</f>
        <v>0</v>
      </c>
      <c r="AU75" s="248">
        <f>$D75*IF(AU$1&gt;'Inputs &amp; Summary'!$D$5,0,IF(AU$1&gt;VLOOKUP($G75,Lists!$J$17:$K$21,2),IF($M75=Lists!$H$3,IF($K75&lt;1,(($S75/$K75)*((1+'Inputs &amp; Summary'!$D$7)^AU$1)),((INT(AU$1/$K75)-INT((AU$1-1)/$K75))*$S75*((1+'Inputs &amp; Summary'!$D$7)^AU$1))),(_xlfn.WEIBULL.DIST(AU$1,$L75,$K75,FALSE)*$S75*((1+'Inputs &amp; Summary'!$D$7)^AU$1))),IF($M75=Lists!$H$3,IF($K75&lt;1,((($R75*(1-$E75)+$Q75*(1-$F75))/$K75)*((1+'Inputs &amp; Summary'!$D$7)^AU$1)),((INT(AU$1/$K75)-INT((AU$1-1)/$K75))*($R75*(1-$E75)+$Q75*(1-$F75))*((1+'Inputs &amp; Summary'!$D$7)^AU$1))),((_xlfn.WEIBULL.DIST(AU$1,$L75,$K75,FALSE)*($R75*(1-$E75)+$Q75*(1-$F75))*((1+'Inputs &amp; Summary'!$D$7)^AU$1))))))</f>
        <v>0</v>
      </c>
      <c r="AV75" s="248">
        <f>$D75*IF(AV$1&gt;'Inputs &amp; Summary'!$D$5,0,IF(AV$1&gt;VLOOKUP($G75,Lists!$J$17:$K$21,2),IF($M75=Lists!$H$3,IF($K75&lt;1,(($S75/$K75)*((1+'Inputs &amp; Summary'!$D$7)^AV$1)),((INT(AV$1/$K75)-INT((AV$1-1)/$K75))*$S75*((1+'Inputs &amp; Summary'!$D$7)^AV$1))),(_xlfn.WEIBULL.DIST(AV$1,$L75,$K75,FALSE)*$S75*((1+'Inputs &amp; Summary'!$D$7)^AV$1))),IF($M75=Lists!$H$3,IF($K75&lt;1,((($R75*(1-$E75)+$Q75*(1-$F75))/$K75)*((1+'Inputs &amp; Summary'!$D$7)^AV$1)),((INT(AV$1/$K75)-INT((AV$1-1)/$K75))*($R75*(1-$E75)+$Q75*(1-$F75))*((1+'Inputs &amp; Summary'!$D$7)^AV$1))),((_xlfn.WEIBULL.DIST(AV$1,$L75,$K75,FALSE)*($R75*(1-$E75)+$Q75*(1-$F75))*((1+'Inputs &amp; Summary'!$D$7)^AV$1))))))</f>
        <v>0</v>
      </c>
      <c r="AW75" s="248">
        <f>$D75*IF(AW$1&gt;'Inputs &amp; Summary'!$D$5,0,IF(AW$1&gt;VLOOKUP($G75,Lists!$J$17:$K$21,2),IF($M75=Lists!$H$3,IF($K75&lt;1,(($S75/$K75)*((1+'Inputs &amp; Summary'!$D$7)^AW$1)),((INT(AW$1/$K75)-INT((AW$1-1)/$K75))*$S75*((1+'Inputs &amp; Summary'!$D$7)^AW$1))),(_xlfn.WEIBULL.DIST(AW$1,$L75,$K75,FALSE)*$S75*((1+'Inputs &amp; Summary'!$D$7)^AW$1))),IF($M75=Lists!$H$3,IF($K75&lt;1,((($R75*(1-$E75)+$Q75*(1-$F75))/$K75)*((1+'Inputs &amp; Summary'!$D$7)^AW$1)),((INT(AW$1/$K75)-INT((AW$1-1)/$K75))*($R75*(1-$E75)+$Q75*(1-$F75))*((1+'Inputs &amp; Summary'!$D$7)^AW$1))),((_xlfn.WEIBULL.DIST(AW$1,$L75,$K75,FALSE)*($R75*(1-$E75)+$Q75*(1-$F75))*((1+'Inputs &amp; Summary'!$D$7)^AW$1))))))</f>
        <v>0</v>
      </c>
      <c r="AX75" s="248">
        <f>$D75*IF(AX$1&gt;'Inputs &amp; Summary'!$D$5,0,IF(AX$1&gt;VLOOKUP($G75,Lists!$J$17:$K$21,2),IF($M75=Lists!$H$3,IF($K75&lt;1,(($S75/$K75)*((1+'Inputs &amp; Summary'!$D$7)^AX$1)),((INT(AX$1/$K75)-INT((AX$1-1)/$K75))*$S75*((1+'Inputs &amp; Summary'!$D$7)^AX$1))),(_xlfn.WEIBULL.DIST(AX$1,$L75,$K75,FALSE)*$S75*((1+'Inputs &amp; Summary'!$D$7)^AX$1))),IF($M75=Lists!$H$3,IF($K75&lt;1,((($R75*(1-$E75)+$Q75*(1-$F75))/$K75)*((1+'Inputs &amp; Summary'!$D$7)^AX$1)),((INT(AX$1/$K75)-INT((AX$1-1)/$K75))*($R75*(1-$E75)+$Q75*(1-$F75))*((1+'Inputs &amp; Summary'!$D$7)^AX$1))),((_xlfn.WEIBULL.DIST(AX$1,$L75,$K75,FALSE)*($R75*(1-$E75)+$Q75*(1-$F75))*((1+'Inputs &amp; Summary'!$D$7)^AX$1))))))</f>
        <v>0</v>
      </c>
      <c r="AY75" s="248">
        <f>$D75*IF(AY$1&gt;'Inputs &amp; Summary'!$D$5,0,IF(AY$1&gt;VLOOKUP($G75,Lists!$J$17:$K$21,2),IF($M75=Lists!$H$3,IF($K75&lt;1,(($S75/$K75)*((1+'Inputs &amp; Summary'!$D$7)^AY$1)),((INT(AY$1/$K75)-INT((AY$1-1)/$K75))*$S75*((1+'Inputs &amp; Summary'!$D$7)^AY$1))),(_xlfn.WEIBULL.DIST(AY$1,$L75,$K75,FALSE)*$S75*((1+'Inputs &amp; Summary'!$D$7)^AY$1))),IF($M75=Lists!$H$3,IF($K75&lt;1,((($R75*(1-$E75)+$Q75*(1-$F75))/$K75)*((1+'Inputs &amp; Summary'!$D$7)^AY$1)),((INT(AY$1/$K75)-INT((AY$1-1)/$K75))*($R75*(1-$E75)+$Q75*(1-$F75))*((1+'Inputs &amp; Summary'!$D$7)^AY$1))),((_xlfn.WEIBULL.DIST(AY$1,$L75,$K75,FALSE)*($R75*(1-$E75)+$Q75*(1-$F75))*((1+'Inputs &amp; Summary'!$D$7)^AY$1))))))</f>
        <v>0</v>
      </c>
      <c r="AZ75" s="248">
        <f>$D75*IF(AZ$1&gt;'Inputs &amp; Summary'!$D$5,0,IF(AZ$1&gt;VLOOKUP($G75,Lists!$J$17:$K$21,2),IF($M75=Lists!$H$3,IF($K75&lt;1,(($S75/$K75)*((1+'Inputs &amp; Summary'!$D$7)^AZ$1)),((INT(AZ$1/$K75)-INT((AZ$1-1)/$K75))*$S75*((1+'Inputs &amp; Summary'!$D$7)^AZ$1))),(_xlfn.WEIBULL.DIST(AZ$1,$L75,$K75,FALSE)*$S75*((1+'Inputs &amp; Summary'!$D$7)^AZ$1))),IF($M75=Lists!$H$3,IF($K75&lt;1,((($R75*(1-$E75)+$Q75*(1-$F75))/$K75)*((1+'Inputs &amp; Summary'!$D$7)^AZ$1)),((INT(AZ$1/$K75)-INT((AZ$1-1)/$K75))*($R75*(1-$E75)+$Q75*(1-$F75))*((1+'Inputs &amp; Summary'!$D$7)^AZ$1))),((_xlfn.WEIBULL.DIST(AZ$1,$L75,$K75,FALSE)*($R75*(1-$E75)+$Q75*(1-$F75))*((1+'Inputs &amp; Summary'!$D$7)^AZ$1))))))</f>
        <v>0</v>
      </c>
      <c r="BA75" s="248">
        <f>$D75*IF(BA$1&gt;'Inputs &amp; Summary'!$D$5,0,IF(BA$1&gt;VLOOKUP($G75,Lists!$J$17:$K$21,2),IF($M75=Lists!$H$3,IF($K75&lt;1,(($S75/$K75)*((1+'Inputs &amp; Summary'!$D$7)^BA$1)),((INT(BA$1/$K75)-INT((BA$1-1)/$K75))*$S75*((1+'Inputs &amp; Summary'!$D$7)^BA$1))),(_xlfn.WEIBULL.DIST(BA$1,$L75,$K75,FALSE)*$S75*((1+'Inputs &amp; Summary'!$D$7)^BA$1))),IF($M75=Lists!$H$3,IF($K75&lt;1,((($R75*(1-$E75)+$Q75*(1-$F75))/$K75)*((1+'Inputs &amp; Summary'!$D$7)^BA$1)),((INT(BA$1/$K75)-INT((BA$1-1)/$K75))*($R75*(1-$E75)+$Q75*(1-$F75))*((1+'Inputs &amp; Summary'!$D$7)^BA$1))),((_xlfn.WEIBULL.DIST(BA$1,$L75,$K75,FALSE)*($R75*(1-$E75)+$Q75*(1-$F75))*((1+'Inputs &amp; Summary'!$D$7)^BA$1))))))</f>
        <v>0</v>
      </c>
      <c r="BB75" s="248">
        <f>$D75*IF(BB$1&gt;'Inputs &amp; Summary'!$D$5,0,IF(BB$1&gt;VLOOKUP($G75,Lists!$J$17:$K$21,2),IF($M75=Lists!$H$3,IF($K75&lt;1,(($S75/$K75)*((1+'Inputs &amp; Summary'!$D$7)^BB$1)),((INT(BB$1/$K75)-INT((BB$1-1)/$K75))*$S75*((1+'Inputs &amp; Summary'!$D$7)^BB$1))),(_xlfn.WEIBULL.DIST(BB$1,$L75,$K75,FALSE)*$S75*((1+'Inputs &amp; Summary'!$D$7)^BB$1))),IF($M75=Lists!$H$3,IF($K75&lt;1,((($R75*(1-$E75)+$Q75*(1-$F75))/$K75)*((1+'Inputs &amp; Summary'!$D$7)^BB$1)),((INT(BB$1/$K75)-INT((BB$1-1)/$K75))*($R75*(1-$E75)+$Q75*(1-$F75))*((1+'Inputs &amp; Summary'!$D$7)^BB$1))),((_xlfn.WEIBULL.DIST(BB$1,$L75,$K75,FALSE)*($R75*(1-$E75)+$Q75*(1-$F75))*((1+'Inputs &amp; Summary'!$D$7)^BB$1))))))</f>
        <v>0</v>
      </c>
      <c r="BC75" s="248">
        <f>$D75*IF(BC$1&gt;'Inputs &amp; Summary'!$D$5,0,IF(BC$1&gt;VLOOKUP($G75,Lists!$J$17:$K$21,2),IF($M75=Lists!$H$3,IF($K75&lt;1,(($S75/$K75)*((1+'Inputs &amp; Summary'!$D$7)^BC$1)),((INT(BC$1/$K75)-INT((BC$1-1)/$K75))*$S75*((1+'Inputs &amp; Summary'!$D$7)^BC$1))),(_xlfn.WEIBULL.DIST(BC$1,$L75,$K75,FALSE)*$S75*((1+'Inputs &amp; Summary'!$D$7)^BC$1))),IF($M75=Lists!$H$3,IF($K75&lt;1,((($R75*(1-$E75)+$Q75*(1-$F75))/$K75)*((1+'Inputs &amp; Summary'!$D$7)^BC$1)),((INT(BC$1/$K75)-INT((BC$1-1)/$K75))*($R75*(1-$E75)+$Q75*(1-$F75))*((1+'Inputs &amp; Summary'!$D$7)^BC$1))),((_xlfn.WEIBULL.DIST(BC$1,$L75,$K75,FALSE)*($R75*(1-$E75)+$Q75*(1-$F75))*((1+'Inputs &amp; Summary'!$D$7)^BC$1))))))</f>
        <v>0</v>
      </c>
      <c r="BD75" s="248">
        <f>$D75*IF(BD$1&gt;'Inputs &amp; Summary'!$D$5,0,IF(BD$1&gt;VLOOKUP($G75,Lists!$J$17:$K$21,2),IF($M75=Lists!$H$3,IF($K75&lt;1,(($S75/$K75)*((1+'Inputs &amp; Summary'!$D$7)^BD$1)),((INT(BD$1/$K75)-INT((BD$1-1)/$K75))*$S75*((1+'Inputs &amp; Summary'!$D$7)^BD$1))),(_xlfn.WEIBULL.DIST(BD$1,$L75,$K75,FALSE)*$S75*((1+'Inputs &amp; Summary'!$D$7)^BD$1))),IF($M75=Lists!$H$3,IF($K75&lt;1,((($R75*(1-$E75)+$Q75*(1-$F75))/$K75)*((1+'Inputs &amp; Summary'!$D$7)^BD$1)),((INT(BD$1/$K75)-INT((BD$1-1)/$K75))*($R75*(1-$E75)+$Q75*(1-$F75))*((1+'Inputs &amp; Summary'!$D$7)^BD$1))),((_xlfn.WEIBULL.DIST(BD$1,$L75,$K75,FALSE)*($R75*(1-$E75)+$Q75*(1-$F75))*((1+'Inputs &amp; Summary'!$D$7)^BD$1))))))</f>
        <v>0</v>
      </c>
      <c r="BE75" s="248">
        <f>$D75*IF(BE$1&gt;'Inputs &amp; Summary'!$D$5,0,IF(BE$1&gt;VLOOKUP($G75,Lists!$J$17:$K$21,2),IF($M75=Lists!$H$3,IF($K75&lt;1,(($S75/$K75)*((1+'Inputs &amp; Summary'!$D$7)^BE$1)),((INT(BE$1/$K75)-INT((BE$1-1)/$K75))*$S75*((1+'Inputs &amp; Summary'!$D$7)^BE$1))),(_xlfn.WEIBULL.DIST(BE$1,$L75,$K75,FALSE)*$S75*((1+'Inputs &amp; Summary'!$D$7)^BE$1))),IF($M75=Lists!$H$3,IF($K75&lt;1,((($R75*(1-$E75)+$Q75*(1-$F75))/$K75)*((1+'Inputs &amp; Summary'!$D$7)^BE$1)),((INT(BE$1/$K75)-INT((BE$1-1)/$K75))*($R75*(1-$E75)+$Q75*(1-$F75))*((1+'Inputs &amp; Summary'!$D$7)^BE$1))),((_xlfn.WEIBULL.DIST(BE$1,$L75,$K75,FALSE)*($R75*(1-$E75)+$Q75*(1-$F75))*((1+'Inputs &amp; Summary'!$D$7)^BE$1))))))</f>
        <v>0</v>
      </c>
      <c r="BF75" s="248">
        <f>$D75*IF(BF$1&gt;'Inputs &amp; Summary'!$D$5,0,IF(BF$1&gt;VLOOKUP($G75,Lists!$J$17:$K$21,2),IF($M75=Lists!$H$3,IF($K75&lt;1,(($S75/$K75)*((1+'Inputs &amp; Summary'!$D$7)^BF$1)),((INT(BF$1/$K75)-INT((BF$1-1)/$K75))*$S75*((1+'Inputs &amp; Summary'!$D$7)^BF$1))),(_xlfn.WEIBULL.DIST(BF$1,$L75,$K75,FALSE)*$S75*((1+'Inputs &amp; Summary'!$D$7)^BF$1))),IF($M75=Lists!$H$3,IF($K75&lt;1,((($R75*(1-$E75)+$Q75*(1-$F75))/$K75)*((1+'Inputs &amp; Summary'!$D$7)^BF$1)),((INT(BF$1/$K75)-INT((BF$1-1)/$K75))*($R75*(1-$E75)+$Q75*(1-$F75))*((1+'Inputs &amp; Summary'!$D$7)^BF$1))),((_xlfn.WEIBULL.DIST(BF$1,$L75,$K75,FALSE)*($R75*(1-$E75)+$Q75*(1-$F75))*((1+'Inputs &amp; Summary'!$D$7)^BF$1))))))</f>
        <v>0</v>
      </c>
      <c r="BG75" s="248">
        <f>$D75*IF(BG$1&gt;'Inputs &amp; Summary'!$D$5,0,IF(BG$1&gt;VLOOKUP($G75,Lists!$J$17:$K$21,2),IF($M75=Lists!$H$3,IF($K75&lt;1,(($S75/$K75)*((1+'Inputs &amp; Summary'!$D$7)^BG$1)),((INT(BG$1/$K75)-INT((BG$1-1)/$K75))*$S75*((1+'Inputs &amp; Summary'!$D$7)^BG$1))),(_xlfn.WEIBULL.DIST(BG$1,$L75,$K75,FALSE)*$S75*((1+'Inputs &amp; Summary'!$D$7)^BG$1))),IF($M75=Lists!$H$3,IF($K75&lt;1,((($R75*(1-$E75)+$Q75*(1-$F75))/$K75)*((1+'Inputs &amp; Summary'!$D$7)^BG$1)),((INT(BG$1/$K75)-INT((BG$1-1)/$K75))*($R75*(1-$E75)+$Q75*(1-$F75))*((1+'Inputs &amp; Summary'!$D$7)^BG$1))),((_xlfn.WEIBULL.DIST(BG$1,$L75,$K75,FALSE)*($R75*(1-$E75)+$Q75*(1-$F75))*((1+'Inputs &amp; Summary'!$D$7)^BG$1))))))</f>
        <v>0</v>
      </c>
      <c r="BH75" s="248">
        <f>$D75*IF(BH$1&gt;'Inputs &amp; Summary'!$D$5,0,IF(BH$1&gt;VLOOKUP($G75,Lists!$J$17:$K$21,2),IF($M75=Lists!$H$3,IF($K75&lt;1,(($S75/$K75)*((1+'Inputs &amp; Summary'!$D$7)^BH$1)),((INT(BH$1/$K75)-INT((BH$1-1)/$K75))*$S75*((1+'Inputs &amp; Summary'!$D$7)^BH$1))),(_xlfn.WEIBULL.DIST(BH$1,$L75,$K75,FALSE)*$S75*((1+'Inputs &amp; Summary'!$D$7)^BH$1))),IF($M75=Lists!$H$3,IF($K75&lt;1,((($R75*(1-$E75)+$Q75*(1-$F75))/$K75)*((1+'Inputs &amp; Summary'!$D$7)^BH$1)),((INT(BH$1/$K75)-INT((BH$1-1)/$K75))*($R75*(1-$E75)+$Q75*(1-$F75))*((1+'Inputs &amp; Summary'!$D$7)^BH$1))),((_xlfn.WEIBULL.DIST(BH$1,$L75,$K75,FALSE)*($R75*(1-$E75)+$Q75*(1-$F75))*((1+'Inputs &amp; Summary'!$D$7)^BH$1))))))</f>
        <v>0</v>
      </c>
      <c r="BI75" s="248">
        <f>$D75*IF(BI$1&gt;'Inputs &amp; Summary'!$D$5,0,IF(BI$1&gt;VLOOKUP($G75,Lists!$J$17:$K$21,2),IF($M75=Lists!$H$3,IF($K75&lt;1,(($S75/$K75)*((1+'Inputs &amp; Summary'!$D$7)^BI$1)),((INT(BI$1/$K75)-INT((BI$1-1)/$K75))*$S75*((1+'Inputs &amp; Summary'!$D$7)^BI$1))),(_xlfn.WEIBULL.DIST(BI$1,$L75,$K75,FALSE)*$S75*((1+'Inputs &amp; Summary'!$D$7)^BI$1))),IF($M75=Lists!$H$3,IF($K75&lt;1,((($R75*(1-$E75)+$Q75*(1-$F75))/$K75)*((1+'Inputs &amp; Summary'!$D$7)^BI$1)),((INT(BI$1/$K75)-INT((BI$1-1)/$K75))*($R75*(1-$E75)+$Q75*(1-$F75))*((1+'Inputs &amp; Summary'!$D$7)^BI$1))),((_xlfn.WEIBULL.DIST(BI$1,$L75,$K75,FALSE)*($R75*(1-$E75)+$Q75*(1-$F75))*((1+'Inputs &amp; Summary'!$D$7)^BI$1))))))</f>
        <v>0</v>
      </c>
      <c r="BJ75" s="248">
        <f>$D75*IF(BJ$1&gt;'Inputs &amp; Summary'!$D$5,0,IF(BJ$1&gt;VLOOKUP($G75,Lists!$J$17:$K$21,2),IF($M75=Lists!$H$3,IF($K75&lt;1,(($S75/$K75)*((1+'Inputs &amp; Summary'!$D$7)^BJ$1)),((INT(BJ$1/$K75)-INT((BJ$1-1)/$K75))*$S75*((1+'Inputs &amp; Summary'!$D$7)^BJ$1))),(_xlfn.WEIBULL.DIST(BJ$1,$L75,$K75,FALSE)*$S75*((1+'Inputs &amp; Summary'!$D$7)^BJ$1))),IF($M75=Lists!$H$3,IF($K75&lt;1,((($R75*(1-$E75)+$Q75*(1-$F75))/$K75)*((1+'Inputs &amp; Summary'!$D$7)^BJ$1)),((INT(BJ$1/$K75)-INT((BJ$1-1)/$K75))*($R75*(1-$E75)+$Q75*(1-$F75))*((1+'Inputs &amp; Summary'!$D$7)^BJ$1))),((_xlfn.WEIBULL.DIST(BJ$1,$L75,$K75,FALSE)*($R75*(1-$E75)+$Q75*(1-$F75))*((1+'Inputs &amp; Summary'!$D$7)^BJ$1))))))</f>
        <v>0</v>
      </c>
      <c r="BK75" s="248">
        <f>$D75*IF(BK$1&gt;'Inputs &amp; Summary'!$D$5,0,IF(BK$1&gt;VLOOKUP($G75,Lists!$J$17:$K$21,2),IF($M75=Lists!$H$3,IF($K75&lt;1,(($S75/$K75)*((1+'Inputs &amp; Summary'!$D$7)^BK$1)),((INT(BK$1/$K75)-INT((BK$1-1)/$K75))*$S75*((1+'Inputs &amp; Summary'!$D$7)^BK$1))),(_xlfn.WEIBULL.DIST(BK$1,$L75,$K75,FALSE)*$S75*((1+'Inputs &amp; Summary'!$D$7)^BK$1))),IF($M75=Lists!$H$3,IF($K75&lt;1,((($R75*(1-$E75)+$Q75*(1-$F75))/$K75)*((1+'Inputs &amp; Summary'!$D$7)^BK$1)),((INT(BK$1/$K75)-INT((BK$1-1)/$K75))*($R75*(1-$E75)+$Q75*(1-$F75))*((1+'Inputs &amp; Summary'!$D$7)^BK$1))),((_xlfn.WEIBULL.DIST(BK$1,$L75,$K75,FALSE)*($R75*(1-$E75)+$Q75*(1-$F75))*((1+'Inputs &amp; Summary'!$D$7)^BK$1))))))</f>
        <v>0</v>
      </c>
      <c r="BL75" s="248">
        <f>$D75*IF(BL$1&gt;'Inputs &amp; Summary'!$D$5,0,IF(BL$1&gt;VLOOKUP($G75,Lists!$J$17:$K$21,2),IF($M75=Lists!$H$3,IF($K75&lt;1,(($S75/$K75)*((1+'Inputs &amp; Summary'!$D$7)^BL$1)),((INT(BL$1/$K75)-INT((BL$1-1)/$K75))*$S75*((1+'Inputs &amp; Summary'!$D$7)^BL$1))),(_xlfn.WEIBULL.DIST(BL$1,$L75,$K75,FALSE)*$S75*((1+'Inputs &amp; Summary'!$D$7)^BL$1))),IF($M75=Lists!$H$3,IF($K75&lt;1,((($R75*(1-$E75)+$Q75*(1-$F75))/$K75)*((1+'Inputs &amp; Summary'!$D$7)^BL$1)),((INT(BL$1/$K75)-INT((BL$1-1)/$K75))*($R75*(1-$E75)+$Q75*(1-$F75))*((1+'Inputs &amp; Summary'!$D$7)^BL$1))),((_xlfn.WEIBULL.DIST(BL$1,$L75,$K75,FALSE)*($R75*(1-$E75)+$Q75*(1-$F75))*((1+'Inputs &amp; Summary'!$D$7)^BL$1))))))</f>
        <v>0</v>
      </c>
    </row>
    <row r="76" spans="1:64" x14ac:dyDescent="0.3">
      <c r="A76" s="236" t="s">
        <v>216</v>
      </c>
      <c r="B76" s="117" t="str">
        <f>IF('Inputs &amp; Summary'!$D$15=Lists!$E$3,INDEX('Residential Rooftop Details'!$A$30:$X$158,MATCH('Cash Flow'!$A76,'Residential Rooftop Details'!$A$30:$A$158,0),COLUMN(B$1)),IF('Inputs &amp; Summary'!$D$15=Lists!$E$4,INDEX('Commercial Rooftop Details'!$A$30:$V$158,MATCH('Cash Flow'!$A76,'Commercial Rooftop Details'!$A$30:$A$158,0),COLUMN(B$1)),INDEX('Ground-Mount Details'!$A$30:$V$158,MATCH('Cash Flow'!$A76,'Ground-Mount Details'!$A$30:$A$158,0),COLUMN(B$1))))</f>
        <v>Corrective</v>
      </c>
      <c r="C76" s="117" t="str">
        <f>IF('Inputs &amp; Summary'!$D$15=Lists!$E$3,INDEX('Residential Rooftop Details'!$A$30:$X$158,MATCH('Cash Flow'!$A76,'Residential Rooftop Details'!$A$30:$A$158,0),COLUMN(C$1)),IF('Inputs &amp; Summary'!$D$15=Lists!$E$4,INDEX('Commercial Rooftop Details'!$A$30:$V$158,MATCH('Cash Flow'!$A76,'Commercial Rooftop Details'!$A$30:$A$158,0),COLUMN(C$1)),INDEX('Ground-Mount Details'!$A$30:$V$158,MATCH('Cash Flow'!$A76,'Ground-Mount Details'!$A$30:$A$158,0),COLUMN(C$1))))</f>
        <v>Inverter</v>
      </c>
      <c r="D76" s="117">
        <f>IF('Inputs &amp; Summary'!$D$15=Lists!$E$3,INDEX('Residential Rooftop Details'!$A$30:$X$158,MATCH('Cash Flow'!$A76,'Residential Rooftop Details'!$A$30:$A$158,0),COLUMN(D$1)),IF('Inputs &amp; Summary'!$D$15=Lists!$E$4,INDEX('Commercial Rooftop Details'!$A$30:$V$158,MATCH('Cash Flow'!$A76,'Commercial Rooftop Details'!$A$30:$A$158,0),COLUMN(D$1)),INDEX('Ground-Mount Details'!$A$30:$V$158,MATCH('Cash Flow'!$A76,'Ground-Mount Details'!$A$30:$A$158,0),COLUMN(D$1))))</f>
        <v>1</v>
      </c>
      <c r="E76" s="117">
        <f>IF('Inputs &amp; Summary'!$D$15=Lists!$E$3,INDEX('Residential Rooftop Details'!$A$30:$X$158,MATCH('Cash Flow'!$A76,'Residential Rooftop Details'!$A$30:$A$158,0),COLUMN(E$1)),IF('Inputs &amp; Summary'!$D$15=Lists!$E$4,INDEX('Commercial Rooftop Details'!$A$30:$V$158,MATCH('Cash Flow'!$A76,'Commercial Rooftop Details'!$A$30:$A$158,0),COLUMN(E$1)),INDEX('Ground-Mount Details'!$A$30:$V$158,MATCH('Cash Flow'!$A76,'Ground-Mount Details'!$A$30:$A$158,0),COLUMN(E$1))))</f>
        <v>1</v>
      </c>
      <c r="F76" s="117">
        <f>IF('Inputs &amp; Summary'!$D$15=Lists!$E$3,INDEX('Residential Rooftop Details'!$A$30:$X$158,MATCH('Cash Flow'!$A76,'Residential Rooftop Details'!$A$30:$A$158,0),COLUMN(F$1)),IF('Inputs &amp; Summary'!$D$15=Lists!$E$4,INDEX('Commercial Rooftop Details'!$A$30:$V$158,MATCH('Cash Flow'!$A76,'Commercial Rooftop Details'!$A$30:$A$158,0),COLUMN(F$1)),INDEX('Ground-Mount Details'!$A$30:$V$158,MATCH('Cash Flow'!$A76,'Ground-Mount Details'!$A$30:$A$158,0),COLUMN(F$1))))</f>
        <v>1</v>
      </c>
      <c r="G76" s="237" t="str">
        <f>IF('Inputs &amp; Summary'!$D$15=Lists!$E$3,INDEX('Residential Rooftop Details'!$A$30:$X$158,MATCH('Cash Flow'!$A76,'Residential Rooftop Details'!$A$30:$A$158,0),COLUMN(G$1)),IF('Inputs &amp; Summary'!$D$15=Lists!$E$4,INDEX('Commercial Rooftop Details'!$A$30:$V$158,MATCH('Cash Flow'!$A76,'Commercial Rooftop Details'!$A$30:$A$158,0),COLUMN(G$1)),INDEX('Ground-Mount Details'!$A$30:$V$158,MATCH('Cash Flow'!$A76,'Ground-Mount Details'!$A$30:$A$158,0),COLUMN(G$1))))</f>
        <v>Inverter</v>
      </c>
      <c r="H76" s="237" t="str">
        <f>IF('Inputs &amp; Summary'!$D$15=Lists!$E$3,INDEX('Residential Rooftop Details'!$A$30:$X$158,MATCH('Cash Flow'!$A76,'Residential Rooftop Details'!$A$30:$A$158,0),COLUMN(H$1)),IF('Inputs &amp; Summary'!$D$15=Lists!$E$4,INDEX('Commercial Rooftop Details'!$A$30:$V$158,MATCH('Cash Flow'!$A76,'Commercial Rooftop Details'!$A$30:$A$158,0),COLUMN(H$1)),INDEX('Ground-Mount Details'!$A$30:$V$158,MATCH('Cash Flow'!$A76,'Ground-Mount Details'!$A$30:$A$158,0),COLUMN(H$1))))</f>
        <v>inverter</v>
      </c>
      <c r="I76" s="237" t="str">
        <f>IF('Inputs &amp; Summary'!$D$15=Lists!$E$3,INDEX('Residential Rooftop Details'!$A$30:$X$158,MATCH('Cash Flow'!$A76,'Residential Rooftop Details'!$A$30:$A$158,0),COLUMN(I$1)),IF('Inputs &amp; Summary'!$D$15=Lists!$E$4,INDEX('Commercial Rooftop Details'!$A$30:$V$158,MATCH('Cash Flow'!$A76,'Commercial Rooftop Details'!$A$30:$A$158,0),COLUMN(I$1)),INDEX('Ground-Mount Details'!$A$30:$V$158,MATCH('Cash Flow'!$A76,'Ground-Mount Details'!$A$30:$A$158,0),COLUMN(I$1))))</f>
        <v>Inverter specialist</v>
      </c>
      <c r="J76" s="238">
        <f>IF('Inputs &amp; Summary'!$D$15=Lists!$E$3,INDEX('Residential Rooftop Details'!$A$30:$X$158,MATCH('Cash Flow'!$A76,'Residential Rooftop Details'!$A$30:$A$158,0),COLUMN(J$1)),IF('Inputs &amp; Summary'!$D$15=Lists!$E$4,INDEX('Commercial Rooftop Details'!$A$30:$V$158,MATCH('Cash Flow'!$A76,'Commercial Rooftop Details'!$A$30:$A$158,0),COLUMN(J$1)),INDEX('Ground-Mount Details'!$A$30:$V$158,MATCH('Cash Flow'!$A76,'Ground-Mount Details'!$A$30:$A$158,0),COLUMN(J$1))))</f>
        <v>24.03846153846154</v>
      </c>
      <c r="K76" s="239">
        <f>IF('Inputs &amp; Summary'!$D$15=Lists!$E$3,INDEX('Residential Rooftop Details'!$A$30:$X$158,MATCH('Cash Flow'!$A76,'Residential Rooftop Details'!$A$30:$A$158,0),COLUMN(K$1)),IF('Inputs &amp; Summary'!$D$15=Lists!$E$4,INDEX('Commercial Rooftop Details'!$A$30:$V$158,MATCH('Cash Flow'!$A76,'Commercial Rooftop Details'!$A$30:$A$158,0),COLUMN(K$1)),INDEX('Ground-Mount Details'!$A$30:$V$158,MATCH('Cash Flow'!$A76,'Ground-Mount Details'!$A$30:$A$158,0),COLUMN(K$1))))</f>
        <v>20</v>
      </c>
      <c r="L76" s="239">
        <f>IF('Inputs &amp; Summary'!$D$15=Lists!$E$3,INDEX('Residential Rooftop Details'!$A$30:$X$158,MATCH('Cash Flow'!$A76,'Residential Rooftop Details'!$A$30:$A$158,0),COLUMN(L$1)),IF('Inputs &amp; Summary'!$D$15=Lists!$E$4,INDEX('Commercial Rooftop Details'!$A$30:$V$158,MATCH('Cash Flow'!$A76,'Commercial Rooftop Details'!$A$30:$A$158,0),COLUMN(L$1)),INDEX('Ground-Mount Details'!$A$30:$V$158,MATCH('Cash Flow'!$A76,'Ground-Mount Details'!$A$30:$A$158,0),COLUMN(L$1))))</f>
        <v>1</v>
      </c>
      <c r="M76" s="238" t="str">
        <f>IF('Inputs &amp; Summary'!$D$15=Lists!$E$3,INDEX('Residential Rooftop Details'!$A$30:$X$158,MATCH('Cash Flow'!$A76,'Residential Rooftop Details'!$A$30:$A$158,0),COLUMN(M$1)),IF('Inputs &amp; Summary'!$D$15=Lists!$E$4,INDEX('Commercial Rooftop Details'!$A$30:$V$158,MATCH('Cash Flow'!$A76,'Commercial Rooftop Details'!$A$30:$A$158,0),COLUMN(M$1)),INDEX('Ground-Mount Details'!$A$30:$V$158,MATCH('Cash Flow'!$A76,'Ground-Mount Details'!$A$30:$A$158,0),COLUMN(M$1))))</f>
        <v>Weibull</v>
      </c>
      <c r="N76" s="240">
        <f>IF('Inputs &amp; Summary'!$D$15=Lists!$E$3,INDEX('Residential Rooftop Details'!$A$30:$X$158,MATCH('Cash Flow'!$A76,'Residential Rooftop Details'!$A$30:$A$158,0),COLUMN(N$1)),IF('Inputs &amp; Summary'!$D$15=Lists!$E$4,INDEX('Commercial Rooftop Details'!$A$30:$V$158,MATCH('Cash Flow'!$A76,'Commercial Rooftop Details'!$A$30:$A$158,0),COLUMN(N$1)),INDEX('Ground-Mount Details'!$A$30:$V$158,MATCH('Cash Flow'!$A76,'Ground-Mount Details'!$A$30:$A$158,0),COLUMN(N$1))))</f>
        <v>1</v>
      </c>
      <c r="O76" s="239">
        <f>IF('Inputs &amp; Summary'!$D$15=Lists!$E$3,INDEX('Residential Rooftop Details'!$A$30:$X$158,MATCH('Cash Flow'!$A76,'Residential Rooftop Details'!$A$30:$A$158,0),COLUMN(O$1)),IF('Inputs &amp; Summary'!$D$15=Lists!$E$4,INDEX('Commercial Rooftop Details'!$A$30:$V$158,MATCH('Cash Flow'!$A76,'Commercial Rooftop Details'!$A$30:$A$158,0),COLUMN(O$1)),INDEX('Ground-Mount Details'!$A$30:$V$158,MATCH('Cash Flow'!$A76,'Ground-Mount Details'!$A$30:$A$158,0),COLUMN(O$1))))</f>
        <v>1</v>
      </c>
      <c r="P76" s="241">
        <f>IF('Inputs &amp; Summary'!$D$15=Lists!$E$3,INDEX('Residential Rooftop Details'!$A$30:$X$158,MATCH('Cash Flow'!$A76,'Residential Rooftop Details'!$A$30:$A$158,0),COLUMN(P$1)),IF('Inputs &amp; Summary'!$D$15=Lists!$E$4,INDEX('Commercial Rooftop Details'!$A$30:$V$158,MATCH('Cash Flow'!$A76,'Commercial Rooftop Details'!$A$30:$A$158,0),COLUMN(P$1)),INDEX('Ground-Mount Details'!$A$30:$V$158,MATCH('Cash Flow'!$A76,'Ground-Mount Details'!$A$30:$A$158,0),COLUMN(P$1))))</f>
        <v>1000</v>
      </c>
      <c r="Q76" s="242">
        <f>IF('Inputs &amp; Summary'!$D$15=Lists!$E$3,INDEX('Residential Rooftop Details'!$A$30:$X$158,MATCH('Cash Flow'!$A76,'Residential Rooftop Details'!$A$30:$A$158,0),COLUMN(Q$1)),IF('Inputs &amp; Summary'!$D$15=Lists!$E$4,INDEX('Commercial Rooftop Details'!$A$30:$V$158,MATCH('Cash Flow'!$A76,'Commercial Rooftop Details'!$A$30:$A$158,0),COLUMN(Q$1)),INDEX('Ground-Mount Details'!$A$30:$V$158,MATCH('Cash Flow'!$A76,'Ground-Mount Details'!$A$30:$A$158,0),COLUMN(Q$1))))</f>
        <v>24.03846153846154</v>
      </c>
      <c r="R76" s="242">
        <f>IF('Inputs &amp; Summary'!$D$15=Lists!$E$3,INDEX('Residential Rooftop Details'!$A$30:$X$158,MATCH('Cash Flow'!$A76,'Residential Rooftop Details'!$A$30:$A$158,0),COLUMN(R$1)),IF('Inputs &amp; Summary'!$D$15=Lists!$E$4,INDEX('Commercial Rooftop Details'!$A$30:$V$158,MATCH('Cash Flow'!$A76,'Commercial Rooftop Details'!$A$30:$A$158,0),COLUMN(R$1)),INDEX('Ground-Mount Details'!$A$30:$V$158,MATCH('Cash Flow'!$A76,'Ground-Mount Details'!$A$30:$A$158,0),COLUMN(R$1))))</f>
        <v>1000</v>
      </c>
      <c r="S76" s="243">
        <f>IF('Inputs &amp; Summary'!$D$15=Lists!$E$3,INDEX('Residential Rooftop Details'!$A$30:$X$158,MATCH('Cash Flow'!$A76,'Residential Rooftop Details'!$A$30:$A$158,0),COLUMN(S$1)),IF('Inputs &amp; Summary'!$D$15=Lists!$E$4,INDEX('Commercial Rooftop Details'!$A$30:$V$158,MATCH('Cash Flow'!$A76,'Commercial Rooftop Details'!$A$30:$A$158,0),COLUMN(S$1)),INDEX('Ground-Mount Details'!$A$30:$V$158,MATCH('Cash Flow'!$A76,'Ground-Mount Details'!$A$30:$A$158,0),COLUMN(S$1))))</f>
        <v>1024.0384615384614</v>
      </c>
      <c r="T76" s="238">
        <f>IF('Inputs &amp; Summary'!$D$15=Lists!$E$3,INDEX('Residential Rooftop Details'!$A$30:$X$158,MATCH('Cash Flow'!$A76,'Residential Rooftop Details'!$A$30:$A$158,0),COLUMN(T$1)),IF('Inputs &amp; Summary'!$D$15=Lists!$E$4,INDEX('Commercial Rooftop Details'!$A$30:$V$158,MATCH('Cash Flow'!$A76,'Commercial Rooftop Details'!$A$30:$A$158,0),COLUMN(T$1)),INDEX('Ground-Mount Details'!$A$30:$V$158,MATCH('Cash Flow'!$A76,'Ground-Mount Details'!$A$30:$A$158,0),COLUMN(T$1))))</f>
        <v>0</v>
      </c>
      <c r="U76" s="244">
        <f>IF('Inputs &amp; Summary'!$D$15=Lists!$E$3,INDEX('Residential Rooftop Details'!$A$30:$X$158,MATCH('Cash Flow'!$A76,'Residential Rooftop Details'!$A$30:$A$158,0),COLUMN(U$1)),IF('Inputs &amp; Summary'!$D$15=Lists!$E$4,INDEX('Commercial Rooftop Details'!$A$30:$V$158,MATCH('Cash Flow'!$A76,'Commercial Rooftop Details'!$A$30:$A$158,0),COLUMN(U$1)),INDEX('Ground-Mount Details'!$A$30:$V$158,MATCH('Cash Flow'!$A76,'Ground-Mount Details'!$A$30:$A$158,0),COLUMN(U$1))))</f>
        <v>0</v>
      </c>
      <c r="V76" s="245">
        <f t="shared" si="8"/>
        <v>16.09211276555925</v>
      </c>
      <c r="W76" s="245">
        <f>NPV('Inputs &amp; Summary'!$D$6,Y76:BL76)</f>
        <v>116.83707372417136</v>
      </c>
      <c r="X76" s="246">
        <f t="shared" si="7"/>
        <v>8.4800789081949793E-4</v>
      </c>
      <c r="Y76" s="248">
        <f>$D76*IF(Y$1&gt;'Inputs &amp; Summary'!$D$5,0,IF(Y$1&gt;VLOOKUP($G76,Lists!$J$17:$K$21,2),IF($M76=Lists!$H$3,IF($K76&lt;1,(($S76/$K76)*((1+'Inputs &amp; Summary'!$D$7)^Y$1)),((INT(Y$1/$K76)-INT((Y$1-1)/$K76))*$S76*((1+'Inputs &amp; Summary'!$D$7)^Y$1))),(_xlfn.WEIBULL.DIST(Y$1,$L76,$K76,FALSE)*$S76*((1+'Inputs &amp; Summary'!$D$7)^Y$1))),IF($M76=Lists!$H$3,IF($K76&lt;1,((($R76*(1-$E76)+$Q76*(1-$F76))/$K76)*((1+'Inputs &amp; Summary'!$D$7)^Y$1)),((INT(Y$1/$K76)-INT((Y$1-1)/$K76))*($R76*(1-$E76)+$Q76*(1-$F76))*((1+'Inputs &amp; Summary'!$D$7)^Y$1))),((_xlfn.WEIBULL.DIST(Y$1,$L76,$K76,FALSE)*($R76*(1-$E76)+$Q76*(1-$F76))*((1+'Inputs &amp; Summary'!$D$7)^Y$1))))))</f>
        <v>0</v>
      </c>
      <c r="Z76" s="248">
        <f>$D76*IF(Z$1&gt;'Inputs &amp; Summary'!$D$5,0,IF(Z$1&gt;VLOOKUP($G76,Lists!$J$17:$K$21,2),IF($M76=Lists!$H$3,IF($K76&lt;1,(($S76/$K76)*((1+'Inputs &amp; Summary'!$D$7)^Z$1)),((INT(Z$1/$K76)-INT((Z$1-1)/$K76))*$S76*((1+'Inputs &amp; Summary'!$D$7)^Z$1))),(_xlfn.WEIBULL.DIST(Z$1,$L76,$K76,FALSE)*$S76*((1+'Inputs &amp; Summary'!$D$7)^Z$1))),IF($M76=Lists!$H$3,IF($K76&lt;1,((($R76*(1-$E76)+$Q76*(1-$F76))/$K76)*((1+'Inputs &amp; Summary'!$D$7)^Z$1)),((INT(Z$1/$K76)-INT((Z$1-1)/$K76))*($R76*(1-$E76)+$Q76*(1-$F76))*((1+'Inputs &amp; Summary'!$D$7)^Z$1))),((_xlfn.WEIBULL.DIST(Z$1,$L76,$K76,FALSE)*($R76*(1-$E76)+$Q76*(1-$F76))*((1+'Inputs &amp; Summary'!$D$7)^Z$1))))))</f>
        <v>0</v>
      </c>
      <c r="AA76" s="248">
        <f>$D76*IF(AA$1&gt;'Inputs &amp; Summary'!$D$5,0,IF(AA$1&gt;VLOOKUP($G76,Lists!$J$17:$K$21,2),IF($M76=Lists!$H$3,IF($K76&lt;1,(($S76/$K76)*((1+'Inputs &amp; Summary'!$D$7)^AA$1)),((INT(AA$1/$K76)-INT((AA$1-1)/$K76))*$S76*((1+'Inputs &amp; Summary'!$D$7)^AA$1))),(_xlfn.WEIBULL.DIST(AA$1,$L76,$K76,FALSE)*$S76*((1+'Inputs &amp; Summary'!$D$7)^AA$1))),IF($M76=Lists!$H$3,IF($K76&lt;1,((($R76*(1-$E76)+$Q76*(1-$F76))/$K76)*((1+'Inputs &amp; Summary'!$D$7)^AA$1)),((INT(AA$1/$K76)-INT((AA$1-1)/$K76))*($R76*(1-$E76)+$Q76*(1-$F76))*((1+'Inputs &amp; Summary'!$D$7)^AA$1))),((_xlfn.WEIBULL.DIST(AA$1,$L76,$K76,FALSE)*($R76*(1-$E76)+$Q76*(1-$F76))*((1+'Inputs &amp; Summary'!$D$7)^AA$1))))))</f>
        <v>0</v>
      </c>
      <c r="AB76" s="248">
        <f>$D76*IF(AB$1&gt;'Inputs &amp; Summary'!$D$5,0,IF(AB$1&gt;VLOOKUP($G76,Lists!$J$17:$K$21,2),IF($M76=Lists!$H$3,IF($K76&lt;1,(($S76/$K76)*((1+'Inputs &amp; Summary'!$D$7)^AB$1)),((INT(AB$1/$K76)-INT((AB$1-1)/$K76))*$S76*((1+'Inputs &amp; Summary'!$D$7)^AB$1))),(_xlfn.WEIBULL.DIST(AB$1,$L76,$K76,FALSE)*$S76*((1+'Inputs &amp; Summary'!$D$7)^AB$1))),IF($M76=Lists!$H$3,IF($K76&lt;1,((($R76*(1-$E76)+$Q76*(1-$F76))/$K76)*((1+'Inputs &amp; Summary'!$D$7)^AB$1)),((INT(AB$1/$K76)-INT((AB$1-1)/$K76))*($R76*(1-$E76)+$Q76*(1-$F76))*((1+'Inputs &amp; Summary'!$D$7)^AB$1))),((_xlfn.WEIBULL.DIST(AB$1,$L76,$K76,FALSE)*($R76*(1-$E76)+$Q76*(1-$F76))*((1+'Inputs &amp; Summary'!$D$7)^AB$1))))))</f>
        <v>0</v>
      </c>
      <c r="AC76" s="248">
        <f>$D76*IF(AC$1&gt;'Inputs &amp; Summary'!$D$5,0,IF(AC$1&gt;VLOOKUP($G76,Lists!$J$17:$K$21,2),IF($M76=Lists!$H$3,IF($K76&lt;1,(($S76/$K76)*((1+'Inputs &amp; Summary'!$D$7)^AC$1)),((INT(AC$1/$K76)-INT((AC$1-1)/$K76))*$S76*((1+'Inputs &amp; Summary'!$D$7)^AC$1))),(_xlfn.WEIBULL.DIST(AC$1,$L76,$K76,FALSE)*$S76*((1+'Inputs &amp; Summary'!$D$7)^AC$1))),IF($M76=Lists!$H$3,IF($K76&lt;1,((($R76*(1-$E76)+$Q76*(1-$F76))/$K76)*((1+'Inputs &amp; Summary'!$D$7)^AC$1)),((INT(AC$1/$K76)-INT((AC$1-1)/$K76))*($R76*(1-$E76)+$Q76*(1-$F76))*((1+'Inputs &amp; Summary'!$D$7)^AC$1))),((_xlfn.WEIBULL.DIST(AC$1,$L76,$K76,FALSE)*($R76*(1-$E76)+$Q76*(1-$F76))*((1+'Inputs &amp; Summary'!$D$7)^AC$1))))))</f>
        <v>0</v>
      </c>
      <c r="AD76" s="248">
        <f>$D76*IF(AD$1&gt;'Inputs &amp; Summary'!$D$5,0,IF(AD$1&gt;VLOOKUP($G76,Lists!$J$17:$K$21,2),IF($M76=Lists!$H$3,IF($K76&lt;1,(($S76/$K76)*((1+'Inputs &amp; Summary'!$D$7)^AD$1)),((INT(AD$1/$K76)-INT((AD$1-1)/$K76))*$S76*((1+'Inputs &amp; Summary'!$D$7)^AD$1))),(_xlfn.WEIBULL.DIST(AD$1,$L76,$K76,FALSE)*$S76*((1+'Inputs &amp; Summary'!$D$7)^AD$1))),IF($M76=Lists!$H$3,IF($K76&lt;1,((($R76*(1-$E76)+$Q76*(1-$F76))/$K76)*((1+'Inputs &amp; Summary'!$D$7)^AD$1)),((INT(AD$1/$K76)-INT((AD$1-1)/$K76))*($R76*(1-$E76)+$Q76*(1-$F76))*((1+'Inputs &amp; Summary'!$D$7)^AD$1))),((_xlfn.WEIBULL.DIST(AD$1,$L76,$K76,FALSE)*($R76*(1-$E76)+$Q76*(1-$F76))*((1+'Inputs &amp; Summary'!$D$7)^AD$1))))))</f>
        <v>0</v>
      </c>
      <c r="AE76" s="248">
        <f>$D76*IF(AE$1&gt;'Inputs &amp; Summary'!$D$5,0,IF(AE$1&gt;VLOOKUP($G76,Lists!$J$17:$K$21,2),IF($M76=Lists!$H$3,IF($K76&lt;1,(($S76/$K76)*((1+'Inputs &amp; Summary'!$D$7)^AE$1)),((INT(AE$1/$K76)-INT((AE$1-1)/$K76))*$S76*((1+'Inputs &amp; Summary'!$D$7)^AE$1))),(_xlfn.WEIBULL.DIST(AE$1,$L76,$K76,FALSE)*$S76*((1+'Inputs &amp; Summary'!$D$7)^AE$1))),IF($M76=Lists!$H$3,IF($K76&lt;1,((($R76*(1-$E76)+$Q76*(1-$F76))/$K76)*((1+'Inputs &amp; Summary'!$D$7)^AE$1)),((INT(AE$1/$K76)-INT((AE$1-1)/$K76))*($R76*(1-$E76)+$Q76*(1-$F76))*((1+'Inputs &amp; Summary'!$D$7)^AE$1))),((_xlfn.WEIBULL.DIST(AE$1,$L76,$K76,FALSE)*($R76*(1-$E76)+$Q76*(1-$F76))*((1+'Inputs &amp; Summary'!$D$7)^AE$1))))))</f>
        <v>0</v>
      </c>
      <c r="AF76" s="248">
        <f>$D76*IF(AF$1&gt;'Inputs &amp; Summary'!$D$5,0,IF(AF$1&gt;VLOOKUP($G76,Lists!$J$17:$K$21,2),IF($M76=Lists!$H$3,IF($K76&lt;1,(($S76/$K76)*((1+'Inputs &amp; Summary'!$D$7)^AF$1)),((INT(AF$1/$K76)-INT((AF$1-1)/$K76))*$S76*((1+'Inputs &amp; Summary'!$D$7)^AF$1))),(_xlfn.WEIBULL.DIST(AF$1,$L76,$K76,FALSE)*$S76*((1+'Inputs &amp; Summary'!$D$7)^AF$1))),IF($M76=Lists!$H$3,IF($K76&lt;1,((($R76*(1-$E76)+$Q76*(1-$F76))/$K76)*((1+'Inputs &amp; Summary'!$D$7)^AF$1)),((INT(AF$1/$K76)-INT((AF$1-1)/$K76))*($R76*(1-$E76)+$Q76*(1-$F76))*((1+'Inputs &amp; Summary'!$D$7)^AF$1))),((_xlfn.WEIBULL.DIST(AF$1,$L76,$K76,FALSE)*($R76*(1-$E76)+$Q76*(1-$F76))*((1+'Inputs &amp; Summary'!$D$7)^AF$1))))))</f>
        <v>0</v>
      </c>
      <c r="AG76" s="248">
        <f>$D76*IF(AG$1&gt;'Inputs &amp; Summary'!$D$5,0,IF(AG$1&gt;VLOOKUP($G76,Lists!$J$17:$K$21,2),IF($M76=Lists!$H$3,IF($K76&lt;1,(($S76/$K76)*((1+'Inputs &amp; Summary'!$D$7)^AG$1)),((INT(AG$1/$K76)-INT((AG$1-1)/$K76))*$S76*((1+'Inputs &amp; Summary'!$D$7)^AG$1))),(_xlfn.WEIBULL.DIST(AG$1,$L76,$K76,FALSE)*$S76*((1+'Inputs &amp; Summary'!$D$7)^AG$1))),IF($M76=Lists!$H$3,IF($K76&lt;1,((($R76*(1-$E76)+$Q76*(1-$F76))/$K76)*((1+'Inputs &amp; Summary'!$D$7)^AG$1)),((INT(AG$1/$K76)-INT((AG$1-1)/$K76))*($R76*(1-$E76)+$Q76*(1-$F76))*((1+'Inputs &amp; Summary'!$D$7)^AG$1))),((_xlfn.WEIBULL.DIST(AG$1,$L76,$K76,FALSE)*($R76*(1-$E76)+$Q76*(1-$F76))*((1+'Inputs &amp; Summary'!$D$7)^AG$1))))))</f>
        <v>0</v>
      </c>
      <c r="AH76" s="248">
        <f>$D76*IF(AH$1&gt;'Inputs &amp; Summary'!$D$5,0,IF(AH$1&gt;VLOOKUP($G76,Lists!$J$17:$K$21,2),IF($M76=Lists!$H$3,IF($K76&lt;1,(($S76/$K76)*((1+'Inputs &amp; Summary'!$D$7)^AH$1)),((INT(AH$1/$K76)-INT((AH$1-1)/$K76))*$S76*((1+'Inputs &amp; Summary'!$D$7)^AH$1))),(_xlfn.WEIBULL.DIST(AH$1,$L76,$K76,FALSE)*$S76*((1+'Inputs &amp; Summary'!$D$7)^AH$1))),IF($M76=Lists!$H$3,IF($K76&lt;1,((($R76*(1-$E76)+$Q76*(1-$F76))/$K76)*((1+'Inputs &amp; Summary'!$D$7)^AH$1)),((INT(AH$1/$K76)-INT((AH$1-1)/$K76))*($R76*(1-$E76)+$Q76*(1-$F76))*((1+'Inputs &amp; Summary'!$D$7)^AH$1))),((_xlfn.WEIBULL.DIST(AH$1,$L76,$K76,FALSE)*($R76*(1-$E76)+$Q76*(1-$F76))*((1+'Inputs &amp; Summary'!$D$7)^AH$1))))))</f>
        <v>0</v>
      </c>
      <c r="AI76" s="248">
        <f>$D76*IF(AI$1&gt;'Inputs &amp; Summary'!$D$5,0,IF(AI$1&gt;VLOOKUP($G76,Lists!$J$17:$K$21,2),IF($M76=Lists!$H$3,IF($K76&lt;1,(($S76/$K76)*((1+'Inputs &amp; Summary'!$D$7)^AI$1)),((INT(AI$1/$K76)-INT((AI$1-1)/$K76))*$S76*((1+'Inputs &amp; Summary'!$D$7)^AI$1))),(_xlfn.WEIBULL.DIST(AI$1,$L76,$K76,FALSE)*$S76*((1+'Inputs &amp; Summary'!$D$7)^AI$1))),IF($M76=Lists!$H$3,IF($K76&lt;1,((($R76*(1-$E76)+$Q76*(1-$F76))/$K76)*((1+'Inputs &amp; Summary'!$D$7)^AI$1)),((INT(AI$1/$K76)-INT((AI$1-1)/$K76))*($R76*(1-$E76)+$Q76*(1-$F76))*((1+'Inputs &amp; Summary'!$D$7)^AI$1))),((_xlfn.WEIBULL.DIST(AI$1,$L76,$K76,FALSE)*($R76*(1-$E76)+$Q76*(1-$F76))*((1+'Inputs &amp; Summary'!$D$7)^AI$1))))))</f>
        <v>36.730445606018286</v>
      </c>
      <c r="AJ76" s="248">
        <f>$D76*IF(AJ$1&gt;'Inputs &amp; Summary'!$D$5,0,IF(AJ$1&gt;VLOOKUP($G76,Lists!$J$17:$K$21,2),IF($M76=Lists!$H$3,IF($K76&lt;1,(($S76/$K76)*((1+'Inputs &amp; Summary'!$D$7)^AJ$1)),((INT(AJ$1/$K76)-INT((AJ$1-1)/$K76))*$S76*((1+'Inputs &amp; Summary'!$D$7)^AJ$1))),(_xlfn.WEIBULL.DIST(AJ$1,$L76,$K76,FALSE)*$S76*((1+'Inputs &amp; Summary'!$D$7)^AJ$1))),IF($M76=Lists!$H$3,IF($K76&lt;1,((($R76*(1-$E76)+$Q76*(1-$F76))/$K76)*((1+'Inputs &amp; Summary'!$D$7)^AJ$1)),((INT(AJ$1/$K76)-INT((AJ$1-1)/$K76))*($R76*(1-$E76)+$Q76*(1-$F76))*((1+'Inputs &amp; Summary'!$D$7)^AJ$1))),((_xlfn.WEIBULL.DIST(AJ$1,$L76,$K76,FALSE)*($R76*(1-$E76)+$Q76*(1-$F76))*((1+'Inputs &amp; Summary'!$D$7)^AJ$1))))))</f>
        <v>35.637862248176916</v>
      </c>
      <c r="AK76" s="248">
        <f>$D76*IF(AK$1&gt;'Inputs &amp; Summary'!$D$5,0,IF(AK$1&gt;VLOOKUP($G76,Lists!$J$17:$K$21,2),IF($M76=Lists!$H$3,IF($K76&lt;1,(($S76/$K76)*((1+'Inputs &amp; Summary'!$D$7)^AK$1)),((INT(AK$1/$K76)-INT((AK$1-1)/$K76))*$S76*((1+'Inputs &amp; Summary'!$D$7)^AK$1))),(_xlfn.WEIBULL.DIST(AK$1,$L76,$K76,FALSE)*$S76*((1+'Inputs &amp; Summary'!$D$7)^AK$1))),IF($M76=Lists!$H$3,IF($K76&lt;1,((($R76*(1-$E76)+$Q76*(1-$F76))/$K76)*((1+'Inputs &amp; Summary'!$D$7)^AK$1)),((INT(AK$1/$K76)-INT((AK$1-1)/$K76))*($R76*(1-$E76)+$Q76*(1-$F76))*((1+'Inputs &amp; Summary'!$D$7)^AK$1))),((_xlfn.WEIBULL.DIST(AK$1,$L76,$K76,FALSE)*($R76*(1-$E76)+$Q76*(1-$F76))*((1+'Inputs &amp; Summary'!$D$7)^AK$1))))))</f>
        <v>34.577778860704427</v>
      </c>
      <c r="AL76" s="248">
        <f>$D76*IF(AL$1&gt;'Inputs &amp; Summary'!$D$5,0,IF(AL$1&gt;VLOOKUP($G76,Lists!$J$17:$K$21,2),IF($M76=Lists!$H$3,IF($K76&lt;1,(($S76/$K76)*((1+'Inputs &amp; Summary'!$D$7)^AL$1)),((INT(AL$1/$K76)-INT((AL$1-1)/$K76))*$S76*((1+'Inputs &amp; Summary'!$D$7)^AL$1))),(_xlfn.WEIBULL.DIST(AL$1,$L76,$K76,FALSE)*$S76*((1+'Inputs &amp; Summary'!$D$7)^AL$1))),IF($M76=Lists!$H$3,IF($K76&lt;1,((($R76*(1-$E76)+$Q76*(1-$F76))/$K76)*((1+'Inputs &amp; Summary'!$D$7)^AL$1)),((INT(AL$1/$K76)-INT((AL$1-1)/$K76))*($R76*(1-$E76)+$Q76*(1-$F76))*((1+'Inputs &amp; Summary'!$D$7)^AL$1))),((_xlfn.WEIBULL.DIST(AL$1,$L76,$K76,FALSE)*($R76*(1-$E76)+$Q76*(1-$F76))*((1+'Inputs &amp; Summary'!$D$7)^AL$1))))))</f>
        <v>33.549228699904447</v>
      </c>
      <c r="AM76" s="248">
        <f>$D76*IF(AM$1&gt;'Inputs &amp; Summary'!$D$5,0,IF(AM$1&gt;VLOOKUP($G76,Lists!$J$17:$K$21,2),IF($M76=Lists!$H$3,IF($K76&lt;1,(($S76/$K76)*((1+'Inputs &amp; Summary'!$D$7)^AM$1)),((INT(AM$1/$K76)-INT((AM$1-1)/$K76))*$S76*((1+'Inputs &amp; Summary'!$D$7)^AM$1))),(_xlfn.WEIBULL.DIST(AM$1,$L76,$K76,FALSE)*$S76*((1+'Inputs &amp; Summary'!$D$7)^AM$1))),IF($M76=Lists!$H$3,IF($K76&lt;1,((($R76*(1-$E76)+$Q76*(1-$F76))/$K76)*((1+'Inputs &amp; Summary'!$D$7)^AM$1)),((INT(AM$1/$K76)-INT((AM$1-1)/$K76))*($R76*(1-$E76)+$Q76*(1-$F76))*((1+'Inputs &amp; Summary'!$D$7)^AM$1))),((_xlfn.WEIBULL.DIST(AM$1,$L76,$K76,FALSE)*($R76*(1-$E76)+$Q76*(1-$F76))*((1+'Inputs &amp; Summary'!$D$7)^AM$1))))))</f>
        <v>32.551273778825994</v>
      </c>
      <c r="AN76" s="248">
        <f>$D76*IF(AN$1&gt;'Inputs &amp; Summary'!$D$5,0,IF(AN$1&gt;VLOOKUP($G76,Lists!$J$17:$K$21,2),IF($M76=Lists!$H$3,IF($K76&lt;1,(($S76/$K76)*((1+'Inputs &amp; Summary'!$D$7)^AN$1)),((INT(AN$1/$K76)-INT((AN$1-1)/$K76))*$S76*((1+'Inputs &amp; Summary'!$D$7)^AN$1))),(_xlfn.WEIBULL.DIST(AN$1,$L76,$K76,FALSE)*$S76*((1+'Inputs &amp; Summary'!$D$7)^AN$1))),IF($M76=Lists!$H$3,IF($K76&lt;1,((($R76*(1-$E76)+$Q76*(1-$F76))/$K76)*((1+'Inputs &amp; Summary'!$D$7)^AN$1)),((INT(AN$1/$K76)-INT((AN$1-1)/$K76))*($R76*(1-$E76)+$Q76*(1-$F76))*((1+'Inputs &amp; Summary'!$D$7)^AN$1))),((_xlfn.WEIBULL.DIST(AN$1,$L76,$K76,FALSE)*($R76*(1-$E76)+$Q76*(1-$F76))*((1+'Inputs &amp; Summary'!$D$7)^AN$1))))))</f>
        <v>31.583004011865793</v>
      </c>
      <c r="AO76" s="248">
        <f>$D76*IF(AO$1&gt;'Inputs &amp; Summary'!$D$5,0,IF(AO$1&gt;VLOOKUP($G76,Lists!$J$17:$K$21,2),IF($M76=Lists!$H$3,IF($K76&lt;1,(($S76/$K76)*((1+'Inputs &amp; Summary'!$D$7)^AO$1)),((INT(AO$1/$K76)-INT((AO$1-1)/$K76))*$S76*((1+'Inputs &amp; Summary'!$D$7)^AO$1))),(_xlfn.WEIBULL.DIST(AO$1,$L76,$K76,FALSE)*$S76*((1+'Inputs &amp; Summary'!$D$7)^AO$1))),IF($M76=Lists!$H$3,IF($K76&lt;1,((($R76*(1-$E76)+$Q76*(1-$F76))/$K76)*((1+'Inputs &amp; Summary'!$D$7)^AO$1)),((INT(AO$1/$K76)-INT((AO$1-1)/$K76))*($R76*(1-$E76)+$Q76*(1-$F76))*((1+'Inputs &amp; Summary'!$D$7)^AO$1))),((_xlfn.WEIBULL.DIST(AO$1,$L76,$K76,FALSE)*($R76*(1-$E76)+$Q76*(1-$F76))*((1+'Inputs &amp; Summary'!$D$7)^AO$1))))))</f>
        <v>30.643536384815068</v>
      </c>
      <c r="AP76" s="248">
        <f>$D76*IF(AP$1&gt;'Inputs &amp; Summary'!$D$5,0,IF(AP$1&gt;VLOOKUP($G76,Lists!$J$17:$K$21,2),IF($M76=Lists!$H$3,IF($K76&lt;1,(($S76/$K76)*((1+'Inputs &amp; Summary'!$D$7)^AP$1)),((INT(AP$1/$K76)-INT((AP$1-1)/$K76))*$S76*((1+'Inputs &amp; Summary'!$D$7)^AP$1))),(_xlfn.WEIBULL.DIST(AP$1,$L76,$K76,FALSE)*$S76*((1+'Inputs &amp; Summary'!$D$7)^AP$1))),IF($M76=Lists!$H$3,IF($K76&lt;1,((($R76*(1-$E76)+$Q76*(1-$F76))/$K76)*((1+'Inputs &amp; Summary'!$D$7)^AP$1)),((INT(AP$1/$K76)-INT((AP$1-1)/$K76))*($R76*(1-$E76)+$Q76*(1-$F76))*((1+'Inputs &amp; Summary'!$D$7)^AP$1))),((_xlfn.WEIBULL.DIST(AP$1,$L76,$K76,FALSE)*($R76*(1-$E76)+$Q76*(1-$F76))*((1+'Inputs &amp; Summary'!$D$7)^AP$1))))))</f>
        <v>29.732014149594203</v>
      </c>
      <c r="AQ76" s="248">
        <f>$D76*IF(AQ$1&gt;'Inputs &amp; Summary'!$D$5,0,IF(AQ$1&gt;VLOOKUP($G76,Lists!$J$17:$K$21,2),IF($M76=Lists!$H$3,IF($K76&lt;1,(($S76/$K76)*((1+'Inputs &amp; Summary'!$D$7)^AQ$1)),((INT(AQ$1/$K76)-INT((AQ$1-1)/$K76))*$S76*((1+'Inputs &amp; Summary'!$D$7)^AQ$1))),(_xlfn.WEIBULL.DIST(AQ$1,$L76,$K76,FALSE)*$S76*((1+'Inputs &amp; Summary'!$D$7)^AQ$1))),IF($M76=Lists!$H$3,IF($K76&lt;1,((($R76*(1-$E76)+$Q76*(1-$F76))/$K76)*((1+'Inputs &amp; Summary'!$D$7)^AQ$1)),((INT(AQ$1/$K76)-INT((AQ$1-1)/$K76))*($R76*(1-$E76)+$Q76*(1-$F76))*((1+'Inputs &amp; Summary'!$D$7)^AQ$1))),((_xlfn.WEIBULL.DIST(AQ$1,$L76,$K76,FALSE)*($R76*(1-$E76)+$Q76*(1-$F76))*((1+'Inputs &amp; Summary'!$D$7)^AQ$1))))))</f>
        <v>28.847606042940896</v>
      </c>
      <c r="AR76" s="248">
        <f>$D76*IF(AR$1&gt;'Inputs &amp; Summary'!$D$5,0,IF(AR$1&gt;VLOOKUP($G76,Lists!$J$17:$K$21,2),IF($M76=Lists!$H$3,IF($K76&lt;1,(($S76/$K76)*((1+'Inputs &amp; Summary'!$D$7)^AR$1)),((INT(AR$1/$K76)-INT((AR$1-1)/$K76))*$S76*((1+'Inputs &amp; Summary'!$D$7)^AR$1))),(_xlfn.WEIBULL.DIST(AR$1,$L76,$K76,FALSE)*$S76*((1+'Inputs &amp; Summary'!$D$7)^AR$1))),IF($M76=Lists!$H$3,IF($K76&lt;1,((($R76*(1-$E76)+$Q76*(1-$F76))/$K76)*((1+'Inputs &amp; Summary'!$D$7)^AR$1)),((INT(AR$1/$K76)-INT((AR$1-1)/$K76))*($R76*(1-$E76)+$Q76*(1-$F76))*((1+'Inputs &amp; Summary'!$D$7)^AR$1))),((_xlfn.WEIBULL.DIST(AR$1,$L76,$K76,FALSE)*($R76*(1-$E76)+$Q76*(1-$F76))*((1+'Inputs &amp; Summary'!$D$7)^AR$1))))))</f>
        <v>27.989505528338988</v>
      </c>
      <c r="AS76" s="248">
        <f>$D76*IF(AS$1&gt;'Inputs &amp; Summary'!$D$5,0,IF(AS$1&gt;VLOOKUP($G76,Lists!$J$17:$K$21,2),IF($M76=Lists!$H$3,IF($K76&lt;1,(($S76/$K76)*((1+'Inputs &amp; Summary'!$D$7)^AS$1)),((INT(AS$1/$K76)-INT((AS$1-1)/$K76))*$S76*((1+'Inputs &amp; Summary'!$D$7)^AS$1))),(_xlfn.WEIBULL.DIST(AS$1,$L76,$K76,FALSE)*$S76*((1+'Inputs &amp; Summary'!$D$7)^AS$1))),IF($M76=Lists!$H$3,IF($K76&lt;1,((($R76*(1-$E76)+$Q76*(1-$F76))/$K76)*((1+'Inputs &amp; Summary'!$D$7)^AS$1)),((INT(AS$1/$K76)-INT((AS$1-1)/$K76))*($R76*(1-$E76)+$Q76*(1-$F76))*((1+'Inputs &amp; Summary'!$D$7)^AS$1))),((_xlfn.WEIBULL.DIST(AS$1,$L76,$K76,FALSE)*($R76*(1-$E76)+$Q76*(1-$F76))*((1+'Inputs &amp; Summary'!$D$7)^AS$1))))))</f>
        <v>0</v>
      </c>
      <c r="AT76" s="248">
        <f>$D76*IF(AT$1&gt;'Inputs &amp; Summary'!$D$5,0,IF(AT$1&gt;VLOOKUP($G76,Lists!$J$17:$K$21,2),IF($M76=Lists!$H$3,IF($K76&lt;1,(($S76/$K76)*((1+'Inputs &amp; Summary'!$D$7)^AT$1)),((INT(AT$1/$K76)-INT((AT$1-1)/$K76))*$S76*((1+'Inputs &amp; Summary'!$D$7)^AT$1))),(_xlfn.WEIBULL.DIST(AT$1,$L76,$K76,FALSE)*$S76*((1+'Inputs &amp; Summary'!$D$7)^AT$1))),IF($M76=Lists!$H$3,IF($K76&lt;1,((($R76*(1-$E76)+$Q76*(1-$F76))/$K76)*((1+'Inputs &amp; Summary'!$D$7)^AT$1)),((INT(AT$1/$K76)-INT((AT$1-1)/$K76))*($R76*(1-$E76)+$Q76*(1-$F76))*((1+'Inputs &amp; Summary'!$D$7)^AT$1))),((_xlfn.WEIBULL.DIST(AT$1,$L76,$K76,FALSE)*($R76*(1-$E76)+$Q76*(1-$F76))*((1+'Inputs &amp; Summary'!$D$7)^AT$1))))))</f>
        <v>0</v>
      </c>
      <c r="AU76" s="248">
        <f>$D76*IF(AU$1&gt;'Inputs &amp; Summary'!$D$5,0,IF(AU$1&gt;VLOOKUP($G76,Lists!$J$17:$K$21,2),IF($M76=Lists!$H$3,IF($K76&lt;1,(($S76/$K76)*((1+'Inputs &amp; Summary'!$D$7)^AU$1)),((INT(AU$1/$K76)-INT((AU$1-1)/$K76))*$S76*((1+'Inputs &amp; Summary'!$D$7)^AU$1))),(_xlfn.WEIBULL.DIST(AU$1,$L76,$K76,FALSE)*$S76*((1+'Inputs &amp; Summary'!$D$7)^AU$1))),IF($M76=Lists!$H$3,IF($K76&lt;1,((($R76*(1-$E76)+$Q76*(1-$F76))/$K76)*((1+'Inputs &amp; Summary'!$D$7)^AU$1)),((INT(AU$1/$K76)-INT((AU$1-1)/$K76))*($R76*(1-$E76)+$Q76*(1-$F76))*((1+'Inputs &amp; Summary'!$D$7)^AU$1))),((_xlfn.WEIBULL.DIST(AU$1,$L76,$K76,FALSE)*($R76*(1-$E76)+$Q76*(1-$F76))*((1+'Inputs &amp; Summary'!$D$7)^AU$1))))))</f>
        <v>0</v>
      </c>
      <c r="AV76" s="248">
        <f>$D76*IF(AV$1&gt;'Inputs &amp; Summary'!$D$5,0,IF(AV$1&gt;VLOOKUP($G76,Lists!$J$17:$K$21,2),IF($M76=Lists!$H$3,IF($K76&lt;1,(($S76/$K76)*((1+'Inputs &amp; Summary'!$D$7)^AV$1)),((INT(AV$1/$K76)-INT((AV$1-1)/$K76))*$S76*((1+'Inputs &amp; Summary'!$D$7)^AV$1))),(_xlfn.WEIBULL.DIST(AV$1,$L76,$K76,FALSE)*$S76*((1+'Inputs &amp; Summary'!$D$7)^AV$1))),IF($M76=Lists!$H$3,IF($K76&lt;1,((($R76*(1-$E76)+$Q76*(1-$F76))/$K76)*((1+'Inputs &amp; Summary'!$D$7)^AV$1)),((INT(AV$1/$K76)-INT((AV$1-1)/$K76))*($R76*(1-$E76)+$Q76*(1-$F76))*((1+'Inputs &amp; Summary'!$D$7)^AV$1))),((_xlfn.WEIBULL.DIST(AV$1,$L76,$K76,FALSE)*($R76*(1-$E76)+$Q76*(1-$F76))*((1+'Inputs &amp; Summary'!$D$7)^AV$1))))))</f>
        <v>0</v>
      </c>
      <c r="AW76" s="248">
        <f>$D76*IF(AW$1&gt;'Inputs &amp; Summary'!$D$5,0,IF(AW$1&gt;VLOOKUP($G76,Lists!$J$17:$K$21,2),IF($M76=Lists!$H$3,IF($K76&lt;1,(($S76/$K76)*((1+'Inputs &amp; Summary'!$D$7)^AW$1)),((INT(AW$1/$K76)-INT((AW$1-1)/$K76))*$S76*((1+'Inputs &amp; Summary'!$D$7)^AW$1))),(_xlfn.WEIBULL.DIST(AW$1,$L76,$K76,FALSE)*$S76*((1+'Inputs &amp; Summary'!$D$7)^AW$1))),IF($M76=Lists!$H$3,IF($K76&lt;1,((($R76*(1-$E76)+$Q76*(1-$F76))/$K76)*((1+'Inputs &amp; Summary'!$D$7)^AW$1)),((INT(AW$1/$K76)-INT((AW$1-1)/$K76))*($R76*(1-$E76)+$Q76*(1-$F76))*((1+'Inputs &amp; Summary'!$D$7)^AW$1))),((_xlfn.WEIBULL.DIST(AW$1,$L76,$K76,FALSE)*($R76*(1-$E76)+$Q76*(1-$F76))*((1+'Inputs &amp; Summary'!$D$7)^AW$1))))))</f>
        <v>0</v>
      </c>
      <c r="AX76" s="248">
        <f>$D76*IF(AX$1&gt;'Inputs &amp; Summary'!$D$5,0,IF(AX$1&gt;VLOOKUP($G76,Lists!$J$17:$K$21,2),IF($M76=Lists!$H$3,IF($K76&lt;1,(($S76/$K76)*((1+'Inputs &amp; Summary'!$D$7)^AX$1)),((INT(AX$1/$K76)-INT((AX$1-1)/$K76))*$S76*((1+'Inputs &amp; Summary'!$D$7)^AX$1))),(_xlfn.WEIBULL.DIST(AX$1,$L76,$K76,FALSE)*$S76*((1+'Inputs &amp; Summary'!$D$7)^AX$1))),IF($M76=Lists!$H$3,IF($K76&lt;1,((($R76*(1-$E76)+$Q76*(1-$F76))/$K76)*((1+'Inputs &amp; Summary'!$D$7)^AX$1)),((INT(AX$1/$K76)-INT((AX$1-1)/$K76))*($R76*(1-$E76)+$Q76*(1-$F76))*((1+'Inputs &amp; Summary'!$D$7)^AX$1))),((_xlfn.WEIBULL.DIST(AX$1,$L76,$K76,FALSE)*($R76*(1-$E76)+$Q76*(1-$F76))*((1+'Inputs &amp; Summary'!$D$7)^AX$1))))))</f>
        <v>0</v>
      </c>
      <c r="AY76" s="248">
        <f>$D76*IF(AY$1&gt;'Inputs &amp; Summary'!$D$5,0,IF(AY$1&gt;VLOOKUP($G76,Lists!$J$17:$K$21,2),IF($M76=Lists!$H$3,IF($K76&lt;1,(($S76/$K76)*((1+'Inputs &amp; Summary'!$D$7)^AY$1)),((INT(AY$1/$K76)-INT((AY$1-1)/$K76))*$S76*((1+'Inputs &amp; Summary'!$D$7)^AY$1))),(_xlfn.WEIBULL.DIST(AY$1,$L76,$K76,FALSE)*$S76*((1+'Inputs &amp; Summary'!$D$7)^AY$1))),IF($M76=Lists!$H$3,IF($K76&lt;1,((($R76*(1-$E76)+$Q76*(1-$F76))/$K76)*((1+'Inputs &amp; Summary'!$D$7)^AY$1)),((INT(AY$1/$K76)-INT((AY$1-1)/$K76))*($R76*(1-$E76)+$Q76*(1-$F76))*((1+'Inputs &amp; Summary'!$D$7)^AY$1))),((_xlfn.WEIBULL.DIST(AY$1,$L76,$K76,FALSE)*($R76*(1-$E76)+$Q76*(1-$F76))*((1+'Inputs &amp; Summary'!$D$7)^AY$1))))))</f>
        <v>0</v>
      </c>
      <c r="AZ76" s="248">
        <f>$D76*IF(AZ$1&gt;'Inputs &amp; Summary'!$D$5,0,IF(AZ$1&gt;VLOOKUP($G76,Lists!$J$17:$K$21,2),IF($M76=Lists!$H$3,IF($K76&lt;1,(($S76/$K76)*((1+'Inputs &amp; Summary'!$D$7)^AZ$1)),((INT(AZ$1/$K76)-INT((AZ$1-1)/$K76))*$S76*((1+'Inputs &amp; Summary'!$D$7)^AZ$1))),(_xlfn.WEIBULL.DIST(AZ$1,$L76,$K76,FALSE)*$S76*((1+'Inputs &amp; Summary'!$D$7)^AZ$1))),IF($M76=Lists!$H$3,IF($K76&lt;1,((($R76*(1-$E76)+$Q76*(1-$F76))/$K76)*((1+'Inputs &amp; Summary'!$D$7)^AZ$1)),((INT(AZ$1/$K76)-INT((AZ$1-1)/$K76))*($R76*(1-$E76)+$Q76*(1-$F76))*((1+'Inputs &amp; Summary'!$D$7)^AZ$1))),((_xlfn.WEIBULL.DIST(AZ$1,$L76,$K76,FALSE)*($R76*(1-$E76)+$Q76*(1-$F76))*((1+'Inputs &amp; Summary'!$D$7)^AZ$1))))))</f>
        <v>0</v>
      </c>
      <c r="BA76" s="248">
        <f>$D76*IF(BA$1&gt;'Inputs &amp; Summary'!$D$5,0,IF(BA$1&gt;VLOOKUP($G76,Lists!$J$17:$K$21,2),IF($M76=Lists!$H$3,IF($K76&lt;1,(($S76/$K76)*((1+'Inputs &amp; Summary'!$D$7)^BA$1)),((INT(BA$1/$K76)-INT((BA$1-1)/$K76))*$S76*((1+'Inputs &amp; Summary'!$D$7)^BA$1))),(_xlfn.WEIBULL.DIST(BA$1,$L76,$K76,FALSE)*$S76*((1+'Inputs &amp; Summary'!$D$7)^BA$1))),IF($M76=Lists!$H$3,IF($K76&lt;1,((($R76*(1-$E76)+$Q76*(1-$F76))/$K76)*((1+'Inputs &amp; Summary'!$D$7)^BA$1)),((INT(BA$1/$K76)-INT((BA$1-1)/$K76))*($R76*(1-$E76)+$Q76*(1-$F76))*((1+'Inputs &amp; Summary'!$D$7)^BA$1))),((_xlfn.WEIBULL.DIST(BA$1,$L76,$K76,FALSE)*($R76*(1-$E76)+$Q76*(1-$F76))*((1+'Inputs &amp; Summary'!$D$7)^BA$1))))))</f>
        <v>0</v>
      </c>
      <c r="BB76" s="248">
        <f>$D76*IF(BB$1&gt;'Inputs &amp; Summary'!$D$5,0,IF(BB$1&gt;VLOOKUP($G76,Lists!$J$17:$K$21,2),IF($M76=Lists!$H$3,IF($K76&lt;1,(($S76/$K76)*((1+'Inputs &amp; Summary'!$D$7)^BB$1)),((INT(BB$1/$K76)-INT((BB$1-1)/$K76))*$S76*((1+'Inputs &amp; Summary'!$D$7)^BB$1))),(_xlfn.WEIBULL.DIST(BB$1,$L76,$K76,FALSE)*$S76*((1+'Inputs &amp; Summary'!$D$7)^BB$1))),IF($M76=Lists!$H$3,IF($K76&lt;1,((($R76*(1-$E76)+$Q76*(1-$F76))/$K76)*((1+'Inputs &amp; Summary'!$D$7)^BB$1)),((INT(BB$1/$K76)-INT((BB$1-1)/$K76))*($R76*(1-$E76)+$Q76*(1-$F76))*((1+'Inputs &amp; Summary'!$D$7)^BB$1))),((_xlfn.WEIBULL.DIST(BB$1,$L76,$K76,FALSE)*($R76*(1-$E76)+$Q76*(1-$F76))*((1+'Inputs &amp; Summary'!$D$7)^BB$1))))))</f>
        <v>0</v>
      </c>
      <c r="BC76" s="248">
        <f>$D76*IF(BC$1&gt;'Inputs &amp; Summary'!$D$5,0,IF(BC$1&gt;VLOOKUP($G76,Lists!$J$17:$K$21,2),IF($M76=Lists!$H$3,IF($K76&lt;1,(($S76/$K76)*((1+'Inputs &amp; Summary'!$D$7)^BC$1)),((INT(BC$1/$K76)-INT((BC$1-1)/$K76))*$S76*((1+'Inputs &amp; Summary'!$D$7)^BC$1))),(_xlfn.WEIBULL.DIST(BC$1,$L76,$K76,FALSE)*$S76*((1+'Inputs &amp; Summary'!$D$7)^BC$1))),IF($M76=Lists!$H$3,IF($K76&lt;1,((($R76*(1-$E76)+$Q76*(1-$F76))/$K76)*((1+'Inputs &amp; Summary'!$D$7)^BC$1)),((INT(BC$1/$K76)-INT((BC$1-1)/$K76))*($R76*(1-$E76)+$Q76*(1-$F76))*((1+'Inputs &amp; Summary'!$D$7)^BC$1))),((_xlfn.WEIBULL.DIST(BC$1,$L76,$K76,FALSE)*($R76*(1-$E76)+$Q76*(1-$F76))*((1+'Inputs &amp; Summary'!$D$7)^BC$1))))))</f>
        <v>0</v>
      </c>
      <c r="BD76" s="248">
        <f>$D76*IF(BD$1&gt;'Inputs &amp; Summary'!$D$5,0,IF(BD$1&gt;VLOOKUP($G76,Lists!$J$17:$K$21,2),IF($M76=Lists!$H$3,IF($K76&lt;1,(($S76/$K76)*((1+'Inputs &amp; Summary'!$D$7)^BD$1)),((INT(BD$1/$K76)-INT((BD$1-1)/$K76))*$S76*((1+'Inputs &amp; Summary'!$D$7)^BD$1))),(_xlfn.WEIBULL.DIST(BD$1,$L76,$K76,FALSE)*$S76*((1+'Inputs &amp; Summary'!$D$7)^BD$1))),IF($M76=Lists!$H$3,IF($K76&lt;1,((($R76*(1-$E76)+$Q76*(1-$F76))/$K76)*((1+'Inputs &amp; Summary'!$D$7)^BD$1)),((INT(BD$1/$K76)-INT((BD$1-1)/$K76))*($R76*(1-$E76)+$Q76*(1-$F76))*((1+'Inputs &amp; Summary'!$D$7)^BD$1))),((_xlfn.WEIBULL.DIST(BD$1,$L76,$K76,FALSE)*($R76*(1-$E76)+$Q76*(1-$F76))*((1+'Inputs &amp; Summary'!$D$7)^BD$1))))))</f>
        <v>0</v>
      </c>
      <c r="BE76" s="248">
        <f>$D76*IF(BE$1&gt;'Inputs &amp; Summary'!$D$5,0,IF(BE$1&gt;VLOOKUP($G76,Lists!$J$17:$K$21,2),IF($M76=Lists!$H$3,IF($K76&lt;1,(($S76/$K76)*((1+'Inputs &amp; Summary'!$D$7)^BE$1)),((INT(BE$1/$K76)-INT((BE$1-1)/$K76))*$S76*((1+'Inputs &amp; Summary'!$D$7)^BE$1))),(_xlfn.WEIBULL.DIST(BE$1,$L76,$K76,FALSE)*$S76*((1+'Inputs &amp; Summary'!$D$7)^BE$1))),IF($M76=Lists!$H$3,IF($K76&lt;1,((($R76*(1-$E76)+$Q76*(1-$F76))/$K76)*((1+'Inputs &amp; Summary'!$D$7)^BE$1)),((INT(BE$1/$K76)-INT((BE$1-1)/$K76))*($R76*(1-$E76)+$Q76*(1-$F76))*((1+'Inputs &amp; Summary'!$D$7)^BE$1))),((_xlfn.WEIBULL.DIST(BE$1,$L76,$K76,FALSE)*($R76*(1-$E76)+$Q76*(1-$F76))*((1+'Inputs &amp; Summary'!$D$7)^BE$1))))))</f>
        <v>0</v>
      </c>
      <c r="BF76" s="248">
        <f>$D76*IF(BF$1&gt;'Inputs &amp; Summary'!$D$5,0,IF(BF$1&gt;VLOOKUP($G76,Lists!$J$17:$K$21,2),IF($M76=Lists!$H$3,IF($K76&lt;1,(($S76/$K76)*((1+'Inputs &amp; Summary'!$D$7)^BF$1)),((INT(BF$1/$K76)-INT((BF$1-1)/$K76))*$S76*((1+'Inputs &amp; Summary'!$D$7)^BF$1))),(_xlfn.WEIBULL.DIST(BF$1,$L76,$K76,FALSE)*$S76*((1+'Inputs &amp; Summary'!$D$7)^BF$1))),IF($M76=Lists!$H$3,IF($K76&lt;1,((($R76*(1-$E76)+$Q76*(1-$F76))/$K76)*((1+'Inputs &amp; Summary'!$D$7)^BF$1)),((INT(BF$1/$K76)-INT((BF$1-1)/$K76))*($R76*(1-$E76)+$Q76*(1-$F76))*((1+'Inputs &amp; Summary'!$D$7)^BF$1))),((_xlfn.WEIBULL.DIST(BF$1,$L76,$K76,FALSE)*($R76*(1-$E76)+$Q76*(1-$F76))*((1+'Inputs &amp; Summary'!$D$7)^BF$1))))))</f>
        <v>0</v>
      </c>
      <c r="BG76" s="248">
        <f>$D76*IF(BG$1&gt;'Inputs &amp; Summary'!$D$5,0,IF(BG$1&gt;VLOOKUP($G76,Lists!$J$17:$K$21,2),IF($M76=Lists!$H$3,IF($K76&lt;1,(($S76/$K76)*((1+'Inputs &amp; Summary'!$D$7)^BG$1)),((INT(BG$1/$K76)-INT((BG$1-1)/$K76))*$S76*((1+'Inputs &amp; Summary'!$D$7)^BG$1))),(_xlfn.WEIBULL.DIST(BG$1,$L76,$K76,FALSE)*$S76*((1+'Inputs &amp; Summary'!$D$7)^BG$1))),IF($M76=Lists!$H$3,IF($K76&lt;1,((($R76*(1-$E76)+$Q76*(1-$F76))/$K76)*((1+'Inputs &amp; Summary'!$D$7)^BG$1)),((INT(BG$1/$K76)-INT((BG$1-1)/$K76))*($R76*(1-$E76)+$Q76*(1-$F76))*((1+'Inputs &amp; Summary'!$D$7)^BG$1))),((_xlfn.WEIBULL.DIST(BG$1,$L76,$K76,FALSE)*($R76*(1-$E76)+$Q76*(1-$F76))*((1+'Inputs &amp; Summary'!$D$7)^BG$1))))))</f>
        <v>0</v>
      </c>
      <c r="BH76" s="248">
        <f>$D76*IF(BH$1&gt;'Inputs &amp; Summary'!$D$5,0,IF(BH$1&gt;VLOOKUP($G76,Lists!$J$17:$K$21,2),IF($M76=Lists!$H$3,IF($K76&lt;1,(($S76/$K76)*((1+'Inputs &amp; Summary'!$D$7)^BH$1)),((INT(BH$1/$K76)-INT((BH$1-1)/$K76))*$S76*((1+'Inputs &amp; Summary'!$D$7)^BH$1))),(_xlfn.WEIBULL.DIST(BH$1,$L76,$K76,FALSE)*$S76*((1+'Inputs &amp; Summary'!$D$7)^BH$1))),IF($M76=Lists!$H$3,IF($K76&lt;1,((($R76*(1-$E76)+$Q76*(1-$F76))/$K76)*((1+'Inputs &amp; Summary'!$D$7)^BH$1)),((INT(BH$1/$K76)-INT((BH$1-1)/$K76))*($R76*(1-$E76)+$Q76*(1-$F76))*((1+'Inputs &amp; Summary'!$D$7)^BH$1))),((_xlfn.WEIBULL.DIST(BH$1,$L76,$K76,FALSE)*($R76*(1-$E76)+$Q76*(1-$F76))*((1+'Inputs &amp; Summary'!$D$7)^BH$1))))))</f>
        <v>0</v>
      </c>
      <c r="BI76" s="248">
        <f>$D76*IF(BI$1&gt;'Inputs &amp; Summary'!$D$5,0,IF(BI$1&gt;VLOOKUP($G76,Lists!$J$17:$K$21,2),IF($M76=Lists!$H$3,IF($K76&lt;1,(($S76/$K76)*((1+'Inputs &amp; Summary'!$D$7)^BI$1)),((INT(BI$1/$K76)-INT((BI$1-1)/$K76))*$S76*((1+'Inputs &amp; Summary'!$D$7)^BI$1))),(_xlfn.WEIBULL.DIST(BI$1,$L76,$K76,FALSE)*$S76*((1+'Inputs &amp; Summary'!$D$7)^BI$1))),IF($M76=Lists!$H$3,IF($K76&lt;1,((($R76*(1-$E76)+$Q76*(1-$F76))/$K76)*((1+'Inputs &amp; Summary'!$D$7)^BI$1)),((INT(BI$1/$K76)-INT((BI$1-1)/$K76))*($R76*(1-$E76)+$Q76*(1-$F76))*((1+'Inputs &amp; Summary'!$D$7)^BI$1))),((_xlfn.WEIBULL.DIST(BI$1,$L76,$K76,FALSE)*($R76*(1-$E76)+$Q76*(1-$F76))*((1+'Inputs &amp; Summary'!$D$7)^BI$1))))))</f>
        <v>0</v>
      </c>
      <c r="BJ76" s="248">
        <f>$D76*IF(BJ$1&gt;'Inputs &amp; Summary'!$D$5,0,IF(BJ$1&gt;VLOOKUP($G76,Lists!$J$17:$K$21,2),IF($M76=Lists!$H$3,IF($K76&lt;1,(($S76/$K76)*((1+'Inputs &amp; Summary'!$D$7)^BJ$1)),((INT(BJ$1/$K76)-INT((BJ$1-1)/$K76))*$S76*((1+'Inputs &amp; Summary'!$D$7)^BJ$1))),(_xlfn.WEIBULL.DIST(BJ$1,$L76,$K76,FALSE)*$S76*((1+'Inputs &amp; Summary'!$D$7)^BJ$1))),IF($M76=Lists!$H$3,IF($K76&lt;1,((($R76*(1-$E76)+$Q76*(1-$F76))/$K76)*((1+'Inputs &amp; Summary'!$D$7)^BJ$1)),((INT(BJ$1/$K76)-INT((BJ$1-1)/$K76))*($R76*(1-$E76)+$Q76*(1-$F76))*((1+'Inputs &amp; Summary'!$D$7)^BJ$1))),((_xlfn.WEIBULL.DIST(BJ$1,$L76,$K76,FALSE)*($R76*(1-$E76)+$Q76*(1-$F76))*((1+'Inputs &amp; Summary'!$D$7)^BJ$1))))))</f>
        <v>0</v>
      </c>
      <c r="BK76" s="248">
        <f>$D76*IF(BK$1&gt;'Inputs &amp; Summary'!$D$5,0,IF(BK$1&gt;VLOOKUP($G76,Lists!$J$17:$K$21,2),IF($M76=Lists!$H$3,IF($K76&lt;1,(($S76/$K76)*((1+'Inputs &amp; Summary'!$D$7)^BK$1)),((INT(BK$1/$K76)-INT((BK$1-1)/$K76))*$S76*((1+'Inputs &amp; Summary'!$D$7)^BK$1))),(_xlfn.WEIBULL.DIST(BK$1,$L76,$K76,FALSE)*$S76*((1+'Inputs &amp; Summary'!$D$7)^BK$1))),IF($M76=Lists!$H$3,IF($K76&lt;1,((($R76*(1-$E76)+$Q76*(1-$F76))/$K76)*((1+'Inputs &amp; Summary'!$D$7)^BK$1)),((INT(BK$1/$K76)-INT((BK$1-1)/$K76))*($R76*(1-$E76)+$Q76*(1-$F76))*((1+'Inputs &amp; Summary'!$D$7)^BK$1))),((_xlfn.WEIBULL.DIST(BK$1,$L76,$K76,FALSE)*($R76*(1-$E76)+$Q76*(1-$F76))*((1+'Inputs &amp; Summary'!$D$7)^BK$1))))))</f>
        <v>0</v>
      </c>
      <c r="BL76" s="248">
        <f>$D76*IF(BL$1&gt;'Inputs &amp; Summary'!$D$5,0,IF(BL$1&gt;VLOOKUP($G76,Lists!$J$17:$K$21,2),IF($M76=Lists!$H$3,IF($K76&lt;1,(($S76/$K76)*((1+'Inputs &amp; Summary'!$D$7)^BL$1)),((INT(BL$1/$K76)-INT((BL$1-1)/$K76))*$S76*((1+'Inputs &amp; Summary'!$D$7)^BL$1))),(_xlfn.WEIBULL.DIST(BL$1,$L76,$K76,FALSE)*$S76*((1+'Inputs &amp; Summary'!$D$7)^BL$1))),IF($M76=Lists!$H$3,IF($K76&lt;1,((($R76*(1-$E76)+$Q76*(1-$F76))/$K76)*((1+'Inputs &amp; Summary'!$D$7)^BL$1)),((INT(BL$1/$K76)-INT((BL$1-1)/$K76))*($R76*(1-$E76)+$Q76*(1-$F76))*((1+'Inputs &amp; Summary'!$D$7)^BL$1))),((_xlfn.WEIBULL.DIST(BL$1,$L76,$K76,FALSE)*($R76*(1-$E76)+$Q76*(1-$F76))*((1+'Inputs &amp; Summary'!$D$7)^BL$1))))))</f>
        <v>0</v>
      </c>
    </row>
    <row r="77" spans="1:64" x14ac:dyDescent="0.3">
      <c r="A77" s="236" t="s">
        <v>206</v>
      </c>
      <c r="B77" s="117" t="str">
        <f>IF('Inputs &amp; Summary'!$D$15=Lists!$E$3,INDEX('Residential Rooftop Details'!$A$30:$X$158,MATCH('Cash Flow'!$A77,'Residential Rooftop Details'!$A$30:$A$158,0),COLUMN(B$1)),IF('Inputs &amp; Summary'!$D$15=Lists!$E$4,INDEX('Commercial Rooftop Details'!$A$30:$V$158,MATCH('Cash Flow'!$A77,'Commercial Rooftop Details'!$A$30:$A$158,0),COLUMN(B$1)),INDEX('Ground-Mount Details'!$A$30:$V$158,MATCH('Cash Flow'!$A77,'Ground-Mount Details'!$A$30:$A$158,0),COLUMN(B$1))))</f>
        <v>Corrective</v>
      </c>
      <c r="C77" s="117" t="str">
        <f>IF('Inputs &amp; Summary'!$D$15=Lists!$E$3,INDEX('Residential Rooftop Details'!$A$30:$X$158,MATCH('Cash Flow'!$A77,'Residential Rooftop Details'!$A$30:$A$158,0),COLUMN(C$1)),IF('Inputs &amp; Summary'!$D$15=Lists!$E$4,INDEX('Commercial Rooftop Details'!$A$30:$V$158,MATCH('Cash Flow'!$A77,'Commercial Rooftop Details'!$A$30:$A$158,0),COLUMN(C$1)),INDEX('Ground-Mount Details'!$A$30:$V$158,MATCH('Cash Flow'!$A77,'Ground-Mount Details'!$A$30:$A$158,0),COLUMN(C$1))))</f>
        <v>Inverter</v>
      </c>
      <c r="D77" s="117">
        <f>IF('Inputs &amp; Summary'!$D$15=Lists!$E$3,INDEX('Residential Rooftop Details'!$A$30:$X$158,MATCH('Cash Flow'!$A77,'Residential Rooftop Details'!$A$30:$A$158,0),COLUMN(D$1)),IF('Inputs &amp; Summary'!$D$15=Lists!$E$4,INDEX('Commercial Rooftop Details'!$A$30:$V$158,MATCH('Cash Flow'!$A77,'Commercial Rooftop Details'!$A$30:$A$158,0),COLUMN(D$1)),INDEX('Ground-Mount Details'!$A$30:$V$158,MATCH('Cash Flow'!$A77,'Ground-Mount Details'!$A$30:$A$158,0),COLUMN(D$1))))</f>
        <v>1</v>
      </c>
      <c r="E77" s="117">
        <f>IF('Inputs &amp; Summary'!$D$15=Lists!$E$3,INDEX('Residential Rooftop Details'!$A$30:$X$158,MATCH('Cash Flow'!$A77,'Residential Rooftop Details'!$A$30:$A$158,0),COLUMN(E$1)),IF('Inputs &amp; Summary'!$D$15=Lists!$E$4,INDEX('Commercial Rooftop Details'!$A$30:$V$158,MATCH('Cash Flow'!$A77,'Commercial Rooftop Details'!$A$30:$A$158,0),COLUMN(E$1)),INDEX('Ground-Mount Details'!$A$30:$V$158,MATCH('Cash Flow'!$A77,'Ground-Mount Details'!$A$30:$A$158,0),COLUMN(E$1))))</f>
        <v>1</v>
      </c>
      <c r="F77" s="117">
        <f>IF('Inputs &amp; Summary'!$D$15=Lists!$E$3,INDEX('Residential Rooftop Details'!$A$30:$X$158,MATCH('Cash Flow'!$A77,'Residential Rooftop Details'!$A$30:$A$158,0),COLUMN(F$1)),IF('Inputs &amp; Summary'!$D$15=Lists!$E$4,INDEX('Commercial Rooftop Details'!$A$30:$V$158,MATCH('Cash Flow'!$A77,'Commercial Rooftop Details'!$A$30:$A$158,0),COLUMN(F$1)),INDEX('Ground-Mount Details'!$A$30:$V$158,MATCH('Cash Flow'!$A77,'Ground-Mount Details'!$A$30:$A$158,0),COLUMN(F$1))))</f>
        <v>1</v>
      </c>
      <c r="G77" s="237" t="str">
        <f>IF('Inputs &amp; Summary'!$D$15=Lists!$E$3,INDEX('Residential Rooftop Details'!$A$30:$X$158,MATCH('Cash Flow'!$A77,'Residential Rooftop Details'!$A$30:$A$158,0),COLUMN(G$1)),IF('Inputs &amp; Summary'!$D$15=Lists!$E$4,INDEX('Commercial Rooftop Details'!$A$30:$V$158,MATCH('Cash Flow'!$A77,'Commercial Rooftop Details'!$A$30:$A$158,0),COLUMN(G$1)),INDEX('Ground-Mount Details'!$A$30:$V$158,MATCH('Cash Flow'!$A77,'Ground-Mount Details'!$A$30:$A$158,0),COLUMN(G$1))))</f>
        <v>Inverter</v>
      </c>
      <c r="H77" s="237" t="str">
        <f>IF('Inputs &amp; Summary'!$D$15=Lists!$E$3,INDEX('Residential Rooftop Details'!$A$30:$X$158,MATCH('Cash Flow'!$A77,'Residential Rooftop Details'!$A$30:$A$158,0),COLUMN(H$1)),IF('Inputs &amp; Summary'!$D$15=Lists!$E$4,INDEX('Commercial Rooftop Details'!$A$30:$V$158,MATCH('Cash Flow'!$A77,'Commercial Rooftop Details'!$A$30:$A$158,0),COLUMN(H$1)),INDEX('Ground-Mount Details'!$A$30:$V$158,MATCH('Cash Flow'!$A77,'Ground-Mount Details'!$A$30:$A$158,0),COLUMN(H$1))))</f>
        <v>inverter</v>
      </c>
      <c r="I77" s="237" t="str">
        <f>IF('Inputs &amp; Summary'!$D$15=Lists!$E$3,INDEX('Residential Rooftop Details'!$A$30:$X$158,MATCH('Cash Flow'!$A77,'Residential Rooftop Details'!$A$30:$A$158,0),COLUMN(I$1)),IF('Inputs &amp; Summary'!$D$15=Lists!$E$4,INDEX('Commercial Rooftop Details'!$A$30:$V$158,MATCH('Cash Flow'!$A77,'Commercial Rooftop Details'!$A$30:$A$158,0),COLUMN(I$1)),INDEX('Ground-Mount Details'!$A$30:$V$158,MATCH('Cash Flow'!$A77,'Ground-Mount Details'!$A$30:$A$158,0),COLUMN(I$1))))</f>
        <v>Inverter specialist</v>
      </c>
      <c r="J77" s="238">
        <f>IF('Inputs &amp; Summary'!$D$15=Lists!$E$3,INDEX('Residential Rooftop Details'!$A$30:$X$158,MATCH('Cash Flow'!$A77,'Residential Rooftop Details'!$A$30:$A$158,0),COLUMN(J$1)),IF('Inputs &amp; Summary'!$D$15=Lists!$E$4,INDEX('Commercial Rooftop Details'!$A$30:$V$158,MATCH('Cash Flow'!$A77,'Commercial Rooftop Details'!$A$30:$A$158,0),COLUMN(J$1)),INDEX('Ground-Mount Details'!$A$30:$V$158,MATCH('Cash Flow'!$A77,'Ground-Mount Details'!$A$30:$A$158,0),COLUMN(J$1))))</f>
        <v>24.03846153846154</v>
      </c>
      <c r="K77" s="239">
        <f>IF('Inputs &amp; Summary'!$D$15=Lists!$E$3,INDEX('Residential Rooftop Details'!$A$30:$X$158,MATCH('Cash Flow'!$A77,'Residential Rooftop Details'!$A$30:$A$158,0),COLUMN(K$1)),IF('Inputs &amp; Summary'!$D$15=Lists!$E$4,INDEX('Commercial Rooftop Details'!$A$30:$V$158,MATCH('Cash Flow'!$A77,'Commercial Rooftop Details'!$A$30:$A$158,0),COLUMN(K$1)),INDEX('Ground-Mount Details'!$A$30:$V$158,MATCH('Cash Flow'!$A77,'Ground-Mount Details'!$A$30:$A$158,0),COLUMN(K$1))))</f>
        <v>20</v>
      </c>
      <c r="L77" s="239">
        <f>IF('Inputs &amp; Summary'!$D$15=Lists!$E$3,INDEX('Residential Rooftop Details'!$A$30:$X$158,MATCH('Cash Flow'!$A77,'Residential Rooftop Details'!$A$30:$A$158,0),COLUMN(L$1)),IF('Inputs &amp; Summary'!$D$15=Lists!$E$4,INDEX('Commercial Rooftop Details'!$A$30:$V$158,MATCH('Cash Flow'!$A77,'Commercial Rooftop Details'!$A$30:$A$158,0),COLUMN(L$1)),INDEX('Ground-Mount Details'!$A$30:$V$158,MATCH('Cash Flow'!$A77,'Ground-Mount Details'!$A$30:$A$158,0),COLUMN(L$1))))</f>
        <v>1</v>
      </c>
      <c r="M77" s="238" t="str">
        <f>IF('Inputs &amp; Summary'!$D$15=Lists!$E$3,INDEX('Residential Rooftop Details'!$A$30:$X$158,MATCH('Cash Flow'!$A77,'Residential Rooftop Details'!$A$30:$A$158,0),COLUMN(M$1)),IF('Inputs &amp; Summary'!$D$15=Lists!$E$4,INDEX('Commercial Rooftop Details'!$A$30:$V$158,MATCH('Cash Flow'!$A77,'Commercial Rooftop Details'!$A$30:$A$158,0),COLUMN(M$1)),INDEX('Ground-Mount Details'!$A$30:$V$158,MATCH('Cash Flow'!$A77,'Ground-Mount Details'!$A$30:$A$158,0),COLUMN(M$1))))</f>
        <v>Weibull</v>
      </c>
      <c r="N77" s="240">
        <f>IF('Inputs &amp; Summary'!$D$15=Lists!$E$3,INDEX('Residential Rooftop Details'!$A$30:$X$158,MATCH('Cash Flow'!$A77,'Residential Rooftop Details'!$A$30:$A$158,0),COLUMN(N$1)),IF('Inputs &amp; Summary'!$D$15=Lists!$E$4,INDEX('Commercial Rooftop Details'!$A$30:$V$158,MATCH('Cash Flow'!$A77,'Commercial Rooftop Details'!$A$30:$A$158,0),COLUMN(N$1)),INDEX('Ground-Mount Details'!$A$30:$V$158,MATCH('Cash Flow'!$A77,'Ground-Mount Details'!$A$30:$A$158,0),COLUMN(N$1))))</f>
        <v>1</v>
      </c>
      <c r="O77" s="239">
        <f>IF('Inputs &amp; Summary'!$D$15=Lists!$E$3,INDEX('Residential Rooftop Details'!$A$30:$X$158,MATCH('Cash Flow'!$A77,'Residential Rooftop Details'!$A$30:$A$158,0),COLUMN(O$1)),IF('Inputs &amp; Summary'!$D$15=Lists!$E$4,INDEX('Commercial Rooftop Details'!$A$30:$V$158,MATCH('Cash Flow'!$A77,'Commercial Rooftop Details'!$A$30:$A$158,0),COLUMN(O$1)),INDEX('Ground-Mount Details'!$A$30:$V$158,MATCH('Cash Flow'!$A77,'Ground-Mount Details'!$A$30:$A$158,0),COLUMN(O$1))))</f>
        <v>1</v>
      </c>
      <c r="P77" s="241">
        <f>IF('Inputs &amp; Summary'!$D$15=Lists!$E$3,INDEX('Residential Rooftop Details'!$A$30:$X$158,MATCH('Cash Flow'!$A77,'Residential Rooftop Details'!$A$30:$A$158,0),COLUMN(P$1)),IF('Inputs &amp; Summary'!$D$15=Lists!$E$4,INDEX('Commercial Rooftop Details'!$A$30:$V$158,MATCH('Cash Flow'!$A77,'Commercial Rooftop Details'!$A$30:$A$158,0),COLUMN(P$1)),INDEX('Ground-Mount Details'!$A$30:$V$158,MATCH('Cash Flow'!$A77,'Ground-Mount Details'!$A$30:$A$158,0),COLUMN(P$1))))</f>
        <v>25</v>
      </c>
      <c r="Q77" s="242">
        <f>IF('Inputs &amp; Summary'!$D$15=Lists!$E$3,INDEX('Residential Rooftop Details'!$A$30:$X$158,MATCH('Cash Flow'!$A77,'Residential Rooftop Details'!$A$30:$A$158,0),COLUMN(Q$1)),IF('Inputs &amp; Summary'!$D$15=Lists!$E$4,INDEX('Commercial Rooftop Details'!$A$30:$V$158,MATCH('Cash Flow'!$A77,'Commercial Rooftop Details'!$A$30:$A$158,0),COLUMN(Q$1)),INDEX('Ground-Mount Details'!$A$30:$V$158,MATCH('Cash Flow'!$A77,'Ground-Mount Details'!$A$30:$A$158,0),COLUMN(Q$1))))</f>
        <v>24.03846153846154</v>
      </c>
      <c r="R77" s="242">
        <f>IF('Inputs &amp; Summary'!$D$15=Lists!$E$3,INDEX('Residential Rooftop Details'!$A$30:$X$158,MATCH('Cash Flow'!$A77,'Residential Rooftop Details'!$A$30:$A$158,0),COLUMN(R$1)),IF('Inputs &amp; Summary'!$D$15=Lists!$E$4,INDEX('Commercial Rooftop Details'!$A$30:$V$158,MATCH('Cash Flow'!$A77,'Commercial Rooftop Details'!$A$30:$A$158,0),COLUMN(R$1)),INDEX('Ground-Mount Details'!$A$30:$V$158,MATCH('Cash Flow'!$A77,'Ground-Mount Details'!$A$30:$A$158,0),COLUMN(R$1))))</f>
        <v>25</v>
      </c>
      <c r="S77" s="243">
        <f>IF('Inputs &amp; Summary'!$D$15=Lists!$E$3,INDEX('Residential Rooftop Details'!$A$30:$X$158,MATCH('Cash Flow'!$A77,'Residential Rooftop Details'!$A$30:$A$158,0),COLUMN(S$1)),IF('Inputs &amp; Summary'!$D$15=Lists!$E$4,INDEX('Commercial Rooftop Details'!$A$30:$V$158,MATCH('Cash Flow'!$A77,'Commercial Rooftop Details'!$A$30:$A$158,0),COLUMN(S$1)),INDEX('Ground-Mount Details'!$A$30:$V$158,MATCH('Cash Flow'!$A77,'Ground-Mount Details'!$A$30:$A$158,0),COLUMN(S$1))))</f>
        <v>49.03846153846154</v>
      </c>
      <c r="T77" s="238">
        <f>IF('Inputs &amp; Summary'!$D$15=Lists!$E$3,INDEX('Residential Rooftop Details'!$A$30:$X$158,MATCH('Cash Flow'!$A77,'Residential Rooftop Details'!$A$30:$A$158,0),COLUMN(T$1)),IF('Inputs &amp; Summary'!$D$15=Lists!$E$4,INDEX('Commercial Rooftop Details'!$A$30:$V$158,MATCH('Cash Flow'!$A77,'Commercial Rooftop Details'!$A$30:$A$158,0),COLUMN(T$1)),INDEX('Ground-Mount Details'!$A$30:$V$158,MATCH('Cash Flow'!$A77,'Ground-Mount Details'!$A$30:$A$158,0),COLUMN(T$1))))</f>
        <v>0</v>
      </c>
      <c r="U77" s="244">
        <f>IF('Inputs &amp; Summary'!$D$15=Lists!$E$3,INDEX('Residential Rooftop Details'!$A$30:$X$158,MATCH('Cash Flow'!$A77,'Residential Rooftop Details'!$A$30:$A$158,0),COLUMN(U$1)),IF('Inputs &amp; Summary'!$D$15=Lists!$E$4,INDEX('Commercial Rooftop Details'!$A$30:$V$158,MATCH('Cash Flow'!$A77,'Commercial Rooftop Details'!$A$30:$A$158,0),COLUMN(U$1)),INDEX('Ground-Mount Details'!$A$30:$V$158,MATCH('Cash Flow'!$A77,'Ground-Mount Details'!$A$30:$A$158,0),COLUMN(U$1))))</f>
        <v>0</v>
      </c>
      <c r="V77" s="245">
        <f t="shared" si="8"/>
        <v>0.77060821694227399</v>
      </c>
      <c r="W77" s="245">
        <f>NPV('Inputs &amp; Summary'!$D$6,Y77:BL77)</f>
        <v>5.5950147980589104</v>
      </c>
      <c r="X77" s="246">
        <f t="shared" si="7"/>
        <v>4.0608828574454831E-5</v>
      </c>
      <c r="Y77" s="248">
        <f>$D77*IF(Y$1&gt;'Inputs &amp; Summary'!$D$5,0,IF(Y$1&gt;VLOOKUP($G77,Lists!$J$17:$K$21,2),IF($M77=Lists!$H$3,IF($K77&lt;1,(($S77/$K77)*((1+'Inputs &amp; Summary'!$D$7)^Y$1)),((INT(Y$1/$K77)-INT((Y$1-1)/$K77))*$S77*((1+'Inputs &amp; Summary'!$D$7)^Y$1))),(_xlfn.WEIBULL.DIST(Y$1,$L77,$K77,FALSE)*$S77*((1+'Inputs &amp; Summary'!$D$7)^Y$1))),IF($M77=Lists!$H$3,IF($K77&lt;1,((($R77*(1-$E77)+$Q77*(1-$F77))/$K77)*((1+'Inputs &amp; Summary'!$D$7)^Y$1)),((INT(Y$1/$K77)-INT((Y$1-1)/$K77))*($R77*(1-$E77)+$Q77*(1-$F77))*((1+'Inputs &amp; Summary'!$D$7)^Y$1))),((_xlfn.WEIBULL.DIST(Y$1,$L77,$K77,FALSE)*($R77*(1-$E77)+$Q77*(1-$F77))*((1+'Inputs &amp; Summary'!$D$7)^Y$1))))))</f>
        <v>0</v>
      </c>
      <c r="Z77" s="248">
        <f>$D77*IF(Z$1&gt;'Inputs &amp; Summary'!$D$5,0,IF(Z$1&gt;VLOOKUP($G77,Lists!$J$17:$K$21,2),IF($M77=Lists!$H$3,IF($K77&lt;1,(($S77/$K77)*((1+'Inputs &amp; Summary'!$D$7)^Z$1)),((INT(Z$1/$K77)-INT((Z$1-1)/$K77))*$S77*((1+'Inputs &amp; Summary'!$D$7)^Z$1))),(_xlfn.WEIBULL.DIST(Z$1,$L77,$K77,FALSE)*$S77*((1+'Inputs &amp; Summary'!$D$7)^Z$1))),IF($M77=Lists!$H$3,IF($K77&lt;1,((($R77*(1-$E77)+$Q77*(1-$F77))/$K77)*((1+'Inputs &amp; Summary'!$D$7)^Z$1)),((INT(Z$1/$K77)-INT((Z$1-1)/$K77))*($R77*(1-$E77)+$Q77*(1-$F77))*((1+'Inputs &amp; Summary'!$D$7)^Z$1))),((_xlfn.WEIBULL.DIST(Z$1,$L77,$K77,FALSE)*($R77*(1-$E77)+$Q77*(1-$F77))*((1+'Inputs &amp; Summary'!$D$7)^Z$1))))))</f>
        <v>0</v>
      </c>
      <c r="AA77" s="248">
        <f>$D77*IF(AA$1&gt;'Inputs &amp; Summary'!$D$5,0,IF(AA$1&gt;VLOOKUP($G77,Lists!$J$17:$K$21,2),IF($M77=Lists!$H$3,IF($K77&lt;1,(($S77/$K77)*((1+'Inputs &amp; Summary'!$D$7)^AA$1)),((INT(AA$1/$K77)-INT((AA$1-1)/$K77))*$S77*((1+'Inputs &amp; Summary'!$D$7)^AA$1))),(_xlfn.WEIBULL.DIST(AA$1,$L77,$K77,FALSE)*$S77*((1+'Inputs &amp; Summary'!$D$7)^AA$1))),IF($M77=Lists!$H$3,IF($K77&lt;1,((($R77*(1-$E77)+$Q77*(1-$F77))/$K77)*((1+'Inputs &amp; Summary'!$D$7)^AA$1)),((INT(AA$1/$K77)-INT((AA$1-1)/$K77))*($R77*(1-$E77)+$Q77*(1-$F77))*((1+'Inputs &amp; Summary'!$D$7)^AA$1))),((_xlfn.WEIBULL.DIST(AA$1,$L77,$K77,FALSE)*($R77*(1-$E77)+$Q77*(1-$F77))*((1+'Inputs &amp; Summary'!$D$7)^AA$1))))))</f>
        <v>0</v>
      </c>
      <c r="AB77" s="248">
        <f>$D77*IF(AB$1&gt;'Inputs &amp; Summary'!$D$5,0,IF(AB$1&gt;VLOOKUP($G77,Lists!$J$17:$K$21,2),IF($M77=Lists!$H$3,IF($K77&lt;1,(($S77/$K77)*((1+'Inputs &amp; Summary'!$D$7)^AB$1)),((INT(AB$1/$K77)-INT((AB$1-1)/$K77))*$S77*((1+'Inputs &amp; Summary'!$D$7)^AB$1))),(_xlfn.WEIBULL.DIST(AB$1,$L77,$K77,FALSE)*$S77*((1+'Inputs &amp; Summary'!$D$7)^AB$1))),IF($M77=Lists!$H$3,IF($K77&lt;1,((($R77*(1-$E77)+$Q77*(1-$F77))/$K77)*((1+'Inputs &amp; Summary'!$D$7)^AB$1)),((INT(AB$1/$K77)-INT((AB$1-1)/$K77))*($R77*(1-$E77)+$Q77*(1-$F77))*((1+'Inputs &amp; Summary'!$D$7)^AB$1))),((_xlfn.WEIBULL.DIST(AB$1,$L77,$K77,FALSE)*($R77*(1-$E77)+$Q77*(1-$F77))*((1+'Inputs &amp; Summary'!$D$7)^AB$1))))))</f>
        <v>0</v>
      </c>
      <c r="AC77" s="248">
        <f>$D77*IF(AC$1&gt;'Inputs &amp; Summary'!$D$5,0,IF(AC$1&gt;VLOOKUP($G77,Lists!$J$17:$K$21,2),IF($M77=Lists!$H$3,IF($K77&lt;1,(($S77/$K77)*((1+'Inputs &amp; Summary'!$D$7)^AC$1)),((INT(AC$1/$K77)-INT((AC$1-1)/$K77))*$S77*((1+'Inputs &amp; Summary'!$D$7)^AC$1))),(_xlfn.WEIBULL.DIST(AC$1,$L77,$K77,FALSE)*$S77*((1+'Inputs &amp; Summary'!$D$7)^AC$1))),IF($M77=Lists!$H$3,IF($K77&lt;1,((($R77*(1-$E77)+$Q77*(1-$F77))/$K77)*((1+'Inputs &amp; Summary'!$D$7)^AC$1)),((INT(AC$1/$K77)-INT((AC$1-1)/$K77))*($R77*(1-$E77)+$Q77*(1-$F77))*((1+'Inputs &amp; Summary'!$D$7)^AC$1))),((_xlfn.WEIBULL.DIST(AC$1,$L77,$K77,FALSE)*($R77*(1-$E77)+$Q77*(1-$F77))*((1+'Inputs &amp; Summary'!$D$7)^AC$1))))))</f>
        <v>0</v>
      </c>
      <c r="AD77" s="248">
        <f>$D77*IF(AD$1&gt;'Inputs &amp; Summary'!$D$5,0,IF(AD$1&gt;VLOOKUP($G77,Lists!$J$17:$K$21,2),IF($M77=Lists!$H$3,IF($K77&lt;1,(($S77/$K77)*((1+'Inputs &amp; Summary'!$D$7)^AD$1)),((INT(AD$1/$K77)-INT((AD$1-1)/$K77))*$S77*((1+'Inputs &amp; Summary'!$D$7)^AD$1))),(_xlfn.WEIBULL.DIST(AD$1,$L77,$K77,FALSE)*$S77*((1+'Inputs &amp; Summary'!$D$7)^AD$1))),IF($M77=Lists!$H$3,IF($K77&lt;1,((($R77*(1-$E77)+$Q77*(1-$F77))/$K77)*((1+'Inputs &amp; Summary'!$D$7)^AD$1)),((INT(AD$1/$K77)-INT((AD$1-1)/$K77))*($R77*(1-$E77)+$Q77*(1-$F77))*((1+'Inputs &amp; Summary'!$D$7)^AD$1))),((_xlfn.WEIBULL.DIST(AD$1,$L77,$K77,FALSE)*($R77*(1-$E77)+$Q77*(1-$F77))*((1+'Inputs &amp; Summary'!$D$7)^AD$1))))))</f>
        <v>0</v>
      </c>
      <c r="AE77" s="248">
        <f>$D77*IF(AE$1&gt;'Inputs &amp; Summary'!$D$5,0,IF(AE$1&gt;VLOOKUP($G77,Lists!$J$17:$K$21,2),IF($M77=Lists!$H$3,IF($K77&lt;1,(($S77/$K77)*((1+'Inputs &amp; Summary'!$D$7)^AE$1)),((INT(AE$1/$K77)-INT((AE$1-1)/$K77))*$S77*((1+'Inputs &amp; Summary'!$D$7)^AE$1))),(_xlfn.WEIBULL.DIST(AE$1,$L77,$K77,FALSE)*$S77*((1+'Inputs &amp; Summary'!$D$7)^AE$1))),IF($M77=Lists!$H$3,IF($K77&lt;1,((($R77*(1-$E77)+$Q77*(1-$F77))/$K77)*((1+'Inputs &amp; Summary'!$D$7)^AE$1)),((INT(AE$1/$K77)-INT((AE$1-1)/$K77))*($R77*(1-$E77)+$Q77*(1-$F77))*((1+'Inputs &amp; Summary'!$D$7)^AE$1))),((_xlfn.WEIBULL.DIST(AE$1,$L77,$K77,FALSE)*($R77*(1-$E77)+$Q77*(1-$F77))*((1+'Inputs &amp; Summary'!$D$7)^AE$1))))))</f>
        <v>0</v>
      </c>
      <c r="AF77" s="248">
        <f>$D77*IF(AF$1&gt;'Inputs &amp; Summary'!$D$5,0,IF(AF$1&gt;VLOOKUP($G77,Lists!$J$17:$K$21,2),IF($M77=Lists!$H$3,IF($K77&lt;1,(($S77/$K77)*((1+'Inputs &amp; Summary'!$D$7)^AF$1)),((INT(AF$1/$K77)-INT((AF$1-1)/$K77))*$S77*((1+'Inputs &amp; Summary'!$D$7)^AF$1))),(_xlfn.WEIBULL.DIST(AF$1,$L77,$K77,FALSE)*$S77*((1+'Inputs &amp; Summary'!$D$7)^AF$1))),IF($M77=Lists!$H$3,IF($K77&lt;1,((($R77*(1-$E77)+$Q77*(1-$F77))/$K77)*((1+'Inputs &amp; Summary'!$D$7)^AF$1)),((INT(AF$1/$K77)-INT((AF$1-1)/$K77))*($R77*(1-$E77)+$Q77*(1-$F77))*((1+'Inputs &amp; Summary'!$D$7)^AF$1))),((_xlfn.WEIBULL.DIST(AF$1,$L77,$K77,FALSE)*($R77*(1-$E77)+$Q77*(1-$F77))*((1+'Inputs &amp; Summary'!$D$7)^AF$1))))))</f>
        <v>0</v>
      </c>
      <c r="AG77" s="248">
        <f>$D77*IF(AG$1&gt;'Inputs &amp; Summary'!$D$5,0,IF(AG$1&gt;VLOOKUP($G77,Lists!$J$17:$K$21,2),IF($M77=Lists!$H$3,IF($K77&lt;1,(($S77/$K77)*((1+'Inputs &amp; Summary'!$D$7)^AG$1)),((INT(AG$1/$K77)-INT((AG$1-1)/$K77))*$S77*((1+'Inputs &amp; Summary'!$D$7)^AG$1))),(_xlfn.WEIBULL.DIST(AG$1,$L77,$K77,FALSE)*$S77*((1+'Inputs &amp; Summary'!$D$7)^AG$1))),IF($M77=Lists!$H$3,IF($K77&lt;1,((($R77*(1-$E77)+$Q77*(1-$F77))/$K77)*((1+'Inputs &amp; Summary'!$D$7)^AG$1)),((INT(AG$1/$K77)-INT((AG$1-1)/$K77))*($R77*(1-$E77)+$Q77*(1-$F77))*((1+'Inputs &amp; Summary'!$D$7)^AG$1))),((_xlfn.WEIBULL.DIST(AG$1,$L77,$K77,FALSE)*($R77*(1-$E77)+$Q77*(1-$F77))*((1+'Inputs &amp; Summary'!$D$7)^AG$1))))))</f>
        <v>0</v>
      </c>
      <c r="AH77" s="248">
        <f>$D77*IF(AH$1&gt;'Inputs &amp; Summary'!$D$5,0,IF(AH$1&gt;VLOOKUP($G77,Lists!$J$17:$K$21,2),IF($M77=Lists!$H$3,IF($K77&lt;1,(($S77/$K77)*((1+'Inputs &amp; Summary'!$D$7)^AH$1)),((INT(AH$1/$K77)-INT((AH$1-1)/$K77))*$S77*((1+'Inputs &amp; Summary'!$D$7)^AH$1))),(_xlfn.WEIBULL.DIST(AH$1,$L77,$K77,FALSE)*$S77*((1+'Inputs &amp; Summary'!$D$7)^AH$1))),IF($M77=Lists!$H$3,IF($K77&lt;1,((($R77*(1-$E77)+$Q77*(1-$F77))/$K77)*((1+'Inputs &amp; Summary'!$D$7)^AH$1)),((INT(AH$1/$K77)-INT((AH$1-1)/$K77))*($R77*(1-$E77)+$Q77*(1-$F77))*((1+'Inputs &amp; Summary'!$D$7)^AH$1))),((_xlfn.WEIBULL.DIST(AH$1,$L77,$K77,FALSE)*($R77*(1-$E77)+$Q77*(1-$F77))*((1+'Inputs &amp; Summary'!$D$7)^AH$1))))))</f>
        <v>0</v>
      </c>
      <c r="AI77" s="248">
        <f>$D77*IF(AI$1&gt;'Inputs &amp; Summary'!$D$5,0,IF(AI$1&gt;VLOOKUP($G77,Lists!$J$17:$K$21,2),IF($M77=Lists!$H$3,IF($K77&lt;1,(($S77/$K77)*((1+'Inputs &amp; Summary'!$D$7)^AI$1)),((INT(AI$1/$K77)-INT((AI$1-1)/$K77))*$S77*((1+'Inputs &amp; Summary'!$D$7)^AI$1))),(_xlfn.WEIBULL.DIST(AI$1,$L77,$K77,FALSE)*$S77*((1+'Inputs &amp; Summary'!$D$7)^AI$1))),IF($M77=Lists!$H$3,IF($K77&lt;1,((($R77*(1-$E77)+$Q77*(1-$F77))/$K77)*((1+'Inputs &amp; Summary'!$D$7)^AI$1)),((INT(AI$1/$K77)-INT((AI$1-1)/$K77))*($R77*(1-$E77)+$Q77*(1-$F77))*((1+'Inputs &amp; Summary'!$D$7)^AI$1))),((_xlfn.WEIBULL.DIST(AI$1,$L77,$K77,FALSE)*($R77*(1-$E77)+$Q77*(1-$F77))*((1+'Inputs &amp; Summary'!$D$7)^AI$1))))))</f>
        <v>1.7589227473304534</v>
      </c>
      <c r="AJ77" s="248">
        <f>$D77*IF(AJ$1&gt;'Inputs &amp; Summary'!$D$5,0,IF(AJ$1&gt;VLOOKUP($G77,Lists!$J$17:$K$21,2),IF($M77=Lists!$H$3,IF($K77&lt;1,(($S77/$K77)*((1+'Inputs &amp; Summary'!$D$7)^AJ$1)),((INT(AJ$1/$K77)-INT((AJ$1-1)/$K77))*$S77*((1+'Inputs &amp; Summary'!$D$7)^AJ$1))),(_xlfn.WEIBULL.DIST(AJ$1,$L77,$K77,FALSE)*$S77*((1+'Inputs &amp; Summary'!$D$7)^AJ$1))),IF($M77=Lists!$H$3,IF($K77&lt;1,((($R77*(1-$E77)+$Q77*(1-$F77))/$K77)*((1+'Inputs &amp; Summary'!$D$7)^AJ$1)),((INT(AJ$1/$K77)-INT((AJ$1-1)/$K77))*($R77*(1-$E77)+$Q77*(1-$F77))*((1+'Inputs &amp; Summary'!$D$7)^AJ$1))),((_xlfn.WEIBULL.DIST(AJ$1,$L77,$K77,FALSE)*($R77*(1-$E77)+$Q77*(1-$F77))*((1+'Inputs &amp; Summary'!$D$7)^AJ$1))))))</f>
        <v>1.7066018541380494</v>
      </c>
      <c r="AK77" s="248">
        <f>$D77*IF(AK$1&gt;'Inputs &amp; Summary'!$D$5,0,IF(AK$1&gt;VLOOKUP($G77,Lists!$J$17:$K$21,2),IF($M77=Lists!$H$3,IF($K77&lt;1,(($S77/$K77)*((1+'Inputs &amp; Summary'!$D$7)^AK$1)),((INT(AK$1/$K77)-INT((AK$1-1)/$K77))*$S77*((1+'Inputs &amp; Summary'!$D$7)^AK$1))),(_xlfn.WEIBULL.DIST(AK$1,$L77,$K77,FALSE)*$S77*((1+'Inputs &amp; Summary'!$D$7)^AK$1))),IF($M77=Lists!$H$3,IF($K77&lt;1,((($R77*(1-$E77)+$Q77*(1-$F77))/$K77)*((1+'Inputs &amp; Summary'!$D$7)^AK$1)),((INT(AK$1/$K77)-INT((AK$1-1)/$K77))*($R77*(1-$E77)+$Q77*(1-$F77))*((1+'Inputs &amp; Summary'!$D$7)^AK$1))),((_xlfn.WEIBULL.DIST(AK$1,$L77,$K77,FALSE)*($R77*(1-$E77)+$Q77*(1-$F77))*((1+'Inputs &amp; Summary'!$D$7)^AK$1))))))</f>
        <v>1.6558372975548601</v>
      </c>
      <c r="AL77" s="248">
        <f>$D77*IF(AL$1&gt;'Inputs &amp; Summary'!$D$5,0,IF(AL$1&gt;VLOOKUP($G77,Lists!$J$17:$K$21,2),IF($M77=Lists!$H$3,IF($K77&lt;1,(($S77/$K77)*((1+'Inputs &amp; Summary'!$D$7)^AL$1)),((INT(AL$1/$K77)-INT((AL$1-1)/$K77))*$S77*((1+'Inputs &amp; Summary'!$D$7)^AL$1))),(_xlfn.WEIBULL.DIST(AL$1,$L77,$K77,FALSE)*$S77*((1+'Inputs &amp; Summary'!$D$7)^AL$1))),IF($M77=Lists!$H$3,IF($K77&lt;1,((($R77*(1-$E77)+$Q77*(1-$F77))/$K77)*((1+'Inputs &amp; Summary'!$D$7)^AL$1)),((INT(AL$1/$K77)-INT((AL$1-1)/$K77))*($R77*(1-$E77)+$Q77*(1-$F77))*((1+'Inputs &amp; Summary'!$D$7)^AL$1))),((_xlfn.WEIBULL.DIST(AL$1,$L77,$K77,FALSE)*($R77*(1-$E77)+$Q77*(1-$F77))*((1+'Inputs &amp; Summary'!$D$7)^AL$1))))))</f>
        <v>1.606582782812326</v>
      </c>
      <c r="AM77" s="248">
        <f>$D77*IF(AM$1&gt;'Inputs &amp; Summary'!$D$5,0,IF(AM$1&gt;VLOOKUP($G77,Lists!$J$17:$K$21,2),IF($M77=Lists!$H$3,IF($K77&lt;1,(($S77/$K77)*((1+'Inputs &amp; Summary'!$D$7)^AM$1)),((INT(AM$1/$K77)-INT((AM$1-1)/$K77))*$S77*((1+'Inputs &amp; Summary'!$D$7)^AM$1))),(_xlfn.WEIBULL.DIST(AM$1,$L77,$K77,FALSE)*$S77*((1+'Inputs &amp; Summary'!$D$7)^AM$1))),IF($M77=Lists!$H$3,IF($K77&lt;1,((($R77*(1-$E77)+$Q77*(1-$F77))/$K77)*((1+'Inputs &amp; Summary'!$D$7)^AM$1)),((INT(AM$1/$K77)-INT((AM$1-1)/$K77))*($R77*(1-$E77)+$Q77*(1-$F77))*((1+'Inputs &amp; Summary'!$D$7)^AM$1))),((_xlfn.WEIBULL.DIST(AM$1,$L77,$K77,FALSE)*($R77*(1-$E77)+$Q77*(1-$F77))*((1+'Inputs &amp; Summary'!$D$7)^AM$1))))))</f>
        <v>1.5587933922254702</v>
      </c>
      <c r="AN77" s="248">
        <f>$D77*IF(AN$1&gt;'Inputs &amp; Summary'!$D$5,0,IF(AN$1&gt;VLOOKUP($G77,Lists!$J$17:$K$21,2),IF($M77=Lists!$H$3,IF($K77&lt;1,(($S77/$K77)*((1+'Inputs &amp; Summary'!$D$7)^AN$1)),((INT(AN$1/$K77)-INT((AN$1-1)/$K77))*$S77*((1+'Inputs &amp; Summary'!$D$7)^AN$1))),(_xlfn.WEIBULL.DIST(AN$1,$L77,$K77,FALSE)*$S77*((1+'Inputs &amp; Summary'!$D$7)^AN$1))),IF($M77=Lists!$H$3,IF($K77&lt;1,((($R77*(1-$E77)+$Q77*(1-$F77))/$K77)*((1+'Inputs &amp; Summary'!$D$7)^AN$1)),((INT(AN$1/$K77)-INT((AN$1-1)/$K77))*($R77*(1-$E77)+$Q77*(1-$F77))*((1+'Inputs &amp; Summary'!$D$7)^AN$1))),((_xlfn.WEIBULL.DIST(AN$1,$L77,$K77,FALSE)*($R77*(1-$E77)+$Q77*(1-$F77))*((1+'Inputs &amp; Summary'!$D$7)^AN$1))))))</f>
        <v>1.512425544230193</v>
      </c>
      <c r="AO77" s="248">
        <f>$D77*IF(AO$1&gt;'Inputs &amp; Summary'!$D$5,0,IF(AO$1&gt;VLOOKUP($G77,Lists!$J$17:$K$21,2),IF($M77=Lists!$H$3,IF($K77&lt;1,(($S77/$K77)*((1+'Inputs &amp; Summary'!$D$7)^AO$1)),((INT(AO$1/$K77)-INT((AO$1-1)/$K77))*$S77*((1+'Inputs &amp; Summary'!$D$7)^AO$1))),(_xlfn.WEIBULL.DIST(AO$1,$L77,$K77,FALSE)*$S77*((1+'Inputs &amp; Summary'!$D$7)^AO$1))),IF($M77=Lists!$H$3,IF($K77&lt;1,((($R77*(1-$E77)+$Q77*(1-$F77))/$K77)*((1+'Inputs &amp; Summary'!$D$7)^AO$1)),((INT(AO$1/$K77)-INT((AO$1-1)/$K77))*($R77*(1-$E77)+$Q77*(1-$F77))*((1+'Inputs &amp; Summary'!$D$7)^AO$1))),((_xlfn.WEIBULL.DIST(AO$1,$L77,$K77,FALSE)*($R77*(1-$E77)+$Q77*(1-$F77))*((1+'Inputs &amp; Summary'!$D$7)^AO$1))))))</f>
        <v>1.4674369536390315</v>
      </c>
      <c r="AP77" s="248">
        <f>$D77*IF(AP$1&gt;'Inputs &amp; Summary'!$D$5,0,IF(AP$1&gt;VLOOKUP($G77,Lists!$J$17:$K$21,2),IF($M77=Lists!$H$3,IF($K77&lt;1,(($S77/$K77)*((1+'Inputs &amp; Summary'!$D$7)^AP$1)),((INT(AP$1/$K77)-INT((AP$1-1)/$K77))*$S77*((1+'Inputs &amp; Summary'!$D$7)^AP$1))),(_xlfn.WEIBULL.DIST(AP$1,$L77,$K77,FALSE)*$S77*((1+'Inputs &amp; Summary'!$D$7)^AP$1))),IF($M77=Lists!$H$3,IF($K77&lt;1,((($R77*(1-$E77)+$Q77*(1-$F77))/$K77)*((1+'Inputs &amp; Summary'!$D$7)^AP$1)),((INT(AP$1/$K77)-INT((AP$1-1)/$K77))*($R77*(1-$E77)+$Q77*(1-$F77))*((1+'Inputs &amp; Summary'!$D$7)^AP$1))),((_xlfn.WEIBULL.DIST(AP$1,$L77,$K77,FALSE)*($R77*(1-$E77)+$Q77*(1-$F77))*((1+'Inputs &amp; Summary'!$D$7)^AP$1))))))</f>
        <v>1.4237865930791593</v>
      </c>
      <c r="AQ77" s="248">
        <f>$D77*IF(AQ$1&gt;'Inputs &amp; Summary'!$D$5,0,IF(AQ$1&gt;VLOOKUP($G77,Lists!$J$17:$K$21,2),IF($M77=Lists!$H$3,IF($K77&lt;1,(($S77/$K77)*((1+'Inputs &amp; Summary'!$D$7)^AQ$1)),((INT(AQ$1/$K77)-INT((AQ$1-1)/$K77))*$S77*((1+'Inputs &amp; Summary'!$D$7)^AQ$1))),(_xlfn.WEIBULL.DIST(AQ$1,$L77,$K77,FALSE)*$S77*((1+'Inputs &amp; Summary'!$D$7)^AQ$1))),IF($M77=Lists!$H$3,IF($K77&lt;1,((($R77*(1-$E77)+$Q77*(1-$F77))/$K77)*((1+'Inputs &amp; Summary'!$D$7)^AQ$1)),((INT(AQ$1/$K77)-INT((AQ$1-1)/$K77))*($R77*(1-$E77)+$Q77*(1-$F77))*((1+'Inputs &amp; Summary'!$D$7)^AQ$1))),((_xlfn.WEIBULL.DIST(AQ$1,$L77,$K77,FALSE)*($R77*(1-$E77)+$Q77*(1-$F77))*((1+'Inputs &amp; Summary'!$D$7)^AQ$1))))))</f>
        <v>1.3814346555774513</v>
      </c>
      <c r="AR77" s="248">
        <f>$D77*IF(AR$1&gt;'Inputs &amp; Summary'!$D$5,0,IF(AR$1&gt;VLOOKUP($G77,Lists!$J$17:$K$21,2),IF($M77=Lists!$H$3,IF($K77&lt;1,(($S77/$K77)*((1+'Inputs &amp; Summary'!$D$7)^AR$1)),((INT(AR$1/$K77)-INT((AR$1-1)/$K77))*$S77*((1+'Inputs &amp; Summary'!$D$7)^AR$1))),(_xlfn.WEIBULL.DIST(AR$1,$L77,$K77,FALSE)*$S77*((1+'Inputs &amp; Summary'!$D$7)^AR$1))),IF($M77=Lists!$H$3,IF($K77&lt;1,((($R77*(1-$E77)+$Q77*(1-$F77))/$K77)*((1+'Inputs &amp; Summary'!$D$7)^AR$1)),((INT(AR$1/$K77)-INT((AR$1-1)/$K77))*($R77*(1-$E77)+$Q77*(1-$F77))*((1+'Inputs &amp; Summary'!$D$7)^AR$1))),((_xlfn.WEIBULL.DIST(AR$1,$L77,$K77,FALSE)*($R77*(1-$E77)+$Q77*(1-$F77))*((1+'Inputs &amp; Summary'!$D$7)^AR$1))))))</f>
        <v>1.3403425182584869</v>
      </c>
      <c r="AS77" s="248">
        <f>$D77*IF(AS$1&gt;'Inputs &amp; Summary'!$D$5,0,IF(AS$1&gt;VLOOKUP($G77,Lists!$J$17:$K$21,2),IF($M77=Lists!$H$3,IF($K77&lt;1,(($S77/$K77)*((1+'Inputs &amp; Summary'!$D$7)^AS$1)),((INT(AS$1/$K77)-INT((AS$1-1)/$K77))*$S77*((1+'Inputs &amp; Summary'!$D$7)^AS$1))),(_xlfn.WEIBULL.DIST(AS$1,$L77,$K77,FALSE)*$S77*((1+'Inputs &amp; Summary'!$D$7)^AS$1))),IF($M77=Lists!$H$3,IF($K77&lt;1,((($R77*(1-$E77)+$Q77*(1-$F77))/$K77)*((1+'Inputs &amp; Summary'!$D$7)^AS$1)),((INT(AS$1/$K77)-INT((AS$1-1)/$K77))*($R77*(1-$E77)+$Q77*(1-$F77))*((1+'Inputs &amp; Summary'!$D$7)^AS$1))),((_xlfn.WEIBULL.DIST(AS$1,$L77,$K77,FALSE)*($R77*(1-$E77)+$Q77*(1-$F77))*((1+'Inputs &amp; Summary'!$D$7)^AS$1))))))</f>
        <v>0</v>
      </c>
      <c r="AT77" s="248">
        <f>$D77*IF(AT$1&gt;'Inputs &amp; Summary'!$D$5,0,IF(AT$1&gt;VLOOKUP($G77,Lists!$J$17:$K$21,2),IF($M77=Lists!$H$3,IF($K77&lt;1,(($S77/$K77)*((1+'Inputs &amp; Summary'!$D$7)^AT$1)),((INT(AT$1/$K77)-INT((AT$1-1)/$K77))*$S77*((1+'Inputs &amp; Summary'!$D$7)^AT$1))),(_xlfn.WEIBULL.DIST(AT$1,$L77,$K77,FALSE)*$S77*((1+'Inputs &amp; Summary'!$D$7)^AT$1))),IF($M77=Lists!$H$3,IF($K77&lt;1,((($R77*(1-$E77)+$Q77*(1-$F77))/$K77)*((1+'Inputs &amp; Summary'!$D$7)^AT$1)),((INT(AT$1/$K77)-INT((AT$1-1)/$K77))*($R77*(1-$E77)+$Q77*(1-$F77))*((1+'Inputs &amp; Summary'!$D$7)^AT$1))),((_xlfn.WEIBULL.DIST(AT$1,$L77,$K77,FALSE)*($R77*(1-$E77)+$Q77*(1-$F77))*((1+'Inputs &amp; Summary'!$D$7)^AT$1))))))</f>
        <v>0</v>
      </c>
      <c r="AU77" s="248">
        <f>$D77*IF(AU$1&gt;'Inputs &amp; Summary'!$D$5,0,IF(AU$1&gt;VLOOKUP($G77,Lists!$J$17:$K$21,2),IF($M77=Lists!$H$3,IF($K77&lt;1,(($S77/$K77)*((1+'Inputs &amp; Summary'!$D$7)^AU$1)),((INT(AU$1/$K77)-INT((AU$1-1)/$K77))*$S77*((1+'Inputs &amp; Summary'!$D$7)^AU$1))),(_xlfn.WEIBULL.DIST(AU$1,$L77,$K77,FALSE)*$S77*((1+'Inputs &amp; Summary'!$D$7)^AU$1))),IF($M77=Lists!$H$3,IF($K77&lt;1,((($R77*(1-$E77)+$Q77*(1-$F77))/$K77)*((1+'Inputs &amp; Summary'!$D$7)^AU$1)),((INT(AU$1/$K77)-INT((AU$1-1)/$K77))*($R77*(1-$E77)+$Q77*(1-$F77))*((1+'Inputs &amp; Summary'!$D$7)^AU$1))),((_xlfn.WEIBULL.DIST(AU$1,$L77,$K77,FALSE)*($R77*(1-$E77)+$Q77*(1-$F77))*((1+'Inputs &amp; Summary'!$D$7)^AU$1))))))</f>
        <v>0</v>
      </c>
      <c r="AV77" s="248">
        <f>$D77*IF(AV$1&gt;'Inputs &amp; Summary'!$D$5,0,IF(AV$1&gt;VLOOKUP($G77,Lists!$J$17:$K$21,2),IF($M77=Lists!$H$3,IF($K77&lt;1,(($S77/$K77)*((1+'Inputs &amp; Summary'!$D$7)^AV$1)),((INT(AV$1/$K77)-INT((AV$1-1)/$K77))*$S77*((1+'Inputs &amp; Summary'!$D$7)^AV$1))),(_xlfn.WEIBULL.DIST(AV$1,$L77,$K77,FALSE)*$S77*((1+'Inputs &amp; Summary'!$D$7)^AV$1))),IF($M77=Lists!$H$3,IF($K77&lt;1,((($R77*(1-$E77)+$Q77*(1-$F77))/$K77)*((1+'Inputs &amp; Summary'!$D$7)^AV$1)),((INT(AV$1/$K77)-INT((AV$1-1)/$K77))*($R77*(1-$E77)+$Q77*(1-$F77))*((1+'Inputs &amp; Summary'!$D$7)^AV$1))),((_xlfn.WEIBULL.DIST(AV$1,$L77,$K77,FALSE)*($R77*(1-$E77)+$Q77*(1-$F77))*((1+'Inputs &amp; Summary'!$D$7)^AV$1))))))</f>
        <v>0</v>
      </c>
      <c r="AW77" s="248">
        <f>$D77*IF(AW$1&gt;'Inputs &amp; Summary'!$D$5,0,IF(AW$1&gt;VLOOKUP($G77,Lists!$J$17:$K$21,2),IF($M77=Lists!$H$3,IF($K77&lt;1,(($S77/$K77)*((1+'Inputs &amp; Summary'!$D$7)^AW$1)),((INT(AW$1/$K77)-INT((AW$1-1)/$K77))*$S77*((1+'Inputs &amp; Summary'!$D$7)^AW$1))),(_xlfn.WEIBULL.DIST(AW$1,$L77,$K77,FALSE)*$S77*((1+'Inputs &amp; Summary'!$D$7)^AW$1))),IF($M77=Lists!$H$3,IF($K77&lt;1,((($R77*(1-$E77)+$Q77*(1-$F77))/$K77)*((1+'Inputs &amp; Summary'!$D$7)^AW$1)),((INT(AW$1/$K77)-INT((AW$1-1)/$K77))*($R77*(1-$E77)+$Q77*(1-$F77))*((1+'Inputs &amp; Summary'!$D$7)^AW$1))),((_xlfn.WEIBULL.DIST(AW$1,$L77,$K77,FALSE)*($R77*(1-$E77)+$Q77*(1-$F77))*((1+'Inputs &amp; Summary'!$D$7)^AW$1))))))</f>
        <v>0</v>
      </c>
      <c r="AX77" s="248">
        <f>$D77*IF(AX$1&gt;'Inputs &amp; Summary'!$D$5,0,IF(AX$1&gt;VLOOKUP($G77,Lists!$J$17:$K$21,2),IF($M77=Lists!$H$3,IF($K77&lt;1,(($S77/$K77)*((1+'Inputs &amp; Summary'!$D$7)^AX$1)),((INT(AX$1/$K77)-INT((AX$1-1)/$K77))*$S77*((1+'Inputs &amp; Summary'!$D$7)^AX$1))),(_xlfn.WEIBULL.DIST(AX$1,$L77,$K77,FALSE)*$S77*((1+'Inputs &amp; Summary'!$D$7)^AX$1))),IF($M77=Lists!$H$3,IF($K77&lt;1,((($R77*(1-$E77)+$Q77*(1-$F77))/$K77)*((1+'Inputs &amp; Summary'!$D$7)^AX$1)),((INT(AX$1/$K77)-INT((AX$1-1)/$K77))*($R77*(1-$E77)+$Q77*(1-$F77))*((1+'Inputs &amp; Summary'!$D$7)^AX$1))),((_xlfn.WEIBULL.DIST(AX$1,$L77,$K77,FALSE)*($R77*(1-$E77)+$Q77*(1-$F77))*((1+'Inputs &amp; Summary'!$D$7)^AX$1))))))</f>
        <v>0</v>
      </c>
      <c r="AY77" s="248">
        <f>$D77*IF(AY$1&gt;'Inputs &amp; Summary'!$D$5,0,IF(AY$1&gt;VLOOKUP($G77,Lists!$J$17:$K$21,2),IF($M77=Lists!$H$3,IF($K77&lt;1,(($S77/$K77)*((1+'Inputs &amp; Summary'!$D$7)^AY$1)),((INT(AY$1/$K77)-INT((AY$1-1)/$K77))*$S77*((1+'Inputs &amp; Summary'!$D$7)^AY$1))),(_xlfn.WEIBULL.DIST(AY$1,$L77,$K77,FALSE)*$S77*((1+'Inputs &amp; Summary'!$D$7)^AY$1))),IF($M77=Lists!$H$3,IF($K77&lt;1,((($R77*(1-$E77)+$Q77*(1-$F77))/$K77)*((1+'Inputs &amp; Summary'!$D$7)^AY$1)),((INT(AY$1/$K77)-INT((AY$1-1)/$K77))*($R77*(1-$E77)+$Q77*(1-$F77))*((1+'Inputs &amp; Summary'!$D$7)^AY$1))),((_xlfn.WEIBULL.DIST(AY$1,$L77,$K77,FALSE)*($R77*(1-$E77)+$Q77*(1-$F77))*((1+'Inputs &amp; Summary'!$D$7)^AY$1))))))</f>
        <v>0</v>
      </c>
      <c r="AZ77" s="248">
        <f>$D77*IF(AZ$1&gt;'Inputs &amp; Summary'!$D$5,0,IF(AZ$1&gt;VLOOKUP($G77,Lists!$J$17:$K$21,2),IF($M77=Lists!$H$3,IF($K77&lt;1,(($S77/$K77)*((1+'Inputs &amp; Summary'!$D$7)^AZ$1)),((INT(AZ$1/$K77)-INT((AZ$1-1)/$K77))*$S77*((1+'Inputs &amp; Summary'!$D$7)^AZ$1))),(_xlfn.WEIBULL.DIST(AZ$1,$L77,$K77,FALSE)*$S77*((1+'Inputs &amp; Summary'!$D$7)^AZ$1))),IF($M77=Lists!$H$3,IF($K77&lt;1,((($R77*(1-$E77)+$Q77*(1-$F77))/$K77)*((1+'Inputs &amp; Summary'!$D$7)^AZ$1)),((INT(AZ$1/$K77)-INT((AZ$1-1)/$K77))*($R77*(1-$E77)+$Q77*(1-$F77))*((1+'Inputs &amp; Summary'!$D$7)^AZ$1))),((_xlfn.WEIBULL.DIST(AZ$1,$L77,$K77,FALSE)*($R77*(1-$E77)+$Q77*(1-$F77))*((1+'Inputs &amp; Summary'!$D$7)^AZ$1))))))</f>
        <v>0</v>
      </c>
      <c r="BA77" s="248">
        <f>$D77*IF(BA$1&gt;'Inputs &amp; Summary'!$D$5,0,IF(BA$1&gt;VLOOKUP($G77,Lists!$J$17:$K$21,2),IF($M77=Lists!$H$3,IF($K77&lt;1,(($S77/$K77)*((1+'Inputs &amp; Summary'!$D$7)^BA$1)),((INT(BA$1/$K77)-INT((BA$1-1)/$K77))*$S77*((1+'Inputs &amp; Summary'!$D$7)^BA$1))),(_xlfn.WEIBULL.DIST(BA$1,$L77,$K77,FALSE)*$S77*((1+'Inputs &amp; Summary'!$D$7)^BA$1))),IF($M77=Lists!$H$3,IF($K77&lt;1,((($R77*(1-$E77)+$Q77*(1-$F77))/$K77)*((1+'Inputs &amp; Summary'!$D$7)^BA$1)),((INT(BA$1/$K77)-INT((BA$1-1)/$K77))*($R77*(1-$E77)+$Q77*(1-$F77))*((1+'Inputs &amp; Summary'!$D$7)^BA$1))),((_xlfn.WEIBULL.DIST(BA$1,$L77,$K77,FALSE)*($R77*(1-$E77)+$Q77*(1-$F77))*((1+'Inputs &amp; Summary'!$D$7)^BA$1))))))</f>
        <v>0</v>
      </c>
      <c r="BB77" s="248">
        <f>$D77*IF(BB$1&gt;'Inputs &amp; Summary'!$D$5,0,IF(BB$1&gt;VLOOKUP($G77,Lists!$J$17:$K$21,2),IF($M77=Lists!$H$3,IF($K77&lt;1,(($S77/$K77)*((1+'Inputs &amp; Summary'!$D$7)^BB$1)),((INT(BB$1/$K77)-INT((BB$1-1)/$K77))*$S77*((1+'Inputs &amp; Summary'!$D$7)^BB$1))),(_xlfn.WEIBULL.DIST(BB$1,$L77,$K77,FALSE)*$S77*((1+'Inputs &amp; Summary'!$D$7)^BB$1))),IF($M77=Lists!$H$3,IF($K77&lt;1,((($R77*(1-$E77)+$Q77*(1-$F77))/$K77)*((1+'Inputs &amp; Summary'!$D$7)^BB$1)),((INT(BB$1/$K77)-INT((BB$1-1)/$K77))*($R77*(1-$E77)+$Q77*(1-$F77))*((1+'Inputs &amp; Summary'!$D$7)^BB$1))),((_xlfn.WEIBULL.DIST(BB$1,$L77,$K77,FALSE)*($R77*(1-$E77)+$Q77*(1-$F77))*((1+'Inputs &amp; Summary'!$D$7)^BB$1))))))</f>
        <v>0</v>
      </c>
      <c r="BC77" s="248">
        <f>$D77*IF(BC$1&gt;'Inputs &amp; Summary'!$D$5,0,IF(BC$1&gt;VLOOKUP($G77,Lists!$J$17:$K$21,2),IF($M77=Lists!$H$3,IF($K77&lt;1,(($S77/$K77)*((1+'Inputs &amp; Summary'!$D$7)^BC$1)),((INT(BC$1/$K77)-INT((BC$1-1)/$K77))*$S77*((1+'Inputs &amp; Summary'!$D$7)^BC$1))),(_xlfn.WEIBULL.DIST(BC$1,$L77,$K77,FALSE)*$S77*((1+'Inputs &amp; Summary'!$D$7)^BC$1))),IF($M77=Lists!$H$3,IF($K77&lt;1,((($R77*(1-$E77)+$Q77*(1-$F77))/$K77)*((1+'Inputs &amp; Summary'!$D$7)^BC$1)),((INT(BC$1/$K77)-INT((BC$1-1)/$K77))*($R77*(1-$E77)+$Q77*(1-$F77))*((1+'Inputs &amp; Summary'!$D$7)^BC$1))),((_xlfn.WEIBULL.DIST(BC$1,$L77,$K77,FALSE)*($R77*(1-$E77)+$Q77*(1-$F77))*((1+'Inputs &amp; Summary'!$D$7)^BC$1))))))</f>
        <v>0</v>
      </c>
      <c r="BD77" s="248">
        <f>$D77*IF(BD$1&gt;'Inputs &amp; Summary'!$D$5,0,IF(BD$1&gt;VLOOKUP($G77,Lists!$J$17:$K$21,2),IF($M77=Lists!$H$3,IF($K77&lt;1,(($S77/$K77)*((1+'Inputs &amp; Summary'!$D$7)^BD$1)),((INT(BD$1/$K77)-INT((BD$1-1)/$K77))*$S77*((1+'Inputs &amp; Summary'!$D$7)^BD$1))),(_xlfn.WEIBULL.DIST(BD$1,$L77,$K77,FALSE)*$S77*((1+'Inputs &amp; Summary'!$D$7)^BD$1))),IF($M77=Lists!$H$3,IF($K77&lt;1,((($R77*(1-$E77)+$Q77*(1-$F77))/$K77)*((1+'Inputs &amp; Summary'!$D$7)^BD$1)),((INT(BD$1/$K77)-INT((BD$1-1)/$K77))*($R77*(1-$E77)+$Q77*(1-$F77))*((1+'Inputs &amp; Summary'!$D$7)^BD$1))),((_xlfn.WEIBULL.DIST(BD$1,$L77,$K77,FALSE)*($R77*(1-$E77)+$Q77*(1-$F77))*((1+'Inputs &amp; Summary'!$D$7)^BD$1))))))</f>
        <v>0</v>
      </c>
      <c r="BE77" s="248">
        <f>$D77*IF(BE$1&gt;'Inputs &amp; Summary'!$D$5,0,IF(BE$1&gt;VLOOKUP($G77,Lists!$J$17:$K$21,2),IF($M77=Lists!$H$3,IF($K77&lt;1,(($S77/$K77)*((1+'Inputs &amp; Summary'!$D$7)^BE$1)),((INT(BE$1/$K77)-INT((BE$1-1)/$K77))*$S77*((1+'Inputs &amp; Summary'!$D$7)^BE$1))),(_xlfn.WEIBULL.DIST(BE$1,$L77,$K77,FALSE)*$S77*((1+'Inputs &amp; Summary'!$D$7)^BE$1))),IF($M77=Lists!$H$3,IF($K77&lt;1,((($R77*(1-$E77)+$Q77*(1-$F77))/$K77)*((1+'Inputs &amp; Summary'!$D$7)^BE$1)),((INT(BE$1/$K77)-INT((BE$1-1)/$K77))*($R77*(1-$E77)+$Q77*(1-$F77))*((1+'Inputs &amp; Summary'!$D$7)^BE$1))),((_xlfn.WEIBULL.DIST(BE$1,$L77,$K77,FALSE)*($R77*(1-$E77)+$Q77*(1-$F77))*((1+'Inputs &amp; Summary'!$D$7)^BE$1))))))</f>
        <v>0</v>
      </c>
      <c r="BF77" s="248">
        <f>$D77*IF(BF$1&gt;'Inputs &amp; Summary'!$D$5,0,IF(BF$1&gt;VLOOKUP($G77,Lists!$J$17:$K$21,2),IF($M77=Lists!$H$3,IF($K77&lt;1,(($S77/$K77)*((1+'Inputs &amp; Summary'!$D$7)^BF$1)),((INT(BF$1/$K77)-INT((BF$1-1)/$K77))*$S77*((1+'Inputs &amp; Summary'!$D$7)^BF$1))),(_xlfn.WEIBULL.DIST(BF$1,$L77,$K77,FALSE)*$S77*((1+'Inputs &amp; Summary'!$D$7)^BF$1))),IF($M77=Lists!$H$3,IF($K77&lt;1,((($R77*(1-$E77)+$Q77*(1-$F77))/$K77)*((1+'Inputs &amp; Summary'!$D$7)^BF$1)),((INT(BF$1/$K77)-INT((BF$1-1)/$K77))*($R77*(1-$E77)+$Q77*(1-$F77))*((1+'Inputs &amp; Summary'!$D$7)^BF$1))),((_xlfn.WEIBULL.DIST(BF$1,$L77,$K77,FALSE)*($R77*(1-$E77)+$Q77*(1-$F77))*((1+'Inputs &amp; Summary'!$D$7)^BF$1))))))</f>
        <v>0</v>
      </c>
      <c r="BG77" s="248">
        <f>$D77*IF(BG$1&gt;'Inputs &amp; Summary'!$D$5,0,IF(BG$1&gt;VLOOKUP($G77,Lists!$J$17:$K$21,2),IF($M77=Lists!$H$3,IF($K77&lt;1,(($S77/$K77)*((1+'Inputs &amp; Summary'!$D$7)^BG$1)),((INT(BG$1/$K77)-INT((BG$1-1)/$K77))*$S77*((1+'Inputs &amp; Summary'!$D$7)^BG$1))),(_xlfn.WEIBULL.DIST(BG$1,$L77,$K77,FALSE)*$S77*((1+'Inputs &amp; Summary'!$D$7)^BG$1))),IF($M77=Lists!$H$3,IF($K77&lt;1,((($R77*(1-$E77)+$Q77*(1-$F77))/$K77)*((1+'Inputs &amp; Summary'!$D$7)^BG$1)),((INT(BG$1/$K77)-INT((BG$1-1)/$K77))*($R77*(1-$E77)+$Q77*(1-$F77))*((1+'Inputs &amp; Summary'!$D$7)^BG$1))),((_xlfn.WEIBULL.DIST(BG$1,$L77,$K77,FALSE)*($R77*(1-$E77)+$Q77*(1-$F77))*((1+'Inputs &amp; Summary'!$D$7)^BG$1))))))</f>
        <v>0</v>
      </c>
      <c r="BH77" s="248">
        <f>$D77*IF(BH$1&gt;'Inputs &amp; Summary'!$D$5,0,IF(BH$1&gt;VLOOKUP($G77,Lists!$J$17:$K$21,2),IF($M77=Lists!$H$3,IF($K77&lt;1,(($S77/$K77)*((1+'Inputs &amp; Summary'!$D$7)^BH$1)),((INT(BH$1/$K77)-INT((BH$1-1)/$K77))*$S77*((1+'Inputs &amp; Summary'!$D$7)^BH$1))),(_xlfn.WEIBULL.DIST(BH$1,$L77,$K77,FALSE)*$S77*((1+'Inputs &amp; Summary'!$D$7)^BH$1))),IF($M77=Lists!$H$3,IF($K77&lt;1,((($R77*(1-$E77)+$Q77*(1-$F77))/$K77)*((1+'Inputs &amp; Summary'!$D$7)^BH$1)),((INT(BH$1/$K77)-INT((BH$1-1)/$K77))*($R77*(1-$E77)+$Q77*(1-$F77))*((1+'Inputs &amp; Summary'!$D$7)^BH$1))),((_xlfn.WEIBULL.DIST(BH$1,$L77,$K77,FALSE)*($R77*(1-$E77)+$Q77*(1-$F77))*((1+'Inputs &amp; Summary'!$D$7)^BH$1))))))</f>
        <v>0</v>
      </c>
      <c r="BI77" s="248">
        <f>$D77*IF(BI$1&gt;'Inputs &amp; Summary'!$D$5,0,IF(BI$1&gt;VLOOKUP($G77,Lists!$J$17:$K$21,2),IF($M77=Lists!$H$3,IF($K77&lt;1,(($S77/$K77)*((1+'Inputs &amp; Summary'!$D$7)^BI$1)),((INT(BI$1/$K77)-INT((BI$1-1)/$K77))*$S77*((1+'Inputs &amp; Summary'!$D$7)^BI$1))),(_xlfn.WEIBULL.DIST(BI$1,$L77,$K77,FALSE)*$S77*((1+'Inputs &amp; Summary'!$D$7)^BI$1))),IF($M77=Lists!$H$3,IF($K77&lt;1,((($R77*(1-$E77)+$Q77*(1-$F77))/$K77)*((1+'Inputs &amp; Summary'!$D$7)^BI$1)),((INT(BI$1/$K77)-INT((BI$1-1)/$K77))*($R77*(1-$E77)+$Q77*(1-$F77))*((1+'Inputs &amp; Summary'!$D$7)^BI$1))),((_xlfn.WEIBULL.DIST(BI$1,$L77,$K77,FALSE)*($R77*(1-$E77)+$Q77*(1-$F77))*((1+'Inputs &amp; Summary'!$D$7)^BI$1))))))</f>
        <v>0</v>
      </c>
      <c r="BJ77" s="248">
        <f>$D77*IF(BJ$1&gt;'Inputs &amp; Summary'!$D$5,0,IF(BJ$1&gt;VLOOKUP($G77,Lists!$J$17:$K$21,2),IF($M77=Lists!$H$3,IF($K77&lt;1,(($S77/$K77)*((1+'Inputs &amp; Summary'!$D$7)^BJ$1)),((INT(BJ$1/$K77)-INT((BJ$1-1)/$K77))*$S77*((1+'Inputs &amp; Summary'!$D$7)^BJ$1))),(_xlfn.WEIBULL.DIST(BJ$1,$L77,$K77,FALSE)*$S77*((1+'Inputs &amp; Summary'!$D$7)^BJ$1))),IF($M77=Lists!$H$3,IF($K77&lt;1,((($R77*(1-$E77)+$Q77*(1-$F77))/$K77)*((1+'Inputs &amp; Summary'!$D$7)^BJ$1)),((INT(BJ$1/$K77)-INT((BJ$1-1)/$K77))*($R77*(1-$E77)+$Q77*(1-$F77))*((1+'Inputs &amp; Summary'!$D$7)^BJ$1))),((_xlfn.WEIBULL.DIST(BJ$1,$L77,$K77,FALSE)*($R77*(1-$E77)+$Q77*(1-$F77))*((1+'Inputs &amp; Summary'!$D$7)^BJ$1))))))</f>
        <v>0</v>
      </c>
      <c r="BK77" s="248">
        <f>$D77*IF(BK$1&gt;'Inputs &amp; Summary'!$D$5,0,IF(BK$1&gt;VLOOKUP($G77,Lists!$J$17:$K$21,2),IF($M77=Lists!$H$3,IF($K77&lt;1,(($S77/$K77)*((1+'Inputs &amp; Summary'!$D$7)^BK$1)),((INT(BK$1/$K77)-INT((BK$1-1)/$K77))*$S77*((1+'Inputs &amp; Summary'!$D$7)^BK$1))),(_xlfn.WEIBULL.DIST(BK$1,$L77,$K77,FALSE)*$S77*((1+'Inputs &amp; Summary'!$D$7)^BK$1))),IF($M77=Lists!$H$3,IF($K77&lt;1,((($R77*(1-$E77)+$Q77*(1-$F77))/$K77)*((1+'Inputs &amp; Summary'!$D$7)^BK$1)),((INT(BK$1/$K77)-INT((BK$1-1)/$K77))*($R77*(1-$E77)+$Q77*(1-$F77))*((1+'Inputs &amp; Summary'!$D$7)^BK$1))),((_xlfn.WEIBULL.DIST(BK$1,$L77,$K77,FALSE)*($R77*(1-$E77)+$Q77*(1-$F77))*((1+'Inputs &amp; Summary'!$D$7)^BK$1))))))</f>
        <v>0</v>
      </c>
      <c r="BL77" s="248">
        <f>$D77*IF(BL$1&gt;'Inputs &amp; Summary'!$D$5,0,IF(BL$1&gt;VLOOKUP($G77,Lists!$J$17:$K$21,2),IF($M77=Lists!$H$3,IF($K77&lt;1,(($S77/$K77)*((1+'Inputs &amp; Summary'!$D$7)^BL$1)),((INT(BL$1/$K77)-INT((BL$1-1)/$K77))*$S77*((1+'Inputs &amp; Summary'!$D$7)^BL$1))),(_xlfn.WEIBULL.DIST(BL$1,$L77,$K77,FALSE)*$S77*((1+'Inputs &amp; Summary'!$D$7)^BL$1))),IF($M77=Lists!$H$3,IF($K77&lt;1,((($R77*(1-$E77)+$Q77*(1-$F77))/$K77)*((1+'Inputs &amp; Summary'!$D$7)^BL$1)),((INT(BL$1/$K77)-INT((BL$1-1)/$K77))*($R77*(1-$E77)+$Q77*(1-$F77))*((1+'Inputs &amp; Summary'!$D$7)^BL$1))),((_xlfn.WEIBULL.DIST(BL$1,$L77,$K77,FALSE)*($R77*(1-$E77)+$Q77*(1-$F77))*((1+'Inputs &amp; Summary'!$D$7)^BL$1))))))</f>
        <v>0</v>
      </c>
    </row>
    <row r="78" spans="1:64" x14ac:dyDescent="0.3">
      <c r="A78" s="236" t="s">
        <v>190</v>
      </c>
      <c r="B78" s="117" t="str">
        <f>IF('Inputs &amp; Summary'!$D$15=Lists!$E$3,INDEX('Residential Rooftop Details'!$A$30:$X$158,MATCH('Cash Flow'!$A78,'Residential Rooftop Details'!$A$30:$A$158,0),COLUMN(B$1)),IF('Inputs &amp; Summary'!$D$15=Lists!$E$4,INDEX('Commercial Rooftop Details'!$A$30:$V$158,MATCH('Cash Flow'!$A78,'Commercial Rooftop Details'!$A$30:$A$158,0),COLUMN(B$1)),INDEX('Ground-Mount Details'!$A$30:$V$158,MATCH('Cash Flow'!$A78,'Ground-Mount Details'!$A$30:$A$158,0),COLUMN(B$1))))</f>
        <v>Corrective</v>
      </c>
      <c r="C78" s="117" t="str">
        <f>IF('Inputs &amp; Summary'!$D$15=Lists!$E$3,INDEX('Residential Rooftop Details'!$A$30:$X$158,MATCH('Cash Flow'!$A78,'Residential Rooftop Details'!$A$30:$A$158,0),COLUMN(C$1)),IF('Inputs &amp; Summary'!$D$15=Lists!$E$4,INDEX('Commercial Rooftop Details'!$A$30:$V$158,MATCH('Cash Flow'!$A78,'Commercial Rooftop Details'!$A$30:$A$158,0),COLUMN(C$1)),INDEX('Ground-Mount Details'!$A$30:$V$158,MATCH('Cash Flow'!$A78,'Ground-Mount Details'!$A$30:$A$158,0),COLUMN(C$1))))</f>
        <v>Inverter</v>
      </c>
      <c r="D78" s="117">
        <f>IF('Inputs &amp; Summary'!$D$15=Lists!$E$3,INDEX('Residential Rooftop Details'!$A$30:$X$158,MATCH('Cash Flow'!$A78,'Residential Rooftop Details'!$A$30:$A$158,0),COLUMN(D$1)),IF('Inputs &amp; Summary'!$D$15=Lists!$E$4,INDEX('Commercial Rooftop Details'!$A$30:$V$158,MATCH('Cash Flow'!$A78,'Commercial Rooftop Details'!$A$30:$A$158,0),COLUMN(D$1)),INDEX('Ground-Mount Details'!$A$30:$V$158,MATCH('Cash Flow'!$A78,'Ground-Mount Details'!$A$30:$A$158,0),COLUMN(D$1))))</f>
        <v>1</v>
      </c>
      <c r="E78" s="117">
        <f>IF('Inputs &amp; Summary'!$D$15=Lists!$E$3,INDEX('Residential Rooftop Details'!$A$30:$X$158,MATCH('Cash Flow'!$A78,'Residential Rooftop Details'!$A$30:$A$158,0),COLUMN(E$1)),IF('Inputs &amp; Summary'!$D$15=Lists!$E$4,INDEX('Commercial Rooftop Details'!$A$30:$V$158,MATCH('Cash Flow'!$A78,'Commercial Rooftop Details'!$A$30:$A$158,0),COLUMN(E$1)),INDEX('Ground-Mount Details'!$A$30:$V$158,MATCH('Cash Flow'!$A78,'Ground-Mount Details'!$A$30:$A$158,0),COLUMN(E$1))))</f>
        <v>1</v>
      </c>
      <c r="F78" s="117">
        <f>IF('Inputs &amp; Summary'!$D$15=Lists!$E$3,INDEX('Residential Rooftop Details'!$A$30:$X$158,MATCH('Cash Flow'!$A78,'Residential Rooftop Details'!$A$30:$A$158,0),COLUMN(F$1)),IF('Inputs &amp; Summary'!$D$15=Lists!$E$4,INDEX('Commercial Rooftop Details'!$A$30:$V$158,MATCH('Cash Flow'!$A78,'Commercial Rooftop Details'!$A$30:$A$158,0),COLUMN(F$1)),INDEX('Ground-Mount Details'!$A$30:$V$158,MATCH('Cash Flow'!$A78,'Ground-Mount Details'!$A$30:$A$158,0),COLUMN(F$1))))</f>
        <v>1</v>
      </c>
      <c r="G78" s="237" t="str">
        <f>IF('Inputs &amp; Summary'!$D$15=Lists!$E$3,INDEX('Residential Rooftop Details'!$A$30:$X$158,MATCH('Cash Flow'!$A78,'Residential Rooftop Details'!$A$30:$A$158,0),COLUMN(G$1)),IF('Inputs &amp; Summary'!$D$15=Lists!$E$4,INDEX('Commercial Rooftop Details'!$A$30:$V$158,MATCH('Cash Flow'!$A78,'Commercial Rooftop Details'!$A$30:$A$158,0),COLUMN(G$1)),INDEX('Ground-Mount Details'!$A$30:$V$158,MATCH('Cash Flow'!$A78,'Ground-Mount Details'!$A$30:$A$158,0),COLUMN(G$1))))</f>
        <v>Inverter</v>
      </c>
      <c r="H78" s="237" t="str">
        <f>IF('Inputs &amp; Summary'!$D$15=Lists!$E$3,INDEX('Residential Rooftop Details'!$A$30:$X$158,MATCH('Cash Flow'!$A78,'Residential Rooftop Details'!$A$30:$A$158,0),COLUMN(H$1)),IF('Inputs &amp; Summary'!$D$15=Lists!$E$4,INDEX('Commercial Rooftop Details'!$A$30:$V$158,MATCH('Cash Flow'!$A78,'Commercial Rooftop Details'!$A$30:$A$158,0),COLUMN(H$1)),INDEX('Ground-Mount Details'!$A$30:$V$158,MATCH('Cash Flow'!$A78,'Ground-Mount Details'!$A$30:$A$158,0),COLUMN(H$1))))</f>
        <v>Combiner Box</v>
      </c>
      <c r="I78" s="237" t="str">
        <f>IF('Inputs &amp; Summary'!$D$15=Lists!$E$3,INDEX('Residential Rooftop Details'!$A$30:$X$158,MATCH('Cash Flow'!$A78,'Residential Rooftop Details'!$A$30:$A$158,0),COLUMN(I$1)),IF('Inputs &amp; Summary'!$D$15=Lists!$E$4,INDEX('Commercial Rooftop Details'!$A$30:$V$158,MATCH('Cash Flow'!$A78,'Commercial Rooftop Details'!$A$30:$A$158,0),COLUMN(I$1)),INDEX('Ground-Mount Details'!$A$30:$V$158,MATCH('Cash Flow'!$A78,'Ground-Mount Details'!$A$30:$A$158,0),COLUMN(I$1))))</f>
        <v>Journeyman electrician</v>
      </c>
      <c r="J78" s="238">
        <f>IF('Inputs &amp; Summary'!$D$15=Lists!$E$3,INDEX('Residential Rooftop Details'!$A$30:$X$158,MATCH('Cash Flow'!$A78,'Residential Rooftop Details'!$A$30:$A$158,0),COLUMN(J$1)),IF('Inputs &amp; Summary'!$D$15=Lists!$E$4,INDEX('Commercial Rooftop Details'!$A$30:$V$158,MATCH('Cash Flow'!$A78,'Commercial Rooftop Details'!$A$30:$A$158,0),COLUMN(J$1)),INDEX('Ground-Mount Details'!$A$30:$V$158,MATCH('Cash Flow'!$A78,'Ground-Mount Details'!$A$30:$A$158,0),COLUMN(J$1))))</f>
        <v>14.423076923076923</v>
      </c>
      <c r="K78" s="239">
        <f>IF('Inputs &amp; Summary'!$D$15=Lists!$E$3,INDEX('Residential Rooftop Details'!$A$30:$X$158,MATCH('Cash Flow'!$A78,'Residential Rooftop Details'!$A$30:$A$158,0),COLUMN(K$1)),IF('Inputs &amp; Summary'!$D$15=Lists!$E$4,INDEX('Commercial Rooftop Details'!$A$30:$V$158,MATCH('Cash Flow'!$A78,'Commercial Rooftop Details'!$A$30:$A$158,0),COLUMN(K$1)),INDEX('Ground-Mount Details'!$A$30:$V$158,MATCH('Cash Flow'!$A78,'Ground-Mount Details'!$A$30:$A$158,0),COLUMN(K$1))))</f>
        <v>5</v>
      </c>
      <c r="L78" s="239">
        <f>IF('Inputs &amp; Summary'!$D$15=Lists!$E$3,INDEX('Residential Rooftop Details'!$A$30:$X$158,MATCH('Cash Flow'!$A78,'Residential Rooftop Details'!$A$30:$A$158,0),COLUMN(L$1)),IF('Inputs &amp; Summary'!$D$15=Lists!$E$4,INDEX('Commercial Rooftop Details'!$A$30:$V$158,MATCH('Cash Flow'!$A78,'Commercial Rooftop Details'!$A$30:$A$158,0),COLUMN(L$1)),INDEX('Ground-Mount Details'!$A$30:$V$158,MATCH('Cash Flow'!$A78,'Ground-Mount Details'!$A$30:$A$158,0),COLUMN(L$1))))</f>
        <v>3</v>
      </c>
      <c r="M78" s="238" t="str">
        <f>IF('Inputs &amp; Summary'!$D$15=Lists!$E$3,INDEX('Residential Rooftop Details'!$A$30:$X$158,MATCH('Cash Flow'!$A78,'Residential Rooftop Details'!$A$30:$A$158,0),COLUMN(M$1)),IF('Inputs &amp; Summary'!$D$15=Lists!$E$4,INDEX('Commercial Rooftop Details'!$A$30:$V$158,MATCH('Cash Flow'!$A78,'Commercial Rooftop Details'!$A$30:$A$158,0),COLUMN(M$1)),INDEX('Ground-Mount Details'!$A$30:$V$158,MATCH('Cash Flow'!$A78,'Ground-Mount Details'!$A$30:$A$158,0),COLUMN(M$1))))</f>
        <v>Interval</v>
      </c>
      <c r="N78" s="240">
        <f>IF('Inputs &amp; Summary'!$D$15=Lists!$E$3,INDEX('Residential Rooftop Details'!$A$30:$X$158,MATCH('Cash Flow'!$A78,'Residential Rooftop Details'!$A$30:$A$158,0),COLUMN(N$1)),IF('Inputs &amp; Summary'!$D$15=Lists!$E$4,INDEX('Commercial Rooftop Details'!$A$30:$V$158,MATCH('Cash Flow'!$A78,'Commercial Rooftop Details'!$A$30:$A$158,0),COLUMN(N$1)),INDEX('Ground-Mount Details'!$A$30:$V$158,MATCH('Cash Flow'!$A78,'Ground-Mount Details'!$A$30:$A$158,0),COLUMN(N$1))))</f>
        <v>18</v>
      </c>
      <c r="O78" s="239">
        <f>IF('Inputs &amp; Summary'!$D$15=Lists!$E$3,INDEX('Residential Rooftop Details'!$A$30:$X$158,MATCH('Cash Flow'!$A78,'Residential Rooftop Details'!$A$30:$A$158,0),COLUMN(O$1)),IF('Inputs &amp; Summary'!$D$15=Lists!$E$4,INDEX('Commercial Rooftop Details'!$A$30:$V$158,MATCH('Cash Flow'!$A78,'Commercial Rooftop Details'!$A$30:$A$158,0),COLUMN(O$1)),INDEX('Ground-Mount Details'!$A$30:$V$158,MATCH('Cash Flow'!$A78,'Ground-Mount Details'!$A$30:$A$158,0),COLUMN(O$1))))</f>
        <v>0.25</v>
      </c>
      <c r="P78" s="241">
        <f>IF('Inputs &amp; Summary'!$D$15=Lists!$E$3,INDEX('Residential Rooftop Details'!$A$30:$X$158,MATCH('Cash Flow'!$A78,'Residential Rooftop Details'!$A$30:$A$158,0),COLUMN(P$1)),IF('Inputs &amp; Summary'!$D$15=Lists!$E$4,INDEX('Commercial Rooftop Details'!$A$30:$V$158,MATCH('Cash Flow'!$A78,'Commercial Rooftop Details'!$A$30:$A$158,0),COLUMN(P$1)),INDEX('Ground-Mount Details'!$A$30:$V$158,MATCH('Cash Flow'!$A78,'Ground-Mount Details'!$A$30:$A$158,0),COLUMN(P$1))))</f>
        <v>10</v>
      </c>
      <c r="Q78" s="242">
        <f>IF('Inputs &amp; Summary'!$D$15=Lists!$E$3,INDEX('Residential Rooftop Details'!$A$30:$X$158,MATCH('Cash Flow'!$A78,'Residential Rooftop Details'!$A$30:$A$158,0),COLUMN(Q$1)),IF('Inputs &amp; Summary'!$D$15=Lists!$E$4,INDEX('Commercial Rooftop Details'!$A$30:$V$158,MATCH('Cash Flow'!$A78,'Commercial Rooftop Details'!$A$30:$A$158,0),COLUMN(Q$1)),INDEX('Ground-Mount Details'!$A$30:$V$158,MATCH('Cash Flow'!$A78,'Ground-Mount Details'!$A$30:$A$158,0),COLUMN(Q$1))))</f>
        <v>64.90384615384616</v>
      </c>
      <c r="R78" s="242">
        <f>IF('Inputs &amp; Summary'!$D$15=Lists!$E$3,INDEX('Residential Rooftop Details'!$A$30:$X$158,MATCH('Cash Flow'!$A78,'Residential Rooftop Details'!$A$30:$A$158,0),COLUMN(R$1)),IF('Inputs &amp; Summary'!$D$15=Lists!$E$4,INDEX('Commercial Rooftop Details'!$A$30:$V$158,MATCH('Cash Flow'!$A78,'Commercial Rooftop Details'!$A$30:$A$158,0),COLUMN(R$1)),INDEX('Ground-Mount Details'!$A$30:$V$158,MATCH('Cash Flow'!$A78,'Ground-Mount Details'!$A$30:$A$158,0),COLUMN(R$1))))</f>
        <v>180</v>
      </c>
      <c r="S78" s="243">
        <f>IF('Inputs &amp; Summary'!$D$15=Lists!$E$3,INDEX('Residential Rooftop Details'!$A$30:$X$158,MATCH('Cash Flow'!$A78,'Residential Rooftop Details'!$A$30:$A$158,0),COLUMN(S$1)),IF('Inputs &amp; Summary'!$D$15=Lists!$E$4,INDEX('Commercial Rooftop Details'!$A$30:$V$158,MATCH('Cash Flow'!$A78,'Commercial Rooftop Details'!$A$30:$A$158,0),COLUMN(S$1)),INDEX('Ground-Mount Details'!$A$30:$V$158,MATCH('Cash Flow'!$A78,'Ground-Mount Details'!$A$30:$A$158,0),COLUMN(S$1))))</f>
        <v>244.90384615384616</v>
      </c>
      <c r="T78" s="238">
        <f>IF('Inputs &amp; Summary'!$D$15=Lists!$E$3,INDEX('Residential Rooftop Details'!$A$30:$X$158,MATCH('Cash Flow'!$A78,'Residential Rooftop Details'!$A$30:$A$158,0),COLUMN(T$1)),IF('Inputs &amp; Summary'!$D$15=Lists!$E$4,INDEX('Commercial Rooftop Details'!$A$30:$V$158,MATCH('Cash Flow'!$A78,'Commercial Rooftop Details'!$A$30:$A$158,0),COLUMN(T$1)),INDEX('Ground-Mount Details'!$A$30:$V$158,MATCH('Cash Flow'!$A78,'Ground-Mount Details'!$A$30:$A$158,0),COLUMN(T$1))))</f>
        <v>0</v>
      </c>
      <c r="U78" s="244">
        <f>IF('Inputs &amp; Summary'!$D$15=Lists!$E$3,INDEX('Residential Rooftop Details'!$A$30:$X$158,MATCH('Cash Flow'!$A78,'Residential Rooftop Details'!$A$30:$A$158,0),COLUMN(U$1)),IF('Inputs &amp; Summary'!$D$15=Lists!$E$4,INDEX('Commercial Rooftop Details'!$A$30:$V$158,MATCH('Cash Flow'!$A78,'Commercial Rooftop Details'!$A$30:$A$158,0),COLUMN(U$1)),INDEX('Ground-Mount Details'!$A$30:$V$158,MATCH('Cash Flow'!$A78,'Ground-Mount Details'!$A$30:$A$158,0),COLUMN(U$1))))</f>
        <v>0</v>
      </c>
      <c r="V78" s="245">
        <f t="shared" si="8"/>
        <v>34.676128246482811</v>
      </c>
      <c r="W78" s="245">
        <f>NPV('Inputs &amp; Summary'!$D$6,Y78:BL78)</f>
        <v>213.50758120694127</v>
      </c>
      <c r="X78" s="246">
        <f t="shared" si="7"/>
        <v>1.5496460827212064E-3</v>
      </c>
      <c r="Y78" s="248">
        <f>$D78*IF(Y$1&gt;'Inputs &amp; Summary'!$D$5,0,IF(Y$1&gt;VLOOKUP($G78,Lists!$J$17:$K$21,2),IF($M78=Lists!$H$3,IF($K78&lt;1,(($S78/$K78)*((1+'Inputs &amp; Summary'!$D$7)^Y$1)),((INT(Y$1/$K78)-INT((Y$1-1)/$K78))*$S78*((1+'Inputs &amp; Summary'!$D$7)^Y$1))),(_xlfn.WEIBULL.DIST(Y$1,$L78,$K78,FALSE)*$S78*((1+'Inputs &amp; Summary'!$D$7)^Y$1))),IF($M78=Lists!$H$3,IF($K78&lt;1,((($R78*(1-$E78)+$Q78*(1-$F78))/$K78)*((1+'Inputs &amp; Summary'!$D$7)^Y$1)),((INT(Y$1/$K78)-INT((Y$1-1)/$K78))*($R78*(1-$E78)+$Q78*(1-$F78))*((1+'Inputs &amp; Summary'!$D$7)^Y$1))),((_xlfn.WEIBULL.DIST(Y$1,$L78,$K78,FALSE)*($R78*(1-$E78)+$Q78*(1-$F78))*((1+'Inputs &amp; Summary'!$D$7)^Y$1))))))</f>
        <v>0</v>
      </c>
      <c r="Z78" s="248">
        <f>$D78*IF(Z$1&gt;'Inputs &amp; Summary'!$D$5,0,IF(Z$1&gt;VLOOKUP($G78,Lists!$J$17:$K$21,2),IF($M78=Lists!$H$3,IF($K78&lt;1,(($S78/$K78)*((1+'Inputs &amp; Summary'!$D$7)^Z$1)),((INT(Z$1/$K78)-INT((Z$1-1)/$K78))*$S78*((1+'Inputs &amp; Summary'!$D$7)^Z$1))),(_xlfn.WEIBULL.DIST(Z$1,$L78,$K78,FALSE)*$S78*((1+'Inputs &amp; Summary'!$D$7)^Z$1))),IF($M78=Lists!$H$3,IF($K78&lt;1,((($R78*(1-$E78)+$Q78*(1-$F78))/$K78)*((1+'Inputs &amp; Summary'!$D$7)^Z$1)),((INT(Z$1/$K78)-INT((Z$1-1)/$K78))*($R78*(1-$E78)+$Q78*(1-$F78))*((1+'Inputs &amp; Summary'!$D$7)^Z$1))),((_xlfn.WEIBULL.DIST(Z$1,$L78,$K78,FALSE)*($R78*(1-$E78)+$Q78*(1-$F78))*((1+'Inputs &amp; Summary'!$D$7)^Z$1))))))</f>
        <v>0</v>
      </c>
      <c r="AA78" s="248">
        <f>$D78*IF(AA$1&gt;'Inputs &amp; Summary'!$D$5,0,IF(AA$1&gt;VLOOKUP($G78,Lists!$J$17:$K$21,2),IF($M78=Lists!$H$3,IF($K78&lt;1,(($S78/$K78)*((1+'Inputs &amp; Summary'!$D$7)^AA$1)),((INT(AA$1/$K78)-INT((AA$1-1)/$K78))*$S78*((1+'Inputs &amp; Summary'!$D$7)^AA$1))),(_xlfn.WEIBULL.DIST(AA$1,$L78,$K78,FALSE)*$S78*((1+'Inputs &amp; Summary'!$D$7)^AA$1))),IF($M78=Lists!$H$3,IF($K78&lt;1,((($R78*(1-$E78)+$Q78*(1-$F78))/$K78)*((1+'Inputs &amp; Summary'!$D$7)^AA$1)),((INT(AA$1/$K78)-INT((AA$1-1)/$K78))*($R78*(1-$E78)+$Q78*(1-$F78))*((1+'Inputs &amp; Summary'!$D$7)^AA$1))),((_xlfn.WEIBULL.DIST(AA$1,$L78,$K78,FALSE)*($R78*(1-$E78)+$Q78*(1-$F78))*((1+'Inputs &amp; Summary'!$D$7)^AA$1))))))</f>
        <v>0</v>
      </c>
      <c r="AB78" s="248">
        <f>$D78*IF(AB$1&gt;'Inputs &amp; Summary'!$D$5,0,IF(AB$1&gt;VLOOKUP($G78,Lists!$J$17:$K$21,2),IF($M78=Lists!$H$3,IF($K78&lt;1,(($S78/$K78)*((1+'Inputs &amp; Summary'!$D$7)^AB$1)),((INT(AB$1/$K78)-INT((AB$1-1)/$K78))*$S78*((1+'Inputs &amp; Summary'!$D$7)^AB$1))),(_xlfn.WEIBULL.DIST(AB$1,$L78,$K78,FALSE)*$S78*((1+'Inputs &amp; Summary'!$D$7)^AB$1))),IF($M78=Lists!$H$3,IF($K78&lt;1,((($R78*(1-$E78)+$Q78*(1-$F78))/$K78)*((1+'Inputs &amp; Summary'!$D$7)^AB$1)),((INT(AB$1/$K78)-INT((AB$1-1)/$K78))*($R78*(1-$E78)+$Q78*(1-$F78))*((1+'Inputs &amp; Summary'!$D$7)^AB$1))),((_xlfn.WEIBULL.DIST(AB$1,$L78,$K78,FALSE)*($R78*(1-$E78)+$Q78*(1-$F78))*((1+'Inputs &amp; Summary'!$D$7)^AB$1))))))</f>
        <v>0</v>
      </c>
      <c r="AC78" s="248">
        <f>$D78*IF(AC$1&gt;'Inputs &amp; Summary'!$D$5,0,IF(AC$1&gt;VLOOKUP($G78,Lists!$J$17:$K$21,2),IF($M78=Lists!$H$3,IF($K78&lt;1,(($S78/$K78)*((1+'Inputs &amp; Summary'!$D$7)^AC$1)),((INT(AC$1/$K78)-INT((AC$1-1)/$K78))*$S78*((1+'Inputs &amp; Summary'!$D$7)^AC$1))),(_xlfn.WEIBULL.DIST(AC$1,$L78,$K78,FALSE)*$S78*((1+'Inputs &amp; Summary'!$D$7)^AC$1))),IF($M78=Lists!$H$3,IF($K78&lt;1,((($R78*(1-$E78)+$Q78*(1-$F78))/$K78)*((1+'Inputs &amp; Summary'!$D$7)^AC$1)),((INT(AC$1/$K78)-INT((AC$1-1)/$K78))*($R78*(1-$E78)+$Q78*(1-$F78))*((1+'Inputs &amp; Summary'!$D$7)^AC$1))),((_xlfn.WEIBULL.DIST(AC$1,$L78,$K78,FALSE)*($R78*(1-$E78)+$Q78*(1-$F78))*((1+'Inputs &amp; Summary'!$D$7)^AC$1))))))</f>
        <v>0</v>
      </c>
      <c r="AD78" s="248">
        <f>$D78*IF(AD$1&gt;'Inputs &amp; Summary'!$D$5,0,IF(AD$1&gt;VLOOKUP($G78,Lists!$J$17:$K$21,2),IF($M78=Lists!$H$3,IF($K78&lt;1,(($S78/$K78)*((1+'Inputs &amp; Summary'!$D$7)^AD$1)),((INT(AD$1/$K78)-INT((AD$1-1)/$K78))*$S78*((1+'Inputs &amp; Summary'!$D$7)^AD$1))),(_xlfn.WEIBULL.DIST(AD$1,$L78,$K78,FALSE)*$S78*((1+'Inputs &amp; Summary'!$D$7)^AD$1))),IF($M78=Lists!$H$3,IF($K78&lt;1,((($R78*(1-$E78)+$Q78*(1-$F78))/$K78)*((1+'Inputs &amp; Summary'!$D$7)^AD$1)),((INT(AD$1/$K78)-INT((AD$1-1)/$K78))*($R78*(1-$E78)+$Q78*(1-$F78))*((1+'Inputs &amp; Summary'!$D$7)^AD$1))),((_xlfn.WEIBULL.DIST(AD$1,$L78,$K78,FALSE)*($R78*(1-$E78)+$Q78*(1-$F78))*((1+'Inputs &amp; Summary'!$D$7)^AD$1))))))</f>
        <v>0</v>
      </c>
      <c r="AE78" s="248">
        <f>$D78*IF(AE$1&gt;'Inputs &amp; Summary'!$D$5,0,IF(AE$1&gt;VLOOKUP($G78,Lists!$J$17:$K$21,2),IF($M78=Lists!$H$3,IF($K78&lt;1,(($S78/$K78)*((1+'Inputs &amp; Summary'!$D$7)^AE$1)),((INT(AE$1/$K78)-INT((AE$1-1)/$K78))*$S78*((1+'Inputs &amp; Summary'!$D$7)^AE$1))),(_xlfn.WEIBULL.DIST(AE$1,$L78,$K78,FALSE)*$S78*((1+'Inputs &amp; Summary'!$D$7)^AE$1))),IF($M78=Lists!$H$3,IF($K78&lt;1,((($R78*(1-$E78)+$Q78*(1-$F78))/$K78)*((1+'Inputs &amp; Summary'!$D$7)^AE$1)),((INT(AE$1/$K78)-INT((AE$1-1)/$K78))*($R78*(1-$E78)+$Q78*(1-$F78))*((1+'Inputs &amp; Summary'!$D$7)^AE$1))),((_xlfn.WEIBULL.DIST(AE$1,$L78,$K78,FALSE)*($R78*(1-$E78)+$Q78*(1-$F78))*((1+'Inputs &amp; Summary'!$D$7)^AE$1))))))</f>
        <v>0</v>
      </c>
      <c r="AF78" s="248">
        <f>$D78*IF(AF$1&gt;'Inputs &amp; Summary'!$D$5,0,IF(AF$1&gt;VLOOKUP($G78,Lists!$J$17:$K$21,2),IF($M78=Lists!$H$3,IF($K78&lt;1,(($S78/$K78)*((1+'Inputs &amp; Summary'!$D$7)^AF$1)),((INT(AF$1/$K78)-INT((AF$1-1)/$K78))*$S78*((1+'Inputs &amp; Summary'!$D$7)^AF$1))),(_xlfn.WEIBULL.DIST(AF$1,$L78,$K78,FALSE)*$S78*((1+'Inputs &amp; Summary'!$D$7)^AF$1))),IF($M78=Lists!$H$3,IF($K78&lt;1,((($R78*(1-$E78)+$Q78*(1-$F78))/$K78)*((1+'Inputs &amp; Summary'!$D$7)^AF$1)),((INT(AF$1/$K78)-INT((AF$1-1)/$K78))*($R78*(1-$E78)+$Q78*(1-$F78))*((1+'Inputs &amp; Summary'!$D$7)^AF$1))),((_xlfn.WEIBULL.DIST(AF$1,$L78,$K78,FALSE)*($R78*(1-$E78)+$Q78*(1-$F78))*((1+'Inputs &amp; Summary'!$D$7)^AF$1))))))</f>
        <v>0</v>
      </c>
      <c r="AG78" s="248">
        <f>$D78*IF(AG$1&gt;'Inputs &amp; Summary'!$D$5,0,IF(AG$1&gt;VLOOKUP($G78,Lists!$J$17:$K$21,2),IF($M78=Lists!$H$3,IF($K78&lt;1,(($S78/$K78)*((1+'Inputs &amp; Summary'!$D$7)^AG$1)),((INT(AG$1/$K78)-INT((AG$1-1)/$K78))*$S78*((1+'Inputs &amp; Summary'!$D$7)^AG$1))),(_xlfn.WEIBULL.DIST(AG$1,$L78,$K78,FALSE)*$S78*((1+'Inputs &amp; Summary'!$D$7)^AG$1))),IF($M78=Lists!$H$3,IF($K78&lt;1,((($R78*(1-$E78)+$Q78*(1-$F78))/$K78)*((1+'Inputs &amp; Summary'!$D$7)^AG$1)),((INT(AG$1/$K78)-INT((AG$1-1)/$K78))*($R78*(1-$E78)+$Q78*(1-$F78))*((1+'Inputs &amp; Summary'!$D$7)^AG$1))),((_xlfn.WEIBULL.DIST(AG$1,$L78,$K78,FALSE)*($R78*(1-$E78)+$Q78*(1-$F78))*((1+'Inputs &amp; Summary'!$D$7)^AG$1))))))</f>
        <v>0</v>
      </c>
      <c r="AH78" s="248">
        <f>$D78*IF(AH$1&gt;'Inputs &amp; Summary'!$D$5,0,IF(AH$1&gt;VLOOKUP($G78,Lists!$J$17:$K$21,2),IF($M78=Lists!$H$3,IF($K78&lt;1,(($S78/$K78)*((1+'Inputs &amp; Summary'!$D$7)^AH$1)),((INT(AH$1/$K78)-INT((AH$1-1)/$K78))*$S78*((1+'Inputs &amp; Summary'!$D$7)^AH$1))),(_xlfn.WEIBULL.DIST(AH$1,$L78,$K78,FALSE)*$S78*((1+'Inputs &amp; Summary'!$D$7)^AH$1))),IF($M78=Lists!$H$3,IF($K78&lt;1,((($R78*(1-$E78)+$Q78*(1-$F78))/$K78)*((1+'Inputs &amp; Summary'!$D$7)^AH$1)),((INT(AH$1/$K78)-INT((AH$1-1)/$K78))*($R78*(1-$E78)+$Q78*(1-$F78))*((1+'Inputs &amp; Summary'!$D$7)^AH$1))),((_xlfn.WEIBULL.DIST(AH$1,$L78,$K78,FALSE)*($R78*(1-$E78)+$Q78*(1-$F78))*((1+'Inputs &amp; Summary'!$D$7)^AH$1))))))</f>
        <v>0</v>
      </c>
      <c r="AI78" s="248">
        <f>$D78*IF(AI$1&gt;'Inputs &amp; Summary'!$D$5,0,IF(AI$1&gt;VLOOKUP($G78,Lists!$J$17:$K$21,2),IF($M78=Lists!$H$3,IF($K78&lt;1,(($S78/$K78)*((1+'Inputs &amp; Summary'!$D$7)^AI$1)),((INT(AI$1/$K78)-INT((AI$1-1)/$K78))*$S78*((1+'Inputs &amp; Summary'!$D$7)^AI$1))),(_xlfn.WEIBULL.DIST(AI$1,$L78,$K78,FALSE)*$S78*((1+'Inputs &amp; Summary'!$D$7)^AI$1))),IF($M78=Lists!$H$3,IF($K78&lt;1,((($R78*(1-$E78)+$Q78*(1-$F78))/$K78)*((1+'Inputs &amp; Summary'!$D$7)^AI$1)),((INT(AI$1/$K78)-INT((AI$1-1)/$K78))*($R78*(1-$E78)+$Q78*(1-$F78))*((1+'Inputs &amp; Summary'!$D$7)^AI$1))),((_xlfn.WEIBULL.DIST(AI$1,$L78,$K78,FALSE)*($R78*(1-$E78)+$Q78*(1-$F78))*((1+'Inputs &amp; Summary'!$D$7)^AI$1))))))</f>
        <v>0</v>
      </c>
      <c r="AJ78" s="248">
        <f>$D78*IF(AJ$1&gt;'Inputs &amp; Summary'!$D$5,0,IF(AJ$1&gt;VLOOKUP($G78,Lists!$J$17:$K$21,2),IF($M78=Lists!$H$3,IF($K78&lt;1,(($S78/$K78)*((1+'Inputs &amp; Summary'!$D$7)^AJ$1)),((INT(AJ$1/$K78)-INT((AJ$1-1)/$K78))*$S78*((1+'Inputs &amp; Summary'!$D$7)^AJ$1))),(_xlfn.WEIBULL.DIST(AJ$1,$L78,$K78,FALSE)*$S78*((1+'Inputs &amp; Summary'!$D$7)^AJ$1))),IF($M78=Lists!$H$3,IF($K78&lt;1,((($R78*(1-$E78)+$Q78*(1-$F78))/$K78)*((1+'Inputs &amp; Summary'!$D$7)^AJ$1)),((INT(AJ$1/$K78)-INT((AJ$1-1)/$K78))*($R78*(1-$E78)+$Q78*(1-$F78))*((1+'Inputs &amp; Summary'!$D$7)^AJ$1))),((_xlfn.WEIBULL.DIST(AJ$1,$L78,$K78,FALSE)*($R78*(1-$E78)+$Q78*(1-$F78))*((1+'Inputs &amp; Summary'!$D$7)^AJ$1))))))</f>
        <v>0</v>
      </c>
      <c r="AK78" s="248">
        <f>$D78*IF(AK$1&gt;'Inputs &amp; Summary'!$D$5,0,IF(AK$1&gt;VLOOKUP($G78,Lists!$J$17:$K$21,2),IF($M78=Lists!$H$3,IF($K78&lt;1,(($S78/$K78)*((1+'Inputs &amp; Summary'!$D$7)^AK$1)),((INT(AK$1/$K78)-INT((AK$1-1)/$K78))*$S78*((1+'Inputs &amp; Summary'!$D$7)^AK$1))),(_xlfn.WEIBULL.DIST(AK$1,$L78,$K78,FALSE)*$S78*((1+'Inputs &amp; Summary'!$D$7)^AK$1))),IF($M78=Lists!$H$3,IF($K78&lt;1,((($R78*(1-$E78)+$Q78*(1-$F78))/$K78)*((1+'Inputs &amp; Summary'!$D$7)^AK$1)),((INT(AK$1/$K78)-INT((AK$1-1)/$K78))*($R78*(1-$E78)+$Q78*(1-$F78))*((1+'Inputs &amp; Summary'!$D$7)^AK$1))),((_xlfn.WEIBULL.DIST(AK$1,$L78,$K78,FALSE)*($R78*(1-$E78)+$Q78*(1-$F78))*((1+'Inputs &amp; Summary'!$D$7)^AK$1))))))</f>
        <v>0</v>
      </c>
      <c r="AL78" s="248">
        <f>$D78*IF(AL$1&gt;'Inputs &amp; Summary'!$D$5,0,IF(AL$1&gt;VLOOKUP($G78,Lists!$J$17:$K$21,2),IF($M78=Lists!$H$3,IF($K78&lt;1,(($S78/$K78)*((1+'Inputs &amp; Summary'!$D$7)^AL$1)),((INT(AL$1/$K78)-INT((AL$1-1)/$K78))*$S78*((1+'Inputs &amp; Summary'!$D$7)^AL$1))),(_xlfn.WEIBULL.DIST(AL$1,$L78,$K78,FALSE)*$S78*((1+'Inputs &amp; Summary'!$D$7)^AL$1))),IF($M78=Lists!$H$3,IF($K78&lt;1,((($R78*(1-$E78)+$Q78*(1-$F78))/$K78)*((1+'Inputs &amp; Summary'!$D$7)^AL$1)),((INT(AL$1/$K78)-INT((AL$1-1)/$K78))*($R78*(1-$E78)+$Q78*(1-$F78))*((1+'Inputs &amp; Summary'!$D$7)^AL$1))),((_xlfn.WEIBULL.DIST(AL$1,$L78,$K78,FALSE)*($R78*(1-$E78)+$Q78*(1-$F78))*((1+'Inputs &amp; Summary'!$D$7)^AL$1))))))</f>
        <v>0</v>
      </c>
      <c r="AM78" s="248">
        <f>$D78*IF(AM$1&gt;'Inputs &amp; Summary'!$D$5,0,IF(AM$1&gt;VLOOKUP($G78,Lists!$J$17:$K$21,2),IF($M78=Lists!$H$3,IF($K78&lt;1,(($S78/$K78)*((1+'Inputs &amp; Summary'!$D$7)^AM$1)),((INT(AM$1/$K78)-INT((AM$1-1)/$K78))*$S78*((1+'Inputs &amp; Summary'!$D$7)^AM$1))),(_xlfn.WEIBULL.DIST(AM$1,$L78,$K78,FALSE)*$S78*((1+'Inputs &amp; Summary'!$D$7)^AM$1))),IF($M78=Lists!$H$3,IF($K78&lt;1,((($R78*(1-$E78)+$Q78*(1-$F78))/$K78)*((1+'Inputs &amp; Summary'!$D$7)^AM$1)),((INT(AM$1/$K78)-INT((AM$1-1)/$K78))*($R78*(1-$E78)+$Q78*(1-$F78))*((1+'Inputs &amp; Summary'!$D$7)^AM$1))),((_xlfn.WEIBULL.DIST(AM$1,$L78,$K78,FALSE)*($R78*(1-$E78)+$Q78*(1-$F78))*((1+'Inputs &amp; Summary'!$D$7)^AM$1))))))</f>
        <v>329.60833247226509</v>
      </c>
      <c r="AN78" s="248">
        <f>$D78*IF(AN$1&gt;'Inputs &amp; Summary'!$D$5,0,IF(AN$1&gt;VLOOKUP($G78,Lists!$J$17:$K$21,2),IF($M78=Lists!$H$3,IF($K78&lt;1,(($S78/$K78)*((1+'Inputs &amp; Summary'!$D$7)^AN$1)),((INT(AN$1/$K78)-INT((AN$1-1)/$K78))*$S78*((1+'Inputs &amp; Summary'!$D$7)^AN$1))),(_xlfn.WEIBULL.DIST(AN$1,$L78,$K78,FALSE)*$S78*((1+'Inputs &amp; Summary'!$D$7)^AN$1))),IF($M78=Lists!$H$3,IF($K78&lt;1,((($R78*(1-$E78)+$Q78*(1-$F78))/$K78)*((1+'Inputs &amp; Summary'!$D$7)^AN$1)),((INT(AN$1/$K78)-INT((AN$1-1)/$K78))*($R78*(1-$E78)+$Q78*(1-$F78))*((1+'Inputs &amp; Summary'!$D$7)^AN$1))),((_xlfn.WEIBULL.DIST(AN$1,$L78,$K78,FALSE)*($R78*(1-$E78)+$Q78*(1-$F78))*((1+'Inputs &amp; Summary'!$D$7)^AN$1))))))</f>
        <v>0</v>
      </c>
      <c r="AO78" s="248">
        <f>$D78*IF(AO$1&gt;'Inputs &amp; Summary'!$D$5,0,IF(AO$1&gt;VLOOKUP($G78,Lists!$J$17:$K$21,2),IF($M78=Lists!$H$3,IF($K78&lt;1,(($S78/$K78)*((1+'Inputs &amp; Summary'!$D$7)^AO$1)),((INT(AO$1/$K78)-INT((AO$1-1)/$K78))*$S78*((1+'Inputs &amp; Summary'!$D$7)^AO$1))),(_xlfn.WEIBULL.DIST(AO$1,$L78,$K78,FALSE)*$S78*((1+'Inputs &amp; Summary'!$D$7)^AO$1))),IF($M78=Lists!$H$3,IF($K78&lt;1,((($R78*(1-$E78)+$Q78*(1-$F78))/$K78)*((1+'Inputs &amp; Summary'!$D$7)^AO$1)),((INT(AO$1/$K78)-INT((AO$1-1)/$K78))*($R78*(1-$E78)+$Q78*(1-$F78))*((1+'Inputs &amp; Summary'!$D$7)^AO$1))),((_xlfn.WEIBULL.DIST(AO$1,$L78,$K78,FALSE)*($R78*(1-$E78)+$Q78*(1-$F78))*((1+'Inputs &amp; Summary'!$D$7)^AO$1))))))</f>
        <v>0</v>
      </c>
      <c r="AP78" s="248">
        <f>$D78*IF(AP$1&gt;'Inputs &amp; Summary'!$D$5,0,IF(AP$1&gt;VLOOKUP($G78,Lists!$J$17:$K$21,2),IF($M78=Lists!$H$3,IF($K78&lt;1,(($S78/$K78)*((1+'Inputs &amp; Summary'!$D$7)^AP$1)),((INT(AP$1/$K78)-INT((AP$1-1)/$K78))*$S78*((1+'Inputs &amp; Summary'!$D$7)^AP$1))),(_xlfn.WEIBULL.DIST(AP$1,$L78,$K78,FALSE)*$S78*((1+'Inputs &amp; Summary'!$D$7)^AP$1))),IF($M78=Lists!$H$3,IF($K78&lt;1,((($R78*(1-$E78)+$Q78*(1-$F78))/$K78)*((1+'Inputs &amp; Summary'!$D$7)^AP$1)),((INT(AP$1/$K78)-INT((AP$1-1)/$K78))*($R78*(1-$E78)+$Q78*(1-$F78))*((1+'Inputs &amp; Summary'!$D$7)^AP$1))),((_xlfn.WEIBULL.DIST(AP$1,$L78,$K78,FALSE)*($R78*(1-$E78)+$Q78*(1-$F78))*((1+'Inputs &amp; Summary'!$D$7)^AP$1))))))</f>
        <v>0</v>
      </c>
      <c r="AQ78" s="248">
        <f>$D78*IF(AQ$1&gt;'Inputs &amp; Summary'!$D$5,0,IF(AQ$1&gt;VLOOKUP($G78,Lists!$J$17:$K$21,2),IF($M78=Lists!$H$3,IF($K78&lt;1,(($S78/$K78)*((1+'Inputs &amp; Summary'!$D$7)^AQ$1)),((INT(AQ$1/$K78)-INT((AQ$1-1)/$K78))*$S78*((1+'Inputs &amp; Summary'!$D$7)^AQ$1))),(_xlfn.WEIBULL.DIST(AQ$1,$L78,$K78,FALSE)*$S78*((1+'Inputs &amp; Summary'!$D$7)^AQ$1))),IF($M78=Lists!$H$3,IF($K78&lt;1,((($R78*(1-$E78)+$Q78*(1-$F78))/$K78)*((1+'Inputs &amp; Summary'!$D$7)^AQ$1)),((INT(AQ$1/$K78)-INT((AQ$1-1)/$K78))*($R78*(1-$E78)+$Q78*(1-$F78))*((1+'Inputs &amp; Summary'!$D$7)^AQ$1))),((_xlfn.WEIBULL.DIST(AQ$1,$L78,$K78,FALSE)*($R78*(1-$E78)+$Q78*(1-$F78))*((1+'Inputs &amp; Summary'!$D$7)^AQ$1))))))</f>
        <v>0</v>
      </c>
      <c r="AR78" s="248">
        <f>$D78*IF(AR$1&gt;'Inputs &amp; Summary'!$D$5,0,IF(AR$1&gt;VLOOKUP($G78,Lists!$J$17:$K$21,2),IF($M78=Lists!$H$3,IF($K78&lt;1,(($S78/$K78)*((1+'Inputs &amp; Summary'!$D$7)^AR$1)),((INT(AR$1/$K78)-INT((AR$1-1)/$K78))*$S78*((1+'Inputs &amp; Summary'!$D$7)^AR$1))),(_xlfn.WEIBULL.DIST(AR$1,$L78,$K78,FALSE)*$S78*((1+'Inputs &amp; Summary'!$D$7)^AR$1))),IF($M78=Lists!$H$3,IF($K78&lt;1,((($R78*(1-$E78)+$Q78*(1-$F78))/$K78)*((1+'Inputs &amp; Summary'!$D$7)^AR$1)),((INT(AR$1/$K78)-INT((AR$1-1)/$K78))*($R78*(1-$E78)+$Q78*(1-$F78))*((1+'Inputs &amp; Summary'!$D$7)^AR$1))),((_xlfn.WEIBULL.DIST(AR$1,$L78,$K78,FALSE)*($R78*(1-$E78)+$Q78*(1-$F78))*((1+'Inputs &amp; Summary'!$D$7)^AR$1))))))</f>
        <v>363.91423245739117</v>
      </c>
      <c r="AS78" s="248">
        <f>$D78*IF(AS$1&gt;'Inputs &amp; Summary'!$D$5,0,IF(AS$1&gt;VLOOKUP($G78,Lists!$J$17:$K$21,2),IF($M78=Lists!$H$3,IF($K78&lt;1,(($S78/$K78)*((1+'Inputs &amp; Summary'!$D$7)^AS$1)),((INT(AS$1/$K78)-INT((AS$1-1)/$K78))*$S78*((1+'Inputs &amp; Summary'!$D$7)^AS$1))),(_xlfn.WEIBULL.DIST(AS$1,$L78,$K78,FALSE)*$S78*((1+'Inputs &amp; Summary'!$D$7)^AS$1))),IF($M78=Lists!$H$3,IF($K78&lt;1,((($R78*(1-$E78)+$Q78*(1-$F78))/$K78)*((1+'Inputs &amp; Summary'!$D$7)^AS$1)),((INT(AS$1/$K78)-INT((AS$1-1)/$K78))*($R78*(1-$E78)+$Q78*(1-$F78))*((1+'Inputs &amp; Summary'!$D$7)^AS$1))),((_xlfn.WEIBULL.DIST(AS$1,$L78,$K78,FALSE)*($R78*(1-$E78)+$Q78*(1-$F78))*((1+'Inputs &amp; Summary'!$D$7)^AS$1))))))</f>
        <v>0</v>
      </c>
      <c r="AT78" s="248">
        <f>$D78*IF(AT$1&gt;'Inputs &amp; Summary'!$D$5,0,IF(AT$1&gt;VLOOKUP($G78,Lists!$J$17:$K$21,2),IF($M78=Lists!$H$3,IF($K78&lt;1,(($S78/$K78)*((1+'Inputs &amp; Summary'!$D$7)^AT$1)),((INT(AT$1/$K78)-INT((AT$1-1)/$K78))*$S78*((1+'Inputs &amp; Summary'!$D$7)^AT$1))),(_xlfn.WEIBULL.DIST(AT$1,$L78,$K78,FALSE)*$S78*((1+'Inputs &amp; Summary'!$D$7)^AT$1))),IF($M78=Lists!$H$3,IF($K78&lt;1,((($R78*(1-$E78)+$Q78*(1-$F78))/$K78)*((1+'Inputs &amp; Summary'!$D$7)^AT$1)),((INT(AT$1/$K78)-INT((AT$1-1)/$K78))*($R78*(1-$E78)+$Q78*(1-$F78))*((1+'Inputs &amp; Summary'!$D$7)^AT$1))),((_xlfn.WEIBULL.DIST(AT$1,$L78,$K78,FALSE)*($R78*(1-$E78)+$Q78*(1-$F78))*((1+'Inputs &amp; Summary'!$D$7)^AT$1))))))</f>
        <v>0</v>
      </c>
      <c r="AU78" s="248">
        <f>$D78*IF(AU$1&gt;'Inputs &amp; Summary'!$D$5,0,IF(AU$1&gt;VLOOKUP($G78,Lists!$J$17:$K$21,2),IF($M78=Lists!$H$3,IF($K78&lt;1,(($S78/$K78)*((1+'Inputs &amp; Summary'!$D$7)^AU$1)),((INT(AU$1/$K78)-INT((AU$1-1)/$K78))*$S78*((1+'Inputs &amp; Summary'!$D$7)^AU$1))),(_xlfn.WEIBULL.DIST(AU$1,$L78,$K78,FALSE)*$S78*((1+'Inputs &amp; Summary'!$D$7)^AU$1))),IF($M78=Lists!$H$3,IF($K78&lt;1,((($R78*(1-$E78)+$Q78*(1-$F78))/$K78)*((1+'Inputs &amp; Summary'!$D$7)^AU$1)),((INT(AU$1/$K78)-INT((AU$1-1)/$K78))*($R78*(1-$E78)+$Q78*(1-$F78))*((1+'Inputs &amp; Summary'!$D$7)^AU$1))),((_xlfn.WEIBULL.DIST(AU$1,$L78,$K78,FALSE)*($R78*(1-$E78)+$Q78*(1-$F78))*((1+'Inputs &amp; Summary'!$D$7)^AU$1))))))</f>
        <v>0</v>
      </c>
      <c r="AV78" s="248">
        <f>$D78*IF(AV$1&gt;'Inputs &amp; Summary'!$D$5,0,IF(AV$1&gt;VLOOKUP($G78,Lists!$J$17:$K$21,2),IF($M78=Lists!$H$3,IF($K78&lt;1,(($S78/$K78)*((1+'Inputs &amp; Summary'!$D$7)^AV$1)),((INT(AV$1/$K78)-INT((AV$1-1)/$K78))*$S78*((1+'Inputs &amp; Summary'!$D$7)^AV$1))),(_xlfn.WEIBULL.DIST(AV$1,$L78,$K78,FALSE)*$S78*((1+'Inputs &amp; Summary'!$D$7)^AV$1))),IF($M78=Lists!$H$3,IF($K78&lt;1,((($R78*(1-$E78)+$Q78*(1-$F78))/$K78)*((1+'Inputs &amp; Summary'!$D$7)^AV$1)),((INT(AV$1/$K78)-INT((AV$1-1)/$K78))*($R78*(1-$E78)+$Q78*(1-$F78))*((1+'Inputs &amp; Summary'!$D$7)^AV$1))),((_xlfn.WEIBULL.DIST(AV$1,$L78,$K78,FALSE)*($R78*(1-$E78)+$Q78*(1-$F78))*((1+'Inputs &amp; Summary'!$D$7)^AV$1))))))</f>
        <v>0</v>
      </c>
      <c r="AW78" s="248">
        <f>$D78*IF(AW$1&gt;'Inputs &amp; Summary'!$D$5,0,IF(AW$1&gt;VLOOKUP($G78,Lists!$J$17:$K$21,2),IF($M78=Lists!$H$3,IF($K78&lt;1,(($S78/$K78)*((1+'Inputs &amp; Summary'!$D$7)^AW$1)),((INT(AW$1/$K78)-INT((AW$1-1)/$K78))*$S78*((1+'Inputs &amp; Summary'!$D$7)^AW$1))),(_xlfn.WEIBULL.DIST(AW$1,$L78,$K78,FALSE)*$S78*((1+'Inputs &amp; Summary'!$D$7)^AW$1))),IF($M78=Lists!$H$3,IF($K78&lt;1,((($R78*(1-$E78)+$Q78*(1-$F78))/$K78)*((1+'Inputs &amp; Summary'!$D$7)^AW$1)),((INT(AW$1/$K78)-INT((AW$1-1)/$K78))*($R78*(1-$E78)+$Q78*(1-$F78))*((1+'Inputs &amp; Summary'!$D$7)^AW$1))),((_xlfn.WEIBULL.DIST(AW$1,$L78,$K78,FALSE)*($R78*(1-$E78)+$Q78*(1-$F78))*((1+'Inputs &amp; Summary'!$D$7)^AW$1))))))</f>
        <v>0</v>
      </c>
      <c r="AX78" s="248">
        <f>$D78*IF(AX$1&gt;'Inputs &amp; Summary'!$D$5,0,IF(AX$1&gt;VLOOKUP($G78,Lists!$J$17:$K$21,2),IF($M78=Lists!$H$3,IF($K78&lt;1,(($S78/$K78)*((1+'Inputs &amp; Summary'!$D$7)^AX$1)),((INT(AX$1/$K78)-INT((AX$1-1)/$K78))*$S78*((1+'Inputs &amp; Summary'!$D$7)^AX$1))),(_xlfn.WEIBULL.DIST(AX$1,$L78,$K78,FALSE)*$S78*((1+'Inputs &amp; Summary'!$D$7)^AX$1))),IF($M78=Lists!$H$3,IF($K78&lt;1,((($R78*(1-$E78)+$Q78*(1-$F78))/$K78)*((1+'Inputs &amp; Summary'!$D$7)^AX$1)),((INT(AX$1/$K78)-INT((AX$1-1)/$K78))*($R78*(1-$E78)+$Q78*(1-$F78))*((1+'Inputs &amp; Summary'!$D$7)^AX$1))),((_xlfn.WEIBULL.DIST(AX$1,$L78,$K78,FALSE)*($R78*(1-$E78)+$Q78*(1-$F78))*((1+'Inputs &amp; Summary'!$D$7)^AX$1))))))</f>
        <v>0</v>
      </c>
      <c r="AY78" s="248">
        <f>$D78*IF(AY$1&gt;'Inputs &amp; Summary'!$D$5,0,IF(AY$1&gt;VLOOKUP($G78,Lists!$J$17:$K$21,2),IF($M78=Lists!$H$3,IF($K78&lt;1,(($S78/$K78)*((1+'Inputs &amp; Summary'!$D$7)^AY$1)),((INT(AY$1/$K78)-INT((AY$1-1)/$K78))*$S78*((1+'Inputs &amp; Summary'!$D$7)^AY$1))),(_xlfn.WEIBULL.DIST(AY$1,$L78,$K78,FALSE)*$S78*((1+'Inputs &amp; Summary'!$D$7)^AY$1))),IF($M78=Lists!$H$3,IF($K78&lt;1,((($R78*(1-$E78)+$Q78*(1-$F78))/$K78)*((1+'Inputs &amp; Summary'!$D$7)^AY$1)),((INT(AY$1/$K78)-INT((AY$1-1)/$K78))*($R78*(1-$E78)+$Q78*(1-$F78))*((1+'Inputs &amp; Summary'!$D$7)^AY$1))),((_xlfn.WEIBULL.DIST(AY$1,$L78,$K78,FALSE)*($R78*(1-$E78)+$Q78*(1-$F78))*((1+'Inputs &amp; Summary'!$D$7)^AY$1))))))</f>
        <v>0</v>
      </c>
      <c r="AZ78" s="248">
        <f>$D78*IF(AZ$1&gt;'Inputs &amp; Summary'!$D$5,0,IF(AZ$1&gt;VLOOKUP($G78,Lists!$J$17:$K$21,2),IF($M78=Lists!$H$3,IF($K78&lt;1,(($S78/$K78)*((1+'Inputs &amp; Summary'!$D$7)^AZ$1)),((INT(AZ$1/$K78)-INT((AZ$1-1)/$K78))*$S78*((1+'Inputs &amp; Summary'!$D$7)^AZ$1))),(_xlfn.WEIBULL.DIST(AZ$1,$L78,$K78,FALSE)*$S78*((1+'Inputs &amp; Summary'!$D$7)^AZ$1))),IF($M78=Lists!$H$3,IF($K78&lt;1,((($R78*(1-$E78)+$Q78*(1-$F78))/$K78)*((1+'Inputs &amp; Summary'!$D$7)^AZ$1)),((INT(AZ$1/$K78)-INT((AZ$1-1)/$K78))*($R78*(1-$E78)+$Q78*(1-$F78))*((1+'Inputs &amp; Summary'!$D$7)^AZ$1))),((_xlfn.WEIBULL.DIST(AZ$1,$L78,$K78,FALSE)*($R78*(1-$E78)+$Q78*(1-$F78))*((1+'Inputs &amp; Summary'!$D$7)^AZ$1))))))</f>
        <v>0</v>
      </c>
      <c r="BA78" s="248">
        <f>$D78*IF(BA$1&gt;'Inputs &amp; Summary'!$D$5,0,IF(BA$1&gt;VLOOKUP($G78,Lists!$J$17:$K$21,2),IF($M78=Lists!$H$3,IF($K78&lt;1,(($S78/$K78)*((1+'Inputs &amp; Summary'!$D$7)^BA$1)),((INT(BA$1/$K78)-INT((BA$1-1)/$K78))*$S78*((1+'Inputs &amp; Summary'!$D$7)^BA$1))),(_xlfn.WEIBULL.DIST(BA$1,$L78,$K78,FALSE)*$S78*((1+'Inputs &amp; Summary'!$D$7)^BA$1))),IF($M78=Lists!$H$3,IF($K78&lt;1,((($R78*(1-$E78)+$Q78*(1-$F78))/$K78)*((1+'Inputs &amp; Summary'!$D$7)^BA$1)),((INT(BA$1/$K78)-INT((BA$1-1)/$K78))*($R78*(1-$E78)+$Q78*(1-$F78))*((1+'Inputs &amp; Summary'!$D$7)^BA$1))),((_xlfn.WEIBULL.DIST(BA$1,$L78,$K78,FALSE)*($R78*(1-$E78)+$Q78*(1-$F78))*((1+'Inputs &amp; Summary'!$D$7)^BA$1))))))</f>
        <v>0</v>
      </c>
      <c r="BB78" s="248">
        <f>$D78*IF(BB$1&gt;'Inputs &amp; Summary'!$D$5,0,IF(BB$1&gt;VLOOKUP($G78,Lists!$J$17:$K$21,2),IF($M78=Lists!$H$3,IF($K78&lt;1,(($S78/$K78)*((1+'Inputs &amp; Summary'!$D$7)^BB$1)),((INT(BB$1/$K78)-INT((BB$1-1)/$K78))*$S78*((1+'Inputs &amp; Summary'!$D$7)^BB$1))),(_xlfn.WEIBULL.DIST(BB$1,$L78,$K78,FALSE)*$S78*((1+'Inputs &amp; Summary'!$D$7)^BB$1))),IF($M78=Lists!$H$3,IF($K78&lt;1,((($R78*(1-$E78)+$Q78*(1-$F78))/$K78)*((1+'Inputs &amp; Summary'!$D$7)^BB$1)),((INT(BB$1/$K78)-INT((BB$1-1)/$K78))*($R78*(1-$E78)+$Q78*(1-$F78))*((1+'Inputs &amp; Summary'!$D$7)^BB$1))),((_xlfn.WEIBULL.DIST(BB$1,$L78,$K78,FALSE)*($R78*(1-$E78)+$Q78*(1-$F78))*((1+'Inputs &amp; Summary'!$D$7)^BB$1))))))</f>
        <v>0</v>
      </c>
      <c r="BC78" s="248">
        <f>$D78*IF(BC$1&gt;'Inputs &amp; Summary'!$D$5,0,IF(BC$1&gt;VLOOKUP($G78,Lists!$J$17:$K$21,2),IF($M78=Lists!$H$3,IF($K78&lt;1,(($S78/$K78)*((1+'Inputs &amp; Summary'!$D$7)^BC$1)),((INT(BC$1/$K78)-INT((BC$1-1)/$K78))*$S78*((1+'Inputs &amp; Summary'!$D$7)^BC$1))),(_xlfn.WEIBULL.DIST(BC$1,$L78,$K78,FALSE)*$S78*((1+'Inputs &amp; Summary'!$D$7)^BC$1))),IF($M78=Lists!$H$3,IF($K78&lt;1,((($R78*(1-$E78)+$Q78*(1-$F78))/$K78)*((1+'Inputs &amp; Summary'!$D$7)^BC$1)),((INT(BC$1/$K78)-INT((BC$1-1)/$K78))*($R78*(1-$E78)+$Q78*(1-$F78))*((1+'Inputs &amp; Summary'!$D$7)^BC$1))),((_xlfn.WEIBULL.DIST(BC$1,$L78,$K78,FALSE)*($R78*(1-$E78)+$Q78*(1-$F78))*((1+'Inputs &amp; Summary'!$D$7)^BC$1))))))</f>
        <v>0</v>
      </c>
      <c r="BD78" s="248">
        <f>$D78*IF(BD$1&gt;'Inputs &amp; Summary'!$D$5,0,IF(BD$1&gt;VLOOKUP($G78,Lists!$J$17:$K$21,2),IF($M78=Lists!$H$3,IF($K78&lt;1,(($S78/$K78)*((1+'Inputs &amp; Summary'!$D$7)^BD$1)),((INT(BD$1/$K78)-INT((BD$1-1)/$K78))*$S78*((1+'Inputs &amp; Summary'!$D$7)^BD$1))),(_xlfn.WEIBULL.DIST(BD$1,$L78,$K78,FALSE)*$S78*((1+'Inputs &amp; Summary'!$D$7)^BD$1))),IF($M78=Lists!$H$3,IF($K78&lt;1,((($R78*(1-$E78)+$Q78*(1-$F78))/$K78)*((1+'Inputs &amp; Summary'!$D$7)^BD$1)),((INT(BD$1/$K78)-INT((BD$1-1)/$K78))*($R78*(1-$E78)+$Q78*(1-$F78))*((1+'Inputs &amp; Summary'!$D$7)^BD$1))),((_xlfn.WEIBULL.DIST(BD$1,$L78,$K78,FALSE)*($R78*(1-$E78)+$Q78*(1-$F78))*((1+'Inputs &amp; Summary'!$D$7)^BD$1))))))</f>
        <v>0</v>
      </c>
      <c r="BE78" s="248">
        <f>$D78*IF(BE$1&gt;'Inputs &amp; Summary'!$D$5,0,IF(BE$1&gt;VLOOKUP($G78,Lists!$J$17:$K$21,2),IF($M78=Lists!$H$3,IF($K78&lt;1,(($S78/$K78)*((1+'Inputs &amp; Summary'!$D$7)^BE$1)),((INT(BE$1/$K78)-INT((BE$1-1)/$K78))*$S78*((1+'Inputs &amp; Summary'!$D$7)^BE$1))),(_xlfn.WEIBULL.DIST(BE$1,$L78,$K78,FALSE)*$S78*((1+'Inputs &amp; Summary'!$D$7)^BE$1))),IF($M78=Lists!$H$3,IF($K78&lt;1,((($R78*(1-$E78)+$Q78*(1-$F78))/$K78)*((1+'Inputs &amp; Summary'!$D$7)^BE$1)),((INT(BE$1/$K78)-INT((BE$1-1)/$K78))*($R78*(1-$E78)+$Q78*(1-$F78))*((1+'Inputs &amp; Summary'!$D$7)^BE$1))),((_xlfn.WEIBULL.DIST(BE$1,$L78,$K78,FALSE)*($R78*(1-$E78)+$Q78*(1-$F78))*((1+'Inputs &amp; Summary'!$D$7)^BE$1))))))</f>
        <v>0</v>
      </c>
      <c r="BF78" s="248">
        <f>$D78*IF(BF$1&gt;'Inputs &amp; Summary'!$D$5,0,IF(BF$1&gt;VLOOKUP($G78,Lists!$J$17:$K$21,2),IF($M78=Lists!$H$3,IF($K78&lt;1,(($S78/$K78)*((1+'Inputs &amp; Summary'!$D$7)^BF$1)),((INT(BF$1/$K78)-INT((BF$1-1)/$K78))*$S78*((1+'Inputs &amp; Summary'!$D$7)^BF$1))),(_xlfn.WEIBULL.DIST(BF$1,$L78,$K78,FALSE)*$S78*((1+'Inputs &amp; Summary'!$D$7)^BF$1))),IF($M78=Lists!$H$3,IF($K78&lt;1,((($R78*(1-$E78)+$Q78*(1-$F78))/$K78)*((1+'Inputs &amp; Summary'!$D$7)^BF$1)),((INT(BF$1/$K78)-INT((BF$1-1)/$K78))*($R78*(1-$E78)+$Q78*(1-$F78))*((1+'Inputs &amp; Summary'!$D$7)^BF$1))),((_xlfn.WEIBULL.DIST(BF$1,$L78,$K78,FALSE)*($R78*(1-$E78)+$Q78*(1-$F78))*((1+'Inputs &amp; Summary'!$D$7)^BF$1))))))</f>
        <v>0</v>
      </c>
      <c r="BG78" s="248">
        <f>$D78*IF(BG$1&gt;'Inputs &amp; Summary'!$D$5,0,IF(BG$1&gt;VLOOKUP($G78,Lists!$J$17:$K$21,2),IF($M78=Lists!$H$3,IF($K78&lt;1,(($S78/$K78)*((1+'Inputs &amp; Summary'!$D$7)^BG$1)),((INT(BG$1/$K78)-INT((BG$1-1)/$K78))*$S78*((1+'Inputs &amp; Summary'!$D$7)^BG$1))),(_xlfn.WEIBULL.DIST(BG$1,$L78,$K78,FALSE)*$S78*((1+'Inputs &amp; Summary'!$D$7)^BG$1))),IF($M78=Lists!$H$3,IF($K78&lt;1,((($R78*(1-$E78)+$Q78*(1-$F78))/$K78)*((1+'Inputs &amp; Summary'!$D$7)^BG$1)),((INT(BG$1/$K78)-INT((BG$1-1)/$K78))*($R78*(1-$E78)+$Q78*(1-$F78))*((1+'Inputs &amp; Summary'!$D$7)^BG$1))),((_xlfn.WEIBULL.DIST(BG$1,$L78,$K78,FALSE)*($R78*(1-$E78)+$Q78*(1-$F78))*((1+'Inputs &amp; Summary'!$D$7)^BG$1))))))</f>
        <v>0</v>
      </c>
      <c r="BH78" s="248">
        <f>$D78*IF(BH$1&gt;'Inputs &amp; Summary'!$D$5,0,IF(BH$1&gt;VLOOKUP($G78,Lists!$J$17:$K$21,2),IF($M78=Lists!$H$3,IF($K78&lt;1,(($S78/$K78)*((1+'Inputs &amp; Summary'!$D$7)^BH$1)),((INT(BH$1/$K78)-INT((BH$1-1)/$K78))*$S78*((1+'Inputs &amp; Summary'!$D$7)^BH$1))),(_xlfn.WEIBULL.DIST(BH$1,$L78,$K78,FALSE)*$S78*((1+'Inputs &amp; Summary'!$D$7)^BH$1))),IF($M78=Lists!$H$3,IF($K78&lt;1,((($R78*(1-$E78)+$Q78*(1-$F78))/$K78)*((1+'Inputs &amp; Summary'!$D$7)^BH$1)),((INT(BH$1/$K78)-INT((BH$1-1)/$K78))*($R78*(1-$E78)+$Q78*(1-$F78))*((1+'Inputs &amp; Summary'!$D$7)^BH$1))),((_xlfn.WEIBULL.DIST(BH$1,$L78,$K78,FALSE)*($R78*(1-$E78)+$Q78*(1-$F78))*((1+'Inputs &amp; Summary'!$D$7)^BH$1))))))</f>
        <v>0</v>
      </c>
      <c r="BI78" s="248">
        <f>$D78*IF(BI$1&gt;'Inputs &amp; Summary'!$D$5,0,IF(BI$1&gt;VLOOKUP($G78,Lists!$J$17:$K$21,2),IF($M78=Lists!$H$3,IF($K78&lt;1,(($S78/$K78)*((1+'Inputs &amp; Summary'!$D$7)^BI$1)),((INT(BI$1/$K78)-INT((BI$1-1)/$K78))*$S78*((1+'Inputs &amp; Summary'!$D$7)^BI$1))),(_xlfn.WEIBULL.DIST(BI$1,$L78,$K78,FALSE)*$S78*((1+'Inputs &amp; Summary'!$D$7)^BI$1))),IF($M78=Lists!$H$3,IF($K78&lt;1,((($R78*(1-$E78)+$Q78*(1-$F78))/$K78)*((1+'Inputs &amp; Summary'!$D$7)^BI$1)),((INT(BI$1/$K78)-INT((BI$1-1)/$K78))*($R78*(1-$E78)+$Q78*(1-$F78))*((1+'Inputs &amp; Summary'!$D$7)^BI$1))),((_xlfn.WEIBULL.DIST(BI$1,$L78,$K78,FALSE)*($R78*(1-$E78)+$Q78*(1-$F78))*((1+'Inputs &amp; Summary'!$D$7)^BI$1))))))</f>
        <v>0</v>
      </c>
      <c r="BJ78" s="248">
        <f>$D78*IF(BJ$1&gt;'Inputs &amp; Summary'!$D$5,0,IF(BJ$1&gt;VLOOKUP($G78,Lists!$J$17:$K$21,2),IF($M78=Lists!$H$3,IF($K78&lt;1,(($S78/$K78)*((1+'Inputs &amp; Summary'!$D$7)^BJ$1)),((INT(BJ$1/$K78)-INT((BJ$1-1)/$K78))*$S78*((1+'Inputs &amp; Summary'!$D$7)^BJ$1))),(_xlfn.WEIBULL.DIST(BJ$1,$L78,$K78,FALSE)*$S78*((1+'Inputs &amp; Summary'!$D$7)^BJ$1))),IF($M78=Lists!$H$3,IF($K78&lt;1,((($R78*(1-$E78)+$Q78*(1-$F78))/$K78)*((1+'Inputs &amp; Summary'!$D$7)^BJ$1)),((INT(BJ$1/$K78)-INT((BJ$1-1)/$K78))*($R78*(1-$E78)+$Q78*(1-$F78))*((1+'Inputs &amp; Summary'!$D$7)^BJ$1))),((_xlfn.WEIBULL.DIST(BJ$1,$L78,$K78,FALSE)*($R78*(1-$E78)+$Q78*(1-$F78))*((1+'Inputs &amp; Summary'!$D$7)^BJ$1))))))</f>
        <v>0</v>
      </c>
      <c r="BK78" s="248">
        <f>$D78*IF(BK$1&gt;'Inputs &amp; Summary'!$D$5,0,IF(BK$1&gt;VLOOKUP($G78,Lists!$J$17:$K$21,2),IF($M78=Lists!$H$3,IF($K78&lt;1,(($S78/$K78)*((1+'Inputs &amp; Summary'!$D$7)^BK$1)),((INT(BK$1/$K78)-INT((BK$1-1)/$K78))*$S78*((1+'Inputs &amp; Summary'!$D$7)^BK$1))),(_xlfn.WEIBULL.DIST(BK$1,$L78,$K78,FALSE)*$S78*((1+'Inputs &amp; Summary'!$D$7)^BK$1))),IF($M78=Lists!$H$3,IF($K78&lt;1,((($R78*(1-$E78)+$Q78*(1-$F78))/$K78)*((1+'Inputs &amp; Summary'!$D$7)^BK$1)),((INT(BK$1/$K78)-INT((BK$1-1)/$K78))*($R78*(1-$E78)+$Q78*(1-$F78))*((1+'Inputs &amp; Summary'!$D$7)^BK$1))),((_xlfn.WEIBULL.DIST(BK$1,$L78,$K78,FALSE)*($R78*(1-$E78)+$Q78*(1-$F78))*((1+'Inputs &amp; Summary'!$D$7)^BK$1))))))</f>
        <v>0</v>
      </c>
      <c r="BL78" s="248">
        <f>$D78*IF(BL$1&gt;'Inputs &amp; Summary'!$D$5,0,IF(BL$1&gt;VLOOKUP($G78,Lists!$J$17:$K$21,2),IF($M78=Lists!$H$3,IF($K78&lt;1,(($S78/$K78)*((1+'Inputs &amp; Summary'!$D$7)^BL$1)),((INT(BL$1/$K78)-INT((BL$1-1)/$K78))*$S78*((1+'Inputs &amp; Summary'!$D$7)^BL$1))),(_xlfn.WEIBULL.DIST(BL$1,$L78,$K78,FALSE)*$S78*((1+'Inputs &amp; Summary'!$D$7)^BL$1))),IF($M78=Lists!$H$3,IF($K78&lt;1,((($R78*(1-$E78)+$Q78*(1-$F78))/$K78)*((1+'Inputs &amp; Summary'!$D$7)^BL$1)),((INT(BL$1/$K78)-INT((BL$1-1)/$K78))*($R78*(1-$E78)+$Q78*(1-$F78))*((1+'Inputs &amp; Summary'!$D$7)^BL$1))),((_xlfn.WEIBULL.DIST(BL$1,$L78,$K78,FALSE)*($R78*(1-$E78)+$Q78*(1-$F78))*((1+'Inputs &amp; Summary'!$D$7)^BL$1))))))</f>
        <v>0</v>
      </c>
    </row>
    <row r="79" spans="1:64" x14ac:dyDescent="0.3">
      <c r="A79" s="236" t="s">
        <v>204</v>
      </c>
      <c r="B79" s="117" t="str">
        <f>IF('Inputs &amp; Summary'!$D$15=Lists!$E$3,INDEX('Residential Rooftop Details'!$A$30:$X$158,MATCH('Cash Flow'!$A79,'Residential Rooftop Details'!$A$30:$A$158,0),COLUMN(B$1)),IF('Inputs &amp; Summary'!$D$15=Lists!$E$4,INDEX('Commercial Rooftop Details'!$A$30:$V$158,MATCH('Cash Flow'!$A79,'Commercial Rooftop Details'!$A$30:$A$158,0),COLUMN(B$1)),INDEX('Ground-Mount Details'!$A$30:$V$158,MATCH('Cash Flow'!$A79,'Ground-Mount Details'!$A$30:$A$158,0),COLUMN(B$1))))</f>
        <v>Corrective</v>
      </c>
      <c r="C79" s="117" t="str">
        <f>IF('Inputs &amp; Summary'!$D$15=Lists!$E$3,INDEX('Residential Rooftop Details'!$A$30:$X$158,MATCH('Cash Flow'!$A79,'Residential Rooftop Details'!$A$30:$A$158,0),COLUMN(C$1)),IF('Inputs &amp; Summary'!$D$15=Lists!$E$4,INDEX('Commercial Rooftop Details'!$A$30:$V$158,MATCH('Cash Flow'!$A79,'Commercial Rooftop Details'!$A$30:$A$158,0),COLUMN(C$1)),INDEX('Ground-Mount Details'!$A$30:$V$158,MATCH('Cash Flow'!$A79,'Ground-Mount Details'!$A$30:$A$158,0),COLUMN(C$1))))</f>
        <v>Monitoring</v>
      </c>
      <c r="D79" s="117">
        <f>IF('Inputs &amp; Summary'!$D$15=Lists!$E$3,INDEX('Residential Rooftop Details'!$A$30:$X$158,MATCH('Cash Flow'!$A79,'Residential Rooftop Details'!$A$30:$A$158,0),COLUMN(D$1)),IF('Inputs &amp; Summary'!$D$15=Lists!$E$4,INDEX('Commercial Rooftop Details'!$A$30:$V$158,MATCH('Cash Flow'!$A79,'Commercial Rooftop Details'!$A$30:$A$158,0),COLUMN(D$1)),INDEX('Ground-Mount Details'!$A$30:$V$158,MATCH('Cash Flow'!$A79,'Ground-Mount Details'!$A$30:$A$158,0),COLUMN(D$1))))</f>
        <v>1</v>
      </c>
      <c r="E79" s="117">
        <f>IF('Inputs &amp; Summary'!$D$15=Lists!$E$3,INDEX('Residential Rooftop Details'!$A$30:$X$158,MATCH('Cash Flow'!$A79,'Residential Rooftop Details'!$A$30:$A$158,0),COLUMN(E$1)),IF('Inputs &amp; Summary'!$D$15=Lists!$E$4,INDEX('Commercial Rooftop Details'!$A$30:$V$158,MATCH('Cash Flow'!$A79,'Commercial Rooftop Details'!$A$30:$A$158,0),COLUMN(E$1)),INDEX('Ground-Mount Details'!$A$30:$V$158,MATCH('Cash Flow'!$A79,'Ground-Mount Details'!$A$30:$A$158,0),COLUMN(E$1))))</f>
        <v>1</v>
      </c>
      <c r="F79" s="117">
        <f>IF('Inputs &amp; Summary'!$D$15=Lists!$E$3,INDEX('Residential Rooftop Details'!$A$30:$X$158,MATCH('Cash Flow'!$A79,'Residential Rooftop Details'!$A$30:$A$158,0),COLUMN(F$1)),IF('Inputs &amp; Summary'!$D$15=Lists!$E$4,INDEX('Commercial Rooftop Details'!$A$30:$V$158,MATCH('Cash Flow'!$A79,'Commercial Rooftop Details'!$A$30:$A$158,0),COLUMN(F$1)),INDEX('Ground-Mount Details'!$A$30:$V$158,MATCH('Cash Flow'!$A79,'Ground-Mount Details'!$A$30:$A$158,0),COLUMN(F$1))))</f>
        <v>1</v>
      </c>
      <c r="G79" s="237" t="str">
        <f>IF('Inputs &amp; Summary'!$D$15=Lists!$E$3,INDEX('Residential Rooftop Details'!$A$30:$X$158,MATCH('Cash Flow'!$A79,'Residential Rooftop Details'!$A$30:$A$158,0),COLUMN(G$1)),IF('Inputs &amp; Summary'!$D$15=Lists!$E$4,INDEX('Commercial Rooftop Details'!$A$30:$V$158,MATCH('Cash Flow'!$A79,'Commercial Rooftop Details'!$A$30:$A$158,0),COLUMN(G$1)),INDEX('Ground-Mount Details'!$A$30:$V$158,MATCH('Cash Flow'!$A79,'Ground-Mount Details'!$A$30:$A$158,0),COLUMN(G$1))))</f>
        <v>N/A</v>
      </c>
      <c r="H79" s="237" t="str">
        <f>IF('Inputs &amp; Summary'!$D$15=Lists!$E$3,INDEX('Residential Rooftop Details'!$A$30:$X$158,MATCH('Cash Flow'!$A79,'Residential Rooftop Details'!$A$30:$A$158,0),COLUMN(H$1)),IF('Inputs &amp; Summary'!$D$15=Lists!$E$4,INDEX('Commercial Rooftop Details'!$A$30:$V$158,MATCH('Cash Flow'!$A79,'Commercial Rooftop Details'!$A$30:$A$158,0),COLUMN(H$1)),INDEX('Ground-Mount Details'!$A$30:$V$158,MATCH('Cash Flow'!$A79,'Ground-Mount Details'!$A$30:$A$158,0),COLUMN(H$1))))</f>
        <v>Site</v>
      </c>
      <c r="I79" s="237" t="str">
        <f>IF('Inputs &amp; Summary'!$D$15=Lists!$E$3,INDEX('Residential Rooftop Details'!$A$30:$X$158,MATCH('Cash Flow'!$A79,'Residential Rooftop Details'!$A$30:$A$158,0),COLUMN(I$1)),IF('Inputs &amp; Summary'!$D$15=Lists!$E$4,INDEX('Commercial Rooftop Details'!$A$30:$V$158,MATCH('Cash Flow'!$A79,'Commercial Rooftop Details'!$A$30:$A$158,0),COLUMN(I$1)),INDEX('Ground-Mount Details'!$A$30:$V$158,MATCH('Cash Flow'!$A79,'Ground-Mount Details'!$A$30:$A$158,0),COLUMN(I$1))))</f>
        <v>Network/IT</v>
      </c>
      <c r="J79" s="238">
        <f>IF('Inputs &amp; Summary'!$D$15=Lists!$E$3,INDEX('Residential Rooftop Details'!$A$30:$X$158,MATCH('Cash Flow'!$A79,'Residential Rooftop Details'!$A$30:$A$158,0),COLUMN(J$1)),IF('Inputs &amp; Summary'!$D$15=Lists!$E$4,INDEX('Commercial Rooftop Details'!$A$30:$V$158,MATCH('Cash Flow'!$A79,'Commercial Rooftop Details'!$A$30:$A$158,0),COLUMN(J$1)),INDEX('Ground-Mount Details'!$A$30:$V$158,MATCH('Cash Flow'!$A79,'Ground-Mount Details'!$A$30:$A$158,0),COLUMN(J$1))))</f>
        <v>33.25</v>
      </c>
      <c r="K79" s="239">
        <f>IF('Inputs &amp; Summary'!$D$15=Lists!$E$3,INDEX('Residential Rooftop Details'!$A$30:$X$158,MATCH('Cash Flow'!$A79,'Residential Rooftop Details'!$A$30:$A$158,0),COLUMN(K$1)),IF('Inputs &amp; Summary'!$D$15=Lists!$E$4,INDEX('Commercial Rooftop Details'!$A$30:$V$158,MATCH('Cash Flow'!$A79,'Commercial Rooftop Details'!$A$30:$A$158,0),COLUMN(K$1)),INDEX('Ground-Mount Details'!$A$30:$V$158,MATCH('Cash Flow'!$A79,'Ground-Mount Details'!$A$30:$A$158,0),COLUMN(K$1))))</f>
        <v>20</v>
      </c>
      <c r="L79" s="239">
        <f>IF('Inputs &amp; Summary'!$D$15=Lists!$E$3,INDEX('Residential Rooftop Details'!$A$30:$X$158,MATCH('Cash Flow'!$A79,'Residential Rooftop Details'!$A$30:$A$158,0),COLUMN(L$1)),IF('Inputs &amp; Summary'!$D$15=Lists!$E$4,INDEX('Commercial Rooftop Details'!$A$30:$V$158,MATCH('Cash Flow'!$A79,'Commercial Rooftop Details'!$A$30:$A$158,0),COLUMN(L$1)),INDEX('Ground-Mount Details'!$A$30:$V$158,MATCH('Cash Flow'!$A79,'Ground-Mount Details'!$A$30:$A$158,0),COLUMN(L$1))))</f>
        <v>3</v>
      </c>
      <c r="M79" s="238" t="str">
        <f>IF('Inputs &amp; Summary'!$D$15=Lists!$E$3,INDEX('Residential Rooftop Details'!$A$30:$X$158,MATCH('Cash Flow'!$A79,'Residential Rooftop Details'!$A$30:$A$158,0),COLUMN(M$1)),IF('Inputs &amp; Summary'!$D$15=Lists!$E$4,INDEX('Commercial Rooftop Details'!$A$30:$V$158,MATCH('Cash Flow'!$A79,'Commercial Rooftop Details'!$A$30:$A$158,0),COLUMN(M$1)),INDEX('Ground-Mount Details'!$A$30:$V$158,MATCH('Cash Flow'!$A79,'Ground-Mount Details'!$A$30:$A$158,0),COLUMN(M$1))))</f>
        <v>Interval</v>
      </c>
      <c r="N79" s="240">
        <f>IF('Inputs &amp; Summary'!$D$15=Lists!$E$3,INDEX('Residential Rooftop Details'!$A$30:$X$158,MATCH('Cash Flow'!$A79,'Residential Rooftop Details'!$A$30:$A$158,0),COLUMN(N$1)),IF('Inputs &amp; Summary'!$D$15=Lists!$E$4,INDEX('Commercial Rooftop Details'!$A$30:$V$158,MATCH('Cash Flow'!$A79,'Commercial Rooftop Details'!$A$30:$A$158,0),COLUMN(N$1)),INDEX('Ground-Mount Details'!$A$30:$V$158,MATCH('Cash Flow'!$A79,'Ground-Mount Details'!$A$30:$A$158,0),COLUMN(N$1))))</f>
        <v>1</v>
      </c>
      <c r="O79" s="239">
        <f>IF('Inputs &amp; Summary'!$D$15=Lists!$E$3,INDEX('Residential Rooftop Details'!$A$30:$X$158,MATCH('Cash Flow'!$A79,'Residential Rooftop Details'!$A$30:$A$158,0),COLUMN(O$1)),IF('Inputs &amp; Summary'!$D$15=Lists!$E$4,INDEX('Commercial Rooftop Details'!$A$30:$V$158,MATCH('Cash Flow'!$A79,'Commercial Rooftop Details'!$A$30:$A$158,0),COLUMN(O$1)),INDEX('Ground-Mount Details'!$A$30:$V$158,MATCH('Cash Flow'!$A79,'Ground-Mount Details'!$A$30:$A$158,0),COLUMN(O$1))))</f>
        <v>1</v>
      </c>
      <c r="P79" s="241">
        <f>IF('Inputs &amp; Summary'!$D$15=Lists!$E$3,INDEX('Residential Rooftop Details'!$A$30:$X$158,MATCH('Cash Flow'!$A79,'Residential Rooftop Details'!$A$30:$A$158,0),COLUMN(P$1)),IF('Inputs &amp; Summary'!$D$15=Lists!$E$4,INDEX('Commercial Rooftop Details'!$A$30:$V$158,MATCH('Cash Flow'!$A79,'Commercial Rooftop Details'!$A$30:$A$158,0),COLUMN(P$1)),INDEX('Ground-Mount Details'!$A$30:$V$158,MATCH('Cash Flow'!$A79,'Ground-Mount Details'!$A$30:$A$158,0),COLUMN(P$1))))</f>
        <v>0</v>
      </c>
      <c r="Q79" s="242">
        <f>IF('Inputs &amp; Summary'!$D$15=Lists!$E$3,INDEX('Residential Rooftop Details'!$A$30:$X$158,MATCH('Cash Flow'!$A79,'Residential Rooftop Details'!$A$30:$A$158,0),COLUMN(Q$1)),IF('Inputs &amp; Summary'!$D$15=Lists!$E$4,INDEX('Commercial Rooftop Details'!$A$30:$V$158,MATCH('Cash Flow'!$A79,'Commercial Rooftop Details'!$A$30:$A$158,0),COLUMN(Q$1)),INDEX('Ground-Mount Details'!$A$30:$V$158,MATCH('Cash Flow'!$A79,'Ground-Mount Details'!$A$30:$A$158,0),COLUMN(Q$1))))</f>
        <v>33.25</v>
      </c>
      <c r="R79" s="242">
        <f>IF('Inputs &amp; Summary'!$D$15=Lists!$E$3,INDEX('Residential Rooftop Details'!$A$30:$X$158,MATCH('Cash Flow'!$A79,'Residential Rooftop Details'!$A$30:$A$158,0),COLUMN(R$1)),IF('Inputs &amp; Summary'!$D$15=Lists!$E$4,INDEX('Commercial Rooftop Details'!$A$30:$V$158,MATCH('Cash Flow'!$A79,'Commercial Rooftop Details'!$A$30:$A$158,0),COLUMN(R$1)),INDEX('Ground-Mount Details'!$A$30:$V$158,MATCH('Cash Flow'!$A79,'Ground-Mount Details'!$A$30:$A$158,0),COLUMN(R$1))))</f>
        <v>0</v>
      </c>
      <c r="S79" s="243">
        <f>IF('Inputs &amp; Summary'!$D$15=Lists!$E$3,INDEX('Residential Rooftop Details'!$A$30:$X$158,MATCH('Cash Flow'!$A79,'Residential Rooftop Details'!$A$30:$A$158,0),COLUMN(S$1)),IF('Inputs &amp; Summary'!$D$15=Lists!$E$4,INDEX('Commercial Rooftop Details'!$A$30:$V$158,MATCH('Cash Flow'!$A79,'Commercial Rooftop Details'!$A$30:$A$158,0),COLUMN(S$1)),INDEX('Ground-Mount Details'!$A$30:$V$158,MATCH('Cash Flow'!$A79,'Ground-Mount Details'!$A$30:$A$158,0),COLUMN(S$1))))</f>
        <v>33.25</v>
      </c>
      <c r="T79" s="238">
        <f>IF('Inputs &amp; Summary'!$D$15=Lists!$E$3,INDEX('Residential Rooftop Details'!$A$30:$X$158,MATCH('Cash Flow'!$A79,'Residential Rooftop Details'!$A$30:$A$158,0),COLUMN(T$1)),IF('Inputs &amp; Summary'!$D$15=Lists!$E$4,INDEX('Commercial Rooftop Details'!$A$30:$V$158,MATCH('Cash Flow'!$A79,'Commercial Rooftop Details'!$A$30:$A$158,0),COLUMN(T$1)),INDEX('Ground-Mount Details'!$A$30:$V$158,MATCH('Cash Flow'!$A79,'Ground-Mount Details'!$A$30:$A$158,0),COLUMN(T$1))))</f>
        <v>0</v>
      </c>
      <c r="U79" s="244">
        <f>IF('Inputs &amp; Summary'!$D$15=Lists!$E$3,INDEX('Residential Rooftop Details'!$A$30:$X$158,MATCH('Cash Flow'!$A79,'Residential Rooftop Details'!$A$30:$A$158,0),COLUMN(U$1)),IF('Inputs &amp; Summary'!$D$15=Lists!$E$4,INDEX('Commercial Rooftop Details'!$A$30:$V$158,MATCH('Cash Flow'!$A79,'Commercial Rooftop Details'!$A$30:$A$158,0),COLUMN(U$1)),INDEX('Ground-Mount Details'!$A$30:$V$158,MATCH('Cash Flow'!$A79,'Ground-Mount Details'!$A$30:$A$158,0),COLUMN(U$1))))</f>
        <v>0</v>
      </c>
      <c r="V79" s="245">
        <f t="shared" si="8"/>
        <v>2.4703875458140141</v>
      </c>
      <c r="W79" s="245">
        <f>NPV('Inputs &amp; Summary'!$D$6,Y79:BL79)</f>
        <v>12.76790172306114</v>
      </c>
      <c r="X79" s="246">
        <f t="shared" si="7"/>
        <v>9.2669912599186856E-5</v>
      </c>
      <c r="Y79" s="248">
        <f>$D79*IF(Y$1&gt;'Inputs &amp; Summary'!$D$5,0,IF(Y$1&gt;VLOOKUP($G79,Lists!$J$17:$K$21,2),IF($M79=Lists!$H$3,IF($K79&lt;1,(($S79/$K79)*((1+'Inputs &amp; Summary'!$D$7)^Y$1)),((INT(Y$1/$K79)-INT((Y$1-1)/$K79))*$S79*((1+'Inputs &amp; Summary'!$D$7)^Y$1))),(_xlfn.WEIBULL.DIST(Y$1,$L79,$K79,FALSE)*$S79*((1+'Inputs &amp; Summary'!$D$7)^Y$1))),IF($M79=Lists!$H$3,IF($K79&lt;1,((($R79*(1-$E79)+$Q79*(1-$F79))/$K79)*((1+'Inputs &amp; Summary'!$D$7)^Y$1)),((INT(Y$1/$K79)-INT((Y$1-1)/$K79))*($R79*(1-$E79)+$Q79*(1-$F79))*((1+'Inputs &amp; Summary'!$D$7)^Y$1))),((_xlfn.WEIBULL.DIST(Y$1,$L79,$K79,FALSE)*($R79*(1-$E79)+$Q79*(1-$F79))*((1+'Inputs &amp; Summary'!$D$7)^Y$1))))))</f>
        <v>0</v>
      </c>
      <c r="Z79" s="248">
        <f>$D79*IF(Z$1&gt;'Inputs &amp; Summary'!$D$5,0,IF(Z$1&gt;VLOOKUP($G79,Lists!$J$17:$K$21,2),IF($M79=Lists!$H$3,IF($K79&lt;1,(($S79/$K79)*((1+'Inputs &amp; Summary'!$D$7)^Z$1)),((INT(Z$1/$K79)-INT((Z$1-1)/$K79))*$S79*((1+'Inputs &amp; Summary'!$D$7)^Z$1))),(_xlfn.WEIBULL.DIST(Z$1,$L79,$K79,FALSE)*$S79*((1+'Inputs &amp; Summary'!$D$7)^Z$1))),IF($M79=Lists!$H$3,IF($K79&lt;1,((($R79*(1-$E79)+$Q79*(1-$F79))/$K79)*((1+'Inputs &amp; Summary'!$D$7)^Z$1)),((INT(Z$1/$K79)-INT((Z$1-1)/$K79))*($R79*(1-$E79)+$Q79*(1-$F79))*((1+'Inputs &amp; Summary'!$D$7)^Z$1))),((_xlfn.WEIBULL.DIST(Z$1,$L79,$K79,FALSE)*($R79*(1-$E79)+$Q79*(1-$F79))*((1+'Inputs &amp; Summary'!$D$7)^Z$1))))))</f>
        <v>0</v>
      </c>
      <c r="AA79" s="248">
        <f>$D79*IF(AA$1&gt;'Inputs &amp; Summary'!$D$5,0,IF(AA$1&gt;VLOOKUP($G79,Lists!$J$17:$K$21,2),IF($M79=Lists!$H$3,IF($K79&lt;1,(($S79/$K79)*((1+'Inputs &amp; Summary'!$D$7)^AA$1)),((INT(AA$1/$K79)-INT((AA$1-1)/$K79))*$S79*((1+'Inputs &amp; Summary'!$D$7)^AA$1))),(_xlfn.WEIBULL.DIST(AA$1,$L79,$K79,FALSE)*$S79*((1+'Inputs &amp; Summary'!$D$7)^AA$1))),IF($M79=Lists!$H$3,IF($K79&lt;1,((($R79*(1-$E79)+$Q79*(1-$F79))/$K79)*((1+'Inputs &amp; Summary'!$D$7)^AA$1)),((INT(AA$1/$K79)-INT((AA$1-1)/$K79))*($R79*(1-$E79)+$Q79*(1-$F79))*((1+'Inputs &amp; Summary'!$D$7)^AA$1))),((_xlfn.WEIBULL.DIST(AA$1,$L79,$K79,FALSE)*($R79*(1-$E79)+$Q79*(1-$F79))*((1+'Inputs &amp; Summary'!$D$7)^AA$1))))))</f>
        <v>0</v>
      </c>
      <c r="AB79" s="248">
        <f>$D79*IF(AB$1&gt;'Inputs &amp; Summary'!$D$5,0,IF(AB$1&gt;VLOOKUP($G79,Lists!$J$17:$K$21,2),IF($M79=Lists!$H$3,IF($K79&lt;1,(($S79/$K79)*((1+'Inputs &amp; Summary'!$D$7)^AB$1)),((INT(AB$1/$K79)-INT((AB$1-1)/$K79))*$S79*((1+'Inputs &amp; Summary'!$D$7)^AB$1))),(_xlfn.WEIBULL.DIST(AB$1,$L79,$K79,FALSE)*$S79*((1+'Inputs &amp; Summary'!$D$7)^AB$1))),IF($M79=Lists!$H$3,IF($K79&lt;1,((($R79*(1-$E79)+$Q79*(1-$F79))/$K79)*((1+'Inputs &amp; Summary'!$D$7)^AB$1)),((INT(AB$1/$K79)-INT((AB$1-1)/$K79))*($R79*(1-$E79)+$Q79*(1-$F79))*((1+'Inputs &amp; Summary'!$D$7)^AB$1))),((_xlfn.WEIBULL.DIST(AB$1,$L79,$K79,FALSE)*($R79*(1-$E79)+$Q79*(1-$F79))*((1+'Inputs &amp; Summary'!$D$7)^AB$1))))))</f>
        <v>0</v>
      </c>
      <c r="AC79" s="248">
        <f>$D79*IF(AC$1&gt;'Inputs &amp; Summary'!$D$5,0,IF(AC$1&gt;VLOOKUP($G79,Lists!$J$17:$K$21,2),IF($M79=Lists!$H$3,IF($K79&lt;1,(($S79/$K79)*((1+'Inputs &amp; Summary'!$D$7)^AC$1)),((INT(AC$1/$K79)-INT((AC$1-1)/$K79))*$S79*((1+'Inputs &amp; Summary'!$D$7)^AC$1))),(_xlfn.WEIBULL.DIST(AC$1,$L79,$K79,FALSE)*$S79*((1+'Inputs &amp; Summary'!$D$7)^AC$1))),IF($M79=Lists!$H$3,IF($K79&lt;1,((($R79*(1-$E79)+$Q79*(1-$F79))/$K79)*((1+'Inputs &amp; Summary'!$D$7)^AC$1)),((INT(AC$1/$K79)-INT((AC$1-1)/$K79))*($R79*(1-$E79)+$Q79*(1-$F79))*((1+'Inputs &amp; Summary'!$D$7)^AC$1))),((_xlfn.WEIBULL.DIST(AC$1,$L79,$K79,FALSE)*($R79*(1-$E79)+$Q79*(1-$F79))*((1+'Inputs &amp; Summary'!$D$7)^AC$1))))))</f>
        <v>0</v>
      </c>
      <c r="AD79" s="248">
        <f>$D79*IF(AD$1&gt;'Inputs &amp; Summary'!$D$5,0,IF(AD$1&gt;VLOOKUP($G79,Lists!$J$17:$K$21,2),IF($M79=Lists!$H$3,IF($K79&lt;1,(($S79/$K79)*((1+'Inputs &amp; Summary'!$D$7)^AD$1)),((INT(AD$1/$K79)-INT((AD$1-1)/$K79))*$S79*((1+'Inputs &amp; Summary'!$D$7)^AD$1))),(_xlfn.WEIBULL.DIST(AD$1,$L79,$K79,FALSE)*$S79*((1+'Inputs &amp; Summary'!$D$7)^AD$1))),IF($M79=Lists!$H$3,IF($K79&lt;1,((($R79*(1-$E79)+$Q79*(1-$F79))/$K79)*((1+'Inputs &amp; Summary'!$D$7)^AD$1)),((INT(AD$1/$K79)-INT((AD$1-1)/$K79))*($R79*(1-$E79)+$Q79*(1-$F79))*((1+'Inputs &amp; Summary'!$D$7)^AD$1))),((_xlfn.WEIBULL.DIST(AD$1,$L79,$K79,FALSE)*($R79*(1-$E79)+$Q79*(1-$F79))*((1+'Inputs &amp; Summary'!$D$7)^AD$1))))))</f>
        <v>0</v>
      </c>
      <c r="AE79" s="248">
        <f>$D79*IF(AE$1&gt;'Inputs &amp; Summary'!$D$5,0,IF(AE$1&gt;VLOOKUP($G79,Lists!$J$17:$K$21,2),IF($M79=Lists!$H$3,IF($K79&lt;1,(($S79/$K79)*((1+'Inputs &amp; Summary'!$D$7)^AE$1)),((INT(AE$1/$K79)-INT((AE$1-1)/$K79))*$S79*((1+'Inputs &amp; Summary'!$D$7)^AE$1))),(_xlfn.WEIBULL.DIST(AE$1,$L79,$K79,FALSE)*$S79*((1+'Inputs &amp; Summary'!$D$7)^AE$1))),IF($M79=Lists!$H$3,IF($K79&lt;1,((($R79*(1-$E79)+$Q79*(1-$F79))/$K79)*((1+'Inputs &amp; Summary'!$D$7)^AE$1)),((INT(AE$1/$K79)-INT((AE$1-1)/$K79))*($R79*(1-$E79)+$Q79*(1-$F79))*((1+'Inputs &amp; Summary'!$D$7)^AE$1))),((_xlfn.WEIBULL.DIST(AE$1,$L79,$K79,FALSE)*($R79*(1-$E79)+$Q79*(1-$F79))*((1+'Inputs &amp; Summary'!$D$7)^AE$1))))))</f>
        <v>0</v>
      </c>
      <c r="AF79" s="248">
        <f>$D79*IF(AF$1&gt;'Inputs &amp; Summary'!$D$5,0,IF(AF$1&gt;VLOOKUP($G79,Lists!$J$17:$K$21,2),IF($M79=Lists!$H$3,IF($K79&lt;1,(($S79/$K79)*((1+'Inputs &amp; Summary'!$D$7)^AF$1)),((INT(AF$1/$K79)-INT((AF$1-1)/$K79))*$S79*((1+'Inputs &amp; Summary'!$D$7)^AF$1))),(_xlfn.WEIBULL.DIST(AF$1,$L79,$K79,FALSE)*$S79*((1+'Inputs &amp; Summary'!$D$7)^AF$1))),IF($M79=Lists!$H$3,IF($K79&lt;1,((($R79*(1-$E79)+$Q79*(1-$F79))/$K79)*((1+'Inputs &amp; Summary'!$D$7)^AF$1)),((INT(AF$1/$K79)-INT((AF$1-1)/$K79))*($R79*(1-$E79)+$Q79*(1-$F79))*((1+'Inputs &amp; Summary'!$D$7)^AF$1))),((_xlfn.WEIBULL.DIST(AF$1,$L79,$K79,FALSE)*($R79*(1-$E79)+$Q79*(1-$F79))*((1+'Inputs &amp; Summary'!$D$7)^AF$1))))))</f>
        <v>0</v>
      </c>
      <c r="AG79" s="248">
        <f>$D79*IF(AG$1&gt;'Inputs &amp; Summary'!$D$5,0,IF(AG$1&gt;VLOOKUP($G79,Lists!$J$17:$K$21,2),IF($M79=Lists!$H$3,IF($K79&lt;1,(($S79/$K79)*((1+'Inputs &amp; Summary'!$D$7)^AG$1)),((INT(AG$1/$K79)-INT((AG$1-1)/$K79))*$S79*((1+'Inputs &amp; Summary'!$D$7)^AG$1))),(_xlfn.WEIBULL.DIST(AG$1,$L79,$K79,FALSE)*$S79*((1+'Inputs &amp; Summary'!$D$7)^AG$1))),IF($M79=Lists!$H$3,IF($K79&lt;1,((($R79*(1-$E79)+$Q79*(1-$F79))/$K79)*((1+'Inputs &amp; Summary'!$D$7)^AG$1)),((INT(AG$1/$K79)-INT((AG$1-1)/$K79))*($R79*(1-$E79)+$Q79*(1-$F79))*((1+'Inputs &amp; Summary'!$D$7)^AG$1))),((_xlfn.WEIBULL.DIST(AG$1,$L79,$K79,FALSE)*($R79*(1-$E79)+$Q79*(1-$F79))*((1+'Inputs &amp; Summary'!$D$7)^AG$1))))))</f>
        <v>0</v>
      </c>
      <c r="AH79" s="248">
        <f>$D79*IF(AH$1&gt;'Inputs &amp; Summary'!$D$5,0,IF(AH$1&gt;VLOOKUP($G79,Lists!$J$17:$K$21,2),IF($M79=Lists!$H$3,IF($K79&lt;1,(($S79/$K79)*((1+'Inputs &amp; Summary'!$D$7)^AH$1)),((INT(AH$1/$K79)-INT((AH$1-1)/$K79))*$S79*((1+'Inputs &amp; Summary'!$D$7)^AH$1))),(_xlfn.WEIBULL.DIST(AH$1,$L79,$K79,FALSE)*$S79*((1+'Inputs &amp; Summary'!$D$7)^AH$1))),IF($M79=Lists!$H$3,IF($K79&lt;1,((($R79*(1-$E79)+$Q79*(1-$F79))/$K79)*((1+'Inputs &amp; Summary'!$D$7)^AH$1)),((INT(AH$1/$K79)-INT((AH$1-1)/$K79))*($R79*(1-$E79)+$Q79*(1-$F79))*((1+'Inputs &amp; Summary'!$D$7)^AH$1))),((_xlfn.WEIBULL.DIST(AH$1,$L79,$K79,FALSE)*($R79*(1-$E79)+$Q79*(1-$F79))*((1+'Inputs &amp; Summary'!$D$7)^AH$1))))))</f>
        <v>0</v>
      </c>
      <c r="AI79" s="248">
        <f>$D79*IF(AI$1&gt;'Inputs &amp; Summary'!$D$5,0,IF(AI$1&gt;VLOOKUP($G79,Lists!$J$17:$K$21,2),IF($M79=Lists!$H$3,IF($K79&lt;1,(($S79/$K79)*((1+'Inputs &amp; Summary'!$D$7)^AI$1)),((INT(AI$1/$K79)-INT((AI$1-1)/$K79))*$S79*((1+'Inputs &amp; Summary'!$D$7)^AI$1))),(_xlfn.WEIBULL.DIST(AI$1,$L79,$K79,FALSE)*$S79*((1+'Inputs &amp; Summary'!$D$7)^AI$1))),IF($M79=Lists!$H$3,IF($K79&lt;1,((($R79*(1-$E79)+$Q79*(1-$F79))/$K79)*((1+'Inputs &amp; Summary'!$D$7)^AI$1)),((INT(AI$1/$K79)-INT((AI$1-1)/$K79))*($R79*(1-$E79)+$Q79*(1-$F79))*((1+'Inputs &amp; Summary'!$D$7)^AI$1))),((_xlfn.WEIBULL.DIST(AI$1,$L79,$K79,FALSE)*($R79*(1-$E79)+$Q79*(1-$F79))*((1+'Inputs &amp; Summary'!$D$7)^AI$1))))))</f>
        <v>0</v>
      </c>
      <c r="AJ79" s="248">
        <f>$D79*IF(AJ$1&gt;'Inputs &amp; Summary'!$D$5,0,IF(AJ$1&gt;VLOOKUP($G79,Lists!$J$17:$K$21,2),IF($M79=Lists!$H$3,IF($K79&lt;1,(($S79/$K79)*((1+'Inputs &amp; Summary'!$D$7)^AJ$1)),((INT(AJ$1/$K79)-INT((AJ$1-1)/$K79))*$S79*((1+'Inputs &amp; Summary'!$D$7)^AJ$1))),(_xlfn.WEIBULL.DIST(AJ$1,$L79,$K79,FALSE)*$S79*((1+'Inputs &amp; Summary'!$D$7)^AJ$1))),IF($M79=Lists!$H$3,IF($K79&lt;1,((($R79*(1-$E79)+$Q79*(1-$F79))/$K79)*((1+'Inputs &amp; Summary'!$D$7)^AJ$1)),((INT(AJ$1/$K79)-INT((AJ$1-1)/$K79))*($R79*(1-$E79)+$Q79*(1-$F79))*((1+'Inputs &amp; Summary'!$D$7)^AJ$1))),((_xlfn.WEIBULL.DIST(AJ$1,$L79,$K79,FALSE)*($R79*(1-$E79)+$Q79*(1-$F79))*((1+'Inputs &amp; Summary'!$D$7)^AJ$1))))))</f>
        <v>0</v>
      </c>
      <c r="AK79" s="248">
        <f>$D79*IF(AK$1&gt;'Inputs &amp; Summary'!$D$5,0,IF(AK$1&gt;VLOOKUP($G79,Lists!$J$17:$K$21,2),IF($M79=Lists!$H$3,IF($K79&lt;1,(($S79/$K79)*((1+'Inputs &amp; Summary'!$D$7)^AK$1)),((INT(AK$1/$K79)-INT((AK$1-1)/$K79))*$S79*((1+'Inputs &amp; Summary'!$D$7)^AK$1))),(_xlfn.WEIBULL.DIST(AK$1,$L79,$K79,FALSE)*$S79*((1+'Inputs &amp; Summary'!$D$7)^AK$1))),IF($M79=Lists!$H$3,IF($K79&lt;1,((($R79*(1-$E79)+$Q79*(1-$F79))/$K79)*((1+'Inputs &amp; Summary'!$D$7)^AK$1)),((INT(AK$1/$K79)-INT((AK$1-1)/$K79))*($R79*(1-$E79)+$Q79*(1-$F79))*((1+'Inputs &amp; Summary'!$D$7)^AK$1))),((_xlfn.WEIBULL.DIST(AK$1,$L79,$K79,FALSE)*($R79*(1-$E79)+$Q79*(1-$F79))*((1+'Inputs &amp; Summary'!$D$7)^AK$1))))))</f>
        <v>0</v>
      </c>
      <c r="AL79" s="248">
        <f>$D79*IF(AL$1&gt;'Inputs &amp; Summary'!$D$5,0,IF(AL$1&gt;VLOOKUP($G79,Lists!$J$17:$K$21,2),IF($M79=Lists!$H$3,IF($K79&lt;1,(($S79/$K79)*((1+'Inputs &amp; Summary'!$D$7)^AL$1)),((INT(AL$1/$K79)-INT((AL$1-1)/$K79))*$S79*((1+'Inputs &amp; Summary'!$D$7)^AL$1))),(_xlfn.WEIBULL.DIST(AL$1,$L79,$K79,FALSE)*$S79*((1+'Inputs &amp; Summary'!$D$7)^AL$1))),IF($M79=Lists!$H$3,IF($K79&lt;1,((($R79*(1-$E79)+$Q79*(1-$F79))/$K79)*((1+'Inputs &amp; Summary'!$D$7)^AL$1)),((INT(AL$1/$K79)-INT((AL$1-1)/$K79))*($R79*(1-$E79)+$Q79*(1-$F79))*((1+'Inputs &amp; Summary'!$D$7)^AL$1))),((_xlfn.WEIBULL.DIST(AL$1,$L79,$K79,FALSE)*($R79*(1-$E79)+$Q79*(1-$F79))*((1+'Inputs &amp; Summary'!$D$7)^AL$1))))))</f>
        <v>0</v>
      </c>
      <c r="AM79" s="248">
        <f>$D79*IF(AM$1&gt;'Inputs &amp; Summary'!$D$5,0,IF(AM$1&gt;VLOOKUP($G79,Lists!$J$17:$K$21,2),IF($M79=Lists!$H$3,IF($K79&lt;1,(($S79/$K79)*((1+'Inputs &amp; Summary'!$D$7)^AM$1)),((INT(AM$1/$K79)-INT((AM$1-1)/$K79))*$S79*((1+'Inputs &amp; Summary'!$D$7)^AM$1))),(_xlfn.WEIBULL.DIST(AM$1,$L79,$K79,FALSE)*$S79*((1+'Inputs &amp; Summary'!$D$7)^AM$1))),IF($M79=Lists!$H$3,IF($K79&lt;1,((($R79*(1-$E79)+$Q79*(1-$F79))/$K79)*((1+'Inputs &amp; Summary'!$D$7)^AM$1)),((INT(AM$1/$K79)-INT((AM$1-1)/$K79))*($R79*(1-$E79)+$Q79*(1-$F79))*((1+'Inputs &amp; Summary'!$D$7)^AM$1))),((_xlfn.WEIBULL.DIST(AM$1,$L79,$K79,FALSE)*($R79*(1-$E79)+$Q79*(1-$F79))*((1+'Inputs &amp; Summary'!$D$7)^AM$1))))))</f>
        <v>0</v>
      </c>
      <c r="AN79" s="248">
        <f>$D79*IF(AN$1&gt;'Inputs &amp; Summary'!$D$5,0,IF(AN$1&gt;VLOOKUP($G79,Lists!$J$17:$K$21,2),IF($M79=Lists!$H$3,IF($K79&lt;1,(($S79/$K79)*((1+'Inputs &amp; Summary'!$D$7)^AN$1)),((INT(AN$1/$K79)-INT((AN$1-1)/$K79))*$S79*((1+'Inputs &amp; Summary'!$D$7)^AN$1))),(_xlfn.WEIBULL.DIST(AN$1,$L79,$K79,FALSE)*$S79*((1+'Inputs &amp; Summary'!$D$7)^AN$1))),IF($M79=Lists!$H$3,IF($K79&lt;1,((($R79*(1-$E79)+$Q79*(1-$F79))/$K79)*((1+'Inputs &amp; Summary'!$D$7)^AN$1)),((INT(AN$1/$K79)-INT((AN$1-1)/$K79))*($R79*(1-$E79)+$Q79*(1-$F79))*((1+'Inputs &amp; Summary'!$D$7)^AN$1))),((_xlfn.WEIBULL.DIST(AN$1,$L79,$K79,FALSE)*($R79*(1-$E79)+$Q79*(1-$F79))*((1+'Inputs &amp; Summary'!$D$7)^AN$1))))))</f>
        <v>0</v>
      </c>
      <c r="AO79" s="248">
        <f>$D79*IF(AO$1&gt;'Inputs &amp; Summary'!$D$5,0,IF(AO$1&gt;VLOOKUP($G79,Lists!$J$17:$K$21,2),IF($M79=Lists!$H$3,IF($K79&lt;1,(($S79/$K79)*((1+'Inputs &amp; Summary'!$D$7)^AO$1)),((INT(AO$1/$K79)-INT((AO$1-1)/$K79))*$S79*((1+'Inputs &amp; Summary'!$D$7)^AO$1))),(_xlfn.WEIBULL.DIST(AO$1,$L79,$K79,FALSE)*$S79*((1+'Inputs &amp; Summary'!$D$7)^AO$1))),IF($M79=Lists!$H$3,IF($K79&lt;1,((($R79*(1-$E79)+$Q79*(1-$F79))/$K79)*((1+'Inputs &amp; Summary'!$D$7)^AO$1)),((INT(AO$1/$K79)-INT((AO$1-1)/$K79))*($R79*(1-$E79)+$Q79*(1-$F79))*((1+'Inputs &amp; Summary'!$D$7)^AO$1))),((_xlfn.WEIBULL.DIST(AO$1,$L79,$K79,FALSE)*($R79*(1-$E79)+$Q79*(1-$F79))*((1+'Inputs &amp; Summary'!$D$7)^AO$1))))))</f>
        <v>0</v>
      </c>
      <c r="AP79" s="248">
        <f>$D79*IF(AP$1&gt;'Inputs &amp; Summary'!$D$5,0,IF(AP$1&gt;VLOOKUP($G79,Lists!$J$17:$K$21,2),IF($M79=Lists!$H$3,IF($K79&lt;1,(($S79/$K79)*((1+'Inputs &amp; Summary'!$D$7)^AP$1)),((INT(AP$1/$K79)-INT((AP$1-1)/$K79))*$S79*((1+'Inputs &amp; Summary'!$D$7)^AP$1))),(_xlfn.WEIBULL.DIST(AP$1,$L79,$K79,FALSE)*$S79*((1+'Inputs &amp; Summary'!$D$7)^AP$1))),IF($M79=Lists!$H$3,IF($K79&lt;1,((($R79*(1-$E79)+$Q79*(1-$F79))/$K79)*((1+'Inputs &amp; Summary'!$D$7)^AP$1)),((INT(AP$1/$K79)-INT((AP$1-1)/$K79))*($R79*(1-$E79)+$Q79*(1-$F79))*((1+'Inputs &amp; Summary'!$D$7)^AP$1))),((_xlfn.WEIBULL.DIST(AP$1,$L79,$K79,FALSE)*($R79*(1-$E79)+$Q79*(1-$F79))*((1+'Inputs &amp; Summary'!$D$7)^AP$1))))))</f>
        <v>0</v>
      </c>
      <c r="AQ79" s="248">
        <f>$D79*IF(AQ$1&gt;'Inputs &amp; Summary'!$D$5,0,IF(AQ$1&gt;VLOOKUP($G79,Lists!$J$17:$K$21,2),IF($M79=Lists!$H$3,IF($K79&lt;1,(($S79/$K79)*((1+'Inputs &amp; Summary'!$D$7)^AQ$1)),((INT(AQ$1/$K79)-INT((AQ$1-1)/$K79))*$S79*((1+'Inputs &amp; Summary'!$D$7)^AQ$1))),(_xlfn.WEIBULL.DIST(AQ$1,$L79,$K79,FALSE)*$S79*((1+'Inputs &amp; Summary'!$D$7)^AQ$1))),IF($M79=Lists!$H$3,IF($K79&lt;1,((($R79*(1-$E79)+$Q79*(1-$F79))/$K79)*((1+'Inputs &amp; Summary'!$D$7)^AQ$1)),((INT(AQ$1/$K79)-INT((AQ$1-1)/$K79))*($R79*(1-$E79)+$Q79*(1-$F79))*((1+'Inputs &amp; Summary'!$D$7)^AQ$1))),((_xlfn.WEIBULL.DIST(AQ$1,$L79,$K79,FALSE)*($R79*(1-$E79)+$Q79*(1-$F79))*((1+'Inputs &amp; Summary'!$D$7)^AQ$1))))))</f>
        <v>0</v>
      </c>
      <c r="AR79" s="248">
        <f>$D79*IF(AR$1&gt;'Inputs &amp; Summary'!$D$5,0,IF(AR$1&gt;VLOOKUP($G79,Lists!$J$17:$K$21,2),IF($M79=Lists!$H$3,IF($K79&lt;1,(($S79/$K79)*((1+'Inputs &amp; Summary'!$D$7)^AR$1)),((INT(AR$1/$K79)-INT((AR$1-1)/$K79))*$S79*((1+'Inputs &amp; Summary'!$D$7)^AR$1))),(_xlfn.WEIBULL.DIST(AR$1,$L79,$K79,FALSE)*$S79*((1+'Inputs &amp; Summary'!$D$7)^AR$1))),IF($M79=Lists!$H$3,IF($K79&lt;1,((($R79*(1-$E79)+$Q79*(1-$F79))/$K79)*((1+'Inputs &amp; Summary'!$D$7)^AR$1)),((INT(AR$1/$K79)-INT((AR$1-1)/$K79))*($R79*(1-$E79)+$Q79*(1-$F79))*((1+'Inputs &amp; Summary'!$D$7)^AR$1))),((_xlfn.WEIBULL.DIST(AR$1,$L79,$K79,FALSE)*($R79*(1-$E79)+$Q79*(1-$F79))*((1+'Inputs &amp; Summary'!$D$7)^AR$1))))))</f>
        <v>49.407750916280278</v>
      </c>
      <c r="AS79" s="248">
        <f>$D79*IF(AS$1&gt;'Inputs &amp; Summary'!$D$5,0,IF(AS$1&gt;VLOOKUP($G79,Lists!$J$17:$K$21,2),IF($M79=Lists!$H$3,IF($K79&lt;1,(($S79/$K79)*((1+'Inputs &amp; Summary'!$D$7)^AS$1)),((INT(AS$1/$K79)-INT((AS$1-1)/$K79))*$S79*((1+'Inputs &amp; Summary'!$D$7)^AS$1))),(_xlfn.WEIBULL.DIST(AS$1,$L79,$K79,FALSE)*$S79*((1+'Inputs &amp; Summary'!$D$7)^AS$1))),IF($M79=Lists!$H$3,IF($K79&lt;1,((($R79*(1-$E79)+$Q79*(1-$F79))/$K79)*((1+'Inputs &amp; Summary'!$D$7)^AS$1)),((INT(AS$1/$K79)-INT((AS$1-1)/$K79))*($R79*(1-$E79)+$Q79*(1-$F79))*((1+'Inputs &amp; Summary'!$D$7)^AS$1))),((_xlfn.WEIBULL.DIST(AS$1,$L79,$K79,FALSE)*($R79*(1-$E79)+$Q79*(1-$F79))*((1+'Inputs &amp; Summary'!$D$7)^AS$1))))))</f>
        <v>0</v>
      </c>
      <c r="AT79" s="248">
        <f>$D79*IF(AT$1&gt;'Inputs &amp; Summary'!$D$5,0,IF(AT$1&gt;VLOOKUP($G79,Lists!$J$17:$K$21,2),IF($M79=Lists!$H$3,IF($K79&lt;1,(($S79/$K79)*((1+'Inputs &amp; Summary'!$D$7)^AT$1)),((INT(AT$1/$K79)-INT((AT$1-1)/$K79))*$S79*((1+'Inputs &amp; Summary'!$D$7)^AT$1))),(_xlfn.WEIBULL.DIST(AT$1,$L79,$K79,FALSE)*$S79*((1+'Inputs &amp; Summary'!$D$7)^AT$1))),IF($M79=Lists!$H$3,IF($K79&lt;1,((($R79*(1-$E79)+$Q79*(1-$F79))/$K79)*((1+'Inputs &amp; Summary'!$D$7)^AT$1)),((INT(AT$1/$K79)-INT((AT$1-1)/$K79))*($R79*(1-$E79)+$Q79*(1-$F79))*((1+'Inputs &amp; Summary'!$D$7)^AT$1))),((_xlfn.WEIBULL.DIST(AT$1,$L79,$K79,FALSE)*($R79*(1-$E79)+$Q79*(1-$F79))*((1+'Inputs &amp; Summary'!$D$7)^AT$1))))))</f>
        <v>0</v>
      </c>
      <c r="AU79" s="248">
        <f>$D79*IF(AU$1&gt;'Inputs &amp; Summary'!$D$5,0,IF(AU$1&gt;VLOOKUP($G79,Lists!$J$17:$K$21,2),IF($M79=Lists!$H$3,IF($K79&lt;1,(($S79/$K79)*((1+'Inputs &amp; Summary'!$D$7)^AU$1)),((INT(AU$1/$K79)-INT((AU$1-1)/$K79))*$S79*((1+'Inputs &amp; Summary'!$D$7)^AU$1))),(_xlfn.WEIBULL.DIST(AU$1,$L79,$K79,FALSE)*$S79*((1+'Inputs &amp; Summary'!$D$7)^AU$1))),IF($M79=Lists!$H$3,IF($K79&lt;1,((($R79*(1-$E79)+$Q79*(1-$F79))/$K79)*((1+'Inputs &amp; Summary'!$D$7)^AU$1)),((INT(AU$1/$K79)-INT((AU$1-1)/$K79))*($R79*(1-$E79)+$Q79*(1-$F79))*((1+'Inputs &amp; Summary'!$D$7)^AU$1))),((_xlfn.WEIBULL.DIST(AU$1,$L79,$K79,FALSE)*($R79*(1-$E79)+$Q79*(1-$F79))*((1+'Inputs &amp; Summary'!$D$7)^AU$1))))))</f>
        <v>0</v>
      </c>
      <c r="AV79" s="248">
        <f>$D79*IF(AV$1&gt;'Inputs &amp; Summary'!$D$5,0,IF(AV$1&gt;VLOOKUP($G79,Lists!$J$17:$K$21,2),IF($M79=Lists!$H$3,IF($K79&lt;1,(($S79/$K79)*((1+'Inputs &amp; Summary'!$D$7)^AV$1)),((INT(AV$1/$K79)-INT((AV$1-1)/$K79))*$S79*((1+'Inputs &amp; Summary'!$D$7)^AV$1))),(_xlfn.WEIBULL.DIST(AV$1,$L79,$K79,FALSE)*$S79*((1+'Inputs &amp; Summary'!$D$7)^AV$1))),IF($M79=Lists!$H$3,IF($K79&lt;1,((($R79*(1-$E79)+$Q79*(1-$F79))/$K79)*((1+'Inputs &amp; Summary'!$D$7)^AV$1)),((INT(AV$1/$K79)-INT((AV$1-1)/$K79))*($R79*(1-$E79)+$Q79*(1-$F79))*((1+'Inputs &amp; Summary'!$D$7)^AV$1))),((_xlfn.WEIBULL.DIST(AV$1,$L79,$K79,FALSE)*($R79*(1-$E79)+$Q79*(1-$F79))*((1+'Inputs &amp; Summary'!$D$7)^AV$1))))))</f>
        <v>0</v>
      </c>
      <c r="AW79" s="248">
        <f>$D79*IF(AW$1&gt;'Inputs &amp; Summary'!$D$5,0,IF(AW$1&gt;VLOOKUP($G79,Lists!$J$17:$K$21,2),IF($M79=Lists!$H$3,IF($K79&lt;1,(($S79/$K79)*((1+'Inputs &amp; Summary'!$D$7)^AW$1)),((INT(AW$1/$K79)-INT((AW$1-1)/$K79))*$S79*((1+'Inputs &amp; Summary'!$D$7)^AW$1))),(_xlfn.WEIBULL.DIST(AW$1,$L79,$K79,FALSE)*$S79*((1+'Inputs &amp; Summary'!$D$7)^AW$1))),IF($M79=Lists!$H$3,IF($K79&lt;1,((($R79*(1-$E79)+$Q79*(1-$F79))/$K79)*((1+'Inputs &amp; Summary'!$D$7)^AW$1)),((INT(AW$1/$K79)-INT((AW$1-1)/$K79))*($R79*(1-$E79)+$Q79*(1-$F79))*((1+'Inputs &amp; Summary'!$D$7)^AW$1))),((_xlfn.WEIBULL.DIST(AW$1,$L79,$K79,FALSE)*($R79*(1-$E79)+$Q79*(1-$F79))*((1+'Inputs &amp; Summary'!$D$7)^AW$1))))))</f>
        <v>0</v>
      </c>
      <c r="AX79" s="248">
        <f>$D79*IF(AX$1&gt;'Inputs &amp; Summary'!$D$5,0,IF(AX$1&gt;VLOOKUP($G79,Lists!$J$17:$K$21,2),IF($M79=Lists!$H$3,IF($K79&lt;1,(($S79/$K79)*((1+'Inputs &amp; Summary'!$D$7)^AX$1)),((INT(AX$1/$K79)-INT((AX$1-1)/$K79))*$S79*((1+'Inputs &amp; Summary'!$D$7)^AX$1))),(_xlfn.WEIBULL.DIST(AX$1,$L79,$K79,FALSE)*$S79*((1+'Inputs &amp; Summary'!$D$7)^AX$1))),IF($M79=Lists!$H$3,IF($K79&lt;1,((($R79*(1-$E79)+$Q79*(1-$F79))/$K79)*((1+'Inputs &amp; Summary'!$D$7)^AX$1)),((INT(AX$1/$K79)-INT((AX$1-1)/$K79))*($R79*(1-$E79)+$Q79*(1-$F79))*((1+'Inputs &amp; Summary'!$D$7)^AX$1))),((_xlfn.WEIBULL.DIST(AX$1,$L79,$K79,FALSE)*($R79*(1-$E79)+$Q79*(1-$F79))*((1+'Inputs &amp; Summary'!$D$7)^AX$1))))))</f>
        <v>0</v>
      </c>
      <c r="AY79" s="248">
        <f>$D79*IF(AY$1&gt;'Inputs &amp; Summary'!$D$5,0,IF(AY$1&gt;VLOOKUP($G79,Lists!$J$17:$K$21,2),IF($M79=Lists!$H$3,IF($K79&lt;1,(($S79/$K79)*((1+'Inputs &amp; Summary'!$D$7)^AY$1)),((INT(AY$1/$K79)-INT((AY$1-1)/$K79))*$S79*((1+'Inputs &amp; Summary'!$D$7)^AY$1))),(_xlfn.WEIBULL.DIST(AY$1,$L79,$K79,FALSE)*$S79*((1+'Inputs &amp; Summary'!$D$7)^AY$1))),IF($M79=Lists!$H$3,IF($K79&lt;1,((($R79*(1-$E79)+$Q79*(1-$F79))/$K79)*((1+'Inputs &amp; Summary'!$D$7)^AY$1)),((INT(AY$1/$K79)-INT((AY$1-1)/$K79))*($R79*(1-$E79)+$Q79*(1-$F79))*((1+'Inputs &amp; Summary'!$D$7)^AY$1))),((_xlfn.WEIBULL.DIST(AY$1,$L79,$K79,FALSE)*($R79*(1-$E79)+$Q79*(1-$F79))*((1+'Inputs &amp; Summary'!$D$7)^AY$1))))))</f>
        <v>0</v>
      </c>
      <c r="AZ79" s="248">
        <f>$D79*IF(AZ$1&gt;'Inputs &amp; Summary'!$D$5,0,IF(AZ$1&gt;VLOOKUP($G79,Lists!$J$17:$K$21,2),IF($M79=Lists!$H$3,IF($K79&lt;1,(($S79/$K79)*((1+'Inputs &amp; Summary'!$D$7)^AZ$1)),((INT(AZ$1/$K79)-INT((AZ$1-1)/$K79))*$S79*((1+'Inputs &amp; Summary'!$D$7)^AZ$1))),(_xlfn.WEIBULL.DIST(AZ$1,$L79,$K79,FALSE)*$S79*((1+'Inputs &amp; Summary'!$D$7)^AZ$1))),IF($M79=Lists!$H$3,IF($K79&lt;1,((($R79*(1-$E79)+$Q79*(1-$F79))/$K79)*((1+'Inputs &amp; Summary'!$D$7)^AZ$1)),((INT(AZ$1/$K79)-INT((AZ$1-1)/$K79))*($R79*(1-$E79)+$Q79*(1-$F79))*((1+'Inputs &amp; Summary'!$D$7)^AZ$1))),((_xlfn.WEIBULL.DIST(AZ$1,$L79,$K79,FALSE)*($R79*(1-$E79)+$Q79*(1-$F79))*((1+'Inputs &amp; Summary'!$D$7)^AZ$1))))))</f>
        <v>0</v>
      </c>
      <c r="BA79" s="248">
        <f>$D79*IF(BA$1&gt;'Inputs &amp; Summary'!$D$5,0,IF(BA$1&gt;VLOOKUP($G79,Lists!$J$17:$K$21,2),IF($M79=Lists!$H$3,IF($K79&lt;1,(($S79/$K79)*((1+'Inputs &amp; Summary'!$D$7)^BA$1)),((INT(BA$1/$K79)-INT((BA$1-1)/$K79))*$S79*((1+'Inputs &amp; Summary'!$D$7)^BA$1))),(_xlfn.WEIBULL.DIST(BA$1,$L79,$K79,FALSE)*$S79*((1+'Inputs &amp; Summary'!$D$7)^BA$1))),IF($M79=Lists!$H$3,IF($K79&lt;1,((($R79*(1-$E79)+$Q79*(1-$F79))/$K79)*((1+'Inputs &amp; Summary'!$D$7)^BA$1)),((INT(BA$1/$K79)-INT((BA$1-1)/$K79))*($R79*(1-$E79)+$Q79*(1-$F79))*((1+'Inputs &amp; Summary'!$D$7)^BA$1))),((_xlfn.WEIBULL.DIST(BA$1,$L79,$K79,FALSE)*($R79*(1-$E79)+$Q79*(1-$F79))*((1+'Inputs &amp; Summary'!$D$7)^BA$1))))))</f>
        <v>0</v>
      </c>
      <c r="BB79" s="248">
        <f>$D79*IF(BB$1&gt;'Inputs &amp; Summary'!$D$5,0,IF(BB$1&gt;VLOOKUP($G79,Lists!$J$17:$K$21,2),IF($M79=Lists!$H$3,IF($K79&lt;1,(($S79/$K79)*((1+'Inputs &amp; Summary'!$D$7)^BB$1)),((INT(BB$1/$K79)-INT((BB$1-1)/$K79))*$S79*((1+'Inputs &amp; Summary'!$D$7)^BB$1))),(_xlfn.WEIBULL.DIST(BB$1,$L79,$K79,FALSE)*$S79*((1+'Inputs &amp; Summary'!$D$7)^BB$1))),IF($M79=Lists!$H$3,IF($K79&lt;1,((($R79*(1-$E79)+$Q79*(1-$F79))/$K79)*((1+'Inputs &amp; Summary'!$D$7)^BB$1)),((INT(BB$1/$K79)-INT((BB$1-1)/$K79))*($R79*(1-$E79)+$Q79*(1-$F79))*((1+'Inputs &amp; Summary'!$D$7)^BB$1))),((_xlfn.WEIBULL.DIST(BB$1,$L79,$K79,FALSE)*($R79*(1-$E79)+$Q79*(1-$F79))*((1+'Inputs &amp; Summary'!$D$7)^BB$1))))))</f>
        <v>0</v>
      </c>
      <c r="BC79" s="248">
        <f>$D79*IF(BC$1&gt;'Inputs &amp; Summary'!$D$5,0,IF(BC$1&gt;VLOOKUP($G79,Lists!$J$17:$K$21,2),IF($M79=Lists!$H$3,IF($K79&lt;1,(($S79/$K79)*((1+'Inputs &amp; Summary'!$D$7)^BC$1)),((INT(BC$1/$K79)-INT((BC$1-1)/$K79))*$S79*((1+'Inputs &amp; Summary'!$D$7)^BC$1))),(_xlfn.WEIBULL.DIST(BC$1,$L79,$K79,FALSE)*$S79*((1+'Inputs &amp; Summary'!$D$7)^BC$1))),IF($M79=Lists!$H$3,IF($K79&lt;1,((($R79*(1-$E79)+$Q79*(1-$F79))/$K79)*((1+'Inputs &amp; Summary'!$D$7)^BC$1)),((INT(BC$1/$K79)-INT((BC$1-1)/$K79))*($R79*(1-$E79)+$Q79*(1-$F79))*((1+'Inputs &amp; Summary'!$D$7)^BC$1))),((_xlfn.WEIBULL.DIST(BC$1,$L79,$K79,FALSE)*($R79*(1-$E79)+$Q79*(1-$F79))*((1+'Inputs &amp; Summary'!$D$7)^BC$1))))))</f>
        <v>0</v>
      </c>
      <c r="BD79" s="248">
        <f>$D79*IF(BD$1&gt;'Inputs &amp; Summary'!$D$5,0,IF(BD$1&gt;VLOOKUP($G79,Lists!$J$17:$K$21,2),IF($M79=Lists!$H$3,IF($K79&lt;1,(($S79/$K79)*((1+'Inputs &amp; Summary'!$D$7)^BD$1)),((INT(BD$1/$K79)-INT((BD$1-1)/$K79))*$S79*((1+'Inputs &amp; Summary'!$D$7)^BD$1))),(_xlfn.WEIBULL.DIST(BD$1,$L79,$K79,FALSE)*$S79*((1+'Inputs &amp; Summary'!$D$7)^BD$1))),IF($M79=Lists!$H$3,IF($K79&lt;1,((($R79*(1-$E79)+$Q79*(1-$F79))/$K79)*((1+'Inputs &amp; Summary'!$D$7)^BD$1)),((INT(BD$1/$K79)-INT((BD$1-1)/$K79))*($R79*(1-$E79)+$Q79*(1-$F79))*((1+'Inputs &amp; Summary'!$D$7)^BD$1))),((_xlfn.WEIBULL.DIST(BD$1,$L79,$K79,FALSE)*($R79*(1-$E79)+$Q79*(1-$F79))*((1+'Inputs &amp; Summary'!$D$7)^BD$1))))))</f>
        <v>0</v>
      </c>
      <c r="BE79" s="248">
        <f>$D79*IF(BE$1&gt;'Inputs &amp; Summary'!$D$5,0,IF(BE$1&gt;VLOOKUP($G79,Lists!$J$17:$K$21,2),IF($M79=Lists!$H$3,IF($K79&lt;1,(($S79/$K79)*((1+'Inputs &amp; Summary'!$D$7)^BE$1)),((INT(BE$1/$K79)-INT((BE$1-1)/$K79))*$S79*((1+'Inputs &amp; Summary'!$D$7)^BE$1))),(_xlfn.WEIBULL.DIST(BE$1,$L79,$K79,FALSE)*$S79*((1+'Inputs &amp; Summary'!$D$7)^BE$1))),IF($M79=Lists!$H$3,IF($K79&lt;1,((($R79*(1-$E79)+$Q79*(1-$F79))/$K79)*((1+'Inputs &amp; Summary'!$D$7)^BE$1)),((INT(BE$1/$K79)-INT((BE$1-1)/$K79))*($R79*(1-$E79)+$Q79*(1-$F79))*((1+'Inputs &amp; Summary'!$D$7)^BE$1))),((_xlfn.WEIBULL.DIST(BE$1,$L79,$K79,FALSE)*($R79*(1-$E79)+$Q79*(1-$F79))*((1+'Inputs &amp; Summary'!$D$7)^BE$1))))))</f>
        <v>0</v>
      </c>
      <c r="BF79" s="248">
        <f>$D79*IF(BF$1&gt;'Inputs &amp; Summary'!$D$5,0,IF(BF$1&gt;VLOOKUP($G79,Lists!$J$17:$K$21,2),IF($M79=Lists!$H$3,IF($K79&lt;1,(($S79/$K79)*((1+'Inputs &amp; Summary'!$D$7)^BF$1)),((INT(BF$1/$K79)-INT((BF$1-1)/$K79))*$S79*((1+'Inputs &amp; Summary'!$D$7)^BF$1))),(_xlfn.WEIBULL.DIST(BF$1,$L79,$K79,FALSE)*$S79*((1+'Inputs &amp; Summary'!$D$7)^BF$1))),IF($M79=Lists!$H$3,IF($K79&lt;1,((($R79*(1-$E79)+$Q79*(1-$F79))/$K79)*((1+'Inputs &amp; Summary'!$D$7)^BF$1)),((INT(BF$1/$K79)-INT((BF$1-1)/$K79))*($R79*(1-$E79)+$Q79*(1-$F79))*((1+'Inputs &amp; Summary'!$D$7)^BF$1))),((_xlfn.WEIBULL.DIST(BF$1,$L79,$K79,FALSE)*($R79*(1-$E79)+$Q79*(1-$F79))*((1+'Inputs &amp; Summary'!$D$7)^BF$1))))))</f>
        <v>0</v>
      </c>
      <c r="BG79" s="248">
        <f>$D79*IF(BG$1&gt;'Inputs &amp; Summary'!$D$5,0,IF(BG$1&gt;VLOOKUP($G79,Lists!$J$17:$K$21,2),IF($M79=Lists!$H$3,IF($K79&lt;1,(($S79/$K79)*((1+'Inputs &amp; Summary'!$D$7)^BG$1)),((INT(BG$1/$K79)-INT((BG$1-1)/$K79))*$S79*((1+'Inputs &amp; Summary'!$D$7)^BG$1))),(_xlfn.WEIBULL.DIST(BG$1,$L79,$K79,FALSE)*$S79*((1+'Inputs &amp; Summary'!$D$7)^BG$1))),IF($M79=Lists!$H$3,IF($K79&lt;1,((($R79*(1-$E79)+$Q79*(1-$F79))/$K79)*((1+'Inputs &amp; Summary'!$D$7)^BG$1)),((INT(BG$1/$K79)-INT((BG$1-1)/$K79))*($R79*(1-$E79)+$Q79*(1-$F79))*((1+'Inputs &amp; Summary'!$D$7)^BG$1))),((_xlfn.WEIBULL.DIST(BG$1,$L79,$K79,FALSE)*($R79*(1-$E79)+$Q79*(1-$F79))*((1+'Inputs &amp; Summary'!$D$7)^BG$1))))))</f>
        <v>0</v>
      </c>
      <c r="BH79" s="248">
        <f>$D79*IF(BH$1&gt;'Inputs &amp; Summary'!$D$5,0,IF(BH$1&gt;VLOOKUP($G79,Lists!$J$17:$K$21,2),IF($M79=Lists!$H$3,IF($K79&lt;1,(($S79/$K79)*((1+'Inputs &amp; Summary'!$D$7)^BH$1)),((INT(BH$1/$K79)-INT((BH$1-1)/$K79))*$S79*((1+'Inputs &amp; Summary'!$D$7)^BH$1))),(_xlfn.WEIBULL.DIST(BH$1,$L79,$K79,FALSE)*$S79*((1+'Inputs &amp; Summary'!$D$7)^BH$1))),IF($M79=Lists!$H$3,IF($K79&lt;1,((($R79*(1-$E79)+$Q79*(1-$F79))/$K79)*((1+'Inputs &amp; Summary'!$D$7)^BH$1)),((INT(BH$1/$K79)-INT((BH$1-1)/$K79))*($R79*(1-$E79)+$Q79*(1-$F79))*((1+'Inputs &amp; Summary'!$D$7)^BH$1))),((_xlfn.WEIBULL.DIST(BH$1,$L79,$K79,FALSE)*($R79*(1-$E79)+$Q79*(1-$F79))*((1+'Inputs &amp; Summary'!$D$7)^BH$1))))))</f>
        <v>0</v>
      </c>
      <c r="BI79" s="248">
        <f>$D79*IF(BI$1&gt;'Inputs &amp; Summary'!$D$5,0,IF(BI$1&gt;VLOOKUP($G79,Lists!$J$17:$K$21,2),IF($M79=Lists!$H$3,IF($K79&lt;1,(($S79/$K79)*((1+'Inputs &amp; Summary'!$D$7)^BI$1)),((INT(BI$1/$K79)-INT((BI$1-1)/$K79))*$S79*((1+'Inputs &amp; Summary'!$D$7)^BI$1))),(_xlfn.WEIBULL.DIST(BI$1,$L79,$K79,FALSE)*$S79*((1+'Inputs &amp; Summary'!$D$7)^BI$1))),IF($M79=Lists!$H$3,IF($K79&lt;1,((($R79*(1-$E79)+$Q79*(1-$F79))/$K79)*((1+'Inputs &amp; Summary'!$D$7)^BI$1)),((INT(BI$1/$K79)-INT((BI$1-1)/$K79))*($R79*(1-$E79)+$Q79*(1-$F79))*((1+'Inputs &amp; Summary'!$D$7)^BI$1))),((_xlfn.WEIBULL.DIST(BI$1,$L79,$K79,FALSE)*($R79*(1-$E79)+$Q79*(1-$F79))*((1+'Inputs &amp; Summary'!$D$7)^BI$1))))))</f>
        <v>0</v>
      </c>
      <c r="BJ79" s="248">
        <f>$D79*IF(BJ$1&gt;'Inputs &amp; Summary'!$D$5,0,IF(BJ$1&gt;VLOOKUP($G79,Lists!$J$17:$K$21,2),IF($M79=Lists!$H$3,IF($K79&lt;1,(($S79/$K79)*((1+'Inputs &amp; Summary'!$D$7)^BJ$1)),((INT(BJ$1/$K79)-INT((BJ$1-1)/$K79))*$S79*((1+'Inputs &amp; Summary'!$D$7)^BJ$1))),(_xlfn.WEIBULL.DIST(BJ$1,$L79,$K79,FALSE)*$S79*((1+'Inputs &amp; Summary'!$D$7)^BJ$1))),IF($M79=Lists!$H$3,IF($K79&lt;1,((($R79*(1-$E79)+$Q79*(1-$F79))/$K79)*((1+'Inputs &amp; Summary'!$D$7)^BJ$1)),((INT(BJ$1/$K79)-INT((BJ$1-1)/$K79))*($R79*(1-$E79)+$Q79*(1-$F79))*((1+'Inputs &amp; Summary'!$D$7)^BJ$1))),((_xlfn.WEIBULL.DIST(BJ$1,$L79,$K79,FALSE)*($R79*(1-$E79)+$Q79*(1-$F79))*((1+'Inputs &amp; Summary'!$D$7)^BJ$1))))))</f>
        <v>0</v>
      </c>
      <c r="BK79" s="248">
        <f>$D79*IF(BK$1&gt;'Inputs &amp; Summary'!$D$5,0,IF(BK$1&gt;VLOOKUP($G79,Lists!$J$17:$K$21,2),IF($M79=Lists!$H$3,IF($K79&lt;1,(($S79/$K79)*((1+'Inputs &amp; Summary'!$D$7)^BK$1)),((INT(BK$1/$K79)-INT((BK$1-1)/$K79))*$S79*((1+'Inputs &amp; Summary'!$D$7)^BK$1))),(_xlfn.WEIBULL.DIST(BK$1,$L79,$K79,FALSE)*$S79*((1+'Inputs &amp; Summary'!$D$7)^BK$1))),IF($M79=Lists!$H$3,IF($K79&lt;1,((($R79*(1-$E79)+$Q79*(1-$F79))/$K79)*((1+'Inputs &amp; Summary'!$D$7)^BK$1)),((INT(BK$1/$K79)-INT((BK$1-1)/$K79))*($R79*(1-$E79)+$Q79*(1-$F79))*((1+'Inputs &amp; Summary'!$D$7)^BK$1))),((_xlfn.WEIBULL.DIST(BK$1,$L79,$K79,FALSE)*($R79*(1-$E79)+$Q79*(1-$F79))*((1+'Inputs &amp; Summary'!$D$7)^BK$1))))))</f>
        <v>0</v>
      </c>
      <c r="BL79" s="248">
        <f>$D79*IF(BL$1&gt;'Inputs &amp; Summary'!$D$5,0,IF(BL$1&gt;VLOOKUP($G79,Lists!$J$17:$K$21,2),IF($M79=Lists!$H$3,IF($K79&lt;1,(($S79/$K79)*((1+'Inputs &amp; Summary'!$D$7)^BL$1)),((INT(BL$1/$K79)-INT((BL$1-1)/$K79))*$S79*((1+'Inputs &amp; Summary'!$D$7)^BL$1))),(_xlfn.WEIBULL.DIST(BL$1,$L79,$K79,FALSE)*$S79*((1+'Inputs &amp; Summary'!$D$7)^BL$1))),IF($M79=Lists!$H$3,IF($K79&lt;1,((($R79*(1-$E79)+$Q79*(1-$F79))/$K79)*((1+'Inputs &amp; Summary'!$D$7)^BL$1)),((INT(BL$1/$K79)-INT((BL$1-1)/$K79))*($R79*(1-$E79)+$Q79*(1-$F79))*((1+'Inputs &amp; Summary'!$D$7)^BL$1))),((_xlfn.WEIBULL.DIST(BL$1,$L79,$K79,FALSE)*($R79*(1-$E79)+$Q79*(1-$F79))*((1+'Inputs &amp; Summary'!$D$7)^BL$1))))))</f>
        <v>0</v>
      </c>
    </row>
    <row r="80" spans="1:64" x14ac:dyDescent="0.3">
      <c r="A80" s="236" t="s">
        <v>202</v>
      </c>
      <c r="B80" s="117" t="str">
        <f>IF('Inputs &amp; Summary'!$D$15=Lists!$E$3,INDEX('Residential Rooftop Details'!$A$30:$X$158,MATCH('Cash Flow'!$A80,'Residential Rooftop Details'!$A$30:$A$158,0),COLUMN(B$1)),IF('Inputs &amp; Summary'!$D$15=Lists!$E$4,INDEX('Commercial Rooftop Details'!$A$30:$V$158,MATCH('Cash Flow'!$A80,'Commercial Rooftop Details'!$A$30:$A$158,0),COLUMN(B$1)),INDEX('Ground-Mount Details'!$A$30:$V$158,MATCH('Cash Flow'!$A80,'Ground-Mount Details'!$A$30:$A$158,0),COLUMN(B$1))))</f>
        <v>Corrective</v>
      </c>
      <c r="C80" s="117" t="str">
        <f>IF('Inputs &amp; Summary'!$D$15=Lists!$E$3,INDEX('Residential Rooftop Details'!$A$30:$X$158,MATCH('Cash Flow'!$A80,'Residential Rooftop Details'!$A$30:$A$158,0),COLUMN(C$1)),IF('Inputs &amp; Summary'!$D$15=Lists!$E$4,INDEX('Commercial Rooftop Details'!$A$30:$V$158,MATCH('Cash Flow'!$A80,'Commercial Rooftop Details'!$A$30:$A$158,0),COLUMN(C$1)),INDEX('Ground-Mount Details'!$A$30:$V$158,MATCH('Cash Flow'!$A80,'Ground-Mount Details'!$A$30:$A$158,0),COLUMN(C$1))))</f>
        <v>PV Array</v>
      </c>
      <c r="D80" s="117">
        <f>IF('Inputs &amp; Summary'!$D$15=Lists!$E$3,INDEX('Residential Rooftop Details'!$A$30:$X$158,MATCH('Cash Flow'!$A80,'Residential Rooftop Details'!$A$30:$A$158,0),COLUMN(D$1)),IF('Inputs &amp; Summary'!$D$15=Lists!$E$4,INDEX('Commercial Rooftop Details'!$A$30:$V$158,MATCH('Cash Flow'!$A80,'Commercial Rooftop Details'!$A$30:$A$158,0),COLUMN(D$1)),INDEX('Ground-Mount Details'!$A$30:$V$158,MATCH('Cash Flow'!$A80,'Ground-Mount Details'!$A$30:$A$158,0),COLUMN(D$1))))</f>
        <v>1</v>
      </c>
      <c r="E80" s="117">
        <f>IF('Inputs &amp; Summary'!$D$15=Lists!$E$3,INDEX('Residential Rooftop Details'!$A$30:$X$158,MATCH('Cash Flow'!$A80,'Residential Rooftop Details'!$A$30:$A$158,0),COLUMN(E$1)),IF('Inputs &amp; Summary'!$D$15=Lists!$E$4,INDEX('Commercial Rooftop Details'!$A$30:$V$158,MATCH('Cash Flow'!$A80,'Commercial Rooftop Details'!$A$30:$A$158,0),COLUMN(E$1)),INDEX('Ground-Mount Details'!$A$30:$V$158,MATCH('Cash Flow'!$A80,'Ground-Mount Details'!$A$30:$A$158,0),COLUMN(E$1))))</f>
        <v>1</v>
      </c>
      <c r="F80" s="117">
        <f>IF('Inputs &amp; Summary'!$D$15=Lists!$E$3,INDEX('Residential Rooftop Details'!$A$30:$X$158,MATCH('Cash Flow'!$A80,'Residential Rooftop Details'!$A$30:$A$158,0),COLUMN(F$1)),IF('Inputs &amp; Summary'!$D$15=Lists!$E$4,INDEX('Commercial Rooftop Details'!$A$30:$V$158,MATCH('Cash Flow'!$A80,'Commercial Rooftop Details'!$A$30:$A$158,0),COLUMN(F$1)),INDEX('Ground-Mount Details'!$A$30:$V$158,MATCH('Cash Flow'!$A80,'Ground-Mount Details'!$A$30:$A$158,0),COLUMN(F$1))))</f>
        <v>1</v>
      </c>
      <c r="G80" s="237" t="str">
        <f>IF('Inputs &amp; Summary'!$D$15=Lists!$E$3,INDEX('Residential Rooftop Details'!$A$30:$X$158,MATCH('Cash Flow'!$A80,'Residential Rooftop Details'!$A$30:$A$158,0),COLUMN(G$1)),IF('Inputs &amp; Summary'!$D$15=Lists!$E$4,INDEX('Commercial Rooftop Details'!$A$30:$V$158,MATCH('Cash Flow'!$A80,'Commercial Rooftop Details'!$A$30:$A$158,0),COLUMN(G$1)),INDEX('Ground-Mount Details'!$A$30:$V$158,MATCH('Cash Flow'!$A80,'Ground-Mount Details'!$A$30:$A$158,0),COLUMN(G$1))))</f>
        <v>N/A</v>
      </c>
      <c r="H80" s="237">
        <f>IF('Inputs &amp; Summary'!$D$15=Lists!$E$3,INDEX('Residential Rooftop Details'!$A$30:$X$158,MATCH('Cash Flow'!$A80,'Residential Rooftop Details'!$A$30:$A$158,0),COLUMN(H$1)),IF('Inputs &amp; Summary'!$D$15=Lists!$E$4,INDEX('Commercial Rooftop Details'!$A$30:$V$158,MATCH('Cash Flow'!$A80,'Commercial Rooftop Details'!$A$30:$A$158,0),COLUMN(H$1)),INDEX('Ground-Mount Details'!$A$30:$V$158,MATCH('Cash Flow'!$A80,'Ground-Mount Details'!$A$30:$A$158,0),COLUMN(H$1))))</f>
        <v>0</v>
      </c>
      <c r="I80" s="237" t="str">
        <f>IF('Inputs &amp; Summary'!$D$15=Lists!$E$3,INDEX('Residential Rooftop Details'!$A$30:$X$158,MATCH('Cash Flow'!$A80,'Residential Rooftop Details'!$A$30:$A$158,0),COLUMN(I$1)),IF('Inputs &amp; Summary'!$D$15=Lists!$E$4,INDEX('Commercial Rooftop Details'!$A$30:$V$158,MATCH('Cash Flow'!$A80,'Commercial Rooftop Details'!$A$30:$A$158,0),COLUMN(I$1)),INDEX('Ground-Mount Details'!$A$30:$V$158,MATCH('Cash Flow'!$A80,'Ground-Mount Details'!$A$30:$A$158,0),COLUMN(I$1))))</f>
        <v>Structural engineer</v>
      </c>
      <c r="J80" s="238">
        <f>IF('Inputs &amp; Summary'!$D$15=Lists!$E$3,INDEX('Residential Rooftop Details'!$A$30:$X$158,MATCH('Cash Flow'!$A80,'Residential Rooftop Details'!$A$30:$A$158,0),COLUMN(J$1)),IF('Inputs &amp; Summary'!$D$15=Lists!$E$4,INDEX('Commercial Rooftop Details'!$A$30:$V$158,MATCH('Cash Flow'!$A80,'Commercial Rooftop Details'!$A$30:$A$158,0),COLUMN(J$1)),INDEX('Ground-Mount Details'!$A$30:$V$158,MATCH('Cash Flow'!$A80,'Ground-Mount Details'!$A$30:$A$158,0),COLUMN(J$1))))</f>
        <v>40.45192307692308</v>
      </c>
      <c r="K80" s="239">
        <f>IF('Inputs &amp; Summary'!$D$15=Lists!$E$3,INDEX('Residential Rooftop Details'!$A$30:$X$158,MATCH('Cash Flow'!$A80,'Residential Rooftop Details'!$A$30:$A$158,0),COLUMN(K$1)),IF('Inputs &amp; Summary'!$D$15=Lists!$E$4,INDEX('Commercial Rooftop Details'!$A$30:$V$158,MATCH('Cash Flow'!$A80,'Commercial Rooftop Details'!$A$30:$A$158,0),COLUMN(K$1)),INDEX('Ground-Mount Details'!$A$30:$V$158,MATCH('Cash Flow'!$A80,'Ground-Mount Details'!$A$30:$A$158,0),COLUMN(K$1))))</f>
        <v>25</v>
      </c>
      <c r="L80" s="239">
        <f>IF('Inputs &amp; Summary'!$D$15=Lists!$E$3,INDEX('Residential Rooftop Details'!$A$30:$X$158,MATCH('Cash Flow'!$A80,'Residential Rooftop Details'!$A$30:$A$158,0),COLUMN(L$1)),IF('Inputs &amp; Summary'!$D$15=Lists!$E$4,INDEX('Commercial Rooftop Details'!$A$30:$V$158,MATCH('Cash Flow'!$A80,'Commercial Rooftop Details'!$A$30:$A$158,0),COLUMN(L$1)),INDEX('Ground-Mount Details'!$A$30:$V$158,MATCH('Cash Flow'!$A80,'Ground-Mount Details'!$A$30:$A$158,0),COLUMN(L$1))))</f>
        <v>3</v>
      </c>
      <c r="M80" s="238" t="str">
        <f>IF('Inputs &amp; Summary'!$D$15=Lists!$E$3,INDEX('Residential Rooftop Details'!$A$30:$X$158,MATCH('Cash Flow'!$A80,'Residential Rooftop Details'!$A$30:$A$158,0),COLUMN(M$1)),IF('Inputs &amp; Summary'!$D$15=Lists!$E$4,INDEX('Commercial Rooftop Details'!$A$30:$V$158,MATCH('Cash Flow'!$A80,'Commercial Rooftop Details'!$A$30:$A$158,0),COLUMN(M$1)),INDEX('Ground-Mount Details'!$A$30:$V$158,MATCH('Cash Flow'!$A80,'Ground-Mount Details'!$A$30:$A$158,0),COLUMN(M$1))))</f>
        <v>Weibull</v>
      </c>
      <c r="N80" s="240">
        <f>IF('Inputs &amp; Summary'!$D$15=Lists!$E$3,INDEX('Residential Rooftop Details'!$A$30:$X$158,MATCH('Cash Flow'!$A80,'Residential Rooftop Details'!$A$30:$A$158,0),COLUMN(N$1)),IF('Inputs &amp; Summary'!$D$15=Lists!$E$4,INDEX('Commercial Rooftop Details'!$A$30:$V$158,MATCH('Cash Flow'!$A80,'Commercial Rooftop Details'!$A$30:$A$158,0),COLUMN(N$1)),INDEX('Ground-Mount Details'!$A$30:$V$158,MATCH('Cash Flow'!$A80,'Ground-Mount Details'!$A$30:$A$158,0),COLUMN(N$1))))</f>
        <v>103.04449648711943</v>
      </c>
      <c r="O80" s="239">
        <f>IF('Inputs &amp; Summary'!$D$15=Lists!$E$3,INDEX('Residential Rooftop Details'!$A$30:$X$158,MATCH('Cash Flow'!$A80,'Residential Rooftop Details'!$A$30:$A$158,0),COLUMN(O$1)),IF('Inputs &amp; Summary'!$D$15=Lists!$E$4,INDEX('Commercial Rooftop Details'!$A$30:$V$158,MATCH('Cash Flow'!$A80,'Commercial Rooftop Details'!$A$30:$A$158,0),COLUMN(O$1)),INDEX('Ground-Mount Details'!$A$30:$V$158,MATCH('Cash Flow'!$A80,'Ground-Mount Details'!$A$30:$A$158,0),COLUMN(O$1))))</f>
        <v>4</v>
      </c>
      <c r="P80" s="241">
        <f>IF('Inputs &amp; Summary'!$D$15=Lists!$E$3,INDEX('Residential Rooftop Details'!$A$30:$X$158,MATCH('Cash Flow'!$A80,'Residential Rooftop Details'!$A$30:$A$158,0),COLUMN(P$1)),IF('Inputs &amp; Summary'!$D$15=Lists!$E$4,INDEX('Commercial Rooftop Details'!$A$30:$V$158,MATCH('Cash Flow'!$A80,'Commercial Rooftop Details'!$A$30:$A$158,0),COLUMN(P$1)),INDEX('Ground-Mount Details'!$A$30:$V$158,MATCH('Cash Flow'!$A80,'Ground-Mount Details'!$A$30:$A$158,0),COLUMN(P$1))))</f>
        <v>400</v>
      </c>
      <c r="Q80" s="242">
        <f>IF('Inputs &amp; Summary'!$D$15=Lists!$E$3,INDEX('Residential Rooftop Details'!$A$30:$X$158,MATCH('Cash Flow'!$A80,'Residential Rooftop Details'!$A$30:$A$158,0),COLUMN(Q$1)),IF('Inputs &amp; Summary'!$D$15=Lists!$E$4,INDEX('Commercial Rooftop Details'!$A$30:$V$158,MATCH('Cash Flow'!$A80,'Commercial Rooftop Details'!$A$30:$A$158,0),COLUMN(Q$1)),INDEX('Ground-Mount Details'!$A$30:$V$158,MATCH('Cash Flow'!$A80,'Ground-Mount Details'!$A$30:$A$158,0),COLUMN(Q$1))))</f>
        <v>16673.392181588904</v>
      </c>
      <c r="R80" s="242">
        <f>IF('Inputs &amp; Summary'!$D$15=Lists!$E$3,INDEX('Residential Rooftop Details'!$A$30:$X$158,MATCH('Cash Flow'!$A80,'Residential Rooftop Details'!$A$30:$A$158,0),COLUMN(R$1)),IF('Inputs &amp; Summary'!$D$15=Lists!$E$4,INDEX('Commercial Rooftop Details'!$A$30:$V$158,MATCH('Cash Flow'!$A80,'Commercial Rooftop Details'!$A$30:$A$158,0),COLUMN(R$1)),INDEX('Ground-Mount Details'!$A$30:$V$158,MATCH('Cash Flow'!$A80,'Ground-Mount Details'!$A$30:$A$158,0),COLUMN(R$1))))</f>
        <v>41217.798594847773</v>
      </c>
      <c r="S80" s="243">
        <f>IF('Inputs &amp; Summary'!$D$15=Lists!$E$3,INDEX('Residential Rooftop Details'!$A$30:$X$158,MATCH('Cash Flow'!$A80,'Residential Rooftop Details'!$A$30:$A$158,0),COLUMN(S$1)),IF('Inputs &amp; Summary'!$D$15=Lists!$E$4,INDEX('Commercial Rooftop Details'!$A$30:$V$158,MATCH('Cash Flow'!$A80,'Commercial Rooftop Details'!$A$30:$A$158,0),COLUMN(S$1)),INDEX('Ground-Mount Details'!$A$30:$V$158,MATCH('Cash Flow'!$A80,'Ground-Mount Details'!$A$30:$A$158,0),COLUMN(S$1))))</f>
        <v>57891.190776436677</v>
      </c>
      <c r="T80" s="238">
        <f>IF('Inputs &amp; Summary'!$D$15=Lists!$E$3,INDEX('Residential Rooftop Details'!$A$30:$X$158,MATCH('Cash Flow'!$A80,'Residential Rooftop Details'!$A$30:$A$158,0),COLUMN(T$1)),IF('Inputs &amp; Summary'!$D$15=Lists!$E$4,INDEX('Commercial Rooftop Details'!$A$30:$V$158,MATCH('Cash Flow'!$A80,'Commercial Rooftop Details'!$A$30:$A$158,0),COLUMN(T$1)),INDEX('Ground-Mount Details'!$A$30:$V$158,MATCH('Cash Flow'!$A80,'Ground-Mount Details'!$A$30:$A$158,0),COLUMN(T$1))))</f>
        <v>0</v>
      </c>
      <c r="U80" s="244">
        <f>IF('Inputs &amp; Summary'!$D$15=Lists!$E$3,INDEX('Residential Rooftop Details'!$A$30:$X$158,MATCH('Cash Flow'!$A80,'Residential Rooftop Details'!$A$30:$A$158,0),COLUMN(U$1)),IF('Inputs &amp; Summary'!$D$15=Lists!$E$4,INDEX('Commercial Rooftop Details'!$A$30:$V$158,MATCH('Cash Flow'!$A80,'Commercial Rooftop Details'!$A$30:$A$158,0),COLUMN(U$1)),INDEX('Ground-Mount Details'!$A$30:$V$158,MATCH('Cash Flow'!$A80,'Ground-Mount Details'!$A$30:$A$158,0),COLUMN(U$1))))</f>
        <v>0</v>
      </c>
      <c r="V80" s="245">
        <f t="shared" si="8"/>
        <v>1648.3766225537315</v>
      </c>
      <c r="W80" s="245">
        <f>NPV('Inputs &amp; Summary'!$D$6,Y80:BL80)</f>
        <v>12353.749489154272</v>
      </c>
      <c r="X80" s="246">
        <f t="shared" si="7"/>
        <v>8.9663980054328116E-2</v>
      </c>
      <c r="Y80" s="248">
        <f>$D80*IF(Y$1&gt;'Inputs &amp; Summary'!$D$5,0,IF(Y$1&gt;VLOOKUP($G80,Lists!$J$17:$K$21,2),IF($M80=Lists!$H$3,IF($K80&lt;1,(($S80/$K80)*((1+'Inputs &amp; Summary'!$D$7)^Y$1)),((INT(Y$1/$K80)-INT((Y$1-1)/$K80))*$S80*((1+'Inputs &amp; Summary'!$D$7)^Y$1))),(_xlfn.WEIBULL.DIST(Y$1,$L80,$K80,FALSE)*$S80*((1+'Inputs &amp; Summary'!$D$7)^Y$1))),IF($M80=Lists!$H$3,IF($K80&lt;1,((($R80*(1-$E80)+$Q80*(1-$F80))/$K80)*((1+'Inputs &amp; Summary'!$D$7)^Y$1)),((INT(Y$1/$K80)-INT((Y$1-1)/$K80))*($R80*(1-$E80)+$Q80*(1-$F80))*((1+'Inputs &amp; Summary'!$D$7)^Y$1))),((_xlfn.WEIBULL.DIST(Y$1,$L80,$K80,FALSE)*($R80*(1-$E80)+$Q80*(1-$F80))*((1+'Inputs &amp; Summary'!$D$7)^Y$1))))))</f>
        <v>11.336685230584585</v>
      </c>
      <c r="Z80" s="248">
        <f>$D80*IF(Z$1&gt;'Inputs &amp; Summary'!$D$5,0,IF(Z$1&gt;VLOOKUP($G80,Lists!$J$17:$K$21,2),IF($M80=Lists!$H$3,IF($K80&lt;1,(($S80/$K80)*((1+'Inputs &amp; Summary'!$D$7)^Z$1)),((INT(Z$1/$K80)-INT((Z$1-1)/$K80))*$S80*((1+'Inputs &amp; Summary'!$D$7)^Z$1))),(_xlfn.WEIBULL.DIST(Z$1,$L80,$K80,FALSE)*$S80*((1+'Inputs &amp; Summary'!$D$7)^Z$1))),IF($M80=Lists!$H$3,IF($K80&lt;1,((($R80*(1-$E80)+$Q80*(1-$F80))/$K80)*((1+'Inputs &amp; Summary'!$D$7)^Z$1)),((INT(Z$1/$K80)-INT((Z$1-1)/$K80))*($R80*(1-$E80)+$Q80*(1-$F80))*((1+'Inputs &amp; Summary'!$D$7)^Z$1))),((_xlfn.WEIBULL.DIST(Z$1,$L80,$K80,FALSE)*($R80*(1-$E80)+$Q80*(1-$F80))*((1+'Inputs &amp; Summary'!$D$7)^Z$1))))))</f>
        <v>46.232958735009028</v>
      </c>
      <c r="AA80" s="248">
        <f>$D80*IF(AA$1&gt;'Inputs &amp; Summary'!$D$5,0,IF(AA$1&gt;VLOOKUP($G80,Lists!$J$17:$K$21,2),IF($M80=Lists!$H$3,IF($K80&lt;1,(($S80/$K80)*((1+'Inputs &amp; Summary'!$D$7)^AA$1)),((INT(AA$1/$K80)-INT((AA$1-1)/$K80))*$S80*((1+'Inputs &amp; Summary'!$D$7)^AA$1))),(_xlfn.WEIBULL.DIST(AA$1,$L80,$K80,FALSE)*$S80*((1+'Inputs &amp; Summary'!$D$7)^AA$1))),IF($M80=Lists!$H$3,IF($K80&lt;1,((($R80*(1-$E80)+$Q80*(1-$F80))/$K80)*((1+'Inputs &amp; Summary'!$D$7)^AA$1)),((INT(AA$1/$K80)-INT((AA$1-1)/$K80))*($R80*(1-$E80)+$Q80*(1-$F80))*((1+'Inputs &amp; Summary'!$D$7)^AA$1))),((_xlfn.WEIBULL.DIST(AA$1,$L80,$K80,FALSE)*($R80*(1-$E80)+$Q80*(1-$F80))*((1+'Inputs &amp; Summary'!$D$7)^AA$1))))))</f>
        <v>105.97569546858912</v>
      </c>
      <c r="AB80" s="248">
        <f>$D80*IF(AB$1&gt;'Inputs &amp; Summary'!$D$5,0,IF(AB$1&gt;VLOOKUP($G80,Lists!$J$17:$K$21,2),IF($M80=Lists!$H$3,IF($K80&lt;1,(($S80/$K80)*((1+'Inputs &amp; Summary'!$D$7)^AB$1)),((INT(AB$1/$K80)-INT((AB$1-1)/$K80))*$S80*((1+'Inputs &amp; Summary'!$D$7)^AB$1))),(_xlfn.WEIBULL.DIST(AB$1,$L80,$K80,FALSE)*$S80*((1+'Inputs &amp; Summary'!$D$7)^AB$1))),IF($M80=Lists!$H$3,IF($K80&lt;1,((($R80*(1-$E80)+$Q80*(1-$F80))/$K80)*((1+'Inputs &amp; Summary'!$D$7)^AB$1)),((INT(AB$1/$K80)-INT((AB$1-1)/$K80))*($R80*(1-$E80)+$Q80*(1-$F80))*((1+'Inputs &amp; Summary'!$D$7)^AB$1))),((_xlfn.WEIBULL.DIST(AB$1,$L80,$K80,FALSE)*($R80*(1-$E80)+$Q80*(1-$F80))*((1+'Inputs &amp; Summary'!$D$7)^AB$1))))))</f>
        <v>191.71474266828363</v>
      </c>
      <c r="AC80" s="248">
        <f>$D80*IF(AC$1&gt;'Inputs &amp; Summary'!$D$5,0,IF(AC$1&gt;VLOOKUP($G80,Lists!$J$17:$K$21,2),IF($M80=Lists!$H$3,IF($K80&lt;1,(($S80/$K80)*((1+'Inputs &amp; Summary'!$D$7)^AC$1)),((INT(AC$1/$K80)-INT((AC$1-1)/$K80))*$S80*((1+'Inputs &amp; Summary'!$D$7)^AC$1))),(_xlfn.WEIBULL.DIST(AC$1,$L80,$K80,FALSE)*$S80*((1+'Inputs &amp; Summary'!$D$7)^AC$1))),IF($M80=Lists!$H$3,IF($K80&lt;1,((($R80*(1-$E80)+$Q80*(1-$F80))/$K80)*((1+'Inputs &amp; Summary'!$D$7)^AC$1)),((INT(AC$1/$K80)-INT((AC$1-1)/$K80))*($R80*(1-$E80)+$Q80*(1-$F80))*((1+'Inputs &amp; Summary'!$D$7)^AC$1))),((_xlfn.WEIBULL.DIST(AC$1,$L80,$K80,FALSE)*($R80*(1-$E80)+$Q80*(1-$F80))*((1+'Inputs &amp; Summary'!$D$7)^AC$1))))))</f>
        <v>304.35484741307107</v>
      </c>
      <c r="AD80" s="248">
        <f>$D80*IF(AD$1&gt;'Inputs &amp; Summary'!$D$5,0,IF(AD$1&gt;VLOOKUP($G80,Lists!$J$17:$K$21,2),IF($M80=Lists!$H$3,IF($K80&lt;1,(($S80/$K80)*((1+'Inputs &amp; Summary'!$D$7)^AD$1)),((INT(AD$1/$K80)-INT((AD$1-1)/$K80))*$S80*((1+'Inputs &amp; Summary'!$D$7)^AD$1))),(_xlfn.WEIBULL.DIST(AD$1,$L80,$K80,FALSE)*$S80*((1+'Inputs &amp; Summary'!$D$7)^AD$1))),IF($M80=Lists!$H$3,IF($K80&lt;1,((($R80*(1-$E80)+$Q80*(1-$F80))/$K80)*((1+'Inputs &amp; Summary'!$D$7)^AD$1)),((INT(AD$1/$K80)-INT((AD$1-1)/$K80))*($R80*(1-$E80)+$Q80*(1-$F80))*((1+'Inputs &amp; Summary'!$D$7)^AD$1))),((_xlfn.WEIBULL.DIST(AD$1,$L80,$K80,FALSE)*($R80*(1-$E80)+$Q80*(1-$F80))*((1+'Inputs &amp; Summary'!$D$7)^AD$1))))))</f>
        <v>444.44042669904491</v>
      </c>
      <c r="AE80" s="248">
        <f>$D80*IF(AE$1&gt;'Inputs &amp; Summary'!$D$5,0,IF(AE$1&gt;VLOOKUP($G80,Lists!$J$17:$K$21,2),IF($M80=Lists!$H$3,IF($K80&lt;1,(($S80/$K80)*((1+'Inputs &amp; Summary'!$D$7)^AE$1)),((INT(AE$1/$K80)-INT((AE$1-1)/$K80))*$S80*((1+'Inputs &amp; Summary'!$D$7)^AE$1))),(_xlfn.WEIBULL.DIST(AE$1,$L80,$K80,FALSE)*$S80*((1+'Inputs &amp; Summary'!$D$7)^AE$1))),IF($M80=Lists!$H$3,IF($K80&lt;1,((($R80*(1-$E80)+$Q80*(1-$F80))/$K80)*((1+'Inputs &amp; Summary'!$D$7)^AE$1)),((INT(AE$1/$K80)-INT((AE$1-1)/$K80))*($R80*(1-$E80)+$Q80*(1-$F80))*((1+'Inputs &amp; Summary'!$D$7)^AE$1))),((_xlfn.WEIBULL.DIST(AE$1,$L80,$K80,FALSE)*($R80*(1-$E80)+$Q80*(1-$F80))*((1+'Inputs &amp; Summary'!$D$7)^AE$1))))))</f>
        <v>612.03655416016386</v>
      </c>
      <c r="AF80" s="248">
        <f>$D80*IF(AF$1&gt;'Inputs &amp; Summary'!$D$5,0,IF(AF$1&gt;VLOOKUP($G80,Lists!$J$17:$K$21,2),IF($M80=Lists!$H$3,IF($K80&lt;1,(($S80/$K80)*((1+'Inputs &amp; Summary'!$D$7)^AF$1)),((INT(AF$1/$K80)-INT((AF$1-1)/$K80))*$S80*((1+'Inputs &amp; Summary'!$D$7)^AF$1))),(_xlfn.WEIBULL.DIST(AF$1,$L80,$K80,FALSE)*$S80*((1+'Inputs &amp; Summary'!$D$7)^AF$1))),IF($M80=Lists!$H$3,IF($K80&lt;1,((($R80*(1-$E80)+$Q80*(1-$F80))/$K80)*((1+'Inputs &amp; Summary'!$D$7)^AF$1)),((INT(AF$1/$K80)-INT((AF$1-1)/$K80))*($R80*(1-$E80)+$Q80*(1-$F80))*((1+'Inputs &amp; Summary'!$D$7)^AF$1))),((_xlfn.WEIBULL.DIST(AF$1,$L80,$K80,FALSE)*($R80*(1-$E80)+$Q80*(1-$F80))*((1+'Inputs &amp; Summary'!$D$7)^AF$1))))))</f>
        <v>806.61092132053739</v>
      </c>
      <c r="AG80" s="248">
        <f>$D80*IF(AG$1&gt;'Inputs &amp; Summary'!$D$5,0,IF(AG$1&gt;VLOOKUP($G80,Lists!$J$17:$K$21,2),IF($M80=Lists!$H$3,IF($K80&lt;1,(($S80/$K80)*((1+'Inputs &amp; Summary'!$D$7)^AG$1)),((INT(AG$1/$K80)-INT((AG$1-1)/$K80))*$S80*((1+'Inputs &amp; Summary'!$D$7)^AG$1))),(_xlfn.WEIBULL.DIST(AG$1,$L80,$K80,FALSE)*$S80*((1+'Inputs &amp; Summary'!$D$7)^AG$1))),IF($M80=Lists!$H$3,IF($K80&lt;1,((($R80*(1-$E80)+$Q80*(1-$F80))/$K80)*((1+'Inputs &amp; Summary'!$D$7)^AG$1)),((INT(AG$1/$K80)-INT((AG$1-1)/$K80))*($R80*(1-$E80)+$Q80*(1-$F80))*((1+'Inputs &amp; Summary'!$D$7)^AG$1))),((_xlfn.WEIBULL.DIST(AG$1,$L80,$K80,FALSE)*($R80*(1-$E80)+$Q80*(1-$F80))*((1+'Inputs &amp; Summary'!$D$7)^AG$1))))))</f>
        <v>1026.9228864656361</v>
      </c>
      <c r="AH80" s="248">
        <f>$D80*IF(AH$1&gt;'Inputs &amp; Summary'!$D$5,0,IF(AH$1&gt;VLOOKUP($G80,Lists!$J$17:$K$21,2),IF($M80=Lists!$H$3,IF($K80&lt;1,(($S80/$K80)*((1+'Inputs &amp; Summary'!$D$7)^AH$1)),((INT(AH$1/$K80)-INT((AH$1-1)/$K80))*$S80*((1+'Inputs &amp; Summary'!$D$7)^AH$1))),(_xlfn.WEIBULL.DIST(AH$1,$L80,$K80,FALSE)*$S80*((1+'Inputs &amp; Summary'!$D$7)^AH$1))),IF($M80=Lists!$H$3,IF($K80&lt;1,((($R80*(1-$E80)+$Q80*(1-$F80))/$K80)*((1+'Inputs &amp; Summary'!$D$7)^AH$1)),((INT(AH$1/$K80)-INT((AH$1-1)/$K80))*($R80*(1-$E80)+$Q80*(1-$F80))*((1+'Inputs &amp; Summary'!$D$7)^AH$1))),((_xlfn.WEIBULL.DIST(AH$1,$L80,$K80,FALSE)*($R80*(1-$E80)+$Q80*(1-$F80))*((1+'Inputs &amp; Summary'!$D$7)^AH$1))))))</f>
        <v>1270.9269301816059</v>
      </c>
      <c r="AI80" s="248">
        <f>$D80*IF(AI$1&gt;'Inputs &amp; Summary'!$D$5,0,IF(AI$1&gt;VLOOKUP($G80,Lists!$J$17:$K$21,2),IF($M80=Lists!$H$3,IF($K80&lt;1,(($S80/$K80)*((1+'Inputs &amp; Summary'!$D$7)^AI$1)),((INT(AI$1/$K80)-INT((AI$1-1)/$K80))*$S80*((1+'Inputs &amp; Summary'!$D$7)^AI$1))),(_xlfn.WEIBULL.DIST(AI$1,$L80,$K80,FALSE)*$S80*((1+'Inputs &amp; Summary'!$D$7)^AI$1))),IF($M80=Lists!$H$3,IF($K80&lt;1,((($R80*(1-$E80)+$Q80*(1-$F80))/$K80)*((1+'Inputs &amp; Summary'!$D$7)^AI$1)),((INT(AI$1/$K80)-INT((AI$1-1)/$K80))*($R80*(1-$E80)+$Q80*(1-$F80))*((1+'Inputs &amp; Summary'!$D$7)^AI$1))),((_xlfn.WEIBULL.DIST(AI$1,$L80,$K80,FALSE)*($R80*(1-$E80)+$Q80*(1-$F80))*((1+'Inputs &amp; Summary'!$D$7)^AI$1))))))</f>
        <v>1535.6987473111033</v>
      </c>
      <c r="AJ80" s="248">
        <f>$D80*IF(AJ$1&gt;'Inputs &amp; Summary'!$D$5,0,IF(AJ$1&gt;VLOOKUP($G80,Lists!$J$17:$K$21,2),IF($M80=Lists!$H$3,IF($K80&lt;1,(($S80/$K80)*((1+'Inputs &amp; Summary'!$D$7)^AJ$1)),((INT(AJ$1/$K80)-INT((AJ$1-1)/$K80))*$S80*((1+'Inputs &amp; Summary'!$D$7)^AJ$1))),(_xlfn.WEIBULL.DIST(AJ$1,$L80,$K80,FALSE)*$S80*((1+'Inputs &amp; Summary'!$D$7)^AJ$1))),IF($M80=Lists!$H$3,IF($K80&lt;1,((($R80*(1-$E80)+$Q80*(1-$F80))/$K80)*((1+'Inputs &amp; Summary'!$D$7)^AJ$1)),((INT(AJ$1/$K80)-INT((AJ$1-1)/$K80))*($R80*(1-$E80)+$Q80*(1-$F80))*((1+'Inputs &amp; Summary'!$D$7)^AJ$1))),((_xlfn.WEIBULL.DIST(AJ$1,$L80,$K80,FALSE)*($R80*(1-$E80)+$Q80*(1-$F80))*((1+'Inputs &amp; Summary'!$D$7)^AJ$1))))))</f>
        <v>1817.3926585067095</v>
      </c>
      <c r="AK80" s="248">
        <f>$D80*IF(AK$1&gt;'Inputs &amp; Summary'!$D$5,0,IF(AK$1&gt;VLOOKUP($G80,Lists!$J$17:$K$21,2),IF($M80=Lists!$H$3,IF($K80&lt;1,(($S80/$K80)*((1+'Inputs &amp; Summary'!$D$7)^AK$1)),((INT(AK$1/$K80)-INT((AK$1-1)/$K80))*$S80*((1+'Inputs &amp; Summary'!$D$7)^AK$1))),(_xlfn.WEIBULL.DIST(AK$1,$L80,$K80,FALSE)*$S80*((1+'Inputs &amp; Summary'!$D$7)^AK$1))),IF($M80=Lists!$H$3,IF($K80&lt;1,((($R80*(1-$E80)+$Q80*(1-$F80))/$K80)*((1+'Inputs &amp; Summary'!$D$7)^AK$1)),((INT(AK$1/$K80)-INT((AK$1-1)/$K80))*($R80*(1-$E80)+$Q80*(1-$F80))*((1+'Inputs &amp; Summary'!$D$7)^AK$1))),((_xlfn.WEIBULL.DIST(AK$1,$L80,$K80,FALSE)*($R80*(1-$E80)+$Q80*(1-$F80))*((1+'Inputs &amp; Summary'!$D$7)^AK$1))))))</f>
        <v>2111.2388573079566</v>
      </c>
      <c r="AL80" s="248">
        <f>$D80*IF(AL$1&gt;'Inputs &amp; Summary'!$D$5,0,IF(AL$1&gt;VLOOKUP($G80,Lists!$J$17:$K$21,2),IF($M80=Lists!$H$3,IF($K80&lt;1,(($S80/$K80)*((1+'Inputs &amp; Summary'!$D$7)^AL$1)),((INT(AL$1/$K80)-INT((AL$1-1)/$K80))*$S80*((1+'Inputs &amp; Summary'!$D$7)^AL$1))),(_xlfn.WEIBULL.DIST(AL$1,$L80,$K80,FALSE)*$S80*((1+'Inputs &amp; Summary'!$D$7)^AL$1))),IF($M80=Lists!$H$3,IF($K80&lt;1,((($R80*(1-$E80)+$Q80*(1-$F80))/$K80)*((1+'Inputs &amp; Summary'!$D$7)^AL$1)),((INT(AL$1/$K80)-INT((AL$1-1)/$K80))*($R80*(1-$E80)+$Q80*(1-$F80))*((1+'Inputs &amp; Summary'!$D$7)^AL$1))),((_xlfn.WEIBULL.DIST(AL$1,$L80,$K80,FALSE)*($R80*(1-$E80)+$Q80*(1-$F80))*((1+'Inputs &amp; Summary'!$D$7)^AL$1))))))</f>
        <v>2411.5880754546106</v>
      </c>
      <c r="AM80" s="248">
        <f>$D80*IF(AM$1&gt;'Inputs &amp; Summary'!$D$5,0,IF(AM$1&gt;VLOOKUP($G80,Lists!$J$17:$K$21,2),IF($M80=Lists!$H$3,IF($K80&lt;1,(($S80/$K80)*((1+'Inputs &amp; Summary'!$D$7)^AM$1)),((INT(AM$1/$K80)-INT((AM$1-1)/$K80))*$S80*((1+'Inputs &amp; Summary'!$D$7)^AM$1))),(_xlfn.WEIBULL.DIST(AM$1,$L80,$K80,FALSE)*$S80*((1+'Inputs &amp; Summary'!$D$7)^AM$1))),IF($M80=Lists!$H$3,IF($K80&lt;1,((($R80*(1-$E80)+$Q80*(1-$F80))/$K80)*((1+'Inputs &amp; Summary'!$D$7)^AM$1)),((INT(AM$1/$K80)-INT((AM$1-1)/$K80))*($R80*(1-$E80)+$Q80*(1-$F80))*((1+'Inputs &amp; Summary'!$D$7)^AM$1))),((_xlfn.WEIBULL.DIST(AM$1,$L80,$K80,FALSE)*($R80*(1-$E80)+$Q80*(1-$F80))*((1+'Inputs &amp; Summary'!$D$7)^AM$1))))))</f>
        <v>2712.0094463231571</v>
      </c>
      <c r="AN80" s="248">
        <f>$D80*IF(AN$1&gt;'Inputs &amp; Summary'!$D$5,0,IF(AN$1&gt;VLOOKUP($G80,Lists!$J$17:$K$21,2),IF($M80=Lists!$H$3,IF($K80&lt;1,(($S80/$K80)*((1+'Inputs &amp; Summary'!$D$7)^AN$1)),((INT(AN$1/$K80)-INT((AN$1-1)/$K80))*$S80*((1+'Inputs &amp; Summary'!$D$7)^AN$1))),(_xlfn.WEIBULL.DIST(AN$1,$L80,$K80,FALSE)*$S80*((1+'Inputs &amp; Summary'!$D$7)^AN$1))),IF($M80=Lists!$H$3,IF($K80&lt;1,((($R80*(1-$E80)+$Q80*(1-$F80))/$K80)*((1+'Inputs &amp; Summary'!$D$7)^AN$1)),((INT(AN$1/$K80)-INT((AN$1-1)/$K80))*($R80*(1-$E80)+$Q80*(1-$F80))*((1+'Inputs &amp; Summary'!$D$7)^AN$1))),((_xlfn.WEIBULL.DIST(AN$1,$L80,$K80,FALSE)*($R80*(1-$E80)+$Q80*(1-$F80))*((1+'Inputs &amp; Summary'!$D$7)^AN$1))))))</f>
        <v>3005.4446371075783</v>
      </c>
      <c r="AO80" s="248">
        <f>$D80*IF(AO$1&gt;'Inputs &amp; Summary'!$D$5,0,IF(AO$1&gt;VLOOKUP($G80,Lists!$J$17:$K$21,2),IF($M80=Lists!$H$3,IF($K80&lt;1,(($S80/$K80)*((1+'Inputs &amp; Summary'!$D$7)^AO$1)),((INT(AO$1/$K80)-INT((AO$1-1)/$K80))*$S80*((1+'Inputs &amp; Summary'!$D$7)^AO$1))),(_xlfn.WEIBULL.DIST(AO$1,$L80,$K80,FALSE)*$S80*((1+'Inputs &amp; Summary'!$D$7)^AO$1))),IF($M80=Lists!$H$3,IF($K80&lt;1,((($R80*(1-$E80)+$Q80*(1-$F80))/$K80)*((1+'Inputs &amp; Summary'!$D$7)^AO$1)),((INT(AO$1/$K80)-INT((AO$1-1)/$K80))*($R80*(1-$E80)+$Q80*(1-$F80))*((1+'Inputs &amp; Summary'!$D$7)^AO$1))),((_xlfn.WEIBULL.DIST(AO$1,$L80,$K80,FALSE)*($R80*(1-$E80)+$Q80*(1-$F80))*((1+'Inputs &amp; Summary'!$D$7)^AO$1))))))</f>
        <v>3284.4177583963524</v>
      </c>
      <c r="AP80" s="248">
        <f>$D80*IF(AP$1&gt;'Inputs &amp; Summary'!$D$5,0,IF(AP$1&gt;VLOOKUP($G80,Lists!$J$17:$K$21,2),IF($M80=Lists!$H$3,IF($K80&lt;1,(($S80/$K80)*((1+'Inputs &amp; Summary'!$D$7)^AP$1)),((INT(AP$1/$K80)-INT((AP$1-1)/$K80))*$S80*((1+'Inputs &amp; Summary'!$D$7)^AP$1))),(_xlfn.WEIBULL.DIST(AP$1,$L80,$K80,FALSE)*$S80*((1+'Inputs &amp; Summary'!$D$7)^AP$1))),IF($M80=Lists!$H$3,IF($K80&lt;1,((($R80*(1-$E80)+$Q80*(1-$F80))/$K80)*((1+'Inputs &amp; Summary'!$D$7)^AP$1)),((INT(AP$1/$K80)-INT((AP$1-1)/$K80))*($R80*(1-$E80)+$Q80*(1-$F80))*((1+'Inputs &amp; Summary'!$D$7)^AP$1))),((_xlfn.WEIBULL.DIST(AP$1,$L80,$K80,FALSE)*($R80*(1-$E80)+$Q80*(1-$F80))*((1+'Inputs &amp; Summary'!$D$7)^AP$1))))))</f>
        <v>3541.2963076122564</v>
      </c>
      <c r="AQ80" s="248">
        <f>$D80*IF(AQ$1&gt;'Inputs &amp; Summary'!$D$5,0,IF(AQ$1&gt;VLOOKUP($G80,Lists!$J$17:$K$21,2),IF($M80=Lists!$H$3,IF($K80&lt;1,(($S80/$K80)*((1+'Inputs &amp; Summary'!$D$7)^AQ$1)),((INT(AQ$1/$K80)-INT((AQ$1-1)/$K80))*$S80*((1+'Inputs &amp; Summary'!$D$7)^AQ$1))),(_xlfn.WEIBULL.DIST(AQ$1,$L80,$K80,FALSE)*$S80*((1+'Inputs &amp; Summary'!$D$7)^AQ$1))),IF($M80=Lists!$H$3,IF($K80&lt;1,((($R80*(1-$E80)+$Q80*(1-$F80))/$K80)*((1+'Inputs &amp; Summary'!$D$7)^AQ$1)),((INT(AQ$1/$K80)-INT((AQ$1-1)/$K80))*($R80*(1-$E80)+$Q80*(1-$F80))*((1+'Inputs &amp; Summary'!$D$7)^AQ$1))),((_xlfn.WEIBULL.DIST(AQ$1,$L80,$K80,FALSE)*($R80*(1-$E80)+$Q80*(1-$F80))*((1+'Inputs &amp; Summary'!$D$7)^AQ$1))))))</f>
        <v>3768.5937397444918</v>
      </c>
      <c r="AR80" s="248">
        <f>$D80*IF(AR$1&gt;'Inputs &amp; Summary'!$D$5,0,IF(AR$1&gt;VLOOKUP($G80,Lists!$J$17:$K$21,2),IF($M80=Lists!$H$3,IF($K80&lt;1,(($S80/$K80)*((1+'Inputs &amp; Summary'!$D$7)^AR$1)),((INT(AR$1/$K80)-INT((AR$1-1)/$K80))*$S80*((1+'Inputs &amp; Summary'!$D$7)^AR$1))),(_xlfn.WEIBULL.DIST(AR$1,$L80,$K80,FALSE)*$S80*((1+'Inputs &amp; Summary'!$D$7)^AR$1))),IF($M80=Lists!$H$3,IF($K80&lt;1,((($R80*(1-$E80)+$Q80*(1-$F80))/$K80)*((1+'Inputs &amp; Summary'!$D$7)^AR$1)),((INT(AR$1/$K80)-INT((AR$1-1)/$K80))*($R80*(1-$E80)+$Q80*(1-$F80))*((1+'Inputs &amp; Summary'!$D$7)^AR$1))),((_xlfn.WEIBULL.DIST(AR$1,$L80,$K80,FALSE)*($R80*(1-$E80)+$Q80*(1-$F80))*((1+'Inputs &amp; Summary'!$D$7)^AR$1))))))</f>
        <v>3959.2995749678817</v>
      </c>
      <c r="AS80" s="248">
        <f>$D80*IF(AS$1&gt;'Inputs &amp; Summary'!$D$5,0,IF(AS$1&gt;VLOOKUP($G80,Lists!$J$17:$K$21,2),IF($M80=Lists!$H$3,IF($K80&lt;1,(($S80/$K80)*((1+'Inputs &amp; Summary'!$D$7)^AS$1)),((INT(AS$1/$K80)-INT((AS$1-1)/$K80))*$S80*((1+'Inputs &amp; Summary'!$D$7)^AS$1))),(_xlfn.WEIBULL.DIST(AS$1,$L80,$K80,FALSE)*$S80*((1+'Inputs &amp; Summary'!$D$7)^AS$1))),IF($M80=Lists!$H$3,IF($K80&lt;1,((($R80*(1-$E80)+$Q80*(1-$F80))/$K80)*((1+'Inputs &amp; Summary'!$D$7)^AS$1)),((INT(AS$1/$K80)-INT((AS$1-1)/$K80))*($R80*(1-$E80)+$Q80*(1-$F80))*((1+'Inputs &amp; Summary'!$D$7)^AS$1))),((_xlfn.WEIBULL.DIST(AS$1,$L80,$K80,FALSE)*($R80*(1-$E80)+$Q80*(1-$F80))*((1+'Inputs &amp; Summary'!$D$7)^AS$1))))))</f>
        <v>0</v>
      </c>
      <c r="AT80" s="248">
        <f>$D80*IF(AT$1&gt;'Inputs &amp; Summary'!$D$5,0,IF(AT$1&gt;VLOOKUP($G80,Lists!$J$17:$K$21,2),IF($M80=Lists!$H$3,IF($K80&lt;1,(($S80/$K80)*((1+'Inputs &amp; Summary'!$D$7)^AT$1)),((INT(AT$1/$K80)-INT((AT$1-1)/$K80))*$S80*((1+'Inputs &amp; Summary'!$D$7)^AT$1))),(_xlfn.WEIBULL.DIST(AT$1,$L80,$K80,FALSE)*$S80*((1+'Inputs &amp; Summary'!$D$7)^AT$1))),IF($M80=Lists!$H$3,IF($K80&lt;1,((($R80*(1-$E80)+$Q80*(1-$F80))/$K80)*((1+'Inputs &amp; Summary'!$D$7)^AT$1)),((INT(AT$1/$K80)-INT((AT$1-1)/$K80))*($R80*(1-$E80)+$Q80*(1-$F80))*((1+'Inputs &amp; Summary'!$D$7)^AT$1))),((_xlfn.WEIBULL.DIST(AT$1,$L80,$K80,FALSE)*($R80*(1-$E80)+$Q80*(1-$F80))*((1+'Inputs &amp; Summary'!$D$7)^AT$1))))))</f>
        <v>0</v>
      </c>
      <c r="AU80" s="248">
        <f>$D80*IF(AU$1&gt;'Inputs &amp; Summary'!$D$5,0,IF(AU$1&gt;VLOOKUP($G80,Lists!$J$17:$K$21,2),IF($M80=Lists!$H$3,IF($K80&lt;1,(($S80/$K80)*((1+'Inputs &amp; Summary'!$D$7)^AU$1)),((INT(AU$1/$K80)-INT((AU$1-1)/$K80))*$S80*((1+'Inputs &amp; Summary'!$D$7)^AU$1))),(_xlfn.WEIBULL.DIST(AU$1,$L80,$K80,FALSE)*$S80*((1+'Inputs &amp; Summary'!$D$7)^AU$1))),IF($M80=Lists!$H$3,IF($K80&lt;1,((($R80*(1-$E80)+$Q80*(1-$F80))/$K80)*((1+'Inputs &amp; Summary'!$D$7)^AU$1)),((INT(AU$1/$K80)-INT((AU$1-1)/$K80))*($R80*(1-$E80)+$Q80*(1-$F80))*((1+'Inputs &amp; Summary'!$D$7)^AU$1))),((_xlfn.WEIBULL.DIST(AU$1,$L80,$K80,FALSE)*($R80*(1-$E80)+$Q80*(1-$F80))*((1+'Inputs &amp; Summary'!$D$7)^AU$1))))))</f>
        <v>0</v>
      </c>
      <c r="AV80" s="248">
        <f>$D80*IF(AV$1&gt;'Inputs &amp; Summary'!$D$5,0,IF(AV$1&gt;VLOOKUP($G80,Lists!$J$17:$K$21,2),IF($M80=Lists!$H$3,IF($K80&lt;1,(($S80/$K80)*((1+'Inputs &amp; Summary'!$D$7)^AV$1)),((INT(AV$1/$K80)-INT((AV$1-1)/$K80))*$S80*((1+'Inputs &amp; Summary'!$D$7)^AV$1))),(_xlfn.WEIBULL.DIST(AV$1,$L80,$K80,FALSE)*$S80*((1+'Inputs &amp; Summary'!$D$7)^AV$1))),IF($M80=Lists!$H$3,IF($K80&lt;1,((($R80*(1-$E80)+$Q80*(1-$F80))/$K80)*((1+'Inputs &amp; Summary'!$D$7)^AV$1)),((INT(AV$1/$K80)-INT((AV$1-1)/$K80))*($R80*(1-$E80)+$Q80*(1-$F80))*((1+'Inputs &amp; Summary'!$D$7)^AV$1))),((_xlfn.WEIBULL.DIST(AV$1,$L80,$K80,FALSE)*($R80*(1-$E80)+$Q80*(1-$F80))*((1+'Inputs &amp; Summary'!$D$7)^AV$1))))))</f>
        <v>0</v>
      </c>
      <c r="AW80" s="248">
        <f>$D80*IF(AW$1&gt;'Inputs &amp; Summary'!$D$5,0,IF(AW$1&gt;VLOOKUP($G80,Lists!$J$17:$K$21,2),IF($M80=Lists!$H$3,IF($K80&lt;1,(($S80/$K80)*((1+'Inputs &amp; Summary'!$D$7)^AW$1)),((INT(AW$1/$K80)-INT((AW$1-1)/$K80))*$S80*((1+'Inputs &amp; Summary'!$D$7)^AW$1))),(_xlfn.WEIBULL.DIST(AW$1,$L80,$K80,FALSE)*$S80*((1+'Inputs &amp; Summary'!$D$7)^AW$1))),IF($M80=Lists!$H$3,IF($K80&lt;1,((($R80*(1-$E80)+$Q80*(1-$F80))/$K80)*((1+'Inputs &amp; Summary'!$D$7)^AW$1)),((INT(AW$1/$K80)-INT((AW$1-1)/$K80))*($R80*(1-$E80)+$Q80*(1-$F80))*((1+'Inputs &amp; Summary'!$D$7)^AW$1))),((_xlfn.WEIBULL.DIST(AW$1,$L80,$K80,FALSE)*($R80*(1-$E80)+$Q80*(1-$F80))*((1+'Inputs &amp; Summary'!$D$7)^AW$1))))))</f>
        <v>0</v>
      </c>
      <c r="AX80" s="248">
        <f>$D80*IF(AX$1&gt;'Inputs &amp; Summary'!$D$5,0,IF(AX$1&gt;VLOOKUP($G80,Lists!$J$17:$K$21,2),IF($M80=Lists!$H$3,IF($K80&lt;1,(($S80/$K80)*((1+'Inputs &amp; Summary'!$D$7)^AX$1)),((INT(AX$1/$K80)-INT((AX$1-1)/$K80))*$S80*((1+'Inputs &amp; Summary'!$D$7)^AX$1))),(_xlfn.WEIBULL.DIST(AX$1,$L80,$K80,FALSE)*$S80*((1+'Inputs &amp; Summary'!$D$7)^AX$1))),IF($M80=Lists!$H$3,IF($K80&lt;1,((($R80*(1-$E80)+$Q80*(1-$F80))/$K80)*((1+'Inputs &amp; Summary'!$D$7)^AX$1)),((INT(AX$1/$K80)-INT((AX$1-1)/$K80))*($R80*(1-$E80)+$Q80*(1-$F80))*((1+'Inputs &amp; Summary'!$D$7)^AX$1))),((_xlfn.WEIBULL.DIST(AX$1,$L80,$K80,FALSE)*($R80*(1-$E80)+$Q80*(1-$F80))*((1+'Inputs &amp; Summary'!$D$7)^AX$1))))))</f>
        <v>0</v>
      </c>
      <c r="AY80" s="248">
        <f>$D80*IF(AY$1&gt;'Inputs &amp; Summary'!$D$5,0,IF(AY$1&gt;VLOOKUP($G80,Lists!$J$17:$K$21,2),IF($M80=Lists!$H$3,IF($K80&lt;1,(($S80/$K80)*((1+'Inputs &amp; Summary'!$D$7)^AY$1)),((INT(AY$1/$K80)-INT((AY$1-1)/$K80))*$S80*((1+'Inputs &amp; Summary'!$D$7)^AY$1))),(_xlfn.WEIBULL.DIST(AY$1,$L80,$K80,FALSE)*$S80*((1+'Inputs &amp; Summary'!$D$7)^AY$1))),IF($M80=Lists!$H$3,IF($K80&lt;1,((($R80*(1-$E80)+$Q80*(1-$F80))/$K80)*((1+'Inputs &amp; Summary'!$D$7)^AY$1)),((INT(AY$1/$K80)-INT((AY$1-1)/$K80))*($R80*(1-$E80)+$Q80*(1-$F80))*((1+'Inputs &amp; Summary'!$D$7)^AY$1))),((_xlfn.WEIBULL.DIST(AY$1,$L80,$K80,FALSE)*($R80*(1-$E80)+$Q80*(1-$F80))*((1+'Inputs &amp; Summary'!$D$7)^AY$1))))))</f>
        <v>0</v>
      </c>
      <c r="AZ80" s="248">
        <f>$D80*IF(AZ$1&gt;'Inputs &amp; Summary'!$D$5,0,IF(AZ$1&gt;VLOOKUP($G80,Lists!$J$17:$K$21,2),IF($M80=Lists!$H$3,IF($K80&lt;1,(($S80/$K80)*((1+'Inputs &amp; Summary'!$D$7)^AZ$1)),((INT(AZ$1/$K80)-INT((AZ$1-1)/$K80))*$S80*((1+'Inputs &amp; Summary'!$D$7)^AZ$1))),(_xlfn.WEIBULL.DIST(AZ$1,$L80,$K80,FALSE)*$S80*((1+'Inputs &amp; Summary'!$D$7)^AZ$1))),IF($M80=Lists!$H$3,IF($K80&lt;1,((($R80*(1-$E80)+$Q80*(1-$F80))/$K80)*((1+'Inputs &amp; Summary'!$D$7)^AZ$1)),((INT(AZ$1/$K80)-INT((AZ$1-1)/$K80))*($R80*(1-$E80)+$Q80*(1-$F80))*((1+'Inputs &amp; Summary'!$D$7)^AZ$1))),((_xlfn.WEIBULL.DIST(AZ$1,$L80,$K80,FALSE)*($R80*(1-$E80)+$Q80*(1-$F80))*((1+'Inputs &amp; Summary'!$D$7)^AZ$1))))))</f>
        <v>0</v>
      </c>
      <c r="BA80" s="248">
        <f>$D80*IF(BA$1&gt;'Inputs &amp; Summary'!$D$5,0,IF(BA$1&gt;VLOOKUP($G80,Lists!$J$17:$K$21,2),IF($M80=Lists!$H$3,IF($K80&lt;1,(($S80/$K80)*((1+'Inputs &amp; Summary'!$D$7)^BA$1)),((INT(BA$1/$K80)-INT((BA$1-1)/$K80))*$S80*((1+'Inputs &amp; Summary'!$D$7)^BA$1))),(_xlfn.WEIBULL.DIST(BA$1,$L80,$K80,FALSE)*$S80*((1+'Inputs &amp; Summary'!$D$7)^BA$1))),IF($M80=Lists!$H$3,IF($K80&lt;1,((($R80*(1-$E80)+$Q80*(1-$F80))/$K80)*((1+'Inputs &amp; Summary'!$D$7)^BA$1)),((INT(BA$1/$K80)-INT((BA$1-1)/$K80))*($R80*(1-$E80)+$Q80*(1-$F80))*((1+'Inputs &amp; Summary'!$D$7)^BA$1))),((_xlfn.WEIBULL.DIST(BA$1,$L80,$K80,FALSE)*($R80*(1-$E80)+$Q80*(1-$F80))*((1+'Inputs &amp; Summary'!$D$7)^BA$1))))))</f>
        <v>0</v>
      </c>
      <c r="BB80" s="248">
        <f>$D80*IF(BB$1&gt;'Inputs &amp; Summary'!$D$5,0,IF(BB$1&gt;VLOOKUP($G80,Lists!$J$17:$K$21,2),IF($M80=Lists!$H$3,IF($K80&lt;1,(($S80/$K80)*((1+'Inputs &amp; Summary'!$D$7)^BB$1)),((INT(BB$1/$K80)-INT((BB$1-1)/$K80))*$S80*((1+'Inputs &amp; Summary'!$D$7)^BB$1))),(_xlfn.WEIBULL.DIST(BB$1,$L80,$K80,FALSE)*$S80*((1+'Inputs &amp; Summary'!$D$7)^BB$1))),IF($M80=Lists!$H$3,IF($K80&lt;1,((($R80*(1-$E80)+$Q80*(1-$F80))/$K80)*((1+'Inputs &amp; Summary'!$D$7)^BB$1)),((INT(BB$1/$K80)-INT((BB$1-1)/$K80))*($R80*(1-$E80)+$Q80*(1-$F80))*((1+'Inputs &amp; Summary'!$D$7)^BB$1))),((_xlfn.WEIBULL.DIST(BB$1,$L80,$K80,FALSE)*($R80*(1-$E80)+$Q80*(1-$F80))*((1+'Inputs &amp; Summary'!$D$7)^BB$1))))))</f>
        <v>0</v>
      </c>
      <c r="BC80" s="248">
        <f>$D80*IF(BC$1&gt;'Inputs &amp; Summary'!$D$5,0,IF(BC$1&gt;VLOOKUP($G80,Lists!$J$17:$K$21,2),IF($M80=Lists!$H$3,IF($K80&lt;1,(($S80/$K80)*((1+'Inputs &amp; Summary'!$D$7)^BC$1)),((INT(BC$1/$K80)-INT((BC$1-1)/$K80))*$S80*((1+'Inputs &amp; Summary'!$D$7)^BC$1))),(_xlfn.WEIBULL.DIST(BC$1,$L80,$K80,FALSE)*$S80*((1+'Inputs &amp; Summary'!$D$7)^BC$1))),IF($M80=Lists!$H$3,IF($K80&lt;1,((($R80*(1-$E80)+$Q80*(1-$F80))/$K80)*((1+'Inputs &amp; Summary'!$D$7)^BC$1)),((INT(BC$1/$K80)-INT((BC$1-1)/$K80))*($R80*(1-$E80)+$Q80*(1-$F80))*((1+'Inputs &amp; Summary'!$D$7)^BC$1))),((_xlfn.WEIBULL.DIST(BC$1,$L80,$K80,FALSE)*($R80*(1-$E80)+$Q80*(1-$F80))*((1+'Inputs &amp; Summary'!$D$7)^BC$1))))))</f>
        <v>0</v>
      </c>
      <c r="BD80" s="248">
        <f>$D80*IF(BD$1&gt;'Inputs &amp; Summary'!$D$5,0,IF(BD$1&gt;VLOOKUP($G80,Lists!$J$17:$K$21,2),IF($M80=Lists!$H$3,IF($K80&lt;1,(($S80/$K80)*((1+'Inputs &amp; Summary'!$D$7)^BD$1)),((INT(BD$1/$K80)-INT((BD$1-1)/$K80))*$S80*((1+'Inputs &amp; Summary'!$D$7)^BD$1))),(_xlfn.WEIBULL.DIST(BD$1,$L80,$K80,FALSE)*$S80*((1+'Inputs &amp; Summary'!$D$7)^BD$1))),IF($M80=Lists!$H$3,IF($K80&lt;1,((($R80*(1-$E80)+$Q80*(1-$F80))/$K80)*((1+'Inputs &amp; Summary'!$D$7)^BD$1)),((INT(BD$1/$K80)-INT((BD$1-1)/$K80))*($R80*(1-$E80)+$Q80*(1-$F80))*((1+'Inputs &amp; Summary'!$D$7)^BD$1))),((_xlfn.WEIBULL.DIST(BD$1,$L80,$K80,FALSE)*($R80*(1-$E80)+$Q80*(1-$F80))*((1+'Inputs &amp; Summary'!$D$7)^BD$1))))))</f>
        <v>0</v>
      </c>
      <c r="BE80" s="248">
        <f>$D80*IF(BE$1&gt;'Inputs &amp; Summary'!$D$5,0,IF(BE$1&gt;VLOOKUP($G80,Lists!$J$17:$K$21,2),IF($M80=Lists!$H$3,IF($K80&lt;1,(($S80/$K80)*((1+'Inputs &amp; Summary'!$D$7)^BE$1)),((INT(BE$1/$K80)-INT((BE$1-1)/$K80))*$S80*((1+'Inputs &amp; Summary'!$D$7)^BE$1))),(_xlfn.WEIBULL.DIST(BE$1,$L80,$K80,FALSE)*$S80*((1+'Inputs &amp; Summary'!$D$7)^BE$1))),IF($M80=Lists!$H$3,IF($K80&lt;1,((($R80*(1-$E80)+$Q80*(1-$F80))/$K80)*((1+'Inputs &amp; Summary'!$D$7)^BE$1)),((INT(BE$1/$K80)-INT((BE$1-1)/$K80))*($R80*(1-$E80)+$Q80*(1-$F80))*((1+'Inputs &amp; Summary'!$D$7)^BE$1))),((_xlfn.WEIBULL.DIST(BE$1,$L80,$K80,FALSE)*($R80*(1-$E80)+$Q80*(1-$F80))*((1+'Inputs &amp; Summary'!$D$7)^BE$1))))))</f>
        <v>0</v>
      </c>
      <c r="BF80" s="248">
        <f>$D80*IF(BF$1&gt;'Inputs &amp; Summary'!$D$5,0,IF(BF$1&gt;VLOOKUP($G80,Lists!$J$17:$K$21,2),IF($M80=Lists!$H$3,IF($K80&lt;1,(($S80/$K80)*((1+'Inputs &amp; Summary'!$D$7)^BF$1)),((INT(BF$1/$K80)-INT((BF$1-1)/$K80))*$S80*((1+'Inputs &amp; Summary'!$D$7)^BF$1))),(_xlfn.WEIBULL.DIST(BF$1,$L80,$K80,FALSE)*$S80*((1+'Inputs &amp; Summary'!$D$7)^BF$1))),IF($M80=Lists!$H$3,IF($K80&lt;1,((($R80*(1-$E80)+$Q80*(1-$F80))/$K80)*((1+'Inputs &amp; Summary'!$D$7)^BF$1)),((INT(BF$1/$K80)-INT((BF$1-1)/$K80))*($R80*(1-$E80)+$Q80*(1-$F80))*((1+'Inputs &amp; Summary'!$D$7)^BF$1))),((_xlfn.WEIBULL.DIST(BF$1,$L80,$K80,FALSE)*($R80*(1-$E80)+$Q80*(1-$F80))*((1+'Inputs &amp; Summary'!$D$7)^BF$1))))))</f>
        <v>0</v>
      </c>
      <c r="BG80" s="248">
        <f>$D80*IF(BG$1&gt;'Inputs &amp; Summary'!$D$5,0,IF(BG$1&gt;VLOOKUP($G80,Lists!$J$17:$K$21,2),IF($M80=Lists!$H$3,IF($K80&lt;1,(($S80/$K80)*((1+'Inputs &amp; Summary'!$D$7)^BG$1)),((INT(BG$1/$K80)-INT((BG$1-1)/$K80))*$S80*((1+'Inputs &amp; Summary'!$D$7)^BG$1))),(_xlfn.WEIBULL.DIST(BG$1,$L80,$K80,FALSE)*$S80*((1+'Inputs &amp; Summary'!$D$7)^BG$1))),IF($M80=Lists!$H$3,IF($K80&lt;1,((($R80*(1-$E80)+$Q80*(1-$F80))/$K80)*((1+'Inputs &amp; Summary'!$D$7)^BG$1)),((INT(BG$1/$K80)-INT((BG$1-1)/$K80))*($R80*(1-$E80)+$Q80*(1-$F80))*((1+'Inputs &amp; Summary'!$D$7)^BG$1))),((_xlfn.WEIBULL.DIST(BG$1,$L80,$K80,FALSE)*($R80*(1-$E80)+$Q80*(1-$F80))*((1+'Inputs &amp; Summary'!$D$7)^BG$1))))))</f>
        <v>0</v>
      </c>
      <c r="BH80" s="248">
        <f>$D80*IF(BH$1&gt;'Inputs &amp; Summary'!$D$5,0,IF(BH$1&gt;VLOOKUP($G80,Lists!$J$17:$K$21,2),IF($M80=Lists!$H$3,IF($K80&lt;1,(($S80/$K80)*((1+'Inputs &amp; Summary'!$D$7)^BH$1)),((INT(BH$1/$K80)-INT((BH$1-1)/$K80))*$S80*((1+'Inputs &amp; Summary'!$D$7)^BH$1))),(_xlfn.WEIBULL.DIST(BH$1,$L80,$K80,FALSE)*$S80*((1+'Inputs &amp; Summary'!$D$7)^BH$1))),IF($M80=Lists!$H$3,IF($K80&lt;1,((($R80*(1-$E80)+$Q80*(1-$F80))/$K80)*((1+'Inputs &amp; Summary'!$D$7)^BH$1)),((INT(BH$1/$K80)-INT((BH$1-1)/$K80))*($R80*(1-$E80)+$Q80*(1-$F80))*((1+'Inputs &amp; Summary'!$D$7)^BH$1))),((_xlfn.WEIBULL.DIST(BH$1,$L80,$K80,FALSE)*($R80*(1-$E80)+$Q80*(1-$F80))*((1+'Inputs &amp; Summary'!$D$7)^BH$1))))))</f>
        <v>0</v>
      </c>
      <c r="BI80" s="248">
        <f>$D80*IF(BI$1&gt;'Inputs &amp; Summary'!$D$5,0,IF(BI$1&gt;VLOOKUP($G80,Lists!$J$17:$K$21,2),IF($M80=Lists!$H$3,IF($K80&lt;1,(($S80/$K80)*((1+'Inputs &amp; Summary'!$D$7)^BI$1)),((INT(BI$1/$K80)-INT((BI$1-1)/$K80))*$S80*((1+'Inputs &amp; Summary'!$D$7)^BI$1))),(_xlfn.WEIBULL.DIST(BI$1,$L80,$K80,FALSE)*$S80*((1+'Inputs &amp; Summary'!$D$7)^BI$1))),IF($M80=Lists!$H$3,IF($K80&lt;1,((($R80*(1-$E80)+$Q80*(1-$F80))/$K80)*((1+'Inputs &amp; Summary'!$D$7)^BI$1)),((INT(BI$1/$K80)-INT((BI$1-1)/$K80))*($R80*(1-$E80)+$Q80*(1-$F80))*((1+'Inputs &amp; Summary'!$D$7)^BI$1))),((_xlfn.WEIBULL.DIST(BI$1,$L80,$K80,FALSE)*($R80*(1-$E80)+$Q80*(1-$F80))*((1+'Inputs &amp; Summary'!$D$7)^BI$1))))))</f>
        <v>0</v>
      </c>
      <c r="BJ80" s="248">
        <f>$D80*IF(BJ$1&gt;'Inputs &amp; Summary'!$D$5,0,IF(BJ$1&gt;VLOOKUP($G80,Lists!$J$17:$K$21,2),IF($M80=Lists!$H$3,IF($K80&lt;1,(($S80/$K80)*((1+'Inputs &amp; Summary'!$D$7)^BJ$1)),((INT(BJ$1/$K80)-INT((BJ$1-1)/$K80))*$S80*((1+'Inputs &amp; Summary'!$D$7)^BJ$1))),(_xlfn.WEIBULL.DIST(BJ$1,$L80,$K80,FALSE)*$S80*((1+'Inputs &amp; Summary'!$D$7)^BJ$1))),IF($M80=Lists!$H$3,IF($K80&lt;1,((($R80*(1-$E80)+$Q80*(1-$F80))/$K80)*((1+'Inputs &amp; Summary'!$D$7)^BJ$1)),((INT(BJ$1/$K80)-INT((BJ$1-1)/$K80))*($R80*(1-$E80)+$Q80*(1-$F80))*((1+'Inputs &amp; Summary'!$D$7)^BJ$1))),((_xlfn.WEIBULL.DIST(BJ$1,$L80,$K80,FALSE)*($R80*(1-$E80)+$Q80*(1-$F80))*((1+'Inputs &amp; Summary'!$D$7)^BJ$1))))))</f>
        <v>0</v>
      </c>
      <c r="BK80" s="248">
        <f>$D80*IF(BK$1&gt;'Inputs &amp; Summary'!$D$5,0,IF(BK$1&gt;VLOOKUP($G80,Lists!$J$17:$K$21,2),IF($M80=Lists!$H$3,IF($K80&lt;1,(($S80/$K80)*((1+'Inputs &amp; Summary'!$D$7)^BK$1)),((INT(BK$1/$K80)-INT((BK$1-1)/$K80))*$S80*((1+'Inputs &amp; Summary'!$D$7)^BK$1))),(_xlfn.WEIBULL.DIST(BK$1,$L80,$K80,FALSE)*$S80*((1+'Inputs &amp; Summary'!$D$7)^BK$1))),IF($M80=Lists!$H$3,IF($K80&lt;1,((($R80*(1-$E80)+$Q80*(1-$F80))/$K80)*((1+'Inputs &amp; Summary'!$D$7)^BK$1)),((INT(BK$1/$K80)-INT((BK$1-1)/$K80))*($R80*(1-$E80)+$Q80*(1-$F80))*((1+'Inputs &amp; Summary'!$D$7)^BK$1))),((_xlfn.WEIBULL.DIST(BK$1,$L80,$K80,FALSE)*($R80*(1-$E80)+$Q80*(1-$F80))*((1+'Inputs &amp; Summary'!$D$7)^BK$1))))))</f>
        <v>0</v>
      </c>
      <c r="BL80" s="248">
        <f>$D80*IF(BL$1&gt;'Inputs &amp; Summary'!$D$5,0,IF(BL$1&gt;VLOOKUP($G80,Lists!$J$17:$K$21,2),IF($M80=Lists!$H$3,IF($K80&lt;1,(($S80/$K80)*((1+'Inputs &amp; Summary'!$D$7)^BL$1)),((INT(BL$1/$K80)-INT((BL$1-1)/$K80))*$S80*((1+'Inputs &amp; Summary'!$D$7)^BL$1))),(_xlfn.WEIBULL.DIST(BL$1,$L80,$K80,FALSE)*$S80*((1+'Inputs &amp; Summary'!$D$7)^BL$1))),IF($M80=Lists!$H$3,IF($K80&lt;1,((($R80*(1-$E80)+$Q80*(1-$F80))/$K80)*((1+'Inputs &amp; Summary'!$D$7)^BL$1)),((INT(BL$1/$K80)-INT((BL$1-1)/$K80))*($R80*(1-$E80)+$Q80*(1-$F80))*((1+'Inputs &amp; Summary'!$D$7)^BL$1))),((_xlfn.WEIBULL.DIST(BL$1,$L80,$K80,FALSE)*($R80*(1-$E80)+$Q80*(1-$F80))*((1+'Inputs &amp; Summary'!$D$7)^BL$1))))))</f>
        <v>0</v>
      </c>
    </row>
    <row r="81" spans="1:64" x14ac:dyDescent="0.3">
      <c r="A81" s="236" t="s">
        <v>199</v>
      </c>
      <c r="B81" s="117" t="str">
        <f>IF('Inputs &amp; Summary'!$D$15=Lists!$E$3,INDEX('Residential Rooftop Details'!$A$30:$X$158,MATCH('Cash Flow'!$A81,'Residential Rooftop Details'!$A$30:$A$158,0),COLUMN(B$1)),IF('Inputs &amp; Summary'!$D$15=Lists!$E$4,INDEX('Commercial Rooftop Details'!$A$30:$V$158,MATCH('Cash Flow'!$A81,'Commercial Rooftop Details'!$A$30:$A$158,0),COLUMN(B$1)),INDEX('Ground-Mount Details'!$A$30:$V$158,MATCH('Cash Flow'!$A81,'Ground-Mount Details'!$A$30:$A$158,0),COLUMN(B$1))))</f>
        <v>Corrective</v>
      </c>
      <c r="C81" s="117" t="str">
        <f>IF('Inputs &amp; Summary'!$D$15=Lists!$E$3,INDEX('Residential Rooftop Details'!$A$30:$X$158,MATCH('Cash Flow'!$A81,'Residential Rooftop Details'!$A$30:$A$158,0),COLUMN(C$1)),IF('Inputs &amp; Summary'!$D$15=Lists!$E$4,INDEX('Commercial Rooftop Details'!$A$30:$V$158,MATCH('Cash Flow'!$A81,'Commercial Rooftop Details'!$A$30:$A$158,0),COLUMN(C$1)),INDEX('Ground-Mount Details'!$A$30:$V$158,MATCH('Cash Flow'!$A81,'Ground-Mount Details'!$A$30:$A$158,0),COLUMN(C$1))))</f>
        <v>Roof</v>
      </c>
      <c r="D81" s="117">
        <f>IF('Inputs &amp; Summary'!$D$15=Lists!$E$3,INDEX('Residential Rooftop Details'!$A$30:$X$158,MATCH('Cash Flow'!$A81,'Residential Rooftop Details'!$A$30:$A$158,0),COLUMN(D$1)),IF('Inputs &amp; Summary'!$D$15=Lists!$E$4,INDEX('Commercial Rooftop Details'!$A$30:$V$158,MATCH('Cash Flow'!$A81,'Commercial Rooftop Details'!$A$30:$A$158,0),COLUMN(D$1)),INDEX('Ground-Mount Details'!$A$30:$V$158,MATCH('Cash Flow'!$A81,'Ground-Mount Details'!$A$30:$A$158,0),COLUMN(D$1))))</f>
        <v>0</v>
      </c>
      <c r="E81" s="117">
        <f>IF('Inputs &amp; Summary'!$D$15=Lists!$E$3,INDEX('Residential Rooftop Details'!$A$30:$X$158,MATCH('Cash Flow'!$A81,'Residential Rooftop Details'!$A$30:$A$158,0),COLUMN(E$1)),IF('Inputs &amp; Summary'!$D$15=Lists!$E$4,INDEX('Commercial Rooftop Details'!$A$30:$V$158,MATCH('Cash Flow'!$A81,'Commercial Rooftop Details'!$A$30:$A$158,0),COLUMN(E$1)),INDEX('Ground-Mount Details'!$A$30:$V$158,MATCH('Cash Flow'!$A81,'Ground-Mount Details'!$A$30:$A$158,0),COLUMN(E$1))))</f>
        <v>1</v>
      </c>
      <c r="F81" s="117">
        <f>IF('Inputs &amp; Summary'!$D$15=Lists!$E$3,INDEX('Residential Rooftop Details'!$A$30:$X$158,MATCH('Cash Flow'!$A81,'Residential Rooftop Details'!$A$30:$A$158,0),COLUMN(F$1)),IF('Inputs &amp; Summary'!$D$15=Lists!$E$4,INDEX('Commercial Rooftop Details'!$A$30:$V$158,MATCH('Cash Flow'!$A81,'Commercial Rooftop Details'!$A$30:$A$158,0),COLUMN(F$1)),INDEX('Ground-Mount Details'!$A$30:$V$158,MATCH('Cash Flow'!$A81,'Ground-Mount Details'!$A$30:$A$158,0),COLUMN(F$1))))</f>
        <v>1</v>
      </c>
      <c r="G81" s="237" t="str">
        <f>IF('Inputs &amp; Summary'!$D$15=Lists!$E$3,INDEX('Residential Rooftop Details'!$A$30:$X$158,MATCH('Cash Flow'!$A81,'Residential Rooftop Details'!$A$30:$A$158,0),COLUMN(G$1)),IF('Inputs &amp; Summary'!$D$15=Lists!$E$4,INDEX('Commercial Rooftop Details'!$A$30:$V$158,MATCH('Cash Flow'!$A81,'Commercial Rooftop Details'!$A$30:$A$158,0),COLUMN(G$1)),INDEX('Ground-Mount Details'!$A$30:$V$158,MATCH('Cash Flow'!$A81,'Ground-Mount Details'!$A$30:$A$158,0),COLUMN(G$1))))</f>
        <v>N/A</v>
      </c>
      <c r="H81" s="237" t="str">
        <f>IF('Inputs &amp; Summary'!$D$15=Lists!$E$3,INDEX('Residential Rooftop Details'!$A$30:$X$158,MATCH('Cash Flow'!$A81,'Residential Rooftop Details'!$A$30:$A$158,0),COLUMN(H$1)),IF('Inputs &amp; Summary'!$D$15=Lists!$E$4,INDEX('Commercial Rooftop Details'!$A$30:$V$158,MATCH('Cash Flow'!$A81,'Commercial Rooftop Details'!$A$30:$A$158,0),COLUMN(H$1)),INDEX('Ground-Mount Details'!$A$30:$V$158,MATCH('Cash Flow'!$A81,'Ground-Mount Details'!$A$30:$A$158,0),COLUMN(H$1))))</f>
        <v>acres</v>
      </c>
      <c r="I81" s="237" t="str">
        <f>IF('Inputs &amp; Summary'!$D$15=Lists!$E$3,INDEX('Residential Rooftop Details'!$A$30:$X$158,MATCH('Cash Flow'!$A81,'Residential Rooftop Details'!$A$30:$A$158,0),COLUMN(I$1)),IF('Inputs &amp; Summary'!$D$15=Lists!$E$4,INDEX('Commercial Rooftop Details'!$A$30:$V$158,MATCH('Cash Flow'!$A81,'Commercial Rooftop Details'!$A$30:$A$158,0),COLUMN(I$1)),INDEX('Ground-Mount Details'!$A$30:$V$158,MATCH('Cash Flow'!$A81,'Ground-Mount Details'!$A$30:$A$158,0),COLUMN(I$1))))</f>
        <v>Roofing</v>
      </c>
      <c r="J81" s="238">
        <f>IF('Inputs &amp; Summary'!$D$15=Lists!$E$3,INDEX('Residential Rooftop Details'!$A$30:$X$158,MATCH('Cash Flow'!$A81,'Residential Rooftop Details'!$A$30:$A$158,0),COLUMN(J$1)),IF('Inputs &amp; Summary'!$D$15=Lists!$E$4,INDEX('Commercial Rooftop Details'!$A$30:$V$158,MATCH('Cash Flow'!$A81,'Commercial Rooftop Details'!$A$30:$A$158,0),COLUMN(J$1)),INDEX('Ground-Mount Details'!$A$30:$V$158,MATCH('Cash Flow'!$A81,'Ground-Mount Details'!$A$30:$A$158,0),COLUMN(J$1))))</f>
        <v>16.451923076923077</v>
      </c>
      <c r="K81" s="239">
        <f>IF('Inputs &amp; Summary'!$D$15=Lists!$E$3,INDEX('Residential Rooftop Details'!$A$30:$X$158,MATCH('Cash Flow'!$A81,'Residential Rooftop Details'!$A$30:$A$158,0),COLUMN(K$1)),IF('Inputs &amp; Summary'!$D$15=Lists!$E$4,INDEX('Commercial Rooftop Details'!$A$30:$V$158,MATCH('Cash Flow'!$A81,'Commercial Rooftop Details'!$A$30:$A$158,0),COLUMN(K$1)),INDEX('Ground-Mount Details'!$A$30:$V$158,MATCH('Cash Flow'!$A81,'Ground-Mount Details'!$A$30:$A$158,0),COLUMN(K$1))))</f>
        <v>25</v>
      </c>
      <c r="L81" s="239">
        <f>IF('Inputs &amp; Summary'!$D$15=Lists!$E$3,INDEX('Residential Rooftop Details'!$A$30:$X$158,MATCH('Cash Flow'!$A81,'Residential Rooftop Details'!$A$30:$A$158,0),COLUMN(L$1)),IF('Inputs &amp; Summary'!$D$15=Lists!$E$4,INDEX('Commercial Rooftop Details'!$A$30:$V$158,MATCH('Cash Flow'!$A81,'Commercial Rooftop Details'!$A$30:$A$158,0),COLUMN(L$1)),INDEX('Ground-Mount Details'!$A$30:$V$158,MATCH('Cash Flow'!$A81,'Ground-Mount Details'!$A$30:$A$158,0),COLUMN(L$1))))</f>
        <v>1</v>
      </c>
      <c r="M81" s="238" t="str">
        <f>IF('Inputs &amp; Summary'!$D$15=Lists!$E$3,INDEX('Residential Rooftop Details'!$A$30:$X$158,MATCH('Cash Flow'!$A81,'Residential Rooftop Details'!$A$30:$A$158,0),COLUMN(M$1)),IF('Inputs &amp; Summary'!$D$15=Lists!$E$4,INDEX('Commercial Rooftop Details'!$A$30:$V$158,MATCH('Cash Flow'!$A81,'Commercial Rooftop Details'!$A$30:$A$158,0),COLUMN(M$1)),INDEX('Ground-Mount Details'!$A$30:$V$158,MATCH('Cash Flow'!$A81,'Ground-Mount Details'!$A$30:$A$158,0),COLUMN(M$1))))</f>
        <v>Weibull</v>
      </c>
      <c r="N81" s="240">
        <f>IF('Inputs &amp; Summary'!$D$15=Lists!$E$3,INDEX('Residential Rooftop Details'!$A$30:$X$158,MATCH('Cash Flow'!$A81,'Residential Rooftop Details'!$A$30:$A$158,0),COLUMN(N$1)),IF('Inputs &amp; Summary'!$D$15=Lists!$E$4,INDEX('Commercial Rooftop Details'!$A$30:$V$158,MATCH('Cash Flow'!$A81,'Commercial Rooftop Details'!$A$30:$A$158,0),COLUMN(N$1)),INDEX('Ground-Mount Details'!$A$30:$V$158,MATCH('Cash Flow'!$A81,'Ground-Mount Details'!$A$30:$A$158,0),COLUMN(N$1))))</f>
        <v>2.3152786885245904</v>
      </c>
      <c r="O81" s="239">
        <f>IF('Inputs &amp; Summary'!$D$15=Lists!$E$3,INDEX('Residential Rooftop Details'!$A$30:$X$158,MATCH('Cash Flow'!$A81,'Residential Rooftop Details'!$A$30:$A$158,0),COLUMN(O$1)),IF('Inputs &amp; Summary'!$D$15=Lists!$E$4,INDEX('Commercial Rooftop Details'!$A$30:$V$158,MATCH('Cash Flow'!$A81,'Commercial Rooftop Details'!$A$30:$A$158,0),COLUMN(O$1)),INDEX('Ground-Mount Details'!$A$30:$V$158,MATCH('Cash Flow'!$A81,'Ground-Mount Details'!$A$30:$A$158,0),COLUMN(O$1))))</f>
        <v>8</v>
      </c>
      <c r="P81" s="241">
        <f>IF('Inputs &amp; Summary'!$D$15=Lists!$E$3,INDEX('Residential Rooftop Details'!$A$30:$X$158,MATCH('Cash Flow'!$A81,'Residential Rooftop Details'!$A$30:$A$158,0),COLUMN(P$1)),IF('Inputs &amp; Summary'!$D$15=Lists!$E$4,INDEX('Commercial Rooftop Details'!$A$30:$V$158,MATCH('Cash Flow'!$A81,'Commercial Rooftop Details'!$A$30:$A$158,0),COLUMN(P$1)),INDEX('Ground-Mount Details'!$A$30:$V$158,MATCH('Cash Flow'!$A81,'Ground-Mount Details'!$A$30:$A$158,0),COLUMN(P$1))))</f>
        <v>400</v>
      </c>
      <c r="Q81" s="242">
        <f>IF('Inputs &amp; Summary'!$D$15=Lists!$E$3,INDEX('Residential Rooftop Details'!$A$30:$X$158,MATCH('Cash Flow'!$A81,'Residential Rooftop Details'!$A$30:$A$158,0),COLUMN(Q$1)),IF('Inputs &amp; Summary'!$D$15=Lists!$E$4,INDEX('Commercial Rooftop Details'!$A$30:$V$158,MATCH('Cash Flow'!$A81,'Commercial Rooftop Details'!$A$30:$A$158,0),COLUMN(Q$1)),INDEX('Ground-Mount Details'!$A$30:$V$158,MATCH('Cash Flow'!$A81,'Ground-Mount Details'!$A$30:$A$158,0),COLUMN(Q$1))))</f>
        <v>304.72629508196724</v>
      </c>
      <c r="R81" s="242">
        <f>IF('Inputs &amp; Summary'!$D$15=Lists!$E$3,INDEX('Residential Rooftop Details'!$A$30:$X$158,MATCH('Cash Flow'!$A81,'Residential Rooftop Details'!$A$30:$A$158,0),COLUMN(R$1)),IF('Inputs &amp; Summary'!$D$15=Lists!$E$4,INDEX('Commercial Rooftop Details'!$A$30:$V$158,MATCH('Cash Flow'!$A81,'Commercial Rooftop Details'!$A$30:$A$158,0),COLUMN(R$1)),INDEX('Ground-Mount Details'!$A$30:$V$158,MATCH('Cash Flow'!$A81,'Ground-Mount Details'!$A$30:$A$158,0),COLUMN(R$1))))</f>
        <v>926.1114754098362</v>
      </c>
      <c r="S81" s="243">
        <f>IF('Inputs &amp; Summary'!$D$15=Lists!$E$3,INDEX('Residential Rooftop Details'!$A$30:$X$158,MATCH('Cash Flow'!$A81,'Residential Rooftop Details'!$A$30:$A$158,0),COLUMN(S$1)),IF('Inputs &amp; Summary'!$D$15=Lists!$E$4,INDEX('Commercial Rooftop Details'!$A$30:$V$158,MATCH('Cash Flow'!$A81,'Commercial Rooftop Details'!$A$30:$A$158,0),COLUMN(S$1)),INDEX('Ground-Mount Details'!$A$30:$V$158,MATCH('Cash Flow'!$A81,'Ground-Mount Details'!$A$30:$A$158,0),COLUMN(S$1))))</f>
        <v>0</v>
      </c>
      <c r="T81" s="238">
        <f>IF('Inputs &amp; Summary'!$D$15=Lists!$E$3,INDEX('Residential Rooftop Details'!$A$30:$X$158,MATCH('Cash Flow'!$A81,'Residential Rooftop Details'!$A$30:$A$158,0),COLUMN(T$1)),IF('Inputs &amp; Summary'!$D$15=Lists!$E$4,INDEX('Commercial Rooftop Details'!$A$30:$V$158,MATCH('Cash Flow'!$A81,'Commercial Rooftop Details'!$A$30:$A$158,0),COLUMN(T$1)),INDEX('Ground-Mount Details'!$A$30:$V$158,MATCH('Cash Flow'!$A81,'Ground-Mount Details'!$A$30:$A$158,0),COLUMN(T$1))))</f>
        <v>0</v>
      </c>
      <c r="U81" s="244">
        <f>IF('Inputs &amp; Summary'!$D$15=Lists!$E$3,INDEX('Residential Rooftop Details'!$A$30:$X$158,MATCH('Cash Flow'!$A81,'Residential Rooftop Details'!$A$30:$A$158,0),COLUMN(U$1)),IF('Inputs &amp; Summary'!$D$15=Lists!$E$4,INDEX('Commercial Rooftop Details'!$A$30:$V$158,MATCH('Cash Flow'!$A81,'Commercial Rooftop Details'!$A$30:$A$158,0),COLUMN(U$1)),INDEX('Ground-Mount Details'!$A$30:$V$158,MATCH('Cash Flow'!$A81,'Ground-Mount Details'!$A$30:$A$158,0),COLUMN(U$1))))</f>
        <v>0</v>
      </c>
      <c r="V81" s="245">
        <f t="shared" si="8"/>
        <v>0</v>
      </c>
      <c r="W81" s="245">
        <f>NPV('Inputs &amp; Summary'!$D$6,Y81:BL81)</f>
        <v>0</v>
      </c>
      <c r="X81" s="246">
        <f t="shared" si="7"/>
        <v>0</v>
      </c>
      <c r="Y81" s="248">
        <f>$D81*IF(Y$1&gt;'Inputs &amp; Summary'!$D$5,0,IF(Y$1&gt;VLOOKUP($G81,Lists!$J$17:$K$21,2),IF($M81=Lists!$H$3,IF($K81&lt;1,(($S81/$K81)*((1+'Inputs &amp; Summary'!$D$7)^Y$1)),((INT(Y$1/$K81)-INT((Y$1-1)/$K81))*$S81*((1+'Inputs &amp; Summary'!$D$7)^Y$1))),(_xlfn.WEIBULL.DIST(Y$1,$L81,$K81,FALSE)*$S81*((1+'Inputs &amp; Summary'!$D$7)^Y$1))),IF($M81=Lists!$H$3,IF($K81&lt;1,((($R81*(1-$E81)+$Q81*(1-$F81))/$K81)*((1+'Inputs &amp; Summary'!$D$7)^Y$1)),((INT(Y$1/$K81)-INT((Y$1-1)/$K81))*($R81*(1-$E81)+$Q81*(1-$F81))*((1+'Inputs &amp; Summary'!$D$7)^Y$1))),((_xlfn.WEIBULL.DIST(Y$1,$L81,$K81,FALSE)*($R81*(1-$E81)+$Q81*(1-$F81))*((1+'Inputs &amp; Summary'!$D$7)^Y$1))))))</f>
        <v>0</v>
      </c>
      <c r="Z81" s="248">
        <f>$D81*IF(Z$1&gt;'Inputs &amp; Summary'!$D$5,0,IF(Z$1&gt;VLOOKUP($G81,Lists!$J$17:$K$21,2),IF($M81=Lists!$H$3,IF($K81&lt;1,(($S81/$K81)*((1+'Inputs &amp; Summary'!$D$7)^Z$1)),((INT(Z$1/$K81)-INT((Z$1-1)/$K81))*$S81*((1+'Inputs &amp; Summary'!$D$7)^Z$1))),(_xlfn.WEIBULL.DIST(Z$1,$L81,$K81,FALSE)*$S81*((1+'Inputs &amp; Summary'!$D$7)^Z$1))),IF($M81=Lists!$H$3,IF($K81&lt;1,((($R81*(1-$E81)+$Q81*(1-$F81))/$K81)*((1+'Inputs &amp; Summary'!$D$7)^Z$1)),((INT(Z$1/$K81)-INT((Z$1-1)/$K81))*($R81*(1-$E81)+$Q81*(1-$F81))*((1+'Inputs &amp; Summary'!$D$7)^Z$1))),((_xlfn.WEIBULL.DIST(Z$1,$L81,$K81,FALSE)*($R81*(1-$E81)+$Q81*(1-$F81))*((1+'Inputs &amp; Summary'!$D$7)^Z$1))))))</f>
        <v>0</v>
      </c>
      <c r="AA81" s="248">
        <f>$D81*IF(AA$1&gt;'Inputs &amp; Summary'!$D$5,0,IF(AA$1&gt;VLOOKUP($G81,Lists!$J$17:$K$21,2),IF($M81=Lists!$H$3,IF($K81&lt;1,(($S81/$K81)*((1+'Inputs &amp; Summary'!$D$7)^AA$1)),((INT(AA$1/$K81)-INT((AA$1-1)/$K81))*$S81*((1+'Inputs &amp; Summary'!$D$7)^AA$1))),(_xlfn.WEIBULL.DIST(AA$1,$L81,$K81,FALSE)*$S81*((1+'Inputs &amp; Summary'!$D$7)^AA$1))),IF($M81=Lists!$H$3,IF($K81&lt;1,((($R81*(1-$E81)+$Q81*(1-$F81))/$K81)*((1+'Inputs &amp; Summary'!$D$7)^AA$1)),((INT(AA$1/$K81)-INT((AA$1-1)/$K81))*($R81*(1-$E81)+$Q81*(1-$F81))*((1+'Inputs &amp; Summary'!$D$7)^AA$1))),((_xlfn.WEIBULL.DIST(AA$1,$L81,$K81,FALSE)*($R81*(1-$E81)+$Q81*(1-$F81))*((1+'Inputs &amp; Summary'!$D$7)^AA$1))))))</f>
        <v>0</v>
      </c>
      <c r="AB81" s="248">
        <f>$D81*IF(AB$1&gt;'Inputs &amp; Summary'!$D$5,0,IF(AB$1&gt;VLOOKUP($G81,Lists!$J$17:$K$21,2),IF($M81=Lists!$H$3,IF($K81&lt;1,(($S81/$K81)*((1+'Inputs &amp; Summary'!$D$7)^AB$1)),((INT(AB$1/$K81)-INT((AB$1-1)/$K81))*$S81*((1+'Inputs &amp; Summary'!$D$7)^AB$1))),(_xlfn.WEIBULL.DIST(AB$1,$L81,$K81,FALSE)*$S81*((1+'Inputs &amp; Summary'!$D$7)^AB$1))),IF($M81=Lists!$H$3,IF($K81&lt;1,((($R81*(1-$E81)+$Q81*(1-$F81))/$K81)*((1+'Inputs &amp; Summary'!$D$7)^AB$1)),((INT(AB$1/$K81)-INT((AB$1-1)/$K81))*($R81*(1-$E81)+$Q81*(1-$F81))*((1+'Inputs &amp; Summary'!$D$7)^AB$1))),((_xlfn.WEIBULL.DIST(AB$1,$L81,$K81,FALSE)*($R81*(1-$E81)+$Q81*(1-$F81))*((1+'Inputs &amp; Summary'!$D$7)^AB$1))))))</f>
        <v>0</v>
      </c>
      <c r="AC81" s="248">
        <f>$D81*IF(AC$1&gt;'Inputs &amp; Summary'!$D$5,0,IF(AC$1&gt;VLOOKUP($G81,Lists!$J$17:$K$21,2),IF($M81=Lists!$H$3,IF($K81&lt;1,(($S81/$K81)*((1+'Inputs &amp; Summary'!$D$7)^AC$1)),((INT(AC$1/$K81)-INT((AC$1-1)/$K81))*$S81*((1+'Inputs &amp; Summary'!$D$7)^AC$1))),(_xlfn.WEIBULL.DIST(AC$1,$L81,$K81,FALSE)*$S81*((1+'Inputs &amp; Summary'!$D$7)^AC$1))),IF($M81=Lists!$H$3,IF($K81&lt;1,((($R81*(1-$E81)+$Q81*(1-$F81))/$K81)*((1+'Inputs &amp; Summary'!$D$7)^AC$1)),((INT(AC$1/$K81)-INT((AC$1-1)/$K81))*($R81*(1-$E81)+$Q81*(1-$F81))*((1+'Inputs &amp; Summary'!$D$7)^AC$1))),((_xlfn.WEIBULL.DIST(AC$1,$L81,$K81,FALSE)*($R81*(1-$E81)+$Q81*(1-$F81))*((1+'Inputs &amp; Summary'!$D$7)^AC$1))))))</f>
        <v>0</v>
      </c>
      <c r="AD81" s="248">
        <f>$D81*IF(AD$1&gt;'Inputs &amp; Summary'!$D$5,0,IF(AD$1&gt;VLOOKUP($G81,Lists!$J$17:$K$21,2),IF($M81=Lists!$H$3,IF($K81&lt;1,(($S81/$K81)*((1+'Inputs &amp; Summary'!$D$7)^AD$1)),((INT(AD$1/$K81)-INT((AD$1-1)/$K81))*$S81*((1+'Inputs &amp; Summary'!$D$7)^AD$1))),(_xlfn.WEIBULL.DIST(AD$1,$L81,$K81,FALSE)*$S81*((1+'Inputs &amp; Summary'!$D$7)^AD$1))),IF($M81=Lists!$H$3,IF($K81&lt;1,((($R81*(1-$E81)+$Q81*(1-$F81))/$K81)*((1+'Inputs &amp; Summary'!$D$7)^AD$1)),((INT(AD$1/$K81)-INT((AD$1-1)/$K81))*($R81*(1-$E81)+$Q81*(1-$F81))*((1+'Inputs &amp; Summary'!$D$7)^AD$1))),((_xlfn.WEIBULL.DIST(AD$1,$L81,$K81,FALSE)*($R81*(1-$E81)+$Q81*(1-$F81))*((1+'Inputs &amp; Summary'!$D$7)^AD$1))))))</f>
        <v>0</v>
      </c>
      <c r="AE81" s="248">
        <f>$D81*IF(AE$1&gt;'Inputs &amp; Summary'!$D$5,0,IF(AE$1&gt;VLOOKUP($G81,Lists!$J$17:$K$21,2),IF($M81=Lists!$H$3,IF($K81&lt;1,(($S81/$K81)*((1+'Inputs &amp; Summary'!$D$7)^AE$1)),((INT(AE$1/$K81)-INT((AE$1-1)/$K81))*$S81*((1+'Inputs &amp; Summary'!$D$7)^AE$1))),(_xlfn.WEIBULL.DIST(AE$1,$L81,$K81,FALSE)*$S81*((1+'Inputs &amp; Summary'!$D$7)^AE$1))),IF($M81=Lists!$H$3,IF($K81&lt;1,((($R81*(1-$E81)+$Q81*(1-$F81))/$K81)*((1+'Inputs &amp; Summary'!$D$7)^AE$1)),((INT(AE$1/$K81)-INT((AE$1-1)/$K81))*($R81*(1-$E81)+$Q81*(1-$F81))*((1+'Inputs &amp; Summary'!$D$7)^AE$1))),((_xlfn.WEIBULL.DIST(AE$1,$L81,$K81,FALSE)*($R81*(1-$E81)+$Q81*(1-$F81))*((1+'Inputs &amp; Summary'!$D$7)^AE$1))))))</f>
        <v>0</v>
      </c>
      <c r="AF81" s="248">
        <f>$D81*IF(AF$1&gt;'Inputs &amp; Summary'!$D$5,0,IF(AF$1&gt;VLOOKUP($G81,Lists!$J$17:$K$21,2),IF($M81=Lists!$H$3,IF($K81&lt;1,(($S81/$K81)*((1+'Inputs &amp; Summary'!$D$7)^AF$1)),((INT(AF$1/$K81)-INT((AF$1-1)/$K81))*$S81*((1+'Inputs &amp; Summary'!$D$7)^AF$1))),(_xlfn.WEIBULL.DIST(AF$1,$L81,$K81,FALSE)*$S81*((1+'Inputs &amp; Summary'!$D$7)^AF$1))),IF($M81=Lists!$H$3,IF($K81&lt;1,((($R81*(1-$E81)+$Q81*(1-$F81))/$K81)*((1+'Inputs &amp; Summary'!$D$7)^AF$1)),((INT(AF$1/$K81)-INT((AF$1-1)/$K81))*($R81*(1-$E81)+$Q81*(1-$F81))*((1+'Inputs &amp; Summary'!$D$7)^AF$1))),((_xlfn.WEIBULL.DIST(AF$1,$L81,$K81,FALSE)*($R81*(1-$E81)+$Q81*(1-$F81))*((1+'Inputs &amp; Summary'!$D$7)^AF$1))))))</f>
        <v>0</v>
      </c>
      <c r="AG81" s="248">
        <f>$D81*IF(AG$1&gt;'Inputs &amp; Summary'!$D$5,0,IF(AG$1&gt;VLOOKUP($G81,Lists!$J$17:$K$21,2),IF($M81=Lists!$H$3,IF($K81&lt;1,(($S81/$K81)*((1+'Inputs &amp; Summary'!$D$7)^AG$1)),((INT(AG$1/$K81)-INT((AG$1-1)/$K81))*$S81*((1+'Inputs &amp; Summary'!$D$7)^AG$1))),(_xlfn.WEIBULL.DIST(AG$1,$L81,$K81,FALSE)*$S81*((1+'Inputs &amp; Summary'!$D$7)^AG$1))),IF($M81=Lists!$H$3,IF($K81&lt;1,((($R81*(1-$E81)+$Q81*(1-$F81))/$K81)*((1+'Inputs &amp; Summary'!$D$7)^AG$1)),((INT(AG$1/$K81)-INT((AG$1-1)/$K81))*($R81*(1-$E81)+$Q81*(1-$F81))*((1+'Inputs &amp; Summary'!$D$7)^AG$1))),((_xlfn.WEIBULL.DIST(AG$1,$L81,$K81,FALSE)*($R81*(1-$E81)+$Q81*(1-$F81))*((1+'Inputs &amp; Summary'!$D$7)^AG$1))))))</f>
        <v>0</v>
      </c>
      <c r="AH81" s="248">
        <f>$D81*IF(AH$1&gt;'Inputs &amp; Summary'!$D$5,0,IF(AH$1&gt;VLOOKUP($G81,Lists!$J$17:$K$21,2),IF($M81=Lists!$H$3,IF($K81&lt;1,(($S81/$K81)*((1+'Inputs &amp; Summary'!$D$7)^AH$1)),((INT(AH$1/$K81)-INT((AH$1-1)/$K81))*$S81*((1+'Inputs &amp; Summary'!$D$7)^AH$1))),(_xlfn.WEIBULL.DIST(AH$1,$L81,$K81,FALSE)*$S81*((1+'Inputs &amp; Summary'!$D$7)^AH$1))),IF($M81=Lists!$H$3,IF($K81&lt;1,((($R81*(1-$E81)+$Q81*(1-$F81))/$K81)*((1+'Inputs &amp; Summary'!$D$7)^AH$1)),((INT(AH$1/$K81)-INT((AH$1-1)/$K81))*($R81*(1-$E81)+$Q81*(1-$F81))*((1+'Inputs &amp; Summary'!$D$7)^AH$1))),((_xlfn.WEIBULL.DIST(AH$1,$L81,$K81,FALSE)*($R81*(1-$E81)+$Q81*(1-$F81))*((1+'Inputs &amp; Summary'!$D$7)^AH$1))))))</f>
        <v>0</v>
      </c>
      <c r="AI81" s="248">
        <f>$D81*IF(AI$1&gt;'Inputs &amp; Summary'!$D$5,0,IF(AI$1&gt;VLOOKUP($G81,Lists!$J$17:$K$21,2),IF($M81=Lists!$H$3,IF($K81&lt;1,(($S81/$K81)*((1+'Inputs &amp; Summary'!$D$7)^AI$1)),((INT(AI$1/$K81)-INT((AI$1-1)/$K81))*$S81*((1+'Inputs &amp; Summary'!$D$7)^AI$1))),(_xlfn.WEIBULL.DIST(AI$1,$L81,$K81,FALSE)*$S81*((1+'Inputs &amp; Summary'!$D$7)^AI$1))),IF($M81=Lists!$H$3,IF($K81&lt;1,((($R81*(1-$E81)+$Q81*(1-$F81))/$K81)*((1+'Inputs &amp; Summary'!$D$7)^AI$1)),((INT(AI$1/$K81)-INT((AI$1-1)/$K81))*($R81*(1-$E81)+$Q81*(1-$F81))*((1+'Inputs &amp; Summary'!$D$7)^AI$1))),((_xlfn.WEIBULL.DIST(AI$1,$L81,$K81,FALSE)*($R81*(1-$E81)+$Q81*(1-$F81))*((1+'Inputs &amp; Summary'!$D$7)^AI$1))))))</f>
        <v>0</v>
      </c>
      <c r="AJ81" s="248">
        <f>$D81*IF(AJ$1&gt;'Inputs &amp; Summary'!$D$5,0,IF(AJ$1&gt;VLOOKUP($G81,Lists!$J$17:$K$21,2),IF($M81=Lists!$H$3,IF($K81&lt;1,(($S81/$K81)*((1+'Inputs &amp; Summary'!$D$7)^AJ$1)),((INT(AJ$1/$K81)-INT((AJ$1-1)/$K81))*$S81*((1+'Inputs &amp; Summary'!$D$7)^AJ$1))),(_xlfn.WEIBULL.DIST(AJ$1,$L81,$K81,FALSE)*$S81*((1+'Inputs &amp; Summary'!$D$7)^AJ$1))),IF($M81=Lists!$H$3,IF($K81&lt;1,((($R81*(1-$E81)+$Q81*(1-$F81))/$K81)*((1+'Inputs &amp; Summary'!$D$7)^AJ$1)),((INT(AJ$1/$K81)-INT((AJ$1-1)/$K81))*($R81*(1-$E81)+$Q81*(1-$F81))*((1+'Inputs &amp; Summary'!$D$7)^AJ$1))),((_xlfn.WEIBULL.DIST(AJ$1,$L81,$K81,FALSE)*($R81*(1-$E81)+$Q81*(1-$F81))*((1+'Inputs &amp; Summary'!$D$7)^AJ$1))))))</f>
        <v>0</v>
      </c>
      <c r="AK81" s="248">
        <f>$D81*IF(AK$1&gt;'Inputs &amp; Summary'!$D$5,0,IF(AK$1&gt;VLOOKUP($G81,Lists!$J$17:$K$21,2),IF($M81=Lists!$H$3,IF($K81&lt;1,(($S81/$K81)*((1+'Inputs &amp; Summary'!$D$7)^AK$1)),((INT(AK$1/$K81)-INT((AK$1-1)/$K81))*$S81*((1+'Inputs &amp; Summary'!$D$7)^AK$1))),(_xlfn.WEIBULL.DIST(AK$1,$L81,$K81,FALSE)*$S81*((1+'Inputs &amp; Summary'!$D$7)^AK$1))),IF($M81=Lists!$H$3,IF($K81&lt;1,((($R81*(1-$E81)+$Q81*(1-$F81))/$K81)*((1+'Inputs &amp; Summary'!$D$7)^AK$1)),((INT(AK$1/$K81)-INT((AK$1-1)/$K81))*($R81*(1-$E81)+$Q81*(1-$F81))*((1+'Inputs &amp; Summary'!$D$7)^AK$1))),((_xlfn.WEIBULL.DIST(AK$1,$L81,$K81,FALSE)*($R81*(1-$E81)+$Q81*(1-$F81))*((1+'Inputs &amp; Summary'!$D$7)^AK$1))))))</f>
        <v>0</v>
      </c>
      <c r="AL81" s="248">
        <f>$D81*IF(AL$1&gt;'Inputs &amp; Summary'!$D$5,0,IF(AL$1&gt;VLOOKUP($G81,Lists!$J$17:$K$21,2),IF($M81=Lists!$H$3,IF($K81&lt;1,(($S81/$K81)*((1+'Inputs &amp; Summary'!$D$7)^AL$1)),((INT(AL$1/$K81)-INT((AL$1-1)/$K81))*$S81*((1+'Inputs &amp; Summary'!$D$7)^AL$1))),(_xlfn.WEIBULL.DIST(AL$1,$L81,$K81,FALSE)*$S81*((1+'Inputs &amp; Summary'!$D$7)^AL$1))),IF($M81=Lists!$H$3,IF($K81&lt;1,((($R81*(1-$E81)+$Q81*(1-$F81))/$K81)*((1+'Inputs &amp; Summary'!$D$7)^AL$1)),((INT(AL$1/$K81)-INT((AL$1-1)/$K81))*($R81*(1-$E81)+$Q81*(1-$F81))*((1+'Inputs &amp; Summary'!$D$7)^AL$1))),((_xlfn.WEIBULL.DIST(AL$1,$L81,$K81,FALSE)*($R81*(1-$E81)+$Q81*(1-$F81))*((1+'Inputs &amp; Summary'!$D$7)^AL$1))))))</f>
        <v>0</v>
      </c>
      <c r="AM81" s="248">
        <f>$D81*IF(AM$1&gt;'Inputs &amp; Summary'!$D$5,0,IF(AM$1&gt;VLOOKUP($G81,Lists!$J$17:$K$21,2),IF($M81=Lists!$H$3,IF($K81&lt;1,(($S81/$K81)*((1+'Inputs &amp; Summary'!$D$7)^AM$1)),((INT(AM$1/$K81)-INT((AM$1-1)/$K81))*$S81*((1+'Inputs &amp; Summary'!$D$7)^AM$1))),(_xlfn.WEIBULL.DIST(AM$1,$L81,$K81,FALSE)*$S81*((1+'Inputs &amp; Summary'!$D$7)^AM$1))),IF($M81=Lists!$H$3,IF($K81&lt;1,((($R81*(1-$E81)+$Q81*(1-$F81))/$K81)*((1+'Inputs &amp; Summary'!$D$7)^AM$1)),((INT(AM$1/$K81)-INT((AM$1-1)/$K81))*($R81*(1-$E81)+$Q81*(1-$F81))*((1+'Inputs &amp; Summary'!$D$7)^AM$1))),((_xlfn.WEIBULL.DIST(AM$1,$L81,$K81,FALSE)*($R81*(1-$E81)+$Q81*(1-$F81))*((1+'Inputs &amp; Summary'!$D$7)^AM$1))))))</f>
        <v>0</v>
      </c>
      <c r="AN81" s="248">
        <f>$D81*IF(AN$1&gt;'Inputs &amp; Summary'!$D$5,0,IF(AN$1&gt;VLOOKUP($G81,Lists!$J$17:$K$21,2),IF($M81=Lists!$H$3,IF($K81&lt;1,(($S81/$K81)*((1+'Inputs &amp; Summary'!$D$7)^AN$1)),((INT(AN$1/$K81)-INT((AN$1-1)/$K81))*$S81*((1+'Inputs &amp; Summary'!$D$7)^AN$1))),(_xlfn.WEIBULL.DIST(AN$1,$L81,$K81,FALSE)*$S81*((1+'Inputs &amp; Summary'!$D$7)^AN$1))),IF($M81=Lists!$H$3,IF($K81&lt;1,((($R81*(1-$E81)+$Q81*(1-$F81))/$K81)*((1+'Inputs &amp; Summary'!$D$7)^AN$1)),((INT(AN$1/$K81)-INT((AN$1-1)/$K81))*($R81*(1-$E81)+$Q81*(1-$F81))*((1+'Inputs &amp; Summary'!$D$7)^AN$1))),((_xlfn.WEIBULL.DIST(AN$1,$L81,$K81,FALSE)*($R81*(1-$E81)+$Q81*(1-$F81))*((1+'Inputs &amp; Summary'!$D$7)^AN$1))))))</f>
        <v>0</v>
      </c>
      <c r="AO81" s="248">
        <f>$D81*IF(AO$1&gt;'Inputs &amp; Summary'!$D$5,0,IF(AO$1&gt;VLOOKUP($G81,Lists!$J$17:$K$21,2),IF($M81=Lists!$H$3,IF($K81&lt;1,(($S81/$K81)*((1+'Inputs &amp; Summary'!$D$7)^AO$1)),((INT(AO$1/$K81)-INT((AO$1-1)/$K81))*$S81*((1+'Inputs &amp; Summary'!$D$7)^AO$1))),(_xlfn.WEIBULL.DIST(AO$1,$L81,$K81,FALSE)*$S81*((1+'Inputs &amp; Summary'!$D$7)^AO$1))),IF($M81=Lists!$H$3,IF($K81&lt;1,((($R81*(1-$E81)+$Q81*(1-$F81))/$K81)*((1+'Inputs &amp; Summary'!$D$7)^AO$1)),((INT(AO$1/$K81)-INT((AO$1-1)/$K81))*($R81*(1-$E81)+$Q81*(1-$F81))*((1+'Inputs &amp; Summary'!$D$7)^AO$1))),((_xlfn.WEIBULL.DIST(AO$1,$L81,$K81,FALSE)*($R81*(1-$E81)+$Q81*(1-$F81))*((1+'Inputs &amp; Summary'!$D$7)^AO$1))))))</f>
        <v>0</v>
      </c>
      <c r="AP81" s="248">
        <f>$D81*IF(AP$1&gt;'Inputs &amp; Summary'!$D$5,0,IF(AP$1&gt;VLOOKUP($G81,Lists!$J$17:$K$21,2),IF($M81=Lists!$H$3,IF($K81&lt;1,(($S81/$K81)*((1+'Inputs &amp; Summary'!$D$7)^AP$1)),((INT(AP$1/$K81)-INT((AP$1-1)/$K81))*$S81*((1+'Inputs &amp; Summary'!$D$7)^AP$1))),(_xlfn.WEIBULL.DIST(AP$1,$L81,$K81,FALSE)*$S81*((1+'Inputs &amp; Summary'!$D$7)^AP$1))),IF($M81=Lists!$H$3,IF($K81&lt;1,((($R81*(1-$E81)+$Q81*(1-$F81))/$K81)*((1+'Inputs &amp; Summary'!$D$7)^AP$1)),((INT(AP$1/$K81)-INT((AP$1-1)/$K81))*($R81*(1-$E81)+$Q81*(1-$F81))*((1+'Inputs &amp; Summary'!$D$7)^AP$1))),((_xlfn.WEIBULL.DIST(AP$1,$L81,$K81,FALSE)*($R81*(1-$E81)+$Q81*(1-$F81))*((1+'Inputs &amp; Summary'!$D$7)^AP$1))))))</f>
        <v>0</v>
      </c>
      <c r="AQ81" s="248">
        <f>$D81*IF(AQ$1&gt;'Inputs &amp; Summary'!$D$5,0,IF(AQ$1&gt;VLOOKUP($G81,Lists!$J$17:$K$21,2),IF($M81=Lists!$H$3,IF($K81&lt;1,(($S81/$K81)*((1+'Inputs &amp; Summary'!$D$7)^AQ$1)),((INT(AQ$1/$K81)-INT((AQ$1-1)/$K81))*$S81*((1+'Inputs &amp; Summary'!$D$7)^AQ$1))),(_xlfn.WEIBULL.DIST(AQ$1,$L81,$K81,FALSE)*$S81*((1+'Inputs &amp; Summary'!$D$7)^AQ$1))),IF($M81=Lists!$H$3,IF($K81&lt;1,((($R81*(1-$E81)+$Q81*(1-$F81))/$K81)*((1+'Inputs &amp; Summary'!$D$7)^AQ$1)),((INT(AQ$1/$K81)-INT((AQ$1-1)/$K81))*($R81*(1-$E81)+$Q81*(1-$F81))*((1+'Inputs &amp; Summary'!$D$7)^AQ$1))),((_xlfn.WEIBULL.DIST(AQ$1,$L81,$K81,FALSE)*($R81*(1-$E81)+$Q81*(1-$F81))*((1+'Inputs &amp; Summary'!$D$7)^AQ$1))))))</f>
        <v>0</v>
      </c>
      <c r="AR81" s="248">
        <f>$D81*IF(AR$1&gt;'Inputs &amp; Summary'!$D$5,0,IF(AR$1&gt;VLOOKUP($G81,Lists!$J$17:$K$21,2),IF($M81=Lists!$H$3,IF($K81&lt;1,(($S81/$K81)*((1+'Inputs &amp; Summary'!$D$7)^AR$1)),((INT(AR$1/$K81)-INT((AR$1-1)/$K81))*$S81*((1+'Inputs &amp; Summary'!$D$7)^AR$1))),(_xlfn.WEIBULL.DIST(AR$1,$L81,$K81,FALSE)*$S81*((1+'Inputs &amp; Summary'!$D$7)^AR$1))),IF($M81=Lists!$H$3,IF($K81&lt;1,((($R81*(1-$E81)+$Q81*(1-$F81))/$K81)*((1+'Inputs &amp; Summary'!$D$7)^AR$1)),((INT(AR$1/$K81)-INT((AR$1-1)/$K81))*($R81*(1-$E81)+$Q81*(1-$F81))*((1+'Inputs &amp; Summary'!$D$7)^AR$1))),((_xlfn.WEIBULL.DIST(AR$1,$L81,$K81,FALSE)*($R81*(1-$E81)+$Q81*(1-$F81))*((1+'Inputs &amp; Summary'!$D$7)^AR$1))))))</f>
        <v>0</v>
      </c>
      <c r="AS81" s="248">
        <f>$D81*IF(AS$1&gt;'Inputs &amp; Summary'!$D$5,0,IF(AS$1&gt;VLOOKUP($G81,Lists!$J$17:$K$21,2),IF($M81=Lists!$H$3,IF($K81&lt;1,(($S81/$K81)*((1+'Inputs &amp; Summary'!$D$7)^AS$1)),((INT(AS$1/$K81)-INT((AS$1-1)/$K81))*$S81*((1+'Inputs &amp; Summary'!$D$7)^AS$1))),(_xlfn.WEIBULL.DIST(AS$1,$L81,$K81,FALSE)*$S81*((1+'Inputs &amp; Summary'!$D$7)^AS$1))),IF($M81=Lists!$H$3,IF($K81&lt;1,((($R81*(1-$E81)+$Q81*(1-$F81))/$K81)*((1+'Inputs &amp; Summary'!$D$7)^AS$1)),((INT(AS$1/$K81)-INT((AS$1-1)/$K81))*($R81*(1-$E81)+$Q81*(1-$F81))*((1+'Inputs &amp; Summary'!$D$7)^AS$1))),((_xlfn.WEIBULL.DIST(AS$1,$L81,$K81,FALSE)*($R81*(1-$E81)+$Q81*(1-$F81))*((1+'Inputs &amp; Summary'!$D$7)^AS$1))))))</f>
        <v>0</v>
      </c>
      <c r="AT81" s="248">
        <f>$D81*IF(AT$1&gt;'Inputs &amp; Summary'!$D$5,0,IF(AT$1&gt;VLOOKUP($G81,Lists!$J$17:$K$21,2),IF($M81=Lists!$H$3,IF($K81&lt;1,(($S81/$K81)*((1+'Inputs &amp; Summary'!$D$7)^AT$1)),((INT(AT$1/$K81)-INT((AT$1-1)/$K81))*$S81*((1+'Inputs &amp; Summary'!$D$7)^AT$1))),(_xlfn.WEIBULL.DIST(AT$1,$L81,$K81,FALSE)*$S81*((1+'Inputs &amp; Summary'!$D$7)^AT$1))),IF($M81=Lists!$H$3,IF($K81&lt;1,((($R81*(1-$E81)+$Q81*(1-$F81))/$K81)*((1+'Inputs &amp; Summary'!$D$7)^AT$1)),((INT(AT$1/$K81)-INT((AT$1-1)/$K81))*($R81*(1-$E81)+$Q81*(1-$F81))*((1+'Inputs &amp; Summary'!$D$7)^AT$1))),((_xlfn.WEIBULL.DIST(AT$1,$L81,$K81,FALSE)*($R81*(1-$E81)+$Q81*(1-$F81))*((1+'Inputs &amp; Summary'!$D$7)^AT$1))))))</f>
        <v>0</v>
      </c>
      <c r="AU81" s="248">
        <f>$D81*IF(AU$1&gt;'Inputs &amp; Summary'!$D$5,0,IF(AU$1&gt;VLOOKUP($G81,Lists!$J$17:$K$21,2),IF($M81=Lists!$H$3,IF($K81&lt;1,(($S81/$K81)*((1+'Inputs &amp; Summary'!$D$7)^AU$1)),((INT(AU$1/$K81)-INT((AU$1-1)/$K81))*$S81*((1+'Inputs &amp; Summary'!$D$7)^AU$1))),(_xlfn.WEIBULL.DIST(AU$1,$L81,$K81,FALSE)*$S81*((1+'Inputs &amp; Summary'!$D$7)^AU$1))),IF($M81=Lists!$H$3,IF($K81&lt;1,((($R81*(1-$E81)+$Q81*(1-$F81))/$K81)*((1+'Inputs &amp; Summary'!$D$7)^AU$1)),((INT(AU$1/$K81)-INT((AU$1-1)/$K81))*($R81*(1-$E81)+$Q81*(1-$F81))*((1+'Inputs &amp; Summary'!$D$7)^AU$1))),((_xlfn.WEIBULL.DIST(AU$1,$L81,$K81,FALSE)*($R81*(1-$E81)+$Q81*(1-$F81))*((1+'Inputs &amp; Summary'!$D$7)^AU$1))))))</f>
        <v>0</v>
      </c>
      <c r="AV81" s="248">
        <f>$D81*IF(AV$1&gt;'Inputs &amp; Summary'!$D$5,0,IF(AV$1&gt;VLOOKUP($G81,Lists!$J$17:$K$21,2),IF($M81=Lists!$H$3,IF($K81&lt;1,(($S81/$K81)*((1+'Inputs &amp; Summary'!$D$7)^AV$1)),((INT(AV$1/$K81)-INT((AV$1-1)/$K81))*$S81*((1+'Inputs &amp; Summary'!$D$7)^AV$1))),(_xlfn.WEIBULL.DIST(AV$1,$L81,$K81,FALSE)*$S81*((1+'Inputs &amp; Summary'!$D$7)^AV$1))),IF($M81=Lists!$H$3,IF($K81&lt;1,((($R81*(1-$E81)+$Q81*(1-$F81))/$K81)*((1+'Inputs &amp; Summary'!$D$7)^AV$1)),((INT(AV$1/$K81)-INT((AV$1-1)/$K81))*($R81*(1-$E81)+$Q81*(1-$F81))*((1+'Inputs &amp; Summary'!$D$7)^AV$1))),((_xlfn.WEIBULL.DIST(AV$1,$L81,$K81,FALSE)*($R81*(1-$E81)+$Q81*(1-$F81))*((1+'Inputs &amp; Summary'!$D$7)^AV$1))))))</f>
        <v>0</v>
      </c>
      <c r="AW81" s="248">
        <f>$D81*IF(AW$1&gt;'Inputs &amp; Summary'!$D$5,0,IF(AW$1&gt;VLOOKUP($G81,Lists!$J$17:$K$21,2),IF($M81=Lists!$H$3,IF($K81&lt;1,(($S81/$K81)*((1+'Inputs &amp; Summary'!$D$7)^AW$1)),((INT(AW$1/$K81)-INT((AW$1-1)/$K81))*$S81*((1+'Inputs &amp; Summary'!$D$7)^AW$1))),(_xlfn.WEIBULL.DIST(AW$1,$L81,$K81,FALSE)*$S81*((1+'Inputs &amp; Summary'!$D$7)^AW$1))),IF($M81=Lists!$H$3,IF($K81&lt;1,((($R81*(1-$E81)+$Q81*(1-$F81))/$K81)*((1+'Inputs &amp; Summary'!$D$7)^AW$1)),((INT(AW$1/$K81)-INT((AW$1-1)/$K81))*($R81*(1-$E81)+$Q81*(1-$F81))*((1+'Inputs &amp; Summary'!$D$7)^AW$1))),((_xlfn.WEIBULL.DIST(AW$1,$L81,$K81,FALSE)*($R81*(1-$E81)+$Q81*(1-$F81))*((1+'Inputs &amp; Summary'!$D$7)^AW$1))))))</f>
        <v>0</v>
      </c>
      <c r="AX81" s="248">
        <f>$D81*IF(AX$1&gt;'Inputs &amp; Summary'!$D$5,0,IF(AX$1&gt;VLOOKUP($G81,Lists!$J$17:$K$21,2),IF($M81=Lists!$H$3,IF($K81&lt;1,(($S81/$K81)*((1+'Inputs &amp; Summary'!$D$7)^AX$1)),((INT(AX$1/$K81)-INT((AX$1-1)/$K81))*$S81*((1+'Inputs &amp; Summary'!$D$7)^AX$1))),(_xlfn.WEIBULL.DIST(AX$1,$L81,$K81,FALSE)*$S81*((1+'Inputs &amp; Summary'!$D$7)^AX$1))),IF($M81=Lists!$H$3,IF($K81&lt;1,((($R81*(1-$E81)+$Q81*(1-$F81))/$K81)*((1+'Inputs &amp; Summary'!$D$7)^AX$1)),((INT(AX$1/$K81)-INT((AX$1-1)/$K81))*($R81*(1-$E81)+$Q81*(1-$F81))*((1+'Inputs &amp; Summary'!$D$7)^AX$1))),((_xlfn.WEIBULL.DIST(AX$1,$L81,$K81,FALSE)*($R81*(1-$E81)+$Q81*(1-$F81))*((1+'Inputs &amp; Summary'!$D$7)^AX$1))))))</f>
        <v>0</v>
      </c>
      <c r="AY81" s="248">
        <f>$D81*IF(AY$1&gt;'Inputs &amp; Summary'!$D$5,0,IF(AY$1&gt;VLOOKUP($G81,Lists!$J$17:$K$21,2),IF($M81=Lists!$H$3,IF($K81&lt;1,(($S81/$K81)*((1+'Inputs &amp; Summary'!$D$7)^AY$1)),((INT(AY$1/$K81)-INT((AY$1-1)/$K81))*$S81*((1+'Inputs &amp; Summary'!$D$7)^AY$1))),(_xlfn.WEIBULL.DIST(AY$1,$L81,$K81,FALSE)*$S81*((1+'Inputs &amp; Summary'!$D$7)^AY$1))),IF($M81=Lists!$H$3,IF($K81&lt;1,((($R81*(1-$E81)+$Q81*(1-$F81))/$K81)*((1+'Inputs &amp; Summary'!$D$7)^AY$1)),((INT(AY$1/$K81)-INT((AY$1-1)/$K81))*($R81*(1-$E81)+$Q81*(1-$F81))*((1+'Inputs &amp; Summary'!$D$7)^AY$1))),((_xlfn.WEIBULL.DIST(AY$1,$L81,$K81,FALSE)*($R81*(1-$E81)+$Q81*(1-$F81))*((1+'Inputs &amp; Summary'!$D$7)^AY$1))))))</f>
        <v>0</v>
      </c>
      <c r="AZ81" s="248">
        <f>$D81*IF(AZ$1&gt;'Inputs &amp; Summary'!$D$5,0,IF(AZ$1&gt;VLOOKUP($G81,Lists!$J$17:$K$21,2),IF($M81=Lists!$H$3,IF($K81&lt;1,(($S81/$K81)*((1+'Inputs &amp; Summary'!$D$7)^AZ$1)),((INT(AZ$1/$K81)-INT((AZ$1-1)/$K81))*$S81*((1+'Inputs &amp; Summary'!$D$7)^AZ$1))),(_xlfn.WEIBULL.DIST(AZ$1,$L81,$K81,FALSE)*$S81*((1+'Inputs &amp; Summary'!$D$7)^AZ$1))),IF($M81=Lists!$H$3,IF($K81&lt;1,((($R81*(1-$E81)+$Q81*(1-$F81))/$K81)*((1+'Inputs &amp; Summary'!$D$7)^AZ$1)),((INT(AZ$1/$K81)-INT((AZ$1-1)/$K81))*($R81*(1-$E81)+$Q81*(1-$F81))*((1+'Inputs &amp; Summary'!$D$7)^AZ$1))),((_xlfn.WEIBULL.DIST(AZ$1,$L81,$K81,FALSE)*($R81*(1-$E81)+$Q81*(1-$F81))*((1+'Inputs &amp; Summary'!$D$7)^AZ$1))))))</f>
        <v>0</v>
      </c>
      <c r="BA81" s="248">
        <f>$D81*IF(BA$1&gt;'Inputs &amp; Summary'!$D$5,0,IF(BA$1&gt;VLOOKUP($G81,Lists!$J$17:$K$21,2),IF($M81=Lists!$H$3,IF($K81&lt;1,(($S81/$K81)*((1+'Inputs &amp; Summary'!$D$7)^BA$1)),((INT(BA$1/$K81)-INT((BA$1-1)/$K81))*$S81*((1+'Inputs &amp; Summary'!$D$7)^BA$1))),(_xlfn.WEIBULL.DIST(BA$1,$L81,$K81,FALSE)*$S81*((1+'Inputs &amp; Summary'!$D$7)^BA$1))),IF($M81=Lists!$H$3,IF($K81&lt;1,((($R81*(1-$E81)+$Q81*(1-$F81))/$K81)*((1+'Inputs &amp; Summary'!$D$7)^BA$1)),((INT(BA$1/$K81)-INT((BA$1-1)/$K81))*($R81*(1-$E81)+$Q81*(1-$F81))*((1+'Inputs &amp; Summary'!$D$7)^BA$1))),((_xlfn.WEIBULL.DIST(BA$1,$L81,$K81,FALSE)*($R81*(1-$E81)+$Q81*(1-$F81))*((1+'Inputs &amp; Summary'!$D$7)^BA$1))))))</f>
        <v>0</v>
      </c>
      <c r="BB81" s="248">
        <f>$D81*IF(BB$1&gt;'Inputs &amp; Summary'!$D$5,0,IF(BB$1&gt;VLOOKUP($G81,Lists!$J$17:$K$21,2),IF($M81=Lists!$H$3,IF($K81&lt;1,(($S81/$K81)*((1+'Inputs &amp; Summary'!$D$7)^BB$1)),((INT(BB$1/$K81)-INT((BB$1-1)/$K81))*$S81*((1+'Inputs &amp; Summary'!$D$7)^BB$1))),(_xlfn.WEIBULL.DIST(BB$1,$L81,$K81,FALSE)*$S81*((1+'Inputs &amp; Summary'!$D$7)^BB$1))),IF($M81=Lists!$H$3,IF($K81&lt;1,((($R81*(1-$E81)+$Q81*(1-$F81))/$K81)*((1+'Inputs &amp; Summary'!$D$7)^BB$1)),((INT(BB$1/$K81)-INT((BB$1-1)/$K81))*($R81*(1-$E81)+$Q81*(1-$F81))*((1+'Inputs &amp; Summary'!$D$7)^BB$1))),((_xlfn.WEIBULL.DIST(BB$1,$L81,$K81,FALSE)*($R81*(1-$E81)+$Q81*(1-$F81))*((1+'Inputs &amp; Summary'!$D$7)^BB$1))))))</f>
        <v>0</v>
      </c>
      <c r="BC81" s="248">
        <f>$D81*IF(BC$1&gt;'Inputs &amp; Summary'!$D$5,0,IF(BC$1&gt;VLOOKUP($G81,Lists!$J$17:$K$21,2),IF($M81=Lists!$H$3,IF($K81&lt;1,(($S81/$K81)*((1+'Inputs &amp; Summary'!$D$7)^BC$1)),((INT(BC$1/$K81)-INT((BC$1-1)/$K81))*$S81*((1+'Inputs &amp; Summary'!$D$7)^BC$1))),(_xlfn.WEIBULL.DIST(BC$1,$L81,$K81,FALSE)*$S81*((1+'Inputs &amp; Summary'!$D$7)^BC$1))),IF($M81=Lists!$H$3,IF($K81&lt;1,((($R81*(1-$E81)+$Q81*(1-$F81))/$K81)*((1+'Inputs &amp; Summary'!$D$7)^BC$1)),((INT(BC$1/$K81)-INT((BC$1-1)/$K81))*($R81*(1-$E81)+$Q81*(1-$F81))*((1+'Inputs &amp; Summary'!$D$7)^BC$1))),((_xlfn.WEIBULL.DIST(BC$1,$L81,$K81,FALSE)*($R81*(1-$E81)+$Q81*(1-$F81))*((1+'Inputs &amp; Summary'!$D$7)^BC$1))))))</f>
        <v>0</v>
      </c>
      <c r="BD81" s="248">
        <f>$D81*IF(BD$1&gt;'Inputs &amp; Summary'!$D$5,0,IF(BD$1&gt;VLOOKUP($G81,Lists!$J$17:$K$21,2),IF($M81=Lists!$H$3,IF($K81&lt;1,(($S81/$K81)*((1+'Inputs &amp; Summary'!$D$7)^BD$1)),((INT(BD$1/$K81)-INT((BD$1-1)/$K81))*$S81*((1+'Inputs &amp; Summary'!$D$7)^BD$1))),(_xlfn.WEIBULL.DIST(BD$1,$L81,$K81,FALSE)*$S81*((1+'Inputs &amp; Summary'!$D$7)^BD$1))),IF($M81=Lists!$H$3,IF($K81&lt;1,((($R81*(1-$E81)+$Q81*(1-$F81))/$K81)*((1+'Inputs &amp; Summary'!$D$7)^BD$1)),((INT(BD$1/$K81)-INT((BD$1-1)/$K81))*($R81*(1-$E81)+$Q81*(1-$F81))*((1+'Inputs &amp; Summary'!$D$7)^BD$1))),((_xlfn.WEIBULL.DIST(BD$1,$L81,$K81,FALSE)*($R81*(1-$E81)+$Q81*(1-$F81))*((1+'Inputs &amp; Summary'!$D$7)^BD$1))))))</f>
        <v>0</v>
      </c>
      <c r="BE81" s="248">
        <f>$D81*IF(BE$1&gt;'Inputs &amp; Summary'!$D$5,0,IF(BE$1&gt;VLOOKUP($G81,Lists!$J$17:$K$21,2),IF($M81=Lists!$H$3,IF($K81&lt;1,(($S81/$K81)*((1+'Inputs &amp; Summary'!$D$7)^BE$1)),((INT(BE$1/$K81)-INT((BE$1-1)/$K81))*$S81*((1+'Inputs &amp; Summary'!$D$7)^BE$1))),(_xlfn.WEIBULL.DIST(BE$1,$L81,$K81,FALSE)*$S81*((1+'Inputs &amp; Summary'!$D$7)^BE$1))),IF($M81=Lists!$H$3,IF($K81&lt;1,((($R81*(1-$E81)+$Q81*(1-$F81))/$K81)*((1+'Inputs &amp; Summary'!$D$7)^BE$1)),((INT(BE$1/$K81)-INT((BE$1-1)/$K81))*($R81*(1-$E81)+$Q81*(1-$F81))*((1+'Inputs &amp; Summary'!$D$7)^BE$1))),((_xlfn.WEIBULL.DIST(BE$1,$L81,$K81,FALSE)*($R81*(1-$E81)+$Q81*(1-$F81))*((1+'Inputs &amp; Summary'!$D$7)^BE$1))))))</f>
        <v>0</v>
      </c>
      <c r="BF81" s="248">
        <f>$D81*IF(BF$1&gt;'Inputs &amp; Summary'!$D$5,0,IF(BF$1&gt;VLOOKUP($G81,Lists!$J$17:$K$21,2),IF($M81=Lists!$H$3,IF($K81&lt;1,(($S81/$K81)*((1+'Inputs &amp; Summary'!$D$7)^BF$1)),((INT(BF$1/$K81)-INT((BF$1-1)/$K81))*$S81*((1+'Inputs &amp; Summary'!$D$7)^BF$1))),(_xlfn.WEIBULL.DIST(BF$1,$L81,$K81,FALSE)*$S81*((1+'Inputs &amp; Summary'!$D$7)^BF$1))),IF($M81=Lists!$H$3,IF($K81&lt;1,((($R81*(1-$E81)+$Q81*(1-$F81))/$K81)*((1+'Inputs &amp; Summary'!$D$7)^BF$1)),((INT(BF$1/$K81)-INT((BF$1-1)/$K81))*($R81*(1-$E81)+$Q81*(1-$F81))*((1+'Inputs &amp; Summary'!$D$7)^BF$1))),((_xlfn.WEIBULL.DIST(BF$1,$L81,$K81,FALSE)*($R81*(1-$E81)+$Q81*(1-$F81))*((1+'Inputs &amp; Summary'!$D$7)^BF$1))))))</f>
        <v>0</v>
      </c>
      <c r="BG81" s="248">
        <f>$D81*IF(BG$1&gt;'Inputs &amp; Summary'!$D$5,0,IF(BG$1&gt;VLOOKUP($G81,Lists!$J$17:$K$21,2),IF($M81=Lists!$H$3,IF($K81&lt;1,(($S81/$K81)*((1+'Inputs &amp; Summary'!$D$7)^BG$1)),((INT(BG$1/$K81)-INT((BG$1-1)/$K81))*$S81*((1+'Inputs &amp; Summary'!$D$7)^BG$1))),(_xlfn.WEIBULL.DIST(BG$1,$L81,$K81,FALSE)*$S81*((1+'Inputs &amp; Summary'!$D$7)^BG$1))),IF($M81=Lists!$H$3,IF($K81&lt;1,((($R81*(1-$E81)+$Q81*(1-$F81))/$K81)*((1+'Inputs &amp; Summary'!$D$7)^BG$1)),((INT(BG$1/$K81)-INT((BG$1-1)/$K81))*($R81*(1-$E81)+$Q81*(1-$F81))*((1+'Inputs &amp; Summary'!$D$7)^BG$1))),((_xlfn.WEIBULL.DIST(BG$1,$L81,$K81,FALSE)*($R81*(1-$E81)+$Q81*(1-$F81))*((1+'Inputs &amp; Summary'!$D$7)^BG$1))))))</f>
        <v>0</v>
      </c>
      <c r="BH81" s="248">
        <f>$D81*IF(BH$1&gt;'Inputs &amp; Summary'!$D$5,0,IF(BH$1&gt;VLOOKUP($G81,Lists!$J$17:$K$21,2),IF($M81=Lists!$H$3,IF($K81&lt;1,(($S81/$K81)*((1+'Inputs &amp; Summary'!$D$7)^BH$1)),((INT(BH$1/$K81)-INT((BH$1-1)/$K81))*$S81*((1+'Inputs &amp; Summary'!$D$7)^BH$1))),(_xlfn.WEIBULL.DIST(BH$1,$L81,$K81,FALSE)*$S81*((1+'Inputs &amp; Summary'!$D$7)^BH$1))),IF($M81=Lists!$H$3,IF($K81&lt;1,((($R81*(1-$E81)+$Q81*(1-$F81))/$K81)*((1+'Inputs &amp; Summary'!$D$7)^BH$1)),((INT(BH$1/$K81)-INT((BH$1-1)/$K81))*($R81*(1-$E81)+$Q81*(1-$F81))*((1+'Inputs &amp; Summary'!$D$7)^BH$1))),((_xlfn.WEIBULL.DIST(BH$1,$L81,$K81,FALSE)*($R81*(1-$E81)+$Q81*(1-$F81))*((1+'Inputs &amp; Summary'!$D$7)^BH$1))))))</f>
        <v>0</v>
      </c>
      <c r="BI81" s="248">
        <f>$D81*IF(BI$1&gt;'Inputs &amp; Summary'!$D$5,0,IF(BI$1&gt;VLOOKUP($G81,Lists!$J$17:$K$21,2),IF($M81=Lists!$H$3,IF($K81&lt;1,(($S81/$K81)*((1+'Inputs &amp; Summary'!$D$7)^BI$1)),((INT(BI$1/$K81)-INT((BI$1-1)/$K81))*$S81*((1+'Inputs &amp; Summary'!$D$7)^BI$1))),(_xlfn.WEIBULL.DIST(BI$1,$L81,$K81,FALSE)*$S81*((1+'Inputs &amp; Summary'!$D$7)^BI$1))),IF($M81=Lists!$H$3,IF($K81&lt;1,((($R81*(1-$E81)+$Q81*(1-$F81))/$K81)*((1+'Inputs &amp; Summary'!$D$7)^BI$1)),((INT(BI$1/$K81)-INT((BI$1-1)/$K81))*($R81*(1-$E81)+$Q81*(1-$F81))*((1+'Inputs &amp; Summary'!$D$7)^BI$1))),((_xlfn.WEIBULL.DIST(BI$1,$L81,$K81,FALSE)*($R81*(1-$E81)+$Q81*(1-$F81))*((1+'Inputs &amp; Summary'!$D$7)^BI$1))))))</f>
        <v>0</v>
      </c>
      <c r="BJ81" s="248">
        <f>$D81*IF(BJ$1&gt;'Inputs &amp; Summary'!$D$5,0,IF(BJ$1&gt;VLOOKUP($G81,Lists!$J$17:$K$21,2),IF($M81=Lists!$H$3,IF($K81&lt;1,(($S81/$K81)*((1+'Inputs &amp; Summary'!$D$7)^BJ$1)),((INT(BJ$1/$K81)-INT((BJ$1-1)/$K81))*$S81*((1+'Inputs &amp; Summary'!$D$7)^BJ$1))),(_xlfn.WEIBULL.DIST(BJ$1,$L81,$K81,FALSE)*$S81*((1+'Inputs &amp; Summary'!$D$7)^BJ$1))),IF($M81=Lists!$H$3,IF($K81&lt;1,((($R81*(1-$E81)+$Q81*(1-$F81))/$K81)*((1+'Inputs &amp; Summary'!$D$7)^BJ$1)),((INT(BJ$1/$K81)-INT((BJ$1-1)/$K81))*($R81*(1-$E81)+$Q81*(1-$F81))*((1+'Inputs &amp; Summary'!$D$7)^BJ$1))),((_xlfn.WEIBULL.DIST(BJ$1,$L81,$K81,FALSE)*($R81*(1-$E81)+$Q81*(1-$F81))*((1+'Inputs &amp; Summary'!$D$7)^BJ$1))))))</f>
        <v>0</v>
      </c>
      <c r="BK81" s="248">
        <f>$D81*IF(BK$1&gt;'Inputs &amp; Summary'!$D$5,0,IF(BK$1&gt;VLOOKUP($G81,Lists!$J$17:$K$21,2),IF($M81=Lists!$H$3,IF($K81&lt;1,(($S81/$K81)*((1+'Inputs &amp; Summary'!$D$7)^BK$1)),((INT(BK$1/$K81)-INT((BK$1-1)/$K81))*$S81*((1+'Inputs &amp; Summary'!$D$7)^BK$1))),(_xlfn.WEIBULL.DIST(BK$1,$L81,$K81,FALSE)*$S81*((1+'Inputs &amp; Summary'!$D$7)^BK$1))),IF($M81=Lists!$H$3,IF($K81&lt;1,((($R81*(1-$E81)+$Q81*(1-$F81))/$K81)*((1+'Inputs &amp; Summary'!$D$7)^BK$1)),((INT(BK$1/$K81)-INT((BK$1-1)/$K81))*($R81*(1-$E81)+$Q81*(1-$F81))*((1+'Inputs &amp; Summary'!$D$7)^BK$1))),((_xlfn.WEIBULL.DIST(BK$1,$L81,$K81,FALSE)*($R81*(1-$E81)+$Q81*(1-$F81))*((1+'Inputs &amp; Summary'!$D$7)^BK$1))))))</f>
        <v>0</v>
      </c>
      <c r="BL81" s="248">
        <f>$D81*IF(BL$1&gt;'Inputs &amp; Summary'!$D$5,0,IF(BL$1&gt;VLOOKUP($G81,Lists!$J$17:$K$21,2),IF($M81=Lists!$H$3,IF($K81&lt;1,(($S81/$K81)*((1+'Inputs &amp; Summary'!$D$7)^BL$1)),((INT(BL$1/$K81)-INT((BL$1-1)/$K81))*$S81*((1+'Inputs &amp; Summary'!$D$7)^BL$1))),(_xlfn.WEIBULL.DIST(BL$1,$L81,$K81,FALSE)*$S81*((1+'Inputs &amp; Summary'!$D$7)^BL$1))),IF($M81=Lists!$H$3,IF($K81&lt;1,((($R81*(1-$E81)+$Q81*(1-$F81))/$K81)*((1+'Inputs &amp; Summary'!$D$7)^BL$1)),((INT(BL$1/$K81)-INT((BL$1-1)/$K81))*($R81*(1-$E81)+$Q81*(1-$F81))*((1+'Inputs &amp; Summary'!$D$7)^BL$1))),((_xlfn.WEIBULL.DIST(BL$1,$L81,$K81,FALSE)*($R81*(1-$E81)+$Q81*(1-$F81))*((1+'Inputs &amp; Summary'!$D$7)^BL$1))))))</f>
        <v>0</v>
      </c>
    </row>
    <row r="82" spans="1:64" x14ac:dyDescent="0.3">
      <c r="A82" s="236" t="s">
        <v>198</v>
      </c>
      <c r="B82" s="117" t="str">
        <f>IF('Inputs &amp; Summary'!$D$15=Lists!$E$3,INDEX('Residential Rooftop Details'!$A$30:$X$158,MATCH('Cash Flow'!$A82,'Residential Rooftop Details'!$A$30:$A$158,0),COLUMN(B$1)),IF('Inputs &amp; Summary'!$D$15=Lists!$E$4,INDEX('Commercial Rooftop Details'!$A$30:$V$158,MATCH('Cash Flow'!$A82,'Commercial Rooftop Details'!$A$30:$A$158,0),COLUMN(B$1)),INDEX('Ground-Mount Details'!$A$30:$V$158,MATCH('Cash Flow'!$A82,'Ground-Mount Details'!$A$30:$A$158,0),COLUMN(B$1))))</f>
        <v>Corrective</v>
      </c>
      <c r="C82" s="117" t="str">
        <f>IF('Inputs &amp; Summary'!$D$15=Lists!$E$3,INDEX('Residential Rooftop Details'!$A$30:$X$158,MATCH('Cash Flow'!$A82,'Residential Rooftop Details'!$A$30:$A$158,0),COLUMN(C$1)),IF('Inputs &amp; Summary'!$D$15=Lists!$E$4,INDEX('Commercial Rooftop Details'!$A$30:$V$158,MATCH('Cash Flow'!$A82,'Commercial Rooftop Details'!$A$30:$A$158,0),COLUMN(C$1)),INDEX('Ground-Mount Details'!$A$30:$V$158,MATCH('Cash Flow'!$A82,'Ground-Mount Details'!$A$30:$A$158,0),COLUMN(C$1))))</f>
        <v>Roof</v>
      </c>
      <c r="D82" s="117">
        <f>IF('Inputs &amp; Summary'!$D$15=Lists!$E$3,INDEX('Residential Rooftop Details'!$A$30:$X$158,MATCH('Cash Flow'!$A82,'Residential Rooftop Details'!$A$30:$A$158,0),COLUMN(D$1)),IF('Inputs &amp; Summary'!$D$15=Lists!$E$4,INDEX('Commercial Rooftop Details'!$A$30:$V$158,MATCH('Cash Flow'!$A82,'Commercial Rooftop Details'!$A$30:$A$158,0),COLUMN(D$1)),INDEX('Ground-Mount Details'!$A$30:$V$158,MATCH('Cash Flow'!$A82,'Ground-Mount Details'!$A$30:$A$158,0),COLUMN(D$1))))</f>
        <v>0</v>
      </c>
      <c r="E82" s="117">
        <f>IF('Inputs &amp; Summary'!$D$15=Lists!$E$3,INDEX('Residential Rooftop Details'!$A$30:$X$158,MATCH('Cash Flow'!$A82,'Residential Rooftop Details'!$A$30:$A$158,0),COLUMN(E$1)),IF('Inputs &amp; Summary'!$D$15=Lists!$E$4,INDEX('Commercial Rooftop Details'!$A$30:$V$158,MATCH('Cash Flow'!$A82,'Commercial Rooftop Details'!$A$30:$A$158,0),COLUMN(E$1)),INDEX('Ground-Mount Details'!$A$30:$V$158,MATCH('Cash Flow'!$A82,'Ground-Mount Details'!$A$30:$A$158,0),COLUMN(E$1))))</f>
        <v>1</v>
      </c>
      <c r="F82" s="117">
        <f>IF('Inputs &amp; Summary'!$D$15=Lists!$E$3,INDEX('Residential Rooftop Details'!$A$30:$X$158,MATCH('Cash Flow'!$A82,'Residential Rooftop Details'!$A$30:$A$158,0),COLUMN(F$1)),IF('Inputs &amp; Summary'!$D$15=Lists!$E$4,INDEX('Commercial Rooftop Details'!$A$30:$V$158,MATCH('Cash Flow'!$A82,'Commercial Rooftop Details'!$A$30:$A$158,0),COLUMN(F$1)),INDEX('Ground-Mount Details'!$A$30:$V$158,MATCH('Cash Flow'!$A82,'Ground-Mount Details'!$A$30:$A$158,0),COLUMN(F$1))))</f>
        <v>1</v>
      </c>
      <c r="G82" s="237" t="str">
        <f>IF('Inputs &amp; Summary'!$D$15=Lists!$E$3,INDEX('Residential Rooftop Details'!$A$30:$X$158,MATCH('Cash Flow'!$A82,'Residential Rooftop Details'!$A$30:$A$158,0),COLUMN(G$1)),IF('Inputs &amp; Summary'!$D$15=Lists!$E$4,INDEX('Commercial Rooftop Details'!$A$30:$V$158,MATCH('Cash Flow'!$A82,'Commercial Rooftop Details'!$A$30:$A$158,0),COLUMN(G$1)),INDEX('Ground-Mount Details'!$A$30:$V$158,MATCH('Cash Flow'!$A82,'Ground-Mount Details'!$A$30:$A$158,0),COLUMN(G$1))))</f>
        <v>N/A</v>
      </c>
      <c r="H82" s="237" t="str">
        <f>IF('Inputs &amp; Summary'!$D$15=Lists!$E$3,INDEX('Residential Rooftop Details'!$A$30:$X$158,MATCH('Cash Flow'!$A82,'Residential Rooftop Details'!$A$30:$A$158,0),COLUMN(H$1)),IF('Inputs &amp; Summary'!$D$15=Lists!$E$4,INDEX('Commercial Rooftop Details'!$A$30:$V$158,MATCH('Cash Flow'!$A82,'Commercial Rooftop Details'!$A$30:$A$158,0),COLUMN(H$1)),INDEX('Ground-Mount Details'!$A$30:$V$158,MATCH('Cash Flow'!$A82,'Ground-Mount Details'!$A$30:$A$158,0),COLUMN(H$1))))</f>
        <v>acres</v>
      </c>
      <c r="I82" s="237" t="str">
        <f>IF('Inputs &amp; Summary'!$D$15=Lists!$E$3,INDEX('Residential Rooftop Details'!$A$30:$X$158,MATCH('Cash Flow'!$A82,'Residential Rooftop Details'!$A$30:$A$158,0),COLUMN(I$1)),IF('Inputs &amp; Summary'!$D$15=Lists!$E$4,INDEX('Commercial Rooftop Details'!$A$30:$V$158,MATCH('Cash Flow'!$A82,'Commercial Rooftop Details'!$A$30:$A$158,0),COLUMN(I$1)),INDEX('Ground-Mount Details'!$A$30:$V$158,MATCH('Cash Flow'!$A82,'Ground-Mount Details'!$A$30:$A$158,0),COLUMN(I$1))))</f>
        <v>Roofing</v>
      </c>
      <c r="J82" s="238">
        <f>IF('Inputs &amp; Summary'!$D$15=Lists!$E$3,INDEX('Residential Rooftop Details'!$A$30:$X$158,MATCH('Cash Flow'!$A82,'Residential Rooftop Details'!$A$30:$A$158,0),COLUMN(J$1)),IF('Inputs &amp; Summary'!$D$15=Lists!$E$4,INDEX('Commercial Rooftop Details'!$A$30:$V$158,MATCH('Cash Flow'!$A82,'Commercial Rooftop Details'!$A$30:$A$158,0),COLUMN(J$1)),INDEX('Ground-Mount Details'!$A$30:$V$158,MATCH('Cash Flow'!$A82,'Ground-Mount Details'!$A$30:$A$158,0),COLUMN(J$1))))</f>
        <v>16.451923076923077</v>
      </c>
      <c r="K82" s="239">
        <f>IF('Inputs &amp; Summary'!$D$15=Lists!$E$3,INDEX('Residential Rooftop Details'!$A$30:$X$158,MATCH('Cash Flow'!$A82,'Residential Rooftop Details'!$A$30:$A$158,0),COLUMN(K$1)),IF('Inputs &amp; Summary'!$D$15=Lists!$E$4,INDEX('Commercial Rooftop Details'!$A$30:$V$158,MATCH('Cash Flow'!$A82,'Commercial Rooftop Details'!$A$30:$A$158,0),COLUMN(K$1)),INDEX('Ground-Mount Details'!$A$30:$V$158,MATCH('Cash Flow'!$A82,'Ground-Mount Details'!$A$30:$A$158,0),COLUMN(K$1))))</f>
        <v>30</v>
      </c>
      <c r="L82" s="239">
        <f>IF('Inputs &amp; Summary'!$D$15=Lists!$E$3,INDEX('Residential Rooftop Details'!$A$30:$X$158,MATCH('Cash Flow'!$A82,'Residential Rooftop Details'!$A$30:$A$158,0),COLUMN(L$1)),IF('Inputs &amp; Summary'!$D$15=Lists!$E$4,INDEX('Commercial Rooftop Details'!$A$30:$V$158,MATCH('Cash Flow'!$A82,'Commercial Rooftop Details'!$A$30:$A$158,0),COLUMN(L$1)),INDEX('Ground-Mount Details'!$A$30:$V$158,MATCH('Cash Flow'!$A82,'Ground-Mount Details'!$A$30:$A$158,0),COLUMN(L$1))))</f>
        <v>4</v>
      </c>
      <c r="M82" s="238" t="str">
        <f>IF('Inputs &amp; Summary'!$D$15=Lists!$E$3,INDEX('Residential Rooftop Details'!$A$30:$X$158,MATCH('Cash Flow'!$A82,'Residential Rooftop Details'!$A$30:$A$158,0),COLUMN(M$1)),IF('Inputs &amp; Summary'!$D$15=Lists!$E$4,INDEX('Commercial Rooftop Details'!$A$30:$V$158,MATCH('Cash Flow'!$A82,'Commercial Rooftop Details'!$A$30:$A$158,0),COLUMN(M$1)),INDEX('Ground-Mount Details'!$A$30:$V$158,MATCH('Cash Flow'!$A82,'Ground-Mount Details'!$A$30:$A$158,0),COLUMN(M$1))))</f>
        <v>Weibull</v>
      </c>
      <c r="N82" s="240">
        <f>IF('Inputs &amp; Summary'!$D$15=Lists!$E$3,INDEX('Residential Rooftop Details'!$A$30:$X$158,MATCH('Cash Flow'!$A82,'Residential Rooftop Details'!$A$30:$A$158,0),COLUMN(N$1)),IF('Inputs &amp; Summary'!$D$15=Lists!$E$4,INDEX('Commercial Rooftop Details'!$A$30:$V$158,MATCH('Cash Flow'!$A82,'Commercial Rooftop Details'!$A$30:$A$158,0),COLUMN(N$1)),INDEX('Ground-Mount Details'!$A$30:$V$158,MATCH('Cash Flow'!$A82,'Ground-Mount Details'!$A$30:$A$158,0),COLUMN(N$1))))</f>
        <v>2.3152786885245904</v>
      </c>
      <c r="O82" s="239">
        <f>IF('Inputs &amp; Summary'!$D$15=Lists!$E$3,INDEX('Residential Rooftop Details'!$A$30:$X$158,MATCH('Cash Flow'!$A82,'Residential Rooftop Details'!$A$30:$A$158,0),COLUMN(O$1)),IF('Inputs &amp; Summary'!$D$15=Lists!$E$4,INDEX('Commercial Rooftop Details'!$A$30:$V$158,MATCH('Cash Flow'!$A82,'Commercial Rooftop Details'!$A$30:$A$158,0),COLUMN(O$1)),INDEX('Ground-Mount Details'!$A$30:$V$158,MATCH('Cash Flow'!$A82,'Ground-Mount Details'!$A$30:$A$158,0),COLUMN(O$1))))</f>
        <v>24</v>
      </c>
      <c r="P82" s="241">
        <f>IF('Inputs &amp; Summary'!$D$15=Lists!$E$3,INDEX('Residential Rooftop Details'!$A$30:$X$158,MATCH('Cash Flow'!$A82,'Residential Rooftop Details'!$A$30:$A$158,0),COLUMN(P$1)),IF('Inputs &amp; Summary'!$D$15=Lists!$E$4,INDEX('Commercial Rooftop Details'!$A$30:$V$158,MATCH('Cash Flow'!$A82,'Commercial Rooftop Details'!$A$30:$A$158,0),COLUMN(P$1)),INDEX('Ground-Mount Details'!$A$30:$V$158,MATCH('Cash Flow'!$A82,'Ground-Mount Details'!$A$30:$A$158,0),COLUMN(P$1))))</f>
        <v>75000</v>
      </c>
      <c r="Q82" s="242">
        <f>IF('Inputs &amp; Summary'!$D$15=Lists!$E$3,INDEX('Residential Rooftop Details'!$A$30:$X$158,MATCH('Cash Flow'!$A82,'Residential Rooftop Details'!$A$30:$A$158,0),COLUMN(Q$1)),IF('Inputs &amp; Summary'!$D$15=Lists!$E$4,INDEX('Commercial Rooftop Details'!$A$30:$V$158,MATCH('Cash Flow'!$A82,'Commercial Rooftop Details'!$A$30:$A$158,0),COLUMN(Q$1)),INDEX('Ground-Mount Details'!$A$30:$V$158,MATCH('Cash Flow'!$A82,'Ground-Mount Details'!$A$30:$A$158,0),COLUMN(Q$1))))</f>
        <v>914.17888524590171</v>
      </c>
      <c r="R82" s="242">
        <f>IF('Inputs &amp; Summary'!$D$15=Lists!$E$3,INDEX('Residential Rooftop Details'!$A$30:$X$158,MATCH('Cash Flow'!$A82,'Residential Rooftop Details'!$A$30:$A$158,0),COLUMN(R$1)),IF('Inputs &amp; Summary'!$D$15=Lists!$E$4,INDEX('Commercial Rooftop Details'!$A$30:$V$158,MATCH('Cash Flow'!$A82,'Commercial Rooftop Details'!$A$30:$A$158,0),COLUMN(R$1)),INDEX('Ground-Mount Details'!$A$30:$V$158,MATCH('Cash Flow'!$A82,'Ground-Mount Details'!$A$30:$A$158,0),COLUMN(R$1))))</f>
        <v>173645.90163934429</v>
      </c>
      <c r="S82" s="243">
        <f>IF('Inputs &amp; Summary'!$D$15=Lists!$E$3,INDEX('Residential Rooftop Details'!$A$30:$X$158,MATCH('Cash Flow'!$A82,'Residential Rooftop Details'!$A$30:$A$158,0),COLUMN(S$1)),IF('Inputs &amp; Summary'!$D$15=Lists!$E$4,INDEX('Commercial Rooftop Details'!$A$30:$V$158,MATCH('Cash Flow'!$A82,'Commercial Rooftop Details'!$A$30:$A$158,0),COLUMN(S$1)),INDEX('Ground-Mount Details'!$A$30:$V$158,MATCH('Cash Flow'!$A82,'Ground-Mount Details'!$A$30:$A$158,0),COLUMN(S$1))))</f>
        <v>0</v>
      </c>
      <c r="T82" s="238">
        <f>IF('Inputs &amp; Summary'!$D$15=Lists!$E$3,INDEX('Residential Rooftop Details'!$A$30:$X$158,MATCH('Cash Flow'!$A82,'Residential Rooftop Details'!$A$30:$A$158,0),COLUMN(T$1)),IF('Inputs &amp; Summary'!$D$15=Lists!$E$4,INDEX('Commercial Rooftop Details'!$A$30:$V$158,MATCH('Cash Flow'!$A82,'Commercial Rooftop Details'!$A$30:$A$158,0),COLUMN(T$1)),INDEX('Ground-Mount Details'!$A$30:$V$158,MATCH('Cash Flow'!$A82,'Ground-Mount Details'!$A$30:$A$158,0),COLUMN(T$1))))</f>
        <v>0</v>
      </c>
      <c r="U82" s="244">
        <f>IF('Inputs &amp; Summary'!$D$15=Lists!$E$3,INDEX('Residential Rooftop Details'!$A$30:$X$158,MATCH('Cash Flow'!$A82,'Residential Rooftop Details'!$A$30:$A$158,0),COLUMN(U$1)),IF('Inputs &amp; Summary'!$D$15=Lists!$E$4,INDEX('Commercial Rooftop Details'!$A$30:$V$158,MATCH('Cash Flow'!$A82,'Commercial Rooftop Details'!$A$30:$A$158,0),COLUMN(U$1)),INDEX('Ground-Mount Details'!$A$30:$V$158,MATCH('Cash Flow'!$A82,'Ground-Mount Details'!$A$30:$A$158,0),COLUMN(U$1))))</f>
        <v>0</v>
      </c>
      <c r="V82" s="245">
        <f t="shared" si="8"/>
        <v>0</v>
      </c>
      <c r="W82" s="245">
        <f>NPV('Inputs &amp; Summary'!$D$6,Y82:BL82)</f>
        <v>0</v>
      </c>
      <c r="X82" s="246">
        <f t="shared" si="7"/>
        <v>0</v>
      </c>
      <c r="Y82" s="248">
        <f>$D82*IF(Y$1&gt;'Inputs &amp; Summary'!$D$5,0,IF(Y$1&gt;VLOOKUP($G82,Lists!$J$17:$K$21,2),IF($M82=Lists!$H$3,IF($K82&lt;1,(($S82/$K82)*((1+'Inputs &amp; Summary'!$D$7)^Y$1)),((INT(Y$1/$K82)-INT((Y$1-1)/$K82))*$S82*((1+'Inputs &amp; Summary'!$D$7)^Y$1))),(_xlfn.WEIBULL.DIST(Y$1,$L82,$K82,FALSE)*$S82*((1+'Inputs &amp; Summary'!$D$7)^Y$1))),IF($M82=Lists!$H$3,IF($K82&lt;1,((($R82*(1-$E82)+$Q82*(1-$F82))/$K82)*((1+'Inputs &amp; Summary'!$D$7)^Y$1)),((INT(Y$1/$K82)-INT((Y$1-1)/$K82))*($R82*(1-$E82)+$Q82*(1-$F82))*((1+'Inputs &amp; Summary'!$D$7)^Y$1))),((_xlfn.WEIBULL.DIST(Y$1,$L82,$K82,FALSE)*($R82*(1-$E82)+$Q82*(1-$F82))*((1+'Inputs &amp; Summary'!$D$7)^Y$1))))))</f>
        <v>0</v>
      </c>
      <c r="Z82" s="248">
        <f>$D82*IF(Z$1&gt;'Inputs &amp; Summary'!$D$5,0,IF(Z$1&gt;VLOOKUP($G82,Lists!$J$17:$K$21,2),IF($M82=Lists!$H$3,IF($K82&lt;1,(($S82/$K82)*((1+'Inputs &amp; Summary'!$D$7)^Z$1)),((INT(Z$1/$K82)-INT((Z$1-1)/$K82))*$S82*((1+'Inputs &amp; Summary'!$D$7)^Z$1))),(_xlfn.WEIBULL.DIST(Z$1,$L82,$K82,FALSE)*$S82*((1+'Inputs &amp; Summary'!$D$7)^Z$1))),IF($M82=Lists!$H$3,IF($K82&lt;1,((($R82*(1-$E82)+$Q82*(1-$F82))/$K82)*((1+'Inputs &amp; Summary'!$D$7)^Z$1)),((INT(Z$1/$K82)-INT((Z$1-1)/$K82))*($R82*(1-$E82)+$Q82*(1-$F82))*((1+'Inputs &amp; Summary'!$D$7)^Z$1))),((_xlfn.WEIBULL.DIST(Z$1,$L82,$K82,FALSE)*($R82*(1-$E82)+$Q82*(1-$F82))*((1+'Inputs &amp; Summary'!$D$7)^Z$1))))))</f>
        <v>0</v>
      </c>
      <c r="AA82" s="248">
        <f>$D82*IF(AA$1&gt;'Inputs &amp; Summary'!$D$5,0,IF(AA$1&gt;VLOOKUP($G82,Lists!$J$17:$K$21,2),IF($M82=Lists!$H$3,IF($K82&lt;1,(($S82/$K82)*((1+'Inputs &amp; Summary'!$D$7)^AA$1)),((INT(AA$1/$K82)-INT((AA$1-1)/$K82))*$S82*((1+'Inputs &amp; Summary'!$D$7)^AA$1))),(_xlfn.WEIBULL.DIST(AA$1,$L82,$K82,FALSE)*$S82*((1+'Inputs &amp; Summary'!$D$7)^AA$1))),IF($M82=Lists!$H$3,IF($K82&lt;1,((($R82*(1-$E82)+$Q82*(1-$F82))/$K82)*((1+'Inputs &amp; Summary'!$D$7)^AA$1)),((INT(AA$1/$K82)-INT((AA$1-1)/$K82))*($R82*(1-$E82)+$Q82*(1-$F82))*((1+'Inputs &amp; Summary'!$D$7)^AA$1))),((_xlfn.WEIBULL.DIST(AA$1,$L82,$K82,FALSE)*($R82*(1-$E82)+$Q82*(1-$F82))*((1+'Inputs &amp; Summary'!$D$7)^AA$1))))))</f>
        <v>0</v>
      </c>
      <c r="AB82" s="248">
        <f>$D82*IF(AB$1&gt;'Inputs &amp; Summary'!$D$5,0,IF(AB$1&gt;VLOOKUP($G82,Lists!$J$17:$K$21,2),IF($M82=Lists!$H$3,IF($K82&lt;1,(($S82/$K82)*((1+'Inputs &amp; Summary'!$D$7)^AB$1)),((INT(AB$1/$K82)-INT((AB$1-1)/$K82))*$S82*((1+'Inputs &amp; Summary'!$D$7)^AB$1))),(_xlfn.WEIBULL.DIST(AB$1,$L82,$K82,FALSE)*$S82*((1+'Inputs &amp; Summary'!$D$7)^AB$1))),IF($M82=Lists!$H$3,IF($K82&lt;1,((($R82*(1-$E82)+$Q82*(1-$F82))/$K82)*((1+'Inputs &amp; Summary'!$D$7)^AB$1)),((INT(AB$1/$K82)-INT((AB$1-1)/$K82))*($R82*(1-$E82)+$Q82*(1-$F82))*((1+'Inputs &amp; Summary'!$D$7)^AB$1))),((_xlfn.WEIBULL.DIST(AB$1,$L82,$K82,FALSE)*($R82*(1-$E82)+$Q82*(1-$F82))*((1+'Inputs &amp; Summary'!$D$7)^AB$1))))))</f>
        <v>0</v>
      </c>
      <c r="AC82" s="248">
        <f>$D82*IF(AC$1&gt;'Inputs &amp; Summary'!$D$5,0,IF(AC$1&gt;VLOOKUP($G82,Lists!$J$17:$K$21,2),IF($M82=Lists!$H$3,IF($K82&lt;1,(($S82/$K82)*((1+'Inputs &amp; Summary'!$D$7)^AC$1)),((INT(AC$1/$K82)-INT((AC$1-1)/$K82))*$S82*((1+'Inputs &amp; Summary'!$D$7)^AC$1))),(_xlfn.WEIBULL.DIST(AC$1,$L82,$K82,FALSE)*$S82*((1+'Inputs &amp; Summary'!$D$7)^AC$1))),IF($M82=Lists!$H$3,IF($K82&lt;1,((($R82*(1-$E82)+$Q82*(1-$F82))/$K82)*((1+'Inputs &amp; Summary'!$D$7)^AC$1)),((INT(AC$1/$K82)-INT((AC$1-1)/$K82))*($R82*(1-$E82)+$Q82*(1-$F82))*((1+'Inputs &amp; Summary'!$D$7)^AC$1))),((_xlfn.WEIBULL.DIST(AC$1,$L82,$K82,FALSE)*($R82*(1-$E82)+$Q82*(1-$F82))*((1+'Inputs &amp; Summary'!$D$7)^AC$1))))))</f>
        <v>0</v>
      </c>
      <c r="AD82" s="248">
        <f>$D82*IF(AD$1&gt;'Inputs &amp; Summary'!$D$5,0,IF(AD$1&gt;VLOOKUP($G82,Lists!$J$17:$K$21,2),IF($M82=Lists!$H$3,IF($K82&lt;1,(($S82/$K82)*((1+'Inputs &amp; Summary'!$D$7)^AD$1)),((INT(AD$1/$K82)-INT((AD$1-1)/$K82))*$S82*((1+'Inputs &amp; Summary'!$D$7)^AD$1))),(_xlfn.WEIBULL.DIST(AD$1,$L82,$K82,FALSE)*$S82*((1+'Inputs &amp; Summary'!$D$7)^AD$1))),IF($M82=Lists!$H$3,IF($K82&lt;1,((($R82*(1-$E82)+$Q82*(1-$F82))/$K82)*((1+'Inputs &amp; Summary'!$D$7)^AD$1)),((INT(AD$1/$K82)-INT((AD$1-1)/$K82))*($R82*(1-$E82)+$Q82*(1-$F82))*((1+'Inputs &amp; Summary'!$D$7)^AD$1))),((_xlfn.WEIBULL.DIST(AD$1,$L82,$K82,FALSE)*($R82*(1-$E82)+$Q82*(1-$F82))*((1+'Inputs &amp; Summary'!$D$7)^AD$1))))))</f>
        <v>0</v>
      </c>
      <c r="AE82" s="248">
        <f>$D82*IF(AE$1&gt;'Inputs &amp; Summary'!$D$5,0,IF(AE$1&gt;VLOOKUP($G82,Lists!$J$17:$K$21,2),IF($M82=Lists!$H$3,IF($K82&lt;1,(($S82/$K82)*((1+'Inputs &amp; Summary'!$D$7)^AE$1)),((INT(AE$1/$K82)-INT((AE$1-1)/$K82))*$S82*((1+'Inputs &amp; Summary'!$D$7)^AE$1))),(_xlfn.WEIBULL.DIST(AE$1,$L82,$K82,FALSE)*$S82*((1+'Inputs &amp; Summary'!$D$7)^AE$1))),IF($M82=Lists!$H$3,IF($K82&lt;1,((($R82*(1-$E82)+$Q82*(1-$F82))/$K82)*((1+'Inputs &amp; Summary'!$D$7)^AE$1)),((INT(AE$1/$K82)-INT((AE$1-1)/$K82))*($R82*(1-$E82)+$Q82*(1-$F82))*((1+'Inputs &amp; Summary'!$D$7)^AE$1))),((_xlfn.WEIBULL.DIST(AE$1,$L82,$K82,FALSE)*($R82*(1-$E82)+$Q82*(1-$F82))*((1+'Inputs &amp; Summary'!$D$7)^AE$1))))))</f>
        <v>0</v>
      </c>
      <c r="AF82" s="248">
        <f>$D82*IF(AF$1&gt;'Inputs &amp; Summary'!$D$5,0,IF(AF$1&gt;VLOOKUP($G82,Lists!$J$17:$K$21,2),IF($M82=Lists!$H$3,IF($K82&lt;1,(($S82/$K82)*((1+'Inputs &amp; Summary'!$D$7)^AF$1)),((INT(AF$1/$K82)-INT((AF$1-1)/$K82))*$S82*((1+'Inputs &amp; Summary'!$D$7)^AF$1))),(_xlfn.WEIBULL.DIST(AF$1,$L82,$K82,FALSE)*$S82*((1+'Inputs &amp; Summary'!$D$7)^AF$1))),IF($M82=Lists!$H$3,IF($K82&lt;1,((($R82*(1-$E82)+$Q82*(1-$F82))/$K82)*((1+'Inputs &amp; Summary'!$D$7)^AF$1)),((INT(AF$1/$K82)-INT((AF$1-1)/$K82))*($R82*(1-$E82)+$Q82*(1-$F82))*((1+'Inputs &amp; Summary'!$D$7)^AF$1))),((_xlfn.WEIBULL.DIST(AF$1,$L82,$K82,FALSE)*($R82*(1-$E82)+$Q82*(1-$F82))*((1+'Inputs &amp; Summary'!$D$7)^AF$1))))))</f>
        <v>0</v>
      </c>
      <c r="AG82" s="248">
        <f>$D82*IF(AG$1&gt;'Inputs &amp; Summary'!$D$5,0,IF(AG$1&gt;VLOOKUP($G82,Lists!$J$17:$K$21,2),IF($M82=Lists!$H$3,IF($K82&lt;1,(($S82/$K82)*((1+'Inputs &amp; Summary'!$D$7)^AG$1)),((INT(AG$1/$K82)-INT((AG$1-1)/$K82))*$S82*((1+'Inputs &amp; Summary'!$D$7)^AG$1))),(_xlfn.WEIBULL.DIST(AG$1,$L82,$K82,FALSE)*$S82*((1+'Inputs &amp; Summary'!$D$7)^AG$1))),IF($M82=Lists!$H$3,IF($K82&lt;1,((($R82*(1-$E82)+$Q82*(1-$F82))/$K82)*((1+'Inputs &amp; Summary'!$D$7)^AG$1)),((INT(AG$1/$K82)-INT((AG$1-1)/$K82))*($R82*(1-$E82)+$Q82*(1-$F82))*((1+'Inputs &amp; Summary'!$D$7)^AG$1))),((_xlfn.WEIBULL.DIST(AG$1,$L82,$K82,FALSE)*($R82*(1-$E82)+$Q82*(1-$F82))*((1+'Inputs &amp; Summary'!$D$7)^AG$1))))))</f>
        <v>0</v>
      </c>
      <c r="AH82" s="248">
        <f>$D82*IF(AH$1&gt;'Inputs &amp; Summary'!$D$5,0,IF(AH$1&gt;VLOOKUP($G82,Lists!$J$17:$K$21,2),IF($M82=Lists!$H$3,IF($K82&lt;1,(($S82/$K82)*((1+'Inputs &amp; Summary'!$D$7)^AH$1)),((INT(AH$1/$K82)-INT((AH$1-1)/$K82))*$S82*((1+'Inputs &amp; Summary'!$D$7)^AH$1))),(_xlfn.WEIBULL.DIST(AH$1,$L82,$K82,FALSE)*$S82*((1+'Inputs &amp; Summary'!$D$7)^AH$1))),IF($M82=Lists!$H$3,IF($K82&lt;1,((($R82*(1-$E82)+$Q82*(1-$F82))/$K82)*((1+'Inputs &amp; Summary'!$D$7)^AH$1)),((INT(AH$1/$K82)-INT((AH$1-1)/$K82))*($R82*(1-$E82)+$Q82*(1-$F82))*((1+'Inputs &amp; Summary'!$D$7)^AH$1))),((_xlfn.WEIBULL.DIST(AH$1,$L82,$K82,FALSE)*($R82*(1-$E82)+$Q82*(1-$F82))*((1+'Inputs &amp; Summary'!$D$7)^AH$1))))))</f>
        <v>0</v>
      </c>
      <c r="AI82" s="248">
        <f>$D82*IF(AI$1&gt;'Inputs &amp; Summary'!$D$5,0,IF(AI$1&gt;VLOOKUP($G82,Lists!$J$17:$K$21,2),IF($M82=Lists!$H$3,IF($K82&lt;1,(($S82/$K82)*((1+'Inputs &amp; Summary'!$D$7)^AI$1)),((INT(AI$1/$K82)-INT((AI$1-1)/$K82))*$S82*((1+'Inputs &amp; Summary'!$D$7)^AI$1))),(_xlfn.WEIBULL.DIST(AI$1,$L82,$K82,FALSE)*$S82*((1+'Inputs &amp; Summary'!$D$7)^AI$1))),IF($M82=Lists!$H$3,IF($K82&lt;1,((($R82*(1-$E82)+$Q82*(1-$F82))/$K82)*((1+'Inputs &amp; Summary'!$D$7)^AI$1)),((INT(AI$1/$K82)-INT((AI$1-1)/$K82))*($R82*(1-$E82)+$Q82*(1-$F82))*((1+'Inputs &amp; Summary'!$D$7)^AI$1))),((_xlfn.WEIBULL.DIST(AI$1,$L82,$K82,FALSE)*($R82*(1-$E82)+$Q82*(1-$F82))*((1+'Inputs &amp; Summary'!$D$7)^AI$1))))))</f>
        <v>0</v>
      </c>
      <c r="AJ82" s="248">
        <f>$D82*IF(AJ$1&gt;'Inputs &amp; Summary'!$D$5,0,IF(AJ$1&gt;VLOOKUP($G82,Lists!$J$17:$K$21,2),IF($M82=Lists!$H$3,IF($K82&lt;1,(($S82/$K82)*((1+'Inputs &amp; Summary'!$D$7)^AJ$1)),((INT(AJ$1/$K82)-INT((AJ$1-1)/$K82))*$S82*((1+'Inputs &amp; Summary'!$D$7)^AJ$1))),(_xlfn.WEIBULL.DIST(AJ$1,$L82,$K82,FALSE)*$S82*((1+'Inputs &amp; Summary'!$D$7)^AJ$1))),IF($M82=Lists!$H$3,IF($K82&lt;1,((($R82*(1-$E82)+$Q82*(1-$F82))/$K82)*((1+'Inputs &amp; Summary'!$D$7)^AJ$1)),((INT(AJ$1/$K82)-INT((AJ$1-1)/$K82))*($R82*(1-$E82)+$Q82*(1-$F82))*((1+'Inputs &amp; Summary'!$D$7)^AJ$1))),((_xlfn.WEIBULL.DIST(AJ$1,$L82,$K82,FALSE)*($R82*(1-$E82)+$Q82*(1-$F82))*((1+'Inputs &amp; Summary'!$D$7)^AJ$1))))))</f>
        <v>0</v>
      </c>
      <c r="AK82" s="248">
        <f>$D82*IF(AK$1&gt;'Inputs &amp; Summary'!$D$5,0,IF(AK$1&gt;VLOOKUP($G82,Lists!$J$17:$K$21,2),IF($M82=Lists!$H$3,IF($K82&lt;1,(($S82/$K82)*((1+'Inputs &amp; Summary'!$D$7)^AK$1)),((INT(AK$1/$K82)-INT((AK$1-1)/$K82))*$S82*((1+'Inputs &amp; Summary'!$D$7)^AK$1))),(_xlfn.WEIBULL.DIST(AK$1,$L82,$K82,FALSE)*$S82*((1+'Inputs &amp; Summary'!$D$7)^AK$1))),IF($M82=Lists!$H$3,IF($K82&lt;1,((($R82*(1-$E82)+$Q82*(1-$F82))/$K82)*((1+'Inputs &amp; Summary'!$D$7)^AK$1)),((INT(AK$1/$K82)-INT((AK$1-1)/$K82))*($R82*(1-$E82)+$Q82*(1-$F82))*((1+'Inputs &amp; Summary'!$D$7)^AK$1))),((_xlfn.WEIBULL.DIST(AK$1,$L82,$K82,FALSE)*($R82*(1-$E82)+$Q82*(1-$F82))*((1+'Inputs &amp; Summary'!$D$7)^AK$1))))))</f>
        <v>0</v>
      </c>
      <c r="AL82" s="248">
        <f>$D82*IF(AL$1&gt;'Inputs &amp; Summary'!$D$5,0,IF(AL$1&gt;VLOOKUP($G82,Lists!$J$17:$K$21,2),IF($M82=Lists!$H$3,IF($K82&lt;1,(($S82/$K82)*((1+'Inputs &amp; Summary'!$D$7)^AL$1)),((INT(AL$1/$K82)-INT((AL$1-1)/$K82))*$S82*((1+'Inputs &amp; Summary'!$D$7)^AL$1))),(_xlfn.WEIBULL.DIST(AL$1,$L82,$K82,FALSE)*$S82*((1+'Inputs &amp; Summary'!$D$7)^AL$1))),IF($M82=Lists!$H$3,IF($K82&lt;1,((($R82*(1-$E82)+$Q82*(1-$F82))/$K82)*((1+'Inputs &amp; Summary'!$D$7)^AL$1)),((INT(AL$1/$K82)-INT((AL$1-1)/$K82))*($R82*(1-$E82)+$Q82*(1-$F82))*((1+'Inputs &amp; Summary'!$D$7)^AL$1))),((_xlfn.WEIBULL.DIST(AL$1,$L82,$K82,FALSE)*($R82*(1-$E82)+$Q82*(1-$F82))*((1+'Inputs &amp; Summary'!$D$7)^AL$1))))))</f>
        <v>0</v>
      </c>
      <c r="AM82" s="248">
        <f>$D82*IF(AM$1&gt;'Inputs &amp; Summary'!$D$5,0,IF(AM$1&gt;VLOOKUP($G82,Lists!$J$17:$K$21,2),IF($M82=Lists!$H$3,IF($K82&lt;1,(($S82/$K82)*((1+'Inputs &amp; Summary'!$D$7)^AM$1)),((INT(AM$1/$K82)-INT((AM$1-1)/$K82))*$S82*((1+'Inputs &amp; Summary'!$D$7)^AM$1))),(_xlfn.WEIBULL.DIST(AM$1,$L82,$K82,FALSE)*$S82*((1+'Inputs &amp; Summary'!$D$7)^AM$1))),IF($M82=Lists!$H$3,IF($K82&lt;1,((($R82*(1-$E82)+$Q82*(1-$F82))/$K82)*((1+'Inputs &amp; Summary'!$D$7)^AM$1)),((INT(AM$1/$K82)-INT((AM$1-1)/$K82))*($R82*(1-$E82)+$Q82*(1-$F82))*((1+'Inputs &amp; Summary'!$D$7)^AM$1))),((_xlfn.WEIBULL.DIST(AM$1,$L82,$K82,FALSE)*($R82*(1-$E82)+$Q82*(1-$F82))*((1+'Inputs &amp; Summary'!$D$7)^AM$1))))))</f>
        <v>0</v>
      </c>
      <c r="AN82" s="248">
        <f>$D82*IF(AN$1&gt;'Inputs &amp; Summary'!$D$5,0,IF(AN$1&gt;VLOOKUP($G82,Lists!$J$17:$K$21,2),IF($M82=Lists!$H$3,IF($K82&lt;1,(($S82/$K82)*((1+'Inputs &amp; Summary'!$D$7)^AN$1)),((INT(AN$1/$K82)-INT((AN$1-1)/$K82))*$S82*((1+'Inputs &amp; Summary'!$D$7)^AN$1))),(_xlfn.WEIBULL.DIST(AN$1,$L82,$K82,FALSE)*$S82*((1+'Inputs &amp; Summary'!$D$7)^AN$1))),IF($M82=Lists!$H$3,IF($K82&lt;1,((($R82*(1-$E82)+$Q82*(1-$F82))/$K82)*((1+'Inputs &amp; Summary'!$D$7)^AN$1)),((INT(AN$1/$K82)-INT((AN$1-1)/$K82))*($R82*(1-$E82)+$Q82*(1-$F82))*((1+'Inputs &amp; Summary'!$D$7)^AN$1))),((_xlfn.WEIBULL.DIST(AN$1,$L82,$K82,FALSE)*($R82*(1-$E82)+$Q82*(1-$F82))*((1+'Inputs &amp; Summary'!$D$7)^AN$1))))))</f>
        <v>0</v>
      </c>
      <c r="AO82" s="248">
        <f>$D82*IF(AO$1&gt;'Inputs &amp; Summary'!$D$5,0,IF(AO$1&gt;VLOOKUP($G82,Lists!$J$17:$K$21,2),IF($M82=Lists!$H$3,IF($K82&lt;1,(($S82/$K82)*((1+'Inputs &amp; Summary'!$D$7)^AO$1)),((INT(AO$1/$K82)-INT((AO$1-1)/$K82))*$S82*((1+'Inputs &amp; Summary'!$D$7)^AO$1))),(_xlfn.WEIBULL.DIST(AO$1,$L82,$K82,FALSE)*$S82*((1+'Inputs &amp; Summary'!$D$7)^AO$1))),IF($M82=Lists!$H$3,IF($K82&lt;1,((($R82*(1-$E82)+$Q82*(1-$F82))/$K82)*((1+'Inputs &amp; Summary'!$D$7)^AO$1)),((INT(AO$1/$K82)-INT((AO$1-1)/$K82))*($R82*(1-$E82)+$Q82*(1-$F82))*((1+'Inputs &amp; Summary'!$D$7)^AO$1))),((_xlfn.WEIBULL.DIST(AO$1,$L82,$K82,FALSE)*($R82*(1-$E82)+$Q82*(1-$F82))*((1+'Inputs &amp; Summary'!$D$7)^AO$1))))))</f>
        <v>0</v>
      </c>
      <c r="AP82" s="248">
        <f>$D82*IF(AP$1&gt;'Inputs &amp; Summary'!$D$5,0,IF(AP$1&gt;VLOOKUP($G82,Lists!$J$17:$K$21,2),IF($M82=Lists!$H$3,IF($K82&lt;1,(($S82/$K82)*((1+'Inputs &amp; Summary'!$D$7)^AP$1)),((INT(AP$1/$K82)-INT((AP$1-1)/$K82))*$S82*((1+'Inputs &amp; Summary'!$D$7)^AP$1))),(_xlfn.WEIBULL.DIST(AP$1,$L82,$K82,FALSE)*$S82*((1+'Inputs &amp; Summary'!$D$7)^AP$1))),IF($M82=Lists!$H$3,IF($K82&lt;1,((($R82*(1-$E82)+$Q82*(1-$F82))/$K82)*((1+'Inputs &amp; Summary'!$D$7)^AP$1)),((INT(AP$1/$K82)-INT((AP$1-1)/$K82))*($R82*(1-$E82)+$Q82*(1-$F82))*((1+'Inputs &amp; Summary'!$D$7)^AP$1))),((_xlfn.WEIBULL.DIST(AP$1,$L82,$K82,FALSE)*($R82*(1-$E82)+$Q82*(1-$F82))*((1+'Inputs &amp; Summary'!$D$7)^AP$1))))))</f>
        <v>0</v>
      </c>
      <c r="AQ82" s="248">
        <f>$D82*IF(AQ$1&gt;'Inputs &amp; Summary'!$D$5,0,IF(AQ$1&gt;VLOOKUP($G82,Lists!$J$17:$K$21,2),IF($M82=Lists!$H$3,IF($K82&lt;1,(($S82/$K82)*((1+'Inputs &amp; Summary'!$D$7)^AQ$1)),((INT(AQ$1/$K82)-INT((AQ$1-1)/$K82))*$S82*((1+'Inputs &amp; Summary'!$D$7)^AQ$1))),(_xlfn.WEIBULL.DIST(AQ$1,$L82,$K82,FALSE)*$S82*((1+'Inputs &amp; Summary'!$D$7)^AQ$1))),IF($M82=Lists!$H$3,IF($K82&lt;1,((($R82*(1-$E82)+$Q82*(1-$F82))/$K82)*((1+'Inputs &amp; Summary'!$D$7)^AQ$1)),((INT(AQ$1/$K82)-INT((AQ$1-1)/$K82))*($R82*(1-$E82)+$Q82*(1-$F82))*((1+'Inputs &amp; Summary'!$D$7)^AQ$1))),((_xlfn.WEIBULL.DIST(AQ$1,$L82,$K82,FALSE)*($R82*(1-$E82)+$Q82*(1-$F82))*((1+'Inputs &amp; Summary'!$D$7)^AQ$1))))))</f>
        <v>0</v>
      </c>
      <c r="AR82" s="248">
        <f>$D82*IF(AR$1&gt;'Inputs &amp; Summary'!$D$5,0,IF(AR$1&gt;VLOOKUP($G82,Lists!$J$17:$K$21,2),IF($M82=Lists!$H$3,IF($K82&lt;1,(($S82/$K82)*((1+'Inputs &amp; Summary'!$D$7)^AR$1)),((INT(AR$1/$K82)-INT((AR$1-1)/$K82))*$S82*((1+'Inputs &amp; Summary'!$D$7)^AR$1))),(_xlfn.WEIBULL.DIST(AR$1,$L82,$K82,FALSE)*$S82*((1+'Inputs &amp; Summary'!$D$7)^AR$1))),IF($M82=Lists!$H$3,IF($K82&lt;1,((($R82*(1-$E82)+$Q82*(1-$F82))/$K82)*((1+'Inputs &amp; Summary'!$D$7)^AR$1)),((INT(AR$1/$K82)-INT((AR$1-1)/$K82))*($R82*(1-$E82)+$Q82*(1-$F82))*((1+'Inputs &amp; Summary'!$D$7)^AR$1))),((_xlfn.WEIBULL.DIST(AR$1,$L82,$K82,FALSE)*($R82*(1-$E82)+$Q82*(1-$F82))*((1+'Inputs &amp; Summary'!$D$7)^AR$1))))))</f>
        <v>0</v>
      </c>
      <c r="AS82" s="248">
        <f>$D82*IF(AS$1&gt;'Inputs &amp; Summary'!$D$5,0,IF(AS$1&gt;VLOOKUP($G82,Lists!$J$17:$K$21,2),IF($M82=Lists!$H$3,IF($K82&lt;1,(($S82/$K82)*((1+'Inputs &amp; Summary'!$D$7)^AS$1)),((INT(AS$1/$K82)-INT((AS$1-1)/$K82))*$S82*((1+'Inputs &amp; Summary'!$D$7)^AS$1))),(_xlfn.WEIBULL.DIST(AS$1,$L82,$K82,FALSE)*$S82*((1+'Inputs &amp; Summary'!$D$7)^AS$1))),IF($M82=Lists!$H$3,IF($K82&lt;1,((($R82*(1-$E82)+$Q82*(1-$F82))/$K82)*((1+'Inputs &amp; Summary'!$D$7)^AS$1)),((INT(AS$1/$K82)-INT((AS$1-1)/$K82))*($R82*(1-$E82)+$Q82*(1-$F82))*((1+'Inputs &amp; Summary'!$D$7)^AS$1))),((_xlfn.WEIBULL.DIST(AS$1,$L82,$K82,FALSE)*($R82*(1-$E82)+$Q82*(1-$F82))*((1+'Inputs &amp; Summary'!$D$7)^AS$1))))))</f>
        <v>0</v>
      </c>
      <c r="AT82" s="248">
        <f>$D82*IF(AT$1&gt;'Inputs &amp; Summary'!$D$5,0,IF(AT$1&gt;VLOOKUP($G82,Lists!$J$17:$K$21,2),IF($M82=Lists!$H$3,IF($K82&lt;1,(($S82/$K82)*((1+'Inputs &amp; Summary'!$D$7)^AT$1)),((INT(AT$1/$K82)-INT((AT$1-1)/$K82))*$S82*((1+'Inputs &amp; Summary'!$D$7)^AT$1))),(_xlfn.WEIBULL.DIST(AT$1,$L82,$K82,FALSE)*$S82*((1+'Inputs &amp; Summary'!$D$7)^AT$1))),IF($M82=Lists!$H$3,IF($K82&lt;1,((($R82*(1-$E82)+$Q82*(1-$F82))/$K82)*((1+'Inputs &amp; Summary'!$D$7)^AT$1)),((INT(AT$1/$K82)-INT((AT$1-1)/$K82))*($R82*(1-$E82)+$Q82*(1-$F82))*((1+'Inputs &amp; Summary'!$D$7)^AT$1))),((_xlfn.WEIBULL.DIST(AT$1,$L82,$K82,FALSE)*($R82*(1-$E82)+$Q82*(1-$F82))*((1+'Inputs &amp; Summary'!$D$7)^AT$1))))))</f>
        <v>0</v>
      </c>
      <c r="AU82" s="248">
        <f>$D82*IF(AU$1&gt;'Inputs &amp; Summary'!$D$5,0,IF(AU$1&gt;VLOOKUP($G82,Lists!$J$17:$K$21,2),IF($M82=Lists!$H$3,IF($K82&lt;1,(($S82/$K82)*((1+'Inputs &amp; Summary'!$D$7)^AU$1)),((INT(AU$1/$K82)-INT((AU$1-1)/$K82))*$S82*((1+'Inputs &amp; Summary'!$D$7)^AU$1))),(_xlfn.WEIBULL.DIST(AU$1,$L82,$K82,FALSE)*$S82*((1+'Inputs &amp; Summary'!$D$7)^AU$1))),IF($M82=Lists!$H$3,IF($K82&lt;1,((($R82*(1-$E82)+$Q82*(1-$F82))/$K82)*((1+'Inputs &amp; Summary'!$D$7)^AU$1)),((INT(AU$1/$K82)-INT((AU$1-1)/$K82))*($R82*(1-$E82)+$Q82*(1-$F82))*((1+'Inputs &amp; Summary'!$D$7)^AU$1))),((_xlfn.WEIBULL.DIST(AU$1,$L82,$K82,FALSE)*($R82*(1-$E82)+$Q82*(1-$F82))*((1+'Inputs &amp; Summary'!$D$7)^AU$1))))))</f>
        <v>0</v>
      </c>
      <c r="AV82" s="248">
        <f>$D82*IF(AV$1&gt;'Inputs &amp; Summary'!$D$5,0,IF(AV$1&gt;VLOOKUP($G82,Lists!$J$17:$K$21,2),IF($M82=Lists!$H$3,IF($K82&lt;1,(($S82/$K82)*((1+'Inputs &amp; Summary'!$D$7)^AV$1)),((INT(AV$1/$K82)-INT((AV$1-1)/$K82))*$S82*((1+'Inputs &amp; Summary'!$D$7)^AV$1))),(_xlfn.WEIBULL.DIST(AV$1,$L82,$K82,FALSE)*$S82*((1+'Inputs &amp; Summary'!$D$7)^AV$1))),IF($M82=Lists!$H$3,IF($K82&lt;1,((($R82*(1-$E82)+$Q82*(1-$F82))/$K82)*((1+'Inputs &amp; Summary'!$D$7)^AV$1)),((INT(AV$1/$K82)-INT((AV$1-1)/$K82))*($R82*(1-$E82)+$Q82*(1-$F82))*((1+'Inputs &amp; Summary'!$D$7)^AV$1))),((_xlfn.WEIBULL.DIST(AV$1,$L82,$K82,FALSE)*($R82*(1-$E82)+$Q82*(1-$F82))*((1+'Inputs &amp; Summary'!$D$7)^AV$1))))))</f>
        <v>0</v>
      </c>
      <c r="AW82" s="248">
        <f>$D82*IF(AW$1&gt;'Inputs &amp; Summary'!$D$5,0,IF(AW$1&gt;VLOOKUP($G82,Lists!$J$17:$K$21,2),IF($M82=Lists!$H$3,IF($K82&lt;1,(($S82/$K82)*((1+'Inputs &amp; Summary'!$D$7)^AW$1)),((INT(AW$1/$K82)-INT((AW$1-1)/$K82))*$S82*((1+'Inputs &amp; Summary'!$D$7)^AW$1))),(_xlfn.WEIBULL.DIST(AW$1,$L82,$K82,FALSE)*$S82*((1+'Inputs &amp; Summary'!$D$7)^AW$1))),IF($M82=Lists!$H$3,IF($K82&lt;1,((($R82*(1-$E82)+$Q82*(1-$F82))/$K82)*((1+'Inputs &amp; Summary'!$D$7)^AW$1)),((INT(AW$1/$K82)-INT((AW$1-1)/$K82))*($R82*(1-$E82)+$Q82*(1-$F82))*((1+'Inputs &amp; Summary'!$D$7)^AW$1))),((_xlfn.WEIBULL.DIST(AW$1,$L82,$K82,FALSE)*($R82*(1-$E82)+$Q82*(1-$F82))*((1+'Inputs &amp; Summary'!$D$7)^AW$1))))))</f>
        <v>0</v>
      </c>
      <c r="AX82" s="248">
        <f>$D82*IF(AX$1&gt;'Inputs &amp; Summary'!$D$5,0,IF(AX$1&gt;VLOOKUP($G82,Lists!$J$17:$K$21,2),IF($M82=Lists!$H$3,IF($K82&lt;1,(($S82/$K82)*((1+'Inputs &amp; Summary'!$D$7)^AX$1)),((INT(AX$1/$K82)-INT((AX$1-1)/$K82))*$S82*((1+'Inputs &amp; Summary'!$D$7)^AX$1))),(_xlfn.WEIBULL.DIST(AX$1,$L82,$K82,FALSE)*$S82*((1+'Inputs &amp; Summary'!$D$7)^AX$1))),IF($M82=Lists!$H$3,IF($K82&lt;1,((($R82*(1-$E82)+$Q82*(1-$F82))/$K82)*((1+'Inputs &amp; Summary'!$D$7)^AX$1)),((INT(AX$1/$K82)-INT((AX$1-1)/$K82))*($R82*(1-$E82)+$Q82*(1-$F82))*((1+'Inputs &amp; Summary'!$D$7)^AX$1))),((_xlfn.WEIBULL.DIST(AX$1,$L82,$K82,FALSE)*($R82*(1-$E82)+$Q82*(1-$F82))*((1+'Inputs &amp; Summary'!$D$7)^AX$1))))))</f>
        <v>0</v>
      </c>
      <c r="AY82" s="248">
        <f>$D82*IF(AY$1&gt;'Inputs &amp; Summary'!$D$5,0,IF(AY$1&gt;VLOOKUP($G82,Lists!$J$17:$K$21,2),IF($M82=Lists!$H$3,IF($K82&lt;1,(($S82/$K82)*((1+'Inputs &amp; Summary'!$D$7)^AY$1)),((INT(AY$1/$K82)-INT((AY$1-1)/$K82))*$S82*((1+'Inputs &amp; Summary'!$D$7)^AY$1))),(_xlfn.WEIBULL.DIST(AY$1,$L82,$K82,FALSE)*$S82*((1+'Inputs &amp; Summary'!$D$7)^AY$1))),IF($M82=Lists!$H$3,IF($K82&lt;1,((($R82*(1-$E82)+$Q82*(1-$F82))/$K82)*((1+'Inputs &amp; Summary'!$D$7)^AY$1)),((INT(AY$1/$K82)-INT((AY$1-1)/$K82))*($R82*(1-$E82)+$Q82*(1-$F82))*((1+'Inputs &amp; Summary'!$D$7)^AY$1))),((_xlfn.WEIBULL.DIST(AY$1,$L82,$K82,FALSE)*($R82*(1-$E82)+$Q82*(1-$F82))*((1+'Inputs &amp; Summary'!$D$7)^AY$1))))))</f>
        <v>0</v>
      </c>
      <c r="AZ82" s="248">
        <f>$D82*IF(AZ$1&gt;'Inputs &amp; Summary'!$D$5,0,IF(AZ$1&gt;VLOOKUP($G82,Lists!$J$17:$K$21,2),IF($M82=Lists!$H$3,IF($K82&lt;1,(($S82/$K82)*((1+'Inputs &amp; Summary'!$D$7)^AZ$1)),((INT(AZ$1/$K82)-INT((AZ$1-1)/$K82))*$S82*((1+'Inputs &amp; Summary'!$D$7)^AZ$1))),(_xlfn.WEIBULL.DIST(AZ$1,$L82,$K82,FALSE)*$S82*((1+'Inputs &amp; Summary'!$D$7)^AZ$1))),IF($M82=Lists!$H$3,IF($K82&lt;1,((($R82*(1-$E82)+$Q82*(1-$F82))/$K82)*((1+'Inputs &amp; Summary'!$D$7)^AZ$1)),((INT(AZ$1/$K82)-INT((AZ$1-1)/$K82))*($R82*(1-$E82)+$Q82*(1-$F82))*((1+'Inputs &amp; Summary'!$D$7)^AZ$1))),((_xlfn.WEIBULL.DIST(AZ$1,$L82,$K82,FALSE)*($R82*(1-$E82)+$Q82*(1-$F82))*((1+'Inputs &amp; Summary'!$D$7)^AZ$1))))))</f>
        <v>0</v>
      </c>
      <c r="BA82" s="248">
        <f>$D82*IF(BA$1&gt;'Inputs &amp; Summary'!$D$5,0,IF(BA$1&gt;VLOOKUP($G82,Lists!$J$17:$K$21,2),IF($M82=Lists!$H$3,IF($K82&lt;1,(($S82/$K82)*((1+'Inputs &amp; Summary'!$D$7)^BA$1)),((INT(BA$1/$K82)-INT((BA$1-1)/$K82))*$S82*((1+'Inputs &amp; Summary'!$D$7)^BA$1))),(_xlfn.WEIBULL.DIST(BA$1,$L82,$K82,FALSE)*$S82*((1+'Inputs &amp; Summary'!$D$7)^BA$1))),IF($M82=Lists!$H$3,IF($K82&lt;1,((($R82*(1-$E82)+$Q82*(1-$F82))/$K82)*((1+'Inputs &amp; Summary'!$D$7)^BA$1)),((INT(BA$1/$K82)-INT((BA$1-1)/$K82))*($R82*(1-$E82)+$Q82*(1-$F82))*((1+'Inputs &amp; Summary'!$D$7)^BA$1))),((_xlfn.WEIBULL.DIST(BA$1,$L82,$K82,FALSE)*($R82*(1-$E82)+$Q82*(1-$F82))*((1+'Inputs &amp; Summary'!$D$7)^BA$1))))))</f>
        <v>0</v>
      </c>
      <c r="BB82" s="248">
        <f>$D82*IF(BB$1&gt;'Inputs &amp; Summary'!$D$5,0,IF(BB$1&gt;VLOOKUP($G82,Lists!$J$17:$K$21,2),IF($M82=Lists!$H$3,IF($K82&lt;1,(($S82/$K82)*((1+'Inputs &amp; Summary'!$D$7)^BB$1)),((INT(BB$1/$K82)-INT((BB$1-1)/$K82))*$S82*((1+'Inputs &amp; Summary'!$D$7)^BB$1))),(_xlfn.WEIBULL.DIST(BB$1,$L82,$K82,FALSE)*$S82*((1+'Inputs &amp; Summary'!$D$7)^BB$1))),IF($M82=Lists!$H$3,IF($K82&lt;1,((($R82*(1-$E82)+$Q82*(1-$F82))/$K82)*((1+'Inputs &amp; Summary'!$D$7)^BB$1)),((INT(BB$1/$K82)-INT((BB$1-1)/$K82))*($R82*(1-$E82)+$Q82*(1-$F82))*((1+'Inputs &amp; Summary'!$D$7)^BB$1))),((_xlfn.WEIBULL.DIST(BB$1,$L82,$K82,FALSE)*($R82*(1-$E82)+$Q82*(1-$F82))*((1+'Inputs &amp; Summary'!$D$7)^BB$1))))))</f>
        <v>0</v>
      </c>
      <c r="BC82" s="248">
        <f>$D82*IF(BC$1&gt;'Inputs &amp; Summary'!$D$5,0,IF(BC$1&gt;VLOOKUP($G82,Lists!$J$17:$K$21,2),IF($M82=Lists!$H$3,IF($K82&lt;1,(($S82/$K82)*((1+'Inputs &amp; Summary'!$D$7)^BC$1)),((INT(BC$1/$K82)-INT((BC$1-1)/$K82))*$S82*((1+'Inputs &amp; Summary'!$D$7)^BC$1))),(_xlfn.WEIBULL.DIST(BC$1,$L82,$K82,FALSE)*$S82*((1+'Inputs &amp; Summary'!$D$7)^BC$1))),IF($M82=Lists!$H$3,IF($K82&lt;1,((($R82*(1-$E82)+$Q82*(1-$F82))/$K82)*((1+'Inputs &amp; Summary'!$D$7)^BC$1)),((INT(BC$1/$K82)-INT((BC$1-1)/$K82))*($R82*(1-$E82)+$Q82*(1-$F82))*((1+'Inputs &amp; Summary'!$D$7)^BC$1))),((_xlfn.WEIBULL.DIST(BC$1,$L82,$K82,FALSE)*($R82*(1-$E82)+$Q82*(1-$F82))*((1+'Inputs &amp; Summary'!$D$7)^BC$1))))))</f>
        <v>0</v>
      </c>
      <c r="BD82" s="248">
        <f>$D82*IF(BD$1&gt;'Inputs &amp; Summary'!$D$5,0,IF(BD$1&gt;VLOOKUP($G82,Lists!$J$17:$K$21,2),IF($M82=Lists!$H$3,IF($K82&lt;1,(($S82/$K82)*((1+'Inputs &amp; Summary'!$D$7)^BD$1)),((INT(BD$1/$K82)-INT((BD$1-1)/$K82))*$S82*((1+'Inputs &amp; Summary'!$D$7)^BD$1))),(_xlfn.WEIBULL.DIST(BD$1,$L82,$K82,FALSE)*$S82*((1+'Inputs &amp; Summary'!$D$7)^BD$1))),IF($M82=Lists!$H$3,IF($K82&lt;1,((($R82*(1-$E82)+$Q82*(1-$F82))/$K82)*((1+'Inputs &amp; Summary'!$D$7)^BD$1)),((INT(BD$1/$K82)-INT((BD$1-1)/$K82))*($R82*(1-$E82)+$Q82*(1-$F82))*((1+'Inputs &amp; Summary'!$D$7)^BD$1))),((_xlfn.WEIBULL.DIST(BD$1,$L82,$K82,FALSE)*($R82*(1-$E82)+$Q82*(1-$F82))*((1+'Inputs &amp; Summary'!$D$7)^BD$1))))))</f>
        <v>0</v>
      </c>
      <c r="BE82" s="248">
        <f>$D82*IF(BE$1&gt;'Inputs &amp; Summary'!$D$5,0,IF(BE$1&gt;VLOOKUP($G82,Lists!$J$17:$K$21,2),IF($M82=Lists!$H$3,IF($K82&lt;1,(($S82/$K82)*((1+'Inputs &amp; Summary'!$D$7)^BE$1)),((INT(BE$1/$K82)-INT((BE$1-1)/$K82))*$S82*((1+'Inputs &amp; Summary'!$D$7)^BE$1))),(_xlfn.WEIBULL.DIST(BE$1,$L82,$K82,FALSE)*$S82*((1+'Inputs &amp; Summary'!$D$7)^BE$1))),IF($M82=Lists!$H$3,IF($K82&lt;1,((($R82*(1-$E82)+$Q82*(1-$F82))/$K82)*((1+'Inputs &amp; Summary'!$D$7)^BE$1)),((INT(BE$1/$K82)-INT((BE$1-1)/$K82))*($R82*(1-$E82)+$Q82*(1-$F82))*((1+'Inputs &amp; Summary'!$D$7)^BE$1))),((_xlfn.WEIBULL.DIST(BE$1,$L82,$K82,FALSE)*($R82*(1-$E82)+$Q82*(1-$F82))*((1+'Inputs &amp; Summary'!$D$7)^BE$1))))))</f>
        <v>0</v>
      </c>
      <c r="BF82" s="248">
        <f>$D82*IF(BF$1&gt;'Inputs &amp; Summary'!$D$5,0,IF(BF$1&gt;VLOOKUP($G82,Lists!$J$17:$K$21,2),IF($M82=Lists!$H$3,IF($K82&lt;1,(($S82/$K82)*((1+'Inputs &amp; Summary'!$D$7)^BF$1)),((INT(BF$1/$K82)-INT((BF$1-1)/$K82))*$S82*((1+'Inputs &amp; Summary'!$D$7)^BF$1))),(_xlfn.WEIBULL.DIST(BF$1,$L82,$K82,FALSE)*$S82*((1+'Inputs &amp; Summary'!$D$7)^BF$1))),IF($M82=Lists!$H$3,IF($K82&lt;1,((($R82*(1-$E82)+$Q82*(1-$F82))/$K82)*((1+'Inputs &amp; Summary'!$D$7)^BF$1)),((INT(BF$1/$K82)-INT((BF$1-1)/$K82))*($R82*(1-$E82)+$Q82*(1-$F82))*((1+'Inputs &amp; Summary'!$D$7)^BF$1))),((_xlfn.WEIBULL.DIST(BF$1,$L82,$K82,FALSE)*($R82*(1-$E82)+$Q82*(1-$F82))*((1+'Inputs &amp; Summary'!$D$7)^BF$1))))))</f>
        <v>0</v>
      </c>
      <c r="BG82" s="248">
        <f>$D82*IF(BG$1&gt;'Inputs &amp; Summary'!$D$5,0,IF(BG$1&gt;VLOOKUP($G82,Lists!$J$17:$K$21,2),IF($M82=Lists!$H$3,IF($K82&lt;1,(($S82/$K82)*((1+'Inputs &amp; Summary'!$D$7)^BG$1)),((INT(BG$1/$K82)-INT((BG$1-1)/$K82))*$S82*((1+'Inputs &amp; Summary'!$D$7)^BG$1))),(_xlfn.WEIBULL.DIST(BG$1,$L82,$K82,FALSE)*$S82*((1+'Inputs &amp; Summary'!$D$7)^BG$1))),IF($M82=Lists!$H$3,IF($K82&lt;1,((($R82*(1-$E82)+$Q82*(1-$F82))/$K82)*((1+'Inputs &amp; Summary'!$D$7)^BG$1)),((INT(BG$1/$K82)-INT((BG$1-1)/$K82))*($R82*(1-$E82)+$Q82*(1-$F82))*((1+'Inputs &amp; Summary'!$D$7)^BG$1))),((_xlfn.WEIBULL.DIST(BG$1,$L82,$K82,FALSE)*($R82*(1-$E82)+$Q82*(1-$F82))*((1+'Inputs &amp; Summary'!$D$7)^BG$1))))))</f>
        <v>0</v>
      </c>
      <c r="BH82" s="248">
        <f>$D82*IF(BH$1&gt;'Inputs &amp; Summary'!$D$5,0,IF(BH$1&gt;VLOOKUP($G82,Lists!$J$17:$K$21,2),IF($M82=Lists!$H$3,IF($K82&lt;1,(($S82/$K82)*((1+'Inputs &amp; Summary'!$D$7)^BH$1)),((INT(BH$1/$K82)-INT((BH$1-1)/$K82))*$S82*((1+'Inputs &amp; Summary'!$D$7)^BH$1))),(_xlfn.WEIBULL.DIST(BH$1,$L82,$K82,FALSE)*$S82*((1+'Inputs &amp; Summary'!$D$7)^BH$1))),IF($M82=Lists!$H$3,IF($K82&lt;1,((($R82*(1-$E82)+$Q82*(1-$F82))/$K82)*((1+'Inputs &amp; Summary'!$D$7)^BH$1)),((INT(BH$1/$K82)-INT((BH$1-1)/$K82))*($R82*(1-$E82)+$Q82*(1-$F82))*((1+'Inputs &amp; Summary'!$D$7)^BH$1))),((_xlfn.WEIBULL.DIST(BH$1,$L82,$K82,FALSE)*($R82*(1-$E82)+$Q82*(1-$F82))*((1+'Inputs &amp; Summary'!$D$7)^BH$1))))))</f>
        <v>0</v>
      </c>
      <c r="BI82" s="248">
        <f>$D82*IF(BI$1&gt;'Inputs &amp; Summary'!$D$5,0,IF(BI$1&gt;VLOOKUP($G82,Lists!$J$17:$K$21,2),IF($M82=Lists!$H$3,IF($K82&lt;1,(($S82/$K82)*((1+'Inputs &amp; Summary'!$D$7)^BI$1)),((INT(BI$1/$K82)-INT((BI$1-1)/$K82))*$S82*((1+'Inputs &amp; Summary'!$D$7)^BI$1))),(_xlfn.WEIBULL.DIST(BI$1,$L82,$K82,FALSE)*$S82*((1+'Inputs &amp; Summary'!$D$7)^BI$1))),IF($M82=Lists!$H$3,IF($K82&lt;1,((($R82*(1-$E82)+$Q82*(1-$F82))/$K82)*((1+'Inputs &amp; Summary'!$D$7)^BI$1)),((INT(BI$1/$K82)-INT((BI$1-1)/$K82))*($R82*(1-$E82)+$Q82*(1-$F82))*((1+'Inputs &amp; Summary'!$D$7)^BI$1))),((_xlfn.WEIBULL.DIST(BI$1,$L82,$K82,FALSE)*($R82*(1-$E82)+$Q82*(1-$F82))*((1+'Inputs &amp; Summary'!$D$7)^BI$1))))))</f>
        <v>0</v>
      </c>
      <c r="BJ82" s="248">
        <f>$D82*IF(BJ$1&gt;'Inputs &amp; Summary'!$D$5,0,IF(BJ$1&gt;VLOOKUP($G82,Lists!$J$17:$K$21,2),IF($M82=Lists!$H$3,IF($K82&lt;1,(($S82/$K82)*((1+'Inputs &amp; Summary'!$D$7)^BJ$1)),((INT(BJ$1/$K82)-INT((BJ$1-1)/$K82))*$S82*((1+'Inputs &amp; Summary'!$D$7)^BJ$1))),(_xlfn.WEIBULL.DIST(BJ$1,$L82,$K82,FALSE)*$S82*((1+'Inputs &amp; Summary'!$D$7)^BJ$1))),IF($M82=Lists!$H$3,IF($K82&lt;1,((($R82*(1-$E82)+$Q82*(1-$F82))/$K82)*((1+'Inputs &amp; Summary'!$D$7)^BJ$1)),((INT(BJ$1/$K82)-INT((BJ$1-1)/$K82))*($R82*(1-$E82)+$Q82*(1-$F82))*((1+'Inputs &amp; Summary'!$D$7)^BJ$1))),((_xlfn.WEIBULL.DIST(BJ$1,$L82,$K82,FALSE)*($R82*(1-$E82)+$Q82*(1-$F82))*((1+'Inputs &amp; Summary'!$D$7)^BJ$1))))))</f>
        <v>0</v>
      </c>
      <c r="BK82" s="248">
        <f>$D82*IF(BK$1&gt;'Inputs &amp; Summary'!$D$5,0,IF(BK$1&gt;VLOOKUP($G82,Lists!$J$17:$K$21,2),IF($M82=Lists!$H$3,IF($K82&lt;1,(($S82/$K82)*((1+'Inputs &amp; Summary'!$D$7)^BK$1)),((INT(BK$1/$K82)-INT((BK$1-1)/$K82))*$S82*((1+'Inputs &amp; Summary'!$D$7)^BK$1))),(_xlfn.WEIBULL.DIST(BK$1,$L82,$K82,FALSE)*$S82*((1+'Inputs &amp; Summary'!$D$7)^BK$1))),IF($M82=Lists!$H$3,IF($K82&lt;1,((($R82*(1-$E82)+$Q82*(1-$F82))/$K82)*((1+'Inputs &amp; Summary'!$D$7)^BK$1)),((INT(BK$1/$K82)-INT((BK$1-1)/$K82))*($R82*(1-$E82)+$Q82*(1-$F82))*((1+'Inputs &amp; Summary'!$D$7)^BK$1))),((_xlfn.WEIBULL.DIST(BK$1,$L82,$K82,FALSE)*($R82*(1-$E82)+$Q82*(1-$F82))*((1+'Inputs &amp; Summary'!$D$7)^BK$1))))))</f>
        <v>0</v>
      </c>
      <c r="BL82" s="248">
        <f>$D82*IF(BL$1&gt;'Inputs &amp; Summary'!$D$5,0,IF(BL$1&gt;VLOOKUP($G82,Lists!$J$17:$K$21,2),IF($M82=Lists!$H$3,IF($K82&lt;1,(($S82/$K82)*((1+'Inputs &amp; Summary'!$D$7)^BL$1)),((INT(BL$1/$K82)-INT((BL$1-1)/$K82))*$S82*((1+'Inputs &amp; Summary'!$D$7)^BL$1))),(_xlfn.WEIBULL.DIST(BL$1,$L82,$K82,FALSE)*$S82*((1+'Inputs &amp; Summary'!$D$7)^BL$1))),IF($M82=Lists!$H$3,IF($K82&lt;1,((($R82*(1-$E82)+$Q82*(1-$F82))/$K82)*((1+'Inputs &amp; Summary'!$D$7)^BL$1)),((INT(BL$1/$K82)-INT((BL$1-1)/$K82))*($R82*(1-$E82)+$Q82*(1-$F82))*((1+'Inputs &amp; Summary'!$D$7)^BL$1))),((_xlfn.WEIBULL.DIST(BL$1,$L82,$K82,FALSE)*($R82*(1-$E82)+$Q82*(1-$F82))*((1+'Inputs &amp; Summary'!$D$7)^BL$1))))))</f>
        <v>0</v>
      </c>
    </row>
    <row r="83" spans="1:64" x14ac:dyDescent="0.3">
      <c r="A83" s="236" t="s">
        <v>197</v>
      </c>
      <c r="B83" s="117" t="str">
        <f>IF('Inputs &amp; Summary'!$D$15=Lists!$E$3,INDEX('Residential Rooftop Details'!$A$30:$X$158,MATCH('Cash Flow'!$A83,'Residential Rooftop Details'!$A$30:$A$158,0),COLUMN(B$1)),IF('Inputs &amp; Summary'!$D$15=Lists!$E$4,INDEX('Commercial Rooftop Details'!$A$30:$V$158,MATCH('Cash Flow'!$A83,'Commercial Rooftop Details'!$A$30:$A$158,0),COLUMN(B$1)),INDEX('Ground-Mount Details'!$A$30:$V$158,MATCH('Cash Flow'!$A83,'Ground-Mount Details'!$A$30:$A$158,0),COLUMN(B$1))))</f>
        <v>Corrective</v>
      </c>
      <c r="C83" s="117" t="str">
        <f>IF('Inputs &amp; Summary'!$D$15=Lists!$E$3,INDEX('Residential Rooftop Details'!$A$30:$X$158,MATCH('Cash Flow'!$A83,'Residential Rooftop Details'!$A$30:$A$158,0),COLUMN(C$1)),IF('Inputs &amp; Summary'!$D$15=Lists!$E$4,INDEX('Commercial Rooftop Details'!$A$30:$V$158,MATCH('Cash Flow'!$A83,'Commercial Rooftop Details'!$A$30:$A$158,0),COLUMN(C$1)),INDEX('Ground-Mount Details'!$A$30:$V$158,MATCH('Cash Flow'!$A83,'Ground-Mount Details'!$A$30:$A$158,0),COLUMN(C$1))))</f>
        <v>Tracker</v>
      </c>
      <c r="D83" s="117">
        <f>IF('Inputs &amp; Summary'!$D$15=Lists!$E$3,INDEX('Residential Rooftop Details'!$A$30:$X$158,MATCH('Cash Flow'!$A83,'Residential Rooftop Details'!$A$30:$A$158,0),COLUMN(D$1)),IF('Inputs &amp; Summary'!$D$15=Lists!$E$4,INDEX('Commercial Rooftop Details'!$A$30:$V$158,MATCH('Cash Flow'!$A83,'Commercial Rooftop Details'!$A$30:$A$158,0),COLUMN(D$1)),INDEX('Ground-Mount Details'!$A$30:$V$158,MATCH('Cash Flow'!$A83,'Ground-Mount Details'!$A$30:$A$158,0),COLUMN(D$1))))</f>
        <v>0</v>
      </c>
      <c r="E83" s="117">
        <f>IF('Inputs &amp; Summary'!$D$15=Lists!$E$3,INDEX('Residential Rooftop Details'!$A$30:$X$158,MATCH('Cash Flow'!$A83,'Residential Rooftop Details'!$A$30:$A$158,0),COLUMN(E$1)),IF('Inputs &amp; Summary'!$D$15=Lists!$E$4,INDEX('Commercial Rooftop Details'!$A$30:$V$158,MATCH('Cash Flow'!$A83,'Commercial Rooftop Details'!$A$30:$A$158,0),COLUMN(E$1)),INDEX('Ground-Mount Details'!$A$30:$V$158,MATCH('Cash Flow'!$A83,'Ground-Mount Details'!$A$30:$A$158,0),COLUMN(E$1))))</f>
        <v>1</v>
      </c>
      <c r="F83" s="117">
        <f>IF('Inputs &amp; Summary'!$D$15=Lists!$E$3,INDEX('Residential Rooftop Details'!$A$30:$X$158,MATCH('Cash Flow'!$A83,'Residential Rooftop Details'!$A$30:$A$158,0),COLUMN(F$1)),IF('Inputs &amp; Summary'!$D$15=Lists!$E$4,INDEX('Commercial Rooftop Details'!$A$30:$V$158,MATCH('Cash Flow'!$A83,'Commercial Rooftop Details'!$A$30:$A$158,0),COLUMN(F$1)),INDEX('Ground-Mount Details'!$A$30:$V$158,MATCH('Cash Flow'!$A83,'Ground-Mount Details'!$A$30:$A$158,0),COLUMN(F$1))))</f>
        <v>1</v>
      </c>
      <c r="G83" s="237" t="str">
        <f>IF('Inputs &amp; Summary'!$D$15=Lists!$E$3,INDEX('Residential Rooftop Details'!$A$30:$X$158,MATCH('Cash Flow'!$A83,'Residential Rooftop Details'!$A$30:$A$158,0),COLUMN(G$1)),IF('Inputs &amp; Summary'!$D$15=Lists!$E$4,INDEX('Commercial Rooftop Details'!$A$30:$V$158,MATCH('Cash Flow'!$A83,'Commercial Rooftop Details'!$A$30:$A$158,0),COLUMN(G$1)),INDEX('Ground-Mount Details'!$A$30:$V$158,MATCH('Cash Flow'!$A83,'Ground-Mount Details'!$A$30:$A$158,0),COLUMN(G$1))))</f>
        <v>N/A</v>
      </c>
      <c r="H83" s="237" t="str">
        <f>IF('Inputs &amp; Summary'!$D$15=Lists!$E$3,INDEX('Residential Rooftop Details'!$A$30:$X$158,MATCH('Cash Flow'!$A83,'Residential Rooftop Details'!$A$30:$A$158,0),COLUMN(H$1)),IF('Inputs &amp; Summary'!$D$15=Lists!$E$4,INDEX('Commercial Rooftop Details'!$A$30:$V$158,MATCH('Cash Flow'!$A83,'Commercial Rooftop Details'!$A$30:$A$158,0),COLUMN(H$1)),INDEX('Ground-Mount Details'!$A$30:$V$158,MATCH('Cash Flow'!$A83,'Ground-Mount Details'!$A$30:$A$158,0),COLUMN(H$1))))</f>
        <v>row</v>
      </c>
      <c r="I83" s="237" t="str">
        <f>IF('Inputs &amp; Summary'!$D$15=Lists!$E$3,INDEX('Residential Rooftop Details'!$A$30:$X$158,MATCH('Cash Flow'!$A83,'Residential Rooftop Details'!$A$30:$A$158,0),COLUMN(I$1)),IF('Inputs &amp; Summary'!$D$15=Lists!$E$4,INDEX('Commercial Rooftop Details'!$A$30:$V$158,MATCH('Cash Flow'!$A83,'Commercial Rooftop Details'!$A$30:$A$158,0),COLUMN(I$1)),INDEX('Ground-Mount Details'!$A$30:$V$158,MATCH('Cash Flow'!$A83,'Ground-Mount Details'!$A$30:$A$158,0),COLUMN(I$1))))</f>
        <v>Mechanic</v>
      </c>
      <c r="J83" s="238">
        <f>IF('Inputs &amp; Summary'!$D$15=Lists!$E$3,INDEX('Residential Rooftop Details'!$A$30:$X$158,MATCH('Cash Flow'!$A83,'Residential Rooftop Details'!$A$30:$A$158,0),COLUMN(J$1)),IF('Inputs &amp; Summary'!$D$15=Lists!$E$4,INDEX('Commercial Rooftop Details'!$A$30:$V$158,MATCH('Cash Flow'!$A83,'Commercial Rooftop Details'!$A$30:$A$158,0),COLUMN(J$1)),INDEX('Ground-Mount Details'!$A$30:$V$158,MATCH('Cash Flow'!$A83,'Ground-Mount Details'!$A$30:$A$158,0),COLUMN(J$1))))</f>
        <v>21.23076923076923</v>
      </c>
      <c r="K83" s="239">
        <f>IF('Inputs &amp; Summary'!$D$15=Lists!$E$3,INDEX('Residential Rooftop Details'!$A$30:$X$158,MATCH('Cash Flow'!$A83,'Residential Rooftop Details'!$A$30:$A$158,0),COLUMN(K$1)),IF('Inputs &amp; Summary'!$D$15=Lists!$E$4,INDEX('Commercial Rooftop Details'!$A$30:$V$158,MATCH('Cash Flow'!$A83,'Commercial Rooftop Details'!$A$30:$A$158,0),COLUMN(K$1)),INDEX('Ground-Mount Details'!$A$30:$V$158,MATCH('Cash Flow'!$A83,'Ground-Mount Details'!$A$30:$A$158,0),COLUMN(K$1))))</f>
        <v>25</v>
      </c>
      <c r="L83" s="239">
        <f>IF('Inputs &amp; Summary'!$D$15=Lists!$E$3,INDEX('Residential Rooftop Details'!$A$30:$X$158,MATCH('Cash Flow'!$A83,'Residential Rooftop Details'!$A$30:$A$158,0),COLUMN(L$1)),IF('Inputs &amp; Summary'!$D$15=Lists!$E$4,INDEX('Commercial Rooftop Details'!$A$30:$V$158,MATCH('Cash Flow'!$A83,'Commercial Rooftop Details'!$A$30:$A$158,0),COLUMN(L$1)),INDEX('Ground-Mount Details'!$A$30:$V$158,MATCH('Cash Flow'!$A83,'Ground-Mount Details'!$A$30:$A$158,0),COLUMN(L$1))))</f>
        <v>3</v>
      </c>
      <c r="M83" s="238" t="str">
        <f>IF('Inputs &amp; Summary'!$D$15=Lists!$E$3,INDEX('Residential Rooftop Details'!$A$30:$X$158,MATCH('Cash Flow'!$A83,'Residential Rooftop Details'!$A$30:$A$158,0),COLUMN(M$1)),IF('Inputs &amp; Summary'!$D$15=Lists!$E$4,INDEX('Commercial Rooftop Details'!$A$30:$V$158,MATCH('Cash Flow'!$A83,'Commercial Rooftop Details'!$A$30:$A$158,0),COLUMN(M$1)),INDEX('Ground-Mount Details'!$A$30:$V$158,MATCH('Cash Flow'!$A83,'Ground-Mount Details'!$A$30:$A$158,0),COLUMN(M$1))))</f>
        <v>Weibull</v>
      </c>
      <c r="N83" s="240">
        <f>IF('Inputs &amp; Summary'!$D$15=Lists!$E$3,INDEX('Residential Rooftop Details'!$A$30:$X$158,MATCH('Cash Flow'!$A83,'Residential Rooftop Details'!$A$30:$A$158,0),COLUMN(N$1)),IF('Inputs &amp; Summary'!$D$15=Lists!$E$4,INDEX('Commercial Rooftop Details'!$A$30:$V$158,MATCH('Cash Flow'!$A83,'Commercial Rooftop Details'!$A$30:$A$158,0),COLUMN(N$1)),INDEX('Ground-Mount Details'!$A$30:$V$158,MATCH('Cash Flow'!$A83,'Ground-Mount Details'!$A$30:$A$158,0),COLUMN(N$1))))</f>
        <v>103.04449648711943</v>
      </c>
      <c r="O83" s="239">
        <f>IF('Inputs &amp; Summary'!$D$15=Lists!$E$3,INDEX('Residential Rooftop Details'!$A$30:$X$158,MATCH('Cash Flow'!$A83,'Residential Rooftop Details'!$A$30:$A$158,0),COLUMN(O$1)),IF('Inputs &amp; Summary'!$D$15=Lists!$E$4,INDEX('Commercial Rooftop Details'!$A$30:$V$158,MATCH('Cash Flow'!$A83,'Commercial Rooftop Details'!$A$30:$A$158,0),COLUMN(O$1)),INDEX('Ground-Mount Details'!$A$30:$V$158,MATCH('Cash Flow'!$A83,'Ground-Mount Details'!$A$30:$A$158,0),COLUMN(O$1))))</f>
        <v>0.5</v>
      </c>
      <c r="P83" s="241">
        <f>IF('Inputs &amp; Summary'!$D$15=Lists!$E$3,INDEX('Residential Rooftop Details'!$A$30:$X$158,MATCH('Cash Flow'!$A83,'Residential Rooftop Details'!$A$30:$A$158,0),COLUMN(P$1)),IF('Inputs &amp; Summary'!$D$15=Lists!$E$4,INDEX('Commercial Rooftop Details'!$A$30:$V$158,MATCH('Cash Flow'!$A83,'Commercial Rooftop Details'!$A$30:$A$158,0),COLUMN(P$1)),INDEX('Ground-Mount Details'!$A$30:$V$158,MATCH('Cash Flow'!$A83,'Ground-Mount Details'!$A$30:$A$158,0),COLUMN(P$1))))</f>
        <v>120</v>
      </c>
      <c r="Q83" s="242">
        <f>IF('Inputs &amp; Summary'!$D$15=Lists!$E$3,INDEX('Residential Rooftop Details'!$A$30:$X$158,MATCH('Cash Flow'!$A83,'Residential Rooftop Details'!$A$30:$A$158,0),COLUMN(Q$1)),IF('Inputs &amp; Summary'!$D$15=Lists!$E$4,INDEX('Commercial Rooftop Details'!$A$30:$V$158,MATCH('Cash Flow'!$A83,'Commercial Rooftop Details'!$A$30:$A$158,0),COLUMN(Q$1)),INDEX('Ground-Mount Details'!$A$30:$V$158,MATCH('Cash Flow'!$A83,'Ground-Mount Details'!$A$30:$A$158,0),COLUMN(Q$1))))</f>
        <v>1093.8569627094216</v>
      </c>
      <c r="R83" s="242">
        <f>IF('Inputs &amp; Summary'!$D$15=Lists!$E$3,INDEX('Residential Rooftop Details'!$A$30:$X$158,MATCH('Cash Flow'!$A83,'Residential Rooftop Details'!$A$30:$A$158,0),COLUMN(R$1)),IF('Inputs &amp; Summary'!$D$15=Lists!$E$4,INDEX('Commercial Rooftop Details'!$A$30:$V$158,MATCH('Cash Flow'!$A83,'Commercial Rooftop Details'!$A$30:$A$158,0),COLUMN(R$1)),INDEX('Ground-Mount Details'!$A$30:$V$158,MATCH('Cash Flow'!$A83,'Ground-Mount Details'!$A$30:$A$158,0),COLUMN(R$1))))</f>
        <v>12365.339578454332</v>
      </c>
      <c r="S83" s="243">
        <f>IF('Inputs &amp; Summary'!$D$15=Lists!$E$3,INDEX('Residential Rooftop Details'!$A$30:$X$158,MATCH('Cash Flow'!$A83,'Residential Rooftop Details'!$A$30:$A$158,0),COLUMN(S$1)),IF('Inputs &amp; Summary'!$D$15=Lists!$E$4,INDEX('Commercial Rooftop Details'!$A$30:$V$158,MATCH('Cash Flow'!$A83,'Commercial Rooftop Details'!$A$30:$A$158,0),COLUMN(S$1)),INDEX('Ground-Mount Details'!$A$30:$V$158,MATCH('Cash Flow'!$A83,'Ground-Mount Details'!$A$30:$A$158,0),COLUMN(S$1))))</f>
        <v>0</v>
      </c>
      <c r="T83" s="238">
        <f>IF('Inputs &amp; Summary'!$D$15=Lists!$E$3,INDEX('Residential Rooftop Details'!$A$30:$X$158,MATCH('Cash Flow'!$A83,'Residential Rooftop Details'!$A$30:$A$158,0),COLUMN(T$1)),IF('Inputs &amp; Summary'!$D$15=Lists!$E$4,INDEX('Commercial Rooftop Details'!$A$30:$V$158,MATCH('Cash Flow'!$A83,'Commercial Rooftop Details'!$A$30:$A$158,0),COLUMN(T$1)),INDEX('Ground-Mount Details'!$A$30:$V$158,MATCH('Cash Flow'!$A83,'Ground-Mount Details'!$A$30:$A$158,0),COLUMN(T$1))))</f>
        <v>0</v>
      </c>
      <c r="U83" s="244">
        <f>IF('Inputs &amp; Summary'!$D$15=Lists!$E$3,INDEX('Residential Rooftop Details'!$A$30:$X$158,MATCH('Cash Flow'!$A83,'Residential Rooftop Details'!$A$30:$A$158,0),COLUMN(U$1)),IF('Inputs &amp; Summary'!$D$15=Lists!$E$4,INDEX('Commercial Rooftop Details'!$A$30:$V$158,MATCH('Cash Flow'!$A83,'Commercial Rooftop Details'!$A$30:$A$158,0),COLUMN(U$1)),INDEX('Ground-Mount Details'!$A$30:$V$158,MATCH('Cash Flow'!$A83,'Ground-Mount Details'!$A$30:$A$158,0),COLUMN(U$1))))</f>
        <v>0</v>
      </c>
      <c r="V83" s="245">
        <f t="shared" si="8"/>
        <v>0</v>
      </c>
      <c r="W83" s="245">
        <f>NPV('Inputs &amp; Summary'!$D$6,Y83:BL83)</f>
        <v>0</v>
      </c>
      <c r="X83" s="246">
        <f t="shared" si="7"/>
        <v>0</v>
      </c>
      <c r="Y83" s="248">
        <f>$D83*IF(Y$1&gt;'Inputs &amp; Summary'!$D$5,0,IF(Y$1&gt;VLOOKUP($G83,Lists!$J$17:$K$21,2),IF($M83=Lists!$H$3,IF($K83&lt;1,(($S83/$K83)*((1+'Inputs &amp; Summary'!$D$7)^Y$1)),((INT(Y$1/$K83)-INT((Y$1-1)/$K83))*$S83*((1+'Inputs &amp; Summary'!$D$7)^Y$1))),(_xlfn.WEIBULL.DIST(Y$1,$L83,$K83,FALSE)*$S83*((1+'Inputs &amp; Summary'!$D$7)^Y$1))),IF($M83=Lists!$H$3,IF($K83&lt;1,((($R83*(1-$E83)+$Q83*(1-$F83))/$K83)*((1+'Inputs &amp; Summary'!$D$7)^Y$1)),((INT(Y$1/$K83)-INT((Y$1-1)/$K83))*($R83*(1-$E83)+$Q83*(1-$F83))*((1+'Inputs &amp; Summary'!$D$7)^Y$1))),((_xlfn.WEIBULL.DIST(Y$1,$L83,$K83,FALSE)*($R83*(1-$E83)+$Q83*(1-$F83))*((1+'Inputs &amp; Summary'!$D$7)^Y$1))))))</f>
        <v>0</v>
      </c>
      <c r="Z83" s="248">
        <f>$D83*IF(Z$1&gt;'Inputs &amp; Summary'!$D$5,0,IF(Z$1&gt;VLOOKUP($G83,Lists!$J$17:$K$21,2),IF($M83=Lists!$H$3,IF($K83&lt;1,(($S83/$K83)*((1+'Inputs &amp; Summary'!$D$7)^Z$1)),((INT(Z$1/$K83)-INT((Z$1-1)/$K83))*$S83*((1+'Inputs &amp; Summary'!$D$7)^Z$1))),(_xlfn.WEIBULL.DIST(Z$1,$L83,$K83,FALSE)*$S83*((1+'Inputs &amp; Summary'!$D$7)^Z$1))),IF($M83=Lists!$H$3,IF($K83&lt;1,((($R83*(1-$E83)+$Q83*(1-$F83))/$K83)*((1+'Inputs &amp; Summary'!$D$7)^Z$1)),((INT(Z$1/$K83)-INT((Z$1-1)/$K83))*($R83*(1-$E83)+$Q83*(1-$F83))*((1+'Inputs &amp; Summary'!$D$7)^Z$1))),((_xlfn.WEIBULL.DIST(Z$1,$L83,$K83,FALSE)*($R83*(1-$E83)+$Q83*(1-$F83))*((1+'Inputs &amp; Summary'!$D$7)^Z$1))))))</f>
        <v>0</v>
      </c>
      <c r="AA83" s="248">
        <f>$D83*IF(AA$1&gt;'Inputs &amp; Summary'!$D$5,0,IF(AA$1&gt;VLOOKUP($G83,Lists!$J$17:$K$21,2),IF($M83=Lists!$H$3,IF($K83&lt;1,(($S83/$K83)*((1+'Inputs &amp; Summary'!$D$7)^AA$1)),((INT(AA$1/$K83)-INT((AA$1-1)/$K83))*$S83*((1+'Inputs &amp; Summary'!$D$7)^AA$1))),(_xlfn.WEIBULL.DIST(AA$1,$L83,$K83,FALSE)*$S83*((1+'Inputs &amp; Summary'!$D$7)^AA$1))),IF($M83=Lists!$H$3,IF($K83&lt;1,((($R83*(1-$E83)+$Q83*(1-$F83))/$K83)*((1+'Inputs &amp; Summary'!$D$7)^AA$1)),((INT(AA$1/$K83)-INT((AA$1-1)/$K83))*($R83*(1-$E83)+$Q83*(1-$F83))*((1+'Inputs &amp; Summary'!$D$7)^AA$1))),((_xlfn.WEIBULL.DIST(AA$1,$L83,$K83,FALSE)*($R83*(1-$E83)+$Q83*(1-$F83))*((1+'Inputs &amp; Summary'!$D$7)^AA$1))))))</f>
        <v>0</v>
      </c>
      <c r="AB83" s="248">
        <f>$D83*IF(AB$1&gt;'Inputs &amp; Summary'!$D$5,0,IF(AB$1&gt;VLOOKUP($G83,Lists!$J$17:$K$21,2),IF($M83=Lists!$H$3,IF($K83&lt;1,(($S83/$K83)*((1+'Inputs &amp; Summary'!$D$7)^AB$1)),((INT(AB$1/$K83)-INT((AB$1-1)/$K83))*$S83*((1+'Inputs &amp; Summary'!$D$7)^AB$1))),(_xlfn.WEIBULL.DIST(AB$1,$L83,$K83,FALSE)*$S83*((1+'Inputs &amp; Summary'!$D$7)^AB$1))),IF($M83=Lists!$H$3,IF($K83&lt;1,((($R83*(1-$E83)+$Q83*(1-$F83))/$K83)*((1+'Inputs &amp; Summary'!$D$7)^AB$1)),((INT(AB$1/$K83)-INT((AB$1-1)/$K83))*($R83*(1-$E83)+$Q83*(1-$F83))*((1+'Inputs &amp; Summary'!$D$7)^AB$1))),((_xlfn.WEIBULL.DIST(AB$1,$L83,$K83,FALSE)*($R83*(1-$E83)+$Q83*(1-$F83))*((1+'Inputs &amp; Summary'!$D$7)^AB$1))))))</f>
        <v>0</v>
      </c>
      <c r="AC83" s="248">
        <f>$D83*IF(AC$1&gt;'Inputs &amp; Summary'!$D$5,0,IF(AC$1&gt;VLOOKUP($G83,Lists!$J$17:$K$21,2),IF($M83=Lists!$H$3,IF($K83&lt;1,(($S83/$K83)*((1+'Inputs &amp; Summary'!$D$7)^AC$1)),((INT(AC$1/$K83)-INT((AC$1-1)/$K83))*$S83*((1+'Inputs &amp; Summary'!$D$7)^AC$1))),(_xlfn.WEIBULL.DIST(AC$1,$L83,$K83,FALSE)*$S83*((1+'Inputs &amp; Summary'!$D$7)^AC$1))),IF($M83=Lists!$H$3,IF($K83&lt;1,((($R83*(1-$E83)+$Q83*(1-$F83))/$K83)*((1+'Inputs &amp; Summary'!$D$7)^AC$1)),((INT(AC$1/$K83)-INT((AC$1-1)/$K83))*($R83*(1-$E83)+$Q83*(1-$F83))*((1+'Inputs &amp; Summary'!$D$7)^AC$1))),((_xlfn.WEIBULL.DIST(AC$1,$L83,$K83,FALSE)*($R83*(1-$E83)+$Q83*(1-$F83))*((1+'Inputs &amp; Summary'!$D$7)^AC$1))))))</f>
        <v>0</v>
      </c>
      <c r="AD83" s="248">
        <f>$D83*IF(AD$1&gt;'Inputs &amp; Summary'!$D$5,0,IF(AD$1&gt;VLOOKUP($G83,Lists!$J$17:$K$21,2),IF($M83=Lists!$H$3,IF($K83&lt;1,(($S83/$K83)*((1+'Inputs &amp; Summary'!$D$7)^AD$1)),((INT(AD$1/$K83)-INT((AD$1-1)/$K83))*$S83*((1+'Inputs &amp; Summary'!$D$7)^AD$1))),(_xlfn.WEIBULL.DIST(AD$1,$L83,$K83,FALSE)*$S83*((1+'Inputs &amp; Summary'!$D$7)^AD$1))),IF($M83=Lists!$H$3,IF($K83&lt;1,((($R83*(1-$E83)+$Q83*(1-$F83))/$K83)*((1+'Inputs &amp; Summary'!$D$7)^AD$1)),((INT(AD$1/$K83)-INT((AD$1-1)/$K83))*($R83*(1-$E83)+$Q83*(1-$F83))*((1+'Inputs &amp; Summary'!$D$7)^AD$1))),((_xlfn.WEIBULL.DIST(AD$1,$L83,$K83,FALSE)*($R83*(1-$E83)+$Q83*(1-$F83))*((1+'Inputs &amp; Summary'!$D$7)^AD$1))))))</f>
        <v>0</v>
      </c>
      <c r="AE83" s="248">
        <f>$D83*IF(AE$1&gt;'Inputs &amp; Summary'!$D$5,0,IF(AE$1&gt;VLOOKUP($G83,Lists!$J$17:$K$21,2),IF($M83=Lists!$H$3,IF($K83&lt;1,(($S83/$K83)*((1+'Inputs &amp; Summary'!$D$7)^AE$1)),((INT(AE$1/$K83)-INT((AE$1-1)/$K83))*$S83*((1+'Inputs &amp; Summary'!$D$7)^AE$1))),(_xlfn.WEIBULL.DIST(AE$1,$L83,$K83,FALSE)*$S83*((1+'Inputs &amp; Summary'!$D$7)^AE$1))),IF($M83=Lists!$H$3,IF($K83&lt;1,((($R83*(1-$E83)+$Q83*(1-$F83))/$K83)*((1+'Inputs &amp; Summary'!$D$7)^AE$1)),((INT(AE$1/$K83)-INT((AE$1-1)/$K83))*($R83*(1-$E83)+$Q83*(1-$F83))*((1+'Inputs &amp; Summary'!$D$7)^AE$1))),((_xlfn.WEIBULL.DIST(AE$1,$L83,$K83,FALSE)*($R83*(1-$E83)+$Q83*(1-$F83))*((1+'Inputs &amp; Summary'!$D$7)^AE$1))))))</f>
        <v>0</v>
      </c>
      <c r="AF83" s="248">
        <f>$D83*IF(AF$1&gt;'Inputs &amp; Summary'!$D$5,0,IF(AF$1&gt;VLOOKUP($G83,Lists!$J$17:$K$21,2),IF($M83=Lists!$H$3,IF($K83&lt;1,(($S83/$K83)*((1+'Inputs &amp; Summary'!$D$7)^AF$1)),((INT(AF$1/$K83)-INT((AF$1-1)/$K83))*$S83*((1+'Inputs &amp; Summary'!$D$7)^AF$1))),(_xlfn.WEIBULL.DIST(AF$1,$L83,$K83,FALSE)*$S83*((1+'Inputs &amp; Summary'!$D$7)^AF$1))),IF($M83=Lists!$H$3,IF($K83&lt;1,((($R83*(1-$E83)+$Q83*(1-$F83))/$K83)*((1+'Inputs &amp; Summary'!$D$7)^AF$1)),((INT(AF$1/$K83)-INT((AF$1-1)/$K83))*($R83*(1-$E83)+$Q83*(1-$F83))*((1+'Inputs &amp; Summary'!$D$7)^AF$1))),((_xlfn.WEIBULL.DIST(AF$1,$L83,$K83,FALSE)*($R83*(1-$E83)+$Q83*(1-$F83))*((1+'Inputs &amp; Summary'!$D$7)^AF$1))))))</f>
        <v>0</v>
      </c>
      <c r="AG83" s="248">
        <f>$D83*IF(AG$1&gt;'Inputs &amp; Summary'!$D$5,0,IF(AG$1&gt;VLOOKUP($G83,Lists!$J$17:$K$21,2),IF($M83=Lists!$H$3,IF($K83&lt;1,(($S83/$K83)*((1+'Inputs &amp; Summary'!$D$7)^AG$1)),((INT(AG$1/$K83)-INT((AG$1-1)/$K83))*$S83*((1+'Inputs &amp; Summary'!$D$7)^AG$1))),(_xlfn.WEIBULL.DIST(AG$1,$L83,$K83,FALSE)*$S83*((1+'Inputs &amp; Summary'!$D$7)^AG$1))),IF($M83=Lists!$H$3,IF($K83&lt;1,((($R83*(1-$E83)+$Q83*(1-$F83))/$K83)*((1+'Inputs &amp; Summary'!$D$7)^AG$1)),((INT(AG$1/$K83)-INT((AG$1-1)/$K83))*($R83*(1-$E83)+$Q83*(1-$F83))*((1+'Inputs &amp; Summary'!$D$7)^AG$1))),((_xlfn.WEIBULL.DIST(AG$1,$L83,$K83,FALSE)*($R83*(1-$E83)+$Q83*(1-$F83))*((1+'Inputs &amp; Summary'!$D$7)^AG$1))))))</f>
        <v>0</v>
      </c>
      <c r="AH83" s="248">
        <f>$D83*IF(AH$1&gt;'Inputs &amp; Summary'!$D$5,0,IF(AH$1&gt;VLOOKUP($G83,Lists!$J$17:$K$21,2),IF($M83=Lists!$H$3,IF($K83&lt;1,(($S83/$K83)*((1+'Inputs &amp; Summary'!$D$7)^AH$1)),((INT(AH$1/$K83)-INT((AH$1-1)/$K83))*$S83*((1+'Inputs &amp; Summary'!$D$7)^AH$1))),(_xlfn.WEIBULL.DIST(AH$1,$L83,$K83,FALSE)*$S83*((1+'Inputs &amp; Summary'!$D$7)^AH$1))),IF($M83=Lists!$H$3,IF($K83&lt;1,((($R83*(1-$E83)+$Q83*(1-$F83))/$K83)*((1+'Inputs &amp; Summary'!$D$7)^AH$1)),((INT(AH$1/$K83)-INT((AH$1-1)/$K83))*($R83*(1-$E83)+$Q83*(1-$F83))*((1+'Inputs &amp; Summary'!$D$7)^AH$1))),((_xlfn.WEIBULL.DIST(AH$1,$L83,$K83,FALSE)*($R83*(1-$E83)+$Q83*(1-$F83))*((1+'Inputs &amp; Summary'!$D$7)^AH$1))))))</f>
        <v>0</v>
      </c>
      <c r="AI83" s="248">
        <f>$D83*IF(AI$1&gt;'Inputs &amp; Summary'!$D$5,0,IF(AI$1&gt;VLOOKUP($G83,Lists!$J$17:$K$21,2),IF($M83=Lists!$H$3,IF($K83&lt;1,(($S83/$K83)*((1+'Inputs &amp; Summary'!$D$7)^AI$1)),((INT(AI$1/$K83)-INT((AI$1-1)/$K83))*$S83*((1+'Inputs &amp; Summary'!$D$7)^AI$1))),(_xlfn.WEIBULL.DIST(AI$1,$L83,$K83,FALSE)*$S83*((1+'Inputs &amp; Summary'!$D$7)^AI$1))),IF($M83=Lists!$H$3,IF($K83&lt;1,((($R83*(1-$E83)+$Q83*(1-$F83))/$K83)*((1+'Inputs &amp; Summary'!$D$7)^AI$1)),((INT(AI$1/$K83)-INT((AI$1-1)/$K83))*($R83*(1-$E83)+$Q83*(1-$F83))*((1+'Inputs &amp; Summary'!$D$7)^AI$1))),((_xlfn.WEIBULL.DIST(AI$1,$L83,$K83,FALSE)*($R83*(1-$E83)+$Q83*(1-$F83))*((1+'Inputs &amp; Summary'!$D$7)^AI$1))))))</f>
        <v>0</v>
      </c>
      <c r="AJ83" s="248">
        <f>$D83*IF(AJ$1&gt;'Inputs &amp; Summary'!$D$5,0,IF(AJ$1&gt;VLOOKUP($G83,Lists!$J$17:$K$21,2),IF($M83=Lists!$H$3,IF($K83&lt;1,(($S83/$K83)*((1+'Inputs &amp; Summary'!$D$7)^AJ$1)),((INT(AJ$1/$K83)-INT((AJ$1-1)/$K83))*$S83*((1+'Inputs &amp; Summary'!$D$7)^AJ$1))),(_xlfn.WEIBULL.DIST(AJ$1,$L83,$K83,FALSE)*$S83*((1+'Inputs &amp; Summary'!$D$7)^AJ$1))),IF($M83=Lists!$H$3,IF($K83&lt;1,((($R83*(1-$E83)+$Q83*(1-$F83))/$K83)*((1+'Inputs &amp; Summary'!$D$7)^AJ$1)),((INT(AJ$1/$K83)-INT((AJ$1-1)/$K83))*($R83*(1-$E83)+$Q83*(1-$F83))*((1+'Inputs &amp; Summary'!$D$7)^AJ$1))),((_xlfn.WEIBULL.DIST(AJ$1,$L83,$K83,FALSE)*($R83*(1-$E83)+$Q83*(1-$F83))*((1+'Inputs &amp; Summary'!$D$7)^AJ$1))))))</f>
        <v>0</v>
      </c>
      <c r="AK83" s="248">
        <f>$D83*IF(AK$1&gt;'Inputs &amp; Summary'!$D$5,0,IF(AK$1&gt;VLOOKUP($G83,Lists!$J$17:$K$21,2),IF($M83=Lists!$H$3,IF($K83&lt;1,(($S83/$K83)*((1+'Inputs &amp; Summary'!$D$7)^AK$1)),((INT(AK$1/$K83)-INT((AK$1-1)/$K83))*$S83*((1+'Inputs &amp; Summary'!$D$7)^AK$1))),(_xlfn.WEIBULL.DIST(AK$1,$L83,$K83,FALSE)*$S83*((1+'Inputs &amp; Summary'!$D$7)^AK$1))),IF($M83=Lists!$H$3,IF($K83&lt;1,((($R83*(1-$E83)+$Q83*(1-$F83))/$K83)*((1+'Inputs &amp; Summary'!$D$7)^AK$1)),((INT(AK$1/$K83)-INT((AK$1-1)/$K83))*($R83*(1-$E83)+$Q83*(1-$F83))*((1+'Inputs &amp; Summary'!$D$7)^AK$1))),((_xlfn.WEIBULL.DIST(AK$1,$L83,$K83,FALSE)*($R83*(1-$E83)+$Q83*(1-$F83))*((1+'Inputs &amp; Summary'!$D$7)^AK$1))))))</f>
        <v>0</v>
      </c>
      <c r="AL83" s="248">
        <f>$D83*IF(AL$1&gt;'Inputs &amp; Summary'!$D$5,0,IF(AL$1&gt;VLOOKUP($G83,Lists!$J$17:$K$21,2),IF($M83=Lists!$H$3,IF($K83&lt;1,(($S83/$K83)*((1+'Inputs &amp; Summary'!$D$7)^AL$1)),((INT(AL$1/$K83)-INT((AL$1-1)/$K83))*$S83*((1+'Inputs &amp; Summary'!$D$7)^AL$1))),(_xlfn.WEIBULL.DIST(AL$1,$L83,$K83,FALSE)*$S83*((1+'Inputs &amp; Summary'!$D$7)^AL$1))),IF($M83=Lists!$H$3,IF($K83&lt;1,((($R83*(1-$E83)+$Q83*(1-$F83))/$K83)*((1+'Inputs &amp; Summary'!$D$7)^AL$1)),((INT(AL$1/$K83)-INT((AL$1-1)/$K83))*($R83*(1-$E83)+$Q83*(1-$F83))*((1+'Inputs &amp; Summary'!$D$7)^AL$1))),((_xlfn.WEIBULL.DIST(AL$1,$L83,$K83,FALSE)*($R83*(1-$E83)+$Q83*(1-$F83))*((1+'Inputs &amp; Summary'!$D$7)^AL$1))))))</f>
        <v>0</v>
      </c>
      <c r="AM83" s="248">
        <f>$D83*IF(AM$1&gt;'Inputs &amp; Summary'!$D$5,0,IF(AM$1&gt;VLOOKUP($G83,Lists!$J$17:$K$21,2),IF($M83=Lists!$H$3,IF($K83&lt;1,(($S83/$K83)*((1+'Inputs &amp; Summary'!$D$7)^AM$1)),((INT(AM$1/$K83)-INT((AM$1-1)/$K83))*$S83*((1+'Inputs &amp; Summary'!$D$7)^AM$1))),(_xlfn.WEIBULL.DIST(AM$1,$L83,$K83,FALSE)*$S83*((1+'Inputs &amp; Summary'!$D$7)^AM$1))),IF($M83=Lists!$H$3,IF($K83&lt;1,((($R83*(1-$E83)+$Q83*(1-$F83))/$K83)*((1+'Inputs &amp; Summary'!$D$7)^AM$1)),((INT(AM$1/$K83)-INT((AM$1-1)/$K83))*($R83*(1-$E83)+$Q83*(1-$F83))*((1+'Inputs &amp; Summary'!$D$7)^AM$1))),((_xlfn.WEIBULL.DIST(AM$1,$L83,$K83,FALSE)*($R83*(1-$E83)+$Q83*(1-$F83))*((1+'Inputs &amp; Summary'!$D$7)^AM$1))))))</f>
        <v>0</v>
      </c>
      <c r="AN83" s="248">
        <f>$D83*IF(AN$1&gt;'Inputs &amp; Summary'!$D$5,0,IF(AN$1&gt;VLOOKUP($G83,Lists!$J$17:$K$21,2),IF($M83=Lists!$H$3,IF($K83&lt;1,(($S83/$K83)*((1+'Inputs &amp; Summary'!$D$7)^AN$1)),((INT(AN$1/$K83)-INT((AN$1-1)/$K83))*$S83*((1+'Inputs &amp; Summary'!$D$7)^AN$1))),(_xlfn.WEIBULL.DIST(AN$1,$L83,$K83,FALSE)*$S83*((1+'Inputs &amp; Summary'!$D$7)^AN$1))),IF($M83=Lists!$H$3,IF($K83&lt;1,((($R83*(1-$E83)+$Q83*(1-$F83))/$K83)*((1+'Inputs &amp; Summary'!$D$7)^AN$1)),((INT(AN$1/$K83)-INT((AN$1-1)/$K83))*($R83*(1-$E83)+$Q83*(1-$F83))*((1+'Inputs &amp; Summary'!$D$7)^AN$1))),((_xlfn.WEIBULL.DIST(AN$1,$L83,$K83,FALSE)*($R83*(1-$E83)+$Q83*(1-$F83))*((1+'Inputs &amp; Summary'!$D$7)^AN$1))))))</f>
        <v>0</v>
      </c>
      <c r="AO83" s="248">
        <f>$D83*IF(AO$1&gt;'Inputs &amp; Summary'!$D$5,0,IF(AO$1&gt;VLOOKUP($G83,Lists!$J$17:$K$21,2),IF($M83=Lists!$H$3,IF($K83&lt;1,(($S83/$K83)*((1+'Inputs &amp; Summary'!$D$7)^AO$1)),((INT(AO$1/$K83)-INT((AO$1-1)/$K83))*$S83*((1+'Inputs &amp; Summary'!$D$7)^AO$1))),(_xlfn.WEIBULL.DIST(AO$1,$L83,$K83,FALSE)*$S83*((1+'Inputs &amp; Summary'!$D$7)^AO$1))),IF($M83=Lists!$H$3,IF($K83&lt;1,((($R83*(1-$E83)+$Q83*(1-$F83))/$K83)*((1+'Inputs &amp; Summary'!$D$7)^AO$1)),((INT(AO$1/$K83)-INT((AO$1-1)/$K83))*($R83*(1-$E83)+$Q83*(1-$F83))*((1+'Inputs &amp; Summary'!$D$7)^AO$1))),((_xlfn.WEIBULL.DIST(AO$1,$L83,$K83,FALSE)*($R83*(1-$E83)+$Q83*(1-$F83))*((1+'Inputs &amp; Summary'!$D$7)^AO$1))))))</f>
        <v>0</v>
      </c>
      <c r="AP83" s="248">
        <f>$D83*IF(AP$1&gt;'Inputs &amp; Summary'!$D$5,0,IF(AP$1&gt;VLOOKUP($G83,Lists!$J$17:$K$21,2),IF($M83=Lists!$H$3,IF($K83&lt;1,(($S83/$K83)*((1+'Inputs &amp; Summary'!$D$7)^AP$1)),((INT(AP$1/$K83)-INT((AP$1-1)/$K83))*$S83*((1+'Inputs &amp; Summary'!$D$7)^AP$1))),(_xlfn.WEIBULL.DIST(AP$1,$L83,$K83,FALSE)*$S83*((1+'Inputs &amp; Summary'!$D$7)^AP$1))),IF($M83=Lists!$H$3,IF($K83&lt;1,((($R83*(1-$E83)+$Q83*(1-$F83))/$K83)*((1+'Inputs &amp; Summary'!$D$7)^AP$1)),((INT(AP$1/$K83)-INT((AP$1-1)/$K83))*($R83*(1-$E83)+$Q83*(1-$F83))*((1+'Inputs &amp; Summary'!$D$7)^AP$1))),((_xlfn.WEIBULL.DIST(AP$1,$L83,$K83,FALSE)*($R83*(1-$E83)+$Q83*(1-$F83))*((1+'Inputs &amp; Summary'!$D$7)^AP$1))))))</f>
        <v>0</v>
      </c>
      <c r="AQ83" s="248">
        <f>$D83*IF(AQ$1&gt;'Inputs &amp; Summary'!$D$5,0,IF(AQ$1&gt;VLOOKUP($G83,Lists!$J$17:$K$21,2),IF($M83=Lists!$H$3,IF($K83&lt;1,(($S83/$K83)*((1+'Inputs &amp; Summary'!$D$7)^AQ$1)),((INT(AQ$1/$K83)-INT((AQ$1-1)/$K83))*$S83*((1+'Inputs &amp; Summary'!$D$7)^AQ$1))),(_xlfn.WEIBULL.DIST(AQ$1,$L83,$K83,FALSE)*$S83*((1+'Inputs &amp; Summary'!$D$7)^AQ$1))),IF($M83=Lists!$H$3,IF($K83&lt;1,((($R83*(1-$E83)+$Q83*(1-$F83))/$K83)*((1+'Inputs &amp; Summary'!$D$7)^AQ$1)),((INT(AQ$1/$K83)-INT((AQ$1-1)/$K83))*($R83*(1-$E83)+$Q83*(1-$F83))*((1+'Inputs &amp; Summary'!$D$7)^AQ$1))),((_xlfn.WEIBULL.DIST(AQ$1,$L83,$K83,FALSE)*($R83*(1-$E83)+$Q83*(1-$F83))*((1+'Inputs &amp; Summary'!$D$7)^AQ$1))))))</f>
        <v>0</v>
      </c>
      <c r="AR83" s="248">
        <f>$D83*IF(AR$1&gt;'Inputs &amp; Summary'!$D$5,0,IF(AR$1&gt;VLOOKUP($G83,Lists!$J$17:$K$21,2),IF($M83=Lists!$H$3,IF($K83&lt;1,(($S83/$K83)*((1+'Inputs &amp; Summary'!$D$7)^AR$1)),((INT(AR$1/$K83)-INT((AR$1-1)/$K83))*$S83*((1+'Inputs &amp; Summary'!$D$7)^AR$1))),(_xlfn.WEIBULL.DIST(AR$1,$L83,$K83,FALSE)*$S83*((1+'Inputs &amp; Summary'!$D$7)^AR$1))),IF($M83=Lists!$H$3,IF($K83&lt;1,((($R83*(1-$E83)+$Q83*(1-$F83))/$K83)*((1+'Inputs &amp; Summary'!$D$7)^AR$1)),((INT(AR$1/$K83)-INT((AR$1-1)/$K83))*($R83*(1-$E83)+$Q83*(1-$F83))*((1+'Inputs &amp; Summary'!$D$7)^AR$1))),((_xlfn.WEIBULL.DIST(AR$1,$L83,$K83,FALSE)*($R83*(1-$E83)+$Q83*(1-$F83))*((1+'Inputs &amp; Summary'!$D$7)^AR$1))))))</f>
        <v>0</v>
      </c>
      <c r="AS83" s="248">
        <f>$D83*IF(AS$1&gt;'Inputs &amp; Summary'!$D$5,0,IF(AS$1&gt;VLOOKUP($G83,Lists!$J$17:$K$21,2),IF($M83=Lists!$H$3,IF($K83&lt;1,(($S83/$K83)*((1+'Inputs &amp; Summary'!$D$7)^AS$1)),((INT(AS$1/$K83)-INT((AS$1-1)/$K83))*$S83*((1+'Inputs &amp; Summary'!$D$7)^AS$1))),(_xlfn.WEIBULL.DIST(AS$1,$L83,$K83,FALSE)*$S83*((1+'Inputs &amp; Summary'!$D$7)^AS$1))),IF($M83=Lists!$H$3,IF($K83&lt;1,((($R83*(1-$E83)+$Q83*(1-$F83))/$K83)*((1+'Inputs &amp; Summary'!$D$7)^AS$1)),((INT(AS$1/$K83)-INT((AS$1-1)/$K83))*($R83*(1-$E83)+$Q83*(1-$F83))*((1+'Inputs &amp; Summary'!$D$7)^AS$1))),((_xlfn.WEIBULL.DIST(AS$1,$L83,$K83,FALSE)*($R83*(1-$E83)+$Q83*(1-$F83))*((1+'Inputs &amp; Summary'!$D$7)^AS$1))))))</f>
        <v>0</v>
      </c>
      <c r="AT83" s="248">
        <f>$D83*IF(AT$1&gt;'Inputs &amp; Summary'!$D$5,0,IF(AT$1&gt;VLOOKUP($G83,Lists!$J$17:$K$21,2),IF($M83=Lists!$H$3,IF($K83&lt;1,(($S83/$K83)*((1+'Inputs &amp; Summary'!$D$7)^AT$1)),((INT(AT$1/$K83)-INT((AT$1-1)/$K83))*$S83*((1+'Inputs &amp; Summary'!$D$7)^AT$1))),(_xlfn.WEIBULL.DIST(AT$1,$L83,$K83,FALSE)*$S83*((1+'Inputs &amp; Summary'!$D$7)^AT$1))),IF($M83=Lists!$H$3,IF($K83&lt;1,((($R83*(1-$E83)+$Q83*(1-$F83))/$K83)*((1+'Inputs &amp; Summary'!$D$7)^AT$1)),((INT(AT$1/$K83)-INT((AT$1-1)/$K83))*($R83*(1-$E83)+$Q83*(1-$F83))*((1+'Inputs &amp; Summary'!$D$7)^AT$1))),((_xlfn.WEIBULL.DIST(AT$1,$L83,$K83,FALSE)*($R83*(1-$E83)+$Q83*(1-$F83))*((1+'Inputs &amp; Summary'!$D$7)^AT$1))))))</f>
        <v>0</v>
      </c>
      <c r="AU83" s="248">
        <f>$D83*IF(AU$1&gt;'Inputs &amp; Summary'!$D$5,0,IF(AU$1&gt;VLOOKUP($G83,Lists!$J$17:$K$21,2),IF($M83=Lists!$H$3,IF($K83&lt;1,(($S83/$K83)*((1+'Inputs &amp; Summary'!$D$7)^AU$1)),((INT(AU$1/$K83)-INT((AU$1-1)/$K83))*$S83*((1+'Inputs &amp; Summary'!$D$7)^AU$1))),(_xlfn.WEIBULL.DIST(AU$1,$L83,$K83,FALSE)*$S83*((1+'Inputs &amp; Summary'!$D$7)^AU$1))),IF($M83=Lists!$H$3,IF($K83&lt;1,((($R83*(1-$E83)+$Q83*(1-$F83))/$K83)*((1+'Inputs &amp; Summary'!$D$7)^AU$1)),((INT(AU$1/$K83)-INT((AU$1-1)/$K83))*($R83*(1-$E83)+$Q83*(1-$F83))*((1+'Inputs &amp; Summary'!$D$7)^AU$1))),((_xlfn.WEIBULL.DIST(AU$1,$L83,$K83,FALSE)*($R83*(1-$E83)+$Q83*(1-$F83))*((1+'Inputs &amp; Summary'!$D$7)^AU$1))))))</f>
        <v>0</v>
      </c>
      <c r="AV83" s="248">
        <f>$D83*IF(AV$1&gt;'Inputs &amp; Summary'!$D$5,0,IF(AV$1&gt;VLOOKUP($G83,Lists!$J$17:$K$21,2),IF($M83=Lists!$H$3,IF($K83&lt;1,(($S83/$K83)*((1+'Inputs &amp; Summary'!$D$7)^AV$1)),((INT(AV$1/$K83)-INT((AV$1-1)/$K83))*$S83*((1+'Inputs &amp; Summary'!$D$7)^AV$1))),(_xlfn.WEIBULL.DIST(AV$1,$L83,$K83,FALSE)*$S83*((1+'Inputs &amp; Summary'!$D$7)^AV$1))),IF($M83=Lists!$H$3,IF($K83&lt;1,((($R83*(1-$E83)+$Q83*(1-$F83))/$K83)*((1+'Inputs &amp; Summary'!$D$7)^AV$1)),((INT(AV$1/$K83)-INT((AV$1-1)/$K83))*($R83*(1-$E83)+$Q83*(1-$F83))*((1+'Inputs &amp; Summary'!$D$7)^AV$1))),((_xlfn.WEIBULL.DIST(AV$1,$L83,$K83,FALSE)*($R83*(1-$E83)+$Q83*(1-$F83))*((1+'Inputs &amp; Summary'!$D$7)^AV$1))))))</f>
        <v>0</v>
      </c>
      <c r="AW83" s="248">
        <f>$D83*IF(AW$1&gt;'Inputs &amp; Summary'!$D$5,0,IF(AW$1&gt;VLOOKUP($G83,Lists!$J$17:$K$21,2),IF($M83=Lists!$H$3,IF($K83&lt;1,(($S83/$K83)*((1+'Inputs &amp; Summary'!$D$7)^AW$1)),((INT(AW$1/$K83)-INT((AW$1-1)/$K83))*$S83*((1+'Inputs &amp; Summary'!$D$7)^AW$1))),(_xlfn.WEIBULL.DIST(AW$1,$L83,$K83,FALSE)*$S83*((1+'Inputs &amp; Summary'!$D$7)^AW$1))),IF($M83=Lists!$H$3,IF($K83&lt;1,((($R83*(1-$E83)+$Q83*(1-$F83))/$K83)*((1+'Inputs &amp; Summary'!$D$7)^AW$1)),((INT(AW$1/$K83)-INT((AW$1-1)/$K83))*($R83*(1-$E83)+$Q83*(1-$F83))*((1+'Inputs &amp; Summary'!$D$7)^AW$1))),((_xlfn.WEIBULL.DIST(AW$1,$L83,$K83,FALSE)*($R83*(1-$E83)+$Q83*(1-$F83))*((1+'Inputs &amp; Summary'!$D$7)^AW$1))))))</f>
        <v>0</v>
      </c>
      <c r="AX83" s="248">
        <f>$D83*IF(AX$1&gt;'Inputs &amp; Summary'!$D$5,0,IF(AX$1&gt;VLOOKUP($G83,Lists!$J$17:$K$21,2),IF($M83=Lists!$H$3,IF($K83&lt;1,(($S83/$K83)*((1+'Inputs &amp; Summary'!$D$7)^AX$1)),((INT(AX$1/$K83)-INT((AX$1-1)/$K83))*$S83*((1+'Inputs &amp; Summary'!$D$7)^AX$1))),(_xlfn.WEIBULL.DIST(AX$1,$L83,$K83,FALSE)*$S83*((1+'Inputs &amp; Summary'!$D$7)^AX$1))),IF($M83=Lists!$H$3,IF($K83&lt;1,((($R83*(1-$E83)+$Q83*(1-$F83))/$K83)*((1+'Inputs &amp; Summary'!$D$7)^AX$1)),((INT(AX$1/$K83)-INT((AX$1-1)/$K83))*($R83*(1-$E83)+$Q83*(1-$F83))*((1+'Inputs &amp; Summary'!$D$7)^AX$1))),((_xlfn.WEIBULL.DIST(AX$1,$L83,$K83,FALSE)*($R83*(1-$E83)+$Q83*(1-$F83))*((1+'Inputs &amp; Summary'!$D$7)^AX$1))))))</f>
        <v>0</v>
      </c>
      <c r="AY83" s="248">
        <f>$D83*IF(AY$1&gt;'Inputs &amp; Summary'!$D$5,0,IF(AY$1&gt;VLOOKUP($G83,Lists!$J$17:$K$21,2),IF($M83=Lists!$H$3,IF($K83&lt;1,(($S83/$K83)*((1+'Inputs &amp; Summary'!$D$7)^AY$1)),((INT(AY$1/$K83)-INT((AY$1-1)/$K83))*$S83*((1+'Inputs &amp; Summary'!$D$7)^AY$1))),(_xlfn.WEIBULL.DIST(AY$1,$L83,$K83,FALSE)*$S83*((1+'Inputs &amp; Summary'!$D$7)^AY$1))),IF($M83=Lists!$H$3,IF($K83&lt;1,((($R83*(1-$E83)+$Q83*(1-$F83))/$K83)*((1+'Inputs &amp; Summary'!$D$7)^AY$1)),((INT(AY$1/$K83)-INT((AY$1-1)/$K83))*($R83*(1-$E83)+$Q83*(1-$F83))*((1+'Inputs &amp; Summary'!$D$7)^AY$1))),((_xlfn.WEIBULL.DIST(AY$1,$L83,$K83,FALSE)*($R83*(1-$E83)+$Q83*(1-$F83))*((1+'Inputs &amp; Summary'!$D$7)^AY$1))))))</f>
        <v>0</v>
      </c>
      <c r="AZ83" s="248">
        <f>$D83*IF(AZ$1&gt;'Inputs &amp; Summary'!$D$5,0,IF(AZ$1&gt;VLOOKUP($G83,Lists!$J$17:$K$21,2),IF($M83=Lists!$H$3,IF($K83&lt;1,(($S83/$K83)*((1+'Inputs &amp; Summary'!$D$7)^AZ$1)),((INT(AZ$1/$K83)-INT((AZ$1-1)/$K83))*$S83*((1+'Inputs &amp; Summary'!$D$7)^AZ$1))),(_xlfn.WEIBULL.DIST(AZ$1,$L83,$K83,FALSE)*$S83*((1+'Inputs &amp; Summary'!$D$7)^AZ$1))),IF($M83=Lists!$H$3,IF($K83&lt;1,((($R83*(1-$E83)+$Q83*(1-$F83))/$K83)*((1+'Inputs &amp; Summary'!$D$7)^AZ$1)),((INT(AZ$1/$K83)-INT((AZ$1-1)/$K83))*($R83*(1-$E83)+$Q83*(1-$F83))*((1+'Inputs &amp; Summary'!$D$7)^AZ$1))),((_xlfn.WEIBULL.DIST(AZ$1,$L83,$K83,FALSE)*($R83*(1-$E83)+$Q83*(1-$F83))*((1+'Inputs &amp; Summary'!$D$7)^AZ$1))))))</f>
        <v>0</v>
      </c>
      <c r="BA83" s="248">
        <f>$D83*IF(BA$1&gt;'Inputs &amp; Summary'!$D$5,0,IF(BA$1&gt;VLOOKUP($G83,Lists!$J$17:$K$21,2),IF($M83=Lists!$H$3,IF($K83&lt;1,(($S83/$K83)*((1+'Inputs &amp; Summary'!$D$7)^BA$1)),((INT(BA$1/$K83)-INT((BA$1-1)/$K83))*$S83*((1+'Inputs &amp; Summary'!$D$7)^BA$1))),(_xlfn.WEIBULL.DIST(BA$1,$L83,$K83,FALSE)*$S83*((1+'Inputs &amp; Summary'!$D$7)^BA$1))),IF($M83=Lists!$H$3,IF($K83&lt;1,((($R83*(1-$E83)+$Q83*(1-$F83))/$K83)*((1+'Inputs &amp; Summary'!$D$7)^BA$1)),((INT(BA$1/$K83)-INT((BA$1-1)/$K83))*($R83*(1-$E83)+$Q83*(1-$F83))*((1+'Inputs &amp; Summary'!$D$7)^BA$1))),((_xlfn.WEIBULL.DIST(BA$1,$L83,$K83,FALSE)*($R83*(1-$E83)+$Q83*(1-$F83))*((1+'Inputs &amp; Summary'!$D$7)^BA$1))))))</f>
        <v>0</v>
      </c>
      <c r="BB83" s="248">
        <f>$D83*IF(BB$1&gt;'Inputs &amp; Summary'!$D$5,0,IF(BB$1&gt;VLOOKUP($G83,Lists!$J$17:$K$21,2),IF($M83=Lists!$H$3,IF($K83&lt;1,(($S83/$K83)*((1+'Inputs &amp; Summary'!$D$7)^BB$1)),((INT(BB$1/$K83)-INT((BB$1-1)/$K83))*$S83*((1+'Inputs &amp; Summary'!$D$7)^BB$1))),(_xlfn.WEIBULL.DIST(BB$1,$L83,$K83,FALSE)*$S83*((1+'Inputs &amp; Summary'!$D$7)^BB$1))),IF($M83=Lists!$H$3,IF($K83&lt;1,((($R83*(1-$E83)+$Q83*(1-$F83))/$K83)*((1+'Inputs &amp; Summary'!$D$7)^BB$1)),((INT(BB$1/$K83)-INT((BB$1-1)/$K83))*($R83*(1-$E83)+$Q83*(1-$F83))*((1+'Inputs &amp; Summary'!$D$7)^BB$1))),((_xlfn.WEIBULL.DIST(BB$1,$L83,$K83,FALSE)*($R83*(1-$E83)+$Q83*(1-$F83))*((1+'Inputs &amp; Summary'!$D$7)^BB$1))))))</f>
        <v>0</v>
      </c>
      <c r="BC83" s="248">
        <f>$D83*IF(BC$1&gt;'Inputs &amp; Summary'!$D$5,0,IF(BC$1&gt;VLOOKUP($G83,Lists!$J$17:$K$21,2),IF($M83=Lists!$H$3,IF($K83&lt;1,(($S83/$K83)*((1+'Inputs &amp; Summary'!$D$7)^BC$1)),((INT(BC$1/$K83)-INT((BC$1-1)/$K83))*$S83*((1+'Inputs &amp; Summary'!$D$7)^BC$1))),(_xlfn.WEIBULL.DIST(BC$1,$L83,$K83,FALSE)*$S83*((1+'Inputs &amp; Summary'!$D$7)^BC$1))),IF($M83=Lists!$H$3,IF($K83&lt;1,((($R83*(1-$E83)+$Q83*(1-$F83))/$K83)*((1+'Inputs &amp; Summary'!$D$7)^BC$1)),((INT(BC$1/$K83)-INT((BC$1-1)/$K83))*($R83*(1-$E83)+$Q83*(1-$F83))*((1+'Inputs &amp; Summary'!$D$7)^BC$1))),((_xlfn.WEIBULL.DIST(BC$1,$L83,$K83,FALSE)*($R83*(1-$E83)+$Q83*(1-$F83))*((1+'Inputs &amp; Summary'!$D$7)^BC$1))))))</f>
        <v>0</v>
      </c>
      <c r="BD83" s="248">
        <f>$D83*IF(BD$1&gt;'Inputs &amp; Summary'!$D$5,0,IF(BD$1&gt;VLOOKUP($G83,Lists!$J$17:$K$21,2),IF($M83=Lists!$H$3,IF($K83&lt;1,(($S83/$K83)*((1+'Inputs &amp; Summary'!$D$7)^BD$1)),((INT(BD$1/$K83)-INT((BD$1-1)/$K83))*$S83*((1+'Inputs &amp; Summary'!$D$7)^BD$1))),(_xlfn.WEIBULL.DIST(BD$1,$L83,$K83,FALSE)*$S83*((1+'Inputs &amp; Summary'!$D$7)^BD$1))),IF($M83=Lists!$H$3,IF($K83&lt;1,((($R83*(1-$E83)+$Q83*(1-$F83))/$K83)*((1+'Inputs &amp; Summary'!$D$7)^BD$1)),((INT(BD$1/$K83)-INT((BD$1-1)/$K83))*($R83*(1-$E83)+$Q83*(1-$F83))*((1+'Inputs &amp; Summary'!$D$7)^BD$1))),((_xlfn.WEIBULL.DIST(BD$1,$L83,$K83,FALSE)*($R83*(1-$E83)+$Q83*(1-$F83))*((1+'Inputs &amp; Summary'!$D$7)^BD$1))))))</f>
        <v>0</v>
      </c>
      <c r="BE83" s="248">
        <f>$D83*IF(BE$1&gt;'Inputs &amp; Summary'!$D$5,0,IF(BE$1&gt;VLOOKUP($G83,Lists!$J$17:$K$21,2),IF($M83=Lists!$H$3,IF($K83&lt;1,(($S83/$K83)*((1+'Inputs &amp; Summary'!$D$7)^BE$1)),((INT(BE$1/$K83)-INT((BE$1-1)/$K83))*$S83*((1+'Inputs &amp; Summary'!$D$7)^BE$1))),(_xlfn.WEIBULL.DIST(BE$1,$L83,$K83,FALSE)*$S83*((1+'Inputs &amp; Summary'!$D$7)^BE$1))),IF($M83=Lists!$H$3,IF($K83&lt;1,((($R83*(1-$E83)+$Q83*(1-$F83))/$K83)*((1+'Inputs &amp; Summary'!$D$7)^BE$1)),((INT(BE$1/$K83)-INT((BE$1-1)/$K83))*($R83*(1-$E83)+$Q83*(1-$F83))*((1+'Inputs &amp; Summary'!$D$7)^BE$1))),((_xlfn.WEIBULL.DIST(BE$1,$L83,$K83,FALSE)*($R83*(1-$E83)+$Q83*(1-$F83))*((1+'Inputs &amp; Summary'!$D$7)^BE$1))))))</f>
        <v>0</v>
      </c>
      <c r="BF83" s="248">
        <f>$D83*IF(BF$1&gt;'Inputs &amp; Summary'!$D$5,0,IF(BF$1&gt;VLOOKUP($G83,Lists!$J$17:$K$21,2),IF($M83=Lists!$H$3,IF($K83&lt;1,(($S83/$K83)*((1+'Inputs &amp; Summary'!$D$7)^BF$1)),((INT(BF$1/$K83)-INT((BF$1-1)/$K83))*$S83*((1+'Inputs &amp; Summary'!$D$7)^BF$1))),(_xlfn.WEIBULL.DIST(BF$1,$L83,$K83,FALSE)*$S83*((1+'Inputs &amp; Summary'!$D$7)^BF$1))),IF($M83=Lists!$H$3,IF($K83&lt;1,((($R83*(1-$E83)+$Q83*(1-$F83))/$K83)*((1+'Inputs &amp; Summary'!$D$7)^BF$1)),((INT(BF$1/$K83)-INT((BF$1-1)/$K83))*($R83*(1-$E83)+$Q83*(1-$F83))*((1+'Inputs &amp; Summary'!$D$7)^BF$1))),((_xlfn.WEIBULL.DIST(BF$1,$L83,$K83,FALSE)*($R83*(1-$E83)+$Q83*(1-$F83))*((1+'Inputs &amp; Summary'!$D$7)^BF$1))))))</f>
        <v>0</v>
      </c>
      <c r="BG83" s="248">
        <f>$D83*IF(BG$1&gt;'Inputs &amp; Summary'!$D$5,0,IF(BG$1&gt;VLOOKUP($G83,Lists!$J$17:$K$21,2),IF($M83=Lists!$H$3,IF($K83&lt;1,(($S83/$K83)*((1+'Inputs &amp; Summary'!$D$7)^BG$1)),((INT(BG$1/$K83)-INT((BG$1-1)/$K83))*$S83*((1+'Inputs &amp; Summary'!$D$7)^BG$1))),(_xlfn.WEIBULL.DIST(BG$1,$L83,$K83,FALSE)*$S83*((1+'Inputs &amp; Summary'!$D$7)^BG$1))),IF($M83=Lists!$H$3,IF($K83&lt;1,((($R83*(1-$E83)+$Q83*(1-$F83))/$K83)*((1+'Inputs &amp; Summary'!$D$7)^BG$1)),((INT(BG$1/$K83)-INT((BG$1-1)/$K83))*($R83*(1-$E83)+$Q83*(1-$F83))*((1+'Inputs &amp; Summary'!$D$7)^BG$1))),((_xlfn.WEIBULL.DIST(BG$1,$L83,$K83,FALSE)*($R83*(1-$E83)+$Q83*(1-$F83))*((1+'Inputs &amp; Summary'!$D$7)^BG$1))))))</f>
        <v>0</v>
      </c>
      <c r="BH83" s="248">
        <f>$D83*IF(BH$1&gt;'Inputs &amp; Summary'!$D$5,0,IF(BH$1&gt;VLOOKUP($G83,Lists!$J$17:$K$21,2),IF($M83=Lists!$H$3,IF($K83&lt;1,(($S83/$K83)*((1+'Inputs &amp; Summary'!$D$7)^BH$1)),((INT(BH$1/$K83)-INT((BH$1-1)/$K83))*$S83*((1+'Inputs &amp; Summary'!$D$7)^BH$1))),(_xlfn.WEIBULL.DIST(BH$1,$L83,$K83,FALSE)*$S83*((1+'Inputs &amp; Summary'!$D$7)^BH$1))),IF($M83=Lists!$H$3,IF($K83&lt;1,((($R83*(1-$E83)+$Q83*(1-$F83))/$K83)*((1+'Inputs &amp; Summary'!$D$7)^BH$1)),((INT(BH$1/$K83)-INT((BH$1-1)/$K83))*($R83*(1-$E83)+$Q83*(1-$F83))*((1+'Inputs &amp; Summary'!$D$7)^BH$1))),((_xlfn.WEIBULL.DIST(BH$1,$L83,$K83,FALSE)*($R83*(1-$E83)+$Q83*(1-$F83))*((1+'Inputs &amp; Summary'!$D$7)^BH$1))))))</f>
        <v>0</v>
      </c>
      <c r="BI83" s="248">
        <f>$D83*IF(BI$1&gt;'Inputs &amp; Summary'!$D$5,0,IF(BI$1&gt;VLOOKUP($G83,Lists!$J$17:$K$21,2),IF($M83=Lists!$H$3,IF($K83&lt;1,(($S83/$K83)*((1+'Inputs &amp; Summary'!$D$7)^BI$1)),((INT(BI$1/$K83)-INT((BI$1-1)/$K83))*$S83*((1+'Inputs &amp; Summary'!$D$7)^BI$1))),(_xlfn.WEIBULL.DIST(BI$1,$L83,$K83,FALSE)*$S83*((1+'Inputs &amp; Summary'!$D$7)^BI$1))),IF($M83=Lists!$H$3,IF($K83&lt;1,((($R83*(1-$E83)+$Q83*(1-$F83))/$K83)*((1+'Inputs &amp; Summary'!$D$7)^BI$1)),((INT(BI$1/$K83)-INT((BI$1-1)/$K83))*($R83*(1-$E83)+$Q83*(1-$F83))*((1+'Inputs &amp; Summary'!$D$7)^BI$1))),((_xlfn.WEIBULL.DIST(BI$1,$L83,$K83,FALSE)*($R83*(1-$E83)+$Q83*(1-$F83))*((1+'Inputs &amp; Summary'!$D$7)^BI$1))))))</f>
        <v>0</v>
      </c>
      <c r="BJ83" s="248">
        <f>$D83*IF(BJ$1&gt;'Inputs &amp; Summary'!$D$5,0,IF(BJ$1&gt;VLOOKUP($G83,Lists!$J$17:$K$21,2),IF($M83=Lists!$H$3,IF($K83&lt;1,(($S83/$K83)*((1+'Inputs &amp; Summary'!$D$7)^BJ$1)),((INT(BJ$1/$K83)-INT((BJ$1-1)/$K83))*$S83*((1+'Inputs &amp; Summary'!$D$7)^BJ$1))),(_xlfn.WEIBULL.DIST(BJ$1,$L83,$K83,FALSE)*$S83*((1+'Inputs &amp; Summary'!$D$7)^BJ$1))),IF($M83=Lists!$H$3,IF($K83&lt;1,((($R83*(1-$E83)+$Q83*(1-$F83))/$K83)*((1+'Inputs &amp; Summary'!$D$7)^BJ$1)),((INT(BJ$1/$K83)-INT((BJ$1-1)/$K83))*($R83*(1-$E83)+$Q83*(1-$F83))*((1+'Inputs &amp; Summary'!$D$7)^BJ$1))),((_xlfn.WEIBULL.DIST(BJ$1,$L83,$K83,FALSE)*($R83*(1-$E83)+$Q83*(1-$F83))*((1+'Inputs &amp; Summary'!$D$7)^BJ$1))))))</f>
        <v>0</v>
      </c>
      <c r="BK83" s="248">
        <f>$D83*IF(BK$1&gt;'Inputs &amp; Summary'!$D$5,0,IF(BK$1&gt;VLOOKUP($G83,Lists!$J$17:$K$21,2),IF($M83=Lists!$H$3,IF($K83&lt;1,(($S83/$K83)*((1+'Inputs &amp; Summary'!$D$7)^BK$1)),((INT(BK$1/$K83)-INT((BK$1-1)/$K83))*$S83*((1+'Inputs &amp; Summary'!$D$7)^BK$1))),(_xlfn.WEIBULL.DIST(BK$1,$L83,$K83,FALSE)*$S83*((1+'Inputs &amp; Summary'!$D$7)^BK$1))),IF($M83=Lists!$H$3,IF($K83&lt;1,((($R83*(1-$E83)+$Q83*(1-$F83))/$K83)*((1+'Inputs &amp; Summary'!$D$7)^BK$1)),((INT(BK$1/$K83)-INT((BK$1-1)/$K83))*($R83*(1-$E83)+$Q83*(1-$F83))*((1+'Inputs &amp; Summary'!$D$7)^BK$1))),((_xlfn.WEIBULL.DIST(BK$1,$L83,$K83,FALSE)*($R83*(1-$E83)+$Q83*(1-$F83))*((1+'Inputs &amp; Summary'!$D$7)^BK$1))))))</f>
        <v>0</v>
      </c>
      <c r="BL83" s="248">
        <f>$D83*IF(BL$1&gt;'Inputs &amp; Summary'!$D$5,0,IF(BL$1&gt;VLOOKUP($G83,Lists!$J$17:$K$21,2),IF($M83=Lists!$H$3,IF($K83&lt;1,(($S83/$K83)*((1+'Inputs &amp; Summary'!$D$7)^BL$1)),((INT(BL$1/$K83)-INT((BL$1-1)/$K83))*$S83*((1+'Inputs &amp; Summary'!$D$7)^BL$1))),(_xlfn.WEIBULL.DIST(BL$1,$L83,$K83,FALSE)*$S83*((1+'Inputs &amp; Summary'!$D$7)^BL$1))),IF($M83=Lists!$H$3,IF($K83&lt;1,((($R83*(1-$E83)+$Q83*(1-$F83))/$K83)*((1+'Inputs &amp; Summary'!$D$7)^BL$1)),((INT(BL$1/$K83)-INT((BL$1-1)/$K83))*($R83*(1-$E83)+$Q83*(1-$F83))*((1+'Inputs &amp; Summary'!$D$7)^BL$1))),((_xlfn.WEIBULL.DIST(BL$1,$L83,$K83,FALSE)*($R83*(1-$E83)+$Q83*(1-$F83))*((1+'Inputs &amp; Summary'!$D$7)^BL$1))))))</f>
        <v>0</v>
      </c>
    </row>
    <row r="84" spans="1:64" x14ac:dyDescent="0.3">
      <c r="A84" s="236" t="s">
        <v>248</v>
      </c>
      <c r="B84" s="117" t="str">
        <f>IF('Inputs &amp; Summary'!$D$15=Lists!$E$3,INDEX('Residential Rooftop Details'!$A$30:$X$158,MATCH('Cash Flow'!$A84,'Residential Rooftop Details'!$A$30:$A$158,0),COLUMN(B$1)),IF('Inputs &amp; Summary'!$D$15=Lists!$E$4,INDEX('Commercial Rooftop Details'!$A$30:$V$158,MATCH('Cash Flow'!$A84,'Commercial Rooftop Details'!$A$30:$A$158,0),COLUMN(B$1)),INDEX('Ground-Mount Details'!$A$30:$V$158,MATCH('Cash Flow'!$A84,'Ground-Mount Details'!$A$30:$A$158,0),COLUMN(B$1))))</f>
        <v>Corrective</v>
      </c>
      <c r="C84" s="117" t="str">
        <f>IF('Inputs &amp; Summary'!$D$15=Lists!$E$3,INDEX('Residential Rooftop Details'!$A$30:$X$158,MATCH('Cash Flow'!$A84,'Residential Rooftop Details'!$A$30:$A$158,0),COLUMN(C$1)),IF('Inputs &amp; Summary'!$D$15=Lists!$E$4,INDEX('Commercial Rooftop Details'!$A$30:$V$158,MATCH('Cash Flow'!$A84,'Commercial Rooftop Details'!$A$30:$A$158,0),COLUMN(C$1)),INDEX('Ground-Mount Details'!$A$30:$V$158,MATCH('Cash Flow'!$A84,'Ground-Mount Details'!$A$30:$A$158,0),COLUMN(C$1))))</f>
        <v>Tracker</v>
      </c>
      <c r="D84" s="117">
        <f>IF('Inputs &amp; Summary'!$D$15=Lists!$E$3,INDEX('Residential Rooftop Details'!$A$30:$X$158,MATCH('Cash Flow'!$A84,'Residential Rooftop Details'!$A$30:$A$158,0),COLUMN(D$1)),IF('Inputs &amp; Summary'!$D$15=Lists!$E$4,INDEX('Commercial Rooftop Details'!$A$30:$V$158,MATCH('Cash Flow'!$A84,'Commercial Rooftop Details'!$A$30:$A$158,0),COLUMN(D$1)),INDEX('Ground-Mount Details'!$A$30:$V$158,MATCH('Cash Flow'!$A84,'Ground-Mount Details'!$A$30:$A$158,0),COLUMN(D$1))))</f>
        <v>0</v>
      </c>
      <c r="E84" s="117">
        <f>IF('Inputs &amp; Summary'!$D$15=Lists!$E$3,INDEX('Residential Rooftop Details'!$A$30:$X$158,MATCH('Cash Flow'!$A84,'Residential Rooftop Details'!$A$30:$A$158,0),COLUMN(E$1)),IF('Inputs &amp; Summary'!$D$15=Lists!$E$4,INDEX('Commercial Rooftop Details'!$A$30:$V$158,MATCH('Cash Flow'!$A84,'Commercial Rooftop Details'!$A$30:$A$158,0),COLUMN(E$1)),INDEX('Ground-Mount Details'!$A$30:$V$158,MATCH('Cash Flow'!$A84,'Ground-Mount Details'!$A$30:$A$158,0),COLUMN(E$1))))</f>
        <v>1</v>
      </c>
      <c r="F84" s="117">
        <f>IF('Inputs &amp; Summary'!$D$15=Lists!$E$3,INDEX('Residential Rooftop Details'!$A$30:$X$158,MATCH('Cash Flow'!$A84,'Residential Rooftop Details'!$A$30:$A$158,0),COLUMN(F$1)),IF('Inputs &amp; Summary'!$D$15=Lists!$E$4,INDEX('Commercial Rooftop Details'!$A$30:$V$158,MATCH('Cash Flow'!$A84,'Commercial Rooftop Details'!$A$30:$A$158,0),COLUMN(F$1)),INDEX('Ground-Mount Details'!$A$30:$V$158,MATCH('Cash Flow'!$A84,'Ground-Mount Details'!$A$30:$A$158,0),COLUMN(F$1))))</f>
        <v>1</v>
      </c>
      <c r="G84" s="237" t="str">
        <f>IF('Inputs &amp; Summary'!$D$15=Lists!$E$3,INDEX('Residential Rooftop Details'!$A$30:$X$158,MATCH('Cash Flow'!$A84,'Residential Rooftop Details'!$A$30:$A$158,0),COLUMN(G$1)),IF('Inputs &amp; Summary'!$D$15=Lists!$E$4,INDEX('Commercial Rooftop Details'!$A$30:$V$158,MATCH('Cash Flow'!$A84,'Commercial Rooftop Details'!$A$30:$A$158,0),COLUMN(G$1)),INDEX('Ground-Mount Details'!$A$30:$V$158,MATCH('Cash Flow'!$A84,'Ground-Mount Details'!$A$30:$A$158,0),COLUMN(G$1))))</f>
        <v>N/A</v>
      </c>
      <c r="H84" s="237">
        <f>IF('Inputs &amp; Summary'!$D$15=Lists!$E$3,INDEX('Residential Rooftop Details'!$A$30:$X$158,MATCH('Cash Flow'!$A84,'Residential Rooftop Details'!$A$30:$A$158,0),COLUMN(H$1)),IF('Inputs &amp; Summary'!$D$15=Lists!$E$4,INDEX('Commercial Rooftop Details'!$A$30:$V$158,MATCH('Cash Flow'!$A84,'Commercial Rooftop Details'!$A$30:$A$158,0),COLUMN(H$1)),INDEX('Ground-Mount Details'!$A$30:$V$158,MATCH('Cash Flow'!$A84,'Ground-Mount Details'!$A$30:$A$158,0),COLUMN(H$1))))</f>
        <v>0</v>
      </c>
      <c r="I84" s="237" t="str">
        <f>IF('Inputs &amp; Summary'!$D$15=Lists!$E$3,INDEX('Residential Rooftop Details'!$A$30:$X$158,MATCH('Cash Flow'!$A84,'Residential Rooftop Details'!$A$30:$A$158,0),COLUMN(I$1)),IF('Inputs &amp; Summary'!$D$15=Lists!$E$4,INDEX('Commercial Rooftop Details'!$A$30:$V$158,MATCH('Cash Flow'!$A84,'Commercial Rooftop Details'!$A$30:$A$158,0),COLUMN(I$1)),INDEX('Ground-Mount Details'!$A$30:$V$158,MATCH('Cash Flow'!$A84,'Ground-Mount Details'!$A$30:$A$158,0),COLUMN(I$1))))</f>
        <v>Mechanic</v>
      </c>
      <c r="J84" s="238">
        <f>IF('Inputs &amp; Summary'!$D$15=Lists!$E$3,INDEX('Residential Rooftop Details'!$A$30:$X$158,MATCH('Cash Flow'!$A84,'Residential Rooftop Details'!$A$30:$A$158,0),COLUMN(J$1)),IF('Inputs &amp; Summary'!$D$15=Lists!$E$4,INDEX('Commercial Rooftop Details'!$A$30:$V$158,MATCH('Cash Flow'!$A84,'Commercial Rooftop Details'!$A$30:$A$158,0),COLUMN(J$1)),INDEX('Ground-Mount Details'!$A$30:$V$158,MATCH('Cash Flow'!$A84,'Ground-Mount Details'!$A$30:$A$158,0),COLUMN(J$1))))</f>
        <v>21.23076923076923</v>
      </c>
      <c r="K84" s="239">
        <f>IF('Inputs &amp; Summary'!$D$15=Lists!$E$3,INDEX('Residential Rooftop Details'!$A$30:$X$158,MATCH('Cash Flow'!$A84,'Residential Rooftop Details'!$A$30:$A$158,0),COLUMN(K$1)),IF('Inputs &amp; Summary'!$D$15=Lists!$E$4,INDEX('Commercial Rooftop Details'!$A$30:$V$158,MATCH('Cash Flow'!$A84,'Commercial Rooftop Details'!$A$30:$A$158,0),COLUMN(K$1)),INDEX('Ground-Mount Details'!$A$30:$V$158,MATCH('Cash Flow'!$A84,'Ground-Mount Details'!$A$30:$A$158,0),COLUMN(K$1))))</f>
        <v>25</v>
      </c>
      <c r="L84" s="239">
        <f>IF('Inputs &amp; Summary'!$D$15=Lists!$E$3,INDEX('Residential Rooftop Details'!$A$30:$X$158,MATCH('Cash Flow'!$A84,'Residential Rooftop Details'!$A$30:$A$158,0),COLUMN(L$1)),IF('Inputs &amp; Summary'!$D$15=Lists!$E$4,INDEX('Commercial Rooftop Details'!$A$30:$V$158,MATCH('Cash Flow'!$A84,'Commercial Rooftop Details'!$A$30:$A$158,0),COLUMN(L$1)),INDEX('Ground-Mount Details'!$A$30:$V$158,MATCH('Cash Flow'!$A84,'Ground-Mount Details'!$A$30:$A$158,0),COLUMN(L$1))))</f>
        <v>3</v>
      </c>
      <c r="M84" s="238" t="str">
        <f>IF('Inputs &amp; Summary'!$D$15=Lists!$E$3,INDEX('Residential Rooftop Details'!$A$30:$X$158,MATCH('Cash Flow'!$A84,'Residential Rooftop Details'!$A$30:$A$158,0),COLUMN(M$1)),IF('Inputs &amp; Summary'!$D$15=Lists!$E$4,INDEX('Commercial Rooftop Details'!$A$30:$V$158,MATCH('Cash Flow'!$A84,'Commercial Rooftop Details'!$A$30:$A$158,0),COLUMN(M$1)),INDEX('Ground-Mount Details'!$A$30:$V$158,MATCH('Cash Flow'!$A84,'Ground-Mount Details'!$A$30:$A$158,0),COLUMN(M$1))))</f>
        <v>Weibull</v>
      </c>
      <c r="N84" s="240">
        <f>IF('Inputs &amp; Summary'!$D$15=Lists!$E$3,INDEX('Residential Rooftop Details'!$A$30:$X$158,MATCH('Cash Flow'!$A84,'Residential Rooftop Details'!$A$30:$A$158,0),COLUMN(N$1)),IF('Inputs &amp; Summary'!$D$15=Lists!$E$4,INDEX('Commercial Rooftop Details'!$A$30:$V$158,MATCH('Cash Flow'!$A84,'Commercial Rooftop Details'!$A$30:$A$158,0),COLUMN(N$1)),INDEX('Ground-Mount Details'!$A$30:$V$158,MATCH('Cash Flow'!$A84,'Ground-Mount Details'!$A$30:$A$158,0),COLUMN(N$1))))</f>
        <v>103.04449648711943</v>
      </c>
      <c r="O84" s="239">
        <f>IF('Inputs &amp; Summary'!$D$15=Lists!$E$3,INDEX('Residential Rooftop Details'!$A$30:$X$158,MATCH('Cash Flow'!$A84,'Residential Rooftop Details'!$A$30:$A$158,0),COLUMN(O$1)),IF('Inputs &amp; Summary'!$D$15=Lists!$E$4,INDEX('Commercial Rooftop Details'!$A$30:$V$158,MATCH('Cash Flow'!$A84,'Commercial Rooftop Details'!$A$30:$A$158,0),COLUMN(O$1)),INDEX('Ground-Mount Details'!$A$30:$V$158,MATCH('Cash Flow'!$A84,'Ground-Mount Details'!$A$30:$A$158,0),COLUMN(O$1))))</f>
        <v>0.5</v>
      </c>
      <c r="P84" s="241">
        <f>IF('Inputs &amp; Summary'!$D$15=Lists!$E$3,INDEX('Residential Rooftop Details'!$A$30:$X$158,MATCH('Cash Flow'!$A84,'Residential Rooftop Details'!$A$30:$A$158,0),COLUMN(P$1)),IF('Inputs &amp; Summary'!$D$15=Lists!$E$4,INDEX('Commercial Rooftop Details'!$A$30:$V$158,MATCH('Cash Flow'!$A84,'Commercial Rooftop Details'!$A$30:$A$158,0),COLUMN(P$1)),INDEX('Ground-Mount Details'!$A$30:$V$158,MATCH('Cash Flow'!$A84,'Ground-Mount Details'!$A$30:$A$158,0),COLUMN(P$1))))</f>
        <v>120</v>
      </c>
      <c r="Q84" s="242">
        <f>IF('Inputs &amp; Summary'!$D$15=Lists!$E$3,INDEX('Residential Rooftop Details'!$A$30:$X$158,MATCH('Cash Flow'!$A84,'Residential Rooftop Details'!$A$30:$A$158,0),COLUMN(Q$1)),IF('Inputs &amp; Summary'!$D$15=Lists!$E$4,INDEX('Commercial Rooftop Details'!$A$30:$V$158,MATCH('Cash Flow'!$A84,'Commercial Rooftop Details'!$A$30:$A$158,0),COLUMN(Q$1)),INDEX('Ground-Mount Details'!$A$30:$V$158,MATCH('Cash Flow'!$A84,'Ground-Mount Details'!$A$30:$A$158,0),COLUMN(Q$1))))</f>
        <v>1093.8569627094216</v>
      </c>
      <c r="R84" s="242">
        <f>IF('Inputs &amp; Summary'!$D$15=Lists!$E$3,INDEX('Residential Rooftop Details'!$A$30:$X$158,MATCH('Cash Flow'!$A84,'Residential Rooftop Details'!$A$30:$A$158,0),COLUMN(R$1)),IF('Inputs &amp; Summary'!$D$15=Lists!$E$4,INDEX('Commercial Rooftop Details'!$A$30:$V$158,MATCH('Cash Flow'!$A84,'Commercial Rooftop Details'!$A$30:$A$158,0),COLUMN(R$1)),INDEX('Ground-Mount Details'!$A$30:$V$158,MATCH('Cash Flow'!$A84,'Ground-Mount Details'!$A$30:$A$158,0),COLUMN(R$1))))</f>
        <v>12365.339578454332</v>
      </c>
      <c r="S84" s="243">
        <f>IF('Inputs &amp; Summary'!$D$15=Lists!$E$3,INDEX('Residential Rooftop Details'!$A$30:$X$158,MATCH('Cash Flow'!$A84,'Residential Rooftop Details'!$A$30:$A$158,0),COLUMN(S$1)),IF('Inputs &amp; Summary'!$D$15=Lists!$E$4,INDEX('Commercial Rooftop Details'!$A$30:$V$158,MATCH('Cash Flow'!$A84,'Commercial Rooftop Details'!$A$30:$A$158,0),COLUMN(S$1)),INDEX('Ground-Mount Details'!$A$30:$V$158,MATCH('Cash Flow'!$A84,'Ground-Mount Details'!$A$30:$A$158,0),COLUMN(S$1))))</f>
        <v>0</v>
      </c>
      <c r="T84" s="238">
        <f>IF('Inputs &amp; Summary'!$D$15=Lists!$E$3,INDEX('Residential Rooftop Details'!$A$30:$X$158,MATCH('Cash Flow'!$A84,'Residential Rooftop Details'!$A$30:$A$158,0),COLUMN(T$1)),IF('Inputs &amp; Summary'!$D$15=Lists!$E$4,INDEX('Commercial Rooftop Details'!$A$30:$V$158,MATCH('Cash Flow'!$A84,'Commercial Rooftop Details'!$A$30:$A$158,0),COLUMN(T$1)),INDEX('Ground-Mount Details'!$A$30:$V$158,MATCH('Cash Flow'!$A84,'Ground-Mount Details'!$A$30:$A$158,0),COLUMN(T$1))))</f>
        <v>0</v>
      </c>
      <c r="U84" s="244">
        <f>IF('Inputs &amp; Summary'!$D$15=Lists!$E$3,INDEX('Residential Rooftop Details'!$A$30:$X$158,MATCH('Cash Flow'!$A84,'Residential Rooftop Details'!$A$30:$A$158,0),COLUMN(U$1)),IF('Inputs &amp; Summary'!$D$15=Lists!$E$4,INDEX('Commercial Rooftop Details'!$A$30:$V$158,MATCH('Cash Flow'!$A84,'Commercial Rooftop Details'!$A$30:$A$158,0),COLUMN(U$1)),INDEX('Ground-Mount Details'!$A$30:$V$158,MATCH('Cash Flow'!$A84,'Ground-Mount Details'!$A$30:$A$158,0),COLUMN(U$1))))</f>
        <v>0</v>
      </c>
      <c r="V84" s="245">
        <f t="shared" si="8"/>
        <v>0</v>
      </c>
      <c r="W84" s="245">
        <f>NPV('Inputs &amp; Summary'!$D$6,Y84:BL84)</f>
        <v>0</v>
      </c>
      <c r="X84" s="246">
        <f t="shared" si="7"/>
        <v>0</v>
      </c>
      <c r="Y84" s="248">
        <f>$D84*IF(Y$1&gt;'Inputs &amp; Summary'!$D$5,0,IF(Y$1&gt;VLOOKUP($G84,Lists!$J$17:$K$21,2),IF($M84=Lists!$H$3,IF($K84&lt;1,(($S84/$K84)*((1+'Inputs &amp; Summary'!$D$7)^Y$1)),((INT(Y$1/$K84)-INT((Y$1-1)/$K84))*$S84*((1+'Inputs &amp; Summary'!$D$7)^Y$1))),(_xlfn.WEIBULL.DIST(Y$1,$L84,$K84,FALSE)*$S84*((1+'Inputs &amp; Summary'!$D$7)^Y$1))),IF($M84=Lists!$H$3,IF($K84&lt;1,((($R84*(1-$E84)+$Q84*(1-$F84))/$K84)*((1+'Inputs &amp; Summary'!$D$7)^Y$1)),((INT(Y$1/$K84)-INT((Y$1-1)/$K84))*($R84*(1-$E84)+$Q84*(1-$F84))*((1+'Inputs &amp; Summary'!$D$7)^Y$1))),((_xlfn.WEIBULL.DIST(Y$1,$L84,$K84,FALSE)*($R84*(1-$E84)+$Q84*(1-$F84))*((1+'Inputs &amp; Summary'!$D$7)^Y$1))))))</f>
        <v>0</v>
      </c>
      <c r="Z84" s="248">
        <f>$D84*IF(Z$1&gt;'Inputs &amp; Summary'!$D$5,0,IF(Z$1&gt;VLOOKUP($G84,Lists!$J$17:$K$21,2),IF($M84=Lists!$H$3,IF($K84&lt;1,(($S84/$K84)*((1+'Inputs &amp; Summary'!$D$7)^Z$1)),((INT(Z$1/$K84)-INT((Z$1-1)/$K84))*$S84*((1+'Inputs &amp; Summary'!$D$7)^Z$1))),(_xlfn.WEIBULL.DIST(Z$1,$L84,$K84,FALSE)*$S84*((1+'Inputs &amp; Summary'!$D$7)^Z$1))),IF($M84=Lists!$H$3,IF($K84&lt;1,((($R84*(1-$E84)+$Q84*(1-$F84))/$K84)*((1+'Inputs &amp; Summary'!$D$7)^Z$1)),((INT(Z$1/$K84)-INT((Z$1-1)/$K84))*($R84*(1-$E84)+$Q84*(1-$F84))*((1+'Inputs &amp; Summary'!$D$7)^Z$1))),((_xlfn.WEIBULL.DIST(Z$1,$L84,$K84,FALSE)*($R84*(1-$E84)+$Q84*(1-$F84))*((1+'Inputs &amp; Summary'!$D$7)^Z$1))))))</f>
        <v>0</v>
      </c>
      <c r="AA84" s="248">
        <f>$D84*IF(AA$1&gt;'Inputs &amp; Summary'!$D$5,0,IF(AA$1&gt;VLOOKUP($G84,Lists!$J$17:$K$21,2),IF($M84=Lists!$H$3,IF($K84&lt;1,(($S84/$K84)*((1+'Inputs &amp; Summary'!$D$7)^AA$1)),((INT(AA$1/$K84)-INT((AA$1-1)/$K84))*$S84*((1+'Inputs &amp; Summary'!$D$7)^AA$1))),(_xlfn.WEIBULL.DIST(AA$1,$L84,$K84,FALSE)*$S84*((1+'Inputs &amp; Summary'!$D$7)^AA$1))),IF($M84=Lists!$H$3,IF($K84&lt;1,((($R84*(1-$E84)+$Q84*(1-$F84))/$K84)*((1+'Inputs &amp; Summary'!$D$7)^AA$1)),((INT(AA$1/$K84)-INT((AA$1-1)/$K84))*($R84*(1-$E84)+$Q84*(1-$F84))*((1+'Inputs &amp; Summary'!$D$7)^AA$1))),((_xlfn.WEIBULL.DIST(AA$1,$L84,$K84,FALSE)*($R84*(1-$E84)+$Q84*(1-$F84))*((1+'Inputs &amp; Summary'!$D$7)^AA$1))))))</f>
        <v>0</v>
      </c>
      <c r="AB84" s="248">
        <f>$D84*IF(AB$1&gt;'Inputs &amp; Summary'!$D$5,0,IF(AB$1&gt;VLOOKUP($G84,Lists!$J$17:$K$21,2),IF($M84=Lists!$H$3,IF($K84&lt;1,(($S84/$K84)*((1+'Inputs &amp; Summary'!$D$7)^AB$1)),((INT(AB$1/$K84)-INT((AB$1-1)/$K84))*$S84*((1+'Inputs &amp; Summary'!$D$7)^AB$1))),(_xlfn.WEIBULL.DIST(AB$1,$L84,$K84,FALSE)*$S84*((1+'Inputs &amp; Summary'!$D$7)^AB$1))),IF($M84=Lists!$H$3,IF($K84&lt;1,((($R84*(1-$E84)+$Q84*(1-$F84))/$K84)*((1+'Inputs &amp; Summary'!$D$7)^AB$1)),((INT(AB$1/$K84)-INT((AB$1-1)/$K84))*($R84*(1-$E84)+$Q84*(1-$F84))*((1+'Inputs &amp; Summary'!$D$7)^AB$1))),((_xlfn.WEIBULL.DIST(AB$1,$L84,$K84,FALSE)*($R84*(1-$E84)+$Q84*(1-$F84))*((1+'Inputs &amp; Summary'!$D$7)^AB$1))))))</f>
        <v>0</v>
      </c>
      <c r="AC84" s="248">
        <f>$D84*IF(AC$1&gt;'Inputs &amp; Summary'!$D$5,0,IF(AC$1&gt;VLOOKUP($G84,Lists!$J$17:$K$21,2),IF($M84=Lists!$H$3,IF($K84&lt;1,(($S84/$K84)*((1+'Inputs &amp; Summary'!$D$7)^AC$1)),((INT(AC$1/$K84)-INT((AC$1-1)/$K84))*$S84*((1+'Inputs &amp; Summary'!$D$7)^AC$1))),(_xlfn.WEIBULL.DIST(AC$1,$L84,$K84,FALSE)*$S84*((1+'Inputs &amp; Summary'!$D$7)^AC$1))),IF($M84=Lists!$H$3,IF($K84&lt;1,((($R84*(1-$E84)+$Q84*(1-$F84))/$K84)*((1+'Inputs &amp; Summary'!$D$7)^AC$1)),((INT(AC$1/$K84)-INT((AC$1-1)/$K84))*($R84*(1-$E84)+$Q84*(1-$F84))*((1+'Inputs &amp; Summary'!$D$7)^AC$1))),((_xlfn.WEIBULL.DIST(AC$1,$L84,$K84,FALSE)*($R84*(1-$E84)+$Q84*(1-$F84))*((1+'Inputs &amp; Summary'!$D$7)^AC$1))))))</f>
        <v>0</v>
      </c>
      <c r="AD84" s="248">
        <f>$D84*IF(AD$1&gt;'Inputs &amp; Summary'!$D$5,0,IF(AD$1&gt;VLOOKUP($G84,Lists!$J$17:$K$21,2),IF($M84=Lists!$H$3,IF($K84&lt;1,(($S84/$K84)*((1+'Inputs &amp; Summary'!$D$7)^AD$1)),((INT(AD$1/$K84)-INT((AD$1-1)/$K84))*$S84*((1+'Inputs &amp; Summary'!$D$7)^AD$1))),(_xlfn.WEIBULL.DIST(AD$1,$L84,$K84,FALSE)*$S84*((1+'Inputs &amp; Summary'!$D$7)^AD$1))),IF($M84=Lists!$H$3,IF($K84&lt;1,((($R84*(1-$E84)+$Q84*(1-$F84))/$K84)*((1+'Inputs &amp; Summary'!$D$7)^AD$1)),((INT(AD$1/$K84)-INT((AD$1-1)/$K84))*($R84*(1-$E84)+$Q84*(1-$F84))*((1+'Inputs &amp; Summary'!$D$7)^AD$1))),((_xlfn.WEIBULL.DIST(AD$1,$L84,$K84,FALSE)*($R84*(1-$E84)+$Q84*(1-$F84))*((1+'Inputs &amp; Summary'!$D$7)^AD$1))))))</f>
        <v>0</v>
      </c>
      <c r="AE84" s="248">
        <f>$D84*IF(AE$1&gt;'Inputs &amp; Summary'!$D$5,0,IF(AE$1&gt;VLOOKUP($G84,Lists!$J$17:$K$21,2),IF($M84=Lists!$H$3,IF($K84&lt;1,(($S84/$K84)*((1+'Inputs &amp; Summary'!$D$7)^AE$1)),((INT(AE$1/$K84)-INT((AE$1-1)/$K84))*$S84*((1+'Inputs &amp; Summary'!$D$7)^AE$1))),(_xlfn.WEIBULL.DIST(AE$1,$L84,$K84,FALSE)*$S84*((1+'Inputs &amp; Summary'!$D$7)^AE$1))),IF($M84=Lists!$H$3,IF($K84&lt;1,((($R84*(1-$E84)+$Q84*(1-$F84))/$K84)*((1+'Inputs &amp; Summary'!$D$7)^AE$1)),((INT(AE$1/$K84)-INT((AE$1-1)/$K84))*($R84*(1-$E84)+$Q84*(1-$F84))*((1+'Inputs &amp; Summary'!$D$7)^AE$1))),((_xlfn.WEIBULL.DIST(AE$1,$L84,$K84,FALSE)*($R84*(1-$E84)+$Q84*(1-$F84))*((1+'Inputs &amp; Summary'!$D$7)^AE$1))))))</f>
        <v>0</v>
      </c>
      <c r="AF84" s="248">
        <f>$D84*IF(AF$1&gt;'Inputs &amp; Summary'!$D$5,0,IF(AF$1&gt;VLOOKUP($G84,Lists!$J$17:$K$21,2),IF($M84=Lists!$H$3,IF($K84&lt;1,(($S84/$K84)*((1+'Inputs &amp; Summary'!$D$7)^AF$1)),((INT(AF$1/$K84)-INT((AF$1-1)/$K84))*$S84*((1+'Inputs &amp; Summary'!$D$7)^AF$1))),(_xlfn.WEIBULL.DIST(AF$1,$L84,$K84,FALSE)*$S84*((1+'Inputs &amp; Summary'!$D$7)^AF$1))),IF($M84=Lists!$H$3,IF($K84&lt;1,((($R84*(1-$E84)+$Q84*(1-$F84))/$K84)*((1+'Inputs &amp; Summary'!$D$7)^AF$1)),((INT(AF$1/$K84)-INT((AF$1-1)/$K84))*($R84*(1-$E84)+$Q84*(1-$F84))*((1+'Inputs &amp; Summary'!$D$7)^AF$1))),((_xlfn.WEIBULL.DIST(AF$1,$L84,$K84,FALSE)*($R84*(1-$E84)+$Q84*(1-$F84))*((1+'Inputs &amp; Summary'!$D$7)^AF$1))))))</f>
        <v>0</v>
      </c>
      <c r="AG84" s="248">
        <f>$D84*IF(AG$1&gt;'Inputs &amp; Summary'!$D$5,0,IF(AG$1&gt;VLOOKUP($G84,Lists!$J$17:$K$21,2),IF($M84=Lists!$H$3,IF($K84&lt;1,(($S84/$K84)*((1+'Inputs &amp; Summary'!$D$7)^AG$1)),((INT(AG$1/$K84)-INT((AG$1-1)/$K84))*$S84*((1+'Inputs &amp; Summary'!$D$7)^AG$1))),(_xlfn.WEIBULL.DIST(AG$1,$L84,$K84,FALSE)*$S84*((1+'Inputs &amp; Summary'!$D$7)^AG$1))),IF($M84=Lists!$H$3,IF($K84&lt;1,((($R84*(1-$E84)+$Q84*(1-$F84))/$K84)*((1+'Inputs &amp; Summary'!$D$7)^AG$1)),((INT(AG$1/$K84)-INT((AG$1-1)/$K84))*($R84*(1-$E84)+$Q84*(1-$F84))*((1+'Inputs &amp; Summary'!$D$7)^AG$1))),((_xlfn.WEIBULL.DIST(AG$1,$L84,$K84,FALSE)*($R84*(1-$E84)+$Q84*(1-$F84))*((1+'Inputs &amp; Summary'!$D$7)^AG$1))))))</f>
        <v>0</v>
      </c>
      <c r="AH84" s="248">
        <f>$D84*IF(AH$1&gt;'Inputs &amp; Summary'!$D$5,0,IF(AH$1&gt;VLOOKUP($G84,Lists!$J$17:$K$21,2),IF($M84=Lists!$H$3,IF($K84&lt;1,(($S84/$K84)*((1+'Inputs &amp; Summary'!$D$7)^AH$1)),((INT(AH$1/$K84)-INT((AH$1-1)/$K84))*$S84*((1+'Inputs &amp; Summary'!$D$7)^AH$1))),(_xlfn.WEIBULL.DIST(AH$1,$L84,$K84,FALSE)*$S84*((1+'Inputs &amp; Summary'!$D$7)^AH$1))),IF($M84=Lists!$H$3,IF($K84&lt;1,((($R84*(1-$E84)+$Q84*(1-$F84))/$K84)*((1+'Inputs &amp; Summary'!$D$7)^AH$1)),((INT(AH$1/$K84)-INT((AH$1-1)/$K84))*($R84*(1-$E84)+$Q84*(1-$F84))*((1+'Inputs &amp; Summary'!$D$7)^AH$1))),((_xlfn.WEIBULL.DIST(AH$1,$L84,$K84,FALSE)*($R84*(1-$E84)+$Q84*(1-$F84))*((1+'Inputs &amp; Summary'!$D$7)^AH$1))))))</f>
        <v>0</v>
      </c>
      <c r="AI84" s="248">
        <f>$D84*IF(AI$1&gt;'Inputs &amp; Summary'!$D$5,0,IF(AI$1&gt;VLOOKUP($G84,Lists!$J$17:$K$21,2),IF($M84=Lists!$H$3,IF($K84&lt;1,(($S84/$K84)*((1+'Inputs &amp; Summary'!$D$7)^AI$1)),((INT(AI$1/$K84)-INT((AI$1-1)/$K84))*$S84*((1+'Inputs &amp; Summary'!$D$7)^AI$1))),(_xlfn.WEIBULL.DIST(AI$1,$L84,$K84,FALSE)*$S84*((1+'Inputs &amp; Summary'!$D$7)^AI$1))),IF($M84=Lists!$H$3,IF($K84&lt;1,((($R84*(1-$E84)+$Q84*(1-$F84))/$K84)*((1+'Inputs &amp; Summary'!$D$7)^AI$1)),((INT(AI$1/$K84)-INT((AI$1-1)/$K84))*($R84*(1-$E84)+$Q84*(1-$F84))*((1+'Inputs &amp; Summary'!$D$7)^AI$1))),((_xlfn.WEIBULL.DIST(AI$1,$L84,$K84,FALSE)*($R84*(1-$E84)+$Q84*(1-$F84))*((1+'Inputs &amp; Summary'!$D$7)^AI$1))))))</f>
        <v>0</v>
      </c>
      <c r="AJ84" s="248">
        <f>$D84*IF(AJ$1&gt;'Inputs &amp; Summary'!$D$5,0,IF(AJ$1&gt;VLOOKUP($G84,Lists!$J$17:$K$21,2),IF($M84=Lists!$H$3,IF($K84&lt;1,(($S84/$K84)*((1+'Inputs &amp; Summary'!$D$7)^AJ$1)),((INT(AJ$1/$K84)-INT((AJ$1-1)/$K84))*$S84*((1+'Inputs &amp; Summary'!$D$7)^AJ$1))),(_xlfn.WEIBULL.DIST(AJ$1,$L84,$K84,FALSE)*$S84*((1+'Inputs &amp; Summary'!$D$7)^AJ$1))),IF($M84=Lists!$H$3,IF($K84&lt;1,((($R84*(1-$E84)+$Q84*(1-$F84))/$K84)*((1+'Inputs &amp; Summary'!$D$7)^AJ$1)),((INT(AJ$1/$K84)-INT((AJ$1-1)/$K84))*($R84*(1-$E84)+$Q84*(1-$F84))*((1+'Inputs &amp; Summary'!$D$7)^AJ$1))),((_xlfn.WEIBULL.DIST(AJ$1,$L84,$K84,FALSE)*($R84*(1-$E84)+$Q84*(1-$F84))*((1+'Inputs &amp; Summary'!$D$7)^AJ$1))))))</f>
        <v>0</v>
      </c>
      <c r="AK84" s="248">
        <f>$D84*IF(AK$1&gt;'Inputs &amp; Summary'!$D$5,0,IF(AK$1&gt;VLOOKUP($G84,Lists!$J$17:$K$21,2),IF($M84=Lists!$H$3,IF($K84&lt;1,(($S84/$K84)*((1+'Inputs &amp; Summary'!$D$7)^AK$1)),((INT(AK$1/$K84)-INT((AK$1-1)/$K84))*$S84*((1+'Inputs &amp; Summary'!$D$7)^AK$1))),(_xlfn.WEIBULL.DIST(AK$1,$L84,$K84,FALSE)*$S84*((1+'Inputs &amp; Summary'!$D$7)^AK$1))),IF($M84=Lists!$H$3,IF($K84&lt;1,((($R84*(1-$E84)+$Q84*(1-$F84))/$K84)*((1+'Inputs &amp; Summary'!$D$7)^AK$1)),((INT(AK$1/$K84)-INT((AK$1-1)/$K84))*($R84*(1-$E84)+$Q84*(1-$F84))*((1+'Inputs &amp; Summary'!$D$7)^AK$1))),((_xlfn.WEIBULL.DIST(AK$1,$L84,$K84,FALSE)*($R84*(1-$E84)+$Q84*(1-$F84))*((1+'Inputs &amp; Summary'!$D$7)^AK$1))))))</f>
        <v>0</v>
      </c>
      <c r="AL84" s="248">
        <f>$D84*IF(AL$1&gt;'Inputs &amp; Summary'!$D$5,0,IF(AL$1&gt;VLOOKUP($G84,Lists!$J$17:$K$21,2),IF($M84=Lists!$H$3,IF($K84&lt;1,(($S84/$K84)*((1+'Inputs &amp; Summary'!$D$7)^AL$1)),((INT(AL$1/$K84)-INT((AL$1-1)/$K84))*$S84*((1+'Inputs &amp; Summary'!$D$7)^AL$1))),(_xlfn.WEIBULL.DIST(AL$1,$L84,$K84,FALSE)*$S84*((1+'Inputs &amp; Summary'!$D$7)^AL$1))),IF($M84=Lists!$H$3,IF($K84&lt;1,((($R84*(1-$E84)+$Q84*(1-$F84))/$K84)*((1+'Inputs &amp; Summary'!$D$7)^AL$1)),((INT(AL$1/$K84)-INT((AL$1-1)/$K84))*($R84*(1-$E84)+$Q84*(1-$F84))*((1+'Inputs &amp; Summary'!$D$7)^AL$1))),((_xlfn.WEIBULL.DIST(AL$1,$L84,$K84,FALSE)*($R84*(1-$E84)+$Q84*(1-$F84))*((1+'Inputs &amp; Summary'!$D$7)^AL$1))))))</f>
        <v>0</v>
      </c>
      <c r="AM84" s="248">
        <f>$D84*IF(AM$1&gt;'Inputs &amp; Summary'!$D$5,0,IF(AM$1&gt;VLOOKUP($G84,Lists!$J$17:$K$21,2),IF($M84=Lists!$H$3,IF($K84&lt;1,(($S84/$K84)*((1+'Inputs &amp; Summary'!$D$7)^AM$1)),((INT(AM$1/$K84)-INT((AM$1-1)/$K84))*$S84*((1+'Inputs &amp; Summary'!$D$7)^AM$1))),(_xlfn.WEIBULL.DIST(AM$1,$L84,$K84,FALSE)*$S84*((1+'Inputs &amp; Summary'!$D$7)^AM$1))),IF($M84=Lists!$H$3,IF($K84&lt;1,((($R84*(1-$E84)+$Q84*(1-$F84))/$K84)*((1+'Inputs &amp; Summary'!$D$7)^AM$1)),((INT(AM$1/$K84)-INT((AM$1-1)/$K84))*($R84*(1-$E84)+$Q84*(1-$F84))*((1+'Inputs &amp; Summary'!$D$7)^AM$1))),((_xlfn.WEIBULL.DIST(AM$1,$L84,$K84,FALSE)*($R84*(1-$E84)+$Q84*(1-$F84))*((1+'Inputs &amp; Summary'!$D$7)^AM$1))))))</f>
        <v>0</v>
      </c>
      <c r="AN84" s="248">
        <f>$D84*IF(AN$1&gt;'Inputs &amp; Summary'!$D$5,0,IF(AN$1&gt;VLOOKUP($G84,Lists!$J$17:$K$21,2),IF($M84=Lists!$H$3,IF($K84&lt;1,(($S84/$K84)*((1+'Inputs &amp; Summary'!$D$7)^AN$1)),((INT(AN$1/$K84)-INT((AN$1-1)/$K84))*$S84*((1+'Inputs &amp; Summary'!$D$7)^AN$1))),(_xlfn.WEIBULL.DIST(AN$1,$L84,$K84,FALSE)*$S84*((1+'Inputs &amp; Summary'!$D$7)^AN$1))),IF($M84=Lists!$H$3,IF($K84&lt;1,((($R84*(1-$E84)+$Q84*(1-$F84))/$K84)*((1+'Inputs &amp; Summary'!$D$7)^AN$1)),((INT(AN$1/$K84)-INT((AN$1-1)/$K84))*($R84*(1-$E84)+$Q84*(1-$F84))*((1+'Inputs &amp; Summary'!$D$7)^AN$1))),((_xlfn.WEIBULL.DIST(AN$1,$L84,$K84,FALSE)*($R84*(1-$E84)+$Q84*(1-$F84))*((1+'Inputs &amp; Summary'!$D$7)^AN$1))))))</f>
        <v>0</v>
      </c>
      <c r="AO84" s="248">
        <f>$D84*IF(AO$1&gt;'Inputs &amp; Summary'!$D$5,0,IF(AO$1&gt;VLOOKUP($G84,Lists!$J$17:$K$21,2),IF($M84=Lists!$H$3,IF($K84&lt;1,(($S84/$K84)*((1+'Inputs &amp; Summary'!$D$7)^AO$1)),((INT(AO$1/$K84)-INT((AO$1-1)/$K84))*$S84*((1+'Inputs &amp; Summary'!$D$7)^AO$1))),(_xlfn.WEIBULL.DIST(AO$1,$L84,$K84,FALSE)*$S84*((1+'Inputs &amp; Summary'!$D$7)^AO$1))),IF($M84=Lists!$H$3,IF($K84&lt;1,((($R84*(1-$E84)+$Q84*(1-$F84))/$K84)*((1+'Inputs &amp; Summary'!$D$7)^AO$1)),((INT(AO$1/$K84)-INT((AO$1-1)/$K84))*($R84*(1-$E84)+$Q84*(1-$F84))*((1+'Inputs &amp; Summary'!$D$7)^AO$1))),((_xlfn.WEIBULL.DIST(AO$1,$L84,$K84,FALSE)*($R84*(1-$E84)+$Q84*(1-$F84))*((1+'Inputs &amp; Summary'!$D$7)^AO$1))))))</f>
        <v>0</v>
      </c>
      <c r="AP84" s="248">
        <f>$D84*IF(AP$1&gt;'Inputs &amp; Summary'!$D$5,0,IF(AP$1&gt;VLOOKUP($G84,Lists!$J$17:$K$21,2),IF($M84=Lists!$H$3,IF($K84&lt;1,(($S84/$K84)*((1+'Inputs &amp; Summary'!$D$7)^AP$1)),((INT(AP$1/$K84)-INT((AP$1-1)/$K84))*$S84*((1+'Inputs &amp; Summary'!$D$7)^AP$1))),(_xlfn.WEIBULL.DIST(AP$1,$L84,$K84,FALSE)*$S84*((1+'Inputs &amp; Summary'!$D$7)^AP$1))),IF($M84=Lists!$H$3,IF($K84&lt;1,((($R84*(1-$E84)+$Q84*(1-$F84))/$K84)*((1+'Inputs &amp; Summary'!$D$7)^AP$1)),((INT(AP$1/$K84)-INT((AP$1-1)/$K84))*($R84*(1-$E84)+$Q84*(1-$F84))*((1+'Inputs &amp; Summary'!$D$7)^AP$1))),((_xlfn.WEIBULL.DIST(AP$1,$L84,$K84,FALSE)*($R84*(1-$E84)+$Q84*(1-$F84))*((1+'Inputs &amp; Summary'!$D$7)^AP$1))))))</f>
        <v>0</v>
      </c>
      <c r="AQ84" s="248">
        <f>$D84*IF(AQ$1&gt;'Inputs &amp; Summary'!$D$5,0,IF(AQ$1&gt;VLOOKUP($G84,Lists!$J$17:$K$21,2),IF($M84=Lists!$H$3,IF($K84&lt;1,(($S84/$K84)*((1+'Inputs &amp; Summary'!$D$7)^AQ$1)),((INT(AQ$1/$K84)-INT((AQ$1-1)/$K84))*$S84*((1+'Inputs &amp; Summary'!$D$7)^AQ$1))),(_xlfn.WEIBULL.DIST(AQ$1,$L84,$K84,FALSE)*$S84*((1+'Inputs &amp; Summary'!$D$7)^AQ$1))),IF($M84=Lists!$H$3,IF($K84&lt;1,((($R84*(1-$E84)+$Q84*(1-$F84))/$K84)*((1+'Inputs &amp; Summary'!$D$7)^AQ$1)),((INT(AQ$1/$K84)-INT((AQ$1-1)/$K84))*($R84*(1-$E84)+$Q84*(1-$F84))*((1+'Inputs &amp; Summary'!$D$7)^AQ$1))),((_xlfn.WEIBULL.DIST(AQ$1,$L84,$K84,FALSE)*($R84*(1-$E84)+$Q84*(1-$F84))*((1+'Inputs &amp; Summary'!$D$7)^AQ$1))))))</f>
        <v>0</v>
      </c>
      <c r="AR84" s="248">
        <f>$D84*IF(AR$1&gt;'Inputs &amp; Summary'!$D$5,0,IF(AR$1&gt;VLOOKUP($G84,Lists!$J$17:$K$21,2),IF($M84=Lists!$H$3,IF($K84&lt;1,(($S84/$K84)*((1+'Inputs &amp; Summary'!$D$7)^AR$1)),((INT(AR$1/$K84)-INT((AR$1-1)/$K84))*$S84*((1+'Inputs &amp; Summary'!$D$7)^AR$1))),(_xlfn.WEIBULL.DIST(AR$1,$L84,$K84,FALSE)*$S84*((1+'Inputs &amp; Summary'!$D$7)^AR$1))),IF($M84=Lists!$H$3,IF($K84&lt;1,((($R84*(1-$E84)+$Q84*(1-$F84))/$K84)*((1+'Inputs &amp; Summary'!$D$7)^AR$1)),((INT(AR$1/$K84)-INT((AR$1-1)/$K84))*($R84*(1-$E84)+$Q84*(1-$F84))*((1+'Inputs &amp; Summary'!$D$7)^AR$1))),((_xlfn.WEIBULL.DIST(AR$1,$L84,$K84,FALSE)*($R84*(1-$E84)+$Q84*(1-$F84))*((1+'Inputs &amp; Summary'!$D$7)^AR$1))))))</f>
        <v>0</v>
      </c>
      <c r="AS84" s="248">
        <f>$D84*IF(AS$1&gt;'Inputs &amp; Summary'!$D$5,0,IF(AS$1&gt;VLOOKUP($G84,Lists!$J$17:$K$21,2),IF($M84=Lists!$H$3,IF($K84&lt;1,(($S84/$K84)*((1+'Inputs &amp; Summary'!$D$7)^AS$1)),((INT(AS$1/$K84)-INT((AS$1-1)/$K84))*$S84*((1+'Inputs &amp; Summary'!$D$7)^AS$1))),(_xlfn.WEIBULL.DIST(AS$1,$L84,$K84,FALSE)*$S84*((1+'Inputs &amp; Summary'!$D$7)^AS$1))),IF($M84=Lists!$H$3,IF($K84&lt;1,((($R84*(1-$E84)+$Q84*(1-$F84))/$K84)*((1+'Inputs &amp; Summary'!$D$7)^AS$1)),((INT(AS$1/$K84)-INT((AS$1-1)/$K84))*($R84*(1-$E84)+$Q84*(1-$F84))*((1+'Inputs &amp; Summary'!$D$7)^AS$1))),((_xlfn.WEIBULL.DIST(AS$1,$L84,$K84,FALSE)*($R84*(1-$E84)+$Q84*(1-$F84))*((1+'Inputs &amp; Summary'!$D$7)^AS$1))))))</f>
        <v>0</v>
      </c>
      <c r="AT84" s="248">
        <f>$D84*IF(AT$1&gt;'Inputs &amp; Summary'!$D$5,0,IF(AT$1&gt;VLOOKUP($G84,Lists!$J$17:$K$21,2),IF($M84=Lists!$H$3,IF($K84&lt;1,(($S84/$K84)*((1+'Inputs &amp; Summary'!$D$7)^AT$1)),((INT(AT$1/$K84)-INT((AT$1-1)/$K84))*$S84*((1+'Inputs &amp; Summary'!$D$7)^AT$1))),(_xlfn.WEIBULL.DIST(AT$1,$L84,$K84,FALSE)*$S84*((1+'Inputs &amp; Summary'!$D$7)^AT$1))),IF($M84=Lists!$H$3,IF($K84&lt;1,((($R84*(1-$E84)+$Q84*(1-$F84))/$K84)*((1+'Inputs &amp; Summary'!$D$7)^AT$1)),((INT(AT$1/$K84)-INT((AT$1-1)/$K84))*($R84*(1-$E84)+$Q84*(1-$F84))*((1+'Inputs &amp; Summary'!$D$7)^AT$1))),((_xlfn.WEIBULL.DIST(AT$1,$L84,$K84,FALSE)*($R84*(1-$E84)+$Q84*(1-$F84))*((1+'Inputs &amp; Summary'!$D$7)^AT$1))))))</f>
        <v>0</v>
      </c>
      <c r="AU84" s="248">
        <f>$D84*IF(AU$1&gt;'Inputs &amp; Summary'!$D$5,0,IF(AU$1&gt;VLOOKUP($G84,Lists!$J$17:$K$21,2),IF($M84=Lists!$H$3,IF($K84&lt;1,(($S84/$K84)*((1+'Inputs &amp; Summary'!$D$7)^AU$1)),((INT(AU$1/$K84)-INT((AU$1-1)/$K84))*$S84*((1+'Inputs &amp; Summary'!$D$7)^AU$1))),(_xlfn.WEIBULL.DIST(AU$1,$L84,$K84,FALSE)*$S84*((1+'Inputs &amp; Summary'!$D$7)^AU$1))),IF($M84=Lists!$H$3,IF($K84&lt;1,((($R84*(1-$E84)+$Q84*(1-$F84))/$K84)*((1+'Inputs &amp; Summary'!$D$7)^AU$1)),((INT(AU$1/$K84)-INT((AU$1-1)/$K84))*($R84*(1-$E84)+$Q84*(1-$F84))*((1+'Inputs &amp; Summary'!$D$7)^AU$1))),((_xlfn.WEIBULL.DIST(AU$1,$L84,$K84,FALSE)*($R84*(1-$E84)+$Q84*(1-$F84))*((1+'Inputs &amp; Summary'!$D$7)^AU$1))))))</f>
        <v>0</v>
      </c>
      <c r="AV84" s="248">
        <f>$D84*IF(AV$1&gt;'Inputs &amp; Summary'!$D$5,0,IF(AV$1&gt;VLOOKUP($G84,Lists!$J$17:$K$21,2),IF($M84=Lists!$H$3,IF($K84&lt;1,(($S84/$K84)*((1+'Inputs &amp; Summary'!$D$7)^AV$1)),((INT(AV$1/$K84)-INT((AV$1-1)/$K84))*$S84*((1+'Inputs &amp; Summary'!$D$7)^AV$1))),(_xlfn.WEIBULL.DIST(AV$1,$L84,$K84,FALSE)*$S84*((1+'Inputs &amp; Summary'!$D$7)^AV$1))),IF($M84=Lists!$H$3,IF($K84&lt;1,((($R84*(1-$E84)+$Q84*(1-$F84))/$K84)*((1+'Inputs &amp; Summary'!$D$7)^AV$1)),((INT(AV$1/$K84)-INT((AV$1-1)/$K84))*($R84*(1-$E84)+$Q84*(1-$F84))*((1+'Inputs &amp; Summary'!$D$7)^AV$1))),((_xlfn.WEIBULL.DIST(AV$1,$L84,$K84,FALSE)*($R84*(1-$E84)+$Q84*(1-$F84))*((1+'Inputs &amp; Summary'!$D$7)^AV$1))))))</f>
        <v>0</v>
      </c>
      <c r="AW84" s="248">
        <f>$D84*IF(AW$1&gt;'Inputs &amp; Summary'!$D$5,0,IF(AW$1&gt;VLOOKUP($G84,Lists!$J$17:$K$21,2),IF($M84=Lists!$H$3,IF($K84&lt;1,(($S84/$K84)*((1+'Inputs &amp; Summary'!$D$7)^AW$1)),((INT(AW$1/$K84)-INT((AW$1-1)/$K84))*$S84*((1+'Inputs &amp; Summary'!$D$7)^AW$1))),(_xlfn.WEIBULL.DIST(AW$1,$L84,$K84,FALSE)*$S84*((1+'Inputs &amp; Summary'!$D$7)^AW$1))),IF($M84=Lists!$H$3,IF($K84&lt;1,((($R84*(1-$E84)+$Q84*(1-$F84))/$K84)*((1+'Inputs &amp; Summary'!$D$7)^AW$1)),((INT(AW$1/$K84)-INT((AW$1-1)/$K84))*($R84*(1-$E84)+$Q84*(1-$F84))*((1+'Inputs &amp; Summary'!$D$7)^AW$1))),((_xlfn.WEIBULL.DIST(AW$1,$L84,$K84,FALSE)*($R84*(1-$E84)+$Q84*(1-$F84))*((1+'Inputs &amp; Summary'!$D$7)^AW$1))))))</f>
        <v>0</v>
      </c>
      <c r="AX84" s="248">
        <f>$D84*IF(AX$1&gt;'Inputs &amp; Summary'!$D$5,0,IF(AX$1&gt;VLOOKUP($G84,Lists!$J$17:$K$21,2),IF($M84=Lists!$H$3,IF($K84&lt;1,(($S84/$K84)*((1+'Inputs &amp; Summary'!$D$7)^AX$1)),((INT(AX$1/$K84)-INT((AX$1-1)/$K84))*$S84*((1+'Inputs &amp; Summary'!$D$7)^AX$1))),(_xlfn.WEIBULL.DIST(AX$1,$L84,$K84,FALSE)*$S84*((1+'Inputs &amp; Summary'!$D$7)^AX$1))),IF($M84=Lists!$H$3,IF($K84&lt;1,((($R84*(1-$E84)+$Q84*(1-$F84))/$K84)*((1+'Inputs &amp; Summary'!$D$7)^AX$1)),((INT(AX$1/$K84)-INT((AX$1-1)/$K84))*($R84*(1-$E84)+$Q84*(1-$F84))*((1+'Inputs &amp; Summary'!$D$7)^AX$1))),((_xlfn.WEIBULL.DIST(AX$1,$L84,$K84,FALSE)*($R84*(1-$E84)+$Q84*(1-$F84))*((1+'Inputs &amp; Summary'!$D$7)^AX$1))))))</f>
        <v>0</v>
      </c>
      <c r="AY84" s="248">
        <f>$D84*IF(AY$1&gt;'Inputs &amp; Summary'!$D$5,0,IF(AY$1&gt;VLOOKUP($G84,Lists!$J$17:$K$21,2),IF($M84=Lists!$H$3,IF($K84&lt;1,(($S84/$K84)*((1+'Inputs &amp; Summary'!$D$7)^AY$1)),((INT(AY$1/$K84)-INT((AY$1-1)/$K84))*$S84*((1+'Inputs &amp; Summary'!$D$7)^AY$1))),(_xlfn.WEIBULL.DIST(AY$1,$L84,$K84,FALSE)*$S84*((1+'Inputs &amp; Summary'!$D$7)^AY$1))),IF($M84=Lists!$H$3,IF($K84&lt;1,((($R84*(1-$E84)+$Q84*(1-$F84))/$K84)*((1+'Inputs &amp; Summary'!$D$7)^AY$1)),((INT(AY$1/$K84)-INT((AY$1-1)/$K84))*($R84*(1-$E84)+$Q84*(1-$F84))*((1+'Inputs &amp; Summary'!$D$7)^AY$1))),((_xlfn.WEIBULL.DIST(AY$1,$L84,$K84,FALSE)*($R84*(1-$E84)+$Q84*(1-$F84))*((1+'Inputs &amp; Summary'!$D$7)^AY$1))))))</f>
        <v>0</v>
      </c>
      <c r="AZ84" s="248">
        <f>$D84*IF(AZ$1&gt;'Inputs &amp; Summary'!$D$5,0,IF(AZ$1&gt;VLOOKUP($G84,Lists!$J$17:$K$21,2),IF($M84=Lists!$H$3,IF($K84&lt;1,(($S84/$K84)*((1+'Inputs &amp; Summary'!$D$7)^AZ$1)),((INT(AZ$1/$K84)-INT((AZ$1-1)/$K84))*$S84*((1+'Inputs &amp; Summary'!$D$7)^AZ$1))),(_xlfn.WEIBULL.DIST(AZ$1,$L84,$K84,FALSE)*$S84*((1+'Inputs &amp; Summary'!$D$7)^AZ$1))),IF($M84=Lists!$H$3,IF($K84&lt;1,((($R84*(1-$E84)+$Q84*(1-$F84))/$K84)*((1+'Inputs &amp; Summary'!$D$7)^AZ$1)),((INT(AZ$1/$K84)-INT((AZ$1-1)/$K84))*($R84*(1-$E84)+$Q84*(1-$F84))*((1+'Inputs &amp; Summary'!$D$7)^AZ$1))),((_xlfn.WEIBULL.DIST(AZ$1,$L84,$K84,FALSE)*($R84*(1-$E84)+$Q84*(1-$F84))*((1+'Inputs &amp; Summary'!$D$7)^AZ$1))))))</f>
        <v>0</v>
      </c>
      <c r="BA84" s="248">
        <f>$D84*IF(BA$1&gt;'Inputs &amp; Summary'!$D$5,0,IF(BA$1&gt;VLOOKUP($G84,Lists!$J$17:$K$21,2),IF($M84=Lists!$H$3,IF($K84&lt;1,(($S84/$K84)*((1+'Inputs &amp; Summary'!$D$7)^BA$1)),((INT(BA$1/$K84)-INT((BA$1-1)/$K84))*$S84*((1+'Inputs &amp; Summary'!$D$7)^BA$1))),(_xlfn.WEIBULL.DIST(BA$1,$L84,$K84,FALSE)*$S84*((1+'Inputs &amp; Summary'!$D$7)^BA$1))),IF($M84=Lists!$H$3,IF($K84&lt;1,((($R84*(1-$E84)+$Q84*(1-$F84))/$K84)*((1+'Inputs &amp; Summary'!$D$7)^BA$1)),((INT(BA$1/$K84)-INT((BA$1-1)/$K84))*($R84*(1-$E84)+$Q84*(1-$F84))*((1+'Inputs &amp; Summary'!$D$7)^BA$1))),((_xlfn.WEIBULL.DIST(BA$1,$L84,$K84,FALSE)*($R84*(1-$E84)+$Q84*(1-$F84))*((1+'Inputs &amp; Summary'!$D$7)^BA$1))))))</f>
        <v>0</v>
      </c>
      <c r="BB84" s="248">
        <f>$D84*IF(BB$1&gt;'Inputs &amp; Summary'!$D$5,0,IF(BB$1&gt;VLOOKUP($G84,Lists!$J$17:$K$21,2),IF($M84=Lists!$H$3,IF($K84&lt;1,(($S84/$K84)*((1+'Inputs &amp; Summary'!$D$7)^BB$1)),((INT(BB$1/$K84)-INT((BB$1-1)/$K84))*$S84*((1+'Inputs &amp; Summary'!$D$7)^BB$1))),(_xlfn.WEIBULL.DIST(BB$1,$L84,$K84,FALSE)*$S84*((1+'Inputs &amp; Summary'!$D$7)^BB$1))),IF($M84=Lists!$H$3,IF($K84&lt;1,((($R84*(1-$E84)+$Q84*(1-$F84))/$K84)*((1+'Inputs &amp; Summary'!$D$7)^BB$1)),((INT(BB$1/$K84)-INT((BB$1-1)/$K84))*($R84*(1-$E84)+$Q84*(1-$F84))*((1+'Inputs &amp; Summary'!$D$7)^BB$1))),((_xlfn.WEIBULL.DIST(BB$1,$L84,$K84,FALSE)*($R84*(1-$E84)+$Q84*(1-$F84))*((1+'Inputs &amp; Summary'!$D$7)^BB$1))))))</f>
        <v>0</v>
      </c>
      <c r="BC84" s="248">
        <f>$D84*IF(BC$1&gt;'Inputs &amp; Summary'!$D$5,0,IF(BC$1&gt;VLOOKUP($G84,Lists!$J$17:$K$21,2),IF($M84=Lists!$H$3,IF($K84&lt;1,(($S84/$K84)*((1+'Inputs &amp; Summary'!$D$7)^BC$1)),((INT(BC$1/$K84)-INT((BC$1-1)/$K84))*$S84*((1+'Inputs &amp; Summary'!$D$7)^BC$1))),(_xlfn.WEIBULL.DIST(BC$1,$L84,$K84,FALSE)*$S84*((1+'Inputs &amp; Summary'!$D$7)^BC$1))),IF($M84=Lists!$H$3,IF($K84&lt;1,((($R84*(1-$E84)+$Q84*(1-$F84))/$K84)*((1+'Inputs &amp; Summary'!$D$7)^BC$1)),((INT(BC$1/$K84)-INT((BC$1-1)/$K84))*($R84*(1-$E84)+$Q84*(1-$F84))*((1+'Inputs &amp; Summary'!$D$7)^BC$1))),((_xlfn.WEIBULL.DIST(BC$1,$L84,$K84,FALSE)*($R84*(1-$E84)+$Q84*(1-$F84))*((1+'Inputs &amp; Summary'!$D$7)^BC$1))))))</f>
        <v>0</v>
      </c>
      <c r="BD84" s="248">
        <f>$D84*IF(BD$1&gt;'Inputs &amp; Summary'!$D$5,0,IF(BD$1&gt;VLOOKUP($G84,Lists!$J$17:$K$21,2),IF($M84=Lists!$H$3,IF($K84&lt;1,(($S84/$K84)*((1+'Inputs &amp; Summary'!$D$7)^BD$1)),((INT(BD$1/$K84)-INT((BD$1-1)/$K84))*$S84*((1+'Inputs &amp; Summary'!$D$7)^BD$1))),(_xlfn.WEIBULL.DIST(BD$1,$L84,$K84,FALSE)*$S84*((1+'Inputs &amp; Summary'!$D$7)^BD$1))),IF($M84=Lists!$H$3,IF($K84&lt;1,((($R84*(1-$E84)+$Q84*(1-$F84))/$K84)*((1+'Inputs &amp; Summary'!$D$7)^BD$1)),((INT(BD$1/$K84)-INT((BD$1-1)/$K84))*($R84*(1-$E84)+$Q84*(1-$F84))*((1+'Inputs &amp; Summary'!$D$7)^BD$1))),((_xlfn.WEIBULL.DIST(BD$1,$L84,$K84,FALSE)*($R84*(1-$E84)+$Q84*(1-$F84))*((1+'Inputs &amp; Summary'!$D$7)^BD$1))))))</f>
        <v>0</v>
      </c>
      <c r="BE84" s="248">
        <f>$D84*IF(BE$1&gt;'Inputs &amp; Summary'!$D$5,0,IF(BE$1&gt;VLOOKUP($G84,Lists!$J$17:$K$21,2),IF($M84=Lists!$H$3,IF($K84&lt;1,(($S84/$K84)*((1+'Inputs &amp; Summary'!$D$7)^BE$1)),((INT(BE$1/$K84)-INT((BE$1-1)/$K84))*$S84*((1+'Inputs &amp; Summary'!$D$7)^BE$1))),(_xlfn.WEIBULL.DIST(BE$1,$L84,$K84,FALSE)*$S84*((1+'Inputs &amp; Summary'!$D$7)^BE$1))),IF($M84=Lists!$H$3,IF($K84&lt;1,((($R84*(1-$E84)+$Q84*(1-$F84))/$K84)*((1+'Inputs &amp; Summary'!$D$7)^BE$1)),((INT(BE$1/$K84)-INT((BE$1-1)/$K84))*($R84*(1-$E84)+$Q84*(1-$F84))*((1+'Inputs &amp; Summary'!$D$7)^BE$1))),((_xlfn.WEIBULL.DIST(BE$1,$L84,$K84,FALSE)*($R84*(1-$E84)+$Q84*(1-$F84))*((1+'Inputs &amp; Summary'!$D$7)^BE$1))))))</f>
        <v>0</v>
      </c>
      <c r="BF84" s="248">
        <f>$D84*IF(BF$1&gt;'Inputs &amp; Summary'!$D$5,0,IF(BF$1&gt;VLOOKUP($G84,Lists!$J$17:$K$21,2),IF($M84=Lists!$H$3,IF($K84&lt;1,(($S84/$K84)*((1+'Inputs &amp; Summary'!$D$7)^BF$1)),((INT(BF$1/$K84)-INT((BF$1-1)/$K84))*$S84*((1+'Inputs &amp; Summary'!$D$7)^BF$1))),(_xlfn.WEIBULL.DIST(BF$1,$L84,$K84,FALSE)*$S84*((1+'Inputs &amp; Summary'!$D$7)^BF$1))),IF($M84=Lists!$H$3,IF($K84&lt;1,((($R84*(1-$E84)+$Q84*(1-$F84))/$K84)*((1+'Inputs &amp; Summary'!$D$7)^BF$1)),((INT(BF$1/$K84)-INT((BF$1-1)/$K84))*($R84*(1-$E84)+$Q84*(1-$F84))*((1+'Inputs &amp; Summary'!$D$7)^BF$1))),((_xlfn.WEIBULL.DIST(BF$1,$L84,$K84,FALSE)*($R84*(1-$E84)+$Q84*(1-$F84))*((1+'Inputs &amp; Summary'!$D$7)^BF$1))))))</f>
        <v>0</v>
      </c>
      <c r="BG84" s="248">
        <f>$D84*IF(BG$1&gt;'Inputs &amp; Summary'!$D$5,0,IF(BG$1&gt;VLOOKUP($G84,Lists!$J$17:$K$21,2),IF($M84=Lists!$H$3,IF($K84&lt;1,(($S84/$K84)*((1+'Inputs &amp; Summary'!$D$7)^BG$1)),((INT(BG$1/$K84)-INT((BG$1-1)/$K84))*$S84*((1+'Inputs &amp; Summary'!$D$7)^BG$1))),(_xlfn.WEIBULL.DIST(BG$1,$L84,$K84,FALSE)*$S84*((1+'Inputs &amp; Summary'!$D$7)^BG$1))),IF($M84=Lists!$H$3,IF($K84&lt;1,((($R84*(1-$E84)+$Q84*(1-$F84))/$K84)*((1+'Inputs &amp; Summary'!$D$7)^BG$1)),((INT(BG$1/$K84)-INT((BG$1-1)/$K84))*($R84*(1-$E84)+$Q84*(1-$F84))*((1+'Inputs &amp; Summary'!$D$7)^BG$1))),((_xlfn.WEIBULL.DIST(BG$1,$L84,$K84,FALSE)*($R84*(1-$E84)+$Q84*(1-$F84))*((1+'Inputs &amp; Summary'!$D$7)^BG$1))))))</f>
        <v>0</v>
      </c>
      <c r="BH84" s="248">
        <f>$D84*IF(BH$1&gt;'Inputs &amp; Summary'!$D$5,0,IF(BH$1&gt;VLOOKUP($G84,Lists!$J$17:$K$21,2),IF($M84=Lists!$H$3,IF($K84&lt;1,(($S84/$K84)*((1+'Inputs &amp; Summary'!$D$7)^BH$1)),((INT(BH$1/$K84)-INT((BH$1-1)/$K84))*$S84*((1+'Inputs &amp; Summary'!$D$7)^BH$1))),(_xlfn.WEIBULL.DIST(BH$1,$L84,$K84,FALSE)*$S84*((1+'Inputs &amp; Summary'!$D$7)^BH$1))),IF($M84=Lists!$H$3,IF($K84&lt;1,((($R84*(1-$E84)+$Q84*(1-$F84))/$K84)*((1+'Inputs &amp; Summary'!$D$7)^BH$1)),((INT(BH$1/$K84)-INT((BH$1-1)/$K84))*($R84*(1-$E84)+$Q84*(1-$F84))*((1+'Inputs &amp; Summary'!$D$7)^BH$1))),((_xlfn.WEIBULL.DIST(BH$1,$L84,$K84,FALSE)*($R84*(1-$E84)+$Q84*(1-$F84))*((1+'Inputs &amp; Summary'!$D$7)^BH$1))))))</f>
        <v>0</v>
      </c>
      <c r="BI84" s="248">
        <f>$D84*IF(BI$1&gt;'Inputs &amp; Summary'!$D$5,0,IF(BI$1&gt;VLOOKUP($G84,Lists!$J$17:$K$21,2),IF($M84=Lists!$H$3,IF($K84&lt;1,(($S84/$K84)*((1+'Inputs &amp; Summary'!$D$7)^BI$1)),((INT(BI$1/$K84)-INT((BI$1-1)/$K84))*$S84*((1+'Inputs &amp; Summary'!$D$7)^BI$1))),(_xlfn.WEIBULL.DIST(BI$1,$L84,$K84,FALSE)*$S84*((1+'Inputs &amp; Summary'!$D$7)^BI$1))),IF($M84=Lists!$H$3,IF($K84&lt;1,((($R84*(1-$E84)+$Q84*(1-$F84))/$K84)*((1+'Inputs &amp; Summary'!$D$7)^BI$1)),((INT(BI$1/$K84)-INT((BI$1-1)/$K84))*($R84*(1-$E84)+$Q84*(1-$F84))*((1+'Inputs &amp; Summary'!$D$7)^BI$1))),((_xlfn.WEIBULL.DIST(BI$1,$L84,$K84,FALSE)*($R84*(1-$E84)+$Q84*(1-$F84))*((1+'Inputs &amp; Summary'!$D$7)^BI$1))))))</f>
        <v>0</v>
      </c>
      <c r="BJ84" s="248">
        <f>$D84*IF(BJ$1&gt;'Inputs &amp; Summary'!$D$5,0,IF(BJ$1&gt;VLOOKUP($G84,Lists!$J$17:$K$21,2),IF($M84=Lists!$H$3,IF($K84&lt;1,(($S84/$K84)*((1+'Inputs &amp; Summary'!$D$7)^BJ$1)),((INT(BJ$1/$K84)-INT((BJ$1-1)/$K84))*$S84*((1+'Inputs &amp; Summary'!$D$7)^BJ$1))),(_xlfn.WEIBULL.DIST(BJ$1,$L84,$K84,FALSE)*$S84*((1+'Inputs &amp; Summary'!$D$7)^BJ$1))),IF($M84=Lists!$H$3,IF($K84&lt;1,((($R84*(1-$E84)+$Q84*(1-$F84))/$K84)*((1+'Inputs &amp; Summary'!$D$7)^BJ$1)),((INT(BJ$1/$K84)-INT((BJ$1-1)/$K84))*($R84*(1-$E84)+$Q84*(1-$F84))*((1+'Inputs &amp; Summary'!$D$7)^BJ$1))),((_xlfn.WEIBULL.DIST(BJ$1,$L84,$K84,FALSE)*($R84*(1-$E84)+$Q84*(1-$F84))*((1+'Inputs &amp; Summary'!$D$7)^BJ$1))))))</f>
        <v>0</v>
      </c>
      <c r="BK84" s="248">
        <f>$D84*IF(BK$1&gt;'Inputs &amp; Summary'!$D$5,0,IF(BK$1&gt;VLOOKUP($G84,Lists!$J$17:$K$21,2),IF($M84=Lists!$H$3,IF($K84&lt;1,(($S84/$K84)*((1+'Inputs &amp; Summary'!$D$7)^BK$1)),((INT(BK$1/$K84)-INT((BK$1-1)/$K84))*$S84*((1+'Inputs &amp; Summary'!$D$7)^BK$1))),(_xlfn.WEIBULL.DIST(BK$1,$L84,$K84,FALSE)*$S84*((1+'Inputs &amp; Summary'!$D$7)^BK$1))),IF($M84=Lists!$H$3,IF($K84&lt;1,((($R84*(1-$E84)+$Q84*(1-$F84))/$K84)*((1+'Inputs &amp; Summary'!$D$7)^BK$1)),((INT(BK$1/$K84)-INT((BK$1-1)/$K84))*($R84*(1-$E84)+$Q84*(1-$F84))*((1+'Inputs &amp; Summary'!$D$7)^BK$1))),((_xlfn.WEIBULL.DIST(BK$1,$L84,$K84,FALSE)*($R84*(1-$E84)+$Q84*(1-$F84))*((1+'Inputs &amp; Summary'!$D$7)^BK$1))))))</f>
        <v>0</v>
      </c>
      <c r="BL84" s="248">
        <f>$D84*IF(BL$1&gt;'Inputs &amp; Summary'!$D$5,0,IF(BL$1&gt;VLOOKUP($G84,Lists!$J$17:$K$21,2),IF($M84=Lists!$H$3,IF($K84&lt;1,(($S84/$K84)*((1+'Inputs &amp; Summary'!$D$7)^BL$1)),((INT(BL$1/$K84)-INT((BL$1-1)/$K84))*$S84*((1+'Inputs &amp; Summary'!$D$7)^BL$1))),(_xlfn.WEIBULL.DIST(BL$1,$L84,$K84,FALSE)*$S84*((1+'Inputs &amp; Summary'!$D$7)^BL$1))),IF($M84=Lists!$H$3,IF($K84&lt;1,((($R84*(1-$E84)+$Q84*(1-$F84))/$K84)*((1+'Inputs &amp; Summary'!$D$7)^BL$1)),((INT(BL$1/$K84)-INT((BL$1-1)/$K84))*($R84*(1-$E84)+$Q84*(1-$F84))*((1+'Inputs &amp; Summary'!$D$7)^BL$1))),((_xlfn.WEIBULL.DIST(BL$1,$L84,$K84,FALSE)*($R84*(1-$E84)+$Q84*(1-$F84))*((1+'Inputs &amp; Summary'!$D$7)^BL$1))))))</f>
        <v>0</v>
      </c>
    </row>
    <row r="85" spans="1:64" x14ac:dyDescent="0.3">
      <c r="A85" s="236" t="s">
        <v>196</v>
      </c>
      <c r="B85" s="117" t="str">
        <f>IF('Inputs &amp; Summary'!$D$15=Lists!$E$3,INDEX('Residential Rooftop Details'!$A$30:$X$158,MATCH('Cash Flow'!$A85,'Residential Rooftop Details'!$A$30:$A$158,0),COLUMN(B$1)),IF('Inputs &amp; Summary'!$D$15=Lists!$E$4,INDEX('Commercial Rooftop Details'!$A$30:$V$158,MATCH('Cash Flow'!$A85,'Commercial Rooftop Details'!$A$30:$A$158,0),COLUMN(B$1)),INDEX('Ground-Mount Details'!$A$30:$V$158,MATCH('Cash Flow'!$A85,'Ground-Mount Details'!$A$30:$A$158,0),COLUMN(B$1))))</f>
        <v>Corrective</v>
      </c>
      <c r="C85" s="117" t="str">
        <f>IF('Inputs &amp; Summary'!$D$15=Lists!$E$3,INDEX('Residential Rooftop Details'!$A$30:$X$158,MATCH('Cash Flow'!$A85,'Residential Rooftop Details'!$A$30:$A$158,0),COLUMN(C$1)),IF('Inputs &amp; Summary'!$D$15=Lists!$E$4,INDEX('Commercial Rooftop Details'!$A$30:$V$158,MATCH('Cash Flow'!$A85,'Commercial Rooftop Details'!$A$30:$A$158,0),COLUMN(C$1)),INDEX('Ground-Mount Details'!$A$30:$V$158,MATCH('Cash Flow'!$A85,'Ground-Mount Details'!$A$30:$A$158,0),COLUMN(C$1))))</f>
        <v>Tracker</v>
      </c>
      <c r="D85" s="117">
        <f>IF('Inputs &amp; Summary'!$D$15=Lists!$E$3,INDEX('Residential Rooftop Details'!$A$30:$X$158,MATCH('Cash Flow'!$A85,'Residential Rooftop Details'!$A$30:$A$158,0),COLUMN(D$1)),IF('Inputs &amp; Summary'!$D$15=Lists!$E$4,INDEX('Commercial Rooftop Details'!$A$30:$V$158,MATCH('Cash Flow'!$A85,'Commercial Rooftop Details'!$A$30:$A$158,0),COLUMN(D$1)),INDEX('Ground-Mount Details'!$A$30:$V$158,MATCH('Cash Flow'!$A85,'Ground-Mount Details'!$A$30:$A$158,0),COLUMN(D$1))))</f>
        <v>0</v>
      </c>
      <c r="E85" s="117">
        <f>IF('Inputs &amp; Summary'!$D$15=Lists!$E$3,INDEX('Residential Rooftop Details'!$A$30:$X$158,MATCH('Cash Flow'!$A85,'Residential Rooftop Details'!$A$30:$A$158,0),COLUMN(E$1)),IF('Inputs &amp; Summary'!$D$15=Lists!$E$4,INDEX('Commercial Rooftop Details'!$A$30:$V$158,MATCH('Cash Flow'!$A85,'Commercial Rooftop Details'!$A$30:$A$158,0),COLUMN(E$1)),INDEX('Ground-Mount Details'!$A$30:$V$158,MATCH('Cash Flow'!$A85,'Ground-Mount Details'!$A$30:$A$158,0),COLUMN(E$1))))</f>
        <v>1</v>
      </c>
      <c r="F85" s="117">
        <f>IF('Inputs &amp; Summary'!$D$15=Lists!$E$3,INDEX('Residential Rooftop Details'!$A$30:$X$158,MATCH('Cash Flow'!$A85,'Residential Rooftop Details'!$A$30:$A$158,0),COLUMN(F$1)),IF('Inputs &amp; Summary'!$D$15=Lists!$E$4,INDEX('Commercial Rooftop Details'!$A$30:$V$158,MATCH('Cash Flow'!$A85,'Commercial Rooftop Details'!$A$30:$A$158,0),COLUMN(F$1)),INDEX('Ground-Mount Details'!$A$30:$V$158,MATCH('Cash Flow'!$A85,'Ground-Mount Details'!$A$30:$A$158,0),COLUMN(F$1))))</f>
        <v>1</v>
      </c>
      <c r="G85" s="237" t="str">
        <f>IF('Inputs &amp; Summary'!$D$15=Lists!$E$3,INDEX('Residential Rooftop Details'!$A$30:$X$158,MATCH('Cash Flow'!$A85,'Residential Rooftop Details'!$A$30:$A$158,0),COLUMN(G$1)),IF('Inputs &amp; Summary'!$D$15=Lists!$E$4,INDEX('Commercial Rooftop Details'!$A$30:$V$158,MATCH('Cash Flow'!$A85,'Commercial Rooftop Details'!$A$30:$A$158,0),COLUMN(G$1)),INDEX('Ground-Mount Details'!$A$30:$V$158,MATCH('Cash Flow'!$A85,'Ground-Mount Details'!$A$30:$A$158,0),COLUMN(G$1))))</f>
        <v>N/A</v>
      </c>
      <c r="H85" s="237" t="str">
        <f>IF('Inputs &amp; Summary'!$D$15=Lists!$E$3,INDEX('Residential Rooftop Details'!$A$30:$X$158,MATCH('Cash Flow'!$A85,'Residential Rooftop Details'!$A$30:$A$158,0),COLUMN(H$1)),IF('Inputs &amp; Summary'!$D$15=Lists!$E$4,INDEX('Commercial Rooftop Details'!$A$30:$V$158,MATCH('Cash Flow'!$A85,'Commercial Rooftop Details'!$A$30:$A$158,0),COLUMN(H$1)),INDEX('Ground-Mount Details'!$A$30:$V$158,MATCH('Cash Flow'!$A85,'Ground-Mount Details'!$A$30:$A$158,0),COLUMN(H$1))))</f>
        <v>row</v>
      </c>
      <c r="I85" s="237" t="str">
        <f>IF('Inputs &amp; Summary'!$D$15=Lists!$E$3,INDEX('Residential Rooftop Details'!$A$30:$X$158,MATCH('Cash Flow'!$A85,'Residential Rooftop Details'!$A$30:$A$158,0),COLUMN(I$1)),IF('Inputs &amp; Summary'!$D$15=Lists!$E$4,INDEX('Commercial Rooftop Details'!$A$30:$V$158,MATCH('Cash Flow'!$A85,'Commercial Rooftop Details'!$A$30:$A$158,0),COLUMN(I$1)),INDEX('Ground-Mount Details'!$A$30:$V$158,MATCH('Cash Flow'!$A85,'Ground-Mount Details'!$A$30:$A$158,0),COLUMN(I$1))))</f>
        <v>Mechanic</v>
      </c>
      <c r="J85" s="238">
        <f>IF('Inputs &amp; Summary'!$D$15=Lists!$E$3,INDEX('Residential Rooftop Details'!$A$30:$X$158,MATCH('Cash Flow'!$A85,'Residential Rooftop Details'!$A$30:$A$158,0),COLUMN(J$1)),IF('Inputs &amp; Summary'!$D$15=Lists!$E$4,INDEX('Commercial Rooftop Details'!$A$30:$V$158,MATCH('Cash Flow'!$A85,'Commercial Rooftop Details'!$A$30:$A$158,0),COLUMN(J$1)),INDEX('Ground-Mount Details'!$A$30:$V$158,MATCH('Cash Flow'!$A85,'Ground-Mount Details'!$A$30:$A$158,0),COLUMN(J$1))))</f>
        <v>21.23076923076923</v>
      </c>
      <c r="K85" s="239">
        <f>IF('Inputs &amp; Summary'!$D$15=Lists!$E$3,INDEX('Residential Rooftop Details'!$A$30:$X$158,MATCH('Cash Flow'!$A85,'Residential Rooftop Details'!$A$30:$A$158,0),COLUMN(K$1)),IF('Inputs &amp; Summary'!$D$15=Lists!$E$4,INDEX('Commercial Rooftop Details'!$A$30:$V$158,MATCH('Cash Flow'!$A85,'Commercial Rooftop Details'!$A$30:$A$158,0),COLUMN(K$1)),INDEX('Ground-Mount Details'!$A$30:$V$158,MATCH('Cash Flow'!$A85,'Ground-Mount Details'!$A$30:$A$158,0),COLUMN(K$1))))</f>
        <v>25</v>
      </c>
      <c r="L85" s="239">
        <f>IF('Inputs &amp; Summary'!$D$15=Lists!$E$3,INDEX('Residential Rooftop Details'!$A$30:$X$158,MATCH('Cash Flow'!$A85,'Residential Rooftop Details'!$A$30:$A$158,0),COLUMN(L$1)),IF('Inputs &amp; Summary'!$D$15=Lists!$E$4,INDEX('Commercial Rooftop Details'!$A$30:$V$158,MATCH('Cash Flow'!$A85,'Commercial Rooftop Details'!$A$30:$A$158,0),COLUMN(L$1)),INDEX('Ground-Mount Details'!$A$30:$V$158,MATCH('Cash Flow'!$A85,'Ground-Mount Details'!$A$30:$A$158,0),COLUMN(L$1))))</f>
        <v>3</v>
      </c>
      <c r="M85" s="238" t="str">
        <f>IF('Inputs &amp; Summary'!$D$15=Lists!$E$3,INDEX('Residential Rooftop Details'!$A$30:$X$158,MATCH('Cash Flow'!$A85,'Residential Rooftop Details'!$A$30:$A$158,0),COLUMN(M$1)),IF('Inputs &amp; Summary'!$D$15=Lists!$E$4,INDEX('Commercial Rooftop Details'!$A$30:$V$158,MATCH('Cash Flow'!$A85,'Commercial Rooftop Details'!$A$30:$A$158,0),COLUMN(M$1)),INDEX('Ground-Mount Details'!$A$30:$V$158,MATCH('Cash Flow'!$A85,'Ground-Mount Details'!$A$30:$A$158,0),COLUMN(M$1))))</f>
        <v>Weibull</v>
      </c>
      <c r="N85" s="240">
        <f>IF('Inputs &amp; Summary'!$D$15=Lists!$E$3,INDEX('Residential Rooftop Details'!$A$30:$X$158,MATCH('Cash Flow'!$A85,'Residential Rooftop Details'!$A$30:$A$158,0),COLUMN(N$1)),IF('Inputs &amp; Summary'!$D$15=Lists!$E$4,INDEX('Commercial Rooftop Details'!$A$30:$V$158,MATCH('Cash Flow'!$A85,'Commercial Rooftop Details'!$A$30:$A$158,0),COLUMN(N$1)),INDEX('Ground-Mount Details'!$A$30:$V$158,MATCH('Cash Flow'!$A85,'Ground-Mount Details'!$A$30:$A$158,0),COLUMN(N$1))))</f>
        <v>103.04449648711943</v>
      </c>
      <c r="O85" s="239">
        <f>IF('Inputs &amp; Summary'!$D$15=Lists!$E$3,INDEX('Residential Rooftop Details'!$A$30:$X$158,MATCH('Cash Flow'!$A85,'Residential Rooftop Details'!$A$30:$A$158,0),COLUMN(O$1)),IF('Inputs &amp; Summary'!$D$15=Lists!$E$4,INDEX('Commercial Rooftop Details'!$A$30:$V$158,MATCH('Cash Flow'!$A85,'Commercial Rooftop Details'!$A$30:$A$158,0),COLUMN(O$1)),INDEX('Ground-Mount Details'!$A$30:$V$158,MATCH('Cash Flow'!$A85,'Ground-Mount Details'!$A$30:$A$158,0),COLUMN(O$1))))</f>
        <v>0.5</v>
      </c>
      <c r="P85" s="241">
        <f>IF('Inputs &amp; Summary'!$D$15=Lists!$E$3,INDEX('Residential Rooftop Details'!$A$30:$X$158,MATCH('Cash Flow'!$A85,'Residential Rooftop Details'!$A$30:$A$158,0),COLUMN(P$1)),IF('Inputs &amp; Summary'!$D$15=Lists!$E$4,INDEX('Commercial Rooftop Details'!$A$30:$V$158,MATCH('Cash Flow'!$A85,'Commercial Rooftop Details'!$A$30:$A$158,0),COLUMN(P$1)),INDEX('Ground-Mount Details'!$A$30:$V$158,MATCH('Cash Flow'!$A85,'Ground-Mount Details'!$A$30:$A$158,0),COLUMN(P$1))))</f>
        <v>40</v>
      </c>
      <c r="Q85" s="242">
        <f>IF('Inputs &amp; Summary'!$D$15=Lists!$E$3,INDEX('Residential Rooftop Details'!$A$30:$X$158,MATCH('Cash Flow'!$A85,'Residential Rooftop Details'!$A$30:$A$158,0),COLUMN(Q$1)),IF('Inputs &amp; Summary'!$D$15=Lists!$E$4,INDEX('Commercial Rooftop Details'!$A$30:$V$158,MATCH('Cash Flow'!$A85,'Commercial Rooftop Details'!$A$30:$A$158,0),COLUMN(Q$1)),INDEX('Ground-Mount Details'!$A$30:$V$158,MATCH('Cash Flow'!$A85,'Ground-Mount Details'!$A$30:$A$158,0),COLUMN(Q$1))))</f>
        <v>1093.8569627094216</v>
      </c>
      <c r="R85" s="242">
        <f>IF('Inputs &amp; Summary'!$D$15=Lists!$E$3,INDEX('Residential Rooftop Details'!$A$30:$X$158,MATCH('Cash Flow'!$A85,'Residential Rooftop Details'!$A$30:$A$158,0),COLUMN(R$1)),IF('Inputs &amp; Summary'!$D$15=Lists!$E$4,INDEX('Commercial Rooftop Details'!$A$30:$V$158,MATCH('Cash Flow'!$A85,'Commercial Rooftop Details'!$A$30:$A$158,0),COLUMN(R$1)),INDEX('Ground-Mount Details'!$A$30:$V$158,MATCH('Cash Flow'!$A85,'Ground-Mount Details'!$A$30:$A$158,0),COLUMN(R$1))))</f>
        <v>4121.7798594847773</v>
      </c>
      <c r="S85" s="243">
        <f>IF('Inputs &amp; Summary'!$D$15=Lists!$E$3,INDEX('Residential Rooftop Details'!$A$30:$X$158,MATCH('Cash Flow'!$A85,'Residential Rooftop Details'!$A$30:$A$158,0),COLUMN(S$1)),IF('Inputs &amp; Summary'!$D$15=Lists!$E$4,INDEX('Commercial Rooftop Details'!$A$30:$V$158,MATCH('Cash Flow'!$A85,'Commercial Rooftop Details'!$A$30:$A$158,0),COLUMN(S$1)),INDEX('Ground-Mount Details'!$A$30:$V$158,MATCH('Cash Flow'!$A85,'Ground-Mount Details'!$A$30:$A$158,0),COLUMN(S$1))))</f>
        <v>0</v>
      </c>
      <c r="T85" s="238">
        <f>IF('Inputs &amp; Summary'!$D$15=Lists!$E$3,INDEX('Residential Rooftop Details'!$A$30:$X$158,MATCH('Cash Flow'!$A85,'Residential Rooftop Details'!$A$30:$A$158,0),COLUMN(T$1)),IF('Inputs &amp; Summary'!$D$15=Lists!$E$4,INDEX('Commercial Rooftop Details'!$A$30:$V$158,MATCH('Cash Flow'!$A85,'Commercial Rooftop Details'!$A$30:$A$158,0),COLUMN(T$1)),INDEX('Ground-Mount Details'!$A$30:$V$158,MATCH('Cash Flow'!$A85,'Ground-Mount Details'!$A$30:$A$158,0),COLUMN(T$1))))</f>
        <v>0</v>
      </c>
      <c r="U85" s="244">
        <f>IF('Inputs &amp; Summary'!$D$15=Lists!$E$3,INDEX('Residential Rooftop Details'!$A$30:$X$158,MATCH('Cash Flow'!$A85,'Residential Rooftop Details'!$A$30:$A$158,0),COLUMN(U$1)),IF('Inputs &amp; Summary'!$D$15=Lists!$E$4,INDEX('Commercial Rooftop Details'!$A$30:$V$158,MATCH('Cash Flow'!$A85,'Commercial Rooftop Details'!$A$30:$A$158,0),COLUMN(U$1)),INDEX('Ground-Mount Details'!$A$30:$V$158,MATCH('Cash Flow'!$A85,'Ground-Mount Details'!$A$30:$A$158,0),COLUMN(U$1))))</f>
        <v>0</v>
      </c>
      <c r="V85" s="245">
        <f t="shared" si="8"/>
        <v>0</v>
      </c>
      <c r="W85" s="245">
        <f>NPV('Inputs &amp; Summary'!$D$6,Y85:BL85)</f>
        <v>0</v>
      </c>
      <c r="X85" s="246">
        <f t="shared" si="7"/>
        <v>0</v>
      </c>
      <c r="Y85" s="248">
        <f>$D85*IF(Y$1&gt;'Inputs &amp; Summary'!$D$5,0,IF(Y$1&gt;VLOOKUP($G85,Lists!$J$17:$K$21,2),IF($M85=Lists!$H$3,IF($K85&lt;1,(($S85/$K85)*((1+'Inputs &amp; Summary'!$D$7)^Y$1)),((INT(Y$1/$K85)-INT((Y$1-1)/$K85))*$S85*((1+'Inputs &amp; Summary'!$D$7)^Y$1))),(_xlfn.WEIBULL.DIST(Y$1,$L85,$K85,FALSE)*$S85*((1+'Inputs &amp; Summary'!$D$7)^Y$1))),IF($M85=Lists!$H$3,IF($K85&lt;1,((($R85*(1-$E85)+$Q85*(1-$F85))/$K85)*((1+'Inputs &amp; Summary'!$D$7)^Y$1)),((INT(Y$1/$K85)-INT((Y$1-1)/$K85))*($R85*(1-$E85)+$Q85*(1-$F85))*((1+'Inputs &amp; Summary'!$D$7)^Y$1))),((_xlfn.WEIBULL.DIST(Y$1,$L85,$K85,FALSE)*($R85*(1-$E85)+$Q85*(1-$F85))*((1+'Inputs &amp; Summary'!$D$7)^Y$1))))))</f>
        <v>0</v>
      </c>
      <c r="Z85" s="248">
        <f>$D85*IF(Z$1&gt;'Inputs &amp; Summary'!$D$5,0,IF(Z$1&gt;VLOOKUP($G85,Lists!$J$17:$K$21,2),IF($M85=Lists!$H$3,IF($K85&lt;1,(($S85/$K85)*((1+'Inputs &amp; Summary'!$D$7)^Z$1)),((INT(Z$1/$K85)-INT((Z$1-1)/$K85))*$S85*((1+'Inputs &amp; Summary'!$D$7)^Z$1))),(_xlfn.WEIBULL.DIST(Z$1,$L85,$K85,FALSE)*$S85*((1+'Inputs &amp; Summary'!$D$7)^Z$1))),IF($M85=Lists!$H$3,IF($K85&lt;1,((($R85*(1-$E85)+$Q85*(1-$F85))/$K85)*((1+'Inputs &amp; Summary'!$D$7)^Z$1)),((INT(Z$1/$K85)-INT((Z$1-1)/$K85))*($R85*(1-$E85)+$Q85*(1-$F85))*((1+'Inputs &amp; Summary'!$D$7)^Z$1))),((_xlfn.WEIBULL.DIST(Z$1,$L85,$K85,FALSE)*($R85*(1-$E85)+$Q85*(1-$F85))*((1+'Inputs &amp; Summary'!$D$7)^Z$1))))))</f>
        <v>0</v>
      </c>
      <c r="AA85" s="248">
        <f>$D85*IF(AA$1&gt;'Inputs &amp; Summary'!$D$5,0,IF(AA$1&gt;VLOOKUP($G85,Lists!$J$17:$K$21,2),IF($M85=Lists!$H$3,IF($K85&lt;1,(($S85/$K85)*((1+'Inputs &amp; Summary'!$D$7)^AA$1)),((INT(AA$1/$K85)-INT((AA$1-1)/$K85))*$S85*((1+'Inputs &amp; Summary'!$D$7)^AA$1))),(_xlfn.WEIBULL.DIST(AA$1,$L85,$K85,FALSE)*$S85*((1+'Inputs &amp; Summary'!$D$7)^AA$1))),IF($M85=Lists!$H$3,IF($K85&lt;1,((($R85*(1-$E85)+$Q85*(1-$F85))/$K85)*((1+'Inputs &amp; Summary'!$D$7)^AA$1)),((INT(AA$1/$K85)-INT((AA$1-1)/$K85))*($R85*(1-$E85)+$Q85*(1-$F85))*((1+'Inputs &amp; Summary'!$D$7)^AA$1))),((_xlfn.WEIBULL.DIST(AA$1,$L85,$K85,FALSE)*($R85*(1-$E85)+$Q85*(1-$F85))*((1+'Inputs &amp; Summary'!$D$7)^AA$1))))))</f>
        <v>0</v>
      </c>
      <c r="AB85" s="248">
        <f>$D85*IF(AB$1&gt;'Inputs &amp; Summary'!$D$5,0,IF(AB$1&gt;VLOOKUP($G85,Lists!$J$17:$K$21,2),IF($M85=Lists!$H$3,IF($K85&lt;1,(($S85/$K85)*((1+'Inputs &amp; Summary'!$D$7)^AB$1)),((INT(AB$1/$K85)-INT((AB$1-1)/$K85))*$S85*((1+'Inputs &amp; Summary'!$D$7)^AB$1))),(_xlfn.WEIBULL.DIST(AB$1,$L85,$K85,FALSE)*$S85*((1+'Inputs &amp; Summary'!$D$7)^AB$1))),IF($M85=Lists!$H$3,IF($K85&lt;1,((($R85*(1-$E85)+$Q85*(1-$F85))/$K85)*((1+'Inputs &amp; Summary'!$D$7)^AB$1)),((INT(AB$1/$K85)-INT((AB$1-1)/$K85))*($R85*(1-$E85)+$Q85*(1-$F85))*((1+'Inputs &amp; Summary'!$D$7)^AB$1))),((_xlfn.WEIBULL.DIST(AB$1,$L85,$K85,FALSE)*($R85*(1-$E85)+$Q85*(1-$F85))*((1+'Inputs &amp; Summary'!$D$7)^AB$1))))))</f>
        <v>0</v>
      </c>
      <c r="AC85" s="248">
        <f>$D85*IF(AC$1&gt;'Inputs &amp; Summary'!$D$5,0,IF(AC$1&gt;VLOOKUP($G85,Lists!$J$17:$K$21,2),IF($M85=Lists!$H$3,IF($K85&lt;1,(($S85/$K85)*((1+'Inputs &amp; Summary'!$D$7)^AC$1)),((INT(AC$1/$K85)-INT((AC$1-1)/$K85))*$S85*((1+'Inputs &amp; Summary'!$D$7)^AC$1))),(_xlfn.WEIBULL.DIST(AC$1,$L85,$K85,FALSE)*$S85*((1+'Inputs &amp; Summary'!$D$7)^AC$1))),IF($M85=Lists!$H$3,IF($K85&lt;1,((($R85*(1-$E85)+$Q85*(1-$F85))/$K85)*((1+'Inputs &amp; Summary'!$D$7)^AC$1)),((INT(AC$1/$K85)-INT((AC$1-1)/$K85))*($R85*(1-$E85)+$Q85*(1-$F85))*((1+'Inputs &amp; Summary'!$D$7)^AC$1))),((_xlfn.WEIBULL.DIST(AC$1,$L85,$K85,FALSE)*($R85*(1-$E85)+$Q85*(1-$F85))*((1+'Inputs &amp; Summary'!$D$7)^AC$1))))))</f>
        <v>0</v>
      </c>
      <c r="AD85" s="248">
        <f>$D85*IF(AD$1&gt;'Inputs &amp; Summary'!$D$5,0,IF(AD$1&gt;VLOOKUP($G85,Lists!$J$17:$K$21,2),IF($M85=Lists!$H$3,IF($K85&lt;1,(($S85/$K85)*((1+'Inputs &amp; Summary'!$D$7)^AD$1)),((INT(AD$1/$K85)-INT((AD$1-1)/$K85))*$S85*((1+'Inputs &amp; Summary'!$D$7)^AD$1))),(_xlfn.WEIBULL.DIST(AD$1,$L85,$K85,FALSE)*$S85*((1+'Inputs &amp; Summary'!$D$7)^AD$1))),IF($M85=Lists!$H$3,IF($K85&lt;1,((($R85*(1-$E85)+$Q85*(1-$F85))/$K85)*((1+'Inputs &amp; Summary'!$D$7)^AD$1)),((INT(AD$1/$K85)-INT((AD$1-1)/$K85))*($R85*(1-$E85)+$Q85*(1-$F85))*((1+'Inputs &amp; Summary'!$D$7)^AD$1))),((_xlfn.WEIBULL.DIST(AD$1,$L85,$K85,FALSE)*($R85*(1-$E85)+$Q85*(1-$F85))*((1+'Inputs &amp; Summary'!$D$7)^AD$1))))))</f>
        <v>0</v>
      </c>
      <c r="AE85" s="248">
        <f>$D85*IF(AE$1&gt;'Inputs &amp; Summary'!$D$5,0,IF(AE$1&gt;VLOOKUP($G85,Lists!$J$17:$K$21,2),IF($M85=Lists!$H$3,IF($K85&lt;1,(($S85/$K85)*((1+'Inputs &amp; Summary'!$D$7)^AE$1)),((INT(AE$1/$K85)-INT((AE$1-1)/$K85))*$S85*((1+'Inputs &amp; Summary'!$D$7)^AE$1))),(_xlfn.WEIBULL.DIST(AE$1,$L85,$K85,FALSE)*$S85*((1+'Inputs &amp; Summary'!$D$7)^AE$1))),IF($M85=Lists!$H$3,IF($K85&lt;1,((($R85*(1-$E85)+$Q85*(1-$F85))/$K85)*((1+'Inputs &amp; Summary'!$D$7)^AE$1)),((INT(AE$1/$K85)-INT((AE$1-1)/$K85))*($R85*(1-$E85)+$Q85*(1-$F85))*((1+'Inputs &amp; Summary'!$D$7)^AE$1))),((_xlfn.WEIBULL.DIST(AE$1,$L85,$K85,FALSE)*($R85*(1-$E85)+$Q85*(1-$F85))*((1+'Inputs &amp; Summary'!$D$7)^AE$1))))))</f>
        <v>0</v>
      </c>
      <c r="AF85" s="248">
        <f>$D85*IF(AF$1&gt;'Inputs &amp; Summary'!$D$5,0,IF(AF$1&gt;VLOOKUP($G85,Lists!$J$17:$K$21,2),IF($M85=Lists!$H$3,IF($K85&lt;1,(($S85/$K85)*((1+'Inputs &amp; Summary'!$D$7)^AF$1)),((INT(AF$1/$K85)-INT((AF$1-1)/$K85))*$S85*((1+'Inputs &amp; Summary'!$D$7)^AF$1))),(_xlfn.WEIBULL.DIST(AF$1,$L85,$K85,FALSE)*$S85*((1+'Inputs &amp; Summary'!$D$7)^AF$1))),IF($M85=Lists!$H$3,IF($K85&lt;1,((($R85*(1-$E85)+$Q85*(1-$F85))/$K85)*((1+'Inputs &amp; Summary'!$D$7)^AF$1)),((INT(AF$1/$K85)-INT((AF$1-1)/$K85))*($R85*(1-$E85)+$Q85*(1-$F85))*((1+'Inputs &amp; Summary'!$D$7)^AF$1))),((_xlfn.WEIBULL.DIST(AF$1,$L85,$K85,FALSE)*($R85*(1-$E85)+$Q85*(1-$F85))*((1+'Inputs &amp; Summary'!$D$7)^AF$1))))))</f>
        <v>0</v>
      </c>
      <c r="AG85" s="248">
        <f>$D85*IF(AG$1&gt;'Inputs &amp; Summary'!$D$5,0,IF(AG$1&gt;VLOOKUP($G85,Lists!$J$17:$K$21,2),IF($M85=Lists!$H$3,IF($K85&lt;1,(($S85/$K85)*((1+'Inputs &amp; Summary'!$D$7)^AG$1)),((INT(AG$1/$K85)-INT((AG$1-1)/$K85))*$S85*((1+'Inputs &amp; Summary'!$D$7)^AG$1))),(_xlfn.WEIBULL.DIST(AG$1,$L85,$K85,FALSE)*$S85*((1+'Inputs &amp; Summary'!$D$7)^AG$1))),IF($M85=Lists!$H$3,IF($K85&lt;1,((($R85*(1-$E85)+$Q85*(1-$F85))/$K85)*((1+'Inputs &amp; Summary'!$D$7)^AG$1)),((INT(AG$1/$K85)-INT((AG$1-1)/$K85))*($R85*(1-$E85)+$Q85*(1-$F85))*((1+'Inputs &amp; Summary'!$D$7)^AG$1))),((_xlfn.WEIBULL.DIST(AG$1,$L85,$K85,FALSE)*($R85*(1-$E85)+$Q85*(1-$F85))*((1+'Inputs &amp; Summary'!$D$7)^AG$1))))))</f>
        <v>0</v>
      </c>
      <c r="AH85" s="248">
        <f>$D85*IF(AH$1&gt;'Inputs &amp; Summary'!$D$5,0,IF(AH$1&gt;VLOOKUP($G85,Lists!$J$17:$K$21,2),IF($M85=Lists!$H$3,IF($K85&lt;1,(($S85/$K85)*((1+'Inputs &amp; Summary'!$D$7)^AH$1)),((INT(AH$1/$K85)-INT((AH$1-1)/$K85))*$S85*((1+'Inputs &amp; Summary'!$D$7)^AH$1))),(_xlfn.WEIBULL.DIST(AH$1,$L85,$K85,FALSE)*$S85*((1+'Inputs &amp; Summary'!$D$7)^AH$1))),IF($M85=Lists!$H$3,IF($K85&lt;1,((($R85*(1-$E85)+$Q85*(1-$F85))/$K85)*((1+'Inputs &amp; Summary'!$D$7)^AH$1)),((INT(AH$1/$K85)-INT((AH$1-1)/$K85))*($R85*(1-$E85)+$Q85*(1-$F85))*((1+'Inputs &amp; Summary'!$D$7)^AH$1))),((_xlfn.WEIBULL.DIST(AH$1,$L85,$K85,FALSE)*($R85*(1-$E85)+$Q85*(1-$F85))*((1+'Inputs &amp; Summary'!$D$7)^AH$1))))))</f>
        <v>0</v>
      </c>
      <c r="AI85" s="248">
        <f>$D85*IF(AI$1&gt;'Inputs &amp; Summary'!$D$5,0,IF(AI$1&gt;VLOOKUP($G85,Lists!$J$17:$K$21,2),IF($M85=Lists!$H$3,IF($K85&lt;1,(($S85/$K85)*((1+'Inputs &amp; Summary'!$D$7)^AI$1)),((INT(AI$1/$K85)-INT((AI$1-1)/$K85))*$S85*((1+'Inputs &amp; Summary'!$D$7)^AI$1))),(_xlfn.WEIBULL.DIST(AI$1,$L85,$K85,FALSE)*$S85*((1+'Inputs &amp; Summary'!$D$7)^AI$1))),IF($M85=Lists!$H$3,IF($K85&lt;1,((($R85*(1-$E85)+$Q85*(1-$F85))/$K85)*((1+'Inputs &amp; Summary'!$D$7)^AI$1)),((INT(AI$1/$K85)-INT((AI$1-1)/$K85))*($R85*(1-$E85)+$Q85*(1-$F85))*((1+'Inputs &amp; Summary'!$D$7)^AI$1))),((_xlfn.WEIBULL.DIST(AI$1,$L85,$K85,FALSE)*($R85*(1-$E85)+$Q85*(1-$F85))*((1+'Inputs &amp; Summary'!$D$7)^AI$1))))))</f>
        <v>0</v>
      </c>
      <c r="AJ85" s="248">
        <f>$D85*IF(AJ$1&gt;'Inputs &amp; Summary'!$D$5,0,IF(AJ$1&gt;VLOOKUP($G85,Lists!$J$17:$K$21,2),IF($M85=Lists!$H$3,IF($K85&lt;1,(($S85/$K85)*((1+'Inputs &amp; Summary'!$D$7)^AJ$1)),((INT(AJ$1/$K85)-INT((AJ$1-1)/$K85))*$S85*((1+'Inputs &amp; Summary'!$D$7)^AJ$1))),(_xlfn.WEIBULL.DIST(AJ$1,$L85,$K85,FALSE)*$S85*((1+'Inputs &amp; Summary'!$D$7)^AJ$1))),IF($M85=Lists!$H$3,IF($K85&lt;1,((($R85*(1-$E85)+$Q85*(1-$F85))/$K85)*((1+'Inputs &amp; Summary'!$D$7)^AJ$1)),((INT(AJ$1/$K85)-INT((AJ$1-1)/$K85))*($R85*(1-$E85)+$Q85*(1-$F85))*((1+'Inputs &amp; Summary'!$D$7)^AJ$1))),((_xlfn.WEIBULL.DIST(AJ$1,$L85,$K85,FALSE)*($R85*(1-$E85)+$Q85*(1-$F85))*((1+'Inputs &amp; Summary'!$D$7)^AJ$1))))))</f>
        <v>0</v>
      </c>
      <c r="AK85" s="248">
        <f>$D85*IF(AK$1&gt;'Inputs &amp; Summary'!$D$5,0,IF(AK$1&gt;VLOOKUP($G85,Lists!$J$17:$K$21,2),IF($M85=Lists!$H$3,IF($K85&lt;1,(($S85/$K85)*((1+'Inputs &amp; Summary'!$D$7)^AK$1)),((INT(AK$1/$K85)-INT((AK$1-1)/$K85))*$S85*((1+'Inputs &amp; Summary'!$D$7)^AK$1))),(_xlfn.WEIBULL.DIST(AK$1,$L85,$K85,FALSE)*$S85*((1+'Inputs &amp; Summary'!$D$7)^AK$1))),IF($M85=Lists!$H$3,IF($K85&lt;1,((($R85*(1-$E85)+$Q85*(1-$F85))/$K85)*((1+'Inputs &amp; Summary'!$D$7)^AK$1)),((INT(AK$1/$K85)-INT((AK$1-1)/$K85))*($R85*(1-$E85)+$Q85*(1-$F85))*((1+'Inputs &amp; Summary'!$D$7)^AK$1))),((_xlfn.WEIBULL.DIST(AK$1,$L85,$K85,FALSE)*($R85*(1-$E85)+$Q85*(1-$F85))*((1+'Inputs &amp; Summary'!$D$7)^AK$1))))))</f>
        <v>0</v>
      </c>
      <c r="AL85" s="248">
        <f>$D85*IF(AL$1&gt;'Inputs &amp; Summary'!$D$5,0,IF(AL$1&gt;VLOOKUP($G85,Lists!$J$17:$K$21,2),IF($M85=Lists!$H$3,IF($K85&lt;1,(($S85/$K85)*((1+'Inputs &amp; Summary'!$D$7)^AL$1)),((INT(AL$1/$K85)-INT((AL$1-1)/$K85))*$S85*((1+'Inputs &amp; Summary'!$D$7)^AL$1))),(_xlfn.WEIBULL.DIST(AL$1,$L85,$K85,FALSE)*$S85*((1+'Inputs &amp; Summary'!$D$7)^AL$1))),IF($M85=Lists!$H$3,IF($K85&lt;1,((($R85*(1-$E85)+$Q85*(1-$F85))/$K85)*((1+'Inputs &amp; Summary'!$D$7)^AL$1)),((INT(AL$1/$K85)-INT((AL$1-1)/$K85))*($R85*(1-$E85)+$Q85*(1-$F85))*((1+'Inputs &amp; Summary'!$D$7)^AL$1))),((_xlfn.WEIBULL.DIST(AL$1,$L85,$K85,FALSE)*($R85*(1-$E85)+$Q85*(1-$F85))*((1+'Inputs &amp; Summary'!$D$7)^AL$1))))))</f>
        <v>0</v>
      </c>
      <c r="AM85" s="248">
        <f>$D85*IF(AM$1&gt;'Inputs &amp; Summary'!$D$5,0,IF(AM$1&gt;VLOOKUP($G85,Lists!$J$17:$K$21,2),IF($M85=Lists!$H$3,IF($K85&lt;1,(($S85/$K85)*((1+'Inputs &amp; Summary'!$D$7)^AM$1)),((INT(AM$1/$K85)-INT((AM$1-1)/$K85))*$S85*((1+'Inputs &amp; Summary'!$D$7)^AM$1))),(_xlfn.WEIBULL.DIST(AM$1,$L85,$K85,FALSE)*$S85*((1+'Inputs &amp; Summary'!$D$7)^AM$1))),IF($M85=Lists!$H$3,IF($K85&lt;1,((($R85*(1-$E85)+$Q85*(1-$F85))/$K85)*((1+'Inputs &amp; Summary'!$D$7)^AM$1)),((INT(AM$1/$K85)-INT((AM$1-1)/$K85))*($R85*(1-$E85)+$Q85*(1-$F85))*((1+'Inputs &amp; Summary'!$D$7)^AM$1))),((_xlfn.WEIBULL.DIST(AM$1,$L85,$K85,FALSE)*($R85*(1-$E85)+$Q85*(1-$F85))*((1+'Inputs &amp; Summary'!$D$7)^AM$1))))))</f>
        <v>0</v>
      </c>
      <c r="AN85" s="248">
        <f>$D85*IF(AN$1&gt;'Inputs &amp; Summary'!$D$5,0,IF(AN$1&gt;VLOOKUP($G85,Lists!$J$17:$K$21,2),IF($M85=Lists!$H$3,IF($K85&lt;1,(($S85/$K85)*((1+'Inputs &amp; Summary'!$D$7)^AN$1)),((INT(AN$1/$K85)-INT((AN$1-1)/$K85))*$S85*((1+'Inputs &amp; Summary'!$D$7)^AN$1))),(_xlfn.WEIBULL.DIST(AN$1,$L85,$K85,FALSE)*$S85*((1+'Inputs &amp; Summary'!$D$7)^AN$1))),IF($M85=Lists!$H$3,IF($K85&lt;1,((($R85*(1-$E85)+$Q85*(1-$F85))/$K85)*((1+'Inputs &amp; Summary'!$D$7)^AN$1)),((INT(AN$1/$K85)-INT((AN$1-1)/$K85))*($R85*(1-$E85)+$Q85*(1-$F85))*((1+'Inputs &amp; Summary'!$D$7)^AN$1))),((_xlfn.WEIBULL.DIST(AN$1,$L85,$K85,FALSE)*($R85*(1-$E85)+$Q85*(1-$F85))*((1+'Inputs &amp; Summary'!$D$7)^AN$1))))))</f>
        <v>0</v>
      </c>
      <c r="AO85" s="248">
        <f>$D85*IF(AO$1&gt;'Inputs &amp; Summary'!$D$5,0,IF(AO$1&gt;VLOOKUP($G85,Lists!$J$17:$K$21,2),IF($M85=Lists!$H$3,IF($K85&lt;1,(($S85/$K85)*((1+'Inputs &amp; Summary'!$D$7)^AO$1)),((INT(AO$1/$K85)-INT((AO$1-1)/$K85))*$S85*((1+'Inputs &amp; Summary'!$D$7)^AO$1))),(_xlfn.WEIBULL.DIST(AO$1,$L85,$K85,FALSE)*$S85*((1+'Inputs &amp; Summary'!$D$7)^AO$1))),IF($M85=Lists!$H$3,IF($K85&lt;1,((($R85*(1-$E85)+$Q85*(1-$F85))/$K85)*((1+'Inputs &amp; Summary'!$D$7)^AO$1)),((INT(AO$1/$K85)-INT((AO$1-1)/$K85))*($R85*(1-$E85)+$Q85*(1-$F85))*((1+'Inputs &amp; Summary'!$D$7)^AO$1))),((_xlfn.WEIBULL.DIST(AO$1,$L85,$K85,FALSE)*($R85*(1-$E85)+$Q85*(1-$F85))*((1+'Inputs &amp; Summary'!$D$7)^AO$1))))))</f>
        <v>0</v>
      </c>
      <c r="AP85" s="248">
        <f>$D85*IF(AP$1&gt;'Inputs &amp; Summary'!$D$5,0,IF(AP$1&gt;VLOOKUP($G85,Lists!$J$17:$K$21,2),IF($M85=Lists!$H$3,IF($K85&lt;1,(($S85/$K85)*((1+'Inputs &amp; Summary'!$D$7)^AP$1)),((INT(AP$1/$K85)-INT((AP$1-1)/$K85))*$S85*((1+'Inputs &amp; Summary'!$D$7)^AP$1))),(_xlfn.WEIBULL.DIST(AP$1,$L85,$K85,FALSE)*$S85*((1+'Inputs &amp; Summary'!$D$7)^AP$1))),IF($M85=Lists!$H$3,IF($K85&lt;1,((($R85*(1-$E85)+$Q85*(1-$F85))/$K85)*((1+'Inputs &amp; Summary'!$D$7)^AP$1)),((INT(AP$1/$K85)-INT((AP$1-1)/$K85))*($R85*(1-$E85)+$Q85*(1-$F85))*((1+'Inputs &amp; Summary'!$D$7)^AP$1))),((_xlfn.WEIBULL.DIST(AP$1,$L85,$K85,FALSE)*($R85*(1-$E85)+$Q85*(1-$F85))*((1+'Inputs &amp; Summary'!$D$7)^AP$1))))))</f>
        <v>0</v>
      </c>
      <c r="AQ85" s="248">
        <f>$D85*IF(AQ$1&gt;'Inputs &amp; Summary'!$D$5,0,IF(AQ$1&gt;VLOOKUP($G85,Lists!$J$17:$K$21,2),IF($M85=Lists!$H$3,IF($K85&lt;1,(($S85/$K85)*((1+'Inputs &amp; Summary'!$D$7)^AQ$1)),((INT(AQ$1/$K85)-INT((AQ$1-1)/$K85))*$S85*((1+'Inputs &amp; Summary'!$D$7)^AQ$1))),(_xlfn.WEIBULL.DIST(AQ$1,$L85,$K85,FALSE)*$S85*((1+'Inputs &amp; Summary'!$D$7)^AQ$1))),IF($M85=Lists!$H$3,IF($K85&lt;1,((($R85*(1-$E85)+$Q85*(1-$F85))/$K85)*((1+'Inputs &amp; Summary'!$D$7)^AQ$1)),((INT(AQ$1/$K85)-INT((AQ$1-1)/$K85))*($R85*(1-$E85)+$Q85*(1-$F85))*((1+'Inputs &amp; Summary'!$D$7)^AQ$1))),((_xlfn.WEIBULL.DIST(AQ$1,$L85,$K85,FALSE)*($R85*(1-$E85)+$Q85*(1-$F85))*((1+'Inputs &amp; Summary'!$D$7)^AQ$1))))))</f>
        <v>0</v>
      </c>
      <c r="AR85" s="248">
        <f>$D85*IF(AR$1&gt;'Inputs &amp; Summary'!$D$5,0,IF(AR$1&gt;VLOOKUP($G85,Lists!$J$17:$K$21,2),IF($M85=Lists!$H$3,IF($K85&lt;1,(($S85/$K85)*((1+'Inputs &amp; Summary'!$D$7)^AR$1)),((INT(AR$1/$K85)-INT((AR$1-1)/$K85))*$S85*((1+'Inputs &amp; Summary'!$D$7)^AR$1))),(_xlfn.WEIBULL.DIST(AR$1,$L85,$K85,FALSE)*$S85*((1+'Inputs &amp; Summary'!$D$7)^AR$1))),IF($M85=Lists!$H$3,IF($K85&lt;1,((($R85*(1-$E85)+$Q85*(1-$F85))/$K85)*((1+'Inputs &amp; Summary'!$D$7)^AR$1)),((INT(AR$1/$K85)-INT((AR$1-1)/$K85))*($R85*(1-$E85)+$Q85*(1-$F85))*((1+'Inputs &amp; Summary'!$D$7)^AR$1))),((_xlfn.WEIBULL.DIST(AR$1,$L85,$K85,FALSE)*($R85*(1-$E85)+$Q85*(1-$F85))*((1+'Inputs &amp; Summary'!$D$7)^AR$1))))))</f>
        <v>0</v>
      </c>
      <c r="AS85" s="248">
        <f>$D85*IF(AS$1&gt;'Inputs &amp; Summary'!$D$5,0,IF(AS$1&gt;VLOOKUP($G85,Lists!$J$17:$K$21,2),IF($M85=Lists!$H$3,IF($K85&lt;1,(($S85/$K85)*((1+'Inputs &amp; Summary'!$D$7)^AS$1)),((INT(AS$1/$K85)-INT((AS$1-1)/$K85))*$S85*((1+'Inputs &amp; Summary'!$D$7)^AS$1))),(_xlfn.WEIBULL.DIST(AS$1,$L85,$K85,FALSE)*$S85*((1+'Inputs &amp; Summary'!$D$7)^AS$1))),IF($M85=Lists!$H$3,IF($K85&lt;1,((($R85*(1-$E85)+$Q85*(1-$F85))/$K85)*((1+'Inputs &amp; Summary'!$D$7)^AS$1)),((INT(AS$1/$K85)-INT((AS$1-1)/$K85))*($R85*(1-$E85)+$Q85*(1-$F85))*((1+'Inputs &amp; Summary'!$D$7)^AS$1))),((_xlfn.WEIBULL.DIST(AS$1,$L85,$K85,FALSE)*($R85*(1-$E85)+$Q85*(1-$F85))*((1+'Inputs &amp; Summary'!$D$7)^AS$1))))))</f>
        <v>0</v>
      </c>
      <c r="AT85" s="248">
        <f>$D85*IF(AT$1&gt;'Inputs &amp; Summary'!$D$5,0,IF(AT$1&gt;VLOOKUP($G85,Lists!$J$17:$K$21,2),IF($M85=Lists!$H$3,IF($K85&lt;1,(($S85/$K85)*((1+'Inputs &amp; Summary'!$D$7)^AT$1)),((INT(AT$1/$K85)-INT((AT$1-1)/$K85))*$S85*((1+'Inputs &amp; Summary'!$D$7)^AT$1))),(_xlfn.WEIBULL.DIST(AT$1,$L85,$K85,FALSE)*$S85*((1+'Inputs &amp; Summary'!$D$7)^AT$1))),IF($M85=Lists!$H$3,IF($K85&lt;1,((($R85*(1-$E85)+$Q85*(1-$F85))/$K85)*((1+'Inputs &amp; Summary'!$D$7)^AT$1)),((INT(AT$1/$K85)-INT((AT$1-1)/$K85))*($R85*(1-$E85)+$Q85*(1-$F85))*((1+'Inputs &amp; Summary'!$D$7)^AT$1))),((_xlfn.WEIBULL.DIST(AT$1,$L85,$K85,FALSE)*($R85*(1-$E85)+$Q85*(1-$F85))*((1+'Inputs &amp; Summary'!$D$7)^AT$1))))))</f>
        <v>0</v>
      </c>
      <c r="AU85" s="248">
        <f>$D85*IF(AU$1&gt;'Inputs &amp; Summary'!$D$5,0,IF(AU$1&gt;VLOOKUP($G85,Lists!$J$17:$K$21,2),IF($M85=Lists!$H$3,IF($K85&lt;1,(($S85/$K85)*((1+'Inputs &amp; Summary'!$D$7)^AU$1)),((INT(AU$1/$K85)-INT((AU$1-1)/$K85))*$S85*((1+'Inputs &amp; Summary'!$D$7)^AU$1))),(_xlfn.WEIBULL.DIST(AU$1,$L85,$K85,FALSE)*$S85*((1+'Inputs &amp; Summary'!$D$7)^AU$1))),IF($M85=Lists!$H$3,IF($K85&lt;1,((($R85*(1-$E85)+$Q85*(1-$F85))/$K85)*((1+'Inputs &amp; Summary'!$D$7)^AU$1)),((INT(AU$1/$K85)-INT((AU$1-1)/$K85))*($R85*(1-$E85)+$Q85*(1-$F85))*((1+'Inputs &amp; Summary'!$D$7)^AU$1))),((_xlfn.WEIBULL.DIST(AU$1,$L85,$K85,FALSE)*($R85*(1-$E85)+$Q85*(1-$F85))*((1+'Inputs &amp; Summary'!$D$7)^AU$1))))))</f>
        <v>0</v>
      </c>
      <c r="AV85" s="248">
        <f>$D85*IF(AV$1&gt;'Inputs &amp; Summary'!$D$5,0,IF(AV$1&gt;VLOOKUP($G85,Lists!$J$17:$K$21,2),IF($M85=Lists!$H$3,IF($K85&lt;1,(($S85/$K85)*((1+'Inputs &amp; Summary'!$D$7)^AV$1)),((INT(AV$1/$K85)-INT((AV$1-1)/$K85))*$S85*((1+'Inputs &amp; Summary'!$D$7)^AV$1))),(_xlfn.WEIBULL.DIST(AV$1,$L85,$K85,FALSE)*$S85*((1+'Inputs &amp; Summary'!$D$7)^AV$1))),IF($M85=Lists!$H$3,IF($K85&lt;1,((($R85*(1-$E85)+$Q85*(1-$F85))/$K85)*((1+'Inputs &amp; Summary'!$D$7)^AV$1)),((INT(AV$1/$K85)-INT((AV$1-1)/$K85))*($R85*(1-$E85)+$Q85*(1-$F85))*((1+'Inputs &amp; Summary'!$D$7)^AV$1))),((_xlfn.WEIBULL.DIST(AV$1,$L85,$K85,FALSE)*($R85*(1-$E85)+$Q85*(1-$F85))*((1+'Inputs &amp; Summary'!$D$7)^AV$1))))))</f>
        <v>0</v>
      </c>
      <c r="AW85" s="248">
        <f>$D85*IF(AW$1&gt;'Inputs &amp; Summary'!$D$5,0,IF(AW$1&gt;VLOOKUP($G85,Lists!$J$17:$K$21,2),IF($M85=Lists!$H$3,IF($K85&lt;1,(($S85/$K85)*((1+'Inputs &amp; Summary'!$D$7)^AW$1)),((INT(AW$1/$K85)-INT((AW$1-1)/$K85))*$S85*((1+'Inputs &amp; Summary'!$D$7)^AW$1))),(_xlfn.WEIBULL.DIST(AW$1,$L85,$K85,FALSE)*$S85*((1+'Inputs &amp; Summary'!$D$7)^AW$1))),IF($M85=Lists!$H$3,IF($K85&lt;1,((($R85*(1-$E85)+$Q85*(1-$F85))/$K85)*((1+'Inputs &amp; Summary'!$D$7)^AW$1)),((INT(AW$1/$K85)-INT((AW$1-1)/$K85))*($R85*(1-$E85)+$Q85*(1-$F85))*((1+'Inputs &amp; Summary'!$D$7)^AW$1))),((_xlfn.WEIBULL.DIST(AW$1,$L85,$K85,FALSE)*($R85*(1-$E85)+$Q85*(1-$F85))*((1+'Inputs &amp; Summary'!$D$7)^AW$1))))))</f>
        <v>0</v>
      </c>
      <c r="AX85" s="248">
        <f>$D85*IF(AX$1&gt;'Inputs &amp; Summary'!$D$5,0,IF(AX$1&gt;VLOOKUP($G85,Lists!$J$17:$K$21,2),IF($M85=Lists!$H$3,IF($K85&lt;1,(($S85/$K85)*((1+'Inputs &amp; Summary'!$D$7)^AX$1)),((INT(AX$1/$K85)-INT((AX$1-1)/$K85))*$S85*((1+'Inputs &amp; Summary'!$D$7)^AX$1))),(_xlfn.WEIBULL.DIST(AX$1,$L85,$K85,FALSE)*$S85*((1+'Inputs &amp; Summary'!$D$7)^AX$1))),IF($M85=Lists!$H$3,IF($K85&lt;1,((($R85*(1-$E85)+$Q85*(1-$F85))/$K85)*((1+'Inputs &amp; Summary'!$D$7)^AX$1)),((INT(AX$1/$K85)-INT((AX$1-1)/$K85))*($R85*(1-$E85)+$Q85*(1-$F85))*((1+'Inputs &amp; Summary'!$D$7)^AX$1))),((_xlfn.WEIBULL.DIST(AX$1,$L85,$K85,FALSE)*($R85*(1-$E85)+$Q85*(1-$F85))*((1+'Inputs &amp; Summary'!$D$7)^AX$1))))))</f>
        <v>0</v>
      </c>
      <c r="AY85" s="248">
        <f>$D85*IF(AY$1&gt;'Inputs &amp; Summary'!$D$5,0,IF(AY$1&gt;VLOOKUP($G85,Lists!$J$17:$K$21,2),IF($M85=Lists!$H$3,IF($K85&lt;1,(($S85/$K85)*((1+'Inputs &amp; Summary'!$D$7)^AY$1)),((INT(AY$1/$K85)-INT((AY$1-1)/$K85))*$S85*((1+'Inputs &amp; Summary'!$D$7)^AY$1))),(_xlfn.WEIBULL.DIST(AY$1,$L85,$K85,FALSE)*$S85*((1+'Inputs &amp; Summary'!$D$7)^AY$1))),IF($M85=Lists!$H$3,IF($K85&lt;1,((($R85*(1-$E85)+$Q85*(1-$F85))/$K85)*((1+'Inputs &amp; Summary'!$D$7)^AY$1)),((INT(AY$1/$K85)-INT((AY$1-1)/$K85))*($R85*(1-$E85)+$Q85*(1-$F85))*((1+'Inputs &amp; Summary'!$D$7)^AY$1))),((_xlfn.WEIBULL.DIST(AY$1,$L85,$K85,FALSE)*($R85*(1-$E85)+$Q85*(1-$F85))*((1+'Inputs &amp; Summary'!$D$7)^AY$1))))))</f>
        <v>0</v>
      </c>
      <c r="AZ85" s="248">
        <f>$D85*IF(AZ$1&gt;'Inputs &amp; Summary'!$D$5,0,IF(AZ$1&gt;VLOOKUP($G85,Lists!$J$17:$K$21,2),IF($M85=Lists!$H$3,IF($K85&lt;1,(($S85/$K85)*((1+'Inputs &amp; Summary'!$D$7)^AZ$1)),((INT(AZ$1/$K85)-INT((AZ$1-1)/$K85))*$S85*((1+'Inputs &amp; Summary'!$D$7)^AZ$1))),(_xlfn.WEIBULL.DIST(AZ$1,$L85,$K85,FALSE)*$S85*((1+'Inputs &amp; Summary'!$D$7)^AZ$1))),IF($M85=Lists!$H$3,IF($K85&lt;1,((($R85*(1-$E85)+$Q85*(1-$F85))/$K85)*((1+'Inputs &amp; Summary'!$D$7)^AZ$1)),((INT(AZ$1/$K85)-INT((AZ$1-1)/$K85))*($R85*(1-$E85)+$Q85*(1-$F85))*((1+'Inputs &amp; Summary'!$D$7)^AZ$1))),((_xlfn.WEIBULL.DIST(AZ$1,$L85,$K85,FALSE)*($R85*(1-$E85)+$Q85*(1-$F85))*((1+'Inputs &amp; Summary'!$D$7)^AZ$1))))))</f>
        <v>0</v>
      </c>
      <c r="BA85" s="248">
        <f>$D85*IF(BA$1&gt;'Inputs &amp; Summary'!$D$5,0,IF(BA$1&gt;VLOOKUP($G85,Lists!$J$17:$K$21,2),IF($M85=Lists!$H$3,IF($K85&lt;1,(($S85/$K85)*((1+'Inputs &amp; Summary'!$D$7)^BA$1)),((INT(BA$1/$K85)-INT((BA$1-1)/$K85))*$S85*((1+'Inputs &amp; Summary'!$D$7)^BA$1))),(_xlfn.WEIBULL.DIST(BA$1,$L85,$K85,FALSE)*$S85*((1+'Inputs &amp; Summary'!$D$7)^BA$1))),IF($M85=Lists!$H$3,IF($K85&lt;1,((($R85*(1-$E85)+$Q85*(1-$F85))/$K85)*((1+'Inputs &amp; Summary'!$D$7)^BA$1)),((INT(BA$1/$K85)-INT((BA$1-1)/$K85))*($R85*(1-$E85)+$Q85*(1-$F85))*((1+'Inputs &amp; Summary'!$D$7)^BA$1))),((_xlfn.WEIBULL.DIST(BA$1,$L85,$K85,FALSE)*($R85*(1-$E85)+$Q85*(1-$F85))*((1+'Inputs &amp; Summary'!$D$7)^BA$1))))))</f>
        <v>0</v>
      </c>
      <c r="BB85" s="248">
        <f>$D85*IF(BB$1&gt;'Inputs &amp; Summary'!$D$5,0,IF(BB$1&gt;VLOOKUP($G85,Lists!$J$17:$K$21,2),IF($M85=Lists!$H$3,IF($K85&lt;1,(($S85/$K85)*((1+'Inputs &amp; Summary'!$D$7)^BB$1)),((INT(BB$1/$K85)-INT((BB$1-1)/$K85))*$S85*((1+'Inputs &amp; Summary'!$D$7)^BB$1))),(_xlfn.WEIBULL.DIST(BB$1,$L85,$K85,FALSE)*$S85*((1+'Inputs &amp; Summary'!$D$7)^BB$1))),IF($M85=Lists!$H$3,IF($K85&lt;1,((($R85*(1-$E85)+$Q85*(1-$F85))/$K85)*((1+'Inputs &amp; Summary'!$D$7)^BB$1)),((INT(BB$1/$K85)-INT((BB$1-1)/$K85))*($R85*(1-$E85)+$Q85*(1-$F85))*((1+'Inputs &amp; Summary'!$D$7)^BB$1))),((_xlfn.WEIBULL.DIST(BB$1,$L85,$K85,FALSE)*($R85*(1-$E85)+$Q85*(1-$F85))*((1+'Inputs &amp; Summary'!$D$7)^BB$1))))))</f>
        <v>0</v>
      </c>
      <c r="BC85" s="248">
        <f>$D85*IF(BC$1&gt;'Inputs &amp; Summary'!$D$5,0,IF(BC$1&gt;VLOOKUP($G85,Lists!$J$17:$K$21,2),IF($M85=Lists!$H$3,IF($K85&lt;1,(($S85/$K85)*((1+'Inputs &amp; Summary'!$D$7)^BC$1)),((INT(BC$1/$K85)-INT((BC$1-1)/$K85))*$S85*((1+'Inputs &amp; Summary'!$D$7)^BC$1))),(_xlfn.WEIBULL.DIST(BC$1,$L85,$K85,FALSE)*$S85*((1+'Inputs &amp; Summary'!$D$7)^BC$1))),IF($M85=Lists!$H$3,IF($K85&lt;1,((($R85*(1-$E85)+$Q85*(1-$F85))/$K85)*((1+'Inputs &amp; Summary'!$D$7)^BC$1)),((INT(BC$1/$K85)-INT((BC$1-1)/$K85))*($R85*(1-$E85)+$Q85*(1-$F85))*((1+'Inputs &amp; Summary'!$D$7)^BC$1))),((_xlfn.WEIBULL.DIST(BC$1,$L85,$K85,FALSE)*($R85*(1-$E85)+$Q85*(1-$F85))*((1+'Inputs &amp; Summary'!$D$7)^BC$1))))))</f>
        <v>0</v>
      </c>
      <c r="BD85" s="248">
        <f>$D85*IF(BD$1&gt;'Inputs &amp; Summary'!$D$5,0,IF(BD$1&gt;VLOOKUP($G85,Lists!$J$17:$K$21,2),IF($M85=Lists!$H$3,IF($K85&lt;1,(($S85/$K85)*((1+'Inputs &amp; Summary'!$D$7)^BD$1)),((INT(BD$1/$K85)-INT((BD$1-1)/$K85))*$S85*((1+'Inputs &amp; Summary'!$D$7)^BD$1))),(_xlfn.WEIBULL.DIST(BD$1,$L85,$K85,FALSE)*$S85*((1+'Inputs &amp; Summary'!$D$7)^BD$1))),IF($M85=Lists!$H$3,IF($K85&lt;1,((($R85*(1-$E85)+$Q85*(1-$F85))/$K85)*((1+'Inputs &amp; Summary'!$D$7)^BD$1)),((INT(BD$1/$K85)-INT((BD$1-1)/$K85))*($R85*(1-$E85)+$Q85*(1-$F85))*((1+'Inputs &amp; Summary'!$D$7)^BD$1))),((_xlfn.WEIBULL.DIST(BD$1,$L85,$K85,FALSE)*($R85*(1-$E85)+$Q85*(1-$F85))*((1+'Inputs &amp; Summary'!$D$7)^BD$1))))))</f>
        <v>0</v>
      </c>
      <c r="BE85" s="248">
        <f>$D85*IF(BE$1&gt;'Inputs &amp; Summary'!$D$5,0,IF(BE$1&gt;VLOOKUP($G85,Lists!$J$17:$K$21,2),IF($M85=Lists!$H$3,IF($K85&lt;1,(($S85/$K85)*((1+'Inputs &amp; Summary'!$D$7)^BE$1)),((INT(BE$1/$K85)-INT((BE$1-1)/$K85))*$S85*((1+'Inputs &amp; Summary'!$D$7)^BE$1))),(_xlfn.WEIBULL.DIST(BE$1,$L85,$K85,FALSE)*$S85*((1+'Inputs &amp; Summary'!$D$7)^BE$1))),IF($M85=Lists!$H$3,IF($K85&lt;1,((($R85*(1-$E85)+$Q85*(1-$F85))/$K85)*((1+'Inputs &amp; Summary'!$D$7)^BE$1)),((INT(BE$1/$K85)-INT((BE$1-1)/$K85))*($R85*(1-$E85)+$Q85*(1-$F85))*((1+'Inputs &amp; Summary'!$D$7)^BE$1))),((_xlfn.WEIBULL.DIST(BE$1,$L85,$K85,FALSE)*($R85*(1-$E85)+$Q85*(1-$F85))*((1+'Inputs &amp; Summary'!$D$7)^BE$1))))))</f>
        <v>0</v>
      </c>
      <c r="BF85" s="248">
        <f>$D85*IF(BF$1&gt;'Inputs &amp; Summary'!$D$5,0,IF(BF$1&gt;VLOOKUP($G85,Lists!$J$17:$K$21,2),IF($M85=Lists!$H$3,IF($K85&lt;1,(($S85/$K85)*((1+'Inputs &amp; Summary'!$D$7)^BF$1)),((INT(BF$1/$K85)-INT((BF$1-1)/$K85))*$S85*((1+'Inputs &amp; Summary'!$D$7)^BF$1))),(_xlfn.WEIBULL.DIST(BF$1,$L85,$K85,FALSE)*$S85*((1+'Inputs &amp; Summary'!$D$7)^BF$1))),IF($M85=Lists!$H$3,IF($K85&lt;1,((($R85*(1-$E85)+$Q85*(1-$F85))/$K85)*((1+'Inputs &amp; Summary'!$D$7)^BF$1)),((INT(BF$1/$K85)-INT((BF$1-1)/$K85))*($R85*(1-$E85)+$Q85*(1-$F85))*((1+'Inputs &amp; Summary'!$D$7)^BF$1))),((_xlfn.WEIBULL.DIST(BF$1,$L85,$K85,FALSE)*($R85*(1-$E85)+$Q85*(1-$F85))*((1+'Inputs &amp; Summary'!$D$7)^BF$1))))))</f>
        <v>0</v>
      </c>
      <c r="BG85" s="248">
        <f>$D85*IF(BG$1&gt;'Inputs &amp; Summary'!$D$5,0,IF(BG$1&gt;VLOOKUP($G85,Lists!$J$17:$K$21,2),IF($M85=Lists!$H$3,IF($K85&lt;1,(($S85/$K85)*((1+'Inputs &amp; Summary'!$D$7)^BG$1)),((INT(BG$1/$K85)-INT((BG$1-1)/$K85))*$S85*((1+'Inputs &amp; Summary'!$D$7)^BG$1))),(_xlfn.WEIBULL.DIST(BG$1,$L85,$K85,FALSE)*$S85*((1+'Inputs &amp; Summary'!$D$7)^BG$1))),IF($M85=Lists!$H$3,IF($K85&lt;1,((($R85*(1-$E85)+$Q85*(1-$F85))/$K85)*((1+'Inputs &amp; Summary'!$D$7)^BG$1)),((INT(BG$1/$K85)-INT((BG$1-1)/$K85))*($R85*(1-$E85)+$Q85*(1-$F85))*((1+'Inputs &amp; Summary'!$D$7)^BG$1))),((_xlfn.WEIBULL.DIST(BG$1,$L85,$K85,FALSE)*($R85*(1-$E85)+$Q85*(1-$F85))*((1+'Inputs &amp; Summary'!$D$7)^BG$1))))))</f>
        <v>0</v>
      </c>
      <c r="BH85" s="248">
        <f>$D85*IF(BH$1&gt;'Inputs &amp; Summary'!$D$5,0,IF(BH$1&gt;VLOOKUP($G85,Lists!$J$17:$K$21,2),IF($M85=Lists!$H$3,IF($K85&lt;1,(($S85/$K85)*((1+'Inputs &amp; Summary'!$D$7)^BH$1)),((INT(BH$1/$K85)-INT((BH$1-1)/$K85))*$S85*((1+'Inputs &amp; Summary'!$D$7)^BH$1))),(_xlfn.WEIBULL.DIST(BH$1,$L85,$K85,FALSE)*$S85*((1+'Inputs &amp; Summary'!$D$7)^BH$1))),IF($M85=Lists!$H$3,IF($K85&lt;1,((($R85*(1-$E85)+$Q85*(1-$F85))/$K85)*((1+'Inputs &amp; Summary'!$D$7)^BH$1)),((INT(BH$1/$K85)-INT((BH$1-1)/$K85))*($R85*(1-$E85)+$Q85*(1-$F85))*((1+'Inputs &amp; Summary'!$D$7)^BH$1))),((_xlfn.WEIBULL.DIST(BH$1,$L85,$K85,FALSE)*($R85*(1-$E85)+$Q85*(1-$F85))*((1+'Inputs &amp; Summary'!$D$7)^BH$1))))))</f>
        <v>0</v>
      </c>
      <c r="BI85" s="248">
        <f>$D85*IF(BI$1&gt;'Inputs &amp; Summary'!$D$5,0,IF(BI$1&gt;VLOOKUP($G85,Lists!$J$17:$K$21,2),IF($M85=Lists!$H$3,IF($K85&lt;1,(($S85/$K85)*((1+'Inputs &amp; Summary'!$D$7)^BI$1)),((INT(BI$1/$K85)-INT((BI$1-1)/$K85))*$S85*((1+'Inputs &amp; Summary'!$D$7)^BI$1))),(_xlfn.WEIBULL.DIST(BI$1,$L85,$K85,FALSE)*$S85*((1+'Inputs &amp; Summary'!$D$7)^BI$1))),IF($M85=Lists!$H$3,IF($K85&lt;1,((($R85*(1-$E85)+$Q85*(1-$F85))/$K85)*((1+'Inputs &amp; Summary'!$D$7)^BI$1)),((INT(BI$1/$K85)-INT((BI$1-1)/$K85))*($R85*(1-$E85)+$Q85*(1-$F85))*((1+'Inputs &amp; Summary'!$D$7)^BI$1))),((_xlfn.WEIBULL.DIST(BI$1,$L85,$K85,FALSE)*($R85*(1-$E85)+$Q85*(1-$F85))*((1+'Inputs &amp; Summary'!$D$7)^BI$1))))))</f>
        <v>0</v>
      </c>
      <c r="BJ85" s="248">
        <f>$D85*IF(BJ$1&gt;'Inputs &amp; Summary'!$D$5,0,IF(BJ$1&gt;VLOOKUP($G85,Lists!$J$17:$K$21,2),IF($M85=Lists!$H$3,IF($K85&lt;1,(($S85/$K85)*((1+'Inputs &amp; Summary'!$D$7)^BJ$1)),((INT(BJ$1/$K85)-INT((BJ$1-1)/$K85))*$S85*((1+'Inputs &amp; Summary'!$D$7)^BJ$1))),(_xlfn.WEIBULL.DIST(BJ$1,$L85,$K85,FALSE)*$S85*((1+'Inputs &amp; Summary'!$D$7)^BJ$1))),IF($M85=Lists!$H$3,IF($K85&lt;1,((($R85*(1-$E85)+$Q85*(1-$F85))/$K85)*((1+'Inputs &amp; Summary'!$D$7)^BJ$1)),((INT(BJ$1/$K85)-INT((BJ$1-1)/$K85))*($R85*(1-$E85)+$Q85*(1-$F85))*((1+'Inputs &amp; Summary'!$D$7)^BJ$1))),((_xlfn.WEIBULL.DIST(BJ$1,$L85,$K85,FALSE)*($R85*(1-$E85)+$Q85*(1-$F85))*((1+'Inputs &amp; Summary'!$D$7)^BJ$1))))))</f>
        <v>0</v>
      </c>
      <c r="BK85" s="248">
        <f>$D85*IF(BK$1&gt;'Inputs &amp; Summary'!$D$5,0,IF(BK$1&gt;VLOOKUP($G85,Lists!$J$17:$K$21,2),IF($M85=Lists!$H$3,IF($K85&lt;1,(($S85/$K85)*((1+'Inputs &amp; Summary'!$D$7)^BK$1)),((INT(BK$1/$K85)-INT((BK$1-1)/$K85))*$S85*((1+'Inputs &amp; Summary'!$D$7)^BK$1))),(_xlfn.WEIBULL.DIST(BK$1,$L85,$K85,FALSE)*$S85*((1+'Inputs &amp; Summary'!$D$7)^BK$1))),IF($M85=Lists!$H$3,IF($K85&lt;1,((($R85*(1-$E85)+$Q85*(1-$F85))/$K85)*((1+'Inputs &amp; Summary'!$D$7)^BK$1)),((INT(BK$1/$K85)-INT((BK$1-1)/$K85))*($R85*(1-$E85)+$Q85*(1-$F85))*((1+'Inputs &amp; Summary'!$D$7)^BK$1))),((_xlfn.WEIBULL.DIST(BK$1,$L85,$K85,FALSE)*($R85*(1-$E85)+$Q85*(1-$F85))*((1+'Inputs &amp; Summary'!$D$7)^BK$1))))))</f>
        <v>0</v>
      </c>
      <c r="BL85" s="248">
        <f>$D85*IF(BL$1&gt;'Inputs &amp; Summary'!$D$5,0,IF(BL$1&gt;VLOOKUP($G85,Lists!$J$17:$K$21,2),IF($M85=Lists!$H$3,IF($K85&lt;1,(($S85/$K85)*((1+'Inputs &amp; Summary'!$D$7)^BL$1)),((INT(BL$1/$K85)-INT((BL$1-1)/$K85))*$S85*((1+'Inputs &amp; Summary'!$D$7)^BL$1))),(_xlfn.WEIBULL.DIST(BL$1,$L85,$K85,FALSE)*$S85*((1+'Inputs &amp; Summary'!$D$7)^BL$1))),IF($M85=Lists!$H$3,IF($K85&lt;1,((($R85*(1-$E85)+$Q85*(1-$F85))/$K85)*((1+'Inputs &amp; Summary'!$D$7)^BL$1)),((INT(BL$1/$K85)-INT((BL$1-1)/$K85))*($R85*(1-$E85)+$Q85*(1-$F85))*((1+'Inputs &amp; Summary'!$D$7)^BL$1))),((_xlfn.WEIBULL.DIST(BL$1,$L85,$K85,FALSE)*($R85*(1-$E85)+$Q85*(1-$F85))*((1+'Inputs &amp; Summary'!$D$7)^BL$1))))))</f>
        <v>0</v>
      </c>
    </row>
    <row r="86" spans="1:64" x14ac:dyDescent="0.3">
      <c r="A86" s="236" t="s">
        <v>194</v>
      </c>
      <c r="B86" s="117" t="str">
        <f>IF('Inputs &amp; Summary'!$D$15=Lists!$E$3,INDEX('Residential Rooftop Details'!$A$30:$X$158,MATCH('Cash Flow'!$A86,'Residential Rooftop Details'!$A$30:$A$158,0),COLUMN(B$1)),IF('Inputs &amp; Summary'!$D$15=Lists!$E$4,INDEX('Commercial Rooftop Details'!$A$30:$V$158,MATCH('Cash Flow'!$A86,'Commercial Rooftop Details'!$A$30:$A$158,0),COLUMN(B$1)),INDEX('Ground-Mount Details'!$A$30:$V$158,MATCH('Cash Flow'!$A86,'Ground-Mount Details'!$A$30:$A$158,0),COLUMN(B$1))))</f>
        <v>Corrective</v>
      </c>
      <c r="C86" s="117" t="str">
        <f>IF('Inputs &amp; Summary'!$D$15=Lists!$E$3,INDEX('Residential Rooftop Details'!$A$30:$X$158,MATCH('Cash Flow'!$A86,'Residential Rooftop Details'!$A$30:$A$158,0),COLUMN(C$1)),IF('Inputs &amp; Summary'!$D$15=Lists!$E$4,INDEX('Commercial Rooftop Details'!$A$30:$V$158,MATCH('Cash Flow'!$A86,'Commercial Rooftop Details'!$A$30:$A$158,0),COLUMN(C$1)),INDEX('Ground-Mount Details'!$A$30:$V$158,MATCH('Cash Flow'!$A86,'Ground-Mount Details'!$A$30:$A$158,0),COLUMN(C$1))))</f>
        <v>Tracker</v>
      </c>
      <c r="D86" s="117">
        <f>IF('Inputs &amp; Summary'!$D$15=Lists!$E$3,INDEX('Residential Rooftop Details'!$A$30:$X$158,MATCH('Cash Flow'!$A86,'Residential Rooftop Details'!$A$30:$A$158,0),COLUMN(D$1)),IF('Inputs &amp; Summary'!$D$15=Lists!$E$4,INDEX('Commercial Rooftop Details'!$A$30:$V$158,MATCH('Cash Flow'!$A86,'Commercial Rooftop Details'!$A$30:$A$158,0),COLUMN(D$1)),INDEX('Ground-Mount Details'!$A$30:$V$158,MATCH('Cash Flow'!$A86,'Ground-Mount Details'!$A$30:$A$158,0),COLUMN(D$1))))</f>
        <v>0</v>
      </c>
      <c r="E86" s="117">
        <f>IF('Inputs &amp; Summary'!$D$15=Lists!$E$3,INDEX('Residential Rooftop Details'!$A$30:$X$158,MATCH('Cash Flow'!$A86,'Residential Rooftop Details'!$A$30:$A$158,0),COLUMN(E$1)),IF('Inputs &amp; Summary'!$D$15=Lists!$E$4,INDEX('Commercial Rooftop Details'!$A$30:$V$158,MATCH('Cash Flow'!$A86,'Commercial Rooftop Details'!$A$30:$A$158,0),COLUMN(E$1)),INDEX('Ground-Mount Details'!$A$30:$V$158,MATCH('Cash Flow'!$A86,'Ground-Mount Details'!$A$30:$A$158,0),COLUMN(E$1))))</f>
        <v>1</v>
      </c>
      <c r="F86" s="117">
        <f>IF('Inputs &amp; Summary'!$D$15=Lists!$E$3,INDEX('Residential Rooftop Details'!$A$30:$X$158,MATCH('Cash Flow'!$A86,'Residential Rooftop Details'!$A$30:$A$158,0),COLUMN(F$1)),IF('Inputs &amp; Summary'!$D$15=Lists!$E$4,INDEX('Commercial Rooftop Details'!$A$30:$V$158,MATCH('Cash Flow'!$A86,'Commercial Rooftop Details'!$A$30:$A$158,0),COLUMN(F$1)),INDEX('Ground-Mount Details'!$A$30:$V$158,MATCH('Cash Flow'!$A86,'Ground-Mount Details'!$A$30:$A$158,0),COLUMN(F$1))))</f>
        <v>1</v>
      </c>
      <c r="G86" s="237" t="str">
        <f>IF('Inputs &amp; Summary'!$D$15=Lists!$E$3,INDEX('Residential Rooftop Details'!$A$30:$X$158,MATCH('Cash Flow'!$A86,'Residential Rooftop Details'!$A$30:$A$158,0),COLUMN(G$1)),IF('Inputs &amp; Summary'!$D$15=Lists!$E$4,INDEX('Commercial Rooftop Details'!$A$30:$V$158,MATCH('Cash Flow'!$A86,'Commercial Rooftop Details'!$A$30:$A$158,0),COLUMN(G$1)),INDEX('Ground-Mount Details'!$A$30:$V$158,MATCH('Cash Flow'!$A86,'Ground-Mount Details'!$A$30:$A$158,0),COLUMN(G$1))))</f>
        <v>N/A</v>
      </c>
      <c r="H86" s="237">
        <f>IF('Inputs &amp; Summary'!$D$15=Lists!$E$3,INDEX('Residential Rooftop Details'!$A$30:$X$158,MATCH('Cash Flow'!$A86,'Residential Rooftop Details'!$A$30:$A$158,0),COLUMN(H$1)),IF('Inputs &amp; Summary'!$D$15=Lists!$E$4,INDEX('Commercial Rooftop Details'!$A$30:$V$158,MATCH('Cash Flow'!$A86,'Commercial Rooftop Details'!$A$30:$A$158,0),COLUMN(H$1)),INDEX('Ground-Mount Details'!$A$30:$V$158,MATCH('Cash Flow'!$A86,'Ground-Mount Details'!$A$30:$A$158,0),COLUMN(H$1))))</f>
        <v>0</v>
      </c>
      <c r="I86" s="237" t="str">
        <f>IF('Inputs &amp; Summary'!$D$15=Lists!$E$3,INDEX('Residential Rooftop Details'!$A$30:$X$158,MATCH('Cash Flow'!$A86,'Residential Rooftop Details'!$A$30:$A$158,0),COLUMN(I$1)),IF('Inputs &amp; Summary'!$D$15=Lists!$E$4,INDEX('Commercial Rooftop Details'!$A$30:$V$158,MATCH('Cash Flow'!$A86,'Commercial Rooftop Details'!$A$30:$A$158,0),COLUMN(I$1)),INDEX('Ground-Mount Details'!$A$30:$V$158,MATCH('Cash Flow'!$A86,'Ground-Mount Details'!$A$30:$A$158,0),COLUMN(I$1))))</f>
        <v>Journeyman electrician</v>
      </c>
      <c r="J86" s="238">
        <f>IF('Inputs &amp; Summary'!$D$15=Lists!$E$3,INDEX('Residential Rooftop Details'!$A$30:$X$158,MATCH('Cash Flow'!$A86,'Residential Rooftop Details'!$A$30:$A$158,0),COLUMN(J$1)),IF('Inputs &amp; Summary'!$D$15=Lists!$E$4,INDEX('Commercial Rooftop Details'!$A$30:$V$158,MATCH('Cash Flow'!$A86,'Commercial Rooftop Details'!$A$30:$A$158,0),COLUMN(J$1)),INDEX('Ground-Mount Details'!$A$30:$V$158,MATCH('Cash Flow'!$A86,'Ground-Mount Details'!$A$30:$A$158,0),COLUMN(J$1))))</f>
        <v>14.423076923076923</v>
      </c>
      <c r="K86" s="239">
        <f>IF('Inputs &amp; Summary'!$D$15=Lists!$E$3,INDEX('Residential Rooftop Details'!$A$30:$X$158,MATCH('Cash Flow'!$A86,'Residential Rooftop Details'!$A$30:$A$158,0),COLUMN(K$1)),IF('Inputs &amp; Summary'!$D$15=Lists!$E$4,INDEX('Commercial Rooftop Details'!$A$30:$V$158,MATCH('Cash Flow'!$A86,'Commercial Rooftop Details'!$A$30:$A$158,0),COLUMN(K$1)),INDEX('Ground-Mount Details'!$A$30:$V$158,MATCH('Cash Flow'!$A86,'Ground-Mount Details'!$A$30:$A$158,0),COLUMN(K$1))))</f>
        <v>25</v>
      </c>
      <c r="L86" s="239">
        <f>IF('Inputs &amp; Summary'!$D$15=Lists!$E$3,INDEX('Residential Rooftop Details'!$A$30:$X$158,MATCH('Cash Flow'!$A86,'Residential Rooftop Details'!$A$30:$A$158,0),COLUMN(L$1)),IF('Inputs &amp; Summary'!$D$15=Lists!$E$4,INDEX('Commercial Rooftop Details'!$A$30:$V$158,MATCH('Cash Flow'!$A86,'Commercial Rooftop Details'!$A$30:$A$158,0),COLUMN(L$1)),INDEX('Ground-Mount Details'!$A$30:$V$158,MATCH('Cash Flow'!$A86,'Ground-Mount Details'!$A$30:$A$158,0),COLUMN(L$1))))</f>
        <v>3</v>
      </c>
      <c r="M86" s="238" t="str">
        <f>IF('Inputs &amp; Summary'!$D$15=Lists!$E$3,INDEX('Residential Rooftop Details'!$A$30:$X$158,MATCH('Cash Flow'!$A86,'Residential Rooftop Details'!$A$30:$A$158,0),COLUMN(M$1)),IF('Inputs &amp; Summary'!$D$15=Lists!$E$4,INDEX('Commercial Rooftop Details'!$A$30:$V$158,MATCH('Cash Flow'!$A86,'Commercial Rooftop Details'!$A$30:$A$158,0),COLUMN(M$1)),INDEX('Ground-Mount Details'!$A$30:$V$158,MATCH('Cash Flow'!$A86,'Ground-Mount Details'!$A$30:$A$158,0),COLUMN(M$1))))</f>
        <v>Weibull</v>
      </c>
      <c r="N86" s="240">
        <f>IF('Inputs &amp; Summary'!$D$15=Lists!$E$3,INDEX('Residential Rooftop Details'!$A$30:$X$158,MATCH('Cash Flow'!$A86,'Residential Rooftop Details'!$A$30:$A$158,0),COLUMN(N$1)),IF('Inputs &amp; Summary'!$D$15=Lists!$E$4,INDEX('Commercial Rooftop Details'!$A$30:$V$158,MATCH('Cash Flow'!$A86,'Commercial Rooftop Details'!$A$30:$A$158,0),COLUMN(N$1)),INDEX('Ground-Mount Details'!$A$30:$V$158,MATCH('Cash Flow'!$A86,'Ground-Mount Details'!$A$30:$A$158,0),COLUMN(N$1))))</f>
        <v>103.04449648711943</v>
      </c>
      <c r="O86" s="239">
        <f>IF('Inputs &amp; Summary'!$D$15=Lists!$E$3,INDEX('Residential Rooftop Details'!$A$30:$X$158,MATCH('Cash Flow'!$A86,'Residential Rooftop Details'!$A$30:$A$158,0),COLUMN(O$1)),IF('Inputs &amp; Summary'!$D$15=Lists!$E$4,INDEX('Commercial Rooftop Details'!$A$30:$V$158,MATCH('Cash Flow'!$A86,'Commercial Rooftop Details'!$A$30:$A$158,0),COLUMN(O$1)),INDEX('Ground-Mount Details'!$A$30:$V$158,MATCH('Cash Flow'!$A86,'Ground-Mount Details'!$A$30:$A$158,0),COLUMN(O$1))))</f>
        <v>0.5</v>
      </c>
      <c r="P86" s="241">
        <f>IF('Inputs &amp; Summary'!$D$15=Lists!$E$3,INDEX('Residential Rooftop Details'!$A$30:$X$158,MATCH('Cash Flow'!$A86,'Residential Rooftop Details'!$A$30:$A$158,0),COLUMN(P$1)),IF('Inputs &amp; Summary'!$D$15=Lists!$E$4,INDEX('Commercial Rooftop Details'!$A$30:$V$158,MATCH('Cash Flow'!$A86,'Commercial Rooftop Details'!$A$30:$A$158,0),COLUMN(P$1)),INDEX('Ground-Mount Details'!$A$30:$V$158,MATCH('Cash Flow'!$A86,'Ground-Mount Details'!$A$30:$A$158,0),COLUMN(P$1))))</f>
        <v>250</v>
      </c>
      <c r="Q86" s="242">
        <f>IF('Inputs &amp; Summary'!$D$15=Lists!$E$3,INDEX('Residential Rooftop Details'!$A$30:$X$158,MATCH('Cash Flow'!$A86,'Residential Rooftop Details'!$A$30:$A$158,0),COLUMN(Q$1)),IF('Inputs &amp; Summary'!$D$15=Lists!$E$4,INDEX('Commercial Rooftop Details'!$A$30:$V$158,MATCH('Cash Flow'!$A86,'Commercial Rooftop Details'!$A$30:$A$158,0),COLUMN(Q$1)),INDEX('Ground-Mount Details'!$A$30:$V$158,MATCH('Cash Flow'!$A86,'Ground-Mount Details'!$A$30:$A$158,0),COLUMN(Q$1))))</f>
        <v>743.10934966672664</v>
      </c>
      <c r="R86" s="242">
        <f>IF('Inputs &amp; Summary'!$D$15=Lists!$E$3,INDEX('Residential Rooftop Details'!$A$30:$X$158,MATCH('Cash Flow'!$A86,'Residential Rooftop Details'!$A$30:$A$158,0),COLUMN(R$1)),IF('Inputs &amp; Summary'!$D$15=Lists!$E$4,INDEX('Commercial Rooftop Details'!$A$30:$V$158,MATCH('Cash Flow'!$A86,'Commercial Rooftop Details'!$A$30:$A$158,0),COLUMN(R$1)),INDEX('Ground-Mount Details'!$A$30:$V$158,MATCH('Cash Flow'!$A86,'Ground-Mount Details'!$A$30:$A$158,0),COLUMN(R$1))))</f>
        <v>25761.12412177986</v>
      </c>
      <c r="S86" s="243">
        <f>IF('Inputs &amp; Summary'!$D$15=Lists!$E$3,INDEX('Residential Rooftop Details'!$A$30:$X$158,MATCH('Cash Flow'!$A86,'Residential Rooftop Details'!$A$30:$A$158,0),COLUMN(S$1)),IF('Inputs &amp; Summary'!$D$15=Lists!$E$4,INDEX('Commercial Rooftop Details'!$A$30:$V$158,MATCH('Cash Flow'!$A86,'Commercial Rooftop Details'!$A$30:$A$158,0),COLUMN(S$1)),INDEX('Ground-Mount Details'!$A$30:$V$158,MATCH('Cash Flow'!$A86,'Ground-Mount Details'!$A$30:$A$158,0),COLUMN(S$1))))</f>
        <v>0</v>
      </c>
      <c r="T86" s="238">
        <f>IF('Inputs &amp; Summary'!$D$15=Lists!$E$3,INDEX('Residential Rooftop Details'!$A$30:$X$158,MATCH('Cash Flow'!$A86,'Residential Rooftop Details'!$A$30:$A$158,0),COLUMN(T$1)),IF('Inputs &amp; Summary'!$D$15=Lists!$E$4,INDEX('Commercial Rooftop Details'!$A$30:$V$158,MATCH('Cash Flow'!$A86,'Commercial Rooftop Details'!$A$30:$A$158,0),COLUMN(T$1)),INDEX('Ground-Mount Details'!$A$30:$V$158,MATCH('Cash Flow'!$A86,'Ground-Mount Details'!$A$30:$A$158,0),COLUMN(T$1))))</f>
        <v>0</v>
      </c>
      <c r="U86" s="244">
        <f>IF('Inputs &amp; Summary'!$D$15=Lists!$E$3,INDEX('Residential Rooftop Details'!$A$30:$X$158,MATCH('Cash Flow'!$A86,'Residential Rooftop Details'!$A$30:$A$158,0),COLUMN(U$1)),IF('Inputs &amp; Summary'!$D$15=Lists!$E$4,INDEX('Commercial Rooftop Details'!$A$30:$V$158,MATCH('Cash Flow'!$A86,'Commercial Rooftop Details'!$A$30:$A$158,0),COLUMN(U$1)),INDEX('Ground-Mount Details'!$A$30:$V$158,MATCH('Cash Flow'!$A86,'Ground-Mount Details'!$A$30:$A$158,0),COLUMN(U$1))))</f>
        <v>0</v>
      </c>
      <c r="V86" s="245">
        <f t="shared" si="8"/>
        <v>0</v>
      </c>
      <c r="W86" s="245">
        <f>NPV('Inputs &amp; Summary'!$D$6,Y86:BL86)</f>
        <v>0</v>
      </c>
      <c r="X86" s="246">
        <f t="shared" si="7"/>
        <v>0</v>
      </c>
      <c r="Y86" s="248">
        <f>$D86*IF(Y$1&gt;'Inputs &amp; Summary'!$D$5,0,IF(Y$1&gt;VLOOKUP($G86,Lists!$J$17:$K$21,2),IF($M86=Lists!$H$3,IF($K86&lt;1,(($S86/$K86)*((1+'Inputs &amp; Summary'!$D$7)^Y$1)),((INT(Y$1/$K86)-INT((Y$1-1)/$K86))*$S86*((1+'Inputs &amp; Summary'!$D$7)^Y$1))),(_xlfn.WEIBULL.DIST(Y$1,$L86,$K86,FALSE)*$S86*((1+'Inputs &amp; Summary'!$D$7)^Y$1))),IF($M86=Lists!$H$3,IF($K86&lt;1,((($R86*(1-$E86)+$Q86*(1-$F86))/$K86)*((1+'Inputs &amp; Summary'!$D$7)^Y$1)),((INT(Y$1/$K86)-INT((Y$1-1)/$K86))*($R86*(1-$E86)+$Q86*(1-$F86))*((1+'Inputs &amp; Summary'!$D$7)^Y$1))),((_xlfn.WEIBULL.DIST(Y$1,$L86,$K86,FALSE)*($R86*(1-$E86)+$Q86*(1-$F86))*((1+'Inputs &amp; Summary'!$D$7)^Y$1))))))</f>
        <v>0</v>
      </c>
      <c r="Z86" s="248">
        <f>$D86*IF(Z$1&gt;'Inputs &amp; Summary'!$D$5,0,IF(Z$1&gt;VLOOKUP($G86,Lists!$J$17:$K$21,2),IF($M86=Lists!$H$3,IF($K86&lt;1,(($S86/$K86)*((1+'Inputs &amp; Summary'!$D$7)^Z$1)),((INT(Z$1/$K86)-INT((Z$1-1)/$K86))*$S86*((1+'Inputs &amp; Summary'!$D$7)^Z$1))),(_xlfn.WEIBULL.DIST(Z$1,$L86,$K86,FALSE)*$S86*((1+'Inputs &amp; Summary'!$D$7)^Z$1))),IF($M86=Lists!$H$3,IF($K86&lt;1,((($R86*(1-$E86)+$Q86*(1-$F86))/$K86)*((1+'Inputs &amp; Summary'!$D$7)^Z$1)),((INT(Z$1/$K86)-INT((Z$1-1)/$K86))*($R86*(1-$E86)+$Q86*(1-$F86))*((1+'Inputs &amp; Summary'!$D$7)^Z$1))),((_xlfn.WEIBULL.DIST(Z$1,$L86,$K86,FALSE)*($R86*(1-$E86)+$Q86*(1-$F86))*((1+'Inputs &amp; Summary'!$D$7)^Z$1))))))</f>
        <v>0</v>
      </c>
      <c r="AA86" s="248">
        <f>$D86*IF(AA$1&gt;'Inputs &amp; Summary'!$D$5,0,IF(AA$1&gt;VLOOKUP($G86,Lists!$J$17:$K$21,2),IF($M86=Lists!$H$3,IF($K86&lt;1,(($S86/$K86)*((1+'Inputs &amp; Summary'!$D$7)^AA$1)),((INT(AA$1/$K86)-INT((AA$1-1)/$K86))*$S86*((1+'Inputs &amp; Summary'!$D$7)^AA$1))),(_xlfn.WEIBULL.DIST(AA$1,$L86,$K86,FALSE)*$S86*((1+'Inputs &amp; Summary'!$D$7)^AA$1))),IF($M86=Lists!$H$3,IF($K86&lt;1,((($R86*(1-$E86)+$Q86*(1-$F86))/$K86)*((1+'Inputs &amp; Summary'!$D$7)^AA$1)),((INT(AA$1/$K86)-INT((AA$1-1)/$K86))*($R86*(1-$E86)+$Q86*(1-$F86))*((1+'Inputs &amp; Summary'!$D$7)^AA$1))),((_xlfn.WEIBULL.DIST(AA$1,$L86,$K86,FALSE)*($R86*(1-$E86)+$Q86*(1-$F86))*((1+'Inputs &amp; Summary'!$D$7)^AA$1))))))</f>
        <v>0</v>
      </c>
      <c r="AB86" s="248">
        <f>$D86*IF(AB$1&gt;'Inputs &amp; Summary'!$D$5,0,IF(AB$1&gt;VLOOKUP($G86,Lists!$J$17:$K$21,2),IF($M86=Lists!$H$3,IF($K86&lt;1,(($S86/$K86)*((1+'Inputs &amp; Summary'!$D$7)^AB$1)),((INT(AB$1/$K86)-INT((AB$1-1)/$K86))*$S86*((1+'Inputs &amp; Summary'!$D$7)^AB$1))),(_xlfn.WEIBULL.DIST(AB$1,$L86,$K86,FALSE)*$S86*((1+'Inputs &amp; Summary'!$D$7)^AB$1))),IF($M86=Lists!$H$3,IF($K86&lt;1,((($R86*(1-$E86)+$Q86*(1-$F86))/$K86)*((1+'Inputs &amp; Summary'!$D$7)^AB$1)),((INT(AB$1/$K86)-INT((AB$1-1)/$K86))*($R86*(1-$E86)+$Q86*(1-$F86))*((1+'Inputs &amp; Summary'!$D$7)^AB$1))),((_xlfn.WEIBULL.DIST(AB$1,$L86,$K86,FALSE)*($R86*(1-$E86)+$Q86*(1-$F86))*((1+'Inputs &amp; Summary'!$D$7)^AB$1))))))</f>
        <v>0</v>
      </c>
      <c r="AC86" s="248">
        <f>$D86*IF(AC$1&gt;'Inputs &amp; Summary'!$D$5,0,IF(AC$1&gt;VLOOKUP($G86,Lists!$J$17:$K$21,2),IF($M86=Lists!$H$3,IF($K86&lt;1,(($S86/$K86)*((1+'Inputs &amp; Summary'!$D$7)^AC$1)),((INT(AC$1/$K86)-INT((AC$1-1)/$K86))*$S86*((1+'Inputs &amp; Summary'!$D$7)^AC$1))),(_xlfn.WEIBULL.DIST(AC$1,$L86,$K86,FALSE)*$S86*((1+'Inputs &amp; Summary'!$D$7)^AC$1))),IF($M86=Lists!$H$3,IF($K86&lt;1,((($R86*(1-$E86)+$Q86*(1-$F86))/$K86)*((1+'Inputs &amp; Summary'!$D$7)^AC$1)),((INT(AC$1/$K86)-INT((AC$1-1)/$K86))*($R86*(1-$E86)+$Q86*(1-$F86))*((1+'Inputs &amp; Summary'!$D$7)^AC$1))),((_xlfn.WEIBULL.DIST(AC$1,$L86,$K86,FALSE)*($R86*(1-$E86)+$Q86*(1-$F86))*((1+'Inputs &amp; Summary'!$D$7)^AC$1))))))</f>
        <v>0</v>
      </c>
      <c r="AD86" s="248">
        <f>$D86*IF(AD$1&gt;'Inputs &amp; Summary'!$D$5,0,IF(AD$1&gt;VLOOKUP($G86,Lists!$J$17:$K$21,2),IF($M86=Lists!$H$3,IF($K86&lt;1,(($S86/$K86)*((1+'Inputs &amp; Summary'!$D$7)^AD$1)),((INT(AD$1/$K86)-INT((AD$1-1)/$K86))*$S86*((1+'Inputs &amp; Summary'!$D$7)^AD$1))),(_xlfn.WEIBULL.DIST(AD$1,$L86,$K86,FALSE)*$S86*((1+'Inputs &amp; Summary'!$D$7)^AD$1))),IF($M86=Lists!$H$3,IF($K86&lt;1,((($R86*(1-$E86)+$Q86*(1-$F86))/$K86)*((1+'Inputs &amp; Summary'!$D$7)^AD$1)),((INT(AD$1/$K86)-INT((AD$1-1)/$K86))*($R86*(1-$E86)+$Q86*(1-$F86))*((1+'Inputs &amp; Summary'!$D$7)^AD$1))),((_xlfn.WEIBULL.DIST(AD$1,$L86,$K86,FALSE)*($R86*(1-$E86)+$Q86*(1-$F86))*((1+'Inputs &amp; Summary'!$D$7)^AD$1))))))</f>
        <v>0</v>
      </c>
      <c r="AE86" s="248">
        <f>$D86*IF(AE$1&gt;'Inputs &amp; Summary'!$D$5,0,IF(AE$1&gt;VLOOKUP($G86,Lists!$J$17:$K$21,2),IF($M86=Lists!$H$3,IF($K86&lt;1,(($S86/$K86)*((1+'Inputs &amp; Summary'!$D$7)^AE$1)),((INT(AE$1/$K86)-INT((AE$1-1)/$K86))*$S86*((1+'Inputs &amp; Summary'!$D$7)^AE$1))),(_xlfn.WEIBULL.DIST(AE$1,$L86,$K86,FALSE)*$S86*((1+'Inputs &amp; Summary'!$D$7)^AE$1))),IF($M86=Lists!$H$3,IF($K86&lt;1,((($R86*(1-$E86)+$Q86*(1-$F86))/$K86)*((1+'Inputs &amp; Summary'!$D$7)^AE$1)),((INT(AE$1/$K86)-INT((AE$1-1)/$K86))*($R86*(1-$E86)+$Q86*(1-$F86))*((1+'Inputs &amp; Summary'!$D$7)^AE$1))),((_xlfn.WEIBULL.DIST(AE$1,$L86,$K86,FALSE)*($R86*(1-$E86)+$Q86*(1-$F86))*((1+'Inputs &amp; Summary'!$D$7)^AE$1))))))</f>
        <v>0</v>
      </c>
      <c r="AF86" s="248">
        <f>$D86*IF(AF$1&gt;'Inputs &amp; Summary'!$D$5,0,IF(AF$1&gt;VLOOKUP($G86,Lists!$J$17:$K$21,2),IF($M86=Lists!$H$3,IF($K86&lt;1,(($S86/$K86)*((1+'Inputs &amp; Summary'!$D$7)^AF$1)),((INT(AF$1/$K86)-INT((AF$1-1)/$K86))*$S86*((1+'Inputs &amp; Summary'!$D$7)^AF$1))),(_xlfn.WEIBULL.DIST(AF$1,$L86,$K86,FALSE)*$S86*((1+'Inputs &amp; Summary'!$D$7)^AF$1))),IF($M86=Lists!$H$3,IF($K86&lt;1,((($R86*(1-$E86)+$Q86*(1-$F86))/$K86)*((1+'Inputs &amp; Summary'!$D$7)^AF$1)),((INT(AF$1/$K86)-INT((AF$1-1)/$K86))*($R86*(1-$E86)+$Q86*(1-$F86))*((1+'Inputs &amp; Summary'!$D$7)^AF$1))),((_xlfn.WEIBULL.DIST(AF$1,$L86,$K86,FALSE)*($R86*(1-$E86)+$Q86*(1-$F86))*((1+'Inputs &amp; Summary'!$D$7)^AF$1))))))</f>
        <v>0</v>
      </c>
      <c r="AG86" s="248">
        <f>$D86*IF(AG$1&gt;'Inputs &amp; Summary'!$D$5,0,IF(AG$1&gt;VLOOKUP($G86,Lists!$J$17:$K$21,2),IF($M86=Lists!$H$3,IF($K86&lt;1,(($S86/$K86)*((1+'Inputs &amp; Summary'!$D$7)^AG$1)),((INT(AG$1/$K86)-INT((AG$1-1)/$K86))*$S86*((1+'Inputs &amp; Summary'!$D$7)^AG$1))),(_xlfn.WEIBULL.DIST(AG$1,$L86,$K86,FALSE)*$S86*((1+'Inputs &amp; Summary'!$D$7)^AG$1))),IF($M86=Lists!$H$3,IF($K86&lt;1,((($R86*(1-$E86)+$Q86*(1-$F86))/$K86)*((1+'Inputs &amp; Summary'!$D$7)^AG$1)),((INT(AG$1/$K86)-INT((AG$1-1)/$K86))*($R86*(1-$E86)+$Q86*(1-$F86))*((1+'Inputs &amp; Summary'!$D$7)^AG$1))),((_xlfn.WEIBULL.DIST(AG$1,$L86,$K86,FALSE)*($R86*(1-$E86)+$Q86*(1-$F86))*((1+'Inputs &amp; Summary'!$D$7)^AG$1))))))</f>
        <v>0</v>
      </c>
      <c r="AH86" s="248">
        <f>$D86*IF(AH$1&gt;'Inputs &amp; Summary'!$D$5,0,IF(AH$1&gt;VLOOKUP($G86,Lists!$J$17:$K$21,2),IF($M86=Lists!$H$3,IF($K86&lt;1,(($S86/$K86)*((1+'Inputs &amp; Summary'!$D$7)^AH$1)),((INT(AH$1/$K86)-INT((AH$1-1)/$K86))*$S86*((1+'Inputs &amp; Summary'!$D$7)^AH$1))),(_xlfn.WEIBULL.DIST(AH$1,$L86,$K86,FALSE)*$S86*((1+'Inputs &amp; Summary'!$D$7)^AH$1))),IF($M86=Lists!$H$3,IF($K86&lt;1,((($R86*(1-$E86)+$Q86*(1-$F86))/$K86)*((1+'Inputs &amp; Summary'!$D$7)^AH$1)),((INT(AH$1/$K86)-INT((AH$1-1)/$K86))*($R86*(1-$E86)+$Q86*(1-$F86))*((1+'Inputs &amp; Summary'!$D$7)^AH$1))),((_xlfn.WEIBULL.DIST(AH$1,$L86,$K86,FALSE)*($R86*(1-$E86)+$Q86*(1-$F86))*((1+'Inputs &amp; Summary'!$D$7)^AH$1))))))</f>
        <v>0</v>
      </c>
      <c r="AI86" s="248">
        <f>$D86*IF(AI$1&gt;'Inputs &amp; Summary'!$D$5,0,IF(AI$1&gt;VLOOKUP($G86,Lists!$J$17:$K$21,2),IF($M86=Lists!$H$3,IF($K86&lt;1,(($S86/$K86)*((1+'Inputs &amp; Summary'!$D$7)^AI$1)),((INT(AI$1/$K86)-INT((AI$1-1)/$K86))*$S86*((1+'Inputs &amp; Summary'!$D$7)^AI$1))),(_xlfn.WEIBULL.DIST(AI$1,$L86,$K86,FALSE)*$S86*((1+'Inputs &amp; Summary'!$D$7)^AI$1))),IF($M86=Lists!$H$3,IF($K86&lt;1,((($R86*(1-$E86)+$Q86*(1-$F86))/$K86)*((1+'Inputs &amp; Summary'!$D$7)^AI$1)),((INT(AI$1/$K86)-INT((AI$1-1)/$K86))*($R86*(1-$E86)+$Q86*(1-$F86))*((1+'Inputs &amp; Summary'!$D$7)^AI$1))),((_xlfn.WEIBULL.DIST(AI$1,$L86,$K86,FALSE)*($R86*(1-$E86)+$Q86*(1-$F86))*((1+'Inputs &amp; Summary'!$D$7)^AI$1))))))</f>
        <v>0</v>
      </c>
      <c r="AJ86" s="248">
        <f>$D86*IF(AJ$1&gt;'Inputs &amp; Summary'!$D$5,0,IF(AJ$1&gt;VLOOKUP($G86,Lists!$J$17:$K$21,2),IF($M86=Lists!$H$3,IF($K86&lt;1,(($S86/$K86)*((1+'Inputs &amp; Summary'!$D$7)^AJ$1)),((INT(AJ$1/$K86)-INT((AJ$1-1)/$K86))*$S86*((1+'Inputs &amp; Summary'!$D$7)^AJ$1))),(_xlfn.WEIBULL.DIST(AJ$1,$L86,$K86,FALSE)*$S86*((1+'Inputs &amp; Summary'!$D$7)^AJ$1))),IF($M86=Lists!$H$3,IF($K86&lt;1,((($R86*(1-$E86)+$Q86*(1-$F86))/$K86)*((1+'Inputs &amp; Summary'!$D$7)^AJ$1)),((INT(AJ$1/$K86)-INT((AJ$1-1)/$K86))*($R86*(1-$E86)+$Q86*(1-$F86))*((1+'Inputs &amp; Summary'!$D$7)^AJ$1))),((_xlfn.WEIBULL.DIST(AJ$1,$L86,$K86,FALSE)*($R86*(1-$E86)+$Q86*(1-$F86))*((1+'Inputs &amp; Summary'!$D$7)^AJ$1))))))</f>
        <v>0</v>
      </c>
      <c r="AK86" s="248">
        <f>$D86*IF(AK$1&gt;'Inputs &amp; Summary'!$D$5,0,IF(AK$1&gt;VLOOKUP($G86,Lists!$J$17:$K$21,2),IF($M86=Lists!$H$3,IF($K86&lt;1,(($S86/$K86)*((1+'Inputs &amp; Summary'!$D$7)^AK$1)),((INT(AK$1/$K86)-INT((AK$1-1)/$K86))*$S86*((1+'Inputs &amp; Summary'!$D$7)^AK$1))),(_xlfn.WEIBULL.DIST(AK$1,$L86,$K86,FALSE)*$S86*((1+'Inputs &amp; Summary'!$D$7)^AK$1))),IF($M86=Lists!$H$3,IF($K86&lt;1,((($R86*(1-$E86)+$Q86*(1-$F86))/$K86)*((1+'Inputs &amp; Summary'!$D$7)^AK$1)),((INT(AK$1/$K86)-INT((AK$1-1)/$K86))*($R86*(1-$E86)+$Q86*(1-$F86))*((1+'Inputs &amp; Summary'!$D$7)^AK$1))),((_xlfn.WEIBULL.DIST(AK$1,$L86,$K86,FALSE)*($R86*(1-$E86)+$Q86*(1-$F86))*((1+'Inputs &amp; Summary'!$D$7)^AK$1))))))</f>
        <v>0</v>
      </c>
      <c r="AL86" s="248">
        <f>$D86*IF(AL$1&gt;'Inputs &amp; Summary'!$D$5,0,IF(AL$1&gt;VLOOKUP($G86,Lists!$J$17:$K$21,2),IF($M86=Lists!$H$3,IF($K86&lt;1,(($S86/$K86)*((1+'Inputs &amp; Summary'!$D$7)^AL$1)),((INT(AL$1/$K86)-INT((AL$1-1)/$K86))*$S86*((1+'Inputs &amp; Summary'!$D$7)^AL$1))),(_xlfn.WEIBULL.DIST(AL$1,$L86,$K86,FALSE)*$S86*((1+'Inputs &amp; Summary'!$D$7)^AL$1))),IF($M86=Lists!$H$3,IF($K86&lt;1,((($R86*(1-$E86)+$Q86*(1-$F86))/$K86)*((1+'Inputs &amp; Summary'!$D$7)^AL$1)),((INT(AL$1/$K86)-INT((AL$1-1)/$K86))*($R86*(1-$E86)+$Q86*(1-$F86))*((1+'Inputs &amp; Summary'!$D$7)^AL$1))),((_xlfn.WEIBULL.DIST(AL$1,$L86,$K86,FALSE)*($R86*(1-$E86)+$Q86*(1-$F86))*((1+'Inputs &amp; Summary'!$D$7)^AL$1))))))</f>
        <v>0</v>
      </c>
      <c r="AM86" s="248">
        <f>$D86*IF(AM$1&gt;'Inputs &amp; Summary'!$D$5,0,IF(AM$1&gt;VLOOKUP($G86,Lists!$J$17:$K$21,2),IF($M86=Lists!$H$3,IF($K86&lt;1,(($S86/$K86)*((1+'Inputs &amp; Summary'!$D$7)^AM$1)),((INT(AM$1/$K86)-INT((AM$1-1)/$K86))*$S86*((1+'Inputs &amp; Summary'!$D$7)^AM$1))),(_xlfn.WEIBULL.DIST(AM$1,$L86,$K86,FALSE)*$S86*((1+'Inputs &amp; Summary'!$D$7)^AM$1))),IF($M86=Lists!$H$3,IF($K86&lt;1,((($R86*(1-$E86)+$Q86*(1-$F86))/$K86)*((1+'Inputs &amp; Summary'!$D$7)^AM$1)),((INT(AM$1/$K86)-INT((AM$1-1)/$K86))*($R86*(1-$E86)+$Q86*(1-$F86))*((1+'Inputs &amp; Summary'!$D$7)^AM$1))),((_xlfn.WEIBULL.DIST(AM$1,$L86,$K86,FALSE)*($R86*(1-$E86)+$Q86*(1-$F86))*((1+'Inputs &amp; Summary'!$D$7)^AM$1))))))</f>
        <v>0</v>
      </c>
      <c r="AN86" s="248">
        <f>$D86*IF(AN$1&gt;'Inputs &amp; Summary'!$D$5,0,IF(AN$1&gt;VLOOKUP($G86,Lists!$J$17:$K$21,2),IF($M86=Lists!$H$3,IF($K86&lt;1,(($S86/$K86)*((1+'Inputs &amp; Summary'!$D$7)^AN$1)),((INT(AN$1/$K86)-INT((AN$1-1)/$K86))*$S86*((1+'Inputs &amp; Summary'!$D$7)^AN$1))),(_xlfn.WEIBULL.DIST(AN$1,$L86,$K86,FALSE)*$S86*((1+'Inputs &amp; Summary'!$D$7)^AN$1))),IF($M86=Lists!$H$3,IF($K86&lt;1,((($R86*(1-$E86)+$Q86*(1-$F86))/$K86)*((1+'Inputs &amp; Summary'!$D$7)^AN$1)),((INT(AN$1/$K86)-INT((AN$1-1)/$K86))*($R86*(1-$E86)+$Q86*(1-$F86))*((1+'Inputs &amp; Summary'!$D$7)^AN$1))),((_xlfn.WEIBULL.DIST(AN$1,$L86,$K86,FALSE)*($R86*(1-$E86)+$Q86*(1-$F86))*((1+'Inputs &amp; Summary'!$D$7)^AN$1))))))</f>
        <v>0</v>
      </c>
      <c r="AO86" s="248">
        <f>$D86*IF(AO$1&gt;'Inputs &amp; Summary'!$D$5,0,IF(AO$1&gt;VLOOKUP($G86,Lists!$J$17:$K$21,2),IF($M86=Lists!$H$3,IF($K86&lt;1,(($S86/$K86)*((1+'Inputs &amp; Summary'!$D$7)^AO$1)),((INT(AO$1/$K86)-INT((AO$1-1)/$K86))*$S86*((1+'Inputs &amp; Summary'!$D$7)^AO$1))),(_xlfn.WEIBULL.DIST(AO$1,$L86,$K86,FALSE)*$S86*((1+'Inputs &amp; Summary'!$D$7)^AO$1))),IF($M86=Lists!$H$3,IF($K86&lt;1,((($R86*(1-$E86)+$Q86*(1-$F86))/$K86)*((1+'Inputs &amp; Summary'!$D$7)^AO$1)),((INT(AO$1/$K86)-INT((AO$1-1)/$K86))*($R86*(1-$E86)+$Q86*(1-$F86))*((1+'Inputs &amp; Summary'!$D$7)^AO$1))),((_xlfn.WEIBULL.DIST(AO$1,$L86,$K86,FALSE)*($R86*(1-$E86)+$Q86*(1-$F86))*((1+'Inputs &amp; Summary'!$D$7)^AO$1))))))</f>
        <v>0</v>
      </c>
      <c r="AP86" s="248">
        <f>$D86*IF(AP$1&gt;'Inputs &amp; Summary'!$D$5,0,IF(AP$1&gt;VLOOKUP($G86,Lists!$J$17:$K$21,2),IF($M86=Lists!$H$3,IF($K86&lt;1,(($S86/$K86)*((1+'Inputs &amp; Summary'!$D$7)^AP$1)),((INT(AP$1/$K86)-INT((AP$1-1)/$K86))*$S86*((1+'Inputs &amp; Summary'!$D$7)^AP$1))),(_xlfn.WEIBULL.DIST(AP$1,$L86,$K86,FALSE)*$S86*((1+'Inputs &amp; Summary'!$D$7)^AP$1))),IF($M86=Lists!$H$3,IF($K86&lt;1,((($R86*(1-$E86)+$Q86*(1-$F86))/$K86)*((1+'Inputs &amp; Summary'!$D$7)^AP$1)),((INT(AP$1/$K86)-INT((AP$1-1)/$K86))*($R86*(1-$E86)+$Q86*(1-$F86))*((1+'Inputs &amp; Summary'!$D$7)^AP$1))),((_xlfn.WEIBULL.DIST(AP$1,$L86,$K86,FALSE)*($R86*(1-$E86)+$Q86*(1-$F86))*((1+'Inputs &amp; Summary'!$D$7)^AP$1))))))</f>
        <v>0</v>
      </c>
      <c r="AQ86" s="248">
        <f>$D86*IF(AQ$1&gt;'Inputs &amp; Summary'!$D$5,0,IF(AQ$1&gt;VLOOKUP($G86,Lists!$J$17:$K$21,2),IF($M86=Lists!$H$3,IF($K86&lt;1,(($S86/$K86)*((1+'Inputs &amp; Summary'!$D$7)^AQ$1)),((INT(AQ$1/$K86)-INT((AQ$1-1)/$K86))*$S86*((1+'Inputs &amp; Summary'!$D$7)^AQ$1))),(_xlfn.WEIBULL.DIST(AQ$1,$L86,$K86,FALSE)*$S86*((1+'Inputs &amp; Summary'!$D$7)^AQ$1))),IF($M86=Lists!$H$3,IF($K86&lt;1,((($R86*(1-$E86)+$Q86*(1-$F86))/$K86)*((1+'Inputs &amp; Summary'!$D$7)^AQ$1)),((INT(AQ$1/$K86)-INT((AQ$1-1)/$K86))*($R86*(1-$E86)+$Q86*(1-$F86))*((1+'Inputs &amp; Summary'!$D$7)^AQ$1))),((_xlfn.WEIBULL.DIST(AQ$1,$L86,$K86,FALSE)*($R86*(1-$E86)+$Q86*(1-$F86))*((1+'Inputs &amp; Summary'!$D$7)^AQ$1))))))</f>
        <v>0</v>
      </c>
      <c r="AR86" s="248">
        <f>$D86*IF(AR$1&gt;'Inputs &amp; Summary'!$D$5,0,IF(AR$1&gt;VLOOKUP($G86,Lists!$J$17:$K$21,2),IF($M86=Lists!$H$3,IF($K86&lt;1,(($S86/$K86)*((1+'Inputs &amp; Summary'!$D$7)^AR$1)),((INT(AR$1/$K86)-INT((AR$1-1)/$K86))*$S86*((1+'Inputs &amp; Summary'!$D$7)^AR$1))),(_xlfn.WEIBULL.DIST(AR$1,$L86,$K86,FALSE)*$S86*((1+'Inputs &amp; Summary'!$D$7)^AR$1))),IF($M86=Lists!$H$3,IF($K86&lt;1,((($R86*(1-$E86)+$Q86*(1-$F86))/$K86)*((1+'Inputs &amp; Summary'!$D$7)^AR$1)),((INT(AR$1/$K86)-INT((AR$1-1)/$K86))*($R86*(1-$E86)+$Q86*(1-$F86))*((1+'Inputs &amp; Summary'!$D$7)^AR$1))),((_xlfn.WEIBULL.DIST(AR$1,$L86,$K86,FALSE)*($R86*(1-$E86)+$Q86*(1-$F86))*((1+'Inputs &amp; Summary'!$D$7)^AR$1))))))</f>
        <v>0</v>
      </c>
      <c r="AS86" s="248">
        <f>$D86*IF(AS$1&gt;'Inputs &amp; Summary'!$D$5,0,IF(AS$1&gt;VLOOKUP($G86,Lists!$J$17:$K$21,2),IF($M86=Lists!$H$3,IF($K86&lt;1,(($S86/$K86)*((1+'Inputs &amp; Summary'!$D$7)^AS$1)),((INT(AS$1/$K86)-INT((AS$1-1)/$K86))*$S86*((1+'Inputs &amp; Summary'!$D$7)^AS$1))),(_xlfn.WEIBULL.DIST(AS$1,$L86,$K86,FALSE)*$S86*((1+'Inputs &amp; Summary'!$D$7)^AS$1))),IF($M86=Lists!$H$3,IF($K86&lt;1,((($R86*(1-$E86)+$Q86*(1-$F86))/$K86)*((1+'Inputs &amp; Summary'!$D$7)^AS$1)),((INT(AS$1/$K86)-INT((AS$1-1)/$K86))*($R86*(1-$E86)+$Q86*(1-$F86))*((1+'Inputs &amp; Summary'!$D$7)^AS$1))),((_xlfn.WEIBULL.DIST(AS$1,$L86,$K86,FALSE)*($R86*(1-$E86)+$Q86*(1-$F86))*((1+'Inputs &amp; Summary'!$D$7)^AS$1))))))</f>
        <v>0</v>
      </c>
      <c r="AT86" s="248">
        <f>$D86*IF(AT$1&gt;'Inputs &amp; Summary'!$D$5,0,IF(AT$1&gt;VLOOKUP($G86,Lists!$J$17:$K$21,2),IF($M86=Lists!$H$3,IF($K86&lt;1,(($S86/$K86)*((1+'Inputs &amp; Summary'!$D$7)^AT$1)),((INT(AT$1/$K86)-INT((AT$1-1)/$K86))*$S86*((1+'Inputs &amp; Summary'!$D$7)^AT$1))),(_xlfn.WEIBULL.DIST(AT$1,$L86,$K86,FALSE)*$S86*((1+'Inputs &amp; Summary'!$D$7)^AT$1))),IF($M86=Lists!$H$3,IF($K86&lt;1,((($R86*(1-$E86)+$Q86*(1-$F86))/$K86)*((1+'Inputs &amp; Summary'!$D$7)^AT$1)),((INT(AT$1/$K86)-INT((AT$1-1)/$K86))*($R86*(1-$E86)+$Q86*(1-$F86))*((1+'Inputs &amp; Summary'!$D$7)^AT$1))),((_xlfn.WEIBULL.DIST(AT$1,$L86,$K86,FALSE)*($R86*(1-$E86)+$Q86*(1-$F86))*((1+'Inputs &amp; Summary'!$D$7)^AT$1))))))</f>
        <v>0</v>
      </c>
      <c r="AU86" s="248">
        <f>$D86*IF(AU$1&gt;'Inputs &amp; Summary'!$D$5,0,IF(AU$1&gt;VLOOKUP($G86,Lists!$J$17:$K$21,2),IF($M86=Lists!$H$3,IF($K86&lt;1,(($S86/$K86)*((1+'Inputs &amp; Summary'!$D$7)^AU$1)),((INT(AU$1/$K86)-INT((AU$1-1)/$K86))*$S86*((1+'Inputs &amp; Summary'!$D$7)^AU$1))),(_xlfn.WEIBULL.DIST(AU$1,$L86,$K86,FALSE)*$S86*((1+'Inputs &amp; Summary'!$D$7)^AU$1))),IF($M86=Lists!$H$3,IF($K86&lt;1,((($R86*(1-$E86)+$Q86*(1-$F86))/$K86)*((1+'Inputs &amp; Summary'!$D$7)^AU$1)),((INT(AU$1/$K86)-INT((AU$1-1)/$K86))*($R86*(1-$E86)+$Q86*(1-$F86))*((1+'Inputs &amp; Summary'!$D$7)^AU$1))),((_xlfn.WEIBULL.DIST(AU$1,$L86,$K86,FALSE)*($R86*(1-$E86)+$Q86*(1-$F86))*((1+'Inputs &amp; Summary'!$D$7)^AU$1))))))</f>
        <v>0</v>
      </c>
      <c r="AV86" s="248">
        <f>$D86*IF(AV$1&gt;'Inputs &amp; Summary'!$D$5,0,IF(AV$1&gt;VLOOKUP($G86,Lists!$J$17:$K$21,2),IF($M86=Lists!$H$3,IF($K86&lt;1,(($S86/$K86)*((1+'Inputs &amp; Summary'!$D$7)^AV$1)),((INT(AV$1/$K86)-INT((AV$1-1)/$K86))*$S86*((1+'Inputs &amp; Summary'!$D$7)^AV$1))),(_xlfn.WEIBULL.DIST(AV$1,$L86,$K86,FALSE)*$S86*((1+'Inputs &amp; Summary'!$D$7)^AV$1))),IF($M86=Lists!$H$3,IF($K86&lt;1,((($R86*(1-$E86)+$Q86*(1-$F86))/$K86)*((1+'Inputs &amp; Summary'!$D$7)^AV$1)),((INT(AV$1/$K86)-INT((AV$1-1)/$K86))*($R86*(1-$E86)+$Q86*(1-$F86))*((1+'Inputs &amp; Summary'!$D$7)^AV$1))),((_xlfn.WEIBULL.DIST(AV$1,$L86,$K86,FALSE)*($R86*(1-$E86)+$Q86*(1-$F86))*((1+'Inputs &amp; Summary'!$D$7)^AV$1))))))</f>
        <v>0</v>
      </c>
      <c r="AW86" s="248">
        <f>$D86*IF(AW$1&gt;'Inputs &amp; Summary'!$D$5,0,IF(AW$1&gt;VLOOKUP($G86,Lists!$J$17:$K$21,2),IF($M86=Lists!$H$3,IF($K86&lt;1,(($S86/$K86)*((1+'Inputs &amp; Summary'!$D$7)^AW$1)),((INT(AW$1/$K86)-INT((AW$1-1)/$K86))*$S86*((1+'Inputs &amp; Summary'!$D$7)^AW$1))),(_xlfn.WEIBULL.DIST(AW$1,$L86,$K86,FALSE)*$S86*((1+'Inputs &amp; Summary'!$D$7)^AW$1))),IF($M86=Lists!$H$3,IF($K86&lt;1,((($R86*(1-$E86)+$Q86*(1-$F86))/$K86)*((1+'Inputs &amp; Summary'!$D$7)^AW$1)),((INT(AW$1/$K86)-INT((AW$1-1)/$K86))*($R86*(1-$E86)+$Q86*(1-$F86))*((1+'Inputs &amp; Summary'!$D$7)^AW$1))),((_xlfn.WEIBULL.DIST(AW$1,$L86,$K86,FALSE)*($R86*(1-$E86)+$Q86*(1-$F86))*((1+'Inputs &amp; Summary'!$D$7)^AW$1))))))</f>
        <v>0</v>
      </c>
      <c r="AX86" s="248">
        <f>$D86*IF(AX$1&gt;'Inputs &amp; Summary'!$D$5,0,IF(AX$1&gt;VLOOKUP($G86,Lists!$J$17:$K$21,2),IF($M86=Lists!$H$3,IF($K86&lt;1,(($S86/$K86)*((1+'Inputs &amp; Summary'!$D$7)^AX$1)),((INT(AX$1/$K86)-INT((AX$1-1)/$K86))*$S86*((1+'Inputs &amp; Summary'!$D$7)^AX$1))),(_xlfn.WEIBULL.DIST(AX$1,$L86,$K86,FALSE)*$S86*((1+'Inputs &amp; Summary'!$D$7)^AX$1))),IF($M86=Lists!$H$3,IF($K86&lt;1,((($R86*(1-$E86)+$Q86*(1-$F86))/$K86)*((1+'Inputs &amp; Summary'!$D$7)^AX$1)),((INT(AX$1/$K86)-INT((AX$1-1)/$K86))*($R86*(1-$E86)+$Q86*(1-$F86))*((1+'Inputs &amp; Summary'!$D$7)^AX$1))),((_xlfn.WEIBULL.DIST(AX$1,$L86,$K86,FALSE)*($R86*(1-$E86)+$Q86*(1-$F86))*((1+'Inputs &amp; Summary'!$D$7)^AX$1))))))</f>
        <v>0</v>
      </c>
      <c r="AY86" s="248">
        <f>$D86*IF(AY$1&gt;'Inputs &amp; Summary'!$D$5,0,IF(AY$1&gt;VLOOKUP($G86,Lists!$J$17:$K$21,2),IF($M86=Lists!$H$3,IF($K86&lt;1,(($S86/$K86)*((1+'Inputs &amp; Summary'!$D$7)^AY$1)),((INT(AY$1/$K86)-INT((AY$1-1)/$K86))*$S86*((1+'Inputs &amp; Summary'!$D$7)^AY$1))),(_xlfn.WEIBULL.DIST(AY$1,$L86,$K86,FALSE)*$S86*((1+'Inputs &amp; Summary'!$D$7)^AY$1))),IF($M86=Lists!$H$3,IF($K86&lt;1,((($R86*(1-$E86)+$Q86*(1-$F86))/$K86)*((1+'Inputs &amp; Summary'!$D$7)^AY$1)),((INT(AY$1/$K86)-INT((AY$1-1)/$K86))*($R86*(1-$E86)+$Q86*(1-$F86))*((1+'Inputs &amp; Summary'!$D$7)^AY$1))),((_xlfn.WEIBULL.DIST(AY$1,$L86,$K86,FALSE)*($R86*(1-$E86)+$Q86*(1-$F86))*((1+'Inputs &amp; Summary'!$D$7)^AY$1))))))</f>
        <v>0</v>
      </c>
      <c r="AZ86" s="248">
        <f>$D86*IF(AZ$1&gt;'Inputs &amp; Summary'!$D$5,0,IF(AZ$1&gt;VLOOKUP($G86,Lists!$J$17:$K$21,2),IF($M86=Lists!$H$3,IF($K86&lt;1,(($S86/$K86)*((1+'Inputs &amp; Summary'!$D$7)^AZ$1)),((INT(AZ$1/$K86)-INT((AZ$1-1)/$K86))*$S86*((1+'Inputs &amp; Summary'!$D$7)^AZ$1))),(_xlfn.WEIBULL.DIST(AZ$1,$L86,$K86,FALSE)*$S86*((1+'Inputs &amp; Summary'!$D$7)^AZ$1))),IF($M86=Lists!$H$3,IF($K86&lt;1,((($R86*(1-$E86)+$Q86*(1-$F86))/$K86)*((1+'Inputs &amp; Summary'!$D$7)^AZ$1)),((INT(AZ$1/$K86)-INT((AZ$1-1)/$K86))*($R86*(1-$E86)+$Q86*(1-$F86))*((1+'Inputs &amp; Summary'!$D$7)^AZ$1))),((_xlfn.WEIBULL.DIST(AZ$1,$L86,$K86,FALSE)*($R86*(1-$E86)+$Q86*(1-$F86))*((1+'Inputs &amp; Summary'!$D$7)^AZ$1))))))</f>
        <v>0</v>
      </c>
      <c r="BA86" s="248">
        <f>$D86*IF(BA$1&gt;'Inputs &amp; Summary'!$D$5,0,IF(BA$1&gt;VLOOKUP($G86,Lists!$J$17:$K$21,2),IF($M86=Lists!$H$3,IF($K86&lt;1,(($S86/$K86)*((1+'Inputs &amp; Summary'!$D$7)^BA$1)),((INT(BA$1/$K86)-INT((BA$1-1)/$K86))*$S86*((1+'Inputs &amp; Summary'!$D$7)^BA$1))),(_xlfn.WEIBULL.DIST(BA$1,$L86,$K86,FALSE)*$S86*((1+'Inputs &amp; Summary'!$D$7)^BA$1))),IF($M86=Lists!$H$3,IF($K86&lt;1,((($R86*(1-$E86)+$Q86*(1-$F86))/$K86)*((1+'Inputs &amp; Summary'!$D$7)^BA$1)),((INT(BA$1/$K86)-INT((BA$1-1)/$K86))*($R86*(1-$E86)+$Q86*(1-$F86))*((1+'Inputs &amp; Summary'!$D$7)^BA$1))),((_xlfn.WEIBULL.DIST(BA$1,$L86,$K86,FALSE)*($R86*(1-$E86)+$Q86*(1-$F86))*((1+'Inputs &amp; Summary'!$D$7)^BA$1))))))</f>
        <v>0</v>
      </c>
      <c r="BB86" s="248">
        <f>$D86*IF(BB$1&gt;'Inputs &amp; Summary'!$D$5,0,IF(BB$1&gt;VLOOKUP($G86,Lists!$J$17:$K$21,2),IF($M86=Lists!$H$3,IF($K86&lt;1,(($S86/$K86)*((1+'Inputs &amp; Summary'!$D$7)^BB$1)),((INT(BB$1/$K86)-INT((BB$1-1)/$K86))*$S86*((1+'Inputs &amp; Summary'!$D$7)^BB$1))),(_xlfn.WEIBULL.DIST(BB$1,$L86,$K86,FALSE)*$S86*((1+'Inputs &amp; Summary'!$D$7)^BB$1))),IF($M86=Lists!$H$3,IF($K86&lt;1,((($R86*(1-$E86)+$Q86*(1-$F86))/$K86)*((1+'Inputs &amp; Summary'!$D$7)^BB$1)),((INT(BB$1/$K86)-INT((BB$1-1)/$K86))*($R86*(1-$E86)+$Q86*(1-$F86))*((1+'Inputs &amp; Summary'!$D$7)^BB$1))),((_xlfn.WEIBULL.DIST(BB$1,$L86,$K86,FALSE)*($R86*(1-$E86)+$Q86*(1-$F86))*((1+'Inputs &amp; Summary'!$D$7)^BB$1))))))</f>
        <v>0</v>
      </c>
      <c r="BC86" s="248">
        <f>$D86*IF(BC$1&gt;'Inputs &amp; Summary'!$D$5,0,IF(BC$1&gt;VLOOKUP($G86,Lists!$J$17:$K$21,2),IF($M86=Lists!$H$3,IF($K86&lt;1,(($S86/$K86)*((1+'Inputs &amp; Summary'!$D$7)^BC$1)),((INT(BC$1/$K86)-INT((BC$1-1)/$K86))*$S86*((1+'Inputs &amp; Summary'!$D$7)^BC$1))),(_xlfn.WEIBULL.DIST(BC$1,$L86,$K86,FALSE)*$S86*((1+'Inputs &amp; Summary'!$D$7)^BC$1))),IF($M86=Lists!$H$3,IF($K86&lt;1,((($R86*(1-$E86)+$Q86*(1-$F86))/$K86)*((1+'Inputs &amp; Summary'!$D$7)^BC$1)),((INT(BC$1/$K86)-INT((BC$1-1)/$K86))*($R86*(1-$E86)+$Q86*(1-$F86))*((1+'Inputs &amp; Summary'!$D$7)^BC$1))),((_xlfn.WEIBULL.DIST(BC$1,$L86,$K86,FALSE)*($R86*(1-$E86)+$Q86*(1-$F86))*((1+'Inputs &amp; Summary'!$D$7)^BC$1))))))</f>
        <v>0</v>
      </c>
      <c r="BD86" s="248">
        <f>$D86*IF(BD$1&gt;'Inputs &amp; Summary'!$D$5,0,IF(BD$1&gt;VLOOKUP($G86,Lists!$J$17:$K$21,2),IF($M86=Lists!$H$3,IF($K86&lt;1,(($S86/$K86)*((1+'Inputs &amp; Summary'!$D$7)^BD$1)),((INT(BD$1/$K86)-INT((BD$1-1)/$K86))*$S86*((1+'Inputs &amp; Summary'!$D$7)^BD$1))),(_xlfn.WEIBULL.DIST(BD$1,$L86,$K86,FALSE)*$S86*((1+'Inputs &amp; Summary'!$D$7)^BD$1))),IF($M86=Lists!$H$3,IF($K86&lt;1,((($R86*(1-$E86)+$Q86*(1-$F86))/$K86)*((1+'Inputs &amp; Summary'!$D$7)^BD$1)),((INT(BD$1/$K86)-INT((BD$1-1)/$K86))*($R86*(1-$E86)+$Q86*(1-$F86))*((1+'Inputs &amp; Summary'!$D$7)^BD$1))),((_xlfn.WEIBULL.DIST(BD$1,$L86,$K86,FALSE)*($R86*(1-$E86)+$Q86*(1-$F86))*((1+'Inputs &amp; Summary'!$D$7)^BD$1))))))</f>
        <v>0</v>
      </c>
      <c r="BE86" s="248">
        <f>$D86*IF(BE$1&gt;'Inputs &amp; Summary'!$D$5,0,IF(BE$1&gt;VLOOKUP($G86,Lists!$J$17:$K$21,2),IF($M86=Lists!$H$3,IF($K86&lt;1,(($S86/$K86)*((1+'Inputs &amp; Summary'!$D$7)^BE$1)),((INT(BE$1/$K86)-INT((BE$1-1)/$K86))*$S86*((1+'Inputs &amp; Summary'!$D$7)^BE$1))),(_xlfn.WEIBULL.DIST(BE$1,$L86,$K86,FALSE)*$S86*((1+'Inputs &amp; Summary'!$D$7)^BE$1))),IF($M86=Lists!$H$3,IF($K86&lt;1,((($R86*(1-$E86)+$Q86*(1-$F86))/$K86)*((1+'Inputs &amp; Summary'!$D$7)^BE$1)),((INT(BE$1/$K86)-INT((BE$1-1)/$K86))*($R86*(1-$E86)+$Q86*(1-$F86))*((1+'Inputs &amp; Summary'!$D$7)^BE$1))),((_xlfn.WEIBULL.DIST(BE$1,$L86,$K86,FALSE)*($R86*(1-$E86)+$Q86*(1-$F86))*((1+'Inputs &amp; Summary'!$D$7)^BE$1))))))</f>
        <v>0</v>
      </c>
      <c r="BF86" s="248">
        <f>$D86*IF(BF$1&gt;'Inputs &amp; Summary'!$D$5,0,IF(BF$1&gt;VLOOKUP($G86,Lists!$J$17:$K$21,2),IF($M86=Lists!$H$3,IF($K86&lt;1,(($S86/$K86)*((1+'Inputs &amp; Summary'!$D$7)^BF$1)),((INT(BF$1/$K86)-INT((BF$1-1)/$K86))*$S86*((1+'Inputs &amp; Summary'!$D$7)^BF$1))),(_xlfn.WEIBULL.DIST(BF$1,$L86,$K86,FALSE)*$S86*((1+'Inputs &amp; Summary'!$D$7)^BF$1))),IF($M86=Lists!$H$3,IF($K86&lt;1,((($R86*(1-$E86)+$Q86*(1-$F86))/$K86)*((1+'Inputs &amp; Summary'!$D$7)^BF$1)),((INT(BF$1/$K86)-INT((BF$1-1)/$K86))*($R86*(1-$E86)+$Q86*(1-$F86))*((1+'Inputs &amp; Summary'!$D$7)^BF$1))),((_xlfn.WEIBULL.DIST(BF$1,$L86,$K86,FALSE)*($R86*(1-$E86)+$Q86*(1-$F86))*((1+'Inputs &amp; Summary'!$D$7)^BF$1))))))</f>
        <v>0</v>
      </c>
      <c r="BG86" s="248">
        <f>$D86*IF(BG$1&gt;'Inputs &amp; Summary'!$D$5,0,IF(BG$1&gt;VLOOKUP($G86,Lists!$J$17:$K$21,2),IF($M86=Lists!$H$3,IF($K86&lt;1,(($S86/$K86)*((1+'Inputs &amp; Summary'!$D$7)^BG$1)),((INT(BG$1/$K86)-INT((BG$1-1)/$K86))*$S86*((1+'Inputs &amp; Summary'!$D$7)^BG$1))),(_xlfn.WEIBULL.DIST(BG$1,$L86,$K86,FALSE)*$S86*((1+'Inputs &amp; Summary'!$D$7)^BG$1))),IF($M86=Lists!$H$3,IF($K86&lt;1,((($R86*(1-$E86)+$Q86*(1-$F86))/$K86)*((1+'Inputs &amp; Summary'!$D$7)^BG$1)),((INT(BG$1/$K86)-INT((BG$1-1)/$K86))*($R86*(1-$E86)+$Q86*(1-$F86))*((1+'Inputs &amp; Summary'!$D$7)^BG$1))),((_xlfn.WEIBULL.DIST(BG$1,$L86,$K86,FALSE)*($R86*(1-$E86)+$Q86*(1-$F86))*((1+'Inputs &amp; Summary'!$D$7)^BG$1))))))</f>
        <v>0</v>
      </c>
      <c r="BH86" s="248">
        <f>$D86*IF(BH$1&gt;'Inputs &amp; Summary'!$D$5,0,IF(BH$1&gt;VLOOKUP($G86,Lists!$J$17:$K$21,2),IF($M86=Lists!$H$3,IF($K86&lt;1,(($S86/$K86)*((1+'Inputs &amp; Summary'!$D$7)^BH$1)),((INT(BH$1/$K86)-INT((BH$1-1)/$K86))*$S86*((1+'Inputs &amp; Summary'!$D$7)^BH$1))),(_xlfn.WEIBULL.DIST(BH$1,$L86,$K86,FALSE)*$S86*((1+'Inputs &amp; Summary'!$D$7)^BH$1))),IF($M86=Lists!$H$3,IF($K86&lt;1,((($R86*(1-$E86)+$Q86*(1-$F86))/$K86)*((1+'Inputs &amp; Summary'!$D$7)^BH$1)),((INT(BH$1/$K86)-INT((BH$1-1)/$K86))*($R86*(1-$E86)+$Q86*(1-$F86))*((1+'Inputs &amp; Summary'!$D$7)^BH$1))),((_xlfn.WEIBULL.DIST(BH$1,$L86,$K86,FALSE)*($R86*(1-$E86)+$Q86*(1-$F86))*((1+'Inputs &amp; Summary'!$D$7)^BH$1))))))</f>
        <v>0</v>
      </c>
      <c r="BI86" s="248">
        <f>$D86*IF(BI$1&gt;'Inputs &amp; Summary'!$D$5,0,IF(BI$1&gt;VLOOKUP($G86,Lists!$J$17:$K$21,2),IF($M86=Lists!$H$3,IF($K86&lt;1,(($S86/$K86)*((1+'Inputs &amp; Summary'!$D$7)^BI$1)),((INT(BI$1/$K86)-INT((BI$1-1)/$K86))*$S86*((1+'Inputs &amp; Summary'!$D$7)^BI$1))),(_xlfn.WEIBULL.DIST(BI$1,$L86,$K86,FALSE)*$S86*((1+'Inputs &amp; Summary'!$D$7)^BI$1))),IF($M86=Lists!$H$3,IF($K86&lt;1,((($R86*(1-$E86)+$Q86*(1-$F86))/$K86)*((1+'Inputs &amp; Summary'!$D$7)^BI$1)),((INT(BI$1/$K86)-INT((BI$1-1)/$K86))*($R86*(1-$E86)+$Q86*(1-$F86))*((1+'Inputs &amp; Summary'!$D$7)^BI$1))),((_xlfn.WEIBULL.DIST(BI$1,$L86,$K86,FALSE)*($R86*(1-$E86)+$Q86*(1-$F86))*((1+'Inputs &amp; Summary'!$D$7)^BI$1))))))</f>
        <v>0</v>
      </c>
      <c r="BJ86" s="248">
        <f>$D86*IF(BJ$1&gt;'Inputs &amp; Summary'!$D$5,0,IF(BJ$1&gt;VLOOKUP($G86,Lists!$J$17:$K$21,2),IF($M86=Lists!$H$3,IF($K86&lt;1,(($S86/$K86)*((1+'Inputs &amp; Summary'!$D$7)^BJ$1)),((INT(BJ$1/$K86)-INT((BJ$1-1)/$K86))*$S86*((1+'Inputs &amp; Summary'!$D$7)^BJ$1))),(_xlfn.WEIBULL.DIST(BJ$1,$L86,$K86,FALSE)*$S86*((1+'Inputs &amp; Summary'!$D$7)^BJ$1))),IF($M86=Lists!$H$3,IF($K86&lt;1,((($R86*(1-$E86)+$Q86*(1-$F86))/$K86)*((1+'Inputs &amp; Summary'!$D$7)^BJ$1)),((INT(BJ$1/$K86)-INT((BJ$1-1)/$K86))*($R86*(1-$E86)+$Q86*(1-$F86))*((1+'Inputs &amp; Summary'!$D$7)^BJ$1))),((_xlfn.WEIBULL.DIST(BJ$1,$L86,$K86,FALSE)*($R86*(1-$E86)+$Q86*(1-$F86))*((1+'Inputs &amp; Summary'!$D$7)^BJ$1))))))</f>
        <v>0</v>
      </c>
      <c r="BK86" s="248">
        <f>$D86*IF(BK$1&gt;'Inputs &amp; Summary'!$D$5,0,IF(BK$1&gt;VLOOKUP($G86,Lists!$J$17:$K$21,2),IF($M86=Lists!$H$3,IF($K86&lt;1,(($S86/$K86)*((1+'Inputs &amp; Summary'!$D$7)^BK$1)),((INT(BK$1/$K86)-INT((BK$1-1)/$K86))*$S86*((1+'Inputs &amp; Summary'!$D$7)^BK$1))),(_xlfn.WEIBULL.DIST(BK$1,$L86,$K86,FALSE)*$S86*((1+'Inputs &amp; Summary'!$D$7)^BK$1))),IF($M86=Lists!$H$3,IF($K86&lt;1,((($R86*(1-$E86)+$Q86*(1-$F86))/$K86)*((1+'Inputs &amp; Summary'!$D$7)^BK$1)),((INT(BK$1/$K86)-INT((BK$1-1)/$K86))*($R86*(1-$E86)+$Q86*(1-$F86))*((1+'Inputs &amp; Summary'!$D$7)^BK$1))),((_xlfn.WEIBULL.DIST(BK$1,$L86,$K86,FALSE)*($R86*(1-$E86)+$Q86*(1-$F86))*((1+'Inputs &amp; Summary'!$D$7)^BK$1))))))</f>
        <v>0</v>
      </c>
      <c r="BL86" s="248">
        <f>$D86*IF(BL$1&gt;'Inputs &amp; Summary'!$D$5,0,IF(BL$1&gt;VLOOKUP($G86,Lists!$J$17:$K$21,2),IF($M86=Lists!$H$3,IF($K86&lt;1,(($S86/$K86)*((1+'Inputs &amp; Summary'!$D$7)^BL$1)),((INT(BL$1/$K86)-INT((BL$1-1)/$K86))*$S86*((1+'Inputs &amp; Summary'!$D$7)^BL$1))),(_xlfn.WEIBULL.DIST(BL$1,$L86,$K86,FALSE)*$S86*((1+'Inputs &amp; Summary'!$D$7)^BL$1))),IF($M86=Lists!$H$3,IF($K86&lt;1,((($R86*(1-$E86)+$Q86*(1-$F86))/$K86)*((1+'Inputs &amp; Summary'!$D$7)^BL$1)),((INT(BL$1/$K86)-INT((BL$1-1)/$K86))*($R86*(1-$E86)+$Q86*(1-$F86))*((1+'Inputs &amp; Summary'!$D$7)^BL$1))),((_xlfn.WEIBULL.DIST(BL$1,$L86,$K86,FALSE)*($R86*(1-$E86)+$Q86*(1-$F86))*((1+'Inputs &amp; Summary'!$D$7)^BL$1))))))</f>
        <v>0</v>
      </c>
    </row>
    <row r="87" spans="1:64" x14ac:dyDescent="0.3">
      <c r="A87" s="236" t="s">
        <v>195</v>
      </c>
      <c r="B87" s="117" t="str">
        <f>IF('Inputs &amp; Summary'!$D$15=Lists!$E$3,INDEX('Residential Rooftop Details'!$A$30:$X$158,MATCH('Cash Flow'!$A87,'Residential Rooftop Details'!$A$30:$A$158,0),COLUMN(B$1)),IF('Inputs &amp; Summary'!$D$15=Lists!$E$4,INDEX('Commercial Rooftop Details'!$A$30:$V$158,MATCH('Cash Flow'!$A87,'Commercial Rooftop Details'!$A$30:$A$158,0),COLUMN(B$1)),INDEX('Ground-Mount Details'!$A$30:$V$158,MATCH('Cash Flow'!$A87,'Ground-Mount Details'!$A$30:$A$158,0),COLUMN(B$1))))</f>
        <v>Corrective</v>
      </c>
      <c r="C87" s="117" t="str">
        <f>IF('Inputs &amp; Summary'!$D$15=Lists!$E$3,INDEX('Residential Rooftop Details'!$A$30:$X$158,MATCH('Cash Flow'!$A87,'Residential Rooftop Details'!$A$30:$A$158,0),COLUMN(C$1)),IF('Inputs &amp; Summary'!$D$15=Lists!$E$4,INDEX('Commercial Rooftop Details'!$A$30:$V$158,MATCH('Cash Flow'!$A87,'Commercial Rooftop Details'!$A$30:$A$158,0),COLUMN(C$1)),INDEX('Ground-Mount Details'!$A$30:$V$158,MATCH('Cash Flow'!$A87,'Ground-Mount Details'!$A$30:$A$158,0),COLUMN(C$1))))</f>
        <v>Tracker</v>
      </c>
      <c r="D87" s="117">
        <f>IF('Inputs &amp; Summary'!$D$15=Lists!$E$3,INDEX('Residential Rooftop Details'!$A$30:$X$158,MATCH('Cash Flow'!$A87,'Residential Rooftop Details'!$A$30:$A$158,0),COLUMN(D$1)),IF('Inputs &amp; Summary'!$D$15=Lists!$E$4,INDEX('Commercial Rooftop Details'!$A$30:$V$158,MATCH('Cash Flow'!$A87,'Commercial Rooftop Details'!$A$30:$A$158,0),COLUMN(D$1)),INDEX('Ground-Mount Details'!$A$30:$V$158,MATCH('Cash Flow'!$A87,'Ground-Mount Details'!$A$30:$A$158,0),COLUMN(D$1))))</f>
        <v>0</v>
      </c>
      <c r="E87" s="117">
        <f>IF('Inputs &amp; Summary'!$D$15=Lists!$E$3,INDEX('Residential Rooftop Details'!$A$30:$X$158,MATCH('Cash Flow'!$A87,'Residential Rooftop Details'!$A$30:$A$158,0),COLUMN(E$1)),IF('Inputs &amp; Summary'!$D$15=Lists!$E$4,INDEX('Commercial Rooftop Details'!$A$30:$V$158,MATCH('Cash Flow'!$A87,'Commercial Rooftop Details'!$A$30:$A$158,0),COLUMN(E$1)),INDEX('Ground-Mount Details'!$A$30:$V$158,MATCH('Cash Flow'!$A87,'Ground-Mount Details'!$A$30:$A$158,0),COLUMN(E$1))))</f>
        <v>1</v>
      </c>
      <c r="F87" s="117">
        <f>IF('Inputs &amp; Summary'!$D$15=Lists!$E$3,INDEX('Residential Rooftop Details'!$A$30:$X$158,MATCH('Cash Flow'!$A87,'Residential Rooftop Details'!$A$30:$A$158,0),COLUMN(F$1)),IF('Inputs &amp; Summary'!$D$15=Lists!$E$4,INDEX('Commercial Rooftop Details'!$A$30:$V$158,MATCH('Cash Flow'!$A87,'Commercial Rooftop Details'!$A$30:$A$158,0),COLUMN(F$1)),INDEX('Ground-Mount Details'!$A$30:$V$158,MATCH('Cash Flow'!$A87,'Ground-Mount Details'!$A$30:$A$158,0),COLUMN(F$1))))</f>
        <v>1</v>
      </c>
      <c r="G87" s="237" t="str">
        <f>IF('Inputs &amp; Summary'!$D$15=Lists!$E$3,INDEX('Residential Rooftop Details'!$A$30:$X$158,MATCH('Cash Flow'!$A87,'Residential Rooftop Details'!$A$30:$A$158,0),COLUMN(G$1)),IF('Inputs &amp; Summary'!$D$15=Lists!$E$4,INDEX('Commercial Rooftop Details'!$A$30:$V$158,MATCH('Cash Flow'!$A87,'Commercial Rooftop Details'!$A$30:$A$158,0),COLUMN(G$1)),INDEX('Ground-Mount Details'!$A$30:$V$158,MATCH('Cash Flow'!$A87,'Ground-Mount Details'!$A$30:$A$158,0),COLUMN(G$1))))</f>
        <v>N/A</v>
      </c>
      <c r="H87" s="237">
        <f>IF('Inputs &amp; Summary'!$D$15=Lists!$E$3,INDEX('Residential Rooftop Details'!$A$30:$X$158,MATCH('Cash Flow'!$A87,'Residential Rooftop Details'!$A$30:$A$158,0),COLUMN(H$1)),IF('Inputs &amp; Summary'!$D$15=Lists!$E$4,INDEX('Commercial Rooftop Details'!$A$30:$V$158,MATCH('Cash Flow'!$A87,'Commercial Rooftop Details'!$A$30:$A$158,0),COLUMN(H$1)),INDEX('Ground-Mount Details'!$A$30:$V$158,MATCH('Cash Flow'!$A87,'Ground-Mount Details'!$A$30:$A$158,0),COLUMN(H$1))))</f>
        <v>0</v>
      </c>
      <c r="I87" s="237" t="str">
        <f>IF('Inputs &amp; Summary'!$D$15=Lists!$E$3,INDEX('Residential Rooftop Details'!$A$30:$X$158,MATCH('Cash Flow'!$A87,'Residential Rooftop Details'!$A$30:$A$158,0),COLUMN(I$1)),IF('Inputs &amp; Summary'!$D$15=Lists!$E$4,INDEX('Commercial Rooftop Details'!$A$30:$V$158,MATCH('Cash Flow'!$A87,'Commercial Rooftop Details'!$A$30:$A$158,0),COLUMN(I$1)),INDEX('Ground-Mount Details'!$A$30:$V$158,MATCH('Cash Flow'!$A87,'Ground-Mount Details'!$A$30:$A$158,0),COLUMN(I$1))))</f>
        <v>Mechanic</v>
      </c>
      <c r="J87" s="238">
        <f>IF('Inputs &amp; Summary'!$D$15=Lists!$E$3,INDEX('Residential Rooftop Details'!$A$30:$X$158,MATCH('Cash Flow'!$A87,'Residential Rooftop Details'!$A$30:$A$158,0),COLUMN(J$1)),IF('Inputs &amp; Summary'!$D$15=Lists!$E$4,INDEX('Commercial Rooftop Details'!$A$30:$V$158,MATCH('Cash Flow'!$A87,'Commercial Rooftop Details'!$A$30:$A$158,0),COLUMN(J$1)),INDEX('Ground-Mount Details'!$A$30:$V$158,MATCH('Cash Flow'!$A87,'Ground-Mount Details'!$A$30:$A$158,0),COLUMN(J$1))))</f>
        <v>21.23076923076923</v>
      </c>
      <c r="K87" s="239">
        <f>IF('Inputs &amp; Summary'!$D$15=Lists!$E$3,INDEX('Residential Rooftop Details'!$A$30:$X$158,MATCH('Cash Flow'!$A87,'Residential Rooftop Details'!$A$30:$A$158,0),COLUMN(K$1)),IF('Inputs &amp; Summary'!$D$15=Lists!$E$4,INDEX('Commercial Rooftop Details'!$A$30:$V$158,MATCH('Cash Flow'!$A87,'Commercial Rooftop Details'!$A$30:$A$158,0),COLUMN(K$1)),INDEX('Ground-Mount Details'!$A$30:$V$158,MATCH('Cash Flow'!$A87,'Ground-Mount Details'!$A$30:$A$158,0),COLUMN(K$1))))</f>
        <v>25</v>
      </c>
      <c r="L87" s="239">
        <f>IF('Inputs &amp; Summary'!$D$15=Lists!$E$3,INDEX('Residential Rooftop Details'!$A$30:$X$158,MATCH('Cash Flow'!$A87,'Residential Rooftop Details'!$A$30:$A$158,0),COLUMN(L$1)),IF('Inputs &amp; Summary'!$D$15=Lists!$E$4,INDEX('Commercial Rooftop Details'!$A$30:$V$158,MATCH('Cash Flow'!$A87,'Commercial Rooftop Details'!$A$30:$A$158,0),COLUMN(L$1)),INDEX('Ground-Mount Details'!$A$30:$V$158,MATCH('Cash Flow'!$A87,'Ground-Mount Details'!$A$30:$A$158,0),COLUMN(L$1))))</f>
        <v>3</v>
      </c>
      <c r="M87" s="238" t="str">
        <f>IF('Inputs &amp; Summary'!$D$15=Lists!$E$3,INDEX('Residential Rooftop Details'!$A$30:$X$158,MATCH('Cash Flow'!$A87,'Residential Rooftop Details'!$A$30:$A$158,0),COLUMN(M$1)),IF('Inputs &amp; Summary'!$D$15=Lists!$E$4,INDEX('Commercial Rooftop Details'!$A$30:$V$158,MATCH('Cash Flow'!$A87,'Commercial Rooftop Details'!$A$30:$A$158,0),COLUMN(M$1)),INDEX('Ground-Mount Details'!$A$30:$V$158,MATCH('Cash Flow'!$A87,'Ground-Mount Details'!$A$30:$A$158,0),COLUMN(M$1))))</f>
        <v>Weibull</v>
      </c>
      <c r="N87" s="240">
        <f>IF('Inputs &amp; Summary'!$D$15=Lists!$E$3,INDEX('Residential Rooftop Details'!$A$30:$X$158,MATCH('Cash Flow'!$A87,'Residential Rooftop Details'!$A$30:$A$158,0),COLUMN(N$1)),IF('Inputs &amp; Summary'!$D$15=Lists!$E$4,INDEX('Commercial Rooftop Details'!$A$30:$V$158,MATCH('Cash Flow'!$A87,'Commercial Rooftop Details'!$A$30:$A$158,0),COLUMN(N$1)),INDEX('Ground-Mount Details'!$A$30:$V$158,MATCH('Cash Flow'!$A87,'Ground-Mount Details'!$A$30:$A$158,0),COLUMN(N$1))))</f>
        <v>103.04449648711943</v>
      </c>
      <c r="O87" s="239">
        <f>IF('Inputs &amp; Summary'!$D$15=Lists!$E$3,INDEX('Residential Rooftop Details'!$A$30:$X$158,MATCH('Cash Flow'!$A87,'Residential Rooftop Details'!$A$30:$A$158,0),COLUMN(O$1)),IF('Inputs &amp; Summary'!$D$15=Lists!$E$4,INDEX('Commercial Rooftop Details'!$A$30:$V$158,MATCH('Cash Flow'!$A87,'Commercial Rooftop Details'!$A$30:$A$158,0),COLUMN(O$1)),INDEX('Ground-Mount Details'!$A$30:$V$158,MATCH('Cash Flow'!$A87,'Ground-Mount Details'!$A$30:$A$158,0),COLUMN(O$1))))</f>
        <v>0.5</v>
      </c>
      <c r="P87" s="241">
        <f>IF('Inputs &amp; Summary'!$D$15=Lists!$E$3,INDEX('Residential Rooftop Details'!$A$30:$X$158,MATCH('Cash Flow'!$A87,'Residential Rooftop Details'!$A$30:$A$158,0),COLUMN(P$1)),IF('Inputs &amp; Summary'!$D$15=Lists!$E$4,INDEX('Commercial Rooftop Details'!$A$30:$V$158,MATCH('Cash Flow'!$A87,'Commercial Rooftop Details'!$A$30:$A$158,0),COLUMN(P$1)),INDEX('Ground-Mount Details'!$A$30:$V$158,MATCH('Cash Flow'!$A87,'Ground-Mount Details'!$A$30:$A$158,0),COLUMN(P$1))))</f>
        <v>40</v>
      </c>
      <c r="Q87" s="242">
        <f>IF('Inputs &amp; Summary'!$D$15=Lists!$E$3,INDEX('Residential Rooftop Details'!$A$30:$X$158,MATCH('Cash Flow'!$A87,'Residential Rooftop Details'!$A$30:$A$158,0),COLUMN(Q$1)),IF('Inputs &amp; Summary'!$D$15=Lists!$E$4,INDEX('Commercial Rooftop Details'!$A$30:$V$158,MATCH('Cash Flow'!$A87,'Commercial Rooftop Details'!$A$30:$A$158,0),COLUMN(Q$1)),INDEX('Ground-Mount Details'!$A$30:$V$158,MATCH('Cash Flow'!$A87,'Ground-Mount Details'!$A$30:$A$158,0),COLUMN(Q$1))))</f>
        <v>1093.8569627094216</v>
      </c>
      <c r="R87" s="242">
        <f>IF('Inputs &amp; Summary'!$D$15=Lists!$E$3,INDEX('Residential Rooftop Details'!$A$30:$X$158,MATCH('Cash Flow'!$A87,'Residential Rooftop Details'!$A$30:$A$158,0),COLUMN(R$1)),IF('Inputs &amp; Summary'!$D$15=Lists!$E$4,INDEX('Commercial Rooftop Details'!$A$30:$V$158,MATCH('Cash Flow'!$A87,'Commercial Rooftop Details'!$A$30:$A$158,0),COLUMN(R$1)),INDEX('Ground-Mount Details'!$A$30:$V$158,MATCH('Cash Flow'!$A87,'Ground-Mount Details'!$A$30:$A$158,0),COLUMN(R$1))))</f>
        <v>4121.7798594847773</v>
      </c>
      <c r="S87" s="243">
        <f>IF('Inputs &amp; Summary'!$D$15=Lists!$E$3,INDEX('Residential Rooftop Details'!$A$30:$X$158,MATCH('Cash Flow'!$A87,'Residential Rooftop Details'!$A$30:$A$158,0),COLUMN(S$1)),IF('Inputs &amp; Summary'!$D$15=Lists!$E$4,INDEX('Commercial Rooftop Details'!$A$30:$V$158,MATCH('Cash Flow'!$A87,'Commercial Rooftop Details'!$A$30:$A$158,0),COLUMN(S$1)),INDEX('Ground-Mount Details'!$A$30:$V$158,MATCH('Cash Flow'!$A87,'Ground-Mount Details'!$A$30:$A$158,0),COLUMN(S$1))))</f>
        <v>0</v>
      </c>
      <c r="T87" s="238">
        <f>IF('Inputs &amp; Summary'!$D$15=Lists!$E$3,INDEX('Residential Rooftop Details'!$A$30:$X$158,MATCH('Cash Flow'!$A87,'Residential Rooftop Details'!$A$30:$A$158,0),COLUMN(T$1)),IF('Inputs &amp; Summary'!$D$15=Lists!$E$4,INDEX('Commercial Rooftop Details'!$A$30:$V$158,MATCH('Cash Flow'!$A87,'Commercial Rooftop Details'!$A$30:$A$158,0),COLUMN(T$1)),INDEX('Ground-Mount Details'!$A$30:$V$158,MATCH('Cash Flow'!$A87,'Ground-Mount Details'!$A$30:$A$158,0),COLUMN(T$1))))</f>
        <v>0</v>
      </c>
      <c r="U87" s="244">
        <f>IF('Inputs &amp; Summary'!$D$15=Lists!$E$3,INDEX('Residential Rooftop Details'!$A$30:$X$158,MATCH('Cash Flow'!$A87,'Residential Rooftop Details'!$A$30:$A$158,0),COLUMN(U$1)),IF('Inputs &amp; Summary'!$D$15=Lists!$E$4,INDEX('Commercial Rooftop Details'!$A$30:$V$158,MATCH('Cash Flow'!$A87,'Commercial Rooftop Details'!$A$30:$A$158,0),COLUMN(U$1)),INDEX('Ground-Mount Details'!$A$30:$V$158,MATCH('Cash Flow'!$A87,'Ground-Mount Details'!$A$30:$A$158,0),COLUMN(U$1))))</f>
        <v>0</v>
      </c>
      <c r="V87" s="245">
        <f t="shared" si="8"/>
        <v>0</v>
      </c>
      <c r="W87" s="245">
        <f>NPV('Inputs &amp; Summary'!$D$6,Y87:BL87)</f>
        <v>0</v>
      </c>
      <c r="X87" s="246">
        <f t="shared" si="7"/>
        <v>0</v>
      </c>
      <c r="Y87" s="248">
        <f>$D87*IF(Y$1&gt;'Inputs &amp; Summary'!$D$5,0,IF(Y$1&gt;VLOOKUP($G87,Lists!$J$17:$K$21,2),IF($M87=Lists!$H$3,IF($K87&lt;1,(($S87/$K87)*((1+'Inputs &amp; Summary'!$D$7)^Y$1)),((INT(Y$1/$K87)-INT((Y$1-1)/$K87))*$S87*((1+'Inputs &amp; Summary'!$D$7)^Y$1))),(_xlfn.WEIBULL.DIST(Y$1,$L87,$K87,FALSE)*$S87*((1+'Inputs &amp; Summary'!$D$7)^Y$1))),IF($M87=Lists!$H$3,IF($K87&lt;1,((($R87*(1-$E87)+$Q87*(1-$F87))/$K87)*((1+'Inputs &amp; Summary'!$D$7)^Y$1)),((INT(Y$1/$K87)-INT((Y$1-1)/$K87))*($R87*(1-$E87)+$Q87*(1-$F87))*((1+'Inputs &amp; Summary'!$D$7)^Y$1))),((_xlfn.WEIBULL.DIST(Y$1,$L87,$K87,FALSE)*($R87*(1-$E87)+$Q87*(1-$F87))*((1+'Inputs &amp; Summary'!$D$7)^Y$1))))))</f>
        <v>0</v>
      </c>
      <c r="Z87" s="248">
        <f>$D87*IF(Z$1&gt;'Inputs &amp; Summary'!$D$5,0,IF(Z$1&gt;VLOOKUP($G87,Lists!$J$17:$K$21,2),IF($M87=Lists!$H$3,IF($K87&lt;1,(($S87/$K87)*((1+'Inputs &amp; Summary'!$D$7)^Z$1)),((INT(Z$1/$K87)-INT((Z$1-1)/$K87))*$S87*((1+'Inputs &amp; Summary'!$D$7)^Z$1))),(_xlfn.WEIBULL.DIST(Z$1,$L87,$K87,FALSE)*$S87*((1+'Inputs &amp; Summary'!$D$7)^Z$1))),IF($M87=Lists!$H$3,IF($K87&lt;1,((($R87*(1-$E87)+$Q87*(1-$F87))/$K87)*((1+'Inputs &amp; Summary'!$D$7)^Z$1)),((INT(Z$1/$K87)-INT((Z$1-1)/$K87))*($R87*(1-$E87)+$Q87*(1-$F87))*((1+'Inputs &amp; Summary'!$D$7)^Z$1))),((_xlfn.WEIBULL.DIST(Z$1,$L87,$K87,FALSE)*($R87*(1-$E87)+$Q87*(1-$F87))*((1+'Inputs &amp; Summary'!$D$7)^Z$1))))))</f>
        <v>0</v>
      </c>
      <c r="AA87" s="248">
        <f>$D87*IF(AA$1&gt;'Inputs &amp; Summary'!$D$5,0,IF(AA$1&gt;VLOOKUP($G87,Lists!$J$17:$K$21,2),IF($M87=Lists!$H$3,IF($K87&lt;1,(($S87/$K87)*((1+'Inputs &amp; Summary'!$D$7)^AA$1)),((INT(AA$1/$K87)-INT((AA$1-1)/$K87))*$S87*((1+'Inputs &amp; Summary'!$D$7)^AA$1))),(_xlfn.WEIBULL.DIST(AA$1,$L87,$K87,FALSE)*$S87*((1+'Inputs &amp; Summary'!$D$7)^AA$1))),IF($M87=Lists!$H$3,IF($K87&lt;1,((($R87*(1-$E87)+$Q87*(1-$F87))/$K87)*((1+'Inputs &amp; Summary'!$D$7)^AA$1)),((INT(AA$1/$K87)-INT((AA$1-1)/$K87))*($R87*(1-$E87)+$Q87*(1-$F87))*((1+'Inputs &amp; Summary'!$D$7)^AA$1))),((_xlfn.WEIBULL.DIST(AA$1,$L87,$K87,FALSE)*($R87*(1-$E87)+$Q87*(1-$F87))*((1+'Inputs &amp; Summary'!$D$7)^AA$1))))))</f>
        <v>0</v>
      </c>
      <c r="AB87" s="248">
        <f>$D87*IF(AB$1&gt;'Inputs &amp; Summary'!$D$5,0,IF(AB$1&gt;VLOOKUP($G87,Lists!$J$17:$K$21,2),IF($M87=Lists!$H$3,IF($K87&lt;1,(($S87/$K87)*((1+'Inputs &amp; Summary'!$D$7)^AB$1)),((INT(AB$1/$K87)-INT((AB$1-1)/$K87))*$S87*((1+'Inputs &amp; Summary'!$D$7)^AB$1))),(_xlfn.WEIBULL.DIST(AB$1,$L87,$K87,FALSE)*$S87*((1+'Inputs &amp; Summary'!$D$7)^AB$1))),IF($M87=Lists!$H$3,IF($K87&lt;1,((($R87*(1-$E87)+$Q87*(1-$F87))/$K87)*((1+'Inputs &amp; Summary'!$D$7)^AB$1)),((INT(AB$1/$K87)-INT((AB$1-1)/$K87))*($R87*(1-$E87)+$Q87*(1-$F87))*((1+'Inputs &amp; Summary'!$D$7)^AB$1))),((_xlfn.WEIBULL.DIST(AB$1,$L87,$K87,FALSE)*($R87*(1-$E87)+$Q87*(1-$F87))*((1+'Inputs &amp; Summary'!$D$7)^AB$1))))))</f>
        <v>0</v>
      </c>
      <c r="AC87" s="248">
        <f>$D87*IF(AC$1&gt;'Inputs &amp; Summary'!$D$5,0,IF(AC$1&gt;VLOOKUP($G87,Lists!$J$17:$K$21,2),IF($M87=Lists!$H$3,IF($K87&lt;1,(($S87/$K87)*((1+'Inputs &amp; Summary'!$D$7)^AC$1)),((INT(AC$1/$K87)-INT((AC$1-1)/$K87))*$S87*((1+'Inputs &amp; Summary'!$D$7)^AC$1))),(_xlfn.WEIBULL.DIST(AC$1,$L87,$K87,FALSE)*$S87*((1+'Inputs &amp; Summary'!$D$7)^AC$1))),IF($M87=Lists!$H$3,IF($K87&lt;1,((($R87*(1-$E87)+$Q87*(1-$F87))/$K87)*((1+'Inputs &amp; Summary'!$D$7)^AC$1)),((INT(AC$1/$K87)-INT((AC$1-1)/$K87))*($R87*(1-$E87)+$Q87*(1-$F87))*((1+'Inputs &amp; Summary'!$D$7)^AC$1))),((_xlfn.WEIBULL.DIST(AC$1,$L87,$K87,FALSE)*($R87*(1-$E87)+$Q87*(1-$F87))*((1+'Inputs &amp; Summary'!$D$7)^AC$1))))))</f>
        <v>0</v>
      </c>
      <c r="AD87" s="248">
        <f>$D87*IF(AD$1&gt;'Inputs &amp; Summary'!$D$5,0,IF(AD$1&gt;VLOOKUP($G87,Lists!$J$17:$K$21,2),IF($M87=Lists!$H$3,IF($K87&lt;1,(($S87/$K87)*((1+'Inputs &amp; Summary'!$D$7)^AD$1)),((INT(AD$1/$K87)-INT((AD$1-1)/$K87))*$S87*((1+'Inputs &amp; Summary'!$D$7)^AD$1))),(_xlfn.WEIBULL.DIST(AD$1,$L87,$K87,FALSE)*$S87*((1+'Inputs &amp; Summary'!$D$7)^AD$1))),IF($M87=Lists!$H$3,IF($K87&lt;1,((($R87*(1-$E87)+$Q87*(1-$F87))/$K87)*((1+'Inputs &amp; Summary'!$D$7)^AD$1)),((INT(AD$1/$K87)-INT((AD$1-1)/$K87))*($R87*(1-$E87)+$Q87*(1-$F87))*((1+'Inputs &amp; Summary'!$D$7)^AD$1))),((_xlfn.WEIBULL.DIST(AD$1,$L87,$K87,FALSE)*($R87*(1-$E87)+$Q87*(1-$F87))*((1+'Inputs &amp; Summary'!$D$7)^AD$1))))))</f>
        <v>0</v>
      </c>
      <c r="AE87" s="248">
        <f>$D87*IF(AE$1&gt;'Inputs &amp; Summary'!$D$5,0,IF(AE$1&gt;VLOOKUP($G87,Lists!$J$17:$K$21,2),IF($M87=Lists!$H$3,IF($K87&lt;1,(($S87/$K87)*((1+'Inputs &amp; Summary'!$D$7)^AE$1)),((INT(AE$1/$K87)-INT((AE$1-1)/$K87))*$S87*((1+'Inputs &amp; Summary'!$D$7)^AE$1))),(_xlfn.WEIBULL.DIST(AE$1,$L87,$K87,FALSE)*$S87*((1+'Inputs &amp; Summary'!$D$7)^AE$1))),IF($M87=Lists!$H$3,IF($K87&lt;1,((($R87*(1-$E87)+$Q87*(1-$F87))/$K87)*((1+'Inputs &amp; Summary'!$D$7)^AE$1)),((INT(AE$1/$K87)-INT((AE$1-1)/$K87))*($R87*(1-$E87)+$Q87*(1-$F87))*((1+'Inputs &amp; Summary'!$D$7)^AE$1))),((_xlfn.WEIBULL.DIST(AE$1,$L87,$K87,FALSE)*($R87*(1-$E87)+$Q87*(1-$F87))*((1+'Inputs &amp; Summary'!$D$7)^AE$1))))))</f>
        <v>0</v>
      </c>
      <c r="AF87" s="248">
        <f>$D87*IF(AF$1&gt;'Inputs &amp; Summary'!$D$5,0,IF(AF$1&gt;VLOOKUP($G87,Lists!$J$17:$K$21,2),IF($M87=Lists!$H$3,IF($K87&lt;1,(($S87/$K87)*((1+'Inputs &amp; Summary'!$D$7)^AF$1)),((INT(AF$1/$K87)-INT((AF$1-1)/$K87))*$S87*((1+'Inputs &amp; Summary'!$D$7)^AF$1))),(_xlfn.WEIBULL.DIST(AF$1,$L87,$K87,FALSE)*$S87*((1+'Inputs &amp; Summary'!$D$7)^AF$1))),IF($M87=Lists!$H$3,IF($K87&lt;1,((($R87*(1-$E87)+$Q87*(1-$F87))/$K87)*((1+'Inputs &amp; Summary'!$D$7)^AF$1)),((INT(AF$1/$K87)-INT((AF$1-1)/$K87))*($R87*(1-$E87)+$Q87*(1-$F87))*((1+'Inputs &amp; Summary'!$D$7)^AF$1))),((_xlfn.WEIBULL.DIST(AF$1,$L87,$K87,FALSE)*($R87*(1-$E87)+$Q87*(1-$F87))*((1+'Inputs &amp; Summary'!$D$7)^AF$1))))))</f>
        <v>0</v>
      </c>
      <c r="AG87" s="248">
        <f>$D87*IF(AG$1&gt;'Inputs &amp; Summary'!$D$5,0,IF(AG$1&gt;VLOOKUP($G87,Lists!$J$17:$K$21,2),IF($M87=Lists!$H$3,IF($K87&lt;1,(($S87/$K87)*((1+'Inputs &amp; Summary'!$D$7)^AG$1)),((INT(AG$1/$K87)-INT((AG$1-1)/$K87))*$S87*((1+'Inputs &amp; Summary'!$D$7)^AG$1))),(_xlfn.WEIBULL.DIST(AG$1,$L87,$K87,FALSE)*$S87*((1+'Inputs &amp; Summary'!$D$7)^AG$1))),IF($M87=Lists!$H$3,IF($K87&lt;1,((($R87*(1-$E87)+$Q87*(1-$F87))/$K87)*((1+'Inputs &amp; Summary'!$D$7)^AG$1)),((INT(AG$1/$K87)-INT((AG$1-1)/$K87))*($R87*(1-$E87)+$Q87*(1-$F87))*((1+'Inputs &amp; Summary'!$D$7)^AG$1))),((_xlfn.WEIBULL.DIST(AG$1,$L87,$K87,FALSE)*($R87*(1-$E87)+$Q87*(1-$F87))*((1+'Inputs &amp; Summary'!$D$7)^AG$1))))))</f>
        <v>0</v>
      </c>
      <c r="AH87" s="248">
        <f>$D87*IF(AH$1&gt;'Inputs &amp; Summary'!$D$5,0,IF(AH$1&gt;VLOOKUP($G87,Lists!$J$17:$K$21,2),IF($M87=Lists!$H$3,IF($K87&lt;1,(($S87/$K87)*((1+'Inputs &amp; Summary'!$D$7)^AH$1)),((INT(AH$1/$K87)-INT((AH$1-1)/$K87))*$S87*((1+'Inputs &amp; Summary'!$D$7)^AH$1))),(_xlfn.WEIBULL.DIST(AH$1,$L87,$K87,FALSE)*$S87*((1+'Inputs &amp; Summary'!$D$7)^AH$1))),IF($M87=Lists!$H$3,IF($K87&lt;1,((($R87*(1-$E87)+$Q87*(1-$F87))/$K87)*((1+'Inputs &amp; Summary'!$D$7)^AH$1)),((INT(AH$1/$K87)-INT((AH$1-1)/$K87))*($R87*(1-$E87)+$Q87*(1-$F87))*((1+'Inputs &amp; Summary'!$D$7)^AH$1))),((_xlfn.WEIBULL.DIST(AH$1,$L87,$K87,FALSE)*($R87*(1-$E87)+$Q87*(1-$F87))*((1+'Inputs &amp; Summary'!$D$7)^AH$1))))))</f>
        <v>0</v>
      </c>
      <c r="AI87" s="248">
        <f>$D87*IF(AI$1&gt;'Inputs &amp; Summary'!$D$5,0,IF(AI$1&gt;VLOOKUP($G87,Lists!$J$17:$K$21,2),IF($M87=Lists!$H$3,IF($K87&lt;1,(($S87/$K87)*((1+'Inputs &amp; Summary'!$D$7)^AI$1)),((INT(AI$1/$K87)-INT((AI$1-1)/$K87))*$S87*((1+'Inputs &amp; Summary'!$D$7)^AI$1))),(_xlfn.WEIBULL.DIST(AI$1,$L87,$K87,FALSE)*$S87*((1+'Inputs &amp; Summary'!$D$7)^AI$1))),IF($M87=Lists!$H$3,IF($K87&lt;1,((($R87*(1-$E87)+$Q87*(1-$F87))/$K87)*((1+'Inputs &amp; Summary'!$D$7)^AI$1)),((INT(AI$1/$K87)-INT((AI$1-1)/$K87))*($R87*(1-$E87)+$Q87*(1-$F87))*((1+'Inputs &amp; Summary'!$D$7)^AI$1))),((_xlfn.WEIBULL.DIST(AI$1,$L87,$K87,FALSE)*($R87*(1-$E87)+$Q87*(1-$F87))*((1+'Inputs &amp; Summary'!$D$7)^AI$1))))))</f>
        <v>0</v>
      </c>
      <c r="AJ87" s="248">
        <f>$D87*IF(AJ$1&gt;'Inputs &amp; Summary'!$D$5,0,IF(AJ$1&gt;VLOOKUP($G87,Lists!$J$17:$K$21,2),IF($M87=Lists!$H$3,IF($K87&lt;1,(($S87/$K87)*((1+'Inputs &amp; Summary'!$D$7)^AJ$1)),((INT(AJ$1/$K87)-INT((AJ$1-1)/$K87))*$S87*((1+'Inputs &amp; Summary'!$D$7)^AJ$1))),(_xlfn.WEIBULL.DIST(AJ$1,$L87,$K87,FALSE)*$S87*((1+'Inputs &amp; Summary'!$D$7)^AJ$1))),IF($M87=Lists!$H$3,IF($K87&lt;1,((($R87*(1-$E87)+$Q87*(1-$F87))/$K87)*((1+'Inputs &amp; Summary'!$D$7)^AJ$1)),((INT(AJ$1/$K87)-INT((AJ$1-1)/$K87))*($R87*(1-$E87)+$Q87*(1-$F87))*((1+'Inputs &amp; Summary'!$D$7)^AJ$1))),((_xlfn.WEIBULL.DIST(AJ$1,$L87,$K87,FALSE)*($R87*(1-$E87)+$Q87*(1-$F87))*((1+'Inputs &amp; Summary'!$D$7)^AJ$1))))))</f>
        <v>0</v>
      </c>
      <c r="AK87" s="248">
        <f>$D87*IF(AK$1&gt;'Inputs &amp; Summary'!$D$5,0,IF(AK$1&gt;VLOOKUP($G87,Lists!$J$17:$K$21,2),IF($M87=Lists!$H$3,IF($K87&lt;1,(($S87/$K87)*((1+'Inputs &amp; Summary'!$D$7)^AK$1)),((INT(AK$1/$K87)-INT((AK$1-1)/$K87))*$S87*((1+'Inputs &amp; Summary'!$D$7)^AK$1))),(_xlfn.WEIBULL.DIST(AK$1,$L87,$K87,FALSE)*$S87*((1+'Inputs &amp; Summary'!$D$7)^AK$1))),IF($M87=Lists!$H$3,IF($K87&lt;1,((($R87*(1-$E87)+$Q87*(1-$F87))/$K87)*((1+'Inputs &amp; Summary'!$D$7)^AK$1)),((INT(AK$1/$K87)-INT((AK$1-1)/$K87))*($R87*(1-$E87)+$Q87*(1-$F87))*((1+'Inputs &amp; Summary'!$D$7)^AK$1))),((_xlfn.WEIBULL.DIST(AK$1,$L87,$K87,FALSE)*($R87*(1-$E87)+$Q87*(1-$F87))*((1+'Inputs &amp; Summary'!$D$7)^AK$1))))))</f>
        <v>0</v>
      </c>
      <c r="AL87" s="248">
        <f>$D87*IF(AL$1&gt;'Inputs &amp; Summary'!$D$5,0,IF(AL$1&gt;VLOOKUP($G87,Lists!$J$17:$K$21,2),IF($M87=Lists!$H$3,IF($K87&lt;1,(($S87/$K87)*((1+'Inputs &amp; Summary'!$D$7)^AL$1)),((INT(AL$1/$K87)-INT((AL$1-1)/$K87))*$S87*((1+'Inputs &amp; Summary'!$D$7)^AL$1))),(_xlfn.WEIBULL.DIST(AL$1,$L87,$K87,FALSE)*$S87*((1+'Inputs &amp; Summary'!$D$7)^AL$1))),IF($M87=Lists!$H$3,IF($K87&lt;1,((($R87*(1-$E87)+$Q87*(1-$F87))/$K87)*((1+'Inputs &amp; Summary'!$D$7)^AL$1)),((INT(AL$1/$K87)-INT((AL$1-1)/$K87))*($R87*(1-$E87)+$Q87*(1-$F87))*((1+'Inputs &amp; Summary'!$D$7)^AL$1))),((_xlfn.WEIBULL.DIST(AL$1,$L87,$K87,FALSE)*($R87*(1-$E87)+$Q87*(1-$F87))*((1+'Inputs &amp; Summary'!$D$7)^AL$1))))))</f>
        <v>0</v>
      </c>
      <c r="AM87" s="248">
        <f>$D87*IF(AM$1&gt;'Inputs &amp; Summary'!$D$5,0,IF(AM$1&gt;VLOOKUP($G87,Lists!$J$17:$K$21,2),IF($M87=Lists!$H$3,IF($K87&lt;1,(($S87/$K87)*((1+'Inputs &amp; Summary'!$D$7)^AM$1)),((INT(AM$1/$K87)-INT((AM$1-1)/$K87))*$S87*((1+'Inputs &amp; Summary'!$D$7)^AM$1))),(_xlfn.WEIBULL.DIST(AM$1,$L87,$K87,FALSE)*$S87*((1+'Inputs &amp; Summary'!$D$7)^AM$1))),IF($M87=Lists!$H$3,IF($K87&lt;1,((($R87*(1-$E87)+$Q87*(1-$F87))/$K87)*((1+'Inputs &amp; Summary'!$D$7)^AM$1)),((INT(AM$1/$K87)-INT((AM$1-1)/$K87))*($R87*(1-$E87)+$Q87*(1-$F87))*((1+'Inputs &amp; Summary'!$D$7)^AM$1))),((_xlfn.WEIBULL.DIST(AM$1,$L87,$K87,FALSE)*($R87*(1-$E87)+$Q87*(1-$F87))*((1+'Inputs &amp; Summary'!$D$7)^AM$1))))))</f>
        <v>0</v>
      </c>
      <c r="AN87" s="248">
        <f>$D87*IF(AN$1&gt;'Inputs &amp; Summary'!$D$5,0,IF(AN$1&gt;VLOOKUP($G87,Lists!$J$17:$K$21,2),IF($M87=Lists!$H$3,IF($K87&lt;1,(($S87/$K87)*((1+'Inputs &amp; Summary'!$D$7)^AN$1)),((INT(AN$1/$K87)-INT((AN$1-1)/$K87))*$S87*((1+'Inputs &amp; Summary'!$D$7)^AN$1))),(_xlfn.WEIBULL.DIST(AN$1,$L87,$K87,FALSE)*$S87*((1+'Inputs &amp; Summary'!$D$7)^AN$1))),IF($M87=Lists!$H$3,IF($K87&lt;1,((($R87*(1-$E87)+$Q87*(1-$F87))/$K87)*((1+'Inputs &amp; Summary'!$D$7)^AN$1)),((INT(AN$1/$K87)-INT((AN$1-1)/$K87))*($R87*(1-$E87)+$Q87*(1-$F87))*((1+'Inputs &amp; Summary'!$D$7)^AN$1))),((_xlfn.WEIBULL.DIST(AN$1,$L87,$K87,FALSE)*($R87*(1-$E87)+$Q87*(1-$F87))*((1+'Inputs &amp; Summary'!$D$7)^AN$1))))))</f>
        <v>0</v>
      </c>
      <c r="AO87" s="248">
        <f>$D87*IF(AO$1&gt;'Inputs &amp; Summary'!$D$5,0,IF(AO$1&gt;VLOOKUP($G87,Lists!$J$17:$K$21,2),IF($M87=Lists!$H$3,IF($K87&lt;1,(($S87/$K87)*((1+'Inputs &amp; Summary'!$D$7)^AO$1)),((INT(AO$1/$K87)-INT((AO$1-1)/$K87))*$S87*((1+'Inputs &amp; Summary'!$D$7)^AO$1))),(_xlfn.WEIBULL.DIST(AO$1,$L87,$K87,FALSE)*$S87*((1+'Inputs &amp; Summary'!$D$7)^AO$1))),IF($M87=Lists!$H$3,IF($K87&lt;1,((($R87*(1-$E87)+$Q87*(1-$F87))/$K87)*((1+'Inputs &amp; Summary'!$D$7)^AO$1)),((INT(AO$1/$K87)-INT((AO$1-1)/$K87))*($R87*(1-$E87)+$Q87*(1-$F87))*((1+'Inputs &amp; Summary'!$D$7)^AO$1))),((_xlfn.WEIBULL.DIST(AO$1,$L87,$K87,FALSE)*($R87*(1-$E87)+$Q87*(1-$F87))*((1+'Inputs &amp; Summary'!$D$7)^AO$1))))))</f>
        <v>0</v>
      </c>
      <c r="AP87" s="248">
        <f>$D87*IF(AP$1&gt;'Inputs &amp; Summary'!$D$5,0,IF(AP$1&gt;VLOOKUP($G87,Lists!$J$17:$K$21,2),IF($M87=Lists!$H$3,IF($K87&lt;1,(($S87/$K87)*((1+'Inputs &amp; Summary'!$D$7)^AP$1)),((INT(AP$1/$K87)-INT((AP$1-1)/$K87))*$S87*((1+'Inputs &amp; Summary'!$D$7)^AP$1))),(_xlfn.WEIBULL.DIST(AP$1,$L87,$K87,FALSE)*$S87*((1+'Inputs &amp; Summary'!$D$7)^AP$1))),IF($M87=Lists!$H$3,IF($K87&lt;1,((($R87*(1-$E87)+$Q87*(1-$F87))/$K87)*((1+'Inputs &amp; Summary'!$D$7)^AP$1)),((INT(AP$1/$K87)-INT((AP$1-1)/$K87))*($R87*(1-$E87)+$Q87*(1-$F87))*((1+'Inputs &amp; Summary'!$D$7)^AP$1))),((_xlfn.WEIBULL.DIST(AP$1,$L87,$K87,FALSE)*($R87*(1-$E87)+$Q87*(1-$F87))*((1+'Inputs &amp; Summary'!$D$7)^AP$1))))))</f>
        <v>0</v>
      </c>
      <c r="AQ87" s="248">
        <f>$D87*IF(AQ$1&gt;'Inputs &amp; Summary'!$D$5,0,IF(AQ$1&gt;VLOOKUP($G87,Lists!$J$17:$K$21,2),IF($M87=Lists!$H$3,IF($K87&lt;1,(($S87/$K87)*((1+'Inputs &amp; Summary'!$D$7)^AQ$1)),((INT(AQ$1/$K87)-INT((AQ$1-1)/$K87))*$S87*((1+'Inputs &amp; Summary'!$D$7)^AQ$1))),(_xlfn.WEIBULL.DIST(AQ$1,$L87,$K87,FALSE)*$S87*((1+'Inputs &amp; Summary'!$D$7)^AQ$1))),IF($M87=Lists!$H$3,IF($K87&lt;1,((($R87*(1-$E87)+$Q87*(1-$F87))/$K87)*((1+'Inputs &amp; Summary'!$D$7)^AQ$1)),((INT(AQ$1/$K87)-INT((AQ$1-1)/$K87))*($R87*(1-$E87)+$Q87*(1-$F87))*((1+'Inputs &amp; Summary'!$D$7)^AQ$1))),((_xlfn.WEIBULL.DIST(AQ$1,$L87,$K87,FALSE)*($R87*(1-$E87)+$Q87*(1-$F87))*((1+'Inputs &amp; Summary'!$D$7)^AQ$1))))))</f>
        <v>0</v>
      </c>
      <c r="AR87" s="248">
        <f>$D87*IF(AR$1&gt;'Inputs &amp; Summary'!$D$5,0,IF(AR$1&gt;VLOOKUP($G87,Lists!$J$17:$K$21,2),IF($M87=Lists!$H$3,IF($K87&lt;1,(($S87/$K87)*((1+'Inputs &amp; Summary'!$D$7)^AR$1)),((INT(AR$1/$K87)-INT((AR$1-1)/$K87))*$S87*((1+'Inputs &amp; Summary'!$D$7)^AR$1))),(_xlfn.WEIBULL.DIST(AR$1,$L87,$K87,FALSE)*$S87*((1+'Inputs &amp; Summary'!$D$7)^AR$1))),IF($M87=Lists!$H$3,IF($K87&lt;1,((($R87*(1-$E87)+$Q87*(1-$F87))/$K87)*((1+'Inputs &amp; Summary'!$D$7)^AR$1)),((INT(AR$1/$K87)-INT((AR$1-1)/$K87))*($R87*(1-$E87)+$Q87*(1-$F87))*((1+'Inputs &amp; Summary'!$D$7)^AR$1))),((_xlfn.WEIBULL.DIST(AR$1,$L87,$K87,FALSE)*($R87*(1-$E87)+$Q87*(1-$F87))*((1+'Inputs &amp; Summary'!$D$7)^AR$1))))))</f>
        <v>0</v>
      </c>
      <c r="AS87" s="248">
        <f>$D87*IF(AS$1&gt;'Inputs &amp; Summary'!$D$5,0,IF(AS$1&gt;VLOOKUP($G87,Lists!$J$17:$K$21,2),IF($M87=Lists!$H$3,IF($K87&lt;1,(($S87/$K87)*((1+'Inputs &amp; Summary'!$D$7)^AS$1)),((INT(AS$1/$K87)-INT((AS$1-1)/$K87))*$S87*((1+'Inputs &amp; Summary'!$D$7)^AS$1))),(_xlfn.WEIBULL.DIST(AS$1,$L87,$K87,FALSE)*$S87*((1+'Inputs &amp; Summary'!$D$7)^AS$1))),IF($M87=Lists!$H$3,IF($K87&lt;1,((($R87*(1-$E87)+$Q87*(1-$F87))/$K87)*((1+'Inputs &amp; Summary'!$D$7)^AS$1)),((INT(AS$1/$K87)-INT((AS$1-1)/$K87))*($R87*(1-$E87)+$Q87*(1-$F87))*((1+'Inputs &amp; Summary'!$D$7)^AS$1))),((_xlfn.WEIBULL.DIST(AS$1,$L87,$K87,FALSE)*($R87*(1-$E87)+$Q87*(1-$F87))*((1+'Inputs &amp; Summary'!$D$7)^AS$1))))))</f>
        <v>0</v>
      </c>
      <c r="AT87" s="248">
        <f>$D87*IF(AT$1&gt;'Inputs &amp; Summary'!$D$5,0,IF(AT$1&gt;VLOOKUP($G87,Lists!$J$17:$K$21,2),IF($M87=Lists!$H$3,IF($K87&lt;1,(($S87/$K87)*((1+'Inputs &amp; Summary'!$D$7)^AT$1)),((INT(AT$1/$K87)-INT((AT$1-1)/$K87))*$S87*((1+'Inputs &amp; Summary'!$D$7)^AT$1))),(_xlfn.WEIBULL.DIST(AT$1,$L87,$K87,FALSE)*$S87*((1+'Inputs &amp; Summary'!$D$7)^AT$1))),IF($M87=Lists!$H$3,IF($K87&lt;1,((($R87*(1-$E87)+$Q87*(1-$F87))/$K87)*((1+'Inputs &amp; Summary'!$D$7)^AT$1)),((INT(AT$1/$K87)-INT((AT$1-1)/$K87))*($R87*(1-$E87)+$Q87*(1-$F87))*((1+'Inputs &amp; Summary'!$D$7)^AT$1))),((_xlfn.WEIBULL.DIST(AT$1,$L87,$K87,FALSE)*($R87*(1-$E87)+$Q87*(1-$F87))*((1+'Inputs &amp; Summary'!$D$7)^AT$1))))))</f>
        <v>0</v>
      </c>
      <c r="AU87" s="248">
        <f>$D87*IF(AU$1&gt;'Inputs &amp; Summary'!$D$5,0,IF(AU$1&gt;VLOOKUP($G87,Lists!$J$17:$K$21,2),IF($M87=Lists!$H$3,IF($K87&lt;1,(($S87/$K87)*((1+'Inputs &amp; Summary'!$D$7)^AU$1)),((INT(AU$1/$K87)-INT((AU$1-1)/$K87))*$S87*((1+'Inputs &amp; Summary'!$D$7)^AU$1))),(_xlfn.WEIBULL.DIST(AU$1,$L87,$K87,FALSE)*$S87*((1+'Inputs &amp; Summary'!$D$7)^AU$1))),IF($M87=Lists!$H$3,IF($K87&lt;1,((($R87*(1-$E87)+$Q87*(1-$F87))/$K87)*((1+'Inputs &amp; Summary'!$D$7)^AU$1)),((INT(AU$1/$K87)-INT((AU$1-1)/$K87))*($R87*(1-$E87)+$Q87*(1-$F87))*((1+'Inputs &amp; Summary'!$D$7)^AU$1))),((_xlfn.WEIBULL.DIST(AU$1,$L87,$K87,FALSE)*($R87*(1-$E87)+$Q87*(1-$F87))*((1+'Inputs &amp; Summary'!$D$7)^AU$1))))))</f>
        <v>0</v>
      </c>
      <c r="AV87" s="248">
        <f>$D87*IF(AV$1&gt;'Inputs &amp; Summary'!$D$5,0,IF(AV$1&gt;VLOOKUP($G87,Lists!$J$17:$K$21,2),IF($M87=Lists!$H$3,IF($K87&lt;1,(($S87/$K87)*((1+'Inputs &amp; Summary'!$D$7)^AV$1)),((INT(AV$1/$K87)-INT((AV$1-1)/$K87))*$S87*((1+'Inputs &amp; Summary'!$D$7)^AV$1))),(_xlfn.WEIBULL.DIST(AV$1,$L87,$K87,FALSE)*$S87*((1+'Inputs &amp; Summary'!$D$7)^AV$1))),IF($M87=Lists!$H$3,IF($K87&lt;1,((($R87*(1-$E87)+$Q87*(1-$F87))/$K87)*((1+'Inputs &amp; Summary'!$D$7)^AV$1)),((INT(AV$1/$K87)-INT((AV$1-1)/$K87))*($R87*(1-$E87)+$Q87*(1-$F87))*((1+'Inputs &amp; Summary'!$D$7)^AV$1))),((_xlfn.WEIBULL.DIST(AV$1,$L87,$K87,FALSE)*($R87*(1-$E87)+$Q87*(1-$F87))*((1+'Inputs &amp; Summary'!$D$7)^AV$1))))))</f>
        <v>0</v>
      </c>
      <c r="AW87" s="248">
        <f>$D87*IF(AW$1&gt;'Inputs &amp; Summary'!$D$5,0,IF(AW$1&gt;VLOOKUP($G87,Lists!$J$17:$K$21,2),IF($M87=Lists!$H$3,IF($K87&lt;1,(($S87/$K87)*((1+'Inputs &amp; Summary'!$D$7)^AW$1)),((INT(AW$1/$K87)-INT((AW$1-1)/$K87))*$S87*((1+'Inputs &amp; Summary'!$D$7)^AW$1))),(_xlfn.WEIBULL.DIST(AW$1,$L87,$K87,FALSE)*$S87*((1+'Inputs &amp; Summary'!$D$7)^AW$1))),IF($M87=Lists!$H$3,IF($K87&lt;1,((($R87*(1-$E87)+$Q87*(1-$F87))/$K87)*((1+'Inputs &amp; Summary'!$D$7)^AW$1)),((INT(AW$1/$K87)-INT((AW$1-1)/$K87))*($R87*(1-$E87)+$Q87*(1-$F87))*((1+'Inputs &amp; Summary'!$D$7)^AW$1))),((_xlfn.WEIBULL.DIST(AW$1,$L87,$K87,FALSE)*($R87*(1-$E87)+$Q87*(1-$F87))*((1+'Inputs &amp; Summary'!$D$7)^AW$1))))))</f>
        <v>0</v>
      </c>
      <c r="AX87" s="248">
        <f>$D87*IF(AX$1&gt;'Inputs &amp; Summary'!$D$5,0,IF(AX$1&gt;VLOOKUP($G87,Lists!$J$17:$K$21,2),IF($M87=Lists!$H$3,IF($K87&lt;1,(($S87/$K87)*((1+'Inputs &amp; Summary'!$D$7)^AX$1)),((INT(AX$1/$K87)-INT((AX$1-1)/$K87))*$S87*((1+'Inputs &amp; Summary'!$D$7)^AX$1))),(_xlfn.WEIBULL.DIST(AX$1,$L87,$K87,FALSE)*$S87*((1+'Inputs &amp; Summary'!$D$7)^AX$1))),IF($M87=Lists!$H$3,IF($K87&lt;1,((($R87*(1-$E87)+$Q87*(1-$F87))/$K87)*((1+'Inputs &amp; Summary'!$D$7)^AX$1)),((INT(AX$1/$K87)-INT((AX$1-1)/$K87))*($R87*(1-$E87)+$Q87*(1-$F87))*((1+'Inputs &amp; Summary'!$D$7)^AX$1))),((_xlfn.WEIBULL.DIST(AX$1,$L87,$K87,FALSE)*($R87*(1-$E87)+$Q87*(1-$F87))*((1+'Inputs &amp; Summary'!$D$7)^AX$1))))))</f>
        <v>0</v>
      </c>
      <c r="AY87" s="248">
        <f>$D87*IF(AY$1&gt;'Inputs &amp; Summary'!$D$5,0,IF(AY$1&gt;VLOOKUP($G87,Lists!$J$17:$K$21,2),IF($M87=Lists!$H$3,IF($K87&lt;1,(($S87/$K87)*((1+'Inputs &amp; Summary'!$D$7)^AY$1)),((INT(AY$1/$K87)-INT((AY$1-1)/$K87))*$S87*((1+'Inputs &amp; Summary'!$D$7)^AY$1))),(_xlfn.WEIBULL.DIST(AY$1,$L87,$K87,FALSE)*$S87*((1+'Inputs &amp; Summary'!$D$7)^AY$1))),IF($M87=Lists!$H$3,IF($K87&lt;1,((($R87*(1-$E87)+$Q87*(1-$F87))/$K87)*((1+'Inputs &amp; Summary'!$D$7)^AY$1)),((INT(AY$1/$K87)-INT((AY$1-1)/$K87))*($R87*(1-$E87)+$Q87*(1-$F87))*((1+'Inputs &amp; Summary'!$D$7)^AY$1))),((_xlfn.WEIBULL.DIST(AY$1,$L87,$K87,FALSE)*($R87*(1-$E87)+$Q87*(1-$F87))*((1+'Inputs &amp; Summary'!$D$7)^AY$1))))))</f>
        <v>0</v>
      </c>
      <c r="AZ87" s="248">
        <f>$D87*IF(AZ$1&gt;'Inputs &amp; Summary'!$D$5,0,IF(AZ$1&gt;VLOOKUP($G87,Lists!$J$17:$K$21,2),IF($M87=Lists!$H$3,IF($K87&lt;1,(($S87/$K87)*((1+'Inputs &amp; Summary'!$D$7)^AZ$1)),((INT(AZ$1/$K87)-INT((AZ$1-1)/$K87))*$S87*((1+'Inputs &amp; Summary'!$D$7)^AZ$1))),(_xlfn.WEIBULL.DIST(AZ$1,$L87,$K87,FALSE)*$S87*((1+'Inputs &amp; Summary'!$D$7)^AZ$1))),IF($M87=Lists!$H$3,IF($K87&lt;1,((($R87*(1-$E87)+$Q87*(1-$F87))/$K87)*((1+'Inputs &amp; Summary'!$D$7)^AZ$1)),((INT(AZ$1/$K87)-INT((AZ$1-1)/$K87))*($R87*(1-$E87)+$Q87*(1-$F87))*((1+'Inputs &amp; Summary'!$D$7)^AZ$1))),((_xlfn.WEIBULL.DIST(AZ$1,$L87,$K87,FALSE)*($R87*(1-$E87)+$Q87*(1-$F87))*((1+'Inputs &amp; Summary'!$D$7)^AZ$1))))))</f>
        <v>0</v>
      </c>
      <c r="BA87" s="248">
        <f>$D87*IF(BA$1&gt;'Inputs &amp; Summary'!$D$5,0,IF(BA$1&gt;VLOOKUP($G87,Lists!$J$17:$K$21,2),IF($M87=Lists!$H$3,IF($K87&lt;1,(($S87/$K87)*((1+'Inputs &amp; Summary'!$D$7)^BA$1)),((INT(BA$1/$K87)-INT((BA$1-1)/$K87))*$S87*((1+'Inputs &amp; Summary'!$D$7)^BA$1))),(_xlfn.WEIBULL.DIST(BA$1,$L87,$K87,FALSE)*$S87*((1+'Inputs &amp; Summary'!$D$7)^BA$1))),IF($M87=Lists!$H$3,IF($K87&lt;1,((($R87*(1-$E87)+$Q87*(1-$F87))/$K87)*((1+'Inputs &amp; Summary'!$D$7)^BA$1)),((INT(BA$1/$K87)-INT((BA$1-1)/$K87))*($R87*(1-$E87)+$Q87*(1-$F87))*((1+'Inputs &amp; Summary'!$D$7)^BA$1))),((_xlfn.WEIBULL.DIST(BA$1,$L87,$K87,FALSE)*($R87*(1-$E87)+$Q87*(1-$F87))*((1+'Inputs &amp; Summary'!$D$7)^BA$1))))))</f>
        <v>0</v>
      </c>
      <c r="BB87" s="248">
        <f>$D87*IF(BB$1&gt;'Inputs &amp; Summary'!$D$5,0,IF(BB$1&gt;VLOOKUP($G87,Lists!$J$17:$K$21,2),IF($M87=Lists!$H$3,IF($K87&lt;1,(($S87/$K87)*((1+'Inputs &amp; Summary'!$D$7)^BB$1)),((INT(BB$1/$K87)-INT((BB$1-1)/$K87))*$S87*((1+'Inputs &amp; Summary'!$D$7)^BB$1))),(_xlfn.WEIBULL.DIST(BB$1,$L87,$K87,FALSE)*$S87*((1+'Inputs &amp; Summary'!$D$7)^BB$1))),IF($M87=Lists!$H$3,IF($K87&lt;1,((($R87*(1-$E87)+$Q87*(1-$F87))/$K87)*((1+'Inputs &amp; Summary'!$D$7)^BB$1)),((INT(BB$1/$K87)-INT((BB$1-1)/$K87))*($R87*(1-$E87)+$Q87*(1-$F87))*((1+'Inputs &amp; Summary'!$D$7)^BB$1))),((_xlfn.WEIBULL.DIST(BB$1,$L87,$K87,FALSE)*($R87*(1-$E87)+$Q87*(1-$F87))*((1+'Inputs &amp; Summary'!$D$7)^BB$1))))))</f>
        <v>0</v>
      </c>
      <c r="BC87" s="248">
        <f>$D87*IF(BC$1&gt;'Inputs &amp; Summary'!$D$5,0,IF(BC$1&gt;VLOOKUP($G87,Lists!$J$17:$K$21,2),IF($M87=Lists!$H$3,IF($K87&lt;1,(($S87/$K87)*((1+'Inputs &amp; Summary'!$D$7)^BC$1)),((INT(BC$1/$K87)-INT((BC$1-1)/$K87))*$S87*((1+'Inputs &amp; Summary'!$D$7)^BC$1))),(_xlfn.WEIBULL.DIST(BC$1,$L87,$K87,FALSE)*$S87*((1+'Inputs &amp; Summary'!$D$7)^BC$1))),IF($M87=Lists!$H$3,IF($K87&lt;1,((($R87*(1-$E87)+$Q87*(1-$F87))/$K87)*((1+'Inputs &amp; Summary'!$D$7)^BC$1)),((INT(BC$1/$K87)-INT((BC$1-1)/$K87))*($R87*(1-$E87)+$Q87*(1-$F87))*((1+'Inputs &amp; Summary'!$D$7)^BC$1))),((_xlfn.WEIBULL.DIST(BC$1,$L87,$K87,FALSE)*($R87*(1-$E87)+$Q87*(1-$F87))*((1+'Inputs &amp; Summary'!$D$7)^BC$1))))))</f>
        <v>0</v>
      </c>
      <c r="BD87" s="248">
        <f>$D87*IF(BD$1&gt;'Inputs &amp; Summary'!$D$5,0,IF(BD$1&gt;VLOOKUP($G87,Lists!$J$17:$K$21,2),IF($M87=Lists!$H$3,IF($K87&lt;1,(($S87/$K87)*((1+'Inputs &amp; Summary'!$D$7)^BD$1)),((INT(BD$1/$K87)-INT((BD$1-1)/$K87))*$S87*((1+'Inputs &amp; Summary'!$D$7)^BD$1))),(_xlfn.WEIBULL.DIST(BD$1,$L87,$K87,FALSE)*$S87*((1+'Inputs &amp; Summary'!$D$7)^BD$1))),IF($M87=Lists!$H$3,IF($K87&lt;1,((($R87*(1-$E87)+$Q87*(1-$F87))/$K87)*((1+'Inputs &amp; Summary'!$D$7)^BD$1)),((INT(BD$1/$K87)-INT((BD$1-1)/$K87))*($R87*(1-$E87)+$Q87*(1-$F87))*((1+'Inputs &amp; Summary'!$D$7)^BD$1))),((_xlfn.WEIBULL.DIST(BD$1,$L87,$K87,FALSE)*($R87*(1-$E87)+$Q87*(1-$F87))*((1+'Inputs &amp; Summary'!$D$7)^BD$1))))))</f>
        <v>0</v>
      </c>
      <c r="BE87" s="248">
        <f>$D87*IF(BE$1&gt;'Inputs &amp; Summary'!$D$5,0,IF(BE$1&gt;VLOOKUP($G87,Lists!$J$17:$K$21,2),IF($M87=Lists!$H$3,IF($K87&lt;1,(($S87/$K87)*((1+'Inputs &amp; Summary'!$D$7)^BE$1)),((INT(BE$1/$K87)-INT((BE$1-1)/$K87))*$S87*((1+'Inputs &amp; Summary'!$D$7)^BE$1))),(_xlfn.WEIBULL.DIST(BE$1,$L87,$K87,FALSE)*$S87*((1+'Inputs &amp; Summary'!$D$7)^BE$1))),IF($M87=Lists!$H$3,IF($K87&lt;1,((($R87*(1-$E87)+$Q87*(1-$F87))/$K87)*((1+'Inputs &amp; Summary'!$D$7)^BE$1)),((INT(BE$1/$K87)-INT((BE$1-1)/$K87))*($R87*(1-$E87)+$Q87*(1-$F87))*((1+'Inputs &amp; Summary'!$D$7)^BE$1))),((_xlfn.WEIBULL.DIST(BE$1,$L87,$K87,FALSE)*($R87*(1-$E87)+$Q87*(1-$F87))*((1+'Inputs &amp; Summary'!$D$7)^BE$1))))))</f>
        <v>0</v>
      </c>
      <c r="BF87" s="248">
        <f>$D87*IF(BF$1&gt;'Inputs &amp; Summary'!$D$5,0,IF(BF$1&gt;VLOOKUP($G87,Lists!$J$17:$K$21,2),IF($M87=Lists!$H$3,IF($K87&lt;1,(($S87/$K87)*((1+'Inputs &amp; Summary'!$D$7)^BF$1)),((INT(BF$1/$K87)-INT((BF$1-1)/$K87))*$S87*((1+'Inputs &amp; Summary'!$D$7)^BF$1))),(_xlfn.WEIBULL.DIST(BF$1,$L87,$K87,FALSE)*$S87*((1+'Inputs &amp; Summary'!$D$7)^BF$1))),IF($M87=Lists!$H$3,IF($K87&lt;1,((($R87*(1-$E87)+$Q87*(1-$F87))/$K87)*((1+'Inputs &amp; Summary'!$D$7)^BF$1)),((INT(BF$1/$K87)-INT((BF$1-1)/$K87))*($R87*(1-$E87)+$Q87*(1-$F87))*((1+'Inputs &amp; Summary'!$D$7)^BF$1))),((_xlfn.WEIBULL.DIST(BF$1,$L87,$K87,FALSE)*($R87*(1-$E87)+$Q87*(1-$F87))*((1+'Inputs &amp; Summary'!$D$7)^BF$1))))))</f>
        <v>0</v>
      </c>
      <c r="BG87" s="248">
        <f>$D87*IF(BG$1&gt;'Inputs &amp; Summary'!$D$5,0,IF(BG$1&gt;VLOOKUP($G87,Lists!$J$17:$K$21,2),IF($M87=Lists!$H$3,IF($K87&lt;1,(($S87/$K87)*((1+'Inputs &amp; Summary'!$D$7)^BG$1)),((INT(BG$1/$K87)-INT((BG$1-1)/$K87))*$S87*((1+'Inputs &amp; Summary'!$D$7)^BG$1))),(_xlfn.WEIBULL.DIST(BG$1,$L87,$K87,FALSE)*$S87*((1+'Inputs &amp; Summary'!$D$7)^BG$1))),IF($M87=Lists!$H$3,IF($K87&lt;1,((($R87*(1-$E87)+$Q87*(1-$F87))/$K87)*((1+'Inputs &amp; Summary'!$D$7)^BG$1)),((INT(BG$1/$K87)-INT((BG$1-1)/$K87))*($R87*(1-$E87)+$Q87*(1-$F87))*((1+'Inputs &amp; Summary'!$D$7)^BG$1))),((_xlfn.WEIBULL.DIST(BG$1,$L87,$K87,FALSE)*($R87*(1-$E87)+$Q87*(1-$F87))*((1+'Inputs &amp; Summary'!$D$7)^BG$1))))))</f>
        <v>0</v>
      </c>
      <c r="BH87" s="248">
        <f>$D87*IF(BH$1&gt;'Inputs &amp; Summary'!$D$5,0,IF(BH$1&gt;VLOOKUP($G87,Lists!$J$17:$K$21,2),IF($M87=Lists!$H$3,IF($K87&lt;1,(($S87/$K87)*((1+'Inputs &amp; Summary'!$D$7)^BH$1)),((INT(BH$1/$K87)-INT((BH$1-1)/$K87))*$S87*((1+'Inputs &amp; Summary'!$D$7)^BH$1))),(_xlfn.WEIBULL.DIST(BH$1,$L87,$K87,FALSE)*$S87*((1+'Inputs &amp; Summary'!$D$7)^BH$1))),IF($M87=Lists!$H$3,IF($K87&lt;1,((($R87*(1-$E87)+$Q87*(1-$F87))/$K87)*((1+'Inputs &amp; Summary'!$D$7)^BH$1)),((INT(BH$1/$K87)-INT((BH$1-1)/$K87))*($R87*(1-$E87)+$Q87*(1-$F87))*((1+'Inputs &amp; Summary'!$D$7)^BH$1))),((_xlfn.WEIBULL.DIST(BH$1,$L87,$K87,FALSE)*($R87*(1-$E87)+$Q87*(1-$F87))*((1+'Inputs &amp; Summary'!$D$7)^BH$1))))))</f>
        <v>0</v>
      </c>
      <c r="BI87" s="248">
        <f>$D87*IF(BI$1&gt;'Inputs &amp; Summary'!$D$5,0,IF(BI$1&gt;VLOOKUP($G87,Lists!$J$17:$K$21,2),IF($M87=Lists!$H$3,IF($K87&lt;1,(($S87/$K87)*((1+'Inputs &amp; Summary'!$D$7)^BI$1)),((INT(BI$1/$K87)-INT((BI$1-1)/$K87))*$S87*((1+'Inputs &amp; Summary'!$D$7)^BI$1))),(_xlfn.WEIBULL.DIST(BI$1,$L87,$K87,FALSE)*$S87*((1+'Inputs &amp; Summary'!$D$7)^BI$1))),IF($M87=Lists!$H$3,IF($K87&lt;1,((($R87*(1-$E87)+$Q87*(1-$F87))/$K87)*((1+'Inputs &amp; Summary'!$D$7)^BI$1)),((INT(BI$1/$K87)-INT((BI$1-1)/$K87))*($R87*(1-$E87)+$Q87*(1-$F87))*((1+'Inputs &amp; Summary'!$D$7)^BI$1))),((_xlfn.WEIBULL.DIST(BI$1,$L87,$K87,FALSE)*($R87*(1-$E87)+$Q87*(1-$F87))*((1+'Inputs &amp; Summary'!$D$7)^BI$1))))))</f>
        <v>0</v>
      </c>
      <c r="BJ87" s="248">
        <f>$D87*IF(BJ$1&gt;'Inputs &amp; Summary'!$D$5,0,IF(BJ$1&gt;VLOOKUP($G87,Lists!$J$17:$K$21,2),IF($M87=Lists!$H$3,IF($K87&lt;1,(($S87/$K87)*((1+'Inputs &amp; Summary'!$D$7)^BJ$1)),((INT(BJ$1/$K87)-INT((BJ$1-1)/$K87))*$S87*((1+'Inputs &amp; Summary'!$D$7)^BJ$1))),(_xlfn.WEIBULL.DIST(BJ$1,$L87,$K87,FALSE)*$S87*((1+'Inputs &amp; Summary'!$D$7)^BJ$1))),IF($M87=Lists!$H$3,IF($K87&lt;1,((($R87*(1-$E87)+$Q87*(1-$F87))/$K87)*((1+'Inputs &amp; Summary'!$D$7)^BJ$1)),((INT(BJ$1/$K87)-INT((BJ$1-1)/$K87))*($R87*(1-$E87)+$Q87*(1-$F87))*((1+'Inputs &amp; Summary'!$D$7)^BJ$1))),((_xlfn.WEIBULL.DIST(BJ$1,$L87,$K87,FALSE)*($R87*(1-$E87)+$Q87*(1-$F87))*((1+'Inputs &amp; Summary'!$D$7)^BJ$1))))))</f>
        <v>0</v>
      </c>
      <c r="BK87" s="248">
        <f>$D87*IF(BK$1&gt;'Inputs &amp; Summary'!$D$5,0,IF(BK$1&gt;VLOOKUP($G87,Lists!$J$17:$K$21,2),IF($M87=Lists!$H$3,IF($K87&lt;1,(($S87/$K87)*((1+'Inputs &amp; Summary'!$D$7)^BK$1)),((INT(BK$1/$K87)-INT((BK$1-1)/$K87))*$S87*((1+'Inputs &amp; Summary'!$D$7)^BK$1))),(_xlfn.WEIBULL.DIST(BK$1,$L87,$K87,FALSE)*$S87*((1+'Inputs &amp; Summary'!$D$7)^BK$1))),IF($M87=Lists!$H$3,IF($K87&lt;1,((($R87*(1-$E87)+$Q87*(1-$F87))/$K87)*((1+'Inputs &amp; Summary'!$D$7)^BK$1)),((INT(BK$1/$K87)-INT((BK$1-1)/$K87))*($R87*(1-$E87)+$Q87*(1-$F87))*((1+'Inputs &amp; Summary'!$D$7)^BK$1))),((_xlfn.WEIBULL.DIST(BK$1,$L87,$K87,FALSE)*($R87*(1-$E87)+$Q87*(1-$F87))*((1+'Inputs &amp; Summary'!$D$7)^BK$1))))))</f>
        <v>0</v>
      </c>
      <c r="BL87" s="248">
        <f>$D87*IF(BL$1&gt;'Inputs &amp; Summary'!$D$5,0,IF(BL$1&gt;VLOOKUP($G87,Lists!$J$17:$K$21,2),IF($M87=Lists!$H$3,IF($K87&lt;1,(($S87/$K87)*((1+'Inputs &amp; Summary'!$D$7)^BL$1)),((INT(BL$1/$K87)-INT((BL$1-1)/$K87))*$S87*((1+'Inputs &amp; Summary'!$D$7)^BL$1))),(_xlfn.WEIBULL.DIST(BL$1,$L87,$K87,FALSE)*$S87*((1+'Inputs &amp; Summary'!$D$7)^BL$1))),IF($M87=Lists!$H$3,IF($K87&lt;1,((($R87*(1-$E87)+$Q87*(1-$F87))/$K87)*((1+'Inputs &amp; Summary'!$D$7)^BL$1)),((INT(BL$1/$K87)-INT((BL$1-1)/$K87))*($R87*(1-$E87)+$Q87*(1-$F87))*((1+'Inputs &amp; Summary'!$D$7)^BL$1))),((_xlfn.WEIBULL.DIST(BL$1,$L87,$K87,FALSE)*($R87*(1-$E87)+$Q87*(1-$F87))*((1+'Inputs &amp; Summary'!$D$7)^BL$1))))))</f>
        <v>0</v>
      </c>
    </row>
    <row r="88" spans="1:64" x14ac:dyDescent="0.3">
      <c r="A88" s="236" t="s">
        <v>193</v>
      </c>
      <c r="B88" s="117" t="str">
        <f>IF('Inputs &amp; Summary'!$D$15=Lists!$E$3,INDEX('Residential Rooftop Details'!$A$30:$X$158,MATCH('Cash Flow'!$A88,'Residential Rooftop Details'!$A$30:$A$158,0),COLUMN(B$1)),IF('Inputs &amp; Summary'!$D$15=Lists!$E$4,INDEX('Commercial Rooftop Details'!$A$30:$V$158,MATCH('Cash Flow'!$A88,'Commercial Rooftop Details'!$A$30:$A$158,0),COLUMN(B$1)),INDEX('Ground-Mount Details'!$A$30:$V$158,MATCH('Cash Flow'!$A88,'Ground-Mount Details'!$A$30:$A$158,0),COLUMN(B$1))))</f>
        <v>Corrective</v>
      </c>
      <c r="C88" s="117" t="str">
        <f>IF('Inputs &amp; Summary'!$D$15=Lists!$E$3,INDEX('Residential Rooftop Details'!$A$30:$X$158,MATCH('Cash Flow'!$A88,'Residential Rooftop Details'!$A$30:$A$158,0),COLUMN(C$1)),IF('Inputs &amp; Summary'!$D$15=Lists!$E$4,INDEX('Commercial Rooftop Details'!$A$30:$V$158,MATCH('Cash Flow'!$A88,'Commercial Rooftop Details'!$A$30:$A$158,0),COLUMN(C$1)),INDEX('Ground-Mount Details'!$A$30:$V$158,MATCH('Cash Flow'!$A88,'Ground-Mount Details'!$A$30:$A$158,0),COLUMN(C$1))))</f>
        <v>Tracker</v>
      </c>
      <c r="D88" s="117">
        <f>IF('Inputs &amp; Summary'!$D$15=Lists!$E$3,INDEX('Residential Rooftop Details'!$A$30:$X$158,MATCH('Cash Flow'!$A88,'Residential Rooftop Details'!$A$30:$A$158,0),COLUMN(D$1)),IF('Inputs &amp; Summary'!$D$15=Lists!$E$4,INDEX('Commercial Rooftop Details'!$A$30:$V$158,MATCH('Cash Flow'!$A88,'Commercial Rooftop Details'!$A$30:$A$158,0),COLUMN(D$1)),INDEX('Ground-Mount Details'!$A$30:$V$158,MATCH('Cash Flow'!$A88,'Ground-Mount Details'!$A$30:$A$158,0),COLUMN(D$1))))</f>
        <v>0</v>
      </c>
      <c r="E88" s="117">
        <f>IF('Inputs &amp; Summary'!$D$15=Lists!$E$3,INDEX('Residential Rooftop Details'!$A$30:$X$158,MATCH('Cash Flow'!$A88,'Residential Rooftop Details'!$A$30:$A$158,0),COLUMN(E$1)),IF('Inputs &amp; Summary'!$D$15=Lists!$E$4,INDEX('Commercial Rooftop Details'!$A$30:$V$158,MATCH('Cash Flow'!$A88,'Commercial Rooftop Details'!$A$30:$A$158,0),COLUMN(E$1)),INDEX('Ground-Mount Details'!$A$30:$V$158,MATCH('Cash Flow'!$A88,'Ground-Mount Details'!$A$30:$A$158,0),COLUMN(E$1))))</f>
        <v>1</v>
      </c>
      <c r="F88" s="117">
        <f>IF('Inputs &amp; Summary'!$D$15=Lists!$E$3,INDEX('Residential Rooftop Details'!$A$30:$X$158,MATCH('Cash Flow'!$A88,'Residential Rooftop Details'!$A$30:$A$158,0),COLUMN(F$1)),IF('Inputs &amp; Summary'!$D$15=Lists!$E$4,INDEX('Commercial Rooftop Details'!$A$30:$V$158,MATCH('Cash Flow'!$A88,'Commercial Rooftop Details'!$A$30:$A$158,0),COLUMN(F$1)),INDEX('Ground-Mount Details'!$A$30:$V$158,MATCH('Cash Flow'!$A88,'Ground-Mount Details'!$A$30:$A$158,0),COLUMN(F$1))))</f>
        <v>1</v>
      </c>
      <c r="G88" s="237" t="str">
        <f>IF('Inputs &amp; Summary'!$D$15=Lists!$E$3,INDEX('Residential Rooftop Details'!$A$30:$X$158,MATCH('Cash Flow'!$A88,'Residential Rooftop Details'!$A$30:$A$158,0),COLUMN(G$1)),IF('Inputs &amp; Summary'!$D$15=Lists!$E$4,INDEX('Commercial Rooftop Details'!$A$30:$V$158,MATCH('Cash Flow'!$A88,'Commercial Rooftop Details'!$A$30:$A$158,0),COLUMN(G$1)),INDEX('Ground-Mount Details'!$A$30:$V$158,MATCH('Cash Flow'!$A88,'Ground-Mount Details'!$A$30:$A$158,0),COLUMN(G$1))))</f>
        <v>N/A</v>
      </c>
      <c r="H88" s="237">
        <f>IF('Inputs &amp; Summary'!$D$15=Lists!$E$3,INDEX('Residential Rooftop Details'!$A$30:$X$158,MATCH('Cash Flow'!$A88,'Residential Rooftop Details'!$A$30:$A$158,0),COLUMN(H$1)),IF('Inputs &amp; Summary'!$D$15=Lists!$E$4,INDEX('Commercial Rooftop Details'!$A$30:$V$158,MATCH('Cash Flow'!$A88,'Commercial Rooftop Details'!$A$30:$A$158,0),COLUMN(H$1)),INDEX('Ground-Mount Details'!$A$30:$V$158,MATCH('Cash Flow'!$A88,'Ground-Mount Details'!$A$30:$A$158,0),COLUMN(H$1))))</f>
        <v>0</v>
      </c>
      <c r="I88" s="237" t="str">
        <f>IF('Inputs &amp; Summary'!$D$15=Lists!$E$3,INDEX('Residential Rooftop Details'!$A$30:$X$158,MATCH('Cash Flow'!$A88,'Residential Rooftop Details'!$A$30:$A$158,0),COLUMN(I$1)),IF('Inputs &amp; Summary'!$D$15=Lists!$E$4,INDEX('Commercial Rooftop Details'!$A$30:$V$158,MATCH('Cash Flow'!$A88,'Commercial Rooftop Details'!$A$30:$A$158,0),COLUMN(I$1)),INDEX('Ground-Mount Details'!$A$30:$V$158,MATCH('Cash Flow'!$A88,'Ground-Mount Details'!$A$30:$A$158,0),COLUMN(I$1))))</f>
        <v>Network/IT</v>
      </c>
      <c r="J88" s="238">
        <f>IF('Inputs &amp; Summary'!$D$15=Lists!$E$3,INDEX('Residential Rooftop Details'!$A$30:$X$158,MATCH('Cash Flow'!$A88,'Residential Rooftop Details'!$A$30:$A$158,0),COLUMN(J$1)),IF('Inputs &amp; Summary'!$D$15=Lists!$E$4,INDEX('Commercial Rooftop Details'!$A$30:$V$158,MATCH('Cash Flow'!$A88,'Commercial Rooftop Details'!$A$30:$A$158,0),COLUMN(J$1)),INDEX('Ground-Mount Details'!$A$30:$V$158,MATCH('Cash Flow'!$A88,'Ground-Mount Details'!$A$30:$A$158,0),COLUMN(J$1))))</f>
        <v>33.25</v>
      </c>
      <c r="K88" s="239">
        <f>IF('Inputs &amp; Summary'!$D$15=Lists!$E$3,INDEX('Residential Rooftop Details'!$A$30:$X$158,MATCH('Cash Flow'!$A88,'Residential Rooftop Details'!$A$30:$A$158,0),COLUMN(K$1)),IF('Inputs &amp; Summary'!$D$15=Lists!$E$4,INDEX('Commercial Rooftop Details'!$A$30:$V$158,MATCH('Cash Flow'!$A88,'Commercial Rooftop Details'!$A$30:$A$158,0),COLUMN(K$1)),INDEX('Ground-Mount Details'!$A$30:$V$158,MATCH('Cash Flow'!$A88,'Ground-Mount Details'!$A$30:$A$158,0),COLUMN(K$1))))</f>
        <v>25</v>
      </c>
      <c r="L88" s="239">
        <f>IF('Inputs &amp; Summary'!$D$15=Lists!$E$3,INDEX('Residential Rooftop Details'!$A$30:$X$158,MATCH('Cash Flow'!$A88,'Residential Rooftop Details'!$A$30:$A$158,0),COLUMN(L$1)),IF('Inputs &amp; Summary'!$D$15=Lists!$E$4,INDEX('Commercial Rooftop Details'!$A$30:$V$158,MATCH('Cash Flow'!$A88,'Commercial Rooftop Details'!$A$30:$A$158,0),COLUMN(L$1)),INDEX('Ground-Mount Details'!$A$30:$V$158,MATCH('Cash Flow'!$A88,'Ground-Mount Details'!$A$30:$A$158,0),COLUMN(L$1))))</f>
        <v>3</v>
      </c>
      <c r="M88" s="238" t="str">
        <f>IF('Inputs &amp; Summary'!$D$15=Lists!$E$3,INDEX('Residential Rooftop Details'!$A$30:$X$158,MATCH('Cash Flow'!$A88,'Residential Rooftop Details'!$A$30:$A$158,0),COLUMN(M$1)),IF('Inputs &amp; Summary'!$D$15=Lists!$E$4,INDEX('Commercial Rooftop Details'!$A$30:$V$158,MATCH('Cash Flow'!$A88,'Commercial Rooftop Details'!$A$30:$A$158,0),COLUMN(M$1)),INDEX('Ground-Mount Details'!$A$30:$V$158,MATCH('Cash Flow'!$A88,'Ground-Mount Details'!$A$30:$A$158,0),COLUMN(M$1))))</f>
        <v>Weibull</v>
      </c>
      <c r="N88" s="240">
        <f>IF('Inputs &amp; Summary'!$D$15=Lists!$E$3,INDEX('Residential Rooftop Details'!$A$30:$X$158,MATCH('Cash Flow'!$A88,'Residential Rooftop Details'!$A$30:$A$158,0),COLUMN(N$1)),IF('Inputs &amp; Summary'!$D$15=Lists!$E$4,INDEX('Commercial Rooftop Details'!$A$30:$V$158,MATCH('Cash Flow'!$A88,'Commercial Rooftop Details'!$A$30:$A$158,0),COLUMN(N$1)),INDEX('Ground-Mount Details'!$A$30:$V$158,MATCH('Cash Flow'!$A88,'Ground-Mount Details'!$A$30:$A$158,0),COLUMN(N$1))))</f>
        <v>103.04449648711943</v>
      </c>
      <c r="O88" s="239">
        <f>IF('Inputs &amp; Summary'!$D$15=Lists!$E$3,INDEX('Residential Rooftop Details'!$A$30:$X$158,MATCH('Cash Flow'!$A88,'Residential Rooftop Details'!$A$30:$A$158,0),COLUMN(O$1)),IF('Inputs &amp; Summary'!$D$15=Lists!$E$4,INDEX('Commercial Rooftop Details'!$A$30:$V$158,MATCH('Cash Flow'!$A88,'Commercial Rooftop Details'!$A$30:$A$158,0),COLUMN(O$1)),INDEX('Ground-Mount Details'!$A$30:$V$158,MATCH('Cash Flow'!$A88,'Ground-Mount Details'!$A$30:$A$158,0),COLUMN(O$1))))</f>
        <v>1</v>
      </c>
      <c r="P88" s="241">
        <f>IF('Inputs &amp; Summary'!$D$15=Lists!$E$3,INDEX('Residential Rooftop Details'!$A$30:$X$158,MATCH('Cash Flow'!$A88,'Residential Rooftop Details'!$A$30:$A$158,0),COLUMN(P$1)),IF('Inputs &amp; Summary'!$D$15=Lists!$E$4,INDEX('Commercial Rooftop Details'!$A$30:$V$158,MATCH('Cash Flow'!$A88,'Commercial Rooftop Details'!$A$30:$A$158,0),COLUMN(P$1)),INDEX('Ground-Mount Details'!$A$30:$V$158,MATCH('Cash Flow'!$A88,'Ground-Mount Details'!$A$30:$A$158,0),COLUMN(P$1))))</f>
        <v>0</v>
      </c>
      <c r="Q88" s="242">
        <f>IF('Inputs &amp; Summary'!$D$15=Lists!$E$3,INDEX('Residential Rooftop Details'!$A$30:$X$158,MATCH('Cash Flow'!$A88,'Residential Rooftop Details'!$A$30:$A$158,0),COLUMN(Q$1)),IF('Inputs &amp; Summary'!$D$15=Lists!$E$4,INDEX('Commercial Rooftop Details'!$A$30:$V$158,MATCH('Cash Flow'!$A88,'Commercial Rooftop Details'!$A$30:$A$158,0),COLUMN(Q$1)),INDEX('Ground-Mount Details'!$A$30:$V$158,MATCH('Cash Flow'!$A88,'Ground-Mount Details'!$A$30:$A$158,0),COLUMN(Q$1))))</f>
        <v>3426.2295081967213</v>
      </c>
      <c r="R88" s="242">
        <f>IF('Inputs &amp; Summary'!$D$15=Lists!$E$3,INDEX('Residential Rooftop Details'!$A$30:$X$158,MATCH('Cash Flow'!$A88,'Residential Rooftop Details'!$A$30:$A$158,0),COLUMN(R$1)),IF('Inputs &amp; Summary'!$D$15=Lists!$E$4,INDEX('Commercial Rooftop Details'!$A$30:$V$158,MATCH('Cash Flow'!$A88,'Commercial Rooftop Details'!$A$30:$A$158,0),COLUMN(R$1)),INDEX('Ground-Mount Details'!$A$30:$V$158,MATCH('Cash Flow'!$A88,'Ground-Mount Details'!$A$30:$A$158,0),COLUMN(R$1))))</f>
        <v>0</v>
      </c>
      <c r="S88" s="243">
        <f>IF('Inputs &amp; Summary'!$D$15=Lists!$E$3,INDEX('Residential Rooftop Details'!$A$30:$X$158,MATCH('Cash Flow'!$A88,'Residential Rooftop Details'!$A$30:$A$158,0),COLUMN(S$1)),IF('Inputs &amp; Summary'!$D$15=Lists!$E$4,INDEX('Commercial Rooftop Details'!$A$30:$V$158,MATCH('Cash Flow'!$A88,'Commercial Rooftop Details'!$A$30:$A$158,0),COLUMN(S$1)),INDEX('Ground-Mount Details'!$A$30:$V$158,MATCH('Cash Flow'!$A88,'Ground-Mount Details'!$A$30:$A$158,0),COLUMN(S$1))))</f>
        <v>0</v>
      </c>
      <c r="T88" s="238">
        <f>IF('Inputs &amp; Summary'!$D$15=Lists!$E$3,INDEX('Residential Rooftop Details'!$A$30:$X$158,MATCH('Cash Flow'!$A88,'Residential Rooftop Details'!$A$30:$A$158,0),COLUMN(T$1)),IF('Inputs &amp; Summary'!$D$15=Lists!$E$4,INDEX('Commercial Rooftop Details'!$A$30:$V$158,MATCH('Cash Flow'!$A88,'Commercial Rooftop Details'!$A$30:$A$158,0),COLUMN(T$1)),INDEX('Ground-Mount Details'!$A$30:$V$158,MATCH('Cash Flow'!$A88,'Ground-Mount Details'!$A$30:$A$158,0),COLUMN(T$1))))</f>
        <v>0</v>
      </c>
      <c r="U88" s="244">
        <f>IF('Inputs &amp; Summary'!$D$15=Lists!$E$3,INDEX('Residential Rooftop Details'!$A$30:$X$158,MATCH('Cash Flow'!$A88,'Residential Rooftop Details'!$A$30:$A$158,0),COLUMN(U$1)),IF('Inputs &amp; Summary'!$D$15=Lists!$E$4,INDEX('Commercial Rooftop Details'!$A$30:$V$158,MATCH('Cash Flow'!$A88,'Commercial Rooftop Details'!$A$30:$A$158,0),COLUMN(U$1)),INDEX('Ground-Mount Details'!$A$30:$V$158,MATCH('Cash Flow'!$A88,'Ground-Mount Details'!$A$30:$A$158,0),COLUMN(U$1))))</f>
        <v>0</v>
      </c>
      <c r="V88" s="245">
        <f t="shared" si="8"/>
        <v>0</v>
      </c>
      <c r="W88" s="245">
        <f>NPV('Inputs &amp; Summary'!$D$6,Y88:BL88)</f>
        <v>0</v>
      </c>
      <c r="X88" s="246">
        <f t="shared" si="7"/>
        <v>0</v>
      </c>
      <c r="Y88" s="248">
        <f>$D88*IF(Y$1&gt;'Inputs &amp; Summary'!$D$5,0,IF(Y$1&gt;VLOOKUP($G88,Lists!$J$17:$K$21,2),IF($M88=Lists!$H$3,IF($K88&lt;1,(($S88/$K88)*((1+'Inputs &amp; Summary'!$D$7)^Y$1)),((INT(Y$1/$K88)-INT((Y$1-1)/$K88))*$S88*((1+'Inputs &amp; Summary'!$D$7)^Y$1))),(_xlfn.WEIBULL.DIST(Y$1,$L88,$K88,FALSE)*$S88*((1+'Inputs &amp; Summary'!$D$7)^Y$1))),IF($M88=Lists!$H$3,IF($K88&lt;1,((($R88*(1-$E88)+$Q88*(1-$F88))/$K88)*((1+'Inputs &amp; Summary'!$D$7)^Y$1)),((INT(Y$1/$K88)-INT((Y$1-1)/$K88))*($R88*(1-$E88)+$Q88*(1-$F88))*((1+'Inputs &amp; Summary'!$D$7)^Y$1))),((_xlfn.WEIBULL.DIST(Y$1,$L88,$K88,FALSE)*($R88*(1-$E88)+$Q88*(1-$F88))*((1+'Inputs &amp; Summary'!$D$7)^Y$1))))))</f>
        <v>0</v>
      </c>
      <c r="Z88" s="248">
        <f>$D88*IF(Z$1&gt;'Inputs &amp; Summary'!$D$5,0,IF(Z$1&gt;VLOOKUP($G88,Lists!$J$17:$K$21,2),IF($M88=Lists!$H$3,IF($K88&lt;1,(($S88/$K88)*((1+'Inputs &amp; Summary'!$D$7)^Z$1)),((INT(Z$1/$K88)-INT((Z$1-1)/$K88))*$S88*((1+'Inputs &amp; Summary'!$D$7)^Z$1))),(_xlfn.WEIBULL.DIST(Z$1,$L88,$K88,FALSE)*$S88*((1+'Inputs &amp; Summary'!$D$7)^Z$1))),IF($M88=Lists!$H$3,IF($K88&lt;1,((($R88*(1-$E88)+$Q88*(1-$F88))/$K88)*((1+'Inputs &amp; Summary'!$D$7)^Z$1)),((INT(Z$1/$K88)-INT((Z$1-1)/$K88))*($R88*(1-$E88)+$Q88*(1-$F88))*((1+'Inputs &amp; Summary'!$D$7)^Z$1))),((_xlfn.WEIBULL.DIST(Z$1,$L88,$K88,FALSE)*($R88*(1-$E88)+$Q88*(1-$F88))*((1+'Inputs &amp; Summary'!$D$7)^Z$1))))))</f>
        <v>0</v>
      </c>
      <c r="AA88" s="248">
        <f>$D88*IF(AA$1&gt;'Inputs &amp; Summary'!$D$5,0,IF(AA$1&gt;VLOOKUP($G88,Lists!$J$17:$K$21,2),IF($M88=Lists!$H$3,IF($K88&lt;1,(($S88/$K88)*((1+'Inputs &amp; Summary'!$D$7)^AA$1)),((INT(AA$1/$K88)-INT((AA$1-1)/$K88))*$S88*((1+'Inputs &amp; Summary'!$D$7)^AA$1))),(_xlfn.WEIBULL.DIST(AA$1,$L88,$K88,FALSE)*$S88*((1+'Inputs &amp; Summary'!$D$7)^AA$1))),IF($M88=Lists!$H$3,IF($K88&lt;1,((($R88*(1-$E88)+$Q88*(1-$F88))/$K88)*((1+'Inputs &amp; Summary'!$D$7)^AA$1)),((INT(AA$1/$K88)-INT((AA$1-1)/$K88))*($R88*(1-$E88)+$Q88*(1-$F88))*((1+'Inputs &amp; Summary'!$D$7)^AA$1))),((_xlfn.WEIBULL.DIST(AA$1,$L88,$K88,FALSE)*($R88*(1-$E88)+$Q88*(1-$F88))*((1+'Inputs &amp; Summary'!$D$7)^AA$1))))))</f>
        <v>0</v>
      </c>
      <c r="AB88" s="248">
        <f>$D88*IF(AB$1&gt;'Inputs &amp; Summary'!$D$5,0,IF(AB$1&gt;VLOOKUP($G88,Lists!$J$17:$K$21,2),IF($M88=Lists!$H$3,IF($K88&lt;1,(($S88/$K88)*((1+'Inputs &amp; Summary'!$D$7)^AB$1)),((INT(AB$1/$K88)-INT((AB$1-1)/$K88))*$S88*((1+'Inputs &amp; Summary'!$D$7)^AB$1))),(_xlfn.WEIBULL.DIST(AB$1,$L88,$K88,FALSE)*$S88*((1+'Inputs &amp; Summary'!$D$7)^AB$1))),IF($M88=Lists!$H$3,IF($K88&lt;1,((($R88*(1-$E88)+$Q88*(1-$F88))/$K88)*((1+'Inputs &amp; Summary'!$D$7)^AB$1)),((INT(AB$1/$K88)-INT((AB$1-1)/$K88))*($R88*(1-$E88)+$Q88*(1-$F88))*((1+'Inputs &amp; Summary'!$D$7)^AB$1))),((_xlfn.WEIBULL.DIST(AB$1,$L88,$K88,FALSE)*($R88*(1-$E88)+$Q88*(1-$F88))*((1+'Inputs &amp; Summary'!$D$7)^AB$1))))))</f>
        <v>0</v>
      </c>
      <c r="AC88" s="248">
        <f>$D88*IF(AC$1&gt;'Inputs &amp; Summary'!$D$5,0,IF(AC$1&gt;VLOOKUP($G88,Lists!$J$17:$K$21,2),IF($M88=Lists!$H$3,IF($K88&lt;1,(($S88/$K88)*((1+'Inputs &amp; Summary'!$D$7)^AC$1)),((INT(AC$1/$K88)-INT((AC$1-1)/$K88))*$S88*((1+'Inputs &amp; Summary'!$D$7)^AC$1))),(_xlfn.WEIBULL.DIST(AC$1,$L88,$K88,FALSE)*$S88*((1+'Inputs &amp; Summary'!$D$7)^AC$1))),IF($M88=Lists!$H$3,IF($K88&lt;1,((($R88*(1-$E88)+$Q88*(1-$F88))/$K88)*((1+'Inputs &amp; Summary'!$D$7)^AC$1)),((INT(AC$1/$K88)-INT((AC$1-1)/$K88))*($R88*(1-$E88)+$Q88*(1-$F88))*((1+'Inputs &amp; Summary'!$D$7)^AC$1))),((_xlfn.WEIBULL.DIST(AC$1,$L88,$K88,FALSE)*($R88*(1-$E88)+$Q88*(1-$F88))*((1+'Inputs &amp; Summary'!$D$7)^AC$1))))))</f>
        <v>0</v>
      </c>
      <c r="AD88" s="248">
        <f>$D88*IF(AD$1&gt;'Inputs &amp; Summary'!$D$5,0,IF(AD$1&gt;VLOOKUP($G88,Lists!$J$17:$K$21,2),IF($M88=Lists!$H$3,IF($K88&lt;1,(($S88/$K88)*((1+'Inputs &amp; Summary'!$D$7)^AD$1)),((INT(AD$1/$K88)-INT((AD$1-1)/$K88))*$S88*((1+'Inputs &amp; Summary'!$D$7)^AD$1))),(_xlfn.WEIBULL.DIST(AD$1,$L88,$K88,FALSE)*$S88*((1+'Inputs &amp; Summary'!$D$7)^AD$1))),IF($M88=Lists!$H$3,IF($K88&lt;1,((($R88*(1-$E88)+$Q88*(1-$F88))/$K88)*((1+'Inputs &amp; Summary'!$D$7)^AD$1)),((INT(AD$1/$K88)-INT((AD$1-1)/$K88))*($R88*(1-$E88)+$Q88*(1-$F88))*((1+'Inputs &amp; Summary'!$D$7)^AD$1))),((_xlfn.WEIBULL.DIST(AD$1,$L88,$K88,FALSE)*($R88*(1-$E88)+$Q88*(1-$F88))*((1+'Inputs &amp; Summary'!$D$7)^AD$1))))))</f>
        <v>0</v>
      </c>
      <c r="AE88" s="248">
        <f>$D88*IF(AE$1&gt;'Inputs &amp; Summary'!$D$5,0,IF(AE$1&gt;VLOOKUP($G88,Lists!$J$17:$K$21,2),IF($M88=Lists!$H$3,IF($K88&lt;1,(($S88/$K88)*((1+'Inputs &amp; Summary'!$D$7)^AE$1)),((INT(AE$1/$K88)-INT((AE$1-1)/$K88))*$S88*((1+'Inputs &amp; Summary'!$D$7)^AE$1))),(_xlfn.WEIBULL.DIST(AE$1,$L88,$K88,FALSE)*$S88*((1+'Inputs &amp; Summary'!$D$7)^AE$1))),IF($M88=Lists!$H$3,IF($K88&lt;1,((($R88*(1-$E88)+$Q88*(1-$F88))/$K88)*((1+'Inputs &amp; Summary'!$D$7)^AE$1)),((INT(AE$1/$K88)-INT((AE$1-1)/$K88))*($R88*(1-$E88)+$Q88*(1-$F88))*((1+'Inputs &amp; Summary'!$D$7)^AE$1))),((_xlfn.WEIBULL.DIST(AE$1,$L88,$K88,FALSE)*($R88*(1-$E88)+$Q88*(1-$F88))*((1+'Inputs &amp; Summary'!$D$7)^AE$1))))))</f>
        <v>0</v>
      </c>
      <c r="AF88" s="248">
        <f>$D88*IF(AF$1&gt;'Inputs &amp; Summary'!$D$5,0,IF(AF$1&gt;VLOOKUP($G88,Lists!$J$17:$K$21,2),IF($M88=Lists!$H$3,IF($K88&lt;1,(($S88/$K88)*((1+'Inputs &amp; Summary'!$D$7)^AF$1)),((INT(AF$1/$K88)-INT((AF$1-1)/$K88))*$S88*((1+'Inputs &amp; Summary'!$D$7)^AF$1))),(_xlfn.WEIBULL.DIST(AF$1,$L88,$K88,FALSE)*$S88*((1+'Inputs &amp; Summary'!$D$7)^AF$1))),IF($M88=Lists!$H$3,IF($K88&lt;1,((($R88*(1-$E88)+$Q88*(1-$F88))/$K88)*((1+'Inputs &amp; Summary'!$D$7)^AF$1)),((INT(AF$1/$K88)-INT((AF$1-1)/$K88))*($R88*(1-$E88)+$Q88*(1-$F88))*((1+'Inputs &amp; Summary'!$D$7)^AF$1))),((_xlfn.WEIBULL.DIST(AF$1,$L88,$K88,FALSE)*($R88*(1-$E88)+$Q88*(1-$F88))*((1+'Inputs &amp; Summary'!$D$7)^AF$1))))))</f>
        <v>0</v>
      </c>
      <c r="AG88" s="248">
        <f>$D88*IF(AG$1&gt;'Inputs &amp; Summary'!$D$5,0,IF(AG$1&gt;VLOOKUP($G88,Lists!$J$17:$K$21,2),IF($M88=Lists!$H$3,IF($K88&lt;1,(($S88/$K88)*((1+'Inputs &amp; Summary'!$D$7)^AG$1)),((INT(AG$1/$K88)-INT((AG$1-1)/$K88))*$S88*((1+'Inputs &amp; Summary'!$D$7)^AG$1))),(_xlfn.WEIBULL.DIST(AG$1,$L88,$K88,FALSE)*$S88*((1+'Inputs &amp; Summary'!$D$7)^AG$1))),IF($M88=Lists!$H$3,IF($K88&lt;1,((($R88*(1-$E88)+$Q88*(1-$F88))/$K88)*((1+'Inputs &amp; Summary'!$D$7)^AG$1)),((INT(AG$1/$K88)-INT((AG$1-1)/$K88))*($R88*(1-$E88)+$Q88*(1-$F88))*((1+'Inputs &amp; Summary'!$D$7)^AG$1))),((_xlfn.WEIBULL.DIST(AG$1,$L88,$K88,FALSE)*($R88*(1-$E88)+$Q88*(1-$F88))*((1+'Inputs &amp; Summary'!$D$7)^AG$1))))))</f>
        <v>0</v>
      </c>
      <c r="AH88" s="248">
        <f>$D88*IF(AH$1&gt;'Inputs &amp; Summary'!$D$5,0,IF(AH$1&gt;VLOOKUP($G88,Lists!$J$17:$K$21,2),IF($M88=Lists!$H$3,IF($K88&lt;1,(($S88/$K88)*((1+'Inputs &amp; Summary'!$D$7)^AH$1)),((INT(AH$1/$K88)-INT((AH$1-1)/$K88))*$S88*((1+'Inputs &amp; Summary'!$D$7)^AH$1))),(_xlfn.WEIBULL.DIST(AH$1,$L88,$K88,FALSE)*$S88*((1+'Inputs &amp; Summary'!$D$7)^AH$1))),IF($M88=Lists!$H$3,IF($K88&lt;1,((($R88*(1-$E88)+$Q88*(1-$F88))/$K88)*((1+'Inputs &amp; Summary'!$D$7)^AH$1)),((INT(AH$1/$K88)-INT((AH$1-1)/$K88))*($R88*(1-$E88)+$Q88*(1-$F88))*((1+'Inputs &amp; Summary'!$D$7)^AH$1))),((_xlfn.WEIBULL.DIST(AH$1,$L88,$K88,FALSE)*($R88*(1-$E88)+$Q88*(1-$F88))*((1+'Inputs &amp; Summary'!$D$7)^AH$1))))))</f>
        <v>0</v>
      </c>
      <c r="AI88" s="248">
        <f>$D88*IF(AI$1&gt;'Inputs &amp; Summary'!$D$5,0,IF(AI$1&gt;VLOOKUP($G88,Lists!$J$17:$K$21,2),IF($M88=Lists!$H$3,IF($K88&lt;1,(($S88/$K88)*((1+'Inputs &amp; Summary'!$D$7)^AI$1)),((INT(AI$1/$K88)-INT((AI$1-1)/$K88))*$S88*((1+'Inputs &amp; Summary'!$D$7)^AI$1))),(_xlfn.WEIBULL.DIST(AI$1,$L88,$K88,FALSE)*$S88*((1+'Inputs &amp; Summary'!$D$7)^AI$1))),IF($M88=Lists!$H$3,IF($K88&lt;1,((($R88*(1-$E88)+$Q88*(1-$F88))/$K88)*((1+'Inputs &amp; Summary'!$D$7)^AI$1)),((INT(AI$1/$K88)-INT((AI$1-1)/$K88))*($R88*(1-$E88)+$Q88*(1-$F88))*((1+'Inputs &amp; Summary'!$D$7)^AI$1))),((_xlfn.WEIBULL.DIST(AI$1,$L88,$K88,FALSE)*($R88*(1-$E88)+$Q88*(1-$F88))*((1+'Inputs &amp; Summary'!$D$7)^AI$1))))))</f>
        <v>0</v>
      </c>
      <c r="AJ88" s="248">
        <f>$D88*IF(AJ$1&gt;'Inputs &amp; Summary'!$D$5,0,IF(AJ$1&gt;VLOOKUP($G88,Lists!$J$17:$K$21,2),IF($M88=Lists!$H$3,IF($K88&lt;1,(($S88/$K88)*((1+'Inputs &amp; Summary'!$D$7)^AJ$1)),((INT(AJ$1/$K88)-INT((AJ$1-1)/$K88))*$S88*((1+'Inputs &amp; Summary'!$D$7)^AJ$1))),(_xlfn.WEIBULL.DIST(AJ$1,$L88,$K88,FALSE)*$S88*((1+'Inputs &amp; Summary'!$D$7)^AJ$1))),IF($M88=Lists!$H$3,IF($K88&lt;1,((($R88*(1-$E88)+$Q88*(1-$F88))/$K88)*((1+'Inputs &amp; Summary'!$D$7)^AJ$1)),((INT(AJ$1/$K88)-INT((AJ$1-1)/$K88))*($R88*(1-$E88)+$Q88*(1-$F88))*((1+'Inputs &amp; Summary'!$D$7)^AJ$1))),((_xlfn.WEIBULL.DIST(AJ$1,$L88,$K88,FALSE)*($R88*(1-$E88)+$Q88*(1-$F88))*((1+'Inputs &amp; Summary'!$D$7)^AJ$1))))))</f>
        <v>0</v>
      </c>
      <c r="AK88" s="248">
        <f>$D88*IF(AK$1&gt;'Inputs &amp; Summary'!$D$5,0,IF(AK$1&gt;VLOOKUP($G88,Lists!$J$17:$K$21,2),IF($M88=Lists!$H$3,IF($K88&lt;1,(($S88/$K88)*((1+'Inputs &amp; Summary'!$D$7)^AK$1)),((INT(AK$1/$K88)-INT((AK$1-1)/$K88))*$S88*((1+'Inputs &amp; Summary'!$D$7)^AK$1))),(_xlfn.WEIBULL.DIST(AK$1,$L88,$K88,FALSE)*$S88*((1+'Inputs &amp; Summary'!$D$7)^AK$1))),IF($M88=Lists!$H$3,IF($K88&lt;1,((($R88*(1-$E88)+$Q88*(1-$F88))/$K88)*((1+'Inputs &amp; Summary'!$D$7)^AK$1)),((INT(AK$1/$K88)-INT((AK$1-1)/$K88))*($R88*(1-$E88)+$Q88*(1-$F88))*((1+'Inputs &amp; Summary'!$D$7)^AK$1))),((_xlfn.WEIBULL.DIST(AK$1,$L88,$K88,FALSE)*($R88*(1-$E88)+$Q88*(1-$F88))*((1+'Inputs &amp; Summary'!$D$7)^AK$1))))))</f>
        <v>0</v>
      </c>
      <c r="AL88" s="248">
        <f>$D88*IF(AL$1&gt;'Inputs &amp; Summary'!$D$5,0,IF(AL$1&gt;VLOOKUP($G88,Lists!$J$17:$K$21,2),IF($M88=Lists!$H$3,IF($K88&lt;1,(($S88/$K88)*((1+'Inputs &amp; Summary'!$D$7)^AL$1)),((INT(AL$1/$K88)-INT((AL$1-1)/$K88))*$S88*((1+'Inputs &amp; Summary'!$D$7)^AL$1))),(_xlfn.WEIBULL.DIST(AL$1,$L88,$K88,FALSE)*$S88*((1+'Inputs &amp; Summary'!$D$7)^AL$1))),IF($M88=Lists!$H$3,IF($K88&lt;1,((($R88*(1-$E88)+$Q88*(1-$F88))/$K88)*((1+'Inputs &amp; Summary'!$D$7)^AL$1)),((INT(AL$1/$K88)-INT((AL$1-1)/$K88))*($R88*(1-$E88)+$Q88*(1-$F88))*((1+'Inputs &amp; Summary'!$D$7)^AL$1))),((_xlfn.WEIBULL.DIST(AL$1,$L88,$K88,FALSE)*($R88*(1-$E88)+$Q88*(1-$F88))*((1+'Inputs &amp; Summary'!$D$7)^AL$1))))))</f>
        <v>0</v>
      </c>
      <c r="AM88" s="248">
        <f>$D88*IF(AM$1&gt;'Inputs &amp; Summary'!$D$5,0,IF(AM$1&gt;VLOOKUP($G88,Lists!$J$17:$K$21,2),IF($M88=Lists!$H$3,IF($K88&lt;1,(($S88/$K88)*((1+'Inputs &amp; Summary'!$D$7)^AM$1)),((INT(AM$1/$K88)-INT((AM$1-1)/$K88))*$S88*((1+'Inputs &amp; Summary'!$D$7)^AM$1))),(_xlfn.WEIBULL.DIST(AM$1,$L88,$K88,FALSE)*$S88*((1+'Inputs &amp; Summary'!$D$7)^AM$1))),IF($M88=Lists!$H$3,IF($K88&lt;1,((($R88*(1-$E88)+$Q88*(1-$F88))/$K88)*((1+'Inputs &amp; Summary'!$D$7)^AM$1)),((INT(AM$1/$K88)-INT((AM$1-1)/$K88))*($R88*(1-$E88)+$Q88*(1-$F88))*((1+'Inputs &amp; Summary'!$D$7)^AM$1))),((_xlfn.WEIBULL.DIST(AM$1,$L88,$K88,FALSE)*($R88*(1-$E88)+$Q88*(1-$F88))*((1+'Inputs &amp; Summary'!$D$7)^AM$1))))))</f>
        <v>0</v>
      </c>
      <c r="AN88" s="248">
        <f>$D88*IF(AN$1&gt;'Inputs &amp; Summary'!$D$5,0,IF(AN$1&gt;VLOOKUP($G88,Lists!$J$17:$K$21,2),IF($M88=Lists!$H$3,IF($K88&lt;1,(($S88/$K88)*((1+'Inputs &amp; Summary'!$D$7)^AN$1)),((INT(AN$1/$K88)-INT((AN$1-1)/$K88))*$S88*((1+'Inputs &amp; Summary'!$D$7)^AN$1))),(_xlfn.WEIBULL.DIST(AN$1,$L88,$K88,FALSE)*$S88*((1+'Inputs &amp; Summary'!$D$7)^AN$1))),IF($M88=Lists!$H$3,IF($K88&lt;1,((($R88*(1-$E88)+$Q88*(1-$F88))/$K88)*((1+'Inputs &amp; Summary'!$D$7)^AN$1)),((INT(AN$1/$K88)-INT((AN$1-1)/$K88))*($R88*(1-$E88)+$Q88*(1-$F88))*((1+'Inputs &amp; Summary'!$D$7)^AN$1))),((_xlfn.WEIBULL.DIST(AN$1,$L88,$K88,FALSE)*($R88*(1-$E88)+$Q88*(1-$F88))*((1+'Inputs &amp; Summary'!$D$7)^AN$1))))))</f>
        <v>0</v>
      </c>
      <c r="AO88" s="248">
        <f>$D88*IF(AO$1&gt;'Inputs &amp; Summary'!$D$5,0,IF(AO$1&gt;VLOOKUP($G88,Lists!$J$17:$K$21,2),IF($M88=Lists!$H$3,IF($K88&lt;1,(($S88/$K88)*((1+'Inputs &amp; Summary'!$D$7)^AO$1)),((INT(AO$1/$K88)-INT((AO$1-1)/$K88))*$S88*((1+'Inputs &amp; Summary'!$D$7)^AO$1))),(_xlfn.WEIBULL.DIST(AO$1,$L88,$K88,FALSE)*$S88*((1+'Inputs &amp; Summary'!$D$7)^AO$1))),IF($M88=Lists!$H$3,IF($K88&lt;1,((($R88*(1-$E88)+$Q88*(1-$F88))/$K88)*((1+'Inputs &amp; Summary'!$D$7)^AO$1)),((INT(AO$1/$K88)-INT((AO$1-1)/$K88))*($R88*(1-$E88)+$Q88*(1-$F88))*((1+'Inputs &amp; Summary'!$D$7)^AO$1))),((_xlfn.WEIBULL.DIST(AO$1,$L88,$K88,FALSE)*($R88*(1-$E88)+$Q88*(1-$F88))*((1+'Inputs &amp; Summary'!$D$7)^AO$1))))))</f>
        <v>0</v>
      </c>
      <c r="AP88" s="248">
        <f>$D88*IF(AP$1&gt;'Inputs &amp; Summary'!$D$5,0,IF(AP$1&gt;VLOOKUP($G88,Lists!$J$17:$K$21,2),IF($M88=Lists!$H$3,IF($K88&lt;1,(($S88/$K88)*((1+'Inputs &amp; Summary'!$D$7)^AP$1)),((INT(AP$1/$K88)-INT((AP$1-1)/$K88))*$S88*((1+'Inputs &amp; Summary'!$D$7)^AP$1))),(_xlfn.WEIBULL.DIST(AP$1,$L88,$K88,FALSE)*$S88*((1+'Inputs &amp; Summary'!$D$7)^AP$1))),IF($M88=Lists!$H$3,IF($K88&lt;1,((($R88*(1-$E88)+$Q88*(1-$F88))/$K88)*((1+'Inputs &amp; Summary'!$D$7)^AP$1)),((INT(AP$1/$K88)-INT((AP$1-1)/$K88))*($R88*(1-$E88)+$Q88*(1-$F88))*((1+'Inputs &amp; Summary'!$D$7)^AP$1))),((_xlfn.WEIBULL.DIST(AP$1,$L88,$K88,FALSE)*($R88*(1-$E88)+$Q88*(1-$F88))*((1+'Inputs &amp; Summary'!$D$7)^AP$1))))))</f>
        <v>0</v>
      </c>
      <c r="AQ88" s="248">
        <f>$D88*IF(AQ$1&gt;'Inputs &amp; Summary'!$D$5,0,IF(AQ$1&gt;VLOOKUP($G88,Lists!$J$17:$K$21,2),IF($M88=Lists!$H$3,IF($K88&lt;1,(($S88/$K88)*((1+'Inputs &amp; Summary'!$D$7)^AQ$1)),((INT(AQ$1/$K88)-INT((AQ$1-1)/$K88))*$S88*((1+'Inputs &amp; Summary'!$D$7)^AQ$1))),(_xlfn.WEIBULL.DIST(AQ$1,$L88,$K88,FALSE)*$S88*((1+'Inputs &amp; Summary'!$D$7)^AQ$1))),IF($M88=Lists!$H$3,IF($K88&lt;1,((($R88*(1-$E88)+$Q88*(1-$F88))/$K88)*((1+'Inputs &amp; Summary'!$D$7)^AQ$1)),((INT(AQ$1/$K88)-INT((AQ$1-1)/$K88))*($R88*(1-$E88)+$Q88*(1-$F88))*((1+'Inputs &amp; Summary'!$D$7)^AQ$1))),((_xlfn.WEIBULL.DIST(AQ$1,$L88,$K88,FALSE)*($R88*(1-$E88)+$Q88*(1-$F88))*((1+'Inputs &amp; Summary'!$D$7)^AQ$1))))))</f>
        <v>0</v>
      </c>
      <c r="AR88" s="248">
        <f>$D88*IF(AR$1&gt;'Inputs &amp; Summary'!$D$5,0,IF(AR$1&gt;VLOOKUP($G88,Lists!$J$17:$K$21,2),IF($M88=Lists!$H$3,IF($K88&lt;1,(($S88/$K88)*((1+'Inputs &amp; Summary'!$D$7)^AR$1)),((INT(AR$1/$K88)-INT((AR$1-1)/$K88))*$S88*((1+'Inputs &amp; Summary'!$D$7)^AR$1))),(_xlfn.WEIBULL.DIST(AR$1,$L88,$K88,FALSE)*$S88*((1+'Inputs &amp; Summary'!$D$7)^AR$1))),IF($M88=Lists!$H$3,IF($K88&lt;1,((($R88*(1-$E88)+$Q88*(1-$F88))/$K88)*((1+'Inputs &amp; Summary'!$D$7)^AR$1)),((INT(AR$1/$K88)-INT((AR$1-1)/$K88))*($R88*(1-$E88)+$Q88*(1-$F88))*((1+'Inputs &amp; Summary'!$D$7)^AR$1))),((_xlfn.WEIBULL.DIST(AR$1,$L88,$K88,FALSE)*($R88*(1-$E88)+$Q88*(1-$F88))*((1+'Inputs &amp; Summary'!$D$7)^AR$1))))))</f>
        <v>0</v>
      </c>
      <c r="AS88" s="248">
        <f>$D88*IF(AS$1&gt;'Inputs &amp; Summary'!$D$5,0,IF(AS$1&gt;VLOOKUP($G88,Lists!$J$17:$K$21,2),IF($M88=Lists!$H$3,IF($K88&lt;1,(($S88/$K88)*((1+'Inputs &amp; Summary'!$D$7)^AS$1)),((INT(AS$1/$K88)-INT((AS$1-1)/$K88))*$S88*((1+'Inputs &amp; Summary'!$D$7)^AS$1))),(_xlfn.WEIBULL.DIST(AS$1,$L88,$K88,FALSE)*$S88*((1+'Inputs &amp; Summary'!$D$7)^AS$1))),IF($M88=Lists!$H$3,IF($K88&lt;1,((($R88*(1-$E88)+$Q88*(1-$F88))/$K88)*((1+'Inputs &amp; Summary'!$D$7)^AS$1)),((INT(AS$1/$K88)-INT((AS$1-1)/$K88))*($R88*(1-$E88)+$Q88*(1-$F88))*((1+'Inputs &amp; Summary'!$D$7)^AS$1))),((_xlfn.WEIBULL.DIST(AS$1,$L88,$K88,FALSE)*($R88*(1-$E88)+$Q88*(1-$F88))*((1+'Inputs &amp; Summary'!$D$7)^AS$1))))))</f>
        <v>0</v>
      </c>
      <c r="AT88" s="248">
        <f>$D88*IF(AT$1&gt;'Inputs &amp; Summary'!$D$5,0,IF(AT$1&gt;VLOOKUP($G88,Lists!$J$17:$K$21,2),IF($M88=Lists!$H$3,IF($K88&lt;1,(($S88/$K88)*((1+'Inputs &amp; Summary'!$D$7)^AT$1)),((INT(AT$1/$K88)-INT((AT$1-1)/$K88))*$S88*((1+'Inputs &amp; Summary'!$D$7)^AT$1))),(_xlfn.WEIBULL.DIST(AT$1,$L88,$K88,FALSE)*$S88*((1+'Inputs &amp; Summary'!$D$7)^AT$1))),IF($M88=Lists!$H$3,IF($K88&lt;1,((($R88*(1-$E88)+$Q88*(1-$F88))/$K88)*((1+'Inputs &amp; Summary'!$D$7)^AT$1)),((INT(AT$1/$K88)-INT((AT$1-1)/$K88))*($R88*(1-$E88)+$Q88*(1-$F88))*((1+'Inputs &amp; Summary'!$D$7)^AT$1))),((_xlfn.WEIBULL.DIST(AT$1,$L88,$K88,FALSE)*($R88*(1-$E88)+$Q88*(1-$F88))*((1+'Inputs &amp; Summary'!$D$7)^AT$1))))))</f>
        <v>0</v>
      </c>
      <c r="AU88" s="248">
        <f>$D88*IF(AU$1&gt;'Inputs &amp; Summary'!$D$5,0,IF(AU$1&gt;VLOOKUP($G88,Lists!$J$17:$K$21,2),IF($M88=Lists!$H$3,IF($K88&lt;1,(($S88/$K88)*((1+'Inputs &amp; Summary'!$D$7)^AU$1)),((INT(AU$1/$K88)-INT((AU$1-1)/$K88))*$S88*((1+'Inputs &amp; Summary'!$D$7)^AU$1))),(_xlfn.WEIBULL.DIST(AU$1,$L88,$K88,FALSE)*$S88*((1+'Inputs &amp; Summary'!$D$7)^AU$1))),IF($M88=Lists!$H$3,IF($K88&lt;1,((($R88*(1-$E88)+$Q88*(1-$F88))/$K88)*((1+'Inputs &amp; Summary'!$D$7)^AU$1)),((INT(AU$1/$K88)-INT((AU$1-1)/$K88))*($R88*(1-$E88)+$Q88*(1-$F88))*((1+'Inputs &amp; Summary'!$D$7)^AU$1))),((_xlfn.WEIBULL.DIST(AU$1,$L88,$K88,FALSE)*($R88*(1-$E88)+$Q88*(1-$F88))*((1+'Inputs &amp; Summary'!$D$7)^AU$1))))))</f>
        <v>0</v>
      </c>
      <c r="AV88" s="248">
        <f>$D88*IF(AV$1&gt;'Inputs &amp; Summary'!$D$5,0,IF(AV$1&gt;VLOOKUP($G88,Lists!$J$17:$K$21,2),IF($M88=Lists!$H$3,IF($K88&lt;1,(($S88/$K88)*((1+'Inputs &amp; Summary'!$D$7)^AV$1)),((INT(AV$1/$K88)-INT((AV$1-1)/$K88))*$S88*((1+'Inputs &amp; Summary'!$D$7)^AV$1))),(_xlfn.WEIBULL.DIST(AV$1,$L88,$K88,FALSE)*$S88*((1+'Inputs &amp; Summary'!$D$7)^AV$1))),IF($M88=Lists!$H$3,IF($K88&lt;1,((($R88*(1-$E88)+$Q88*(1-$F88))/$K88)*((1+'Inputs &amp; Summary'!$D$7)^AV$1)),((INT(AV$1/$K88)-INT((AV$1-1)/$K88))*($R88*(1-$E88)+$Q88*(1-$F88))*((1+'Inputs &amp; Summary'!$D$7)^AV$1))),((_xlfn.WEIBULL.DIST(AV$1,$L88,$K88,FALSE)*($R88*(1-$E88)+$Q88*(1-$F88))*((1+'Inputs &amp; Summary'!$D$7)^AV$1))))))</f>
        <v>0</v>
      </c>
      <c r="AW88" s="248">
        <f>$D88*IF(AW$1&gt;'Inputs &amp; Summary'!$D$5,0,IF(AW$1&gt;VLOOKUP($G88,Lists!$J$17:$K$21,2),IF($M88=Lists!$H$3,IF($K88&lt;1,(($S88/$K88)*((1+'Inputs &amp; Summary'!$D$7)^AW$1)),((INT(AW$1/$K88)-INT((AW$1-1)/$K88))*$S88*((1+'Inputs &amp; Summary'!$D$7)^AW$1))),(_xlfn.WEIBULL.DIST(AW$1,$L88,$K88,FALSE)*$S88*((1+'Inputs &amp; Summary'!$D$7)^AW$1))),IF($M88=Lists!$H$3,IF($K88&lt;1,((($R88*(1-$E88)+$Q88*(1-$F88))/$K88)*((1+'Inputs &amp; Summary'!$D$7)^AW$1)),((INT(AW$1/$K88)-INT((AW$1-1)/$K88))*($R88*(1-$E88)+$Q88*(1-$F88))*((1+'Inputs &amp; Summary'!$D$7)^AW$1))),((_xlfn.WEIBULL.DIST(AW$1,$L88,$K88,FALSE)*($R88*(1-$E88)+$Q88*(1-$F88))*((1+'Inputs &amp; Summary'!$D$7)^AW$1))))))</f>
        <v>0</v>
      </c>
      <c r="AX88" s="248">
        <f>$D88*IF(AX$1&gt;'Inputs &amp; Summary'!$D$5,0,IF(AX$1&gt;VLOOKUP($G88,Lists!$J$17:$K$21,2),IF($M88=Lists!$H$3,IF($K88&lt;1,(($S88/$K88)*((1+'Inputs &amp; Summary'!$D$7)^AX$1)),((INT(AX$1/$K88)-INT((AX$1-1)/$K88))*$S88*((1+'Inputs &amp; Summary'!$D$7)^AX$1))),(_xlfn.WEIBULL.DIST(AX$1,$L88,$K88,FALSE)*$S88*((1+'Inputs &amp; Summary'!$D$7)^AX$1))),IF($M88=Lists!$H$3,IF($K88&lt;1,((($R88*(1-$E88)+$Q88*(1-$F88))/$K88)*((1+'Inputs &amp; Summary'!$D$7)^AX$1)),((INT(AX$1/$K88)-INT((AX$1-1)/$K88))*($R88*(1-$E88)+$Q88*(1-$F88))*((1+'Inputs &amp; Summary'!$D$7)^AX$1))),((_xlfn.WEIBULL.DIST(AX$1,$L88,$K88,FALSE)*($R88*(1-$E88)+$Q88*(1-$F88))*((1+'Inputs &amp; Summary'!$D$7)^AX$1))))))</f>
        <v>0</v>
      </c>
      <c r="AY88" s="248">
        <f>$D88*IF(AY$1&gt;'Inputs &amp; Summary'!$D$5,0,IF(AY$1&gt;VLOOKUP($G88,Lists!$J$17:$K$21,2),IF($M88=Lists!$H$3,IF($K88&lt;1,(($S88/$K88)*((1+'Inputs &amp; Summary'!$D$7)^AY$1)),((INT(AY$1/$K88)-INT((AY$1-1)/$K88))*$S88*((1+'Inputs &amp; Summary'!$D$7)^AY$1))),(_xlfn.WEIBULL.DIST(AY$1,$L88,$K88,FALSE)*$S88*((1+'Inputs &amp; Summary'!$D$7)^AY$1))),IF($M88=Lists!$H$3,IF($K88&lt;1,((($R88*(1-$E88)+$Q88*(1-$F88))/$K88)*((1+'Inputs &amp; Summary'!$D$7)^AY$1)),((INT(AY$1/$K88)-INT((AY$1-1)/$K88))*($R88*(1-$E88)+$Q88*(1-$F88))*((1+'Inputs &amp; Summary'!$D$7)^AY$1))),((_xlfn.WEIBULL.DIST(AY$1,$L88,$K88,FALSE)*($R88*(1-$E88)+$Q88*(1-$F88))*((1+'Inputs &amp; Summary'!$D$7)^AY$1))))))</f>
        <v>0</v>
      </c>
      <c r="AZ88" s="248">
        <f>$D88*IF(AZ$1&gt;'Inputs &amp; Summary'!$D$5,0,IF(AZ$1&gt;VLOOKUP($G88,Lists!$J$17:$K$21,2),IF($M88=Lists!$H$3,IF($K88&lt;1,(($S88/$K88)*((1+'Inputs &amp; Summary'!$D$7)^AZ$1)),((INT(AZ$1/$K88)-INT((AZ$1-1)/$K88))*$S88*((1+'Inputs &amp; Summary'!$D$7)^AZ$1))),(_xlfn.WEIBULL.DIST(AZ$1,$L88,$K88,FALSE)*$S88*((1+'Inputs &amp; Summary'!$D$7)^AZ$1))),IF($M88=Lists!$H$3,IF($K88&lt;1,((($R88*(1-$E88)+$Q88*(1-$F88))/$K88)*((1+'Inputs &amp; Summary'!$D$7)^AZ$1)),((INT(AZ$1/$K88)-INT((AZ$1-1)/$K88))*($R88*(1-$E88)+$Q88*(1-$F88))*((1+'Inputs &amp; Summary'!$D$7)^AZ$1))),((_xlfn.WEIBULL.DIST(AZ$1,$L88,$K88,FALSE)*($R88*(1-$E88)+$Q88*(1-$F88))*((1+'Inputs &amp; Summary'!$D$7)^AZ$1))))))</f>
        <v>0</v>
      </c>
      <c r="BA88" s="248">
        <f>$D88*IF(BA$1&gt;'Inputs &amp; Summary'!$D$5,0,IF(BA$1&gt;VLOOKUP($G88,Lists!$J$17:$K$21,2),IF($M88=Lists!$H$3,IF($K88&lt;1,(($S88/$K88)*((1+'Inputs &amp; Summary'!$D$7)^BA$1)),((INT(BA$1/$K88)-INT((BA$1-1)/$K88))*$S88*((1+'Inputs &amp; Summary'!$D$7)^BA$1))),(_xlfn.WEIBULL.DIST(BA$1,$L88,$K88,FALSE)*$S88*((1+'Inputs &amp; Summary'!$D$7)^BA$1))),IF($M88=Lists!$H$3,IF($K88&lt;1,((($R88*(1-$E88)+$Q88*(1-$F88))/$K88)*((1+'Inputs &amp; Summary'!$D$7)^BA$1)),((INT(BA$1/$K88)-INT((BA$1-1)/$K88))*($R88*(1-$E88)+$Q88*(1-$F88))*((1+'Inputs &amp; Summary'!$D$7)^BA$1))),((_xlfn.WEIBULL.DIST(BA$1,$L88,$K88,FALSE)*($R88*(1-$E88)+$Q88*(1-$F88))*((1+'Inputs &amp; Summary'!$D$7)^BA$1))))))</f>
        <v>0</v>
      </c>
      <c r="BB88" s="248">
        <f>$D88*IF(BB$1&gt;'Inputs &amp; Summary'!$D$5,0,IF(BB$1&gt;VLOOKUP($G88,Lists!$J$17:$K$21,2),IF($M88=Lists!$H$3,IF($K88&lt;1,(($S88/$K88)*((1+'Inputs &amp; Summary'!$D$7)^BB$1)),((INT(BB$1/$K88)-INT((BB$1-1)/$K88))*$S88*((1+'Inputs &amp; Summary'!$D$7)^BB$1))),(_xlfn.WEIBULL.DIST(BB$1,$L88,$K88,FALSE)*$S88*((1+'Inputs &amp; Summary'!$D$7)^BB$1))),IF($M88=Lists!$H$3,IF($K88&lt;1,((($R88*(1-$E88)+$Q88*(1-$F88))/$K88)*((1+'Inputs &amp; Summary'!$D$7)^BB$1)),((INT(BB$1/$K88)-INT((BB$1-1)/$K88))*($R88*(1-$E88)+$Q88*(1-$F88))*((1+'Inputs &amp; Summary'!$D$7)^BB$1))),((_xlfn.WEIBULL.DIST(BB$1,$L88,$K88,FALSE)*($R88*(1-$E88)+$Q88*(1-$F88))*((1+'Inputs &amp; Summary'!$D$7)^BB$1))))))</f>
        <v>0</v>
      </c>
      <c r="BC88" s="248">
        <f>$D88*IF(BC$1&gt;'Inputs &amp; Summary'!$D$5,0,IF(BC$1&gt;VLOOKUP($G88,Lists!$J$17:$K$21,2),IF($M88=Lists!$H$3,IF($K88&lt;1,(($S88/$K88)*((1+'Inputs &amp; Summary'!$D$7)^BC$1)),((INT(BC$1/$K88)-INT((BC$1-1)/$K88))*$S88*((1+'Inputs &amp; Summary'!$D$7)^BC$1))),(_xlfn.WEIBULL.DIST(BC$1,$L88,$K88,FALSE)*$S88*((1+'Inputs &amp; Summary'!$D$7)^BC$1))),IF($M88=Lists!$H$3,IF($K88&lt;1,((($R88*(1-$E88)+$Q88*(1-$F88))/$K88)*((1+'Inputs &amp; Summary'!$D$7)^BC$1)),((INT(BC$1/$K88)-INT((BC$1-1)/$K88))*($R88*(1-$E88)+$Q88*(1-$F88))*((1+'Inputs &amp; Summary'!$D$7)^BC$1))),((_xlfn.WEIBULL.DIST(BC$1,$L88,$K88,FALSE)*($R88*(1-$E88)+$Q88*(1-$F88))*((1+'Inputs &amp; Summary'!$D$7)^BC$1))))))</f>
        <v>0</v>
      </c>
      <c r="BD88" s="248">
        <f>$D88*IF(BD$1&gt;'Inputs &amp; Summary'!$D$5,0,IF(BD$1&gt;VLOOKUP($G88,Lists!$J$17:$K$21,2),IF($M88=Lists!$H$3,IF($K88&lt;1,(($S88/$K88)*((1+'Inputs &amp; Summary'!$D$7)^BD$1)),((INT(BD$1/$K88)-INT((BD$1-1)/$K88))*$S88*((1+'Inputs &amp; Summary'!$D$7)^BD$1))),(_xlfn.WEIBULL.DIST(BD$1,$L88,$K88,FALSE)*$S88*((1+'Inputs &amp; Summary'!$D$7)^BD$1))),IF($M88=Lists!$H$3,IF($K88&lt;1,((($R88*(1-$E88)+$Q88*(1-$F88))/$K88)*((1+'Inputs &amp; Summary'!$D$7)^BD$1)),((INT(BD$1/$K88)-INT((BD$1-1)/$K88))*($R88*(1-$E88)+$Q88*(1-$F88))*((1+'Inputs &amp; Summary'!$D$7)^BD$1))),((_xlfn.WEIBULL.DIST(BD$1,$L88,$K88,FALSE)*($R88*(1-$E88)+$Q88*(1-$F88))*((1+'Inputs &amp; Summary'!$D$7)^BD$1))))))</f>
        <v>0</v>
      </c>
      <c r="BE88" s="248">
        <f>$D88*IF(BE$1&gt;'Inputs &amp; Summary'!$D$5,0,IF(BE$1&gt;VLOOKUP($G88,Lists!$J$17:$K$21,2),IF($M88=Lists!$H$3,IF($K88&lt;1,(($S88/$K88)*((1+'Inputs &amp; Summary'!$D$7)^BE$1)),((INT(BE$1/$K88)-INT((BE$1-1)/$K88))*$S88*((1+'Inputs &amp; Summary'!$D$7)^BE$1))),(_xlfn.WEIBULL.DIST(BE$1,$L88,$K88,FALSE)*$S88*((1+'Inputs &amp; Summary'!$D$7)^BE$1))),IF($M88=Lists!$H$3,IF($K88&lt;1,((($R88*(1-$E88)+$Q88*(1-$F88))/$K88)*((1+'Inputs &amp; Summary'!$D$7)^BE$1)),((INT(BE$1/$K88)-INT((BE$1-1)/$K88))*($R88*(1-$E88)+$Q88*(1-$F88))*((1+'Inputs &amp; Summary'!$D$7)^BE$1))),((_xlfn.WEIBULL.DIST(BE$1,$L88,$K88,FALSE)*($R88*(1-$E88)+$Q88*(1-$F88))*((1+'Inputs &amp; Summary'!$D$7)^BE$1))))))</f>
        <v>0</v>
      </c>
      <c r="BF88" s="248">
        <f>$D88*IF(BF$1&gt;'Inputs &amp; Summary'!$D$5,0,IF(BF$1&gt;VLOOKUP($G88,Lists!$J$17:$K$21,2),IF($M88=Lists!$H$3,IF($K88&lt;1,(($S88/$K88)*((1+'Inputs &amp; Summary'!$D$7)^BF$1)),((INT(BF$1/$K88)-INT((BF$1-1)/$K88))*$S88*((1+'Inputs &amp; Summary'!$D$7)^BF$1))),(_xlfn.WEIBULL.DIST(BF$1,$L88,$K88,FALSE)*$S88*((1+'Inputs &amp; Summary'!$D$7)^BF$1))),IF($M88=Lists!$H$3,IF($K88&lt;1,((($R88*(1-$E88)+$Q88*(1-$F88))/$K88)*((1+'Inputs &amp; Summary'!$D$7)^BF$1)),((INT(BF$1/$K88)-INT((BF$1-1)/$K88))*($R88*(1-$E88)+$Q88*(1-$F88))*((1+'Inputs &amp; Summary'!$D$7)^BF$1))),((_xlfn.WEIBULL.DIST(BF$1,$L88,$K88,FALSE)*($R88*(1-$E88)+$Q88*(1-$F88))*((1+'Inputs &amp; Summary'!$D$7)^BF$1))))))</f>
        <v>0</v>
      </c>
      <c r="BG88" s="248">
        <f>$D88*IF(BG$1&gt;'Inputs &amp; Summary'!$D$5,0,IF(BG$1&gt;VLOOKUP($G88,Lists!$J$17:$K$21,2),IF($M88=Lists!$H$3,IF($K88&lt;1,(($S88/$K88)*((1+'Inputs &amp; Summary'!$D$7)^BG$1)),((INT(BG$1/$K88)-INT((BG$1-1)/$K88))*$S88*((1+'Inputs &amp; Summary'!$D$7)^BG$1))),(_xlfn.WEIBULL.DIST(BG$1,$L88,$K88,FALSE)*$S88*((1+'Inputs &amp; Summary'!$D$7)^BG$1))),IF($M88=Lists!$H$3,IF($K88&lt;1,((($R88*(1-$E88)+$Q88*(1-$F88))/$K88)*((1+'Inputs &amp; Summary'!$D$7)^BG$1)),((INT(BG$1/$K88)-INT((BG$1-1)/$K88))*($R88*(1-$E88)+$Q88*(1-$F88))*((1+'Inputs &amp; Summary'!$D$7)^BG$1))),((_xlfn.WEIBULL.DIST(BG$1,$L88,$K88,FALSE)*($R88*(1-$E88)+$Q88*(1-$F88))*((1+'Inputs &amp; Summary'!$D$7)^BG$1))))))</f>
        <v>0</v>
      </c>
      <c r="BH88" s="248">
        <f>$D88*IF(BH$1&gt;'Inputs &amp; Summary'!$D$5,0,IF(BH$1&gt;VLOOKUP($G88,Lists!$J$17:$K$21,2),IF($M88=Lists!$H$3,IF($K88&lt;1,(($S88/$K88)*((1+'Inputs &amp; Summary'!$D$7)^BH$1)),((INT(BH$1/$K88)-INT((BH$1-1)/$K88))*$S88*((1+'Inputs &amp; Summary'!$D$7)^BH$1))),(_xlfn.WEIBULL.DIST(BH$1,$L88,$K88,FALSE)*$S88*((1+'Inputs &amp; Summary'!$D$7)^BH$1))),IF($M88=Lists!$H$3,IF($K88&lt;1,((($R88*(1-$E88)+$Q88*(1-$F88))/$K88)*((1+'Inputs &amp; Summary'!$D$7)^BH$1)),((INT(BH$1/$K88)-INT((BH$1-1)/$K88))*($R88*(1-$E88)+$Q88*(1-$F88))*((1+'Inputs &amp; Summary'!$D$7)^BH$1))),((_xlfn.WEIBULL.DIST(BH$1,$L88,$K88,FALSE)*($R88*(1-$E88)+$Q88*(1-$F88))*((1+'Inputs &amp; Summary'!$D$7)^BH$1))))))</f>
        <v>0</v>
      </c>
      <c r="BI88" s="248">
        <f>$D88*IF(BI$1&gt;'Inputs &amp; Summary'!$D$5,0,IF(BI$1&gt;VLOOKUP($G88,Lists!$J$17:$K$21,2),IF($M88=Lists!$H$3,IF($K88&lt;1,(($S88/$K88)*((1+'Inputs &amp; Summary'!$D$7)^BI$1)),((INT(BI$1/$K88)-INT((BI$1-1)/$K88))*$S88*((1+'Inputs &amp; Summary'!$D$7)^BI$1))),(_xlfn.WEIBULL.DIST(BI$1,$L88,$K88,FALSE)*$S88*((1+'Inputs &amp; Summary'!$D$7)^BI$1))),IF($M88=Lists!$H$3,IF($K88&lt;1,((($R88*(1-$E88)+$Q88*(1-$F88))/$K88)*((1+'Inputs &amp; Summary'!$D$7)^BI$1)),((INT(BI$1/$K88)-INT((BI$1-1)/$K88))*($R88*(1-$E88)+$Q88*(1-$F88))*((1+'Inputs &amp; Summary'!$D$7)^BI$1))),((_xlfn.WEIBULL.DIST(BI$1,$L88,$K88,FALSE)*($R88*(1-$E88)+$Q88*(1-$F88))*((1+'Inputs &amp; Summary'!$D$7)^BI$1))))))</f>
        <v>0</v>
      </c>
      <c r="BJ88" s="248">
        <f>$D88*IF(BJ$1&gt;'Inputs &amp; Summary'!$D$5,0,IF(BJ$1&gt;VLOOKUP($G88,Lists!$J$17:$K$21,2),IF($M88=Lists!$H$3,IF($K88&lt;1,(($S88/$K88)*((1+'Inputs &amp; Summary'!$D$7)^BJ$1)),((INT(BJ$1/$K88)-INT((BJ$1-1)/$K88))*$S88*((1+'Inputs &amp; Summary'!$D$7)^BJ$1))),(_xlfn.WEIBULL.DIST(BJ$1,$L88,$K88,FALSE)*$S88*((1+'Inputs &amp; Summary'!$D$7)^BJ$1))),IF($M88=Lists!$H$3,IF($K88&lt;1,((($R88*(1-$E88)+$Q88*(1-$F88))/$K88)*((1+'Inputs &amp; Summary'!$D$7)^BJ$1)),((INT(BJ$1/$K88)-INT((BJ$1-1)/$K88))*($R88*(1-$E88)+$Q88*(1-$F88))*((1+'Inputs &amp; Summary'!$D$7)^BJ$1))),((_xlfn.WEIBULL.DIST(BJ$1,$L88,$K88,FALSE)*($R88*(1-$E88)+$Q88*(1-$F88))*((1+'Inputs &amp; Summary'!$D$7)^BJ$1))))))</f>
        <v>0</v>
      </c>
      <c r="BK88" s="248">
        <f>$D88*IF(BK$1&gt;'Inputs &amp; Summary'!$D$5,0,IF(BK$1&gt;VLOOKUP($G88,Lists!$J$17:$K$21,2),IF($M88=Lists!$H$3,IF($K88&lt;1,(($S88/$K88)*((1+'Inputs &amp; Summary'!$D$7)^BK$1)),((INT(BK$1/$K88)-INT((BK$1-1)/$K88))*$S88*((1+'Inputs &amp; Summary'!$D$7)^BK$1))),(_xlfn.WEIBULL.DIST(BK$1,$L88,$K88,FALSE)*$S88*((1+'Inputs &amp; Summary'!$D$7)^BK$1))),IF($M88=Lists!$H$3,IF($K88&lt;1,((($R88*(1-$E88)+$Q88*(1-$F88))/$K88)*((1+'Inputs &amp; Summary'!$D$7)^BK$1)),((INT(BK$1/$K88)-INT((BK$1-1)/$K88))*($R88*(1-$E88)+$Q88*(1-$F88))*((1+'Inputs &amp; Summary'!$D$7)^BK$1))),((_xlfn.WEIBULL.DIST(BK$1,$L88,$K88,FALSE)*($R88*(1-$E88)+$Q88*(1-$F88))*((1+'Inputs &amp; Summary'!$D$7)^BK$1))))))</f>
        <v>0</v>
      </c>
      <c r="BL88" s="248">
        <f>$D88*IF(BL$1&gt;'Inputs &amp; Summary'!$D$5,0,IF(BL$1&gt;VLOOKUP($G88,Lists!$J$17:$K$21,2),IF($M88=Lists!$H$3,IF($K88&lt;1,(($S88/$K88)*((1+'Inputs &amp; Summary'!$D$7)^BL$1)),((INT(BL$1/$K88)-INT((BL$1-1)/$K88))*$S88*((1+'Inputs &amp; Summary'!$D$7)^BL$1))),(_xlfn.WEIBULL.DIST(BL$1,$L88,$K88,FALSE)*$S88*((1+'Inputs &amp; Summary'!$D$7)^BL$1))),IF($M88=Lists!$H$3,IF($K88&lt;1,((($R88*(1-$E88)+$Q88*(1-$F88))/$K88)*((1+'Inputs &amp; Summary'!$D$7)^BL$1)),((INT(BL$1/$K88)-INT((BL$1-1)/$K88))*($R88*(1-$E88)+$Q88*(1-$F88))*((1+'Inputs &amp; Summary'!$D$7)^BL$1))),((_xlfn.WEIBULL.DIST(BL$1,$L88,$K88,FALSE)*($R88*(1-$E88)+$Q88*(1-$F88))*((1+'Inputs &amp; Summary'!$D$7)^BL$1))))))</f>
        <v>0</v>
      </c>
    </row>
    <row r="89" spans="1:64" x14ac:dyDescent="0.3">
      <c r="A89" s="236" t="s">
        <v>192</v>
      </c>
      <c r="B89" s="117" t="str">
        <f>IF('Inputs &amp; Summary'!$D$15=Lists!$E$3,INDEX('Residential Rooftop Details'!$A$30:$X$158,MATCH('Cash Flow'!$A89,'Residential Rooftop Details'!$A$30:$A$158,0),COLUMN(B$1)),IF('Inputs &amp; Summary'!$D$15=Lists!$E$4,INDEX('Commercial Rooftop Details'!$A$30:$V$158,MATCH('Cash Flow'!$A89,'Commercial Rooftop Details'!$A$30:$A$158,0),COLUMN(B$1)),INDEX('Ground-Mount Details'!$A$30:$V$158,MATCH('Cash Flow'!$A89,'Ground-Mount Details'!$A$30:$A$158,0),COLUMN(B$1))))</f>
        <v>Corrective</v>
      </c>
      <c r="C89" s="117" t="str">
        <f>IF('Inputs &amp; Summary'!$D$15=Lists!$E$3,INDEX('Residential Rooftop Details'!$A$30:$X$158,MATCH('Cash Flow'!$A89,'Residential Rooftop Details'!$A$30:$A$158,0),COLUMN(C$1)),IF('Inputs &amp; Summary'!$D$15=Lists!$E$4,INDEX('Commercial Rooftop Details'!$A$30:$V$158,MATCH('Cash Flow'!$A89,'Commercial Rooftop Details'!$A$30:$A$158,0),COLUMN(C$1)),INDEX('Ground-Mount Details'!$A$30:$V$158,MATCH('Cash Flow'!$A89,'Ground-Mount Details'!$A$30:$A$158,0),COLUMN(C$1))))</f>
        <v>Transformer</v>
      </c>
      <c r="D89" s="117">
        <f>IF('Inputs &amp; Summary'!$D$15=Lists!$E$3,INDEX('Residential Rooftop Details'!$A$30:$X$158,MATCH('Cash Flow'!$A89,'Residential Rooftop Details'!$A$30:$A$158,0),COLUMN(D$1)),IF('Inputs &amp; Summary'!$D$15=Lists!$E$4,INDEX('Commercial Rooftop Details'!$A$30:$V$158,MATCH('Cash Flow'!$A89,'Commercial Rooftop Details'!$A$30:$A$158,0),COLUMN(D$1)),INDEX('Ground-Mount Details'!$A$30:$V$158,MATCH('Cash Flow'!$A89,'Ground-Mount Details'!$A$30:$A$158,0),COLUMN(D$1))))</f>
        <v>1</v>
      </c>
      <c r="E89" s="117">
        <f>IF('Inputs &amp; Summary'!$D$15=Lists!$E$3,INDEX('Residential Rooftop Details'!$A$30:$X$158,MATCH('Cash Flow'!$A89,'Residential Rooftop Details'!$A$30:$A$158,0),COLUMN(E$1)),IF('Inputs &amp; Summary'!$D$15=Lists!$E$4,INDEX('Commercial Rooftop Details'!$A$30:$V$158,MATCH('Cash Flow'!$A89,'Commercial Rooftop Details'!$A$30:$A$158,0),COLUMN(E$1)),INDEX('Ground-Mount Details'!$A$30:$V$158,MATCH('Cash Flow'!$A89,'Ground-Mount Details'!$A$30:$A$158,0),COLUMN(E$1))))</f>
        <v>0</v>
      </c>
      <c r="F89" s="117">
        <f>IF('Inputs &amp; Summary'!$D$15=Lists!$E$3,INDEX('Residential Rooftop Details'!$A$30:$X$158,MATCH('Cash Flow'!$A89,'Residential Rooftop Details'!$A$30:$A$158,0),COLUMN(F$1)),IF('Inputs &amp; Summary'!$D$15=Lists!$E$4,INDEX('Commercial Rooftop Details'!$A$30:$V$158,MATCH('Cash Flow'!$A89,'Commercial Rooftop Details'!$A$30:$A$158,0),COLUMN(F$1)),INDEX('Ground-Mount Details'!$A$30:$V$158,MATCH('Cash Flow'!$A89,'Ground-Mount Details'!$A$30:$A$158,0),COLUMN(F$1))))</f>
        <v>0</v>
      </c>
      <c r="G89" s="237" t="str">
        <f>IF('Inputs &amp; Summary'!$D$15=Lists!$E$3,INDEX('Residential Rooftop Details'!$A$30:$X$158,MATCH('Cash Flow'!$A89,'Residential Rooftop Details'!$A$30:$A$158,0),COLUMN(G$1)),IF('Inputs &amp; Summary'!$D$15=Lists!$E$4,INDEX('Commercial Rooftop Details'!$A$30:$V$158,MATCH('Cash Flow'!$A89,'Commercial Rooftop Details'!$A$30:$A$158,0),COLUMN(G$1)),INDEX('Ground-Mount Details'!$A$30:$V$158,MATCH('Cash Flow'!$A89,'Ground-Mount Details'!$A$30:$A$158,0),COLUMN(G$1))))</f>
        <v>N/A</v>
      </c>
      <c r="H89" s="237" t="str">
        <f>IF('Inputs &amp; Summary'!$D$15=Lists!$E$3,INDEX('Residential Rooftop Details'!$A$30:$X$158,MATCH('Cash Flow'!$A89,'Residential Rooftop Details'!$A$30:$A$158,0),COLUMN(H$1)),IF('Inputs &amp; Summary'!$D$15=Lists!$E$4,INDEX('Commercial Rooftop Details'!$A$30:$V$158,MATCH('Cash Flow'!$A89,'Commercial Rooftop Details'!$A$30:$A$158,0),COLUMN(H$1)),INDEX('Ground-Mount Details'!$A$30:$V$158,MATCH('Cash Flow'!$A89,'Ground-Mount Details'!$A$30:$A$158,0),COLUMN(H$1))))</f>
        <v>Transformer</v>
      </c>
      <c r="I89" s="237" t="str">
        <f>IF('Inputs &amp; Summary'!$D$15=Lists!$E$3,INDEX('Residential Rooftop Details'!$A$30:$X$158,MATCH('Cash Flow'!$A89,'Residential Rooftop Details'!$A$30:$A$158,0),COLUMN(I$1)),IF('Inputs &amp; Summary'!$D$15=Lists!$E$4,INDEX('Commercial Rooftop Details'!$A$30:$V$158,MATCH('Cash Flow'!$A89,'Commercial Rooftop Details'!$A$30:$A$158,0),COLUMN(I$1)),INDEX('Ground-Mount Details'!$A$30:$V$158,MATCH('Cash Flow'!$A89,'Ground-Mount Details'!$A$30:$A$158,0),COLUMN(I$1))))</f>
        <v>Master electrician</v>
      </c>
      <c r="J89" s="238">
        <f>IF('Inputs &amp; Summary'!$D$15=Lists!$E$3,INDEX('Residential Rooftop Details'!$A$30:$X$158,MATCH('Cash Flow'!$A89,'Residential Rooftop Details'!$A$30:$A$158,0),COLUMN(J$1)),IF('Inputs &amp; Summary'!$D$15=Lists!$E$4,INDEX('Commercial Rooftop Details'!$A$30:$V$158,MATCH('Cash Flow'!$A89,'Commercial Rooftop Details'!$A$30:$A$158,0),COLUMN(J$1)),INDEX('Ground-Mount Details'!$A$30:$V$158,MATCH('Cash Flow'!$A89,'Ground-Mount Details'!$A$30:$A$158,0),COLUMN(J$1))))</f>
        <v>23.197115384615383</v>
      </c>
      <c r="K89" s="239">
        <f>IF('Inputs &amp; Summary'!$D$15=Lists!$E$3,INDEX('Residential Rooftop Details'!$A$30:$X$158,MATCH('Cash Flow'!$A89,'Residential Rooftop Details'!$A$30:$A$158,0),COLUMN(K$1)),IF('Inputs &amp; Summary'!$D$15=Lists!$E$4,INDEX('Commercial Rooftop Details'!$A$30:$V$158,MATCH('Cash Flow'!$A89,'Commercial Rooftop Details'!$A$30:$A$158,0),COLUMN(K$1)),INDEX('Ground-Mount Details'!$A$30:$V$158,MATCH('Cash Flow'!$A89,'Ground-Mount Details'!$A$30:$A$158,0),COLUMN(K$1))))</f>
        <v>50</v>
      </c>
      <c r="L89" s="239">
        <f>IF('Inputs &amp; Summary'!$D$15=Lists!$E$3,INDEX('Residential Rooftop Details'!$A$30:$X$158,MATCH('Cash Flow'!$A89,'Residential Rooftop Details'!$A$30:$A$158,0),COLUMN(L$1)),IF('Inputs &amp; Summary'!$D$15=Lists!$E$4,INDEX('Commercial Rooftop Details'!$A$30:$V$158,MATCH('Cash Flow'!$A89,'Commercial Rooftop Details'!$A$30:$A$158,0),COLUMN(L$1)),INDEX('Ground-Mount Details'!$A$30:$V$158,MATCH('Cash Flow'!$A89,'Ground-Mount Details'!$A$30:$A$158,0),COLUMN(L$1))))</f>
        <v>2</v>
      </c>
      <c r="M89" s="238" t="str">
        <f>IF('Inputs &amp; Summary'!$D$15=Lists!$E$3,INDEX('Residential Rooftop Details'!$A$30:$X$158,MATCH('Cash Flow'!$A89,'Residential Rooftop Details'!$A$30:$A$158,0),COLUMN(M$1)),IF('Inputs &amp; Summary'!$D$15=Lists!$E$4,INDEX('Commercial Rooftop Details'!$A$30:$V$158,MATCH('Cash Flow'!$A89,'Commercial Rooftop Details'!$A$30:$A$158,0),COLUMN(M$1)),INDEX('Ground-Mount Details'!$A$30:$V$158,MATCH('Cash Flow'!$A89,'Ground-Mount Details'!$A$30:$A$158,0),COLUMN(M$1))))</f>
        <v>Weibull</v>
      </c>
      <c r="N89" s="240">
        <f>IF('Inputs &amp; Summary'!$D$15=Lists!$E$3,INDEX('Residential Rooftop Details'!$A$30:$X$158,MATCH('Cash Flow'!$A89,'Residential Rooftop Details'!$A$30:$A$158,0),COLUMN(N$1)),IF('Inputs &amp; Summary'!$D$15=Lists!$E$4,INDEX('Commercial Rooftop Details'!$A$30:$V$158,MATCH('Cash Flow'!$A89,'Commercial Rooftop Details'!$A$30:$A$158,0),COLUMN(N$1)),INDEX('Ground-Mount Details'!$A$30:$V$158,MATCH('Cash Flow'!$A89,'Ground-Mount Details'!$A$30:$A$158,0),COLUMN(N$1))))</f>
        <v>1</v>
      </c>
      <c r="O89" s="239">
        <f>IF('Inputs &amp; Summary'!$D$15=Lists!$E$3,INDEX('Residential Rooftop Details'!$A$30:$X$158,MATCH('Cash Flow'!$A89,'Residential Rooftop Details'!$A$30:$A$158,0),COLUMN(O$1)),IF('Inputs &amp; Summary'!$D$15=Lists!$E$4,INDEX('Commercial Rooftop Details'!$A$30:$V$158,MATCH('Cash Flow'!$A89,'Commercial Rooftop Details'!$A$30:$A$158,0),COLUMN(O$1)),INDEX('Ground-Mount Details'!$A$30:$V$158,MATCH('Cash Flow'!$A89,'Ground-Mount Details'!$A$30:$A$158,0),COLUMN(O$1))))</f>
        <v>4</v>
      </c>
      <c r="P89" s="241">
        <f>IF('Inputs &amp; Summary'!$D$15=Lists!$E$3,INDEX('Residential Rooftop Details'!$A$30:$X$158,MATCH('Cash Flow'!$A89,'Residential Rooftop Details'!$A$30:$A$158,0),COLUMN(P$1)),IF('Inputs &amp; Summary'!$D$15=Lists!$E$4,INDEX('Commercial Rooftop Details'!$A$30:$V$158,MATCH('Cash Flow'!$A89,'Commercial Rooftop Details'!$A$30:$A$158,0),COLUMN(P$1)),INDEX('Ground-Mount Details'!$A$30:$V$158,MATCH('Cash Flow'!$A89,'Ground-Mount Details'!$A$30:$A$158,0),COLUMN(P$1))))</f>
        <v>22000</v>
      </c>
      <c r="Q89" s="242">
        <f>IF('Inputs &amp; Summary'!$D$15=Lists!$E$3,INDEX('Residential Rooftop Details'!$A$30:$X$158,MATCH('Cash Flow'!$A89,'Residential Rooftop Details'!$A$30:$A$158,0),COLUMN(Q$1)),IF('Inputs &amp; Summary'!$D$15=Lists!$E$4,INDEX('Commercial Rooftop Details'!$A$30:$V$158,MATCH('Cash Flow'!$A89,'Commercial Rooftop Details'!$A$30:$A$158,0),COLUMN(Q$1)),INDEX('Ground-Mount Details'!$A$30:$V$158,MATCH('Cash Flow'!$A89,'Ground-Mount Details'!$A$30:$A$158,0),COLUMN(Q$1))))</f>
        <v>92.788461538461533</v>
      </c>
      <c r="R89" s="242">
        <f>IF('Inputs &amp; Summary'!$D$15=Lists!$E$3,INDEX('Residential Rooftop Details'!$A$30:$X$158,MATCH('Cash Flow'!$A89,'Residential Rooftop Details'!$A$30:$A$158,0),COLUMN(R$1)),IF('Inputs &amp; Summary'!$D$15=Lists!$E$4,INDEX('Commercial Rooftop Details'!$A$30:$V$158,MATCH('Cash Flow'!$A89,'Commercial Rooftop Details'!$A$30:$A$158,0),COLUMN(R$1)),INDEX('Ground-Mount Details'!$A$30:$V$158,MATCH('Cash Flow'!$A89,'Ground-Mount Details'!$A$30:$A$158,0),COLUMN(R$1))))</f>
        <v>22000</v>
      </c>
      <c r="S89" s="243">
        <f>IF('Inputs &amp; Summary'!$D$15=Lists!$E$3,INDEX('Residential Rooftop Details'!$A$30:$X$158,MATCH('Cash Flow'!$A89,'Residential Rooftop Details'!$A$30:$A$158,0),COLUMN(S$1)),IF('Inputs &amp; Summary'!$D$15=Lists!$E$4,INDEX('Commercial Rooftop Details'!$A$30:$V$158,MATCH('Cash Flow'!$A89,'Commercial Rooftop Details'!$A$30:$A$158,0),COLUMN(S$1)),INDEX('Ground-Mount Details'!$A$30:$V$158,MATCH('Cash Flow'!$A89,'Ground-Mount Details'!$A$30:$A$158,0),COLUMN(S$1))))</f>
        <v>22092.788461538461</v>
      </c>
      <c r="T89" s="238">
        <f>IF('Inputs &amp; Summary'!$D$15=Lists!$E$3,INDEX('Residential Rooftop Details'!$A$30:$X$158,MATCH('Cash Flow'!$A89,'Residential Rooftop Details'!$A$30:$A$158,0),COLUMN(T$1)),IF('Inputs &amp; Summary'!$D$15=Lists!$E$4,INDEX('Commercial Rooftop Details'!$A$30:$V$158,MATCH('Cash Flow'!$A89,'Commercial Rooftop Details'!$A$30:$A$158,0),COLUMN(T$1)),INDEX('Ground-Mount Details'!$A$30:$V$158,MATCH('Cash Flow'!$A89,'Ground-Mount Details'!$A$30:$A$158,0),COLUMN(T$1))))</f>
        <v>0</v>
      </c>
      <c r="U89" s="244">
        <f>IF('Inputs &amp; Summary'!$D$15=Lists!$E$3,INDEX('Residential Rooftop Details'!$A$30:$X$158,MATCH('Cash Flow'!$A89,'Residential Rooftop Details'!$A$30:$A$158,0),COLUMN(U$1)),IF('Inputs &amp; Summary'!$D$15=Lists!$E$4,INDEX('Commercial Rooftop Details'!$A$30:$V$158,MATCH('Cash Flow'!$A89,'Commercial Rooftop Details'!$A$30:$A$158,0),COLUMN(U$1)),INDEX('Ground-Mount Details'!$A$30:$V$158,MATCH('Cash Flow'!$A89,'Ground-Mount Details'!$A$30:$A$158,0),COLUMN(U$1))))</f>
        <v>0</v>
      </c>
      <c r="V89" s="245">
        <f t="shared" si="8"/>
        <v>223.92118213104999</v>
      </c>
      <c r="W89" s="245">
        <f>NPV('Inputs &amp; Summary'!$D$6,Y89:BL89)</f>
        <v>1846.9974907945343</v>
      </c>
      <c r="X89" s="246">
        <f t="shared" si="7"/>
        <v>1.340557749858765E-2</v>
      </c>
      <c r="Y89" s="248">
        <f>$D89*IF(Y$1&gt;'Inputs &amp; Summary'!$D$5,0,IF(Y$1&gt;VLOOKUP($G89,Lists!$J$17:$K$21,2),IF($M89=Lists!$H$3,IF($K89&lt;1,(($S89/$K89)*((1+'Inputs &amp; Summary'!$D$7)^Y$1)),((INT(Y$1/$K89)-INT((Y$1-1)/$K89))*$S89*((1+'Inputs &amp; Summary'!$D$7)^Y$1))),(_xlfn.WEIBULL.DIST(Y$1,$L89,$K89,FALSE)*$S89*((1+'Inputs &amp; Summary'!$D$7)^Y$1))),IF($M89=Lists!$H$3,IF($K89&lt;1,((($R89*(1-$E89)+$Q89*(1-$F89))/$K89)*((1+'Inputs &amp; Summary'!$D$7)^Y$1)),((INT(Y$1/$K89)-INT((Y$1-1)/$K89))*($R89*(1-$E89)+$Q89*(1-$F89))*((1+'Inputs &amp; Summary'!$D$7)^Y$1))),((_xlfn.WEIBULL.DIST(Y$1,$L89,$K89,FALSE)*($R89*(1-$E89)+$Q89*(1-$F89))*((1+'Inputs &amp; Summary'!$D$7)^Y$1))))))</f>
        <v>18.020505740486495</v>
      </c>
      <c r="Z89" s="248">
        <f>$D89*IF(Z$1&gt;'Inputs &amp; Summary'!$D$5,0,IF(Z$1&gt;VLOOKUP($G89,Lists!$J$17:$K$21,2),IF($M89=Lists!$H$3,IF($K89&lt;1,(($S89/$K89)*((1+'Inputs &amp; Summary'!$D$7)^Z$1)),((INT(Z$1/$K89)-INT((Z$1-1)/$K89))*$S89*((1+'Inputs &amp; Summary'!$D$7)^Z$1))),(_xlfn.WEIBULL.DIST(Z$1,$L89,$K89,FALSE)*$S89*((1+'Inputs &amp; Summary'!$D$7)^Z$1))),IF($M89=Lists!$H$3,IF($K89&lt;1,((($R89*(1-$E89)+$Q89*(1-$F89))/$K89)*((1+'Inputs &amp; Summary'!$D$7)^Z$1)),((INT(Z$1/$K89)-INT((Z$1-1)/$K89))*($R89*(1-$E89)+$Q89*(1-$F89))*((1+'Inputs &amp; Summary'!$D$7)^Z$1))),((_xlfn.WEIBULL.DIST(Z$1,$L89,$K89,FALSE)*($R89*(1-$E89)+$Q89*(1-$F89))*((1+'Inputs &amp; Summary'!$D$7)^Z$1))))))</f>
        <v>36.717743970474338</v>
      </c>
      <c r="AA89" s="248">
        <f>$D89*IF(AA$1&gt;'Inputs &amp; Summary'!$D$5,0,IF(AA$1&gt;VLOOKUP($G89,Lists!$J$17:$K$21,2),IF($M89=Lists!$H$3,IF($K89&lt;1,(($S89/$K89)*((1+'Inputs &amp; Summary'!$D$7)^AA$1)),((INT(AA$1/$K89)-INT((AA$1-1)/$K89))*$S89*((1+'Inputs &amp; Summary'!$D$7)^AA$1))),(_xlfn.WEIBULL.DIST(AA$1,$L89,$K89,FALSE)*$S89*((1+'Inputs &amp; Summary'!$D$7)^AA$1))),IF($M89=Lists!$H$3,IF($K89&lt;1,((($R89*(1-$E89)+$Q89*(1-$F89))/$K89)*((1+'Inputs &amp; Summary'!$D$7)^AA$1)),((INT(AA$1/$K89)-INT((AA$1-1)/$K89))*($R89*(1-$E89)+$Q89*(1-$F89))*((1+'Inputs &amp; Summary'!$D$7)^AA$1))),((_xlfn.WEIBULL.DIST(AA$1,$L89,$K89,FALSE)*($R89*(1-$E89)+$Q89*(1-$F89))*((1+'Inputs &amp; Summary'!$D$7)^AA$1))))))</f>
        <v>56.065904259705881</v>
      </c>
      <c r="AB89" s="248">
        <f>$D89*IF(AB$1&gt;'Inputs &amp; Summary'!$D$5,0,IF(AB$1&gt;VLOOKUP($G89,Lists!$J$17:$K$21,2),IF($M89=Lists!$H$3,IF($K89&lt;1,(($S89/$K89)*((1+'Inputs &amp; Summary'!$D$7)^AB$1)),((INT(AB$1/$K89)-INT((AB$1-1)/$K89))*$S89*((1+'Inputs &amp; Summary'!$D$7)^AB$1))),(_xlfn.WEIBULL.DIST(AB$1,$L89,$K89,FALSE)*$S89*((1+'Inputs &amp; Summary'!$D$7)^AB$1))),IF($M89=Lists!$H$3,IF($K89&lt;1,((($R89*(1-$E89)+$Q89*(1-$F89))/$K89)*((1+'Inputs &amp; Summary'!$D$7)^AB$1)),((INT(AB$1/$K89)-INT((AB$1-1)/$K89))*($R89*(1-$E89)+$Q89*(1-$F89))*((1+'Inputs &amp; Summary'!$D$7)^AB$1))),((_xlfn.WEIBULL.DIST(AB$1,$L89,$K89,FALSE)*($R89*(1-$E89)+$Q89*(1-$F89))*((1+'Inputs &amp; Summary'!$D$7)^AB$1))))))</f>
        <v>76.036429449551008</v>
      </c>
      <c r="AC89" s="248">
        <f>$D89*IF(AC$1&gt;'Inputs &amp; Summary'!$D$5,0,IF(AC$1&gt;VLOOKUP($G89,Lists!$J$17:$K$21,2),IF($M89=Lists!$H$3,IF($K89&lt;1,(($S89/$K89)*((1+'Inputs &amp; Summary'!$D$7)^AC$1)),((INT(AC$1/$K89)-INT((AC$1-1)/$K89))*$S89*((1+'Inputs &amp; Summary'!$D$7)^AC$1))),(_xlfn.WEIBULL.DIST(AC$1,$L89,$K89,FALSE)*$S89*((1+'Inputs &amp; Summary'!$D$7)^AC$1))),IF($M89=Lists!$H$3,IF($K89&lt;1,((($R89*(1-$E89)+$Q89*(1-$F89))/$K89)*((1+'Inputs &amp; Summary'!$D$7)^AC$1)),((INT(AC$1/$K89)-INT((AC$1-1)/$K89))*($R89*(1-$E89)+$Q89*(1-$F89))*((1+'Inputs &amp; Summary'!$D$7)^AC$1))),((_xlfn.WEIBULL.DIST(AC$1,$L89,$K89,FALSE)*($R89*(1-$E89)+$Q89*(1-$F89))*((1+'Inputs &amp; Summary'!$D$7)^AC$1))))))</f>
        <v>96.598067796806603</v>
      </c>
      <c r="AD89" s="248">
        <f>$D89*IF(AD$1&gt;'Inputs &amp; Summary'!$D$5,0,IF(AD$1&gt;VLOOKUP($G89,Lists!$J$17:$K$21,2),IF($M89=Lists!$H$3,IF($K89&lt;1,(($S89/$K89)*((1+'Inputs &amp; Summary'!$D$7)^AD$1)),((INT(AD$1/$K89)-INT((AD$1-1)/$K89))*$S89*((1+'Inputs &amp; Summary'!$D$7)^AD$1))),(_xlfn.WEIBULL.DIST(AD$1,$L89,$K89,FALSE)*$S89*((1+'Inputs &amp; Summary'!$D$7)^AD$1))),IF($M89=Lists!$H$3,IF($K89&lt;1,((($R89*(1-$E89)+$Q89*(1-$F89))/$K89)*((1+'Inputs &amp; Summary'!$D$7)^AD$1)),((INT(AD$1/$K89)-INT((AD$1-1)/$K89))*($R89*(1-$E89)+$Q89*(1-$F89))*((1+'Inputs &amp; Summary'!$D$7)^AD$1))),((_xlfn.WEIBULL.DIST(AD$1,$L89,$K89,FALSE)*($R89*(1-$E89)+$Q89*(1-$F89))*((1+'Inputs &amp; Summary'!$D$7)^AD$1))))))</f>
        <v>117.71693927739192</v>
      </c>
      <c r="AE89" s="248">
        <f>$D89*IF(AE$1&gt;'Inputs &amp; Summary'!$D$5,0,IF(AE$1&gt;VLOOKUP($G89,Lists!$J$17:$K$21,2),IF($M89=Lists!$H$3,IF($K89&lt;1,(($S89/$K89)*((1+'Inputs &amp; Summary'!$D$7)^AE$1)),((INT(AE$1/$K89)-INT((AE$1-1)/$K89))*$S89*((1+'Inputs &amp; Summary'!$D$7)^AE$1))),(_xlfn.WEIBULL.DIST(AE$1,$L89,$K89,FALSE)*$S89*((1+'Inputs &amp; Summary'!$D$7)^AE$1))),IF($M89=Lists!$H$3,IF($K89&lt;1,((($R89*(1-$E89)+$Q89*(1-$F89))/$K89)*((1+'Inputs &amp; Summary'!$D$7)^AE$1)),((INT(AE$1/$K89)-INT((AE$1-1)/$K89))*($R89*(1-$E89)+$Q89*(1-$F89))*((1+'Inputs &amp; Summary'!$D$7)^AE$1))),((_xlfn.WEIBULL.DIST(AE$1,$L89,$K89,FALSE)*($R89*(1-$E89)+$Q89*(1-$F89))*((1+'Inputs &amp; Summary'!$D$7)^AE$1))))))</f>
        <v>139.35661596560163</v>
      </c>
      <c r="AF89" s="248">
        <f>$D89*IF(AF$1&gt;'Inputs &amp; Summary'!$D$5,0,IF(AF$1&gt;VLOOKUP($G89,Lists!$J$17:$K$21,2),IF($M89=Lists!$H$3,IF($K89&lt;1,(($S89/$K89)*((1+'Inputs &amp; Summary'!$D$7)^AF$1)),((INT(AF$1/$K89)-INT((AF$1-1)/$K89))*$S89*((1+'Inputs &amp; Summary'!$D$7)^AF$1))),(_xlfn.WEIBULL.DIST(AF$1,$L89,$K89,FALSE)*$S89*((1+'Inputs &amp; Summary'!$D$7)^AF$1))),IF($M89=Lists!$H$3,IF($K89&lt;1,((($R89*(1-$E89)+$Q89*(1-$F89))/$K89)*((1+'Inputs &amp; Summary'!$D$7)^AF$1)),((INT(AF$1/$K89)-INT((AF$1-1)/$K89))*($R89*(1-$E89)+$Q89*(1-$F89))*((1+'Inputs &amp; Summary'!$D$7)^AF$1))),((_xlfn.WEIBULL.DIST(AF$1,$L89,$K89,FALSE)*($R89*(1-$E89)+$Q89*(1-$F89))*((1+'Inputs &amp; Summary'!$D$7)^AF$1))))))</f>
        <v>161.47821631218849</v>
      </c>
      <c r="AG89" s="248">
        <f>$D89*IF(AG$1&gt;'Inputs &amp; Summary'!$D$5,0,IF(AG$1&gt;VLOOKUP($G89,Lists!$J$17:$K$21,2),IF($M89=Lists!$H$3,IF($K89&lt;1,(($S89/$K89)*((1+'Inputs &amp; Summary'!$D$7)^AG$1)),((INT(AG$1/$K89)-INT((AG$1-1)/$K89))*$S89*((1+'Inputs &amp; Summary'!$D$7)^AG$1))),(_xlfn.WEIBULL.DIST(AG$1,$L89,$K89,FALSE)*$S89*((1+'Inputs &amp; Summary'!$D$7)^AG$1))),IF($M89=Lists!$H$3,IF($K89&lt;1,((($R89*(1-$E89)+$Q89*(1-$F89))/$K89)*((1+'Inputs &amp; Summary'!$D$7)^AG$1)),((INT(AG$1/$K89)-INT((AG$1-1)/$K89))*($R89*(1-$E89)+$Q89*(1-$F89))*((1+'Inputs &amp; Summary'!$D$7)^AG$1))),((_xlfn.WEIBULL.DIST(AG$1,$L89,$K89,FALSE)*($R89*(1-$E89)+$Q89*(1-$F89))*((1+'Inputs &amp; Summary'!$D$7)^AG$1))))))</f>
        <v>184.04051305170026</v>
      </c>
      <c r="AH89" s="248">
        <f>$D89*IF(AH$1&gt;'Inputs &amp; Summary'!$D$5,0,IF(AH$1&gt;VLOOKUP($G89,Lists!$J$17:$K$21,2),IF($M89=Lists!$H$3,IF($K89&lt;1,(($S89/$K89)*((1+'Inputs &amp; Summary'!$D$7)^AH$1)),((INT(AH$1/$K89)-INT((AH$1-1)/$K89))*$S89*((1+'Inputs &amp; Summary'!$D$7)^AH$1))),(_xlfn.WEIBULL.DIST(AH$1,$L89,$K89,FALSE)*$S89*((1+'Inputs &amp; Summary'!$D$7)^AH$1))),IF($M89=Lists!$H$3,IF($K89&lt;1,((($R89*(1-$E89)+$Q89*(1-$F89))/$K89)*((1+'Inputs &amp; Summary'!$D$7)^AH$1)),((INT(AH$1/$K89)-INT((AH$1-1)/$K89))*($R89*(1-$E89)+$Q89*(1-$F89))*((1+'Inputs &amp; Summary'!$D$7)^AH$1))),((_xlfn.WEIBULL.DIST(AH$1,$L89,$K89,FALSE)*($R89*(1-$E89)+$Q89*(1-$F89))*((1+'Inputs &amp; Summary'!$D$7)^AH$1))))))</f>
        <v>207.00005437693059</v>
      </c>
      <c r="AI89" s="248">
        <f>$D89*IF(AI$1&gt;'Inputs &amp; Summary'!$D$5,0,IF(AI$1&gt;VLOOKUP($G89,Lists!$J$17:$K$21,2),IF($M89=Lists!$H$3,IF($K89&lt;1,(($S89/$K89)*((1+'Inputs &amp; Summary'!$D$7)^AI$1)),((INT(AI$1/$K89)-INT((AI$1-1)/$K89))*$S89*((1+'Inputs &amp; Summary'!$D$7)^AI$1))),(_xlfn.WEIBULL.DIST(AI$1,$L89,$K89,FALSE)*$S89*((1+'Inputs &amp; Summary'!$D$7)^AI$1))),IF($M89=Lists!$H$3,IF($K89&lt;1,((($R89*(1-$E89)+$Q89*(1-$F89))/$K89)*((1+'Inputs &amp; Summary'!$D$7)^AI$1)),((INT(AI$1/$K89)-INT((AI$1-1)/$K89))*($R89*(1-$E89)+$Q89*(1-$F89))*((1+'Inputs &amp; Summary'!$D$7)^AI$1))),((_xlfn.WEIBULL.DIST(AI$1,$L89,$K89,FALSE)*($R89*(1-$E89)+$Q89*(1-$F89))*((1+'Inputs &amp; Summary'!$D$7)^AI$1))))))</f>
        <v>230.31129792681108</v>
      </c>
      <c r="AJ89" s="248">
        <f>$D89*IF(AJ$1&gt;'Inputs &amp; Summary'!$D$5,0,IF(AJ$1&gt;VLOOKUP($G89,Lists!$J$17:$K$21,2),IF($M89=Lists!$H$3,IF($K89&lt;1,(($S89/$K89)*((1+'Inputs &amp; Summary'!$D$7)^AJ$1)),((INT(AJ$1/$K89)-INT((AJ$1-1)/$K89))*$S89*((1+'Inputs &amp; Summary'!$D$7)^AJ$1))),(_xlfn.WEIBULL.DIST(AJ$1,$L89,$K89,FALSE)*$S89*((1+'Inputs &amp; Summary'!$D$7)^AJ$1))),IF($M89=Lists!$H$3,IF($K89&lt;1,((($R89*(1-$E89)+$Q89*(1-$F89))/$K89)*((1+'Inputs &amp; Summary'!$D$7)^AJ$1)),((INT(AJ$1/$K89)-INT((AJ$1-1)/$K89))*($R89*(1-$E89)+$Q89*(1-$F89))*((1+'Inputs &amp; Summary'!$D$7)^AJ$1))),((_xlfn.WEIBULL.DIST(AJ$1,$L89,$K89,FALSE)*($R89*(1-$E89)+$Q89*(1-$F89))*((1+'Inputs &amp; Summary'!$D$7)^AJ$1))))))</f>
        <v>253.92675704432386</v>
      </c>
      <c r="AK89" s="248">
        <f>$D89*IF(AK$1&gt;'Inputs &amp; Summary'!$D$5,0,IF(AK$1&gt;VLOOKUP($G89,Lists!$J$17:$K$21,2),IF($M89=Lists!$H$3,IF($K89&lt;1,(($S89/$K89)*((1+'Inputs &amp; Summary'!$D$7)^AK$1)),((INT(AK$1/$K89)-INT((AK$1-1)/$K89))*$S89*((1+'Inputs &amp; Summary'!$D$7)^AK$1))),(_xlfn.WEIBULL.DIST(AK$1,$L89,$K89,FALSE)*$S89*((1+'Inputs &amp; Summary'!$D$7)^AK$1))),IF($M89=Lists!$H$3,IF($K89&lt;1,((($R89*(1-$E89)+$Q89*(1-$F89))/$K89)*((1+'Inputs &amp; Summary'!$D$7)^AK$1)),((INT(AK$1/$K89)-INT((AK$1-1)/$K89))*($R89*(1-$E89)+$Q89*(1-$F89))*((1+'Inputs &amp; Summary'!$D$7)^AK$1))),((_xlfn.WEIBULL.DIST(AK$1,$L89,$K89,FALSE)*($R89*(1-$E89)+$Q89*(1-$F89))*((1+'Inputs &amp; Summary'!$D$7)^AK$1))))))</f>
        <v>277.797158673799</v>
      </c>
      <c r="AL89" s="248">
        <f>$D89*IF(AL$1&gt;'Inputs &amp; Summary'!$D$5,0,IF(AL$1&gt;VLOOKUP($G89,Lists!$J$17:$K$21,2),IF($M89=Lists!$H$3,IF($K89&lt;1,(($S89/$K89)*((1+'Inputs &amp; Summary'!$D$7)^AL$1)),((INT(AL$1/$K89)-INT((AL$1-1)/$K89))*$S89*((1+'Inputs &amp; Summary'!$D$7)^AL$1))),(_xlfn.WEIBULL.DIST(AL$1,$L89,$K89,FALSE)*$S89*((1+'Inputs &amp; Summary'!$D$7)^AL$1))),IF($M89=Lists!$H$3,IF($K89&lt;1,((($R89*(1-$E89)+$Q89*(1-$F89))/$K89)*((1+'Inputs &amp; Summary'!$D$7)^AL$1)),((INT(AL$1/$K89)-INT((AL$1-1)/$K89))*($R89*(1-$E89)+$Q89*(1-$F89))*((1+'Inputs &amp; Summary'!$D$7)^AL$1))),((_xlfn.WEIBULL.DIST(AL$1,$L89,$K89,FALSE)*($R89*(1-$E89)+$Q89*(1-$F89))*((1+'Inputs &amp; Summary'!$D$7)^AL$1))))))</f>
        <v>301.87161218302504</v>
      </c>
      <c r="AM89" s="248">
        <f>$D89*IF(AM$1&gt;'Inputs &amp; Summary'!$D$5,0,IF(AM$1&gt;VLOOKUP($G89,Lists!$J$17:$K$21,2),IF($M89=Lists!$H$3,IF($K89&lt;1,(($S89/$K89)*((1+'Inputs &amp; Summary'!$D$7)^AM$1)),((INT(AM$1/$K89)-INT((AM$1-1)/$K89))*$S89*((1+'Inputs &amp; Summary'!$D$7)^AM$1))),(_xlfn.WEIBULL.DIST(AM$1,$L89,$K89,FALSE)*$S89*((1+'Inputs &amp; Summary'!$D$7)^AM$1))),IF($M89=Lists!$H$3,IF($K89&lt;1,((($R89*(1-$E89)+$Q89*(1-$F89))/$K89)*((1+'Inputs &amp; Summary'!$D$7)^AM$1)),((INT(AM$1/$K89)-INT((AM$1-1)/$K89))*($R89*(1-$E89)+$Q89*(1-$F89))*((1+'Inputs &amp; Summary'!$D$7)^AM$1))),((_xlfn.WEIBULL.DIST(AM$1,$L89,$K89,FALSE)*($R89*(1-$E89)+$Q89*(1-$F89))*((1+'Inputs &amp; Summary'!$D$7)^AM$1))))))</f>
        <v>326.09778831564779</v>
      </c>
      <c r="AN89" s="248">
        <f>$D89*IF(AN$1&gt;'Inputs &amp; Summary'!$D$5,0,IF(AN$1&gt;VLOOKUP($G89,Lists!$J$17:$K$21,2),IF($M89=Lists!$H$3,IF($K89&lt;1,(($S89/$K89)*((1+'Inputs &amp; Summary'!$D$7)^AN$1)),((INT(AN$1/$K89)-INT((AN$1-1)/$K89))*$S89*((1+'Inputs &amp; Summary'!$D$7)^AN$1))),(_xlfn.WEIBULL.DIST(AN$1,$L89,$K89,FALSE)*$S89*((1+'Inputs &amp; Summary'!$D$7)^AN$1))),IF($M89=Lists!$H$3,IF($K89&lt;1,((($R89*(1-$E89)+$Q89*(1-$F89))/$K89)*((1+'Inputs &amp; Summary'!$D$7)^AN$1)),((INT(AN$1/$K89)-INT((AN$1-1)/$K89))*($R89*(1-$E89)+$Q89*(1-$F89))*((1+'Inputs &amp; Summary'!$D$7)^AN$1))),((_xlfn.WEIBULL.DIST(AN$1,$L89,$K89,FALSE)*($R89*(1-$E89)+$Q89*(1-$F89))*((1+'Inputs &amp; Summary'!$D$7)^AN$1))))))</f>
        <v>350.42210740407552</v>
      </c>
      <c r="AO89" s="248">
        <f>$D89*IF(AO$1&gt;'Inputs &amp; Summary'!$D$5,0,IF(AO$1&gt;VLOOKUP($G89,Lists!$J$17:$K$21,2),IF($M89=Lists!$H$3,IF($K89&lt;1,(($S89/$K89)*((1+'Inputs &amp; Summary'!$D$7)^AO$1)),((INT(AO$1/$K89)-INT((AO$1-1)/$K89))*$S89*((1+'Inputs &amp; Summary'!$D$7)^AO$1))),(_xlfn.WEIBULL.DIST(AO$1,$L89,$K89,FALSE)*$S89*((1+'Inputs &amp; Summary'!$D$7)^AO$1))),IF($M89=Lists!$H$3,IF($K89&lt;1,((($R89*(1-$E89)+$Q89*(1-$F89))/$K89)*((1+'Inputs &amp; Summary'!$D$7)^AO$1)),((INT(AO$1/$K89)-INT((AO$1-1)/$K89))*($R89*(1-$E89)+$Q89*(1-$F89))*((1+'Inputs &amp; Summary'!$D$7)^AO$1))),((_xlfn.WEIBULL.DIST(AO$1,$L89,$K89,FALSE)*($R89*(1-$E89)+$Q89*(1-$F89))*((1+'Inputs &amp; Summary'!$D$7)^AO$1))))))</f>
        <v>374.78993590319521</v>
      </c>
      <c r="AP89" s="248">
        <f>$D89*IF(AP$1&gt;'Inputs &amp; Summary'!$D$5,0,IF(AP$1&gt;VLOOKUP($G89,Lists!$J$17:$K$21,2),IF($M89=Lists!$H$3,IF($K89&lt;1,(($S89/$K89)*((1+'Inputs &amp; Summary'!$D$7)^AP$1)),((INT(AP$1/$K89)-INT((AP$1-1)/$K89))*$S89*((1+'Inputs &amp; Summary'!$D$7)^AP$1))),(_xlfn.WEIBULL.DIST(AP$1,$L89,$K89,FALSE)*$S89*((1+'Inputs &amp; Summary'!$D$7)^AP$1))),IF($M89=Lists!$H$3,IF($K89&lt;1,((($R89*(1-$E89)+$Q89*(1-$F89))/$K89)*((1+'Inputs &amp; Summary'!$D$7)^AP$1)),((INT(AP$1/$K89)-INT((AP$1-1)/$K89))*($R89*(1-$E89)+$Q89*(1-$F89))*((1+'Inputs &amp; Summary'!$D$7)^AP$1))),((_xlfn.WEIBULL.DIST(AP$1,$L89,$K89,FALSE)*($R89*(1-$E89)+$Q89*(1-$F89))*((1+'Inputs &amp; Summary'!$D$7)^AP$1))))))</f>
        <v>399.1457902412622</v>
      </c>
      <c r="AQ89" s="248">
        <f>$D89*IF(AQ$1&gt;'Inputs &amp; Summary'!$D$5,0,IF(AQ$1&gt;VLOOKUP($G89,Lists!$J$17:$K$21,2),IF($M89=Lists!$H$3,IF($K89&lt;1,(($S89/$K89)*((1+'Inputs &amp; Summary'!$D$7)^AQ$1)),((INT(AQ$1/$K89)-INT((AQ$1-1)/$K89))*$S89*((1+'Inputs &amp; Summary'!$D$7)^AQ$1))),(_xlfn.WEIBULL.DIST(AQ$1,$L89,$K89,FALSE)*$S89*((1+'Inputs &amp; Summary'!$D$7)^AQ$1))),IF($M89=Lists!$H$3,IF($K89&lt;1,((($R89*(1-$E89)+$Q89*(1-$F89))/$K89)*((1+'Inputs &amp; Summary'!$D$7)^AQ$1)),((INT(AQ$1/$K89)-INT((AQ$1-1)/$K89))*($R89*(1-$E89)+$Q89*(1-$F89))*((1+'Inputs &amp; Summary'!$D$7)^AQ$1))),((_xlfn.WEIBULL.DIST(AQ$1,$L89,$K89,FALSE)*($R89*(1-$E89)+$Q89*(1-$F89))*((1+'Inputs &amp; Summary'!$D$7)^AQ$1))))))</f>
        <v>423.43354692693345</v>
      </c>
      <c r="AR89" s="248">
        <f>$D89*IF(AR$1&gt;'Inputs &amp; Summary'!$D$5,0,IF(AR$1&gt;VLOOKUP($G89,Lists!$J$17:$K$21,2),IF($M89=Lists!$H$3,IF($K89&lt;1,(($S89/$K89)*((1+'Inputs &amp; Summary'!$D$7)^AR$1)),((INT(AR$1/$K89)-INT((AR$1-1)/$K89))*$S89*((1+'Inputs &amp; Summary'!$D$7)^AR$1))),(_xlfn.WEIBULL.DIST(AR$1,$L89,$K89,FALSE)*$S89*((1+'Inputs &amp; Summary'!$D$7)^AR$1))),IF($M89=Lists!$H$3,IF($K89&lt;1,((($R89*(1-$E89)+$Q89*(1-$F89))/$K89)*((1+'Inputs &amp; Summary'!$D$7)^AR$1)),((INT(AR$1/$K89)-INT((AR$1-1)/$K89))*($R89*(1-$E89)+$Q89*(1-$F89))*((1+'Inputs &amp; Summary'!$D$7)^AR$1))),((_xlfn.WEIBULL.DIST(AR$1,$L89,$K89,FALSE)*($R89*(1-$E89)+$Q89*(1-$F89))*((1+'Inputs &amp; Summary'!$D$7)^AR$1))))))</f>
        <v>447.59665780108918</v>
      </c>
      <c r="AS89" s="248">
        <f>$D89*IF(AS$1&gt;'Inputs &amp; Summary'!$D$5,0,IF(AS$1&gt;VLOOKUP($G89,Lists!$J$17:$K$21,2),IF($M89=Lists!$H$3,IF($K89&lt;1,(($S89/$K89)*((1+'Inputs &amp; Summary'!$D$7)^AS$1)),((INT(AS$1/$K89)-INT((AS$1-1)/$K89))*$S89*((1+'Inputs &amp; Summary'!$D$7)^AS$1))),(_xlfn.WEIBULL.DIST(AS$1,$L89,$K89,FALSE)*$S89*((1+'Inputs &amp; Summary'!$D$7)^AS$1))),IF($M89=Lists!$H$3,IF($K89&lt;1,((($R89*(1-$E89)+$Q89*(1-$F89))/$K89)*((1+'Inputs &amp; Summary'!$D$7)^AS$1)),((INT(AS$1/$K89)-INT((AS$1-1)/$K89))*($R89*(1-$E89)+$Q89*(1-$F89))*((1+'Inputs &amp; Summary'!$D$7)^AS$1))),((_xlfn.WEIBULL.DIST(AS$1,$L89,$K89,FALSE)*($R89*(1-$E89)+$Q89*(1-$F89))*((1+'Inputs &amp; Summary'!$D$7)^AS$1))))))</f>
        <v>0</v>
      </c>
      <c r="AT89" s="248">
        <f>$D89*IF(AT$1&gt;'Inputs &amp; Summary'!$D$5,0,IF(AT$1&gt;VLOOKUP($G89,Lists!$J$17:$K$21,2),IF($M89=Lists!$H$3,IF($K89&lt;1,(($S89/$K89)*((1+'Inputs &amp; Summary'!$D$7)^AT$1)),((INT(AT$1/$K89)-INT((AT$1-1)/$K89))*$S89*((1+'Inputs &amp; Summary'!$D$7)^AT$1))),(_xlfn.WEIBULL.DIST(AT$1,$L89,$K89,FALSE)*$S89*((1+'Inputs &amp; Summary'!$D$7)^AT$1))),IF($M89=Lists!$H$3,IF($K89&lt;1,((($R89*(1-$E89)+$Q89*(1-$F89))/$K89)*((1+'Inputs &amp; Summary'!$D$7)^AT$1)),((INT(AT$1/$K89)-INT((AT$1-1)/$K89))*($R89*(1-$E89)+$Q89*(1-$F89))*((1+'Inputs &amp; Summary'!$D$7)^AT$1))),((_xlfn.WEIBULL.DIST(AT$1,$L89,$K89,FALSE)*($R89*(1-$E89)+$Q89*(1-$F89))*((1+'Inputs &amp; Summary'!$D$7)^AT$1))))))</f>
        <v>0</v>
      </c>
      <c r="AU89" s="248">
        <f>$D89*IF(AU$1&gt;'Inputs &amp; Summary'!$D$5,0,IF(AU$1&gt;VLOOKUP($G89,Lists!$J$17:$K$21,2),IF($M89=Lists!$H$3,IF($K89&lt;1,(($S89/$K89)*((1+'Inputs &amp; Summary'!$D$7)^AU$1)),((INT(AU$1/$K89)-INT((AU$1-1)/$K89))*$S89*((1+'Inputs &amp; Summary'!$D$7)^AU$1))),(_xlfn.WEIBULL.DIST(AU$1,$L89,$K89,FALSE)*$S89*((1+'Inputs &amp; Summary'!$D$7)^AU$1))),IF($M89=Lists!$H$3,IF($K89&lt;1,((($R89*(1-$E89)+$Q89*(1-$F89))/$K89)*((1+'Inputs &amp; Summary'!$D$7)^AU$1)),((INT(AU$1/$K89)-INT((AU$1-1)/$K89))*($R89*(1-$E89)+$Q89*(1-$F89))*((1+'Inputs &amp; Summary'!$D$7)^AU$1))),((_xlfn.WEIBULL.DIST(AU$1,$L89,$K89,FALSE)*($R89*(1-$E89)+$Q89*(1-$F89))*((1+'Inputs &amp; Summary'!$D$7)^AU$1))))))</f>
        <v>0</v>
      </c>
      <c r="AV89" s="248">
        <f>$D89*IF(AV$1&gt;'Inputs &amp; Summary'!$D$5,0,IF(AV$1&gt;VLOOKUP($G89,Lists!$J$17:$K$21,2),IF($M89=Lists!$H$3,IF($K89&lt;1,(($S89/$K89)*((1+'Inputs &amp; Summary'!$D$7)^AV$1)),((INT(AV$1/$K89)-INT((AV$1-1)/$K89))*$S89*((1+'Inputs &amp; Summary'!$D$7)^AV$1))),(_xlfn.WEIBULL.DIST(AV$1,$L89,$K89,FALSE)*$S89*((1+'Inputs &amp; Summary'!$D$7)^AV$1))),IF($M89=Lists!$H$3,IF($K89&lt;1,((($R89*(1-$E89)+$Q89*(1-$F89))/$K89)*((1+'Inputs &amp; Summary'!$D$7)^AV$1)),((INT(AV$1/$K89)-INT((AV$1-1)/$K89))*($R89*(1-$E89)+$Q89*(1-$F89))*((1+'Inputs &amp; Summary'!$D$7)^AV$1))),((_xlfn.WEIBULL.DIST(AV$1,$L89,$K89,FALSE)*($R89*(1-$E89)+$Q89*(1-$F89))*((1+'Inputs &amp; Summary'!$D$7)^AV$1))))))</f>
        <v>0</v>
      </c>
      <c r="AW89" s="248">
        <f>$D89*IF(AW$1&gt;'Inputs &amp; Summary'!$D$5,0,IF(AW$1&gt;VLOOKUP($G89,Lists!$J$17:$K$21,2),IF($M89=Lists!$H$3,IF($K89&lt;1,(($S89/$K89)*((1+'Inputs &amp; Summary'!$D$7)^AW$1)),((INT(AW$1/$K89)-INT((AW$1-1)/$K89))*$S89*((1+'Inputs &amp; Summary'!$D$7)^AW$1))),(_xlfn.WEIBULL.DIST(AW$1,$L89,$K89,FALSE)*$S89*((1+'Inputs &amp; Summary'!$D$7)^AW$1))),IF($M89=Lists!$H$3,IF($K89&lt;1,((($R89*(1-$E89)+$Q89*(1-$F89))/$K89)*((1+'Inputs &amp; Summary'!$D$7)^AW$1)),((INT(AW$1/$K89)-INT((AW$1-1)/$K89))*($R89*(1-$E89)+$Q89*(1-$F89))*((1+'Inputs &amp; Summary'!$D$7)^AW$1))),((_xlfn.WEIBULL.DIST(AW$1,$L89,$K89,FALSE)*($R89*(1-$E89)+$Q89*(1-$F89))*((1+'Inputs &amp; Summary'!$D$7)^AW$1))))))</f>
        <v>0</v>
      </c>
      <c r="AX89" s="248">
        <f>$D89*IF(AX$1&gt;'Inputs &amp; Summary'!$D$5,0,IF(AX$1&gt;VLOOKUP($G89,Lists!$J$17:$K$21,2),IF($M89=Lists!$H$3,IF($K89&lt;1,(($S89/$K89)*((1+'Inputs &amp; Summary'!$D$7)^AX$1)),((INT(AX$1/$K89)-INT((AX$1-1)/$K89))*$S89*((1+'Inputs &amp; Summary'!$D$7)^AX$1))),(_xlfn.WEIBULL.DIST(AX$1,$L89,$K89,FALSE)*$S89*((1+'Inputs &amp; Summary'!$D$7)^AX$1))),IF($M89=Lists!$H$3,IF($K89&lt;1,((($R89*(1-$E89)+$Q89*(1-$F89))/$K89)*((1+'Inputs &amp; Summary'!$D$7)^AX$1)),((INT(AX$1/$K89)-INT((AX$1-1)/$K89))*($R89*(1-$E89)+$Q89*(1-$F89))*((1+'Inputs &amp; Summary'!$D$7)^AX$1))),((_xlfn.WEIBULL.DIST(AX$1,$L89,$K89,FALSE)*($R89*(1-$E89)+$Q89*(1-$F89))*((1+'Inputs &amp; Summary'!$D$7)^AX$1))))))</f>
        <v>0</v>
      </c>
      <c r="AY89" s="248">
        <f>$D89*IF(AY$1&gt;'Inputs &amp; Summary'!$D$5,0,IF(AY$1&gt;VLOOKUP($G89,Lists!$J$17:$K$21,2),IF($M89=Lists!$H$3,IF($K89&lt;1,(($S89/$K89)*((1+'Inputs &amp; Summary'!$D$7)^AY$1)),((INT(AY$1/$K89)-INT((AY$1-1)/$K89))*$S89*((1+'Inputs &amp; Summary'!$D$7)^AY$1))),(_xlfn.WEIBULL.DIST(AY$1,$L89,$K89,FALSE)*$S89*((1+'Inputs &amp; Summary'!$D$7)^AY$1))),IF($M89=Lists!$H$3,IF($K89&lt;1,((($R89*(1-$E89)+$Q89*(1-$F89))/$K89)*((1+'Inputs &amp; Summary'!$D$7)^AY$1)),((INT(AY$1/$K89)-INT((AY$1-1)/$K89))*($R89*(1-$E89)+$Q89*(1-$F89))*((1+'Inputs &amp; Summary'!$D$7)^AY$1))),((_xlfn.WEIBULL.DIST(AY$1,$L89,$K89,FALSE)*($R89*(1-$E89)+$Q89*(1-$F89))*((1+'Inputs &amp; Summary'!$D$7)^AY$1))))))</f>
        <v>0</v>
      </c>
      <c r="AZ89" s="248">
        <f>$D89*IF(AZ$1&gt;'Inputs &amp; Summary'!$D$5,0,IF(AZ$1&gt;VLOOKUP($G89,Lists!$J$17:$K$21,2),IF($M89=Lists!$H$3,IF($K89&lt;1,(($S89/$K89)*((1+'Inputs &amp; Summary'!$D$7)^AZ$1)),((INT(AZ$1/$K89)-INT((AZ$1-1)/$K89))*$S89*((1+'Inputs &amp; Summary'!$D$7)^AZ$1))),(_xlfn.WEIBULL.DIST(AZ$1,$L89,$K89,FALSE)*$S89*((1+'Inputs &amp; Summary'!$D$7)^AZ$1))),IF($M89=Lists!$H$3,IF($K89&lt;1,((($R89*(1-$E89)+$Q89*(1-$F89))/$K89)*((1+'Inputs &amp; Summary'!$D$7)^AZ$1)),((INT(AZ$1/$K89)-INT((AZ$1-1)/$K89))*($R89*(1-$E89)+$Q89*(1-$F89))*((1+'Inputs &amp; Summary'!$D$7)^AZ$1))),((_xlfn.WEIBULL.DIST(AZ$1,$L89,$K89,FALSE)*($R89*(1-$E89)+$Q89*(1-$F89))*((1+'Inputs &amp; Summary'!$D$7)^AZ$1))))))</f>
        <v>0</v>
      </c>
      <c r="BA89" s="248">
        <f>$D89*IF(BA$1&gt;'Inputs &amp; Summary'!$D$5,0,IF(BA$1&gt;VLOOKUP($G89,Lists!$J$17:$K$21,2),IF($M89=Lists!$H$3,IF($K89&lt;1,(($S89/$K89)*((1+'Inputs &amp; Summary'!$D$7)^BA$1)),((INT(BA$1/$K89)-INT((BA$1-1)/$K89))*$S89*((1+'Inputs &amp; Summary'!$D$7)^BA$1))),(_xlfn.WEIBULL.DIST(BA$1,$L89,$K89,FALSE)*$S89*((1+'Inputs &amp; Summary'!$D$7)^BA$1))),IF($M89=Lists!$H$3,IF($K89&lt;1,((($R89*(1-$E89)+$Q89*(1-$F89))/$K89)*((1+'Inputs &amp; Summary'!$D$7)^BA$1)),((INT(BA$1/$K89)-INT((BA$1-1)/$K89))*($R89*(1-$E89)+$Q89*(1-$F89))*((1+'Inputs &amp; Summary'!$D$7)^BA$1))),((_xlfn.WEIBULL.DIST(BA$1,$L89,$K89,FALSE)*($R89*(1-$E89)+$Q89*(1-$F89))*((1+'Inputs &amp; Summary'!$D$7)^BA$1))))))</f>
        <v>0</v>
      </c>
      <c r="BB89" s="248">
        <f>$D89*IF(BB$1&gt;'Inputs &amp; Summary'!$D$5,0,IF(BB$1&gt;VLOOKUP($G89,Lists!$J$17:$K$21,2),IF($M89=Lists!$H$3,IF($K89&lt;1,(($S89/$K89)*((1+'Inputs &amp; Summary'!$D$7)^BB$1)),((INT(BB$1/$K89)-INT((BB$1-1)/$K89))*$S89*((1+'Inputs &amp; Summary'!$D$7)^BB$1))),(_xlfn.WEIBULL.DIST(BB$1,$L89,$K89,FALSE)*$S89*((1+'Inputs &amp; Summary'!$D$7)^BB$1))),IF($M89=Lists!$H$3,IF($K89&lt;1,((($R89*(1-$E89)+$Q89*(1-$F89))/$K89)*((1+'Inputs &amp; Summary'!$D$7)^BB$1)),((INT(BB$1/$K89)-INT((BB$1-1)/$K89))*($R89*(1-$E89)+$Q89*(1-$F89))*((1+'Inputs &amp; Summary'!$D$7)^BB$1))),((_xlfn.WEIBULL.DIST(BB$1,$L89,$K89,FALSE)*($R89*(1-$E89)+$Q89*(1-$F89))*((1+'Inputs &amp; Summary'!$D$7)^BB$1))))))</f>
        <v>0</v>
      </c>
      <c r="BC89" s="248">
        <f>$D89*IF(BC$1&gt;'Inputs &amp; Summary'!$D$5,0,IF(BC$1&gt;VLOOKUP($G89,Lists!$J$17:$K$21,2),IF($M89=Lists!$H$3,IF($K89&lt;1,(($S89/$K89)*((1+'Inputs &amp; Summary'!$D$7)^BC$1)),((INT(BC$1/$K89)-INT((BC$1-1)/$K89))*$S89*((1+'Inputs &amp; Summary'!$D$7)^BC$1))),(_xlfn.WEIBULL.DIST(BC$1,$L89,$K89,FALSE)*$S89*((1+'Inputs &amp; Summary'!$D$7)^BC$1))),IF($M89=Lists!$H$3,IF($K89&lt;1,((($R89*(1-$E89)+$Q89*(1-$F89))/$K89)*((1+'Inputs &amp; Summary'!$D$7)^BC$1)),((INT(BC$1/$K89)-INT((BC$1-1)/$K89))*($R89*(1-$E89)+$Q89*(1-$F89))*((1+'Inputs &amp; Summary'!$D$7)^BC$1))),((_xlfn.WEIBULL.DIST(BC$1,$L89,$K89,FALSE)*($R89*(1-$E89)+$Q89*(1-$F89))*((1+'Inputs &amp; Summary'!$D$7)^BC$1))))))</f>
        <v>0</v>
      </c>
      <c r="BD89" s="248">
        <f>$D89*IF(BD$1&gt;'Inputs &amp; Summary'!$D$5,0,IF(BD$1&gt;VLOOKUP($G89,Lists!$J$17:$K$21,2),IF($M89=Lists!$H$3,IF($K89&lt;1,(($S89/$K89)*((1+'Inputs &amp; Summary'!$D$7)^BD$1)),((INT(BD$1/$K89)-INT((BD$1-1)/$K89))*$S89*((1+'Inputs &amp; Summary'!$D$7)^BD$1))),(_xlfn.WEIBULL.DIST(BD$1,$L89,$K89,FALSE)*$S89*((1+'Inputs &amp; Summary'!$D$7)^BD$1))),IF($M89=Lists!$H$3,IF($K89&lt;1,((($R89*(1-$E89)+$Q89*(1-$F89))/$K89)*((1+'Inputs &amp; Summary'!$D$7)^BD$1)),((INT(BD$1/$K89)-INT((BD$1-1)/$K89))*($R89*(1-$E89)+$Q89*(1-$F89))*((1+'Inputs &amp; Summary'!$D$7)^BD$1))),((_xlfn.WEIBULL.DIST(BD$1,$L89,$K89,FALSE)*($R89*(1-$E89)+$Q89*(1-$F89))*((1+'Inputs &amp; Summary'!$D$7)^BD$1))))))</f>
        <v>0</v>
      </c>
      <c r="BE89" s="248">
        <f>$D89*IF(BE$1&gt;'Inputs &amp; Summary'!$D$5,0,IF(BE$1&gt;VLOOKUP($G89,Lists!$J$17:$K$21,2),IF($M89=Lists!$H$3,IF($K89&lt;1,(($S89/$K89)*((1+'Inputs &amp; Summary'!$D$7)^BE$1)),((INT(BE$1/$K89)-INT((BE$1-1)/$K89))*$S89*((1+'Inputs &amp; Summary'!$D$7)^BE$1))),(_xlfn.WEIBULL.DIST(BE$1,$L89,$K89,FALSE)*$S89*((1+'Inputs &amp; Summary'!$D$7)^BE$1))),IF($M89=Lists!$H$3,IF($K89&lt;1,((($R89*(1-$E89)+$Q89*(1-$F89))/$K89)*((1+'Inputs &amp; Summary'!$D$7)^BE$1)),((INT(BE$1/$K89)-INT((BE$1-1)/$K89))*($R89*(1-$E89)+$Q89*(1-$F89))*((1+'Inputs &amp; Summary'!$D$7)^BE$1))),((_xlfn.WEIBULL.DIST(BE$1,$L89,$K89,FALSE)*($R89*(1-$E89)+$Q89*(1-$F89))*((1+'Inputs &amp; Summary'!$D$7)^BE$1))))))</f>
        <v>0</v>
      </c>
      <c r="BF89" s="248">
        <f>$D89*IF(BF$1&gt;'Inputs &amp; Summary'!$D$5,0,IF(BF$1&gt;VLOOKUP($G89,Lists!$J$17:$K$21,2),IF($M89=Lists!$H$3,IF($K89&lt;1,(($S89/$K89)*((1+'Inputs &amp; Summary'!$D$7)^BF$1)),((INT(BF$1/$K89)-INT((BF$1-1)/$K89))*$S89*((1+'Inputs &amp; Summary'!$D$7)^BF$1))),(_xlfn.WEIBULL.DIST(BF$1,$L89,$K89,FALSE)*$S89*((1+'Inputs &amp; Summary'!$D$7)^BF$1))),IF($M89=Lists!$H$3,IF($K89&lt;1,((($R89*(1-$E89)+$Q89*(1-$F89))/$K89)*((1+'Inputs &amp; Summary'!$D$7)^BF$1)),((INT(BF$1/$K89)-INT((BF$1-1)/$K89))*($R89*(1-$E89)+$Q89*(1-$F89))*((1+'Inputs &amp; Summary'!$D$7)^BF$1))),((_xlfn.WEIBULL.DIST(BF$1,$L89,$K89,FALSE)*($R89*(1-$E89)+$Q89*(1-$F89))*((1+'Inputs &amp; Summary'!$D$7)^BF$1))))))</f>
        <v>0</v>
      </c>
      <c r="BG89" s="248">
        <f>$D89*IF(BG$1&gt;'Inputs &amp; Summary'!$D$5,0,IF(BG$1&gt;VLOOKUP($G89,Lists!$J$17:$K$21,2),IF($M89=Lists!$H$3,IF($K89&lt;1,(($S89/$K89)*((1+'Inputs &amp; Summary'!$D$7)^BG$1)),((INT(BG$1/$K89)-INT((BG$1-1)/$K89))*$S89*((1+'Inputs &amp; Summary'!$D$7)^BG$1))),(_xlfn.WEIBULL.DIST(BG$1,$L89,$K89,FALSE)*$S89*((1+'Inputs &amp; Summary'!$D$7)^BG$1))),IF($M89=Lists!$H$3,IF($K89&lt;1,((($R89*(1-$E89)+$Q89*(1-$F89))/$K89)*((1+'Inputs &amp; Summary'!$D$7)^BG$1)),((INT(BG$1/$K89)-INT((BG$1-1)/$K89))*($R89*(1-$E89)+$Q89*(1-$F89))*((1+'Inputs &amp; Summary'!$D$7)^BG$1))),((_xlfn.WEIBULL.DIST(BG$1,$L89,$K89,FALSE)*($R89*(1-$E89)+$Q89*(1-$F89))*((1+'Inputs &amp; Summary'!$D$7)^BG$1))))))</f>
        <v>0</v>
      </c>
      <c r="BH89" s="248">
        <f>$D89*IF(BH$1&gt;'Inputs &amp; Summary'!$D$5,0,IF(BH$1&gt;VLOOKUP($G89,Lists!$J$17:$K$21,2),IF($M89=Lists!$H$3,IF($K89&lt;1,(($S89/$K89)*((1+'Inputs &amp; Summary'!$D$7)^BH$1)),((INT(BH$1/$K89)-INT((BH$1-1)/$K89))*$S89*((1+'Inputs &amp; Summary'!$D$7)^BH$1))),(_xlfn.WEIBULL.DIST(BH$1,$L89,$K89,FALSE)*$S89*((1+'Inputs &amp; Summary'!$D$7)^BH$1))),IF($M89=Lists!$H$3,IF($K89&lt;1,((($R89*(1-$E89)+$Q89*(1-$F89))/$K89)*((1+'Inputs &amp; Summary'!$D$7)^BH$1)),((INT(BH$1/$K89)-INT((BH$1-1)/$K89))*($R89*(1-$E89)+$Q89*(1-$F89))*((1+'Inputs &amp; Summary'!$D$7)^BH$1))),((_xlfn.WEIBULL.DIST(BH$1,$L89,$K89,FALSE)*($R89*(1-$E89)+$Q89*(1-$F89))*((1+'Inputs &amp; Summary'!$D$7)^BH$1))))))</f>
        <v>0</v>
      </c>
      <c r="BI89" s="248">
        <f>$D89*IF(BI$1&gt;'Inputs &amp; Summary'!$D$5,0,IF(BI$1&gt;VLOOKUP($G89,Lists!$J$17:$K$21,2),IF($M89=Lists!$H$3,IF($K89&lt;1,(($S89/$K89)*((1+'Inputs &amp; Summary'!$D$7)^BI$1)),((INT(BI$1/$K89)-INT((BI$1-1)/$K89))*$S89*((1+'Inputs &amp; Summary'!$D$7)^BI$1))),(_xlfn.WEIBULL.DIST(BI$1,$L89,$K89,FALSE)*$S89*((1+'Inputs &amp; Summary'!$D$7)^BI$1))),IF($M89=Lists!$H$3,IF($K89&lt;1,((($R89*(1-$E89)+$Q89*(1-$F89))/$K89)*((1+'Inputs &amp; Summary'!$D$7)^BI$1)),((INT(BI$1/$K89)-INT((BI$1-1)/$K89))*($R89*(1-$E89)+$Q89*(1-$F89))*((1+'Inputs &amp; Summary'!$D$7)^BI$1))),((_xlfn.WEIBULL.DIST(BI$1,$L89,$K89,FALSE)*($R89*(1-$E89)+$Q89*(1-$F89))*((1+'Inputs &amp; Summary'!$D$7)^BI$1))))))</f>
        <v>0</v>
      </c>
      <c r="BJ89" s="248">
        <f>$D89*IF(BJ$1&gt;'Inputs &amp; Summary'!$D$5,0,IF(BJ$1&gt;VLOOKUP($G89,Lists!$J$17:$K$21,2),IF($M89=Lists!$H$3,IF($K89&lt;1,(($S89/$K89)*((1+'Inputs &amp; Summary'!$D$7)^BJ$1)),((INT(BJ$1/$K89)-INT((BJ$1-1)/$K89))*$S89*((1+'Inputs &amp; Summary'!$D$7)^BJ$1))),(_xlfn.WEIBULL.DIST(BJ$1,$L89,$K89,FALSE)*$S89*((1+'Inputs &amp; Summary'!$D$7)^BJ$1))),IF($M89=Lists!$H$3,IF($K89&lt;1,((($R89*(1-$E89)+$Q89*(1-$F89))/$K89)*((1+'Inputs &amp; Summary'!$D$7)^BJ$1)),((INT(BJ$1/$K89)-INT((BJ$1-1)/$K89))*($R89*(1-$E89)+$Q89*(1-$F89))*((1+'Inputs &amp; Summary'!$D$7)^BJ$1))),((_xlfn.WEIBULL.DIST(BJ$1,$L89,$K89,FALSE)*($R89*(1-$E89)+$Q89*(1-$F89))*((1+'Inputs &amp; Summary'!$D$7)^BJ$1))))))</f>
        <v>0</v>
      </c>
      <c r="BK89" s="248">
        <f>$D89*IF(BK$1&gt;'Inputs &amp; Summary'!$D$5,0,IF(BK$1&gt;VLOOKUP($G89,Lists!$J$17:$K$21,2),IF($M89=Lists!$H$3,IF($K89&lt;1,(($S89/$K89)*((1+'Inputs &amp; Summary'!$D$7)^BK$1)),((INT(BK$1/$K89)-INT((BK$1-1)/$K89))*$S89*((1+'Inputs &amp; Summary'!$D$7)^BK$1))),(_xlfn.WEIBULL.DIST(BK$1,$L89,$K89,FALSE)*$S89*((1+'Inputs &amp; Summary'!$D$7)^BK$1))),IF($M89=Lists!$H$3,IF($K89&lt;1,((($R89*(1-$E89)+$Q89*(1-$F89))/$K89)*((1+'Inputs &amp; Summary'!$D$7)^BK$1)),((INT(BK$1/$K89)-INT((BK$1-1)/$K89))*($R89*(1-$E89)+$Q89*(1-$F89))*((1+'Inputs &amp; Summary'!$D$7)^BK$1))),((_xlfn.WEIBULL.DIST(BK$1,$L89,$K89,FALSE)*($R89*(1-$E89)+$Q89*(1-$F89))*((1+'Inputs &amp; Summary'!$D$7)^BK$1))))))</f>
        <v>0</v>
      </c>
      <c r="BL89" s="248">
        <f>$D89*IF(BL$1&gt;'Inputs &amp; Summary'!$D$5,0,IF(BL$1&gt;VLOOKUP($G89,Lists!$J$17:$K$21,2),IF($M89=Lists!$H$3,IF($K89&lt;1,(($S89/$K89)*((1+'Inputs &amp; Summary'!$D$7)^BL$1)),((INT(BL$1/$K89)-INT((BL$1-1)/$K89))*$S89*((1+'Inputs &amp; Summary'!$D$7)^BL$1))),(_xlfn.WEIBULL.DIST(BL$1,$L89,$K89,FALSE)*$S89*((1+'Inputs &amp; Summary'!$D$7)^BL$1))),IF($M89=Lists!$H$3,IF($K89&lt;1,((($R89*(1-$E89)+$Q89*(1-$F89))/$K89)*((1+'Inputs &amp; Summary'!$D$7)^BL$1)),((INT(BL$1/$K89)-INT((BL$1-1)/$K89))*($R89*(1-$E89)+$Q89*(1-$F89))*((1+'Inputs &amp; Summary'!$D$7)^BL$1))),((_xlfn.WEIBULL.DIST(BL$1,$L89,$K89,FALSE)*($R89*(1-$E89)+$Q89*(1-$F89))*((1+'Inputs &amp; Summary'!$D$7)^BL$1))))))</f>
        <v>0</v>
      </c>
    </row>
    <row r="90" spans="1:64" x14ac:dyDescent="0.3">
      <c r="A90" s="236" t="s">
        <v>191</v>
      </c>
      <c r="B90" s="117" t="str">
        <f>IF('Inputs &amp; Summary'!$D$15=Lists!$E$3,INDEX('Residential Rooftop Details'!$A$30:$X$158,MATCH('Cash Flow'!$A90,'Residential Rooftop Details'!$A$30:$A$158,0),COLUMN(B$1)),IF('Inputs &amp; Summary'!$D$15=Lists!$E$4,INDEX('Commercial Rooftop Details'!$A$30:$V$158,MATCH('Cash Flow'!$A90,'Commercial Rooftop Details'!$A$30:$A$158,0),COLUMN(B$1)),INDEX('Ground-Mount Details'!$A$30:$V$158,MATCH('Cash Flow'!$A90,'Ground-Mount Details'!$A$30:$A$158,0),COLUMN(B$1))))</f>
        <v>Corrective</v>
      </c>
      <c r="C90" s="117" t="str">
        <f>IF('Inputs &amp; Summary'!$D$15=Lists!$E$3,INDEX('Residential Rooftop Details'!$A$30:$X$158,MATCH('Cash Flow'!$A90,'Residential Rooftop Details'!$A$30:$A$158,0),COLUMN(C$1)),IF('Inputs &amp; Summary'!$D$15=Lists!$E$4,INDEX('Commercial Rooftop Details'!$A$30:$V$158,MATCH('Cash Flow'!$A90,'Commercial Rooftop Details'!$A$30:$A$158,0),COLUMN(C$1)),INDEX('Ground-Mount Details'!$A$30:$V$158,MATCH('Cash Flow'!$A90,'Ground-Mount Details'!$A$30:$A$158,0),COLUMN(C$1))))</f>
        <v>Transformer</v>
      </c>
      <c r="D90" s="117">
        <f>IF('Inputs &amp; Summary'!$D$15=Lists!$E$3,INDEX('Residential Rooftop Details'!$A$30:$X$158,MATCH('Cash Flow'!$A90,'Residential Rooftop Details'!$A$30:$A$158,0),COLUMN(D$1)),IF('Inputs &amp; Summary'!$D$15=Lists!$E$4,INDEX('Commercial Rooftop Details'!$A$30:$V$158,MATCH('Cash Flow'!$A90,'Commercial Rooftop Details'!$A$30:$A$158,0),COLUMN(D$1)),INDEX('Ground-Mount Details'!$A$30:$V$158,MATCH('Cash Flow'!$A90,'Ground-Mount Details'!$A$30:$A$158,0),COLUMN(D$1))))</f>
        <v>1</v>
      </c>
      <c r="E90" s="117">
        <f>IF('Inputs &amp; Summary'!$D$15=Lists!$E$3,INDEX('Residential Rooftop Details'!$A$30:$X$158,MATCH('Cash Flow'!$A90,'Residential Rooftop Details'!$A$30:$A$158,0),COLUMN(E$1)),IF('Inputs &amp; Summary'!$D$15=Lists!$E$4,INDEX('Commercial Rooftop Details'!$A$30:$V$158,MATCH('Cash Flow'!$A90,'Commercial Rooftop Details'!$A$30:$A$158,0),COLUMN(E$1)),INDEX('Ground-Mount Details'!$A$30:$V$158,MATCH('Cash Flow'!$A90,'Ground-Mount Details'!$A$30:$A$158,0),COLUMN(E$1))))</f>
        <v>0</v>
      </c>
      <c r="F90" s="117">
        <f>IF('Inputs &amp; Summary'!$D$15=Lists!$E$3,INDEX('Residential Rooftop Details'!$A$30:$X$158,MATCH('Cash Flow'!$A90,'Residential Rooftop Details'!$A$30:$A$158,0),COLUMN(F$1)),IF('Inputs &amp; Summary'!$D$15=Lists!$E$4,INDEX('Commercial Rooftop Details'!$A$30:$V$158,MATCH('Cash Flow'!$A90,'Commercial Rooftop Details'!$A$30:$A$158,0),COLUMN(F$1)),INDEX('Ground-Mount Details'!$A$30:$V$158,MATCH('Cash Flow'!$A90,'Ground-Mount Details'!$A$30:$A$158,0),COLUMN(F$1))))</f>
        <v>0</v>
      </c>
      <c r="G90" s="237" t="str">
        <f>IF('Inputs &amp; Summary'!$D$15=Lists!$E$3,INDEX('Residential Rooftop Details'!$A$30:$X$158,MATCH('Cash Flow'!$A90,'Residential Rooftop Details'!$A$30:$A$158,0),COLUMN(G$1)),IF('Inputs &amp; Summary'!$D$15=Lists!$E$4,INDEX('Commercial Rooftop Details'!$A$30:$V$158,MATCH('Cash Flow'!$A90,'Commercial Rooftop Details'!$A$30:$A$158,0),COLUMN(G$1)),INDEX('Ground-Mount Details'!$A$30:$V$158,MATCH('Cash Flow'!$A90,'Ground-Mount Details'!$A$30:$A$158,0),COLUMN(G$1))))</f>
        <v>N/A</v>
      </c>
      <c r="H90" s="237" t="str">
        <f>IF('Inputs &amp; Summary'!$D$15=Lists!$E$3,INDEX('Residential Rooftop Details'!$A$30:$X$158,MATCH('Cash Flow'!$A90,'Residential Rooftop Details'!$A$30:$A$158,0),COLUMN(H$1)),IF('Inputs &amp; Summary'!$D$15=Lists!$E$4,INDEX('Commercial Rooftop Details'!$A$30:$V$158,MATCH('Cash Flow'!$A90,'Commercial Rooftop Details'!$A$30:$A$158,0),COLUMN(H$1)),INDEX('Ground-Mount Details'!$A$30:$V$158,MATCH('Cash Flow'!$A90,'Ground-Mount Details'!$A$30:$A$158,0),COLUMN(H$1))))</f>
        <v>Transformer</v>
      </c>
      <c r="I90" s="237" t="str">
        <f>IF('Inputs &amp; Summary'!$D$15=Lists!$E$3,INDEX('Residential Rooftop Details'!$A$30:$X$158,MATCH('Cash Flow'!$A90,'Residential Rooftop Details'!$A$30:$A$158,0),COLUMN(I$1)),IF('Inputs &amp; Summary'!$D$15=Lists!$E$4,INDEX('Commercial Rooftop Details'!$A$30:$V$158,MATCH('Cash Flow'!$A90,'Commercial Rooftop Details'!$A$30:$A$158,0),COLUMN(I$1)),INDEX('Ground-Mount Details'!$A$30:$V$158,MATCH('Cash Flow'!$A90,'Ground-Mount Details'!$A$30:$A$158,0),COLUMN(I$1))))</f>
        <v>Master electrician</v>
      </c>
      <c r="J90" s="238">
        <f>IF('Inputs &amp; Summary'!$D$15=Lists!$E$3,INDEX('Residential Rooftop Details'!$A$30:$X$158,MATCH('Cash Flow'!$A90,'Residential Rooftop Details'!$A$30:$A$158,0),COLUMN(J$1)),IF('Inputs &amp; Summary'!$D$15=Lists!$E$4,INDEX('Commercial Rooftop Details'!$A$30:$V$158,MATCH('Cash Flow'!$A90,'Commercial Rooftop Details'!$A$30:$A$158,0),COLUMN(J$1)),INDEX('Ground-Mount Details'!$A$30:$V$158,MATCH('Cash Flow'!$A90,'Ground-Mount Details'!$A$30:$A$158,0),COLUMN(J$1))))</f>
        <v>23.197115384615383</v>
      </c>
      <c r="K90" s="239">
        <f>IF('Inputs &amp; Summary'!$D$15=Lists!$E$3,INDEX('Residential Rooftop Details'!$A$30:$X$158,MATCH('Cash Flow'!$A90,'Residential Rooftop Details'!$A$30:$A$158,0),COLUMN(K$1)),IF('Inputs &amp; Summary'!$D$15=Lists!$E$4,INDEX('Commercial Rooftop Details'!$A$30:$V$158,MATCH('Cash Flow'!$A90,'Commercial Rooftop Details'!$A$30:$A$158,0),COLUMN(K$1)),INDEX('Ground-Mount Details'!$A$30:$V$158,MATCH('Cash Flow'!$A90,'Ground-Mount Details'!$A$30:$A$158,0),COLUMN(K$1))))</f>
        <v>25</v>
      </c>
      <c r="L90" s="239">
        <f>IF('Inputs &amp; Summary'!$D$15=Lists!$E$3,INDEX('Residential Rooftop Details'!$A$30:$X$158,MATCH('Cash Flow'!$A90,'Residential Rooftop Details'!$A$30:$A$158,0),COLUMN(L$1)),IF('Inputs &amp; Summary'!$D$15=Lists!$E$4,INDEX('Commercial Rooftop Details'!$A$30:$V$158,MATCH('Cash Flow'!$A90,'Commercial Rooftop Details'!$A$30:$A$158,0),COLUMN(L$1)),INDEX('Ground-Mount Details'!$A$30:$V$158,MATCH('Cash Flow'!$A90,'Ground-Mount Details'!$A$30:$A$158,0),COLUMN(L$1))))</f>
        <v>3</v>
      </c>
      <c r="M90" s="238" t="str">
        <f>IF('Inputs &amp; Summary'!$D$15=Lists!$E$3,INDEX('Residential Rooftop Details'!$A$30:$X$158,MATCH('Cash Flow'!$A90,'Residential Rooftop Details'!$A$30:$A$158,0),COLUMN(M$1)),IF('Inputs &amp; Summary'!$D$15=Lists!$E$4,INDEX('Commercial Rooftop Details'!$A$30:$V$158,MATCH('Cash Flow'!$A90,'Commercial Rooftop Details'!$A$30:$A$158,0),COLUMN(M$1)),INDEX('Ground-Mount Details'!$A$30:$V$158,MATCH('Cash Flow'!$A90,'Ground-Mount Details'!$A$30:$A$158,0),COLUMN(M$1))))</f>
        <v>Weibull</v>
      </c>
      <c r="N90" s="240">
        <f>IF('Inputs &amp; Summary'!$D$15=Lists!$E$3,INDEX('Residential Rooftop Details'!$A$30:$X$158,MATCH('Cash Flow'!$A90,'Residential Rooftop Details'!$A$30:$A$158,0),COLUMN(N$1)),IF('Inputs &amp; Summary'!$D$15=Lists!$E$4,INDEX('Commercial Rooftop Details'!$A$30:$V$158,MATCH('Cash Flow'!$A90,'Commercial Rooftop Details'!$A$30:$A$158,0),COLUMN(N$1)),INDEX('Ground-Mount Details'!$A$30:$V$158,MATCH('Cash Flow'!$A90,'Ground-Mount Details'!$A$30:$A$158,0),COLUMN(N$1))))</f>
        <v>1</v>
      </c>
      <c r="O90" s="239">
        <f>IF('Inputs &amp; Summary'!$D$15=Lists!$E$3,INDEX('Residential Rooftop Details'!$A$30:$X$158,MATCH('Cash Flow'!$A90,'Residential Rooftop Details'!$A$30:$A$158,0),COLUMN(O$1)),IF('Inputs &amp; Summary'!$D$15=Lists!$E$4,INDEX('Commercial Rooftop Details'!$A$30:$V$158,MATCH('Cash Flow'!$A90,'Commercial Rooftop Details'!$A$30:$A$158,0),COLUMN(O$1)),INDEX('Ground-Mount Details'!$A$30:$V$158,MATCH('Cash Flow'!$A90,'Ground-Mount Details'!$A$30:$A$158,0),COLUMN(O$1))))</f>
        <v>2</v>
      </c>
      <c r="P90" s="241">
        <f>IF('Inputs &amp; Summary'!$D$15=Lists!$E$3,INDEX('Residential Rooftop Details'!$A$30:$X$158,MATCH('Cash Flow'!$A90,'Residential Rooftop Details'!$A$30:$A$158,0),COLUMN(P$1)),IF('Inputs &amp; Summary'!$D$15=Lists!$E$4,INDEX('Commercial Rooftop Details'!$A$30:$V$158,MATCH('Cash Flow'!$A90,'Commercial Rooftop Details'!$A$30:$A$158,0),COLUMN(P$1)),INDEX('Ground-Mount Details'!$A$30:$V$158,MATCH('Cash Flow'!$A90,'Ground-Mount Details'!$A$30:$A$158,0),COLUMN(P$1))))</f>
        <v>0</v>
      </c>
      <c r="Q90" s="242">
        <f>IF('Inputs &amp; Summary'!$D$15=Lists!$E$3,INDEX('Residential Rooftop Details'!$A$30:$X$158,MATCH('Cash Flow'!$A90,'Residential Rooftop Details'!$A$30:$A$158,0),COLUMN(Q$1)),IF('Inputs &amp; Summary'!$D$15=Lists!$E$4,INDEX('Commercial Rooftop Details'!$A$30:$V$158,MATCH('Cash Flow'!$A90,'Commercial Rooftop Details'!$A$30:$A$158,0),COLUMN(Q$1)),INDEX('Ground-Mount Details'!$A$30:$V$158,MATCH('Cash Flow'!$A90,'Ground-Mount Details'!$A$30:$A$158,0),COLUMN(Q$1))))</f>
        <v>46.394230769230766</v>
      </c>
      <c r="R90" s="242">
        <f>IF('Inputs &amp; Summary'!$D$15=Lists!$E$3,INDEX('Residential Rooftop Details'!$A$30:$X$158,MATCH('Cash Flow'!$A90,'Residential Rooftop Details'!$A$30:$A$158,0),COLUMN(R$1)),IF('Inputs &amp; Summary'!$D$15=Lists!$E$4,INDEX('Commercial Rooftop Details'!$A$30:$V$158,MATCH('Cash Flow'!$A90,'Commercial Rooftop Details'!$A$30:$A$158,0),COLUMN(R$1)),INDEX('Ground-Mount Details'!$A$30:$V$158,MATCH('Cash Flow'!$A90,'Ground-Mount Details'!$A$30:$A$158,0),COLUMN(R$1))))</f>
        <v>0</v>
      </c>
      <c r="S90" s="243">
        <f>IF('Inputs &amp; Summary'!$D$15=Lists!$E$3,INDEX('Residential Rooftop Details'!$A$30:$X$158,MATCH('Cash Flow'!$A90,'Residential Rooftop Details'!$A$30:$A$158,0),COLUMN(S$1)),IF('Inputs &amp; Summary'!$D$15=Lists!$E$4,INDEX('Commercial Rooftop Details'!$A$30:$V$158,MATCH('Cash Flow'!$A90,'Commercial Rooftop Details'!$A$30:$A$158,0),COLUMN(S$1)),INDEX('Ground-Mount Details'!$A$30:$V$158,MATCH('Cash Flow'!$A90,'Ground-Mount Details'!$A$30:$A$158,0),COLUMN(S$1))))</f>
        <v>46.394230769230766</v>
      </c>
      <c r="T90" s="238">
        <f>IF('Inputs &amp; Summary'!$D$15=Lists!$E$3,INDEX('Residential Rooftop Details'!$A$30:$X$158,MATCH('Cash Flow'!$A90,'Residential Rooftop Details'!$A$30:$A$158,0),COLUMN(T$1)),IF('Inputs &amp; Summary'!$D$15=Lists!$E$4,INDEX('Commercial Rooftop Details'!$A$30:$V$158,MATCH('Cash Flow'!$A90,'Commercial Rooftop Details'!$A$30:$A$158,0),COLUMN(T$1)),INDEX('Ground-Mount Details'!$A$30:$V$158,MATCH('Cash Flow'!$A90,'Ground-Mount Details'!$A$30:$A$158,0),COLUMN(T$1))))</f>
        <v>0</v>
      </c>
      <c r="U90" s="244">
        <f>IF('Inputs &amp; Summary'!$D$15=Lists!$E$3,INDEX('Residential Rooftop Details'!$A$30:$X$158,MATCH('Cash Flow'!$A90,'Residential Rooftop Details'!$A$30:$A$158,0),COLUMN(U$1)),IF('Inputs &amp; Summary'!$D$15=Lists!$E$4,INDEX('Commercial Rooftop Details'!$A$30:$V$158,MATCH('Cash Flow'!$A90,'Commercial Rooftop Details'!$A$30:$A$158,0),COLUMN(U$1)),INDEX('Ground-Mount Details'!$A$30:$V$158,MATCH('Cash Flow'!$A90,'Ground-Mount Details'!$A$30:$A$158,0),COLUMN(U$1))))</f>
        <v>0</v>
      </c>
      <c r="V90" s="245">
        <f t="shared" si="8"/>
        <v>1.3210155879621415</v>
      </c>
      <c r="W90" s="245">
        <f>NPV('Inputs &amp; Summary'!$D$6,Y90:BL90)</f>
        <v>9.9003440243342684</v>
      </c>
      <c r="X90" s="246">
        <f t="shared" si="7"/>
        <v>7.1857070592878426E-5</v>
      </c>
      <c r="Y90" s="248">
        <f>$D90*IF(Y$1&gt;'Inputs &amp; Summary'!$D$5,0,IF(Y$1&gt;VLOOKUP($G90,Lists!$J$17:$K$21,2),IF($M90=Lists!$H$3,IF($K90&lt;1,(($S90/$K90)*((1+'Inputs &amp; Summary'!$D$7)^Y$1)),((INT(Y$1/$K90)-INT((Y$1-1)/$K90))*$S90*((1+'Inputs &amp; Summary'!$D$7)^Y$1))),(_xlfn.WEIBULL.DIST(Y$1,$L90,$K90,FALSE)*$S90*((1+'Inputs &amp; Summary'!$D$7)^Y$1))),IF($M90=Lists!$H$3,IF($K90&lt;1,((($R90*(1-$E90)+$Q90*(1-$F90))/$K90)*((1+'Inputs &amp; Summary'!$D$7)^Y$1)),((INT(Y$1/$K90)-INT((Y$1-1)/$K90))*($R90*(1-$E90)+$Q90*(1-$F90))*((1+'Inputs &amp; Summary'!$D$7)^Y$1))),((_xlfn.WEIBULL.DIST(Y$1,$L90,$K90,FALSE)*($R90*(1-$E90)+$Q90*(1-$F90))*((1+'Inputs &amp; Summary'!$D$7)^Y$1))))))</f>
        <v>9.0852646782997332E-3</v>
      </c>
      <c r="Z90" s="248">
        <f>$D90*IF(Z$1&gt;'Inputs &amp; Summary'!$D$5,0,IF(Z$1&gt;VLOOKUP($G90,Lists!$J$17:$K$21,2),IF($M90=Lists!$H$3,IF($K90&lt;1,(($S90/$K90)*((1+'Inputs &amp; Summary'!$D$7)^Z$1)),((INT(Z$1/$K90)-INT((Z$1-1)/$K90))*$S90*((1+'Inputs &amp; Summary'!$D$7)^Z$1))),(_xlfn.WEIBULL.DIST(Z$1,$L90,$K90,FALSE)*$S90*((1+'Inputs &amp; Summary'!$D$7)^Z$1))),IF($M90=Lists!$H$3,IF($K90&lt;1,((($R90*(1-$E90)+$Q90*(1-$F90))/$K90)*((1+'Inputs &amp; Summary'!$D$7)^Z$1)),((INT(Z$1/$K90)-INT((Z$1-1)/$K90))*($R90*(1-$E90)+$Q90*(1-$F90))*((1+'Inputs &amp; Summary'!$D$7)^Z$1))),((_xlfn.WEIBULL.DIST(Z$1,$L90,$K90,FALSE)*($R90*(1-$E90)+$Q90*(1-$F90))*((1+'Inputs &amp; Summary'!$D$7)^Z$1))))))</f>
        <v>3.7051277196553774E-2</v>
      </c>
      <c r="AA90" s="248">
        <f>$D90*IF(AA$1&gt;'Inputs &amp; Summary'!$D$5,0,IF(AA$1&gt;VLOOKUP($G90,Lists!$J$17:$K$21,2),IF($M90=Lists!$H$3,IF($K90&lt;1,(($S90/$K90)*((1+'Inputs &amp; Summary'!$D$7)^AA$1)),((INT(AA$1/$K90)-INT((AA$1-1)/$K90))*$S90*((1+'Inputs &amp; Summary'!$D$7)^AA$1))),(_xlfn.WEIBULL.DIST(AA$1,$L90,$K90,FALSE)*$S90*((1+'Inputs &amp; Summary'!$D$7)^AA$1))),IF($M90=Lists!$H$3,IF($K90&lt;1,((($R90*(1-$E90)+$Q90*(1-$F90))/$K90)*((1+'Inputs &amp; Summary'!$D$7)^AA$1)),((INT(AA$1/$K90)-INT((AA$1-1)/$K90))*($R90*(1-$E90)+$Q90*(1-$F90))*((1+'Inputs &amp; Summary'!$D$7)^AA$1))),((_xlfn.WEIBULL.DIST(AA$1,$L90,$K90,FALSE)*($R90*(1-$E90)+$Q90*(1-$F90))*((1+'Inputs &amp; Summary'!$D$7)^AA$1))))))</f>
        <v>8.4929344267360693E-2</v>
      </c>
      <c r="AB90" s="248">
        <f>$D90*IF(AB$1&gt;'Inputs &amp; Summary'!$D$5,0,IF(AB$1&gt;VLOOKUP($G90,Lists!$J$17:$K$21,2),IF($M90=Lists!$H$3,IF($K90&lt;1,(($S90/$K90)*((1+'Inputs &amp; Summary'!$D$7)^AB$1)),((INT(AB$1/$K90)-INT((AB$1-1)/$K90))*$S90*((1+'Inputs &amp; Summary'!$D$7)^AB$1))),(_xlfn.WEIBULL.DIST(AB$1,$L90,$K90,FALSE)*$S90*((1+'Inputs &amp; Summary'!$D$7)^AB$1))),IF($M90=Lists!$H$3,IF($K90&lt;1,((($R90*(1-$E90)+$Q90*(1-$F90))/$K90)*((1+'Inputs &amp; Summary'!$D$7)^AB$1)),((INT(AB$1/$K90)-INT((AB$1-1)/$K90))*($R90*(1-$E90)+$Q90*(1-$F90))*((1+'Inputs &amp; Summary'!$D$7)^AB$1))),((_xlfn.WEIBULL.DIST(AB$1,$L90,$K90,FALSE)*($R90*(1-$E90)+$Q90*(1-$F90))*((1+'Inputs &amp; Summary'!$D$7)^AB$1))))))</f>
        <v>0.15364095804428218</v>
      </c>
      <c r="AC90" s="248">
        <f>$D90*IF(AC$1&gt;'Inputs &amp; Summary'!$D$5,0,IF(AC$1&gt;VLOOKUP($G90,Lists!$J$17:$K$21,2),IF($M90=Lists!$H$3,IF($K90&lt;1,(($S90/$K90)*((1+'Inputs &amp; Summary'!$D$7)^AC$1)),((INT(AC$1/$K90)-INT((AC$1-1)/$K90))*$S90*((1+'Inputs &amp; Summary'!$D$7)^AC$1))),(_xlfn.WEIBULL.DIST(AC$1,$L90,$K90,FALSE)*$S90*((1+'Inputs &amp; Summary'!$D$7)^AC$1))),IF($M90=Lists!$H$3,IF($K90&lt;1,((($R90*(1-$E90)+$Q90*(1-$F90))/$K90)*((1+'Inputs &amp; Summary'!$D$7)^AC$1)),((INT(AC$1/$K90)-INT((AC$1-1)/$K90))*($R90*(1-$E90)+$Q90*(1-$F90))*((1+'Inputs &amp; Summary'!$D$7)^AC$1))),((_xlfn.WEIBULL.DIST(AC$1,$L90,$K90,FALSE)*($R90*(1-$E90)+$Q90*(1-$F90))*((1+'Inputs &amp; Summary'!$D$7)^AC$1))))))</f>
        <v>0.24391118643846232</v>
      </c>
      <c r="AD90" s="248">
        <f>$D90*IF(AD$1&gt;'Inputs &amp; Summary'!$D$5,0,IF(AD$1&gt;VLOOKUP($G90,Lists!$J$17:$K$21,2),IF($M90=Lists!$H$3,IF($K90&lt;1,(($S90/$K90)*((1+'Inputs &amp; Summary'!$D$7)^AD$1)),((INT(AD$1/$K90)-INT((AD$1-1)/$K90))*$S90*((1+'Inputs &amp; Summary'!$D$7)^AD$1))),(_xlfn.WEIBULL.DIST(AD$1,$L90,$K90,FALSE)*$S90*((1+'Inputs &amp; Summary'!$D$7)^AD$1))),IF($M90=Lists!$H$3,IF($K90&lt;1,((($R90*(1-$E90)+$Q90*(1-$F90))/$K90)*((1+'Inputs &amp; Summary'!$D$7)^AD$1)),((INT(AD$1/$K90)-INT((AD$1-1)/$K90))*($R90*(1-$E90)+$Q90*(1-$F90))*((1+'Inputs &amp; Summary'!$D$7)^AD$1))),((_xlfn.WEIBULL.DIST(AD$1,$L90,$K90,FALSE)*($R90*(1-$E90)+$Q90*(1-$F90))*((1+'Inputs &amp; Summary'!$D$7)^AD$1))))))</f>
        <v>0.3561763273980465</v>
      </c>
      <c r="AE90" s="248">
        <f>$D90*IF(AE$1&gt;'Inputs &amp; Summary'!$D$5,0,IF(AE$1&gt;VLOOKUP($G90,Lists!$J$17:$K$21,2),IF($M90=Lists!$H$3,IF($K90&lt;1,(($S90/$K90)*((1+'Inputs &amp; Summary'!$D$7)^AE$1)),((INT(AE$1/$K90)-INT((AE$1-1)/$K90))*$S90*((1+'Inputs &amp; Summary'!$D$7)^AE$1))),(_xlfn.WEIBULL.DIST(AE$1,$L90,$K90,FALSE)*$S90*((1+'Inputs &amp; Summary'!$D$7)^AE$1))),IF($M90=Lists!$H$3,IF($K90&lt;1,((($R90*(1-$E90)+$Q90*(1-$F90))/$K90)*((1+'Inputs &amp; Summary'!$D$7)^AE$1)),((INT(AE$1/$K90)-INT((AE$1-1)/$K90))*($R90*(1-$E90)+$Q90*(1-$F90))*((1+'Inputs &amp; Summary'!$D$7)^AE$1))),((_xlfn.WEIBULL.DIST(AE$1,$L90,$K90,FALSE)*($R90*(1-$E90)+$Q90*(1-$F90))*((1+'Inputs &amp; Summary'!$D$7)^AE$1))))))</f>
        <v>0.49048853119236557</v>
      </c>
      <c r="AF90" s="248">
        <f>$D90*IF(AF$1&gt;'Inputs &amp; Summary'!$D$5,0,IF(AF$1&gt;VLOOKUP($G90,Lists!$J$17:$K$21,2),IF($M90=Lists!$H$3,IF($K90&lt;1,(($S90/$K90)*((1+'Inputs &amp; Summary'!$D$7)^AF$1)),((INT(AF$1/$K90)-INT((AF$1-1)/$K90))*$S90*((1+'Inputs &amp; Summary'!$D$7)^AF$1))),(_xlfn.WEIBULL.DIST(AF$1,$L90,$K90,FALSE)*$S90*((1+'Inputs &amp; Summary'!$D$7)^AF$1))),IF($M90=Lists!$H$3,IF($K90&lt;1,((($R90*(1-$E90)+$Q90*(1-$F90))/$K90)*((1+'Inputs &amp; Summary'!$D$7)^AF$1)),((INT(AF$1/$K90)-INT((AF$1-1)/$K90))*($R90*(1-$E90)+$Q90*(1-$F90))*((1+'Inputs &amp; Summary'!$D$7)^AF$1))),((_xlfn.WEIBULL.DIST(AF$1,$L90,$K90,FALSE)*($R90*(1-$E90)+$Q90*(1-$F90))*((1+'Inputs &amp; Summary'!$D$7)^AF$1))))))</f>
        <v>0.64642120368957212</v>
      </c>
      <c r="AG90" s="248">
        <f>$D90*IF(AG$1&gt;'Inputs &amp; Summary'!$D$5,0,IF(AG$1&gt;VLOOKUP($G90,Lists!$J$17:$K$21,2),IF($M90=Lists!$H$3,IF($K90&lt;1,(($S90/$K90)*((1+'Inputs &amp; Summary'!$D$7)^AG$1)),((INT(AG$1/$K90)-INT((AG$1-1)/$K90))*$S90*((1+'Inputs &amp; Summary'!$D$7)^AG$1))),(_xlfn.WEIBULL.DIST(AG$1,$L90,$K90,FALSE)*$S90*((1+'Inputs &amp; Summary'!$D$7)^AG$1))),IF($M90=Lists!$H$3,IF($K90&lt;1,((($R90*(1-$E90)+$Q90*(1-$F90))/$K90)*((1+'Inputs &amp; Summary'!$D$7)^AG$1)),((INT(AG$1/$K90)-INT((AG$1-1)/$K90))*($R90*(1-$E90)+$Q90*(1-$F90))*((1+'Inputs &amp; Summary'!$D$7)^AG$1))),((_xlfn.WEIBULL.DIST(AG$1,$L90,$K90,FALSE)*($R90*(1-$E90)+$Q90*(1-$F90))*((1+'Inputs &amp; Summary'!$D$7)^AG$1))))))</f>
        <v>0.82298008968030134</v>
      </c>
      <c r="AH90" s="248">
        <f>$D90*IF(AH$1&gt;'Inputs &amp; Summary'!$D$5,0,IF(AH$1&gt;VLOOKUP($G90,Lists!$J$17:$K$21,2),IF($M90=Lists!$H$3,IF($K90&lt;1,(($S90/$K90)*((1+'Inputs &amp; Summary'!$D$7)^AH$1)),((INT(AH$1/$K90)-INT((AH$1-1)/$K90))*$S90*((1+'Inputs &amp; Summary'!$D$7)^AH$1))),(_xlfn.WEIBULL.DIST(AH$1,$L90,$K90,FALSE)*$S90*((1+'Inputs &amp; Summary'!$D$7)^AH$1))),IF($M90=Lists!$H$3,IF($K90&lt;1,((($R90*(1-$E90)+$Q90*(1-$F90))/$K90)*((1+'Inputs &amp; Summary'!$D$7)^AH$1)),((INT(AH$1/$K90)-INT((AH$1-1)/$K90))*($R90*(1-$E90)+$Q90*(1-$F90))*((1+'Inputs &amp; Summary'!$D$7)^AH$1))),((_xlfn.WEIBULL.DIST(AH$1,$L90,$K90,FALSE)*($R90*(1-$E90)+$Q90*(1-$F90))*((1+'Inputs &amp; Summary'!$D$7)^AH$1))))))</f>
        <v>1.0185259017625063</v>
      </c>
      <c r="AI90" s="248">
        <f>$D90*IF(AI$1&gt;'Inputs &amp; Summary'!$D$5,0,IF(AI$1&gt;VLOOKUP($G90,Lists!$J$17:$K$21,2),IF($M90=Lists!$H$3,IF($K90&lt;1,(($S90/$K90)*((1+'Inputs &amp; Summary'!$D$7)^AI$1)),((INT(AI$1/$K90)-INT((AI$1-1)/$K90))*$S90*((1+'Inputs &amp; Summary'!$D$7)^AI$1))),(_xlfn.WEIBULL.DIST(AI$1,$L90,$K90,FALSE)*$S90*((1+'Inputs &amp; Summary'!$D$7)^AI$1))),IF($M90=Lists!$H$3,IF($K90&lt;1,((($R90*(1-$E90)+$Q90*(1-$F90))/$K90)*((1+'Inputs &amp; Summary'!$D$7)^AI$1)),((INT(AI$1/$K90)-INT((AI$1-1)/$K90))*($R90*(1-$E90)+$Q90*(1-$F90))*((1+'Inputs &amp; Summary'!$D$7)^AI$1))),((_xlfn.WEIBULL.DIST(AI$1,$L90,$K90,FALSE)*($R90*(1-$E90)+$Q90*(1-$F90))*((1+'Inputs &amp; Summary'!$D$7)^AI$1))))))</f>
        <v>1.2307150901406172</v>
      </c>
      <c r="AJ90" s="248">
        <f>$D90*IF(AJ$1&gt;'Inputs &amp; Summary'!$D$5,0,IF(AJ$1&gt;VLOOKUP($G90,Lists!$J$17:$K$21,2),IF($M90=Lists!$H$3,IF($K90&lt;1,(($S90/$K90)*((1+'Inputs &amp; Summary'!$D$7)^AJ$1)),((INT(AJ$1/$K90)-INT((AJ$1-1)/$K90))*$S90*((1+'Inputs &amp; Summary'!$D$7)^AJ$1))),(_xlfn.WEIBULL.DIST(AJ$1,$L90,$K90,FALSE)*$S90*((1+'Inputs &amp; Summary'!$D$7)^AJ$1))),IF($M90=Lists!$H$3,IF($K90&lt;1,((($R90*(1-$E90)+$Q90*(1-$F90))/$K90)*((1+'Inputs &amp; Summary'!$D$7)^AJ$1)),((INT(AJ$1/$K90)-INT((AJ$1-1)/$K90))*($R90*(1-$E90)+$Q90*(1-$F90))*((1+'Inputs &amp; Summary'!$D$7)^AJ$1))),((_xlfn.WEIBULL.DIST(AJ$1,$L90,$K90,FALSE)*($R90*(1-$E90)+$Q90*(1-$F90))*((1+'Inputs &amp; Summary'!$D$7)^AJ$1))))))</f>
        <v>1.4564657120748887</v>
      </c>
      <c r="AK90" s="248">
        <f>$D90*IF(AK$1&gt;'Inputs &amp; Summary'!$D$5,0,IF(AK$1&gt;VLOOKUP($G90,Lists!$J$17:$K$21,2),IF($M90=Lists!$H$3,IF($K90&lt;1,(($S90/$K90)*((1+'Inputs &amp; Summary'!$D$7)^AK$1)),((INT(AK$1/$K90)-INT((AK$1-1)/$K90))*$S90*((1+'Inputs &amp; Summary'!$D$7)^AK$1))),(_xlfn.WEIBULL.DIST(AK$1,$L90,$K90,FALSE)*$S90*((1+'Inputs &amp; Summary'!$D$7)^AK$1))),IF($M90=Lists!$H$3,IF($K90&lt;1,((($R90*(1-$E90)+$Q90*(1-$F90))/$K90)*((1+'Inputs &amp; Summary'!$D$7)^AK$1)),((INT(AK$1/$K90)-INT((AK$1-1)/$K90))*($R90*(1-$E90)+$Q90*(1-$F90))*((1+'Inputs &amp; Summary'!$D$7)^AK$1))),((_xlfn.WEIBULL.DIST(AK$1,$L90,$K90,FALSE)*($R90*(1-$E90)+$Q90*(1-$F90))*((1+'Inputs &amp; Summary'!$D$7)^AK$1))))))</f>
        <v>1.6919552256779711</v>
      </c>
      <c r="AL90" s="248">
        <f>$D90*IF(AL$1&gt;'Inputs &amp; Summary'!$D$5,0,IF(AL$1&gt;VLOOKUP($G90,Lists!$J$17:$K$21,2),IF($M90=Lists!$H$3,IF($K90&lt;1,(($S90/$K90)*((1+'Inputs &amp; Summary'!$D$7)^AL$1)),((INT(AL$1/$K90)-INT((AL$1-1)/$K90))*$S90*((1+'Inputs &amp; Summary'!$D$7)^AL$1))),(_xlfn.WEIBULL.DIST(AL$1,$L90,$K90,FALSE)*$S90*((1+'Inputs &amp; Summary'!$D$7)^AL$1))),IF($M90=Lists!$H$3,IF($K90&lt;1,((($R90*(1-$E90)+$Q90*(1-$F90))/$K90)*((1+'Inputs &amp; Summary'!$D$7)^AL$1)),((INT(AL$1/$K90)-INT((AL$1-1)/$K90))*($R90*(1-$E90)+$Q90*(1-$F90))*((1+'Inputs &amp; Summary'!$D$7)^AL$1))),((_xlfn.WEIBULL.DIST(AL$1,$L90,$K90,FALSE)*($R90*(1-$E90)+$Q90*(1-$F90))*((1+'Inputs &amp; Summary'!$D$7)^AL$1))))))</f>
        <v>1.9326562848747981</v>
      </c>
      <c r="AM90" s="248">
        <f>$D90*IF(AM$1&gt;'Inputs &amp; Summary'!$D$5,0,IF(AM$1&gt;VLOOKUP($G90,Lists!$J$17:$K$21,2),IF($M90=Lists!$H$3,IF($K90&lt;1,(($S90/$K90)*((1+'Inputs &amp; Summary'!$D$7)^AM$1)),((INT(AM$1/$K90)-INT((AM$1-1)/$K90))*$S90*((1+'Inputs &amp; Summary'!$D$7)^AM$1))),(_xlfn.WEIBULL.DIST(AM$1,$L90,$K90,FALSE)*$S90*((1+'Inputs &amp; Summary'!$D$7)^AM$1))),IF($M90=Lists!$H$3,IF($K90&lt;1,((($R90*(1-$E90)+$Q90*(1-$F90))/$K90)*((1+'Inputs &amp; Summary'!$D$7)^AM$1)),((INT(AM$1/$K90)-INT((AM$1-1)/$K90))*($R90*(1-$E90)+$Q90*(1-$F90))*((1+'Inputs &amp; Summary'!$D$7)^AM$1))),((_xlfn.WEIBULL.DIST(AM$1,$L90,$K90,FALSE)*($R90*(1-$E90)+$Q90*(1-$F90))*((1+'Inputs &amp; Summary'!$D$7)^AM$1))))))</f>
        <v>2.17341516755021</v>
      </c>
      <c r="AN90" s="248">
        <f>$D90*IF(AN$1&gt;'Inputs &amp; Summary'!$D$5,0,IF(AN$1&gt;VLOOKUP($G90,Lists!$J$17:$K$21,2),IF($M90=Lists!$H$3,IF($K90&lt;1,(($S90/$K90)*((1+'Inputs &amp; Summary'!$D$7)^AN$1)),((INT(AN$1/$K90)-INT((AN$1-1)/$K90))*$S90*((1+'Inputs &amp; Summary'!$D$7)^AN$1))),(_xlfn.WEIBULL.DIST(AN$1,$L90,$K90,FALSE)*$S90*((1+'Inputs &amp; Summary'!$D$7)^AN$1))),IF($M90=Lists!$H$3,IF($K90&lt;1,((($R90*(1-$E90)+$Q90*(1-$F90))/$K90)*((1+'Inputs &amp; Summary'!$D$7)^AN$1)),((INT(AN$1/$K90)-INT((AN$1-1)/$K90))*($R90*(1-$E90)+$Q90*(1-$F90))*((1+'Inputs &amp; Summary'!$D$7)^AN$1))),((_xlfn.WEIBULL.DIST(AN$1,$L90,$K90,FALSE)*($R90*(1-$E90)+$Q90*(1-$F90))*((1+'Inputs &amp; Summary'!$D$7)^AN$1))))))</f>
        <v>2.4085752976922707</v>
      </c>
      <c r="AO90" s="248">
        <f>$D90*IF(AO$1&gt;'Inputs &amp; Summary'!$D$5,0,IF(AO$1&gt;VLOOKUP($G90,Lists!$J$17:$K$21,2),IF($M90=Lists!$H$3,IF($K90&lt;1,(($S90/$K90)*((1+'Inputs &amp; Summary'!$D$7)^AO$1)),((INT(AO$1/$K90)-INT((AO$1-1)/$K90))*$S90*((1+'Inputs &amp; Summary'!$D$7)^AO$1))),(_xlfn.WEIBULL.DIST(AO$1,$L90,$K90,FALSE)*$S90*((1+'Inputs &amp; Summary'!$D$7)^AO$1))),IF($M90=Lists!$H$3,IF($K90&lt;1,((($R90*(1-$E90)+$Q90*(1-$F90))/$K90)*((1+'Inputs &amp; Summary'!$D$7)^AO$1)),((INT(AO$1/$K90)-INT((AO$1-1)/$K90))*($R90*(1-$E90)+$Q90*(1-$F90))*((1+'Inputs &amp; Summary'!$D$7)^AO$1))),((_xlfn.WEIBULL.DIST(AO$1,$L90,$K90,FALSE)*($R90*(1-$E90)+$Q90*(1-$F90))*((1+'Inputs &amp; Summary'!$D$7)^AO$1))))))</f>
        <v>2.632145467762983</v>
      </c>
      <c r="AP90" s="248">
        <f>$D90*IF(AP$1&gt;'Inputs &amp; Summary'!$D$5,0,IF(AP$1&gt;VLOOKUP($G90,Lists!$J$17:$K$21,2),IF($M90=Lists!$H$3,IF($K90&lt;1,(($S90/$K90)*((1+'Inputs &amp; Summary'!$D$7)^AP$1)),((INT(AP$1/$K90)-INT((AP$1-1)/$K90))*$S90*((1+'Inputs &amp; Summary'!$D$7)^AP$1))),(_xlfn.WEIBULL.DIST(AP$1,$L90,$K90,FALSE)*$S90*((1+'Inputs &amp; Summary'!$D$7)^AP$1))),IF($M90=Lists!$H$3,IF($K90&lt;1,((($R90*(1-$E90)+$Q90*(1-$F90))/$K90)*((1+'Inputs &amp; Summary'!$D$7)^AP$1)),((INT(AP$1/$K90)-INT((AP$1-1)/$K90))*($R90*(1-$E90)+$Q90*(1-$F90))*((1+'Inputs &amp; Summary'!$D$7)^AP$1))),((_xlfn.WEIBULL.DIST(AP$1,$L90,$K90,FALSE)*($R90*(1-$E90)+$Q90*(1-$F90))*((1+'Inputs &amp; Summary'!$D$7)^AP$1))))))</f>
        <v>2.8380089598098364</v>
      </c>
      <c r="AQ90" s="248">
        <f>$D90*IF(AQ$1&gt;'Inputs &amp; Summary'!$D$5,0,IF(AQ$1&gt;VLOOKUP($G90,Lists!$J$17:$K$21,2),IF($M90=Lists!$H$3,IF($K90&lt;1,(($S90/$K90)*((1+'Inputs &amp; Summary'!$D$7)^AQ$1)),((INT(AQ$1/$K90)-INT((AQ$1-1)/$K90))*$S90*((1+'Inputs &amp; Summary'!$D$7)^AQ$1))),(_xlfn.WEIBULL.DIST(AQ$1,$L90,$K90,FALSE)*$S90*((1+'Inputs &amp; Summary'!$D$7)^AQ$1))),IF($M90=Lists!$H$3,IF($K90&lt;1,((($R90*(1-$E90)+$Q90*(1-$F90))/$K90)*((1+'Inputs &amp; Summary'!$D$7)^AQ$1)),((INT(AQ$1/$K90)-INT((AQ$1-1)/$K90))*($R90*(1-$E90)+$Q90*(1-$F90))*((1+'Inputs &amp; Summary'!$D$7)^AQ$1))),((_xlfn.WEIBULL.DIST(AQ$1,$L90,$K90,FALSE)*($R90*(1-$E90)+$Q90*(1-$F90))*((1+'Inputs &amp; Summary'!$D$7)^AQ$1))))))</f>
        <v>3.0201660268551511</v>
      </c>
      <c r="AR90" s="248">
        <f>$D90*IF(AR$1&gt;'Inputs &amp; Summary'!$D$5,0,IF(AR$1&gt;VLOOKUP($G90,Lists!$J$17:$K$21,2),IF($M90=Lists!$H$3,IF($K90&lt;1,(($S90/$K90)*((1+'Inputs &amp; Summary'!$D$7)^AR$1)),((INT(AR$1/$K90)-INT((AR$1-1)/$K90))*$S90*((1+'Inputs &amp; Summary'!$D$7)^AR$1))),(_xlfn.WEIBULL.DIST(AR$1,$L90,$K90,FALSE)*$S90*((1+'Inputs &amp; Summary'!$D$7)^AR$1))),IF($M90=Lists!$H$3,IF($K90&lt;1,((($R90*(1-$E90)+$Q90*(1-$F90))/$K90)*((1+'Inputs &amp; Summary'!$D$7)^AR$1)),((INT(AR$1/$K90)-INT((AR$1-1)/$K90))*($R90*(1-$E90)+$Q90*(1-$F90))*((1+'Inputs &amp; Summary'!$D$7)^AR$1))),((_xlfn.WEIBULL.DIST(AR$1,$L90,$K90,FALSE)*($R90*(1-$E90)+$Q90*(1-$F90))*((1+'Inputs &amp; Summary'!$D$7)^AR$1))))))</f>
        <v>3.1729984424563535</v>
      </c>
      <c r="AS90" s="248">
        <f>$D90*IF(AS$1&gt;'Inputs &amp; Summary'!$D$5,0,IF(AS$1&gt;VLOOKUP($G90,Lists!$J$17:$K$21,2),IF($M90=Lists!$H$3,IF($K90&lt;1,(($S90/$K90)*((1+'Inputs &amp; Summary'!$D$7)^AS$1)),((INT(AS$1/$K90)-INT((AS$1-1)/$K90))*$S90*((1+'Inputs &amp; Summary'!$D$7)^AS$1))),(_xlfn.WEIBULL.DIST(AS$1,$L90,$K90,FALSE)*$S90*((1+'Inputs &amp; Summary'!$D$7)^AS$1))),IF($M90=Lists!$H$3,IF($K90&lt;1,((($R90*(1-$E90)+$Q90*(1-$F90))/$K90)*((1+'Inputs &amp; Summary'!$D$7)^AS$1)),((INT(AS$1/$K90)-INT((AS$1-1)/$K90))*($R90*(1-$E90)+$Q90*(1-$F90))*((1+'Inputs &amp; Summary'!$D$7)^AS$1))),((_xlfn.WEIBULL.DIST(AS$1,$L90,$K90,FALSE)*($R90*(1-$E90)+$Q90*(1-$F90))*((1+'Inputs &amp; Summary'!$D$7)^AS$1))))))</f>
        <v>0</v>
      </c>
      <c r="AT90" s="248">
        <f>$D90*IF(AT$1&gt;'Inputs &amp; Summary'!$D$5,0,IF(AT$1&gt;VLOOKUP($G90,Lists!$J$17:$K$21,2),IF($M90=Lists!$H$3,IF($K90&lt;1,(($S90/$K90)*((1+'Inputs &amp; Summary'!$D$7)^AT$1)),((INT(AT$1/$K90)-INT((AT$1-1)/$K90))*$S90*((1+'Inputs &amp; Summary'!$D$7)^AT$1))),(_xlfn.WEIBULL.DIST(AT$1,$L90,$K90,FALSE)*$S90*((1+'Inputs &amp; Summary'!$D$7)^AT$1))),IF($M90=Lists!$H$3,IF($K90&lt;1,((($R90*(1-$E90)+$Q90*(1-$F90))/$K90)*((1+'Inputs &amp; Summary'!$D$7)^AT$1)),((INT(AT$1/$K90)-INT((AT$1-1)/$K90))*($R90*(1-$E90)+$Q90*(1-$F90))*((1+'Inputs &amp; Summary'!$D$7)^AT$1))),((_xlfn.WEIBULL.DIST(AT$1,$L90,$K90,FALSE)*($R90*(1-$E90)+$Q90*(1-$F90))*((1+'Inputs &amp; Summary'!$D$7)^AT$1))))))</f>
        <v>0</v>
      </c>
      <c r="AU90" s="248">
        <f>$D90*IF(AU$1&gt;'Inputs &amp; Summary'!$D$5,0,IF(AU$1&gt;VLOOKUP($G90,Lists!$J$17:$K$21,2),IF($M90=Lists!$H$3,IF($K90&lt;1,(($S90/$K90)*((1+'Inputs &amp; Summary'!$D$7)^AU$1)),((INT(AU$1/$K90)-INT((AU$1-1)/$K90))*$S90*((1+'Inputs &amp; Summary'!$D$7)^AU$1))),(_xlfn.WEIBULL.DIST(AU$1,$L90,$K90,FALSE)*$S90*((1+'Inputs &amp; Summary'!$D$7)^AU$1))),IF($M90=Lists!$H$3,IF($K90&lt;1,((($R90*(1-$E90)+$Q90*(1-$F90))/$K90)*((1+'Inputs &amp; Summary'!$D$7)^AU$1)),((INT(AU$1/$K90)-INT((AU$1-1)/$K90))*($R90*(1-$E90)+$Q90*(1-$F90))*((1+'Inputs &amp; Summary'!$D$7)^AU$1))),((_xlfn.WEIBULL.DIST(AU$1,$L90,$K90,FALSE)*($R90*(1-$E90)+$Q90*(1-$F90))*((1+'Inputs &amp; Summary'!$D$7)^AU$1))))))</f>
        <v>0</v>
      </c>
      <c r="AV90" s="248">
        <f>$D90*IF(AV$1&gt;'Inputs &amp; Summary'!$D$5,0,IF(AV$1&gt;VLOOKUP($G90,Lists!$J$17:$K$21,2),IF($M90=Lists!$H$3,IF($K90&lt;1,(($S90/$K90)*((1+'Inputs &amp; Summary'!$D$7)^AV$1)),((INT(AV$1/$K90)-INT((AV$1-1)/$K90))*$S90*((1+'Inputs &amp; Summary'!$D$7)^AV$1))),(_xlfn.WEIBULL.DIST(AV$1,$L90,$K90,FALSE)*$S90*((1+'Inputs &amp; Summary'!$D$7)^AV$1))),IF($M90=Lists!$H$3,IF($K90&lt;1,((($R90*(1-$E90)+$Q90*(1-$F90))/$K90)*((1+'Inputs &amp; Summary'!$D$7)^AV$1)),((INT(AV$1/$K90)-INT((AV$1-1)/$K90))*($R90*(1-$E90)+$Q90*(1-$F90))*((1+'Inputs &amp; Summary'!$D$7)^AV$1))),((_xlfn.WEIBULL.DIST(AV$1,$L90,$K90,FALSE)*($R90*(1-$E90)+$Q90*(1-$F90))*((1+'Inputs &amp; Summary'!$D$7)^AV$1))))))</f>
        <v>0</v>
      </c>
      <c r="AW90" s="248">
        <f>$D90*IF(AW$1&gt;'Inputs &amp; Summary'!$D$5,0,IF(AW$1&gt;VLOOKUP($G90,Lists!$J$17:$K$21,2),IF($M90=Lists!$H$3,IF($K90&lt;1,(($S90/$K90)*((1+'Inputs &amp; Summary'!$D$7)^AW$1)),((INT(AW$1/$K90)-INT((AW$1-1)/$K90))*$S90*((1+'Inputs &amp; Summary'!$D$7)^AW$1))),(_xlfn.WEIBULL.DIST(AW$1,$L90,$K90,FALSE)*$S90*((1+'Inputs &amp; Summary'!$D$7)^AW$1))),IF($M90=Lists!$H$3,IF($K90&lt;1,((($R90*(1-$E90)+$Q90*(1-$F90))/$K90)*((1+'Inputs &amp; Summary'!$D$7)^AW$1)),((INT(AW$1/$K90)-INT((AW$1-1)/$K90))*($R90*(1-$E90)+$Q90*(1-$F90))*((1+'Inputs &amp; Summary'!$D$7)^AW$1))),((_xlfn.WEIBULL.DIST(AW$1,$L90,$K90,FALSE)*($R90*(1-$E90)+$Q90*(1-$F90))*((1+'Inputs &amp; Summary'!$D$7)^AW$1))))))</f>
        <v>0</v>
      </c>
      <c r="AX90" s="248">
        <f>$D90*IF(AX$1&gt;'Inputs &amp; Summary'!$D$5,0,IF(AX$1&gt;VLOOKUP($G90,Lists!$J$17:$K$21,2),IF($M90=Lists!$H$3,IF($K90&lt;1,(($S90/$K90)*((1+'Inputs &amp; Summary'!$D$7)^AX$1)),((INT(AX$1/$K90)-INT((AX$1-1)/$K90))*$S90*((1+'Inputs &amp; Summary'!$D$7)^AX$1))),(_xlfn.WEIBULL.DIST(AX$1,$L90,$K90,FALSE)*$S90*((1+'Inputs &amp; Summary'!$D$7)^AX$1))),IF($M90=Lists!$H$3,IF($K90&lt;1,((($R90*(1-$E90)+$Q90*(1-$F90))/$K90)*((1+'Inputs &amp; Summary'!$D$7)^AX$1)),((INT(AX$1/$K90)-INT((AX$1-1)/$K90))*($R90*(1-$E90)+$Q90*(1-$F90))*((1+'Inputs &amp; Summary'!$D$7)^AX$1))),((_xlfn.WEIBULL.DIST(AX$1,$L90,$K90,FALSE)*($R90*(1-$E90)+$Q90*(1-$F90))*((1+'Inputs &amp; Summary'!$D$7)^AX$1))))))</f>
        <v>0</v>
      </c>
      <c r="AY90" s="248">
        <f>$D90*IF(AY$1&gt;'Inputs &amp; Summary'!$D$5,0,IF(AY$1&gt;VLOOKUP($G90,Lists!$J$17:$K$21,2),IF($M90=Lists!$H$3,IF($K90&lt;1,(($S90/$K90)*((1+'Inputs &amp; Summary'!$D$7)^AY$1)),((INT(AY$1/$K90)-INT((AY$1-1)/$K90))*$S90*((1+'Inputs &amp; Summary'!$D$7)^AY$1))),(_xlfn.WEIBULL.DIST(AY$1,$L90,$K90,FALSE)*$S90*((1+'Inputs &amp; Summary'!$D$7)^AY$1))),IF($M90=Lists!$H$3,IF($K90&lt;1,((($R90*(1-$E90)+$Q90*(1-$F90))/$K90)*((1+'Inputs &amp; Summary'!$D$7)^AY$1)),((INT(AY$1/$K90)-INT((AY$1-1)/$K90))*($R90*(1-$E90)+$Q90*(1-$F90))*((1+'Inputs &amp; Summary'!$D$7)^AY$1))),((_xlfn.WEIBULL.DIST(AY$1,$L90,$K90,FALSE)*($R90*(1-$E90)+$Q90*(1-$F90))*((1+'Inputs &amp; Summary'!$D$7)^AY$1))))))</f>
        <v>0</v>
      </c>
      <c r="AZ90" s="248">
        <f>$D90*IF(AZ$1&gt;'Inputs &amp; Summary'!$D$5,0,IF(AZ$1&gt;VLOOKUP($G90,Lists!$J$17:$K$21,2),IF($M90=Lists!$H$3,IF($K90&lt;1,(($S90/$K90)*((1+'Inputs &amp; Summary'!$D$7)^AZ$1)),((INT(AZ$1/$K90)-INT((AZ$1-1)/$K90))*$S90*((1+'Inputs &amp; Summary'!$D$7)^AZ$1))),(_xlfn.WEIBULL.DIST(AZ$1,$L90,$K90,FALSE)*$S90*((1+'Inputs &amp; Summary'!$D$7)^AZ$1))),IF($M90=Lists!$H$3,IF($K90&lt;1,((($R90*(1-$E90)+$Q90*(1-$F90))/$K90)*((1+'Inputs &amp; Summary'!$D$7)^AZ$1)),((INT(AZ$1/$K90)-INT((AZ$1-1)/$K90))*($R90*(1-$E90)+$Q90*(1-$F90))*((1+'Inputs &amp; Summary'!$D$7)^AZ$1))),((_xlfn.WEIBULL.DIST(AZ$1,$L90,$K90,FALSE)*($R90*(1-$E90)+$Q90*(1-$F90))*((1+'Inputs &amp; Summary'!$D$7)^AZ$1))))))</f>
        <v>0</v>
      </c>
      <c r="BA90" s="248">
        <f>$D90*IF(BA$1&gt;'Inputs &amp; Summary'!$D$5,0,IF(BA$1&gt;VLOOKUP($G90,Lists!$J$17:$K$21,2),IF($M90=Lists!$H$3,IF($K90&lt;1,(($S90/$K90)*((1+'Inputs &amp; Summary'!$D$7)^BA$1)),((INT(BA$1/$K90)-INT((BA$1-1)/$K90))*$S90*((1+'Inputs &amp; Summary'!$D$7)^BA$1))),(_xlfn.WEIBULL.DIST(BA$1,$L90,$K90,FALSE)*$S90*((1+'Inputs &amp; Summary'!$D$7)^BA$1))),IF($M90=Lists!$H$3,IF($K90&lt;1,((($R90*(1-$E90)+$Q90*(1-$F90))/$K90)*((1+'Inputs &amp; Summary'!$D$7)^BA$1)),((INT(BA$1/$K90)-INT((BA$1-1)/$K90))*($R90*(1-$E90)+$Q90*(1-$F90))*((1+'Inputs &amp; Summary'!$D$7)^BA$1))),((_xlfn.WEIBULL.DIST(BA$1,$L90,$K90,FALSE)*($R90*(1-$E90)+$Q90*(1-$F90))*((1+'Inputs &amp; Summary'!$D$7)^BA$1))))))</f>
        <v>0</v>
      </c>
      <c r="BB90" s="248">
        <f>$D90*IF(BB$1&gt;'Inputs &amp; Summary'!$D$5,0,IF(BB$1&gt;VLOOKUP($G90,Lists!$J$17:$K$21,2),IF($M90=Lists!$H$3,IF($K90&lt;1,(($S90/$K90)*((1+'Inputs &amp; Summary'!$D$7)^BB$1)),((INT(BB$1/$K90)-INT((BB$1-1)/$K90))*$S90*((1+'Inputs &amp; Summary'!$D$7)^BB$1))),(_xlfn.WEIBULL.DIST(BB$1,$L90,$K90,FALSE)*$S90*((1+'Inputs &amp; Summary'!$D$7)^BB$1))),IF($M90=Lists!$H$3,IF($K90&lt;1,((($R90*(1-$E90)+$Q90*(1-$F90))/$K90)*((1+'Inputs &amp; Summary'!$D$7)^BB$1)),((INT(BB$1/$K90)-INT((BB$1-1)/$K90))*($R90*(1-$E90)+$Q90*(1-$F90))*((1+'Inputs &amp; Summary'!$D$7)^BB$1))),((_xlfn.WEIBULL.DIST(BB$1,$L90,$K90,FALSE)*($R90*(1-$E90)+$Q90*(1-$F90))*((1+'Inputs &amp; Summary'!$D$7)^BB$1))))))</f>
        <v>0</v>
      </c>
      <c r="BC90" s="248">
        <f>$D90*IF(BC$1&gt;'Inputs &amp; Summary'!$D$5,0,IF(BC$1&gt;VLOOKUP($G90,Lists!$J$17:$K$21,2),IF($M90=Lists!$H$3,IF($K90&lt;1,(($S90/$K90)*((1+'Inputs &amp; Summary'!$D$7)^BC$1)),((INT(BC$1/$K90)-INT((BC$1-1)/$K90))*$S90*((1+'Inputs &amp; Summary'!$D$7)^BC$1))),(_xlfn.WEIBULL.DIST(BC$1,$L90,$K90,FALSE)*$S90*((1+'Inputs &amp; Summary'!$D$7)^BC$1))),IF($M90=Lists!$H$3,IF($K90&lt;1,((($R90*(1-$E90)+$Q90*(1-$F90))/$K90)*((1+'Inputs &amp; Summary'!$D$7)^BC$1)),((INT(BC$1/$K90)-INT((BC$1-1)/$K90))*($R90*(1-$E90)+$Q90*(1-$F90))*((1+'Inputs &amp; Summary'!$D$7)^BC$1))),((_xlfn.WEIBULL.DIST(BC$1,$L90,$K90,FALSE)*($R90*(1-$E90)+$Q90*(1-$F90))*((1+'Inputs &amp; Summary'!$D$7)^BC$1))))))</f>
        <v>0</v>
      </c>
      <c r="BD90" s="248">
        <f>$D90*IF(BD$1&gt;'Inputs &amp; Summary'!$D$5,0,IF(BD$1&gt;VLOOKUP($G90,Lists!$J$17:$K$21,2),IF($M90=Lists!$H$3,IF($K90&lt;1,(($S90/$K90)*((1+'Inputs &amp; Summary'!$D$7)^BD$1)),((INT(BD$1/$K90)-INT((BD$1-1)/$K90))*$S90*((1+'Inputs &amp; Summary'!$D$7)^BD$1))),(_xlfn.WEIBULL.DIST(BD$1,$L90,$K90,FALSE)*$S90*((1+'Inputs &amp; Summary'!$D$7)^BD$1))),IF($M90=Lists!$H$3,IF($K90&lt;1,((($R90*(1-$E90)+$Q90*(1-$F90))/$K90)*((1+'Inputs &amp; Summary'!$D$7)^BD$1)),((INT(BD$1/$K90)-INT((BD$1-1)/$K90))*($R90*(1-$E90)+$Q90*(1-$F90))*((1+'Inputs &amp; Summary'!$D$7)^BD$1))),((_xlfn.WEIBULL.DIST(BD$1,$L90,$K90,FALSE)*($R90*(1-$E90)+$Q90*(1-$F90))*((1+'Inputs &amp; Summary'!$D$7)^BD$1))))))</f>
        <v>0</v>
      </c>
      <c r="BE90" s="248">
        <f>$D90*IF(BE$1&gt;'Inputs &amp; Summary'!$D$5,0,IF(BE$1&gt;VLOOKUP($G90,Lists!$J$17:$K$21,2),IF($M90=Lists!$H$3,IF($K90&lt;1,(($S90/$K90)*((1+'Inputs &amp; Summary'!$D$7)^BE$1)),((INT(BE$1/$K90)-INT((BE$1-1)/$K90))*$S90*((1+'Inputs &amp; Summary'!$D$7)^BE$1))),(_xlfn.WEIBULL.DIST(BE$1,$L90,$K90,FALSE)*$S90*((1+'Inputs &amp; Summary'!$D$7)^BE$1))),IF($M90=Lists!$H$3,IF($K90&lt;1,((($R90*(1-$E90)+$Q90*(1-$F90))/$K90)*((1+'Inputs &amp; Summary'!$D$7)^BE$1)),((INT(BE$1/$K90)-INT((BE$1-1)/$K90))*($R90*(1-$E90)+$Q90*(1-$F90))*((1+'Inputs &amp; Summary'!$D$7)^BE$1))),((_xlfn.WEIBULL.DIST(BE$1,$L90,$K90,FALSE)*($R90*(1-$E90)+$Q90*(1-$F90))*((1+'Inputs &amp; Summary'!$D$7)^BE$1))))))</f>
        <v>0</v>
      </c>
      <c r="BF90" s="248">
        <f>$D90*IF(BF$1&gt;'Inputs &amp; Summary'!$D$5,0,IF(BF$1&gt;VLOOKUP($G90,Lists!$J$17:$K$21,2),IF($M90=Lists!$H$3,IF($K90&lt;1,(($S90/$K90)*((1+'Inputs &amp; Summary'!$D$7)^BF$1)),((INT(BF$1/$K90)-INT((BF$1-1)/$K90))*$S90*((1+'Inputs &amp; Summary'!$D$7)^BF$1))),(_xlfn.WEIBULL.DIST(BF$1,$L90,$K90,FALSE)*$S90*((1+'Inputs &amp; Summary'!$D$7)^BF$1))),IF($M90=Lists!$H$3,IF($K90&lt;1,((($R90*(1-$E90)+$Q90*(1-$F90))/$K90)*((1+'Inputs &amp; Summary'!$D$7)^BF$1)),((INT(BF$1/$K90)-INT((BF$1-1)/$K90))*($R90*(1-$E90)+$Q90*(1-$F90))*((1+'Inputs &amp; Summary'!$D$7)^BF$1))),((_xlfn.WEIBULL.DIST(BF$1,$L90,$K90,FALSE)*($R90*(1-$E90)+$Q90*(1-$F90))*((1+'Inputs &amp; Summary'!$D$7)^BF$1))))))</f>
        <v>0</v>
      </c>
      <c r="BG90" s="248">
        <f>$D90*IF(BG$1&gt;'Inputs &amp; Summary'!$D$5,0,IF(BG$1&gt;VLOOKUP($G90,Lists!$J$17:$K$21,2),IF($M90=Lists!$H$3,IF($K90&lt;1,(($S90/$K90)*((1+'Inputs &amp; Summary'!$D$7)^BG$1)),((INT(BG$1/$K90)-INT((BG$1-1)/$K90))*$S90*((1+'Inputs &amp; Summary'!$D$7)^BG$1))),(_xlfn.WEIBULL.DIST(BG$1,$L90,$K90,FALSE)*$S90*((1+'Inputs &amp; Summary'!$D$7)^BG$1))),IF($M90=Lists!$H$3,IF($K90&lt;1,((($R90*(1-$E90)+$Q90*(1-$F90))/$K90)*((1+'Inputs &amp; Summary'!$D$7)^BG$1)),((INT(BG$1/$K90)-INT((BG$1-1)/$K90))*($R90*(1-$E90)+$Q90*(1-$F90))*((1+'Inputs &amp; Summary'!$D$7)^BG$1))),((_xlfn.WEIBULL.DIST(BG$1,$L90,$K90,FALSE)*($R90*(1-$E90)+$Q90*(1-$F90))*((1+'Inputs &amp; Summary'!$D$7)^BG$1))))))</f>
        <v>0</v>
      </c>
      <c r="BH90" s="248">
        <f>$D90*IF(BH$1&gt;'Inputs &amp; Summary'!$D$5,0,IF(BH$1&gt;VLOOKUP($G90,Lists!$J$17:$K$21,2),IF($M90=Lists!$H$3,IF($K90&lt;1,(($S90/$K90)*((1+'Inputs &amp; Summary'!$D$7)^BH$1)),((INT(BH$1/$K90)-INT((BH$1-1)/$K90))*$S90*((1+'Inputs &amp; Summary'!$D$7)^BH$1))),(_xlfn.WEIBULL.DIST(BH$1,$L90,$K90,FALSE)*$S90*((1+'Inputs &amp; Summary'!$D$7)^BH$1))),IF($M90=Lists!$H$3,IF($K90&lt;1,((($R90*(1-$E90)+$Q90*(1-$F90))/$K90)*((1+'Inputs &amp; Summary'!$D$7)^BH$1)),((INT(BH$1/$K90)-INT((BH$1-1)/$K90))*($R90*(1-$E90)+$Q90*(1-$F90))*((1+'Inputs &amp; Summary'!$D$7)^BH$1))),((_xlfn.WEIBULL.DIST(BH$1,$L90,$K90,FALSE)*($R90*(1-$E90)+$Q90*(1-$F90))*((1+'Inputs &amp; Summary'!$D$7)^BH$1))))))</f>
        <v>0</v>
      </c>
      <c r="BI90" s="248">
        <f>$D90*IF(BI$1&gt;'Inputs &amp; Summary'!$D$5,0,IF(BI$1&gt;VLOOKUP($G90,Lists!$J$17:$K$21,2),IF($M90=Lists!$H$3,IF($K90&lt;1,(($S90/$K90)*((1+'Inputs &amp; Summary'!$D$7)^BI$1)),((INT(BI$1/$K90)-INT((BI$1-1)/$K90))*$S90*((1+'Inputs &amp; Summary'!$D$7)^BI$1))),(_xlfn.WEIBULL.DIST(BI$1,$L90,$K90,FALSE)*$S90*((1+'Inputs &amp; Summary'!$D$7)^BI$1))),IF($M90=Lists!$H$3,IF($K90&lt;1,((($R90*(1-$E90)+$Q90*(1-$F90))/$K90)*((1+'Inputs &amp; Summary'!$D$7)^BI$1)),((INT(BI$1/$K90)-INT((BI$1-1)/$K90))*($R90*(1-$E90)+$Q90*(1-$F90))*((1+'Inputs &amp; Summary'!$D$7)^BI$1))),((_xlfn.WEIBULL.DIST(BI$1,$L90,$K90,FALSE)*($R90*(1-$E90)+$Q90*(1-$F90))*((1+'Inputs &amp; Summary'!$D$7)^BI$1))))))</f>
        <v>0</v>
      </c>
      <c r="BJ90" s="248">
        <f>$D90*IF(BJ$1&gt;'Inputs &amp; Summary'!$D$5,0,IF(BJ$1&gt;VLOOKUP($G90,Lists!$J$17:$K$21,2),IF($M90=Lists!$H$3,IF($K90&lt;1,(($S90/$K90)*((1+'Inputs &amp; Summary'!$D$7)^BJ$1)),((INT(BJ$1/$K90)-INT((BJ$1-1)/$K90))*$S90*((1+'Inputs &amp; Summary'!$D$7)^BJ$1))),(_xlfn.WEIBULL.DIST(BJ$1,$L90,$K90,FALSE)*$S90*((1+'Inputs &amp; Summary'!$D$7)^BJ$1))),IF($M90=Lists!$H$3,IF($K90&lt;1,((($R90*(1-$E90)+$Q90*(1-$F90))/$K90)*((1+'Inputs &amp; Summary'!$D$7)^BJ$1)),((INT(BJ$1/$K90)-INT((BJ$1-1)/$K90))*($R90*(1-$E90)+$Q90*(1-$F90))*((1+'Inputs &amp; Summary'!$D$7)^BJ$1))),((_xlfn.WEIBULL.DIST(BJ$1,$L90,$K90,FALSE)*($R90*(1-$E90)+$Q90*(1-$F90))*((1+'Inputs &amp; Summary'!$D$7)^BJ$1))))))</f>
        <v>0</v>
      </c>
      <c r="BK90" s="248">
        <f>$D90*IF(BK$1&gt;'Inputs &amp; Summary'!$D$5,0,IF(BK$1&gt;VLOOKUP($G90,Lists!$J$17:$K$21,2),IF($M90=Lists!$H$3,IF($K90&lt;1,(($S90/$K90)*((1+'Inputs &amp; Summary'!$D$7)^BK$1)),((INT(BK$1/$K90)-INT((BK$1-1)/$K90))*$S90*((1+'Inputs &amp; Summary'!$D$7)^BK$1))),(_xlfn.WEIBULL.DIST(BK$1,$L90,$K90,FALSE)*$S90*((1+'Inputs &amp; Summary'!$D$7)^BK$1))),IF($M90=Lists!$H$3,IF($K90&lt;1,((($R90*(1-$E90)+$Q90*(1-$F90))/$K90)*((1+'Inputs &amp; Summary'!$D$7)^BK$1)),((INT(BK$1/$K90)-INT((BK$1-1)/$K90))*($R90*(1-$E90)+$Q90*(1-$F90))*((1+'Inputs &amp; Summary'!$D$7)^BK$1))),((_xlfn.WEIBULL.DIST(BK$1,$L90,$K90,FALSE)*($R90*(1-$E90)+$Q90*(1-$F90))*((1+'Inputs &amp; Summary'!$D$7)^BK$1))))))</f>
        <v>0</v>
      </c>
      <c r="BL90" s="248">
        <f>$D90*IF(BL$1&gt;'Inputs &amp; Summary'!$D$5,0,IF(BL$1&gt;VLOOKUP($G90,Lists!$J$17:$K$21,2),IF($M90=Lists!$H$3,IF($K90&lt;1,(($S90/$K90)*((1+'Inputs &amp; Summary'!$D$7)^BL$1)),((INT(BL$1/$K90)-INT((BL$1-1)/$K90))*$S90*((1+'Inputs &amp; Summary'!$D$7)^BL$1))),(_xlfn.WEIBULL.DIST(BL$1,$L90,$K90,FALSE)*$S90*((1+'Inputs &amp; Summary'!$D$7)^BL$1))),IF($M90=Lists!$H$3,IF($K90&lt;1,((($R90*(1-$E90)+$Q90*(1-$F90))/$K90)*((1+'Inputs &amp; Summary'!$D$7)^BL$1)),((INT(BL$1/$K90)-INT((BL$1-1)/$K90))*($R90*(1-$E90)+$Q90*(1-$F90))*((1+'Inputs &amp; Summary'!$D$7)^BL$1))),((_xlfn.WEIBULL.DIST(BL$1,$L90,$K90,FALSE)*($R90*(1-$E90)+$Q90*(1-$F90))*((1+'Inputs &amp; Summary'!$D$7)^BL$1))))))</f>
        <v>0</v>
      </c>
    </row>
    <row r="91" spans="1:64" x14ac:dyDescent="0.3">
      <c r="A91" s="236" t="s">
        <v>254</v>
      </c>
      <c r="B91" s="117" t="str">
        <f>IF('Inputs &amp; Summary'!$D$15=Lists!$E$3,INDEX('Residential Rooftop Details'!$A$30:$X$158,MATCH('Cash Flow'!$A91,'Residential Rooftop Details'!$A$30:$A$158,0),COLUMN(B$1)),IF('Inputs &amp; Summary'!$D$15=Lists!$E$4,INDEX('Commercial Rooftop Details'!$A$30:$V$158,MATCH('Cash Flow'!$A91,'Commercial Rooftop Details'!$A$30:$A$158,0),COLUMN(B$1)),INDEX('Ground-Mount Details'!$A$30:$V$158,MATCH('Cash Flow'!$A91,'Ground-Mount Details'!$A$30:$A$158,0),COLUMN(B$1))))</f>
        <v>Preventive</v>
      </c>
      <c r="C91" s="117" t="str">
        <f>IF('Inputs &amp; Summary'!$D$15=Lists!$E$3,INDEX('Residential Rooftop Details'!$A$30:$X$158,MATCH('Cash Flow'!$A91,'Residential Rooftop Details'!$A$30:$A$158,0),COLUMN(C$1)),IF('Inputs &amp; Summary'!$D$15=Lists!$E$4,INDEX('Commercial Rooftop Details'!$A$30:$V$158,MATCH('Cash Flow'!$A91,'Commercial Rooftop Details'!$A$30:$A$158,0),COLUMN(C$1)),INDEX('Ground-Mount Details'!$A$30:$V$158,MATCH('Cash Flow'!$A91,'Ground-Mount Details'!$A$30:$A$158,0),COLUMN(C$1))))</f>
        <v>Cleaning/Veg</v>
      </c>
      <c r="D91" s="117">
        <f>IF('Inputs &amp; Summary'!$D$15=Lists!$E$3,INDEX('Residential Rooftop Details'!$A$30:$X$158,MATCH('Cash Flow'!$A91,'Residential Rooftop Details'!$A$30:$A$158,0),COLUMN(D$1)),IF('Inputs &amp; Summary'!$D$15=Lists!$E$4,INDEX('Commercial Rooftop Details'!$A$30:$V$158,MATCH('Cash Flow'!$A91,'Commercial Rooftop Details'!$A$30:$A$158,0),COLUMN(D$1)),INDEX('Ground-Mount Details'!$A$30:$V$158,MATCH('Cash Flow'!$A91,'Ground-Mount Details'!$A$30:$A$158,0),COLUMN(D$1))))</f>
        <v>0</v>
      </c>
      <c r="E91" s="117">
        <f>IF('Inputs &amp; Summary'!$D$15=Lists!$E$3,INDEX('Residential Rooftop Details'!$A$30:$X$158,MATCH('Cash Flow'!$A91,'Residential Rooftop Details'!$A$30:$A$158,0),COLUMN(E$1)),IF('Inputs &amp; Summary'!$D$15=Lists!$E$4,INDEX('Commercial Rooftop Details'!$A$30:$V$158,MATCH('Cash Flow'!$A91,'Commercial Rooftop Details'!$A$30:$A$158,0),COLUMN(E$1)),INDEX('Ground-Mount Details'!$A$30:$V$158,MATCH('Cash Flow'!$A91,'Ground-Mount Details'!$A$30:$A$158,0),COLUMN(E$1))))</f>
        <v>0</v>
      </c>
      <c r="F91" s="117">
        <f>IF('Inputs &amp; Summary'!$D$15=Lists!$E$3,INDEX('Residential Rooftop Details'!$A$30:$X$158,MATCH('Cash Flow'!$A91,'Residential Rooftop Details'!$A$30:$A$158,0),COLUMN(F$1)),IF('Inputs &amp; Summary'!$D$15=Lists!$E$4,INDEX('Commercial Rooftop Details'!$A$30:$V$158,MATCH('Cash Flow'!$A91,'Commercial Rooftop Details'!$A$30:$A$158,0),COLUMN(F$1)),INDEX('Ground-Mount Details'!$A$30:$V$158,MATCH('Cash Flow'!$A91,'Ground-Mount Details'!$A$30:$A$158,0),COLUMN(F$1))))</f>
        <v>0</v>
      </c>
      <c r="G91" s="237" t="str">
        <f>IF('Inputs &amp; Summary'!$D$15=Lists!$E$3,INDEX('Residential Rooftop Details'!$A$30:$X$158,MATCH('Cash Flow'!$A91,'Residential Rooftop Details'!$A$30:$A$158,0),COLUMN(G$1)),IF('Inputs &amp; Summary'!$D$15=Lists!$E$4,INDEX('Commercial Rooftop Details'!$A$30:$V$158,MATCH('Cash Flow'!$A91,'Commercial Rooftop Details'!$A$30:$A$158,0),COLUMN(G$1)),INDEX('Ground-Mount Details'!$A$30:$V$158,MATCH('Cash Flow'!$A91,'Ground-Mount Details'!$A$30:$A$158,0),COLUMN(G$1))))</f>
        <v>N/A</v>
      </c>
      <c r="H91" s="237" t="str">
        <f>IF('Inputs &amp; Summary'!$D$15=Lists!$E$3,INDEX('Residential Rooftop Details'!$A$30:$X$158,MATCH('Cash Flow'!$A91,'Residential Rooftop Details'!$A$30:$A$158,0),COLUMN(H$1)),IF('Inputs &amp; Summary'!$D$15=Lists!$E$4,INDEX('Commercial Rooftop Details'!$A$30:$V$158,MATCH('Cash Flow'!$A91,'Commercial Rooftop Details'!$A$30:$A$158,0),COLUMN(H$1)),INDEX('Ground-Mount Details'!$A$30:$V$158,MATCH('Cash Flow'!$A91,'Ground-Mount Details'!$A$30:$A$158,0),COLUMN(H$1))))</f>
        <v>acres</v>
      </c>
      <c r="I91" s="237" t="str">
        <f>IF('Inputs &amp; Summary'!$D$15=Lists!$E$3,INDEX('Residential Rooftop Details'!$A$30:$X$158,MATCH('Cash Flow'!$A91,'Residential Rooftop Details'!$A$30:$A$158,0),COLUMN(I$1)),IF('Inputs &amp; Summary'!$D$15=Lists!$E$4,INDEX('Commercial Rooftop Details'!$A$30:$V$158,MATCH('Cash Flow'!$A91,'Commercial Rooftop Details'!$A$30:$A$158,0),COLUMN(I$1)),INDEX('Ground-Mount Details'!$A$30:$V$158,MATCH('Cash Flow'!$A91,'Ground-Mount Details'!$A$30:$A$158,0),COLUMN(I$1))))</f>
        <v>Mower/Trimmer</v>
      </c>
      <c r="J91" s="238">
        <f>IF('Inputs &amp; Summary'!$D$15=Lists!$E$3,INDEX('Residential Rooftop Details'!$A$30:$X$158,MATCH('Cash Flow'!$A91,'Residential Rooftop Details'!$A$30:$A$158,0),COLUMN(J$1)),IF('Inputs &amp; Summary'!$D$15=Lists!$E$4,INDEX('Commercial Rooftop Details'!$A$30:$V$158,MATCH('Cash Flow'!$A91,'Commercial Rooftop Details'!$A$30:$A$158,0),COLUMN(J$1)),INDEX('Ground-Mount Details'!$A$30:$V$158,MATCH('Cash Flow'!$A91,'Ground-Mount Details'!$A$30:$A$158,0),COLUMN(J$1))))</f>
        <v>21.23076923076923</v>
      </c>
      <c r="K91" s="239">
        <f>IF('Inputs &amp; Summary'!$D$15=Lists!$E$3,INDEX('Residential Rooftop Details'!$A$30:$X$158,MATCH('Cash Flow'!$A91,'Residential Rooftop Details'!$A$30:$A$158,0),COLUMN(K$1)),IF('Inputs &amp; Summary'!$D$15=Lists!$E$4,INDEX('Commercial Rooftop Details'!$A$30:$V$158,MATCH('Cash Flow'!$A91,'Commercial Rooftop Details'!$A$30:$A$158,0),COLUMN(K$1)),INDEX('Ground-Mount Details'!$A$30:$V$158,MATCH('Cash Flow'!$A91,'Ground-Mount Details'!$A$30:$A$158,0),COLUMN(K$1))))</f>
        <v>0.5</v>
      </c>
      <c r="L91" s="239">
        <f>IF('Inputs &amp; Summary'!$D$15=Lists!$E$3,INDEX('Residential Rooftop Details'!$A$30:$X$158,MATCH('Cash Flow'!$A91,'Residential Rooftop Details'!$A$30:$A$158,0),COLUMN(L$1)),IF('Inputs &amp; Summary'!$D$15=Lists!$E$4,INDEX('Commercial Rooftop Details'!$A$30:$V$158,MATCH('Cash Flow'!$A91,'Commercial Rooftop Details'!$A$30:$A$158,0),COLUMN(L$1)),INDEX('Ground-Mount Details'!$A$30:$V$158,MATCH('Cash Flow'!$A91,'Ground-Mount Details'!$A$30:$A$158,0),COLUMN(L$1))))</f>
        <v>1</v>
      </c>
      <c r="M91" s="238" t="str">
        <f>IF('Inputs &amp; Summary'!$D$15=Lists!$E$3,INDEX('Residential Rooftop Details'!$A$30:$X$158,MATCH('Cash Flow'!$A91,'Residential Rooftop Details'!$A$30:$A$158,0),COLUMN(M$1)),IF('Inputs &amp; Summary'!$D$15=Lists!$E$4,INDEX('Commercial Rooftop Details'!$A$30:$V$158,MATCH('Cash Flow'!$A91,'Commercial Rooftop Details'!$A$30:$A$158,0),COLUMN(M$1)),INDEX('Ground-Mount Details'!$A$30:$V$158,MATCH('Cash Flow'!$A91,'Ground-Mount Details'!$A$30:$A$158,0),COLUMN(M$1))))</f>
        <v>interval</v>
      </c>
      <c r="N91" s="240">
        <f>IF('Inputs &amp; Summary'!$D$15=Lists!$E$3,INDEX('Residential Rooftop Details'!$A$30:$X$158,MATCH('Cash Flow'!$A91,'Residential Rooftop Details'!$A$30:$A$158,0),COLUMN(N$1)),IF('Inputs &amp; Summary'!$D$15=Lists!$E$4,INDEX('Commercial Rooftop Details'!$A$30:$V$158,MATCH('Cash Flow'!$A91,'Commercial Rooftop Details'!$A$30:$A$158,0),COLUMN(N$1)),INDEX('Ground-Mount Details'!$A$30:$V$158,MATCH('Cash Flow'!$A91,'Ground-Mount Details'!$A$30:$A$158,0),COLUMN(N$1))))</f>
        <v>1</v>
      </c>
      <c r="O91" s="239">
        <f>IF('Inputs &amp; Summary'!$D$15=Lists!$E$3,INDEX('Residential Rooftop Details'!$A$30:$X$158,MATCH('Cash Flow'!$A91,'Residential Rooftop Details'!$A$30:$A$158,0),COLUMN(O$1)),IF('Inputs &amp; Summary'!$D$15=Lists!$E$4,INDEX('Commercial Rooftop Details'!$A$30:$V$158,MATCH('Cash Flow'!$A91,'Commercial Rooftop Details'!$A$30:$A$158,0),COLUMN(O$1)),INDEX('Ground-Mount Details'!$A$30:$V$158,MATCH('Cash Flow'!$A91,'Ground-Mount Details'!$A$30:$A$158,0),COLUMN(O$1))))</f>
        <v>2</v>
      </c>
      <c r="P91" s="241">
        <f>IF('Inputs &amp; Summary'!$D$15=Lists!$E$3,INDEX('Residential Rooftop Details'!$A$30:$X$158,MATCH('Cash Flow'!$A91,'Residential Rooftop Details'!$A$30:$A$158,0),COLUMN(P$1)),IF('Inputs &amp; Summary'!$D$15=Lists!$E$4,INDEX('Commercial Rooftop Details'!$A$30:$V$158,MATCH('Cash Flow'!$A91,'Commercial Rooftop Details'!$A$30:$A$158,0),COLUMN(P$1)),INDEX('Ground-Mount Details'!$A$30:$V$158,MATCH('Cash Flow'!$A91,'Ground-Mount Details'!$A$30:$A$158,0),COLUMN(P$1))))</f>
        <v>100</v>
      </c>
      <c r="Q91" s="242">
        <f>IF('Inputs &amp; Summary'!$D$15=Lists!$E$3,INDEX('Residential Rooftop Details'!$A$30:$X$158,MATCH('Cash Flow'!$A91,'Residential Rooftop Details'!$A$30:$A$158,0),COLUMN(Q$1)),IF('Inputs &amp; Summary'!$D$15=Lists!$E$4,INDEX('Commercial Rooftop Details'!$A$30:$V$158,MATCH('Cash Flow'!$A91,'Commercial Rooftop Details'!$A$30:$A$158,0),COLUMN(Q$1)),INDEX('Ground-Mount Details'!$A$30:$V$158,MATCH('Cash Flow'!$A91,'Ground-Mount Details'!$A$30:$A$158,0),COLUMN(Q$1))))</f>
        <v>42.46153846153846</v>
      </c>
      <c r="R91" s="242">
        <f>IF('Inputs &amp; Summary'!$D$15=Lists!$E$3,INDEX('Residential Rooftop Details'!$A$30:$X$158,MATCH('Cash Flow'!$A91,'Residential Rooftop Details'!$A$30:$A$158,0),COLUMN(R$1)),IF('Inputs &amp; Summary'!$D$15=Lists!$E$4,INDEX('Commercial Rooftop Details'!$A$30:$V$158,MATCH('Cash Flow'!$A91,'Commercial Rooftop Details'!$A$30:$A$158,0),COLUMN(R$1)),INDEX('Ground-Mount Details'!$A$30:$V$158,MATCH('Cash Flow'!$A91,'Ground-Mount Details'!$A$30:$A$158,0),COLUMN(R$1))))</f>
        <v>100</v>
      </c>
      <c r="S91" s="243">
        <f>IF('Inputs &amp; Summary'!$D$15=Lists!$E$3,INDEX('Residential Rooftop Details'!$A$30:$X$158,MATCH('Cash Flow'!$A91,'Residential Rooftop Details'!$A$30:$A$158,0),COLUMN(S$1)),IF('Inputs &amp; Summary'!$D$15=Lists!$E$4,INDEX('Commercial Rooftop Details'!$A$30:$V$158,MATCH('Cash Flow'!$A91,'Commercial Rooftop Details'!$A$30:$A$158,0),COLUMN(S$1)),INDEX('Ground-Mount Details'!$A$30:$V$158,MATCH('Cash Flow'!$A91,'Ground-Mount Details'!$A$30:$A$158,0),COLUMN(S$1))))</f>
        <v>0</v>
      </c>
      <c r="T91" s="238">
        <f>IF('Inputs &amp; Summary'!$D$15=Lists!$E$3,INDEX('Residential Rooftop Details'!$A$30:$X$158,MATCH('Cash Flow'!$A91,'Residential Rooftop Details'!$A$30:$A$158,0),COLUMN(T$1)),IF('Inputs &amp; Summary'!$D$15=Lists!$E$4,INDEX('Commercial Rooftop Details'!$A$30:$V$158,MATCH('Cash Flow'!$A91,'Commercial Rooftop Details'!$A$30:$A$158,0),COLUMN(T$1)),INDEX('Ground-Mount Details'!$A$30:$V$158,MATCH('Cash Flow'!$A91,'Ground-Mount Details'!$A$30:$A$158,0),COLUMN(T$1))))</f>
        <v>0</v>
      </c>
      <c r="U91" s="244">
        <f>IF('Inputs &amp; Summary'!$D$15=Lists!$E$3,INDEX('Residential Rooftop Details'!$A$30:$X$158,MATCH('Cash Flow'!$A91,'Residential Rooftop Details'!$A$30:$A$158,0),COLUMN(U$1)),IF('Inputs &amp; Summary'!$D$15=Lists!$E$4,INDEX('Commercial Rooftop Details'!$A$30:$V$158,MATCH('Cash Flow'!$A91,'Commercial Rooftop Details'!$A$30:$A$158,0),COLUMN(U$1)),INDEX('Ground-Mount Details'!$A$30:$V$158,MATCH('Cash Flow'!$A91,'Ground-Mount Details'!$A$30:$A$158,0),COLUMN(U$1))))</f>
        <v>0</v>
      </c>
      <c r="V91" s="245">
        <f t="shared" si="8"/>
        <v>0</v>
      </c>
      <c r="W91" s="245">
        <f>NPV('Inputs &amp; Summary'!$D$6,Y91:BL91)</f>
        <v>0</v>
      </c>
      <c r="X91" s="246">
        <f t="shared" si="7"/>
        <v>0</v>
      </c>
      <c r="Y91" s="248">
        <f>$D91*IF(Y$1&gt;'Inputs &amp; Summary'!$D$5,0,IF(Y$1&gt;VLOOKUP($G91,Lists!$J$17:$K$21,2),IF($M91=Lists!$H$3,IF($K91&lt;1,(($S91/$K91)*((1+'Inputs &amp; Summary'!$D$7)^Y$1)),((INT(Y$1/$K91)-INT((Y$1-1)/$K91))*$S91*((1+'Inputs &amp; Summary'!$D$7)^Y$1))),(_xlfn.WEIBULL.DIST(Y$1,$L91,$K91,FALSE)*$S91*((1+'Inputs &amp; Summary'!$D$7)^Y$1))),IF($M91=Lists!$H$3,IF($K91&lt;1,((($R91*(1-$E91)+$Q91*(1-$F91))/$K91)*((1+'Inputs &amp; Summary'!$D$7)^Y$1)),((INT(Y$1/$K91)-INT((Y$1-1)/$K91))*($R91*(1-$E91)+$Q91*(1-$F91))*((1+'Inputs &amp; Summary'!$D$7)^Y$1))),((_xlfn.WEIBULL.DIST(Y$1,$L91,$K91,FALSE)*($R91*(1-$E91)+$Q91*(1-$F91))*((1+'Inputs &amp; Summary'!$D$7)^Y$1))))))</f>
        <v>0</v>
      </c>
      <c r="Z91" s="248">
        <f>$D91*IF(Z$1&gt;'Inputs &amp; Summary'!$D$5,0,IF(Z$1&gt;VLOOKUP($G91,Lists!$J$17:$K$21,2),IF($M91=Lists!$H$3,IF($K91&lt;1,(($S91/$K91)*((1+'Inputs &amp; Summary'!$D$7)^Z$1)),((INT(Z$1/$K91)-INT((Z$1-1)/$K91))*$S91*((1+'Inputs &amp; Summary'!$D$7)^Z$1))),(_xlfn.WEIBULL.DIST(Z$1,$L91,$K91,FALSE)*$S91*((1+'Inputs &amp; Summary'!$D$7)^Z$1))),IF($M91=Lists!$H$3,IF($K91&lt;1,((($R91*(1-$E91)+$Q91*(1-$F91))/$K91)*((1+'Inputs &amp; Summary'!$D$7)^Z$1)),((INT(Z$1/$K91)-INT((Z$1-1)/$K91))*($R91*(1-$E91)+$Q91*(1-$F91))*((1+'Inputs &amp; Summary'!$D$7)^Z$1))),((_xlfn.WEIBULL.DIST(Z$1,$L91,$K91,FALSE)*($R91*(1-$E91)+$Q91*(1-$F91))*((1+'Inputs &amp; Summary'!$D$7)^Z$1))))))</f>
        <v>0</v>
      </c>
      <c r="AA91" s="248">
        <f>$D91*IF(AA$1&gt;'Inputs &amp; Summary'!$D$5,0,IF(AA$1&gt;VLOOKUP($G91,Lists!$J$17:$K$21,2),IF($M91=Lists!$H$3,IF($K91&lt;1,(($S91/$K91)*((1+'Inputs &amp; Summary'!$D$7)^AA$1)),((INT(AA$1/$K91)-INT((AA$1-1)/$K91))*$S91*((1+'Inputs &amp; Summary'!$D$7)^AA$1))),(_xlfn.WEIBULL.DIST(AA$1,$L91,$K91,FALSE)*$S91*((1+'Inputs &amp; Summary'!$D$7)^AA$1))),IF($M91=Lists!$H$3,IF($K91&lt;1,((($R91*(1-$E91)+$Q91*(1-$F91))/$K91)*((1+'Inputs &amp; Summary'!$D$7)^AA$1)),((INT(AA$1/$K91)-INT((AA$1-1)/$K91))*($R91*(1-$E91)+$Q91*(1-$F91))*((1+'Inputs &amp; Summary'!$D$7)^AA$1))),((_xlfn.WEIBULL.DIST(AA$1,$L91,$K91,FALSE)*($R91*(1-$E91)+$Q91*(1-$F91))*((1+'Inputs &amp; Summary'!$D$7)^AA$1))))))</f>
        <v>0</v>
      </c>
      <c r="AB91" s="248">
        <f>$D91*IF(AB$1&gt;'Inputs &amp; Summary'!$D$5,0,IF(AB$1&gt;VLOOKUP($G91,Lists!$J$17:$K$21,2),IF($M91=Lists!$H$3,IF($K91&lt;1,(($S91/$K91)*((1+'Inputs &amp; Summary'!$D$7)^AB$1)),((INT(AB$1/$K91)-INT((AB$1-1)/$K91))*$S91*((1+'Inputs &amp; Summary'!$D$7)^AB$1))),(_xlfn.WEIBULL.DIST(AB$1,$L91,$K91,FALSE)*$S91*((1+'Inputs &amp; Summary'!$D$7)^AB$1))),IF($M91=Lists!$H$3,IF($K91&lt;1,((($R91*(1-$E91)+$Q91*(1-$F91))/$K91)*((1+'Inputs &amp; Summary'!$D$7)^AB$1)),((INT(AB$1/$K91)-INT((AB$1-1)/$K91))*($R91*(1-$E91)+$Q91*(1-$F91))*((1+'Inputs &amp; Summary'!$D$7)^AB$1))),((_xlfn.WEIBULL.DIST(AB$1,$L91,$K91,FALSE)*($R91*(1-$E91)+$Q91*(1-$F91))*((1+'Inputs &amp; Summary'!$D$7)^AB$1))))))</f>
        <v>0</v>
      </c>
      <c r="AC91" s="248">
        <f>$D91*IF(AC$1&gt;'Inputs &amp; Summary'!$D$5,0,IF(AC$1&gt;VLOOKUP($G91,Lists!$J$17:$K$21,2),IF($M91=Lists!$H$3,IF($K91&lt;1,(($S91/$K91)*((1+'Inputs &amp; Summary'!$D$7)^AC$1)),((INT(AC$1/$K91)-INT((AC$1-1)/$K91))*$S91*((1+'Inputs &amp; Summary'!$D$7)^AC$1))),(_xlfn.WEIBULL.DIST(AC$1,$L91,$K91,FALSE)*$S91*((1+'Inputs &amp; Summary'!$D$7)^AC$1))),IF($M91=Lists!$H$3,IF($K91&lt;1,((($R91*(1-$E91)+$Q91*(1-$F91))/$K91)*((1+'Inputs &amp; Summary'!$D$7)^AC$1)),((INT(AC$1/$K91)-INT((AC$1-1)/$K91))*($R91*(1-$E91)+$Q91*(1-$F91))*((1+'Inputs &amp; Summary'!$D$7)^AC$1))),((_xlfn.WEIBULL.DIST(AC$1,$L91,$K91,FALSE)*($R91*(1-$E91)+$Q91*(1-$F91))*((1+'Inputs &amp; Summary'!$D$7)^AC$1))))))</f>
        <v>0</v>
      </c>
      <c r="AD91" s="248">
        <f>$D91*IF(AD$1&gt;'Inputs &amp; Summary'!$D$5,0,IF(AD$1&gt;VLOOKUP($G91,Lists!$J$17:$K$21,2),IF($M91=Lists!$H$3,IF($K91&lt;1,(($S91/$K91)*((1+'Inputs &amp; Summary'!$D$7)^AD$1)),((INT(AD$1/$K91)-INT((AD$1-1)/$K91))*$S91*((1+'Inputs &amp; Summary'!$D$7)^AD$1))),(_xlfn.WEIBULL.DIST(AD$1,$L91,$K91,FALSE)*$S91*((1+'Inputs &amp; Summary'!$D$7)^AD$1))),IF($M91=Lists!$H$3,IF($K91&lt;1,((($R91*(1-$E91)+$Q91*(1-$F91))/$K91)*((1+'Inputs &amp; Summary'!$D$7)^AD$1)),((INT(AD$1/$K91)-INT((AD$1-1)/$K91))*($R91*(1-$E91)+$Q91*(1-$F91))*((1+'Inputs &amp; Summary'!$D$7)^AD$1))),((_xlfn.WEIBULL.DIST(AD$1,$L91,$K91,FALSE)*($R91*(1-$E91)+$Q91*(1-$F91))*((1+'Inputs &amp; Summary'!$D$7)^AD$1))))))</f>
        <v>0</v>
      </c>
      <c r="AE91" s="248">
        <f>$D91*IF(AE$1&gt;'Inputs &amp; Summary'!$D$5,0,IF(AE$1&gt;VLOOKUP($G91,Lists!$J$17:$K$21,2),IF($M91=Lists!$H$3,IF($K91&lt;1,(($S91/$K91)*((1+'Inputs &amp; Summary'!$D$7)^AE$1)),((INT(AE$1/$K91)-INT((AE$1-1)/$K91))*$S91*((1+'Inputs &amp; Summary'!$D$7)^AE$1))),(_xlfn.WEIBULL.DIST(AE$1,$L91,$K91,FALSE)*$S91*((1+'Inputs &amp; Summary'!$D$7)^AE$1))),IF($M91=Lists!$H$3,IF($K91&lt;1,((($R91*(1-$E91)+$Q91*(1-$F91))/$K91)*((1+'Inputs &amp; Summary'!$D$7)^AE$1)),((INT(AE$1/$K91)-INT((AE$1-1)/$K91))*($R91*(1-$E91)+$Q91*(1-$F91))*((1+'Inputs &amp; Summary'!$D$7)^AE$1))),((_xlfn.WEIBULL.DIST(AE$1,$L91,$K91,FALSE)*($R91*(1-$E91)+$Q91*(1-$F91))*((1+'Inputs &amp; Summary'!$D$7)^AE$1))))))</f>
        <v>0</v>
      </c>
      <c r="AF91" s="248">
        <f>$D91*IF(AF$1&gt;'Inputs &amp; Summary'!$D$5,0,IF(AF$1&gt;VLOOKUP($G91,Lists!$J$17:$K$21,2),IF($M91=Lists!$H$3,IF($K91&lt;1,(($S91/$K91)*((1+'Inputs &amp; Summary'!$D$7)^AF$1)),((INT(AF$1/$K91)-INT((AF$1-1)/$K91))*$S91*((1+'Inputs &amp; Summary'!$D$7)^AF$1))),(_xlfn.WEIBULL.DIST(AF$1,$L91,$K91,FALSE)*$S91*((1+'Inputs &amp; Summary'!$D$7)^AF$1))),IF($M91=Lists!$H$3,IF($K91&lt;1,((($R91*(1-$E91)+$Q91*(1-$F91))/$K91)*((1+'Inputs &amp; Summary'!$D$7)^AF$1)),((INT(AF$1/$K91)-INT((AF$1-1)/$K91))*($R91*(1-$E91)+$Q91*(1-$F91))*((1+'Inputs &amp; Summary'!$D$7)^AF$1))),((_xlfn.WEIBULL.DIST(AF$1,$L91,$K91,FALSE)*($R91*(1-$E91)+$Q91*(1-$F91))*((1+'Inputs &amp; Summary'!$D$7)^AF$1))))))</f>
        <v>0</v>
      </c>
      <c r="AG91" s="248">
        <f>$D91*IF(AG$1&gt;'Inputs &amp; Summary'!$D$5,0,IF(AG$1&gt;VLOOKUP($G91,Lists!$J$17:$K$21,2),IF($M91=Lists!$H$3,IF($K91&lt;1,(($S91/$K91)*((1+'Inputs &amp; Summary'!$D$7)^AG$1)),((INT(AG$1/$K91)-INT((AG$1-1)/$K91))*$S91*((1+'Inputs &amp; Summary'!$D$7)^AG$1))),(_xlfn.WEIBULL.DIST(AG$1,$L91,$K91,FALSE)*$S91*((1+'Inputs &amp; Summary'!$D$7)^AG$1))),IF($M91=Lists!$H$3,IF($K91&lt;1,((($R91*(1-$E91)+$Q91*(1-$F91))/$K91)*((1+'Inputs &amp; Summary'!$D$7)^AG$1)),((INT(AG$1/$K91)-INT((AG$1-1)/$K91))*($R91*(1-$E91)+$Q91*(1-$F91))*((1+'Inputs &amp; Summary'!$D$7)^AG$1))),((_xlfn.WEIBULL.DIST(AG$1,$L91,$K91,FALSE)*($R91*(1-$E91)+$Q91*(1-$F91))*((1+'Inputs &amp; Summary'!$D$7)^AG$1))))))</f>
        <v>0</v>
      </c>
      <c r="AH91" s="248">
        <f>$D91*IF(AH$1&gt;'Inputs &amp; Summary'!$D$5,0,IF(AH$1&gt;VLOOKUP($G91,Lists!$J$17:$K$21,2),IF($M91=Lists!$H$3,IF($K91&lt;1,(($S91/$K91)*((1+'Inputs &amp; Summary'!$D$7)^AH$1)),((INT(AH$1/$K91)-INT((AH$1-1)/$K91))*$S91*((1+'Inputs &amp; Summary'!$D$7)^AH$1))),(_xlfn.WEIBULL.DIST(AH$1,$L91,$K91,FALSE)*$S91*((1+'Inputs &amp; Summary'!$D$7)^AH$1))),IF($M91=Lists!$H$3,IF($K91&lt;1,((($R91*(1-$E91)+$Q91*(1-$F91))/$K91)*((1+'Inputs &amp; Summary'!$D$7)^AH$1)),((INT(AH$1/$K91)-INT((AH$1-1)/$K91))*($R91*(1-$E91)+$Q91*(1-$F91))*((1+'Inputs &amp; Summary'!$D$7)^AH$1))),((_xlfn.WEIBULL.DIST(AH$1,$L91,$K91,FALSE)*($R91*(1-$E91)+$Q91*(1-$F91))*((1+'Inputs &amp; Summary'!$D$7)^AH$1))))))</f>
        <v>0</v>
      </c>
      <c r="AI91" s="248">
        <f>$D91*IF(AI$1&gt;'Inputs &amp; Summary'!$D$5,0,IF(AI$1&gt;VLOOKUP($G91,Lists!$J$17:$K$21,2),IF($M91=Lists!$H$3,IF($K91&lt;1,(($S91/$K91)*((1+'Inputs &amp; Summary'!$D$7)^AI$1)),((INT(AI$1/$K91)-INT((AI$1-1)/$K91))*$S91*((1+'Inputs &amp; Summary'!$D$7)^AI$1))),(_xlfn.WEIBULL.DIST(AI$1,$L91,$K91,FALSE)*$S91*((1+'Inputs &amp; Summary'!$D$7)^AI$1))),IF($M91=Lists!$H$3,IF($K91&lt;1,((($R91*(1-$E91)+$Q91*(1-$F91))/$K91)*((1+'Inputs &amp; Summary'!$D$7)^AI$1)),((INT(AI$1/$K91)-INT((AI$1-1)/$K91))*($R91*(1-$E91)+$Q91*(1-$F91))*((1+'Inputs &amp; Summary'!$D$7)^AI$1))),((_xlfn.WEIBULL.DIST(AI$1,$L91,$K91,FALSE)*($R91*(1-$E91)+$Q91*(1-$F91))*((1+'Inputs &amp; Summary'!$D$7)^AI$1))))))</f>
        <v>0</v>
      </c>
      <c r="AJ91" s="248">
        <f>$D91*IF(AJ$1&gt;'Inputs &amp; Summary'!$D$5,0,IF(AJ$1&gt;VLOOKUP($G91,Lists!$J$17:$K$21,2),IF($M91=Lists!$H$3,IF($K91&lt;1,(($S91/$K91)*((1+'Inputs &amp; Summary'!$D$7)^AJ$1)),((INT(AJ$1/$K91)-INT((AJ$1-1)/$K91))*$S91*((1+'Inputs &amp; Summary'!$D$7)^AJ$1))),(_xlfn.WEIBULL.DIST(AJ$1,$L91,$K91,FALSE)*$S91*((1+'Inputs &amp; Summary'!$D$7)^AJ$1))),IF($M91=Lists!$H$3,IF($K91&lt;1,((($R91*(1-$E91)+$Q91*(1-$F91))/$K91)*((1+'Inputs &amp; Summary'!$D$7)^AJ$1)),((INT(AJ$1/$K91)-INT((AJ$1-1)/$K91))*($R91*(1-$E91)+$Q91*(1-$F91))*((1+'Inputs &amp; Summary'!$D$7)^AJ$1))),((_xlfn.WEIBULL.DIST(AJ$1,$L91,$K91,FALSE)*($R91*(1-$E91)+$Q91*(1-$F91))*((1+'Inputs &amp; Summary'!$D$7)^AJ$1))))))</f>
        <v>0</v>
      </c>
      <c r="AK91" s="248">
        <f>$D91*IF(AK$1&gt;'Inputs &amp; Summary'!$D$5,0,IF(AK$1&gt;VLOOKUP($G91,Lists!$J$17:$K$21,2),IF($M91=Lists!$H$3,IF($K91&lt;1,(($S91/$K91)*((1+'Inputs &amp; Summary'!$D$7)^AK$1)),((INT(AK$1/$K91)-INT((AK$1-1)/$K91))*$S91*((1+'Inputs &amp; Summary'!$D$7)^AK$1))),(_xlfn.WEIBULL.DIST(AK$1,$L91,$K91,FALSE)*$S91*((1+'Inputs &amp; Summary'!$D$7)^AK$1))),IF($M91=Lists!$H$3,IF($K91&lt;1,((($R91*(1-$E91)+$Q91*(1-$F91))/$K91)*((1+'Inputs &amp; Summary'!$D$7)^AK$1)),((INT(AK$1/$K91)-INT((AK$1-1)/$K91))*($R91*(1-$E91)+$Q91*(1-$F91))*((1+'Inputs &amp; Summary'!$D$7)^AK$1))),((_xlfn.WEIBULL.DIST(AK$1,$L91,$K91,FALSE)*($R91*(1-$E91)+$Q91*(1-$F91))*((1+'Inputs &amp; Summary'!$D$7)^AK$1))))))</f>
        <v>0</v>
      </c>
      <c r="AL91" s="248">
        <f>$D91*IF(AL$1&gt;'Inputs &amp; Summary'!$D$5,0,IF(AL$1&gt;VLOOKUP($G91,Lists!$J$17:$K$21,2),IF($M91=Lists!$H$3,IF($K91&lt;1,(($S91/$K91)*((1+'Inputs &amp; Summary'!$D$7)^AL$1)),((INT(AL$1/$K91)-INT((AL$1-1)/$K91))*$S91*((1+'Inputs &amp; Summary'!$D$7)^AL$1))),(_xlfn.WEIBULL.DIST(AL$1,$L91,$K91,FALSE)*$S91*((1+'Inputs &amp; Summary'!$D$7)^AL$1))),IF($M91=Lists!$H$3,IF($K91&lt;1,((($R91*(1-$E91)+$Q91*(1-$F91))/$K91)*((1+'Inputs &amp; Summary'!$D$7)^AL$1)),((INT(AL$1/$K91)-INT((AL$1-1)/$K91))*($R91*(1-$E91)+$Q91*(1-$F91))*((1+'Inputs &amp; Summary'!$D$7)^AL$1))),((_xlfn.WEIBULL.DIST(AL$1,$L91,$K91,FALSE)*($R91*(1-$E91)+$Q91*(1-$F91))*((1+'Inputs &amp; Summary'!$D$7)^AL$1))))))</f>
        <v>0</v>
      </c>
      <c r="AM91" s="248">
        <f>$D91*IF(AM$1&gt;'Inputs &amp; Summary'!$D$5,0,IF(AM$1&gt;VLOOKUP($G91,Lists!$J$17:$K$21,2),IF($M91=Lists!$H$3,IF($K91&lt;1,(($S91/$K91)*((1+'Inputs &amp; Summary'!$D$7)^AM$1)),((INT(AM$1/$K91)-INT((AM$1-1)/$K91))*$S91*((1+'Inputs &amp; Summary'!$D$7)^AM$1))),(_xlfn.WEIBULL.DIST(AM$1,$L91,$K91,FALSE)*$S91*((1+'Inputs &amp; Summary'!$D$7)^AM$1))),IF($M91=Lists!$H$3,IF($K91&lt;1,((($R91*(1-$E91)+$Q91*(1-$F91))/$K91)*((1+'Inputs &amp; Summary'!$D$7)^AM$1)),((INT(AM$1/$K91)-INT((AM$1-1)/$K91))*($R91*(1-$E91)+$Q91*(1-$F91))*((1+'Inputs &amp; Summary'!$D$7)^AM$1))),((_xlfn.WEIBULL.DIST(AM$1,$L91,$K91,FALSE)*($R91*(1-$E91)+$Q91*(1-$F91))*((1+'Inputs &amp; Summary'!$D$7)^AM$1))))))</f>
        <v>0</v>
      </c>
      <c r="AN91" s="248">
        <f>$D91*IF(AN$1&gt;'Inputs &amp; Summary'!$D$5,0,IF(AN$1&gt;VLOOKUP($G91,Lists!$J$17:$K$21,2),IF($M91=Lists!$H$3,IF($K91&lt;1,(($S91/$K91)*((1+'Inputs &amp; Summary'!$D$7)^AN$1)),((INT(AN$1/$K91)-INT((AN$1-1)/$K91))*$S91*((1+'Inputs &amp; Summary'!$D$7)^AN$1))),(_xlfn.WEIBULL.DIST(AN$1,$L91,$K91,FALSE)*$S91*((1+'Inputs &amp; Summary'!$D$7)^AN$1))),IF($M91=Lists!$H$3,IF($K91&lt;1,((($R91*(1-$E91)+$Q91*(1-$F91))/$K91)*((1+'Inputs &amp; Summary'!$D$7)^AN$1)),((INT(AN$1/$K91)-INT((AN$1-1)/$K91))*($R91*(1-$E91)+$Q91*(1-$F91))*((1+'Inputs &amp; Summary'!$D$7)^AN$1))),((_xlfn.WEIBULL.DIST(AN$1,$L91,$K91,FALSE)*($R91*(1-$E91)+$Q91*(1-$F91))*((1+'Inputs &amp; Summary'!$D$7)^AN$1))))))</f>
        <v>0</v>
      </c>
      <c r="AO91" s="248">
        <f>$D91*IF(AO$1&gt;'Inputs &amp; Summary'!$D$5,0,IF(AO$1&gt;VLOOKUP($G91,Lists!$J$17:$K$21,2),IF($M91=Lists!$H$3,IF($K91&lt;1,(($S91/$K91)*((1+'Inputs &amp; Summary'!$D$7)^AO$1)),((INT(AO$1/$K91)-INT((AO$1-1)/$K91))*$S91*((1+'Inputs &amp; Summary'!$D$7)^AO$1))),(_xlfn.WEIBULL.DIST(AO$1,$L91,$K91,FALSE)*$S91*((1+'Inputs &amp; Summary'!$D$7)^AO$1))),IF($M91=Lists!$H$3,IF($K91&lt;1,((($R91*(1-$E91)+$Q91*(1-$F91))/$K91)*((1+'Inputs &amp; Summary'!$D$7)^AO$1)),((INT(AO$1/$K91)-INT((AO$1-1)/$K91))*($R91*(1-$E91)+$Q91*(1-$F91))*((1+'Inputs &amp; Summary'!$D$7)^AO$1))),((_xlfn.WEIBULL.DIST(AO$1,$L91,$K91,FALSE)*($R91*(1-$E91)+$Q91*(1-$F91))*((1+'Inputs &amp; Summary'!$D$7)^AO$1))))))</f>
        <v>0</v>
      </c>
      <c r="AP91" s="248">
        <f>$D91*IF(AP$1&gt;'Inputs &amp; Summary'!$D$5,0,IF(AP$1&gt;VLOOKUP($G91,Lists!$J$17:$K$21,2),IF($M91=Lists!$H$3,IF($K91&lt;1,(($S91/$K91)*((1+'Inputs &amp; Summary'!$D$7)^AP$1)),((INT(AP$1/$K91)-INT((AP$1-1)/$K91))*$S91*((1+'Inputs &amp; Summary'!$D$7)^AP$1))),(_xlfn.WEIBULL.DIST(AP$1,$L91,$K91,FALSE)*$S91*((1+'Inputs &amp; Summary'!$D$7)^AP$1))),IF($M91=Lists!$H$3,IF($K91&lt;1,((($R91*(1-$E91)+$Q91*(1-$F91))/$K91)*((1+'Inputs &amp; Summary'!$D$7)^AP$1)),((INT(AP$1/$K91)-INT((AP$1-1)/$K91))*($R91*(1-$E91)+$Q91*(1-$F91))*((1+'Inputs &amp; Summary'!$D$7)^AP$1))),((_xlfn.WEIBULL.DIST(AP$1,$L91,$K91,FALSE)*($R91*(1-$E91)+$Q91*(1-$F91))*((1+'Inputs &amp; Summary'!$D$7)^AP$1))))))</f>
        <v>0</v>
      </c>
      <c r="AQ91" s="248">
        <f>$D91*IF(AQ$1&gt;'Inputs &amp; Summary'!$D$5,0,IF(AQ$1&gt;VLOOKUP($G91,Lists!$J$17:$K$21,2),IF($M91=Lists!$H$3,IF($K91&lt;1,(($S91/$K91)*((1+'Inputs &amp; Summary'!$D$7)^AQ$1)),((INT(AQ$1/$K91)-INT((AQ$1-1)/$K91))*$S91*((1+'Inputs &amp; Summary'!$D$7)^AQ$1))),(_xlfn.WEIBULL.DIST(AQ$1,$L91,$K91,FALSE)*$S91*((1+'Inputs &amp; Summary'!$D$7)^AQ$1))),IF($M91=Lists!$H$3,IF($K91&lt;1,((($R91*(1-$E91)+$Q91*(1-$F91))/$K91)*((1+'Inputs &amp; Summary'!$D$7)^AQ$1)),((INT(AQ$1/$K91)-INT((AQ$1-1)/$K91))*($R91*(1-$E91)+$Q91*(1-$F91))*((1+'Inputs &amp; Summary'!$D$7)^AQ$1))),((_xlfn.WEIBULL.DIST(AQ$1,$L91,$K91,FALSE)*($R91*(1-$E91)+$Q91*(1-$F91))*((1+'Inputs &amp; Summary'!$D$7)^AQ$1))))))</f>
        <v>0</v>
      </c>
      <c r="AR91" s="248">
        <f>$D91*IF(AR$1&gt;'Inputs &amp; Summary'!$D$5,0,IF(AR$1&gt;VLOOKUP($G91,Lists!$J$17:$K$21,2),IF($M91=Lists!$H$3,IF($K91&lt;1,(($S91/$K91)*((1+'Inputs &amp; Summary'!$D$7)^AR$1)),((INT(AR$1/$K91)-INT((AR$1-1)/$K91))*$S91*((1+'Inputs &amp; Summary'!$D$7)^AR$1))),(_xlfn.WEIBULL.DIST(AR$1,$L91,$K91,FALSE)*$S91*((1+'Inputs &amp; Summary'!$D$7)^AR$1))),IF($M91=Lists!$H$3,IF($K91&lt;1,((($R91*(1-$E91)+$Q91*(1-$F91))/$K91)*((1+'Inputs &amp; Summary'!$D$7)^AR$1)),((INT(AR$1/$K91)-INT((AR$1-1)/$K91))*($R91*(1-$E91)+$Q91*(1-$F91))*((1+'Inputs &amp; Summary'!$D$7)^AR$1))),((_xlfn.WEIBULL.DIST(AR$1,$L91,$K91,FALSE)*($R91*(1-$E91)+$Q91*(1-$F91))*((1+'Inputs &amp; Summary'!$D$7)^AR$1))))))</f>
        <v>0</v>
      </c>
      <c r="AS91" s="248">
        <f>$D91*IF(AS$1&gt;'Inputs &amp; Summary'!$D$5,0,IF(AS$1&gt;VLOOKUP($G91,Lists!$J$17:$K$21,2),IF($M91=Lists!$H$3,IF($K91&lt;1,(($S91/$K91)*((1+'Inputs &amp; Summary'!$D$7)^AS$1)),((INT(AS$1/$K91)-INT((AS$1-1)/$K91))*$S91*((1+'Inputs &amp; Summary'!$D$7)^AS$1))),(_xlfn.WEIBULL.DIST(AS$1,$L91,$K91,FALSE)*$S91*((1+'Inputs &amp; Summary'!$D$7)^AS$1))),IF($M91=Lists!$H$3,IF($K91&lt;1,((($R91*(1-$E91)+$Q91*(1-$F91))/$K91)*((1+'Inputs &amp; Summary'!$D$7)^AS$1)),((INT(AS$1/$K91)-INT((AS$1-1)/$K91))*($R91*(1-$E91)+$Q91*(1-$F91))*((1+'Inputs &amp; Summary'!$D$7)^AS$1))),((_xlfn.WEIBULL.DIST(AS$1,$L91,$K91,FALSE)*($R91*(1-$E91)+$Q91*(1-$F91))*((1+'Inputs &amp; Summary'!$D$7)^AS$1))))))</f>
        <v>0</v>
      </c>
      <c r="AT91" s="248">
        <f>$D91*IF(AT$1&gt;'Inputs &amp; Summary'!$D$5,0,IF(AT$1&gt;VLOOKUP($G91,Lists!$J$17:$K$21,2),IF($M91=Lists!$H$3,IF($K91&lt;1,(($S91/$K91)*((1+'Inputs &amp; Summary'!$D$7)^AT$1)),((INT(AT$1/$K91)-INT((AT$1-1)/$K91))*$S91*((1+'Inputs &amp; Summary'!$D$7)^AT$1))),(_xlfn.WEIBULL.DIST(AT$1,$L91,$K91,FALSE)*$S91*((1+'Inputs &amp; Summary'!$D$7)^AT$1))),IF($M91=Lists!$H$3,IF($K91&lt;1,((($R91*(1-$E91)+$Q91*(1-$F91))/$K91)*((1+'Inputs &amp; Summary'!$D$7)^AT$1)),((INT(AT$1/$K91)-INT((AT$1-1)/$K91))*($R91*(1-$E91)+$Q91*(1-$F91))*((1+'Inputs &amp; Summary'!$D$7)^AT$1))),((_xlfn.WEIBULL.DIST(AT$1,$L91,$K91,FALSE)*($R91*(1-$E91)+$Q91*(1-$F91))*((1+'Inputs &amp; Summary'!$D$7)^AT$1))))))</f>
        <v>0</v>
      </c>
      <c r="AU91" s="248">
        <f>$D91*IF(AU$1&gt;'Inputs &amp; Summary'!$D$5,0,IF(AU$1&gt;VLOOKUP($G91,Lists!$J$17:$K$21,2),IF($M91=Lists!$H$3,IF($K91&lt;1,(($S91/$K91)*((1+'Inputs &amp; Summary'!$D$7)^AU$1)),((INT(AU$1/$K91)-INT((AU$1-1)/$K91))*$S91*((1+'Inputs &amp; Summary'!$D$7)^AU$1))),(_xlfn.WEIBULL.DIST(AU$1,$L91,$K91,FALSE)*$S91*((1+'Inputs &amp; Summary'!$D$7)^AU$1))),IF($M91=Lists!$H$3,IF($K91&lt;1,((($R91*(1-$E91)+$Q91*(1-$F91))/$K91)*((1+'Inputs &amp; Summary'!$D$7)^AU$1)),((INT(AU$1/$K91)-INT((AU$1-1)/$K91))*($R91*(1-$E91)+$Q91*(1-$F91))*((1+'Inputs &amp; Summary'!$D$7)^AU$1))),((_xlfn.WEIBULL.DIST(AU$1,$L91,$K91,FALSE)*($R91*(1-$E91)+$Q91*(1-$F91))*((1+'Inputs &amp; Summary'!$D$7)^AU$1))))))</f>
        <v>0</v>
      </c>
      <c r="AV91" s="248">
        <f>$D91*IF(AV$1&gt;'Inputs &amp; Summary'!$D$5,0,IF(AV$1&gt;VLOOKUP($G91,Lists!$J$17:$K$21,2),IF($M91=Lists!$H$3,IF($K91&lt;1,(($S91/$K91)*((1+'Inputs &amp; Summary'!$D$7)^AV$1)),((INT(AV$1/$K91)-INT((AV$1-1)/$K91))*$S91*((1+'Inputs &amp; Summary'!$D$7)^AV$1))),(_xlfn.WEIBULL.DIST(AV$1,$L91,$K91,FALSE)*$S91*((1+'Inputs &amp; Summary'!$D$7)^AV$1))),IF($M91=Lists!$H$3,IF($K91&lt;1,((($R91*(1-$E91)+$Q91*(1-$F91))/$K91)*((1+'Inputs &amp; Summary'!$D$7)^AV$1)),((INT(AV$1/$K91)-INT((AV$1-1)/$K91))*($R91*(1-$E91)+$Q91*(1-$F91))*((1+'Inputs &amp; Summary'!$D$7)^AV$1))),((_xlfn.WEIBULL.DIST(AV$1,$L91,$K91,FALSE)*($R91*(1-$E91)+$Q91*(1-$F91))*((1+'Inputs &amp; Summary'!$D$7)^AV$1))))))</f>
        <v>0</v>
      </c>
      <c r="AW91" s="248">
        <f>$D91*IF(AW$1&gt;'Inputs &amp; Summary'!$D$5,0,IF(AW$1&gt;VLOOKUP($G91,Lists!$J$17:$K$21,2),IF($M91=Lists!$H$3,IF($K91&lt;1,(($S91/$K91)*((1+'Inputs &amp; Summary'!$D$7)^AW$1)),((INT(AW$1/$K91)-INT((AW$1-1)/$K91))*$S91*((1+'Inputs &amp; Summary'!$D$7)^AW$1))),(_xlfn.WEIBULL.DIST(AW$1,$L91,$K91,FALSE)*$S91*((1+'Inputs &amp; Summary'!$D$7)^AW$1))),IF($M91=Lists!$H$3,IF($K91&lt;1,((($R91*(1-$E91)+$Q91*(1-$F91))/$K91)*((1+'Inputs &amp; Summary'!$D$7)^AW$1)),((INT(AW$1/$K91)-INT((AW$1-1)/$K91))*($R91*(1-$E91)+$Q91*(1-$F91))*((1+'Inputs &amp; Summary'!$D$7)^AW$1))),((_xlfn.WEIBULL.DIST(AW$1,$L91,$K91,FALSE)*($R91*(1-$E91)+$Q91*(1-$F91))*((1+'Inputs &amp; Summary'!$D$7)^AW$1))))))</f>
        <v>0</v>
      </c>
      <c r="AX91" s="248">
        <f>$D91*IF(AX$1&gt;'Inputs &amp; Summary'!$D$5,0,IF(AX$1&gt;VLOOKUP($G91,Lists!$J$17:$K$21,2),IF($M91=Lists!$H$3,IF($K91&lt;1,(($S91/$K91)*((1+'Inputs &amp; Summary'!$D$7)^AX$1)),((INT(AX$1/$K91)-INT((AX$1-1)/$K91))*$S91*((1+'Inputs &amp; Summary'!$D$7)^AX$1))),(_xlfn.WEIBULL.DIST(AX$1,$L91,$K91,FALSE)*$S91*((1+'Inputs &amp; Summary'!$D$7)^AX$1))),IF($M91=Lists!$H$3,IF($K91&lt;1,((($R91*(1-$E91)+$Q91*(1-$F91))/$K91)*((1+'Inputs &amp; Summary'!$D$7)^AX$1)),((INT(AX$1/$K91)-INT((AX$1-1)/$K91))*($R91*(1-$E91)+$Q91*(1-$F91))*((1+'Inputs &amp; Summary'!$D$7)^AX$1))),((_xlfn.WEIBULL.DIST(AX$1,$L91,$K91,FALSE)*($R91*(1-$E91)+$Q91*(1-$F91))*((1+'Inputs &amp; Summary'!$D$7)^AX$1))))))</f>
        <v>0</v>
      </c>
      <c r="AY91" s="248">
        <f>$D91*IF(AY$1&gt;'Inputs &amp; Summary'!$D$5,0,IF(AY$1&gt;VLOOKUP($G91,Lists!$J$17:$K$21,2),IF($M91=Lists!$H$3,IF($K91&lt;1,(($S91/$K91)*((1+'Inputs &amp; Summary'!$D$7)^AY$1)),((INT(AY$1/$K91)-INT((AY$1-1)/$K91))*$S91*((1+'Inputs &amp; Summary'!$D$7)^AY$1))),(_xlfn.WEIBULL.DIST(AY$1,$L91,$K91,FALSE)*$S91*((1+'Inputs &amp; Summary'!$D$7)^AY$1))),IF($M91=Lists!$H$3,IF($K91&lt;1,((($R91*(1-$E91)+$Q91*(1-$F91))/$K91)*((1+'Inputs &amp; Summary'!$D$7)^AY$1)),((INT(AY$1/$K91)-INT((AY$1-1)/$K91))*($R91*(1-$E91)+$Q91*(1-$F91))*((1+'Inputs &amp; Summary'!$D$7)^AY$1))),((_xlfn.WEIBULL.DIST(AY$1,$L91,$K91,FALSE)*($R91*(1-$E91)+$Q91*(1-$F91))*((1+'Inputs &amp; Summary'!$D$7)^AY$1))))))</f>
        <v>0</v>
      </c>
      <c r="AZ91" s="248">
        <f>$D91*IF(AZ$1&gt;'Inputs &amp; Summary'!$D$5,0,IF(AZ$1&gt;VLOOKUP($G91,Lists!$J$17:$K$21,2),IF($M91=Lists!$H$3,IF($K91&lt;1,(($S91/$K91)*((1+'Inputs &amp; Summary'!$D$7)^AZ$1)),((INT(AZ$1/$K91)-INT((AZ$1-1)/$K91))*$S91*((1+'Inputs &amp; Summary'!$D$7)^AZ$1))),(_xlfn.WEIBULL.DIST(AZ$1,$L91,$K91,FALSE)*$S91*((1+'Inputs &amp; Summary'!$D$7)^AZ$1))),IF($M91=Lists!$H$3,IF($K91&lt;1,((($R91*(1-$E91)+$Q91*(1-$F91))/$K91)*((1+'Inputs &amp; Summary'!$D$7)^AZ$1)),((INT(AZ$1/$K91)-INT((AZ$1-1)/$K91))*($R91*(1-$E91)+$Q91*(1-$F91))*((1+'Inputs &amp; Summary'!$D$7)^AZ$1))),((_xlfn.WEIBULL.DIST(AZ$1,$L91,$K91,FALSE)*($R91*(1-$E91)+$Q91*(1-$F91))*((1+'Inputs &amp; Summary'!$D$7)^AZ$1))))))</f>
        <v>0</v>
      </c>
      <c r="BA91" s="248">
        <f>$D91*IF(BA$1&gt;'Inputs &amp; Summary'!$D$5,0,IF(BA$1&gt;VLOOKUP($G91,Lists!$J$17:$K$21,2),IF($M91=Lists!$H$3,IF($K91&lt;1,(($S91/$K91)*((1+'Inputs &amp; Summary'!$D$7)^BA$1)),((INT(BA$1/$K91)-INT((BA$1-1)/$K91))*$S91*((1+'Inputs &amp; Summary'!$D$7)^BA$1))),(_xlfn.WEIBULL.DIST(BA$1,$L91,$K91,FALSE)*$S91*((1+'Inputs &amp; Summary'!$D$7)^BA$1))),IF($M91=Lists!$H$3,IF($K91&lt;1,((($R91*(1-$E91)+$Q91*(1-$F91))/$K91)*((1+'Inputs &amp; Summary'!$D$7)^BA$1)),((INT(BA$1/$K91)-INT((BA$1-1)/$K91))*($R91*(1-$E91)+$Q91*(1-$F91))*((1+'Inputs &amp; Summary'!$D$7)^BA$1))),((_xlfn.WEIBULL.DIST(BA$1,$L91,$K91,FALSE)*($R91*(1-$E91)+$Q91*(1-$F91))*((1+'Inputs &amp; Summary'!$D$7)^BA$1))))))</f>
        <v>0</v>
      </c>
      <c r="BB91" s="248">
        <f>$D91*IF(BB$1&gt;'Inputs &amp; Summary'!$D$5,0,IF(BB$1&gt;VLOOKUP($G91,Lists!$J$17:$K$21,2),IF($M91=Lists!$H$3,IF($K91&lt;1,(($S91/$K91)*((1+'Inputs &amp; Summary'!$D$7)^BB$1)),((INT(BB$1/$K91)-INT((BB$1-1)/$K91))*$S91*((1+'Inputs &amp; Summary'!$D$7)^BB$1))),(_xlfn.WEIBULL.DIST(BB$1,$L91,$K91,FALSE)*$S91*((1+'Inputs &amp; Summary'!$D$7)^BB$1))),IF($M91=Lists!$H$3,IF($K91&lt;1,((($R91*(1-$E91)+$Q91*(1-$F91))/$K91)*((1+'Inputs &amp; Summary'!$D$7)^BB$1)),((INT(BB$1/$K91)-INT((BB$1-1)/$K91))*($R91*(1-$E91)+$Q91*(1-$F91))*((1+'Inputs &amp; Summary'!$D$7)^BB$1))),((_xlfn.WEIBULL.DIST(BB$1,$L91,$K91,FALSE)*($R91*(1-$E91)+$Q91*(1-$F91))*((1+'Inputs &amp; Summary'!$D$7)^BB$1))))))</f>
        <v>0</v>
      </c>
      <c r="BC91" s="248">
        <f>$D91*IF(BC$1&gt;'Inputs &amp; Summary'!$D$5,0,IF(BC$1&gt;VLOOKUP($G91,Lists!$J$17:$K$21,2),IF($M91=Lists!$H$3,IF($K91&lt;1,(($S91/$K91)*((1+'Inputs &amp; Summary'!$D$7)^BC$1)),((INT(BC$1/$K91)-INT((BC$1-1)/$K91))*$S91*((1+'Inputs &amp; Summary'!$D$7)^BC$1))),(_xlfn.WEIBULL.DIST(BC$1,$L91,$K91,FALSE)*$S91*((1+'Inputs &amp; Summary'!$D$7)^BC$1))),IF($M91=Lists!$H$3,IF($K91&lt;1,((($R91*(1-$E91)+$Q91*(1-$F91))/$K91)*((1+'Inputs &amp; Summary'!$D$7)^BC$1)),((INT(BC$1/$K91)-INT((BC$1-1)/$K91))*($R91*(1-$E91)+$Q91*(1-$F91))*((1+'Inputs &amp; Summary'!$D$7)^BC$1))),((_xlfn.WEIBULL.DIST(BC$1,$L91,$K91,FALSE)*($R91*(1-$E91)+$Q91*(1-$F91))*((1+'Inputs &amp; Summary'!$D$7)^BC$1))))))</f>
        <v>0</v>
      </c>
      <c r="BD91" s="248">
        <f>$D91*IF(BD$1&gt;'Inputs &amp; Summary'!$D$5,0,IF(BD$1&gt;VLOOKUP($G91,Lists!$J$17:$K$21,2),IF($M91=Lists!$H$3,IF($K91&lt;1,(($S91/$K91)*((1+'Inputs &amp; Summary'!$D$7)^BD$1)),((INT(BD$1/$K91)-INT((BD$1-1)/$K91))*$S91*((1+'Inputs &amp; Summary'!$D$7)^BD$1))),(_xlfn.WEIBULL.DIST(BD$1,$L91,$K91,FALSE)*$S91*((1+'Inputs &amp; Summary'!$D$7)^BD$1))),IF($M91=Lists!$H$3,IF($K91&lt;1,((($R91*(1-$E91)+$Q91*(1-$F91))/$K91)*((1+'Inputs &amp; Summary'!$D$7)^BD$1)),((INT(BD$1/$K91)-INT((BD$1-1)/$K91))*($R91*(1-$E91)+$Q91*(1-$F91))*((1+'Inputs &amp; Summary'!$D$7)^BD$1))),((_xlfn.WEIBULL.DIST(BD$1,$L91,$K91,FALSE)*($R91*(1-$E91)+$Q91*(1-$F91))*((1+'Inputs &amp; Summary'!$D$7)^BD$1))))))</f>
        <v>0</v>
      </c>
      <c r="BE91" s="248">
        <f>$D91*IF(BE$1&gt;'Inputs &amp; Summary'!$D$5,0,IF(BE$1&gt;VLOOKUP($G91,Lists!$J$17:$K$21,2),IF($M91=Lists!$H$3,IF($K91&lt;1,(($S91/$K91)*((1+'Inputs &amp; Summary'!$D$7)^BE$1)),((INT(BE$1/$K91)-INT((BE$1-1)/$K91))*$S91*((1+'Inputs &amp; Summary'!$D$7)^BE$1))),(_xlfn.WEIBULL.DIST(BE$1,$L91,$K91,FALSE)*$S91*((1+'Inputs &amp; Summary'!$D$7)^BE$1))),IF($M91=Lists!$H$3,IF($K91&lt;1,((($R91*(1-$E91)+$Q91*(1-$F91))/$K91)*((1+'Inputs &amp; Summary'!$D$7)^BE$1)),((INT(BE$1/$K91)-INT((BE$1-1)/$K91))*($R91*(1-$E91)+$Q91*(1-$F91))*((1+'Inputs &amp; Summary'!$D$7)^BE$1))),((_xlfn.WEIBULL.DIST(BE$1,$L91,$K91,FALSE)*($R91*(1-$E91)+$Q91*(1-$F91))*((1+'Inputs &amp; Summary'!$D$7)^BE$1))))))</f>
        <v>0</v>
      </c>
      <c r="BF91" s="248">
        <f>$D91*IF(BF$1&gt;'Inputs &amp; Summary'!$D$5,0,IF(BF$1&gt;VLOOKUP($G91,Lists!$J$17:$K$21,2),IF($M91=Lists!$H$3,IF($K91&lt;1,(($S91/$K91)*((1+'Inputs &amp; Summary'!$D$7)^BF$1)),((INT(BF$1/$K91)-INT((BF$1-1)/$K91))*$S91*((1+'Inputs &amp; Summary'!$D$7)^BF$1))),(_xlfn.WEIBULL.DIST(BF$1,$L91,$K91,FALSE)*$S91*((1+'Inputs &amp; Summary'!$D$7)^BF$1))),IF($M91=Lists!$H$3,IF($K91&lt;1,((($R91*(1-$E91)+$Q91*(1-$F91))/$K91)*((1+'Inputs &amp; Summary'!$D$7)^BF$1)),((INT(BF$1/$K91)-INT((BF$1-1)/$K91))*($R91*(1-$E91)+$Q91*(1-$F91))*((1+'Inputs &amp; Summary'!$D$7)^BF$1))),((_xlfn.WEIBULL.DIST(BF$1,$L91,$K91,FALSE)*($R91*(1-$E91)+$Q91*(1-$F91))*((1+'Inputs &amp; Summary'!$D$7)^BF$1))))))</f>
        <v>0</v>
      </c>
      <c r="BG91" s="248">
        <f>$D91*IF(BG$1&gt;'Inputs &amp; Summary'!$D$5,0,IF(BG$1&gt;VLOOKUP($G91,Lists!$J$17:$K$21,2),IF($M91=Lists!$H$3,IF($K91&lt;1,(($S91/$K91)*((1+'Inputs &amp; Summary'!$D$7)^BG$1)),((INT(BG$1/$K91)-INT((BG$1-1)/$K91))*$S91*((1+'Inputs &amp; Summary'!$D$7)^BG$1))),(_xlfn.WEIBULL.DIST(BG$1,$L91,$K91,FALSE)*$S91*((1+'Inputs &amp; Summary'!$D$7)^BG$1))),IF($M91=Lists!$H$3,IF($K91&lt;1,((($R91*(1-$E91)+$Q91*(1-$F91))/$K91)*((1+'Inputs &amp; Summary'!$D$7)^BG$1)),((INT(BG$1/$K91)-INT((BG$1-1)/$K91))*($R91*(1-$E91)+$Q91*(1-$F91))*((1+'Inputs &amp; Summary'!$D$7)^BG$1))),((_xlfn.WEIBULL.DIST(BG$1,$L91,$K91,FALSE)*($R91*(1-$E91)+$Q91*(1-$F91))*((1+'Inputs &amp; Summary'!$D$7)^BG$1))))))</f>
        <v>0</v>
      </c>
      <c r="BH91" s="248">
        <f>$D91*IF(BH$1&gt;'Inputs &amp; Summary'!$D$5,0,IF(BH$1&gt;VLOOKUP($G91,Lists!$J$17:$K$21,2),IF($M91=Lists!$H$3,IF($K91&lt;1,(($S91/$K91)*((1+'Inputs &amp; Summary'!$D$7)^BH$1)),((INT(BH$1/$K91)-INT((BH$1-1)/$K91))*$S91*((1+'Inputs &amp; Summary'!$D$7)^BH$1))),(_xlfn.WEIBULL.DIST(BH$1,$L91,$K91,FALSE)*$S91*((1+'Inputs &amp; Summary'!$D$7)^BH$1))),IF($M91=Lists!$H$3,IF($K91&lt;1,((($R91*(1-$E91)+$Q91*(1-$F91))/$K91)*((1+'Inputs &amp; Summary'!$D$7)^BH$1)),((INT(BH$1/$K91)-INT((BH$1-1)/$K91))*($R91*(1-$E91)+$Q91*(1-$F91))*((1+'Inputs &amp; Summary'!$D$7)^BH$1))),((_xlfn.WEIBULL.DIST(BH$1,$L91,$K91,FALSE)*($R91*(1-$E91)+$Q91*(1-$F91))*((1+'Inputs &amp; Summary'!$D$7)^BH$1))))))</f>
        <v>0</v>
      </c>
      <c r="BI91" s="248">
        <f>$D91*IF(BI$1&gt;'Inputs &amp; Summary'!$D$5,0,IF(BI$1&gt;VLOOKUP($G91,Lists!$J$17:$K$21,2),IF($M91=Lists!$H$3,IF($K91&lt;1,(($S91/$K91)*((1+'Inputs &amp; Summary'!$D$7)^BI$1)),((INT(BI$1/$K91)-INT((BI$1-1)/$K91))*$S91*((1+'Inputs &amp; Summary'!$D$7)^BI$1))),(_xlfn.WEIBULL.DIST(BI$1,$L91,$K91,FALSE)*$S91*((1+'Inputs &amp; Summary'!$D$7)^BI$1))),IF($M91=Lists!$H$3,IF($K91&lt;1,((($R91*(1-$E91)+$Q91*(1-$F91))/$K91)*((1+'Inputs &amp; Summary'!$D$7)^BI$1)),((INT(BI$1/$K91)-INT((BI$1-1)/$K91))*($R91*(1-$E91)+$Q91*(1-$F91))*((1+'Inputs &amp; Summary'!$D$7)^BI$1))),((_xlfn.WEIBULL.DIST(BI$1,$L91,$K91,FALSE)*($R91*(1-$E91)+$Q91*(1-$F91))*((1+'Inputs &amp; Summary'!$D$7)^BI$1))))))</f>
        <v>0</v>
      </c>
      <c r="BJ91" s="248">
        <f>$D91*IF(BJ$1&gt;'Inputs &amp; Summary'!$D$5,0,IF(BJ$1&gt;VLOOKUP($G91,Lists!$J$17:$K$21,2),IF($M91=Lists!$H$3,IF($K91&lt;1,(($S91/$K91)*((1+'Inputs &amp; Summary'!$D$7)^BJ$1)),((INT(BJ$1/$K91)-INT((BJ$1-1)/$K91))*$S91*((1+'Inputs &amp; Summary'!$D$7)^BJ$1))),(_xlfn.WEIBULL.DIST(BJ$1,$L91,$K91,FALSE)*$S91*((1+'Inputs &amp; Summary'!$D$7)^BJ$1))),IF($M91=Lists!$H$3,IF($K91&lt;1,((($R91*(1-$E91)+$Q91*(1-$F91))/$K91)*((1+'Inputs &amp; Summary'!$D$7)^BJ$1)),((INT(BJ$1/$K91)-INT((BJ$1-1)/$K91))*($R91*(1-$E91)+$Q91*(1-$F91))*((1+'Inputs &amp; Summary'!$D$7)^BJ$1))),((_xlfn.WEIBULL.DIST(BJ$1,$L91,$K91,FALSE)*($R91*(1-$E91)+$Q91*(1-$F91))*((1+'Inputs &amp; Summary'!$D$7)^BJ$1))))))</f>
        <v>0</v>
      </c>
      <c r="BK91" s="248">
        <f>$D91*IF(BK$1&gt;'Inputs &amp; Summary'!$D$5,0,IF(BK$1&gt;VLOOKUP($G91,Lists!$J$17:$K$21,2),IF($M91=Lists!$H$3,IF($K91&lt;1,(($S91/$K91)*((1+'Inputs &amp; Summary'!$D$7)^BK$1)),((INT(BK$1/$K91)-INT((BK$1-1)/$K91))*$S91*((1+'Inputs &amp; Summary'!$D$7)^BK$1))),(_xlfn.WEIBULL.DIST(BK$1,$L91,$K91,FALSE)*$S91*((1+'Inputs &amp; Summary'!$D$7)^BK$1))),IF($M91=Lists!$H$3,IF($K91&lt;1,((($R91*(1-$E91)+$Q91*(1-$F91))/$K91)*((1+'Inputs &amp; Summary'!$D$7)^BK$1)),((INT(BK$1/$K91)-INT((BK$1-1)/$K91))*($R91*(1-$E91)+$Q91*(1-$F91))*((1+'Inputs &amp; Summary'!$D$7)^BK$1))),((_xlfn.WEIBULL.DIST(BK$1,$L91,$K91,FALSE)*($R91*(1-$E91)+$Q91*(1-$F91))*((1+'Inputs &amp; Summary'!$D$7)^BK$1))))))</f>
        <v>0</v>
      </c>
      <c r="BL91" s="248">
        <f>$D91*IF(BL$1&gt;'Inputs &amp; Summary'!$D$5,0,IF(BL$1&gt;VLOOKUP($G91,Lists!$J$17:$K$21,2),IF($M91=Lists!$H$3,IF($K91&lt;1,(($S91/$K91)*((1+'Inputs &amp; Summary'!$D$7)^BL$1)),((INT(BL$1/$K91)-INT((BL$1-1)/$K91))*$S91*((1+'Inputs &amp; Summary'!$D$7)^BL$1))),(_xlfn.WEIBULL.DIST(BL$1,$L91,$K91,FALSE)*$S91*((1+'Inputs &amp; Summary'!$D$7)^BL$1))),IF($M91=Lists!$H$3,IF($K91&lt;1,((($R91*(1-$E91)+$Q91*(1-$F91))/$K91)*((1+'Inputs &amp; Summary'!$D$7)^BL$1)),((INT(BL$1/$K91)-INT((BL$1-1)/$K91))*($R91*(1-$E91)+$Q91*(1-$F91))*((1+'Inputs &amp; Summary'!$D$7)^BL$1))),((_xlfn.WEIBULL.DIST(BL$1,$L91,$K91,FALSE)*($R91*(1-$E91)+$Q91*(1-$F91))*((1+'Inputs &amp; Summary'!$D$7)^BL$1))))))</f>
        <v>0</v>
      </c>
    </row>
    <row r="92" spans="1:64" ht="57.6" x14ac:dyDescent="0.3">
      <c r="A92" s="236" t="s">
        <v>296</v>
      </c>
      <c r="B92" s="117" t="str">
        <f>IF('Inputs &amp; Summary'!$D$15=Lists!$E$3,INDEX('Residential Rooftop Details'!$A$30:$X$158,MATCH('Cash Flow'!$A92,'Residential Rooftop Details'!$A$30:$A$158,0),COLUMN(B$1)),IF('Inputs &amp; Summary'!$D$15=Lists!$E$4,INDEX('Commercial Rooftop Details'!$A$30:$V$158,MATCH('Cash Flow'!$A92,'Commercial Rooftop Details'!$A$30:$A$158,0),COLUMN(B$1)),INDEX('Ground-Mount Details'!$A$30:$V$158,MATCH('Cash Flow'!$A92,'Ground-Mount Details'!$A$30:$A$158,0),COLUMN(B$1))))</f>
        <v>Preventive</v>
      </c>
      <c r="C92" s="117" t="str">
        <f>IF('Inputs &amp; Summary'!$D$15=Lists!$E$3,INDEX('Residential Rooftop Details'!$A$30:$X$158,MATCH('Cash Flow'!$A92,'Residential Rooftop Details'!$A$30:$A$158,0),COLUMN(C$1)),IF('Inputs &amp; Summary'!$D$15=Lists!$E$4,INDEX('Commercial Rooftop Details'!$A$30:$V$158,MATCH('Cash Flow'!$A92,'Commercial Rooftop Details'!$A$30:$A$158,0),COLUMN(C$1)),INDEX('Ground-Mount Details'!$A$30:$V$158,MATCH('Cash Flow'!$A92,'Ground-Mount Details'!$A$30:$A$158,0),COLUMN(C$1))))</f>
        <v>Cleaning/Veg</v>
      </c>
      <c r="D92" s="117">
        <f>IF('Inputs &amp; Summary'!$D$15=Lists!$E$3,INDEX('Residential Rooftop Details'!$A$30:$X$158,MATCH('Cash Flow'!$A92,'Residential Rooftop Details'!$A$30:$A$158,0),COLUMN(D$1)),IF('Inputs &amp; Summary'!$D$15=Lists!$E$4,INDEX('Commercial Rooftop Details'!$A$30:$V$158,MATCH('Cash Flow'!$A92,'Commercial Rooftop Details'!$A$30:$A$158,0),COLUMN(D$1)),INDEX('Ground-Mount Details'!$A$30:$V$158,MATCH('Cash Flow'!$A92,'Ground-Mount Details'!$A$30:$A$158,0),COLUMN(D$1))))</f>
        <v>1</v>
      </c>
      <c r="E92" s="117">
        <f>IF('Inputs &amp; Summary'!$D$15=Lists!$E$3,INDEX('Residential Rooftop Details'!$A$30:$X$158,MATCH('Cash Flow'!$A92,'Residential Rooftop Details'!$A$30:$A$158,0),COLUMN(E$1)),IF('Inputs &amp; Summary'!$D$15=Lists!$E$4,INDEX('Commercial Rooftop Details'!$A$30:$V$158,MATCH('Cash Flow'!$A92,'Commercial Rooftop Details'!$A$30:$A$158,0),COLUMN(E$1)),INDEX('Ground-Mount Details'!$A$30:$V$158,MATCH('Cash Flow'!$A92,'Ground-Mount Details'!$A$30:$A$158,0),COLUMN(E$1))))</f>
        <v>0</v>
      </c>
      <c r="F92" s="117">
        <f>IF('Inputs &amp; Summary'!$D$15=Lists!$E$3,INDEX('Residential Rooftop Details'!$A$30:$X$158,MATCH('Cash Flow'!$A92,'Residential Rooftop Details'!$A$30:$A$158,0),COLUMN(F$1)),IF('Inputs &amp; Summary'!$D$15=Lists!$E$4,INDEX('Commercial Rooftop Details'!$A$30:$V$158,MATCH('Cash Flow'!$A92,'Commercial Rooftop Details'!$A$30:$A$158,0),COLUMN(F$1)),INDEX('Ground-Mount Details'!$A$30:$V$158,MATCH('Cash Flow'!$A92,'Ground-Mount Details'!$A$30:$A$158,0),COLUMN(F$1))))</f>
        <v>0</v>
      </c>
      <c r="G92" s="237" t="str">
        <f>IF('Inputs &amp; Summary'!$D$15=Lists!$E$3,INDEX('Residential Rooftop Details'!$A$30:$X$158,MATCH('Cash Flow'!$A92,'Residential Rooftop Details'!$A$30:$A$158,0),COLUMN(G$1)),IF('Inputs &amp; Summary'!$D$15=Lists!$E$4,INDEX('Commercial Rooftop Details'!$A$30:$V$158,MATCH('Cash Flow'!$A92,'Commercial Rooftop Details'!$A$30:$A$158,0),COLUMN(G$1)),INDEX('Ground-Mount Details'!$A$30:$V$158,MATCH('Cash Flow'!$A92,'Ground-Mount Details'!$A$30:$A$158,0),COLUMN(G$1))))</f>
        <v>N/A</v>
      </c>
      <c r="H92" s="237" t="str">
        <f>IF('Inputs &amp; Summary'!$D$15=Lists!$E$3,INDEX('Residential Rooftop Details'!$A$30:$X$158,MATCH('Cash Flow'!$A92,'Residential Rooftop Details'!$A$30:$A$158,0),COLUMN(H$1)),IF('Inputs &amp; Summary'!$D$15=Lists!$E$4,INDEX('Commercial Rooftop Details'!$A$30:$V$158,MATCH('Cash Flow'!$A92,'Commercial Rooftop Details'!$A$30:$A$158,0),COLUMN(H$1)),INDEX('Ground-Mount Details'!$A$30:$V$158,MATCH('Cash Flow'!$A92,'Ground-Mount Details'!$A$30:$A$158,0),COLUMN(H$1))))</f>
        <v>Acre</v>
      </c>
      <c r="I92" s="237" t="str">
        <f>IF('Inputs &amp; Summary'!$D$15=Lists!$E$3,INDEX('Residential Rooftop Details'!$A$30:$X$158,MATCH('Cash Flow'!$A92,'Residential Rooftop Details'!$A$30:$A$158,0),COLUMN(I$1)),IF('Inputs &amp; Summary'!$D$15=Lists!$E$4,INDEX('Commercial Rooftop Details'!$A$30:$V$158,MATCH('Cash Flow'!$A92,'Commercial Rooftop Details'!$A$30:$A$158,0),COLUMN(I$1)),INDEX('Ground-Mount Details'!$A$30:$V$158,MATCH('Cash Flow'!$A92,'Ground-Mount Details'!$A$30:$A$158,0),COLUMN(I$1))))</f>
        <v>Cleaner</v>
      </c>
      <c r="J92" s="238">
        <f>IF('Inputs &amp; Summary'!$D$15=Lists!$E$3,INDEX('Residential Rooftop Details'!$A$30:$X$158,MATCH('Cash Flow'!$A92,'Residential Rooftop Details'!$A$30:$A$158,0),COLUMN(J$1)),IF('Inputs &amp; Summary'!$D$15=Lists!$E$4,INDEX('Commercial Rooftop Details'!$A$30:$V$158,MATCH('Cash Flow'!$A92,'Commercial Rooftop Details'!$A$30:$A$158,0),COLUMN(J$1)),INDEX('Ground-Mount Details'!$A$30:$V$158,MATCH('Cash Flow'!$A92,'Ground-Mount Details'!$A$30:$A$158,0),COLUMN(J$1))))</f>
        <v>10.677884615384615</v>
      </c>
      <c r="K92" s="239">
        <f>IF('Inputs &amp; Summary'!$D$15=Lists!$E$3,INDEX('Residential Rooftop Details'!$A$30:$X$158,MATCH('Cash Flow'!$A92,'Residential Rooftop Details'!$A$30:$A$158,0),COLUMN(K$1)),IF('Inputs &amp; Summary'!$D$15=Lists!$E$4,INDEX('Commercial Rooftop Details'!$A$30:$V$158,MATCH('Cash Flow'!$A92,'Commercial Rooftop Details'!$A$30:$A$158,0),COLUMN(K$1)),INDEX('Ground-Mount Details'!$A$30:$V$158,MATCH('Cash Flow'!$A92,'Ground-Mount Details'!$A$30:$A$158,0),COLUMN(K$1))))</f>
        <v>0.25</v>
      </c>
      <c r="L92" s="239">
        <f>IF('Inputs &amp; Summary'!$D$15=Lists!$E$3,INDEX('Residential Rooftop Details'!$A$30:$X$158,MATCH('Cash Flow'!$A92,'Residential Rooftop Details'!$A$30:$A$158,0),COLUMN(L$1)),IF('Inputs &amp; Summary'!$D$15=Lists!$E$4,INDEX('Commercial Rooftop Details'!$A$30:$V$158,MATCH('Cash Flow'!$A92,'Commercial Rooftop Details'!$A$30:$A$158,0),COLUMN(L$1)),INDEX('Ground-Mount Details'!$A$30:$V$158,MATCH('Cash Flow'!$A92,'Ground-Mount Details'!$A$30:$A$158,0),COLUMN(L$1))))</f>
        <v>1</v>
      </c>
      <c r="M92" s="238" t="str">
        <f>IF('Inputs &amp; Summary'!$D$15=Lists!$E$3,INDEX('Residential Rooftop Details'!$A$30:$X$158,MATCH('Cash Flow'!$A92,'Residential Rooftop Details'!$A$30:$A$158,0),COLUMN(M$1)),IF('Inputs &amp; Summary'!$D$15=Lists!$E$4,INDEX('Commercial Rooftop Details'!$A$30:$V$158,MATCH('Cash Flow'!$A92,'Commercial Rooftop Details'!$A$30:$A$158,0),COLUMN(M$1)),INDEX('Ground-Mount Details'!$A$30:$V$158,MATCH('Cash Flow'!$A92,'Ground-Mount Details'!$A$30:$A$158,0),COLUMN(M$1))))</f>
        <v>interval</v>
      </c>
      <c r="N92" s="240">
        <f>IF('Inputs &amp; Summary'!$D$15=Lists!$E$3,INDEX('Residential Rooftop Details'!$A$30:$X$158,MATCH('Cash Flow'!$A92,'Residential Rooftop Details'!$A$30:$A$158,0),COLUMN(N$1)),IF('Inputs &amp; Summary'!$D$15=Lists!$E$4,INDEX('Commercial Rooftop Details'!$A$30:$V$158,MATCH('Cash Flow'!$A92,'Commercial Rooftop Details'!$A$30:$A$158,0),COLUMN(N$1)),INDEX('Ground-Mount Details'!$A$30:$V$158,MATCH('Cash Flow'!$A92,'Ground-Mount Details'!$A$30:$A$158,0),COLUMN(N$1))))</f>
        <v>1</v>
      </c>
      <c r="O92" s="239">
        <f>IF('Inputs &amp; Summary'!$D$15=Lists!$E$3,INDEX('Residential Rooftop Details'!$A$30:$X$158,MATCH('Cash Flow'!$A92,'Residential Rooftop Details'!$A$30:$A$158,0),COLUMN(O$1)),IF('Inputs &amp; Summary'!$D$15=Lists!$E$4,INDEX('Commercial Rooftop Details'!$A$30:$V$158,MATCH('Cash Flow'!$A92,'Commercial Rooftop Details'!$A$30:$A$158,0),COLUMN(O$1)),INDEX('Ground-Mount Details'!$A$30:$V$158,MATCH('Cash Flow'!$A92,'Ground-Mount Details'!$A$30:$A$158,0),COLUMN(O$1))))</f>
        <v>4</v>
      </c>
      <c r="P92" s="241">
        <f>IF('Inputs &amp; Summary'!$D$15=Lists!$E$3,INDEX('Residential Rooftop Details'!$A$30:$X$158,MATCH('Cash Flow'!$A92,'Residential Rooftop Details'!$A$30:$A$158,0),COLUMN(P$1)),IF('Inputs &amp; Summary'!$D$15=Lists!$E$4,INDEX('Commercial Rooftop Details'!$A$30:$V$158,MATCH('Cash Flow'!$A92,'Commercial Rooftop Details'!$A$30:$A$158,0),COLUMN(P$1)),INDEX('Ground-Mount Details'!$A$30:$V$158,MATCH('Cash Flow'!$A92,'Ground-Mount Details'!$A$30:$A$158,0),COLUMN(P$1))))</f>
        <v>120</v>
      </c>
      <c r="Q92" s="242">
        <f>IF('Inputs &amp; Summary'!$D$15=Lists!$E$3,INDEX('Residential Rooftop Details'!$A$30:$X$158,MATCH('Cash Flow'!$A92,'Residential Rooftop Details'!$A$30:$A$158,0),COLUMN(Q$1)),IF('Inputs &amp; Summary'!$D$15=Lists!$E$4,INDEX('Commercial Rooftop Details'!$A$30:$V$158,MATCH('Cash Flow'!$A92,'Commercial Rooftop Details'!$A$30:$A$158,0),COLUMN(Q$1)),INDEX('Ground-Mount Details'!$A$30:$V$158,MATCH('Cash Flow'!$A92,'Ground-Mount Details'!$A$30:$A$158,0),COLUMN(Q$1))))</f>
        <v>42.71153846153846</v>
      </c>
      <c r="R92" s="242">
        <f>IF('Inputs &amp; Summary'!$D$15=Lists!$E$3,INDEX('Residential Rooftop Details'!$A$30:$X$158,MATCH('Cash Flow'!$A92,'Residential Rooftop Details'!$A$30:$A$158,0),COLUMN(R$1)),IF('Inputs &amp; Summary'!$D$15=Lists!$E$4,INDEX('Commercial Rooftop Details'!$A$30:$V$158,MATCH('Cash Flow'!$A92,'Commercial Rooftop Details'!$A$30:$A$158,0),COLUMN(R$1)),INDEX('Ground-Mount Details'!$A$30:$V$158,MATCH('Cash Flow'!$A92,'Ground-Mount Details'!$A$30:$A$158,0),COLUMN(R$1))))</f>
        <v>120</v>
      </c>
      <c r="S92" s="243">
        <f>IF('Inputs &amp; Summary'!$D$15=Lists!$E$3,INDEX('Residential Rooftop Details'!$A$30:$X$158,MATCH('Cash Flow'!$A92,'Residential Rooftop Details'!$A$30:$A$158,0),COLUMN(S$1)),IF('Inputs &amp; Summary'!$D$15=Lists!$E$4,INDEX('Commercial Rooftop Details'!$A$30:$V$158,MATCH('Cash Flow'!$A92,'Commercial Rooftop Details'!$A$30:$A$158,0),COLUMN(S$1)),INDEX('Ground-Mount Details'!$A$30:$V$158,MATCH('Cash Flow'!$A92,'Ground-Mount Details'!$A$30:$A$158,0),COLUMN(S$1))))</f>
        <v>162.71153846153845</v>
      </c>
      <c r="T92" s="238" t="str">
        <f>IF('Inputs &amp; Summary'!$D$15=Lists!$E$3,INDEX('Residential Rooftop Details'!$A$30:$X$158,MATCH('Cash Flow'!$A92,'Residential Rooftop Details'!$A$30:$A$158,0),COLUMN(T$1)),IF('Inputs &amp; Summary'!$D$15=Lists!$E$4,INDEX('Commercial Rooftop Details'!$A$30:$V$158,MATCH('Cash Flow'!$A92,'Commercial Rooftop Details'!$A$30:$A$158,0),COLUMN(T$1)),INDEX('Ground-Mount Details'!$A$30:$V$158,MATCH('Cash Flow'!$A92,'Ground-Mount Details'!$A$30:$A$158,0),COLUMN(T$1))))</f>
        <v xml:space="preserve">2 gal fuel/acre @$4/gal + 500 gal H2O/acre @$0.40/gal </v>
      </c>
      <c r="U92" s="244">
        <f>IF('Inputs &amp; Summary'!$D$15=Lists!$E$3,INDEX('Residential Rooftop Details'!$A$30:$X$158,MATCH('Cash Flow'!$A92,'Residential Rooftop Details'!$A$30:$A$158,0),COLUMN(U$1)),IF('Inputs &amp; Summary'!$D$15=Lists!$E$4,INDEX('Commercial Rooftop Details'!$A$30:$V$158,MATCH('Cash Flow'!$A92,'Commercial Rooftop Details'!$A$30:$A$158,0),COLUMN(U$1)),INDEX('Ground-Mount Details'!$A$30:$V$158,MATCH('Cash Flow'!$A92,'Ground-Mount Details'!$A$30:$A$158,0),COLUMN(U$1))))</f>
        <v>0</v>
      </c>
      <c r="V92" s="245">
        <f t="shared" si="8"/>
        <v>806.50633379236785</v>
      </c>
      <c r="W92" s="245">
        <f>NPV('Inputs &amp; Summary'!$D$6,Y92:BL92)</f>
        <v>8178.832351259829</v>
      </c>
      <c r="X92" s="246">
        <f t="shared" si="7"/>
        <v>5.9362273895458367E-2</v>
      </c>
      <c r="Y92" s="248">
        <f>$D92*IF(Y$1&gt;'Inputs &amp; Summary'!$D$5,0,IF(Y$1&gt;VLOOKUP($G92,Lists!$J$17:$K$21,2),IF($M92=Lists!$H$3,IF($K92&lt;1,(($S92/$K92)*((1+'Inputs &amp; Summary'!$D$7)^Y$1)),((INT(Y$1/$K92)-INT((Y$1-1)/$K92))*$S92*((1+'Inputs &amp; Summary'!$D$7)^Y$1))),(_xlfn.WEIBULL.DIST(Y$1,$L92,$K92,FALSE)*$S92*((1+'Inputs &amp; Summary'!$D$7)^Y$1))),IF($M92=Lists!$H$3,IF($K92&lt;1,((($R92*(1-$E92)+$Q92*(1-$F92))/$K92)*((1+'Inputs &amp; Summary'!$D$7)^Y$1)),((INT(Y$1/$K92)-INT((Y$1-1)/$K92))*($R92*(1-$E92)+$Q92*(1-$F92))*((1+'Inputs &amp; Summary'!$D$7)^Y$1))),((_xlfn.WEIBULL.DIST(Y$1,$L92,$K92,FALSE)*($R92*(1-$E92)+$Q92*(1-$F92))*((1+'Inputs &amp; Summary'!$D$7)^Y$1))))))</f>
        <v>663.86307692307685</v>
      </c>
      <c r="Z92" s="248">
        <f>$D92*IF(Z$1&gt;'Inputs &amp; Summary'!$D$5,0,IF(Z$1&gt;VLOOKUP($G92,Lists!$J$17:$K$21,2),IF($M92=Lists!$H$3,IF($K92&lt;1,(($S92/$K92)*((1+'Inputs &amp; Summary'!$D$7)^Z$1)),((INT(Z$1/$K92)-INT((Z$1-1)/$K92))*$S92*((1+'Inputs &amp; Summary'!$D$7)^Z$1))),(_xlfn.WEIBULL.DIST(Z$1,$L92,$K92,FALSE)*$S92*((1+'Inputs &amp; Summary'!$D$7)^Z$1))),IF($M92=Lists!$H$3,IF($K92&lt;1,((($R92*(1-$E92)+$Q92*(1-$F92))/$K92)*((1+'Inputs &amp; Summary'!$D$7)^Z$1)),((INT(Z$1/$K92)-INT((Z$1-1)/$K92))*($R92*(1-$E92)+$Q92*(1-$F92))*((1+'Inputs &amp; Summary'!$D$7)^Z$1))),((_xlfn.WEIBULL.DIST(Z$1,$L92,$K92,FALSE)*($R92*(1-$E92)+$Q92*(1-$F92))*((1+'Inputs &amp; Summary'!$D$7)^Z$1))))))</f>
        <v>677.14033846153836</v>
      </c>
      <c r="AA92" s="248">
        <f>$D92*IF(AA$1&gt;'Inputs &amp; Summary'!$D$5,0,IF(AA$1&gt;VLOOKUP($G92,Lists!$J$17:$K$21,2),IF($M92=Lists!$H$3,IF($K92&lt;1,(($S92/$K92)*((1+'Inputs &amp; Summary'!$D$7)^AA$1)),((INT(AA$1/$K92)-INT((AA$1-1)/$K92))*$S92*((1+'Inputs &amp; Summary'!$D$7)^AA$1))),(_xlfn.WEIBULL.DIST(AA$1,$L92,$K92,FALSE)*$S92*((1+'Inputs &amp; Summary'!$D$7)^AA$1))),IF($M92=Lists!$H$3,IF($K92&lt;1,((($R92*(1-$E92)+$Q92*(1-$F92))/$K92)*((1+'Inputs &amp; Summary'!$D$7)^AA$1)),((INT(AA$1/$K92)-INT((AA$1-1)/$K92))*($R92*(1-$E92)+$Q92*(1-$F92))*((1+'Inputs &amp; Summary'!$D$7)^AA$1))),((_xlfn.WEIBULL.DIST(AA$1,$L92,$K92,FALSE)*($R92*(1-$E92)+$Q92*(1-$F92))*((1+'Inputs &amp; Summary'!$D$7)^AA$1))))))</f>
        <v>690.68314523076913</v>
      </c>
      <c r="AB92" s="248">
        <f>$D92*IF(AB$1&gt;'Inputs &amp; Summary'!$D$5,0,IF(AB$1&gt;VLOOKUP($G92,Lists!$J$17:$K$21,2),IF($M92=Lists!$H$3,IF($K92&lt;1,(($S92/$K92)*((1+'Inputs &amp; Summary'!$D$7)^AB$1)),((INT(AB$1/$K92)-INT((AB$1-1)/$K92))*$S92*((1+'Inputs &amp; Summary'!$D$7)^AB$1))),(_xlfn.WEIBULL.DIST(AB$1,$L92,$K92,FALSE)*$S92*((1+'Inputs &amp; Summary'!$D$7)^AB$1))),IF($M92=Lists!$H$3,IF($K92&lt;1,((($R92*(1-$E92)+$Q92*(1-$F92))/$K92)*((1+'Inputs &amp; Summary'!$D$7)^AB$1)),((INT(AB$1/$K92)-INT((AB$1-1)/$K92))*($R92*(1-$E92)+$Q92*(1-$F92))*((1+'Inputs &amp; Summary'!$D$7)^AB$1))),((_xlfn.WEIBULL.DIST(AB$1,$L92,$K92,FALSE)*($R92*(1-$E92)+$Q92*(1-$F92))*((1+'Inputs &amp; Summary'!$D$7)^AB$1))))))</f>
        <v>704.49680813538453</v>
      </c>
      <c r="AC92" s="248">
        <f>$D92*IF(AC$1&gt;'Inputs &amp; Summary'!$D$5,0,IF(AC$1&gt;VLOOKUP($G92,Lists!$J$17:$K$21,2),IF($M92=Lists!$H$3,IF($K92&lt;1,(($S92/$K92)*((1+'Inputs &amp; Summary'!$D$7)^AC$1)),((INT(AC$1/$K92)-INT((AC$1-1)/$K92))*$S92*((1+'Inputs &amp; Summary'!$D$7)^AC$1))),(_xlfn.WEIBULL.DIST(AC$1,$L92,$K92,FALSE)*$S92*((1+'Inputs &amp; Summary'!$D$7)^AC$1))),IF($M92=Lists!$H$3,IF($K92&lt;1,((($R92*(1-$E92)+$Q92*(1-$F92))/$K92)*((1+'Inputs &amp; Summary'!$D$7)^AC$1)),((INT(AC$1/$K92)-INT((AC$1-1)/$K92))*($R92*(1-$E92)+$Q92*(1-$F92))*((1+'Inputs &amp; Summary'!$D$7)^AC$1))),((_xlfn.WEIBULL.DIST(AC$1,$L92,$K92,FALSE)*($R92*(1-$E92)+$Q92*(1-$F92))*((1+'Inputs &amp; Summary'!$D$7)^AC$1))))))</f>
        <v>718.5867442980923</v>
      </c>
      <c r="AD92" s="248">
        <f>$D92*IF(AD$1&gt;'Inputs &amp; Summary'!$D$5,0,IF(AD$1&gt;VLOOKUP($G92,Lists!$J$17:$K$21,2),IF($M92=Lists!$H$3,IF($K92&lt;1,(($S92/$K92)*((1+'Inputs &amp; Summary'!$D$7)^AD$1)),((INT(AD$1/$K92)-INT((AD$1-1)/$K92))*$S92*((1+'Inputs &amp; Summary'!$D$7)^AD$1))),(_xlfn.WEIBULL.DIST(AD$1,$L92,$K92,FALSE)*$S92*((1+'Inputs &amp; Summary'!$D$7)^AD$1))),IF($M92=Lists!$H$3,IF($K92&lt;1,((($R92*(1-$E92)+$Q92*(1-$F92))/$K92)*((1+'Inputs &amp; Summary'!$D$7)^AD$1)),((INT(AD$1/$K92)-INT((AD$1-1)/$K92))*($R92*(1-$E92)+$Q92*(1-$F92))*((1+'Inputs &amp; Summary'!$D$7)^AD$1))),((_xlfn.WEIBULL.DIST(AD$1,$L92,$K92,FALSE)*($R92*(1-$E92)+$Q92*(1-$F92))*((1+'Inputs &amp; Summary'!$D$7)^AD$1))))))</f>
        <v>732.95847918405411</v>
      </c>
      <c r="AE92" s="248">
        <f>$D92*IF(AE$1&gt;'Inputs &amp; Summary'!$D$5,0,IF(AE$1&gt;VLOOKUP($G92,Lists!$J$17:$K$21,2),IF($M92=Lists!$H$3,IF($K92&lt;1,(($S92/$K92)*((1+'Inputs &amp; Summary'!$D$7)^AE$1)),((INT(AE$1/$K92)-INT((AE$1-1)/$K92))*$S92*((1+'Inputs &amp; Summary'!$D$7)^AE$1))),(_xlfn.WEIBULL.DIST(AE$1,$L92,$K92,FALSE)*$S92*((1+'Inputs &amp; Summary'!$D$7)^AE$1))),IF($M92=Lists!$H$3,IF($K92&lt;1,((($R92*(1-$E92)+$Q92*(1-$F92))/$K92)*((1+'Inputs &amp; Summary'!$D$7)^AE$1)),((INT(AE$1/$K92)-INT((AE$1-1)/$K92))*($R92*(1-$E92)+$Q92*(1-$F92))*((1+'Inputs &amp; Summary'!$D$7)^AE$1))),((_xlfn.WEIBULL.DIST(AE$1,$L92,$K92,FALSE)*($R92*(1-$E92)+$Q92*(1-$F92))*((1+'Inputs &amp; Summary'!$D$7)^AE$1))))))</f>
        <v>747.61764876773509</v>
      </c>
      <c r="AF92" s="248">
        <f>$D92*IF(AF$1&gt;'Inputs &amp; Summary'!$D$5,0,IF(AF$1&gt;VLOOKUP($G92,Lists!$J$17:$K$21,2),IF($M92=Lists!$H$3,IF($K92&lt;1,(($S92/$K92)*((1+'Inputs &amp; Summary'!$D$7)^AF$1)),((INT(AF$1/$K92)-INT((AF$1-1)/$K92))*$S92*((1+'Inputs &amp; Summary'!$D$7)^AF$1))),(_xlfn.WEIBULL.DIST(AF$1,$L92,$K92,FALSE)*$S92*((1+'Inputs &amp; Summary'!$D$7)^AF$1))),IF($M92=Lists!$H$3,IF($K92&lt;1,((($R92*(1-$E92)+$Q92*(1-$F92))/$K92)*((1+'Inputs &amp; Summary'!$D$7)^AF$1)),((INT(AF$1/$K92)-INT((AF$1-1)/$K92))*($R92*(1-$E92)+$Q92*(1-$F92))*((1+'Inputs &amp; Summary'!$D$7)^AF$1))),((_xlfn.WEIBULL.DIST(AF$1,$L92,$K92,FALSE)*($R92*(1-$E92)+$Q92*(1-$F92))*((1+'Inputs &amp; Summary'!$D$7)^AF$1))))))</f>
        <v>762.57000174308985</v>
      </c>
      <c r="AG92" s="248">
        <f>$D92*IF(AG$1&gt;'Inputs &amp; Summary'!$D$5,0,IF(AG$1&gt;VLOOKUP($G92,Lists!$J$17:$K$21,2),IF($M92=Lists!$H$3,IF($K92&lt;1,(($S92/$K92)*((1+'Inputs &amp; Summary'!$D$7)^AG$1)),((INT(AG$1/$K92)-INT((AG$1-1)/$K92))*$S92*((1+'Inputs &amp; Summary'!$D$7)^AG$1))),(_xlfn.WEIBULL.DIST(AG$1,$L92,$K92,FALSE)*$S92*((1+'Inputs &amp; Summary'!$D$7)^AG$1))),IF($M92=Lists!$H$3,IF($K92&lt;1,((($R92*(1-$E92)+$Q92*(1-$F92))/$K92)*((1+'Inputs &amp; Summary'!$D$7)^AG$1)),((INT(AG$1/$K92)-INT((AG$1-1)/$K92))*($R92*(1-$E92)+$Q92*(1-$F92))*((1+'Inputs &amp; Summary'!$D$7)^AG$1))),((_xlfn.WEIBULL.DIST(AG$1,$L92,$K92,FALSE)*($R92*(1-$E92)+$Q92*(1-$F92))*((1+'Inputs &amp; Summary'!$D$7)^AG$1))))))</f>
        <v>777.82140177795168</v>
      </c>
      <c r="AH92" s="248">
        <f>$D92*IF(AH$1&gt;'Inputs &amp; Summary'!$D$5,0,IF(AH$1&gt;VLOOKUP($G92,Lists!$J$17:$K$21,2),IF($M92=Lists!$H$3,IF($K92&lt;1,(($S92/$K92)*((1+'Inputs &amp; Summary'!$D$7)^AH$1)),((INT(AH$1/$K92)-INT((AH$1-1)/$K92))*$S92*((1+'Inputs &amp; Summary'!$D$7)^AH$1))),(_xlfn.WEIBULL.DIST(AH$1,$L92,$K92,FALSE)*$S92*((1+'Inputs &amp; Summary'!$D$7)^AH$1))),IF($M92=Lists!$H$3,IF($K92&lt;1,((($R92*(1-$E92)+$Q92*(1-$F92))/$K92)*((1+'Inputs &amp; Summary'!$D$7)^AH$1)),((INT(AH$1/$K92)-INT((AH$1-1)/$K92))*($R92*(1-$E92)+$Q92*(1-$F92))*((1+'Inputs &amp; Summary'!$D$7)^AH$1))),((_xlfn.WEIBULL.DIST(AH$1,$L92,$K92,FALSE)*($R92*(1-$E92)+$Q92*(1-$F92))*((1+'Inputs &amp; Summary'!$D$7)^AH$1))))))</f>
        <v>793.37782981351074</v>
      </c>
      <c r="AI92" s="248">
        <f>$D92*IF(AI$1&gt;'Inputs &amp; Summary'!$D$5,0,IF(AI$1&gt;VLOOKUP($G92,Lists!$J$17:$K$21,2),IF($M92=Lists!$H$3,IF($K92&lt;1,(($S92/$K92)*((1+'Inputs &amp; Summary'!$D$7)^AI$1)),((INT(AI$1/$K92)-INT((AI$1-1)/$K92))*$S92*((1+'Inputs &amp; Summary'!$D$7)^AI$1))),(_xlfn.WEIBULL.DIST(AI$1,$L92,$K92,FALSE)*$S92*((1+'Inputs &amp; Summary'!$D$7)^AI$1))),IF($M92=Lists!$H$3,IF($K92&lt;1,((($R92*(1-$E92)+$Q92*(1-$F92))/$K92)*((1+'Inputs &amp; Summary'!$D$7)^AI$1)),((INT(AI$1/$K92)-INT((AI$1-1)/$K92))*($R92*(1-$E92)+$Q92*(1-$F92))*((1+'Inputs &amp; Summary'!$D$7)^AI$1))),((_xlfn.WEIBULL.DIST(AI$1,$L92,$K92,FALSE)*($R92*(1-$E92)+$Q92*(1-$F92))*((1+'Inputs &amp; Summary'!$D$7)^AI$1))))))</f>
        <v>809.24538640978074</v>
      </c>
      <c r="AJ92" s="248">
        <f>$D92*IF(AJ$1&gt;'Inputs &amp; Summary'!$D$5,0,IF(AJ$1&gt;VLOOKUP($G92,Lists!$J$17:$K$21,2),IF($M92=Lists!$H$3,IF($K92&lt;1,(($S92/$K92)*((1+'Inputs &amp; Summary'!$D$7)^AJ$1)),((INT(AJ$1/$K92)-INT((AJ$1-1)/$K92))*$S92*((1+'Inputs &amp; Summary'!$D$7)^AJ$1))),(_xlfn.WEIBULL.DIST(AJ$1,$L92,$K92,FALSE)*$S92*((1+'Inputs &amp; Summary'!$D$7)^AJ$1))),IF($M92=Lists!$H$3,IF($K92&lt;1,((($R92*(1-$E92)+$Q92*(1-$F92))/$K92)*((1+'Inputs &amp; Summary'!$D$7)^AJ$1)),((INT(AJ$1/$K92)-INT((AJ$1-1)/$K92))*($R92*(1-$E92)+$Q92*(1-$F92))*((1+'Inputs &amp; Summary'!$D$7)^AJ$1))),((_xlfn.WEIBULL.DIST(AJ$1,$L92,$K92,FALSE)*($R92*(1-$E92)+$Q92*(1-$F92))*((1+'Inputs &amp; Summary'!$D$7)^AJ$1))))))</f>
        <v>825.43029413797649</v>
      </c>
      <c r="AK92" s="248">
        <f>$D92*IF(AK$1&gt;'Inputs &amp; Summary'!$D$5,0,IF(AK$1&gt;VLOOKUP($G92,Lists!$J$17:$K$21,2),IF($M92=Lists!$H$3,IF($K92&lt;1,(($S92/$K92)*((1+'Inputs &amp; Summary'!$D$7)^AK$1)),((INT(AK$1/$K92)-INT((AK$1-1)/$K92))*$S92*((1+'Inputs &amp; Summary'!$D$7)^AK$1))),(_xlfn.WEIBULL.DIST(AK$1,$L92,$K92,FALSE)*$S92*((1+'Inputs &amp; Summary'!$D$7)^AK$1))),IF($M92=Lists!$H$3,IF($K92&lt;1,((($R92*(1-$E92)+$Q92*(1-$F92))/$K92)*((1+'Inputs &amp; Summary'!$D$7)^AK$1)),((INT(AK$1/$K92)-INT((AK$1-1)/$K92))*($R92*(1-$E92)+$Q92*(1-$F92))*((1+'Inputs &amp; Summary'!$D$7)^AK$1))),((_xlfn.WEIBULL.DIST(AK$1,$L92,$K92,FALSE)*($R92*(1-$E92)+$Q92*(1-$F92))*((1+'Inputs &amp; Summary'!$D$7)^AK$1))))))</f>
        <v>841.93890002073601</v>
      </c>
      <c r="AL92" s="248">
        <f>$D92*IF(AL$1&gt;'Inputs &amp; Summary'!$D$5,0,IF(AL$1&gt;VLOOKUP($G92,Lists!$J$17:$K$21,2),IF($M92=Lists!$H$3,IF($K92&lt;1,(($S92/$K92)*((1+'Inputs &amp; Summary'!$D$7)^AL$1)),((INT(AL$1/$K92)-INT((AL$1-1)/$K92))*$S92*((1+'Inputs &amp; Summary'!$D$7)^AL$1))),(_xlfn.WEIBULL.DIST(AL$1,$L92,$K92,FALSE)*$S92*((1+'Inputs &amp; Summary'!$D$7)^AL$1))),IF($M92=Lists!$H$3,IF($K92&lt;1,((($R92*(1-$E92)+$Q92*(1-$F92))/$K92)*((1+'Inputs &amp; Summary'!$D$7)^AL$1)),((INT(AL$1/$K92)-INT((AL$1-1)/$K92))*($R92*(1-$E92)+$Q92*(1-$F92))*((1+'Inputs &amp; Summary'!$D$7)^AL$1))),((_xlfn.WEIBULL.DIST(AL$1,$L92,$K92,FALSE)*($R92*(1-$E92)+$Q92*(1-$F92))*((1+'Inputs &amp; Summary'!$D$7)^AL$1))))))</f>
        <v>858.77767802115079</v>
      </c>
      <c r="AM92" s="248">
        <f>$D92*IF(AM$1&gt;'Inputs &amp; Summary'!$D$5,0,IF(AM$1&gt;VLOOKUP($G92,Lists!$J$17:$K$21,2),IF($M92=Lists!$H$3,IF($K92&lt;1,(($S92/$K92)*((1+'Inputs &amp; Summary'!$D$7)^AM$1)),((INT(AM$1/$K92)-INT((AM$1-1)/$K92))*$S92*((1+'Inputs &amp; Summary'!$D$7)^AM$1))),(_xlfn.WEIBULL.DIST(AM$1,$L92,$K92,FALSE)*$S92*((1+'Inputs &amp; Summary'!$D$7)^AM$1))),IF($M92=Lists!$H$3,IF($K92&lt;1,((($R92*(1-$E92)+$Q92*(1-$F92))/$K92)*((1+'Inputs &amp; Summary'!$D$7)^AM$1)),((INT(AM$1/$K92)-INT((AM$1-1)/$K92))*($R92*(1-$E92)+$Q92*(1-$F92))*((1+'Inputs &amp; Summary'!$D$7)^AM$1))),((_xlfn.WEIBULL.DIST(AM$1,$L92,$K92,FALSE)*($R92*(1-$E92)+$Q92*(1-$F92))*((1+'Inputs &amp; Summary'!$D$7)^AM$1))))))</f>
        <v>875.95323158157362</v>
      </c>
      <c r="AN92" s="248">
        <f>$D92*IF(AN$1&gt;'Inputs &amp; Summary'!$D$5,0,IF(AN$1&gt;VLOOKUP($G92,Lists!$J$17:$K$21,2),IF($M92=Lists!$H$3,IF($K92&lt;1,(($S92/$K92)*((1+'Inputs &amp; Summary'!$D$7)^AN$1)),((INT(AN$1/$K92)-INT((AN$1-1)/$K92))*$S92*((1+'Inputs &amp; Summary'!$D$7)^AN$1))),(_xlfn.WEIBULL.DIST(AN$1,$L92,$K92,FALSE)*$S92*((1+'Inputs &amp; Summary'!$D$7)^AN$1))),IF($M92=Lists!$H$3,IF($K92&lt;1,((($R92*(1-$E92)+$Q92*(1-$F92))/$K92)*((1+'Inputs &amp; Summary'!$D$7)^AN$1)),((INT(AN$1/$K92)-INT((AN$1-1)/$K92))*($R92*(1-$E92)+$Q92*(1-$F92))*((1+'Inputs &amp; Summary'!$D$7)^AN$1))),((_xlfn.WEIBULL.DIST(AN$1,$L92,$K92,FALSE)*($R92*(1-$E92)+$Q92*(1-$F92))*((1+'Inputs &amp; Summary'!$D$7)^AN$1))))))</f>
        <v>893.47229621320525</v>
      </c>
      <c r="AO92" s="248">
        <f>$D92*IF(AO$1&gt;'Inputs &amp; Summary'!$D$5,0,IF(AO$1&gt;VLOOKUP($G92,Lists!$J$17:$K$21,2),IF($M92=Lists!$H$3,IF($K92&lt;1,(($S92/$K92)*((1+'Inputs &amp; Summary'!$D$7)^AO$1)),((INT(AO$1/$K92)-INT((AO$1-1)/$K92))*$S92*((1+'Inputs &amp; Summary'!$D$7)^AO$1))),(_xlfn.WEIBULL.DIST(AO$1,$L92,$K92,FALSE)*$S92*((1+'Inputs &amp; Summary'!$D$7)^AO$1))),IF($M92=Lists!$H$3,IF($K92&lt;1,((($R92*(1-$E92)+$Q92*(1-$F92))/$K92)*((1+'Inputs &amp; Summary'!$D$7)^AO$1)),((INT(AO$1/$K92)-INT((AO$1-1)/$K92))*($R92*(1-$E92)+$Q92*(1-$F92))*((1+'Inputs &amp; Summary'!$D$7)^AO$1))),((_xlfn.WEIBULL.DIST(AO$1,$L92,$K92,FALSE)*($R92*(1-$E92)+$Q92*(1-$F92))*((1+'Inputs &amp; Summary'!$D$7)^AO$1))))))</f>
        <v>911.3417421374694</v>
      </c>
      <c r="AP92" s="248">
        <f>$D92*IF(AP$1&gt;'Inputs &amp; Summary'!$D$5,0,IF(AP$1&gt;VLOOKUP($G92,Lists!$J$17:$K$21,2),IF($M92=Lists!$H$3,IF($K92&lt;1,(($S92/$K92)*((1+'Inputs &amp; Summary'!$D$7)^AP$1)),((INT(AP$1/$K92)-INT((AP$1-1)/$K92))*$S92*((1+'Inputs &amp; Summary'!$D$7)^AP$1))),(_xlfn.WEIBULL.DIST(AP$1,$L92,$K92,FALSE)*$S92*((1+'Inputs &amp; Summary'!$D$7)^AP$1))),IF($M92=Lists!$H$3,IF($K92&lt;1,((($R92*(1-$E92)+$Q92*(1-$F92))/$K92)*((1+'Inputs &amp; Summary'!$D$7)^AP$1)),((INT(AP$1/$K92)-INT((AP$1-1)/$K92))*($R92*(1-$E92)+$Q92*(1-$F92))*((1+'Inputs &amp; Summary'!$D$7)^AP$1))),((_xlfn.WEIBULL.DIST(AP$1,$L92,$K92,FALSE)*($R92*(1-$E92)+$Q92*(1-$F92))*((1+'Inputs &amp; Summary'!$D$7)^AP$1))))))</f>
        <v>929.56857698021872</v>
      </c>
      <c r="AQ92" s="248">
        <f>$D92*IF(AQ$1&gt;'Inputs &amp; Summary'!$D$5,0,IF(AQ$1&gt;VLOOKUP($G92,Lists!$J$17:$K$21,2),IF($M92=Lists!$H$3,IF($K92&lt;1,(($S92/$K92)*((1+'Inputs &amp; Summary'!$D$7)^AQ$1)),((INT(AQ$1/$K92)-INT((AQ$1-1)/$K92))*$S92*((1+'Inputs &amp; Summary'!$D$7)^AQ$1))),(_xlfn.WEIBULL.DIST(AQ$1,$L92,$K92,FALSE)*$S92*((1+'Inputs &amp; Summary'!$D$7)^AQ$1))),IF($M92=Lists!$H$3,IF($K92&lt;1,((($R92*(1-$E92)+$Q92*(1-$F92))/$K92)*((1+'Inputs &amp; Summary'!$D$7)^AQ$1)),((INT(AQ$1/$K92)-INT((AQ$1-1)/$K92))*($R92*(1-$E92)+$Q92*(1-$F92))*((1+'Inputs &amp; Summary'!$D$7)^AQ$1))),((_xlfn.WEIBULL.DIST(AQ$1,$L92,$K92,FALSE)*($R92*(1-$E92)+$Q92*(1-$F92))*((1+'Inputs &amp; Summary'!$D$7)^AQ$1))))))</f>
        <v>948.15994851982305</v>
      </c>
      <c r="AR92" s="248">
        <f>$D92*IF(AR$1&gt;'Inputs &amp; Summary'!$D$5,0,IF(AR$1&gt;VLOOKUP($G92,Lists!$J$17:$K$21,2),IF($M92=Lists!$H$3,IF($K92&lt;1,(($S92/$K92)*((1+'Inputs &amp; Summary'!$D$7)^AR$1)),((INT(AR$1/$K92)-INT((AR$1-1)/$K92))*$S92*((1+'Inputs &amp; Summary'!$D$7)^AR$1))),(_xlfn.WEIBULL.DIST(AR$1,$L92,$K92,FALSE)*$S92*((1+'Inputs &amp; Summary'!$D$7)^AR$1))),IF($M92=Lists!$H$3,IF($K92&lt;1,((($R92*(1-$E92)+$Q92*(1-$F92))/$K92)*((1+'Inputs &amp; Summary'!$D$7)^AR$1)),((INT(AR$1/$K92)-INT((AR$1-1)/$K92))*($R92*(1-$E92)+$Q92*(1-$F92))*((1+'Inputs &amp; Summary'!$D$7)^AR$1))),((_xlfn.WEIBULL.DIST(AR$1,$L92,$K92,FALSE)*($R92*(1-$E92)+$Q92*(1-$F92))*((1+'Inputs &amp; Summary'!$D$7)^AR$1))))))</f>
        <v>967.12314749021959</v>
      </c>
      <c r="AS92" s="248">
        <f>$D92*IF(AS$1&gt;'Inputs &amp; Summary'!$D$5,0,IF(AS$1&gt;VLOOKUP($G92,Lists!$J$17:$K$21,2),IF($M92=Lists!$H$3,IF($K92&lt;1,(($S92/$K92)*((1+'Inputs &amp; Summary'!$D$7)^AS$1)),((INT(AS$1/$K92)-INT((AS$1-1)/$K92))*$S92*((1+'Inputs &amp; Summary'!$D$7)^AS$1))),(_xlfn.WEIBULL.DIST(AS$1,$L92,$K92,FALSE)*$S92*((1+'Inputs &amp; Summary'!$D$7)^AS$1))),IF($M92=Lists!$H$3,IF($K92&lt;1,((($R92*(1-$E92)+$Q92*(1-$F92))/$K92)*((1+'Inputs &amp; Summary'!$D$7)^AS$1)),((INT(AS$1/$K92)-INT((AS$1-1)/$K92))*($R92*(1-$E92)+$Q92*(1-$F92))*((1+'Inputs &amp; Summary'!$D$7)^AS$1))),((_xlfn.WEIBULL.DIST(AS$1,$L92,$K92,FALSE)*($R92*(1-$E92)+$Q92*(1-$F92))*((1+'Inputs &amp; Summary'!$D$7)^AS$1))))))</f>
        <v>0</v>
      </c>
      <c r="AT92" s="248">
        <f>$D92*IF(AT$1&gt;'Inputs &amp; Summary'!$D$5,0,IF(AT$1&gt;VLOOKUP($G92,Lists!$J$17:$K$21,2),IF($M92=Lists!$H$3,IF($K92&lt;1,(($S92/$K92)*((1+'Inputs &amp; Summary'!$D$7)^AT$1)),((INT(AT$1/$K92)-INT((AT$1-1)/$K92))*$S92*((1+'Inputs &amp; Summary'!$D$7)^AT$1))),(_xlfn.WEIBULL.DIST(AT$1,$L92,$K92,FALSE)*$S92*((1+'Inputs &amp; Summary'!$D$7)^AT$1))),IF($M92=Lists!$H$3,IF($K92&lt;1,((($R92*(1-$E92)+$Q92*(1-$F92))/$K92)*((1+'Inputs &amp; Summary'!$D$7)^AT$1)),((INT(AT$1/$K92)-INT((AT$1-1)/$K92))*($R92*(1-$E92)+$Q92*(1-$F92))*((1+'Inputs &amp; Summary'!$D$7)^AT$1))),((_xlfn.WEIBULL.DIST(AT$1,$L92,$K92,FALSE)*($R92*(1-$E92)+$Q92*(1-$F92))*((1+'Inputs &amp; Summary'!$D$7)^AT$1))))))</f>
        <v>0</v>
      </c>
      <c r="AU92" s="248">
        <f>$D92*IF(AU$1&gt;'Inputs &amp; Summary'!$D$5,0,IF(AU$1&gt;VLOOKUP($G92,Lists!$J$17:$K$21,2),IF($M92=Lists!$H$3,IF($K92&lt;1,(($S92/$K92)*((1+'Inputs &amp; Summary'!$D$7)^AU$1)),((INT(AU$1/$K92)-INT((AU$1-1)/$K92))*$S92*((1+'Inputs &amp; Summary'!$D$7)^AU$1))),(_xlfn.WEIBULL.DIST(AU$1,$L92,$K92,FALSE)*$S92*((1+'Inputs &amp; Summary'!$D$7)^AU$1))),IF($M92=Lists!$H$3,IF($K92&lt;1,((($R92*(1-$E92)+$Q92*(1-$F92))/$K92)*((1+'Inputs &amp; Summary'!$D$7)^AU$1)),((INT(AU$1/$K92)-INT((AU$1-1)/$K92))*($R92*(1-$E92)+$Q92*(1-$F92))*((1+'Inputs &amp; Summary'!$D$7)^AU$1))),((_xlfn.WEIBULL.DIST(AU$1,$L92,$K92,FALSE)*($R92*(1-$E92)+$Q92*(1-$F92))*((1+'Inputs &amp; Summary'!$D$7)^AU$1))))))</f>
        <v>0</v>
      </c>
      <c r="AV92" s="248">
        <f>$D92*IF(AV$1&gt;'Inputs &amp; Summary'!$D$5,0,IF(AV$1&gt;VLOOKUP($G92,Lists!$J$17:$K$21,2),IF($M92=Lists!$H$3,IF($K92&lt;1,(($S92/$K92)*((1+'Inputs &amp; Summary'!$D$7)^AV$1)),((INT(AV$1/$K92)-INT((AV$1-1)/$K92))*$S92*((1+'Inputs &amp; Summary'!$D$7)^AV$1))),(_xlfn.WEIBULL.DIST(AV$1,$L92,$K92,FALSE)*$S92*((1+'Inputs &amp; Summary'!$D$7)^AV$1))),IF($M92=Lists!$H$3,IF($K92&lt;1,((($R92*(1-$E92)+$Q92*(1-$F92))/$K92)*((1+'Inputs &amp; Summary'!$D$7)^AV$1)),((INT(AV$1/$K92)-INT((AV$1-1)/$K92))*($R92*(1-$E92)+$Q92*(1-$F92))*((1+'Inputs &amp; Summary'!$D$7)^AV$1))),((_xlfn.WEIBULL.DIST(AV$1,$L92,$K92,FALSE)*($R92*(1-$E92)+$Q92*(1-$F92))*((1+'Inputs &amp; Summary'!$D$7)^AV$1))))))</f>
        <v>0</v>
      </c>
      <c r="AW92" s="248">
        <f>$D92*IF(AW$1&gt;'Inputs &amp; Summary'!$D$5,0,IF(AW$1&gt;VLOOKUP($G92,Lists!$J$17:$K$21,2),IF($M92=Lists!$H$3,IF($K92&lt;1,(($S92/$K92)*((1+'Inputs &amp; Summary'!$D$7)^AW$1)),((INT(AW$1/$K92)-INT((AW$1-1)/$K92))*$S92*((1+'Inputs &amp; Summary'!$D$7)^AW$1))),(_xlfn.WEIBULL.DIST(AW$1,$L92,$K92,FALSE)*$S92*((1+'Inputs &amp; Summary'!$D$7)^AW$1))),IF($M92=Lists!$H$3,IF($K92&lt;1,((($R92*(1-$E92)+$Q92*(1-$F92))/$K92)*((1+'Inputs &amp; Summary'!$D$7)^AW$1)),((INT(AW$1/$K92)-INT((AW$1-1)/$K92))*($R92*(1-$E92)+$Q92*(1-$F92))*((1+'Inputs &amp; Summary'!$D$7)^AW$1))),((_xlfn.WEIBULL.DIST(AW$1,$L92,$K92,FALSE)*($R92*(1-$E92)+$Q92*(1-$F92))*((1+'Inputs &amp; Summary'!$D$7)^AW$1))))))</f>
        <v>0</v>
      </c>
      <c r="AX92" s="248">
        <f>$D92*IF(AX$1&gt;'Inputs &amp; Summary'!$D$5,0,IF(AX$1&gt;VLOOKUP($G92,Lists!$J$17:$K$21,2),IF($M92=Lists!$H$3,IF($K92&lt;1,(($S92/$K92)*((1+'Inputs &amp; Summary'!$D$7)^AX$1)),((INT(AX$1/$K92)-INT((AX$1-1)/$K92))*$S92*((1+'Inputs &amp; Summary'!$D$7)^AX$1))),(_xlfn.WEIBULL.DIST(AX$1,$L92,$K92,FALSE)*$S92*((1+'Inputs &amp; Summary'!$D$7)^AX$1))),IF($M92=Lists!$H$3,IF($K92&lt;1,((($R92*(1-$E92)+$Q92*(1-$F92))/$K92)*((1+'Inputs &amp; Summary'!$D$7)^AX$1)),((INT(AX$1/$K92)-INT((AX$1-1)/$K92))*($R92*(1-$E92)+$Q92*(1-$F92))*((1+'Inputs &amp; Summary'!$D$7)^AX$1))),((_xlfn.WEIBULL.DIST(AX$1,$L92,$K92,FALSE)*($R92*(1-$E92)+$Q92*(1-$F92))*((1+'Inputs &amp; Summary'!$D$7)^AX$1))))))</f>
        <v>0</v>
      </c>
      <c r="AY92" s="248">
        <f>$D92*IF(AY$1&gt;'Inputs &amp; Summary'!$D$5,0,IF(AY$1&gt;VLOOKUP($G92,Lists!$J$17:$K$21,2),IF($M92=Lists!$H$3,IF($K92&lt;1,(($S92/$K92)*((1+'Inputs &amp; Summary'!$D$7)^AY$1)),((INT(AY$1/$K92)-INT((AY$1-1)/$K92))*$S92*((1+'Inputs &amp; Summary'!$D$7)^AY$1))),(_xlfn.WEIBULL.DIST(AY$1,$L92,$K92,FALSE)*$S92*((1+'Inputs &amp; Summary'!$D$7)^AY$1))),IF($M92=Lists!$H$3,IF($K92&lt;1,((($R92*(1-$E92)+$Q92*(1-$F92))/$K92)*((1+'Inputs &amp; Summary'!$D$7)^AY$1)),((INT(AY$1/$K92)-INT((AY$1-1)/$K92))*($R92*(1-$E92)+$Q92*(1-$F92))*((1+'Inputs &amp; Summary'!$D$7)^AY$1))),((_xlfn.WEIBULL.DIST(AY$1,$L92,$K92,FALSE)*($R92*(1-$E92)+$Q92*(1-$F92))*((1+'Inputs &amp; Summary'!$D$7)^AY$1))))))</f>
        <v>0</v>
      </c>
      <c r="AZ92" s="248">
        <f>$D92*IF(AZ$1&gt;'Inputs &amp; Summary'!$D$5,0,IF(AZ$1&gt;VLOOKUP($G92,Lists!$J$17:$K$21,2),IF($M92=Lists!$H$3,IF($K92&lt;1,(($S92/$K92)*((1+'Inputs &amp; Summary'!$D$7)^AZ$1)),((INT(AZ$1/$K92)-INT((AZ$1-1)/$K92))*$S92*((1+'Inputs &amp; Summary'!$D$7)^AZ$1))),(_xlfn.WEIBULL.DIST(AZ$1,$L92,$K92,FALSE)*$S92*((1+'Inputs &amp; Summary'!$D$7)^AZ$1))),IF($M92=Lists!$H$3,IF($K92&lt;1,((($R92*(1-$E92)+$Q92*(1-$F92))/$K92)*((1+'Inputs &amp; Summary'!$D$7)^AZ$1)),((INT(AZ$1/$K92)-INT((AZ$1-1)/$K92))*($R92*(1-$E92)+$Q92*(1-$F92))*((1+'Inputs &amp; Summary'!$D$7)^AZ$1))),((_xlfn.WEIBULL.DIST(AZ$1,$L92,$K92,FALSE)*($R92*(1-$E92)+$Q92*(1-$F92))*((1+'Inputs &amp; Summary'!$D$7)^AZ$1))))))</f>
        <v>0</v>
      </c>
      <c r="BA92" s="248">
        <f>$D92*IF(BA$1&gt;'Inputs &amp; Summary'!$D$5,0,IF(BA$1&gt;VLOOKUP($G92,Lists!$J$17:$K$21,2),IF($M92=Lists!$H$3,IF($K92&lt;1,(($S92/$K92)*((1+'Inputs &amp; Summary'!$D$7)^BA$1)),((INT(BA$1/$K92)-INT((BA$1-1)/$K92))*$S92*((1+'Inputs &amp; Summary'!$D$7)^BA$1))),(_xlfn.WEIBULL.DIST(BA$1,$L92,$K92,FALSE)*$S92*((1+'Inputs &amp; Summary'!$D$7)^BA$1))),IF($M92=Lists!$H$3,IF($K92&lt;1,((($R92*(1-$E92)+$Q92*(1-$F92))/$K92)*((1+'Inputs &amp; Summary'!$D$7)^BA$1)),((INT(BA$1/$K92)-INT((BA$1-1)/$K92))*($R92*(1-$E92)+$Q92*(1-$F92))*((1+'Inputs &amp; Summary'!$D$7)^BA$1))),((_xlfn.WEIBULL.DIST(BA$1,$L92,$K92,FALSE)*($R92*(1-$E92)+$Q92*(1-$F92))*((1+'Inputs &amp; Summary'!$D$7)^BA$1))))))</f>
        <v>0</v>
      </c>
      <c r="BB92" s="248">
        <f>$D92*IF(BB$1&gt;'Inputs &amp; Summary'!$D$5,0,IF(BB$1&gt;VLOOKUP($G92,Lists!$J$17:$K$21,2),IF($M92=Lists!$H$3,IF($K92&lt;1,(($S92/$K92)*((1+'Inputs &amp; Summary'!$D$7)^BB$1)),((INT(BB$1/$K92)-INT((BB$1-1)/$K92))*$S92*((1+'Inputs &amp; Summary'!$D$7)^BB$1))),(_xlfn.WEIBULL.DIST(BB$1,$L92,$K92,FALSE)*$S92*((1+'Inputs &amp; Summary'!$D$7)^BB$1))),IF($M92=Lists!$H$3,IF($K92&lt;1,((($R92*(1-$E92)+$Q92*(1-$F92))/$K92)*((1+'Inputs &amp; Summary'!$D$7)^BB$1)),((INT(BB$1/$K92)-INT((BB$1-1)/$K92))*($R92*(1-$E92)+$Q92*(1-$F92))*((1+'Inputs &amp; Summary'!$D$7)^BB$1))),((_xlfn.WEIBULL.DIST(BB$1,$L92,$K92,FALSE)*($R92*(1-$E92)+$Q92*(1-$F92))*((1+'Inputs &amp; Summary'!$D$7)^BB$1))))))</f>
        <v>0</v>
      </c>
      <c r="BC92" s="248">
        <f>$D92*IF(BC$1&gt;'Inputs &amp; Summary'!$D$5,0,IF(BC$1&gt;VLOOKUP($G92,Lists!$J$17:$K$21,2),IF($M92=Lists!$H$3,IF($K92&lt;1,(($S92/$K92)*((1+'Inputs &amp; Summary'!$D$7)^BC$1)),((INT(BC$1/$K92)-INT((BC$1-1)/$K92))*$S92*((1+'Inputs &amp; Summary'!$D$7)^BC$1))),(_xlfn.WEIBULL.DIST(BC$1,$L92,$K92,FALSE)*$S92*((1+'Inputs &amp; Summary'!$D$7)^BC$1))),IF($M92=Lists!$H$3,IF($K92&lt;1,((($R92*(1-$E92)+$Q92*(1-$F92))/$K92)*((1+'Inputs &amp; Summary'!$D$7)^BC$1)),((INT(BC$1/$K92)-INT((BC$1-1)/$K92))*($R92*(1-$E92)+$Q92*(1-$F92))*((1+'Inputs &amp; Summary'!$D$7)^BC$1))),((_xlfn.WEIBULL.DIST(BC$1,$L92,$K92,FALSE)*($R92*(1-$E92)+$Q92*(1-$F92))*((1+'Inputs &amp; Summary'!$D$7)^BC$1))))))</f>
        <v>0</v>
      </c>
      <c r="BD92" s="248">
        <f>$D92*IF(BD$1&gt;'Inputs &amp; Summary'!$D$5,0,IF(BD$1&gt;VLOOKUP($G92,Lists!$J$17:$K$21,2),IF($M92=Lists!$H$3,IF($K92&lt;1,(($S92/$K92)*((1+'Inputs &amp; Summary'!$D$7)^BD$1)),((INT(BD$1/$K92)-INT((BD$1-1)/$K92))*$S92*((1+'Inputs &amp; Summary'!$D$7)^BD$1))),(_xlfn.WEIBULL.DIST(BD$1,$L92,$K92,FALSE)*$S92*((1+'Inputs &amp; Summary'!$D$7)^BD$1))),IF($M92=Lists!$H$3,IF($K92&lt;1,((($R92*(1-$E92)+$Q92*(1-$F92))/$K92)*((1+'Inputs &amp; Summary'!$D$7)^BD$1)),((INT(BD$1/$K92)-INT((BD$1-1)/$K92))*($R92*(1-$E92)+$Q92*(1-$F92))*((1+'Inputs &amp; Summary'!$D$7)^BD$1))),((_xlfn.WEIBULL.DIST(BD$1,$L92,$K92,FALSE)*($R92*(1-$E92)+$Q92*(1-$F92))*((1+'Inputs &amp; Summary'!$D$7)^BD$1))))))</f>
        <v>0</v>
      </c>
      <c r="BE92" s="248">
        <f>$D92*IF(BE$1&gt;'Inputs &amp; Summary'!$D$5,0,IF(BE$1&gt;VLOOKUP($G92,Lists!$J$17:$K$21,2),IF($M92=Lists!$H$3,IF($K92&lt;1,(($S92/$K92)*((1+'Inputs &amp; Summary'!$D$7)^BE$1)),((INT(BE$1/$K92)-INT((BE$1-1)/$K92))*$S92*((1+'Inputs &amp; Summary'!$D$7)^BE$1))),(_xlfn.WEIBULL.DIST(BE$1,$L92,$K92,FALSE)*$S92*((1+'Inputs &amp; Summary'!$D$7)^BE$1))),IF($M92=Lists!$H$3,IF($K92&lt;1,((($R92*(1-$E92)+$Q92*(1-$F92))/$K92)*((1+'Inputs &amp; Summary'!$D$7)^BE$1)),((INT(BE$1/$K92)-INT((BE$1-1)/$K92))*($R92*(1-$E92)+$Q92*(1-$F92))*((1+'Inputs &amp; Summary'!$D$7)^BE$1))),((_xlfn.WEIBULL.DIST(BE$1,$L92,$K92,FALSE)*($R92*(1-$E92)+$Q92*(1-$F92))*((1+'Inputs &amp; Summary'!$D$7)^BE$1))))))</f>
        <v>0</v>
      </c>
      <c r="BF92" s="248">
        <f>$D92*IF(BF$1&gt;'Inputs &amp; Summary'!$D$5,0,IF(BF$1&gt;VLOOKUP($G92,Lists!$J$17:$K$21,2),IF($M92=Lists!$H$3,IF($K92&lt;1,(($S92/$K92)*((1+'Inputs &amp; Summary'!$D$7)^BF$1)),((INT(BF$1/$K92)-INT((BF$1-1)/$K92))*$S92*((1+'Inputs &amp; Summary'!$D$7)^BF$1))),(_xlfn.WEIBULL.DIST(BF$1,$L92,$K92,FALSE)*$S92*((1+'Inputs &amp; Summary'!$D$7)^BF$1))),IF($M92=Lists!$H$3,IF($K92&lt;1,((($R92*(1-$E92)+$Q92*(1-$F92))/$K92)*((1+'Inputs &amp; Summary'!$D$7)^BF$1)),((INT(BF$1/$K92)-INT((BF$1-1)/$K92))*($R92*(1-$E92)+$Q92*(1-$F92))*((1+'Inputs &amp; Summary'!$D$7)^BF$1))),((_xlfn.WEIBULL.DIST(BF$1,$L92,$K92,FALSE)*($R92*(1-$E92)+$Q92*(1-$F92))*((1+'Inputs &amp; Summary'!$D$7)^BF$1))))))</f>
        <v>0</v>
      </c>
      <c r="BG92" s="248">
        <f>$D92*IF(BG$1&gt;'Inputs &amp; Summary'!$D$5,0,IF(BG$1&gt;VLOOKUP($G92,Lists!$J$17:$K$21,2),IF($M92=Lists!$H$3,IF($K92&lt;1,(($S92/$K92)*((1+'Inputs &amp; Summary'!$D$7)^BG$1)),((INT(BG$1/$K92)-INT((BG$1-1)/$K92))*$S92*((1+'Inputs &amp; Summary'!$D$7)^BG$1))),(_xlfn.WEIBULL.DIST(BG$1,$L92,$K92,FALSE)*$S92*((1+'Inputs &amp; Summary'!$D$7)^BG$1))),IF($M92=Lists!$H$3,IF($K92&lt;1,((($R92*(1-$E92)+$Q92*(1-$F92))/$K92)*((1+'Inputs &amp; Summary'!$D$7)^BG$1)),((INT(BG$1/$K92)-INT((BG$1-1)/$K92))*($R92*(1-$E92)+$Q92*(1-$F92))*((1+'Inputs &amp; Summary'!$D$7)^BG$1))),((_xlfn.WEIBULL.DIST(BG$1,$L92,$K92,FALSE)*($R92*(1-$E92)+$Q92*(1-$F92))*((1+'Inputs &amp; Summary'!$D$7)^BG$1))))))</f>
        <v>0</v>
      </c>
      <c r="BH92" s="248">
        <f>$D92*IF(BH$1&gt;'Inputs &amp; Summary'!$D$5,0,IF(BH$1&gt;VLOOKUP($G92,Lists!$J$17:$K$21,2),IF($M92=Lists!$H$3,IF($K92&lt;1,(($S92/$K92)*((1+'Inputs &amp; Summary'!$D$7)^BH$1)),((INT(BH$1/$K92)-INT((BH$1-1)/$K92))*$S92*((1+'Inputs &amp; Summary'!$D$7)^BH$1))),(_xlfn.WEIBULL.DIST(BH$1,$L92,$K92,FALSE)*$S92*((1+'Inputs &amp; Summary'!$D$7)^BH$1))),IF($M92=Lists!$H$3,IF($K92&lt;1,((($R92*(1-$E92)+$Q92*(1-$F92))/$K92)*((1+'Inputs &amp; Summary'!$D$7)^BH$1)),((INT(BH$1/$K92)-INT((BH$1-1)/$K92))*($R92*(1-$E92)+$Q92*(1-$F92))*((1+'Inputs &amp; Summary'!$D$7)^BH$1))),((_xlfn.WEIBULL.DIST(BH$1,$L92,$K92,FALSE)*($R92*(1-$E92)+$Q92*(1-$F92))*((1+'Inputs &amp; Summary'!$D$7)^BH$1))))))</f>
        <v>0</v>
      </c>
      <c r="BI92" s="248">
        <f>$D92*IF(BI$1&gt;'Inputs &amp; Summary'!$D$5,0,IF(BI$1&gt;VLOOKUP($G92,Lists!$J$17:$K$21,2),IF($M92=Lists!$H$3,IF($K92&lt;1,(($S92/$K92)*((1+'Inputs &amp; Summary'!$D$7)^BI$1)),((INT(BI$1/$K92)-INT((BI$1-1)/$K92))*$S92*((1+'Inputs &amp; Summary'!$D$7)^BI$1))),(_xlfn.WEIBULL.DIST(BI$1,$L92,$K92,FALSE)*$S92*((1+'Inputs &amp; Summary'!$D$7)^BI$1))),IF($M92=Lists!$H$3,IF($K92&lt;1,((($R92*(1-$E92)+$Q92*(1-$F92))/$K92)*((1+'Inputs &amp; Summary'!$D$7)^BI$1)),((INT(BI$1/$K92)-INT((BI$1-1)/$K92))*($R92*(1-$E92)+$Q92*(1-$F92))*((1+'Inputs &amp; Summary'!$D$7)^BI$1))),((_xlfn.WEIBULL.DIST(BI$1,$L92,$K92,FALSE)*($R92*(1-$E92)+$Q92*(1-$F92))*((1+'Inputs &amp; Summary'!$D$7)^BI$1))))))</f>
        <v>0</v>
      </c>
      <c r="BJ92" s="248">
        <f>$D92*IF(BJ$1&gt;'Inputs &amp; Summary'!$D$5,0,IF(BJ$1&gt;VLOOKUP($G92,Lists!$J$17:$K$21,2),IF($M92=Lists!$H$3,IF($K92&lt;1,(($S92/$K92)*((1+'Inputs &amp; Summary'!$D$7)^BJ$1)),((INT(BJ$1/$K92)-INT((BJ$1-1)/$K92))*$S92*((1+'Inputs &amp; Summary'!$D$7)^BJ$1))),(_xlfn.WEIBULL.DIST(BJ$1,$L92,$K92,FALSE)*$S92*((1+'Inputs &amp; Summary'!$D$7)^BJ$1))),IF($M92=Lists!$H$3,IF($K92&lt;1,((($R92*(1-$E92)+$Q92*(1-$F92))/$K92)*((1+'Inputs &amp; Summary'!$D$7)^BJ$1)),((INT(BJ$1/$K92)-INT((BJ$1-1)/$K92))*($R92*(1-$E92)+$Q92*(1-$F92))*((1+'Inputs &amp; Summary'!$D$7)^BJ$1))),((_xlfn.WEIBULL.DIST(BJ$1,$L92,$K92,FALSE)*($R92*(1-$E92)+$Q92*(1-$F92))*((1+'Inputs &amp; Summary'!$D$7)^BJ$1))))))</f>
        <v>0</v>
      </c>
      <c r="BK92" s="248">
        <f>$D92*IF(BK$1&gt;'Inputs &amp; Summary'!$D$5,0,IF(BK$1&gt;VLOOKUP($G92,Lists!$J$17:$K$21,2),IF($M92=Lists!$H$3,IF($K92&lt;1,(($S92/$K92)*((1+'Inputs &amp; Summary'!$D$7)^BK$1)),((INT(BK$1/$K92)-INT((BK$1-1)/$K92))*$S92*((1+'Inputs &amp; Summary'!$D$7)^BK$1))),(_xlfn.WEIBULL.DIST(BK$1,$L92,$K92,FALSE)*$S92*((1+'Inputs &amp; Summary'!$D$7)^BK$1))),IF($M92=Lists!$H$3,IF($K92&lt;1,((($R92*(1-$E92)+$Q92*(1-$F92))/$K92)*((1+'Inputs &amp; Summary'!$D$7)^BK$1)),((INT(BK$1/$K92)-INT((BK$1-1)/$K92))*($R92*(1-$E92)+$Q92*(1-$F92))*((1+'Inputs &amp; Summary'!$D$7)^BK$1))),((_xlfn.WEIBULL.DIST(BK$1,$L92,$K92,FALSE)*($R92*(1-$E92)+$Q92*(1-$F92))*((1+'Inputs &amp; Summary'!$D$7)^BK$1))))))</f>
        <v>0</v>
      </c>
      <c r="BL92" s="248">
        <f>$D92*IF(BL$1&gt;'Inputs &amp; Summary'!$D$5,0,IF(BL$1&gt;VLOOKUP($G92,Lists!$J$17:$K$21,2),IF($M92=Lists!$H$3,IF($K92&lt;1,(($S92/$K92)*((1+'Inputs &amp; Summary'!$D$7)^BL$1)),((INT(BL$1/$K92)-INT((BL$1-1)/$K92))*$S92*((1+'Inputs &amp; Summary'!$D$7)^BL$1))),(_xlfn.WEIBULL.DIST(BL$1,$L92,$K92,FALSE)*$S92*((1+'Inputs &amp; Summary'!$D$7)^BL$1))),IF($M92=Lists!$H$3,IF($K92&lt;1,((($R92*(1-$E92)+$Q92*(1-$F92))/$K92)*((1+'Inputs &amp; Summary'!$D$7)^BL$1)),((INT(BL$1/$K92)-INT((BL$1-1)/$K92))*($R92*(1-$E92)+$Q92*(1-$F92))*((1+'Inputs &amp; Summary'!$D$7)^BL$1))),((_xlfn.WEIBULL.DIST(BL$1,$L92,$K92,FALSE)*($R92*(1-$E92)+$Q92*(1-$F92))*((1+'Inputs &amp; Summary'!$D$7)^BL$1))))))</f>
        <v>0</v>
      </c>
    </row>
    <row r="93" spans="1:64" ht="43.2" x14ac:dyDescent="0.3">
      <c r="A93" s="236" t="s">
        <v>257</v>
      </c>
      <c r="B93" s="117" t="str">
        <f>IF('Inputs &amp; Summary'!$D$15=Lists!$E$3,INDEX('Residential Rooftop Details'!$A$30:$X$158,MATCH('Cash Flow'!$A93,'Residential Rooftop Details'!$A$30:$A$158,0),COLUMN(B$1)),IF('Inputs &amp; Summary'!$D$15=Lists!$E$4,INDEX('Commercial Rooftop Details'!$A$30:$V$158,MATCH('Cash Flow'!$A93,'Commercial Rooftop Details'!$A$30:$A$158,0),COLUMN(B$1)),INDEX('Ground-Mount Details'!$A$30:$V$158,MATCH('Cash Flow'!$A93,'Ground-Mount Details'!$A$30:$A$158,0),COLUMN(B$1))))</f>
        <v>Preventive</v>
      </c>
      <c r="C93" s="117" t="str">
        <f>IF('Inputs &amp; Summary'!$D$15=Lists!$E$3,INDEX('Residential Rooftop Details'!$A$30:$X$158,MATCH('Cash Flow'!$A93,'Residential Rooftop Details'!$A$30:$A$158,0),COLUMN(C$1)),IF('Inputs &amp; Summary'!$D$15=Lists!$E$4,INDEX('Commercial Rooftop Details'!$A$30:$V$158,MATCH('Cash Flow'!$A93,'Commercial Rooftop Details'!$A$30:$A$158,0),COLUMN(C$1)),INDEX('Ground-Mount Details'!$A$30:$V$158,MATCH('Cash Flow'!$A93,'Ground-Mount Details'!$A$30:$A$158,0),COLUMN(C$1))))</f>
        <v>Cleaning/Veg</v>
      </c>
      <c r="D93" s="117">
        <f>IF('Inputs &amp; Summary'!$D$15=Lists!$E$3,INDEX('Residential Rooftop Details'!$A$30:$X$158,MATCH('Cash Flow'!$A93,'Residential Rooftop Details'!$A$30:$A$158,0),COLUMN(D$1)),IF('Inputs &amp; Summary'!$D$15=Lists!$E$4,INDEX('Commercial Rooftop Details'!$A$30:$V$158,MATCH('Cash Flow'!$A93,'Commercial Rooftop Details'!$A$30:$A$158,0),COLUMN(D$1)),INDEX('Ground-Mount Details'!$A$30:$V$158,MATCH('Cash Flow'!$A93,'Ground-Mount Details'!$A$30:$A$158,0),COLUMN(D$1))))</f>
        <v>1</v>
      </c>
      <c r="E93" s="117">
        <f>IF('Inputs &amp; Summary'!$D$15=Lists!$E$3,INDEX('Residential Rooftop Details'!$A$30:$X$158,MATCH('Cash Flow'!$A93,'Residential Rooftop Details'!$A$30:$A$158,0),COLUMN(E$1)),IF('Inputs &amp; Summary'!$D$15=Lists!$E$4,INDEX('Commercial Rooftop Details'!$A$30:$V$158,MATCH('Cash Flow'!$A93,'Commercial Rooftop Details'!$A$30:$A$158,0),COLUMN(E$1)),INDEX('Ground-Mount Details'!$A$30:$V$158,MATCH('Cash Flow'!$A93,'Ground-Mount Details'!$A$30:$A$158,0),COLUMN(E$1))))</f>
        <v>0</v>
      </c>
      <c r="F93" s="117">
        <f>IF('Inputs &amp; Summary'!$D$15=Lists!$E$3,INDEX('Residential Rooftop Details'!$A$30:$X$158,MATCH('Cash Flow'!$A93,'Residential Rooftop Details'!$A$30:$A$158,0),COLUMN(F$1)),IF('Inputs &amp; Summary'!$D$15=Lists!$E$4,INDEX('Commercial Rooftop Details'!$A$30:$V$158,MATCH('Cash Flow'!$A93,'Commercial Rooftop Details'!$A$30:$A$158,0),COLUMN(F$1)),INDEX('Ground-Mount Details'!$A$30:$V$158,MATCH('Cash Flow'!$A93,'Ground-Mount Details'!$A$30:$A$158,0),COLUMN(F$1))))</f>
        <v>0</v>
      </c>
      <c r="G93" s="237" t="str">
        <f>IF('Inputs &amp; Summary'!$D$15=Lists!$E$3,INDEX('Residential Rooftop Details'!$A$30:$X$158,MATCH('Cash Flow'!$A93,'Residential Rooftop Details'!$A$30:$A$158,0),COLUMN(G$1)),IF('Inputs &amp; Summary'!$D$15=Lists!$E$4,INDEX('Commercial Rooftop Details'!$A$30:$V$158,MATCH('Cash Flow'!$A93,'Commercial Rooftop Details'!$A$30:$A$158,0),COLUMN(G$1)),INDEX('Ground-Mount Details'!$A$30:$V$158,MATCH('Cash Flow'!$A93,'Ground-Mount Details'!$A$30:$A$158,0),COLUMN(G$1))))</f>
        <v>N/A</v>
      </c>
      <c r="H93" s="237" t="str">
        <f>IF('Inputs &amp; Summary'!$D$15=Lists!$E$3,INDEX('Residential Rooftop Details'!$A$30:$X$158,MATCH('Cash Flow'!$A93,'Residential Rooftop Details'!$A$30:$A$158,0),COLUMN(H$1)),IF('Inputs &amp; Summary'!$D$15=Lists!$E$4,INDEX('Commercial Rooftop Details'!$A$30:$V$158,MATCH('Cash Flow'!$A93,'Commercial Rooftop Details'!$A$30:$A$158,0),COLUMN(H$1)),INDEX('Ground-Mount Details'!$A$30:$V$158,MATCH('Cash Flow'!$A93,'Ground-Mount Details'!$A$30:$A$158,0),COLUMN(H$1))))</f>
        <v>Site</v>
      </c>
      <c r="I93" s="237" t="str">
        <f>IF('Inputs &amp; Summary'!$D$15=Lists!$E$3,INDEX('Residential Rooftop Details'!$A$30:$X$158,MATCH('Cash Flow'!$A93,'Residential Rooftop Details'!$A$30:$A$158,0),COLUMN(I$1)),IF('Inputs &amp; Summary'!$D$15=Lists!$E$4,INDEX('Commercial Rooftop Details'!$A$30:$V$158,MATCH('Cash Flow'!$A93,'Commercial Rooftop Details'!$A$30:$A$158,0),COLUMN(I$1)),INDEX('Ground-Mount Details'!$A$30:$V$158,MATCH('Cash Flow'!$A93,'Ground-Mount Details'!$A$30:$A$158,0),COLUMN(I$1))))</f>
        <v>Mower/Trimmer</v>
      </c>
      <c r="J93" s="238">
        <f>IF('Inputs &amp; Summary'!$D$15=Lists!$E$3,INDEX('Residential Rooftop Details'!$A$30:$X$158,MATCH('Cash Flow'!$A93,'Residential Rooftop Details'!$A$30:$A$158,0),COLUMN(J$1)),IF('Inputs &amp; Summary'!$D$15=Lists!$E$4,INDEX('Commercial Rooftop Details'!$A$30:$V$158,MATCH('Cash Flow'!$A93,'Commercial Rooftop Details'!$A$30:$A$158,0),COLUMN(J$1)),INDEX('Ground-Mount Details'!$A$30:$V$158,MATCH('Cash Flow'!$A93,'Ground-Mount Details'!$A$30:$A$158,0),COLUMN(J$1))))</f>
        <v>21.23076923076923</v>
      </c>
      <c r="K93" s="239">
        <f>IF('Inputs &amp; Summary'!$D$15=Lists!$E$3,INDEX('Residential Rooftop Details'!$A$30:$X$158,MATCH('Cash Flow'!$A93,'Residential Rooftop Details'!$A$30:$A$158,0),COLUMN(K$1)),IF('Inputs &amp; Summary'!$D$15=Lists!$E$4,INDEX('Commercial Rooftop Details'!$A$30:$V$158,MATCH('Cash Flow'!$A93,'Commercial Rooftop Details'!$A$30:$A$158,0),COLUMN(K$1)),INDEX('Ground-Mount Details'!$A$30:$V$158,MATCH('Cash Flow'!$A93,'Ground-Mount Details'!$A$30:$A$158,0),COLUMN(K$1))))</f>
        <v>1</v>
      </c>
      <c r="L93" s="239">
        <f>IF('Inputs &amp; Summary'!$D$15=Lists!$E$3,INDEX('Residential Rooftop Details'!$A$30:$X$158,MATCH('Cash Flow'!$A93,'Residential Rooftop Details'!$A$30:$A$158,0),COLUMN(L$1)),IF('Inputs &amp; Summary'!$D$15=Lists!$E$4,INDEX('Commercial Rooftop Details'!$A$30:$V$158,MATCH('Cash Flow'!$A93,'Commercial Rooftop Details'!$A$30:$A$158,0),COLUMN(L$1)),INDEX('Ground-Mount Details'!$A$30:$V$158,MATCH('Cash Flow'!$A93,'Ground-Mount Details'!$A$30:$A$158,0),COLUMN(L$1))))</f>
        <v>1</v>
      </c>
      <c r="M93" s="238" t="str">
        <f>IF('Inputs &amp; Summary'!$D$15=Lists!$E$3,INDEX('Residential Rooftop Details'!$A$30:$X$158,MATCH('Cash Flow'!$A93,'Residential Rooftop Details'!$A$30:$A$158,0),COLUMN(M$1)),IF('Inputs &amp; Summary'!$D$15=Lists!$E$4,INDEX('Commercial Rooftop Details'!$A$30:$V$158,MATCH('Cash Flow'!$A93,'Commercial Rooftop Details'!$A$30:$A$158,0),COLUMN(M$1)),INDEX('Ground-Mount Details'!$A$30:$V$158,MATCH('Cash Flow'!$A93,'Ground-Mount Details'!$A$30:$A$158,0),COLUMN(M$1))))</f>
        <v>interval</v>
      </c>
      <c r="N93" s="240">
        <f>IF('Inputs &amp; Summary'!$D$15=Lists!$E$3,INDEX('Residential Rooftop Details'!$A$30:$X$158,MATCH('Cash Flow'!$A93,'Residential Rooftop Details'!$A$30:$A$158,0),COLUMN(N$1)),IF('Inputs &amp; Summary'!$D$15=Lists!$E$4,INDEX('Commercial Rooftop Details'!$A$30:$V$158,MATCH('Cash Flow'!$A93,'Commercial Rooftop Details'!$A$30:$A$158,0),COLUMN(N$1)),INDEX('Ground-Mount Details'!$A$30:$V$158,MATCH('Cash Flow'!$A93,'Ground-Mount Details'!$A$30:$A$158,0),COLUMN(N$1))))</f>
        <v>1</v>
      </c>
      <c r="O93" s="239">
        <f>IF('Inputs &amp; Summary'!$D$15=Lists!$E$3,INDEX('Residential Rooftop Details'!$A$30:$X$158,MATCH('Cash Flow'!$A93,'Residential Rooftop Details'!$A$30:$A$158,0),COLUMN(O$1)),IF('Inputs &amp; Summary'!$D$15=Lists!$E$4,INDEX('Commercial Rooftop Details'!$A$30:$V$158,MATCH('Cash Flow'!$A93,'Commercial Rooftop Details'!$A$30:$A$158,0),COLUMN(O$1)),INDEX('Ground-Mount Details'!$A$30:$V$158,MATCH('Cash Flow'!$A93,'Ground-Mount Details'!$A$30:$A$158,0),COLUMN(O$1))))</f>
        <v>4</v>
      </c>
      <c r="P93" s="241">
        <f>IF('Inputs &amp; Summary'!$D$15=Lists!$E$3,INDEX('Residential Rooftop Details'!$A$30:$X$158,MATCH('Cash Flow'!$A93,'Residential Rooftop Details'!$A$30:$A$158,0),COLUMN(P$1)),IF('Inputs &amp; Summary'!$D$15=Lists!$E$4,INDEX('Commercial Rooftop Details'!$A$30:$V$158,MATCH('Cash Flow'!$A93,'Commercial Rooftop Details'!$A$30:$A$158,0),COLUMN(P$1)),INDEX('Ground-Mount Details'!$A$30:$V$158,MATCH('Cash Flow'!$A93,'Ground-Mount Details'!$A$30:$A$158,0),COLUMN(P$1))))</f>
        <v>120</v>
      </c>
      <c r="Q93" s="242">
        <f>IF('Inputs &amp; Summary'!$D$15=Lists!$E$3,INDEX('Residential Rooftop Details'!$A$30:$X$158,MATCH('Cash Flow'!$A93,'Residential Rooftop Details'!$A$30:$A$158,0),COLUMN(Q$1)),IF('Inputs &amp; Summary'!$D$15=Lists!$E$4,INDEX('Commercial Rooftop Details'!$A$30:$V$158,MATCH('Cash Flow'!$A93,'Commercial Rooftop Details'!$A$30:$A$158,0),COLUMN(Q$1)),INDEX('Ground-Mount Details'!$A$30:$V$158,MATCH('Cash Flow'!$A93,'Ground-Mount Details'!$A$30:$A$158,0),COLUMN(Q$1))))</f>
        <v>84.92307692307692</v>
      </c>
      <c r="R93" s="242">
        <f>IF('Inputs &amp; Summary'!$D$15=Lists!$E$3,INDEX('Residential Rooftop Details'!$A$30:$X$158,MATCH('Cash Flow'!$A93,'Residential Rooftop Details'!$A$30:$A$158,0),COLUMN(R$1)),IF('Inputs &amp; Summary'!$D$15=Lists!$E$4,INDEX('Commercial Rooftop Details'!$A$30:$V$158,MATCH('Cash Flow'!$A93,'Commercial Rooftop Details'!$A$30:$A$158,0),COLUMN(R$1)),INDEX('Ground-Mount Details'!$A$30:$V$158,MATCH('Cash Flow'!$A93,'Ground-Mount Details'!$A$30:$A$158,0),COLUMN(R$1))))</f>
        <v>120</v>
      </c>
      <c r="S93" s="243">
        <f>IF('Inputs &amp; Summary'!$D$15=Lists!$E$3,INDEX('Residential Rooftop Details'!$A$30:$X$158,MATCH('Cash Flow'!$A93,'Residential Rooftop Details'!$A$30:$A$158,0),COLUMN(S$1)),IF('Inputs &amp; Summary'!$D$15=Lists!$E$4,INDEX('Commercial Rooftop Details'!$A$30:$V$158,MATCH('Cash Flow'!$A93,'Commercial Rooftop Details'!$A$30:$A$158,0),COLUMN(S$1)),INDEX('Ground-Mount Details'!$A$30:$V$158,MATCH('Cash Flow'!$A93,'Ground-Mount Details'!$A$30:$A$158,0),COLUMN(S$1))))</f>
        <v>204.92307692307691</v>
      </c>
      <c r="T93" s="238" t="str">
        <f>IF('Inputs &amp; Summary'!$D$15=Lists!$E$3,INDEX('Residential Rooftop Details'!$A$30:$X$158,MATCH('Cash Flow'!$A93,'Residential Rooftop Details'!$A$30:$A$158,0),COLUMN(T$1)),IF('Inputs &amp; Summary'!$D$15=Lists!$E$4,INDEX('Commercial Rooftop Details'!$A$30:$V$158,MATCH('Cash Flow'!$A93,'Commercial Rooftop Details'!$A$30:$A$158,0),COLUMN(T$1)),INDEX('Ground-Mount Details'!$A$30:$V$158,MATCH('Cash Flow'!$A93,'Ground-Mount Details'!$A$30:$A$158,0),COLUMN(T$1))))</f>
        <v>Other cost = water truckr rental</v>
      </c>
      <c r="U93" s="244">
        <f>IF('Inputs &amp; Summary'!$D$15=Lists!$E$3,INDEX('Residential Rooftop Details'!$A$30:$X$158,MATCH('Cash Flow'!$A93,'Residential Rooftop Details'!$A$30:$A$158,0),COLUMN(U$1)),IF('Inputs &amp; Summary'!$D$15=Lists!$E$4,INDEX('Commercial Rooftop Details'!$A$30:$V$158,MATCH('Cash Flow'!$A93,'Commercial Rooftop Details'!$A$30:$A$158,0),COLUMN(U$1)),INDEX('Ground-Mount Details'!$A$30:$V$158,MATCH('Cash Flow'!$A93,'Ground-Mount Details'!$A$30:$A$158,0),COLUMN(U$1))))</f>
        <v>0</v>
      </c>
      <c r="V93" s="245">
        <f t="shared" si="8"/>
        <v>253.93368079693505</v>
      </c>
      <c r="W93" s="245">
        <f>NPV('Inputs &amp; Summary'!$D$6,Y93:BL93)</f>
        <v>2575.1577099345441</v>
      </c>
      <c r="X93" s="246">
        <f t="shared" si="7"/>
        <v>1.8690591851731598E-2</v>
      </c>
      <c r="Y93" s="248">
        <f>$D93*IF(Y$1&gt;'Inputs &amp; Summary'!$D$5,0,IF(Y$1&gt;VLOOKUP($G93,Lists!$J$17:$K$21,2),IF($M93=Lists!$H$3,IF($K93&lt;1,(($S93/$K93)*((1+'Inputs &amp; Summary'!$D$7)^Y$1)),((INT(Y$1/$K93)-INT((Y$1-1)/$K93))*$S93*((1+'Inputs &amp; Summary'!$D$7)^Y$1))),(_xlfn.WEIBULL.DIST(Y$1,$L93,$K93,FALSE)*$S93*((1+'Inputs &amp; Summary'!$D$7)^Y$1))),IF($M93=Lists!$H$3,IF($K93&lt;1,((($R93*(1-$E93)+$Q93*(1-$F93))/$K93)*((1+'Inputs &amp; Summary'!$D$7)^Y$1)),((INT(Y$1/$K93)-INT((Y$1-1)/$K93))*($R93*(1-$E93)+$Q93*(1-$F93))*((1+'Inputs &amp; Summary'!$D$7)^Y$1))),((_xlfn.WEIBULL.DIST(Y$1,$L93,$K93,FALSE)*($R93*(1-$E93)+$Q93*(1-$F93))*((1+'Inputs &amp; Summary'!$D$7)^Y$1))))))</f>
        <v>209.02153846153846</v>
      </c>
      <c r="Z93" s="248">
        <f>$D93*IF(Z$1&gt;'Inputs &amp; Summary'!$D$5,0,IF(Z$1&gt;VLOOKUP($G93,Lists!$J$17:$K$21,2),IF($M93=Lists!$H$3,IF($K93&lt;1,(($S93/$K93)*((1+'Inputs &amp; Summary'!$D$7)^Z$1)),((INT(Z$1/$K93)-INT((Z$1-1)/$K93))*$S93*((1+'Inputs &amp; Summary'!$D$7)^Z$1))),(_xlfn.WEIBULL.DIST(Z$1,$L93,$K93,FALSE)*$S93*((1+'Inputs &amp; Summary'!$D$7)^Z$1))),IF($M93=Lists!$H$3,IF($K93&lt;1,((($R93*(1-$E93)+$Q93*(1-$F93))/$K93)*((1+'Inputs &amp; Summary'!$D$7)^Z$1)),((INT(Z$1/$K93)-INT((Z$1-1)/$K93))*($R93*(1-$E93)+$Q93*(1-$F93))*((1+'Inputs &amp; Summary'!$D$7)^Z$1))),((_xlfn.WEIBULL.DIST(Z$1,$L93,$K93,FALSE)*($R93*(1-$E93)+$Q93*(1-$F93))*((1+'Inputs &amp; Summary'!$D$7)^Z$1))))))</f>
        <v>213.20196923076921</v>
      </c>
      <c r="AA93" s="248">
        <f>$D93*IF(AA$1&gt;'Inputs &amp; Summary'!$D$5,0,IF(AA$1&gt;VLOOKUP($G93,Lists!$J$17:$K$21,2),IF($M93=Lists!$H$3,IF($K93&lt;1,(($S93/$K93)*((1+'Inputs &amp; Summary'!$D$7)^AA$1)),((INT(AA$1/$K93)-INT((AA$1-1)/$K93))*$S93*((1+'Inputs &amp; Summary'!$D$7)^AA$1))),(_xlfn.WEIBULL.DIST(AA$1,$L93,$K93,FALSE)*$S93*((1+'Inputs &amp; Summary'!$D$7)^AA$1))),IF($M93=Lists!$H$3,IF($K93&lt;1,((($R93*(1-$E93)+$Q93*(1-$F93))/$K93)*((1+'Inputs &amp; Summary'!$D$7)^AA$1)),((INT(AA$1/$K93)-INT((AA$1-1)/$K93))*($R93*(1-$E93)+$Q93*(1-$F93))*((1+'Inputs &amp; Summary'!$D$7)^AA$1))),((_xlfn.WEIBULL.DIST(AA$1,$L93,$K93,FALSE)*($R93*(1-$E93)+$Q93*(1-$F93))*((1+'Inputs &amp; Summary'!$D$7)^AA$1))))))</f>
        <v>217.4660086153846</v>
      </c>
      <c r="AB93" s="248">
        <f>$D93*IF(AB$1&gt;'Inputs &amp; Summary'!$D$5,0,IF(AB$1&gt;VLOOKUP($G93,Lists!$J$17:$K$21,2),IF($M93=Lists!$H$3,IF($K93&lt;1,(($S93/$K93)*((1+'Inputs &amp; Summary'!$D$7)^AB$1)),((INT(AB$1/$K93)-INT((AB$1-1)/$K93))*$S93*((1+'Inputs &amp; Summary'!$D$7)^AB$1))),(_xlfn.WEIBULL.DIST(AB$1,$L93,$K93,FALSE)*$S93*((1+'Inputs &amp; Summary'!$D$7)^AB$1))),IF($M93=Lists!$H$3,IF($K93&lt;1,((($R93*(1-$E93)+$Q93*(1-$F93))/$K93)*((1+'Inputs &amp; Summary'!$D$7)^AB$1)),((INT(AB$1/$K93)-INT((AB$1-1)/$K93))*($R93*(1-$E93)+$Q93*(1-$F93))*((1+'Inputs &amp; Summary'!$D$7)^AB$1))),((_xlfn.WEIBULL.DIST(AB$1,$L93,$K93,FALSE)*($R93*(1-$E93)+$Q93*(1-$F93))*((1+'Inputs &amp; Summary'!$D$7)^AB$1))))))</f>
        <v>221.81532878769229</v>
      </c>
      <c r="AC93" s="248">
        <f>$D93*IF(AC$1&gt;'Inputs &amp; Summary'!$D$5,0,IF(AC$1&gt;VLOOKUP($G93,Lists!$J$17:$K$21,2),IF($M93=Lists!$H$3,IF($K93&lt;1,(($S93/$K93)*((1+'Inputs &amp; Summary'!$D$7)^AC$1)),((INT(AC$1/$K93)-INT((AC$1-1)/$K93))*$S93*((1+'Inputs &amp; Summary'!$D$7)^AC$1))),(_xlfn.WEIBULL.DIST(AC$1,$L93,$K93,FALSE)*$S93*((1+'Inputs &amp; Summary'!$D$7)^AC$1))),IF($M93=Lists!$H$3,IF($K93&lt;1,((($R93*(1-$E93)+$Q93*(1-$F93))/$K93)*((1+'Inputs &amp; Summary'!$D$7)^AC$1)),((INT(AC$1/$K93)-INT((AC$1-1)/$K93))*($R93*(1-$E93)+$Q93*(1-$F93))*((1+'Inputs &amp; Summary'!$D$7)^AC$1))),((_xlfn.WEIBULL.DIST(AC$1,$L93,$K93,FALSE)*($R93*(1-$E93)+$Q93*(1-$F93))*((1+'Inputs &amp; Summary'!$D$7)^AC$1))))))</f>
        <v>226.25163536344613</v>
      </c>
      <c r="AD93" s="248">
        <f>$D93*IF(AD$1&gt;'Inputs &amp; Summary'!$D$5,0,IF(AD$1&gt;VLOOKUP($G93,Lists!$J$17:$K$21,2),IF($M93=Lists!$H$3,IF($K93&lt;1,(($S93/$K93)*((1+'Inputs &amp; Summary'!$D$7)^AD$1)),((INT(AD$1/$K93)-INT((AD$1-1)/$K93))*$S93*((1+'Inputs &amp; Summary'!$D$7)^AD$1))),(_xlfn.WEIBULL.DIST(AD$1,$L93,$K93,FALSE)*$S93*((1+'Inputs &amp; Summary'!$D$7)^AD$1))),IF($M93=Lists!$H$3,IF($K93&lt;1,((($R93*(1-$E93)+$Q93*(1-$F93))/$K93)*((1+'Inputs &amp; Summary'!$D$7)^AD$1)),((INT(AD$1/$K93)-INT((AD$1-1)/$K93))*($R93*(1-$E93)+$Q93*(1-$F93))*((1+'Inputs &amp; Summary'!$D$7)^AD$1))),((_xlfn.WEIBULL.DIST(AD$1,$L93,$K93,FALSE)*($R93*(1-$E93)+$Q93*(1-$F93))*((1+'Inputs &amp; Summary'!$D$7)^AD$1))))))</f>
        <v>230.77666807071506</v>
      </c>
      <c r="AE93" s="248">
        <f>$D93*IF(AE$1&gt;'Inputs &amp; Summary'!$D$5,0,IF(AE$1&gt;VLOOKUP($G93,Lists!$J$17:$K$21,2),IF($M93=Lists!$H$3,IF($K93&lt;1,(($S93/$K93)*((1+'Inputs &amp; Summary'!$D$7)^AE$1)),((INT(AE$1/$K93)-INT((AE$1-1)/$K93))*$S93*((1+'Inputs &amp; Summary'!$D$7)^AE$1))),(_xlfn.WEIBULL.DIST(AE$1,$L93,$K93,FALSE)*$S93*((1+'Inputs &amp; Summary'!$D$7)^AE$1))),IF($M93=Lists!$H$3,IF($K93&lt;1,((($R93*(1-$E93)+$Q93*(1-$F93))/$K93)*((1+'Inputs &amp; Summary'!$D$7)^AE$1)),((INT(AE$1/$K93)-INT((AE$1-1)/$K93))*($R93*(1-$E93)+$Q93*(1-$F93))*((1+'Inputs &amp; Summary'!$D$7)^AE$1))),((_xlfn.WEIBULL.DIST(AE$1,$L93,$K93,FALSE)*($R93*(1-$E93)+$Q93*(1-$F93))*((1+'Inputs &amp; Summary'!$D$7)^AE$1))))))</f>
        <v>235.39220143212933</v>
      </c>
      <c r="AF93" s="248">
        <f>$D93*IF(AF$1&gt;'Inputs &amp; Summary'!$D$5,0,IF(AF$1&gt;VLOOKUP($G93,Lists!$J$17:$K$21,2),IF($M93=Lists!$H$3,IF($K93&lt;1,(($S93/$K93)*((1+'Inputs &amp; Summary'!$D$7)^AF$1)),((INT(AF$1/$K93)-INT((AF$1-1)/$K93))*$S93*((1+'Inputs &amp; Summary'!$D$7)^AF$1))),(_xlfn.WEIBULL.DIST(AF$1,$L93,$K93,FALSE)*$S93*((1+'Inputs &amp; Summary'!$D$7)^AF$1))),IF($M93=Lists!$H$3,IF($K93&lt;1,((($R93*(1-$E93)+$Q93*(1-$F93))/$K93)*((1+'Inputs &amp; Summary'!$D$7)^AF$1)),((INT(AF$1/$K93)-INT((AF$1-1)/$K93))*($R93*(1-$E93)+$Q93*(1-$F93))*((1+'Inputs &amp; Summary'!$D$7)^AF$1))),((_xlfn.WEIBULL.DIST(AF$1,$L93,$K93,FALSE)*($R93*(1-$E93)+$Q93*(1-$F93))*((1+'Inputs &amp; Summary'!$D$7)^AF$1))))))</f>
        <v>240.10004546077192</v>
      </c>
      <c r="AG93" s="248">
        <f>$D93*IF(AG$1&gt;'Inputs &amp; Summary'!$D$5,0,IF(AG$1&gt;VLOOKUP($G93,Lists!$J$17:$K$21,2),IF($M93=Lists!$H$3,IF($K93&lt;1,(($S93/$K93)*((1+'Inputs &amp; Summary'!$D$7)^AG$1)),((INT(AG$1/$K93)-INT((AG$1-1)/$K93))*$S93*((1+'Inputs &amp; Summary'!$D$7)^AG$1))),(_xlfn.WEIBULL.DIST(AG$1,$L93,$K93,FALSE)*$S93*((1+'Inputs &amp; Summary'!$D$7)^AG$1))),IF($M93=Lists!$H$3,IF($K93&lt;1,((($R93*(1-$E93)+$Q93*(1-$F93))/$K93)*((1+'Inputs &amp; Summary'!$D$7)^AG$1)),((INT(AG$1/$K93)-INT((AG$1-1)/$K93))*($R93*(1-$E93)+$Q93*(1-$F93))*((1+'Inputs &amp; Summary'!$D$7)^AG$1))),((_xlfn.WEIBULL.DIST(AG$1,$L93,$K93,FALSE)*($R93*(1-$E93)+$Q93*(1-$F93))*((1+'Inputs &amp; Summary'!$D$7)^AG$1))))))</f>
        <v>244.90204636998737</v>
      </c>
      <c r="AH93" s="248">
        <f>$D93*IF(AH$1&gt;'Inputs &amp; Summary'!$D$5,0,IF(AH$1&gt;VLOOKUP($G93,Lists!$J$17:$K$21,2),IF($M93=Lists!$H$3,IF($K93&lt;1,(($S93/$K93)*((1+'Inputs &amp; Summary'!$D$7)^AH$1)),((INT(AH$1/$K93)-INT((AH$1-1)/$K93))*$S93*((1+'Inputs &amp; Summary'!$D$7)^AH$1))),(_xlfn.WEIBULL.DIST(AH$1,$L93,$K93,FALSE)*$S93*((1+'Inputs &amp; Summary'!$D$7)^AH$1))),IF($M93=Lists!$H$3,IF($K93&lt;1,((($R93*(1-$E93)+$Q93*(1-$F93))/$K93)*((1+'Inputs &amp; Summary'!$D$7)^AH$1)),((INT(AH$1/$K93)-INT((AH$1-1)/$K93))*($R93*(1-$E93)+$Q93*(1-$F93))*((1+'Inputs &amp; Summary'!$D$7)^AH$1))),((_xlfn.WEIBULL.DIST(AH$1,$L93,$K93,FALSE)*($R93*(1-$E93)+$Q93*(1-$F93))*((1+'Inputs &amp; Summary'!$D$7)^AH$1))))))</f>
        <v>249.80008729738714</v>
      </c>
      <c r="AI93" s="248">
        <f>$D93*IF(AI$1&gt;'Inputs &amp; Summary'!$D$5,0,IF(AI$1&gt;VLOOKUP($G93,Lists!$J$17:$K$21,2),IF($M93=Lists!$H$3,IF($K93&lt;1,(($S93/$K93)*((1+'Inputs &amp; Summary'!$D$7)^AI$1)),((INT(AI$1/$K93)-INT((AI$1-1)/$K93))*$S93*((1+'Inputs &amp; Summary'!$D$7)^AI$1))),(_xlfn.WEIBULL.DIST(AI$1,$L93,$K93,FALSE)*$S93*((1+'Inputs &amp; Summary'!$D$7)^AI$1))),IF($M93=Lists!$H$3,IF($K93&lt;1,((($R93*(1-$E93)+$Q93*(1-$F93))/$K93)*((1+'Inputs &amp; Summary'!$D$7)^AI$1)),((INT(AI$1/$K93)-INT((AI$1-1)/$K93))*($R93*(1-$E93)+$Q93*(1-$F93))*((1+'Inputs &amp; Summary'!$D$7)^AI$1))),((_xlfn.WEIBULL.DIST(AI$1,$L93,$K93,FALSE)*($R93*(1-$E93)+$Q93*(1-$F93))*((1+'Inputs &amp; Summary'!$D$7)^AI$1))))))</f>
        <v>254.79608904333483</v>
      </c>
      <c r="AJ93" s="248">
        <f>$D93*IF(AJ$1&gt;'Inputs &amp; Summary'!$D$5,0,IF(AJ$1&gt;VLOOKUP($G93,Lists!$J$17:$K$21,2),IF($M93=Lists!$H$3,IF($K93&lt;1,(($S93/$K93)*((1+'Inputs &amp; Summary'!$D$7)^AJ$1)),((INT(AJ$1/$K93)-INT((AJ$1-1)/$K93))*$S93*((1+'Inputs &amp; Summary'!$D$7)^AJ$1))),(_xlfn.WEIBULL.DIST(AJ$1,$L93,$K93,FALSE)*$S93*((1+'Inputs &amp; Summary'!$D$7)^AJ$1))),IF($M93=Lists!$H$3,IF($K93&lt;1,((($R93*(1-$E93)+$Q93*(1-$F93))/$K93)*((1+'Inputs &amp; Summary'!$D$7)^AJ$1)),((INT(AJ$1/$K93)-INT((AJ$1-1)/$K93))*($R93*(1-$E93)+$Q93*(1-$F93))*((1+'Inputs &amp; Summary'!$D$7)^AJ$1))),((_xlfn.WEIBULL.DIST(AJ$1,$L93,$K93,FALSE)*($R93*(1-$E93)+$Q93*(1-$F93))*((1+'Inputs &amp; Summary'!$D$7)^AJ$1))))))</f>
        <v>259.89201082420158</v>
      </c>
      <c r="AK93" s="248">
        <f>$D93*IF(AK$1&gt;'Inputs &amp; Summary'!$D$5,0,IF(AK$1&gt;VLOOKUP($G93,Lists!$J$17:$K$21,2),IF($M93=Lists!$H$3,IF($K93&lt;1,(($S93/$K93)*((1+'Inputs &amp; Summary'!$D$7)^AK$1)),((INT(AK$1/$K93)-INT((AK$1-1)/$K93))*$S93*((1+'Inputs &amp; Summary'!$D$7)^AK$1))),(_xlfn.WEIBULL.DIST(AK$1,$L93,$K93,FALSE)*$S93*((1+'Inputs &amp; Summary'!$D$7)^AK$1))),IF($M93=Lists!$H$3,IF($K93&lt;1,((($R93*(1-$E93)+$Q93*(1-$F93))/$K93)*((1+'Inputs &amp; Summary'!$D$7)^AK$1)),((INT(AK$1/$K93)-INT((AK$1-1)/$K93))*($R93*(1-$E93)+$Q93*(1-$F93))*((1+'Inputs &amp; Summary'!$D$7)^AK$1))),((_xlfn.WEIBULL.DIST(AK$1,$L93,$K93,FALSE)*($R93*(1-$E93)+$Q93*(1-$F93))*((1+'Inputs &amp; Summary'!$D$7)^AK$1))))))</f>
        <v>265.08985104068557</v>
      </c>
      <c r="AL93" s="248">
        <f>$D93*IF(AL$1&gt;'Inputs &amp; Summary'!$D$5,0,IF(AL$1&gt;VLOOKUP($G93,Lists!$J$17:$K$21,2),IF($M93=Lists!$H$3,IF($K93&lt;1,(($S93/$K93)*((1+'Inputs &amp; Summary'!$D$7)^AL$1)),((INT(AL$1/$K93)-INT((AL$1-1)/$K93))*$S93*((1+'Inputs &amp; Summary'!$D$7)^AL$1))),(_xlfn.WEIBULL.DIST(AL$1,$L93,$K93,FALSE)*$S93*((1+'Inputs &amp; Summary'!$D$7)^AL$1))),IF($M93=Lists!$H$3,IF($K93&lt;1,((($R93*(1-$E93)+$Q93*(1-$F93))/$K93)*((1+'Inputs &amp; Summary'!$D$7)^AL$1)),((INT(AL$1/$K93)-INT((AL$1-1)/$K93))*($R93*(1-$E93)+$Q93*(1-$F93))*((1+'Inputs &amp; Summary'!$D$7)^AL$1))),((_xlfn.WEIBULL.DIST(AL$1,$L93,$K93,FALSE)*($R93*(1-$E93)+$Q93*(1-$F93))*((1+'Inputs &amp; Summary'!$D$7)^AL$1))))))</f>
        <v>270.39164806149932</v>
      </c>
      <c r="AM93" s="248">
        <f>$D93*IF(AM$1&gt;'Inputs &amp; Summary'!$D$5,0,IF(AM$1&gt;VLOOKUP($G93,Lists!$J$17:$K$21,2),IF($M93=Lists!$H$3,IF($K93&lt;1,(($S93/$K93)*((1+'Inputs &amp; Summary'!$D$7)^AM$1)),((INT(AM$1/$K93)-INT((AM$1-1)/$K93))*$S93*((1+'Inputs &amp; Summary'!$D$7)^AM$1))),(_xlfn.WEIBULL.DIST(AM$1,$L93,$K93,FALSE)*$S93*((1+'Inputs &amp; Summary'!$D$7)^AM$1))),IF($M93=Lists!$H$3,IF($K93&lt;1,((($R93*(1-$E93)+$Q93*(1-$F93))/$K93)*((1+'Inputs &amp; Summary'!$D$7)^AM$1)),((INT(AM$1/$K93)-INT((AM$1-1)/$K93))*($R93*(1-$E93)+$Q93*(1-$F93))*((1+'Inputs &amp; Summary'!$D$7)^AM$1))),((_xlfn.WEIBULL.DIST(AM$1,$L93,$K93,FALSE)*($R93*(1-$E93)+$Q93*(1-$F93))*((1+'Inputs &amp; Summary'!$D$7)^AM$1))))))</f>
        <v>275.79948102272925</v>
      </c>
      <c r="AN93" s="248">
        <f>$D93*IF(AN$1&gt;'Inputs &amp; Summary'!$D$5,0,IF(AN$1&gt;VLOOKUP($G93,Lists!$J$17:$K$21,2),IF($M93=Lists!$H$3,IF($K93&lt;1,(($S93/$K93)*((1+'Inputs &amp; Summary'!$D$7)^AN$1)),((INT(AN$1/$K93)-INT((AN$1-1)/$K93))*$S93*((1+'Inputs &amp; Summary'!$D$7)^AN$1))),(_xlfn.WEIBULL.DIST(AN$1,$L93,$K93,FALSE)*$S93*((1+'Inputs &amp; Summary'!$D$7)^AN$1))),IF($M93=Lists!$H$3,IF($K93&lt;1,((($R93*(1-$E93)+$Q93*(1-$F93))/$K93)*((1+'Inputs &amp; Summary'!$D$7)^AN$1)),((INT(AN$1/$K93)-INT((AN$1-1)/$K93))*($R93*(1-$E93)+$Q93*(1-$F93))*((1+'Inputs &amp; Summary'!$D$7)^AN$1))),((_xlfn.WEIBULL.DIST(AN$1,$L93,$K93,FALSE)*($R93*(1-$E93)+$Q93*(1-$F93))*((1+'Inputs &amp; Summary'!$D$7)^AN$1))))))</f>
        <v>281.31547064318386</v>
      </c>
      <c r="AO93" s="248">
        <f>$D93*IF(AO$1&gt;'Inputs &amp; Summary'!$D$5,0,IF(AO$1&gt;VLOOKUP($G93,Lists!$J$17:$K$21,2),IF($M93=Lists!$H$3,IF($K93&lt;1,(($S93/$K93)*((1+'Inputs &amp; Summary'!$D$7)^AO$1)),((INT(AO$1/$K93)-INT((AO$1-1)/$K93))*$S93*((1+'Inputs &amp; Summary'!$D$7)^AO$1))),(_xlfn.WEIBULL.DIST(AO$1,$L93,$K93,FALSE)*$S93*((1+'Inputs &amp; Summary'!$D$7)^AO$1))),IF($M93=Lists!$H$3,IF($K93&lt;1,((($R93*(1-$E93)+$Q93*(1-$F93))/$K93)*((1+'Inputs &amp; Summary'!$D$7)^AO$1)),((INT(AO$1/$K93)-INT((AO$1-1)/$K93))*($R93*(1-$E93)+$Q93*(1-$F93))*((1+'Inputs &amp; Summary'!$D$7)^AO$1))),((_xlfn.WEIBULL.DIST(AO$1,$L93,$K93,FALSE)*($R93*(1-$E93)+$Q93*(1-$F93))*((1+'Inputs &amp; Summary'!$D$7)^AO$1))))))</f>
        <v>286.94178005604755</v>
      </c>
      <c r="AP93" s="248">
        <f>$D93*IF(AP$1&gt;'Inputs &amp; Summary'!$D$5,0,IF(AP$1&gt;VLOOKUP($G93,Lists!$J$17:$K$21,2),IF($M93=Lists!$H$3,IF($K93&lt;1,(($S93/$K93)*((1+'Inputs &amp; Summary'!$D$7)^AP$1)),((INT(AP$1/$K93)-INT((AP$1-1)/$K93))*$S93*((1+'Inputs &amp; Summary'!$D$7)^AP$1))),(_xlfn.WEIBULL.DIST(AP$1,$L93,$K93,FALSE)*$S93*((1+'Inputs &amp; Summary'!$D$7)^AP$1))),IF($M93=Lists!$H$3,IF($K93&lt;1,((($R93*(1-$E93)+$Q93*(1-$F93))/$K93)*((1+'Inputs &amp; Summary'!$D$7)^AP$1)),((INT(AP$1/$K93)-INT((AP$1-1)/$K93))*($R93*(1-$E93)+$Q93*(1-$F93))*((1+'Inputs &amp; Summary'!$D$7)^AP$1))),((_xlfn.WEIBULL.DIST(AP$1,$L93,$K93,FALSE)*($R93*(1-$E93)+$Q93*(1-$F93))*((1+'Inputs &amp; Summary'!$D$7)^AP$1))))))</f>
        <v>292.68061565716846</v>
      </c>
      <c r="AQ93" s="248">
        <f>$D93*IF(AQ$1&gt;'Inputs &amp; Summary'!$D$5,0,IF(AQ$1&gt;VLOOKUP($G93,Lists!$J$17:$K$21,2),IF($M93=Lists!$H$3,IF($K93&lt;1,(($S93/$K93)*((1+'Inputs &amp; Summary'!$D$7)^AQ$1)),((INT(AQ$1/$K93)-INT((AQ$1-1)/$K93))*$S93*((1+'Inputs &amp; Summary'!$D$7)^AQ$1))),(_xlfn.WEIBULL.DIST(AQ$1,$L93,$K93,FALSE)*$S93*((1+'Inputs &amp; Summary'!$D$7)^AQ$1))),IF($M93=Lists!$H$3,IF($K93&lt;1,((($R93*(1-$E93)+$Q93*(1-$F93))/$K93)*((1+'Inputs &amp; Summary'!$D$7)^AQ$1)),((INT(AQ$1/$K93)-INT((AQ$1-1)/$K93))*($R93*(1-$E93)+$Q93*(1-$F93))*((1+'Inputs &amp; Summary'!$D$7)^AQ$1))),((_xlfn.WEIBULL.DIST(AQ$1,$L93,$K93,FALSE)*($R93*(1-$E93)+$Q93*(1-$F93))*((1+'Inputs &amp; Summary'!$D$7)^AQ$1))))))</f>
        <v>298.53422797031186</v>
      </c>
      <c r="AR93" s="248">
        <f>$D93*IF(AR$1&gt;'Inputs &amp; Summary'!$D$5,0,IF(AR$1&gt;VLOOKUP($G93,Lists!$J$17:$K$21,2),IF($M93=Lists!$H$3,IF($K93&lt;1,(($S93/$K93)*((1+'Inputs &amp; Summary'!$D$7)^AR$1)),((INT(AR$1/$K93)-INT((AR$1-1)/$K93))*$S93*((1+'Inputs &amp; Summary'!$D$7)^AR$1))),(_xlfn.WEIBULL.DIST(AR$1,$L93,$K93,FALSE)*$S93*((1+'Inputs &amp; Summary'!$D$7)^AR$1))),IF($M93=Lists!$H$3,IF($K93&lt;1,((($R93*(1-$E93)+$Q93*(1-$F93))/$K93)*((1+'Inputs &amp; Summary'!$D$7)^AR$1)),((INT(AR$1/$K93)-INT((AR$1-1)/$K93))*($R93*(1-$E93)+$Q93*(1-$F93))*((1+'Inputs &amp; Summary'!$D$7)^AR$1))),((_xlfn.WEIBULL.DIST(AR$1,$L93,$K93,FALSE)*($R93*(1-$E93)+$Q93*(1-$F93))*((1+'Inputs &amp; Summary'!$D$7)^AR$1))))))</f>
        <v>304.50491252971813</v>
      </c>
      <c r="AS93" s="248">
        <f>$D93*IF(AS$1&gt;'Inputs &amp; Summary'!$D$5,0,IF(AS$1&gt;VLOOKUP($G93,Lists!$J$17:$K$21,2),IF($M93=Lists!$H$3,IF($K93&lt;1,(($S93/$K93)*((1+'Inputs &amp; Summary'!$D$7)^AS$1)),((INT(AS$1/$K93)-INT((AS$1-1)/$K93))*$S93*((1+'Inputs &amp; Summary'!$D$7)^AS$1))),(_xlfn.WEIBULL.DIST(AS$1,$L93,$K93,FALSE)*$S93*((1+'Inputs &amp; Summary'!$D$7)^AS$1))),IF($M93=Lists!$H$3,IF($K93&lt;1,((($R93*(1-$E93)+$Q93*(1-$F93))/$K93)*((1+'Inputs &amp; Summary'!$D$7)^AS$1)),((INT(AS$1/$K93)-INT((AS$1-1)/$K93))*($R93*(1-$E93)+$Q93*(1-$F93))*((1+'Inputs &amp; Summary'!$D$7)^AS$1))),((_xlfn.WEIBULL.DIST(AS$1,$L93,$K93,FALSE)*($R93*(1-$E93)+$Q93*(1-$F93))*((1+'Inputs &amp; Summary'!$D$7)^AS$1))))))</f>
        <v>0</v>
      </c>
      <c r="AT93" s="248">
        <f>$D93*IF(AT$1&gt;'Inputs &amp; Summary'!$D$5,0,IF(AT$1&gt;VLOOKUP($G93,Lists!$J$17:$K$21,2),IF($M93=Lists!$H$3,IF($K93&lt;1,(($S93/$K93)*((1+'Inputs &amp; Summary'!$D$7)^AT$1)),((INT(AT$1/$K93)-INT((AT$1-1)/$K93))*$S93*((1+'Inputs &amp; Summary'!$D$7)^AT$1))),(_xlfn.WEIBULL.DIST(AT$1,$L93,$K93,FALSE)*$S93*((1+'Inputs &amp; Summary'!$D$7)^AT$1))),IF($M93=Lists!$H$3,IF($K93&lt;1,((($R93*(1-$E93)+$Q93*(1-$F93))/$K93)*((1+'Inputs &amp; Summary'!$D$7)^AT$1)),((INT(AT$1/$K93)-INT((AT$1-1)/$K93))*($R93*(1-$E93)+$Q93*(1-$F93))*((1+'Inputs &amp; Summary'!$D$7)^AT$1))),((_xlfn.WEIBULL.DIST(AT$1,$L93,$K93,FALSE)*($R93*(1-$E93)+$Q93*(1-$F93))*((1+'Inputs &amp; Summary'!$D$7)^AT$1))))))</f>
        <v>0</v>
      </c>
      <c r="AU93" s="248">
        <f>$D93*IF(AU$1&gt;'Inputs &amp; Summary'!$D$5,0,IF(AU$1&gt;VLOOKUP($G93,Lists!$J$17:$K$21,2),IF($M93=Lists!$H$3,IF($K93&lt;1,(($S93/$K93)*((1+'Inputs &amp; Summary'!$D$7)^AU$1)),((INT(AU$1/$K93)-INT((AU$1-1)/$K93))*$S93*((1+'Inputs &amp; Summary'!$D$7)^AU$1))),(_xlfn.WEIBULL.DIST(AU$1,$L93,$K93,FALSE)*$S93*((1+'Inputs &amp; Summary'!$D$7)^AU$1))),IF($M93=Lists!$H$3,IF($K93&lt;1,((($R93*(1-$E93)+$Q93*(1-$F93))/$K93)*((1+'Inputs &amp; Summary'!$D$7)^AU$1)),((INT(AU$1/$K93)-INT((AU$1-1)/$K93))*($R93*(1-$E93)+$Q93*(1-$F93))*((1+'Inputs &amp; Summary'!$D$7)^AU$1))),((_xlfn.WEIBULL.DIST(AU$1,$L93,$K93,FALSE)*($R93*(1-$E93)+$Q93*(1-$F93))*((1+'Inputs &amp; Summary'!$D$7)^AU$1))))))</f>
        <v>0</v>
      </c>
      <c r="AV93" s="248">
        <f>$D93*IF(AV$1&gt;'Inputs &amp; Summary'!$D$5,0,IF(AV$1&gt;VLOOKUP($G93,Lists!$J$17:$K$21,2),IF($M93=Lists!$H$3,IF($K93&lt;1,(($S93/$K93)*((1+'Inputs &amp; Summary'!$D$7)^AV$1)),((INT(AV$1/$K93)-INT((AV$1-1)/$K93))*$S93*((1+'Inputs &amp; Summary'!$D$7)^AV$1))),(_xlfn.WEIBULL.DIST(AV$1,$L93,$K93,FALSE)*$S93*((1+'Inputs &amp; Summary'!$D$7)^AV$1))),IF($M93=Lists!$H$3,IF($K93&lt;1,((($R93*(1-$E93)+$Q93*(1-$F93))/$K93)*((1+'Inputs &amp; Summary'!$D$7)^AV$1)),((INT(AV$1/$K93)-INT((AV$1-1)/$K93))*($R93*(1-$E93)+$Q93*(1-$F93))*((1+'Inputs &amp; Summary'!$D$7)^AV$1))),((_xlfn.WEIBULL.DIST(AV$1,$L93,$K93,FALSE)*($R93*(1-$E93)+$Q93*(1-$F93))*((1+'Inputs &amp; Summary'!$D$7)^AV$1))))))</f>
        <v>0</v>
      </c>
      <c r="AW93" s="248">
        <f>$D93*IF(AW$1&gt;'Inputs &amp; Summary'!$D$5,0,IF(AW$1&gt;VLOOKUP($G93,Lists!$J$17:$K$21,2),IF($M93=Lists!$H$3,IF($K93&lt;1,(($S93/$K93)*((1+'Inputs &amp; Summary'!$D$7)^AW$1)),((INT(AW$1/$K93)-INT((AW$1-1)/$K93))*$S93*((1+'Inputs &amp; Summary'!$D$7)^AW$1))),(_xlfn.WEIBULL.DIST(AW$1,$L93,$K93,FALSE)*$S93*((1+'Inputs &amp; Summary'!$D$7)^AW$1))),IF($M93=Lists!$H$3,IF($K93&lt;1,((($R93*(1-$E93)+$Q93*(1-$F93))/$K93)*((1+'Inputs &amp; Summary'!$D$7)^AW$1)),((INT(AW$1/$K93)-INT((AW$1-1)/$K93))*($R93*(1-$E93)+$Q93*(1-$F93))*((1+'Inputs &amp; Summary'!$D$7)^AW$1))),((_xlfn.WEIBULL.DIST(AW$1,$L93,$K93,FALSE)*($R93*(1-$E93)+$Q93*(1-$F93))*((1+'Inputs &amp; Summary'!$D$7)^AW$1))))))</f>
        <v>0</v>
      </c>
      <c r="AX93" s="248">
        <f>$D93*IF(AX$1&gt;'Inputs &amp; Summary'!$D$5,0,IF(AX$1&gt;VLOOKUP($G93,Lists!$J$17:$K$21,2),IF($M93=Lists!$H$3,IF($K93&lt;1,(($S93/$K93)*((1+'Inputs &amp; Summary'!$D$7)^AX$1)),((INT(AX$1/$K93)-INT((AX$1-1)/$K93))*$S93*((1+'Inputs &amp; Summary'!$D$7)^AX$1))),(_xlfn.WEIBULL.DIST(AX$1,$L93,$K93,FALSE)*$S93*((1+'Inputs &amp; Summary'!$D$7)^AX$1))),IF($M93=Lists!$H$3,IF($K93&lt;1,((($R93*(1-$E93)+$Q93*(1-$F93))/$K93)*((1+'Inputs &amp; Summary'!$D$7)^AX$1)),((INT(AX$1/$K93)-INT((AX$1-1)/$K93))*($R93*(1-$E93)+$Q93*(1-$F93))*((1+'Inputs &amp; Summary'!$D$7)^AX$1))),((_xlfn.WEIBULL.DIST(AX$1,$L93,$K93,FALSE)*($R93*(1-$E93)+$Q93*(1-$F93))*((1+'Inputs &amp; Summary'!$D$7)^AX$1))))))</f>
        <v>0</v>
      </c>
      <c r="AY93" s="248">
        <f>$D93*IF(AY$1&gt;'Inputs &amp; Summary'!$D$5,0,IF(AY$1&gt;VLOOKUP($G93,Lists!$J$17:$K$21,2),IF($M93=Lists!$H$3,IF($K93&lt;1,(($S93/$K93)*((1+'Inputs &amp; Summary'!$D$7)^AY$1)),((INT(AY$1/$K93)-INT((AY$1-1)/$K93))*$S93*((1+'Inputs &amp; Summary'!$D$7)^AY$1))),(_xlfn.WEIBULL.DIST(AY$1,$L93,$K93,FALSE)*$S93*((1+'Inputs &amp; Summary'!$D$7)^AY$1))),IF($M93=Lists!$H$3,IF($K93&lt;1,((($R93*(1-$E93)+$Q93*(1-$F93))/$K93)*((1+'Inputs &amp; Summary'!$D$7)^AY$1)),((INT(AY$1/$K93)-INT((AY$1-1)/$K93))*($R93*(1-$E93)+$Q93*(1-$F93))*((1+'Inputs &amp; Summary'!$D$7)^AY$1))),((_xlfn.WEIBULL.DIST(AY$1,$L93,$K93,FALSE)*($R93*(1-$E93)+$Q93*(1-$F93))*((1+'Inputs &amp; Summary'!$D$7)^AY$1))))))</f>
        <v>0</v>
      </c>
      <c r="AZ93" s="248">
        <f>$D93*IF(AZ$1&gt;'Inputs &amp; Summary'!$D$5,0,IF(AZ$1&gt;VLOOKUP($G93,Lists!$J$17:$K$21,2),IF($M93=Lists!$H$3,IF($K93&lt;1,(($S93/$K93)*((1+'Inputs &amp; Summary'!$D$7)^AZ$1)),((INT(AZ$1/$K93)-INT((AZ$1-1)/$K93))*$S93*((1+'Inputs &amp; Summary'!$D$7)^AZ$1))),(_xlfn.WEIBULL.DIST(AZ$1,$L93,$K93,FALSE)*$S93*((1+'Inputs &amp; Summary'!$D$7)^AZ$1))),IF($M93=Lists!$H$3,IF($K93&lt;1,((($R93*(1-$E93)+$Q93*(1-$F93))/$K93)*((1+'Inputs &amp; Summary'!$D$7)^AZ$1)),((INT(AZ$1/$K93)-INT((AZ$1-1)/$K93))*($R93*(1-$E93)+$Q93*(1-$F93))*((1+'Inputs &amp; Summary'!$D$7)^AZ$1))),((_xlfn.WEIBULL.DIST(AZ$1,$L93,$K93,FALSE)*($R93*(1-$E93)+$Q93*(1-$F93))*((1+'Inputs &amp; Summary'!$D$7)^AZ$1))))))</f>
        <v>0</v>
      </c>
      <c r="BA93" s="248">
        <f>$D93*IF(BA$1&gt;'Inputs &amp; Summary'!$D$5,0,IF(BA$1&gt;VLOOKUP($G93,Lists!$J$17:$K$21,2),IF($M93=Lists!$H$3,IF($K93&lt;1,(($S93/$K93)*((1+'Inputs &amp; Summary'!$D$7)^BA$1)),((INT(BA$1/$K93)-INT((BA$1-1)/$K93))*$S93*((1+'Inputs &amp; Summary'!$D$7)^BA$1))),(_xlfn.WEIBULL.DIST(BA$1,$L93,$K93,FALSE)*$S93*((1+'Inputs &amp; Summary'!$D$7)^BA$1))),IF($M93=Lists!$H$3,IF($K93&lt;1,((($R93*(1-$E93)+$Q93*(1-$F93))/$K93)*((1+'Inputs &amp; Summary'!$D$7)^BA$1)),((INT(BA$1/$K93)-INT((BA$1-1)/$K93))*($R93*(1-$E93)+$Q93*(1-$F93))*((1+'Inputs &amp; Summary'!$D$7)^BA$1))),((_xlfn.WEIBULL.DIST(BA$1,$L93,$K93,FALSE)*($R93*(1-$E93)+$Q93*(1-$F93))*((1+'Inputs &amp; Summary'!$D$7)^BA$1))))))</f>
        <v>0</v>
      </c>
      <c r="BB93" s="248">
        <f>$D93*IF(BB$1&gt;'Inputs &amp; Summary'!$D$5,0,IF(BB$1&gt;VLOOKUP($G93,Lists!$J$17:$K$21,2),IF($M93=Lists!$H$3,IF($K93&lt;1,(($S93/$K93)*((1+'Inputs &amp; Summary'!$D$7)^BB$1)),((INT(BB$1/$K93)-INT((BB$1-1)/$K93))*$S93*((1+'Inputs &amp; Summary'!$D$7)^BB$1))),(_xlfn.WEIBULL.DIST(BB$1,$L93,$K93,FALSE)*$S93*((1+'Inputs &amp; Summary'!$D$7)^BB$1))),IF($M93=Lists!$H$3,IF($K93&lt;1,((($R93*(1-$E93)+$Q93*(1-$F93))/$K93)*((1+'Inputs &amp; Summary'!$D$7)^BB$1)),((INT(BB$1/$K93)-INT((BB$1-1)/$K93))*($R93*(1-$E93)+$Q93*(1-$F93))*((1+'Inputs &amp; Summary'!$D$7)^BB$1))),((_xlfn.WEIBULL.DIST(BB$1,$L93,$K93,FALSE)*($R93*(1-$E93)+$Q93*(1-$F93))*((1+'Inputs &amp; Summary'!$D$7)^BB$1))))))</f>
        <v>0</v>
      </c>
      <c r="BC93" s="248">
        <f>$D93*IF(BC$1&gt;'Inputs &amp; Summary'!$D$5,0,IF(BC$1&gt;VLOOKUP($G93,Lists!$J$17:$K$21,2),IF($M93=Lists!$H$3,IF($K93&lt;1,(($S93/$K93)*((1+'Inputs &amp; Summary'!$D$7)^BC$1)),((INT(BC$1/$K93)-INT((BC$1-1)/$K93))*$S93*((1+'Inputs &amp; Summary'!$D$7)^BC$1))),(_xlfn.WEIBULL.DIST(BC$1,$L93,$K93,FALSE)*$S93*((1+'Inputs &amp; Summary'!$D$7)^BC$1))),IF($M93=Lists!$H$3,IF($K93&lt;1,((($R93*(1-$E93)+$Q93*(1-$F93))/$K93)*((1+'Inputs &amp; Summary'!$D$7)^BC$1)),((INT(BC$1/$K93)-INT((BC$1-1)/$K93))*($R93*(1-$E93)+$Q93*(1-$F93))*((1+'Inputs &amp; Summary'!$D$7)^BC$1))),((_xlfn.WEIBULL.DIST(BC$1,$L93,$K93,FALSE)*($R93*(1-$E93)+$Q93*(1-$F93))*((1+'Inputs &amp; Summary'!$D$7)^BC$1))))))</f>
        <v>0</v>
      </c>
      <c r="BD93" s="248">
        <f>$D93*IF(BD$1&gt;'Inputs &amp; Summary'!$D$5,0,IF(BD$1&gt;VLOOKUP($G93,Lists!$J$17:$K$21,2),IF($M93=Lists!$H$3,IF($K93&lt;1,(($S93/$K93)*((1+'Inputs &amp; Summary'!$D$7)^BD$1)),((INT(BD$1/$K93)-INT((BD$1-1)/$K93))*$S93*((1+'Inputs &amp; Summary'!$D$7)^BD$1))),(_xlfn.WEIBULL.DIST(BD$1,$L93,$K93,FALSE)*$S93*((1+'Inputs &amp; Summary'!$D$7)^BD$1))),IF($M93=Lists!$H$3,IF($K93&lt;1,((($R93*(1-$E93)+$Q93*(1-$F93))/$K93)*((1+'Inputs &amp; Summary'!$D$7)^BD$1)),((INT(BD$1/$K93)-INT((BD$1-1)/$K93))*($R93*(1-$E93)+$Q93*(1-$F93))*((1+'Inputs &amp; Summary'!$D$7)^BD$1))),((_xlfn.WEIBULL.DIST(BD$1,$L93,$K93,FALSE)*($R93*(1-$E93)+$Q93*(1-$F93))*((1+'Inputs &amp; Summary'!$D$7)^BD$1))))))</f>
        <v>0</v>
      </c>
      <c r="BE93" s="248">
        <f>$D93*IF(BE$1&gt;'Inputs &amp; Summary'!$D$5,0,IF(BE$1&gt;VLOOKUP($G93,Lists!$J$17:$K$21,2),IF($M93=Lists!$H$3,IF($K93&lt;1,(($S93/$K93)*((1+'Inputs &amp; Summary'!$D$7)^BE$1)),((INT(BE$1/$K93)-INT((BE$1-1)/$K93))*$S93*((1+'Inputs &amp; Summary'!$D$7)^BE$1))),(_xlfn.WEIBULL.DIST(BE$1,$L93,$K93,FALSE)*$S93*((1+'Inputs &amp; Summary'!$D$7)^BE$1))),IF($M93=Lists!$H$3,IF($K93&lt;1,((($R93*(1-$E93)+$Q93*(1-$F93))/$K93)*((1+'Inputs &amp; Summary'!$D$7)^BE$1)),((INT(BE$1/$K93)-INT((BE$1-1)/$K93))*($R93*(1-$E93)+$Q93*(1-$F93))*((1+'Inputs &amp; Summary'!$D$7)^BE$1))),((_xlfn.WEIBULL.DIST(BE$1,$L93,$K93,FALSE)*($R93*(1-$E93)+$Q93*(1-$F93))*((1+'Inputs &amp; Summary'!$D$7)^BE$1))))))</f>
        <v>0</v>
      </c>
      <c r="BF93" s="248">
        <f>$D93*IF(BF$1&gt;'Inputs &amp; Summary'!$D$5,0,IF(BF$1&gt;VLOOKUP($G93,Lists!$J$17:$K$21,2),IF($M93=Lists!$H$3,IF($K93&lt;1,(($S93/$K93)*((1+'Inputs &amp; Summary'!$D$7)^BF$1)),((INT(BF$1/$K93)-INT((BF$1-1)/$K93))*$S93*((1+'Inputs &amp; Summary'!$D$7)^BF$1))),(_xlfn.WEIBULL.DIST(BF$1,$L93,$K93,FALSE)*$S93*((1+'Inputs &amp; Summary'!$D$7)^BF$1))),IF($M93=Lists!$H$3,IF($K93&lt;1,((($R93*(1-$E93)+$Q93*(1-$F93))/$K93)*((1+'Inputs &amp; Summary'!$D$7)^BF$1)),((INT(BF$1/$K93)-INT((BF$1-1)/$K93))*($R93*(1-$E93)+$Q93*(1-$F93))*((1+'Inputs &amp; Summary'!$D$7)^BF$1))),((_xlfn.WEIBULL.DIST(BF$1,$L93,$K93,FALSE)*($R93*(1-$E93)+$Q93*(1-$F93))*((1+'Inputs &amp; Summary'!$D$7)^BF$1))))))</f>
        <v>0</v>
      </c>
      <c r="BG93" s="248">
        <f>$D93*IF(BG$1&gt;'Inputs &amp; Summary'!$D$5,0,IF(BG$1&gt;VLOOKUP($G93,Lists!$J$17:$K$21,2),IF($M93=Lists!$H$3,IF($K93&lt;1,(($S93/$K93)*((1+'Inputs &amp; Summary'!$D$7)^BG$1)),((INT(BG$1/$K93)-INT((BG$1-1)/$K93))*$S93*((1+'Inputs &amp; Summary'!$D$7)^BG$1))),(_xlfn.WEIBULL.DIST(BG$1,$L93,$K93,FALSE)*$S93*((1+'Inputs &amp; Summary'!$D$7)^BG$1))),IF($M93=Lists!$H$3,IF($K93&lt;1,((($R93*(1-$E93)+$Q93*(1-$F93))/$K93)*((1+'Inputs &amp; Summary'!$D$7)^BG$1)),((INT(BG$1/$K93)-INT((BG$1-1)/$K93))*($R93*(1-$E93)+$Q93*(1-$F93))*((1+'Inputs &amp; Summary'!$D$7)^BG$1))),((_xlfn.WEIBULL.DIST(BG$1,$L93,$K93,FALSE)*($R93*(1-$E93)+$Q93*(1-$F93))*((1+'Inputs &amp; Summary'!$D$7)^BG$1))))))</f>
        <v>0</v>
      </c>
      <c r="BH93" s="248">
        <f>$D93*IF(BH$1&gt;'Inputs &amp; Summary'!$D$5,0,IF(BH$1&gt;VLOOKUP($G93,Lists!$J$17:$K$21,2),IF($M93=Lists!$H$3,IF($K93&lt;1,(($S93/$K93)*((1+'Inputs &amp; Summary'!$D$7)^BH$1)),((INT(BH$1/$K93)-INT((BH$1-1)/$K93))*$S93*((1+'Inputs &amp; Summary'!$D$7)^BH$1))),(_xlfn.WEIBULL.DIST(BH$1,$L93,$K93,FALSE)*$S93*((1+'Inputs &amp; Summary'!$D$7)^BH$1))),IF($M93=Lists!$H$3,IF($K93&lt;1,((($R93*(1-$E93)+$Q93*(1-$F93))/$K93)*((1+'Inputs &amp; Summary'!$D$7)^BH$1)),((INT(BH$1/$K93)-INT((BH$1-1)/$K93))*($R93*(1-$E93)+$Q93*(1-$F93))*((1+'Inputs &amp; Summary'!$D$7)^BH$1))),((_xlfn.WEIBULL.DIST(BH$1,$L93,$K93,FALSE)*($R93*(1-$E93)+$Q93*(1-$F93))*((1+'Inputs &amp; Summary'!$D$7)^BH$1))))))</f>
        <v>0</v>
      </c>
      <c r="BI93" s="248">
        <f>$D93*IF(BI$1&gt;'Inputs &amp; Summary'!$D$5,0,IF(BI$1&gt;VLOOKUP($G93,Lists!$J$17:$K$21,2),IF($M93=Lists!$H$3,IF($K93&lt;1,(($S93/$K93)*((1+'Inputs &amp; Summary'!$D$7)^BI$1)),((INT(BI$1/$K93)-INT((BI$1-1)/$K93))*$S93*((1+'Inputs &amp; Summary'!$D$7)^BI$1))),(_xlfn.WEIBULL.DIST(BI$1,$L93,$K93,FALSE)*$S93*((1+'Inputs &amp; Summary'!$D$7)^BI$1))),IF($M93=Lists!$H$3,IF($K93&lt;1,((($R93*(1-$E93)+$Q93*(1-$F93))/$K93)*((1+'Inputs &amp; Summary'!$D$7)^BI$1)),((INT(BI$1/$K93)-INT((BI$1-1)/$K93))*($R93*(1-$E93)+$Q93*(1-$F93))*((1+'Inputs &amp; Summary'!$D$7)^BI$1))),((_xlfn.WEIBULL.DIST(BI$1,$L93,$K93,FALSE)*($R93*(1-$E93)+$Q93*(1-$F93))*((1+'Inputs &amp; Summary'!$D$7)^BI$1))))))</f>
        <v>0</v>
      </c>
      <c r="BJ93" s="248">
        <f>$D93*IF(BJ$1&gt;'Inputs &amp; Summary'!$D$5,0,IF(BJ$1&gt;VLOOKUP($G93,Lists!$J$17:$K$21,2),IF($M93=Lists!$H$3,IF($K93&lt;1,(($S93/$K93)*((1+'Inputs &amp; Summary'!$D$7)^BJ$1)),((INT(BJ$1/$K93)-INT((BJ$1-1)/$K93))*$S93*((1+'Inputs &amp; Summary'!$D$7)^BJ$1))),(_xlfn.WEIBULL.DIST(BJ$1,$L93,$K93,FALSE)*$S93*((1+'Inputs &amp; Summary'!$D$7)^BJ$1))),IF($M93=Lists!$H$3,IF($K93&lt;1,((($R93*(1-$E93)+$Q93*(1-$F93))/$K93)*((1+'Inputs &amp; Summary'!$D$7)^BJ$1)),((INT(BJ$1/$K93)-INT((BJ$1-1)/$K93))*($R93*(1-$E93)+$Q93*(1-$F93))*((1+'Inputs &amp; Summary'!$D$7)^BJ$1))),((_xlfn.WEIBULL.DIST(BJ$1,$L93,$K93,FALSE)*($R93*(1-$E93)+$Q93*(1-$F93))*((1+'Inputs &amp; Summary'!$D$7)^BJ$1))))))</f>
        <v>0</v>
      </c>
      <c r="BK93" s="248">
        <f>$D93*IF(BK$1&gt;'Inputs &amp; Summary'!$D$5,0,IF(BK$1&gt;VLOOKUP($G93,Lists!$J$17:$K$21,2),IF($M93=Lists!$H$3,IF($K93&lt;1,(($S93/$K93)*((1+'Inputs &amp; Summary'!$D$7)^BK$1)),((INT(BK$1/$K93)-INT((BK$1-1)/$K93))*$S93*((1+'Inputs &amp; Summary'!$D$7)^BK$1))),(_xlfn.WEIBULL.DIST(BK$1,$L93,$K93,FALSE)*$S93*((1+'Inputs &amp; Summary'!$D$7)^BK$1))),IF($M93=Lists!$H$3,IF($K93&lt;1,((($R93*(1-$E93)+$Q93*(1-$F93))/$K93)*((1+'Inputs &amp; Summary'!$D$7)^BK$1)),((INT(BK$1/$K93)-INT((BK$1-1)/$K93))*($R93*(1-$E93)+$Q93*(1-$F93))*((1+'Inputs &amp; Summary'!$D$7)^BK$1))),((_xlfn.WEIBULL.DIST(BK$1,$L93,$K93,FALSE)*($R93*(1-$E93)+$Q93*(1-$F93))*((1+'Inputs &amp; Summary'!$D$7)^BK$1))))))</f>
        <v>0</v>
      </c>
      <c r="BL93" s="248">
        <f>$D93*IF(BL$1&gt;'Inputs &amp; Summary'!$D$5,0,IF(BL$1&gt;VLOOKUP($G93,Lists!$J$17:$K$21,2),IF($M93=Lists!$H$3,IF($K93&lt;1,(($S93/$K93)*((1+'Inputs &amp; Summary'!$D$7)^BL$1)),((INT(BL$1/$K93)-INT((BL$1-1)/$K93))*$S93*((1+'Inputs &amp; Summary'!$D$7)^BL$1))),(_xlfn.WEIBULL.DIST(BL$1,$L93,$K93,FALSE)*$S93*((1+'Inputs &amp; Summary'!$D$7)^BL$1))),IF($M93=Lists!$H$3,IF($K93&lt;1,((($R93*(1-$E93)+$Q93*(1-$F93))/$K93)*((1+'Inputs &amp; Summary'!$D$7)^BL$1)),((INT(BL$1/$K93)-INT((BL$1-1)/$K93))*($R93*(1-$E93)+$Q93*(1-$F93))*((1+'Inputs &amp; Summary'!$D$7)^BL$1))),((_xlfn.WEIBULL.DIST(BL$1,$L93,$K93,FALSE)*($R93*(1-$E93)+$Q93*(1-$F93))*((1+'Inputs &amp; Summary'!$D$7)^BL$1))))))</f>
        <v>0</v>
      </c>
    </row>
    <row r="94" spans="1:64" ht="86.4" x14ac:dyDescent="0.3">
      <c r="A94" s="236" t="s">
        <v>15</v>
      </c>
      <c r="B94" s="117" t="str">
        <f>IF('Inputs &amp; Summary'!$D$15=Lists!$E$3,INDEX('Residential Rooftop Details'!$A$30:$X$158,MATCH('Cash Flow'!$A94,'Residential Rooftop Details'!$A$30:$A$158,0),COLUMN(B$1)),IF('Inputs &amp; Summary'!$D$15=Lists!$E$4,INDEX('Commercial Rooftop Details'!$A$30:$V$158,MATCH('Cash Flow'!$A94,'Commercial Rooftop Details'!$A$30:$A$158,0),COLUMN(B$1)),INDEX('Ground-Mount Details'!$A$30:$V$158,MATCH('Cash Flow'!$A94,'Ground-Mount Details'!$A$30:$A$158,0),COLUMN(B$1))))</f>
        <v>Preventive</v>
      </c>
      <c r="C94" s="117" t="str">
        <f>IF('Inputs &amp; Summary'!$D$15=Lists!$E$3,INDEX('Residential Rooftop Details'!$A$30:$X$158,MATCH('Cash Flow'!$A94,'Residential Rooftop Details'!$A$30:$A$158,0),COLUMN(C$1)),IF('Inputs &amp; Summary'!$D$15=Lists!$E$4,INDEX('Commercial Rooftop Details'!$A$30:$V$158,MATCH('Cash Flow'!$A94,'Commercial Rooftop Details'!$A$30:$A$158,0),COLUMN(C$1)),INDEX('Ground-Mount Details'!$A$30:$V$158,MATCH('Cash Flow'!$A94,'Ground-Mount Details'!$A$30:$A$158,0),COLUMN(C$1))))</f>
        <v>Cleaning/Veg</v>
      </c>
      <c r="D94" s="117">
        <f>IF('Inputs &amp; Summary'!$D$15=Lists!$E$3,INDEX('Residential Rooftop Details'!$A$30:$X$158,MATCH('Cash Flow'!$A94,'Residential Rooftop Details'!$A$30:$A$158,0),COLUMN(D$1)),IF('Inputs &amp; Summary'!$D$15=Lists!$E$4,INDEX('Commercial Rooftop Details'!$A$30:$V$158,MATCH('Cash Flow'!$A94,'Commercial Rooftop Details'!$A$30:$A$158,0),COLUMN(D$1)),INDEX('Ground-Mount Details'!$A$30:$V$158,MATCH('Cash Flow'!$A94,'Ground-Mount Details'!$A$30:$A$158,0),COLUMN(D$1))))</f>
        <v>1</v>
      </c>
      <c r="E94" s="117">
        <f>IF('Inputs &amp; Summary'!$D$15=Lists!$E$3,INDEX('Residential Rooftop Details'!$A$30:$X$158,MATCH('Cash Flow'!$A94,'Residential Rooftop Details'!$A$30:$A$158,0),COLUMN(E$1)),IF('Inputs &amp; Summary'!$D$15=Lists!$E$4,INDEX('Commercial Rooftop Details'!$A$30:$V$158,MATCH('Cash Flow'!$A94,'Commercial Rooftop Details'!$A$30:$A$158,0),COLUMN(E$1)),INDEX('Ground-Mount Details'!$A$30:$V$158,MATCH('Cash Flow'!$A94,'Ground-Mount Details'!$A$30:$A$158,0),COLUMN(E$1))))</f>
        <v>0</v>
      </c>
      <c r="F94" s="117">
        <f>IF('Inputs &amp; Summary'!$D$15=Lists!$E$3,INDEX('Residential Rooftop Details'!$A$30:$X$158,MATCH('Cash Flow'!$A94,'Residential Rooftop Details'!$A$30:$A$158,0),COLUMN(F$1)),IF('Inputs &amp; Summary'!$D$15=Lists!$E$4,INDEX('Commercial Rooftop Details'!$A$30:$V$158,MATCH('Cash Flow'!$A94,'Commercial Rooftop Details'!$A$30:$A$158,0),COLUMN(F$1)),INDEX('Ground-Mount Details'!$A$30:$V$158,MATCH('Cash Flow'!$A94,'Ground-Mount Details'!$A$30:$A$158,0),COLUMN(F$1))))</f>
        <v>0</v>
      </c>
      <c r="G94" s="237" t="str">
        <f>IF('Inputs &amp; Summary'!$D$15=Lists!$E$3,INDEX('Residential Rooftop Details'!$A$30:$X$158,MATCH('Cash Flow'!$A94,'Residential Rooftop Details'!$A$30:$A$158,0),COLUMN(G$1)),IF('Inputs &amp; Summary'!$D$15=Lists!$E$4,INDEX('Commercial Rooftop Details'!$A$30:$V$158,MATCH('Cash Flow'!$A94,'Commercial Rooftop Details'!$A$30:$A$158,0),COLUMN(G$1)),INDEX('Ground-Mount Details'!$A$30:$V$158,MATCH('Cash Flow'!$A94,'Ground-Mount Details'!$A$30:$A$158,0),COLUMN(G$1))))</f>
        <v>N/A</v>
      </c>
      <c r="H94" s="237" t="str">
        <f>IF('Inputs &amp; Summary'!$D$15=Lists!$E$3,INDEX('Residential Rooftop Details'!$A$30:$X$158,MATCH('Cash Flow'!$A94,'Residential Rooftop Details'!$A$30:$A$158,0),COLUMN(H$1)),IF('Inputs &amp; Summary'!$D$15=Lists!$E$4,INDEX('Commercial Rooftop Details'!$A$30:$V$158,MATCH('Cash Flow'!$A94,'Commercial Rooftop Details'!$A$30:$A$158,0),COLUMN(H$1)),INDEX('Ground-Mount Details'!$A$30:$V$158,MATCH('Cash Flow'!$A94,'Ground-Mount Details'!$A$30:$A$158,0),COLUMN(H$1))))</f>
        <v>Acre</v>
      </c>
      <c r="I94" s="237" t="str">
        <f>IF('Inputs &amp; Summary'!$D$15=Lists!$E$3,INDEX('Residential Rooftop Details'!$A$30:$X$158,MATCH('Cash Flow'!$A94,'Residential Rooftop Details'!$A$30:$A$158,0),COLUMN(I$1)),IF('Inputs &amp; Summary'!$D$15=Lists!$E$4,INDEX('Commercial Rooftop Details'!$A$30:$V$158,MATCH('Cash Flow'!$A94,'Commercial Rooftop Details'!$A$30:$A$158,0),COLUMN(I$1)),INDEX('Ground-Mount Details'!$A$30:$V$158,MATCH('Cash Flow'!$A94,'Ground-Mount Details'!$A$30:$A$158,0),COLUMN(I$1))))</f>
        <v>Mower/Trimmer</v>
      </c>
      <c r="J94" s="238">
        <f>IF('Inputs &amp; Summary'!$D$15=Lists!$E$3,INDEX('Residential Rooftop Details'!$A$30:$X$158,MATCH('Cash Flow'!$A94,'Residential Rooftop Details'!$A$30:$A$158,0),COLUMN(J$1)),IF('Inputs &amp; Summary'!$D$15=Lists!$E$4,INDEX('Commercial Rooftop Details'!$A$30:$V$158,MATCH('Cash Flow'!$A94,'Commercial Rooftop Details'!$A$30:$A$158,0),COLUMN(J$1)),INDEX('Ground-Mount Details'!$A$30:$V$158,MATCH('Cash Flow'!$A94,'Ground-Mount Details'!$A$30:$A$158,0),COLUMN(J$1))))</f>
        <v>21.23076923076923</v>
      </c>
      <c r="K94" s="239">
        <f>IF('Inputs &amp; Summary'!$D$15=Lists!$E$3,INDEX('Residential Rooftop Details'!$A$30:$X$158,MATCH('Cash Flow'!$A94,'Residential Rooftop Details'!$A$30:$A$158,0),COLUMN(K$1)),IF('Inputs &amp; Summary'!$D$15=Lists!$E$4,INDEX('Commercial Rooftop Details'!$A$30:$V$158,MATCH('Cash Flow'!$A94,'Commercial Rooftop Details'!$A$30:$A$158,0),COLUMN(K$1)),INDEX('Ground-Mount Details'!$A$30:$V$158,MATCH('Cash Flow'!$A94,'Ground-Mount Details'!$A$30:$A$158,0),COLUMN(K$1))))</f>
        <v>0.25</v>
      </c>
      <c r="L94" s="239">
        <f>IF('Inputs &amp; Summary'!$D$15=Lists!$E$3,INDEX('Residential Rooftop Details'!$A$30:$X$158,MATCH('Cash Flow'!$A94,'Residential Rooftop Details'!$A$30:$A$158,0),COLUMN(L$1)),IF('Inputs &amp; Summary'!$D$15=Lists!$E$4,INDEX('Commercial Rooftop Details'!$A$30:$V$158,MATCH('Cash Flow'!$A94,'Commercial Rooftop Details'!$A$30:$A$158,0),COLUMN(L$1)),INDEX('Ground-Mount Details'!$A$30:$V$158,MATCH('Cash Flow'!$A94,'Ground-Mount Details'!$A$30:$A$158,0),COLUMN(L$1))))</f>
        <v>1</v>
      </c>
      <c r="M94" s="238" t="str">
        <f>IF('Inputs &amp; Summary'!$D$15=Lists!$E$3,INDEX('Residential Rooftop Details'!$A$30:$X$158,MATCH('Cash Flow'!$A94,'Residential Rooftop Details'!$A$30:$A$158,0),COLUMN(M$1)),IF('Inputs &amp; Summary'!$D$15=Lists!$E$4,INDEX('Commercial Rooftop Details'!$A$30:$V$158,MATCH('Cash Flow'!$A94,'Commercial Rooftop Details'!$A$30:$A$158,0),COLUMN(M$1)),INDEX('Ground-Mount Details'!$A$30:$V$158,MATCH('Cash Flow'!$A94,'Ground-Mount Details'!$A$30:$A$158,0),COLUMN(M$1))))</f>
        <v>interval</v>
      </c>
      <c r="N94" s="240">
        <f>IF('Inputs &amp; Summary'!$D$15=Lists!$E$3,INDEX('Residential Rooftop Details'!$A$30:$X$158,MATCH('Cash Flow'!$A94,'Residential Rooftop Details'!$A$30:$A$158,0),COLUMN(N$1)),IF('Inputs &amp; Summary'!$D$15=Lists!$E$4,INDEX('Commercial Rooftop Details'!$A$30:$V$158,MATCH('Cash Flow'!$A94,'Commercial Rooftop Details'!$A$30:$A$158,0),COLUMN(N$1)),INDEX('Ground-Mount Details'!$A$30:$V$158,MATCH('Cash Flow'!$A94,'Ground-Mount Details'!$A$30:$A$158,0),COLUMN(N$1))))</f>
        <v>2.3152786885245904</v>
      </c>
      <c r="O94" s="239">
        <f>IF('Inputs &amp; Summary'!$D$15=Lists!$E$3,INDEX('Residential Rooftop Details'!$A$30:$X$158,MATCH('Cash Flow'!$A94,'Residential Rooftop Details'!$A$30:$A$158,0),COLUMN(O$1)),IF('Inputs &amp; Summary'!$D$15=Lists!$E$4,INDEX('Commercial Rooftop Details'!$A$30:$V$158,MATCH('Cash Flow'!$A94,'Commercial Rooftop Details'!$A$30:$A$158,0),COLUMN(O$1)),INDEX('Ground-Mount Details'!$A$30:$V$158,MATCH('Cash Flow'!$A94,'Ground-Mount Details'!$A$30:$A$158,0),COLUMN(O$1))))</f>
        <v>2</v>
      </c>
      <c r="P94" s="241">
        <f>IF('Inputs &amp; Summary'!$D$15=Lists!$E$3,INDEX('Residential Rooftop Details'!$A$30:$X$158,MATCH('Cash Flow'!$A94,'Residential Rooftop Details'!$A$30:$A$158,0),COLUMN(P$1)),IF('Inputs &amp; Summary'!$D$15=Lists!$E$4,INDEX('Commercial Rooftop Details'!$A$30:$V$158,MATCH('Cash Flow'!$A94,'Commercial Rooftop Details'!$A$30:$A$158,0),COLUMN(P$1)),INDEX('Ground-Mount Details'!$A$30:$V$158,MATCH('Cash Flow'!$A94,'Ground-Mount Details'!$A$30:$A$158,0),COLUMN(P$1))))</f>
        <v>0</v>
      </c>
      <c r="Q94" s="242">
        <f>IF('Inputs &amp; Summary'!$D$15=Lists!$E$3,INDEX('Residential Rooftop Details'!$A$30:$X$158,MATCH('Cash Flow'!$A94,'Residential Rooftop Details'!$A$30:$A$158,0),COLUMN(Q$1)),IF('Inputs &amp; Summary'!$D$15=Lists!$E$4,INDEX('Commercial Rooftop Details'!$A$30:$V$158,MATCH('Cash Flow'!$A94,'Commercial Rooftop Details'!$A$30:$A$158,0),COLUMN(Q$1)),INDEX('Ground-Mount Details'!$A$30:$V$158,MATCH('Cash Flow'!$A94,'Ground-Mount Details'!$A$30:$A$158,0),COLUMN(Q$1))))</f>
        <v>98.310295081967226</v>
      </c>
      <c r="R94" s="242">
        <f>IF('Inputs &amp; Summary'!$D$15=Lists!$E$3,INDEX('Residential Rooftop Details'!$A$30:$X$158,MATCH('Cash Flow'!$A94,'Residential Rooftop Details'!$A$30:$A$158,0),COLUMN(R$1)),IF('Inputs &amp; Summary'!$D$15=Lists!$E$4,INDEX('Commercial Rooftop Details'!$A$30:$V$158,MATCH('Cash Flow'!$A94,'Commercial Rooftop Details'!$A$30:$A$158,0),COLUMN(R$1)),INDEX('Ground-Mount Details'!$A$30:$V$158,MATCH('Cash Flow'!$A94,'Ground-Mount Details'!$A$30:$A$158,0),COLUMN(R$1))))</f>
        <v>0</v>
      </c>
      <c r="S94" s="243">
        <f>IF('Inputs &amp; Summary'!$D$15=Lists!$E$3,INDEX('Residential Rooftop Details'!$A$30:$X$158,MATCH('Cash Flow'!$A94,'Residential Rooftop Details'!$A$30:$A$158,0),COLUMN(S$1)),IF('Inputs &amp; Summary'!$D$15=Lists!$E$4,INDEX('Commercial Rooftop Details'!$A$30:$V$158,MATCH('Cash Flow'!$A94,'Commercial Rooftop Details'!$A$30:$A$158,0),COLUMN(S$1)),INDEX('Ground-Mount Details'!$A$30:$V$158,MATCH('Cash Flow'!$A94,'Ground-Mount Details'!$A$30:$A$158,0),COLUMN(S$1))))</f>
        <v>98.310295081967226</v>
      </c>
      <c r="T94" s="238" t="str">
        <f>IF('Inputs &amp; Summary'!$D$15=Lists!$E$3,INDEX('Residential Rooftop Details'!$A$30:$X$158,MATCH('Cash Flow'!$A94,'Residential Rooftop Details'!$A$30:$A$158,0),COLUMN(T$1)),IF('Inputs &amp; Summary'!$D$15=Lists!$E$4,INDEX('Commercial Rooftop Details'!$A$30:$V$158,MATCH('Cash Flow'!$A94,'Commercial Rooftop Details'!$A$30:$A$158,0),COLUMN(T$1)),INDEX('Ground-Mount Details'!$A$30:$V$158,MATCH('Cash Flow'!$A94,'Ground-Mount Details'!$A$30:$A$158,0),COLUMN(T$1))))</f>
        <v>Other cost = 1 gal fuel/acre @ $4/gal + $10/acre mowing consumables</v>
      </c>
      <c r="U94" s="244">
        <f>IF('Inputs &amp; Summary'!$D$15=Lists!$E$3,INDEX('Residential Rooftop Details'!$A$30:$X$158,MATCH('Cash Flow'!$A94,'Residential Rooftop Details'!$A$30:$A$158,0),COLUMN(U$1)),IF('Inputs &amp; Summary'!$D$15=Lists!$E$4,INDEX('Commercial Rooftop Details'!$A$30:$V$158,MATCH('Cash Flow'!$A94,'Commercial Rooftop Details'!$A$30:$A$158,0),COLUMN(U$1)),INDEX('Ground-Mount Details'!$A$30:$V$158,MATCH('Cash Flow'!$A94,'Ground-Mount Details'!$A$30:$A$158,0),COLUMN(U$1))))</f>
        <v>0</v>
      </c>
      <c r="V94" s="245">
        <f t="shared" si="8"/>
        <v>487.29104530804489</v>
      </c>
      <c r="W94" s="245">
        <f>NPV('Inputs &amp; Summary'!$D$6,Y94:BL94)</f>
        <v>4941.6496794316581</v>
      </c>
      <c r="X94" s="246">
        <f t="shared" si="7"/>
        <v>3.5866679883790532E-2</v>
      </c>
      <c r="Y94" s="248">
        <f>$D94*IF(Y$1&gt;'Inputs &amp; Summary'!$D$5,0,IF(Y$1&gt;VLOOKUP($G94,Lists!$J$17:$K$21,2),IF($M94=Lists!$H$3,IF($K94&lt;1,(($S94/$K94)*((1+'Inputs &amp; Summary'!$D$7)^Y$1)),((INT(Y$1/$K94)-INT((Y$1-1)/$K94))*$S94*((1+'Inputs &amp; Summary'!$D$7)^Y$1))),(_xlfn.WEIBULL.DIST(Y$1,$L94,$K94,FALSE)*$S94*((1+'Inputs &amp; Summary'!$D$7)^Y$1))),IF($M94=Lists!$H$3,IF($K94&lt;1,((($R94*(1-$E94)+$Q94*(1-$F94))/$K94)*((1+'Inputs &amp; Summary'!$D$7)^Y$1)),((INT(Y$1/$K94)-INT((Y$1-1)/$K94))*($R94*(1-$E94)+$Q94*(1-$F94))*((1+'Inputs &amp; Summary'!$D$7)^Y$1))),((_xlfn.WEIBULL.DIST(Y$1,$L94,$K94,FALSE)*($R94*(1-$E94)+$Q94*(1-$F94))*((1+'Inputs &amp; Summary'!$D$7)^Y$1))))))</f>
        <v>401.10600393442627</v>
      </c>
      <c r="Z94" s="248">
        <f>$D94*IF(Z$1&gt;'Inputs &amp; Summary'!$D$5,0,IF(Z$1&gt;VLOOKUP($G94,Lists!$J$17:$K$21,2),IF($M94=Lists!$H$3,IF($K94&lt;1,(($S94/$K94)*((1+'Inputs &amp; Summary'!$D$7)^Z$1)),((INT(Z$1/$K94)-INT((Z$1-1)/$K94))*$S94*((1+'Inputs &amp; Summary'!$D$7)^Z$1))),(_xlfn.WEIBULL.DIST(Z$1,$L94,$K94,FALSE)*$S94*((1+'Inputs &amp; Summary'!$D$7)^Z$1))),IF($M94=Lists!$H$3,IF($K94&lt;1,((($R94*(1-$E94)+$Q94*(1-$F94))/$K94)*((1+'Inputs &amp; Summary'!$D$7)^Z$1)),((INT(Z$1/$K94)-INT((Z$1-1)/$K94))*($R94*(1-$E94)+$Q94*(1-$F94))*((1+'Inputs &amp; Summary'!$D$7)^Z$1))),((_xlfn.WEIBULL.DIST(Z$1,$L94,$K94,FALSE)*($R94*(1-$E94)+$Q94*(1-$F94))*((1+'Inputs &amp; Summary'!$D$7)^Z$1))))))</f>
        <v>409.12812401311481</v>
      </c>
      <c r="AA94" s="248">
        <f>$D94*IF(AA$1&gt;'Inputs &amp; Summary'!$D$5,0,IF(AA$1&gt;VLOOKUP($G94,Lists!$J$17:$K$21,2),IF($M94=Lists!$H$3,IF($K94&lt;1,(($S94/$K94)*((1+'Inputs &amp; Summary'!$D$7)^AA$1)),((INT(AA$1/$K94)-INT((AA$1-1)/$K94))*$S94*((1+'Inputs &amp; Summary'!$D$7)^AA$1))),(_xlfn.WEIBULL.DIST(AA$1,$L94,$K94,FALSE)*$S94*((1+'Inputs &amp; Summary'!$D$7)^AA$1))),IF($M94=Lists!$H$3,IF($K94&lt;1,((($R94*(1-$E94)+$Q94*(1-$F94))/$K94)*((1+'Inputs &amp; Summary'!$D$7)^AA$1)),((INT(AA$1/$K94)-INT((AA$1-1)/$K94))*($R94*(1-$E94)+$Q94*(1-$F94))*((1+'Inputs &amp; Summary'!$D$7)^AA$1))),((_xlfn.WEIBULL.DIST(AA$1,$L94,$K94,FALSE)*($R94*(1-$E94)+$Q94*(1-$F94))*((1+'Inputs &amp; Summary'!$D$7)^AA$1))))))</f>
        <v>417.31068649337709</v>
      </c>
      <c r="AB94" s="248">
        <f>$D94*IF(AB$1&gt;'Inputs &amp; Summary'!$D$5,0,IF(AB$1&gt;VLOOKUP($G94,Lists!$J$17:$K$21,2),IF($M94=Lists!$H$3,IF($K94&lt;1,(($S94/$K94)*((1+'Inputs &amp; Summary'!$D$7)^AB$1)),((INT(AB$1/$K94)-INT((AB$1-1)/$K94))*$S94*((1+'Inputs &amp; Summary'!$D$7)^AB$1))),(_xlfn.WEIBULL.DIST(AB$1,$L94,$K94,FALSE)*$S94*((1+'Inputs &amp; Summary'!$D$7)^AB$1))),IF($M94=Lists!$H$3,IF($K94&lt;1,((($R94*(1-$E94)+$Q94*(1-$F94))/$K94)*((1+'Inputs &amp; Summary'!$D$7)^AB$1)),((INT(AB$1/$K94)-INT((AB$1-1)/$K94))*($R94*(1-$E94)+$Q94*(1-$F94))*((1+'Inputs &amp; Summary'!$D$7)^AB$1))),((_xlfn.WEIBULL.DIST(AB$1,$L94,$K94,FALSE)*($R94*(1-$E94)+$Q94*(1-$F94))*((1+'Inputs &amp; Summary'!$D$7)^AB$1))))))</f>
        <v>425.65690022324463</v>
      </c>
      <c r="AC94" s="248">
        <f>$D94*IF(AC$1&gt;'Inputs &amp; Summary'!$D$5,0,IF(AC$1&gt;VLOOKUP($G94,Lists!$J$17:$K$21,2),IF($M94=Lists!$H$3,IF($K94&lt;1,(($S94/$K94)*((1+'Inputs &amp; Summary'!$D$7)^AC$1)),((INT(AC$1/$K94)-INT((AC$1-1)/$K94))*$S94*((1+'Inputs &amp; Summary'!$D$7)^AC$1))),(_xlfn.WEIBULL.DIST(AC$1,$L94,$K94,FALSE)*$S94*((1+'Inputs &amp; Summary'!$D$7)^AC$1))),IF($M94=Lists!$H$3,IF($K94&lt;1,((($R94*(1-$E94)+$Q94*(1-$F94))/$K94)*((1+'Inputs &amp; Summary'!$D$7)^AC$1)),((INT(AC$1/$K94)-INT((AC$1-1)/$K94))*($R94*(1-$E94)+$Q94*(1-$F94))*((1+'Inputs &amp; Summary'!$D$7)^AC$1))),((_xlfn.WEIBULL.DIST(AC$1,$L94,$K94,FALSE)*($R94*(1-$E94)+$Q94*(1-$F94))*((1+'Inputs &amp; Summary'!$D$7)^AC$1))))))</f>
        <v>434.17003822770954</v>
      </c>
      <c r="AD94" s="248">
        <f>$D94*IF(AD$1&gt;'Inputs &amp; Summary'!$D$5,0,IF(AD$1&gt;VLOOKUP($G94,Lists!$J$17:$K$21,2),IF($M94=Lists!$H$3,IF($K94&lt;1,(($S94/$K94)*((1+'Inputs &amp; Summary'!$D$7)^AD$1)),((INT(AD$1/$K94)-INT((AD$1-1)/$K94))*$S94*((1+'Inputs &amp; Summary'!$D$7)^AD$1))),(_xlfn.WEIBULL.DIST(AD$1,$L94,$K94,FALSE)*$S94*((1+'Inputs &amp; Summary'!$D$7)^AD$1))),IF($M94=Lists!$H$3,IF($K94&lt;1,((($R94*(1-$E94)+$Q94*(1-$F94))/$K94)*((1+'Inputs &amp; Summary'!$D$7)^AD$1)),((INT(AD$1/$K94)-INT((AD$1-1)/$K94))*($R94*(1-$E94)+$Q94*(1-$F94))*((1+'Inputs &amp; Summary'!$D$7)^AD$1))),((_xlfn.WEIBULL.DIST(AD$1,$L94,$K94,FALSE)*($R94*(1-$E94)+$Q94*(1-$F94))*((1+'Inputs &amp; Summary'!$D$7)^AD$1))))))</f>
        <v>442.85343899226376</v>
      </c>
      <c r="AE94" s="248">
        <f>$D94*IF(AE$1&gt;'Inputs &amp; Summary'!$D$5,0,IF(AE$1&gt;VLOOKUP($G94,Lists!$J$17:$K$21,2),IF($M94=Lists!$H$3,IF($K94&lt;1,(($S94/$K94)*((1+'Inputs &amp; Summary'!$D$7)^AE$1)),((INT(AE$1/$K94)-INT((AE$1-1)/$K94))*$S94*((1+'Inputs &amp; Summary'!$D$7)^AE$1))),(_xlfn.WEIBULL.DIST(AE$1,$L94,$K94,FALSE)*$S94*((1+'Inputs &amp; Summary'!$D$7)^AE$1))),IF($M94=Lists!$H$3,IF($K94&lt;1,((($R94*(1-$E94)+$Q94*(1-$F94))/$K94)*((1+'Inputs &amp; Summary'!$D$7)^AE$1)),((INT(AE$1/$K94)-INT((AE$1-1)/$K94))*($R94*(1-$E94)+$Q94*(1-$F94))*((1+'Inputs &amp; Summary'!$D$7)^AE$1))),((_xlfn.WEIBULL.DIST(AE$1,$L94,$K94,FALSE)*($R94*(1-$E94)+$Q94*(1-$F94))*((1+'Inputs &amp; Summary'!$D$7)^AE$1))))))</f>
        <v>451.71050777210894</v>
      </c>
      <c r="AF94" s="248">
        <f>$D94*IF(AF$1&gt;'Inputs &amp; Summary'!$D$5,0,IF(AF$1&gt;VLOOKUP($G94,Lists!$J$17:$K$21,2),IF($M94=Lists!$H$3,IF($K94&lt;1,(($S94/$K94)*((1+'Inputs &amp; Summary'!$D$7)^AF$1)),((INT(AF$1/$K94)-INT((AF$1-1)/$K94))*$S94*((1+'Inputs &amp; Summary'!$D$7)^AF$1))),(_xlfn.WEIBULL.DIST(AF$1,$L94,$K94,FALSE)*$S94*((1+'Inputs &amp; Summary'!$D$7)^AF$1))),IF($M94=Lists!$H$3,IF($K94&lt;1,((($R94*(1-$E94)+$Q94*(1-$F94))/$K94)*((1+'Inputs &amp; Summary'!$D$7)^AF$1)),((INT(AF$1/$K94)-INT((AF$1-1)/$K94))*($R94*(1-$E94)+$Q94*(1-$F94))*((1+'Inputs &amp; Summary'!$D$7)^AF$1))),((_xlfn.WEIBULL.DIST(AF$1,$L94,$K94,FALSE)*($R94*(1-$E94)+$Q94*(1-$F94))*((1+'Inputs &amp; Summary'!$D$7)^AF$1))))))</f>
        <v>460.74471792755116</v>
      </c>
      <c r="AG94" s="248">
        <f>$D94*IF(AG$1&gt;'Inputs &amp; Summary'!$D$5,0,IF(AG$1&gt;VLOOKUP($G94,Lists!$J$17:$K$21,2),IF($M94=Lists!$H$3,IF($K94&lt;1,(($S94/$K94)*((1+'Inputs &amp; Summary'!$D$7)^AG$1)),((INT(AG$1/$K94)-INT((AG$1-1)/$K94))*$S94*((1+'Inputs &amp; Summary'!$D$7)^AG$1))),(_xlfn.WEIBULL.DIST(AG$1,$L94,$K94,FALSE)*$S94*((1+'Inputs &amp; Summary'!$D$7)^AG$1))),IF($M94=Lists!$H$3,IF($K94&lt;1,((($R94*(1-$E94)+$Q94*(1-$F94))/$K94)*((1+'Inputs &amp; Summary'!$D$7)^AG$1)),((INT(AG$1/$K94)-INT((AG$1-1)/$K94))*($R94*(1-$E94)+$Q94*(1-$F94))*((1+'Inputs &amp; Summary'!$D$7)^AG$1))),((_xlfn.WEIBULL.DIST(AG$1,$L94,$K94,FALSE)*($R94*(1-$E94)+$Q94*(1-$F94))*((1+'Inputs &amp; Summary'!$D$7)^AG$1))))))</f>
        <v>469.95961228610219</v>
      </c>
      <c r="AH94" s="248">
        <f>$D94*IF(AH$1&gt;'Inputs &amp; Summary'!$D$5,0,IF(AH$1&gt;VLOOKUP($G94,Lists!$J$17:$K$21,2),IF($M94=Lists!$H$3,IF($K94&lt;1,(($S94/$K94)*((1+'Inputs &amp; Summary'!$D$7)^AH$1)),((INT(AH$1/$K94)-INT((AH$1-1)/$K94))*$S94*((1+'Inputs &amp; Summary'!$D$7)^AH$1))),(_xlfn.WEIBULL.DIST(AH$1,$L94,$K94,FALSE)*$S94*((1+'Inputs &amp; Summary'!$D$7)^AH$1))),IF($M94=Lists!$H$3,IF($K94&lt;1,((($R94*(1-$E94)+$Q94*(1-$F94))/$K94)*((1+'Inputs &amp; Summary'!$D$7)^AH$1)),((INT(AH$1/$K94)-INT((AH$1-1)/$K94))*($R94*(1-$E94)+$Q94*(1-$F94))*((1+'Inputs &amp; Summary'!$D$7)^AH$1))),((_xlfn.WEIBULL.DIST(AH$1,$L94,$K94,FALSE)*($R94*(1-$E94)+$Q94*(1-$F94))*((1+'Inputs &amp; Summary'!$D$7)^AH$1))))))</f>
        <v>479.35880453182426</v>
      </c>
      <c r="AI94" s="248">
        <f>$D94*IF(AI$1&gt;'Inputs &amp; Summary'!$D$5,0,IF(AI$1&gt;VLOOKUP($G94,Lists!$J$17:$K$21,2),IF($M94=Lists!$H$3,IF($K94&lt;1,(($S94/$K94)*((1+'Inputs &amp; Summary'!$D$7)^AI$1)),((INT(AI$1/$K94)-INT((AI$1-1)/$K94))*$S94*((1+'Inputs &amp; Summary'!$D$7)^AI$1))),(_xlfn.WEIBULL.DIST(AI$1,$L94,$K94,FALSE)*$S94*((1+'Inputs &amp; Summary'!$D$7)^AI$1))),IF($M94=Lists!$H$3,IF($K94&lt;1,((($R94*(1-$E94)+$Q94*(1-$F94))/$K94)*((1+'Inputs &amp; Summary'!$D$7)^AI$1)),((INT(AI$1/$K94)-INT((AI$1-1)/$K94))*($R94*(1-$E94)+$Q94*(1-$F94))*((1+'Inputs &amp; Summary'!$D$7)^AI$1))),((_xlfn.WEIBULL.DIST(AI$1,$L94,$K94,FALSE)*($R94*(1-$E94)+$Q94*(1-$F94))*((1+'Inputs &amp; Summary'!$D$7)^AI$1))))))</f>
        <v>488.94598062246064</v>
      </c>
      <c r="AJ94" s="248">
        <f>$D94*IF(AJ$1&gt;'Inputs &amp; Summary'!$D$5,0,IF(AJ$1&gt;VLOOKUP($G94,Lists!$J$17:$K$21,2),IF($M94=Lists!$H$3,IF($K94&lt;1,(($S94/$K94)*((1+'Inputs &amp; Summary'!$D$7)^AJ$1)),((INT(AJ$1/$K94)-INT((AJ$1-1)/$K94))*$S94*((1+'Inputs &amp; Summary'!$D$7)^AJ$1))),(_xlfn.WEIBULL.DIST(AJ$1,$L94,$K94,FALSE)*$S94*((1+'Inputs &amp; Summary'!$D$7)^AJ$1))),IF($M94=Lists!$H$3,IF($K94&lt;1,((($R94*(1-$E94)+$Q94*(1-$F94))/$K94)*((1+'Inputs &amp; Summary'!$D$7)^AJ$1)),((INT(AJ$1/$K94)-INT((AJ$1-1)/$K94))*($R94*(1-$E94)+$Q94*(1-$F94))*((1+'Inputs &amp; Summary'!$D$7)^AJ$1))),((_xlfn.WEIBULL.DIST(AJ$1,$L94,$K94,FALSE)*($R94*(1-$E94)+$Q94*(1-$F94))*((1+'Inputs &amp; Summary'!$D$7)^AJ$1))))))</f>
        <v>498.72490023490991</v>
      </c>
      <c r="AK94" s="248">
        <f>$D94*IF(AK$1&gt;'Inputs &amp; Summary'!$D$5,0,IF(AK$1&gt;VLOOKUP($G94,Lists!$J$17:$K$21,2),IF($M94=Lists!$H$3,IF($K94&lt;1,(($S94/$K94)*((1+'Inputs &amp; Summary'!$D$7)^AK$1)),((INT(AK$1/$K94)-INT((AK$1-1)/$K94))*$S94*((1+'Inputs &amp; Summary'!$D$7)^AK$1))),(_xlfn.WEIBULL.DIST(AK$1,$L94,$K94,FALSE)*$S94*((1+'Inputs &amp; Summary'!$D$7)^AK$1))),IF($M94=Lists!$H$3,IF($K94&lt;1,((($R94*(1-$E94)+$Q94*(1-$F94))/$K94)*((1+'Inputs &amp; Summary'!$D$7)^AK$1)),((INT(AK$1/$K94)-INT((AK$1-1)/$K94))*($R94*(1-$E94)+$Q94*(1-$F94))*((1+'Inputs &amp; Summary'!$D$7)^AK$1))),((_xlfn.WEIBULL.DIST(AK$1,$L94,$K94,FALSE)*($R94*(1-$E94)+$Q94*(1-$F94))*((1+'Inputs &amp; Summary'!$D$7)^AK$1))))))</f>
        <v>508.69939823960812</v>
      </c>
      <c r="AL94" s="248">
        <f>$D94*IF(AL$1&gt;'Inputs &amp; Summary'!$D$5,0,IF(AL$1&gt;VLOOKUP($G94,Lists!$J$17:$K$21,2),IF($M94=Lists!$H$3,IF($K94&lt;1,(($S94/$K94)*((1+'Inputs &amp; Summary'!$D$7)^AL$1)),((INT(AL$1/$K94)-INT((AL$1-1)/$K94))*$S94*((1+'Inputs &amp; Summary'!$D$7)^AL$1))),(_xlfn.WEIBULL.DIST(AL$1,$L94,$K94,FALSE)*$S94*((1+'Inputs &amp; Summary'!$D$7)^AL$1))),IF($M94=Lists!$H$3,IF($K94&lt;1,((($R94*(1-$E94)+$Q94*(1-$F94))/$K94)*((1+'Inputs &amp; Summary'!$D$7)^AL$1)),((INT(AL$1/$K94)-INT((AL$1-1)/$K94))*($R94*(1-$E94)+$Q94*(1-$F94))*((1+'Inputs &amp; Summary'!$D$7)^AL$1))),((_xlfn.WEIBULL.DIST(AL$1,$L94,$K94,FALSE)*($R94*(1-$E94)+$Q94*(1-$F94))*((1+'Inputs &amp; Summary'!$D$7)^AL$1))))))</f>
        <v>518.87338620440028</v>
      </c>
      <c r="AM94" s="248">
        <f>$D94*IF(AM$1&gt;'Inputs &amp; Summary'!$D$5,0,IF(AM$1&gt;VLOOKUP($G94,Lists!$J$17:$K$21,2),IF($M94=Lists!$H$3,IF($K94&lt;1,(($S94/$K94)*((1+'Inputs &amp; Summary'!$D$7)^AM$1)),((INT(AM$1/$K94)-INT((AM$1-1)/$K94))*$S94*((1+'Inputs &amp; Summary'!$D$7)^AM$1))),(_xlfn.WEIBULL.DIST(AM$1,$L94,$K94,FALSE)*$S94*((1+'Inputs &amp; Summary'!$D$7)^AM$1))),IF($M94=Lists!$H$3,IF($K94&lt;1,((($R94*(1-$E94)+$Q94*(1-$F94))/$K94)*((1+'Inputs &amp; Summary'!$D$7)^AM$1)),((INT(AM$1/$K94)-INT((AM$1-1)/$K94))*($R94*(1-$E94)+$Q94*(1-$F94))*((1+'Inputs &amp; Summary'!$D$7)^AM$1))),((_xlfn.WEIBULL.DIST(AM$1,$L94,$K94,FALSE)*($R94*(1-$E94)+$Q94*(1-$F94))*((1+'Inputs &amp; Summary'!$D$7)^AM$1))))))</f>
        <v>529.25085392848814</v>
      </c>
      <c r="AN94" s="248">
        <f>$D94*IF(AN$1&gt;'Inputs &amp; Summary'!$D$5,0,IF(AN$1&gt;VLOOKUP($G94,Lists!$J$17:$K$21,2),IF($M94=Lists!$H$3,IF($K94&lt;1,(($S94/$K94)*((1+'Inputs &amp; Summary'!$D$7)^AN$1)),((INT(AN$1/$K94)-INT((AN$1-1)/$K94))*$S94*((1+'Inputs &amp; Summary'!$D$7)^AN$1))),(_xlfn.WEIBULL.DIST(AN$1,$L94,$K94,FALSE)*$S94*((1+'Inputs &amp; Summary'!$D$7)^AN$1))),IF($M94=Lists!$H$3,IF($K94&lt;1,((($R94*(1-$E94)+$Q94*(1-$F94))/$K94)*((1+'Inputs &amp; Summary'!$D$7)^AN$1)),((INT(AN$1/$K94)-INT((AN$1-1)/$K94))*($R94*(1-$E94)+$Q94*(1-$F94))*((1+'Inputs &amp; Summary'!$D$7)^AN$1))),((_xlfn.WEIBULL.DIST(AN$1,$L94,$K94,FALSE)*($R94*(1-$E94)+$Q94*(1-$F94))*((1+'Inputs &amp; Summary'!$D$7)^AN$1))))))</f>
        <v>539.83587100705802</v>
      </c>
      <c r="AO94" s="248">
        <f>$D94*IF(AO$1&gt;'Inputs &amp; Summary'!$D$5,0,IF(AO$1&gt;VLOOKUP($G94,Lists!$J$17:$K$21,2),IF($M94=Lists!$H$3,IF($K94&lt;1,(($S94/$K94)*((1+'Inputs &amp; Summary'!$D$7)^AO$1)),((INT(AO$1/$K94)-INT((AO$1-1)/$K94))*$S94*((1+'Inputs &amp; Summary'!$D$7)^AO$1))),(_xlfn.WEIBULL.DIST(AO$1,$L94,$K94,FALSE)*$S94*((1+'Inputs &amp; Summary'!$D$7)^AO$1))),IF($M94=Lists!$H$3,IF($K94&lt;1,((($R94*(1-$E94)+$Q94*(1-$F94))/$K94)*((1+'Inputs &amp; Summary'!$D$7)^AO$1)),((INT(AO$1/$K94)-INT((AO$1-1)/$K94))*($R94*(1-$E94)+$Q94*(1-$F94))*((1+'Inputs &amp; Summary'!$D$7)^AO$1))),((_xlfn.WEIBULL.DIST(AO$1,$L94,$K94,FALSE)*($R94*(1-$E94)+$Q94*(1-$F94))*((1+'Inputs &amp; Summary'!$D$7)^AO$1))))))</f>
        <v>550.63258842719927</v>
      </c>
      <c r="AP94" s="248">
        <f>$D94*IF(AP$1&gt;'Inputs &amp; Summary'!$D$5,0,IF(AP$1&gt;VLOOKUP($G94,Lists!$J$17:$K$21,2),IF($M94=Lists!$H$3,IF($K94&lt;1,(($S94/$K94)*((1+'Inputs &amp; Summary'!$D$7)^AP$1)),((INT(AP$1/$K94)-INT((AP$1-1)/$K94))*$S94*((1+'Inputs &amp; Summary'!$D$7)^AP$1))),(_xlfn.WEIBULL.DIST(AP$1,$L94,$K94,FALSE)*$S94*((1+'Inputs &amp; Summary'!$D$7)^AP$1))),IF($M94=Lists!$H$3,IF($K94&lt;1,((($R94*(1-$E94)+$Q94*(1-$F94))/$K94)*((1+'Inputs &amp; Summary'!$D$7)^AP$1)),((INT(AP$1/$K94)-INT((AP$1-1)/$K94))*($R94*(1-$E94)+$Q94*(1-$F94))*((1+'Inputs &amp; Summary'!$D$7)^AP$1))),((_xlfn.WEIBULL.DIST(AP$1,$L94,$K94,FALSE)*($R94*(1-$E94)+$Q94*(1-$F94))*((1+'Inputs &amp; Summary'!$D$7)^AP$1))))))</f>
        <v>561.6452401957431</v>
      </c>
      <c r="AQ94" s="248">
        <f>$D94*IF(AQ$1&gt;'Inputs &amp; Summary'!$D$5,0,IF(AQ$1&gt;VLOOKUP($G94,Lists!$J$17:$K$21,2),IF($M94=Lists!$H$3,IF($K94&lt;1,(($S94/$K94)*((1+'Inputs &amp; Summary'!$D$7)^AQ$1)),((INT(AQ$1/$K94)-INT((AQ$1-1)/$K94))*$S94*((1+'Inputs &amp; Summary'!$D$7)^AQ$1))),(_xlfn.WEIBULL.DIST(AQ$1,$L94,$K94,FALSE)*$S94*((1+'Inputs &amp; Summary'!$D$7)^AQ$1))),IF($M94=Lists!$H$3,IF($K94&lt;1,((($R94*(1-$E94)+$Q94*(1-$F94))/$K94)*((1+'Inputs &amp; Summary'!$D$7)^AQ$1)),((INT(AQ$1/$K94)-INT((AQ$1-1)/$K94))*($R94*(1-$E94)+$Q94*(1-$F94))*((1+'Inputs &amp; Summary'!$D$7)^AQ$1))),((_xlfn.WEIBULL.DIST(AQ$1,$L94,$K94,FALSE)*($R94*(1-$E94)+$Q94*(1-$F94))*((1+'Inputs &amp; Summary'!$D$7)^AQ$1))))))</f>
        <v>572.87814499965805</v>
      </c>
      <c r="AR94" s="248">
        <f>$D94*IF(AR$1&gt;'Inputs &amp; Summary'!$D$5,0,IF(AR$1&gt;VLOOKUP($G94,Lists!$J$17:$K$21,2),IF($M94=Lists!$H$3,IF($K94&lt;1,(($S94/$K94)*((1+'Inputs &amp; Summary'!$D$7)^AR$1)),((INT(AR$1/$K94)-INT((AR$1-1)/$K94))*$S94*((1+'Inputs &amp; Summary'!$D$7)^AR$1))),(_xlfn.WEIBULL.DIST(AR$1,$L94,$K94,FALSE)*$S94*((1+'Inputs &amp; Summary'!$D$7)^AR$1))),IF($M94=Lists!$H$3,IF($K94&lt;1,((($R94*(1-$E94)+$Q94*(1-$F94))/$K94)*((1+'Inputs &amp; Summary'!$D$7)^AR$1)),((INT(AR$1/$K94)-INT((AR$1-1)/$K94))*($R94*(1-$E94)+$Q94*(1-$F94))*((1+'Inputs &amp; Summary'!$D$7)^AR$1))),((_xlfn.WEIBULL.DIST(AR$1,$L94,$K94,FALSE)*($R94*(1-$E94)+$Q94*(1-$F94))*((1+'Inputs &amp; Summary'!$D$7)^AR$1))))))</f>
        <v>584.3357078996512</v>
      </c>
      <c r="AS94" s="248">
        <f>$D94*IF(AS$1&gt;'Inputs &amp; Summary'!$D$5,0,IF(AS$1&gt;VLOOKUP($G94,Lists!$J$17:$K$21,2),IF($M94=Lists!$H$3,IF($K94&lt;1,(($S94/$K94)*((1+'Inputs &amp; Summary'!$D$7)^AS$1)),((INT(AS$1/$K94)-INT((AS$1-1)/$K94))*$S94*((1+'Inputs &amp; Summary'!$D$7)^AS$1))),(_xlfn.WEIBULL.DIST(AS$1,$L94,$K94,FALSE)*$S94*((1+'Inputs &amp; Summary'!$D$7)^AS$1))),IF($M94=Lists!$H$3,IF($K94&lt;1,((($R94*(1-$E94)+$Q94*(1-$F94))/$K94)*((1+'Inputs &amp; Summary'!$D$7)^AS$1)),((INT(AS$1/$K94)-INT((AS$1-1)/$K94))*($R94*(1-$E94)+$Q94*(1-$F94))*((1+'Inputs &amp; Summary'!$D$7)^AS$1))),((_xlfn.WEIBULL.DIST(AS$1,$L94,$K94,FALSE)*($R94*(1-$E94)+$Q94*(1-$F94))*((1+'Inputs &amp; Summary'!$D$7)^AS$1))))))</f>
        <v>0</v>
      </c>
      <c r="AT94" s="248">
        <f>$D94*IF(AT$1&gt;'Inputs &amp; Summary'!$D$5,0,IF(AT$1&gt;VLOOKUP($G94,Lists!$J$17:$K$21,2),IF($M94=Lists!$H$3,IF($K94&lt;1,(($S94/$K94)*((1+'Inputs &amp; Summary'!$D$7)^AT$1)),((INT(AT$1/$K94)-INT((AT$1-1)/$K94))*$S94*((1+'Inputs &amp; Summary'!$D$7)^AT$1))),(_xlfn.WEIBULL.DIST(AT$1,$L94,$K94,FALSE)*$S94*((1+'Inputs &amp; Summary'!$D$7)^AT$1))),IF($M94=Lists!$H$3,IF($K94&lt;1,((($R94*(1-$E94)+$Q94*(1-$F94))/$K94)*((1+'Inputs &amp; Summary'!$D$7)^AT$1)),((INT(AT$1/$K94)-INT((AT$1-1)/$K94))*($R94*(1-$E94)+$Q94*(1-$F94))*((1+'Inputs &amp; Summary'!$D$7)^AT$1))),((_xlfn.WEIBULL.DIST(AT$1,$L94,$K94,FALSE)*($R94*(1-$E94)+$Q94*(1-$F94))*((1+'Inputs &amp; Summary'!$D$7)^AT$1))))))</f>
        <v>0</v>
      </c>
      <c r="AU94" s="248">
        <f>$D94*IF(AU$1&gt;'Inputs &amp; Summary'!$D$5,0,IF(AU$1&gt;VLOOKUP($G94,Lists!$J$17:$K$21,2),IF($M94=Lists!$H$3,IF($K94&lt;1,(($S94/$K94)*((1+'Inputs &amp; Summary'!$D$7)^AU$1)),((INT(AU$1/$K94)-INT((AU$1-1)/$K94))*$S94*((1+'Inputs &amp; Summary'!$D$7)^AU$1))),(_xlfn.WEIBULL.DIST(AU$1,$L94,$K94,FALSE)*$S94*((1+'Inputs &amp; Summary'!$D$7)^AU$1))),IF($M94=Lists!$H$3,IF($K94&lt;1,((($R94*(1-$E94)+$Q94*(1-$F94))/$K94)*((1+'Inputs &amp; Summary'!$D$7)^AU$1)),((INT(AU$1/$K94)-INT((AU$1-1)/$K94))*($R94*(1-$E94)+$Q94*(1-$F94))*((1+'Inputs &amp; Summary'!$D$7)^AU$1))),((_xlfn.WEIBULL.DIST(AU$1,$L94,$K94,FALSE)*($R94*(1-$E94)+$Q94*(1-$F94))*((1+'Inputs &amp; Summary'!$D$7)^AU$1))))))</f>
        <v>0</v>
      </c>
      <c r="AV94" s="248">
        <f>$D94*IF(AV$1&gt;'Inputs &amp; Summary'!$D$5,0,IF(AV$1&gt;VLOOKUP($G94,Lists!$J$17:$K$21,2),IF($M94=Lists!$H$3,IF($K94&lt;1,(($S94/$K94)*((1+'Inputs &amp; Summary'!$D$7)^AV$1)),((INT(AV$1/$K94)-INT((AV$1-1)/$K94))*$S94*((1+'Inputs &amp; Summary'!$D$7)^AV$1))),(_xlfn.WEIBULL.DIST(AV$1,$L94,$K94,FALSE)*$S94*((1+'Inputs &amp; Summary'!$D$7)^AV$1))),IF($M94=Lists!$H$3,IF($K94&lt;1,((($R94*(1-$E94)+$Q94*(1-$F94))/$K94)*((1+'Inputs &amp; Summary'!$D$7)^AV$1)),((INT(AV$1/$K94)-INT((AV$1-1)/$K94))*($R94*(1-$E94)+$Q94*(1-$F94))*((1+'Inputs &amp; Summary'!$D$7)^AV$1))),((_xlfn.WEIBULL.DIST(AV$1,$L94,$K94,FALSE)*($R94*(1-$E94)+$Q94*(1-$F94))*((1+'Inputs &amp; Summary'!$D$7)^AV$1))))))</f>
        <v>0</v>
      </c>
      <c r="AW94" s="248">
        <f>$D94*IF(AW$1&gt;'Inputs &amp; Summary'!$D$5,0,IF(AW$1&gt;VLOOKUP($G94,Lists!$J$17:$K$21,2),IF($M94=Lists!$H$3,IF($K94&lt;1,(($S94/$K94)*((1+'Inputs &amp; Summary'!$D$7)^AW$1)),((INT(AW$1/$K94)-INT((AW$1-1)/$K94))*$S94*((1+'Inputs &amp; Summary'!$D$7)^AW$1))),(_xlfn.WEIBULL.DIST(AW$1,$L94,$K94,FALSE)*$S94*((1+'Inputs &amp; Summary'!$D$7)^AW$1))),IF($M94=Lists!$H$3,IF($K94&lt;1,((($R94*(1-$E94)+$Q94*(1-$F94))/$K94)*((1+'Inputs &amp; Summary'!$D$7)^AW$1)),((INT(AW$1/$K94)-INT((AW$1-1)/$K94))*($R94*(1-$E94)+$Q94*(1-$F94))*((1+'Inputs &amp; Summary'!$D$7)^AW$1))),((_xlfn.WEIBULL.DIST(AW$1,$L94,$K94,FALSE)*($R94*(1-$E94)+$Q94*(1-$F94))*((1+'Inputs &amp; Summary'!$D$7)^AW$1))))))</f>
        <v>0</v>
      </c>
      <c r="AX94" s="248">
        <f>$D94*IF(AX$1&gt;'Inputs &amp; Summary'!$D$5,0,IF(AX$1&gt;VLOOKUP($G94,Lists!$J$17:$K$21,2),IF($M94=Lists!$H$3,IF($K94&lt;1,(($S94/$K94)*((1+'Inputs &amp; Summary'!$D$7)^AX$1)),((INT(AX$1/$K94)-INT((AX$1-1)/$K94))*$S94*((1+'Inputs &amp; Summary'!$D$7)^AX$1))),(_xlfn.WEIBULL.DIST(AX$1,$L94,$K94,FALSE)*$S94*((1+'Inputs &amp; Summary'!$D$7)^AX$1))),IF($M94=Lists!$H$3,IF($K94&lt;1,((($R94*(1-$E94)+$Q94*(1-$F94))/$K94)*((1+'Inputs &amp; Summary'!$D$7)^AX$1)),((INT(AX$1/$K94)-INT((AX$1-1)/$K94))*($R94*(1-$E94)+$Q94*(1-$F94))*((1+'Inputs &amp; Summary'!$D$7)^AX$1))),((_xlfn.WEIBULL.DIST(AX$1,$L94,$K94,FALSE)*($R94*(1-$E94)+$Q94*(1-$F94))*((1+'Inputs &amp; Summary'!$D$7)^AX$1))))))</f>
        <v>0</v>
      </c>
      <c r="AY94" s="248">
        <f>$D94*IF(AY$1&gt;'Inputs &amp; Summary'!$D$5,0,IF(AY$1&gt;VLOOKUP($G94,Lists!$J$17:$K$21,2),IF($M94=Lists!$H$3,IF($K94&lt;1,(($S94/$K94)*((1+'Inputs &amp; Summary'!$D$7)^AY$1)),((INT(AY$1/$K94)-INT((AY$1-1)/$K94))*$S94*((1+'Inputs &amp; Summary'!$D$7)^AY$1))),(_xlfn.WEIBULL.DIST(AY$1,$L94,$K94,FALSE)*$S94*((1+'Inputs &amp; Summary'!$D$7)^AY$1))),IF($M94=Lists!$H$3,IF($K94&lt;1,((($R94*(1-$E94)+$Q94*(1-$F94))/$K94)*((1+'Inputs &amp; Summary'!$D$7)^AY$1)),((INT(AY$1/$K94)-INT((AY$1-1)/$K94))*($R94*(1-$E94)+$Q94*(1-$F94))*((1+'Inputs &amp; Summary'!$D$7)^AY$1))),((_xlfn.WEIBULL.DIST(AY$1,$L94,$K94,FALSE)*($R94*(1-$E94)+$Q94*(1-$F94))*((1+'Inputs &amp; Summary'!$D$7)^AY$1))))))</f>
        <v>0</v>
      </c>
      <c r="AZ94" s="248">
        <f>$D94*IF(AZ$1&gt;'Inputs &amp; Summary'!$D$5,0,IF(AZ$1&gt;VLOOKUP($G94,Lists!$J$17:$K$21,2),IF($M94=Lists!$H$3,IF($K94&lt;1,(($S94/$K94)*((1+'Inputs &amp; Summary'!$D$7)^AZ$1)),((INT(AZ$1/$K94)-INT((AZ$1-1)/$K94))*$S94*((1+'Inputs &amp; Summary'!$D$7)^AZ$1))),(_xlfn.WEIBULL.DIST(AZ$1,$L94,$K94,FALSE)*$S94*((1+'Inputs &amp; Summary'!$D$7)^AZ$1))),IF($M94=Lists!$H$3,IF($K94&lt;1,((($R94*(1-$E94)+$Q94*(1-$F94))/$K94)*((1+'Inputs &amp; Summary'!$D$7)^AZ$1)),((INT(AZ$1/$K94)-INT((AZ$1-1)/$K94))*($R94*(1-$E94)+$Q94*(1-$F94))*((1+'Inputs &amp; Summary'!$D$7)^AZ$1))),((_xlfn.WEIBULL.DIST(AZ$1,$L94,$K94,FALSE)*($R94*(1-$E94)+$Q94*(1-$F94))*((1+'Inputs &amp; Summary'!$D$7)^AZ$1))))))</f>
        <v>0</v>
      </c>
      <c r="BA94" s="248">
        <f>$D94*IF(BA$1&gt;'Inputs &amp; Summary'!$D$5,0,IF(BA$1&gt;VLOOKUP($G94,Lists!$J$17:$K$21,2),IF($M94=Lists!$H$3,IF($K94&lt;1,(($S94/$K94)*((1+'Inputs &amp; Summary'!$D$7)^BA$1)),((INT(BA$1/$K94)-INT((BA$1-1)/$K94))*$S94*((1+'Inputs &amp; Summary'!$D$7)^BA$1))),(_xlfn.WEIBULL.DIST(BA$1,$L94,$K94,FALSE)*$S94*((1+'Inputs &amp; Summary'!$D$7)^BA$1))),IF($M94=Lists!$H$3,IF($K94&lt;1,((($R94*(1-$E94)+$Q94*(1-$F94))/$K94)*((1+'Inputs &amp; Summary'!$D$7)^BA$1)),((INT(BA$1/$K94)-INT((BA$1-1)/$K94))*($R94*(1-$E94)+$Q94*(1-$F94))*((1+'Inputs &amp; Summary'!$D$7)^BA$1))),((_xlfn.WEIBULL.DIST(BA$1,$L94,$K94,FALSE)*($R94*(1-$E94)+$Q94*(1-$F94))*((1+'Inputs &amp; Summary'!$D$7)^BA$1))))))</f>
        <v>0</v>
      </c>
      <c r="BB94" s="248">
        <f>$D94*IF(BB$1&gt;'Inputs &amp; Summary'!$D$5,0,IF(BB$1&gt;VLOOKUP($G94,Lists!$J$17:$K$21,2),IF($M94=Lists!$H$3,IF($K94&lt;1,(($S94/$K94)*((1+'Inputs &amp; Summary'!$D$7)^BB$1)),((INT(BB$1/$K94)-INT((BB$1-1)/$K94))*$S94*((1+'Inputs &amp; Summary'!$D$7)^BB$1))),(_xlfn.WEIBULL.DIST(BB$1,$L94,$K94,FALSE)*$S94*((1+'Inputs &amp; Summary'!$D$7)^BB$1))),IF($M94=Lists!$H$3,IF($K94&lt;1,((($R94*(1-$E94)+$Q94*(1-$F94))/$K94)*((1+'Inputs &amp; Summary'!$D$7)^BB$1)),((INT(BB$1/$K94)-INT((BB$1-1)/$K94))*($R94*(1-$E94)+$Q94*(1-$F94))*((1+'Inputs &amp; Summary'!$D$7)^BB$1))),((_xlfn.WEIBULL.DIST(BB$1,$L94,$K94,FALSE)*($R94*(1-$E94)+$Q94*(1-$F94))*((1+'Inputs &amp; Summary'!$D$7)^BB$1))))))</f>
        <v>0</v>
      </c>
      <c r="BC94" s="248">
        <f>$D94*IF(BC$1&gt;'Inputs &amp; Summary'!$D$5,0,IF(BC$1&gt;VLOOKUP($G94,Lists!$J$17:$K$21,2),IF($M94=Lists!$H$3,IF($K94&lt;1,(($S94/$K94)*((1+'Inputs &amp; Summary'!$D$7)^BC$1)),((INT(BC$1/$K94)-INT((BC$1-1)/$K94))*$S94*((1+'Inputs &amp; Summary'!$D$7)^BC$1))),(_xlfn.WEIBULL.DIST(BC$1,$L94,$K94,FALSE)*$S94*((1+'Inputs &amp; Summary'!$D$7)^BC$1))),IF($M94=Lists!$H$3,IF($K94&lt;1,((($R94*(1-$E94)+$Q94*(1-$F94))/$K94)*((1+'Inputs &amp; Summary'!$D$7)^BC$1)),((INT(BC$1/$K94)-INT((BC$1-1)/$K94))*($R94*(1-$E94)+$Q94*(1-$F94))*((1+'Inputs &amp; Summary'!$D$7)^BC$1))),((_xlfn.WEIBULL.DIST(BC$1,$L94,$K94,FALSE)*($R94*(1-$E94)+$Q94*(1-$F94))*((1+'Inputs &amp; Summary'!$D$7)^BC$1))))))</f>
        <v>0</v>
      </c>
      <c r="BD94" s="248">
        <f>$D94*IF(BD$1&gt;'Inputs &amp; Summary'!$D$5,0,IF(BD$1&gt;VLOOKUP($G94,Lists!$J$17:$K$21,2),IF($M94=Lists!$H$3,IF($K94&lt;1,(($S94/$K94)*((1+'Inputs &amp; Summary'!$D$7)^BD$1)),((INT(BD$1/$K94)-INT((BD$1-1)/$K94))*$S94*((1+'Inputs &amp; Summary'!$D$7)^BD$1))),(_xlfn.WEIBULL.DIST(BD$1,$L94,$K94,FALSE)*$S94*((1+'Inputs &amp; Summary'!$D$7)^BD$1))),IF($M94=Lists!$H$3,IF($K94&lt;1,((($R94*(1-$E94)+$Q94*(1-$F94))/$K94)*((1+'Inputs &amp; Summary'!$D$7)^BD$1)),((INT(BD$1/$K94)-INT((BD$1-1)/$K94))*($R94*(1-$E94)+$Q94*(1-$F94))*((1+'Inputs &amp; Summary'!$D$7)^BD$1))),((_xlfn.WEIBULL.DIST(BD$1,$L94,$K94,FALSE)*($R94*(1-$E94)+$Q94*(1-$F94))*((1+'Inputs &amp; Summary'!$D$7)^BD$1))))))</f>
        <v>0</v>
      </c>
      <c r="BE94" s="248">
        <f>$D94*IF(BE$1&gt;'Inputs &amp; Summary'!$D$5,0,IF(BE$1&gt;VLOOKUP($G94,Lists!$J$17:$K$21,2),IF($M94=Lists!$H$3,IF($K94&lt;1,(($S94/$K94)*((1+'Inputs &amp; Summary'!$D$7)^BE$1)),((INT(BE$1/$K94)-INT((BE$1-1)/$K94))*$S94*((1+'Inputs &amp; Summary'!$D$7)^BE$1))),(_xlfn.WEIBULL.DIST(BE$1,$L94,$K94,FALSE)*$S94*((1+'Inputs &amp; Summary'!$D$7)^BE$1))),IF($M94=Lists!$H$3,IF($K94&lt;1,((($R94*(1-$E94)+$Q94*(1-$F94))/$K94)*((1+'Inputs &amp; Summary'!$D$7)^BE$1)),((INT(BE$1/$K94)-INT((BE$1-1)/$K94))*($R94*(1-$E94)+$Q94*(1-$F94))*((1+'Inputs &amp; Summary'!$D$7)^BE$1))),((_xlfn.WEIBULL.DIST(BE$1,$L94,$K94,FALSE)*($R94*(1-$E94)+$Q94*(1-$F94))*((1+'Inputs &amp; Summary'!$D$7)^BE$1))))))</f>
        <v>0</v>
      </c>
      <c r="BF94" s="248">
        <f>$D94*IF(BF$1&gt;'Inputs &amp; Summary'!$D$5,0,IF(BF$1&gt;VLOOKUP($G94,Lists!$J$17:$K$21,2),IF($M94=Lists!$H$3,IF($K94&lt;1,(($S94/$K94)*((1+'Inputs &amp; Summary'!$D$7)^BF$1)),((INT(BF$1/$K94)-INT((BF$1-1)/$K94))*$S94*((1+'Inputs &amp; Summary'!$D$7)^BF$1))),(_xlfn.WEIBULL.DIST(BF$1,$L94,$K94,FALSE)*$S94*((1+'Inputs &amp; Summary'!$D$7)^BF$1))),IF($M94=Lists!$H$3,IF($K94&lt;1,((($R94*(1-$E94)+$Q94*(1-$F94))/$K94)*((1+'Inputs &amp; Summary'!$D$7)^BF$1)),((INT(BF$1/$K94)-INT((BF$1-1)/$K94))*($R94*(1-$E94)+$Q94*(1-$F94))*((1+'Inputs &amp; Summary'!$D$7)^BF$1))),((_xlfn.WEIBULL.DIST(BF$1,$L94,$K94,FALSE)*($R94*(1-$E94)+$Q94*(1-$F94))*((1+'Inputs &amp; Summary'!$D$7)^BF$1))))))</f>
        <v>0</v>
      </c>
      <c r="BG94" s="248">
        <f>$D94*IF(BG$1&gt;'Inputs &amp; Summary'!$D$5,0,IF(BG$1&gt;VLOOKUP($G94,Lists!$J$17:$K$21,2),IF($M94=Lists!$H$3,IF($K94&lt;1,(($S94/$K94)*((1+'Inputs &amp; Summary'!$D$7)^BG$1)),((INT(BG$1/$K94)-INT((BG$1-1)/$K94))*$S94*((1+'Inputs &amp; Summary'!$D$7)^BG$1))),(_xlfn.WEIBULL.DIST(BG$1,$L94,$K94,FALSE)*$S94*((1+'Inputs &amp; Summary'!$D$7)^BG$1))),IF($M94=Lists!$H$3,IF($K94&lt;1,((($R94*(1-$E94)+$Q94*(1-$F94))/$K94)*((1+'Inputs &amp; Summary'!$D$7)^BG$1)),((INT(BG$1/$K94)-INT((BG$1-1)/$K94))*($R94*(1-$E94)+$Q94*(1-$F94))*((1+'Inputs &amp; Summary'!$D$7)^BG$1))),((_xlfn.WEIBULL.DIST(BG$1,$L94,$K94,FALSE)*($R94*(1-$E94)+$Q94*(1-$F94))*((1+'Inputs &amp; Summary'!$D$7)^BG$1))))))</f>
        <v>0</v>
      </c>
      <c r="BH94" s="248">
        <f>$D94*IF(BH$1&gt;'Inputs &amp; Summary'!$D$5,0,IF(BH$1&gt;VLOOKUP($G94,Lists!$J$17:$K$21,2),IF($M94=Lists!$H$3,IF($K94&lt;1,(($S94/$K94)*((1+'Inputs &amp; Summary'!$D$7)^BH$1)),((INT(BH$1/$K94)-INT((BH$1-1)/$K94))*$S94*((1+'Inputs &amp; Summary'!$D$7)^BH$1))),(_xlfn.WEIBULL.DIST(BH$1,$L94,$K94,FALSE)*$S94*((1+'Inputs &amp; Summary'!$D$7)^BH$1))),IF($M94=Lists!$H$3,IF($K94&lt;1,((($R94*(1-$E94)+$Q94*(1-$F94))/$K94)*((1+'Inputs &amp; Summary'!$D$7)^BH$1)),((INT(BH$1/$K94)-INT((BH$1-1)/$K94))*($R94*(1-$E94)+$Q94*(1-$F94))*((1+'Inputs &amp; Summary'!$D$7)^BH$1))),((_xlfn.WEIBULL.DIST(BH$1,$L94,$K94,FALSE)*($R94*(1-$E94)+$Q94*(1-$F94))*((1+'Inputs &amp; Summary'!$D$7)^BH$1))))))</f>
        <v>0</v>
      </c>
      <c r="BI94" s="248">
        <f>$D94*IF(BI$1&gt;'Inputs &amp; Summary'!$D$5,0,IF(BI$1&gt;VLOOKUP($G94,Lists!$J$17:$K$21,2),IF($M94=Lists!$H$3,IF($K94&lt;1,(($S94/$K94)*((1+'Inputs &amp; Summary'!$D$7)^BI$1)),((INT(BI$1/$K94)-INT((BI$1-1)/$K94))*$S94*((1+'Inputs &amp; Summary'!$D$7)^BI$1))),(_xlfn.WEIBULL.DIST(BI$1,$L94,$K94,FALSE)*$S94*((1+'Inputs &amp; Summary'!$D$7)^BI$1))),IF($M94=Lists!$H$3,IF($K94&lt;1,((($R94*(1-$E94)+$Q94*(1-$F94))/$K94)*((1+'Inputs &amp; Summary'!$D$7)^BI$1)),((INT(BI$1/$K94)-INT((BI$1-1)/$K94))*($R94*(1-$E94)+$Q94*(1-$F94))*((1+'Inputs &amp; Summary'!$D$7)^BI$1))),((_xlfn.WEIBULL.DIST(BI$1,$L94,$K94,FALSE)*($R94*(1-$E94)+$Q94*(1-$F94))*((1+'Inputs &amp; Summary'!$D$7)^BI$1))))))</f>
        <v>0</v>
      </c>
      <c r="BJ94" s="248">
        <f>$D94*IF(BJ$1&gt;'Inputs &amp; Summary'!$D$5,0,IF(BJ$1&gt;VLOOKUP($G94,Lists!$J$17:$K$21,2),IF($M94=Lists!$H$3,IF($K94&lt;1,(($S94/$K94)*((1+'Inputs &amp; Summary'!$D$7)^BJ$1)),((INT(BJ$1/$K94)-INT((BJ$1-1)/$K94))*$S94*((1+'Inputs &amp; Summary'!$D$7)^BJ$1))),(_xlfn.WEIBULL.DIST(BJ$1,$L94,$K94,FALSE)*$S94*((1+'Inputs &amp; Summary'!$D$7)^BJ$1))),IF($M94=Lists!$H$3,IF($K94&lt;1,((($R94*(1-$E94)+$Q94*(1-$F94))/$K94)*((1+'Inputs &amp; Summary'!$D$7)^BJ$1)),((INT(BJ$1/$K94)-INT((BJ$1-1)/$K94))*($R94*(1-$E94)+$Q94*(1-$F94))*((1+'Inputs &amp; Summary'!$D$7)^BJ$1))),((_xlfn.WEIBULL.DIST(BJ$1,$L94,$K94,FALSE)*($R94*(1-$E94)+$Q94*(1-$F94))*((1+'Inputs &amp; Summary'!$D$7)^BJ$1))))))</f>
        <v>0</v>
      </c>
      <c r="BK94" s="248">
        <f>$D94*IF(BK$1&gt;'Inputs &amp; Summary'!$D$5,0,IF(BK$1&gt;VLOOKUP($G94,Lists!$J$17:$K$21,2),IF($M94=Lists!$H$3,IF($K94&lt;1,(($S94/$K94)*((1+'Inputs &amp; Summary'!$D$7)^BK$1)),((INT(BK$1/$K94)-INT((BK$1-1)/$K94))*$S94*((1+'Inputs &amp; Summary'!$D$7)^BK$1))),(_xlfn.WEIBULL.DIST(BK$1,$L94,$K94,FALSE)*$S94*((1+'Inputs &amp; Summary'!$D$7)^BK$1))),IF($M94=Lists!$H$3,IF($K94&lt;1,((($R94*(1-$E94)+$Q94*(1-$F94))/$K94)*((1+'Inputs &amp; Summary'!$D$7)^BK$1)),((INT(BK$1/$K94)-INT((BK$1-1)/$K94))*($R94*(1-$E94)+$Q94*(1-$F94))*((1+'Inputs &amp; Summary'!$D$7)^BK$1))),((_xlfn.WEIBULL.DIST(BK$1,$L94,$K94,FALSE)*($R94*(1-$E94)+$Q94*(1-$F94))*((1+'Inputs &amp; Summary'!$D$7)^BK$1))))))</f>
        <v>0</v>
      </c>
      <c r="BL94" s="248">
        <f>$D94*IF(BL$1&gt;'Inputs &amp; Summary'!$D$5,0,IF(BL$1&gt;VLOOKUP($G94,Lists!$J$17:$K$21,2),IF($M94=Lists!$H$3,IF($K94&lt;1,(($S94/$K94)*((1+'Inputs &amp; Summary'!$D$7)^BL$1)),((INT(BL$1/$K94)-INT((BL$1-1)/$K94))*$S94*((1+'Inputs &amp; Summary'!$D$7)^BL$1))),(_xlfn.WEIBULL.DIST(BL$1,$L94,$K94,FALSE)*$S94*((1+'Inputs &amp; Summary'!$D$7)^BL$1))),IF($M94=Lists!$H$3,IF($K94&lt;1,((($R94*(1-$E94)+$Q94*(1-$F94))/$K94)*((1+'Inputs &amp; Summary'!$D$7)^BL$1)),((INT(BL$1/$K94)-INT((BL$1-1)/$K94))*($R94*(1-$E94)+$Q94*(1-$F94))*((1+'Inputs &amp; Summary'!$D$7)^BL$1))),((_xlfn.WEIBULL.DIST(BL$1,$L94,$K94,FALSE)*($R94*(1-$E94)+$Q94*(1-$F94))*((1+'Inputs &amp; Summary'!$D$7)^BL$1))))))</f>
        <v>0</v>
      </c>
    </row>
    <row r="95" spans="1:64" ht="43.2" x14ac:dyDescent="0.3">
      <c r="A95" s="236" t="s">
        <v>161</v>
      </c>
      <c r="B95" s="117" t="str">
        <f>IF('Inputs &amp; Summary'!$D$15=Lists!$E$3,INDEX('Residential Rooftop Details'!$A$30:$X$158,MATCH('Cash Flow'!$A95,'Residential Rooftop Details'!$A$30:$A$158,0),COLUMN(B$1)),IF('Inputs &amp; Summary'!$D$15=Lists!$E$4,INDEX('Commercial Rooftop Details'!$A$30:$V$158,MATCH('Cash Flow'!$A95,'Commercial Rooftop Details'!$A$30:$A$158,0),COLUMN(B$1)),INDEX('Ground-Mount Details'!$A$30:$V$158,MATCH('Cash Flow'!$A95,'Ground-Mount Details'!$A$30:$A$158,0),COLUMN(B$1))))</f>
        <v>Preventive</v>
      </c>
      <c r="C95" s="117" t="str">
        <f>IF('Inputs &amp; Summary'!$D$15=Lists!$E$3,INDEX('Residential Rooftop Details'!$A$30:$X$158,MATCH('Cash Flow'!$A95,'Residential Rooftop Details'!$A$30:$A$158,0),COLUMN(C$1)),IF('Inputs &amp; Summary'!$D$15=Lists!$E$4,INDEX('Commercial Rooftop Details'!$A$30:$V$158,MATCH('Cash Flow'!$A95,'Commercial Rooftop Details'!$A$30:$A$158,0),COLUMN(C$1)),INDEX('Ground-Mount Details'!$A$30:$V$158,MATCH('Cash Flow'!$A95,'Ground-Mount Details'!$A$30:$A$158,0),COLUMN(C$1))))</f>
        <v>DC Wiring</v>
      </c>
      <c r="D95" s="117">
        <f>IF('Inputs &amp; Summary'!$D$15=Lists!$E$3,INDEX('Residential Rooftop Details'!$A$30:$X$158,MATCH('Cash Flow'!$A95,'Residential Rooftop Details'!$A$30:$A$158,0),COLUMN(D$1)),IF('Inputs &amp; Summary'!$D$15=Lists!$E$4,INDEX('Commercial Rooftop Details'!$A$30:$V$158,MATCH('Cash Flow'!$A95,'Commercial Rooftop Details'!$A$30:$A$158,0),COLUMN(D$1)),INDEX('Ground-Mount Details'!$A$30:$V$158,MATCH('Cash Flow'!$A95,'Ground-Mount Details'!$A$30:$A$158,0),COLUMN(D$1))))</f>
        <v>1</v>
      </c>
      <c r="E95" s="117">
        <f>IF('Inputs &amp; Summary'!$D$15=Lists!$E$3,INDEX('Residential Rooftop Details'!$A$30:$X$158,MATCH('Cash Flow'!$A95,'Residential Rooftop Details'!$A$30:$A$158,0),COLUMN(E$1)),IF('Inputs &amp; Summary'!$D$15=Lists!$E$4,INDEX('Commercial Rooftop Details'!$A$30:$V$158,MATCH('Cash Flow'!$A95,'Commercial Rooftop Details'!$A$30:$A$158,0),COLUMN(E$1)),INDEX('Ground-Mount Details'!$A$30:$V$158,MATCH('Cash Flow'!$A95,'Ground-Mount Details'!$A$30:$A$158,0),COLUMN(E$1))))</f>
        <v>0</v>
      </c>
      <c r="F95" s="117">
        <f>IF('Inputs &amp; Summary'!$D$15=Lists!$E$3,INDEX('Residential Rooftop Details'!$A$30:$X$158,MATCH('Cash Flow'!$A95,'Residential Rooftop Details'!$A$30:$A$158,0),COLUMN(F$1)),IF('Inputs &amp; Summary'!$D$15=Lists!$E$4,INDEX('Commercial Rooftop Details'!$A$30:$V$158,MATCH('Cash Flow'!$A95,'Commercial Rooftop Details'!$A$30:$A$158,0),COLUMN(F$1)),INDEX('Ground-Mount Details'!$A$30:$V$158,MATCH('Cash Flow'!$A95,'Ground-Mount Details'!$A$30:$A$158,0),COLUMN(F$1))))</f>
        <v>0</v>
      </c>
      <c r="G95" s="237" t="str">
        <f>IF('Inputs &amp; Summary'!$D$15=Lists!$E$3,INDEX('Residential Rooftop Details'!$A$30:$X$158,MATCH('Cash Flow'!$A95,'Residential Rooftop Details'!$A$30:$A$158,0),COLUMN(G$1)),IF('Inputs &amp; Summary'!$D$15=Lists!$E$4,INDEX('Commercial Rooftop Details'!$A$30:$V$158,MATCH('Cash Flow'!$A95,'Commercial Rooftop Details'!$A$30:$A$158,0),COLUMN(G$1)),INDEX('Ground-Mount Details'!$A$30:$V$158,MATCH('Cash Flow'!$A95,'Ground-Mount Details'!$A$30:$A$158,0),COLUMN(G$1))))</f>
        <v>N/A</v>
      </c>
      <c r="H95" s="237">
        <f>IF('Inputs &amp; Summary'!$D$15=Lists!$E$3,INDEX('Residential Rooftop Details'!$A$30:$X$158,MATCH('Cash Flow'!$A95,'Residential Rooftop Details'!$A$30:$A$158,0),COLUMN(H$1)),IF('Inputs &amp; Summary'!$D$15=Lists!$E$4,INDEX('Commercial Rooftop Details'!$A$30:$V$158,MATCH('Cash Flow'!$A95,'Commercial Rooftop Details'!$A$30:$A$158,0),COLUMN(H$1)),INDEX('Ground-Mount Details'!$A$30:$V$158,MATCH('Cash Flow'!$A95,'Ground-Mount Details'!$A$30:$A$158,0),COLUMN(H$1))))</f>
        <v>0</v>
      </c>
      <c r="I95" s="237" t="str">
        <f>IF('Inputs &amp; Summary'!$D$15=Lists!$E$3,INDEX('Residential Rooftop Details'!$A$30:$X$158,MATCH('Cash Flow'!$A95,'Residential Rooftop Details'!$A$30:$A$158,0),COLUMN(I$1)),IF('Inputs &amp; Summary'!$D$15=Lists!$E$4,INDEX('Commercial Rooftop Details'!$A$30:$V$158,MATCH('Cash Flow'!$A95,'Commercial Rooftop Details'!$A$30:$A$158,0),COLUMN(I$1)),INDEX('Ground-Mount Details'!$A$30:$V$158,MATCH('Cash Flow'!$A95,'Ground-Mount Details'!$A$30:$A$158,0),COLUMN(I$1))))</f>
        <v>Pest control</v>
      </c>
      <c r="J95" s="238">
        <f>IF('Inputs &amp; Summary'!$D$15=Lists!$E$3,INDEX('Residential Rooftop Details'!$A$30:$X$158,MATCH('Cash Flow'!$A95,'Residential Rooftop Details'!$A$30:$A$158,0),COLUMN(J$1)),IF('Inputs &amp; Summary'!$D$15=Lists!$E$4,INDEX('Commercial Rooftop Details'!$A$30:$V$158,MATCH('Cash Flow'!$A95,'Commercial Rooftop Details'!$A$30:$A$158,0),COLUMN(J$1)),INDEX('Ground-Mount Details'!$A$30:$V$158,MATCH('Cash Flow'!$A95,'Ground-Mount Details'!$A$30:$A$158,0),COLUMN(J$1))))</f>
        <v>14.586538461538462</v>
      </c>
      <c r="K95" s="239">
        <f>IF('Inputs &amp; Summary'!$D$15=Lists!$E$3,INDEX('Residential Rooftop Details'!$A$30:$X$158,MATCH('Cash Flow'!$A95,'Residential Rooftop Details'!$A$30:$A$158,0),COLUMN(K$1)),IF('Inputs &amp; Summary'!$D$15=Lists!$E$4,INDEX('Commercial Rooftop Details'!$A$30:$V$158,MATCH('Cash Flow'!$A95,'Commercial Rooftop Details'!$A$30:$A$158,0),COLUMN(K$1)),INDEX('Ground-Mount Details'!$A$30:$V$158,MATCH('Cash Flow'!$A95,'Ground-Mount Details'!$A$30:$A$158,0),COLUMN(K$1))))</f>
        <v>1</v>
      </c>
      <c r="L95" s="239">
        <f>IF('Inputs &amp; Summary'!$D$15=Lists!$E$3,INDEX('Residential Rooftop Details'!$A$30:$X$158,MATCH('Cash Flow'!$A95,'Residential Rooftop Details'!$A$30:$A$158,0),COLUMN(L$1)),IF('Inputs &amp; Summary'!$D$15=Lists!$E$4,INDEX('Commercial Rooftop Details'!$A$30:$V$158,MATCH('Cash Flow'!$A95,'Commercial Rooftop Details'!$A$30:$A$158,0),COLUMN(L$1)),INDEX('Ground-Mount Details'!$A$30:$V$158,MATCH('Cash Flow'!$A95,'Ground-Mount Details'!$A$30:$A$158,0),COLUMN(L$1))))</f>
        <v>1</v>
      </c>
      <c r="M95" s="238" t="str">
        <f>IF('Inputs &amp; Summary'!$D$15=Lists!$E$3,INDEX('Residential Rooftop Details'!$A$30:$X$158,MATCH('Cash Flow'!$A95,'Residential Rooftop Details'!$A$30:$A$158,0),COLUMN(M$1)),IF('Inputs &amp; Summary'!$D$15=Lists!$E$4,INDEX('Commercial Rooftop Details'!$A$30:$V$158,MATCH('Cash Flow'!$A95,'Commercial Rooftop Details'!$A$30:$A$158,0),COLUMN(M$1)),INDEX('Ground-Mount Details'!$A$30:$V$158,MATCH('Cash Flow'!$A95,'Ground-Mount Details'!$A$30:$A$158,0),COLUMN(M$1))))</f>
        <v>interval</v>
      </c>
      <c r="N95" s="240">
        <f>IF('Inputs &amp; Summary'!$D$15=Lists!$E$3,INDEX('Residential Rooftop Details'!$A$30:$X$158,MATCH('Cash Flow'!$A95,'Residential Rooftop Details'!$A$30:$A$158,0),COLUMN(N$1)),IF('Inputs &amp; Summary'!$D$15=Lists!$E$4,INDEX('Commercial Rooftop Details'!$A$30:$V$158,MATCH('Cash Flow'!$A95,'Commercial Rooftop Details'!$A$30:$A$158,0),COLUMN(N$1)),INDEX('Ground-Mount Details'!$A$30:$V$158,MATCH('Cash Flow'!$A95,'Ground-Mount Details'!$A$30:$A$158,0),COLUMN(N$1))))</f>
        <v>37</v>
      </c>
      <c r="O95" s="239">
        <f>IF('Inputs &amp; Summary'!$D$15=Lists!$E$3,INDEX('Residential Rooftop Details'!$A$30:$X$158,MATCH('Cash Flow'!$A95,'Residential Rooftop Details'!$A$30:$A$158,0),COLUMN(O$1)),IF('Inputs &amp; Summary'!$D$15=Lists!$E$4,INDEX('Commercial Rooftop Details'!$A$30:$V$158,MATCH('Cash Flow'!$A95,'Commercial Rooftop Details'!$A$30:$A$158,0),COLUMN(O$1)),INDEX('Ground-Mount Details'!$A$30:$V$158,MATCH('Cash Flow'!$A95,'Ground-Mount Details'!$A$30:$A$158,0),COLUMN(O$1))))</f>
        <v>0.15</v>
      </c>
      <c r="P95" s="241">
        <f>IF('Inputs &amp; Summary'!$D$15=Lists!$E$3,INDEX('Residential Rooftop Details'!$A$30:$X$158,MATCH('Cash Flow'!$A95,'Residential Rooftop Details'!$A$30:$A$158,0),COLUMN(P$1)),IF('Inputs &amp; Summary'!$D$15=Lists!$E$4,INDEX('Commercial Rooftop Details'!$A$30:$V$158,MATCH('Cash Flow'!$A95,'Commercial Rooftop Details'!$A$30:$A$158,0),COLUMN(P$1)),INDEX('Ground-Mount Details'!$A$30:$V$158,MATCH('Cash Flow'!$A95,'Ground-Mount Details'!$A$30:$A$158,0),COLUMN(P$1))))</f>
        <v>1</v>
      </c>
      <c r="Q95" s="242">
        <f>IF('Inputs &amp; Summary'!$D$15=Lists!$E$3,INDEX('Residential Rooftop Details'!$A$30:$X$158,MATCH('Cash Flow'!$A95,'Residential Rooftop Details'!$A$30:$A$158,0),COLUMN(Q$1)),IF('Inputs &amp; Summary'!$D$15=Lists!$E$4,INDEX('Commercial Rooftop Details'!$A$30:$V$158,MATCH('Cash Flow'!$A95,'Commercial Rooftop Details'!$A$30:$A$158,0),COLUMN(Q$1)),INDEX('Ground-Mount Details'!$A$30:$V$158,MATCH('Cash Flow'!$A95,'Ground-Mount Details'!$A$30:$A$158,0),COLUMN(Q$1))))</f>
        <v>80.955288461538458</v>
      </c>
      <c r="R95" s="242">
        <f>IF('Inputs &amp; Summary'!$D$15=Lists!$E$3,INDEX('Residential Rooftop Details'!$A$30:$X$158,MATCH('Cash Flow'!$A95,'Residential Rooftop Details'!$A$30:$A$158,0),COLUMN(R$1)),IF('Inputs &amp; Summary'!$D$15=Lists!$E$4,INDEX('Commercial Rooftop Details'!$A$30:$V$158,MATCH('Cash Flow'!$A95,'Commercial Rooftop Details'!$A$30:$A$158,0),COLUMN(R$1)),INDEX('Ground-Mount Details'!$A$30:$V$158,MATCH('Cash Flow'!$A95,'Ground-Mount Details'!$A$30:$A$158,0),COLUMN(R$1))))</f>
        <v>37</v>
      </c>
      <c r="S95" s="243">
        <f>IF('Inputs &amp; Summary'!$D$15=Lists!$E$3,INDEX('Residential Rooftop Details'!$A$30:$X$158,MATCH('Cash Flow'!$A95,'Residential Rooftop Details'!$A$30:$A$158,0),COLUMN(S$1)),IF('Inputs &amp; Summary'!$D$15=Lists!$E$4,INDEX('Commercial Rooftop Details'!$A$30:$V$158,MATCH('Cash Flow'!$A95,'Commercial Rooftop Details'!$A$30:$A$158,0),COLUMN(S$1)),INDEX('Ground-Mount Details'!$A$30:$V$158,MATCH('Cash Flow'!$A95,'Ground-Mount Details'!$A$30:$A$158,0),COLUMN(S$1))))</f>
        <v>117.95528846153846</v>
      </c>
      <c r="T95" s="238">
        <f>IF('Inputs &amp; Summary'!$D$15=Lists!$E$3,INDEX('Residential Rooftop Details'!$A$30:$X$158,MATCH('Cash Flow'!$A95,'Residential Rooftop Details'!$A$30:$A$158,0),COLUMN(T$1)),IF('Inputs &amp; Summary'!$D$15=Lists!$E$4,INDEX('Commercial Rooftop Details'!$A$30:$V$158,MATCH('Cash Flow'!$A95,'Commercial Rooftop Details'!$A$30:$A$158,0),COLUMN(T$1)),INDEX('Ground-Mount Details'!$A$30:$V$158,MATCH('Cash Flow'!$A95,'Ground-Mount Details'!$A$30:$A$158,0),COLUMN(T$1))))</f>
        <v>0</v>
      </c>
      <c r="U95" s="244">
        <f>IF('Inputs &amp; Summary'!$D$15=Lists!$E$3,INDEX('Residential Rooftop Details'!$A$30:$X$158,MATCH('Cash Flow'!$A95,'Residential Rooftop Details'!$A$30:$A$158,0),COLUMN(U$1)),IF('Inputs &amp; Summary'!$D$15=Lists!$E$4,INDEX('Commercial Rooftop Details'!$A$30:$V$158,MATCH('Cash Flow'!$A95,'Commercial Rooftop Details'!$A$30:$A$158,0),COLUMN(U$1)),INDEX('Ground-Mount Details'!$A$30:$V$158,MATCH('Cash Flow'!$A95,'Ground-Mount Details'!$A$30:$A$158,0),COLUMN(U$1))))</f>
        <v>0</v>
      </c>
      <c r="V95" s="245">
        <f t="shared" si="8"/>
        <v>146.16616643788865</v>
      </c>
      <c r="W95" s="245">
        <f>NPV('Inputs &amp; Summary'!$D$6,Y95:BL95)</f>
        <v>1482.2804491819411</v>
      </c>
      <c r="X95" s="246">
        <f t="shared" si="7"/>
        <v>1.0758447445211131E-2</v>
      </c>
      <c r="Y95" s="248">
        <f>$D95*IF(Y$1&gt;'Inputs &amp; Summary'!$D$5,0,IF(Y$1&gt;VLOOKUP($G95,Lists!$J$17:$K$21,2),IF($M95=Lists!$H$3,IF($K95&lt;1,(($S95/$K95)*((1+'Inputs &amp; Summary'!$D$7)^Y$1)),((INT(Y$1/$K95)-INT((Y$1-1)/$K95))*$S95*((1+'Inputs &amp; Summary'!$D$7)^Y$1))),(_xlfn.WEIBULL.DIST(Y$1,$L95,$K95,FALSE)*$S95*((1+'Inputs &amp; Summary'!$D$7)^Y$1))),IF($M95=Lists!$H$3,IF($K95&lt;1,((($R95*(1-$E95)+$Q95*(1-$F95))/$K95)*((1+'Inputs &amp; Summary'!$D$7)^Y$1)),((INT(Y$1/$K95)-INT((Y$1-1)/$K95))*($R95*(1-$E95)+$Q95*(1-$F95))*((1+'Inputs &amp; Summary'!$D$7)^Y$1))),((_xlfn.WEIBULL.DIST(Y$1,$L95,$K95,FALSE)*($R95*(1-$E95)+$Q95*(1-$F95))*((1+'Inputs &amp; Summary'!$D$7)^Y$1))))))</f>
        <v>120.31439423076922</v>
      </c>
      <c r="Z95" s="248">
        <f>$D95*IF(Z$1&gt;'Inputs &amp; Summary'!$D$5,0,IF(Z$1&gt;VLOOKUP($G95,Lists!$J$17:$K$21,2),IF($M95=Lists!$H$3,IF($K95&lt;1,(($S95/$K95)*((1+'Inputs &amp; Summary'!$D$7)^Z$1)),((INT(Z$1/$K95)-INT((Z$1-1)/$K95))*$S95*((1+'Inputs &amp; Summary'!$D$7)^Z$1))),(_xlfn.WEIBULL.DIST(Z$1,$L95,$K95,FALSE)*$S95*((1+'Inputs &amp; Summary'!$D$7)^Z$1))),IF($M95=Lists!$H$3,IF($K95&lt;1,((($R95*(1-$E95)+$Q95*(1-$F95))/$K95)*((1+'Inputs &amp; Summary'!$D$7)^Z$1)),((INT(Z$1/$K95)-INT((Z$1-1)/$K95))*($R95*(1-$E95)+$Q95*(1-$F95))*((1+'Inputs &amp; Summary'!$D$7)^Z$1))),((_xlfn.WEIBULL.DIST(Z$1,$L95,$K95,FALSE)*($R95*(1-$E95)+$Q95*(1-$F95))*((1+'Inputs &amp; Summary'!$D$7)^Z$1))))))</f>
        <v>122.72068211538461</v>
      </c>
      <c r="AA95" s="248">
        <f>$D95*IF(AA$1&gt;'Inputs &amp; Summary'!$D$5,0,IF(AA$1&gt;VLOOKUP($G95,Lists!$J$17:$K$21,2),IF($M95=Lists!$H$3,IF($K95&lt;1,(($S95/$K95)*((1+'Inputs &amp; Summary'!$D$7)^AA$1)),((INT(AA$1/$K95)-INT((AA$1-1)/$K95))*$S95*((1+'Inputs &amp; Summary'!$D$7)^AA$1))),(_xlfn.WEIBULL.DIST(AA$1,$L95,$K95,FALSE)*$S95*((1+'Inputs &amp; Summary'!$D$7)^AA$1))),IF($M95=Lists!$H$3,IF($K95&lt;1,((($R95*(1-$E95)+$Q95*(1-$F95))/$K95)*((1+'Inputs &amp; Summary'!$D$7)^AA$1)),((INT(AA$1/$K95)-INT((AA$1-1)/$K95))*($R95*(1-$E95)+$Q95*(1-$F95))*((1+'Inputs &amp; Summary'!$D$7)^AA$1))),((_xlfn.WEIBULL.DIST(AA$1,$L95,$K95,FALSE)*($R95*(1-$E95)+$Q95*(1-$F95))*((1+'Inputs &amp; Summary'!$D$7)^AA$1))))))</f>
        <v>125.17509575769229</v>
      </c>
      <c r="AB95" s="248">
        <f>$D95*IF(AB$1&gt;'Inputs &amp; Summary'!$D$5,0,IF(AB$1&gt;VLOOKUP($G95,Lists!$J$17:$K$21,2),IF($M95=Lists!$H$3,IF($K95&lt;1,(($S95/$K95)*((1+'Inputs &amp; Summary'!$D$7)^AB$1)),((INT(AB$1/$K95)-INT((AB$1-1)/$K95))*$S95*((1+'Inputs &amp; Summary'!$D$7)^AB$1))),(_xlfn.WEIBULL.DIST(AB$1,$L95,$K95,FALSE)*$S95*((1+'Inputs &amp; Summary'!$D$7)^AB$1))),IF($M95=Lists!$H$3,IF($K95&lt;1,((($R95*(1-$E95)+$Q95*(1-$F95))/$K95)*((1+'Inputs &amp; Summary'!$D$7)^AB$1)),((INT(AB$1/$K95)-INT((AB$1-1)/$K95))*($R95*(1-$E95)+$Q95*(1-$F95))*((1+'Inputs &amp; Summary'!$D$7)^AB$1))),((_xlfn.WEIBULL.DIST(AB$1,$L95,$K95,FALSE)*($R95*(1-$E95)+$Q95*(1-$F95))*((1+'Inputs &amp; Summary'!$D$7)^AB$1))))))</f>
        <v>127.67859767284615</v>
      </c>
      <c r="AC95" s="248">
        <f>$D95*IF(AC$1&gt;'Inputs &amp; Summary'!$D$5,0,IF(AC$1&gt;VLOOKUP($G95,Lists!$J$17:$K$21,2),IF($M95=Lists!$H$3,IF($K95&lt;1,(($S95/$K95)*((1+'Inputs &amp; Summary'!$D$7)^AC$1)),((INT(AC$1/$K95)-INT((AC$1-1)/$K95))*$S95*((1+'Inputs &amp; Summary'!$D$7)^AC$1))),(_xlfn.WEIBULL.DIST(AC$1,$L95,$K95,FALSE)*$S95*((1+'Inputs &amp; Summary'!$D$7)^AC$1))),IF($M95=Lists!$H$3,IF($K95&lt;1,((($R95*(1-$E95)+$Q95*(1-$F95))/$K95)*((1+'Inputs &amp; Summary'!$D$7)^AC$1)),((INT(AC$1/$K95)-INT((AC$1-1)/$K95))*($R95*(1-$E95)+$Q95*(1-$F95))*((1+'Inputs &amp; Summary'!$D$7)^AC$1))),((_xlfn.WEIBULL.DIST(AC$1,$L95,$K95,FALSE)*($R95*(1-$E95)+$Q95*(1-$F95))*((1+'Inputs &amp; Summary'!$D$7)^AC$1))))))</f>
        <v>130.23216962630306</v>
      </c>
      <c r="AD95" s="248">
        <f>$D95*IF(AD$1&gt;'Inputs &amp; Summary'!$D$5,0,IF(AD$1&gt;VLOOKUP($G95,Lists!$J$17:$K$21,2),IF($M95=Lists!$H$3,IF($K95&lt;1,(($S95/$K95)*((1+'Inputs &amp; Summary'!$D$7)^AD$1)),((INT(AD$1/$K95)-INT((AD$1-1)/$K95))*$S95*((1+'Inputs &amp; Summary'!$D$7)^AD$1))),(_xlfn.WEIBULL.DIST(AD$1,$L95,$K95,FALSE)*$S95*((1+'Inputs &amp; Summary'!$D$7)^AD$1))),IF($M95=Lists!$H$3,IF($K95&lt;1,((($R95*(1-$E95)+$Q95*(1-$F95))/$K95)*((1+'Inputs &amp; Summary'!$D$7)^AD$1)),((INT(AD$1/$K95)-INT((AD$1-1)/$K95))*($R95*(1-$E95)+$Q95*(1-$F95))*((1+'Inputs &amp; Summary'!$D$7)^AD$1))),((_xlfn.WEIBULL.DIST(AD$1,$L95,$K95,FALSE)*($R95*(1-$E95)+$Q95*(1-$F95))*((1+'Inputs &amp; Summary'!$D$7)^AD$1))))))</f>
        <v>132.83681301882913</v>
      </c>
      <c r="AE95" s="248">
        <f>$D95*IF(AE$1&gt;'Inputs &amp; Summary'!$D$5,0,IF(AE$1&gt;VLOOKUP($G95,Lists!$J$17:$K$21,2),IF($M95=Lists!$H$3,IF($K95&lt;1,(($S95/$K95)*((1+'Inputs &amp; Summary'!$D$7)^AE$1)),((INT(AE$1/$K95)-INT((AE$1-1)/$K95))*$S95*((1+'Inputs &amp; Summary'!$D$7)^AE$1))),(_xlfn.WEIBULL.DIST(AE$1,$L95,$K95,FALSE)*$S95*((1+'Inputs &amp; Summary'!$D$7)^AE$1))),IF($M95=Lists!$H$3,IF($K95&lt;1,((($R95*(1-$E95)+$Q95*(1-$F95))/$K95)*((1+'Inputs &amp; Summary'!$D$7)^AE$1)),((INT(AE$1/$K95)-INT((AE$1-1)/$K95))*($R95*(1-$E95)+$Q95*(1-$F95))*((1+'Inputs &amp; Summary'!$D$7)^AE$1))),((_xlfn.WEIBULL.DIST(AE$1,$L95,$K95,FALSE)*($R95*(1-$E95)+$Q95*(1-$F95))*((1+'Inputs &amp; Summary'!$D$7)^AE$1))))))</f>
        <v>135.49354927920569</v>
      </c>
      <c r="AF95" s="248">
        <f>$D95*IF(AF$1&gt;'Inputs &amp; Summary'!$D$5,0,IF(AF$1&gt;VLOOKUP($G95,Lists!$J$17:$K$21,2),IF($M95=Lists!$H$3,IF($K95&lt;1,(($S95/$K95)*((1+'Inputs &amp; Summary'!$D$7)^AF$1)),((INT(AF$1/$K95)-INT((AF$1-1)/$K95))*$S95*((1+'Inputs &amp; Summary'!$D$7)^AF$1))),(_xlfn.WEIBULL.DIST(AF$1,$L95,$K95,FALSE)*$S95*((1+'Inputs &amp; Summary'!$D$7)^AF$1))),IF($M95=Lists!$H$3,IF($K95&lt;1,((($R95*(1-$E95)+$Q95*(1-$F95))/$K95)*((1+'Inputs &amp; Summary'!$D$7)^AF$1)),((INT(AF$1/$K95)-INT((AF$1-1)/$K95))*($R95*(1-$E95)+$Q95*(1-$F95))*((1+'Inputs &amp; Summary'!$D$7)^AF$1))),((_xlfn.WEIBULL.DIST(AF$1,$L95,$K95,FALSE)*($R95*(1-$E95)+$Q95*(1-$F95))*((1+'Inputs &amp; Summary'!$D$7)^AF$1))))))</f>
        <v>138.20342026478983</v>
      </c>
      <c r="AG95" s="248">
        <f>$D95*IF(AG$1&gt;'Inputs &amp; Summary'!$D$5,0,IF(AG$1&gt;VLOOKUP($G95,Lists!$J$17:$K$21,2),IF($M95=Lists!$H$3,IF($K95&lt;1,(($S95/$K95)*((1+'Inputs &amp; Summary'!$D$7)^AG$1)),((INT(AG$1/$K95)-INT((AG$1-1)/$K95))*$S95*((1+'Inputs &amp; Summary'!$D$7)^AG$1))),(_xlfn.WEIBULL.DIST(AG$1,$L95,$K95,FALSE)*$S95*((1+'Inputs &amp; Summary'!$D$7)^AG$1))),IF($M95=Lists!$H$3,IF($K95&lt;1,((($R95*(1-$E95)+$Q95*(1-$F95))/$K95)*((1+'Inputs &amp; Summary'!$D$7)^AG$1)),((INT(AG$1/$K95)-INT((AG$1-1)/$K95))*($R95*(1-$E95)+$Q95*(1-$F95))*((1+'Inputs &amp; Summary'!$D$7)^AG$1))),((_xlfn.WEIBULL.DIST(AG$1,$L95,$K95,FALSE)*($R95*(1-$E95)+$Q95*(1-$F95))*((1+'Inputs &amp; Summary'!$D$7)^AG$1))))))</f>
        <v>140.96748867008563</v>
      </c>
      <c r="AH95" s="248">
        <f>$D95*IF(AH$1&gt;'Inputs &amp; Summary'!$D$5,0,IF(AH$1&gt;VLOOKUP($G95,Lists!$J$17:$K$21,2),IF($M95=Lists!$H$3,IF($K95&lt;1,(($S95/$K95)*((1+'Inputs &amp; Summary'!$D$7)^AH$1)),((INT(AH$1/$K95)-INT((AH$1-1)/$K95))*$S95*((1+'Inputs &amp; Summary'!$D$7)^AH$1))),(_xlfn.WEIBULL.DIST(AH$1,$L95,$K95,FALSE)*$S95*((1+'Inputs &amp; Summary'!$D$7)^AH$1))),IF($M95=Lists!$H$3,IF($K95&lt;1,((($R95*(1-$E95)+$Q95*(1-$F95))/$K95)*((1+'Inputs &amp; Summary'!$D$7)^AH$1)),((INT(AH$1/$K95)-INT((AH$1-1)/$K95))*($R95*(1-$E95)+$Q95*(1-$F95))*((1+'Inputs &amp; Summary'!$D$7)^AH$1))),((_xlfn.WEIBULL.DIST(AH$1,$L95,$K95,FALSE)*($R95*(1-$E95)+$Q95*(1-$F95))*((1+'Inputs &amp; Summary'!$D$7)^AH$1))))))</f>
        <v>143.78683844348734</v>
      </c>
      <c r="AI95" s="248">
        <f>$D95*IF(AI$1&gt;'Inputs &amp; Summary'!$D$5,0,IF(AI$1&gt;VLOOKUP($G95,Lists!$J$17:$K$21,2),IF($M95=Lists!$H$3,IF($K95&lt;1,(($S95/$K95)*((1+'Inputs &amp; Summary'!$D$7)^AI$1)),((INT(AI$1/$K95)-INT((AI$1-1)/$K95))*$S95*((1+'Inputs &amp; Summary'!$D$7)^AI$1))),(_xlfn.WEIBULL.DIST(AI$1,$L95,$K95,FALSE)*$S95*((1+'Inputs &amp; Summary'!$D$7)^AI$1))),IF($M95=Lists!$H$3,IF($K95&lt;1,((($R95*(1-$E95)+$Q95*(1-$F95))/$K95)*((1+'Inputs &amp; Summary'!$D$7)^AI$1)),((INT(AI$1/$K95)-INT((AI$1-1)/$K95))*($R95*(1-$E95)+$Q95*(1-$F95))*((1+'Inputs &amp; Summary'!$D$7)^AI$1))),((_xlfn.WEIBULL.DIST(AI$1,$L95,$K95,FALSE)*($R95*(1-$E95)+$Q95*(1-$F95))*((1+'Inputs &amp; Summary'!$D$7)^AI$1))))))</f>
        <v>146.66257521235707</v>
      </c>
      <c r="AJ95" s="248">
        <f>$D95*IF(AJ$1&gt;'Inputs &amp; Summary'!$D$5,0,IF(AJ$1&gt;VLOOKUP($G95,Lists!$J$17:$K$21,2),IF($M95=Lists!$H$3,IF($K95&lt;1,(($S95/$K95)*((1+'Inputs &amp; Summary'!$D$7)^AJ$1)),((INT(AJ$1/$K95)-INT((AJ$1-1)/$K95))*$S95*((1+'Inputs &amp; Summary'!$D$7)^AJ$1))),(_xlfn.WEIBULL.DIST(AJ$1,$L95,$K95,FALSE)*$S95*((1+'Inputs &amp; Summary'!$D$7)^AJ$1))),IF($M95=Lists!$H$3,IF($K95&lt;1,((($R95*(1-$E95)+$Q95*(1-$F95))/$K95)*((1+'Inputs &amp; Summary'!$D$7)^AJ$1)),((INT(AJ$1/$K95)-INT((AJ$1-1)/$K95))*($R95*(1-$E95)+$Q95*(1-$F95))*((1+'Inputs &amp; Summary'!$D$7)^AJ$1))),((_xlfn.WEIBULL.DIST(AJ$1,$L95,$K95,FALSE)*($R95*(1-$E95)+$Q95*(1-$F95))*((1+'Inputs &amp; Summary'!$D$7)^AJ$1))))))</f>
        <v>149.59582671660422</v>
      </c>
      <c r="AK95" s="248">
        <f>$D95*IF(AK$1&gt;'Inputs &amp; Summary'!$D$5,0,IF(AK$1&gt;VLOOKUP($G95,Lists!$J$17:$K$21,2),IF($M95=Lists!$H$3,IF($K95&lt;1,(($S95/$K95)*((1+'Inputs &amp; Summary'!$D$7)^AK$1)),((INT(AK$1/$K95)-INT((AK$1-1)/$K95))*$S95*((1+'Inputs &amp; Summary'!$D$7)^AK$1))),(_xlfn.WEIBULL.DIST(AK$1,$L95,$K95,FALSE)*$S95*((1+'Inputs &amp; Summary'!$D$7)^AK$1))),IF($M95=Lists!$H$3,IF($K95&lt;1,((($R95*(1-$E95)+$Q95*(1-$F95))/$K95)*((1+'Inputs &amp; Summary'!$D$7)^AK$1)),((INT(AK$1/$K95)-INT((AK$1-1)/$K95))*($R95*(1-$E95)+$Q95*(1-$F95))*((1+'Inputs &amp; Summary'!$D$7)^AK$1))),((_xlfn.WEIBULL.DIST(AK$1,$L95,$K95,FALSE)*($R95*(1-$E95)+$Q95*(1-$F95))*((1+'Inputs &amp; Summary'!$D$7)^AK$1))))))</f>
        <v>152.58774325093628</v>
      </c>
      <c r="AL95" s="248">
        <f>$D95*IF(AL$1&gt;'Inputs &amp; Summary'!$D$5,0,IF(AL$1&gt;VLOOKUP($G95,Lists!$J$17:$K$21,2),IF($M95=Lists!$H$3,IF($K95&lt;1,(($S95/$K95)*((1+'Inputs &amp; Summary'!$D$7)^AL$1)),((INT(AL$1/$K95)-INT((AL$1-1)/$K95))*$S95*((1+'Inputs &amp; Summary'!$D$7)^AL$1))),(_xlfn.WEIBULL.DIST(AL$1,$L95,$K95,FALSE)*$S95*((1+'Inputs &amp; Summary'!$D$7)^AL$1))),IF($M95=Lists!$H$3,IF($K95&lt;1,((($R95*(1-$E95)+$Q95*(1-$F95))/$K95)*((1+'Inputs &amp; Summary'!$D$7)^AL$1)),((INT(AL$1/$K95)-INT((AL$1-1)/$K95))*($R95*(1-$E95)+$Q95*(1-$F95))*((1+'Inputs &amp; Summary'!$D$7)^AL$1))),((_xlfn.WEIBULL.DIST(AL$1,$L95,$K95,FALSE)*($R95*(1-$E95)+$Q95*(1-$F95))*((1+'Inputs &amp; Summary'!$D$7)^AL$1))))))</f>
        <v>155.63949811595504</v>
      </c>
      <c r="AM95" s="248">
        <f>$D95*IF(AM$1&gt;'Inputs &amp; Summary'!$D$5,0,IF(AM$1&gt;VLOOKUP($G95,Lists!$J$17:$K$21,2),IF($M95=Lists!$H$3,IF($K95&lt;1,(($S95/$K95)*((1+'Inputs &amp; Summary'!$D$7)^AM$1)),((INT(AM$1/$K95)-INT((AM$1-1)/$K95))*$S95*((1+'Inputs &amp; Summary'!$D$7)^AM$1))),(_xlfn.WEIBULL.DIST(AM$1,$L95,$K95,FALSE)*$S95*((1+'Inputs &amp; Summary'!$D$7)^AM$1))),IF($M95=Lists!$H$3,IF($K95&lt;1,((($R95*(1-$E95)+$Q95*(1-$F95))/$K95)*((1+'Inputs &amp; Summary'!$D$7)^AM$1)),((INT(AM$1/$K95)-INT((AM$1-1)/$K95))*($R95*(1-$E95)+$Q95*(1-$F95))*((1+'Inputs &amp; Summary'!$D$7)^AM$1))),((_xlfn.WEIBULL.DIST(AM$1,$L95,$K95,FALSE)*($R95*(1-$E95)+$Q95*(1-$F95))*((1+'Inputs &amp; Summary'!$D$7)^AM$1))))))</f>
        <v>158.75228807827409</v>
      </c>
      <c r="AN95" s="248">
        <f>$D95*IF(AN$1&gt;'Inputs &amp; Summary'!$D$5,0,IF(AN$1&gt;VLOOKUP($G95,Lists!$J$17:$K$21,2),IF($M95=Lists!$H$3,IF($K95&lt;1,(($S95/$K95)*((1+'Inputs &amp; Summary'!$D$7)^AN$1)),((INT(AN$1/$K95)-INT((AN$1-1)/$K95))*$S95*((1+'Inputs &amp; Summary'!$D$7)^AN$1))),(_xlfn.WEIBULL.DIST(AN$1,$L95,$K95,FALSE)*$S95*((1+'Inputs &amp; Summary'!$D$7)^AN$1))),IF($M95=Lists!$H$3,IF($K95&lt;1,((($R95*(1-$E95)+$Q95*(1-$F95))/$K95)*((1+'Inputs &amp; Summary'!$D$7)^AN$1)),((INT(AN$1/$K95)-INT((AN$1-1)/$K95))*($R95*(1-$E95)+$Q95*(1-$F95))*((1+'Inputs &amp; Summary'!$D$7)^AN$1))),((_xlfn.WEIBULL.DIST(AN$1,$L95,$K95,FALSE)*($R95*(1-$E95)+$Q95*(1-$F95))*((1+'Inputs &amp; Summary'!$D$7)^AN$1))))))</f>
        <v>161.9273338398396</v>
      </c>
      <c r="AO95" s="248">
        <f>$D95*IF(AO$1&gt;'Inputs &amp; Summary'!$D$5,0,IF(AO$1&gt;VLOOKUP($G95,Lists!$J$17:$K$21,2),IF($M95=Lists!$H$3,IF($K95&lt;1,(($S95/$K95)*((1+'Inputs &amp; Summary'!$D$7)^AO$1)),((INT(AO$1/$K95)-INT((AO$1-1)/$K95))*$S95*((1+'Inputs &amp; Summary'!$D$7)^AO$1))),(_xlfn.WEIBULL.DIST(AO$1,$L95,$K95,FALSE)*$S95*((1+'Inputs &amp; Summary'!$D$7)^AO$1))),IF($M95=Lists!$H$3,IF($K95&lt;1,((($R95*(1-$E95)+$Q95*(1-$F95))/$K95)*((1+'Inputs &amp; Summary'!$D$7)^AO$1)),((INT(AO$1/$K95)-INT((AO$1-1)/$K95))*($R95*(1-$E95)+$Q95*(1-$F95))*((1+'Inputs &amp; Summary'!$D$7)^AO$1))),((_xlfn.WEIBULL.DIST(AO$1,$L95,$K95,FALSE)*($R95*(1-$E95)+$Q95*(1-$F95))*((1+'Inputs &amp; Summary'!$D$7)^AO$1))))))</f>
        <v>165.16588051663641</v>
      </c>
      <c r="AP95" s="248">
        <f>$D95*IF(AP$1&gt;'Inputs &amp; Summary'!$D$5,0,IF(AP$1&gt;VLOOKUP($G95,Lists!$J$17:$K$21,2),IF($M95=Lists!$H$3,IF($K95&lt;1,(($S95/$K95)*((1+'Inputs &amp; Summary'!$D$7)^AP$1)),((INT(AP$1/$K95)-INT((AP$1-1)/$K95))*$S95*((1+'Inputs &amp; Summary'!$D$7)^AP$1))),(_xlfn.WEIBULL.DIST(AP$1,$L95,$K95,FALSE)*$S95*((1+'Inputs &amp; Summary'!$D$7)^AP$1))),IF($M95=Lists!$H$3,IF($K95&lt;1,((($R95*(1-$E95)+$Q95*(1-$F95))/$K95)*((1+'Inputs &amp; Summary'!$D$7)^AP$1)),((INT(AP$1/$K95)-INT((AP$1-1)/$K95))*($R95*(1-$E95)+$Q95*(1-$F95))*((1+'Inputs &amp; Summary'!$D$7)^AP$1))),((_xlfn.WEIBULL.DIST(AP$1,$L95,$K95,FALSE)*($R95*(1-$E95)+$Q95*(1-$F95))*((1+'Inputs &amp; Summary'!$D$7)^AP$1))))))</f>
        <v>168.46919812696913</v>
      </c>
      <c r="AQ95" s="248">
        <f>$D95*IF(AQ$1&gt;'Inputs &amp; Summary'!$D$5,0,IF(AQ$1&gt;VLOOKUP($G95,Lists!$J$17:$K$21,2),IF($M95=Lists!$H$3,IF($K95&lt;1,(($S95/$K95)*((1+'Inputs &amp; Summary'!$D$7)^AQ$1)),((INT(AQ$1/$K95)-INT((AQ$1-1)/$K95))*$S95*((1+'Inputs &amp; Summary'!$D$7)^AQ$1))),(_xlfn.WEIBULL.DIST(AQ$1,$L95,$K95,FALSE)*$S95*((1+'Inputs &amp; Summary'!$D$7)^AQ$1))),IF($M95=Lists!$H$3,IF($K95&lt;1,((($R95*(1-$E95)+$Q95*(1-$F95))/$K95)*((1+'Inputs &amp; Summary'!$D$7)^AQ$1)),((INT(AQ$1/$K95)-INT((AQ$1-1)/$K95))*($R95*(1-$E95)+$Q95*(1-$F95))*((1+'Inputs &amp; Summary'!$D$7)^AQ$1))),((_xlfn.WEIBULL.DIST(AQ$1,$L95,$K95,FALSE)*($R95*(1-$E95)+$Q95*(1-$F95))*((1+'Inputs &amp; Summary'!$D$7)^AQ$1))))))</f>
        <v>171.83858208950849</v>
      </c>
      <c r="AR95" s="248">
        <f>$D95*IF(AR$1&gt;'Inputs &amp; Summary'!$D$5,0,IF(AR$1&gt;VLOOKUP($G95,Lists!$J$17:$K$21,2),IF($M95=Lists!$H$3,IF($K95&lt;1,(($S95/$K95)*((1+'Inputs &amp; Summary'!$D$7)^AR$1)),((INT(AR$1/$K95)-INT((AR$1-1)/$K95))*$S95*((1+'Inputs &amp; Summary'!$D$7)^AR$1))),(_xlfn.WEIBULL.DIST(AR$1,$L95,$K95,FALSE)*$S95*((1+'Inputs &amp; Summary'!$D$7)^AR$1))),IF($M95=Lists!$H$3,IF($K95&lt;1,((($R95*(1-$E95)+$Q95*(1-$F95))/$K95)*((1+'Inputs &amp; Summary'!$D$7)^AR$1)),((INT(AR$1/$K95)-INT((AR$1-1)/$K95))*($R95*(1-$E95)+$Q95*(1-$F95))*((1+'Inputs &amp; Summary'!$D$7)^AR$1))),((_xlfn.WEIBULL.DIST(AR$1,$L95,$K95,FALSE)*($R95*(1-$E95)+$Q95*(1-$F95))*((1+'Inputs &amp; Summary'!$D$7)^AR$1))))))</f>
        <v>175.27535373129868</v>
      </c>
      <c r="AS95" s="248">
        <f>$D95*IF(AS$1&gt;'Inputs &amp; Summary'!$D$5,0,IF(AS$1&gt;VLOOKUP($G95,Lists!$J$17:$K$21,2),IF($M95=Lists!$H$3,IF($K95&lt;1,(($S95/$K95)*((1+'Inputs &amp; Summary'!$D$7)^AS$1)),((INT(AS$1/$K95)-INT((AS$1-1)/$K95))*$S95*((1+'Inputs &amp; Summary'!$D$7)^AS$1))),(_xlfn.WEIBULL.DIST(AS$1,$L95,$K95,FALSE)*$S95*((1+'Inputs &amp; Summary'!$D$7)^AS$1))),IF($M95=Lists!$H$3,IF($K95&lt;1,((($R95*(1-$E95)+$Q95*(1-$F95))/$K95)*((1+'Inputs &amp; Summary'!$D$7)^AS$1)),((INT(AS$1/$K95)-INT((AS$1-1)/$K95))*($R95*(1-$E95)+$Q95*(1-$F95))*((1+'Inputs &amp; Summary'!$D$7)^AS$1))),((_xlfn.WEIBULL.DIST(AS$1,$L95,$K95,FALSE)*($R95*(1-$E95)+$Q95*(1-$F95))*((1+'Inputs &amp; Summary'!$D$7)^AS$1))))))</f>
        <v>0</v>
      </c>
      <c r="AT95" s="248">
        <f>$D95*IF(AT$1&gt;'Inputs &amp; Summary'!$D$5,0,IF(AT$1&gt;VLOOKUP($G95,Lists!$J$17:$K$21,2),IF($M95=Lists!$H$3,IF($K95&lt;1,(($S95/$K95)*((1+'Inputs &amp; Summary'!$D$7)^AT$1)),((INT(AT$1/$K95)-INT((AT$1-1)/$K95))*$S95*((1+'Inputs &amp; Summary'!$D$7)^AT$1))),(_xlfn.WEIBULL.DIST(AT$1,$L95,$K95,FALSE)*$S95*((1+'Inputs &amp; Summary'!$D$7)^AT$1))),IF($M95=Lists!$H$3,IF($K95&lt;1,((($R95*(1-$E95)+$Q95*(1-$F95))/$K95)*((1+'Inputs &amp; Summary'!$D$7)^AT$1)),((INT(AT$1/$K95)-INT((AT$1-1)/$K95))*($R95*(1-$E95)+$Q95*(1-$F95))*((1+'Inputs &amp; Summary'!$D$7)^AT$1))),((_xlfn.WEIBULL.DIST(AT$1,$L95,$K95,FALSE)*($R95*(1-$E95)+$Q95*(1-$F95))*((1+'Inputs &amp; Summary'!$D$7)^AT$1))))))</f>
        <v>0</v>
      </c>
      <c r="AU95" s="248">
        <f>$D95*IF(AU$1&gt;'Inputs &amp; Summary'!$D$5,0,IF(AU$1&gt;VLOOKUP($G95,Lists!$J$17:$K$21,2),IF($M95=Lists!$H$3,IF($K95&lt;1,(($S95/$K95)*((1+'Inputs &amp; Summary'!$D$7)^AU$1)),((INT(AU$1/$K95)-INT((AU$1-1)/$K95))*$S95*((1+'Inputs &amp; Summary'!$D$7)^AU$1))),(_xlfn.WEIBULL.DIST(AU$1,$L95,$K95,FALSE)*$S95*((1+'Inputs &amp; Summary'!$D$7)^AU$1))),IF($M95=Lists!$H$3,IF($K95&lt;1,((($R95*(1-$E95)+$Q95*(1-$F95))/$K95)*((1+'Inputs &amp; Summary'!$D$7)^AU$1)),((INT(AU$1/$K95)-INT((AU$1-1)/$K95))*($R95*(1-$E95)+$Q95*(1-$F95))*((1+'Inputs &amp; Summary'!$D$7)^AU$1))),((_xlfn.WEIBULL.DIST(AU$1,$L95,$K95,FALSE)*($R95*(1-$E95)+$Q95*(1-$F95))*((1+'Inputs &amp; Summary'!$D$7)^AU$1))))))</f>
        <v>0</v>
      </c>
      <c r="AV95" s="248">
        <f>$D95*IF(AV$1&gt;'Inputs &amp; Summary'!$D$5,0,IF(AV$1&gt;VLOOKUP($G95,Lists!$J$17:$K$21,2),IF($M95=Lists!$H$3,IF($K95&lt;1,(($S95/$K95)*((1+'Inputs &amp; Summary'!$D$7)^AV$1)),((INT(AV$1/$K95)-INT((AV$1-1)/$K95))*$S95*((1+'Inputs &amp; Summary'!$D$7)^AV$1))),(_xlfn.WEIBULL.DIST(AV$1,$L95,$K95,FALSE)*$S95*((1+'Inputs &amp; Summary'!$D$7)^AV$1))),IF($M95=Lists!$H$3,IF($K95&lt;1,((($R95*(1-$E95)+$Q95*(1-$F95))/$K95)*((1+'Inputs &amp; Summary'!$D$7)^AV$1)),((INT(AV$1/$K95)-INT((AV$1-1)/$K95))*($R95*(1-$E95)+$Q95*(1-$F95))*((1+'Inputs &amp; Summary'!$D$7)^AV$1))),((_xlfn.WEIBULL.DIST(AV$1,$L95,$K95,FALSE)*($R95*(1-$E95)+$Q95*(1-$F95))*((1+'Inputs &amp; Summary'!$D$7)^AV$1))))))</f>
        <v>0</v>
      </c>
      <c r="AW95" s="248">
        <f>$D95*IF(AW$1&gt;'Inputs &amp; Summary'!$D$5,0,IF(AW$1&gt;VLOOKUP($G95,Lists!$J$17:$K$21,2),IF($M95=Lists!$H$3,IF($K95&lt;1,(($S95/$K95)*((1+'Inputs &amp; Summary'!$D$7)^AW$1)),((INT(AW$1/$K95)-INT((AW$1-1)/$K95))*$S95*((1+'Inputs &amp; Summary'!$D$7)^AW$1))),(_xlfn.WEIBULL.DIST(AW$1,$L95,$K95,FALSE)*$S95*((1+'Inputs &amp; Summary'!$D$7)^AW$1))),IF($M95=Lists!$H$3,IF($K95&lt;1,((($R95*(1-$E95)+$Q95*(1-$F95))/$K95)*((1+'Inputs &amp; Summary'!$D$7)^AW$1)),((INT(AW$1/$K95)-INT((AW$1-1)/$K95))*($R95*(1-$E95)+$Q95*(1-$F95))*((1+'Inputs &amp; Summary'!$D$7)^AW$1))),((_xlfn.WEIBULL.DIST(AW$1,$L95,$K95,FALSE)*($R95*(1-$E95)+$Q95*(1-$F95))*((1+'Inputs &amp; Summary'!$D$7)^AW$1))))))</f>
        <v>0</v>
      </c>
      <c r="AX95" s="248">
        <f>$D95*IF(AX$1&gt;'Inputs &amp; Summary'!$D$5,0,IF(AX$1&gt;VLOOKUP($G95,Lists!$J$17:$K$21,2),IF($M95=Lists!$H$3,IF($K95&lt;1,(($S95/$K95)*((1+'Inputs &amp; Summary'!$D$7)^AX$1)),((INT(AX$1/$K95)-INT((AX$1-1)/$K95))*$S95*((1+'Inputs &amp; Summary'!$D$7)^AX$1))),(_xlfn.WEIBULL.DIST(AX$1,$L95,$K95,FALSE)*$S95*((1+'Inputs &amp; Summary'!$D$7)^AX$1))),IF($M95=Lists!$H$3,IF($K95&lt;1,((($R95*(1-$E95)+$Q95*(1-$F95))/$K95)*((1+'Inputs &amp; Summary'!$D$7)^AX$1)),((INT(AX$1/$K95)-INT((AX$1-1)/$K95))*($R95*(1-$E95)+$Q95*(1-$F95))*((1+'Inputs &amp; Summary'!$D$7)^AX$1))),((_xlfn.WEIBULL.DIST(AX$1,$L95,$K95,FALSE)*($R95*(1-$E95)+$Q95*(1-$F95))*((1+'Inputs &amp; Summary'!$D$7)^AX$1))))))</f>
        <v>0</v>
      </c>
      <c r="AY95" s="248">
        <f>$D95*IF(AY$1&gt;'Inputs &amp; Summary'!$D$5,0,IF(AY$1&gt;VLOOKUP($G95,Lists!$J$17:$K$21,2),IF($M95=Lists!$H$3,IF($K95&lt;1,(($S95/$K95)*((1+'Inputs &amp; Summary'!$D$7)^AY$1)),((INT(AY$1/$K95)-INT((AY$1-1)/$K95))*$S95*((1+'Inputs &amp; Summary'!$D$7)^AY$1))),(_xlfn.WEIBULL.DIST(AY$1,$L95,$K95,FALSE)*$S95*((1+'Inputs &amp; Summary'!$D$7)^AY$1))),IF($M95=Lists!$H$3,IF($K95&lt;1,((($R95*(1-$E95)+$Q95*(1-$F95))/$K95)*((1+'Inputs &amp; Summary'!$D$7)^AY$1)),((INT(AY$1/$K95)-INT((AY$1-1)/$K95))*($R95*(1-$E95)+$Q95*(1-$F95))*((1+'Inputs &amp; Summary'!$D$7)^AY$1))),((_xlfn.WEIBULL.DIST(AY$1,$L95,$K95,FALSE)*($R95*(1-$E95)+$Q95*(1-$F95))*((1+'Inputs &amp; Summary'!$D$7)^AY$1))))))</f>
        <v>0</v>
      </c>
      <c r="AZ95" s="248">
        <f>$D95*IF(AZ$1&gt;'Inputs &amp; Summary'!$D$5,0,IF(AZ$1&gt;VLOOKUP($G95,Lists!$J$17:$K$21,2),IF($M95=Lists!$H$3,IF($K95&lt;1,(($S95/$K95)*((1+'Inputs &amp; Summary'!$D$7)^AZ$1)),((INT(AZ$1/$K95)-INT((AZ$1-1)/$K95))*$S95*((1+'Inputs &amp; Summary'!$D$7)^AZ$1))),(_xlfn.WEIBULL.DIST(AZ$1,$L95,$K95,FALSE)*$S95*((1+'Inputs &amp; Summary'!$D$7)^AZ$1))),IF($M95=Lists!$H$3,IF($K95&lt;1,((($R95*(1-$E95)+$Q95*(1-$F95))/$K95)*((1+'Inputs &amp; Summary'!$D$7)^AZ$1)),((INT(AZ$1/$K95)-INT((AZ$1-1)/$K95))*($R95*(1-$E95)+$Q95*(1-$F95))*((1+'Inputs &amp; Summary'!$D$7)^AZ$1))),((_xlfn.WEIBULL.DIST(AZ$1,$L95,$K95,FALSE)*($R95*(1-$E95)+$Q95*(1-$F95))*((1+'Inputs &amp; Summary'!$D$7)^AZ$1))))))</f>
        <v>0</v>
      </c>
      <c r="BA95" s="248">
        <f>$D95*IF(BA$1&gt;'Inputs &amp; Summary'!$D$5,0,IF(BA$1&gt;VLOOKUP($G95,Lists!$J$17:$K$21,2),IF($M95=Lists!$H$3,IF($K95&lt;1,(($S95/$K95)*((1+'Inputs &amp; Summary'!$D$7)^BA$1)),((INT(BA$1/$K95)-INT((BA$1-1)/$K95))*$S95*((1+'Inputs &amp; Summary'!$D$7)^BA$1))),(_xlfn.WEIBULL.DIST(BA$1,$L95,$K95,FALSE)*$S95*((1+'Inputs &amp; Summary'!$D$7)^BA$1))),IF($M95=Lists!$H$3,IF($K95&lt;1,((($R95*(1-$E95)+$Q95*(1-$F95))/$K95)*((1+'Inputs &amp; Summary'!$D$7)^BA$1)),((INT(BA$1/$K95)-INT((BA$1-1)/$K95))*($R95*(1-$E95)+$Q95*(1-$F95))*((1+'Inputs &amp; Summary'!$D$7)^BA$1))),((_xlfn.WEIBULL.DIST(BA$1,$L95,$K95,FALSE)*($R95*(1-$E95)+$Q95*(1-$F95))*((1+'Inputs &amp; Summary'!$D$7)^BA$1))))))</f>
        <v>0</v>
      </c>
      <c r="BB95" s="248">
        <f>$D95*IF(BB$1&gt;'Inputs &amp; Summary'!$D$5,0,IF(BB$1&gt;VLOOKUP($G95,Lists!$J$17:$K$21,2),IF($M95=Lists!$H$3,IF($K95&lt;1,(($S95/$K95)*((1+'Inputs &amp; Summary'!$D$7)^BB$1)),((INT(BB$1/$K95)-INT((BB$1-1)/$K95))*$S95*((1+'Inputs &amp; Summary'!$D$7)^BB$1))),(_xlfn.WEIBULL.DIST(BB$1,$L95,$K95,FALSE)*$S95*((1+'Inputs &amp; Summary'!$D$7)^BB$1))),IF($M95=Lists!$H$3,IF($K95&lt;1,((($R95*(1-$E95)+$Q95*(1-$F95))/$K95)*((1+'Inputs &amp; Summary'!$D$7)^BB$1)),((INT(BB$1/$K95)-INT((BB$1-1)/$K95))*($R95*(1-$E95)+$Q95*(1-$F95))*((1+'Inputs &amp; Summary'!$D$7)^BB$1))),((_xlfn.WEIBULL.DIST(BB$1,$L95,$K95,FALSE)*($R95*(1-$E95)+$Q95*(1-$F95))*((1+'Inputs &amp; Summary'!$D$7)^BB$1))))))</f>
        <v>0</v>
      </c>
      <c r="BC95" s="248">
        <f>$D95*IF(BC$1&gt;'Inputs &amp; Summary'!$D$5,0,IF(BC$1&gt;VLOOKUP($G95,Lists!$J$17:$K$21,2),IF($M95=Lists!$H$3,IF($K95&lt;1,(($S95/$K95)*((1+'Inputs &amp; Summary'!$D$7)^BC$1)),((INT(BC$1/$K95)-INT((BC$1-1)/$K95))*$S95*((1+'Inputs &amp; Summary'!$D$7)^BC$1))),(_xlfn.WEIBULL.DIST(BC$1,$L95,$K95,FALSE)*$S95*((1+'Inputs &amp; Summary'!$D$7)^BC$1))),IF($M95=Lists!$H$3,IF($K95&lt;1,((($R95*(1-$E95)+$Q95*(1-$F95))/$K95)*((1+'Inputs &amp; Summary'!$D$7)^BC$1)),((INT(BC$1/$K95)-INT((BC$1-1)/$K95))*($R95*(1-$E95)+$Q95*(1-$F95))*((1+'Inputs &amp; Summary'!$D$7)^BC$1))),((_xlfn.WEIBULL.DIST(BC$1,$L95,$K95,FALSE)*($R95*(1-$E95)+$Q95*(1-$F95))*((1+'Inputs &amp; Summary'!$D$7)^BC$1))))))</f>
        <v>0</v>
      </c>
      <c r="BD95" s="248">
        <f>$D95*IF(BD$1&gt;'Inputs &amp; Summary'!$D$5,0,IF(BD$1&gt;VLOOKUP($G95,Lists!$J$17:$K$21,2),IF($M95=Lists!$H$3,IF($K95&lt;1,(($S95/$K95)*((1+'Inputs &amp; Summary'!$D$7)^BD$1)),((INT(BD$1/$K95)-INT((BD$1-1)/$K95))*$S95*((1+'Inputs &amp; Summary'!$D$7)^BD$1))),(_xlfn.WEIBULL.DIST(BD$1,$L95,$K95,FALSE)*$S95*((1+'Inputs &amp; Summary'!$D$7)^BD$1))),IF($M95=Lists!$H$3,IF($K95&lt;1,((($R95*(1-$E95)+$Q95*(1-$F95))/$K95)*((1+'Inputs &amp; Summary'!$D$7)^BD$1)),((INT(BD$1/$K95)-INT((BD$1-1)/$K95))*($R95*(1-$E95)+$Q95*(1-$F95))*((1+'Inputs &amp; Summary'!$D$7)^BD$1))),((_xlfn.WEIBULL.DIST(BD$1,$L95,$K95,FALSE)*($R95*(1-$E95)+$Q95*(1-$F95))*((1+'Inputs &amp; Summary'!$D$7)^BD$1))))))</f>
        <v>0</v>
      </c>
      <c r="BE95" s="248">
        <f>$D95*IF(BE$1&gt;'Inputs &amp; Summary'!$D$5,0,IF(BE$1&gt;VLOOKUP($G95,Lists!$J$17:$K$21,2),IF($M95=Lists!$H$3,IF($K95&lt;1,(($S95/$K95)*((1+'Inputs &amp; Summary'!$D$7)^BE$1)),((INT(BE$1/$K95)-INT((BE$1-1)/$K95))*$S95*((1+'Inputs &amp; Summary'!$D$7)^BE$1))),(_xlfn.WEIBULL.DIST(BE$1,$L95,$K95,FALSE)*$S95*((1+'Inputs &amp; Summary'!$D$7)^BE$1))),IF($M95=Lists!$H$3,IF($K95&lt;1,((($R95*(1-$E95)+$Q95*(1-$F95))/$K95)*((1+'Inputs &amp; Summary'!$D$7)^BE$1)),((INT(BE$1/$K95)-INT((BE$1-1)/$K95))*($R95*(1-$E95)+$Q95*(1-$F95))*((1+'Inputs &amp; Summary'!$D$7)^BE$1))),((_xlfn.WEIBULL.DIST(BE$1,$L95,$K95,FALSE)*($R95*(1-$E95)+$Q95*(1-$F95))*((1+'Inputs &amp; Summary'!$D$7)^BE$1))))))</f>
        <v>0</v>
      </c>
      <c r="BF95" s="248">
        <f>$D95*IF(BF$1&gt;'Inputs &amp; Summary'!$D$5,0,IF(BF$1&gt;VLOOKUP($G95,Lists!$J$17:$K$21,2),IF($M95=Lists!$H$3,IF($K95&lt;1,(($S95/$K95)*((1+'Inputs &amp; Summary'!$D$7)^BF$1)),((INT(BF$1/$K95)-INT((BF$1-1)/$K95))*$S95*((1+'Inputs &amp; Summary'!$D$7)^BF$1))),(_xlfn.WEIBULL.DIST(BF$1,$L95,$K95,FALSE)*$S95*((1+'Inputs &amp; Summary'!$D$7)^BF$1))),IF($M95=Lists!$H$3,IF($K95&lt;1,((($R95*(1-$E95)+$Q95*(1-$F95))/$K95)*((1+'Inputs &amp; Summary'!$D$7)^BF$1)),((INT(BF$1/$K95)-INT((BF$1-1)/$K95))*($R95*(1-$E95)+$Q95*(1-$F95))*((1+'Inputs &amp; Summary'!$D$7)^BF$1))),((_xlfn.WEIBULL.DIST(BF$1,$L95,$K95,FALSE)*($R95*(1-$E95)+$Q95*(1-$F95))*((1+'Inputs &amp; Summary'!$D$7)^BF$1))))))</f>
        <v>0</v>
      </c>
      <c r="BG95" s="248">
        <f>$D95*IF(BG$1&gt;'Inputs &amp; Summary'!$D$5,0,IF(BG$1&gt;VLOOKUP($G95,Lists!$J$17:$K$21,2),IF($M95=Lists!$H$3,IF($K95&lt;1,(($S95/$K95)*((1+'Inputs &amp; Summary'!$D$7)^BG$1)),((INT(BG$1/$K95)-INT((BG$1-1)/$K95))*$S95*((1+'Inputs &amp; Summary'!$D$7)^BG$1))),(_xlfn.WEIBULL.DIST(BG$1,$L95,$K95,FALSE)*$S95*((1+'Inputs &amp; Summary'!$D$7)^BG$1))),IF($M95=Lists!$H$3,IF($K95&lt;1,((($R95*(1-$E95)+$Q95*(1-$F95))/$K95)*((1+'Inputs &amp; Summary'!$D$7)^BG$1)),((INT(BG$1/$K95)-INT((BG$1-1)/$K95))*($R95*(1-$E95)+$Q95*(1-$F95))*((1+'Inputs &amp; Summary'!$D$7)^BG$1))),((_xlfn.WEIBULL.DIST(BG$1,$L95,$K95,FALSE)*($R95*(1-$E95)+$Q95*(1-$F95))*((1+'Inputs &amp; Summary'!$D$7)^BG$1))))))</f>
        <v>0</v>
      </c>
      <c r="BH95" s="248">
        <f>$D95*IF(BH$1&gt;'Inputs &amp; Summary'!$D$5,0,IF(BH$1&gt;VLOOKUP($G95,Lists!$J$17:$K$21,2),IF($M95=Lists!$H$3,IF($K95&lt;1,(($S95/$K95)*((1+'Inputs &amp; Summary'!$D$7)^BH$1)),((INT(BH$1/$K95)-INT((BH$1-1)/$K95))*$S95*((1+'Inputs &amp; Summary'!$D$7)^BH$1))),(_xlfn.WEIBULL.DIST(BH$1,$L95,$K95,FALSE)*$S95*((1+'Inputs &amp; Summary'!$D$7)^BH$1))),IF($M95=Lists!$H$3,IF($K95&lt;1,((($R95*(1-$E95)+$Q95*(1-$F95))/$K95)*((1+'Inputs &amp; Summary'!$D$7)^BH$1)),((INT(BH$1/$K95)-INT((BH$1-1)/$K95))*($R95*(1-$E95)+$Q95*(1-$F95))*((1+'Inputs &amp; Summary'!$D$7)^BH$1))),((_xlfn.WEIBULL.DIST(BH$1,$L95,$K95,FALSE)*($R95*(1-$E95)+$Q95*(1-$F95))*((1+'Inputs &amp; Summary'!$D$7)^BH$1))))))</f>
        <v>0</v>
      </c>
      <c r="BI95" s="248">
        <f>$D95*IF(BI$1&gt;'Inputs &amp; Summary'!$D$5,0,IF(BI$1&gt;VLOOKUP($G95,Lists!$J$17:$K$21,2),IF($M95=Lists!$H$3,IF($K95&lt;1,(($S95/$K95)*((1+'Inputs &amp; Summary'!$D$7)^BI$1)),((INT(BI$1/$K95)-INT((BI$1-1)/$K95))*$S95*((1+'Inputs &amp; Summary'!$D$7)^BI$1))),(_xlfn.WEIBULL.DIST(BI$1,$L95,$K95,FALSE)*$S95*((1+'Inputs &amp; Summary'!$D$7)^BI$1))),IF($M95=Lists!$H$3,IF($K95&lt;1,((($R95*(1-$E95)+$Q95*(1-$F95))/$K95)*((1+'Inputs &amp; Summary'!$D$7)^BI$1)),((INT(BI$1/$K95)-INT((BI$1-1)/$K95))*($R95*(1-$E95)+$Q95*(1-$F95))*((1+'Inputs &amp; Summary'!$D$7)^BI$1))),((_xlfn.WEIBULL.DIST(BI$1,$L95,$K95,FALSE)*($R95*(1-$E95)+$Q95*(1-$F95))*((1+'Inputs &amp; Summary'!$D$7)^BI$1))))))</f>
        <v>0</v>
      </c>
      <c r="BJ95" s="248">
        <f>$D95*IF(BJ$1&gt;'Inputs &amp; Summary'!$D$5,0,IF(BJ$1&gt;VLOOKUP($G95,Lists!$J$17:$K$21,2),IF($M95=Lists!$H$3,IF($K95&lt;1,(($S95/$K95)*((1+'Inputs &amp; Summary'!$D$7)^BJ$1)),((INT(BJ$1/$K95)-INT((BJ$1-1)/$K95))*$S95*((1+'Inputs &amp; Summary'!$D$7)^BJ$1))),(_xlfn.WEIBULL.DIST(BJ$1,$L95,$K95,FALSE)*$S95*((1+'Inputs &amp; Summary'!$D$7)^BJ$1))),IF($M95=Lists!$H$3,IF($K95&lt;1,((($R95*(1-$E95)+$Q95*(1-$F95))/$K95)*((1+'Inputs &amp; Summary'!$D$7)^BJ$1)),((INT(BJ$1/$K95)-INT((BJ$1-1)/$K95))*($R95*(1-$E95)+$Q95*(1-$F95))*((1+'Inputs &amp; Summary'!$D$7)^BJ$1))),((_xlfn.WEIBULL.DIST(BJ$1,$L95,$K95,FALSE)*($R95*(1-$E95)+$Q95*(1-$F95))*((1+'Inputs &amp; Summary'!$D$7)^BJ$1))))))</f>
        <v>0</v>
      </c>
      <c r="BK95" s="248">
        <f>$D95*IF(BK$1&gt;'Inputs &amp; Summary'!$D$5,0,IF(BK$1&gt;VLOOKUP($G95,Lists!$J$17:$K$21,2),IF($M95=Lists!$H$3,IF($K95&lt;1,(($S95/$K95)*((1+'Inputs &amp; Summary'!$D$7)^BK$1)),((INT(BK$1/$K95)-INT((BK$1-1)/$K95))*$S95*((1+'Inputs &amp; Summary'!$D$7)^BK$1))),(_xlfn.WEIBULL.DIST(BK$1,$L95,$K95,FALSE)*$S95*((1+'Inputs &amp; Summary'!$D$7)^BK$1))),IF($M95=Lists!$H$3,IF($K95&lt;1,((($R95*(1-$E95)+$Q95*(1-$F95))/$K95)*((1+'Inputs &amp; Summary'!$D$7)^BK$1)),((INT(BK$1/$K95)-INT((BK$1-1)/$K95))*($R95*(1-$E95)+$Q95*(1-$F95))*((1+'Inputs &amp; Summary'!$D$7)^BK$1))),((_xlfn.WEIBULL.DIST(BK$1,$L95,$K95,FALSE)*($R95*(1-$E95)+$Q95*(1-$F95))*((1+'Inputs &amp; Summary'!$D$7)^BK$1))))))</f>
        <v>0</v>
      </c>
      <c r="BL95" s="248">
        <f>$D95*IF(BL$1&gt;'Inputs &amp; Summary'!$D$5,0,IF(BL$1&gt;VLOOKUP($G95,Lists!$J$17:$K$21,2),IF($M95=Lists!$H$3,IF($K95&lt;1,(($S95/$K95)*((1+'Inputs &amp; Summary'!$D$7)^BL$1)),((INT(BL$1/$K95)-INT((BL$1-1)/$K95))*$S95*((1+'Inputs &amp; Summary'!$D$7)^BL$1))),(_xlfn.WEIBULL.DIST(BL$1,$L95,$K95,FALSE)*$S95*((1+'Inputs &amp; Summary'!$D$7)^BL$1))),IF($M95=Lists!$H$3,IF($K95&lt;1,((($R95*(1-$E95)+$Q95*(1-$F95))/$K95)*((1+'Inputs &amp; Summary'!$D$7)^BL$1)),((INT(BL$1/$K95)-INT((BL$1-1)/$K95))*($R95*(1-$E95)+$Q95*(1-$F95))*((1+'Inputs &amp; Summary'!$D$7)^BL$1))),((_xlfn.WEIBULL.DIST(BL$1,$L95,$K95,FALSE)*($R95*(1-$E95)+$Q95*(1-$F95))*((1+'Inputs &amp; Summary'!$D$7)^BL$1))))))</f>
        <v>0</v>
      </c>
    </row>
    <row r="96" spans="1:64" ht="43.2" x14ac:dyDescent="0.3">
      <c r="A96" s="236" t="s">
        <v>160</v>
      </c>
      <c r="B96" s="117" t="str">
        <f>IF('Inputs &amp; Summary'!$D$15=Lists!$E$3,INDEX('Residential Rooftop Details'!$A$30:$X$158,MATCH('Cash Flow'!$A96,'Residential Rooftop Details'!$A$30:$A$158,0),COLUMN(B$1)),IF('Inputs &amp; Summary'!$D$15=Lists!$E$4,INDEX('Commercial Rooftop Details'!$A$30:$V$158,MATCH('Cash Flow'!$A96,'Commercial Rooftop Details'!$A$30:$A$158,0),COLUMN(B$1)),INDEX('Ground-Mount Details'!$A$30:$V$158,MATCH('Cash Flow'!$A96,'Ground-Mount Details'!$A$30:$A$158,0),COLUMN(B$1))))</f>
        <v>Preventive</v>
      </c>
      <c r="C96" s="117" t="str">
        <f>IF('Inputs &amp; Summary'!$D$15=Lists!$E$3,INDEX('Residential Rooftop Details'!$A$30:$X$158,MATCH('Cash Flow'!$A96,'Residential Rooftop Details'!$A$30:$A$158,0),COLUMN(C$1)),IF('Inputs &amp; Summary'!$D$15=Lists!$E$4,INDEX('Commercial Rooftop Details'!$A$30:$V$158,MATCH('Cash Flow'!$A96,'Commercial Rooftop Details'!$A$30:$A$158,0),COLUMN(C$1)),INDEX('Ground-Mount Details'!$A$30:$V$158,MATCH('Cash Flow'!$A96,'Ground-Mount Details'!$A$30:$A$158,0),COLUMN(C$1))))</f>
        <v>DC Wiring</v>
      </c>
      <c r="D96" s="117">
        <f>IF('Inputs &amp; Summary'!$D$15=Lists!$E$3,INDEX('Residential Rooftop Details'!$A$30:$X$158,MATCH('Cash Flow'!$A96,'Residential Rooftop Details'!$A$30:$A$158,0),COLUMN(D$1)),IF('Inputs &amp; Summary'!$D$15=Lists!$E$4,INDEX('Commercial Rooftop Details'!$A$30:$V$158,MATCH('Cash Flow'!$A96,'Commercial Rooftop Details'!$A$30:$A$158,0),COLUMN(D$1)),INDEX('Ground-Mount Details'!$A$30:$V$158,MATCH('Cash Flow'!$A96,'Ground-Mount Details'!$A$30:$A$158,0),COLUMN(D$1))))</f>
        <v>1</v>
      </c>
      <c r="E96" s="117">
        <f>IF('Inputs &amp; Summary'!$D$15=Lists!$E$3,INDEX('Residential Rooftop Details'!$A$30:$X$158,MATCH('Cash Flow'!$A96,'Residential Rooftop Details'!$A$30:$A$158,0),COLUMN(E$1)),IF('Inputs &amp; Summary'!$D$15=Lists!$E$4,INDEX('Commercial Rooftop Details'!$A$30:$V$158,MATCH('Cash Flow'!$A96,'Commercial Rooftop Details'!$A$30:$A$158,0),COLUMN(E$1)),INDEX('Ground-Mount Details'!$A$30:$V$158,MATCH('Cash Flow'!$A96,'Ground-Mount Details'!$A$30:$A$158,0),COLUMN(E$1))))</f>
        <v>0</v>
      </c>
      <c r="F96" s="117">
        <f>IF('Inputs &amp; Summary'!$D$15=Lists!$E$3,INDEX('Residential Rooftop Details'!$A$30:$X$158,MATCH('Cash Flow'!$A96,'Residential Rooftop Details'!$A$30:$A$158,0),COLUMN(F$1)),IF('Inputs &amp; Summary'!$D$15=Lists!$E$4,INDEX('Commercial Rooftop Details'!$A$30:$V$158,MATCH('Cash Flow'!$A96,'Commercial Rooftop Details'!$A$30:$A$158,0),COLUMN(F$1)),INDEX('Ground-Mount Details'!$A$30:$V$158,MATCH('Cash Flow'!$A96,'Ground-Mount Details'!$A$30:$A$158,0),COLUMN(F$1))))</f>
        <v>0</v>
      </c>
      <c r="G96" s="237" t="str">
        <f>IF('Inputs &amp; Summary'!$D$15=Lists!$E$3,INDEX('Residential Rooftop Details'!$A$30:$X$158,MATCH('Cash Flow'!$A96,'Residential Rooftop Details'!$A$30:$A$158,0),COLUMN(G$1)),IF('Inputs &amp; Summary'!$D$15=Lists!$E$4,INDEX('Commercial Rooftop Details'!$A$30:$V$158,MATCH('Cash Flow'!$A96,'Commercial Rooftop Details'!$A$30:$A$158,0),COLUMN(G$1)),INDEX('Ground-Mount Details'!$A$30:$V$158,MATCH('Cash Flow'!$A96,'Ground-Mount Details'!$A$30:$A$158,0),COLUMN(G$1))))</f>
        <v>N/A</v>
      </c>
      <c r="H96" s="237" t="str">
        <f>IF('Inputs &amp; Summary'!$D$15=Lists!$E$3,INDEX('Residential Rooftop Details'!$A$30:$X$158,MATCH('Cash Flow'!$A96,'Residential Rooftop Details'!$A$30:$A$158,0),COLUMN(H$1)),IF('Inputs &amp; Summary'!$D$15=Lists!$E$4,INDEX('Commercial Rooftop Details'!$A$30:$V$158,MATCH('Cash Flow'!$A96,'Commercial Rooftop Details'!$A$30:$A$158,0),COLUMN(H$1)),INDEX('Ground-Mount Details'!$A$30:$V$158,MATCH('Cash Flow'!$A96,'Ground-Mount Details'!$A$30:$A$158,0),COLUMN(H$1))))</f>
        <v>Combiner Box</v>
      </c>
      <c r="I96" s="237" t="str">
        <f>IF('Inputs &amp; Summary'!$D$15=Lists!$E$3,INDEX('Residential Rooftop Details'!$A$30:$X$158,MATCH('Cash Flow'!$A96,'Residential Rooftop Details'!$A$30:$A$158,0),COLUMN(I$1)),IF('Inputs &amp; Summary'!$D$15=Lists!$E$4,INDEX('Commercial Rooftop Details'!$A$30:$V$158,MATCH('Cash Flow'!$A96,'Commercial Rooftop Details'!$A$30:$A$158,0),COLUMN(I$1)),INDEX('Ground-Mount Details'!$A$30:$V$158,MATCH('Cash Flow'!$A96,'Ground-Mount Details'!$A$30:$A$158,0),COLUMN(I$1))))</f>
        <v>Journeyman electrician</v>
      </c>
      <c r="J96" s="238">
        <f>IF('Inputs &amp; Summary'!$D$15=Lists!$E$3,INDEX('Residential Rooftop Details'!$A$30:$X$158,MATCH('Cash Flow'!$A96,'Residential Rooftop Details'!$A$30:$A$158,0),COLUMN(J$1)),IF('Inputs &amp; Summary'!$D$15=Lists!$E$4,INDEX('Commercial Rooftop Details'!$A$30:$V$158,MATCH('Cash Flow'!$A96,'Commercial Rooftop Details'!$A$30:$A$158,0),COLUMN(J$1)),INDEX('Ground-Mount Details'!$A$30:$V$158,MATCH('Cash Flow'!$A96,'Ground-Mount Details'!$A$30:$A$158,0),COLUMN(J$1))))</f>
        <v>14.423076923076923</v>
      </c>
      <c r="K96" s="239">
        <f>IF('Inputs &amp; Summary'!$D$15=Lists!$E$3,INDEX('Residential Rooftop Details'!$A$30:$X$158,MATCH('Cash Flow'!$A96,'Residential Rooftop Details'!$A$30:$A$158,0),COLUMN(K$1)),IF('Inputs &amp; Summary'!$D$15=Lists!$E$4,INDEX('Commercial Rooftop Details'!$A$30:$V$158,MATCH('Cash Flow'!$A96,'Commercial Rooftop Details'!$A$30:$A$158,0),COLUMN(K$1)),INDEX('Ground-Mount Details'!$A$30:$V$158,MATCH('Cash Flow'!$A96,'Ground-Mount Details'!$A$30:$A$158,0),COLUMN(K$1))))</f>
        <v>1</v>
      </c>
      <c r="L96" s="239">
        <f>IF('Inputs &amp; Summary'!$D$15=Lists!$E$3,INDEX('Residential Rooftop Details'!$A$30:$X$158,MATCH('Cash Flow'!$A96,'Residential Rooftop Details'!$A$30:$A$158,0),COLUMN(L$1)),IF('Inputs &amp; Summary'!$D$15=Lists!$E$4,INDEX('Commercial Rooftop Details'!$A$30:$V$158,MATCH('Cash Flow'!$A96,'Commercial Rooftop Details'!$A$30:$A$158,0),COLUMN(L$1)),INDEX('Ground-Mount Details'!$A$30:$V$158,MATCH('Cash Flow'!$A96,'Ground-Mount Details'!$A$30:$A$158,0),COLUMN(L$1))))</f>
        <v>1</v>
      </c>
      <c r="M96" s="238" t="str">
        <f>IF('Inputs &amp; Summary'!$D$15=Lists!$E$3,INDEX('Residential Rooftop Details'!$A$30:$X$158,MATCH('Cash Flow'!$A96,'Residential Rooftop Details'!$A$30:$A$158,0),COLUMN(M$1)),IF('Inputs &amp; Summary'!$D$15=Lists!$E$4,INDEX('Commercial Rooftop Details'!$A$30:$V$158,MATCH('Cash Flow'!$A96,'Commercial Rooftop Details'!$A$30:$A$158,0),COLUMN(M$1)),INDEX('Ground-Mount Details'!$A$30:$V$158,MATCH('Cash Flow'!$A96,'Ground-Mount Details'!$A$30:$A$158,0),COLUMN(M$1))))</f>
        <v>interval</v>
      </c>
      <c r="N96" s="240">
        <f>IF('Inputs &amp; Summary'!$D$15=Lists!$E$3,INDEX('Residential Rooftop Details'!$A$30:$X$158,MATCH('Cash Flow'!$A96,'Residential Rooftop Details'!$A$30:$A$158,0),COLUMN(N$1)),IF('Inputs &amp; Summary'!$D$15=Lists!$E$4,INDEX('Commercial Rooftop Details'!$A$30:$V$158,MATCH('Cash Flow'!$A96,'Commercial Rooftop Details'!$A$30:$A$158,0),COLUMN(N$1)),INDEX('Ground-Mount Details'!$A$30:$V$158,MATCH('Cash Flow'!$A96,'Ground-Mount Details'!$A$30:$A$158,0),COLUMN(N$1))))</f>
        <v>18</v>
      </c>
      <c r="O96" s="239">
        <f>IF('Inputs &amp; Summary'!$D$15=Lists!$E$3,INDEX('Residential Rooftop Details'!$A$30:$X$158,MATCH('Cash Flow'!$A96,'Residential Rooftop Details'!$A$30:$A$158,0),COLUMN(O$1)),IF('Inputs &amp; Summary'!$D$15=Lists!$E$4,INDEX('Commercial Rooftop Details'!$A$30:$V$158,MATCH('Cash Flow'!$A96,'Commercial Rooftop Details'!$A$30:$A$158,0),COLUMN(O$1)),INDEX('Ground-Mount Details'!$A$30:$V$158,MATCH('Cash Flow'!$A96,'Ground-Mount Details'!$A$30:$A$158,0),COLUMN(O$1))))</f>
        <v>0.15</v>
      </c>
      <c r="P96" s="241">
        <f>IF('Inputs &amp; Summary'!$D$15=Lists!$E$3,INDEX('Residential Rooftop Details'!$A$30:$X$158,MATCH('Cash Flow'!$A96,'Residential Rooftop Details'!$A$30:$A$158,0),COLUMN(P$1)),IF('Inputs &amp; Summary'!$D$15=Lists!$E$4,INDEX('Commercial Rooftop Details'!$A$30:$V$158,MATCH('Cash Flow'!$A96,'Commercial Rooftop Details'!$A$30:$A$158,0),COLUMN(P$1)),INDEX('Ground-Mount Details'!$A$30:$V$158,MATCH('Cash Flow'!$A96,'Ground-Mount Details'!$A$30:$A$158,0),COLUMN(P$1))))</f>
        <v>0</v>
      </c>
      <c r="Q96" s="242">
        <f>IF('Inputs &amp; Summary'!$D$15=Lists!$E$3,INDEX('Residential Rooftop Details'!$A$30:$X$158,MATCH('Cash Flow'!$A96,'Residential Rooftop Details'!$A$30:$A$158,0),COLUMN(Q$1)),IF('Inputs &amp; Summary'!$D$15=Lists!$E$4,INDEX('Commercial Rooftop Details'!$A$30:$V$158,MATCH('Cash Flow'!$A96,'Commercial Rooftop Details'!$A$30:$A$158,0),COLUMN(Q$1)),INDEX('Ground-Mount Details'!$A$30:$V$158,MATCH('Cash Flow'!$A96,'Ground-Mount Details'!$A$30:$A$158,0),COLUMN(Q$1))))</f>
        <v>38.942307692307686</v>
      </c>
      <c r="R96" s="242">
        <f>IF('Inputs &amp; Summary'!$D$15=Lists!$E$3,INDEX('Residential Rooftop Details'!$A$30:$X$158,MATCH('Cash Flow'!$A96,'Residential Rooftop Details'!$A$30:$A$158,0),COLUMN(R$1)),IF('Inputs &amp; Summary'!$D$15=Lists!$E$4,INDEX('Commercial Rooftop Details'!$A$30:$V$158,MATCH('Cash Flow'!$A96,'Commercial Rooftop Details'!$A$30:$A$158,0),COLUMN(R$1)),INDEX('Ground-Mount Details'!$A$30:$V$158,MATCH('Cash Flow'!$A96,'Ground-Mount Details'!$A$30:$A$158,0),COLUMN(R$1))))</f>
        <v>0</v>
      </c>
      <c r="S96" s="243">
        <f>IF('Inputs &amp; Summary'!$D$15=Lists!$E$3,INDEX('Residential Rooftop Details'!$A$30:$X$158,MATCH('Cash Flow'!$A96,'Residential Rooftop Details'!$A$30:$A$158,0),COLUMN(S$1)),IF('Inputs &amp; Summary'!$D$15=Lists!$E$4,INDEX('Commercial Rooftop Details'!$A$30:$V$158,MATCH('Cash Flow'!$A96,'Commercial Rooftop Details'!$A$30:$A$158,0),COLUMN(S$1)),INDEX('Ground-Mount Details'!$A$30:$V$158,MATCH('Cash Flow'!$A96,'Ground-Mount Details'!$A$30:$A$158,0),COLUMN(S$1))))</f>
        <v>38.942307692307686</v>
      </c>
      <c r="T96" s="238">
        <f>IF('Inputs &amp; Summary'!$D$15=Lists!$E$3,INDEX('Residential Rooftop Details'!$A$30:$X$158,MATCH('Cash Flow'!$A96,'Residential Rooftop Details'!$A$30:$A$158,0),COLUMN(T$1)),IF('Inputs &amp; Summary'!$D$15=Lists!$E$4,INDEX('Commercial Rooftop Details'!$A$30:$V$158,MATCH('Cash Flow'!$A96,'Commercial Rooftop Details'!$A$30:$A$158,0),COLUMN(T$1)),INDEX('Ground-Mount Details'!$A$30:$V$158,MATCH('Cash Flow'!$A96,'Ground-Mount Details'!$A$30:$A$158,0),COLUMN(T$1))))</f>
        <v>0</v>
      </c>
      <c r="U96" s="244">
        <f>IF('Inputs &amp; Summary'!$D$15=Lists!$E$3,INDEX('Residential Rooftop Details'!$A$30:$X$158,MATCH('Cash Flow'!$A96,'Residential Rooftop Details'!$A$30:$A$158,0),COLUMN(U$1)),IF('Inputs &amp; Summary'!$D$15=Lists!$E$4,INDEX('Commercial Rooftop Details'!$A$30:$V$158,MATCH('Cash Flow'!$A96,'Commercial Rooftop Details'!$A$30:$A$158,0),COLUMN(U$1)),INDEX('Ground-Mount Details'!$A$30:$V$158,MATCH('Cash Flow'!$A96,'Ground-Mount Details'!$A$30:$A$158,0),COLUMN(U$1))))</f>
        <v>0</v>
      </c>
      <c r="V96" s="245">
        <f t="shared" si="8"/>
        <v>48.255978191985136</v>
      </c>
      <c r="W96" s="245">
        <f>NPV('Inputs &amp; Summary'!$D$6,Y96:BL96)</f>
        <v>489.36696345884496</v>
      </c>
      <c r="X96" s="246">
        <f t="shared" si="7"/>
        <v>3.5518438907429137E-3</v>
      </c>
      <c r="Y96" s="248">
        <f>$D96*IF(Y$1&gt;'Inputs &amp; Summary'!$D$5,0,IF(Y$1&gt;VLOOKUP($G96,Lists!$J$17:$K$21,2),IF($M96=Lists!$H$3,IF($K96&lt;1,(($S96/$K96)*((1+'Inputs &amp; Summary'!$D$7)^Y$1)),((INT(Y$1/$K96)-INT((Y$1-1)/$K96))*$S96*((1+'Inputs &amp; Summary'!$D$7)^Y$1))),(_xlfn.WEIBULL.DIST(Y$1,$L96,$K96,FALSE)*$S96*((1+'Inputs &amp; Summary'!$D$7)^Y$1))),IF($M96=Lists!$H$3,IF($K96&lt;1,((($R96*(1-$E96)+$Q96*(1-$F96))/$K96)*((1+'Inputs &amp; Summary'!$D$7)^Y$1)),((INT(Y$1/$K96)-INT((Y$1-1)/$K96))*($R96*(1-$E96)+$Q96*(1-$F96))*((1+'Inputs &amp; Summary'!$D$7)^Y$1))),((_xlfn.WEIBULL.DIST(Y$1,$L96,$K96,FALSE)*($R96*(1-$E96)+$Q96*(1-$F96))*((1+'Inputs &amp; Summary'!$D$7)^Y$1))))))</f>
        <v>39.72115384615384</v>
      </c>
      <c r="Z96" s="248">
        <f>$D96*IF(Z$1&gt;'Inputs &amp; Summary'!$D$5,0,IF(Z$1&gt;VLOOKUP($G96,Lists!$J$17:$K$21,2),IF($M96=Lists!$H$3,IF($K96&lt;1,(($S96/$K96)*((1+'Inputs &amp; Summary'!$D$7)^Z$1)),((INT(Z$1/$K96)-INT((Z$1-1)/$K96))*$S96*((1+'Inputs &amp; Summary'!$D$7)^Z$1))),(_xlfn.WEIBULL.DIST(Z$1,$L96,$K96,FALSE)*$S96*((1+'Inputs &amp; Summary'!$D$7)^Z$1))),IF($M96=Lists!$H$3,IF($K96&lt;1,((($R96*(1-$E96)+$Q96*(1-$F96))/$K96)*((1+'Inputs &amp; Summary'!$D$7)^Z$1)),((INT(Z$1/$K96)-INT((Z$1-1)/$K96))*($R96*(1-$E96)+$Q96*(1-$F96))*((1+'Inputs &amp; Summary'!$D$7)^Z$1))),((_xlfn.WEIBULL.DIST(Z$1,$L96,$K96,FALSE)*($R96*(1-$E96)+$Q96*(1-$F96))*((1+'Inputs &amp; Summary'!$D$7)^Z$1))))))</f>
        <v>40.515576923076914</v>
      </c>
      <c r="AA96" s="248">
        <f>$D96*IF(AA$1&gt;'Inputs &amp; Summary'!$D$5,0,IF(AA$1&gt;VLOOKUP($G96,Lists!$J$17:$K$21,2),IF($M96=Lists!$H$3,IF($K96&lt;1,(($S96/$K96)*((1+'Inputs &amp; Summary'!$D$7)^AA$1)),((INT(AA$1/$K96)-INT((AA$1-1)/$K96))*$S96*((1+'Inputs &amp; Summary'!$D$7)^AA$1))),(_xlfn.WEIBULL.DIST(AA$1,$L96,$K96,FALSE)*$S96*((1+'Inputs &amp; Summary'!$D$7)^AA$1))),IF($M96=Lists!$H$3,IF($K96&lt;1,((($R96*(1-$E96)+$Q96*(1-$F96))/$K96)*((1+'Inputs &amp; Summary'!$D$7)^AA$1)),((INT(AA$1/$K96)-INT((AA$1-1)/$K96))*($R96*(1-$E96)+$Q96*(1-$F96))*((1+'Inputs &amp; Summary'!$D$7)^AA$1))),((_xlfn.WEIBULL.DIST(AA$1,$L96,$K96,FALSE)*($R96*(1-$E96)+$Q96*(1-$F96))*((1+'Inputs &amp; Summary'!$D$7)^AA$1))))))</f>
        <v>41.325888461538455</v>
      </c>
      <c r="AB96" s="248">
        <f>$D96*IF(AB$1&gt;'Inputs &amp; Summary'!$D$5,0,IF(AB$1&gt;VLOOKUP($G96,Lists!$J$17:$K$21,2),IF($M96=Lists!$H$3,IF($K96&lt;1,(($S96/$K96)*((1+'Inputs &amp; Summary'!$D$7)^AB$1)),((INT(AB$1/$K96)-INT((AB$1-1)/$K96))*$S96*((1+'Inputs &amp; Summary'!$D$7)^AB$1))),(_xlfn.WEIBULL.DIST(AB$1,$L96,$K96,FALSE)*$S96*((1+'Inputs &amp; Summary'!$D$7)^AB$1))),IF($M96=Lists!$H$3,IF($K96&lt;1,((($R96*(1-$E96)+$Q96*(1-$F96))/$K96)*((1+'Inputs &amp; Summary'!$D$7)^AB$1)),((INT(AB$1/$K96)-INT((AB$1-1)/$K96))*($R96*(1-$E96)+$Q96*(1-$F96))*((1+'Inputs &amp; Summary'!$D$7)^AB$1))),((_xlfn.WEIBULL.DIST(AB$1,$L96,$K96,FALSE)*($R96*(1-$E96)+$Q96*(1-$F96))*((1+'Inputs &amp; Summary'!$D$7)^AB$1))))))</f>
        <v>42.152406230769223</v>
      </c>
      <c r="AC96" s="248">
        <f>$D96*IF(AC$1&gt;'Inputs &amp; Summary'!$D$5,0,IF(AC$1&gt;VLOOKUP($G96,Lists!$J$17:$K$21,2),IF($M96=Lists!$H$3,IF($K96&lt;1,(($S96/$K96)*((1+'Inputs &amp; Summary'!$D$7)^AC$1)),((INT(AC$1/$K96)-INT((AC$1-1)/$K96))*$S96*((1+'Inputs &amp; Summary'!$D$7)^AC$1))),(_xlfn.WEIBULL.DIST(AC$1,$L96,$K96,FALSE)*$S96*((1+'Inputs &amp; Summary'!$D$7)^AC$1))),IF($M96=Lists!$H$3,IF($K96&lt;1,((($R96*(1-$E96)+$Q96*(1-$F96))/$K96)*((1+'Inputs &amp; Summary'!$D$7)^AC$1)),((INT(AC$1/$K96)-INT((AC$1-1)/$K96))*($R96*(1-$E96)+$Q96*(1-$F96))*((1+'Inputs &amp; Summary'!$D$7)^AC$1))),((_xlfn.WEIBULL.DIST(AC$1,$L96,$K96,FALSE)*($R96*(1-$E96)+$Q96*(1-$F96))*((1+'Inputs &amp; Summary'!$D$7)^AC$1))))))</f>
        <v>42.995454355384609</v>
      </c>
      <c r="AD96" s="248">
        <f>$D96*IF(AD$1&gt;'Inputs &amp; Summary'!$D$5,0,IF(AD$1&gt;VLOOKUP($G96,Lists!$J$17:$K$21,2),IF($M96=Lists!$H$3,IF($K96&lt;1,(($S96/$K96)*((1+'Inputs &amp; Summary'!$D$7)^AD$1)),((INT(AD$1/$K96)-INT((AD$1-1)/$K96))*$S96*((1+'Inputs &amp; Summary'!$D$7)^AD$1))),(_xlfn.WEIBULL.DIST(AD$1,$L96,$K96,FALSE)*$S96*((1+'Inputs &amp; Summary'!$D$7)^AD$1))),IF($M96=Lists!$H$3,IF($K96&lt;1,((($R96*(1-$E96)+$Q96*(1-$F96))/$K96)*((1+'Inputs &amp; Summary'!$D$7)^AD$1)),((INT(AD$1/$K96)-INT((AD$1-1)/$K96))*($R96*(1-$E96)+$Q96*(1-$F96))*((1+'Inputs &amp; Summary'!$D$7)^AD$1))),((_xlfn.WEIBULL.DIST(AD$1,$L96,$K96,FALSE)*($R96*(1-$E96)+$Q96*(1-$F96))*((1+'Inputs &amp; Summary'!$D$7)^AD$1))))))</f>
        <v>43.855363442492305</v>
      </c>
      <c r="AE96" s="248">
        <f>$D96*IF(AE$1&gt;'Inputs &amp; Summary'!$D$5,0,IF(AE$1&gt;VLOOKUP($G96,Lists!$J$17:$K$21,2),IF($M96=Lists!$H$3,IF($K96&lt;1,(($S96/$K96)*((1+'Inputs &amp; Summary'!$D$7)^AE$1)),((INT(AE$1/$K96)-INT((AE$1-1)/$K96))*$S96*((1+'Inputs &amp; Summary'!$D$7)^AE$1))),(_xlfn.WEIBULL.DIST(AE$1,$L96,$K96,FALSE)*$S96*((1+'Inputs &amp; Summary'!$D$7)^AE$1))),IF($M96=Lists!$H$3,IF($K96&lt;1,((($R96*(1-$E96)+$Q96*(1-$F96))/$K96)*((1+'Inputs &amp; Summary'!$D$7)^AE$1)),((INT(AE$1/$K96)-INT((AE$1-1)/$K96))*($R96*(1-$E96)+$Q96*(1-$F96))*((1+'Inputs &amp; Summary'!$D$7)^AE$1))),((_xlfn.WEIBULL.DIST(AE$1,$L96,$K96,FALSE)*($R96*(1-$E96)+$Q96*(1-$F96))*((1+'Inputs &amp; Summary'!$D$7)^AE$1))))))</f>
        <v>44.732470711342138</v>
      </c>
      <c r="AF96" s="248">
        <f>$D96*IF(AF$1&gt;'Inputs &amp; Summary'!$D$5,0,IF(AF$1&gt;VLOOKUP($G96,Lists!$J$17:$K$21,2),IF($M96=Lists!$H$3,IF($K96&lt;1,(($S96/$K96)*((1+'Inputs &amp; Summary'!$D$7)^AF$1)),((INT(AF$1/$K96)-INT((AF$1-1)/$K96))*$S96*((1+'Inputs &amp; Summary'!$D$7)^AF$1))),(_xlfn.WEIBULL.DIST(AF$1,$L96,$K96,FALSE)*$S96*((1+'Inputs &amp; Summary'!$D$7)^AF$1))),IF($M96=Lists!$H$3,IF($K96&lt;1,((($R96*(1-$E96)+$Q96*(1-$F96))/$K96)*((1+'Inputs &amp; Summary'!$D$7)^AF$1)),((INT(AF$1/$K96)-INT((AF$1-1)/$K96))*($R96*(1-$E96)+$Q96*(1-$F96))*((1+'Inputs &amp; Summary'!$D$7)^AF$1))),((_xlfn.WEIBULL.DIST(AF$1,$L96,$K96,FALSE)*($R96*(1-$E96)+$Q96*(1-$F96))*((1+'Inputs &amp; Summary'!$D$7)^AF$1))))))</f>
        <v>45.627120125568986</v>
      </c>
      <c r="AG96" s="248">
        <f>$D96*IF(AG$1&gt;'Inputs &amp; Summary'!$D$5,0,IF(AG$1&gt;VLOOKUP($G96,Lists!$J$17:$K$21,2),IF($M96=Lists!$H$3,IF($K96&lt;1,(($S96/$K96)*((1+'Inputs &amp; Summary'!$D$7)^AG$1)),((INT(AG$1/$K96)-INT((AG$1-1)/$K96))*$S96*((1+'Inputs &amp; Summary'!$D$7)^AG$1))),(_xlfn.WEIBULL.DIST(AG$1,$L96,$K96,FALSE)*$S96*((1+'Inputs &amp; Summary'!$D$7)^AG$1))),IF($M96=Lists!$H$3,IF($K96&lt;1,((($R96*(1-$E96)+$Q96*(1-$F96))/$K96)*((1+'Inputs &amp; Summary'!$D$7)^AG$1)),((INT(AG$1/$K96)-INT((AG$1-1)/$K96))*($R96*(1-$E96)+$Q96*(1-$F96))*((1+'Inputs &amp; Summary'!$D$7)^AG$1))),((_xlfn.WEIBULL.DIST(AG$1,$L96,$K96,FALSE)*($R96*(1-$E96)+$Q96*(1-$F96))*((1+'Inputs &amp; Summary'!$D$7)^AG$1))))))</f>
        <v>46.539662528080363</v>
      </c>
      <c r="AH96" s="248">
        <f>$D96*IF(AH$1&gt;'Inputs &amp; Summary'!$D$5,0,IF(AH$1&gt;VLOOKUP($G96,Lists!$J$17:$K$21,2),IF($M96=Lists!$H$3,IF($K96&lt;1,(($S96/$K96)*((1+'Inputs &amp; Summary'!$D$7)^AH$1)),((INT(AH$1/$K96)-INT((AH$1-1)/$K96))*$S96*((1+'Inputs &amp; Summary'!$D$7)^AH$1))),(_xlfn.WEIBULL.DIST(AH$1,$L96,$K96,FALSE)*$S96*((1+'Inputs &amp; Summary'!$D$7)^AH$1))),IF($M96=Lists!$H$3,IF($K96&lt;1,((($R96*(1-$E96)+$Q96*(1-$F96))/$K96)*((1+'Inputs &amp; Summary'!$D$7)^AH$1)),((INT(AH$1/$K96)-INT((AH$1-1)/$K96))*($R96*(1-$E96)+$Q96*(1-$F96))*((1+'Inputs &amp; Summary'!$D$7)^AH$1))),((_xlfn.WEIBULL.DIST(AH$1,$L96,$K96,FALSE)*($R96*(1-$E96)+$Q96*(1-$F96))*((1+'Inputs &amp; Summary'!$D$7)^AH$1))))))</f>
        <v>47.470455778641977</v>
      </c>
      <c r="AI96" s="248">
        <f>$D96*IF(AI$1&gt;'Inputs &amp; Summary'!$D$5,0,IF(AI$1&gt;VLOOKUP($G96,Lists!$J$17:$K$21,2),IF($M96=Lists!$H$3,IF($K96&lt;1,(($S96/$K96)*((1+'Inputs &amp; Summary'!$D$7)^AI$1)),((INT(AI$1/$K96)-INT((AI$1-1)/$K96))*$S96*((1+'Inputs &amp; Summary'!$D$7)^AI$1))),(_xlfn.WEIBULL.DIST(AI$1,$L96,$K96,FALSE)*$S96*((1+'Inputs &amp; Summary'!$D$7)^AI$1))),IF($M96=Lists!$H$3,IF($K96&lt;1,((($R96*(1-$E96)+$Q96*(1-$F96))/$K96)*((1+'Inputs &amp; Summary'!$D$7)^AI$1)),((INT(AI$1/$K96)-INT((AI$1-1)/$K96))*($R96*(1-$E96)+$Q96*(1-$F96))*((1+'Inputs &amp; Summary'!$D$7)^AI$1))),((_xlfn.WEIBULL.DIST(AI$1,$L96,$K96,FALSE)*($R96*(1-$E96)+$Q96*(1-$F96))*((1+'Inputs &amp; Summary'!$D$7)^AI$1))))))</f>
        <v>48.419864894214804</v>
      </c>
      <c r="AJ96" s="248">
        <f>$D96*IF(AJ$1&gt;'Inputs &amp; Summary'!$D$5,0,IF(AJ$1&gt;VLOOKUP($G96,Lists!$J$17:$K$21,2),IF($M96=Lists!$H$3,IF($K96&lt;1,(($S96/$K96)*((1+'Inputs &amp; Summary'!$D$7)^AJ$1)),((INT(AJ$1/$K96)-INT((AJ$1-1)/$K96))*$S96*((1+'Inputs &amp; Summary'!$D$7)^AJ$1))),(_xlfn.WEIBULL.DIST(AJ$1,$L96,$K96,FALSE)*$S96*((1+'Inputs &amp; Summary'!$D$7)^AJ$1))),IF($M96=Lists!$H$3,IF($K96&lt;1,((($R96*(1-$E96)+$Q96*(1-$F96))/$K96)*((1+'Inputs &amp; Summary'!$D$7)^AJ$1)),((INT(AJ$1/$K96)-INT((AJ$1-1)/$K96))*($R96*(1-$E96)+$Q96*(1-$F96))*((1+'Inputs &amp; Summary'!$D$7)^AJ$1))),((_xlfn.WEIBULL.DIST(AJ$1,$L96,$K96,FALSE)*($R96*(1-$E96)+$Q96*(1-$F96))*((1+'Inputs &amp; Summary'!$D$7)^AJ$1))))))</f>
        <v>49.388262192099113</v>
      </c>
      <c r="AK96" s="248">
        <f>$D96*IF(AK$1&gt;'Inputs &amp; Summary'!$D$5,0,IF(AK$1&gt;VLOOKUP($G96,Lists!$J$17:$K$21,2),IF($M96=Lists!$H$3,IF($K96&lt;1,(($S96/$K96)*((1+'Inputs &amp; Summary'!$D$7)^AK$1)),((INT(AK$1/$K96)-INT((AK$1-1)/$K96))*$S96*((1+'Inputs &amp; Summary'!$D$7)^AK$1))),(_xlfn.WEIBULL.DIST(AK$1,$L96,$K96,FALSE)*$S96*((1+'Inputs &amp; Summary'!$D$7)^AK$1))),IF($M96=Lists!$H$3,IF($K96&lt;1,((($R96*(1-$E96)+$Q96*(1-$F96))/$K96)*((1+'Inputs &amp; Summary'!$D$7)^AK$1)),((INT(AK$1/$K96)-INT((AK$1-1)/$K96))*($R96*(1-$E96)+$Q96*(1-$F96))*((1+'Inputs &amp; Summary'!$D$7)^AK$1))),((_xlfn.WEIBULL.DIST(AK$1,$L96,$K96,FALSE)*($R96*(1-$E96)+$Q96*(1-$F96))*((1+'Inputs &amp; Summary'!$D$7)^AK$1))))))</f>
        <v>50.37602743594109</v>
      </c>
      <c r="AL96" s="248">
        <f>$D96*IF(AL$1&gt;'Inputs &amp; Summary'!$D$5,0,IF(AL$1&gt;VLOOKUP($G96,Lists!$J$17:$K$21,2),IF($M96=Lists!$H$3,IF($K96&lt;1,(($S96/$K96)*((1+'Inputs &amp; Summary'!$D$7)^AL$1)),((INT(AL$1/$K96)-INT((AL$1-1)/$K96))*$S96*((1+'Inputs &amp; Summary'!$D$7)^AL$1))),(_xlfn.WEIBULL.DIST(AL$1,$L96,$K96,FALSE)*$S96*((1+'Inputs &amp; Summary'!$D$7)^AL$1))),IF($M96=Lists!$H$3,IF($K96&lt;1,((($R96*(1-$E96)+$Q96*(1-$F96))/$K96)*((1+'Inputs &amp; Summary'!$D$7)^AL$1)),((INT(AL$1/$K96)-INT((AL$1-1)/$K96))*($R96*(1-$E96)+$Q96*(1-$F96))*((1+'Inputs &amp; Summary'!$D$7)^AL$1))),((_xlfn.WEIBULL.DIST(AL$1,$L96,$K96,FALSE)*($R96*(1-$E96)+$Q96*(1-$F96))*((1+'Inputs &amp; Summary'!$D$7)^AL$1))))))</f>
        <v>51.38354798465992</v>
      </c>
      <c r="AM96" s="248">
        <f>$D96*IF(AM$1&gt;'Inputs &amp; Summary'!$D$5,0,IF(AM$1&gt;VLOOKUP($G96,Lists!$J$17:$K$21,2),IF($M96=Lists!$H$3,IF($K96&lt;1,(($S96/$K96)*((1+'Inputs &amp; Summary'!$D$7)^AM$1)),((INT(AM$1/$K96)-INT((AM$1-1)/$K96))*$S96*((1+'Inputs &amp; Summary'!$D$7)^AM$1))),(_xlfn.WEIBULL.DIST(AM$1,$L96,$K96,FALSE)*$S96*((1+'Inputs &amp; Summary'!$D$7)^AM$1))),IF($M96=Lists!$H$3,IF($K96&lt;1,((($R96*(1-$E96)+$Q96*(1-$F96))/$K96)*((1+'Inputs &amp; Summary'!$D$7)^AM$1)),((INT(AM$1/$K96)-INT((AM$1-1)/$K96))*($R96*(1-$E96)+$Q96*(1-$F96))*((1+'Inputs &amp; Summary'!$D$7)^AM$1))),((_xlfn.WEIBULL.DIST(AM$1,$L96,$K96,FALSE)*($R96*(1-$E96)+$Q96*(1-$F96))*((1+'Inputs &amp; Summary'!$D$7)^AM$1))))))</f>
        <v>52.411218944353102</v>
      </c>
      <c r="AN96" s="248">
        <f>$D96*IF(AN$1&gt;'Inputs &amp; Summary'!$D$5,0,IF(AN$1&gt;VLOOKUP($G96,Lists!$J$17:$K$21,2),IF($M96=Lists!$H$3,IF($K96&lt;1,(($S96/$K96)*((1+'Inputs &amp; Summary'!$D$7)^AN$1)),((INT(AN$1/$K96)-INT((AN$1-1)/$K96))*$S96*((1+'Inputs &amp; Summary'!$D$7)^AN$1))),(_xlfn.WEIBULL.DIST(AN$1,$L96,$K96,FALSE)*$S96*((1+'Inputs &amp; Summary'!$D$7)^AN$1))),IF($M96=Lists!$H$3,IF($K96&lt;1,((($R96*(1-$E96)+$Q96*(1-$F96))/$K96)*((1+'Inputs &amp; Summary'!$D$7)^AN$1)),((INT(AN$1/$K96)-INT((AN$1-1)/$K96))*($R96*(1-$E96)+$Q96*(1-$F96))*((1+'Inputs &amp; Summary'!$D$7)^AN$1))),((_xlfn.WEIBULL.DIST(AN$1,$L96,$K96,FALSE)*($R96*(1-$E96)+$Q96*(1-$F96))*((1+'Inputs &amp; Summary'!$D$7)^AN$1))))))</f>
        <v>53.459443323240173</v>
      </c>
      <c r="AO96" s="248">
        <f>$D96*IF(AO$1&gt;'Inputs &amp; Summary'!$D$5,0,IF(AO$1&gt;VLOOKUP($G96,Lists!$J$17:$K$21,2),IF($M96=Lists!$H$3,IF($K96&lt;1,(($S96/$K96)*((1+'Inputs &amp; Summary'!$D$7)^AO$1)),((INT(AO$1/$K96)-INT((AO$1-1)/$K96))*$S96*((1+'Inputs &amp; Summary'!$D$7)^AO$1))),(_xlfn.WEIBULL.DIST(AO$1,$L96,$K96,FALSE)*$S96*((1+'Inputs &amp; Summary'!$D$7)^AO$1))),IF($M96=Lists!$H$3,IF($K96&lt;1,((($R96*(1-$E96)+$Q96*(1-$F96))/$K96)*((1+'Inputs &amp; Summary'!$D$7)^AO$1)),((INT(AO$1/$K96)-INT((AO$1-1)/$K96))*($R96*(1-$E96)+$Q96*(1-$F96))*((1+'Inputs &amp; Summary'!$D$7)^AO$1))),((_xlfn.WEIBULL.DIST(AO$1,$L96,$K96,FALSE)*($R96*(1-$E96)+$Q96*(1-$F96))*((1+'Inputs &amp; Summary'!$D$7)^AO$1))))))</f>
        <v>54.528632189704979</v>
      </c>
      <c r="AP96" s="248">
        <f>$D96*IF(AP$1&gt;'Inputs &amp; Summary'!$D$5,0,IF(AP$1&gt;VLOOKUP($G96,Lists!$J$17:$K$21,2),IF($M96=Lists!$H$3,IF($K96&lt;1,(($S96/$K96)*((1+'Inputs &amp; Summary'!$D$7)^AP$1)),((INT(AP$1/$K96)-INT((AP$1-1)/$K96))*$S96*((1+'Inputs &amp; Summary'!$D$7)^AP$1))),(_xlfn.WEIBULL.DIST(AP$1,$L96,$K96,FALSE)*$S96*((1+'Inputs &amp; Summary'!$D$7)^AP$1))),IF($M96=Lists!$H$3,IF($K96&lt;1,((($R96*(1-$E96)+$Q96*(1-$F96))/$K96)*((1+'Inputs &amp; Summary'!$D$7)^AP$1)),((INT(AP$1/$K96)-INT((AP$1-1)/$K96))*($R96*(1-$E96)+$Q96*(1-$F96))*((1+'Inputs &amp; Summary'!$D$7)^AP$1))),((_xlfn.WEIBULL.DIST(AP$1,$L96,$K96,FALSE)*($R96*(1-$E96)+$Q96*(1-$F96))*((1+'Inputs &amp; Summary'!$D$7)^AP$1))))))</f>
        <v>55.619204833499076</v>
      </c>
      <c r="AQ96" s="248">
        <f>$D96*IF(AQ$1&gt;'Inputs &amp; Summary'!$D$5,0,IF(AQ$1&gt;VLOOKUP($G96,Lists!$J$17:$K$21,2),IF($M96=Lists!$H$3,IF($K96&lt;1,(($S96/$K96)*((1+'Inputs &amp; Summary'!$D$7)^AQ$1)),((INT(AQ$1/$K96)-INT((AQ$1-1)/$K96))*$S96*((1+'Inputs &amp; Summary'!$D$7)^AQ$1))),(_xlfn.WEIBULL.DIST(AQ$1,$L96,$K96,FALSE)*$S96*((1+'Inputs &amp; Summary'!$D$7)^AQ$1))),IF($M96=Lists!$H$3,IF($K96&lt;1,((($R96*(1-$E96)+$Q96*(1-$F96))/$K96)*((1+'Inputs &amp; Summary'!$D$7)^AQ$1)),((INT(AQ$1/$K96)-INT((AQ$1-1)/$K96))*($R96*(1-$E96)+$Q96*(1-$F96))*((1+'Inputs &amp; Summary'!$D$7)^AQ$1))),((_xlfn.WEIBULL.DIST(AQ$1,$L96,$K96,FALSE)*($R96*(1-$E96)+$Q96*(1-$F96))*((1+'Inputs &amp; Summary'!$D$7)^AQ$1))))))</f>
        <v>56.731588930169053</v>
      </c>
      <c r="AR96" s="248">
        <f>$D96*IF(AR$1&gt;'Inputs &amp; Summary'!$D$5,0,IF(AR$1&gt;VLOOKUP($G96,Lists!$J$17:$K$21,2),IF($M96=Lists!$H$3,IF($K96&lt;1,(($S96/$K96)*((1+'Inputs &amp; Summary'!$D$7)^AR$1)),((INT(AR$1/$K96)-INT((AR$1-1)/$K96))*$S96*((1+'Inputs &amp; Summary'!$D$7)^AR$1))),(_xlfn.WEIBULL.DIST(AR$1,$L96,$K96,FALSE)*$S96*((1+'Inputs &amp; Summary'!$D$7)^AR$1))),IF($M96=Lists!$H$3,IF($K96&lt;1,((($R96*(1-$E96)+$Q96*(1-$F96))/$K96)*((1+'Inputs &amp; Summary'!$D$7)^AR$1)),((INT(AR$1/$K96)-INT((AR$1-1)/$K96))*($R96*(1-$E96)+$Q96*(1-$F96))*((1+'Inputs &amp; Summary'!$D$7)^AR$1))),((_xlfn.WEIBULL.DIST(AR$1,$L96,$K96,FALSE)*($R96*(1-$E96)+$Q96*(1-$F96))*((1+'Inputs &amp; Summary'!$D$7)^AR$1))))))</f>
        <v>57.866220708772438</v>
      </c>
      <c r="AS96" s="248">
        <f>$D96*IF(AS$1&gt;'Inputs &amp; Summary'!$D$5,0,IF(AS$1&gt;VLOOKUP($G96,Lists!$J$17:$K$21,2),IF($M96=Lists!$H$3,IF($K96&lt;1,(($S96/$K96)*((1+'Inputs &amp; Summary'!$D$7)^AS$1)),((INT(AS$1/$K96)-INT((AS$1-1)/$K96))*$S96*((1+'Inputs &amp; Summary'!$D$7)^AS$1))),(_xlfn.WEIBULL.DIST(AS$1,$L96,$K96,FALSE)*$S96*((1+'Inputs &amp; Summary'!$D$7)^AS$1))),IF($M96=Lists!$H$3,IF($K96&lt;1,((($R96*(1-$E96)+$Q96*(1-$F96))/$K96)*((1+'Inputs &amp; Summary'!$D$7)^AS$1)),((INT(AS$1/$K96)-INT((AS$1-1)/$K96))*($R96*(1-$E96)+$Q96*(1-$F96))*((1+'Inputs &amp; Summary'!$D$7)^AS$1))),((_xlfn.WEIBULL.DIST(AS$1,$L96,$K96,FALSE)*($R96*(1-$E96)+$Q96*(1-$F96))*((1+'Inputs &amp; Summary'!$D$7)^AS$1))))))</f>
        <v>0</v>
      </c>
      <c r="AT96" s="248">
        <f>$D96*IF(AT$1&gt;'Inputs &amp; Summary'!$D$5,0,IF(AT$1&gt;VLOOKUP($G96,Lists!$J$17:$K$21,2),IF($M96=Lists!$H$3,IF($K96&lt;1,(($S96/$K96)*((1+'Inputs &amp; Summary'!$D$7)^AT$1)),((INT(AT$1/$K96)-INT((AT$1-1)/$K96))*$S96*((1+'Inputs &amp; Summary'!$D$7)^AT$1))),(_xlfn.WEIBULL.DIST(AT$1,$L96,$K96,FALSE)*$S96*((1+'Inputs &amp; Summary'!$D$7)^AT$1))),IF($M96=Lists!$H$3,IF($K96&lt;1,((($R96*(1-$E96)+$Q96*(1-$F96))/$K96)*((1+'Inputs &amp; Summary'!$D$7)^AT$1)),((INT(AT$1/$K96)-INT((AT$1-1)/$K96))*($R96*(1-$E96)+$Q96*(1-$F96))*((1+'Inputs &amp; Summary'!$D$7)^AT$1))),((_xlfn.WEIBULL.DIST(AT$1,$L96,$K96,FALSE)*($R96*(1-$E96)+$Q96*(1-$F96))*((1+'Inputs &amp; Summary'!$D$7)^AT$1))))))</f>
        <v>0</v>
      </c>
      <c r="AU96" s="248">
        <f>$D96*IF(AU$1&gt;'Inputs &amp; Summary'!$D$5,0,IF(AU$1&gt;VLOOKUP($G96,Lists!$J$17:$K$21,2),IF($M96=Lists!$H$3,IF($K96&lt;1,(($S96/$K96)*((1+'Inputs &amp; Summary'!$D$7)^AU$1)),((INT(AU$1/$K96)-INT((AU$1-1)/$K96))*$S96*((1+'Inputs &amp; Summary'!$D$7)^AU$1))),(_xlfn.WEIBULL.DIST(AU$1,$L96,$K96,FALSE)*$S96*((1+'Inputs &amp; Summary'!$D$7)^AU$1))),IF($M96=Lists!$H$3,IF($K96&lt;1,((($R96*(1-$E96)+$Q96*(1-$F96))/$K96)*((1+'Inputs &amp; Summary'!$D$7)^AU$1)),((INT(AU$1/$K96)-INT((AU$1-1)/$K96))*($R96*(1-$E96)+$Q96*(1-$F96))*((1+'Inputs &amp; Summary'!$D$7)^AU$1))),((_xlfn.WEIBULL.DIST(AU$1,$L96,$K96,FALSE)*($R96*(1-$E96)+$Q96*(1-$F96))*((1+'Inputs &amp; Summary'!$D$7)^AU$1))))))</f>
        <v>0</v>
      </c>
      <c r="AV96" s="248">
        <f>$D96*IF(AV$1&gt;'Inputs &amp; Summary'!$D$5,0,IF(AV$1&gt;VLOOKUP($G96,Lists!$J$17:$K$21,2),IF($M96=Lists!$H$3,IF($K96&lt;1,(($S96/$K96)*((1+'Inputs &amp; Summary'!$D$7)^AV$1)),((INT(AV$1/$K96)-INT((AV$1-1)/$K96))*$S96*((1+'Inputs &amp; Summary'!$D$7)^AV$1))),(_xlfn.WEIBULL.DIST(AV$1,$L96,$K96,FALSE)*$S96*((1+'Inputs &amp; Summary'!$D$7)^AV$1))),IF($M96=Lists!$H$3,IF($K96&lt;1,((($R96*(1-$E96)+$Q96*(1-$F96))/$K96)*((1+'Inputs &amp; Summary'!$D$7)^AV$1)),((INT(AV$1/$K96)-INT((AV$1-1)/$K96))*($R96*(1-$E96)+$Q96*(1-$F96))*((1+'Inputs &amp; Summary'!$D$7)^AV$1))),((_xlfn.WEIBULL.DIST(AV$1,$L96,$K96,FALSE)*($R96*(1-$E96)+$Q96*(1-$F96))*((1+'Inputs &amp; Summary'!$D$7)^AV$1))))))</f>
        <v>0</v>
      </c>
      <c r="AW96" s="248">
        <f>$D96*IF(AW$1&gt;'Inputs &amp; Summary'!$D$5,0,IF(AW$1&gt;VLOOKUP($G96,Lists!$J$17:$K$21,2),IF($M96=Lists!$H$3,IF($K96&lt;1,(($S96/$K96)*((1+'Inputs &amp; Summary'!$D$7)^AW$1)),((INT(AW$1/$K96)-INT((AW$1-1)/$K96))*$S96*((1+'Inputs &amp; Summary'!$D$7)^AW$1))),(_xlfn.WEIBULL.DIST(AW$1,$L96,$K96,FALSE)*$S96*((1+'Inputs &amp; Summary'!$D$7)^AW$1))),IF($M96=Lists!$H$3,IF($K96&lt;1,((($R96*(1-$E96)+$Q96*(1-$F96))/$K96)*((1+'Inputs &amp; Summary'!$D$7)^AW$1)),((INT(AW$1/$K96)-INT((AW$1-1)/$K96))*($R96*(1-$E96)+$Q96*(1-$F96))*((1+'Inputs &amp; Summary'!$D$7)^AW$1))),((_xlfn.WEIBULL.DIST(AW$1,$L96,$K96,FALSE)*($R96*(1-$E96)+$Q96*(1-$F96))*((1+'Inputs &amp; Summary'!$D$7)^AW$1))))))</f>
        <v>0</v>
      </c>
      <c r="AX96" s="248">
        <f>$D96*IF(AX$1&gt;'Inputs &amp; Summary'!$D$5,0,IF(AX$1&gt;VLOOKUP($G96,Lists!$J$17:$K$21,2),IF($M96=Lists!$H$3,IF($K96&lt;1,(($S96/$K96)*((1+'Inputs &amp; Summary'!$D$7)^AX$1)),((INT(AX$1/$K96)-INT((AX$1-1)/$K96))*$S96*((1+'Inputs &amp; Summary'!$D$7)^AX$1))),(_xlfn.WEIBULL.DIST(AX$1,$L96,$K96,FALSE)*$S96*((1+'Inputs &amp; Summary'!$D$7)^AX$1))),IF($M96=Lists!$H$3,IF($K96&lt;1,((($R96*(1-$E96)+$Q96*(1-$F96))/$K96)*((1+'Inputs &amp; Summary'!$D$7)^AX$1)),((INT(AX$1/$K96)-INT((AX$1-1)/$K96))*($R96*(1-$E96)+$Q96*(1-$F96))*((1+'Inputs &amp; Summary'!$D$7)^AX$1))),((_xlfn.WEIBULL.DIST(AX$1,$L96,$K96,FALSE)*($R96*(1-$E96)+$Q96*(1-$F96))*((1+'Inputs &amp; Summary'!$D$7)^AX$1))))))</f>
        <v>0</v>
      </c>
      <c r="AY96" s="248">
        <f>$D96*IF(AY$1&gt;'Inputs &amp; Summary'!$D$5,0,IF(AY$1&gt;VLOOKUP($G96,Lists!$J$17:$K$21,2),IF($M96=Lists!$H$3,IF($K96&lt;1,(($S96/$K96)*((1+'Inputs &amp; Summary'!$D$7)^AY$1)),((INT(AY$1/$K96)-INT((AY$1-1)/$K96))*$S96*((1+'Inputs &amp; Summary'!$D$7)^AY$1))),(_xlfn.WEIBULL.DIST(AY$1,$L96,$K96,FALSE)*$S96*((1+'Inputs &amp; Summary'!$D$7)^AY$1))),IF($M96=Lists!$H$3,IF($K96&lt;1,((($R96*(1-$E96)+$Q96*(1-$F96))/$K96)*((1+'Inputs &amp; Summary'!$D$7)^AY$1)),((INT(AY$1/$K96)-INT((AY$1-1)/$K96))*($R96*(1-$E96)+$Q96*(1-$F96))*((1+'Inputs &amp; Summary'!$D$7)^AY$1))),((_xlfn.WEIBULL.DIST(AY$1,$L96,$K96,FALSE)*($R96*(1-$E96)+$Q96*(1-$F96))*((1+'Inputs &amp; Summary'!$D$7)^AY$1))))))</f>
        <v>0</v>
      </c>
      <c r="AZ96" s="248">
        <f>$D96*IF(AZ$1&gt;'Inputs &amp; Summary'!$D$5,0,IF(AZ$1&gt;VLOOKUP($G96,Lists!$J$17:$K$21,2),IF($M96=Lists!$H$3,IF($K96&lt;1,(($S96/$K96)*((1+'Inputs &amp; Summary'!$D$7)^AZ$1)),((INT(AZ$1/$K96)-INT((AZ$1-1)/$K96))*$S96*((1+'Inputs &amp; Summary'!$D$7)^AZ$1))),(_xlfn.WEIBULL.DIST(AZ$1,$L96,$K96,FALSE)*$S96*((1+'Inputs &amp; Summary'!$D$7)^AZ$1))),IF($M96=Lists!$H$3,IF($K96&lt;1,((($R96*(1-$E96)+$Q96*(1-$F96))/$K96)*((1+'Inputs &amp; Summary'!$D$7)^AZ$1)),((INT(AZ$1/$K96)-INT((AZ$1-1)/$K96))*($R96*(1-$E96)+$Q96*(1-$F96))*((1+'Inputs &amp; Summary'!$D$7)^AZ$1))),((_xlfn.WEIBULL.DIST(AZ$1,$L96,$K96,FALSE)*($R96*(1-$E96)+$Q96*(1-$F96))*((1+'Inputs &amp; Summary'!$D$7)^AZ$1))))))</f>
        <v>0</v>
      </c>
      <c r="BA96" s="248">
        <f>$D96*IF(BA$1&gt;'Inputs &amp; Summary'!$D$5,0,IF(BA$1&gt;VLOOKUP($G96,Lists!$J$17:$K$21,2),IF($M96=Lists!$H$3,IF($K96&lt;1,(($S96/$K96)*((1+'Inputs &amp; Summary'!$D$7)^BA$1)),((INT(BA$1/$K96)-INT((BA$1-1)/$K96))*$S96*((1+'Inputs &amp; Summary'!$D$7)^BA$1))),(_xlfn.WEIBULL.DIST(BA$1,$L96,$K96,FALSE)*$S96*((1+'Inputs &amp; Summary'!$D$7)^BA$1))),IF($M96=Lists!$H$3,IF($K96&lt;1,((($R96*(1-$E96)+$Q96*(1-$F96))/$K96)*((1+'Inputs &amp; Summary'!$D$7)^BA$1)),((INT(BA$1/$K96)-INT((BA$1-1)/$K96))*($R96*(1-$E96)+$Q96*(1-$F96))*((1+'Inputs &amp; Summary'!$D$7)^BA$1))),((_xlfn.WEIBULL.DIST(BA$1,$L96,$K96,FALSE)*($R96*(1-$E96)+$Q96*(1-$F96))*((1+'Inputs &amp; Summary'!$D$7)^BA$1))))))</f>
        <v>0</v>
      </c>
      <c r="BB96" s="248">
        <f>$D96*IF(BB$1&gt;'Inputs &amp; Summary'!$D$5,0,IF(BB$1&gt;VLOOKUP($G96,Lists!$J$17:$K$21,2),IF($M96=Lists!$H$3,IF($K96&lt;1,(($S96/$K96)*((1+'Inputs &amp; Summary'!$D$7)^BB$1)),((INT(BB$1/$K96)-INT((BB$1-1)/$K96))*$S96*((1+'Inputs &amp; Summary'!$D$7)^BB$1))),(_xlfn.WEIBULL.DIST(BB$1,$L96,$K96,FALSE)*$S96*((1+'Inputs &amp; Summary'!$D$7)^BB$1))),IF($M96=Lists!$H$3,IF($K96&lt;1,((($R96*(1-$E96)+$Q96*(1-$F96))/$K96)*((1+'Inputs &amp; Summary'!$D$7)^BB$1)),((INT(BB$1/$K96)-INT((BB$1-1)/$K96))*($R96*(1-$E96)+$Q96*(1-$F96))*((1+'Inputs &amp; Summary'!$D$7)^BB$1))),((_xlfn.WEIBULL.DIST(BB$1,$L96,$K96,FALSE)*($R96*(1-$E96)+$Q96*(1-$F96))*((1+'Inputs &amp; Summary'!$D$7)^BB$1))))))</f>
        <v>0</v>
      </c>
      <c r="BC96" s="248">
        <f>$D96*IF(BC$1&gt;'Inputs &amp; Summary'!$D$5,0,IF(BC$1&gt;VLOOKUP($G96,Lists!$J$17:$K$21,2),IF($M96=Lists!$H$3,IF($K96&lt;1,(($S96/$K96)*((1+'Inputs &amp; Summary'!$D$7)^BC$1)),((INT(BC$1/$K96)-INT((BC$1-1)/$K96))*$S96*((1+'Inputs &amp; Summary'!$D$7)^BC$1))),(_xlfn.WEIBULL.DIST(BC$1,$L96,$K96,FALSE)*$S96*((1+'Inputs &amp; Summary'!$D$7)^BC$1))),IF($M96=Lists!$H$3,IF($K96&lt;1,((($R96*(1-$E96)+$Q96*(1-$F96))/$K96)*((1+'Inputs &amp; Summary'!$D$7)^BC$1)),((INT(BC$1/$K96)-INT((BC$1-1)/$K96))*($R96*(1-$E96)+$Q96*(1-$F96))*((1+'Inputs &amp; Summary'!$D$7)^BC$1))),((_xlfn.WEIBULL.DIST(BC$1,$L96,$K96,FALSE)*($R96*(1-$E96)+$Q96*(1-$F96))*((1+'Inputs &amp; Summary'!$D$7)^BC$1))))))</f>
        <v>0</v>
      </c>
      <c r="BD96" s="248">
        <f>$D96*IF(BD$1&gt;'Inputs &amp; Summary'!$D$5,0,IF(BD$1&gt;VLOOKUP($G96,Lists!$J$17:$K$21,2),IF($M96=Lists!$H$3,IF($K96&lt;1,(($S96/$K96)*((1+'Inputs &amp; Summary'!$D$7)^BD$1)),((INT(BD$1/$K96)-INT((BD$1-1)/$K96))*$S96*((1+'Inputs &amp; Summary'!$D$7)^BD$1))),(_xlfn.WEIBULL.DIST(BD$1,$L96,$K96,FALSE)*$S96*((1+'Inputs &amp; Summary'!$D$7)^BD$1))),IF($M96=Lists!$H$3,IF($K96&lt;1,((($R96*(1-$E96)+$Q96*(1-$F96))/$K96)*((1+'Inputs &amp; Summary'!$D$7)^BD$1)),((INT(BD$1/$K96)-INT((BD$1-1)/$K96))*($R96*(1-$E96)+$Q96*(1-$F96))*((1+'Inputs &amp; Summary'!$D$7)^BD$1))),((_xlfn.WEIBULL.DIST(BD$1,$L96,$K96,FALSE)*($R96*(1-$E96)+$Q96*(1-$F96))*((1+'Inputs &amp; Summary'!$D$7)^BD$1))))))</f>
        <v>0</v>
      </c>
      <c r="BE96" s="248">
        <f>$D96*IF(BE$1&gt;'Inputs &amp; Summary'!$D$5,0,IF(BE$1&gt;VLOOKUP($G96,Lists!$J$17:$K$21,2),IF($M96=Lists!$H$3,IF($K96&lt;1,(($S96/$K96)*((1+'Inputs &amp; Summary'!$D$7)^BE$1)),((INT(BE$1/$K96)-INT((BE$1-1)/$K96))*$S96*((1+'Inputs &amp; Summary'!$D$7)^BE$1))),(_xlfn.WEIBULL.DIST(BE$1,$L96,$K96,FALSE)*$S96*((1+'Inputs &amp; Summary'!$D$7)^BE$1))),IF($M96=Lists!$H$3,IF($K96&lt;1,((($R96*(1-$E96)+$Q96*(1-$F96))/$K96)*((1+'Inputs &amp; Summary'!$D$7)^BE$1)),((INT(BE$1/$K96)-INT((BE$1-1)/$K96))*($R96*(1-$E96)+$Q96*(1-$F96))*((1+'Inputs &amp; Summary'!$D$7)^BE$1))),((_xlfn.WEIBULL.DIST(BE$1,$L96,$K96,FALSE)*($R96*(1-$E96)+$Q96*(1-$F96))*((1+'Inputs &amp; Summary'!$D$7)^BE$1))))))</f>
        <v>0</v>
      </c>
      <c r="BF96" s="248">
        <f>$D96*IF(BF$1&gt;'Inputs &amp; Summary'!$D$5,0,IF(BF$1&gt;VLOOKUP($G96,Lists!$J$17:$K$21,2),IF($M96=Lists!$H$3,IF($K96&lt;1,(($S96/$K96)*((1+'Inputs &amp; Summary'!$D$7)^BF$1)),((INT(BF$1/$K96)-INT((BF$1-1)/$K96))*$S96*((1+'Inputs &amp; Summary'!$D$7)^BF$1))),(_xlfn.WEIBULL.DIST(BF$1,$L96,$K96,FALSE)*$S96*((1+'Inputs &amp; Summary'!$D$7)^BF$1))),IF($M96=Lists!$H$3,IF($K96&lt;1,((($R96*(1-$E96)+$Q96*(1-$F96))/$K96)*((1+'Inputs &amp; Summary'!$D$7)^BF$1)),((INT(BF$1/$K96)-INT((BF$1-1)/$K96))*($R96*(1-$E96)+$Q96*(1-$F96))*((1+'Inputs &amp; Summary'!$D$7)^BF$1))),((_xlfn.WEIBULL.DIST(BF$1,$L96,$K96,FALSE)*($R96*(1-$E96)+$Q96*(1-$F96))*((1+'Inputs &amp; Summary'!$D$7)^BF$1))))))</f>
        <v>0</v>
      </c>
      <c r="BG96" s="248">
        <f>$D96*IF(BG$1&gt;'Inputs &amp; Summary'!$D$5,0,IF(BG$1&gt;VLOOKUP($G96,Lists!$J$17:$K$21,2),IF($M96=Lists!$H$3,IF($K96&lt;1,(($S96/$K96)*((1+'Inputs &amp; Summary'!$D$7)^BG$1)),((INT(BG$1/$K96)-INT((BG$1-1)/$K96))*$S96*((1+'Inputs &amp; Summary'!$D$7)^BG$1))),(_xlfn.WEIBULL.DIST(BG$1,$L96,$K96,FALSE)*$S96*((1+'Inputs &amp; Summary'!$D$7)^BG$1))),IF($M96=Lists!$H$3,IF($K96&lt;1,((($R96*(1-$E96)+$Q96*(1-$F96))/$K96)*((1+'Inputs &amp; Summary'!$D$7)^BG$1)),((INT(BG$1/$K96)-INT((BG$1-1)/$K96))*($R96*(1-$E96)+$Q96*(1-$F96))*((1+'Inputs &amp; Summary'!$D$7)^BG$1))),((_xlfn.WEIBULL.DIST(BG$1,$L96,$K96,FALSE)*($R96*(1-$E96)+$Q96*(1-$F96))*((1+'Inputs &amp; Summary'!$D$7)^BG$1))))))</f>
        <v>0</v>
      </c>
      <c r="BH96" s="248">
        <f>$D96*IF(BH$1&gt;'Inputs &amp; Summary'!$D$5,0,IF(BH$1&gt;VLOOKUP($G96,Lists!$J$17:$K$21,2),IF($M96=Lists!$H$3,IF($K96&lt;1,(($S96/$K96)*((1+'Inputs &amp; Summary'!$D$7)^BH$1)),((INT(BH$1/$K96)-INT((BH$1-1)/$K96))*$S96*((1+'Inputs &amp; Summary'!$D$7)^BH$1))),(_xlfn.WEIBULL.DIST(BH$1,$L96,$K96,FALSE)*$S96*((1+'Inputs &amp; Summary'!$D$7)^BH$1))),IF($M96=Lists!$H$3,IF($K96&lt;1,((($R96*(1-$E96)+$Q96*(1-$F96))/$K96)*((1+'Inputs &amp; Summary'!$D$7)^BH$1)),((INT(BH$1/$K96)-INT((BH$1-1)/$K96))*($R96*(1-$E96)+$Q96*(1-$F96))*((1+'Inputs &amp; Summary'!$D$7)^BH$1))),((_xlfn.WEIBULL.DIST(BH$1,$L96,$K96,FALSE)*($R96*(1-$E96)+$Q96*(1-$F96))*((1+'Inputs &amp; Summary'!$D$7)^BH$1))))))</f>
        <v>0</v>
      </c>
      <c r="BI96" s="248">
        <f>$D96*IF(BI$1&gt;'Inputs &amp; Summary'!$D$5,0,IF(BI$1&gt;VLOOKUP($G96,Lists!$J$17:$K$21,2),IF($M96=Lists!$H$3,IF($K96&lt;1,(($S96/$K96)*((1+'Inputs &amp; Summary'!$D$7)^BI$1)),((INT(BI$1/$K96)-INT((BI$1-1)/$K96))*$S96*((1+'Inputs &amp; Summary'!$D$7)^BI$1))),(_xlfn.WEIBULL.DIST(BI$1,$L96,$K96,FALSE)*$S96*((1+'Inputs &amp; Summary'!$D$7)^BI$1))),IF($M96=Lists!$H$3,IF($K96&lt;1,((($R96*(1-$E96)+$Q96*(1-$F96))/$K96)*((1+'Inputs &amp; Summary'!$D$7)^BI$1)),((INT(BI$1/$K96)-INT((BI$1-1)/$K96))*($R96*(1-$E96)+$Q96*(1-$F96))*((1+'Inputs &amp; Summary'!$D$7)^BI$1))),((_xlfn.WEIBULL.DIST(BI$1,$L96,$K96,FALSE)*($R96*(1-$E96)+$Q96*(1-$F96))*((1+'Inputs &amp; Summary'!$D$7)^BI$1))))))</f>
        <v>0</v>
      </c>
      <c r="BJ96" s="248">
        <f>$D96*IF(BJ$1&gt;'Inputs &amp; Summary'!$D$5,0,IF(BJ$1&gt;VLOOKUP($G96,Lists!$J$17:$K$21,2),IF($M96=Lists!$H$3,IF($K96&lt;1,(($S96/$K96)*((1+'Inputs &amp; Summary'!$D$7)^BJ$1)),((INT(BJ$1/$K96)-INT((BJ$1-1)/$K96))*$S96*((1+'Inputs &amp; Summary'!$D$7)^BJ$1))),(_xlfn.WEIBULL.DIST(BJ$1,$L96,$K96,FALSE)*$S96*((1+'Inputs &amp; Summary'!$D$7)^BJ$1))),IF($M96=Lists!$H$3,IF($K96&lt;1,((($R96*(1-$E96)+$Q96*(1-$F96))/$K96)*((1+'Inputs &amp; Summary'!$D$7)^BJ$1)),((INT(BJ$1/$K96)-INT((BJ$1-1)/$K96))*($R96*(1-$E96)+$Q96*(1-$F96))*((1+'Inputs &amp; Summary'!$D$7)^BJ$1))),((_xlfn.WEIBULL.DIST(BJ$1,$L96,$K96,FALSE)*($R96*(1-$E96)+$Q96*(1-$F96))*((1+'Inputs &amp; Summary'!$D$7)^BJ$1))))))</f>
        <v>0</v>
      </c>
      <c r="BK96" s="248">
        <f>$D96*IF(BK$1&gt;'Inputs &amp; Summary'!$D$5,0,IF(BK$1&gt;VLOOKUP($G96,Lists!$J$17:$K$21,2),IF($M96=Lists!$H$3,IF($K96&lt;1,(($S96/$K96)*((1+'Inputs &amp; Summary'!$D$7)^BK$1)),((INT(BK$1/$K96)-INT((BK$1-1)/$K96))*$S96*((1+'Inputs &amp; Summary'!$D$7)^BK$1))),(_xlfn.WEIBULL.DIST(BK$1,$L96,$K96,FALSE)*$S96*((1+'Inputs &amp; Summary'!$D$7)^BK$1))),IF($M96=Lists!$H$3,IF($K96&lt;1,((($R96*(1-$E96)+$Q96*(1-$F96))/$K96)*((1+'Inputs &amp; Summary'!$D$7)^BK$1)),((INT(BK$1/$K96)-INT((BK$1-1)/$K96))*($R96*(1-$E96)+$Q96*(1-$F96))*((1+'Inputs &amp; Summary'!$D$7)^BK$1))),((_xlfn.WEIBULL.DIST(BK$1,$L96,$K96,FALSE)*($R96*(1-$E96)+$Q96*(1-$F96))*((1+'Inputs &amp; Summary'!$D$7)^BK$1))))))</f>
        <v>0</v>
      </c>
      <c r="BL96" s="248">
        <f>$D96*IF(BL$1&gt;'Inputs &amp; Summary'!$D$5,0,IF(BL$1&gt;VLOOKUP($G96,Lists!$J$17:$K$21,2),IF($M96=Lists!$H$3,IF($K96&lt;1,(($S96/$K96)*((1+'Inputs &amp; Summary'!$D$7)^BL$1)),((INT(BL$1/$K96)-INT((BL$1-1)/$K96))*$S96*((1+'Inputs &amp; Summary'!$D$7)^BL$1))),(_xlfn.WEIBULL.DIST(BL$1,$L96,$K96,FALSE)*$S96*((1+'Inputs &amp; Summary'!$D$7)^BL$1))),IF($M96=Lists!$H$3,IF($K96&lt;1,((($R96*(1-$E96)+$Q96*(1-$F96))/$K96)*((1+'Inputs &amp; Summary'!$D$7)^BL$1)),((INT(BL$1/$K96)-INT((BL$1-1)/$K96))*($R96*(1-$E96)+$Q96*(1-$F96))*((1+'Inputs &amp; Summary'!$D$7)^BL$1))),((_xlfn.WEIBULL.DIST(BL$1,$L96,$K96,FALSE)*($R96*(1-$E96)+$Q96*(1-$F96))*((1+'Inputs &amp; Summary'!$D$7)^BL$1))))))</f>
        <v>0</v>
      </c>
    </row>
    <row r="97" spans="1:64" x14ac:dyDescent="0.3">
      <c r="A97" s="236" t="s">
        <v>177</v>
      </c>
      <c r="B97" s="117" t="str">
        <f>IF('Inputs &amp; Summary'!$D$15=Lists!$E$3,INDEX('Residential Rooftop Details'!$A$30:$X$158,MATCH('Cash Flow'!$A97,'Residential Rooftop Details'!$A$30:$A$158,0),COLUMN(B$1)),IF('Inputs &amp; Summary'!$D$15=Lists!$E$4,INDEX('Commercial Rooftop Details'!$A$30:$V$158,MATCH('Cash Flow'!$A97,'Commercial Rooftop Details'!$A$30:$A$158,0),COLUMN(B$1)),INDEX('Ground-Mount Details'!$A$30:$V$158,MATCH('Cash Flow'!$A97,'Ground-Mount Details'!$A$30:$A$158,0),COLUMN(B$1))))</f>
        <v>Preventive</v>
      </c>
      <c r="C97" s="117" t="str">
        <f>IF('Inputs &amp; Summary'!$D$15=Lists!$E$3,INDEX('Residential Rooftop Details'!$A$30:$X$158,MATCH('Cash Flow'!$A97,'Residential Rooftop Details'!$A$30:$A$158,0),COLUMN(C$1)),IF('Inputs &amp; Summary'!$D$15=Lists!$E$4,INDEX('Commercial Rooftop Details'!$A$30:$V$158,MATCH('Cash Flow'!$A97,'Commercial Rooftop Details'!$A$30:$A$158,0),COLUMN(C$1)),INDEX('Ground-Mount Details'!$A$30:$V$158,MATCH('Cash Flow'!$A97,'Ground-Mount Details'!$A$30:$A$158,0),COLUMN(C$1))))</f>
        <v>DC Wiring</v>
      </c>
      <c r="D97" s="117">
        <f>IF('Inputs &amp; Summary'!$D$15=Lists!$E$3,INDEX('Residential Rooftop Details'!$A$30:$X$158,MATCH('Cash Flow'!$A97,'Residential Rooftop Details'!$A$30:$A$158,0),COLUMN(D$1)),IF('Inputs &amp; Summary'!$D$15=Lists!$E$4,INDEX('Commercial Rooftop Details'!$A$30:$V$158,MATCH('Cash Flow'!$A97,'Commercial Rooftop Details'!$A$30:$A$158,0),COLUMN(D$1)),INDEX('Ground-Mount Details'!$A$30:$V$158,MATCH('Cash Flow'!$A97,'Ground-Mount Details'!$A$30:$A$158,0),COLUMN(D$1))))</f>
        <v>1</v>
      </c>
      <c r="E97" s="117">
        <f>IF('Inputs &amp; Summary'!$D$15=Lists!$E$3,INDEX('Residential Rooftop Details'!$A$30:$X$158,MATCH('Cash Flow'!$A97,'Residential Rooftop Details'!$A$30:$A$158,0),COLUMN(E$1)),IF('Inputs &amp; Summary'!$D$15=Lists!$E$4,INDEX('Commercial Rooftop Details'!$A$30:$V$158,MATCH('Cash Flow'!$A97,'Commercial Rooftop Details'!$A$30:$A$158,0),COLUMN(E$1)),INDEX('Ground-Mount Details'!$A$30:$V$158,MATCH('Cash Flow'!$A97,'Ground-Mount Details'!$A$30:$A$158,0),COLUMN(E$1))))</f>
        <v>0</v>
      </c>
      <c r="F97" s="117">
        <f>IF('Inputs &amp; Summary'!$D$15=Lists!$E$3,INDEX('Residential Rooftop Details'!$A$30:$X$158,MATCH('Cash Flow'!$A97,'Residential Rooftop Details'!$A$30:$A$158,0),COLUMN(F$1)),IF('Inputs &amp; Summary'!$D$15=Lists!$E$4,INDEX('Commercial Rooftop Details'!$A$30:$V$158,MATCH('Cash Flow'!$A97,'Commercial Rooftop Details'!$A$30:$A$158,0),COLUMN(F$1)),INDEX('Ground-Mount Details'!$A$30:$V$158,MATCH('Cash Flow'!$A97,'Ground-Mount Details'!$A$30:$A$158,0),COLUMN(F$1))))</f>
        <v>0</v>
      </c>
      <c r="G97" s="237" t="str">
        <f>IF('Inputs &amp; Summary'!$D$15=Lists!$E$3,INDEX('Residential Rooftop Details'!$A$30:$X$158,MATCH('Cash Flow'!$A97,'Residential Rooftop Details'!$A$30:$A$158,0),COLUMN(G$1)),IF('Inputs &amp; Summary'!$D$15=Lists!$E$4,INDEX('Commercial Rooftop Details'!$A$30:$V$158,MATCH('Cash Flow'!$A97,'Commercial Rooftop Details'!$A$30:$A$158,0),COLUMN(G$1)),INDEX('Ground-Mount Details'!$A$30:$V$158,MATCH('Cash Flow'!$A97,'Ground-Mount Details'!$A$30:$A$158,0),COLUMN(G$1))))</f>
        <v>N/A</v>
      </c>
      <c r="H97" s="237" t="str">
        <f>IF('Inputs &amp; Summary'!$D$15=Lists!$E$3,INDEX('Residential Rooftop Details'!$A$30:$X$158,MATCH('Cash Flow'!$A97,'Residential Rooftop Details'!$A$30:$A$158,0),COLUMN(H$1)),IF('Inputs &amp; Summary'!$D$15=Lists!$E$4,INDEX('Commercial Rooftop Details'!$A$30:$V$158,MATCH('Cash Flow'!$A97,'Commercial Rooftop Details'!$A$30:$A$158,0),COLUMN(H$1)),INDEX('Ground-Mount Details'!$A$30:$V$158,MATCH('Cash Flow'!$A97,'Ground-Mount Details'!$A$30:$A$158,0),COLUMN(H$1))))</f>
        <v>Combiner Box</v>
      </c>
      <c r="I97" s="237" t="str">
        <f>IF('Inputs &amp; Summary'!$D$15=Lists!$E$3,INDEX('Residential Rooftop Details'!$A$30:$X$158,MATCH('Cash Flow'!$A97,'Residential Rooftop Details'!$A$30:$A$158,0),COLUMN(I$1)),IF('Inputs &amp; Summary'!$D$15=Lists!$E$4,INDEX('Commercial Rooftop Details'!$A$30:$V$158,MATCH('Cash Flow'!$A97,'Commercial Rooftop Details'!$A$30:$A$158,0),COLUMN(I$1)),INDEX('Ground-Mount Details'!$A$30:$V$158,MATCH('Cash Flow'!$A97,'Ground-Mount Details'!$A$30:$A$158,0),COLUMN(I$1))))</f>
        <v>Journeyman electrician</v>
      </c>
      <c r="J97" s="238">
        <f>IF('Inputs &amp; Summary'!$D$15=Lists!$E$3,INDEX('Residential Rooftop Details'!$A$30:$X$158,MATCH('Cash Flow'!$A97,'Residential Rooftop Details'!$A$30:$A$158,0),COLUMN(J$1)),IF('Inputs &amp; Summary'!$D$15=Lists!$E$4,INDEX('Commercial Rooftop Details'!$A$30:$V$158,MATCH('Cash Flow'!$A97,'Commercial Rooftop Details'!$A$30:$A$158,0),COLUMN(J$1)),INDEX('Ground-Mount Details'!$A$30:$V$158,MATCH('Cash Flow'!$A97,'Ground-Mount Details'!$A$30:$A$158,0),COLUMN(J$1))))</f>
        <v>14.423076923076923</v>
      </c>
      <c r="K97" s="239">
        <f>IF('Inputs &amp; Summary'!$D$15=Lists!$E$3,INDEX('Residential Rooftop Details'!$A$30:$X$158,MATCH('Cash Flow'!$A97,'Residential Rooftop Details'!$A$30:$A$158,0),COLUMN(K$1)),IF('Inputs &amp; Summary'!$D$15=Lists!$E$4,INDEX('Commercial Rooftop Details'!$A$30:$V$158,MATCH('Cash Flow'!$A97,'Commercial Rooftop Details'!$A$30:$A$158,0),COLUMN(K$1)),INDEX('Ground-Mount Details'!$A$30:$V$158,MATCH('Cash Flow'!$A97,'Ground-Mount Details'!$A$30:$A$158,0),COLUMN(K$1))))</f>
        <v>1</v>
      </c>
      <c r="L97" s="239">
        <f>IF('Inputs &amp; Summary'!$D$15=Lists!$E$3,INDEX('Residential Rooftop Details'!$A$30:$X$158,MATCH('Cash Flow'!$A97,'Residential Rooftop Details'!$A$30:$A$158,0),COLUMN(L$1)),IF('Inputs &amp; Summary'!$D$15=Lists!$E$4,INDEX('Commercial Rooftop Details'!$A$30:$V$158,MATCH('Cash Flow'!$A97,'Commercial Rooftop Details'!$A$30:$A$158,0),COLUMN(L$1)),INDEX('Ground-Mount Details'!$A$30:$V$158,MATCH('Cash Flow'!$A97,'Ground-Mount Details'!$A$30:$A$158,0),COLUMN(L$1))))</f>
        <v>1</v>
      </c>
      <c r="M97" s="238" t="str">
        <f>IF('Inputs &amp; Summary'!$D$15=Lists!$E$3,INDEX('Residential Rooftop Details'!$A$30:$X$158,MATCH('Cash Flow'!$A97,'Residential Rooftop Details'!$A$30:$A$158,0),COLUMN(M$1)),IF('Inputs &amp; Summary'!$D$15=Lists!$E$4,INDEX('Commercial Rooftop Details'!$A$30:$V$158,MATCH('Cash Flow'!$A97,'Commercial Rooftop Details'!$A$30:$A$158,0),COLUMN(M$1)),INDEX('Ground-Mount Details'!$A$30:$V$158,MATCH('Cash Flow'!$A97,'Ground-Mount Details'!$A$30:$A$158,0),COLUMN(M$1))))</f>
        <v>interval</v>
      </c>
      <c r="N97" s="240">
        <f>IF('Inputs &amp; Summary'!$D$15=Lists!$E$3,INDEX('Residential Rooftop Details'!$A$30:$X$158,MATCH('Cash Flow'!$A97,'Residential Rooftop Details'!$A$30:$A$158,0),COLUMN(N$1)),IF('Inputs &amp; Summary'!$D$15=Lists!$E$4,INDEX('Commercial Rooftop Details'!$A$30:$V$158,MATCH('Cash Flow'!$A97,'Commercial Rooftop Details'!$A$30:$A$158,0),COLUMN(N$1)),INDEX('Ground-Mount Details'!$A$30:$V$158,MATCH('Cash Flow'!$A97,'Ground-Mount Details'!$A$30:$A$158,0),COLUMN(N$1))))</f>
        <v>18</v>
      </c>
      <c r="O97" s="239">
        <f>IF('Inputs &amp; Summary'!$D$15=Lists!$E$3,INDEX('Residential Rooftop Details'!$A$30:$X$158,MATCH('Cash Flow'!$A97,'Residential Rooftop Details'!$A$30:$A$158,0),COLUMN(O$1)),IF('Inputs &amp; Summary'!$D$15=Lists!$E$4,INDEX('Commercial Rooftop Details'!$A$30:$V$158,MATCH('Cash Flow'!$A97,'Commercial Rooftop Details'!$A$30:$A$158,0),COLUMN(O$1)),INDEX('Ground-Mount Details'!$A$30:$V$158,MATCH('Cash Flow'!$A97,'Ground-Mount Details'!$A$30:$A$158,0),COLUMN(O$1))))</f>
        <v>0.25</v>
      </c>
      <c r="P97" s="241">
        <f>IF('Inputs &amp; Summary'!$D$15=Lists!$E$3,INDEX('Residential Rooftop Details'!$A$30:$X$158,MATCH('Cash Flow'!$A97,'Residential Rooftop Details'!$A$30:$A$158,0),COLUMN(P$1)),IF('Inputs &amp; Summary'!$D$15=Lists!$E$4,INDEX('Commercial Rooftop Details'!$A$30:$V$158,MATCH('Cash Flow'!$A97,'Commercial Rooftop Details'!$A$30:$A$158,0),COLUMN(P$1)),INDEX('Ground-Mount Details'!$A$30:$V$158,MATCH('Cash Flow'!$A97,'Ground-Mount Details'!$A$30:$A$158,0),COLUMN(P$1))))</f>
        <v>0</v>
      </c>
      <c r="Q97" s="242">
        <f>IF('Inputs &amp; Summary'!$D$15=Lists!$E$3,INDEX('Residential Rooftop Details'!$A$30:$X$158,MATCH('Cash Flow'!$A97,'Residential Rooftop Details'!$A$30:$A$158,0),COLUMN(Q$1)),IF('Inputs &amp; Summary'!$D$15=Lists!$E$4,INDEX('Commercial Rooftop Details'!$A$30:$V$158,MATCH('Cash Flow'!$A97,'Commercial Rooftop Details'!$A$30:$A$158,0),COLUMN(Q$1)),INDEX('Ground-Mount Details'!$A$30:$V$158,MATCH('Cash Flow'!$A97,'Ground-Mount Details'!$A$30:$A$158,0),COLUMN(Q$1))))</f>
        <v>64.90384615384616</v>
      </c>
      <c r="R97" s="242">
        <f>IF('Inputs &amp; Summary'!$D$15=Lists!$E$3,INDEX('Residential Rooftop Details'!$A$30:$X$158,MATCH('Cash Flow'!$A97,'Residential Rooftop Details'!$A$30:$A$158,0),COLUMN(R$1)),IF('Inputs &amp; Summary'!$D$15=Lists!$E$4,INDEX('Commercial Rooftop Details'!$A$30:$V$158,MATCH('Cash Flow'!$A97,'Commercial Rooftop Details'!$A$30:$A$158,0),COLUMN(R$1)),INDEX('Ground-Mount Details'!$A$30:$V$158,MATCH('Cash Flow'!$A97,'Ground-Mount Details'!$A$30:$A$158,0),COLUMN(R$1))))</f>
        <v>0</v>
      </c>
      <c r="S97" s="243">
        <f>IF('Inputs &amp; Summary'!$D$15=Lists!$E$3,INDEX('Residential Rooftop Details'!$A$30:$X$158,MATCH('Cash Flow'!$A97,'Residential Rooftop Details'!$A$30:$A$158,0),COLUMN(S$1)),IF('Inputs &amp; Summary'!$D$15=Lists!$E$4,INDEX('Commercial Rooftop Details'!$A$30:$V$158,MATCH('Cash Flow'!$A97,'Commercial Rooftop Details'!$A$30:$A$158,0),COLUMN(S$1)),INDEX('Ground-Mount Details'!$A$30:$V$158,MATCH('Cash Flow'!$A97,'Ground-Mount Details'!$A$30:$A$158,0),COLUMN(S$1))))</f>
        <v>64.90384615384616</v>
      </c>
      <c r="T97" s="238">
        <f>IF('Inputs &amp; Summary'!$D$15=Lists!$E$3,INDEX('Residential Rooftop Details'!$A$30:$X$158,MATCH('Cash Flow'!$A97,'Residential Rooftop Details'!$A$30:$A$158,0),COLUMN(T$1)),IF('Inputs &amp; Summary'!$D$15=Lists!$E$4,INDEX('Commercial Rooftop Details'!$A$30:$V$158,MATCH('Cash Flow'!$A97,'Commercial Rooftop Details'!$A$30:$A$158,0),COLUMN(T$1)),INDEX('Ground-Mount Details'!$A$30:$V$158,MATCH('Cash Flow'!$A97,'Ground-Mount Details'!$A$30:$A$158,0),COLUMN(T$1))))</f>
        <v>0</v>
      </c>
      <c r="U97" s="244">
        <f>IF('Inputs &amp; Summary'!$D$15=Lists!$E$3,INDEX('Residential Rooftop Details'!$A$30:$X$158,MATCH('Cash Flow'!$A97,'Residential Rooftop Details'!$A$30:$A$158,0),COLUMN(U$1)),IF('Inputs &amp; Summary'!$D$15=Lists!$E$4,INDEX('Commercial Rooftop Details'!$A$30:$V$158,MATCH('Cash Flow'!$A97,'Commercial Rooftop Details'!$A$30:$A$158,0),COLUMN(U$1)),INDEX('Ground-Mount Details'!$A$30:$V$158,MATCH('Cash Flow'!$A97,'Ground-Mount Details'!$A$30:$A$158,0),COLUMN(U$1))))</f>
        <v>0</v>
      </c>
      <c r="V97" s="245">
        <f t="shared" si="8"/>
        <v>80.426630319975231</v>
      </c>
      <c r="W97" s="245">
        <f>NPV('Inputs &amp; Summary'!$D$6,Y97:BL97)</f>
        <v>815.61160576474163</v>
      </c>
      <c r="X97" s="246">
        <f t="shared" si="7"/>
        <v>5.9197398179048561E-3</v>
      </c>
      <c r="Y97" s="248">
        <f>$D97*IF(Y$1&gt;'Inputs &amp; Summary'!$D$5,0,IF(Y$1&gt;VLOOKUP($G97,Lists!$J$17:$K$21,2),IF($M97=Lists!$H$3,IF($K97&lt;1,(($S97/$K97)*((1+'Inputs &amp; Summary'!$D$7)^Y$1)),((INT(Y$1/$K97)-INT((Y$1-1)/$K97))*$S97*((1+'Inputs &amp; Summary'!$D$7)^Y$1))),(_xlfn.WEIBULL.DIST(Y$1,$L97,$K97,FALSE)*$S97*((1+'Inputs &amp; Summary'!$D$7)^Y$1))),IF($M97=Lists!$H$3,IF($K97&lt;1,((($R97*(1-$E97)+$Q97*(1-$F97))/$K97)*((1+'Inputs &amp; Summary'!$D$7)^Y$1)),((INT(Y$1/$K97)-INT((Y$1-1)/$K97))*($R97*(1-$E97)+$Q97*(1-$F97))*((1+'Inputs &amp; Summary'!$D$7)^Y$1))),((_xlfn.WEIBULL.DIST(Y$1,$L97,$K97,FALSE)*($R97*(1-$E97)+$Q97*(1-$F97))*((1+'Inputs &amp; Summary'!$D$7)^Y$1))))))</f>
        <v>66.20192307692308</v>
      </c>
      <c r="Z97" s="248">
        <f>$D97*IF(Z$1&gt;'Inputs &amp; Summary'!$D$5,0,IF(Z$1&gt;VLOOKUP($G97,Lists!$J$17:$K$21,2),IF($M97=Lists!$H$3,IF($K97&lt;1,(($S97/$K97)*((1+'Inputs &amp; Summary'!$D$7)^Z$1)),((INT(Z$1/$K97)-INT((Z$1-1)/$K97))*$S97*((1+'Inputs &amp; Summary'!$D$7)^Z$1))),(_xlfn.WEIBULL.DIST(Z$1,$L97,$K97,FALSE)*$S97*((1+'Inputs &amp; Summary'!$D$7)^Z$1))),IF($M97=Lists!$H$3,IF($K97&lt;1,((($R97*(1-$E97)+$Q97*(1-$F97))/$K97)*((1+'Inputs &amp; Summary'!$D$7)^Z$1)),((INT(Z$1/$K97)-INT((Z$1-1)/$K97))*($R97*(1-$E97)+$Q97*(1-$F97))*((1+'Inputs &amp; Summary'!$D$7)^Z$1))),((_xlfn.WEIBULL.DIST(Z$1,$L97,$K97,FALSE)*($R97*(1-$E97)+$Q97*(1-$F97))*((1+'Inputs &amp; Summary'!$D$7)^Z$1))))))</f>
        <v>67.525961538461544</v>
      </c>
      <c r="AA97" s="248">
        <f>$D97*IF(AA$1&gt;'Inputs &amp; Summary'!$D$5,0,IF(AA$1&gt;VLOOKUP($G97,Lists!$J$17:$K$21,2),IF($M97=Lists!$H$3,IF($K97&lt;1,(($S97/$K97)*((1+'Inputs &amp; Summary'!$D$7)^AA$1)),((INT(AA$1/$K97)-INT((AA$1-1)/$K97))*$S97*((1+'Inputs &amp; Summary'!$D$7)^AA$1))),(_xlfn.WEIBULL.DIST(AA$1,$L97,$K97,FALSE)*$S97*((1+'Inputs &amp; Summary'!$D$7)^AA$1))),IF($M97=Lists!$H$3,IF($K97&lt;1,((($R97*(1-$E97)+$Q97*(1-$F97))/$K97)*((1+'Inputs &amp; Summary'!$D$7)^AA$1)),((INT(AA$1/$K97)-INT((AA$1-1)/$K97))*($R97*(1-$E97)+$Q97*(1-$F97))*((1+'Inputs &amp; Summary'!$D$7)^AA$1))),((_xlfn.WEIBULL.DIST(AA$1,$L97,$K97,FALSE)*($R97*(1-$E97)+$Q97*(1-$F97))*((1+'Inputs &amp; Summary'!$D$7)^AA$1))))))</f>
        <v>68.876480769230767</v>
      </c>
      <c r="AB97" s="248">
        <f>$D97*IF(AB$1&gt;'Inputs &amp; Summary'!$D$5,0,IF(AB$1&gt;VLOOKUP($G97,Lists!$J$17:$K$21,2),IF($M97=Lists!$H$3,IF($K97&lt;1,(($S97/$K97)*((1+'Inputs &amp; Summary'!$D$7)^AB$1)),((INT(AB$1/$K97)-INT((AB$1-1)/$K97))*$S97*((1+'Inputs &amp; Summary'!$D$7)^AB$1))),(_xlfn.WEIBULL.DIST(AB$1,$L97,$K97,FALSE)*$S97*((1+'Inputs &amp; Summary'!$D$7)^AB$1))),IF($M97=Lists!$H$3,IF($K97&lt;1,((($R97*(1-$E97)+$Q97*(1-$F97))/$K97)*((1+'Inputs &amp; Summary'!$D$7)^AB$1)),((INT(AB$1/$K97)-INT((AB$1-1)/$K97))*($R97*(1-$E97)+$Q97*(1-$F97))*((1+'Inputs &amp; Summary'!$D$7)^AB$1))),((_xlfn.WEIBULL.DIST(AB$1,$L97,$K97,FALSE)*($R97*(1-$E97)+$Q97*(1-$F97))*((1+'Inputs &amp; Summary'!$D$7)^AB$1))))))</f>
        <v>70.254010384615384</v>
      </c>
      <c r="AC97" s="248">
        <f>$D97*IF(AC$1&gt;'Inputs &amp; Summary'!$D$5,0,IF(AC$1&gt;VLOOKUP($G97,Lists!$J$17:$K$21,2),IF($M97=Lists!$H$3,IF($K97&lt;1,(($S97/$K97)*((1+'Inputs &amp; Summary'!$D$7)^AC$1)),((INT(AC$1/$K97)-INT((AC$1-1)/$K97))*$S97*((1+'Inputs &amp; Summary'!$D$7)^AC$1))),(_xlfn.WEIBULL.DIST(AC$1,$L97,$K97,FALSE)*$S97*((1+'Inputs &amp; Summary'!$D$7)^AC$1))),IF($M97=Lists!$H$3,IF($K97&lt;1,((($R97*(1-$E97)+$Q97*(1-$F97))/$K97)*((1+'Inputs &amp; Summary'!$D$7)^AC$1)),((INT(AC$1/$K97)-INT((AC$1-1)/$K97))*($R97*(1-$E97)+$Q97*(1-$F97))*((1+'Inputs &amp; Summary'!$D$7)^AC$1))),((_xlfn.WEIBULL.DIST(AC$1,$L97,$K97,FALSE)*($R97*(1-$E97)+$Q97*(1-$F97))*((1+'Inputs &amp; Summary'!$D$7)^AC$1))))))</f>
        <v>71.659090592307706</v>
      </c>
      <c r="AD97" s="248">
        <f>$D97*IF(AD$1&gt;'Inputs &amp; Summary'!$D$5,0,IF(AD$1&gt;VLOOKUP($G97,Lists!$J$17:$K$21,2),IF($M97=Lists!$H$3,IF($K97&lt;1,(($S97/$K97)*((1+'Inputs &amp; Summary'!$D$7)^AD$1)),((INT(AD$1/$K97)-INT((AD$1-1)/$K97))*$S97*((1+'Inputs &amp; Summary'!$D$7)^AD$1))),(_xlfn.WEIBULL.DIST(AD$1,$L97,$K97,FALSE)*$S97*((1+'Inputs &amp; Summary'!$D$7)^AD$1))),IF($M97=Lists!$H$3,IF($K97&lt;1,((($R97*(1-$E97)+$Q97*(1-$F97))/$K97)*((1+'Inputs &amp; Summary'!$D$7)^AD$1)),((INT(AD$1/$K97)-INT((AD$1-1)/$K97))*($R97*(1-$E97)+$Q97*(1-$F97))*((1+'Inputs &amp; Summary'!$D$7)^AD$1))),((_xlfn.WEIBULL.DIST(AD$1,$L97,$K97,FALSE)*($R97*(1-$E97)+$Q97*(1-$F97))*((1+'Inputs &amp; Summary'!$D$7)^AD$1))))))</f>
        <v>73.09227240415386</v>
      </c>
      <c r="AE97" s="248">
        <f>$D97*IF(AE$1&gt;'Inputs &amp; Summary'!$D$5,0,IF(AE$1&gt;VLOOKUP($G97,Lists!$J$17:$K$21,2),IF($M97=Lists!$H$3,IF($K97&lt;1,(($S97/$K97)*((1+'Inputs &amp; Summary'!$D$7)^AE$1)),((INT(AE$1/$K97)-INT((AE$1-1)/$K97))*$S97*((1+'Inputs &amp; Summary'!$D$7)^AE$1))),(_xlfn.WEIBULL.DIST(AE$1,$L97,$K97,FALSE)*$S97*((1+'Inputs &amp; Summary'!$D$7)^AE$1))),IF($M97=Lists!$H$3,IF($K97&lt;1,((($R97*(1-$E97)+$Q97*(1-$F97))/$K97)*((1+'Inputs &amp; Summary'!$D$7)^AE$1)),((INT(AE$1/$K97)-INT((AE$1-1)/$K97))*($R97*(1-$E97)+$Q97*(1-$F97))*((1+'Inputs &amp; Summary'!$D$7)^AE$1))),((_xlfn.WEIBULL.DIST(AE$1,$L97,$K97,FALSE)*($R97*(1-$E97)+$Q97*(1-$F97))*((1+'Inputs &amp; Summary'!$D$7)^AE$1))))))</f>
        <v>74.554117852236914</v>
      </c>
      <c r="AF97" s="248">
        <f>$D97*IF(AF$1&gt;'Inputs &amp; Summary'!$D$5,0,IF(AF$1&gt;VLOOKUP($G97,Lists!$J$17:$K$21,2),IF($M97=Lists!$H$3,IF($K97&lt;1,(($S97/$K97)*((1+'Inputs &amp; Summary'!$D$7)^AF$1)),((INT(AF$1/$K97)-INT((AF$1-1)/$K97))*$S97*((1+'Inputs &amp; Summary'!$D$7)^AF$1))),(_xlfn.WEIBULL.DIST(AF$1,$L97,$K97,FALSE)*$S97*((1+'Inputs &amp; Summary'!$D$7)^AF$1))),IF($M97=Lists!$H$3,IF($K97&lt;1,((($R97*(1-$E97)+$Q97*(1-$F97))/$K97)*((1+'Inputs &amp; Summary'!$D$7)^AF$1)),((INT(AF$1/$K97)-INT((AF$1-1)/$K97))*($R97*(1-$E97)+$Q97*(1-$F97))*((1+'Inputs &amp; Summary'!$D$7)^AF$1))),((_xlfn.WEIBULL.DIST(AF$1,$L97,$K97,FALSE)*($R97*(1-$E97)+$Q97*(1-$F97))*((1+'Inputs &amp; Summary'!$D$7)^AF$1))))))</f>
        <v>76.04520020928166</v>
      </c>
      <c r="AG97" s="248">
        <f>$D97*IF(AG$1&gt;'Inputs &amp; Summary'!$D$5,0,IF(AG$1&gt;VLOOKUP($G97,Lists!$J$17:$K$21,2),IF($M97=Lists!$H$3,IF($K97&lt;1,(($S97/$K97)*((1+'Inputs &amp; Summary'!$D$7)^AG$1)),((INT(AG$1/$K97)-INT((AG$1-1)/$K97))*$S97*((1+'Inputs &amp; Summary'!$D$7)^AG$1))),(_xlfn.WEIBULL.DIST(AG$1,$L97,$K97,FALSE)*$S97*((1+'Inputs &amp; Summary'!$D$7)^AG$1))),IF($M97=Lists!$H$3,IF($K97&lt;1,((($R97*(1-$E97)+$Q97*(1-$F97))/$K97)*((1+'Inputs &amp; Summary'!$D$7)^AG$1)),((INT(AG$1/$K97)-INT((AG$1-1)/$K97))*($R97*(1-$E97)+$Q97*(1-$F97))*((1+'Inputs &amp; Summary'!$D$7)^AG$1))),((_xlfn.WEIBULL.DIST(AG$1,$L97,$K97,FALSE)*($R97*(1-$E97)+$Q97*(1-$F97))*((1+'Inputs &amp; Summary'!$D$7)^AG$1))))))</f>
        <v>77.566104213467298</v>
      </c>
      <c r="AH97" s="248">
        <f>$D97*IF(AH$1&gt;'Inputs &amp; Summary'!$D$5,0,IF(AH$1&gt;VLOOKUP($G97,Lists!$J$17:$K$21,2),IF($M97=Lists!$H$3,IF($K97&lt;1,(($S97/$K97)*((1+'Inputs &amp; Summary'!$D$7)^AH$1)),((INT(AH$1/$K97)-INT((AH$1-1)/$K97))*$S97*((1+'Inputs &amp; Summary'!$D$7)^AH$1))),(_xlfn.WEIBULL.DIST(AH$1,$L97,$K97,FALSE)*$S97*((1+'Inputs &amp; Summary'!$D$7)^AH$1))),IF($M97=Lists!$H$3,IF($K97&lt;1,((($R97*(1-$E97)+$Q97*(1-$F97))/$K97)*((1+'Inputs &amp; Summary'!$D$7)^AH$1)),((INT(AH$1/$K97)-INT((AH$1-1)/$K97))*($R97*(1-$E97)+$Q97*(1-$F97))*((1+'Inputs &amp; Summary'!$D$7)^AH$1))),((_xlfn.WEIBULL.DIST(AH$1,$L97,$K97,FALSE)*($R97*(1-$E97)+$Q97*(1-$F97))*((1+'Inputs &amp; Summary'!$D$7)^AH$1))))))</f>
        <v>79.117426297736642</v>
      </c>
      <c r="AI97" s="248">
        <f>$D97*IF(AI$1&gt;'Inputs &amp; Summary'!$D$5,0,IF(AI$1&gt;VLOOKUP($G97,Lists!$J$17:$K$21,2),IF($M97=Lists!$H$3,IF($K97&lt;1,(($S97/$K97)*((1+'Inputs &amp; Summary'!$D$7)^AI$1)),((INT(AI$1/$K97)-INT((AI$1-1)/$K97))*$S97*((1+'Inputs &amp; Summary'!$D$7)^AI$1))),(_xlfn.WEIBULL.DIST(AI$1,$L97,$K97,FALSE)*$S97*((1+'Inputs &amp; Summary'!$D$7)^AI$1))),IF($M97=Lists!$H$3,IF($K97&lt;1,((($R97*(1-$E97)+$Q97*(1-$F97))/$K97)*((1+'Inputs &amp; Summary'!$D$7)^AI$1)),((INT(AI$1/$K97)-INT((AI$1-1)/$K97))*($R97*(1-$E97)+$Q97*(1-$F97))*((1+'Inputs &amp; Summary'!$D$7)^AI$1))),((_xlfn.WEIBULL.DIST(AI$1,$L97,$K97,FALSE)*($R97*(1-$E97)+$Q97*(1-$F97))*((1+'Inputs &amp; Summary'!$D$7)^AI$1))))))</f>
        <v>80.699774823691371</v>
      </c>
      <c r="AJ97" s="248">
        <f>$D97*IF(AJ$1&gt;'Inputs &amp; Summary'!$D$5,0,IF(AJ$1&gt;VLOOKUP($G97,Lists!$J$17:$K$21,2),IF($M97=Lists!$H$3,IF($K97&lt;1,(($S97/$K97)*((1+'Inputs &amp; Summary'!$D$7)^AJ$1)),((INT(AJ$1/$K97)-INT((AJ$1-1)/$K97))*$S97*((1+'Inputs &amp; Summary'!$D$7)^AJ$1))),(_xlfn.WEIBULL.DIST(AJ$1,$L97,$K97,FALSE)*$S97*((1+'Inputs &amp; Summary'!$D$7)^AJ$1))),IF($M97=Lists!$H$3,IF($K97&lt;1,((($R97*(1-$E97)+$Q97*(1-$F97))/$K97)*((1+'Inputs &amp; Summary'!$D$7)^AJ$1)),((INT(AJ$1/$K97)-INT((AJ$1-1)/$K97))*($R97*(1-$E97)+$Q97*(1-$F97))*((1+'Inputs &amp; Summary'!$D$7)^AJ$1))),((_xlfn.WEIBULL.DIST(AJ$1,$L97,$K97,FALSE)*($R97*(1-$E97)+$Q97*(1-$F97))*((1+'Inputs &amp; Summary'!$D$7)^AJ$1))))))</f>
        <v>82.313770320165204</v>
      </c>
      <c r="AK97" s="248">
        <f>$D97*IF(AK$1&gt;'Inputs &amp; Summary'!$D$5,0,IF(AK$1&gt;VLOOKUP($G97,Lists!$J$17:$K$21,2),IF($M97=Lists!$H$3,IF($K97&lt;1,(($S97/$K97)*((1+'Inputs &amp; Summary'!$D$7)^AK$1)),((INT(AK$1/$K97)-INT((AK$1-1)/$K97))*$S97*((1+'Inputs &amp; Summary'!$D$7)^AK$1))),(_xlfn.WEIBULL.DIST(AK$1,$L97,$K97,FALSE)*$S97*((1+'Inputs &amp; Summary'!$D$7)^AK$1))),IF($M97=Lists!$H$3,IF($K97&lt;1,((($R97*(1-$E97)+$Q97*(1-$F97))/$K97)*((1+'Inputs &amp; Summary'!$D$7)^AK$1)),((INT(AK$1/$K97)-INT((AK$1-1)/$K97))*($R97*(1-$E97)+$Q97*(1-$F97))*((1+'Inputs &amp; Summary'!$D$7)^AK$1))),((_xlfn.WEIBULL.DIST(AK$1,$L97,$K97,FALSE)*($R97*(1-$E97)+$Q97*(1-$F97))*((1+'Inputs &amp; Summary'!$D$7)^AK$1))))))</f>
        <v>83.960045726568509</v>
      </c>
      <c r="AL97" s="248">
        <f>$D97*IF(AL$1&gt;'Inputs &amp; Summary'!$D$5,0,IF(AL$1&gt;VLOOKUP($G97,Lists!$J$17:$K$21,2),IF($M97=Lists!$H$3,IF($K97&lt;1,(($S97/$K97)*((1+'Inputs &amp; Summary'!$D$7)^AL$1)),((INT(AL$1/$K97)-INT((AL$1-1)/$K97))*$S97*((1+'Inputs &amp; Summary'!$D$7)^AL$1))),(_xlfn.WEIBULL.DIST(AL$1,$L97,$K97,FALSE)*$S97*((1+'Inputs &amp; Summary'!$D$7)^AL$1))),IF($M97=Lists!$H$3,IF($K97&lt;1,((($R97*(1-$E97)+$Q97*(1-$F97))/$K97)*((1+'Inputs &amp; Summary'!$D$7)^AL$1)),((INT(AL$1/$K97)-INT((AL$1-1)/$K97))*($R97*(1-$E97)+$Q97*(1-$F97))*((1+'Inputs &amp; Summary'!$D$7)^AL$1))),((_xlfn.WEIBULL.DIST(AL$1,$L97,$K97,FALSE)*($R97*(1-$E97)+$Q97*(1-$F97))*((1+'Inputs &amp; Summary'!$D$7)^AL$1))))))</f>
        <v>85.639246641099888</v>
      </c>
      <c r="AM97" s="248">
        <f>$D97*IF(AM$1&gt;'Inputs &amp; Summary'!$D$5,0,IF(AM$1&gt;VLOOKUP($G97,Lists!$J$17:$K$21,2),IF($M97=Lists!$H$3,IF($K97&lt;1,(($S97/$K97)*((1+'Inputs &amp; Summary'!$D$7)^AM$1)),((INT(AM$1/$K97)-INT((AM$1-1)/$K97))*$S97*((1+'Inputs &amp; Summary'!$D$7)^AM$1))),(_xlfn.WEIBULL.DIST(AM$1,$L97,$K97,FALSE)*$S97*((1+'Inputs &amp; Summary'!$D$7)^AM$1))),IF($M97=Lists!$H$3,IF($K97&lt;1,((($R97*(1-$E97)+$Q97*(1-$F97))/$K97)*((1+'Inputs &amp; Summary'!$D$7)^AM$1)),((INT(AM$1/$K97)-INT((AM$1-1)/$K97))*($R97*(1-$E97)+$Q97*(1-$F97))*((1+'Inputs &amp; Summary'!$D$7)^AM$1))),((_xlfn.WEIBULL.DIST(AM$1,$L97,$K97,FALSE)*($R97*(1-$E97)+$Q97*(1-$F97))*((1+'Inputs &amp; Summary'!$D$7)^AM$1))))))</f>
        <v>87.352031573921863</v>
      </c>
      <c r="AN97" s="248">
        <f>$D97*IF(AN$1&gt;'Inputs &amp; Summary'!$D$5,0,IF(AN$1&gt;VLOOKUP($G97,Lists!$J$17:$K$21,2),IF($M97=Lists!$H$3,IF($K97&lt;1,(($S97/$K97)*((1+'Inputs &amp; Summary'!$D$7)^AN$1)),((INT(AN$1/$K97)-INT((AN$1-1)/$K97))*$S97*((1+'Inputs &amp; Summary'!$D$7)^AN$1))),(_xlfn.WEIBULL.DIST(AN$1,$L97,$K97,FALSE)*$S97*((1+'Inputs &amp; Summary'!$D$7)^AN$1))),IF($M97=Lists!$H$3,IF($K97&lt;1,((($R97*(1-$E97)+$Q97*(1-$F97))/$K97)*((1+'Inputs &amp; Summary'!$D$7)^AN$1)),((INT(AN$1/$K97)-INT((AN$1-1)/$K97))*($R97*(1-$E97)+$Q97*(1-$F97))*((1+'Inputs &amp; Summary'!$D$7)^AN$1))),((_xlfn.WEIBULL.DIST(AN$1,$L97,$K97,FALSE)*($R97*(1-$E97)+$Q97*(1-$F97))*((1+'Inputs &amp; Summary'!$D$7)^AN$1))))))</f>
        <v>89.099072205400304</v>
      </c>
      <c r="AO97" s="248">
        <f>$D97*IF(AO$1&gt;'Inputs &amp; Summary'!$D$5,0,IF(AO$1&gt;VLOOKUP($G97,Lists!$J$17:$K$21,2),IF($M97=Lists!$H$3,IF($K97&lt;1,(($S97/$K97)*((1+'Inputs &amp; Summary'!$D$7)^AO$1)),((INT(AO$1/$K97)-INT((AO$1-1)/$K97))*$S97*((1+'Inputs &amp; Summary'!$D$7)^AO$1))),(_xlfn.WEIBULL.DIST(AO$1,$L97,$K97,FALSE)*$S97*((1+'Inputs &amp; Summary'!$D$7)^AO$1))),IF($M97=Lists!$H$3,IF($K97&lt;1,((($R97*(1-$E97)+$Q97*(1-$F97))/$K97)*((1+'Inputs &amp; Summary'!$D$7)^AO$1)),((INT(AO$1/$K97)-INT((AO$1-1)/$K97))*($R97*(1-$E97)+$Q97*(1-$F97))*((1+'Inputs &amp; Summary'!$D$7)^AO$1))),((_xlfn.WEIBULL.DIST(AO$1,$L97,$K97,FALSE)*($R97*(1-$E97)+$Q97*(1-$F97))*((1+'Inputs &amp; Summary'!$D$7)^AO$1))))))</f>
        <v>90.881053649508317</v>
      </c>
      <c r="AP97" s="248">
        <f>$D97*IF(AP$1&gt;'Inputs &amp; Summary'!$D$5,0,IF(AP$1&gt;VLOOKUP($G97,Lists!$J$17:$K$21,2),IF($M97=Lists!$H$3,IF($K97&lt;1,(($S97/$K97)*((1+'Inputs &amp; Summary'!$D$7)^AP$1)),((INT(AP$1/$K97)-INT((AP$1-1)/$K97))*$S97*((1+'Inputs &amp; Summary'!$D$7)^AP$1))),(_xlfn.WEIBULL.DIST(AP$1,$L97,$K97,FALSE)*$S97*((1+'Inputs &amp; Summary'!$D$7)^AP$1))),IF($M97=Lists!$H$3,IF($K97&lt;1,((($R97*(1-$E97)+$Q97*(1-$F97))/$K97)*((1+'Inputs &amp; Summary'!$D$7)^AP$1)),((INT(AP$1/$K97)-INT((AP$1-1)/$K97))*($R97*(1-$E97)+$Q97*(1-$F97))*((1+'Inputs &amp; Summary'!$D$7)^AP$1))),((_xlfn.WEIBULL.DIST(AP$1,$L97,$K97,FALSE)*($R97*(1-$E97)+$Q97*(1-$F97))*((1+'Inputs &amp; Summary'!$D$7)^AP$1))))))</f>
        <v>92.698674722498481</v>
      </c>
      <c r="AQ97" s="248">
        <f>$D97*IF(AQ$1&gt;'Inputs &amp; Summary'!$D$5,0,IF(AQ$1&gt;VLOOKUP($G97,Lists!$J$17:$K$21,2),IF($M97=Lists!$H$3,IF($K97&lt;1,(($S97/$K97)*((1+'Inputs &amp; Summary'!$D$7)^AQ$1)),((INT(AQ$1/$K97)-INT((AQ$1-1)/$K97))*$S97*((1+'Inputs &amp; Summary'!$D$7)^AQ$1))),(_xlfn.WEIBULL.DIST(AQ$1,$L97,$K97,FALSE)*$S97*((1+'Inputs &amp; Summary'!$D$7)^AQ$1))),IF($M97=Lists!$H$3,IF($K97&lt;1,((($R97*(1-$E97)+$Q97*(1-$F97))/$K97)*((1+'Inputs &amp; Summary'!$D$7)^AQ$1)),((INT(AQ$1/$K97)-INT((AQ$1-1)/$K97))*($R97*(1-$E97)+$Q97*(1-$F97))*((1+'Inputs &amp; Summary'!$D$7)^AQ$1))),((_xlfn.WEIBULL.DIST(AQ$1,$L97,$K97,FALSE)*($R97*(1-$E97)+$Q97*(1-$F97))*((1+'Inputs &amp; Summary'!$D$7)^AQ$1))))))</f>
        <v>94.552648216948441</v>
      </c>
      <c r="AR97" s="248">
        <f>$D97*IF(AR$1&gt;'Inputs &amp; Summary'!$D$5,0,IF(AR$1&gt;VLOOKUP($G97,Lists!$J$17:$K$21,2),IF($M97=Lists!$H$3,IF($K97&lt;1,(($S97/$K97)*((1+'Inputs &amp; Summary'!$D$7)^AR$1)),((INT(AR$1/$K97)-INT((AR$1-1)/$K97))*$S97*((1+'Inputs &amp; Summary'!$D$7)^AR$1))),(_xlfn.WEIBULL.DIST(AR$1,$L97,$K97,FALSE)*$S97*((1+'Inputs &amp; Summary'!$D$7)^AR$1))),IF($M97=Lists!$H$3,IF($K97&lt;1,((($R97*(1-$E97)+$Q97*(1-$F97))/$K97)*((1+'Inputs &amp; Summary'!$D$7)^AR$1)),((INT(AR$1/$K97)-INT((AR$1-1)/$K97))*($R97*(1-$E97)+$Q97*(1-$F97))*((1+'Inputs &amp; Summary'!$D$7)^AR$1))),((_xlfn.WEIBULL.DIST(AR$1,$L97,$K97,FALSE)*($R97*(1-$E97)+$Q97*(1-$F97))*((1+'Inputs &amp; Summary'!$D$7)^AR$1))))))</f>
        <v>96.443701181287423</v>
      </c>
      <c r="AS97" s="248">
        <f>$D97*IF(AS$1&gt;'Inputs &amp; Summary'!$D$5,0,IF(AS$1&gt;VLOOKUP($G97,Lists!$J$17:$K$21,2),IF($M97=Lists!$H$3,IF($K97&lt;1,(($S97/$K97)*((1+'Inputs &amp; Summary'!$D$7)^AS$1)),((INT(AS$1/$K97)-INT((AS$1-1)/$K97))*$S97*((1+'Inputs &amp; Summary'!$D$7)^AS$1))),(_xlfn.WEIBULL.DIST(AS$1,$L97,$K97,FALSE)*$S97*((1+'Inputs &amp; Summary'!$D$7)^AS$1))),IF($M97=Lists!$H$3,IF($K97&lt;1,((($R97*(1-$E97)+$Q97*(1-$F97))/$K97)*((1+'Inputs &amp; Summary'!$D$7)^AS$1)),((INT(AS$1/$K97)-INT((AS$1-1)/$K97))*($R97*(1-$E97)+$Q97*(1-$F97))*((1+'Inputs &amp; Summary'!$D$7)^AS$1))),((_xlfn.WEIBULL.DIST(AS$1,$L97,$K97,FALSE)*($R97*(1-$E97)+$Q97*(1-$F97))*((1+'Inputs &amp; Summary'!$D$7)^AS$1))))))</f>
        <v>0</v>
      </c>
      <c r="AT97" s="248">
        <f>$D97*IF(AT$1&gt;'Inputs &amp; Summary'!$D$5,0,IF(AT$1&gt;VLOOKUP($G97,Lists!$J$17:$K$21,2),IF($M97=Lists!$H$3,IF($K97&lt;1,(($S97/$K97)*((1+'Inputs &amp; Summary'!$D$7)^AT$1)),((INT(AT$1/$K97)-INT((AT$1-1)/$K97))*$S97*((1+'Inputs &amp; Summary'!$D$7)^AT$1))),(_xlfn.WEIBULL.DIST(AT$1,$L97,$K97,FALSE)*$S97*((1+'Inputs &amp; Summary'!$D$7)^AT$1))),IF($M97=Lists!$H$3,IF($K97&lt;1,((($R97*(1-$E97)+$Q97*(1-$F97))/$K97)*((1+'Inputs &amp; Summary'!$D$7)^AT$1)),((INT(AT$1/$K97)-INT((AT$1-1)/$K97))*($R97*(1-$E97)+$Q97*(1-$F97))*((1+'Inputs &amp; Summary'!$D$7)^AT$1))),((_xlfn.WEIBULL.DIST(AT$1,$L97,$K97,FALSE)*($R97*(1-$E97)+$Q97*(1-$F97))*((1+'Inputs &amp; Summary'!$D$7)^AT$1))))))</f>
        <v>0</v>
      </c>
      <c r="AU97" s="248">
        <f>$D97*IF(AU$1&gt;'Inputs &amp; Summary'!$D$5,0,IF(AU$1&gt;VLOOKUP($G97,Lists!$J$17:$K$21,2),IF($M97=Lists!$H$3,IF($K97&lt;1,(($S97/$K97)*((1+'Inputs &amp; Summary'!$D$7)^AU$1)),((INT(AU$1/$K97)-INT((AU$1-1)/$K97))*$S97*((1+'Inputs &amp; Summary'!$D$7)^AU$1))),(_xlfn.WEIBULL.DIST(AU$1,$L97,$K97,FALSE)*$S97*((1+'Inputs &amp; Summary'!$D$7)^AU$1))),IF($M97=Lists!$H$3,IF($K97&lt;1,((($R97*(1-$E97)+$Q97*(1-$F97))/$K97)*((1+'Inputs &amp; Summary'!$D$7)^AU$1)),((INT(AU$1/$K97)-INT((AU$1-1)/$K97))*($R97*(1-$E97)+$Q97*(1-$F97))*((1+'Inputs &amp; Summary'!$D$7)^AU$1))),((_xlfn.WEIBULL.DIST(AU$1,$L97,$K97,FALSE)*($R97*(1-$E97)+$Q97*(1-$F97))*((1+'Inputs &amp; Summary'!$D$7)^AU$1))))))</f>
        <v>0</v>
      </c>
      <c r="AV97" s="248">
        <f>$D97*IF(AV$1&gt;'Inputs &amp; Summary'!$D$5,0,IF(AV$1&gt;VLOOKUP($G97,Lists!$J$17:$K$21,2),IF($M97=Lists!$H$3,IF($K97&lt;1,(($S97/$K97)*((1+'Inputs &amp; Summary'!$D$7)^AV$1)),((INT(AV$1/$K97)-INT((AV$1-1)/$K97))*$S97*((1+'Inputs &amp; Summary'!$D$7)^AV$1))),(_xlfn.WEIBULL.DIST(AV$1,$L97,$K97,FALSE)*$S97*((1+'Inputs &amp; Summary'!$D$7)^AV$1))),IF($M97=Lists!$H$3,IF($K97&lt;1,((($R97*(1-$E97)+$Q97*(1-$F97))/$K97)*((1+'Inputs &amp; Summary'!$D$7)^AV$1)),((INT(AV$1/$K97)-INT((AV$1-1)/$K97))*($R97*(1-$E97)+$Q97*(1-$F97))*((1+'Inputs &amp; Summary'!$D$7)^AV$1))),((_xlfn.WEIBULL.DIST(AV$1,$L97,$K97,FALSE)*($R97*(1-$E97)+$Q97*(1-$F97))*((1+'Inputs &amp; Summary'!$D$7)^AV$1))))))</f>
        <v>0</v>
      </c>
      <c r="AW97" s="248">
        <f>$D97*IF(AW$1&gt;'Inputs &amp; Summary'!$D$5,0,IF(AW$1&gt;VLOOKUP($G97,Lists!$J$17:$K$21,2),IF($M97=Lists!$H$3,IF($K97&lt;1,(($S97/$K97)*((1+'Inputs &amp; Summary'!$D$7)^AW$1)),((INT(AW$1/$K97)-INT((AW$1-1)/$K97))*$S97*((1+'Inputs &amp; Summary'!$D$7)^AW$1))),(_xlfn.WEIBULL.DIST(AW$1,$L97,$K97,FALSE)*$S97*((1+'Inputs &amp; Summary'!$D$7)^AW$1))),IF($M97=Lists!$H$3,IF($K97&lt;1,((($R97*(1-$E97)+$Q97*(1-$F97))/$K97)*((1+'Inputs &amp; Summary'!$D$7)^AW$1)),((INT(AW$1/$K97)-INT((AW$1-1)/$K97))*($R97*(1-$E97)+$Q97*(1-$F97))*((1+'Inputs &amp; Summary'!$D$7)^AW$1))),((_xlfn.WEIBULL.DIST(AW$1,$L97,$K97,FALSE)*($R97*(1-$E97)+$Q97*(1-$F97))*((1+'Inputs &amp; Summary'!$D$7)^AW$1))))))</f>
        <v>0</v>
      </c>
      <c r="AX97" s="248">
        <f>$D97*IF(AX$1&gt;'Inputs &amp; Summary'!$D$5,0,IF(AX$1&gt;VLOOKUP($G97,Lists!$J$17:$K$21,2),IF($M97=Lists!$H$3,IF($K97&lt;1,(($S97/$K97)*((1+'Inputs &amp; Summary'!$D$7)^AX$1)),((INT(AX$1/$K97)-INT((AX$1-1)/$K97))*$S97*((1+'Inputs &amp; Summary'!$D$7)^AX$1))),(_xlfn.WEIBULL.DIST(AX$1,$L97,$K97,FALSE)*$S97*((1+'Inputs &amp; Summary'!$D$7)^AX$1))),IF($M97=Lists!$H$3,IF($K97&lt;1,((($R97*(1-$E97)+$Q97*(1-$F97))/$K97)*((1+'Inputs &amp; Summary'!$D$7)^AX$1)),((INT(AX$1/$K97)-INT((AX$1-1)/$K97))*($R97*(1-$E97)+$Q97*(1-$F97))*((1+'Inputs &amp; Summary'!$D$7)^AX$1))),((_xlfn.WEIBULL.DIST(AX$1,$L97,$K97,FALSE)*($R97*(1-$E97)+$Q97*(1-$F97))*((1+'Inputs &amp; Summary'!$D$7)^AX$1))))))</f>
        <v>0</v>
      </c>
      <c r="AY97" s="248">
        <f>$D97*IF(AY$1&gt;'Inputs &amp; Summary'!$D$5,0,IF(AY$1&gt;VLOOKUP($G97,Lists!$J$17:$K$21,2),IF($M97=Lists!$H$3,IF($K97&lt;1,(($S97/$K97)*((1+'Inputs &amp; Summary'!$D$7)^AY$1)),((INT(AY$1/$K97)-INT((AY$1-1)/$K97))*$S97*((1+'Inputs &amp; Summary'!$D$7)^AY$1))),(_xlfn.WEIBULL.DIST(AY$1,$L97,$K97,FALSE)*$S97*((1+'Inputs &amp; Summary'!$D$7)^AY$1))),IF($M97=Lists!$H$3,IF($K97&lt;1,((($R97*(1-$E97)+$Q97*(1-$F97))/$K97)*((1+'Inputs &amp; Summary'!$D$7)^AY$1)),((INT(AY$1/$K97)-INT((AY$1-1)/$K97))*($R97*(1-$E97)+$Q97*(1-$F97))*((1+'Inputs &amp; Summary'!$D$7)^AY$1))),((_xlfn.WEIBULL.DIST(AY$1,$L97,$K97,FALSE)*($R97*(1-$E97)+$Q97*(1-$F97))*((1+'Inputs &amp; Summary'!$D$7)^AY$1))))))</f>
        <v>0</v>
      </c>
      <c r="AZ97" s="248">
        <f>$D97*IF(AZ$1&gt;'Inputs &amp; Summary'!$D$5,0,IF(AZ$1&gt;VLOOKUP($G97,Lists!$J$17:$K$21,2),IF($M97=Lists!$H$3,IF($K97&lt;1,(($S97/$K97)*((1+'Inputs &amp; Summary'!$D$7)^AZ$1)),((INT(AZ$1/$K97)-INT((AZ$1-1)/$K97))*$S97*((1+'Inputs &amp; Summary'!$D$7)^AZ$1))),(_xlfn.WEIBULL.DIST(AZ$1,$L97,$K97,FALSE)*$S97*((1+'Inputs &amp; Summary'!$D$7)^AZ$1))),IF($M97=Lists!$H$3,IF($K97&lt;1,((($R97*(1-$E97)+$Q97*(1-$F97))/$K97)*((1+'Inputs &amp; Summary'!$D$7)^AZ$1)),((INT(AZ$1/$K97)-INT((AZ$1-1)/$K97))*($R97*(1-$E97)+$Q97*(1-$F97))*((1+'Inputs &amp; Summary'!$D$7)^AZ$1))),((_xlfn.WEIBULL.DIST(AZ$1,$L97,$K97,FALSE)*($R97*(1-$E97)+$Q97*(1-$F97))*((1+'Inputs &amp; Summary'!$D$7)^AZ$1))))))</f>
        <v>0</v>
      </c>
      <c r="BA97" s="248">
        <f>$D97*IF(BA$1&gt;'Inputs &amp; Summary'!$D$5,0,IF(BA$1&gt;VLOOKUP($G97,Lists!$J$17:$K$21,2),IF($M97=Lists!$H$3,IF($K97&lt;1,(($S97/$K97)*((1+'Inputs &amp; Summary'!$D$7)^BA$1)),((INT(BA$1/$K97)-INT((BA$1-1)/$K97))*$S97*((1+'Inputs &amp; Summary'!$D$7)^BA$1))),(_xlfn.WEIBULL.DIST(BA$1,$L97,$K97,FALSE)*$S97*((1+'Inputs &amp; Summary'!$D$7)^BA$1))),IF($M97=Lists!$H$3,IF($K97&lt;1,((($R97*(1-$E97)+$Q97*(1-$F97))/$K97)*((1+'Inputs &amp; Summary'!$D$7)^BA$1)),((INT(BA$1/$K97)-INT((BA$1-1)/$K97))*($R97*(1-$E97)+$Q97*(1-$F97))*((1+'Inputs &amp; Summary'!$D$7)^BA$1))),((_xlfn.WEIBULL.DIST(BA$1,$L97,$K97,FALSE)*($R97*(1-$E97)+$Q97*(1-$F97))*((1+'Inputs &amp; Summary'!$D$7)^BA$1))))))</f>
        <v>0</v>
      </c>
      <c r="BB97" s="248">
        <f>$D97*IF(BB$1&gt;'Inputs &amp; Summary'!$D$5,0,IF(BB$1&gt;VLOOKUP($G97,Lists!$J$17:$K$21,2),IF($M97=Lists!$H$3,IF($K97&lt;1,(($S97/$K97)*((1+'Inputs &amp; Summary'!$D$7)^BB$1)),((INT(BB$1/$K97)-INT((BB$1-1)/$K97))*$S97*((1+'Inputs &amp; Summary'!$D$7)^BB$1))),(_xlfn.WEIBULL.DIST(BB$1,$L97,$K97,FALSE)*$S97*((1+'Inputs &amp; Summary'!$D$7)^BB$1))),IF($M97=Lists!$H$3,IF($K97&lt;1,((($R97*(1-$E97)+$Q97*(1-$F97))/$K97)*((1+'Inputs &amp; Summary'!$D$7)^BB$1)),((INT(BB$1/$K97)-INT((BB$1-1)/$K97))*($R97*(1-$E97)+$Q97*(1-$F97))*((1+'Inputs &amp; Summary'!$D$7)^BB$1))),((_xlfn.WEIBULL.DIST(BB$1,$L97,$K97,FALSE)*($R97*(1-$E97)+$Q97*(1-$F97))*((1+'Inputs &amp; Summary'!$D$7)^BB$1))))))</f>
        <v>0</v>
      </c>
      <c r="BC97" s="248">
        <f>$D97*IF(BC$1&gt;'Inputs &amp; Summary'!$D$5,0,IF(BC$1&gt;VLOOKUP($G97,Lists!$J$17:$K$21,2),IF($M97=Lists!$H$3,IF($K97&lt;1,(($S97/$K97)*((1+'Inputs &amp; Summary'!$D$7)^BC$1)),((INT(BC$1/$K97)-INT((BC$1-1)/$K97))*$S97*((1+'Inputs &amp; Summary'!$D$7)^BC$1))),(_xlfn.WEIBULL.DIST(BC$1,$L97,$K97,FALSE)*$S97*((1+'Inputs &amp; Summary'!$D$7)^BC$1))),IF($M97=Lists!$H$3,IF($K97&lt;1,((($R97*(1-$E97)+$Q97*(1-$F97))/$K97)*((1+'Inputs &amp; Summary'!$D$7)^BC$1)),((INT(BC$1/$K97)-INT((BC$1-1)/$K97))*($R97*(1-$E97)+$Q97*(1-$F97))*((1+'Inputs &amp; Summary'!$D$7)^BC$1))),((_xlfn.WEIBULL.DIST(BC$1,$L97,$K97,FALSE)*($R97*(1-$E97)+$Q97*(1-$F97))*((1+'Inputs &amp; Summary'!$D$7)^BC$1))))))</f>
        <v>0</v>
      </c>
      <c r="BD97" s="248">
        <f>$D97*IF(BD$1&gt;'Inputs &amp; Summary'!$D$5,0,IF(BD$1&gt;VLOOKUP($G97,Lists!$J$17:$K$21,2),IF($M97=Lists!$H$3,IF($K97&lt;1,(($S97/$K97)*((1+'Inputs &amp; Summary'!$D$7)^BD$1)),((INT(BD$1/$K97)-INT((BD$1-1)/$K97))*$S97*((1+'Inputs &amp; Summary'!$D$7)^BD$1))),(_xlfn.WEIBULL.DIST(BD$1,$L97,$K97,FALSE)*$S97*((1+'Inputs &amp; Summary'!$D$7)^BD$1))),IF($M97=Lists!$H$3,IF($K97&lt;1,((($R97*(1-$E97)+$Q97*(1-$F97))/$K97)*((1+'Inputs &amp; Summary'!$D$7)^BD$1)),((INT(BD$1/$K97)-INT((BD$1-1)/$K97))*($R97*(1-$E97)+$Q97*(1-$F97))*((1+'Inputs &amp; Summary'!$D$7)^BD$1))),((_xlfn.WEIBULL.DIST(BD$1,$L97,$K97,FALSE)*($R97*(1-$E97)+$Q97*(1-$F97))*((1+'Inputs &amp; Summary'!$D$7)^BD$1))))))</f>
        <v>0</v>
      </c>
      <c r="BE97" s="248">
        <f>$D97*IF(BE$1&gt;'Inputs &amp; Summary'!$D$5,0,IF(BE$1&gt;VLOOKUP($G97,Lists!$J$17:$K$21,2),IF($M97=Lists!$H$3,IF($K97&lt;1,(($S97/$K97)*((1+'Inputs &amp; Summary'!$D$7)^BE$1)),((INT(BE$1/$K97)-INT((BE$1-1)/$K97))*$S97*((1+'Inputs &amp; Summary'!$D$7)^BE$1))),(_xlfn.WEIBULL.DIST(BE$1,$L97,$K97,FALSE)*$S97*((1+'Inputs &amp; Summary'!$D$7)^BE$1))),IF($M97=Lists!$H$3,IF($K97&lt;1,((($R97*(1-$E97)+$Q97*(1-$F97))/$K97)*((1+'Inputs &amp; Summary'!$D$7)^BE$1)),((INT(BE$1/$K97)-INT((BE$1-1)/$K97))*($R97*(1-$E97)+$Q97*(1-$F97))*((1+'Inputs &amp; Summary'!$D$7)^BE$1))),((_xlfn.WEIBULL.DIST(BE$1,$L97,$K97,FALSE)*($R97*(1-$E97)+$Q97*(1-$F97))*((1+'Inputs &amp; Summary'!$D$7)^BE$1))))))</f>
        <v>0</v>
      </c>
      <c r="BF97" s="248">
        <f>$D97*IF(BF$1&gt;'Inputs &amp; Summary'!$D$5,0,IF(BF$1&gt;VLOOKUP($G97,Lists!$J$17:$K$21,2),IF($M97=Lists!$H$3,IF($K97&lt;1,(($S97/$K97)*((1+'Inputs &amp; Summary'!$D$7)^BF$1)),((INT(BF$1/$K97)-INT((BF$1-1)/$K97))*$S97*((1+'Inputs &amp; Summary'!$D$7)^BF$1))),(_xlfn.WEIBULL.DIST(BF$1,$L97,$K97,FALSE)*$S97*((1+'Inputs &amp; Summary'!$D$7)^BF$1))),IF($M97=Lists!$H$3,IF($K97&lt;1,((($R97*(1-$E97)+$Q97*(1-$F97))/$K97)*((1+'Inputs &amp; Summary'!$D$7)^BF$1)),((INT(BF$1/$K97)-INT((BF$1-1)/$K97))*($R97*(1-$E97)+$Q97*(1-$F97))*((1+'Inputs &amp; Summary'!$D$7)^BF$1))),((_xlfn.WEIBULL.DIST(BF$1,$L97,$K97,FALSE)*($R97*(1-$E97)+$Q97*(1-$F97))*((1+'Inputs &amp; Summary'!$D$7)^BF$1))))))</f>
        <v>0</v>
      </c>
      <c r="BG97" s="248">
        <f>$D97*IF(BG$1&gt;'Inputs &amp; Summary'!$D$5,0,IF(BG$1&gt;VLOOKUP($G97,Lists!$J$17:$K$21,2),IF($M97=Lists!$H$3,IF($K97&lt;1,(($S97/$K97)*((1+'Inputs &amp; Summary'!$D$7)^BG$1)),((INT(BG$1/$K97)-INT((BG$1-1)/$K97))*$S97*((1+'Inputs &amp; Summary'!$D$7)^BG$1))),(_xlfn.WEIBULL.DIST(BG$1,$L97,$K97,FALSE)*$S97*((1+'Inputs &amp; Summary'!$D$7)^BG$1))),IF($M97=Lists!$H$3,IF($K97&lt;1,((($R97*(1-$E97)+$Q97*(1-$F97))/$K97)*((1+'Inputs &amp; Summary'!$D$7)^BG$1)),((INT(BG$1/$K97)-INT((BG$1-1)/$K97))*($R97*(1-$E97)+$Q97*(1-$F97))*((1+'Inputs &amp; Summary'!$D$7)^BG$1))),((_xlfn.WEIBULL.DIST(BG$1,$L97,$K97,FALSE)*($R97*(1-$E97)+$Q97*(1-$F97))*((1+'Inputs &amp; Summary'!$D$7)^BG$1))))))</f>
        <v>0</v>
      </c>
      <c r="BH97" s="248">
        <f>$D97*IF(BH$1&gt;'Inputs &amp; Summary'!$D$5,0,IF(BH$1&gt;VLOOKUP($G97,Lists!$J$17:$K$21,2),IF($M97=Lists!$H$3,IF($K97&lt;1,(($S97/$K97)*((1+'Inputs &amp; Summary'!$D$7)^BH$1)),((INT(BH$1/$K97)-INT((BH$1-1)/$K97))*$S97*((1+'Inputs &amp; Summary'!$D$7)^BH$1))),(_xlfn.WEIBULL.DIST(BH$1,$L97,$K97,FALSE)*$S97*((1+'Inputs &amp; Summary'!$D$7)^BH$1))),IF($M97=Lists!$H$3,IF($K97&lt;1,((($R97*(1-$E97)+$Q97*(1-$F97))/$K97)*((1+'Inputs &amp; Summary'!$D$7)^BH$1)),((INT(BH$1/$K97)-INT((BH$1-1)/$K97))*($R97*(1-$E97)+$Q97*(1-$F97))*((1+'Inputs &amp; Summary'!$D$7)^BH$1))),((_xlfn.WEIBULL.DIST(BH$1,$L97,$K97,FALSE)*($R97*(1-$E97)+$Q97*(1-$F97))*((1+'Inputs &amp; Summary'!$D$7)^BH$1))))))</f>
        <v>0</v>
      </c>
      <c r="BI97" s="248">
        <f>$D97*IF(BI$1&gt;'Inputs &amp; Summary'!$D$5,0,IF(BI$1&gt;VLOOKUP($G97,Lists!$J$17:$K$21,2),IF($M97=Lists!$H$3,IF($K97&lt;1,(($S97/$K97)*((1+'Inputs &amp; Summary'!$D$7)^BI$1)),((INT(BI$1/$K97)-INT((BI$1-1)/$K97))*$S97*((1+'Inputs &amp; Summary'!$D$7)^BI$1))),(_xlfn.WEIBULL.DIST(BI$1,$L97,$K97,FALSE)*$S97*((1+'Inputs &amp; Summary'!$D$7)^BI$1))),IF($M97=Lists!$H$3,IF($K97&lt;1,((($R97*(1-$E97)+$Q97*(1-$F97))/$K97)*((1+'Inputs &amp; Summary'!$D$7)^BI$1)),((INT(BI$1/$K97)-INT((BI$1-1)/$K97))*($R97*(1-$E97)+$Q97*(1-$F97))*((1+'Inputs &amp; Summary'!$D$7)^BI$1))),((_xlfn.WEIBULL.DIST(BI$1,$L97,$K97,FALSE)*($R97*(1-$E97)+$Q97*(1-$F97))*((1+'Inputs &amp; Summary'!$D$7)^BI$1))))))</f>
        <v>0</v>
      </c>
      <c r="BJ97" s="248">
        <f>$D97*IF(BJ$1&gt;'Inputs &amp; Summary'!$D$5,0,IF(BJ$1&gt;VLOOKUP($G97,Lists!$J$17:$K$21,2),IF($M97=Lists!$H$3,IF($K97&lt;1,(($S97/$K97)*((1+'Inputs &amp; Summary'!$D$7)^BJ$1)),((INT(BJ$1/$K97)-INT((BJ$1-1)/$K97))*$S97*((1+'Inputs &amp; Summary'!$D$7)^BJ$1))),(_xlfn.WEIBULL.DIST(BJ$1,$L97,$K97,FALSE)*$S97*((1+'Inputs &amp; Summary'!$D$7)^BJ$1))),IF($M97=Lists!$H$3,IF($K97&lt;1,((($R97*(1-$E97)+$Q97*(1-$F97))/$K97)*((1+'Inputs &amp; Summary'!$D$7)^BJ$1)),((INT(BJ$1/$K97)-INT((BJ$1-1)/$K97))*($R97*(1-$E97)+$Q97*(1-$F97))*((1+'Inputs &amp; Summary'!$D$7)^BJ$1))),((_xlfn.WEIBULL.DIST(BJ$1,$L97,$K97,FALSE)*($R97*(1-$E97)+$Q97*(1-$F97))*((1+'Inputs &amp; Summary'!$D$7)^BJ$1))))))</f>
        <v>0</v>
      </c>
      <c r="BK97" s="248">
        <f>$D97*IF(BK$1&gt;'Inputs &amp; Summary'!$D$5,0,IF(BK$1&gt;VLOOKUP($G97,Lists!$J$17:$K$21,2),IF($M97=Lists!$H$3,IF($K97&lt;1,(($S97/$K97)*((1+'Inputs &amp; Summary'!$D$7)^BK$1)),((INT(BK$1/$K97)-INT((BK$1-1)/$K97))*$S97*((1+'Inputs &amp; Summary'!$D$7)^BK$1))),(_xlfn.WEIBULL.DIST(BK$1,$L97,$K97,FALSE)*$S97*((1+'Inputs &amp; Summary'!$D$7)^BK$1))),IF($M97=Lists!$H$3,IF($K97&lt;1,((($R97*(1-$E97)+$Q97*(1-$F97))/$K97)*((1+'Inputs &amp; Summary'!$D$7)^BK$1)),((INT(BK$1/$K97)-INT((BK$1-1)/$K97))*($R97*(1-$E97)+$Q97*(1-$F97))*((1+'Inputs &amp; Summary'!$D$7)^BK$1))),((_xlfn.WEIBULL.DIST(BK$1,$L97,$K97,FALSE)*($R97*(1-$E97)+$Q97*(1-$F97))*((1+'Inputs &amp; Summary'!$D$7)^BK$1))))))</f>
        <v>0</v>
      </c>
      <c r="BL97" s="248">
        <f>$D97*IF(BL$1&gt;'Inputs &amp; Summary'!$D$5,0,IF(BL$1&gt;VLOOKUP($G97,Lists!$J$17:$K$21,2),IF($M97=Lists!$H$3,IF($K97&lt;1,(($S97/$K97)*((1+'Inputs &amp; Summary'!$D$7)^BL$1)),((INT(BL$1/$K97)-INT((BL$1-1)/$K97))*$S97*((1+'Inputs &amp; Summary'!$D$7)^BL$1))),(_xlfn.WEIBULL.DIST(BL$1,$L97,$K97,FALSE)*$S97*((1+'Inputs &amp; Summary'!$D$7)^BL$1))),IF($M97=Lists!$H$3,IF($K97&lt;1,((($R97*(1-$E97)+$Q97*(1-$F97))/$K97)*((1+'Inputs &amp; Summary'!$D$7)^BL$1)),((INT(BL$1/$K97)-INT((BL$1-1)/$K97))*($R97*(1-$E97)+$Q97*(1-$F97))*((1+'Inputs &amp; Summary'!$D$7)^BL$1))),((_xlfn.WEIBULL.DIST(BL$1,$L97,$K97,FALSE)*($R97*(1-$E97)+$Q97*(1-$F97))*((1+'Inputs &amp; Summary'!$D$7)^BL$1))))))</f>
        <v>0</v>
      </c>
    </row>
    <row r="98" spans="1:64" x14ac:dyDescent="0.3">
      <c r="A98" s="236" t="s">
        <v>155</v>
      </c>
      <c r="B98" s="117" t="str">
        <f>IF('Inputs &amp; Summary'!$D$15=Lists!$E$3,INDEX('Residential Rooftop Details'!$A$30:$X$158,MATCH('Cash Flow'!$A98,'Residential Rooftop Details'!$A$30:$A$158,0),COLUMN(B$1)),IF('Inputs &amp; Summary'!$D$15=Lists!$E$4,INDEX('Commercial Rooftop Details'!$A$30:$V$158,MATCH('Cash Flow'!$A98,'Commercial Rooftop Details'!$A$30:$A$158,0),COLUMN(B$1)),INDEX('Ground-Mount Details'!$A$30:$V$158,MATCH('Cash Flow'!$A98,'Ground-Mount Details'!$A$30:$A$158,0),COLUMN(B$1))))</f>
        <v>Preventive</v>
      </c>
      <c r="C98" s="117" t="str">
        <f>IF('Inputs &amp; Summary'!$D$15=Lists!$E$3,INDEX('Residential Rooftop Details'!$A$30:$X$158,MATCH('Cash Flow'!$A98,'Residential Rooftop Details'!$A$30:$A$158,0),COLUMN(C$1)),IF('Inputs &amp; Summary'!$D$15=Lists!$E$4,INDEX('Commercial Rooftop Details'!$A$30:$V$158,MATCH('Cash Flow'!$A98,'Commercial Rooftop Details'!$A$30:$A$158,0),COLUMN(C$1)),INDEX('Ground-Mount Details'!$A$30:$V$158,MATCH('Cash Flow'!$A98,'Ground-Mount Details'!$A$30:$A$158,0),COLUMN(C$1))))</f>
        <v>DC Wiring</v>
      </c>
      <c r="D98" s="117">
        <f>IF('Inputs &amp; Summary'!$D$15=Lists!$E$3,INDEX('Residential Rooftop Details'!$A$30:$X$158,MATCH('Cash Flow'!$A98,'Residential Rooftop Details'!$A$30:$A$158,0),COLUMN(D$1)),IF('Inputs &amp; Summary'!$D$15=Lists!$E$4,INDEX('Commercial Rooftop Details'!$A$30:$V$158,MATCH('Cash Flow'!$A98,'Commercial Rooftop Details'!$A$30:$A$158,0),COLUMN(D$1)),INDEX('Ground-Mount Details'!$A$30:$V$158,MATCH('Cash Flow'!$A98,'Ground-Mount Details'!$A$30:$A$158,0),COLUMN(D$1))))</f>
        <v>1</v>
      </c>
      <c r="E98" s="117">
        <f>IF('Inputs &amp; Summary'!$D$15=Lists!$E$3,INDEX('Residential Rooftop Details'!$A$30:$X$158,MATCH('Cash Flow'!$A98,'Residential Rooftop Details'!$A$30:$A$158,0),COLUMN(E$1)),IF('Inputs &amp; Summary'!$D$15=Lists!$E$4,INDEX('Commercial Rooftop Details'!$A$30:$V$158,MATCH('Cash Flow'!$A98,'Commercial Rooftop Details'!$A$30:$A$158,0),COLUMN(E$1)),INDEX('Ground-Mount Details'!$A$30:$V$158,MATCH('Cash Flow'!$A98,'Ground-Mount Details'!$A$30:$A$158,0),COLUMN(E$1))))</f>
        <v>0</v>
      </c>
      <c r="F98" s="117">
        <f>IF('Inputs &amp; Summary'!$D$15=Lists!$E$3,INDEX('Residential Rooftop Details'!$A$30:$X$158,MATCH('Cash Flow'!$A98,'Residential Rooftop Details'!$A$30:$A$158,0),COLUMN(F$1)),IF('Inputs &amp; Summary'!$D$15=Lists!$E$4,INDEX('Commercial Rooftop Details'!$A$30:$V$158,MATCH('Cash Flow'!$A98,'Commercial Rooftop Details'!$A$30:$A$158,0),COLUMN(F$1)),INDEX('Ground-Mount Details'!$A$30:$V$158,MATCH('Cash Flow'!$A98,'Ground-Mount Details'!$A$30:$A$158,0),COLUMN(F$1))))</f>
        <v>0</v>
      </c>
      <c r="G98" s="237" t="str">
        <f>IF('Inputs &amp; Summary'!$D$15=Lists!$E$3,INDEX('Residential Rooftop Details'!$A$30:$X$158,MATCH('Cash Flow'!$A98,'Residential Rooftop Details'!$A$30:$A$158,0),COLUMN(G$1)),IF('Inputs &amp; Summary'!$D$15=Lists!$E$4,INDEX('Commercial Rooftop Details'!$A$30:$V$158,MATCH('Cash Flow'!$A98,'Commercial Rooftop Details'!$A$30:$A$158,0),COLUMN(G$1)),INDEX('Ground-Mount Details'!$A$30:$V$158,MATCH('Cash Flow'!$A98,'Ground-Mount Details'!$A$30:$A$158,0),COLUMN(G$1))))</f>
        <v>N/A</v>
      </c>
      <c r="H98" s="237" t="str">
        <f>IF('Inputs &amp; Summary'!$D$15=Lists!$E$3,INDEX('Residential Rooftop Details'!$A$30:$X$158,MATCH('Cash Flow'!$A98,'Residential Rooftop Details'!$A$30:$A$158,0),COLUMN(H$1)),IF('Inputs &amp; Summary'!$D$15=Lists!$E$4,INDEX('Commercial Rooftop Details'!$A$30:$V$158,MATCH('Cash Flow'!$A98,'Commercial Rooftop Details'!$A$30:$A$158,0),COLUMN(H$1)),INDEX('Ground-Mount Details'!$A$30:$V$158,MATCH('Cash Flow'!$A98,'Ground-Mount Details'!$A$30:$A$158,0),COLUMN(H$1))))</f>
        <v>strings</v>
      </c>
      <c r="I98" s="237" t="str">
        <f>IF('Inputs &amp; Summary'!$D$15=Lists!$E$3,INDEX('Residential Rooftop Details'!$A$30:$X$158,MATCH('Cash Flow'!$A98,'Residential Rooftop Details'!$A$30:$A$158,0),COLUMN(I$1)),IF('Inputs &amp; Summary'!$D$15=Lists!$E$4,INDEX('Commercial Rooftop Details'!$A$30:$V$158,MATCH('Cash Flow'!$A98,'Commercial Rooftop Details'!$A$30:$A$158,0),COLUMN(I$1)),INDEX('Ground-Mount Details'!$A$30:$V$158,MATCH('Cash Flow'!$A98,'Ground-Mount Details'!$A$30:$A$158,0),COLUMN(I$1))))</f>
        <v>Master electrician</v>
      </c>
      <c r="J98" s="238">
        <f>IF('Inputs &amp; Summary'!$D$15=Lists!$E$3,INDEX('Residential Rooftop Details'!$A$30:$X$158,MATCH('Cash Flow'!$A98,'Residential Rooftop Details'!$A$30:$A$158,0),COLUMN(J$1)),IF('Inputs &amp; Summary'!$D$15=Lists!$E$4,INDEX('Commercial Rooftop Details'!$A$30:$V$158,MATCH('Cash Flow'!$A98,'Commercial Rooftop Details'!$A$30:$A$158,0),COLUMN(J$1)),INDEX('Ground-Mount Details'!$A$30:$V$158,MATCH('Cash Flow'!$A98,'Ground-Mount Details'!$A$30:$A$158,0),COLUMN(J$1))))</f>
        <v>23.197115384615383</v>
      </c>
      <c r="K98" s="239">
        <f>IF('Inputs &amp; Summary'!$D$15=Lists!$E$3,INDEX('Residential Rooftop Details'!$A$30:$X$158,MATCH('Cash Flow'!$A98,'Residential Rooftop Details'!$A$30:$A$158,0),COLUMN(K$1)),IF('Inputs &amp; Summary'!$D$15=Lists!$E$4,INDEX('Commercial Rooftop Details'!$A$30:$V$158,MATCH('Cash Flow'!$A98,'Commercial Rooftop Details'!$A$30:$A$158,0),COLUMN(K$1)),INDEX('Ground-Mount Details'!$A$30:$V$158,MATCH('Cash Flow'!$A98,'Ground-Mount Details'!$A$30:$A$158,0),COLUMN(K$1))))</f>
        <v>5</v>
      </c>
      <c r="L98" s="239">
        <f>IF('Inputs &amp; Summary'!$D$15=Lists!$E$3,INDEX('Residential Rooftop Details'!$A$30:$X$158,MATCH('Cash Flow'!$A98,'Residential Rooftop Details'!$A$30:$A$158,0),COLUMN(L$1)),IF('Inputs &amp; Summary'!$D$15=Lists!$E$4,INDEX('Commercial Rooftop Details'!$A$30:$V$158,MATCH('Cash Flow'!$A98,'Commercial Rooftop Details'!$A$30:$A$158,0),COLUMN(L$1)),INDEX('Ground-Mount Details'!$A$30:$V$158,MATCH('Cash Flow'!$A98,'Ground-Mount Details'!$A$30:$A$158,0),COLUMN(L$1))))</f>
        <v>1</v>
      </c>
      <c r="M98" s="238" t="str">
        <f>IF('Inputs &amp; Summary'!$D$15=Lists!$E$3,INDEX('Residential Rooftop Details'!$A$30:$X$158,MATCH('Cash Flow'!$A98,'Residential Rooftop Details'!$A$30:$A$158,0),COLUMN(M$1)),IF('Inputs &amp; Summary'!$D$15=Lists!$E$4,INDEX('Commercial Rooftop Details'!$A$30:$V$158,MATCH('Cash Flow'!$A98,'Commercial Rooftop Details'!$A$30:$A$158,0),COLUMN(M$1)),INDEX('Ground-Mount Details'!$A$30:$V$158,MATCH('Cash Flow'!$A98,'Ground-Mount Details'!$A$30:$A$158,0),COLUMN(M$1))))</f>
        <v>interval</v>
      </c>
      <c r="N98" s="240">
        <f>IF('Inputs &amp; Summary'!$D$15=Lists!$E$3,INDEX('Residential Rooftop Details'!$A$30:$X$158,MATCH('Cash Flow'!$A98,'Residential Rooftop Details'!$A$30:$A$158,0),COLUMN(N$1)),IF('Inputs &amp; Summary'!$D$15=Lists!$E$4,INDEX('Commercial Rooftop Details'!$A$30:$V$158,MATCH('Cash Flow'!$A98,'Commercial Rooftop Details'!$A$30:$A$158,0),COLUMN(N$1)),INDEX('Ground-Mount Details'!$A$30:$V$158,MATCH('Cash Flow'!$A98,'Ground-Mount Details'!$A$30:$A$158,0),COLUMN(N$1))))</f>
        <v>103.04449648711943</v>
      </c>
      <c r="O98" s="239">
        <f>IF('Inputs &amp; Summary'!$D$15=Lists!$E$3,INDEX('Residential Rooftop Details'!$A$30:$X$158,MATCH('Cash Flow'!$A98,'Residential Rooftop Details'!$A$30:$A$158,0),COLUMN(O$1)),IF('Inputs &amp; Summary'!$D$15=Lists!$E$4,INDEX('Commercial Rooftop Details'!$A$30:$V$158,MATCH('Cash Flow'!$A98,'Commercial Rooftop Details'!$A$30:$A$158,0),COLUMN(O$1)),INDEX('Ground-Mount Details'!$A$30:$V$158,MATCH('Cash Flow'!$A98,'Ground-Mount Details'!$A$30:$A$158,0),COLUMN(O$1))))</f>
        <v>0.25</v>
      </c>
      <c r="P98" s="241">
        <f>IF('Inputs &amp; Summary'!$D$15=Lists!$E$3,INDEX('Residential Rooftop Details'!$A$30:$X$158,MATCH('Cash Flow'!$A98,'Residential Rooftop Details'!$A$30:$A$158,0),COLUMN(P$1)),IF('Inputs &amp; Summary'!$D$15=Lists!$E$4,INDEX('Commercial Rooftop Details'!$A$30:$V$158,MATCH('Cash Flow'!$A98,'Commercial Rooftop Details'!$A$30:$A$158,0),COLUMN(P$1)),INDEX('Ground-Mount Details'!$A$30:$V$158,MATCH('Cash Flow'!$A98,'Ground-Mount Details'!$A$30:$A$158,0),COLUMN(P$1))))</f>
        <v>0</v>
      </c>
      <c r="Q98" s="242">
        <f>IF('Inputs &amp; Summary'!$D$15=Lists!$E$3,INDEX('Residential Rooftop Details'!$A$30:$X$158,MATCH('Cash Flow'!$A98,'Residential Rooftop Details'!$A$30:$A$158,0),COLUMN(Q$1)),IF('Inputs &amp; Summary'!$D$15=Lists!$E$4,INDEX('Commercial Rooftop Details'!$A$30:$V$158,MATCH('Cash Flow'!$A98,'Commercial Rooftop Details'!$A$30:$A$158,0),COLUMN(Q$1)),INDEX('Ground-Mount Details'!$A$30:$V$158,MATCH('Cash Flow'!$A98,'Ground-Mount Details'!$A$30:$A$158,0),COLUMN(Q$1))))</f>
        <v>597.583768690326</v>
      </c>
      <c r="R98" s="242">
        <f>IF('Inputs &amp; Summary'!$D$15=Lists!$E$3,INDEX('Residential Rooftop Details'!$A$30:$X$158,MATCH('Cash Flow'!$A98,'Residential Rooftop Details'!$A$30:$A$158,0),COLUMN(R$1)),IF('Inputs &amp; Summary'!$D$15=Lists!$E$4,INDEX('Commercial Rooftop Details'!$A$30:$V$158,MATCH('Cash Flow'!$A98,'Commercial Rooftop Details'!$A$30:$A$158,0),COLUMN(R$1)),INDEX('Ground-Mount Details'!$A$30:$V$158,MATCH('Cash Flow'!$A98,'Ground-Mount Details'!$A$30:$A$158,0),COLUMN(R$1))))</f>
        <v>0</v>
      </c>
      <c r="S98" s="243">
        <f>IF('Inputs &amp; Summary'!$D$15=Lists!$E$3,INDEX('Residential Rooftop Details'!$A$30:$X$158,MATCH('Cash Flow'!$A98,'Residential Rooftop Details'!$A$30:$A$158,0),COLUMN(S$1)),IF('Inputs &amp; Summary'!$D$15=Lists!$E$4,INDEX('Commercial Rooftop Details'!$A$30:$V$158,MATCH('Cash Flow'!$A98,'Commercial Rooftop Details'!$A$30:$A$158,0),COLUMN(S$1)),INDEX('Ground-Mount Details'!$A$30:$V$158,MATCH('Cash Flow'!$A98,'Ground-Mount Details'!$A$30:$A$158,0),COLUMN(S$1))))</f>
        <v>597.583768690326</v>
      </c>
      <c r="T98" s="238">
        <f>IF('Inputs &amp; Summary'!$D$15=Lists!$E$3,INDEX('Residential Rooftop Details'!$A$30:$X$158,MATCH('Cash Flow'!$A98,'Residential Rooftop Details'!$A$30:$A$158,0),COLUMN(T$1)),IF('Inputs &amp; Summary'!$D$15=Lists!$E$4,INDEX('Commercial Rooftop Details'!$A$30:$V$158,MATCH('Cash Flow'!$A98,'Commercial Rooftop Details'!$A$30:$A$158,0),COLUMN(T$1)),INDEX('Ground-Mount Details'!$A$30:$V$158,MATCH('Cash Flow'!$A98,'Ground-Mount Details'!$A$30:$A$158,0),COLUMN(T$1))))</f>
        <v>0</v>
      </c>
      <c r="U98" s="244">
        <f>IF('Inputs &amp; Summary'!$D$15=Lists!$E$3,INDEX('Residential Rooftop Details'!$A$30:$X$158,MATCH('Cash Flow'!$A98,'Residential Rooftop Details'!$A$30:$A$158,0),COLUMN(U$1)),IF('Inputs &amp; Summary'!$D$15=Lists!$E$4,INDEX('Commercial Rooftop Details'!$A$30:$V$158,MATCH('Cash Flow'!$A98,'Commercial Rooftop Details'!$A$30:$A$158,0),COLUMN(U$1)),INDEX('Ground-Mount Details'!$A$30:$V$158,MATCH('Cash Flow'!$A98,'Ground-Mount Details'!$A$30:$A$158,0),COLUMN(U$1))))</f>
        <v>0</v>
      </c>
      <c r="V98" s="245">
        <f t="shared" si="8"/>
        <v>154.02395827844421</v>
      </c>
      <c r="W98" s="245">
        <f>NPV('Inputs &amp; Summary'!$D$6,Y98:BL98)</f>
        <v>1361.6967862917948</v>
      </c>
      <c r="X98" s="246">
        <f t="shared" ref="X98:X129" si="9">W98/SUM($W$2:$W$130)</f>
        <v>9.8832466688191459E-3</v>
      </c>
      <c r="Y98" s="248">
        <f>$D98*IF(Y$1&gt;'Inputs &amp; Summary'!$D$5,0,IF(Y$1&gt;VLOOKUP($G98,Lists!$J$17:$K$21,2),IF($M98=Lists!$H$3,IF($K98&lt;1,(($S98/$K98)*((1+'Inputs &amp; Summary'!$D$7)^Y$1)),((INT(Y$1/$K98)-INT((Y$1-1)/$K98))*$S98*((1+'Inputs &amp; Summary'!$D$7)^Y$1))),(_xlfn.WEIBULL.DIST(Y$1,$L98,$K98,FALSE)*$S98*((1+'Inputs &amp; Summary'!$D$7)^Y$1))),IF($M98=Lists!$H$3,IF($K98&lt;1,((($R98*(1-$E98)+$Q98*(1-$F98))/$K98)*((1+'Inputs &amp; Summary'!$D$7)^Y$1)),((INT(Y$1/$K98)-INT((Y$1-1)/$K98))*($R98*(1-$E98)+$Q98*(1-$F98))*((1+'Inputs &amp; Summary'!$D$7)^Y$1))),((_xlfn.WEIBULL.DIST(Y$1,$L98,$K98,FALSE)*($R98*(1-$E98)+$Q98*(1-$F98))*((1+'Inputs &amp; Summary'!$D$7)^Y$1))))))</f>
        <v>0</v>
      </c>
      <c r="Z98" s="248">
        <f>$D98*IF(Z$1&gt;'Inputs &amp; Summary'!$D$5,0,IF(Z$1&gt;VLOOKUP($G98,Lists!$J$17:$K$21,2),IF($M98=Lists!$H$3,IF($K98&lt;1,(($S98/$K98)*((1+'Inputs &amp; Summary'!$D$7)^Z$1)),((INT(Z$1/$K98)-INT((Z$1-1)/$K98))*$S98*((1+'Inputs &amp; Summary'!$D$7)^Z$1))),(_xlfn.WEIBULL.DIST(Z$1,$L98,$K98,FALSE)*$S98*((1+'Inputs &amp; Summary'!$D$7)^Z$1))),IF($M98=Lists!$H$3,IF($K98&lt;1,((($R98*(1-$E98)+$Q98*(1-$F98))/$K98)*((1+'Inputs &amp; Summary'!$D$7)^Z$1)),((INT(Z$1/$K98)-INT((Z$1-1)/$K98))*($R98*(1-$E98)+$Q98*(1-$F98))*((1+'Inputs &amp; Summary'!$D$7)^Z$1))),((_xlfn.WEIBULL.DIST(Z$1,$L98,$K98,FALSE)*($R98*(1-$E98)+$Q98*(1-$F98))*((1+'Inputs &amp; Summary'!$D$7)^Z$1))))))</f>
        <v>0</v>
      </c>
      <c r="AA98" s="248">
        <f>$D98*IF(AA$1&gt;'Inputs &amp; Summary'!$D$5,0,IF(AA$1&gt;VLOOKUP($G98,Lists!$J$17:$K$21,2),IF($M98=Lists!$H$3,IF($K98&lt;1,(($S98/$K98)*((1+'Inputs &amp; Summary'!$D$7)^AA$1)),((INT(AA$1/$K98)-INT((AA$1-1)/$K98))*$S98*((1+'Inputs &amp; Summary'!$D$7)^AA$1))),(_xlfn.WEIBULL.DIST(AA$1,$L98,$K98,FALSE)*$S98*((1+'Inputs &amp; Summary'!$D$7)^AA$1))),IF($M98=Lists!$H$3,IF($K98&lt;1,((($R98*(1-$E98)+$Q98*(1-$F98))/$K98)*((1+'Inputs &amp; Summary'!$D$7)^AA$1)),((INT(AA$1/$K98)-INT((AA$1-1)/$K98))*($R98*(1-$E98)+$Q98*(1-$F98))*((1+'Inputs &amp; Summary'!$D$7)^AA$1))),((_xlfn.WEIBULL.DIST(AA$1,$L98,$K98,FALSE)*($R98*(1-$E98)+$Q98*(1-$F98))*((1+'Inputs &amp; Summary'!$D$7)^AA$1))))))</f>
        <v>0</v>
      </c>
      <c r="AB98" s="248">
        <f>$D98*IF(AB$1&gt;'Inputs &amp; Summary'!$D$5,0,IF(AB$1&gt;VLOOKUP($G98,Lists!$J$17:$K$21,2),IF($M98=Lists!$H$3,IF($K98&lt;1,(($S98/$K98)*((1+'Inputs &amp; Summary'!$D$7)^AB$1)),((INT(AB$1/$K98)-INT((AB$1-1)/$K98))*$S98*((1+'Inputs &amp; Summary'!$D$7)^AB$1))),(_xlfn.WEIBULL.DIST(AB$1,$L98,$K98,FALSE)*$S98*((1+'Inputs &amp; Summary'!$D$7)^AB$1))),IF($M98=Lists!$H$3,IF($K98&lt;1,((($R98*(1-$E98)+$Q98*(1-$F98))/$K98)*((1+'Inputs &amp; Summary'!$D$7)^AB$1)),((INT(AB$1/$K98)-INT((AB$1-1)/$K98))*($R98*(1-$E98)+$Q98*(1-$F98))*((1+'Inputs &amp; Summary'!$D$7)^AB$1))),((_xlfn.WEIBULL.DIST(AB$1,$L98,$K98,FALSE)*($R98*(1-$E98)+$Q98*(1-$F98))*((1+'Inputs &amp; Summary'!$D$7)^AB$1))))))</f>
        <v>0</v>
      </c>
      <c r="AC98" s="248">
        <f>$D98*IF(AC$1&gt;'Inputs &amp; Summary'!$D$5,0,IF(AC$1&gt;VLOOKUP($G98,Lists!$J$17:$K$21,2),IF($M98=Lists!$H$3,IF($K98&lt;1,(($S98/$K98)*((1+'Inputs &amp; Summary'!$D$7)^AC$1)),((INT(AC$1/$K98)-INT((AC$1-1)/$K98))*$S98*((1+'Inputs &amp; Summary'!$D$7)^AC$1))),(_xlfn.WEIBULL.DIST(AC$1,$L98,$K98,FALSE)*$S98*((1+'Inputs &amp; Summary'!$D$7)^AC$1))),IF($M98=Lists!$H$3,IF($K98&lt;1,((($R98*(1-$E98)+$Q98*(1-$F98))/$K98)*((1+'Inputs &amp; Summary'!$D$7)^AC$1)),((INT(AC$1/$K98)-INT((AC$1-1)/$K98))*($R98*(1-$E98)+$Q98*(1-$F98))*((1+'Inputs &amp; Summary'!$D$7)^AC$1))),((_xlfn.WEIBULL.DIST(AC$1,$L98,$K98,FALSE)*($R98*(1-$E98)+$Q98*(1-$F98))*((1+'Inputs &amp; Summary'!$D$7)^AC$1))))))</f>
        <v>659.78076731489818</v>
      </c>
      <c r="AD98" s="248">
        <f>$D98*IF(AD$1&gt;'Inputs &amp; Summary'!$D$5,0,IF(AD$1&gt;VLOOKUP($G98,Lists!$J$17:$K$21,2),IF($M98=Lists!$H$3,IF($K98&lt;1,(($S98/$K98)*((1+'Inputs &amp; Summary'!$D$7)^AD$1)),((INT(AD$1/$K98)-INT((AD$1-1)/$K98))*$S98*((1+'Inputs &amp; Summary'!$D$7)^AD$1))),(_xlfn.WEIBULL.DIST(AD$1,$L98,$K98,FALSE)*$S98*((1+'Inputs &amp; Summary'!$D$7)^AD$1))),IF($M98=Lists!$H$3,IF($K98&lt;1,((($R98*(1-$E98)+$Q98*(1-$F98))/$K98)*((1+'Inputs &amp; Summary'!$D$7)^AD$1)),((INT(AD$1/$K98)-INT((AD$1-1)/$K98))*($R98*(1-$E98)+$Q98*(1-$F98))*((1+'Inputs &amp; Summary'!$D$7)^AD$1))),((_xlfn.WEIBULL.DIST(AD$1,$L98,$K98,FALSE)*($R98*(1-$E98)+$Q98*(1-$F98))*((1+'Inputs &amp; Summary'!$D$7)^AD$1))))))</f>
        <v>0</v>
      </c>
      <c r="AE98" s="248">
        <f>$D98*IF(AE$1&gt;'Inputs &amp; Summary'!$D$5,0,IF(AE$1&gt;VLOOKUP($G98,Lists!$J$17:$K$21,2),IF($M98=Lists!$H$3,IF($K98&lt;1,(($S98/$K98)*((1+'Inputs &amp; Summary'!$D$7)^AE$1)),((INT(AE$1/$K98)-INT((AE$1-1)/$K98))*$S98*((1+'Inputs &amp; Summary'!$D$7)^AE$1))),(_xlfn.WEIBULL.DIST(AE$1,$L98,$K98,FALSE)*$S98*((1+'Inputs &amp; Summary'!$D$7)^AE$1))),IF($M98=Lists!$H$3,IF($K98&lt;1,((($R98*(1-$E98)+$Q98*(1-$F98))/$K98)*((1+'Inputs &amp; Summary'!$D$7)^AE$1)),((INT(AE$1/$K98)-INT((AE$1-1)/$K98))*($R98*(1-$E98)+$Q98*(1-$F98))*((1+'Inputs &amp; Summary'!$D$7)^AE$1))),((_xlfn.WEIBULL.DIST(AE$1,$L98,$K98,FALSE)*($R98*(1-$E98)+$Q98*(1-$F98))*((1+'Inputs &amp; Summary'!$D$7)^AE$1))))))</f>
        <v>0</v>
      </c>
      <c r="AF98" s="248">
        <f>$D98*IF(AF$1&gt;'Inputs &amp; Summary'!$D$5,0,IF(AF$1&gt;VLOOKUP($G98,Lists!$J$17:$K$21,2),IF($M98=Lists!$H$3,IF($K98&lt;1,(($S98/$K98)*((1+'Inputs &amp; Summary'!$D$7)^AF$1)),((INT(AF$1/$K98)-INT((AF$1-1)/$K98))*$S98*((1+'Inputs &amp; Summary'!$D$7)^AF$1))),(_xlfn.WEIBULL.DIST(AF$1,$L98,$K98,FALSE)*$S98*((1+'Inputs &amp; Summary'!$D$7)^AF$1))),IF($M98=Lists!$H$3,IF($K98&lt;1,((($R98*(1-$E98)+$Q98*(1-$F98))/$K98)*((1+'Inputs &amp; Summary'!$D$7)^AF$1)),((INT(AF$1/$K98)-INT((AF$1-1)/$K98))*($R98*(1-$E98)+$Q98*(1-$F98))*((1+'Inputs &amp; Summary'!$D$7)^AF$1))),((_xlfn.WEIBULL.DIST(AF$1,$L98,$K98,FALSE)*($R98*(1-$E98)+$Q98*(1-$F98))*((1+'Inputs &amp; Summary'!$D$7)^AF$1))))))</f>
        <v>0</v>
      </c>
      <c r="AG98" s="248">
        <f>$D98*IF(AG$1&gt;'Inputs &amp; Summary'!$D$5,0,IF(AG$1&gt;VLOOKUP($G98,Lists!$J$17:$K$21,2),IF($M98=Lists!$H$3,IF($K98&lt;1,(($S98/$K98)*((1+'Inputs &amp; Summary'!$D$7)^AG$1)),((INT(AG$1/$K98)-INT((AG$1-1)/$K98))*$S98*((1+'Inputs &amp; Summary'!$D$7)^AG$1))),(_xlfn.WEIBULL.DIST(AG$1,$L98,$K98,FALSE)*$S98*((1+'Inputs &amp; Summary'!$D$7)^AG$1))),IF($M98=Lists!$H$3,IF($K98&lt;1,((($R98*(1-$E98)+$Q98*(1-$F98))/$K98)*((1+'Inputs &amp; Summary'!$D$7)^AG$1)),((INT(AG$1/$K98)-INT((AG$1-1)/$K98))*($R98*(1-$E98)+$Q98*(1-$F98))*((1+'Inputs &amp; Summary'!$D$7)^AG$1))),((_xlfn.WEIBULL.DIST(AG$1,$L98,$K98,FALSE)*($R98*(1-$E98)+$Q98*(1-$F98))*((1+'Inputs &amp; Summary'!$D$7)^AG$1))))))</f>
        <v>0</v>
      </c>
      <c r="AH98" s="248">
        <f>$D98*IF(AH$1&gt;'Inputs &amp; Summary'!$D$5,0,IF(AH$1&gt;VLOOKUP($G98,Lists!$J$17:$K$21,2),IF($M98=Lists!$H$3,IF($K98&lt;1,(($S98/$K98)*((1+'Inputs &amp; Summary'!$D$7)^AH$1)),((INT(AH$1/$K98)-INT((AH$1-1)/$K98))*$S98*((1+'Inputs &amp; Summary'!$D$7)^AH$1))),(_xlfn.WEIBULL.DIST(AH$1,$L98,$K98,FALSE)*$S98*((1+'Inputs &amp; Summary'!$D$7)^AH$1))),IF($M98=Lists!$H$3,IF($K98&lt;1,((($R98*(1-$E98)+$Q98*(1-$F98))/$K98)*((1+'Inputs &amp; Summary'!$D$7)^AH$1)),((INT(AH$1/$K98)-INT((AH$1-1)/$K98))*($R98*(1-$E98)+$Q98*(1-$F98))*((1+'Inputs &amp; Summary'!$D$7)^AH$1))),((_xlfn.WEIBULL.DIST(AH$1,$L98,$K98,FALSE)*($R98*(1-$E98)+$Q98*(1-$F98))*((1+'Inputs &amp; Summary'!$D$7)^AH$1))))))</f>
        <v>728.45127951294501</v>
      </c>
      <c r="AI98" s="248">
        <f>$D98*IF(AI$1&gt;'Inputs &amp; Summary'!$D$5,0,IF(AI$1&gt;VLOOKUP($G98,Lists!$J$17:$K$21,2),IF($M98=Lists!$H$3,IF($K98&lt;1,(($S98/$K98)*((1+'Inputs &amp; Summary'!$D$7)^AI$1)),((INT(AI$1/$K98)-INT((AI$1-1)/$K98))*$S98*((1+'Inputs &amp; Summary'!$D$7)^AI$1))),(_xlfn.WEIBULL.DIST(AI$1,$L98,$K98,FALSE)*$S98*((1+'Inputs &amp; Summary'!$D$7)^AI$1))),IF($M98=Lists!$H$3,IF($K98&lt;1,((($R98*(1-$E98)+$Q98*(1-$F98))/$K98)*((1+'Inputs &amp; Summary'!$D$7)^AI$1)),((INT(AI$1/$K98)-INT((AI$1-1)/$K98))*($R98*(1-$E98)+$Q98*(1-$F98))*((1+'Inputs &amp; Summary'!$D$7)^AI$1))),((_xlfn.WEIBULL.DIST(AI$1,$L98,$K98,FALSE)*($R98*(1-$E98)+$Q98*(1-$F98))*((1+'Inputs &amp; Summary'!$D$7)^AI$1))))))</f>
        <v>0</v>
      </c>
      <c r="AJ98" s="248">
        <f>$D98*IF(AJ$1&gt;'Inputs &amp; Summary'!$D$5,0,IF(AJ$1&gt;VLOOKUP($G98,Lists!$J$17:$K$21,2),IF($M98=Lists!$H$3,IF($K98&lt;1,(($S98/$K98)*((1+'Inputs &amp; Summary'!$D$7)^AJ$1)),((INT(AJ$1/$K98)-INT((AJ$1-1)/$K98))*$S98*((1+'Inputs &amp; Summary'!$D$7)^AJ$1))),(_xlfn.WEIBULL.DIST(AJ$1,$L98,$K98,FALSE)*$S98*((1+'Inputs &amp; Summary'!$D$7)^AJ$1))),IF($M98=Lists!$H$3,IF($K98&lt;1,((($R98*(1-$E98)+$Q98*(1-$F98))/$K98)*((1+'Inputs &amp; Summary'!$D$7)^AJ$1)),((INT(AJ$1/$K98)-INT((AJ$1-1)/$K98))*($R98*(1-$E98)+$Q98*(1-$F98))*((1+'Inputs &amp; Summary'!$D$7)^AJ$1))),((_xlfn.WEIBULL.DIST(AJ$1,$L98,$K98,FALSE)*($R98*(1-$E98)+$Q98*(1-$F98))*((1+'Inputs &amp; Summary'!$D$7)^AJ$1))))))</f>
        <v>0</v>
      </c>
      <c r="AK98" s="248">
        <f>$D98*IF(AK$1&gt;'Inputs &amp; Summary'!$D$5,0,IF(AK$1&gt;VLOOKUP($G98,Lists!$J$17:$K$21,2),IF($M98=Lists!$H$3,IF($K98&lt;1,(($S98/$K98)*((1+'Inputs &amp; Summary'!$D$7)^AK$1)),((INT(AK$1/$K98)-INT((AK$1-1)/$K98))*$S98*((1+'Inputs &amp; Summary'!$D$7)^AK$1))),(_xlfn.WEIBULL.DIST(AK$1,$L98,$K98,FALSE)*$S98*((1+'Inputs &amp; Summary'!$D$7)^AK$1))),IF($M98=Lists!$H$3,IF($K98&lt;1,((($R98*(1-$E98)+$Q98*(1-$F98))/$K98)*((1+'Inputs &amp; Summary'!$D$7)^AK$1)),((INT(AK$1/$K98)-INT((AK$1-1)/$K98))*($R98*(1-$E98)+$Q98*(1-$F98))*((1+'Inputs &amp; Summary'!$D$7)^AK$1))),((_xlfn.WEIBULL.DIST(AK$1,$L98,$K98,FALSE)*($R98*(1-$E98)+$Q98*(1-$F98))*((1+'Inputs &amp; Summary'!$D$7)^AK$1))))))</f>
        <v>0</v>
      </c>
      <c r="AL98" s="248">
        <f>$D98*IF(AL$1&gt;'Inputs &amp; Summary'!$D$5,0,IF(AL$1&gt;VLOOKUP($G98,Lists!$J$17:$K$21,2),IF($M98=Lists!$H$3,IF($K98&lt;1,(($S98/$K98)*((1+'Inputs &amp; Summary'!$D$7)^AL$1)),((INT(AL$1/$K98)-INT((AL$1-1)/$K98))*$S98*((1+'Inputs &amp; Summary'!$D$7)^AL$1))),(_xlfn.WEIBULL.DIST(AL$1,$L98,$K98,FALSE)*$S98*((1+'Inputs &amp; Summary'!$D$7)^AL$1))),IF($M98=Lists!$H$3,IF($K98&lt;1,((($R98*(1-$E98)+$Q98*(1-$F98))/$K98)*((1+'Inputs &amp; Summary'!$D$7)^AL$1)),((INT(AL$1/$K98)-INT((AL$1-1)/$K98))*($R98*(1-$E98)+$Q98*(1-$F98))*((1+'Inputs &amp; Summary'!$D$7)^AL$1))),((_xlfn.WEIBULL.DIST(AL$1,$L98,$K98,FALSE)*($R98*(1-$E98)+$Q98*(1-$F98))*((1+'Inputs &amp; Summary'!$D$7)^AL$1))))))</f>
        <v>0</v>
      </c>
      <c r="AM98" s="248">
        <f>$D98*IF(AM$1&gt;'Inputs &amp; Summary'!$D$5,0,IF(AM$1&gt;VLOOKUP($G98,Lists!$J$17:$K$21,2),IF($M98=Lists!$H$3,IF($K98&lt;1,(($S98/$K98)*((1+'Inputs &amp; Summary'!$D$7)^AM$1)),((INT(AM$1/$K98)-INT((AM$1-1)/$K98))*$S98*((1+'Inputs &amp; Summary'!$D$7)^AM$1))),(_xlfn.WEIBULL.DIST(AM$1,$L98,$K98,FALSE)*$S98*((1+'Inputs &amp; Summary'!$D$7)^AM$1))),IF($M98=Lists!$H$3,IF($K98&lt;1,((($R98*(1-$E98)+$Q98*(1-$F98))/$K98)*((1+'Inputs &amp; Summary'!$D$7)^AM$1)),((INT(AM$1/$K98)-INT((AM$1-1)/$K98))*($R98*(1-$E98)+$Q98*(1-$F98))*((1+'Inputs &amp; Summary'!$D$7)^AM$1))),((_xlfn.WEIBULL.DIST(AM$1,$L98,$K98,FALSE)*($R98*(1-$E98)+$Q98*(1-$F98))*((1+'Inputs &amp; Summary'!$D$7)^AM$1))))))</f>
        <v>804.26907377671989</v>
      </c>
      <c r="AN98" s="248">
        <f>$D98*IF(AN$1&gt;'Inputs &amp; Summary'!$D$5,0,IF(AN$1&gt;VLOOKUP($G98,Lists!$J$17:$K$21,2),IF($M98=Lists!$H$3,IF($K98&lt;1,(($S98/$K98)*((1+'Inputs &amp; Summary'!$D$7)^AN$1)),((INT(AN$1/$K98)-INT((AN$1-1)/$K98))*$S98*((1+'Inputs &amp; Summary'!$D$7)^AN$1))),(_xlfn.WEIBULL.DIST(AN$1,$L98,$K98,FALSE)*$S98*((1+'Inputs &amp; Summary'!$D$7)^AN$1))),IF($M98=Lists!$H$3,IF($K98&lt;1,((($R98*(1-$E98)+$Q98*(1-$F98))/$K98)*((1+'Inputs &amp; Summary'!$D$7)^AN$1)),((INT(AN$1/$K98)-INT((AN$1-1)/$K98))*($R98*(1-$E98)+$Q98*(1-$F98))*((1+'Inputs &amp; Summary'!$D$7)^AN$1))),((_xlfn.WEIBULL.DIST(AN$1,$L98,$K98,FALSE)*($R98*(1-$E98)+$Q98*(1-$F98))*((1+'Inputs &amp; Summary'!$D$7)^AN$1))))))</f>
        <v>0</v>
      </c>
      <c r="AO98" s="248">
        <f>$D98*IF(AO$1&gt;'Inputs &amp; Summary'!$D$5,0,IF(AO$1&gt;VLOOKUP($G98,Lists!$J$17:$K$21,2),IF($M98=Lists!$H$3,IF($K98&lt;1,(($S98/$K98)*((1+'Inputs &amp; Summary'!$D$7)^AO$1)),((INT(AO$1/$K98)-INT((AO$1-1)/$K98))*$S98*((1+'Inputs &amp; Summary'!$D$7)^AO$1))),(_xlfn.WEIBULL.DIST(AO$1,$L98,$K98,FALSE)*$S98*((1+'Inputs &amp; Summary'!$D$7)^AO$1))),IF($M98=Lists!$H$3,IF($K98&lt;1,((($R98*(1-$E98)+$Q98*(1-$F98))/$K98)*((1+'Inputs &amp; Summary'!$D$7)^AO$1)),((INT(AO$1/$K98)-INT((AO$1-1)/$K98))*($R98*(1-$E98)+$Q98*(1-$F98))*((1+'Inputs &amp; Summary'!$D$7)^AO$1))),((_xlfn.WEIBULL.DIST(AO$1,$L98,$K98,FALSE)*($R98*(1-$E98)+$Q98*(1-$F98))*((1+'Inputs &amp; Summary'!$D$7)^AO$1))))))</f>
        <v>0</v>
      </c>
      <c r="AP98" s="248">
        <f>$D98*IF(AP$1&gt;'Inputs &amp; Summary'!$D$5,0,IF(AP$1&gt;VLOOKUP($G98,Lists!$J$17:$K$21,2),IF($M98=Lists!$H$3,IF($K98&lt;1,(($S98/$K98)*((1+'Inputs &amp; Summary'!$D$7)^AP$1)),((INT(AP$1/$K98)-INT((AP$1-1)/$K98))*$S98*((1+'Inputs &amp; Summary'!$D$7)^AP$1))),(_xlfn.WEIBULL.DIST(AP$1,$L98,$K98,FALSE)*$S98*((1+'Inputs &amp; Summary'!$D$7)^AP$1))),IF($M98=Lists!$H$3,IF($K98&lt;1,((($R98*(1-$E98)+$Q98*(1-$F98))/$K98)*((1+'Inputs &amp; Summary'!$D$7)^AP$1)),((INT(AP$1/$K98)-INT((AP$1-1)/$K98))*($R98*(1-$E98)+$Q98*(1-$F98))*((1+'Inputs &amp; Summary'!$D$7)^AP$1))),((_xlfn.WEIBULL.DIST(AP$1,$L98,$K98,FALSE)*($R98*(1-$E98)+$Q98*(1-$F98))*((1+'Inputs &amp; Summary'!$D$7)^AP$1))))))</f>
        <v>0</v>
      </c>
      <c r="AQ98" s="248">
        <f>$D98*IF(AQ$1&gt;'Inputs &amp; Summary'!$D$5,0,IF(AQ$1&gt;VLOOKUP($G98,Lists!$J$17:$K$21,2),IF($M98=Lists!$H$3,IF($K98&lt;1,(($S98/$K98)*((1+'Inputs &amp; Summary'!$D$7)^AQ$1)),((INT(AQ$1/$K98)-INT((AQ$1-1)/$K98))*$S98*((1+'Inputs &amp; Summary'!$D$7)^AQ$1))),(_xlfn.WEIBULL.DIST(AQ$1,$L98,$K98,FALSE)*$S98*((1+'Inputs &amp; Summary'!$D$7)^AQ$1))),IF($M98=Lists!$H$3,IF($K98&lt;1,((($R98*(1-$E98)+$Q98*(1-$F98))/$K98)*((1+'Inputs &amp; Summary'!$D$7)^AQ$1)),((INT(AQ$1/$K98)-INT((AQ$1-1)/$K98))*($R98*(1-$E98)+$Q98*(1-$F98))*((1+'Inputs &amp; Summary'!$D$7)^AQ$1))),((_xlfn.WEIBULL.DIST(AQ$1,$L98,$K98,FALSE)*($R98*(1-$E98)+$Q98*(1-$F98))*((1+'Inputs &amp; Summary'!$D$7)^AQ$1))))))</f>
        <v>0</v>
      </c>
      <c r="AR98" s="248">
        <f>$D98*IF(AR$1&gt;'Inputs &amp; Summary'!$D$5,0,IF(AR$1&gt;VLOOKUP($G98,Lists!$J$17:$K$21,2),IF($M98=Lists!$H$3,IF($K98&lt;1,(($S98/$K98)*((1+'Inputs &amp; Summary'!$D$7)^AR$1)),((INT(AR$1/$K98)-INT((AR$1-1)/$K98))*$S98*((1+'Inputs &amp; Summary'!$D$7)^AR$1))),(_xlfn.WEIBULL.DIST(AR$1,$L98,$K98,FALSE)*$S98*((1+'Inputs &amp; Summary'!$D$7)^AR$1))),IF($M98=Lists!$H$3,IF($K98&lt;1,((($R98*(1-$E98)+$Q98*(1-$F98))/$K98)*((1+'Inputs &amp; Summary'!$D$7)^AR$1)),((INT(AR$1/$K98)-INT((AR$1-1)/$K98))*($R98*(1-$E98)+$Q98*(1-$F98))*((1+'Inputs &amp; Summary'!$D$7)^AR$1))),((_xlfn.WEIBULL.DIST(AR$1,$L98,$K98,FALSE)*($R98*(1-$E98)+$Q98*(1-$F98))*((1+'Inputs &amp; Summary'!$D$7)^AR$1))))))</f>
        <v>887.97804496432104</v>
      </c>
      <c r="AS98" s="248">
        <f>$D98*IF(AS$1&gt;'Inputs &amp; Summary'!$D$5,0,IF(AS$1&gt;VLOOKUP($G98,Lists!$J$17:$K$21,2),IF($M98=Lists!$H$3,IF($K98&lt;1,(($S98/$K98)*((1+'Inputs &amp; Summary'!$D$7)^AS$1)),((INT(AS$1/$K98)-INT((AS$1-1)/$K98))*$S98*((1+'Inputs &amp; Summary'!$D$7)^AS$1))),(_xlfn.WEIBULL.DIST(AS$1,$L98,$K98,FALSE)*$S98*((1+'Inputs &amp; Summary'!$D$7)^AS$1))),IF($M98=Lists!$H$3,IF($K98&lt;1,((($R98*(1-$E98)+$Q98*(1-$F98))/$K98)*((1+'Inputs &amp; Summary'!$D$7)^AS$1)),((INT(AS$1/$K98)-INT((AS$1-1)/$K98))*($R98*(1-$E98)+$Q98*(1-$F98))*((1+'Inputs &amp; Summary'!$D$7)^AS$1))),((_xlfn.WEIBULL.DIST(AS$1,$L98,$K98,FALSE)*($R98*(1-$E98)+$Q98*(1-$F98))*((1+'Inputs &amp; Summary'!$D$7)^AS$1))))))</f>
        <v>0</v>
      </c>
      <c r="AT98" s="248">
        <f>$D98*IF(AT$1&gt;'Inputs &amp; Summary'!$D$5,0,IF(AT$1&gt;VLOOKUP($G98,Lists!$J$17:$K$21,2),IF($M98=Lists!$H$3,IF($K98&lt;1,(($S98/$K98)*((1+'Inputs &amp; Summary'!$D$7)^AT$1)),((INT(AT$1/$K98)-INT((AT$1-1)/$K98))*$S98*((1+'Inputs &amp; Summary'!$D$7)^AT$1))),(_xlfn.WEIBULL.DIST(AT$1,$L98,$K98,FALSE)*$S98*((1+'Inputs &amp; Summary'!$D$7)^AT$1))),IF($M98=Lists!$H$3,IF($K98&lt;1,((($R98*(1-$E98)+$Q98*(1-$F98))/$K98)*((1+'Inputs &amp; Summary'!$D$7)^AT$1)),((INT(AT$1/$K98)-INT((AT$1-1)/$K98))*($R98*(1-$E98)+$Q98*(1-$F98))*((1+'Inputs &amp; Summary'!$D$7)^AT$1))),((_xlfn.WEIBULL.DIST(AT$1,$L98,$K98,FALSE)*($R98*(1-$E98)+$Q98*(1-$F98))*((1+'Inputs &amp; Summary'!$D$7)^AT$1))))))</f>
        <v>0</v>
      </c>
      <c r="AU98" s="248">
        <f>$D98*IF(AU$1&gt;'Inputs &amp; Summary'!$D$5,0,IF(AU$1&gt;VLOOKUP($G98,Lists!$J$17:$K$21,2),IF($M98=Lists!$H$3,IF($K98&lt;1,(($S98/$K98)*((1+'Inputs &amp; Summary'!$D$7)^AU$1)),((INT(AU$1/$K98)-INT((AU$1-1)/$K98))*$S98*((1+'Inputs &amp; Summary'!$D$7)^AU$1))),(_xlfn.WEIBULL.DIST(AU$1,$L98,$K98,FALSE)*$S98*((1+'Inputs &amp; Summary'!$D$7)^AU$1))),IF($M98=Lists!$H$3,IF($K98&lt;1,((($R98*(1-$E98)+$Q98*(1-$F98))/$K98)*((1+'Inputs &amp; Summary'!$D$7)^AU$1)),((INT(AU$1/$K98)-INT((AU$1-1)/$K98))*($R98*(1-$E98)+$Q98*(1-$F98))*((1+'Inputs &amp; Summary'!$D$7)^AU$1))),((_xlfn.WEIBULL.DIST(AU$1,$L98,$K98,FALSE)*($R98*(1-$E98)+$Q98*(1-$F98))*((1+'Inputs &amp; Summary'!$D$7)^AU$1))))))</f>
        <v>0</v>
      </c>
      <c r="AV98" s="248">
        <f>$D98*IF(AV$1&gt;'Inputs &amp; Summary'!$D$5,0,IF(AV$1&gt;VLOOKUP($G98,Lists!$J$17:$K$21,2),IF($M98=Lists!$H$3,IF($K98&lt;1,(($S98/$K98)*((1+'Inputs &amp; Summary'!$D$7)^AV$1)),((INT(AV$1/$K98)-INT((AV$1-1)/$K98))*$S98*((1+'Inputs &amp; Summary'!$D$7)^AV$1))),(_xlfn.WEIBULL.DIST(AV$1,$L98,$K98,FALSE)*$S98*((1+'Inputs &amp; Summary'!$D$7)^AV$1))),IF($M98=Lists!$H$3,IF($K98&lt;1,((($R98*(1-$E98)+$Q98*(1-$F98))/$K98)*((1+'Inputs &amp; Summary'!$D$7)^AV$1)),((INT(AV$1/$K98)-INT((AV$1-1)/$K98))*($R98*(1-$E98)+$Q98*(1-$F98))*((1+'Inputs &amp; Summary'!$D$7)^AV$1))),((_xlfn.WEIBULL.DIST(AV$1,$L98,$K98,FALSE)*($R98*(1-$E98)+$Q98*(1-$F98))*((1+'Inputs &amp; Summary'!$D$7)^AV$1))))))</f>
        <v>0</v>
      </c>
      <c r="AW98" s="248">
        <f>$D98*IF(AW$1&gt;'Inputs &amp; Summary'!$D$5,0,IF(AW$1&gt;VLOOKUP($G98,Lists!$J$17:$K$21,2),IF($M98=Lists!$H$3,IF($K98&lt;1,(($S98/$K98)*((1+'Inputs &amp; Summary'!$D$7)^AW$1)),((INT(AW$1/$K98)-INT((AW$1-1)/$K98))*$S98*((1+'Inputs &amp; Summary'!$D$7)^AW$1))),(_xlfn.WEIBULL.DIST(AW$1,$L98,$K98,FALSE)*$S98*((1+'Inputs &amp; Summary'!$D$7)^AW$1))),IF($M98=Lists!$H$3,IF($K98&lt;1,((($R98*(1-$E98)+$Q98*(1-$F98))/$K98)*((1+'Inputs &amp; Summary'!$D$7)^AW$1)),((INT(AW$1/$K98)-INT((AW$1-1)/$K98))*($R98*(1-$E98)+$Q98*(1-$F98))*((1+'Inputs &amp; Summary'!$D$7)^AW$1))),((_xlfn.WEIBULL.DIST(AW$1,$L98,$K98,FALSE)*($R98*(1-$E98)+$Q98*(1-$F98))*((1+'Inputs &amp; Summary'!$D$7)^AW$1))))))</f>
        <v>0</v>
      </c>
      <c r="AX98" s="248">
        <f>$D98*IF(AX$1&gt;'Inputs &amp; Summary'!$D$5,0,IF(AX$1&gt;VLOOKUP($G98,Lists!$J$17:$K$21,2),IF($M98=Lists!$H$3,IF($K98&lt;1,(($S98/$K98)*((1+'Inputs &amp; Summary'!$D$7)^AX$1)),((INT(AX$1/$K98)-INT((AX$1-1)/$K98))*$S98*((1+'Inputs &amp; Summary'!$D$7)^AX$1))),(_xlfn.WEIBULL.DIST(AX$1,$L98,$K98,FALSE)*$S98*((1+'Inputs &amp; Summary'!$D$7)^AX$1))),IF($M98=Lists!$H$3,IF($K98&lt;1,((($R98*(1-$E98)+$Q98*(1-$F98))/$K98)*((1+'Inputs &amp; Summary'!$D$7)^AX$1)),((INT(AX$1/$K98)-INT((AX$1-1)/$K98))*($R98*(1-$E98)+$Q98*(1-$F98))*((1+'Inputs &amp; Summary'!$D$7)^AX$1))),((_xlfn.WEIBULL.DIST(AX$1,$L98,$K98,FALSE)*($R98*(1-$E98)+$Q98*(1-$F98))*((1+'Inputs &amp; Summary'!$D$7)^AX$1))))))</f>
        <v>0</v>
      </c>
      <c r="AY98" s="248">
        <f>$D98*IF(AY$1&gt;'Inputs &amp; Summary'!$D$5,0,IF(AY$1&gt;VLOOKUP($G98,Lists!$J$17:$K$21,2),IF($M98=Lists!$H$3,IF($K98&lt;1,(($S98/$K98)*((1+'Inputs &amp; Summary'!$D$7)^AY$1)),((INT(AY$1/$K98)-INT((AY$1-1)/$K98))*$S98*((1+'Inputs &amp; Summary'!$D$7)^AY$1))),(_xlfn.WEIBULL.DIST(AY$1,$L98,$K98,FALSE)*$S98*((1+'Inputs &amp; Summary'!$D$7)^AY$1))),IF($M98=Lists!$H$3,IF($K98&lt;1,((($R98*(1-$E98)+$Q98*(1-$F98))/$K98)*((1+'Inputs &amp; Summary'!$D$7)^AY$1)),((INT(AY$1/$K98)-INT((AY$1-1)/$K98))*($R98*(1-$E98)+$Q98*(1-$F98))*((1+'Inputs &amp; Summary'!$D$7)^AY$1))),((_xlfn.WEIBULL.DIST(AY$1,$L98,$K98,FALSE)*($R98*(1-$E98)+$Q98*(1-$F98))*((1+'Inputs &amp; Summary'!$D$7)^AY$1))))))</f>
        <v>0</v>
      </c>
      <c r="AZ98" s="248">
        <f>$D98*IF(AZ$1&gt;'Inputs &amp; Summary'!$D$5,0,IF(AZ$1&gt;VLOOKUP($G98,Lists!$J$17:$K$21,2),IF($M98=Lists!$H$3,IF($K98&lt;1,(($S98/$K98)*((1+'Inputs &amp; Summary'!$D$7)^AZ$1)),((INT(AZ$1/$K98)-INT((AZ$1-1)/$K98))*$S98*((1+'Inputs &amp; Summary'!$D$7)^AZ$1))),(_xlfn.WEIBULL.DIST(AZ$1,$L98,$K98,FALSE)*$S98*((1+'Inputs &amp; Summary'!$D$7)^AZ$1))),IF($M98=Lists!$H$3,IF($K98&lt;1,((($R98*(1-$E98)+$Q98*(1-$F98))/$K98)*((1+'Inputs &amp; Summary'!$D$7)^AZ$1)),((INT(AZ$1/$K98)-INT((AZ$1-1)/$K98))*($R98*(1-$E98)+$Q98*(1-$F98))*((1+'Inputs &amp; Summary'!$D$7)^AZ$1))),((_xlfn.WEIBULL.DIST(AZ$1,$L98,$K98,FALSE)*($R98*(1-$E98)+$Q98*(1-$F98))*((1+'Inputs &amp; Summary'!$D$7)^AZ$1))))))</f>
        <v>0</v>
      </c>
      <c r="BA98" s="248">
        <f>$D98*IF(BA$1&gt;'Inputs &amp; Summary'!$D$5,0,IF(BA$1&gt;VLOOKUP($G98,Lists!$J$17:$K$21,2),IF($M98=Lists!$H$3,IF($K98&lt;1,(($S98/$K98)*((1+'Inputs &amp; Summary'!$D$7)^BA$1)),((INT(BA$1/$K98)-INT((BA$1-1)/$K98))*$S98*((1+'Inputs &amp; Summary'!$D$7)^BA$1))),(_xlfn.WEIBULL.DIST(BA$1,$L98,$K98,FALSE)*$S98*((1+'Inputs &amp; Summary'!$D$7)^BA$1))),IF($M98=Lists!$H$3,IF($K98&lt;1,((($R98*(1-$E98)+$Q98*(1-$F98))/$K98)*((1+'Inputs &amp; Summary'!$D$7)^BA$1)),((INT(BA$1/$K98)-INT((BA$1-1)/$K98))*($R98*(1-$E98)+$Q98*(1-$F98))*((1+'Inputs &amp; Summary'!$D$7)^BA$1))),((_xlfn.WEIBULL.DIST(BA$1,$L98,$K98,FALSE)*($R98*(1-$E98)+$Q98*(1-$F98))*((1+'Inputs &amp; Summary'!$D$7)^BA$1))))))</f>
        <v>0</v>
      </c>
      <c r="BB98" s="248">
        <f>$D98*IF(BB$1&gt;'Inputs &amp; Summary'!$D$5,0,IF(BB$1&gt;VLOOKUP($G98,Lists!$J$17:$K$21,2),IF($M98=Lists!$H$3,IF($K98&lt;1,(($S98/$K98)*((1+'Inputs &amp; Summary'!$D$7)^BB$1)),((INT(BB$1/$K98)-INT((BB$1-1)/$K98))*$S98*((1+'Inputs &amp; Summary'!$D$7)^BB$1))),(_xlfn.WEIBULL.DIST(BB$1,$L98,$K98,FALSE)*$S98*((1+'Inputs &amp; Summary'!$D$7)^BB$1))),IF($M98=Lists!$H$3,IF($K98&lt;1,((($R98*(1-$E98)+$Q98*(1-$F98))/$K98)*((1+'Inputs &amp; Summary'!$D$7)^BB$1)),((INT(BB$1/$K98)-INT((BB$1-1)/$K98))*($R98*(1-$E98)+$Q98*(1-$F98))*((1+'Inputs &amp; Summary'!$D$7)^BB$1))),((_xlfn.WEIBULL.DIST(BB$1,$L98,$K98,FALSE)*($R98*(1-$E98)+$Q98*(1-$F98))*((1+'Inputs &amp; Summary'!$D$7)^BB$1))))))</f>
        <v>0</v>
      </c>
      <c r="BC98" s="248">
        <f>$D98*IF(BC$1&gt;'Inputs &amp; Summary'!$D$5,0,IF(BC$1&gt;VLOOKUP($G98,Lists!$J$17:$K$21,2),IF($M98=Lists!$H$3,IF($K98&lt;1,(($S98/$K98)*((1+'Inputs &amp; Summary'!$D$7)^BC$1)),((INT(BC$1/$K98)-INT((BC$1-1)/$K98))*$S98*((1+'Inputs &amp; Summary'!$D$7)^BC$1))),(_xlfn.WEIBULL.DIST(BC$1,$L98,$K98,FALSE)*$S98*((1+'Inputs &amp; Summary'!$D$7)^BC$1))),IF($M98=Lists!$H$3,IF($K98&lt;1,((($R98*(1-$E98)+$Q98*(1-$F98))/$K98)*((1+'Inputs &amp; Summary'!$D$7)^BC$1)),((INT(BC$1/$K98)-INT((BC$1-1)/$K98))*($R98*(1-$E98)+$Q98*(1-$F98))*((1+'Inputs &amp; Summary'!$D$7)^BC$1))),((_xlfn.WEIBULL.DIST(BC$1,$L98,$K98,FALSE)*($R98*(1-$E98)+$Q98*(1-$F98))*((1+'Inputs &amp; Summary'!$D$7)^BC$1))))))</f>
        <v>0</v>
      </c>
      <c r="BD98" s="248">
        <f>$D98*IF(BD$1&gt;'Inputs &amp; Summary'!$D$5,0,IF(BD$1&gt;VLOOKUP($G98,Lists!$J$17:$K$21,2),IF($M98=Lists!$H$3,IF($K98&lt;1,(($S98/$K98)*((1+'Inputs &amp; Summary'!$D$7)^BD$1)),((INT(BD$1/$K98)-INT((BD$1-1)/$K98))*$S98*((1+'Inputs &amp; Summary'!$D$7)^BD$1))),(_xlfn.WEIBULL.DIST(BD$1,$L98,$K98,FALSE)*$S98*((1+'Inputs &amp; Summary'!$D$7)^BD$1))),IF($M98=Lists!$H$3,IF($K98&lt;1,((($R98*(1-$E98)+$Q98*(1-$F98))/$K98)*((1+'Inputs &amp; Summary'!$D$7)^BD$1)),((INT(BD$1/$K98)-INT((BD$1-1)/$K98))*($R98*(1-$E98)+$Q98*(1-$F98))*((1+'Inputs &amp; Summary'!$D$7)^BD$1))),((_xlfn.WEIBULL.DIST(BD$1,$L98,$K98,FALSE)*($R98*(1-$E98)+$Q98*(1-$F98))*((1+'Inputs &amp; Summary'!$D$7)^BD$1))))))</f>
        <v>0</v>
      </c>
      <c r="BE98" s="248">
        <f>$D98*IF(BE$1&gt;'Inputs &amp; Summary'!$D$5,0,IF(BE$1&gt;VLOOKUP($G98,Lists!$J$17:$K$21,2),IF($M98=Lists!$H$3,IF($K98&lt;1,(($S98/$K98)*((1+'Inputs &amp; Summary'!$D$7)^BE$1)),((INT(BE$1/$K98)-INT((BE$1-1)/$K98))*$S98*((1+'Inputs &amp; Summary'!$D$7)^BE$1))),(_xlfn.WEIBULL.DIST(BE$1,$L98,$K98,FALSE)*$S98*((1+'Inputs &amp; Summary'!$D$7)^BE$1))),IF($M98=Lists!$H$3,IF($K98&lt;1,((($R98*(1-$E98)+$Q98*(1-$F98))/$K98)*((1+'Inputs &amp; Summary'!$D$7)^BE$1)),((INT(BE$1/$K98)-INT((BE$1-1)/$K98))*($R98*(1-$E98)+$Q98*(1-$F98))*((1+'Inputs &amp; Summary'!$D$7)^BE$1))),((_xlfn.WEIBULL.DIST(BE$1,$L98,$K98,FALSE)*($R98*(1-$E98)+$Q98*(1-$F98))*((1+'Inputs &amp; Summary'!$D$7)^BE$1))))))</f>
        <v>0</v>
      </c>
      <c r="BF98" s="248">
        <f>$D98*IF(BF$1&gt;'Inputs &amp; Summary'!$D$5,0,IF(BF$1&gt;VLOOKUP($G98,Lists!$J$17:$K$21,2),IF($M98=Lists!$H$3,IF($K98&lt;1,(($S98/$K98)*((1+'Inputs &amp; Summary'!$D$7)^BF$1)),((INT(BF$1/$K98)-INT((BF$1-1)/$K98))*$S98*((1+'Inputs &amp; Summary'!$D$7)^BF$1))),(_xlfn.WEIBULL.DIST(BF$1,$L98,$K98,FALSE)*$S98*((1+'Inputs &amp; Summary'!$D$7)^BF$1))),IF($M98=Lists!$H$3,IF($K98&lt;1,((($R98*(1-$E98)+$Q98*(1-$F98))/$K98)*((1+'Inputs &amp; Summary'!$D$7)^BF$1)),((INT(BF$1/$K98)-INT((BF$1-1)/$K98))*($R98*(1-$E98)+$Q98*(1-$F98))*((1+'Inputs &amp; Summary'!$D$7)^BF$1))),((_xlfn.WEIBULL.DIST(BF$1,$L98,$K98,FALSE)*($R98*(1-$E98)+$Q98*(1-$F98))*((1+'Inputs &amp; Summary'!$D$7)^BF$1))))))</f>
        <v>0</v>
      </c>
      <c r="BG98" s="248">
        <f>$D98*IF(BG$1&gt;'Inputs &amp; Summary'!$D$5,0,IF(BG$1&gt;VLOOKUP($G98,Lists!$J$17:$K$21,2),IF($M98=Lists!$H$3,IF($K98&lt;1,(($S98/$K98)*((1+'Inputs &amp; Summary'!$D$7)^BG$1)),((INT(BG$1/$K98)-INT((BG$1-1)/$K98))*$S98*((1+'Inputs &amp; Summary'!$D$7)^BG$1))),(_xlfn.WEIBULL.DIST(BG$1,$L98,$K98,FALSE)*$S98*((1+'Inputs &amp; Summary'!$D$7)^BG$1))),IF($M98=Lists!$H$3,IF($K98&lt;1,((($R98*(1-$E98)+$Q98*(1-$F98))/$K98)*((1+'Inputs &amp; Summary'!$D$7)^BG$1)),((INT(BG$1/$K98)-INT((BG$1-1)/$K98))*($R98*(1-$E98)+$Q98*(1-$F98))*((1+'Inputs &amp; Summary'!$D$7)^BG$1))),((_xlfn.WEIBULL.DIST(BG$1,$L98,$K98,FALSE)*($R98*(1-$E98)+$Q98*(1-$F98))*((1+'Inputs &amp; Summary'!$D$7)^BG$1))))))</f>
        <v>0</v>
      </c>
      <c r="BH98" s="248">
        <f>$D98*IF(BH$1&gt;'Inputs &amp; Summary'!$D$5,0,IF(BH$1&gt;VLOOKUP($G98,Lists!$J$17:$K$21,2),IF($M98=Lists!$H$3,IF($K98&lt;1,(($S98/$K98)*((1+'Inputs &amp; Summary'!$D$7)^BH$1)),((INT(BH$1/$K98)-INT((BH$1-1)/$K98))*$S98*((1+'Inputs &amp; Summary'!$D$7)^BH$1))),(_xlfn.WEIBULL.DIST(BH$1,$L98,$K98,FALSE)*$S98*((1+'Inputs &amp; Summary'!$D$7)^BH$1))),IF($M98=Lists!$H$3,IF($K98&lt;1,((($R98*(1-$E98)+$Q98*(1-$F98))/$K98)*((1+'Inputs &amp; Summary'!$D$7)^BH$1)),((INT(BH$1/$K98)-INT((BH$1-1)/$K98))*($R98*(1-$E98)+$Q98*(1-$F98))*((1+'Inputs &amp; Summary'!$D$7)^BH$1))),((_xlfn.WEIBULL.DIST(BH$1,$L98,$K98,FALSE)*($R98*(1-$E98)+$Q98*(1-$F98))*((1+'Inputs &amp; Summary'!$D$7)^BH$1))))))</f>
        <v>0</v>
      </c>
      <c r="BI98" s="248">
        <f>$D98*IF(BI$1&gt;'Inputs &amp; Summary'!$D$5,0,IF(BI$1&gt;VLOOKUP($G98,Lists!$J$17:$K$21,2),IF($M98=Lists!$H$3,IF($K98&lt;1,(($S98/$K98)*((1+'Inputs &amp; Summary'!$D$7)^BI$1)),((INT(BI$1/$K98)-INT((BI$1-1)/$K98))*$S98*((1+'Inputs &amp; Summary'!$D$7)^BI$1))),(_xlfn.WEIBULL.DIST(BI$1,$L98,$K98,FALSE)*$S98*((1+'Inputs &amp; Summary'!$D$7)^BI$1))),IF($M98=Lists!$H$3,IF($K98&lt;1,((($R98*(1-$E98)+$Q98*(1-$F98))/$K98)*((1+'Inputs &amp; Summary'!$D$7)^BI$1)),((INT(BI$1/$K98)-INT((BI$1-1)/$K98))*($R98*(1-$E98)+$Q98*(1-$F98))*((1+'Inputs &amp; Summary'!$D$7)^BI$1))),((_xlfn.WEIBULL.DIST(BI$1,$L98,$K98,FALSE)*($R98*(1-$E98)+$Q98*(1-$F98))*((1+'Inputs &amp; Summary'!$D$7)^BI$1))))))</f>
        <v>0</v>
      </c>
      <c r="BJ98" s="248">
        <f>$D98*IF(BJ$1&gt;'Inputs &amp; Summary'!$D$5,0,IF(BJ$1&gt;VLOOKUP($G98,Lists!$J$17:$K$21,2),IF($M98=Lists!$H$3,IF($K98&lt;1,(($S98/$K98)*((1+'Inputs &amp; Summary'!$D$7)^BJ$1)),((INT(BJ$1/$K98)-INT((BJ$1-1)/$K98))*$S98*((1+'Inputs &amp; Summary'!$D$7)^BJ$1))),(_xlfn.WEIBULL.DIST(BJ$1,$L98,$K98,FALSE)*$S98*((1+'Inputs &amp; Summary'!$D$7)^BJ$1))),IF($M98=Lists!$H$3,IF($K98&lt;1,((($R98*(1-$E98)+$Q98*(1-$F98))/$K98)*((1+'Inputs &amp; Summary'!$D$7)^BJ$1)),((INT(BJ$1/$K98)-INT((BJ$1-1)/$K98))*($R98*(1-$E98)+$Q98*(1-$F98))*((1+'Inputs &amp; Summary'!$D$7)^BJ$1))),((_xlfn.WEIBULL.DIST(BJ$1,$L98,$K98,FALSE)*($R98*(1-$E98)+$Q98*(1-$F98))*((1+'Inputs &amp; Summary'!$D$7)^BJ$1))))))</f>
        <v>0</v>
      </c>
      <c r="BK98" s="248">
        <f>$D98*IF(BK$1&gt;'Inputs &amp; Summary'!$D$5,0,IF(BK$1&gt;VLOOKUP($G98,Lists!$J$17:$K$21,2),IF($M98=Lists!$H$3,IF($K98&lt;1,(($S98/$K98)*((1+'Inputs &amp; Summary'!$D$7)^BK$1)),((INT(BK$1/$K98)-INT((BK$1-1)/$K98))*$S98*((1+'Inputs &amp; Summary'!$D$7)^BK$1))),(_xlfn.WEIBULL.DIST(BK$1,$L98,$K98,FALSE)*$S98*((1+'Inputs &amp; Summary'!$D$7)^BK$1))),IF($M98=Lists!$H$3,IF($K98&lt;1,((($R98*(1-$E98)+$Q98*(1-$F98))/$K98)*((1+'Inputs &amp; Summary'!$D$7)^BK$1)),((INT(BK$1/$K98)-INT((BK$1-1)/$K98))*($R98*(1-$E98)+$Q98*(1-$F98))*((1+'Inputs &amp; Summary'!$D$7)^BK$1))),((_xlfn.WEIBULL.DIST(BK$1,$L98,$K98,FALSE)*($R98*(1-$E98)+$Q98*(1-$F98))*((1+'Inputs &amp; Summary'!$D$7)^BK$1))))))</f>
        <v>0</v>
      </c>
      <c r="BL98" s="248">
        <f>$D98*IF(BL$1&gt;'Inputs &amp; Summary'!$D$5,0,IF(BL$1&gt;VLOOKUP($G98,Lists!$J$17:$K$21,2),IF($M98=Lists!$H$3,IF($K98&lt;1,(($S98/$K98)*((1+'Inputs &amp; Summary'!$D$7)^BL$1)),((INT(BL$1/$K98)-INT((BL$1-1)/$K98))*$S98*((1+'Inputs &amp; Summary'!$D$7)^BL$1))),(_xlfn.WEIBULL.DIST(BL$1,$L98,$K98,FALSE)*$S98*((1+'Inputs &amp; Summary'!$D$7)^BL$1))),IF($M98=Lists!$H$3,IF($K98&lt;1,((($R98*(1-$E98)+$Q98*(1-$F98))/$K98)*((1+'Inputs &amp; Summary'!$D$7)^BL$1)),((INT(BL$1/$K98)-INT((BL$1-1)/$K98))*($R98*(1-$E98)+$Q98*(1-$F98))*((1+'Inputs &amp; Summary'!$D$7)^BL$1))),((_xlfn.WEIBULL.DIST(BL$1,$L98,$K98,FALSE)*($R98*(1-$E98)+$Q98*(1-$F98))*((1+'Inputs &amp; Summary'!$D$7)^BL$1))))))</f>
        <v>0</v>
      </c>
    </row>
    <row r="99" spans="1:64" x14ac:dyDescent="0.3">
      <c r="A99" s="236" t="s">
        <v>274</v>
      </c>
      <c r="B99" s="117" t="str">
        <f>IF('Inputs &amp; Summary'!$D$15=Lists!$E$3,INDEX('Residential Rooftop Details'!$A$30:$X$158,MATCH('Cash Flow'!$A99,'Residential Rooftop Details'!$A$30:$A$158,0),COLUMN(B$1)),IF('Inputs &amp; Summary'!$D$15=Lists!$E$4,INDEX('Commercial Rooftop Details'!$A$30:$V$158,MATCH('Cash Flow'!$A99,'Commercial Rooftop Details'!$A$30:$A$158,0),COLUMN(B$1)),INDEX('Ground-Mount Details'!$A$30:$V$158,MATCH('Cash Flow'!$A99,'Ground-Mount Details'!$A$30:$A$158,0),COLUMN(B$1))))</f>
        <v>Preventive</v>
      </c>
      <c r="C99" s="117" t="str">
        <f>IF('Inputs &amp; Summary'!$D$15=Lists!$E$3,INDEX('Residential Rooftop Details'!$A$30:$X$158,MATCH('Cash Flow'!$A99,'Residential Rooftop Details'!$A$30:$A$158,0),COLUMN(C$1)),IF('Inputs &amp; Summary'!$D$15=Lists!$E$4,INDEX('Commercial Rooftop Details'!$A$30:$V$158,MATCH('Cash Flow'!$A99,'Commercial Rooftop Details'!$A$30:$A$158,0),COLUMN(C$1)),INDEX('Ground-Mount Details'!$A$30:$V$158,MATCH('Cash Flow'!$A99,'Ground-Mount Details'!$A$30:$A$158,0),COLUMN(C$1))))</f>
        <v>Electrical</v>
      </c>
      <c r="D99" s="117">
        <f>IF('Inputs &amp; Summary'!$D$15=Lists!$E$3,INDEX('Residential Rooftop Details'!$A$30:$X$158,MATCH('Cash Flow'!$A99,'Residential Rooftop Details'!$A$30:$A$158,0),COLUMN(D$1)),IF('Inputs &amp; Summary'!$D$15=Lists!$E$4,INDEX('Commercial Rooftop Details'!$A$30:$V$158,MATCH('Cash Flow'!$A99,'Commercial Rooftop Details'!$A$30:$A$158,0),COLUMN(D$1)),INDEX('Ground-Mount Details'!$A$30:$V$158,MATCH('Cash Flow'!$A99,'Ground-Mount Details'!$A$30:$A$158,0),COLUMN(D$1))))</f>
        <v>1</v>
      </c>
      <c r="E99" s="117">
        <f>IF('Inputs &amp; Summary'!$D$15=Lists!$E$3,INDEX('Residential Rooftop Details'!$A$30:$X$158,MATCH('Cash Flow'!$A99,'Residential Rooftop Details'!$A$30:$A$158,0),COLUMN(E$1)),IF('Inputs &amp; Summary'!$D$15=Lists!$E$4,INDEX('Commercial Rooftop Details'!$A$30:$V$158,MATCH('Cash Flow'!$A99,'Commercial Rooftop Details'!$A$30:$A$158,0),COLUMN(E$1)),INDEX('Ground-Mount Details'!$A$30:$V$158,MATCH('Cash Flow'!$A99,'Ground-Mount Details'!$A$30:$A$158,0),COLUMN(E$1))))</f>
        <v>0</v>
      </c>
      <c r="F99" s="117">
        <f>IF('Inputs &amp; Summary'!$D$15=Lists!$E$3,INDEX('Residential Rooftop Details'!$A$30:$X$158,MATCH('Cash Flow'!$A99,'Residential Rooftop Details'!$A$30:$A$158,0),COLUMN(F$1)),IF('Inputs &amp; Summary'!$D$15=Lists!$E$4,INDEX('Commercial Rooftop Details'!$A$30:$V$158,MATCH('Cash Flow'!$A99,'Commercial Rooftop Details'!$A$30:$A$158,0),COLUMN(F$1)),INDEX('Ground-Mount Details'!$A$30:$V$158,MATCH('Cash Flow'!$A99,'Ground-Mount Details'!$A$30:$A$158,0),COLUMN(F$1))))</f>
        <v>0</v>
      </c>
      <c r="G99" s="237" t="str">
        <f>IF('Inputs &amp; Summary'!$D$15=Lists!$E$3,INDEX('Residential Rooftop Details'!$A$30:$X$158,MATCH('Cash Flow'!$A99,'Residential Rooftop Details'!$A$30:$A$158,0),COLUMN(G$1)),IF('Inputs &amp; Summary'!$D$15=Lists!$E$4,INDEX('Commercial Rooftop Details'!$A$30:$V$158,MATCH('Cash Flow'!$A99,'Commercial Rooftop Details'!$A$30:$A$158,0),COLUMN(G$1)),INDEX('Ground-Mount Details'!$A$30:$V$158,MATCH('Cash Flow'!$A99,'Ground-Mount Details'!$A$30:$A$158,0),COLUMN(G$1))))</f>
        <v>N/A</v>
      </c>
      <c r="H99" s="237" t="str">
        <f>IF('Inputs &amp; Summary'!$D$15=Lists!$E$3,INDEX('Residential Rooftop Details'!$A$30:$X$158,MATCH('Cash Flow'!$A99,'Residential Rooftop Details'!$A$30:$A$158,0),COLUMN(H$1)),IF('Inputs &amp; Summary'!$D$15=Lists!$E$4,INDEX('Commercial Rooftop Details'!$A$30:$V$158,MATCH('Cash Flow'!$A99,'Commercial Rooftop Details'!$A$30:$A$158,0),COLUMN(H$1)),INDEX('Ground-Mount Details'!$A$30:$V$158,MATCH('Cash Flow'!$A99,'Ground-Mount Details'!$A$30:$A$158,0),COLUMN(H$1))))</f>
        <v>Weather Station</v>
      </c>
      <c r="I99" s="237" t="str">
        <f>IF('Inputs &amp; Summary'!$D$15=Lists!$E$3,INDEX('Residential Rooftop Details'!$A$30:$X$158,MATCH('Cash Flow'!$A99,'Residential Rooftop Details'!$A$30:$A$158,0),COLUMN(I$1)),IF('Inputs &amp; Summary'!$D$15=Lists!$E$4,INDEX('Commercial Rooftop Details'!$A$30:$V$158,MATCH('Cash Flow'!$A99,'Commercial Rooftop Details'!$A$30:$A$158,0),COLUMN(I$1)),INDEX('Ground-Mount Details'!$A$30:$V$158,MATCH('Cash Flow'!$A99,'Ground-Mount Details'!$A$30:$A$158,0),COLUMN(I$1))))</f>
        <v>Network/IT</v>
      </c>
      <c r="J99" s="238">
        <f>IF('Inputs &amp; Summary'!$D$15=Lists!$E$3,INDEX('Residential Rooftop Details'!$A$30:$X$158,MATCH('Cash Flow'!$A99,'Residential Rooftop Details'!$A$30:$A$158,0),COLUMN(J$1)),IF('Inputs &amp; Summary'!$D$15=Lists!$E$4,INDEX('Commercial Rooftop Details'!$A$30:$V$158,MATCH('Cash Flow'!$A99,'Commercial Rooftop Details'!$A$30:$A$158,0),COLUMN(J$1)),INDEX('Ground-Mount Details'!$A$30:$V$158,MATCH('Cash Flow'!$A99,'Ground-Mount Details'!$A$30:$A$158,0),COLUMN(J$1))))</f>
        <v>33.25</v>
      </c>
      <c r="K99" s="239">
        <f>IF('Inputs &amp; Summary'!$D$15=Lists!$E$3,INDEX('Residential Rooftop Details'!$A$30:$X$158,MATCH('Cash Flow'!$A99,'Residential Rooftop Details'!$A$30:$A$158,0),COLUMN(K$1)),IF('Inputs &amp; Summary'!$D$15=Lists!$E$4,INDEX('Commercial Rooftop Details'!$A$30:$V$158,MATCH('Cash Flow'!$A99,'Commercial Rooftop Details'!$A$30:$A$158,0),COLUMN(K$1)),INDEX('Ground-Mount Details'!$A$30:$V$158,MATCH('Cash Flow'!$A99,'Ground-Mount Details'!$A$30:$A$158,0),COLUMN(K$1))))</f>
        <v>5</v>
      </c>
      <c r="L99" s="239">
        <f>IF('Inputs &amp; Summary'!$D$15=Lists!$E$3,INDEX('Residential Rooftop Details'!$A$30:$X$158,MATCH('Cash Flow'!$A99,'Residential Rooftop Details'!$A$30:$A$158,0),COLUMN(L$1)),IF('Inputs &amp; Summary'!$D$15=Lists!$E$4,INDEX('Commercial Rooftop Details'!$A$30:$V$158,MATCH('Cash Flow'!$A99,'Commercial Rooftop Details'!$A$30:$A$158,0),COLUMN(L$1)),INDEX('Ground-Mount Details'!$A$30:$V$158,MATCH('Cash Flow'!$A99,'Ground-Mount Details'!$A$30:$A$158,0),COLUMN(L$1))))</f>
        <v>1</v>
      </c>
      <c r="M99" s="238" t="str">
        <f>IF('Inputs &amp; Summary'!$D$15=Lists!$E$3,INDEX('Residential Rooftop Details'!$A$30:$X$158,MATCH('Cash Flow'!$A99,'Residential Rooftop Details'!$A$30:$A$158,0),COLUMN(M$1)),IF('Inputs &amp; Summary'!$D$15=Lists!$E$4,INDEX('Commercial Rooftop Details'!$A$30:$V$158,MATCH('Cash Flow'!$A99,'Commercial Rooftop Details'!$A$30:$A$158,0),COLUMN(M$1)),INDEX('Ground-Mount Details'!$A$30:$V$158,MATCH('Cash Flow'!$A99,'Ground-Mount Details'!$A$30:$A$158,0),COLUMN(M$1))))</f>
        <v>interval</v>
      </c>
      <c r="N99" s="240">
        <f>IF('Inputs &amp; Summary'!$D$15=Lists!$E$3,INDEX('Residential Rooftop Details'!$A$30:$X$158,MATCH('Cash Flow'!$A99,'Residential Rooftop Details'!$A$30:$A$158,0),COLUMN(N$1)),IF('Inputs &amp; Summary'!$D$15=Lists!$E$4,INDEX('Commercial Rooftop Details'!$A$30:$V$158,MATCH('Cash Flow'!$A99,'Commercial Rooftop Details'!$A$30:$A$158,0),COLUMN(N$1)),INDEX('Ground-Mount Details'!$A$30:$V$158,MATCH('Cash Flow'!$A99,'Ground-Mount Details'!$A$30:$A$158,0),COLUMN(N$1))))</f>
        <v>1</v>
      </c>
      <c r="O99" s="239">
        <f>IF('Inputs &amp; Summary'!$D$15=Lists!$E$3,INDEX('Residential Rooftop Details'!$A$30:$X$158,MATCH('Cash Flow'!$A99,'Residential Rooftop Details'!$A$30:$A$158,0),COLUMN(O$1)),IF('Inputs &amp; Summary'!$D$15=Lists!$E$4,INDEX('Commercial Rooftop Details'!$A$30:$V$158,MATCH('Cash Flow'!$A99,'Commercial Rooftop Details'!$A$30:$A$158,0),COLUMN(O$1)),INDEX('Ground-Mount Details'!$A$30:$V$158,MATCH('Cash Flow'!$A99,'Ground-Mount Details'!$A$30:$A$158,0),COLUMN(O$1))))</f>
        <v>0.5</v>
      </c>
      <c r="P99" s="241">
        <f>IF('Inputs &amp; Summary'!$D$15=Lists!$E$3,INDEX('Residential Rooftop Details'!$A$30:$X$158,MATCH('Cash Flow'!$A99,'Residential Rooftop Details'!$A$30:$A$158,0),COLUMN(P$1)),IF('Inputs &amp; Summary'!$D$15=Lists!$E$4,INDEX('Commercial Rooftop Details'!$A$30:$V$158,MATCH('Cash Flow'!$A99,'Commercial Rooftop Details'!$A$30:$A$158,0),COLUMN(P$1)),INDEX('Ground-Mount Details'!$A$30:$V$158,MATCH('Cash Flow'!$A99,'Ground-Mount Details'!$A$30:$A$158,0),COLUMN(P$1))))</f>
        <v>500</v>
      </c>
      <c r="Q99" s="242">
        <f>IF('Inputs &amp; Summary'!$D$15=Lists!$E$3,INDEX('Residential Rooftop Details'!$A$30:$X$158,MATCH('Cash Flow'!$A99,'Residential Rooftop Details'!$A$30:$A$158,0),COLUMN(Q$1)),IF('Inputs &amp; Summary'!$D$15=Lists!$E$4,INDEX('Commercial Rooftop Details'!$A$30:$V$158,MATCH('Cash Flow'!$A99,'Commercial Rooftop Details'!$A$30:$A$158,0),COLUMN(Q$1)),INDEX('Ground-Mount Details'!$A$30:$V$158,MATCH('Cash Flow'!$A99,'Ground-Mount Details'!$A$30:$A$158,0),COLUMN(Q$1))))</f>
        <v>16.625</v>
      </c>
      <c r="R99" s="242">
        <f>IF('Inputs &amp; Summary'!$D$15=Lists!$E$3,INDEX('Residential Rooftop Details'!$A$30:$X$158,MATCH('Cash Flow'!$A99,'Residential Rooftop Details'!$A$30:$A$158,0),COLUMN(R$1)),IF('Inputs &amp; Summary'!$D$15=Lists!$E$4,INDEX('Commercial Rooftop Details'!$A$30:$V$158,MATCH('Cash Flow'!$A99,'Commercial Rooftop Details'!$A$30:$A$158,0),COLUMN(R$1)),INDEX('Ground-Mount Details'!$A$30:$V$158,MATCH('Cash Flow'!$A99,'Ground-Mount Details'!$A$30:$A$158,0),COLUMN(R$1))))</f>
        <v>500</v>
      </c>
      <c r="S99" s="243">
        <f>IF('Inputs &amp; Summary'!$D$15=Lists!$E$3,INDEX('Residential Rooftop Details'!$A$30:$X$158,MATCH('Cash Flow'!$A99,'Residential Rooftop Details'!$A$30:$A$158,0),COLUMN(S$1)),IF('Inputs &amp; Summary'!$D$15=Lists!$E$4,INDEX('Commercial Rooftop Details'!$A$30:$V$158,MATCH('Cash Flow'!$A99,'Commercial Rooftop Details'!$A$30:$A$158,0),COLUMN(S$1)),INDEX('Ground-Mount Details'!$A$30:$V$158,MATCH('Cash Flow'!$A99,'Ground-Mount Details'!$A$30:$A$158,0),COLUMN(S$1))))</f>
        <v>516.625</v>
      </c>
      <c r="T99" s="238">
        <f>IF('Inputs &amp; Summary'!$D$15=Lists!$E$3,INDEX('Residential Rooftop Details'!$A$30:$X$158,MATCH('Cash Flow'!$A99,'Residential Rooftop Details'!$A$30:$A$158,0),COLUMN(T$1)),IF('Inputs &amp; Summary'!$D$15=Lists!$E$4,INDEX('Commercial Rooftop Details'!$A$30:$V$158,MATCH('Cash Flow'!$A99,'Commercial Rooftop Details'!$A$30:$A$158,0),COLUMN(T$1)),INDEX('Ground-Mount Details'!$A$30:$V$158,MATCH('Cash Flow'!$A99,'Ground-Mount Details'!$A$30:$A$158,0),COLUMN(T$1))))</f>
        <v>0</v>
      </c>
      <c r="U99" s="244">
        <f>IF('Inputs &amp; Summary'!$D$15=Lists!$E$3,INDEX('Residential Rooftop Details'!$A$30:$X$158,MATCH('Cash Flow'!$A99,'Residential Rooftop Details'!$A$30:$A$158,0),COLUMN(U$1)),IF('Inputs &amp; Summary'!$D$15=Lists!$E$4,INDEX('Commercial Rooftop Details'!$A$30:$V$158,MATCH('Cash Flow'!$A99,'Commercial Rooftop Details'!$A$30:$A$158,0),COLUMN(U$1)),INDEX('Ground-Mount Details'!$A$30:$V$158,MATCH('Cash Flow'!$A99,'Ground-Mount Details'!$A$30:$A$158,0),COLUMN(U$1))))</f>
        <v>0</v>
      </c>
      <c r="V99" s="245">
        <f t="shared" si="8"/>
        <v>133.15727704585061</v>
      </c>
      <c r="W99" s="245">
        <f>NPV('Inputs &amp; Summary'!$D$6,Y99:BL99)</f>
        <v>1177.2183902514134</v>
      </c>
      <c r="X99" s="246">
        <f t="shared" si="9"/>
        <v>8.5442955076723941E-3</v>
      </c>
      <c r="Y99" s="248">
        <f>$D99*IF(Y$1&gt;'Inputs &amp; Summary'!$D$5,0,IF(Y$1&gt;VLOOKUP($G99,Lists!$J$17:$K$21,2),IF($M99=Lists!$H$3,IF($K99&lt;1,(($S99/$K99)*((1+'Inputs &amp; Summary'!$D$7)^Y$1)),((INT(Y$1/$K99)-INT((Y$1-1)/$K99))*$S99*((1+'Inputs &amp; Summary'!$D$7)^Y$1))),(_xlfn.WEIBULL.DIST(Y$1,$L99,$K99,FALSE)*$S99*((1+'Inputs &amp; Summary'!$D$7)^Y$1))),IF($M99=Lists!$H$3,IF($K99&lt;1,((($R99*(1-$E99)+$Q99*(1-$F99))/$K99)*((1+'Inputs &amp; Summary'!$D$7)^Y$1)),((INT(Y$1/$K99)-INT((Y$1-1)/$K99))*($R99*(1-$E99)+$Q99*(1-$F99))*((1+'Inputs &amp; Summary'!$D$7)^Y$1))),((_xlfn.WEIBULL.DIST(Y$1,$L99,$K99,FALSE)*($R99*(1-$E99)+$Q99*(1-$F99))*((1+'Inputs &amp; Summary'!$D$7)^Y$1))))))</f>
        <v>0</v>
      </c>
      <c r="Z99" s="248">
        <f>$D99*IF(Z$1&gt;'Inputs &amp; Summary'!$D$5,0,IF(Z$1&gt;VLOOKUP($G99,Lists!$J$17:$K$21,2),IF($M99=Lists!$H$3,IF($K99&lt;1,(($S99/$K99)*((1+'Inputs &amp; Summary'!$D$7)^Z$1)),((INT(Z$1/$K99)-INT((Z$1-1)/$K99))*$S99*((1+'Inputs &amp; Summary'!$D$7)^Z$1))),(_xlfn.WEIBULL.DIST(Z$1,$L99,$K99,FALSE)*$S99*((1+'Inputs &amp; Summary'!$D$7)^Z$1))),IF($M99=Lists!$H$3,IF($K99&lt;1,((($R99*(1-$E99)+$Q99*(1-$F99))/$K99)*((1+'Inputs &amp; Summary'!$D$7)^Z$1)),((INT(Z$1/$K99)-INT((Z$1-1)/$K99))*($R99*(1-$E99)+$Q99*(1-$F99))*((1+'Inputs &amp; Summary'!$D$7)^Z$1))),((_xlfn.WEIBULL.DIST(Z$1,$L99,$K99,FALSE)*($R99*(1-$E99)+$Q99*(1-$F99))*((1+'Inputs &amp; Summary'!$D$7)^Z$1))))))</f>
        <v>0</v>
      </c>
      <c r="AA99" s="248">
        <f>$D99*IF(AA$1&gt;'Inputs &amp; Summary'!$D$5,0,IF(AA$1&gt;VLOOKUP($G99,Lists!$J$17:$K$21,2),IF($M99=Lists!$H$3,IF($K99&lt;1,(($S99/$K99)*((1+'Inputs &amp; Summary'!$D$7)^AA$1)),((INT(AA$1/$K99)-INT((AA$1-1)/$K99))*$S99*((1+'Inputs &amp; Summary'!$D$7)^AA$1))),(_xlfn.WEIBULL.DIST(AA$1,$L99,$K99,FALSE)*$S99*((1+'Inputs &amp; Summary'!$D$7)^AA$1))),IF($M99=Lists!$H$3,IF($K99&lt;1,((($R99*(1-$E99)+$Q99*(1-$F99))/$K99)*((1+'Inputs &amp; Summary'!$D$7)^AA$1)),((INT(AA$1/$K99)-INT((AA$1-1)/$K99))*($R99*(1-$E99)+$Q99*(1-$F99))*((1+'Inputs &amp; Summary'!$D$7)^AA$1))),((_xlfn.WEIBULL.DIST(AA$1,$L99,$K99,FALSE)*($R99*(1-$E99)+$Q99*(1-$F99))*((1+'Inputs &amp; Summary'!$D$7)^AA$1))))))</f>
        <v>0</v>
      </c>
      <c r="AB99" s="248">
        <f>$D99*IF(AB$1&gt;'Inputs &amp; Summary'!$D$5,0,IF(AB$1&gt;VLOOKUP($G99,Lists!$J$17:$K$21,2),IF($M99=Lists!$H$3,IF($K99&lt;1,(($S99/$K99)*((1+'Inputs &amp; Summary'!$D$7)^AB$1)),((INT(AB$1/$K99)-INT((AB$1-1)/$K99))*$S99*((1+'Inputs &amp; Summary'!$D$7)^AB$1))),(_xlfn.WEIBULL.DIST(AB$1,$L99,$K99,FALSE)*$S99*((1+'Inputs &amp; Summary'!$D$7)^AB$1))),IF($M99=Lists!$H$3,IF($K99&lt;1,((($R99*(1-$E99)+$Q99*(1-$F99))/$K99)*((1+'Inputs &amp; Summary'!$D$7)^AB$1)),((INT(AB$1/$K99)-INT((AB$1-1)/$K99))*($R99*(1-$E99)+$Q99*(1-$F99))*((1+'Inputs &amp; Summary'!$D$7)^AB$1))),((_xlfn.WEIBULL.DIST(AB$1,$L99,$K99,FALSE)*($R99*(1-$E99)+$Q99*(1-$F99))*((1+'Inputs &amp; Summary'!$D$7)^AB$1))))))</f>
        <v>0</v>
      </c>
      <c r="AC99" s="248">
        <f>$D99*IF(AC$1&gt;'Inputs &amp; Summary'!$D$5,0,IF(AC$1&gt;VLOOKUP($G99,Lists!$J$17:$K$21,2),IF($M99=Lists!$H$3,IF($K99&lt;1,(($S99/$K99)*((1+'Inputs &amp; Summary'!$D$7)^AC$1)),((INT(AC$1/$K99)-INT((AC$1-1)/$K99))*$S99*((1+'Inputs &amp; Summary'!$D$7)^AC$1))),(_xlfn.WEIBULL.DIST(AC$1,$L99,$K99,FALSE)*$S99*((1+'Inputs &amp; Summary'!$D$7)^AC$1))),IF($M99=Lists!$H$3,IF($K99&lt;1,((($R99*(1-$E99)+$Q99*(1-$F99))/$K99)*((1+'Inputs &amp; Summary'!$D$7)^AC$1)),((INT(AC$1/$K99)-INT((AC$1-1)/$K99))*($R99*(1-$E99)+$Q99*(1-$F99))*((1+'Inputs &amp; Summary'!$D$7)^AC$1))),((_xlfn.WEIBULL.DIST(AC$1,$L99,$K99,FALSE)*($R99*(1-$E99)+$Q99*(1-$F99))*((1+'Inputs &amp; Summary'!$D$7)^AC$1))))))</f>
        <v>570.39574495320005</v>
      </c>
      <c r="AD99" s="248">
        <f>$D99*IF(AD$1&gt;'Inputs &amp; Summary'!$D$5,0,IF(AD$1&gt;VLOOKUP($G99,Lists!$J$17:$K$21,2),IF($M99=Lists!$H$3,IF($K99&lt;1,(($S99/$K99)*((1+'Inputs &amp; Summary'!$D$7)^AD$1)),((INT(AD$1/$K99)-INT((AD$1-1)/$K99))*$S99*((1+'Inputs &amp; Summary'!$D$7)^AD$1))),(_xlfn.WEIBULL.DIST(AD$1,$L99,$K99,FALSE)*$S99*((1+'Inputs &amp; Summary'!$D$7)^AD$1))),IF($M99=Lists!$H$3,IF($K99&lt;1,((($R99*(1-$E99)+$Q99*(1-$F99))/$K99)*((1+'Inputs &amp; Summary'!$D$7)^AD$1)),((INT(AD$1/$K99)-INT((AD$1-1)/$K99))*($R99*(1-$E99)+$Q99*(1-$F99))*((1+'Inputs &amp; Summary'!$D$7)^AD$1))),((_xlfn.WEIBULL.DIST(AD$1,$L99,$K99,FALSE)*($R99*(1-$E99)+$Q99*(1-$F99))*((1+'Inputs &amp; Summary'!$D$7)^AD$1))))))</f>
        <v>0</v>
      </c>
      <c r="AE99" s="248">
        <f>$D99*IF(AE$1&gt;'Inputs &amp; Summary'!$D$5,0,IF(AE$1&gt;VLOOKUP($G99,Lists!$J$17:$K$21,2),IF($M99=Lists!$H$3,IF($K99&lt;1,(($S99/$K99)*((1+'Inputs &amp; Summary'!$D$7)^AE$1)),((INT(AE$1/$K99)-INT((AE$1-1)/$K99))*$S99*((1+'Inputs &amp; Summary'!$D$7)^AE$1))),(_xlfn.WEIBULL.DIST(AE$1,$L99,$K99,FALSE)*$S99*((1+'Inputs &amp; Summary'!$D$7)^AE$1))),IF($M99=Lists!$H$3,IF($K99&lt;1,((($R99*(1-$E99)+$Q99*(1-$F99))/$K99)*((1+'Inputs &amp; Summary'!$D$7)^AE$1)),((INT(AE$1/$K99)-INT((AE$1-1)/$K99))*($R99*(1-$E99)+$Q99*(1-$F99))*((1+'Inputs &amp; Summary'!$D$7)^AE$1))),((_xlfn.WEIBULL.DIST(AE$1,$L99,$K99,FALSE)*($R99*(1-$E99)+$Q99*(1-$F99))*((1+'Inputs &amp; Summary'!$D$7)^AE$1))))))</f>
        <v>0</v>
      </c>
      <c r="AF99" s="248">
        <f>$D99*IF(AF$1&gt;'Inputs &amp; Summary'!$D$5,0,IF(AF$1&gt;VLOOKUP($G99,Lists!$J$17:$K$21,2),IF($M99=Lists!$H$3,IF($K99&lt;1,(($S99/$K99)*((1+'Inputs &amp; Summary'!$D$7)^AF$1)),((INT(AF$1/$K99)-INT((AF$1-1)/$K99))*$S99*((1+'Inputs &amp; Summary'!$D$7)^AF$1))),(_xlfn.WEIBULL.DIST(AF$1,$L99,$K99,FALSE)*$S99*((1+'Inputs &amp; Summary'!$D$7)^AF$1))),IF($M99=Lists!$H$3,IF($K99&lt;1,((($R99*(1-$E99)+$Q99*(1-$F99))/$K99)*((1+'Inputs &amp; Summary'!$D$7)^AF$1)),((INT(AF$1/$K99)-INT((AF$1-1)/$K99))*($R99*(1-$E99)+$Q99*(1-$F99))*((1+'Inputs &amp; Summary'!$D$7)^AF$1))),((_xlfn.WEIBULL.DIST(AF$1,$L99,$K99,FALSE)*($R99*(1-$E99)+$Q99*(1-$F99))*((1+'Inputs &amp; Summary'!$D$7)^AF$1))))))</f>
        <v>0</v>
      </c>
      <c r="AG99" s="248">
        <f>$D99*IF(AG$1&gt;'Inputs &amp; Summary'!$D$5,0,IF(AG$1&gt;VLOOKUP($G99,Lists!$J$17:$K$21,2),IF($M99=Lists!$H$3,IF($K99&lt;1,(($S99/$K99)*((1+'Inputs &amp; Summary'!$D$7)^AG$1)),((INT(AG$1/$K99)-INT((AG$1-1)/$K99))*$S99*((1+'Inputs &amp; Summary'!$D$7)^AG$1))),(_xlfn.WEIBULL.DIST(AG$1,$L99,$K99,FALSE)*$S99*((1+'Inputs &amp; Summary'!$D$7)^AG$1))),IF($M99=Lists!$H$3,IF($K99&lt;1,((($R99*(1-$E99)+$Q99*(1-$F99))/$K99)*((1+'Inputs &amp; Summary'!$D$7)^AG$1)),((INT(AG$1/$K99)-INT((AG$1-1)/$K99))*($R99*(1-$E99)+$Q99*(1-$F99))*((1+'Inputs &amp; Summary'!$D$7)^AG$1))),((_xlfn.WEIBULL.DIST(AG$1,$L99,$K99,FALSE)*($R99*(1-$E99)+$Q99*(1-$F99))*((1+'Inputs &amp; Summary'!$D$7)^AG$1))))))</f>
        <v>0</v>
      </c>
      <c r="AH99" s="248">
        <f>$D99*IF(AH$1&gt;'Inputs &amp; Summary'!$D$5,0,IF(AH$1&gt;VLOOKUP($G99,Lists!$J$17:$K$21,2),IF($M99=Lists!$H$3,IF($K99&lt;1,(($S99/$K99)*((1+'Inputs &amp; Summary'!$D$7)^AH$1)),((INT(AH$1/$K99)-INT((AH$1-1)/$K99))*$S99*((1+'Inputs &amp; Summary'!$D$7)^AH$1))),(_xlfn.WEIBULL.DIST(AH$1,$L99,$K99,FALSE)*$S99*((1+'Inputs &amp; Summary'!$D$7)^AH$1))),IF($M99=Lists!$H$3,IF($K99&lt;1,((($R99*(1-$E99)+$Q99*(1-$F99))/$K99)*((1+'Inputs &amp; Summary'!$D$7)^AH$1)),((INT(AH$1/$K99)-INT((AH$1-1)/$K99))*($R99*(1-$E99)+$Q99*(1-$F99))*((1+'Inputs &amp; Summary'!$D$7)^AH$1))),((_xlfn.WEIBULL.DIST(AH$1,$L99,$K99,FALSE)*($R99*(1-$E99)+$Q99*(1-$F99))*((1+'Inputs &amp; Summary'!$D$7)^AH$1))))))</f>
        <v>629.76299222979139</v>
      </c>
      <c r="AI99" s="248">
        <f>$D99*IF(AI$1&gt;'Inputs &amp; Summary'!$D$5,0,IF(AI$1&gt;VLOOKUP($G99,Lists!$J$17:$K$21,2),IF($M99=Lists!$H$3,IF($K99&lt;1,(($S99/$K99)*((1+'Inputs &amp; Summary'!$D$7)^AI$1)),((INT(AI$1/$K99)-INT((AI$1-1)/$K99))*$S99*((1+'Inputs &amp; Summary'!$D$7)^AI$1))),(_xlfn.WEIBULL.DIST(AI$1,$L99,$K99,FALSE)*$S99*((1+'Inputs &amp; Summary'!$D$7)^AI$1))),IF($M99=Lists!$H$3,IF($K99&lt;1,((($R99*(1-$E99)+$Q99*(1-$F99))/$K99)*((1+'Inputs &amp; Summary'!$D$7)^AI$1)),((INT(AI$1/$K99)-INT((AI$1-1)/$K99))*($R99*(1-$E99)+$Q99*(1-$F99))*((1+'Inputs &amp; Summary'!$D$7)^AI$1))),((_xlfn.WEIBULL.DIST(AI$1,$L99,$K99,FALSE)*($R99*(1-$E99)+$Q99*(1-$F99))*((1+'Inputs &amp; Summary'!$D$7)^AI$1))))))</f>
        <v>0</v>
      </c>
      <c r="AJ99" s="248">
        <f>$D99*IF(AJ$1&gt;'Inputs &amp; Summary'!$D$5,0,IF(AJ$1&gt;VLOOKUP($G99,Lists!$J$17:$K$21,2),IF($M99=Lists!$H$3,IF($K99&lt;1,(($S99/$K99)*((1+'Inputs &amp; Summary'!$D$7)^AJ$1)),((INT(AJ$1/$K99)-INT((AJ$1-1)/$K99))*$S99*((1+'Inputs &amp; Summary'!$D$7)^AJ$1))),(_xlfn.WEIBULL.DIST(AJ$1,$L99,$K99,FALSE)*$S99*((1+'Inputs &amp; Summary'!$D$7)^AJ$1))),IF($M99=Lists!$H$3,IF($K99&lt;1,((($R99*(1-$E99)+$Q99*(1-$F99))/$K99)*((1+'Inputs &amp; Summary'!$D$7)^AJ$1)),((INT(AJ$1/$K99)-INT((AJ$1-1)/$K99))*($R99*(1-$E99)+$Q99*(1-$F99))*((1+'Inputs &amp; Summary'!$D$7)^AJ$1))),((_xlfn.WEIBULL.DIST(AJ$1,$L99,$K99,FALSE)*($R99*(1-$E99)+$Q99*(1-$F99))*((1+'Inputs &amp; Summary'!$D$7)^AJ$1))))))</f>
        <v>0</v>
      </c>
      <c r="AK99" s="248">
        <f>$D99*IF(AK$1&gt;'Inputs &amp; Summary'!$D$5,0,IF(AK$1&gt;VLOOKUP($G99,Lists!$J$17:$K$21,2),IF($M99=Lists!$H$3,IF($K99&lt;1,(($S99/$K99)*((1+'Inputs &amp; Summary'!$D$7)^AK$1)),((INT(AK$1/$K99)-INT((AK$1-1)/$K99))*$S99*((1+'Inputs &amp; Summary'!$D$7)^AK$1))),(_xlfn.WEIBULL.DIST(AK$1,$L99,$K99,FALSE)*$S99*((1+'Inputs &amp; Summary'!$D$7)^AK$1))),IF($M99=Lists!$H$3,IF($K99&lt;1,((($R99*(1-$E99)+$Q99*(1-$F99))/$K99)*((1+'Inputs &amp; Summary'!$D$7)^AK$1)),((INT(AK$1/$K99)-INT((AK$1-1)/$K99))*($R99*(1-$E99)+$Q99*(1-$F99))*((1+'Inputs &amp; Summary'!$D$7)^AK$1))),((_xlfn.WEIBULL.DIST(AK$1,$L99,$K99,FALSE)*($R99*(1-$E99)+$Q99*(1-$F99))*((1+'Inputs &amp; Summary'!$D$7)^AK$1))))))</f>
        <v>0</v>
      </c>
      <c r="AL99" s="248">
        <f>$D99*IF(AL$1&gt;'Inputs &amp; Summary'!$D$5,0,IF(AL$1&gt;VLOOKUP($G99,Lists!$J$17:$K$21,2),IF($M99=Lists!$H$3,IF($K99&lt;1,(($S99/$K99)*((1+'Inputs &amp; Summary'!$D$7)^AL$1)),((INT(AL$1/$K99)-INT((AL$1-1)/$K99))*$S99*((1+'Inputs &amp; Summary'!$D$7)^AL$1))),(_xlfn.WEIBULL.DIST(AL$1,$L99,$K99,FALSE)*$S99*((1+'Inputs &amp; Summary'!$D$7)^AL$1))),IF($M99=Lists!$H$3,IF($K99&lt;1,((($R99*(1-$E99)+$Q99*(1-$F99))/$K99)*((1+'Inputs &amp; Summary'!$D$7)^AL$1)),((INT(AL$1/$K99)-INT((AL$1-1)/$K99))*($R99*(1-$E99)+$Q99*(1-$F99))*((1+'Inputs &amp; Summary'!$D$7)^AL$1))),((_xlfn.WEIBULL.DIST(AL$1,$L99,$K99,FALSE)*($R99*(1-$E99)+$Q99*(1-$F99))*((1+'Inputs &amp; Summary'!$D$7)^AL$1))))))</f>
        <v>0</v>
      </c>
      <c r="AM99" s="248">
        <f>$D99*IF(AM$1&gt;'Inputs &amp; Summary'!$D$5,0,IF(AM$1&gt;VLOOKUP($G99,Lists!$J$17:$K$21,2),IF($M99=Lists!$H$3,IF($K99&lt;1,(($S99/$K99)*((1+'Inputs &amp; Summary'!$D$7)^AM$1)),((INT(AM$1/$K99)-INT((AM$1-1)/$K99))*$S99*((1+'Inputs &amp; Summary'!$D$7)^AM$1))),(_xlfn.WEIBULL.DIST(AM$1,$L99,$K99,FALSE)*$S99*((1+'Inputs &amp; Summary'!$D$7)^AM$1))),IF($M99=Lists!$H$3,IF($K99&lt;1,((($R99*(1-$E99)+$Q99*(1-$F99))/$K99)*((1+'Inputs &amp; Summary'!$D$7)^AM$1)),((INT(AM$1/$K99)-INT((AM$1-1)/$K99))*($R99*(1-$E99)+$Q99*(1-$F99))*((1+'Inputs &amp; Summary'!$D$7)^AM$1))),((_xlfn.WEIBULL.DIST(AM$1,$L99,$K99,FALSE)*($R99*(1-$E99)+$Q99*(1-$F99))*((1+'Inputs &amp; Summary'!$D$7)^AM$1))))))</f>
        <v>695.30923028670327</v>
      </c>
      <c r="AN99" s="248">
        <f>$D99*IF(AN$1&gt;'Inputs &amp; Summary'!$D$5,0,IF(AN$1&gt;VLOOKUP($G99,Lists!$J$17:$K$21,2),IF($M99=Lists!$H$3,IF($K99&lt;1,(($S99/$K99)*((1+'Inputs &amp; Summary'!$D$7)^AN$1)),((INT(AN$1/$K99)-INT((AN$1-1)/$K99))*$S99*((1+'Inputs &amp; Summary'!$D$7)^AN$1))),(_xlfn.WEIBULL.DIST(AN$1,$L99,$K99,FALSE)*$S99*((1+'Inputs &amp; Summary'!$D$7)^AN$1))),IF($M99=Lists!$H$3,IF($K99&lt;1,((($R99*(1-$E99)+$Q99*(1-$F99))/$K99)*((1+'Inputs &amp; Summary'!$D$7)^AN$1)),((INT(AN$1/$K99)-INT((AN$1-1)/$K99))*($R99*(1-$E99)+$Q99*(1-$F99))*((1+'Inputs &amp; Summary'!$D$7)^AN$1))),((_xlfn.WEIBULL.DIST(AN$1,$L99,$K99,FALSE)*($R99*(1-$E99)+$Q99*(1-$F99))*((1+'Inputs &amp; Summary'!$D$7)^AN$1))))))</f>
        <v>0</v>
      </c>
      <c r="AO99" s="248">
        <f>$D99*IF(AO$1&gt;'Inputs &amp; Summary'!$D$5,0,IF(AO$1&gt;VLOOKUP($G99,Lists!$J$17:$K$21,2),IF($M99=Lists!$H$3,IF($K99&lt;1,(($S99/$K99)*((1+'Inputs &amp; Summary'!$D$7)^AO$1)),((INT(AO$1/$K99)-INT((AO$1-1)/$K99))*$S99*((1+'Inputs &amp; Summary'!$D$7)^AO$1))),(_xlfn.WEIBULL.DIST(AO$1,$L99,$K99,FALSE)*$S99*((1+'Inputs &amp; Summary'!$D$7)^AO$1))),IF($M99=Lists!$H$3,IF($K99&lt;1,((($R99*(1-$E99)+$Q99*(1-$F99))/$K99)*((1+'Inputs &amp; Summary'!$D$7)^AO$1)),((INT(AO$1/$K99)-INT((AO$1-1)/$K99))*($R99*(1-$E99)+$Q99*(1-$F99))*((1+'Inputs &amp; Summary'!$D$7)^AO$1))),((_xlfn.WEIBULL.DIST(AO$1,$L99,$K99,FALSE)*($R99*(1-$E99)+$Q99*(1-$F99))*((1+'Inputs &amp; Summary'!$D$7)^AO$1))))))</f>
        <v>0</v>
      </c>
      <c r="AP99" s="248">
        <f>$D99*IF(AP$1&gt;'Inputs &amp; Summary'!$D$5,0,IF(AP$1&gt;VLOOKUP($G99,Lists!$J$17:$K$21,2),IF($M99=Lists!$H$3,IF($K99&lt;1,(($S99/$K99)*((1+'Inputs &amp; Summary'!$D$7)^AP$1)),((INT(AP$1/$K99)-INT((AP$1-1)/$K99))*$S99*((1+'Inputs &amp; Summary'!$D$7)^AP$1))),(_xlfn.WEIBULL.DIST(AP$1,$L99,$K99,FALSE)*$S99*((1+'Inputs &amp; Summary'!$D$7)^AP$1))),IF($M99=Lists!$H$3,IF($K99&lt;1,((($R99*(1-$E99)+$Q99*(1-$F99))/$K99)*((1+'Inputs &amp; Summary'!$D$7)^AP$1)),((INT(AP$1/$K99)-INT((AP$1-1)/$K99))*($R99*(1-$E99)+$Q99*(1-$F99))*((1+'Inputs &amp; Summary'!$D$7)^AP$1))),((_xlfn.WEIBULL.DIST(AP$1,$L99,$K99,FALSE)*($R99*(1-$E99)+$Q99*(1-$F99))*((1+'Inputs &amp; Summary'!$D$7)^AP$1))))))</f>
        <v>0</v>
      </c>
      <c r="AQ99" s="248">
        <f>$D99*IF(AQ$1&gt;'Inputs &amp; Summary'!$D$5,0,IF(AQ$1&gt;VLOOKUP($G99,Lists!$J$17:$K$21,2),IF($M99=Lists!$H$3,IF($K99&lt;1,(($S99/$K99)*((1+'Inputs &amp; Summary'!$D$7)^AQ$1)),((INT(AQ$1/$K99)-INT((AQ$1-1)/$K99))*$S99*((1+'Inputs &amp; Summary'!$D$7)^AQ$1))),(_xlfn.WEIBULL.DIST(AQ$1,$L99,$K99,FALSE)*$S99*((1+'Inputs &amp; Summary'!$D$7)^AQ$1))),IF($M99=Lists!$H$3,IF($K99&lt;1,((($R99*(1-$E99)+$Q99*(1-$F99))/$K99)*((1+'Inputs &amp; Summary'!$D$7)^AQ$1)),((INT(AQ$1/$K99)-INT((AQ$1-1)/$K99))*($R99*(1-$E99)+$Q99*(1-$F99))*((1+'Inputs &amp; Summary'!$D$7)^AQ$1))),((_xlfn.WEIBULL.DIST(AQ$1,$L99,$K99,FALSE)*($R99*(1-$E99)+$Q99*(1-$F99))*((1+'Inputs &amp; Summary'!$D$7)^AQ$1))))))</f>
        <v>0</v>
      </c>
      <c r="AR99" s="248">
        <f>$D99*IF(AR$1&gt;'Inputs &amp; Summary'!$D$5,0,IF(AR$1&gt;VLOOKUP($G99,Lists!$J$17:$K$21,2),IF($M99=Lists!$H$3,IF($K99&lt;1,(($S99/$K99)*((1+'Inputs &amp; Summary'!$D$7)^AR$1)),((INT(AR$1/$K99)-INT((AR$1-1)/$K99))*$S99*((1+'Inputs &amp; Summary'!$D$7)^AR$1))),(_xlfn.WEIBULL.DIST(AR$1,$L99,$K99,FALSE)*$S99*((1+'Inputs &amp; Summary'!$D$7)^AR$1))),IF($M99=Lists!$H$3,IF($K99&lt;1,((($R99*(1-$E99)+$Q99*(1-$F99))/$K99)*((1+'Inputs &amp; Summary'!$D$7)^AR$1)),((INT(AR$1/$K99)-INT((AR$1-1)/$K99))*($R99*(1-$E99)+$Q99*(1-$F99))*((1+'Inputs &amp; Summary'!$D$7)^AR$1))),((_xlfn.WEIBULL.DIST(AR$1,$L99,$K99,FALSE)*($R99*(1-$E99)+$Q99*(1-$F99))*((1+'Inputs &amp; Summary'!$D$7)^AR$1))))))</f>
        <v>767.67757344731729</v>
      </c>
      <c r="AS99" s="248">
        <f>$D99*IF(AS$1&gt;'Inputs &amp; Summary'!$D$5,0,IF(AS$1&gt;VLOOKUP($G99,Lists!$J$17:$K$21,2),IF($M99=Lists!$H$3,IF($K99&lt;1,(($S99/$K99)*((1+'Inputs &amp; Summary'!$D$7)^AS$1)),((INT(AS$1/$K99)-INT((AS$1-1)/$K99))*$S99*((1+'Inputs &amp; Summary'!$D$7)^AS$1))),(_xlfn.WEIBULL.DIST(AS$1,$L99,$K99,FALSE)*$S99*((1+'Inputs &amp; Summary'!$D$7)^AS$1))),IF($M99=Lists!$H$3,IF($K99&lt;1,((($R99*(1-$E99)+$Q99*(1-$F99))/$K99)*((1+'Inputs &amp; Summary'!$D$7)^AS$1)),((INT(AS$1/$K99)-INT((AS$1-1)/$K99))*($R99*(1-$E99)+$Q99*(1-$F99))*((1+'Inputs &amp; Summary'!$D$7)^AS$1))),((_xlfn.WEIBULL.DIST(AS$1,$L99,$K99,FALSE)*($R99*(1-$E99)+$Q99*(1-$F99))*((1+'Inputs &amp; Summary'!$D$7)^AS$1))))))</f>
        <v>0</v>
      </c>
      <c r="AT99" s="248">
        <f>$D99*IF(AT$1&gt;'Inputs &amp; Summary'!$D$5,0,IF(AT$1&gt;VLOOKUP($G99,Lists!$J$17:$K$21,2),IF($M99=Lists!$H$3,IF($K99&lt;1,(($S99/$K99)*((1+'Inputs &amp; Summary'!$D$7)^AT$1)),((INT(AT$1/$K99)-INT((AT$1-1)/$K99))*$S99*((1+'Inputs &amp; Summary'!$D$7)^AT$1))),(_xlfn.WEIBULL.DIST(AT$1,$L99,$K99,FALSE)*$S99*((1+'Inputs &amp; Summary'!$D$7)^AT$1))),IF($M99=Lists!$H$3,IF($K99&lt;1,((($R99*(1-$E99)+$Q99*(1-$F99))/$K99)*((1+'Inputs &amp; Summary'!$D$7)^AT$1)),((INT(AT$1/$K99)-INT((AT$1-1)/$K99))*($R99*(1-$E99)+$Q99*(1-$F99))*((1+'Inputs &amp; Summary'!$D$7)^AT$1))),((_xlfn.WEIBULL.DIST(AT$1,$L99,$K99,FALSE)*($R99*(1-$E99)+$Q99*(1-$F99))*((1+'Inputs &amp; Summary'!$D$7)^AT$1))))))</f>
        <v>0</v>
      </c>
      <c r="AU99" s="248">
        <f>$D99*IF(AU$1&gt;'Inputs &amp; Summary'!$D$5,0,IF(AU$1&gt;VLOOKUP($G99,Lists!$J$17:$K$21,2),IF($M99=Lists!$H$3,IF($K99&lt;1,(($S99/$K99)*((1+'Inputs &amp; Summary'!$D$7)^AU$1)),((INT(AU$1/$K99)-INT((AU$1-1)/$K99))*$S99*((1+'Inputs &amp; Summary'!$D$7)^AU$1))),(_xlfn.WEIBULL.DIST(AU$1,$L99,$K99,FALSE)*$S99*((1+'Inputs &amp; Summary'!$D$7)^AU$1))),IF($M99=Lists!$H$3,IF($K99&lt;1,((($R99*(1-$E99)+$Q99*(1-$F99))/$K99)*((1+'Inputs &amp; Summary'!$D$7)^AU$1)),((INT(AU$1/$K99)-INT((AU$1-1)/$K99))*($R99*(1-$E99)+$Q99*(1-$F99))*((1+'Inputs &amp; Summary'!$D$7)^AU$1))),((_xlfn.WEIBULL.DIST(AU$1,$L99,$K99,FALSE)*($R99*(1-$E99)+$Q99*(1-$F99))*((1+'Inputs &amp; Summary'!$D$7)^AU$1))))))</f>
        <v>0</v>
      </c>
      <c r="AV99" s="248">
        <f>$D99*IF(AV$1&gt;'Inputs &amp; Summary'!$D$5,0,IF(AV$1&gt;VLOOKUP($G99,Lists!$J$17:$K$21,2),IF($M99=Lists!$H$3,IF($K99&lt;1,(($S99/$K99)*((1+'Inputs &amp; Summary'!$D$7)^AV$1)),((INT(AV$1/$K99)-INT((AV$1-1)/$K99))*$S99*((1+'Inputs &amp; Summary'!$D$7)^AV$1))),(_xlfn.WEIBULL.DIST(AV$1,$L99,$K99,FALSE)*$S99*((1+'Inputs &amp; Summary'!$D$7)^AV$1))),IF($M99=Lists!$H$3,IF($K99&lt;1,((($R99*(1-$E99)+$Q99*(1-$F99))/$K99)*((1+'Inputs &amp; Summary'!$D$7)^AV$1)),((INT(AV$1/$K99)-INT((AV$1-1)/$K99))*($R99*(1-$E99)+$Q99*(1-$F99))*((1+'Inputs &amp; Summary'!$D$7)^AV$1))),((_xlfn.WEIBULL.DIST(AV$1,$L99,$K99,FALSE)*($R99*(1-$E99)+$Q99*(1-$F99))*((1+'Inputs &amp; Summary'!$D$7)^AV$1))))))</f>
        <v>0</v>
      </c>
      <c r="AW99" s="248">
        <f>$D99*IF(AW$1&gt;'Inputs &amp; Summary'!$D$5,0,IF(AW$1&gt;VLOOKUP($G99,Lists!$J$17:$K$21,2),IF($M99=Lists!$H$3,IF($K99&lt;1,(($S99/$K99)*((1+'Inputs &amp; Summary'!$D$7)^AW$1)),((INT(AW$1/$K99)-INT((AW$1-1)/$K99))*$S99*((1+'Inputs &amp; Summary'!$D$7)^AW$1))),(_xlfn.WEIBULL.DIST(AW$1,$L99,$K99,FALSE)*$S99*((1+'Inputs &amp; Summary'!$D$7)^AW$1))),IF($M99=Lists!$H$3,IF($K99&lt;1,((($R99*(1-$E99)+$Q99*(1-$F99))/$K99)*((1+'Inputs &amp; Summary'!$D$7)^AW$1)),((INT(AW$1/$K99)-INT((AW$1-1)/$K99))*($R99*(1-$E99)+$Q99*(1-$F99))*((1+'Inputs &amp; Summary'!$D$7)^AW$1))),((_xlfn.WEIBULL.DIST(AW$1,$L99,$K99,FALSE)*($R99*(1-$E99)+$Q99*(1-$F99))*((1+'Inputs &amp; Summary'!$D$7)^AW$1))))))</f>
        <v>0</v>
      </c>
      <c r="AX99" s="248">
        <f>$D99*IF(AX$1&gt;'Inputs &amp; Summary'!$D$5,0,IF(AX$1&gt;VLOOKUP($G99,Lists!$J$17:$K$21,2),IF($M99=Lists!$H$3,IF($K99&lt;1,(($S99/$K99)*((1+'Inputs &amp; Summary'!$D$7)^AX$1)),((INT(AX$1/$K99)-INT((AX$1-1)/$K99))*$S99*((1+'Inputs &amp; Summary'!$D$7)^AX$1))),(_xlfn.WEIBULL.DIST(AX$1,$L99,$K99,FALSE)*$S99*((1+'Inputs &amp; Summary'!$D$7)^AX$1))),IF($M99=Lists!$H$3,IF($K99&lt;1,((($R99*(1-$E99)+$Q99*(1-$F99))/$K99)*((1+'Inputs &amp; Summary'!$D$7)^AX$1)),((INT(AX$1/$K99)-INT((AX$1-1)/$K99))*($R99*(1-$E99)+$Q99*(1-$F99))*((1+'Inputs &amp; Summary'!$D$7)^AX$1))),((_xlfn.WEIBULL.DIST(AX$1,$L99,$K99,FALSE)*($R99*(1-$E99)+$Q99*(1-$F99))*((1+'Inputs &amp; Summary'!$D$7)^AX$1))))))</f>
        <v>0</v>
      </c>
      <c r="AY99" s="248">
        <f>$D99*IF(AY$1&gt;'Inputs &amp; Summary'!$D$5,0,IF(AY$1&gt;VLOOKUP($G99,Lists!$J$17:$K$21,2),IF($M99=Lists!$H$3,IF($K99&lt;1,(($S99/$K99)*((1+'Inputs &amp; Summary'!$D$7)^AY$1)),((INT(AY$1/$K99)-INT((AY$1-1)/$K99))*$S99*((1+'Inputs &amp; Summary'!$D$7)^AY$1))),(_xlfn.WEIBULL.DIST(AY$1,$L99,$K99,FALSE)*$S99*((1+'Inputs &amp; Summary'!$D$7)^AY$1))),IF($M99=Lists!$H$3,IF($K99&lt;1,((($R99*(1-$E99)+$Q99*(1-$F99))/$K99)*((1+'Inputs &amp; Summary'!$D$7)^AY$1)),((INT(AY$1/$K99)-INT((AY$1-1)/$K99))*($R99*(1-$E99)+$Q99*(1-$F99))*((1+'Inputs &amp; Summary'!$D$7)^AY$1))),((_xlfn.WEIBULL.DIST(AY$1,$L99,$K99,FALSE)*($R99*(1-$E99)+$Q99*(1-$F99))*((1+'Inputs &amp; Summary'!$D$7)^AY$1))))))</f>
        <v>0</v>
      </c>
      <c r="AZ99" s="248">
        <f>$D99*IF(AZ$1&gt;'Inputs &amp; Summary'!$D$5,0,IF(AZ$1&gt;VLOOKUP($G99,Lists!$J$17:$K$21,2),IF($M99=Lists!$H$3,IF($K99&lt;1,(($S99/$K99)*((1+'Inputs &amp; Summary'!$D$7)^AZ$1)),((INT(AZ$1/$K99)-INT((AZ$1-1)/$K99))*$S99*((1+'Inputs &amp; Summary'!$D$7)^AZ$1))),(_xlfn.WEIBULL.DIST(AZ$1,$L99,$K99,FALSE)*$S99*((1+'Inputs &amp; Summary'!$D$7)^AZ$1))),IF($M99=Lists!$H$3,IF($K99&lt;1,((($R99*(1-$E99)+$Q99*(1-$F99))/$K99)*((1+'Inputs &amp; Summary'!$D$7)^AZ$1)),((INT(AZ$1/$K99)-INT((AZ$1-1)/$K99))*($R99*(1-$E99)+$Q99*(1-$F99))*((1+'Inputs &amp; Summary'!$D$7)^AZ$1))),((_xlfn.WEIBULL.DIST(AZ$1,$L99,$K99,FALSE)*($R99*(1-$E99)+$Q99*(1-$F99))*((1+'Inputs &amp; Summary'!$D$7)^AZ$1))))))</f>
        <v>0</v>
      </c>
      <c r="BA99" s="248">
        <f>$D99*IF(BA$1&gt;'Inputs &amp; Summary'!$D$5,0,IF(BA$1&gt;VLOOKUP($G99,Lists!$J$17:$K$21,2),IF($M99=Lists!$H$3,IF($K99&lt;1,(($S99/$K99)*((1+'Inputs &amp; Summary'!$D$7)^BA$1)),((INT(BA$1/$K99)-INT((BA$1-1)/$K99))*$S99*((1+'Inputs &amp; Summary'!$D$7)^BA$1))),(_xlfn.WEIBULL.DIST(BA$1,$L99,$K99,FALSE)*$S99*((1+'Inputs &amp; Summary'!$D$7)^BA$1))),IF($M99=Lists!$H$3,IF($K99&lt;1,((($R99*(1-$E99)+$Q99*(1-$F99))/$K99)*((1+'Inputs &amp; Summary'!$D$7)^BA$1)),((INT(BA$1/$K99)-INT((BA$1-1)/$K99))*($R99*(1-$E99)+$Q99*(1-$F99))*((1+'Inputs &amp; Summary'!$D$7)^BA$1))),((_xlfn.WEIBULL.DIST(BA$1,$L99,$K99,FALSE)*($R99*(1-$E99)+$Q99*(1-$F99))*((1+'Inputs &amp; Summary'!$D$7)^BA$1))))))</f>
        <v>0</v>
      </c>
      <c r="BB99" s="248">
        <f>$D99*IF(BB$1&gt;'Inputs &amp; Summary'!$D$5,0,IF(BB$1&gt;VLOOKUP($G99,Lists!$J$17:$K$21,2),IF($M99=Lists!$H$3,IF($K99&lt;1,(($S99/$K99)*((1+'Inputs &amp; Summary'!$D$7)^BB$1)),((INT(BB$1/$K99)-INT((BB$1-1)/$K99))*$S99*((1+'Inputs &amp; Summary'!$D$7)^BB$1))),(_xlfn.WEIBULL.DIST(BB$1,$L99,$K99,FALSE)*$S99*((1+'Inputs &amp; Summary'!$D$7)^BB$1))),IF($M99=Lists!$H$3,IF($K99&lt;1,((($R99*(1-$E99)+$Q99*(1-$F99))/$K99)*((1+'Inputs &amp; Summary'!$D$7)^BB$1)),((INT(BB$1/$K99)-INT((BB$1-1)/$K99))*($R99*(1-$E99)+$Q99*(1-$F99))*((1+'Inputs &amp; Summary'!$D$7)^BB$1))),((_xlfn.WEIBULL.DIST(BB$1,$L99,$K99,FALSE)*($R99*(1-$E99)+$Q99*(1-$F99))*((1+'Inputs &amp; Summary'!$D$7)^BB$1))))))</f>
        <v>0</v>
      </c>
      <c r="BC99" s="248">
        <f>$D99*IF(BC$1&gt;'Inputs &amp; Summary'!$D$5,0,IF(BC$1&gt;VLOOKUP($G99,Lists!$J$17:$K$21,2),IF($M99=Lists!$H$3,IF($K99&lt;1,(($S99/$K99)*((1+'Inputs &amp; Summary'!$D$7)^BC$1)),((INT(BC$1/$K99)-INT((BC$1-1)/$K99))*$S99*((1+'Inputs &amp; Summary'!$D$7)^BC$1))),(_xlfn.WEIBULL.DIST(BC$1,$L99,$K99,FALSE)*$S99*((1+'Inputs &amp; Summary'!$D$7)^BC$1))),IF($M99=Lists!$H$3,IF($K99&lt;1,((($R99*(1-$E99)+$Q99*(1-$F99))/$K99)*((1+'Inputs &amp; Summary'!$D$7)^BC$1)),((INT(BC$1/$K99)-INT((BC$1-1)/$K99))*($R99*(1-$E99)+$Q99*(1-$F99))*((1+'Inputs &amp; Summary'!$D$7)^BC$1))),((_xlfn.WEIBULL.DIST(BC$1,$L99,$K99,FALSE)*($R99*(1-$E99)+$Q99*(1-$F99))*((1+'Inputs &amp; Summary'!$D$7)^BC$1))))))</f>
        <v>0</v>
      </c>
      <c r="BD99" s="248">
        <f>$D99*IF(BD$1&gt;'Inputs &amp; Summary'!$D$5,0,IF(BD$1&gt;VLOOKUP($G99,Lists!$J$17:$K$21,2),IF($M99=Lists!$H$3,IF($K99&lt;1,(($S99/$K99)*((1+'Inputs &amp; Summary'!$D$7)^BD$1)),((INT(BD$1/$K99)-INT((BD$1-1)/$K99))*$S99*((1+'Inputs &amp; Summary'!$D$7)^BD$1))),(_xlfn.WEIBULL.DIST(BD$1,$L99,$K99,FALSE)*$S99*((1+'Inputs &amp; Summary'!$D$7)^BD$1))),IF($M99=Lists!$H$3,IF($K99&lt;1,((($R99*(1-$E99)+$Q99*(1-$F99))/$K99)*((1+'Inputs &amp; Summary'!$D$7)^BD$1)),((INT(BD$1/$K99)-INT((BD$1-1)/$K99))*($R99*(1-$E99)+$Q99*(1-$F99))*((1+'Inputs &amp; Summary'!$D$7)^BD$1))),((_xlfn.WEIBULL.DIST(BD$1,$L99,$K99,FALSE)*($R99*(1-$E99)+$Q99*(1-$F99))*((1+'Inputs &amp; Summary'!$D$7)^BD$1))))))</f>
        <v>0</v>
      </c>
      <c r="BE99" s="248">
        <f>$D99*IF(BE$1&gt;'Inputs &amp; Summary'!$D$5,0,IF(BE$1&gt;VLOOKUP($G99,Lists!$J$17:$K$21,2),IF($M99=Lists!$H$3,IF($K99&lt;1,(($S99/$K99)*((1+'Inputs &amp; Summary'!$D$7)^BE$1)),((INT(BE$1/$K99)-INT((BE$1-1)/$K99))*$S99*((1+'Inputs &amp; Summary'!$D$7)^BE$1))),(_xlfn.WEIBULL.DIST(BE$1,$L99,$K99,FALSE)*$S99*((1+'Inputs &amp; Summary'!$D$7)^BE$1))),IF($M99=Lists!$H$3,IF($K99&lt;1,((($R99*(1-$E99)+$Q99*(1-$F99))/$K99)*((1+'Inputs &amp; Summary'!$D$7)^BE$1)),((INT(BE$1/$K99)-INT((BE$1-1)/$K99))*($R99*(1-$E99)+$Q99*(1-$F99))*((1+'Inputs &amp; Summary'!$D$7)^BE$1))),((_xlfn.WEIBULL.DIST(BE$1,$L99,$K99,FALSE)*($R99*(1-$E99)+$Q99*(1-$F99))*((1+'Inputs &amp; Summary'!$D$7)^BE$1))))))</f>
        <v>0</v>
      </c>
      <c r="BF99" s="248">
        <f>$D99*IF(BF$1&gt;'Inputs &amp; Summary'!$D$5,0,IF(BF$1&gt;VLOOKUP($G99,Lists!$J$17:$K$21,2),IF($M99=Lists!$H$3,IF($K99&lt;1,(($S99/$K99)*((1+'Inputs &amp; Summary'!$D$7)^BF$1)),((INT(BF$1/$K99)-INT((BF$1-1)/$K99))*$S99*((1+'Inputs &amp; Summary'!$D$7)^BF$1))),(_xlfn.WEIBULL.DIST(BF$1,$L99,$K99,FALSE)*$S99*((1+'Inputs &amp; Summary'!$D$7)^BF$1))),IF($M99=Lists!$H$3,IF($K99&lt;1,((($R99*(1-$E99)+$Q99*(1-$F99))/$K99)*((1+'Inputs &amp; Summary'!$D$7)^BF$1)),((INT(BF$1/$K99)-INT((BF$1-1)/$K99))*($R99*(1-$E99)+$Q99*(1-$F99))*((1+'Inputs &amp; Summary'!$D$7)^BF$1))),((_xlfn.WEIBULL.DIST(BF$1,$L99,$K99,FALSE)*($R99*(1-$E99)+$Q99*(1-$F99))*((1+'Inputs &amp; Summary'!$D$7)^BF$1))))))</f>
        <v>0</v>
      </c>
      <c r="BG99" s="248">
        <f>$D99*IF(BG$1&gt;'Inputs &amp; Summary'!$D$5,0,IF(BG$1&gt;VLOOKUP($G99,Lists!$J$17:$K$21,2),IF($M99=Lists!$H$3,IF($K99&lt;1,(($S99/$K99)*((1+'Inputs &amp; Summary'!$D$7)^BG$1)),((INT(BG$1/$K99)-INT((BG$1-1)/$K99))*$S99*((1+'Inputs &amp; Summary'!$D$7)^BG$1))),(_xlfn.WEIBULL.DIST(BG$1,$L99,$K99,FALSE)*$S99*((1+'Inputs &amp; Summary'!$D$7)^BG$1))),IF($M99=Lists!$H$3,IF($K99&lt;1,((($R99*(1-$E99)+$Q99*(1-$F99))/$K99)*((1+'Inputs &amp; Summary'!$D$7)^BG$1)),((INT(BG$1/$K99)-INT((BG$1-1)/$K99))*($R99*(1-$E99)+$Q99*(1-$F99))*((1+'Inputs &amp; Summary'!$D$7)^BG$1))),((_xlfn.WEIBULL.DIST(BG$1,$L99,$K99,FALSE)*($R99*(1-$E99)+$Q99*(1-$F99))*((1+'Inputs &amp; Summary'!$D$7)^BG$1))))))</f>
        <v>0</v>
      </c>
      <c r="BH99" s="248">
        <f>$D99*IF(BH$1&gt;'Inputs &amp; Summary'!$D$5,0,IF(BH$1&gt;VLOOKUP($G99,Lists!$J$17:$K$21,2),IF($M99=Lists!$H$3,IF($K99&lt;1,(($S99/$K99)*((1+'Inputs &amp; Summary'!$D$7)^BH$1)),((INT(BH$1/$K99)-INT((BH$1-1)/$K99))*$S99*((1+'Inputs &amp; Summary'!$D$7)^BH$1))),(_xlfn.WEIBULL.DIST(BH$1,$L99,$K99,FALSE)*$S99*((1+'Inputs &amp; Summary'!$D$7)^BH$1))),IF($M99=Lists!$H$3,IF($K99&lt;1,((($R99*(1-$E99)+$Q99*(1-$F99))/$K99)*((1+'Inputs &amp; Summary'!$D$7)^BH$1)),((INT(BH$1/$K99)-INT((BH$1-1)/$K99))*($R99*(1-$E99)+$Q99*(1-$F99))*((1+'Inputs &amp; Summary'!$D$7)^BH$1))),((_xlfn.WEIBULL.DIST(BH$1,$L99,$K99,FALSE)*($R99*(1-$E99)+$Q99*(1-$F99))*((1+'Inputs &amp; Summary'!$D$7)^BH$1))))))</f>
        <v>0</v>
      </c>
      <c r="BI99" s="248">
        <f>$D99*IF(BI$1&gt;'Inputs &amp; Summary'!$D$5,0,IF(BI$1&gt;VLOOKUP($G99,Lists!$J$17:$K$21,2),IF($M99=Lists!$H$3,IF($K99&lt;1,(($S99/$K99)*((1+'Inputs &amp; Summary'!$D$7)^BI$1)),((INT(BI$1/$K99)-INT((BI$1-1)/$K99))*$S99*((1+'Inputs &amp; Summary'!$D$7)^BI$1))),(_xlfn.WEIBULL.DIST(BI$1,$L99,$K99,FALSE)*$S99*((1+'Inputs &amp; Summary'!$D$7)^BI$1))),IF($M99=Lists!$H$3,IF($K99&lt;1,((($R99*(1-$E99)+$Q99*(1-$F99))/$K99)*((1+'Inputs &amp; Summary'!$D$7)^BI$1)),((INT(BI$1/$K99)-INT((BI$1-1)/$K99))*($R99*(1-$E99)+$Q99*(1-$F99))*((1+'Inputs &amp; Summary'!$D$7)^BI$1))),((_xlfn.WEIBULL.DIST(BI$1,$L99,$K99,FALSE)*($R99*(1-$E99)+$Q99*(1-$F99))*((1+'Inputs &amp; Summary'!$D$7)^BI$1))))))</f>
        <v>0</v>
      </c>
      <c r="BJ99" s="248">
        <f>$D99*IF(BJ$1&gt;'Inputs &amp; Summary'!$D$5,0,IF(BJ$1&gt;VLOOKUP($G99,Lists!$J$17:$K$21,2),IF($M99=Lists!$H$3,IF($K99&lt;1,(($S99/$K99)*((1+'Inputs &amp; Summary'!$D$7)^BJ$1)),((INT(BJ$1/$K99)-INT((BJ$1-1)/$K99))*$S99*((1+'Inputs &amp; Summary'!$D$7)^BJ$1))),(_xlfn.WEIBULL.DIST(BJ$1,$L99,$K99,FALSE)*$S99*((1+'Inputs &amp; Summary'!$D$7)^BJ$1))),IF($M99=Lists!$H$3,IF($K99&lt;1,((($R99*(1-$E99)+$Q99*(1-$F99))/$K99)*((1+'Inputs &amp; Summary'!$D$7)^BJ$1)),((INT(BJ$1/$K99)-INT((BJ$1-1)/$K99))*($R99*(1-$E99)+$Q99*(1-$F99))*((1+'Inputs &amp; Summary'!$D$7)^BJ$1))),((_xlfn.WEIBULL.DIST(BJ$1,$L99,$K99,FALSE)*($R99*(1-$E99)+$Q99*(1-$F99))*((1+'Inputs &amp; Summary'!$D$7)^BJ$1))))))</f>
        <v>0</v>
      </c>
      <c r="BK99" s="248">
        <f>$D99*IF(BK$1&gt;'Inputs &amp; Summary'!$D$5,0,IF(BK$1&gt;VLOOKUP($G99,Lists!$J$17:$K$21,2),IF($M99=Lists!$H$3,IF($K99&lt;1,(($S99/$K99)*((1+'Inputs &amp; Summary'!$D$7)^BK$1)),((INT(BK$1/$K99)-INT((BK$1-1)/$K99))*$S99*((1+'Inputs &amp; Summary'!$D$7)^BK$1))),(_xlfn.WEIBULL.DIST(BK$1,$L99,$K99,FALSE)*$S99*((1+'Inputs &amp; Summary'!$D$7)^BK$1))),IF($M99=Lists!$H$3,IF($K99&lt;1,((($R99*(1-$E99)+$Q99*(1-$F99))/$K99)*((1+'Inputs &amp; Summary'!$D$7)^BK$1)),((INT(BK$1/$K99)-INT((BK$1-1)/$K99))*($R99*(1-$E99)+$Q99*(1-$F99))*((1+'Inputs &amp; Summary'!$D$7)^BK$1))),((_xlfn.WEIBULL.DIST(BK$1,$L99,$K99,FALSE)*($R99*(1-$E99)+$Q99*(1-$F99))*((1+'Inputs &amp; Summary'!$D$7)^BK$1))))))</f>
        <v>0</v>
      </c>
      <c r="BL99" s="248">
        <f>$D99*IF(BL$1&gt;'Inputs &amp; Summary'!$D$5,0,IF(BL$1&gt;VLOOKUP($G99,Lists!$J$17:$K$21,2),IF($M99=Lists!$H$3,IF($K99&lt;1,(($S99/$K99)*((1+'Inputs &amp; Summary'!$D$7)^BL$1)),((INT(BL$1/$K99)-INT((BL$1-1)/$K99))*$S99*((1+'Inputs &amp; Summary'!$D$7)^BL$1))),(_xlfn.WEIBULL.DIST(BL$1,$L99,$K99,FALSE)*$S99*((1+'Inputs &amp; Summary'!$D$7)^BL$1))),IF($M99=Lists!$H$3,IF($K99&lt;1,((($R99*(1-$E99)+$Q99*(1-$F99))/$K99)*((1+'Inputs &amp; Summary'!$D$7)^BL$1)),((INT(BL$1/$K99)-INT((BL$1-1)/$K99))*($R99*(1-$E99)+$Q99*(1-$F99))*((1+'Inputs &amp; Summary'!$D$7)^BL$1))),((_xlfn.WEIBULL.DIST(BL$1,$L99,$K99,FALSE)*($R99*(1-$E99)+$Q99*(1-$F99))*((1+'Inputs &amp; Summary'!$D$7)^BL$1))))))</f>
        <v>0</v>
      </c>
    </row>
    <row r="100" spans="1:64" x14ac:dyDescent="0.3">
      <c r="A100" s="236" t="s">
        <v>295</v>
      </c>
      <c r="B100" s="117" t="str">
        <f>IF('Inputs &amp; Summary'!$D$15=Lists!$E$3,INDEX('Residential Rooftop Details'!$A$30:$X$158,MATCH('Cash Flow'!$A100,'Residential Rooftop Details'!$A$30:$A$158,0),COLUMN(B$1)),IF('Inputs &amp; Summary'!$D$15=Lists!$E$4,INDEX('Commercial Rooftop Details'!$A$30:$V$158,MATCH('Cash Flow'!$A100,'Commercial Rooftop Details'!$A$30:$A$158,0),COLUMN(B$1)),INDEX('Ground-Mount Details'!$A$30:$V$158,MATCH('Cash Flow'!$A100,'Ground-Mount Details'!$A$30:$A$158,0),COLUMN(B$1))))</f>
        <v>Preventive</v>
      </c>
      <c r="C100" s="117" t="str">
        <f>IF('Inputs &amp; Summary'!$D$15=Lists!$E$3,INDEX('Residential Rooftop Details'!$A$30:$X$158,MATCH('Cash Flow'!$A100,'Residential Rooftop Details'!$A$30:$A$158,0),COLUMN(C$1)),IF('Inputs &amp; Summary'!$D$15=Lists!$E$4,INDEX('Commercial Rooftop Details'!$A$30:$V$158,MATCH('Cash Flow'!$A100,'Commercial Rooftop Details'!$A$30:$A$158,0),COLUMN(C$1)),INDEX('Ground-Mount Details'!$A$30:$V$158,MATCH('Cash Flow'!$A100,'Ground-Mount Details'!$A$30:$A$158,0),COLUMN(C$1))))</f>
        <v>Tracker</v>
      </c>
      <c r="D100" s="117">
        <f>IF('Inputs &amp; Summary'!$D$15=Lists!$E$3,INDEX('Residential Rooftop Details'!$A$30:$X$158,MATCH('Cash Flow'!$A100,'Residential Rooftop Details'!$A$30:$A$158,0),COLUMN(D$1)),IF('Inputs &amp; Summary'!$D$15=Lists!$E$4,INDEX('Commercial Rooftop Details'!$A$30:$V$158,MATCH('Cash Flow'!$A100,'Commercial Rooftop Details'!$A$30:$A$158,0),COLUMN(D$1)),INDEX('Ground-Mount Details'!$A$30:$V$158,MATCH('Cash Flow'!$A100,'Ground-Mount Details'!$A$30:$A$158,0),COLUMN(D$1))))</f>
        <v>0</v>
      </c>
      <c r="E100" s="117">
        <f>IF('Inputs &amp; Summary'!$D$15=Lists!$E$3,INDEX('Residential Rooftop Details'!$A$30:$X$158,MATCH('Cash Flow'!$A100,'Residential Rooftop Details'!$A$30:$A$158,0),COLUMN(E$1)),IF('Inputs &amp; Summary'!$D$15=Lists!$E$4,INDEX('Commercial Rooftop Details'!$A$30:$V$158,MATCH('Cash Flow'!$A100,'Commercial Rooftop Details'!$A$30:$A$158,0),COLUMN(E$1)),INDEX('Ground-Mount Details'!$A$30:$V$158,MATCH('Cash Flow'!$A100,'Ground-Mount Details'!$A$30:$A$158,0),COLUMN(E$1))))</f>
        <v>0</v>
      </c>
      <c r="F100" s="117">
        <f>IF('Inputs &amp; Summary'!$D$15=Lists!$E$3,INDEX('Residential Rooftop Details'!$A$30:$X$158,MATCH('Cash Flow'!$A100,'Residential Rooftop Details'!$A$30:$A$158,0),COLUMN(F$1)),IF('Inputs &amp; Summary'!$D$15=Lists!$E$4,INDEX('Commercial Rooftop Details'!$A$30:$V$158,MATCH('Cash Flow'!$A100,'Commercial Rooftop Details'!$A$30:$A$158,0),COLUMN(F$1)),INDEX('Ground-Mount Details'!$A$30:$V$158,MATCH('Cash Flow'!$A100,'Ground-Mount Details'!$A$30:$A$158,0),COLUMN(F$1))))</f>
        <v>0</v>
      </c>
      <c r="G100" s="237" t="str">
        <f>IF('Inputs &amp; Summary'!$D$15=Lists!$E$3,INDEX('Residential Rooftop Details'!$A$30:$X$158,MATCH('Cash Flow'!$A100,'Residential Rooftop Details'!$A$30:$A$158,0),COLUMN(G$1)),IF('Inputs &amp; Summary'!$D$15=Lists!$E$4,INDEX('Commercial Rooftop Details'!$A$30:$V$158,MATCH('Cash Flow'!$A100,'Commercial Rooftop Details'!$A$30:$A$158,0),COLUMN(G$1)),INDEX('Ground-Mount Details'!$A$30:$V$158,MATCH('Cash Flow'!$A100,'Ground-Mount Details'!$A$30:$A$158,0),COLUMN(G$1))))</f>
        <v>N/A</v>
      </c>
      <c r="H100" s="237" t="str">
        <f>IF('Inputs &amp; Summary'!$D$15=Lists!$E$3,INDEX('Residential Rooftop Details'!$A$30:$X$158,MATCH('Cash Flow'!$A100,'Residential Rooftop Details'!$A$30:$A$158,0),COLUMN(H$1)),IF('Inputs &amp; Summary'!$D$15=Lists!$E$4,INDEX('Commercial Rooftop Details'!$A$30:$V$158,MATCH('Cash Flow'!$A100,'Commercial Rooftop Details'!$A$30:$A$158,0),COLUMN(H$1)),INDEX('Ground-Mount Details'!$A$30:$V$158,MATCH('Cash Flow'!$A100,'Ground-Mount Details'!$A$30:$A$158,0),COLUMN(H$1))))</f>
        <v>Controller</v>
      </c>
      <c r="I100" s="237" t="str">
        <f>IF('Inputs &amp; Summary'!$D$15=Lists!$E$3,INDEX('Residential Rooftop Details'!$A$30:$X$158,MATCH('Cash Flow'!$A100,'Residential Rooftop Details'!$A$30:$A$158,0),COLUMN(I$1)),IF('Inputs &amp; Summary'!$D$15=Lists!$E$4,INDEX('Commercial Rooftop Details'!$A$30:$V$158,MATCH('Cash Flow'!$A100,'Commercial Rooftop Details'!$A$30:$A$158,0),COLUMN(I$1)),INDEX('Ground-Mount Details'!$A$30:$V$158,MATCH('Cash Flow'!$A100,'Ground-Mount Details'!$A$30:$A$158,0),COLUMN(I$1))))</f>
        <v>Inspector</v>
      </c>
      <c r="J100" s="238">
        <f>IF('Inputs &amp; Summary'!$D$15=Lists!$E$3,INDEX('Residential Rooftop Details'!$A$30:$X$158,MATCH('Cash Flow'!$A100,'Residential Rooftop Details'!$A$30:$A$158,0),COLUMN(J$1)),IF('Inputs &amp; Summary'!$D$15=Lists!$E$4,INDEX('Commercial Rooftop Details'!$A$30:$V$158,MATCH('Cash Flow'!$A100,'Commercial Rooftop Details'!$A$30:$A$158,0),COLUMN(J$1)),INDEX('Ground-Mount Details'!$A$30:$V$158,MATCH('Cash Flow'!$A100,'Ground-Mount Details'!$A$30:$A$158,0),COLUMN(J$1))))</f>
        <v>25.173076923076923</v>
      </c>
      <c r="K100" s="239">
        <f>IF('Inputs &amp; Summary'!$D$15=Lists!$E$3,INDEX('Residential Rooftop Details'!$A$30:$X$158,MATCH('Cash Flow'!$A100,'Residential Rooftop Details'!$A$30:$A$158,0),COLUMN(K$1)),IF('Inputs &amp; Summary'!$D$15=Lists!$E$4,INDEX('Commercial Rooftop Details'!$A$30:$V$158,MATCH('Cash Flow'!$A100,'Commercial Rooftop Details'!$A$30:$A$158,0),COLUMN(K$1)),INDEX('Ground-Mount Details'!$A$30:$V$158,MATCH('Cash Flow'!$A100,'Ground-Mount Details'!$A$30:$A$158,0),COLUMN(K$1))))</f>
        <v>1</v>
      </c>
      <c r="L100" s="239">
        <f>IF('Inputs &amp; Summary'!$D$15=Lists!$E$3,INDEX('Residential Rooftop Details'!$A$30:$X$158,MATCH('Cash Flow'!$A100,'Residential Rooftop Details'!$A$30:$A$158,0),COLUMN(L$1)),IF('Inputs &amp; Summary'!$D$15=Lists!$E$4,INDEX('Commercial Rooftop Details'!$A$30:$V$158,MATCH('Cash Flow'!$A100,'Commercial Rooftop Details'!$A$30:$A$158,0),COLUMN(L$1)),INDEX('Ground-Mount Details'!$A$30:$V$158,MATCH('Cash Flow'!$A100,'Ground-Mount Details'!$A$30:$A$158,0),COLUMN(L$1))))</f>
        <v>1</v>
      </c>
      <c r="M100" s="238" t="str">
        <f>IF('Inputs &amp; Summary'!$D$15=Lists!$E$3,INDEX('Residential Rooftop Details'!$A$30:$X$158,MATCH('Cash Flow'!$A100,'Residential Rooftop Details'!$A$30:$A$158,0),COLUMN(M$1)),IF('Inputs &amp; Summary'!$D$15=Lists!$E$4,INDEX('Commercial Rooftop Details'!$A$30:$V$158,MATCH('Cash Flow'!$A100,'Commercial Rooftop Details'!$A$30:$A$158,0),COLUMN(M$1)),INDEX('Ground-Mount Details'!$A$30:$V$158,MATCH('Cash Flow'!$A100,'Ground-Mount Details'!$A$30:$A$158,0),COLUMN(M$1))))</f>
        <v>interval</v>
      </c>
      <c r="N100" s="240">
        <f>IF('Inputs &amp; Summary'!$D$15=Lists!$E$3,INDEX('Residential Rooftop Details'!$A$30:$X$158,MATCH('Cash Flow'!$A100,'Residential Rooftop Details'!$A$30:$A$158,0),COLUMN(N$1)),IF('Inputs &amp; Summary'!$D$15=Lists!$E$4,INDEX('Commercial Rooftop Details'!$A$30:$V$158,MATCH('Cash Flow'!$A100,'Commercial Rooftop Details'!$A$30:$A$158,0),COLUMN(N$1)),INDEX('Ground-Mount Details'!$A$30:$V$158,MATCH('Cash Flow'!$A100,'Ground-Mount Details'!$A$30:$A$158,0),COLUMN(N$1))))</f>
        <v>1</v>
      </c>
      <c r="O100" s="239">
        <f>IF('Inputs &amp; Summary'!$D$15=Lists!$E$3,INDEX('Residential Rooftop Details'!$A$30:$X$158,MATCH('Cash Flow'!$A100,'Residential Rooftop Details'!$A$30:$A$158,0),COLUMN(O$1)),IF('Inputs &amp; Summary'!$D$15=Lists!$E$4,INDEX('Commercial Rooftop Details'!$A$30:$V$158,MATCH('Cash Flow'!$A100,'Commercial Rooftop Details'!$A$30:$A$158,0),COLUMN(O$1)),INDEX('Ground-Mount Details'!$A$30:$V$158,MATCH('Cash Flow'!$A100,'Ground-Mount Details'!$A$30:$A$158,0),COLUMN(O$1))))</f>
        <v>8.3333333333333329E-2</v>
      </c>
      <c r="P100" s="241">
        <f>IF('Inputs &amp; Summary'!$D$15=Lists!$E$3,INDEX('Residential Rooftop Details'!$A$30:$X$158,MATCH('Cash Flow'!$A100,'Residential Rooftop Details'!$A$30:$A$158,0),COLUMN(P$1)),IF('Inputs &amp; Summary'!$D$15=Lists!$E$4,INDEX('Commercial Rooftop Details'!$A$30:$V$158,MATCH('Cash Flow'!$A100,'Commercial Rooftop Details'!$A$30:$A$158,0),COLUMN(P$1)),INDEX('Ground-Mount Details'!$A$30:$V$158,MATCH('Cash Flow'!$A100,'Ground-Mount Details'!$A$30:$A$158,0),COLUMN(P$1))))</f>
        <v>0</v>
      </c>
      <c r="Q100" s="242">
        <f>IF('Inputs &amp; Summary'!$D$15=Lists!$E$3,INDEX('Residential Rooftop Details'!$A$30:$X$158,MATCH('Cash Flow'!$A100,'Residential Rooftop Details'!$A$30:$A$158,0),COLUMN(Q$1)),IF('Inputs &amp; Summary'!$D$15=Lists!$E$4,INDEX('Commercial Rooftop Details'!$A$30:$V$158,MATCH('Cash Flow'!$A100,'Commercial Rooftop Details'!$A$30:$A$158,0),COLUMN(Q$1)),INDEX('Ground-Mount Details'!$A$30:$V$158,MATCH('Cash Flow'!$A100,'Ground-Mount Details'!$A$30:$A$158,0),COLUMN(Q$1))))</f>
        <v>2.0977564102564101</v>
      </c>
      <c r="R100" s="242">
        <f>IF('Inputs &amp; Summary'!$D$15=Lists!$E$3,INDEX('Residential Rooftop Details'!$A$30:$X$158,MATCH('Cash Flow'!$A100,'Residential Rooftop Details'!$A$30:$A$158,0),COLUMN(R$1)),IF('Inputs &amp; Summary'!$D$15=Lists!$E$4,INDEX('Commercial Rooftop Details'!$A$30:$V$158,MATCH('Cash Flow'!$A100,'Commercial Rooftop Details'!$A$30:$A$158,0),COLUMN(R$1)),INDEX('Ground-Mount Details'!$A$30:$V$158,MATCH('Cash Flow'!$A100,'Ground-Mount Details'!$A$30:$A$158,0),COLUMN(R$1))))</f>
        <v>0</v>
      </c>
      <c r="S100" s="243">
        <f>IF('Inputs &amp; Summary'!$D$15=Lists!$E$3,INDEX('Residential Rooftop Details'!$A$30:$X$158,MATCH('Cash Flow'!$A100,'Residential Rooftop Details'!$A$30:$A$158,0),COLUMN(S$1)),IF('Inputs &amp; Summary'!$D$15=Lists!$E$4,INDEX('Commercial Rooftop Details'!$A$30:$V$158,MATCH('Cash Flow'!$A100,'Commercial Rooftop Details'!$A$30:$A$158,0),COLUMN(S$1)),INDEX('Ground-Mount Details'!$A$30:$V$158,MATCH('Cash Flow'!$A100,'Ground-Mount Details'!$A$30:$A$158,0),COLUMN(S$1))))</f>
        <v>0</v>
      </c>
      <c r="T100" s="238">
        <f>IF('Inputs &amp; Summary'!$D$15=Lists!$E$3,INDEX('Residential Rooftop Details'!$A$30:$X$158,MATCH('Cash Flow'!$A100,'Residential Rooftop Details'!$A$30:$A$158,0),COLUMN(T$1)),IF('Inputs &amp; Summary'!$D$15=Lists!$E$4,INDEX('Commercial Rooftop Details'!$A$30:$V$158,MATCH('Cash Flow'!$A100,'Commercial Rooftop Details'!$A$30:$A$158,0),COLUMN(T$1)),INDEX('Ground-Mount Details'!$A$30:$V$158,MATCH('Cash Flow'!$A100,'Ground-Mount Details'!$A$30:$A$158,0),COLUMN(T$1))))</f>
        <v>0</v>
      </c>
      <c r="U100" s="244">
        <f>IF('Inputs &amp; Summary'!$D$15=Lists!$E$3,INDEX('Residential Rooftop Details'!$A$30:$X$158,MATCH('Cash Flow'!$A100,'Residential Rooftop Details'!$A$30:$A$158,0),COLUMN(U$1)),IF('Inputs &amp; Summary'!$D$15=Lists!$E$4,INDEX('Commercial Rooftop Details'!$A$30:$V$158,MATCH('Cash Flow'!$A100,'Commercial Rooftop Details'!$A$30:$A$158,0),COLUMN(U$1)),INDEX('Ground-Mount Details'!$A$30:$V$158,MATCH('Cash Flow'!$A100,'Ground-Mount Details'!$A$30:$A$158,0),COLUMN(U$1))))</f>
        <v>0</v>
      </c>
      <c r="V100" s="245">
        <f t="shared" ref="V100:V130" si="10">AVERAGE(Y100:AR100)</f>
        <v>0</v>
      </c>
      <c r="W100" s="245">
        <f>NPV('Inputs &amp; Summary'!$D$6,Y100:BL100)</f>
        <v>0</v>
      </c>
      <c r="X100" s="246">
        <f t="shared" si="9"/>
        <v>0</v>
      </c>
      <c r="Y100" s="248">
        <f>$D100*IF(Y$1&gt;'Inputs &amp; Summary'!$D$5,0,IF(Y$1&gt;VLOOKUP($G100,Lists!$J$17:$K$21,2),IF($M100=Lists!$H$3,IF($K100&lt;1,(($S100/$K100)*((1+'Inputs &amp; Summary'!$D$7)^Y$1)),((INT(Y$1/$K100)-INT((Y$1-1)/$K100))*$S100*((1+'Inputs &amp; Summary'!$D$7)^Y$1))),(_xlfn.WEIBULL.DIST(Y$1,$L100,$K100,FALSE)*$S100*((1+'Inputs &amp; Summary'!$D$7)^Y$1))),IF($M100=Lists!$H$3,IF($K100&lt;1,((($R100*(1-$E100)+$Q100*(1-$F100))/$K100)*((1+'Inputs &amp; Summary'!$D$7)^Y$1)),((INT(Y$1/$K100)-INT((Y$1-1)/$K100))*($R100*(1-$E100)+$Q100*(1-$F100))*((1+'Inputs &amp; Summary'!$D$7)^Y$1))),((_xlfn.WEIBULL.DIST(Y$1,$L100,$K100,FALSE)*($R100*(1-$E100)+$Q100*(1-$F100))*((1+'Inputs &amp; Summary'!$D$7)^Y$1))))))</f>
        <v>0</v>
      </c>
      <c r="Z100" s="248">
        <f>$D100*IF(Z$1&gt;'Inputs &amp; Summary'!$D$5,0,IF(Z$1&gt;VLOOKUP($G100,Lists!$J$17:$K$21,2),IF($M100=Lists!$H$3,IF($K100&lt;1,(($S100/$K100)*((1+'Inputs &amp; Summary'!$D$7)^Z$1)),((INT(Z$1/$K100)-INT((Z$1-1)/$K100))*$S100*((1+'Inputs &amp; Summary'!$D$7)^Z$1))),(_xlfn.WEIBULL.DIST(Z$1,$L100,$K100,FALSE)*$S100*((1+'Inputs &amp; Summary'!$D$7)^Z$1))),IF($M100=Lists!$H$3,IF($K100&lt;1,((($R100*(1-$E100)+$Q100*(1-$F100))/$K100)*((1+'Inputs &amp; Summary'!$D$7)^Z$1)),((INT(Z$1/$K100)-INT((Z$1-1)/$K100))*($R100*(1-$E100)+$Q100*(1-$F100))*((1+'Inputs &amp; Summary'!$D$7)^Z$1))),((_xlfn.WEIBULL.DIST(Z$1,$L100,$K100,FALSE)*($R100*(1-$E100)+$Q100*(1-$F100))*((1+'Inputs &amp; Summary'!$D$7)^Z$1))))))</f>
        <v>0</v>
      </c>
      <c r="AA100" s="248">
        <f>$D100*IF(AA$1&gt;'Inputs &amp; Summary'!$D$5,0,IF(AA$1&gt;VLOOKUP($G100,Lists!$J$17:$K$21,2),IF($M100=Lists!$H$3,IF($K100&lt;1,(($S100/$K100)*((1+'Inputs &amp; Summary'!$D$7)^AA$1)),((INT(AA$1/$K100)-INT((AA$1-1)/$K100))*$S100*((1+'Inputs &amp; Summary'!$D$7)^AA$1))),(_xlfn.WEIBULL.DIST(AA$1,$L100,$K100,FALSE)*$S100*((1+'Inputs &amp; Summary'!$D$7)^AA$1))),IF($M100=Lists!$H$3,IF($K100&lt;1,((($R100*(1-$E100)+$Q100*(1-$F100))/$K100)*((1+'Inputs &amp; Summary'!$D$7)^AA$1)),((INT(AA$1/$K100)-INT((AA$1-1)/$K100))*($R100*(1-$E100)+$Q100*(1-$F100))*((1+'Inputs &amp; Summary'!$D$7)^AA$1))),((_xlfn.WEIBULL.DIST(AA$1,$L100,$K100,FALSE)*($R100*(1-$E100)+$Q100*(1-$F100))*((1+'Inputs &amp; Summary'!$D$7)^AA$1))))))</f>
        <v>0</v>
      </c>
      <c r="AB100" s="248">
        <f>$D100*IF(AB$1&gt;'Inputs &amp; Summary'!$D$5,0,IF(AB$1&gt;VLOOKUP($G100,Lists!$J$17:$K$21,2),IF($M100=Lists!$H$3,IF($K100&lt;1,(($S100/$K100)*((1+'Inputs &amp; Summary'!$D$7)^AB$1)),((INT(AB$1/$K100)-INT((AB$1-1)/$K100))*$S100*((1+'Inputs &amp; Summary'!$D$7)^AB$1))),(_xlfn.WEIBULL.DIST(AB$1,$L100,$K100,FALSE)*$S100*((1+'Inputs &amp; Summary'!$D$7)^AB$1))),IF($M100=Lists!$H$3,IF($K100&lt;1,((($R100*(1-$E100)+$Q100*(1-$F100))/$K100)*((1+'Inputs &amp; Summary'!$D$7)^AB$1)),((INT(AB$1/$K100)-INT((AB$1-1)/$K100))*($R100*(1-$E100)+$Q100*(1-$F100))*((1+'Inputs &amp; Summary'!$D$7)^AB$1))),((_xlfn.WEIBULL.DIST(AB$1,$L100,$K100,FALSE)*($R100*(1-$E100)+$Q100*(1-$F100))*((1+'Inputs &amp; Summary'!$D$7)^AB$1))))))</f>
        <v>0</v>
      </c>
      <c r="AC100" s="248">
        <f>$D100*IF(AC$1&gt;'Inputs &amp; Summary'!$D$5,0,IF(AC$1&gt;VLOOKUP($G100,Lists!$J$17:$K$21,2),IF($M100=Lists!$H$3,IF($K100&lt;1,(($S100/$K100)*((1+'Inputs &amp; Summary'!$D$7)^AC$1)),((INT(AC$1/$K100)-INT((AC$1-1)/$K100))*$S100*((1+'Inputs &amp; Summary'!$D$7)^AC$1))),(_xlfn.WEIBULL.DIST(AC$1,$L100,$K100,FALSE)*$S100*((1+'Inputs &amp; Summary'!$D$7)^AC$1))),IF($M100=Lists!$H$3,IF($K100&lt;1,((($R100*(1-$E100)+$Q100*(1-$F100))/$K100)*((1+'Inputs &amp; Summary'!$D$7)^AC$1)),((INT(AC$1/$K100)-INT((AC$1-1)/$K100))*($R100*(1-$E100)+$Q100*(1-$F100))*((1+'Inputs &amp; Summary'!$D$7)^AC$1))),((_xlfn.WEIBULL.DIST(AC$1,$L100,$K100,FALSE)*($R100*(1-$E100)+$Q100*(1-$F100))*((1+'Inputs &amp; Summary'!$D$7)^AC$1))))))</f>
        <v>0</v>
      </c>
      <c r="AD100" s="248">
        <f>$D100*IF(AD$1&gt;'Inputs &amp; Summary'!$D$5,0,IF(AD$1&gt;VLOOKUP($G100,Lists!$J$17:$K$21,2),IF($M100=Lists!$H$3,IF($K100&lt;1,(($S100/$K100)*((1+'Inputs &amp; Summary'!$D$7)^AD$1)),((INT(AD$1/$K100)-INT((AD$1-1)/$K100))*$S100*((1+'Inputs &amp; Summary'!$D$7)^AD$1))),(_xlfn.WEIBULL.DIST(AD$1,$L100,$K100,FALSE)*$S100*((1+'Inputs &amp; Summary'!$D$7)^AD$1))),IF($M100=Lists!$H$3,IF($K100&lt;1,((($R100*(1-$E100)+$Q100*(1-$F100))/$K100)*((1+'Inputs &amp; Summary'!$D$7)^AD$1)),((INT(AD$1/$K100)-INT((AD$1-1)/$K100))*($R100*(1-$E100)+$Q100*(1-$F100))*((1+'Inputs &amp; Summary'!$D$7)^AD$1))),((_xlfn.WEIBULL.DIST(AD$1,$L100,$K100,FALSE)*($R100*(1-$E100)+$Q100*(1-$F100))*((1+'Inputs &amp; Summary'!$D$7)^AD$1))))))</f>
        <v>0</v>
      </c>
      <c r="AE100" s="248">
        <f>$D100*IF(AE$1&gt;'Inputs &amp; Summary'!$D$5,0,IF(AE$1&gt;VLOOKUP($G100,Lists!$J$17:$K$21,2),IF($M100=Lists!$H$3,IF($K100&lt;1,(($S100/$K100)*((1+'Inputs &amp; Summary'!$D$7)^AE$1)),((INT(AE$1/$K100)-INT((AE$1-1)/$K100))*$S100*((1+'Inputs &amp; Summary'!$D$7)^AE$1))),(_xlfn.WEIBULL.DIST(AE$1,$L100,$K100,FALSE)*$S100*((1+'Inputs &amp; Summary'!$D$7)^AE$1))),IF($M100=Lists!$H$3,IF($K100&lt;1,((($R100*(1-$E100)+$Q100*(1-$F100))/$K100)*((1+'Inputs &amp; Summary'!$D$7)^AE$1)),((INT(AE$1/$K100)-INT((AE$1-1)/$K100))*($R100*(1-$E100)+$Q100*(1-$F100))*((1+'Inputs &amp; Summary'!$D$7)^AE$1))),((_xlfn.WEIBULL.DIST(AE$1,$L100,$K100,FALSE)*($R100*(1-$E100)+$Q100*(1-$F100))*((1+'Inputs &amp; Summary'!$D$7)^AE$1))))))</f>
        <v>0</v>
      </c>
      <c r="AF100" s="248">
        <f>$D100*IF(AF$1&gt;'Inputs &amp; Summary'!$D$5,0,IF(AF$1&gt;VLOOKUP($G100,Lists!$J$17:$K$21,2),IF($M100=Lists!$H$3,IF($K100&lt;1,(($S100/$K100)*((1+'Inputs &amp; Summary'!$D$7)^AF$1)),((INT(AF$1/$K100)-INT((AF$1-1)/$K100))*$S100*((1+'Inputs &amp; Summary'!$D$7)^AF$1))),(_xlfn.WEIBULL.DIST(AF$1,$L100,$K100,FALSE)*$S100*((1+'Inputs &amp; Summary'!$D$7)^AF$1))),IF($M100=Lists!$H$3,IF($K100&lt;1,((($R100*(1-$E100)+$Q100*(1-$F100))/$K100)*((1+'Inputs &amp; Summary'!$D$7)^AF$1)),((INT(AF$1/$K100)-INT((AF$1-1)/$K100))*($R100*(1-$E100)+$Q100*(1-$F100))*((1+'Inputs &amp; Summary'!$D$7)^AF$1))),((_xlfn.WEIBULL.DIST(AF$1,$L100,$K100,FALSE)*($R100*(1-$E100)+$Q100*(1-$F100))*((1+'Inputs &amp; Summary'!$D$7)^AF$1))))))</f>
        <v>0</v>
      </c>
      <c r="AG100" s="248">
        <f>$D100*IF(AG$1&gt;'Inputs &amp; Summary'!$D$5,0,IF(AG$1&gt;VLOOKUP($G100,Lists!$J$17:$K$21,2),IF($M100=Lists!$H$3,IF($K100&lt;1,(($S100/$K100)*((1+'Inputs &amp; Summary'!$D$7)^AG$1)),((INT(AG$1/$K100)-INT((AG$1-1)/$K100))*$S100*((1+'Inputs &amp; Summary'!$D$7)^AG$1))),(_xlfn.WEIBULL.DIST(AG$1,$L100,$K100,FALSE)*$S100*((1+'Inputs &amp; Summary'!$D$7)^AG$1))),IF($M100=Lists!$H$3,IF($K100&lt;1,((($R100*(1-$E100)+$Q100*(1-$F100))/$K100)*((1+'Inputs &amp; Summary'!$D$7)^AG$1)),((INT(AG$1/$K100)-INT((AG$1-1)/$K100))*($R100*(1-$E100)+$Q100*(1-$F100))*((1+'Inputs &amp; Summary'!$D$7)^AG$1))),((_xlfn.WEIBULL.DIST(AG$1,$L100,$K100,FALSE)*($R100*(1-$E100)+$Q100*(1-$F100))*((1+'Inputs &amp; Summary'!$D$7)^AG$1))))))</f>
        <v>0</v>
      </c>
      <c r="AH100" s="248">
        <f>$D100*IF(AH$1&gt;'Inputs &amp; Summary'!$D$5,0,IF(AH$1&gt;VLOOKUP($G100,Lists!$J$17:$K$21,2),IF($M100=Lists!$H$3,IF($K100&lt;1,(($S100/$K100)*((1+'Inputs &amp; Summary'!$D$7)^AH$1)),((INT(AH$1/$K100)-INT((AH$1-1)/$K100))*$S100*((1+'Inputs &amp; Summary'!$D$7)^AH$1))),(_xlfn.WEIBULL.DIST(AH$1,$L100,$K100,FALSE)*$S100*((1+'Inputs &amp; Summary'!$D$7)^AH$1))),IF($M100=Lists!$H$3,IF($K100&lt;1,((($R100*(1-$E100)+$Q100*(1-$F100))/$K100)*((1+'Inputs &amp; Summary'!$D$7)^AH$1)),((INT(AH$1/$K100)-INT((AH$1-1)/$K100))*($R100*(1-$E100)+$Q100*(1-$F100))*((1+'Inputs &amp; Summary'!$D$7)^AH$1))),((_xlfn.WEIBULL.DIST(AH$1,$L100,$K100,FALSE)*($R100*(1-$E100)+$Q100*(1-$F100))*((1+'Inputs &amp; Summary'!$D$7)^AH$1))))))</f>
        <v>0</v>
      </c>
      <c r="AI100" s="248">
        <f>$D100*IF(AI$1&gt;'Inputs &amp; Summary'!$D$5,0,IF(AI$1&gt;VLOOKUP($G100,Lists!$J$17:$K$21,2),IF($M100=Lists!$H$3,IF($K100&lt;1,(($S100/$K100)*((1+'Inputs &amp; Summary'!$D$7)^AI$1)),((INT(AI$1/$K100)-INT((AI$1-1)/$K100))*$S100*((1+'Inputs &amp; Summary'!$D$7)^AI$1))),(_xlfn.WEIBULL.DIST(AI$1,$L100,$K100,FALSE)*$S100*((1+'Inputs &amp; Summary'!$D$7)^AI$1))),IF($M100=Lists!$H$3,IF($K100&lt;1,((($R100*(1-$E100)+$Q100*(1-$F100))/$K100)*((1+'Inputs &amp; Summary'!$D$7)^AI$1)),((INT(AI$1/$K100)-INT((AI$1-1)/$K100))*($R100*(1-$E100)+$Q100*(1-$F100))*((1+'Inputs &amp; Summary'!$D$7)^AI$1))),((_xlfn.WEIBULL.DIST(AI$1,$L100,$K100,FALSE)*($R100*(1-$E100)+$Q100*(1-$F100))*((1+'Inputs &amp; Summary'!$D$7)^AI$1))))))</f>
        <v>0</v>
      </c>
      <c r="AJ100" s="248">
        <f>$D100*IF(AJ$1&gt;'Inputs &amp; Summary'!$D$5,0,IF(AJ$1&gt;VLOOKUP($G100,Lists!$J$17:$K$21,2),IF($M100=Lists!$H$3,IF($K100&lt;1,(($S100/$K100)*((1+'Inputs &amp; Summary'!$D$7)^AJ$1)),((INT(AJ$1/$K100)-INT((AJ$1-1)/$K100))*$S100*((1+'Inputs &amp; Summary'!$D$7)^AJ$1))),(_xlfn.WEIBULL.DIST(AJ$1,$L100,$K100,FALSE)*$S100*((1+'Inputs &amp; Summary'!$D$7)^AJ$1))),IF($M100=Lists!$H$3,IF($K100&lt;1,((($R100*(1-$E100)+$Q100*(1-$F100))/$K100)*((1+'Inputs &amp; Summary'!$D$7)^AJ$1)),((INT(AJ$1/$K100)-INT((AJ$1-1)/$K100))*($R100*(1-$E100)+$Q100*(1-$F100))*((1+'Inputs &amp; Summary'!$D$7)^AJ$1))),((_xlfn.WEIBULL.DIST(AJ$1,$L100,$K100,FALSE)*($R100*(1-$E100)+$Q100*(1-$F100))*((1+'Inputs &amp; Summary'!$D$7)^AJ$1))))))</f>
        <v>0</v>
      </c>
      <c r="AK100" s="248">
        <f>$D100*IF(AK$1&gt;'Inputs &amp; Summary'!$D$5,0,IF(AK$1&gt;VLOOKUP($G100,Lists!$J$17:$K$21,2),IF($M100=Lists!$H$3,IF($K100&lt;1,(($S100/$K100)*((1+'Inputs &amp; Summary'!$D$7)^AK$1)),((INT(AK$1/$K100)-INT((AK$1-1)/$K100))*$S100*((1+'Inputs &amp; Summary'!$D$7)^AK$1))),(_xlfn.WEIBULL.DIST(AK$1,$L100,$K100,FALSE)*$S100*((1+'Inputs &amp; Summary'!$D$7)^AK$1))),IF($M100=Lists!$H$3,IF($K100&lt;1,((($R100*(1-$E100)+$Q100*(1-$F100))/$K100)*((1+'Inputs &amp; Summary'!$D$7)^AK$1)),((INT(AK$1/$K100)-INT((AK$1-1)/$K100))*($R100*(1-$E100)+$Q100*(1-$F100))*((1+'Inputs &amp; Summary'!$D$7)^AK$1))),((_xlfn.WEIBULL.DIST(AK$1,$L100,$K100,FALSE)*($R100*(1-$E100)+$Q100*(1-$F100))*((1+'Inputs &amp; Summary'!$D$7)^AK$1))))))</f>
        <v>0</v>
      </c>
      <c r="AL100" s="248">
        <f>$D100*IF(AL$1&gt;'Inputs &amp; Summary'!$D$5,0,IF(AL$1&gt;VLOOKUP($G100,Lists!$J$17:$K$21,2),IF($M100=Lists!$H$3,IF($K100&lt;1,(($S100/$K100)*((1+'Inputs &amp; Summary'!$D$7)^AL$1)),((INT(AL$1/$K100)-INT((AL$1-1)/$K100))*$S100*((1+'Inputs &amp; Summary'!$D$7)^AL$1))),(_xlfn.WEIBULL.DIST(AL$1,$L100,$K100,FALSE)*$S100*((1+'Inputs &amp; Summary'!$D$7)^AL$1))),IF($M100=Lists!$H$3,IF($K100&lt;1,((($R100*(1-$E100)+$Q100*(1-$F100))/$K100)*((1+'Inputs &amp; Summary'!$D$7)^AL$1)),((INT(AL$1/$K100)-INT((AL$1-1)/$K100))*($R100*(1-$E100)+$Q100*(1-$F100))*((1+'Inputs &amp; Summary'!$D$7)^AL$1))),((_xlfn.WEIBULL.DIST(AL$1,$L100,$K100,FALSE)*($R100*(1-$E100)+$Q100*(1-$F100))*((1+'Inputs &amp; Summary'!$D$7)^AL$1))))))</f>
        <v>0</v>
      </c>
      <c r="AM100" s="248">
        <f>$D100*IF(AM$1&gt;'Inputs &amp; Summary'!$D$5,0,IF(AM$1&gt;VLOOKUP($G100,Lists!$J$17:$K$21,2),IF($M100=Lists!$H$3,IF($K100&lt;1,(($S100/$K100)*((1+'Inputs &amp; Summary'!$D$7)^AM$1)),((INT(AM$1/$K100)-INT((AM$1-1)/$K100))*$S100*((1+'Inputs &amp; Summary'!$D$7)^AM$1))),(_xlfn.WEIBULL.DIST(AM$1,$L100,$K100,FALSE)*$S100*((1+'Inputs &amp; Summary'!$D$7)^AM$1))),IF($M100=Lists!$H$3,IF($K100&lt;1,((($R100*(1-$E100)+$Q100*(1-$F100))/$K100)*((1+'Inputs &amp; Summary'!$D$7)^AM$1)),((INT(AM$1/$K100)-INT((AM$1-1)/$K100))*($R100*(1-$E100)+$Q100*(1-$F100))*((1+'Inputs &amp; Summary'!$D$7)^AM$1))),((_xlfn.WEIBULL.DIST(AM$1,$L100,$K100,FALSE)*($R100*(1-$E100)+$Q100*(1-$F100))*((1+'Inputs &amp; Summary'!$D$7)^AM$1))))))</f>
        <v>0</v>
      </c>
      <c r="AN100" s="248">
        <f>$D100*IF(AN$1&gt;'Inputs &amp; Summary'!$D$5,0,IF(AN$1&gt;VLOOKUP($G100,Lists!$J$17:$K$21,2),IF($M100=Lists!$H$3,IF($K100&lt;1,(($S100/$K100)*((1+'Inputs &amp; Summary'!$D$7)^AN$1)),((INT(AN$1/$K100)-INT((AN$1-1)/$K100))*$S100*((1+'Inputs &amp; Summary'!$D$7)^AN$1))),(_xlfn.WEIBULL.DIST(AN$1,$L100,$K100,FALSE)*$S100*((1+'Inputs &amp; Summary'!$D$7)^AN$1))),IF($M100=Lists!$H$3,IF($K100&lt;1,((($R100*(1-$E100)+$Q100*(1-$F100))/$K100)*((1+'Inputs &amp; Summary'!$D$7)^AN$1)),((INT(AN$1/$K100)-INT((AN$1-1)/$K100))*($R100*(1-$E100)+$Q100*(1-$F100))*((1+'Inputs &amp; Summary'!$D$7)^AN$1))),((_xlfn.WEIBULL.DIST(AN$1,$L100,$K100,FALSE)*($R100*(1-$E100)+$Q100*(1-$F100))*((1+'Inputs &amp; Summary'!$D$7)^AN$1))))))</f>
        <v>0</v>
      </c>
      <c r="AO100" s="248">
        <f>$D100*IF(AO$1&gt;'Inputs &amp; Summary'!$D$5,0,IF(AO$1&gt;VLOOKUP($G100,Lists!$J$17:$K$21,2),IF($M100=Lists!$H$3,IF($K100&lt;1,(($S100/$K100)*((1+'Inputs &amp; Summary'!$D$7)^AO$1)),((INT(AO$1/$K100)-INT((AO$1-1)/$K100))*$S100*((1+'Inputs &amp; Summary'!$D$7)^AO$1))),(_xlfn.WEIBULL.DIST(AO$1,$L100,$K100,FALSE)*$S100*((1+'Inputs &amp; Summary'!$D$7)^AO$1))),IF($M100=Lists!$H$3,IF($K100&lt;1,((($R100*(1-$E100)+$Q100*(1-$F100))/$K100)*((1+'Inputs &amp; Summary'!$D$7)^AO$1)),((INT(AO$1/$K100)-INT((AO$1-1)/$K100))*($R100*(1-$E100)+$Q100*(1-$F100))*((1+'Inputs &amp; Summary'!$D$7)^AO$1))),((_xlfn.WEIBULL.DIST(AO$1,$L100,$K100,FALSE)*($R100*(1-$E100)+$Q100*(1-$F100))*((1+'Inputs &amp; Summary'!$D$7)^AO$1))))))</f>
        <v>0</v>
      </c>
      <c r="AP100" s="248">
        <f>$D100*IF(AP$1&gt;'Inputs &amp; Summary'!$D$5,0,IF(AP$1&gt;VLOOKUP($G100,Lists!$J$17:$K$21,2),IF($M100=Lists!$H$3,IF($K100&lt;1,(($S100/$K100)*((1+'Inputs &amp; Summary'!$D$7)^AP$1)),((INT(AP$1/$K100)-INT((AP$1-1)/$K100))*$S100*((1+'Inputs &amp; Summary'!$D$7)^AP$1))),(_xlfn.WEIBULL.DIST(AP$1,$L100,$K100,FALSE)*$S100*((1+'Inputs &amp; Summary'!$D$7)^AP$1))),IF($M100=Lists!$H$3,IF($K100&lt;1,((($R100*(1-$E100)+$Q100*(1-$F100))/$K100)*((1+'Inputs &amp; Summary'!$D$7)^AP$1)),((INT(AP$1/$K100)-INT((AP$1-1)/$K100))*($R100*(1-$E100)+$Q100*(1-$F100))*((1+'Inputs &amp; Summary'!$D$7)^AP$1))),((_xlfn.WEIBULL.DIST(AP$1,$L100,$K100,FALSE)*($R100*(1-$E100)+$Q100*(1-$F100))*((1+'Inputs &amp; Summary'!$D$7)^AP$1))))))</f>
        <v>0</v>
      </c>
      <c r="AQ100" s="248">
        <f>$D100*IF(AQ$1&gt;'Inputs &amp; Summary'!$D$5,0,IF(AQ$1&gt;VLOOKUP($G100,Lists!$J$17:$K$21,2),IF($M100=Lists!$H$3,IF($K100&lt;1,(($S100/$K100)*((1+'Inputs &amp; Summary'!$D$7)^AQ$1)),((INT(AQ$1/$K100)-INT((AQ$1-1)/$K100))*$S100*((1+'Inputs &amp; Summary'!$D$7)^AQ$1))),(_xlfn.WEIBULL.DIST(AQ$1,$L100,$K100,FALSE)*$S100*((1+'Inputs &amp; Summary'!$D$7)^AQ$1))),IF($M100=Lists!$H$3,IF($K100&lt;1,((($R100*(1-$E100)+$Q100*(1-$F100))/$K100)*((1+'Inputs &amp; Summary'!$D$7)^AQ$1)),((INT(AQ$1/$K100)-INT((AQ$1-1)/$K100))*($R100*(1-$E100)+$Q100*(1-$F100))*((1+'Inputs &amp; Summary'!$D$7)^AQ$1))),((_xlfn.WEIBULL.DIST(AQ$1,$L100,$K100,FALSE)*($R100*(1-$E100)+$Q100*(1-$F100))*((1+'Inputs &amp; Summary'!$D$7)^AQ$1))))))</f>
        <v>0</v>
      </c>
      <c r="AR100" s="248">
        <f>$D100*IF(AR$1&gt;'Inputs &amp; Summary'!$D$5,0,IF(AR$1&gt;VLOOKUP($G100,Lists!$J$17:$K$21,2),IF($M100=Lists!$H$3,IF($K100&lt;1,(($S100/$K100)*((1+'Inputs &amp; Summary'!$D$7)^AR$1)),((INT(AR$1/$K100)-INT((AR$1-1)/$K100))*$S100*((1+'Inputs &amp; Summary'!$D$7)^AR$1))),(_xlfn.WEIBULL.DIST(AR$1,$L100,$K100,FALSE)*$S100*((1+'Inputs &amp; Summary'!$D$7)^AR$1))),IF($M100=Lists!$H$3,IF($K100&lt;1,((($R100*(1-$E100)+$Q100*(1-$F100))/$K100)*((1+'Inputs &amp; Summary'!$D$7)^AR$1)),((INT(AR$1/$K100)-INT((AR$1-1)/$K100))*($R100*(1-$E100)+$Q100*(1-$F100))*((1+'Inputs &amp; Summary'!$D$7)^AR$1))),((_xlfn.WEIBULL.DIST(AR$1,$L100,$K100,FALSE)*($R100*(1-$E100)+$Q100*(1-$F100))*((1+'Inputs &amp; Summary'!$D$7)^AR$1))))))</f>
        <v>0</v>
      </c>
      <c r="AS100" s="248">
        <f>$D100*IF(AS$1&gt;'Inputs &amp; Summary'!$D$5,0,IF(AS$1&gt;VLOOKUP($G100,Lists!$J$17:$K$21,2),IF($M100=Lists!$H$3,IF($K100&lt;1,(($S100/$K100)*((1+'Inputs &amp; Summary'!$D$7)^AS$1)),((INT(AS$1/$K100)-INT((AS$1-1)/$K100))*$S100*((1+'Inputs &amp; Summary'!$D$7)^AS$1))),(_xlfn.WEIBULL.DIST(AS$1,$L100,$K100,FALSE)*$S100*((1+'Inputs &amp; Summary'!$D$7)^AS$1))),IF($M100=Lists!$H$3,IF($K100&lt;1,((($R100*(1-$E100)+$Q100*(1-$F100))/$K100)*((1+'Inputs &amp; Summary'!$D$7)^AS$1)),((INT(AS$1/$K100)-INT((AS$1-1)/$K100))*($R100*(1-$E100)+$Q100*(1-$F100))*((1+'Inputs &amp; Summary'!$D$7)^AS$1))),((_xlfn.WEIBULL.DIST(AS$1,$L100,$K100,FALSE)*($R100*(1-$E100)+$Q100*(1-$F100))*((1+'Inputs &amp; Summary'!$D$7)^AS$1))))))</f>
        <v>0</v>
      </c>
      <c r="AT100" s="248">
        <f>$D100*IF(AT$1&gt;'Inputs &amp; Summary'!$D$5,0,IF(AT$1&gt;VLOOKUP($G100,Lists!$J$17:$K$21,2),IF($M100=Lists!$H$3,IF($K100&lt;1,(($S100/$K100)*((1+'Inputs &amp; Summary'!$D$7)^AT$1)),((INT(AT$1/$K100)-INT((AT$1-1)/$K100))*$S100*((1+'Inputs &amp; Summary'!$D$7)^AT$1))),(_xlfn.WEIBULL.DIST(AT$1,$L100,$K100,FALSE)*$S100*((1+'Inputs &amp; Summary'!$D$7)^AT$1))),IF($M100=Lists!$H$3,IF($K100&lt;1,((($R100*(1-$E100)+$Q100*(1-$F100))/$K100)*((1+'Inputs &amp; Summary'!$D$7)^AT$1)),((INT(AT$1/$K100)-INT((AT$1-1)/$K100))*($R100*(1-$E100)+$Q100*(1-$F100))*((1+'Inputs &amp; Summary'!$D$7)^AT$1))),((_xlfn.WEIBULL.DIST(AT$1,$L100,$K100,FALSE)*($R100*(1-$E100)+$Q100*(1-$F100))*((1+'Inputs &amp; Summary'!$D$7)^AT$1))))))</f>
        <v>0</v>
      </c>
      <c r="AU100" s="248">
        <f>$D100*IF(AU$1&gt;'Inputs &amp; Summary'!$D$5,0,IF(AU$1&gt;VLOOKUP($G100,Lists!$J$17:$K$21,2),IF($M100=Lists!$H$3,IF($K100&lt;1,(($S100/$K100)*((1+'Inputs &amp; Summary'!$D$7)^AU$1)),((INT(AU$1/$K100)-INT((AU$1-1)/$K100))*$S100*((1+'Inputs &amp; Summary'!$D$7)^AU$1))),(_xlfn.WEIBULL.DIST(AU$1,$L100,$K100,FALSE)*$S100*((1+'Inputs &amp; Summary'!$D$7)^AU$1))),IF($M100=Lists!$H$3,IF($K100&lt;1,((($R100*(1-$E100)+$Q100*(1-$F100))/$K100)*((1+'Inputs &amp; Summary'!$D$7)^AU$1)),((INT(AU$1/$K100)-INT((AU$1-1)/$K100))*($R100*(1-$E100)+$Q100*(1-$F100))*((1+'Inputs &amp; Summary'!$D$7)^AU$1))),((_xlfn.WEIBULL.DIST(AU$1,$L100,$K100,FALSE)*($R100*(1-$E100)+$Q100*(1-$F100))*((1+'Inputs &amp; Summary'!$D$7)^AU$1))))))</f>
        <v>0</v>
      </c>
      <c r="AV100" s="248">
        <f>$D100*IF(AV$1&gt;'Inputs &amp; Summary'!$D$5,0,IF(AV$1&gt;VLOOKUP($G100,Lists!$J$17:$K$21,2),IF($M100=Lists!$H$3,IF($K100&lt;1,(($S100/$K100)*((1+'Inputs &amp; Summary'!$D$7)^AV$1)),((INT(AV$1/$K100)-INT((AV$1-1)/$K100))*$S100*((1+'Inputs &amp; Summary'!$D$7)^AV$1))),(_xlfn.WEIBULL.DIST(AV$1,$L100,$K100,FALSE)*$S100*((1+'Inputs &amp; Summary'!$D$7)^AV$1))),IF($M100=Lists!$H$3,IF($K100&lt;1,((($R100*(1-$E100)+$Q100*(1-$F100))/$K100)*((1+'Inputs &amp; Summary'!$D$7)^AV$1)),((INT(AV$1/$K100)-INT((AV$1-1)/$K100))*($R100*(1-$E100)+$Q100*(1-$F100))*((1+'Inputs &amp; Summary'!$D$7)^AV$1))),((_xlfn.WEIBULL.DIST(AV$1,$L100,$K100,FALSE)*($R100*(1-$E100)+$Q100*(1-$F100))*((1+'Inputs &amp; Summary'!$D$7)^AV$1))))))</f>
        <v>0</v>
      </c>
      <c r="AW100" s="248">
        <f>$D100*IF(AW$1&gt;'Inputs &amp; Summary'!$D$5,0,IF(AW$1&gt;VLOOKUP($G100,Lists!$J$17:$K$21,2),IF($M100=Lists!$H$3,IF($K100&lt;1,(($S100/$K100)*((1+'Inputs &amp; Summary'!$D$7)^AW$1)),((INT(AW$1/$K100)-INT((AW$1-1)/$K100))*$S100*((1+'Inputs &amp; Summary'!$D$7)^AW$1))),(_xlfn.WEIBULL.DIST(AW$1,$L100,$K100,FALSE)*$S100*((1+'Inputs &amp; Summary'!$D$7)^AW$1))),IF($M100=Lists!$H$3,IF($K100&lt;1,((($R100*(1-$E100)+$Q100*(1-$F100))/$K100)*((1+'Inputs &amp; Summary'!$D$7)^AW$1)),((INT(AW$1/$K100)-INT((AW$1-1)/$K100))*($R100*(1-$E100)+$Q100*(1-$F100))*((1+'Inputs &amp; Summary'!$D$7)^AW$1))),((_xlfn.WEIBULL.DIST(AW$1,$L100,$K100,FALSE)*($R100*(1-$E100)+$Q100*(1-$F100))*((1+'Inputs &amp; Summary'!$D$7)^AW$1))))))</f>
        <v>0</v>
      </c>
      <c r="AX100" s="248">
        <f>$D100*IF(AX$1&gt;'Inputs &amp; Summary'!$D$5,0,IF(AX$1&gt;VLOOKUP($G100,Lists!$J$17:$K$21,2),IF($M100=Lists!$H$3,IF($K100&lt;1,(($S100/$K100)*((1+'Inputs &amp; Summary'!$D$7)^AX$1)),((INT(AX$1/$K100)-INT((AX$1-1)/$K100))*$S100*((1+'Inputs &amp; Summary'!$D$7)^AX$1))),(_xlfn.WEIBULL.DIST(AX$1,$L100,$K100,FALSE)*$S100*((1+'Inputs &amp; Summary'!$D$7)^AX$1))),IF($M100=Lists!$H$3,IF($K100&lt;1,((($R100*(1-$E100)+$Q100*(1-$F100))/$K100)*((1+'Inputs &amp; Summary'!$D$7)^AX$1)),((INT(AX$1/$K100)-INT((AX$1-1)/$K100))*($R100*(1-$E100)+$Q100*(1-$F100))*((1+'Inputs &amp; Summary'!$D$7)^AX$1))),((_xlfn.WEIBULL.DIST(AX$1,$L100,$K100,FALSE)*($R100*(1-$E100)+$Q100*(1-$F100))*((1+'Inputs &amp; Summary'!$D$7)^AX$1))))))</f>
        <v>0</v>
      </c>
      <c r="AY100" s="248">
        <f>$D100*IF(AY$1&gt;'Inputs &amp; Summary'!$D$5,0,IF(AY$1&gt;VLOOKUP($G100,Lists!$J$17:$K$21,2),IF($M100=Lists!$H$3,IF($K100&lt;1,(($S100/$K100)*((1+'Inputs &amp; Summary'!$D$7)^AY$1)),((INT(AY$1/$K100)-INT((AY$1-1)/$K100))*$S100*((1+'Inputs &amp; Summary'!$D$7)^AY$1))),(_xlfn.WEIBULL.DIST(AY$1,$L100,$K100,FALSE)*$S100*((1+'Inputs &amp; Summary'!$D$7)^AY$1))),IF($M100=Lists!$H$3,IF($K100&lt;1,((($R100*(1-$E100)+$Q100*(1-$F100))/$K100)*((1+'Inputs &amp; Summary'!$D$7)^AY$1)),((INT(AY$1/$K100)-INT((AY$1-1)/$K100))*($R100*(1-$E100)+$Q100*(1-$F100))*((1+'Inputs &amp; Summary'!$D$7)^AY$1))),((_xlfn.WEIBULL.DIST(AY$1,$L100,$K100,FALSE)*($R100*(1-$E100)+$Q100*(1-$F100))*((1+'Inputs &amp; Summary'!$D$7)^AY$1))))))</f>
        <v>0</v>
      </c>
      <c r="AZ100" s="248">
        <f>$D100*IF(AZ$1&gt;'Inputs &amp; Summary'!$D$5,0,IF(AZ$1&gt;VLOOKUP($G100,Lists!$J$17:$K$21,2),IF($M100=Lists!$H$3,IF($K100&lt;1,(($S100/$K100)*((1+'Inputs &amp; Summary'!$D$7)^AZ$1)),((INT(AZ$1/$K100)-INT((AZ$1-1)/$K100))*$S100*((1+'Inputs &amp; Summary'!$D$7)^AZ$1))),(_xlfn.WEIBULL.DIST(AZ$1,$L100,$K100,FALSE)*$S100*((1+'Inputs &amp; Summary'!$D$7)^AZ$1))),IF($M100=Lists!$H$3,IF($K100&lt;1,((($R100*(1-$E100)+$Q100*(1-$F100))/$K100)*((1+'Inputs &amp; Summary'!$D$7)^AZ$1)),((INT(AZ$1/$K100)-INT((AZ$1-1)/$K100))*($R100*(1-$E100)+$Q100*(1-$F100))*((1+'Inputs &amp; Summary'!$D$7)^AZ$1))),((_xlfn.WEIBULL.DIST(AZ$1,$L100,$K100,FALSE)*($R100*(1-$E100)+$Q100*(1-$F100))*((1+'Inputs &amp; Summary'!$D$7)^AZ$1))))))</f>
        <v>0</v>
      </c>
      <c r="BA100" s="248">
        <f>$D100*IF(BA$1&gt;'Inputs &amp; Summary'!$D$5,0,IF(BA$1&gt;VLOOKUP($G100,Lists!$J$17:$K$21,2),IF($M100=Lists!$H$3,IF($K100&lt;1,(($S100/$K100)*((1+'Inputs &amp; Summary'!$D$7)^BA$1)),((INT(BA$1/$K100)-INT((BA$1-1)/$K100))*$S100*((1+'Inputs &amp; Summary'!$D$7)^BA$1))),(_xlfn.WEIBULL.DIST(BA$1,$L100,$K100,FALSE)*$S100*((1+'Inputs &amp; Summary'!$D$7)^BA$1))),IF($M100=Lists!$H$3,IF($K100&lt;1,((($R100*(1-$E100)+$Q100*(1-$F100))/$K100)*((1+'Inputs &amp; Summary'!$D$7)^BA$1)),((INT(BA$1/$K100)-INT((BA$1-1)/$K100))*($R100*(1-$E100)+$Q100*(1-$F100))*((1+'Inputs &amp; Summary'!$D$7)^BA$1))),((_xlfn.WEIBULL.DIST(BA$1,$L100,$K100,FALSE)*($R100*(1-$E100)+$Q100*(1-$F100))*((1+'Inputs &amp; Summary'!$D$7)^BA$1))))))</f>
        <v>0</v>
      </c>
      <c r="BB100" s="248">
        <f>$D100*IF(BB$1&gt;'Inputs &amp; Summary'!$D$5,0,IF(BB$1&gt;VLOOKUP($G100,Lists!$J$17:$K$21,2),IF($M100=Lists!$H$3,IF($K100&lt;1,(($S100/$K100)*((1+'Inputs &amp; Summary'!$D$7)^BB$1)),((INT(BB$1/$K100)-INT((BB$1-1)/$K100))*$S100*((1+'Inputs &amp; Summary'!$D$7)^BB$1))),(_xlfn.WEIBULL.DIST(BB$1,$L100,$K100,FALSE)*$S100*((1+'Inputs &amp; Summary'!$D$7)^BB$1))),IF($M100=Lists!$H$3,IF($K100&lt;1,((($R100*(1-$E100)+$Q100*(1-$F100))/$K100)*((1+'Inputs &amp; Summary'!$D$7)^BB$1)),((INT(BB$1/$K100)-INT((BB$1-1)/$K100))*($R100*(1-$E100)+$Q100*(1-$F100))*((1+'Inputs &amp; Summary'!$D$7)^BB$1))),((_xlfn.WEIBULL.DIST(BB$1,$L100,$K100,FALSE)*($R100*(1-$E100)+$Q100*(1-$F100))*((1+'Inputs &amp; Summary'!$D$7)^BB$1))))))</f>
        <v>0</v>
      </c>
      <c r="BC100" s="248">
        <f>$D100*IF(BC$1&gt;'Inputs &amp; Summary'!$D$5,0,IF(BC$1&gt;VLOOKUP($G100,Lists!$J$17:$K$21,2),IF($M100=Lists!$H$3,IF($K100&lt;1,(($S100/$K100)*((1+'Inputs &amp; Summary'!$D$7)^BC$1)),((INT(BC$1/$K100)-INT((BC$1-1)/$K100))*$S100*((1+'Inputs &amp; Summary'!$D$7)^BC$1))),(_xlfn.WEIBULL.DIST(BC$1,$L100,$K100,FALSE)*$S100*((1+'Inputs &amp; Summary'!$D$7)^BC$1))),IF($M100=Lists!$H$3,IF($K100&lt;1,((($R100*(1-$E100)+$Q100*(1-$F100))/$K100)*((1+'Inputs &amp; Summary'!$D$7)^BC$1)),((INT(BC$1/$K100)-INT((BC$1-1)/$K100))*($R100*(1-$E100)+$Q100*(1-$F100))*((1+'Inputs &amp; Summary'!$D$7)^BC$1))),((_xlfn.WEIBULL.DIST(BC$1,$L100,$K100,FALSE)*($R100*(1-$E100)+$Q100*(1-$F100))*((1+'Inputs &amp; Summary'!$D$7)^BC$1))))))</f>
        <v>0</v>
      </c>
      <c r="BD100" s="248">
        <f>$D100*IF(BD$1&gt;'Inputs &amp; Summary'!$D$5,0,IF(BD$1&gt;VLOOKUP($G100,Lists!$J$17:$K$21,2),IF($M100=Lists!$H$3,IF($K100&lt;1,(($S100/$K100)*((1+'Inputs &amp; Summary'!$D$7)^BD$1)),((INT(BD$1/$K100)-INT((BD$1-1)/$K100))*$S100*((1+'Inputs &amp; Summary'!$D$7)^BD$1))),(_xlfn.WEIBULL.DIST(BD$1,$L100,$K100,FALSE)*$S100*((1+'Inputs &amp; Summary'!$D$7)^BD$1))),IF($M100=Lists!$H$3,IF($K100&lt;1,((($R100*(1-$E100)+$Q100*(1-$F100))/$K100)*((1+'Inputs &amp; Summary'!$D$7)^BD$1)),((INT(BD$1/$K100)-INT((BD$1-1)/$K100))*($R100*(1-$E100)+$Q100*(1-$F100))*((1+'Inputs &amp; Summary'!$D$7)^BD$1))),((_xlfn.WEIBULL.DIST(BD$1,$L100,$K100,FALSE)*($R100*(1-$E100)+$Q100*(1-$F100))*((1+'Inputs &amp; Summary'!$D$7)^BD$1))))))</f>
        <v>0</v>
      </c>
      <c r="BE100" s="248">
        <f>$D100*IF(BE$1&gt;'Inputs &amp; Summary'!$D$5,0,IF(BE$1&gt;VLOOKUP($G100,Lists!$J$17:$K$21,2),IF($M100=Lists!$H$3,IF($K100&lt;1,(($S100/$K100)*((1+'Inputs &amp; Summary'!$D$7)^BE$1)),((INT(BE$1/$K100)-INT((BE$1-1)/$K100))*$S100*((1+'Inputs &amp; Summary'!$D$7)^BE$1))),(_xlfn.WEIBULL.DIST(BE$1,$L100,$K100,FALSE)*$S100*((1+'Inputs &amp; Summary'!$D$7)^BE$1))),IF($M100=Lists!$H$3,IF($K100&lt;1,((($R100*(1-$E100)+$Q100*(1-$F100))/$K100)*((1+'Inputs &amp; Summary'!$D$7)^BE$1)),((INT(BE$1/$K100)-INT((BE$1-1)/$K100))*($R100*(1-$E100)+$Q100*(1-$F100))*((1+'Inputs &amp; Summary'!$D$7)^BE$1))),((_xlfn.WEIBULL.DIST(BE$1,$L100,$K100,FALSE)*($R100*(1-$E100)+$Q100*(1-$F100))*((1+'Inputs &amp; Summary'!$D$7)^BE$1))))))</f>
        <v>0</v>
      </c>
      <c r="BF100" s="248">
        <f>$D100*IF(BF$1&gt;'Inputs &amp; Summary'!$D$5,0,IF(BF$1&gt;VLOOKUP($G100,Lists!$J$17:$K$21,2),IF($M100=Lists!$H$3,IF($K100&lt;1,(($S100/$K100)*((1+'Inputs &amp; Summary'!$D$7)^BF$1)),((INT(BF$1/$K100)-INT((BF$1-1)/$K100))*$S100*((1+'Inputs &amp; Summary'!$D$7)^BF$1))),(_xlfn.WEIBULL.DIST(BF$1,$L100,$K100,FALSE)*$S100*((1+'Inputs &amp; Summary'!$D$7)^BF$1))),IF($M100=Lists!$H$3,IF($K100&lt;1,((($R100*(1-$E100)+$Q100*(1-$F100))/$K100)*((1+'Inputs &amp; Summary'!$D$7)^BF$1)),((INT(BF$1/$K100)-INT((BF$1-1)/$K100))*($R100*(1-$E100)+$Q100*(1-$F100))*((1+'Inputs &amp; Summary'!$D$7)^BF$1))),((_xlfn.WEIBULL.DIST(BF$1,$L100,$K100,FALSE)*($R100*(1-$E100)+$Q100*(1-$F100))*((1+'Inputs &amp; Summary'!$D$7)^BF$1))))))</f>
        <v>0</v>
      </c>
      <c r="BG100" s="248">
        <f>$D100*IF(BG$1&gt;'Inputs &amp; Summary'!$D$5,0,IF(BG$1&gt;VLOOKUP($G100,Lists!$J$17:$K$21,2),IF($M100=Lists!$H$3,IF($K100&lt;1,(($S100/$K100)*((1+'Inputs &amp; Summary'!$D$7)^BG$1)),((INT(BG$1/$K100)-INT((BG$1-1)/$K100))*$S100*((1+'Inputs &amp; Summary'!$D$7)^BG$1))),(_xlfn.WEIBULL.DIST(BG$1,$L100,$K100,FALSE)*$S100*((1+'Inputs &amp; Summary'!$D$7)^BG$1))),IF($M100=Lists!$H$3,IF($K100&lt;1,((($R100*(1-$E100)+$Q100*(1-$F100))/$K100)*((1+'Inputs &amp; Summary'!$D$7)^BG$1)),((INT(BG$1/$K100)-INT((BG$1-1)/$K100))*($R100*(1-$E100)+$Q100*(1-$F100))*((1+'Inputs &amp; Summary'!$D$7)^BG$1))),((_xlfn.WEIBULL.DIST(BG$1,$L100,$K100,FALSE)*($R100*(1-$E100)+$Q100*(1-$F100))*((1+'Inputs &amp; Summary'!$D$7)^BG$1))))))</f>
        <v>0</v>
      </c>
      <c r="BH100" s="248">
        <f>$D100*IF(BH$1&gt;'Inputs &amp; Summary'!$D$5,0,IF(BH$1&gt;VLOOKUP($G100,Lists!$J$17:$K$21,2),IF($M100=Lists!$H$3,IF($K100&lt;1,(($S100/$K100)*((1+'Inputs &amp; Summary'!$D$7)^BH$1)),((INT(BH$1/$K100)-INT((BH$1-1)/$K100))*$S100*((1+'Inputs &amp; Summary'!$D$7)^BH$1))),(_xlfn.WEIBULL.DIST(BH$1,$L100,$K100,FALSE)*$S100*((1+'Inputs &amp; Summary'!$D$7)^BH$1))),IF($M100=Lists!$H$3,IF($K100&lt;1,((($R100*(1-$E100)+$Q100*(1-$F100))/$K100)*((1+'Inputs &amp; Summary'!$D$7)^BH$1)),((INT(BH$1/$K100)-INT((BH$1-1)/$K100))*($R100*(1-$E100)+$Q100*(1-$F100))*((1+'Inputs &amp; Summary'!$D$7)^BH$1))),((_xlfn.WEIBULL.DIST(BH$1,$L100,$K100,FALSE)*($R100*(1-$E100)+$Q100*(1-$F100))*((1+'Inputs &amp; Summary'!$D$7)^BH$1))))))</f>
        <v>0</v>
      </c>
      <c r="BI100" s="248">
        <f>$D100*IF(BI$1&gt;'Inputs &amp; Summary'!$D$5,0,IF(BI$1&gt;VLOOKUP($G100,Lists!$J$17:$K$21,2),IF($M100=Lists!$H$3,IF($K100&lt;1,(($S100/$K100)*((1+'Inputs &amp; Summary'!$D$7)^BI$1)),((INT(BI$1/$K100)-INT((BI$1-1)/$K100))*$S100*((1+'Inputs &amp; Summary'!$D$7)^BI$1))),(_xlfn.WEIBULL.DIST(BI$1,$L100,$K100,FALSE)*$S100*((1+'Inputs &amp; Summary'!$D$7)^BI$1))),IF($M100=Lists!$H$3,IF($K100&lt;1,((($R100*(1-$E100)+$Q100*(1-$F100))/$K100)*((1+'Inputs &amp; Summary'!$D$7)^BI$1)),((INT(BI$1/$K100)-INT((BI$1-1)/$K100))*($R100*(1-$E100)+$Q100*(1-$F100))*((1+'Inputs &amp; Summary'!$D$7)^BI$1))),((_xlfn.WEIBULL.DIST(BI$1,$L100,$K100,FALSE)*($R100*(1-$E100)+$Q100*(1-$F100))*((1+'Inputs &amp; Summary'!$D$7)^BI$1))))))</f>
        <v>0</v>
      </c>
      <c r="BJ100" s="248">
        <f>$D100*IF(BJ$1&gt;'Inputs &amp; Summary'!$D$5,0,IF(BJ$1&gt;VLOOKUP($G100,Lists!$J$17:$K$21,2),IF($M100=Lists!$H$3,IF($K100&lt;1,(($S100/$K100)*((1+'Inputs &amp; Summary'!$D$7)^BJ$1)),((INT(BJ$1/$K100)-INT((BJ$1-1)/$K100))*$S100*((1+'Inputs &amp; Summary'!$D$7)^BJ$1))),(_xlfn.WEIBULL.DIST(BJ$1,$L100,$K100,FALSE)*$S100*((1+'Inputs &amp; Summary'!$D$7)^BJ$1))),IF($M100=Lists!$H$3,IF($K100&lt;1,((($R100*(1-$E100)+$Q100*(1-$F100))/$K100)*((1+'Inputs &amp; Summary'!$D$7)^BJ$1)),((INT(BJ$1/$K100)-INT((BJ$1-1)/$K100))*($R100*(1-$E100)+$Q100*(1-$F100))*((1+'Inputs &amp; Summary'!$D$7)^BJ$1))),((_xlfn.WEIBULL.DIST(BJ$1,$L100,$K100,FALSE)*($R100*(1-$E100)+$Q100*(1-$F100))*((1+'Inputs &amp; Summary'!$D$7)^BJ$1))))))</f>
        <v>0</v>
      </c>
      <c r="BK100" s="248">
        <f>$D100*IF(BK$1&gt;'Inputs &amp; Summary'!$D$5,0,IF(BK$1&gt;VLOOKUP($G100,Lists!$J$17:$K$21,2),IF($M100=Lists!$H$3,IF($K100&lt;1,(($S100/$K100)*((1+'Inputs &amp; Summary'!$D$7)^BK$1)),((INT(BK$1/$K100)-INT((BK$1-1)/$K100))*$S100*((1+'Inputs &amp; Summary'!$D$7)^BK$1))),(_xlfn.WEIBULL.DIST(BK$1,$L100,$K100,FALSE)*$S100*((1+'Inputs &amp; Summary'!$D$7)^BK$1))),IF($M100=Lists!$H$3,IF($K100&lt;1,((($R100*(1-$E100)+$Q100*(1-$F100))/$K100)*((1+'Inputs &amp; Summary'!$D$7)^BK$1)),((INT(BK$1/$K100)-INT((BK$1-1)/$K100))*($R100*(1-$E100)+$Q100*(1-$F100))*((1+'Inputs &amp; Summary'!$D$7)^BK$1))),((_xlfn.WEIBULL.DIST(BK$1,$L100,$K100,FALSE)*($R100*(1-$E100)+$Q100*(1-$F100))*((1+'Inputs &amp; Summary'!$D$7)^BK$1))))))</f>
        <v>0</v>
      </c>
      <c r="BL100" s="248">
        <f>$D100*IF(BL$1&gt;'Inputs &amp; Summary'!$D$5,0,IF(BL$1&gt;VLOOKUP($G100,Lists!$J$17:$K$21,2),IF($M100=Lists!$H$3,IF($K100&lt;1,(($S100/$K100)*((1+'Inputs &amp; Summary'!$D$7)^BL$1)),((INT(BL$1/$K100)-INT((BL$1-1)/$K100))*$S100*((1+'Inputs &amp; Summary'!$D$7)^BL$1))),(_xlfn.WEIBULL.DIST(BL$1,$L100,$K100,FALSE)*$S100*((1+'Inputs &amp; Summary'!$D$7)^BL$1))),IF($M100=Lists!$H$3,IF($K100&lt;1,((($R100*(1-$E100)+$Q100*(1-$F100))/$K100)*((1+'Inputs &amp; Summary'!$D$7)^BL$1)),((INT(BL$1/$K100)-INT((BL$1-1)/$K100))*($R100*(1-$E100)+$Q100*(1-$F100))*((1+'Inputs &amp; Summary'!$D$7)^BL$1))),((_xlfn.WEIBULL.DIST(BL$1,$L100,$K100,FALSE)*($R100*(1-$E100)+$Q100*(1-$F100))*((1+'Inputs &amp; Summary'!$D$7)^BL$1))))))</f>
        <v>0</v>
      </c>
    </row>
    <row r="101" spans="1:64" x14ac:dyDescent="0.3">
      <c r="A101" s="236" t="s">
        <v>0</v>
      </c>
      <c r="B101" s="117" t="str">
        <f>IF('Inputs &amp; Summary'!$D$15=Lists!$E$3,INDEX('Residential Rooftop Details'!$A$30:$X$158,MATCH('Cash Flow'!$A101,'Residential Rooftop Details'!$A$30:$A$158,0),COLUMN(B$1)),IF('Inputs &amp; Summary'!$D$15=Lists!$E$4,INDEX('Commercial Rooftop Details'!$A$30:$V$158,MATCH('Cash Flow'!$A101,'Commercial Rooftop Details'!$A$30:$A$158,0),COLUMN(B$1)),INDEX('Ground-Mount Details'!$A$30:$V$158,MATCH('Cash Flow'!$A101,'Ground-Mount Details'!$A$30:$A$158,0),COLUMN(B$1))))</f>
        <v>Preventive</v>
      </c>
      <c r="C101" s="117" t="str">
        <f>IF('Inputs &amp; Summary'!$D$15=Lists!$E$3,INDEX('Residential Rooftop Details'!$A$30:$X$158,MATCH('Cash Flow'!$A101,'Residential Rooftop Details'!$A$30:$A$158,0),COLUMN(C$1)),IF('Inputs &amp; Summary'!$D$15=Lists!$E$4,INDEX('Commercial Rooftop Details'!$A$30:$V$158,MATCH('Cash Flow'!$A101,'Commercial Rooftop Details'!$A$30:$A$158,0),COLUMN(C$1)),INDEX('Ground-Mount Details'!$A$30:$V$158,MATCH('Cash Flow'!$A101,'Ground-Mount Details'!$A$30:$A$158,0),COLUMN(C$1))))</f>
        <v>Tracker</v>
      </c>
      <c r="D101" s="117">
        <f>IF('Inputs &amp; Summary'!$D$15=Lists!$E$3,INDEX('Residential Rooftop Details'!$A$30:$X$158,MATCH('Cash Flow'!$A101,'Residential Rooftop Details'!$A$30:$A$158,0),COLUMN(D$1)),IF('Inputs &amp; Summary'!$D$15=Lists!$E$4,INDEX('Commercial Rooftop Details'!$A$30:$V$158,MATCH('Cash Flow'!$A101,'Commercial Rooftop Details'!$A$30:$A$158,0),COLUMN(D$1)),INDEX('Ground-Mount Details'!$A$30:$V$158,MATCH('Cash Flow'!$A101,'Ground-Mount Details'!$A$30:$A$158,0),COLUMN(D$1))))</f>
        <v>0</v>
      </c>
      <c r="E101" s="117">
        <f>IF('Inputs &amp; Summary'!$D$15=Lists!$E$3,INDEX('Residential Rooftop Details'!$A$30:$X$158,MATCH('Cash Flow'!$A101,'Residential Rooftop Details'!$A$30:$A$158,0),COLUMN(E$1)),IF('Inputs &amp; Summary'!$D$15=Lists!$E$4,INDEX('Commercial Rooftop Details'!$A$30:$V$158,MATCH('Cash Flow'!$A101,'Commercial Rooftop Details'!$A$30:$A$158,0),COLUMN(E$1)),INDEX('Ground-Mount Details'!$A$30:$V$158,MATCH('Cash Flow'!$A101,'Ground-Mount Details'!$A$30:$A$158,0),COLUMN(E$1))))</f>
        <v>0</v>
      </c>
      <c r="F101" s="117">
        <f>IF('Inputs &amp; Summary'!$D$15=Lists!$E$3,INDEX('Residential Rooftop Details'!$A$30:$X$158,MATCH('Cash Flow'!$A101,'Residential Rooftop Details'!$A$30:$A$158,0),COLUMN(F$1)),IF('Inputs &amp; Summary'!$D$15=Lists!$E$4,INDEX('Commercial Rooftop Details'!$A$30:$V$158,MATCH('Cash Flow'!$A101,'Commercial Rooftop Details'!$A$30:$A$158,0),COLUMN(F$1)),INDEX('Ground-Mount Details'!$A$30:$V$158,MATCH('Cash Flow'!$A101,'Ground-Mount Details'!$A$30:$A$158,0),COLUMN(F$1))))</f>
        <v>0</v>
      </c>
      <c r="G101" s="237" t="str">
        <f>IF('Inputs &amp; Summary'!$D$15=Lists!$E$3,INDEX('Residential Rooftop Details'!$A$30:$X$158,MATCH('Cash Flow'!$A101,'Residential Rooftop Details'!$A$30:$A$158,0),COLUMN(G$1)),IF('Inputs &amp; Summary'!$D$15=Lists!$E$4,INDEX('Commercial Rooftop Details'!$A$30:$V$158,MATCH('Cash Flow'!$A101,'Commercial Rooftop Details'!$A$30:$A$158,0),COLUMN(G$1)),INDEX('Ground-Mount Details'!$A$30:$V$158,MATCH('Cash Flow'!$A101,'Ground-Mount Details'!$A$30:$A$158,0),COLUMN(G$1))))</f>
        <v>N/A</v>
      </c>
      <c r="H101" s="237" t="str">
        <f>IF('Inputs &amp; Summary'!$D$15=Lists!$E$3,INDEX('Residential Rooftop Details'!$A$30:$X$158,MATCH('Cash Flow'!$A101,'Residential Rooftop Details'!$A$30:$A$158,0),COLUMN(H$1)),IF('Inputs &amp; Summary'!$D$15=Lists!$E$4,INDEX('Commercial Rooftop Details'!$A$30:$V$158,MATCH('Cash Flow'!$A101,'Commercial Rooftop Details'!$A$30:$A$158,0),COLUMN(H$1)),INDEX('Ground-Mount Details'!$A$30:$V$158,MATCH('Cash Flow'!$A101,'Ground-Mount Details'!$A$30:$A$158,0),COLUMN(H$1))))</f>
        <v>Motor</v>
      </c>
      <c r="I101" s="237" t="str">
        <f>IF('Inputs &amp; Summary'!$D$15=Lists!$E$3,INDEX('Residential Rooftop Details'!$A$30:$X$158,MATCH('Cash Flow'!$A101,'Residential Rooftop Details'!$A$30:$A$158,0),COLUMN(I$1)),IF('Inputs &amp; Summary'!$D$15=Lists!$E$4,INDEX('Commercial Rooftop Details'!$A$30:$V$158,MATCH('Cash Flow'!$A101,'Commercial Rooftop Details'!$A$30:$A$158,0),COLUMN(I$1)),INDEX('Ground-Mount Details'!$A$30:$V$158,MATCH('Cash Flow'!$A101,'Ground-Mount Details'!$A$30:$A$158,0),COLUMN(I$1))))</f>
        <v>Inspector</v>
      </c>
      <c r="J101" s="238">
        <f>IF('Inputs &amp; Summary'!$D$15=Lists!$E$3,INDEX('Residential Rooftop Details'!$A$30:$X$158,MATCH('Cash Flow'!$A101,'Residential Rooftop Details'!$A$30:$A$158,0),COLUMN(J$1)),IF('Inputs &amp; Summary'!$D$15=Lists!$E$4,INDEX('Commercial Rooftop Details'!$A$30:$V$158,MATCH('Cash Flow'!$A101,'Commercial Rooftop Details'!$A$30:$A$158,0),COLUMN(J$1)),INDEX('Ground-Mount Details'!$A$30:$V$158,MATCH('Cash Flow'!$A101,'Ground-Mount Details'!$A$30:$A$158,0),COLUMN(J$1))))</f>
        <v>25.173076923076923</v>
      </c>
      <c r="K101" s="239">
        <f>IF('Inputs &amp; Summary'!$D$15=Lists!$E$3,INDEX('Residential Rooftop Details'!$A$30:$X$158,MATCH('Cash Flow'!$A101,'Residential Rooftop Details'!$A$30:$A$158,0),COLUMN(K$1)),IF('Inputs &amp; Summary'!$D$15=Lists!$E$4,INDEX('Commercial Rooftop Details'!$A$30:$V$158,MATCH('Cash Flow'!$A101,'Commercial Rooftop Details'!$A$30:$A$158,0),COLUMN(K$1)),INDEX('Ground-Mount Details'!$A$30:$V$158,MATCH('Cash Flow'!$A101,'Ground-Mount Details'!$A$30:$A$158,0),COLUMN(K$1))))</f>
        <v>1</v>
      </c>
      <c r="L101" s="239">
        <f>IF('Inputs &amp; Summary'!$D$15=Lists!$E$3,INDEX('Residential Rooftop Details'!$A$30:$X$158,MATCH('Cash Flow'!$A101,'Residential Rooftop Details'!$A$30:$A$158,0),COLUMN(L$1)),IF('Inputs &amp; Summary'!$D$15=Lists!$E$4,INDEX('Commercial Rooftop Details'!$A$30:$V$158,MATCH('Cash Flow'!$A101,'Commercial Rooftop Details'!$A$30:$A$158,0),COLUMN(L$1)),INDEX('Ground-Mount Details'!$A$30:$V$158,MATCH('Cash Flow'!$A101,'Ground-Mount Details'!$A$30:$A$158,0),COLUMN(L$1))))</f>
        <v>1</v>
      </c>
      <c r="M101" s="238" t="str">
        <f>IF('Inputs &amp; Summary'!$D$15=Lists!$E$3,INDEX('Residential Rooftop Details'!$A$30:$X$158,MATCH('Cash Flow'!$A101,'Residential Rooftop Details'!$A$30:$A$158,0),COLUMN(M$1)),IF('Inputs &amp; Summary'!$D$15=Lists!$E$4,INDEX('Commercial Rooftop Details'!$A$30:$V$158,MATCH('Cash Flow'!$A101,'Commercial Rooftop Details'!$A$30:$A$158,0),COLUMN(M$1)),INDEX('Ground-Mount Details'!$A$30:$V$158,MATCH('Cash Flow'!$A101,'Ground-Mount Details'!$A$30:$A$158,0),COLUMN(M$1))))</f>
        <v>interval</v>
      </c>
      <c r="N101" s="240">
        <f>IF('Inputs &amp; Summary'!$D$15=Lists!$E$3,INDEX('Residential Rooftop Details'!$A$30:$X$158,MATCH('Cash Flow'!$A101,'Residential Rooftop Details'!$A$30:$A$158,0),COLUMN(N$1)),IF('Inputs &amp; Summary'!$D$15=Lists!$E$4,INDEX('Commercial Rooftop Details'!$A$30:$V$158,MATCH('Cash Flow'!$A101,'Commercial Rooftop Details'!$A$30:$A$158,0),COLUMN(N$1)),INDEX('Ground-Mount Details'!$A$30:$V$158,MATCH('Cash Flow'!$A101,'Ground-Mount Details'!$A$30:$A$158,0),COLUMN(N$1))))</f>
        <v>103.04449648711943</v>
      </c>
      <c r="O101" s="239">
        <f>IF('Inputs &amp; Summary'!$D$15=Lists!$E$3,INDEX('Residential Rooftop Details'!$A$30:$X$158,MATCH('Cash Flow'!$A101,'Residential Rooftop Details'!$A$30:$A$158,0),COLUMN(O$1)),IF('Inputs &amp; Summary'!$D$15=Lists!$E$4,INDEX('Commercial Rooftop Details'!$A$30:$V$158,MATCH('Cash Flow'!$A101,'Commercial Rooftop Details'!$A$30:$A$158,0),COLUMN(O$1)),INDEX('Ground-Mount Details'!$A$30:$V$158,MATCH('Cash Flow'!$A101,'Ground-Mount Details'!$A$30:$A$158,0),COLUMN(O$1))))</f>
        <v>8.3333333333333329E-2</v>
      </c>
      <c r="P101" s="241">
        <f>IF('Inputs &amp; Summary'!$D$15=Lists!$E$3,INDEX('Residential Rooftop Details'!$A$30:$X$158,MATCH('Cash Flow'!$A101,'Residential Rooftop Details'!$A$30:$A$158,0),COLUMN(P$1)),IF('Inputs &amp; Summary'!$D$15=Lists!$E$4,INDEX('Commercial Rooftop Details'!$A$30:$V$158,MATCH('Cash Flow'!$A101,'Commercial Rooftop Details'!$A$30:$A$158,0),COLUMN(P$1)),INDEX('Ground-Mount Details'!$A$30:$V$158,MATCH('Cash Flow'!$A101,'Ground-Mount Details'!$A$30:$A$158,0),COLUMN(P$1))))</f>
        <v>0</v>
      </c>
      <c r="Q101" s="242">
        <f>IF('Inputs &amp; Summary'!$D$15=Lists!$E$3,INDEX('Residential Rooftop Details'!$A$30:$X$158,MATCH('Cash Flow'!$A101,'Residential Rooftop Details'!$A$30:$A$158,0),COLUMN(Q$1)),IF('Inputs &amp; Summary'!$D$15=Lists!$E$4,INDEX('Commercial Rooftop Details'!$A$30:$V$158,MATCH('Cash Flow'!$A101,'Commercial Rooftop Details'!$A$30:$A$158,0),COLUMN(Q$1)),INDEX('Ground-Mount Details'!$A$30:$V$158,MATCH('Cash Flow'!$A101,'Ground-Mount Details'!$A$30:$A$158,0),COLUMN(Q$1))))</f>
        <v>216.16225304749892</v>
      </c>
      <c r="R101" s="242">
        <f>IF('Inputs &amp; Summary'!$D$15=Lists!$E$3,INDEX('Residential Rooftop Details'!$A$30:$X$158,MATCH('Cash Flow'!$A101,'Residential Rooftop Details'!$A$30:$A$158,0),COLUMN(R$1)),IF('Inputs &amp; Summary'!$D$15=Lists!$E$4,INDEX('Commercial Rooftop Details'!$A$30:$V$158,MATCH('Cash Flow'!$A101,'Commercial Rooftop Details'!$A$30:$A$158,0),COLUMN(R$1)),INDEX('Ground-Mount Details'!$A$30:$V$158,MATCH('Cash Flow'!$A101,'Ground-Mount Details'!$A$30:$A$158,0),COLUMN(R$1))))</f>
        <v>0</v>
      </c>
      <c r="S101" s="243">
        <f>IF('Inputs &amp; Summary'!$D$15=Lists!$E$3,INDEX('Residential Rooftop Details'!$A$30:$X$158,MATCH('Cash Flow'!$A101,'Residential Rooftop Details'!$A$30:$A$158,0),COLUMN(S$1)),IF('Inputs &amp; Summary'!$D$15=Lists!$E$4,INDEX('Commercial Rooftop Details'!$A$30:$V$158,MATCH('Cash Flow'!$A101,'Commercial Rooftop Details'!$A$30:$A$158,0),COLUMN(S$1)),INDEX('Ground-Mount Details'!$A$30:$V$158,MATCH('Cash Flow'!$A101,'Ground-Mount Details'!$A$30:$A$158,0),COLUMN(S$1))))</f>
        <v>0</v>
      </c>
      <c r="T101" s="238">
        <f>IF('Inputs &amp; Summary'!$D$15=Lists!$E$3,INDEX('Residential Rooftop Details'!$A$30:$X$158,MATCH('Cash Flow'!$A101,'Residential Rooftop Details'!$A$30:$A$158,0),COLUMN(T$1)),IF('Inputs &amp; Summary'!$D$15=Lists!$E$4,INDEX('Commercial Rooftop Details'!$A$30:$V$158,MATCH('Cash Flow'!$A101,'Commercial Rooftop Details'!$A$30:$A$158,0),COLUMN(T$1)),INDEX('Ground-Mount Details'!$A$30:$V$158,MATCH('Cash Flow'!$A101,'Ground-Mount Details'!$A$30:$A$158,0),COLUMN(T$1))))</f>
        <v>0</v>
      </c>
      <c r="U101" s="244">
        <f>IF('Inputs &amp; Summary'!$D$15=Lists!$E$3,INDEX('Residential Rooftop Details'!$A$30:$X$158,MATCH('Cash Flow'!$A101,'Residential Rooftop Details'!$A$30:$A$158,0),COLUMN(U$1)),IF('Inputs &amp; Summary'!$D$15=Lists!$E$4,INDEX('Commercial Rooftop Details'!$A$30:$V$158,MATCH('Cash Flow'!$A101,'Commercial Rooftop Details'!$A$30:$A$158,0),COLUMN(U$1)),INDEX('Ground-Mount Details'!$A$30:$V$158,MATCH('Cash Flow'!$A101,'Ground-Mount Details'!$A$30:$A$158,0),COLUMN(U$1))))</f>
        <v>0</v>
      </c>
      <c r="V101" s="245">
        <f t="shared" si="10"/>
        <v>0</v>
      </c>
      <c r="W101" s="245">
        <f>NPV('Inputs &amp; Summary'!$D$6,Y101:BL101)</f>
        <v>0</v>
      </c>
      <c r="X101" s="246">
        <f t="shared" si="9"/>
        <v>0</v>
      </c>
      <c r="Y101" s="248">
        <f>$D101*IF(Y$1&gt;'Inputs &amp; Summary'!$D$5,0,IF(Y$1&gt;VLOOKUP($G101,Lists!$J$17:$K$21,2),IF($M101=Lists!$H$3,IF($K101&lt;1,(($S101/$K101)*((1+'Inputs &amp; Summary'!$D$7)^Y$1)),((INT(Y$1/$K101)-INT((Y$1-1)/$K101))*$S101*((1+'Inputs &amp; Summary'!$D$7)^Y$1))),(_xlfn.WEIBULL.DIST(Y$1,$L101,$K101,FALSE)*$S101*((1+'Inputs &amp; Summary'!$D$7)^Y$1))),IF($M101=Lists!$H$3,IF($K101&lt;1,((($R101*(1-$E101)+$Q101*(1-$F101))/$K101)*((1+'Inputs &amp; Summary'!$D$7)^Y$1)),((INT(Y$1/$K101)-INT((Y$1-1)/$K101))*($R101*(1-$E101)+$Q101*(1-$F101))*((1+'Inputs &amp; Summary'!$D$7)^Y$1))),((_xlfn.WEIBULL.DIST(Y$1,$L101,$K101,FALSE)*($R101*(1-$E101)+$Q101*(1-$F101))*((1+'Inputs &amp; Summary'!$D$7)^Y$1))))))</f>
        <v>0</v>
      </c>
      <c r="Z101" s="248">
        <f>$D101*IF(Z$1&gt;'Inputs &amp; Summary'!$D$5,0,IF(Z$1&gt;VLOOKUP($G101,Lists!$J$17:$K$21,2),IF($M101=Lists!$H$3,IF($K101&lt;1,(($S101/$K101)*((1+'Inputs &amp; Summary'!$D$7)^Z$1)),((INT(Z$1/$K101)-INT((Z$1-1)/$K101))*$S101*((1+'Inputs &amp; Summary'!$D$7)^Z$1))),(_xlfn.WEIBULL.DIST(Z$1,$L101,$K101,FALSE)*$S101*((1+'Inputs &amp; Summary'!$D$7)^Z$1))),IF($M101=Lists!$H$3,IF($K101&lt;1,((($R101*(1-$E101)+$Q101*(1-$F101))/$K101)*((1+'Inputs &amp; Summary'!$D$7)^Z$1)),((INT(Z$1/$K101)-INT((Z$1-1)/$K101))*($R101*(1-$E101)+$Q101*(1-$F101))*((1+'Inputs &amp; Summary'!$D$7)^Z$1))),((_xlfn.WEIBULL.DIST(Z$1,$L101,$K101,FALSE)*($R101*(1-$E101)+$Q101*(1-$F101))*((1+'Inputs &amp; Summary'!$D$7)^Z$1))))))</f>
        <v>0</v>
      </c>
      <c r="AA101" s="248">
        <f>$D101*IF(AA$1&gt;'Inputs &amp; Summary'!$D$5,0,IF(AA$1&gt;VLOOKUP($G101,Lists!$J$17:$K$21,2),IF($M101=Lists!$H$3,IF($K101&lt;1,(($S101/$K101)*((1+'Inputs &amp; Summary'!$D$7)^AA$1)),((INT(AA$1/$K101)-INT((AA$1-1)/$K101))*$S101*((1+'Inputs &amp; Summary'!$D$7)^AA$1))),(_xlfn.WEIBULL.DIST(AA$1,$L101,$K101,FALSE)*$S101*((1+'Inputs &amp; Summary'!$D$7)^AA$1))),IF($M101=Lists!$H$3,IF($K101&lt;1,((($R101*(1-$E101)+$Q101*(1-$F101))/$K101)*((1+'Inputs &amp; Summary'!$D$7)^AA$1)),((INT(AA$1/$K101)-INT((AA$1-1)/$K101))*($R101*(1-$E101)+$Q101*(1-$F101))*((1+'Inputs &amp; Summary'!$D$7)^AA$1))),((_xlfn.WEIBULL.DIST(AA$1,$L101,$K101,FALSE)*($R101*(1-$E101)+$Q101*(1-$F101))*((1+'Inputs &amp; Summary'!$D$7)^AA$1))))))</f>
        <v>0</v>
      </c>
      <c r="AB101" s="248">
        <f>$D101*IF(AB$1&gt;'Inputs &amp; Summary'!$D$5,0,IF(AB$1&gt;VLOOKUP($G101,Lists!$J$17:$K$21,2),IF($M101=Lists!$H$3,IF($K101&lt;1,(($S101/$K101)*((1+'Inputs &amp; Summary'!$D$7)^AB$1)),((INT(AB$1/$K101)-INT((AB$1-1)/$K101))*$S101*((1+'Inputs &amp; Summary'!$D$7)^AB$1))),(_xlfn.WEIBULL.DIST(AB$1,$L101,$K101,FALSE)*$S101*((1+'Inputs &amp; Summary'!$D$7)^AB$1))),IF($M101=Lists!$H$3,IF($K101&lt;1,((($R101*(1-$E101)+$Q101*(1-$F101))/$K101)*((1+'Inputs &amp; Summary'!$D$7)^AB$1)),((INT(AB$1/$K101)-INT((AB$1-1)/$K101))*($R101*(1-$E101)+$Q101*(1-$F101))*((1+'Inputs &amp; Summary'!$D$7)^AB$1))),((_xlfn.WEIBULL.DIST(AB$1,$L101,$K101,FALSE)*($R101*(1-$E101)+$Q101*(1-$F101))*((1+'Inputs &amp; Summary'!$D$7)^AB$1))))))</f>
        <v>0</v>
      </c>
      <c r="AC101" s="248">
        <f>$D101*IF(AC$1&gt;'Inputs &amp; Summary'!$D$5,0,IF(AC$1&gt;VLOOKUP($G101,Lists!$J$17:$K$21,2),IF($M101=Lists!$H$3,IF($K101&lt;1,(($S101/$K101)*((1+'Inputs &amp; Summary'!$D$7)^AC$1)),((INT(AC$1/$K101)-INT((AC$1-1)/$K101))*$S101*((1+'Inputs &amp; Summary'!$D$7)^AC$1))),(_xlfn.WEIBULL.DIST(AC$1,$L101,$K101,FALSE)*$S101*((1+'Inputs &amp; Summary'!$D$7)^AC$1))),IF($M101=Lists!$H$3,IF($K101&lt;1,((($R101*(1-$E101)+$Q101*(1-$F101))/$K101)*((1+'Inputs &amp; Summary'!$D$7)^AC$1)),((INT(AC$1/$K101)-INT((AC$1-1)/$K101))*($R101*(1-$E101)+$Q101*(1-$F101))*((1+'Inputs &amp; Summary'!$D$7)^AC$1))),((_xlfn.WEIBULL.DIST(AC$1,$L101,$K101,FALSE)*($R101*(1-$E101)+$Q101*(1-$F101))*((1+'Inputs &amp; Summary'!$D$7)^AC$1))))))</f>
        <v>0</v>
      </c>
      <c r="AD101" s="248">
        <f>$D101*IF(AD$1&gt;'Inputs &amp; Summary'!$D$5,0,IF(AD$1&gt;VLOOKUP($G101,Lists!$J$17:$K$21,2),IF($M101=Lists!$H$3,IF($K101&lt;1,(($S101/$K101)*((1+'Inputs &amp; Summary'!$D$7)^AD$1)),((INT(AD$1/$K101)-INT((AD$1-1)/$K101))*$S101*((1+'Inputs &amp; Summary'!$D$7)^AD$1))),(_xlfn.WEIBULL.DIST(AD$1,$L101,$K101,FALSE)*$S101*((1+'Inputs &amp; Summary'!$D$7)^AD$1))),IF($M101=Lists!$H$3,IF($K101&lt;1,((($R101*(1-$E101)+$Q101*(1-$F101))/$K101)*((1+'Inputs &amp; Summary'!$D$7)^AD$1)),((INT(AD$1/$K101)-INT((AD$1-1)/$K101))*($R101*(1-$E101)+$Q101*(1-$F101))*((1+'Inputs &amp; Summary'!$D$7)^AD$1))),((_xlfn.WEIBULL.DIST(AD$1,$L101,$K101,FALSE)*($R101*(1-$E101)+$Q101*(1-$F101))*((1+'Inputs &amp; Summary'!$D$7)^AD$1))))))</f>
        <v>0</v>
      </c>
      <c r="AE101" s="248">
        <f>$D101*IF(AE$1&gt;'Inputs &amp; Summary'!$D$5,0,IF(AE$1&gt;VLOOKUP($G101,Lists!$J$17:$K$21,2),IF($M101=Lists!$H$3,IF($K101&lt;1,(($S101/$K101)*((1+'Inputs &amp; Summary'!$D$7)^AE$1)),((INT(AE$1/$K101)-INT((AE$1-1)/$K101))*$S101*((1+'Inputs &amp; Summary'!$D$7)^AE$1))),(_xlfn.WEIBULL.DIST(AE$1,$L101,$K101,FALSE)*$S101*((1+'Inputs &amp; Summary'!$D$7)^AE$1))),IF($M101=Lists!$H$3,IF($K101&lt;1,((($R101*(1-$E101)+$Q101*(1-$F101))/$K101)*((1+'Inputs &amp; Summary'!$D$7)^AE$1)),((INT(AE$1/$K101)-INT((AE$1-1)/$K101))*($R101*(1-$E101)+$Q101*(1-$F101))*((1+'Inputs &amp; Summary'!$D$7)^AE$1))),((_xlfn.WEIBULL.DIST(AE$1,$L101,$K101,FALSE)*($R101*(1-$E101)+$Q101*(1-$F101))*((1+'Inputs &amp; Summary'!$D$7)^AE$1))))))</f>
        <v>0</v>
      </c>
      <c r="AF101" s="248">
        <f>$D101*IF(AF$1&gt;'Inputs &amp; Summary'!$D$5,0,IF(AF$1&gt;VLOOKUP($G101,Lists!$J$17:$K$21,2),IF($M101=Lists!$H$3,IF($K101&lt;1,(($S101/$K101)*((1+'Inputs &amp; Summary'!$D$7)^AF$1)),((INT(AF$1/$K101)-INT((AF$1-1)/$K101))*$S101*((1+'Inputs &amp; Summary'!$D$7)^AF$1))),(_xlfn.WEIBULL.DIST(AF$1,$L101,$K101,FALSE)*$S101*((1+'Inputs &amp; Summary'!$D$7)^AF$1))),IF($M101=Lists!$H$3,IF($K101&lt;1,((($R101*(1-$E101)+$Q101*(1-$F101))/$K101)*((1+'Inputs &amp; Summary'!$D$7)^AF$1)),((INT(AF$1/$K101)-INT((AF$1-1)/$K101))*($R101*(1-$E101)+$Q101*(1-$F101))*((1+'Inputs &amp; Summary'!$D$7)^AF$1))),((_xlfn.WEIBULL.DIST(AF$1,$L101,$K101,FALSE)*($R101*(1-$E101)+$Q101*(1-$F101))*((1+'Inputs &amp; Summary'!$D$7)^AF$1))))))</f>
        <v>0</v>
      </c>
      <c r="AG101" s="248">
        <f>$D101*IF(AG$1&gt;'Inputs &amp; Summary'!$D$5,0,IF(AG$1&gt;VLOOKUP($G101,Lists!$J$17:$K$21,2),IF($M101=Lists!$H$3,IF($K101&lt;1,(($S101/$K101)*((1+'Inputs &amp; Summary'!$D$7)^AG$1)),((INT(AG$1/$K101)-INT((AG$1-1)/$K101))*$S101*((1+'Inputs &amp; Summary'!$D$7)^AG$1))),(_xlfn.WEIBULL.DIST(AG$1,$L101,$K101,FALSE)*$S101*((1+'Inputs &amp; Summary'!$D$7)^AG$1))),IF($M101=Lists!$H$3,IF($K101&lt;1,((($R101*(1-$E101)+$Q101*(1-$F101))/$K101)*((1+'Inputs &amp; Summary'!$D$7)^AG$1)),((INT(AG$1/$K101)-INT((AG$1-1)/$K101))*($R101*(1-$E101)+$Q101*(1-$F101))*((1+'Inputs &amp; Summary'!$D$7)^AG$1))),((_xlfn.WEIBULL.DIST(AG$1,$L101,$K101,FALSE)*($R101*(1-$E101)+$Q101*(1-$F101))*((1+'Inputs &amp; Summary'!$D$7)^AG$1))))))</f>
        <v>0</v>
      </c>
      <c r="AH101" s="248">
        <f>$D101*IF(AH$1&gt;'Inputs &amp; Summary'!$D$5,0,IF(AH$1&gt;VLOOKUP($G101,Lists!$J$17:$K$21,2),IF($M101=Lists!$H$3,IF($K101&lt;1,(($S101/$K101)*((1+'Inputs &amp; Summary'!$D$7)^AH$1)),((INT(AH$1/$K101)-INT((AH$1-1)/$K101))*$S101*((1+'Inputs &amp; Summary'!$D$7)^AH$1))),(_xlfn.WEIBULL.DIST(AH$1,$L101,$K101,FALSE)*$S101*((1+'Inputs &amp; Summary'!$D$7)^AH$1))),IF($M101=Lists!$H$3,IF($K101&lt;1,((($R101*(1-$E101)+$Q101*(1-$F101))/$K101)*((1+'Inputs &amp; Summary'!$D$7)^AH$1)),((INT(AH$1/$K101)-INT((AH$1-1)/$K101))*($R101*(1-$E101)+$Q101*(1-$F101))*((1+'Inputs &amp; Summary'!$D$7)^AH$1))),((_xlfn.WEIBULL.DIST(AH$1,$L101,$K101,FALSE)*($R101*(1-$E101)+$Q101*(1-$F101))*((1+'Inputs &amp; Summary'!$D$7)^AH$1))))))</f>
        <v>0</v>
      </c>
      <c r="AI101" s="248">
        <f>$D101*IF(AI$1&gt;'Inputs &amp; Summary'!$D$5,0,IF(AI$1&gt;VLOOKUP($G101,Lists!$J$17:$K$21,2),IF($M101=Lists!$H$3,IF($K101&lt;1,(($S101/$K101)*((1+'Inputs &amp; Summary'!$D$7)^AI$1)),((INT(AI$1/$K101)-INT((AI$1-1)/$K101))*$S101*((1+'Inputs &amp; Summary'!$D$7)^AI$1))),(_xlfn.WEIBULL.DIST(AI$1,$L101,$K101,FALSE)*$S101*((1+'Inputs &amp; Summary'!$D$7)^AI$1))),IF($M101=Lists!$H$3,IF($K101&lt;1,((($R101*(1-$E101)+$Q101*(1-$F101))/$K101)*((1+'Inputs &amp; Summary'!$D$7)^AI$1)),((INT(AI$1/$K101)-INT((AI$1-1)/$K101))*($R101*(1-$E101)+$Q101*(1-$F101))*((1+'Inputs &amp; Summary'!$D$7)^AI$1))),((_xlfn.WEIBULL.DIST(AI$1,$L101,$K101,FALSE)*($R101*(1-$E101)+$Q101*(1-$F101))*((1+'Inputs &amp; Summary'!$D$7)^AI$1))))))</f>
        <v>0</v>
      </c>
      <c r="AJ101" s="248">
        <f>$D101*IF(AJ$1&gt;'Inputs &amp; Summary'!$D$5,0,IF(AJ$1&gt;VLOOKUP($G101,Lists!$J$17:$K$21,2),IF($M101=Lists!$H$3,IF($K101&lt;1,(($S101/$K101)*((1+'Inputs &amp; Summary'!$D$7)^AJ$1)),((INT(AJ$1/$K101)-INT((AJ$1-1)/$K101))*$S101*((1+'Inputs &amp; Summary'!$D$7)^AJ$1))),(_xlfn.WEIBULL.DIST(AJ$1,$L101,$K101,FALSE)*$S101*((1+'Inputs &amp; Summary'!$D$7)^AJ$1))),IF($M101=Lists!$H$3,IF($K101&lt;1,((($R101*(1-$E101)+$Q101*(1-$F101))/$K101)*((1+'Inputs &amp; Summary'!$D$7)^AJ$1)),((INT(AJ$1/$K101)-INT((AJ$1-1)/$K101))*($R101*(1-$E101)+$Q101*(1-$F101))*((1+'Inputs &amp; Summary'!$D$7)^AJ$1))),((_xlfn.WEIBULL.DIST(AJ$1,$L101,$K101,FALSE)*($R101*(1-$E101)+$Q101*(1-$F101))*((1+'Inputs &amp; Summary'!$D$7)^AJ$1))))))</f>
        <v>0</v>
      </c>
      <c r="AK101" s="248">
        <f>$D101*IF(AK$1&gt;'Inputs &amp; Summary'!$D$5,0,IF(AK$1&gt;VLOOKUP($G101,Lists!$J$17:$K$21,2),IF($M101=Lists!$H$3,IF($K101&lt;1,(($S101/$K101)*((1+'Inputs &amp; Summary'!$D$7)^AK$1)),((INT(AK$1/$K101)-INT((AK$1-1)/$K101))*$S101*((1+'Inputs &amp; Summary'!$D$7)^AK$1))),(_xlfn.WEIBULL.DIST(AK$1,$L101,$K101,FALSE)*$S101*((1+'Inputs &amp; Summary'!$D$7)^AK$1))),IF($M101=Lists!$H$3,IF($K101&lt;1,((($R101*(1-$E101)+$Q101*(1-$F101))/$K101)*((1+'Inputs &amp; Summary'!$D$7)^AK$1)),((INT(AK$1/$K101)-INT((AK$1-1)/$K101))*($R101*(1-$E101)+$Q101*(1-$F101))*((1+'Inputs &amp; Summary'!$D$7)^AK$1))),((_xlfn.WEIBULL.DIST(AK$1,$L101,$K101,FALSE)*($R101*(1-$E101)+$Q101*(1-$F101))*((1+'Inputs &amp; Summary'!$D$7)^AK$1))))))</f>
        <v>0</v>
      </c>
      <c r="AL101" s="248">
        <f>$D101*IF(AL$1&gt;'Inputs &amp; Summary'!$D$5,0,IF(AL$1&gt;VLOOKUP($G101,Lists!$J$17:$K$21,2),IF($M101=Lists!$H$3,IF($K101&lt;1,(($S101/$K101)*((1+'Inputs &amp; Summary'!$D$7)^AL$1)),((INT(AL$1/$K101)-INT((AL$1-1)/$K101))*$S101*((1+'Inputs &amp; Summary'!$D$7)^AL$1))),(_xlfn.WEIBULL.DIST(AL$1,$L101,$K101,FALSE)*$S101*((1+'Inputs &amp; Summary'!$D$7)^AL$1))),IF($M101=Lists!$H$3,IF($K101&lt;1,((($R101*(1-$E101)+$Q101*(1-$F101))/$K101)*((1+'Inputs &amp; Summary'!$D$7)^AL$1)),((INT(AL$1/$K101)-INT((AL$1-1)/$K101))*($R101*(1-$E101)+$Q101*(1-$F101))*((1+'Inputs &amp; Summary'!$D$7)^AL$1))),((_xlfn.WEIBULL.DIST(AL$1,$L101,$K101,FALSE)*($R101*(1-$E101)+$Q101*(1-$F101))*((1+'Inputs &amp; Summary'!$D$7)^AL$1))))))</f>
        <v>0</v>
      </c>
      <c r="AM101" s="248">
        <f>$D101*IF(AM$1&gt;'Inputs &amp; Summary'!$D$5,0,IF(AM$1&gt;VLOOKUP($G101,Lists!$J$17:$K$21,2),IF($M101=Lists!$H$3,IF($K101&lt;1,(($S101/$K101)*((1+'Inputs &amp; Summary'!$D$7)^AM$1)),((INT(AM$1/$K101)-INT((AM$1-1)/$K101))*$S101*((1+'Inputs &amp; Summary'!$D$7)^AM$1))),(_xlfn.WEIBULL.DIST(AM$1,$L101,$K101,FALSE)*$S101*((1+'Inputs &amp; Summary'!$D$7)^AM$1))),IF($M101=Lists!$H$3,IF($K101&lt;1,((($R101*(1-$E101)+$Q101*(1-$F101))/$K101)*((1+'Inputs &amp; Summary'!$D$7)^AM$1)),((INT(AM$1/$K101)-INT((AM$1-1)/$K101))*($R101*(1-$E101)+$Q101*(1-$F101))*((1+'Inputs &amp; Summary'!$D$7)^AM$1))),((_xlfn.WEIBULL.DIST(AM$1,$L101,$K101,FALSE)*($R101*(1-$E101)+$Q101*(1-$F101))*((1+'Inputs &amp; Summary'!$D$7)^AM$1))))))</f>
        <v>0</v>
      </c>
      <c r="AN101" s="248">
        <f>$D101*IF(AN$1&gt;'Inputs &amp; Summary'!$D$5,0,IF(AN$1&gt;VLOOKUP($G101,Lists!$J$17:$K$21,2),IF($M101=Lists!$H$3,IF($K101&lt;1,(($S101/$K101)*((1+'Inputs &amp; Summary'!$D$7)^AN$1)),((INT(AN$1/$K101)-INT((AN$1-1)/$K101))*$S101*((1+'Inputs &amp; Summary'!$D$7)^AN$1))),(_xlfn.WEIBULL.DIST(AN$1,$L101,$K101,FALSE)*$S101*((1+'Inputs &amp; Summary'!$D$7)^AN$1))),IF($M101=Lists!$H$3,IF($K101&lt;1,((($R101*(1-$E101)+$Q101*(1-$F101))/$K101)*((1+'Inputs &amp; Summary'!$D$7)^AN$1)),((INT(AN$1/$K101)-INT((AN$1-1)/$K101))*($R101*(1-$E101)+$Q101*(1-$F101))*((1+'Inputs &amp; Summary'!$D$7)^AN$1))),((_xlfn.WEIBULL.DIST(AN$1,$L101,$K101,FALSE)*($R101*(1-$E101)+$Q101*(1-$F101))*((1+'Inputs &amp; Summary'!$D$7)^AN$1))))))</f>
        <v>0</v>
      </c>
      <c r="AO101" s="248">
        <f>$D101*IF(AO$1&gt;'Inputs &amp; Summary'!$D$5,0,IF(AO$1&gt;VLOOKUP($G101,Lists!$J$17:$K$21,2),IF($M101=Lists!$H$3,IF($K101&lt;1,(($S101/$K101)*((1+'Inputs &amp; Summary'!$D$7)^AO$1)),((INT(AO$1/$K101)-INT((AO$1-1)/$K101))*$S101*((1+'Inputs &amp; Summary'!$D$7)^AO$1))),(_xlfn.WEIBULL.DIST(AO$1,$L101,$K101,FALSE)*$S101*((1+'Inputs &amp; Summary'!$D$7)^AO$1))),IF($M101=Lists!$H$3,IF($K101&lt;1,((($R101*(1-$E101)+$Q101*(1-$F101))/$K101)*((1+'Inputs &amp; Summary'!$D$7)^AO$1)),((INT(AO$1/$K101)-INT((AO$1-1)/$K101))*($R101*(1-$E101)+$Q101*(1-$F101))*((1+'Inputs &amp; Summary'!$D$7)^AO$1))),((_xlfn.WEIBULL.DIST(AO$1,$L101,$K101,FALSE)*($R101*(1-$E101)+$Q101*(1-$F101))*((1+'Inputs &amp; Summary'!$D$7)^AO$1))))))</f>
        <v>0</v>
      </c>
      <c r="AP101" s="248">
        <f>$D101*IF(AP$1&gt;'Inputs &amp; Summary'!$D$5,0,IF(AP$1&gt;VLOOKUP($G101,Lists!$J$17:$K$21,2),IF($M101=Lists!$H$3,IF($K101&lt;1,(($S101/$K101)*((1+'Inputs &amp; Summary'!$D$7)^AP$1)),((INT(AP$1/$K101)-INT((AP$1-1)/$K101))*$S101*((1+'Inputs &amp; Summary'!$D$7)^AP$1))),(_xlfn.WEIBULL.DIST(AP$1,$L101,$K101,FALSE)*$S101*((1+'Inputs &amp; Summary'!$D$7)^AP$1))),IF($M101=Lists!$H$3,IF($K101&lt;1,((($R101*(1-$E101)+$Q101*(1-$F101))/$K101)*((1+'Inputs &amp; Summary'!$D$7)^AP$1)),((INT(AP$1/$K101)-INT((AP$1-1)/$K101))*($R101*(1-$E101)+$Q101*(1-$F101))*((1+'Inputs &amp; Summary'!$D$7)^AP$1))),((_xlfn.WEIBULL.DIST(AP$1,$L101,$K101,FALSE)*($R101*(1-$E101)+$Q101*(1-$F101))*((1+'Inputs &amp; Summary'!$D$7)^AP$1))))))</f>
        <v>0</v>
      </c>
      <c r="AQ101" s="248">
        <f>$D101*IF(AQ$1&gt;'Inputs &amp; Summary'!$D$5,0,IF(AQ$1&gt;VLOOKUP($G101,Lists!$J$17:$K$21,2),IF($M101=Lists!$H$3,IF($K101&lt;1,(($S101/$K101)*((1+'Inputs &amp; Summary'!$D$7)^AQ$1)),((INT(AQ$1/$K101)-INT((AQ$1-1)/$K101))*$S101*((1+'Inputs &amp; Summary'!$D$7)^AQ$1))),(_xlfn.WEIBULL.DIST(AQ$1,$L101,$K101,FALSE)*$S101*((1+'Inputs &amp; Summary'!$D$7)^AQ$1))),IF($M101=Lists!$H$3,IF($K101&lt;1,((($R101*(1-$E101)+$Q101*(1-$F101))/$K101)*((1+'Inputs &amp; Summary'!$D$7)^AQ$1)),((INT(AQ$1/$K101)-INT((AQ$1-1)/$K101))*($R101*(1-$E101)+$Q101*(1-$F101))*((1+'Inputs &amp; Summary'!$D$7)^AQ$1))),((_xlfn.WEIBULL.DIST(AQ$1,$L101,$K101,FALSE)*($R101*(1-$E101)+$Q101*(1-$F101))*((1+'Inputs &amp; Summary'!$D$7)^AQ$1))))))</f>
        <v>0</v>
      </c>
      <c r="AR101" s="248">
        <f>$D101*IF(AR$1&gt;'Inputs &amp; Summary'!$D$5,0,IF(AR$1&gt;VLOOKUP($G101,Lists!$J$17:$K$21,2),IF($M101=Lists!$H$3,IF($K101&lt;1,(($S101/$K101)*((1+'Inputs &amp; Summary'!$D$7)^AR$1)),((INT(AR$1/$K101)-INT((AR$1-1)/$K101))*$S101*((1+'Inputs &amp; Summary'!$D$7)^AR$1))),(_xlfn.WEIBULL.DIST(AR$1,$L101,$K101,FALSE)*$S101*((1+'Inputs &amp; Summary'!$D$7)^AR$1))),IF($M101=Lists!$H$3,IF($K101&lt;1,((($R101*(1-$E101)+$Q101*(1-$F101))/$K101)*((1+'Inputs &amp; Summary'!$D$7)^AR$1)),((INT(AR$1/$K101)-INT((AR$1-1)/$K101))*($R101*(1-$E101)+$Q101*(1-$F101))*((1+'Inputs &amp; Summary'!$D$7)^AR$1))),((_xlfn.WEIBULL.DIST(AR$1,$L101,$K101,FALSE)*($R101*(1-$E101)+$Q101*(1-$F101))*((1+'Inputs &amp; Summary'!$D$7)^AR$1))))))</f>
        <v>0</v>
      </c>
      <c r="AS101" s="248">
        <f>$D101*IF(AS$1&gt;'Inputs &amp; Summary'!$D$5,0,IF(AS$1&gt;VLOOKUP($G101,Lists!$J$17:$K$21,2),IF($M101=Lists!$H$3,IF($K101&lt;1,(($S101/$K101)*((1+'Inputs &amp; Summary'!$D$7)^AS$1)),((INT(AS$1/$K101)-INT((AS$1-1)/$K101))*$S101*((1+'Inputs &amp; Summary'!$D$7)^AS$1))),(_xlfn.WEIBULL.DIST(AS$1,$L101,$K101,FALSE)*$S101*((1+'Inputs &amp; Summary'!$D$7)^AS$1))),IF($M101=Lists!$H$3,IF($K101&lt;1,((($R101*(1-$E101)+$Q101*(1-$F101))/$K101)*((1+'Inputs &amp; Summary'!$D$7)^AS$1)),((INT(AS$1/$K101)-INT((AS$1-1)/$K101))*($R101*(1-$E101)+$Q101*(1-$F101))*((1+'Inputs &amp; Summary'!$D$7)^AS$1))),((_xlfn.WEIBULL.DIST(AS$1,$L101,$K101,FALSE)*($R101*(1-$E101)+$Q101*(1-$F101))*((1+'Inputs &amp; Summary'!$D$7)^AS$1))))))</f>
        <v>0</v>
      </c>
      <c r="AT101" s="248">
        <f>$D101*IF(AT$1&gt;'Inputs &amp; Summary'!$D$5,0,IF(AT$1&gt;VLOOKUP($G101,Lists!$J$17:$K$21,2),IF($M101=Lists!$H$3,IF($K101&lt;1,(($S101/$K101)*((1+'Inputs &amp; Summary'!$D$7)^AT$1)),((INT(AT$1/$K101)-INT((AT$1-1)/$K101))*$S101*((1+'Inputs &amp; Summary'!$D$7)^AT$1))),(_xlfn.WEIBULL.DIST(AT$1,$L101,$K101,FALSE)*$S101*((1+'Inputs &amp; Summary'!$D$7)^AT$1))),IF($M101=Lists!$H$3,IF($K101&lt;1,((($R101*(1-$E101)+$Q101*(1-$F101))/$K101)*((1+'Inputs &amp; Summary'!$D$7)^AT$1)),((INT(AT$1/$K101)-INT((AT$1-1)/$K101))*($R101*(1-$E101)+$Q101*(1-$F101))*((1+'Inputs &amp; Summary'!$D$7)^AT$1))),((_xlfn.WEIBULL.DIST(AT$1,$L101,$K101,FALSE)*($R101*(1-$E101)+$Q101*(1-$F101))*((1+'Inputs &amp; Summary'!$D$7)^AT$1))))))</f>
        <v>0</v>
      </c>
      <c r="AU101" s="248">
        <f>$D101*IF(AU$1&gt;'Inputs &amp; Summary'!$D$5,0,IF(AU$1&gt;VLOOKUP($G101,Lists!$J$17:$K$21,2),IF($M101=Lists!$H$3,IF($K101&lt;1,(($S101/$K101)*((1+'Inputs &amp; Summary'!$D$7)^AU$1)),((INT(AU$1/$K101)-INT((AU$1-1)/$K101))*$S101*((1+'Inputs &amp; Summary'!$D$7)^AU$1))),(_xlfn.WEIBULL.DIST(AU$1,$L101,$K101,FALSE)*$S101*((1+'Inputs &amp; Summary'!$D$7)^AU$1))),IF($M101=Lists!$H$3,IF($K101&lt;1,((($R101*(1-$E101)+$Q101*(1-$F101))/$K101)*((1+'Inputs &amp; Summary'!$D$7)^AU$1)),((INT(AU$1/$K101)-INT((AU$1-1)/$K101))*($R101*(1-$E101)+$Q101*(1-$F101))*((1+'Inputs &amp; Summary'!$D$7)^AU$1))),((_xlfn.WEIBULL.DIST(AU$1,$L101,$K101,FALSE)*($R101*(1-$E101)+$Q101*(1-$F101))*((1+'Inputs &amp; Summary'!$D$7)^AU$1))))))</f>
        <v>0</v>
      </c>
      <c r="AV101" s="248">
        <f>$D101*IF(AV$1&gt;'Inputs &amp; Summary'!$D$5,0,IF(AV$1&gt;VLOOKUP($G101,Lists!$J$17:$K$21,2),IF($M101=Lists!$H$3,IF($K101&lt;1,(($S101/$K101)*((1+'Inputs &amp; Summary'!$D$7)^AV$1)),((INT(AV$1/$K101)-INT((AV$1-1)/$K101))*$S101*((1+'Inputs &amp; Summary'!$D$7)^AV$1))),(_xlfn.WEIBULL.DIST(AV$1,$L101,$K101,FALSE)*$S101*((1+'Inputs &amp; Summary'!$D$7)^AV$1))),IF($M101=Lists!$H$3,IF($K101&lt;1,((($R101*(1-$E101)+$Q101*(1-$F101))/$K101)*((1+'Inputs &amp; Summary'!$D$7)^AV$1)),((INT(AV$1/$K101)-INT((AV$1-1)/$K101))*($R101*(1-$E101)+$Q101*(1-$F101))*((1+'Inputs &amp; Summary'!$D$7)^AV$1))),((_xlfn.WEIBULL.DIST(AV$1,$L101,$K101,FALSE)*($R101*(1-$E101)+$Q101*(1-$F101))*((1+'Inputs &amp; Summary'!$D$7)^AV$1))))))</f>
        <v>0</v>
      </c>
      <c r="AW101" s="248">
        <f>$D101*IF(AW$1&gt;'Inputs &amp; Summary'!$D$5,0,IF(AW$1&gt;VLOOKUP($G101,Lists!$J$17:$K$21,2),IF($M101=Lists!$H$3,IF($K101&lt;1,(($S101/$K101)*((1+'Inputs &amp; Summary'!$D$7)^AW$1)),((INT(AW$1/$K101)-INT((AW$1-1)/$K101))*$S101*((1+'Inputs &amp; Summary'!$D$7)^AW$1))),(_xlfn.WEIBULL.DIST(AW$1,$L101,$K101,FALSE)*$S101*((1+'Inputs &amp; Summary'!$D$7)^AW$1))),IF($M101=Lists!$H$3,IF($K101&lt;1,((($R101*(1-$E101)+$Q101*(1-$F101))/$K101)*((1+'Inputs &amp; Summary'!$D$7)^AW$1)),((INT(AW$1/$K101)-INT((AW$1-1)/$K101))*($R101*(1-$E101)+$Q101*(1-$F101))*((1+'Inputs &amp; Summary'!$D$7)^AW$1))),((_xlfn.WEIBULL.DIST(AW$1,$L101,$K101,FALSE)*($R101*(1-$E101)+$Q101*(1-$F101))*((1+'Inputs &amp; Summary'!$D$7)^AW$1))))))</f>
        <v>0</v>
      </c>
      <c r="AX101" s="248">
        <f>$D101*IF(AX$1&gt;'Inputs &amp; Summary'!$D$5,0,IF(AX$1&gt;VLOOKUP($G101,Lists!$J$17:$K$21,2),IF($M101=Lists!$H$3,IF($K101&lt;1,(($S101/$K101)*((1+'Inputs &amp; Summary'!$D$7)^AX$1)),((INT(AX$1/$K101)-INT((AX$1-1)/$K101))*$S101*((1+'Inputs &amp; Summary'!$D$7)^AX$1))),(_xlfn.WEIBULL.DIST(AX$1,$L101,$K101,FALSE)*$S101*((1+'Inputs &amp; Summary'!$D$7)^AX$1))),IF($M101=Lists!$H$3,IF($K101&lt;1,((($R101*(1-$E101)+$Q101*(1-$F101))/$K101)*((1+'Inputs &amp; Summary'!$D$7)^AX$1)),((INT(AX$1/$K101)-INT((AX$1-1)/$K101))*($R101*(1-$E101)+$Q101*(1-$F101))*((1+'Inputs &amp; Summary'!$D$7)^AX$1))),((_xlfn.WEIBULL.DIST(AX$1,$L101,$K101,FALSE)*($R101*(1-$E101)+$Q101*(1-$F101))*((1+'Inputs &amp; Summary'!$D$7)^AX$1))))))</f>
        <v>0</v>
      </c>
      <c r="AY101" s="248">
        <f>$D101*IF(AY$1&gt;'Inputs &amp; Summary'!$D$5,0,IF(AY$1&gt;VLOOKUP($G101,Lists!$J$17:$K$21,2),IF($M101=Lists!$H$3,IF($K101&lt;1,(($S101/$K101)*((1+'Inputs &amp; Summary'!$D$7)^AY$1)),((INT(AY$1/$K101)-INT((AY$1-1)/$K101))*$S101*((1+'Inputs &amp; Summary'!$D$7)^AY$1))),(_xlfn.WEIBULL.DIST(AY$1,$L101,$K101,FALSE)*$S101*((1+'Inputs &amp; Summary'!$D$7)^AY$1))),IF($M101=Lists!$H$3,IF($K101&lt;1,((($R101*(1-$E101)+$Q101*(1-$F101))/$K101)*((1+'Inputs &amp; Summary'!$D$7)^AY$1)),((INT(AY$1/$K101)-INT((AY$1-1)/$K101))*($R101*(1-$E101)+$Q101*(1-$F101))*((1+'Inputs &amp; Summary'!$D$7)^AY$1))),((_xlfn.WEIBULL.DIST(AY$1,$L101,$K101,FALSE)*($R101*(1-$E101)+$Q101*(1-$F101))*((1+'Inputs &amp; Summary'!$D$7)^AY$1))))))</f>
        <v>0</v>
      </c>
      <c r="AZ101" s="248">
        <f>$D101*IF(AZ$1&gt;'Inputs &amp; Summary'!$D$5,0,IF(AZ$1&gt;VLOOKUP($G101,Lists!$J$17:$K$21,2),IF($M101=Lists!$H$3,IF($K101&lt;1,(($S101/$K101)*((1+'Inputs &amp; Summary'!$D$7)^AZ$1)),((INT(AZ$1/$K101)-INT((AZ$1-1)/$K101))*$S101*((1+'Inputs &amp; Summary'!$D$7)^AZ$1))),(_xlfn.WEIBULL.DIST(AZ$1,$L101,$K101,FALSE)*$S101*((1+'Inputs &amp; Summary'!$D$7)^AZ$1))),IF($M101=Lists!$H$3,IF($K101&lt;1,((($R101*(1-$E101)+$Q101*(1-$F101))/$K101)*((1+'Inputs &amp; Summary'!$D$7)^AZ$1)),((INT(AZ$1/$K101)-INT((AZ$1-1)/$K101))*($R101*(1-$E101)+$Q101*(1-$F101))*((1+'Inputs &amp; Summary'!$D$7)^AZ$1))),((_xlfn.WEIBULL.DIST(AZ$1,$L101,$K101,FALSE)*($R101*(1-$E101)+$Q101*(1-$F101))*((1+'Inputs &amp; Summary'!$D$7)^AZ$1))))))</f>
        <v>0</v>
      </c>
      <c r="BA101" s="248">
        <f>$D101*IF(BA$1&gt;'Inputs &amp; Summary'!$D$5,0,IF(BA$1&gt;VLOOKUP($G101,Lists!$J$17:$K$21,2),IF($M101=Lists!$H$3,IF($K101&lt;1,(($S101/$K101)*((1+'Inputs &amp; Summary'!$D$7)^BA$1)),((INT(BA$1/$K101)-INT((BA$1-1)/$K101))*$S101*((1+'Inputs &amp; Summary'!$D$7)^BA$1))),(_xlfn.WEIBULL.DIST(BA$1,$L101,$K101,FALSE)*$S101*((1+'Inputs &amp; Summary'!$D$7)^BA$1))),IF($M101=Lists!$H$3,IF($K101&lt;1,((($R101*(1-$E101)+$Q101*(1-$F101))/$K101)*((1+'Inputs &amp; Summary'!$D$7)^BA$1)),((INT(BA$1/$K101)-INT((BA$1-1)/$K101))*($R101*(1-$E101)+$Q101*(1-$F101))*((1+'Inputs &amp; Summary'!$D$7)^BA$1))),((_xlfn.WEIBULL.DIST(BA$1,$L101,$K101,FALSE)*($R101*(1-$E101)+$Q101*(1-$F101))*((1+'Inputs &amp; Summary'!$D$7)^BA$1))))))</f>
        <v>0</v>
      </c>
      <c r="BB101" s="248">
        <f>$D101*IF(BB$1&gt;'Inputs &amp; Summary'!$D$5,0,IF(BB$1&gt;VLOOKUP($G101,Lists!$J$17:$K$21,2),IF($M101=Lists!$H$3,IF($K101&lt;1,(($S101/$K101)*((1+'Inputs &amp; Summary'!$D$7)^BB$1)),((INT(BB$1/$K101)-INT((BB$1-1)/$K101))*$S101*((1+'Inputs &amp; Summary'!$D$7)^BB$1))),(_xlfn.WEIBULL.DIST(BB$1,$L101,$K101,FALSE)*$S101*((1+'Inputs &amp; Summary'!$D$7)^BB$1))),IF($M101=Lists!$H$3,IF($K101&lt;1,((($R101*(1-$E101)+$Q101*(1-$F101))/$K101)*((1+'Inputs &amp; Summary'!$D$7)^BB$1)),((INT(BB$1/$K101)-INT((BB$1-1)/$K101))*($R101*(1-$E101)+$Q101*(1-$F101))*((1+'Inputs &amp; Summary'!$D$7)^BB$1))),((_xlfn.WEIBULL.DIST(BB$1,$L101,$K101,FALSE)*($R101*(1-$E101)+$Q101*(1-$F101))*((1+'Inputs &amp; Summary'!$D$7)^BB$1))))))</f>
        <v>0</v>
      </c>
      <c r="BC101" s="248">
        <f>$D101*IF(BC$1&gt;'Inputs &amp; Summary'!$D$5,0,IF(BC$1&gt;VLOOKUP($G101,Lists!$J$17:$K$21,2),IF($M101=Lists!$H$3,IF($K101&lt;1,(($S101/$K101)*((1+'Inputs &amp; Summary'!$D$7)^BC$1)),((INT(BC$1/$K101)-INT((BC$1-1)/$K101))*$S101*((1+'Inputs &amp; Summary'!$D$7)^BC$1))),(_xlfn.WEIBULL.DIST(BC$1,$L101,$K101,FALSE)*$S101*((1+'Inputs &amp; Summary'!$D$7)^BC$1))),IF($M101=Lists!$H$3,IF($K101&lt;1,((($R101*(1-$E101)+$Q101*(1-$F101))/$K101)*((1+'Inputs &amp; Summary'!$D$7)^BC$1)),((INT(BC$1/$K101)-INT((BC$1-1)/$K101))*($R101*(1-$E101)+$Q101*(1-$F101))*((1+'Inputs &amp; Summary'!$D$7)^BC$1))),((_xlfn.WEIBULL.DIST(BC$1,$L101,$K101,FALSE)*($R101*(1-$E101)+$Q101*(1-$F101))*((1+'Inputs &amp; Summary'!$D$7)^BC$1))))))</f>
        <v>0</v>
      </c>
      <c r="BD101" s="248">
        <f>$D101*IF(BD$1&gt;'Inputs &amp; Summary'!$D$5,0,IF(BD$1&gt;VLOOKUP($G101,Lists!$J$17:$K$21,2),IF($M101=Lists!$H$3,IF($K101&lt;1,(($S101/$K101)*((1+'Inputs &amp; Summary'!$D$7)^BD$1)),((INT(BD$1/$K101)-INT((BD$1-1)/$K101))*$S101*((1+'Inputs &amp; Summary'!$D$7)^BD$1))),(_xlfn.WEIBULL.DIST(BD$1,$L101,$K101,FALSE)*$S101*((1+'Inputs &amp; Summary'!$D$7)^BD$1))),IF($M101=Lists!$H$3,IF($K101&lt;1,((($R101*(1-$E101)+$Q101*(1-$F101))/$K101)*((1+'Inputs &amp; Summary'!$D$7)^BD$1)),((INT(BD$1/$K101)-INT((BD$1-1)/$K101))*($R101*(1-$E101)+$Q101*(1-$F101))*((1+'Inputs &amp; Summary'!$D$7)^BD$1))),((_xlfn.WEIBULL.DIST(BD$1,$L101,$K101,FALSE)*($R101*(1-$E101)+$Q101*(1-$F101))*((1+'Inputs &amp; Summary'!$D$7)^BD$1))))))</f>
        <v>0</v>
      </c>
      <c r="BE101" s="248">
        <f>$D101*IF(BE$1&gt;'Inputs &amp; Summary'!$D$5,0,IF(BE$1&gt;VLOOKUP($G101,Lists!$J$17:$K$21,2),IF($M101=Lists!$H$3,IF($K101&lt;1,(($S101/$K101)*((1+'Inputs &amp; Summary'!$D$7)^BE$1)),((INT(BE$1/$K101)-INT((BE$1-1)/$K101))*$S101*((1+'Inputs &amp; Summary'!$D$7)^BE$1))),(_xlfn.WEIBULL.DIST(BE$1,$L101,$K101,FALSE)*$S101*((1+'Inputs &amp; Summary'!$D$7)^BE$1))),IF($M101=Lists!$H$3,IF($K101&lt;1,((($R101*(1-$E101)+$Q101*(1-$F101))/$K101)*((1+'Inputs &amp; Summary'!$D$7)^BE$1)),((INT(BE$1/$K101)-INT((BE$1-1)/$K101))*($R101*(1-$E101)+$Q101*(1-$F101))*((1+'Inputs &amp; Summary'!$D$7)^BE$1))),((_xlfn.WEIBULL.DIST(BE$1,$L101,$K101,FALSE)*($R101*(1-$E101)+$Q101*(1-$F101))*((1+'Inputs &amp; Summary'!$D$7)^BE$1))))))</f>
        <v>0</v>
      </c>
      <c r="BF101" s="248">
        <f>$D101*IF(BF$1&gt;'Inputs &amp; Summary'!$D$5,0,IF(BF$1&gt;VLOOKUP($G101,Lists!$J$17:$K$21,2),IF($M101=Lists!$H$3,IF($K101&lt;1,(($S101/$K101)*((1+'Inputs &amp; Summary'!$D$7)^BF$1)),((INT(BF$1/$K101)-INT((BF$1-1)/$K101))*$S101*((1+'Inputs &amp; Summary'!$D$7)^BF$1))),(_xlfn.WEIBULL.DIST(BF$1,$L101,$K101,FALSE)*$S101*((1+'Inputs &amp; Summary'!$D$7)^BF$1))),IF($M101=Lists!$H$3,IF($K101&lt;1,((($R101*(1-$E101)+$Q101*(1-$F101))/$K101)*((1+'Inputs &amp; Summary'!$D$7)^BF$1)),((INT(BF$1/$K101)-INT((BF$1-1)/$K101))*($R101*(1-$E101)+$Q101*(1-$F101))*((1+'Inputs &amp; Summary'!$D$7)^BF$1))),((_xlfn.WEIBULL.DIST(BF$1,$L101,$K101,FALSE)*($R101*(1-$E101)+$Q101*(1-$F101))*((1+'Inputs &amp; Summary'!$D$7)^BF$1))))))</f>
        <v>0</v>
      </c>
      <c r="BG101" s="248">
        <f>$D101*IF(BG$1&gt;'Inputs &amp; Summary'!$D$5,0,IF(BG$1&gt;VLOOKUP($G101,Lists!$J$17:$K$21,2),IF($M101=Lists!$H$3,IF($K101&lt;1,(($S101/$K101)*((1+'Inputs &amp; Summary'!$D$7)^BG$1)),((INT(BG$1/$K101)-INT((BG$1-1)/$K101))*$S101*((1+'Inputs &amp; Summary'!$D$7)^BG$1))),(_xlfn.WEIBULL.DIST(BG$1,$L101,$K101,FALSE)*$S101*((1+'Inputs &amp; Summary'!$D$7)^BG$1))),IF($M101=Lists!$H$3,IF($K101&lt;1,((($R101*(1-$E101)+$Q101*(1-$F101))/$K101)*((1+'Inputs &amp; Summary'!$D$7)^BG$1)),((INT(BG$1/$K101)-INT((BG$1-1)/$K101))*($R101*(1-$E101)+$Q101*(1-$F101))*((1+'Inputs &amp; Summary'!$D$7)^BG$1))),((_xlfn.WEIBULL.DIST(BG$1,$L101,$K101,FALSE)*($R101*(1-$E101)+$Q101*(1-$F101))*((1+'Inputs &amp; Summary'!$D$7)^BG$1))))))</f>
        <v>0</v>
      </c>
      <c r="BH101" s="248">
        <f>$D101*IF(BH$1&gt;'Inputs &amp; Summary'!$D$5,0,IF(BH$1&gt;VLOOKUP($G101,Lists!$J$17:$K$21,2),IF($M101=Lists!$H$3,IF($K101&lt;1,(($S101/$K101)*((1+'Inputs &amp; Summary'!$D$7)^BH$1)),((INT(BH$1/$K101)-INT((BH$1-1)/$K101))*$S101*((1+'Inputs &amp; Summary'!$D$7)^BH$1))),(_xlfn.WEIBULL.DIST(BH$1,$L101,$K101,FALSE)*$S101*((1+'Inputs &amp; Summary'!$D$7)^BH$1))),IF($M101=Lists!$H$3,IF($K101&lt;1,((($R101*(1-$E101)+$Q101*(1-$F101))/$K101)*((1+'Inputs &amp; Summary'!$D$7)^BH$1)),((INT(BH$1/$K101)-INT((BH$1-1)/$K101))*($R101*(1-$E101)+$Q101*(1-$F101))*((1+'Inputs &amp; Summary'!$D$7)^BH$1))),((_xlfn.WEIBULL.DIST(BH$1,$L101,$K101,FALSE)*($R101*(1-$E101)+$Q101*(1-$F101))*((1+'Inputs &amp; Summary'!$D$7)^BH$1))))))</f>
        <v>0</v>
      </c>
      <c r="BI101" s="248">
        <f>$D101*IF(BI$1&gt;'Inputs &amp; Summary'!$D$5,0,IF(BI$1&gt;VLOOKUP($G101,Lists!$J$17:$K$21,2),IF($M101=Lists!$H$3,IF($K101&lt;1,(($S101/$K101)*((1+'Inputs &amp; Summary'!$D$7)^BI$1)),((INT(BI$1/$K101)-INT((BI$1-1)/$K101))*$S101*((1+'Inputs &amp; Summary'!$D$7)^BI$1))),(_xlfn.WEIBULL.DIST(BI$1,$L101,$K101,FALSE)*$S101*((1+'Inputs &amp; Summary'!$D$7)^BI$1))),IF($M101=Lists!$H$3,IF($K101&lt;1,((($R101*(1-$E101)+$Q101*(1-$F101))/$K101)*((1+'Inputs &amp; Summary'!$D$7)^BI$1)),((INT(BI$1/$K101)-INT((BI$1-1)/$K101))*($R101*(1-$E101)+$Q101*(1-$F101))*((1+'Inputs &amp; Summary'!$D$7)^BI$1))),((_xlfn.WEIBULL.DIST(BI$1,$L101,$K101,FALSE)*($R101*(1-$E101)+$Q101*(1-$F101))*((1+'Inputs &amp; Summary'!$D$7)^BI$1))))))</f>
        <v>0</v>
      </c>
      <c r="BJ101" s="248">
        <f>$D101*IF(BJ$1&gt;'Inputs &amp; Summary'!$D$5,0,IF(BJ$1&gt;VLOOKUP($G101,Lists!$J$17:$K$21,2),IF($M101=Lists!$H$3,IF($K101&lt;1,(($S101/$K101)*((1+'Inputs &amp; Summary'!$D$7)^BJ$1)),((INT(BJ$1/$K101)-INT((BJ$1-1)/$K101))*$S101*((1+'Inputs &amp; Summary'!$D$7)^BJ$1))),(_xlfn.WEIBULL.DIST(BJ$1,$L101,$K101,FALSE)*$S101*((1+'Inputs &amp; Summary'!$D$7)^BJ$1))),IF($M101=Lists!$H$3,IF($K101&lt;1,((($R101*(1-$E101)+$Q101*(1-$F101))/$K101)*((1+'Inputs &amp; Summary'!$D$7)^BJ$1)),((INT(BJ$1/$K101)-INT((BJ$1-1)/$K101))*($R101*(1-$E101)+$Q101*(1-$F101))*((1+'Inputs &amp; Summary'!$D$7)^BJ$1))),((_xlfn.WEIBULL.DIST(BJ$1,$L101,$K101,FALSE)*($R101*(1-$E101)+$Q101*(1-$F101))*((1+'Inputs &amp; Summary'!$D$7)^BJ$1))))))</f>
        <v>0</v>
      </c>
      <c r="BK101" s="248">
        <f>$D101*IF(BK$1&gt;'Inputs &amp; Summary'!$D$5,0,IF(BK$1&gt;VLOOKUP($G101,Lists!$J$17:$K$21,2),IF($M101=Lists!$H$3,IF($K101&lt;1,(($S101/$K101)*((1+'Inputs &amp; Summary'!$D$7)^BK$1)),((INT(BK$1/$K101)-INT((BK$1-1)/$K101))*$S101*((1+'Inputs &amp; Summary'!$D$7)^BK$1))),(_xlfn.WEIBULL.DIST(BK$1,$L101,$K101,FALSE)*$S101*((1+'Inputs &amp; Summary'!$D$7)^BK$1))),IF($M101=Lists!$H$3,IF($K101&lt;1,((($R101*(1-$E101)+$Q101*(1-$F101))/$K101)*((1+'Inputs &amp; Summary'!$D$7)^BK$1)),((INT(BK$1/$K101)-INT((BK$1-1)/$K101))*($R101*(1-$E101)+$Q101*(1-$F101))*((1+'Inputs &amp; Summary'!$D$7)^BK$1))),((_xlfn.WEIBULL.DIST(BK$1,$L101,$K101,FALSE)*($R101*(1-$E101)+$Q101*(1-$F101))*((1+'Inputs &amp; Summary'!$D$7)^BK$1))))))</f>
        <v>0</v>
      </c>
      <c r="BL101" s="248">
        <f>$D101*IF(BL$1&gt;'Inputs &amp; Summary'!$D$5,0,IF(BL$1&gt;VLOOKUP($G101,Lists!$J$17:$K$21,2),IF($M101=Lists!$H$3,IF($K101&lt;1,(($S101/$K101)*((1+'Inputs &amp; Summary'!$D$7)^BL$1)),((INT(BL$1/$K101)-INT((BL$1-1)/$K101))*$S101*((1+'Inputs &amp; Summary'!$D$7)^BL$1))),(_xlfn.WEIBULL.DIST(BL$1,$L101,$K101,FALSE)*$S101*((1+'Inputs &amp; Summary'!$D$7)^BL$1))),IF($M101=Lists!$H$3,IF($K101&lt;1,((($R101*(1-$E101)+$Q101*(1-$F101))/$K101)*((1+'Inputs &amp; Summary'!$D$7)^BL$1)),((INT(BL$1/$K101)-INT((BL$1-1)/$K101))*($R101*(1-$E101)+$Q101*(1-$F101))*((1+'Inputs &amp; Summary'!$D$7)^BL$1))),((_xlfn.WEIBULL.DIST(BL$1,$L101,$K101,FALSE)*($R101*(1-$E101)+$Q101*(1-$F101))*((1+'Inputs &amp; Summary'!$D$7)^BL$1))))))</f>
        <v>0</v>
      </c>
    </row>
    <row r="102" spans="1:64" x14ac:dyDescent="0.3">
      <c r="A102" s="236" t="s">
        <v>57</v>
      </c>
      <c r="B102" s="117" t="str">
        <f>IF('Inputs &amp; Summary'!$D$15=Lists!$E$3,INDEX('Residential Rooftop Details'!$A$30:$X$158,MATCH('Cash Flow'!$A102,'Residential Rooftop Details'!$A$30:$A$158,0),COLUMN(B$1)),IF('Inputs &amp; Summary'!$D$15=Lists!$E$4,INDEX('Commercial Rooftop Details'!$A$30:$V$158,MATCH('Cash Flow'!$A102,'Commercial Rooftop Details'!$A$30:$A$158,0),COLUMN(B$1)),INDEX('Ground-Mount Details'!$A$30:$V$158,MATCH('Cash Flow'!$A102,'Ground-Mount Details'!$A$30:$A$158,0),COLUMN(B$1))))</f>
        <v>Preventive</v>
      </c>
      <c r="C102" s="117" t="str">
        <f>IF('Inputs &amp; Summary'!$D$15=Lists!$E$3,INDEX('Residential Rooftop Details'!$A$30:$X$158,MATCH('Cash Flow'!$A102,'Residential Rooftop Details'!$A$30:$A$158,0),COLUMN(C$1)),IF('Inputs &amp; Summary'!$D$15=Lists!$E$4,INDEX('Commercial Rooftop Details'!$A$30:$V$158,MATCH('Cash Flow'!$A102,'Commercial Rooftop Details'!$A$30:$A$158,0),COLUMN(C$1)),INDEX('Ground-Mount Details'!$A$30:$V$158,MATCH('Cash Flow'!$A102,'Ground-Mount Details'!$A$30:$A$158,0),COLUMN(C$1))))</f>
        <v>Tracker</v>
      </c>
      <c r="D102" s="117">
        <f>IF('Inputs &amp; Summary'!$D$15=Lists!$E$3,INDEX('Residential Rooftop Details'!$A$30:$X$158,MATCH('Cash Flow'!$A102,'Residential Rooftop Details'!$A$30:$A$158,0),COLUMN(D$1)),IF('Inputs &amp; Summary'!$D$15=Lists!$E$4,INDEX('Commercial Rooftop Details'!$A$30:$V$158,MATCH('Cash Flow'!$A102,'Commercial Rooftop Details'!$A$30:$A$158,0),COLUMN(D$1)),INDEX('Ground-Mount Details'!$A$30:$V$158,MATCH('Cash Flow'!$A102,'Ground-Mount Details'!$A$30:$A$158,0),COLUMN(D$1))))</f>
        <v>0</v>
      </c>
      <c r="E102" s="117">
        <f>IF('Inputs &amp; Summary'!$D$15=Lists!$E$3,INDEX('Residential Rooftop Details'!$A$30:$X$158,MATCH('Cash Flow'!$A102,'Residential Rooftop Details'!$A$30:$A$158,0),COLUMN(E$1)),IF('Inputs &amp; Summary'!$D$15=Lists!$E$4,INDEX('Commercial Rooftop Details'!$A$30:$V$158,MATCH('Cash Flow'!$A102,'Commercial Rooftop Details'!$A$30:$A$158,0),COLUMN(E$1)),INDEX('Ground-Mount Details'!$A$30:$V$158,MATCH('Cash Flow'!$A102,'Ground-Mount Details'!$A$30:$A$158,0),COLUMN(E$1))))</f>
        <v>0</v>
      </c>
      <c r="F102" s="117">
        <f>IF('Inputs &amp; Summary'!$D$15=Lists!$E$3,INDEX('Residential Rooftop Details'!$A$30:$X$158,MATCH('Cash Flow'!$A102,'Residential Rooftop Details'!$A$30:$A$158,0),COLUMN(F$1)),IF('Inputs &amp; Summary'!$D$15=Lists!$E$4,INDEX('Commercial Rooftop Details'!$A$30:$V$158,MATCH('Cash Flow'!$A102,'Commercial Rooftop Details'!$A$30:$A$158,0),COLUMN(F$1)),INDEX('Ground-Mount Details'!$A$30:$V$158,MATCH('Cash Flow'!$A102,'Ground-Mount Details'!$A$30:$A$158,0),COLUMN(F$1))))</f>
        <v>0</v>
      </c>
      <c r="G102" s="237" t="str">
        <f>IF('Inputs &amp; Summary'!$D$15=Lists!$E$3,INDEX('Residential Rooftop Details'!$A$30:$X$158,MATCH('Cash Flow'!$A102,'Residential Rooftop Details'!$A$30:$A$158,0),COLUMN(G$1)),IF('Inputs &amp; Summary'!$D$15=Lists!$E$4,INDEX('Commercial Rooftop Details'!$A$30:$V$158,MATCH('Cash Flow'!$A102,'Commercial Rooftop Details'!$A$30:$A$158,0),COLUMN(G$1)),INDEX('Ground-Mount Details'!$A$30:$V$158,MATCH('Cash Flow'!$A102,'Ground-Mount Details'!$A$30:$A$158,0),COLUMN(G$1))))</f>
        <v>N/A</v>
      </c>
      <c r="H102" s="237" t="str">
        <f>IF('Inputs &amp; Summary'!$D$15=Lists!$E$3,INDEX('Residential Rooftop Details'!$A$30:$X$158,MATCH('Cash Flow'!$A102,'Residential Rooftop Details'!$A$30:$A$158,0),COLUMN(H$1)),IF('Inputs &amp; Summary'!$D$15=Lists!$E$4,INDEX('Commercial Rooftop Details'!$A$30:$V$158,MATCH('Cash Flow'!$A102,'Commercial Rooftop Details'!$A$30:$A$158,0),COLUMN(H$1)),INDEX('Ground-Mount Details'!$A$30:$V$158,MATCH('Cash Flow'!$A102,'Ground-Mount Details'!$A$30:$A$158,0),COLUMN(H$1))))</f>
        <v>Structure</v>
      </c>
      <c r="I102" s="237" t="str">
        <f>IF('Inputs &amp; Summary'!$D$15=Lists!$E$3,INDEX('Residential Rooftop Details'!$A$30:$X$158,MATCH('Cash Flow'!$A102,'Residential Rooftop Details'!$A$30:$A$158,0),COLUMN(I$1)),IF('Inputs &amp; Summary'!$D$15=Lists!$E$4,INDEX('Commercial Rooftop Details'!$A$30:$V$158,MATCH('Cash Flow'!$A102,'Commercial Rooftop Details'!$A$30:$A$158,0),COLUMN(I$1)),INDEX('Ground-Mount Details'!$A$30:$V$158,MATCH('Cash Flow'!$A102,'Ground-Mount Details'!$A$30:$A$158,0),COLUMN(I$1))))</f>
        <v>Inspector</v>
      </c>
      <c r="J102" s="238">
        <f>IF('Inputs &amp; Summary'!$D$15=Lists!$E$3,INDEX('Residential Rooftop Details'!$A$30:$X$158,MATCH('Cash Flow'!$A102,'Residential Rooftop Details'!$A$30:$A$158,0),COLUMN(J$1)),IF('Inputs &amp; Summary'!$D$15=Lists!$E$4,INDEX('Commercial Rooftop Details'!$A$30:$V$158,MATCH('Cash Flow'!$A102,'Commercial Rooftop Details'!$A$30:$A$158,0),COLUMN(J$1)),INDEX('Ground-Mount Details'!$A$30:$V$158,MATCH('Cash Flow'!$A102,'Ground-Mount Details'!$A$30:$A$158,0),COLUMN(J$1))))</f>
        <v>25.173076923076923</v>
      </c>
      <c r="K102" s="239">
        <f>IF('Inputs &amp; Summary'!$D$15=Lists!$E$3,INDEX('Residential Rooftop Details'!$A$30:$X$158,MATCH('Cash Flow'!$A102,'Residential Rooftop Details'!$A$30:$A$158,0),COLUMN(K$1)),IF('Inputs &amp; Summary'!$D$15=Lists!$E$4,INDEX('Commercial Rooftop Details'!$A$30:$V$158,MATCH('Cash Flow'!$A102,'Commercial Rooftop Details'!$A$30:$A$158,0),COLUMN(K$1)),INDEX('Ground-Mount Details'!$A$30:$V$158,MATCH('Cash Flow'!$A102,'Ground-Mount Details'!$A$30:$A$158,0),COLUMN(K$1))))</f>
        <v>1</v>
      </c>
      <c r="L102" s="239">
        <f>IF('Inputs &amp; Summary'!$D$15=Lists!$E$3,INDEX('Residential Rooftop Details'!$A$30:$X$158,MATCH('Cash Flow'!$A102,'Residential Rooftop Details'!$A$30:$A$158,0),COLUMN(L$1)),IF('Inputs &amp; Summary'!$D$15=Lists!$E$4,INDEX('Commercial Rooftop Details'!$A$30:$V$158,MATCH('Cash Flow'!$A102,'Commercial Rooftop Details'!$A$30:$A$158,0),COLUMN(L$1)),INDEX('Ground-Mount Details'!$A$30:$V$158,MATCH('Cash Flow'!$A102,'Ground-Mount Details'!$A$30:$A$158,0),COLUMN(L$1))))</f>
        <v>1</v>
      </c>
      <c r="M102" s="238" t="str">
        <f>IF('Inputs &amp; Summary'!$D$15=Lists!$E$3,INDEX('Residential Rooftop Details'!$A$30:$X$158,MATCH('Cash Flow'!$A102,'Residential Rooftop Details'!$A$30:$A$158,0),COLUMN(M$1)),IF('Inputs &amp; Summary'!$D$15=Lists!$E$4,INDEX('Commercial Rooftop Details'!$A$30:$V$158,MATCH('Cash Flow'!$A102,'Commercial Rooftop Details'!$A$30:$A$158,0),COLUMN(M$1)),INDEX('Ground-Mount Details'!$A$30:$V$158,MATCH('Cash Flow'!$A102,'Ground-Mount Details'!$A$30:$A$158,0),COLUMN(M$1))))</f>
        <v>interval</v>
      </c>
      <c r="N102" s="240">
        <f>IF('Inputs &amp; Summary'!$D$15=Lists!$E$3,INDEX('Residential Rooftop Details'!$A$30:$X$158,MATCH('Cash Flow'!$A102,'Residential Rooftop Details'!$A$30:$A$158,0),COLUMN(N$1)),IF('Inputs &amp; Summary'!$D$15=Lists!$E$4,INDEX('Commercial Rooftop Details'!$A$30:$V$158,MATCH('Cash Flow'!$A102,'Commercial Rooftop Details'!$A$30:$A$158,0),COLUMN(N$1)),INDEX('Ground-Mount Details'!$A$30:$V$158,MATCH('Cash Flow'!$A102,'Ground-Mount Details'!$A$30:$A$158,0),COLUMN(N$1))))</f>
        <v>206.08899297423886</v>
      </c>
      <c r="O102" s="239">
        <f>IF('Inputs &amp; Summary'!$D$15=Lists!$E$3,INDEX('Residential Rooftop Details'!$A$30:$X$158,MATCH('Cash Flow'!$A102,'Residential Rooftop Details'!$A$30:$A$158,0),COLUMN(O$1)),IF('Inputs &amp; Summary'!$D$15=Lists!$E$4,INDEX('Commercial Rooftop Details'!$A$30:$V$158,MATCH('Cash Flow'!$A102,'Commercial Rooftop Details'!$A$30:$A$158,0),COLUMN(O$1)),INDEX('Ground-Mount Details'!$A$30:$V$158,MATCH('Cash Flow'!$A102,'Ground-Mount Details'!$A$30:$A$158,0),COLUMN(O$1))))</f>
        <v>4.0000000000000001E-3</v>
      </c>
      <c r="P102" s="241">
        <f>IF('Inputs &amp; Summary'!$D$15=Lists!$E$3,INDEX('Residential Rooftop Details'!$A$30:$X$158,MATCH('Cash Flow'!$A102,'Residential Rooftop Details'!$A$30:$A$158,0),COLUMN(P$1)),IF('Inputs &amp; Summary'!$D$15=Lists!$E$4,INDEX('Commercial Rooftop Details'!$A$30:$V$158,MATCH('Cash Flow'!$A102,'Commercial Rooftop Details'!$A$30:$A$158,0),COLUMN(P$1)),INDEX('Ground-Mount Details'!$A$30:$V$158,MATCH('Cash Flow'!$A102,'Ground-Mount Details'!$A$30:$A$158,0),COLUMN(P$1))))</f>
        <v>0</v>
      </c>
      <c r="Q102" s="242">
        <f>IF('Inputs &amp; Summary'!$D$15=Lists!$E$3,INDEX('Residential Rooftop Details'!$A$30:$X$158,MATCH('Cash Flow'!$A102,'Residential Rooftop Details'!$A$30:$A$158,0),COLUMN(Q$1)),IF('Inputs &amp; Summary'!$D$15=Lists!$E$4,INDEX('Commercial Rooftop Details'!$A$30:$V$158,MATCH('Cash Flow'!$A102,'Commercial Rooftop Details'!$A$30:$A$158,0),COLUMN(Q$1)),INDEX('Ground-Mount Details'!$A$30:$V$158,MATCH('Cash Flow'!$A102,'Ground-Mount Details'!$A$30:$A$158,0),COLUMN(Q$1))))</f>
        <v>20.751576292559896</v>
      </c>
      <c r="R102" s="242">
        <f>IF('Inputs &amp; Summary'!$D$15=Lists!$E$3,INDEX('Residential Rooftop Details'!$A$30:$X$158,MATCH('Cash Flow'!$A102,'Residential Rooftop Details'!$A$30:$A$158,0),COLUMN(R$1)),IF('Inputs &amp; Summary'!$D$15=Lists!$E$4,INDEX('Commercial Rooftop Details'!$A$30:$V$158,MATCH('Cash Flow'!$A102,'Commercial Rooftop Details'!$A$30:$A$158,0),COLUMN(R$1)),INDEX('Ground-Mount Details'!$A$30:$V$158,MATCH('Cash Flow'!$A102,'Ground-Mount Details'!$A$30:$A$158,0),COLUMN(R$1))))</f>
        <v>0</v>
      </c>
      <c r="S102" s="243">
        <f>IF('Inputs &amp; Summary'!$D$15=Lists!$E$3,INDEX('Residential Rooftop Details'!$A$30:$X$158,MATCH('Cash Flow'!$A102,'Residential Rooftop Details'!$A$30:$A$158,0),COLUMN(S$1)),IF('Inputs &amp; Summary'!$D$15=Lists!$E$4,INDEX('Commercial Rooftop Details'!$A$30:$V$158,MATCH('Cash Flow'!$A102,'Commercial Rooftop Details'!$A$30:$A$158,0),COLUMN(S$1)),INDEX('Ground-Mount Details'!$A$30:$V$158,MATCH('Cash Flow'!$A102,'Ground-Mount Details'!$A$30:$A$158,0),COLUMN(S$1))))</f>
        <v>0</v>
      </c>
      <c r="T102" s="238">
        <f>IF('Inputs &amp; Summary'!$D$15=Lists!$E$3,INDEX('Residential Rooftop Details'!$A$30:$X$158,MATCH('Cash Flow'!$A102,'Residential Rooftop Details'!$A$30:$A$158,0),COLUMN(T$1)),IF('Inputs &amp; Summary'!$D$15=Lists!$E$4,INDEX('Commercial Rooftop Details'!$A$30:$V$158,MATCH('Cash Flow'!$A102,'Commercial Rooftop Details'!$A$30:$A$158,0),COLUMN(T$1)),INDEX('Ground-Mount Details'!$A$30:$V$158,MATCH('Cash Flow'!$A102,'Ground-Mount Details'!$A$30:$A$158,0),COLUMN(T$1))))</f>
        <v>0</v>
      </c>
      <c r="U102" s="244">
        <f>IF('Inputs &amp; Summary'!$D$15=Lists!$E$3,INDEX('Residential Rooftop Details'!$A$30:$X$158,MATCH('Cash Flow'!$A102,'Residential Rooftop Details'!$A$30:$A$158,0),COLUMN(U$1)),IF('Inputs &amp; Summary'!$D$15=Lists!$E$4,INDEX('Commercial Rooftop Details'!$A$30:$V$158,MATCH('Cash Flow'!$A102,'Commercial Rooftop Details'!$A$30:$A$158,0),COLUMN(U$1)),INDEX('Ground-Mount Details'!$A$30:$V$158,MATCH('Cash Flow'!$A102,'Ground-Mount Details'!$A$30:$A$158,0),COLUMN(U$1))))</f>
        <v>0</v>
      </c>
      <c r="V102" s="245">
        <f t="shared" si="10"/>
        <v>0</v>
      </c>
      <c r="W102" s="245">
        <f>NPV('Inputs &amp; Summary'!$D$6,Y102:BL102)</f>
        <v>0</v>
      </c>
      <c r="X102" s="246">
        <f t="shared" si="9"/>
        <v>0</v>
      </c>
      <c r="Y102" s="248">
        <f>$D102*IF(Y$1&gt;'Inputs &amp; Summary'!$D$5,0,IF(Y$1&gt;VLOOKUP($G102,Lists!$J$17:$K$21,2),IF($M102=Lists!$H$3,IF($K102&lt;1,(($S102/$K102)*((1+'Inputs &amp; Summary'!$D$7)^Y$1)),((INT(Y$1/$K102)-INT((Y$1-1)/$K102))*$S102*((1+'Inputs &amp; Summary'!$D$7)^Y$1))),(_xlfn.WEIBULL.DIST(Y$1,$L102,$K102,FALSE)*$S102*((1+'Inputs &amp; Summary'!$D$7)^Y$1))),IF($M102=Lists!$H$3,IF($K102&lt;1,((($R102*(1-$E102)+$Q102*(1-$F102))/$K102)*((1+'Inputs &amp; Summary'!$D$7)^Y$1)),((INT(Y$1/$K102)-INT((Y$1-1)/$K102))*($R102*(1-$E102)+$Q102*(1-$F102))*((1+'Inputs &amp; Summary'!$D$7)^Y$1))),((_xlfn.WEIBULL.DIST(Y$1,$L102,$K102,FALSE)*($R102*(1-$E102)+$Q102*(1-$F102))*((1+'Inputs &amp; Summary'!$D$7)^Y$1))))))</f>
        <v>0</v>
      </c>
      <c r="Z102" s="248">
        <f>$D102*IF(Z$1&gt;'Inputs &amp; Summary'!$D$5,0,IF(Z$1&gt;VLOOKUP($G102,Lists!$J$17:$K$21,2),IF($M102=Lists!$H$3,IF($K102&lt;1,(($S102/$K102)*((1+'Inputs &amp; Summary'!$D$7)^Z$1)),((INT(Z$1/$K102)-INT((Z$1-1)/$K102))*$S102*((1+'Inputs &amp; Summary'!$D$7)^Z$1))),(_xlfn.WEIBULL.DIST(Z$1,$L102,$K102,FALSE)*$S102*((1+'Inputs &amp; Summary'!$D$7)^Z$1))),IF($M102=Lists!$H$3,IF($K102&lt;1,((($R102*(1-$E102)+$Q102*(1-$F102))/$K102)*((1+'Inputs &amp; Summary'!$D$7)^Z$1)),((INT(Z$1/$K102)-INT((Z$1-1)/$K102))*($R102*(1-$E102)+$Q102*(1-$F102))*((1+'Inputs &amp; Summary'!$D$7)^Z$1))),((_xlfn.WEIBULL.DIST(Z$1,$L102,$K102,FALSE)*($R102*(1-$E102)+$Q102*(1-$F102))*((1+'Inputs &amp; Summary'!$D$7)^Z$1))))))</f>
        <v>0</v>
      </c>
      <c r="AA102" s="248">
        <f>$D102*IF(AA$1&gt;'Inputs &amp; Summary'!$D$5,0,IF(AA$1&gt;VLOOKUP($G102,Lists!$J$17:$K$21,2),IF($M102=Lists!$H$3,IF($K102&lt;1,(($S102/$K102)*((1+'Inputs &amp; Summary'!$D$7)^AA$1)),((INT(AA$1/$K102)-INT((AA$1-1)/$K102))*$S102*((1+'Inputs &amp; Summary'!$D$7)^AA$1))),(_xlfn.WEIBULL.DIST(AA$1,$L102,$K102,FALSE)*$S102*((1+'Inputs &amp; Summary'!$D$7)^AA$1))),IF($M102=Lists!$H$3,IF($K102&lt;1,((($R102*(1-$E102)+$Q102*(1-$F102))/$K102)*((1+'Inputs &amp; Summary'!$D$7)^AA$1)),((INT(AA$1/$K102)-INT((AA$1-1)/$K102))*($R102*(1-$E102)+$Q102*(1-$F102))*((1+'Inputs &amp; Summary'!$D$7)^AA$1))),((_xlfn.WEIBULL.DIST(AA$1,$L102,$K102,FALSE)*($R102*(1-$E102)+$Q102*(1-$F102))*((1+'Inputs &amp; Summary'!$D$7)^AA$1))))))</f>
        <v>0</v>
      </c>
      <c r="AB102" s="248">
        <f>$D102*IF(AB$1&gt;'Inputs &amp; Summary'!$D$5,0,IF(AB$1&gt;VLOOKUP($G102,Lists!$J$17:$K$21,2),IF($M102=Lists!$H$3,IF($K102&lt;1,(($S102/$K102)*((1+'Inputs &amp; Summary'!$D$7)^AB$1)),((INT(AB$1/$K102)-INT((AB$1-1)/$K102))*$S102*((1+'Inputs &amp; Summary'!$D$7)^AB$1))),(_xlfn.WEIBULL.DIST(AB$1,$L102,$K102,FALSE)*$S102*((1+'Inputs &amp; Summary'!$D$7)^AB$1))),IF($M102=Lists!$H$3,IF($K102&lt;1,((($R102*(1-$E102)+$Q102*(1-$F102))/$K102)*((1+'Inputs &amp; Summary'!$D$7)^AB$1)),((INT(AB$1/$K102)-INT((AB$1-1)/$K102))*($R102*(1-$E102)+$Q102*(1-$F102))*((1+'Inputs &amp; Summary'!$D$7)^AB$1))),((_xlfn.WEIBULL.DIST(AB$1,$L102,$K102,FALSE)*($R102*(1-$E102)+$Q102*(1-$F102))*((1+'Inputs &amp; Summary'!$D$7)^AB$1))))))</f>
        <v>0</v>
      </c>
      <c r="AC102" s="248">
        <f>$D102*IF(AC$1&gt;'Inputs &amp; Summary'!$D$5,0,IF(AC$1&gt;VLOOKUP($G102,Lists!$J$17:$K$21,2),IF($M102=Lists!$H$3,IF($K102&lt;1,(($S102/$K102)*((1+'Inputs &amp; Summary'!$D$7)^AC$1)),((INT(AC$1/$K102)-INT((AC$1-1)/$K102))*$S102*((1+'Inputs &amp; Summary'!$D$7)^AC$1))),(_xlfn.WEIBULL.DIST(AC$1,$L102,$K102,FALSE)*$S102*((1+'Inputs &amp; Summary'!$D$7)^AC$1))),IF($M102=Lists!$H$3,IF($K102&lt;1,((($R102*(1-$E102)+$Q102*(1-$F102))/$K102)*((1+'Inputs &amp; Summary'!$D$7)^AC$1)),((INT(AC$1/$K102)-INT((AC$1-1)/$K102))*($R102*(1-$E102)+$Q102*(1-$F102))*((1+'Inputs &amp; Summary'!$D$7)^AC$1))),((_xlfn.WEIBULL.DIST(AC$1,$L102,$K102,FALSE)*($R102*(1-$E102)+$Q102*(1-$F102))*((1+'Inputs &amp; Summary'!$D$7)^AC$1))))))</f>
        <v>0</v>
      </c>
      <c r="AD102" s="248">
        <f>$D102*IF(AD$1&gt;'Inputs &amp; Summary'!$D$5,0,IF(AD$1&gt;VLOOKUP($G102,Lists!$J$17:$K$21,2),IF($M102=Lists!$H$3,IF($K102&lt;1,(($S102/$K102)*((1+'Inputs &amp; Summary'!$D$7)^AD$1)),((INT(AD$1/$K102)-INT((AD$1-1)/$K102))*$S102*((1+'Inputs &amp; Summary'!$D$7)^AD$1))),(_xlfn.WEIBULL.DIST(AD$1,$L102,$K102,FALSE)*$S102*((1+'Inputs &amp; Summary'!$D$7)^AD$1))),IF($M102=Lists!$H$3,IF($K102&lt;1,((($R102*(1-$E102)+$Q102*(1-$F102))/$K102)*((1+'Inputs &amp; Summary'!$D$7)^AD$1)),((INT(AD$1/$K102)-INT((AD$1-1)/$K102))*($R102*(1-$E102)+$Q102*(1-$F102))*((1+'Inputs &amp; Summary'!$D$7)^AD$1))),((_xlfn.WEIBULL.DIST(AD$1,$L102,$K102,FALSE)*($R102*(1-$E102)+$Q102*(1-$F102))*((1+'Inputs &amp; Summary'!$D$7)^AD$1))))))</f>
        <v>0</v>
      </c>
      <c r="AE102" s="248">
        <f>$D102*IF(AE$1&gt;'Inputs &amp; Summary'!$D$5,0,IF(AE$1&gt;VLOOKUP($G102,Lists!$J$17:$K$21,2),IF($M102=Lists!$H$3,IF($K102&lt;1,(($S102/$K102)*((1+'Inputs &amp; Summary'!$D$7)^AE$1)),((INT(AE$1/$K102)-INT((AE$1-1)/$K102))*$S102*((1+'Inputs &amp; Summary'!$D$7)^AE$1))),(_xlfn.WEIBULL.DIST(AE$1,$L102,$K102,FALSE)*$S102*((1+'Inputs &amp; Summary'!$D$7)^AE$1))),IF($M102=Lists!$H$3,IF($K102&lt;1,((($R102*(1-$E102)+$Q102*(1-$F102))/$K102)*((1+'Inputs &amp; Summary'!$D$7)^AE$1)),((INT(AE$1/$K102)-INT((AE$1-1)/$K102))*($R102*(1-$E102)+$Q102*(1-$F102))*((1+'Inputs &amp; Summary'!$D$7)^AE$1))),((_xlfn.WEIBULL.DIST(AE$1,$L102,$K102,FALSE)*($R102*(1-$E102)+$Q102*(1-$F102))*((1+'Inputs &amp; Summary'!$D$7)^AE$1))))))</f>
        <v>0</v>
      </c>
      <c r="AF102" s="248">
        <f>$D102*IF(AF$1&gt;'Inputs &amp; Summary'!$D$5,0,IF(AF$1&gt;VLOOKUP($G102,Lists!$J$17:$K$21,2),IF($M102=Lists!$H$3,IF($K102&lt;1,(($S102/$K102)*((1+'Inputs &amp; Summary'!$D$7)^AF$1)),((INT(AF$1/$K102)-INT((AF$1-1)/$K102))*$S102*((1+'Inputs &amp; Summary'!$D$7)^AF$1))),(_xlfn.WEIBULL.DIST(AF$1,$L102,$K102,FALSE)*$S102*((1+'Inputs &amp; Summary'!$D$7)^AF$1))),IF($M102=Lists!$H$3,IF($K102&lt;1,((($R102*(1-$E102)+$Q102*(1-$F102))/$K102)*((1+'Inputs &amp; Summary'!$D$7)^AF$1)),((INT(AF$1/$K102)-INT((AF$1-1)/$K102))*($R102*(1-$E102)+$Q102*(1-$F102))*((1+'Inputs &amp; Summary'!$D$7)^AF$1))),((_xlfn.WEIBULL.DIST(AF$1,$L102,$K102,FALSE)*($R102*(1-$E102)+$Q102*(1-$F102))*((1+'Inputs &amp; Summary'!$D$7)^AF$1))))))</f>
        <v>0</v>
      </c>
      <c r="AG102" s="248">
        <f>$D102*IF(AG$1&gt;'Inputs &amp; Summary'!$D$5,0,IF(AG$1&gt;VLOOKUP($G102,Lists!$J$17:$K$21,2),IF($M102=Lists!$H$3,IF($K102&lt;1,(($S102/$K102)*((1+'Inputs &amp; Summary'!$D$7)^AG$1)),((INT(AG$1/$K102)-INT((AG$1-1)/$K102))*$S102*((1+'Inputs &amp; Summary'!$D$7)^AG$1))),(_xlfn.WEIBULL.DIST(AG$1,$L102,$K102,FALSE)*$S102*((1+'Inputs &amp; Summary'!$D$7)^AG$1))),IF($M102=Lists!$H$3,IF($K102&lt;1,((($R102*(1-$E102)+$Q102*(1-$F102))/$K102)*((1+'Inputs &amp; Summary'!$D$7)^AG$1)),((INT(AG$1/$K102)-INT((AG$1-1)/$K102))*($R102*(1-$E102)+$Q102*(1-$F102))*((1+'Inputs &amp; Summary'!$D$7)^AG$1))),((_xlfn.WEIBULL.DIST(AG$1,$L102,$K102,FALSE)*($R102*(1-$E102)+$Q102*(1-$F102))*((1+'Inputs &amp; Summary'!$D$7)^AG$1))))))</f>
        <v>0</v>
      </c>
      <c r="AH102" s="248">
        <f>$D102*IF(AH$1&gt;'Inputs &amp; Summary'!$D$5,0,IF(AH$1&gt;VLOOKUP($G102,Lists!$J$17:$K$21,2),IF($M102=Lists!$H$3,IF($K102&lt;1,(($S102/$K102)*((1+'Inputs &amp; Summary'!$D$7)^AH$1)),((INT(AH$1/$K102)-INT((AH$1-1)/$K102))*$S102*((1+'Inputs &amp; Summary'!$D$7)^AH$1))),(_xlfn.WEIBULL.DIST(AH$1,$L102,$K102,FALSE)*$S102*((1+'Inputs &amp; Summary'!$D$7)^AH$1))),IF($M102=Lists!$H$3,IF($K102&lt;1,((($R102*(1-$E102)+$Q102*(1-$F102))/$K102)*((1+'Inputs &amp; Summary'!$D$7)^AH$1)),((INT(AH$1/$K102)-INT((AH$1-1)/$K102))*($R102*(1-$E102)+$Q102*(1-$F102))*((1+'Inputs &amp; Summary'!$D$7)^AH$1))),((_xlfn.WEIBULL.DIST(AH$1,$L102,$K102,FALSE)*($R102*(1-$E102)+$Q102*(1-$F102))*((1+'Inputs &amp; Summary'!$D$7)^AH$1))))))</f>
        <v>0</v>
      </c>
      <c r="AI102" s="248">
        <f>$D102*IF(AI$1&gt;'Inputs &amp; Summary'!$D$5,0,IF(AI$1&gt;VLOOKUP($G102,Lists!$J$17:$K$21,2),IF($M102=Lists!$H$3,IF($K102&lt;1,(($S102/$K102)*((1+'Inputs &amp; Summary'!$D$7)^AI$1)),((INT(AI$1/$K102)-INT((AI$1-1)/$K102))*$S102*((1+'Inputs &amp; Summary'!$D$7)^AI$1))),(_xlfn.WEIBULL.DIST(AI$1,$L102,$K102,FALSE)*$S102*((1+'Inputs &amp; Summary'!$D$7)^AI$1))),IF($M102=Lists!$H$3,IF($K102&lt;1,((($R102*(1-$E102)+$Q102*(1-$F102))/$K102)*((1+'Inputs &amp; Summary'!$D$7)^AI$1)),((INT(AI$1/$K102)-INT((AI$1-1)/$K102))*($R102*(1-$E102)+$Q102*(1-$F102))*((1+'Inputs &amp; Summary'!$D$7)^AI$1))),((_xlfn.WEIBULL.DIST(AI$1,$L102,$K102,FALSE)*($R102*(1-$E102)+$Q102*(1-$F102))*((1+'Inputs &amp; Summary'!$D$7)^AI$1))))))</f>
        <v>0</v>
      </c>
      <c r="AJ102" s="248">
        <f>$D102*IF(AJ$1&gt;'Inputs &amp; Summary'!$D$5,0,IF(AJ$1&gt;VLOOKUP($G102,Lists!$J$17:$K$21,2),IF($M102=Lists!$H$3,IF($K102&lt;1,(($S102/$K102)*((1+'Inputs &amp; Summary'!$D$7)^AJ$1)),((INT(AJ$1/$K102)-INT((AJ$1-1)/$K102))*$S102*((1+'Inputs &amp; Summary'!$D$7)^AJ$1))),(_xlfn.WEIBULL.DIST(AJ$1,$L102,$K102,FALSE)*$S102*((1+'Inputs &amp; Summary'!$D$7)^AJ$1))),IF($M102=Lists!$H$3,IF($K102&lt;1,((($R102*(1-$E102)+$Q102*(1-$F102))/$K102)*((1+'Inputs &amp; Summary'!$D$7)^AJ$1)),((INT(AJ$1/$K102)-INT((AJ$1-1)/$K102))*($R102*(1-$E102)+$Q102*(1-$F102))*((1+'Inputs &amp; Summary'!$D$7)^AJ$1))),((_xlfn.WEIBULL.DIST(AJ$1,$L102,$K102,FALSE)*($R102*(1-$E102)+$Q102*(1-$F102))*((1+'Inputs &amp; Summary'!$D$7)^AJ$1))))))</f>
        <v>0</v>
      </c>
      <c r="AK102" s="248">
        <f>$D102*IF(AK$1&gt;'Inputs &amp; Summary'!$D$5,0,IF(AK$1&gt;VLOOKUP($G102,Lists!$J$17:$K$21,2),IF($M102=Lists!$H$3,IF($K102&lt;1,(($S102/$K102)*((1+'Inputs &amp; Summary'!$D$7)^AK$1)),((INT(AK$1/$K102)-INT((AK$1-1)/$K102))*$S102*((1+'Inputs &amp; Summary'!$D$7)^AK$1))),(_xlfn.WEIBULL.DIST(AK$1,$L102,$K102,FALSE)*$S102*((1+'Inputs &amp; Summary'!$D$7)^AK$1))),IF($M102=Lists!$H$3,IF($K102&lt;1,((($R102*(1-$E102)+$Q102*(1-$F102))/$K102)*((1+'Inputs &amp; Summary'!$D$7)^AK$1)),((INT(AK$1/$K102)-INT((AK$1-1)/$K102))*($R102*(1-$E102)+$Q102*(1-$F102))*((1+'Inputs &amp; Summary'!$D$7)^AK$1))),((_xlfn.WEIBULL.DIST(AK$1,$L102,$K102,FALSE)*($R102*(1-$E102)+$Q102*(1-$F102))*((1+'Inputs &amp; Summary'!$D$7)^AK$1))))))</f>
        <v>0</v>
      </c>
      <c r="AL102" s="248">
        <f>$D102*IF(AL$1&gt;'Inputs &amp; Summary'!$D$5,0,IF(AL$1&gt;VLOOKUP($G102,Lists!$J$17:$K$21,2),IF($M102=Lists!$H$3,IF($K102&lt;1,(($S102/$K102)*((1+'Inputs &amp; Summary'!$D$7)^AL$1)),((INT(AL$1/$K102)-INT((AL$1-1)/$K102))*$S102*((1+'Inputs &amp; Summary'!$D$7)^AL$1))),(_xlfn.WEIBULL.DIST(AL$1,$L102,$K102,FALSE)*$S102*((1+'Inputs &amp; Summary'!$D$7)^AL$1))),IF($M102=Lists!$H$3,IF($K102&lt;1,((($R102*(1-$E102)+$Q102*(1-$F102))/$K102)*((1+'Inputs &amp; Summary'!$D$7)^AL$1)),((INT(AL$1/$K102)-INT((AL$1-1)/$K102))*($R102*(1-$E102)+$Q102*(1-$F102))*((1+'Inputs &amp; Summary'!$D$7)^AL$1))),((_xlfn.WEIBULL.DIST(AL$1,$L102,$K102,FALSE)*($R102*(1-$E102)+$Q102*(1-$F102))*((1+'Inputs &amp; Summary'!$D$7)^AL$1))))))</f>
        <v>0</v>
      </c>
      <c r="AM102" s="248">
        <f>$D102*IF(AM$1&gt;'Inputs &amp; Summary'!$D$5,0,IF(AM$1&gt;VLOOKUP($G102,Lists!$J$17:$K$21,2),IF($M102=Lists!$H$3,IF($K102&lt;1,(($S102/$K102)*((1+'Inputs &amp; Summary'!$D$7)^AM$1)),((INT(AM$1/$K102)-INT((AM$1-1)/$K102))*$S102*((1+'Inputs &amp; Summary'!$D$7)^AM$1))),(_xlfn.WEIBULL.DIST(AM$1,$L102,$K102,FALSE)*$S102*((1+'Inputs &amp; Summary'!$D$7)^AM$1))),IF($M102=Lists!$H$3,IF($K102&lt;1,((($R102*(1-$E102)+$Q102*(1-$F102))/$K102)*((1+'Inputs &amp; Summary'!$D$7)^AM$1)),((INT(AM$1/$K102)-INT((AM$1-1)/$K102))*($R102*(1-$E102)+$Q102*(1-$F102))*((1+'Inputs &amp; Summary'!$D$7)^AM$1))),((_xlfn.WEIBULL.DIST(AM$1,$L102,$K102,FALSE)*($R102*(1-$E102)+$Q102*(1-$F102))*((1+'Inputs &amp; Summary'!$D$7)^AM$1))))))</f>
        <v>0</v>
      </c>
      <c r="AN102" s="248">
        <f>$D102*IF(AN$1&gt;'Inputs &amp; Summary'!$D$5,0,IF(AN$1&gt;VLOOKUP($G102,Lists!$J$17:$K$21,2),IF($M102=Lists!$H$3,IF($K102&lt;1,(($S102/$K102)*((1+'Inputs &amp; Summary'!$D$7)^AN$1)),((INT(AN$1/$K102)-INT((AN$1-1)/$K102))*$S102*((1+'Inputs &amp; Summary'!$D$7)^AN$1))),(_xlfn.WEIBULL.DIST(AN$1,$L102,$K102,FALSE)*$S102*((1+'Inputs &amp; Summary'!$D$7)^AN$1))),IF($M102=Lists!$H$3,IF($K102&lt;1,((($R102*(1-$E102)+$Q102*(1-$F102))/$K102)*((1+'Inputs &amp; Summary'!$D$7)^AN$1)),((INT(AN$1/$K102)-INT((AN$1-1)/$K102))*($R102*(1-$E102)+$Q102*(1-$F102))*((1+'Inputs &amp; Summary'!$D$7)^AN$1))),((_xlfn.WEIBULL.DIST(AN$1,$L102,$K102,FALSE)*($R102*(1-$E102)+$Q102*(1-$F102))*((1+'Inputs &amp; Summary'!$D$7)^AN$1))))))</f>
        <v>0</v>
      </c>
      <c r="AO102" s="248">
        <f>$D102*IF(AO$1&gt;'Inputs &amp; Summary'!$D$5,0,IF(AO$1&gt;VLOOKUP($G102,Lists!$J$17:$K$21,2),IF($M102=Lists!$H$3,IF($K102&lt;1,(($S102/$K102)*((1+'Inputs &amp; Summary'!$D$7)^AO$1)),((INT(AO$1/$K102)-INT((AO$1-1)/$K102))*$S102*((1+'Inputs &amp; Summary'!$D$7)^AO$1))),(_xlfn.WEIBULL.DIST(AO$1,$L102,$K102,FALSE)*$S102*((1+'Inputs &amp; Summary'!$D$7)^AO$1))),IF($M102=Lists!$H$3,IF($K102&lt;1,((($R102*(1-$E102)+$Q102*(1-$F102))/$K102)*((1+'Inputs &amp; Summary'!$D$7)^AO$1)),((INT(AO$1/$K102)-INT((AO$1-1)/$K102))*($R102*(1-$E102)+$Q102*(1-$F102))*((1+'Inputs &amp; Summary'!$D$7)^AO$1))),((_xlfn.WEIBULL.DIST(AO$1,$L102,$K102,FALSE)*($R102*(1-$E102)+$Q102*(1-$F102))*((1+'Inputs &amp; Summary'!$D$7)^AO$1))))))</f>
        <v>0</v>
      </c>
      <c r="AP102" s="248">
        <f>$D102*IF(AP$1&gt;'Inputs &amp; Summary'!$D$5,0,IF(AP$1&gt;VLOOKUP($G102,Lists!$J$17:$K$21,2),IF($M102=Lists!$H$3,IF($K102&lt;1,(($S102/$K102)*((1+'Inputs &amp; Summary'!$D$7)^AP$1)),((INT(AP$1/$K102)-INT((AP$1-1)/$K102))*$S102*((1+'Inputs &amp; Summary'!$D$7)^AP$1))),(_xlfn.WEIBULL.DIST(AP$1,$L102,$K102,FALSE)*$S102*((1+'Inputs &amp; Summary'!$D$7)^AP$1))),IF($M102=Lists!$H$3,IF($K102&lt;1,((($R102*(1-$E102)+$Q102*(1-$F102))/$K102)*((1+'Inputs &amp; Summary'!$D$7)^AP$1)),((INT(AP$1/$K102)-INT((AP$1-1)/$K102))*($R102*(1-$E102)+$Q102*(1-$F102))*((1+'Inputs &amp; Summary'!$D$7)^AP$1))),((_xlfn.WEIBULL.DIST(AP$1,$L102,$K102,FALSE)*($R102*(1-$E102)+$Q102*(1-$F102))*((1+'Inputs &amp; Summary'!$D$7)^AP$1))))))</f>
        <v>0</v>
      </c>
      <c r="AQ102" s="248">
        <f>$D102*IF(AQ$1&gt;'Inputs &amp; Summary'!$D$5,0,IF(AQ$1&gt;VLOOKUP($G102,Lists!$J$17:$K$21,2),IF($M102=Lists!$H$3,IF($K102&lt;1,(($S102/$K102)*((1+'Inputs &amp; Summary'!$D$7)^AQ$1)),((INT(AQ$1/$K102)-INT((AQ$1-1)/$K102))*$S102*((1+'Inputs &amp; Summary'!$D$7)^AQ$1))),(_xlfn.WEIBULL.DIST(AQ$1,$L102,$K102,FALSE)*$S102*((1+'Inputs &amp; Summary'!$D$7)^AQ$1))),IF($M102=Lists!$H$3,IF($K102&lt;1,((($R102*(1-$E102)+$Q102*(1-$F102))/$K102)*((1+'Inputs &amp; Summary'!$D$7)^AQ$1)),((INT(AQ$1/$K102)-INT((AQ$1-1)/$K102))*($R102*(1-$E102)+$Q102*(1-$F102))*((1+'Inputs &amp; Summary'!$D$7)^AQ$1))),((_xlfn.WEIBULL.DIST(AQ$1,$L102,$K102,FALSE)*($R102*(1-$E102)+$Q102*(1-$F102))*((1+'Inputs &amp; Summary'!$D$7)^AQ$1))))))</f>
        <v>0</v>
      </c>
      <c r="AR102" s="248">
        <f>$D102*IF(AR$1&gt;'Inputs &amp; Summary'!$D$5,0,IF(AR$1&gt;VLOOKUP($G102,Lists!$J$17:$K$21,2),IF($M102=Lists!$H$3,IF($K102&lt;1,(($S102/$K102)*((1+'Inputs &amp; Summary'!$D$7)^AR$1)),((INT(AR$1/$K102)-INT((AR$1-1)/$K102))*$S102*((1+'Inputs &amp; Summary'!$D$7)^AR$1))),(_xlfn.WEIBULL.DIST(AR$1,$L102,$K102,FALSE)*$S102*((1+'Inputs &amp; Summary'!$D$7)^AR$1))),IF($M102=Lists!$H$3,IF($K102&lt;1,((($R102*(1-$E102)+$Q102*(1-$F102))/$K102)*((1+'Inputs &amp; Summary'!$D$7)^AR$1)),((INT(AR$1/$K102)-INT((AR$1-1)/$K102))*($R102*(1-$E102)+$Q102*(1-$F102))*((1+'Inputs &amp; Summary'!$D$7)^AR$1))),((_xlfn.WEIBULL.DIST(AR$1,$L102,$K102,FALSE)*($R102*(1-$E102)+$Q102*(1-$F102))*((1+'Inputs &amp; Summary'!$D$7)^AR$1))))))</f>
        <v>0</v>
      </c>
      <c r="AS102" s="248">
        <f>$D102*IF(AS$1&gt;'Inputs &amp; Summary'!$D$5,0,IF(AS$1&gt;VLOOKUP($G102,Lists!$J$17:$K$21,2),IF($M102=Lists!$H$3,IF($K102&lt;1,(($S102/$K102)*((1+'Inputs &amp; Summary'!$D$7)^AS$1)),((INT(AS$1/$K102)-INT((AS$1-1)/$K102))*$S102*((1+'Inputs &amp; Summary'!$D$7)^AS$1))),(_xlfn.WEIBULL.DIST(AS$1,$L102,$K102,FALSE)*$S102*((1+'Inputs &amp; Summary'!$D$7)^AS$1))),IF($M102=Lists!$H$3,IF($K102&lt;1,((($R102*(1-$E102)+$Q102*(1-$F102))/$K102)*((1+'Inputs &amp; Summary'!$D$7)^AS$1)),((INT(AS$1/$K102)-INT((AS$1-1)/$K102))*($R102*(1-$E102)+$Q102*(1-$F102))*((1+'Inputs &amp; Summary'!$D$7)^AS$1))),((_xlfn.WEIBULL.DIST(AS$1,$L102,$K102,FALSE)*($R102*(1-$E102)+$Q102*(1-$F102))*((1+'Inputs &amp; Summary'!$D$7)^AS$1))))))</f>
        <v>0</v>
      </c>
      <c r="AT102" s="248">
        <f>$D102*IF(AT$1&gt;'Inputs &amp; Summary'!$D$5,0,IF(AT$1&gt;VLOOKUP($G102,Lists!$J$17:$K$21,2),IF($M102=Lists!$H$3,IF($K102&lt;1,(($S102/$K102)*((1+'Inputs &amp; Summary'!$D$7)^AT$1)),((INT(AT$1/$K102)-INT((AT$1-1)/$K102))*$S102*((1+'Inputs &amp; Summary'!$D$7)^AT$1))),(_xlfn.WEIBULL.DIST(AT$1,$L102,$K102,FALSE)*$S102*((1+'Inputs &amp; Summary'!$D$7)^AT$1))),IF($M102=Lists!$H$3,IF($K102&lt;1,((($R102*(1-$E102)+$Q102*(1-$F102))/$K102)*((1+'Inputs &amp; Summary'!$D$7)^AT$1)),((INT(AT$1/$K102)-INT((AT$1-1)/$K102))*($R102*(1-$E102)+$Q102*(1-$F102))*((1+'Inputs &amp; Summary'!$D$7)^AT$1))),((_xlfn.WEIBULL.DIST(AT$1,$L102,$K102,FALSE)*($R102*(1-$E102)+$Q102*(1-$F102))*((1+'Inputs &amp; Summary'!$D$7)^AT$1))))))</f>
        <v>0</v>
      </c>
      <c r="AU102" s="248">
        <f>$D102*IF(AU$1&gt;'Inputs &amp; Summary'!$D$5,0,IF(AU$1&gt;VLOOKUP($G102,Lists!$J$17:$K$21,2),IF($M102=Lists!$H$3,IF($K102&lt;1,(($S102/$K102)*((1+'Inputs &amp; Summary'!$D$7)^AU$1)),((INT(AU$1/$K102)-INT((AU$1-1)/$K102))*$S102*((1+'Inputs &amp; Summary'!$D$7)^AU$1))),(_xlfn.WEIBULL.DIST(AU$1,$L102,$K102,FALSE)*$S102*((1+'Inputs &amp; Summary'!$D$7)^AU$1))),IF($M102=Lists!$H$3,IF($K102&lt;1,((($R102*(1-$E102)+$Q102*(1-$F102))/$K102)*((1+'Inputs &amp; Summary'!$D$7)^AU$1)),((INT(AU$1/$K102)-INT((AU$1-1)/$K102))*($R102*(1-$E102)+$Q102*(1-$F102))*((1+'Inputs &amp; Summary'!$D$7)^AU$1))),((_xlfn.WEIBULL.DIST(AU$1,$L102,$K102,FALSE)*($R102*(1-$E102)+$Q102*(1-$F102))*((1+'Inputs &amp; Summary'!$D$7)^AU$1))))))</f>
        <v>0</v>
      </c>
      <c r="AV102" s="248">
        <f>$D102*IF(AV$1&gt;'Inputs &amp; Summary'!$D$5,0,IF(AV$1&gt;VLOOKUP($G102,Lists!$J$17:$K$21,2),IF($M102=Lists!$H$3,IF($K102&lt;1,(($S102/$K102)*((1+'Inputs &amp; Summary'!$D$7)^AV$1)),((INT(AV$1/$K102)-INT((AV$1-1)/$K102))*$S102*((1+'Inputs &amp; Summary'!$D$7)^AV$1))),(_xlfn.WEIBULL.DIST(AV$1,$L102,$K102,FALSE)*$S102*((1+'Inputs &amp; Summary'!$D$7)^AV$1))),IF($M102=Lists!$H$3,IF($K102&lt;1,((($R102*(1-$E102)+$Q102*(1-$F102))/$K102)*((1+'Inputs &amp; Summary'!$D$7)^AV$1)),((INT(AV$1/$K102)-INT((AV$1-1)/$K102))*($R102*(1-$E102)+$Q102*(1-$F102))*((1+'Inputs &amp; Summary'!$D$7)^AV$1))),((_xlfn.WEIBULL.DIST(AV$1,$L102,$K102,FALSE)*($R102*(1-$E102)+$Q102*(1-$F102))*((1+'Inputs &amp; Summary'!$D$7)^AV$1))))))</f>
        <v>0</v>
      </c>
      <c r="AW102" s="248">
        <f>$D102*IF(AW$1&gt;'Inputs &amp; Summary'!$D$5,0,IF(AW$1&gt;VLOOKUP($G102,Lists!$J$17:$K$21,2),IF($M102=Lists!$H$3,IF($K102&lt;1,(($S102/$K102)*((1+'Inputs &amp; Summary'!$D$7)^AW$1)),((INT(AW$1/$K102)-INT((AW$1-1)/$K102))*$S102*((1+'Inputs &amp; Summary'!$D$7)^AW$1))),(_xlfn.WEIBULL.DIST(AW$1,$L102,$K102,FALSE)*$S102*((1+'Inputs &amp; Summary'!$D$7)^AW$1))),IF($M102=Lists!$H$3,IF($K102&lt;1,((($R102*(1-$E102)+$Q102*(1-$F102))/$K102)*((1+'Inputs &amp; Summary'!$D$7)^AW$1)),((INT(AW$1/$K102)-INT((AW$1-1)/$K102))*($R102*(1-$E102)+$Q102*(1-$F102))*((1+'Inputs &amp; Summary'!$D$7)^AW$1))),((_xlfn.WEIBULL.DIST(AW$1,$L102,$K102,FALSE)*($R102*(1-$E102)+$Q102*(1-$F102))*((1+'Inputs &amp; Summary'!$D$7)^AW$1))))))</f>
        <v>0</v>
      </c>
      <c r="AX102" s="248">
        <f>$D102*IF(AX$1&gt;'Inputs &amp; Summary'!$D$5,0,IF(AX$1&gt;VLOOKUP($G102,Lists!$J$17:$K$21,2),IF($M102=Lists!$H$3,IF($K102&lt;1,(($S102/$K102)*((1+'Inputs &amp; Summary'!$D$7)^AX$1)),((INT(AX$1/$K102)-INT((AX$1-1)/$K102))*$S102*((1+'Inputs &amp; Summary'!$D$7)^AX$1))),(_xlfn.WEIBULL.DIST(AX$1,$L102,$K102,FALSE)*$S102*((1+'Inputs &amp; Summary'!$D$7)^AX$1))),IF($M102=Lists!$H$3,IF($K102&lt;1,((($R102*(1-$E102)+$Q102*(1-$F102))/$K102)*((1+'Inputs &amp; Summary'!$D$7)^AX$1)),((INT(AX$1/$K102)-INT((AX$1-1)/$K102))*($R102*(1-$E102)+$Q102*(1-$F102))*((1+'Inputs &amp; Summary'!$D$7)^AX$1))),((_xlfn.WEIBULL.DIST(AX$1,$L102,$K102,FALSE)*($R102*(1-$E102)+$Q102*(1-$F102))*((1+'Inputs &amp; Summary'!$D$7)^AX$1))))))</f>
        <v>0</v>
      </c>
      <c r="AY102" s="248">
        <f>$D102*IF(AY$1&gt;'Inputs &amp; Summary'!$D$5,0,IF(AY$1&gt;VLOOKUP($G102,Lists!$J$17:$K$21,2),IF($M102=Lists!$H$3,IF($K102&lt;1,(($S102/$K102)*((1+'Inputs &amp; Summary'!$D$7)^AY$1)),((INT(AY$1/$K102)-INT((AY$1-1)/$K102))*$S102*((1+'Inputs &amp; Summary'!$D$7)^AY$1))),(_xlfn.WEIBULL.DIST(AY$1,$L102,$K102,FALSE)*$S102*((1+'Inputs &amp; Summary'!$D$7)^AY$1))),IF($M102=Lists!$H$3,IF($K102&lt;1,((($R102*(1-$E102)+$Q102*(1-$F102))/$K102)*((1+'Inputs &amp; Summary'!$D$7)^AY$1)),((INT(AY$1/$K102)-INT((AY$1-1)/$K102))*($R102*(1-$E102)+$Q102*(1-$F102))*((1+'Inputs &amp; Summary'!$D$7)^AY$1))),((_xlfn.WEIBULL.DIST(AY$1,$L102,$K102,FALSE)*($R102*(1-$E102)+$Q102*(1-$F102))*((1+'Inputs &amp; Summary'!$D$7)^AY$1))))))</f>
        <v>0</v>
      </c>
      <c r="AZ102" s="248">
        <f>$D102*IF(AZ$1&gt;'Inputs &amp; Summary'!$D$5,0,IF(AZ$1&gt;VLOOKUP($G102,Lists!$J$17:$K$21,2),IF($M102=Lists!$H$3,IF($K102&lt;1,(($S102/$K102)*((1+'Inputs &amp; Summary'!$D$7)^AZ$1)),((INT(AZ$1/$K102)-INT((AZ$1-1)/$K102))*$S102*((1+'Inputs &amp; Summary'!$D$7)^AZ$1))),(_xlfn.WEIBULL.DIST(AZ$1,$L102,$K102,FALSE)*$S102*((1+'Inputs &amp; Summary'!$D$7)^AZ$1))),IF($M102=Lists!$H$3,IF($K102&lt;1,((($R102*(1-$E102)+$Q102*(1-$F102))/$K102)*((1+'Inputs &amp; Summary'!$D$7)^AZ$1)),((INT(AZ$1/$K102)-INT((AZ$1-1)/$K102))*($R102*(1-$E102)+$Q102*(1-$F102))*((1+'Inputs &amp; Summary'!$D$7)^AZ$1))),((_xlfn.WEIBULL.DIST(AZ$1,$L102,$K102,FALSE)*($R102*(1-$E102)+$Q102*(1-$F102))*((1+'Inputs &amp; Summary'!$D$7)^AZ$1))))))</f>
        <v>0</v>
      </c>
      <c r="BA102" s="248">
        <f>$D102*IF(BA$1&gt;'Inputs &amp; Summary'!$D$5,0,IF(BA$1&gt;VLOOKUP($G102,Lists!$J$17:$K$21,2),IF($M102=Lists!$H$3,IF($K102&lt;1,(($S102/$K102)*((1+'Inputs &amp; Summary'!$D$7)^BA$1)),((INT(BA$1/$K102)-INT((BA$1-1)/$K102))*$S102*((1+'Inputs &amp; Summary'!$D$7)^BA$1))),(_xlfn.WEIBULL.DIST(BA$1,$L102,$K102,FALSE)*$S102*((1+'Inputs &amp; Summary'!$D$7)^BA$1))),IF($M102=Lists!$H$3,IF($K102&lt;1,((($R102*(1-$E102)+$Q102*(1-$F102))/$K102)*((1+'Inputs &amp; Summary'!$D$7)^BA$1)),((INT(BA$1/$K102)-INT((BA$1-1)/$K102))*($R102*(1-$E102)+$Q102*(1-$F102))*((1+'Inputs &amp; Summary'!$D$7)^BA$1))),((_xlfn.WEIBULL.DIST(BA$1,$L102,$K102,FALSE)*($R102*(1-$E102)+$Q102*(1-$F102))*((1+'Inputs &amp; Summary'!$D$7)^BA$1))))))</f>
        <v>0</v>
      </c>
      <c r="BB102" s="248">
        <f>$D102*IF(BB$1&gt;'Inputs &amp; Summary'!$D$5,0,IF(BB$1&gt;VLOOKUP($G102,Lists!$J$17:$K$21,2),IF($M102=Lists!$H$3,IF($K102&lt;1,(($S102/$K102)*((1+'Inputs &amp; Summary'!$D$7)^BB$1)),((INT(BB$1/$K102)-INT((BB$1-1)/$K102))*$S102*((1+'Inputs &amp; Summary'!$D$7)^BB$1))),(_xlfn.WEIBULL.DIST(BB$1,$L102,$K102,FALSE)*$S102*((1+'Inputs &amp; Summary'!$D$7)^BB$1))),IF($M102=Lists!$H$3,IF($K102&lt;1,((($R102*(1-$E102)+$Q102*(1-$F102))/$K102)*((1+'Inputs &amp; Summary'!$D$7)^BB$1)),((INT(BB$1/$K102)-INT((BB$1-1)/$K102))*($R102*(1-$E102)+$Q102*(1-$F102))*((1+'Inputs &amp; Summary'!$D$7)^BB$1))),((_xlfn.WEIBULL.DIST(BB$1,$L102,$K102,FALSE)*($R102*(1-$E102)+$Q102*(1-$F102))*((1+'Inputs &amp; Summary'!$D$7)^BB$1))))))</f>
        <v>0</v>
      </c>
      <c r="BC102" s="248">
        <f>$D102*IF(BC$1&gt;'Inputs &amp; Summary'!$D$5,0,IF(BC$1&gt;VLOOKUP($G102,Lists!$J$17:$K$21,2),IF($M102=Lists!$H$3,IF($K102&lt;1,(($S102/$K102)*((1+'Inputs &amp; Summary'!$D$7)^BC$1)),((INT(BC$1/$K102)-INT((BC$1-1)/$K102))*$S102*((1+'Inputs &amp; Summary'!$D$7)^BC$1))),(_xlfn.WEIBULL.DIST(BC$1,$L102,$K102,FALSE)*$S102*((1+'Inputs &amp; Summary'!$D$7)^BC$1))),IF($M102=Lists!$H$3,IF($K102&lt;1,((($R102*(1-$E102)+$Q102*(1-$F102))/$K102)*((1+'Inputs &amp; Summary'!$D$7)^BC$1)),((INT(BC$1/$K102)-INT((BC$1-1)/$K102))*($R102*(1-$E102)+$Q102*(1-$F102))*((1+'Inputs &amp; Summary'!$D$7)^BC$1))),((_xlfn.WEIBULL.DIST(BC$1,$L102,$K102,FALSE)*($R102*(1-$E102)+$Q102*(1-$F102))*((1+'Inputs &amp; Summary'!$D$7)^BC$1))))))</f>
        <v>0</v>
      </c>
      <c r="BD102" s="248">
        <f>$D102*IF(BD$1&gt;'Inputs &amp; Summary'!$D$5,0,IF(BD$1&gt;VLOOKUP($G102,Lists!$J$17:$K$21,2),IF($M102=Lists!$H$3,IF($K102&lt;1,(($S102/$K102)*((1+'Inputs &amp; Summary'!$D$7)^BD$1)),((INT(BD$1/$K102)-INT((BD$1-1)/$K102))*$S102*((1+'Inputs &amp; Summary'!$D$7)^BD$1))),(_xlfn.WEIBULL.DIST(BD$1,$L102,$K102,FALSE)*$S102*((1+'Inputs &amp; Summary'!$D$7)^BD$1))),IF($M102=Lists!$H$3,IF($K102&lt;1,((($R102*(1-$E102)+$Q102*(1-$F102))/$K102)*((1+'Inputs &amp; Summary'!$D$7)^BD$1)),((INT(BD$1/$K102)-INT((BD$1-1)/$K102))*($R102*(1-$E102)+$Q102*(1-$F102))*((1+'Inputs &amp; Summary'!$D$7)^BD$1))),((_xlfn.WEIBULL.DIST(BD$1,$L102,$K102,FALSE)*($R102*(1-$E102)+$Q102*(1-$F102))*((1+'Inputs &amp; Summary'!$D$7)^BD$1))))))</f>
        <v>0</v>
      </c>
      <c r="BE102" s="248">
        <f>$D102*IF(BE$1&gt;'Inputs &amp; Summary'!$D$5,0,IF(BE$1&gt;VLOOKUP($G102,Lists!$J$17:$K$21,2),IF($M102=Lists!$H$3,IF($K102&lt;1,(($S102/$K102)*((1+'Inputs &amp; Summary'!$D$7)^BE$1)),((INT(BE$1/$K102)-INT((BE$1-1)/$K102))*$S102*((1+'Inputs &amp; Summary'!$D$7)^BE$1))),(_xlfn.WEIBULL.DIST(BE$1,$L102,$K102,FALSE)*$S102*((1+'Inputs &amp; Summary'!$D$7)^BE$1))),IF($M102=Lists!$H$3,IF($K102&lt;1,((($R102*(1-$E102)+$Q102*(1-$F102))/$K102)*((1+'Inputs &amp; Summary'!$D$7)^BE$1)),((INT(BE$1/$K102)-INT((BE$1-1)/$K102))*($R102*(1-$E102)+$Q102*(1-$F102))*((1+'Inputs &amp; Summary'!$D$7)^BE$1))),((_xlfn.WEIBULL.DIST(BE$1,$L102,$K102,FALSE)*($R102*(1-$E102)+$Q102*(1-$F102))*((1+'Inputs &amp; Summary'!$D$7)^BE$1))))))</f>
        <v>0</v>
      </c>
      <c r="BF102" s="248">
        <f>$D102*IF(BF$1&gt;'Inputs &amp; Summary'!$D$5,0,IF(BF$1&gt;VLOOKUP($G102,Lists!$J$17:$K$21,2),IF($M102=Lists!$H$3,IF($K102&lt;1,(($S102/$K102)*((1+'Inputs &amp; Summary'!$D$7)^BF$1)),((INT(BF$1/$K102)-INT((BF$1-1)/$K102))*$S102*((1+'Inputs &amp; Summary'!$D$7)^BF$1))),(_xlfn.WEIBULL.DIST(BF$1,$L102,$K102,FALSE)*$S102*((1+'Inputs &amp; Summary'!$D$7)^BF$1))),IF($M102=Lists!$H$3,IF($K102&lt;1,((($R102*(1-$E102)+$Q102*(1-$F102))/$K102)*((1+'Inputs &amp; Summary'!$D$7)^BF$1)),((INT(BF$1/$K102)-INT((BF$1-1)/$K102))*($R102*(1-$E102)+$Q102*(1-$F102))*((1+'Inputs &amp; Summary'!$D$7)^BF$1))),((_xlfn.WEIBULL.DIST(BF$1,$L102,$K102,FALSE)*($R102*(1-$E102)+$Q102*(1-$F102))*((1+'Inputs &amp; Summary'!$D$7)^BF$1))))))</f>
        <v>0</v>
      </c>
      <c r="BG102" s="248">
        <f>$D102*IF(BG$1&gt;'Inputs &amp; Summary'!$D$5,0,IF(BG$1&gt;VLOOKUP($G102,Lists!$J$17:$K$21,2),IF($M102=Lists!$H$3,IF($K102&lt;1,(($S102/$K102)*((1+'Inputs &amp; Summary'!$D$7)^BG$1)),((INT(BG$1/$K102)-INT((BG$1-1)/$K102))*$S102*((1+'Inputs &amp; Summary'!$D$7)^BG$1))),(_xlfn.WEIBULL.DIST(BG$1,$L102,$K102,FALSE)*$S102*((1+'Inputs &amp; Summary'!$D$7)^BG$1))),IF($M102=Lists!$H$3,IF($K102&lt;1,((($R102*(1-$E102)+$Q102*(1-$F102))/$K102)*((1+'Inputs &amp; Summary'!$D$7)^BG$1)),((INT(BG$1/$K102)-INT((BG$1-1)/$K102))*($R102*(1-$E102)+$Q102*(1-$F102))*((1+'Inputs &amp; Summary'!$D$7)^BG$1))),((_xlfn.WEIBULL.DIST(BG$1,$L102,$K102,FALSE)*($R102*(1-$E102)+$Q102*(1-$F102))*((1+'Inputs &amp; Summary'!$D$7)^BG$1))))))</f>
        <v>0</v>
      </c>
      <c r="BH102" s="248">
        <f>$D102*IF(BH$1&gt;'Inputs &amp; Summary'!$D$5,0,IF(BH$1&gt;VLOOKUP($G102,Lists!$J$17:$K$21,2),IF($M102=Lists!$H$3,IF($K102&lt;1,(($S102/$K102)*((1+'Inputs &amp; Summary'!$D$7)^BH$1)),((INT(BH$1/$K102)-INT((BH$1-1)/$K102))*$S102*((1+'Inputs &amp; Summary'!$D$7)^BH$1))),(_xlfn.WEIBULL.DIST(BH$1,$L102,$K102,FALSE)*$S102*((1+'Inputs &amp; Summary'!$D$7)^BH$1))),IF($M102=Lists!$H$3,IF($K102&lt;1,((($R102*(1-$E102)+$Q102*(1-$F102))/$K102)*((1+'Inputs &amp; Summary'!$D$7)^BH$1)),((INT(BH$1/$K102)-INT((BH$1-1)/$K102))*($R102*(1-$E102)+$Q102*(1-$F102))*((1+'Inputs &amp; Summary'!$D$7)^BH$1))),((_xlfn.WEIBULL.DIST(BH$1,$L102,$K102,FALSE)*($R102*(1-$E102)+$Q102*(1-$F102))*((1+'Inputs &amp; Summary'!$D$7)^BH$1))))))</f>
        <v>0</v>
      </c>
      <c r="BI102" s="248">
        <f>$D102*IF(BI$1&gt;'Inputs &amp; Summary'!$D$5,0,IF(BI$1&gt;VLOOKUP($G102,Lists!$J$17:$K$21,2),IF($M102=Lists!$H$3,IF($K102&lt;1,(($S102/$K102)*((1+'Inputs &amp; Summary'!$D$7)^BI$1)),((INT(BI$1/$K102)-INT((BI$1-1)/$K102))*$S102*((1+'Inputs &amp; Summary'!$D$7)^BI$1))),(_xlfn.WEIBULL.DIST(BI$1,$L102,$K102,FALSE)*$S102*((1+'Inputs &amp; Summary'!$D$7)^BI$1))),IF($M102=Lists!$H$3,IF($K102&lt;1,((($R102*(1-$E102)+$Q102*(1-$F102))/$K102)*((1+'Inputs &amp; Summary'!$D$7)^BI$1)),((INT(BI$1/$K102)-INT((BI$1-1)/$K102))*($R102*(1-$E102)+$Q102*(1-$F102))*((1+'Inputs &amp; Summary'!$D$7)^BI$1))),((_xlfn.WEIBULL.DIST(BI$1,$L102,$K102,FALSE)*($R102*(1-$E102)+$Q102*(1-$F102))*((1+'Inputs &amp; Summary'!$D$7)^BI$1))))))</f>
        <v>0</v>
      </c>
      <c r="BJ102" s="248">
        <f>$D102*IF(BJ$1&gt;'Inputs &amp; Summary'!$D$5,0,IF(BJ$1&gt;VLOOKUP($G102,Lists!$J$17:$K$21,2),IF($M102=Lists!$H$3,IF($K102&lt;1,(($S102/$K102)*((1+'Inputs &amp; Summary'!$D$7)^BJ$1)),((INT(BJ$1/$K102)-INT((BJ$1-1)/$K102))*$S102*((1+'Inputs &amp; Summary'!$D$7)^BJ$1))),(_xlfn.WEIBULL.DIST(BJ$1,$L102,$K102,FALSE)*$S102*((1+'Inputs &amp; Summary'!$D$7)^BJ$1))),IF($M102=Lists!$H$3,IF($K102&lt;1,((($R102*(1-$E102)+$Q102*(1-$F102))/$K102)*((1+'Inputs &amp; Summary'!$D$7)^BJ$1)),((INT(BJ$1/$K102)-INT((BJ$1-1)/$K102))*($R102*(1-$E102)+$Q102*(1-$F102))*((1+'Inputs &amp; Summary'!$D$7)^BJ$1))),((_xlfn.WEIBULL.DIST(BJ$1,$L102,$K102,FALSE)*($R102*(1-$E102)+$Q102*(1-$F102))*((1+'Inputs &amp; Summary'!$D$7)^BJ$1))))))</f>
        <v>0</v>
      </c>
      <c r="BK102" s="248">
        <f>$D102*IF(BK$1&gt;'Inputs &amp; Summary'!$D$5,0,IF(BK$1&gt;VLOOKUP($G102,Lists!$J$17:$K$21,2),IF($M102=Lists!$H$3,IF($K102&lt;1,(($S102/$K102)*((1+'Inputs &amp; Summary'!$D$7)^BK$1)),((INT(BK$1/$K102)-INT((BK$1-1)/$K102))*$S102*((1+'Inputs &amp; Summary'!$D$7)^BK$1))),(_xlfn.WEIBULL.DIST(BK$1,$L102,$K102,FALSE)*$S102*((1+'Inputs &amp; Summary'!$D$7)^BK$1))),IF($M102=Lists!$H$3,IF($K102&lt;1,((($R102*(1-$E102)+$Q102*(1-$F102))/$K102)*((1+'Inputs &amp; Summary'!$D$7)^BK$1)),((INT(BK$1/$K102)-INT((BK$1-1)/$K102))*($R102*(1-$E102)+$Q102*(1-$F102))*((1+'Inputs &amp; Summary'!$D$7)^BK$1))),((_xlfn.WEIBULL.DIST(BK$1,$L102,$K102,FALSE)*($R102*(1-$E102)+$Q102*(1-$F102))*((1+'Inputs &amp; Summary'!$D$7)^BK$1))))))</f>
        <v>0</v>
      </c>
      <c r="BL102" s="248">
        <f>$D102*IF(BL$1&gt;'Inputs &amp; Summary'!$D$5,0,IF(BL$1&gt;VLOOKUP($G102,Lists!$J$17:$K$21,2),IF($M102=Lists!$H$3,IF($K102&lt;1,(($S102/$K102)*((1+'Inputs &amp; Summary'!$D$7)^BL$1)),((INT(BL$1/$K102)-INT((BL$1-1)/$K102))*$S102*((1+'Inputs &amp; Summary'!$D$7)^BL$1))),(_xlfn.WEIBULL.DIST(BL$1,$L102,$K102,FALSE)*$S102*((1+'Inputs &amp; Summary'!$D$7)^BL$1))),IF($M102=Lists!$H$3,IF($K102&lt;1,((($R102*(1-$E102)+$Q102*(1-$F102))/$K102)*((1+'Inputs &amp; Summary'!$D$7)^BL$1)),((INT(BL$1/$K102)-INT((BL$1-1)/$K102))*($R102*(1-$E102)+$Q102*(1-$F102))*((1+'Inputs &amp; Summary'!$D$7)^BL$1))),((_xlfn.WEIBULL.DIST(BL$1,$L102,$K102,FALSE)*($R102*(1-$E102)+$Q102*(1-$F102))*((1+'Inputs &amp; Summary'!$D$7)^BL$1))))))</f>
        <v>0</v>
      </c>
    </row>
    <row r="103" spans="1:64" x14ac:dyDescent="0.3">
      <c r="A103" s="236" t="s">
        <v>65</v>
      </c>
      <c r="B103" s="117" t="str">
        <f>IF('Inputs &amp; Summary'!$D$15=Lists!$E$3,INDEX('Residential Rooftop Details'!$A$30:$X$158,MATCH('Cash Flow'!$A103,'Residential Rooftop Details'!$A$30:$A$158,0),COLUMN(B$1)),IF('Inputs &amp; Summary'!$D$15=Lists!$E$4,INDEX('Commercial Rooftop Details'!$A$30:$V$158,MATCH('Cash Flow'!$A103,'Commercial Rooftop Details'!$A$30:$A$158,0),COLUMN(B$1)),INDEX('Ground-Mount Details'!$A$30:$V$158,MATCH('Cash Flow'!$A103,'Ground-Mount Details'!$A$30:$A$158,0),COLUMN(B$1))))</f>
        <v>Preventive</v>
      </c>
      <c r="C103" s="117" t="str">
        <f>IF('Inputs &amp; Summary'!$D$15=Lists!$E$3,INDEX('Residential Rooftop Details'!$A$30:$X$158,MATCH('Cash Flow'!$A103,'Residential Rooftop Details'!$A$30:$A$158,0),COLUMN(C$1)),IF('Inputs &amp; Summary'!$D$15=Lists!$E$4,INDEX('Commercial Rooftop Details'!$A$30:$V$158,MATCH('Cash Flow'!$A103,'Commercial Rooftop Details'!$A$30:$A$158,0),COLUMN(C$1)),INDEX('Ground-Mount Details'!$A$30:$V$158,MATCH('Cash Flow'!$A103,'Ground-Mount Details'!$A$30:$A$158,0),COLUMN(C$1))))</f>
        <v>Electrical</v>
      </c>
      <c r="D103" s="117">
        <f>IF('Inputs &amp; Summary'!$D$15=Lists!$E$3,INDEX('Residential Rooftop Details'!$A$30:$X$158,MATCH('Cash Flow'!$A103,'Residential Rooftop Details'!$A$30:$A$158,0),COLUMN(D$1)),IF('Inputs &amp; Summary'!$D$15=Lists!$E$4,INDEX('Commercial Rooftop Details'!$A$30:$V$158,MATCH('Cash Flow'!$A103,'Commercial Rooftop Details'!$A$30:$A$158,0),COLUMN(D$1)),INDEX('Ground-Mount Details'!$A$30:$V$158,MATCH('Cash Flow'!$A103,'Ground-Mount Details'!$A$30:$A$158,0),COLUMN(D$1))))</f>
        <v>1</v>
      </c>
      <c r="E103" s="117">
        <f>IF('Inputs &amp; Summary'!$D$15=Lists!$E$3,INDEX('Residential Rooftop Details'!$A$30:$X$158,MATCH('Cash Flow'!$A103,'Residential Rooftop Details'!$A$30:$A$158,0),COLUMN(E$1)),IF('Inputs &amp; Summary'!$D$15=Lists!$E$4,INDEX('Commercial Rooftop Details'!$A$30:$V$158,MATCH('Cash Flow'!$A103,'Commercial Rooftop Details'!$A$30:$A$158,0),COLUMN(E$1)),INDEX('Ground-Mount Details'!$A$30:$V$158,MATCH('Cash Flow'!$A103,'Ground-Mount Details'!$A$30:$A$158,0),COLUMN(E$1))))</f>
        <v>1</v>
      </c>
      <c r="F103" s="117">
        <f>IF('Inputs &amp; Summary'!$D$15=Lists!$E$3,INDEX('Residential Rooftop Details'!$A$30:$X$158,MATCH('Cash Flow'!$A103,'Residential Rooftop Details'!$A$30:$A$158,0),COLUMN(F$1)),IF('Inputs &amp; Summary'!$D$15=Lists!$E$4,INDEX('Commercial Rooftop Details'!$A$30:$V$158,MATCH('Cash Flow'!$A103,'Commercial Rooftop Details'!$A$30:$A$158,0),COLUMN(F$1)),INDEX('Ground-Mount Details'!$A$30:$V$158,MATCH('Cash Flow'!$A103,'Ground-Mount Details'!$A$30:$A$158,0),COLUMN(F$1))))</f>
        <v>1</v>
      </c>
      <c r="G103" s="237" t="str">
        <f>IF('Inputs &amp; Summary'!$D$15=Lists!$E$3,INDEX('Residential Rooftop Details'!$A$30:$X$158,MATCH('Cash Flow'!$A103,'Residential Rooftop Details'!$A$30:$A$158,0),COLUMN(G$1)),IF('Inputs &amp; Summary'!$D$15=Lists!$E$4,INDEX('Commercial Rooftop Details'!$A$30:$V$158,MATCH('Cash Flow'!$A103,'Commercial Rooftop Details'!$A$30:$A$158,0),COLUMN(G$1)),INDEX('Ground-Mount Details'!$A$30:$V$158,MATCH('Cash Flow'!$A103,'Ground-Mount Details'!$A$30:$A$158,0),COLUMN(G$1))))</f>
        <v>EPC</v>
      </c>
      <c r="H103" s="237" t="str">
        <f>IF('Inputs &amp; Summary'!$D$15=Lists!$E$3,INDEX('Residential Rooftop Details'!$A$30:$X$158,MATCH('Cash Flow'!$A103,'Residential Rooftop Details'!$A$30:$A$158,0),COLUMN(H$1)),IF('Inputs &amp; Summary'!$D$15=Lists!$E$4,INDEX('Commercial Rooftop Details'!$A$30:$V$158,MATCH('Cash Flow'!$A103,'Commercial Rooftop Details'!$A$30:$A$158,0),COLUMN(H$1)),INDEX('Ground-Mount Details'!$A$30:$V$158,MATCH('Cash Flow'!$A103,'Ground-Mount Details'!$A$30:$A$158,0),COLUMN(H$1))))</f>
        <v>Site</v>
      </c>
      <c r="I103" s="237" t="str">
        <f>IF('Inputs &amp; Summary'!$D$15=Lists!$E$3,INDEX('Residential Rooftop Details'!$A$30:$X$158,MATCH('Cash Flow'!$A103,'Residential Rooftop Details'!$A$30:$A$158,0),COLUMN(I$1)),IF('Inputs &amp; Summary'!$D$15=Lists!$E$4,INDEX('Commercial Rooftop Details'!$A$30:$V$158,MATCH('Cash Flow'!$A103,'Commercial Rooftop Details'!$A$30:$A$158,0),COLUMN(I$1)),INDEX('Ground-Mount Details'!$A$30:$V$158,MATCH('Cash Flow'!$A103,'Ground-Mount Details'!$A$30:$A$158,0),COLUMN(I$1))))</f>
        <v>Master electrician</v>
      </c>
      <c r="J103" s="238">
        <f>IF('Inputs &amp; Summary'!$D$15=Lists!$E$3,INDEX('Residential Rooftop Details'!$A$30:$X$158,MATCH('Cash Flow'!$A103,'Residential Rooftop Details'!$A$30:$A$158,0),COLUMN(J$1)),IF('Inputs &amp; Summary'!$D$15=Lists!$E$4,INDEX('Commercial Rooftop Details'!$A$30:$V$158,MATCH('Cash Flow'!$A103,'Commercial Rooftop Details'!$A$30:$A$158,0),COLUMN(J$1)),INDEX('Ground-Mount Details'!$A$30:$V$158,MATCH('Cash Flow'!$A103,'Ground-Mount Details'!$A$30:$A$158,0),COLUMN(J$1))))</f>
        <v>23.197115384615383</v>
      </c>
      <c r="K103" s="239">
        <f>IF('Inputs &amp; Summary'!$D$15=Lists!$E$3,INDEX('Residential Rooftop Details'!$A$30:$X$158,MATCH('Cash Flow'!$A103,'Residential Rooftop Details'!$A$30:$A$158,0),COLUMN(K$1)),IF('Inputs &amp; Summary'!$D$15=Lists!$E$4,INDEX('Commercial Rooftop Details'!$A$30:$V$158,MATCH('Cash Flow'!$A103,'Commercial Rooftop Details'!$A$30:$A$158,0),COLUMN(K$1)),INDEX('Ground-Mount Details'!$A$30:$V$158,MATCH('Cash Flow'!$A103,'Ground-Mount Details'!$A$30:$A$158,0),COLUMN(K$1))))</f>
        <v>1</v>
      </c>
      <c r="L103" s="239">
        <f>IF('Inputs &amp; Summary'!$D$15=Lists!$E$3,INDEX('Residential Rooftop Details'!$A$30:$X$158,MATCH('Cash Flow'!$A103,'Residential Rooftop Details'!$A$30:$A$158,0),COLUMN(L$1)),IF('Inputs &amp; Summary'!$D$15=Lists!$E$4,INDEX('Commercial Rooftop Details'!$A$30:$V$158,MATCH('Cash Flow'!$A103,'Commercial Rooftop Details'!$A$30:$A$158,0),COLUMN(L$1)),INDEX('Ground-Mount Details'!$A$30:$V$158,MATCH('Cash Flow'!$A103,'Ground-Mount Details'!$A$30:$A$158,0),COLUMN(L$1))))</f>
        <v>1</v>
      </c>
      <c r="M103" s="238" t="str">
        <f>IF('Inputs &amp; Summary'!$D$15=Lists!$E$3,INDEX('Residential Rooftop Details'!$A$30:$X$158,MATCH('Cash Flow'!$A103,'Residential Rooftop Details'!$A$30:$A$158,0),COLUMN(M$1)),IF('Inputs &amp; Summary'!$D$15=Lists!$E$4,INDEX('Commercial Rooftop Details'!$A$30:$V$158,MATCH('Cash Flow'!$A103,'Commercial Rooftop Details'!$A$30:$A$158,0),COLUMN(M$1)),INDEX('Ground-Mount Details'!$A$30:$V$158,MATCH('Cash Flow'!$A103,'Ground-Mount Details'!$A$30:$A$158,0),COLUMN(M$1))))</f>
        <v>interval</v>
      </c>
      <c r="N103" s="240">
        <f>IF('Inputs &amp; Summary'!$D$15=Lists!$E$3,INDEX('Residential Rooftop Details'!$A$30:$X$158,MATCH('Cash Flow'!$A103,'Residential Rooftop Details'!$A$30:$A$158,0),COLUMN(N$1)),IF('Inputs &amp; Summary'!$D$15=Lists!$E$4,INDEX('Commercial Rooftop Details'!$A$30:$V$158,MATCH('Cash Flow'!$A103,'Commercial Rooftop Details'!$A$30:$A$158,0),COLUMN(N$1)),INDEX('Ground-Mount Details'!$A$30:$V$158,MATCH('Cash Flow'!$A103,'Ground-Mount Details'!$A$30:$A$158,0),COLUMN(N$1))))</f>
        <v>1</v>
      </c>
      <c r="O103" s="239">
        <f>IF('Inputs &amp; Summary'!$D$15=Lists!$E$3,INDEX('Residential Rooftop Details'!$A$30:$X$158,MATCH('Cash Flow'!$A103,'Residential Rooftop Details'!$A$30:$A$158,0),COLUMN(O$1)),IF('Inputs &amp; Summary'!$D$15=Lists!$E$4,INDEX('Commercial Rooftop Details'!$A$30:$V$158,MATCH('Cash Flow'!$A103,'Commercial Rooftop Details'!$A$30:$A$158,0),COLUMN(O$1)),INDEX('Ground-Mount Details'!$A$30:$V$158,MATCH('Cash Flow'!$A103,'Ground-Mount Details'!$A$30:$A$158,0),COLUMN(O$1))))</f>
        <v>1</v>
      </c>
      <c r="P103" s="241">
        <f>IF('Inputs &amp; Summary'!$D$15=Lists!$E$3,INDEX('Residential Rooftop Details'!$A$30:$X$158,MATCH('Cash Flow'!$A103,'Residential Rooftop Details'!$A$30:$A$158,0),COLUMN(P$1)),IF('Inputs &amp; Summary'!$D$15=Lists!$E$4,INDEX('Commercial Rooftop Details'!$A$30:$V$158,MATCH('Cash Flow'!$A103,'Commercial Rooftop Details'!$A$30:$A$158,0),COLUMN(P$1)),INDEX('Ground-Mount Details'!$A$30:$V$158,MATCH('Cash Flow'!$A103,'Ground-Mount Details'!$A$30:$A$158,0),COLUMN(P$1))))</f>
        <v>0</v>
      </c>
      <c r="Q103" s="242">
        <f>IF('Inputs &amp; Summary'!$D$15=Lists!$E$3,INDEX('Residential Rooftop Details'!$A$30:$X$158,MATCH('Cash Flow'!$A103,'Residential Rooftop Details'!$A$30:$A$158,0),COLUMN(Q$1)),IF('Inputs &amp; Summary'!$D$15=Lists!$E$4,INDEX('Commercial Rooftop Details'!$A$30:$V$158,MATCH('Cash Flow'!$A103,'Commercial Rooftop Details'!$A$30:$A$158,0),COLUMN(Q$1)),INDEX('Ground-Mount Details'!$A$30:$V$158,MATCH('Cash Flow'!$A103,'Ground-Mount Details'!$A$30:$A$158,0),COLUMN(Q$1))))</f>
        <v>23.197115384615383</v>
      </c>
      <c r="R103" s="242">
        <f>IF('Inputs &amp; Summary'!$D$15=Lists!$E$3,INDEX('Residential Rooftop Details'!$A$30:$X$158,MATCH('Cash Flow'!$A103,'Residential Rooftop Details'!$A$30:$A$158,0),COLUMN(R$1)),IF('Inputs &amp; Summary'!$D$15=Lists!$E$4,INDEX('Commercial Rooftop Details'!$A$30:$V$158,MATCH('Cash Flow'!$A103,'Commercial Rooftop Details'!$A$30:$A$158,0),COLUMN(R$1)),INDEX('Ground-Mount Details'!$A$30:$V$158,MATCH('Cash Flow'!$A103,'Ground-Mount Details'!$A$30:$A$158,0),COLUMN(R$1))))</f>
        <v>0</v>
      </c>
      <c r="S103" s="243">
        <f>IF('Inputs &amp; Summary'!$D$15=Lists!$E$3,INDEX('Residential Rooftop Details'!$A$30:$X$158,MATCH('Cash Flow'!$A103,'Residential Rooftop Details'!$A$30:$A$158,0),COLUMN(S$1)),IF('Inputs &amp; Summary'!$D$15=Lists!$E$4,INDEX('Commercial Rooftop Details'!$A$30:$V$158,MATCH('Cash Flow'!$A103,'Commercial Rooftop Details'!$A$30:$A$158,0),COLUMN(S$1)),INDEX('Ground-Mount Details'!$A$30:$V$158,MATCH('Cash Flow'!$A103,'Ground-Mount Details'!$A$30:$A$158,0),COLUMN(S$1))))</f>
        <v>23.197115384615383</v>
      </c>
      <c r="T103" s="238">
        <f>IF('Inputs &amp; Summary'!$D$15=Lists!$E$3,INDEX('Residential Rooftop Details'!$A$30:$X$158,MATCH('Cash Flow'!$A103,'Residential Rooftop Details'!$A$30:$A$158,0),COLUMN(T$1)),IF('Inputs &amp; Summary'!$D$15=Lists!$E$4,INDEX('Commercial Rooftop Details'!$A$30:$V$158,MATCH('Cash Flow'!$A103,'Commercial Rooftop Details'!$A$30:$A$158,0),COLUMN(T$1)),INDEX('Ground-Mount Details'!$A$30:$V$158,MATCH('Cash Flow'!$A103,'Ground-Mount Details'!$A$30:$A$158,0),COLUMN(T$1))))</f>
        <v>0</v>
      </c>
      <c r="U103" s="244">
        <f>IF('Inputs &amp; Summary'!$D$15=Lists!$E$3,INDEX('Residential Rooftop Details'!$A$30:$X$158,MATCH('Cash Flow'!$A103,'Residential Rooftop Details'!$A$30:$A$158,0),COLUMN(U$1)),IF('Inputs &amp; Summary'!$D$15=Lists!$E$4,INDEX('Commercial Rooftop Details'!$A$30:$V$158,MATCH('Cash Flow'!$A103,'Commercial Rooftop Details'!$A$30:$A$158,0),COLUMN(U$1)),INDEX('Ground-Mount Details'!$A$30:$V$158,MATCH('Cash Flow'!$A103,'Ground-Mount Details'!$A$30:$A$158,0),COLUMN(U$1))))</f>
        <v>0</v>
      </c>
      <c r="V103" s="245">
        <f t="shared" si="10"/>
        <v>15.790974414702806</v>
      </c>
      <c r="W103" s="245">
        <f>NPV('Inputs &amp; Summary'!$D$6,Y103:BL103)</f>
        <v>111.52777071648701</v>
      </c>
      <c r="X103" s="246">
        <f t="shared" si="9"/>
        <v>8.0947276920307406E-4</v>
      </c>
      <c r="Y103" s="248">
        <f>$D103*IF(Y$1&gt;'Inputs &amp; Summary'!$D$5,0,IF(Y$1&gt;VLOOKUP($G103,Lists!$J$17:$K$21,2),IF($M103=Lists!$H$3,IF($K103&lt;1,(($S103/$K103)*((1+'Inputs &amp; Summary'!$D$7)^Y$1)),((INT(Y$1/$K103)-INT((Y$1-1)/$K103))*$S103*((1+'Inputs &amp; Summary'!$D$7)^Y$1))),(_xlfn.WEIBULL.DIST(Y$1,$L103,$K103,FALSE)*$S103*((1+'Inputs &amp; Summary'!$D$7)^Y$1))),IF($M103=Lists!$H$3,IF($K103&lt;1,((($R103*(1-$E103)+$Q103*(1-$F103))/$K103)*((1+'Inputs &amp; Summary'!$D$7)^Y$1)),((INT(Y$1/$K103)-INT((Y$1-1)/$K103))*($R103*(1-$E103)+$Q103*(1-$F103))*((1+'Inputs &amp; Summary'!$D$7)^Y$1))),((_xlfn.WEIBULL.DIST(Y$1,$L103,$K103,FALSE)*($R103*(1-$E103)+$Q103*(1-$F103))*((1+'Inputs &amp; Summary'!$D$7)^Y$1))))))</f>
        <v>0</v>
      </c>
      <c r="Z103" s="248">
        <f>$D103*IF(Z$1&gt;'Inputs &amp; Summary'!$D$5,0,IF(Z$1&gt;VLOOKUP($G103,Lists!$J$17:$K$21,2),IF($M103=Lists!$H$3,IF($K103&lt;1,(($S103/$K103)*((1+'Inputs &amp; Summary'!$D$7)^Z$1)),((INT(Z$1/$K103)-INT((Z$1-1)/$K103))*$S103*((1+'Inputs &amp; Summary'!$D$7)^Z$1))),(_xlfn.WEIBULL.DIST(Z$1,$L103,$K103,FALSE)*$S103*((1+'Inputs &amp; Summary'!$D$7)^Z$1))),IF($M103=Lists!$H$3,IF($K103&lt;1,((($R103*(1-$E103)+$Q103*(1-$F103))/$K103)*((1+'Inputs &amp; Summary'!$D$7)^Z$1)),((INT(Z$1/$K103)-INT((Z$1-1)/$K103))*($R103*(1-$E103)+$Q103*(1-$F103))*((1+'Inputs &amp; Summary'!$D$7)^Z$1))),((_xlfn.WEIBULL.DIST(Z$1,$L103,$K103,FALSE)*($R103*(1-$E103)+$Q103*(1-$F103))*((1+'Inputs &amp; Summary'!$D$7)^Z$1))))))</f>
        <v>0</v>
      </c>
      <c r="AA103" s="248">
        <f>$D103*IF(AA$1&gt;'Inputs &amp; Summary'!$D$5,0,IF(AA$1&gt;VLOOKUP($G103,Lists!$J$17:$K$21,2),IF($M103=Lists!$H$3,IF($K103&lt;1,(($S103/$K103)*((1+'Inputs &amp; Summary'!$D$7)^AA$1)),((INT(AA$1/$K103)-INT((AA$1-1)/$K103))*$S103*((1+'Inputs &amp; Summary'!$D$7)^AA$1))),(_xlfn.WEIBULL.DIST(AA$1,$L103,$K103,FALSE)*$S103*((1+'Inputs &amp; Summary'!$D$7)^AA$1))),IF($M103=Lists!$H$3,IF($K103&lt;1,((($R103*(1-$E103)+$Q103*(1-$F103))/$K103)*((1+'Inputs &amp; Summary'!$D$7)^AA$1)),((INT(AA$1/$K103)-INT((AA$1-1)/$K103))*($R103*(1-$E103)+$Q103*(1-$F103))*((1+'Inputs &amp; Summary'!$D$7)^AA$1))),((_xlfn.WEIBULL.DIST(AA$1,$L103,$K103,FALSE)*($R103*(1-$E103)+$Q103*(1-$F103))*((1+'Inputs &amp; Summary'!$D$7)^AA$1))))))</f>
        <v>0</v>
      </c>
      <c r="AB103" s="248">
        <f>$D103*IF(AB$1&gt;'Inputs &amp; Summary'!$D$5,0,IF(AB$1&gt;VLOOKUP($G103,Lists!$J$17:$K$21,2),IF($M103=Lists!$H$3,IF($K103&lt;1,(($S103/$K103)*((1+'Inputs &amp; Summary'!$D$7)^AB$1)),((INT(AB$1/$K103)-INT((AB$1-1)/$K103))*$S103*((1+'Inputs &amp; Summary'!$D$7)^AB$1))),(_xlfn.WEIBULL.DIST(AB$1,$L103,$K103,FALSE)*$S103*((1+'Inputs &amp; Summary'!$D$7)^AB$1))),IF($M103=Lists!$H$3,IF($K103&lt;1,((($R103*(1-$E103)+$Q103*(1-$F103))/$K103)*((1+'Inputs &amp; Summary'!$D$7)^AB$1)),((INT(AB$1/$K103)-INT((AB$1-1)/$K103))*($R103*(1-$E103)+$Q103*(1-$F103))*((1+'Inputs &amp; Summary'!$D$7)^AB$1))),((_xlfn.WEIBULL.DIST(AB$1,$L103,$K103,FALSE)*($R103*(1-$E103)+$Q103*(1-$F103))*((1+'Inputs &amp; Summary'!$D$7)^AB$1))))))</f>
        <v>0</v>
      </c>
      <c r="AC103" s="248">
        <f>$D103*IF(AC$1&gt;'Inputs &amp; Summary'!$D$5,0,IF(AC$1&gt;VLOOKUP($G103,Lists!$J$17:$K$21,2),IF($M103=Lists!$H$3,IF($K103&lt;1,(($S103/$K103)*((1+'Inputs &amp; Summary'!$D$7)^AC$1)),((INT(AC$1/$K103)-INT((AC$1-1)/$K103))*$S103*((1+'Inputs &amp; Summary'!$D$7)^AC$1))),(_xlfn.WEIBULL.DIST(AC$1,$L103,$K103,FALSE)*$S103*((1+'Inputs &amp; Summary'!$D$7)^AC$1))),IF($M103=Lists!$H$3,IF($K103&lt;1,((($R103*(1-$E103)+$Q103*(1-$F103))/$K103)*((1+'Inputs &amp; Summary'!$D$7)^AC$1)),((INT(AC$1/$K103)-INT((AC$1-1)/$K103))*($R103*(1-$E103)+$Q103*(1-$F103))*((1+'Inputs &amp; Summary'!$D$7)^AC$1))),((_xlfn.WEIBULL.DIST(AC$1,$L103,$K103,FALSE)*($R103*(1-$E103)+$Q103*(1-$F103))*((1+'Inputs &amp; Summary'!$D$7)^AC$1))))))</f>
        <v>0</v>
      </c>
      <c r="AD103" s="248">
        <f>$D103*IF(AD$1&gt;'Inputs &amp; Summary'!$D$5,0,IF(AD$1&gt;VLOOKUP($G103,Lists!$J$17:$K$21,2),IF($M103=Lists!$H$3,IF($K103&lt;1,(($S103/$K103)*((1+'Inputs &amp; Summary'!$D$7)^AD$1)),((INT(AD$1/$K103)-INT((AD$1-1)/$K103))*$S103*((1+'Inputs &amp; Summary'!$D$7)^AD$1))),(_xlfn.WEIBULL.DIST(AD$1,$L103,$K103,FALSE)*$S103*((1+'Inputs &amp; Summary'!$D$7)^AD$1))),IF($M103=Lists!$H$3,IF($K103&lt;1,((($R103*(1-$E103)+$Q103*(1-$F103))/$K103)*((1+'Inputs &amp; Summary'!$D$7)^AD$1)),((INT(AD$1/$K103)-INT((AD$1-1)/$K103))*($R103*(1-$E103)+$Q103*(1-$F103))*((1+'Inputs &amp; Summary'!$D$7)^AD$1))),((_xlfn.WEIBULL.DIST(AD$1,$L103,$K103,FALSE)*($R103*(1-$E103)+$Q103*(1-$F103))*((1+'Inputs &amp; Summary'!$D$7)^AD$1))))))</f>
        <v>0</v>
      </c>
      <c r="AE103" s="248">
        <f>$D103*IF(AE$1&gt;'Inputs &amp; Summary'!$D$5,0,IF(AE$1&gt;VLOOKUP($G103,Lists!$J$17:$K$21,2),IF($M103=Lists!$H$3,IF($K103&lt;1,(($S103/$K103)*((1+'Inputs &amp; Summary'!$D$7)^AE$1)),((INT(AE$1/$K103)-INT((AE$1-1)/$K103))*$S103*((1+'Inputs &amp; Summary'!$D$7)^AE$1))),(_xlfn.WEIBULL.DIST(AE$1,$L103,$K103,FALSE)*$S103*((1+'Inputs &amp; Summary'!$D$7)^AE$1))),IF($M103=Lists!$H$3,IF($K103&lt;1,((($R103*(1-$E103)+$Q103*(1-$F103))/$K103)*((1+'Inputs &amp; Summary'!$D$7)^AE$1)),((INT(AE$1/$K103)-INT((AE$1-1)/$K103))*($R103*(1-$E103)+$Q103*(1-$F103))*((1+'Inputs &amp; Summary'!$D$7)^AE$1))),((_xlfn.WEIBULL.DIST(AE$1,$L103,$K103,FALSE)*($R103*(1-$E103)+$Q103*(1-$F103))*((1+'Inputs &amp; Summary'!$D$7)^AE$1))))))</f>
        <v>0</v>
      </c>
      <c r="AF103" s="248">
        <f>$D103*IF(AF$1&gt;'Inputs &amp; Summary'!$D$5,0,IF(AF$1&gt;VLOOKUP($G103,Lists!$J$17:$K$21,2),IF($M103=Lists!$H$3,IF($K103&lt;1,(($S103/$K103)*((1+'Inputs &amp; Summary'!$D$7)^AF$1)),((INT(AF$1/$K103)-INT((AF$1-1)/$K103))*$S103*((1+'Inputs &amp; Summary'!$D$7)^AF$1))),(_xlfn.WEIBULL.DIST(AF$1,$L103,$K103,FALSE)*$S103*((1+'Inputs &amp; Summary'!$D$7)^AF$1))),IF($M103=Lists!$H$3,IF($K103&lt;1,((($R103*(1-$E103)+$Q103*(1-$F103))/$K103)*((1+'Inputs &amp; Summary'!$D$7)^AF$1)),((INT(AF$1/$K103)-INT((AF$1-1)/$K103))*($R103*(1-$E103)+$Q103*(1-$F103))*((1+'Inputs &amp; Summary'!$D$7)^AF$1))),((_xlfn.WEIBULL.DIST(AF$1,$L103,$K103,FALSE)*($R103*(1-$E103)+$Q103*(1-$F103))*((1+'Inputs &amp; Summary'!$D$7)^AF$1))))))</f>
        <v>0</v>
      </c>
      <c r="AG103" s="248">
        <f>$D103*IF(AG$1&gt;'Inputs &amp; Summary'!$D$5,0,IF(AG$1&gt;VLOOKUP($G103,Lists!$J$17:$K$21,2),IF($M103=Lists!$H$3,IF($K103&lt;1,(($S103/$K103)*((1+'Inputs &amp; Summary'!$D$7)^AG$1)),((INT(AG$1/$K103)-INT((AG$1-1)/$K103))*$S103*((1+'Inputs &amp; Summary'!$D$7)^AG$1))),(_xlfn.WEIBULL.DIST(AG$1,$L103,$K103,FALSE)*$S103*((1+'Inputs &amp; Summary'!$D$7)^AG$1))),IF($M103=Lists!$H$3,IF($K103&lt;1,((($R103*(1-$E103)+$Q103*(1-$F103))/$K103)*((1+'Inputs &amp; Summary'!$D$7)^AG$1)),((INT(AG$1/$K103)-INT((AG$1-1)/$K103))*($R103*(1-$E103)+$Q103*(1-$F103))*((1+'Inputs &amp; Summary'!$D$7)^AG$1))),((_xlfn.WEIBULL.DIST(AG$1,$L103,$K103,FALSE)*($R103*(1-$E103)+$Q103*(1-$F103))*((1+'Inputs &amp; Summary'!$D$7)^AG$1))))))</f>
        <v>0</v>
      </c>
      <c r="AH103" s="248">
        <f>$D103*IF(AH$1&gt;'Inputs &amp; Summary'!$D$5,0,IF(AH$1&gt;VLOOKUP($G103,Lists!$J$17:$K$21,2),IF($M103=Lists!$H$3,IF($K103&lt;1,(($S103/$K103)*((1+'Inputs &amp; Summary'!$D$7)^AH$1)),((INT(AH$1/$K103)-INT((AH$1-1)/$K103))*$S103*((1+'Inputs &amp; Summary'!$D$7)^AH$1))),(_xlfn.WEIBULL.DIST(AH$1,$L103,$K103,FALSE)*$S103*((1+'Inputs &amp; Summary'!$D$7)^AH$1))),IF($M103=Lists!$H$3,IF($K103&lt;1,((($R103*(1-$E103)+$Q103*(1-$F103))/$K103)*((1+'Inputs &amp; Summary'!$D$7)^AH$1)),((INT(AH$1/$K103)-INT((AH$1-1)/$K103))*($R103*(1-$E103)+$Q103*(1-$F103))*((1+'Inputs &amp; Summary'!$D$7)^AH$1))),((_xlfn.WEIBULL.DIST(AH$1,$L103,$K103,FALSE)*($R103*(1-$E103)+$Q103*(1-$F103))*((1+'Inputs &amp; Summary'!$D$7)^AH$1))))))</f>
        <v>0</v>
      </c>
      <c r="AI103" s="248">
        <f>$D103*IF(AI$1&gt;'Inputs &amp; Summary'!$D$5,0,IF(AI$1&gt;VLOOKUP($G103,Lists!$J$17:$K$21,2),IF($M103=Lists!$H$3,IF($K103&lt;1,(($S103/$K103)*((1+'Inputs &amp; Summary'!$D$7)^AI$1)),((INT(AI$1/$K103)-INT((AI$1-1)/$K103))*$S103*((1+'Inputs &amp; Summary'!$D$7)^AI$1))),(_xlfn.WEIBULL.DIST(AI$1,$L103,$K103,FALSE)*$S103*((1+'Inputs &amp; Summary'!$D$7)^AI$1))),IF($M103=Lists!$H$3,IF($K103&lt;1,((($R103*(1-$E103)+$Q103*(1-$F103))/$K103)*((1+'Inputs &amp; Summary'!$D$7)^AI$1)),((INT(AI$1/$K103)-INT((AI$1-1)/$K103))*($R103*(1-$E103)+$Q103*(1-$F103))*((1+'Inputs &amp; Summary'!$D$7)^AI$1))),((_xlfn.WEIBULL.DIST(AI$1,$L103,$K103,FALSE)*($R103*(1-$E103)+$Q103*(1-$F103))*((1+'Inputs &amp; Summary'!$D$7)^AI$1))))))</f>
        <v>28.842697298097093</v>
      </c>
      <c r="AJ103" s="248">
        <f>$D103*IF(AJ$1&gt;'Inputs &amp; Summary'!$D$5,0,IF(AJ$1&gt;VLOOKUP($G103,Lists!$J$17:$K$21,2),IF($M103=Lists!$H$3,IF($K103&lt;1,(($S103/$K103)*((1+'Inputs &amp; Summary'!$D$7)^AJ$1)),((INT(AJ$1/$K103)-INT((AJ$1-1)/$K103))*$S103*((1+'Inputs &amp; Summary'!$D$7)^AJ$1))),(_xlfn.WEIBULL.DIST(AJ$1,$L103,$K103,FALSE)*$S103*((1+'Inputs &amp; Summary'!$D$7)^AJ$1))),IF($M103=Lists!$H$3,IF($K103&lt;1,((($R103*(1-$E103)+$Q103*(1-$F103))/$K103)*((1+'Inputs &amp; Summary'!$D$7)^AJ$1)),((INT(AJ$1/$K103)-INT((AJ$1-1)/$K103))*($R103*(1-$E103)+$Q103*(1-$F103))*((1+'Inputs &amp; Summary'!$D$7)^AJ$1))),((_xlfn.WEIBULL.DIST(AJ$1,$L103,$K103,FALSE)*($R103*(1-$E103)+$Q103*(1-$F103))*((1+'Inputs &amp; Summary'!$D$7)^AJ$1))))))</f>
        <v>29.41955124405904</v>
      </c>
      <c r="AK103" s="248">
        <f>$D103*IF(AK$1&gt;'Inputs &amp; Summary'!$D$5,0,IF(AK$1&gt;VLOOKUP($G103,Lists!$J$17:$K$21,2),IF($M103=Lists!$H$3,IF($K103&lt;1,(($S103/$K103)*((1+'Inputs &amp; Summary'!$D$7)^AK$1)),((INT(AK$1/$K103)-INT((AK$1-1)/$K103))*$S103*((1+'Inputs &amp; Summary'!$D$7)^AK$1))),(_xlfn.WEIBULL.DIST(AK$1,$L103,$K103,FALSE)*$S103*((1+'Inputs &amp; Summary'!$D$7)^AK$1))),IF($M103=Lists!$H$3,IF($K103&lt;1,((($R103*(1-$E103)+$Q103*(1-$F103))/$K103)*((1+'Inputs &amp; Summary'!$D$7)^AK$1)),((INT(AK$1/$K103)-INT((AK$1-1)/$K103))*($R103*(1-$E103)+$Q103*(1-$F103))*((1+'Inputs &amp; Summary'!$D$7)^AK$1))),((_xlfn.WEIBULL.DIST(AK$1,$L103,$K103,FALSE)*($R103*(1-$E103)+$Q103*(1-$F103))*((1+'Inputs &amp; Summary'!$D$7)^AK$1))))))</f>
        <v>30.007942268940219</v>
      </c>
      <c r="AL103" s="248">
        <f>$D103*IF(AL$1&gt;'Inputs &amp; Summary'!$D$5,0,IF(AL$1&gt;VLOOKUP($G103,Lists!$J$17:$K$21,2),IF($M103=Lists!$H$3,IF($K103&lt;1,(($S103/$K103)*((1+'Inputs &amp; Summary'!$D$7)^AL$1)),((INT(AL$1/$K103)-INT((AL$1-1)/$K103))*$S103*((1+'Inputs &amp; Summary'!$D$7)^AL$1))),(_xlfn.WEIBULL.DIST(AL$1,$L103,$K103,FALSE)*$S103*((1+'Inputs &amp; Summary'!$D$7)^AL$1))),IF($M103=Lists!$H$3,IF($K103&lt;1,((($R103*(1-$E103)+$Q103*(1-$F103))/$K103)*((1+'Inputs &amp; Summary'!$D$7)^AL$1)),((INT(AL$1/$K103)-INT((AL$1-1)/$K103))*($R103*(1-$E103)+$Q103*(1-$F103))*((1+'Inputs &amp; Summary'!$D$7)^AL$1))),((_xlfn.WEIBULL.DIST(AL$1,$L103,$K103,FALSE)*($R103*(1-$E103)+$Q103*(1-$F103))*((1+'Inputs &amp; Summary'!$D$7)^AL$1))))))</f>
        <v>30.608101114319027</v>
      </c>
      <c r="AM103" s="248">
        <f>$D103*IF(AM$1&gt;'Inputs &amp; Summary'!$D$5,0,IF(AM$1&gt;VLOOKUP($G103,Lists!$J$17:$K$21,2),IF($M103=Lists!$H$3,IF($K103&lt;1,(($S103/$K103)*((1+'Inputs &amp; Summary'!$D$7)^AM$1)),((INT(AM$1/$K103)-INT((AM$1-1)/$K103))*$S103*((1+'Inputs &amp; Summary'!$D$7)^AM$1))),(_xlfn.WEIBULL.DIST(AM$1,$L103,$K103,FALSE)*$S103*((1+'Inputs &amp; Summary'!$D$7)^AM$1))),IF($M103=Lists!$H$3,IF($K103&lt;1,((($R103*(1-$E103)+$Q103*(1-$F103))/$K103)*((1+'Inputs &amp; Summary'!$D$7)^AM$1)),((INT(AM$1/$K103)-INT((AM$1-1)/$K103))*($R103*(1-$E103)+$Q103*(1-$F103))*((1+'Inputs &amp; Summary'!$D$7)^AM$1))),((_xlfn.WEIBULL.DIST(AM$1,$L103,$K103,FALSE)*($R103*(1-$E103)+$Q103*(1-$F103))*((1+'Inputs &amp; Summary'!$D$7)^AM$1))))))</f>
        <v>31.2202631366054</v>
      </c>
      <c r="AN103" s="248">
        <f>$D103*IF(AN$1&gt;'Inputs &amp; Summary'!$D$5,0,IF(AN$1&gt;VLOOKUP($G103,Lists!$J$17:$K$21,2),IF($M103=Lists!$H$3,IF($K103&lt;1,(($S103/$K103)*((1+'Inputs &amp; Summary'!$D$7)^AN$1)),((INT(AN$1/$K103)-INT((AN$1-1)/$K103))*$S103*((1+'Inputs &amp; Summary'!$D$7)^AN$1))),(_xlfn.WEIBULL.DIST(AN$1,$L103,$K103,FALSE)*$S103*((1+'Inputs &amp; Summary'!$D$7)^AN$1))),IF($M103=Lists!$H$3,IF($K103&lt;1,((($R103*(1-$E103)+$Q103*(1-$F103))/$K103)*((1+'Inputs &amp; Summary'!$D$7)^AN$1)),((INT(AN$1/$K103)-INT((AN$1-1)/$K103))*($R103*(1-$E103)+$Q103*(1-$F103))*((1+'Inputs &amp; Summary'!$D$7)^AN$1))),((_xlfn.WEIBULL.DIST(AN$1,$L103,$K103,FALSE)*($R103*(1-$E103)+$Q103*(1-$F103))*((1+'Inputs &amp; Summary'!$D$7)^AN$1))))))</f>
        <v>31.844668399337515</v>
      </c>
      <c r="AO103" s="248">
        <f>$D103*IF(AO$1&gt;'Inputs &amp; Summary'!$D$5,0,IF(AO$1&gt;VLOOKUP($G103,Lists!$J$17:$K$21,2),IF($M103=Lists!$H$3,IF($K103&lt;1,(($S103/$K103)*((1+'Inputs &amp; Summary'!$D$7)^AO$1)),((INT(AO$1/$K103)-INT((AO$1-1)/$K103))*$S103*((1+'Inputs &amp; Summary'!$D$7)^AO$1))),(_xlfn.WEIBULL.DIST(AO$1,$L103,$K103,FALSE)*$S103*((1+'Inputs &amp; Summary'!$D$7)^AO$1))),IF($M103=Lists!$H$3,IF($K103&lt;1,((($R103*(1-$E103)+$Q103*(1-$F103))/$K103)*((1+'Inputs &amp; Summary'!$D$7)^AO$1)),((INT(AO$1/$K103)-INT((AO$1-1)/$K103))*($R103*(1-$E103)+$Q103*(1-$F103))*((1+'Inputs &amp; Summary'!$D$7)^AO$1))),((_xlfn.WEIBULL.DIST(AO$1,$L103,$K103,FALSE)*($R103*(1-$E103)+$Q103*(1-$F103))*((1+'Inputs &amp; Summary'!$D$7)^AO$1))))))</f>
        <v>32.481561767324266</v>
      </c>
      <c r="AP103" s="248">
        <f>$D103*IF(AP$1&gt;'Inputs &amp; Summary'!$D$5,0,IF(AP$1&gt;VLOOKUP($G103,Lists!$J$17:$K$21,2),IF($M103=Lists!$H$3,IF($K103&lt;1,(($S103/$K103)*((1+'Inputs &amp; Summary'!$D$7)^AP$1)),((INT(AP$1/$K103)-INT((AP$1-1)/$K103))*$S103*((1+'Inputs &amp; Summary'!$D$7)^AP$1))),(_xlfn.WEIBULL.DIST(AP$1,$L103,$K103,FALSE)*$S103*((1+'Inputs &amp; Summary'!$D$7)^AP$1))),IF($M103=Lists!$H$3,IF($K103&lt;1,((($R103*(1-$E103)+$Q103*(1-$F103))/$K103)*((1+'Inputs &amp; Summary'!$D$7)^AP$1)),((INT(AP$1/$K103)-INT((AP$1-1)/$K103))*($R103*(1-$E103)+$Q103*(1-$F103))*((1+'Inputs &amp; Summary'!$D$7)^AP$1))),((_xlfn.WEIBULL.DIST(AP$1,$L103,$K103,FALSE)*($R103*(1-$E103)+$Q103*(1-$F103))*((1+'Inputs &amp; Summary'!$D$7)^AP$1))))))</f>
        <v>33.131193002670749</v>
      </c>
      <c r="AQ103" s="248">
        <f>$D103*IF(AQ$1&gt;'Inputs &amp; Summary'!$D$5,0,IF(AQ$1&gt;VLOOKUP($G103,Lists!$J$17:$K$21,2),IF($M103=Lists!$H$3,IF($K103&lt;1,(($S103/$K103)*((1+'Inputs &amp; Summary'!$D$7)^AQ$1)),((INT(AQ$1/$K103)-INT((AQ$1-1)/$K103))*$S103*((1+'Inputs &amp; Summary'!$D$7)^AQ$1))),(_xlfn.WEIBULL.DIST(AQ$1,$L103,$K103,FALSE)*$S103*((1+'Inputs &amp; Summary'!$D$7)^AQ$1))),IF($M103=Lists!$H$3,IF($K103&lt;1,((($R103*(1-$E103)+$Q103*(1-$F103))/$K103)*((1+'Inputs &amp; Summary'!$D$7)^AQ$1)),((INT(AQ$1/$K103)-INT((AQ$1-1)/$K103))*($R103*(1-$E103)+$Q103*(1-$F103))*((1+'Inputs &amp; Summary'!$D$7)^AQ$1))),((_xlfn.WEIBULL.DIST(AQ$1,$L103,$K103,FALSE)*($R103*(1-$E103)+$Q103*(1-$F103))*((1+'Inputs &amp; Summary'!$D$7)^AQ$1))))))</f>
        <v>33.793816862724164</v>
      </c>
      <c r="AR103" s="248">
        <f>$D103*IF(AR$1&gt;'Inputs &amp; Summary'!$D$5,0,IF(AR$1&gt;VLOOKUP($G103,Lists!$J$17:$K$21,2),IF($M103=Lists!$H$3,IF($K103&lt;1,(($S103/$K103)*((1+'Inputs &amp; Summary'!$D$7)^AR$1)),((INT(AR$1/$K103)-INT((AR$1-1)/$K103))*$S103*((1+'Inputs &amp; Summary'!$D$7)^AR$1))),(_xlfn.WEIBULL.DIST(AR$1,$L103,$K103,FALSE)*$S103*((1+'Inputs &amp; Summary'!$D$7)^AR$1))),IF($M103=Lists!$H$3,IF($K103&lt;1,((($R103*(1-$E103)+$Q103*(1-$F103))/$K103)*((1+'Inputs &amp; Summary'!$D$7)^AR$1)),((INT(AR$1/$K103)-INT((AR$1-1)/$K103))*($R103*(1-$E103)+$Q103*(1-$F103))*((1+'Inputs &amp; Summary'!$D$7)^AR$1))),((_xlfn.WEIBULL.DIST(AR$1,$L103,$K103,FALSE)*($R103*(1-$E103)+$Q103*(1-$F103))*((1+'Inputs &amp; Summary'!$D$7)^AR$1))))))</f>
        <v>34.46969319997865</v>
      </c>
      <c r="AS103" s="248">
        <f>$D103*IF(AS$1&gt;'Inputs &amp; Summary'!$D$5,0,IF(AS$1&gt;VLOOKUP($G103,Lists!$J$17:$K$21,2),IF($M103=Lists!$H$3,IF($K103&lt;1,(($S103/$K103)*((1+'Inputs &amp; Summary'!$D$7)^AS$1)),((INT(AS$1/$K103)-INT((AS$1-1)/$K103))*$S103*((1+'Inputs &amp; Summary'!$D$7)^AS$1))),(_xlfn.WEIBULL.DIST(AS$1,$L103,$K103,FALSE)*$S103*((1+'Inputs &amp; Summary'!$D$7)^AS$1))),IF($M103=Lists!$H$3,IF($K103&lt;1,((($R103*(1-$E103)+$Q103*(1-$F103))/$K103)*((1+'Inputs &amp; Summary'!$D$7)^AS$1)),((INT(AS$1/$K103)-INT((AS$1-1)/$K103))*($R103*(1-$E103)+$Q103*(1-$F103))*((1+'Inputs &amp; Summary'!$D$7)^AS$1))),((_xlfn.WEIBULL.DIST(AS$1,$L103,$K103,FALSE)*($R103*(1-$E103)+$Q103*(1-$F103))*((1+'Inputs &amp; Summary'!$D$7)^AS$1))))))</f>
        <v>0</v>
      </c>
      <c r="AT103" s="248">
        <f>$D103*IF(AT$1&gt;'Inputs &amp; Summary'!$D$5,0,IF(AT$1&gt;VLOOKUP($G103,Lists!$J$17:$K$21,2),IF($M103=Lists!$H$3,IF($K103&lt;1,(($S103/$K103)*((1+'Inputs &amp; Summary'!$D$7)^AT$1)),((INT(AT$1/$K103)-INT((AT$1-1)/$K103))*$S103*((1+'Inputs &amp; Summary'!$D$7)^AT$1))),(_xlfn.WEIBULL.DIST(AT$1,$L103,$K103,FALSE)*$S103*((1+'Inputs &amp; Summary'!$D$7)^AT$1))),IF($M103=Lists!$H$3,IF($K103&lt;1,((($R103*(1-$E103)+$Q103*(1-$F103))/$K103)*((1+'Inputs &amp; Summary'!$D$7)^AT$1)),((INT(AT$1/$K103)-INT((AT$1-1)/$K103))*($R103*(1-$E103)+$Q103*(1-$F103))*((1+'Inputs &amp; Summary'!$D$7)^AT$1))),((_xlfn.WEIBULL.DIST(AT$1,$L103,$K103,FALSE)*($R103*(1-$E103)+$Q103*(1-$F103))*((1+'Inputs &amp; Summary'!$D$7)^AT$1))))))</f>
        <v>0</v>
      </c>
      <c r="AU103" s="248">
        <f>$D103*IF(AU$1&gt;'Inputs &amp; Summary'!$D$5,0,IF(AU$1&gt;VLOOKUP($G103,Lists!$J$17:$K$21,2),IF($M103=Lists!$H$3,IF($K103&lt;1,(($S103/$K103)*((1+'Inputs &amp; Summary'!$D$7)^AU$1)),((INT(AU$1/$K103)-INT((AU$1-1)/$K103))*$S103*((1+'Inputs &amp; Summary'!$D$7)^AU$1))),(_xlfn.WEIBULL.DIST(AU$1,$L103,$K103,FALSE)*$S103*((1+'Inputs &amp; Summary'!$D$7)^AU$1))),IF($M103=Lists!$H$3,IF($K103&lt;1,((($R103*(1-$E103)+$Q103*(1-$F103))/$K103)*((1+'Inputs &amp; Summary'!$D$7)^AU$1)),((INT(AU$1/$K103)-INT((AU$1-1)/$K103))*($R103*(1-$E103)+$Q103*(1-$F103))*((1+'Inputs &amp; Summary'!$D$7)^AU$1))),((_xlfn.WEIBULL.DIST(AU$1,$L103,$K103,FALSE)*($R103*(1-$E103)+$Q103*(1-$F103))*((1+'Inputs &amp; Summary'!$D$7)^AU$1))))))</f>
        <v>0</v>
      </c>
      <c r="AV103" s="248">
        <f>$D103*IF(AV$1&gt;'Inputs &amp; Summary'!$D$5,0,IF(AV$1&gt;VLOOKUP($G103,Lists!$J$17:$K$21,2),IF($M103=Lists!$H$3,IF($K103&lt;1,(($S103/$K103)*((1+'Inputs &amp; Summary'!$D$7)^AV$1)),((INT(AV$1/$K103)-INT((AV$1-1)/$K103))*$S103*((1+'Inputs &amp; Summary'!$D$7)^AV$1))),(_xlfn.WEIBULL.DIST(AV$1,$L103,$K103,FALSE)*$S103*((1+'Inputs &amp; Summary'!$D$7)^AV$1))),IF($M103=Lists!$H$3,IF($K103&lt;1,((($R103*(1-$E103)+$Q103*(1-$F103))/$K103)*((1+'Inputs &amp; Summary'!$D$7)^AV$1)),((INT(AV$1/$K103)-INT((AV$1-1)/$K103))*($R103*(1-$E103)+$Q103*(1-$F103))*((1+'Inputs &amp; Summary'!$D$7)^AV$1))),((_xlfn.WEIBULL.DIST(AV$1,$L103,$K103,FALSE)*($R103*(1-$E103)+$Q103*(1-$F103))*((1+'Inputs &amp; Summary'!$D$7)^AV$1))))))</f>
        <v>0</v>
      </c>
      <c r="AW103" s="248">
        <f>$D103*IF(AW$1&gt;'Inputs &amp; Summary'!$D$5,0,IF(AW$1&gt;VLOOKUP($G103,Lists!$J$17:$K$21,2),IF($M103=Lists!$H$3,IF($K103&lt;1,(($S103/$K103)*((1+'Inputs &amp; Summary'!$D$7)^AW$1)),((INT(AW$1/$K103)-INT((AW$1-1)/$K103))*$S103*((1+'Inputs &amp; Summary'!$D$7)^AW$1))),(_xlfn.WEIBULL.DIST(AW$1,$L103,$K103,FALSE)*$S103*((1+'Inputs &amp; Summary'!$D$7)^AW$1))),IF($M103=Lists!$H$3,IF($K103&lt;1,((($R103*(1-$E103)+$Q103*(1-$F103))/$K103)*((1+'Inputs &amp; Summary'!$D$7)^AW$1)),((INT(AW$1/$K103)-INT((AW$1-1)/$K103))*($R103*(1-$E103)+$Q103*(1-$F103))*((1+'Inputs &amp; Summary'!$D$7)^AW$1))),((_xlfn.WEIBULL.DIST(AW$1,$L103,$K103,FALSE)*($R103*(1-$E103)+$Q103*(1-$F103))*((1+'Inputs &amp; Summary'!$D$7)^AW$1))))))</f>
        <v>0</v>
      </c>
      <c r="AX103" s="248">
        <f>$D103*IF(AX$1&gt;'Inputs &amp; Summary'!$D$5,0,IF(AX$1&gt;VLOOKUP($G103,Lists!$J$17:$K$21,2),IF($M103=Lists!$H$3,IF($K103&lt;1,(($S103/$K103)*((1+'Inputs &amp; Summary'!$D$7)^AX$1)),((INT(AX$1/$K103)-INT((AX$1-1)/$K103))*$S103*((1+'Inputs &amp; Summary'!$D$7)^AX$1))),(_xlfn.WEIBULL.DIST(AX$1,$L103,$K103,FALSE)*$S103*((1+'Inputs &amp; Summary'!$D$7)^AX$1))),IF($M103=Lists!$H$3,IF($K103&lt;1,((($R103*(1-$E103)+$Q103*(1-$F103))/$K103)*((1+'Inputs &amp; Summary'!$D$7)^AX$1)),((INT(AX$1/$K103)-INT((AX$1-1)/$K103))*($R103*(1-$E103)+$Q103*(1-$F103))*((1+'Inputs &amp; Summary'!$D$7)^AX$1))),((_xlfn.WEIBULL.DIST(AX$1,$L103,$K103,FALSE)*($R103*(1-$E103)+$Q103*(1-$F103))*((1+'Inputs &amp; Summary'!$D$7)^AX$1))))))</f>
        <v>0</v>
      </c>
      <c r="AY103" s="248">
        <f>$D103*IF(AY$1&gt;'Inputs &amp; Summary'!$D$5,0,IF(AY$1&gt;VLOOKUP($G103,Lists!$J$17:$K$21,2),IF($M103=Lists!$H$3,IF($K103&lt;1,(($S103/$K103)*((1+'Inputs &amp; Summary'!$D$7)^AY$1)),((INT(AY$1/$K103)-INT((AY$1-1)/$K103))*$S103*((1+'Inputs &amp; Summary'!$D$7)^AY$1))),(_xlfn.WEIBULL.DIST(AY$1,$L103,$K103,FALSE)*$S103*((1+'Inputs &amp; Summary'!$D$7)^AY$1))),IF($M103=Lists!$H$3,IF($K103&lt;1,((($R103*(1-$E103)+$Q103*(1-$F103))/$K103)*((1+'Inputs &amp; Summary'!$D$7)^AY$1)),((INT(AY$1/$K103)-INT((AY$1-1)/$K103))*($R103*(1-$E103)+$Q103*(1-$F103))*((1+'Inputs &amp; Summary'!$D$7)^AY$1))),((_xlfn.WEIBULL.DIST(AY$1,$L103,$K103,FALSE)*($R103*(1-$E103)+$Q103*(1-$F103))*((1+'Inputs &amp; Summary'!$D$7)^AY$1))))))</f>
        <v>0</v>
      </c>
      <c r="AZ103" s="248">
        <f>$D103*IF(AZ$1&gt;'Inputs &amp; Summary'!$D$5,0,IF(AZ$1&gt;VLOOKUP($G103,Lists!$J$17:$K$21,2),IF($M103=Lists!$H$3,IF($K103&lt;1,(($S103/$K103)*((1+'Inputs &amp; Summary'!$D$7)^AZ$1)),((INT(AZ$1/$K103)-INT((AZ$1-1)/$K103))*$S103*((1+'Inputs &amp; Summary'!$D$7)^AZ$1))),(_xlfn.WEIBULL.DIST(AZ$1,$L103,$K103,FALSE)*$S103*((1+'Inputs &amp; Summary'!$D$7)^AZ$1))),IF($M103=Lists!$H$3,IF($K103&lt;1,((($R103*(1-$E103)+$Q103*(1-$F103))/$K103)*((1+'Inputs &amp; Summary'!$D$7)^AZ$1)),((INT(AZ$1/$K103)-INT((AZ$1-1)/$K103))*($R103*(1-$E103)+$Q103*(1-$F103))*((1+'Inputs &amp; Summary'!$D$7)^AZ$1))),((_xlfn.WEIBULL.DIST(AZ$1,$L103,$K103,FALSE)*($R103*(1-$E103)+$Q103*(1-$F103))*((1+'Inputs &amp; Summary'!$D$7)^AZ$1))))))</f>
        <v>0</v>
      </c>
      <c r="BA103" s="248">
        <f>$D103*IF(BA$1&gt;'Inputs &amp; Summary'!$D$5,0,IF(BA$1&gt;VLOOKUP($G103,Lists!$J$17:$K$21,2),IF($M103=Lists!$H$3,IF($K103&lt;1,(($S103/$K103)*((1+'Inputs &amp; Summary'!$D$7)^BA$1)),((INT(BA$1/$K103)-INT((BA$1-1)/$K103))*$S103*((1+'Inputs &amp; Summary'!$D$7)^BA$1))),(_xlfn.WEIBULL.DIST(BA$1,$L103,$K103,FALSE)*$S103*((1+'Inputs &amp; Summary'!$D$7)^BA$1))),IF($M103=Lists!$H$3,IF($K103&lt;1,((($R103*(1-$E103)+$Q103*(1-$F103))/$K103)*((1+'Inputs &amp; Summary'!$D$7)^BA$1)),((INT(BA$1/$K103)-INT((BA$1-1)/$K103))*($R103*(1-$E103)+$Q103*(1-$F103))*((1+'Inputs &amp; Summary'!$D$7)^BA$1))),((_xlfn.WEIBULL.DIST(BA$1,$L103,$K103,FALSE)*($R103*(1-$E103)+$Q103*(1-$F103))*((1+'Inputs &amp; Summary'!$D$7)^BA$1))))))</f>
        <v>0</v>
      </c>
      <c r="BB103" s="248">
        <f>$D103*IF(BB$1&gt;'Inputs &amp; Summary'!$D$5,0,IF(BB$1&gt;VLOOKUP($G103,Lists!$J$17:$K$21,2),IF($M103=Lists!$H$3,IF($K103&lt;1,(($S103/$K103)*((1+'Inputs &amp; Summary'!$D$7)^BB$1)),((INT(BB$1/$K103)-INT((BB$1-1)/$K103))*$S103*((1+'Inputs &amp; Summary'!$D$7)^BB$1))),(_xlfn.WEIBULL.DIST(BB$1,$L103,$K103,FALSE)*$S103*((1+'Inputs &amp; Summary'!$D$7)^BB$1))),IF($M103=Lists!$H$3,IF($K103&lt;1,((($R103*(1-$E103)+$Q103*(1-$F103))/$K103)*((1+'Inputs &amp; Summary'!$D$7)^BB$1)),((INT(BB$1/$K103)-INT((BB$1-1)/$K103))*($R103*(1-$E103)+$Q103*(1-$F103))*((1+'Inputs &amp; Summary'!$D$7)^BB$1))),((_xlfn.WEIBULL.DIST(BB$1,$L103,$K103,FALSE)*($R103*(1-$E103)+$Q103*(1-$F103))*((1+'Inputs &amp; Summary'!$D$7)^BB$1))))))</f>
        <v>0</v>
      </c>
      <c r="BC103" s="248">
        <f>$D103*IF(BC$1&gt;'Inputs &amp; Summary'!$D$5,0,IF(BC$1&gt;VLOOKUP($G103,Lists!$J$17:$K$21,2),IF($M103=Lists!$H$3,IF($K103&lt;1,(($S103/$K103)*((1+'Inputs &amp; Summary'!$D$7)^BC$1)),((INT(BC$1/$K103)-INT((BC$1-1)/$K103))*$S103*((1+'Inputs &amp; Summary'!$D$7)^BC$1))),(_xlfn.WEIBULL.DIST(BC$1,$L103,$K103,FALSE)*$S103*((1+'Inputs &amp; Summary'!$D$7)^BC$1))),IF($M103=Lists!$H$3,IF($K103&lt;1,((($R103*(1-$E103)+$Q103*(1-$F103))/$K103)*((1+'Inputs &amp; Summary'!$D$7)^BC$1)),((INT(BC$1/$K103)-INT((BC$1-1)/$K103))*($R103*(1-$E103)+$Q103*(1-$F103))*((1+'Inputs &amp; Summary'!$D$7)^BC$1))),((_xlfn.WEIBULL.DIST(BC$1,$L103,$K103,FALSE)*($R103*(1-$E103)+$Q103*(1-$F103))*((1+'Inputs &amp; Summary'!$D$7)^BC$1))))))</f>
        <v>0</v>
      </c>
      <c r="BD103" s="248">
        <f>$D103*IF(BD$1&gt;'Inputs &amp; Summary'!$D$5,0,IF(BD$1&gt;VLOOKUP($G103,Lists!$J$17:$K$21,2),IF($M103=Lists!$H$3,IF($K103&lt;1,(($S103/$K103)*((1+'Inputs &amp; Summary'!$D$7)^BD$1)),((INT(BD$1/$K103)-INT((BD$1-1)/$K103))*$S103*((1+'Inputs &amp; Summary'!$D$7)^BD$1))),(_xlfn.WEIBULL.DIST(BD$1,$L103,$K103,FALSE)*$S103*((1+'Inputs &amp; Summary'!$D$7)^BD$1))),IF($M103=Lists!$H$3,IF($K103&lt;1,((($R103*(1-$E103)+$Q103*(1-$F103))/$K103)*((1+'Inputs &amp; Summary'!$D$7)^BD$1)),((INT(BD$1/$K103)-INT((BD$1-1)/$K103))*($R103*(1-$E103)+$Q103*(1-$F103))*((1+'Inputs &amp; Summary'!$D$7)^BD$1))),((_xlfn.WEIBULL.DIST(BD$1,$L103,$K103,FALSE)*($R103*(1-$E103)+$Q103*(1-$F103))*((1+'Inputs &amp; Summary'!$D$7)^BD$1))))))</f>
        <v>0</v>
      </c>
      <c r="BE103" s="248">
        <f>$D103*IF(BE$1&gt;'Inputs &amp; Summary'!$D$5,0,IF(BE$1&gt;VLOOKUP($G103,Lists!$J$17:$K$21,2),IF($M103=Lists!$H$3,IF($K103&lt;1,(($S103/$K103)*((1+'Inputs &amp; Summary'!$D$7)^BE$1)),((INT(BE$1/$K103)-INT((BE$1-1)/$K103))*$S103*((1+'Inputs &amp; Summary'!$D$7)^BE$1))),(_xlfn.WEIBULL.DIST(BE$1,$L103,$K103,FALSE)*$S103*((1+'Inputs &amp; Summary'!$D$7)^BE$1))),IF($M103=Lists!$H$3,IF($K103&lt;1,((($R103*(1-$E103)+$Q103*(1-$F103))/$K103)*((1+'Inputs &amp; Summary'!$D$7)^BE$1)),((INT(BE$1/$K103)-INT((BE$1-1)/$K103))*($R103*(1-$E103)+$Q103*(1-$F103))*((1+'Inputs &amp; Summary'!$D$7)^BE$1))),((_xlfn.WEIBULL.DIST(BE$1,$L103,$K103,FALSE)*($R103*(1-$E103)+$Q103*(1-$F103))*((1+'Inputs &amp; Summary'!$D$7)^BE$1))))))</f>
        <v>0</v>
      </c>
      <c r="BF103" s="248">
        <f>$D103*IF(BF$1&gt;'Inputs &amp; Summary'!$D$5,0,IF(BF$1&gt;VLOOKUP($G103,Lists!$J$17:$K$21,2),IF($M103=Lists!$H$3,IF($K103&lt;1,(($S103/$K103)*((1+'Inputs &amp; Summary'!$D$7)^BF$1)),((INT(BF$1/$K103)-INT((BF$1-1)/$K103))*$S103*((1+'Inputs &amp; Summary'!$D$7)^BF$1))),(_xlfn.WEIBULL.DIST(BF$1,$L103,$K103,FALSE)*$S103*((1+'Inputs &amp; Summary'!$D$7)^BF$1))),IF($M103=Lists!$H$3,IF($K103&lt;1,((($R103*(1-$E103)+$Q103*(1-$F103))/$K103)*((1+'Inputs &amp; Summary'!$D$7)^BF$1)),((INT(BF$1/$K103)-INT((BF$1-1)/$K103))*($R103*(1-$E103)+$Q103*(1-$F103))*((1+'Inputs &amp; Summary'!$D$7)^BF$1))),((_xlfn.WEIBULL.DIST(BF$1,$L103,$K103,FALSE)*($R103*(1-$E103)+$Q103*(1-$F103))*((1+'Inputs &amp; Summary'!$D$7)^BF$1))))))</f>
        <v>0</v>
      </c>
      <c r="BG103" s="248">
        <f>$D103*IF(BG$1&gt;'Inputs &amp; Summary'!$D$5,0,IF(BG$1&gt;VLOOKUP($G103,Lists!$J$17:$K$21,2),IF($M103=Lists!$H$3,IF($K103&lt;1,(($S103/$K103)*((1+'Inputs &amp; Summary'!$D$7)^BG$1)),((INT(BG$1/$K103)-INT((BG$1-1)/$K103))*$S103*((1+'Inputs &amp; Summary'!$D$7)^BG$1))),(_xlfn.WEIBULL.DIST(BG$1,$L103,$K103,FALSE)*$S103*((1+'Inputs &amp; Summary'!$D$7)^BG$1))),IF($M103=Lists!$H$3,IF($K103&lt;1,((($R103*(1-$E103)+$Q103*(1-$F103))/$K103)*((1+'Inputs &amp; Summary'!$D$7)^BG$1)),((INT(BG$1/$K103)-INT((BG$1-1)/$K103))*($R103*(1-$E103)+$Q103*(1-$F103))*((1+'Inputs &amp; Summary'!$D$7)^BG$1))),((_xlfn.WEIBULL.DIST(BG$1,$L103,$K103,FALSE)*($R103*(1-$E103)+$Q103*(1-$F103))*((1+'Inputs &amp; Summary'!$D$7)^BG$1))))))</f>
        <v>0</v>
      </c>
      <c r="BH103" s="248">
        <f>$D103*IF(BH$1&gt;'Inputs &amp; Summary'!$D$5,0,IF(BH$1&gt;VLOOKUP($G103,Lists!$J$17:$K$21,2),IF($M103=Lists!$H$3,IF($K103&lt;1,(($S103/$K103)*((1+'Inputs &amp; Summary'!$D$7)^BH$1)),((INT(BH$1/$K103)-INT((BH$1-1)/$K103))*$S103*((1+'Inputs &amp; Summary'!$D$7)^BH$1))),(_xlfn.WEIBULL.DIST(BH$1,$L103,$K103,FALSE)*$S103*((1+'Inputs &amp; Summary'!$D$7)^BH$1))),IF($M103=Lists!$H$3,IF($K103&lt;1,((($R103*(1-$E103)+$Q103*(1-$F103))/$K103)*((1+'Inputs &amp; Summary'!$D$7)^BH$1)),((INT(BH$1/$K103)-INT((BH$1-1)/$K103))*($R103*(1-$E103)+$Q103*(1-$F103))*((1+'Inputs &amp; Summary'!$D$7)^BH$1))),((_xlfn.WEIBULL.DIST(BH$1,$L103,$K103,FALSE)*($R103*(1-$E103)+$Q103*(1-$F103))*((1+'Inputs &amp; Summary'!$D$7)^BH$1))))))</f>
        <v>0</v>
      </c>
      <c r="BI103" s="248">
        <f>$D103*IF(BI$1&gt;'Inputs &amp; Summary'!$D$5,0,IF(BI$1&gt;VLOOKUP($G103,Lists!$J$17:$K$21,2),IF($M103=Lists!$H$3,IF($K103&lt;1,(($S103/$K103)*((1+'Inputs &amp; Summary'!$D$7)^BI$1)),((INT(BI$1/$K103)-INT((BI$1-1)/$K103))*$S103*((1+'Inputs &amp; Summary'!$D$7)^BI$1))),(_xlfn.WEIBULL.DIST(BI$1,$L103,$K103,FALSE)*$S103*((1+'Inputs &amp; Summary'!$D$7)^BI$1))),IF($M103=Lists!$H$3,IF($K103&lt;1,((($R103*(1-$E103)+$Q103*(1-$F103))/$K103)*((1+'Inputs &amp; Summary'!$D$7)^BI$1)),((INT(BI$1/$K103)-INT((BI$1-1)/$K103))*($R103*(1-$E103)+$Q103*(1-$F103))*((1+'Inputs &amp; Summary'!$D$7)^BI$1))),((_xlfn.WEIBULL.DIST(BI$1,$L103,$K103,FALSE)*($R103*(1-$E103)+$Q103*(1-$F103))*((1+'Inputs &amp; Summary'!$D$7)^BI$1))))))</f>
        <v>0</v>
      </c>
      <c r="BJ103" s="248">
        <f>$D103*IF(BJ$1&gt;'Inputs &amp; Summary'!$D$5,0,IF(BJ$1&gt;VLOOKUP($G103,Lists!$J$17:$K$21,2),IF($M103=Lists!$H$3,IF($K103&lt;1,(($S103/$K103)*((1+'Inputs &amp; Summary'!$D$7)^BJ$1)),((INT(BJ$1/$K103)-INT((BJ$1-1)/$K103))*$S103*((1+'Inputs &amp; Summary'!$D$7)^BJ$1))),(_xlfn.WEIBULL.DIST(BJ$1,$L103,$K103,FALSE)*$S103*((1+'Inputs &amp; Summary'!$D$7)^BJ$1))),IF($M103=Lists!$H$3,IF($K103&lt;1,((($R103*(1-$E103)+$Q103*(1-$F103))/$K103)*((1+'Inputs &amp; Summary'!$D$7)^BJ$1)),((INT(BJ$1/$K103)-INT((BJ$1-1)/$K103))*($R103*(1-$E103)+$Q103*(1-$F103))*((1+'Inputs &amp; Summary'!$D$7)^BJ$1))),((_xlfn.WEIBULL.DIST(BJ$1,$L103,$K103,FALSE)*($R103*(1-$E103)+$Q103*(1-$F103))*((1+'Inputs &amp; Summary'!$D$7)^BJ$1))))))</f>
        <v>0</v>
      </c>
      <c r="BK103" s="248">
        <f>$D103*IF(BK$1&gt;'Inputs &amp; Summary'!$D$5,0,IF(BK$1&gt;VLOOKUP($G103,Lists!$J$17:$K$21,2),IF($M103=Lists!$H$3,IF($K103&lt;1,(($S103/$K103)*((1+'Inputs &amp; Summary'!$D$7)^BK$1)),((INT(BK$1/$K103)-INT((BK$1-1)/$K103))*$S103*((1+'Inputs &amp; Summary'!$D$7)^BK$1))),(_xlfn.WEIBULL.DIST(BK$1,$L103,$K103,FALSE)*$S103*((1+'Inputs &amp; Summary'!$D$7)^BK$1))),IF($M103=Lists!$H$3,IF($K103&lt;1,((($R103*(1-$E103)+$Q103*(1-$F103))/$K103)*((1+'Inputs &amp; Summary'!$D$7)^BK$1)),((INT(BK$1/$K103)-INT((BK$1-1)/$K103))*($R103*(1-$E103)+$Q103*(1-$F103))*((1+'Inputs &amp; Summary'!$D$7)^BK$1))),((_xlfn.WEIBULL.DIST(BK$1,$L103,$K103,FALSE)*($R103*(1-$E103)+$Q103*(1-$F103))*((1+'Inputs &amp; Summary'!$D$7)^BK$1))))))</f>
        <v>0</v>
      </c>
      <c r="BL103" s="248">
        <f>$D103*IF(BL$1&gt;'Inputs &amp; Summary'!$D$5,0,IF(BL$1&gt;VLOOKUP($G103,Lists!$J$17:$K$21,2),IF($M103=Lists!$H$3,IF($K103&lt;1,(($S103/$K103)*((1+'Inputs &amp; Summary'!$D$7)^BL$1)),((INT(BL$1/$K103)-INT((BL$1-1)/$K103))*$S103*((1+'Inputs &amp; Summary'!$D$7)^BL$1))),(_xlfn.WEIBULL.DIST(BL$1,$L103,$K103,FALSE)*$S103*((1+'Inputs &amp; Summary'!$D$7)^BL$1))),IF($M103=Lists!$H$3,IF($K103&lt;1,((($R103*(1-$E103)+$Q103*(1-$F103))/$K103)*((1+'Inputs &amp; Summary'!$D$7)^BL$1)),((INT(BL$1/$K103)-INT((BL$1-1)/$K103))*($R103*(1-$E103)+$Q103*(1-$F103))*((1+'Inputs &amp; Summary'!$D$7)^BL$1))),((_xlfn.WEIBULL.DIST(BL$1,$L103,$K103,FALSE)*($R103*(1-$E103)+$Q103*(1-$F103))*((1+'Inputs &amp; Summary'!$D$7)^BL$1))))))</f>
        <v>0</v>
      </c>
    </row>
    <row r="104" spans="1:64" x14ac:dyDescent="0.3">
      <c r="A104" s="236" t="s">
        <v>9</v>
      </c>
      <c r="B104" s="117" t="str">
        <f>IF('Inputs &amp; Summary'!$D$15=Lists!$E$3,INDEX('Residential Rooftop Details'!$A$30:$X$158,MATCH('Cash Flow'!$A104,'Residential Rooftop Details'!$A$30:$A$158,0),COLUMN(B$1)),IF('Inputs &amp; Summary'!$D$15=Lists!$E$4,INDEX('Commercial Rooftop Details'!$A$30:$V$158,MATCH('Cash Flow'!$A104,'Commercial Rooftop Details'!$A$30:$A$158,0),COLUMN(B$1)),INDEX('Ground-Mount Details'!$A$30:$V$158,MATCH('Cash Flow'!$A104,'Ground-Mount Details'!$A$30:$A$158,0),COLUMN(B$1))))</f>
        <v>Preventive</v>
      </c>
      <c r="C104" s="117" t="str">
        <f>IF('Inputs &amp; Summary'!$D$15=Lists!$E$3,INDEX('Residential Rooftop Details'!$A$30:$X$158,MATCH('Cash Flow'!$A104,'Residential Rooftop Details'!$A$30:$A$158,0),COLUMN(C$1)),IF('Inputs &amp; Summary'!$D$15=Lists!$E$4,INDEX('Commercial Rooftop Details'!$A$30:$V$158,MATCH('Cash Flow'!$A104,'Commercial Rooftop Details'!$A$30:$A$158,0),COLUMN(C$1)),INDEX('Ground-Mount Details'!$A$30:$V$158,MATCH('Cash Flow'!$A104,'Ground-Mount Details'!$A$30:$A$158,0),COLUMN(C$1))))</f>
        <v>Electrical</v>
      </c>
      <c r="D104" s="117">
        <f>IF('Inputs &amp; Summary'!$D$15=Lists!$E$3,INDEX('Residential Rooftop Details'!$A$30:$X$158,MATCH('Cash Flow'!$A104,'Residential Rooftop Details'!$A$30:$A$158,0),COLUMN(D$1)),IF('Inputs &amp; Summary'!$D$15=Lists!$E$4,INDEX('Commercial Rooftop Details'!$A$30:$V$158,MATCH('Cash Flow'!$A104,'Commercial Rooftop Details'!$A$30:$A$158,0),COLUMN(D$1)),INDEX('Ground-Mount Details'!$A$30:$V$158,MATCH('Cash Flow'!$A104,'Ground-Mount Details'!$A$30:$A$158,0),COLUMN(D$1))))</f>
        <v>1</v>
      </c>
      <c r="E104" s="117">
        <f>IF('Inputs &amp; Summary'!$D$15=Lists!$E$3,INDEX('Residential Rooftop Details'!$A$30:$X$158,MATCH('Cash Flow'!$A104,'Residential Rooftop Details'!$A$30:$A$158,0),COLUMN(E$1)),IF('Inputs &amp; Summary'!$D$15=Lists!$E$4,INDEX('Commercial Rooftop Details'!$A$30:$V$158,MATCH('Cash Flow'!$A104,'Commercial Rooftop Details'!$A$30:$A$158,0),COLUMN(E$1)),INDEX('Ground-Mount Details'!$A$30:$V$158,MATCH('Cash Flow'!$A104,'Ground-Mount Details'!$A$30:$A$158,0),COLUMN(E$1))))</f>
        <v>0</v>
      </c>
      <c r="F104" s="117">
        <f>IF('Inputs &amp; Summary'!$D$15=Lists!$E$3,INDEX('Residential Rooftop Details'!$A$30:$X$158,MATCH('Cash Flow'!$A104,'Residential Rooftop Details'!$A$30:$A$158,0),COLUMN(F$1)),IF('Inputs &amp; Summary'!$D$15=Lists!$E$4,INDEX('Commercial Rooftop Details'!$A$30:$V$158,MATCH('Cash Flow'!$A104,'Commercial Rooftop Details'!$A$30:$A$158,0),COLUMN(F$1)),INDEX('Ground-Mount Details'!$A$30:$V$158,MATCH('Cash Flow'!$A104,'Ground-Mount Details'!$A$30:$A$158,0),COLUMN(F$1))))</f>
        <v>0</v>
      </c>
      <c r="G104" s="237" t="str">
        <f>IF('Inputs &amp; Summary'!$D$15=Lists!$E$3,INDEX('Residential Rooftop Details'!$A$30:$X$158,MATCH('Cash Flow'!$A104,'Residential Rooftop Details'!$A$30:$A$158,0),COLUMN(G$1)),IF('Inputs &amp; Summary'!$D$15=Lists!$E$4,INDEX('Commercial Rooftop Details'!$A$30:$V$158,MATCH('Cash Flow'!$A104,'Commercial Rooftop Details'!$A$30:$A$158,0),COLUMN(G$1)),INDEX('Ground-Mount Details'!$A$30:$V$158,MATCH('Cash Flow'!$A104,'Ground-Mount Details'!$A$30:$A$158,0),COLUMN(G$1))))</f>
        <v>N/A</v>
      </c>
      <c r="H104" s="237" t="str">
        <f>IF('Inputs &amp; Summary'!$D$15=Lists!$E$3,INDEX('Residential Rooftop Details'!$A$30:$X$158,MATCH('Cash Flow'!$A104,'Residential Rooftop Details'!$A$30:$A$158,0),COLUMN(H$1)),IF('Inputs &amp; Summary'!$D$15=Lists!$E$4,INDEX('Commercial Rooftop Details'!$A$30:$V$158,MATCH('Cash Flow'!$A104,'Commercial Rooftop Details'!$A$30:$A$158,0),COLUMN(H$1)),INDEX('Ground-Mount Details'!$A$30:$V$158,MATCH('Cash Flow'!$A104,'Ground-Mount Details'!$A$30:$A$158,0),COLUMN(H$1))))</f>
        <v>Transformer</v>
      </c>
      <c r="I104" s="237" t="str">
        <f>IF('Inputs &amp; Summary'!$D$15=Lists!$E$3,INDEX('Residential Rooftop Details'!$A$30:$X$158,MATCH('Cash Flow'!$A104,'Residential Rooftop Details'!$A$30:$A$158,0),COLUMN(I$1)),IF('Inputs &amp; Summary'!$D$15=Lists!$E$4,INDEX('Commercial Rooftop Details'!$A$30:$V$158,MATCH('Cash Flow'!$A104,'Commercial Rooftop Details'!$A$30:$A$158,0),COLUMN(I$1)),INDEX('Ground-Mount Details'!$A$30:$V$158,MATCH('Cash Flow'!$A104,'Ground-Mount Details'!$A$30:$A$158,0),COLUMN(I$1))))</f>
        <v>Inspector</v>
      </c>
      <c r="J104" s="238">
        <f>IF('Inputs &amp; Summary'!$D$15=Lists!$E$3,INDEX('Residential Rooftop Details'!$A$30:$X$158,MATCH('Cash Flow'!$A104,'Residential Rooftop Details'!$A$30:$A$158,0),COLUMN(J$1)),IF('Inputs &amp; Summary'!$D$15=Lists!$E$4,INDEX('Commercial Rooftop Details'!$A$30:$V$158,MATCH('Cash Flow'!$A104,'Commercial Rooftop Details'!$A$30:$A$158,0),COLUMN(J$1)),INDEX('Ground-Mount Details'!$A$30:$V$158,MATCH('Cash Flow'!$A104,'Ground-Mount Details'!$A$30:$A$158,0),COLUMN(J$1))))</f>
        <v>25.173076923076923</v>
      </c>
      <c r="K104" s="239">
        <f>IF('Inputs &amp; Summary'!$D$15=Lists!$E$3,INDEX('Residential Rooftop Details'!$A$30:$X$158,MATCH('Cash Flow'!$A104,'Residential Rooftop Details'!$A$30:$A$158,0),COLUMN(K$1)),IF('Inputs &amp; Summary'!$D$15=Lists!$E$4,INDEX('Commercial Rooftop Details'!$A$30:$V$158,MATCH('Cash Flow'!$A104,'Commercial Rooftop Details'!$A$30:$A$158,0),COLUMN(K$1)),INDEX('Ground-Mount Details'!$A$30:$V$158,MATCH('Cash Flow'!$A104,'Ground-Mount Details'!$A$30:$A$158,0),COLUMN(K$1))))</f>
        <v>1</v>
      </c>
      <c r="L104" s="239">
        <f>IF('Inputs &amp; Summary'!$D$15=Lists!$E$3,INDEX('Residential Rooftop Details'!$A$30:$X$158,MATCH('Cash Flow'!$A104,'Residential Rooftop Details'!$A$30:$A$158,0),COLUMN(L$1)),IF('Inputs &amp; Summary'!$D$15=Lists!$E$4,INDEX('Commercial Rooftop Details'!$A$30:$V$158,MATCH('Cash Flow'!$A104,'Commercial Rooftop Details'!$A$30:$A$158,0),COLUMN(L$1)),INDEX('Ground-Mount Details'!$A$30:$V$158,MATCH('Cash Flow'!$A104,'Ground-Mount Details'!$A$30:$A$158,0),COLUMN(L$1))))</f>
        <v>1</v>
      </c>
      <c r="M104" s="238" t="str">
        <f>IF('Inputs &amp; Summary'!$D$15=Lists!$E$3,INDEX('Residential Rooftop Details'!$A$30:$X$158,MATCH('Cash Flow'!$A104,'Residential Rooftop Details'!$A$30:$A$158,0),COLUMN(M$1)),IF('Inputs &amp; Summary'!$D$15=Lists!$E$4,INDEX('Commercial Rooftop Details'!$A$30:$V$158,MATCH('Cash Flow'!$A104,'Commercial Rooftop Details'!$A$30:$A$158,0),COLUMN(M$1)),INDEX('Ground-Mount Details'!$A$30:$V$158,MATCH('Cash Flow'!$A104,'Ground-Mount Details'!$A$30:$A$158,0),COLUMN(M$1))))</f>
        <v>interval</v>
      </c>
      <c r="N104" s="240">
        <f>IF('Inputs &amp; Summary'!$D$15=Lists!$E$3,INDEX('Residential Rooftop Details'!$A$30:$X$158,MATCH('Cash Flow'!$A104,'Residential Rooftop Details'!$A$30:$A$158,0),COLUMN(N$1)),IF('Inputs &amp; Summary'!$D$15=Lists!$E$4,INDEX('Commercial Rooftop Details'!$A$30:$V$158,MATCH('Cash Flow'!$A104,'Commercial Rooftop Details'!$A$30:$A$158,0),COLUMN(N$1)),INDEX('Ground-Mount Details'!$A$30:$V$158,MATCH('Cash Flow'!$A104,'Ground-Mount Details'!$A$30:$A$158,0),COLUMN(N$1))))</f>
        <v>1</v>
      </c>
      <c r="O104" s="239">
        <f>IF('Inputs &amp; Summary'!$D$15=Lists!$E$3,INDEX('Residential Rooftop Details'!$A$30:$X$158,MATCH('Cash Flow'!$A104,'Residential Rooftop Details'!$A$30:$A$158,0),COLUMN(O$1)),IF('Inputs &amp; Summary'!$D$15=Lists!$E$4,INDEX('Commercial Rooftop Details'!$A$30:$V$158,MATCH('Cash Flow'!$A104,'Commercial Rooftop Details'!$A$30:$A$158,0),COLUMN(O$1)),INDEX('Ground-Mount Details'!$A$30:$V$158,MATCH('Cash Flow'!$A104,'Ground-Mount Details'!$A$30:$A$158,0),COLUMN(O$1))))</f>
        <v>2</v>
      </c>
      <c r="P104" s="241">
        <f>IF('Inputs &amp; Summary'!$D$15=Lists!$E$3,INDEX('Residential Rooftop Details'!$A$30:$X$158,MATCH('Cash Flow'!$A104,'Residential Rooftop Details'!$A$30:$A$158,0),COLUMN(P$1)),IF('Inputs &amp; Summary'!$D$15=Lists!$E$4,INDEX('Commercial Rooftop Details'!$A$30:$V$158,MATCH('Cash Flow'!$A104,'Commercial Rooftop Details'!$A$30:$A$158,0),COLUMN(P$1)),INDEX('Ground-Mount Details'!$A$30:$V$158,MATCH('Cash Flow'!$A104,'Ground-Mount Details'!$A$30:$A$158,0),COLUMN(P$1))))</f>
        <v>0</v>
      </c>
      <c r="Q104" s="242">
        <f>IF('Inputs &amp; Summary'!$D$15=Lists!$E$3,INDEX('Residential Rooftop Details'!$A$30:$X$158,MATCH('Cash Flow'!$A104,'Residential Rooftop Details'!$A$30:$A$158,0),COLUMN(Q$1)),IF('Inputs &amp; Summary'!$D$15=Lists!$E$4,INDEX('Commercial Rooftop Details'!$A$30:$V$158,MATCH('Cash Flow'!$A104,'Commercial Rooftop Details'!$A$30:$A$158,0),COLUMN(Q$1)),INDEX('Ground-Mount Details'!$A$30:$V$158,MATCH('Cash Flow'!$A104,'Ground-Mount Details'!$A$30:$A$158,0),COLUMN(Q$1))))</f>
        <v>50.346153846153847</v>
      </c>
      <c r="R104" s="242">
        <f>IF('Inputs &amp; Summary'!$D$15=Lists!$E$3,INDEX('Residential Rooftop Details'!$A$30:$X$158,MATCH('Cash Flow'!$A104,'Residential Rooftop Details'!$A$30:$A$158,0),COLUMN(R$1)),IF('Inputs &amp; Summary'!$D$15=Lists!$E$4,INDEX('Commercial Rooftop Details'!$A$30:$V$158,MATCH('Cash Flow'!$A104,'Commercial Rooftop Details'!$A$30:$A$158,0),COLUMN(R$1)),INDEX('Ground-Mount Details'!$A$30:$V$158,MATCH('Cash Flow'!$A104,'Ground-Mount Details'!$A$30:$A$158,0),COLUMN(R$1))))</f>
        <v>0</v>
      </c>
      <c r="S104" s="243">
        <f>IF('Inputs &amp; Summary'!$D$15=Lists!$E$3,INDEX('Residential Rooftop Details'!$A$30:$X$158,MATCH('Cash Flow'!$A104,'Residential Rooftop Details'!$A$30:$A$158,0),COLUMN(S$1)),IF('Inputs &amp; Summary'!$D$15=Lists!$E$4,INDEX('Commercial Rooftop Details'!$A$30:$V$158,MATCH('Cash Flow'!$A104,'Commercial Rooftop Details'!$A$30:$A$158,0),COLUMN(S$1)),INDEX('Ground-Mount Details'!$A$30:$V$158,MATCH('Cash Flow'!$A104,'Ground-Mount Details'!$A$30:$A$158,0),COLUMN(S$1))))</f>
        <v>50.346153846153847</v>
      </c>
      <c r="T104" s="238">
        <f>IF('Inputs &amp; Summary'!$D$15=Lists!$E$3,INDEX('Residential Rooftop Details'!$A$30:$X$158,MATCH('Cash Flow'!$A104,'Residential Rooftop Details'!$A$30:$A$158,0),COLUMN(T$1)),IF('Inputs &amp; Summary'!$D$15=Lists!$E$4,INDEX('Commercial Rooftop Details'!$A$30:$V$158,MATCH('Cash Flow'!$A104,'Commercial Rooftop Details'!$A$30:$A$158,0),COLUMN(T$1)),INDEX('Ground-Mount Details'!$A$30:$V$158,MATCH('Cash Flow'!$A104,'Ground-Mount Details'!$A$30:$A$158,0),COLUMN(T$1))))</f>
        <v>0</v>
      </c>
      <c r="U104" s="244">
        <f>IF('Inputs &amp; Summary'!$D$15=Lists!$E$3,INDEX('Residential Rooftop Details'!$A$30:$X$158,MATCH('Cash Flow'!$A104,'Residential Rooftop Details'!$A$30:$A$158,0),COLUMN(U$1)),IF('Inputs &amp; Summary'!$D$15=Lists!$E$4,INDEX('Commercial Rooftop Details'!$A$30:$V$158,MATCH('Cash Flow'!$A104,'Commercial Rooftop Details'!$A$30:$A$158,0),COLUMN(U$1)),INDEX('Ground-Mount Details'!$A$30:$V$158,MATCH('Cash Flow'!$A104,'Ground-Mount Details'!$A$30:$A$158,0),COLUMN(U$1))))</f>
        <v>0</v>
      </c>
      <c r="V104" s="245">
        <f t="shared" si="10"/>
        <v>62.387235015613371</v>
      </c>
      <c r="W104" s="245">
        <f>NPV('Inputs &amp; Summary'!$D$6,Y104:BL104)</f>
        <v>632.67294337543501</v>
      </c>
      <c r="X104" s="246">
        <f t="shared" si="9"/>
        <v>4.5919641017110845E-3</v>
      </c>
      <c r="Y104" s="248">
        <f>$D104*IF(Y$1&gt;'Inputs &amp; Summary'!$D$5,0,IF(Y$1&gt;VLOOKUP($G104,Lists!$J$17:$K$21,2),IF($M104=Lists!$H$3,IF($K104&lt;1,(($S104/$K104)*((1+'Inputs &amp; Summary'!$D$7)^Y$1)),((INT(Y$1/$K104)-INT((Y$1-1)/$K104))*$S104*((1+'Inputs &amp; Summary'!$D$7)^Y$1))),(_xlfn.WEIBULL.DIST(Y$1,$L104,$K104,FALSE)*$S104*((1+'Inputs &amp; Summary'!$D$7)^Y$1))),IF($M104=Lists!$H$3,IF($K104&lt;1,((($R104*(1-$E104)+$Q104*(1-$F104))/$K104)*((1+'Inputs &amp; Summary'!$D$7)^Y$1)),((INT(Y$1/$K104)-INT((Y$1-1)/$K104))*($R104*(1-$E104)+$Q104*(1-$F104))*((1+'Inputs &amp; Summary'!$D$7)^Y$1))),((_xlfn.WEIBULL.DIST(Y$1,$L104,$K104,FALSE)*($R104*(1-$E104)+$Q104*(1-$F104))*((1+'Inputs &amp; Summary'!$D$7)^Y$1))))))</f>
        <v>51.353076923076927</v>
      </c>
      <c r="Z104" s="248">
        <f>$D104*IF(Z$1&gt;'Inputs &amp; Summary'!$D$5,0,IF(Z$1&gt;VLOOKUP($G104,Lists!$J$17:$K$21,2),IF($M104=Lists!$H$3,IF($K104&lt;1,(($S104/$K104)*((1+'Inputs &amp; Summary'!$D$7)^Z$1)),((INT(Z$1/$K104)-INT((Z$1-1)/$K104))*$S104*((1+'Inputs &amp; Summary'!$D$7)^Z$1))),(_xlfn.WEIBULL.DIST(Z$1,$L104,$K104,FALSE)*$S104*((1+'Inputs &amp; Summary'!$D$7)^Z$1))),IF($M104=Lists!$H$3,IF($K104&lt;1,((($R104*(1-$E104)+$Q104*(1-$F104))/$K104)*((1+'Inputs &amp; Summary'!$D$7)^Z$1)),((INT(Z$1/$K104)-INT((Z$1-1)/$K104))*($R104*(1-$E104)+$Q104*(1-$F104))*((1+'Inputs &amp; Summary'!$D$7)^Z$1))),((_xlfn.WEIBULL.DIST(Z$1,$L104,$K104,FALSE)*($R104*(1-$E104)+$Q104*(1-$F104))*((1+'Inputs &amp; Summary'!$D$7)^Z$1))))))</f>
        <v>52.380138461538465</v>
      </c>
      <c r="AA104" s="248">
        <f>$D104*IF(AA$1&gt;'Inputs &amp; Summary'!$D$5,0,IF(AA$1&gt;VLOOKUP($G104,Lists!$J$17:$K$21,2),IF($M104=Lists!$H$3,IF($K104&lt;1,(($S104/$K104)*((1+'Inputs &amp; Summary'!$D$7)^AA$1)),((INT(AA$1/$K104)-INT((AA$1-1)/$K104))*$S104*((1+'Inputs &amp; Summary'!$D$7)^AA$1))),(_xlfn.WEIBULL.DIST(AA$1,$L104,$K104,FALSE)*$S104*((1+'Inputs &amp; Summary'!$D$7)^AA$1))),IF($M104=Lists!$H$3,IF($K104&lt;1,((($R104*(1-$E104)+$Q104*(1-$F104))/$K104)*((1+'Inputs &amp; Summary'!$D$7)^AA$1)),((INT(AA$1/$K104)-INT((AA$1-1)/$K104))*($R104*(1-$E104)+$Q104*(1-$F104))*((1+'Inputs &amp; Summary'!$D$7)^AA$1))),((_xlfn.WEIBULL.DIST(AA$1,$L104,$K104,FALSE)*($R104*(1-$E104)+$Q104*(1-$F104))*((1+'Inputs &amp; Summary'!$D$7)^AA$1))))))</f>
        <v>53.427741230769229</v>
      </c>
      <c r="AB104" s="248">
        <f>$D104*IF(AB$1&gt;'Inputs &amp; Summary'!$D$5,0,IF(AB$1&gt;VLOOKUP($G104,Lists!$J$17:$K$21,2),IF($M104=Lists!$H$3,IF($K104&lt;1,(($S104/$K104)*((1+'Inputs &amp; Summary'!$D$7)^AB$1)),((INT(AB$1/$K104)-INT((AB$1-1)/$K104))*$S104*((1+'Inputs &amp; Summary'!$D$7)^AB$1))),(_xlfn.WEIBULL.DIST(AB$1,$L104,$K104,FALSE)*$S104*((1+'Inputs &amp; Summary'!$D$7)^AB$1))),IF($M104=Lists!$H$3,IF($K104&lt;1,((($R104*(1-$E104)+$Q104*(1-$F104))/$K104)*((1+'Inputs &amp; Summary'!$D$7)^AB$1)),((INT(AB$1/$K104)-INT((AB$1-1)/$K104))*($R104*(1-$E104)+$Q104*(1-$F104))*((1+'Inputs &amp; Summary'!$D$7)^AB$1))),((_xlfn.WEIBULL.DIST(AB$1,$L104,$K104,FALSE)*($R104*(1-$E104)+$Q104*(1-$F104))*((1+'Inputs &amp; Summary'!$D$7)^AB$1))))))</f>
        <v>54.496296055384612</v>
      </c>
      <c r="AC104" s="248">
        <f>$D104*IF(AC$1&gt;'Inputs &amp; Summary'!$D$5,0,IF(AC$1&gt;VLOOKUP($G104,Lists!$J$17:$K$21,2),IF($M104=Lists!$H$3,IF($K104&lt;1,(($S104/$K104)*((1+'Inputs &amp; Summary'!$D$7)^AC$1)),((INT(AC$1/$K104)-INT((AC$1-1)/$K104))*$S104*((1+'Inputs &amp; Summary'!$D$7)^AC$1))),(_xlfn.WEIBULL.DIST(AC$1,$L104,$K104,FALSE)*$S104*((1+'Inputs &amp; Summary'!$D$7)^AC$1))),IF($M104=Lists!$H$3,IF($K104&lt;1,((($R104*(1-$E104)+$Q104*(1-$F104))/$K104)*((1+'Inputs &amp; Summary'!$D$7)^AC$1)),((INT(AC$1/$K104)-INT((AC$1-1)/$K104))*($R104*(1-$E104)+$Q104*(1-$F104))*((1+'Inputs &amp; Summary'!$D$7)^AC$1))),((_xlfn.WEIBULL.DIST(AC$1,$L104,$K104,FALSE)*($R104*(1-$E104)+$Q104*(1-$F104))*((1+'Inputs &amp; Summary'!$D$7)^AC$1))))))</f>
        <v>55.586221976492311</v>
      </c>
      <c r="AD104" s="248">
        <f>$D104*IF(AD$1&gt;'Inputs &amp; Summary'!$D$5,0,IF(AD$1&gt;VLOOKUP($G104,Lists!$J$17:$K$21,2),IF($M104=Lists!$H$3,IF($K104&lt;1,(($S104/$K104)*((1+'Inputs &amp; Summary'!$D$7)^AD$1)),((INT(AD$1/$K104)-INT((AD$1-1)/$K104))*$S104*((1+'Inputs &amp; Summary'!$D$7)^AD$1))),(_xlfn.WEIBULL.DIST(AD$1,$L104,$K104,FALSE)*$S104*((1+'Inputs &amp; Summary'!$D$7)^AD$1))),IF($M104=Lists!$H$3,IF($K104&lt;1,((($R104*(1-$E104)+$Q104*(1-$F104))/$K104)*((1+'Inputs &amp; Summary'!$D$7)^AD$1)),((INT(AD$1/$K104)-INT((AD$1-1)/$K104))*($R104*(1-$E104)+$Q104*(1-$F104))*((1+'Inputs &amp; Summary'!$D$7)^AD$1))),((_xlfn.WEIBULL.DIST(AD$1,$L104,$K104,FALSE)*($R104*(1-$E104)+$Q104*(1-$F104))*((1+'Inputs &amp; Summary'!$D$7)^AD$1))))))</f>
        <v>56.697946416022155</v>
      </c>
      <c r="AE104" s="248">
        <f>$D104*IF(AE$1&gt;'Inputs &amp; Summary'!$D$5,0,IF(AE$1&gt;VLOOKUP($G104,Lists!$J$17:$K$21,2),IF($M104=Lists!$H$3,IF($K104&lt;1,(($S104/$K104)*((1+'Inputs &amp; Summary'!$D$7)^AE$1)),((INT(AE$1/$K104)-INT((AE$1-1)/$K104))*$S104*((1+'Inputs &amp; Summary'!$D$7)^AE$1))),(_xlfn.WEIBULL.DIST(AE$1,$L104,$K104,FALSE)*$S104*((1+'Inputs &amp; Summary'!$D$7)^AE$1))),IF($M104=Lists!$H$3,IF($K104&lt;1,((($R104*(1-$E104)+$Q104*(1-$F104))/$K104)*((1+'Inputs &amp; Summary'!$D$7)^AE$1)),((INT(AE$1/$K104)-INT((AE$1-1)/$K104))*($R104*(1-$E104)+$Q104*(1-$F104))*((1+'Inputs &amp; Summary'!$D$7)^AE$1))),((_xlfn.WEIBULL.DIST(AE$1,$L104,$K104,FALSE)*($R104*(1-$E104)+$Q104*(1-$F104))*((1+'Inputs &amp; Summary'!$D$7)^AE$1))))))</f>
        <v>57.831905344342587</v>
      </c>
      <c r="AF104" s="248">
        <f>$D104*IF(AF$1&gt;'Inputs &amp; Summary'!$D$5,0,IF(AF$1&gt;VLOOKUP($G104,Lists!$J$17:$K$21,2),IF($M104=Lists!$H$3,IF($K104&lt;1,(($S104/$K104)*((1+'Inputs &amp; Summary'!$D$7)^AF$1)),((INT(AF$1/$K104)-INT((AF$1-1)/$K104))*$S104*((1+'Inputs &amp; Summary'!$D$7)^AF$1))),(_xlfn.WEIBULL.DIST(AF$1,$L104,$K104,FALSE)*$S104*((1+'Inputs &amp; Summary'!$D$7)^AF$1))),IF($M104=Lists!$H$3,IF($K104&lt;1,((($R104*(1-$E104)+$Q104*(1-$F104))/$K104)*((1+'Inputs &amp; Summary'!$D$7)^AF$1)),((INT(AF$1/$K104)-INT((AF$1-1)/$K104))*($R104*(1-$E104)+$Q104*(1-$F104))*((1+'Inputs &amp; Summary'!$D$7)^AF$1))),((_xlfn.WEIBULL.DIST(AF$1,$L104,$K104,FALSE)*($R104*(1-$E104)+$Q104*(1-$F104))*((1+'Inputs &amp; Summary'!$D$7)^AF$1))))))</f>
        <v>58.988543451229447</v>
      </c>
      <c r="AG104" s="248">
        <f>$D104*IF(AG$1&gt;'Inputs &amp; Summary'!$D$5,0,IF(AG$1&gt;VLOOKUP($G104,Lists!$J$17:$K$21,2),IF($M104=Lists!$H$3,IF($K104&lt;1,(($S104/$K104)*((1+'Inputs &amp; Summary'!$D$7)^AG$1)),((INT(AG$1/$K104)-INT((AG$1-1)/$K104))*$S104*((1+'Inputs &amp; Summary'!$D$7)^AG$1))),(_xlfn.WEIBULL.DIST(AG$1,$L104,$K104,FALSE)*$S104*((1+'Inputs &amp; Summary'!$D$7)^AG$1))),IF($M104=Lists!$H$3,IF($K104&lt;1,((($R104*(1-$E104)+$Q104*(1-$F104))/$K104)*((1+'Inputs &amp; Summary'!$D$7)^AG$1)),((INT(AG$1/$K104)-INT((AG$1-1)/$K104))*($R104*(1-$E104)+$Q104*(1-$F104))*((1+'Inputs &amp; Summary'!$D$7)^AG$1))),((_xlfn.WEIBULL.DIST(AG$1,$L104,$K104,FALSE)*($R104*(1-$E104)+$Q104*(1-$F104))*((1+'Inputs &amp; Summary'!$D$7)^AG$1))))))</f>
        <v>60.168314320254034</v>
      </c>
      <c r="AH104" s="248">
        <f>$D104*IF(AH$1&gt;'Inputs &amp; Summary'!$D$5,0,IF(AH$1&gt;VLOOKUP($G104,Lists!$J$17:$K$21,2),IF($M104=Lists!$H$3,IF($K104&lt;1,(($S104/$K104)*((1+'Inputs &amp; Summary'!$D$7)^AH$1)),((INT(AH$1/$K104)-INT((AH$1-1)/$K104))*$S104*((1+'Inputs &amp; Summary'!$D$7)^AH$1))),(_xlfn.WEIBULL.DIST(AH$1,$L104,$K104,FALSE)*$S104*((1+'Inputs &amp; Summary'!$D$7)^AH$1))),IF($M104=Lists!$H$3,IF($K104&lt;1,((($R104*(1-$E104)+$Q104*(1-$F104))/$K104)*((1+'Inputs &amp; Summary'!$D$7)^AH$1)),((INT(AH$1/$K104)-INT((AH$1-1)/$K104))*($R104*(1-$E104)+$Q104*(1-$F104))*((1+'Inputs &amp; Summary'!$D$7)^AH$1))),((_xlfn.WEIBULL.DIST(AH$1,$L104,$K104,FALSE)*($R104*(1-$E104)+$Q104*(1-$F104))*((1+'Inputs &amp; Summary'!$D$7)^AH$1))))))</f>
        <v>61.371680606659119</v>
      </c>
      <c r="AI104" s="248">
        <f>$D104*IF(AI$1&gt;'Inputs &amp; Summary'!$D$5,0,IF(AI$1&gt;VLOOKUP($G104,Lists!$J$17:$K$21,2),IF($M104=Lists!$H$3,IF($K104&lt;1,(($S104/$K104)*((1+'Inputs &amp; Summary'!$D$7)^AI$1)),((INT(AI$1/$K104)-INT((AI$1-1)/$K104))*$S104*((1+'Inputs &amp; Summary'!$D$7)^AI$1))),(_xlfn.WEIBULL.DIST(AI$1,$L104,$K104,FALSE)*$S104*((1+'Inputs &amp; Summary'!$D$7)^AI$1))),IF($M104=Lists!$H$3,IF($K104&lt;1,((($R104*(1-$E104)+$Q104*(1-$F104))/$K104)*((1+'Inputs &amp; Summary'!$D$7)^AI$1)),((INT(AI$1/$K104)-INT((AI$1-1)/$K104))*($R104*(1-$E104)+$Q104*(1-$F104))*((1+'Inputs &amp; Summary'!$D$7)^AI$1))),((_xlfn.WEIBULL.DIST(AI$1,$L104,$K104,FALSE)*($R104*(1-$E104)+$Q104*(1-$F104))*((1+'Inputs &amp; Summary'!$D$7)^AI$1))))))</f>
        <v>62.599114218792288</v>
      </c>
      <c r="AJ104" s="248">
        <f>$D104*IF(AJ$1&gt;'Inputs &amp; Summary'!$D$5,0,IF(AJ$1&gt;VLOOKUP($G104,Lists!$J$17:$K$21,2),IF($M104=Lists!$H$3,IF($K104&lt;1,(($S104/$K104)*((1+'Inputs &amp; Summary'!$D$7)^AJ$1)),((INT(AJ$1/$K104)-INT((AJ$1-1)/$K104))*$S104*((1+'Inputs &amp; Summary'!$D$7)^AJ$1))),(_xlfn.WEIBULL.DIST(AJ$1,$L104,$K104,FALSE)*$S104*((1+'Inputs &amp; Summary'!$D$7)^AJ$1))),IF($M104=Lists!$H$3,IF($K104&lt;1,((($R104*(1-$E104)+$Q104*(1-$F104))/$K104)*((1+'Inputs &amp; Summary'!$D$7)^AJ$1)),((INT(AJ$1/$K104)-INT((AJ$1-1)/$K104))*($R104*(1-$E104)+$Q104*(1-$F104))*((1+'Inputs &amp; Summary'!$D$7)^AJ$1))),((_xlfn.WEIBULL.DIST(AJ$1,$L104,$K104,FALSE)*($R104*(1-$E104)+$Q104*(1-$F104))*((1+'Inputs &amp; Summary'!$D$7)^AJ$1))))))</f>
        <v>63.851096503168144</v>
      </c>
      <c r="AK104" s="248">
        <f>$D104*IF(AK$1&gt;'Inputs &amp; Summary'!$D$5,0,IF(AK$1&gt;VLOOKUP($G104,Lists!$J$17:$K$21,2),IF($M104=Lists!$H$3,IF($K104&lt;1,(($S104/$K104)*((1+'Inputs &amp; Summary'!$D$7)^AK$1)),((INT(AK$1/$K104)-INT((AK$1-1)/$K104))*$S104*((1+'Inputs &amp; Summary'!$D$7)^AK$1))),(_xlfn.WEIBULL.DIST(AK$1,$L104,$K104,FALSE)*$S104*((1+'Inputs &amp; Summary'!$D$7)^AK$1))),IF($M104=Lists!$H$3,IF($K104&lt;1,((($R104*(1-$E104)+$Q104*(1-$F104))/$K104)*((1+'Inputs &amp; Summary'!$D$7)^AK$1)),((INT(AK$1/$K104)-INT((AK$1-1)/$K104))*($R104*(1-$E104)+$Q104*(1-$F104))*((1+'Inputs &amp; Summary'!$D$7)^AK$1))),((_xlfn.WEIBULL.DIST(AK$1,$L104,$K104,FALSE)*($R104*(1-$E104)+$Q104*(1-$F104))*((1+'Inputs &amp; Summary'!$D$7)^AK$1))))))</f>
        <v>65.128118433231506</v>
      </c>
      <c r="AL104" s="248">
        <f>$D104*IF(AL$1&gt;'Inputs &amp; Summary'!$D$5,0,IF(AL$1&gt;VLOOKUP($G104,Lists!$J$17:$K$21,2),IF($M104=Lists!$H$3,IF($K104&lt;1,(($S104/$K104)*((1+'Inputs &amp; Summary'!$D$7)^AL$1)),((INT(AL$1/$K104)-INT((AL$1-1)/$K104))*$S104*((1+'Inputs &amp; Summary'!$D$7)^AL$1))),(_xlfn.WEIBULL.DIST(AL$1,$L104,$K104,FALSE)*$S104*((1+'Inputs &amp; Summary'!$D$7)^AL$1))),IF($M104=Lists!$H$3,IF($K104&lt;1,((($R104*(1-$E104)+$Q104*(1-$F104))/$K104)*((1+'Inputs &amp; Summary'!$D$7)^AL$1)),((INT(AL$1/$K104)-INT((AL$1-1)/$K104))*($R104*(1-$E104)+$Q104*(1-$F104))*((1+'Inputs &amp; Summary'!$D$7)^AL$1))),((_xlfn.WEIBULL.DIST(AL$1,$L104,$K104,FALSE)*($R104*(1-$E104)+$Q104*(1-$F104))*((1+'Inputs &amp; Summary'!$D$7)^AL$1))))))</f>
        <v>66.430680801896145</v>
      </c>
      <c r="AM104" s="248">
        <f>$D104*IF(AM$1&gt;'Inputs &amp; Summary'!$D$5,0,IF(AM$1&gt;VLOOKUP($G104,Lists!$J$17:$K$21,2),IF($M104=Lists!$H$3,IF($K104&lt;1,(($S104/$K104)*((1+'Inputs &amp; Summary'!$D$7)^AM$1)),((INT(AM$1/$K104)-INT((AM$1-1)/$K104))*$S104*((1+'Inputs &amp; Summary'!$D$7)^AM$1))),(_xlfn.WEIBULL.DIST(AM$1,$L104,$K104,FALSE)*$S104*((1+'Inputs &amp; Summary'!$D$7)^AM$1))),IF($M104=Lists!$H$3,IF($K104&lt;1,((($R104*(1-$E104)+$Q104*(1-$F104))/$K104)*((1+'Inputs &amp; Summary'!$D$7)^AM$1)),((INT(AM$1/$K104)-INT((AM$1-1)/$K104))*($R104*(1-$E104)+$Q104*(1-$F104))*((1+'Inputs &amp; Summary'!$D$7)^AM$1))),((_xlfn.WEIBULL.DIST(AM$1,$L104,$K104,FALSE)*($R104*(1-$E104)+$Q104*(1-$F104))*((1+'Inputs &amp; Summary'!$D$7)^AM$1))))))</f>
        <v>67.759294417934044</v>
      </c>
      <c r="AN104" s="248">
        <f>$D104*IF(AN$1&gt;'Inputs &amp; Summary'!$D$5,0,IF(AN$1&gt;VLOOKUP($G104,Lists!$J$17:$K$21,2),IF($M104=Lists!$H$3,IF($K104&lt;1,(($S104/$K104)*((1+'Inputs &amp; Summary'!$D$7)^AN$1)),((INT(AN$1/$K104)-INT((AN$1-1)/$K104))*$S104*((1+'Inputs &amp; Summary'!$D$7)^AN$1))),(_xlfn.WEIBULL.DIST(AN$1,$L104,$K104,FALSE)*$S104*((1+'Inputs &amp; Summary'!$D$7)^AN$1))),IF($M104=Lists!$H$3,IF($K104&lt;1,((($R104*(1-$E104)+$Q104*(1-$F104))/$K104)*((1+'Inputs &amp; Summary'!$D$7)^AN$1)),((INT(AN$1/$K104)-INT((AN$1-1)/$K104))*($R104*(1-$E104)+$Q104*(1-$F104))*((1+'Inputs &amp; Summary'!$D$7)^AN$1))),((_xlfn.WEIBULL.DIST(AN$1,$L104,$K104,FALSE)*($R104*(1-$E104)+$Q104*(1-$F104))*((1+'Inputs &amp; Summary'!$D$7)^AN$1))))))</f>
        <v>69.114480306292734</v>
      </c>
      <c r="AO104" s="248">
        <f>$D104*IF(AO$1&gt;'Inputs &amp; Summary'!$D$5,0,IF(AO$1&gt;VLOOKUP($G104,Lists!$J$17:$K$21,2),IF($M104=Lists!$H$3,IF($K104&lt;1,(($S104/$K104)*((1+'Inputs &amp; Summary'!$D$7)^AO$1)),((INT(AO$1/$K104)-INT((AO$1-1)/$K104))*$S104*((1+'Inputs &amp; Summary'!$D$7)^AO$1))),(_xlfn.WEIBULL.DIST(AO$1,$L104,$K104,FALSE)*$S104*((1+'Inputs &amp; Summary'!$D$7)^AO$1))),IF($M104=Lists!$H$3,IF($K104&lt;1,((($R104*(1-$E104)+$Q104*(1-$F104))/$K104)*((1+'Inputs &amp; Summary'!$D$7)^AO$1)),((INT(AO$1/$K104)-INT((AO$1-1)/$K104))*($R104*(1-$E104)+$Q104*(1-$F104))*((1+'Inputs &amp; Summary'!$D$7)^AO$1))),((_xlfn.WEIBULL.DIST(AO$1,$L104,$K104,FALSE)*($R104*(1-$E104)+$Q104*(1-$F104))*((1+'Inputs &amp; Summary'!$D$7)^AO$1))))))</f>
        <v>70.4967699124186</v>
      </c>
      <c r="AP104" s="248">
        <f>$D104*IF(AP$1&gt;'Inputs &amp; Summary'!$D$5,0,IF(AP$1&gt;VLOOKUP($G104,Lists!$J$17:$K$21,2),IF($M104=Lists!$H$3,IF($K104&lt;1,(($S104/$K104)*((1+'Inputs &amp; Summary'!$D$7)^AP$1)),((INT(AP$1/$K104)-INT((AP$1-1)/$K104))*$S104*((1+'Inputs &amp; Summary'!$D$7)^AP$1))),(_xlfn.WEIBULL.DIST(AP$1,$L104,$K104,FALSE)*$S104*((1+'Inputs &amp; Summary'!$D$7)^AP$1))),IF($M104=Lists!$H$3,IF($K104&lt;1,((($R104*(1-$E104)+$Q104*(1-$F104))/$K104)*((1+'Inputs &amp; Summary'!$D$7)^AP$1)),((INT(AP$1/$K104)-INT((AP$1-1)/$K104))*($R104*(1-$E104)+$Q104*(1-$F104))*((1+'Inputs &amp; Summary'!$D$7)^AP$1))),((_xlfn.WEIBULL.DIST(AP$1,$L104,$K104,FALSE)*($R104*(1-$E104)+$Q104*(1-$F104))*((1+'Inputs &amp; Summary'!$D$7)^AP$1))))))</f>
        <v>71.906705310666965</v>
      </c>
      <c r="AQ104" s="248">
        <f>$D104*IF(AQ$1&gt;'Inputs &amp; Summary'!$D$5,0,IF(AQ$1&gt;VLOOKUP($G104,Lists!$J$17:$K$21,2),IF($M104=Lists!$H$3,IF($K104&lt;1,(($S104/$K104)*((1+'Inputs &amp; Summary'!$D$7)^AQ$1)),((INT(AQ$1/$K104)-INT((AQ$1-1)/$K104))*$S104*((1+'Inputs &amp; Summary'!$D$7)^AQ$1))),(_xlfn.WEIBULL.DIST(AQ$1,$L104,$K104,FALSE)*$S104*((1+'Inputs &amp; Summary'!$D$7)^AQ$1))),IF($M104=Lists!$H$3,IF($K104&lt;1,((($R104*(1-$E104)+$Q104*(1-$F104))/$K104)*((1+'Inputs &amp; Summary'!$D$7)^AQ$1)),((INT(AQ$1/$K104)-INT((AQ$1-1)/$K104))*($R104*(1-$E104)+$Q104*(1-$F104))*((1+'Inputs &amp; Summary'!$D$7)^AQ$1))),((_xlfn.WEIBULL.DIST(AQ$1,$L104,$K104,FALSE)*($R104*(1-$E104)+$Q104*(1-$F104))*((1+'Inputs &amp; Summary'!$D$7)^AQ$1))))))</f>
        <v>73.344839416880305</v>
      </c>
      <c r="AR104" s="248">
        <f>$D104*IF(AR$1&gt;'Inputs &amp; Summary'!$D$5,0,IF(AR$1&gt;VLOOKUP($G104,Lists!$J$17:$K$21,2),IF($M104=Lists!$H$3,IF($K104&lt;1,(($S104/$K104)*((1+'Inputs &amp; Summary'!$D$7)^AR$1)),((INT(AR$1/$K104)-INT((AR$1-1)/$K104))*$S104*((1+'Inputs &amp; Summary'!$D$7)^AR$1))),(_xlfn.WEIBULL.DIST(AR$1,$L104,$K104,FALSE)*$S104*((1+'Inputs &amp; Summary'!$D$7)^AR$1))),IF($M104=Lists!$H$3,IF($K104&lt;1,((($R104*(1-$E104)+$Q104*(1-$F104))/$K104)*((1+'Inputs &amp; Summary'!$D$7)^AR$1)),((INT(AR$1/$K104)-INT((AR$1-1)/$K104))*($R104*(1-$E104)+$Q104*(1-$F104))*((1+'Inputs &amp; Summary'!$D$7)^AR$1))),((_xlfn.WEIBULL.DIST(AR$1,$L104,$K104,FALSE)*($R104*(1-$E104)+$Q104*(1-$F104))*((1+'Inputs &amp; Summary'!$D$7)^AR$1))))))</f>
        <v>74.811736205217912</v>
      </c>
      <c r="AS104" s="248">
        <f>$D104*IF(AS$1&gt;'Inputs &amp; Summary'!$D$5,0,IF(AS$1&gt;VLOOKUP($G104,Lists!$J$17:$K$21,2),IF($M104=Lists!$H$3,IF($K104&lt;1,(($S104/$K104)*((1+'Inputs &amp; Summary'!$D$7)^AS$1)),((INT(AS$1/$K104)-INT((AS$1-1)/$K104))*$S104*((1+'Inputs &amp; Summary'!$D$7)^AS$1))),(_xlfn.WEIBULL.DIST(AS$1,$L104,$K104,FALSE)*$S104*((1+'Inputs &amp; Summary'!$D$7)^AS$1))),IF($M104=Lists!$H$3,IF($K104&lt;1,((($R104*(1-$E104)+$Q104*(1-$F104))/$K104)*((1+'Inputs &amp; Summary'!$D$7)^AS$1)),((INT(AS$1/$K104)-INT((AS$1-1)/$K104))*($R104*(1-$E104)+$Q104*(1-$F104))*((1+'Inputs &amp; Summary'!$D$7)^AS$1))),((_xlfn.WEIBULL.DIST(AS$1,$L104,$K104,FALSE)*($R104*(1-$E104)+$Q104*(1-$F104))*((1+'Inputs &amp; Summary'!$D$7)^AS$1))))))</f>
        <v>0</v>
      </c>
      <c r="AT104" s="248">
        <f>$D104*IF(AT$1&gt;'Inputs &amp; Summary'!$D$5,0,IF(AT$1&gt;VLOOKUP($G104,Lists!$J$17:$K$21,2),IF($M104=Lists!$H$3,IF($K104&lt;1,(($S104/$K104)*((1+'Inputs &amp; Summary'!$D$7)^AT$1)),((INT(AT$1/$K104)-INT((AT$1-1)/$K104))*$S104*((1+'Inputs &amp; Summary'!$D$7)^AT$1))),(_xlfn.WEIBULL.DIST(AT$1,$L104,$K104,FALSE)*$S104*((1+'Inputs &amp; Summary'!$D$7)^AT$1))),IF($M104=Lists!$H$3,IF($K104&lt;1,((($R104*(1-$E104)+$Q104*(1-$F104))/$K104)*((1+'Inputs &amp; Summary'!$D$7)^AT$1)),((INT(AT$1/$K104)-INT((AT$1-1)/$K104))*($R104*(1-$E104)+$Q104*(1-$F104))*((1+'Inputs &amp; Summary'!$D$7)^AT$1))),((_xlfn.WEIBULL.DIST(AT$1,$L104,$K104,FALSE)*($R104*(1-$E104)+$Q104*(1-$F104))*((1+'Inputs &amp; Summary'!$D$7)^AT$1))))))</f>
        <v>0</v>
      </c>
      <c r="AU104" s="248">
        <f>$D104*IF(AU$1&gt;'Inputs &amp; Summary'!$D$5,0,IF(AU$1&gt;VLOOKUP($G104,Lists!$J$17:$K$21,2),IF($M104=Lists!$H$3,IF($K104&lt;1,(($S104/$K104)*((1+'Inputs &amp; Summary'!$D$7)^AU$1)),((INT(AU$1/$K104)-INT((AU$1-1)/$K104))*$S104*((1+'Inputs &amp; Summary'!$D$7)^AU$1))),(_xlfn.WEIBULL.DIST(AU$1,$L104,$K104,FALSE)*$S104*((1+'Inputs &amp; Summary'!$D$7)^AU$1))),IF($M104=Lists!$H$3,IF($K104&lt;1,((($R104*(1-$E104)+$Q104*(1-$F104))/$K104)*((1+'Inputs &amp; Summary'!$D$7)^AU$1)),((INT(AU$1/$K104)-INT((AU$1-1)/$K104))*($R104*(1-$E104)+$Q104*(1-$F104))*((1+'Inputs &amp; Summary'!$D$7)^AU$1))),((_xlfn.WEIBULL.DIST(AU$1,$L104,$K104,FALSE)*($R104*(1-$E104)+$Q104*(1-$F104))*((1+'Inputs &amp; Summary'!$D$7)^AU$1))))))</f>
        <v>0</v>
      </c>
      <c r="AV104" s="248">
        <f>$D104*IF(AV$1&gt;'Inputs &amp; Summary'!$D$5,0,IF(AV$1&gt;VLOOKUP($G104,Lists!$J$17:$K$21,2),IF($M104=Lists!$H$3,IF($K104&lt;1,(($S104/$K104)*((1+'Inputs &amp; Summary'!$D$7)^AV$1)),((INT(AV$1/$K104)-INT((AV$1-1)/$K104))*$S104*((1+'Inputs &amp; Summary'!$D$7)^AV$1))),(_xlfn.WEIBULL.DIST(AV$1,$L104,$K104,FALSE)*$S104*((1+'Inputs &amp; Summary'!$D$7)^AV$1))),IF($M104=Lists!$H$3,IF($K104&lt;1,((($R104*(1-$E104)+$Q104*(1-$F104))/$K104)*((1+'Inputs &amp; Summary'!$D$7)^AV$1)),((INT(AV$1/$K104)-INT((AV$1-1)/$K104))*($R104*(1-$E104)+$Q104*(1-$F104))*((1+'Inputs &amp; Summary'!$D$7)^AV$1))),((_xlfn.WEIBULL.DIST(AV$1,$L104,$K104,FALSE)*($R104*(1-$E104)+$Q104*(1-$F104))*((1+'Inputs &amp; Summary'!$D$7)^AV$1))))))</f>
        <v>0</v>
      </c>
      <c r="AW104" s="248">
        <f>$D104*IF(AW$1&gt;'Inputs &amp; Summary'!$D$5,0,IF(AW$1&gt;VLOOKUP($G104,Lists!$J$17:$K$21,2),IF($M104=Lists!$H$3,IF($K104&lt;1,(($S104/$K104)*((1+'Inputs &amp; Summary'!$D$7)^AW$1)),((INT(AW$1/$K104)-INT((AW$1-1)/$K104))*$S104*((1+'Inputs &amp; Summary'!$D$7)^AW$1))),(_xlfn.WEIBULL.DIST(AW$1,$L104,$K104,FALSE)*$S104*((1+'Inputs &amp; Summary'!$D$7)^AW$1))),IF($M104=Lists!$H$3,IF($K104&lt;1,((($R104*(1-$E104)+$Q104*(1-$F104))/$K104)*((1+'Inputs &amp; Summary'!$D$7)^AW$1)),((INT(AW$1/$K104)-INT((AW$1-1)/$K104))*($R104*(1-$E104)+$Q104*(1-$F104))*((1+'Inputs &amp; Summary'!$D$7)^AW$1))),((_xlfn.WEIBULL.DIST(AW$1,$L104,$K104,FALSE)*($R104*(1-$E104)+$Q104*(1-$F104))*((1+'Inputs &amp; Summary'!$D$7)^AW$1))))))</f>
        <v>0</v>
      </c>
      <c r="AX104" s="248">
        <f>$D104*IF(AX$1&gt;'Inputs &amp; Summary'!$D$5,0,IF(AX$1&gt;VLOOKUP($G104,Lists!$J$17:$K$21,2),IF($M104=Lists!$H$3,IF($K104&lt;1,(($S104/$K104)*((1+'Inputs &amp; Summary'!$D$7)^AX$1)),((INT(AX$1/$K104)-INT((AX$1-1)/$K104))*$S104*((1+'Inputs &amp; Summary'!$D$7)^AX$1))),(_xlfn.WEIBULL.DIST(AX$1,$L104,$K104,FALSE)*$S104*((1+'Inputs &amp; Summary'!$D$7)^AX$1))),IF($M104=Lists!$H$3,IF($K104&lt;1,((($R104*(1-$E104)+$Q104*(1-$F104))/$K104)*((1+'Inputs &amp; Summary'!$D$7)^AX$1)),((INT(AX$1/$K104)-INT((AX$1-1)/$K104))*($R104*(1-$E104)+$Q104*(1-$F104))*((1+'Inputs &amp; Summary'!$D$7)^AX$1))),((_xlfn.WEIBULL.DIST(AX$1,$L104,$K104,FALSE)*($R104*(1-$E104)+$Q104*(1-$F104))*((1+'Inputs &amp; Summary'!$D$7)^AX$1))))))</f>
        <v>0</v>
      </c>
      <c r="AY104" s="248">
        <f>$D104*IF(AY$1&gt;'Inputs &amp; Summary'!$D$5,0,IF(AY$1&gt;VLOOKUP($G104,Lists!$J$17:$K$21,2),IF($M104=Lists!$H$3,IF($K104&lt;1,(($S104/$K104)*((1+'Inputs &amp; Summary'!$D$7)^AY$1)),((INT(AY$1/$K104)-INT((AY$1-1)/$K104))*$S104*((1+'Inputs &amp; Summary'!$D$7)^AY$1))),(_xlfn.WEIBULL.DIST(AY$1,$L104,$K104,FALSE)*$S104*((1+'Inputs &amp; Summary'!$D$7)^AY$1))),IF($M104=Lists!$H$3,IF($K104&lt;1,((($R104*(1-$E104)+$Q104*(1-$F104))/$K104)*((1+'Inputs &amp; Summary'!$D$7)^AY$1)),((INT(AY$1/$K104)-INT((AY$1-1)/$K104))*($R104*(1-$E104)+$Q104*(1-$F104))*((1+'Inputs &amp; Summary'!$D$7)^AY$1))),((_xlfn.WEIBULL.DIST(AY$1,$L104,$K104,FALSE)*($R104*(1-$E104)+$Q104*(1-$F104))*((1+'Inputs &amp; Summary'!$D$7)^AY$1))))))</f>
        <v>0</v>
      </c>
      <c r="AZ104" s="248">
        <f>$D104*IF(AZ$1&gt;'Inputs &amp; Summary'!$D$5,0,IF(AZ$1&gt;VLOOKUP($G104,Lists!$J$17:$K$21,2),IF($M104=Lists!$H$3,IF($K104&lt;1,(($S104/$K104)*((1+'Inputs &amp; Summary'!$D$7)^AZ$1)),((INT(AZ$1/$K104)-INT((AZ$1-1)/$K104))*$S104*((1+'Inputs &amp; Summary'!$D$7)^AZ$1))),(_xlfn.WEIBULL.DIST(AZ$1,$L104,$K104,FALSE)*$S104*((1+'Inputs &amp; Summary'!$D$7)^AZ$1))),IF($M104=Lists!$H$3,IF($K104&lt;1,((($R104*(1-$E104)+$Q104*(1-$F104))/$K104)*((1+'Inputs &amp; Summary'!$D$7)^AZ$1)),((INT(AZ$1/$K104)-INT((AZ$1-1)/$K104))*($R104*(1-$E104)+$Q104*(1-$F104))*((1+'Inputs &amp; Summary'!$D$7)^AZ$1))),((_xlfn.WEIBULL.DIST(AZ$1,$L104,$K104,FALSE)*($R104*(1-$E104)+$Q104*(1-$F104))*((1+'Inputs &amp; Summary'!$D$7)^AZ$1))))))</f>
        <v>0</v>
      </c>
      <c r="BA104" s="248">
        <f>$D104*IF(BA$1&gt;'Inputs &amp; Summary'!$D$5,0,IF(BA$1&gt;VLOOKUP($G104,Lists!$J$17:$K$21,2),IF($M104=Lists!$H$3,IF($K104&lt;1,(($S104/$K104)*((1+'Inputs &amp; Summary'!$D$7)^BA$1)),((INT(BA$1/$K104)-INT((BA$1-1)/$K104))*$S104*((1+'Inputs &amp; Summary'!$D$7)^BA$1))),(_xlfn.WEIBULL.DIST(BA$1,$L104,$K104,FALSE)*$S104*((1+'Inputs &amp; Summary'!$D$7)^BA$1))),IF($M104=Lists!$H$3,IF($K104&lt;1,((($R104*(1-$E104)+$Q104*(1-$F104))/$K104)*((1+'Inputs &amp; Summary'!$D$7)^BA$1)),((INT(BA$1/$K104)-INT((BA$1-1)/$K104))*($R104*(1-$E104)+$Q104*(1-$F104))*((1+'Inputs &amp; Summary'!$D$7)^BA$1))),((_xlfn.WEIBULL.DIST(BA$1,$L104,$K104,FALSE)*($R104*(1-$E104)+$Q104*(1-$F104))*((1+'Inputs &amp; Summary'!$D$7)^BA$1))))))</f>
        <v>0</v>
      </c>
      <c r="BB104" s="248">
        <f>$D104*IF(BB$1&gt;'Inputs &amp; Summary'!$D$5,0,IF(BB$1&gt;VLOOKUP($G104,Lists!$J$17:$K$21,2),IF($M104=Lists!$H$3,IF($K104&lt;1,(($S104/$K104)*((1+'Inputs &amp; Summary'!$D$7)^BB$1)),((INT(BB$1/$K104)-INT((BB$1-1)/$K104))*$S104*((1+'Inputs &amp; Summary'!$D$7)^BB$1))),(_xlfn.WEIBULL.DIST(BB$1,$L104,$K104,FALSE)*$S104*((1+'Inputs &amp; Summary'!$D$7)^BB$1))),IF($M104=Lists!$H$3,IF($K104&lt;1,((($R104*(1-$E104)+$Q104*(1-$F104))/$K104)*((1+'Inputs &amp; Summary'!$D$7)^BB$1)),((INT(BB$1/$K104)-INT((BB$1-1)/$K104))*($R104*(1-$E104)+$Q104*(1-$F104))*((1+'Inputs &amp; Summary'!$D$7)^BB$1))),((_xlfn.WEIBULL.DIST(BB$1,$L104,$K104,FALSE)*($R104*(1-$E104)+$Q104*(1-$F104))*((1+'Inputs &amp; Summary'!$D$7)^BB$1))))))</f>
        <v>0</v>
      </c>
      <c r="BC104" s="248">
        <f>$D104*IF(BC$1&gt;'Inputs &amp; Summary'!$D$5,0,IF(BC$1&gt;VLOOKUP($G104,Lists!$J$17:$K$21,2),IF($M104=Lists!$H$3,IF($K104&lt;1,(($S104/$K104)*((1+'Inputs &amp; Summary'!$D$7)^BC$1)),((INT(BC$1/$K104)-INT((BC$1-1)/$K104))*$S104*((1+'Inputs &amp; Summary'!$D$7)^BC$1))),(_xlfn.WEIBULL.DIST(BC$1,$L104,$K104,FALSE)*$S104*((1+'Inputs &amp; Summary'!$D$7)^BC$1))),IF($M104=Lists!$H$3,IF($K104&lt;1,((($R104*(1-$E104)+$Q104*(1-$F104))/$K104)*((1+'Inputs &amp; Summary'!$D$7)^BC$1)),((INT(BC$1/$K104)-INT((BC$1-1)/$K104))*($R104*(1-$E104)+$Q104*(1-$F104))*((1+'Inputs &amp; Summary'!$D$7)^BC$1))),((_xlfn.WEIBULL.DIST(BC$1,$L104,$K104,FALSE)*($R104*(1-$E104)+$Q104*(1-$F104))*((1+'Inputs &amp; Summary'!$D$7)^BC$1))))))</f>
        <v>0</v>
      </c>
      <c r="BD104" s="248">
        <f>$D104*IF(BD$1&gt;'Inputs &amp; Summary'!$D$5,0,IF(BD$1&gt;VLOOKUP($G104,Lists!$J$17:$K$21,2),IF($M104=Lists!$H$3,IF($K104&lt;1,(($S104/$K104)*((1+'Inputs &amp; Summary'!$D$7)^BD$1)),((INT(BD$1/$K104)-INT((BD$1-1)/$K104))*$S104*((1+'Inputs &amp; Summary'!$D$7)^BD$1))),(_xlfn.WEIBULL.DIST(BD$1,$L104,$K104,FALSE)*$S104*((1+'Inputs &amp; Summary'!$D$7)^BD$1))),IF($M104=Lists!$H$3,IF($K104&lt;1,((($R104*(1-$E104)+$Q104*(1-$F104))/$K104)*((1+'Inputs &amp; Summary'!$D$7)^BD$1)),((INT(BD$1/$K104)-INT((BD$1-1)/$K104))*($R104*(1-$E104)+$Q104*(1-$F104))*((1+'Inputs &amp; Summary'!$D$7)^BD$1))),((_xlfn.WEIBULL.DIST(BD$1,$L104,$K104,FALSE)*($R104*(1-$E104)+$Q104*(1-$F104))*((1+'Inputs &amp; Summary'!$D$7)^BD$1))))))</f>
        <v>0</v>
      </c>
      <c r="BE104" s="248">
        <f>$D104*IF(BE$1&gt;'Inputs &amp; Summary'!$D$5,0,IF(BE$1&gt;VLOOKUP($G104,Lists!$J$17:$K$21,2),IF($M104=Lists!$H$3,IF($K104&lt;1,(($S104/$K104)*((1+'Inputs &amp; Summary'!$D$7)^BE$1)),((INT(BE$1/$K104)-INT((BE$1-1)/$K104))*$S104*((1+'Inputs &amp; Summary'!$D$7)^BE$1))),(_xlfn.WEIBULL.DIST(BE$1,$L104,$K104,FALSE)*$S104*((1+'Inputs &amp; Summary'!$D$7)^BE$1))),IF($M104=Lists!$H$3,IF($K104&lt;1,((($R104*(1-$E104)+$Q104*(1-$F104))/$K104)*((1+'Inputs &amp; Summary'!$D$7)^BE$1)),((INT(BE$1/$K104)-INT((BE$1-1)/$K104))*($R104*(1-$E104)+$Q104*(1-$F104))*((1+'Inputs &amp; Summary'!$D$7)^BE$1))),((_xlfn.WEIBULL.DIST(BE$1,$L104,$K104,FALSE)*($R104*(1-$E104)+$Q104*(1-$F104))*((1+'Inputs &amp; Summary'!$D$7)^BE$1))))))</f>
        <v>0</v>
      </c>
      <c r="BF104" s="248">
        <f>$D104*IF(BF$1&gt;'Inputs &amp; Summary'!$D$5,0,IF(BF$1&gt;VLOOKUP($G104,Lists!$J$17:$K$21,2),IF($M104=Lists!$H$3,IF($K104&lt;1,(($S104/$K104)*((1+'Inputs &amp; Summary'!$D$7)^BF$1)),((INT(BF$1/$K104)-INT((BF$1-1)/$K104))*$S104*((1+'Inputs &amp; Summary'!$D$7)^BF$1))),(_xlfn.WEIBULL.DIST(BF$1,$L104,$K104,FALSE)*$S104*((1+'Inputs &amp; Summary'!$D$7)^BF$1))),IF($M104=Lists!$H$3,IF($K104&lt;1,((($R104*(1-$E104)+$Q104*(1-$F104))/$K104)*((1+'Inputs &amp; Summary'!$D$7)^BF$1)),((INT(BF$1/$K104)-INT((BF$1-1)/$K104))*($R104*(1-$E104)+$Q104*(1-$F104))*((1+'Inputs &amp; Summary'!$D$7)^BF$1))),((_xlfn.WEIBULL.DIST(BF$1,$L104,$K104,FALSE)*($R104*(1-$E104)+$Q104*(1-$F104))*((1+'Inputs &amp; Summary'!$D$7)^BF$1))))))</f>
        <v>0</v>
      </c>
      <c r="BG104" s="248">
        <f>$D104*IF(BG$1&gt;'Inputs &amp; Summary'!$D$5,0,IF(BG$1&gt;VLOOKUP($G104,Lists!$J$17:$K$21,2),IF($M104=Lists!$H$3,IF($K104&lt;1,(($S104/$K104)*((1+'Inputs &amp; Summary'!$D$7)^BG$1)),((INT(BG$1/$K104)-INT((BG$1-1)/$K104))*$S104*((1+'Inputs &amp; Summary'!$D$7)^BG$1))),(_xlfn.WEIBULL.DIST(BG$1,$L104,$K104,FALSE)*$S104*((1+'Inputs &amp; Summary'!$D$7)^BG$1))),IF($M104=Lists!$H$3,IF($K104&lt;1,((($R104*(1-$E104)+$Q104*(1-$F104))/$K104)*((1+'Inputs &amp; Summary'!$D$7)^BG$1)),((INT(BG$1/$K104)-INT((BG$1-1)/$K104))*($R104*(1-$E104)+$Q104*(1-$F104))*((1+'Inputs &amp; Summary'!$D$7)^BG$1))),((_xlfn.WEIBULL.DIST(BG$1,$L104,$K104,FALSE)*($R104*(1-$E104)+$Q104*(1-$F104))*((1+'Inputs &amp; Summary'!$D$7)^BG$1))))))</f>
        <v>0</v>
      </c>
      <c r="BH104" s="248">
        <f>$D104*IF(BH$1&gt;'Inputs &amp; Summary'!$D$5,0,IF(BH$1&gt;VLOOKUP($G104,Lists!$J$17:$K$21,2),IF($M104=Lists!$H$3,IF($K104&lt;1,(($S104/$K104)*((1+'Inputs &amp; Summary'!$D$7)^BH$1)),((INT(BH$1/$K104)-INT((BH$1-1)/$K104))*$S104*((1+'Inputs &amp; Summary'!$D$7)^BH$1))),(_xlfn.WEIBULL.DIST(BH$1,$L104,$K104,FALSE)*$S104*((1+'Inputs &amp; Summary'!$D$7)^BH$1))),IF($M104=Lists!$H$3,IF($K104&lt;1,((($R104*(1-$E104)+$Q104*(1-$F104))/$K104)*((1+'Inputs &amp; Summary'!$D$7)^BH$1)),((INT(BH$1/$K104)-INT((BH$1-1)/$K104))*($R104*(1-$E104)+$Q104*(1-$F104))*((1+'Inputs &amp; Summary'!$D$7)^BH$1))),((_xlfn.WEIBULL.DIST(BH$1,$L104,$K104,FALSE)*($R104*(1-$E104)+$Q104*(1-$F104))*((1+'Inputs &amp; Summary'!$D$7)^BH$1))))))</f>
        <v>0</v>
      </c>
      <c r="BI104" s="248">
        <f>$D104*IF(BI$1&gt;'Inputs &amp; Summary'!$D$5,0,IF(BI$1&gt;VLOOKUP($G104,Lists!$J$17:$K$21,2),IF($M104=Lists!$H$3,IF($K104&lt;1,(($S104/$K104)*((1+'Inputs &amp; Summary'!$D$7)^BI$1)),((INT(BI$1/$K104)-INT((BI$1-1)/$K104))*$S104*((1+'Inputs &amp; Summary'!$D$7)^BI$1))),(_xlfn.WEIBULL.DIST(BI$1,$L104,$K104,FALSE)*$S104*((1+'Inputs &amp; Summary'!$D$7)^BI$1))),IF($M104=Lists!$H$3,IF($K104&lt;1,((($R104*(1-$E104)+$Q104*(1-$F104))/$K104)*((1+'Inputs &amp; Summary'!$D$7)^BI$1)),((INT(BI$1/$K104)-INT((BI$1-1)/$K104))*($R104*(1-$E104)+$Q104*(1-$F104))*((1+'Inputs &amp; Summary'!$D$7)^BI$1))),((_xlfn.WEIBULL.DIST(BI$1,$L104,$K104,FALSE)*($R104*(1-$E104)+$Q104*(1-$F104))*((1+'Inputs &amp; Summary'!$D$7)^BI$1))))))</f>
        <v>0</v>
      </c>
      <c r="BJ104" s="248">
        <f>$D104*IF(BJ$1&gt;'Inputs &amp; Summary'!$D$5,0,IF(BJ$1&gt;VLOOKUP($G104,Lists!$J$17:$K$21,2),IF($M104=Lists!$H$3,IF($K104&lt;1,(($S104/$K104)*((1+'Inputs &amp; Summary'!$D$7)^BJ$1)),((INT(BJ$1/$K104)-INT((BJ$1-1)/$K104))*$S104*((1+'Inputs &amp; Summary'!$D$7)^BJ$1))),(_xlfn.WEIBULL.DIST(BJ$1,$L104,$K104,FALSE)*$S104*((1+'Inputs &amp; Summary'!$D$7)^BJ$1))),IF($M104=Lists!$H$3,IF($K104&lt;1,((($R104*(1-$E104)+$Q104*(1-$F104))/$K104)*((1+'Inputs &amp; Summary'!$D$7)^BJ$1)),((INT(BJ$1/$K104)-INT((BJ$1-1)/$K104))*($R104*(1-$E104)+$Q104*(1-$F104))*((1+'Inputs &amp; Summary'!$D$7)^BJ$1))),((_xlfn.WEIBULL.DIST(BJ$1,$L104,$K104,FALSE)*($R104*(1-$E104)+$Q104*(1-$F104))*((1+'Inputs &amp; Summary'!$D$7)^BJ$1))))))</f>
        <v>0</v>
      </c>
      <c r="BK104" s="248">
        <f>$D104*IF(BK$1&gt;'Inputs &amp; Summary'!$D$5,0,IF(BK$1&gt;VLOOKUP($G104,Lists!$J$17:$K$21,2),IF($M104=Lists!$H$3,IF($K104&lt;1,(($S104/$K104)*((1+'Inputs &amp; Summary'!$D$7)^BK$1)),((INT(BK$1/$K104)-INT((BK$1-1)/$K104))*$S104*((1+'Inputs &amp; Summary'!$D$7)^BK$1))),(_xlfn.WEIBULL.DIST(BK$1,$L104,$K104,FALSE)*$S104*((1+'Inputs &amp; Summary'!$D$7)^BK$1))),IF($M104=Lists!$H$3,IF($K104&lt;1,((($R104*(1-$E104)+$Q104*(1-$F104))/$K104)*((1+'Inputs &amp; Summary'!$D$7)^BK$1)),((INT(BK$1/$K104)-INT((BK$1-1)/$K104))*($R104*(1-$E104)+$Q104*(1-$F104))*((1+'Inputs &amp; Summary'!$D$7)^BK$1))),((_xlfn.WEIBULL.DIST(BK$1,$L104,$K104,FALSE)*($R104*(1-$E104)+$Q104*(1-$F104))*((1+'Inputs &amp; Summary'!$D$7)^BK$1))))))</f>
        <v>0</v>
      </c>
      <c r="BL104" s="248">
        <f>$D104*IF(BL$1&gt;'Inputs &amp; Summary'!$D$5,0,IF(BL$1&gt;VLOOKUP($G104,Lists!$J$17:$K$21,2),IF($M104=Lists!$H$3,IF($K104&lt;1,(($S104/$K104)*((1+'Inputs &amp; Summary'!$D$7)^BL$1)),((INT(BL$1/$K104)-INT((BL$1-1)/$K104))*$S104*((1+'Inputs &amp; Summary'!$D$7)^BL$1))),(_xlfn.WEIBULL.DIST(BL$1,$L104,$K104,FALSE)*$S104*((1+'Inputs &amp; Summary'!$D$7)^BL$1))),IF($M104=Lists!$H$3,IF($K104&lt;1,((($R104*(1-$E104)+$Q104*(1-$F104))/$K104)*((1+'Inputs &amp; Summary'!$D$7)^BL$1)),((INT(BL$1/$K104)-INT((BL$1-1)/$K104))*($R104*(1-$E104)+$Q104*(1-$F104))*((1+'Inputs &amp; Summary'!$D$7)^BL$1))),((_xlfn.WEIBULL.DIST(BL$1,$L104,$K104,FALSE)*($R104*(1-$E104)+$Q104*(1-$F104))*((1+'Inputs &amp; Summary'!$D$7)^BL$1))))))</f>
        <v>0</v>
      </c>
    </row>
    <row r="105" spans="1:64" x14ac:dyDescent="0.3">
      <c r="A105" s="236" t="s">
        <v>179</v>
      </c>
      <c r="B105" s="117" t="str">
        <f>IF('Inputs &amp; Summary'!$D$15=Lists!$E$3,INDEX('Residential Rooftop Details'!$A$30:$X$158,MATCH('Cash Flow'!$A105,'Residential Rooftop Details'!$A$30:$A$158,0),COLUMN(B$1)),IF('Inputs &amp; Summary'!$D$15=Lists!$E$4,INDEX('Commercial Rooftop Details'!$A$30:$V$158,MATCH('Cash Flow'!$A105,'Commercial Rooftop Details'!$A$30:$A$158,0),COLUMN(B$1)),INDEX('Ground-Mount Details'!$A$30:$V$158,MATCH('Cash Flow'!$A105,'Ground-Mount Details'!$A$30:$A$158,0),COLUMN(B$1))))</f>
        <v>Preventive</v>
      </c>
      <c r="C105" s="117" t="str">
        <f>IF('Inputs &amp; Summary'!$D$15=Lists!$E$3,INDEX('Residential Rooftop Details'!$A$30:$X$158,MATCH('Cash Flow'!$A105,'Residential Rooftop Details'!$A$30:$A$158,0),COLUMN(C$1)),IF('Inputs &amp; Summary'!$D$15=Lists!$E$4,INDEX('Commercial Rooftop Details'!$A$30:$V$158,MATCH('Cash Flow'!$A105,'Commercial Rooftop Details'!$A$30:$A$158,0),COLUMN(C$1)),INDEX('Ground-Mount Details'!$A$30:$V$158,MATCH('Cash Flow'!$A105,'Ground-Mount Details'!$A$30:$A$158,0),COLUMN(C$1))))</f>
        <v>Inverter</v>
      </c>
      <c r="D105" s="117">
        <f>IF('Inputs &amp; Summary'!$D$15=Lists!$E$3,INDEX('Residential Rooftop Details'!$A$30:$X$158,MATCH('Cash Flow'!$A105,'Residential Rooftop Details'!$A$30:$A$158,0),COLUMN(D$1)),IF('Inputs &amp; Summary'!$D$15=Lists!$E$4,INDEX('Commercial Rooftop Details'!$A$30:$V$158,MATCH('Cash Flow'!$A105,'Commercial Rooftop Details'!$A$30:$A$158,0),COLUMN(D$1)),INDEX('Ground-Mount Details'!$A$30:$V$158,MATCH('Cash Flow'!$A105,'Ground-Mount Details'!$A$30:$A$158,0),COLUMN(D$1))))</f>
        <v>1</v>
      </c>
      <c r="E105" s="117">
        <f>IF('Inputs &amp; Summary'!$D$15=Lists!$E$3,INDEX('Residential Rooftop Details'!$A$30:$X$158,MATCH('Cash Flow'!$A105,'Residential Rooftop Details'!$A$30:$A$158,0),COLUMN(E$1)),IF('Inputs &amp; Summary'!$D$15=Lists!$E$4,INDEX('Commercial Rooftop Details'!$A$30:$V$158,MATCH('Cash Flow'!$A105,'Commercial Rooftop Details'!$A$30:$A$158,0),COLUMN(E$1)),INDEX('Ground-Mount Details'!$A$30:$V$158,MATCH('Cash Flow'!$A105,'Ground-Mount Details'!$A$30:$A$158,0),COLUMN(E$1))))</f>
        <v>0</v>
      </c>
      <c r="F105" s="117">
        <f>IF('Inputs &amp; Summary'!$D$15=Lists!$E$3,INDEX('Residential Rooftop Details'!$A$30:$X$158,MATCH('Cash Flow'!$A105,'Residential Rooftop Details'!$A$30:$A$158,0),COLUMN(F$1)),IF('Inputs &amp; Summary'!$D$15=Lists!$E$4,INDEX('Commercial Rooftop Details'!$A$30:$V$158,MATCH('Cash Flow'!$A105,'Commercial Rooftop Details'!$A$30:$A$158,0),COLUMN(F$1)),INDEX('Ground-Mount Details'!$A$30:$V$158,MATCH('Cash Flow'!$A105,'Ground-Mount Details'!$A$30:$A$158,0),COLUMN(F$1))))</f>
        <v>0</v>
      </c>
      <c r="G105" s="237" t="str">
        <f>IF('Inputs &amp; Summary'!$D$15=Lists!$E$3,INDEX('Residential Rooftop Details'!$A$30:$X$158,MATCH('Cash Flow'!$A105,'Residential Rooftop Details'!$A$30:$A$158,0),COLUMN(G$1)),IF('Inputs &amp; Summary'!$D$15=Lists!$E$4,INDEX('Commercial Rooftop Details'!$A$30:$V$158,MATCH('Cash Flow'!$A105,'Commercial Rooftop Details'!$A$30:$A$158,0),COLUMN(G$1)),INDEX('Ground-Mount Details'!$A$30:$V$158,MATCH('Cash Flow'!$A105,'Ground-Mount Details'!$A$30:$A$158,0),COLUMN(G$1))))</f>
        <v>N/A</v>
      </c>
      <c r="H105" s="237" t="str">
        <f>IF('Inputs &amp; Summary'!$D$15=Lists!$E$3,INDEX('Residential Rooftop Details'!$A$30:$X$158,MATCH('Cash Flow'!$A105,'Residential Rooftop Details'!$A$30:$A$158,0),COLUMN(H$1)),IF('Inputs &amp; Summary'!$D$15=Lists!$E$4,INDEX('Commercial Rooftop Details'!$A$30:$V$158,MATCH('Cash Flow'!$A105,'Commercial Rooftop Details'!$A$30:$A$158,0),COLUMN(H$1)),INDEX('Ground-Mount Details'!$A$30:$V$158,MATCH('Cash Flow'!$A105,'Ground-Mount Details'!$A$30:$A$158,0),COLUMN(H$1))))</f>
        <v>inverter</v>
      </c>
      <c r="I105" s="237" t="str">
        <f>IF('Inputs &amp; Summary'!$D$15=Lists!$E$3,INDEX('Residential Rooftop Details'!$A$30:$X$158,MATCH('Cash Flow'!$A105,'Residential Rooftop Details'!$A$30:$A$158,0),COLUMN(I$1)),IF('Inputs &amp; Summary'!$D$15=Lists!$E$4,INDEX('Commercial Rooftop Details'!$A$30:$V$158,MATCH('Cash Flow'!$A105,'Commercial Rooftop Details'!$A$30:$A$158,0),COLUMN(I$1)),INDEX('Ground-Mount Details'!$A$30:$V$158,MATCH('Cash Flow'!$A105,'Ground-Mount Details'!$A$30:$A$158,0),COLUMN(I$1))))</f>
        <v>Cleaner</v>
      </c>
      <c r="J105" s="238">
        <f>IF('Inputs &amp; Summary'!$D$15=Lists!$E$3,INDEX('Residential Rooftop Details'!$A$30:$X$158,MATCH('Cash Flow'!$A105,'Residential Rooftop Details'!$A$30:$A$158,0),COLUMN(J$1)),IF('Inputs &amp; Summary'!$D$15=Lists!$E$4,INDEX('Commercial Rooftop Details'!$A$30:$V$158,MATCH('Cash Flow'!$A105,'Commercial Rooftop Details'!$A$30:$A$158,0),COLUMN(J$1)),INDEX('Ground-Mount Details'!$A$30:$V$158,MATCH('Cash Flow'!$A105,'Ground-Mount Details'!$A$30:$A$158,0),COLUMN(J$1))))</f>
        <v>10.677884615384615</v>
      </c>
      <c r="K105" s="239">
        <f>IF('Inputs &amp; Summary'!$D$15=Lists!$E$3,INDEX('Residential Rooftop Details'!$A$30:$X$158,MATCH('Cash Flow'!$A105,'Residential Rooftop Details'!$A$30:$A$158,0),COLUMN(K$1)),IF('Inputs &amp; Summary'!$D$15=Lists!$E$4,INDEX('Commercial Rooftop Details'!$A$30:$V$158,MATCH('Cash Flow'!$A105,'Commercial Rooftop Details'!$A$30:$A$158,0),COLUMN(K$1)),INDEX('Ground-Mount Details'!$A$30:$V$158,MATCH('Cash Flow'!$A105,'Ground-Mount Details'!$A$30:$A$158,0),COLUMN(K$1))))</f>
        <v>1</v>
      </c>
      <c r="L105" s="239">
        <f>IF('Inputs &amp; Summary'!$D$15=Lists!$E$3,INDEX('Residential Rooftop Details'!$A$30:$X$158,MATCH('Cash Flow'!$A105,'Residential Rooftop Details'!$A$30:$A$158,0),COLUMN(L$1)),IF('Inputs &amp; Summary'!$D$15=Lists!$E$4,INDEX('Commercial Rooftop Details'!$A$30:$V$158,MATCH('Cash Flow'!$A105,'Commercial Rooftop Details'!$A$30:$A$158,0),COLUMN(L$1)),INDEX('Ground-Mount Details'!$A$30:$V$158,MATCH('Cash Flow'!$A105,'Ground-Mount Details'!$A$30:$A$158,0),COLUMN(L$1))))</f>
        <v>1</v>
      </c>
      <c r="M105" s="238" t="str">
        <f>IF('Inputs &amp; Summary'!$D$15=Lists!$E$3,INDEX('Residential Rooftop Details'!$A$30:$X$158,MATCH('Cash Flow'!$A105,'Residential Rooftop Details'!$A$30:$A$158,0),COLUMN(M$1)),IF('Inputs &amp; Summary'!$D$15=Lists!$E$4,INDEX('Commercial Rooftop Details'!$A$30:$V$158,MATCH('Cash Flow'!$A105,'Commercial Rooftop Details'!$A$30:$A$158,0),COLUMN(M$1)),INDEX('Ground-Mount Details'!$A$30:$V$158,MATCH('Cash Flow'!$A105,'Ground-Mount Details'!$A$30:$A$158,0),COLUMN(M$1))))</f>
        <v>interval</v>
      </c>
      <c r="N105" s="240">
        <f>IF('Inputs &amp; Summary'!$D$15=Lists!$E$3,INDEX('Residential Rooftop Details'!$A$30:$X$158,MATCH('Cash Flow'!$A105,'Residential Rooftop Details'!$A$30:$A$158,0),COLUMN(N$1)),IF('Inputs &amp; Summary'!$D$15=Lists!$E$4,INDEX('Commercial Rooftop Details'!$A$30:$V$158,MATCH('Cash Flow'!$A105,'Commercial Rooftop Details'!$A$30:$A$158,0),COLUMN(N$1)),INDEX('Ground-Mount Details'!$A$30:$V$158,MATCH('Cash Flow'!$A105,'Ground-Mount Details'!$A$30:$A$158,0),COLUMN(N$1))))</f>
        <v>1</v>
      </c>
      <c r="O105" s="239">
        <f>IF('Inputs &amp; Summary'!$D$15=Lists!$E$3,INDEX('Residential Rooftop Details'!$A$30:$X$158,MATCH('Cash Flow'!$A105,'Residential Rooftop Details'!$A$30:$A$158,0),COLUMN(O$1)),IF('Inputs &amp; Summary'!$D$15=Lists!$E$4,INDEX('Commercial Rooftop Details'!$A$30:$V$158,MATCH('Cash Flow'!$A105,'Commercial Rooftop Details'!$A$30:$A$158,0),COLUMN(O$1)),INDEX('Ground-Mount Details'!$A$30:$V$158,MATCH('Cash Flow'!$A105,'Ground-Mount Details'!$A$30:$A$158,0),COLUMN(O$1))))</f>
        <v>0.1</v>
      </c>
      <c r="P105" s="241">
        <f>IF('Inputs &amp; Summary'!$D$15=Lists!$E$3,INDEX('Residential Rooftop Details'!$A$30:$X$158,MATCH('Cash Flow'!$A105,'Residential Rooftop Details'!$A$30:$A$158,0),COLUMN(P$1)),IF('Inputs &amp; Summary'!$D$15=Lists!$E$4,INDEX('Commercial Rooftop Details'!$A$30:$V$158,MATCH('Cash Flow'!$A105,'Commercial Rooftop Details'!$A$30:$A$158,0),COLUMN(P$1)),INDEX('Ground-Mount Details'!$A$30:$V$158,MATCH('Cash Flow'!$A105,'Ground-Mount Details'!$A$30:$A$158,0),COLUMN(P$1))))</f>
        <v>0</v>
      </c>
      <c r="Q105" s="242">
        <f>IF('Inputs &amp; Summary'!$D$15=Lists!$E$3,INDEX('Residential Rooftop Details'!$A$30:$X$158,MATCH('Cash Flow'!$A105,'Residential Rooftop Details'!$A$30:$A$158,0),COLUMN(Q$1)),IF('Inputs &amp; Summary'!$D$15=Lists!$E$4,INDEX('Commercial Rooftop Details'!$A$30:$V$158,MATCH('Cash Flow'!$A105,'Commercial Rooftop Details'!$A$30:$A$158,0),COLUMN(Q$1)),INDEX('Ground-Mount Details'!$A$30:$V$158,MATCH('Cash Flow'!$A105,'Ground-Mount Details'!$A$30:$A$158,0),COLUMN(Q$1))))</f>
        <v>1.0677884615384616</v>
      </c>
      <c r="R105" s="242">
        <f>IF('Inputs &amp; Summary'!$D$15=Lists!$E$3,INDEX('Residential Rooftop Details'!$A$30:$X$158,MATCH('Cash Flow'!$A105,'Residential Rooftop Details'!$A$30:$A$158,0),COLUMN(R$1)),IF('Inputs &amp; Summary'!$D$15=Lists!$E$4,INDEX('Commercial Rooftop Details'!$A$30:$V$158,MATCH('Cash Flow'!$A105,'Commercial Rooftop Details'!$A$30:$A$158,0),COLUMN(R$1)),INDEX('Ground-Mount Details'!$A$30:$V$158,MATCH('Cash Flow'!$A105,'Ground-Mount Details'!$A$30:$A$158,0),COLUMN(R$1))))</f>
        <v>0</v>
      </c>
      <c r="S105" s="243">
        <f>IF('Inputs &amp; Summary'!$D$15=Lists!$E$3,INDEX('Residential Rooftop Details'!$A$30:$X$158,MATCH('Cash Flow'!$A105,'Residential Rooftop Details'!$A$30:$A$158,0),COLUMN(S$1)),IF('Inputs &amp; Summary'!$D$15=Lists!$E$4,INDEX('Commercial Rooftop Details'!$A$30:$V$158,MATCH('Cash Flow'!$A105,'Commercial Rooftop Details'!$A$30:$A$158,0),COLUMN(S$1)),INDEX('Ground-Mount Details'!$A$30:$V$158,MATCH('Cash Flow'!$A105,'Ground-Mount Details'!$A$30:$A$158,0),COLUMN(S$1))))</f>
        <v>1.0677884615384616</v>
      </c>
      <c r="T105" s="238">
        <f>IF('Inputs &amp; Summary'!$D$15=Lists!$E$3,INDEX('Residential Rooftop Details'!$A$30:$X$158,MATCH('Cash Flow'!$A105,'Residential Rooftop Details'!$A$30:$A$158,0),COLUMN(T$1)),IF('Inputs &amp; Summary'!$D$15=Lists!$E$4,INDEX('Commercial Rooftop Details'!$A$30:$V$158,MATCH('Cash Flow'!$A105,'Commercial Rooftop Details'!$A$30:$A$158,0),COLUMN(T$1)),INDEX('Ground-Mount Details'!$A$30:$V$158,MATCH('Cash Flow'!$A105,'Ground-Mount Details'!$A$30:$A$158,0),COLUMN(T$1))))</f>
        <v>0</v>
      </c>
      <c r="U105" s="244">
        <f>IF('Inputs &amp; Summary'!$D$15=Lists!$E$3,INDEX('Residential Rooftop Details'!$A$30:$X$158,MATCH('Cash Flow'!$A105,'Residential Rooftop Details'!$A$30:$A$158,0),COLUMN(U$1)),IF('Inputs &amp; Summary'!$D$15=Lists!$E$4,INDEX('Commercial Rooftop Details'!$A$30:$V$158,MATCH('Cash Flow'!$A105,'Commercial Rooftop Details'!$A$30:$A$158,0),COLUMN(U$1)),INDEX('Ground-Mount Details'!$A$30:$V$158,MATCH('Cash Flow'!$A105,'Ground-Mount Details'!$A$30:$A$158,0),COLUMN(U$1))))</f>
        <v>0</v>
      </c>
      <c r="V105" s="245">
        <f t="shared" si="10"/>
        <v>1.3231670069678887</v>
      </c>
      <c r="W105" s="245">
        <f>NPV('Inputs &amp; Summary'!$D$6,Y105:BL105)</f>
        <v>13.41832130669253</v>
      </c>
      <c r="X105" s="246">
        <f t="shared" si="9"/>
        <v>9.7390682485679164E-5</v>
      </c>
      <c r="Y105" s="248">
        <f>$D105*IF(Y$1&gt;'Inputs &amp; Summary'!$D$5,0,IF(Y$1&gt;VLOOKUP($G105,Lists!$J$17:$K$21,2),IF($M105=Lists!$H$3,IF($K105&lt;1,(($S105/$K105)*((1+'Inputs &amp; Summary'!$D$7)^Y$1)),((INT(Y$1/$K105)-INT((Y$1-1)/$K105))*$S105*((1+'Inputs &amp; Summary'!$D$7)^Y$1))),(_xlfn.WEIBULL.DIST(Y$1,$L105,$K105,FALSE)*$S105*((1+'Inputs &amp; Summary'!$D$7)^Y$1))),IF($M105=Lists!$H$3,IF($K105&lt;1,((($R105*(1-$E105)+$Q105*(1-$F105))/$K105)*((1+'Inputs &amp; Summary'!$D$7)^Y$1)),((INT(Y$1/$K105)-INT((Y$1-1)/$K105))*($R105*(1-$E105)+$Q105*(1-$F105))*((1+'Inputs &amp; Summary'!$D$7)^Y$1))),((_xlfn.WEIBULL.DIST(Y$1,$L105,$K105,FALSE)*($R105*(1-$E105)+$Q105*(1-$F105))*((1+'Inputs &amp; Summary'!$D$7)^Y$1))))))</f>
        <v>1.0891442307692309</v>
      </c>
      <c r="Z105" s="248">
        <f>$D105*IF(Z$1&gt;'Inputs &amp; Summary'!$D$5,0,IF(Z$1&gt;VLOOKUP($G105,Lists!$J$17:$K$21,2),IF($M105=Lists!$H$3,IF($K105&lt;1,(($S105/$K105)*((1+'Inputs &amp; Summary'!$D$7)^Z$1)),((INT(Z$1/$K105)-INT((Z$1-1)/$K105))*$S105*((1+'Inputs &amp; Summary'!$D$7)^Z$1))),(_xlfn.WEIBULL.DIST(Z$1,$L105,$K105,FALSE)*$S105*((1+'Inputs &amp; Summary'!$D$7)^Z$1))),IF($M105=Lists!$H$3,IF($K105&lt;1,((($R105*(1-$E105)+$Q105*(1-$F105))/$K105)*((1+'Inputs &amp; Summary'!$D$7)^Z$1)),((INT(Z$1/$K105)-INT((Z$1-1)/$K105))*($R105*(1-$E105)+$Q105*(1-$F105))*((1+'Inputs &amp; Summary'!$D$7)^Z$1))),((_xlfn.WEIBULL.DIST(Z$1,$L105,$K105,FALSE)*($R105*(1-$E105)+$Q105*(1-$F105))*((1+'Inputs &amp; Summary'!$D$7)^Z$1))))))</f>
        <v>1.1109271153846154</v>
      </c>
      <c r="AA105" s="248">
        <f>$D105*IF(AA$1&gt;'Inputs &amp; Summary'!$D$5,0,IF(AA$1&gt;VLOOKUP($G105,Lists!$J$17:$K$21,2),IF($M105=Lists!$H$3,IF($K105&lt;1,(($S105/$K105)*((1+'Inputs &amp; Summary'!$D$7)^AA$1)),((INT(AA$1/$K105)-INT((AA$1-1)/$K105))*$S105*((1+'Inputs &amp; Summary'!$D$7)^AA$1))),(_xlfn.WEIBULL.DIST(AA$1,$L105,$K105,FALSE)*$S105*((1+'Inputs &amp; Summary'!$D$7)^AA$1))),IF($M105=Lists!$H$3,IF($K105&lt;1,((($R105*(1-$E105)+$Q105*(1-$F105))/$K105)*((1+'Inputs &amp; Summary'!$D$7)^AA$1)),((INT(AA$1/$K105)-INT((AA$1-1)/$K105))*($R105*(1-$E105)+$Q105*(1-$F105))*((1+'Inputs &amp; Summary'!$D$7)^AA$1))),((_xlfn.WEIBULL.DIST(AA$1,$L105,$K105,FALSE)*($R105*(1-$E105)+$Q105*(1-$F105))*((1+'Inputs &amp; Summary'!$D$7)^AA$1))))))</f>
        <v>1.1331456576923078</v>
      </c>
      <c r="AB105" s="248">
        <f>$D105*IF(AB$1&gt;'Inputs &amp; Summary'!$D$5,0,IF(AB$1&gt;VLOOKUP($G105,Lists!$J$17:$K$21,2),IF($M105=Lists!$H$3,IF($K105&lt;1,(($S105/$K105)*((1+'Inputs &amp; Summary'!$D$7)^AB$1)),((INT(AB$1/$K105)-INT((AB$1-1)/$K105))*$S105*((1+'Inputs &amp; Summary'!$D$7)^AB$1))),(_xlfn.WEIBULL.DIST(AB$1,$L105,$K105,FALSE)*$S105*((1+'Inputs &amp; Summary'!$D$7)^AB$1))),IF($M105=Lists!$H$3,IF($K105&lt;1,((($R105*(1-$E105)+$Q105*(1-$F105))/$K105)*((1+'Inputs &amp; Summary'!$D$7)^AB$1)),((INT(AB$1/$K105)-INT((AB$1-1)/$K105))*($R105*(1-$E105)+$Q105*(1-$F105))*((1+'Inputs &amp; Summary'!$D$7)^AB$1))),((_xlfn.WEIBULL.DIST(AB$1,$L105,$K105,FALSE)*($R105*(1-$E105)+$Q105*(1-$F105))*((1+'Inputs &amp; Summary'!$D$7)^AB$1))))))</f>
        <v>1.1558085708461538</v>
      </c>
      <c r="AC105" s="248">
        <f>$D105*IF(AC$1&gt;'Inputs &amp; Summary'!$D$5,0,IF(AC$1&gt;VLOOKUP($G105,Lists!$J$17:$K$21,2),IF($M105=Lists!$H$3,IF($K105&lt;1,(($S105/$K105)*((1+'Inputs &amp; Summary'!$D$7)^AC$1)),((INT(AC$1/$K105)-INT((AC$1-1)/$K105))*$S105*((1+'Inputs &amp; Summary'!$D$7)^AC$1))),(_xlfn.WEIBULL.DIST(AC$1,$L105,$K105,FALSE)*$S105*((1+'Inputs &amp; Summary'!$D$7)^AC$1))),IF($M105=Lists!$H$3,IF($K105&lt;1,((($R105*(1-$E105)+$Q105*(1-$F105))/$K105)*((1+'Inputs &amp; Summary'!$D$7)^AC$1)),((INT(AC$1/$K105)-INT((AC$1-1)/$K105))*($R105*(1-$E105)+$Q105*(1-$F105))*((1+'Inputs &amp; Summary'!$D$7)^AC$1))),((_xlfn.WEIBULL.DIST(AC$1,$L105,$K105,FALSE)*($R105*(1-$E105)+$Q105*(1-$F105))*((1+'Inputs &amp; Summary'!$D$7)^AC$1))))))</f>
        <v>1.1789247422630771</v>
      </c>
      <c r="AD105" s="248">
        <f>$D105*IF(AD$1&gt;'Inputs &amp; Summary'!$D$5,0,IF(AD$1&gt;VLOOKUP($G105,Lists!$J$17:$K$21,2),IF($M105=Lists!$H$3,IF($K105&lt;1,(($S105/$K105)*((1+'Inputs &amp; Summary'!$D$7)^AD$1)),((INT(AD$1/$K105)-INT((AD$1-1)/$K105))*$S105*((1+'Inputs &amp; Summary'!$D$7)^AD$1))),(_xlfn.WEIBULL.DIST(AD$1,$L105,$K105,FALSE)*$S105*((1+'Inputs &amp; Summary'!$D$7)^AD$1))),IF($M105=Lists!$H$3,IF($K105&lt;1,((($R105*(1-$E105)+$Q105*(1-$F105))/$K105)*((1+'Inputs &amp; Summary'!$D$7)^AD$1)),((INT(AD$1/$K105)-INT((AD$1-1)/$K105))*($R105*(1-$E105)+$Q105*(1-$F105))*((1+'Inputs &amp; Summary'!$D$7)^AD$1))),((_xlfn.WEIBULL.DIST(AD$1,$L105,$K105,FALSE)*($R105*(1-$E105)+$Q105*(1-$F105))*((1+'Inputs &amp; Summary'!$D$7)^AD$1))))))</f>
        <v>1.2025032371083386</v>
      </c>
      <c r="AE105" s="248">
        <f>$D105*IF(AE$1&gt;'Inputs &amp; Summary'!$D$5,0,IF(AE$1&gt;VLOOKUP($G105,Lists!$J$17:$K$21,2),IF($M105=Lists!$H$3,IF($K105&lt;1,(($S105/$K105)*((1+'Inputs &amp; Summary'!$D$7)^AE$1)),((INT(AE$1/$K105)-INT((AE$1-1)/$K105))*$S105*((1+'Inputs &amp; Summary'!$D$7)^AE$1))),(_xlfn.WEIBULL.DIST(AE$1,$L105,$K105,FALSE)*$S105*((1+'Inputs &amp; Summary'!$D$7)^AE$1))),IF($M105=Lists!$H$3,IF($K105&lt;1,((($R105*(1-$E105)+$Q105*(1-$F105))/$K105)*((1+'Inputs &amp; Summary'!$D$7)^AE$1)),((INT(AE$1/$K105)-INT((AE$1-1)/$K105))*($R105*(1-$E105)+$Q105*(1-$F105))*((1+'Inputs &amp; Summary'!$D$7)^AE$1))),((_xlfn.WEIBULL.DIST(AE$1,$L105,$K105,FALSE)*($R105*(1-$E105)+$Q105*(1-$F105))*((1+'Inputs &amp; Summary'!$D$7)^AE$1))))))</f>
        <v>1.226553301850505</v>
      </c>
      <c r="AF105" s="248">
        <f>$D105*IF(AF$1&gt;'Inputs &amp; Summary'!$D$5,0,IF(AF$1&gt;VLOOKUP($G105,Lists!$J$17:$K$21,2),IF($M105=Lists!$H$3,IF($K105&lt;1,(($S105/$K105)*((1+'Inputs &amp; Summary'!$D$7)^AF$1)),((INT(AF$1/$K105)-INT((AF$1-1)/$K105))*$S105*((1+'Inputs &amp; Summary'!$D$7)^AF$1))),(_xlfn.WEIBULL.DIST(AF$1,$L105,$K105,FALSE)*$S105*((1+'Inputs &amp; Summary'!$D$7)^AF$1))),IF($M105=Lists!$H$3,IF($K105&lt;1,((($R105*(1-$E105)+$Q105*(1-$F105))/$K105)*((1+'Inputs &amp; Summary'!$D$7)^AF$1)),((INT(AF$1/$K105)-INT((AF$1-1)/$K105))*($R105*(1-$E105)+$Q105*(1-$F105))*((1+'Inputs &amp; Summary'!$D$7)^AF$1))),((_xlfn.WEIBULL.DIST(AF$1,$L105,$K105,FALSE)*($R105*(1-$E105)+$Q105*(1-$F105))*((1+'Inputs &amp; Summary'!$D$7)^AF$1))))))</f>
        <v>1.2510843678875154</v>
      </c>
      <c r="AG105" s="248">
        <f>$D105*IF(AG$1&gt;'Inputs &amp; Summary'!$D$5,0,IF(AG$1&gt;VLOOKUP($G105,Lists!$J$17:$K$21,2),IF($M105=Lists!$H$3,IF($K105&lt;1,(($S105/$K105)*((1+'Inputs &amp; Summary'!$D$7)^AG$1)),((INT(AG$1/$K105)-INT((AG$1-1)/$K105))*$S105*((1+'Inputs &amp; Summary'!$D$7)^AG$1))),(_xlfn.WEIBULL.DIST(AG$1,$L105,$K105,FALSE)*$S105*((1+'Inputs &amp; Summary'!$D$7)^AG$1))),IF($M105=Lists!$H$3,IF($K105&lt;1,((($R105*(1-$E105)+$Q105*(1-$F105))/$K105)*((1+'Inputs &amp; Summary'!$D$7)^AG$1)),((INT(AG$1/$K105)-INT((AG$1-1)/$K105))*($R105*(1-$E105)+$Q105*(1-$F105))*((1+'Inputs &amp; Summary'!$D$7)^AG$1))),((_xlfn.WEIBULL.DIST(AG$1,$L105,$K105,FALSE)*($R105*(1-$E105)+$Q105*(1-$F105))*((1+'Inputs &amp; Summary'!$D$7)^AG$1))))))</f>
        <v>1.2761060552452657</v>
      </c>
      <c r="AH105" s="248">
        <f>$D105*IF(AH$1&gt;'Inputs &amp; Summary'!$D$5,0,IF(AH$1&gt;VLOOKUP($G105,Lists!$J$17:$K$21,2),IF($M105=Lists!$H$3,IF($K105&lt;1,(($S105/$K105)*((1+'Inputs &amp; Summary'!$D$7)^AH$1)),((INT(AH$1/$K105)-INT((AH$1-1)/$K105))*$S105*((1+'Inputs &amp; Summary'!$D$7)^AH$1))),(_xlfn.WEIBULL.DIST(AH$1,$L105,$K105,FALSE)*$S105*((1+'Inputs &amp; Summary'!$D$7)^AH$1))),IF($M105=Lists!$H$3,IF($K105&lt;1,((($R105*(1-$E105)+$Q105*(1-$F105))/$K105)*((1+'Inputs &amp; Summary'!$D$7)^AH$1)),((INT(AH$1/$K105)-INT((AH$1-1)/$K105))*($R105*(1-$E105)+$Q105*(1-$F105))*((1+'Inputs &amp; Summary'!$D$7)^AH$1))),((_xlfn.WEIBULL.DIST(AH$1,$L105,$K105,FALSE)*($R105*(1-$E105)+$Q105*(1-$F105))*((1+'Inputs &amp; Summary'!$D$7)^AH$1))))))</f>
        <v>1.3016281763501711</v>
      </c>
      <c r="AI105" s="248">
        <f>$D105*IF(AI$1&gt;'Inputs &amp; Summary'!$D$5,0,IF(AI$1&gt;VLOOKUP($G105,Lists!$J$17:$K$21,2),IF($M105=Lists!$H$3,IF($K105&lt;1,(($S105/$K105)*((1+'Inputs &amp; Summary'!$D$7)^AI$1)),((INT(AI$1/$K105)-INT((AI$1-1)/$K105))*$S105*((1+'Inputs &amp; Summary'!$D$7)^AI$1))),(_xlfn.WEIBULL.DIST(AI$1,$L105,$K105,FALSE)*$S105*((1+'Inputs &amp; Summary'!$D$7)^AI$1))),IF($M105=Lists!$H$3,IF($K105&lt;1,((($R105*(1-$E105)+$Q105*(1-$F105))/$K105)*((1+'Inputs &amp; Summary'!$D$7)^AI$1)),((INT(AI$1/$K105)-INT((AI$1-1)/$K105))*($R105*(1-$E105)+$Q105*(1-$F105))*((1+'Inputs &amp; Summary'!$D$7)^AI$1))),((_xlfn.WEIBULL.DIST(AI$1,$L105,$K105,FALSE)*($R105*(1-$E105)+$Q105*(1-$F105))*((1+'Inputs &amp; Summary'!$D$7)^AI$1))))))</f>
        <v>1.3276607398771743</v>
      </c>
      <c r="AJ105" s="248">
        <f>$D105*IF(AJ$1&gt;'Inputs &amp; Summary'!$D$5,0,IF(AJ$1&gt;VLOOKUP($G105,Lists!$J$17:$K$21,2),IF($M105=Lists!$H$3,IF($K105&lt;1,(($S105/$K105)*((1+'Inputs &amp; Summary'!$D$7)^AJ$1)),((INT(AJ$1/$K105)-INT((AJ$1-1)/$K105))*$S105*((1+'Inputs &amp; Summary'!$D$7)^AJ$1))),(_xlfn.WEIBULL.DIST(AJ$1,$L105,$K105,FALSE)*$S105*((1+'Inputs &amp; Summary'!$D$7)^AJ$1))),IF($M105=Lists!$H$3,IF($K105&lt;1,((($R105*(1-$E105)+$Q105*(1-$F105))/$K105)*((1+'Inputs &amp; Summary'!$D$7)^AJ$1)),((INT(AJ$1/$K105)-INT((AJ$1-1)/$K105))*($R105*(1-$E105)+$Q105*(1-$F105))*((1+'Inputs &amp; Summary'!$D$7)^AJ$1))),((_xlfn.WEIBULL.DIST(AJ$1,$L105,$K105,FALSE)*($R105*(1-$E105)+$Q105*(1-$F105))*((1+'Inputs &amp; Summary'!$D$7)^AJ$1))))))</f>
        <v>1.3542139546747178</v>
      </c>
      <c r="AK105" s="248">
        <f>$D105*IF(AK$1&gt;'Inputs &amp; Summary'!$D$5,0,IF(AK$1&gt;VLOOKUP($G105,Lists!$J$17:$K$21,2),IF($M105=Lists!$H$3,IF($K105&lt;1,(($S105/$K105)*((1+'Inputs &amp; Summary'!$D$7)^AK$1)),((INT(AK$1/$K105)-INT((AK$1-1)/$K105))*$S105*((1+'Inputs &amp; Summary'!$D$7)^AK$1))),(_xlfn.WEIBULL.DIST(AK$1,$L105,$K105,FALSE)*$S105*((1+'Inputs &amp; Summary'!$D$7)^AK$1))),IF($M105=Lists!$H$3,IF($K105&lt;1,((($R105*(1-$E105)+$Q105*(1-$F105))/$K105)*((1+'Inputs &amp; Summary'!$D$7)^AK$1)),((INT(AK$1/$K105)-INT((AK$1-1)/$K105))*($R105*(1-$E105)+$Q105*(1-$F105))*((1+'Inputs &amp; Summary'!$D$7)^AK$1))),((_xlfn.WEIBULL.DIST(AK$1,$L105,$K105,FALSE)*($R105*(1-$E105)+$Q105*(1-$F105))*((1+'Inputs &amp; Summary'!$D$7)^AK$1))))))</f>
        <v>1.3812982337682123</v>
      </c>
      <c r="AL105" s="248">
        <f>$D105*IF(AL$1&gt;'Inputs &amp; Summary'!$D$5,0,IF(AL$1&gt;VLOOKUP($G105,Lists!$J$17:$K$21,2),IF($M105=Lists!$H$3,IF($K105&lt;1,(($S105/$K105)*((1+'Inputs &amp; Summary'!$D$7)^AL$1)),((INT(AL$1/$K105)-INT((AL$1-1)/$K105))*$S105*((1+'Inputs &amp; Summary'!$D$7)^AL$1))),(_xlfn.WEIBULL.DIST(AL$1,$L105,$K105,FALSE)*$S105*((1+'Inputs &amp; Summary'!$D$7)^AL$1))),IF($M105=Lists!$H$3,IF($K105&lt;1,((($R105*(1-$E105)+$Q105*(1-$F105))/$K105)*((1+'Inputs &amp; Summary'!$D$7)^AL$1)),((INT(AL$1/$K105)-INT((AL$1-1)/$K105))*($R105*(1-$E105)+$Q105*(1-$F105))*((1+'Inputs &amp; Summary'!$D$7)^AL$1))),((_xlfn.WEIBULL.DIST(AL$1,$L105,$K105,FALSE)*($R105*(1-$E105)+$Q105*(1-$F105))*((1+'Inputs &amp; Summary'!$D$7)^AL$1))))))</f>
        <v>1.4089241984435765</v>
      </c>
      <c r="AM105" s="248">
        <f>$D105*IF(AM$1&gt;'Inputs &amp; Summary'!$D$5,0,IF(AM$1&gt;VLOOKUP($G105,Lists!$J$17:$K$21,2),IF($M105=Lists!$H$3,IF($K105&lt;1,(($S105/$K105)*((1+'Inputs &amp; Summary'!$D$7)^AM$1)),((INT(AM$1/$K105)-INT((AM$1-1)/$K105))*$S105*((1+'Inputs &amp; Summary'!$D$7)^AM$1))),(_xlfn.WEIBULL.DIST(AM$1,$L105,$K105,FALSE)*$S105*((1+'Inputs &amp; Summary'!$D$7)^AM$1))),IF($M105=Lists!$H$3,IF($K105&lt;1,((($R105*(1-$E105)+$Q105*(1-$F105))/$K105)*((1+'Inputs &amp; Summary'!$D$7)^AM$1)),((INT(AM$1/$K105)-INT((AM$1-1)/$K105))*($R105*(1-$E105)+$Q105*(1-$F105))*((1+'Inputs &amp; Summary'!$D$7)^AM$1))),((_xlfn.WEIBULL.DIST(AM$1,$L105,$K105,FALSE)*($R105*(1-$E105)+$Q105*(1-$F105))*((1+'Inputs &amp; Summary'!$D$7)^AM$1))))))</f>
        <v>1.4371026824124478</v>
      </c>
      <c r="AN105" s="248">
        <f>$D105*IF(AN$1&gt;'Inputs &amp; Summary'!$D$5,0,IF(AN$1&gt;VLOOKUP($G105,Lists!$J$17:$K$21,2),IF($M105=Lists!$H$3,IF($K105&lt;1,(($S105/$K105)*((1+'Inputs &amp; Summary'!$D$7)^AN$1)),((INT(AN$1/$K105)-INT((AN$1-1)/$K105))*$S105*((1+'Inputs &amp; Summary'!$D$7)^AN$1))),(_xlfn.WEIBULL.DIST(AN$1,$L105,$K105,FALSE)*$S105*((1+'Inputs &amp; Summary'!$D$7)^AN$1))),IF($M105=Lists!$H$3,IF($K105&lt;1,((($R105*(1-$E105)+$Q105*(1-$F105))/$K105)*((1+'Inputs &amp; Summary'!$D$7)^AN$1)),((INT(AN$1/$K105)-INT((AN$1-1)/$K105))*($R105*(1-$E105)+$Q105*(1-$F105))*((1+'Inputs &amp; Summary'!$D$7)^AN$1))),((_xlfn.WEIBULL.DIST(AN$1,$L105,$K105,FALSE)*($R105*(1-$E105)+$Q105*(1-$F105))*((1+'Inputs &amp; Summary'!$D$7)^AN$1))))))</f>
        <v>1.465844736060697</v>
      </c>
      <c r="AO105" s="248">
        <f>$D105*IF(AO$1&gt;'Inputs &amp; Summary'!$D$5,0,IF(AO$1&gt;VLOOKUP($G105,Lists!$J$17:$K$21,2),IF($M105=Lists!$H$3,IF($K105&lt;1,(($S105/$K105)*((1+'Inputs &amp; Summary'!$D$7)^AO$1)),((INT(AO$1/$K105)-INT((AO$1-1)/$K105))*$S105*((1+'Inputs &amp; Summary'!$D$7)^AO$1))),(_xlfn.WEIBULL.DIST(AO$1,$L105,$K105,FALSE)*$S105*((1+'Inputs &amp; Summary'!$D$7)^AO$1))),IF($M105=Lists!$H$3,IF($K105&lt;1,((($R105*(1-$E105)+$Q105*(1-$F105))/$K105)*((1+'Inputs &amp; Summary'!$D$7)^AO$1)),((INT(AO$1/$K105)-INT((AO$1-1)/$K105))*($R105*(1-$E105)+$Q105*(1-$F105))*((1+'Inputs &amp; Summary'!$D$7)^AO$1))),((_xlfn.WEIBULL.DIST(AO$1,$L105,$K105,FALSE)*($R105*(1-$E105)+$Q105*(1-$F105))*((1+'Inputs &amp; Summary'!$D$7)^AO$1))))))</f>
        <v>1.4951616307819109</v>
      </c>
      <c r="AP105" s="248">
        <f>$D105*IF(AP$1&gt;'Inputs &amp; Summary'!$D$5,0,IF(AP$1&gt;VLOOKUP($G105,Lists!$J$17:$K$21,2),IF($M105=Lists!$H$3,IF($K105&lt;1,(($S105/$K105)*((1+'Inputs &amp; Summary'!$D$7)^AP$1)),((INT(AP$1/$K105)-INT((AP$1-1)/$K105))*$S105*((1+'Inputs &amp; Summary'!$D$7)^AP$1))),(_xlfn.WEIBULL.DIST(AP$1,$L105,$K105,FALSE)*$S105*((1+'Inputs &amp; Summary'!$D$7)^AP$1))),IF($M105=Lists!$H$3,IF($K105&lt;1,((($R105*(1-$E105)+$Q105*(1-$F105))/$K105)*((1+'Inputs &amp; Summary'!$D$7)^AP$1)),((INT(AP$1/$K105)-INT((AP$1-1)/$K105))*($R105*(1-$E105)+$Q105*(1-$F105))*((1+'Inputs &amp; Summary'!$D$7)^AP$1))),((_xlfn.WEIBULL.DIST(AP$1,$L105,$K105,FALSE)*($R105*(1-$E105)+$Q105*(1-$F105))*((1+'Inputs &amp; Summary'!$D$7)^AP$1))))))</f>
        <v>1.525064863397549</v>
      </c>
      <c r="AQ105" s="248">
        <f>$D105*IF(AQ$1&gt;'Inputs &amp; Summary'!$D$5,0,IF(AQ$1&gt;VLOOKUP($G105,Lists!$J$17:$K$21,2),IF($M105=Lists!$H$3,IF($K105&lt;1,(($S105/$K105)*((1+'Inputs &amp; Summary'!$D$7)^AQ$1)),((INT(AQ$1/$K105)-INT((AQ$1-1)/$K105))*$S105*((1+'Inputs &amp; Summary'!$D$7)^AQ$1))),(_xlfn.WEIBULL.DIST(AQ$1,$L105,$K105,FALSE)*$S105*((1+'Inputs &amp; Summary'!$D$7)^AQ$1))),IF($M105=Lists!$H$3,IF($K105&lt;1,((($R105*(1-$E105)+$Q105*(1-$F105))/$K105)*((1+'Inputs &amp; Summary'!$D$7)^AQ$1)),((INT(AQ$1/$K105)-INT((AQ$1-1)/$K105))*($R105*(1-$E105)+$Q105*(1-$F105))*((1+'Inputs &amp; Summary'!$D$7)^AQ$1))),((_xlfn.WEIBULL.DIST(AQ$1,$L105,$K105,FALSE)*($R105*(1-$E105)+$Q105*(1-$F105))*((1+'Inputs &amp; Summary'!$D$7)^AQ$1))))))</f>
        <v>1.5555661606655</v>
      </c>
      <c r="AR105" s="248">
        <f>$D105*IF(AR$1&gt;'Inputs &amp; Summary'!$D$5,0,IF(AR$1&gt;VLOOKUP($G105,Lists!$J$17:$K$21,2),IF($M105=Lists!$H$3,IF($K105&lt;1,(($S105/$K105)*((1+'Inputs &amp; Summary'!$D$7)^AR$1)),((INT(AR$1/$K105)-INT((AR$1-1)/$K105))*$S105*((1+'Inputs &amp; Summary'!$D$7)^AR$1))),(_xlfn.WEIBULL.DIST(AR$1,$L105,$K105,FALSE)*$S105*((1+'Inputs &amp; Summary'!$D$7)^AR$1))),IF($M105=Lists!$H$3,IF($K105&lt;1,((($R105*(1-$E105)+$Q105*(1-$F105))/$K105)*((1+'Inputs &amp; Summary'!$D$7)^AR$1)),((INT(AR$1/$K105)-INT((AR$1-1)/$K105))*($R105*(1-$E105)+$Q105*(1-$F105))*((1+'Inputs &amp; Summary'!$D$7)^AR$1))),((_xlfn.WEIBULL.DIST(AR$1,$L105,$K105,FALSE)*($R105*(1-$E105)+$Q105*(1-$F105))*((1+'Inputs &amp; Summary'!$D$7)^AR$1))))))</f>
        <v>1.58667748387881</v>
      </c>
      <c r="AS105" s="248">
        <f>$D105*IF(AS$1&gt;'Inputs &amp; Summary'!$D$5,0,IF(AS$1&gt;VLOOKUP($G105,Lists!$J$17:$K$21,2),IF($M105=Lists!$H$3,IF($K105&lt;1,(($S105/$K105)*((1+'Inputs &amp; Summary'!$D$7)^AS$1)),((INT(AS$1/$K105)-INT((AS$1-1)/$K105))*$S105*((1+'Inputs &amp; Summary'!$D$7)^AS$1))),(_xlfn.WEIBULL.DIST(AS$1,$L105,$K105,FALSE)*$S105*((1+'Inputs &amp; Summary'!$D$7)^AS$1))),IF($M105=Lists!$H$3,IF($K105&lt;1,((($R105*(1-$E105)+$Q105*(1-$F105))/$K105)*((1+'Inputs &amp; Summary'!$D$7)^AS$1)),((INT(AS$1/$K105)-INT((AS$1-1)/$K105))*($R105*(1-$E105)+$Q105*(1-$F105))*((1+'Inputs &amp; Summary'!$D$7)^AS$1))),((_xlfn.WEIBULL.DIST(AS$1,$L105,$K105,FALSE)*($R105*(1-$E105)+$Q105*(1-$F105))*((1+'Inputs &amp; Summary'!$D$7)^AS$1))))))</f>
        <v>0</v>
      </c>
      <c r="AT105" s="248">
        <f>$D105*IF(AT$1&gt;'Inputs &amp; Summary'!$D$5,0,IF(AT$1&gt;VLOOKUP($G105,Lists!$J$17:$K$21,2),IF($M105=Lists!$H$3,IF($K105&lt;1,(($S105/$K105)*((1+'Inputs &amp; Summary'!$D$7)^AT$1)),((INT(AT$1/$K105)-INT((AT$1-1)/$K105))*$S105*((1+'Inputs &amp; Summary'!$D$7)^AT$1))),(_xlfn.WEIBULL.DIST(AT$1,$L105,$K105,FALSE)*$S105*((1+'Inputs &amp; Summary'!$D$7)^AT$1))),IF($M105=Lists!$H$3,IF($K105&lt;1,((($R105*(1-$E105)+$Q105*(1-$F105))/$K105)*((1+'Inputs &amp; Summary'!$D$7)^AT$1)),((INT(AT$1/$K105)-INT((AT$1-1)/$K105))*($R105*(1-$E105)+$Q105*(1-$F105))*((1+'Inputs &amp; Summary'!$D$7)^AT$1))),((_xlfn.WEIBULL.DIST(AT$1,$L105,$K105,FALSE)*($R105*(1-$E105)+$Q105*(1-$F105))*((1+'Inputs &amp; Summary'!$D$7)^AT$1))))))</f>
        <v>0</v>
      </c>
      <c r="AU105" s="248">
        <f>$D105*IF(AU$1&gt;'Inputs &amp; Summary'!$D$5,0,IF(AU$1&gt;VLOOKUP($G105,Lists!$J$17:$K$21,2),IF($M105=Lists!$H$3,IF($K105&lt;1,(($S105/$K105)*((1+'Inputs &amp; Summary'!$D$7)^AU$1)),((INT(AU$1/$K105)-INT((AU$1-1)/$K105))*$S105*((1+'Inputs &amp; Summary'!$D$7)^AU$1))),(_xlfn.WEIBULL.DIST(AU$1,$L105,$K105,FALSE)*$S105*((1+'Inputs &amp; Summary'!$D$7)^AU$1))),IF($M105=Lists!$H$3,IF($K105&lt;1,((($R105*(1-$E105)+$Q105*(1-$F105))/$K105)*((1+'Inputs &amp; Summary'!$D$7)^AU$1)),((INT(AU$1/$K105)-INT((AU$1-1)/$K105))*($R105*(1-$E105)+$Q105*(1-$F105))*((1+'Inputs &amp; Summary'!$D$7)^AU$1))),((_xlfn.WEIBULL.DIST(AU$1,$L105,$K105,FALSE)*($R105*(1-$E105)+$Q105*(1-$F105))*((1+'Inputs &amp; Summary'!$D$7)^AU$1))))))</f>
        <v>0</v>
      </c>
      <c r="AV105" s="248">
        <f>$D105*IF(AV$1&gt;'Inputs &amp; Summary'!$D$5,0,IF(AV$1&gt;VLOOKUP($G105,Lists!$J$17:$K$21,2),IF($M105=Lists!$H$3,IF($K105&lt;1,(($S105/$K105)*((1+'Inputs &amp; Summary'!$D$7)^AV$1)),((INT(AV$1/$K105)-INT((AV$1-1)/$K105))*$S105*((1+'Inputs &amp; Summary'!$D$7)^AV$1))),(_xlfn.WEIBULL.DIST(AV$1,$L105,$K105,FALSE)*$S105*((1+'Inputs &amp; Summary'!$D$7)^AV$1))),IF($M105=Lists!$H$3,IF($K105&lt;1,((($R105*(1-$E105)+$Q105*(1-$F105))/$K105)*((1+'Inputs &amp; Summary'!$D$7)^AV$1)),((INT(AV$1/$K105)-INT((AV$1-1)/$K105))*($R105*(1-$E105)+$Q105*(1-$F105))*((1+'Inputs &amp; Summary'!$D$7)^AV$1))),((_xlfn.WEIBULL.DIST(AV$1,$L105,$K105,FALSE)*($R105*(1-$E105)+$Q105*(1-$F105))*((1+'Inputs &amp; Summary'!$D$7)^AV$1))))))</f>
        <v>0</v>
      </c>
      <c r="AW105" s="248">
        <f>$D105*IF(AW$1&gt;'Inputs &amp; Summary'!$D$5,0,IF(AW$1&gt;VLOOKUP($G105,Lists!$J$17:$K$21,2),IF($M105=Lists!$H$3,IF($K105&lt;1,(($S105/$K105)*((1+'Inputs &amp; Summary'!$D$7)^AW$1)),((INT(AW$1/$K105)-INT((AW$1-1)/$K105))*$S105*((1+'Inputs &amp; Summary'!$D$7)^AW$1))),(_xlfn.WEIBULL.DIST(AW$1,$L105,$K105,FALSE)*$S105*((1+'Inputs &amp; Summary'!$D$7)^AW$1))),IF($M105=Lists!$H$3,IF($K105&lt;1,((($R105*(1-$E105)+$Q105*(1-$F105))/$K105)*((1+'Inputs &amp; Summary'!$D$7)^AW$1)),((INT(AW$1/$K105)-INT((AW$1-1)/$K105))*($R105*(1-$E105)+$Q105*(1-$F105))*((1+'Inputs &amp; Summary'!$D$7)^AW$1))),((_xlfn.WEIBULL.DIST(AW$1,$L105,$K105,FALSE)*($R105*(1-$E105)+$Q105*(1-$F105))*((1+'Inputs &amp; Summary'!$D$7)^AW$1))))))</f>
        <v>0</v>
      </c>
      <c r="AX105" s="248">
        <f>$D105*IF(AX$1&gt;'Inputs &amp; Summary'!$D$5,0,IF(AX$1&gt;VLOOKUP($G105,Lists!$J$17:$K$21,2),IF($M105=Lists!$H$3,IF($K105&lt;1,(($S105/$K105)*((1+'Inputs &amp; Summary'!$D$7)^AX$1)),((INT(AX$1/$K105)-INT((AX$1-1)/$K105))*$S105*((1+'Inputs &amp; Summary'!$D$7)^AX$1))),(_xlfn.WEIBULL.DIST(AX$1,$L105,$K105,FALSE)*$S105*((1+'Inputs &amp; Summary'!$D$7)^AX$1))),IF($M105=Lists!$H$3,IF($K105&lt;1,((($R105*(1-$E105)+$Q105*(1-$F105))/$K105)*((1+'Inputs &amp; Summary'!$D$7)^AX$1)),((INT(AX$1/$K105)-INT((AX$1-1)/$K105))*($R105*(1-$E105)+$Q105*(1-$F105))*((1+'Inputs &amp; Summary'!$D$7)^AX$1))),((_xlfn.WEIBULL.DIST(AX$1,$L105,$K105,FALSE)*($R105*(1-$E105)+$Q105*(1-$F105))*((1+'Inputs &amp; Summary'!$D$7)^AX$1))))))</f>
        <v>0</v>
      </c>
      <c r="AY105" s="248">
        <f>$D105*IF(AY$1&gt;'Inputs &amp; Summary'!$D$5,0,IF(AY$1&gt;VLOOKUP($G105,Lists!$J$17:$K$21,2),IF($M105=Lists!$H$3,IF($K105&lt;1,(($S105/$K105)*((1+'Inputs &amp; Summary'!$D$7)^AY$1)),((INT(AY$1/$K105)-INT((AY$1-1)/$K105))*$S105*((1+'Inputs &amp; Summary'!$D$7)^AY$1))),(_xlfn.WEIBULL.DIST(AY$1,$L105,$K105,FALSE)*$S105*((1+'Inputs &amp; Summary'!$D$7)^AY$1))),IF($M105=Lists!$H$3,IF($K105&lt;1,((($R105*(1-$E105)+$Q105*(1-$F105))/$K105)*((1+'Inputs &amp; Summary'!$D$7)^AY$1)),((INT(AY$1/$K105)-INT((AY$1-1)/$K105))*($R105*(1-$E105)+$Q105*(1-$F105))*((1+'Inputs &amp; Summary'!$D$7)^AY$1))),((_xlfn.WEIBULL.DIST(AY$1,$L105,$K105,FALSE)*($R105*(1-$E105)+$Q105*(1-$F105))*((1+'Inputs &amp; Summary'!$D$7)^AY$1))))))</f>
        <v>0</v>
      </c>
      <c r="AZ105" s="248">
        <f>$D105*IF(AZ$1&gt;'Inputs &amp; Summary'!$D$5,0,IF(AZ$1&gt;VLOOKUP($G105,Lists!$J$17:$K$21,2),IF($M105=Lists!$H$3,IF($K105&lt;1,(($S105/$K105)*((1+'Inputs &amp; Summary'!$D$7)^AZ$1)),((INT(AZ$1/$K105)-INT((AZ$1-1)/$K105))*$S105*((1+'Inputs &amp; Summary'!$D$7)^AZ$1))),(_xlfn.WEIBULL.DIST(AZ$1,$L105,$K105,FALSE)*$S105*((1+'Inputs &amp; Summary'!$D$7)^AZ$1))),IF($M105=Lists!$H$3,IF($K105&lt;1,((($R105*(1-$E105)+$Q105*(1-$F105))/$K105)*((1+'Inputs &amp; Summary'!$D$7)^AZ$1)),((INT(AZ$1/$K105)-INT((AZ$1-1)/$K105))*($R105*(1-$E105)+$Q105*(1-$F105))*((1+'Inputs &amp; Summary'!$D$7)^AZ$1))),((_xlfn.WEIBULL.DIST(AZ$1,$L105,$K105,FALSE)*($R105*(1-$E105)+$Q105*(1-$F105))*((1+'Inputs &amp; Summary'!$D$7)^AZ$1))))))</f>
        <v>0</v>
      </c>
      <c r="BA105" s="248">
        <f>$D105*IF(BA$1&gt;'Inputs &amp; Summary'!$D$5,0,IF(BA$1&gt;VLOOKUP($G105,Lists!$J$17:$K$21,2),IF($M105=Lists!$H$3,IF($K105&lt;1,(($S105/$K105)*((1+'Inputs &amp; Summary'!$D$7)^BA$1)),((INT(BA$1/$K105)-INT((BA$1-1)/$K105))*$S105*((1+'Inputs &amp; Summary'!$D$7)^BA$1))),(_xlfn.WEIBULL.DIST(BA$1,$L105,$K105,FALSE)*$S105*((1+'Inputs &amp; Summary'!$D$7)^BA$1))),IF($M105=Lists!$H$3,IF($K105&lt;1,((($R105*(1-$E105)+$Q105*(1-$F105))/$K105)*((1+'Inputs &amp; Summary'!$D$7)^BA$1)),((INT(BA$1/$K105)-INT((BA$1-1)/$K105))*($R105*(1-$E105)+$Q105*(1-$F105))*((1+'Inputs &amp; Summary'!$D$7)^BA$1))),((_xlfn.WEIBULL.DIST(BA$1,$L105,$K105,FALSE)*($R105*(1-$E105)+$Q105*(1-$F105))*((1+'Inputs &amp; Summary'!$D$7)^BA$1))))))</f>
        <v>0</v>
      </c>
      <c r="BB105" s="248">
        <f>$D105*IF(BB$1&gt;'Inputs &amp; Summary'!$D$5,0,IF(BB$1&gt;VLOOKUP($G105,Lists!$J$17:$K$21,2),IF($M105=Lists!$H$3,IF($K105&lt;1,(($S105/$K105)*((1+'Inputs &amp; Summary'!$D$7)^BB$1)),((INT(BB$1/$K105)-INT((BB$1-1)/$K105))*$S105*((1+'Inputs &amp; Summary'!$D$7)^BB$1))),(_xlfn.WEIBULL.DIST(BB$1,$L105,$K105,FALSE)*$S105*((1+'Inputs &amp; Summary'!$D$7)^BB$1))),IF($M105=Lists!$H$3,IF($K105&lt;1,((($R105*(1-$E105)+$Q105*(1-$F105))/$K105)*((1+'Inputs &amp; Summary'!$D$7)^BB$1)),((INT(BB$1/$K105)-INT((BB$1-1)/$K105))*($R105*(1-$E105)+$Q105*(1-$F105))*((1+'Inputs &amp; Summary'!$D$7)^BB$1))),((_xlfn.WEIBULL.DIST(BB$1,$L105,$K105,FALSE)*($R105*(1-$E105)+$Q105*(1-$F105))*((1+'Inputs &amp; Summary'!$D$7)^BB$1))))))</f>
        <v>0</v>
      </c>
      <c r="BC105" s="248">
        <f>$D105*IF(BC$1&gt;'Inputs &amp; Summary'!$D$5,0,IF(BC$1&gt;VLOOKUP($G105,Lists!$J$17:$K$21,2),IF($M105=Lists!$H$3,IF($K105&lt;1,(($S105/$K105)*((1+'Inputs &amp; Summary'!$D$7)^BC$1)),((INT(BC$1/$K105)-INT((BC$1-1)/$K105))*$S105*((1+'Inputs &amp; Summary'!$D$7)^BC$1))),(_xlfn.WEIBULL.DIST(BC$1,$L105,$K105,FALSE)*$S105*((1+'Inputs &amp; Summary'!$D$7)^BC$1))),IF($M105=Lists!$H$3,IF($K105&lt;1,((($R105*(1-$E105)+$Q105*(1-$F105))/$K105)*((1+'Inputs &amp; Summary'!$D$7)^BC$1)),((INT(BC$1/$K105)-INT((BC$1-1)/$K105))*($R105*(1-$E105)+$Q105*(1-$F105))*((1+'Inputs &amp; Summary'!$D$7)^BC$1))),((_xlfn.WEIBULL.DIST(BC$1,$L105,$K105,FALSE)*($R105*(1-$E105)+$Q105*(1-$F105))*((1+'Inputs &amp; Summary'!$D$7)^BC$1))))))</f>
        <v>0</v>
      </c>
      <c r="BD105" s="248">
        <f>$D105*IF(BD$1&gt;'Inputs &amp; Summary'!$D$5,0,IF(BD$1&gt;VLOOKUP($G105,Lists!$J$17:$K$21,2),IF($M105=Lists!$H$3,IF($K105&lt;1,(($S105/$K105)*((1+'Inputs &amp; Summary'!$D$7)^BD$1)),((INT(BD$1/$K105)-INT((BD$1-1)/$K105))*$S105*((1+'Inputs &amp; Summary'!$D$7)^BD$1))),(_xlfn.WEIBULL.DIST(BD$1,$L105,$K105,FALSE)*$S105*((1+'Inputs &amp; Summary'!$D$7)^BD$1))),IF($M105=Lists!$H$3,IF($K105&lt;1,((($R105*(1-$E105)+$Q105*(1-$F105))/$K105)*((1+'Inputs &amp; Summary'!$D$7)^BD$1)),((INT(BD$1/$K105)-INT((BD$1-1)/$K105))*($R105*(1-$E105)+$Q105*(1-$F105))*((1+'Inputs &amp; Summary'!$D$7)^BD$1))),((_xlfn.WEIBULL.DIST(BD$1,$L105,$K105,FALSE)*($R105*(1-$E105)+$Q105*(1-$F105))*((1+'Inputs &amp; Summary'!$D$7)^BD$1))))))</f>
        <v>0</v>
      </c>
      <c r="BE105" s="248">
        <f>$D105*IF(BE$1&gt;'Inputs &amp; Summary'!$D$5,0,IF(BE$1&gt;VLOOKUP($G105,Lists!$J$17:$K$21,2),IF($M105=Lists!$H$3,IF($K105&lt;1,(($S105/$K105)*((1+'Inputs &amp; Summary'!$D$7)^BE$1)),((INT(BE$1/$K105)-INT((BE$1-1)/$K105))*$S105*((1+'Inputs &amp; Summary'!$D$7)^BE$1))),(_xlfn.WEIBULL.DIST(BE$1,$L105,$K105,FALSE)*$S105*((1+'Inputs &amp; Summary'!$D$7)^BE$1))),IF($M105=Lists!$H$3,IF($K105&lt;1,((($R105*(1-$E105)+$Q105*(1-$F105))/$K105)*((1+'Inputs &amp; Summary'!$D$7)^BE$1)),((INT(BE$1/$K105)-INT((BE$1-1)/$K105))*($R105*(1-$E105)+$Q105*(1-$F105))*((1+'Inputs &amp; Summary'!$D$7)^BE$1))),((_xlfn.WEIBULL.DIST(BE$1,$L105,$K105,FALSE)*($R105*(1-$E105)+$Q105*(1-$F105))*((1+'Inputs &amp; Summary'!$D$7)^BE$1))))))</f>
        <v>0</v>
      </c>
      <c r="BF105" s="248">
        <f>$D105*IF(BF$1&gt;'Inputs &amp; Summary'!$D$5,0,IF(BF$1&gt;VLOOKUP($G105,Lists!$J$17:$K$21,2),IF($M105=Lists!$H$3,IF($K105&lt;1,(($S105/$K105)*((1+'Inputs &amp; Summary'!$D$7)^BF$1)),((INT(BF$1/$K105)-INT((BF$1-1)/$K105))*$S105*((1+'Inputs &amp; Summary'!$D$7)^BF$1))),(_xlfn.WEIBULL.DIST(BF$1,$L105,$K105,FALSE)*$S105*((1+'Inputs &amp; Summary'!$D$7)^BF$1))),IF($M105=Lists!$H$3,IF($K105&lt;1,((($R105*(1-$E105)+$Q105*(1-$F105))/$K105)*((1+'Inputs &amp; Summary'!$D$7)^BF$1)),((INT(BF$1/$K105)-INT((BF$1-1)/$K105))*($R105*(1-$E105)+$Q105*(1-$F105))*((1+'Inputs &amp; Summary'!$D$7)^BF$1))),((_xlfn.WEIBULL.DIST(BF$1,$L105,$K105,FALSE)*($R105*(1-$E105)+$Q105*(1-$F105))*((1+'Inputs &amp; Summary'!$D$7)^BF$1))))))</f>
        <v>0</v>
      </c>
      <c r="BG105" s="248">
        <f>$D105*IF(BG$1&gt;'Inputs &amp; Summary'!$D$5,0,IF(BG$1&gt;VLOOKUP($G105,Lists!$J$17:$K$21,2),IF($M105=Lists!$H$3,IF($K105&lt;1,(($S105/$K105)*((1+'Inputs &amp; Summary'!$D$7)^BG$1)),((INT(BG$1/$K105)-INT((BG$1-1)/$K105))*$S105*((1+'Inputs &amp; Summary'!$D$7)^BG$1))),(_xlfn.WEIBULL.DIST(BG$1,$L105,$K105,FALSE)*$S105*((1+'Inputs &amp; Summary'!$D$7)^BG$1))),IF($M105=Lists!$H$3,IF($K105&lt;1,((($R105*(1-$E105)+$Q105*(1-$F105))/$K105)*((1+'Inputs &amp; Summary'!$D$7)^BG$1)),((INT(BG$1/$K105)-INT((BG$1-1)/$K105))*($R105*(1-$E105)+$Q105*(1-$F105))*((1+'Inputs &amp; Summary'!$D$7)^BG$1))),((_xlfn.WEIBULL.DIST(BG$1,$L105,$K105,FALSE)*($R105*(1-$E105)+$Q105*(1-$F105))*((1+'Inputs &amp; Summary'!$D$7)^BG$1))))))</f>
        <v>0</v>
      </c>
      <c r="BH105" s="248">
        <f>$D105*IF(BH$1&gt;'Inputs &amp; Summary'!$D$5,0,IF(BH$1&gt;VLOOKUP($G105,Lists!$J$17:$K$21,2),IF($M105=Lists!$H$3,IF($K105&lt;1,(($S105/$K105)*((1+'Inputs &amp; Summary'!$D$7)^BH$1)),((INT(BH$1/$K105)-INT((BH$1-1)/$K105))*$S105*((1+'Inputs &amp; Summary'!$D$7)^BH$1))),(_xlfn.WEIBULL.DIST(BH$1,$L105,$K105,FALSE)*$S105*((1+'Inputs &amp; Summary'!$D$7)^BH$1))),IF($M105=Lists!$H$3,IF($K105&lt;1,((($R105*(1-$E105)+$Q105*(1-$F105))/$K105)*((1+'Inputs &amp; Summary'!$D$7)^BH$1)),((INT(BH$1/$K105)-INT((BH$1-1)/$K105))*($R105*(1-$E105)+$Q105*(1-$F105))*((1+'Inputs &amp; Summary'!$D$7)^BH$1))),((_xlfn.WEIBULL.DIST(BH$1,$L105,$K105,FALSE)*($R105*(1-$E105)+$Q105*(1-$F105))*((1+'Inputs &amp; Summary'!$D$7)^BH$1))))))</f>
        <v>0</v>
      </c>
      <c r="BI105" s="248">
        <f>$D105*IF(BI$1&gt;'Inputs &amp; Summary'!$D$5,0,IF(BI$1&gt;VLOOKUP($G105,Lists!$J$17:$K$21,2),IF($M105=Lists!$H$3,IF($K105&lt;1,(($S105/$K105)*((1+'Inputs &amp; Summary'!$D$7)^BI$1)),((INT(BI$1/$K105)-INT((BI$1-1)/$K105))*$S105*((1+'Inputs &amp; Summary'!$D$7)^BI$1))),(_xlfn.WEIBULL.DIST(BI$1,$L105,$K105,FALSE)*$S105*((1+'Inputs &amp; Summary'!$D$7)^BI$1))),IF($M105=Lists!$H$3,IF($K105&lt;1,((($R105*(1-$E105)+$Q105*(1-$F105))/$K105)*((1+'Inputs &amp; Summary'!$D$7)^BI$1)),((INT(BI$1/$K105)-INT((BI$1-1)/$K105))*($R105*(1-$E105)+$Q105*(1-$F105))*((1+'Inputs &amp; Summary'!$D$7)^BI$1))),((_xlfn.WEIBULL.DIST(BI$1,$L105,$K105,FALSE)*($R105*(1-$E105)+$Q105*(1-$F105))*((1+'Inputs &amp; Summary'!$D$7)^BI$1))))))</f>
        <v>0</v>
      </c>
      <c r="BJ105" s="248">
        <f>$D105*IF(BJ$1&gt;'Inputs &amp; Summary'!$D$5,0,IF(BJ$1&gt;VLOOKUP($G105,Lists!$J$17:$K$21,2),IF($M105=Lists!$H$3,IF($K105&lt;1,(($S105/$K105)*((1+'Inputs &amp; Summary'!$D$7)^BJ$1)),((INT(BJ$1/$K105)-INT((BJ$1-1)/$K105))*$S105*((1+'Inputs &amp; Summary'!$D$7)^BJ$1))),(_xlfn.WEIBULL.DIST(BJ$1,$L105,$K105,FALSE)*$S105*((1+'Inputs &amp; Summary'!$D$7)^BJ$1))),IF($M105=Lists!$H$3,IF($K105&lt;1,((($R105*(1-$E105)+$Q105*(1-$F105))/$K105)*((1+'Inputs &amp; Summary'!$D$7)^BJ$1)),((INT(BJ$1/$K105)-INT((BJ$1-1)/$K105))*($R105*(1-$E105)+$Q105*(1-$F105))*((1+'Inputs &amp; Summary'!$D$7)^BJ$1))),((_xlfn.WEIBULL.DIST(BJ$1,$L105,$K105,FALSE)*($R105*(1-$E105)+$Q105*(1-$F105))*((1+'Inputs &amp; Summary'!$D$7)^BJ$1))))))</f>
        <v>0</v>
      </c>
      <c r="BK105" s="248">
        <f>$D105*IF(BK$1&gt;'Inputs &amp; Summary'!$D$5,0,IF(BK$1&gt;VLOOKUP($G105,Lists!$J$17:$K$21,2),IF($M105=Lists!$H$3,IF($K105&lt;1,(($S105/$K105)*((1+'Inputs &amp; Summary'!$D$7)^BK$1)),((INT(BK$1/$K105)-INT((BK$1-1)/$K105))*$S105*((1+'Inputs &amp; Summary'!$D$7)^BK$1))),(_xlfn.WEIBULL.DIST(BK$1,$L105,$K105,FALSE)*$S105*((1+'Inputs &amp; Summary'!$D$7)^BK$1))),IF($M105=Lists!$H$3,IF($K105&lt;1,((($R105*(1-$E105)+$Q105*(1-$F105))/$K105)*((1+'Inputs &amp; Summary'!$D$7)^BK$1)),((INT(BK$1/$K105)-INT((BK$1-1)/$K105))*($R105*(1-$E105)+$Q105*(1-$F105))*((1+'Inputs &amp; Summary'!$D$7)^BK$1))),((_xlfn.WEIBULL.DIST(BK$1,$L105,$K105,FALSE)*($R105*(1-$E105)+$Q105*(1-$F105))*((1+'Inputs &amp; Summary'!$D$7)^BK$1))))))</f>
        <v>0</v>
      </c>
      <c r="BL105" s="248">
        <f>$D105*IF(BL$1&gt;'Inputs &amp; Summary'!$D$5,0,IF(BL$1&gt;VLOOKUP($G105,Lists!$J$17:$K$21,2),IF($M105=Lists!$H$3,IF($K105&lt;1,(($S105/$K105)*((1+'Inputs &amp; Summary'!$D$7)^BL$1)),((INT(BL$1/$K105)-INT((BL$1-1)/$K105))*$S105*((1+'Inputs &amp; Summary'!$D$7)^BL$1))),(_xlfn.WEIBULL.DIST(BL$1,$L105,$K105,FALSE)*$S105*((1+'Inputs &amp; Summary'!$D$7)^BL$1))),IF($M105=Lists!$H$3,IF($K105&lt;1,((($R105*(1-$E105)+$Q105*(1-$F105))/$K105)*((1+'Inputs &amp; Summary'!$D$7)^BL$1)),((INT(BL$1/$K105)-INT((BL$1-1)/$K105))*($R105*(1-$E105)+$Q105*(1-$F105))*((1+'Inputs &amp; Summary'!$D$7)^BL$1))),((_xlfn.WEIBULL.DIST(BL$1,$L105,$K105,FALSE)*($R105*(1-$E105)+$Q105*(1-$F105))*((1+'Inputs &amp; Summary'!$D$7)^BL$1))))))</f>
        <v>0</v>
      </c>
    </row>
    <row r="106" spans="1:64" ht="43.2" x14ac:dyDescent="0.3">
      <c r="A106" s="236" t="s">
        <v>341</v>
      </c>
      <c r="B106" s="117" t="str">
        <f>IF('Inputs &amp; Summary'!$D$15=Lists!$E$3,INDEX('Residential Rooftop Details'!$A$30:$X$158,MATCH('Cash Flow'!$A106,'Residential Rooftop Details'!$A$30:$A$158,0),COLUMN(B$1)),IF('Inputs &amp; Summary'!$D$15=Lists!$E$4,INDEX('Commercial Rooftop Details'!$A$30:$V$158,MATCH('Cash Flow'!$A106,'Commercial Rooftop Details'!$A$30:$A$158,0),COLUMN(B$1)),INDEX('Ground-Mount Details'!$A$30:$V$158,MATCH('Cash Flow'!$A106,'Ground-Mount Details'!$A$30:$A$158,0),COLUMN(B$1))))</f>
        <v>Preventive</v>
      </c>
      <c r="C106" s="117" t="str">
        <f>IF('Inputs &amp; Summary'!$D$15=Lists!$E$3,INDEX('Residential Rooftop Details'!$A$30:$X$158,MATCH('Cash Flow'!$A106,'Residential Rooftop Details'!$A$30:$A$158,0),COLUMN(C$1)),IF('Inputs &amp; Summary'!$D$15=Lists!$E$4,INDEX('Commercial Rooftop Details'!$A$30:$V$158,MATCH('Cash Flow'!$A106,'Commercial Rooftop Details'!$A$30:$A$158,0),COLUMN(C$1)),INDEX('Ground-Mount Details'!$A$30:$V$158,MATCH('Cash Flow'!$A106,'Ground-Mount Details'!$A$30:$A$158,0),COLUMN(C$1))))</f>
        <v>Inverter</v>
      </c>
      <c r="D106" s="117">
        <f>IF('Inputs &amp; Summary'!$D$15=Lists!$E$3,INDEX('Residential Rooftop Details'!$A$30:$X$158,MATCH('Cash Flow'!$A106,'Residential Rooftop Details'!$A$30:$A$158,0),COLUMN(D$1)),IF('Inputs &amp; Summary'!$D$15=Lists!$E$4,INDEX('Commercial Rooftop Details'!$A$30:$V$158,MATCH('Cash Flow'!$A106,'Commercial Rooftop Details'!$A$30:$A$158,0),COLUMN(D$1)),INDEX('Ground-Mount Details'!$A$30:$V$158,MATCH('Cash Flow'!$A106,'Ground-Mount Details'!$A$30:$A$158,0),COLUMN(D$1))))</f>
        <v>1</v>
      </c>
      <c r="E106" s="117">
        <f>IF('Inputs &amp; Summary'!$D$15=Lists!$E$3,INDEX('Residential Rooftop Details'!$A$30:$X$158,MATCH('Cash Flow'!$A106,'Residential Rooftop Details'!$A$30:$A$158,0),COLUMN(E$1)),IF('Inputs &amp; Summary'!$D$15=Lists!$E$4,INDEX('Commercial Rooftop Details'!$A$30:$V$158,MATCH('Cash Flow'!$A106,'Commercial Rooftop Details'!$A$30:$A$158,0),COLUMN(E$1)),INDEX('Ground-Mount Details'!$A$30:$V$158,MATCH('Cash Flow'!$A106,'Ground-Mount Details'!$A$30:$A$158,0),COLUMN(E$1))))</f>
        <v>0</v>
      </c>
      <c r="F106" s="117">
        <f>IF('Inputs &amp; Summary'!$D$15=Lists!$E$3,INDEX('Residential Rooftop Details'!$A$30:$X$158,MATCH('Cash Flow'!$A106,'Residential Rooftop Details'!$A$30:$A$158,0),COLUMN(F$1)),IF('Inputs &amp; Summary'!$D$15=Lists!$E$4,INDEX('Commercial Rooftop Details'!$A$30:$V$158,MATCH('Cash Flow'!$A106,'Commercial Rooftop Details'!$A$30:$A$158,0),COLUMN(F$1)),INDEX('Ground-Mount Details'!$A$30:$V$158,MATCH('Cash Flow'!$A106,'Ground-Mount Details'!$A$30:$A$158,0),COLUMN(F$1))))</f>
        <v>0</v>
      </c>
      <c r="G106" s="237" t="str">
        <f>IF('Inputs &amp; Summary'!$D$15=Lists!$E$3,INDEX('Residential Rooftop Details'!$A$30:$X$158,MATCH('Cash Flow'!$A106,'Residential Rooftop Details'!$A$30:$A$158,0),COLUMN(G$1)),IF('Inputs &amp; Summary'!$D$15=Lists!$E$4,INDEX('Commercial Rooftop Details'!$A$30:$V$158,MATCH('Cash Flow'!$A106,'Commercial Rooftop Details'!$A$30:$A$158,0),COLUMN(G$1)),INDEX('Ground-Mount Details'!$A$30:$V$158,MATCH('Cash Flow'!$A106,'Ground-Mount Details'!$A$30:$A$158,0),COLUMN(G$1))))</f>
        <v>N/A</v>
      </c>
      <c r="H106" s="237">
        <f>IF('Inputs &amp; Summary'!$D$15=Lists!$E$3,INDEX('Residential Rooftop Details'!$A$30:$X$158,MATCH('Cash Flow'!$A106,'Residential Rooftop Details'!$A$30:$A$158,0),COLUMN(H$1)),IF('Inputs &amp; Summary'!$D$15=Lists!$E$4,INDEX('Commercial Rooftop Details'!$A$30:$V$158,MATCH('Cash Flow'!$A106,'Commercial Rooftop Details'!$A$30:$A$158,0),COLUMN(H$1)),INDEX('Ground-Mount Details'!$A$30:$V$158,MATCH('Cash Flow'!$A106,'Ground-Mount Details'!$A$30:$A$158,0),COLUMN(H$1))))</f>
        <v>0</v>
      </c>
      <c r="I106" s="237" t="str">
        <f>IF('Inputs &amp; Summary'!$D$15=Lists!$E$3,INDEX('Residential Rooftop Details'!$A$30:$X$158,MATCH('Cash Flow'!$A106,'Residential Rooftop Details'!$A$30:$A$158,0),COLUMN(I$1)),IF('Inputs &amp; Summary'!$D$15=Lists!$E$4,INDEX('Commercial Rooftop Details'!$A$30:$V$158,MATCH('Cash Flow'!$A106,'Commercial Rooftop Details'!$A$30:$A$158,0),COLUMN(I$1)),INDEX('Ground-Mount Details'!$A$30:$V$158,MATCH('Cash Flow'!$A106,'Ground-Mount Details'!$A$30:$A$158,0),COLUMN(I$1))))</f>
        <v>Inspector</v>
      </c>
      <c r="J106" s="238">
        <f>IF('Inputs &amp; Summary'!$D$15=Lists!$E$3,INDEX('Residential Rooftop Details'!$A$30:$X$158,MATCH('Cash Flow'!$A106,'Residential Rooftop Details'!$A$30:$A$158,0),COLUMN(J$1)),IF('Inputs &amp; Summary'!$D$15=Lists!$E$4,INDEX('Commercial Rooftop Details'!$A$30:$V$158,MATCH('Cash Flow'!$A106,'Commercial Rooftop Details'!$A$30:$A$158,0),COLUMN(J$1)),INDEX('Ground-Mount Details'!$A$30:$V$158,MATCH('Cash Flow'!$A106,'Ground-Mount Details'!$A$30:$A$158,0),COLUMN(J$1))))</f>
        <v>25.173076923076923</v>
      </c>
      <c r="K106" s="239">
        <f>IF('Inputs &amp; Summary'!$D$15=Lists!$E$3,INDEX('Residential Rooftop Details'!$A$30:$X$158,MATCH('Cash Flow'!$A106,'Residential Rooftop Details'!$A$30:$A$158,0),COLUMN(K$1)),IF('Inputs &amp; Summary'!$D$15=Lists!$E$4,INDEX('Commercial Rooftop Details'!$A$30:$V$158,MATCH('Cash Flow'!$A106,'Commercial Rooftop Details'!$A$30:$A$158,0),COLUMN(K$1)),INDEX('Ground-Mount Details'!$A$30:$V$158,MATCH('Cash Flow'!$A106,'Ground-Mount Details'!$A$30:$A$158,0),COLUMN(K$1))))</f>
        <v>1</v>
      </c>
      <c r="L106" s="239">
        <f>IF('Inputs &amp; Summary'!$D$15=Lists!$E$3,INDEX('Residential Rooftop Details'!$A$30:$X$158,MATCH('Cash Flow'!$A106,'Residential Rooftop Details'!$A$30:$A$158,0),COLUMN(L$1)),IF('Inputs &amp; Summary'!$D$15=Lists!$E$4,INDEX('Commercial Rooftop Details'!$A$30:$V$158,MATCH('Cash Flow'!$A106,'Commercial Rooftop Details'!$A$30:$A$158,0),COLUMN(L$1)),INDEX('Ground-Mount Details'!$A$30:$V$158,MATCH('Cash Flow'!$A106,'Ground-Mount Details'!$A$30:$A$158,0),COLUMN(L$1))))</f>
        <v>1</v>
      </c>
      <c r="M106" s="238" t="str">
        <f>IF('Inputs &amp; Summary'!$D$15=Lists!$E$3,INDEX('Residential Rooftop Details'!$A$30:$X$158,MATCH('Cash Flow'!$A106,'Residential Rooftop Details'!$A$30:$A$158,0),COLUMN(M$1)),IF('Inputs &amp; Summary'!$D$15=Lists!$E$4,INDEX('Commercial Rooftop Details'!$A$30:$V$158,MATCH('Cash Flow'!$A106,'Commercial Rooftop Details'!$A$30:$A$158,0),COLUMN(M$1)),INDEX('Ground-Mount Details'!$A$30:$V$158,MATCH('Cash Flow'!$A106,'Ground-Mount Details'!$A$30:$A$158,0),COLUMN(M$1))))</f>
        <v>interval</v>
      </c>
      <c r="N106" s="240">
        <f>IF('Inputs &amp; Summary'!$D$15=Lists!$E$3,INDEX('Residential Rooftop Details'!$A$30:$X$158,MATCH('Cash Flow'!$A106,'Residential Rooftop Details'!$A$30:$A$158,0),COLUMN(N$1)),IF('Inputs &amp; Summary'!$D$15=Lists!$E$4,INDEX('Commercial Rooftop Details'!$A$30:$V$158,MATCH('Cash Flow'!$A106,'Commercial Rooftop Details'!$A$30:$A$158,0),COLUMN(N$1)),INDEX('Ground-Mount Details'!$A$30:$V$158,MATCH('Cash Flow'!$A106,'Ground-Mount Details'!$A$30:$A$158,0),COLUMN(N$1))))</f>
        <v>1</v>
      </c>
      <c r="O106" s="239">
        <f>IF('Inputs &amp; Summary'!$D$15=Lists!$E$3,INDEX('Residential Rooftop Details'!$A$30:$X$158,MATCH('Cash Flow'!$A106,'Residential Rooftop Details'!$A$30:$A$158,0),COLUMN(O$1)),IF('Inputs &amp; Summary'!$D$15=Lists!$E$4,INDEX('Commercial Rooftop Details'!$A$30:$V$158,MATCH('Cash Flow'!$A106,'Commercial Rooftop Details'!$A$30:$A$158,0),COLUMN(O$1)),INDEX('Ground-Mount Details'!$A$30:$V$158,MATCH('Cash Flow'!$A106,'Ground-Mount Details'!$A$30:$A$158,0),COLUMN(O$1))))</f>
        <v>1</v>
      </c>
      <c r="P106" s="241">
        <f>IF('Inputs &amp; Summary'!$D$15=Lists!$E$3,INDEX('Residential Rooftop Details'!$A$30:$X$158,MATCH('Cash Flow'!$A106,'Residential Rooftop Details'!$A$30:$A$158,0),COLUMN(P$1)),IF('Inputs &amp; Summary'!$D$15=Lists!$E$4,INDEX('Commercial Rooftop Details'!$A$30:$V$158,MATCH('Cash Flow'!$A106,'Commercial Rooftop Details'!$A$30:$A$158,0),COLUMN(P$1)),INDEX('Ground-Mount Details'!$A$30:$V$158,MATCH('Cash Flow'!$A106,'Ground-Mount Details'!$A$30:$A$158,0),COLUMN(P$1))))</f>
        <v>0</v>
      </c>
      <c r="Q106" s="242">
        <f>IF('Inputs &amp; Summary'!$D$15=Lists!$E$3,INDEX('Residential Rooftop Details'!$A$30:$X$158,MATCH('Cash Flow'!$A106,'Residential Rooftop Details'!$A$30:$A$158,0),COLUMN(Q$1)),IF('Inputs &amp; Summary'!$D$15=Lists!$E$4,INDEX('Commercial Rooftop Details'!$A$30:$V$158,MATCH('Cash Flow'!$A106,'Commercial Rooftop Details'!$A$30:$A$158,0),COLUMN(Q$1)),INDEX('Ground-Mount Details'!$A$30:$V$158,MATCH('Cash Flow'!$A106,'Ground-Mount Details'!$A$30:$A$158,0),COLUMN(Q$1))))</f>
        <v>25.173076923076923</v>
      </c>
      <c r="R106" s="242">
        <f>IF('Inputs &amp; Summary'!$D$15=Lists!$E$3,INDEX('Residential Rooftop Details'!$A$30:$X$158,MATCH('Cash Flow'!$A106,'Residential Rooftop Details'!$A$30:$A$158,0),COLUMN(R$1)),IF('Inputs &amp; Summary'!$D$15=Lists!$E$4,INDEX('Commercial Rooftop Details'!$A$30:$V$158,MATCH('Cash Flow'!$A106,'Commercial Rooftop Details'!$A$30:$A$158,0),COLUMN(R$1)),INDEX('Ground-Mount Details'!$A$30:$V$158,MATCH('Cash Flow'!$A106,'Ground-Mount Details'!$A$30:$A$158,0),COLUMN(R$1))))</f>
        <v>0</v>
      </c>
      <c r="S106" s="243">
        <f>IF('Inputs &amp; Summary'!$D$15=Lists!$E$3,INDEX('Residential Rooftop Details'!$A$30:$X$158,MATCH('Cash Flow'!$A106,'Residential Rooftop Details'!$A$30:$A$158,0),COLUMN(S$1)),IF('Inputs &amp; Summary'!$D$15=Lists!$E$4,INDEX('Commercial Rooftop Details'!$A$30:$V$158,MATCH('Cash Flow'!$A106,'Commercial Rooftop Details'!$A$30:$A$158,0),COLUMN(S$1)),INDEX('Ground-Mount Details'!$A$30:$V$158,MATCH('Cash Flow'!$A106,'Ground-Mount Details'!$A$30:$A$158,0),COLUMN(S$1))))</f>
        <v>25.173076923076923</v>
      </c>
      <c r="T106" s="238">
        <f>IF('Inputs &amp; Summary'!$D$15=Lists!$E$3,INDEX('Residential Rooftop Details'!$A$30:$X$158,MATCH('Cash Flow'!$A106,'Residential Rooftop Details'!$A$30:$A$158,0),COLUMN(T$1)),IF('Inputs &amp; Summary'!$D$15=Lists!$E$4,INDEX('Commercial Rooftop Details'!$A$30:$V$158,MATCH('Cash Flow'!$A106,'Commercial Rooftop Details'!$A$30:$A$158,0),COLUMN(T$1)),INDEX('Ground-Mount Details'!$A$30:$V$158,MATCH('Cash Flow'!$A106,'Ground-Mount Details'!$A$30:$A$158,0),COLUMN(T$1))))</f>
        <v>0</v>
      </c>
      <c r="U106" s="244">
        <f>IF('Inputs &amp; Summary'!$D$15=Lists!$E$3,INDEX('Residential Rooftop Details'!$A$30:$X$158,MATCH('Cash Flow'!$A106,'Residential Rooftop Details'!$A$30:$A$158,0),COLUMN(U$1)),IF('Inputs &amp; Summary'!$D$15=Lists!$E$4,INDEX('Commercial Rooftop Details'!$A$30:$V$158,MATCH('Cash Flow'!$A106,'Commercial Rooftop Details'!$A$30:$A$158,0),COLUMN(U$1)),INDEX('Ground-Mount Details'!$A$30:$V$158,MATCH('Cash Flow'!$A106,'Ground-Mount Details'!$A$30:$A$158,0),COLUMN(U$1))))</f>
        <v>0</v>
      </c>
      <c r="V106" s="245">
        <f t="shared" si="10"/>
        <v>31.193617507806685</v>
      </c>
      <c r="W106" s="245">
        <f>NPV('Inputs &amp; Summary'!$D$6,Y106:BL106)</f>
        <v>316.33647168771751</v>
      </c>
      <c r="X106" s="246">
        <f t="shared" si="9"/>
        <v>2.2959820508555422E-3</v>
      </c>
      <c r="Y106" s="248">
        <f>$D106*IF(Y$1&gt;'Inputs &amp; Summary'!$D$5,0,IF(Y$1&gt;VLOOKUP($G106,Lists!$J$17:$K$21,2),IF($M106=Lists!$H$3,IF($K106&lt;1,(($S106/$K106)*((1+'Inputs &amp; Summary'!$D$7)^Y$1)),((INT(Y$1/$K106)-INT((Y$1-1)/$K106))*$S106*((1+'Inputs &amp; Summary'!$D$7)^Y$1))),(_xlfn.WEIBULL.DIST(Y$1,$L106,$K106,FALSE)*$S106*((1+'Inputs &amp; Summary'!$D$7)^Y$1))),IF($M106=Lists!$H$3,IF($K106&lt;1,((($R106*(1-$E106)+$Q106*(1-$F106))/$K106)*((1+'Inputs &amp; Summary'!$D$7)^Y$1)),((INT(Y$1/$K106)-INT((Y$1-1)/$K106))*($R106*(1-$E106)+$Q106*(1-$F106))*((1+'Inputs &amp; Summary'!$D$7)^Y$1))),((_xlfn.WEIBULL.DIST(Y$1,$L106,$K106,FALSE)*($R106*(1-$E106)+$Q106*(1-$F106))*((1+'Inputs &amp; Summary'!$D$7)^Y$1))))))</f>
        <v>25.676538461538463</v>
      </c>
      <c r="Z106" s="248">
        <f>$D106*IF(Z$1&gt;'Inputs &amp; Summary'!$D$5,0,IF(Z$1&gt;VLOOKUP($G106,Lists!$J$17:$K$21,2),IF($M106=Lists!$H$3,IF($K106&lt;1,(($S106/$K106)*((1+'Inputs &amp; Summary'!$D$7)^Z$1)),((INT(Z$1/$K106)-INT((Z$1-1)/$K106))*$S106*((1+'Inputs &amp; Summary'!$D$7)^Z$1))),(_xlfn.WEIBULL.DIST(Z$1,$L106,$K106,FALSE)*$S106*((1+'Inputs &amp; Summary'!$D$7)^Z$1))),IF($M106=Lists!$H$3,IF($K106&lt;1,((($R106*(1-$E106)+$Q106*(1-$F106))/$K106)*((1+'Inputs &amp; Summary'!$D$7)^Z$1)),((INT(Z$1/$K106)-INT((Z$1-1)/$K106))*($R106*(1-$E106)+$Q106*(1-$F106))*((1+'Inputs &amp; Summary'!$D$7)^Z$1))),((_xlfn.WEIBULL.DIST(Z$1,$L106,$K106,FALSE)*($R106*(1-$E106)+$Q106*(1-$F106))*((1+'Inputs &amp; Summary'!$D$7)^Z$1))))))</f>
        <v>26.190069230769232</v>
      </c>
      <c r="AA106" s="248">
        <f>$D106*IF(AA$1&gt;'Inputs &amp; Summary'!$D$5,0,IF(AA$1&gt;VLOOKUP($G106,Lists!$J$17:$K$21,2),IF($M106=Lists!$H$3,IF($K106&lt;1,(($S106/$K106)*((1+'Inputs &amp; Summary'!$D$7)^AA$1)),((INT(AA$1/$K106)-INT((AA$1-1)/$K106))*$S106*((1+'Inputs &amp; Summary'!$D$7)^AA$1))),(_xlfn.WEIBULL.DIST(AA$1,$L106,$K106,FALSE)*$S106*((1+'Inputs &amp; Summary'!$D$7)^AA$1))),IF($M106=Lists!$H$3,IF($K106&lt;1,((($R106*(1-$E106)+$Q106*(1-$F106))/$K106)*((1+'Inputs &amp; Summary'!$D$7)^AA$1)),((INT(AA$1/$K106)-INT((AA$1-1)/$K106))*($R106*(1-$E106)+$Q106*(1-$F106))*((1+'Inputs &amp; Summary'!$D$7)^AA$1))),((_xlfn.WEIBULL.DIST(AA$1,$L106,$K106,FALSE)*($R106*(1-$E106)+$Q106*(1-$F106))*((1+'Inputs &amp; Summary'!$D$7)^AA$1))))))</f>
        <v>26.713870615384614</v>
      </c>
      <c r="AB106" s="248">
        <f>$D106*IF(AB$1&gt;'Inputs &amp; Summary'!$D$5,0,IF(AB$1&gt;VLOOKUP($G106,Lists!$J$17:$K$21,2),IF($M106=Lists!$H$3,IF($K106&lt;1,(($S106/$K106)*((1+'Inputs &amp; Summary'!$D$7)^AB$1)),((INT(AB$1/$K106)-INT((AB$1-1)/$K106))*$S106*((1+'Inputs &amp; Summary'!$D$7)^AB$1))),(_xlfn.WEIBULL.DIST(AB$1,$L106,$K106,FALSE)*$S106*((1+'Inputs &amp; Summary'!$D$7)^AB$1))),IF($M106=Lists!$H$3,IF($K106&lt;1,((($R106*(1-$E106)+$Q106*(1-$F106))/$K106)*((1+'Inputs &amp; Summary'!$D$7)^AB$1)),((INT(AB$1/$K106)-INT((AB$1-1)/$K106))*($R106*(1-$E106)+$Q106*(1-$F106))*((1+'Inputs &amp; Summary'!$D$7)^AB$1))),((_xlfn.WEIBULL.DIST(AB$1,$L106,$K106,FALSE)*($R106*(1-$E106)+$Q106*(1-$F106))*((1+'Inputs &amp; Summary'!$D$7)^AB$1))))))</f>
        <v>27.248148027692306</v>
      </c>
      <c r="AC106" s="248">
        <f>$D106*IF(AC$1&gt;'Inputs &amp; Summary'!$D$5,0,IF(AC$1&gt;VLOOKUP($G106,Lists!$J$17:$K$21,2),IF($M106=Lists!$H$3,IF($K106&lt;1,(($S106/$K106)*((1+'Inputs &amp; Summary'!$D$7)^AC$1)),((INT(AC$1/$K106)-INT((AC$1-1)/$K106))*$S106*((1+'Inputs &amp; Summary'!$D$7)^AC$1))),(_xlfn.WEIBULL.DIST(AC$1,$L106,$K106,FALSE)*$S106*((1+'Inputs &amp; Summary'!$D$7)^AC$1))),IF($M106=Lists!$H$3,IF($K106&lt;1,((($R106*(1-$E106)+$Q106*(1-$F106))/$K106)*((1+'Inputs &amp; Summary'!$D$7)^AC$1)),((INT(AC$1/$K106)-INT((AC$1-1)/$K106))*($R106*(1-$E106)+$Q106*(1-$F106))*((1+'Inputs &amp; Summary'!$D$7)^AC$1))),((_xlfn.WEIBULL.DIST(AC$1,$L106,$K106,FALSE)*($R106*(1-$E106)+$Q106*(1-$F106))*((1+'Inputs &amp; Summary'!$D$7)^AC$1))))))</f>
        <v>27.793110988246156</v>
      </c>
      <c r="AD106" s="248">
        <f>$D106*IF(AD$1&gt;'Inputs &amp; Summary'!$D$5,0,IF(AD$1&gt;VLOOKUP($G106,Lists!$J$17:$K$21,2),IF($M106=Lists!$H$3,IF($K106&lt;1,(($S106/$K106)*((1+'Inputs &amp; Summary'!$D$7)^AD$1)),((INT(AD$1/$K106)-INT((AD$1-1)/$K106))*$S106*((1+'Inputs &amp; Summary'!$D$7)^AD$1))),(_xlfn.WEIBULL.DIST(AD$1,$L106,$K106,FALSE)*$S106*((1+'Inputs &amp; Summary'!$D$7)^AD$1))),IF($M106=Lists!$H$3,IF($K106&lt;1,((($R106*(1-$E106)+$Q106*(1-$F106))/$K106)*((1+'Inputs &amp; Summary'!$D$7)^AD$1)),((INT(AD$1/$K106)-INT((AD$1-1)/$K106))*($R106*(1-$E106)+$Q106*(1-$F106))*((1+'Inputs &amp; Summary'!$D$7)^AD$1))),((_xlfn.WEIBULL.DIST(AD$1,$L106,$K106,FALSE)*($R106*(1-$E106)+$Q106*(1-$F106))*((1+'Inputs &amp; Summary'!$D$7)^AD$1))))))</f>
        <v>28.348973208011078</v>
      </c>
      <c r="AE106" s="248">
        <f>$D106*IF(AE$1&gt;'Inputs &amp; Summary'!$D$5,0,IF(AE$1&gt;VLOOKUP($G106,Lists!$J$17:$K$21,2),IF($M106=Lists!$H$3,IF($K106&lt;1,(($S106/$K106)*((1+'Inputs &amp; Summary'!$D$7)^AE$1)),((INT(AE$1/$K106)-INT((AE$1-1)/$K106))*$S106*((1+'Inputs &amp; Summary'!$D$7)^AE$1))),(_xlfn.WEIBULL.DIST(AE$1,$L106,$K106,FALSE)*$S106*((1+'Inputs &amp; Summary'!$D$7)^AE$1))),IF($M106=Lists!$H$3,IF($K106&lt;1,((($R106*(1-$E106)+$Q106*(1-$F106))/$K106)*((1+'Inputs &amp; Summary'!$D$7)^AE$1)),((INT(AE$1/$K106)-INT((AE$1-1)/$K106))*($R106*(1-$E106)+$Q106*(1-$F106))*((1+'Inputs &amp; Summary'!$D$7)^AE$1))),((_xlfn.WEIBULL.DIST(AE$1,$L106,$K106,FALSE)*($R106*(1-$E106)+$Q106*(1-$F106))*((1+'Inputs &amp; Summary'!$D$7)^AE$1))))))</f>
        <v>28.915952672171294</v>
      </c>
      <c r="AF106" s="248">
        <f>$D106*IF(AF$1&gt;'Inputs &amp; Summary'!$D$5,0,IF(AF$1&gt;VLOOKUP($G106,Lists!$J$17:$K$21,2),IF($M106=Lists!$H$3,IF($K106&lt;1,(($S106/$K106)*((1+'Inputs &amp; Summary'!$D$7)^AF$1)),((INT(AF$1/$K106)-INT((AF$1-1)/$K106))*$S106*((1+'Inputs &amp; Summary'!$D$7)^AF$1))),(_xlfn.WEIBULL.DIST(AF$1,$L106,$K106,FALSE)*$S106*((1+'Inputs &amp; Summary'!$D$7)^AF$1))),IF($M106=Lists!$H$3,IF($K106&lt;1,((($R106*(1-$E106)+$Q106*(1-$F106))/$K106)*((1+'Inputs &amp; Summary'!$D$7)^AF$1)),((INT(AF$1/$K106)-INT((AF$1-1)/$K106))*($R106*(1-$E106)+$Q106*(1-$F106))*((1+'Inputs &amp; Summary'!$D$7)^AF$1))),((_xlfn.WEIBULL.DIST(AF$1,$L106,$K106,FALSE)*($R106*(1-$E106)+$Q106*(1-$F106))*((1+'Inputs &amp; Summary'!$D$7)^AF$1))))))</f>
        <v>29.494271725614723</v>
      </c>
      <c r="AG106" s="248">
        <f>$D106*IF(AG$1&gt;'Inputs &amp; Summary'!$D$5,0,IF(AG$1&gt;VLOOKUP($G106,Lists!$J$17:$K$21,2),IF($M106=Lists!$H$3,IF($K106&lt;1,(($S106/$K106)*((1+'Inputs &amp; Summary'!$D$7)^AG$1)),((INT(AG$1/$K106)-INT((AG$1-1)/$K106))*$S106*((1+'Inputs &amp; Summary'!$D$7)^AG$1))),(_xlfn.WEIBULL.DIST(AG$1,$L106,$K106,FALSE)*$S106*((1+'Inputs &amp; Summary'!$D$7)^AG$1))),IF($M106=Lists!$H$3,IF($K106&lt;1,((($R106*(1-$E106)+$Q106*(1-$F106))/$K106)*((1+'Inputs &amp; Summary'!$D$7)^AG$1)),((INT(AG$1/$K106)-INT((AG$1-1)/$K106))*($R106*(1-$E106)+$Q106*(1-$F106))*((1+'Inputs &amp; Summary'!$D$7)^AG$1))),((_xlfn.WEIBULL.DIST(AG$1,$L106,$K106,FALSE)*($R106*(1-$E106)+$Q106*(1-$F106))*((1+'Inputs &amp; Summary'!$D$7)^AG$1))))))</f>
        <v>30.084157160127017</v>
      </c>
      <c r="AH106" s="248">
        <f>$D106*IF(AH$1&gt;'Inputs &amp; Summary'!$D$5,0,IF(AH$1&gt;VLOOKUP($G106,Lists!$J$17:$K$21,2),IF($M106=Lists!$H$3,IF($K106&lt;1,(($S106/$K106)*((1+'Inputs &amp; Summary'!$D$7)^AH$1)),((INT(AH$1/$K106)-INT((AH$1-1)/$K106))*$S106*((1+'Inputs &amp; Summary'!$D$7)^AH$1))),(_xlfn.WEIBULL.DIST(AH$1,$L106,$K106,FALSE)*$S106*((1+'Inputs &amp; Summary'!$D$7)^AH$1))),IF($M106=Lists!$H$3,IF($K106&lt;1,((($R106*(1-$E106)+$Q106*(1-$F106))/$K106)*((1+'Inputs &amp; Summary'!$D$7)^AH$1)),((INT(AH$1/$K106)-INT((AH$1-1)/$K106))*($R106*(1-$E106)+$Q106*(1-$F106))*((1+'Inputs &amp; Summary'!$D$7)^AH$1))),((_xlfn.WEIBULL.DIST(AH$1,$L106,$K106,FALSE)*($R106*(1-$E106)+$Q106*(1-$F106))*((1+'Inputs &amp; Summary'!$D$7)^AH$1))))))</f>
        <v>30.685840303329559</v>
      </c>
      <c r="AI106" s="248">
        <f>$D106*IF(AI$1&gt;'Inputs &amp; Summary'!$D$5,0,IF(AI$1&gt;VLOOKUP($G106,Lists!$J$17:$K$21,2),IF($M106=Lists!$H$3,IF($K106&lt;1,(($S106/$K106)*((1+'Inputs &amp; Summary'!$D$7)^AI$1)),((INT(AI$1/$K106)-INT((AI$1-1)/$K106))*$S106*((1+'Inputs &amp; Summary'!$D$7)^AI$1))),(_xlfn.WEIBULL.DIST(AI$1,$L106,$K106,FALSE)*$S106*((1+'Inputs &amp; Summary'!$D$7)^AI$1))),IF($M106=Lists!$H$3,IF($K106&lt;1,((($R106*(1-$E106)+$Q106*(1-$F106))/$K106)*((1+'Inputs &amp; Summary'!$D$7)^AI$1)),((INT(AI$1/$K106)-INT((AI$1-1)/$K106))*($R106*(1-$E106)+$Q106*(1-$F106))*((1+'Inputs &amp; Summary'!$D$7)^AI$1))),((_xlfn.WEIBULL.DIST(AI$1,$L106,$K106,FALSE)*($R106*(1-$E106)+$Q106*(1-$F106))*((1+'Inputs &amp; Summary'!$D$7)^AI$1))))))</f>
        <v>31.299557109396144</v>
      </c>
      <c r="AJ106" s="248">
        <f>$D106*IF(AJ$1&gt;'Inputs &amp; Summary'!$D$5,0,IF(AJ$1&gt;VLOOKUP($G106,Lists!$J$17:$K$21,2),IF($M106=Lists!$H$3,IF($K106&lt;1,(($S106/$K106)*((1+'Inputs &amp; Summary'!$D$7)^AJ$1)),((INT(AJ$1/$K106)-INT((AJ$1-1)/$K106))*$S106*((1+'Inputs &amp; Summary'!$D$7)^AJ$1))),(_xlfn.WEIBULL.DIST(AJ$1,$L106,$K106,FALSE)*$S106*((1+'Inputs &amp; Summary'!$D$7)^AJ$1))),IF($M106=Lists!$H$3,IF($K106&lt;1,((($R106*(1-$E106)+$Q106*(1-$F106))/$K106)*((1+'Inputs &amp; Summary'!$D$7)^AJ$1)),((INT(AJ$1/$K106)-INT((AJ$1-1)/$K106))*($R106*(1-$E106)+$Q106*(1-$F106))*((1+'Inputs &amp; Summary'!$D$7)^AJ$1))),((_xlfn.WEIBULL.DIST(AJ$1,$L106,$K106,FALSE)*($R106*(1-$E106)+$Q106*(1-$F106))*((1+'Inputs &amp; Summary'!$D$7)^AJ$1))))))</f>
        <v>31.925548251584072</v>
      </c>
      <c r="AK106" s="248">
        <f>$D106*IF(AK$1&gt;'Inputs &amp; Summary'!$D$5,0,IF(AK$1&gt;VLOOKUP($G106,Lists!$J$17:$K$21,2),IF($M106=Lists!$H$3,IF($K106&lt;1,(($S106/$K106)*((1+'Inputs &amp; Summary'!$D$7)^AK$1)),((INT(AK$1/$K106)-INT((AK$1-1)/$K106))*$S106*((1+'Inputs &amp; Summary'!$D$7)^AK$1))),(_xlfn.WEIBULL.DIST(AK$1,$L106,$K106,FALSE)*$S106*((1+'Inputs &amp; Summary'!$D$7)^AK$1))),IF($M106=Lists!$H$3,IF($K106&lt;1,((($R106*(1-$E106)+$Q106*(1-$F106))/$K106)*((1+'Inputs &amp; Summary'!$D$7)^AK$1)),((INT(AK$1/$K106)-INT((AK$1-1)/$K106))*($R106*(1-$E106)+$Q106*(1-$F106))*((1+'Inputs &amp; Summary'!$D$7)^AK$1))),((_xlfn.WEIBULL.DIST(AK$1,$L106,$K106,FALSE)*($R106*(1-$E106)+$Q106*(1-$F106))*((1+'Inputs &amp; Summary'!$D$7)^AK$1))))))</f>
        <v>32.564059216615753</v>
      </c>
      <c r="AL106" s="248">
        <f>$D106*IF(AL$1&gt;'Inputs &amp; Summary'!$D$5,0,IF(AL$1&gt;VLOOKUP($G106,Lists!$J$17:$K$21,2),IF($M106=Lists!$H$3,IF($K106&lt;1,(($S106/$K106)*((1+'Inputs &amp; Summary'!$D$7)^AL$1)),((INT(AL$1/$K106)-INT((AL$1-1)/$K106))*$S106*((1+'Inputs &amp; Summary'!$D$7)^AL$1))),(_xlfn.WEIBULL.DIST(AL$1,$L106,$K106,FALSE)*$S106*((1+'Inputs &amp; Summary'!$D$7)^AL$1))),IF($M106=Lists!$H$3,IF($K106&lt;1,((($R106*(1-$E106)+$Q106*(1-$F106))/$K106)*((1+'Inputs &amp; Summary'!$D$7)^AL$1)),((INT(AL$1/$K106)-INT((AL$1-1)/$K106))*($R106*(1-$E106)+$Q106*(1-$F106))*((1+'Inputs &amp; Summary'!$D$7)^AL$1))),((_xlfn.WEIBULL.DIST(AL$1,$L106,$K106,FALSE)*($R106*(1-$E106)+$Q106*(1-$F106))*((1+'Inputs &amp; Summary'!$D$7)^AL$1))))))</f>
        <v>33.215340400948072</v>
      </c>
      <c r="AM106" s="248">
        <f>$D106*IF(AM$1&gt;'Inputs &amp; Summary'!$D$5,0,IF(AM$1&gt;VLOOKUP($G106,Lists!$J$17:$K$21,2),IF($M106=Lists!$H$3,IF($K106&lt;1,(($S106/$K106)*((1+'Inputs &amp; Summary'!$D$7)^AM$1)),((INT(AM$1/$K106)-INT((AM$1-1)/$K106))*$S106*((1+'Inputs &amp; Summary'!$D$7)^AM$1))),(_xlfn.WEIBULL.DIST(AM$1,$L106,$K106,FALSE)*$S106*((1+'Inputs &amp; Summary'!$D$7)^AM$1))),IF($M106=Lists!$H$3,IF($K106&lt;1,((($R106*(1-$E106)+$Q106*(1-$F106))/$K106)*((1+'Inputs &amp; Summary'!$D$7)^AM$1)),((INT(AM$1/$K106)-INT((AM$1-1)/$K106))*($R106*(1-$E106)+$Q106*(1-$F106))*((1+'Inputs &amp; Summary'!$D$7)^AM$1))),((_xlfn.WEIBULL.DIST(AM$1,$L106,$K106,FALSE)*($R106*(1-$E106)+$Q106*(1-$F106))*((1+'Inputs &amp; Summary'!$D$7)^AM$1))))))</f>
        <v>33.879647208967022</v>
      </c>
      <c r="AN106" s="248">
        <f>$D106*IF(AN$1&gt;'Inputs &amp; Summary'!$D$5,0,IF(AN$1&gt;VLOOKUP($G106,Lists!$J$17:$K$21,2),IF($M106=Lists!$H$3,IF($K106&lt;1,(($S106/$K106)*((1+'Inputs &amp; Summary'!$D$7)^AN$1)),((INT(AN$1/$K106)-INT((AN$1-1)/$K106))*$S106*((1+'Inputs &amp; Summary'!$D$7)^AN$1))),(_xlfn.WEIBULL.DIST(AN$1,$L106,$K106,FALSE)*$S106*((1+'Inputs &amp; Summary'!$D$7)^AN$1))),IF($M106=Lists!$H$3,IF($K106&lt;1,((($R106*(1-$E106)+$Q106*(1-$F106))/$K106)*((1+'Inputs &amp; Summary'!$D$7)^AN$1)),((INT(AN$1/$K106)-INT((AN$1-1)/$K106))*($R106*(1-$E106)+$Q106*(1-$F106))*((1+'Inputs &amp; Summary'!$D$7)^AN$1))),((_xlfn.WEIBULL.DIST(AN$1,$L106,$K106,FALSE)*($R106*(1-$E106)+$Q106*(1-$F106))*((1+'Inputs &amp; Summary'!$D$7)^AN$1))))))</f>
        <v>34.557240153146367</v>
      </c>
      <c r="AO106" s="248">
        <f>$D106*IF(AO$1&gt;'Inputs &amp; Summary'!$D$5,0,IF(AO$1&gt;VLOOKUP($G106,Lists!$J$17:$K$21,2),IF($M106=Lists!$H$3,IF($K106&lt;1,(($S106/$K106)*((1+'Inputs &amp; Summary'!$D$7)^AO$1)),((INT(AO$1/$K106)-INT((AO$1-1)/$K106))*$S106*((1+'Inputs &amp; Summary'!$D$7)^AO$1))),(_xlfn.WEIBULL.DIST(AO$1,$L106,$K106,FALSE)*$S106*((1+'Inputs &amp; Summary'!$D$7)^AO$1))),IF($M106=Lists!$H$3,IF($K106&lt;1,((($R106*(1-$E106)+$Q106*(1-$F106))/$K106)*((1+'Inputs &amp; Summary'!$D$7)^AO$1)),((INT(AO$1/$K106)-INT((AO$1-1)/$K106))*($R106*(1-$E106)+$Q106*(1-$F106))*((1+'Inputs &amp; Summary'!$D$7)^AO$1))),((_xlfn.WEIBULL.DIST(AO$1,$L106,$K106,FALSE)*($R106*(1-$E106)+$Q106*(1-$F106))*((1+'Inputs &amp; Summary'!$D$7)^AO$1))))))</f>
        <v>35.2483849562093</v>
      </c>
      <c r="AP106" s="248">
        <f>$D106*IF(AP$1&gt;'Inputs &amp; Summary'!$D$5,0,IF(AP$1&gt;VLOOKUP($G106,Lists!$J$17:$K$21,2),IF($M106=Lists!$H$3,IF($K106&lt;1,(($S106/$K106)*((1+'Inputs &amp; Summary'!$D$7)^AP$1)),((INT(AP$1/$K106)-INT((AP$1-1)/$K106))*$S106*((1+'Inputs &amp; Summary'!$D$7)^AP$1))),(_xlfn.WEIBULL.DIST(AP$1,$L106,$K106,FALSE)*$S106*((1+'Inputs &amp; Summary'!$D$7)^AP$1))),IF($M106=Lists!$H$3,IF($K106&lt;1,((($R106*(1-$E106)+$Q106*(1-$F106))/$K106)*((1+'Inputs &amp; Summary'!$D$7)^AP$1)),((INT(AP$1/$K106)-INT((AP$1-1)/$K106))*($R106*(1-$E106)+$Q106*(1-$F106))*((1+'Inputs &amp; Summary'!$D$7)^AP$1))),((_xlfn.WEIBULL.DIST(AP$1,$L106,$K106,FALSE)*($R106*(1-$E106)+$Q106*(1-$F106))*((1+'Inputs &amp; Summary'!$D$7)^AP$1))))))</f>
        <v>35.953352655333482</v>
      </c>
      <c r="AQ106" s="248">
        <f>$D106*IF(AQ$1&gt;'Inputs &amp; Summary'!$D$5,0,IF(AQ$1&gt;VLOOKUP($G106,Lists!$J$17:$K$21,2),IF($M106=Lists!$H$3,IF($K106&lt;1,(($S106/$K106)*((1+'Inputs &amp; Summary'!$D$7)^AQ$1)),((INT(AQ$1/$K106)-INT((AQ$1-1)/$K106))*$S106*((1+'Inputs &amp; Summary'!$D$7)^AQ$1))),(_xlfn.WEIBULL.DIST(AQ$1,$L106,$K106,FALSE)*$S106*((1+'Inputs &amp; Summary'!$D$7)^AQ$1))),IF($M106=Lists!$H$3,IF($K106&lt;1,((($R106*(1-$E106)+$Q106*(1-$F106))/$K106)*((1+'Inputs &amp; Summary'!$D$7)^AQ$1)),((INT(AQ$1/$K106)-INT((AQ$1-1)/$K106))*($R106*(1-$E106)+$Q106*(1-$F106))*((1+'Inputs &amp; Summary'!$D$7)^AQ$1))),((_xlfn.WEIBULL.DIST(AQ$1,$L106,$K106,FALSE)*($R106*(1-$E106)+$Q106*(1-$F106))*((1+'Inputs &amp; Summary'!$D$7)^AQ$1))))))</f>
        <v>36.672419708440152</v>
      </c>
      <c r="AR106" s="248">
        <f>$D106*IF(AR$1&gt;'Inputs &amp; Summary'!$D$5,0,IF(AR$1&gt;VLOOKUP($G106,Lists!$J$17:$K$21,2),IF($M106=Lists!$H$3,IF($K106&lt;1,(($S106/$K106)*((1+'Inputs &amp; Summary'!$D$7)^AR$1)),((INT(AR$1/$K106)-INT((AR$1-1)/$K106))*$S106*((1+'Inputs &amp; Summary'!$D$7)^AR$1))),(_xlfn.WEIBULL.DIST(AR$1,$L106,$K106,FALSE)*$S106*((1+'Inputs &amp; Summary'!$D$7)^AR$1))),IF($M106=Lists!$H$3,IF($K106&lt;1,((($R106*(1-$E106)+$Q106*(1-$F106))/$K106)*((1+'Inputs &amp; Summary'!$D$7)^AR$1)),((INT(AR$1/$K106)-INT((AR$1-1)/$K106))*($R106*(1-$E106)+$Q106*(1-$F106))*((1+'Inputs &amp; Summary'!$D$7)^AR$1))),((_xlfn.WEIBULL.DIST(AR$1,$L106,$K106,FALSE)*($R106*(1-$E106)+$Q106*(1-$F106))*((1+'Inputs &amp; Summary'!$D$7)^AR$1))))))</f>
        <v>37.405868102608956</v>
      </c>
      <c r="AS106" s="248">
        <f>$D106*IF(AS$1&gt;'Inputs &amp; Summary'!$D$5,0,IF(AS$1&gt;VLOOKUP($G106,Lists!$J$17:$K$21,2),IF($M106=Lists!$H$3,IF($K106&lt;1,(($S106/$K106)*((1+'Inputs &amp; Summary'!$D$7)^AS$1)),((INT(AS$1/$K106)-INT((AS$1-1)/$K106))*$S106*((1+'Inputs &amp; Summary'!$D$7)^AS$1))),(_xlfn.WEIBULL.DIST(AS$1,$L106,$K106,FALSE)*$S106*((1+'Inputs &amp; Summary'!$D$7)^AS$1))),IF($M106=Lists!$H$3,IF($K106&lt;1,((($R106*(1-$E106)+$Q106*(1-$F106))/$K106)*((1+'Inputs &amp; Summary'!$D$7)^AS$1)),((INT(AS$1/$K106)-INT((AS$1-1)/$K106))*($R106*(1-$E106)+$Q106*(1-$F106))*((1+'Inputs &amp; Summary'!$D$7)^AS$1))),((_xlfn.WEIBULL.DIST(AS$1,$L106,$K106,FALSE)*($R106*(1-$E106)+$Q106*(1-$F106))*((1+'Inputs &amp; Summary'!$D$7)^AS$1))))))</f>
        <v>0</v>
      </c>
      <c r="AT106" s="248">
        <f>$D106*IF(AT$1&gt;'Inputs &amp; Summary'!$D$5,0,IF(AT$1&gt;VLOOKUP($G106,Lists!$J$17:$K$21,2),IF($M106=Lists!$H$3,IF($K106&lt;1,(($S106/$K106)*((1+'Inputs &amp; Summary'!$D$7)^AT$1)),((INT(AT$1/$K106)-INT((AT$1-1)/$K106))*$S106*((1+'Inputs &amp; Summary'!$D$7)^AT$1))),(_xlfn.WEIBULL.DIST(AT$1,$L106,$K106,FALSE)*$S106*((1+'Inputs &amp; Summary'!$D$7)^AT$1))),IF($M106=Lists!$H$3,IF($K106&lt;1,((($R106*(1-$E106)+$Q106*(1-$F106))/$K106)*((1+'Inputs &amp; Summary'!$D$7)^AT$1)),((INT(AT$1/$K106)-INT((AT$1-1)/$K106))*($R106*(1-$E106)+$Q106*(1-$F106))*((1+'Inputs &amp; Summary'!$D$7)^AT$1))),((_xlfn.WEIBULL.DIST(AT$1,$L106,$K106,FALSE)*($R106*(1-$E106)+$Q106*(1-$F106))*((1+'Inputs &amp; Summary'!$D$7)^AT$1))))))</f>
        <v>0</v>
      </c>
      <c r="AU106" s="248">
        <f>$D106*IF(AU$1&gt;'Inputs &amp; Summary'!$D$5,0,IF(AU$1&gt;VLOOKUP($G106,Lists!$J$17:$K$21,2),IF($M106=Lists!$H$3,IF($K106&lt;1,(($S106/$K106)*((1+'Inputs &amp; Summary'!$D$7)^AU$1)),((INT(AU$1/$K106)-INT((AU$1-1)/$K106))*$S106*((1+'Inputs &amp; Summary'!$D$7)^AU$1))),(_xlfn.WEIBULL.DIST(AU$1,$L106,$K106,FALSE)*$S106*((1+'Inputs &amp; Summary'!$D$7)^AU$1))),IF($M106=Lists!$H$3,IF($K106&lt;1,((($R106*(1-$E106)+$Q106*(1-$F106))/$K106)*((1+'Inputs &amp; Summary'!$D$7)^AU$1)),((INT(AU$1/$K106)-INT((AU$1-1)/$K106))*($R106*(1-$E106)+$Q106*(1-$F106))*((1+'Inputs &amp; Summary'!$D$7)^AU$1))),((_xlfn.WEIBULL.DIST(AU$1,$L106,$K106,FALSE)*($R106*(1-$E106)+$Q106*(1-$F106))*((1+'Inputs &amp; Summary'!$D$7)^AU$1))))))</f>
        <v>0</v>
      </c>
      <c r="AV106" s="248">
        <f>$D106*IF(AV$1&gt;'Inputs &amp; Summary'!$D$5,0,IF(AV$1&gt;VLOOKUP($G106,Lists!$J$17:$K$21,2),IF($M106=Lists!$H$3,IF($K106&lt;1,(($S106/$K106)*((1+'Inputs &amp; Summary'!$D$7)^AV$1)),((INT(AV$1/$K106)-INT((AV$1-1)/$K106))*$S106*((1+'Inputs &amp; Summary'!$D$7)^AV$1))),(_xlfn.WEIBULL.DIST(AV$1,$L106,$K106,FALSE)*$S106*((1+'Inputs &amp; Summary'!$D$7)^AV$1))),IF($M106=Lists!$H$3,IF($K106&lt;1,((($R106*(1-$E106)+$Q106*(1-$F106))/$K106)*((1+'Inputs &amp; Summary'!$D$7)^AV$1)),((INT(AV$1/$K106)-INT((AV$1-1)/$K106))*($R106*(1-$E106)+$Q106*(1-$F106))*((1+'Inputs &amp; Summary'!$D$7)^AV$1))),((_xlfn.WEIBULL.DIST(AV$1,$L106,$K106,FALSE)*($R106*(1-$E106)+$Q106*(1-$F106))*((1+'Inputs &amp; Summary'!$D$7)^AV$1))))))</f>
        <v>0</v>
      </c>
      <c r="AW106" s="248">
        <f>$D106*IF(AW$1&gt;'Inputs &amp; Summary'!$D$5,0,IF(AW$1&gt;VLOOKUP($G106,Lists!$J$17:$K$21,2),IF($M106=Lists!$H$3,IF($K106&lt;1,(($S106/$K106)*((1+'Inputs &amp; Summary'!$D$7)^AW$1)),((INT(AW$1/$K106)-INT((AW$1-1)/$K106))*$S106*((1+'Inputs &amp; Summary'!$D$7)^AW$1))),(_xlfn.WEIBULL.DIST(AW$1,$L106,$K106,FALSE)*$S106*((1+'Inputs &amp; Summary'!$D$7)^AW$1))),IF($M106=Lists!$H$3,IF($K106&lt;1,((($R106*(1-$E106)+$Q106*(1-$F106))/$K106)*((1+'Inputs &amp; Summary'!$D$7)^AW$1)),((INT(AW$1/$K106)-INT((AW$1-1)/$K106))*($R106*(1-$E106)+$Q106*(1-$F106))*((1+'Inputs &amp; Summary'!$D$7)^AW$1))),((_xlfn.WEIBULL.DIST(AW$1,$L106,$K106,FALSE)*($R106*(1-$E106)+$Q106*(1-$F106))*((1+'Inputs &amp; Summary'!$D$7)^AW$1))))))</f>
        <v>0</v>
      </c>
      <c r="AX106" s="248">
        <f>$D106*IF(AX$1&gt;'Inputs &amp; Summary'!$D$5,0,IF(AX$1&gt;VLOOKUP($G106,Lists!$J$17:$K$21,2),IF($M106=Lists!$H$3,IF($K106&lt;1,(($S106/$K106)*((1+'Inputs &amp; Summary'!$D$7)^AX$1)),((INT(AX$1/$K106)-INT((AX$1-1)/$K106))*$S106*((1+'Inputs &amp; Summary'!$D$7)^AX$1))),(_xlfn.WEIBULL.DIST(AX$1,$L106,$K106,FALSE)*$S106*((1+'Inputs &amp; Summary'!$D$7)^AX$1))),IF($M106=Lists!$H$3,IF($K106&lt;1,((($R106*(1-$E106)+$Q106*(1-$F106))/$K106)*((1+'Inputs &amp; Summary'!$D$7)^AX$1)),((INT(AX$1/$K106)-INT((AX$1-1)/$K106))*($R106*(1-$E106)+$Q106*(1-$F106))*((1+'Inputs &amp; Summary'!$D$7)^AX$1))),((_xlfn.WEIBULL.DIST(AX$1,$L106,$K106,FALSE)*($R106*(1-$E106)+$Q106*(1-$F106))*((1+'Inputs &amp; Summary'!$D$7)^AX$1))))))</f>
        <v>0</v>
      </c>
      <c r="AY106" s="248">
        <f>$D106*IF(AY$1&gt;'Inputs &amp; Summary'!$D$5,0,IF(AY$1&gt;VLOOKUP($G106,Lists!$J$17:$K$21,2),IF($M106=Lists!$H$3,IF($K106&lt;1,(($S106/$K106)*((1+'Inputs &amp; Summary'!$D$7)^AY$1)),((INT(AY$1/$K106)-INT((AY$1-1)/$K106))*$S106*((1+'Inputs &amp; Summary'!$D$7)^AY$1))),(_xlfn.WEIBULL.DIST(AY$1,$L106,$K106,FALSE)*$S106*((1+'Inputs &amp; Summary'!$D$7)^AY$1))),IF($M106=Lists!$H$3,IF($K106&lt;1,((($R106*(1-$E106)+$Q106*(1-$F106))/$K106)*((1+'Inputs &amp; Summary'!$D$7)^AY$1)),((INT(AY$1/$K106)-INT((AY$1-1)/$K106))*($R106*(1-$E106)+$Q106*(1-$F106))*((1+'Inputs &amp; Summary'!$D$7)^AY$1))),((_xlfn.WEIBULL.DIST(AY$1,$L106,$K106,FALSE)*($R106*(1-$E106)+$Q106*(1-$F106))*((1+'Inputs &amp; Summary'!$D$7)^AY$1))))))</f>
        <v>0</v>
      </c>
      <c r="AZ106" s="248">
        <f>$D106*IF(AZ$1&gt;'Inputs &amp; Summary'!$D$5,0,IF(AZ$1&gt;VLOOKUP($G106,Lists!$J$17:$K$21,2),IF($M106=Lists!$H$3,IF($K106&lt;1,(($S106/$K106)*((1+'Inputs &amp; Summary'!$D$7)^AZ$1)),((INT(AZ$1/$K106)-INT((AZ$1-1)/$K106))*$S106*((1+'Inputs &amp; Summary'!$D$7)^AZ$1))),(_xlfn.WEIBULL.DIST(AZ$1,$L106,$K106,FALSE)*$S106*((1+'Inputs &amp; Summary'!$D$7)^AZ$1))),IF($M106=Lists!$H$3,IF($K106&lt;1,((($R106*(1-$E106)+$Q106*(1-$F106))/$K106)*((1+'Inputs &amp; Summary'!$D$7)^AZ$1)),((INT(AZ$1/$K106)-INT((AZ$1-1)/$K106))*($R106*(1-$E106)+$Q106*(1-$F106))*((1+'Inputs &amp; Summary'!$D$7)^AZ$1))),((_xlfn.WEIBULL.DIST(AZ$1,$L106,$K106,FALSE)*($R106*(1-$E106)+$Q106*(1-$F106))*((1+'Inputs &amp; Summary'!$D$7)^AZ$1))))))</f>
        <v>0</v>
      </c>
      <c r="BA106" s="248">
        <f>$D106*IF(BA$1&gt;'Inputs &amp; Summary'!$D$5,0,IF(BA$1&gt;VLOOKUP($G106,Lists!$J$17:$K$21,2),IF($M106=Lists!$H$3,IF($K106&lt;1,(($S106/$K106)*((1+'Inputs &amp; Summary'!$D$7)^BA$1)),((INT(BA$1/$K106)-INT((BA$1-1)/$K106))*$S106*((1+'Inputs &amp; Summary'!$D$7)^BA$1))),(_xlfn.WEIBULL.DIST(BA$1,$L106,$K106,FALSE)*$S106*((1+'Inputs &amp; Summary'!$D$7)^BA$1))),IF($M106=Lists!$H$3,IF($K106&lt;1,((($R106*(1-$E106)+$Q106*(1-$F106))/$K106)*((1+'Inputs &amp; Summary'!$D$7)^BA$1)),((INT(BA$1/$K106)-INT((BA$1-1)/$K106))*($R106*(1-$E106)+$Q106*(1-$F106))*((1+'Inputs &amp; Summary'!$D$7)^BA$1))),((_xlfn.WEIBULL.DIST(BA$1,$L106,$K106,FALSE)*($R106*(1-$E106)+$Q106*(1-$F106))*((1+'Inputs &amp; Summary'!$D$7)^BA$1))))))</f>
        <v>0</v>
      </c>
      <c r="BB106" s="248">
        <f>$D106*IF(BB$1&gt;'Inputs &amp; Summary'!$D$5,0,IF(BB$1&gt;VLOOKUP($G106,Lists!$J$17:$K$21,2),IF($M106=Lists!$H$3,IF($K106&lt;1,(($S106/$K106)*((1+'Inputs &amp; Summary'!$D$7)^BB$1)),((INT(BB$1/$K106)-INT((BB$1-1)/$K106))*$S106*((1+'Inputs &amp; Summary'!$D$7)^BB$1))),(_xlfn.WEIBULL.DIST(BB$1,$L106,$K106,FALSE)*$S106*((1+'Inputs &amp; Summary'!$D$7)^BB$1))),IF($M106=Lists!$H$3,IF($K106&lt;1,((($R106*(1-$E106)+$Q106*(1-$F106))/$K106)*((1+'Inputs &amp; Summary'!$D$7)^BB$1)),((INT(BB$1/$K106)-INT((BB$1-1)/$K106))*($R106*(1-$E106)+$Q106*(1-$F106))*((1+'Inputs &amp; Summary'!$D$7)^BB$1))),((_xlfn.WEIBULL.DIST(BB$1,$L106,$K106,FALSE)*($R106*(1-$E106)+$Q106*(1-$F106))*((1+'Inputs &amp; Summary'!$D$7)^BB$1))))))</f>
        <v>0</v>
      </c>
      <c r="BC106" s="248">
        <f>$D106*IF(BC$1&gt;'Inputs &amp; Summary'!$D$5,0,IF(BC$1&gt;VLOOKUP($G106,Lists!$J$17:$K$21,2),IF($M106=Lists!$H$3,IF($K106&lt;1,(($S106/$K106)*((1+'Inputs &amp; Summary'!$D$7)^BC$1)),((INT(BC$1/$K106)-INT((BC$1-1)/$K106))*$S106*((1+'Inputs &amp; Summary'!$D$7)^BC$1))),(_xlfn.WEIBULL.DIST(BC$1,$L106,$K106,FALSE)*$S106*((1+'Inputs &amp; Summary'!$D$7)^BC$1))),IF($M106=Lists!$H$3,IF($K106&lt;1,((($R106*(1-$E106)+$Q106*(1-$F106))/$K106)*((1+'Inputs &amp; Summary'!$D$7)^BC$1)),((INT(BC$1/$K106)-INT((BC$1-1)/$K106))*($R106*(1-$E106)+$Q106*(1-$F106))*((1+'Inputs &amp; Summary'!$D$7)^BC$1))),((_xlfn.WEIBULL.DIST(BC$1,$L106,$K106,FALSE)*($R106*(1-$E106)+$Q106*(1-$F106))*((1+'Inputs &amp; Summary'!$D$7)^BC$1))))))</f>
        <v>0</v>
      </c>
      <c r="BD106" s="248">
        <f>$D106*IF(BD$1&gt;'Inputs &amp; Summary'!$D$5,0,IF(BD$1&gt;VLOOKUP($G106,Lists!$J$17:$K$21,2),IF($M106=Lists!$H$3,IF($K106&lt;1,(($S106/$K106)*((1+'Inputs &amp; Summary'!$D$7)^BD$1)),((INT(BD$1/$K106)-INT((BD$1-1)/$K106))*$S106*((1+'Inputs &amp; Summary'!$D$7)^BD$1))),(_xlfn.WEIBULL.DIST(BD$1,$L106,$K106,FALSE)*$S106*((1+'Inputs &amp; Summary'!$D$7)^BD$1))),IF($M106=Lists!$H$3,IF($K106&lt;1,((($R106*(1-$E106)+$Q106*(1-$F106))/$K106)*((1+'Inputs &amp; Summary'!$D$7)^BD$1)),((INT(BD$1/$K106)-INT((BD$1-1)/$K106))*($R106*(1-$E106)+$Q106*(1-$F106))*((1+'Inputs &amp; Summary'!$D$7)^BD$1))),((_xlfn.WEIBULL.DIST(BD$1,$L106,$K106,FALSE)*($R106*(1-$E106)+$Q106*(1-$F106))*((1+'Inputs &amp; Summary'!$D$7)^BD$1))))))</f>
        <v>0</v>
      </c>
      <c r="BE106" s="248">
        <f>$D106*IF(BE$1&gt;'Inputs &amp; Summary'!$D$5,0,IF(BE$1&gt;VLOOKUP($G106,Lists!$J$17:$K$21,2),IF($M106=Lists!$H$3,IF($K106&lt;1,(($S106/$K106)*((1+'Inputs &amp; Summary'!$D$7)^BE$1)),((INT(BE$1/$K106)-INT((BE$1-1)/$K106))*$S106*((1+'Inputs &amp; Summary'!$D$7)^BE$1))),(_xlfn.WEIBULL.DIST(BE$1,$L106,$K106,FALSE)*$S106*((1+'Inputs &amp; Summary'!$D$7)^BE$1))),IF($M106=Lists!$H$3,IF($K106&lt;1,((($R106*(1-$E106)+$Q106*(1-$F106))/$K106)*((1+'Inputs &amp; Summary'!$D$7)^BE$1)),((INT(BE$1/$K106)-INT((BE$1-1)/$K106))*($R106*(1-$E106)+$Q106*(1-$F106))*((1+'Inputs &amp; Summary'!$D$7)^BE$1))),((_xlfn.WEIBULL.DIST(BE$1,$L106,$K106,FALSE)*($R106*(1-$E106)+$Q106*(1-$F106))*((1+'Inputs &amp; Summary'!$D$7)^BE$1))))))</f>
        <v>0</v>
      </c>
      <c r="BF106" s="248">
        <f>$D106*IF(BF$1&gt;'Inputs &amp; Summary'!$D$5,0,IF(BF$1&gt;VLOOKUP($G106,Lists!$J$17:$K$21,2),IF($M106=Lists!$H$3,IF($K106&lt;1,(($S106/$K106)*((1+'Inputs &amp; Summary'!$D$7)^BF$1)),((INT(BF$1/$K106)-INT((BF$1-1)/$K106))*$S106*((1+'Inputs &amp; Summary'!$D$7)^BF$1))),(_xlfn.WEIBULL.DIST(BF$1,$L106,$K106,FALSE)*$S106*((1+'Inputs &amp; Summary'!$D$7)^BF$1))),IF($M106=Lists!$H$3,IF($K106&lt;1,((($R106*(1-$E106)+$Q106*(1-$F106))/$K106)*((1+'Inputs &amp; Summary'!$D$7)^BF$1)),((INT(BF$1/$K106)-INT((BF$1-1)/$K106))*($R106*(1-$E106)+$Q106*(1-$F106))*((1+'Inputs &amp; Summary'!$D$7)^BF$1))),((_xlfn.WEIBULL.DIST(BF$1,$L106,$K106,FALSE)*($R106*(1-$E106)+$Q106*(1-$F106))*((1+'Inputs &amp; Summary'!$D$7)^BF$1))))))</f>
        <v>0</v>
      </c>
      <c r="BG106" s="248">
        <f>$D106*IF(BG$1&gt;'Inputs &amp; Summary'!$D$5,0,IF(BG$1&gt;VLOOKUP($G106,Lists!$J$17:$K$21,2),IF($M106=Lists!$H$3,IF($K106&lt;1,(($S106/$K106)*((1+'Inputs &amp; Summary'!$D$7)^BG$1)),((INT(BG$1/$K106)-INT((BG$1-1)/$K106))*$S106*((1+'Inputs &amp; Summary'!$D$7)^BG$1))),(_xlfn.WEIBULL.DIST(BG$1,$L106,$K106,FALSE)*$S106*((1+'Inputs &amp; Summary'!$D$7)^BG$1))),IF($M106=Lists!$H$3,IF($K106&lt;1,((($R106*(1-$E106)+$Q106*(1-$F106))/$K106)*((1+'Inputs &amp; Summary'!$D$7)^BG$1)),((INT(BG$1/$K106)-INT((BG$1-1)/$K106))*($R106*(1-$E106)+$Q106*(1-$F106))*((1+'Inputs &amp; Summary'!$D$7)^BG$1))),((_xlfn.WEIBULL.DIST(BG$1,$L106,$K106,FALSE)*($R106*(1-$E106)+$Q106*(1-$F106))*((1+'Inputs &amp; Summary'!$D$7)^BG$1))))))</f>
        <v>0</v>
      </c>
      <c r="BH106" s="248">
        <f>$D106*IF(BH$1&gt;'Inputs &amp; Summary'!$D$5,0,IF(BH$1&gt;VLOOKUP($G106,Lists!$J$17:$K$21,2),IF($M106=Lists!$H$3,IF($K106&lt;1,(($S106/$K106)*((1+'Inputs &amp; Summary'!$D$7)^BH$1)),((INT(BH$1/$K106)-INT((BH$1-1)/$K106))*$S106*((1+'Inputs &amp; Summary'!$D$7)^BH$1))),(_xlfn.WEIBULL.DIST(BH$1,$L106,$K106,FALSE)*$S106*((1+'Inputs &amp; Summary'!$D$7)^BH$1))),IF($M106=Lists!$H$3,IF($K106&lt;1,((($R106*(1-$E106)+$Q106*(1-$F106))/$K106)*((1+'Inputs &amp; Summary'!$D$7)^BH$1)),((INT(BH$1/$K106)-INT((BH$1-1)/$K106))*($R106*(1-$E106)+$Q106*(1-$F106))*((1+'Inputs &amp; Summary'!$D$7)^BH$1))),((_xlfn.WEIBULL.DIST(BH$1,$L106,$K106,FALSE)*($R106*(1-$E106)+$Q106*(1-$F106))*((1+'Inputs &amp; Summary'!$D$7)^BH$1))))))</f>
        <v>0</v>
      </c>
      <c r="BI106" s="248">
        <f>$D106*IF(BI$1&gt;'Inputs &amp; Summary'!$D$5,0,IF(BI$1&gt;VLOOKUP($G106,Lists!$J$17:$K$21,2),IF($M106=Lists!$H$3,IF($K106&lt;1,(($S106/$K106)*((1+'Inputs &amp; Summary'!$D$7)^BI$1)),((INT(BI$1/$K106)-INT((BI$1-1)/$K106))*$S106*((1+'Inputs &amp; Summary'!$D$7)^BI$1))),(_xlfn.WEIBULL.DIST(BI$1,$L106,$K106,FALSE)*$S106*((1+'Inputs &amp; Summary'!$D$7)^BI$1))),IF($M106=Lists!$H$3,IF($K106&lt;1,((($R106*(1-$E106)+$Q106*(1-$F106))/$K106)*((1+'Inputs &amp; Summary'!$D$7)^BI$1)),((INT(BI$1/$K106)-INT((BI$1-1)/$K106))*($R106*(1-$E106)+$Q106*(1-$F106))*((1+'Inputs &amp; Summary'!$D$7)^BI$1))),((_xlfn.WEIBULL.DIST(BI$1,$L106,$K106,FALSE)*($R106*(1-$E106)+$Q106*(1-$F106))*((1+'Inputs &amp; Summary'!$D$7)^BI$1))))))</f>
        <v>0</v>
      </c>
      <c r="BJ106" s="248">
        <f>$D106*IF(BJ$1&gt;'Inputs &amp; Summary'!$D$5,0,IF(BJ$1&gt;VLOOKUP($G106,Lists!$J$17:$K$21,2),IF($M106=Lists!$H$3,IF($K106&lt;1,(($S106/$K106)*((1+'Inputs &amp; Summary'!$D$7)^BJ$1)),((INT(BJ$1/$K106)-INT((BJ$1-1)/$K106))*$S106*((1+'Inputs &amp; Summary'!$D$7)^BJ$1))),(_xlfn.WEIBULL.DIST(BJ$1,$L106,$K106,FALSE)*$S106*((1+'Inputs &amp; Summary'!$D$7)^BJ$1))),IF($M106=Lists!$H$3,IF($K106&lt;1,((($R106*(1-$E106)+$Q106*(1-$F106))/$K106)*((1+'Inputs &amp; Summary'!$D$7)^BJ$1)),((INT(BJ$1/$K106)-INT((BJ$1-1)/$K106))*($R106*(1-$E106)+$Q106*(1-$F106))*((1+'Inputs &amp; Summary'!$D$7)^BJ$1))),((_xlfn.WEIBULL.DIST(BJ$1,$L106,$K106,FALSE)*($R106*(1-$E106)+$Q106*(1-$F106))*((1+'Inputs &amp; Summary'!$D$7)^BJ$1))))))</f>
        <v>0</v>
      </c>
      <c r="BK106" s="248">
        <f>$D106*IF(BK$1&gt;'Inputs &amp; Summary'!$D$5,0,IF(BK$1&gt;VLOOKUP($G106,Lists!$J$17:$K$21,2),IF($M106=Lists!$H$3,IF($K106&lt;1,(($S106/$K106)*((1+'Inputs &amp; Summary'!$D$7)^BK$1)),((INT(BK$1/$K106)-INT((BK$1-1)/$K106))*$S106*((1+'Inputs &amp; Summary'!$D$7)^BK$1))),(_xlfn.WEIBULL.DIST(BK$1,$L106,$K106,FALSE)*$S106*((1+'Inputs &amp; Summary'!$D$7)^BK$1))),IF($M106=Lists!$H$3,IF($K106&lt;1,((($R106*(1-$E106)+$Q106*(1-$F106))/$K106)*((1+'Inputs &amp; Summary'!$D$7)^BK$1)),((INT(BK$1/$K106)-INT((BK$1-1)/$K106))*($R106*(1-$E106)+$Q106*(1-$F106))*((1+'Inputs &amp; Summary'!$D$7)^BK$1))),((_xlfn.WEIBULL.DIST(BK$1,$L106,$K106,FALSE)*($R106*(1-$E106)+$Q106*(1-$F106))*((1+'Inputs &amp; Summary'!$D$7)^BK$1))))))</f>
        <v>0</v>
      </c>
      <c r="BL106" s="248">
        <f>$D106*IF(BL$1&gt;'Inputs &amp; Summary'!$D$5,0,IF(BL$1&gt;VLOOKUP($G106,Lists!$J$17:$K$21,2),IF($M106=Lists!$H$3,IF($K106&lt;1,(($S106/$K106)*((1+'Inputs &amp; Summary'!$D$7)^BL$1)),((INT(BL$1/$K106)-INT((BL$1-1)/$K106))*$S106*((1+'Inputs &amp; Summary'!$D$7)^BL$1))),(_xlfn.WEIBULL.DIST(BL$1,$L106,$K106,FALSE)*$S106*((1+'Inputs &amp; Summary'!$D$7)^BL$1))),IF($M106=Lists!$H$3,IF($K106&lt;1,((($R106*(1-$E106)+$Q106*(1-$F106))/$K106)*((1+'Inputs &amp; Summary'!$D$7)^BL$1)),((INT(BL$1/$K106)-INT((BL$1-1)/$K106))*($R106*(1-$E106)+$Q106*(1-$F106))*((1+'Inputs &amp; Summary'!$D$7)^BL$1))),((_xlfn.WEIBULL.DIST(BL$1,$L106,$K106,FALSE)*($R106*(1-$E106)+$Q106*(1-$F106))*((1+'Inputs &amp; Summary'!$D$7)^BL$1))))))</f>
        <v>0</v>
      </c>
    </row>
    <row r="107" spans="1:64" x14ac:dyDescent="0.3">
      <c r="A107" s="236" t="s">
        <v>180</v>
      </c>
      <c r="B107" s="117" t="str">
        <f>IF('Inputs &amp; Summary'!$D$15=Lists!$E$3,INDEX('Residential Rooftop Details'!$A$30:$X$158,MATCH('Cash Flow'!$A107,'Residential Rooftop Details'!$A$30:$A$158,0),COLUMN(B$1)),IF('Inputs &amp; Summary'!$D$15=Lists!$E$4,INDEX('Commercial Rooftop Details'!$A$30:$V$158,MATCH('Cash Flow'!$A107,'Commercial Rooftop Details'!$A$30:$A$158,0),COLUMN(B$1)),INDEX('Ground-Mount Details'!$A$30:$V$158,MATCH('Cash Flow'!$A107,'Ground-Mount Details'!$A$30:$A$158,0),COLUMN(B$1))))</f>
        <v>Preventive</v>
      </c>
      <c r="C107" s="117" t="str">
        <f>IF('Inputs &amp; Summary'!$D$15=Lists!$E$3,INDEX('Residential Rooftop Details'!$A$30:$X$158,MATCH('Cash Flow'!$A107,'Residential Rooftop Details'!$A$30:$A$158,0),COLUMN(C$1)),IF('Inputs &amp; Summary'!$D$15=Lists!$E$4,INDEX('Commercial Rooftop Details'!$A$30:$V$158,MATCH('Cash Flow'!$A107,'Commercial Rooftop Details'!$A$30:$A$158,0),COLUMN(C$1)),INDEX('Ground-Mount Details'!$A$30:$V$158,MATCH('Cash Flow'!$A107,'Ground-Mount Details'!$A$30:$A$158,0),COLUMN(C$1))))</f>
        <v>Inverter</v>
      </c>
      <c r="D107" s="117">
        <f>IF('Inputs &amp; Summary'!$D$15=Lists!$E$3,INDEX('Residential Rooftop Details'!$A$30:$X$158,MATCH('Cash Flow'!$A107,'Residential Rooftop Details'!$A$30:$A$158,0),COLUMN(D$1)),IF('Inputs &amp; Summary'!$D$15=Lists!$E$4,INDEX('Commercial Rooftop Details'!$A$30:$V$158,MATCH('Cash Flow'!$A107,'Commercial Rooftop Details'!$A$30:$A$158,0),COLUMN(D$1)),INDEX('Ground-Mount Details'!$A$30:$V$158,MATCH('Cash Flow'!$A107,'Ground-Mount Details'!$A$30:$A$158,0),COLUMN(D$1))))</f>
        <v>1</v>
      </c>
      <c r="E107" s="117">
        <f>IF('Inputs &amp; Summary'!$D$15=Lists!$E$3,INDEX('Residential Rooftop Details'!$A$30:$X$158,MATCH('Cash Flow'!$A107,'Residential Rooftop Details'!$A$30:$A$158,0),COLUMN(E$1)),IF('Inputs &amp; Summary'!$D$15=Lists!$E$4,INDEX('Commercial Rooftop Details'!$A$30:$V$158,MATCH('Cash Flow'!$A107,'Commercial Rooftop Details'!$A$30:$A$158,0),COLUMN(E$1)),INDEX('Ground-Mount Details'!$A$30:$V$158,MATCH('Cash Flow'!$A107,'Ground-Mount Details'!$A$30:$A$158,0),COLUMN(E$1))))</f>
        <v>0</v>
      </c>
      <c r="F107" s="117">
        <f>IF('Inputs &amp; Summary'!$D$15=Lists!$E$3,INDEX('Residential Rooftop Details'!$A$30:$X$158,MATCH('Cash Flow'!$A107,'Residential Rooftop Details'!$A$30:$A$158,0),COLUMN(F$1)),IF('Inputs &amp; Summary'!$D$15=Lists!$E$4,INDEX('Commercial Rooftop Details'!$A$30:$V$158,MATCH('Cash Flow'!$A107,'Commercial Rooftop Details'!$A$30:$A$158,0),COLUMN(F$1)),INDEX('Ground-Mount Details'!$A$30:$V$158,MATCH('Cash Flow'!$A107,'Ground-Mount Details'!$A$30:$A$158,0),COLUMN(F$1))))</f>
        <v>0</v>
      </c>
      <c r="G107" s="237" t="str">
        <f>IF('Inputs &amp; Summary'!$D$15=Lists!$E$3,INDEX('Residential Rooftop Details'!$A$30:$X$158,MATCH('Cash Flow'!$A107,'Residential Rooftop Details'!$A$30:$A$158,0),COLUMN(G$1)),IF('Inputs &amp; Summary'!$D$15=Lists!$E$4,INDEX('Commercial Rooftop Details'!$A$30:$V$158,MATCH('Cash Flow'!$A107,'Commercial Rooftop Details'!$A$30:$A$158,0),COLUMN(G$1)),INDEX('Ground-Mount Details'!$A$30:$V$158,MATCH('Cash Flow'!$A107,'Ground-Mount Details'!$A$30:$A$158,0),COLUMN(G$1))))</f>
        <v>N/A</v>
      </c>
      <c r="H107" s="237" t="str">
        <f>IF('Inputs &amp; Summary'!$D$15=Lists!$E$3,INDEX('Residential Rooftop Details'!$A$30:$X$158,MATCH('Cash Flow'!$A107,'Residential Rooftop Details'!$A$30:$A$158,0),COLUMN(H$1)),IF('Inputs &amp; Summary'!$D$15=Lists!$E$4,INDEX('Commercial Rooftop Details'!$A$30:$V$158,MATCH('Cash Flow'!$A107,'Commercial Rooftop Details'!$A$30:$A$158,0),COLUMN(H$1)),INDEX('Ground-Mount Details'!$A$30:$V$158,MATCH('Cash Flow'!$A107,'Ground-Mount Details'!$A$30:$A$158,0),COLUMN(H$1))))</f>
        <v>inverter</v>
      </c>
      <c r="I107" s="237" t="str">
        <f>IF('Inputs &amp; Summary'!$D$15=Lists!$E$3,INDEX('Residential Rooftop Details'!$A$30:$X$158,MATCH('Cash Flow'!$A107,'Residential Rooftop Details'!$A$30:$A$158,0),COLUMN(I$1)),IF('Inputs &amp; Summary'!$D$15=Lists!$E$4,INDEX('Commercial Rooftop Details'!$A$30:$V$158,MATCH('Cash Flow'!$A107,'Commercial Rooftop Details'!$A$30:$A$158,0),COLUMN(I$1)),INDEX('Ground-Mount Details'!$A$30:$V$158,MATCH('Cash Flow'!$A107,'Ground-Mount Details'!$A$30:$A$158,0),COLUMN(I$1))))</f>
        <v>Inverter specialist</v>
      </c>
      <c r="J107" s="238">
        <f>IF('Inputs &amp; Summary'!$D$15=Lists!$E$3,INDEX('Residential Rooftop Details'!$A$30:$X$158,MATCH('Cash Flow'!$A107,'Residential Rooftop Details'!$A$30:$A$158,0),COLUMN(J$1)),IF('Inputs &amp; Summary'!$D$15=Lists!$E$4,INDEX('Commercial Rooftop Details'!$A$30:$V$158,MATCH('Cash Flow'!$A107,'Commercial Rooftop Details'!$A$30:$A$158,0),COLUMN(J$1)),INDEX('Ground-Mount Details'!$A$30:$V$158,MATCH('Cash Flow'!$A107,'Ground-Mount Details'!$A$30:$A$158,0),COLUMN(J$1))))</f>
        <v>24.03846153846154</v>
      </c>
      <c r="K107" s="239">
        <f>IF('Inputs &amp; Summary'!$D$15=Lists!$E$3,INDEX('Residential Rooftop Details'!$A$30:$X$158,MATCH('Cash Flow'!$A107,'Residential Rooftop Details'!$A$30:$A$158,0),COLUMN(K$1)),IF('Inputs &amp; Summary'!$D$15=Lists!$E$4,INDEX('Commercial Rooftop Details'!$A$30:$V$158,MATCH('Cash Flow'!$A107,'Commercial Rooftop Details'!$A$30:$A$158,0),COLUMN(K$1)),INDEX('Ground-Mount Details'!$A$30:$V$158,MATCH('Cash Flow'!$A107,'Ground-Mount Details'!$A$30:$A$158,0),COLUMN(K$1))))</f>
        <v>1</v>
      </c>
      <c r="L107" s="239">
        <f>IF('Inputs &amp; Summary'!$D$15=Lists!$E$3,INDEX('Residential Rooftop Details'!$A$30:$X$158,MATCH('Cash Flow'!$A107,'Residential Rooftop Details'!$A$30:$A$158,0),COLUMN(L$1)),IF('Inputs &amp; Summary'!$D$15=Lists!$E$4,INDEX('Commercial Rooftop Details'!$A$30:$V$158,MATCH('Cash Flow'!$A107,'Commercial Rooftop Details'!$A$30:$A$158,0),COLUMN(L$1)),INDEX('Ground-Mount Details'!$A$30:$V$158,MATCH('Cash Flow'!$A107,'Ground-Mount Details'!$A$30:$A$158,0),COLUMN(L$1))))</f>
        <v>1</v>
      </c>
      <c r="M107" s="238" t="str">
        <f>IF('Inputs &amp; Summary'!$D$15=Lists!$E$3,INDEX('Residential Rooftop Details'!$A$30:$X$158,MATCH('Cash Flow'!$A107,'Residential Rooftop Details'!$A$30:$A$158,0),COLUMN(M$1)),IF('Inputs &amp; Summary'!$D$15=Lists!$E$4,INDEX('Commercial Rooftop Details'!$A$30:$V$158,MATCH('Cash Flow'!$A107,'Commercial Rooftop Details'!$A$30:$A$158,0),COLUMN(M$1)),INDEX('Ground-Mount Details'!$A$30:$V$158,MATCH('Cash Flow'!$A107,'Ground-Mount Details'!$A$30:$A$158,0),COLUMN(M$1))))</f>
        <v>interval</v>
      </c>
      <c r="N107" s="240">
        <f>IF('Inputs &amp; Summary'!$D$15=Lists!$E$3,INDEX('Residential Rooftop Details'!$A$30:$X$158,MATCH('Cash Flow'!$A107,'Residential Rooftop Details'!$A$30:$A$158,0),COLUMN(N$1)),IF('Inputs &amp; Summary'!$D$15=Lists!$E$4,INDEX('Commercial Rooftop Details'!$A$30:$V$158,MATCH('Cash Flow'!$A107,'Commercial Rooftop Details'!$A$30:$A$158,0),COLUMN(N$1)),INDEX('Ground-Mount Details'!$A$30:$V$158,MATCH('Cash Flow'!$A107,'Ground-Mount Details'!$A$30:$A$158,0),COLUMN(N$1))))</f>
        <v>1</v>
      </c>
      <c r="O107" s="239">
        <f>IF('Inputs &amp; Summary'!$D$15=Lists!$E$3,INDEX('Residential Rooftop Details'!$A$30:$X$158,MATCH('Cash Flow'!$A107,'Residential Rooftop Details'!$A$30:$A$158,0),COLUMN(O$1)),IF('Inputs &amp; Summary'!$D$15=Lists!$E$4,INDEX('Commercial Rooftop Details'!$A$30:$V$158,MATCH('Cash Flow'!$A107,'Commercial Rooftop Details'!$A$30:$A$158,0),COLUMN(O$1)),INDEX('Ground-Mount Details'!$A$30:$V$158,MATCH('Cash Flow'!$A107,'Ground-Mount Details'!$A$30:$A$158,0),COLUMN(O$1))))</f>
        <v>0.25</v>
      </c>
      <c r="P107" s="241">
        <f>IF('Inputs &amp; Summary'!$D$15=Lists!$E$3,INDEX('Residential Rooftop Details'!$A$30:$X$158,MATCH('Cash Flow'!$A107,'Residential Rooftop Details'!$A$30:$A$158,0),COLUMN(P$1)),IF('Inputs &amp; Summary'!$D$15=Lists!$E$4,INDEX('Commercial Rooftop Details'!$A$30:$V$158,MATCH('Cash Flow'!$A107,'Commercial Rooftop Details'!$A$30:$A$158,0),COLUMN(P$1)),INDEX('Ground-Mount Details'!$A$30:$V$158,MATCH('Cash Flow'!$A107,'Ground-Mount Details'!$A$30:$A$158,0),COLUMN(P$1))))</f>
        <v>25</v>
      </c>
      <c r="Q107" s="242">
        <f>IF('Inputs &amp; Summary'!$D$15=Lists!$E$3,INDEX('Residential Rooftop Details'!$A$30:$X$158,MATCH('Cash Flow'!$A107,'Residential Rooftop Details'!$A$30:$A$158,0),COLUMN(Q$1)),IF('Inputs &amp; Summary'!$D$15=Lists!$E$4,INDEX('Commercial Rooftop Details'!$A$30:$V$158,MATCH('Cash Flow'!$A107,'Commercial Rooftop Details'!$A$30:$A$158,0),COLUMN(Q$1)),INDEX('Ground-Mount Details'!$A$30:$V$158,MATCH('Cash Flow'!$A107,'Ground-Mount Details'!$A$30:$A$158,0),COLUMN(Q$1))))</f>
        <v>6.009615384615385</v>
      </c>
      <c r="R107" s="242">
        <f>IF('Inputs &amp; Summary'!$D$15=Lists!$E$3,INDEX('Residential Rooftop Details'!$A$30:$X$158,MATCH('Cash Flow'!$A107,'Residential Rooftop Details'!$A$30:$A$158,0),COLUMN(R$1)),IF('Inputs &amp; Summary'!$D$15=Lists!$E$4,INDEX('Commercial Rooftop Details'!$A$30:$V$158,MATCH('Cash Flow'!$A107,'Commercial Rooftop Details'!$A$30:$A$158,0),COLUMN(R$1)),INDEX('Ground-Mount Details'!$A$30:$V$158,MATCH('Cash Flow'!$A107,'Ground-Mount Details'!$A$30:$A$158,0),COLUMN(R$1))))</f>
        <v>25</v>
      </c>
      <c r="S107" s="243">
        <f>IF('Inputs &amp; Summary'!$D$15=Lists!$E$3,INDEX('Residential Rooftop Details'!$A$30:$X$158,MATCH('Cash Flow'!$A107,'Residential Rooftop Details'!$A$30:$A$158,0),COLUMN(S$1)),IF('Inputs &amp; Summary'!$D$15=Lists!$E$4,INDEX('Commercial Rooftop Details'!$A$30:$V$158,MATCH('Cash Flow'!$A107,'Commercial Rooftop Details'!$A$30:$A$158,0),COLUMN(S$1)),INDEX('Ground-Mount Details'!$A$30:$V$158,MATCH('Cash Flow'!$A107,'Ground-Mount Details'!$A$30:$A$158,0),COLUMN(S$1))))</f>
        <v>31.009615384615387</v>
      </c>
      <c r="T107" s="238">
        <f>IF('Inputs &amp; Summary'!$D$15=Lists!$E$3,INDEX('Residential Rooftop Details'!$A$30:$X$158,MATCH('Cash Flow'!$A107,'Residential Rooftop Details'!$A$30:$A$158,0),COLUMN(T$1)),IF('Inputs &amp; Summary'!$D$15=Lists!$E$4,INDEX('Commercial Rooftop Details'!$A$30:$V$158,MATCH('Cash Flow'!$A107,'Commercial Rooftop Details'!$A$30:$A$158,0),COLUMN(T$1)),INDEX('Ground-Mount Details'!$A$30:$V$158,MATCH('Cash Flow'!$A107,'Ground-Mount Details'!$A$30:$A$158,0),COLUMN(T$1))))</f>
        <v>0</v>
      </c>
      <c r="U107" s="244">
        <f>IF('Inputs &amp; Summary'!$D$15=Lists!$E$3,INDEX('Residential Rooftop Details'!$A$30:$X$158,MATCH('Cash Flow'!$A107,'Residential Rooftop Details'!$A$30:$A$158,0),COLUMN(U$1)),IF('Inputs &amp; Summary'!$D$15=Lists!$E$4,INDEX('Commercial Rooftop Details'!$A$30:$V$158,MATCH('Cash Flow'!$A107,'Commercial Rooftop Details'!$A$30:$A$158,0),COLUMN(U$1)),INDEX('Ground-Mount Details'!$A$30:$V$158,MATCH('Cash Flow'!$A107,'Ground-Mount Details'!$A$30:$A$158,0),COLUMN(U$1))))</f>
        <v>0</v>
      </c>
      <c r="V107" s="245">
        <f t="shared" si="10"/>
        <v>38.426056708432611</v>
      </c>
      <c r="W107" s="245">
        <f>NPV('Inputs &amp; Summary'!$D$6,Y107:BL107)</f>
        <v>389.68110053204322</v>
      </c>
      <c r="X107" s="246">
        <f t="shared" si="9"/>
        <v>2.8283201352212088E-3</v>
      </c>
      <c r="Y107" s="248">
        <f>$D107*IF(Y$1&gt;'Inputs &amp; Summary'!$D$5,0,IF(Y$1&gt;VLOOKUP($G107,Lists!$J$17:$K$21,2),IF($M107=Lists!$H$3,IF($K107&lt;1,(($S107/$K107)*((1+'Inputs &amp; Summary'!$D$7)^Y$1)),((INT(Y$1/$K107)-INT((Y$1-1)/$K107))*$S107*((1+'Inputs &amp; Summary'!$D$7)^Y$1))),(_xlfn.WEIBULL.DIST(Y$1,$L107,$K107,FALSE)*$S107*((1+'Inputs &amp; Summary'!$D$7)^Y$1))),IF($M107=Lists!$H$3,IF($K107&lt;1,((($R107*(1-$E107)+$Q107*(1-$F107))/$K107)*((1+'Inputs &amp; Summary'!$D$7)^Y$1)),((INT(Y$1/$K107)-INT((Y$1-1)/$K107))*($R107*(1-$E107)+$Q107*(1-$F107))*((1+'Inputs &amp; Summary'!$D$7)^Y$1))),((_xlfn.WEIBULL.DIST(Y$1,$L107,$K107,FALSE)*($R107*(1-$E107)+$Q107*(1-$F107))*((1+'Inputs &amp; Summary'!$D$7)^Y$1))))))</f>
        <v>31.629807692307693</v>
      </c>
      <c r="Z107" s="248">
        <f>$D107*IF(Z$1&gt;'Inputs &amp; Summary'!$D$5,0,IF(Z$1&gt;VLOOKUP($G107,Lists!$J$17:$K$21,2),IF($M107=Lists!$H$3,IF($K107&lt;1,(($S107/$K107)*((1+'Inputs &amp; Summary'!$D$7)^Z$1)),((INT(Z$1/$K107)-INT((Z$1-1)/$K107))*$S107*((1+'Inputs &amp; Summary'!$D$7)^Z$1))),(_xlfn.WEIBULL.DIST(Z$1,$L107,$K107,FALSE)*$S107*((1+'Inputs &amp; Summary'!$D$7)^Z$1))),IF($M107=Lists!$H$3,IF($K107&lt;1,((($R107*(1-$E107)+$Q107*(1-$F107))/$K107)*((1+'Inputs &amp; Summary'!$D$7)^Z$1)),((INT(Z$1/$K107)-INT((Z$1-1)/$K107))*($R107*(1-$E107)+$Q107*(1-$F107))*((1+'Inputs &amp; Summary'!$D$7)^Z$1))),((_xlfn.WEIBULL.DIST(Z$1,$L107,$K107,FALSE)*($R107*(1-$E107)+$Q107*(1-$F107))*((1+'Inputs &amp; Summary'!$D$7)^Z$1))))))</f>
        <v>32.262403846153845</v>
      </c>
      <c r="AA107" s="248">
        <f>$D107*IF(AA$1&gt;'Inputs &amp; Summary'!$D$5,0,IF(AA$1&gt;VLOOKUP($G107,Lists!$J$17:$K$21,2),IF($M107=Lists!$H$3,IF($K107&lt;1,(($S107/$K107)*((1+'Inputs &amp; Summary'!$D$7)^AA$1)),((INT(AA$1/$K107)-INT((AA$1-1)/$K107))*$S107*((1+'Inputs &amp; Summary'!$D$7)^AA$1))),(_xlfn.WEIBULL.DIST(AA$1,$L107,$K107,FALSE)*$S107*((1+'Inputs &amp; Summary'!$D$7)^AA$1))),IF($M107=Lists!$H$3,IF($K107&lt;1,((($R107*(1-$E107)+$Q107*(1-$F107))/$K107)*((1+'Inputs &amp; Summary'!$D$7)^AA$1)),((INT(AA$1/$K107)-INT((AA$1-1)/$K107))*($R107*(1-$E107)+$Q107*(1-$F107))*((1+'Inputs &amp; Summary'!$D$7)^AA$1))),((_xlfn.WEIBULL.DIST(AA$1,$L107,$K107,FALSE)*($R107*(1-$E107)+$Q107*(1-$F107))*((1+'Inputs &amp; Summary'!$D$7)^AA$1))))))</f>
        <v>32.907651923076926</v>
      </c>
      <c r="AB107" s="248">
        <f>$D107*IF(AB$1&gt;'Inputs &amp; Summary'!$D$5,0,IF(AB$1&gt;VLOOKUP($G107,Lists!$J$17:$K$21,2),IF($M107=Lists!$H$3,IF($K107&lt;1,(($S107/$K107)*((1+'Inputs &amp; Summary'!$D$7)^AB$1)),((INT(AB$1/$K107)-INT((AB$1-1)/$K107))*$S107*((1+'Inputs &amp; Summary'!$D$7)^AB$1))),(_xlfn.WEIBULL.DIST(AB$1,$L107,$K107,FALSE)*$S107*((1+'Inputs &amp; Summary'!$D$7)^AB$1))),IF($M107=Lists!$H$3,IF($K107&lt;1,((($R107*(1-$E107)+$Q107*(1-$F107))/$K107)*((1+'Inputs &amp; Summary'!$D$7)^AB$1)),((INT(AB$1/$K107)-INT((AB$1-1)/$K107))*($R107*(1-$E107)+$Q107*(1-$F107))*((1+'Inputs &amp; Summary'!$D$7)^AB$1))),((_xlfn.WEIBULL.DIST(AB$1,$L107,$K107,FALSE)*($R107*(1-$E107)+$Q107*(1-$F107))*((1+'Inputs &amp; Summary'!$D$7)^AB$1))))))</f>
        <v>33.565804961538461</v>
      </c>
      <c r="AC107" s="248">
        <f>$D107*IF(AC$1&gt;'Inputs &amp; Summary'!$D$5,0,IF(AC$1&gt;VLOOKUP($G107,Lists!$J$17:$K$21,2),IF($M107=Lists!$H$3,IF($K107&lt;1,(($S107/$K107)*((1+'Inputs &amp; Summary'!$D$7)^AC$1)),((INT(AC$1/$K107)-INT((AC$1-1)/$K107))*$S107*((1+'Inputs &amp; Summary'!$D$7)^AC$1))),(_xlfn.WEIBULL.DIST(AC$1,$L107,$K107,FALSE)*$S107*((1+'Inputs &amp; Summary'!$D$7)^AC$1))),IF($M107=Lists!$H$3,IF($K107&lt;1,((($R107*(1-$E107)+$Q107*(1-$F107))/$K107)*((1+'Inputs &amp; Summary'!$D$7)^AC$1)),((INT(AC$1/$K107)-INT((AC$1-1)/$K107))*($R107*(1-$E107)+$Q107*(1-$F107))*((1+'Inputs &amp; Summary'!$D$7)^AC$1))),((_xlfn.WEIBULL.DIST(AC$1,$L107,$K107,FALSE)*($R107*(1-$E107)+$Q107*(1-$F107))*((1+'Inputs &amp; Summary'!$D$7)^AC$1))))))</f>
        <v>34.237121060769233</v>
      </c>
      <c r="AD107" s="248">
        <f>$D107*IF(AD$1&gt;'Inputs &amp; Summary'!$D$5,0,IF(AD$1&gt;VLOOKUP($G107,Lists!$J$17:$K$21,2),IF($M107=Lists!$H$3,IF($K107&lt;1,(($S107/$K107)*((1+'Inputs &amp; Summary'!$D$7)^AD$1)),((INT(AD$1/$K107)-INT((AD$1-1)/$K107))*$S107*((1+'Inputs &amp; Summary'!$D$7)^AD$1))),(_xlfn.WEIBULL.DIST(AD$1,$L107,$K107,FALSE)*$S107*((1+'Inputs &amp; Summary'!$D$7)^AD$1))),IF($M107=Lists!$H$3,IF($K107&lt;1,((($R107*(1-$E107)+$Q107*(1-$F107))/$K107)*((1+'Inputs &amp; Summary'!$D$7)^AD$1)),((INT(AD$1/$K107)-INT((AD$1-1)/$K107))*($R107*(1-$E107)+$Q107*(1-$F107))*((1+'Inputs &amp; Summary'!$D$7)^AD$1))),((_xlfn.WEIBULL.DIST(AD$1,$L107,$K107,FALSE)*($R107*(1-$E107)+$Q107*(1-$F107))*((1+'Inputs &amp; Summary'!$D$7)^AD$1))))))</f>
        <v>34.921863481984623</v>
      </c>
      <c r="AE107" s="248">
        <f>$D107*IF(AE$1&gt;'Inputs &amp; Summary'!$D$5,0,IF(AE$1&gt;VLOOKUP($G107,Lists!$J$17:$K$21,2),IF($M107=Lists!$H$3,IF($K107&lt;1,(($S107/$K107)*((1+'Inputs &amp; Summary'!$D$7)^AE$1)),((INT(AE$1/$K107)-INT((AE$1-1)/$K107))*$S107*((1+'Inputs &amp; Summary'!$D$7)^AE$1))),(_xlfn.WEIBULL.DIST(AE$1,$L107,$K107,FALSE)*$S107*((1+'Inputs &amp; Summary'!$D$7)^AE$1))),IF($M107=Lists!$H$3,IF($K107&lt;1,((($R107*(1-$E107)+$Q107*(1-$F107))/$K107)*((1+'Inputs &amp; Summary'!$D$7)^AE$1)),((INT(AE$1/$K107)-INT((AE$1-1)/$K107))*($R107*(1-$E107)+$Q107*(1-$F107))*((1+'Inputs &amp; Summary'!$D$7)^AE$1))),((_xlfn.WEIBULL.DIST(AE$1,$L107,$K107,FALSE)*($R107*(1-$E107)+$Q107*(1-$F107))*((1+'Inputs &amp; Summary'!$D$7)^AE$1))))))</f>
        <v>35.620300751624306</v>
      </c>
      <c r="AF107" s="248">
        <f>$D107*IF(AF$1&gt;'Inputs &amp; Summary'!$D$5,0,IF(AF$1&gt;VLOOKUP($G107,Lists!$J$17:$K$21,2),IF($M107=Lists!$H$3,IF($K107&lt;1,(($S107/$K107)*((1+'Inputs &amp; Summary'!$D$7)^AF$1)),((INT(AF$1/$K107)-INT((AF$1-1)/$K107))*$S107*((1+'Inputs &amp; Summary'!$D$7)^AF$1))),(_xlfn.WEIBULL.DIST(AF$1,$L107,$K107,FALSE)*$S107*((1+'Inputs &amp; Summary'!$D$7)^AF$1))),IF($M107=Lists!$H$3,IF($K107&lt;1,((($R107*(1-$E107)+$Q107*(1-$F107))/$K107)*((1+'Inputs &amp; Summary'!$D$7)^AF$1)),((INT(AF$1/$K107)-INT((AF$1-1)/$K107))*($R107*(1-$E107)+$Q107*(1-$F107))*((1+'Inputs &amp; Summary'!$D$7)^AF$1))),((_xlfn.WEIBULL.DIST(AF$1,$L107,$K107,FALSE)*($R107*(1-$E107)+$Q107*(1-$F107))*((1+'Inputs &amp; Summary'!$D$7)^AF$1))))))</f>
        <v>36.332706766656791</v>
      </c>
      <c r="AG107" s="248">
        <f>$D107*IF(AG$1&gt;'Inputs &amp; Summary'!$D$5,0,IF(AG$1&gt;VLOOKUP($G107,Lists!$J$17:$K$21,2),IF($M107=Lists!$H$3,IF($K107&lt;1,(($S107/$K107)*((1+'Inputs &amp; Summary'!$D$7)^AG$1)),((INT(AG$1/$K107)-INT((AG$1-1)/$K107))*$S107*((1+'Inputs &amp; Summary'!$D$7)^AG$1))),(_xlfn.WEIBULL.DIST(AG$1,$L107,$K107,FALSE)*$S107*((1+'Inputs &amp; Summary'!$D$7)^AG$1))),IF($M107=Lists!$H$3,IF($K107&lt;1,((($R107*(1-$E107)+$Q107*(1-$F107))/$K107)*((1+'Inputs &amp; Summary'!$D$7)^AG$1)),((INT(AG$1/$K107)-INT((AG$1-1)/$K107))*($R107*(1-$E107)+$Q107*(1-$F107))*((1+'Inputs &amp; Summary'!$D$7)^AG$1))),((_xlfn.WEIBULL.DIST(AG$1,$L107,$K107,FALSE)*($R107*(1-$E107)+$Q107*(1-$F107))*((1+'Inputs &amp; Summary'!$D$7)^AG$1))))))</f>
        <v>37.059360901989933</v>
      </c>
      <c r="AH107" s="248">
        <f>$D107*IF(AH$1&gt;'Inputs &amp; Summary'!$D$5,0,IF(AH$1&gt;VLOOKUP($G107,Lists!$J$17:$K$21,2),IF($M107=Lists!$H$3,IF($K107&lt;1,(($S107/$K107)*((1+'Inputs &amp; Summary'!$D$7)^AH$1)),((INT(AH$1/$K107)-INT((AH$1-1)/$K107))*$S107*((1+'Inputs &amp; Summary'!$D$7)^AH$1))),(_xlfn.WEIBULL.DIST(AH$1,$L107,$K107,FALSE)*$S107*((1+'Inputs &amp; Summary'!$D$7)^AH$1))),IF($M107=Lists!$H$3,IF($K107&lt;1,((($R107*(1-$E107)+$Q107*(1-$F107))/$K107)*((1+'Inputs &amp; Summary'!$D$7)^AH$1)),((INT(AH$1/$K107)-INT((AH$1-1)/$K107))*($R107*(1-$E107)+$Q107*(1-$F107))*((1+'Inputs &amp; Summary'!$D$7)^AH$1))),((_xlfn.WEIBULL.DIST(AH$1,$L107,$K107,FALSE)*($R107*(1-$E107)+$Q107*(1-$F107))*((1+'Inputs &amp; Summary'!$D$7)^AH$1))))))</f>
        <v>37.800548120029731</v>
      </c>
      <c r="AI107" s="248">
        <f>$D107*IF(AI$1&gt;'Inputs &amp; Summary'!$D$5,0,IF(AI$1&gt;VLOOKUP($G107,Lists!$J$17:$K$21,2),IF($M107=Lists!$H$3,IF($K107&lt;1,(($S107/$K107)*((1+'Inputs &amp; Summary'!$D$7)^AI$1)),((INT(AI$1/$K107)-INT((AI$1-1)/$K107))*$S107*((1+'Inputs &amp; Summary'!$D$7)^AI$1))),(_xlfn.WEIBULL.DIST(AI$1,$L107,$K107,FALSE)*$S107*((1+'Inputs &amp; Summary'!$D$7)^AI$1))),IF($M107=Lists!$H$3,IF($K107&lt;1,((($R107*(1-$E107)+$Q107*(1-$F107))/$K107)*((1+'Inputs &amp; Summary'!$D$7)^AI$1)),((INT(AI$1/$K107)-INT((AI$1-1)/$K107))*($R107*(1-$E107)+$Q107*(1-$F107))*((1+'Inputs &amp; Summary'!$D$7)^AI$1))),((_xlfn.WEIBULL.DIST(AI$1,$L107,$K107,FALSE)*($R107*(1-$E107)+$Q107*(1-$F107))*((1+'Inputs &amp; Summary'!$D$7)^AI$1))))))</f>
        <v>38.556559082430319</v>
      </c>
      <c r="AJ107" s="248">
        <f>$D107*IF(AJ$1&gt;'Inputs &amp; Summary'!$D$5,0,IF(AJ$1&gt;VLOOKUP($G107,Lists!$J$17:$K$21,2),IF($M107=Lists!$H$3,IF($K107&lt;1,(($S107/$K107)*((1+'Inputs &amp; Summary'!$D$7)^AJ$1)),((INT(AJ$1/$K107)-INT((AJ$1-1)/$K107))*$S107*((1+'Inputs &amp; Summary'!$D$7)^AJ$1))),(_xlfn.WEIBULL.DIST(AJ$1,$L107,$K107,FALSE)*$S107*((1+'Inputs &amp; Summary'!$D$7)^AJ$1))),IF($M107=Lists!$H$3,IF($K107&lt;1,((($R107*(1-$E107)+$Q107*(1-$F107))/$K107)*((1+'Inputs &amp; Summary'!$D$7)^AJ$1)),((INT(AJ$1/$K107)-INT((AJ$1-1)/$K107))*($R107*(1-$E107)+$Q107*(1-$F107))*((1+'Inputs &amp; Summary'!$D$7)^AJ$1))),((_xlfn.WEIBULL.DIST(AJ$1,$L107,$K107,FALSE)*($R107*(1-$E107)+$Q107*(1-$F107))*((1+'Inputs &amp; Summary'!$D$7)^AJ$1))))))</f>
        <v>39.327690264078932</v>
      </c>
      <c r="AK107" s="248">
        <f>$D107*IF(AK$1&gt;'Inputs &amp; Summary'!$D$5,0,IF(AK$1&gt;VLOOKUP($G107,Lists!$J$17:$K$21,2),IF($M107=Lists!$H$3,IF($K107&lt;1,(($S107/$K107)*((1+'Inputs &amp; Summary'!$D$7)^AK$1)),((INT(AK$1/$K107)-INT((AK$1-1)/$K107))*$S107*((1+'Inputs &amp; Summary'!$D$7)^AK$1))),(_xlfn.WEIBULL.DIST(AK$1,$L107,$K107,FALSE)*$S107*((1+'Inputs &amp; Summary'!$D$7)^AK$1))),IF($M107=Lists!$H$3,IF($K107&lt;1,((($R107*(1-$E107)+$Q107*(1-$F107))/$K107)*((1+'Inputs &amp; Summary'!$D$7)^AK$1)),((INT(AK$1/$K107)-INT((AK$1-1)/$K107))*($R107*(1-$E107)+$Q107*(1-$F107))*((1+'Inputs &amp; Summary'!$D$7)^AK$1))),((_xlfn.WEIBULL.DIST(AK$1,$L107,$K107,FALSE)*($R107*(1-$E107)+$Q107*(1-$F107))*((1+'Inputs &amp; Summary'!$D$7)^AK$1))))))</f>
        <v>40.11424406936051</v>
      </c>
      <c r="AL107" s="248">
        <f>$D107*IF(AL$1&gt;'Inputs &amp; Summary'!$D$5,0,IF(AL$1&gt;VLOOKUP($G107,Lists!$J$17:$K$21,2),IF($M107=Lists!$H$3,IF($K107&lt;1,(($S107/$K107)*((1+'Inputs &amp; Summary'!$D$7)^AL$1)),((INT(AL$1/$K107)-INT((AL$1-1)/$K107))*$S107*((1+'Inputs &amp; Summary'!$D$7)^AL$1))),(_xlfn.WEIBULL.DIST(AL$1,$L107,$K107,FALSE)*$S107*((1+'Inputs &amp; Summary'!$D$7)^AL$1))),IF($M107=Lists!$H$3,IF($K107&lt;1,((($R107*(1-$E107)+$Q107*(1-$F107))/$K107)*((1+'Inputs &amp; Summary'!$D$7)^AL$1)),((INT(AL$1/$K107)-INT((AL$1-1)/$K107))*($R107*(1-$E107)+$Q107*(1-$F107))*((1+'Inputs &amp; Summary'!$D$7)^AL$1))),((_xlfn.WEIBULL.DIST(AL$1,$L107,$K107,FALSE)*($R107*(1-$E107)+$Q107*(1-$F107))*((1+'Inputs &amp; Summary'!$D$7)^AL$1))))))</f>
        <v>40.916528950747718</v>
      </c>
      <c r="AM107" s="248">
        <f>$D107*IF(AM$1&gt;'Inputs &amp; Summary'!$D$5,0,IF(AM$1&gt;VLOOKUP($G107,Lists!$J$17:$K$21,2),IF($M107=Lists!$H$3,IF($K107&lt;1,(($S107/$K107)*((1+'Inputs &amp; Summary'!$D$7)^AM$1)),((INT(AM$1/$K107)-INT((AM$1-1)/$K107))*$S107*((1+'Inputs &amp; Summary'!$D$7)^AM$1))),(_xlfn.WEIBULL.DIST(AM$1,$L107,$K107,FALSE)*$S107*((1+'Inputs &amp; Summary'!$D$7)^AM$1))),IF($M107=Lists!$H$3,IF($K107&lt;1,((($R107*(1-$E107)+$Q107*(1-$F107))/$K107)*((1+'Inputs &amp; Summary'!$D$7)^AM$1)),((INT(AM$1/$K107)-INT((AM$1-1)/$K107))*($R107*(1-$E107)+$Q107*(1-$F107))*((1+'Inputs &amp; Summary'!$D$7)^AM$1))),((_xlfn.WEIBULL.DIST(AM$1,$L107,$K107,FALSE)*($R107*(1-$E107)+$Q107*(1-$F107))*((1+'Inputs &amp; Summary'!$D$7)^AM$1))))))</f>
        <v>41.734859529762666</v>
      </c>
      <c r="AN107" s="248">
        <f>$D107*IF(AN$1&gt;'Inputs &amp; Summary'!$D$5,0,IF(AN$1&gt;VLOOKUP($G107,Lists!$J$17:$K$21,2),IF($M107=Lists!$H$3,IF($K107&lt;1,(($S107/$K107)*((1+'Inputs &amp; Summary'!$D$7)^AN$1)),((INT(AN$1/$K107)-INT((AN$1-1)/$K107))*$S107*((1+'Inputs &amp; Summary'!$D$7)^AN$1))),(_xlfn.WEIBULL.DIST(AN$1,$L107,$K107,FALSE)*$S107*((1+'Inputs &amp; Summary'!$D$7)^AN$1))),IF($M107=Lists!$H$3,IF($K107&lt;1,((($R107*(1-$E107)+$Q107*(1-$F107))/$K107)*((1+'Inputs &amp; Summary'!$D$7)^AN$1)),((INT(AN$1/$K107)-INT((AN$1-1)/$K107))*($R107*(1-$E107)+$Q107*(1-$F107))*((1+'Inputs &amp; Summary'!$D$7)^AN$1))),((_xlfn.WEIBULL.DIST(AN$1,$L107,$K107,FALSE)*($R107*(1-$E107)+$Q107*(1-$F107))*((1+'Inputs &amp; Summary'!$D$7)^AN$1))))))</f>
        <v>42.569556720357923</v>
      </c>
      <c r="AO107" s="248">
        <f>$D107*IF(AO$1&gt;'Inputs &amp; Summary'!$D$5,0,IF(AO$1&gt;VLOOKUP($G107,Lists!$J$17:$K$21,2),IF($M107=Lists!$H$3,IF($K107&lt;1,(($S107/$K107)*((1+'Inputs &amp; Summary'!$D$7)^AO$1)),((INT(AO$1/$K107)-INT((AO$1-1)/$K107))*$S107*((1+'Inputs &amp; Summary'!$D$7)^AO$1))),(_xlfn.WEIBULL.DIST(AO$1,$L107,$K107,FALSE)*$S107*((1+'Inputs &amp; Summary'!$D$7)^AO$1))),IF($M107=Lists!$H$3,IF($K107&lt;1,((($R107*(1-$E107)+$Q107*(1-$F107))/$K107)*((1+'Inputs &amp; Summary'!$D$7)^AO$1)),((INT(AO$1/$K107)-INT((AO$1-1)/$K107))*($R107*(1-$E107)+$Q107*(1-$F107))*((1+'Inputs &amp; Summary'!$D$7)^AO$1))),((_xlfn.WEIBULL.DIST(AO$1,$L107,$K107,FALSE)*($R107*(1-$E107)+$Q107*(1-$F107))*((1+'Inputs &amp; Summary'!$D$7)^AO$1))))))</f>
        <v>43.420947854765089</v>
      </c>
      <c r="AP107" s="248">
        <f>$D107*IF(AP$1&gt;'Inputs &amp; Summary'!$D$5,0,IF(AP$1&gt;VLOOKUP($G107,Lists!$J$17:$K$21,2),IF($M107=Lists!$H$3,IF($K107&lt;1,(($S107/$K107)*((1+'Inputs &amp; Summary'!$D$7)^AP$1)),((INT(AP$1/$K107)-INT((AP$1-1)/$K107))*$S107*((1+'Inputs &amp; Summary'!$D$7)^AP$1))),(_xlfn.WEIBULL.DIST(AP$1,$L107,$K107,FALSE)*$S107*((1+'Inputs &amp; Summary'!$D$7)^AP$1))),IF($M107=Lists!$H$3,IF($K107&lt;1,((($R107*(1-$E107)+$Q107*(1-$F107))/$K107)*((1+'Inputs &amp; Summary'!$D$7)^AP$1)),((INT(AP$1/$K107)-INT((AP$1-1)/$K107))*($R107*(1-$E107)+$Q107*(1-$F107))*((1+'Inputs &amp; Summary'!$D$7)^AP$1))),((_xlfn.WEIBULL.DIST(AP$1,$L107,$K107,FALSE)*($R107*(1-$E107)+$Q107*(1-$F107))*((1+'Inputs &amp; Summary'!$D$7)^AP$1))))))</f>
        <v>44.289366811860383</v>
      </c>
      <c r="AQ107" s="248">
        <f>$D107*IF(AQ$1&gt;'Inputs &amp; Summary'!$D$5,0,IF(AQ$1&gt;VLOOKUP($G107,Lists!$J$17:$K$21,2),IF($M107=Lists!$H$3,IF($K107&lt;1,(($S107/$K107)*((1+'Inputs &amp; Summary'!$D$7)^AQ$1)),((INT(AQ$1/$K107)-INT((AQ$1-1)/$K107))*$S107*((1+'Inputs &amp; Summary'!$D$7)^AQ$1))),(_xlfn.WEIBULL.DIST(AQ$1,$L107,$K107,FALSE)*$S107*((1+'Inputs &amp; Summary'!$D$7)^AQ$1))),IF($M107=Lists!$H$3,IF($K107&lt;1,((($R107*(1-$E107)+$Q107*(1-$F107))/$K107)*((1+'Inputs &amp; Summary'!$D$7)^AQ$1)),((INT(AQ$1/$K107)-INT((AQ$1-1)/$K107))*($R107*(1-$E107)+$Q107*(1-$F107))*((1+'Inputs &amp; Summary'!$D$7)^AQ$1))),((_xlfn.WEIBULL.DIST(AQ$1,$L107,$K107,FALSE)*($R107*(1-$E107)+$Q107*(1-$F107))*((1+'Inputs &amp; Summary'!$D$7)^AQ$1))))))</f>
        <v>45.17515414809759</v>
      </c>
      <c r="AR107" s="248">
        <f>$D107*IF(AR$1&gt;'Inputs &amp; Summary'!$D$5,0,IF(AR$1&gt;VLOOKUP($G107,Lists!$J$17:$K$21,2),IF($M107=Lists!$H$3,IF($K107&lt;1,(($S107/$K107)*((1+'Inputs &amp; Summary'!$D$7)^AR$1)),((INT(AR$1/$K107)-INT((AR$1-1)/$K107))*$S107*((1+'Inputs &amp; Summary'!$D$7)^AR$1))),(_xlfn.WEIBULL.DIST(AR$1,$L107,$K107,FALSE)*$S107*((1+'Inputs &amp; Summary'!$D$7)^AR$1))),IF($M107=Lists!$H$3,IF($K107&lt;1,((($R107*(1-$E107)+$Q107*(1-$F107))/$K107)*((1+'Inputs &amp; Summary'!$D$7)^AR$1)),((INT(AR$1/$K107)-INT((AR$1-1)/$K107))*($R107*(1-$E107)+$Q107*(1-$F107))*((1+'Inputs &amp; Summary'!$D$7)^AR$1))),((_xlfn.WEIBULL.DIST(AR$1,$L107,$K107,FALSE)*($R107*(1-$E107)+$Q107*(1-$F107))*((1+'Inputs &amp; Summary'!$D$7)^AR$1))))))</f>
        <v>46.078657231059545</v>
      </c>
      <c r="AS107" s="248">
        <f>$D107*IF(AS$1&gt;'Inputs &amp; Summary'!$D$5,0,IF(AS$1&gt;VLOOKUP($G107,Lists!$J$17:$K$21,2),IF($M107=Lists!$H$3,IF($K107&lt;1,(($S107/$K107)*((1+'Inputs &amp; Summary'!$D$7)^AS$1)),((INT(AS$1/$K107)-INT((AS$1-1)/$K107))*$S107*((1+'Inputs &amp; Summary'!$D$7)^AS$1))),(_xlfn.WEIBULL.DIST(AS$1,$L107,$K107,FALSE)*$S107*((1+'Inputs &amp; Summary'!$D$7)^AS$1))),IF($M107=Lists!$H$3,IF($K107&lt;1,((($R107*(1-$E107)+$Q107*(1-$F107))/$K107)*((1+'Inputs &amp; Summary'!$D$7)^AS$1)),((INT(AS$1/$K107)-INT((AS$1-1)/$K107))*($R107*(1-$E107)+$Q107*(1-$F107))*((1+'Inputs &amp; Summary'!$D$7)^AS$1))),((_xlfn.WEIBULL.DIST(AS$1,$L107,$K107,FALSE)*($R107*(1-$E107)+$Q107*(1-$F107))*((1+'Inputs &amp; Summary'!$D$7)^AS$1))))))</f>
        <v>0</v>
      </c>
      <c r="AT107" s="248">
        <f>$D107*IF(AT$1&gt;'Inputs &amp; Summary'!$D$5,0,IF(AT$1&gt;VLOOKUP($G107,Lists!$J$17:$K$21,2),IF($M107=Lists!$H$3,IF($K107&lt;1,(($S107/$K107)*((1+'Inputs &amp; Summary'!$D$7)^AT$1)),((INT(AT$1/$K107)-INT((AT$1-1)/$K107))*$S107*((1+'Inputs &amp; Summary'!$D$7)^AT$1))),(_xlfn.WEIBULL.DIST(AT$1,$L107,$K107,FALSE)*$S107*((1+'Inputs &amp; Summary'!$D$7)^AT$1))),IF($M107=Lists!$H$3,IF($K107&lt;1,((($R107*(1-$E107)+$Q107*(1-$F107))/$K107)*((1+'Inputs &amp; Summary'!$D$7)^AT$1)),((INT(AT$1/$K107)-INT((AT$1-1)/$K107))*($R107*(1-$E107)+$Q107*(1-$F107))*((1+'Inputs &amp; Summary'!$D$7)^AT$1))),((_xlfn.WEIBULL.DIST(AT$1,$L107,$K107,FALSE)*($R107*(1-$E107)+$Q107*(1-$F107))*((1+'Inputs &amp; Summary'!$D$7)^AT$1))))))</f>
        <v>0</v>
      </c>
      <c r="AU107" s="248">
        <f>$D107*IF(AU$1&gt;'Inputs &amp; Summary'!$D$5,0,IF(AU$1&gt;VLOOKUP($G107,Lists!$J$17:$K$21,2),IF($M107=Lists!$H$3,IF($K107&lt;1,(($S107/$K107)*((1+'Inputs &amp; Summary'!$D$7)^AU$1)),((INT(AU$1/$K107)-INT((AU$1-1)/$K107))*$S107*((1+'Inputs &amp; Summary'!$D$7)^AU$1))),(_xlfn.WEIBULL.DIST(AU$1,$L107,$K107,FALSE)*$S107*((1+'Inputs &amp; Summary'!$D$7)^AU$1))),IF($M107=Lists!$H$3,IF($K107&lt;1,((($R107*(1-$E107)+$Q107*(1-$F107))/$K107)*((1+'Inputs &amp; Summary'!$D$7)^AU$1)),((INT(AU$1/$K107)-INT((AU$1-1)/$K107))*($R107*(1-$E107)+$Q107*(1-$F107))*((1+'Inputs &amp; Summary'!$D$7)^AU$1))),((_xlfn.WEIBULL.DIST(AU$1,$L107,$K107,FALSE)*($R107*(1-$E107)+$Q107*(1-$F107))*((1+'Inputs &amp; Summary'!$D$7)^AU$1))))))</f>
        <v>0</v>
      </c>
      <c r="AV107" s="248">
        <f>$D107*IF(AV$1&gt;'Inputs &amp; Summary'!$D$5,0,IF(AV$1&gt;VLOOKUP($G107,Lists!$J$17:$K$21,2),IF($M107=Lists!$H$3,IF($K107&lt;1,(($S107/$K107)*((1+'Inputs &amp; Summary'!$D$7)^AV$1)),((INT(AV$1/$K107)-INT((AV$1-1)/$K107))*$S107*((1+'Inputs &amp; Summary'!$D$7)^AV$1))),(_xlfn.WEIBULL.DIST(AV$1,$L107,$K107,FALSE)*$S107*((1+'Inputs &amp; Summary'!$D$7)^AV$1))),IF($M107=Lists!$H$3,IF($K107&lt;1,((($R107*(1-$E107)+$Q107*(1-$F107))/$K107)*((1+'Inputs &amp; Summary'!$D$7)^AV$1)),((INT(AV$1/$K107)-INT((AV$1-1)/$K107))*($R107*(1-$E107)+$Q107*(1-$F107))*((1+'Inputs &amp; Summary'!$D$7)^AV$1))),((_xlfn.WEIBULL.DIST(AV$1,$L107,$K107,FALSE)*($R107*(1-$E107)+$Q107*(1-$F107))*((1+'Inputs &amp; Summary'!$D$7)^AV$1))))))</f>
        <v>0</v>
      </c>
      <c r="AW107" s="248">
        <f>$D107*IF(AW$1&gt;'Inputs &amp; Summary'!$D$5,0,IF(AW$1&gt;VLOOKUP($G107,Lists!$J$17:$K$21,2),IF($M107=Lists!$H$3,IF($K107&lt;1,(($S107/$K107)*((1+'Inputs &amp; Summary'!$D$7)^AW$1)),((INT(AW$1/$K107)-INT((AW$1-1)/$K107))*$S107*((1+'Inputs &amp; Summary'!$D$7)^AW$1))),(_xlfn.WEIBULL.DIST(AW$1,$L107,$K107,FALSE)*$S107*((1+'Inputs &amp; Summary'!$D$7)^AW$1))),IF($M107=Lists!$H$3,IF($K107&lt;1,((($R107*(1-$E107)+$Q107*(1-$F107))/$K107)*((1+'Inputs &amp; Summary'!$D$7)^AW$1)),((INT(AW$1/$K107)-INT((AW$1-1)/$K107))*($R107*(1-$E107)+$Q107*(1-$F107))*((1+'Inputs &amp; Summary'!$D$7)^AW$1))),((_xlfn.WEIBULL.DIST(AW$1,$L107,$K107,FALSE)*($R107*(1-$E107)+$Q107*(1-$F107))*((1+'Inputs &amp; Summary'!$D$7)^AW$1))))))</f>
        <v>0</v>
      </c>
      <c r="AX107" s="248">
        <f>$D107*IF(AX$1&gt;'Inputs &amp; Summary'!$D$5,0,IF(AX$1&gt;VLOOKUP($G107,Lists!$J$17:$K$21,2),IF($M107=Lists!$H$3,IF($K107&lt;1,(($S107/$K107)*((1+'Inputs &amp; Summary'!$D$7)^AX$1)),((INT(AX$1/$K107)-INT((AX$1-1)/$K107))*$S107*((1+'Inputs &amp; Summary'!$D$7)^AX$1))),(_xlfn.WEIBULL.DIST(AX$1,$L107,$K107,FALSE)*$S107*((1+'Inputs &amp; Summary'!$D$7)^AX$1))),IF($M107=Lists!$H$3,IF($K107&lt;1,((($R107*(1-$E107)+$Q107*(1-$F107))/$K107)*((1+'Inputs &amp; Summary'!$D$7)^AX$1)),((INT(AX$1/$K107)-INT((AX$1-1)/$K107))*($R107*(1-$E107)+$Q107*(1-$F107))*((1+'Inputs &amp; Summary'!$D$7)^AX$1))),((_xlfn.WEIBULL.DIST(AX$1,$L107,$K107,FALSE)*($R107*(1-$E107)+$Q107*(1-$F107))*((1+'Inputs &amp; Summary'!$D$7)^AX$1))))))</f>
        <v>0</v>
      </c>
      <c r="AY107" s="248">
        <f>$D107*IF(AY$1&gt;'Inputs &amp; Summary'!$D$5,0,IF(AY$1&gt;VLOOKUP($G107,Lists!$J$17:$K$21,2),IF($M107=Lists!$H$3,IF($K107&lt;1,(($S107/$K107)*((1+'Inputs &amp; Summary'!$D$7)^AY$1)),((INT(AY$1/$K107)-INT((AY$1-1)/$K107))*$S107*((1+'Inputs &amp; Summary'!$D$7)^AY$1))),(_xlfn.WEIBULL.DIST(AY$1,$L107,$K107,FALSE)*$S107*((1+'Inputs &amp; Summary'!$D$7)^AY$1))),IF($M107=Lists!$H$3,IF($K107&lt;1,((($R107*(1-$E107)+$Q107*(1-$F107))/$K107)*((1+'Inputs &amp; Summary'!$D$7)^AY$1)),((INT(AY$1/$K107)-INT((AY$1-1)/$K107))*($R107*(1-$E107)+$Q107*(1-$F107))*((1+'Inputs &amp; Summary'!$D$7)^AY$1))),((_xlfn.WEIBULL.DIST(AY$1,$L107,$K107,FALSE)*($R107*(1-$E107)+$Q107*(1-$F107))*((1+'Inputs &amp; Summary'!$D$7)^AY$1))))))</f>
        <v>0</v>
      </c>
      <c r="AZ107" s="248">
        <f>$D107*IF(AZ$1&gt;'Inputs &amp; Summary'!$D$5,0,IF(AZ$1&gt;VLOOKUP($G107,Lists!$J$17:$K$21,2),IF($M107=Lists!$H$3,IF($K107&lt;1,(($S107/$K107)*((1+'Inputs &amp; Summary'!$D$7)^AZ$1)),((INT(AZ$1/$K107)-INT((AZ$1-1)/$K107))*$S107*((1+'Inputs &amp; Summary'!$D$7)^AZ$1))),(_xlfn.WEIBULL.DIST(AZ$1,$L107,$K107,FALSE)*$S107*((1+'Inputs &amp; Summary'!$D$7)^AZ$1))),IF($M107=Lists!$H$3,IF($K107&lt;1,((($R107*(1-$E107)+$Q107*(1-$F107))/$K107)*((1+'Inputs &amp; Summary'!$D$7)^AZ$1)),((INT(AZ$1/$K107)-INT((AZ$1-1)/$K107))*($R107*(1-$E107)+$Q107*(1-$F107))*((1+'Inputs &amp; Summary'!$D$7)^AZ$1))),((_xlfn.WEIBULL.DIST(AZ$1,$L107,$K107,FALSE)*($R107*(1-$E107)+$Q107*(1-$F107))*((1+'Inputs &amp; Summary'!$D$7)^AZ$1))))))</f>
        <v>0</v>
      </c>
      <c r="BA107" s="248">
        <f>$D107*IF(BA$1&gt;'Inputs &amp; Summary'!$D$5,0,IF(BA$1&gt;VLOOKUP($G107,Lists!$J$17:$K$21,2),IF($M107=Lists!$H$3,IF($K107&lt;1,(($S107/$K107)*((1+'Inputs &amp; Summary'!$D$7)^BA$1)),((INT(BA$1/$K107)-INT((BA$1-1)/$K107))*$S107*((1+'Inputs &amp; Summary'!$D$7)^BA$1))),(_xlfn.WEIBULL.DIST(BA$1,$L107,$K107,FALSE)*$S107*((1+'Inputs &amp; Summary'!$D$7)^BA$1))),IF($M107=Lists!$H$3,IF($K107&lt;1,((($R107*(1-$E107)+$Q107*(1-$F107))/$K107)*((1+'Inputs &amp; Summary'!$D$7)^BA$1)),((INT(BA$1/$K107)-INT((BA$1-1)/$K107))*($R107*(1-$E107)+$Q107*(1-$F107))*((1+'Inputs &amp; Summary'!$D$7)^BA$1))),((_xlfn.WEIBULL.DIST(BA$1,$L107,$K107,FALSE)*($R107*(1-$E107)+$Q107*(1-$F107))*((1+'Inputs &amp; Summary'!$D$7)^BA$1))))))</f>
        <v>0</v>
      </c>
      <c r="BB107" s="248">
        <f>$D107*IF(BB$1&gt;'Inputs &amp; Summary'!$D$5,0,IF(BB$1&gt;VLOOKUP($G107,Lists!$J$17:$K$21,2),IF($M107=Lists!$H$3,IF($K107&lt;1,(($S107/$K107)*((1+'Inputs &amp; Summary'!$D$7)^BB$1)),((INT(BB$1/$K107)-INT((BB$1-1)/$K107))*$S107*((1+'Inputs &amp; Summary'!$D$7)^BB$1))),(_xlfn.WEIBULL.DIST(BB$1,$L107,$K107,FALSE)*$S107*((1+'Inputs &amp; Summary'!$D$7)^BB$1))),IF($M107=Lists!$H$3,IF($K107&lt;1,((($R107*(1-$E107)+$Q107*(1-$F107))/$K107)*((1+'Inputs &amp; Summary'!$D$7)^BB$1)),((INT(BB$1/$K107)-INT((BB$1-1)/$K107))*($R107*(1-$E107)+$Q107*(1-$F107))*((1+'Inputs &amp; Summary'!$D$7)^BB$1))),((_xlfn.WEIBULL.DIST(BB$1,$L107,$K107,FALSE)*($R107*(1-$E107)+$Q107*(1-$F107))*((1+'Inputs &amp; Summary'!$D$7)^BB$1))))))</f>
        <v>0</v>
      </c>
      <c r="BC107" s="248">
        <f>$D107*IF(BC$1&gt;'Inputs &amp; Summary'!$D$5,0,IF(BC$1&gt;VLOOKUP($G107,Lists!$J$17:$K$21,2),IF($M107=Lists!$H$3,IF($K107&lt;1,(($S107/$K107)*((1+'Inputs &amp; Summary'!$D$7)^BC$1)),((INT(BC$1/$K107)-INT((BC$1-1)/$K107))*$S107*((1+'Inputs &amp; Summary'!$D$7)^BC$1))),(_xlfn.WEIBULL.DIST(BC$1,$L107,$K107,FALSE)*$S107*((1+'Inputs &amp; Summary'!$D$7)^BC$1))),IF($M107=Lists!$H$3,IF($K107&lt;1,((($R107*(1-$E107)+$Q107*(1-$F107))/$K107)*((1+'Inputs &amp; Summary'!$D$7)^BC$1)),((INT(BC$1/$K107)-INT((BC$1-1)/$K107))*($R107*(1-$E107)+$Q107*(1-$F107))*((1+'Inputs &amp; Summary'!$D$7)^BC$1))),((_xlfn.WEIBULL.DIST(BC$1,$L107,$K107,FALSE)*($R107*(1-$E107)+$Q107*(1-$F107))*((1+'Inputs &amp; Summary'!$D$7)^BC$1))))))</f>
        <v>0</v>
      </c>
      <c r="BD107" s="248">
        <f>$D107*IF(BD$1&gt;'Inputs &amp; Summary'!$D$5,0,IF(BD$1&gt;VLOOKUP($G107,Lists!$J$17:$K$21,2),IF($M107=Lists!$H$3,IF($K107&lt;1,(($S107/$K107)*((1+'Inputs &amp; Summary'!$D$7)^BD$1)),((INT(BD$1/$K107)-INT((BD$1-1)/$K107))*$S107*((1+'Inputs &amp; Summary'!$D$7)^BD$1))),(_xlfn.WEIBULL.DIST(BD$1,$L107,$K107,FALSE)*$S107*((1+'Inputs &amp; Summary'!$D$7)^BD$1))),IF($M107=Lists!$H$3,IF($K107&lt;1,((($R107*(1-$E107)+$Q107*(1-$F107))/$K107)*((1+'Inputs &amp; Summary'!$D$7)^BD$1)),((INT(BD$1/$K107)-INT((BD$1-1)/$K107))*($R107*(1-$E107)+$Q107*(1-$F107))*((1+'Inputs &amp; Summary'!$D$7)^BD$1))),((_xlfn.WEIBULL.DIST(BD$1,$L107,$K107,FALSE)*($R107*(1-$E107)+$Q107*(1-$F107))*((1+'Inputs &amp; Summary'!$D$7)^BD$1))))))</f>
        <v>0</v>
      </c>
      <c r="BE107" s="248">
        <f>$D107*IF(BE$1&gt;'Inputs &amp; Summary'!$D$5,0,IF(BE$1&gt;VLOOKUP($G107,Lists!$J$17:$K$21,2),IF($M107=Lists!$H$3,IF($K107&lt;1,(($S107/$K107)*((1+'Inputs &amp; Summary'!$D$7)^BE$1)),((INT(BE$1/$K107)-INT((BE$1-1)/$K107))*$S107*((1+'Inputs &amp; Summary'!$D$7)^BE$1))),(_xlfn.WEIBULL.DIST(BE$1,$L107,$K107,FALSE)*$S107*((1+'Inputs &amp; Summary'!$D$7)^BE$1))),IF($M107=Lists!$H$3,IF($K107&lt;1,((($R107*(1-$E107)+$Q107*(1-$F107))/$K107)*((1+'Inputs &amp; Summary'!$D$7)^BE$1)),((INT(BE$1/$K107)-INT((BE$1-1)/$K107))*($R107*(1-$E107)+$Q107*(1-$F107))*((1+'Inputs &amp; Summary'!$D$7)^BE$1))),((_xlfn.WEIBULL.DIST(BE$1,$L107,$K107,FALSE)*($R107*(1-$E107)+$Q107*(1-$F107))*((1+'Inputs &amp; Summary'!$D$7)^BE$1))))))</f>
        <v>0</v>
      </c>
      <c r="BF107" s="248">
        <f>$D107*IF(BF$1&gt;'Inputs &amp; Summary'!$D$5,0,IF(BF$1&gt;VLOOKUP($G107,Lists!$J$17:$K$21,2),IF($M107=Lists!$H$3,IF($K107&lt;1,(($S107/$K107)*((1+'Inputs &amp; Summary'!$D$7)^BF$1)),((INT(BF$1/$K107)-INT((BF$1-1)/$K107))*$S107*((1+'Inputs &amp; Summary'!$D$7)^BF$1))),(_xlfn.WEIBULL.DIST(BF$1,$L107,$K107,FALSE)*$S107*((1+'Inputs &amp; Summary'!$D$7)^BF$1))),IF($M107=Lists!$H$3,IF($K107&lt;1,((($R107*(1-$E107)+$Q107*(1-$F107))/$K107)*((1+'Inputs &amp; Summary'!$D$7)^BF$1)),((INT(BF$1/$K107)-INT((BF$1-1)/$K107))*($R107*(1-$E107)+$Q107*(1-$F107))*((1+'Inputs &amp; Summary'!$D$7)^BF$1))),((_xlfn.WEIBULL.DIST(BF$1,$L107,$K107,FALSE)*($R107*(1-$E107)+$Q107*(1-$F107))*((1+'Inputs &amp; Summary'!$D$7)^BF$1))))))</f>
        <v>0</v>
      </c>
      <c r="BG107" s="248">
        <f>$D107*IF(BG$1&gt;'Inputs &amp; Summary'!$D$5,0,IF(BG$1&gt;VLOOKUP($G107,Lists!$J$17:$K$21,2),IF($M107=Lists!$H$3,IF($K107&lt;1,(($S107/$K107)*((1+'Inputs &amp; Summary'!$D$7)^BG$1)),((INT(BG$1/$K107)-INT((BG$1-1)/$K107))*$S107*((1+'Inputs &amp; Summary'!$D$7)^BG$1))),(_xlfn.WEIBULL.DIST(BG$1,$L107,$K107,FALSE)*$S107*((1+'Inputs &amp; Summary'!$D$7)^BG$1))),IF($M107=Lists!$H$3,IF($K107&lt;1,((($R107*(1-$E107)+$Q107*(1-$F107))/$K107)*((1+'Inputs &amp; Summary'!$D$7)^BG$1)),((INT(BG$1/$K107)-INT((BG$1-1)/$K107))*($R107*(1-$E107)+$Q107*(1-$F107))*((1+'Inputs &amp; Summary'!$D$7)^BG$1))),((_xlfn.WEIBULL.DIST(BG$1,$L107,$K107,FALSE)*($R107*(1-$E107)+$Q107*(1-$F107))*((1+'Inputs &amp; Summary'!$D$7)^BG$1))))))</f>
        <v>0</v>
      </c>
      <c r="BH107" s="248">
        <f>$D107*IF(BH$1&gt;'Inputs &amp; Summary'!$D$5,0,IF(BH$1&gt;VLOOKUP($G107,Lists!$J$17:$K$21,2),IF($M107=Lists!$H$3,IF($K107&lt;1,(($S107/$K107)*((1+'Inputs &amp; Summary'!$D$7)^BH$1)),((INT(BH$1/$K107)-INT((BH$1-1)/$K107))*$S107*((1+'Inputs &amp; Summary'!$D$7)^BH$1))),(_xlfn.WEIBULL.DIST(BH$1,$L107,$K107,FALSE)*$S107*((1+'Inputs &amp; Summary'!$D$7)^BH$1))),IF($M107=Lists!$H$3,IF($K107&lt;1,((($R107*(1-$E107)+$Q107*(1-$F107))/$K107)*((1+'Inputs &amp; Summary'!$D$7)^BH$1)),((INT(BH$1/$K107)-INT((BH$1-1)/$K107))*($R107*(1-$E107)+$Q107*(1-$F107))*((1+'Inputs &amp; Summary'!$D$7)^BH$1))),((_xlfn.WEIBULL.DIST(BH$1,$L107,$K107,FALSE)*($R107*(1-$E107)+$Q107*(1-$F107))*((1+'Inputs &amp; Summary'!$D$7)^BH$1))))))</f>
        <v>0</v>
      </c>
      <c r="BI107" s="248">
        <f>$D107*IF(BI$1&gt;'Inputs &amp; Summary'!$D$5,0,IF(BI$1&gt;VLOOKUP($G107,Lists!$J$17:$K$21,2),IF($M107=Lists!$H$3,IF($K107&lt;1,(($S107/$K107)*((1+'Inputs &amp; Summary'!$D$7)^BI$1)),((INT(BI$1/$K107)-INT((BI$1-1)/$K107))*$S107*((1+'Inputs &amp; Summary'!$D$7)^BI$1))),(_xlfn.WEIBULL.DIST(BI$1,$L107,$K107,FALSE)*$S107*((1+'Inputs &amp; Summary'!$D$7)^BI$1))),IF($M107=Lists!$H$3,IF($K107&lt;1,((($R107*(1-$E107)+$Q107*(1-$F107))/$K107)*((1+'Inputs &amp; Summary'!$D$7)^BI$1)),((INT(BI$1/$K107)-INT((BI$1-1)/$K107))*($R107*(1-$E107)+$Q107*(1-$F107))*((1+'Inputs &amp; Summary'!$D$7)^BI$1))),((_xlfn.WEIBULL.DIST(BI$1,$L107,$K107,FALSE)*($R107*(1-$E107)+$Q107*(1-$F107))*((1+'Inputs &amp; Summary'!$D$7)^BI$1))))))</f>
        <v>0</v>
      </c>
      <c r="BJ107" s="248">
        <f>$D107*IF(BJ$1&gt;'Inputs &amp; Summary'!$D$5,0,IF(BJ$1&gt;VLOOKUP($G107,Lists!$J$17:$K$21,2),IF($M107=Lists!$H$3,IF($K107&lt;1,(($S107/$K107)*((1+'Inputs &amp; Summary'!$D$7)^BJ$1)),((INT(BJ$1/$K107)-INT((BJ$1-1)/$K107))*$S107*((1+'Inputs &amp; Summary'!$D$7)^BJ$1))),(_xlfn.WEIBULL.DIST(BJ$1,$L107,$K107,FALSE)*$S107*((1+'Inputs &amp; Summary'!$D$7)^BJ$1))),IF($M107=Lists!$H$3,IF($K107&lt;1,((($R107*(1-$E107)+$Q107*(1-$F107))/$K107)*((1+'Inputs &amp; Summary'!$D$7)^BJ$1)),((INT(BJ$1/$K107)-INT((BJ$1-1)/$K107))*($R107*(1-$E107)+$Q107*(1-$F107))*((1+'Inputs &amp; Summary'!$D$7)^BJ$1))),((_xlfn.WEIBULL.DIST(BJ$1,$L107,$K107,FALSE)*($R107*(1-$E107)+$Q107*(1-$F107))*((1+'Inputs &amp; Summary'!$D$7)^BJ$1))))))</f>
        <v>0</v>
      </c>
      <c r="BK107" s="248">
        <f>$D107*IF(BK$1&gt;'Inputs &amp; Summary'!$D$5,0,IF(BK$1&gt;VLOOKUP($G107,Lists!$J$17:$K$21,2),IF($M107=Lists!$H$3,IF($K107&lt;1,(($S107/$K107)*((1+'Inputs &amp; Summary'!$D$7)^BK$1)),((INT(BK$1/$K107)-INT((BK$1-1)/$K107))*$S107*((1+'Inputs &amp; Summary'!$D$7)^BK$1))),(_xlfn.WEIBULL.DIST(BK$1,$L107,$K107,FALSE)*$S107*((1+'Inputs &amp; Summary'!$D$7)^BK$1))),IF($M107=Lists!$H$3,IF($K107&lt;1,((($R107*(1-$E107)+$Q107*(1-$F107))/$K107)*((1+'Inputs &amp; Summary'!$D$7)^BK$1)),((INT(BK$1/$K107)-INT((BK$1-1)/$K107))*($R107*(1-$E107)+$Q107*(1-$F107))*((1+'Inputs &amp; Summary'!$D$7)^BK$1))),((_xlfn.WEIBULL.DIST(BK$1,$L107,$K107,FALSE)*($R107*(1-$E107)+$Q107*(1-$F107))*((1+'Inputs &amp; Summary'!$D$7)^BK$1))))))</f>
        <v>0</v>
      </c>
      <c r="BL107" s="248">
        <f>$D107*IF(BL$1&gt;'Inputs &amp; Summary'!$D$5,0,IF(BL$1&gt;VLOOKUP($G107,Lists!$J$17:$K$21,2),IF($M107=Lists!$H$3,IF($K107&lt;1,(($S107/$K107)*((1+'Inputs &amp; Summary'!$D$7)^BL$1)),((INT(BL$1/$K107)-INT((BL$1-1)/$K107))*$S107*((1+'Inputs &amp; Summary'!$D$7)^BL$1))),(_xlfn.WEIBULL.DIST(BL$1,$L107,$K107,FALSE)*$S107*((1+'Inputs &amp; Summary'!$D$7)^BL$1))),IF($M107=Lists!$H$3,IF($K107&lt;1,((($R107*(1-$E107)+$Q107*(1-$F107))/$K107)*((1+'Inputs &amp; Summary'!$D$7)^BL$1)),((INT(BL$1/$K107)-INT((BL$1-1)/$K107))*($R107*(1-$E107)+$Q107*(1-$F107))*((1+'Inputs &amp; Summary'!$D$7)^BL$1))),((_xlfn.WEIBULL.DIST(BL$1,$L107,$K107,FALSE)*($R107*(1-$E107)+$Q107*(1-$F107))*((1+'Inputs &amp; Summary'!$D$7)^BL$1))))))</f>
        <v>0</v>
      </c>
    </row>
    <row r="108" spans="1:64" x14ac:dyDescent="0.3">
      <c r="A108" s="236" t="s">
        <v>178</v>
      </c>
      <c r="B108" s="117" t="str">
        <f>IF('Inputs &amp; Summary'!$D$15=Lists!$E$3,INDEX('Residential Rooftop Details'!$A$30:$X$158,MATCH('Cash Flow'!$A108,'Residential Rooftop Details'!$A$30:$A$158,0),COLUMN(B$1)),IF('Inputs &amp; Summary'!$D$15=Lists!$E$4,INDEX('Commercial Rooftop Details'!$A$30:$V$158,MATCH('Cash Flow'!$A108,'Commercial Rooftop Details'!$A$30:$A$158,0),COLUMN(B$1)),INDEX('Ground-Mount Details'!$A$30:$V$158,MATCH('Cash Flow'!$A108,'Ground-Mount Details'!$A$30:$A$158,0),COLUMN(B$1))))</f>
        <v>Preventive</v>
      </c>
      <c r="C108" s="117" t="str">
        <f>IF('Inputs &amp; Summary'!$D$15=Lists!$E$3,INDEX('Residential Rooftop Details'!$A$30:$X$158,MATCH('Cash Flow'!$A108,'Residential Rooftop Details'!$A$30:$A$158,0),COLUMN(C$1)),IF('Inputs &amp; Summary'!$D$15=Lists!$E$4,INDEX('Commercial Rooftop Details'!$A$30:$V$158,MATCH('Cash Flow'!$A108,'Commercial Rooftop Details'!$A$30:$A$158,0),COLUMN(C$1)),INDEX('Ground-Mount Details'!$A$30:$V$158,MATCH('Cash Flow'!$A108,'Ground-Mount Details'!$A$30:$A$158,0),COLUMN(C$1))))</f>
        <v>Inverter</v>
      </c>
      <c r="D108" s="117">
        <f>IF('Inputs &amp; Summary'!$D$15=Lists!$E$3,INDEX('Residential Rooftop Details'!$A$30:$X$158,MATCH('Cash Flow'!$A108,'Residential Rooftop Details'!$A$30:$A$158,0),COLUMN(D$1)),IF('Inputs &amp; Summary'!$D$15=Lists!$E$4,INDEX('Commercial Rooftop Details'!$A$30:$V$158,MATCH('Cash Flow'!$A108,'Commercial Rooftop Details'!$A$30:$A$158,0),COLUMN(D$1)),INDEX('Ground-Mount Details'!$A$30:$V$158,MATCH('Cash Flow'!$A108,'Ground-Mount Details'!$A$30:$A$158,0),COLUMN(D$1))))</f>
        <v>1</v>
      </c>
      <c r="E108" s="117">
        <f>IF('Inputs &amp; Summary'!$D$15=Lists!$E$3,INDEX('Residential Rooftop Details'!$A$30:$X$158,MATCH('Cash Flow'!$A108,'Residential Rooftop Details'!$A$30:$A$158,0),COLUMN(E$1)),IF('Inputs &amp; Summary'!$D$15=Lists!$E$4,INDEX('Commercial Rooftop Details'!$A$30:$V$158,MATCH('Cash Flow'!$A108,'Commercial Rooftop Details'!$A$30:$A$158,0),COLUMN(E$1)),INDEX('Ground-Mount Details'!$A$30:$V$158,MATCH('Cash Flow'!$A108,'Ground-Mount Details'!$A$30:$A$158,0),COLUMN(E$1))))</f>
        <v>0</v>
      </c>
      <c r="F108" s="117">
        <f>IF('Inputs &amp; Summary'!$D$15=Lists!$E$3,INDEX('Residential Rooftop Details'!$A$30:$X$158,MATCH('Cash Flow'!$A108,'Residential Rooftop Details'!$A$30:$A$158,0),COLUMN(F$1)),IF('Inputs &amp; Summary'!$D$15=Lists!$E$4,INDEX('Commercial Rooftop Details'!$A$30:$V$158,MATCH('Cash Flow'!$A108,'Commercial Rooftop Details'!$A$30:$A$158,0),COLUMN(F$1)),INDEX('Ground-Mount Details'!$A$30:$V$158,MATCH('Cash Flow'!$A108,'Ground-Mount Details'!$A$30:$A$158,0),COLUMN(F$1))))</f>
        <v>0</v>
      </c>
      <c r="G108" s="237" t="str">
        <f>IF('Inputs &amp; Summary'!$D$15=Lists!$E$3,INDEX('Residential Rooftop Details'!$A$30:$X$158,MATCH('Cash Flow'!$A108,'Residential Rooftop Details'!$A$30:$A$158,0),COLUMN(G$1)),IF('Inputs &amp; Summary'!$D$15=Lists!$E$4,INDEX('Commercial Rooftop Details'!$A$30:$V$158,MATCH('Cash Flow'!$A108,'Commercial Rooftop Details'!$A$30:$A$158,0),COLUMN(G$1)),INDEX('Ground-Mount Details'!$A$30:$V$158,MATCH('Cash Flow'!$A108,'Ground-Mount Details'!$A$30:$A$158,0),COLUMN(G$1))))</f>
        <v>Inverter</v>
      </c>
      <c r="H108" s="237">
        <f>IF('Inputs &amp; Summary'!$D$15=Lists!$E$3,INDEX('Residential Rooftop Details'!$A$30:$X$158,MATCH('Cash Flow'!$A108,'Residential Rooftop Details'!$A$30:$A$158,0),COLUMN(H$1)),IF('Inputs &amp; Summary'!$D$15=Lists!$E$4,INDEX('Commercial Rooftop Details'!$A$30:$V$158,MATCH('Cash Flow'!$A108,'Commercial Rooftop Details'!$A$30:$A$158,0),COLUMN(H$1)),INDEX('Ground-Mount Details'!$A$30:$V$158,MATCH('Cash Flow'!$A108,'Ground-Mount Details'!$A$30:$A$158,0),COLUMN(H$1))))</f>
        <v>0</v>
      </c>
      <c r="I108" s="237" t="str">
        <f>IF('Inputs &amp; Summary'!$D$15=Lists!$E$3,INDEX('Residential Rooftop Details'!$A$30:$X$158,MATCH('Cash Flow'!$A108,'Residential Rooftop Details'!$A$30:$A$158,0),COLUMN(I$1)),IF('Inputs &amp; Summary'!$D$15=Lists!$E$4,INDEX('Commercial Rooftop Details'!$A$30:$V$158,MATCH('Cash Flow'!$A108,'Commercial Rooftop Details'!$A$30:$A$158,0),COLUMN(I$1)),INDEX('Ground-Mount Details'!$A$30:$V$158,MATCH('Cash Flow'!$A108,'Ground-Mount Details'!$A$30:$A$158,0),COLUMN(I$1))))</f>
        <v>Master electrician</v>
      </c>
      <c r="J108" s="238">
        <f>IF('Inputs &amp; Summary'!$D$15=Lists!$E$3,INDEX('Residential Rooftop Details'!$A$30:$X$158,MATCH('Cash Flow'!$A108,'Residential Rooftop Details'!$A$30:$A$158,0),COLUMN(J$1)),IF('Inputs &amp; Summary'!$D$15=Lists!$E$4,INDEX('Commercial Rooftop Details'!$A$30:$V$158,MATCH('Cash Flow'!$A108,'Commercial Rooftop Details'!$A$30:$A$158,0),COLUMN(J$1)),INDEX('Ground-Mount Details'!$A$30:$V$158,MATCH('Cash Flow'!$A108,'Ground-Mount Details'!$A$30:$A$158,0),COLUMN(J$1))))</f>
        <v>23.197115384615383</v>
      </c>
      <c r="K108" s="239">
        <f>IF('Inputs &amp; Summary'!$D$15=Lists!$E$3,INDEX('Residential Rooftop Details'!$A$30:$X$158,MATCH('Cash Flow'!$A108,'Residential Rooftop Details'!$A$30:$A$158,0),COLUMN(K$1)),IF('Inputs &amp; Summary'!$D$15=Lists!$E$4,INDEX('Commercial Rooftop Details'!$A$30:$V$158,MATCH('Cash Flow'!$A108,'Commercial Rooftop Details'!$A$30:$A$158,0),COLUMN(K$1)),INDEX('Ground-Mount Details'!$A$30:$V$158,MATCH('Cash Flow'!$A108,'Ground-Mount Details'!$A$30:$A$158,0),COLUMN(K$1))))</f>
        <v>5</v>
      </c>
      <c r="L108" s="239">
        <f>IF('Inputs &amp; Summary'!$D$15=Lists!$E$3,INDEX('Residential Rooftop Details'!$A$30:$X$158,MATCH('Cash Flow'!$A108,'Residential Rooftop Details'!$A$30:$A$158,0),COLUMN(L$1)),IF('Inputs &amp; Summary'!$D$15=Lists!$E$4,INDEX('Commercial Rooftop Details'!$A$30:$V$158,MATCH('Cash Flow'!$A108,'Commercial Rooftop Details'!$A$30:$A$158,0),COLUMN(L$1)),INDEX('Ground-Mount Details'!$A$30:$V$158,MATCH('Cash Flow'!$A108,'Ground-Mount Details'!$A$30:$A$158,0),COLUMN(L$1))))</f>
        <v>1</v>
      </c>
      <c r="M108" s="238" t="str">
        <f>IF('Inputs &amp; Summary'!$D$15=Lists!$E$3,INDEX('Residential Rooftop Details'!$A$30:$X$158,MATCH('Cash Flow'!$A108,'Residential Rooftop Details'!$A$30:$A$158,0),COLUMN(M$1)),IF('Inputs &amp; Summary'!$D$15=Lists!$E$4,INDEX('Commercial Rooftop Details'!$A$30:$V$158,MATCH('Cash Flow'!$A108,'Commercial Rooftop Details'!$A$30:$A$158,0),COLUMN(M$1)),INDEX('Ground-Mount Details'!$A$30:$V$158,MATCH('Cash Flow'!$A108,'Ground-Mount Details'!$A$30:$A$158,0),COLUMN(M$1))))</f>
        <v>interval</v>
      </c>
      <c r="N108" s="240">
        <f>IF('Inputs &amp; Summary'!$D$15=Lists!$E$3,INDEX('Residential Rooftop Details'!$A$30:$X$158,MATCH('Cash Flow'!$A108,'Residential Rooftop Details'!$A$30:$A$158,0),COLUMN(N$1)),IF('Inputs &amp; Summary'!$D$15=Lists!$E$4,INDEX('Commercial Rooftop Details'!$A$30:$V$158,MATCH('Cash Flow'!$A108,'Commercial Rooftop Details'!$A$30:$A$158,0),COLUMN(N$1)),INDEX('Ground-Mount Details'!$A$30:$V$158,MATCH('Cash Flow'!$A108,'Ground-Mount Details'!$A$30:$A$158,0),COLUMN(N$1))))</f>
        <v>1</v>
      </c>
      <c r="O108" s="239">
        <f>IF('Inputs &amp; Summary'!$D$15=Lists!$E$3,INDEX('Residential Rooftop Details'!$A$30:$X$158,MATCH('Cash Flow'!$A108,'Residential Rooftop Details'!$A$30:$A$158,0),COLUMN(O$1)),IF('Inputs &amp; Summary'!$D$15=Lists!$E$4,INDEX('Commercial Rooftop Details'!$A$30:$V$158,MATCH('Cash Flow'!$A108,'Commercial Rooftop Details'!$A$30:$A$158,0),COLUMN(O$1)),INDEX('Ground-Mount Details'!$A$30:$V$158,MATCH('Cash Flow'!$A108,'Ground-Mount Details'!$A$30:$A$158,0),COLUMN(O$1))))</f>
        <v>0.5</v>
      </c>
      <c r="P108" s="241">
        <f>IF('Inputs &amp; Summary'!$D$15=Lists!$E$3,INDEX('Residential Rooftop Details'!$A$30:$X$158,MATCH('Cash Flow'!$A108,'Residential Rooftop Details'!$A$30:$A$158,0),COLUMN(P$1)),IF('Inputs &amp; Summary'!$D$15=Lists!$E$4,INDEX('Commercial Rooftop Details'!$A$30:$V$158,MATCH('Cash Flow'!$A108,'Commercial Rooftop Details'!$A$30:$A$158,0),COLUMN(P$1)),INDEX('Ground-Mount Details'!$A$30:$V$158,MATCH('Cash Flow'!$A108,'Ground-Mount Details'!$A$30:$A$158,0),COLUMN(P$1))))</f>
        <v>105</v>
      </c>
      <c r="Q108" s="242">
        <f>IF('Inputs &amp; Summary'!$D$15=Lists!$E$3,INDEX('Residential Rooftop Details'!$A$30:$X$158,MATCH('Cash Flow'!$A108,'Residential Rooftop Details'!$A$30:$A$158,0),COLUMN(Q$1)),IF('Inputs &amp; Summary'!$D$15=Lists!$E$4,INDEX('Commercial Rooftop Details'!$A$30:$V$158,MATCH('Cash Flow'!$A108,'Commercial Rooftop Details'!$A$30:$A$158,0),COLUMN(Q$1)),INDEX('Ground-Mount Details'!$A$30:$V$158,MATCH('Cash Flow'!$A108,'Ground-Mount Details'!$A$30:$A$158,0),COLUMN(Q$1))))</f>
        <v>11.598557692307692</v>
      </c>
      <c r="R108" s="242">
        <f>IF('Inputs &amp; Summary'!$D$15=Lists!$E$3,INDEX('Residential Rooftop Details'!$A$30:$X$158,MATCH('Cash Flow'!$A108,'Residential Rooftop Details'!$A$30:$A$158,0),COLUMN(R$1)),IF('Inputs &amp; Summary'!$D$15=Lists!$E$4,INDEX('Commercial Rooftop Details'!$A$30:$V$158,MATCH('Cash Flow'!$A108,'Commercial Rooftop Details'!$A$30:$A$158,0),COLUMN(R$1)),INDEX('Ground-Mount Details'!$A$30:$V$158,MATCH('Cash Flow'!$A108,'Ground-Mount Details'!$A$30:$A$158,0),COLUMN(R$1))))</f>
        <v>105</v>
      </c>
      <c r="S108" s="243">
        <f>IF('Inputs &amp; Summary'!$D$15=Lists!$E$3,INDEX('Residential Rooftop Details'!$A$30:$X$158,MATCH('Cash Flow'!$A108,'Residential Rooftop Details'!$A$30:$A$158,0),COLUMN(S$1)),IF('Inputs &amp; Summary'!$D$15=Lists!$E$4,INDEX('Commercial Rooftop Details'!$A$30:$V$158,MATCH('Cash Flow'!$A108,'Commercial Rooftop Details'!$A$30:$A$158,0),COLUMN(S$1)),INDEX('Ground-Mount Details'!$A$30:$V$158,MATCH('Cash Flow'!$A108,'Ground-Mount Details'!$A$30:$A$158,0),COLUMN(S$1))))</f>
        <v>116.59855769230769</v>
      </c>
      <c r="T108" s="238">
        <f>IF('Inputs &amp; Summary'!$D$15=Lists!$E$3,INDEX('Residential Rooftop Details'!$A$30:$X$158,MATCH('Cash Flow'!$A108,'Residential Rooftop Details'!$A$30:$A$158,0),COLUMN(T$1)),IF('Inputs &amp; Summary'!$D$15=Lists!$E$4,INDEX('Commercial Rooftop Details'!$A$30:$V$158,MATCH('Cash Flow'!$A108,'Commercial Rooftop Details'!$A$30:$A$158,0),COLUMN(T$1)),INDEX('Ground-Mount Details'!$A$30:$V$158,MATCH('Cash Flow'!$A108,'Ground-Mount Details'!$A$30:$A$158,0),COLUMN(T$1))))</f>
        <v>0</v>
      </c>
      <c r="U108" s="244">
        <f>IF('Inputs &amp; Summary'!$D$15=Lists!$E$3,INDEX('Residential Rooftop Details'!$A$30:$X$158,MATCH('Cash Flow'!$A108,'Residential Rooftop Details'!$A$30:$A$158,0),COLUMN(U$1)),IF('Inputs &amp; Summary'!$D$15=Lists!$E$4,INDEX('Commercial Rooftop Details'!$A$30:$V$158,MATCH('Cash Flow'!$A108,'Commercial Rooftop Details'!$A$30:$A$158,0),COLUMN(U$1)),INDEX('Ground-Mount Details'!$A$30:$V$158,MATCH('Cash Flow'!$A108,'Ground-Mount Details'!$A$30:$A$158,0),COLUMN(U$1))))</f>
        <v>0</v>
      </c>
      <c r="V108" s="245">
        <f t="shared" si="10"/>
        <v>30.052642535264862</v>
      </c>
      <c r="W108" s="245">
        <f>NPV('Inputs &amp; Summary'!$D$6,Y108:BL108)</f>
        <v>265.68974864200339</v>
      </c>
      <c r="X108" s="246">
        <f t="shared" si="9"/>
        <v>1.9283862234531139E-3</v>
      </c>
      <c r="Y108" s="248">
        <f>$D108*IF(Y$1&gt;'Inputs &amp; Summary'!$D$5,0,IF(Y$1&gt;VLOOKUP($G108,Lists!$J$17:$K$21,2),IF($M108=Lists!$H$3,IF($K108&lt;1,(($S108/$K108)*((1+'Inputs &amp; Summary'!$D$7)^Y$1)),((INT(Y$1/$K108)-INT((Y$1-1)/$K108))*$S108*((1+'Inputs &amp; Summary'!$D$7)^Y$1))),(_xlfn.WEIBULL.DIST(Y$1,$L108,$K108,FALSE)*$S108*((1+'Inputs &amp; Summary'!$D$7)^Y$1))),IF($M108=Lists!$H$3,IF($K108&lt;1,((($R108*(1-$E108)+$Q108*(1-$F108))/$K108)*((1+'Inputs &amp; Summary'!$D$7)^Y$1)),((INT(Y$1/$K108)-INT((Y$1-1)/$K108))*($R108*(1-$E108)+$Q108*(1-$F108))*((1+'Inputs &amp; Summary'!$D$7)^Y$1))),((_xlfn.WEIBULL.DIST(Y$1,$L108,$K108,FALSE)*($R108*(1-$E108)+$Q108*(1-$F108))*((1+'Inputs &amp; Summary'!$D$7)^Y$1))))))</f>
        <v>0</v>
      </c>
      <c r="Z108" s="248">
        <f>$D108*IF(Z$1&gt;'Inputs &amp; Summary'!$D$5,0,IF(Z$1&gt;VLOOKUP($G108,Lists!$J$17:$K$21,2),IF($M108=Lists!$H$3,IF($K108&lt;1,(($S108/$K108)*((1+'Inputs &amp; Summary'!$D$7)^Z$1)),((INT(Z$1/$K108)-INT((Z$1-1)/$K108))*$S108*((1+'Inputs &amp; Summary'!$D$7)^Z$1))),(_xlfn.WEIBULL.DIST(Z$1,$L108,$K108,FALSE)*$S108*((1+'Inputs &amp; Summary'!$D$7)^Z$1))),IF($M108=Lists!$H$3,IF($K108&lt;1,((($R108*(1-$E108)+$Q108*(1-$F108))/$K108)*((1+'Inputs &amp; Summary'!$D$7)^Z$1)),((INT(Z$1/$K108)-INT((Z$1-1)/$K108))*($R108*(1-$E108)+$Q108*(1-$F108))*((1+'Inputs &amp; Summary'!$D$7)^Z$1))),((_xlfn.WEIBULL.DIST(Z$1,$L108,$K108,FALSE)*($R108*(1-$E108)+$Q108*(1-$F108))*((1+'Inputs &amp; Summary'!$D$7)^Z$1))))))</f>
        <v>0</v>
      </c>
      <c r="AA108" s="248">
        <f>$D108*IF(AA$1&gt;'Inputs &amp; Summary'!$D$5,0,IF(AA$1&gt;VLOOKUP($G108,Lists!$J$17:$K$21,2),IF($M108=Lists!$H$3,IF($K108&lt;1,(($S108/$K108)*((1+'Inputs &amp; Summary'!$D$7)^AA$1)),((INT(AA$1/$K108)-INT((AA$1-1)/$K108))*$S108*((1+'Inputs &amp; Summary'!$D$7)^AA$1))),(_xlfn.WEIBULL.DIST(AA$1,$L108,$K108,FALSE)*$S108*((1+'Inputs &amp; Summary'!$D$7)^AA$1))),IF($M108=Lists!$H$3,IF($K108&lt;1,((($R108*(1-$E108)+$Q108*(1-$F108))/$K108)*((1+'Inputs &amp; Summary'!$D$7)^AA$1)),((INT(AA$1/$K108)-INT((AA$1-1)/$K108))*($R108*(1-$E108)+$Q108*(1-$F108))*((1+'Inputs &amp; Summary'!$D$7)^AA$1))),((_xlfn.WEIBULL.DIST(AA$1,$L108,$K108,FALSE)*($R108*(1-$E108)+$Q108*(1-$F108))*((1+'Inputs &amp; Summary'!$D$7)^AA$1))))))</f>
        <v>0</v>
      </c>
      <c r="AB108" s="248">
        <f>$D108*IF(AB$1&gt;'Inputs &amp; Summary'!$D$5,0,IF(AB$1&gt;VLOOKUP($G108,Lists!$J$17:$K$21,2),IF($M108=Lists!$H$3,IF($K108&lt;1,(($S108/$K108)*((1+'Inputs &amp; Summary'!$D$7)^AB$1)),((INT(AB$1/$K108)-INT((AB$1-1)/$K108))*$S108*((1+'Inputs &amp; Summary'!$D$7)^AB$1))),(_xlfn.WEIBULL.DIST(AB$1,$L108,$K108,FALSE)*$S108*((1+'Inputs &amp; Summary'!$D$7)^AB$1))),IF($M108=Lists!$H$3,IF($K108&lt;1,((($R108*(1-$E108)+$Q108*(1-$F108))/$K108)*((1+'Inputs &amp; Summary'!$D$7)^AB$1)),((INT(AB$1/$K108)-INT((AB$1-1)/$K108))*($R108*(1-$E108)+$Q108*(1-$F108))*((1+'Inputs &amp; Summary'!$D$7)^AB$1))),((_xlfn.WEIBULL.DIST(AB$1,$L108,$K108,FALSE)*($R108*(1-$E108)+$Q108*(1-$F108))*((1+'Inputs &amp; Summary'!$D$7)^AB$1))))))</f>
        <v>0</v>
      </c>
      <c r="AC108" s="248">
        <f>$D108*IF(AC$1&gt;'Inputs &amp; Summary'!$D$5,0,IF(AC$1&gt;VLOOKUP($G108,Lists!$J$17:$K$21,2),IF($M108=Lists!$H$3,IF($K108&lt;1,(($S108/$K108)*((1+'Inputs &amp; Summary'!$D$7)^AC$1)),((INT(AC$1/$K108)-INT((AC$1-1)/$K108))*$S108*((1+'Inputs &amp; Summary'!$D$7)^AC$1))),(_xlfn.WEIBULL.DIST(AC$1,$L108,$K108,FALSE)*$S108*((1+'Inputs &amp; Summary'!$D$7)^AC$1))),IF($M108=Lists!$H$3,IF($K108&lt;1,((($R108*(1-$E108)+$Q108*(1-$F108))/$K108)*((1+'Inputs &amp; Summary'!$D$7)^AC$1)),((INT(AC$1/$K108)-INT((AC$1-1)/$K108))*($R108*(1-$E108)+$Q108*(1-$F108))*((1+'Inputs &amp; Summary'!$D$7)^AC$1))),((_xlfn.WEIBULL.DIST(AC$1,$L108,$K108,FALSE)*($R108*(1-$E108)+$Q108*(1-$F108))*((1+'Inputs &amp; Summary'!$D$7)^AC$1))))))</f>
        <v>128.73422922888463</v>
      </c>
      <c r="AD108" s="248">
        <f>$D108*IF(AD$1&gt;'Inputs &amp; Summary'!$D$5,0,IF(AD$1&gt;VLOOKUP($G108,Lists!$J$17:$K$21,2),IF($M108=Lists!$H$3,IF($K108&lt;1,(($S108/$K108)*((1+'Inputs &amp; Summary'!$D$7)^AD$1)),((INT(AD$1/$K108)-INT((AD$1-1)/$K108))*$S108*((1+'Inputs &amp; Summary'!$D$7)^AD$1))),(_xlfn.WEIBULL.DIST(AD$1,$L108,$K108,FALSE)*$S108*((1+'Inputs &amp; Summary'!$D$7)^AD$1))),IF($M108=Lists!$H$3,IF($K108&lt;1,((($R108*(1-$E108)+$Q108*(1-$F108))/$K108)*((1+'Inputs &amp; Summary'!$D$7)^AD$1)),((INT(AD$1/$K108)-INT((AD$1-1)/$K108))*($R108*(1-$E108)+$Q108*(1-$F108))*((1+'Inputs &amp; Summary'!$D$7)^AD$1))),((_xlfn.WEIBULL.DIST(AD$1,$L108,$K108,FALSE)*($R108*(1-$E108)+$Q108*(1-$F108))*((1+'Inputs &amp; Summary'!$D$7)^AD$1))))))</f>
        <v>0</v>
      </c>
      <c r="AE108" s="248">
        <f>$D108*IF(AE$1&gt;'Inputs &amp; Summary'!$D$5,0,IF(AE$1&gt;VLOOKUP($G108,Lists!$J$17:$K$21,2),IF($M108=Lists!$H$3,IF($K108&lt;1,(($S108/$K108)*((1+'Inputs &amp; Summary'!$D$7)^AE$1)),((INT(AE$1/$K108)-INT((AE$1-1)/$K108))*$S108*((1+'Inputs &amp; Summary'!$D$7)^AE$1))),(_xlfn.WEIBULL.DIST(AE$1,$L108,$K108,FALSE)*$S108*((1+'Inputs &amp; Summary'!$D$7)^AE$1))),IF($M108=Lists!$H$3,IF($K108&lt;1,((($R108*(1-$E108)+$Q108*(1-$F108))/$K108)*((1+'Inputs &amp; Summary'!$D$7)^AE$1)),((INT(AE$1/$K108)-INT((AE$1-1)/$K108))*($R108*(1-$E108)+$Q108*(1-$F108))*((1+'Inputs &amp; Summary'!$D$7)^AE$1))),((_xlfn.WEIBULL.DIST(AE$1,$L108,$K108,FALSE)*($R108*(1-$E108)+$Q108*(1-$F108))*((1+'Inputs &amp; Summary'!$D$7)^AE$1))))))</f>
        <v>0</v>
      </c>
      <c r="AF108" s="248">
        <f>$D108*IF(AF$1&gt;'Inputs &amp; Summary'!$D$5,0,IF(AF$1&gt;VLOOKUP($G108,Lists!$J$17:$K$21,2),IF($M108=Lists!$H$3,IF($K108&lt;1,(($S108/$K108)*((1+'Inputs &amp; Summary'!$D$7)^AF$1)),((INT(AF$1/$K108)-INT((AF$1-1)/$K108))*$S108*((1+'Inputs &amp; Summary'!$D$7)^AF$1))),(_xlfn.WEIBULL.DIST(AF$1,$L108,$K108,FALSE)*$S108*((1+'Inputs &amp; Summary'!$D$7)^AF$1))),IF($M108=Lists!$H$3,IF($K108&lt;1,((($R108*(1-$E108)+$Q108*(1-$F108))/$K108)*((1+'Inputs &amp; Summary'!$D$7)^AF$1)),((INT(AF$1/$K108)-INT((AF$1-1)/$K108))*($R108*(1-$E108)+$Q108*(1-$F108))*((1+'Inputs &amp; Summary'!$D$7)^AF$1))),((_xlfn.WEIBULL.DIST(AF$1,$L108,$K108,FALSE)*($R108*(1-$E108)+$Q108*(1-$F108))*((1+'Inputs &amp; Summary'!$D$7)^AF$1))))))</f>
        <v>0</v>
      </c>
      <c r="AG108" s="248">
        <f>$D108*IF(AG$1&gt;'Inputs &amp; Summary'!$D$5,0,IF(AG$1&gt;VLOOKUP($G108,Lists!$J$17:$K$21,2),IF($M108=Lists!$H$3,IF($K108&lt;1,(($S108/$K108)*((1+'Inputs &amp; Summary'!$D$7)^AG$1)),((INT(AG$1/$K108)-INT((AG$1-1)/$K108))*$S108*((1+'Inputs &amp; Summary'!$D$7)^AG$1))),(_xlfn.WEIBULL.DIST(AG$1,$L108,$K108,FALSE)*$S108*((1+'Inputs &amp; Summary'!$D$7)^AG$1))),IF($M108=Lists!$H$3,IF($K108&lt;1,((($R108*(1-$E108)+$Q108*(1-$F108))/$K108)*((1+'Inputs &amp; Summary'!$D$7)^AG$1)),((INT(AG$1/$K108)-INT((AG$1-1)/$K108))*($R108*(1-$E108)+$Q108*(1-$F108))*((1+'Inputs &amp; Summary'!$D$7)^AG$1))),((_xlfn.WEIBULL.DIST(AG$1,$L108,$K108,FALSE)*($R108*(1-$E108)+$Q108*(1-$F108))*((1+'Inputs &amp; Summary'!$D$7)^AG$1))))))</f>
        <v>0</v>
      </c>
      <c r="AH108" s="248">
        <f>$D108*IF(AH$1&gt;'Inputs &amp; Summary'!$D$5,0,IF(AH$1&gt;VLOOKUP($G108,Lists!$J$17:$K$21,2),IF($M108=Lists!$H$3,IF($K108&lt;1,(($S108/$K108)*((1+'Inputs &amp; Summary'!$D$7)^AH$1)),((INT(AH$1/$K108)-INT((AH$1-1)/$K108))*$S108*((1+'Inputs &amp; Summary'!$D$7)^AH$1))),(_xlfn.WEIBULL.DIST(AH$1,$L108,$K108,FALSE)*$S108*((1+'Inputs &amp; Summary'!$D$7)^AH$1))),IF($M108=Lists!$H$3,IF($K108&lt;1,((($R108*(1-$E108)+$Q108*(1-$F108))/$K108)*((1+'Inputs &amp; Summary'!$D$7)^AH$1)),((INT(AH$1/$K108)-INT((AH$1-1)/$K108))*($R108*(1-$E108)+$Q108*(1-$F108))*((1+'Inputs &amp; Summary'!$D$7)^AH$1))),((_xlfn.WEIBULL.DIST(AH$1,$L108,$K108,FALSE)*($R108*(1-$E108)+$Q108*(1-$F108))*((1+'Inputs &amp; Summary'!$D$7)^AH$1))))))</f>
        <v>142.13299120635983</v>
      </c>
      <c r="AI108" s="248">
        <f>$D108*IF(AI$1&gt;'Inputs &amp; Summary'!$D$5,0,IF(AI$1&gt;VLOOKUP($G108,Lists!$J$17:$K$21,2),IF($M108=Lists!$H$3,IF($K108&lt;1,(($S108/$K108)*((1+'Inputs &amp; Summary'!$D$7)^AI$1)),((INT(AI$1/$K108)-INT((AI$1-1)/$K108))*$S108*((1+'Inputs &amp; Summary'!$D$7)^AI$1))),(_xlfn.WEIBULL.DIST(AI$1,$L108,$K108,FALSE)*$S108*((1+'Inputs &amp; Summary'!$D$7)^AI$1))),IF($M108=Lists!$H$3,IF($K108&lt;1,((($R108*(1-$E108)+$Q108*(1-$F108))/$K108)*((1+'Inputs &amp; Summary'!$D$7)^AI$1)),((INT(AI$1/$K108)-INT((AI$1-1)/$K108))*($R108*(1-$E108)+$Q108*(1-$F108))*((1+'Inputs &amp; Summary'!$D$7)^AI$1))),((_xlfn.WEIBULL.DIST(AI$1,$L108,$K108,FALSE)*($R108*(1-$E108)+$Q108*(1-$F108))*((1+'Inputs &amp; Summary'!$D$7)^AI$1))))))</f>
        <v>0</v>
      </c>
      <c r="AJ108" s="248">
        <f>$D108*IF(AJ$1&gt;'Inputs &amp; Summary'!$D$5,0,IF(AJ$1&gt;VLOOKUP($G108,Lists!$J$17:$K$21,2),IF($M108=Lists!$H$3,IF($K108&lt;1,(($S108/$K108)*((1+'Inputs &amp; Summary'!$D$7)^AJ$1)),((INT(AJ$1/$K108)-INT((AJ$1-1)/$K108))*$S108*((1+'Inputs &amp; Summary'!$D$7)^AJ$1))),(_xlfn.WEIBULL.DIST(AJ$1,$L108,$K108,FALSE)*$S108*((1+'Inputs &amp; Summary'!$D$7)^AJ$1))),IF($M108=Lists!$H$3,IF($K108&lt;1,((($R108*(1-$E108)+$Q108*(1-$F108))/$K108)*((1+'Inputs &amp; Summary'!$D$7)^AJ$1)),((INT(AJ$1/$K108)-INT((AJ$1-1)/$K108))*($R108*(1-$E108)+$Q108*(1-$F108))*((1+'Inputs &amp; Summary'!$D$7)^AJ$1))),((_xlfn.WEIBULL.DIST(AJ$1,$L108,$K108,FALSE)*($R108*(1-$E108)+$Q108*(1-$F108))*((1+'Inputs &amp; Summary'!$D$7)^AJ$1))))))</f>
        <v>0</v>
      </c>
      <c r="AK108" s="248">
        <f>$D108*IF(AK$1&gt;'Inputs &amp; Summary'!$D$5,0,IF(AK$1&gt;VLOOKUP($G108,Lists!$J$17:$K$21,2),IF($M108=Lists!$H$3,IF($K108&lt;1,(($S108/$K108)*((1+'Inputs &amp; Summary'!$D$7)^AK$1)),((INT(AK$1/$K108)-INT((AK$1-1)/$K108))*$S108*((1+'Inputs &amp; Summary'!$D$7)^AK$1))),(_xlfn.WEIBULL.DIST(AK$1,$L108,$K108,FALSE)*$S108*((1+'Inputs &amp; Summary'!$D$7)^AK$1))),IF($M108=Lists!$H$3,IF($K108&lt;1,((($R108*(1-$E108)+$Q108*(1-$F108))/$K108)*((1+'Inputs &amp; Summary'!$D$7)^AK$1)),((INT(AK$1/$K108)-INT((AK$1-1)/$K108))*($R108*(1-$E108)+$Q108*(1-$F108))*((1+'Inputs &amp; Summary'!$D$7)^AK$1))),((_xlfn.WEIBULL.DIST(AK$1,$L108,$K108,FALSE)*($R108*(1-$E108)+$Q108*(1-$F108))*((1+'Inputs &amp; Summary'!$D$7)^AK$1))))))</f>
        <v>0</v>
      </c>
      <c r="AL108" s="248">
        <f>$D108*IF(AL$1&gt;'Inputs &amp; Summary'!$D$5,0,IF(AL$1&gt;VLOOKUP($G108,Lists!$J$17:$K$21,2),IF($M108=Lists!$H$3,IF($K108&lt;1,(($S108/$K108)*((1+'Inputs &amp; Summary'!$D$7)^AL$1)),((INT(AL$1/$K108)-INT((AL$1-1)/$K108))*$S108*((1+'Inputs &amp; Summary'!$D$7)^AL$1))),(_xlfn.WEIBULL.DIST(AL$1,$L108,$K108,FALSE)*$S108*((1+'Inputs &amp; Summary'!$D$7)^AL$1))),IF($M108=Lists!$H$3,IF($K108&lt;1,((($R108*(1-$E108)+$Q108*(1-$F108))/$K108)*((1+'Inputs &amp; Summary'!$D$7)^AL$1)),((INT(AL$1/$K108)-INT((AL$1-1)/$K108))*($R108*(1-$E108)+$Q108*(1-$F108))*((1+'Inputs &amp; Summary'!$D$7)^AL$1))),((_xlfn.WEIBULL.DIST(AL$1,$L108,$K108,FALSE)*($R108*(1-$E108)+$Q108*(1-$F108))*((1+'Inputs &amp; Summary'!$D$7)^AL$1))))))</f>
        <v>0</v>
      </c>
      <c r="AM108" s="248">
        <f>$D108*IF(AM$1&gt;'Inputs &amp; Summary'!$D$5,0,IF(AM$1&gt;VLOOKUP($G108,Lists!$J$17:$K$21,2),IF($M108=Lists!$H$3,IF($K108&lt;1,(($S108/$K108)*((1+'Inputs &amp; Summary'!$D$7)^AM$1)),((INT(AM$1/$K108)-INT((AM$1-1)/$K108))*$S108*((1+'Inputs &amp; Summary'!$D$7)^AM$1))),(_xlfn.WEIBULL.DIST(AM$1,$L108,$K108,FALSE)*$S108*((1+'Inputs &amp; Summary'!$D$7)^AM$1))),IF($M108=Lists!$H$3,IF($K108&lt;1,((($R108*(1-$E108)+$Q108*(1-$F108))/$K108)*((1+'Inputs &amp; Summary'!$D$7)^AM$1)),((INT(AM$1/$K108)-INT((AM$1-1)/$K108))*($R108*(1-$E108)+$Q108*(1-$F108))*((1+'Inputs &amp; Summary'!$D$7)^AM$1))),((_xlfn.WEIBULL.DIST(AM$1,$L108,$K108,FALSE)*($R108*(1-$E108)+$Q108*(1-$F108))*((1+'Inputs &amp; Summary'!$D$7)^AM$1))))))</f>
        <v>156.92630709233626</v>
      </c>
      <c r="AN108" s="248">
        <f>$D108*IF(AN$1&gt;'Inputs &amp; Summary'!$D$5,0,IF(AN$1&gt;VLOOKUP($G108,Lists!$J$17:$K$21,2),IF($M108=Lists!$H$3,IF($K108&lt;1,(($S108/$K108)*((1+'Inputs &amp; Summary'!$D$7)^AN$1)),((INT(AN$1/$K108)-INT((AN$1-1)/$K108))*$S108*((1+'Inputs &amp; Summary'!$D$7)^AN$1))),(_xlfn.WEIBULL.DIST(AN$1,$L108,$K108,FALSE)*$S108*((1+'Inputs &amp; Summary'!$D$7)^AN$1))),IF($M108=Lists!$H$3,IF($K108&lt;1,((($R108*(1-$E108)+$Q108*(1-$F108))/$K108)*((1+'Inputs &amp; Summary'!$D$7)^AN$1)),((INT(AN$1/$K108)-INT((AN$1-1)/$K108))*($R108*(1-$E108)+$Q108*(1-$F108))*((1+'Inputs &amp; Summary'!$D$7)^AN$1))),((_xlfn.WEIBULL.DIST(AN$1,$L108,$K108,FALSE)*($R108*(1-$E108)+$Q108*(1-$F108))*((1+'Inputs &amp; Summary'!$D$7)^AN$1))))))</f>
        <v>0</v>
      </c>
      <c r="AO108" s="248">
        <f>$D108*IF(AO$1&gt;'Inputs &amp; Summary'!$D$5,0,IF(AO$1&gt;VLOOKUP($G108,Lists!$J$17:$K$21,2),IF($M108=Lists!$H$3,IF($K108&lt;1,(($S108/$K108)*((1+'Inputs &amp; Summary'!$D$7)^AO$1)),((INT(AO$1/$K108)-INT((AO$1-1)/$K108))*$S108*((1+'Inputs &amp; Summary'!$D$7)^AO$1))),(_xlfn.WEIBULL.DIST(AO$1,$L108,$K108,FALSE)*$S108*((1+'Inputs &amp; Summary'!$D$7)^AO$1))),IF($M108=Lists!$H$3,IF($K108&lt;1,((($R108*(1-$E108)+$Q108*(1-$F108))/$K108)*((1+'Inputs &amp; Summary'!$D$7)^AO$1)),((INT(AO$1/$K108)-INT((AO$1-1)/$K108))*($R108*(1-$E108)+$Q108*(1-$F108))*((1+'Inputs &amp; Summary'!$D$7)^AO$1))),((_xlfn.WEIBULL.DIST(AO$1,$L108,$K108,FALSE)*($R108*(1-$E108)+$Q108*(1-$F108))*((1+'Inputs &amp; Summary'!$D$7)^AO$1))))))</f>
        <v>0</v>
      </c>
      <c r="AP108" s="248">
        <f>$D108*IF(AP$1&gt;'Inputs &amp; Summary'!$D$5,0,IF(AP$1&gt;VLOOKUP($G108,Lists!$J$17:$K$21,2),IF($M108=Lists!$H$3,IF($K108&lt;1,(($S108/$K108)*((1+'Inputs &amp; Summary'!$D$7)^AP$1)),((INT(AP$1/$K108)-INT((AP$1-1)/$K108))*$S108*((1+'Inputs &amp; Summary'!$D$7)^AP$1))),(_xlfn.WEIBULL.DIST(AP$1,$L108,$K108,FALSE)*$S108*((1+'Inputs &amp; Summary'!$D$7)^AP$1))),IF($M108=Lists!$H$3,IF($K108&lt;1,((($R108*(1-$E108)+$Q108*(1-$F108))/$K108)*((1+'Inputs &amp; Summary'!$D$7)^AP$1)),((INT(AP$1/$K108)-INT((AP$1-1)/$K108))*($R108*(1-$E108)+$Q108*(1-$F108))*((1+'Inputs &amp; Summary'!$D$7)^AP$1))),((_xlfn.WEIBULL.DIST(AP$1,$L108,$K108,FALSE)*($R108*(1-$E108)+$Q108*(1-$F108))*((1+'Inputs &amp; Summary'!$D$7)^AP$1))))))</f>
        <v>0</v>
      </c>
      <c r="AQ108" s="248">
        <f>$D108*IF(AQ$1&gt;'Inputs &amp; Summary'!$D$5,0,IF(AQ$1&gt;VLOOKUP($G108,Lists!$J$17:$K$21,2),IF($M108=Lists!$H$3,IF($K108&lt;1,(($S108/$K108)*((1+'Inputs &amp; Summary'!$D$7)^AQ$1)),((INT(AQ$1/$K108)-INT((AQ$1-1)/$K108))*$S108*((1+'Inputs &amp; Summary'!$D$7)^AQ$1))),(_xlfn.WEIBULL.DIST(AQ$1,$L108,$K108,FALSE)*$S108*((1+'Inputs &amp; Summary'!$D$7)^AQ$1))),IF($M108=Lists!$H$3,IF($K108&lt;1,((($R108*(1-$E108)+$Q108*(1-$F108))/$K108)*((1+'Inputs &amp; Summary'!$D$7)^AQ$1)),((INT(AQ$1/$K108)-INT((AQ$1-1)/$K108))*($R108*(1-$E108)+$Q108*(1-$F108))*((1+'Inputs &amp; Summary'!$D$7)^AQ$1))),((_xlfn.WEIBULL.DIST(AQ$1,$L108,$K108,FALSE)*($R108*(1-$E108)+$Q108*(1-$F108))*((1+'Inputs &amp; Summary'!$D$7)^AQ$1))))))</f>
        <v>0</v>
      </c>
      <c r="AR108" s="248">
        <f>$D108*IF(AR$1&gt;'Inputs &amp; Summary'!$D$5,0,IF(AR$1&gt;VLOOKUP($G108,Lists!$J$17:$K$21,2),IF($M108=Lists!$H$3,IF($K108&lt;1,(($S108/$K108)*((1+'Inputs &amp; Summary'!$D$7)^AR$1)),((INT(AR$1/$K108)-INT((AR$1-1)/$K108))*$S108*((1+'Inputs &amp; Summary'!$D$7)^AR$1))),(_xlfn.WEIBULL.DIST(AR$1,$L108,$K108,FALSE)*$S108*((1+'Inputs &amp; Summary'!$D$7)^AR$1))),IF($M108=Lists!$H$3,IF($K108&lt;1,((($R108*(1-$E108)+$Q108*(1-$F108))/$K108)*((1+'Inputs &amp; Summary'!$D$7)^AR$1)),((INT(AR$1/$K108)-INT((AR$1-1)/$K108))*($R108*(1-$E108)+$Q108*(1-$F108))*((1+'Inputs &amp; Summary'!$D$7)^AR$1))),((_xlfn.WEIBULL.DIST(AR$1,$L108,$K108,FALSE)*($R108*(1-$E108)+$Q108*(1-$F108))*((1+'Inputs &amp; Summary'!$D$7)^AR$1))))))</f>
        <v>173.25932317771651</v>
      </c>
      <c r="AS108" s="248">
        <f>$D108*IF(AS$1&gt;'Inputs &amp; Summary'!$D$5,0,IF(AS$1&gt;VLOOKUP($G108,Lists!$J$17:$K$21,2),IF($M108=Lists!$H$3,IF($K108&lt;1,(($S108/$K108)*((1+'Inputs &amp; Summary'!$D$7)^AS$1)),((INT(AS$1/$K108)-INT((AS$1-1)/$K108))*$S108*((1+'Inputs &amp; Summary'!$D$7)^AS$1))),(_xlfn.WEIBULL.DIST(AS$1,$L108,$K108,FALSE)*$S108*((1+'Inputs &amp; Summary'!$D$7)^AS$1))),IF($M108=Lists!$H$3,IF($K108&lt;1,((($R108*(1-$E108)+$Q108*(1-$F108))/$K108)*((1+'Inputs &amp; Summary'!$D$7)^AS$1)),((INT(AS$1/$K108)-INT((AS$1-1)/$K108))*($R108*(1-$E108)+$Q108*(1-$F108))*((1+'Inputs &amp; Summary'!$D$7)^AS$1))),((_xlfn.WEIBULL.DIST(AS$1,$L108,$K108,FALSE)*($R108*(1-$E108)+$Q108*(1-$F108))*((1+'Inputs &amp; Summary'!$D$7)^AS$1))))))</f>
        <v>0</v>
      </c>
      <c r="AT108" s="248">
        <f>$D108*IF(AT$1&gt;'Inputs &amp; Summary'!$D$5,0,IF(AT$1&gt;VLOOKUP($G108,Lists!$J$17:$K$21,2),IF($M108=Lists!$H$3,IF($K108&lt;1,(($S108/$K108)*((1+'Inputs &amp; Summary'!$D$7)^AT$1)),((INT(AT$1/$K108)-INT((AT$1-1)/$K108))*$S108*((1+'Inputs &amp; Summary'!$D$7)^AT$1))),(_xlfn.WEIBULL.DIST(AT$1,$L108,$K108,FALSE)*$S108*((1+'Inputs &amp; Summary'!$D$7)^AT$1))),IF($M108=Lists!$H$3,IF($K108&lt;1,((($R108*(1-$E108)+$Q108*(1-$F108))/$K108)*((1+'Inputs &amp; Summary'!$D$7)^AT$1)),((INT(AT$1/$K108)-INT((AT$1-1)/$K108))*($R108*(1-$E108)+$Q108*(1-$F108))*((1+'Inputs &amp; Summary'!$D$7)^AT$1))),((_xlfn.WEIBULL.DIST(AT$1,$L108,$K108,FALSE)*($R108*(1-$E108)+$Q108*(1-$F108))*((1+'Inputs &amp; Summary'!$D$7)^AT$1))))))</f>
        <v>0</v>
      </c>
      <c r="AU108" s="248">
        <f>$D108*IF(AU$1&gt;'Inputs &amp; Summary'!$D$5,0,IF(AU$1&gt;VLOOKUP($G108,Lists!$J$17:$K$21,2),IF($M108=Lists!$H$3,IF($K108&lt;1,(($S108/$K108)*((1+'Inputs &amp; Summary'!$D$7)^AU$1)),((INT(AU$1/$K108)-INT((AU$1-1)/$K108))*$S108*((1+'Inputs &amp; Summary'!$D$7)^AU$1))),(_xlfn.WEIBULL.DIST(AU$1,$L108,$K108,FALSE)*$S108*((1+'Inputs &amp; Summary'!$D$7)^AU$1))),IF($M108=Lists!$H$3,IF($K108&lt;1,((($R108*(1-$E108)+$Q108*(1-$F108))/$K108)*((1+'Inputs &amp; Summary'!$D$7)^AU$1)),((INT(AU$1/$K108)-INT((AU$1-1)/$K108))*($R108*(1-$E108)+$Q108*(1-$F108))*((1+'Inputs &amp; Summary'!$D$7)^AU$1))),((_xlfn.WEIBULL.DIST(AU$1,$L108,$K108,FALSE)*($R108*(1-$E108)+$Q108*(1-$F108))*((1+'Inputs &amp; Summary'!$D$7)^AU$1))))))</f>
        <v>0</v>
      </c>
      <c r="AV108" s="248">
        <f>$D108*IF(AV$1&gt;'Inputs &amp; Summary'!$D$5,0,IF(AV$1&gt;VLOOKUP($G108,Lists!$J$17:$K$21,2),IF($M108=Lists!$H$3,IF($K108&lt;1,(($S108/$K108)*((1+'Inputs &amp; Summary'!$D$7)^AV$1)),((INT(AV$1/$K108)-INT((AV$1-1)/$K108))*$S108*((1+'Inputs &amp; Summary'!$D$7)^AV$1))),(_xlfn.WEIBULL.DIST(AV$1,$L108,$K108,FALSE)*$S108*((1+'Inputs &amp; Summary'!$D$7)^AV$1))),IF($M108=Lists!$H$3,IF($K108&lt;1,((($R108*(1-$E108)+$Q108*(1-$F108))/$K108)*((1+'Inputs &amp; Summary'!$D$7)^AV$1)),((INT(AV$1/$K108)-INT((AV$1-1)/$K108))*($R108*(1-$E108)+$Q108*(1-$F108))*((1+'Inputs &amp; Summary'!$D$7)^AV$1))),((_xlfn.WEIBULL.DIST(AV$1,$L108,$K108,FALSE)*($R108*(1-$E108)+$Q108*(1-$F108))*((1+'Inputs &amp; Summary'!$D$7)^AV$1))))))</f>
        <v>0</v>
      </c>
      <c r="AW108" s="248">
        <f>$D108*IF(AW$1&gt;'Inputs &amp; Summary'!$D$5,0,IF(AW$1&gt;VLOOKUP($G108,Lists!$J$17:$K$21,2),IF($M108=Lists!$H$3,IF($K108&lt;1,(($S108/$K108)*((1+'Inputs &amp; Summary'!$D$7)^AW$1)),((INT(AW$1/$K108)-INT((AW$1-1)/$K108))*$S108*((1+'Inputs &amp; Summary'!$D$7)^AW$1))),(_xlfn.WEIBULL.DIST(AW$1,$L108,$K108,FALSE)*$S108*((1+'Inputs &amp; Summary'!$D$7)^AW$1))),IF($M108=Lists!$H$3,IF($K108&lt;1,((($R108*(1-$E108)+$Q108*(1-$F108))/$K108)*((1+'Inputs &amp; Summary'!$D$7)^AW$1)),((INT(AW$1/$K108)-INT((AW$1-1)/$K108))*($R108*(1-$E108)+$Q108*(1-$F108))*((1+'Inputs &amp; Summary'!$D$7)^AW$1))),((_xlfn.WEIBULL.DIST(AW$1,$L108,$K108,FALSE)*($R108*(1-$E108)+$Q108*(1-$F108))*((1+'Inputs &amp; Summary'!$D$7)^AW$1))))))</f>
        <v>0</v>
      </c>
      <c r="AX108" s="248">
        <f>$D108*IF(AX$1&gt;'Inputs &amp; Summary'!$D$5,0,IF(AX$1&gt;VLOOKUP($G108,Lists!$J$17:$K$21,2),IF($M108=Lists!$H$3,IF($K108&lt;1,(($S108/$K108)*((1+'Inputs &amp; Summary'!$D$7)^AX$1)),((INT(AX$1/$K108)-INT((AX$1-1)/$K108))*$S108*((1+'Inputs &amp; Summary'!$D$7)^AX$1))),(_xlfn.WEIBULL.DIST(AX$1,$L108,$K108,FALSE)*$S108*((1+'Inputs &amp; Summary'!$D$7)^AX$1))),IF($M108=Lists!$H$3,IF($K108&lt;1,((($R108*(1-$E108)+$Q108*(1-$F108))/$K108)*((1+'Inputs &amp; Summary'!$D$7)^AX$1)),((INT(AX$1/$K108)-INT((AX$1-1)/$K108))*($R108*(1-$E108)+$Q108*(1-$F108))*((1+'Inputs &amp; Summary'!$D$7)^AX$1))),((_xlfn.WEIBULL.DIST(AX$1,$L108,$K108,FALSE)*($R108*(1-$E108)+$Q108*(1-$F108))*((1+'Inputs &amp; Summary'!$D$7)^AX$1))))))</f>
        <v>0</v>
      </c>
      <c r="AY108" s="248">
        <f>$D108*IF(AY$1&gt;'Inputs &amp; Summary'!$D$5,0,IF(AY$1&gt;VLOOKUP($G108,Lists!$J$17:$K$21,2),IF($M108=Lists!$H$3,IF($K108&lt;1,(($S108/$K108)*((1+'Inputs &amp; Summary'!$D$7)^AY$1)),((INT(AY$1/$K108)-INT((AY$1-1)/$K108))*$S108*((1+'Inputs &amp; Summary'!$D$7)^AY$1))),(_xlfn.WEIBULL.DIST(AY$1,$L108,$K108,FALSE)*$S108*((1+'Inputs &amp; Summary'!$D$7)^AY$1))),IF($M108=Lists!$H$3,IF($K108&lt;1,((($R108*(1-$E108)+$Q108*(1-$F108))/$K108)*((1+'Inputs &amp; Summary'!$D$7)^AY$1)),((INT(AY$1/$K108)-INT((AY$1-1)/$K108))*($R108*(1-$E108)+$Q108*(1-$F108))*((1+'Inputs &amp; Summary'!$D$7)^AY$1))),((_xlfn.WEIBULL.DIST(AY$1,$L108,$K108,FALSE)*($R108*(1-$E108)+$Q108*(1-$F108))*((1+'Inputs &amp; Summary'!$D$7)^AY$1))))))</f>
        <v>0</v>
      </c>
      <c r="AZ108" s="248">
        <f>$D108*IF(AZ$1&gt;'Inputs &amp; Summary'!$D$5,0,IF(AZ$1&gt;VLOOKUP($G108,Lists!$J$17:$K$21,2),IF($M108=Lists!$H$3,IF($K108&lt;1,(($S108/$K108)*((1+'Inputs &amp; Summary'!$D$7)^AZ$1)),((INT(AZ$1/$K108)-INT((AZ$1-1)/$K108))*$S108*((1+'Inputs &amp; Summary'!$D$7)^AZ$1))),(_xlfn.WEIBULL.DIST(AZ$1,$L108,$K108,FALSE)*$S108*((1+'Inputs &amp; Summary'!$D$7)^AZ$1))),IF($M108=Lists!$H$3,IF($K108&lt;1,((($R108*(1-$E108)+$Q108*(1-$F108))/$K108)*((1+'Inputs &amp; Summary'!$D$7)^AZ$1)),((INT(AZ$1/$K108)-INT((AZ$1-1)/$K108))*($R108*(1-$E108)+$Q108*(1-$F108))*((1+'Inputs &amp; Summary'!$D$7)^AZ$1))),((_xlfn.WEIBULL.DIST(AZ$1,$L108,$K108,FALSE)*($R108*(1-$E108)+$Q108*(1-$F108))*((1+'Inputs &amp; Summary'!$D$7)^AZ$1))))))</f>
        <v>0</v>
      </c>
      <c r="BA108" s="248">
        <f>$D108*IF(BA$1&gt;'Inputs &amp; Summary'!$D$5,0,IF(BA$1&gt;VLOOKUP($G108,Lists!$J$17:$K$21,2),IF($M108=Lists!$H$3,IF($K108&lt;1,(($S108/$K108)*((1+'Inputs &amp; Summary'!$D$7)^BA$1)),((INT(BA$1/$K108)-INT((BA$1-1)/$K108))*$S108*((1+'Inputs &amp; Summary'!$D$7)^BA$1))),(_xlfn.WEIBULL.DIST(BA$1,$L108,$K108,FALSE)*$S108*((1+'Inputs &amp; Summary'!$D$7)^BA$1))),IF($M108=Lists!$H$3,IF($K108&lt;1,((($R108*(1-$E108)+$Q108*(1-$F108))/$K108)*((1+'Inputs &amp; Summary'!$D$7)^BA$1)),((INT(BA$1/$K108)-INT((BA$1-1)/$K108))*($R108*(1-$E108)+$Q108*(1-$F108))*((1+'Inputs &amp; Summary'!$D$7)^BA$1))),((_xlfn.WEIBULL.DIST(BA$1,$L108,$K108,FALSE)*($R108*(1-$E108)+$Q108*(1-$F108))*((1+'Inputs &amp; Summary'!$D$7)^BA$1))))))</f>
        <v>0</v>
      </c>
      <c r="BB108" s="248">
        <f>$D108*IF(BB$1&gt;'Inputs &amp; Summary'!$D$5,0,IF(BB$1&gt;VLOOKUP($G108,Lists!$J$17:$K$21,2),IF($M108=Lists!$H$3,IF($K108&lt;1,(($S108/$K108)*((1+'Inputs &amp; Summary'!$D$7)^BB$1)),((INT(BB$1/$K108)-INT((BB$1-1)/$K108))*$S108*((1+'Inputs &amp; Summary'!$D$7)^BB$1))),(_xlfn.WEIBULL.DIST(BB$1,$L108,$K108,FALSE)*$S108*((1+'Inputs &amp; Summary'!$D$7)^BB$1))),IF($M108=Lists!$H$3,IF($K108&lt;1,((($R108*(1-$E108)+$Q108*(1-$F108))/$K108)*((1+'Inputs &amp; Summary'!$D$7)^BB$1)),((INT(BB$1/$K108)-INT((BB$1-1)/$K108))*($R108*(1-$E108)+$Q108*(1-$F108))*((1+'Inputs &amp; Summary'!$D$7)^BB$1))),((_xlfn.WEIBULL.DIST(BB$1,$L108,$K108,FALSE)*($R108*(1-$E108)+$Q108*(1-$F108))*((1+'Inputs &amp; Summary'!$D$7)^BB$1))))))</f>
        <v>0</v>
      </c>
      <c r="BC108" s="248">
        <f>$D108*IF(BC$1&gt;'Inputs &amp; Summary'!$D$5,0,IF(BC$1&gt;VLOOKUP($G108,Lists!$J$17:$K$21,2),IF($M108=Lists!$H$3,IF($K108&lt;1,(($S108/$K108)*((1+'Inputs &amp; Summary'!$D$7)^BC$1)),((INT(BC$1/$K108)-INT((BC$1-1)/$K108))*$S108*((1+'Inputs &amp; Summary'!$D$7)^BC$1))),(_xlfn.WEIBULL.DIST(BC$1,$L108,$K108,FALSE)*$S108*((1+'Inputs &amp; Summary'!$D$7)^BC$1))),IF($M108=Lists!$H$3,IF($K108&lt;1,((($R108*(1-$E108)+$Q108*(1-$F108))/$K108)*((1+'Inputs &amp; Summary'!$D$7)^BC$1)),((INT(BC$1/$K108)-INT((BC$1-1)/$K108))*($R108*(1-$E108)+$Q108*(1-$F108))*((1+'Inputs &amp; Summary'!$D$7)^BC$1))),((_xlfn.WEIBULL.DIST(BC$1,$L108,$K108,FALSE)*($R108*(1-$E108)+$Q108*(1-$F108))*((1+'Inputs &amp; Summary'!$D$7)^BC$1))))))</f>
        <v>0</v>
      </c>
      <c r="BD108" s="248">
        <f>$D108*IF(BD$1&gt;'Inputs &amp; Summary'!$D$5,0,IF(BD$1&gt;VLOOKUP($G108,Lists!$J$17:$K$21,2),IF($M108=Lists!$H$3,IF($K108&lt;1,(($S108/$K108)*((1+'Inputs &amp; Summary'!$D$7)^BD$1)),((INT(BD$1/$K108)-INT((BD$1-1)/$K108))*$S108*((1+'Inputs &amp; Summary'!$D$7)^BD$1))),(_xlfn.WEIBULL.DIST(BD$1,$L108,$K108,FALSE)*$S108*((1+'Inputs &amp; Summary'!$D$7)^BD$1))),IF($M108=Lists!$H$3,IF($K108&lt;1,((($R108*(1-$E108)+$Q108*(1-$F108))/$K108)*((1+'Inputs &amp; Summary'!$D$7)^BD$1)),((INT(BD$1/$K108)-INT((BD$1-1)/$K108))*($R108*(1-$E108)+$Q108*(1-$F108))*((1+'Inputs &amp; Summary'!$D$7)^BD$1))),((_xlfn.WEIBULL.DIST(BD$1,$L108,$K108,FALSE)*($R108*(1-$E108)+$Q108*(1-$F108))*((1+'Inputs &amp; Summary'!$D$7)^BD$1))))))</f>
        <v>0</v>
      </c>
      <c r="BE108" s="248">
        <f>$D108*IF(BE$1&gt;'Inputs &amp; Summary'!$D$5,0,IF(BE$1&gt;VLOOKUP($G108,Lists!$J$17:$K$21,2),IF($M108=Lists!$H$3,IF($K108&lt;1,(($S108/$K108)*((1+'Inputs &amp; Summary'!$D$7)^BE$1)),((INT(BE$1/$K108)-INT((BE$1-1)/$K108))*$S108*((1+'Inputs &amp; Summary'!$D$7)^BE$1))),(_xlfn.WEIBULL.DIST(BE$1,$L108,$K108,FALSE)*$S108*((1+'Inputs &amp; Summary'!$D$7)^BE$1))),IF($M108=Lists!$H$3,IF($K108&lt;1,((($R108*(1-$E108)+$Q108*(1-$F108))/$K108)*((1+'Inputs &amp; Summary'!$D$7)^BE$1)),((INT(BE$1/$K108)-INT((BE$1-1)/$K108))*($R108*(1-$E108)+$Q108*(1-$F108))*((1+'Inputs &amp; Summary'!$D$7)^BE$1))),((_xlfn.WEIBULL.DIST(BE$1,$L108,$K108,FALSE)*($R108*(1-$E108)+$Q108*(1-$F108))*((1+'Inputs &amp; Summary'!$D$7)^BE$1))))))</f>
        <v>0</v>
      </c>
      <c r="BF108" s="248">
        <f>$D108*IF(BF$1&gt;'Inputs &amp; Summary'!$D$5,0,IF(BF$1&gt;VLOOKUP($G108,Lists!$J$17:$K$21,2),IF($M108=Lists!$H$3,IF($K108&lt;1,(($S108/$K108)*((1+'Inputs &amp; Summary'!$D$7)^BF$1)),((INT(BF$1/$K108)-INT((BF$1-1)/$K108))*$S108*((1+'Inputs &amp; Summary'!$D$7)^BF$1))),(_xlfn.WEIBULL.DIST(BF$1,$L108,$K108,FALSE)*$S108*((1+'Inputs &amp; Summary'!$D$7)^BF$1))),IF($M108=Lists!$H$3,IF($K108&lt;1,((($R108*(1-$E108)+$Q108*(1-$F108))/$K108)*((1+'Inputs &amp; Summary'!$D$7)^BF$1)),((INT(BF$1/$K108)-INT((BF$1-1)/$K108))*($R108*(1-$E108)+$Q108*(1-$F108))*((1+'Inputs &amp; Summary'!$D$7)^BF$1))),((_xlfn.WEIBULL.DIST(BF$1,$L108,$K108,FALSE)*($R108*(1-$E108)+$Q108*(1-$F108))*((1+'Inputs &amp; Summary'!$D$7)^BF$1))))))</f>
        <v>0</v>
      </c>
      <c r="BG108" s="248">
        <f>$D108*IF(BG$1&gt;'Inputs &amp; Summary'!$D$5,0,IF(BG$1&gt;VLOOKUP($G108,Lists!$J$17:$K$21,2),IF($M108=Lists!$H$3,IF($K108&lt;1,(($S108/$K108)*((1+'Inputs &amp; Summary'!$D$7)^BG$1)),((INT(BG$1/$K108)-INT((BG$1-1)/$K108))*$S108*((1+'Inputs &amp; Summary'!$D$7)^BG$1))),(_xlfn.WEIBULL.DIST(BG$1,$L108,$K108,FALSE)*$S108*((1+'Inputs &amp; Summary'!$D$7)^BG$1))),IF($M108=Lists!$H$3,IF($K108&lt;1,((($R108*(1-$E108)+$Q108*(1-$F108))/$K108)*((1+'Inputs &amp; Summary'!$D$7)^BG$1)),((INT(BG$1/$K108)-INT((BG$1-1)/$K108))*($R108*(1-$E108)+$Q108*(1-$F108))*((1+'Inputs &amp; Summary'!$D$7)^BG$1))),((_xlfn.WEIBULL.DIST(BG$1,$L108,$K108,FALSE)*($R108*(1-$E108)+$Q108*(1-$F108))*((1+'Inputs &amp; Summary'!$D$7)^BG$1))))))</f>
        <v>0</v>
      </c>
      <c r="BH108" s="248">
        <f>$D108*IF(BH$1&gt;'Inputs &amp; Summary'!$D$5,0,IF(BH$1&gt;VLOOKUP($G108,Lists!$J$17:$K$21,2),IF($M108=Lists!$H$3,IF($K108&lt;1,(($S108/$K108)*((1+'Inputs &amp; Summary'!$D$7)^BH$1)),((INT(BH$1/$K108)-INT((BH$1-1)/$K108))*$S108*((1+'Inputs &amp; Summary'!$D$7)^BH$1))),(_xlfn.WEIBULL.DIST(BH$1,$L108,$K108,FALSE)*$S108*((1+'Inputs &amp; Summary'!$D$7)^BH$1))),IF($M108=Lists!$H$3,IF($K108&lt;1,((($R108*(1-$E108)+$Q108*(1-$F108))/$K108)*((1+'Inputs &amp; Summary'!$D$7)^BH$1)),((INT(BH$1/$K108)-INT((BH$1-1)/$K108))*($R108*(1-$E108)+$Q108*(1-$F108))*((1+'Inputs &amp; Summary'!$D$7)^BH$1))),((_xlfn.WEIBULL.DIST(BH$1,$L108,$K108,FALSE)*($R108*(1-$E108)+$Q108*(1-$F108))*((1+'Inputs &amp; Summary'!$D$7)^BH$1))))))</f>
        <v>0</v>
      </c>
      <c r="BI108" s="248">
        <f>$D108*IF(BI$1&gt;'Inputs &amp; Summary'!$D$5,0,IF(BI$1&gt;VLOOKUP($G108,Lists!$J$17:$K$21,2),IF($M108=Lists!$H$3,IF($K108&lt;1,(($S108/$K108)*((1+'Inputs &amp; Summary'!$D$7)^BI$1)),((INT(BI$1/$K108)-INT((BI$1-1)/$K108))*$S108*((1+'Inputs &amp; Summary'!$D$7)^BI$1))),(_xlfn.WEIBULL.DIST(BI$1,$L108,$K108,FALSE)*$S108*((1+'Inputs &amp; Summary'!$D$7)^BI$1))),IF($M108=Lists!$H$3,IF($K108&lt;1,((($R108*(1-$E108)+$Q108*(1-$F108))/$K108)*((1+'Inputs &amp; Summary'!$D$7)^BI$1)),((INT(BI$1/$K108)-INT((BI$1-1)/$K108))*($R108*(1-$E108)+$Q108*(1-$F108))*((1+'Inputs &amp; Summary'!$D$7)^BI$1))),((_xlfn.WEIBULL.DIST(BI$1,$L108,$K108,FALSE)*($R108*(1-$E108)+$Q108*(1-$F108))*((1+'Inputs &amp; Summary'!$D$7)^BI$1))))))</f>
        <v>0</v>
      </c>
      <c r="BJ108" s="248">
        <f>$D108*IF(BJ$1&gt;'Inputs &amp; Summary'!$D$5,0,IF(BJ$1&gt;VLOOKUP($G108,Lists!$J$17:$K$21,2),IF($M108=Lists!$H$3,IF($K108&lt;1,(($S108/$K108)*((1+'Inputs &amp; Summary'!$D$7)^BJ$1)),((INT(BJ$1/$K108)-INT((BJ$1-1)/$K108))*$S108*((1+'Inputs &amp; Summary'!$D$7)^BJ$1))),(_xlfn.WEIBULL.DIST(BJ$1,$L108,$K108,FALSE)*$S108*((1+'Inputs &amp; Summary'!$D$7)^BJ$1))),IF($M108=Lists!$H$3,IF($K108&lt;1,((($R108*(1-$E108)+$Q108*(1-$F108))/$K108)*((1+'Inputs &amp; Summary'!$D$7)^BJ$1)),((INT(BJ$1/$K108)-INT((BJ$1-1)/$K108))*($R108*(1-$E108)+$Q108*(1-$F108))*((1+'Inputs &amp; Summary'!$D$7)^BJ$1))),((_xlfn.WEIBULL.DIST(BJ$1,$L108,$K108,FALSE)*($R108*(1-$E108)+$Q108*(1-$F108))*((1+'Inputs &amp; Summary'!$D$7)^BJ$1))))))</f>
        <v>0</v>
      </c>
      <c r="BK108" s="248">
        <f>$D108*IF(BK$1&gt;'Inputs &amp; Summary'!$D$5,0,IF(BK$1&gt;VLOOKUP($G108,Lists!$J$17:$K$21,2),IF($M108=Lists!$H$3,IF($K108&lt;1,(($S108/$K108)*((1+'Inputs &amp; Summary'!$D$7)^BK$1)),((INT(BK$1/$K108)-INT((BK$1-1)/$K108))*$S108*((1+'Inputs &amp; Summary'!$D$7)^BK$1))),(_xlfn.WEIBULL.DIST(BK$1,$L108,$K108,FALSE)*$S108*((1+'Inputs &amp; Summary'!$D$7)^BK$1))),IF($M108=Lists!$H$3,IF($K108&lt;1,((($R108*(1-$E108)+$Q108*(1-$F108))/$K108)*((1+'Inputs &amp; Summary'!$D$7)^BK$1)),((INT(BK$1/$K108)-INT((BK$1-1)/$K108))*($R108*(1-$E108)+$Q108*(1-$F108))*((1+'Inputs &amp; Summary'!$D$7)^BK$1))),((_xlfn.WEIBULL.DIST(BK$1,$L108,$K108,FALSE)*($R108*(1-$E108)+$Q108*(1-$F108))*((1+'Inputs &amp; Summary'!$D$7)^BK$1))))))</f>
        <v>0</v>
      </c>
      <c r="BL108" s="248">
        <f>$D108*IF(BL$1&gt;'Inputs &amp; Summary'!$D$5,0,IF(BL$1&gt;VLOOKUP($G108,Lists!$J$17:$K$21,2),IF($M108=Lists!$H$3,IF($K108&lt;1,(($S108/$K108)*((1+'Inputs &amp; Summary'!$D$7)^BL$1)),((INT(BL$1/$K108)-INT((BL$1-1)/$K108))*$S108*((1+'Inputs &amp; Summary'!$D$7)^BL$1))),(_xlfn.WEIBULL.DIST(BL$1,$L108,$K108,FALSE)*$S108*((1+'Inputs &amp; Summary'!$D$7)^BL$1))),IF($M108=Lists!$H$3,IF($K108&lt;1,((($R108*(1-$E108)+$Q108*(1-$F108))/$K108)*((1+'Inputs &amp; Summary'!$D$7)^BL$1)),((INT(BL$1/$K108)-INT((BL$1-1)/$K108))*($R108*(1-$E108)+$Q108*(1-$F108))*((1+'Inputs &amp; Summary'!$D$7)^BL$1))),((_xlfn.WEIBULL.DIST(BL$1,$L108,$K108,FALSE)*($R108*(1-$E108)+$Q108*(1-$F108))*((1+'Inputs &amp; Summary'!$D$7)^BL$1))))))</f>
        <v>0</v>
      </c>
    </row>
    <row r="109" spans="1:64" x14ac:dyDescent="0.3">
      <c r="A109" s="236" t="s">
        <v>183</v>
      </c>
      <c r="B109" s="117" t="str">
        <f>IF('Inputs &amp; Summary'!$D$15=Lists!$E$3,INDEX('Residential Rooftop Details'!$A$30:$X$158,MATCH('Cash Flow'!$A109,'Residential Rooftop Details'!$A$30:$A$158,0),COLUMN(B$1)),IF('Inputs &amp; Summary'!$D$15=Lists!$E$4,INDEX('Commercial Rooftop Details'!$A$30:$V$158,MATCH('Cash Flow'!$A109,'Commercial Rooftop Details'!$A$30:$A$158,0),COLUMN(B$1)),INDEX('Ground-Mount Details'!$A$30:$V$158,MATCH('Cash Flow'!$A109,'Ground-Mount Details'!$A$30:$A$158,0),COLUMN(B$1))))</f>
        <v>Preventive</v>
      </c>
      <c r="C109" s="117" t="str">
        <f>IF('Inputs &amp; Summary'!$D$15=Lists!$E$3,INDEX('Residential Rooftop Details'!$A$30:$X$158,MATCH('Cash Flow'!$A109,'Residential Rooftop Details'!$A$30:$A$158,0),COLUMN(C$1)),IF('Inputs &amp; Summary'!$D$15=Lists!$E$4,INDEX('Commercial Rooftop Details'!$A$30:$V$158,MATCH('Cash Flow'!$A109,'Commercial Rooftop Details'!$A$30:$A$158,0),COLUMN(C$1)),INDEX('Ground-Mount Details'!$A$30:$V$158,MATCH('Cash Flow'!$A109,'Ground-Mount Details'!$A$30:$A$158,0),COLUMN(C$1))))</f>
        <v>Inverter</v>
      </c>
      <c r="D109" s="117">
        <f>IF('Inputs &amp; Summary'!$D$15=Lists!$E$3,INDEX('Residential Rooftop Details'!$A$30:$X$158,MATCH('Cash Flow'!$A109,'Residential Rooftop Details'!$A$30:$A$158,0),COLUMN(D$1)),IF('Inputs &amp; Summary'!$D$15=Lists!$E$4,INDEX('Commercial Rooftop Details'!$A$30:$V$158,MATCH('Cash Flow'!$A109,'Commercial Rooftop Details'!$A$30:$A$158,0),COLUMN(D$1)),INDEX('Ground-Mount Details'!$A$30:$V$158,MATCH('Cash Flow'!$A109,'Ground-Mount Details'!$A$30:$A$158,0),COLUMN(D$1))))</f>
        <v>1</v>
      </c>
      <c r="E109" s="117">
        <f>IF('Inputs &amp; Summary'!$D$15=Lists!$E$3,INDEX('Residential Rooftop Details'!$A$30:$X$158,MATCH('Cash Flow'!$A109,'Residential Rooftop Details'!$A$30:$A$158,0),COLUMN(E$1)),IF('Inputs &amp; Summary'!$D$15=Lists!$E$4,INDEX('Commercial Rooftop Details'!$A$30:$V$158,MATCH('Cash Flow'!$A109,'Commercial Rooftop Details'!$A$30:$A$158,0),COLUMN(E$1)),INDEX('Ground-Mount Details'!$A$30:$V$158,MATCH('Cash Flow'!$A109,'Ground-Mount Details'!$A$30:$A$158,0),COLUMN(E$1))))</f>
        <v>0</v>
      </c>
      <c r="F109" s="117">
        <f>IF('Inputs &amp; Summary'!$D$15=Lists!$E$3,INDEX('Residential Rooftop Details'!$A$30:$X$158,MATCH('Cash Flow'!$A109,'Residential Rooftop Details'!$A$30:$A$158,0),COLUMN(F$1)),IF('Inputs &amp; Summary'!$D$15=Lists!$E$4,INDEX('Commercial Rooftop Details'!$A$30:$V$158,MATCH('Cash Flow'!$A109,'Commercial Rooftop Details'!$A$30:$A$158,0),COLUMN(F$1)),INDEX('Ground-Mount Details'!$A$30:$V$158,MATCH('Cash Flow'!$A109,'Ground-Mount Details'!$A$30:$A$158,0),COLUMN(F$1))))</f>
        <v>0</v>
      </c>
      <c r="G109" s="237" t="str">
        <f>IF('Inputs &amp; Summary'!$D$15=Lists!$E$3,INDEX('Residential Rooftop Details'!$A$30:$X$158,MATCH('Cash Flow'!$A109,'Residential Rooftop Details'!$A$30:$A$158,0),COLUMN(G$1)),IF('Inputs &amp; Summary'!$D$15=Lists!$E$4,INDEX('Commercial Rooftop Details'!$A$30:$V$158,MATCH('Cash Flow'!$A109,'Commercial Rooftop Details'!$A$30:$A$158,0),COLUMN(G$1)),INDEX('Ground-Mount Details'!$A$30:$V$158,MATCH('Cash Flow'!$A109,'Ground-Mount Details'!$A$30:$A$158,0),COLUMN(G$1))))</f>
        <v>Inverter</v>
      </c>
      <c r="H109" s="237" t="str">
        <f>IF('Inputs &amp; Summary'!$D$15=Lists!$E$3,INDEX('Residential Rooftop Details'!$A$30:$X$158,MATCH('Cash Flow'!$A109,'Residential Rooftop Details'!$A$30:$A$158,0),COLUMN(H$1)),IF('Inputs &amp; Summary'!$D$15=Lists!$E$4,INDEX('Commercial Rooftop Details'!$A$30:$V$158,MATCH('Cash Flow'!$A109,'Commercial Rooftop Details'!$A$30:$A$158,0),COLUMN(H$1)),INDEX('Ground-Mount Details'!$A$30:$V$158,MATCH('Cash Flow'!$A109,'Ground-Mount Details'!$A$30:$A$158,0),COLUMN(H$1))))</f>
        <v>inverter</v>
      </c>
      <c r="I109" s="237" t="str">
        <f>IF('Inputs &amp; Summary'!$D$15=Lists!$E$3,INDEX('Residential Rooftop Details'!$A$30:$X$158,MATCH('Cash Flow'!$A109,'Residential Rooftop Details'!$A$30:$A$158,0),COLUMN(I$1)),IF('Inputs &amp; Summary'!$D$15=Lists!$E$4,INDEX('Commercial Rooftop Details'!$A$30:$V$158,MATCH('Cash Flow'!$A109,'Commercial Rooftop Details'!$A$30:$A$158,0),COLUMN(I$1)),INDEX('Ground-Mount Details'!$A$30:$V$158,MATCH('Cash Flow'!$A109,'Ground-Mount Details'!$A$30:$A$158,0),COLUMN(I$1))))</f>
        <v>Inverter specialist</v>
      </c>
      <c r="J109" s="238">
        <f>IF('Inputs &amp; Summary'!$D$15=Lists!$E$3,INDEX('Residential Rooftop Details'!$A$30:$X$158,MATCH('Cash Flow'!$A109,'Residential Rooftop Details'!$A$30:$A$158,0),COLUMN(J$1)),IF('Inputs &amp; Summary'!$D$15=Lists!$E$4,INDEX('Commercial Rooftop Details'!$A$30:$V$158,MATCH('Cash Flow'!$A109,'Commercial Rooftop Details'!$A$30:$A$158,0),COLUMN(J$1)),INDEX('Ground-Mount Details'!$A$30:$V$158,MATCH('Cash Flow'!$A109,'Ground-Mount Details'!$A$30:$A$158,0),COLUMN(J$1))))</f>
        <v>24.03846153846154</v>
      </c>
      <c r="K109" s="239">
        <f>IF('Inputs &amp; Summary'!$D$15=Lists!$E$3,INDEX('Residential Rooftop Details'!$A$30:$X$158,MATCH('Cash Flow'!$A109,'Residential Rooftop Details'!$A$30:$A$158,0),COLUMN(K$1)),IF('Inputs &amp; Summary'!$D$15=Lists!$E$4,INDEX('Commercial Rooftop Details'!$A$30:$V$158,MATCH('Cash Flow'!$A109,'Commercial Rooftop Details'!$A$30:$A$158,0),COLUMN(K$1)),INDEX('Ground-Mount Details'!$A$30:$V$158,MATCH('Cash Flow'!$A109,'Ground-Mount Details'!$A$30:$A$158,0),COLUMN(K$1))))</f>
        <v>5</v>
      </c>
      <c r="L109" s="239">
        <f>IF('Inputs &amp; Summary'!$D$15=Lists!$E$3,INDEX('Residential Rooftop Details'!$A$30:$X$158,MATCH('Cash Flow'!$A109,'Residential Rooftop Details'!$A$30:$A$158,0),COLUMN(L$1)),IF('Inputs &amp; Summary'!$D$15=Lists!$E$4,INDEX('Commercial Rooftop Details'!$A$30:$V$158,MATCH('Cash Flow'!$A109,'Commercial Rooftop Details'!$A$30:$A$158,0),COLUMN(L$1)),INDEX('Ground-Mount Details'!$A$30:$V$158,MATCH('Cash Flow'!$A109,'Ground-Mount Details'!$A$30:$A$158,0),COLUMN(L$1))))</f>
        <v>1</v>
      </c>
      <c r="M109" s="238" t="str">
        <f>IF('Inputs &amp; Summary'!$D$15=Lists!$E$3,INDEX('Residential Rooftop Details'!$A$30:$X$158,MATCH('Cash Flow'!$A109,'Residential Rooftop Details'!$A$30:$A$158,0),COLUMN(M$1)),IF('Inputs &amp; Summary'!$D$15=Lists!$E$4,INDEX('Commercial Rooftop Details'!$A$30:$V$158,MATCH('Cash Flow'!$A109,'Commercial Rooftop Details'!$A$30:$A$158,0),COLUMN(M$1)),INDEX('Ground-Mount Details'!$A$30:$V$158,MATCH('Cash Flow'!$A109,'Ground-Mount Details'!$A$30:$A$158,0),COLUMN(M$1))))</f>
        <v>interval</v>
      </c>
      <c r="N109" s="240">
        <f>IF('Inputs &amp; Summary'!$D$15=Lists!$E$3,INDEX('Residential Rooftop Details'!$A$30:$X$158,MATCH('Cash Flow'!$A109,'Residential Rooftop Details'!$A$30:$A$158,0),COLUMN(N$1)),IF('Inputs &amp; Summary'!$D$15=Lists!$E$4,INDEX('Commercial Rooftop Details'!$A$30:$V$158,MATCH('Cash Flow'!$A109,'Commercial Rooftop Details'!$A$30:$A$158,0),COLUMN(N$1)),INDEX('Ground-Mount Details'!$A$30:$V$158,MATCH('Cash Flow'!$A109,'Ground-Mount Details'!$A$30:$A$158,0),COLUMN(N$1))))</f>
        <v>1</v>
      </c>
      <c r="O109" s="239">
        <f>IF('Inputs &amp; Summary'!$D$15=Lists!$E$3,INDEX('Residential Rooftop Details'!$A$30:$X$158,MATCH('Cash Flow'!$A109,'Residential Rooftop Details'!$A$30:$A$158,0),COLUMN(O$1)),IF('Inputs &amp; Summary'!$D$15=Lists!$E$4,INDEX('Commercial Rooftop Details'!$A$30:$V$158,MATCH('Cash Flow'!$A109,'Commercial Rooftop Details'!$A$30:$A$158,0),COLUMN(O$1)),INDEX('Ground-Mount Details'!$A$30:$V$158,MATCH('Cash Flow'!$A109,'Ground-Mount Details'!$A$30:$A$158,0),COLUMN(O$1))))</f>
        <v>0.1</v>
      </c>
      <c r="P109" s="241">
        <f>IF('Inputs &amp; Summary'!$D$15=Lists!$E$3,INDEX('Residential Rooftop Details'!$A$30:$X$158,MATCH('Cash Flow'!$A109,'Residential Rooftop Details'!$A$30:$A$158,0),COLUMN(P$1)),IF('Inputs &amp; Summary'!$D$15=Lists!$E$4,INDEX('Commercial Rooftop Details'!$A$30:$V$158,MATCH('Cash Flow'!$A109,'Commercial Rooftop Details'!$A$30:$A$158,0),COLUMN(P$1)),INDEX('Ground-Mount Details'!$A$30:$V$158,MATCH('Cash Flow'!$A109,'Ground-Mount Details'!$A$30:$A$158,0),COLUMN(P$1))))</f>
        <v>0</v>
      </c>
      <c r="Q109" s="242">
        <f>IF('Inputs &amp; Summary'!$D$15=Lists!$E$3,INDEX('Residential Rooftop Details'!$A$30:$X$158,MATCH('Cash Flow'!$A109,'Residential Rooftop Details'!$A$30:$A$158,0),COLUMN(Q$1)),IF('Inputs &amp; Summary'!$D$15=Lists!$E$4,INDEX('Commercial Rooftop Details'!$A$30:$V$158,MATCH('Cash Flow'!$A109,'Commercial Rooftop Details'!$A$30:$A$158,0),COLUMN(Q$1)),INDEX('Ground-Mount Details'!$A$30:$V$158,MATCH('Cash Flow'!$A109,'Ground-Mount Details'!$A$30:$A$158,0),COLUMN(Q$1))))</f>
        <v>2.4038461538461542</v>
      </c>
      <c r="R109" s="242">
        <f>IF('Inputs &amp; Summary'!$D$15=Lists!$E$3,INDEX('Residential Rooftop Details'!$A$30:$X$158,MATCH('Cash Flow'!$A109,'Residential Rooftop Details'!$A$30:$A$158,0),COLUMN(R$1)),IF('Inputs &amp; Summary'!$D$15=Lists!$E$4,INDEX('Commercial Rooftop Details'!$A$30:$V$158,MATCH('Cash Flow'!$A109,'Commercial Rooftop Details'!$A$30:$A$158,0),COLUMN(R$1)),INDEX('Ground-Mount Details'!$A$30:$V$158,MATCH('Cash Flow'!$A109,'Ground-Mount Details'!$A$30:$A$158,0),COLUMN(R$1))))</f>
        <v>0</v>
      </c>
      <c r="S109" s="243">
        <f>IF('Inputs &amp; Summary'!$D$15=Lists!$E$3,INDEX('Residential Rooftop Details'!$A$30:$X$158,MATCH('Cash Flow'!$A109,'Residential Rooftop Details'!$A$30:$A$158,0),COLUMN(S$1)),IF('Inputs &amp; Summary'!$D$15=Lists!$E$4,INDEX('Commercial Rooftop Details'!$A$30:$V$158,MATCH('Cash Flow'!$A109,'Commercial Rooftop Details'!$A$30:$A$158,0),COLUMN(S$1)),INDEX('Ground-Mount Details'!$A$30:$V$158,MATCH('Cash Flow'!$A109,'Ground-Mount Details'!$A$30:$A$158,0),COLUMN(S$1))))</f>
        <v>2.4038461538461542</v>
      </c>
      <c r="T109" s="238">
        <f>IF('Inputs &amp; Summary'!$D$15=Lists!$E$3,INDEX('Residential Rooftop Details'!$A$30:$X$158,MATCH('Cash Flow'!$A109,'Residential Rooftop Details'!$A$30:$A$158,0),COLUMN(T$1)),IF('Inputs &amp; Summary'!$D$15=Lists!$E$4,INDEX('Commercial Rooftop Details'!$A$30:$V$158,MATCH('Cash Flow'!$A109,'Commercial Rooftop Details'!$A$30:$A$158,0),COLUMN(T$1)),INDEX('Ground-Mount Details'!$A$30:$V$158,MATCH('Cash Flow'!$A109,'Ground-Mount Details'!$A$30:$A$158,0),COLUMN(T$1))))</f>
        <v>0</v>
      </c>
      <c r="U109" s="244">
        <f>IF('Inputs &amp; Summary'!$D$15=Lists!$E$3,INDEX('Residential Rooftop Details'!$A$30:$X$158,MATCH('Cash Flow'!$A109,'Residential Rooftop Details'!$A$30:$A$158,0),COLUMN(U$1)),IF('Inputs &amp; Summary'!$D$15=Lists!$E$4,INDEX('Commercial Rooftop Details'!$A$30:$V$158,MATCH('Cash Flow'!$A109,'Commercial Rooftop Details'!$A$30:$A$158,0),COLUMN(U$1)),INDEX('Ground-Mount Details'!$A$30:$V$158,MATCH('Cash Flow'!$A109,'Ground-Mount Details'!$A$30:$A$158,0),COLUMN(U$1))))</f>
        <v>0</v>
      </c>
      <c r="V109" s="245">
        <f t="shared" si="10"/>
        <v>0.61957824008380302</v>
      </c>
      <c r="W109" s="245">
        <f>NPV('Inputs &amp; Summary'!$D$6,Y109:BL109)</f>
        <v>5.477574448861013</v>
      </c>
      <c r="X109" s="246">
        <f t="shared" si="9"/>
        <v>3.9756442087477876E-5</v>
      </c>
      <c r="Y109" s="248">
        <f>$D109*IF(Y$1&gt;'Inputs &amp; Summary'!$D$5,0,IF(Y$1&gt;VLOOKUP($G109,Lists!$J$17:$K$21,2),IF($M109=Lists!$H$3,IF($K109&lt;1,(($S109/$K109)*((1+'Inputs &amp; Summary'!$D$7)^Y$1)),((INT(Y$1/$K109)-INT((Y$1-1)/$K109))*$S109*((1+'Inputs &amp; Summary'!$D$7)^Y$1))),(_xlfn.WEIBULL.DIST(Y$1,$L109,$K109,FALSE)*$S109*((1+'Inputs &amp; Summary'!$D$7)^Y$1))),IF($M109=Lists!$H$3,IF($K109&lt;1,((($R109*(1-$E109)+$Q109*(1-$F109))/$K109)*((1+'Inputs &amp; Summary'!$D$7)^Y$1)),((INT(Y$1/$K109)-INT((Y$1-1)/$K109))*($R109*(1-$E109)+$Q109*(1-$F109))*((1+'Inputs &amp; Summary'!$D$7)^Y$1))),((_xlfn.WEIBULL.DIST(Y$1,$L109,$K109,FALSE)*($R109*(1-$E109)+$Q109*(1-$F109))*((1+'Inputs &amp; Summary'!$D$7)^Y$1))))))</f>
        <v>0</v>
      </c>
      <c r="Z109" s="248">
        <f>$D109*IF(Z$1&gt;'Inputs &amp; Summary'!$D$5,0,IF(Z$1&gt;VLOOKUP($G109,Lists!$J$17:$K$21,2),IF($M109=Lists!$H$3,IF($K109&lt;1,(($S109/$K109)*((1+'Inputs &amp; Summary'!$D$7)^Z$1)),((INT(Z$1/$K109)-INT((Z$1-1)/$K109))*$S109*((1+'Inputs &amp; Summary'!$D$7)^Z$1))),(_xlfn.WEIBULL.DIST(Z$1,$L109,$K109,FALSE)*$S109*((1+'Inputs &amp; Summary'!$D$7)^Z$1))),IF($M109=Lists!$H$3,IF($K109&lt;1,((($R109*(1-$E109)+$Q109*(1-$F109))/$K109)*((1+'Inputs &amp; Summary'!$D$7)^Z$1)),((INT(Z$1/$K109)-INT((Z$1-1)/$K109))*($R109*(1-$E109)+$Q109*(1-$F109))*((1+'Inputs &amp; Summary'!$D$7)^Z$1))),((_xlfn.WEIBULL.DIST(Z$1,$L109,$K109,FALSE)*($R109*(1-$E109)+$Q109*(1-$F109))*((1+'Inputs &amp; Summary'!$D$7)^Z$1))))))</f>
        <v>0</v>
      </c>
      <c r="AA109" s="248">
        <f>$D109*IF(AA$1&gt;'Inputs &amp; Summary'!$D$5,0,IF(AA$1&gt;VLOOKUP($G109,Lists!$J$17:$K$21,2),IF($M109=Lists!$H$3,IF($K109&lt;1,(($S109/$K109)*((1+'Inputs &amp; Summary'!$D$7)^AA$1)),((INT(AA$1/$K109)-INT((AA$1-1)/$K109))*$S109*((1+'Inputs &amp; Summary'!$D$7)^AA$1))),(_xlfn.WEIBULL.DIST(AA$1,$L109,$K109,FALSE)*$S109*((1+'Inputs &amp; Summary'!$D$7)^AA$1))),IF($M109=Lists!$H$3,IF($K109&lt;1,((($R109*(1-$E109)+$Q109*(1-$F109))/$K109)*((1+'Inputs &amp; Summary'!$D$7)^AA$1)),((INT(AA$1/$K109)-INT((AA$1-1)/$K109))*($R109*(1-$E109)+$Q109*(1-$F109))*((1+'Inputs &amp; Summary'!$D$7)^AA$1))),((_xlfn.WEIBULL.DIST(AA$1,$L109,$K109,FALSE)*($R109*(1-$E109)+$Q109*(1-$F109))*((1+'Inputs &amp; Summary'!$D$7)^AA$1))))))</f>
        <v>0</v>
      </c>
      <c r="AB109" s="248">
        <f>$D109*IF(AB$1&gt;'Inputs &amp; Summary'!$D$5,0,IF(AB$1&gt;VLOOKUP($G109,Lists!$J$17:$K$21,2),IF($M109=Lists!$H$3,IF($K109&lt;1,(($S109/$K109)*((1+'Inputs &amp; Summary'!$D$7)^AB$1)),((INT(AB$1/$K109)-INT((AB$1-1)/$K109))*$S109*((1+'Inputs &amp; Summary'!$D$7)^AB$1))),(_xlfn.WEIBULL.DIST(AB$1,$L109,$K109,FALSE)*$S109*((1+'Inputs &amp; Summary'!$D$7)^AB$1))),IF($M109=Lists!$H$3,IF($K109&lt;1,((($R109*(1-$E109)+$Q109*(1-$F109))/$K109)*((1+'Inputs &amp; Summary'!$D$7)^AB$1)),((INT(AB$1/$K109)-INT((AB$1-1)/$K109))*($R109*(1-$E109)+$Q109*(1-$F109))*((1+'Inputs &amp; Summary'!$D$7)^AB$1))),((_xlfn.WEIBULL.DIST(AB$1,$L109,$K109,FALSE)*($R109*(1-$E109)+$Q109*(1-$F109))*((1+'Inputs &amp; Summary'!$D$7)^AB$1))))))</f>
        <v>0</v>
      </c>
      <c r="AC109" s="248">
        <f>$D109*IF(AC$1&gt;'Inputs &amp; Summary'!$D$5,0,IF(AC$1&gt;VLOOKUP($G109,Lists!$J$17:$K$21,2),IF($M109=Lists!$H$3,IF($K109&lt;1,(($S109/$K109)*((1+'Inputs &amp; Summary'!$D$7)^AC$1)),((INT(AC$1/$K109)-INT((AC$1-1)/$K109))*$S109*((1+'Inputs &amp; Summary'!$D$7)^AC$1))),(_xlfn.WEIBULL.DIST(AC$1,$L109,$K109,FALSE)*$S109*((1+'Inputs &amp; Summary'!$D$7)^AC$1))),IF($M109=Lists!$H$3,IF($K109&lt;1,((($R109*(1-$E109)+$Q109*(1-$F109))/$K109)*((1+'Inputs &amp; Summary'!$D$7)^AC$1)),((INT(AC$1/$K109)-INT((AC$1-1)/$K109))*($R109*(1-$E109)+$Q109*(1-$F109))*((1+'Inputs &amp; Summary'!$D$7)^AC$1))),((_xlfn.WEIBULL.DIST(AC$1,$L109,$K109,FALSE)*($R109*(1-$E109)+$Q109*(1-$F109))*((1+'Inputs &amp; Summary'!$D$7)^AC$1))))))</f>
        <v>2.6540403923076927</v>
      </c>
      <c r="AD109" s="248">
        <f>$D109*IF(AD$1&gt;'Inputs &amp; Summary'!$D$5,0,IF(AD$1&gt;VLOOKUP($G109,Lists!$J$17:$K$21,2),IF($M109=Lists!$H$3,IF($K109&lt;1,(($S109/$K109)*((1+'Inputs &amp; Summary'!$D$7)^AD$1)),((INT(AD$1/$K109)-INT((AD$1-1)/$K109))*$S109*((1+'Inputs &amp; Summary'!$D$7)^AD$1))),(_xlfn.WEIBULL.DIST(AD$1,$L109,$K109,FALSE)*$S109*((1+'Inputs &amp; Summary'!$D$7)^AD$1))),IF($M109=Lists!$H$3,IF($K109&lt;1,((($R109*(1-$E109)+$Q109*(1-$F109))/$K109)*((1+'Inputs &amp; Summary'!$D$7)^AD$1)),((INT(AD$1/$K109)-INT((AD$1-1)/$K109))*($R109*(1-$E109)+$Q109*(1-$F109))*((1+'Inputs &amp; Summary'!$D$7)^AD$1))),((_xlfn.WEIBULL.DIST(AD$1,$L109,$K109,FALSE)*($R109*(1-$E109)+$Q109*(1-$F109))*((1+'Inputs &amp; Summary'!$D$7)^AD$1))))))</f>
        <v>0</v>
      </c>
      <c r="AE109" s="248">
        <f>$D109*IF(AE$1&gt;'Inputs &amp; Summary'!$D$5,0,IF(AE$1&gt;VLOOKUP($G109,Lists!$J$17:$K$21,2),IF($M109=Lists!$H$3,IF($K109&lt;1,(($S109/$K109)*((1+'Inputs &amp; Summary'!$D$7)^AE$1)),((INT(AE$1/$K109)-INT((AE$1-1)/$K109))*$S109*((1+'Inputs &amp; Summary'!$D$7)^AE$1))),(_xlfn.WEIBULL.DIST(AE$1,$L109,$K109,FALSE)*$S109*((1+'Inputs &amp; Summary'!$D$7)^AE$1))),IF($M109=Lists!$H$3,IF($K109&lt;1,((($R109*(1-$E109)+$Q109*(1-$F109))/$K109)*((1+'Inputs &amp; Summary'!$D$7)^AE$1)),((INT(AE$1/$K109)-INT((AE$1-1)/$K109))*($R109*(1-$E109)+$Q109*(1-$F109))*((1+'Inputs &amp; Summary'!$D$7)^AE$1))),((_xlfn.WEIBULL.DIST(AE$1,$L109,$K109,FALSE)*($R109*(1-$E109)+$Q109*(1-$F109))*((1+'Inputs &amp; Summary'!$D$7)^AE$1))))))</f>
        <v>0</v>
      </c>
      <c r="AF109" s="248">
        <f>$D109*IF(AF$1&gt;'Inputs &amp; Summary'!$D$5,0,IF(AF$1&gt;VLOOKUP($G109,Lists!$J$17:$K$21,2),IF($M109=Lists!$H$3,IF($K109&lt;1,(($S109/$K109)*((1+'Inputs &amp; Summary'!$D$7)^AF$1)),((INT(AF$1/$K109)-INT((AF$1-1)/$K109))*$S109*((1+'Inputs &amp; Summary'!$D$7)^AF$1))),(_xlfn.WEIBULL.DIST(AF$1,$L109,$K109,FALSE)*$S109*((1+'Inputs &amp; Summary'!$D$7)^AF$1))),IF($M109=Lists!$H$3,IF($K109&lt;1,((($R109*(1-$E109)+$Q109*(1-$F109))/$K109)*((1+'Inputs &amp; Summary'!$D$7)^AF$1)),((INT(AF$1/$K109)-INT((AF$1-1)/$K109))*($R109*(1-$E109)+$Q109*(1-$F109))*((1+'Inputs &amp; Summary'!$D$7)^AF$1))),((_xlfn.WEIBULL.DIST(AF$1,$L109,$K109,FALSE)*($R109*(1-$E109)+$Q109*(1-$F109))*((1+'Inputs &amp; Summary'!$D$7)^AF$1))))))</f>
        <v>0</v>
      </c>
      <c r="AG109" s="248">
        <f>$D109*IF(AG$1&gt;'Inputs &amp; Summary'!$D$5,0,IF(AG$1&gt;VLOOKUP($G109,Lists!$J$17:$K$21,2),IF($M109=Lists!$H$3,IF($K109&lt;1,(($S109/$K109)*((1+'Inputs &amp; Summary'!$D$7)^AG$1)),((INT(AG$1/$K109)-INT((AG$1-1)/$K109))*$S109*((1+'Inputs &amp; Summary'!$D$7)^AG$1))),(_xlfn.WEIBULL.DIST(AG$1,$L109,$K109,FALSE)*$S109*((1+'Inputs &amp; Summary'!$D$7)^AG$1))),IF($M109=Lists!$H$3,IF($K109&lt;1,((($R109*(1-$E109)+$Q109*(1-$F109))/$K109)*((1+'Inputs &amp; Summary'!$D$7)^AG$1)),((INT(AG$1/$K109)-INT((AG$1-1)/$K109))*($R109*(1-$E109)+$Q109*(1-$F109))*((1+'Inputs &amp; Summary'!$D$7)^AG$1))),((_xlfn.WEIBULL.DIST(AG$1,$L109,$K109,FALSE)*($R109*(1-$E109)+$Q109*(1-$F109))*((1+'Inputs &amp; Summary'!$D$7)^AG$1))))))</f>
        <v>0</v>
      </c>
      <c r="AH109" s="248">
        <f>$D109*IF(AH$1&gt;'Inputs &amp; Summary'!$D$5,0,IF(AH$1&gt;VLOOKUP($G109,Lists!$J$17:$K$21,2),IF($M109=Lists!$H$3,IF($K109&lt;1,(($S109/$K109)*((1+'Inputs &amp; Summary'!$D$7)^AH$1)),((INT(AH$1/$K109)-INT((AH$1-1)/$K109))*$S109*((1+'Inputs &amp; Summary'!$D$7)^AH$1))),(_xlfn.WEIBULL.DIST(AH$1,$L109,$K109,FALSE)*$S109*((1+'Inputs &amp; Summary'!$D$7)^AH$1))),IF($M109=Lists!$H$3,IF($K109&lt;1,((($R109*(1-$E109)+$Q109*(1-$F109))/$K109)*((1+'Inputs &amp; Summary'!$D$7)^AH$1)),((INT(AH$1/$K109)-INT((AH$1-1)/$K109))*($R109*(1-$E109)+$Q109*(1-$F109))*((1+'Inputs &amp; Summary'!$D$7)^AH$1))),((_xlfn.WEIBULL.DIST(AH$1,$L109,$K109,FALSE)*($R109*(1-$E109)+$Q109*(1-$F109))*((1+'Inputs &amp; Summary'!$D$7)^AH$1))))))</f>
        <v>2.9302750480643205</v>
      </c>
      <c r="AI109" s="248">
        <f>$D109*IF(AI$1&gt;'Inputs &amp; Summary'!$D$5,0,IF(AI$1&gt;VLOOKUP($G109,Lists!$J$17:$K$21,2),IF($M109=Lists!$H$3,IF($K109&lt;1,(($S109/$K109)*((1+'Inputs &amp; Summary'!$D$7)^AI$1)),((INT(AI$1/$K109)-INT((AI$1-1)/$K109))*$S109*((1+'Inputs &amp; Summary'!$D$7)^AI$1))),(_xlfn.WEIBULL.DIST(AI$1,$L109,$K109,FALSE)*$S109*((1+'Inputs &amp; Summary'!$D$7)^AI$1))),IF($M109=Lists!$H$3,IF($K109&lt;1,((($R109*(1-$E109)+$Q109*(1-$F109))/$K109)*((1+'Inputs &amp; Summary'!$D$7)^AI$1)),((INT(AI$1/$K109)-INT((AI$1-1)/$K109))*($R109*(1-$E109)+$Q109*(1-$F109))*((1+'Inputs &amp; Summary'!$D$7)^AI$1))),((_xlfn.WEIBULL.DIST(AI$1,$L109,$K109,FALSE)*($R109*(1-$E109)+$Q109*(1-$F109))*((1+'Inputs &amp; Summary'!$D$7)^AI$1))))))</f>
        <v>0</v>
      </c>
      <c r="AJ109" s="248">
        <f>$D109*IF(AJ$1&gt;'Inputs &amp; Summary'!$D$5,0,IF(AJ$1&gt;VLOOKUP($G109,Lists!$J$17:$K$21,2),IF($M109=Lists!$H$3,IF($K109&lt;1,(($S109/$K109)*((1+'Inputs &amp; Summary'!$D$7)^AJ$1)),((INT(AJ$1/$K109)-INT((AJ$1-1)/$K109))*$S109*((1+'Inputs &amp; Summary'!$D$7)^AJ$1))),(_xlfn.WEIBULL.DIST(AJ$1,$L109,$K109,FALSE)*$S109*((1+'Inputs &amp; Summary'!$D$7)^AJ$1))),IF($M109=Lists!$H$3,IF($K109&lt;1,((($R109*(1-$E109)+$Q109*(1-$F109))/$K109)*((1+'Inputs &amp; Summary'!$D$7)^AJ$1)),((INT(AJ$1/$K109)-INT((AJ$1-1)/$K109))*($R109*(1-$E109)+$Q109*(1-$F109))*((1+'Inputs &amp; Summary'!$D$7)^AJ$1))),((_xlfn.WEIBULL.DIST(AJ$1,$L109,$K109,FALSE)*($R109*(1-$E109)+$Q109*(1-$F109))*((1+'Inputs &amp; Summary'!$D$7)^AJ$1))))))</f>
        <v>0</v>
      </c>
      <c r="AK109" s="248">
        <f>$D109*IF(AK$1&gt;'Inputs &amp; Summary'!$D$5,0,IF(AK$1&gt;VLOOKUP($G109,Lists!$J$17:$K$21,2),IF($M109=Lists!$H$3,IF($K109&lt;1,(($S109/$K109)*((1+'Inputs &amp; Summary'!$D$7)^AK$1)),((INT(AK$1/$K109)-INT((AK$1-1)/$K109))*$S109*((1+'Inputs &amp; Summary'!$D$7)^AK$1))),(_xlfn.WEIBULL.DIST(AK$1,$L109,$K109,FALSE)*$S109*((1+'Inputs &amp; Summary'!$D$7)^AK$1))),IF($M109=Lists!$H$3,IF($K109&lt;1,((($R109*(1-$E109)+$Q109*(1-$F109))/$K109)*((1+'Inputs &amp; Summary'!$D$7)^AK$1)),((INT(AK$1/$K109)-INT((AK$1-1)/$K109))*($R109*(1-$E109)+$Q109*(1-$F109))*((1+'Inputs &amp; Summary'!$D$7)^AK$1))),((_xlfn.WEIBULL.DIST(AK$1,$L109,$K109,FALSE)*($R109*(1-$E109)+$Q109*(1-$F109))*((1+'Inputs &amp; Summary'!$D$7)^AK$1))))))</f>
        <v>0</v>
      </c>
      <c r="AL109" s="248">
        <f>$D109*IF(AL$1&gt;'Inputs &amp; Summary'!$D$5,0,IF(AL$1&gt;VLOOKUP($G109,Lists!$J$17:$K$21,2),IF($M109=Lists!$H$3,IF($K109&lt;1,(($S109/$K109)*((1+'Inputs &amp; Summary'!$D$7)^AL$1)),((INT(AL$1/$K109)-INT((AL$1-1)/$K109))*$S109*((1+'Inputs &amp; Summary'!$D$7)^AL$1))),(_xlfn.WEIBULL.DIST(AL$1,$L109,$K109,FALSE)*$S109*((1+'Inputs &amp; Summary'!$D$7)^AL$1))),IF($M109=Lists!$H$3,IF($K109&lt;1,((($R109*(1-$E109)+$Q109*(1-$F109))/$K109)*((1+'Inputs &amp; Summary'!$D$7)^AL$1)),((INT(AL$1/$K109)-INT((AL$1-1)/$K109))*($R109*(1-$E109)+$Q109*(1-$F109))*((1+'Inputs &amp; Summary'!$D$7)^AL$1))),((_xlfn.WEIBULL.DIST(AL$1,$L109,$K109,FALSE)*($R109*(1-$E109)+$Q109*(1-$F109))*((1+'Inputs &amp; Summary'!$D$7)^AL$1))))))</f>
        <v>0</v>
      </c>
      <c r="AM109" s="248">
        <f>$D109*IF(AM$1&gt;'Inputs &amp; Summary'!$D$5,0,IF(AM$1&gt;VLOOKUP($G109,Lists!$J$17:$K$21,2),IF($M109=Lists!$H$3,IF($K109&lt;1,(($S109/$K109)*((1+'Inputs &amp; Summary'!$D$7)^AM$1)),((INT(AM$1/$K109)-INT((AM$1-1)/$K109))*$S109*((1+'Inputs &amp; Summary'!$D$7)^AM$1))),(_xlfn.WEIBULL.DIST(AM$1,$L109,$K109,FALSE)*$S109*((1+'Inputs &amp; Summary'!$D$7)^AM$1))),IF($M109=Lists!$H$3,IF($K109&lt;1,((($R109*(1-$E109)+$Q109*(1-$F109))/$K109)*((1+'Inputs &amp; Summary'!$D$7)^AM$1)),((INT(AM$1/$K109)-INT((AM$1-1)/$K109))*($R109*(1-$E109)+$Q109*(1-$F109))*((1+'Inputs &amp; Summary'!$D$7)^AM$1))),((_xlfn.WEIBULL.DIST(AM$1,$L109,$K109,FALSE)*($R109*(1-$E109)+$Q109*(1-$F109))*((1+'Inputs &amp; Summary'!$D$7)^AM$1))))))</f>
        <v>3.2352604286637727</v>
      </c>
      <c r="AN109" s="248">
        <f>$D109*IF(AN$1&gt;'Inputs &amp; Summary'!$D$5,0,IF(AN$1&gt;VLOOKUP($G109,Lists!$J$17:$K$21,2),IF($M109=Lists!$H$3,IF($K109&lt;1,(($S109/$K109)*((1+'Inputs &amp; Summary'!$D$7)^AN$1)),((INT(AN$1/$K109)-INT((AN$1-1)/$K109))*$S109*((1+'Inputs &amp; Summary'!$D$7)^AN$1))),(_xlfn.WEIBULL.DIST(AN$1,$L109,$K109,FALSE)*$S109*((1+'Inputs &amp; Summary'!$D$7)^AN$1))),IF($M109=Lists!$H$3,IF($K109&lt;1,((($R109*(1-$E109)+$Q109*(1-$F109))/$K109)*((1+'Inputs &amp; Summary'!$D$7)^AN$1)),((INT(AN$1/$K109)-INT((AN$1-1)/$K109))*($R109*(1-$E109)+$Q109*(1-$F109))*((1+'Inputs &amp; Summary'!$D$7)^AN$1))),((_xlfn.WEIBULL.DIST(AN$1,$L109,$K109,FALSE)*($R109*(1-$E109)+$Q109*(1-$F109))*((1+'Inputs &amp; Summary'!$D$7)^AN$1))))))</f>
        <v>0</v>
      </c>
      <c r="AO109" s="248">
        <f>$D109*IF(AO$1&gt;'Inputs &amp; Summary'!$D$5,0,IF(AO$1&gt;VLOOKUP($G109,Lists!$J$17:$K$21,2),IF($M109=Lists!$H$3,IF($K109&lt;1,(($S109/$K109)*((1+'Inputs &amp; Summary'!$D$7)^AO$1)),((INT(AO$1/$K109)-INT((AO$1-1)/$K109))*$S109*((1+'Inputs &amp; Summary'!$D$7)^AO$1))),(_xlfn.WEIBULL.DIST(AO$1,$L109,$K109,FALSE)*$S109*((1+'Inputs &amp; Summary'!$D$7)^AO$1))),IF($M109=Lists!$H$3,IF($K109&lt;1,((($R109*(1-$E109)+$Q109*(1-$F109))/$K109)*((1+'Inputs &amp; Summary'!$D$7)^AO$1)),((INT(AO$1/$K109)-INT((AO$1-1)/$K109))*($R109*(1-$E109)+$Q109*(1-$F109))*((1+'Inputs &amp; Summary'!$D$7)^AO$1))),((_xlfn.WEIBULL.DIST(AO$1,$L109,$K109,FALSE)*($R109*(1-$E109)+$Q109*(1-$F109))*((1+'Inputs &amp; Summary'!$D$7)^AO$1))))))</f>
        <v>0</v>
      </c>
      <c r="AP109" s="248">
        <f>$D109*IF(AP$1&gt;'Inputs &amp; Summary'!$D$5,0,IF(AP$1&gt;VLOOKUP($G109,Lists!$J$17:$K$21,2),IF($M109=Lists!$H$3,IF($K109&lt;1,(($S109/$K109)*((1+'Inputs &amp; Summary'!$D$7)^AP$1)),((INT(AP$1/$K109)-INT((AP$1-1)/$K109))*$S109*((1+'Inputs &amp; Summary'!$D$7)^AP$1))),(_xlfn.WEIBULL.DIST(AP$1,$L109,$K109,FALSE)*$S109*((1+'Inputs &amp; Summary'!$D$7)^AP$1))),IF($M109=Lists!$H$3,IF($K109&lt;1,((($R109*(1-$E109)+$Q109*(1-$F109))/$K109)*((1+'Inputs &amp; Summary'!$D$7)^AP$1)),((INT(AP$1/$K109)-INT((AP$1-1)/$K109))*($R109*(1-$E109)+$Q109*(1-$F109))*((1+'Inputs &amp; Summary'!$D$7)^AP$1))),((_xlfn.WEIBULL.DIST(AP$1,$L109,$K109,FALSE)*($R109*(1-$E109)+$Q109*(1-$F109))*((1+'Inputs &amp; Summary'!$D$7)^AP$1))))))</f>
        <v>0</v>
      </c>
      <c r="AQ109" s="248">
        <f>$D109*IF(AQ$1&gt;'Inputs &amp; Summary'!$D$5,0,IF(AQ$1&gt;VLOOKUP($G109,Lists!$J$17:$K$21,2),IF($M109=Lists!$H$3,IF($K109&lt;1,(($S109/$K109)*((1+'Inputs &amp; Summary'!$D$7)^AQ$1)),((INT(AQ$1/$K109)-INT((AQ$1-1)/$K109))*$S109*((1+'Inputs &amp; Summary'!$D$7)^AQ$1))),(_xlfn.WEIBULL.DIST(AQ$1,$L109,$K109,FALSE)*$S109*((1+'Inputs &amp; Summary'!$D$7)^AQ$1))),IF($M109=Lists!$H$3,IF($K109&lt;1,((($R109*(1-$E109)+$Q109*(1-$F109))/$K109)*((1+'Inputs &amp; Summary'!$D$7)^AQ$1)),((INT(AQ$1/$K109)-INT((AQ$1-1)/$K109))*($R109*(1-$E109)+$Q109*(1-$F109))*((1+'Inputs &amp; Summary'!$D$7)^AQ$1))),((_xlfn.WEIBULL.DIST(AQ$1,$L109,$K109,FALSE)*($R109*(1-$E109)+$Q109*(1-$F109))*((1+'Inputs &amp; Summary'!$D$7)^AQ$1))))))</f>
        <v>0</v>
      </c>
      <c r="AR109" s="248">
        <f>$D109*IF(AR$1&gt;'Inputs &amp; Summary'!$D$5,0,IF(AR$1&gt;VLOOKUP($G109,Lists!$J$17:$K$21,2),IF($M109=Lists!$H$3,IF($K109&lt;1,(($S109/$K109)*((1+'Inputs &amp; Summary'!$D$7)^AR$1)),((INT(AR$1/$K109)-INT((AR$1-1)/$K109))*$S109*((1+'Inputs &amp; Summary'!$D$7)^AR$1))),(_xlfn.WEIBULL.DIST(AR$1,$L109,$K109,FALSE)*$S109*((1+'Inputs &amp; Summary'!$D$7)^AR$1))),IF($M109=Lists!$H$3,IF($K109&lt;1,((($R109*(1-$E109)+$Q109*(1-$F109))/$K109)*((1+'Inputs &amp; Summary'!$D$7)^AR$1)),((INT(AR$1/$K109)-INT((AR$1-1)/$K109))*($R109*(1-$E109)+$Q109*(1-$F109))*((1+'Inputs &amp; Summary'!$D$7)^AR$1))),((_xlfn.WEIBULL.DIST(AR$1,$L109,$K109,FALSE)*($R109*(1-$E109)+$Q109*(1-$F109))*((1+'Inputs &amp; Summary'!$D$7)^AR$1))))))</f>
        <v>3.5719889326402749</v>
      </c>
      <c r="AS109" s="248">
        <f>$D109*IF(AS$1&gt;'Inputs &amp; Summary'!$D$5,0,IF(AS$1&gt;VLOOKUP($G109,Lists!$J$17:$K$21,2),IF($M109=Lists!$H$3,IF($K109&lt;1,(($S109/$K109)*((1+'Inputs &amp; Summary'!$D$7)^AS$1)),((INT(AS$1/$K109)-INT((AS$1-1)/$K109))*$S109*((1+'Inputs &amp; Summary'!$D$7)^AS$1))),(_xlfn.WEIBULL.DIST(AS$1,$L109,$K109,FALSE)*$S109*((1+'Inputs &amp; Summary'!$D$7)^AS$1))),IF($M109=Lists!$H$3,IF($K109&lt;1,((($R109*(1-$E109)+$Q109*(1-$F109))/$K109)*((1+'Inputs &amp; Summary'!$D$7)^AS$1)),((INT(AS$1/$K109)-INT((AS$1-1)/$K109))*($R109*(1-$E109)+$Q109*(1-$F109))*((1+'Inputs &amp; Summary'!$D$7)^AS$1))),((_xlfn.WEIBULL.DIST(AS$1,$L109,$K109,FALSE)*($R109*(1-$E109)+$Q109*(1-$F109))*((1+'Inputs &amp; Summary'!$D$7)^AS$1))))))</f>
        <v>0</v>
      </c>
      <c r="AT109" s="248">
        <f>$D109*IF(AT$1&gt;'Inputs &amp; Summary'!$D$5,0,IF(AT$1&gt;VLOOKUP($G109,Lists!$J$17:$K$21,2),IF($M109=Lists!$H$3,IF($K109&lt;1,(($S109/$K109)*((1+'Inputs &amp; Summary'!$D$7)^AT$1)),((INT(AT$1/$K109)-INT((AT$1-1)/$K109))*$S109*((1+'Inputs &amp; Summary'!$D$7)^AT$1))),(_xlfn.WEIBULL.DIST(AT$1,$L109,$K109,FALSE)*$S109*((1+'Inputs &amp; Summary'!$D$7)^AT$1))),IF($M109=Lists!$H$3,IF($K109&lt;1,((($R109*(1-$E109)+$Q109*(1-$F109))/$K109)*((1+'Inputs &amp; Summary'!$D$7)^AT$1)),((INT(AT$1/$K109)-INT((AT$1-1)/$K109))*($R109*(1-$E109)+$Q109*(1-$F109))*((1+'Inputs &amp; Summary'!$D$7)^AT$1))),((_xlfn.WEIBULL.DIST(AT$1,$L109,$K109,FALSE)*($R109*(1-$E109)+$Q109*(1-$F109))*((1+'Inputs &amp; Summary'!$D$7)^AT$1))))))</f>
        <v>0</v>
      </c>
      <c r="AU109" s="248">
        <f>$D109*IF(AU$1&gt;'Inputs &amp; Summary'!$D$5,0,IF(AU$1&gt;VLOOKUP($G109,Lists!$J$17:$K$21,2),IF($M109=Lists!$H$3,IF($K109&lt;1,(($S109/$K109)*((1+'Inputs &amp; Summary'!$D$7)^AU$1)),((INT(AU$1/$K109)-INT((AU$1-1)/$K109))*$S109*((1+'Inputs &amp; Summary'!$D$7)^AU$1))),(_xlfn.WEIBULL.DIST(AU$1,$L109,$K109,FALSE)*$S109*((1+'Inputs &amp; Summary'!$D$7)^AU$1))),IF($M109=Lists!$H$3,IF($K109&lt;1,((($R109*(1-$E109)+$Q109*(1-$F109))/$K109)*((1+'Inputs &amp; Summary'!$D$7)^AU$1)),((INT(AU$1/$K109)-INT((AU$1-1)/$K109))*($R109*(1-$E109)+$Q109*(1-$F109))*((1+'Inputs &amp; Summary'!$D$7)^AU$1))),((_xlfn.WEIBULL.DIST(AU$1,$L109,$K109,FALSE)*($R109*(1-$E109)+$Q109*(1-$F109))*((1+'Inputs &amp; Summary'!$D$7)^AU$1))))))</f>
        <v>0</v>
      </c>
      <c r="AV109" s="248">
        <f>$D109*IF(AV$1&gt;'Inputs &amp; Summary'!$D$5,0,IF(AV$1&gt;VLOOKUP($G109,Lists!$J$17:$K$21,2),IF($M109=Lists!$H$3,IF($K109&lt;1,(($S109/$K109)*((1+'Inputs &amp; Summary'!$D$7)^AV$1)),((INT(AV$1/$K109)-INT((AV$1-1)/$K109))*$S109*((1+'Inputs &amp; Summary'!$D$7)^AV$1))),(_xlfn.WEIBULL.DIST(AV$1,$L109,$K109,FALSE)*$S109*((1+'Inputs &amp; Summary'!$D$7)^AV$1))),IF($M109=Lists!$H$3,IF($K109&lt;1,((($R109*(1-$E109)+$Q109*(1-$F109))/$K109)*((1+'Inputs &amp; Summary'!$D$7)^AV$1)),((INT(AV$1/$K109)-INT((AV$1-1)/$K109))*($R109*(1-$E109)+$Q109*(1-$F109))*((1+'Inputs &amp; Summary'!$D$7)^AV$1))),((_xlfn.WEIBULL.DIST(AV$1,$L109,$K109,FALSE)*($R109*(1-$E109)+$Q109*(1-$F109))*((1+'Inputs &amp; Summary'!$D$7)^AV$1))))))</f>
        <v>0</v>
      </c>
      <c r="AW109" s="248">
        <f>$D109*IF(AW$1&gt;'Inputs &amp; Summary'!$D$5,0,IF(AW$1&gt;VLOOKUP($G109,Lists!$J$17:$K$21,2),IF($M109=Lists!$H$3,IF($K109&lt;1,(($S109/$K109)*((1+'Inputs &amp; Summary'!$D$7)^AW$1)),((INT(AW$1/$K109)-INT((AW$1-1)/$K109))*$S109*((1+'Inputs &amp; Summary'!$D$7)^AW$1))),(_xlfn.WEIBULL.DIST(AW$1,$L109,$K109,FALSE)*$S109*((1+'Inputs &amp; Summary'!$D$7)^AW$1))),IF($M109=Lists!$H$3,IF($K109&lt;1,((($R109*(1-$E109)+$Q109*(1-$F109))/$K109)*((1+'Inputs &amp; Summary'!$D$7)^AW$1)),((INT(AW$1/$K109)-INT((AW$1-1)/$K109))*($R109*(1-$E109)+$Q109*(1-$F109))*((1+'Inputs &amp; Summary'!$D$7)^AW$1))),((_xlfn.WEIBULL.DIST(AW$1,$L109,$K109,FALSE)*($R109*(1-$E109)+$Q109*(1-$F109))*((1+'Inputs &amp; Summary'!$D$7)^AW$1))))))</f>
        <v>0</v>
      </c>
      <c r="AX109" s="248">
        <f>$D109*IF(AX$1&gt;'Inputs &amp; Summary'!$D$5,0,IF(AX$1&gt;VLOOKUP($G109,Lists!$J$17:$K$21,2),IF($M109=Lists!$H$3,IF($K109&lt;1,(($S109/$K109)*((1+'Inputs &amp; Summary'!$D$7)^AX$1)),((INT(AX$1/$K109)-INT((AX$1-1)/$K109))*$S109*((1+'Inputs &amp; Summary'!$D$7)^AX$1))),(_xlfn.WEIBULL.DIST(AX$1,$L109,$K109,FALSE)*$S109*((1+'Inputs &amp; Summary'!$D$7)^AX$1))),IF($M109=Lists!$H$3,IF($K109&lt;1,((($R109*(1-$E109)+$Q109*(1-$F109))/$K109)*((1+'Inputs &amp; Summary'!$D$7)^AX$1)),((INT(AX$1/$K109)-INT((AX$1-1)/$K109))*($R109*(1-$E109)+$Q109*(1-$F109))*((1+'Inputs &amp; Summary'!$D$7)^AX$1))),((_xlfn.WEIBULL.DIST(AX$1,$L109,$K109,FALSE)*($R109*(1-$E109)+$Q109*(1-$F109))*((1+'Inputs &amp; Summary'!$D$7)^AX$1))))))</f>
        <v>0</v>
      </c>
      <c r="AY109" s="248">
        <f>$D109*IF(AY$1&gt;'Inputs &amp; Summary'!$D$5,0,IF(AY$1&gt;VLOOKUP($G109,Lists!$J$17:$K$21,2),IF($M109=Lists!$H$3,IF($K109&lt;1,(($S109/$K109)*((1+'Inputs &amp; Summary'!$D$7)^AY$1)),((INT(AY$1/$K109)-INT((AY$1-1)/$K109))*$S109*((1+'Inputs &amp; Summary'!$D$7)^AY$1))),(_xlfn.WEIBULL.DIST(AY$1,$L109,$K109,FALSE)*$S109*((1+'Inputs &amp; Summary'!$D$7)^AY$1))),IF($M109=Lists!$H$3,IF($K109&lt;1,((($R109*(1-$E109)+$Q109*(1-$F109))/$K109)*((1+'Inputs &amp; Summary'!$D$7)^AY$1)),((INT(AY$1/$K109)-INT((AY$1-1)/$K109))*($R109*(1-$E109)+$Q109*(1-$F109))*((1+'Inputs &amp; Summary'!$D$7)^AY$1))),((_xlfn.WEIBULL.DIST(AY$1,$L109,$K109,FALSE)*($R109*(1-$E109)+$Q109*(1-$F109))*((1+'Inputs &amp; Summary'!$D$7)^AY$1))))))</f>
        <v>0</v>
      </c>
      <c r="AZ109" s="248">
        <f>$D109*IF(AZ$1&gt;'Inputs &amp; Summary'!$D$5,0,IF(AZ$1&gt;VLOOKUP($G109,Lists!$J$17:$K$21,2),IF($M109=Lists!$H$3,IF($K109&lt;1,(($S109/$K109)*((1+'Inputs &amp; Summary'!$D$7)^AZ$1)),((INT(AZ$1/$K109)-INT((AZ$1-1)/$K109))*$S109*((1+'Inputs &amp; Summary'!$D$7)^AZ$1))),(_xlfn.WEIBULL.DIST(AZ$1,$L109,$K109,FALSE)*$S109*((1+'Inputs &amp; Summary'!$D$7)^AZ$1))),IF($M109=Lists!$H$3,IF($K109&lt;1,((($R109*(1-$E109)+$Q109*(1-$F109))/$K109)*((1+'Inputs &amp; Summary'!$D$7)^AZ$1)),((INT(AZ$1/$K109)-INT((AZ$1-1)/$K109))*($R109*(1-$E109)+$Q109*(1-$F109))*((1+'Inputs &amp; Summary'!$D$7)^AZ$1))),((_xlfn.WEIBULL.DIST(AZ$1,$L109,$K109,FALSE)*($R109*(1-$E109)+$Q109*(1-$F109))*((1+'Inputs &amp; Summary'!$D$7)^AZ$1))))))</f>
        <v>0</v>
      </c>
      <c r="BA109" s="248">
        <f>$D109*IF(BA$1&gt;'Inputs &amp; Summary'!$D$5,0,IF(BA$1&gt;VLOOKUP($G109,Lists!$J$17:$K$21,2),IF($M109=Lists!$H$3,IF($K109&lt;1,(($S109/$K109)*((1+'Inputs &amp; Summary'!$D$7)^BA$1)),((INT(BA$1/$K109)-INT((BA$1-1)/$K109))*$S109*((1+'Inputs &amp; Summary'!$D$7)^BA$1))),(_xlfn.WEIBULL.DIST(BA$1,$L109,$K109,FALSE)*$S109*((1+'Inputs &amp; Summary'!$D$7)^BA$1))),IF($M109=Lists!$H$3,IF($K109&lt;1,((($R109*(1-$E109)+$Q109*(1-$F109))/$K109)*((1+'Inputs &amp; Summary'!$D$7)^BA$1)),((INT(BA$1/$K109)-INT((BA$1-1)/$K109))*($R109*(1-$E109)+$Q109*(1-$F109))*((1+'Inputs &amp; Summary'!$D$7)^BA$1))),((_xlfn.WEIBULL.DIST(BA$1,$L109,$K109,FALSE)*($R109*(1-$E109)+$Q109*(1-$F109))*((1+'Inputs &amp; Summary'!$D$7)^BA$1))))))</f>
        <v>0</v>
      </c>
      <c r="BB109" s="248">
        <f>$D109*IF(BB$1&gt;'Inputs &amp; Summary'!$D$5,0,IF(BB$1&gt;VLOOKUP($G109,Lists!$J$17:$K$21,2),IF($M109=Lists!$H$3,IF($K109&lt;1,(($S109/$K109)*((1+'Inputs &amp; Summary'!$D$7)^BB$1)),((INT(BB$1/$K109)-INT((BB$1-1)/$K109))*$S109*((1+'Inputs &amp; Summary'!$D$7)^BB$1))),(_xlfn.WEIBULL.DIST(BB$1,$L109,$K109,FALSE)*$S109*((1+'Inputs &amp; Summary'!$D$7)^BB$1))),IF($M109=Lists!$H$3,IF($K109&lt;1,((($R109*(1-$E109)+$Q109*(1-$F109))/$K109)*((1+'Inputs &amp; Summary'!$D$7)^BB$1)),((INT(BB$1/$K109)-INT((BB$1-1)/$K109))*($R109*(1-$E109)+$Q109*(1-$F109))*((1+'Inputs &amp; Summary'!$D$7)^BB$1))),((_xlfn.WEIBULL.DIST(BB$1,$L109,$K109,FALSE)*($R109*(1-$E109)+$Q109*(1-$F109))*((1+'Inputs &amp; Summary'!$D$7)^BB$1))))))</f>
        <v>0</v>
      </c>
      <c r="BC109" s="248">
        <f>$D109*IF(BC$1&gt;'Inputs &amp; Summary'!$D$5,0,IF(BC$1&gt;VLOOKUP($G109,Lists!$J$17:$K$21,2),IF($M109=Lists!$H$3,IF($K109&lt;1,(($S109/$K109)*((1+'Inputs &amp; Summary'!$D$7)^BC$1)),((INT(BC$1/$K109)-INT((BC$1-1)/$K109))*$S109*((1+'Inputs &amp; Summary'!$D$7)^BC$1))),(_xlfn.WEIBULL.DIST(BC$1,$L109,$K109,FALSE)*$S109*((1+'Inputs &amp; Summary'!$D$7)^BC$1))),IF($M109=Lists!$H$3,IF($K109&lt;1,((($R109*(1-$E109)+$Q109*(1-$F109))/$K109)*((1+'Inputs &amp; Summary'!$D$7)^BC$1)),((INT(BC$1/$K109)-INT((BC$1-1)/$K109))*($R109*(1-$E109)+$Q109*(1-$F109))*((1+'Inputs &amp; Summary'!$D$7)^BC$1))),((_xlfn.WEIBULL.DIST(BC$1,$L109,$K109,FALSE)*($R109*(1-$E109)+$Q109*(1-$F109))*((1+'Inputs &amp; Summary'!$D$7)^BC$1))))))</f>
        <v>0</v>
      </c>
      <c r="BD109" s="248">
        <f>$D109*IF(BD$1&gt;'Inputs &amp; Summary'!$D$5,0,IF(BD$1&gt;VLOOKUP($G109,Lists!$J$17:$K$21,2),IF($M109=Lists!$H$3,IF($K109&lt;1,(($S109/$K109)*((1+'Inputs &amp; Summary'!$D$7)^BD$1)),((INT(BD$1/$K109)-INT((BD$1-1)/$K109))*$S109*((1+'Inputs &amp; Summary'!$D$7)^BD$1))),(_xlfn.WEIBULL.DIST(BD$1,$L109,$K109,FALSE)*$S109*((1+'Inputs &amp; Summary'!$D$7)^BD$1))),IF($M109=Lists!$H$3,IF($K109&lt;1,((($R109*(1-$E109)+$Q109*(1-$F109))/$K109)*((1+'Inputs &amp; Summary'!$D$7)^BD$1)),((INT(BD$1/$K109)-INT((BD$1-1)/$K109))*($R109*(1-$E109)+$Q109*(1-$F109))*((1+'Inputs &amp; Summary'!$D$7)^BD$1))),((_xlfn.WEIBULL.DIST(BD$1,$L109,$K109,FALSE)*($R109*(1-$E109)+$Q109*(1-$F109))*((1+'Inputs &amp; Summary'!$D$7)^BD$1))))))</f>
        <v>0</v>
      </c>
      <c r="BE109" s="248">
        <f>$D109*IF(BE$1&gt;'Inputs &amp; Summary'!$D$5,0,IF(BE$1&gt;VLOOKUP($G109,Lists!$J$17:$K$21,2),IF($M109=Lists!$H$3,IF($K109&lt;1,(($S109/$K109)*((1+'Inputs &amp; Summary'!$D$7)^BE$1)),((INT(BE$1/$K109)-INT((BE$1-1)/$K109))*$S109*((1+'Inputs &amp; Summary'!$D$7)^BE$1))),(_xlfn.WEIBULL.DIST(BE$1,$L109,$K109,FALSE)*$S109*((1+'Inputs &amp; Summary'!$D$7)^BE$1))),IF($M109=Lists!$H$3,IF($K109&lt;1,((($R109*(1-$E109)+$Q109*(1-$F109))/$K109)*((1+'Inputs &amp; Summary'!$D$7)^BE$1)),((INT(BE$1/$K109)-INT((BE$1-1)/$K109))*($R109*(1-$E109)+$Q109*(1-$F109))*((1+'Inputs &amp; Summary'!$D$7)^BE$1))),((_xlfn.WEIBULL.DIST(BE$1,$L109,$K109,FALSE)*($R109*(1-$E109)+$Q109*(1-$F109))*((1+'Inputs &amp; Summary'!$D$7)^BE$1))))))</f>
        <v>0</v>
      </c>
      <c r="BF109" s="248">
        <f>$D109*IF(BF$1&gt;'Inputs &amp; Summary'!$D$5,0,IF(BF$1&gt;VLOOKUP($G109,Lists!$J$17:$K$21,2),IF($M109=Lists!$H$3,IF($K109&lt;1,(($S109/$K109)*((1+'Inputs &amp; Summary'!$D$7)^BF$1)),((INT(BF$1/$K109)-INT((BF$1-1)/$K109))*$S109*((1+'Inputs &amp; Summary'!$D$7)^BF$1))),(_xlfn.WEIBULL.DIST(BF$1,$L109,$K109,FALSE)*$S109*((1+'Inputs &amp; Summary'!$D$7)^BF$1))),IF($M109=Lists!$H$3,IF($K109&lt;1,((($R109*(1-$E109)+$Q109*(1-$F109))/$K109)*((1+'Inputs &amp; Summary'!$D$7)^BF$1)),((INT(BF$1/$K109)-INT((BF$1-1)/$K109))*($R109*(1-$E109)+$Q109*(1-$F109))*((1+'Inputs &amp; Summary'!$D$7)^BF$1))),((_xlfn.WEIBULL.DIST(BF$1,$L109,$K109,FALSE)*($R109*(1-$E109)+$Q109*(1-$F109))*((1+'Inputs &amp; Summary'!$D$7)^BF$1))))))</f>
        <v>0</v>
      </c>
      <c r="BG109" s="248">
        <f>$D109*IF(BG$1&gt;'Inputs &amp; Summary'!$D$5,0,IF(BG$1&gt;VLOOKUP($G109,Lists!$J$17:$K$21,2),IF($M109=Lists!$H$3,IF($K109&lt;1,(($S109/$K109)*((1+'Inputs &amp; Summary'!$D$7)^BG$1)),((INT(BG$1/$K109)-INT((BG$1-1)/$K109))*$S109*((1+'Inputs &amp; Summary'!$D$7)^BG$1))),(_xlfn.WEIBULL.DIST(BG$1,$L109,$K109,FALSE)*$S109*((1+'Inputs &amp; Summary'!$D$7)^BG$1))),IF($M109=Lists!$H$3,IF($K109&lt;1,((($R109*(1-$E109)+$Q109*(1-$F109))/$K109)*((1+'Inputs &amp; Summary'!$D$7)^BG$1)),((INT(BG$1/$K109)-INT((BG$1-1)/$K109))*($R109*(1-$E109)+$Q109*(1-$F109))*((1+'Inputs &amp; Summary'!$D$7)^BG$1))),((_xlfn.WEIBULL.DIST(BG$1,$L109,$K109,FALSE)*($R109*(1-$E109)+$Q109*(1-$F109))*((1+'Inputs &amp; Summary'!$D$7)^BG$1))))))</f>
        <v>0</v>
      </c>
      <c r="BH109" s="248">
        <f>$D109*IF(BH$1&gt;'Inputs &amp; Summary'!$D$5,0,IF(BH$1&gt;VLOOKUP($G109,Lists!$J$17:$K$21,2),IF($M109=Lists!$H$3,IF($K109&lt;1,(($S109/$K109)*((1+'Inputs &amp; Summary'!$D$7)^BH$1)),((INT(BH$1/$K109)-INT((BH$1-1)/$K109))*$S109*((1+'Inputs &amp; Summary'!$D$7)^BH$1))),(_xlfn.WEIBULL.DIST(BH$1,$L109,$K109,FALSE)*$S109*((1+'Inputs &amp; Summary'!$D$7)^BH$1))),IF($M109=Lists!$H$3,IF($K109&lt;1,((($R109*(1-$E109)+$Q109*(1-$F109))/$K109)*((1+'Inputs &amp; Summary'!$D$7)^BH$1)),((INT(BH$1/$K109)-INT((BH$1-1)/$K109))*($R109*(1-$E109)+$Q109*(1-$F109))*((1+'Inputs &amp; Summary'!$D$7)^BH$1))),((_xlfn.WEIBULL.DIST(BH$1,$L109,$K109,FALSE)*($R109*(1-$E109)+$Q109*(1-$F109))*((1+'Inputs &amp; Summary'!$D$7)^BH$1))))))</f>
        <v>0</v>
      </c>
      <c r="BI109" s="248">
        <f>$D109*IF(BI$1&gt;'Inputs &amp; Summary'!$D$5,0,IF(BI$1&gt;VLOOKUP($G109,Lists!$J$17:$K$21,2),IF($M109=Lists!$H$3,IF($K109&lt;1,(($S109/$K109)*((1+'Inputs &amp; Summary'!$D$7)^BI$1)),((INT(BI$1/$K109)-INT((BI$1-1)/$K109))*$S109*((1+'Inputs &amp; Summary'!$D$7)^BI$1))),(_xlfn.WEIBULL.DIST(BI$1,$L109,$K109,FALSE)*$S109*((1+'Inputs &amp; Summary'!$D$7)^BI$1))),IF($M109=Lists!$H$3,IF($K109&lt;1,((($R109*(1-$E109)+$Q109*(1-$F109))/$K109)*((1+'Inputs &amp; Summary'!$D$7)^BI$1)),((INT(BI$1/$K109)-INT((BI$1-1)/$K109))*($R109*(1-$E109)+$Q109*(1-$F109))*((1+'Inputs &amp; Summary'!$D$7)^BI$1))),((_xlfn.WEIBULL.DIST(BI$1,$L109,$K109,FALSE)*($R109*(1-$E109)+$Q109*(1-$F109))*((1+'Inputs &amp; Summary'!$D$7)^BI$1))))))</f>
        <v>0</v>
      </c>
      <c r="BJ109" s="248">
        <f>$D109*IF(BJ$1&gt;'Inputs &amp; Summary'!$D$5,0,IF(BJ$1&gt;VLOOKUP($G109,Lists!$J$17:$K$21,2),IF($M109=Lists!$H$3,IF($K109&lt;1,(($S109/$K109)*((1+'Inputs &amp; Summary'!$D$7)^BJ$1)),((INT(BJ$1/$K109)-INT((BJ$1-1)/$K109))*$S109*((1+'Inputs &amp; Summary'!$D$7)^BJ$1))),(_xlfn.WEIBULL.DIST(BJ$1,$L109,$K109,FALSE)*$S109*((1+'Inputs &amp; Summary'!$D$7)^BJ$1))),IF($M109=Lists!$H$3,IF($K109&lt;1,((($R109*(1-$E109)+$Q109*(1-$F109))/$K109)*((1+'Inputs &amp; Summary'!$D$7)^BJ$1)),((INT(BJ$1/$K109)-INT((BJ$1-1)/$K109))*($R109*(1-$E109)+$Q109*(1-$F109))*((1+'Inputs &amp; Summary'!$D$7)^BJ$1))),((_xlfn.WEIBULL.DIST(BJ$1,$L109,$K109,FALSE)*($R109*(1-$E109)+$Q109*(1-$F109))*((1+'Inputs &amp; Summary'!$D$7)^BJ$1))))))</f>
        <v>0</v>
      </c>
      <c r="BK109" s="248">
        <f>$D109*IF(BK$1&gt;'Inputs &amp; Summary'!$D$5,0,IF(BK$1&gt;VLOOKUP($G109,Lists!$J$17:$K$21,2),IF($M109=Lists!$H$3,IF($K109&lt;1,(($S109/$K109)*((1+'Inputs &amp; Summary'!$D$7)^BK$1)),((INT(BK$1/$K109)-INT((BK$1-1)/$K109))*$S109*((1+'Inputs &amp; Summary'!$D$7)^BK$1))),(_xlfn.WEIBULL.DIST(BK$1,$L109,$K109,FALSE)*$S109*((1+'Inputs &amp; Summary'!$D$7)^BK$1))),IF($M109=Lists!$H$3,IF($K109&lt;1,((($R109*(1-$E109)+$Q109*(1-$F109))/$K109)*((1+'Inputs &amp; Summary'!$D$7)^BK$1)),((INT(BK$1/$K109)-INT((BK$1-1)/$K109))*($R109*(1-$E109)+$Q109*(1-$F109))*((1+'Inputs &amp; Summary'!$D$7)^BK$1))),((_xlfn.WEIBULL.DIST(BK$1,$L109,$K109,FALSE)*($R109*(1-$E109)+$Q109*(1-$F109))*((1+'Inputs &amp; Summary'!$D$7)^BK$1))))))</f>
        <v>0</v>
      </c>
      <c r="BL109" s="248">
        <f>$D109*IF(BL$1&gt;'Inputs &amp; Summary'!$D$5,0,IF(BL$1&gt;VLOOKUP($G109,Lists!$J$17:$K$21,2),IF($M109=Lists!$H$3,IF($K109&lt;1,(($S109/$K109)*((1+'Inputs &amp; Summary'!$D$7)^BL$1)),((INT(BL$1/$K109)-INT((BL$1-1)/$K109))*$S109*((1+'Inputs &amp; Summary'!$D$7)^BL$1))),(_xlfn.WEIBULL.DIST(BL$1,$L109,$K109,FALSE)*$S109*((1+'Inputs &amp; Summary'!$D$7)^BL$1))),IF($M109=Lists!$H$3,IF($K109&lt;1,((($R109*(1-$E109)+$Q109*(1-$F109))/$K109)*((1+'Inputs &amp; Summary'!$D$7)^BL$1)),((INT(BL$1/$K109)-INT((BL$1-1)/$K109))*($R109*(1-$E109)+$Q109*(1-$F109))*((1+'Inputs &amp; Summary'!$D$7)^BL$1))),((_xlfn.WEIBULL.DIST(BL$1,$L109,$K109,FALSE)*($R109*(1-$E109)+$Q109*(1-$F109))*((1+'Inputs &amp; Summary'!$D$7)^BL$1))))))</f>
        <v>0</v>
      </c>
    </row>
    <row r="110" spans="1:64" x14ac:dyDescent="0.3">
      <c r="A110" s="236" t="s">
        <v>41</v>
      </c>
      <c r="B110" s="117" t="str">
        <f>IF('Inputs &amp; Summary'!$D$15=Lists!$E$3,INDEX('Residential Rooftop Details'!$A$30:$X$158,MATCH('Cash Flow'!$A110,'Residential Rooftop Details'!$A$30:$A$158,0),COLUMN(B$1)),IF('Inputs &amp; Summary'!$D$15=Lists!$E$4,INDEX('Commercial Rooftop Details'!$A$30:$V$158,MATCH('Cash Flow'!$A110,'Commercial Rooftop Details'!$A$30:$A$158,0),COLUMN(B$1)),INDEX('Ground-Mount Details'!$A$30:$V$158,MATCH('Cash Flow'!$A110,'Ground-Mount Details'!$A$30:$A$158,0),COLUMN(B$1))))</f>
        <v>Preventive</v>
      </c>
      <c r="C110" s="117" t="str">
        <f>IF('Inputs &amp; Summary'!$D$15=Lists!$E$3,INDEX('Residential Rooftop Details'!$A$30:$X$158,MATCH('Cash Flow'!$A110,'Residential Rooftop Details'!$A$30:$A$158,0),COLUMN(C$1)),IF('Inputs &amp; Summary'!$D$15=Lists!$E$4,INDEX('Commercial Rooftop Details'!$A$30:$V$158,MATCH('Cash Flow'!$A110,'Commercial Rooftop Details'!$A$30:$A$158,0),COLUMN(C$1)),INDEX('Ground-Mount Details'!$A$30:$V$158,MATCH('Cash Flow'!$A110,'Ground-Mount Details'!$A$30:$A$158,0),COLUMN(C$1))))</f>
        <v>Tracker</v>
      </c>
      <c r="D110" s="117">
        <f>IF('Inputs &amp; Summary'!$D$15=Lists!$E$3,INDEX('Residential Rooftop Details'!$A$30:$X$158,MATCH('Cash Flow'!$A110,'Residential Rooftop Details'!$A$30:$A$158,0),COLUMN(D$1)),IF('Inputs &amp; Summary'!$D$15=Lists!$E$4,INDEX('Commercial Rooftop Details'!$A$30:$V$158,MATCH('Cash Flow'!$A110,'Commercial Rooftop Details'!$A$30:$A$158,0),COLUMN(D$1)),INDEX('Ground-Mount Details'!$A$30:$V$158,MATCH('Cash Flow'!$A110,'Ground-Mount Details'!$A$30:$A$158,0),COLUMN(D$1))))</f>
        <v>0</v>
      </c>
      <c r="E110" s="117">
        <f>IF('Inputs &amp; Summary'!$D$15=Lists!$E$3,INDEX('Residential Rooftop Details'!$A$30:$X$158,MATCH('Cash Flow'!$A110,'Residential Rooftop Details'!$A$30:$A$158,0),COLUMN(E$1)),IF('Inputs &amp; Summary'!$D$15=Lists!$E$4,INDEX('Commercial Rooftop Details'!$A$30:$V$158,MATCH('Cash Flow'!$A110,'Commercial Rooftop Details'!$A$30:$A$158,0),COLUMN(E$1)),INDEX('Ground-Mount Details'!$A$30:$V$158,MATCH('Cash Flow'!$A110,'Ground-Mount Details'!$A$30:$A$158,0),COLUMN(E$1))))</f>
        <v>0</v>
      </c>
      <c r="F110" s="117">
        <f>IF('Inputs &amp; Summary'!$D$15=Lists!$E$3,INDEX('Residential Rooftop Details'!$A$30:$X$158,MATCH('Cash Flow'!$A110,'Residential Rooftop Details'!$A$30:$A$158,0),COLUMN(F$1)),IF('Inputs &amp; Summary'!$D$15=Lists!$E$4,INDEX('Commercial Rooftop Details'!$A$30:$V$158,MATCH('Cash Flow'!$A110,'Commercial Rooftop Details'!$A$30:$A$158,0),COLUMN(F$1)),INDEX('Ground-Mount Details'!$A$30:$V$158,MATCH('Cash Flow'!$A110,'Ground-Mount Details'!$A$30:$A$158,0),COLUMN(F$1))))</f>
        <v>0</v>
      </c>
      <c r="G110" s="237" t="str">
        <f>IF('Inputs &amp; Summary'!$D$15=Lists!$E$3,INDEX('Residential Rooftop Details'!$A$30:$X$158,MATCH('Cash Flow'!$A110,'Residential Rooftop Details'!$A$30:$A$158,0),COLUMN(G$1)),IF('Inputs &amp; Summary'!$D$15=Lists!$E$4,INDEX('Commercial Rooftop Details'!$A$30:$V$158,MATCH('Cash Flow'!$A110,'Commercial Rooftop Details'!$A$30:$A$158,0),COLUMN(G$1)),INDEX('Ground-Mount Details'!$A$30:$V$158,MATCH('Cash Flow'!$A110,'Ground-Mount Details'!$A$30:$A$158,0),COLUMN(G$1))))</f>
        <v>N/A</v>
      </c>
      <c r="H110" s="237">
        <f>IF('Inputs &amp; Summary'!$D$15=Lists!$E$3,INDEX('Residential Rooftop Details'!$A$30:$X$158,MATCH('Cash Flow'!$A110,'Residential Rooftop Details'!$A$30:$A$158,0),COLUMN(H$1)),IF('Inputs &amp; Summary'!$D$15=Lists!$E$4,INDEX('Commercial Rooftop Details'!$A$30:$V$158,MATCH('Cash Flow'!$A110,'Commercial Rooftop Details'!$A$30:$A$158,0),COLUMN(H$1)),INDEX('Ground-Mount Details'!$A$30:$V$158,MATCH('Cash Flow'!$A110,'Ground-Mount Details'!$A$30:$A$158,0),COLUMN(H$1))))</f>
        <v>0</v>
      </c>
      <c r="I110" s="237" t="str">
        <f>IF('Inputs &amp; Summary'!$D$15=Lists!$E$3,INDEX('Residential Rooftop Details'!$A$30:$X$158,MATCH('Cash Flow'!$A110,'Residential Rooftop Details'!$A$30:$A$158,0),COLUMN(I$1)),IF('Inputs &amp; Summary'!$D$15=Lists!$E$4,INDEX('Commercial Rooftop Details'!$A$30:$V$158,MATCH('Cash Flow'!$A110,'Commercial Rooftop Details'!$A$30:$A$158,0),COLUMN(I$1)),INDEX('Ground-Mount Details'!$A$30:$V$158,MATCH('Cash Flow'!$A110,'Ground-Mount Details'!$A$30:$A$158,0),COLUMN(I$1))))</f>
        <v>Inspector</v>
      </c>
      <c r="J110" s="238">
        <f>IF('Inputs &amp; Summary'!$D$15=Lists!$E$3,INDEX('Residential Rooftop Details'!$A$30:$X$158,MATCH('Cash Flow'!$A110,'Residential Rooftop Details'!$A$30:$A$158,0),COLUMN(J$1)),IF('Inputs &amp; Summary'!$D$15=Lists!$E$4,INDEX('Commercial Rooftop Details'!$A$30:$V$158,MATCH('Cash Flow'!$A110,'Commercial Rooftop Details'!$A$30:$A$158,0),COLUMN(J$1)),INDEX('Ground-Mount Details'!$A$30:$V$158,MATCH('Cash Flow'!$A110,'Ground-Mount Details'!$A$30:$A$158,0),COLUMN(J$1))))</f>
        <v>25.173076923076923</v>
      </c>
      <c r="K110" s="239">
        <f>IF('Inputs &amp; Summary'!$D$15=Lists!$E$3,INDEX('Residential Rooftop Details'!$A$30:$X$158,MATCH('Cash Flow'!$A110,'Residential Rooftop Details'!$A$30:$A$158,0),COLUMN(K$1)),IF('Inputs &amp; Summary'!$D$15=Lists!$E$4,INDEX('Commercial Rooftop Details'!$A$30:$V$158,MATCH('Cash Flow'!$A110,'Commercial Rooftop Details'!$A$30:$A$158,0),COLUMN(K$1)),INDEX('Ground-Mount Details'!$A$30:$V$158,MATCH('Cash Flow'!$A110,'Ground-Mount Details'!$A$30:$A$158,0),COLUMN(K$1))))</f>
        <v>1</v>
      </c>
      <c r="L110" s="239">
        <f>IF('Inputs &amp; Summary'!$D$15=Lists!$E$3,INDEX('Residential Rooftop Details'!$A$30:$X$158,MATCH('Cash Flow'!$A110,'Residential Rooftop Details'!$A$30:$A$158,0),COLUMN(L$1)),IF('Inputs &amp; Summary'!$D$15=Lists!$E$4,INDEX('Commercial Rooftop Details'!$A$30:$V$158,MATCH('Cash Flow'!$A110,'Commercial Rooftop Details'!$A$30:$A$158,0),COLUMN(L$1)),INDEX('Ground-Mount Details'!$A$30:$V$158,MATCH('Cash Flow'!$A110,'Ground-Mount Details'!$A$30:$A$158,0),COLUMN(L$1))))</f>
        <v>1</v>
      </c>
      <c r="M110" s="238" t="str">
        <f>IF('Inputs &amp; Summary'!$D$15=Lists!$E$3,INDEX('Residential Rooftop Details'!$A$30:$X$158,MATCH('Cash Flow'!$A110,'Residential Rooftop Details'!$A$30:$A$158,0),COLUMN(M$1)),IF('Inputs &amp; Summary'!$D$15=Lists!$E$4,INDEX('Commercial Rooftop Details'!$A$30:$V$158,MATCH('Cash Flow'!$A110,'Commercial Rooftop Details'!$A$30:$A$158,0),COLUMN(M$1)),INDEX('Ground-Mount Details'!$A$30:$V$158,MATCH('Cash Flow'!$A110,'Ground-Mount Details'!$A$30:$A$158,0),COLUMN(M$1))))</f>
        <v>interval</v>
      </c>
      <c r="N110" s="240">
        <f>IF('Inputs &amp; Summary'!$D$15=Lists!$E$3,INDEX('Residential Rooftop Details'!$A$30:$X$158,MATCH('Cash Flow'!$A110,'Residential Rooftop Details'!$A$30:$A$158,0),COLUMN(N$1)),IF('Inputs &amp; Summary'!$D$15=Lists!$E$4,INDEX('Commercial Rooftop Details'!$A$30:$V$158,MATCH('Cash Flow'!$A110,'Commercial Rooftop Details'!$A$30:$A$158,0),COLUMN(N$1)),INDEX('Ground-Mount Details'!$A$30:$V$158,MATCH('Cash Flow'!$A110,'Ground-Mount Details'!$A$30:$A$158,0),COLUMN(N$1))))</f>
        <v>1</v>
      </c>
      <c r="O110" s="239">
        <f>IF('Inputs &amp; Summary'!$D$15=Lists!$E$3,INDEX('Residential Rooftop Details'!$A$30:$X$158,MATCH('Cash Flow'!$A110,'Residential Rooftop Details'!$A$30:$A$158,0),COLUMN(O$1)),IF('Inputs &amp; Summary'!$D$15=Lists!$E$4,INDEX('Commercial Rooftop Details'!$A$30:$V$158,MATCH('Cash Flow'!$A110,'Commercial Rooftop Details'!$A$30:$A$158,0),COLUMN(O$1)),INDEX('Ground-Mount Details'!$A$30:$V$158,MATCH('Cash Flow'!$A110,'Ground-Mount Details'!$A$30:$A$158,0),COLUMN(O$1))))</f>
        <v>0.1</v>
      </c>
      <c r="P110" s="241">
        <f>IF('Inputs &amp; Summary'!$D$15=Lists!$E$3,INDEX('Residential Rooftop Details'!$A$30:$X$158,MATCH('Cash Flow'!$A110,'Residential Rooftop Details'!$A$30:$A$158,0),COLUMN(P$1)),IF('Inputs &amp; Summary'!$D$15=Lists!$E$4,INDEX('Commercial Rooftop Details'!$A$30:$V$158,MATCH('Cash Flow'!$A110,'Commercial Rooftop Details'!$A$30:$A$158,0),COLUMN(P$1)),INDEX('Ground-Mount Details'!$A$30:$V$158,MATCH('Cash Flow'!$A110,'Ground-Mount Details'!$A$30:$A$158,0),COLUMN(P$1))))</f>
        <v>0</v>
      </c>
      <c r="Q110" s="242">
        <f>IF('Inputs &amp; Summary'!$D$15=Lists!$E$3,INDEX('Residential Rooftop Details'!$A$30:$X$158,MATCH('Cash Flow'!$A110,'Residential Rooftop Details'!$A$30:$A$158,0),COLUMN(Q$1)),IF('Inputs &amp; Summary'!$D$15=Lists!$E$4,INDEX('Commercial Rooftop Details'!$A$30:$V$158,MATCH('Cash Flow'!$A110,'Commercial Rooftop Details'!$A$30:$A$158,0),COLUMN(Q$1)),INDEX('Ground-Mount Details'!$A$30:$V$158,MATCH('Cash Flow'!$A110,'Ground-Mount Details'!$A$30:$A$158,0),COLUMN(Q$1))))</f>
        <v>2.5173076923076927</v>
      </c>
      <c r="R110" s="242">
        <f>IF('Inputs &amp; Summary'!$D$15=Lists!$E$3,INDEX('Residential Rooftop Details'!$A$30:$X$158,MATCH('Cash Flow'!$A110,'Residential Rooftop Details'!$A$30:$A$158,0),COLUMN(R$1)),IF('Inputs &amp; Summary'!$D$15=Lists!$E$4,INDEX('Commercial Rooftop Details'!$A$30:$V$158,MATCH('Cash Flow'!$A110,'Commercial Rooftop Details'!$A$30:$A$158,0),COLUMN(R$1)),INDEX('Ground-Mount Details'!$A$30:$V$158,MATCH('Cash Flow'!$A110,'Ground-Mount Details'!$A$30:$A$158,0),COLUMN(R$1))))</f>
        <v>0</v>
      </c>
      <c r="S110" s="243">
        <f>IF('Inputs &amp; Summary'!$D$15=Lists!$E$3,INDEX('Residential Rooftop Details'!$A$30:$X$158,MATCH('Cash Flow'!$A110,'Residential Rooftop Details'!$A$30:$A$158,0),COLUMN(S$1)),IF('Inputs &amp; Summary'!$D$15=Lists!$E$4,INDEX('Commercial Rooftop Details'!$A$30:$V$158,MATCH('Cash Flow'!$A110,'Commercial Rooftop Details'!$A$30:$A$158,0),COLUMN(S$1)),INDEX('Ground-Mount Details'!$A$30:$V$158,MATCH('Cash Flow'!$A110,'Ground-Mount Details'!$A$30:$A$158,0),COLUMN(S$1))))</f>
        <v>0</v>
      </c>
      <c r="T110" s="238">
        <f>IF('Inputs &amp; Summary'!$D$15=Lists!$E$3,INDEX('Residential Rooftop Details'!$A$30:$X$158,MATCH('Cash Flow'!$A110,'Residential Rooftop Details'!$A$30:$A$158,0),COLUMN(T$1)),IF('Inputs &amp; Summary'!$D$15=Lists!$E$4,INDEX('Commercial Rooftop Details'!$A$30:$V$158,MATCH('Cash Flow'!$A110,'Commercial Rooftop Details'!$A$30:$A$158,0),COLUMN(T$1)),INDEX('Ground-Mount Details'!$A$30:$V$158,MATCH('Cash Flow'!$A110,'Ground-Mount Details'!$A$30:$A$158,0),COLUMN(T$1))))</f>
        <v>0</v>
      </c>
      <c r="U110" s="244">
        <f>IF('Inputs &amp; Summary'!$D$15=Lists!$E$3,INDEX('Residential Rooftop Details'!$A$30:$X$158,MATCH('Cash Flow'!$A110,'Residential Rooftop Details'!$A$30:$A$158,0),COLUMN(U$1)),IF('Inputs &amp; Summary'!$D$15=Lists!$E$4,INDEX('Commercial Rooftop Details'!$A$30:$V$158,MATCH('Cash Flow'!$A110,'Commercial Rooftop Details'!$A$30:$A$158,0),COLUMN(U$1)),INDEX('Ground-Mount Details'!$A$30:$V$158,MATCH('Cash Flow'!$A110,'Ground-Mount Details'!$A$30:$A$158,0),COLUMN(U$1))))</f>
        <v>0</v>
      </c>
      <c r="V110" s="245">
        <f t="shared" si="10"/>
        <v>0</v>
      </c>
      <c r="W110" s="245">
        <f>NPV('Inputs &amp; Summary'!$D$6,Y110:BL110)</f>
        <v>0</v>
      </c>
      <c r="X110" s="246">
        <f t="shared" si="9"/>
        <v>0</v>
      </c>
      <c r="Y110" s="248">
        <f>$D110*IF(Y$1&gt;'Inputs &amp; Summary'!$D$5,0,IF(Y$1&gt;VLOOKUP($G110,Lists!$J$17:$K$21,2),IF($M110=Lists!$H$3,IF($K110&lt;1,(($S110/$K110)*((1+'Inputs &amp; Summary'!$D$7)^Y$1)),((INT(Y$1/$K110)-INT((Y$1-1)/$K110))*$S110*((1+'Inputs &amp; Summary'!$D$7)^Y$1))),(_xlfn.WEIBULL.DIST(Y$1,$L110,$K110,FALSE)*$S110*((1+'Inputs &amp; Summary'!$D$7)^Y$1))),IF($M110=Lists!$H$3,IF($K110&lt;1,((($R110*(1-$E110)+$Q110*(1-$F110))/$K110)*((1+'Inputs &amp; Summary'!$D$7)^Y$1)),((INT(Y$1/$K110)-INT((Y$1-1)/$K110))*($R110*(1-$E110)+$Q110*(1-$F110))*((1+'Inputs &amp; Summary'!$D$7)^Y$1))),((_xlfn.WEIBULL.DIST(Y$1,$L110,$K110,FALSE)*($R110*(1-$E110)+$Q110*(1-$F110))*((1+'Inputs &amp; Summary'!$D$7)^Y$1))))))</f>
        <v>0</v>
      </c>
      <c r="Z110" s="248">
        <f>$D110*IF(Z$1&gt;'Inputs &amp; Summary'!$D$5,0,IF(Z$1&gt;VLOOKUP($G110,Lists!$J$17:$K$21,2),IF($M110=Lists!$H$3,IF($K110&lt;1,(($S110/$K110)*((1+'Inputs &amp; Summary'!$D$7)^Z$1)),((INT(Z$1/$K110)-INT((Z$1-1)/$K110))*$S110*((1+'Inputs &amp; Summary'!$D$7)^Z$1))),(_xlfn.WEIBULL.DIST(Z$1,$L110,$K110,FALSE)*$S110*((1+'Inputs &amp; Summary'!$D$7)^Z$1))),IF($M110=Lists!$H$3,IF($K110&lt;1,((($R110*(1-$E110)+$Q110*(1-$F110))/$K110)*((1+'Inputs &amp; Summary'!$D$7)^Z$1)),((INT(Z$1/$K110)-INT((Z$1-1)/$K110))*($R110*(1-$E110)+$Q110*(1-$F110))*((1+'Inputs &amp; Summary'!$D$7)^Z$1))),((_xlfn.WEIBULL.DIST(Z$1,$L110,$K110,FALSE)*($R110*(1-$E110)+$Q110*(1-$F110))*((1+'Inputs &amp; Summary'!$D$7)^Z$1))))))</f>
        <v>0</v>
      </c>
      <c r="AA110" s="248">
        <f>$D110*IF(AA$1&gt;'Inputs &amp; Summary'!$D$5,0,IF(AA$1&gt;VLOOKUP($G110,Lists!$J$17:$K$21,2),IF($M110=Lists!$H$3,IF($K110&lt;1,(($S110/$K110)*((1+'Inputs &amp; Summary'!$D$7)^AA$1)),((INT(AA$1/$K110)-INT((AA$1-1)/$K110))*$S110*((1+'Inputs &amp; Summary'!$D$7)^AA$1))),(_xlfn.WEIBULL.DIST(AA$1,$L110,$K110,FALSE)*$S110*((1+'Inputs &amp; Summary'!$D$7)^AA$1))),IF($M110=Lists!$H$3,IF($K110&lt;1,((($R110*(1-$E110)+$Q110*(1-$F110))/$K110)*((1+'Inputs &amp; Summary'!$D$7)^AA$1)),((INT(AA$1/$K110)-INT((AA$1-1)/$K110))*($R110*(1-$E110)+$Q110*(1-$F110))*((1+'Inputs &amp; Summary'!$D$7)^AA$1))),((_xlfn.WEIBULL.DIST(AA$1,$L110,$K110,FALSE)*($R110*(1-$E110)+$Q110*(1-$F110))*((1+'Inputs &amp; Summary'!$D$7)^AA$1))))))</f>
        <v>0</v>
      </c>
      <c r="AB110" s="248">
        <f>$D110*IF(AB$1&gt;'Inputs &amp; Summary'!$D$5,0,IF(AB$1&gt;VLOOKUP($G110,Lists!$J$17:$K$21,2),IF($M110=Lists!$H$3,IF($K110&lt;1,(($S110/$K110)*((1+'Inputs &amp; Summary'!$D$7)^AB$1)),((INT(AB$1/$K110)-INT((AB$1-1)/$K110))*$S110*((1+'Inputs &amp; Summary'!$D$7)^AB$1))),(_xlfn.WEIBULL.DIST(AB$1,$L110,$K110,FALSE)*$S110*((1+'Inputs &amp; Summary'!$D$7)^AB$1))),IF($M110=Lists!$H$3,IF($K110&lt;1,((($R110*(1-$E110)+$Q110*(1-$F110))/$K110)*((1+'Inputs &amp; Summary'!$D$7)^AB$1)),((INT(AB$1/$K110)-INT((AB$1-1)/$K110))*($R110*(1-$E110)+$Q110*(1-$F110))*((1+'Inputs &amp; Summary'!$D$7)^AB$1))),((_xlfn.WEIBULL.DIST(AB$1,$L110,$K110,FALSE)*($R110*(1-$E110)+$Q110*(1-$F110))*((1+'Inputs &amp; Summary'!$D$7)^AB$1))))))</f>
        <v>0</v>
      </c>
      <c r="AC110" s="248">
        <f>$D110*IF(AC$1&gt;'Inputs &amp; Summary'!$D$5,0,IF(AC$1&gt;VLOOKUP($G110,Lists!$J$17:$K$21,2),IF($M110=Lists!$H$3,IF($K110&lt;1,(($S110/$K110)*((1+'Inputs &amp; Summary'!$D$7)^AC$1)),((INT(AC$1/$K110)-INT((AC$1-1)/$K110))*$S110*((1+'Inputs &amp; Summary'!$D$7)^AC$1))),(_xlfn.WEIBULL.DIST(AC$1,$L110,$K110,FALSE)*$S110*((1+'Inputs &amp; Summary'!$D$7)^AC$1))),IF($M110=Lists!$H$3,IF($K110&lt;1,((($R110*(1-$E110)+$Q110*(1-$F110))/$K110)*((1+'Inputs &amp; Summary'!$D$7)^AC$1)),((INT(AC$1/$K110)-INT((AC$1-1)/$K110))*($R110*(1-$E110)+$Q110*(1-$F110))*((1+'Inputs &amp; Summary'!$D$7)^AC$1))),((_xlfn.WEIBULL.DIST(AC$1,$L110,$K110,FALSE)*($R110*(1-$E110)+$Q110*(1-$F110))*((1+'Inputs &amp; Summary'!$D$7)^AC$1))))))</f>
        <v>0</v>
      </c>
      <c r="AD110" s="248">
        <f>$D110*IF(AD$1&gt;'Inputs &amp; Summary'!$D$5,0,IF(AD$1&gt;VLOOKUP($G110,Lists!$J$17:$K$21,2),IF($M110=Lists!$H$3,IF($K110&lt;1,(($S110/$K110)*((1+'Inputs &amp; Summary'!$D$7)^AD$1)),((INT(AD$1/$K110)-INT((AD$1-1)/$K110))*$S110*((1+'Inputs &amp; Summary'!$D$7)^AD$1))),(_xlfn.WEIBULL.DIST(AD$1,$L110,$K110,FALSE)*$S110*((1+'Inputs &amp; Summary'!$D$7)^AD$1))),IF($M110=Lists!$H$3,IF($K110&lt;1,((($R110*(1-$E110)+$Q110*(1-$F110))/$K110)*((1+'Inputs &amp; Summary'!$D$7)^AD$1)),((INT(AD$1/$K110)-INT((AD$1-1)/$K110))*($R110*(1-$E110)+$Q110*(1-$F110))*((1+'Inputs &amp; Summary'!$D$7)^AD$1))),((_xlfn.WEIBULL.DIST(AD$1,$L110,$K110,FALSE)*($R110*(1-$E110)+$Q110*(1-$F110))*((1+'Inputs &amp; Summary'!$D$7)^AD$1))))))</f>
        <v>0</v>
      </c>
      <c r="AE110" s="248">
        <f>$D110*IF(AE$1&gt;'Inputs &amp; Summary'!$D$5,0,IF(AE$1&gt;VLOOKUP($G110,Lists!$J$17:$K$21,2),IF($M110=Lists!$H$3,IF($K110&lt;1,(($S110/$K110)*((1+'Inputs &amp; Summary'!$D$7)^AE$1)),((INT(AE$1/$K110)-INT((AE$1-1)/$K110))*$S110*((1+'Inputs &amp; Summary'!$D$7)^AE$1))),(_xlfn.WEIBULL.DIST(AE$1,$L110,$K110,FALSE)*$S110*((1+'Inputs &amp; Summary'!$D$7)^AE$1))),IF($M110=Lists!$H$3,IF($K110&lt;1,((($R110*(1-$E110)+$Q110*(1-$F110))/$K110)*((1+'Inputs &amp; Summary'!$D$7)^AE$1)),((INT(AE$1/$K110)-INT((AE$1-1)/$K110))*($R110*(1-$E110)+$Q110*(1-$F110))*((1+'Inputs &amp; Summary'!$D$7)^AE$1))),((_xlfn.WEIBULL.DIST(AE$1,$L110,$K110,FALSE)*($R110*(1-$E110)+$Q110*(1-$F110))*((1+'Inputs &amp; Summary'!$D$7)^AE$1))))))</f>
        <v>0</v>
      </c>
      <c r="AF110" s="248">
        <f>$D110*IF(AF$1&gt;'Inputs &amp; Summary'!$D$5,0,IF(AF$1&gt;VLOOKUP($G110,Lists!$J$17:$K$21,2),IF($M110=Lists!$H$3,IF($K110&lt;1,(($S110/$K110)*((1+'Inputs &amp; Summary'!$D$7)^AF$1)),((INT(AF$1/$K110)-INT((AF$1-1)/$K110))*$S110*((1+'Inputs &amp; Summary'!$D$7)^AF$1))),(_xlfn.WEIBULL.DIST(AF$1,$L110,$K110,FALSE)*$S110*((1+'Inputs &amp; Summary'!$D$7)^AF$1))),IF($M110=Lists!$H$3,IF($K110&lt;1,((($R110*(1-$E110)+$Q110*(1-$F110))/$K110)*((1+'Inputs &amp; Summary'!$D$7)^AF$1)),((INT(AF$1/$K110)-INT((AF$1-1)/$K110))*($R110*(1-$E110)+$Q110*(1-$F110))*((1+'Inputs &amp; Summary'!$D$7)^AF$1))),((_xlfn.WEIBULL.DIST(AF$1,$L110,$K110,FALSE)*($R110*(1-$E110)+$Q110*(1-$F110))*((1+'Inputs &amp; Summary'!$D$7)^AF$1))))))</f>
        <v>0</v>
      </c>
      <c r="AG110" s="248">
        <f>$D110*IF(AG$1&gt;'Inputs &amp; Summary'!$D$5,0,IF(AG$1&gt;VLOOKUP($G110,Lists!$J$17:$K$21,2),IF($M110=Lists!$H$3,IF($K110&lt;1,(($S110/$K110)*((1+'Inputs &amp; Summary'!$D$7)^AG$1)),((INT(AG$1/$K110)-INT((AG$1-1)/$K110))*$S110*((1+'Inputs &amp; Summary'!$D$7)^AG$1))),(_xlfn.WEIBULL.DIST(AG$1,$L110,$K110,FALSE)*$S110*((1+'Inputs &amp; Summary'!$D$7)^AG$1))),IF($M110=Lists!$H$3,IF($K110&lt;1,((($R110*(1-$E110)+$Q110*(1-$F110))/$K110)*((1+'Inputs &amp; Summary'!$D$7)^AG$1)),((INT(AG$1/$K110)-INT((AG$1-1)/$K110))*($R110*(1-$E110)+$Q110*(1-$F110))*((1+'Inputs &amp; Summary'!$D$7)^AG$1))),((_xlfn.WEIBULL.DIST(AG$1,$L110,$K110,FALSE)*($R110*(1-$E110)+$Q110*(1-$F110))*((1+'Inputs &amp; Summary'!$D$7)^AG$1))))))</f>
        <v>0</v>
      </c>
      <c r="AH110" s="248">
        <f>$D110*IF(AH$1&gt;'Inputs &amp; Summary'!$D$5,0,IF(AH$1&gt;VLOOKUP($G110,Lists!$J$17:$K$21,2),IF($M110=Lists!$H$3,IF($K110&lt;1,(($S110/$K110)*((1+'Inputs &amp; Summary'!$D$7)^AH$1)),((INT(AH$1/$K110)-INT((AH$1-1)/$K110))*$S110*((1+'Inputs &amp; Summary'!$D$7)^AH$1))),(_xlfn.WEIBULL.DIST(AH$1,$L110,$K110,FALSE)*$S110*((1+'Inputs &amp; Summary'!$D$7)^AH$1))),IF($M110=Lists!$H$3,IF($K110&lt;1,((($R110*(1-$E110)+$Q110*(1-$F110))/$K110)*((1+'Inputs &amp; Summary'!$D$7)^AH$1)),((INT(AH$1/$K110)-INT((AH$1-1)/$K110))*($R110*(1-$E110)+$Q110*(1-$F110))*((1+'Inputs &amp; Summary'!$D$7)^AH$1))),((_xlfn.WEIBULL.DIST(AH$1,$L110,$K110,FALSE)*($R110*(1-$E110)+$Q110*(1-$F110))*((1+'Inputs &amp; Summary'!$D$7)^AH$1))))))</f>
        <v>0</v>
      </c>
      <c r="AI110" s="248">
        <f>$D110*IF(AI$1&gt;'Inputs &amp; Summary'!$D$5,0,IF(AI$1&gt;VLOOKUP($G110,Lists!$J$17:$K$21,2),IF($M110=Lists!$H$3,IF($K110&lt;1,(($S110/$K110)*((1+'Inputs &amp; Summary'!$D$7)^AI$1)),((INT(AI$1/$K110)-INT((AI$1-1)/$K110))*$S110*((1+'Inputs &amp; Summary'!$D$7)^AI$1))),(_xlfn.WEIBULL.DIST(AI$1,$L110,$K110,FALSE)*$S110*((1+'Inputs &amp; Summary'!$D$7)^AI$1))),IF($M110=Lists!$H$3,IF($K110&lt;1,((($R110*(1-$E110)+$Q110*(1-$F110))/$K110)*((1+'Inputs &amp; Summary'!$D$7)^AI$1)),((INT(AI$1/$K110)-INT((AI$1-1)/$K110))*($R110*(1-$E110)+$Q110*(1-$F110))*((1+'Inputs &amp; Summary'!$D$7)^AI$1))),((_xlfn.WEIBULL.DIST(AI$1,$L110,$K110,FALSE)*($R110*(1-$E110)+$Q110*(1-$F110))*((1+'Inputs &amp; Summary'!$D$7)^AI$1))))))</f>
        <v>0</v>
      </c>
      <c r="AJ110" s="248">
        <f>$D110*IF(AJ$1&gt;'Inputs &amp; Summary'!$D$5,0,IF(AJ$1&gt;VLOOKUP($G110,Lists!$J$17:$K$21,2),IF($M110=Lists!$H$3,IF($K110&lt;1,(($S110/$K110)*((1+'Inputs &amp; Summary'!$D$7)^AJ$1)),((INT(AJ$1/$K110)-INT((AJ$1-1)/$K110))*$S110*((1+'Inputs &amp; Summary'!$D$7)^AJ$1))),(_xlfn.WEIBULL.DIST(AJ$1,$L110,$K110,FALSE)*$S110*((1+'Inputs &amp; Summary'!$D$7)^AJ$1))),IF($M110=Lists!$H$3,IF($K110&lt;1,((($R110*(1-$E110)+$Q110*(1-$F110))/$K110)*((1+'Inputs &amp; Summary'!$D$7)^AJ$1)),((INT(AJ$1/$K110)-INT((AJ$1-1)/$K110))*($R110*(1-$E110)+$Q110*(1-$F110))*((1+'Inputs &amp; Summary'!$D$7)^AJ$1))),((_xlfn.WEIBULL.DIST(AJ$1,$L110,$K110,FALSE)*($R110*(1-$E110)+$Q110*(1-$F110))*((1+'Inputs &amp; Summary'!$D$7)^AJ$1))))))</f>
        <v>0</v>
      </c>
      <c r="AK110" s="248">
        <f>$D110*IF(AK$1&gt;'Inputs &amp; Summary'!$D$5,0,IF(AK$1&gt;VLOOKUP($G110,Lists!$J$17:$K$21,2),IF($M110=Lists!$H$3,IF($K110&lt;1,(($S110/$K110)*((1+'Inputs &amp; Summary'!$D$7)^AK$1)),((INT(AK$1/$K110)-INT((AK$1-1)/$K110))*$S110*((1+'Inputs &amp; Summary'!$D$7)^AK$1))),(_xlfn.WEIBULL.DIST(AK$1,$L110,$K110,FALSE)*$S110*((1+'Inputs &amp; Summary'!$D$7)^AK$1))),IF($M110=Lists!$H$3,IF($K110&lt;1,((($R110*(1-$E110)+$Q110*(1-$F110))/$K110)*((1+'Inputs &amp; Summary'!$D$7)^AK$1)),((INT(AK$1/$K110)-INT((AK$1-1)/$K110))*($R110*(1-$E110)+$Q110*(1-$F110))*((1+'Inputs &amp; Summary'!$D$7)^AK$1))),((_xlfn.WEIBULL.DIST(AK$1,$L110,$K110,FALSE)*($R110*(1-$E110)+$Q110*(1-$F110))*((1+'Inputs &amp; Summary'!$D$7)^AK$1))))))</f>
        <v>0</v>
      </c>
      <c r="AL110" s="248">
        <f>$D110*IF(AL$1&gt;'Inputs &amp; Summary'!$D$5,0,IF(AL$1&gt;VLOOKUP($G110,Lists!$J$17:$K$21,2),IF($M110=Lists!$H$3,IF($K110&lt;1,(($S110/$K110)*((1+'Inputs &amp; Summary'!$D$7)^AL$1)),((INT(AL$1/$K110)-INT((AL$1-1)/$K110))*$S110*((1+'Inputs &amp; Summary'!$D$7)^AL$1))),(_xlfn.WEIBULL.DIST(AL$1,$L110,$K110,FALSE)*$S110*((1+'Inputs &amp; Summary'!$D$7)^AL$1))),IF($M110=Lists!$H$3,IF($K110&lt;1,((($R110*(1-$E110)+$Q110*(1-$F110))/$K110)*((1+'Inputs &amp; Summary'!$D$7)^AL$1)),((INT(AL$1/$K110)-INT((AL$1-1)/$K110))*($R110*(1-$E110)+$Q110*(1-$F110))*((1+'Inputs &amp; Summary'!$D$7)^AL$1))),((_xlfn.WEIBULL.DIST(AL$1,$L110,$K110,FALSE)*($R110*(1-$E110)+$Q110*(1-$F110))*((1+'Inputs &amp; Summary'!$D$7)^AL$1))))))</f>
        <v>0</v>
      </c>
      <c r="AM110" s="248">
        <f>$D110*IF(AM$1&gt;'Inputs &amp; Summary'!$D$5,0,IF(AM$1&gt;VLOOKUP($G110,Lists!$J$17:$K$21,2),IF($M110=Lists!$H$3,IF($K110&lt;1,(($S110/$K110)*((1+'Inputs &amp; Summary'!$D$7)^AM$1)),((INT(AM$1/$K110)-INT((AM$1-1)/$K110))*$S110*((1+'Inputs &amp; Summary'!$D$7)^AM$1))),(_xlfn.WEIBULL.DIST(AM$1,$L110,$K110,FALSE)*$S110*((1+'Inputs &amp; Summary'!$D$7)^AM$1))),IF($M110=Lists!$H$3,IF($K110&lt;1,((($R110*(1-$E110)+$Q110*(1-$F110))/$K110)*((1+'Inputs &amp; Summary'!$D$7)^AM$1)),((INT(AM$1/$K110)-INT((AM$1-1)/$K110))*($R110*(1-$E110)+$Q110*(1-$F110))*((1+'Inputs &amp; Summary'!$D$7)^AM$1))),((_xlfn.WEIBULL.DIST(AM$1,$L110,$K110,FALSE)*($R110*(1-$E110)+$Q110*(1-$F110))*((1+'Inputs &amp; Summary'!$D$7)^AM$1))))))</f>
        <v>0</v>
      </c>
      <c r="AN110" s="248">
        <f>$D110*IF(AN$1&gt;'Inputs &amp; Summary'!$D$5,0,IF(AN$1&gt;VLOOKUP($G110,Lists!$J$17:$K$21,2),IF($M110=Lists!$H$3,IF($K110&lt;1,(($S110/$K110)*((1+'Inputs &amp; Summary'!$D$7)^AN$1)),((INT(AN$1/$K110)-INT((AN$1-1)/$K110))*$S110*((1+'Inputs &amp; Summary'!$D$7)^AN$1))),(_xlfn.WEIBULL.DIST(AN$1,$L110,$K110,FALSE)*$S110*((1+'Inputs &amp; Summary'!$D$7)^AN$1))),IF($M110=Lists!$H$3,IF($K110&lt;1,((($R110*(1-$E110)+$Q110*(1-$F110))/$K110)*((1+'Inputs &amp; Summary'!$D$7)^AN$1)),((INT(AN$1/$K110)-INT((AN$1-1)/$K110))*($R110*(1-$E110)+$Q110*(1-$F110))*((1+'Inputs &amp; Summary'!$D$7)^AN$1))),((_xlfn.WEIBULL.DIST(AN$1,$L110,$K110,FALSE)*($R110*(1-$E110)+$Q110*(1-$F110))*((1+'Inputs &amp; Summary'!$D$7)^AN$1))))))</f>
        <v>0</v>
      </c>
      <c r="AO110" s="248">
        <f>$D110*IF(AO$1&gt;'Inputs &amp; Summary'!$D$5,0,IF(AO$1&gt;VLOOKUP($G110,Lists!$J$17:$K$21,2),IF($M110=Lists!$H$3,IF($K110&lt;1,(($S110/$K110)*((1+'Inputs &amp; Summary'!$D$7)^AO$1)),((INT(AO$1/$K110)-INT((AO$1-1)/$K110))*$S110*((1+'Inputs &amp; Summary'!$D$7)^AO$1))),(_xlfn.WEIBULL.DIST(AO$1,$L110,$K110,FALSE)*$S110*((1+'Inputs &amp; Summary'!$D$7)^AO$1))),IF($M110=Lists!$H$3,IF($K110&lt;1,((($R110*(1-$E110)+$Q110*(1-$F110))/$K110)*((1+'Inputs &amp; Summary'!$D$7)^AO$1)),((INT(AO$1/$K110)-INT((AO$1-1)/$K110))*($R110*(1-$E110)+$Q110*(1-$F110))*((1+'Inputs &amp; Summary'!$D$7)^AO$1))),((_xlfn.WEIBULL.DIST(AO$1,$L110,$K110,FALSE)*($R110*(1-$E110)+$Q110*(1-$F110))*((1+'Inputs &amp; Summary'!$D$7)^AO$1))))))</f>
        <v>0</v>
      </c>
      <c r="AP110" s="248">
        <f>$D110*IF(AP$1&gt;'Inputs &amp; Summary'!$D$5,0,IF(AP$1&gt;VLOOKUP($G110,Lists!$J$17:$K$21,2),IF($M110=Lists!$H$3,IF($K110&lt;1,(($S110/$K110)*((1+'Inputs &amp; Summary'!$D$7)^AP$1)),((INT(AP$1/$K110)-INT((AP$1-1)/$K110))*$S110*((1+'Inputs &amp; Summary'!$D$7)^AP$1))),(_xlfn.WEIBULL.DIST(AP$1,$L110,$K110,FALSE)*$S110*((1+'Inputs &amp; Summary'!$D$7)^AP$1))),IF($M110=Lists!$H$3,IF($K110&lt;1,((($R110*(1-$E110)+$Q110*(1-$F110))/$K110)*((1+'Inputs &amp; Summary'!$D$7)^AP$1)),((INT(AP$1/$K110)-INT((AP$1-1)/$K110))*($R110*(1-$E110)+$Q110*(1-$F110))*((1+'Inputs &amp; Summary'!$D$7)^AP$1))),((_xlfn.WEIBULL.DIST(AP$1,$L110,$K110,FALSE)*($R110*(1-$E110)+$Q110*(1-$F110))*((1+'Inputs &amp; Summary'!$D$7)^AP$1))))))</f>
        <v>0</v>
      </c>
      <c r="AQ110" s="248">
        <f>$D110*IF(AQ$1&gt;'Inputs &amp; Summary'!$D$5,0,IF(AQ$1&gt;VLOOKUP($G110,Lists!$J$17:$K$21,2),IF($M110=Lists!$H$3,IF($K110&lt;1,(($S110/$K110)*((1+'Inputs &amp; Summary'!$D$7)^AQ$1)),((INT(AQ$1/$K110)-INT((AQ$1-1)/$K110))*$S110*((1+'Inputs &amp; Summary'!$D$7)^AQ$1))),(_xlfn.WEIBULL.DIST(AQ$1,$L110,$K110,FALSE)*$S110*((1+'Inputs &amp; Summary'!$D$7)^AQ$1))),IF($M110=Lists!$H$3,IF($K110&lt;1,((($R110*(1-$E110)+$Q110*(1-$F110))/$K110)*((1+'Inputs &amp; Summary'!$D$7)^AQ$1)),((INT(AQ$1/$K110)-INT((AQ$1-1)/$K110))*($R110*(1-$E110)+$Q110*(1-$F110))*((1+'Inputs &amp; Summary'!$D$7)^AQ$1))),((_xlfn.WEIBULL.DIST(AQ$1,$L110,$K110,FALSE)*($R110*(1-$E110)+$Q110*(1-$F110))*((1+'Inputs &amp; Summary'!$D$7)^AQ$1))))))</f>
        <v>0</v>
      </c>
      <c r="AR110" s="248">
        <f>$D110*IF(AR$1&gt;'Inputs &amp; Summary'!$D$5,0,IF(AR$1&gt;VLOOKUP($G110,Lists!$J$17:$K$21,2),IF($M110=Lists!$H$3,IF($K110&lt;1,(($S110/$K110)*((1+'Inputs &amp; Summary'!$D$7)^AR$1)),((INT(AR$1/$K110)-INT((AR$1-1)/$K110))*$S110*((1+'Inputs &amp; Summary'!$D$7)^AR$1))),(_xlfn.WEIBULL.DIST(AR$1,$L110,$K110,FALSE)*$S110*((1+'Inputs &amp; Summary'!$D$7)^AR$1))),IF($M110=Lists!$H$3,IF($K110&lt;1,((($R110*(1-$E110)+$Q110*(1-$F110))/$K110)*((1+'Inputs &amp; Summary'!$D$7)^AR$1)),((INT(AR$1/$K110)-INT((AR$1-1)/$K110))*($R110*(1-$E110)+$Q110*(1-$F110))*((1+'Inputs &amp; Summary'!$D$7)^AR$1))),((_xlfn.WEIBULL.DIST(AR$1,$L110,$K110,FALSE)*($R110*(1-$E110)+$Q110*(1-$F110))*((1+'Inputs &amp; Summary'!$D$7)^AR$1))))))</f>
        <v>0</v>
      </c>
      <c r="AS110" s="248">
        <f>$D110*IF(AS$1&gt;'Inputs &amp; Summary'!$D$5,0,IF(AS$1&gt;VLOOKUP($G110,Lists!$J$17:$K$21,2),IF($M110=Lists!$H$3,IF($K110&lt;1,(($S110/$K110)*((1+'Inputs &amp; Summary'!$D$7)^AS$1)),((INT(AS$1/$K110)-INT((AS$1-1)/$K110))*$S110*((1+'Inputs &amp; Summary'!$D$7)^AS$1))),(_xlfn.WEIBULL.DIST(AS$1,$L110,$K110,FALSE)*$S110*((1+'Inputs &amp; Summary'!$D$7)^AS$1))),IF($M110=Lists!$H$3,IF($K110&lt;1,((($R110*(1-$E110)+$Q110*(1-$F110))/$K110)*((1+'Inputs &amp; Summary'!$D$7)^AS$1)),((INT(AS$1/$K110)-INT((AS$1-1)/$K110))*($R110*(1-$E110)+$Q110*(1-$F110))*((1+'Inputs &amp; Summary'!$D$7)^AS$1))),((_xlfn.WEIBULL.DIST(AS$1,$L110,$K110,FALSE)*($R110*(1-$E110)+$Q110*(1-$F110))*((1+'Inputs &amp; Summary'!$D$7)^AS$1))))))</f>
        <v>0</v>
      </c>
      <c r="AT110" s="248">
        <f>$D110*IF(AT$1&gt;'Inputs &amp; Summary'!$D$5,0,IF(AT$1&gt;VLOOKUP($G110,Lists!$J$17:$K$21,2),IF($M110=Lists!$H$3,IF($K110&lt;1,(($S110/$K110)*((1+'Inputs &amp; Summary'!$D$7)^AT$1)),((INT(AT$1/$K110)-INT((AT$1-1)/$K110))*$S110*((1+'Inputs &amp; Summary'!$D$7)^AT$1))),(_xlfn.WEIBULL.DIST(AT$1,$L110,$K110,FALSE)*$S110*((1+'Inputs &amp; Summary'!$D$7)^AT$1))),IF($M110=Lists!$H$3,IF($K110&lt;1,((($R110*(1-$E110)+$Q110*(1-$F110))/$K110)*((1+'Inputs &amp; Summary'!$D$7)^AT$1)),((INT(AT$1/$K110)-INT((AT$1-1)/$K110))*($R110*(1-$E110)+$Q110*(1-$F110))*((1+'Inputs &amp; Summary'!$D$7)^AT$1))),((_xlfn.WEIBULL.DIST(AT$1,$L110,$K110,FALSE)*($R110*(1-$E110)+$Q110*(1-$F110))*((1+'Inputs &amp; Summary'!$D$7)^AT$1))))))</f>
        <v>0</v>
      </c>
      <c r="AU110" s="248">
        <f>$D110*IF(AU$1&gt;'Inputs &amp; Summary'!$D$5,0,IF(AU$1&gt;VLOOKUP($G110,Lists!$J$17:$K$21,2),IF($M110=Lists!$H$3,IF($K110&lt;1,(($S110/$K110)*((1+'Inputs &amp; Summary'!$D$7)^AU$1)),((INT(AU$1/$K110)-INT((AU$1-1)/$K110))*$S110*((1+'Inputs &amp; Summary'!$D$7)^AU$1))),(_xlfn.WEIBULL.DIST(AU$1,$L110,$K110,FALSE)*$S110*((1+'Inputs &amp; Summary'!$D$7)^AU$1))),IF($M110=Lists!$H$3,IF($K110&lt;1,((($R110*(1-$E110)+$Q110*(1-$F110))/$K110)*((1+'Inputs &amp; Summary'!$D$7)^AU$1)),((INT(AU$1/$K110)-INT((AU$1-1)/$K110))*($R110*(1-$E110)+$Q110*(1-$F110))*((1+'Inputs &amp; Summary'!$D$7)^AU$1))),((_xlfn.WEIBULL.DIST(AU$1,$L110,$K110,FALSE)*($R110*(1-$E110)+$Q110*(1-$F110))*((1+'Inputs &amp; Summary'!$D$7)^AU$1))))))</f>
        <v>0</v>
      </c>
      <c r="AV110" s="248">
        <f>$D110*IF(AV$1&gt;'Inputs &amp; Summary'!$D$5,0,IF(AV$1&gt;VLOOKUP($G110,Lists!$J$17:$K$21,2),IF($M110=Lists!$H$3,IF($K110&lt;1,(($S110/$K110)*((1+'Inputs &amp; Summary'!$D$7)^AV$1)),((INT(AV$1/$K110)-INT((AV$1-1)/$K110))*$S110*((1+'Inputs &amp; Summary'!$D$7)^AV$1))),(_xlfn.WEIBULL.DIST(AV$1,$L110,$K110,FALSE)*$S110*((1+'Inputs &amp; Summary'!$D$7)^AV$1))),IF($M110=Lists!$H$3,IF($K110&lt;1,((($R110*(1-$E110)+$Q110*(1-$F110))/$K110)*((1+'Inputs &amp; Summary'!$D$7)^AV$1)),((INT(AV$1/$K110)-INT((AV$1-1)/$K110))*($R110*(1-$E110)+$Q110*(1-$F110))*((1+'Inputs &amp; Summary'!$D$7)^AV$1))),((_xlfn.WEIBULL.DIST(AV$1,$L110,$K110,FALSE)*($R110*(1-$E110)+$Q110*(1-$F110))*((1+'Inputs &amp; Summary'!$D$7)^AV$1))))))</f>
        <v>0</v>
      </c>
      <c r="AW110" s="248">
        <f>$D110*IF(AW$1&gt;'Inputs &amp; Summary'!$D$5,0,IF(AW$1&gt;VLOOKUP($G110,Lists!$J$17:$K$21,2),IF($M110=Lists!$H$3,IF($K110&lt;1,(($S110/$K110)*((1+'Inputs &amp; Summary'!$D$7)^AW$1)),((INT(AW$1/$K110)-INT((AW$1-1)/$K110))*$S110*((1+'Inputs &amp; Summary'!$D$7)^AW$1))),(_xlfn.WEIBULL.DIST(AW$1,$L110,$K110,FALSE)*$S110*((1+'Inputs &amp; Summary'!$D$7)^AW$1))),IF($M110=Lists!$H$3,IF($K110&lt;1,((($R110*(1-$E110)+$Q110*(1-$F110))/$K110)*((1+'Inputs &amp; Summary'!$D$7)^AW$1)),((INT(AW$1/$K110)-INT((AW$1-1)/$K110))*($R110*(1-$E110)+$Q110*(1-$F110))*((1+'Inputs &amp; Summary'!$D$7)^AW$1))),((_xlfn.WEIBULL.DIST(AW$1,$L110,$K110,FALSE)*($R110*(1-$E110)+$Q110*(1-$F110))*((1+'Inputs &amp; Summary'!$D$7)^AW$1))))))</f>
        <v>0</v>
      </c>
      <c r="AX110" s="248">
        <f>$D110*IF(AX$1&gt;'Inputs &amp; Summary'!$D$5,0,IF(AX$1&gt;VLOOKUP($G110,Lists!$J$17:$K$21,2),IF($M110=Lists!$H$3,IF($K110&lt;1,(($S110/$K110)*((1+'Inputs &amp; Summary'!$D$7)^AX$1)),((INT(AX$1/$K110)-INT((AX$1-1)/$K110))*$S110*((1+'Inputs &amp; Summary'!$D$7)^AX$1))),(_xlfn.WEIBULL.DIST(AX$1,$L110,$K110,FALSE)*$S110*((1+'Inputs &amp; Summary'!$D$7)^AX$1))),IF($M110=Lists!$H$3,IF($K110&lt;1,((($R110*(1-$E110)+$Q110*(1-$F110))/$K110)*((1+'Inputs &amp; Summary'!$D$7)^AX$1)),((INT(AX$1/$K110)-INT((AX$1-1)/$K110))*($R110*(1-$E110)+$Q110*(1-$F110))*((1+'Inputs &amp; Summary'!$D$7)^AX$1))),((_xlfn.WEIBULL.DIST(AX$1,$L110,$K110,FALSE)*($R110*(1-$E110)+$Q110*(1-$F110))*((1+'Inputs &amp; Summary'!$D$7)^AX$1))))))</f>
        <v>0</v>
      </c>
      <c r="AY110" s="248">
        <f>$D110*IF(AY$1&gt;'Inputs &amp; Summary'!$D$5,0,IF(AY$1&gt;VLOOKUP($G110,Lists!$J$17:$K$21,2),IF($M110=Lists!$H$3,IF($K110&lt;1,(($S110/$K110)*((1+'Inputs &amp; Summary'!$D$7)^AY$1)),((INT(AY$1/$K110)-INT((AY$1-1)/$K110))*$S110*((1+'Inputs &amp; Summary'!$D$7)^AY$1))),(_xlfn.WEIBULL.DIST(AY$1,$L110,$K110,FALSE)*$S110*((1+'Inputs &amp; Summary'!$D$7)^AY$1))),IF($M110=Lists!$H$3,IF($K110&lt;1,((($R110*(1-$E110)+$Q110*(1-$F110))/$K110)*((1+'Inputs &amp; Summary'!$D$7)^AY$1)),((INT(AY$1/$K110)-INT((AY$1-1)/$K110))*($R110*(1-$E110)+$Q110*(1-$F110))*((1+'Inputs &amp; Summary'!$D$7)^AY$1))),((_xlfn.WEIBULL.DIST(AY$1,$L110,$K110,FALSE)*($R110*(1-$E110)+$Q110*(1-$F110))*((1+'Inputs &amp; Summary'!$D$7)^AY$1))))))</f>
        <v>0</v>
      </c>
      <c r="AZ110" s="248">
        <f>$D110*IF(AZ$1&gt;'Inputs &amp; Summary'!$D$5,0,IF(AZ$1&gt;VLOOKUP($G110,Lists!$J$17:$K$21,2),IF($M110=Lists!$H$3,IF($K110&lt;1,(($S110/$K110)*((1+'Inputs &amp; Summary'!$D$7)^AZ$1)),((INT(AZ$1/$K110)-INT((AZ$1-1)/$K110))*$S110*((1+'Inputs &amp; Summary'!$D$7)^AZ$1))),(_xlfn.WEIBULL.DIST(AZ$1,$L110,$K110,FALSE)*$S110*((1+'Inputs &amp; Summary'!$D$7)^AZ$1))),IF($M110=Lists!$H$3,IF($K110&lt;1,((($R110*(1-$E110)+$Q110*(1-$F110))/$K110)*((1+'Inputs &amp; Summary'!$D$7)^AZ$1)),((INT(AZ$1/$K110)-INT((AZ$1-1)/$K110))*($R110*(1-$E110)+$Q110*(1-$F110))*((1+'Inputs &amp; Summary'!$D$7)^AZ$1))),((_xlfn.WEIBULL.DIST(AZ$1,$L110,$K110,FALSE)*($R110*(1-$E110)+$Q110*(1-$F110))*((1+'Inputs &amp; Summary'!$D$7)^AZ$1))))))</f>
        <v>0</v>
      </c>
      <c r="BA110" s="248">
        <f>$D110*IF(BA$1&gt;'Inputs &amp; Summary'!$D$5,0,IF(BA$1&gt;VLOOKUP($G110,Lists!$J$17:$K$21,2),IF($M110=Lists!$H$3,IF($K110&lt;1,(($S110/$K110)*((1+'Inputs &amp; Summary'!$D$7)^BA$1)),((INT(BA$1/$K110)-INT((BA$1-1)/$K110))*$S110*((1+'Inputs &amp; Summary'!$D$7)^BA$1))),(_xlfn.WEIBULL.DIST(BA$1,$L110,$K110,FALSE)*$S110*((1+'Inputs &amp; Summary'!$D$7)^BA$1))),IF($M110=Lists!$H$3,IF($K110&lt;1,((($R110*(1-$E110)+$Q110*(1-$F110))/$K110)*((1+'Inputs &amp; Summary'!$D$7)^BA$1)),((INT(BA$1/$K110)-INT((BA$1-1)/$K110))*($R110*(1-$E110)+$Q110*(1-$F110))*((1+'Inputs &amp; Summary'!$D$7)^BA$1))),((_xlfn.WEIBULL.DIST(BA$1,$L110,$K110,FALSE)*($R110*(1-$E110)+$Q110*(1-$F110))*((1+'Inputs &amp; Summary'!$D$7)^BA$1))))))</f>
        <v>0</v>
      </c>
      <c r="BB110" s="248">
        <f>$D110*IF(BB$1&gt;'Inputs &amp; Summary'!$D$5,0,IF(BB$1&gt;VLOOKUP($G110,Lists!$J$17:$K$21,2),IF($M110=Lists!$H$3,IF($K110&lt;1,(($S110/$K110)*((1+'Inputs &amp; Summary'!$D$7)^BB$1)),((INT(BB$1/$K110)-INT((BB$1-1)/$K110))*$S110*((1+'Inputs &amp; Summary'!$D$7)^BB$1))),(_xlfn.WEIBULL.DIST(BB$1,$L110,$K110,FALSE)*$S110*((1+'Inputs &amp; Summary'!$D$7)^BB$1))),IF($M110=Lists!$H$3,IF($K110&lt;1,((($R110*(1-$E110)+$Q110*(1-$F110))/$K110)*((1+'Inputs &amp; Summary'!$D$7)^BB$1)),((INT(BB$1/$K110)-INT((BB$1-1)/$K110))*($R110*(1-$E110)+$Q110*(1-$F110))*((1+'Inputs &amp; Summary'!$D$7)^BB$1))),((_xlfn.WEIBULL.DIST(BB$1,$L110,$K110,FALSE)*($R110*(1-$E110)+$Q110*(1-$F110))*((1+'Inputs &amp; Summary'!$D$7)^BB$1))))))</f>
        <v>0</v>
      </c>
      <c r="BC110" s="248">
        <f>$D110*IF(BC$1&gt;'Inputs &amp; Summary'!$D$5,0,IF(BC$1&gt;VLOOKUP($G110,Lists!$J$17:$K$21,2),IF($M110=Lists!$H$3,IF($K110&lt;1,(($S110/$K110)*((1+'Inputs &amp; Summary'!$D$7)^BC$1)),((INT(BC$1/$K110)-INT((BC$1-1)/$K110))*$S110*((1+'Inputs &amp; Summary'!$D$7)^BC$1))),(_xlfn.WEIBULL.DIST(BC$1,$L110,$K110,FALSE)*$S110*((1+'Inputs &amp; Summary'!$D$7)^BC$1))),IF($M110=Lists!$H$3,IF($K110&lt;1,((($R110*(1-$E110)+$Q110*(1-$F110))/$K110)*((1+'Inputs &amp; Summary'!$D$7)^BC$1)),((INT(BC$1/$K110)-INT((BC$1-1)/$K110))*($R110*(1-$E110)+$Q110*(1-$F110))*((1+'Inputs &amp; Summary'!$D$7)^BC$1))),((_xlfn.WEIBULL.DIST(BC$1,$L110,$K110,FALSE)*($R110*(1-$E110)+$Q110*(1-$F110))*((1+'Inputs &amp; Summary'!$D$7)^BC$1))))))</f>
        <v>0</v>
      </c>
      <c r="BD110" s="248">
        <f>$D110*IF(BD$1&gt;'Inputs &amp; Summary'!$D$5,0,IF(BD$1&gt;VLOOKUP($G110,Lists!$J$17:$K$21,2),IF($M110=Lists!$H$3,IF($K110&lt;1,(($S110/$K110)*((1+'Inputs &amp; Summary'!$D$7)^BD$1)),((INT(BD$1/$K110)-INT((BD$1-1)/$K110))*$S110*((1+'Inputs &amp; Summary'!$D$7)^BD$1))),(_xlfn.WEIBULL.DIST(BD$1,$L110,$K110,FALSE)*$S110*((1+'Inputs &amp; Summary'!$D$7)^BD$1))),IF($M110=Lists!$H$3,IF($K110&lt;1,((($R110*(1-$E110)+$Q110*(1-$F110))/$K110)*((1+'Inputs &amp; Summary'!$D$7)^BD$1)),((INT(BD$1/$K110)-INT((BD$1-1)/$K110))*($R110*(1-$E110)+$Q110*(1-$F110))*((1+'Inputs &amp; Summary'!$D$7)^BD$1))),((_xlfn.WEIBULL.DIST(BD$1,$L110,$K110,FALSE)*($R110*(1-$E110)+$Q110*(1-$F110))*((1+'Inputs &amp; Summary'!$D$7)^BD$1))))))</f>
        <v>0</v>
      </c>
      <c r="BE110" s="248">
        <f>$D110*IF(BE$1&gt;'Inputs &amp; Summary'!$D$5,0,IF(BE$1&gt;VLOOKUP($G110,Lists!$J$17:$K$21,2),IF($M110=Lists!$H$3,IF($K110&lt;1,(($S110/$K110)*((1+'Inputs &amp; Summary'!$D$7)^BE$1)),((INT(BE$1/$K110)-INT((BE$1-1)/$K110))*$S110*((1+'Inputs &amp; Summary'!$D$7)^BE$1))),(_xlfn.WEIBULL.DIST(BE$1,$L110,$K110,FALSE)*$S110*((1+'Inputs &amp; Summary'!$D$7)^BE$1))),IF($M110=Lists!$H$3,IF($K110&lt;1,((($R110*(1-$E110)+$Q110*(1-$F110))/$K110)*((1+'Inputs &amp; Summary'!$D$7)^BE$1)),((INT(BE$1/$K110)-INT((BE$1-1)/$K110))*($R110*(1-$E110)+$Q110*(1-$F110))*((1+'Inputs &amp; Summary'!$D$7)^BE$1))),((_xlfn.WEIBULL.DIST(BE$1,$L110,$K110,FALSE)*($R110*(1-$E110)+$Q110*(1-$F110))*((1+'Inputs &amp; Summary'!$D$7)^BE$1))))))</f>
        <v>0</v>
      </c>
      <c r="BF110" s="248">
        <f>$D110*IF(BF$1&gt;'Inputs &amp; Summary'!$D$5,0,IF(BF$1&gt;VLOOKUP($G110,Lists!$J$17:$K$21,2),IF($M110=Lists!$H$3,IF($K110&lt;1,(($S110/$K110)*((1+'Inputs &amp; Summary'!$D$7)^BF$1)),((INT(BF$1/$K110)-INT((BF$1-1)/$K110))*$S110*((1+'Inputs &amp; Summary'!$D$7)^BF$1))),(_xlfn.WEIBULL.DIST(BF$1,$L110,$K110,FALSE)*$S110*((1+'Inputs &amp; Summary'!$D$7)^BF$1))),IF($M110=Lists!$H$3,IF($K110&lt;1,((($R110*(1-$E110)+$Q110*(1-$F110))/$K110)*((1+'Inputs &amp; Summary'!$D$7)^BF$1)),((INT(BF$1/$K110)-INT((BF$1-1)/$K110))*($R110*(1-$E110)+$Q110*(1-$F110))*((1+'Inputs &amp; Summary'!$D$7)^BF$1))),((_xlfn.WEIBULL.DIST(BF$1,$L110,$K110,FALSE)*($R110*(1-$E110)+$Q110*(1-$F110))*((1+'Inputs &amp; Summary'!$D$7)^BF$1))))))</f>
        <v>0</v>
      </c>
      <c r="BG110" s="248">
        <f>$D110*IF(BG$1&gt;'Inputs &amp; Summary'!$D$5,0,IF(BG$1&gt;VLOOKUP($G110,Lists!$J$17:$K$21,2),IF($M110=Lists!$H$3,IF($K110&lt;1,(($S110/$K110)*((1+'Inputs &amp; Summary'!$D$7)^BG$1)),((INT(BG$1/$K110)-INT((BG$1-1)/$K110))*$S110*((1+'Inputs &amp; Summary'!$D$7)^BG$1))),(_xlfn.WEIBULL.DIST(BG$1,$L110,$K110,FALSE)*$S110*((1+'Inputs &amp; Summary'!$D$7)^BG$1))),IF($M110=Lists!$H$3,IF($K110&lt;1,((($R110*(1-$E110)+$Q110*(1-$F110))/$K110)*((1+'Inputs &amp; Summary'!$D$7)^BG$1)),((INT(BG$1/$K110)-INT((BG$1-1)/$K110))*($R110*(1-$E110)+$Q110*(1-$F110))*((1+'Inputs &amp; Summary'!$D$7)^BG$1))),((_xlfn.WEIBULL.DIST(BG$1,$L110,$K110,FALSE)*($R110*(1-$E110)+$Q110*(1-$F110))*((1+'Inputs &amp; Summary'!$D$7)^BG$1))))))</f>
        <v>0</v>
      </c>
      <c r="BH110" s="248">
        <f>$D110*IF(BH$1&gt;'Inputs &amp; Summary'!$D$5,0,IF(BH$1&gt;VLOOKUP($G110,Lists!$J$17:$K$21,2),IF($M110=Lists!$H$3,IF($K110&lt;1,(($S110/$K110)*((1+'Inputs &amp; Summary'!$D$7)^BH$1)),((INT(BH$1/$K110)-INT((BH$1-1)/$K110))*$S110*((1+'Inputs &amp; Summary'!$D$7)^BH$1))),(_xlfn.WEIBULL.DIST(BH$1,$L110,$K110,FALSE)*$S110*((1+'Inputs &amp; Summary'!$D$7)^BH$1))),IF($M110=Lists!$H$3,IF($K110&lt;1,((($R110*(1-$E110)+$Q110*(1-$F110))/$K110)*((1+'Inputs &amp; Summary'!$D$7)^BH$1)),((INT(BH$1/$K110)-INT((BH$1-1)/$K110))*($R110*(1-$E110)+$Q110*(1-$F110))*((1+'Inputs &amp; Summary'!$D$7)^BH$1))),((_xlfn.WEIBULL.DIST(BH$1,$L110,$K110,FALSE)*($R110*(1-$E110)+$Q110*(1-$F110))*((1+'Inputs &amp; Summary'!$D$7)^BH$1))))))</f>
        <v>0</v>
      </c>
      <c r="BI110" s="248">
        <f>$D110*IF(BI$1&gt;'Inputs &amp; Summary'!$D$5,0,IF(BI$1&gt;VLOOKUP($G110,Lists!$J$17:$K$21,2),IF($M110=Lists!$H$3,IF($K110&lt;1,(($S110/$K110)*((1+'Inputs &amp; Summary'!$D$7)^BI$1)),((INT(BI$1/$K110)-INT((BI$1-1)/$K110))*$S110*((1+'Inputs &amp; Summary'!$D$7)^BI$1))),(_xlfn.WEIBULL.DIST(BI$1,$L110,$K110,FALSE)*$S110*((1+'Inputs &amp; Summary'!$D$7)^BI$1))),IF($M110=Lists!$H$3,IF($K110&lt;1,((($R110*(1-$E110)+$Q110*(1-$F110))/$K110)*((1+'Inputs &amp; Summary'!$D$7)^BI$1)),((INT(BI$1/$K110)-INT((BI$1-1)/$K110))*($R110*(1-$E110)+$Q110*(1-$F110))*((1+'Inputs &amp; Summary'!$D$7)^BI$1))),((_xlfn.WEIBULL.DIST(BI$1,$L110,$K110,FALSE)*($R110*(1-$E110)+$Q110*(1-$F110))*((1+'Inputs &amp; Summary'!$D$7)^BI$1))))))</f>
        <v>0</v>
      </c>
      <c r="BJ110" s="248">
        <f>$D110*IF(BJ$1&gt;'Inputs &amp; Summary'!$D$5,0,IF(BJ$1&gt;VLOOKUP($G110,Lists!$J$17:$K$21,2),IF($M110=Lists!$H$3,IF($K110&lt;1,(($S110/$K110)*((1+'Inputs &amp; Summary'!$D$7)^BJ$1)),((INT(BJ$1/$K110)-INT((BJ$1-1)/$K110))*$S110*((1+'Inputs &amp; Summary'!$D$7)^BJ$1))),(_xlfn.WEIBULL.DIST(BJ$1,$L110,$K110,FALSE)*$S110*((1+'Inputs &amp; Summary'!$D$7)^BJ$1))),IF($M110=Lists!$H$3,IF($K110&lt;1,((($R110*(1-$E110)+$Q110*(1-$F110))/$K110)*((1+'Inputs &amp; Summary'!$D$7)^BJ$1)),((INT(BJ$1/$K110)-INT((BJ$1-1)/$K110))*($R110*(1-$E110)+$Q110*(1-$F110))*((1+'Inputs &amp; Summary'!$D$7)^BJ$1))),((_xlfn.WEIBULL.DIST(BJ$1,$L110,$K110,FALSE)*($R110*(1-$E110)+$Q110*(1-$F110))*((1+'Inputs &amp; Summary'!$D$7)^BJ$1))))))</f>
        <v>0</v>
      </c>
      <c r="BK110" s="248">
        <f>$D110*IF(BK$1&gt;'Inputs &amp; Summary'!$D$5,0,IF(BK$1&gt;VLOOKUP($G110,Lists!$J$17:$K$21,2),IF($M110=Lists!$H$3,IF($K110&lt;1,(($S110/$K110)*((1+'Inputs &amp; Summary'!$D$7)^BK$1)),((INT(BK$1/$K110)-INT((BK$1-1)/$K110))*$S110*((1+'Inputs &amp; Summary'!$D$7)^BK$1))),(_xlfn.WEIBULL.DIST(BK$1,$L110,$K110,FALSE)*$S110*((1+'Inputs &amp; Summary'!$D$7)^BK$1))),IF($M110=Lists!$H$3,IF($K110&lt;1,((($R110*(1-$E110)+$Q110*(1-$F110))/$K110)*((1+'Inputs &amp; Summary'!$D$7)^BK$1)),((INT(BK$1/$K110)-INT((BK$1-1)/$K110))*($R110*(1-$E110)+$Q110*(1-$F110))*((1+'Inputs &amp; Summary'!$D$7)^BK$1))),((_xlfn.WEIBULL.DIST(BK$1,$L110,$K110,FALSE)*($R110*(1-$E110)+$Q110*(1-$F110))*((1+'Inputs &amp; Summary'!$D$7)^BK$1))))))</f>
        <v>0</v>
      </c>
      <c r="BL110" s="248">
        <f>$D110*IF(BL$1&gt;'Inputs &amp; Summary'!$D$5,0,IF(BL$1&gt;VLOOKUP($G110,Lists!$J$17:$K$21,2),IF($M110=Lists!$H$3,IF($K110&lt;1,(($S110/$K110)*((1+'Inputs &amp; Summary'!$D$7)^BL$1)),((INT(BL$1/$K110)-INT((BL$1-1)/$K110))*$S110*((1+'Inputs &amp; Summary'!$D$7)^BL$1))),(_xlfn.WEIBULL.DIST(BL$1,$L110,$K110,FALSE)*$S110*((1+'Inputs &amp; Summary'!$D$7)^BL$1))),IF($M110=Lists!$H$3,IF($K110&lt;1,((($R110*(1-$E110)+$Q110*(1-$F110))/$K110)*((1+'Inputs &amp; Summary'!$D$7)^BL$1)),((INT(BL$1/$K110)-INT((BL$1-1)/$K110))*($R110*(1-$E110)+$Q110*(1-$F110))*((1+'Inputs &amp; Summary'!$D$7)^BL$1))),((_xlfn.WEIBULL.DIST(BL$1,$L110,$K110,FALSE)*($R110*(1-$E110)+$Q110*(1-$F110))*((1+'Inputs &amp; Summary'!$D$7)^BL$1))))))</f>
        <v>0</v>
      </c>
    </row>
    <row r="111" spans="1:64" x14ac:dyDescent="0.3">
      <c r="A111" s="236" t="s">
        <v>29</v>
      </c>
      <c r="B111" s="117" t="str">
        <f>IF('Inputs &amp; Summary'!$D$15=Lists!$E$3,INDEX('Residential Rooftop Details'!$A$30:$X$158,MATCH('Cash Flow'!$A111,'Residential Rooftop Details'!$A$30:$A$158,0),COLUMN(B$1)),IF('Inputs &amp; Summary'!$D$15=Lists!$E$4,INDEX('Commercial Rooftop Details'!$A$30:$V$158,MATCH('Cash Flow'!$A111,'Commercial Rooftop Details'!$A$30:$A$158,0),COLUMN(B$1)),INDEX('Ground-Mount Details'!$A$30:$V$158,MATCH('Cash Flow'!$A111,'Ground-Mount Details'!$A$30:$A$158,0),COLUMN(B$1))))</f>
        <v>Preventive</v>
      </c>
      <c r="C111" s="117" t="str">
        <f>IF('Inputs &amp; Summary'!$D$15=Lists!$E$3,INDEX('Residential Rooftop Details'!$A$30:$X$158,MATCH('Cash Flow'!$A111,'Residential Rooftop Details'!$A$30:$A$158,0),COLUMN(C$1)),IF('Inputs &amp; Summary'!$D$15=Lists!$E$4,INDEX('Commercial Rooftop Details'!$A$30:$V$158,MATCH('Cash Flow'!$A111,'Commercial Rooftop Details'!$A$30:$A$158,0),COLUMN(C$1)),INDEX('Ground-Mount Details'!$A$30:$V$158,MATCH('Cash Flow'!$A111,'Ground-Mount Details'!$A$30:$A$158,0),COLUMN(C$1))))</f>
        <v>Tracker</v>
      </c>
      <c r="D111" s="117">
        <f>IF('Inputs &amp; Summary'!$D$15=Lists!$E$3,INDEX('Residential Rooftop Details'!$A$30:$X$158,MATCH('Cash Flow'!$A111,'Residential Rooftop Details'!$A$30:$A$158,0),COLUMN(D$1)),IF('Inputs &amp; Summary'!$D$15=Lists!$E$4,INDEX('Commercial Rooftop Details'!$A$30:$V$158,MATCH('Cash Flow'!$A111,'Commercial Rooftop Details'!$A$30:$A$158,0),COLUMN(D$1)),INDEX('Ground-Mount Details'!$A$30:$V$158,MATCH('Cash Flow'!$A111,'Ground-Mount Details'!$A$30:$A$158,0),COLUMN(D$1))))</f>
        <v>0</v>
      </c>
      <c r="E111" s="117">
        <f>IF('Inputs &amp; Summary'!$D$15=Lists!$E$3,INDEX('Residential Rooftop Details'!$A$30:$X$158,MATCH('Cash Flow'!$A111,'Residential Rooftop Details'!$A$30:$A$158,0),COLUMN(E$1)),IF('Inputs &amp; Summary'!$D$15=Lists!$E$4,INDEX('Commercial Rooftop Details'!$A$30:$V$158,MATCH('Cash Flow'!$A111,'Commercial Rooftop Details'!$A$30:$A$158,0),COLUMN(E$1)),INDEX('Ground-Mount Details'!$A$30:$V$158,MATCH('Cash Flow'!$A111,'Ground-Mount Details'!$A$30:$A$158,0),COLUMN(E$1))))</f>
        <v>0</v>
      </c>
      <c r="F111" s="117">
        <f>IF('Inputs &amp; Summary'!$D$15=Lists!$E$3,INDEX('Residential Rooftop Details'!$A$30:$X$158,MATCH('Cash Flow'!$A111,'Residential Rooftop Details'!$A$30:$A$158,0),COLUMN(F$1)),IF('Inputs &amp; Summary'!$D$15=Lists!$E$4,INDEX('Commercial Rooftop Details'!$A$30:$V$158,MATCH('Cash Flow'!$A111,'Commercial Rooftop Details'!$A$30:$A$158,0),COLUMN(F$1)),INDEX('Ground-Mount Details'!$A$30:$V$158,MATCH('Cash Flow'!$A111,'Ground-Mount Details'!$A$30:$A$158,0),COLUMN(F$1))))</f>
        <v>0</v>
      </c>
      <c r="G111" s="237" t="str">
        <f>IF('Inputs &amp; Summary'!$D$15=Lists!$E$3,INDEX('Residential Rooftop Details'!$A$30:$X$158,MATCH('Cash Flow'!$A111,'Residential Rooftop Details'!$A$30:$A$158,0),COLUMN(G$1)),IF('Inputs &amp; Summary'!$D$15=Lists!$E$4,INDEX('Commercial Rooftop Details'!$A$30:$V$158,MATCH('Cash Flow'!$A111,'Commercial Rooftop Details'!$A$30:$A$158,0),COLUMN(G$1)),INDEX('Ground-Mount Details'!$A$30:$V$158,MATCH('Cash Flow'!$A111,'Ground-Mount Details'!$A$30:$A$158,0),COLUMN(G$1))))</f>
        <v>N/A</v>
      </c>
      <c r="H111" s="237" t="str">
        <f>IF('Inputs &amp; Summary'!$D$15=Lists!$E$3,INDEX('Residential Rooftop Details'!$A$30:$X$158,MATCH('Cash Flow'!$A111,'Residential Rooftop Details'!$A$30:$A$158,0),COLUMN(H$1)),IF('Inputs &amp; Summary'!$D$15=Lists!$E$4,INDEX('Commercial Rooftop Details'!$A$30:$V$158,MATCH('Cash Flow'!$A111,'Commercial Rooftop Details'!$A$30:$A$158,0),COLUMN(H$1)),INDEX('Ground-Mount Details'!$A$30:$V$158,MATCH('Cash Flow'!$A111,'Ground-Mount Details'!$A$30:$A$158,0),COLUMN(H$1))))</f>
        <v>Driveshaft</v>
      </c>
      <c r="I111" s="237" t="str">
        <f>IF('Inputs &amp; Summary'!$D$15=Lists!$E$3,INDEX('Residential Rooftop Details'!$A$30:$X$158,MATCH('Cash Flow'!$A111,'Residential Rooftop Details'!$A$30:$A$158,0),COLUMN(I$1)),IF('Inputs &amp; Summary'!$D$15=Lists!$E$4,INDEX('Commercial Rooftop Details'!$A$30:$V$158,MATCH('Cash Flow'!$A111,'Commercial Rooftop Details'!$A$30:$A$158,0),COLUMN(I$1)),INDEX('Ground-Mount Details'!$A$30:$V$158,MATCH('Cash Flow'!$A111,'Ground-Mount Details'!$A$30:$A$158,0),COLUMN(I$1))))</f>
        <v>Inspector</v>
      </c>
      <c r="J111" s="238">
        <f>IF('Inputs &amp; Summary'!$D$15=Lists!$E$3,INDEX('Residential Rooftop Details'!$A$30:$X$158,MATCH('Cash Flow'!$A111,'Residential Rooftop Details'!$A$30:$A$158,0),COLUMN(J$1)),IF('Inputs &amp; Summary'!$D$15=Lists!$E$4,INDEX('Commercial Rooftop Details'!$A$30:$V$158,MATCH('Cash Flow'!$A111,'Commercial Rooftop Details'!$A$30:$A$158,0),COLUMN(J$1)),INDEX('Ground-Mount Details'!$A$30:$V$158,MATCH('Cash Flow'!$A111,'Ground-Mount Details'!$A$30:$A$158,0),COLUMN(J$1))))</f>
        <v>25.173076923076923</v>
      </c>
      <c r="K111" s="239">
        <f>IF('Inputs &amp; Summary'!$D$15=Lists!$E$3,INDEX('Residential Rooftop Details'!$A$30:$X$158,MATCH('Cash Flow'!$A111,'Residential Rooftop Details'!$A$30:$A$158,0),COLUMN(K$1)),IF('Inputs &amp; Summary'!$D$15=Lists!$E$4,INDEX('Commercial Rooftop Details'!$A$30:$V$158,MATCH('Cash Flow'!$A111,'Commercial Rooftop Details'!$A$30:$A$158,0),COLUMN(K$1)),INDEX('Ground-Mount Details'!$A$30:$V$158,MATCH('Cash Flow'!$A111,'Ground-Mount Details'!$A$30:$A$158,0),COLUMN(K$1))))</f>
        <v>1</v>
      </c>
      <c r="L111" s="239">
        <f>IF('Inputs &amp; Summary'!$D$15=Lists!$E$3,INDEX('Residential Rooftop Details'!$A$30:$X$158,MATCH('Cash Flow'!$A111,'Residential Rooftop Details'!$A$30:$A$158,0),COLUMN(L$1)),IF('Inputs &amp; Summary'!$D$15=Lists!$E$4,INDEX('Commercial Rooftop Details'!$A$30:$V$158,MATCH('Cash Flow'!$A111,'Commercial Rooftop Details'!$A$30:$A$158,0),COLUMN(L$1)),INDEX('Ground-Mount Details'!$A$30:$V$158,MATCH('Cash Flow'!$A111,'Ground-Mount Details'!$A$30:$A$158,0),COLUMN(L$1))))</f>
        <v>1</v>
      </c>
      <c r="M111" s="238" t="str">
        <f>IF('Inputs &amp; Summary'!$D$15=Lists!$E$3,INDEX('Residential Rooftop Details'!$A$30:$X$158,MATCH('Cash Flow'!$A111,'Residential Rooftop Details'!$A$30:$A$158,0),COLUMN(M$1)),IF('Inputs &amp; Summary'!$D$15=Lists!$E$4,INDEX('Commercial Rooftop Details'!$A$30:$V$158,MATCH('Cash Flow'!$A111,'Commercial Rooftop Details'!$A$30:$A$158,0),COLUMN(M$1)),INDEX('Ground-Mount Details'!$A$30:$V$158,MATCH('Cash Flow'!$A111,'Ground-Mount Details'!$A$30:$A$158,0),COLUMN(M$1))))</f>
        <v>interval</v>
      </c>
      <c r="N111" s="240">
        <f>IF('Inputs &amp; Summary'!$D$15=Lists!$E$3,INDEX('Residential Rooftop Details'!$A$30:$X$158,MATCH('Cash Flow'!$A111,'Residential Rooftop Details'!$A$30:$A$158,0),COLUMN(N$1)),IF('Inputs &amp; Summary'!$D$15=Lists!$E$4,INDEX('Commercial Rooftop Details'!$A$30:$V$158,MATCH('Cash Flow'!$A111,'Commercial Rooftop Details'!$A$30:$A$158,0),COLUMN(N$1)),INDEX('Ground-Mount Details'!$A$30:$V$158,MATCH('Cash Flow'!$A111,'Ground-Mount Details'!$A$30:$A$158,0),COLUMN(N$1))))</f>
        <v>0</v>
      </c>
      <c r="O111" s="239">
        <f>IF('Inputs &amp; Summary'!$D$15=Lists!$E$3,INDEX('Residential Rooftop Details'!$A$30:$X$158,MATCH('Cash Flow'!$A111,'Residential Rooftop Details'!$A$30:$A$158,0),COLUMN(O$1)),IF('Inputs &amp; Summary'!$D$15=Lists!$E$4,INDEX('Commercial Rooftop Details'!$A$30:$V$158,MATCH('Cash Flow'!$A111,'Commercial Rooftop Details'!$A$30:$A$158,0),COLUMN(O$1)),INDEX('Ground-Mount Details'!$A$30:$V$158,MATCH('Cash Flow'!$A111,'Ground-Mount Details'!$A$30:$A$158,0),COLUMN(O$1))))</f>
        <v>8.3333333333333332E-3</v>
      </c>
      <c r="P111" s="241">
        <f>IF('Inputs &amp; Summary'!$D$15=Lists!$E$3,INDEX('Residential Rooftop Details'!$A$30:$X$158,MATCH('Cash Flow'!$A111,'Residential Rooftop Details'!$A$30:$A$158,0),COLUMN(P$1)),IF('Inputs &amp; Summary'!$D$15=Lists!$E$4,INDEX('Commercial Rooftop Details'!$A$30:$V$158,MATCH('Cash Flow'!$A111,'Commercial Rooftop Details'!$A$30:$A$158,0),COLUMN(P$1)),INDEX('Ground-Mount Details'!$A$30:$V$158,MATCH('Cash Flow'!$A111,'Ground-Mount Details'!$A$30:$A$158,0),COLUMN(P$1))))</f>
        <v>0</v>
      </c>
      <c r="Q111" s="242">
        <f>IF('Inputs &amp; Summary'!$D$15=Lists!$E$3,INDEX('Residential Rooftop Details'!$A$30:$X$158,MATCH('Cash Flow'!$A111,'Residential Rooftop Details'!$A$30:$A$158,0),COLUMN(Q$1)),IF('Inputs &amp; Summary'!$D$15=Lists!$E$4,INDEX('Commercial Rooftop Details'!$A$30:$V$158,MATCH('Cash Flow'!$A111,'Commercial Rooftop Details'!$A$30:$A$158,0),COLUMN(Q$1)),INDEX('Ground-Mount Details'!$A$30:$V$158,MATCH('Cash Flow'!$A111,'Ground-Mount Details'!$A$30:$A$158,0),COLUMN(Q$1))))</f>
        <v>0</v>
      </c>
      <c r="R111" s="242">
        <f>IF('Inputs &amp; Summary'!$D$15=Lists!$E$3,INDEX('Residential Rooftop Details'!$A$30:$X$158,MATCH('Cash Flow'!$A111,'Residential Rooftop Details'!$A$30:$A$158,0),COLUMN(R$1)),IF('Inputs &amp; Summary'!$D$15=Lists!$E$4,INDEX('Commercial Rooftop Details'!$A$30:$V$158,MATCH('Cash Flow'!$A111,'Commercial Rooftop Details'!$A$30:$A$158,0),COLUMN(R$1)),INDEX('Ground-Mount Details'!$A$30:$V$158,MATCH('Cash Flow'!$A111,'Ground-Mount Details'!$A$30:$A$158,0),COLUMN(R$1))))</f>
        <v>0</v>
      </c>
      <c r="S111" s="243">
        <f>IF('Inputs &amp; Summary'!$D$15=Lists!$E$3,INDEX('Residential Rooftop Details'!$A$30:$X$158,MATCH('Cash Flow'!$A111,'Residential Rooftop Details'!$A$30:$A$158,0),COLUMN(S$1)),IF('Inputs &amp; Summary'!$D$15=Lists!$E$4,INDEX('Commercial Rooftop Details'!$A$30:$V$158,MATCH('Cash Flow'!$A111,'Commercial Rooftop Details'!$A$30:$A$158,0),COLUMN(S$1)),INDEX('Ground-Mount Details'!$A$30:$V$158,MATCH('Cash Flow'!$A111,'Ground-Mount Details'!$A$30:$A$158,0),COLUMN(S$1))))</f>
        <v>0</v>
      </c>
      <c r="T111" s="238">
        <f>IF('Inputs &amp; Summary'!$D$15=Lists!$E$3,INDEX('Residential Rooftop Details'!$A$30:$X$158,MATCH('Cash Flow'!$A111,'Residential Rooftop Details'!$A$30:$A$158,0),COLUMN(T$1)),IF('Inputs &amp; Summary'!$D$15=Lists!$E$4,INDEX('Commercial Rooftop Details'!$A$30:$V$158,MATCH('Cash Flow'!$A111,'Commercial Rooftop Details'!$A$30:$A$158,0),COLUMN(T$1)),INDEX('Ground-Mount Details'!$A$30:$V$158,MATCH('Cash Flow'!$A111,'Ground-Mount Details'!$A$30:$A$158,0),COLUMN(T$1))))</f>
        <v>0</v>
      </c>
      <c r="U111" s="244">
        <f>IF('Inputs &amp; Summary'!$D$15=Lists!$E$3,INDEX('Residential Rooftop Details'!$A$30:$X$158,MATCH('Cash Flow'!$A111,'Residential Rooftop Details'!$A$30:$A$158,0),COLUMN(U$1)),IF('Inputs &amp; Summary'!$D$15=Lists!$E$4,INDEX('Commercial Rooftop Details'!$A$30:$V$158,MATCH('Cash Flow'!$A111,'Commercial Rooftop Details'!$A$30:$A$158,0),COLUMN(U$1)),INDEX('Ground-Mount Details'!$A$30:$V$158,MATCH('Cash Flow'!$A111,'Ground-Mount Details'!$A$30:$A$158,0),COLUMN(U$1))))</f>
        <v>0</v>
      </c>
      <c r="V111" s="245">
        <f t="shared" si="10"/>
        <v>0</v>
      </c>
      <c r="W111" s="245">
        <f>NPV('Inputs &amp; Summary'!$D$6,Y111:BL111)</f>
        <v>0</v>
      </c>
      <c r="X111" s="246">
        <f t="shared" si="9"/>
        <v>0</v>
      </c>
      <c r="Y111" s="248">
        <f>$D111*IF(Y$1&gt;'Inputs &amp; Summary'!$D$5,0,IF(Y$1&gt;VLOOKUP($G111,Lists!$J$17:$K$21,2),IF($M111=Lists!$H$3,IF($K111&lt;1,(($S111/$K111)*((1+'Inputs &amp; Summary'!$D$7)^Y$1)),((INT(Y$1/$K111)-INT((Y$1-1)/$K111))*$S111*((1+'Inputs &amp; Summary'!$D$7)^Y$1))),(_xlfn.WEIBULL.DIST(Y$1,$L111,$K111,FALSE)*$S111*((1+'Inputs &amp; Summary'!$D$7)^Y$1))),IF($M111=Lists!$H$3,IF($K111&lt;1,((($R111*(1-$E111)+$Q111*(1-$F111))/$K111)*((1+'Inputs &amp; Summary'!$D$7)^Y$1)),((INT(Y$1/$K111)-INT((Y$1-1)/$K111))*($R111*(1-$E111)+$Q111*(1-$F111))*((1+'Inputs &amp; Summary'!$D$7)^Y$1))),((_xlfn.WEIBULL.DIST(Y$1,$L111,$K111,FALSE)*($R111*(1-$E111)+$Q111*(1-$F111))*((1+'Inputs &amp; Summary'!$D$7)^Y$1))))))</f>
        <v>0</v>
      </c>
      <c r="Z111" s="248">
        <f>$D111*IF(Z$1&gt;'Inputs &amp; Summary'!$D$5,0,IF(Z$1&gt;VLOOKUP($G111,Lists!$J$17:$K$21,2),IF($M111=Lists!$H$3,IF($K111&lt;1,(($S111/$K111)*((1+'Inputs &amp; Summary'!$D$7)^Z$1)),((INT(Z$1/$K111)-INT((Z$1-1)/$K111))*$S111*((1+'Inputs &amp; Summary'!$D$7)^Z$1))),(_xlfn.WEIBULL.DIST(Z$1,$L111,$K111,FALSE)*$S111*((1+'Inputs &amp; Summary'!$D$7)^Z$1))),IF($M111=Lists!$H$3,IF($K111&lt;1,((($R111*(1-$E111)+$Q111*(1-$F111))/$K111)*((1+'Inputs &amp; Summary'!$D$7)^Z$1)),((INT(Z$1/$K111)-INT((Z$1-1)/$K111))*($R111*(1-$E111)+$Q111*(1-$F111))*((1+'Inputs &amp; Summary'!$D$7)^Z$1))),((_xlfn.WEIBULL.DIST(Z$1,$L111,$K111,FALSE)*($R111*(1-$E111)+$Q111*(1-$F111))*((1+'Inputs &amp; Summary'!$D$7)^Z$1))))))</f>
        <v>0</v>
      </c>
      <c r="AA111" s="248">
        <f>$D111*IF(AA$1&gt;'Inputs &amp; Summary'!$D$5,0,IF(AA$1&gt;VLOOKUP($G111,Lists!$J$17:$K$21,2),IF($M111=Lists!$H$3,IF($K111&lt;1,(($S111/$K111)*((1+'Inputs &amp; Summary'!$D$7)^AA$1)),((INT(AA$1/$K111)-INT((AA$1-1)/$K111))*$S111*((1+'Inputs &amp; Summary'!$D$7)^AA$1))),(_xlfn.WEIBULL.DIST(AA$1,$L111,$K111,FALSE)*$S111*((1+'Inputs &amp; Summary'!$D$7)^AA$1))),IF($M111=Lists!$H$3,IF($K111&lt;1,((($R111*(1-$E111)+$Q111*(1-$F111))/$K111)*((1+'Inputs &amp; Summary'!$D$7)^AA$1)),((INT(AA$1/$K111)-INT((AA$1-1)/$K111))*($R111*(1-$E111)+$Q111*(1-$F111))*((1+'Inputs &amp; Summary'!$D$7)^AA$1))),((_xlfn.WEIBULL.DIST(AA$1,$L111,$K111,FALSE)*($R111*(1-$E111)+$Q111*(1-$F111))*((1+'Inputs &amp; Summary'!$D$7)^AA$1))))))</f>
        <v>0</v>
      </c>
      <c r="AB111" s="248">
        <f>$D111*IF(AB$1&gt;'Inputs &amp; Summary'!$D$5,0,IF(AB$1&gt;VLOOKUP($G111,Lists!$J$17:$K$21,2),IF($M111=Lists!$H$3,IF($K111&lt;1,(($S111/$K111)*((1+'Inputs &amp; Summary'!$D$7)^AB$1)),((INT(AB$1/$K111)-INT((AB$1-1)/$K111))*$S111*((1+'Inputs &amp; Summary'!$D$7)^AB$1))),(_xlfn.WEIBULL.DIST(AB$1,$L111,$K111,FALSE)*$S111*((1+'Inputs &amp; Summary'!$D$7)^AB$1))),IF($M111=Lists!$H$3,IF($K111&lt;1,((($R111*(1-$E111)+$Q111*(1-$F111))/$K111)*((1+'Inputs &amp; Summary'!$D$7)^AB$1)),((INT(AB$1/$K111)-INT((AB$1-1)/$K111))*($R111*(1-$E111)+$Q111*(1-$F111))*((1+'Inputs &amp; Summary'!$D$7)^AB$1))),((_xlfn.WEIBULL.DIST(AB$1,$L111,$K111,FALSE)*($R111*(1-$E111)+$Q111*(1-$F111))*((1+'Inputs &amp; Summary'!$D$7)^AB$1))))))</f>
        <v>0</v>
      </c>
      <c r="AC111" s="248">
        <f>$D111*IF(AC$1&gt;'Inputs &amp; Summary'!$D$5,0,IF(AC$1&gt;VLOOKUP($G111,Lists!$J$17:$K$21,2),IF($M111=Lists!$H$3,IF($K111&lt;1,(($S111/$K111)*((1+'Inputs &amp; Summary'!$D$7)^AC$1)),((INT(AC$1/$K111)-INT((AC$1-1)/$K111))*$S111*((1+'Inputs &amp; Summary'!$D$7)^AC$1))),(_xlfn.WEIBULL.DIST(AC$1,$L111,$K111,FALSE)*$S111*((1+'Inputs &amp; Summary'!$D$7)^AC$1))),IF($M111=Lists!$H$3,IF($K111&lt;1,((($R111*(1-$E111)+$Q111*(1-$F111))/$K111)*((1+'Inputs &amp; Summary'!$D$7)^AC$1)),((INT(AC$1/$K111)-INT((AC$1-1)/$K111))*($R111*(1-$E111)+$Q111*(1-$F111))*((1+'Inputs &amp; Summary'!$D$7)^AC$1))),((_xlfn.WEIBULL.DIST(AC$1,$L111,$K111,FALSE)*($R111*(1-$E111)+$Q111*(1-$F111))*((1+'Inputs &amp; Summary'!$D$7)^AC$1))))))</f>
        <v>0</v>
      </c>
      <c r="AD111" s="248">
        <f>$D111*IF(AD$1&gt;'Inputs &amp; Summary'!$D$5,0,IF(AD$1&gt;VLOOKUP($G111,Lists!$J$17:$K$21,2),IF($M111=Lists!$H$3,IF($K111&lt;1,(($S111/$K111)*((1+'Inputs &amp; Summary'!$D$7)^AD$1)),((INT(AD$1/$K111)-INT((AD$1-1)/$K111))*$S111*((1+'Inputs &amp; Summary'!$D$7)^AD$1))),(_xlfn.WEIBULL.DIST(AD$1,$L111,$K111,FALSE)*$S111*((1+'Inputs &amp; Summary'!$D$7)^AD$1))),IF($M111=Lists!$H$3,IF($K111&lt;1,((($R111*(1-$E111)+$Q111*(1-$F111))/$K111)*((1+'Inputs &amp; Summary'!$D$7)^AD$1)),((INT(AD$1/$K111)-INT((AD$1-1)/$K111))*($R111*(1-$E111)+$Q111*(1-$F111))*((1+'Inputs &amp; Summary'!$D$7)^AD$1))),((_xlfn.WEIBULL.DIST(AD$1,$L111,$K111,FALSE)*($R111*(1-$E111)+$Q111*(1-$F111))*((1+'Inputs &amp; Summary'!$D$7)^AD$1))))))</f>
        <v>0</v>
      </c>
      <c r="AE111" s="248">
        <f>$D111*IF(AE$1&gt;'Inputs &amp; Summary'!$D$5,0,IF(AE$1&gt;VLOOKUP($G111,Lists!$J$17:$K$21,2),IF($M111=Lists!$H$3,IF($K111&lt;1,(($S111/$K111)*((1+'Inputs &amp; Summary'!$D$7)^AE$1)),((INT(AE$1/$K111)-INT((AE$1-1)/$K111))*$S111*((1+'Inputs &amp; Summary'!$D$7)^AE$1))),(_xlfn.WEIBULL.DIST(AE$1,$L111,$K111,FALSE)*$S111*((1+'Inputs &amp; Summary'!$D$7)^AE$1))),IF($M111=Lists!$H$3,IF($K111&lt;1,((($R111*(1-$E111)+$Q111*(1-$F111))/$K111)*((1+'Inputs &amp; Summary'!$D$7)^AE$1)),((INT(AE$1/$K111)-INT((AE$1-1)/$K111))*($R111*(1-$E111)+$Q111*(1-$F111))*((1+'Inputs &amp; Summary'!$D$7)^AE$1))),((_xlfn.WEIBULL.DIST(AE$1,$L111,$K111,FALSE)*($R111*(1-$E111)+$Q111*(1-$F111))*((1+'Inputs &amp; Summary'!$D$7)^AE$1))))))</f>
        <v>0</v>
      </c>
      <c r="AF111" s="248">
        <f>$D111*IF(AF$1&gt;'Inputs &amp; Summary'!$D$5,0,IF(AF$1&gt;VLOOKUP($G111,Lists!$J$17:$K$21,2),IF($M111=Lists!$H$3,IF($K111&lt;1,(($S111/$K111)*((1+'Inputs &amp; Summary'!$D$7)^AF$1)),((INT(AF$1/$K111)-INT((AF$1-1)/$K111))*$S111*((1+'Inputs &amp; Summary'!$D$7)^AF$1))),(_xlfn.WEIBULL.DIST(AF$1,$L111,$K111,FALSE)*$S111*((1+'Inputs &amp; Summary'!$D$7)^AF$1))),IF($M111=Lists!$H$3,IF($K111&lt;1,((($R111*(1-$E111)+$Q111*(1-$F111))/$K111)*((1+'Inputs &amp; Summary'!$D$7)^AF$1)),((INT(AF$1/$K111)-INT((AF$1-1)/$K111))*($R111*(1-$E111)+$Q111*(1-$F111))*((1+'Inputs &amp; Summary'!$D$7)^AF$1))),((_xlfn.WEIBULL.DIST(AF$1,$L111,$K111,FALSE)*($R111*(1-$E111)+$Q111*(1-$F111))*((1+'Inputs &amp; Summary'!$D$7)^AF$1))))))</f>
        <v>0</v>
      </c>
      <c r="AG111" s="248">
        <f>$D111*IF(AG$1&gt;'Inputs &amp; Summary'!$D$5,0,IF(AG$1&gt;VLOOKUP($G111,Lists!$J$17:$K$21,2),IF($M111=Lists!$H$3,IF($K111&lt;1,(($S111/$K111)*((1+'Inputs &amp; Summary'!$D$7)^AG$1)),((INT(AG$1/$K111)-INT((AG$1-1)/$K111))*$S111*((1+'Inputs &amp; Summary'!$D$7)^AG$1))),(_xlfn.WEIBULL.DIST(AG$1,$L111,$K111,FALSE)*$S111*((1+'Inputs &amp; Summary'!$D$7)^AG$1))),IF($M111=Lists!$H$3,IF($K111&lt;1,((($R111*(1-$E111)+$Q111*(1-$F111))/$K111)*((1+'Inputs &amp; Summary'!$D$7)^AG$1)),((INT(AG$1/$K111)-INT((AG$1-1)/$K111))*($R111*(1-$E111)+$Q111*(1-$F111))*((1+'Inputs &amp; Summary'!$D$7)^AG$1))),((_xlfn.WEIBULL.DIST(AG$1,$L111,$K111,FALSE)*($R111*(1-$E111)+$Q111*(1-$F111))*((1+'Inputs &amp; Summary'!$D$7)^AG$1))))))</f>
        <v>0</v>
      </c>
      <c r="AH111" s="248">
        <f>$D111*IF(AH$1&gt;'Inputs &amp; Summary'!$D$5,0,IF(AH$1&gt;VLOOKUP($G111,Lists!$J$17:$K$21,2),IF($M111=Lists!$H$3,IF($K111&lt;1,(($S111/$K111)*((1+'Inputs &amp; Summary'!$D$7)^AH$1)),((INT(AH$1/$K111)-INT((AH$1-1)/$K111))*$S111*((1+'Inputs &amp; Summary'!$D$7)^AH$1))),(_xlfn.WEIBULL.DIST(AH$1,$L111,$K111,FALSE)*$S111*((1+'Inputs &amp; Summary'!$D$7)^AH$1))),IF($M111=Lists!$H$3,IF($K111&lt;1,((($R111*(1-$E111)+$Q111*(1-$F111))/$K111)*((1+'Inputs &amp; Summary'!$D$7)^AH$1)),((INT(AH$1/$K111)-INT((AH$1-1)/$K111))*($R111*(1-$E111)+$Q111*(1-$F111))*((1+'Inputs &amp; Summary'!$D$7)^AH$1))),((_xlfn.WEIBULL.DIST(AH$1,$L111,$K111,FALSE)*($R111*(1-$E111)+$Q111*(1-$F111))*((1+'Inputs &amp; Summary'!$D$7)^AH$1))))))</f>
        <v>0</v>
      </c>
      <c r="AI111" s="248">
        <f>$D111*IF(AI$1&gt;'Inputs &amp; Summary'!$D$5,0,IF(AI$1&gt;VLOOKUP($G111,Lists!$J$17:$K$21,2),IF($M111=Lists!$H$3,IF($K111&lt;1,(($S111/$K111)*((1+'Inputs &amp; Summary'!$D$7)^AI$1)),((INT(AI$1/$K111)-INT((AI$1-1)/$K111))*$S111*((1+'Inputs &amp; Summary'!$D$7)^AI$1))),(_xlfn.WEIBULL.DIST(AI$1,$L111,$K111,FALSE)*$S111*((1+'Inputs &amp; Summary'!$D$7)^AI$1))),IF($M111=Lists!$H$3,IF($K111&lt;1,((($R111*(1-$E111)+$Q111*(1-$F111))/$K111)*((1+'Inputs &amp; Summary'!$D$7)^AI$1)),((INT(AI$1/$K111)-INT((AI$1-1)/$K111))*($R111*(1-$E111)+$Q111*(1-$F111))*((1+'Inputs &amp; Summary'!$D$7)^AI$1))),((_xlfn.WEIBULL.DIST(AI$1,$L111,$K111,FALSE)*($R111*(1-$E111)+$Q111*(1-$F111))*((1+'Inputs &amp; Summary'!$D$7)^AI$1))))))</f>
        <v>0</v>
      </c>
      <c r="AJ111" s="248">
        <f>$D111*IF(AJ$1&gt;'Inputs &amp; Summary'!$D$5,0,IF(AJ$1&gt;VLOOKUP($G111,Lists!$J$17:$K$21,2),IF($M111=Lists!$H$3,IF($K111&lt;1,(($S111/$K111)*((1+'Inputs &amp; Summary'!$D$7)^AJ$1)),((INT(AJ$1/$K111)-INT((AJ$1-1)/$K111))*$S111*((1+'Inputs &amp; Summary'!$D$7)^AJ$1))),(_xlfn.WEIBULL.DIST(AJ$1,$L111,$K111,FALSE)*$S111*((1+'Inputs &amp; Summary'!$D$7)^AJ$1))),IF($M111=Lists!$H$3,IF($K111&lt;1,((($R111*(1-$E111)+$Q111*(1-$F111))/$K111)*((1+'Inputs &amp; Summary'!$D$7)^AJ$1)),((INT(AJ$1/$K111)-INT((AJ$1-1)/$K111))*($R111*(1-$E111)+$Q111*(1-$F111))*((1+'Inputs &amp; Summary'!$D$7)^AJ$1))),((_xlfn.WEIBULL.DIST(AJ$1,$L111,$K111,FALSE)*($R111*(1-$E111)+$Q111*(1-$F111))*((1+'Inputs &amp; Summary'!$D$7)^AJ$1))))))</f>
        <v>0</v>
      </c>
      <c r="AK111" s="248">
        <f>$D111*IF(AK$1&gt;'Inputs &amp; Summary'!$D$5,0,IF(AK$1&gt;VLOOKUP($G111,Lists!$J$17:$K$21,2),IF($M111=Lists!$H$3,IF($K111&lt;1,(($S111/$K111)*((1+'Inputs &amp; Summary'!$D$7)^AK$1)),((INT(AK$1/$K111)-INT((AK$1-1)/$K111))*$S111*((1+'Inputs &amp; Summary'!$D$7)^AK$1))),(_xlfn.WEIBULL.DIST(AK$1,$L111,$K111,FALSE)*$S111*((1+'Inputs &amp; Summary'!$D$7)^AK$1))),IF($M111=Lists!$H$3,IF($K111&lt;1,((($R111*(1-$E111)+$Q111*(1-$F111))/$K111)*((1+'Inputs &amp; Summary'!$D$7)^AK$1)),((INT(AK$1/$K111)-INT((AK$1-1)/$K111))*($R111*(1-$E111)+$Q111*(1-$F111))*((1+'Inputs &amp; Summary'!$D$7)^AK$1))),((_xlfn.WEIBULL.DIST(AK$1,$L111,$K111,FALSE)*($R111*(1-$E111)+$Q111*(1-$F111))*((1+'Inputs &amp; Summary'!$D$7)^AK$1))))))</f>
        <v>0</v>
      </c>
      <c r="AL111" s="248">
        <f>$D111*IF(AL$1&gt;'Inputs &amp; Summary'!$D$5,0,IF(AL$1&gt;VLOOKUP($G111,Lists!$J$17:$K$21,2),IF($M111=Lists!$H$3,IF($K111&lt;1,(($S111/$K111)*((1+'Inputs &amp; Summary'!$D$7)^AL$1)),((INT(AL$1/$K111)-INT((AL$1-1)/$K111))*$S111*((1+'Inputs &amp; Summary'!$D$7)^AL$1))),(_xlfn.WEIBULL.DIST(AL$1,$L111,$K111,FALSE)*$S111*((1+'Inputs &amp; Summary'!$D$7)^AL$1))),IF($M111=Lists!$H$3,IF($K111&lt;1,((($R111*(1-$E111)+$Q111*(1-$F111))/$K111)*((1+'Inputs &amp; Summary'!$D$7)^AL$1)),((INT(AL$1/$K111)-INT((AL$1-1)/$K111))*($R111*(1-$E111)+$Q111*(1-$F111))*((1+'Inputs &amp; Summary'!$D$7)^AL$1))),((_xlfn.WEIBULL.DIST(AL$1,$L111,$K111,FALSE)*($R111*(1-$E111)+$Q111*(1-$F111))*((1+'Inputs &amp; Summary'!$D$7)^AL$1))))))</f>
        <v>0</v>
      </c>
      <c r="AM111" s="248">
        <f>$D111*IF(AM$1&gt;'Inputs &amp; Summary'!$D$5,0,IF(AM$1&gt;VLOOKUP($G111,Lists!$J$17:$K$21,2),IF($M111=Lists!$H$3,IF($K111&lt;1,(($S111/$K111)*((1+'Inputs &amp; Summary'!$D$7)^AM$1)),((INT(AM$1/$K111)-INT((AM$1-1)/$K111))*$S111*((1+'Inputs &amp; Summary'!$D$7)^AM$1))),(_xlfn.WEIBULL.DIST(AM$1,$L111,$K111,FALSE)*$S111*((1+'Inputs &amp; Summary'!$D$7)^AM$1))),IF($M111=Lists!$H$3,IF($K111&lt;1,((($R111*(1-$E111)+$Q111*(1-$F111))/$K111)*((1+'Inputs &amp; Summary'!$D$7)^AM$1)),((INT(AM$1/$K111)-INT((AM$1-1)/$K111))*($R111*(1-$E111)+$Q111*(1-$F111))*((1+'Inputs &amp; Summary'!$D$7)^AM$1))),((_xlfn.WEIBULL.DIST(AM$1,$L111,$K111,FALSE)*($R111*(1-$E111)+$Q111*(1-$F111))*((1+'Inputs &amp; Summary'!$D$7)^AM$1))))))</f>
        <v>0</v>
      </c>
      <c r="AN111" s="248">
        <f>$D111*IF(AN$1&gt;'Inputs &amp; Summary'!$D$5,0,IF(AN$1&gt;VLOOKUP($G111,Lists!$J$17:$K$21,2),IF($M111=Lists!$H$3,IF($K111&lt;1,(($S111/$K111)*((1+'Inputs &amp; Summary'!$D$7)^AN$1)),((INT(AN$1/$K111)-INT((AN$1-1)/$K111))*$S111*((1+'Inputs &amp; Summary'!$D$7)^AN$1))),(_xlfn.WEIBULL.DIST(AN$1,$L111,$K111,FALSE)*$S111*((1+'Inputs &amp; Summary'!$D$7)^AN$1))),IF($M111=Lists!$H$3,IF($K111&lt;1,((($R111*(1-$E111)+$Q111*(1-$F111))/$K111)*((1+'Inputs &amp; Summary'!$D$7)^AN$1)),((INT(AN$1/$K111)-INT((AN$1-1)/$K111))*($R111*(1-$E111)+$Q111*(1-$F111))*((1+'Inputs &amp; Summary'!$D$7)^AN$1))),((_xlfn.WEIBULL.DIST(AN$1,$L111,$K111,FALSE)*($R111*(1-$E111)+$Q111*(1-$F111))*((1+'Inputs &amp; Summary'!$D$7)^AN$1))))))</f>
        <v>0</v>
      </c>
      <c r="AO111" s="248">
        <f>$D111*IF(AO$1&gt;'Inputs &amp; Summary'!$D$5,0,IF(AO$1&gt;VLOOKUP($G111,Lists!$J$17:$K$21,2),IF($M111=Lists!$H$3,IF($K111&lt;1,(($S111/$K111)*((1+'Inputs &amp; Summary'!$D$7)^AO$1)),((INT(AO$1/$K111)-INT((AO$1-1)/$K111))*$S111*((1+'Inputs &amp; Summary'!$D$7)^AO$1))),(_xlfn.WEIBULL.DIST(AO$1,$L111,$K111,FALSE)*$S111*((1+'Inputs &amp; Summary'!$D$7)^AO$1))),IF($M111=Lists!$H$3,IF($K111&lt;1,((($R111*(1-$E111)+$Q111*(1-$F111))/$K111)*((1+'Inputs &amp; Summary'!$D$7)^AO$1)),((INT(AO$1/$K111)-INT((AO$1-1)/$K111))*($R111*(1-$E111)+$Q111*(1-$F111))*((1+'Inputs &amp; Summary'!$D$7)^AO$1))),((_xlfn.WEIBULL.DIST(AO$1,$L111,$K111,FALSE)*($R111*(1-$E111)+$Q111*(1-$F111))*((1+'Inputs &amp; Summary'!$D$7)^AO$1))))))</f>
        <v>0</v>
      </c>
      <c r="AP111" s="248">
        <f>$D111*IF(AP$1&gt;'Inputs &amp; Summary'!$D$5,0,IF(AP$1&gt;VLOOKUP($G111,Lists!$J$17:$K$21,2),IF($M111=Lists!$H$3,IF($K111&lt;1,(($S111/$K111)*((1+'Inputs &amp; Summary'!$D$7)^AP$1)),((INT(AP$1/$K111)-INT((AP$1-1)/$K111))*$S111*((1+'Inputs &amp; Summary'!$D$7)^AP$1))),(_xlfn.WEIBULL.DIST(AP$1,$L111,$K111,FALSE)*$S111*((1+'Inputs &amp; Summary'!$D$7)^AP$1))),IF($M111=Lists!$H$3,IF($K111&lt;1,((($R111*(1-$E111)+$Q111*(1-$F111))/$K111)*((1+'Inputs &amp; Summary'!$D$7)^AP$1)),((INT(AP$1/$K111)-INT((AP$1-1)/$K111))*($R111*(1-$E111)+$Q111*(1-$F111))*((1+'Inputs &amp; Summary'!$D$7)^AP$1))),((_xlfn.WEIBULL.DIST(AP$1,$L111,$K111,FALSE)*($R111*(1-$E111)+$Q111*(1-$F111))*((1+'Inputs &amp; Summary'!$D$7)^AP$1))))))</f>
        <v>0</v>
      </c>
      <c r="AQ111" s="248">
        <f>$D111*IF(AQ$1&gt;'Inputs &amp; Summary'!$D$5,0,IF(AQ$1&gt;VLOOKUP($G111,Lists!$J$17:$K$21,2),IF($M111=Lists!$H$3,IF($K111&lt;1,(($S111/$K111)*((1+'Inputs &amp; Summary'!$D$7)^AQ$1)),((INT(AQ$1/$K111)-INT((AQ$1-1)/$K111))*$S111*((1+'Inputs &amp; Summary'!$D$7)^AQ$1))),(_xlfn.WEIBULL.DIST(AQ$1,$L111,$K111,FALSE)*$S111*((1+'Inputs &amp; Summary'!$D$7)^AQ$1))),IF($M111=Lists!$H$3,IF($K111&lt;1,((($R111*(1-$E111)+$Q111*(1-$F111))/$K111)*((1+'Inputs &amp; Summary'!$D$7)^AQ$1)),((INT(AQ$1/$K111)-INT((AQ$1-1)/$K111))*($R111*(1-$E111)+$Q111*(1-$F111))*((1+'Inputs &amp; Summary'!$D$7)^AQ$1))),((_xlfn.WEIBULL.DIST(AQ$1,$L111,$K111,FALSE)*($R111*(1-$E111)+$Q111*(1-$F111))*((1+'Inputs &amp; Summary'!$D$7)^AQ$1))))))</f>
        <v>0</v>
      </c>
      <c r="AR111" s="248">
        <f>$D111*IF(AR$1&gt;'Inputs &amp; Summary'!$D$5,0,IF(AR$1&gt;VLOOKUP($G111,Lists!$J$17:$K$21,2),IF($M111=Lists!$H$3,IF($K111&lt;1,(($S111/$K111)*((1+'Inputs &amp; Summary'!$D$7)^AR$1)),((INT(AR$1/$K111)-INT((AR$1-1)/$K111))*$S111*((1+'Inputs &amp; Summary'!$D$7)^AR$1))),(_xlfn.WEIBULL.DIST(AR$1,$L111,$K111,FALSE)*$S111*((1+'Inputs &amp; Summary'!$D$7)^AR$1))),IF($M111=Lists!$H$3,IF($K111&lt;1,((($R111*(1-$E111)+$Q111*(1-$F111))/$K111)*((1+'Inputs &amp; Summary'!$D$7)^AR$1)),((INT(AR$1/$K111)-INT((AR$1-1)/$K111))*($R111*(1-$E111)+$Q111*(1-$F111))*((1+'Inputs &amp; Summary'!$D$7)^AR$1))),((_xlfn.WEIBULL.DIST(AR$1,$L111,$K111,FALSE)*($R111*(1-$E111)+$Q111*(1-$F111))*((1+'Inputs &amp; Summary'!$D$7)^AR$1))))))</f>
        <v>0</v>
      </c>
      <c r="AS111" s="248">
        <f>$D111*IF(AS$1&gt;'Inputs &amp; Summary'!$D$5,0,IF(AS$1&gt;VLOOKUP($G111,Lists!$J$17:$K$21,2),IF($M111=Lists!$H$3,IF($K111&lt;1,(($S111/$K111)*((1+'Inputs &amp; Summary'!$D$7)^AS$1)),((INT(AS$1/$K111)-INT((AS$1-1)/$K111))*$S111*((1+'Inputs &amp; Summary'!$D$7)^AS$1))),(_xlfn.WEIBULL.DIST(AS$1,$L111,$K111,FALSE)*$S111*((1+'Inputs &amp; Summary'!$D$7)^AS$1))),IF($M111=Lists!$H$3,IF($K111&lt;1,((($R111*(1-$E111)+$Q111*(1-$F111))/$K111)*((1+'Inputs &amp; Summary'!$D$7)^AS$1)),((INT(AS$1/$K111)-INT((AS$1-1)/$K111))*($R111*(1-$E111)+$Q111*(1-$F111))*((1+'Inputs &amp; Summary'!$D$7)^AS$1))),((_xlfn.WEIBULL.DIST(AS$1,$L111,$K111,FALSE)*($R111*(1-$E111)+$Q111*(1-$F111))*((1+'Inputs &amp; Summary'!$D$7)^AS$1))))))</f>
        <v>0</v>
      </c>
      <c r="AT111" s="248">
        <f>$D111*IF(AT$1&gt;'Inputs &amp; Summary'!$D$5,0,IF(AT$1&gt;VLOOKUP($G111,Lists!$J$17:$K$21,2),IF($M111=Lists!$H$3,IF($K111&lt;1,(($S111/$K111)*((1+'Inputs &amp; Summary'!$D$7)^AT$1)),((INT(AT$1/$K111)-INT((AT$1-1)/$K111))*$S111*((1+'Inputs &amp; Summary'!$D$7)^AT$1))),(_xlfn.WEIBULL.DIST(AT$1,$L111,$K111,FALSE)*$S111*((1+'Inputs &amp; Summary'!$D$7)^AT$1))),IF($M111=Lists!$H$3,IF($K111&lt;1,((($R111*(1-$E111)+$Q111*(1-$F111))/$K111)*((1+'Inputs &amp; Summary'!$D$7)^AT$1)),((INT(AT$1/$K111)-INT((AT$1-1)/$K111))*($R111*(1-$E111)+$Q111*(1-$F111))*((1+'Inputs &amp; Summary'!$D$7)^AT$1))),((_xlfn.WEIBULL.DIST(AT$1,$L111,$K111,FALSE)*($R111*(1-$E111)+$Q111*(1-$F111))*((1+'Inputs &amp; Summary'!$D$7)^AT$1))))))</f>
        <v>0</v>
      </c>
      <c r="AU111" s="248">
        <f>$D111*IF(AU$1&gt;'Inputs &amp; Summary'!$D$5,0,IF(AU$1&gt;VLOOKUP($G111,Lists!$J$17:$K$21,2),IF($M111=Lists!$H$3,IF($K111&lt;1,(($S111/$K111)*((1+'Inputs &amp; Summary'!$D$7)^AU$1)),((INT(AU$1/$K111)-INT((AU$1-1)/$K111))*$S111*((1+'Inputs &amp; Summary'!$D$7)^AU$1))),(_xlfn.WEIBULL.DIST(AU$1,$L111,$K111,FALSE)*$S111*((1+'Inputs &amp; Summary'!$D$7)^AU$1))),IF($M111=Lists!$H$3,IF($K111&lt;1,((($R111*(1-$E111)+$Q111*(1-$F111))/$K111)*((1+'Inputs &amp; Summary'!$D$7)^AU$1)),((INT(AU$1/$K111)-INT((AU$1-1)/$K111))*($R111*(1-$E111)+$Q111*(1-$F111))*((1+'Inputs &amp; Summary'!$D$7)^AU$1))),((_xlfn.WEIBULL.DIST(AU$1,$L111,$K111,FALSE)*($R111*(1-$E111)+$Q111*(1-$F111))*((1+'Inputs &amp; Summary'!$D$7)^AU$1))))))</f>
        <v>0</v>
      </c>
      <c r="AV111" s="248">
        <f>$D111*IF(AV$1&gt;'Inputs &amp; Summary'!$D$5,0,IF(AV$1&gt;VLOOKUP($G111,Lists!$J$17:$K$21,2),IF($M111=Lists!$H$3,IF($K111&lt;1,(($S111/$K111)*((1+'Inputs &amp; Summary'!$D$7)^AV$1)),((INT(AV$1/$K111)-INT((AV$1-1)/$K111))*$S111*((1+'Inputs &amp; Summary'!$D$7)^AV$1))),(_xlfn.WEIBULL.DIST(AV$1,$L111,$K111,FALSE)*$S111*((1+'Inputs &amp; Summary'!$D$7)^AV$1))),IF($M111=Lists!$H$3,IF($K111&lt;1,((($R111*(1-$E111)+$Q111*(1-$F111))/$K111)*((1+'Inputs &amp; Summary'!$D$7)^AV$1)),((INT(AV$1/$K111)-INT((AV$1-1)/$K111))*($R111*(1-$E111)+$Q111*(1-$F111))*((1+'Inputs &amp; Summary'!$D$7)^AV$1))),((_xlfn.WEIBULL.DIST(AV$1,$L111,$K111,FALSE)*($R111*(1-$E111)+$Q111*(1-$F111))*((1+'Inputs &amp; Summary'!$D$7)^AV$1))))))</f>
        <v>0</v>
      </c>
      <c r="AW111" s="248">
        <f>$D111*IF(AW$1&gt;'Inputs &amp; Summary'!$D$5,0,IF(AW$1&gt;VLOOKUP($G111,Lists!$J$17:$K$21,2),IF($M111=Lists!$H$3,IF($K111&lt;1,(($S111/$K111)*((1+'Inputs &amp; Summary'!$D$7)^AW$1)),((INT(AW$1/$K111)-INT((AW$1-1)/$K111))*$S111*((1+'Inputs &amp; Summary'!$D$7)^AW$1))),(_xlfn.WEIBULL.DIST(AW$1,$L111,$K111,FALSE)*$S111*((1+'Inputs &amp; Summary'!$D$7)^AW$1))),IF($M111=Lists!$H$3,IF($K111&lt;1,((($R111*(1-$E111)+$Q111*(1-$F111))/$K111)*((1+'Inputs &amp; Summary'!$D$7)^AW$1)),((INT(AW$1/$K111)-INT((AW$1-1)/$K111))*($R111*(1-$E111)+$Q111*(1-$F111))*((1+'Inputs &amp; Summary'!$D$7)^AW$1))),((_xlfn.WEIBULL.DIST(AW$1,$L111,$K111,FALSE)*($R111*(1-$E111)+$Q111*(1-$F111))*((1+'Inputs &amp; Summary'!$D$7)^AW$1))))))</f>
        <v>0</v>
      </c>
      <c r="AX111" s="248">
        <f>$D111*IF(AX$1&gt;'Inputs &amp; Summary'!$D$5,0,IF(AX$1&gt;VLOOKUP($G111,Lists!$J$17:$K$21,2),IF($M111=Lists!$H$3,IF($K111&lt;1,(($S111/$K111)*((1+'Inputs &amp; Summary'!$D$7)^AX$1)),((INT(AX$1/$K111)-INT((AX$1-1)/$K111))*$S111*((1+'Inputs &amp; Summary'!$D$7)^AX$1))),(_xlfn.WEIBULL.DIST(AX$1,$L111,$K111,FALSE)*$S111*((1+'Inputs &amp; Summary'!$D$7)^AX$1))),IF($M111=Lists!$H$3,IF($K111&lt;1,((($R111*(1-$E111)+$Q111*(1-$F111))/$K111)*((1+'Inputs &amp; Summary'!$D$7)^AX$1)),((INT(AX$1/$K111)-INT((AX$1-1)/$K111))*($R111*(1-$E111)+$Q111*(1-$F111))*((1+'Inputs &amp; Summary'!$D$7)^AX$1))),((_xlfn.WEIBULL.DIST(AX$1,$L111,$K111,FALSE)*($R111*(1-$E111)+$Q111*(1-$F111))*((1+'Inputs &amp; Summary'!$D$7)^AX$1))))))</f>
        <v>0</v>
      </c>
      <c r="AY111" s="248">
        <f>$D111*IF(AY$1&gt;'Inputs &amp; Summary'!$D$5,0,IF(AY$1&gt;VLOOKUP($G111,Lists!$J$17:$K$21,2),IF($M111=Lists!$H$3,IF($K111&lt;1,(($S111/$K111)*((1+'Inputs &amp; Summary'!$D$7)^AY$1)),((INT(AY$1/$K111)-INT((AY$1-1)/$K111))*$S111*((1+'Inputs &amp; Summary'!$D$7)^AY$1))),(_xlfn.WEIBULL.DIST(AY$1,$L111,$K111,FALSE)*$S111*((1+'Inputs &amp; Summary'!$D$7)^AY$1))),IF($M111=Lists!$H$3,IF($K111&lt;1,((($R111*(1-$E111)+$Q111*(1-$F111))/$K111)*((1+'Inputs &amp; Summary'!$D$7)^AY$1)),((INT(AY$1/$K111)-INT((AY$1-1)/$K111))*($R111*(1-$E111)+$Q111*(1-$F111))*((1+'Inputs &amp; Summary'!$D$7)^AY$1))),((_xlfn.WEIBULL.DIST(AY$1,$L111,$K111,FALSE)*($R111*(1-$E111)+$Q111*(1-$F111))*((1+'Inputs &amp; Summary'!$D$7)^AY$1))))))</f>
        <v>0</v>
      </c>
      <c r="AZ111" s="248">
        <f>$D111*IF(AZ$1&gt;'Inputs &amp; Summary'!$D$5,0,IF(AZ$1&gt;VLOOKUP($G111,Lists!$J$17:$K$21,2),IF($M111=Lists!$H$3,IF($K111&lt;1,(($S111/$K111)*((1+'Inputs &amp; Summary'!$D$7)^AZ$1)),((INT(AZ$1/$K111)-INT((AZ$1-1)/$K111))*$S111*((1+'Inputs &amp; Summary'!$D$7)^AZ$1))),(_xlfn.WEIBULL.DIST(AZ$1,$L111,$K111,FALSE)*$S111*((1+'Inputs &amp; Summary'!$D$7)^AZ$1))),IF($M111=Lists!$H$3,IF($K111&lt;1,((($R111*(1-$E111)+$Q111*(1-$F111))/$K111)*((1+'Inputs &amp; Summary'!$D$7)^AZ$1)),((INT(AZ$1/$K111)-INT((AZ$1-1)/$K111))*($R111*(1-$E111)+$Q111*(1-$F111))*((1+'Inputs &amp; Summary'!$D$7)^AZ$1))),((_xlfn.WEIBULL.DIST(AZ$1,$L111,$K111,FALSE)*($R111*(1-$E111)+$Q111*(1-$F111))*((1+'Inputs &amp; Summary'!$D$7)^AZ$1))))))</f>
        <v>0</v>
      </c>
      <c r="BA111" s="248">
        <f>$D111*IF(BA$1&gt;'Inputs &amp; Summary'!$D$5,0,IF(BA$1&gt;VLOOKUP($G111,Lists!$J$17:$K$21,2),IF($M111=Lists!$H$3,IF($K111&lt;1,(($S111/$K111)*((1+'Inputs &amp; Summary'!$D$7)^BA$1)),((INT(BA$1/$K111)-INT((BA$1-1)/$K111))*$S111*((1+'Inputs &amp; Summary'!$D$7)^BA$1))),(_xlfn.WEIBULL.DIST(BA$1,$L111,$K111,FALSE)*$S111*((1+'Inputs &amp; Summary'!$D$7)^BA$1))),IF($M111=Lists!$H$3,IF($K111&lt;1,((($R111*(1-$E111)+$Q111*(1-$F111))/$K111)*((1+'Inputs &amp; Summary'!$D$7)^BA$1)),((INT(BA$1/$K111)-INT((BA$1-1)/$K111))*($R111*(1-$E111)+$Q111*(1-$F111))*((1+'Inputs &amp; Summary'!$D$7)^BA$1))),((_xlfn.WEIBULL.DIST(BA$1,$L111,$K111,FALSE)*($R111*(1-$E111)+$Q111*(1-$F111))*((1+'Inputs &amp; Summary'!$D$7)^BA$1))))))</f>
        <v>0</v>
      </c>
      <c r="BB111" s="248">
        <f>$D111*IF(BB$1&gt;'Inputs &amp; Summary'!$D$5,0,IF(BB$1&gt;VLOOKUP($G111,Lists!$J$17:$K$21,2),IF($M111=Lists!$H$3,IF($K111&lt;1,(($S111/$K111)*((1+'Inputs &amp; Summary'!$D$7)^BB$1)),((INT(BB$1/$K111)-INT((BB$1-1)/$K111))*$S111*((1+'Inputs &amp; Summary'!$D$7)^BB$1))),(_xlfn.WEIBULL.DIST(BB$1,$L111,$K111,FALSE)*$S111*((1+'Inputs &amp; Summary'!$D$7)^BB$1))),IF($M111=Lists!$H$3,IF($K111&lt;1,((($R111*(1-$E111)+$Q111*(1-$F111))/$K111)*((1+'Inputs &amp; Summary'!$D$7)^BB$1)),((INT(BB$1/$K111)-INT((BB$1-1)/$K111))*($R111*(1-$E111)+$Q111*(1-$F111))*((1+'Inputs &amp; Summary'!$D$7)^BB$1))),((_xlfn.WEIBULL.DIST(BB$1,$L111,$K111,FALSE)*($R111*(1-$E111)+$Q111*(1-$F111))*((1+'Inputs &amp; Summary'!$D$7)^BB$1))))))</f>
        <v>0</v>
      </c>
      <c r="BC111" s="248">
        <f>$D111*IF(BC$1&gt;'Inputs &amp; Summary'!$D$5,0,IF(BC$1&gt;VLOOKUP($G111,Lists!$J$17:$K$21,2),IF($M111=Lists!$H$3,IF($K111&lt;1,(($S111/$K111)*((1+'Inputs &amp; Summary'!$D$7)^BC$1)),((INT(BC$1/$K111)-INT((BC$1-1)/$K111))*$S111*((1+'Inputs &amp; Summary'!$D$7)^BC$1))),(_xlfn.WEIBULL.DIST(BC$1,$L111,$K111,FALSE)*$S111*((1+'Inputs &amp; Summary'!$D$7)^BC$1))),IF($M111=Lists!$H$3,IF($K111&lt;1,((($R111*(1-$E111)+$Q111*(1-$F111))/$K111)*((1+'Inputs &amp; Summary'!$D$7)^BC$1)),((INT(BC$1/$K111)-INT((BC$1-1)/$K111))*($R111*(1-$E111)+$Q111*(1-$F111))*((1+'Inputs &amp; Summary'!$D$7)^BC$1))),((_xlfn.WEIBULL.DIST(BC$1,$L111,$K111,FALSE)*($R111*(1-$E111)+$Q111*(1-$F111))*((1+'Inputs &amp; Summary'!$D$7)^BC$1))))))</f>
        <v>0</v>
      </c>
      <c r="BD111" s="248">
        <f>$D111*IF(BD$1&gt;'Inputs &amp; Summary'!$D$5,0,IF(BD$1&gt;VLOOKUP($G111,Lists!$J$17:$K$21,2),IF($M111=Lists!$H$3,IF($K111&lt;1,(($S111/$K111)*((1+'Inputs &amp; Summary'!$D$7)^BD$1)),((INT(BD$1/$K111)-INT((BD$1-1)/$K111))*$S111*((1+'Inputs &amp; Summary'!$D$7)^BD$1))),(_xlfn.WEIBULL.DIST(BD$1,$L111,$K111,FALSE)*$S111*((1+'Inputs &amp; Summary'!$D$7)^BD$1))),IF($M111=Lists!$H$3,IF($K111&lt;1,((($R111*(1-$E111)+$Q111*(1-$F111))/$K111)*((1+'Inputs &amp; Summary'!$D$7)^BD$1)),((INT(BD$1/$K111)-INT((BD$1-1)/$K111))*($R111*(1-$E111)+$Q111*(1-$F111))*((1+'Inputs &amp; Summary'!$D$7)^BD$1))),((_xlfn.WEIBULL.DIST(BD$1,$L111,$K111,FALSE)*($R111*(1-$E111)+$Q111*(1-$F111))*((1+'Inputs &amp; Summary'!$D$7)^BD$1))))))</f>
        <v>0</v>
      </c>
      <c r="BE111" s="248">
        <f>$D111*IF(BE$1&gt;'Inputs &amp; Summary'!$D$5,0,IF(BE$1&gt;VLOOKUP($G111,Lists!$J$17:$K$21,2),IF($M111=Lists!$H$3,IF($K111&lt;1,(($S111/$K111)*((1+'Inputs &amp; Summary'!$D$7)^BE$1)),((INT(BE$1/$K111)-INT((BE$1-1)/$K111))*$S111*((1+'Inputs &amp; Summary'!$D$7)^BE$1))),(_xlfn.WEIBULL.DIST(BE$1,$L111,$K111,FALSE)*$S111*((1+'Inputs &amp; Summary'!$D$7)^BE$1))),IF($M111=Lists!$H$3,IF($K111&lt;1,((($R111*(1-$E111)+$Q111*(1-$F111))/$K111)*((1+'Inputs &amp; Summary'!$D$7)^BE$1)),((INT(BE$1/$K111)-INT((BE$1-1)/$K111))*($R111*(1-$E111)+$Q111*(1-$F111))*((1+'Inputs &amp; Summary'!$D$7)^BE$1))),((_xlfn.WEIBULL.DIST(BE$1,$L111,$K111,FALSE)*($R111*(1-$E111)+$Q111*(1-$F111))*((1+'Inputs &amp; Summary'!$D$7)^BE$1))))))</f>
        <v>0</v>
      </c>
      <c r="BF111" s="248">
        <f>$D111*IF(BF$1&gt;'Inputs &amp; Summary'!$D$5,0,IF(BF$1&gt;VLOOKUP($G111,Lists!$J$17:$K$21,2),IF($M111=Lists!$H$3,IF($K111&lt;1,(($S111/$K111)*((1+'Inputs &amp; Summary'!$D$7)^BF$1)),((INT(BF$1/$K111)-INT((BF$1-1)/$K111))*$S111*((1+'Inputs &amp; Summary'!$D$7)^BF$1))),(_xlfn.WEIBULL.DIST(BF$1,$L111,$K111,FALSE)*$S111*((1+'Inputs &amp; Summary'!$D$7)^BF$1))),IF($M111=Lists!$H$3,IF($K111&lt;1,((($R111*(1-$E111)+$Q111*(1-$F111))/$K111)*((1+'Inputs &amp; Summary'!$D$7)^BF$1)),((INT(BF$1/$K111)-INT((BF$1-1)/$K111))*($R111*(1-$E111)+$Q111*(1-$F111))*((1+'Inputs &amp; Summary'!$D$7)^BF$1))),((_xlfn.WEIBULL.DIST(BF$1,$L111,$K111,FALSE)*($R111*(1-$E111)+$Q111*(1-$F111))*((1+'Inputs &amp; Summary'!$D$7)^BF$1))))))</f>
        <v>0</v>
      </c>
      <c r="BG111" s="248">
        <f>$D111*IF(BG$1&gt;'Inputs &amp; Summary'!$D$5,0,IF(BG$1&gt;VLOOKUP($G111,Lists!$J$17:$K$21,2),IF($M111=Lists!$H$3,IF($K111&lt;1,(($S111/$K111)*((1+'Inputs &amp; Summary'!$D$7)^BG$1)),((INT(BG$1/$K111)-INT((BG$1-1)/$K111))*$S111*((1+'Inputs &amp; Summary'!$D$7)^BG$1))),(_xlfn.WEIBULL.DIST(BG$1,$L111,$K111,FALSE)*$S111*((1+'Inputs &amp; Summary'!$D$7)^BG$1))),IF($M111=Lists!$H$3,IF($K111&lt;1,((($R111*(1-$E111)+$Q111*(1-$F111))/$K111)*((1+'Inputs &amp; Summary'!$D$7)^BG$1)),((INT(BG$1/$K111)-INT((BG$1-1)/$K111))*($R111*(1-$E111)+$Q111*(1-$F111))*((1+'Inputs &amp; Summary'!$D$7)^BG$1))),((_xlfn.WEIBULL.DIST(BG$1,$L111,$K111,FALSE)*($R111*(1-$E111)+$Q111*(1-$F111))*((1+'Inputs &amp; Summary'!$D$7)^BG$1))))))</f>
        <v>0</v>
      </c>
      <c r="BH111" s="248">
        <f>$D111*IF(BH$1&gt;'Inputs &amp; Summary'!$D$5,0,IF(BH$1&gt;VLOOKUP($G111,Lists!$J$17:$K$21,2),IF($M111=Lists!$H$3,IF($K111&lt;1,(($S111/$K111)*((1+'Inputs &amp; Summary'!$D$7)^BH$1)),((INT(BH$1/$K111)-INT((BH$1-1)/$K111))*$S111*((1+'Inputs &amp; Summary'!$D$7)^BH$1))),(_xlfn.WEIBULL.DIST(BH$1,$L111,$K111,FALSE)*$S111*((1+'Inputs &amp; Summary'!$D$7)^BH$1))),IF($M111=Lists!$H$3,IF($K111&lt;1,((($R111*(1-$E111)+$Q111*(1-$F111))/$K111)*((1+'Inputs &amp; Summary'!$D$7)^BH$1)),((INT(BH$1/$K111)-INT((BH$1-1)/$K111))*($R111*(1-$E111)+$Q111*(1-$F111))*((1+'Inputs &amp; Summary'!$D$7)^BH$1))),((_xlfn.WEIBULL.DIST(BH$1,$L111,$K111,FALSE)*($R111*(1-$E111)+$Q111*(1-$F111))*((1+'Inputs &amp; Summary'!$D$7)^BH$1))))))</f>
        <v>0</v>
      </c>
      <c r="BI111" s="248">
        <f>$D111*IF(BI$1&gt;'Inputs &amp; Summary'!$D$5,0,IF(BI$1&gt;VLOOKUP($G111,Lists!$J$17:$K$21,2),IF($M111=Lists!$H$3,IF($K111&lt;1,(($S111/$K111)*((1+'Inputs &amp; Summary'!$D$7)^BI$1)),((INT(BI$1/$K111)-INT((BI$1-1)/$K111))*$S111*((1+'Inputs &amp; Summary'!$D$7)^BI$1))),(_xlfn.WEIBULL.DIST(BI$1,$L111,$K111,FALSE)*$S111*((1+'Inputs &amp; Summary'!$D$7)^BI$1))),IF($M111=Lists!$H$3,IF($K111&lt;1,((($R111*(1-$E111)+$Q111*(1-$F111))/$K111)*((1+'Inputs &amp; Summary'!$D$7)^BI$1)),((INT(BI$1/$K111)-INT((BI$1-1)/$K111))*($R111*(1-$E111)+$Q111*(1-$F111))*((1+'Inputs &amp; Summary'!$D$7)^BI$1))),((_xlfn.WEIBULL.DIST(BI$1,$L111,$K111,FALSE)*($R111*(1-$E111)+$Q111*(1-$F111))*((1+'Inputs &amp; Summary'!$D$7)^BI$1))))))</f>
        <v>0</v>
      </c>
      <c r="BJ111" s="248">
        <f>$D111*IF(BJ$1&gt;'Inputs &amp; Summary'!$D$5,0,IF(BJ$1&gt;VLOOKUP($G111,Lists!$J$17:$K$21,2),IF($M111=Lists!$H$3,IF($K111&lt;1,(($S111/$K111)*((1+'Inputs &amp; Summary'!$D$7)^BJ$1)),((INT(BJ$1/$K111)-INT((BJ$1-1)/$K111))*$S111*((1+'Inputs &amp; Summary'!$D$7)^BJ$1))),(_xlfn.WEIBULL.DIST(BJ$1,$L111,$K111,FALSE)*$S111*((1+'Inputs &amp; Summary'!$D$7)^BJ$1))),IF($M111=Lists!$H$3,IF($K111&lt;1,((($R111*(1-$E111)+$Q111*(1-$F111))/$K111)*((1+'Inputs &amp; Summary'!$D$7)^BJ$1)),((INT(BJ$1/$K111)-INT((BJ$1-1)/$K111))*($R111*(1-$E111)+$Q111*(1-$F111))*((1+'Inputs &amp; Summary'!$D$7)^BJ$1))),((_xlfn.WEIBULL.DIST(BJ$1,$L111,$K111,FALSE)*($R111*(1-$E111)+$Q111*(1-$F111))*((1+'Inputs &amp; Summary'!$D$7)^BJ$1))))))</f>
        <v>0</v>
      </c>
      <c r="BK111" s="248">
        <f>$D111*IF(BK$1&gt;'Inputs &amp; Summary'!$D$5,0,IF(BK$1&gt;VLOOKUP($G111,Lists!$J$17:$K$21,2),IF($M111=Lists!$H$3,IF($K111&lt;1,(($S111/$K111)*((1+'Inputs &amp; Summary'!$D$7)^BK$1)),((INT(BK$1/$K111)-INT((BK$1-1)/$K111))*$S111*((1+'Inputs &amp; Summary'!$D$7)^BK$1))),(_xlfn.WEIBULL.DIST(BK$1,$L111,$K111,FALSE)*$S111*((1+'Inputs &amp; Summary'!$D$7)^BK$1))),IF($M111=Lists!$H$3,IF($K111&lt;1,((($R111*(1-$E111)+$Q111*(1-$F111))/$K111)*((1+'Inputs &amp; Summary'!$D$7)^BK$1)),((INT(BK$1/$K111)-INT((BK$1-1)/$K111))*($R111*(1-$E111)+$Q111*(1-$F111))*((1+'Inputs &amp; Summary'!$D$7)^BK$1))),((_xlfn.WEIBULL.DIST(BK$1,$L111,$K111,FALSE)*($R111*(1-$E111)+$Q111*(1-$F111))*((1+'Inputs &amp; Summary'!$D$7)^BK$1))))))</f>
        <v>0</v>
      </c>
      <c r="BL111" s="248">
        <f>$D111*IF(BL$1&gt;'Inputs &amp; Summary'!$D$5,0,IF(BL$1&gt;VLOOKUP($G111,Lists!$J$17:$K$21,2),IF($M111=Lists!$H$3,IF($K111&lt;1,(($S111/$K111)*((1+'Inputs &amp; Summary'!$D$7)^BL$1)),((INT(BL$1/$K111)-INT((BL$1-1)/$K111))*$S111*((1+'Inputs &amp; Summary'!$D$7)^BL$1))),(_xlfn.WEIBULL.DIST(BL$1,$L111,$K111,FALSE)*$S111*((1+'Inputs &amp; Summary'!$D$7)^BL$1))),IF($M111=Lists!$H$3,IF($K111&lt;1,((($R111*(1-$E111)+$Q111*(1-$F111))/$K111)*((1+'Inputs &amp; Summary'!$D$7)^BL$1)),((INT(BL$1/$K111)-INT((BL$1-1)/$K111))*($R111*(1-$E111)+$Q111*(1-$F111))*((1+'Inputs &amp; Summary'!$D$7)^BL$1))),((_xlfn.WEIBULL.DIST(BL$1,$L111,$K111,FALSE)*($R111*(1-$E111)+$Q111*(1-$F111))*((1+'Inputs &amp; Summary'!$D$7)^BL$1))))))</f>
        <v>0</v>
      </c>
    </row>
    <row r="112" spans="1:64" x14ac:dyDescent="0.3">
      <c r="A112" s="236" t="s">
        <v>14</v>
      </c>
      <c r="B112" s="117" t="str">
        <f>IF('Inputs &amp; Summary'!$D$15=Lists!$E$3,INDEX('Residential Rooftop Details'!$A$30:$X$158,MATCH('Cash Flow'!$A112,'Residential Rooftop Details'!$A$30:$A$158,0),COLUMN(B$1)),IF('Inputs &amp; Summary'!$D$15=Lists!$E$4,INDEX('Commercial Rooftop Details'!$A$30:$V$158,MATCH('Cash Flow'!$A112,'Commercial Rooftop Details'!$A$30:$A$158,0),COLUMN(B$1)),INDEX('Ground-Mount Details'!$A$30:$V$158,MATCH('Cash Flow'!$A112,'Ground-Mount Details'!$A$30:$A$158,0),COLUMN(B$1))))</f>
        <v>Preventive</v>
      </c>
      <c r="C112" s="117" t="str">
        <f>IF('Inputs &amp; Summary'!$D$15=Lists!$E$3,INDEX('Residential Rooftop Details'!$A$30:$X$158,MATCH('Cash Flow'!$A112,'Residential Rooftop Details'!$A$30:$A$158,0),COLUMN(C$1)),IF('Inputs &amp; Summary'!$D$15=Lists!$E$4,INDEX('Commercial Rooftop Details'!$A$30:$V$158,MATCH('Cash Flow'!$A112,'Commercial Rooftop Details'!$A$30:$A$158,0),COLUMN(C$1)),INDEX('Ground-Mount Details'!$A$30:$V$158,MATCH('Cash Flow'!$A112,'Ground-Mount Details'!$A$30:$A$158,0),COLUMN(C$1))))</f>
        <v>Tracker</v>
      </c>
      <c r="D112" s="117">
        <f>IF('Inputs &amp; Summary'!$D$15=Lists!$E$3,INDEX('Residential Rooftop Details'!$A$30:$X$158,MATCH('Cash Flow'!$A112,'Residential Rooftop Details'!$A$30:$A$158,0),COLUMN(D$1)),IF('Inputs &amp; Summary'!$D$15=Lists!$E$4,INDEX('Commercial Rooftop Details'!$A$30:$V$158,MATCH('Cash Flow'!$A112,'Commercial Rooftop Details'!$A$30:$A$158,0),COLUMN(D$1)),INDEX('Ground-Mount Details'!$A$30:$V$158,MATCH('Cash Flow'!$A112,'Ground-Mount Details'!$A$30:$A$158,0),COLUMN(D$1))))</f>
        <v>0</v>
      </c>
      <c r="E112" s="117">
        <f>IF('Inputs &amp; Summary'!$D$15=Lists!$E$3,INDEX('Residential Rooftop Details'!$A$30:$X$158,MATCH('Cash Flow'!$A112,'Residential Rooftop Details'!$A$30:$A$158,0),COLUMN(E$1)),IF('Inputs &amp; Summary'!$D$15=Lists!$E$4,INDEX('Commercial Rooftop Details'!$A$30:$V$158,MATCH('Cash Flow'!$A112,'Commercial Rooftop Details'!$A$30:$A$158,0),COLUMN(E$1)),INDEX('Ground-Mount Details'!$A$30:$V$158,MATCH('Cash Flow'!$A112,'Ground-Mount Details'!$A$30:$A$158,0),COLUMN(E$1))))</f>
        <v>0</v>
      </c>
      <c r="F112" s="117">
        <f>IF('Inputs &amp; Summary'!$D$15=Lists!$E$3,INDEX('Residential Rooftop Details'!$A$30:$X$158,MATCH('Cash Flow'!$A112,'Residential Rooftop Details'!$A$30:$A$158,0),COLUMN(F$1)),IF('Inputs &amp; Summary'!$D$15=Lists!$E$4,INDEX('Commercial Rooftop Details'!$A$30:$V$158,MATCH('Cash Flow'!$A112,'Commercial Rooftop Details'!$A$30:$A$158,0),COLUMN(F$1)),INDEX('Ground-Mount Details'!$A$30:$V$158,MATCH('Cash Flow'!$A112,'Ground-Mount Details'!$A$30:$A$158,0),COLUMN(F$1))))</f>
        <v>0</v>
      </c>
      <c r="G112" s="237" t="str">
        <f>IF('Inputs &amp; Summary'!$D$15=Lists!$E$3,INDEX('Residential Rooftop Details'!$A$30:$X$158,MATCH('Cash Flow'!$A112,'Residential Rooftop Details'!$A$30:$A$158,0),COLUMN(G$1)),IF('Inputs &amp; Summary'!$D$15=Lists!$E$4,INDEX('Commercial Rooftop Details'!$A$30:$V$158,MATCH('Cash Flow'!$A112,'Commercial Rooftop Details'!$A$30:$A$158,0),COLUMN(G$1)),INDEX('Ground-Mount Details'!$A$30:$V$158,MATCH('Cash Flow'!$A112,'Ground-Mount Details'!$A$30:$A$158,0),COLUMN(G$1))))</f>
        <v>N/A</v>
      </c>
      <c r="H112" s="237" t="str">
        <f>IF('Inputs &amp; Summary'!$D$15=Lists!$E$3,INDEX('Residential Rooftop Details'!$A$30:$X$158,MATCH('Cash Flow'!$A112,'Residential Rooftop Details'!$A$30:$A$158,0),COLUMN(H$1)),IF('Inputs &amp; Summary'!$D$15=Lists!$E$4,INDEX('Commercial Rooftop Details'!$A$30:$V$158,MATCH('Cash Flow'!$A112,'Commercial Rooftop Details'!$A$30:$A$158,0),COLUMN(H$1)),INDEX('Ground-Mount Details'!$A$30:$V$158,MATCH('Cash Flow'!$A112,'Ground-Mount Details'!$A$30:$A$158,0),COLUMN(H$1))))</f>
        <v>block</v>
      </c>
      <c r="I112" s="237" t="str">
        <f>IF('Inputs &amp; Summary'!$D$15=Lists!$E$3,INDEX('Residential Rooftop Details'!$A$30:$X$158,MATCH('Cash Flow'!$A112,'Residential Rooftop Details'!$A$30:$A$158,0),COLUMN(I$1)),IF('Inputs &amp; Summary'!$D$15=Lists!$E$4,INDEX('Commercial Rooftop Details'!$A$30:$V$158,MATCH('Cash Flow'!$A112,'Commercial Rooftop Details'!$A$30:$A$158,0),COLUMN(I$1)),INDEX('Ground-Mount Details'!$A$30:$V$158,MATCH('Cash Flow'!$A112,'Ground-Mount Details'!$A$30:$A$158,0),COLUMN(I$1))))</f>
        <v>Mechanic</v>
      </c>
      <c r="J112" s="238">
        <f>IF('Inputs &amp; Summary'!$D$15=Lists!$E$3,INDEX('Residential Rooftop Details'!$A$30:$X$158,MATCH('Cash Flow'!$A112,'Residential Rooftop Details'!$A$30:$A$158,0),COLUMN(J$1)),IF('Inputs &amp; Summary'!$D$15=Lists!$E$4,INDEX('Commercial Rooftop Details'!$A$30:$V$158,MATCH('Cash Flow'!$A112,'Commercial Rooftop Details'!$A$30:$A$158,0),COLUMN(J$1)),INDEX('Ground-Mount Details'!$A$30:$V$158,MATCH('Cash Flow'!$A112,'Ground-Mount Details'!$A$30:$A$158,0),COLUMN(J$1))))</f>
        <v>21.23076923076923</v>
      </c>
      <c r="K112" s="239">
        <f>IF('Inputs &amp; Summary'!$D$15=Lists!$E$3,INDEX('Residential Rooftop Details'!$A$30:$X$158,MATCH('Cash Flow'!$A112,'Residential Rooftop Details'!$A$30:$A$158,0),COLUMN(K$1)),IF('Inputs &amp; Summary'!$D$15=Lists!$E$4,INDEX('Commercial Rooftop Details'!$A$30:$V$158,MATCH('Cash Flow'!$A112,'Commercial Rooftop Details'!$A$30:$A$158,0),COLUMN(K$1)),INDEX('Ground-Mount Details'!$A$30:$V$158,MATCH('Cash Flow'!$A112,'Ground-Mount Details'!$A$30:$A$158,0),COLUMN(K$1))))</f>
        <v>0.5</v>
      </c>
      <c r="L112" s="239">
        <f>IF('Inputs &amp; Summary'!$D$15=Lists!$E$3,INDEX('Residential Rooftop Details'!$A$30:$X$158,MATCH('Cash Flow'!$A112,'Residential Rooftop Details'!$A$30:$A$158,0),COLUMN(L$1)),IF('Inputs &amp; Summary'!$D$15=Lists!$E$4,INDEX('Commercial Rooftop Details'!$A$30:$V$158,MATCH('Cash Flow'!$A112,'Commercial Rooftop Details'!$A$30:$A$158,0),COLUMN(L$1)),INDEX('Ground-Mount Details'!$A$30:$V$158,MATCH('Cash Flow'!$A112,'Ground-Mount Details'!$A$30:$A$158,0),COLUMN(L$1))))</f>
        <v>1</v>
      </c>
      <c r="M112" s="238" t="str">
        <f>IF('Inputs &amp; Summary'!$D$15=Lists!$E$3,INDEX('Residential Rooftop Details'!$A$30:$X$158,MATCH('Cash Flow'!$A112,'Residential Rooftop Details'!$A$30:$A$158,0),COLUMN(M$1)),IF('Inputs &amp; Summary'!$D$15=Lists!$E$4,INDEX('Commercial Rooftop Details'!$A$30:$V$158,MATCH('Cash Flow'!$A112,'Commercial Rooftop Details'!$A$30:$A$158,0),COLUMN(M$1)),INDEX('Ground-Mount Details'!$A$30:$V$158,MATCH('Cash Flow'!$A112,'Ground-Mount Details'!$A$30:$A$158,0),COLUMN(M$1))))</f>
        <v>interval</v>
      </c>
      <c r="N112" s="240">
        <f>IF('Inputs &amp; Summary'!$D$15=Lists!$E$3,INDEX('Residential Rooftop Details'!$A$30:$X$158,MATCH('Cash Flow'!$A112,'Residential Rooftop Details'!$A$30:$A$158,0),COLUMN(N$1)),IF('Inputs &amp; Summary'!$D$15=Lists!$E$4,INDEX('Commercial Rooftop Details'!$A$30:$V$158,MATCH('Cash Flow'!$A112,'Commercial Rooftop Details'!$A$30:$A$158,0),COLUMN(N$1)),INDEX('Ground-Mount Details'!$A$30:$V$158,MATCH('Cash Flow'!$A112,'Ground-Mount Details'!$A$30:$A$158,0),COLUMN(N$1))))</f>
        <v>103.04449648711943</v>
      </c>
      <c r="O112" s="239">
        <f>IF('Inputs &amp; Summary'!$D$15=Lists!$E$3,INDEX('Residential Rooftop Details'!$A$30:$X$158,MATCH('Cash Flow'!$A112,'Residential Rooftop Details'!$A$30:$A$158,0),COLUMN(O$1)),IF('Inputs &amp; Summary'!$D$15=Lists!$E$4,INDEX('Commercial Rooftop Details'!$A$30:$V$158,MATCH('Cash Flow'!$A112,'Commercial Rooftop Details'!$A$30:$A$158,0),COLUMN(O$1)),INDEX('Ground-Mount Details'!$A$30:$V$158,MATCH('Cash Flow'!$A112,'Ground-Mount Details'!$A$30:$A$158,0),COLUMN(O$1))))</f>
        <v>0.25</v>
      </c>
      <c r="P112" s="241">
        <f>IF('Inputs &amp; Summary'!$D$15=Lists!$E$3,INDEX('Residential Rooftop Details'!$A$30:$X$158,MATCH('Cash Flow'!$A112,'Residential Rooftop Details'!$A$30:$A$158,0),COLUMN(P$1)),IF('Inputs &amp; Summary'!$D$15=Lists!$E$4,INDEX('Commercial Rooftop Details'!$A$30:$V$158,MATCH('Cash Flow'!$A112,'Commercial Rooftop Details'!$A$30:$A$158,0),COLUMN(P$1)),INDEX('Ground-Mount Details'!$A$30:$V$158,MATCH('Cash Flow'!$A112,'Ground-Mount Details'!$A$30:$A$158,0),COLUMN(P$1))))</f>
        <v>0</v>
      </c>
      <c r="Q112" s="242">
        <f>IF('Inputs &amp; Summary'!$D$15=Lists!$E$3,INDEX('Residential Rooftop Details'!$A$30:$X$158,MATCH('Cash Flow'!$A112,'Residential Rooftop Details'!$A$30:$A$158,0),COLUMN(Q$1)),IF('Inputs &amp; Summary'!$D$15=Lists!$E$4,INDEX('Commercial Rooftop Details'!$A$30:$V$158,MATCH('Cash Flow'!$A112,'Commercial Rooftop Details'!$A$30:$A$158,0),COLUMN(Q$1)),INDEX('Ground-Mount Details'!$A$30:$V$158,MATCH('Cash Flow'!$A112,'Ground-Mount Details'!$A$30:$A$158,0),COLUMN(Q$1))))</f>
        <v>546.92848135471081</v>
      </c>
      <c r="R112" s="242">
        <f>IF('Inputs &amp; Summary'!$D$15=Lists!$E$3,INDEX('Residential Rooftop Details'!$A$30:$X$158,MATCH('Cash Flow'!$A112,'Residential Rooftop Details'!$A$30:$A$158,0),COLUMN(R$1)),IF('Inputs &amp; Summary'!$D$15=Lists!$E$4,INDEX('Commercial Rooftop Details'!$A$30:$V$158,MATCH('Cash Flow'!$A112,'Commercial Rooftop Details'!$A$30:$A$158,0),COLUMN(R$1)),INDEX('Ground-Mount Details'!$A$30:$V$158,MATCH('Cash Flow'!$A112,'Ground-Mount Details'!$A$30:$A$158,0),COLUMN(R$1))))</f>
        <v>0</v>
      </c>
      <c r="S112" s="243">
        <f>IF('Inputs &amp; Summary'!$D$15=Lists!$E$3,INDEX('Residential Rooftop Details'!$A$30:$X$158,MATCH('Cash Flow'!$A112,'Residential Rooftop Details'!$A$30:$A$158,0),COLUMN(S$1)),IF('Inputs &amp; Summary'!$D$15=Lists!$E$4,INDEX('Commercial Rooftop Details'!$A$30:$V$158,MATCH('Cash Flow'!$A112,'Commercial Rooftop Details'!$A$30:$A$158,0),COLUMN(S$1)),INDEX('Ground-Mount Details'!$A$30:$V$158,MATCH('Cash Flow'!$A112,'Ground-Mount Details'!$A$30:$A$158,0),COLUMN(S$1))))</f>
        <v>0</v>
      </c>
      <c r="T112" s="238">
        <f>IF('Inputs &amp; Summary'!$D$15=Lists!$E$3,INDEX('Residential Rooftop Details'!$A$30:$X$158,MATCH('Cash Flow'!$A112,'Residential Rooftop Details'!$A$30:$A$158,0),COLUMN(T$1)),IF('Inputs &amp; Summary'!$D$15=Lists!$E$4,INDEX('Commercial Rooftop Details'!$A$30:$V$158,MATCH('Cash Flow'!$A112,'Commercial Rooftop Details'!$A$30:$A$158,0),COLUMN(T$1)),INDEX('Ground-Mount Details'!$A$30:$V$158,MATCH('Cash Flow'!$A112,'Ground-Mount Details'!$A$30:$A$158,0),COLUMN(T$1))))</f>
        <v>0</v>
      </c>
      <c r="U112" s="244">
        <f>IF('Inputs &amp; Summary'!$D$15=Lists!$E$3,INDEX('Residential Rooftop Details'!$A$30:$X$158,MATCH('Cash Flow'!$A112,'Residential Rooftop Details'!$A$30:$A$158,0),COLUMN(U$1)),IF('Inputs &amp; Summary'!$D$15=Lists!$E$4,INDEX('Commercial Rooftop Details'!$A$30:$V$158,MATCH('Cash Flow'!$A112,'Commercial Rooftop Details'!$A$30:$A$158,0),COLUMN(U$1)),INDEX('Ground-Mount Details'!$A$30:$V$158,MATCH('Cash Flow'!$A112,'Ground-Mount Details'!$A$30:$A$158,0),COLUMN(U$1))))</f>
        <v>0</v>
      </c>
      <c r="V112" s="245">
        <f t="shared" si="10"/>
        <v>0</v>
      </c>
      <c r="W112" s="245">
        <f>NPV('Inputs &amp; Summary'!$D$6,Y112:BL112)</f>
        <v>0</v>
      </c>
      <c r="X112" s="246">
        <f t="shared" si="9"/>
        <v>0</v>
      </c>
      <c r="Y112" s="248">
        <f>$D112*IF(Y$1&gt;'Inputs &amp; Summary'!$D$5,0,IF(Y$1&gt;VLOOKUP($G112,Lists!$J$17:$K$21,2),IF($M112=Lists!$H$3,IF($K112&lt;1,(($S112/$K112)*((1+'Inputs &amp; Summary'!$D$7)^Y$1)),((INT(Y$1/$K112)-INT((Y$1-1)/$K112))*$S112*((1+'Inputs &amp; Summary'!$D$7)^Y$1))),(_xlfn.WEIBULL.DIST(Y$1,$L112,$K112,FALSE)*$S112*((1+'Inputs &amp; Summary'!$D$7)^Y$1))),IF($M112=Lists!$H$3,IF($K112&lt;1,((($R112*(1-$E112)+$Q112*(1-$F112))/$K112)*((1+'Inputs &amp; Summary'!$D$7)^Y$1)),((INT(Y$1/$K112)-INT((Y$1-1)/$K112))*($R112*(1-$E112)+$Q112*(1-$F112))*((1+'Inputs &amp; Summary'!$D$7)^Y$1))),((_xlfn.WEIBULL.DIST(Y$1,$L112,$K112,FALSE)*($R112*(1-$E112)+$Q112*(1-$F112))*((1+'Inputs &amp; Summary'!$D$7)^Y$1))))))</f>
        <v>0</v>
      </c>
      <c r="Z112" s="248">
        <f>$D112*IF(Z$1&gt;'Inputs &amp; Summary'!$D$5,0,IF(Z$1&gt;VLOOKUP($G112,Lists!$J$17:$K$21,2),IF($M112=Lists!$H$3,IF($K112&lt;1,(($S112/$K112)*((1+'Inputs &amp; Summary'!$D$7)^Z$1)),((INT(Z$1/$K112)-INT((Z$1-1)/$K112))*$S112*((1+'Inputs &amp; Summary'!$D$7)^Z$1))),(_xlfn.WEIBULL.DIST(Z$1,$L112,$K112,FALSE)*$S112*((1+'Inputs &amp; Summary'!$D$7)^Z$1))),IF($M112=Lists!$H$3,IF($K112&lt;1,((($R112*(1-$E112)+$Q112*(1-$F112))/$K112)*((1+'Inputs &amp; Summary'!$D$7)^Z$1)),((INT(Z$1/$K112)-INT((Z$1-1)/$K112))*($R112*(1-$E112)+$Q112*(1-$F112))*((1+'Inputs &amp; Summary'!$D$7)^Z$1))),((_xlfn.WEIBULL.DIST(Z$1,$L112,$K112,FALSE)*($R112*(1-$E112)+$Q112*(1-$F112))*((1+'Inputs &amp; Summary'!$D$7)^Z$1))))))</f>
        <v>0</v>
      </c>
      <c r="AA112" s="248">
        <f>$D112*IF(AA$1&gt;'Inputs &amp; Summary'!$D$5,0,IF(AA$1&gt;VLOOKUP($G112,Lists!$J$17:$K$21,2),IF($M112=Lists!$H$3,IF($K112&lt;1,(($S112/$K112)*((1+'Inputs &amp; Summary'!$D$7)^AA$1)),((INT(AA$1/$K112)-INT((AA$1-1)/$K112))*$S112*((1+'Inputs &amp; Summary'!$D$7)^AA$1))),(_xlfn.WEIBULL.DIST(AA$1,$L112,$K112,FALSE)*$S112*((1+'Inputs &amp; Summary'!$D$7)^AA$1))),IF($M112=Lists!$H$3,IF($K112&lt;1,((($R112*(1-$E112)+$Q112*(1-$F112))/$K112)*((1+'Inputs &amp; Summary'!$D$7)^AA$1)),((INT(AA$1/$K112)-INT((AA$1-1)/$K112))*($R112*(1-$E112)+$Q112*(1-$F112))*((1+'Inputs &amp; Summary'!$D$7)^AA$1))),((_xlfn.WEIBULL.DIST(AA$1,$L112,$K112,FALSE)*($R112*(1-$E112)+$Q112*(1-$F112))*((1+'Inputs &amp; Summary'!$D$7)^AA$1))))))</f>
        <v>0</v>
      </c>
      <c r="AB112" s="248">
        <f>$D112*IF(AB$1&gt;'Inputs &amp; Summary'!$D$5,0,IF(AB$1&gt;VLOOKUP($G112,Lists!$J$17:$K$21,2),IF($M112=Lists!$H$3,IF($K112&lt;1,(($S112/$K112)*((1+'Inputs &amp; Summary'!$D$7)^AB$1)),((INT(AB$1/$K112)-INT((AB$1-1)/$K112))*$S112*((1+'Inputs &amp; Summary'!$D$7)^AB$1))),(_xlfn.WEIBULL.DIST(AB$1,$L112,$K112,FALSE)*$S112*((1+'Inputs &amp; Summary'!$D$7)^AB$1))),IF($M112=Lists!$H$3,IF($K112&lt;1,((($R112*(1-$E112)+$Q112*(1-$F112))/$K112)*((1+'Inputs &amp; Summary'!$D$7)^AB$1)),((INT(AB$1/$K112)-INT((AB$1-1)/$K112))*($R112*(1-$E112)+$Q112*(1-$F112))*((1+'Inputs &amp; Summary'!$D$7)^AB$1))),((_xlfn.WEIBULL.DIST(AB$1,$L112,$K112,FALSE)*($R112*(1-$E112)+$Q112*(1-$F112))*((1+'Inputs &amp; Summary'!$D$7)^AB$1))))))</f>
        <v>0</v>
      </c>
      <c r="AC112" s="248">
        <f>$D112*IF(AC$1&gt;'Inputs &amp; Summary'!$D$5,0,IF(AC$1&gt;VLOOKUP($G112,Lists!$J$17:$K$21,2),IF($M112=Lists!$H$3,IF($K112&lt;1,(($S112/$K112)*((1+'Inputs &amp; Summary'!$D$7)^AC$1)),((INT(AC$1/$K112)-INT((AC$1-1)/$K112))*$S112*((1+'Inputs &amp; Summary'!$D$7)^AC$1))),(_xlfn.WEIBULL.DIST(AC$1,$L112,$K112,FALSE)*$S112*((1+'Inputs &amp; Summary'!$D$7)^AC$1))),IF($M112=Lists!$H$3,IF($K112&lt;1,((($R112*(1-$E112)+$Q112*(1-$F112))/$K112)*((1+'Inputs &amp; Summary'!$D$7)^AC$1)),((INT(AC$1/$K112)-INT((AC$1-1)/$K112))*($R112*(1-$E112)+$Q112*(1-$F112))*((1+'Inputs &amp; Summary'!$D$7)^AC$1))),((_xlfn.WEIBULL.DIST(AC$1,$L112,$K112,FALSE)*($R112*(1-$E112)+$Q112*(1-$F112))*((1+'Inputs &amp; Summary'!$D$7)^AC$1))))))</f>
        <v>0</v>
      </c>
      <c r="AD112" s="248">
        <f>$D112*IF(AD$1&gt;'Inputs &amp; Summary'!$D$5,0,IF(AD$1&gt;VLOOKUP($G112,Lists!$J$17:$K$21,2),IF($M112=Lists!$H$3,IF($K112&lt;1,(($S112/$K112)*((1+'Inputs &amp; Summary'!$D$7)^AD$1)),((INT(AD$1/$K112)-INT((AD$1-1)/$K112))*$S112*((1+'Inputs &amp; Summary'!$D$7)^AD$1))),(_xlfn.WEIBULL.DIST(AD$1,$L112,$K112,FALSE)*$S112*((1+'Inputs &amp; Summary'!$D$7)^AD$1))),IF($M112=Lists!$H$3,IF($K112&lt;1,((($R112*(1-$E112)+$Q112*(1-$F112))/$K112)*((1+'Inputs &amp; Summary'!$D$7)^AD$1)),((INT(AD$1/$K112)-INT((AD$1-1)/$K112))*($R112*(1-$E112)+$Q112*(1-$F112))*((1+'Inputs &amp; Summary'!$D$7)^AD$1))),((_xlfn.WEIBULL.DIST(AD$1,$L112,$K112,FALSE)*($R112*(1-$E112)+$Q112*(1-$F112))*((1+'Inputs &amp; Summary'!$D$7)^AD$1))))))</f>
        <v>0</v>
      </c>
      <c r="AE112" s="248">
        <f>$D112*IF(AE$1&gt;'Inputs &amp; Summary'!$D$5,0,IF(AE$1&gt;VLOOKUP($G112,Lists!$J$17:$K$21,2),IF($M112=Lists!$H$3,IF($K112&lt;1,(($S112/$K112)*((1+'Inputs &amp; Summary'!$D$7)^AE$1)),((INT(AE$1/$K112)-INT((AE$1-1)/$K112))*$S112*((1+'Inputs &amp; Summary'!$D$7)^AE$1))),(_xlfn.WEIBULL.DIST(AE$1,$L112,$K112,FALSE)*$S112*((1+'Inputs &amp; Summary'!$D$7)^AE$1))),IF($M112=Lists!$H$3,IF($K112&lt;1,((($R112*(1-$E112)+$Q112*(1-$F112))/$K112)*((1+'Inputs &amp; Summary'!$D$7)^AE$1)),((INT(AE$1/$K112)-INT((AE$1-1)/$K112))*($R112*(1-$E112)+$Q112*(1-$F112))*((1+'Inputs &amp; Summary'!$D$7)^AE$1))),((_xlfn.WEIBULL.DIST(AE$1,$L112,$K112,FALSE)*($R112*(1-$E112)+$Q112*(1-$F112))*((1+'Inputs &amp; Summary'!$D$7)^AE$1))))))</f>
        <v>0</v>
      </c>
      <c r="AF112" s="248">
        <f>$D112*IF(AF$1&gt;'Inputs &amp; Summary'!$D$5,0,IF(AF$1&gt;VLOOKUP($G112,Lists!$J$17:$K$21,2),IF($M112=Lists!$H$3,IF($K112&lt;1,(($S112/$K112)*((1+'Inputs &amp; Summary'!$D$7)^AF$1)),((INT(AF$1/$K112)-INT((AF$1-1)/$K112))*$S112*((1+'Inputs &amp; Summary'!$D$7)^AF$1))),(_xlfn.WEIBULL.DIST(AF$1,$L112,$K112,FALSE)*$S112*((1+'Inputs &amp; Summary'!$D$7)^AF$1))),IF($M112=Lists!$H$3,IF($K112&lt;1,((($R112*(1-$E112)+$Q112*(1-$F112))/$K112)*((1+'Inputs &amp; Summary'!$D$7)^AF$1)),((INT(AF$1/$K112)-INT((AF$1-1)/$K112))*($R112*(1-$E112)+$Q112*(1-$F112))*((1+'Inputs &amp; Summary'!$D$7)^AF$1))),((_xlfn.WEIBULL.DIST(AF$1,$L112,$K112,FALSE)*($R112*(1-$E112)+$Q112*(1-$F112))*((1+'Inputs &amp; Summary'!$D$7)^AF$1))))))</f>
        <v>0</v>
      </c>
      <c r="AG112" s="248">
        <f>$D112*IF(AG$1&gt;'Inputs &amp; Summary'!$D$5,0,IF(AG$1&gt;VLOOKUP($G112,Lists!$J$17:$K$21,2),IF($M112=Lists!$H$3,IF($K112&lt;1,(($S112/$K112)*((1+'Inputs &amp; Summary'!$D$7)^AG$1)),((INT(AG$1/$K112)-INT((AG$1-1)/$K112))*$S112*((1+'Inputs &amp; Summary'!$D$7)^AG$1))),(_xlfn.WEIBULL.DIST(AG$1,$L112,$K112,FALSE)*$S112*((1+'Inputs &amp; Summary'!$D$7)^AG$1))),IF($M112=Lists!$H$3,IF($K112&lt;1,((($R112*(1-$E112)+$Q112*(1-$F112))/$K112)*((1+'Inputs &amp; Summary'!$D$7)^AG$1)),((INT(AG$1/$K112)-INT((AG$1-1)/$K112))*($R112*(1-$E112)+$Q112*(1-$F112))*((1+'Inputs &amp; Summary'!$D$7)^AG$1))),((_xlfn.WEIBULL.DIST(AG$1,$L112,$K112,FALSE)*($R112*(1-$E112)+$Q112*(1-$F112))*((1+'Inputs &amp; Summary'!$D$7)^AG$1))))))</f>
        <v>0</v>
      </c>
      <c r="AH112" s="248">
        <f>$D112*IF(AH$1&gt;'Inputs &amp; Summary'!$D$5,0,IF(AH$1&gt;VLOOKUP($G112,Lists!$J$17:$K$21,2),IF($M112=Lists!$H$3,IF($K112&lt;1,(($S112/$K112)*((1+'Inputs &amp; Summary'!$D$7)^AH$1)),((INT(AH$1/$K112)-INT((AH$1-1)/$K112))*$S112*((1+'Inputs &amp; Summary'!$D$7)^AH$1))),(_xlfn.WEIBULL.DIST(AH$1,$L112,$K112,FALSE)*$S112*((1+'Inputs &amp; Summary'!$D$7)^AH$1))),IF($M112=Lists!$H$3,IF($K112&lt;1,((($R112*(1-$E112)+$Q112*(1-$F112))/$K112)*((1+'Inputs &amp; Summary'!$D$7)^AH$1)),((INT(AH$1/$K112)-INT((AH$1-1)/$K112))*($R112*(1-$E112)+$Q112*(1-$F112))*((1+'Inputs &amp; Summary'!$D$7)^AH$1))),((_xlfn.WEIBULL.DIST(AH$1,$L112,$K112,FALSE)*($R112*(1-$E112)+$Q112*(1-$F112))*((1+'Inputs &amp; Summary'!$D$7)^AH$1))))))</f>
        <v>0</v>
      </c>
      <c r="AI112" s="248">
        <f>$D112*IF(AI$1&gt;'Inputs &amp; Summary'!$D$5,0,IF(AI$1&gt;VLOOKUP($G112,Lists!$J$17:$K$21,2),IF($M112=Lists!$H$3,IF($K112&lt;1,(($S112/$K112)*((1+'Inputs &amp; Summary'!$D$7)^AI$1)),((INT(AI$1/$K112)-INT((AI$1-1)/$K112))*$S112*((1+'Inputs &amp; Summary'!$D$7)^AI$1))),(_xlfn.WEIBULL.DIST(AI$1,$L112,$K112,FALSE)*$S112*((1+'Inputs &amp; Summary'!$D$7)^AI$1))),IF($M112=Lists!$H$3,IF($K112&lt;1,((($R112*(1-$E112)+$Q112*(1-$F112))/$K112)*((1+'Inputs &amp; Summary'!$D$7)^AI$1)),((INT(AI$1/$K112)-INT((AI$1-1)/$K112))*($R112*(1-$E112)+$Q112*(1-$F112))*((1+'Inputs &amp; Summary'!$D$7)^AI$1))),((_xlfn.WEIBULL.DIST(AI$1,$L112,$K112,FALSE)*($R112*(1-$E112)+$Q112*(1-$F112))*((1+'Inputs &amp; Summary'!$D$7)^AI$1))))))</f>
        <v>0</v>
      </c>
      <c r="AJ112" s="248">
        <f>$D112*IF(AJ$1&gt;'Inputs &amp; Summary'!$D$5,0,IF(AJ$1&gt;VLOOKUP($G112,Lists!$J$17:$K$21,2),IF($M112=Lists!$H$3,IF($K112&lt;1,(($S112/$K112)*((1+'Inputs &amp; Summary'!$D$7)^AJ$1)),((INT(AJ$1/$K112)-INT((AJ$1-1)/$K112))*$S112*((1+'Inputs &amp; Summary'!$D$7)^AJ$1))),(_xlfn.WEIBULL.DIST(AJ$1,$L112,$K112,FALSE)*$S112*((1+'Inputs &amp; Summary'!$D$7)^AJ$1))),IF($M112=Lists!$H$3,IF($K112&lt;1,((($R112*(1-$E112)+$Q112*(1-$F112))/$K112)*((1+'Inputs &amp; Summary'!$D$7)^AJ$1)),((INT(AJ$1/$K112)-INT((AJ$1-1)/$K112))*($R112*(1-$E112)+$Q112*(1-$F112))*((1+'Inputs &amp; Summary'!$D$7)^AJ$1))),((_xlfn.WEIBULL.DIST(AJ$1,$L112,$K112,FALSE)*($R112*(1-$E112)+$Q112*(1-$F112))*((1+'Inputs &amp; Summary'!$D$7)^AJ$1))))))</f>
        <v>0</v>
      </c>
      <c r="AK112" s="248">
        <f>$D112*IF(AK$1&gt;'Inputs &amp; Summary'!$D$5,0,IF(AK$1&gt;VLOOKUP($G112,Lists!$J$17:$K$21,2),IF($M112=Lists!$H$3,IF($K112&lt;1,(($S112/$K112)*((1+'Inputs &amp; Summary'!$D$7)^AK$1)),((INT(AK$1/$K112)-INT((AK$1-1)/$K112))*$S112*((1+'Inputs &amp; Summary'!$D$7)^AK$1))),(_xlfn.WEIBULL.DIST(AK$1,$L112,$K112,FALSE)*$S112*((1+'Inputs &amp; Summary'!$D$7)^AK$1))),IF($M112=Lists!$H$3,IF($K112&lt;1,((($R112*(1-$E112)+$Q112*(1-$F112))/$K112)*((1+'Inputs &amp; Summary'!$D$7)^AK$1)),((INT(AK$1/$K112)-INT((AK$1-1)/$K112))*($R112*(1-$E112)+$Q112*(1-$F112))*((1+'Inputs &amp; Summary'!$D$7)^AK$1))),((_xlfn.WEIBULL.DIST(AK$1,$L112,$K112,FALSE)*($R112*(1-$E112)+$Q112*(1-$F112))*((1+'Inputs &amp; Summary'!$D$7)^AK$1))))))</f>
        <v>0</v>
      </c>
      <c r="AL112" s="248">
        <f>$D112*IF(AL$1&gt;'Inputs &amp; Summary'!$D$5,0,IF(AL$1&gt;VLOOKUP($G112,Lists!$J$17:$K$21,2),IF($M112=Lists!$H$3,IF($K112&lt;1,(($S112/$K112)*((1+'Inputs &amp; Summary'!$D$7)^AL$1)),((INT(AL$1/$K112)-INT((AL$1-1)/$K112))*$S112*((1+'Inputs &amp; Summary'!$D$7)^AL$1))),(_xlfn.WEIBULL.DIST(AL$1,$L112,$K112,FALSE)*$S112*((1+'Inputs &amp; Summary'!$D$7)^AL$1))),IF($M112=Lists!$H$3,IF($K112&lt;1,((($R112*(1-$E112)+$Q112*(1-$F112))/$K112)*((1+'Inputs &amp; Summary'!$D$7)^AL$1)),((INT(AL$1/$K112)-INT((AL$1-1)/$K112))*($R112*(1-$E112)+$Q112*(1-$F112))*((1+'Inputs &amp; Summary'!$D$7)^AL$1))),((_xlfn.WEIBULL.DIST(AL$1,$L112,$K112,FALSE)*($R112*(1-$E112)+$Q112*(1-$F112))*((1+'Inputs &amp; Summary'!$D$7)^AL$1))))))</f>
        <v>0</v>
      </c>
      <c r="AM112" s="248">
        <f>$D112*IF(AM$1&gt;'Inputs &amp; Summary'!$D$5,0,IF(AM$1&gt;VLOOKUP($G112,Lists!$J$17:$K$21,2),IF($M112=Lists!$H$3,IF($K112&lt;1,(($S112/$K112)*((1+'Inputs &amp; Summary'!$D$7)^AM$1)),((INT(AM$1/$K112)-INT((AM$1-1)/$K112))*$S112*((1+'Inputs &amp; Summary'!$D$7)^AM$1))),(_xlfn.WEIBULL.DIST(AM$1,$L112,$K112,FALSE)*$S112*((1+'Inputs &amp; Summary'!$D$7)^AM$1))),IF($M112=Lists!$H$3,IF($K112&lt;1,((($R112*(1-$E112)+$Q112*(1-$F112))/$K112)*((1+'Inputs &amp; Summary'!$D$7)^AM$1)),((INT(AM$1/$K112)-INT((AM$1-1)/$K112))*($R112*(1-$E112)+$Q112*(1-$F112))*((1+'Inputs &amp; Summary'!$D$7)^AM$1))),((_xlfn.WEIBULL.DIST(AM$1,$L112,$K112,FALSE)*($R112*(1-$E112)+$Q112*(1-$F112))*((1+'Inputs &amp; Summary'!$D$7)^AM$1))))))</f>
        <v>0</v>
      </c>
      <c r="AN112" s="248">
        <f>$D112*IF(AN$1&gt;'Inputs &amp; Summary'!$D$5,0,IF(AN$1&gt;VLOOKUP($G112,Lists!$J$17:$K$21,2),IF($M112=Lists!$H$3,IF($K112&lt;1,(($S112/$K112)*((1+'Inputs &amp; Summary'!$D$7)^AN$1)),((INT(AN$1/$K112)-INT((AN$1-1)/$K112))*$S112*((1+'Inputs &amp; Summary'!$D$7)^AN$1))),(_xlfn.WEIBULL.DIST(AN$1,$L112,$K112,FALSE)*$S112*((1+'Inputs &amp; Summary'!$D$7)^AN$1))),IF($M112=Lists!$H$3,IF($K112&lt;1,((($R112*(1-$E112)+$Q112*(1-$F112))/$K112)*((1+'Inputs &amp; Summary'!$D$7)^AN$1)),((INT(AN$1/$K112)-INT((AN$1-1)/$K112))*($R112*(1-$E112)+$Q112*(1-$F112))*((1+'Inputs &amp; Summary'!$D$7)^AN$1))),((_xlfn.WEIBULL.DIST(AN$1,$L112,$K112,FALSE)*($R112*(1-$E112)+$Q112*(1-$F112))*((1+'Inputs &amp; Summary'!$D$7)^AN$1))))))</f>
        <v>0</v>
      </c>
      <c r="AO112" s="248">
        <f>$D112*IF(AO$1&gt;'Inputs &amp; Summary'!$D$5,0,IF(AO$1&gt;VLOOKUP($G112,Lists!$J$17:$K$21,2),IF($M112=Lists!$H$3,IF($K112&lt;1,(($S112/$K112)*((1+'Inputs &amp; Summary'!$D$7)^AO$1)),((INT(AO$1/$K112)-INT((AO$1-1)/$K112))*$S112*((1+'Inputs &amp; Summary'!$D$7)^AO$1))),(_xlfn.WEIBULL.DIST(AO$1,$L112,$K112,FALSE)*$S112*((1+'Inputs &amp; Summary'!$D$7)^AO$1))),IF($M112=Lists!$H$3,IF($K112&lt;1,((($R112*(1-$E112)+$Q112*(1-$F112))/$K112)*((1+'Inputs &amp; Summary'!$D$7)^AO$1)),((INT(AO$1/$K112)-INT((AO$1-1)/$K112))*($R112*(1-$E112)+$Q112*(1-$F112))*((1+'Inputs &amp; Summary'!$D$7)^AO$1))),((_xlfn.WEIBULL.DIST(AO$1,$L112,$K112,FALSE)*($R112*(1-$E112)+$Q112*(1-$F112))*((1+'Inputs &amp; Summary'!$D$7)^AO$1))))))</f>
        <v>0</v>
      </c>
      <c r="AP112" s="248">
        <f>$D112*IF(AP$1&gt;'Inputs &amp; Summary'!$D$5,0,IF(AP$1&gt;VLOOKUP($G112,Lists!$J$17:$K$21,2),IF($M112=Lists!$H$3,IF($K112&lt;1,(($S112/$K112)*((1+'Inputs &amp; Summary'!$D$7)^AP$1)),((INT(AP$1/$K112)-INT((AP$1-1)/$K112))*$S112*((1+'Inputs &amp; Summary'!$D$7)^AP$1))),(_xlfn.WEIBULL.DIST(AP$1,$L112,$K112,FALSE)*$S112*((1+'Inputs &amp; Summary'!$D$7)^AP$1))),IF($M112=Lists!$H$3,IF($K112&lt;1,((($R112*(1-$E112)+$Q112*(1-$F112))/$K112)*((1+'Inputs &amp; Summary'!$D$7)^AP$1)),((INT(AP$1/$K112)-INT((AP$1-1)/$K112))*($R112*(1-$E112)+$Q112*(1-$F112))*((1+'Inputs &amp; Summary'!$D$7)^AP$1))),((_xlfn.WEIBULL.DIST(AP$1,$L112,$K112,FALSE)*($R112*(1-$E112)+$Q112*(1-$F112))*((1+'Inputs &amp; Summary'!$D$7)^AP$1))))))</f>
        <v>0</v>
      </c>
      <c r="AQ112" s="248">
        <f>$D112*IF(AQ$1&gt;'Inputs &amp; Summary'!$D$5,0,IF(AQ$1&gt;VLOOKUP($G112,Lists!$J$17:$K$21,2),IF($M112=Lists!$H$3,IF($K112&lt;1,(($S112/$K112)*((1+'Inputs &amp; Summary'!$D$7)^AQ$1)),((INT(AQ$1/$K112)-INT((AQ$1-1)/$K112))*$S112*((1+'Inputs &amp; Summary'!$D$7)^AQ$1))),(_xlfn.WEIBULL.DIST(AQ$1,$L112,$K112,FALSE)*$S112*((1+'Inputs &amp; Summary'!$D$7)^AQ$1))),IF($M112=Lists!$H$3,IF($K112&lt;1,((($R112*(1-$E112)+$Q112*(1-$F112))/$K112)*((1+'Inputs &amp; Summary'!$D$7)^AQ$1)),((INT(AQ$1/$K112)-INT((AQ$1-1)/$K112))*($R112*(1-$E112)+$Q112*(1-$F112))*((1+'Inputs &amp; Summary'!$D$7)^AQ$1))),((_xlfn.WEIBULL.DIST(AQ$1,$L112,$K112,FALSE)*($R112*(1-$E112)+$Q112*(1-$F112))*((1+'Inputs &amp; Summary'!$D$7)^AQ$1))))))</f>
        <v>0</v>
      </c>
      <c r="AR112" s="248">
        <f>$D112*IF(AR$1&gt;'Inputs &amp; Summary'!$D$5,0,IF(AR$1&gt;VLOOKUP($G112,Lists!$J$17:$K$21,2),IF($M112=Lists!$H$3,IF($K112&lt;1,(($S112/$K112)*((1+'Inputs &amp; Summary'!$D$7)^AR$1)),((INT(AR$1/$K112)-INT((AR$1-1)/$K112))*$S112*((1+'Inputs &amp; Summary'!$D$7)^AR$1))),(_xlfn.WEIBULL.DIST(AR$1,$L112,$K112,FALSE)*$S112*((1+'Inputs &amp; Summary'!$D$7)^AR$1))),IF($M112=Lists!$H$3,IF($K112&lt;1,((($R112*(1-$E112)+$Q112*(1-$F112))/$K112)*((1+'Inputs &amp; Summary'!$D$7)^AR$1)),((INT(AR$1/$K112)-INT((AR$1-1)/$K112))*($R112*(1-$E112)+$Q112*(1-$F112))*((1+'Inputs &amp; Summary'!$D$7)^AR$1))),((_xlfn.WEIBULL.DIST(AR$1,$L112,$K112,FALSE)*($R112*(1-$E112)+$Q112*(1-$F112))*((1+'Inputs &amp; Summary'!$D$7)^AR$1))))))</f>
        <v>0</v>
      </c>
      <c r="AS112" s="248">
        <f>$D112*IF(AS$1&gt;'Inputs &amp; Summary'!$D$5,0,IF(AS$1&gt;VLOOKUP($G112,Lists!$J$17:$K$21,2),IF($M112=Lists!$H$3,IF($K112&lt;1,(($S112/$K112)*((1+'Inputs &amp; Summary'!$D$7)^AS$1)),((INT(AS$1/$K112)-INT((AS$1-1)/$K112))*$S112*((1+'Inputs &amp; Summary'!$D$7)^AS$1))),(_xlfn.WEIBULL.DIST(AS$1,$L112,$K112,FALSE)*$S112*((1+'Inputs &amp; Summary'!$D$7)^AS$1))),IF($M112=Lists!$H$3,IF($K112&lt;1,((($R112*(1-$E112)+$Q112*(1-$F112))/$K112)*((1+'Inputs &amp; Summary'!$D$7)^AS$1)),((INT(AS$1/$K112)-INT((AS$1-1)/$K112))*($R112*(1-$E112)+$Q112*(1-$F112))*((1+'Inputs &amp; Summary'!$D$7)^AS$1))),((_xlfn.WEIBULL.DIST(AS$1,$L112,$K112,FALSE)*($R112*(1-$E112)+$Q112*(1-$F112))*((1+'Inputs &amp; Summary'!$D$7)^AS$1))))))</f>
        <v>0</v>
      </c>
      <c r="AT112" s="248">
        <f>$D112*IF(AT$1&gt;'Inputs &amp; Summary'!$D$5,0,IF(AT$1&gt;VLOOKUP($G112,Lists!$J$17:$K$21,2),IF($M112=Lists!$H$3,IF($K112&lt;1,(($S112/$K112)*((1+'Inputs &amp; Summary'!$D$7)^AT$1)),((INT(AT$1/$K112)-INT((AT$1-1)/$K112))*$S112*((1+'Inputs &amp; Summary'!$D$7)^AT$1))),(_xlfn.WEIBULL.DIST(AT$1,$L112,$K112,FALSE)*$S112*((1+'Inputs &amp; Summary'!$D$7)^AT$1))),IF($M112=Lists!$H$3,IF($K112&lt;1,((($R112*(1-$E112)+$Q112*(1-$F112))/$K112)*((1+'Inputs &amp; Summary'!$D$7)^AT$1)),((INT(AT$1/$K112)-INT((AT$1-1)/$K112))*($R112*(1-$E112)+$Q112*(1-$F112))*((1+'Inputs &amp; Summary'!$D$7)^AT$1))),((_xlfn.WEIBULL.DIST(AT$1,$L112,$K112,FALSE)*($R112*(1-$E112)+$Q112*(1-$F112))*((1+'Inputs &amp; Summary'!$D$7)^AT$1))))))</f>
        <v>0</v>
      </c>
      <c r="AU112" s="248">
        <f>$D112*IF(AU$1&gt;'Inputs &amp; Summary'!$D$5,0,IF(AU$1&gt;VLOOKUP($G112,Lists!$J$17:$K$21,2),IF($M112=Lists!$H$3,IF($K112&lt;1,(($S112/$K112)*((1+'Inputs &amp; Summary'!$D$7)^AU$1)),((INT(AU$1/$K112)-INT((AU$1-1)/$K112))*$S112*((1+'Inputs &amp; Summary'!$D$7)^AU$1))),(_xlfn.WEIBULL.DIST(AU$1,$L112,$K112,FALSE)*$S112*((1+'Inputs &amp; Summary'!$D$7)^AU$1))),IF($M112=Lists!$H$3,IF($K112&lt;1,((($R112*(1-$E112)+$Q112*(1-$F112))/$K112)*((1+'Inputs &amp; Summary'!$D$7)^AU$1)),((INT(AU$1/$K112)-INT((AU$1-1)/$K112))*($R112*(1-$E112)+$Q112*(1-$F112))*((1+'Inputs &amp; Summary'!$D$7)^AU$1))),((_xlfn.WEIBULL.DIST(AU$1,$L112,$K112,FALSE)*($R112*(1-$E112)+$Q112*(1-$F112))*((1+'Inputs &amp; Summary'!$D$7)^AU$1))))))</f>
        <v>0</v>
      </c>
      <c r="AV112" s="248">
        <f>$D112*IF(AV$1&gt;'Inputs &amp; Summary'!$D$5,0,IF(AV$1&gt;VLOOKUP($G112,Lists!$J$17:$K$21,2),IF($M112=Lists!$H$3,IF($K112&lt;1,(($S112/$K112)*((1+'Inputs &amp; Summary'!$D$7)^AV$1)),((INT(AV$1/$K112)-INT((AV$1-1)/$K112))*$S112*((1+'Inputs &amp; Summary'!$D$7)^AV$1))),(_xlfn.WEIBULL.DIST(AV$1,$L112,$K112,FALSE)*$S112*((1+'Inputs &amp; Summary'!$D$7)^AV$1))),IF($M112=Lists!$H$3,IF($K112&lt;1,((($R112*(1-$E112)+$Q112*(1-$F112))/$K112)*((1+'Inputs &amp; Summary'!$D$7)^AV$1)),((INT(AV$1/$K112)-INT((AV$1-1)/$K112))*($R112*(1-$E112)+$Q112*(1-$F112))*((1+'Inputs &amp; Summary'!$D$7)^AV$1))),((_xlfn.WEIBULL.DIST(AV$1,$L112,$K112,FALSE)*($R112*(1-$E112)+$Q112*(1-$F112))*((1+'Inputs &amp; Summary'!$D$7)^AV$1))))))</f>
        <v>0</v>
      </c>
      <c r="AW112" s="248">
        <f>$D112*IF(AW$1&gt;'Inputs &amp; Summary'!$D$5,0,IF(AW$1&gt;VLOOKUP($G112,Lists!$J$17:$K$21,2),IF($M112=Lists!$H$3,IF($K112&lt;1,(($S112/$K112)*((1+'Inputs &amp; Summary'!$D$7)^AW$1)),((INT(AW$1/$K112)-INT((AW$1-1)/$K112))*$S112*((1+'Inputs &amp; Summary'!$D$7)^AW$1))),(_xlfn.WEIBULL.DIST(AW$1,$L112,$K112,FALSE)*$S112*((1+'Inputs &amp; Summary'!$D$7)^AW$1))),IF($M112=Lists!$H$3,IF($K112&lt;1,((($R112*(1-$E112)+$Q112*(1-$F112))/$K112)*((1+'Inputs &amp; Summary'!$D$7)^AW$1)),((INT(AW$1/$K112)-INT((AW$1-1)/$K112))*($R112*(1-$E112)+$Q112*(1-$F112))*((1+'Inputs &amp; Summary'!$D$7)^AW$1))),((_xlfn.WEIBULL.DIST(AW$1,$L112,$K112,FALSE)*($R112*(1-$E112)+$Q112*(1-$F112))*((1+'Inputs &amp; Summary'!$D$7)^AW$1))))))</f>
        <v>0</v>
      </c>
      <c r="AX112" s="248">
        <f>$D112*IF(AX$1&gt;'Inputs &amp; Summary'!$D$5,0,IF(AX$1&gt;VLOOKUP($G112,Lists!$J$17:$K$21,2),IF($M112=Lists!$H$3,IF($K112&lt;1,(($S112/$K112)*((1+'Inputs &amp; Summary'!$D$7)^AX$1)),((INT(AX$1/$K112)-INT((AX$1-1)/$K112))*$S112*((1+'Inputs &amp; Summary'!$D$7)^AX$1))),(_xlfn.WEIBULL.DIST(AX$1,$L112,$K112,FALSE)*$S112*((1+'Inputs &amp; Summary'!$D$7)^AX$1))),IF($M112=Lists!$H$3,IF($K112&lt;1,((($R112*(1-$E112)+$Q112*(1-$F112))/$K112)*((1+'Inputs &amp; Summary'!$D$7)^AX$1)),((INT(AX$1/$K112)-INT((AX$1-1)/$K112))*($R112*(1-$E112)+$Q112*(1-$F112))*((1+'Inputs &amp; Summary'!$D$7)^AX$1))),((_xlfn.WEIBULL.DIST(AX$1,$L112,$K112,FALSE)*($R112*(1-$E112)+$Q112*(1-$F112))*((1+'Inputs &amp; Summary'!$D$7)^AX$1))))))</f>
        <v>0</v>
      </c>
      <c r="AY112" s="248">
        <f>$D112*IF(AY$1&gt;'Inputs &amp; Summary'!$D$5,0,IF(AY$1&gt;VLOOKUP($G112,Lists!$J$17:$K$21,2),IF($M112=Lists!$H$3,IF($K112&lt;1,(($S112/$K112)*((1+'Inputs &amp; Summary'!$D$7)^AY$1)),((INT(AY$1/$K112)-INT((AY$1-1)/$K112))*$S112*((1+'Inputs &amp; Summary'!$D$7)^AY$1))),(_xlfn.WEIBULL.DIST(AY$1,$L112,$K112,FALSE)*$S112*((1+'Inputs &amp; Summary'!$D$7)^AY$1))),IF($M112=Lists!$H$3,IF($K112&lt;1,((($R112*(1-$E112)+$Q112*(1-$F112))/$K112)*((1+'Inputs &amp; Summary'!$D$7)^AY$1)),((INT(AY$1/$K112)-INT((AY$1-1)/$K112))*($R112*(1-$E112)+$Q112*(1-$F112))*((1+'Inputs &amp; Summary'!$D$7)^AY$1))),((_xlfn.WEIBULL.DIST(AY$1,$L112,$K112,FALSE)*($R112*(1-$E112)+$Q112*(1-$F112))*((1+'Inputs &amp; Summary'!$D$7)^AY$1))))))</f>
        <v>0</v>
      </c>
      <c r="AZ112" s="248">
        <f>$D112*IF(AZ$1&gt;'Inputs &amp; Summary'!$D$5,0,IF(AZ$1&gt;VLOOKUP($G112,Lists!$J$17:$K$21,2),IF($M112=Lists!$H$3,IF($K112&lt;1,(($S112/$K112)*((1+'Inputs &amp; Summary'!$D$7)^AZ$1)),((INT(AZ$1/$K112)-INT((AZ$1-1)/$K112))*$S112*((1+'Inputs &amp; Summary'!$D$7)^AZ$1))),(_xlfn.WEIBULL.DIST(AZ$1,$L112,$K112,FALSE)*$S112*((1+'Inputs &amp; Summary'!$D$7)^AZ$1))),IF($M112=Lists!$H$3,IF($K112&lt;1,((($R112*(1-$E112)+$Q112*(1-$F112))/$K112)*((1+'Inputs &amp; Summary'!$D$7)^AZ$1)),((INT(AZ$1/$K112)-INT((AZ$1-1)/$K112))*($R112*(1-$E112)+$Q112*(1-$F112))*((1+'Inputs &amp; Summary'!$D$7)^AZ$1))),((_xlfn.WEIBULL.DIST(AZ$1,$L112,$K112,FALSE)*($R112*(1-$E112)+$Q112*(1-$F112))*((1+'Inputs &amp; Summary'!$D$7)^AZ$1))))))</f>
        <v>0</v>
      </c>
      <c r="BA112" s="248">
        <f>$D112*IF(BA$1&gt;'Inputs &amp; Summary'!$D$5,0,IF(BA$1&gt;VLOOKUP($G112,Lists!$J$17:$K$21,2),IF($M112=Lists!$H$3,IF($K112&lt;1,(($S112/$K112)*((1+'Inputs &amp; Summary'!$D$7)^BA$1)),((INT(BA$1/$K112)-INT((BA$1-1)/$K112))*$S112*((1+'Inputs &amp; Summary'!$D$7)^BA$1))),(_xlfn.WEIBULL.DIST(BA$1,$L112,$K112,FALSE)*$S112*((1+'Inputs &amp; Summary'!$D$7)^BA$1))),IF($M112=Lists!$H$3,IF($K112&lt;1,((($R112*(1-$E112)+$Q112*(1-$F112))/$K112)*((1+'Inputs &amp; Summary'!$D$7)^BA$1)),((INT(BA$1/$K112)-INT((BA$1-1)/$K112))*($R112*(1-$E112)+$Q112*(1-$F112))*((1+'Inputs &amp; Summary'!$D$7)^BA$1))),((_xlfn.WEIBULL.DIST(BA$1,$L112,$K112,FALSE)*($R112*(1-$E112)+$Q112*(1-$F112))*((1+'Inputs &amp; Summary'!$D$7)^BA$1))))))</f>
        <v>0</v>
      </c>
      <c r="BB112" s="248">
        <f>$D112*IF(BB$1&gt;'Inputs &amp; Summary'!$D$5,0,IF(BB$1&gt;VLOOKUP($G112,Lists!$J$17:$K$21,2),IF($M112=Lists!$H$3,IF($K112&lt;1,(($S112/$K112)*((1+'Inputs &amp; Summary'!$D$7)^BB$1)),((INT(BB$1/$K112)-INT((BB$1-1)/$K112))*$S112*((1+'Inputs &amp; Summary'!$D$7)^BB$1))),(_xlfn.WEIBULL.DIST(BB$1,$L112,$K112,FALSE)*$S112*((1+'Inputs &amp; Summary'!$D$7)^BB$1))),IF($M112=Lists!$H$3,IF($K112&lt;1,((($R112*(1-$E112)+$Q112*(1-$F112))/$K112)*((1+'Inputs &amp; Summary'!$D$7)^BB$1)),((INT(BB$1/$K112)-INT((BB$1-1)/$K112))*($R112*(1-$E112)+$Q112*(1-$F112))*((1+'Inputs &amp; Summary'!$D$7)^BB$1))),((_xlfn.WEIBULL.DIST(BB$1,$L112,$K112,FALSE)*($R112*(1-$E112)+$Q112*(1-$F112))*((1+'Inputs &amp; Summary'!$D$7)^BB$1))))))</f>
        <v>0</v>
      </c>
      <c r="BC112" s="248">
        <f>$D112*IF(BC$1&gt;'Inputs &amp; Summary'!$D$5,0,IF(BC$1&gt;VLOOKUP($G112,Lists!$J$17:$K$21,2),IF($M112=Lists!$H$3,IF($K112&lt;1,(($S112/$K112)*((1+'Inputs &amp; Summary'!$D$7)^BC$1)),((INT(BC$1/$K112)-INT((BC$1-1)/$K112))*$S112*((1+'Inputs &amp; Summary'!$D$7)^BC$1))),(_xlfn.WEIBULL.DIST(BC$1,$L112,$K112,FALSE)*$S112*((1+'Inputs &amp; Summary'!$D$7)^BC$1))),IF($M112=Lists!$H$3,IF($K112&lt;1,((($R112*(1-$E112)+$Q112*(1-$F112))/$K112)*((1+'Inputs &amp; Summary'!$D$7)^BC$1)),((INT(BC$1/$K112)-INT((BC$1-1)/$K112))*($R112*(1-$E112)+$Q112*(1-$F112))*((1+'Inputs &amp; Summary'!$D$7)^BC$1))),((_xlfn.WEIBULL.DIST(BC$1,$L112,$K112,FALSE)*($R112*(1-$E112)+$Q112*(1-$F112))*((1+'Inputs &amp; Summary'!$D$7)^BC$1))))))</f>
        <v>0</v>
      </c>
      <c r="BD112" s="248">
        <f>$D112*IF(BD$1&gt;'Inputs &amp; Summary'!$D$5,0,IF(BD$1&gt;VLOOKUP($G112,Lists!$J$17:$K$21,2),IF($M112=Lists!$H$3,IF($K112&lt;1,(($S112/$K112)*((1+'Inputs &amp; Summary'!$D$7)^BD$1)),((INT(BD$1/$K112)-INT((BD$1-1)/$K112))*$S112*((1+'Inputs &amp; Summary'!$D$7)^BD$1))),(_xlfn.WEIBULL.DIST(BD$1,$L112,$K112,FALSE)*$S112*((1+'Inputs &amp; Summary'!$D$7)^BD$1))),IF($M112=Lists!$H$3,IF($K112&lt;1,((($R112*(1-$E112)+$Q112*(1-$F112))/$K112)*((1+'Inputs &amp; Summary'!$D$7)^BD$1)),((INT(BD$1/$K112)-INT((BD$1-1)/$K112))*($R112*(1-$E112)+$Q112*(1-$F112))*((1+'Inputs &amp; Summary'!$D$7)^BD$1))),((_xlfn.WEIBULL.DIST(BD$1,$L112,$K112,FALSE)*($R112*(1-$E112)+$Q112*(1-$F112))*((1+'Inputs &amp; Summary'!$D$7)^BD$1))))))</f>
        <v>0</v>
      </c>
      <c r="BE112" s="248">
        <f>$D112*IF(BE$1&gt;'Inputs &amp; Summary'!$D$5,0,IF(BE$1&gt;VLOOKUP($G112,Lists!$J$17:$K$21,2),IF($M112=Lists!$H$3,IF($K112&lt;1,(($S112/$K112)*((1+'Inputs &amp; Summary'!$D$7)^BE$1)),((INT(BE$1/$K112)-INT((BE$1-1)/$K112))*$S112*((1+'Inputs &amp; Summary'!$D$7)^BE$1))),(_xlfn.WEIBULL.DIST(BE$1,$L112,$K112,FALSE)*$S112*((1+'Inputs &amp; Summary'!$D$7)^BE$1))),IF($M112=Lists!$H$3,IF($K112&lt;1,((($R112*(1-$E112)+$Q112*(1-$F112))/$K112)*((1+'Inputs &amp; Summary'!$D$7)^BE$1)),((INT(BE$1/$K112)-INT((BE$1-1)/$K112))*($R112*(1-$E112)+$Q112*(1-$F112))*((1+'Inputs &amp; Summary'!$D$7)^BE$1))),((_xlfn.WEIBULL.DIST(BE$1,$L112,$K112,FALSE)*($R112*(1-$E112)+$Q112*(1-$F112))*((1+'Inputs &amp; Summary'!$D$7)^BE$1))))))</f>
        <v>0</v>
      </c>
      <c r="BF112" s="248">
        <f>$D112*IF(BF$1&gt;'Inputs &amp; Summary'!$D$5,0,IF(BF$1&gt;VLOOKUP($G112,Lists!$J$17:$K$21,2),IF($M112=Lists!$H$3,IF($K112&lt;1,(($S112/$K112)*((1+'Inputs &amp; Summary'!$D$7)^BF$1)),((INT(BF$1/$K112)-INT((BF$1-1)/$K112))*$S112*((1+'Inputs &amp; Summary'!$D$7)^BF$1))),(_xlfn.WEIBULL.DIST(BF$1,$L112,$K112,FALSE)*$S112*((1+'Inputs &amp; Summary'!$D$7)^BF$1))),IF($M112=Lists!$H$3,IF($K112&lt;1,((($R112*(1-$E112)+$Q112*(1-$F112))/$K112)*((1+'Inputs &amp; Summary'!$D$7)^BF$1)),((INT(BF$1/$K112)-INT((BF$1-1)/$K112))*($R112*(1-$E112)+$Q112*(1-$F112))*((1+'Inputs &amp; Summary'!$D$7)^BF$1))),((_xlfn.WEIBULL.DIST(BF$1,$L112,$K112,FALSE)*($R112*(1-$E112)+$Q112*(1-$F112))*((1+'Inputs &amp; Summary'!$D$7)^BF$1))))))</f>
        <v>0</v>
      </c>
      <c r="BG112" s="248">
        <f>$D112*IF(BG$1&gt;'Inputs &amp; Summary'!$D$5,0,IF(BG$1&gt;VLOOKUP($G112,Lists!$J$17:$K$21,2),IF($M112=Lists!$H$3,IF($K112&lt;1,(($S112/$K112)*((1+'Inputs &amp; Summary'!$D$7)^BG$1)),((INT(BG$1/$K112)-INT((BG$1-1)/$K112))*$S112*((1+'Inputs &amp; Summary'!$D$7)^BG$1))),(_xlfn.WEIBULL.DIST(BG$1,$L112,$K112,FALSE)*$S112*((1+'Inputs &amp; Summary'!$D$7)^BG$1))),IF($M112=Lists!$H$3,IF($K112&lt;1,((($R112*(1-$E112)+$Q112*(1-$F112))/$K112)*((1+'Inputs &amp; Summary'!$D$7)^BG$1)),((INT(BG$1/$K112)-INT((BG$1-1)/$K112))*($R112*(1-$E112)+$Q112*(1-$F112))*((1+'Inputs &amp; Summary'!$D$7)^BG$1))),((_xlfn.WEIBULL.DIST(BG$1,$L112,$K112,FALSE)*($R112*(1-$E112)+$Q112*(1-$F112))*((1+'Inputs &amp; Summary'!$D$7)^BG$1))))))</f>
        <v>0</v>
      </c>
      <c r="BH112" s="248">
        <f>$D112*IF(BH$1&gt;'Inputs &amp; Summary'!$D$5,0,IF(BH$1&gt;VLOOKUP($G112,Lists!$J$17:$K$21,2),IF($M112=Lists!$H$3,IF($K112&lt;1,(($S112/$K112)*((1+'Inputs &amp; Summary'!$D$7)^BH$1)),((INT(BH$1/$K112)-INT((BH$1-1)/$K112))*$S112*((1+'Inputs &amp; Summary'!$D$7)^BH$1))),(_xlfn.WEIBULL.DIST(BH$1,$L112,$K112,FALSE)*$S112*((1+'Inputs &amp; Summary'!$D$7)^BH$1))),IF($M112=Lists!$H$3,IF($K112&lt;1,((($R112*(1-$E112)+$Q112*(1-$F112))/$K112)*((1+'Inputs &amp; Summary'!$D$7)^BH$1)),((INT(BH$1/$K112)-INT((BH$1-1)/$K112))*($R112*(1-$E112)+$Q112*(1-$F112))*((1+'Inputs &amp; Summary'!$D$7)^BH$1))),((_xlfn.WEIBULL.DIST(BH$1,$L112,$K112,FALSE)*($R112*(1-$E112)+$Q112*(1-$F112))*((1+'Inputs &amp; Summary'!$D$7)^BH$1))))))</f>
        <v>0</v>
      </c>
      <c r="BI112" s="248">
        <f>$D112*IF(BI$1&gt;'Inputs &amp; Summary'!$D$5,0,IF(BI$1&gt;VLOOKUP($G112,Lists!$J$17:$K$21,2),IF($M112=Lists!$H$3,IF($K112&lt;1,(($S112/$K112)*((1+'Inputs &amp; Summary'!$D$7)^BI$1)),((INT(BI$1/$K112)-INT((BI$1-1)/$K112))*$S112*((1+'Inputs &amp; Summary'!$D$7)^BI$1))),(_xlfn.WEIBULL.DIST(BI$1,$L112,$K112,FALSE)*$S112*((1+'Inputs &amp; Summary'!$D$7)^BI$1))),IF($M112=Lists!$H$3,IF($K112&lt;1,((($R112*(1-$E112)+$Q112*(1-$F112))/$K112)*((1+'Inputs &amp; Summary'!$D$7)^BI$1)),((INT(BI$1/$K112)-INT((BI$1-1)/$K112))*($R112*(1-$E112)+$Q112*(1-$F112))*((1+'Inputs &amp; Summary'!$D$7)^BI$1))),((_xlfn.WEIBULL.DIST(BI$1,$L112,$K112,FALSE)*($R112*(1-$E112)+$Q112*(1-$F112))*((1+'Inputs &amp; Summary'!$D$7)^BI$1))))))</f>
        <v>0</v>
      </c>
      <c r="BJ112" s="248">
        <f>$D112*IF(BJ$1&gt;'Inputs &amp; Summary'!$D$5,0,IF(BJ$1&gt;VLOOKUP($G112,Lists!$J$17:$K$21,2),IF($M112=Lists!$H$3,IF($K112&lt;1,(($S112/$K112)*((1+'Inputs &amp; Summary'!$D$7)^BJ$1)),((INT(BJ$1/$K112)-INT((BJ$1-1)/$K112))*$S112*((1+'Inputs &amp; Summary'!$D$7)^BJ$1))),(_xlfn.WEIBULL.DIST(BJ$1,$L112,$K112,FALSE)*$S112*((1+'Inputs &amp; Summary'!$D$7)^BJ$1))),IF($M112=Lists!$H$3,IF($K112&lt;1,((($R112*(1-$E112)+$Q112*(1-$F112))/$K112)*((1+'Inputs &amp; Summary'!$D$7)^BJ$1)),((INT(BJ$1/$K112)-INT((BJ$1-1)/$K112))*($R112*(1-$E112)+$Q112*(1-$F112))*((1+'Inputs &amp; Summary'!$D$7)^BJ$1))),((_xlfn.WEIBULL.DIST(BJ$1,$L112,$K112,FALSE)*($R112*(1-$E112)+$Q112*(1-$F112))*((1+'Inputs &amp; Summary'!$D$7)^BJ$1))))))</f>
        <v>0</v>
      </c>
      <c r="BK112" s="248">
        <f>$D112*IF(BK$1&gt;'Inputs &amp; Summary'!$D$5,0,IF(BK$1&gt;VLOOKUP($G112,Lists!$J$17:$K$21,2),IF($M112=Lists!$H$3,IF($K112&lt;1,(($S112/$K112)*((1+'Inputs &amp; Summary'!$D$7)^BK$1)),((INT(BK$1/$K112)-INT((BK$1-1)/$K112))*$S112*((1+'Inputs &amp; Summary'!$D$7)^BK$1))),(_xlfn.WEIBULL.DIST(BK$1,$L112,$K112,FALSE)*$S112*((1+'Inputs &amp; Summary'!$D$7)^BK$1))),IF($M112=Lists!$H$3,IF($K112&lt;1,((($R112*(1-$E112)+$Q112*(1-$F112))/$K112)*((1+'Inputs &amp; Summary'!$D$7)^BK$1)),((INT(BK$1/$K112)-INT((BK$1-1)/$K112))*($R112*(1-$E112)+$Q112*(1-$F112))*((1+'Inputs &amp; Summary'!$D$7)^BK$1))),((_xlfn.WEIBULL.DIST(BK$1,$L112,$K112,FALSE)*($R112*(1-$E112)+$Q112*(1-$F112))*((1+'Inputs &amp; Summary'!$D$7)^BK$1))))))</f>
        <v>0</v>
      </c>
      <c r="BL112" s="248">
        <f>$D112*IF(BL$1&gt;'Inputs &amp; Summary'!$D$5,0,IF(BL$1&gt;VLOOKUP($G112,Lists!$J$17:$K$21,2),IF($M112=Lists!$H$3,IF($K112&lt;1,(($S112/$K112)*((1+'Inputs &amp; Summary'!$D$7)^BL$1)),((INT(BL$1/$K112)-INT((BL$1-1)/$K112))*$S112*((1+'Inputs &amp; Summary'!$D$7)^BL$1))),(_xlfn.WEIBULL.DIST(BL$1,$L112,$K112,FALSE)*$S112*((1+'Inputs &amp; Summary'!$D$7)^BL$1))),IF($M112=Lists!$H$3,IF($K112&lt;1,((($R112*(1-$E112)+$Q112*(1-$F112))/$K112)*((1+'Inputs &amp; Summary'!$D$7)^BL$1)),((INT(BL$1/$K112)-INT((BL$1-1)/$K112))*($R112*(1-$E112)+$Q112*(1-$F112))*((1+'Inputs &amp; Summary'!$D$7)^BL$1))),((_xlfn.WEIBULL.DIST(BL$1,$L112,$K112,FALSE)*($R112*(1-$E112)+$Q112*(1-$F112))*((1+'Inputs &amp; Summary'!$D$7)^BL$1))))))</f>
        <v>0</v>
      </c>
    </row>
    <row r="113" spans="1:64" x14ac:dyDescent="0.3">
      <c r="A113" s="236" t="s">
        <v>40</v>
      </c>
      <c r="B113" s="117" t="str">
        <f>IF('Inputs &amp; Summary'!$D$15=Lists!$E$3,INDEX('Residential Rooftop Details'!$A$30:$X$158,MATCH('Cash Flow'!$A113,'Residential Rooftop Details'!$A$30:$A$158,0),COLUMN(B$1)),IF('Inputs &amp; Summary'!$D$15=Lists!$E$4,INDEX('Commercial Rooftop Details'!$A$30:$V$158,MATCH('Cash Flow'!$A113,'Commercial Rooftop Details'!$A$30:$A$158,0),COLUMN(B$1)),INDEX('Ground-Mount Details'!$A$30:$V$158,MATCH('Cash Flow'!$A113,'Ground-Mount Details'!$A$30:$A$158,0),COLUMN(B$1))))</f>
        <v>Preventive</v>
      </c>
      <c r="C113" s="117" t="str">
        <f>IF('Inputs &amp; Summary'!$D$15=Lists!$E$3,INDEX('Residential Rooftop Details'!$A$30:$X$158,MATCH('Cash Flow'!$A113,'Residential Rooftop Details'!$A$30:$A$158,0),COLUMN(C$1)),IF('Inputs &amp; Summary'!$D$15=Lists!$E$4,INDEX('Commercial Rooftop Details'!$A$30:$V$158,MATCH('Cash Flow'!$A113,'Commercial Rooftop Details'!$A$30:$A$158,0),COLUMN(C$1)),INDEX('Ground-Mount Details'!$A$30:$V$158,MATCH('Cash Flow'!$A113,'Ground-Mount Details'!$A$30:$A$158,0),COLUMN(C$1))))</f>
        <v>Tracker</v>
      </c>
      <c r="D113" s="117">
        <f>IF('Inputs &amp; Summary'!$D$15=Lists!$E$3,INDEX('Residential Rooftop Details'!$A$30:$X$158,MATCH('Cash Flow'!$A113,'Residential Rooftop Details'!$A$30:$A$158,0),COLUMN(D$1)),IF('Inputs &amp; Summary'!$D$15=Lists!$E$4,INDEX('Commercial Rooftop Details'!$A$30:$V$158,MATCH('Cash Flow'!$A113,'Commercial Rooftop Details'!$A$30:$A$158,0),COLUMN(D$1)),INDEX('Ground-Mount Details'!$A$30:$V$158,MATCH('Cash Flow'!$A113,'Ground-Mount Details'!$A$30:$A$158,0),COLUMN(D$1))))</f>
        <v>0</v>
      </c>
      <c r="E113" s="117">
        <f>IF('Inputs &amp; Summary'!$D$15=Lists!$E$3,INDEX('Residential Rooftop Details'!$A$30:$X$158,MATCH('Cash Flow'!$A113,'Residential Rooftop Details'!$A$30:$A$158,0),COLUMN(E$1)),IF('Inputs &amp; Summary'!$D$15=Lists!$E$4,INDEX('Commercial Rooftop Details'!$A$30:$V$158,MATCH('Cash Flow'!$A113,'Commercial Rooftop Details'!$A$30:$A$158,0),COLUMN(E$1)),INDEX('Ground-Mount Details'!$A$30:$V$158,MATCH('Cash Flow'!$A113,'Ground-Mount Details'!$A$30:$A$158,0),COLUMN(E$1))))</f>
        <v>0</v>
      </c>
      <c r="F113" s="117">
        <f>IF('Inputs &amp; Summary'!$D$15=Lists!$E$3,INDEX('Residential Rooftop Details'!$A$30:$X$158,MATCH('Cash Flow'!$A113,'Residential Rooftop Details'!$A$30:$A$158,0),COLUMN(F$1)),IF('Inputs &amp; Summary'!$D$15=Lists!$E$4,INDEX('Commercial Rooftop Details'!$A$30:$V$158,MATCH('Cash Flow'!$A113,'Commercial Rooftop Details'!$A$30:$A$158,0),COLUMN(F$1)),INDEX('Ground-Mount Details'!$A$30:$V$158,MATCH('Cash Flow'!$A113,'Ground-Mount Details'!$A$30:$A$158,0),COLUMN(F$1))))</f>
        <v>0</v>
      </c>
      <c r="G113" s="237" t="str">
        <f>IF('Inputs &amp; Summary'!$D$15=Lists!$E$3,INDEX('Residential Rooftop Details'!$A$30:$X$158,MATCH('Cash Flow'!$A113,'Residential Rooftop Details'!$A$30:$A$158,0),COLUMN(G$1)),IF('Inputs &amp; Summary'!$D$15=Lists!$E$4,INDEX('Commercial Rooftop Details'!$A$30:$V$158,MATCH('Cash Flow'!$A113,'Commercial Rooftop Details'!$A$30:$A$158,0),COLUMN(G$1)),INDEX('Ground-Mount Details'!$A$30:$V$158,MATCH('Cash Flow'!$A113,'Ground-Mount Details'!$A$30:$A$158,0),COLUMN(G$1))))</f>
        <v>N/A</v>
      </c>
      <c r="H113" s="237">
        <f>IF('Inputs &amp; Summary'!$D$15=Lists!$E$3,INDEX('Residential Rooftop Details'!$A$30:$X$158,MATCH('Cash Flow'!$A113,'Residential Rooftop Details'!$A$30:$A$158,0),COLUMN(H$1)),IF('Inputs &amp; Summary'!$D$15=Lists!$E$4,INDEX('Commercial Rooftop Details'!$A$30:$V$158,MATCH('Cash Flow'!$A113,'Commercial Rooftop Details'!$A$30:$A$158,0),COLUMN(H$1)),INDEX('Ground-Mount Details'!$A$30:$V$158,MATCH('Cash Flow'!$A113,'Ground-Mount Details'!$A$30:$A$158,0),COLUMN(H$1))))</f>
        <v>0</v>
      </c>
      <c r="I113" s="237" t="str">
        <f>IF('Inputs &amp; Summary'!$D$15=Lists!$E$3,INDEX('Residential Rooftop Details'!$A$30:$X$158,MATCH('Cash Flow'!$A113,'Residential Rooftop Details'!$A$30:$A$158,0),COLUMN(I$1)),IF('Inputs &amp; Summary'!$D$15=Lists!$E$4,INDEX('Commercial Rooftop Details'!$A$30:$V$158,MATCH('Cash Flow'!$A113,'Commercial Rooftop Details'!$A$30:$A$158,0),COLUMN(I$1)),INDEX('Ground-Mount Details'!$A$30:$V$158,MATCH('Cash Flow'!$A113,'Ground-Mount Details'!$A$30:$A$158,0),COLUMN(I$1))))</f>
        <v>Inspector</v>
      </c>
      <c r="J113" s="238">
        <f>IF('Inputs &amp; Summary'!$D$15=Lists!$E$3,INDEX('Residential Rooftop Details'!$A$30:$X$158,MATCH('Cash Flow'!$A113,'Residential Rooftop Details'!$A$30:$A$158,0),COLUMN(J$1)),IF('Inputs &amp; Summary'!$D$15=Lists!$E$4,INDEX('Commercial Rooftop Details'!$A$30:$V$158,MATCH('Cash Flow'!$A113,'Commercial Rooftop Details'!$A$30:$A$158,0),COLUMN(J$1)),INDEX('Ground-Mount Details'!$A$30:$V$158,MATCH('Cash Flow'!$A113,'Ground-Mount Details'!$A$30:$A$158,0),COLUMN(J$1))))</f>
        <v>25.173076923076923</v>
      </c>
      <c r="K113" s="239">
        <f>IF('Inputs &amp; Summary'!$D$15=Lists!$E$3,INDEX('Residential Rooftop Details'!$A$30:$X$158,MATCH('Cash Flow'!$A113,'Residential Rooftop Details'!$A$30:$A$158,0),COLUMN(K$1)),IF('Inputs &amp; Summary'!$D$15=Lists!$E$4,INDEX('Commercial Rooftop Details'!$A$30:$V$158,MATCH('Cash Flow'!$A113,'Commercial Rooftop Details'!$A$30:$A$158,0),COLUMN(K$1)),INDEX('Ground-Mount Details'!$A$30:$V$158,MATCH('Cash Flow'!$A113,'Ground-Mount Details'!$A$30:$A$158,0),COLUMN(K$1))))</f>
        <v>1</v>
      </c>
      <c r="L113" s="239">
        <f>IF('Inputs &amp; Summary'!$D$15=Lists!$E$3,INDEX('Residential Rooftop Details'!$A$30:$X$158,MATCH('Cash Flow'!$A113,'Residential Rooftop Details'!$A$30:$A$158,0),COLUMN(L$1)),IF('Inputs &amp; Summary'!$D$15=Lists!$E$4,INDEX('Commercial Rooftop Details'!$A$30:$V$158,MATCH('Cash Flow'!$A113,'Commercial Rooftop Details'!$A$30:$A$158,0),COLUMN(L$1)),INDEX('Ground-Mount Details'!$A$30:$V$158,MATCH('Cash Flow'!$A113,'Ground-Mount Details'!$A$30:$A$158,0),COLUMN(L$1))))</f>
        <v>1</v>
      </c>
      <c r="M113" s="238" t="str">
        <f>IF('Inputs &amp; Summary'!$D$15=Lists!$E$3,INDEX('Residential Rooftop Details'!$A$30:$X$158,MATCH('Cash Flow'!$A113,'Residential Rooftop Details'!$A$30:$A$158,0),COLUMN(M$1)),IF('Inputs &amp; Summary'!$D$15=Lists!$E$4,INDEX('Commercial Rooftop Details'!$A$30:$V$158,MATCH('Cash Flow'!$A113,'Commercial Rooftop Details'!$A$30:$A$158,0),COLUMN(M$1)),INDEX('Ground-Mount Details'!$A$30:$V$158,MATCH('Cash Flow'!$A113,'Ground-Mount Details'!$A$30:$A$158,0),COLUMN(M$1))))</f>
        <v>interval</v>
      </c>
      <c r="N113" s="240">
        <f>IF('Inputs &amp; Summary'!$D$15=Lists!$E$3,INDEX('Residential Rooftop Details'!$A$30:$X$158,MATCH('Cash Flow'!$A113,'Residential Rooftop Details'!$A$30:$A$158,0),COLUMN(N$1)),IF('Inputs &amp; Summary'!$D$15=Lists!$E$4,INDEX('Commercial Rooftop Details'!$A$30:$V$158,MATCH('Cash Flow'!$A113,'Commercial Rooftop Details'!$A$30:$A$158,0),COLUMN(N$1)),INDEX('Ground-Mount Details'!$A$30:$V$158,MATCH('Cash Flow'!$A113,'Ground-Mount Details'!$A$30:$A$158,0),COLUMN(N$1))))</f>
        <v>1</v>
      </c>
      <c r="O113" s="239">
        <f>IF('Inputs &amp; Summary'!$D$15=Lists!$E$3,INDEX('Residential Rooftop Details'!$A$30:$X$158,MATCH('Cash Flow'!$A113,'Residential Rooftop Details'!$A$30:$A$158,0),COLUMN(O$1)),IF('Inputs &amp; Summary'!$D$15=Lists!$E$4,INDEX('Commercial Rooftop Details'!$A$30:$V$158,MATCH('Cash Flow'!$A113,'Commercial Rooftop Details'!$A$30:$A$158,0),COLUMN(O$1)),INDEX('Ground-Mount Details'!$A$30:$V$158,MATCH('Cash Flow'!$A113,'Ground-Mount Details'!$A$30:$A$158,0),COLUMN(O$1))))</f>
        <v>0.1</v>
      </c>
      <c r="P113" s="241">
        <f>IF('Inputs &amp; Summary'!$D$15=Lists!$E$3,INDEX('Residential Rooftop Details'!$A$30:$X$158,MATCH('Cash Flow'!$A113,'Residential Rooftop Details'!$A$30:$A$158,0),COLUMN(P$1)),IF('Inputs &amp; Summary'!$D$15=Lists!$E$4,INDEX('Commercial Rooftop Details'!$A$30:$V$158,MATCH('Cash Flow'!$A113,'Commercial Rooftop Details'!$A$30:$A$158,0),COLUMN(P$1)),INDEX('Ground-Mount Details'!$A$30:$V$158,MATCH('Cash Flow'!$A113,'Ground-Mount Details'!$A$30:$A$158,0),COLUMN(P$1))))</f>
        <v>0</v>
      </c>
      <c r="Q113" s="242">
        <f>IF('Inputs &amp; Summary'!$D$15=Lists!$E$3,INDEX('Residential Rooftop Details'!$A$30:$X$158,MATCH('Cash Flow'!$A113,'Residential Rooftop Details'!$A$30:$A$158,0),COLUMN(Q$1)),IF('Inputs &amp; Summary'!$D$15=Lists!$E$4,INDEX('Commercial Rooftop Details'!$A$30:$V$158,MATCH('Cash Flow'!$A113,'Commercial Rooftop Details'!$A$30:$A$158,0),COLUMN(Q$1)),INDEX('Ground-Mount Details'!$A$30:$V$158,MATCH('Cash Flow'!$A113,'Ground-Mount Details'!$A$30:$A$158,0),COLUMN(Q$1))))</f>
        <v>2.5173076923076927</v>
      </c>
      <c r="R113" s="242">
        <f>IF('Inputs &amp; Summary'!$D$15=Lists!$E$3,INDEX('Residential Rooftop Details'!$A$30:$X$158,MATCH('Cash Flow'!$A113,'Residential Rooftop Details'!$A$30:$A$158,0),COLUMN(R$1)),IF('Inputs &amp; Summary'!$D$15=Lists!$E$4,INDEX('Commercial Rooftop Details'!$A$30:$V$158,MATCH('Cash Flow'!$A113,'Commercial Rooftop Details'!$A$30:$A$158,0),COLUMN(R$1)),INDEX('Ground-Mount Details'!$A$30:$V$158,MATCH('Cash Flow'!$A113,'Ground-Mount Details'!$A$30:$A$158,0),COLUMN(R$1))))</f>
        <v>0</v>
      </c>
      <c r="S113" s="243">
        <f>IF('Inputs &amp; Summary'!$D$15=Lists!$E$3,INDEX('Residential Rooftop Details'!$A$30:$X$158,MATCH('Cash Flow'!$A113,'Residential Rooftop Details'!$A$30:$A$158,0),COLUMN(S$1)),IF('Inputs &amp; Summary'!$D$15=Lists!$E$4,INDEX('Commercial Rooftop Details'!$A$30:$V$158,MATCH('Cash Flow'!$A113,'Commercial Rooftop Details'!$A$30:$A$158,0),COLUMN(S$1)),INDEX('Ground-Mount Details'!$A$30:$V$158,MATCH('Cash Flow'!$A113,'Ground-Mount Details'!$A$30:$A$158,0),COLUMN(S$1))))</f>
        <v>0</v>
      </c>
      <c r="T113" s="238">
        <f>IF('Inputs &amp; Summary'!$D$15=Lists!$E$3,INDEX('Residential Rooftop Details'!$A$30:$X$158,MATCH('Cash Flow'!$A113,'Residential Rooftop Details'!$A$30:$A$158,0),COLUMN(T$1)),IF('Inputs &amp; Summary'!$D$15=Lists!$E$4,INDEX('Commercial Rooftop Details'!$A$30:$V$158,MATCH('Cash Flow'!$A113,'Commercial Rooftop Details'!$A$30:$A$158,0),COLUMN(T$1)),INDEX('Ground-Mount Details'!$A$30:$V$158,MATCH('Cash Flow'!$A113,'Ground-Mount Details'!$A$30:$A$158,0),COLUMN(T$1))))</f>
        <v>0</v>
      </c>
      <c r="U113" s="244">
        <f>IF('Inputs &amp; Summary'!$D$15=Lists!$E$3,INDEX('Residential Rooftop Details'!$A$30:$X$158,MATCH('Cash Flow'!$A113,'Residential Rooftop Details'!$A$30:$A$158,0),COLUMN(U$1)),IF('Inputs &amp; Summary'!$D$15=Lists!$E$4,INDEX('Commercial Rooftop Details'!$A$30:$V$158,MATCH('Cash Flow'!$A113,'Commercial Rooftop Details'!$A$30:$A$158,0),COLUMN(U$1)),INDEX('Ground-Mount Details'!$A$30:$V$158,MATCH('Cash Flow'!$A113,'Ground-Mount Details'!$A$30:$A$158,0),COLUMN(U$1))))</f>
        <v>0</v>
      </c>
      <c r="V113" s="245">
        <f t="shared" si="10"/>
        <v>0</v>
      </c>
      <c r="W113" s="245">
        <f>NPV('Inputs &amp; Summary'!$D$6,Y113:BL113)</f>
        <v>0</v>
      </c>
      <c r="X113" s="246">
        <f t="shared" si="9"/>
        <v>0</v>
      </c>
      <c r="Y113" s="248">
        <f>$D113*IF(Y$1&gt;'Inputs &amp; Summary'!$D$5,0,IF(Y$1&gt;VLOOKUP($G113,Lists!$J$17:$K$21,2),IF($M113=Lists!$H$3,IF($K113&lt;1,(($S113/$K113)*((1+'Inputs &amp; Summary'!$D$7)^Y$1)),((INT(Y$1/$K113)-INT((Y$1-1)/$K113))*$S113*((1+'Inputs &amp; Summary'!$D$7)^Y$1))),(_xlfn.WEIBULL.DIST(Y$1,$L113,$K113,FALSE)*$S113*((1+'Inputs &amp; Summary'!$D$7)^Y$1))),IF($M113=Lists!$H$3,IF($K113&lt;1,((($R113*(1-$E113)+$Q113*(1-$F113))/$K113)*((1+'Inputs &amp; Summary'!$D$7)^Y$1)),((INT(Y$1/$K113)-INT((Y$1-1)/$K113))*($R113*(1-$E113)+$Q113*(1-$F113))*((1+'Inputs &amp; Summary'!$D$7)^Y$1))),((_xlfn.WEIBULL.DIST(Y$1,$L113,$K113,FALSE)*($R113*(1-$E113)+$Q113*(1-$F113))*((1+'Inputs &amp; Summary'!$D$7)^Y$1))))))</f>
        <v>0</v>
      </c>
      <c r="Z113" s="248">
        <f>$D113*IF(Z$1&gt;'Inputs &amp; Summary'!$D$5,0,IF(Z$1&gt;VLOOKUP($G113,Lists!$J$17:$K$21,2),IF($M113=Lists!$H$3,IF($K113&lt;1,(($S113/$K113)*((1+'Inputs &amp; Summary'!$D$7)^Z$1)),((INT(Z$1/$K113)-INT((Z$1-1)/$K113))*$S113*((1+'Inputs &amp; Summary'!$D$7)^Z$1))),(_xlfn.WEIBULL.DIST(Z$1,$L113,$K113,FALSE)*$S113*((1+'Inputs &amp; Summary'!$D$7)^Z$1))),IF($M113=Lists!$H$3,IF($K113&lt;1,((($R113*(1-$E113)+$Q113*(1-$F113))/$K113)*((1+'Inputs &amp; Summary'!$D$7)^Z$1)),((INT(Z$1/$K113)-INT((Z$1-1)/$K113))*($R113*(1-$E113)+$Q113*(1-$F113))*((1+'Inputs &amp; Summary'!$D$7)^Z$1))),((_xlfn.WEIBULL.DIST(Z$1,$L113,$K113,FALSE)*($R113*(1-$E113)+$Q113*(1-$F113))*((1+'Inputs &amp; Summary'!$D$7)^Z$1))))))</f>
        <v>0</v>
      </c>
      <c r="AA113" s="248">
        <f>$D113*IF(AA$1&gt;'Inputs &amp; Summary'!$D$5,0,IF(AA$1&gt;VLOOKUP($G113,Lists!$J$17:$K$21,2),IF($M113=Lists!$H$3,IF($K113&lt;1,(($S113/$K113)*((1+'Inputs &amp; Summary'!$D$7)^AA$1)),((INT(AA$1/$K113)-INT((AA$1-1)/$K113))*$S113*((1+'Inputs &amp; Summary'!$D$7)^AA$1))),(_xlfn.WEIBULL.DIST(AA$1,$L113,$K113,FALSE)*$S113*((1+'Inputs &amp; Summary'!$D$7)^AA$1))),IF($M113=Lists!$H$3,IF($K113&lt;1,((($R113*(1-$E113)+$Q113*(1-$F113))/$K113)*((1+'Inputs &amp; Summary'!$D$7)^AA$1)),((INT(AA$1/$K113)-INT((AA$1-1)/$K113))*($R113*(1-$E113)+$Q113*(1-$F113))*((1+'Inputs &amp; Summary'!$D$7)^AA$1))),((_xlfn.WEIBULL.DIST(AA$1,$L113,$K113,FALSE)*($R113*(1-$E113)+$Q113*(1-$F113))*((1+'Inputs &amp; Summary'!$D$7)^AA$1))))))</f>
        <v>0</v>
      </c>
      <c r="AB113" s="248">
        <f>$D113*IF(AB$1&gt;'Inputs &amp; Summary'!$D$5,0,IF(AB$1&gt;VLOOKUP($G113,Lists!$J$17:$K$21,2),IF($M113=Lists!$H$3,IF($K113&lt;1,(($S113/$K113)*((1+'Inputs &amp; Summary'!$D$7)^AB$1)),((INT(AB$1/$K113)-INT((AB$1-1)/$K113))*$S113*((1+'Inputs &amp; Summary'!$D$7)^AB$1))),(_xlfn.WEIBULL.DIST(AB$1,$L113,$K113,FALSE)*$S113*((1+'Inputs &amp; Summary'!$D$7)^AB$1))),IF($M113=Lists!$H$3,IF($K113&lt;1,((($R113*(1-$E113)+$Q113*(1-$F113))/$K113)*((1+'Inputs &amp; Summary'!$D$7)^AB$1)),((INT(AB$1/$K113)-INT((AB$1-1)/$K113))*($R113*(1-$E113)+$Q113*(1-$F113))*((1+'Inputs &amp; Summary'!$D$7)^AB$1))),((_xlfn.WEIBULL.DIST(AB$1,$L113,$K113,FALSE)*($R113*(1-$E113)+$Q113*(1-$F113))*((1+'Inputs &amp; Summary'!$D$7)^AB$1))))))</f>
        <v>0</v>
      </c>
      <c r="AC113" s="248">
        <f>$D113*IF(AC$1&gt;'Inputs &amp; Summary'!$D$5,0,IF(AC$1&gt;VLOOKUP($G113,Lists!$J$17:$K$21,2),IF($M113=Lists!$H$3,IF($K113&lt;1,(($S113/$K113)*((1+'Inputs &amp; Summary'!$D$7)^AC$1)),((INT(AC$1/$K113)-INT((AC$1-1)/$K113))*$S113*((1+'Inputs &amp; Summary'!$D$7)^AC$1))),(_xlfn.WEIBULL.DIST(AC$1,$L113,$K113,FALSE)*$S113*((1+'Inputs &amp; Summary'!$D$7)^AC$1))),IF($M113=Lists!$H$3,IF($K113&lt;1,((($R113*(1-$E113)+$Q113*(1-$F113))/$K113)*((1+'Inputs &amp; Summary'!$D$7)^AC$1)),((INT(AC$1/$K113)-INT((AC$1-1)/$K113))*($R113*(1-$E113)+$Q113*(1-$F113))*((1+'Inputs &amp; Summary'!$D$7)^AC$1))),((_xlfn.WEIBULL.DIST(AC$1,$L113,$K113,FALSE)*($R113*(1-$E113)+$Q113*(1-$F113))*((1+'Inputs &amp; Summary'!$D$7)^AC$1))))))</f>
        <v>0</v>
      </c>
      <c r="AD113" s="248">
        <f>$D113*IF(AD$1&gt;'Inputs &amp; Summary'!$D$5,0,IF(AD$1&gt;VLOOKUP($G113,Lists!$J$17:$K$21,2),IF($M113=Lists!$H$3,IF($K113&lt;1,(($S113/$K113)*((1+'Inputs &amp; Summary'!$D$7)^AD$1)),((INT(AD$1/$K113)-INT((AD$1-1)/$K113))*$S113*((1+'Inputs &amp; Summary'!$D$7)^AD$1))),(_xlfn.WEIBULL.DIST(AD$1,$L113,$K113,FALSE)*$S113*((1+'Inputs &amp; Summary'!$D$7)^AD$1))),IF($M113=Lists!$H$3,IF($K113&lt;1,((($R113*(1-$E113)+$Q113*(1-$F113))/$K113)*((1+'Inputs &amp; Summary'!$D$7)^AD$1)),((INT(AD$1/$K113)-INT((AD$1-1)/$K113))*($R113*(1-$E113)+$Q113*(1-$F113))*((1+'Inputs &amp; Summary'!$D$7)^AD$1))),((_xlfn.WEIBULL.DIST(AD$1,$L113,$K113,FALSE)*($R113*(1-$E113)+$Q113*(1-$F113))*((1+'Inputs &amp; Summary'!$D$7)^AD$1))))))</f>
        <v>0</v>
      </c>
      <c r="AE113" s="248">
        <f>$D113*IF(AE$1&gt;'Inputs &amp; Summary'!$D$5,0,IF(AE$1&gt;VLOOKUP($G113,Lists!$J$17:$K$21,2),IF($M113=Lists!$H$3,IF($K113&lt;1,(($S113/$K113)*((1+'Inputs &amp; Summary'!$D$7)^AE$1)),((INT(AE$1/$K113)-INT((AE$1-1)/$K113))*$S113*((1+'Inputs &amp; Summary'!$D$7)^AE$1))),(_xlfn.WEIBULL.DIST(AE$1,$L113,$K113,FALSE)*$S113*((1+'Inputs &amp; Summary'!$D$7)^AE$1))),IF($M113=Lists!$H$3,IF($K113&lt;1,((($R113*(1-$E113)+$Q113*(1-$F113))/$K113)*((1+'Inputs &amp; Summary'!$D$7)^AE$1)),((INT(AE$1/$K113)-INT((AE$1-1)/$K113))*($R113*(1-$E113)+$Q113*(1-$F113))*((1+'Inputs &amp; Summary'!$D$7)^AE$1))),((_xlfn.WEIBULL.DIST(AE$1,$L113,$K113,FALSE)*($R113*(1-$E113)+$Q113*(1-$F113))*((1+'Inputs &amp; Summary'!$D$7)^AE$1))))))</f>
        <v>0</v>
      </c>
      <c r="AF113" s="248">
        <f>$D113*IF(AF$1&gt;'Inputs &amp; Summary'!$D$5,0,IF(AF$1&gt;VLOOKUP($G113,Lists!$J$17:$K$21,2),IF($M113=Lists!$H$3,IF($K113&lt;1,(($S113/$K113)*((1+'Inputs &amp; Summary'!$D$7)^AF$1)),((INT(AF$1/$K113)-INT((AF$1-1)/$K113))*$S113*((1+'Inputs &amp; Summary'!$D$7)^AF$1))),(_xlfn.WEIBULL.DIST(AF$1,$L113,$K113,FALSE)*$S113*((1+'Inputs &amp; Summary'!$D$7)^AF$1))),IF($M113=Lists!$H$3,IF($K113&lt;1,((($R113*(1-$E113)+$Q113*(1-$F113))/$K113)*((1+'Inputs &amp; Summary'!$D$7)^AF$1)),((INT(AF$1/$K113)-INT((AF$1-1)/$K113))*($R113*(1-$E113)+$Q113*(1-$F113))*((1+'Inputs &amp; Summary'!$D$7)^AF$1))),((_xlfn.WEIBULL.DIST(AF$1,$L113,$K113,FALSE)*($R113*(1-$E113)+$Q113*(1-$F113))*((1+'Inputs &amp; Summary'!$D$7)^AF$1))))))</f>
        <v>0</v>
      </c>
      <c r="AG113" s="248">
        <f>$D113*IF(AG$1&gt;'Inputs &amp; Summary'!$D$5,0,IF(AG$1&gt;VLOOKUP($G113,Lists!$J$17:$K$21,2),IF($M113=Lists!$H$3,IF($K113&lt;1,(($S113/$K113)*((1+'Inputs &amp; Summary'!$D$7)^AG$1)),((INT(AG$1/$K113)-INT((AG$1-1)/$K113))*$S113*((1+'Inputs &amp; Summary'!$D$7)^AG$1))),(_xlfn.WEIBULL.DIST(AG$1,$L113,$K113,FALSE)*$S113*((1+'Inputs &amp; Summary'!$D$7)^AG$1))),IF($M113=Lists!$H$3,IF($K113&lt;1,((($R113*(1-$E113)+$Q113*(1-$F113))/$K113)*((1+'Inputs &amp; Summary'!$D$7)^AG$1)),((INT(AG$1/$K113)-INT((AG$1-1)/$K113))*($R113*(1-$E113)+$Q113*(1-$F113))*((1+'Inputs &amp; Summary'!$D$7)^AG$1))),((_xlfn.WEIBULL.DIST(AG$1,$L113,$K113,FALSE)*($R113*(1-$E113)+$Q113*(1-$F113))*((1+'Inputs &amp; Summary'!$D$7)^AG$1))))))</f>
        <v>0</v>
      </c>
      <c r="AH113" s="248">
        <f>$D113*IF(AH$1&gt;'Inputs &amp; Summary'!$D$5,0,IF(AH$1&gt;VLOOKUP($G113,Lists!$J$17:$K$21,2),IF($M113=Lists!$H$3,IF($K113&lt;1,(($S113/$K113)*((1+'Inputs &amp; Summary'!$D$7)^AH$1)),((INT(AH$1/$K113)-INT((AH$1-1)/$K113))*$S113*((1+'Inputs &amp; Summary'!$D$7)^AH$1))),(_xlfn.WEIBULL.DIST(AH$1,$L113,$K113,FALSE)*$S113*((1+'Inputs &amp; Summary'!$D$7)^AH$1))),IF($M113=Lists!$H$3,IF($K113&lt;1,((($R113*(1-$E113)+$Q113*(1-$F113))/$K113)*((1+'Inputs &amp; Summary'!$D$7)^AH$1)),((INT(AH$1/$K113)-INT((AH$1-1)/$K113))*($R113*(1-$E113)+$Q113*(1-$F113))*((1+'Inputs &amp; Summary'!$D$7)^AH$1))),((_xlfn.WEIBULL.DIST(AH$1,$L113,$K113,FALSE)*($R113*(1-$E113)+$Q113*(1-$F113))*((1+'Inputs &amp; Summary'!$D$7)^AH$1))))))</f>
        <v>0</v>
      </c>
      <c r="AI113" s="248">
        <f>$D113*IF(AI$1&gt;'Inputs &amp; Summary'!$D$5,0,IF(AI$1&gt;VLOOKUP($G113,Lists!$J$17:$K$21,2),IF($M113=Lists!$H$3,IF($K113&lt;1,(($S113/$K113)*((1+'Inputs &amp; Summary'!$D$7)^AI$1)),((INT(AI$1/$K113)-INT((AI$1-1)/$K113))*$S113*((1+'Inputs &amp; Summary'!$D$7)^AI$1))),(_xlfn.WEIBULL.DIST(AI$1,$L113,$K113,FALSE)*$S113*((1+'Inputs &amp; Summary'!$D$7)^AI$1))),IF($M113=Lists!$H$3,IF($K113&lt;1,((($R113*(1-$E113)+$Q113*(1-$F113))/$K113)*((1+'Inputs &amp; Summary'!$D$7)^AI$1)),((INT(AI$1/$K113)-INT((AI$1-1)/$K113))*($R113*(1-$E113)+$Q113*(1-$F113))*((1+'Inputs &amp; Summary'!$D$7)^AI$1))),((_xlfn.WEIBULL.DIST(AI$1,$L113,$K113,FALSE)*($R113*(1-$E113)+$Q113*(1-$F113))*((1+'Inputs &amp; Summary'!$D$7)^AI$1))))))</f>
        <v>0</v>
      </c>
      <c r="AJ113" s="248">
        <f>$D113*IF(AJ$1&gt;'Inputs &amp; Summary'!$D$5,0,IF(AJ$1&gt;VLOOKUP($G113,Lists!$J$17:$K$21,2),IF($M113=Lists!$H$3,IF($K113&lt;1,(($S113/$K113)*((1+'Inputs &amp; Summary'!$D$7)^AJ$1)),((INT(AJ$1/$K113)-INT((AJ$1-1)/$K113))*$S113*((1+'Inputs &amp; Summary'!$D$7)^AJ$1))),(_xlfn.WEIBULL.DIST(AJ$1,$L113,$K113,FALSE)*$S113*((1+'Inputs &amp; Summary'!$D$7)^AJ$1))),IF($M113=Lists!$H$3,IF($K113&lt;1,((($R113*(1-$E113)+$Q113*(1-$F113))/$K113)*((1+'Inputs &amp; Summary'!$D$7)^AJ$1)),((INT(AJ$1/$K113)-INT((AJ$1-1)/$K113))*($R113*(1-$E113)+$Q113*(1-$F113))*((1+'Inputs &amp; Summary'!$D$7)^AJ$1))),((_xlfn.WEIBULL.DIST(AJ$1,$L113,$K113,FALSE)*($R113*(1-$E113)+$Q113*(1-$F113))*((1+'Inputs &amp; Summary'!$D$7)^AJ$1))))))</f>
        <v>0</v>
      </c>
      <c r="AK113" s="248">
        <f>$D113*IF(AK$1&gt;'Inputs &amp; Summary'!$D$5,0,IF(AK$1&gt;VLOOKUP($G113,Lists!$J$17:$K$21,2),IF($M113=Lists!$H$3,IF($K113&lt;1,(($S113/$K113)*((1+'Inputs &amp; Summary'!$D$7)^AK$1)),((INT(AK$1/$K113)-INT((AK$1-1)/$K113))*$S113*((1+'Inputs &amp; Summary'!$D$7)^AK$1))),(_xlfn.WEIBULL.DIST(AK$1,$L113,$K113,FALSE)*$S113*((1+'Inputs &amp; Summary'!$D$7)^AK$1))),IF($M113=Lists!$H$3,IF($K113&lt;1,((($R113*(1-$E113)+$Q113*(1-$F113))/$K113)*((1+'Inputs &amp; Summary'!$D$7)^AK$1)),((INT(AK$1/$K113)-INT((AK$1-1)/$K113))*($R113*(1-$E113)+$Q113*(1-$F113))*((1+'Inputs &amp; Summary'!$D$7)^AK$1))),((_xlfn.WEIBULL.DIST(AK$1,$L113,$K113,FALSE)*($R113*(1-$E113)+$Q113*(1-$F113))*((1+'Inputs &amp; Summary'!$D$7)^AK$1))))))</f>
        <v>0</v>
      </c>
      <c r="AL113" s="248">
        <f>$D113*IF(AL$1&gt;'Inputs &amp; Summary'!$D$5,0,IF(AL$1&gt;VLOOKUP($G113,Lists!$J$17:$K$21,2),IF($M113=Lists!$H$3,IF($K113&lt;1,(($S113/$K113)*((1+'Inputs &amp; Summary'!$D$7)^AL$1)),((INT(AL$1/$K113)-INT((AL$1-1)/$K113))*$S113*((1+'Inputs &amp; Summary'!$D$7)^AL$1))),(_xlfn.WEIBULL.DIST(AL$1,$L113,$K113,FALSE)*$S113*((1+'Inputs &amp; Summary'!$D$7)^AL$1))),IF($M113=Lists!$H$3,IF($K113&lt;1,((($R113*(1-$E113)+$Q113*(1-$F113))/$K113)*((1+'Inputs &amp; Summary'!$D$7)^AL$1)),((INT(AL$1/$K113)-INT((AL$1-1)/$K113))*($R113*(1-$E113)+$Q113*(1-$F113))*((1+'Inputs &amp; Summary'!$D$7)^AL$1))),((_xlfn.WEIBULL.DIST(AL$1,$L113,$K113,FALSE)*($R113*(1-$E113)+$Q113*(1-$F113))*((1+'Inputs &amp; Summary'!$D$7)^AL$1))))))</f>
        <v>0</v>
      </c>
      <c r="AM113" s="248">
        <f>$D113*IF(AM$1&gt;'Inputs &amp; Summary'!$D$5,0,IF(AM$1&gt;VLOOKUP($G113,Lists!$J$17:$K$21,2),IF($M113=Lists!$H$3,IF($K113&lt;1,(($S113/$K113)*((1+'Inputs &amp; Summary'!$D$7)^AM$1)),((INT(AM$1/$K113)-INT((AM$1-1)/$K113))*$S113*((1+'Inputs &amp; Summary'!$D$7)^AM$1))),(_xlfn.WEIBULL.DIST(AM$1,$L113,$K113,FALSE)*$S113*((1+'Inputs &amp; Summary'!$D$7)^AM$1))),IF($M113=Lists!$H$3,IF($K113&lt;1,((($R113*(1-$E113)+$Q113*(1-$F113))/$K113)*((1+'Inputs &amp; Summary'!$D$7)^AM$1)),((INT(AM$1/$K113)-INT((AM$1-1)/$K113))*($R113*(1-$E113)+$Q113*(1-$F113))*((1+'Inputs &amp; Summary'!$D$7)^AM$1))),((_xlfn.WEIBULL.DIST(AM$1,$L113,$K113,FALSE)*($R113*(1-$E113)+$Q113*(1-$F113))*((1+'Inputs &amp; Summary'!$D$7)^AM$1))))))</f>
        <v>0</v>
      </c>
      <c r="AN113" s="248">
        <f>$D113*IF(AN$1&gt;'Inputs &amp; Summary'!$D$5,0,IF(AN$1&gt;VLOOKUP($G113,Lists!$J$17:$K$21,2),IF($M113=Lists!$H$3,IF($K113&lt;1,(($S113/$K113)*((1+'Inputs &amp; Summary'!$D$7)^AN$1)),((INT(AN$1/$K113)-INT((AN$1-1)/$K113))*$S113*((1+'Inputs &amp; Summary'!$D$7)^AN$1))),(_xlfn.WEIBULL.DIST(AN$1,$L113,$K113,FALSE)*$S113*((1+'Inputs &amp; Summary'!$D$7)^AN$1))),IF($M113=Lists!$H$3,IF($K113&lt;1,((($R113*(1-$E113)+$Q113*(1-$F113))/$K113)*((1+'Inputs &amp; Summary'!$D$7)^AN$1)),((INT(AN$1/$K113)-INT((AN$1-1)/$K113))*($R113*(1-$E113)+$Q113*(1-$F113))*((1+'Inputs &amp; Summary'!$D$7)^AN$1))),((_xlfn.WEIBULL.DIST(AN$1,$L113,$K113,FALSE)*($R113*(1-$E113)+$Q113*(1-$F113))*((1+'Inputs &amp; Summary'!$D$7)^AN$1))))))</f>
        <v>0</v>
      </c>
      <c r="AO113" s="248">
        <f>$D113*IF(AO$1&gt;'Inputs &amp; Summary'!$D$5,0,IF(AO$1&gt;VLOOKUP($G113,Lists!$J$17:$K$21,2),IF($M113=Lists!$H$3,IF($K113&lt;1,(($S113/$K113)*((1+'Inputs &amp; Summary'!$D$7)^AO$1)),((INT(AO$1/$K113)-INT((AO$1-1)/$K113))*$S113*((1+'Inputs &amp; Summary'!$D$7)^AO$1))),(_xlfn.WEIBULL.DIST(AO$1,$L113,$K113,FALSE)*$S113*((1+'Inputs &amp; Summary'!$D$7)^AO$1))),IF($M113=Lists!$H$3,IF($K113&lt;1,((($R113*(1-$E113)+$Q113*(1-$F113))/$K113)*((1+'Inputs &amp; Summary'!$D$7)^AO$1)),((INT(AO$1/$K113)-INT((AO$1-1)/$K113))*($R113*(1-$E113)+$Q113*(1-$F113))*((1+'Inputs &amp; Summary'!$D$7)^AO$1))),((_xlfn.WEIBULL.DIST(AO$1,$L113,$K113,FALSE)*($R113*(1-$E113)+$Q113*(1-$F113))*((1+'Inputs &amp; Summary'!$D$7)^AO$1))))))</f>
        <v>0</v>
      </c>
      <c r="AP113" s="248">
        <f>$D113*IF(AP$1&gt;'Inputs &amp; Summary'!$D$5,0,IF(AP$1&gt;VLOOKUP($G113,Lists!$J$17:$K$21,2),IF($M113=Lists!$H$3,IF($K113&lt;1,(($S113/$K113)*((1+'Inputs &amp; Summary'!$D$7)^AP$1)),((INT(AP$1/$K113)-INT((AP$1-1)/$K113))*$S113*((1+'Inputs &amp; Summary'!$D$7)^AP$1))),(_xlfn.WEIBULL.DIST(AP$1,$L113,$K113,FALSE)*$S113*((1+'Inputs &amp; Summary'!$D$7)^AP$1))),IF($M113=Lists!$H$3,IF($K113&lt;1,((($R113*(1-$E113)+$Q113*(1-$F113))/$K113)*((1+'Inputs &amp; Summary'!$D$7)^AP$1)),((INT(AP$1/$K113)-INT((AP$1-1)/$K113))*($R113*(1-$E113)+$Q113*(1-$F113))*((1+'Inputs &amp; Summary'!$D$7)^AP$1))),((_xlfn.WEIBULL.DIST(AP$1,$L113,$K113,FALSE)*($R113*(1-$E113)+$Q113*(1-$F113))*((1+'Inputs &amp; Summary'!$D$7)^AP$1))))))</f>
        <v>0</v>
      </c>
      <c r="AQ113" s="248">
        <f>$D113*IF(AQ$1&gt;'Inputs &amp; Summary'!$D$5,0,IF(AQ$1&gt;VLOOKUP($G113,Lists!$J$17:$K$21,2),IF($M113=Lists!$H$3,IF($K113&lt;1,(($S113/$K113)*((1+'Inputs &amp; Summary'!$D$7)^AQ$1)),((INT(AQ$1/$K113)-INT((AQ$1-1)/$K113))*$S113*((1+'Inputs &amp; Summary'!$D$7)^AQ$1))),(_xlfn.WEIBULL.DIST(AQ$1,$L113,$K113,FALSE)*$S113*((1+'Inputs &amp; Summary'!$D$7)^AQ$1))),IF($M113=Lists!$H$3,IF($K113&lt;1,((($R113*(1-$E113)+$Q113*(1-$F113))/$K113)*((1+'Inputs &amp; Summary'!$D$7)^AQ$1)),((INT(AQ$1/$K113)-INT((AQ$1-1)/$K113))*($R113*(1-$E113)+$Q113*(1-$F113))*((1+'Inputs &amp; Summary'!$D$7)^AQ$1))),((_xlfn.WEIBULL.DIST(AQ$1,$L113,$K113,FALSE)*($R113*(1-$E113)+$Q113*(1-$F113))*((1+'Inputs &amp; Summary'!$D$7)^AQ$1))))))</f>
        <v>0</v>
      </c>
      <c r="AR113" s="248">
        <f>$D113*IF(AR$1&gt;'Inputs &amp; Summary'!$D$5,0,IF(AR$1&gt;VLOOKUP($G113,Lists!$J$17:$K$21,2),IF($M113=Lists!$H$3,IF($K113&lt;1,(($S113/$K113)*((1+'Inputs &amp; Summary'!$D$7)^AR$1)),((INT(AR$1/$K113)-INT((AR$1-1)/$K113))*$S113*((1+'Inputs &amp; Summary'!$D$7)^AR$1))),(_xlfn.WEIBULL.DIST(AR$1,$L113,$K113,FALSE)*$S113*((1+'Inputs &amp; Summary'!$D$7)^AR$1))),IF($M113=Lists!$H$3,IF($K113&lt;1,((($R113*(1-$E113)+$Q113*(1-$F113))/$K113)*((1+'Inputs &amp; Summary'!$D$7)^AR$1)),((INT(AR$1/$K113)-INT((AR$1-1)/$K113))*($R113*(1-$E113)+$Q113*(1-$F113))*((1+'Inputs &amp; Summary'!$D$7)^AR$1))),((_xlfn.WEIBULL.DIST(AR$1,$L113,$K113,FALSE)*($R113*(1-$E113)+$Q113*(1-$F113))*((1+'Inputs &amp; Summary'!$D$7)^AR$1))))))</f>
        <v>0</v>
      </c>
      <c r="AS113" s="248">
        <f>$D113*IF(AS$1&gt;'Inputs &amp; Summary'!$D$5,0,IF(AS$1&gt;VLOOKUP($G113,Lists!$J$17:$K$21,2),IF($M113=Lists!$H$3,IF($K113&lt;1,(($S113/$K113)*((1+'Inputs &amp; Summary'!$D$7)^AS$1)),((INT(AS$1/$K113)-INT((AS$1-1)/$K113))*$S113*((1+'Inputs &amp; Summary'!$D$7)^AS$1))),(_xlfn.WEIBULL.DIST(AS$1,$L113,$K113,FALSE)*$S113*((1+'Inputs &amp; Summary'!$D$7)^AS$1))),IF($M113=Lists!$H$3,IF($K113&lt;1,((($R113*(1-$E113)+$Q113*(1-$F113))/$K113)*((1+'Inputs &amp; Summary'!$D$7)^AS$1)),((INT(AS$1/$K113)-INT((AS$1-1)/$K113))*($R113*(1-$E113)+$Q113*(1-$F113))*((1+'Inputs &amp; Summary'!$D$7)^AS$1))),((_xlfn.WEIBULL.DIST(AS$1,$L113,$K113,FALSE)*($R113*(1-$E113)+$Q113*(1-$F113))*((1+'Inputs &amp; Summary'!$D$7)^AS$1))))))</f>
        <v>0</v>
      </c>
      <c r="AT113" s="248">
        <f>$D113*IF(AT$1&gt;'Inputs &amp; Summary'!$D$5,0,IF(AT$1&gt;VLOOKUP($G113,Lists!$J$17:$K$21,2),IF($M113=Lists!$H$3,IF($K113&lt;1,(($S113/$K113)*((1+'Inputs &amp; Summary'!$D$7)^AT$1)),((INT(AT$1/$K113)-INT((AT$1-1)/$K113))*$S113*((1+'Inputs &amp; Summary'!$D$7)^AT$1))),(_xlfn.WEIBULL.DIST(AT$1,$L113,$K113,FALSE)*$S113*((1+'Inputs &amp; Summary'!$D$7)^AT$1))),IF($M113=Lists!$H$3,IF($K113&lt;1,((($R113*(1-$E113)+$Q113*(1-$F113))/$K113)*((1+'Inputs &amp; Summary'!$D$7)^AT$1)),((INT(AT$1/$K113)-INT((AT$1-1)/$K113))*($R113*(1-$E113)+$Q113*(1-$F113))*((1+'Inputs &amp; Summary'!$D$7)^AT$1))),((_xlfn.WEIBULL.DIST(AT$1,$L113,$K113,FALSE)*($R113*(1-$E113)+$Q113*(1-$F113))*((1+'Inputs &amp; Summary'!$D$7)^AT$1))))))</f>
        <v>0</v>
      </c>
      <c r="AU113" s="248">
        <f>$D113*IF(AU$1&gt;'Inputs &amp; Summary'!$D$5,0,IF(AU$1&gt;VLOOKUP($G113,Lists!$J$17:$K$21,2),IF($M113=Lists!$H$3,IF($K113&lt;1,(($S113/$K113)*((1+'Inputs &amp; Summary'!$D$7)^AU$1)),((INT(AU$1/$K113)-INT((AU$1-1)/$K113))*$S113*((1+'Inputs &amp; Summary'!$D$7)^AU$1))),(_xlfn.WEIBULL.DIST(AU$1,$L113,$K113,FALSE)*$S113*((1+'Inputs &amp; Summary'!$D$7)^AU$1))),IF($M113=Lists!$H$3,IF($K113&lt;1,((($R113*(1-$E113)+$Q113*(1-$F113))/$K113)*((1+'Inputs &amp; Summary'!$D$7)^AU$1)),((INT(AU$1/$K113)-INT((AU$1-1)/$K113))*($R113*(1-$E113)+$Q113*(1-$F113))*((1+'Inputs &amp; Summary'!$D$7)^AU$1))),((_xlfn.WEIBULL.DIST(AU$1,$L113,$K113,FALSE)*($R113*(1-$E113)+$Q113*(1-$F113))*((1+'Inputs &amp; Summary'!$D$7)^AU$1))))))</f>
        <v>0</v>
      </c>
      <c r="AV113" s="248">
        <f>$D113*IF(AV$1&gt;'Inputs &amp; Summary'!$D$5,0,IF(AV$1&gt;VLOOKUP($G113,Lists!$J$17:$K$21,2),IF($M113=Lists!$H$3,IF($K113&lt;1,(($S113/$K113)*((1+'Inputs &amp; Summary'!$D$7)^AV$1)),((INT(AV$1/$K113)-INT((AV$1-1)/$K113))*$S113*((1+'Inputs &amp; Summary'!$D$7)^AV$1))),(_xlfn.WEIBULL.DIST(AV$1,$L113,$K113,FALSE)*$S113*((1+'Inputs &amp; Summary'!$D$7)^AV$1))),IF($M113=Lists!$H$3,IF($K113&lt;1,((($R113*(1-$E113)+$Q113*(1-$F113))/$K113)*((1+'Inputs &amp; Summary'!$D$7)^AV$1)),((INT(AV$1/$K113)-INT((AV$1-1)/$K113))*($R113*(1-$E113)+$Q113*(1-$F113))*((1+'Inputs &amp; Summary'!$D$7)^AV$1))),((_xlfn.WEIBULL.DIST(AV$1,$L113,$K113,FALSE)*($R113*(1-$E113)+$Q113*(1-$F113))*((1+'Inputs &amp; Summary'!$D$7)^AV$1))))))</f>
        <v>0</v>
      </c>
      <c r="AW113" s="248">
        <f>$D113*IF(AW$1&gt;'Inputs &amp; Summary'!$D$5,0,IF(AW$1&gt;VLOOKUP($G113,Lists!$J$17:$K$21,2),IF($M113=Lists!$H$3,IF($K113&lt;1,(($S113/$K113)*((1+'Inputs &amp; Summary'!$D$7)^AW$1)),((INT(AW$1/$K113)-INT((AW$1-1)/$K113))*$S113*((1+'Inputs &amp; Summary'!$D$7)^AW$1))),(_xlfn.WEIBULL.DIST(AW$1,$L113,$K113,FALSE)*$S113*((1+'Inputs &amp; Summary'!$D$7)^AW$1))),IF($M113=Lists!$H$3,IF($K113&lt;1,((($R113*(1-$E113)+$Q113*(1-$F113))/$K113)*((1+'Inputs &amp; Summary'!$D$7)^AW$1)),((INT(AW$1/$K113)-INT((AW$1-1)/$K113))*($R113*(1-$E113)+$Q113*(1-$F113))*((1+'Inputs &amp; Summary'!$D$7)^AW$1))),((_xlfn.WEIBULL.DIST(AW$1,$L113,$K113,FALSE)*($R113*(1-$E113)+$Q113*(1-$F113))*((1+'Inputs &amp; Summary'!$D$7)^AW$1))))))</f>
        <v>0</v>
      </c>
      <c r="AX113" s="248">
        <f>$D113*IF(AX$1&gt;'Inputs &amp; Summary'!$D$5,0,IF(AX$1&gt;VLOOKUP($G113,Lists!$J$17:$K$21,2),IF($M113=Lists!$H$3,IF($K113&lt;1,(($S113/$K113)*((1+'Inputs &amp; Summary'!$D$7)^AX$1)),((INT(AX$1/$K113)-INT((AX$1-1)/$K113))*$S113*((1+'Inputs &amp; Summary'!$D$7)^AX$1))),(_xlfn.WEIBULL.DIST(AX$1,$L113,$K113,FALSE)*$S113*((1+'Inputs &amp; Summary'!$D$7)^AX$1))),IF($M113=Lists!$H$3,IF($K113&lt;1,((($R113*(1-$E113)+$Q113*(1-$F113))/$K113)*((1+'Inputs &amp; Summary'!$D$7)^AX$1)),((INT(AX$1/$K113)-INT((AX$1-1)/$K113))*($R113*(1-$E113)+$Q113*(1-$F113))*((1+'Inputs &amp; Summary'!$D$7)^AX$1))),((_xlfn.WEIBULL.DIST(AX$1,$L113,$K113,FALSE)*($R113*(1-$E113)+$Q113*(1-$F113))*((1+'Inputs &amp; Summary'!$D$7)^AX$1))))))</f>
        <v>0</v>
      </c>
      <c r="AY113" s="248">
        <f>$D113*IF(AY$1&gt;'Inputs &amp; Summary'!$D$5,0,IF(AY$1&gt;VLOOKUP($G113,Lists!$J$17:$K$21,2),IF($M113=Lists!$H$3,IF($K113&lt;1,(($S113/$K113)*((1+'Inputs &amp; Summary'!$D$7)^AY$1)),((INT(AY$1/$K113)-INT((AY$1-1)/$K113))*$S113*((1+'Inputs &amp; Summary'!$D$7)^AY$1))),(_xlfn.WEIBULL.DIST(AY$1,$L113,$K113,FALSE)*$S113*((1+'Inputs &amp; Summary'!$D$7)^AY$1))),IF($M113=Lists!$H$3,IF($K113&lt;1,((($R113*(1-$E113)+$Q113*(1-$F113))/$K113)*((1+'Inputs &amp; Summary'!$D$7)^AY$1)),((INT(AY$1/$K113)-INT((AY$1-1)/$K113))*($R113*(1-$E113)+$Q113*(1-$F113))*((1+'Inputs &amp; Summary'!$D$7)^AY$1))),((_xlfn.WEIBULL.DIST(AY$1,$L113,$K113,FALSE)*($R113*(1-$E113)+$Q113*(1-$F113))*((1+'Inputs &amp; Summary'!$D$7)^AY$1))))))</f>
        <v>0</v>
      </c>
      <c r="AZ113" s="248">
        <f>$D113*IF(AZ$1&gt;'Inputs &amp; Summary'!$D$5,0,IF(AZ$1&gt;VLOOKUP($G113,Lists!$J$17:$K$21,2),IF($M113=Lists!$H$3,IF($K113&lt;1,(($S113/$K113)*((1+'Inputs &amp; Summary'!$D$7)^AZ$1)),((INT(AZ$1/$K113)-INT((AZ$1-1)/$K113))*$S113*((1+'Inputs &amp; Summary'!$D$7)^AZ$1))),(_xlfn.WEIBULL.DIST(AZ$1,$L113,$K113,FALSE)*$S113*((1+'Inputs &amp; Summary'!$D$7)^AZ$1))),IF($M113=Lists!$H$3,IF($K113&lt;1,((($R113*(1-$E113)+$Q113*(1-$F113))/$K113)*((1+'Inputs &amp; Summary'!$D$7)^AZ$1)),((INT(AZ$1/$K113)-INT((AZ$1-1)/$K113))*($R113*(1-$E113)+$Q113*(1-$F113))*((1+'Inputs &amp; Summary'!$D$7)^AZ$1))),((_xlfn.WEIBULL.DIST(AZ$1,$L113,$K113,FALSE)*($R113*(1-$E113)+$Q113*(1-$F113))*((1+'Inputs &amp; Summary'!$D$7)^AZ$1))))))</f>
        <v>0</v>
      </c>
      <c r="BA113" s="248">
        <f>$D113*IF(BA$1&gt;'Inputs &amp; Summary'!$D$5,0,IF(BA$1&gt;VLOOKUP($G113,Lists!$J$17:$K$21,2),IF($M113=Lists!$H$3,IF($K113&lt;1,(($S113/$K113)*((1+'Inputs &amp; Summary'!$D$7)^BA$1)),((INT(BA$1/$K113)-INT((BA$1-1)/$K113))*$S113*((1+'Inputs &amp; Summary'!$D$7)^BA$1))),(_xlfn.WEIBULL.DIST(BA$1,$L113,$K113,FALSE)*$S113*((1+'Inputs &amp; Summary'!$D$7)^BA$1))),IF($M113=Lists!$H$3,IF($K113&lt;1,((($R113*(1-$E113)+$Q113*(1-$F113))/$K113)*((1+'Inputs &amp; Summary'!$D$7)^BA$1)),((INT(BA$1/$K113)-INT((BA$1-1)/$K113))*($R113*(1-$E113)+$Q113*(1-$F113))*((1+'Inputs &amp; Summary'!$D$7)^BA$1))),((_xlfn.WEIBULL.DIST(BA$1,$L113,$K113,FALSE)*($R113*(1-$E113)+$Q113*(1-$F113))*((1+'Inputs &amp; Summary'!$D$7)^BA$1))))))</f>
        <v>0</v>
      </c>
      <c r="BB113" s="248">
        <f>$D113*IF(BB$1&gt;'Inputs &amp; Summary'!$D$5,0,IF(BB$1&gt;VLOOKUP($G113,Lists!$J$17:$K$21,2),IF($M113=Lists!$H$3,IF($K113&lt;1,(($S113/$K113)*((1+'Inputs &amp; Summary'!$D$7)^BB$1)),((INT(BB$1/$K113)-INT((BB$1-1)/$K113))*$S113*((1+'Inputs &amp; Summary'!$D$7)^BB$1))),(_xlfn.WEIBULL.DIST(BB$1,$L113,$K113,FALSE)*$S113*((1+'Inputs &amp; Summary'!$D$7)^BB$1))),IF($M113=Lists!$H$3,IF($K113&lt;1,((($R113*(1-$E113)+$Q113*(1-$F113))/$K113)*((1+'Inputs &amp; Summary'!$D$7)^BB$1)),((INT(BB$1/$K113)-INT((BB$1-1)/$K113))*($R113*(1-$E113)+$Q113*(1-$F113))*((1+'Inputs &amp; Summary'!$D$7)^BB$1))),((_xlfn.WEIBULL.DIST(BB$1,$L113,$K113,FALSE)*($R113*(1-$E113)+$Q113*(1-$F113))*((1+'Inputs &amp; Summary'!$D$7)^BB$1))))))</f>
        <v>0</v>
      </c>
      <c r="BC113" s="248">
        <f>$D113*IF(BC$1&gt;'Inputs &amp; Summary'!$D$5,0,IF(BC$1&gt;VLOOKUP($G113,Lists!$J$17:$K$21,2),IF($M113=Lists!$H$3,IF($K113&lt;1,(($S113/$K113)*((1+'Inputs &amp; Summary'!$D$7)^BC$1)),((INT(BC$1/$K113)-INT((BC$1-1)/$K113))*$S113*((1+'Inputs &amp; Summary'!$D$7)^BC$1))),(_xlfn.WEIBULL.DIST(BC$1,$L113,$K113,FALSE)*$S113*((1+'Inputs &amp; Summary'!$D$7)^BC$1))),IF($M113=Lists!$H$3,IF($K113&lt;1,((($R113*(1-$E113)+$Q113*(1-$F113))/$K113)*((1+'Inputs &amp; Summary'!$D$7)^BC$1)),((INT(BC$1/$K113)-INT((BC$1-1)/$K113))*($R113*(1-$E113)+$Q113*(1-$F113))*((1+'Inputs &amp; Summary'!$D$7)^BC$1))),((_xlfn.WEIBULL.DIST(BC$1,$L113,$K113,FALSE)*($R113*(1-$E113)+$Q113*(1-$F113))*((1+'Inputs &amp; Summary'!$D$7)^BC$1))))))</f>
        <v>0</v>
      </c>
      <c r="BD113" s="248">
        <f>$D113*IF(BD$1&gt;'Inputs &amp; Summary'!$D$5,0,IF(BD$1&gt;VLOOKUP($G113,Lists!$J$17:$K$21,2),IF($M113=Lists!$H$3,IF($K113&lt;1,(($S113/$K113)*((1+'Inputs &amp; Summary'!$D$7)^BD$1)),((INT(BD$1/$K113)-INT((BD$1-1)/$K113))*$S113*((1+'Inputs &amp; Summary'!$D$7)^BD$1))),(_xlfn.WEIBULL.DIST(BD$1,$L113,$K113,FALSE)*$S113*((1+'Inputs &amp; Summary'!$D$7)^BD$1))),IF($M113=Lists!$H$3,IF($K113&lt;1,((($R113*(1-$E113)+$Q113*(1-$F113))/$K113)*((1+'Inputs &amp; Summary'!$D$7)^BD$1)),((INT(BD$1/$K113)-INT((BD$1-1)/$K113))*($R113*(1-$E113)+$Q113*(1-$F113))*((1+'Inputs &amp; Summary'!$D$7)^BD$1))),((_xlfn.WEIBULL.DIST(BD$1,$L113,$K113,FALSE)*($R113*(1-$E113)+$Q113*(1-$F113))*((1+'Inputs &amp; Summary'!$D$7)^BD$1))))))</f>
        <v>0</v>
      </c>
      <c r="BE113" s="248">
        <f>$D113*IF(BE$1&gt;'Inputs &amp; Summary'!$D$5,0,IF(BE$1&gt;VLOOKUP($G113,Lists!$J$17:$K$21,2),IF($M113=Lists!$H$3,IF($K113&lt;1,(($S113/$K113)*((1+'Inputs &amp; Summary'!$D$7)^BE$1)),((INT(BE$1/$K113)-INT((BE$1-1)/$K113))*$S113*((1+'Inputs &amp; Summary'!$D$7)^BE$1))),(_xlfn.WEIBULL.DIST(BE$1,$L113,$K113,FALSE)*$S113*((1+'Inputs &amp; Summary'!$D$7)^BE$1))),IF($M113=Lists!$H$3,IF($K113&lt;1,((($R113*(1-$E113)+$Q113*(1-$F113))/$K113)*((1+'Inputs &amp; Summary'!$D$7)^BE$1)),((INT(BE$1/$K113)-INT((BE$1-1)/$K113))*($R113*(1-$E113)+$Q113*(1-$F113))*((1+'Inputs &amp; Summary'!$D$7)^BE$1))),((_xlfn.WEIBULL.DIST(BE$1,$L113,$K113,FALSE)*($R113*(1-$E113)+$Q113*(1-$F113))*((1+'Inputs &amp; Summary'!$D$7)^BE$1))))))</f>
        <v>0</v>
      </c>
      <c r="BF113" s="248">
        <f>$D113*IF(BF$1&gt;'Inputs &amp; Summary'!$D$5,0,IF(BF$1&gt;VLOOKUP($G113,Lists!$J$17:$K$21,2),IF($M113=Lists!$H$3,IF($K113&lt;1,(($S113/$K113)*((1+'Inputs &amp; Summary'!$D$7)^BF$1)),((INT(BF$1/$K113)-INT((BF$1-1)/$K113))*$S113*((1+'Inputs &amp; Summary'!$D$7)^BF$1))),(_xlfn.WEIBULL.DIST(BF$1,$L113,$K113,FALSE)*$S113*((1+'Inputs &amp; Summary'!$D$7)^BF$1))),IF($M113=Lists!$H$3,IF($K113&lt;1,((($R113*(1-$E113)+$Q113*(1-$F113))/$K113)*((1+'Inputs &amp; Summary'!$D$7)^BF$1)),((INT(BF$1/$K113)-INT((BF$1-1)/$K113))*($R113*(1-$E113)+$Q113*(1-$F113))*((1+'Inputs &amp; Summary'!$D$7)^BF$1))),((_xlfn.WEIBULL.DIST(BF$1,$L113,$K113,FALSE)*($R113*(1-$E113)+$Q113*(1-$F113))*((1+'Inputs &amp; Summary'!$D$7)^BF$1))))))</f>
        <v>0</v>
      </c>
      <c r="BG113" s="248">
        <f>$D113*IF(BG$1&gt;'Inputs &amp; Summary'!$D$5,0,IF(BG$1&gt;VLOOKUP($G113,Lists!$J$17:$K$21,2),IF($M113=Lists!$H$3,IF($K113&lt;1,(($S113/$K113)*((1+'Inputs &amp; Summary'!$D$7)^BG$1)),((INT(BG$1/$K113)-INT((BG$1-1)/$K113))*$S113*((1+'Inputs &amp; Summary'!$D$7)^BG$1))),(_xlfn.WEIBULL.DIST(BG$1,$L113,$K113,FALSE)*$S113*((1+'Inputs &amp; Summary'!$D$7)^BG$1))),IF($M113=Lists!$H$3,IF($K113&lt;1,((($R113*(1-$E113)+$Q113*(1-$F113))/$K113)*((1+'Inputs &amp; Summary'!$D$7)^BG$1)),((INT(BG$1/$K113)-INT((BG$1-1)/$K113))*($R113*(1-$E113)+$Q113*(1-$F113))*((1+'Inputs &amp; Summary'!$D$7)^BG$1))),((_xlfn.WEIBULL.DIST(BG$1,$L113,$K113,FALSE)*($R113*(1-$E113)+$Q113*(1-$F113))*((1+'Inputs &amp; Summary'!$D$7)^BG$1))))))</f>
        <v>0</v>
      </c>
      <c r="BH113" s="248">
        <f>$D113*IF(BH$1&gt;'Inputs &amp; Summary'!$D$5,0,IF(BH$1&gt;VLOOKUP($G113,Lists!$J$17:$K$21,2),IF($M113=Lists!$H$3,IF($K113&lt;1,(($S113/$K113)*((1+'Inputs &amp; Summary'!$D$7)^BH$1)),((INT(BH$1/$K113)-INT((BH$1-1)/$K113))*$S113*((1+'Inputs &amp; Summary'!$D$7)^BH$1))),(_xlfn.WEIBULL.DIST(BH$1,$L113,$K113,FALSE)*$S113*((1+'Inputs &amp; Summary'!$D$7)^BH$1))),IF($M113=Lists!$H$3,IF($K113&lt;1,((($R113*(1-$E113)+$Q113*(1-$F113))/$K113)*((1+'Inputs &amp; Summary'!$D$7)^BH$1)),((INT(BH$1/$K113)-INT((BH$1-1)/$K113))*($R113*(1-$E113)+$Q113*(1-$F113))*((1+'Inputs &amp; Summary'!$D$7)^BH$1))),((_xlfn.WEIBULL.DIST(BH$1,$L113,$K113,FALSE)*($R113*(1-$E113)+$Q113*(1-$F113))*((1+'Inputs &amp; Summary'!$D$7)^BH$1))))))</f>
        <v>0</v>
      </c>
      <c r="BI113" s="248">
        <f>$D113*IF(BI$1&gt;'Inputs &amp; Summary'!$D$5,0,IF(BI$1&gt;VLOOKUP($G113,Lists!$J$17:$K$21,2),IF($M113=Lists!$H$3,IF($K113&lt;1,(($S113/$K113)*((1+'Inputs &amp; Summary'!$D$7)^BI$1)),((INT(BI$1/$K113)-INT((BI$1-1)/$K113))*$S113*((1+'Inputs &amp; Summary'!$D$7)^BI$1))),(_xlfn.WEIBULL.DIST(BI$1,$L113,$K113,FALSE)*$S113*((1+'Inputs &amp; Summary'!$D$7)^BI$1))),IF($M113=Lists!$H$3,IF($K113&lt;1,((($R113*(1-$E113)+$Q113*(1-$F113))/$K113)*((1+'Inputs &amp; Summary'!$D$7)^BI$1)),((INT(BI$1/$K113)-INT((BI$1-1)/$K113))*($R113*(1-$E113)+$Q113*(1-$F113))*((1+'Inputs &amp; Summary'!$D$7)^BI$1))),((_xlfn.WEIBULL.DIST(BI$1,$L113,$K113,FALSE)*($R113*(1-$E113)+$Q113*(1-$F113))*((1+'Inputs &amp; Summary'!$D$7)^BI$1))))))</f>
        <v>0</v>
      </c>
      <c r="BJ113" s="248">
        <f>$D113*IF(BJ$1&gt;'Inputs &amp; Summary'!$D$5,0,IF(BJ$1&gt;VLOOKUP($G113,Lists!$J$17:$K$21,2),IF($M113=Lists!$H$3,IF($K113&lt;1,(($S113/$K113)*((1+'Inputs &amp; Summary'!$D$7)^BJ$1)),((INT(BJ$1/$K113)-INT((BJ$1-1)/$K113))*$S113*((1+'Inputs &amp; Summary'!$D$7)^BJ$1))),(_xlfn.WEIBULL.DIST(BJ$1,$L113,$K113,FALSE)*$S113*((1+'Inputs &amp; Summary'!$D$7)^BJ$1))),IF($M113=Lists!$H$3,IF($K113&lt;1,((($R113*(1-$E113)+$Q113*(1-$F113))/$K113)*((1+'Inputs &amp; Summary'!$D$7)^BJ$1)),((INT(BJ$1/$K113)-INT((BJ$1-1)/$K113))*($R113*(1-$E113)+$Q113*(1-$F113))*((1+'Inputs &amp; Summary'!$D$7)^BJ$1))),((_xlfn.WEIBULL.DIST(BJ$1,$L113,$K113,FALSE)*($R113*(1-$E113)+$Q113*(1-$F113))*((1+'Inputs &amp; Summary'!$D$7)^BJ$1))))))</f>
        <v>0</v>
      </c>
      <c r="BK113" s="248">
        <f>$D113*IF(BK$1&gt;'Inputs &amp; Summary'!$D$5,0,IF(BK$1&gt;VLOOKUP($G113,Lists!$J$17:$K$21,2),IF($M113=Lists!$H$3,IF($K113&lt;1,(($S113/$K113)*((1+'Inputs &amp; Summary'!$D$7)^BK$1)),((INT(BK$1/$K113)-INT((BK$1-1)/$K113))*$S113*((1+'Inputs &amp; Summary'!$D$7)^BK$1))),(_xlfn.WEIBULL.DIST(BK$1,$L113,$K113,FALSE)*$S113*((1+'Inputs &amp; Summary'!$D$7)^BK$1))),IF($M113=Lists!$H$3,IF($K113&lt;1,((($R113*(1-$E113)+$Q113*(1-$F113))/$K113)*((1+'Inputs &amp; Summary'!$D$7)^BK$1)),((INT(BK$1/$K113)-INT((BK$1-1)/$K113))*($R113*(1-$E113)+$Q113*(1-$F113))*((1+'Inputs &amp; Summary'!$D$7)^BK$1))),((_xlfn.WEIBULL.DIST(BK$1,$L113,$K113,FALSE)*($R113*(1-$E113)+$Q113*(1-$F113))*((1+'Inputs &amp; Summary'!$D$7)^BK$1))))))</f>
        <v>0</v>
      </c>
      <c r="BL113" s="248">
        <f>$D113*IF(BL$1&gt;'Inputs &amp; Summary'!$D$5,0,IF(BL$1&gt;VLOOKUP($G113,Lists!$J$17:$K$21,2),IF($M113=Lists!$H$3,IF($K113&lt;1,(($S113/$K113)*((1+'Inputs &amp; Summary'!$D$7)^BL$1)),((INT(BL$1/$K113)-INT((BL$1-1)/$K113))*$S113*((1+'Inputs &amp; Summary'!$D$7)^BL$1))),(_xlfn.WEIBULL.DIST(BL$1,$L113,$K113,FALSE)*$S113*((1+'Inputs &amp; Summary'!$D$7)^BL$1))),IF($M113=Lists!$H$3,IF($K113&lt;1,((($R113*(1-$E113)+$Q113*(1-$F113))/$K113)*((1+'Inputs &amp; Summary'!$D$7)^BL$1)),((INT(BL$1/$K113)-INT((BL$1-1)/$K113))*($R113*(1-$E113)+$Q113*(1-$F113))*((1+'Inputs &amp; Summary'!$D$7)^BL$1))),((_xlfn.WEIBULL.DIST(BL$1,$L113,$K113,FALSE)*($R113*(1-$E113)+$Q113*(1-$F113))*((1+'Inputs &amp; Summary'!$D$7)^BL$1))))))</f>
        <v>0</v>
      </c>
    </row>
    <row r="114" spans="1:64" x14ac:dyDescent="0.3">
      <c r="A114" s="236" t="s">
        <v>42</v>
      </c>
      <c r="B114" s="117" t="str">
        <f>IF('Inputs &amp; Summary'!$D$15=Lists!$E$3,INDEX('Residential Rooftop Details'!$A$30:$X$158,MATCH('Cash Flow'!$A114,'Residential Rooftop Details'!$A$30:$A$158,0),COLUMN(B$1)),IF('Inputs &amp; Summary'!$D$15=Lists!$E$4,INDEX('Commercial Rooftop Details'!$A$30:$V$158,MATCH('Cash Flow'!$A114,'Commercial Rooftop Details'!$A$30:$A$158,0),COLUMN(B$1)),INDEX('Ground-Mount Details'!$A$30:$V$158,MATCH('Cash Flow'!$A114,'Ground-Mount Details'!$A$30:$A$158,0),COLUMN(B$1))))</f>
        <v>Preventive</v>
      </c>
      <c r="C114" s="117" t="str">
        <f>IF('Inputs &amp; Summary'!$D$15=Lists!$E$3,INDEX('Residential Rooftop Details'!$A$30:$X$158,MATCH('Cash Flow'!$A114,'Residential Rooftop Details'!$A$30:$A$158,0),COLUMN(C$1)),IF('Inputs &amp; Summary'!$D$15=Lists!$E$4,INDEX('Commercial Rooftop Details'!$A$30:$V$158,MATCH('Cash Flow'!$A114,'Commercial Rooftop Details'!$A$30:$A$158,0),COLUMN(C$1)),INDEX('Ground-Mount Details'!$A$30:$V$158,MATCH('Cash Flow'!$A114,'Ground-Mount Details'!$A$30:$A$158,0),COLUMN(C$1))))</f>
        <v>Tracker</v>
      </c>
      <c r="D114" s="117">
        <f>IF('Inputs &amp; Summary'!$D$15=Lists!$E$3,INDEX('Residential Rooftop Details'!$A$30:$X$158,MATCH('Cash Flow'!$A114,'Residential Rooftop Details'!$A$30:$A$158,0),COLUMN(D$1)),IF('Inputs &amp; Summary'!$D$15=Lists!$E$4,INDEX('Commercial Rooftop Details'!$A$30:$V$158,MATCH('Cash Flow'!$A114,'Commercial Rooftop Details'!$A$30:$A$158,0),COLUMN(D$1)),INDEX('Ground-Mount Details'!$A$30:$V$158,MATCH('Cash Flow'!$A114,'Ground-Mount Details'!$A$30:$A$158,0),COLUMN(D$1))))</f>
        <v>0</v>
      </c>
      <c r="E114" s="117">
        <f>IF('Inputs &amp; Summary'!$D$15=Lists!$E$3,INDEX('Residential Rooftop Details'!$A$30:$X$158,MATCH('Cash Flow'!$A114,'Residential Rooftop Details'!$A$30:$A$158,0),COLUMN(E$1)),IF('Inputs &amp; Summary'!$D$15=Lists!$E$4,INDEX('Commercial Rooftop Details'!$A$30:$V$158,MATCH('Cash Flow'!$A114,'Commercial Rooftop Details'!$A$30:$A$158,0),COLUMN(E$1)),INDEX('Ground-Mount Details'!$A$30:$V$158,MATCH('Cash Flow'!$A114,'Ground-Mount Details'!$A$30:$A$158,0),COLUMN(E$1))))</f>
        <v>0</v>
      </c>
      <c r="F114" s="117">
        <f>IF('Inputs &amp; Summary'!$D$15=Lists!$E$3,INDEX('Residential Rooftop Details'!$A$30:$X$158,MATCH('Cash Flow'!$A114,'Residential Rooftop Details'!$A$30:$A$158,0),COLUMN(F$1)),IF('Inputs &amp; Summary'!$D$15=Lists!$E$4,INDEX('Commercial Rooftop Details'!$A$30:$V$158,MATCH('Cash Flow'!$A114,'Commercial Rooftop Details'!$A$30:$A$158,0),COLUMN(F$1)),INDEX('Ground-Mount Details'!$A$30:$V$158,MATCH('Cash Flow'!$A114,'Ground-Mount Details'!$A$30:$A$158,0),COLUMN(F$1))))</f>
        <v>0</v>
      </c>
      <c r="G114" s="237" t="str">
        <f>IF('Inputs &amp; Summary'!$D$15=Lists!$E$3,INDEX('Residential Rooftop Details'!$A$30:$X$158,MATCH('Cash Flow'!$A114,'Residential Rooftop Details'!$A$30:$A$158,0),COLUMN(G$1)),IF('Inputs &amp; Summary'!$D$15=Lists!$E$4,INDEX('Commercial Rooftop Details'!$A$30:$V$158,MATCH('Cash Flow'!$A114,'Commercial Rooftop Details'!$A$30:$A$158,0),COLUMN(G$1)),INDEX('Ground-Mount Details'!$A$30:$V$158,MATCH('Cash Flow'!$A114,'Ground-Mount Details'!$A$30:$A$158,0),COLUMN(G$1))))</f>
        <v>N/A</v>
      </c>
      <c r="H114" s="237" t="str">
        <f>IF('Inputs &amp; Summary'!$D$15=Lists!$E$3,INDEX('Residential Rooftop Details'!$A$30:$X$158,MATCH('Cash Flow'!$A114,'Residential Rooftop Details'!$A$30:$A$158,0),COLUMN(H$1)),IF('Inputs &amp; Summary'!$D$15=Lists!$E$4,INDEX('Commercial Rooftop Details'!$A$30:$V$158,MATCH('Cash Flow'!$A114,'Commercial Rooftop Details'!$A$30:$A$158,0),COLUMN(H$1)),INDEX('Ground-Mount Details'!$A$30:$V$158,MATCH('Cash Flow'!$A114,'Ground-Mount Details'!$A$30:$A$158,0),COLUMN(H$1))))</f>
        <v>block</v>
      </c>
      <c r="I114" s="237" t="str">
        <f>IF('Inputs &amp; Summary'!$D$15=Lists!$E$3,INDEX('Residential Rooftop Details'!$A$30:$X$158,MATCH('Cash Flow'!$A114,'Residential Rooftop Details'!$A$30:$A$158,0),COLUMN(I$1)),IF('Inputs &amp; Summary'!$D$15=Lists!$E$4,INDEX('Commercial Rooftop Details'!$A$30:$V$158,MATCH('Cash Flow'!$A114,'Commercial Rooftop Details'!$A$30:$A$158,0),COLUMN(I$1)),INDEX('Ground-Mount Details'!$A$30:$V$158,MATCH('Cash Flow'!$A114,'Ground-Mount Details'!$A$30:$A$158,0),COLUMN(I$1))))</f>
        <v>Inspector</v>
      </c>
      <c r="J114" s="238">
        <f>IF('Inputs &amp; Summary'!$D$15=Lists!$E$3,INDEX('Residential Rooftop Details'!$A$30:$X$158,MATCH('Cash Flow'!$A114,'Residential Rooftop Details'!$A$30:$A$158,0),COLUMN(J$1)),IF('Inputs &amp; Summary'!$D$15=Lists!$E$4,INDEX('Commercial Rooftop Details'!$A$30:$V$158,MATCH('Cash Flow'!$A114,'Commercial Rooftop Details'!$A$30:$A$158,0),COLUMN(J$1)),INDEX('Ground-Mount Details'!$A$30:$V$158,MATCH('Cash Flow'!$A114,'Ground-Mount Details'!$A$30:$A$158,0),COLUMN(J$1))))</f>
        <v>25.173076923076923</v>
      </c>
      <c r="K114" s="239">
        <f>IF('Inputs &amp; Summary'!$D$15=Lists!$E$3,INDEX('Residential Rooftop Details'!$A$30:$X$158,MATCH('Cash Flow'!$A114,'Residential Rooftop Details'!$A$30:$A$158,0),COLUMN(K$1)),IF('Inputs &amp; Summary'!$D$15=Lists!$E$4,INDEX('Commercial Rooftop Details'!$A$30:$V$158,MATCH('Cash Flow'!$A114,'Commercial Rooftop Details'!$A$30:$A$158,0),COLUMN(K$1)),INDEX('Ground-Mount Details'!$A$30:$V$158,MATCH('Cash Flow'!$A114,'Ground-Mount Details'!$A$30:$A$158,0),COLUMN(K$1))))</f>
        <v>1</v>
      </c>
      <c r="L114" s="239">
        <f>IF('Inputs &amp; Summary'!$D$15=Lists!$E$3,INDEX('Residential Rooftop Details'!$A$30:$X$158,MATCH('Cash Flow'!$A114,'Residential Rooftop Details'!$A$30:$A$158,0),COLUMN(L$1)),IF('Inputs &amp; Summary'!$D$15=Lists!$E$4,INDEX('Commercial Rooftop Details'!$A$30:$V$158,MATCH('Cash Flow'!$A114,'Commercial Rooftop Details'!$A$30:$A$158,0),COLUMN(L$1)),INDEX('Ground-Mount Details'!$A$30:$V$158,MATCH('Cash Flow'!$A114,'Ground-Mount Details'!$A$30:$A$158,0),COLUMN(L$1))))</f>
        <v>1</v>
      </c>
      <c r="M114" s="238" t="str">
        <f>IF('Inputs &amp; Summary'!$D$15=Lists!$E$3,INDEX('Residential Rooftop Details'!$A$30:$X$158,MATCH('Cash Flow'!$A114,'Residential Rooftop Details'!$A$30:$A$158,0),COLUMN(M$1)),IF('Inputs &amp; Summary'!$D$15=Lists!$E$4,INDEX('Commercial Rooftop Details'!$A$30:$V$158,MATCH('Cash Flow'!$A114,'Commercial Rooftop Details'!$A$30:$A$158,0),COLUMN(M$1)),INDEX('Ground-Mount Details'!$A$30:$V$158,MATCH('Cash Flow'!$A114,'Ground-Mount Details'!$A$30:$A$158,0),COLUMN(M$1))))</f>
        <v>interval</v>
      </c>
      <c r="N114" s="240">
        <f>IF('Inputs &amp; Summary'!$D$15=Lists!$E$3,INDEX('Residential Rooftop Details'!$A$30:$X$158,MATCH('Cash Flow'!$A114,'Residential Rooftop Details'!$A$30:$A$158,0),COLUMN(N$1)),IF('Inputs &amp; Summary'!$D$15=Lists!$E$4,INDEX('Commercial Rooftop Details'!$A$30:$V$158,MATCH('Cash Flow'!$A114,'Commercial Rooftop Details'!$A$30:$A$158,0),COLUMN(N$1)),INDEX('Ground-Mount Details'!$A$30:$V$158,MATCH('Cash Flow'!$A114,'Ground-Mount Details'!$A$30:$A$158,0),COLUMN(N$1))))</f>
        <v>103.04449648711943</v>
      </c>
      <c r="O114" s="239">
        <f>IF('Inputs &amp; Summary'!$D$15=Lists!$E$3,INDEX('Residential Rooftop Details'!$A$30:$X$158,MATCH('Cash Flow'!$A114,'Residential Rooftop Details'!$A$30:$A$158,0),COLUMN(O$1)),IF('Inputs &amp; Summary'!$D$15=Lists!$E$4,INDEX('Commercial Rooftop Details'!$A$30:$V$158,MATCH('Cash Flow'!$A114,'Commercial Rooftop Details'!$A$30:$A$158,0),COLUMN(O$1)),INDEX('Ground-Mount Details'!$A$30:$V$158,MATCH('Cash Flow'!$A114,'Ground-Mount Details'!$A$30:$A$158,0),COLUMN(O$1))))</f>
        <v>0.1</v>
      </c>
      <c r="P114" s="241">
        <f>IF('Inputs &amp; Summary'!$D$15=Lists!$E$3,INDEX('Residential Rooftop Details'!$A$30:$X$158,MATCH('Cash Flow'!$A114,'Residential Rooftop Details'!$A$30:$A$158,0),COLUMN(P$1)),IF('Inputs &amp; Summary'!$D$15=Lists!$E$4,INDEX('Commercial Rooftop Details'!$A$30:$V$158,MATCH('Cash Flow'!$A114,'Commercial Rooftop Details'!$A$30:$A$158,0),COLUMN(P$1)),INDEX('Ground-Mount Details'!$A$30:$V$158,MATCH('Cash Flow'!$A114,'Ground-Mount Details'!$A$30:$A$158,0),COLUMN(P$1))))</f>
        <v>0</v>
      </c>
      <c r="Q114" s="242">
        <f>IF('Inputs &amp; Summary'!$D$15=Lists!$E$3,INDEX('Residential Rooftop Details'!$A$30:$X$158,MATCH('Cash Flow'!$A114,'Residential Rooftop Details'!$A$30:$A$158,0),COLUMN(Q$1)),IF('Inputs &amp; Summary'!$D$15=Lists!$E$4,INDEX('Commercial Rooftop Details'!$A$30:$V$158,MATCH('Cash Flow'!$A114,'Commercial Rooftop Details'!$A$30:$A$158,0),COLUMN(Q$1)),INDEX('Ground-Mount Details'!$A$30:$V$158,MATCH('Cash Flow'!$A114,'Ground-Mount Details'!$A$30:$A$158,0),COLUMN(Q$1))))</f>
        <v>259.39470365699879</v>
      </c>
      <c r="R114" s="242">
        <f>IF('Inputs &amp; Summary'!$D$15=Lists!$E$3,INDEX('Residential Rooftop Details'!$A$30:$X$158,MATCH('Cash Flow'!$A114,'Residential Rooftop Details'!$A$30:$A$158,0),COLUMN(R$1)),IF('Inputs &amp; Summary'!$D$15=Lists!$E$4,INDEX('Commercial Rooftop Details'!$A$30:$V$158,MATCH('Cash Flow'!$A114,'Commercial Rooftop Details'!$A$30:$A$158,0),COLUMN(R$1)),INDEX('Ground-Mount Details'!$A$30:$V$158,MATCH('Cash Flow'!$A114,'Ground-Mount Details'!$A$30:$A$158,0),COLUMN(R$1))))</f>
        <v>0</v>
      </c>
      <c r="S114" s="243">
        <f>IF('Inputs &amp; Summary'!$D$15=Lists!$E$3,INDEX('Residential Rooftop Details'!$A$30:$X$158,MATCH('Cash Flow'!$A114,'Residential Rooftop Details'!$A$30:$A$158,0),COLUMN(S$1)),IF('Inputs &amp; Summary'!$D$15=Lists!$E$4,INDEX('Commercial Rooftop Details'!$A$30:$V$158,MATCH('Cash Flow'!$A114,'Commercial Rooftop Details'!$A$30:$A$158,0),COLUMN(S$1)),INDEX('Ground-Mount Details'!$A$30:$V$158,MATCH('Cash Flow'!$A114,'Ground-Mount Details'!$A$30:$A$158,0),COLUMN(S$1))))</f>
        <v>0</v>
      </c>
      <c r="T114" s="238">
        <f>IF('Inputs &amp; Summary'!$D$15=Lists!$E$3,INDEX('Residential Rooftop Details'!$A$30:$X$158,MATCH('Cash Flow'!$A114,'Residential Rooftop Details'!$A$30:$A$158,0),COLUMN(T$1)),IF('Inputs &amp; Summary'!$D$15=Lists!$E$4,INDEX('Commercial Rooftop Details'!$A$30:$V$158,MATCH('Cash Flow'!$A114,'Commercial Rooftop Details'!$A$30:$A$158,0),COLUMN(T$1)),INDEX('Ground-Mount Details'!$A$30:$V$158,MATCH('Cash Flow'!$A114,'Ground-Mount Details'!$A$30:$A$158,0),COLUMN(T$1))))</f>
        <v>0</v>
      </c>
      <c r="U114" s="244">
        <f>IF('Inputs &amp; Summary'!$D$15=Lists!$E$3,INDEX('Residential Rooftop Details'!$A$30:$X$158,MATCH('Cash Flow'!$A114,'Residential Rooftop Details'!$A$30:$A$158,0),COLUMN(U$1)),IF('Inputs &amp; Summary'!$D$15=Lists!$E$4,INDEX('Commercial Rooftop Details'!$A$30:$V$158,MATCH('Cash Flow'!$A114,'Commercial Rooftop Details'!$A$30:$A$158,0),COLUMN(U$1)),INDEX('Ground-Mount Details'!$A$30:$V$158,MATCH('Cash Flow'!$A114,'Ground-Mount Details'!$A$30:$A$158,0),COLUMN(U$1))))</f>
        <v>0</v>
      </c>
      <c r="V114" s="245">
        <f t="shared" si="10"/>
        <v>0</v>
      </c>
      <c r="W114" s="245">
        <f>NPV('Inputs &amp; Summary'!$D$6,Y114:BL114)</f>
        <v>0</v>
      </c>
      <c r="X114" s="246">
        <f t="shared" si="9"/>
        <v>0</v>
      </c>
      <c r="Y114" s="248">
        <f>$D114*IF(Y$1&gt;'Inputs &amp; Summary'!$D$5,0,IF(Y$1&gt;VLOOKUP($G114,Lists!$J$17:$K$21,2),IF($M114=Lists!$H$3,IF($K114&lt;1,(($S114/$K114)*((1+'Inputs &amp; Summary'!$D$7)^Y$1)),((INT(Y$1/$K114)-INT((Y$1-1)/$K114))*$S114*((1+'Inputs &amp; Summary'!$D$7)^Y$1))),(_xlfn.WEIBULL.DIST(Y$1,$L114,$K114,FALSE)*$S114*((1+'Inputs &amp; Summary'!$D$7)^Y$1))),IF($M114=Lists!$H$3,IF($K114&lt;1,((($R114*(1-$E114)+$Q114*(1-$F114))/$K114)*((1+'Inputs &amp; Summary'!$D$7)^Y$1)),((INT(Y$1/$K114)-INT((Y$1-1)/$K114))*($R114*(1-$E114)+$Q114*(1-$F114))*((1+'Inputs &amp; Summary'!$D$7)^Y$1))),((_xlfn.WEIBULL.DIST(Y$1,$L114,$K114,FALSE)*($R114*(1-$E114)+$Q114*(1-$F114))*((1+'Inputs &amp; Summary'!$D$7)^Y$1))))))</f>
        <v>0</v>
      </c>
      <c r="Z114" s="248">
        <f>$D114*IF(Z$1&gt;'Inputs &amp; Summary'!$D$5,0,IF(Z$1&gt;VLOOKUP($G114,Lists!$J$17:$K$21,2),IF($M114=Lists!$H$3,IF($K114&lt;1,(($S114/$K114)*((1+'Inputs &amp; Summary'!$D$7)^Z$1)),((INT(Z$1/$K114)-INT((Z$1-1)/$K114))*$S114*((1+'Inputs &amp; Summary'!$D$7)^Z$1))),(_xlfn.WEIBULL.DIST(Z$1,$L114,$K114,FALSE)*$S114*((1+'Inputs &amp; Summary'!$D$7)^Z$1))),IF($M114=Lists!$H$3,IF($K114&lt;1,((($R114*(1-$E114)+$Q114*(1-$F114))/$K114)*((1+'Inputs &amp; Summary'!$D$7)^Z$1)),((INT(Z$1/$K114)-INT((Z$1-1)/$K114))*($R114*(1-$E114)+$Q114*(1-$F114))*((1+'Inputs &amp; Summary'!$D$7)^Z$1))),((_xlfn.WEIBULL.DIST(Z$1,$L114,$K114,FALSE)*($R114*(1-$E114)+$Q114*(1-$F114))*((1+'Inputs &amp; Summary'!$D$7)^Z$1))))))</f>
        <v>0</v>
      </c>
      <c r="AA114" s="248">
        <f>$D114*IF(AA$1&gt;'Inputs &amp; Summary'!$D$5,0,IF(AA$1&gt;VLOOKUP($G114,Lists!$J$17:$K$21,2),IF($M114=Lists!$H$3,IF($K114&lt;1,(($S114/$K114)*((1+'Inputs &amp; Summary'!$D$7)^AA$1)),((INT(AA$1/$K114)-INT((AA$1-1)/$K114))*$S114*((1+'Inputs &amp; Summary'!$D$7)^AA$1))),(_xlfn.WEIBULL.DIST(AA$1,$L114,$K114,FALSE)*$S114*((1+'Inputs &amp; Summary'!$D$7)^AA$1))),IF($M114=Lists!$H$3,IF($K114&lt;1,((($R114*(1-$E114)+$Q114*(1-$F114))/$K114)*((1+'Inputs &amp; Summary'!$D$7)^AA$1)),((INT(AA$1/$K114)-INT((AA$1-1)/$K114))*($R114*(1-$E114)+$Q114*(1-$F114))*((1+'Inputs &amp; Summary'!$D$7)^AA$1))),((_xlfn.WEIBULL.DIST(AA$1,$L114,$K114,FALSE)*($R114*(1-$E114)+$Q114*(1-$F114))*((1+'Inputs &amp; Summary'!$D$7)^AA$1))))))</f>
        <v>0</v>
      </c>
      <c r="AB114" s="248">
        <f>$D114*IF(AB$1&gt;'Inputs &amp; Summary'!$D$5,0,IF(AB$1&gt;VLOOKUP($G114,Lists!$J$17:$K$21,2),IF($M114=Lists!$H$3,IF($K114&lt;1,(($S114/$K114)*((1+'Inputs &amp; Summary'!$D$7)^AB$1)),((INT(AB$1/$K114)-INT((AB$1-1)/$K114))*$S114*((1+'Inputs &amp; Summary'!$D$7)^AB$1))),(_xlfn.WEIBULL.DIST(AB$1,$L114,$K114,FALSE)*$S114*((1+'Inputs &amp; Summary'!$D$7)^AB$1))),IF($M114=Lists!$H$3,IF($K114&lt;1,((($R114*(1-$E114)+$Q114*(1-$F114))/$K114)*((1+'Inputs &amp; Summary'!$D$7)^AB$1)),((INT(AB$1/$K114)-INT((AB$1-1)/$K114))*($R114*(1-$E114)+$Q114*(1-$F114))*((1+'Inputs &amp; Summary'!$D$7)^AB$1))),((_xlfn.WEIBULL.DIST(AB$1,$L114,$K114,FALSE)*($R114*(1-$E114)+$Q114*(1-$F114))*((1+'Inputs &amp; Summary'!$D$7)^AB$1))))))</f>
        <v>0</v>
      </c>
      <c r="AC114" s="248">
        <f>$D114*IF(AC$1&gt;'Inputs &amp; Summary'!$D$5,0,IF(AC$1&gt;VLOOKUP($G114,Lists!$J$17:$K$21,2),IF($M114=Lists!$H$3,IF($K114&lt;1,(($S114/$K114)*((1+'Inputs &amp; Summary'!$D$7)^AC$1)),((INT(AC$1/$K114)-INT((AC$1-1)/$K114))*$S114*((1+'Inputs &amp; Summary'!$D$7)^AC$1))),(_xlfn.WEIBULL.DIST(AC$1,$L114,$K114,FALSE)*$S114*((1+'Inputs &amp; Summary'!$D$7)^AC$1))),IF($M114=Lists!$H$3,IF($K114&lt;1,((($R114*(1-$E114)+$Q114*(1-$F114))/$K114)*((1+'Inputs &amp; Summary'!$D$7)^AC$1)),((INT(AC$1/$K114)-INT((AC$1-1)/$K114))*($R114*(1-$E114)+$Q114*(1-$F114))*((1+'Inputs &amp; Summary'!$D$7)^AC$1))),((_xlfn.WEIBULL.DIST(AC$1,$L114,$K114,FALSE)*($R114*(1-$E114)+$Q114*(1-$F114))*((1+'Inputs &amp; Summary'!$D$7)^AC$1))))))</f>
        <v>0</v>
      </c>
      <c r="AD114" s="248">
        <f>$D114*IF(AD$1&gt;'Inputs &amp; Summary'!$D$5,0,IF(AD$1&gt;VLOOKUP($G114,Lists!$J$17:$K$21,2),IF($M114=Lists!$H$3,IF($K114&lt;1,(($S114/$K114)*((1+'Inputs &amp; Summary'!$D$7)^AD$1)),((INT(AD$1/$K114)-INT((AD$1-1)/$K114))*$S114*((1+'Inputs &amp; Summary'!$D$7)^AD$1))),(_xlfn.WEIBULL.DIST(AD$1,$L114,$K114,FALSE)*$S114*((1+'Inputs &amp; Summary'!$D$7)^AD$1))),IF($M114=Lists!$H$3,IF($K114&lt;1,((($R114*(1-$E114)+$Q114*(1-$F114))/$K114)*((1+'Inputs &amp; Summary'!$D$7)^AD$1)),((INT(AD$1/$K114)-INT((AD$1-1)/$K114))*($R114*(1-$E114)+$Q114*(1-$F114))*((1+'Inputs &amp; Summary'!$D$7)^AD$1))),((_xlfn.WEIBULL.DIST(AD$1,$L114,$K114,FALSE)*($R114*(1-$E114)+$Q114*(1-$F114))*((1+'Inputs &amp; Summary'!$D$7)^AD$1))))))</f>
        <v>0</v>
      </c>
      <c r="AE114" s="248">
        <f>$D114*IF(AE$1&gt;'Inputs &amp; Summary'!$D$5,0,IF(AE$1&gt;VLOOKUP($G114,Lists!$J$17:$K$21,2),IF($M114=Lists!$H$3,IF($K114&lt;1,(($S114/$K114)*((1+'Inputs &amp; Summary'!$D$7)^AE$1)),((INT(AE$1/$K114)-INT((AE$1-1)/$K114))*$S114*((1+'Inputs &amp; Summary'!$D$7)^AE$1))),(_xlfn.WEIBULL.DIST(AE$1,$L114,$K114,FALSE)*$S114*((1+'Inputs &amp; Summary'!$D$7)^AE$1))),IF($M114=Lists!$H$3,IF($K114&lt;1,((($R114*(1-$E114)+$Q114*(1-$F114))/$K114)*((1+'Inputs &amp; Summary'!$D$7)^AE$1)),((INT(AE$1/$K114)-INT((AE$1-1)/$K114))*($R114*(1-$E114)+$Q114*(1-$F114))*((1+'Inputs &amp; Summary'!$D$7)^AE$1))),((_xlfn.WEIBULL.DIST(AE$1,$L114,$K114,FALSE)*($R114*(1-$E114)+$Q114*(1-$F114))*((1+'Inputs &amp; Summary'!$D$7)^AE$1))))))</f>
        <v>0</v>
      </c>
      <c r="AF114" s="248">
        <f>$D114*IF(AF$1&gt;'Inputs &amp; Summary'!$D$5,0,IF(AF$1&gt;VLOOKUP($G114,Lists!$J$17:$K$21,2),IF($M114=Lists!$H$3,IF($K114&lt;1,(($S114/$K114)*((1+'Inputs &amp; Summary'!$D$7)^AF$1)),((INT(AF$1/$K114)-INT((AF$1-1)/$K114))*$S114*((1+'Inputs &amp; Summary'!$D$7)^AF$1))),(_xlfn.WEIBULL.DIST(AF$1,$L114,$K114,FALSE)*$S114*((1+'Inputs &amp; Summary'!$D$7)^AF$1))),IF($M114=Lists!$H$3,IF($K114&lt;1,((($R114*(1-$E114)+$Q114*(1-$F114))/$K114)*((1+'Inputs &amp; Summary'!$D$7)^AF$1)),((INT(AF$1/$K114)-INT((AF$1-1)/$K114))*($R114*(1-$E114)+$Q114*(1-$F114))*((1+'Inputs &amp; Summary'!$D$7)^AF$1))),((_xlfn.WEIBULL.DIST(AF$1,$L114,$K114,FALSE)*($R114*(1-$E114)+$Q114*(1-$F114))*((1+'Inputs &amp; Summary'!$D$7)^AF$1))))))</f>
        <v>0</v>
      </c>
      <c r="AG114" s="248">
        <f>$D114*IF(AG$1&gt;'Inputs &amp; Summary'!$D$5,0,IF(AG$1&gt;VLOOKUP($G114,Lists!$J$17:$K$21,2),IF($M114=Lists!$H$3,IF($K114&lt;1,(($S114/$K114)*((1+'Inputs &amp; Summary'!$D$7)^AG$1)),((INT(AG$1/$K114)-INT((AG$1-1)/$K114))*$S114*((1+'Inputs &amp; Summary'!$D$7)^AG$1))),(_xlfn.WEIBULL.DIST(AG$1,$L114,$K114,FALSE)*$S114*((1+'Inputs &amp; Summary'!$D$7)^AG$1))),IF($M114=Lists!$H$3,IF($K114&lt;1,((($R114*(1-$E114)+$Q114*(1-$F114))/$K114)*((1+'Inputs &amp; Summary'!$D$7)^AG$1)),((INT(AG$1/$K114)-INT((AG$1-1)/$K114))*($R114*(1-$E114)+$Q114*(1-$F114))*((1+'Inputs &amp; Summary'!$D$7)^AG$1))),((_xlfn.WEIBULL.DIST(AG$1,$L114,$K114,FALSE)*($R114*(1-$E114)+$Q114*(1-$F114))*((1+'Inputs &amp; Summary'!$D$7)^AG$1))))))</f>
        <v>0</v>
      </c>
      <c r="AH114" s="248">
        <f>$D114*IF(AH$1&gt;'Inputs &amp; Summary'!$D$5,0,IF(AH$1&gt;VLOOKUP($G114,Lists!$J$17:$K$21,2),IF($M114=Lists!$H$3,IF($K114&lt;1,(($S114/$K114)*((1+'Inputs &amp; Summary'!$D$7)^AH$1)),((INT(AH$1/$K114)-INT((AH$1-1)/$K114))*$S114*((1+'Inputs &amp; Summary'!$D$7)^AH$1))),(_xlfn.WEIBULL.DIST(AH$1,$L114,$K114,FALSE)*$S114*((1+'Inputs &amp; Summary'!$D$7)^AH$1))),IF($M114=Lists!$H$3,IF($K114&lt;1,((($R114*(1-$E114)+$Q114*(1-$F114))/$K114)*((1+'Inputs &amp; Summary'!$D$7)^AH$1)),((INT(AH$1/$K114)-INT((AH$1-1)/$K114))*($R114*(1-$E114)+$Q114*(1-$F114))*((1+'Inputs &amp; Summary'!$D$7)^AH$1))),((_xlfn.WEIBULL.DIST(AH$1,$L114,$K114,FALSE)*($R114*(1-$E114)+$Q114*(1-$F114))*((1+'Inputs &amp; Summary'!$D$7)^AH$1))))))</f>
        <v>0</v>
      </c>
      <c r="AI114" s="248">
        <f>$D114*IF(AI$1&gt;'Inputs &amp; Summary'!$D$5,0,IF(AI$1&gt;VLOOKUP($G114,Lists!$J$17:$K$21,2),IF($M114=Lists!$H$3,IF($K114&lt;1,(($S114/$K114)*((1+'Inputs &amp; Summary'!$D$7)^AI$1)),((INT(AI$1/$K114)-INT((AI$1-1)/$K114))*$S114*((1+'Inputs &amp; Summary'!$D$7)^AI$1))),(_xlfn.WEIBULL.DIST(AI$1,$L114,$K114,FALSE)*$S114*((1+'Inputs &amp; Summary'!$D$7)^AI$1))),IF($M114=Lists!$H$3,IF($K114&lt;1,((($R114*(1-$E114)+$Q114*(1-$F114))/$K114)*((1+'Inputs &amp; Summary'!$D$7)^AI$1)),((INT(AI$1/$K114)-INT((AI$1-1)/$K114))*($R114*(1-$E114)+$Q114*(1-$F114))*((1+'Inputs &amp; Summary'!$D$7)^AI$1))),((_xlfn.WEIBULL.DIST(AI$1,$L114,$K114,FALSE)*($R114*(1-$E114)+$Q114*(1-$F114))*((1+'Inputs &amp; Summary'!$D$7)^AI$1))))))</f>
        <v>0</v>
      </c>
      <c r="AJ114" s="248">
        <f>$D114*IF(AJ$1&gt;'Inputs &amp; Summary'!$D$5,0,IF(AJ$1&gt;VLOOKUP($G114,Lists!$J$17:$K$21,2),IF($M114=Lists!$H$3,IF($K114&lt;1,(($S114/$K114)*((1+'Inputs &amp; Summary'!$D$7)^AJ$1)),((INT(AJ$1/$K114)-INT((AJ$1-1)/$K114))*$S114*((1+'Inputs &amp; Summary'!$D$7)^AJ$1))),(_xlfn.WEIBULL.DIST(AJ$1,$L114,$K114,FALSE)*$S114*((1+'Inputs &amp; Summary'!$D$7)^AJ$1))),IF($M114=Lists!$H$3,IF($K114&lt;1,((($R114*(1-$E114)+$Q114*(1-$F114))/$K114)*((1+'Inputs &amp; Summary'!$D$7)^AJ$1)),((INT(AJ$1/$K114)-INT((AJ$1-1)/$K114))*($R114*(1-$E114)+$Q114*(1-$F114))*((1+'Inputs &amp; Summary'!$D$7)^AJ$1))),((_xlfn.WEIBULL.DIST(AJ$1,$L114,$K114,FALSE)*($R114*(1-$E114)+$Q114*(1-$F114))*((1+'Inputs &amp; Summary'!$D$7)^AJ$1))))))</f>
        <v>0</v>
      </c>
      <c r="AK114" s="248">
        <f>$D114*IF(AK$1&gt;'Inputs &amp; Summary'!$D$5,0,IF(AK$1&gt;VLOOKUP($G114,Lists!$J$17:$K$21,2),IF($M114=Lists!$H$3,IF($K114&lt;1,(($S114/$K114)*((1+'Inputs &amp; Summary'!$D$7)^AK$1)),((INT(AK$1/$K114)-INT((AK$1-1)/$K114))*$S114*((1+'Inputs &amp; Summary'!$D$7)^AK$1))),(_xlfn.WEIBULL.DIST(AK$1,$L114,$K114,FALSE)*$S114*((1+'Inputs &amp; Summary'!$D$7)^AK$1))),IF($M114=Lists!$H$3,IF($K114&lt;1,((($R114*(1-$E114)+$Q114*(1-$F114))/$K114)*((1+'Inputs &amp; Summary'!$D$7)^AK$1)),((INT(AK$1/$K114)-INT((AK$1-1)/$K114))*($R114*(1-$E114)+$Q114*(1-$F114))*((1+'Inputs &amp; Summary'!$D$7)^AK$1))),((_xlfn.WEIBULL.DIST(AK$1,$L114,$K114,FALSE)*($R114*(1-$E114)+$Q114*(1-$F114))*((1+'Inputs &amp; Summary'!$D$7)^AK$1))))))</f>
        <v>0</v>
      </c>
      <c r="AL114" s="248">
        <f>$D114*IF(AL$1&gt;'Inputs &amp; Summary'!$D$5,0,IF(AL$1&gt;VLOOKUP($G114,Lists!$J$17:$K$21,2),IF($M114=Lists!$H$3,IF($K114&lt;1,(($S114/$K114)*((1+'Inputs &amp; Summary'!$D$7)^AL$1)),((INT(AL$1/$K114)-INT((AL$1-1)/$K114))*$S114*((1+'Inputs &amp; Summary'!$D$7)^AL$1))),(_xlfn.WEIBULL.DIST(AL$1,$L114,$K114,FALSE)*$S114*((1+'Inputs &amp; Summary'!$D$7)^AL$1))),IF($M114=Lists!$H$3,IF($K114&lt;1,((($R114*(1-$E114)+$Q114*(1-$F114))/$K114)*((1+'Inputs &amp; Summary'!$D$7)^AL$1)),((INT(AL$1/$K114)-INT((AL$1-1)/$K114))*($R114*(1-$E114)+$Q114*(1-$F114))*((1+'Inputs &amp; Summary'!$D$7)^AL$1))),((_xlfn.WEIBULL.DIST(AL$1,$L114,$K114,FALSE)*($R114*(1-$E114)+$Q114*(1-$F114))*((1+'Inputs &amp; Summary'!$D$7)^AL$1))))))</f>
        <v>0</v>
      </c>
      <c r="AM114" s="248">
        <f>$D114*IF(AM$1&gt;'Inputs &amp; Summary'!$D$5,0,IF(AM$1&gt;VLOOKUP($G114,Lists!$J$17:$K$21,2),IF($M114=Lists!$H$3,IF($K114&lt;1,(($S114/$K114)*((1+'Inputs &amp; Summary'!$D$7)^AM$1)),((INT(AM$1/$K114)-INT((AM$1-1)/$K114))*$S114*((1+'Inputs &amp; Summary'!$D$7)^AM$1))),(_xlfn.WEIBULL.DIST(AM$1,$L114,$K114,FALSE)*$S114*((1+'Inputs &amp; Summary'!$D$7)^AM$1))),IF($M114=Lists!$H$3,IF($K114&lt;1,((($R114*(1-$E114)+$Q114*(1-$F114))/$K114)*((1+'Inputs &amp; Summary'!$D$7)^AM$1)),((INT(AM$1/$K114)-INT((AM$1-1)/$K114))*($R114*(1-$E114)+$Q114*(1-$F114))*((1+'Inputs &amp; Summary'!$D$7)^AM$1))),((_xlfn.WEIBULL.DIST(AM$1,$L114,$K114,FALSE)*($R114*(1-$E114)+$Q114*(1-$F114))*((1+'Inputs &amp; Summary'!$D$7)^AM$1))))))</f>
        <v>0</v>
      </c>
      <c r="AN114" s="248">
        <f>$D114*IF(AN$1&gt;'Inputs &amp; Summary'!$D$5,0,IF(AN$1&gt;VLOOKUP($G114,Lists!$J$17:$K$21,2),IF($M114=Lists!$H$3,IF($K114&lt;1,(($S114/$K114)*((1+'Inputs &amp; Summary'!$D$7)^AN$1)),((INT(AN$1/$K114)-INT((AN$1-1)/$K114))*$S114*((1+'Inputs &amp; Summary'!$D$7)^AN$1))),(_xlfn.WEIBULL.DIST(AN$1,$L114,$K114,FALSE)*$S114*((1+'Inputs &amp; Summary'!$D$7)^AN$1))),IF($M114=Lists!$H$3,IF($K114&lt;1,((($R114*(1-$E114)+$Q114*(1-$F114))/$K114)*((1+'Inputs &amp; Summary'!$D$7)^AN$1)),((INT(AN$1/$K114)-INT((AN$1-1)/$K114))*($R114*(1-$E114)+$Q114*(1-$F114))*((1+'Inputs &amp; Summary'!$D$7)^AN$1))),((_xlfn.WEIBULL.DIST(AN$1,$L114,$K114,FALSE)*($R114*(1-$E114)+$Q114*(1-$F114))*((1+'Inputs &amp; Summary'!$D$7)^AN$1))))))</f>
        <v>0</v>
      </c>
      <c r="AO114" s="248">
        <f>$D114*IF(AO$1&gt;'Inputs &amp; Summary'!$D$5,0,IF(AO$1&gt;VLOOKUP($G114,Lists!$J$17:$K$21,2),IF($M114=Lists!$H$3,IF($K114&lt;1,(($S114/$K114)*((1+'Inputs &amp; Summary'!$D$7)^AO$1)),((INT(AO$1/$K114)-INT((AO$1-1)/$K114))*$S114*((1+'Inputs &amp; Summary'!$D$7)^AO$1))),(_xlfn.WEIBULL.DIST(AO$1,$L114,$K114,FALSE)*$S114*((1+'Inputs &amp; Summary'!$D$7)^AO$1))),IF($M114=Lists!$H$3,IF($K114&lt;1,((($R114*(1-$E114)+$Q114*(1-$F114))/$K114)*((1+'Inputs &amp; Summary'!$D$7)^AO$1)),((INT(AO$1/$K114)-INT((AO$1-1)/$K114))*($R114*(1-$E114)+$Q114*(1-$F114))*((1+'Inputs &amp; Summary'!$D$7)^AO$1))),((_xlfn.WEIBULL.DIST(AO$1,$L114,$K114,FALSE)*($R114*(1-$E114)+$Q114*(1-$F114))*((1+'Inputs &amp; Summary'!$D$7)^AO$1))))))</f>
        <v>0</v>
      </c>
      <c r="AP114" s="248">
        <f>$D114*IF(AP$1&gt;'Inputs &amp; Summary'!$D$5,0,IF(AP$1&gt;VLOOKUP($G114,Lists!$J$17:$K$21,2),IF($M114=Lists!$H$3,IF($K114&lt;1,(($S114/$K114)*((1+'Inputs &amp; Summary'!$D$7)^AP$1)),((INT(AP$1/$K114)-INT((AP$1-1)/$K114))*$S114*((1+'Inputs &amp; Summary'!$D$7)^AP$1))),(_xlfn.WEIBULL.DIST(AP$1,$L114,$K114,FALSE)*$S114*((1+'Inputs &amp; Summary'!$D$7)^AP$1))),IF($M114=Lists!$H$3,IF($K114&lt;1,((($R114*(1-$E114)+$Q114*(1-$F114))/$K114)*((1+'Inputs &amp; Summary'!$D$7)^AP$1)),((INT(AP$1/$K114)-INT((AP$1-1)/$K114))*($R114*(1-$E114)+$Q114*(1-$F114))*((1+'Inputs &amp; Summary'!$D$7)^AP$1))),((_xlfn.WEIBULL.DIST(AP$1,$L114,$K114,FALSE)*($R114*(1-$E114)+$Q114*(1-$F114))*((1+'Inputs &amp; Summary'!$D$7)^AP$1))))))</f>
        <v>0</v>
      </c>
      <c r="AQ114" s="248">
        <f>$D114*IF(AQ$1&gt;'Inputs &amp; Summary'!$D$5,0,IF(AQ$1&gt;VLOOKUP($G114,Lists!$J$17:$K$21,2),IF($M114=Lists!$H$3,IF($K114&lt;1,(($S114/$K114)*((1+'Inputs &amp; Summary'!$D$7)^AQ$1)),((INT(AQ$1/$K114)-INT((AQ$1-1)/$K114))*$S114*((1+'Inputs &amp; Summary'!$D$7)^AQ$1))),(_xlfn.WEIBULL.DIST(AQ$1,$L114,$K114,FALSE)*$S114*((1+'Inputs &amp; Summary'!$D$7)^AQ$1))),IF($M114=Lists!$H$3,IF($K114&lt;1,((($R114*(1-$E114)+$Q114*(1-$F114))/$K114)*((1+'Inputs &amp; Summary'!$D$7)^AQ$1)),((INT(AQ$1/$K114)-INT((AQ$1-1)/$K114))*($R114*(1-$E114)+$Q114*(1-$F114))*((1+'Inputs &amp; Summary'!$D$7)^AQ$1))),((_xlfn.WEIBULL.DIST(AQ$1,$L114,$K114,FALSE)*($R114*(1-$E114)+$Q114*(1-$F114))*((1+'Inputs &amp; Summary'!$D$7)^AQ$1))))))</f>
        <v>0</v>
      </c>
      <c r="AR114" s="248">
        <f>$D114*IF(AR$1&gt;'Inputs &amp; Summary'!$D$5,0,IF(AR$1&gt;VLOOKUP($G114,Lists!$J$17:$K$21,2),IF($M114=Lists!$H$3,IF($K114&lt;1,(($S114/$K114)*((1+'Inputs &amp; Summary'!$D$7)^AR$1)),((INT(AR$1/$K114)-INT((AR$1-1)/$K114))*$S114*((1+'Inputs &amp; Summary'!$D$7)^AR$1))),(_xlfn.WEIBULL.DIST(AR$1,$L114,$K114,FALSE)*$S114*((1+'Inputs &amp; Summary'!$D$7)^AR$1))),IF($M114=Lists!$H$3,IF($K114&lt;1,((($R114*(1-$E114)+$Q114*(1-$F114))/$K114)*((1+'Inputs &amp; Summary'!$D$7)^AR$1)),((INT(AR$1/$K114)-INT((AR$1-1)/$K114))*($R114*(1-$E114)+$Q114*(1-$F114))*((1+'Inputs &amp; Summary'!$D$7)^AR$1))),((_xlfn.WEIBULL.DIST(AR$1,$L114,$K114,FALSE)*($R114*(1-$E114)+$Q114*(1-$F114))*((1+'Inputs &amp; Summary'!$D$7)^AR$1))))))</f>
        <v>0</v>
      </c>
      <c r="AS114" s="248">
        <f>$D114*IF(AS$1&gt;'Inputs &amp; Summary'!$D$5,0,IF(AS$1&gt;VLOOKUP($G114,Lists!$J$17:$K$21,2),IF($M114=Lists!$H$3,IF($K114&lt;1,(($S114/$K114)*((1+'Inputs &amp; Summary'!$D$7)^AS$1)),((INT(AS$1/$K114)-INT((AS$1-1)/$K114))*$S114*((1+'Inputs &amp; Summary'!$D$7)^AS$1))),(_xlfn.WEIBULL.DIST(AS$1,$L114,$K114,FALSE)*$S114*((1+'Inputs &amp; Summary'!$D$7)^AS$1))),IF($M114=Lists!$H$3,IF($K114&lt;1,((($R114*(1-$E114)+$Q114*(1-$F114))/$K114)*((1+'Inputs &amp; Summary'!$D$7)^AS$1)),((INT(AS$1/$K114)-INT((AS$1-1)/$K114))*($R114*(1-$E114)+$Q114*(1-$F114))*((1+'Inputs &amp; Summary'!$D$7)^AS$1))),((_xlfn.WEIBULL.DIST(AS$1,$L114,$K114,FALSE)*($R114*(1-$E114)+$Q114*(1-$F114))*((1+'Inputs &amp; Summary'!$D$7)^AS$1))))))</f>
        <v>0</v>
      </c>
      <c r="AT114" s="248">
        <f>$D114*IF(AT$1&gt;'Inputs &amp; Summary'!$D$5,0,IF(AT$1&gt;VLOOKUP($G114,Lists!$J$17:$K$21,2),IF($M114=Lists!$H$3,IF($K114&lt;1,(($S114/$K114)*((1+'Inputs &amp; Summary'!$D$7)^AT$1)),((INT(AT$1/$K114)-INT((AT$1-1)/$K114))*$S114*((1+'Inputs &amp; Summary'!$D$7)^AT$1))),(_xlfn.WEIBULL.DIST(AT$1,$L114,$K114,FALSE)*$S114*((1+'Inputs &amp; Summary'!$D$7)^AT$1))),IF($M114=Lists!$H$3,IF($K114&lt;1,((($R114*(1-$E114)+$Q114*(1-$F114))/$K114)*((1+'Inputs &amp; Summary'!$D$7)^AT$1)),((INT(AT$1/$K114)-INT((AT$1-1)/$K114))*($R114*(1-$E114)+$Q114*(1-$F114))*((1+'Inputs &amp; Summary'!$D$7)^AT$1))),((_xlfn.WEIBULL.DIST(AT$1,$L114,$K114,FALSE)*($R114*(1-$E114)+$Q114*(1-$F114))*((1+'Inputs &amp; Summary'!$D$7)^AT$1))))))</f>
        <v>0</v>
      </c>
      <c r="AU114" s="248">
        <f>$D114*IF(AU$1&gt;'Inputs &amp; Summary'!$D$5,0,IF(AU$1&gt;VLOOKUP($G114,Lists!$J$17:$K$21,2),IF($M114=Lists!$H$3,IF($K114&lt;1,(($S114/$K114)*((1+'Inputs &amp; Summary'!$D$7)^AU$1)),((INT(AU$1/$K114)-INT((AU$1-1)/$K114))*$S114*((1+'Inputs &amp; Summary'!$D$7)^AU$1))),(_xlfn.WEIBULL.DIST(AU$1,$L114,$K114,FALSE)*$S114*((1+'Inputs &amp; Summary'!$D$7)^AU$1))),IF($M114=Lists!$H$3,IF($K114&lt;1,((($R114*(1-$E114)+$Q114*(1-$F114))/$K114)*((1+'Inputs &amp; Summary'!$D$7)^AU$1)),((INT(AU$1/$K114)-INT((AU$1-1)/$K114))*($R114*(1-$E114)+$Q114*(1-$F114))*((1+'Inputs &amp; Summary'!$D$7)^AU$1))),((_xlfn.WEIBULL.DIST(AU$1,$L114,$K114,FALSE)*($R114*(1-$E114)+$Q114*(1-$F114))*((1+'Inputs &amp; Summary'!$D$7)^AU$1))))))</f>
        <v>0</v>
      </c>
      <c r="AV114" s="248">
        <f>$D114*IF(AV$1&gt;'Inputs &amp; Summary'!$D$5,0,IF(AV$1&gt;VLOOKUP($G114,Lists!$J$17:$K$21,2),IF($M114=Lists!$H$3,IF($K114&lt;1,(($S114/$K114)*((1+'Inputs &amp; Summary'!$D$7)^AV$1)),((INT(AV$1/$K114)-INT((AV$1-1)/$K114))*$S114*((1+'Inputs &amp; Summary'!$D$7)^AV$1))),(_xlfn.WEIBULL.DIST(AV$1,$L114,$K114,FALSE)*$S114*((1+'Inputs &amp; Summary'!$D$7)^AV$1))),IF($M114=Lists!$H$3,IF($K114&lt;1,((($R114*(1-$E114)+$Q114*(1-$F114))/$K114)*((1+'Inputs &amp; Summary'!$D$7)^AV$1)),((INT(AV$1/$K114)-INT((AV$1-1)/$K114))*($R114*(1-$E114)+$Q114*(1-$F114))*((1+'Inputs &amp; Summary'!$D$7)^AV$1))),((_xlfn.WEIBULL.DIST(AV$1,$L114,$K114,FALSE)*($R114*(1-$E114)+$Q114*(1-$F114))*((1+'Inputs &amp; Summary'!$D$7)^AV$1))))))</f>
        <v>0</v>
      </c>
      <c r="AW114" s="248">
        <f>$D114*IF(AW$1&gt;'Inputs &amp; Summary'!$D$5,0,IF(AW$1&gt;VLOOKUP($G114,Lists!$J$17:$K$21,2),IF($M114=Lists!$H$3,IF($K114&lt;1,(($S114/$K114)*((1+'Inputs &amp; Summary'!$D$7)^AW$1)),((INT(AW$1/$K114)-INT((AW$1-1)/$K114))*$S114*((1+'Inputs &amp; Summary'!$D$7)^AW$1))),(_xlfn.WEIBULL.DIST(AW$1,$L114,$K114,FALSE)*$S114*((1+'Inputs &amp; Summary'!$D$7)^AW$1))),IF($M114=Lists!$H$3,IF($K114&lt;1,((($R114*(1-$E114)+$Q114*(1-$F114))/$K114)*((1+'Inputs &amp; Summary'!$D$7)^AW$1)),((INT(AW$1/$K114)-INT((AW$1-1)/$K114))*($R114*(1-$E114)+$Q114*(1-$F114))*((1+'Inputs &amp; Summary'!$D$7)^AW$1))),((_xlfn.WEIBULL.DIST(AW$1,$L114,$K114,FALSE)*($R114*(1-$E114)+$Q114*(1-$F114))*((1+'Inputs &amp; Summary'!$D$7)^AW$1))))))</f>
        <v>0</v>
      </c>
      <c r="AX114" s="248">
        <f>$D114*IF(AX$1&gt;'Inputs &amp; Summary'!$D$5,0,IF(AX$1&gt;VLOOKUP($G114,Lists!$J$17:$K$21,2),IF($M114=Lists!$H$3,IF($K114&lt;1,(($S114/$K114)*((1+'Inputs &amp; Summary'!$D$7)^AX$1)),((INT(AX$1/$K114)-INT((AX$1-1)/$K114))*$S114*((1+'Inputs &amp; Summary'!$D$7)^AX$1))),(_xlfn.WEIBULL.DIST(AX$1,$L114,$K114,FALSE)*$S114*((1+'Inputs &amp; Summary'!$D$7)^AX$1))),IF($M114=Lists!$H$3,IF($K114&lt;1,((($R114*(1-$E114)+$Q114*(1-$F114))/$K114)*((1+'Inputs &amp; Summary'!$D$7)^AX$1)),((INT(AX$1/$K114)-INT((AX$1-1)/$K114))*($R114*(1-$E114)+$Q114*(1-$F114))*((1+'Inputs &amp; Summary'!$D$7)^AX$1))),((_xlfn.WEIBULL.DIST(AX$1,$L114,$K114,FALSE)*($R114*(1-$E114)+$Q114*(1-$F114))*((1+'Inputs &amp; Summary'!$D$7)^AX$1))))))</f>
        <v>0</v>
      </c>
      <c r="AY114" s="248">
        <f>$D114*IF(AY$1&gt;'Inputs &amp; Summary'!$D$5,0,IF(AY$1&gt;VLOOKUP($G114,Lists!$J$17:$K$21,2),IF($M114=Lists!$H$3,IF($K114&lt;1,(($S114/$K114)*((1+'Inputs &amp; Summary'!$D$7)^AY$1)),((INT(AY$1/$K114)-INT((AY$1-1)/$K114))*$S114*((1+'Inputs &amp; Summary'!$D$7)^AY$1))),(_xlfn.WEIBULL.DIST(AY$1,$L114,$K114,FALSE)*$S114*((1+'Inputs &amp; Summary'!$D$7)^AY$1))),IF($M114=Lists!$H$3,IF($K114&lt;1,((($R114*(1-$E114)+$Q114*(1-$F114))/$K114)*((1+'Inputs &amp; Summary'!$D$7)^AY$1)),((INT(AY$1/$K114)-INT((AY$1-1)/$K114))*($R114*(1-$E114)+$Q114*(1-$F114))*((1+'Inputs &amp; Summary'!$D$7)^AY$1))),((_xlfn.WEIBULL.DIST(AY$1,$L114,$K114,FALSE)*($R114*(1-$E114)+$Q114*(1-$F114))*((1+'Inputs &amp; Summary'!$D$7)^AY$1))))))</f>
        <v>0</v>
      </c>
      <c r="AZ114" s="248">
        <f>$D114*IF(AZ$1&gt;'Inputs &amp; Summary'!$D$5,0,IF(AZ$1&gt;VLOOKUP($G114,Lists!$J$17:$K$21,2),IF($M114=Lists!$H$3,IF($K114&lt;1,(($S114/$K114)*((1+'Inputs &amp; Summary'!$D$7)^AZ$1)),((INT(AZ$1/$K114)-INT((AZ$1-1)/$K114))*$S114*((1+'Inputs &amp; Summary'!$D$7)^AZ$1))),(_xlfn.WEIBULL.DIST(AZ$1,$L114,$K114,FALSE)*$S114*((1+'Inputs &amp; Summary'!$D$7)^AZ$1))),IF($M114=Lists!$H$3,IF($K114&lt;1,((($R114*(1-$E114)+$Q114*(1-$F114))/$K114)*((1+'Inputs &amp; Summary'!$D$7)^AZ$1)),((INT(AZ$1/$K114)-INT((AZ$1-1)/$K114))*($R114*(1-$E114)+$Q114*(1-$F114))*((1+'Inputs &amp; Summary'!$D$7)^AZ$1))),((_xlfn.WEIBULL.DIST(AZ$1,$L114,$K114,FALSE)*($R114*(1-$E114)+$Q114*(1-$F114))*((1+'Inputs &amp; Summary'!$D$7)^AZ$1))))))</f>
        <v>0</v>
      </c>
      <c r="BA114" s="248">
        <f>$D114*IF(BA$1&gt;'Inputs &amp; Summary'!$D$5,0,IF(BA$1&gt;VLOOKUP($G114,Lists!$J$17:$K$21,2),IF($M114=Lists!$H$3,IF($K114&lt;1,(($S114/$K114)*((1+'Inputs &amp; Summary'!$D$7)^BA$1)),((INT(BA$1/$K114)-INT((BA$1-1)/$K114))*$S114*((1+'Inputs &amp; Summary'!$D$7)^BA$1))),(_xlfn.WEIBULL.DIST(BA$1,$L114,$K114,FALSE)*$S114*((1+'Inputs &amp; Summary'!$D$7)^BA$1))),IF($M114=Lists!$H$3,IF($K114&lt;1,((($R114*(1-$E114)+$Q114*(1-$F114))/$K114)*((1+'Inputs &amp; Summary'!$D$7)^BA$1)),((INT(BA$1/$K114)-INT((BA$1-1)/$K114))*($R114*(1-$E114)+$Q114*(1-$F114))*((1+'Inputs &amp; Summary'!$D$7)^BA$1))),((_xlfn.WEIBULL.DIST(BA$1,$L114,$K114,FALSE)*($R114*(1-$E114)+$Q114*(1-$F114))*((1+'Inputs &amp; Summary'!$D$7)^BA$1))))))</f>
        <v>0</v>
      </c>
      <c r="BB114" s="248">
        <f>$D114*IF(BB$1&gt;'Inputs &amp; Summary'!$D$5,0,IF(BB$1&gt;VLOOKUP($G114,Lists!$J$17:$K$21,2),IF($M114=Lists!$H$3,IF($K114&lt;1,(($S114/$K114)*((1+'Inputs &amp; Summary'!$D$7)^BB$1)),((INT(BB$1/$K114)-INT((BB$1-1)/$K114))*$S114*((1+'Inputs &amp; Summary'!$D$7)^BB$1))),(_xlfn.WEIBULL.DIST(BB$1,$L114,$K114,FALSE)*$S114*((1+'Inputs &amp; Summary'!$D$7)^BB$1))),IF($M114=Lists!$H$3,IF($K114&lt;1,((($R114*(1-$E114)+$Q114*(1-$F114))/$K114)*((1+'Inputs &amp; Summary'!$D$7)^BB$1)),((INT(BB$1/$K114)-INT((BB$1-1)/$K114))*($R114*(1-$E114)+$Q114*(1-$F114))*((1+'Inputs &amp; Summary'!$D$7)^BB$1))),((_xlfn.WEIBULL.DIST(BB$1,$L114,$K114,FALSE)*($R114*(1-$E114)+$Q114*(1-$F114))*((1+'Inputs &amp; Summary'!$D$7)^BB$1))))))</f>
        <v>0</v>
      </c>
      <c r="BC114" s="248">
        <f>$D114*IF(BC$1&gt;'Inputs &amp; Summary'!$D$5,0,IF(BC$1&gt;VLOOKUP($G114,Lists!$J$17:$K$21,2),IF($M114=Lists!$H$3,IF($K114&lt;1,(($S114/$K114)*((1+'Inputs &amp; Summary'!$D$7)^BC$1)),((INT(BC$1/$K114)-INT((BC$1-1)/$K114))*$S114*((1+'Inputs &amp; Summary'!$D$7)^BC$1))),(_xlfn.WEIBULL.DIST(BC$1,$L114,$K114,FALSE)*$S114*((1+'Inputs &amp; Summary'!$D$7)^BC$1))),IF($M114=Lists!$H$3,IF($K114&lt;1,((($R114*(1-$E114)+$Q114*(1-$F114))/$K114)*((1+'Inputs &amp; Summary'!$D$7)^BC$1)),((INT(BC$1/$K114)-INT((BC$1-1)/$K114))*($R114*(1-$E114)+$Q114*(1-$F114))*((1+'Inputs &amp; Summary'!$D$7)^BC$1))),((_xlfn.WEIBULL.DIST(BC$1,$L114,$K114,FALSE)*($R114*(1-$E114)+$Q114*(1-$F114))*((1+'Inputs &amp; Summary'!$D$7)^BC$1))))))</f>
        <v>0</v>
      </c>
      <c r="BD114" s="248">
        <f>$D114*IF(BD$1&gt;'Inputs &amp; Summary'!$D$5,0,IF(BD$1&gt;VLOOKUP($G114,Lists!$J$17:$K$21,2),IF($M114=Lists!$H$3,IF($K114&lt;1,(($S114/$K114)*((1+'Inputs &amp; Summary'!$D$7)^BD$1)),((INT(BD$1/$K114)-INT((BD$1-1)/$K114))*$S114*((1+'Inputs &amp; Summary'!$D$7)^BD$1))),(_xlfn.WEIBULL.DIST(BD$1,$L114,$K114,FALSE)*$S114*((1+'Inputs &amp; Summary'!$D$7)^BD$1))),IF($M114=Lists!$H$3,IF($K114&lt;1,((($R114*(1-$E114)+$Q114*(1-$F114))/$K114)*((1+'Inputs &amp; Summary'!$D$7)^BD$1)),((INT(BD$1/$K114)-INT((BD$1-1)/$K114))*($R114*(1-$E114)+$Q114*(1-$F114))*((1+'Inputs &amp; Summary'!$D$7)^BD$1))),((_xlfn.WEIBULL.DIST(BD$1,$L114,$K114,FALSE)*($R114*(1-$E114)+$Q114*(1-$F114))*((1+'Inputs &amp; Summary'!$D$7)^BD$1))))))</f>
        <v>0</v>
      </c>
      <c r="BE114" s="248">
        <f>$D114*IF(BE$1&gt;'Inputs &amp; Summary'!$D$5,0,IF(BE$1&gt;VLOOKUP($G114,Lists!$J$17:$K$21,2),IF($M114=Lists!$H$3,IF($K114&lt;1,(($S114/$K114)*((1+'Inputs &amp; Summary'!$D$7)^BE$1)),((INT(BE$1/$K114)-INT((BE$1-1)/$K114))*$S114*((1+'Inputs &amp; Summary'!$D$7)^BE$1))),(_xlfn.WEIBULL.DIST(BE$1,$L114,$K114,FALSE)*$S114*((1+'Inputs &amp; Summary'!$D$7)^BE$1))),IF($M114=Lists!$H$3,IF($K114&lt;1,((($R114*(1-$E114)+$Q114*(1-$F114))/$K114)*((1+'Inputs &amp; Summary'!$D$7)^BE$1)),((INT(BE$1/$K114)-INT((BE$1-1)/$K114))*($R114*(1-$E114)+$Q114*(1-$F114))*((1+'Inputs &amp; Summary'!$D$7)^BE$1))),((_xlfn.WEIBULL.DIST(BE$1,$L114,$K114,FALSE)*($R114*(1-$E114)+$Q114*(1-$F114))*((1+'Inputs &amp; Summary'!$D$7)^BE$1))))))</f>
        <v>0</v>
      </c>
      <c r="BF114" s="248">
        <f>$D114*IF(BF$1&gt;'Inputs &amp; Summary'!$D$5,0,IF(BF$1&gt;VLOOKUP($G114,Lists!$J$17:$K$21,2),IF($M114=Lists!$H$3,IF($K114&lt;1,(($S114/$K114)*((1+'Inputs &amp; Summary'!$D$7)^BF$1)),((INT(BF$1/$K114)-INT((BF$1-1)/$K114))*$S114*((1+'Inputs &amp; Summary'!$D$7)^BF$1))),(_xlfn.WEIBULL.DIST(BF$1,$L114,$K114,FALSE)*$S114*((1+'Inputs &amp; Summary'!$D$7)^BF$1))),IF($M114=Lists!$H$3,IF($K114&lt;1,((($R114*(1-$E114)+$Q114*(1-$F114))/$K114)*((1+'Inputs &amp; Summary'!$D$7)^BF$1)),((INT(BF$1/$K114)-INT((BF$1-1)/$K114))*($R114*(1-$E114)+$Q114*(1-$F114))*((1+'Inputs &amp; Summary'!$D$7)^BF$1))),((_xlfn.WEIBULL.DIST(BF$1,$L114,$K114,FALSE)*($R114*(1-$E114)+$Q114*(1-$F114))*((1+'Inputs &amp; Summary'!$D$7)^BF$1))))))</f>
        <v>0</v>
      </c>
      <c r="BG114" s="248">
        <f>$D114*IF(BG$1&gt;'Inputs &amp; Summary'!$D$5,0,IF(BG$1&gt;VLOOKUP($G114,Lists!$J$17:$K$21,2),IF($M114=Lists!$H$3,IF($K114&lt;1,(($S114/$K114)*((1+'Inputs &amp; Summary'!$D$7)^BG$1)),((INT(BG$1/$K114)-INT((BG$1-1)/$K114))*$S114*((1+'Inputs &amp; Summary'!$D$7)^BG$1))),(_xlfn.WEIBULL.DIST(BG$1,$L114,$K114,FALSE)*$S114*((1+'Inputs &amp; Summary'!$D$7)^BG$1))),IF($M114=Lists!$H$3,IF($K114&lt;1,((($R114*(1-$E114)+$Q114*(1-$F114))/$K114)*((1+'Inputs &amp; Summary'!$D$7)^BG$1)),((INT(BG$1/$K114)-INT((BG$1-1)/$K114))*($R114*(1-$E114)+$Q114*(1-$F114))*((1+'Inputs &amp; Summary'!$D$7)^BG$1))),((_xlfn.WEIBULL.DIST(BG$1,$L114,$K114,FALSE)*($R114*(1-$E114)+$Q114*(1-$F114))*((1+'Inputs &amp; Summary'!$D$7)^BG$1))))))</f>
        <v>0</v>
      </c>
      <c r="BH114" s="248">
        <f>$D114*IF(BH$1&gt;'Inputs &amp; Summary'!$D$5,0,IF(BH$1&gt;VLOOKUP($G114,Lists!$J$17:$K$21,2),IF($M114=Lists!$H$3,IF($K114&lt;1,(($S114/$K114)*((1+'Inputs &amp; Summary'!$D$7)^BH$1)),((INT(BH$1/$K114)-INT((BH$1-1)/$K114))*$S114*((1+'Inputs &amp; Summary'!$D$7)^BH$1))),(_xlfn.WEIBULL.DIST(BH$1,$L114,$K114,FALSE)*$S114*((1+'Inputs &amp; Summary'!$D$7)^BH$1))),IF($M114=Lists!$H$3,IF($K114&lt;1,((($R114*(1-$E114)+$Q114*(1-$F114))/$K114)*((1+'Inputs &amp; Summary'!$D$7)^BH$1)),((INT(BH$1/$K114)-INT((BH$1-1)/$K114))*($R114*(1-$E114)+$Q114*(1-$F114))*((1+'Inputs &amp; Summary'!$D$7)^BH$1))),((_xlfn.WEIBULL.DIST(BH$1,$L114,$K114,FALSE)*($R114*(1-$E114)+$Q114*(1-$F114))*((1+'Inputs &amp; Summary'!$D$7)^BH$1))))))</f>
        <v>0</v>
      </c>
      <c r="BI114" s="248">
        <f>$D114*IF(BI$1&gt;'Inputs &amp; Summary'!$D$5,0,IF(BI$1&gt;VLOOKUP($G114,Lists!$J$17:$K$21,2),IF($M114=Lists!$H$3,IF($K114&lt;1,(($S114/$K114)*((1+'Inputs &amp; Summary'!$D$7)^BI$1)),((INT(BI$1/$K114)-INT((BI$1-1)/$K114))*$S114*((1+'Inputs &amp; Summary'!$D$7)^BI$1))),(_xlfn.WEIBULL.DIST(BI$1,$L114,$K114,FALSE)*$S114*((1+'Inputs &amp; Summary'!$D$7)^BI$1))),IF($M114=Lists!$H$3,IF($K114&lt;1,((($R114*(1-$E114)+$Q114*(1-$F114))/$K114)*((1+'Inputs &amp; Summary'!$D$7)^BI$1)),((INT(BI$1/$K114)-INT((BI$1-1)/$K114))*($R114*(1-$E114)+$Q114*(1-$F114))*((1+'Inputs &amp; Summary'!$D$7)^BI$1))),((_xlfn.WEIBULL.DIST(BI$1,$L114,$K114,FALSE)*($R114*(1-$E114)+$Q114*(1-$F114))*((1+'Inputs &amp; Summary'!$D$7)^BI$1))))))</f>
        <v>0</v>
      </c>
      <c r="BJ114" s="248">
        <f>$D114*IF(BJ$1&gt;'Inputs &amp; Summary'!$D$5,0,IF(BJ$1&gt;VLOOKUP($G114,Lists!$J$17:$K$21,2),IF($M114=Lists!$H$3,IF($K114&lt;1,(($S114/$K114)*((1+'Inputs &amp; Summary'!$D$7)^BJ$1)),((INT(BJ$1/$K114)-INT((BJ$1-1)/$K114))*$S114*((1+'Inputs &amp; Summary'!$D$7)^BJ$1))),(_xlfn.WEIBULL.DIST(BJ$1,$L114,$K114,FALSE)*$S114*((1+'Inputs &amp; Summary'!$D$7)^BJ$1))),IF($M114=Lists!$H$3,IF($K114&lt;1,((($R114*(1-$E114)+$Q114*(1-$F114))/$K114)*((1+'Inputs &amp; Summary'!$D$7)^BJ$1)),((INT(BJ$1/$K114)-INT((BJ$1-1)/$K114))*($R114*(1-$E114)+$Q114*(1-$F114))*((1+'Inputs &amp; Summary'!$D$7)^BJ$1))),((_xlfn.WEIBULL.DIST(BJ$1,$L114,$K114,FALSE)*($R114*(1-$E114)+$Q114*(1-$F114))*((1+'Inputs &amp; Summary'!$D$7)^BJ$1))))))</f>
        <v>0</v>
      </c>
      <c r="BK114" s="248">
        <f>$D114*IF(BK$1&gt;'Inputs &amp; Summary'!$D$5,0,IF(BK$1&gt;VLOOKUP($G114,Lists!$J$17:$K$21,2),IF($M114=Lists!$H$3,IF($K114&lt;1,(($S114/$K114)*((1+'Inputs &amp; Summary'!$D$7)^BK$1)),((INT(BK$1/$K114)-INT((BK$1-1)/$K114))*$S114*((1+'Inputs &amp; Summary'!$D$7)^BK$1))),(_xlfn.WEIBULL.DIST(BK$1,$L114,$K114,FALSE)*$S114*((1+'Inputs &amp; Summary'!$D$7)^BK$1))),IF($M114=Lists!$H$3,IF($K114&lt;1,((($R114*(1-$E114)+$Q114*(1-$F114))/$K114)*((1+'Inputs &amp; Summary'!$D$7)^BK$1)),((INT(BK$1/$K114)-INT((BK$1-1)/$K114))*($R114*(1-$E114)+$Q114*(1-$F114))*((1+'Inputs &amp; Summary'!$D$7)^BK$1))),((_xlfn.WEIBULL.DIST(BK$1,$L114,$K114,FALSE)*($R114*(1-$E114)+$Q114*(1-$F114))*((1+'Inputs &amp; Summary'!$D$7)^BK$1))))))</f>
        <v>0</v>
      </c>
      <c r="BL114" s="248">
        <f>$D114*IF(BL$1&gt;'Inputs &amp; Summary'!$D$5,0,IF(BL$1&gt;VLOOKUP($G114,Lists!$J$17:$K$21,2),IF($M114=Lists!$H$3,IF($K114&lt;1,(($S114/$K114)*((1+'Inputs &amp; Summary'!$D$7)^BL$1)),((INT(BL$1/$K114)-INT((BL$1-1)/$K114))*$S114*((1+'Inputs &amp; Summary'!$D$7)^BL$1))),(_xlfn.WEIBULL.DIST(BL$1,$L114,$K114,FALSE)*$S114*((1+'Inputs &amp; Summary'!$D$7)^BL$1))),IF($M114=Lists!$H$3,IF($K114&lt;1,((($R114*(1-$E114)+$Q114*(1-$F114))/$K114)*((1+'Inputs &amp; Summary'!$D$7)^BL$1)),((INT(BL$1/$K114)-INT((BL$1-1)/$K114))*($R114*(1-$E114)+$Q114*(1-$F114))*((1+'Inputs &amp; Summary'!$D$7)^BL$1))),((_xlfn.WEIBULL.DIST(BL$1,$L114,$K114,FALSE)*($R114*(1-$E114)+$Q114*(1-$F114))*((1+'Inputs &amp; Summary'!$D$7)^BL$1))))))</f>
        <v>0</v>
      </c>
    </row>
    <row r="115" spans="1:64" x14ac:dyDescent="0.3">
      <c r="A115" s="236" t="s">
        <v>64</v>
      </c>
      <c r="B115" s="117" t="str">
        <f>IF('Inputs &amp; Summary'!$D$15=Lists!$E$3,INDEX('Residential Rooftop Details'!$A$30:$X$158,MATCH('Cash Flow'!$A115,'Residential Rooftop Details'!$A$30:$A$158,0),COLUMN(B$1)),IF('Inputs &amp; Summary'!$D$15=Lists!$E$4,INDEX('Commercial Rooftop Details'!$A$30:$V$158,MATCH('Cash Flow'!$A115,'Commercial Rooftop Details'!$A$30:$A$158,0),COLUMN(B$1)),INDEX('Ground-Mount Details'!$A$30:$V$158,MATCH('Cash Flow'!$A115,'Ground-Mount Details'!$A$30:$A$158,0),COLUMN(B$1))))</f>
        <v>Preventive</v>
      </c>
      <c r="C115" s="117" t="str">
        <f>IF('Inputs &amp; Summary'!$D$15=Lists!$E$3,INDEX('Residential Rooftop Details'!$A$30:$X$158,MATCH('Cash Flow'!$A115,'Residential Rooftop Details'!$A$30:$A$158,0),COLUMN(C$1)),IF('Inputs &amp; Summary'!$D$15=Lists!$E$4,INDEX('Commercial Rooftop Details'!$A$30:$V$158,MATCH('Cash Flow'!$A115,'Commercial Rooftop Details'!$A$30:$A$158,0),COLUMN(C$1)),INDEX('Ground-Mount Details'!$A$30:$V$158,MATCH('Cash Flow'!$A115,'Ground-Mount Details'!$A$30:$A$158,0),COLUMN(C$1))))</f>
        <v>Mechanical</v>
      </c>
      <c r="D115" s="117">
        <f>IF('Inputs &amp; Summary'!$D$15=Lists!$E$3,INDEX('Residential Rooftop Details'!$A$30:$X$158,MATCH('Cash Flow'!$A115,'Residential Rooftop Details'!$A$30:$A$158,0),COLUMN(D$1)),IF('Inputs &amp; Summary'!$D$15=Lists!$E$4,INDEX('Commercial Rooftop Details'!$A$30:$V$158,MATCH('Cash Flow'!$A115,'Commercial Rooftop Details'!$A$30:$A$158,0),COLUMN(D$1)),INDEX('Ground-Mount Details'!$A$30:$V$158,MATCH('Cash Flow'!$A115,'Ground-Mount Details'!$A$30:$A$158,0),COLUMN(D$1))))</f>
        <v>0</v>
      </c>
      <c r="E115" s="117">
        <f>IF('Inputs &amp; Summary'!$D$15=Lists!$E$3,INDEX('Residential Rooftop Details'!$A$30:$X$158,MATCH('Cash Flow'!$A115,'Residential Rooftop Details'!$A$30:$A$158,0),COLUMN(E$1)),IF('Inputs &amp; Summary'!$D$15=Lists!$E$4,INDEX('Commercial Rooftop Details'!$A$30:$V$158,MATCH('Cash Flow'!$A115,'Commercial Rooftop Details'!$A$30:$A$158,0),COLUMN(E$1)),INDEX('Ground-Mount Details'!$A$30:$V$158,MATCH('Cash Flow'!$A115,'Ground-Mount Details'!$A$30:$A$158,0),COLUMN(E$1))))</f>
        <v>0</v>
      </c>
      <c r="F115" s="117">
        <f>IF('Inputs &amp; Summary'!$D$15=Lists!$E$3,INDEX('Residential Rooftop Details'!$A$30:$X$158,MATCH('Cash Flow'!$A115,'Residential Rooftop Details'!$A$30:$A$158,0),COLUMN(F$1)),IF('Inputs &amp; Summary'!$D$15=Lists!$E$4,INDEX('Commercial Rooftop Details'!$A$30:$V$158,MATCH('Cash Flow'!$A115,'Commercial Rooftop Details'!$A$30:$A$158,0),COLUMN(F$1)),INDEX('Ground-Mount Details'!$A$30:$V$158,MATCH('Cash Flow'!$A115,'Ground-Mount Details'!$A$30:$A$158,0),COLUMN(F$1))))</f>
        <v>0</v>
      </c>
      <c r="G115" s="237" t="str">
        <f>IF('Inputs &amp; Summary'!$D$15=Lists!$E$3,INDEX('Residential Rooftop Details'!$A$30:$X$158,MATCH('Cash Flow'!$A115,'Residential Rooftop Details'!$A$30:$A$158,0),COLUMN(G$1)),IF('Inputs &amp; Summary'!$D$15=Lists!$E$4,INDEX('Commercial Rooftop Details'!$A$30:$V$158,MATCH('Cash Flow'!$A115,'Commercial Rooftop Details'!$A$30:$A$158,0),COLUMN(G$1)),INDEX('Ground-Mount Details'!$A$30:$V$158,MATCH('Cash Flow'!$A115,'Ground-Mount Details'!$A$30:$A$158,0),COLUMN(G$1))))</f>
        <v>EPC</v>
      </c>
      <c r="H115" s="237" t="str">
        <f>IF('Inputs &amp; Summary'!$D$15=Lists!$E$3,INDEX('Residential Rooftop Details'!$A$30:$X$158,MATCH('Cash Flow'!$A115,'Residential Rooftop Details'!$A$30:$A$158,0),COLUMN(H$1)),IF('Inputs &amp; Summary'!$D$15=Lists!$E$4,INDEX('Commercial Rooftop Details'!$A$30:$V$158,MATCH('Cash Flow'!$A115,'Commercial Rooftop Details'!$A$30:$A$158,0),COLUMN(H$1)),INDEX('Ground-Mount Details'!$A$30:$V$158,MATCH('Cash Flow'!$A115,'Ground-Mount Details'!$A$30:$A$158,0),COLUMN(H$1))))</f>
        <v>Site</v>
      </c>
      <c r="I115" s="237" t="str">
        <f>IF('Inputs &amp; Summary'!$D$15=Lists!$E$3,INDEX('Residential Rooftop Details'!$A$30:$X$158,MATCH('Cash Flow'!$A115,'Residential Rooftop Details'!$A$30:$A$158,0),COLUMN(I$1)),IF('Inputs &amp; Summary'!$D$15=Lists!$E$4,INDEX('Commercial Rooftop Details'!$A$30:$V$158,MATCH('Cash Flow'!$A115,'Commercial Rooftop Details'!$A$30:$A$158,0),COLUMN(I$1)),INDEX('Ground-Mount Details'!$A$30:$V$158,MATCH('Cash Flow'!$A115,'Ground-Mount Details'!$A$30:$A$158,0),COLUMN(I$1))))</f>
        <v>Mechanic</v>
      </c>
      <c r="J115" s="238">
        <f>IF('Inputs &amp; Summary'!$D$15=Lists!$E$3,INDEX('Residential Rooftop Details'!$A$30:$X$158,MATCH('Cash Flow'!$A115,'Residential Rooftop Details'!$A$30:$A$158,0),COLUMN(J$1)),IF('Inputs &amp; Summary'!$D$15=Lists!$E$4,INDEX('Commercial Rooftop Details'!$A$30:$V$158,MATCH('Cash Flow'!$A115,'Commercial Rooftop Details'!$A$30:$A$158,0),COLUMN(J$1)),INDEX('Ground-Mount Details'!$A$30:$V$158,MATCH('Cash Flow'!$A115,'Ground-Mount Details'!$A$30:$A$158,0),COLUMN(J$1))))</f>
        <v>21.23076923076923</v>
      </c>
      <c r="K115" s="239">
        <f>IF('Inputs &amp; Summary'!$D$15=Lists!$E$3,INDEX('Residential Rooftop Details'!$A$30:$X$158,MATCH('Cash Flow'!$A115,'Residential Rooftop Details'!$A$30:$A$158,0),COLUMN(K$1)),IF('Inputs &amp; Summary'!$D$15=Lists!$E$4,INDEX('Commercial Rooftop Details'!$A$30:$V$158,MATCH('Cash Flow'!$A115,'Commercial Rooftop Details'!$A$30:$A$158,0),COLUMN(K$1)),INDEX('Ground-Mount Details'!$A$30:$V$158,MATCH('Cash Flow'!$A115,'Ground-Mount Details'!$A$30:$A$158,0),COLUMN(K$1))))</f>
        <v>1</v>
      </c>
      <c r="L115" s="239">
        <f>IF('Inputs &amp; Summary'!$D$15=Lists!$E$3,INDEX('Residential Rooftop Details'!$A$30:$X$158,MATCH('Cash Flow'!$A115,'Residential Rooftop Details'!$A$30:$A$158,0),COLUMN(L$1)),IF('Inputs &amp; Summary'!$D$15=Lists!$E$4,INDEX('Commercial Rooftop Details'!$A$30:$V$158,MATCH('Cash Flow'!$A115,'Commercial Rooftop Details'!$A$30:$A$158,0),COLUMN(L$1)),INDEX('Ground-Mount Details'!$A$30:$V$158,MATCH('Cash Flow'!$A115,'Ground-Mount Details'!$A$30:$A$158,0),COLUMN(L$1))))</f>
        <v>1</v>
      </c>
      <c r="M115" s="238" t="str">
        <f>IF('Inputs &amp; Summary'!$D$15=Lists!$E$3,INDEX('Residential Rooftop Details'!$A$30:$X$158,MATCH('Cash Flow'!$A115,'Residential Rooftop Details'!$A$30:$A$158,0),COLUMN(M$1)),IF('Inputs &amp; Summary'!$D$15=Lists!$E$4,INDEX('Commercial Rooftop Details'!$A$30:$V$158,MATCH('Cash Flow'!$A115,'Commercial Rooftop Details'!$A$30:$A$158,0),COLUMN(M$1)),INDEX('Ground-Mount Details'!$A$30:$V$158,MATCH('Cash Flow'!$A115,'Ground-Mount Details'!$A$30:$A$158,0),COLUMN(M$1))))</f>
        <v>interval</v>
      </c>
      <c r="N115" s="240">
        <f>IF('Inputs &amp; Summary'!$D$15=Lists!$E$3,INDEX('Residential Rooftop Details'!$A$30:$X$158,MATCH('Cash Flow'!$A115,'Residential Rooftop Details'!$A$30:$A$158,0),COLUMN(N$1)),IF('Inputs &amp; Summary'!$D$15=Lists!$E$4,INDEX('Commercial Rooftop Details'!$A$30:$V$158,MATCH('Cash Flow'!$A115,'Commercial Rooftop Details'!$A$30:$A$158,0),COLUMN(N$1)),INDEX('Ground-Mount Details'!$A$30:$V$158,MATCH('Cash Flow'!$A115,'Ground-Mount Details'!$A$30:$A$158,0),COLUMN(N$1))))</f>
        <v>1</v>
      </c>
      <c r="O115" s="239">
        <f>IF('Inputs &amp; Summary'!$D$15=Lists!$E$3,INDEX('Residential Rooftop Details'!$A$30:$X$158,MATCH('Cash Flow'!$A115,'Residential Rooftop Details'!$A$30:$A$158,0),COLUMN(O$1)),IF('Inputs &amp; Summary'!$D$15=Lists!$E$4,INDEX('Commercial Rooftop Details'!$A$30:$V$158,MATCH('Cash Flow'!$A115,'Commercial Rooftop Details'!$A$30:$A$158,0),COLUMN(O$1)),INDEX('Ground-Mount Details'!$A$30:$V$158,MATCH('Cash Flow'!$A115,'Ground-Mount Details'!$A$30:$A$158,0),COLUMN(O$1))))</f>
        <v>0</v>
      </c>
      <c r="P115" s="241">
        <f>IF('Inputs &amp; Summary'!$D$15=Lists!$E$3,INDEX('Residential Rooftop Details'!$A$30:$X$158,MATCH('Cash Flow'!$A115,'Residential Rooftop Details'!$A$30:$A$158,0),COLUMN(P$1)),IF('Inputs &amp; Summary'!$D$15=Lists!$E$4,INDEX('Commercial Rooftop Details'!$A$30:$V$158,MATCH('Cash Flow'!$A115,'Commercial Rooftop Details'!$A$30:$A$158,0),COLUMN(P$1)),INDEX('Ground-Mount Details'!$A$30:$V$158,MATCH('Cash Flow'!$A115,'Ground-Mount Details'!$A$30:$A$158,0),COLUMN(P$1))))</f>
        <v>0</v>
      </c>
      <c r="Q115" s="242">
        <f>IF('Inputs &amp; Summary'!$D$15=Lists!$E$3,INDEX('Residential Rooftop Details'!$A$30:$X$158,MATCH('Cash Flow'!$A115,'Residential Rooftop Details'!$A$30:$A$158,0),COLUMN(Q$1)),IF('Inputs &amp; Summary'!$D$15=Lists!$E$4,INDEX('Commercial Rooftop Details'!$A$30:$V$158,MATCH('Cash Flow'!$A115,'Commercial Rooftop Details'!$A$30:$A$158,0),COLUMN(Q$1)),INDEX('Ground-Mount Details'!$A$30:$V$158,MATCH('Cash Flow'!$A115,'Ground-Mount Details'!$A$30:$A$158,0),COLUMN(Q$1))))</f>
        <v>0</v>
      </c>
      <c r="R115" s="242">
        <f>IF('Inputs &amp; Summary'!$D$15=Lists!$E$3,INDEX('Residential Rooftop Details'!$A$30:$X$158,MATCH('Cash Flow'!$A115,'Residential Rooftop Details'!$A$30:$A$158,0),COLUMN(R$1)),IF('Inputs &amp; Summary'!$D$15=Lists!$E$4,INDEX('Commercial Rooftop Details'!$A$30:$V$158,MATCH('Cash Flow'!$A115,'Commercial Rooftop Details'!$A$30:$A$158,0),COLUMN(R$1)),INDEX('Ground-Mount Details'!$A$30:$V$158,MATCH('Cash Flow'!$A115,'Ground-Mount Details'!$A$30:$A$158,0),COLUMN(R$1))))</f>
        <v>0</v>
      </c>
      <c r="S115" s="243">
        <f>IF('Inputs &amp; Summary'!$D$15=Lists!$E$3,INDEX('Residential Rooftop Details'!$A$30:$X$158,MATCH('Cash Flow'!$A115,'Residential Rooftop Details'!$A$30:$A$158,0),COLUMN(S$1)),IF('Inputs &amp; Summary'!$D$15=Lists!$E$4,INDEX('Commercial Rooftop Details'!$A$30:$V$158,MATCH('Cash Flow'!$A115,'Commercial Rooftop Details'!$A$30:$A$158,0),COLUMN(S$1)),INDEX('Ground-Mount Details'!$A$30:$V$158,MATCH('Cash Flow'!$A115,'Ground-Mount Details'!$A$30:$A$158,0),COLUMN(S$1))))</f>
        <v>0</v>
      </c>
      <c r="T115" s="238">
        <f>IF('Inputs &amp; Summary'!$D$15=Lists!$E$3,INDEX('Residential Rooftop Details'!$A$30:$X$158,MATCH('Cash Flow'!$A115,'Residential Rooftop Details'!$A$30:$A$158,0),COLUMN(T$1)),IF('Inputs &amp; Summary'!$D$15=Lists!$E$4,INDEX('Commercial Rooftop Details'!$A$30:$V$158,MATCH('Cash Flow'!$A115,'Commercial Rooftop Details'!$A$30:$A$158,0),COLUMN(T$1)),INDEX('Ground-Mount Details'!$A$30:$V$158,MATCH('Cash Flow'!$A115,'Ground-Mount Details'!$A$30:$A$158,0),COLUMN(T$1))))</f>
        <v>0</v>
      </c>
      <c r="U115" s="244">
        <f>IF('Inputs &amp; Summary'!$D$15=Lists!$E$3,INDEX('Residential Rooftop Details'!$A$30:$X$158,MATCH('Cash Flow'!$A115,'Residential Rooftop Details'!$A$30:$A$158,0),COLUMN(U$1)),IF('Inputs &amp; Summary'!$D$15=Lists!$E$4,INDEX('Commercial Rooftop Details'!$A$30:$V$158,MATCH('Cash Flow'!$A115,'Commercial Rooftop Details'!$A$30:$A$158,0),COLUMN(U$1)),INDEX('Ground-Mount Details'!$A$30:$V$158,MATCH('Cash Flow'!$A115,'Ground-Mount Details'!$A$30:$A$158,0),COLUMN(U$1))))</f>
        <v>0</v>
      </c>
      <c r="V115" s="245">
        <f t="shared" si="10"/>
        <v>0</v>
      </c>
      <c r="W115" s="245">
        <f>NPV('Inputs &amp; Summary'!$D$6,Y115:BL115)</f>
        <v>0</v>
      </c>
      <c r="X115" s="246">
        <f t="shared" si="9"/>
        <v>0</v>
      </c>
      <c r="Y115" s="248">
        <f>$D115*IF(Y$1&gt;'Inputs &amp; Summary'!$D$5,0,IF(Y$1&gt;VLOOKUP($G115,Lists!$J$17:$K$21,2),IF($M115=Lists!$H$3,IF($K115&lt;1,(($S115/$K115)*((1+'Inputs &amp; Summary'!$D$7)^Y$1)),((INT(Y$1/$K115)-INT((Y$1-1)/$K115))*$S115*((1+'Inputs &amp; Summary'!$D$7)^Y$1))),(_xlfn.WEIBULL.DIST(Y$1,$L115,$K115,FALSE)*$S115*((1+'Inputs &amp; Summary'!$D$7)^Y$1))),IF($M115=Lists!$H$3,IF($K115&lt;1,((($R115*(1-$E115)+$Q115*(1-$F115))/$K115)*((1+'Inputs &amp; Summary'!$D$7)^Y$1)),((INT(Y$1/$K115)-INT((Y$1-1)/$K115))*($R115*(1-$E115)+$Q115*(1-$F115))*((1+'Inputs &amp; Summary'!$D$7)^Y$1))),((_xlfn.WEIBULL.DIST(Y$1,$L115,$K115,FALSE)*($R115*(1-$E115)+$Q115*(1-$F115))*((1+'Inputs &amp; Summary'!$D$7)^Y$1))))))</f>
        <v>0</v>
      </c>
      <c r="Z115" s="248">
        <f>$D115*IF(Z$1&gt;'Inputs &amp; Summary'!$D$5,0,IF(Z$1&gt;VLOOKUP($G115,Lists!$J$17:$K$21,2),IF($M115=Lists!$H$3,IF($K115&lt;1,(($S115/$K115)*((1+'Inputs &amp; Summary'!$D$7)^Z$1)),((INT(Z$1/$K115)-INT((Z$1-1)/$K115))*$S115*((1+'Inputs &amp; Summary'!$D$7)^Z$1))),(_xlfn.WEIBULL.DIST(Z$1,$L115,$K115,FALSE)*$S115*((1+'Inputs &amp; Summary'!$D$7)^Z$1))),IF($M115=Lists!$H$3,IF($K115&lt;1,((($R115*(1-$E115)+$Q115*(1-$F115))/$K115)*((1+'Inputs &amp; Summary'!$D$7)^Z$1)),((INT(Z$1/$K115)-INT((Z$1-1)/$K115))*($R115*(1-$E115)+$Q115*(1-$F115))*((1+'Inputs &amp; Summary'!$D$7)^Z$1))),((_xlfn.WEIBULL.DIST(Z$1,$L115,$K115,FALSE)*($R115*(1-$E115)+$Q115*(1-$F115))*((1+'Inputs &amp; Summary'!$D$7)^Z$1))))))</f>
        <v>0</v>
      </c>
      <c r="AA115" s="248">
        <f>$D115*IF(AA$1&gt;'Inputs &amp; Summary'!$D$5,0,IF(AA$1&gt;VLOOKUP($G115,Lists!$J$17:$K$21,2),IF($M115=Lists!$H$3,IF($K115&lt;1,(($S115/$K115)*((1+'Inputs &amp; Summary'!$D$7)^AA$1)),((INT(AA$1/$K115)-INT((AA$1-1)/$K115))*$S115*((1+'Inputs &amp; Summary'!$D$7)^AA$1))),(_xlfn.WEIBULL.DIST(AA$1,$L115,$K115,FALSE)*$S115*((1+'Inputs &amp; Summary'!$D$7)^AA$1))),IF($M115=Lists!$H$3,IF($K115&lt;1,((($R115*(1-$E115)+$Q115*(1-$F115))/$K115)*((1+'Inputs &amp; Summary'!$D$7)^AA$1)),((INT(AA$1/$K115)-INT((AA$1-1)/$K115))*($R115*(1-$E115)+$Q115*(1-$F115))*((1+'Inputs &amp; Summary'!$D$7)^AA$1))),((_xlfn.WEIBULL.DIST(AA$1,$L115,$K115,FALSE)*($R115*(1-$E115)+$Q115*(1-$F115))*((1+'Inputs &amp; Summary'!$D$7)^AA$1))))))</f>
        <v>0</v>
      </c>
      <c r="AB115" s="248">
        <f>$D115*IF(AB$1&gt;'Inputs &amp; Summary'!$D$5,0,IF(AB$1&gt;VLOOKUP($G115,Lists!$J$17:$K$21,2),IF($M115=Lists!$H$3,IF($K115&lt;1,(($S115/$K115)*((1+'Inputs &amp; Summary'!$D$7)^AB$1)),((INT(AB$1/$K115)-INT((AB$1-1)/$K115))*$S115*((1+'Inputs &amp; Summary'!$D$7)^AB$1))),(_xlfn.WEIBULL.DIST(AB$1,$L115,$K115,FALSE)*$S115*((1+'Inputs &amp; Summary'!$D$7)^AB$1))),IF($M115=Lists!$H$3,IF($K115&lt;1,((($R115*(1-$E115)+$Q115*(1-$F115))/$K115)*((1+'Inputs &amp; Summary'!$D$7)^AB$1)),((INT(AB$1/$K115)-INT((AB$1-1)/$K115))*($R115*(1-$E115)+$Q115*(1-$F115))*((1+'Inputs &amp; Summary'!$D$7)^AB$1))),((_xlfn.WEIBULL.DIST(AB$1,$L115,$K115,FALSE)*($R115*(1-$E115)+$Q115*(1-$F115))*((1+'Inputs &amp; Summary'!$D$7)^AB$1))))))</f>
        <v>0</v>
      </c>
      <c r="AC115" s="248">
        <f>$D115*IF(AC$1&gt;'Inputs &amp; Summary'!$D$5,0,IF(AC$1&gt;VLOOKUP($G115,Lists!$J$17:$K$21,2),IF($M115=Lists!$H$3,IF($K115&lt;1,(($S115/$K115)*((1+'Inputs &amp; Summary'!$D$7)^AC$1)),((INT(AC$1/$K115)-INT((AC$1-1)/$K115))*$S115*((1+'Inputs &amp; Summary'!$D$7)^AC$1))),(_xlfn.WEIBULL.DIST(AC$1,$L115,$K115,FALSE)*$S115*((1+'Inputs &amp; Summary'!$D$7)^AC$1))),IF($M115=Lists!$H$3,IF($K115&lt;1,((($R115*(1-$E115)+$Q115*(1-$F115))/$K115)*((1+'Inputs &amp; Summary'!$D$7)^AC$1)),((INT(AC$1/$K115)-INT((AC$1-1)/$K115))*($R115*(1-$E115)+$Q115*(1-$F115))*((1+'Inputs &amp; Summary'!$D$7)^AC$1))),((_xlfn.WEIBULL.DIST(AC$1,$L115,$K115,FALSE)*($R115*(1-$E115)+$Q115*(1-$F115))*((1+'Inputs &amp; Summary'!$D$7)^AC$1))))))</f>
        <v>0</v>
      </c>
      <c r="AD115" s="248">
        <f>$D115*IF(AD$1&gt;'Inputs &amp; Summary'!$D$5,0,IF(AD$1&gt;VLOOKUP($G115,Lists!$J$17:$K$21,2),IF($M115=Lists!$H$3,IF($K115&lt;1,(($S115/$K115)*((1+'Inputs &amp; Summary'!$D$7)^AD$1)),((INT(AD$1/$K115)-INT((AD$1-1)/$K115))*$S115*((1+'Inputs &amp; Summary'!$D$7)^AD$1))),(_xlfn.WEIBULL.DIST(AD$1,$L115,$K115,FALSE)*$S115*((1+'Inputs &amp; Summary'!$D$7)^AD$1))),IF($M115=Lists!$H$3,IF($K115&lt;1,((($R115*(1-$E115)+$Q115*(1-$F115))/$K115)*((1+'Inputs &amp; Summary'!$D$7)^AD$1)),((INT(AD$1/$K115)-INT((AD$1-1)/$K115))*($R115*(1-$E115)+$Q115*(1-$F115))*((1+'Inputs &amp; Summary'!$D$7)^AD$1))),((_xlfn.WEIBULL.DIST(AD$1,$L115,$K115,FALSE)*($R115*(1-$E115)+$Q115*(1-$F115))*((1+'Inputs &amp; Summary'!$D$7)^AD$1))))))</f>
        <v>0</v>
      </c>
      <c r="AE115" s="248">
        <f>$D115*IF(AE$1&gt;'Inputs &amp; Summary'!$D$5,0,IF(AE$1&gt;VLOOKUP($G115,Lists!$J$17:$K$21,2),IF($M115=Lists!$H$3,IF($K115&lt;1,(($S115/$K115)*((1+'Inputs &amp; Summary'!$D$7)^AE$1)),((INT(AE$1/$K115)-INT((AE$1-1)/$K115))*$S115*((1+'Inputs &amp; Summary'!$D$7)^AE$1))),(_xlfn.WEIBULL.DIST(AE$1,$L115,$K115,FALSE)*$S115*((1+'Inputs &amp; Summary'!$D$7)^AE$1))),IF($M115=Lists!$H$3,IF($K115&lt;1,((($R115*(1-$E115)+$Q115*(1-$F115))/$K115)*((1+'Inputs &amp; Summary'!$D$7)^AE$1)),((INT(AE$1/$K115)-INT((AE$1-1)/$K115))*($R115*(1-$E115)+$Q115*(1-$F115))*((1+'Inputs &amp; Summary'!$D$7)^AE$1))),((_xlfn.WEIBULL.DIST(AE$1,$L115,$K115,FALSE)*($R115*(1-$E115)+$Q115*(1-$F115))*((1+'Inputs &amp; Summary'!$D$7)^AE$1))))))</f>
        <v>0</v>
      </c>
      <c r="AF115" s="248">
        <f>$D115*IF(AF$1&gt;'Inputs &amp; Summary'!$D$5,0,IF(AF$1&gt;VLOOKUP($G115,Lists!$J$17:$K$21,2),IF($M115=Lists!$H$3,IF($K115&lt;1,(($S115/$K115)*((1+'Inputs &amp; Summary'!$D$7)^AF$1)),((INT(AF$1/$K115)-INT((AF$1-1)/$K115))*$S115*((1+'Inputs &amp; Summary'!$D$7)^AF$1))),(_xlfn.WEIBULL.DIST(AF$1,$L115,$K115,FALSE)*$S115*((1+'Inputs &amp; Summary'!$D$7)^AF$1))),IF($M115=Lists!$H$3,IF($K115&lt;1,((($R115*(1-$E115)+$Q115*(1-$F115))/$K115)*((1+'Inputs &amp; Summary'!$D$7)^AF$1)),((INT(AF$1/$K115)-INT((AF$1-1)/$K115))*($R115*(1-$E115)+$Q115*(1-$F115))*((1+'Inputs &amp; Summary'!$D$7)^AF$1))),((_xlfn.WEIBULL.DIST(AF$1,$L115,$K115,FALSE)*($R115*(1-$E115)+$Q115*(1-$F115))*((1+'Inputs &amp; Summary'!$D$7)^AF$1))))))</f>
        <v>0</v>
      </c>
      <c r="AG115" s="248">
        <f>$D115*IF(AG$1&gt;'Inputs &amp; Summary'!$D$5,0,IF(AG$1&gt;VLOOKUP($G115,Lists!$J$17:$K$21,2),IF($M115=Lists!$H$3,IF($K115&lt;1,(($S115/$K115)*((1+'Inputs &amp; Summary'!$D$7)^AG$1)),((INT(AG$1/$K115)-INT((AG$1-1)/$K115))*$S115*((1+'Inputs &amp; Summary'!$D$7)^AG$1))),(_xlfn.WEIBULL.DIST(AG$1,$L115,$K115,FALSE)*$S115*((1+'Inputs &amp; Summary'!$D$7)^AG$1))),IF($M115=Lists!$H$3,IF($K115&lt;1,((($R115*(1-$E115)+$Q115*(1-$F115))/$K115)*((1+'Inputs &amp; Summary'!$D$7)^AG$1)),((INT(AG$1/$K115)-INT((AG$1-1)/$K115))*($R115*(1-$E115)+$Q115*(1-$F115))*((1+'Inputs &amp; Summary'!$D$7)^AG$1))),((_xlfn.WEIBULL.DIST(AG$1,$L115,$K115,FALSE)*($R115*(1-$E115)+$Q115*(1-$F115))*((1+'Inputs &amp; Summary'!$D$7)^AG$1))))))</f>
        <v>0</v>
      </c>
      <c r="AH115" s="248">
        <f>$D115*IF(AH$1&gt;'Inputs &amp; Summary'!$D$5,0,IF(AH$1&gt;VLOOKUP($G115,Lists!$J$17:$K$21,2),IF($M115=Lists!$H$3,IF($K115&lt;1,(($S115/$K115)*((1+'Inputs &amp; Summary'!$D$7)^AH$1)),((INT(AH$1/$K115)-INT((AH$1-1)/$K115))*$S115*((1+'Inputs &amp; Summary'!$D$7)^AH$1))),(_xlfn.WEIBULL.DIST(AH$1,$L115,$K115,FALSE)*$S115*((1+'Inputs &amp; Summary'!$D$7)^AH$1))),IF($M115=Lists!$H$3,IF($K115&lt;1,((($R115*(1-$E115)+$Q115*(1-$F115))/$K115)*((1+'Inputs &amp; Summary'!$D$7)^AH$1)),((INT(AH$1/$K115)-INT((AH$1-1)/$K115))*($R115*(1-$E115)+$Q115*(1-$F115))*((1+'Inputs &amp; Summary'!$D$7)^AH$1))),((_xlfn.WEIBULL.DIST(AH$1,$L115,$K115,FALSE)*($R115*(1-$E115)+$Q115*(1-$F115))*((1+'Inputs &amp; Summary'!$D$7)^AH$1))))))</f>
        <v>0</v>
      </c>
      <c r="AI115" s="248">
        <f>$D115*IF(AI$1&gt;'Inputs &amp; Summary'!$D$5,0,IF(AI$1&gt;VLOOKUP($G115,Lists!$J$17:$K$21,2),IF($M115=Lists!$H$3,IF($K115&lt;1,(($S115/$K115)*((1+'Inputs &amp; Summary'!$D$7)^AI$1)),((INT(AI$1/$K115)-INT((AI$1-1)/$K115))*$S115*((1+'Inputs &amp; Summary'!$D$7)^AI$1))),(_xlfn.WEIBULL.DIST(AI$1,$L115,$K115,FALSE)*$S115*((1+'Inputs &amp; Summary'!$D$7)^AI$1))),IF($M115=Lists!$H$3,IF($K115&lt;1,((($R115*(1-$E115)+$Q115*(1-$F115))/$K115)*((1+'Inputs &amp; Summary'!$D$7)^AI$1)),((INT(AI$1/$K115)-INT((AI$1-1)/$K115))*($R115*(1-$E115)+$Q115*(1-$F115))*((1+'Inputs &amp; Summary'!$D$7)^AI$1))),((_xlfn.WEIBULL.DIST(AI$1,$L115,$K115,FALSE)*($R115*(1-$E115)+$Q115*(1-$F115))*((1+'Inputs &amp; Summary'!$D$7)^AI$1))))))</f>
        <v>0</v>
      </c>
      <c r="AJ115" s="248">
        <f>$D115*IF(AJ$1&gt;'Inputs &amp; Summary'!$D$5,0,IF(AJ$1&gt;VLOOKUP($G115,Lists!$J$17:$K$21,2),IF($M115=Lists!$H$3,IF($K115&lt;1,(($S115/$K115)*((1+'Inputs &amp; Summary'!$D$7)^AJ$1)),((INT(AJ$1/$K115)-INT((AJ$1-1)/$K115))*$S115*((1+'Inputs &amp; Summary'!$D$7)^AJ$1))),(_xlfn.WEIBULL.DIST(AJ$1,$L115,$K115,FALSE)*$S115*((1+'Inputs &amp; Summary'!$D$7)^AJ$1))),IF($M115=Lists!$H$3,IF($K115&lt;1,((($R115*(1-$E115)+$Q115*(1-$F115))/$K115)*((1+'Inputs &amp; Summary'!$D$7)^AJ$1)),((INT(AJ$1/$K115)-INT((AJ$1-1)/$K115))*($R115*(1-$E115)+$Q115*(1-$F115))*((1+'Inputs &amp; Summary'!$D$7)^AJ$1))),((_xlfn.WEIBULL.DIST(AJ$1,$L115,$K115,FALSE)*($R115*(1-$E115)+$Q115*(1-$F115))*((1+'Inputs &amp; Summary'!$D$7)^AJ$1))))))</f>
        <v>0</v>
      </c>
      <c r="AK115" s="248">
        <f>$D115*IF(AK$1&gt;'Inputs &amp; Summary'!$D$5,0,IF(AK$1&gt;VLOOKUP($G115,Lists!$J$17:$K$21,2),IF($M115=Lists!$H$3,IF($K115&lt;1,(($S115/$K115)*((1+'Inputs &amp; Summary'!$D$7)^AK$1)),((INT(AK$1/$K115)-INT((AK$1-1)/$K115))*$S115*((1+'Inputs &amp; Summary'!$D$7)^AK$1))),(_xlfn.WEIBULL.DIST(AK$1,$L115,$K115,FALSE)*$S115*((1+'Inputs &amp; Summary'!$D$7)^AK$1))),IF($M115=Lists!$H$3,IF($K115&lt;1,((($R115*(1-$E115)+$Q115*(1-$F115))/$K115)*((1+'Inputs &amp; Summary'!$D$7)^AK$1)),((INT(AK$1/$K115)-INT((AK$1-1)/$K115))*($R115*(1-$E115)+$Q115*(1-$F115))*((1+'Inputs &amp; Summary'!$D$7)^AK$1))),((_xlfn.WEIBULL.DIST(AK$1,$L115,$K115,FALSE)*($R115*(1-$E115)+$Q115*(1-$F115))*((1+'Inputs &amp; Summary'!$D$7)^AK$1))))))</f>
        <v>0</v>
      </c>
      <c r="AL115" s="248">
        <f>$D115*IF(AL$1&gt;'Inputs &amp; Summary'!$D$5,0,IF(AL$1&gt;VLOOKUP($G115,Lists!$J$17:$K$21,2),IF($M115=Lists!$H$3,IF($K115&lt;1,(($S115/$K115)*((1+'Inputs &amp; Summary'!$D$7)^AL$1)),((INT(AL$1/$K115)-INT((AL$1-1)/$K115))*$S115*((1+'Inputs &amp; Summary'!$D$7)^AL$1))),(_xlfn.WEIBULL.DIST(AL$1,$L115,$K115,FALSE)*$S115*((1+'Inputs &amp; Summary'!$D$7)^AL$1))),IF($M115=Lists!$H$3,IF($K115&lt;1,((($R115*(1-$E115)+$Q115*(1-$F115))/$K115)*((1+'Inputs &amp; Summary'!$D$7)^AL$1)),((INT(AL$1/$K115)-INT((AL$1-1)/$K115))*($R115*(1-$E115)+$Q115*(1-$F115))*((1+'Inputs &amp; Summary'!$D$7)^AL$1))),((_xlfn.WEIBULL.DIST(AL$1,$L115,$K115,FALSE)*($R115*(1-$E115)+$Q115*(1-$F115))*((1+'Inputs &amp; Summary'!$D$7)^AL$1))))))</f>
        <v>0</v>
      </c>
      <c r="AM115" s="248">
        <f>$D115*IF(AM$1&gt;'Inputs &amp; Summary'!$D$5,0,IF(AM$1&gt;VLOOKUP($G115,Lists!$J$17:$K$21,2),IF($M115=Lists!$H$3,IF($K115&lt;1,(($S115/$K115)*((1+'Inputs &amp; Summary'!$D$7)^AM$1)),((INT(AM$1/$K115)-INT((AM$1-1)/$K115))*$S115*((1+'Inputs &amp; Summary'!$D$7)^AM$1))),(_xlfn.WEIBULL.DIST(AM$1,$L115,$K115,FALSE)*$S115*((1+'Inputs &amp; Summary'!$D$7)^AM$1))),IF($M115=Lists!$H$3,IF($K115&lt;1,((($R115*(1-$E115)+$Q115*(1-$F115))/$K115)*((1+'Inputs &amp; Summary'!$D$7)^AM$1)),((INT(AM$1/$K115)-INT((AM$1-1)/$K115))*($R115*(1-$E115)+$Q115*(1-$F115))*((1+'Inputs &amp; Summary'!$D$7)^AM$1))),((_xlfn.WEIBULL.DIST(AM$1,$L115,$K115,FALSE)*($R115*(1-$E115)+$Q115*(1-$F115))*((1+'Inputs &amp; Summary'!$D$7)^AM$1))))))</f>
        <v>0</v>
      </c>
      <c r="AN115" s="248">
        <f>$D115*IF(AN$1&gt;'Inputs &amp; Summary'!$D$5,0,IF(AN$1&gt;VLOOKUP($G115,Lists!$J$17:$K$21,2),IF($M115=Lists!$H$3,IF($K115&lt;1,(($S115/$K115)*((1+'Inputs &amp; Summary'!$D$7)^AN$1)),((INT(AN$1/$K115)-INT((AN$1-1)/$K115))*$S115*((1+'Inputs &amp; Summary'!$D$7)^AN$1))),(_xlfn.WEIBULL.DIST(AN$1,$L115,$K115,FALSE)*$S115*((1+'Inputs &amp; Summary'!$D$7)^AN$1))),IF($M115=Lists!$H$3,IF($K115&lt;1,((($R115*(1-$E115)+$Q115*(1-$F115))/$K115)*((1+'Inputs &amp; Summary'!$D$7)^AN$1)),((INT(AN$1/$K115)-INT((AN$1-1)/$K115))*($R115*(1-$E115)+$Q115*(1-$F115))*((1+'Inputs &amp; Summary'!$D$7)^AN$1))),((_xlfn.WEIBULL.DIST(AN$1,$L115,$K115,FALSE)*($R115*(1-$E115)+$Q115*(1-$F115))*((1+'Inputs &amp; Summary'!$D$7)^AN$1))))))</f>
        <v>0</v>
      </c>
      <c r="AO115" s="248">
        <f>$D115*IF(AO$1&gt;'Inputs &amp; Summary'!$D$5,0,IF(AO$1&gt;VLOOKUP($G115,Lists!$J$17:$K$21,2),IF($M115=Lists!$H$3,IF($K115&lt;1,(($S115/$K115)*((1+'Inputs &amp; Summary'!$D$7)^AO$1)),((INT(AO$1/$K115)-INT((AO$1-1)/$K115))*$S115*((1+'Inputs &amp; Summary'!$D$7)^AO$1))),(_xlfn.WEIBULL.DIST(AO$1,$L115,$K115,FALSE)*$S115*((1+'Inputs &amp; Summary'!$D$7)^AO$1))),IF($M115=Lists!$H$3,IF($K115&lt;1,((($R115*(1-$E115)+$Q115*(1-$F115))/$K115)*((1+'Inputs &amp; Summary'!$D$7)^AO$1)),((INT(AO$1/$K115)-INT((AO$1-1)/$K115))*($R115*(1-$E115)+$Q115*(1-$F115))*((1+'Inputs &amp; Summary'!$D$7)^AO$1))),((_xlfn.WEIBULL.DIST(AO$1,$L115,$K115,FALSE)*($R115*(1-$E115)+$Q115*(1-$F115))*((1+'Inputs &amp; Summary'!$D$7)^AO$1))))))</f>
        <v>0</v>
      </c>
      <c r="AP115" s="248">
        <f>$D115*IF(AP$1&gt;'Inputs &amp; Summary'!$D$5,0,IF(AP$1&gt;VLOOKUP($G115,Lists!$J$17:$K$21,2),IF($M115=Lists!$H$3,IF($K115&lt;1,(($S115/$K115)*((1+'Inputs &amp; Summary'!$D$7)^AP$1)),((INT(AP$1/$K115)-INT((AP$1-1)/$K115))*$S115*((1+'Inputs &amp; Summary'!$D$7)^AP$1))),(_xlfn.WEIBULL.DIST(AP$1,$L115,$K115,FALSE)*$S115*((1+'Inputs &amp; Summary'!$D$7)^AP$1))),IF($M115=Lists!$H$3,IF($K115&lt;1,((($R115*(1-$E115)+$Q115*(1-$F115))/$K115)*((1+'Inputs &amp; Summary'!$D$7)^AP$1)),((INT(AP$1/$K115)-INT((AP$1-1)/$K115))*($R115*(1-$E115)+$Q115*(1-$F115))*((1+'Inputs &amp; Summary'!$D$7)^AP$1))),((_xlfn.WEIBULL.DIST(AP$1,$L115,$K115,FALSE)*($R115*(1-$E115)+$Q115*(1-$F115))*((1+'Inputs &amp; Summary'!$D$7)^AP$1))))))</f>
        <v>0</v>
      </c>
      <c r="AQ115" s="248">
        <f>$D115*IF(AQ$1&gt;'Inputs &amp; Summary'!$D$5,0,IF(AQ$1&gt;VLOOKUP($G115,Lists!$J$17:$K$21,2),IF($M115=Lists!$H$3,IF($K115&lt;1,(($S115/$K115)*((1+'Inputs &amp; Summary'!$D$7)^AQ$1)),((INT(AQ$1/$K115)-INT((AQ$1-1)/$K115))*$S115*((1+'Inputs &amp; Summary'!$D$7)^AQ$1))),(_xlfn.WEIBULL.DIST(AQ$1,$L115,$K115,FALSE)*$S115*((1+'Inputs &amp; Summary'!$D$7)^AQ$1))),IF($M115=Lists!$H$3,IF($K115&lt;1,((($R115*(1-$E115)+$Q115*(1-$F115))/$K115)*((1+'Inputs &amp; Summary'!$D$7)^AQ$1)),((INT(AQ$1/$K115)-INT((AQ$1-1)/$K115))*($R115*(1-$E115)+$Q115*(1-$F115))*((1+'Inputs &amp; Summary'!$D$7)^AQ$1))),((_xlfn.WEIBULL.DIST(AQ$1,$L115,$K115,FALSE)*($R115*(1-$E115)+$Q115*(1-$F115))*((1+'Inputs &amp; Summary'!$D$7)^AQ$1))))))</f>
        <v>0</v>
      </c>
      <c r="AR115" s="248">
        <f>$D115*IF(AR$1&gt;'Inputs &amp; Summary'!$D$5,0,IF(AR$1&gt;VLOOKUP($G115,Lists!$J$17:$K$21,2),IF($M115=Lists!$H$3,IF($K115&lt;1,(($S115/$K115)*((1+'Inputs &amp; Summary'!$D$7)^AR$1)),((INT(AR$1/$K115)-INT((AR$1-1)/$K115))*$S115*((1+'Inputs &amp; Summary'!$D$7)^AR$1))),(_xlfn.WEIBULL.DIST(AR$1,$L115,$K115,FALSE)*$S115*((1+'Inputs &amp; Summary'!$D$7)^AR$1))),IF($M115=Lists!$H$3,IF($K115&lt;1,((($R115*(1-$E115)+$Q115*(1-$F115))/$K115)*((1+'Inputs &amp; Summary'!$D$7)^AR$1)),((INT(AR$1/$K115)-INT((AR$1-1)/$K115))*($R115*(1-$E115)+$Q115*(1-$F115))*((1+'Inputs &amp; Summary'!$D$7)^AR$1))),((_xlfn.WEIBULL.DIST(AR$1,$L115,$K115,FALSE)*($R115*(1-$E115)+$Q115*(1-$F115))*((1+'Inputs &amp; Summary'!$D$7)^AR$1))))))</f>
        <v>0</v>
      </c>
      <c r="AS115" s="248">
        <f>$D115*IF(AS$1&gt;'Inputs &amp; Summary'!$D$5,0,IF(AS$1&gt;VLOOKUP($G115,Lists!$J$17:$K$21,2),IF($M115=Lists!$H$3,IF($K115&lt;1,(($S115/$K115)*((1+'Inputs &amp; Summary'!$D$7)^AS$1)),((INT(AS$1/$K115)-INT((AS$1-1)/$K115))*$S115*((1+'Inputs &amp; Summary'!$D$7)^AS$1))),(_xlfn.WEIBULL.DIST(AS$1,$L115,$K115,FALSE)*$S115*((1+'Inputs &amp; Summary'!$D$7)^AS$1))),IF($M115=Lists!$H$3,IF($K115&lt;1,((($R115*(1-$E115)+$Q115*(1-$F115))/$K115)*((1+'Inputs &amp; Summary'!$D$7)^AS$1)),((INT(AS$1/$K115)-INT((AS$1-1)/$K115))*($R115*(1-$E115)+$Q115*(1-$F115))*((1+'Inputs &amp; Summary'!$D$7)^AS$1))),((_xlfn.WEIBULL.DIST(AS$1,$L115,$K115,FALSE)*($R115*(1-$E115)+$Q115*(1-$F115))*((1+'Inputs &amp; Summary'!$D$7)^AS$1))))))</f>
        <v>0</v>
      </c>
      <c r="AT115" s="248">
        <f>$D115*IF(AT$1&gt;'Inputs &amp; Summary'!$D$5,0,IF(AT$1&gt;VLOOKUP($G115,Lists!$J$17:$K$21,2),IF($M115=Lists!$H$3,IF($K115&lt;1,(($S115/$K115)*((1+'Inputs &amp; Summary'!$D$7)^AT$1)),((INT(AT$1/$K115)-INT((AT$1-1)/$K115))*$S115*((1+'Inputs &amp; Summary'!$D$7)^AT$1))),(_xlfn.WEIBULL.DIST(AT$1,$L115,$K115,FALSE)*$S115*((1+'Inputs &amp; Summary'!$D$7)^AT$1))),IF($M115=Lists!$H$3,IF($K115&lt;1,((($R115*(1-$E115)+$Q115*(1-$F115))/$K115)*((1+'Inputs &amp; Summary'!$D$7)^AT$1)),((INT(AT$1/$K115)-INT((AT$1-1)/$K115))*($R115*(1-$E115)+$Q115*(1-$F115))*((1+'Inputs &amp; Summary'!$D$7)^AT$1))),((_xlfn.WEIBULL.DIST(AT$1,$L115,$K115,FALSE)*($R115*(1-$E115)+$Q115*(1-$F115))*((1+'Inputs &amp; Summary'!$D$7)^AT$1))))))</f>
        <v>0</v>
      </c>
      <c r="AU115" s="248">
        <f>$D115*IF(AU$1&gt;'Inputs &amp; Summary'!$D$5,0,IF(AU$1&gt;VLOOKUP($G115,Lists!$J$17:$K$21,2),IF($M115=Lists!$H$3,IF($K115&lt;1,(($S115/$K115)*((1+'Inputs &amp; Summary'!$D$7)^AU$1)),((INT(AU$1/$K115)-INT((AU$1-1)/$K115))*$S115*((1+'Inputs &amp; Summary'!$D$7)^AU$1))),(_xlfn.WEIBULL.DIST(AU$1,$L115,$K115,FALSE)*$S115*((1+'Inputs &amp; Summary'!$D$7)^AU$1))),IF($M115=Lists!$H$3,IF($K115&lt;1,((($R115*(1-$E115)+$Q115*(1-$F115))/$K115)*((1+'Inputs &amp; Summary'!$D$7)^AU$1)),((INT(AU$1/$K115)-INT((AU$1-1)/$K115))*($R115*(1-$E115)+$Q115*(1-$F115))*((1+'Inputs &amp; Summary'!$D$7)^AU$1))),((_xlfn.WEIBULL.DIST(AU$1,$L115,$K115,FALSE)*($R115*(1-$E115)+$Q115*(1-$F115))*((1+'Inputs &amp; Summary'!$D$7)^AU$1))))))</f>
        <v>0</v>
      </c>
      <c r="AV115" s="248">
        <f>$D115*IF(AV$1&gt;'Inputs &amp; Summary'!$D$5,0,IF(AV$1&gt;VLOOKUP($G115,Lists!$J$17:$K$21,2),IF($M115=Lists!$H$3,IF($K115&lt;1,(($S115/$K115)*((1+'Inputs &amp; Summary'!$D$7)^AV$1)),((INT(AV$1/$K115)-INT((AV$1-1)/$K115))*$S115*((1+'Inputs &amp; Summary'!$D$7)^AV$1))),(_xlfn.WEIBULL.DIST(AV$1,$L115,$K115,FALSE)*$S115*((1+'Inputs &amp; Summary'!$D$7)^AV$1))),IF($M115=Lists!$H$3,IF($K115&lt;1,((($R115*(1-$E115)+$Q115*(1-$F115))/$K115)*((1+'Inputs &amp; Summary'!$D$7)^AV$1)),((INT(AV$1/$K115)-INT((AV$1-1)/$K115))*($R115*(1-$E115)+$Q115*(1-$F115))*((1+'Inputs &amp; Summary'!$D$7)^AV$1))),((_xlfn.WEIBULL.DIST(AV$1,$L115,$K115,FALSE)*($R115*(1-$E115)+$Q115*(1-$F115))*((1+'Inputs &amp; Summary'!$D$7)^AV$1))))))</f>
        <v>0</v>
      </c>
      <c r="AW115" s="248">
        <f>$D115*IF(AW$1&gt;'Inputs &amp; Summary'!$D$5,0,IF(AW$1&gt;VLOOKUP($G115,Lists!$J$17:$K$21,2),IF($M115=Lists!$H$3,IF($K115&lt;1,(($S115/$K115)*((1+'Inputs &amp; Summary'!$D$7)^AW$1)),((INT(AW$1/$K115)-INT((AW$1-1)/$K115))*$S115*((1+'Inputs &amp; Summary'!$D$7)^AW$1))),(_xlfn.WEIBULL.DIST(AW$1,$L115,$K115,FALSE)*$S115*((1+'Inputs &amp; Summary'!$D$7)^AW$1))),IF($M115=Lists!$H$3,IF($K115&lt;1,((($R115*(1-$E115)+$Q115*(1-$F115))/$K115)*((1+'Inputs &amp; Summary'!$D$7)^AW$1)),((INT(AW$1/$K115)-INT((AW$1-1)/$K115))*($R115*(1-$E115)+$Q115*(1-$F115))*((1+'Inputs &amp; Summary'!$D$7)^AW$1))),((_xlfn.WEIBULL.DIST(AW$1,$L115,$K115,FALSE)*($R115*(1-$E115)+$Q115*(1-$F115))*((1+'Inputs &amp; Summary'!$D$7)^AW$1))))))</f>
        <v>0</v>
      </c>
      <c r="AX115" s="248">
        <f>$D115*IF(AX$1&gt;'Inputs &amp; Summary'!$D$5,0,IF(AX$1&gt;VLOOKUP($G115,Lists!$J$17:$K$21,2),IF($M115=Lists!$H$3,IF($K115&lt;1,(($S115/$K115)*((1+'Inputs &amp; Summary'!$D$7)^AX$1)),((INT(AX$1/$K115)-INT((AX$1-1)/$K115))*$S115*((1+'Inputs &amp; Summary'!$D$7)^AX$1))),(_xlfn.WEIBULL.DIST(AX$1,$L115,$K115,FALSE)*$S115*((1+'Inputs &amp; Summary'!$D$7)^AX$1))),IF($M115=Lists!$H$3,IF($K115&lt;1,((($R115*(1-$E115)+$Q115*(1-$F115))/$K115)*((1+'Inputs &amp; Summary'!$D$7)^AX$1)),((INT(AX$1/$K115)-INT((AX$1-1)/$K115))*($R115*(1-$E115)+$Q115*(1-$F115))*((1+'Inputs &amp; Summary'!$D$7)^AX$1))),((_xlfn.WEIBULL.DIST(AX$1,$L115,$K115,FALSE)*($R115*(1-$E115)+$Q115*(1-$F115))*((1+'Inputs &amp; Summary'!$D$7)^AX$1))))))</f>
        <v>0</v>
      </c>
      <c r="AY115" s="248">
        <f>$D115*IF(AY$1&gt;'Inputs &amp; Summary'!$D$5,0,IF(AY$1&gt;VLOOKUP($G115,Lists!$J$17:$K$21,2),IF($M115=Lists!$H$3,IF($K115&lt;1,(($S115/$K115)*((1+'Inputs &amp; Summary'!$D$7)^AY$1)),((INT(AY$1/$K115)-INT((AY$1-1)/$K115))*$S115*((1+'Inputs &amp; Summary'!$D$7)^AY$1))),(_xlfn.WEIBULL.DIST(AY$1,$L115,$K115,FALSE)*$S115*((1+'Inputs &amp; Summary'!$D$7)^AY$1))),IF($M115=Lists!$H$3,IF($K115&lt;1,((($R115*(1-$E115)+$Q115*(1-$F115))/$K115)*((1+'Inputs &amp; Summary'!$D$7)^AY$1)),((INT(AY$1/$K115)-INT((AY$1-1)/$K115))*($R115*(1-$E115)+$Q115*(1-$F115))*((1+'Inputs &amp; Summary'!$D$7)^AY$1))),((_xlfn.WEIBULL.DIST(AY$1,$L115,$K115,FALSE)*($R115*(1-$E115)+$Q115*(1-$F115))*((1+'Inputs &amp; Summary'!$D$7)^AY$1))))))</f>
        <v>0</v>
      </c>
      <c r="AZ115" s="248">
        <f>$D115*IF(AZ$1&gt;'Inputs &amp; Summary'!$D$5,0,IF(AZ$1&gt;VLOOKUP($G115,Lists!$J$17:$K$21,2),IF($M115=Lists!$H$3,IF($K115&lt;1,(($S115/$K115)*((1+'Inputs &amp; Summary'!$D$7)^AZ$1)),((INT(AZ$1/$K115)-INT((AZ$1-1)/$K115))*$S115*((1+'Inputs &amp; Summary'!$D$7)^AZ$1))),(_xlfn.WEIBULL.DIST(AZ$1,$L115,$K115,FALSE)*$S115*((1+'Inputs &amp; Summary'!$D$7)^AZ$1))),IF($M115=Lists!$H$3,IF($K115&lt;1,((($R115*(1-$E115)+$Q115*(1-$F115))/$K115)*((1+'Inputs &amp; Summary'!$D$7)^AZ$1)),((INT(AZ$1/$K115)-INT((AZ$1-1)/$K115))*($R115*(1-$E115)+$Q115*(1-$F115))*((1+'Inputs &amp; Summary'!$D$7)^AZ$1))),((_xlfn.WEIBULL.DIST(AZ$1,$L115,$K115,FALSE)*($R115*(1-$E115)+$Q115*(1-$F115))*((1+'Inputs &amp; Summary'!$D$7)^AZ$1))))))</f>
        <v>0</v>
      </c>
      <c r="BA115" s="248">
        <f>$D115*IF(BA$1&gt;'Inputs &amp; Summary'!$D$5,0,IF(BA$1&gt;VLOOKUP($G115,Lists!$J$17:$K$21,2),IF($M115=Lists!$H$3,IF($K115&lt;1,(($S115/$K115)*((1+'Inputs &amp; Summary'!$D$7)^BA$1)),((INT(BA$1/$K115)-INT((BA$1-1)/$K115))*$S115*((1+'Inputs &amp; Summary'!$D$7)^BA$1))),(_xlfn.WEIBULL.DIST(BA$1,$L115,$K115,FALSE)*$S115*((1+'Inputs &amp; Summary'!$D$7)^BA$1))),IF($M115=Lists!$H$3,IF($K115&lt;1,((($R115*(1-$E115)+$Q115*(1-$F115))/$K115)*((1+'Inputs &amp; Summary'!$D$7)^BA$1)),((INT(BA$1/$K115)-INT((BA$1-1)/$K115))*($R115*(1-$E115)+$Q115*(1-$F115))*((1+'Inputs &amp; Summary'!$D$7)^BA$1))),((_xlfn.WEIBULL.DIST(BA$1,$L115,$K115,FALSE)*($R115*(1-$E115)+$Q115*(1-$F115))*((1+'Inputs &amp; Summary'!$D$7)^BA$1))))))</f>
        <v>0</v>
      </c>
      <c r="BB115" s="248">
        <f>$D115*IF(BB$1&gt;'Inputs &amp; Summary'!$D$5,0,IF(BB$1&gt;VLOOKUP($G115,Lists!$J$17:$K$21,2),IF($M115=Lists!$H$3,IF($K115&lt;1,(($S115/$K115)*((1+'Inputs &amp; Summary'!$D$7)^BB$1)),((INT(BB$1/$K115)-INT((BB$1-1)/$K115))*$S115*((1+'Inputs &amp; Summary'!$D$7)^BB$1))),(_xlfn.WEIBULL.DIST(BB$1,$L115,$K115,FALSE)*$S115*((1+'Inputs &amp; Summary'!$D$7)^BB$1))),IF($M115=Lists!$H$3,IF($K115&lt;1,((($R115*(1-$E115)+$Q115*(1-$F115))/$K115)*((1+'Inputs &amp; Summary'!$D$7)^BB$1)),((INT(BB$1/$K115)-INT((BB$1-1)/$K115))*($R115*(1-$E115)+$Q115*(1-$F115))*((1+'Inputs &amp; Summary'!$D$7)^BB$1))),((_xlfn.WEIBULL.DIST(BB$1,$L115,$K115,FALSE)*($R115*(1-$E115)+$Q115*(1-$F115))*((1+'Inputs &amp; Summary'!$D$7)^BB$1))))))</f>
        <v>0</v>
      </c>
      <c r="BC115" s="248">
        <f>$D115*IF(BC$1&gt;'Inputs &amp; Summary'!$D$5,0,IF(BC$1&gt;VLOOKUP($G115,Lists!$J$17:$K$21,2),IF($M115=Lists!$H$3,IF($K115&lt;1,(($S115/$K115)*((1+'Inputs &amp; Summary'!$D$7)^BC$1)),((INT(BC$1/$K115)-INT((BC$1-1)/$K115))*$S115*((1+'Inputs &amp; Summary'!$D$7)^BC$1))),(_xlfn.WEIBULL.DIST(BC$1,$L115,$K115,FALSE)*$S115*((1+'Inputs &amp; Summary'!$D$7)^BC$1))),IF($M115=Lists!$H$3,IF($K115&lt;1,((($R115*(1-$E115)+$Q115*(1-$F115))/$K115)*((1+'Inputs &amp; Summary'!$D$7)^BC$1)),((INT(BC$1/$K115)-INT((BC$1-1)/$K115))*($R115*(1-$E115)+$Q115*(1-$F115))*((1+'Inputs &amp; Summary'!$D$7)^BC$1))),((_xlfn.WEIBULL.DIST(BC$1,$L115,$K115,FALSE)*($R115*(1-$E115)+$Q115*(1-$F115))*((1+'Inputs &amp; Summary'!$D$7)^BC$1))))))</f>
        <v>0</v>
      </c>
      <c r="BD115" s="248">
        <f>$D115*IF(BD$1&gt;'Inputs &amp; Summary'!$D$5,0,IF(BD$1&gt;VLOOKUP($G115,Lists!$J$17:$K$21,2),IF($M115=Lists!$H$3,IF($K115&lt;1,(($S115/$K115)*((1+'Inputs &amp; Summary'!$D$7)^BD$1)),((INT(BD$1/$K115)-INT((BD$1-1)/$K115))*$S115*((1+'Inputs &amp; Summary'!$D$7)^BD$1))),(_xlfn.WEIBULL.DIST(BD$1,$L115,$K115,FALSE)*$S115*((1+'Inputs &amp; Summary'!$D$7)^BD$1))),IF($M115=Lists!$H$3,IF($K115&lt;1,((($R115*(1-$E115)+$Q115*(1-$F115))/$K115)*((1+'Inputs &amp; Summary'!$D$7)^BD$1)),((INT(BD$1/$K115)-INT((BD$1-1)/$K115))*($R115*(1-$E115)+$Q115*(1-$F115))*((1+'Inputs &amp; Summary'!$D$7)^BD$1))),((_xlfn.WEIBULL.DIST(BD$1,$L115,$K115,FALSE)*($R115*(1-$E115)+$Q115*(1-$F115))*((1+'Inputs &amp; Summary'!$D$7)^BD$1))))))</f>
        <v>0</v>
      </c>
      <c r="BE115" s="248">
        <f>$D115*IF(BE$1&gt;'Inputs &amp; Summary'!$D$5,0,IF(BE$1&gt;VLOOKUP($G115,Lists!$J$17:$K$21,2),IF($M115=Lists!$H$3,IF($K115&lt;1,(($S115/$K115)*((1+'Inputs &amp; Summary'!$D$7)^BE$1)),((INT(BE$1/$K115)-INT((BE$1-1)/$K115))*$S115*((1+'Inputs &amp; Summary'!$D$7)^BE$1))),(_xlfn.WEIBULL.DIST(BE$1,$L115,$K115,FALSE)*$S115*((1+'Inputs &amp; Summary'!$D$7)^BE$1))),IF($M115=Lists!$H$3,IF($K115&lt;1,((($R115*(1-$E115)+$Q115*(1-$F115))/$K115)*((1+'Inputs &amp; Summary'!$D$7)^BE$1)),((INT(BE$1/$K115)-INT((BE$1-1)/$K115))*($R115*(1-$E115)+$Q115*(1-$F115))*((1+'Inputs &amp; Summary'!$D$7)^BE$1))),((_xlfn.WEIBULL.DIST(BE$1,$L115,$K115,FALSE)*($R115*(1-$E115)+$Q115*(1-$F115))*((1+'Inputs &amp; Summary'!$D$7)^BE$1))))))</f>
        <v>0</v>
      </c>
      <c r="BF115" s="248">
        <f>$D115*IF(BF$1&gt;'Inputs &amp; Summary'!$D$5,0,IF(BF$1&gt;VLOOKUP($G115,Lists!$J$17:$K$21,2),IF($M115=Lists!$H$3,IF($K115&lt;1,(($S115/$K115)*((1+'Inputs &amp; Summary'!$D$7)^BF$1)),((INT(BF$1/$K115)-INT((BF$1-1)/$K115))*$S115*((1+'Inputs &amp; Summary'!$D$7)^BF$1))),(_xlfn.WEIBULL.DIST(BF$1,$L115,$K115,FALSE)*$S115*((1+'Inputs &amp; Summary'!$D$7)^BF$1))),IF($M115=Lists!$H$3,IF($K115&lt;1,((($R115*(1-$E115)+$Q115*(1-$F115))/$K115)*((1+'Inputs &amp; Summary'!$D$7)^BF$1)),((INT(BF$1/$K115)-INT((BF$1-1)/$K115))*($R115*(1-$E115)+$Q115*(1-$F115))*((1+'Inputs &amp; Summary'!$D$7)^BF$1))),((_xlfn.WEIBULL.DIST(BF$1,$L115,$K115,FALSE)*($R115*(1-$E115)+$Q115*(1-$F115))*((1+'Inputs &amp; Summary'!$D$7)^BF$1))))))</f>
        <v>0</v>
      </c>
      <c r="BG115" s="248">
        <f>$D115*IF(BG$1&gt;'Inputs &amp; Summary'!$D$5,0,IF(BG$1&gt;VLOOKUP($G115,Lists!$J$17:$K$21,2),IF($M115=Lists!$H$3,IF($K115&lt;1,(($S115/$K115)*((1+'Inputs &amp; Summary'!$D$7)^BG$1)),((INT(BG$1/$K115)-INT((BG$1-1)/$K115))*$S115*((1+'Inputs &amp; Summary'!$D$7)^BG$1))),(_xlfn.WEIBULL.DIST(BG$1,$L115,$K115,FALSE)*$S115*((1+'Inputs &amp; Summary'!$D$7)^BG$1))),IF($M115=Lists!$H$3,IF($K115&lt;1,((($R115*(1-$E115)+$Q115*(1-$F115))/$K115)*((1+'Inputs &amp; Summary'!$D$7)^BG$1)),((INT(BG$1/$K115)-INT((BG$1-1)/$K115))*($R115*(1-$E115)+$Q115*(1-$F115))*((1+'Inputs &amp; Summary'!$D$7)^BG$1))),((_xlfn.WEIBULL.DIST(BG$1,$L115,$K115,FALSE)*($R115*(1-$E115)+$Q115*(1-$F115))*((1+'Inputs &amp; Summary'!$D$7)^BG$1))))))</f>
        <v>0</v>
      </c>
      <c r="BH115" s="248">
        <f>$D115*IF(BH$1&gt;'Inputs &amp; Summary'!$D$5,0,IF(BH$1&gt;VLOOKUP($G115,Lists!$J$17:$K$21,2),IF($M115=Lists!$H$3,IF($K115&lt;1,(($S115/$K115)*((1+'Inputs &amp; Summary'!$D$7)^BH$1)),((INT(BH$1/$K115)-INT((BH$1-1)/$K115))*$S115*((1+'Inputs &amp; Summary'!$D$7)^BH$1))),(_xlfn.WEIBULL.DIST(BH$1,$L115,$K115,FALSE)*$S115*((1+'Inputs &amp; Summary'!$D$7)^BH$1))),IF($M115=Lists!$H$3,IF($K115&lt;1,((($R115*(1-$E115)+$Q115*(1-$F115))/$K115)*((1+'Inputs &amp; Summary'!$D$7)^BH$1)),((INT(BH$1/$K115)-INT((BH$1-1)/$K115))*($R115*(1-$E115)+$Q115*(1-$F115))*((1+'Inputs &amp; Summary'!$D$7)^BH$1))),((_xlfn.WEIBULL.DIST(BH$1,$L115,$K115,FALSE)*($R115*(1-$E115)+$Q115*(1-$F115))*((1+'Inputs &amp; Summary'!$D$7)^BH$1))))))</f>
        <v>0</v>
      </c>
      <c r="BI115" s="248">
        <f>$D115*IF(BI$1&gt;'Inputs &amp; Summary'!$D$5,0,IF(BI$1&gt;VLOOKUP($G115,Lists!$J$17:$K$21,2),IF($M115=Lists!$H$3,IF($K115&lt;1,(($S115/$K115)*((1+'Inputs &amp; Summary'!$D$7)^BI$1)),((INT(BI$1/$K115)-INT((BI$1-1)/$K115))*$S115*((1+'Inputs &amp; Summary'!$D$7)^BI$1))),(_xlfn.WEIBULL.DIST(BI$1,$L115,$K115,FALSE)*$S115*((1+'Inputs &amp; Summary'!$D$7)^BI$1))),IF($M115=Lists!$H$3,IF($K115&lt;1,((($R115*(1-$E115)+$Q115*(1-$F115))/$K115)*((1+'Inputs &amp; Summary'!$D$7)^BI$1)),((INT(BI$1/$K115)-INT((BI$1-1)/$K115))*($R115*(1-$E115)+$Q115*(1-$F115))*((1+'Inputs &amp; Summary'!$D$7)^BI$1))),((_xlfn.WEIBULL.DIST(BI$1,$L115,$K115,FALSE)*($R115*(1-$E115)+$Q115*(1-$F115))*((1+'Inputs &amp; Summary'!$D$7)^BI$1))))))</f>
        <v>0</v>
      </c>
      <c r="BJ115" s="248">
        <f>$D115*IF(BJ$1&gt;'Inputs &amp; Summary'!$D$5,0,IF(BJ$1&gt;VLOOKUP($G115,Lists!$J$17:$K$21,2),IF($M115=Lists!$H$3,IF($K115&lt;1,(($S115/$K115)*((1+'Inputs &amp; Summary'!$D$7)^BJ$1)),((INT(BJ$1/$K115)-INT((BJ$1-1)/$K115))*$S115*((1+'Inputs &amp; Summary'!$D$7)^BJ$1))),(_xlfn.WEIBULL.DIST(BJ$1,$L115,$K115,FALSE)*$S115*((1+'Inputs &amp; Summary'!$D$7)^BJ$1))),IF($M115=Lists!$H$3,IF($K115&lt;1,((($R115*(1-$E115)+$Q115*(1-$F115))/$K115)*((1+'Inputs &amp; Summary'!$D$7)^BJ$1)),((INT(BJ$1/$K115)-INT((BJ$1-1)/$K115))*($R115*(1-$E115)+$Q115*(1-$F115))*((1+'Inputs &amp; Summary'!$D$7)^BJ$1))),((_xlfn.WEIBULL.DIST(BJ$1,$L115,$K115,FALSE)*($R115*(1-$E115)+$Q115*(1-$F115))*((1+'Inputs &amp; Summary'!$D$7)^BJ$1))))))</f>
        <v>0</v>
      </c>
      <c r="BK115" s="248">
        <f>$D115*IF(BK$1&gt;'Inputs &amp; Summary'!$D$5,0,IF(BK$1&gt;VLOOKUP($G115,Lists!$J$17:$K$21,2),IF($M115=Lists!$H$3,IF($K115&lt;1,(($S115/$K115)*((1+'Inputs &amp; Summary'!$D$7)^BK$1)),((INT(BK$1/$K115)-INT((BK$1-1)/$K115))*$S115*((1+'Inputs &amp; Summary'!$D$7)^BK$1))),(_xlfn.WEIBULL.DIST(BK$1,$L115,$K115,FALSE)*$S115*((1+'Inputs &amp; Summary'!$D$7)^BK$1))),IF($M115=Lists!$H$3,IF($K115&lt;1,((($R115*(1-$E115)+$Q115*(1-$F115))/$K115)*((1+'Inputs &amp; Summary'!$D$7)^BK$1)),((INT(BK$1/$K115)-INT((BK$1-1)/$K115))*($R115*(1-$E115)+$Q115*(1-$F115))*((1+'Inputs &amp; Summary'!$D$7)^BK$1))),((_xlfn.WEIBULL.DIST(BK$1,$L115,$K115,FALSE)*($R115*(1-$E115)+$Q115*(1-$F115))*((1+'Inputs &amp; Summary'!$D$7)^BK$1))))))</f>
        <v>0</v>
      </c>
      <c r="BL115" s="248">
        <f>$D115*IF(BL$1&gt;'Inputs &amp; Summary'!$D$5,0,IF(BL$1&gt;VLOOKUP($G115,Lists!$J$17:$K$21,2),IF($M115=Lists!$H$3,IF($K115&lt;1,(($S115/$K115)*((1+'Inputs &amp; Summary'!$D$7)^BL$1)),((INT(BL$1/$K115)-INT((BL$1-1)/$K115))*$S115*((1+'Inputs &amp; Summary'!$D$7)^BL$1))),(_xlfn.WEIBULL.DIST(BL$1,$L115,$K115,FALSE)*$S115*((1+'Inputs &amp; Summary'!$D$7)^BL$1))),IF($M115=Lists!$H$3,IF($K115&lt;1,((($R115*(1-$E115)+$Q115*(1-$F115))/$K115)*((1+'Inputs &amp; Summary'!$D$7)^BL$1)),((INT(BL$1/$K115)-INT((BL$1-1)/$K115))*($R115*(1-$E115)+$Q115*(1-$F115))*((1+'Inputs &amp; Summary'!$D$7)^BL$1))),((_xlfn.WEIBULL.DIST(BL$1,$L115,$K115,FALSE)*($R115*(1-$E115)+$Q115*(1-$F115))*((1+'Inputs &amp; Summary'!$D$7)^BL$1))))))</f>
        <v>0</v>
      </c>
    </row>
    <row r="116" spans="1:64" x14ac:dyDescent="0.3">
      <c r="A116" s="236" t="s">
        <v>46</v>
      </c>
      <c r="B116" s="117" t="str">
        <f>IF('Inputs &amp; Summary'!$D$15=Lists!$E$3,INDEX('Residential Rooftop Details'!$A$30:$X$158,MATCH('Cash Flow'!$A116,'Residential Rooftop Details'!$A$30:$A$158,0),COLUMN(B$1)),IF('Inputs &amp; Summary'!$D$15=Lists!$E$4,INDEX('Commercial Rooftop Details'!$A$30:$V$158,MATCH('Cash Flow'!$A116,'Commercial Rooftop Details'!$A$30:$A$158,0),COLUMN(B$1)),INDEX('Ground-Mount Details'!$A$30:$V$158,MATCH('Cash Flow'!$A116,'Ground-Mount Details'!$A$30:$A$158,0),COLUMN(B$1))))</f>
        <v>Preventive</v>
      </c>
      <c r="C116" s="117" t="str">
        <f>IF('Inputs &amp; Summary'!$D$15=Lists!$E$3,INDEX('Residential Rooftop Details'!$A$30:$X$158,MATCH('Cash Flow'!$A116,'Residential Rooftop Details'!$A$30:$A$158,0),COLUMN(C$1)),IF('Inputs &amp; Summary'!$D$15=Lists!$E$4,INDEX('Commercial Rooftop Details'!$A$30:$V$158,MATCH('Cash Flow'!$A116,'Commercial Rooftop Details'!$A$30:$A$158,0),COLUMN(C$1)),INDEX('Ground-Mount Details'!$A$30:$V$158,MATCH('Cash Flow'!$A116,'Ground-Mount Details'!$A$30:$A$158,0),COLUMN(C$1))))</f>
        <v>Tracker</v>
      </c>
      <c r="D116" s="117">
        <f>IF('Inputs &amp; Summary'!$D$15=Lists!$E$3,INDEX('Residential Rooftop Details'!$A$30:$X$158,MATCH('Cash Flow'!$A116,'Residential Rooftop Details'!$A$30:$A$158,0),COLUMN(D$1)),IF('Inputs &amp; Summary'!$D$15=Lists!$E$4,INDEX('Commercial Rooftop Details'!$A$30:$V$158,MATCH('Cash Flow'!$A116,'Commercial Rooftop Details'!$A$30:$A$158,0),COLUMN(D$1)),INDEX('Ground-Mount Details'!$A$30:$V$158,MATCH('Cash Flow'!$A116,'Ground-Mount Details'!$A$30:$A$158,0),COLUMN(D$1))))</f>
        <v>0</v>
      </c>
      <c r="E116" s="117">
        <f>IF('Inputs &amp; Summary'!$D$15=Lists!$E$3,INDEX('Residential Rooftop Details'!$A$30:$X$158,MATCH('Cash Flow'!$A116,'Residential Rooftop Details'!$A$30:$A$158,0),COLUMN(E$1)),IF('Inputs &amp; Summary'!$D$15=Lists!$E$4,INDEX('Commercial Rooftop Details'!$A$30:$V$158,MATCH('Cash Flow'!$A116,'Commercial Rooftop Details'!$A$30:$A$158,0),COLUMN(E$1)),INDEX('Ground-Mount Details'!$A$30:$V$158,MATCH('Cash Flow'!$A116,'Ground-Mount Details'!$A$30:$A$158,0),COLUMN(E$1))))</f>
        <v>0</v>
      </c>
      <c r="F116" s="117">
        <f>IF('Inputs &amp; Summary'!$D$15=Lists!$E$3,INDEX('Residential Rooftop Details'!$A$30:$X$158,MATCH('Cash Flow'!$A116,'Residential Rooftop Details'!$A$30:$A$158,0),COLUMN(F$1)),IF('Inputs &amp; Summary'!$D$15=Lists!$E$4,INDEX('Commercial Rooftop Details'!$A$30:$V$158,MATCH('Cash Flow'!$A116,'Commercial Rooftop Details'!$A$30:$A$158,0),COLUMN(F$1)),INDEX('Ground-Mount Details'!$A$30:$V$158,MATCH('Cash Flow'!$A116,'Ground-Mount Details'!$A$30:$A$158,0),COLUMN(F$1))))</f>
        <v>0</v>
      </c>
      <c r="G116" s="237" t="str">
        <f>IF('Inputs &amp; Summary'!$D$15=Lists!$E$3,INDEX('Residential Rooftop Details'!$A$30:$X$158,MATCH('Cash Flow'!$A116,'Residential Rooftop Details'!$A$30:$A$158,0),COLUMN(G$1)),IF('Inputs &amp; Summary'!$D$15=Lists!$E$4,INDEX('Commercial Rooftop Details'!$A$30:$V$158,MATCH('Cash Flow'!$A116,'Commercial Rooftop Details'!$A$30:$A$158,0),COLUMN(G$1)),INDEX('Ground-Mount Details'!$A$30:$V$158,MATCH('Cash Flow'!$A116,'Ground-Mount Details'!$A$30:$A$158,0),COLUMN(G$1))))</f>
        <v>N/A</v>
      </c>
      <c r="H116" s="237" t="str">
        <f>IF('Inputs &amp; Summary'!$D$15=Lists!$E$3,INDEX('Residential Rooftop Details'!$A$30:$X$158,MATCH('Cash Flow'!$A116,'Residential Rooftop Details'!$A$30:$A$158,0),COLUMN(H$1)),IF('Inputs &amp; Summary'!$D$15=Lists!$E$4,INDEX('Commercial Rooftop Details'!$A$30:$V$158,MATCH('Cash Flow'!$A116,'Commercial Rooftop Details'!$A$30:$A$158,0),COLUMN(H$1)),INDEX('Ground-Mount Details'!$A$30:$V$158,MATCH('Cash Flow'!$A116,'Ground-Mount Details'!$A$30:$A$158,0),COLUMN(H$1))))</f>
        <v>connection</v>
      </c>
      <c r="I116" s="237" t="str">
        <f>IF('Inputs &amp; Summary'!$D$15=Lists!$E$3,INDEX('Residential Rooftop Details'!$A$30:$X$158,MATCH('Cash Flow'!$A116,'Residential Rooftop Details'!$A$30:$A$158,0),COLUMN(I$1)),IF('Inputs &amp; Summary'!$D$15=Lists!$E$4,INDEX('Commercial Rooftop Details'!$A$30:$V$158,MATCH('Cash Flow'!$A116,'Commercial Rooftop Details'!$A$30:$A$158,0),COLUMN(I$1)),INDEX('Ground-Mount Details'!$A$30:$V$158,MATCH('Cash Flow'!$A116,'Ground-Mount Details'!$A$30:$A$158,0),COLUMN(I$1))))</f>
        <v>Inspector</v>
      </c>
      <c r="J116" s="238">
        <f>IF('Inputs &amp; Summary'!$D$15=Lists!$E$3,INDEX('Residential Rooftop Details'!$A$30:$X$158,MATCH('Cash Flow'!$A116,'Residential Rooftop Details'!$A$30:$A$158,0),COLUMN(J$1)),IF('Inputs &amp; Summary'!$D$15=Lists!$E$4,INDEX('Commercial Rooftop Details'!$A$30:$V$158,MATCH('Cash Flow'!$A116,'Commercial Rooftop Details'!$A$30:$A$158,0),COLUMN(J$1)),INDEX('Ground-Mount Details'!$A$30:$V$158,MATCH('Cash Flow'!$A116,'Ground-Mount Details'!$A$30:$A$158,0),COLUMN(J$1))))</f>
        <v>25.173076923076923</v>
      </c>
      <c r="K116" s="239">
        <f>IF('Inputs &amp; Summary'!$D$15=Lists!$E$3,INDEX('Residential Rooftop Details'!$A$30:$X$158,MATCH('Cash Flow'!$A116,'Residential Rooftop Details'!$A$30:$A$158,0),COLUMN(K$1)),IF('Inputs &amp; Summary'!$D$15=Lists!$E$4,INDEX('Commercial Rooftop Details'!$A$30:$V$158,MATCH('Cash Flow'!$A116,'Commercial Rooftop Details'!$A$30:$A$158,0),COLUMN(K$1)),INDEX('Ground-Mount Details'!$A$30:$V$158,MATCH('Cash Flow'!$A116,'Ground-Mount Details'!$A$30:$A$158,0),COLUMN(K$1))))</f>
        <v>1</v>
      </c>
      <c r="L116" s="239">
        <f>IF('Inputs &amp; Summary'!$D$15=Lists!$E$3,INDEX('Residential Rooftop Details'!$A$30:$X$158,MATCH('Cash Flow'!$A116,'Residential Rooftop Details'!$A$30:$A$158,0),COLUMN(L$1)),IF('Inputs &amp; Summary'!$D$15=Lists!$E$4,INDEX('Commercial Rooftop Details'!$A$30:$V$158,MATCH('Cash Flow'!$A116,'Commercial Rooftop Details'!$A$30:$A$158,0),COLUMN(L$1)),INDEX('Ground-Mount Details'!$A$30:$V$158,MATCH('Cash Flow'!$A116,'Ground-Mount Details'!$A$30:$A$158,0),COLUMN(L$1))))</f>
        <v>1</v>
      </c>
      <c r="M116" s="238" t="str">
        <f>IF('Inputs &amp; Summary'!$D$15=Lists!$E$3,INDEX('Residential Rooftop Details'!$A$30:$X$158,MATCH('Cash Flow'!$A116,'Residential Rooftop Details'!$A$30:$A$158,0),COLUMN(M$1)),IF('Inputs &amp; Summary'!$D$15=Lists!$E$4,INDEX('Commercial Rooftop Details'!$A$30:$V$158,MATCH('Cash Flow'!$A116,'Commercial Rooftop Details'!$A$30:$A$158,0),COLUMN(M$1)),INDEX('Ground-Mount Details'!$A$30:$V$158,MATCH('Cash Flow'!$A116,'Ground-Mount Details'!$A$30:$A$158,0),COLUMN(M$1))))</f>
        <v>interval</v>
      </c>
      <c r="N116" s="240">
        <f>IF('Inputs &amp; Summary'!$D$15=Lists!$E$3,INDEX('Residential Rooftop Details'!$A$30:$X$158,MATCH('Cash Flow'!$A116,'Residential Rooftop Details'!$A$30:$A$158,0),COLUMN(N$1)),IF('Inputs &amp; Summary'!$D$15=Lists!$E$4,INDEX('Commercial Rooftop Details'!$A$30:$V$158,MATCH('Cash Flow'!$A116,'Commercial Rooftop Details'!$A$30:$A$158,0),COLUMN(N$1)),INDEX('Ground-Mount Details'!$A$30:$V$158,MATCH('Cash Flow'!$A116,'Ground-Mount Details'!$A$30:$A$158,0),COLUMN(N$1))))</f>
        <v>103.04449648711943</v>
      </c>
      <c r="O116" s="239">
        <f>IF('Inputs &amp; Summary'!$D$15=Lists!$E$3,INDEX('Residential Rooftop Details'!$A$30:$X$158,MATCH('Cash Flow'!$A116,'Residential Rooftop Details'!$A$30:$A$158,0),COLUMN(O$1)),IF('Inputs &amp; Summary'!$D$15=Lists!$E$4,INDEX('Commercial Rooftop Details'!$A$30:$V$158,MATCH('Cash Flow'!$A116,'Commercial Rooftop Details'!$A$30:$A$158,0),COLUMN(O$1)),INDEX('Ground-Mount Details'!$A$30:$V$158,MATCH('Cash Flow'!$A116,'Ground-Mount Details'!$A$30:$A$158,0),COLUMN(O$1))))</f>
        <v>0.1</v>
      </c>
      <c r="P116" s="241">
        <f>IF('Inputs &amp; Summary'!$D$15=Lists!$E$3,INDEX('Residential Rooftop Details'!$A$30:$X$158,MATCH('Cash Flow'!$A116,'Residential Rooftop Details'!$A$30:$A$158,0),COLUMN(P$1)),IF('Inputs &amp; Summary'!$D$15=Lists!$E$4,INDEX('Commercial Rooftop Details'!$A$30:$V$158,MATCH('Cash Flow'!$A116,'Commercial Rooftop Details'!$A$30:$A$158,0),COLUMN(P$1)),INDEX('Ground-Mount Details'!$A$30:$V$158,MATCH('Cash Flow'!$A116,'Ground-Mount Details'!$A$30:$A$158,0),COLUMN(P$1))))</f>
        <v>0</v>
      </c>
      <c r="Q116" s="242">
        <f>IF('Inputs &amp; Summary'!$D$15=Lists!$E$3,INDEX('Residential Rooftop Details'!$A$30:$X$158,MATCH('Cash Flow'!$A116,'Residential Rooftop Details'!$A$30:$A$158,0),COLUMN(Q$1)),IF('Inputs &amp; Summary'!$D$15=Lists!$E$4,INDEX('Commercial Rooftop Details'!$A$30:$V$158,MATCH('Cash Flow'!$A116,'Commercial Rooftop Details'!$A$30:$A$158,0),COLUMN(Q$1)),INDEX('Ground-Mount Details'!$A$30:$V$158,MATCH('Cash Flow'!$A116,'Ground-Mount Details'!$A$30:$A$158,0),COLUMN(Q$1))))</f>
        <v>259.39470365699879</v>
      </c>
      <c r="R116" s="242">
        <f>IF('Inputs &amp; Summary'!$D$15=Lists!$E$3,INDEX('Residential Rooftop Details'!$A$30:$X$158,MATCH('Cash Flow'!$A116,'Residential Rooftop Details'!$A$30:$A$158,0),COLUMN(R$1)),IF('Inputs &amp; Summary'!$D$15=Lists!$E$4,INDEX('Commercial Rooftop Details'!$A$30:$V$158,MATCH('Cash Flow'!$A116,'Commercial Rooftop Details'!$A$30:$A$158,0),COLUMN(R$1)),INDEX('Ground-Mount Details'!$A$30:$V$158,MATCH('Cash Flow'!$A116,'Ground-Mount Details'!$A$30:$A$158,0),COLUMN(R$1))))</f>
        <v>0</v>
      </c>
      <c r="S116" s="243">
        <f>IF('Inputs &amp; Summary'!$D$15=Lists!$E$3,INDEX('Residential Rooftop Details'!$A$30:$X$158,MATCH('Cash Flow'!$A116,'Residential Rooftop Details'!$A$30:$A$158,0),COLUMN(S$1)),IF('Inputs &amp; Summary'!$D$15=Lists!$E$4,INDEX('Commercial Rooftop Details'!$A$30:$V$158,MATCH('Cash Flow'!$A116,'Commercial Rooftop Details'!$A$30:$A$158,0),COLUMN(S$1)),INDEX('Ground-Mount Details'!$A$30:$V$158,MATCH('Cash Flow'!$A116,'Ground-Mount Details'!$A$30:$A$158,0),COLUMN(S$1))))</f>
        <v>0</v>
      </c>
      <c r="T116" s="238">
        <f>IF('Inputs &amp; Summary'!$D$15=Lists!$E$3,INDEX('Residential Rooftop Details'!$A$30:$X$158,MATCH('Cash Flow'!$A116,'Residential Rooftop Details'!$A$30:$A$158,0),COLUMN(T$1)),IF('Inputs &amp; Summary'!$D$15=Lists!$E$4,INDEX('Commercial Rooftop Details'!$A$30:$V$158,MATCH('Cash Flow'!$A116,'Commercial Rooftop Details'!$A$30:$A$158,0),COLUMN(T$1)),INDEX('Ground-Mount Details'!$A$30:$V$158,MATCH('Cash Flow'!$A116,'Ground-Mount Details'!$A$30:$A$158,0),COLUMN(T$1))))</f>
        <v>0</v>
      </c>
      <c r="U116" s="244">
        <f>IF('Inputs &amp; Summary'!$D$15=Lists!$E$3,INDEX('Residential Rooftop Details'!$A$30:$X$158,MATCH('Cash Flow'!$A116,'Residential Rooftop Details'!$A$30:$A$158,0),COLUMN(U$1)),IF('Inputs &amp; Summary'!$D$15=Lists!$E$4,INDEX('Commercial Rooftop Details'!$A$30:$V$158,MATCH('Cash Flow'!$A116,'Commercial Rooftop Details'!$A$30:$A$158,0),COLUMN(U$1)),INDEX('Ground-Mount Details'!$A$30:$V$158,MATCH('Cash Flow'!$A116,'Ground-Mount Details'!$A$30:$A$158,0),COLUMN(U$1))))</f>
        <v>0</v>
      </c>
      <c r="V116" s="245">
        <f t="shared" si="10"/>
        <v>0</v>
      </c>
      <c r="W116" s="245">
        <f>NPV('Inputs &amp; Summary'!$D$6,Y116:BL116)</f>
        <v>0</v>
      </c>
      <c r="X116" s="246">
        <f t="shared" si="9"/>
        <v>0</v>
      </c>
      <c r="Y116" s="248">
        <f>$D116*IF(Y$1&gt;'Inputs &amp; Summary'!$D$5,0,IF(Y$1&gt;VLOOKUP($G116,Lists!$J$17:$K$21,2),IF($M116=Lists!$H$3,IF($K116&lt;1,(($S116/$K116)*((1+'Inputs &amp; Summary'!$D$7)^Y$1)),((INT(Y$1/$K116)-INT((Y$1-1)/$K116))*$S116*((1+'Inputs &amp; Summary'!$D$7)^Y$1))),(_xlfn.WEIBULL.DIST(Y$1,$L116,$K116,FALSE)*$S116*((1+'Inputs &amp; Summary'!$D$7)^Y$1))),IF($M116=Lists!$H$3,IF($K116&lt;1,((($R116*(1-$E116)+$Q116*(1-$F116))/$K116)*((1+'Inputs &amp; Summary'!$D$7)^Y$1)),((INT(Y$1/$K116)-INT((Y$1-1)/$K116))*($R116*(1-$E116)+$Q116*(1-$F116))*((1+'Inputs &amp; Summary'!$D$7)^Y$1))),((_xlfn.WEIBULL.DIST(Y$1,$L116,$K116,FALSE)*($R116*(1-$E116)+$Q116*(1-$F116))*((1+'Inputs &amp; Summary'!$D$7)^Y$1))))))</f>
        <v>0</v>
      </c>
      <c r="Z116" s="248">
        <f>$D116*IF(Z$1&gt;'Inputs &amp; Summary'!$D$5,0,IF(Z$1&gt;VLOOKUP($G116,Lists!$J$17:$K$21,2),IF($M116=Lists!$H$3,IF($K116&lt;1,(($S116/$K116)*((1+'Inputs &amp; Summary'!$D$7)^Z$1)),((INT(Z$1/$K116)-INT((Z$1-1)/$K116))*$S116*((1+'Inputs &amp; Summary'!$D$7)^Z$1))),(_xlfn.WEIBULL.DIST(Z$1,$L116,$K116,FALSE)*$S116*((1+'Inputs &amp; Summary'!$D$7)^Z$1))),IF($M116=Lists!$H$3,IF($K116&lt;1,((($R116*(1-$E116)+$Q116*(1-$F116))/$K116)*((1+'Inputs &amp; Summary'!$D$7)^Z$1)),((INT(Z$1/$K116)-INT((Z$1-1)/$K116))*($R116*(1-$E116)+$Q116*(1-$F116))*((1+'Inputs &amp; Summary'!$D$7)^Z$1))),((_xlfn.WEIBULL.DIST(Z$1,$L116,$K116,FALSE)*($R116*(1-$E116)+$Q116*(1-$F116))*((1+'Inputs &amp; Summary'!$D$7)^Z$1))))))</f>
        <v>0</v>
      </c>
      <c r="AA116" s="248">
        <f>$D116*IF(AA$1&gt;'Inputs &amp; Summary'!$D$5,0,IF(AA$1&gt;VLOOKUP($G116,Lists!$J$17:$K$21,2),IF($M116=Lists!$H$3,IF($K116&lt;1,(($S116/$K116)*((1+'Inputs &amp; Summary'!$D$7)^AA$1)),((INT(AA$1/$K116)-INT((AA$1-1)/$K116))*$S116*((1+'Inputs &amp; Summary'!$D$7)^AA$1))),(_xlfn.WEIBULL.DIST(AA$1,$L116,$K116,FALSE)*$S116*((1+'Inputs &amp; Summary'!$D$7)^AA$1))),IF($M116=Lists!$H$3,IF($K116&lt;1,((($R116*(1-$E116)+$Q116*(1-$F116))/$K116)*((1+'Inputs &amp; Summary'!$D$7)^AA$1)),((INT(AA$1/$K116)-INT((AA$1-1)/$K116))*($R116*(1-$E116)+$Q116*(1-$F116))*((1+'Inputs &amp; Summary'!$D$7)^AA$1))),((_xlfn.WEIBULL.DIST(AA$1,$L116,$K116,FALSE)*($R116*(1-$E116)+$Q116*(1-$F116))*((1+'Inputs &amp; Summary'!$D$7)^AA$1))))))</f>
        <v>0</v>
      </c>
      <c r="AB116" s="248">
        <f>$D116*IF(AB$1&gt;'Inputs &amp; Summary'!$D$5,0,IF(AB$1&gt;VLOOKUP($G116,Lists!$J$17:$K$21,2),IF($M116=Lists!$H$3,IF($K116&lt;1,(($S116/$K116)*((1+'Inputs &amp; Summary'!$D$7)^AB$1)),((INT(AB$1/$K116)-INT((AB$1-1)/$K116))*$S116*((1+'Inputs &amp; Summary'!$D$7)^AB$1))),(_xlfn.WEIBULL.DIST(AB$1,$L116,$K116,FALSE)*$S116*((1+'Inputs &amp; Summary'!$D$7)^AB$1))),IF($M116=Lists!$H$3,IF($K116&lt;1,((($R116*(1-$E116)+$Q116*(1-$F116))/$K116)*((1+'Inputs &amp; Summary'!$D$7)^AB$1)),((INT(AB$1/$K116)-INT((AB$1-1)/$K116))*($R116*(1-$E116)+$Q116*(1-$F116))*((1+'Inputs &amp; Summary'!$D$7)^AB$1))),((_xlfn.WEIBULL.DIST(AB$1,$L116,$K116,FALSE)*($R116*(1-$E116)+$Q116*(1-$F116))*((1+'Inputs &amp; Summary'!$D$7)^AB$1))))))</f>
        <v>0</v>
      </c>
      <c r="AC116" s="248">
        <f>$D116*IF(AC$1&gt;'Inputs &amp; Summary'!$D$5,0,IF(AC$1&gt;VLOOKUP($G116,Lists!$J$17:$K$21,2),IF($M116=Lists!$H$3,IF($K116&lt;1,(($S116/$K116)*((1+'Inputs &amp; Summary'!$D$7)^AC$1)),((INT(AC$1/$K116)-INT((AC$1-1)/$K116))*$S116*((1+'Inputs &amp; Summary'!$D$7)^AC$1))),(_xlfn.WEIBULL.DIST(AC$1,$L116,$K116,FALSE)*$S116*((1+'Inputs &amp; Summary'!$D$7)^AC$1))),IF($M116=Lists!$H$3,IF($K116&lt;1,((($R116*(1-$E116)+$Q116*(1-$F116))/$K116)*((1+'Inputs &amp; Summary'!$D$7)^AC$1)),((INT(AC$1/$K116)-INT((AC$1-1)/$K116))*($R116*(1-$E116)+$Q116*(1-$F116))*((1+'Inputs &amp; Summary'!$D$7)^AC$1))),((_xlfn.WEIBULL.DIST(AC$1,$L116,$K116,FALSE)*($R116*(1-$E116)+$Q116*(1-$F116))*((1+'Inputs &amp; Summary'!$D$7)^AC$1))))))</f>
        <v>0</v>
      </c>
      <c r="AD116" s="248">
        <f>$D116*IF(AD$1&gt;'Inputs &amp; Summary'!$D$5,0,IF(AD$1&gt;VLOOKUP($G116,Lists!$J$17:$K$21,2),IF($M116=Lists!$H$3,IF($K116&lt;1,(($S116/$K116)*((1+'Inputs &amp; Summary'!$D$7)^AD$1)),((INT(AD$1/$K116)-INT((AD$1-1)/$K116))*$S116*((1+'Inputs &amp; Summary'!$D$7)^AD$1))),(_xlfn.WEIBULL.DIST(AD$1,$L116,$K116,FALSE)*$S116*((1+'Inputs &amp; Summary'!$D$7)^AD$1))),IF($M116=Lists!$H$3,IF($K116&lt;1,((($R116*(1-$E116)+$Q116*(1-$F116))/$K116)*((1+'Inputs &amp; Summary'!$D$7)^AD$1)),((INT(AD$1/$K116)-INT((AD$1-1)/$K116))*($R116*(1-$E116)+$Q116*(1-$F116))*((1+'Inputs &amp; Summary'!$D$7)^AD$1))),((_xlfn.WEIBULL.DIST(AD$1,$L116,$K116,FALSE)*($R116*(1-$E116)+$Q116*(1-$F116))*((1+'Inputs &amp; Summary'!$D$7)^AD$1))))))</f>
        <v>0</v>
      </c>
      <c r="AE116" s="248">
        <f>$D116*IF(AE$1&gt;'Inputs &amp; Summary'!$D$5,0,IF(AE$1&gt;VLOOKUP($G116,Lists!$J$17:$K$21,2),IF($M116=Lists!$H$3,IF($K116&lt;1,(($S116/$K116)*((1+'Inputs &amp; Summary'!$D$7)^AE$1)),((INT(AE$1/$K116)-INT((AE$1-1)/$K116))*$S116*((1+'Inputs &amp; Summary'!$D$7)^AE$1))),(_xlfn.WEIBULL.DIST(AE$1,$L116,$K116,FALSE)*$S116*((1+'Inputs &amp; Summary'!$D$7)^AE$1))),IF($M116=Lists!$H$3,IF($K116&lt;1,((($R116*(1-$E116)+$Q116*(1-$F116))/$K116)*((1+'Inputs &amp; Summary'!$D$7)^AE$1)),((INT(AE$1/$K116)-INT((AE$1-1)/$K116))*($R116*(1-$E116)+$Q116*(1-$F116))*((1+'Inputs &amp; Summary'!$D$7)^AE$1))),((_xlfn.WEIBULL.DIST(AE$1,$L116,$K116,FALSE)*($R116*(1-$E116)+$Q116*(1-$F116))*((1+'Inputs &amp; Summary'!$D$7)^AE$1))))))</f>
        <v>0</v>
      </c>
      <c r="AF116" s="248">
        <f>$D116*IF(AF$1&gt;'Inputs &amp; Summary'!$D$5,0,IF(AF$1&gt;VLOOKUP($G116,Lists!$J$17:$K$21,2),IF($M116=Lists!$H$3,IF($K116&lt;1,(($S116/$K116)*((1+'Inputs &amp; Summary'!$D$7)^AF$1)),((INT(AF$1/$K116)-INT((AF$1-1)/$K116))*$S116*((1+'Inputs &amp; Summary'!$D$7)^AF$1))),(_xlfn.WEIBULL.DIST(AF$1,$L116,$K116,FALSE)*$S116*((1+'Inputs &amp; Summary'!$D$7)^AF$1))),IF($M116=Lists!$H$3,IF($K116&lt;1,((($R116*(1-$E116)+$Q116*(1-$F116))/$K116)*((1+'Inputs &amp; Summary'!$D$7)^AF$1)),((INT(AF$1/$K116)-INT((AF$1-1)/$K116))*($R116*(1-$E116)+$Q116*(1-$F116))*((1+'Inputs &amp; Summary'!$D$7)^AF$1))),((_xlfn.WEIBULL.DIST(AF$1,$L116,$K116,FALSE)*($R116*(1-$E116)+$Q116*(1-$F116))*((1+'Inputs &amp; Summary'!$D$7)^AF$1))))))</f>
        <v>0</v>
      </c>
      <c r="AG116" s="248">
        <f>$D116*IF(AG$1&gt;'Inputs &amp; Summary'!$D$5,0,IF(AG$1&gt;VLOOKUP($G116,Lists!$J$17:$K$21,2),IF($M116=Lists!$H$3,IF($K116&lt;1,(($S116/$K116)*((1+'Inputs &amp; Summary'!$D$7)^AG$1)),((INT(AG$1/$K116)-INT((AG$1-1)/$K116))*$S116*((1+'Inputs &amp; Summary'!$D$7)^AG$1))),(_xlfn.WEIBULL.DIST(AG$1,$L116,$K116,FALSE)*$S116*((1+'Inputs &amp; Summary'!$D$7)^AG$1))),IF($M116=Lists!$H$3,IF($K116&lt;1,((($R116*(1-$E116)+$Q116*(1-$F116))/$K116)*((1+'Inputs &amp; Summary'!$D$7)^AG$1)),((INT(AG$1/$K116)-INT((AG$1-1)/$K116))*($R116*(1-$E116)+$Q116*(1-$F116))*((1+'Inputs &amp; Summary'!$D$7)^AG$1))),((_xlfn.WEIBULL.DIST(AG$1,$L116,$K116,FALSE)*($R116*(1-$E116)+$Q116*(1-$F116))*((1+'Inputs &amp; Summary'!$D$7)^AG$1))))))</f>
        <v>0</v>
      </c>
      <c r="AH116" s="248">
        <f>$D116*IF(AH$1&gt;'Inputs &amp; Summary'!$D$5,0,IF(AH$1&gt;VLOOKUP($G116,Lists!$J$17:$K$21,2),IF($M116=Lists!$H$3,IF($K116&lt;1,(($S116/$K116)*((1+'Inputs &amp; Summary'!$D$7)^AH$1)),((INT(AH$1/$K116)-INT((AH$1-1)/$K116))*$S116*((1+'Inputs &amp; Summary'!$D$7)^AH$1))),(_xlfn.WEIBULL.DIST(AH$1,$L116,$K116,FALSE)*$S116*((1+'Inputs &amp; Summary'!$D$7)^AH$1))),IF($M116=Lists!$H$3,IF($K116&lt;1,((($R116*(1-$E116)+$Q116*(1-$F116))/$K116)*((1+'Inputs &amp; Summary'!$D$7)^AH$1)),((INT(AH$1/$K116)-INT((AH$1-1)/$K116))*($R116*(1-$E116)+$Q116*(1-$F116))*((1+'Inputs &amp; Summary'!$D$7)^AH$1))),((_xlfn.WEIBULL.DIST(AH$1,$L116,$K116,FALSE)*($R116*(1-$E116)+$Q116*(1-$F116))*((1+'Inputs &amp; Summary'!$D$7)^AH$1))))))</f>
        <v>0</v>
      </c>
      <c r="AI116" s="248">
        <f>$D116*IF(AI$1&gt;'Inputs &amp; Summary'!$D$5,0,IF(AI$1&gt;VLOOKUP($G116,Lists!$J$17:$K$21,2),IF($M116=Lists!$H$3,IF($K116&lt;1,(($S116/$K116)*((1+'Inputs &amp; Summary'!$D$7)^AI$1)),((INT(AI$1/$K116)-INT((AI$1-1)/$K116))*$S116*((1+'Inputs &amp; Summary'!$D$7)^AI$1))),(_xlfn.WEIBULL.DIST(AI$1,$L116,$K116,FALSE)*$S116*((1+'Inputs &amp; Summary'!$D$7)^AI$1))),IF($M116=Lists!$H$3,IF($K116&lt;1,((($R116*(1-$E116)+$Q116*(1-$F116))/$K116)*((1+'Inputs &amp; Summary'!$D$7)^AI$1)),((INT(AI$1/$K116)-INT((AI$1-1)/$K116))*($R116*(1-$E116)+$Q116*(1-$F116))*((1+'Inputs &amp; Summary'!$D$7)^AI$1))),((_xlfn.WEIBULL.DIST(AI$1,$L116,$K116,FALSE)*($R116*(1-$E116)+$Q116*(1-$F116))*((1+'Inputs &amp; Summary'!$D$7)^AI$1))))))</f>
        <v>0</v>
      </c>
      <c r="AJ116" s="248">
        <f>$D116*IF(AJ$1&gt;'Inputs &amp; Summary'!$D$5,0,IF(AJ$1&gt;VLOOKUP($G116,Lists!$J$17:$K$21,2),IF($M116=Lists!$H$3,IF($K116&lt;1,(($S116/$K116)*((1+'Inputs &amp; Summary'!$D$7)^AJ$1)),((INT(AJ$1/$K116)-INT((AJ$1-1)/$K116))*$S116*((1+'Inputs &amp; Summary'!$D$7)^AJ$1))),(_xlfn.WEIBULL.DIST(AJ$1,$L116,$K116,FALSE)*$S116*((1+'Inputs &amp; Summary'!$D$7)^AJ$1))),IF($M116=Lists!$H$3,IF($K116&lt;1,((($R116*(1-$E116)+$Q116*(1-$F116))/$K116)*((1+'Inputs &amp; Summary'!$D$7)^AJ$1)),((INT(AJ$1/$K116)-INT((AJ$1-1)/$K116))*($R116*(1-$E116)+$Q116*(1-$F116))*((1+'Inputs &amp; Summary'!$D$7)^AJ$1))),((_xlfn.WEIBULL.DIST(AJ$1,$L116,$K116,FALSE)*($R116*(1-$E116)+$Q116*(1-$F116))*((1+'Inputs &amp; Summary'!$D$7)^AJ$1))))))</f>
        <v>0</v>
      </c>
      <c r="AK116" s="248">
        <f>$D116*IF(AK$1&gt;'Inputs &amp; Summary'!$D$5,0,IF(AK$1&gt;VLOOKUP($G116,Lists!$J$17:$K$21,2),IF($M116=Lists!$H$3,IF($K116&lt;1,(($S116/$K116)*((1+'Inputs &amp; Summary'!$D$7)^AK$1)),((INT(AK$1/$K116)-INT((AK$1-1)/$K116))*$S116*((1+'Inputs &amp; Summary'!$D$7)^AK$1))),(_xlfn.WEIBULL.DIST(AK$1,$L116,$K116,FALSE)*$S116*((1+'Inputs &amp; Summary'!$D$7)^AK$1))),IF($M116=Lists!$H$3,IF($K116&lt;1,((($R116*(1-$E116)+$Q116*(1-$F116))/$K116)*((1+'Inputs &amp; Summary'!$D$7)^AK$1)),((INT(AK$1/$K116)-INT((AK$1-1)/$K116))*($R116*(1-$E116)+$Q116*(1-$F116))*((1+'Inputs &amp; Summary'!$D$7)^AK$1))),((_xlfn.WEIBULL.DIST(AK$1,$L116,$K116,FALSE)*($R116*(1-$E116)+$Q116*(1-$F116))*((1+'Inputs &amp; Summary'!$D$7)^AK$1))))))</f>
        <v>0</v>
      </c>
      <c r="AL116" s="248">
        <f>$D116*IF(AL$1&gt;'Inputs &amp; Summary'!$D$5,0,IF(AL$1&gt;VLOOKUP($G116,Lists!$J$17:$K$21,2),IF($M116=Lists!$H$3,IF($K116&lt;1,(($S116/$K116)*((1+'Inputs &amp; Summary'!$D$7)^AL$1)),((INT(AL$1/$K116)-INT((AL$1-1)/$K116))*$S116*((1+'Inputs &amp; Summary'!$D$7)^AL$1))),(_xlfn.WEIBULL.DIST(AL$1,$L116,$K116,FALSE)*$S116*((1+'Inputs &amp; Summary'!$D$7)^AL$1))),IF($M116=Lists!$H$3,IF($K116&lt;1,((($R116*(1-$E116)+$Q116*(1-$F116))/$K116)*((1+'Inputs &amp; Summary'!$D$7)^AL$1)),((INT(AL$1/$K116)-INT((AL$1-1)/$K116))*($R116*(1-$E116)+$Q116*(1-$F116))*((1+'Inputs &amp; Summary'!$D$7)^AL$1))),((_xlfn.WEIBULL.DIST(AL$1,$L116,$K116,FALSE)*($R116*(1-$E116)+$Q116*(1-$F116))*((1+'Inputs &amp; Summary'!$D$7)^AL$1))))))</f>
        <v>0</v>
      </c>
      <c r="AM116" s="248">
        <f>$D116*IF(AM$1&gt;'Inputs &amp; Summary'!$D$5,0,IF(AM$1&gt;VLOOKUP($G116,Lists!$J$17:$K$21,2),IF($M116=Lists!$H$3,IF($K116&lt;1,(($S116/$K116)*((1+'Inputs &amp; Summary'!$D$7)^AM$1)),((INT(AM$1/$K116)-INT((AM$1-1)/$K116))*$S116*((1+'Inputs &amp; Summary'!$D$7)^AM$1))),(_xlfn.WEIBULL.DIST(AM$1,$L116,$K116,FALSE)*$S116*((1+'Inputs &amp; Summary'!$D$7)^AM$1))),IF($M116=Lists!$H$3,IF($K116&lt;1,((($R116*(1-$E116)+$Q116*(1-$F116))/$K116)*((1+'Inputs &amp; Summary'!$D$7)^AM$1)),((INT(AM$1/$K116)-INT((AM$1-1)/$K116))*($R116*(1-$E116)+$Q116*(1-$F116))*((1+'Inputs &amp; Summary'!$D$7)^AM$1))),((_xlfn.WEIBULL.DIST(AM$1,$L116,$K116,FALSE)*($R116*(1-$E116)+$Q116*(1-$F116))*((1+'Inputs &amp; Summary'!$D$7)^AM$1))))))</f>
        <v>0</v>
      </c>
      <c r="AN116" s="248">
        <f>$D116*IF(AN$1&gt;'Inputs &amp; Summary'!$D$5,0,IF(AN$1&gt;VLOOKUP($G116,Lists!$J$17:$K$21,2),IF($M116=Lists!$H$3,IF($K116&lt;1,(($S116/$K116)*((1+'Inputs &amp; Summary'!$D$7)^AN$1)),((INT(AN$1/$K116)-INT((AN$1-1)/$K116))*$S116*((1+'Inputs &amp; Summary'!$D$7)^AN$1))),(_xlfn.WEIBULL.DIST(AN$1,$L116,$K116,FALSE)*$S116*((1+'Inputs &amp; Summary'!$D$7)^AN$1))),IF($M116=Lists!$H$3,IF($K116&lt;1,((($R116*(1-$E116)+$Q116*(1-$F116))/$K116)*((1+'Inputs &amp; Summary'!$D$7)^AN$1)),((INT(AN$1/$K116)-INT((AN$1-1)/$K116))*($R116*(1-$E116)+$Q116*(1-$F116))*((1+'Inputs &amp; Summary'!$D$7)^AN$1))),((_xlfn.WEIBULL.DIST(AN$1,$L116,$K116,FALSE)*($R116*(1-$E116)+$Q116*(1-$F116))*((1+'Inputs &amp; Summary'!$D$7)^AN$1))))))</f>
        <v>0</v>
      </c>
      <c r="AO116" s="248">
        <f>$D116*IF(AO$1&gt;'Inputs &amp; Summary'!$D$5,0,IF(AO$1&gt;VLOOKUP($G116,Lists!$J$17:$K$21,2),IF($M116=Lists!$H$3,IF($K116&lt;1,(($S116/$K116)*((1+'Inputs &amp; Summary'!$D$7)^AO$1)),((INT(AO$1/$K116)-INT((AO$1-1)/$K116))*$S116*((1+'Inputs &amp; Summary'!$D$7)^AO$1))),(_xlfn.WEIBULL.DIST(AO$1,$L116,$K116,FALSE)*$S116*((1+'Inputs &amp; Summary'!$D$7)^AO$1))),IF($M116=Lists!$H$3,IF($K116&lt;1,((($R116*(1-$E116)+$Q116*(1-$F116))/$K116)*((1+'Inputs &amp; Summary'!$D$7)^AO$1)),((INT(AO$1/$K116)-INT((AO$1-1)/$K116))*($R116*(1-$E116)+$Q116*(1-$F116))*((1+'Inputs &amp; Summary'!$D$7)^AO$1))),((_xlfn.WEIBULL.DIST(AO$1,$L116,$K116,FALSE)*($R116*(1-$E116)+$Q116*(1-$F116))*((1+'Inputs &amp; Summary'!$D$7)^AO$1))))))</f>
        <v>0</v>
      </c>
      <c r="AP116" s="248">
        <f>$D116*IF(AP$1&gt;'Inputs &amp; Summary'!$D$5,0,IF(AP$1&gt;VLOOKUP($G116,Lists!$J$17:$K$21,2),IF($M116=Lists!$H$3,IF($K116&lt;1,(($S116/$K116)*((1+'Inputs &amp; Summary'!$D$7)^AP$1)),((INT(AP$1/$K116)-INT((AP$1-1)/$K116))*$S116*((1+'Inputs &amp; Summary'!$D$7)^AP$1))),(_xlfn.WEIBULL.DIST(AP$1,$L116,$K116,FALSE)*$S116*((1+'Inputs &amp; Summary'!$D$7)^AP$1))),IF($M116=Lists!$H$3,IF($K116&lt;1,((($R116*(1-$E116)+$Q116*(1-$F116))/$K116)*((1+'Inputs &amp; Summary'!$D$7)^AP$1)),((INT(AP$1/$K116)-INT((AP$1-1)/$K116))*($R116*(1-$E116)+$Q116*(1-$F116))*((1+'Inputs &amp; Summary'!$D$7)^AP$1))),((_xlfn.WEIBULL.DIST(AP$1,$L116,$K116,FALSE)*($R116*(1-$E116)+$Q116*(1-$F116))*((1+'Inputs &amp; Summary'!$D$7)^AP$1))))))</f>
        <v>0</v>
      </c>
      <c r="AQ116" s="248">
        <f>$D116*IF(AQ$1&gt;'Inputs &amp; Summary'!$D$5,0,IF(AQ$1&gt;VLOOKUP($G116,Lists!$J$17:$K$21,2),IF($M116=Lists!$H$3,IF($K116&lt;1,(($S116/$K116)*((1+'Inputs &amp; Summary'!$D$7)^AQ$1)),((INT(AQ$1/$K116)-INT((AQ$1-1)/$K116))*$S116*((1+'Inputs &amp; Summary'!$D$7)^AQ$1))),(_xlfn.WEIBULL.DIST(AQ$1,$L116,$K116,FALSE)*$S116*((1+'Inputs &amp; Summary'!$D$7)^AQ$1))),IF($M116=Lists!$H$3,IF($K116&lt;1,((($R116*(1-$E116)+$Q116*(1-$F116))/$K116)*((1+'Inputs &amp; Summary'!$D$7)^AQ$1)),((INT(AQ$1/$K116)-INT((AQ$1-1)/$K116))*($R116*(1-$E116)+$Q116*(1-$F116))*((1+'Inputs &amp; Summary'!$D$7)^AQ$1))),((_xlfn.WEIBULL.DIST(AQ$1,$L116,$K116,FALSE)*($R116*(1-$E116)+$Q116*(1-$F116))*((1+'Inputs &amp; Summary'!$D$7)^AQ$1))))))</f>
        <v>0</v>
      </c>
      <c r="AR116" s="248">
        <f>$D116*IF(AR$1&gt;'Inputs &amp; Summary'!$D$5,0,IF(AR$1&gt;VLOOKUP($G116,Lists!$J$17:$K$21,2),IF($M116=Lists!$H$3,IF($K116&lt;1,(($S116/$K116)*((1+'Inputs &amp; Summary'!$D$7)^AR$1)),((INT(AR$1/$K116)-INT((AR$1-1)/$K116))*$S116*((1+'Inputs &amp; Summary'!$D$7)^AR$1))),(_xlfn.WEIBULL.DIST(AR$1,$L116,$K116,FALSE)*$S116*((1+'Inputs &amp; Summary'!$D$7)^AR$1))),IF($M116=Lists!$H$3,IF($K116&lt;1,((($R116*(1-$E116)+$Q116*(1-$F116))/$K116)*((1+'Inputs &amp; Summary'!$D$7)^AR$1)),((INT(AR$1/$K116)-INT((AR$1-1)/$K116))*($R116*(1-$E116)+$Q116*(1-$F116))*((1+'Inputs &amp; Summary'!$D$7)^AR$1))),((_xlfn.WEIBULL.DIST(AR$1,$L116,$K116,FALSE)*($R116*(1-$E116)+$Q116*(1-$F116))*((1+'Inputs &amp; Summary'!$D$7)^AR$1))))))</f>
        <v>0</v>
      </c>
      <c r="AS116" s="248">
        <f>$D116*IF(AS$1&gt;'Inputs &amp; Summary'!$D$5,0,IF(AS$1&gt;VLOOKUP($G116,Lists!$J$17:$K$21,2),IF($M116=Lists!$H$3,IF($K116&lt;1,(($S116/$K116)*((1+'Inputs &amp; Summary'!$D$7)^AS$1)),((INT(AS$1/$K116)-INT((AS$1-1)/$K116))*$S116*((1+'Inputs &amp; Summary'!$D$7)^AS$1))),(_xlfn.WEIBULL.DIST(AS$1,$L116,$K116,FALSE)*$S116*((1+'Inputs &amp; Summary'!$D$7)^AS$1))),IF($M116=Lists!$H$3,IF($K116&lt;1,((($R116*(1-$E116)+$Q116*(1-$F116))/$K116)*((1+'Inputs &amp; Summary'!$D$7)^AS$1)),((INT(AS$1/$K116)-INT((AS$1-1)/$K116))*($R116*(1-$E116)+$Q116*(1-$F116))*((1+'Inputs &amp; Summary'!$D$7)^AS$1))),((_xlfn.WEIBULL.DIST(AS$1,$L116,$K116,FALSE)*($R116*(1-$E116)+$Q116*(1-$F116))*((1+'Inputs &amp; Summary'!$D$7)^AS$1))))))</f>
        <v>0</v>
      </c>
      <c r="AT116" s="248">
        <f>$D116*IF(AT$1&gt;'Inputs &amp; Summary'!$D$5,0,IF(AT$1&gt;VLOOKUP($G116,Lists!$J$17:$K$21,2),IF($M116=Lists!$H$3,IF($K116&lt;1,(($S116/$K116)*((1+'Inputs &amp; Summary'!$D$7)^AT$1)),((INT(AT$1/$K116)-INT((AT$1-1)/$K116))*$S116*((1+'Inputs &amp; Summary'!$D$7)^AT$1))),(_xlfn.WEIBULL.DIST(AT$1,$L116,$K116,FALSE)*$S116*((1+'Inputs &amp; Summary'!$D$7)^AT$1))),IF($M116=Lists!$H$3,IF($K116&lt;1,((($R116*(1-$E116)+$Q116*(1-$F116))/$K116)*((1+'Inputs &amp; Summary'!$D$7)^AT$1)),((INT(AT$1/$K116)-INT((AT$1-1)/$K116))*($R116*(1-$E116)+$Q116*(1-$F116))*((1+'Inputs &amp; Summary'!$D$7)^AT$1))),((_xlfn.WEIBULL.DIST(AT$1,$L116,$K116,FALSE)*($R116*(1-$E116)+$Q116*(1-$F116))*((1+'Inputs &amp; Summary'!$D$7)^AT$1))))))</f>
        <v>0</v>
      </c>
      <c r="AU116" s="248">
        <f>$D116*IF(AU$1&gt;'Inputs &amp; Summary'!$D$5,0,IF(AU$1&gt;VLOOKUP($G116,Lists!$J$17:$K$21,2),IF($M116=Lists!$H$3,IF($K116&lt;1,(($S116/$K116)*((1+'Inputs &amp; Summary'!$D$7)^AU$1)),((INT(AU$1/$K116)-INT((AU$1-1)/$K116))*$S116*((1+'Inputs &amp; Summary'!$D$7)^AU$1))),(_xlfn.WEIBULL.DIST(AU$1,$L116,$K116,FALSE)*$S116*((1+'Inputs &amp; Summary'!$D$7)^AU$1))),IF($M116=Lists!$H$3,IF($K116&lt;1,((($R116*(1-$E116)+$Q116*(1-$F116))/$K116)*((1+'Inputs &amp; Summary'!$D$7)^AU$1)),((INT(AU$1/$K116)-INT((AU$1-1)/$K116))*($R116*(1-$E116)+$Q116*(1-$F116))*((1+'Inputs &amp; Summary'!$D$7)^AU$1))),((_xlfn.WEIBULL.DIST(AU$1,$L116,$K116,FALSE)*($R116*(1-$E116)+$Q116*(1-$F116))*((1+'Inputs &amp; Summary'!$D$7)^AU$1))))))</f>
        <v>0</v>
      </c>
      <c r="AV116" s="248">
        <f>$D116*IF(AV$1&gt;'Inputs &amp; Summary'!$D$5,0,IF(AV$1&gt;VLOOKUP($G116,Lists!$J$17:$K$21,2),IF($M116=Lists!$H$3,IF($K116&lt;1,(($S116/$K116)*((1+'Inputs &amp; Summary'!$D$7)^AV$1)),((INT(AV$1/$K116)-INT((AV$1-1)/$K116))*$S116*((1+'Inputs &amp; Summary'!$D$7)^AV$1))),(_xlfn.WEIBULL.DIST(AV$1,$L116,$K116,FALSE)*$S116*((1+'Inputs &amp; Summary'!$D$7)^AV$1))),IF($M116=Lists!$H$3,IF($K116&lt;1,((($R116*(1-$E116)+$Q116*(1-$F116))/$K116)*((1+'Inputs &amp; Summary'!$D$7)^AV$1)),((INT(AV$1/$K116)-INT((AV$1-1)/$K116))*($R116*(1-$E116)+$Q116*(1-$F116))*((1+'Inputs &amp; Summary'!$D$7)^AV$1))),((_xlfn.WEIBULL.DIST(AV$1,$L116,$K116,FALSE)*($R116*(1-$E116)+$Q116*(1-$F116))*((1+'Inputs &amp; Summary'!$D$7)^AV$1))))))</f>
        <v>0</v>
      </c>
      <c r="AW116" s="248">
        <f>$D116*IF(AW$1&gt;'Inputs &amp; Summary'!$D$5,0,IF(AW$1&gt;VLOOKUP($G116,Lists!$J$17:$K$21,2),IF($M116=Lists!$H$3,IF($K116&lt;1,(($S116/$K116)*((1+'Inputs &amp; Summary'!$D$7)^AW$1)),((INT(AW$1/$K116)-INT((AW$1-1)/$K116))*$S116*((1+'Inputs &amp; Summary'!$D$7)^AW$1))),(_xlfn.WEIBULL.DIST(AW$1,$L116,$K116,FALSE)*$S116*((1+'Inputs &amp; Summary'!$D$7)^AW$1))),IF($M116=Lists!$H$3,IF($K116&lt;1,((($R116*(1-$E116)+$Q116*(1-$F116))/$K116)*((1+'Inputs &amp; Summary'!$D$7)^AW$1)),((INT(AW$1/$K116)-INT((AW$1-1)/$K116))*($R116*(1-$E116)+$Q116*(1-$F116))*((1+'Inputs &amp; Summary'!$D$7)^AW$1))),((_xlfn.WEIBULL.DIST(AW$1,$L116,$K116,FALSE)*($R116*(1-$E116)+$Q116*(1-$F116))*((1+'Inputs &amp; Summary'!$D$7)^AW$1))))))</f>
        <v>0</v>
      </c>
      <c r="AX116" s="248">
        <f>$D116*IF(AX$1&gt;'Inputs &amp; Summary'!$D$5,0,IF(AX$1&gt;VLOOKUP($G116,Lists!$J$17:$K$21,2),IF($M116=Lists!$H$3,IF($K116&lt;1,(($S116/$K116)*((1+'Inputs &amp; Summary'!$D$7)^AX$1)),((INT(AX$1/$K116)-INT((AX$1-1)/$K116))*$S116*((1+'Inputs &amp; Summary'!$D$7)^AX$1))),(_xlfn.WEIBULL.DIST(AX$1,$L116,$K116,FALSE)*$S116*((1+'Inputs &amp; Summary'!$D$7)^AX$1))),IF($M116=Lists!$H$3,IF($K116&lt;1,((($R116*(1-$E116)+$Q116*(1-$F116))/$K116)*((1+'Inputs &amp; Summary'!$D$7)^AX$1)),((INT(AX$1/$K116)-INT((AX$1-1)/$K116))*($R116*(1-$E116)+$Q116*(1-$F116))*((1+'Inputs &amp; Summary'!$D$7)^AX$1))),((_xlfn.WEIBULL.DIST(AX$1,$L116,$K116,FALSE)*($R116*(1-$E116)+$Q116*(1-$F116))*((1+'Inputs &amp; Summary'!$D$7)^AX$1))))))</f>
        <v>0</v>
      </c>
      <c r="AY116" s="248">
        <f>$D116*IF(AY$1&gt;'Inputs &amp; Summary'!$D$5,0,IF(AY$1&gt;VLOOKUP($G116,Lists!$J$17:$K$21,2),IF($M116=Lists!$H$3,IF($K116&lt;1,(($S116/$K116)*((1+'Inputs &amp; Summary'!$D$7)^AY$1)),((INT(AY$1/$K116)-INT((AY$1-1)/$K116))*$S116*((1+'Inputs &amp; Summary'!$D$7)^AY$1))),(_xlfn.WEIBULL.DIST(AY$1,$L116,$K116,FALSE)*$S116*((1+'Inputs &amp; Summary'!$D$7)^AY$1))),IF($M116=Lists!$H$3,IF($K116&lt;1,((($R116*(1-$E116)+$Q116*(1-$F116))/$K116)*((1+'Inputs &amp; Summary'!$D$7)^AY$1)),((INT(AY$1/$K116)-INT((AY$1-1)/$K116))*($R116*(1-$E116)+$Q116*(1-$F116))*((1+'Inputs &amp; Summary'!$D$7)^AY$1))),((_xlfn.WEIBULL.DIST(AY$1,$L116,$K116,FALSE)*($R116*(1-$E116)+$Q116*(1-$F116))*((1+'Inputs &amp; Summary'!$D$7)^AY$1))))))</f>
        <v>0</v>
      </c>
      <c r="AZ116" s="248">
        <f>$D116*IF(AZ$1&gt;'Inputs &amp; Summary'!$D$5,0,IF(AZ$1&gt;VLOOKUP($G116,Lists!$J$17:$K$21,2),IF($M116=Lists!$H$3,IF($K116&lt;1,(($S116/$K116)*((1+'Inputs &amp; Summary'!$D$7)^AZ$1)),((INT(AZ$1/$K116)-INT((AZ$1-1)/$K116))*$S116*((1+'Inputs &amp; Summary'!$D$7)^AZ$1))),(_xlfn.WEIBULL.DIST(AZ$1,$L116,$K116,FALSE)*$S116*((1+'Inputs &amp; Summary'!$D$7)^AZ$1))),IF($M116=Lists!$H$3,IF($K116&lt;1,((($R116*(1-$E116)+$Q116*(1-$F116))/$K116)*((1+'Inputs &amp; Summary'!$D$7)^AZ$1)),((INT(AZ$1/$K116)-INT((AZ$1-1)/$K116))*($R116*(1-$E116)+$Q116*(1-$F116))*((1+'Inputs &amp; Summary'!$D$7)^AZ$1))),((_xlfn.WEIBULL.DIST(AZ$1,$L116,$K116,FALSE)*($R116*(1-$E116)+$Q116*(1-$F116))*((1+'Inputs &amp; Summary'!$D$7)^AZ$1))))))</f>
        <v>0</v>
      </c>
      <c r="BA116" s="248">
        <f>$D116*IF(BA$1&gt;'Inputs &amp; Summary'!$D$5,0,IF(BA$1&gt;VLOOKUP($G116,Lists!$J$17:$K$21,2),IF($M116=Lists!$H$3,IF($K116&lt;1,(($S116/$K116)*((1+'Inputs &amp; Summary'!$D$7)^BA$1)),((INT(BA$1/$K116)-INT((BA$1-1)/$K116))*$S116*((1+'Inputs &amp; Summary'!$D$7)^BA$1))),(_xlfn.WEIBULL.DIST(BA$1,$L116,$K116,FALSE)*$S116*((1+'Inputs &amp; Summary'!$D$7)^BA$1))),IF($M116=Lists!$H$3,IF($K116&lt;1,((($R116*(1-$E116)+$Q116*(1-$F116))/$K116)*((1+'Inputs &amp; Summary'!$D$7)^BA$1)),((INT(BA$1/$K116)-INT((BA$1-1)/$K116))*($R116*(1-$E116)+$Q116*(1-$F116))*((1+'Inputs &amp; Summary'!$D$7)^BA$1))),((_xlfn.WEIBULL.DIST(BA$1,$L116,$K116,FALSE)*($R116*(1-$E116)+$Q116*(1-$F116))*((1+'Inputs &amp; Summary'!$D$7)^BA$1))))))</f>
        <v>0</v>
      </c>
      <c r="BB116" s="248">
        <f>$D116*IF(BB$1&gt;'Inputs &amp; Summary'!$D$5,0,IF(BB$1&gt;VLOOKUP($G116,Lists!$J$17:$K$21,2),IF($M116=Lists!$H$3,IF($K116&lt;1,(($S116/$K116)*((1+'Inputs &amp; Summary'!$D$7)^BB$1)),((INT(BB$1/$K116)-INT((BB$1-1)/$K116))*$S116*((1+'Inputs &amp; Summary'!$D$7)^BB$1))),(_xlfn.WEIBULL.DIST(BB$1,$L116,$K116,FALSE)*$S116*((1+'Inputs &amp; Summary'!$D$7)^BB$1))),IF($M116=Lists!$H$3,IF($K116&lt;1,((($R116*(1-$E116)+$Q116*(1-$F116))/$K116)*((1+'Inputs &amp; Summary'!$D$7)^BB$1)),((INT(BB$1/$K116)-INT((BB$1-1)/$K116))*($R116*(1-$E116)+$Q116*(1-$F116))*((1+'Inputs &amp; Summary'!$D$7)^BB$1))),((_xlfn.WEIBULL.DIST(BB$1,$L116,$K116,FALSE)*($R116*(1-$E116)+$Q116*(1-$F116))*((1+'Inputs &amp; Summary'!$D$7)^BB$1))))))</f>
        <v>0</v>
      </c>
      <c r="BC116" s="248">
        <f>$D116*IF(BC$1&gt;'Inputs &amp; Summary'!$D$5,0,IF(BC$1&gt;VLOOKUP($G116,Lists!$J$17:$K$21,2),IF($M116=Lists!$H$3,IF($K116&lt;1,(($S116/$K116)*((1+'Inputs &amp; Summary'!$D$7)^BC$1)),((INT(BC$1/$K116)-INT((BC$1-1)/$K116))*$S116*((1+'Inputs &amp; Summary'!$D$7)^BC$1))),(_xlfn.WEIBULL.DIST(BC$1,$L116,$K116,FALSE)*$S116*((1+'Inputs &amp; Summary'!$D$7)^BC$1))),IF($M116=Lists!$H$3,IF($K116&lt;1,((($R116*(1-$E116)+$Q116*(1-$F116))/$K116)*((1+'Inputs &amp; Summary'!$D$7)^BC$1)),((INT(BC$1/$K116)-INT((BC$1-1)/$K116))*($R116*(1-$E116)+$Q116*(1-$F116))*((1+'Inputs &amp; Summary'!$D$7)^BC$1))),((_xlfn.WEIBULL.DIST(BC$1,$L116,$K116,FALSE)*($R116*(1-$E116)+$Q116*(1-$F116))*((1+'Inputs &amp; Summary'!$D$7)^BC$1))))))</f>
        <v>0</v>
      </c>
      <c r="BD116" s="248">
        <f>$D116*IF(BD$1&gt;'Inputs &amp; Summary'!$D$5,0,IF(BD$1&gt;VLOOKUP($G116,Lists!$J$17:$K$21,2),IF($M116=Lists!$H$3,IF($K116&lt;1,(($S116/$K116)*((1+'Inputs &amp; Summary'!$D$7)^BD$1)),((INT(BD$1/$K116)-INT((BD$1-1)/$K116))*$S116*((1+'Inputs &amp; Summary'!$D$7)^BD$1))),(_xlfn.WEIBULL.DIST(BD$1,$L116,$K116,FALSE)*$S116*((1+'Inputs &amp; Summary'!$D$7)^BD$1))),IF($M116=Lists!$H$3,IF($K116&lt;1,((($R116*(1-$E116)+$Q116*(1-$F116))/$K116)*((1+'Inputs &amp; Summary'!$D$7)^BD$1)),((INT(BD$1/$K116)-INT((BD$1-1)/$K116))*($R116*(1-$E116)+$Q116*(1-$F116))*((1+'Inputs &amp; Summary'!$D$7)^BD$1))),((_xlfn.WEIBULL.DIST(BD$1,$L116,$K116,FALSE)*($R116*(1-$E116)+$Q116*(1-$F116))*((1+'Inputs &amp; Summary'!$D$7)^BD$1))))))</f>
        <v>0</v>
      </c>
      <c r="BE116" s="248">
        <f>$D116*IF(BE$1&gt;'Inputs &amp; Summary'!$D$5,0,IF(BE$1&gt;VLOOKUP($G116,Lists!$J$17:$K$21,2),IF($M116=Lists!$H$3,IF($K116&lt;1,(($S116/$K116)*((1+'Inputs &amp; Summary'!$D$7)^BE$1)),((INT(BE$1/$K116)-INT((BE$1-1)/$K116))*$S116*((1+'Inputs &amp; Summary'!$D$7)^BE$1))),(_xlfn.WEIBULL.DIST(BE$1,$L116,$K116,FALSE)*$S116*((1+'Inputs &amp; Summary'!$D$7)^BE$1))),IF($M116=Lists!$H$3,IF($K116&lt;1,((($R116*(1-$E116)+$Q116*(1-$F116))/$K116)*((1+'Inputs &amp; Summary'!$D$7)^BE$1)),((INT(BE$1/$K116)-INT((BE$1-1)/$K116))*($R116*(1-$E116)+$Q116*(1-$F116))*((1+'Inputs &amp; Summary'!$D$7)^BE$1))),((_xlfn.WEIBULL.DIST(BE$1,$L116,$K116,FALSE)*($R116*(1-$E116)+$Q116*(1-$F116))*((1+'Inputs &amp; Summary'!$D$7)^BE$1))))))</f>
        <v>0</v>
      </c>
      <c r="BF116" s="248">
        <f>$D116*IF(BF$1&gt;'Inputs &amp; Summary'!$D$5,0,IF(BF$1&gt;VLOOKUP($G116,Lists!$J$17:$K$21,2),IF($M116=Lists!$H$3,IF($K116&lt;1,(($S116/$K116)*((1+'Inputs &amp; Summary'!$D$7)^BF$1)),((INT(BF$1/$K116)-INT((BF$1-1)/$K116))*$S116*((1+'Inputs &amp; Summary'!$D$7)^BF$1))),(_xlfn.WEIBULL.DIST(BF$1,$L116,$K116,FALSE)*$S116*((1+'Inputs &amp; Summary'!$D$7)^BF$1))),IF($M116=Lists!$H$3,IF($K116&lt;1,((($R116*(1-$E116)+$Q116*(1-$F116))/$K116)*((1+'Inputs &amp; Summary'!$D$7)^BF$1)),((INT(BF$1/$K116)-INT((BF$1-1)/$K116))*($R116*(1-$E116)+$Q116*(1-$F116))*((1+'Inputs &amp; Summary'!$D$7)^BF$1))),((_xlfn.WEIBULL.DIST(BF$1,$L116,$K116,FALSE)*($R116*(1-$E116)+$Q116*(1-$F116))*((1+'Inputs &amp; Summary'!$D$7)^BF$1))))))</f>
        <v>0</v>
      </c>
      <c r="BG116" s="248">
        <f>$D116*IF(BG$1&gt;'Inputs &amp; Summary'!$D$5,0,IF(BG$1&gt;VLOOKUP($G116,Lists!$J$17:$K$21,2),IF($M116=Lists!$H$3,IF($K116&lt;1,(($S116/$K116)*((1+'Inputs &amp; Summary'!$D$7)^BG$1)),((INT(BG$1/$K116)-INT((BG$1-1)/$K116))*$S116*((1+'Inputs &amp; Summary'!$D$7)^BG$1))),(_xlfn.WEIBULL.DIST(BG$1,$L116,$K116,FALSE)*$S116*((1+'Inputs &amp; Summary'!$D$7)^BG$1))),IF($M116=Lists!$H$3,IF($K116&lt;1,((($R116*(1-$E116)+$Q116*(1-$F116))/$K116)*((1+'Inputs &amp; Summary'!$D$7)^BG$1)),((INT(BG$1/$K116)-INT((BG$1-1)/$K116))*($R116*(1-$E116)+$Q116*(1-$F116))*((1+'Inputs &amp; Summary'!$D$7)^BG$1))),((_xlfn.WEIBULL.DIST(BG$1,$L116,$K116,FALSE)*($R116*(1-$E116)+$Q116*(1-$F116))*((1+'Inputs &amp; Summary'!$D$7)^BG$1))))))</f>
        <v>0</v>
      </c>
      <c r="BH116" s="248">
        <f>$D116*IF(BH$1&gt;'Inputs &amp; Summary'!$D$5,0,IF(BH$1&gt;VLOOKUP($G116,Lists!$J$17:$K$21,2),IF($M116=Lists!$H$3,IF($K116&lt;1,(($S116/$K116)*((1+'Inputs &amp; Summary'!$D$7)^BH$1)),((INT(BH$1/$K116)-INT((BH$1-1)/$K116))*$S116*((1+'Inputs &amp; Summary'!$D$7)^BH$1))),(_xlfn.WEIBULL.DIST(BH$1,$L116,$K116,FALSE)*$S116*((1+'Inputs &amp; Summary'!$D$7)^BH$1))),IF($M116=Lists!$H$3,IF($K116&lt;1,((($R116*(1-$E116)+$Q116*(1-$F116))/$K116)*((1+'Inputs &amp; Summary'!$D$7)^BH$1)),((INT(BH$1/$K116)-INT((BH$1-1)/$K116))*($R116*(1-$E116)+$Q116*(1-$F116))*((1+'Inputs &amp; Summary'!$D$7)^BH$1))),((_xlfn.WEIBULL.DIST(BH$1,$L116,$K116,FALSE)*($R116*(1-$E116)+$Q116*(1-$F116))*((1+'Inputs &amp; Summary'!$D$7)^BH$1))))))</f>
        <v>0</v>
      </c>
      <c r="BI116" s="248">
        <f>$D116*IF(BI$1&gt;'Inputs &amp; Summary'!$D$5,0,IF(BI$1&gt;VLOOKUP($G116,Lists!$J$17:$K$21,2),IF($M116=Lists!$H$3,IF($K116&lt;1,(($S116/$K116)*((1+'Inputs &amp; Summary'!$D$7)^BI$1)),((INT(BI$1/$K116)-INT((BI$1-1)/$K116))*$S116*((1+'Inputs &amp; Summary'!$D$7)^BI$1))),(_xlfn.WEIBULL.DIST(BI$1,$L116,$K116,FALSE)*$S116*((1+'Inputs &amp; Summary'!$D$7)^BI$1))),IF($M116=Lists!$H$3,IF($K116&lt;1,((($R116*(1-$E116)+$Q116*(1-$F116))/$K116)*((1+'Inputs &amp; Summary'!$D$7)^BI$1)),((INT(BI$1/$K116)-INT((BI$1-1)/$K116))*($R116*(1-$E116)+$Q116*(1-$F116))*((1+'Inputs &amp; Summary'!$D$7)^BI$1))),((_xlfn.WEIBULL.DIST(BI$1,$L116,$K116,FALSE)*($R116*(1-$E116)+$Q116*(1-$F116))*((1+'Inputs &amp; Summary'!$D$7)^BI$1))))))</f>
        <v>0</v>
      </c>
      <c r="BJ116" s="248">
        <f>$D116*IF(BJ$1&gt;'Inputs &amp; Summary'!$D$5,0,IF(BJ$1&gt;VLOOKUP($G116,Lists!$J$17:$K$21,2),IF($M116=Lists!$H$3,IF($K116&lt;1,(($S116/$K116)*((1+'Inputs &amp; Summary'!$D$7)^BJ$1)),((INT(BJ$1/$K116)-INT((BJ$1-1)/$K116))*$S116*((1+'Inputs &amp; Summary'!$D$7)^BJ$1))),(_xlfn.WEIBULL.DIST(BJ$1,$L116,$K116,FALSE)*$S116*((1+'Inputs &amp; Summary'!$D$7)^BJ$1))),IF($M116=Lists!$H$3,IF($K116&lt;1,((($R116*(1-$E116)+$Q116*(1-$F116))/$K116)*((1+'Inputs &amp; Summary'!$D$7)^BJ$1)),((INT(BJ$1/$K116)-INT((BJ$1-1)/$K116))*($R116*(1-$E116)+$Q116*(1-$F116))*((1+'Inputs &amp; Summary'!$D$7)^BJ$1))),((_xlfn.WEIBULL.DIST(BJ$1,$L116,$K116,FALSE)*($R116*(1-$E116)+$Q116*(1-$F116))*((1+'Inputs &amp; Summary'!$D$7)^BJ$1))))))</f>
        <v>0</v>
      </c>
      <c r="BK116" s="248">
        <f>$D116*IF(BK$1&gt;'Inputs &amp; Summary'!$D$5,0,IF(BK$1&gt;VLOOKUP($G116,Lists!$J$17:$K$21,2),IF($M116=Lists!$H$3,IF($K116&lt;1,(($S116/$K116)*((1+'Inputs &amp; Summary'!$D$7)^BK$1)),((INT(BK$1/$K116)-INT((BK$1-1)/$K116))*$S116*((1+'Inputs &amp; Summary'!$D$7)^BK$1))),(_xlfn.WEIBULL.DIST(BK$1,$L116,$K116,FALSE)*$S116*((1+'Inputs &amp; Summary'!$D$7)^BK$1))),IF($M116=Lists!$H$3,IF($K116&lt;1,((($R116*(1-$E116)+$Q116*(1-$F116))/$K116)*((1+'Inputs &amp; Summary'!$D$7)^BK$1)),((INT(BK$1/$K116)-INT((BK$1-1)/$K116))*($R116*(1-$E116)+$Q116*(1-$F116))*((1+'Inputs &amp; Summary'!$D$7)^BK$1))),((_xlfn.WEIBULL.DIST(BK$1,$L116,$K116,FALSE)*($R116*(1-$E116)+$Q116*(1-$F116))*((1+'Inputs &amp; Summary'!$D$7)^BK$1))))))</f>
        <v>0</v>
      </c>
      <c r="BL116" s="248">
        <f>$D116*IF(BL$1&gt;'Inputs &amp; Summary'!$D$5,0,IF(BL$1&gt;VLOOKUP($G116,Lists!$J$17:$K$21,2),IF($M116=Lists!$H$3,IF($K116&lt;1,(($S116/$K116)*((1+'Inputs &amp; Summary'!$D$7)^BL$1)),((INT(BL$1/$K116)-INT((BL$1-1)/$K116))*$S116*((1+'Inputs &amp; Summary'!$D$7)^BL$1))),(_xlfn.WEIBULL.DIST(BL$1,$L116,$K116,FALSE)*$S116*((1+'Inputs &amp; Summary'!$D$7)^BL$1))),IF($M116=Lists!$H$3,IF($K116&lt;1,((($R116*(1-$E116)+$Q116*(1-$F116))/$K116)*((1+'Inputs &amp; Summary'!$D$7)^BL$1)),((INT(BL$1/$K116)-INT((BL$1-1)/$K116))*($R116*(1-$E116)+$Q116*(1-$F116))*((1+'Inputs &amp; Summary'!$D$7)^BL$1))),((_xlfn.WEIBULL.DIST(BL$1,$L116,$K116,FALSE)*($R116*(1-$E116)+$Q116*(1-$F116))*((1+'Inputs &amp; Summary'!$D$7)^BL$1))))))</f>
        <v>0</v>
      </c>
    </row>
    <row r="117" spans="1:64" x14ac:dyDescent="0.3">
      <c r="A117" s="236" t="s">
        <v>44</v>
      </c>
      <c r="B117" s="117" t="str">
        <f>IF('Inputs &amp; Summary'!$D$15=Lists!$E$3,INDEX('Residential Rooftop Details'!$A$30:$X$158,MATCH('Cash Flow'!$A117,'Residential Rooftop Details'!$A$30:$A$158,0),COLUMN(B$1)),IF('Inputs &amp; Summary'!$D$15=Lists!$E$4,INDEX('Commercial Rooftop Details'!$A$30:$V$158,MATCH('Cash Flow'!$A117,'Commercial Rooftop Details'!$A$30:$A$158,0),COLUMN(B$1)),INDEX('Ground-Mount Details'!$A$30:$V$158,MATCH('Cash Flow'!$A117,'Ground-Mount Details'!$A$30:$A$158,0),COLUMN(B$1))))</f>
        <v>Preventive</v>
      </c>
      <c r="C117" s="117" t="str">
        <f>IF('Inputs &amp; Summary'!$D$15=Lists!$E$3,INDEX('Residential Rooftop Details'!$A$30:$X$158,MATCH('Cash Flow'!$A117,'Residential Rooftop Details'!$A$30:$A$158,0),COLUMN(C$1)),IF('Inputs &amp; Summary'!$D$15=Lists!$E$4,INDEX('Commercial Rooftop Details'!$A$30:$V$158,MATCH('Cash Flow'!$A117,'Commercial Rooftop Details'!$A$30:$A$158,0),COLUMN(C$1)),INDEX('Ground-Mount Details'!$A$30:$V$158,MATCH('Cash Flow'!$A117,'Ground-Mount Details'!$A$30:$A$158,0),COLUMN(C$1))))</f>
        <v>Tracker</v>
      </c>
      <c r="D117" s="117">
        <f>IF('Inputs &amp; Summary'!$D$15=Lists!$E$3,INDEX('Residential Rooftop Details'!$A$30:$X$158,MATCH('Cash Flow'!$A117,'Residential Rooftop Details'!$A$30:$A$158,0),COLUMN(D$1)),IF('Inputs &amp; Summary'!$D$15=Lists!$E$4,INDEX('Commercial Rooftop Details'!$A$30:$V$158,MATCH('Cash Flow'!$A117,'Commercial Rooftop Details'!$A$30:$A$158,0),COLUMN(D$1)),INDEX('Ground-Mount Details'!$A$30:$V$158,MATCH('Cash Flow'!$A117,'Ground-Mount Details'!$A$30:$A$158,0),COLUMN(D$1))))</f>
        <v>0</v>
      </c>
      <c r="E117" s="117">
        <f>IF('Inputs &amp; Summary'!$D$15=Lists!$E$3,INDEX('Residential Rooftop Details'!$A$30:$X$158,MATCH('Cash Flow'!$A117,'Residential Rooftop Details'!$A$30:$A$158,0),COLUMN(E$1)),IF('Inputs &amp; Summary'!$D$15=Lists!$E$4,INDEX('Commercial Rooftop Details'!$A$30:$V$158,MATCH('Cash Flow'!$A117,'Commercial Rooftop Details'!$A$30:$A$158,0),COLUMN(E$1)),INDEX('Ground-Mount Details'!$A$30:$V$158,MATCH('Cash Flow'!$A117,'Ground-Mount Details'!$A$30:$A$158,0),COLUMN(E$1))))</f>
        <v>0</v>
      </c>
      <c r="F117" s="117">
        <f>IF('Inputs &amp; Summary'!$D$15=Lists!$E$3,INDEX('Residential Rooftop Details'!$A$30:$X$158,MATCH('Cash Flow'!$A117,'Residential Rooftop Details'!$A$30:$A$158,0),COLUMN(F$1)),IF('Inputs &amp; Summary'!$D$15=Lists!$E$4,INDEX('Commercial Rooftop Details'!$A$30:$V$158,MATCH('Cash Flow'!$A117,'Commercial Rooftop Details'!$A$30:$A$158,0),COLUMN(F$1)),INDEX('Ground-Mount Details'!$A$30:$V$158,MATCH('Cash Flow'!$A117,'Ground-Mount Details'!$A$30:$A$158,0),COLUMN(F$1))))</f>
        <v>0</v>
      </c>
      <c r="G117" s="237" t="str">
        <f>IF('Inputs &amp; Summary'!$D$15=Lists!$E$3,INDEX('Residential Rooftop Details'!$A$30:$X$158,MATCH('Cash Flow'!$A117,'Residential Rooftop Details'!$A$30:$A$158,0),COLUMN(G$1)),IF('Inputs &amp; Summary'!$D$15=Lists!$E$4,INDEX('Commercial Rooftop Details'!$A$30:$V$158,MATCH('Cash Flow'!$A117,'Commercial Rooftop Details'!$A$30:$A$158,0),COLUMN(G$1)),INDEX('Ground-Mount Details'!$A$30:$V$158,MATCH('Cash Flow'!$A117,'Ground-Mount Details'!$A$30:$A$158,0),COLUMN(G$1))))</f>
        <v>N/A</v>
      </c>
      <c r="H117" s="237" t="str">
        <f>IF('Inputs &amp; Summary'!$D$15=Lists!$E$3,INDEX('Residential Rooftop Details'!$A$30:$X$158,MATCH('Cash Flow'!$A117,'Residential Rooftop Details'!$A$30:$A$158,0),COLUMN(H$1)),IF('Inputs &amp; Summary'!$D$15=Lists!$E$4,INDEX('Commercial Rooftop Details'!$A$30:$V$158,MATCH('Cash Flow'!$A117,'Commercial Rooftop Details'!$A$30:$A$158,0),COLUMN(H$1)),INDEX('Ground-Mount Details'!$A$30:$V$158,MATCH('Cash Flow'!$A117,'Ground-Mount Details'!$A$30:$A$158,0),COLUMN(H$1))))</f>
        <v>block</v>
      </c>
      <c r="I117" s="237" t="str">
        <f>IF('Inputs &amp; Summary'!$D$15=Lists!$E$3,INDEX('Residential Rooftop Details'!$A$30:$X$158,MATCH('Cash Flow'!$A117,'Residential Rooftop Details'!$A$30:$A$158,0),COLUMN(I$1)),IF('Inputs &amp; Summary'!$D$15=Lists!$E$4,INDEX('Commercial Rooftop Details'!$A$30:$V$158,MATCH('Cash Flow'!$A117,'Commercial Rooftop Details'!$A$30:$A$158,0),COLUMN(I$1)),INDEX('Ground-Mount Details'!$A$30:$V$158,MATCH('Cash Flow'!$A117,'Ground-Mount Details'!$A$30:$A$158,0),COLUMN(I$1))))</f>
        <v>Mechanic</v>
      </c>
      <c r="J117" s="238">
        <f>IF('Inputs &amp; Summary'!$D$15=Lists!$E$3,INDEX('Residential Rooftop Details'!$A$30:$X$158,MATCH('Cash Flow'!$A117,'Residential Rooftop Details'!$A$30:$A$158,0),COLUMN(J$1)),IF('Inputs &amp; Summary'!$D$15=Lists!$E$4,INDEX('Commercial Rooftop Details'!$A$30:$V$158,MATCH('Cash Flow'!$A117,'Commercial Rooftop Details'!$A$30:$A$158,0),COLUMN(J$1)),INDEX('Ground-Mount Details'!$A$30:$V$158,MATCH('Cash Flow'!$A117,'Ground-Mount Details'!$A$30:$A$158,0),COLUMN(J$1))))</f>
        <v>21.23076923076923</v>
      </c>
      <c r="K117" s="239">
        <f>IF('Inputs &amp; Summary'!$D$15=Lists!$E$3,INDEX('Residential Rooftop Details'!$A$30:$X$158,MATCH('Cash Flow'!$A117,'Residential Rooftop Details'!$A$30:$A$158,0),COLUMN(K$1)),IF('Inputs &amp; Summary'!$D$15=Lists!$E$4,INDEX('Commercial Rooftop Details'!$A$30:$V$158,MATCH('Cash Flow'!$A117,'Commercial Rooftop Details'!$A$30:$A$158,0),COLUMN(K$1)),INDEX('Ground-Mount Details'!$A$30:$V$158,MATCH('Cash Flow'!$A117,'Ground-Mount Details'!$A$30:$A$158,0),COLUMN(K$1))))</f>
        <v>0.5</v>
      </c>
      <c r="L117" s="239">
        <f>IF('Inputs &amp; Summary'!$D$15=Lists!$E$3,INDEX('Residential Rooftop Details'!$A$30:$X$158,MATCH('Cash Flow'!$A117,'Residential Rooftop Details'!$A$30:$A$158,0),COLUMN(L$1)),IF('Inputs &amp; Summary'!$D$15=Lists!$E$4,INDEX('Commercial Rooftop Details'!$A$30:$V$158,MATCH('Cash Flow'!$A117,'Commercial Rooftop Details'!$A$30:$A$158,0),COLUMN(L$1)),INDEX('Ground-Mount Details'!$A$30:$V$158,MATCH('Cash Flow'!$A117,'Ground-Mount Details'!$A$30:$A$158,0),COLUMN(L$1))))</f>
        <v>1</v>
      </c>
      <c r="M117" s="238" t="str">
        <f>IF('Inputs &amp; Summary'!$D$15=Lists!$E$3,INDEX('Residential Rooftop Details'!$A$30:$X$158,MATCH('Cash Flow'!$A117,'Residential Rooftop Details'!$A$30:$A$158,0),COLUMN(M$1)),IF('Inputs &amp; Summary'!$D$15=Lists!$E$4,INDEX('Commercial Rooftop Details'!$A$30:$V$158,MATCH('Cash Flow'!$A117,'Commercial Rooftop Details'!$A$30:$A$158,0),COLUMN(M$1)),INDEX('Ground-Mount Details'!$A$30:$V$158,MATCH('Cash Flow'!$A117,'Ground-Mount Details'!$A$30:$A$158,0),COLUMN(M$1))))</f>
        <v>interval</v>
      </c>
      <c r="N117" s="240">
        <f>IF('Inputs &amp; Summary'!$D$15=Lists!$E$3,INDEX('Residential Rooftop Details'!$A$30:$X$158,MATCH('Cash Flow'!$A117,'Residential Rooftop Details'!$A$30:$A$158,0),COLUMN(N$1)),IF('Inputs &amp; Summary'!$D$15=Lists!$E$4,INDEX('Commercial Rooftop Details'!$A$30:$V$158,MATCH('Cash Flow'!$A117,'Commercial Rooftop Details'!$A$30:$A$158,0),COLUMN(N$1)),INDEX('Ground-Mount Details'!$A$30:$V$158,MATCH('Cash Flow'!$A117,'Ground-Mount Details'!$A$30:$A$158,0),COLUMN(N$1))))</f>
        <v>103.04449648711943</v>
      </c>
      <c r="O117" s="239">
        <f>IF('Inputs &amp; Summary'!$D$15=Lists!$E$3,INDEX('Residential Rooftop Details'!$A$30:$X$158,MATCH('Cash Flow'!$A117,'Residential Rooftop Details'!$A$30:$A$158,0),COLUMN(O$1)),IF('Inputs &amp; Summary'!$D$15=Lists!$E$4,INDEX('Commercial Rooftop Details'!$A$30:$V$158,MATCH('Cash Flow'!$A117,'Commercial Rooftop Details'!$A$30:$A$158,0),COLUMN(O$1)),INDEX('Ground-Mount Details'!$A$30:$V$158,MATCH('Cash Flow'!$A117,'Ground-Mount Details'!$A$30:$A$158,0),COLUMN(O$1))))</f>
        <v>0.25</v>
      </c>
      <c r="P117" s="241">
        <f>IF('Inputs &amp; Summary'!$D$15=Lists!$E$3,INDEX('Residential Rooftop Details'!$A$30:$X$158,MATCH('Cash Flow'!$A117,'Residential Rooftop Details'!$A$30:$A$158,0),COLUMN(P$1)),IF('Inputs &amp; Summary'!$D$15=Lists!$E$4,INDEX('Commercial Rooftop Details'!$A$30:$V$158,MATCH('Cash Flow'!$A117,'Commercial Rooftop Details'!$A$30:$A$158,0),COLUMN(P$1)),INDEX('Ground-Mount Details'!$A$30:$V$158,MATCH('Cash Flow'!$A117,'Ground-Mount Details'!$A$30:$A$158,0),COLUMN(P$1))))</f>
        <v>0</v>
      </c>
      <c r="Q117" s="242">
        <f>IF('Inputs &amp; Summary'!$D$15=Lists!$E$3,INDEX('Residential Rooftop Details'!$A$30:$X$158,MATCH('Cash Flow'!$A117,'Residential Rooftop Details'!$A$30:$A$158,0),COLUMN(Q$1)),IF('Inputs &amp; Summary'!$D$15=Lists!$E$4,INDEX('Commercial Rooftop Details'!$A$30:$V$158,MATCH('Cash Flow'!$A117,'Commercial Rooftop Details'!$A$30:$A$158,0),COLUMN(Q$1)),INDEX('Ground-Mount Details'!$A$30:$V$158,MATCH('Cash Flow'!$A117,'Ground-Mount Details'!$A$30:$A$158,0),COLUMN(Q$1))))</f>
        <v>546.92848135471081</v>
      </c>
      <c r="R117" s="242">
        <f>IF('Inputs &amp; Summary'!$D$15=Lists!$E$3,INDEX('Residential Rooftop Details'!$A$30:$X$158,MATCH('Cash Flow'!$A117,'Residential Rooftop Details'!$A$30:$A$158,0),COLUMN(R$1)),IF('Inputs &amp; Summary'!$D$15=Lists!$E$4,INDEX('Commercial Rooftop Details'!$A$30:$V$158,MATCH('Cash Flow'!$A117,'Commercial Rooftop Details'!$A$30:$A$158,0),COLUMN(R$1)),INDEX('Ground-Mount Details'!$A$30:$V$158,MATCH('Cash Flow'!$A117,'Ground-Mount Details'!$A$30:$A$158,0),COLUMN(R$1))))</f>
        <v>0</v>
      </c>
      <c r="S117" s="243">
        <f>IF('Inputs &amp; Summary'!$D$15=Lists!$E$3,INDEX('Residential Rooftop Details'!$A$30:$X$158,MATCH('Cash Flow'!$A117,'Residential Rooftop Details'!$A$30:$A$158,0),COLUMN(S$1)),IF('Inputs &amp; Summary'!$D$15=Lists!$E$4,INDEX('Commercial Rooftop Details'!$A$30:$V$158,MATCH('Cash Flow'!$A117,'Commercial Rooftop Details'!$A$30:$A$158,0),COLUMN(S$1)),INDEX('Ground-Mount Details'!$A$30:$V$158,MATCH('Cash Flow'!$A117,'Ground-Mount Details'!$A$30:$A$158,0),COLUMN(S$1))))</f>
        <v>0</v>
      </c>
      <c r="T117" s="238">
        <f>IF('Inputs &amp; Summary'!$D$15=Lists!$E$3,INDEX('Residential Rooftop Details'!$A$30:$X$158,MATCH('Cash Flow'!$A117,'Residential Rooftop Details'!$A$30:$A$158,0),COLUMN(T$1)),IF('Inputs &amp; Summary'!$D$15=Lists!$E$4,INDEX('Commercial Rooftop Details'!$A$30:$V$158,MATCH('Cash Flow'!$A117,'Commercial Rooftop Details'!$A$30:$A$158,0),COLUMN(T$1)),INDEX('Ground-Mount Details'!$A$30:$V$158,MATCH('Cash Flow'!$A117,'Ground-Mount Details'!$A$30:$A$158,0),COLUMN(T$1))))</f>
        <v>0</v>
      </c>
      <c r="U117" s="244">
        <f>IF('Inputs &amp; Summary'!$D$15=Lists!$E$3,INDEX('Residential Rooftop Details'!$A$30:$X$158,MATCH('Cash Flow'!$A117,'Residential Rooftop Details'!$A$30:$A$158,0),COLUMN(U$1)),IF('Inputs &amp; Summary'!$D$15=Lists!$E$4,INDEX('Commercial Rooftop Details'!$A$30:$V$158,MATCH('Cash Flow'!$A117,'Commercial Rooftop Details'!$A$30:$A$158,0),COLUMN(U$1)),INDEX('Ground-Mount Details'!$A$30:$V$158,MATCH('Cash Flow'!$A117,'Ground-Mount Details'!$A$30:$A$158,0),COLUMN(U$1))))</f>
        <v>0</v>
      </c>
      <c r="V117" s="245">
        <f t="shared" si="10"/>
        <v>0</v>
      </c>
      <c r="W117" s="245">
        <f>NPV('Inputs &amp; Summary'!$D$6,Y117:BL117)</f>
        <v>0</v>
      </c>
      <c r="X117" s="246">
        <f t="shared" si="9"/>
        <v>0</v>
      </c>
      <c r="Y117" s="248">
        <f>$D117*IF(Y$1&gt;'Inputs &amp; Summary'!$D$5,0,IF(Y$1&gt;VLOOKUP($G117,Lists!$J$17:$K$21,2),IF($M117=Lists!$H$3,IF($K117&lt;1,(($S117/$K117)*((1+'Inputs &amp; Summary'!$D$7)^Y$1)),((INT(Y$1/$K117)-INT((Y$1-1)/$K117))*$S117*((1+'Inputs &amp; Summary'!$D$7)^Y$1))),(_xlfn.WEIBULL.DIST(Y$1,$L117,$K117,FALSE)*$S117*((1+'Inputs &amp; Summary'!$D$7)^Y$1))),IF($M117=Lists!$H$3,IF($K117&lt;1,((($R117*(1-$E117)+$Q117*(1-$F117))/$K117)*((1+'Inputs &amp; Summary'!$D$7)^Y$1)),((INT(Y$1/$K117)-INT((Y$1-1)/$K117))*($R117*(1-$E117)+$Q117*(1-$F117))*((1+'Inputs &amp; Summary'!$D$7)^Y$1))),((_xlfn.WEIBULL.DIST(Y$1,$L117,$K117,FALSE)*($R117*(1-$E117)+$Q117*(1-$F117))*((1+'Inputs &amp; Summary'!$D$7)^Y$1))))))</f>
        <v>0</v>
      </c>
      <c r="Z117" s="248">
        <f>$D117*IF(Z$1&gt;'Inputs &amp; Summary'!$D$5,0,IF(Z$1&gt;VLOOKUP($G117,Lists!$J$17:$K$21,2),IF($M117=Lists!$H$3,IF($K117&lt;1,(($S117/$K117)*((1+'Inputs &amp; Summary'!$D$7)^Z$1)),((INT(Z$1/$K117)-INT((Z$1-1)/$K117))*$S117*((1+'Inputs &amp; Summary'!$D$7)^Z$1))),(_xlfn.WEIBULL.DIST(Z$1,$L117,$K117,FALSE)*$S117*((1+'Inputs &amp; Summary'!$D$7)^Z$1))),IF($M117=Lists!$H$3,IF($K117&lt;1,((($R117*(1-$E117)+$Q117*(1-$F117))/$K117)*((1+'Inputs &amp; Summary'!$D$7)^Z$1)),((INT(Z$1/$K117)-INT((Z$1-1)/$K117))*($R117*(1-$E117)+$Q117*(1-$F117))*((1+'Inputs &amp; Summary'!$D$7)^Z$1))),((_xlfn.WEIBULL.DIST(Z$1,$L117,$K117,FALSE)*($R117*(1-$E117)+$Q117*(1-$F117))*((1+'Inputs &amp; Summary'!$D$7)^Z$1))))))</f>
        <v>0</v>
      </c>
      <c r="AA117" s="248">
        <f>$D117*IF(AA$1&gt;'Inputs &amp; Summary'!$D$5,0,IF(AA$1&gt;VLOOKUP($G117,Lists!$J$17:$K$21,2),IF($M117=Lists!$H$3,IF($K117&lt;1,(($S117/$K117)*((1+'Inputs &amp; Summary'!$D$7)^AA$1)),((INT(AA$1/$K117)-INT((AA$1-1)/$K117))*$S117*((1+'Inputs &amp; Summary'!$D$7)^AA$1))),(_xlfn.WEIBULL.DIST(AA$1,$L117,$K117,FALSE)*$S117*((1+'Inputs &amp; Summary'!$D$7)^AA$1))),IF($M117=Lists!$H$3,IF($K117&lt;1,((($R117*(1-$E117)+$Q117*(1-$F117))/$K117)*((1+'Inputs &amp; Summary'!$D$7)^AA$1)),((INT(AA$1/$K117)-INT((AA$1-1)/$K117))*($R117*(1-$E117)+$Q117*(1-$F117))*((1+'Inputs &amp; Summary'!$D$7)^AA$1))),((_xlfn.WEIBULL.DIST(AA$1,$L117,$K117,FALSE)*($R117*(1-$E117)+$Q117*(1-$F117))*((1+'Inputs &amp; Summary'!$D$7)^AA$1))))))</f>
        <v>0</v>
      </c>
      <c r="AB117" s="248">
        <f>$D117*IF(AB$1&gt;'Inputs &amp; Summary'!$D$5,0,IF(AB$1&gt;VLOOKUP($G117,Lists!$J$17:$K$21,2),IF($M117=Lists!$H$3,IF($K117&lt;1,(($S117/$K117)*((1+'Inputs &amp; Summary'!$D$7)^AB$1)),((INT(AB$1/$K117)-INT((AB$1-1)/$K117))*$S117*((1+'Inputs &amp; Summary'!$D$7)^AB$1))),(_xlfn.WEIBULL.DIST(AB$1,$L117,$K117,FALSE)*$S117*((1+'Inputs &amp; Summary'!$D$7)^AB$1))),IF($M117=Lists!$H$3,IF($K117&lt;1,((($R117*(1-$E117)+$Q117*(1-$F117))/$K117)*((1+'Inputs &amp; Summary'!$D$7)^AB$1)),((INT(AB$1/$K117)-INT((AB$1-1)/$K117))*($R117*(1-$E117)+$Q117*(1-$F117))*((1+'Inputs &amp; Summary'!$D$7)^AB$1))),((_xlfn.WEIBULL.DIST(AB$1,$L117,$K117,FALSE)*($R117*(1-$E117)+$Q117*(1-$F117))*((1+'Inputs &amp; Summary'!$D$7)^AB$1))))))</f>
        <v>0</v>
      </c>
      <c r="AC117" s="248">
        <f>$D117*IF(AC$1&gt;'Inputs &amp; Summary'!$D$5,0,IF(AC$1&gt;VLOOKUP($G117,Lists!$J$17:$K$21,2),IF($M117=Lists!$H$3,IF($K117&lt;1,(($S117/$K117)*((1+'Inputs &amp; Summary'!$D$7)^AC$1)),((INT(AC$1/$K117)-INT((AC$1-1)/$K117))*$S117*((1+'Inputs &amp; Summary'!$D$7)^AC$1))),(_xlfn.WEIBULL.DIST(AC$1,$L117,$K117,FALSE)*$S117*((1+'Inputs &amp; Summary'!$D$7)^AC$1))),IF($M117=Lists!$H$3,IF($K117&lt;1,((($R117*(1-$E117)+$Q117*(1-$F117))/$K117)*((1+'Inputs &amp; Summary'!$D$7)^AC$1)),((INT(AC$1/$K117)-INT((AC$1-1)/$K117))*($R117*(1-$E117)+$Q117*(1-$F117))*((1+'Inputs &amp; Summary'!$D$7)^AC$1))),((_xlfn.WEIBULL.DIST(AC$1,$L117,$K117,FALSE)*($R117*(1-$E117)+$Q117*(1-$F117))*((1+'Inputs &amp; Summary'!$D$7)^AC$1))))))</f>
        <v>0</v>
      </c>
      <c r="AD117" s="248">
        <f>$D117*IF(AD$1&gt;'Inputs &amp; Summary'!$D$5,0,IF(AD$1&gt;VLOOKUP($G117,Lists!$J$17:$K$21,2),IF($M117=Lists!$H$3,IF($K117&lt;1,(($S117/$K117)*((1+'Inputs &amp; Summary'!$D$7)^AD$1)),((INT(AD$1/$K117)-INT((AD$1-1)/$K117))*$S117*((1+'Inputs &amp; Summary'!$D$7)^AD$1))),(_xlfn.WEIBULL.DIST(AD$1,$L117,$K117,FALSE)*$S117*((1+'Inputs &amp; Summary'!$D$7)^AD$1))),IF($M117=Lists!$H$3,IF($K117&lt;1,((($R117*(1-$E117)+$Q117*(1-$F117))/$K117)*((1+'Inputs &amp; Summary'!$D$7)^AD$1)),((INT(AD$1/$K117)-INT((AD$1-1)/$K117))*($R117*(1-$E117)+$Q117*(1-$F117))*((1+'Inputs &amp; Summary'!$D$7)^AD$1))),((_xlfn.WEIBULL.DIST(AD$1,$L117,$K117,FALSE)*($R117*(1-$E117)+$Q117*(1-$F117))*((1+'Inputs &amp; Summary'!$D$7)^AD$1))))))</f>
        <v>0</v>
      </c>
      <c r="AE117" s="248">
        <f>$D117*IF(AE$1&gt;'Inputs &amp; Summary'!$D$5,0,IF(AE$1&gt;VLOOKUP($G117,Lists!$J$17:$K$21,2),IF($M117=Lists!$H$3,IF($K117&lt;1,(($S117/$K117)*((1+'Inputs &amp; Summary'!$D$7)^AE$1)),((INT(AE$1/$K117)-INT((AE$1-1)/$K117))*$S117*((1+'Inputs &amp; Summary'!$D$7)^AE$1))),(_xlfn.WEIBULL.DIST(AE$1,$L117,$K117,FALSE)*$S117*((1+'Inputs &amp; Summary'!$D$7)^AE$1))),IF($M117=Lists!$H$3,IF($K117&lt;1,((($R117*(1-$E117)+$Q117*(1-$F117))/$K117)*((1+'Inputs &amp; Summary'!$D$7)^AE$1)),((INT(AE$1/$K117)-INT((AE$1-1)/$K117))*($R117*(1-$E117)+$Q117*(1-$F117))*((1+'Inputs &amp; Summary'!$D$7)^AE$1))),((_xlfn.WEIBULL.DIST(AE$1,$L117,$K117,FALSE)*($R117*(1-$E117)+$Q117*(1-$F117))*((1+'Inputs &amp; Summary'!$D$7)^AE$1))))))</f>
        <v>0</v>
      </c>
      <c r="AF117" s="248">
        <f>$D117*IF(AF$1&gt;'Inputs &amp; Summary'!$D$5,0,IF(AF$1&gt;VLOOKUP($G117,Lists!$J$17:$K$21,2),IF($M117=Lists!$H$3,IF($K117&lt;1,(($S117/$K117)*((1+'Inputs &amp; Summary'!$D$7)^AF$1)),((INT(AF$1/$K117)-INT((AF$1-1)/$K117))*$S117*((1+'Inputs &amp; Summary'!$D$7)^AF$1))),(_xlfn.WEIBULL.DIST(AF$1,$L117,$K117,FALSE)*$S117*((1+'Inputs &amp; Summary'!$D$7)^AF$1))),IF($M117=Lists!$H$3,IF($K117&lt;1,((($R117*(1-$E117)+$Q117*(1-$F117))/$K117)*((1+'Inputs &amp; Summary'!$D$7)^AF$1)),((INT(AF$1/$K117)-INT((AF$1-1)/$K117))*($R117*(1-$E117)+$Q117*(1-$F117))*((1+'Inputs &amp; Summary'!$D$7)^AF$1))),((_xlfn.WEIBULL.DIST(AF$1,$L117,$K117,FALSE)*($R117*(1-$E117)+$Q117*(1-$F117))*((1+'Inputs &amp; Summary'!$D$7)^AF$1))))))</f>
        <v>0</v>
      </c>
      <c r="AG117" s="248">
        <f>$D117*IF(AG$1&gt;'Inputs &amp; Summary'!$D$5,0,IF(AG$1&gt;VLOOKUP($G117,Lists!$J$17:$K$21,2),IF($M117=Lists!$H$3,IF($K117&lt;1,(($S117/$K117)*((1+'Inputs &amp; Summary'!$D$7)^AG$1)),((INT(AG$1/$K117)-INT((AG$1-1)/$K117))*$S117*((1+'Inputs &amp; Summary'!$D$7)^AG$1))),(_xlfn.WEIBULL.DIST(AG$1,$L117,$K117,FALSE)*$S117*((1+'Inputs &amp; Summary'!$D$7)^AG$1))),IF($M117=Lists!$H$3,IF($K117&lt;1,((($R117*(1-$E117)+$Q117*(1-$F117))/$K117)*((1+'Inputs &amp; Summary'!$D$7)^AG$1)),((INT(AG$1/$K117)-INT((AG$1-1)/$K117))*($R117*(1-$E117)+$Q117*(1-$F117))*((1+'Inputs &amp; Summary'!$D$7)^AG$1))),((_xlfn.WEIBULL.DIST(AG$1,$L117,$K117,FALSE)*($R117*(1-$E117)+$Q117*(1-$F117))*((1+'Inputs &amp; Summary'!$D$7)^AG$1))))))</f>
        <v>0</v>
      </c>
      <c r="AH117" s="248">
        <f>$D117*IF(AH$1&gt;'Inputs &amp; Summary'!$D$5,0,IF(AH$1&gt;VLOOKUP($G117,Lists!$J$17:$K$21,2),IF($M117=Lists!$H$3,IF($K117&lt;1,(($S117/$K117)*((1+'Inputs &amp; Summary'!$D$7)^AH$1)),((INT(AH$1/$K117)-INT((AH$1-1)/$K117))*$S117*((1+'Inputs &amp; Summary'!$D$7)^AH$1))),(_xlfn.WEIBULL.DIST(AH$1,$L117,$K117,FALSE)*$S117*((1+'Inputs &amp; Summary'!$D$7)^AH$1))),IF($M117=Lists!$H$3,IF($K117&lt;1,((($R117*(1-$E117)+$Q117*(1-$F117))/$K117)*((1+'Inputs &amp; Summary'!$D$7)^AH$1)),((INT(AH$1/$K117)-INT((AH$1-1)/$K117))*($R117*(1-$E117)+$Q117*(1-$F117))*((1+'Inputs &amp; Summary'!$D$7)^AH$1))),((_xlfn.WEIBULL.DIST(AH$1,$L117,$K117,FALSE)*($R117*(1-$E117)+$Q117*(1-$F117))*((1+'Inputs &amp; Summary'!$D$7)^AH$1))))))</f>
        <v>0</v>
      </c>
      <c r="AI117" s="248">
        <f>$D117*IF(AI$1&gt;'Inputs &amp; Summary'!$D$5,0,IF(AI$1&gt;VLOOKUP($G117,Lists!$J$17:$K$21,2),IF($M117=Lists!$H$3,IF($K117&lt;1,(($S117/$K117)*((1+'Inputs &amp; Summary'!$D$7)^AI$1)),((INT(AI$1/$K117)-INT((AI$1-1)/$K117))*$S117*((1+'Inputs &amp; Summary'!$D$7)^AI$1))),(_xlfn.WEIBULL.DIST(AI$1,$L117,$K117,FALSE)*$S117*((1+'Inputs &amp; Summary'!$D$7)^AI$1))),IF($M117=Lists!$H$3,IF($K117&lt;1,((($R117*(1-$E117)+$Q117*(1-$F117))/$K117)*((1+'Inputs &amp; Summary'!$D$7)^AI$1)),((INT(AI$1/$K117)-INT((AI$1-1)/$K117))*($R117*(1-$E117)+$Q117*(1-$F117))*((1+'Inputs &amp; Summary'!$D$7)^AI$1))),((_xlfn.WEIBULL.DIST(AI$1,$L117,$K117,FALSE)*($R117*(1-$E117)+$Q117*(1-$F117))*((1+'Inputs &amp; Summary'!$D$7)^AI$1))))))</f>
        <v>0</v>
      </c>
      <c r="AJ117" s="248">
        <f>$D117*IF(AJ$1&gt;'Inputs &amp; Summary'!$D$5,0,IF(AJ$1&gt;VLOOKUP($G117,Lists!$J$17:$K$21,2),IF($M117=Lists!$H$3,IF($K117&lt;1,(($S117/$K117)*((1+'Inputs &amp; Summary'!$D$7)^AJ$1)),((INT(AJ$1/$K117)-INT((AJ$1-1)/$K117))*$S117*((1+'Inputs &amp; Summary'!$D$7)^AJ$1))),(_xlfn.WEIBULL.DIST(AJ$1,$L117,$K117,FALSE)*$S117*((1+'Inputs &amp; Summary'!$D$7)^AJ$1))),IF($M117=Lists!$H$3,IF($K117&lt;1,((($R117*(1-$E117)+$Q117*(1-$F117))/$K117)*((1+'Inputs &amp; Summary'!$D$7)^AJ$1)),((INT(AJ$1/$K117)-INT((AJ$1-1)/$K117))*($R117*(1-$E117)+$Q117*(1-$F117))*((1+'Inputs &amp; Summary'!$D$7)^AJ$1))),((_xlfn.WEIBULL.DIST(AJ$1,$L117,$K117,FALSE)*($R117*(1-$E117)+$Q117*(1-$F117))*((1+'Inputs &amp; Summary'!$D$7)^AJ$1))))))</f>
        <v>0</v>
      </c>
      <c r="AK117" s="248">
        <f>$D117*IF(AK$1&gt;'Inputs &amp; Summary'!$D$5,0,IF(AK$1&gt;VLOOKUP($G117,Lists!$J$17:$K$21,2),IF($M117=Lists!$H$3,IF($K117&lt;1,(($S117/$K117)*((1+'Inputs &amp; Summary'!$D$7)^AK$1)),((INT(AK$1/$K117)-INT((AK$1-1)/$K117))*$S117*((1+'Inputs &amp; Summary'!$D$7)^AK$1))),(_xlfn.WEIBULL.DIST(AK$1,$L117,$K117,FALSE)*$S117*((1+'Inputs &amp; Summary'!$D$7)^AK$1))),IF($M117=Lists!$H$3,IF($K117&lt;1,((($R117*(1-$E117)+$Q117*(1-$F117))/$K117)*((1+'Inputs &amp; Summary'!$D$7)^AK$1)),((INT(AK$1/$K117)-INT((AK$1-1)/$K117))*($R117*(1-$E117)+$Q117*(1-$F117))*((1+'Inputs &amp; Summary'!$D$7)^AK$1))),((_xlfn.WEIBULL.DIST(AK$1,$L117,$K117,FALSE)*($R117*(1-$E117)+$Q117*(1-$F117))*((1+'Inputs &amp; Summary'!$D$7)^AK$1))))))</f>
        <v>0</v>
      </c>
      <c r="AL117" s="248">
        <f>$D117*IF(AL$1&gt;'Inputs &amp; Summary'!$D$5,0,IF(AL$1&gt;VLOOKUP($G117,Lists!$J$17:$K$21,2),IF($M117=Lists!$H$3,IF($K117&lt;1,(($S117/$K117)*((1+'Inputs &amp; Summary'!$D$7)^AL$1)),((INT(AL$1/$K117)-INT((AL$1-1)/$K117))*$S117*((1+'Inputs &amp; Summary'!$D$7)^AL$1))),(_xlfn.WEIBULL.DIST(AL$1,$L117,$K117,FALSE)*$S117*((1+'Inputs &amp; Summary'!$D$7)^AL$1))),IF($M117=Lists!$H$3,IF($K117&lt;1,((($R117*(1-$E117)+$Q117*(1-$F117))/$K117)*((1+'Inputs &amp; Summary'!$D$7)^AL$1)),((INT(AL$1/$K117)-INT((AL$1-1)/$K117))*($R117*(1-$E117)+$Q117*(1-$F117))*((1+'Inputs &amp; Summary'!$D$7)^AL$1))),((_xlfn.WEIBULL.DIST(AL$1,$L117,$K117,FALSE)*($R117*(1-$E117)+$Q117*(1-$F117))*((1+'Inputs &amp; Summary'!$D$7)^AL$1))))))</f>
        <v>0</v>
      </c>
      <c r="AM117" s="248">
        <f>$D117*IF(AM$1&gt;'Inputs &amp; Summary'!$D$5,0,IF(AM$1&gt;VLOOKUP($G117,Lists!$J$17:$K$21,2),IF($M117=Lists!$H$3,IF($K117&lt;1,(($S117/$K117)*((1+'Inputs &amp; Summary'!$D$7)^AM$1)),((INT(AM$1/$K117)-INT((AM$1-1)/$K117))*$S117*((1+'Inputs &amp; Summary'!$D$7)^AM$1))),(_xlfn.WEIBULL.DIST(AM$1,$L117,$K117,FALSE)*$S117*((1+'Inputs &amp; Summary'!$D$7)^AM$1))),IF($M117=Lists!$H$3,IF($K117&lt;1,((($R117*(1-$E117)+$Q117*(1-$F117))/$K117)*((1+'Inputs &amp; Summary'!$D$7)^AM$1)),((INT(AM$1/$K117)-INT((AM$1-1)/$K117))*($R117*(1-$E117)+$Q117*(1-$F117))*((1+'Inputs &amp; Summary'!$D$7)^AM$1))),((_xlfn.WEIBULL.DIST(AM$1,$L117,$K117,FALSE)*($R117*(1-$E117)+$Q117*(1-$F117))*((1+'Inputs &amp; Summary'!$D$7)^AM$1))))))</f>
        <v>0</v>
      </c>
      <c r="AN117" s="248">
        <f>$D117*IF(AN$1&gt;'Inputs &amp; Summary'!$D$5,0,IF(AN$1&gt;VLOOKUP($G117,Lists!$J$17:$K$21,2),IF($M117=Lists!$H$3,IF($K117&lt;1,(($S117/$K117)*((1+'Inputs &amp; Summary'!$D$7)^AN$1)),((INT(AN$1/$K117)-INT((AN$1-1)/$K117))*$S117*((1+'Inputs &amp; Summary'!$D$7)^AN$1))),(_xlfn.WEIBULL.DIST(AN$1,$L117,$K117,FALSE)*$S117*((1+'Inputs &amp; Summary'!$D$7)^AN$1))),IF($M117=Lists!$H$3,IF($K117&lt;1,((($R117*(1-$E117)+$Q117*(1-$F117))/$K117)*((1+'Inputs &amp; Summary'!$D$7)^AN$1)),((INT(AN$1/$K117)-INT((AN$1-1)/$K117))*($R117*(1-$E117)+$Q117*(1-$F117))*((1+'Inputs &amp; Summary'!$D$7)^AN$1))),((_xlfn.WEIBULL.DIST(AN$1,$L117,$K117,FALSE)*($R117*(1-$E117)+$Q117*(1-$F117))*((1+'Inputs &amp; Summary'!$D$7)^AN$1))))))</f>
        <v>0</v>
      </c>
      <c r="AO117" s="248">
        <f>$D117*IF(AO$1&gt;'Inputs &amp; Summary'!$D$5,0,IF(AO$1&gt;VLOOKUP($G117,Lists!$J$17:$K$21,2),IF($M117=Lists!$H$3,IF($K117&lt;1,(($S117/$K117)*((1+'Inputs &amp; Summary'!$D$7)^AO$1)),((INT(AO$1/$K117)-INT((AO$1-1)/$K117))*$S117*((1+'Inputs &amp; Summary'!$D$7)^AO$1))),(_xlfn.WEIBULL.DIST(AO$1,$L117,$K117,FALSE)*$S117*((1+'Inputs &amp; Summary'!$D$7)^AO$1))),IF($M117=Lists!$H$3,IF($K117&lt;1,((($R117*(1-$E117)+$Q117*(1-$F117))/$K117)*((1+'Inputs &amp; Summary'!$D$7)^AO$1)),((INT(AO$1/$K117)-INT((AO$1-1)/$K117))*($R117*(1-$E117)+$Q117*(1-$F117))*((1+'Inputs &amp; Summary'!$D$7)^AO$1))),((_xlfn.WEIBULL.DIST(AO$1,$L117,$K117,FALSE)*($R117*(1-$E117)+$Q117*(1-$F117))*((1+'Inputs &amp; Summary'!$D$7)^AO$1))))))</f>
        <v>0</v>
      </c>
      <c r="AP117" s="248">
        <f>$D117*IF(AP$1&gt;'Inputs &amp; Summary'!$D$5,0,IF(AP$1&gt;VLOOKUP($G117,Lists!$J$17:$K$21,2),IF($M117=Lists!$H$3,IF($K117&lt;1,(($S117/$K117)*((1+'Inputs &amp; Summary'!$D$7)^AP$1)),((INT(AP$1/$K117)-INT((AP$1-1)/$K117))*$S117*((1+'Inputs &amp; Summary'!$D$7)^AP$1))),(_xlfn.WEIBULL.DIST(AP$1,$L117,$K117,FALSE)*$S117*((1+'Inputs &amp; Summary'!$D$7)^AP$1))),IF($M117=Lists!$H$3,IF($K117&lt;1,((($R117*(1-$E117)+$Q117*(1-$F117))/$K117)*((1+'Inputs &amp; Summary'!$D$7)^AP$1)),((INT(AP$1/$K117)-INT((AP$1-1)/$K117))*($R117*(1-$E117)+$Q117*(1-$F117))*((1+'Inputs &amp; Summary'!$D$7)^AP$1))),((_xlfn.WEIBULL.DIST(AP$1,$L117,$K117,FALSE)*($R117*(1-$E117)+$Q117*(1-$F117))*((1+'Inputs &amp; Summary'!$D$7)^AP$1))))))</f>
        <v>0</v>
      </c>
      <c r="AQ117" s="248">
        <f>$D117*IF(AQ$1&gt;'Inputs &amp; Summary'!$D$5,0,IF(AQ$1&gt;VLOOKUP($G117,Lists!$J$17:$K$21,2),IF($M117=Lists!$H$3,IF($K117&lt;1,(($S117/$K117)*((1+'Inputs &amp; Summary'!$D$7)^AQ$1)),((INT(AQ$1/$K117)-INT((AQ$1-1)/$K117))*$S117*((1+'Inputs &amp; Summary'!$D$7)^AQ$1))),(_xlfn.WEIBULL.DIST(AQ$1,$L117,$K117,FALSE)*$S117*((1+'Inputs &amp; Summary'!$D$7)^AQ$1))),IF($M117=Lists!$H$3,IF($K117&lt;1,((($R117*(1-$E117)+$Q117*(1-$F117))/$K117)*((1+'Inputs &amp; Summary'!$D$7)^AQ$1)),((INT(AQ$1/$K117)-INT((AQ$1-1)/$K117))*($R117*(1-$E117)+$Q117*(1-$F117))*((1+'Inputs &amp; Summary'!$D$7)^AQ$1))),((_xlfn.WEIBULL.DIST(AQ$1,$L117,$K117,FALSE)*($R117*(1-$E117)+$Q117*(1-$F117))*((1+'Inputs &amp; Summary'!$D$7)^AQ$1))))))</f>
        <v>0</v>
      </c>
      <c r="AR117" s="248">
        <f>$D117*IF(AR$1&gt;'Inputs &amp; Summary'!$D$5,0,IF(AR$1&gt;VLOOKUP($G117,Lists!$J$17:$K$21,2),IF($M117=Lists!$H$3,IF($K117&lt;1,(($S117/$K117)*((1+'Inputs &amp; Summary'!$D$7)^AR$1)),((INT(AR$1/$K117)-INT((AR$1-1)/$K117))*$S117*((1+'Inputs &amp; Summary'!$D$7)^AR$1))),(_xlfn.WEIBULL.DIST(AR$1,$L117,$K117,FALSE)*$S117*((1+'Inputs &amp; Summary'!$D$7)^AR$1))),IF($M117=Lists!$H$3,IF($K117&lt;1,((($R117*(1-$E117)+$Q117*(1-$F117))/$K117)*((1+'Inputs &amp; Summary'!$D$7)^AR$1)),((INT(AR$1/$K117)-INT((AR$1-1)/$K117))*($R117*(1-$E117)+$Q117*(1-$F117))*((1+'Inputs &amp; Summary'!$D$7)^AR$1))),((_xlfn.WEIBULL.DIST(AR$1,$L117,$K117,FALSE)*($R117*(1-$E117)+$Q117*(1-$F117))*((1+'Inputs &amp; Summary'!$D$7)^AR$1))))))</f>
        <v>0</v>
      </c>
      <c r="AS117" s="248">
        <f>$D117*IF(AS$1&gt;'Inputs &amp; Summary'!$D$5,0,IF(AS$1&gt;VLOOKUP($G117,Lists!$J$17:$K$21,2),IF($M117=Lists!$H$3,IF($K117&lt;1,(($S117/$K117)*((1+'Inputs &amp; Summary'!$D$7)^AS$1)),((INT(AS$1/$K117)-INT((AS$1-1)/$K117))*$S117*((1+'Inputs &amp; Summary'!$D$7)^AS$1))),(_xlfn.WEIBULL.DIST(AS$1,$L117,$K117,FALSE)*$S117*((1+'Inputs &amp; Summary'!$D$7)^AS$1))),IF($M117=Lists!$H$3,IF($K117&lt;1,((($R117*(1-$E117)+$Q117*(1-$F117))/$K117)*((1+'Inputs &amp; Summary'!$D$7)^AS$1)),((INT(AS$1/$K117)-INT((AS$1-1)/$K117))*($R117*(1-$E117)+$Q117*(1-$F117))*((1+'Inputs &amp; Summary'!$D$7)^AS$1))),((_xlfn.WEIBULL.DIST(AS$1,$L117,$K117,FALSE)*($R117*(1-$E117)+$Q117*(1-$F117))*((1+'Inputs &amp; Summary'!$D$7)^AS$1))))))</f>
        <v>0</v>
      </c>
      <c r="AT117" s="248">
        <f>$D117*IF(AT$1&gt;'Inputs &amp; Summary'!$D$5,0,IF(AT$1&gt;VLOOKUP($G117,Lists!$J$17:$K$21,2),IF($M117=Lists!$H$3,IF($K117&lt;1,(($S117/$K117)*((1+'Inputs &amp; Summary'!$D$7)^AT$1)),((INT(AT$1/$K117)-INT((AT$1-1)/$K117))*$S117*((1+'Inputs &amp; Summary'!$D$7)^AT$1))),(_xlfn.WEIBULL.DIST(AT$1,$L117,$K117,FALSE)*$S117*((1+'Inputs &amp; Summary'!$D$7)^AT$1))),IF($M117=Lists!$H$3,IF($K117&lt;1,((($R117*(1-$E117)+$Q117*(1-$F117))/$K117)*((1+'Inputs &amp; Summary'!$D$7)^AT$1)),((INT(AT$1/$K117)-INT((AT$1-1)/$K117))*($R117*(1-$E117)+$Q117*(1-$F117))*((1+'Inputs &amp; Summary'!$D$7)^AT$1))),((_xlfn.WEIBULL.DIST(AT$1,$L117,$K117,FALSE)*($R117*(1-$E117)+$Q117*(1-$F117))*((1+'Inputs &amp; Summary'!$D$7)^AT$1))))))</f>
        <v>0</v>
      </c>
      <c r="AU117" s="248">
        <f>$D117*IF(AU$1&gt;'Inputs &amp; Summary'!$D$5,0,IF(AU$1&gt;VLOOKUP($G117,Lists!$J$17:$K$21,2),IF($M117=Lists!$H$3,IF($K117&lt;1,(($S117/$K117)*((1+'Inputs &amp; Summary'!$D$7)^AU$1)),((INT(AU$1/$K117)-INT((AU$1-1)/$K117))*$S117*((1+'Inputs &amp; Summary'!$D$7)^AU$1))),(_xlfn.WEIBULL.DIST(AU$1,$L117,$K117,FALSE)*$S117*((1+'Inputs &amp; Summary'!$D$7)^AU$1))),IF($M117=Lists!$H$3,IF($K117&lt;1,((($R117*(1-$E117)+$Q117*(1-$F117))/$K117)*((1+'Inputs &amp; Summary'!$D$7)^AU$1)),((INT(AU$1/$K117)-INT((AU$1-1)/$K117))*($R117*(1-$E117)+$Q117*(1-$F117))*((1+'Inputs &amp; Summary'!$D$7)^AU$1))),((_xlfn.WEIBULL.DIST(AU$1,$L117,$K117,FALSE)*($R117*(1-$E117)+$Q117*(1-$F117))*((1+'Inputs &amp; Summary'!$D$7)^AU$1))))))</f>
        <v>0</v>
      </c>
      <c r="AV117" s="248">
        <f>$D117*IF(AV$1&gt;'Inputs &amp; Summary'!$D$5,0,IF(AV$1&gt;VLOOKUP($G117,Lists!$J$17:$K$21,2),IF($M117=Lists!$H$3,IF($K117&lt;1,(($S117/$K117)*((1+'Inputs &amp; Summary'!$D$7)^AV$1)),((INT(AV$1/$K117)-INT((AV$1-1)/$K117))*$S117*((1+'Inputs &amp; Summary'!$D$7)^AV$1))),(_xlfn.WEIBULL.DIST(AV$1,$L117,$K117,FALSE)*$S117*((1+'Inputs &amp; Summary'!$D$7)^AV$1))),IF($M117=Lists!$H$3,IF($K117&lt;1,((($R117*(1-$E117)+$Q117*(1-$F117))/$K117)*((1+'Inputs &amp; Summary'!$D$7)^AV$1)),((INT(AV$1/$K117)-INT((AV$1-1)/$K117))*($R117*(1-$E117)+$Q117*(1-$F117))*((1+'Inputs &amp; Summary'!$D$7)^AV$1))),((_xlfn.WEIBULL.DIST(AV$1,$L117,$K117,FALSE)*($R117*(1-$E117)+$Q117*(1-$F117))*((1+'Inputs &amp; Summary'!$D$7)^AV$1))))))</f>
        <v>0</v>
      </c>
      <c r="AW117" s="248">
        <f>$D117*IF(AW$1&gt;'Inputs &amp; Summary'!$D$5,0,IF(AW$1&gt;VLOOKUP($G117,Lists!$J$17:$K$21,2),IF($M117=Lists!$H$3,IF($K117&lt;1,(($S117/$K117)*((1+'Inputs &amp; Summary'!$D$7)^AW$1)),((INT(AW$1/$K117)-INT((AW$1-1)/$K117))*$S117*((1+'Inputs &amp; Summary'!$D$7)^AW$1))),(_xlfn.WEIBULL.DIST(AW$1,$L117,$K117,FALSE)*$S117*((1+'Inputs &amp; Summary'!$D$7)^AW$1))),IF($M117=Lists!$H$3,IF($K117&lt;1,((($R117*(1-$E117)+$Q117*(1-$F117))/$K117)*((1+'Inputs &amp; Summary'!$D$7)^AW$1)),((INT(AW$1/$K117)-INT((AW$1-1)/$K117))*($R117*(1-$E117)+$Q117*(1-$F117))*((1+'Inputs &amp; Summary'!$D$7)^AW$1))),((_xlfn.WEIBULL.DIST(AW$1,$L117,$K117,FALSE)*($R117*(1-$E117)+$Q117*(1-$F117))*((1+'Inputs &amp; Summary'!$D$7)^AW$1))))))</f>
        <v>0</v>
      </c>
      <c r="AX117" s="248">
        <f>$D117*IF(AX$1&gt;'Inputs &amp; Summary'!$D$5,0,IF(AX$1&gt;VLOOKUP($G117,Lists!$J$17:$K$21,2),IF($M117=Lists!$H$3,IF($K117&lt;1,(($S117/$K117)*((1+'Inputs &amp; Summary'!$D$7)^AX$1)),((INT(AX$1/$K117)-INT((AX$1-1)/$K117))*$S117*((1+'Inputs &amp; Summary'!$D$7)^AX$1))),(_xlfn.WEIBULL.DIST(AX$1,$L117,$K117,FALSE)*$S117*((1+'Inputs &amp; Summary'!$D$7)^AX$1))),IF($M117=Lists!$H$3,IF($K117&lt;1,((($R117*(1-$E117)+$Q117*(1-$F117))/$K117)*((1+'Inputs &amp; Summary'!$D$7)^AX$1)),((INT(AX$1/$K117)-INT((AX$1-1)/$K117))*($R117*(1-$E117)+$Q117*(1-$F117))*((1+'Inputs &amp; Summary'!$D$7)^AX$1))),((_xlfn.WEIBULL.DIST(AX$1,$L117,$K117,FALSE)*($R117*(1-$E117)+$Q117*(1-$F117))*((1+'Inputs &amp; Summary'!$D$7)^AX$1))))))</f>
        <v>0</v>
      </c>
      <c r="AY117" s="248">
        <f>$D117*IF(AY$1&gt;'Inputs &amp; Summary'!$D$5,0,IF(AY$1&gt;VLOOKUP($G117,Lists!$J$17:$K$21,2),IF($M117=Lists!$H$3,IF($K117&lt;1,(($S117/$K117)*((1+'Inputs &amp; Summary'!$D$7)^AY$1)),((INT(AY$1/$K117)-INT((AY$1-1)/$K117))*$S117*((1+'Inputs &amp; Summary'!$D$7)^AY$1))),(_xlfn.WEIBULL.DIST(AY$1,$L117,$K117,FALSE)*$S117*((1+'Inputs &amp; Summary'!$D$7)^AY$1))),IF($M117=Lists!$H$3,IF($K117&lt;1,((($R117*(1-$E117)+$Q117*(1-$F117))/$K117)*((1+'Inputs &amp; Summary'!$D$7)^AY$1)),((INT(AY$1/$K117)-INT((AY$1-1)/$K117))*($R117*(1-$E117)+$Q117*(1-$F117))*((1+'Inputs &amp; Summary'!$D$7)^AY$1))),((_xlfn.WEIBULL.DIST(AY$1,$L117,$K117,FALSE)*($R117*(1-$E117)+$Q117*(1-$F117))*((1+'Inputs &amp; Summary'!$D$7)^AY$1))))))</f>
        <v>0</v>
      </c>
      <c r="AZ117" s="248">
        <f>$D117*IF(AZ$1&gt;'Inputs &amp; Summary'!$D$5,0,IF(AZ$1&gt;VLOOKUP($G117,Lists!$J$17:$K$21,2),IF($M117=Lists!$H$3,IF($K117&lt;1,(($S117/$K117)*((1+'Inputs &amp; Summary'!$D$7)^AZ$1)),((INT(AZ$1/$K117)-INT((AZ$1-1)/$K117))*$S117*((1+'Inputs &amp; Summary'!$D$7)^AZ$1))),(_xlfn.WEIBULL.DIST(AZ$1,$L117,$K117,FALSE)*$S117*((1+'Inputs &amp; Summary'!$D$7)^AZ$1))),IF($M117=Lists!$H$3,IF($K117&lt;1,((($R117*(1-$E117)+$Q117*(1-$F117))/$K117)*((1+'Inputs &amp; Summary'!$D$7)^AZ$1)),((INT(AZ$1/$K117)-INT((AZ$1-1)/$K117))*($R117*(1-$E117)+$Q117*(1-$F117))*((1+'Inputs &amp; Summary'!$D$7)^AZ$1))),((_xlfn.WEIBULL.DIST(AZ$1,$L117,$K117,FALSE)*($R117*(1-$E117)+$Q117*(1-$F117))*((1+'Inputs &amp; Summary'!$D$7)^AZ$1))))))</f>
        <v>0</v>
      </c>
      <c r="BA117" s="248">
        <f>$D117*IF(BA$1&gt;'Inputs &amp; Summary'!$D$5,0,IF(BA$1&gt;VLOOKUP($G117,Lists!$J$17:$K$21,2),IF($M117=Lists!$H$3,IF($K117&lt;1,(($S117/$K117)*((1+'Inputs &amp; Summary'!$D$7)^BA$1)),((INT(BA$1/$K117)-INT((BA$1-1)/$K117))*$S117*((1+'Inputs &amp; Summary'!$D$7)^BA$1))),(_xlfn.WEIBULL.DIST(BA$1,$L117,$K117,FALSE)*$S117*((1+'Inputs &amp; Summary'!$D$7)^BA$1))),IF($M117=Lists!$H$3,IF($K117&lt;1,((($R117*(1-$E117)+$Q117*(1-$F117))/$K117)*((1+'Inputs &amp; Summary'!$D$7)^BA$1)),((INT(BA$1/$K117)-INT((BA$1-1)/$K117))*($R117*(1-$E117)+$Q117*(1-$F117))*((1+'Inputs &amp; Summary'!$D$7)^BA$1))),((_xlfn.WEIBULL.DIST(BA$1,$L117,$K117,FALSE)*($R117*(1-$E117)+$Q117*(1-$F117))*((1+'Inputs &amp; Summary'!$D$7)^BA$1))))))</f>
        <v>0</v>
      </c>
      <c r="BB117" s="248">
        <f>$D117*IF(BB$1&gt;'Inputs &amp; Summary'!$D$5,0,IF(BB$1&gt;VLOOKUP($G117,Lists!$J$17:$K$21,2),IF($M117=Lists!$H$3,IF($K117&lt;1,(($S117/$K117)*((1+'Inputs &amp; Summary'!$D$7)^BB$1)),((INT(BB$1/$K117)-INT((BB$1-1)/$K117))*$S117*((1+'Inputs &amp; Summary'!$D$7)^BB$1))),(_xlfn.WEIBULL.DIST(BB$1,$L117,$K117,FALSE)*$S117*((1+'Inputs &amp; Summary'!$D$7)^BB$1))),IF($M117=Lists!$H$3,IF($K117&lt;1,((($R117*(1-$E117)+$Q117*(1-$F117))/$K117)*((1+'Inputs &amp; Summary'!$D$7)^BB$1)),((INT(BB$1/$K117)-INT((BB$1-1)/$K117))*($R117*(1-$E117)+$Q117*(1-$F117))*((1+'Inputs &amp; Summary'!$D$7)^BB$1))),((_xlfn.WEIBULL.DIST(BB$1,$L117,$K117,FALSE)*($R117*(1-$E117)+$Q117*(1-$F117))*((1+'Inputs &amp; Summary'!$D$7)^BB$1))))))</f>
        <v>0</v>
      </c>
      <c r="BC117" s="248">
        <f>$D117*IF(BC$1&gt;'Inputs &amp; Summary'!$D$5,0,IF(BC$1&gt;VLOOKUP($G117,Lists!$J$17:$K$21,2),IF($M117=Lists!$H$3,IF($K117&lt;1,(($S117/$K117)*((1+'Inputs &amp; Summary'!$D$7)^BC$1)),((INT(BC$1/$K117)-INT((BC$1-1)/$K117))*$S117*((1+'Inputs &amp; Summary'!$D$7)^BC$1))),(_xlfn.WEIBULL.DIST(BC$1,$L117,$K117,FALSE)*$S117*((1+'Inputs &amp; Summary'!$D$7)^BC$1))),IF($M117=Lists!$H$3,IF($K117&lt;1,((($R117*(1-$E117)+$Q117*(1-$F117))/$K117)*((1+'Inputs &amp; Summary'!$D$7)^BC$1)),((INT(BC$1/$K117)-INT((BC$1-1)/$K117))*($R117*(1-$E117)+$Q117*(1-$F117))*((1+'Inputs &amp; Summary'!$D$7)^BC$1))),((_xlfn.WEIBULL.DIST(BC$1,$L117,$K117,FALSE)*($R117*(1-$E117)+$Q117*(1-$F117))*((1+'Inputs &amp; Summary'!$D$7)^BC$1))))))</f>
        <v>0</v>
      </c>
      <c r="BD117" s="248">
        <f>$D117*IF(BD$1&gt;'Inputs &amp; Summary'!$D$5,0,IF(BD$1&gt;VLOOKUP($G117,Lists!$J$17:$K$21,2),IF($M117=Lists!$H$3,IF($K117&lt;1,(($S117/$K117)*((1+'Inputs &amp; Summary'!$D$7)^BD$1)),((INT(BD$1/$K117)-INT((BD$1-1)/$K117))*$S117*((1+'Inputs &amp; Summary'!$D$7)^BD$1))),(_xlfn.WEIBULL.DIST(BD$1,$L117,$K117,FALSE)*$S117*((1+'Inputs &amp; Summary'!$D$7)^BD$1))),IF($M117=Lists!$H$3,IF($K117&lt;1,((($R117*(1-$E117)+$Q117*(1-$F117))/$K117)*((1+'Inputs &amp; Summary'!$D$7)^BD$1)),((INT(BD$1/$K117)-INT((BD$1-1)/$K117))*($R117*(1-$E117)+$Q117*(1-$F117))*((1+'Inputs &amp; Summary'!$D$7)^BD$1))),((_xlfn.WEIBULL.DIST(BD$1,$L117,$K117,FALSE)*($R117*(1-$E117)+$Q117*(1-$F117))*((1+'Inputs &amp; Summary'!$D$7)^BD$1))))))</f>
        <v>0</v>
      </c>
      <c r="BE117" s="248">
        <f>$D117*IF(BE$1&gt;'Inputs &amp; Summary'!$D$5,0,IF(BE$1&gt;VLOOKUP($G117,Lists!$J$17:$K$21,2),IF($M117=Lists!$H$3,IF($K117&lt;1,(($S117/$K117)*((1+'Inputs &amp; Summary'!$D$7)^BE$1)),((INT(BE$1/$K117)-INT((BE$1-1)/$K117))*$S117*((1+'Inputs &amp; Summary'!$D$7)^BE$1))),(_xlfn.WEIBULL.DIST(BE$1,$L117,$K117,FALSE)*$S117*((1+'Inputs &amp; Summary'!$D$7)^BE$1))),IF($M117=Lists!$H$3,IF($K117&lt;1,((($R117*(1-$E117)+$Q117*(1-$F117))/$K117)*((1+'Inputs &amp; Summary'!$D$7)^BE$1)),((INT(BE$1/$K117)-INT((BE$1-1)/$K117))*($R117*(1-$E117)+$Q117*(1-$F117))*((1+'Inputs &amp; Summary'!$D$7)^BE$1))),((_xlfn.WEIBULL.DIST(BE$1,$L117,$K117,FALSE)*($R117*(1-$E117)+$Q117*(1-$F117))*((1+'Inputs &amp; Summary'!$D$7)^BE$1))))))</f>
        <v>0</v>
      </c>
      <c r="BF117" s="248">
        <f>$D117*IF(BF$1&gt;'Inputs &amp; Summary'!$D$5,0,IF(BF$1&gt;VLOOKUP($G117,Lists!$J$17:$K$21,2),IF($M117=Lists!$H$3,IF($K117&lt;1,(($S117/$K117)*((1+'Inputs &amp; Summary'!$D$7)^BF$1)),((INT(BF$1/$K117)-INT((BF$1-1)/$K117))*$S117*((1+'Inputs &amp; Summary'!$D$7)^BF$1))),(_xlfn.WEIBULL.DIST(BF$1,$L117,$K117,FALSE)*$S117*((1+'Inputs &amp; Summary'!$D$7)^BF$1))),IF($M117=Lists!$H$3,IF($K117&lt;1,((($R117*(1-$E117)+$Q117*(1-$F117))/$K117)*((1+'Inputs &amp; Summary'!$D$7)^BF$1)),((INT(BF$1/$K117)-INT((BF$1-1)/$K117))*($R117*(1-$E117)+$Q117*(1-$F117))*((1+'Inputs &amp; Summary'!$D$7)^BF$1))),((_xlfn.WEIBULL.DIST(BF$1,$L117,$K117,FALSE)*($R117*(1-$E117)+$Q117*(1-$F117))*((1+'Inputs &amp; Summary'!$D$7)^BF$1))))))</f>
        <v>0</v>
      </c>
      <c r="BG117" s="248">
        <f>$D117*IF(BG$1&gt;'Inputs &amp; Summary'!$D$5,0,IF(BG$1&gt;VLOOKUP($G117,Lists!$J$17:$K$21,2),IF($M117=Lists!$H$3,IF($K117&lt;1,(($S117/$K117)*((1+'Inputs &amp; Summary'!$D$7)^BG$1)),((INT(BG$1/$K117)-INT((BG$1-1)/$K117))*$S117*((1+'Inputs &amp; Summary'!$D$7)^BG$1))),(_xlfn.WEIBULL.DIST(BG$1,$L117,$K117,FALSE)*$S117*((1+'Inputs &amp; Summary'!$D$7)^BG$1))),IF($M117=Lists!$H$3,IF($K117&lt;1,((($R117*(1-$E117)+$Q117*(1-$F117))/$K117)*((1+'Inputs &amp; Summary'!$D$7)^BG$1)),((INT(BG$1/$K117)-INT((BG$1-1)/$K117))*($R117*(1-$E117)+$Q117*(1-$F117))*((1+'Inputs &amp; Summary'!$D$7)^BG$1))),((_xlfn.WEIBULL.DIST(BG$1,$L117,$K117,FALSE)*($R117*(1-$E117)+$Q117*(1-$F117))*((1+'Inputs &amp; Summary'!$D$7)^BG$1))))))</f>
        <v>0</v>
      </c>
      <c r="BH117" s="248">
        <f>$D117*IF(BH$1&gt;'Inputs &amp; Summary'!$D$5,0,IF(BH$1&gt;VLOOKUP($G117,Lists!$J$17:$K$21,2),IF($M117=Lists!$H$3,IF($K117&lt;1,(($S117/$K117)*((1+'Inputs &amp; Summary'!$D$7)^BH$1)),((INT(BH$1/$K117)-INT((BH$1-1)/$K117))*$S117*((1+'Inputs &amp; Summary'!$D$7)^BH$1))),(_xlfn.WEIBULL.DIST(BH$1,$L117,$K117,FALSE)*$S117*((1+'Inputs &amp; Summary'!$D$7)^BH$1))),IF($M117=Lists!$H$3,IF($K117&lt;1,((($R117*(1-$E117)+$Q117*(1-$F117))/$K117)*((1+'Inputs &amp; Summary'!$D$7)^BH$1)),((INT(BH$1/$K117)-INT((BH$1-1)/$K117))*($R117*(1-$E117)+$Q117*(1-$F117))*((1+'Inputs &amp; Summary'!$D$7)^BH$1))),((_xlfn.WEIBULL.DIST(BH$1,$L117,$K117,FALSE)*($R117*(1-$E117)+$Q117*(1-$F117))*((1+'Inputs &amp; Summary'!$D$7)^BH$1))))))</f>
        <v>0</v>
      </c>
      <c r="BI117" s="248">
        <f>$D117*IF(BI$1&gt;'Inputs &amp; Summary'!$D$5,0,IF(BI$1&gt;VLOOKUP($G117,Lists!$J$17:$K$21,2),IF($M117=Lists!$H$3,IF($K117&lt;1,(($S117/$K117)*((1+'Inputs &amp; Summary'!$D$7)^BI$1)),((INT(BI$1/$K117)-INT((BI$1-1)/$K117))*$S117*((1+'Inputs &amp; Summary'!$D$7)^BI$1))),(_xlfn.WEIBULL.DIST(BI$1,$L117,$K117,FALSE)*$S117*((1+'Inputs &amp; Summary'!$D$7)^BI$1))),IF($M117=Lists!$H$3,IF($K117&lt;1,((($R117*(1-$E117)+$Q117*(1-$F117))/$K117)*((1+'Inputs &amp; Summary'!$D$7)^BI$1)),((INT(BI$1/$K117)-INT((BI$1-1)/$K117))*($R117*(1-$E117)+$Q117*(1-$F117))*((1+'Inputs &amp; Summary'!$D$7)^BI$1))),((_xlfn.WEIBULL.DIST(BI$1,$L117,$K117,FALSE)*($R117*(1-$E117)+$Q117*(1-$F117))*((1+'Inputs &amp; Summary'!$D$7)^BI$1))))))</f>
        <v>0</v>
      </c>
      <c r="BJ117" s="248">
        <f>$D117*IF(BJ$1&gt;'Inputs &amp; Summary'!$D$5,0,IF(BJ$1&gt;VLOOKUP($G117,Lists!$J$17:$K$21,2),IF($M117=Lists!$H$3,IF($K117&lt;1,(($S117/$K117)*((1+'Inputs &amp; Summary'!$D$7)^BJ$1)),((INT(BJ$1/$K117)-INT((BJ$1-1)/$K117))*$S117*((1+'Inputs &amp; Summary'!$D$7)^BJ$1))),(_xlfn.WEIBULL.DIST(BJ$1,$L117,$K117,FALSE)*$S117*((1+'Inputs &amp; Summary'!$D$7)^BJ$1))),IF($M117=Lists!$H$3,IF($K117&lt;1,((($R117*(1-$E117)+$Q117*(1-$F117))/$K117)*((1+'Inputs &amp; Summary'!$D$7)^BJ$1)),((INT(BJ$1/$K117)-INT((BJ$1-1)/$K117))*($R117*(1-$E117)+$Q117*(1-$F117))*((1+'Inputs &amp; Summary'!$D$7)^BJ$1))),((_xlfn.WEIBULL.DIST(BJ$1,$L117,$K117,FALSE)*($R117*(1-$E117)+$Q117*(1-$F117))*((1+'Inputs &amp; Summary'!$D$7)^BJ$1))))))</f>
        <v>0</v>
      </c>
      <c r="BK117" s="248">
        <f>$D117*IF(BK$1&gt;'Inputs &amp; Summary'!$D$5,0,IF(BK$1&gt;VLOOKUP($G117,Lists!$J$17:$K$21,2),IF($M117=Lists!$H$3,IF($K117&lt;1,(($S117/$K117)*((1+'Inputs &amp; Summary'!$D$7)^BK$1)),((INT(BK$1/$K117)-INT((BK$1-1)/$K117))*$S117*((1+'Inputs &amp; Summary'!$D$7)^BK$1))),(_xlfn.WEIBULL.DIST(BK$1,$L117,$K117,FALSE)*$S117*((1+'Inputs &amp; Summary'!$D$7)^BK$1))),IF($M117=Lists!$H$3,IF($K117&lt;1,((($R117*(1-$E117)+$Q117*(1-$F117))/$K117)*((1+'Inputs &amp; Summary'!$D$7)^BK$1)),((INT(BK$1/$K117)-INT((BK$1-1)/$K117))*($R117*(1-$E117)+$Q117*(1-$F117))*((1+'Inputs &amp; Summary'!$D$7)^BK$1))),((_xlfn.WEIBULL.DIST(BK$1,$L117,$K117,FALSE)*($R117*(1-$E117)+$Q117*(1-$F117))*((1+'Inputs &amp; Summary'!$D$7)^BK$1))))))</f>
        <v>0</v>
      </c>
      <c r="BL117" s="248">
        <f>$D117*IF(BL$1&gt;'Inputs &amp; Summary'!$D$5,0,IF(BL$1&gt;VLOOKUP($G117,Lists!$J$17:$K$21,2),IF($M117=Lists!$H$3,IF($K117&lt;1,(($S117/$K117)*((1+'Inputs &amp; Summary'!$D$7)^BL$1)),((INT(BL$1/$K117)-INT((BL$1-1)/$K117))*$S117*((1+'Inputs &amp; Summary'!$D$7)^BL$1))),(_xlfn.WEIBULL.DIST(BL$1,$L117,$K117,FALSE)*$S117*((1+'Inputs &amp; Summary'!$D$7)^BL$1))),IF($M117=Lists!$H$3,IF($K117&lt;1,((($R117*(1-$E117)+$Q117*(1-$F117))/$K117)*((1+'Inputs &amp; Summary'!$D$7)^BL$1)),((INT(BL$1/$K117)-INT((BL$1-1)/$K117))*($R117*(1-$E117)+$Q117*(1-$F117))*((1+'Inputs &amp; Summary'!$D$7)^BL$1))),((_xlfn.WEIBULL.DIST(BL$1,$L117,$K117,FALSE)*($R117*(1-$E117)+$Q117*(1-$F117))*((1+'Inputs &amp; Summary'!$D$7)^BL$1))))))</f>
        <v>0</v>
      </c>
    </row>
    <row r="118" spans="1:64" x14ac:dyDescent="0.3">
      <c r="A118" s="236" t="s">
        <v>43</v>
      </c>
      <c r="B118" s="117" t="str">
        <f>IF('Inputs &amp; Summary'!$D$15=Lists!$E$3,INDEX('Residential Rooftop Details'!$A$30:$X$158,MATCH('Cash Flow'!$A118,'Residential Rooftop Details'!$A$30:$A$158,0),COLUMN(B$1)),IF('Inputs &amp; Summary'!$D$15=Lists!$E$4,INDEX('Commercial Rooftop Details'!$A$30:$V$158,MATCH('Cash Flow'!$A118,'Commercial Rooftop Details'!$A$30:$A$158,0),COLUMN(B$1)),INDEX('Ground-Mount Details'!$A$30:$V$158,MATCH('Cash Flow'!$A118,'Ground-Mount Details'!$A$30:$A$158,0),COLUMN(B$1))))</f>
        <v>Preventive</v>
      </c>
      <c r="C118" s="117" t="str">
        <f>IF('Inputs &amp; Summary'!$D$15=Lists!$E$3,INDEX('Residential Rooftop Details'!$A$30:$X$158,MATCH('Cash Flow'!$A118,'Residential Rooftop Details'!$A$30:$A$158,0),COLUMN(C$1)),IF('Inputs &amp; Summary'!$D$15=Lists!$E$4,INDEX('Commercial Rooftop Details'!$A$30:$V$158,MATCH('Cash Flow'!$A118,'Commercial Rooftop Details'!$A$30:$A$158,0),COLUMN(C$1)),INDEX('Ground-Mount Details'!$A$30:$V$158,MATCH('Cash Flow'!$A118,'Ground-Mount Details'!$A$30:$A$158,0),COLUMN(C$1))))</f>
        <v>Tracker</v>
      </c>
      <c r="D118" s="117">
        <f>IF('Inputs &amp; Summary'!$D$15=Lists!$E$3,INDEX('Residential Rooftop Details'!$A$30:$X$158,MATCH('Cash Flow'!$A118,'Residential Rooftop Details'!$A$30:$A$158,0),COLUMN(D$1)),IF('Inputs &amp; Summary'!$D$15=Lists!$E$4,INDEX('Commercial Rooftop Details'!$A$30:$V$158,MATCH('Cash Flow'!$A118,'Commercial Rooftop Details'!$A$30:$A$158,0),COLUMN(D$1)),INDEX('Ground-Mount Details'!$A$30:$V$158,MATCH('Cash Flow'!$A118,'Ground-Mount Details'!$A$30:$A$158,0),COLUMN(D$1))))</f>
        <v>0</v>
      </c>
      <c r="E118" s="117">
        <f>IF('Inputs &amp; Summary'!$D$15=Lists!$E$3,INDEX('Residential Rooftop Details'!$A$30:$X$158,MATCH('Cash Flow'!$A118,'Residential Rooftop Details'!$A$30:$A$158,0),COLUMN(E$1)),IF('Inputs &amp; Summary'!$D$15=Lists!$E$4,INDEX('Commercial Rooftop Details'!$A$30:$V$158,MATCH('Cash Flow'!$A118,'Commercial Rooftop Details'!$A$30:$A$158,0),COLUMN(E$1)),INDEX('Ground-Mount Details'!$A$30:$V$158,MATCH('Cash Flow'!$A118,'Ground-Mount Details'!$A$30:$A$158,0),COLUMN(E$1))))</f>
        <v>0</v>
      </c>
      <c r="F118" s="117">
        <f>IF('Inputs &amp; Summary'!$D$15=Lists!$E$3,INDEX('Residential Rooftop Details'!$A$30:$X$158,MATCH('Cash Flow'!$A118,'Residential Rooftop Details'!$A$30:$A$158,0),COLUMN(F$1)),IF('Inputs &amp; Summary'!$D$15=Lists!$E$4,INDEX('Commercial Rooftop Details'!$A$30:$V$158,MATCH('Cash Flow'!$A118,'Commercial Rooftop Details'!$A$30:$A$158,0),COLUMN(F$1)),INDEX('Ground-Mount Details'!$A$30:$V$158,MATCH('Cash Flow'!$A118,'Ground-Mount Details'!$A$30:$A$158,0),COLUMN(F$1))))</f>
        <v>0</v>
      </c>
      <c r="G118" s="237" t="str">
        <f>IF('Inputs &amp; Summary'!$D$15=Lists!$E$3,INDEX('Residential Rooftop Details'!$A$30:$X$158,MATCH('Cash Flow'!$A118,'Residential Rooftop Details'!$A$30:$A$158,0),COLUMN(G$1)),IF('Inputs &amp; Summary'!$D$15=Lists!$E$4,INDEX('Commercial Rooftop Details'!$A$30:$V$158,MATCH('Cash Flow'!$A118,'Commercial Rooftop Details'!$A$30:$A$158,0),COLUMN(G$1)),INDEX('Ground-Mount Details'!$A$30:$V$158,MATCH('Cash Flow'!$A118,'Ground-Mount Details'!$A$30:$A$158,0),COLUMN(G$1))))</f>
        <v>N/A</v>
      </c>
      <c r="H118" s="237" t="str">
        <f>IF('Inputs &amp; Summary'!$D$15=Lists!$E$3,INDEX('Residential Rooftop Details'!$A$30:$X$158,MATCH('Cash Flow'!$A118,'Residential Rooftop Details'!$A$30:$A$158,0),COLUMN(H$1)),IF('Inputs &amp; Summary'!$D$15=Lists!$E$4,INDEX('Commercial Rooftop Details'!$A$30:$V$158,MATCH('Cash Flow'!$A118,'Commercial Rooftop Details'!$A$30:$A$158,0),COLUMN(H$1)),INDEX('Ground-Mount Details'!$A$30:$V$158,MATCH('Cash Flow'!$A118,'Ground-Mount Details'!$A$30:$A$158,0),COLUMN(H$1))))</f>
        <v>block</v>
      </c>
      <c r="I118" s="237" t="str">
        <f>IF('Inputs &amp; Summary'!$D$15=Lists!$E$3,INDEX('Residential Rooftop Details'!$A$30:$X$158,MATCH('Cash Flow'!$A118,'Residential Rooftop Details'!$A$30:$A$158,0),COLUMN(I$1)),IF('Inputs &amp; Summary'!$D$15=Lists!$E$4,INDEX('Commercial Rooftop Details'!$A$30:$V$158,MATCH('Cash Flow'!$A118,'Commercial Rooftop Details'!$A$30:$A$158,0),COLUMN(I$1)),INDEX('Ground-Mount Details'!$A$30:$V$158,MATCH('Cash Flow'!$A118,'Ground-Mount Details'!$A$30:$A$158,0),COLUMN(I$1))))</f>
        <v>Inspector</v>
      </c>
      <c r="J118" s="238">
        <f>IF('Inputs &amp; Summary'!$D$15=Lists!$E$3,INDEX('Residential Rooftop Details'!$A$30:$X$158,MATCH('Cash Flow'!$A118,'Residential Rooftop Details'!$A$30:$A$158,0),COLUMN(J$1)),IF('Inputs &amp; Summary'!$D$15=Lists!$E$4,INDEX('Commercial Rooftop Details'!$A$30:$V$158,MATCH('Cash Flow'!$A118,'Commercial Rooftop Details'!$A$30:$A$158,0),COLUMN(J$1)),INDEX('Ground-Mount Details'!$A$30:$V$158,MATCH('Cash Flow'!$A118,'Ground-Mount Details'!$A$30:$A$158,0),COLUMN(J$1))))</f>
        <v>25.173076923076923</v>
      </c>
      <c r="K118" s="239">
        <f>IF('Inputs &amp; Summary'!$D$15=Lists!$E$3,INDEX('Residential Rooftop Details'!$A$30:$X$158,MATCH('Cash Flow'!$A118,'Residential Rooftop Details'!$A$30:$A$158,0),COLUMN(K$1)),IF('Inputs &amp; Summary'!$D$15=Lists!$E$4,INDEX('Commercial Rooftop Details'!$A$30:$V$158,MATCH('Cash Flow'!$A118,'Commercial Rooftop Details'!$A$30:$A$158,0),COLUMN(K$1)),INDEX('Ground-Mount Details'!$A$30:$V$158,MATCH('Cash Flow'!$A118,'Ground-Mount Details'!$A$30:$A$158,0),COLUMN(K$1))))</f>
        <v>0.5</v>
      </c>
      <c r="L118" s="239">
        <f>IF('Inputs &amp; Summary'!$D$15=Lists!$E$3,INDEX('Residential Rooftop Details'!$A$30:$X$158,MATCH('Cash Flow'!$A118,'Residential Rooftop Details'!$A$30:$A$158,0),COLUMN(L$1)),IF('Inputs &amp; Summary'!$D$15=Lists!$E$4,INDEX('Commercial Rooftop Details'!$A$30:$V$158,MATCH('Cash Flow'!$A118,'Commercial Rooftop Details'!$A$30:$A$158,0),COLUMN(L$1)),INDEX('Ground-Mount Details'!$A$30:$V$158,MATCH('Cash Flow'!$A118,'Ground-Mount Details'!$A$30:$A$158,0),COLUMN(L$1))))</f>
        <v>1</v>
      </c>
      <c r="M118" s="238" t="str">
        <f>IF('Inputs &amp; Summary'!$D$15=Lists!$E$3,INDEX('Residential Rooftop Details'!$A$30:$X$158,MATCH('Cash Flow'!$A118,'Residential Rooftop Details'!$A$30:$A$158,0),COLUMN(M$1)),IF('Inputs &amp; Summary'!$D$15=Lists!$E$4,INDEX('Commercial Rooftop Details'!$A$30:$V$158,MATCH('Cash Flow'!$A118,'Commercial Rooftop Details'!$A$30:$A$158,0),COLUMN(M$1)),INDEX('Ground-Mount Details'!$A$30:$V$158,MATCH('Cash Flow'!$A118,'Ground-Mount Details'!$A$30:$A$158,0),COLUMN(M$1))))</f>
        <v>interval</v>
      </c>
      <c r="N118" s="240">
        <f>IF('Inputs &amp; Summary'!$D$15=Lists!$E$3,INDEX('Residential Rooftop Details'!$A$30:$X$158,MATCH('Cash Flow'!$A118,'Residential Rooftop Details'!$A$30:$A$158,0),COLUMN(N$1)),IF('Inputs &amp; Summary'!$D$15=Lists!$E$4,INDEX('Commercial Rooftop Details'!$A$30:$V$158,MATCH('Cash Flow'!$A118,'Commercial Rooftop Details'!$A$30:$A$158,0),COLUMN(N$1)),INDEX('Ground-Mount Details'!$A$30:$V$158,MATCH('Cash Flow'!$A118,'Ground-Mount Details'!$A$30:$A$158,0),COLUMN(N$1))))</f>
        <v>103.04449648711943</v>
      </c>
      <c r="O118" s="239">
        <f>IF('Inputs &amp; Summary'!$D$15=Lists!$E$3,INDEX('Residential Rooftop Details'!$A$30:$X$158,MATCH('Cash Flow'!$A118,'Residential Rooftop Details'!$A$30:$A$158,0),COLUMN(O$1)),IF('Inputs &amp; Summary'!$D$15=Lists!$E$4,INDEX('Commercial Rooftop Details'!$A$30:$V$158,MATCH('Cash Flow'!$A118,'Commercial Rooftop Details'!$A$30:$A$158,0),COLUMN(O$1)),INDEX('Ground-Mount Details'!$A$30:$V$158,MATCH('Cash Flow'!$A118,'Ground-Mount Details'!$A$30:$A$158,0),COLUMN(O$1))))</f>
        <v>0.1</v>
      </c>
      <c r="P118" s="241">
        <f>IF('Inputs &amp; Summary'!$D$15=Lists!$E$3,INDEX('Residential Rooftop Details'!$A$30:$X$158,MATCH('Cash Flow'!$A118,'Residential Rooftop Details'!$A$30:$A$158,0),COLUMN(P$1)),IF('Inputs &amp; Summary'!$D$15=Lists!$E$4,INDEX('Commercial Rooftop Details'!$A$30:$V$158,MATCH('Cash Flow'!$A118,'Commercial Rooftop Details'!$A$30:$A$158,0),COLUMN(P$1)),INDEX('Ground-Mount Details'!$A$30:$V$158,MATCH('Cash Flow'!$A118,'Ground-Mount Details'!$A$30:$A$158,0),COLUMN(P$1))))</f>
        <v>0</v>
      </c>
      <c r="Q118" s="242">
        <f>IF('Inputs &amp; Summary'!$D$15=Lists!$E$3,INDEX('Residential Rooftop Details'!$A$30:$X$158,MATCH('Cash Flow'!$A118,'Residential Rooftop Details'!$A$30:$A$158,0),COLUMN(Q$1)),IF('Inputs &amp; Summary'!$D$15=Lists!$E$4,INDEX('Commercial Rooftop Details'!$A$30:$V$158,MATCH('Cash Flow'!$A118,'Commercial Rooftop Details'!$A$30:$A$158,0),COLUMN(Q$1)),INDEX('Ground-Mount Details'!$A$30:$V$158,MATCH('Cash Flow'!$A118,'Ground-Mount Details'!$A$30:$A$158,0),COLUMN(Q$1))))</f>
        <v>259.39470365699879</v>
      </c>
      <c r="R118" s="242">
        <f>IF('Inputs &amp; Summary'!$D$15=Lists!$E$3,INDEX('Residential Rooftop Details'!$A$30:$X$158,MATCH('Cash Flow'!$A118,'Residential Rooftop Details'!$A$30:$A$158,0),COLUMN(R$1)),IF('Inputs &amp; Summary'!$D$15=Lists!$E$4,INDEX('Commercial Rooftop Details'!$A$30:$V$158,MATCH('Cash Flow'!$A118,'Commercial Rooftop Details'!$A$30:$A$158,0),COLUMN(R$1)),INDEX('Ground-Mount Details'!$A$30:$V$158,MATCH('Cash Flow'!$A118,'Ground-Mount Details'!$A$30:$A$158,0),COLUMN(R$1))))</f>
        <v>0</v>
      </c>
      <c r="S118" s="243">
        <f>IF('Inputs &amp; Summary'!$D$15=Lists!$E$3,INDEX('Residential Rooftop Details'!$A$30:$X$158,MATCH('Cash Flow'!$A118,'Residential Rooftop Details'!$A$30:$A$158,0),COLUMN(S$1)),IF('Inputs &amp; Summary'!$D$15=Lists!$E$4,INDEX('Commercial Rooftop Details'!$A$30:$V$158,MATCH('Cash Flow'!$A118,'Commercial Rooftop Details'!$A$30:$A$158,0),COLUMN(S$1)),INDEX('Ground-Mount Details'!$A$30:$V$158,MATCH('Cash Flow'!$A118,'Ground-Mount Details'!$A$30:$A$158,0),COLUMN(S$1))))</f>
        <v>0</v>
      </c>
      <c r="T118" s="238">
        <f>IF('Inputs &amp; Summary'!$D$15=Lists!$E$3,INDEX('Residential Rooftop Details'!$A$30:$X$158,MATCH('Cash Flow'!$A118,'Residential Rooftop Details'!$A$30:$A$158,0),COLUMN(T$1)),IF('Inputs &amp; Summary'!$D$15=Lists!$E$4,INDEX('Commercial Rooftop Details'!$A$30:$V$158,MATCH('Cash Flow'!$A118,'Commercial Rooftop Details'!$A$30:$A$158,0),COLUMN(T$1)),INDEX('Ground-Mount Details'!$A$30:$V$158,MATCH('Cash Flow'!$A118,'Ground-Mount Details'!$A$30:$A$158,0),COLUMN(T$1))))</f>
        <v>0</v>
      </c>
      <c r="U118" s="244">
        <f>IF('Inputs &amp; Summary'!$D$15=Lists!$E$3,INDEX('Residential Rooftop Details'!$A$30:$X$158,MATCH('Cash Flow'!$A118,'Residential Rooftop Details'!$A$30:$A$158,0),COLUMN(U$1)),IF('Inputs &amp; Summary'!$D$15=Lists!$E$4,INDEX('Commercial Rooftop Details'!$A$30:$V$158,MATCH('Cash Flow'!$A118,'Commercial Rooftop Details'!$A$30:$A$158,0),COLUMN(U$1)),INDEX('Ground-Mount Details'!$A$30:$V$158,MATCH('Cash Flow'!$A118,'Ground-Mount Details'!$A$30:$A$158,0),COLUMN(U$1))))</f>
        <v>0</v>
      </c>
      <c r="V118" s="245">
        <f t="shared" si="10"/>
        <v>0</v>
      </c>
      <c r="W118" s="245">
        <f>NPV('Inputs &amp; Summary'!$D$6,Y118:BL118)</f>
        <v>0</v>
      </c>
      <c r="X118" s="246">
        <f t="shared" si="9"/>
        <v>0</v>
      </c>
      <c r="Y118" s="248">
        <f>$D118*IF(Y$1&gt;'Inputs &amp; Summary'!$D$5,0,IF(Y$1&gt;VLOOKUP($G118,Lists!$J$17:$K$21,2),IF($M118=Lists!$H$3,IF($K118&lt;1,(($S118/$K118)*((1+'Inputs &amp; Summary'!$D$7)^Y$1)),((INT(Y$1/$K118)-INT((Y$1-1)/$K118))*$S118*((1+'Inputs &amp; Summary'!$D$7)^Y$1))),(_xlfn.WEIBULL.DIST(Y$1,$L118,$K118,FALSE)*$S118*((1+'Inputs &amp; Summary'!$D$7)^Y$1))),IF($M118=Lists!$H$3,IF($K118&lt;1,((($R118*(1-$E118)+$Q118*(1-$F118))/$K118)*((1+'Inputs &amp; Summary'!$D$7)^Y$1)),((INT(Y$1/$K118)-INT((Y$1-1)/$K118))*($R118*(1-$E118)+$Q118*(1-$F118))*((1+'Inputs &amp; Summary'!$D$7)^Y$1))),((_xlfn.WEIBULL.DIST(Y$1,$L118,$K118,FALSE)*($R118*(1-$E118)+$Q118*(1-$F118))*((1+'Inputs &amp; Summary'!$D$7)^Y$1))))))</f>
        <v>0</v>
      </c>
      <c r="Z118" s="248">
        <f>$D118*IF(Z$1&gt;'Inputs &amp; Summary'!$D$5,0,IF(Z$1&gt;VLOOKUP($G118,Lists!$J$17:$K$21,2),IF($M118=Lists!$H$3,IF($K118&lt;1,(($S118/$K118)*((1+'Inputs &amp; Summary'!$D$7)^Z$1)),((INT(Z$1/$K118)-INT((Z$1-1)/$K118))*$S118*((1+'Inputs &amp; Summary'!$D$7)^Z$1))),(_xlfn.WEIBULL.DIST(Z$1,$L118,$K118,FALSE)*$S118*((1+'Inputs &amp; Summary'!$D$7)^Z$1))),IF($M118=Lists!$H$3,IF($K118&lt;1,((($R118*(1-$E118)+$Q118*(1-$F118))/$K118)*((1+'Inputs &amp; Summary'!$D$7)^Z$1)),((INT(Z$1/$K118)-INT((Z$1-1)/$K118))*($R118*(1-$E118)+$Q118*(1-$F118))*((1+'Inputs &amp; Summary'!$D$7)^Z$1))),((_xlfn.WEIBULL.DIST(Z$1,$L118,$K118,FALSE)*($R118*(1-$E118)+$Q118*(1-$F118))*((1+'Inputs &amp; Summary'!$D$7)^Z$1))))))</f>
        <v>0</v>
      </c>
      <c r="AA118" s="248">
        <f>$D118*IF(AA$1&gt;'Inputs &amp; Summary'!$D$5,0,IF(AA$1&gt;VLOOKUP($G118,Lists!$J$17:$K$21,2),IF($M118=Lists!$H$3,IF($K118&lt;1,(($S118/$K118)*((1+'Inputs &amp; Summary'!$D$7)^AA$1)),((INT(AA$1/$K118)-INT((AA$1-1)/$K118))*$S118*((1+'Inputs &amp; Summary'!$D$7)^AA$1))),(_xlfn.WEIBULL.DIST(AA$1,$L118,$K118,FALSE)*$S118*((1+'Inputs &amp; Summary'!$D$7)^AA$1))),IF($M118=Lists!$H$3,IF($K118&lt;1,((($R118*(1-$E118)+$Q118*(1-$F118))/$K118)*((1+'Inputs &amp; Summary'!$D$7)^AA$1)),((INT(AA$1/$K118)-INT((AA$1-1)/$K118))*($R118*(1-$E118)+$Q118*(1-$F118))*((1+'Inputs &amp; Summary'!$D$7)^AA$1))),((_xlfn.WEIBULL.DIST(AA$1,$L118,$K118,FALSE)*($R118*(1-$E118)+$Q118*(1-$F118))*((1+'Inputs &amp; Summary'!$D$7)^AA$1))))))</f>
        <v>0</v>
      </c>
      <c r="AB118" s="248">
        <f>$D118*IF(AB$1&gt;'Inputs &amp; Summary'!$D$5,0,IF(AB$1&gt;VLOOKUP($G118,Lists!$J$17:$K$21,2),IF($M118=Lists!$H$3,IF($K118&lt;1,(($S118/$K118)*((1+'Inputs &amp; Summary'!$D$7)^AB$1)),((INT(AB$1/$K118)-INT((AB$1-1)/$K118))*$S118*((1+'Inputs &amp; Summary'!$D$7)^AB$1))),(_xlfn.WEIBULL.DIST(AB$1,$L118,$K118,FALSE)*$S118*((1+'Inputs &amp; Summary'!$D$7)^AB$1))),IF($M118=Lists!$H$3,IF($K118&lt;1,((($R118*(1-$E118)+$Q118*(1-$F118))/$K118)*((1+'Inputs &amp; Summary'!$D$7)^AB$1)),((INT(AB$1/$K118)-INT((AB$1-1)/$K118))*($R118*(1-$E118)+$Q118*(1-$F118))*((1+'Inputs &amp; Summary'!$D$7)^AB$1))),((_xlfn.WEIBULL.DIST(AB$1,$L118,$K118,FALSE)*($R118*(1-$E118)+$Q118*(1-$F118))*((1+'Inputs &amp; Summary'!$D$7)^AB$1))))))</f>
        <v>0</v>
      </c>
      <c r="AC118" s="248">
        <f>$D118*IF(AC$1&gt;'Inputs &amp; Summary'!$D$5,0,IF(AC$1&gt;VLOOKUP($G118,Lists!$J$17:$K$21,2),IF($M118=Lists!$H$3,IF($K118&lt;1,(($S118/$K118)*((1+'Inputs &amp; Summary'!$D$7)^AC$1)),((INT(AC$1/$K118)-INT((AC$1-1)/$K118))*$S118*((1+'Inputs &amp; Summary'!$D$7)^AC$1))),(_xlfn.WEIBULL.DIST(AC$1,$L118,$K118,FALSE)*$S118*((1+'Inputs &amp; Summary'!$D$7)^AC$1))),IF($M118=Lists!$H$3,IF($K118&lt;1,((($R118*(1-$E118)+$Q118*(1-$F118))/$K118)*((1+'Inputs &amp; Summary'!$D$7)^AC$1)),((INT(AC$1/$K118)-INT((AC$1-1)/$K118))*($R118*(1-$E118)+$Q118*(1-$F118))*((1+'Inputs &amp; Summary'!$D$7)^AC$1))),((_xlfn.WEIBULL.DIST(AC$1,$L118,$K118,FALSE)*($R118*(1-$E118)+$Q118*(1-$F118))*((1+'Inputs &amp; Summary'!$D$7)^AC$1))))))</f>
        <v>0</v>
      </c>
      <c r="AD118" s="248">
        <f>$D118*IF(AD$1&gt;'Inputs &amp; Summary'!$D$5,0,IF(AD$1&gt;VLOOKUP($G118,Lists!$J$17:$K$21,2),IF($M118=Lists!$H$3,IF($K118&lt;1,(($S118/$K118)*((1+'Inputs &amp; Summary'!$D$7)^AD$1)),((INT(AD$1/$K118)-INT((AD$1-1)/$K118))*$S118*((1+'Inputs &amp; Summary'!$D$7)^AD$1))),(_xlfn.WEIBULL.DIST(AD$1,$L118,$K118,FALSE)*$S118*((1+'Inputs &amp; Summary'!$D$7)^AD$1))),IF($M118=Lists!$H$3,IF($K118&lt;1,((($R118*(1-$E118)+$Q118*(1-$F118))/$K118)*((1+'Inputs &amp; Summary'!$D$7)^AD$1)),((INT(AD$1/$K118)-INT((AD$1-1)/$K118))*($R118*(1-$E118)+$Q118*(1-$F118))*((1+'Inputs &amp; Summary'!$D$7)^AD$1))),((_xlfn.WEIBULL.DIST(AD$1,$L118,$K118,FALSE)*($R118*(1-$E118)+$Q118*(1-$F118))*((1+'Inputs &amp; Summary'!$D$7)^AD$1))))))</f>
        <v>0</v>
      </c>
      <c r="AE118" s="248">
        <f>$D118*IF(AE$1&gt;'Inputs &amp; Summary'!$D$5,0,IF(AE$1&gt;VLOOKUP($G118,Lists!$J$17:$K$21,2),IF($M118=Lists!$H$3,IF($K118&lt;1,(($S118/$K118)*((1+'Inputs &amp; Summary'!$D$7)^AE$1)),((INT(AE$1/$K118)-INT((AE$1-1)/$K118))*$S118*((1+'Inputs &amp; Summary'!$D$7)^AE$1))),(_xlfn.WEIBULL.DIST(AE$1,$L118,$K118,FALSE)*$S118*((1+'Inputs &amp; Summary'!$D$7)^AE$1))),IF($M118=Lists!$H$3,IF($K118&lt;1,((($R118*(1-$E118)+$Q118*(1-$F118))/$K118)*((1+'Inputs &amp; Summary'!$D$7)^AE$1)),((INT(AE$1/$K118)-INT((AE$1-1)/$K118))*($R118*(1-$E118)+$Q118*(1-$F118))*((1+'Inputs &amp; Summary'!$D$7)^AE$1))),((_xlfn.WEIBULL.DIST(AE$1,$L118,$K118,FALSE)*($R118*(1-$E118)+$Q118*(1-$F118))*((1+'Inputs &amp; Summary'!$D$7)^AE$1))))))</f>
        <v>0</v>
      </c>
      <c r="AF118" s="248">
        <f>$D118*IF(AF$1&gt;'Inputs &amp; Summary'!$D$5,0,IF(AF$1&gt;VLOOKUP($G118,Lists!$J$17:$K$21,2),IF($M118=Lists!$H$3,IF($K118&lt;1,(($S118/$K118)*((1+'Inputs &amp; Summary'!$D$7)^AF$1)),((INT(AF$1/$K118)-INT((AF$1-1)/$K118))*$S118*((1+'Inputs &amp; Summary'!$D$7)^AF$1))),(_xlfn.WEIBULL.DIST(AF$1,$L118,$K118,FALSE)*$S118*((1+'Inputs &amp; Summary'!$D$7)^AF$1))),IF($M118=Lists!$H$3,IF($K118&lt;1,((($R118*(1-$E118)+$Q118*(1-$F118))/$K118)*((1+'Inputs &amp; Summary'!$D$7)^AF$1)),((INT(AF$1/$K118)-INT((AF$1-1)/$K118))*($R118*(1-$E118)+$Q118*(1-$F118))*((1+'Inputs &amp; Summary'!$D$7)^AF$1))),((_xlfn.WEIBULL.DIST(AF$1,$L118,$K118,FALSE)*($R118*(1-$E118)+$Q118*(1-$F118))*((1+'Inputs &amp; Summary'!$D$7)^AF$1))))))</f>
        <v>0</v>
      </c>
      <c r="AG118" s="248">
        <f>$D118*IF(AG$1&gt;'Inputs &amp; Summary'!$D$5,0,IF(AG$1&gt;VLOOKUP($G118,Lists!$J$17:$K$21,2),IF($M118=Lists!$H$3,IF($K118&lt;1,(($S118/$K118)*((1+'Inputs &amp; Summary'!$D$7)^AG$1)),((INT(AG$1/$K118)-INT((AG$1-1)/$K118))*$S118*((1+'Inputs &amp; Summary'!$D$7)^AG$1))),(_xlfn.WEIBULL.DIST(AG$1,$L118,$K118,FALSE)*$S118*((1+'Inputs &amp; Summary'!$D$7)^AG$1))),IF($M118=Lists!$H$3,IF($K118&lt;1,((($R118*(1-$E118)+$Q118*(1-$F118))/$K118)*((1+'Inputs &amp; Summary'!$D$7)^AG$1)),((INT(AG$1/$K118)-INT((AG$1-1)/$K118))*($R118*(1-$E118)+$Q118*(1-$F118))*((1+'Inputs &amp; Summary'!$D$7)^AG$1))),((_xlfn.WEIBULL.DIST(AG$1,$L118,$K118,FALSE)*($R118*(1-$E118)+$Q118*(1-$F118))*((1+'Inputs &amp; Summary'!$D$7)^AG$1))))))</f>
        <v>0</v>
      </c>
      <c r="AH118" s="248">
        <f>$D118*IF(AH$1&gt;'Inputs &amp; Summary'!$D$5,0,IF(AH$1&gt;VLOOKUP($G118,Lists!$J$17:$K$21,2),IF($M118=Lists!$H$3,IF($K118&lt;1,(($S118/$K118)*((1+'Inputs &amp; Summary'!$D$7)^AH$1)),((INT(AH$1/$K118)-INT((AH$1-1)/$K118))*$S118*((1+'Inputs &amp; Summary'!$D$7)^AH$1))),(_xlfn.WEIBULL.DIST(AH$1,$L118,$K118,FALSE)*$S118*((1+'Inputs &amp; Summary'!$D$7)^AH$1))),IF($M118=Lists!$H$3,IF($K118&lt;1,((($R118*(1-$E118)+$Q118*(1-$F118))/$K118)*((1+'Inputs &amp; Summary'!$D$7)^AH$1)),((INT(AH$1/$K118)-INT((AH$1-1)/$K118))*($R118*(1-$E118)+$Q118*(1-$F118))*((1+'Inputs &amp; Summary'!$D$7)^AH$1))),((_xlfn.WEIBULL.DIST(AH$1,$L118,$K118,FALSE)*($R118*(1-$E118)+$Q118*(1-$F118))*((1+'Inputs &amp; Summary'!$D$7)^AH$1))))))</f>
        <v>0</v>
      </c>
      <c r="AI118" s="248">
        <f>$D118*IF(AI$1&gt;'Inputs &amp; Summary'!$D$5,0,IF(AI$1&gt;VLOOKUP($G118,Lists!$J$17:$K$21,2),IF($M118=Lists!$H$3,IF($K118&lt;1,(($S118/$K118)*((1+'Inputs &amp; Summary'!$D$7)^AI$1)),((INT(AI$1/$K118)-INT((AI$1-1)/$K118))*$S118*((1+'Inputs &amp; Summary'!$D$7)^AI$1))),(_xlfn.WEIBULL.DIST(AI$1,$L118,$K118,FALSE)*$S118*((1+'Inputs &amp; Summary'!$D$7)^AI$1))),IF($M118=Lists!$H$3,IF($K118&lt;1,((($R118*(1-$E118)+$Q118*(1-$F118))/$K118)*((1+'Inputs &amp; Summary'!$D$7)^AI$1)),((INT(AI$1/$K118)-INT((AI$1-1)/$K118))*($R118*(1-$E118)+$Q118*(1-$F118))*((1+'Inputs &amp; Summary'!$D$7)^AI$1))),((_xlfn.WEIBULL.DIST(AI$1,$L118,$K118,FALSE)*($R118*(1-$E118)+$Q118*(1-$F118))*((1+'Inputs &amp; Summary'!$D$7)^AI$1))))))</f>
        <v>0</v>
      </c>
      <c r="AJ118" s="248">
        <f>$D118*IF(AJ$1&gt;'Inputs &amp; Summary'!$D$5,0,IF(AJ$1&gt;VLOOKUP($G118,Lists!$J$17:$K$21,2),IF($M118=Lists!$H$3,IF($K118&lt;1,(($S118/$K118)*((1+'Inputs &amp; Summary'!$D$7)^AJ$1)),((INT(AJ$1/$K118)-INT((AJ$1-1)/$K118))*$S118*((1+'Inputs &amp; Summary'!$D$7)^AJ$1))),(_xlfn.WEIBULL.DIST(AJ$1,$L118,$K118,FALSE)*$S118*((1+'Inputs &amp; Summary'!$D$7)^AJ$1))),IF($M118=Lists!$H$3,IF($K118&lt;1,((($R118*(1-$E118)+$Q118*(1-$F118))/$K118)*((1+'Inputs &amp; Summary'!$D$7)^AJ$1)),((INT(AJ$1/$K118)-INT((AJ$1-1)/$K118))*($R118*(1-$E118)+$Q118*(1-$F118))*((1+'Inputs &amp; Summary'!$D$7)^AJ$1))),((_xlfn.WEIBULL.DIST(AJ$1,$L118,$K118,FALSE)*($R118*(1-$E118)+$Q118*(1-$F118))*((1+'Inputs &amp; Summary'!$D$7)^AJ$1))))))</f>
        <v>0</v>
      </c>
      <c r="AK118" s="248">
        <f>$D118*IF(AK$1&gt;'Inputs &amp; Summary'!$D$5,0,IF(AK$1&gt;VLOOKUP($G118,Lists!$J$17:$K$21,2),IF($M118=Lists!$H$3,IF($K118&lt;1,(($S118/$K118)*((1+'Inputs &amp; Summary'!$D$7)^AK$1)),((INT(AK$1/$K118)-INT((AK$1-1)/$K118))*$S118*((1+'Inputs &amp; Summary'!$D$7)^AK$1))),(_xlfn.WEIBULL.DIST(AK$1,$L118,$K118,FALSE)*$S118*((1+'Inputs &amp; Summary'!$D$7)^AK$1))),IF($M118=Lists!$H$3,IF($K118&lt;1,((($R118*(1-$E118)+$Q118*(1-$F118))/$K118)*((1+'Inputs &amp; Summary'!$D$7)^AK$1)),((INT(AK$1/$K118)-INT((AK$1-1)/$K118))*($R118*(1-$E118)+$Q118*(1-$F118))*((1+'Inputs &amp; Summary'!$D$7)^AK$1))),((_xlfn.WEIBULL.DIST(AK$1,$L118,$K118,FALSE)*($R118*(1-$E118)+$Q118*(1-$F118))*((1+'Inputs &amp; Summary'!$D$7)^AK$1))))))</f>
        <v>0</v>
      </c>
      <c r="AL118" s="248">
        <f>$D118*IF(AL$1&gt;'Inputs &amp; Summary'!$D$5,0,IF(AL$1&gt;VLOOKUP($G118,Lists!$J$17:$K$21,2),IF($M118=Lists!$H$3,IF($K118&lt;1,(($S118/$K118)*((1+'Inputs &amp; Summary'!$D$7)^AL$1)),((INT(AL$1/$K118)-INT((AL$1-1)/$K118))*$S118*((1+'Inputs &amp; Summary'!$D$7)^AL$1))),(_xlfn.WEIBULL.DIST(AL$1,$L118,$K118,FALSE)*$S118*((1+'Inputs &amp; Summary'!$D$7)^AL$1))),IF($M118=Lists!$H$3,IF($K118&lt;1,((($R118*(1-$E118)+$Q118*(1-$F118))/$K118)*((1+'Inputs &amp; Summary'!$D$7)^AL$1)),((INT(AL$1/$K118)-INT((AL$1-1)/$K118))*($R118*(1-$E118)+$Q118*(1-$F118))*((1+'Inputs &amp; Summary'!$D$7)^AL$1))),((_xlfn.WEIBULL.DIST(AL$1,$L118,$K118,FALSE)*($R118*(1-$E118)+$Q118*(1-$F118))*((1+'Inputs &amp; Summary'!$D$7)^AL$1))))))</f>
        <v>0</v>
      </c>
      <c r="AM118" s="248">
        <f>$D118*IF(AM$1&gt;'Inputs &amp; Summary'!$D$5,0,IF(AM$1&gt;VLOOKUP($G118,Lists!$J$17:$K$21,2),IF($M118=Lists!$H$3,IF($K118&lt;1,(($S118/$K118)*((1+'Inputs &amp; Summary'!$D$7)^AM$1)),((INT(AM$1/$K118)-INT((AM$1-1)/$K118))*$S118*((1+'Inputs &amp; Summary'!$D$7)^AM$1))),(_xlfn.WEIBULL.DIST(AM$1,$L118,$K118,FALSE)*$S118*((1+'Inputs &amp; Summary'!$D$7)^AM$1))),IF($M118=Lists!$H$3,IF($K118&lt;1,((($R118*(1-$E118)+$Q118*(1-$F118))/$K118)*((1+'Inputs &amp; Summary'!$D$7)^AM$1)),((INT(AM$1/$K118)-INT((AM$1-1)/$K118))*($R118*(1-$E118)+$Q118*(1-$F118))*((1+'Inputs &amp; Summary'!$D$7)^AM$1))),((_xlfn.WEIBULL.DIST(AM$1,$L118,$K118,FALSE)*($R118*(1-$E118)+$Q118*(1-$F118))*((1+'Inputs &amp; Summary'!$D$7)^AM$1))))))</f>
        <v>0</v>
      </c>
      <c r="AN118" s="248">
        <f>$D118*IF(AN$1&gt;'Inputs &amp; Summary'!$D$5,0,IF(AN$1&gt;VLOOKUP($G118,Lists!$J$17:$K$21,2),IF($M118=Lists!$H$3,IF($K118&lt;1,(($S118/$K118)*((1+'Inputs &amp; Summary'!$D$7)^AN$1)),((INT(AN$1/$K118)-INT((AN$1-1)/$K118))*$S118*((1+'Inputs &amp; Summary'!$D$7)^AN$1))),(_xlfn.WEIBULL.DIST(AN$1,$L118,$K118,FALSE)*$S118*((1+'Inputs &amp; Summary'!$D$7)^AN$1))),IF($M118=Lists!$H$3,IF($K118&lt;1,((($R118*(1-$E118)+$Q118*(1-$F118))/$K118)*((1+'Inputs &amp; Summary'!$D$7)^AN$1)),((INT(AN$1/$K118)-INT((AN$1-1)/$K118))*($R118*(1-$E118)+$Q118*(1-$F118))*((1+'Inputs &amp; Summary'!$D$7)^AN$1))),((_xlfn.WEIBULL.DIST(AN$1,$L118,$K118,FALSE)*($R118*(1-$E118)+$Q118*(1-$F118))*((1+'Inputs &amp; Summary'!$D$7)^AN$1))))))</f>
        <v>0</v>
      </c>
      <c r="AO118" s="248">
        <f>$D118*IF(AO$1&gt;'Inputs &amp; Summary'!$D$5,0,IF(AO$1&gt;VLOOKUP($G118,Lists!$J$17:$K$21,2),IF($M118=Lists!$H$3,IF($K118&lt;1,(($S118/$K118)*((1+'Inputs &amp; Summary'!$D$7)^AO$1)),((INT(AO$1/$K118)-INT((AO$1-1)/$K118))*$S118*((1+'Inputs &amp; Summary'!$D$7)^AO$1))),(_xlfn.WEIBULL.DIST(AO$1,$L118,$K118,FALSE)*$S118*((1+'Inputs &amp; Summary'!$D$7)^AO$1))),IF($M118=Lists!$H$3,IF($K118&lt;1,((($R118*(1-$E118)+$Q118*(1-$F118))/$K118)*((1+'Inputs &amp; Summary'!$D$7)^AO$1)),((INT(AO$1/$K118)-INT((AO$1-1)/$K118))*($R118*(1-$E118)+$Q118*(1-$F118))*((1+'Inputs &amp; Summary'!$D$7)^AO$1))),((_xlfn.WEIBULL.DIST(AO$1,$L118,$K118,FALSE)*($R118*(1-$E118)+$Q118*(1-$F118))*((1+'Inputs &amp; Summary'!$D$7)^AO$1))))))</f>
        <v>0</v>
      </c>
      <c r="AP118" s="248">
        <f>$D118*IF(AP$1&gt;'Inputs &amp; Summary'!$D$5,0,IF(AP$1&gt;VLOOKUP($G118,Lists!$J$17:$K$21,2),IF($M118=Lists!$H$3,IF($K118&lt;1,(($S118/$K118)*((1+'Inputs &amp; Summary'!$D$7)^AP$1)),((INT(AP$1/$K118)-INT((AP$1-1)/$K118))*$S118*((1+'Inputs &amp; Summary'!$D$7)^AP$1))),(_xlfn.WEIBULL.DIST(AP$1,$L118,$K118,FALSE)*$S118*((1+'Inputs &amp; Summary'!$D$7)^AP$1))),IF($M118=Lists!$H$3,IF($K118&lt;1,((($R118*(1-$E118)+$Q118*(1-$F118))/$K118)*((1+'Inputs &amp; Summary'!$D$7)^AP$1)),((INT(AP$1/$K118)-INT((AP$1-1)/$K118))*($R118*(1-$E118)+$Q118*(1-$F118))*((1+'Inputs &amp; Summary'!$D$7)^AP$1))),((_xlfn.WEIBULL.DIST(AP$1,$L118,$K118,FALSE)*($R118*(1-$E118)+$Q118*(1-$F118))*((1+'Inputs &amp; Summary'!$D$7)^AP$1))))))</f>
        <v>0</v>
      </c>
      <c r="AQ118" s="248">
        <f>$D118*IF(AQ$1&gt;'Inputs &amp; Summary'!$D$5,0,IF(AQ$1&gt;VLOOKUP($G118,Lists!$J$17:$K$21,2),IF($M118=Lists!$H$3,IF($K118&lt;1,(($S118/$K118)*((1+'Inputs &amp; Summary'!$D$7)^AQ$1)),((INT(AQ$1/$K118)-INT((AQ$1-1)/$K118))*$S118*((1+'Inputs &amp; Summary'!$D$7)^AQ$1))),(_xlfn.WEIBULL.DIST(AQ$1,$L118,$K118,FALSE)*$S118*((1+'Inputs &amp; Summary'!$D$7)^AQ$1))),IF($M118=Lists!$H$3,IF($K118&lt;1,((($R118*(1-$E118)+$Q118*(1-$F118))/$K118)*((1+'Inputs &amp; Summary'!$D$7)^AQ$1)),((INT(AQ$1/$K118)-INT((AQ$1-1)/$K118))*($R118*(1-$E118)+$Q118*(1-$F118))*((1+'Inputs &amp; Summary'!$D$7)^AQ$1))),((_xlfn.WEIBULL.DIST(AQ$1,$L118,$K118,FALSE)*($R118*(1-$E118)+$Q118*(1-$F118))*((1+'Inputs &amp; Summary'!$D$7)^AQ$1))))))</f>
        <v>0</v>
      </c>
      <c r="AR118" s="248">
        <f>$D118*IF(AR$1&gt;'Inputs &amp; Summary'!$D$5,0,IF(AR$1&gt;VLOOKUP($G118,Lists!$J$17:$K$21,2),IF($M118=Lists!$H$3,IF($K118&lt;1,(($S118/$K118)*((1+'Inputs &amp; Summary'!$D$7)^AR$1)),((INT(AR$1/$K118)-INT((AR$1-1)/$K118))*$S118*((1+'Inputs &amp; Summary'!$D$7)^AR$1))),(_xlfn.WEIBULL.DIST(AR$1,$L118,$K118,FALSE)*$S118*((1+'Inputs &amp; Summary'!$D$7)^AR$1))),IF($M118=Lists!$H$3,IF($K118&lt;1,((($R118*(1-$E118)+$Q118*(1-$F118))/$K118)*((1+'Inputs &amp; Summary'!$D$7)^AR$1)),((INT(AR$1/$K118)-INT((AR$1-1)/$K118))*($R118*(1-$E118)+$Q118*(1-$F118))*((1+'Inputs &amp; Summary'!$D$7)^AR$1))),((_xlfn.WEIBULL.DIST(AR$1,$L118,$K118,FALSE)*($R118*(1-$E118)+$Q118*(1-$F118))*((1+'Inputs &amp; Summary'!$D$7)^AR$1))))))</f>
        <v>0</v>
      </c>
      <c r="AS118" s="248">
        <f>$D118*IF(AS$1&gt;'Inputs &amp; Summary'!$D$5,0,IF(AS$1&gt;VLOOKUP($G118,Lists!$J$17:$K$21,2),IF($M118=Lists!$H$3,IF($K118&lt;1,(($S118/$K118)*((1+'Inputs &amp; Summary'!$D$7)^AS$1)),((INT(AS$1/$K118)-INT((AS$1-1)/$K118))*$S118*((1+'Inputs &amp; Summary'!$D$7)^AS$1))),(_xlfn.WEIBULL.DIST(AS$1,$L118,$K118,FALSE)*$S118*((1+'Inputs &amp; Summary'!$D$7)^AS$1))),IF($M118=Lists!$H$3,IF($K118&lt;1,((($R118*(1-$E118)+$Q118*(1-$F118))/$K118)*((1+'Inputs &amp; Summary'!$D$7)^AS$1)),((INT(AS$1/$K118)-INT((AS$1-1)/$K118))*($R118*(1-$E118)+$Q118*(1-$F118))*((1+'Inputs &amp; Summary'!$D$7)^AS$1))),((_xlfn.WEIBULL.DIST(AS$1,$L118,$K118,FALSE)*($R118*(1-$E118)+$Q118*(1-$F118))*((1+'Inputs &amp; Summary'!$D$7)^AS$1))))))</f>
        <v>0</v>
      </c>
      <c r="AT118" s="248">
        <f>$D118*IF(AT$1&gt;'Inputs &amp; Summary'!$D$5,0,IF(AT$1&gt;VLOOKUP($G118,Lists!$J$17:$K$21,2),IF($M118=Lists!$H$3,IF($K118&lt;1,(($S118/$K118)*((1+'Inputs &amp; Summary'!$D$7)^AT$1)),((INT(AT$1/$K118)-INT((AT$1-1)/$K118))*$S118*((1+'Inputs &amp; Summary'!$D$7)^AT$1))),(_xlfn.WEIBULL.DIST(AT$1,$L118,$K118,FALSE)*$S118*((1+'Inputs &amp; Summary'!$D$7)^AT$1))),IF($M118=Lists!$H$3,IF($K118&lt;1,((($R118*(1-$E118)+$Q118*(1-$F118))/$K118)*((1+'Inputs &amp; Summary'!$D$7)^AT$1)),((INT(AT$1/$K118)-INT((AT$1-1)/$K118))*($R118*(1-$E118)+$Q118*(1-$F118))*((1+'Inputs &amp; Summary'!$D$7)^AT$1))),((_xlfn.WEIBULL.DIST(AT$1,$L118,$K118,FALSE)*($R118*(1-$E118)+$Q118*(1-$F118))*((1+'Inputs &amp; Summary'!$D$7)^AT$1))))))</f>
        <v>0</v>
      </c>
      <c r="AU118" s="248">
        <f>$D118*IF(AU$1&gt;'Inputs &amp; Summary'!$D$5,0,IF(AU$1&gt;VLOOKUP($G118,Lists!$J$17:$K$21,2),IF($M118=Lists!$H$3,IF($K118&lt;1,(($S118/$K118)*((1+'Inputs &amp; Summary'!$D$7)^AU$1)),((INT(AU$1/$K118)-INT((AU$1-1)/$K118))*$S118*((1+'Inputs &amp; Summary'!$D$7)^AU$1))),(_xlfn.WEIBULL.DIST(AU$1,$L118,$K118,FALSE)*$S118*((1+'Inputs &amp; Summary'!$D$7)^AU$1))),IF($M118=Lists!$H$3,IF($K118&lt;1,((($R118*(1-$E118)+$Q118*(1-$F118))/$K118)*((1+'Inputs &amp; Summary'!$D$7)^AU$1)),((INT(AU$1/$K118)-INT((AU$1-1)/$K118))*($R118*(1-$E118)+$Q118*(1-$F118))*((1+'Inputs &amp; Summary'!$D$7)^AU$1))),((_xlfn.WEIBULL.DIST(AU$1,$L118,$K118,FALSE)*($R118*(1-$E118)+$Q118*(1-$F118))*((1+'Inputs &amp; Summary'!$D$7)^AU$1))))))</f>
        <v>0</v>
      </c>
      <c r="AV118" s="248">
        <f>$D118*IF(AV$1&gt;'Inputs &amp; Summary'!$D$5,0,IF(AV$1&gt;VLOOKUP($G118,Lists!$J$17:$K$21,2),IF($M118=Lists!$H$3,IF($K118&lt;1,(($S118/$K118)*((1+'Inputs &amp; Summary'!$D$7)^AV$1)),((INT(AV$1/$K118)-INT((AV$1-1)/$K118))*$S118*((1+'Inputs &amp; Summary'!$D$7)^AV$1))),(_xlfn.WEIBULL.DIST(AV$1,$L118,$K118,FALSE)*$S118*((1+'Inputs &amp; Summary'!$D$7)^AV$1))),IF($M118=Lists!$H$3,IF($K118&lt;1,((($R118*(1-$E118)+$Q118*(1-$F118))/$K118)*((1+'Inputs &amp; Summary'!$D$7)^AV$1)),((INT(AV$1/$K118)-INT((AV$1-1)/$K118))*($R118*(1-$E118)+$Q118*(1-$F118))*((1+'Inputs &amp; Summary'!$D$7)^AV$1))),((_xlfn.WEIBULL.DIST(AV$1,$L118,$K118,FALSE)*($R118*(1-$E118)+$Q118*(1-$F118))*((1+'Inputs &amp; Summary'!$D$7)^AV$1))))))</f>
        <v>0</v>
      </c>
      <c r="AW118" s="248">
        <f>$D118*IF(AW$1&gt;'Inputs &amp; Summary'!$D$5,0,IF(AW$1&gt;VLOOKUP($G118,Lists!$J$17:$K$21,2),IF($M118=Lists!$H$3,IF($K118&lt;1,(($S118/$K118)*((1+'Inputs &amp; Summary'!$D$7)^AW$1)),((INT(AW$1/$K118)-INT((AW$1-1)/$K118))*$S118*((1+'Inputs &amp; Summary'!$D$7)^AW$1))),(_xlfn.WEIBULL.DIST(AW$1,$L118,$K118,FALSE)*$S118*((1+'Inputs &amp; Summary'!$D$7)^AW$1))),IF($M118=Lists!$H$3,IF($K118&lt;1,((($R118*(1-$E118)+$Q118*(1-$F118))/$K118)*((1+'Inputs &amp; Summary'!$D$7)^AW$1)),((INT(AW$1/$K118)-INT((AW$1-1)/$K118))*($R118*(1-$E118)+$Q118*(1-$F118))*((1+'Inputs &amp; Summary'!$D$7)^AW$1))),((_xlfn.WEIBULL.DIST(AW$1,$L118,$K118,FALSE)*($R118*(1-$E118)+$Q118*(1-$F118))*((1+'Inputs &amp; Summary'!$D$7)^AW$1))))))</f>
        <v>0</v>
      </c>
      <c r="AX118" s="248">
        <f>$D118*IF(AX$1&gt;'Inputs &amp; Summary'!$D$5,0,IF(AX$1&gt;VLOOKUP($G118,Lists!$J$17:$K$21,2),IF($M118=Lists!$H$3,IF($K118&lt;1,(($S118/$K118)*((1+'Inputs &amp; Summary'!$D$7)^AX$1)),((INT(AX$1/$K118)-INT((AX$1-1)/$K118))*$S118*((1+'Inputs &amp; Summary'!$D$7)^AX$1))),(_xlfn.WEIBULL.DIST(AX$1,$L118,$K118,FALSE)*$S118*((1+'Inputs &amp; Summary'!$D$7)^AX$1))),IF($M118=Lists!$H$3,IF($K118&lt;1,((($R118*(1-$E118)+$Q118*(1-$F118))/$K118)*((1+'Inputs &amp; Summary'!$D$7)^AX$1)),((INT(AX$1/$K118)-INT((AX$1-1)/$K118))*($R118*(1-$E118)+$Q118*(1-$F118))*((1+'Inputs &amp; Summary'!$D$7)^AX$1))),((_xlfn.WEIBULL.DIST(AX$1,$L118,$K118,FALSE)*($R118*(1-$E118)+$Q118*(1-$F118))*((1+'Inputs &amp; Summary'!$D$7)^AX$1))))))</f>
        <v>0</v>
      </c>
      <c r="AY118" s="248">
        <f>$D118*IF(AY$1&gt;'Inputs &amp; Summary'!$D$5,0,IF(AY$1&gt;VLOOKUP($G118,Lists!$J$17:$K$21,2),IF($M118=Lists!$H$3,IF($K118&lt;1,(($S118/$K118)*((1+'Inputs &amp; Summary'!$D$7)^AY$1)),((INT(AY$1/$K118)-INT((AY$1-1)/$K118))*$S118*((1+'Inputs &amp; Summary'!$D$7)^AY$1))),(_xlfn.WEIBULL.DIST(AY$1,$L118,$K118,FALSE)*$S118*((1+'Inputs &amp; Summary'!$D$7)^AY$1))),IF($M118=Lists!$H$3,IF($K118&lt;1,((($R118*(1-$E118)+$Q118*(1-$F118))/$K118)*((1+'Inputs &amp; Summary'!$D$7)^AY$1)),((INT(AY$1/$K118)-INT((AY$1-1)/$K118))*($R118*(1-$E118)+$Q118*(1-$F118))*((1+'Inputs &amp; Summary'!$D$7)^AY$1))),((_xlfn.WEIBULL.DIST(AY$1,$L118,$K118,FALSE)*($R118*(1-$E118)+$Q118*(1-$F118))*((1+'Inputs &amp; Summary'!$D$7)^AY$1))))))</f>
        <v>0</v>
      </c>
      <c r="AZ118" s="248">
        <f>$D118*IF(AZ$1&gt;'Inputs &amp; Summary'!$D$5,0,IF(AZ$1&gt;VLOOKUP($G118,Lists!$J$17:$K$21,2),IF($M118=Lists!$H$3,IF($K118&lt;1,(($S118/$K118)*((1+'Inputs &amp; Summary'!$D$7)^AZ$1)),((INT(AZ$1/$K118)-INT((AZ$1-1)/$K118))*$S118*((1+'Inputs &amp; Summary'!$D$7)^AZ$1))),(_xlfn.WEIBULL.DIST(AZ$1,$L118,$K118,FALSE)*$S118*((1+'Inputs &amp; Summary'!$D$7)^AZ$1))),IF($M118=Lists!$H$3,IF($K118&lt;1,((($R118*(1-$E118)+$Q118*(1-$F118))/$K118)*((1+'Inputs &amp; Summary'!$D$7)^AZ$1)),((INT(AZ$1/$K118)-INT((AZ$1-1)/$K118))*($R118*(1-$E118)+$Q118*(1-$F118))*((1+'Inputs &amp; Summary'!$D$7)^AZ$1))),((_xlfn.WEIBULL.DIST(AZ$1,$L118,$K118,FALSE)*($R118*(1-$E118)+$Q118*(1-$F118))*((1+'Inputs &amp; Summary'!$D$7)^AZ$1))))))</f>
        <v>0</v>
      </c>
      <c r="BA118" s="248">
        <f>$D118*IF(BA$1&gt;'Inputs &amp; Summary'!$D$5,0,IF(BA$1&gt;VLOOKUP($G118,Lists!$J$17:$K$21,2),IF($M118=Lists!$H$3,IF($K118&lt;1,(($S118/$K118)*((1+'Inputs &amp; Summary'!$D$7)^BA$1)),((INT(BA$1/$K118)-INT((BA$1-1)/$K118))*$S118*((1+'Inputs &amp; Summary'!$D$7)^BA$1))),(_xlfn.WEIBULL.DIST(BA$1,$L118,$K118,FALSE)*$S118*((1+'Inputs &amp; Summary'!$D$7)^BA$1))),IF($M118=Lists!$H$3,IF($K118&lt;1,((($R118*(1-$E118)+$Q118*(1-$F118))/$K118)*((1+'Inputs &amp; Summary'!$D$7)^BA$1)),((INT(BA$1/$K118)-INT((BA$1-1)/$K118))*($R118*(1-$E118)+$Q118*(1-$F118))*((1+'Inputs &amp; Summary'!$D$7)^BA$1))),((_xlfn.WEIBULL.DIST(BA$1,$L118,$K118,FALSE)*($R118*(1-$E118)+$Q118*(1-$F118))*((1+'Inputs &amp; Summary'!$D$7)^BA$1))))))</f>
        <v>0</v>
      </c>
      <c r="BB118" s="248">
        <f>$D118*IF(BB$1&gt;'Inputs &amp; Summary'!$D$5,0,IF(BB$1&gt;VLOOKUP($G118,Lists!$J$17:$K$21,2),IF($M118=Lists!$H$3,IF($K118&lt;1,(($S118/$K118)*((1+'Inputs &amp; Summary'!$D$7)^BB$1)),((INT(BB$1/$K118)-INT((BB$1-1)/$K118))*$S118*((1+'Inputs &amp; Summary'!$D$7)^BB$1))),(_xlfn.WEIBULL.DIST(BB$1,$L118,$K118,FALSE)*$S118*((1+'Inputs &amp; Summary'!$D$7)^BB$1))),IF($M118=Lists!$H$3,IF($K118&lt;1,((($R118*(1-$E118)+$Q118*(1-$F118))/$K118)*((1+'Inputs &amp; Summary'!$D$7)^BB$1)),((INT(BB$1/$K118)-INT((BB$1-1)/$K118))*($R118*(1-$E118)+$Q118*(1-$F118))*((1+'Inputs &amp; Summary'!$D$7)^BB$1))),((_xlfn.WEIBULL.DIST(BB$1,$L118,$K118,FALSE)*($R118*(1-$E118)+$Q118*(1-$F118))*((1+'Inputs &amp; Summary'!$D$7)^BB$1))))))</f>
        <v>0</v>
      </c>
      <c r="BC118" s="248">
        <f>$D118*IF(BC$1&gt;'Inputs &amp; Summary'!$D$5,0,IF(BC$1&gt;VLOOKUP($G118,Lists!$J$17:$K$21,2),IF($M118=Lists!$H$3,IF($K118&lt;1,(($S118/$K118)*((1+'Inputs &amp; Summary'!$D$7)^BC$1)),((INT(BC$1/$K118)-INT((BC$1-1)/$K118))*$S118*((1+'Inputs &amp; Summary'!$D$7)^BC$1))),(_xlfn.WEIBULL.DIST(BC$1,$L118,$K118,FALSE)*$S118*((1+'Inputs &amp; Summary'!$D$7)^BC$1))),IF($M118=Lists!$H$3,IF($K118&lt;1,((($R118*(1-$E118)+$Q118*(1-$F118))/$K118)*((1+'Inputs &amp; Summary'!$D$7)^BC$1)),((INT(BC$1/$K118)-INT((BC$1-1)/$K118))*($R118*(1-$E118)+$Q118*(1-$F118))*((1+'Inputs &amp; Summary'!$D$7)^BC$1))),((_xlfn.WEIBULL.DIST(BC$1,$L118,$K118,FALSE)*($R118*(1-$E118)+$Q118*(1-$F118))*((1+'Inputs &amp; Summary'!$D$7)^BC$1))))))</f>
        <v>0</v>
      </c>
      <c r="BD118" s="248">
        <f>$D118*IF(BD$1&gt;'Inputs &amp; Summary'!$D$5,0,IF(BD$1&gt;VLOOKUP($G118,Lists!$J$17:$K$21,2),IF($M118=Lists!$H$3,IF($K118&lt;1,(($S118/$K118)*((1+'Inputs &amp; Summary'!$D$7)^BD$1)),((INT(BD$1/$K118)-INT((BD$1-1)/$K118))*$S118*((1+'Inputs &amp; Summary'!$D$7)^BD$1))),(_xlfn.WEIBULL.DIST(BD$1,$L118,$K118,FALSE)*$S118*((1+'Inputs &amp; Summary'!$D$7)^BD$1))),IF($M118=Lists!$H$3,IF($K118&lt;1,((($R118*(1-$E118)+$Q118*(1-$F118))/$K118)*((1+'Inputs &amp; Summary'!$D$7)^BD$1)),((INT(BD$1/$K118)-INT((BD$1-1)/$K118))*($R118*(1-$E118)+$Q118*(1-$F118))*((1+'Inputs &amp; Summary'!$D$7)^BD$1))),((_xlfn.WEIBULL.DIST(BD$1,$L118,$K118,FALSE)*($R118*(1-$E118)+$Q118*(1-$F118))*((1+'Inputs &amp; Summary'!$D$7)^BD$1))))))</f>
        <v>0</v>
      </c>
      <c r="BE118" s="248">
        <f>$D118*IF(BE$1&gt;'Inputs &amp; Summary'!$D$5,0,IF(BE$1&gt;VLOOKUP($G118,Lists!$J$17:$K$21,2),IF($M118=Lists!$H$3,IF($K118&lt;1,(($S118/$K118)*((1+'Inputs &amp; Summary'!$D$7)^BE$1)),((INT(BE$1/$K118)-INT((BE$1-1)/$K118))*$S118*((1+'Inputs &amp; Summary'!$D$7)^BE$1))),(_xlfn.WEIBULL.DIST(BE$1,$L118,$K118,FALSE)*$S118*((1+'Inputs &amp; Summary'!$D$7)^BE$1))),IF($M118=Lists!$H$3,IF($K118&lt;1,((($R118*(1-$E118)+$Q118*(1-$F118))/$K118)*((1+'Inputs &amp; Summary'!$D$7)^BE$1)),((INT(BE$1/$K118)-INT((BE$1-1)/$K118))*($R118*(1-$E118)+$Q118*(1-$F118))*((1+'Inputs &amp; Summary'!$D$7)^BE$1))),((_xlfn.WEIBULL.DIST(BE$1,$L118,$K118,FALSE)*($R118*(1-$E118)+$Q118*(1-$F118))*((1+'Inputs &amp; Summary'!$D$7)^BE$1))))))</f>
        <v>0</v>
      </c>
      <c r="BF118" s="248">
        <f>$D118*IF(BF$1&gt;'Inputs &amp; Summary'!$D$5,0,IF(BF$1&gt;VLOOKUP($G118,Lists!$J$17:$K$21,2),IF($M118=Lists!$H$3,IF($K118&lt;1,(($S118/$K118)*((1+'Inputs &amp; Summary'!$D$7)^BF$1)),((INT(BF$1/$K118)-INT((BF$1-1)/$K118))*$S118*((1+'Inputs &amp; Summary'!$D$7)^BF$1))),(_xlfn.WEIBULL.DIST(BF$1,$L118,$K118,FALSE)*$S118*((1+'Inputs &amp; Summary'!$D$7)^BF$1))),IF($M118=Lists!$H$3,IF($K118&lt;1,((($R118*(1-$E118)+$Q118*(1-$F118))/$K118)*((1+'Inputs &amp; Summary'!$D$7)^BF$1)),((INT(BF$1/$K118)-INT((BF$1-1)/$K118))*($R118*(1-$E118)+$Q118*(1-$F118))*((1+'Inputs &amp; Summary'!$D$7)^BF$1))),((_xlfn.WEIBULL.DIST(BF$1,$L118,$K118,FALSE)*($R118*(1-$E118)+$Q118*(1-$F118))*((1+'Inputs &amp; Summary'!$D$7)^BF$1))))))</f>
        <v>0</v>
      </c>
      <c r="BG118" s="248">
        <f>$D118*IF(BG$1&gt;'Inputs &amp; Summary'!$D$5,0,IF(BG$1&gt;VLOOKUP($G118,Lists!$J$17:$K$21,2),IF($M118=Lists!$H$3,IF($K118&lt;1,(($S118/$K118)*((1+'Inputs &amp; Summary'!$D$7)^BG$1)),((INT(BG$1/$K118)-INT((BG$1-1)/$K118))*$S118*((1+'Inputs &amp; Summary'!$D$7)^BG$1))),(_xlfn.WEIBULL.DIST(BG$1,$L118,$K118,FALSE)*$S118*((1+'Inputs &amp; Summary'!$D$7)^BG$1))),IF($M118=Lists!$H$3,IF($K118&lt;1,((($R118*(1-$E118)+$Q118*(1-$F118))/$K118)*((1+'Inputs &amp; Summary'!$D$7)^BG$1)),((INT(BG$1/$K118)-INT((BG$1-1)/$K118))*($R118*(1-$E118)+$Q118*(1-$F118))*((1+'Inputs &amp; Summary'!$D$7)^BG$1))),((_xlfn.WEIBULL.DIST(BG$1,$L118,$K118,FALSE)*($R118*(1-$E118)+$Q118*(1-$F118))*((1+'Inputs &amp; Summary'!$D$7)^BG$1))))))</f>
        <v>0</v>
      </c>
      <c r="BH118" s="248">
        <f>$D118*IF(BH$1&gt;'Inputs &amp; Summary'!$D$5,0,IF(BH$1&gt;VLOOKUP($G118,Lists!$J$17:$K$21,2),IF($M118=Lists!$H$3,IF($K118&lt;1,(($S118/$K118)*((1+'Inputs &amp; Summary'!$D$7)^BH$1)),((INT(BH$1/$K118)-INT((BH$1-1)/$K118))*$S118*((1+'Inputs &amp; Summary'!$D$7)^BH$1))),(_xlfn.WEIBULL.DIST(BH$1,$L118,$K118,FALSE)*$S118*((1+'Inputs &amp; Summary'!$D$7)^BH$1))),IF($M118=Lists!$H$3,IF($K118&lt;1,((($R118*(1-$E118)+$Q118*(1-$F118))/$K118)*((1+'Inputs &amp; Summary'!$D$7)^BH$1)),((INT(BH$1/$K118)-INT((BH$1-1)/$K118))*($R118*(1-$E118)+$Q118*(1-$F118))*((1+'Inputs &amp; Summary'!$D$7)^BH$1))),((_xlfn.WEIBULL.DIST(BH$1,$L118,$K118,FALSE)*($R118*(1-$E118)+$Q118*(1-$F118))*((1+'Inputs &amp; Summary'!$D$7)^BH$1))))))</f>
        <v>0</v>
      </c>
      <c r="BI118" s="248">
        <f>$D118*IF(BI$1&gt;'Inputs &amp; Summary'!$D$5,0,IF(BI$1&gt;VLOOKUP($G118,Lists!$J$17:$K$21,2),IF($M118=Lists!$H$3,IF($K118&lt;1,(($S118/$K118)*((1+'Inputs &amp; Summary'!$D$7)^BI$1)),((INT(BI$1/$K118)-INT((BI$1-1)/$K118))*$S118*((1+'Inputs &amp; Summary'!$D$7)^BI$1))),(_xlfn.WEIBULL.DIST(BI$1,$L118,$K118,FALSE)*$S118*((1+'Inputs &amp; Summary'!$D$7)^BI$1))),IF($M118=Lists!$H$3,IF($K118&lt;1,((($R118*(1-$E118)+$Q118*(1-$F118))/$K118)*((1+'Inputs &amp; Summary'!$D$7)^BI$1)),((INT(BI$1/$K118)-INT((BI$1-1)/$K118))*($R118*(1-$E118)+$Q118*(1-$F118))*((1+'Inputs &amp; Summary'!$D$7)^BI$1))),((_xlfn.WEIBULL.DIST(BI$1,$L118,$K118,FALSE)*($R118*(1-$E118)+$Q118*(1-$F118))*((1+'Inputs &amp; Summary'!$D$7)^BI$1))))))</f>
        <v>0</v>
      </c>
      <c r="BJ118" s="248">
        <f>$D118*IF(BJ$1&gt;'Inputs &amp; Summary'!$D$5,0,IF(BJ$1&gt;VLOOKUP($G118,Lists!$J$17:$K$21,2),IF($M118=Lists!$H$3,IF($K118&lt;1,(($S118/$K118)*((1+'Inputs &amp; Summary'!$D$7)^BJ$1)),((INT(BJ$1/$K118)-INT((BJ$1-1)/$K118))*$S118*((1+'Inputs &amp; Summary'!$D$7)^BJ$1))),(_xlfn.WEIBULL.DIST(BJ$1,$L118,$K118,FALSE)*$S118*((1+'Inputs &amp; Summary'!$D$7)^BJ$1))),IF($M118=Lists!$H$3,IF($K118&lt;1,((($R118*(1-$E118)+$Q118*(1-$F118))/$K118)*((1+'Inputs &amp; Summary'!$D$7)^BJ$1)),((INT(BJ$1/$K118)-INT((BJ$1-1)/$K118))*($R118*(1-$E118)+$Q118*(1-$F118))*((1+'Inputs &amp; Summary'!$D$7)^BJ$1))),((_xlfn.WEIBULL.DIST(BJ$1,$L118,$K118,FALSE)*($R118*(1-$E118)+$Q118*(1-$F118))*((1+'Inputs &amp; Summary'!$D$7)^BJ$1))))))</f>
        <v>0</v>
      </c>
      <c r="BK118" s="248">
        <f>$D118*IF(BK$1&gt;'Inputs &amp; Summary'!$D$5,0,IF(BK$1&gt;VLOOKUP($G118,Lists!$J$17:$K$21,2),IF($M118=Lists!$H$3,IF($K118&lt;1,(($S118/$K118)*((1+'Inputs &amp; Summary'!$D$7)^BK$1)),((INT(BK$1/$K118)-INT((BK$1-1)/$K118))*$S118*((1+'Inputs &amp; Summary'!$D$7)^BK$1))),(_xlfn.WEIBULL.DIST(BK$1,$L118,$K118,FALSE)*$S118*((1+'Inputs &amp; Summary'!$D$7)^BK$1))),IF($M118=Lists!$H$3,IF($K118&lt;1,((($R118*(1-$E118)+$Q118*(1-$F118))/$K118)*((1+'Inputs &amp; Summary'!$D$7)^BK$1)),((INT(BK$1/$K118)-INT((BK$1-1)/$K118))*($R118*(1-$E118)+$Q118*(1-$F118))*((1+'Inputs &amp; Summary'!$D$7)^BK$1))),((_xlfn.WEIBULL.DIST(BK$1,$L118,$K118,FALSE)*($R118*(1-$E118)+$Q118*(1-$F118))*((1+'Inputs &amp; Summary'!$D$7)^BK$1))))))</f>
        <v>0</v>
      </c>
      <c r="BL118" s="248">
        <f>$D118*IF(BL$1&gt;'Inputs &amp; Summary'!$D$5,0,IF(BL$1&gt;VLOOKUP($G118,Lists!$J$17:$K$21,2),IF($M118=Lists!$H$3,IF($K118&lt;1,(($S118/$K118)*((1+'Inputs &amp; Summary'!$D$7)^BL$1)),((INT(BL$1/$K118)-INT((BL$1-1)/$K118))*$S118*((1+'Inputs &amp; Summary'!$D$7)^BL$1))),(_xlfn.WEIBULL.DIST(BL$1,$L118,$K118,FALSE)*$S118*((1+'Inputs &amp; Summary'!$D$7)^BL$1))),IF($M118=Lists!$H$3,IF($K118&lt;1,((($R118*(1-$E118)+$Q118*(1-$F118))/$K118)*((1+'Inputs &amp; Summary'!$D$7)^BL$1)),((INT(BL$1/$K118)-INT((BL$1-1)/$K118))*($R118*(1-$E118)+$Q118*(1-$F118))*((1+'Inputs &amp; Summary'!$D$7)^BL$1))),((_xlfn.WEIBULL.DIST(BL$1,$L118,$K118,FALSE)*($R118*(1-$E118)+$Q118*(1-$F118))*((1+'Inputs &amp; Summary'!$D$7)^BL$1))))))</f>
        <v>0</v>
      </c>
    </row>
    <row r="119" spans="1:64" x14ac:dyDescent="0.3">
      <c r="A119" s="236" t="s">
        <v>54</v>
      </c>
      <c r="B119" s="117" t="str">
        <f>IF('Inputs &amp; Summary'!$D$15=Lists!$E$3,INDEX('Residential Rooftop Details'!$A$30:$X$158,MATCH('Cash Flow'!$A119,'Residential Rooftop Details'!$A$30:$A$158,0),COLUMN(B$1)),IF('Inputs &amp; Summary'!$D$15=Lists!$E$4,INDEX('Commercial Rooftop Details'!$A$30:$V$158,MATCH('Cash Flow'!$A119,'Commercial Rooftop Details'!$A$30:$A$158,0),COLUMN(B$1)),INDEX('Ground-Mount Details'!$A$30:$V$158,MATCH('Cash Flow'!$A119,'Ground-Mount Details'!$A$30:$A$158,0),COLUMN(B$1))))</f>
        <v>Preventive</v>
      </c>
      <c r="C119" s="117" t="str">
        <f>IF('Inputs &amp; Summary'!$D$15=Lists!$E$3,INDEX('Residential Rooftop Details'!$A$30:$X$158,MATCH('Cash Flow'!$A119,'Residential Rooftop Details'!$A$30:$A$158,0),COLUMN(C$1)),IF('Inputs &amp; Summary'!$D$15=Lists!$E$4,INDEX('Commercial Rooftop Details'!$A$30:$V$158,MATCH('Cash Flow'!$A119,'Commercial Rooftop Details'!$A$30:$A$158,0),COLUMN(C$1)),INDEX('Ground-Mount Details'!$A$30:$V$158,MATCH('Cash Flow'!$A119,'Ground-Mount Details'!$A$30:$A$158,0),COLUMN(C$1))))</f>
        <v>Tracker</v>
      </c>
      <c r="D119" s="117">
        <f>IF('Inputs &amp; Summary'!$D$15=Lists!$E$3,INDEX('Residential Rooftop Details'!$A$30:$X$158,MATCH('Cash Flow'!$A119,'Residential Rooftop Details'!$A$30:$A$158,0),COLUMN(D$1)),IF('Inputs &amp; Summary'!$D$15=Lists!$E$4,INDEX('Commercial Rooftop Details'!$A$30:$V$158,MATCH('Cash Flow'!$A119,'Commercial Rooftop Details'!$A$30:$A$158,0),COLUMN(D$1)),INDEX('Ground-Mount Details'!$A$30:$V$158,MATCH('Cash Flow'!$A119,'Ground-Mount Details'!$A$30:$A$158,0),COLUMN(D$1))))</f>
        <v>0</v>
      </c>
      <c r="E119" s="117">
        <f>IF('Inputs &amp; Summary'!$D$15=Lists!$E$3,INDEX('Residential Rooftop Details'!$A$30:$X$158,MATCH('Cash Flow'!$A119,'Residential Rooftop Details'!$A$30:$A$158,0),COLUMN(E$1)),IF('Inputs &amp; Summary'!$D$15=Lists!$E$4,INDEX('Commercial Rooftop Details'!$A$30:$V$158,MATCH('Cash Flow'!$A119,'Commercial Rooftop Details'!$A$30:$A$158,0),COLUMN(E$1)),INDEX('Ground-Mount Details'!$A$30:$V$158,MATCH('Cash Flow'!$A119,'Ground-Mount Details'!$A$30:$A$158,0),COLUMN(E$1))))</f>
        <v>0</v>
      </c>
      <c r="F119" s="117">
        <f>IF('Inputs &amp; Summary'!$D$15=Lists!$E$3,INDEX('Residential Rooftop Details'!$A$30:$X$158,MATCH('Cash Flow'!$A119,'Residential Rooftop Details'!$A$30:$A$158,0),COLUMN(F$1)),IF('Inputs &amp; Summary'!$D$15=Lists!$E$4,INDEX('Commercial Rooftop Details'!$A$30:$V$158,MATCH('Cash Flow'!$A119,'Commercial Rooftop Details'!$A$30:$A$158,0),COLUMN(F$1)),INDEX('Ground-Mount Details'!$A$30:$V$158,MATCH('Cash Flow'!$A119,'Ground-Mount Details'!$A$30:$A$158,0),COLUMN(F$1))))</f>
        <v>0</v>
      </c>
      <c r="G119" s="237" t="str">
        <f>IF('Inputs &amp; Summary'!$D$15=Lists!$E$3,INDEX('Residential Rooftop Details'!$A$30:$X$158,MATCH('Cash Flow'!$A119,'Residential Rooftop Details'!$A$30:$A$158,0),COLUMN(G$1)),IF('Inputs &amp; Summary'!$D$15=Lists!$E$4,INDEX('Commercial Rooftop Details'!$A$30:$V$158,MATCH('Cash Flow'!$A119,'Commercial Rooftop Details'!$A$30:$A$158,0),COLUMN(G$1)),INDEX('Ground-Mount Details'!$A$30:$V$158,MATCH('Cash Flow'!$A119,'Ground-Mount Details'!$A$30:$A$158,0),COLUMN(G$1))))</f>
        <v>N/A</v>
      </c>
      <c r="H119" s="237" t="str">
        <f>IF('Inputs &amp; Summary'!$D$15=Lists!$E$3,INDEX('Residential Rooftop Details'!$A$30:$X$158,MATCH('Cash Flow'!$A119,'Residential Rooftop Details'!$A$30:$A$158,0),COLUMN(H$1)),IF('Inputs &amp; Summary'!$D$15=Lists!$E$4,INDEX('Commercial Rooftop Details'!$A$30:$V$158,MATCH('Cash Flow'!$A119,'Commercial Rooftop Details'!$A$30:$A$158,0),COLUMN(H$1)),INDEX('Ground-Mount Details'!$A$30:$V$158,MATCH('Cash Flow'!$A119,'Ground-Mount Details'!$A$30:$A$158,0),COLUMN(H$1))))</f>
        <v>Slew Gear</v>
      </c>
      <c r="I119" s="237" t="str">
        <f>IF('Inputs &amp; Summary'!$D$15=Lists!$E$3,INDEX('Residential Rooftop Details'!$A$30:$X$158,MATCH('Cash Flow'!$A119,'Residential Rooftop Details'!$A$30:$A$158,0),COLUMN(I$1)),IF('Inputs &amp; Summary'!$D$15=Lists!$E$4,INDEX('Commercial Rooftop Details'!$A$30:$V$158,MATCH('Cash Flow'!$A119,'Commercial Rooftop Details'!$A$30:$A$158,0),COLUMN(I$1)),INDEX('Ground-Mount Details'!$A$30:$V$158,MATCH('Cash Flow'!$A119,'Ground-Mount Details'!$A$30:$A$158,0),COLUMN(I$1))))</f>
        <v>Mechanic</v>
      </c>
      <c r="J119" s="238">
        <f>IF('Inputs &amp; Summary'!$D$15=Lists!$E$3,INDEX('Residential Rooftop Details'!$A$30:$X$158,MATCH('Cash Flow'!$A119,'Residential Rooftop Details'!$A$30:$A$158,0),COLUMN(J$1)),IF('Inputs &amp; Summary'!$D$15=Lists!$E$4,INDEX('Commercial Rooftop Details'!$A$30:$V$158,MATCH('Cash Flow'!$A119,'Commercial Rooftop Details'!$A$30:$A$158,0),COLUMN(J$1)),INDEX('Ground-Mount Details'!$A$30:$V$158,MATCH('Cash Flow'!$A119,'Ground-Mount Details'!$A$30:$A$158,0),COLUMN(J$1))))</f>
        <v>21.23076923076923</v>
      </c>
      <c r="K119" s="239">
        <f>IF('Inputs &amp; Summary'!$D$15=Lists!$E$3,INDEX('Residential Rooftop Details'!$A$30:$X$158,MATCH('Cash Flow'!$A119,'Residential Rooftop Details'!$A$30:$A$158,0),COLUMN(K$1)),IF('Inputs &amp; Summary'!$D$15=Lists!$E$4,INDEX('Commercial Rooftop Details'!$A$30:$V$158,MATCH('Cash Flow'!$A119,'Commercial Rooftop Details'!$A$30:$A$158,0),COLUMN(K$1)),INDEX('Ground-Mount Details'!$A$30:$V$158,MATCH('Cash Flow'!$A119,'Ground-Mount Details'!$A$30:$A$158,0),COLUMN(K$1))))</f>
        <v>3</v>
      </c>
      <c r="L119" s="239">
        <f>IF('Inputs &amp; Summary'!$D$15=Lists!$E$3,INDEX('Residential Rooftop Details'!$A$30:$X$158,MATCH('Cash Flow'!$A119,'Residential Rooftop Details'!$A$30:$A$158,0),COLUMN(L$1)),IF('Inputs &amp; Summary'!$D$15=Lists!$E$4,INDEX('Commercial Rooftop Details'!$A$30:$V$158,MATCH('Cash Flow'!$A119,'Commercial Rooftop Details'!$A$30:$A$158,0),COLUMN(L$1)),INDEX('Ground-Mount Details'!$A$30:$V$158,MATCH('Cash Flow'!$A119,'Ground-Mount Details'!$A$30:$A$158,0),COLUMN(L$1))))</f>
        <v>1</v>
      </c>
      <c r="M119" s="238" t="str">
        <f>IF('Inputs &amp; Summary'!$D$15=Lists!$E$3,INDEX('Residential Rooftop Details'!$A$30:$X$158,MATCH('Cash Flow'!$A119,'Residential Rooftop Details'!$A$30:$A$158,0),COLUMN(M$1)),IF('Inputs &amp; Summary'!$D$15=Lists!$E$4,INDEX('Commercial Rooftop Details'!$A$30:$V$158,MATCH('Cash Flow'!$A119,'Commercial Rooftop Details'!$A$30:$A$158,0),COLUMN(M$1)),INDEX('Ground-Mount Details'!$A$30:$V$158,MATCH('Cash Flow'!$A119,'Ground-Mount Details'!$A$30:$A$158,0),COLUMN(M$1))))</f>
        <v>interval</v>
      </c>
      <c r="N119" s="240">
        <f>IF('Inputs &amp; Summary'!$D$15=Lists!$E$3,INDEX('Residential Rooftop Details'!$A$30:$X$158,MATCH('Cash Flow'!$A119,'Residential Rooftop Details'!$A$30:$A$158,0),COLUMN(N$1)),IF('Inputs &amp; Summary'!$D$15=Lists!$E$4,INDEX('Commercial Rooftop Details'!$A$30:$V$158,MATCH('Cash Flow'!$A119,'Commercial Rooftop Details'!$A$30:$A$158,0),COLUMN(N$1)),INDEX('Ground-Mount Details'!$A$30:$V$158,MATCH('Cash Flow'!$A119,'Ground-Mount Details'!$A$30:$A$158,0),COLUMN(N$1))))</f>
        <v>0</v>
      </c>
      <c r="O119" s="239">
        <f>IF('Inputs &amp; Summary'!$D$15=Lists!$E$3,INDEX('Residential Rooftop Details'!$A$30:$X$158,MATCH('Cash Flow'!$A119,'Residential Rooftop Details'!$A$30:$A$158,0),COLUMN(O$1)),IF('Inputs &amp; Summary'!$D$15=Lists!$E$4,INDEX('Commercial Rooftop Details'!$A$30:$V$158,MATCH('Cash Flow'!$A119,'Commercial Rooftop Details'!$A$30:$A$158,0),COLUMN(O$1)),INDEX('Ground-Mount Details'!$A$30:$V$158,MATCH('Cash Flow'!$A119,'Ground-Mount Details'!$A$30:$A$158,0),COLUMN(O$1))))</f>
        <v>0.25</v>
      </c>
      <c r="P119" s="241">
        <f>IF('Inputs &amp; Summary'!$D$15=Lists!$E$3,INDEX('Residential Rooftop Details'!$A$30:$X$158,MATCH('Cash Flow'!$A119,'Residential Rooftop Details'!$A$30:$A$158,0),COLUMN(P$1)),IF('Inputs &amp; Summary'!$D$15=Lists!$E$4,INDEX('Commercial Rooftop Details'!$A$30:$V$158,MATCH('Cash Flow'!$A119,'Commercial Rooftop Details'!$A$30:$A$158,0),COLUMN(P$1)),INDEX('Ground-Mount Details'!$A$30:$V$158,MATCH('Cash Flow'!$A119,'Ground-Mount Details'!$A$30:$A$158,0),COLUMN(P$1))))</f>
        <v>1</v>
      </c>
      <c r="Q119" s="242">
        <f>IF('Inputs &amp; Summary'!$D$15=Lists!$E$3,INDEX('Residential Rooftop Details'!$A$30:$X$158,MATCH('Cash Flow'!$A119,'Residential Rooftop Details'!$A$30:$A$158,0),COLUMN(Q$1)),IF('Inputs &amp; Summary'!$D$15=Lists!$E$4,INDEX('Commercial Rooftop Details'!$A$30:$V$158,MATCH('Cash Flow'!$A119,'Commercial Rooftop Details'!$A$30:$A$158,0),COLUMN(Q$1)),INDEX('Ground-Mount Details'!$A$30:$V$158,MATCH('Cash Flow'!$A119,'Ground-Mount Details'!$A$30:$A$158,0),COLUMN(Q$1))))</f>
        <v>0</v>
      </c>
      <c r="R119" s="242">
        <f>IF('Inputs &amp; Summary'!$D$15=Lists!$E$3,INDEX('Residential Rooftop Details'!$A$30:$X$158,MATCH('Cash Flow'!$A119,'Residential Rooftop Details'!$A$30:$A$158,0),COLUMN(R$1)),IF('Inputs &amp; Summary'!$D$15=Lists!$E$4,INDEX('Commercial Rooftop Details'!$A$30:$V$158,MATCH('Cash Flow'!$A119,'Commercial Rooftop Details'!$A$30:$A$158,0),COLUMN(R$1)),INDEX('Ground-Mount Details'!$A$30:$V$158,MATCH('Cash Flow'!$A119,'Ground-Mount Details'!$A$30:$A$158,0),COLUMN(R$1))))</f>
        <v>0</v>
      </c>
      <c r="S119" s="243">
        <f>IF('Inputs &amp; Summary'!$D$15=Lists!$E$3,INDEX('Residential Rooftop Details'!$A$30:$X$158,MATCH('Cash Flow'!$A119,'Residential Rooftop Details'!$A$30:$A$158,0),COLUMN(S$1)),IF('Inputs &amp; Summary'!$D$15=Lists!$E$4,INDEX('Commercial Rooftop Details'!$A$30:$V$158,MATCH('Cash Flow'!$A119,'Commercial Rooftop Details'!$A$30:$A$158,0),COLUMN(S$1)),INDEX('Ground-Mount Details'!$A$30:$V$158,MATCH('Cash Flow'!$A119,'Ground-Mount Details'!$A$30:$A$158,0),COLUMN(S$1))))</f>
        <v>0</v>
      </c>
      <c r="T119" s="238">
        <f>IF('Inputs &amp; Summary'!$D$15=Lists!$E$3,INDEX('Residential Rooftop Details'!$A$30:$X$158,MATCH('Cash Flow'!$A119,'Residential Rooftop Details'!$A$30:$A$158,0),COLUMN(T$1)),IF('Inputs &amp; Summary'!$D$15=Lists!$E$4,INDEX('Commercial Rooftop Details'!$A$30:$V$158,MATCH('Cash Flow'!$A119,'Commercial Rooftop Details'!$A$30:$A$158,0),COLUMN(T$1)),INDEX('Ground-Mount Details'!$A$30:$V$158,MATCH('Cash Flow'!$A119,'Ground-Mount Details'!$A$30:$A$158,0),COLUMN(T$1))))</f>
        <v>0</v>
      </c>
      <c r="U119" s="244">
        <f>IF('Inputs &amp; Summary'!$D$15=Lists!$E$3,INDEX('Residential Rooftop Details'!$A$30:$X$158,MATCH('Cash Flow'!$A119,'Residential Rooftop Details'!$A$30:$A$158,0),COLUMN(U$1)),IF('Inputs &amp; Summary'!$D$15=Lists!$E$4,INDEX('Commercial Rooftop Details'!$A$30:$V$158,MATCH('Cash Flow'!$A119,'Commercial Rooftop Details'!$A$30:$A$158,0),COLUMN(U$1)),INDEX('Ground-Mount Details'!$A$30:$V$158,MATCH('Cash Flow'!$A119,'Ground-Mount Details'!$A$30:$A$158,0),COLUMN(U$1))))</f>
        <v>0</v>
      </c>
      <c r="V119" s="245">
        <f t="shared" si="10"/>
        <v>0</v>
      </c>
      <c r="W119" s="245">
        <f>NPV('Inputs &amp; Summary'!$D$6,Y119:BL119)</f>
        <v>0</v>
      </c>
      <c r="X119" s="246">
        <f t="shared" si="9"/>
        <v>0</v>
      </c>
      <c r="Y119" s="248">
        <f>$D119*IF(Y$1&gt;'Inputs &amp; Summary'!$D$5,0,IF(Y$1&gt;VLOOKUP($G119,Lists!$J$17:$K$21,2),IF($M119=Lists!$H$3,IF($K119&lt;1,(($S119/$K119)*((1+'Inputs &amp; Summary'!$D$7)^Y$1)),((INT(Y$1/$K119)-INT((Y$1-1)/$K119))*$S119*((1+'Inputs &amp; Summary'!$D$7)^Y$1))),(_xlfn.WEIBULL.DIST(Y$1,$L119,$K119,FALSE)*$S119*((1+'Inputs &amp; Summary'!$D$7)^Y$1))),IF($M119=Lists!$H$3,IF($K119&lt;1,((($R119*(1-$E119)+$Q119*(1-$F119))/$K119)*((1+'Inputs &amp; Summary'!$D$7)^Y$1)),((INT(Y$1/$K119)-INT((Y$1-1)/$K119))*($R119*(1-$E119)+$Q119*(1-$F119))*((1+'Inputs &amp; Summary'!$D$7)^Y$1))),((_xlfn.WEIBULL.DIST(Y$1,$L119,$K119,FALSE)*($R119*(1-$E119)+$Q119*(1-$F119))*((1+'Inputs &amp; Summary'!$D$7)^Y$1))))))</f>
        <v>0</v>
      </c>
      <c r="Z119" s="248">
        <f>$D119*IF(Z$1&gt;'Inputs &amp; Summary'!$D$5,0,IF(Z$1&gt;VLOOKUP($G119,Lists!$J$17:$K$21,2),IF($M119=Lists!$H$3,IF($K119&lt;1,(($S119/$K119)*((1+'Inputs &amp; Summary'!$D$7)^Z$1)),((INT(Z$1/$K119)-INT((Z$1-1)/$K119))*$S119*((1+'Inputs &amp; Summary'!$D$7)^Z$1))),(_xlfn.WEIBULL.DIST(Z$1,$L119,$K119,FALSE)*$S119*((1+'Inputs &amp; Summary'!$D$7)^Z$1))),IF($M119=Lists!$H$3,IF($K119&lt;1,((($R119*(1-$E119)+$Q119*(1-$F119))/$K119)*((1+'Inputs &amp; Summary'!$D$7)^Z$1)),((INT(Z$1/$K119)-INT((Z$1-1)/$K119))*($R119*(1-$E119)+$Q119*(1-$F119))*((1+'Inputs &amp; Summary'!$D$7)^Z$1))),((_xlfn.WEIBULL.DIST(Z$1,$L119,$K119,FALSE)*($R119*(1-$E119)+$Q119*(1-$F119))*((1+'Inputs &amp; Summary'!$D$7)^Z$1))))))</f>
        <v>0</v>
      </c>
      <c r="AA119" s="248">
        <f>$D119*IF(AA$1&gt;'Inputs &amp; Summary'!$D$5,0,IF(AA$1&gt;VLOOKUP($G119,Lists!$J$17:$K$21,2),IF($M119=Lists!$H$3,IF($K119&lt;1,(($S119/$K119)*((1+'Inputs &amp; Summary'!$D$7)^AA$1)),((INT(AA$1/$K119)-INT((AA$1-1)/$K119))*$S119*((1+'Inputs &amp; Summary'!$D$7)^AA$1))),(_xlfn.WEIBULL.DIST(AA$1,$L119,$K119,FALSE)*$S119*((1+'Inputs &amp; Summary'!$D$7)^AA$1))),IF($M119=Lists!$H$3,IF($K119&lt;1,((($R119*(1-$E119)+$Q119*(1-$F119))/$K119)*((1+'Inputs &amp; Summary'!$D$7)^AA$1)),((INT(AA$1/$K119)-INT((AA$1-1)/$K119))*($R119*(1-$E119)+$Q119*(1-$F119))*((1+'Inputs &amp; Summary'!$D$7)^AA$1))),((_xlfn.WEIBULL.DIST(AA$1,$L119,$K119,FALSE)*($R119*(1-$E119)+$Q119*(1-$F119))*((1+'Inputs &amp; Summary'!$D$7)^AA$1))))))</f>
        <v>0</v>
      </c>
      <c r="AB119" s="248">
        <f>$D119*IF(AB$1&gt;'Inputs &amp; Summary'!$D$5,0,IF(AB$1&gt;VLOOKUP($G119,Lists!$J$17:$K$21,2),IF($M119=Lists!$H$3,IF($K119&lt;1,(($S119/$K119)*((1+'Inputs &amp; Summary'!$D$7)^AB$1)),((INT(AB$1/$K119)-INT((AB$1-1)/$K119))*$S119*((1+'Inputs &amp; Summary'!$D$7)^AB$1))),(_xlfn.WEIBULL.DIST(AB$1,$L119,$K119,FALSE)*$S119*((1+'Inputs &amp; Summary'!$D$7)^AB$1))),IF($M119=Lists!$H$3,IF($K119&lt;1,((($R119*(1-$E119)+$Q119*(1-$F119))/$K119)*((1+'Inputs &amp; Summary'!$D$7)^AB$1)),((INT(AB$1/$K119)-INT((AB$1-1)/$K119))*($R119*(1-$E119)+$Q119*(1-$F119))*((1+'Inputs &amp; Summary'!$D$7)^AB$1))),((_xlfn.WEIBULL.DIST(AB$1,$L119,$K119,FALSE)*($R119*(1-$E119)+$Q119*(1-$F119))*((1+'Inputs &amp; Summary'!$D$7)^AB$1))))))</f>
        <v>0</v>
      </c>
      <c r="AC119" s="248">
        <f>$D119*IF(AC$1&gt;'Inputs &amp; Summary'!$D$5,0,IF(AC$1&gt;VLOOKUP($G119,Lists!$J$17:$K$21,2),IF($M119=Lists!$H$3,IF($K119&lt;1,(($S119/$K119)*((1+'Inputs &amp; Summary'!$D$7)^AC$1)),((INT(AC$1/$K119)-INT((AC$1-1)/$K119))*$S119*((1+'Inputs &amp; Summary'!$D$7)^AC$1))),(_xlfn.WEIBULL.DIST(AC$1,$L119,$K119,FALSE)*$S119*((1+'Inputs &amp; Summary'!$D$7)^AC$1))),IF($M119=Lists!$H$3,IF($K119&lt;1,((($R119*(1-$E119)+$Q119*(1-$F119))/$K119)*((1+'Inputs &amp; Summary'!$D$7)^AC$1)),((INT(AC$1/$K119)-INT((AC$1-1)/$K119))*($R119*(1-$E119)+$Q119*(1-$F119))*((1+'Inputs &amp; Summary'!$D$7)^AC$1))),((_xlfn.WEIBULL.DIST(AC$1,$L119,$K119,FALSE)*($R119*(1-$E119)+$Q119*(1-$F119))*((1+'Inputs &amp; Summary'!$D$7)^AC$1))))))</f>
        <v>0</v>
      </c>
      <c r="AD119" s="248">
        <f>$D119*IF(AD$1&gt;'Inputs &amp; Summary'!$D$5,0,IF(AD$1&gt;VLOOKUP($G119,Lists!$J$17:$K$21,2),IF($M119=Lists!$H$3,IF($K119&lt;1,(($S119/$K119)*((1+'Inputs &amp; Summary'!$D$7)^AD$1)),((INT(AD$1/$K119)-INT((AD$1-1)/$K119))*$S119*((1+'Inputs &amp; Summary'!$D$7)^AD$1))),(_xlfn.WEIBULL.DIST(AD$1,$L119,$K119,FALSE)*$S119*((1+'Inputs &amp; Summary'!$D$7)^AD$1))),IF($M119=Lists!$H$3,IF($K119&lt;1,((($R119*(1-$E119)+$Q119*(1-$F119))/$K119)*((1+'Inputs &amp; Summary'!$D$7)^AD$1)),((INT(AD$1/$K119)-INT((AD$1-1)/$K119))*($R119*(1-$E119)+$Q119*(1-$F119))*((1+'Inputs &amp; Summary'!$D$7)^AD$1))),((_xlfn.WEIBULL.DIST(AD$1,$L119,$K119,FALSE)*($R119*(1-$E119)+$Q119*(1-$F119))*((1+'Inputs &amp; Summary'!$D$7)^AD$1))))))</f>
        <v>0</v>
      </c>
      <c r="AE119" s="248">
        <f>$D119*IF(AE$1&gt;'Inputs &amp; Summary'!$D$5,0,IF(AE$1&gt;VLOOKUP($G119,Lists!$J$17:$K$21,2),IF($M119=Lists!$H$3,IF($K119&lt;1,(($S119/$K119)*((1+'Inputs &amp; Summary'!$D$7)^AE$1)),((INT(AE$1/$K119)-INT((AE$1-1)/$K119))*$S119*((1+'Inputs &amp; Summary'!$D$7)^AE$1))),(_xlfn.WEIBULL.DIST(AE$1,$L119,$K119,FALSE)*$S119*((1+'Inputs &amp; Summary'!$D$7)^AE$1))),IF($M119=Lists!$H$3,IF($K119&lt;1,((($R119*(1-$E119)+$Q119*(1-$F119))/$K119)*((1+'Inputs &amp; Summary'!$D$7)^AE$1)),((INT(AE$1/$K119)-INT((AE$1-1)/$K119))*($R119*(1-$E119)+$Q119*(1-$F119))*((1+'Inputs &amp; Summary'!$D$7)^AE$1))),((_xlfn.WEIBULL.DIST(AE$1,$L119,$K119,FALSE)*($R119*(1-$E119)+$Q119*(1-$F119))*((1+'Inputs &amp; Summary'!$D$7)^AE$1))))))</f>
        <v>0</v>
      </c>
      <c r="AF119" s="248">
        <f>$D119*IF(AF$1&gt;'Inputs &amp; Summary'!$D$5,0,IF(AF$1&gt;VLOOKUP($G119,Lists!$J$17:$K$21,2),IF($M119=Lists!$H$3,IF($K119&lt;1,(($S119/$K119)*((1+'Inputs &amp; Summary'!$D$7)^AF$1)),((INT(AF$1/$K119)-INT((AF$1-1)/$K119))*$S119*((1+'Inputs &amp; Summary'!$D$7)^AF$1))),(_xlfn.WEIBULL.DIST(AF$1,$L119,$K119,FALSE)*$S119*((1+'Inputs &amp; Summary'!$D$7)^AF$1))),IF($M119=Lists!$H$3,IF($K119&lt;1,((($R119*(1-$E119)+$Q119*(1-$F119))/$K119)*((1+'Inputs &amp; Summary'!$D$7)^AF$1)),((INT(AF$1/$K119)-INT((AF$1-1)/$K119))*($R119*(1-$E119)+$Q119*(1-$F119))*((1+'Inputs &amp; Summary'!$D$7)^AF$1))),((_xlfn.WEIBULL.DIST(AF$1,$L119,$K119,FALSE)*($R119*(1-$E119)+$Q119*(1-$F119))*((1+'Inputs &amp; Summary'!$D$7)^AF$1))))))</f>
        <v>0</v>
      </c>
      <c r="AG119" s="248">
        <f>$D119*IF(AG$1&gt;'Inputs &amp; Summary'!$D$5,0,IF(AG$1&gt;VLOOKUP($G119,Lists!$J$17:$K$21,2),IF($M119=Lists!$H$3,IF($K119&lt;1,(($S119/$K119)*((1+'Inputs &amp; Summary'!$D$7)^AG$1)),((INT(AG$1/$K119)-INT((AG$1-1)/$K119))*$S119*((1+'Inputs &amp; Summary'!$D$7)^AG$1))),(_xlfn.WEIBULL.DIST(AG$1,$L119,$K119,FALSE)*$S119*((1+'Inputs &amp; Summary'!$D$7)^AG$1))),IF($M119=Lists!$H$3,IF($K119&lt;1,((($R119*(1-$E119)+$Q119*(1-$F119))/$K119)*((1+'Inputs &amp; Summary'!$D$7)^AG$1)),((INT(AG$1/$K119)-INT((AG$1-1)/$K119))*($R119*(1-$E119)+$Q119*(1-$F119))*((1+'Inputs &amp; Summary'!$D$7)^AG$1))),((_xlfn.WEIBULL.DIST(AG$1,$L119,$K119,FALSE)*($R119*(1-$E119)+$Q119*(1-$F119))*((1+'Inputs &amp; Summary'!$D$7)^AG$1))))))</f>
        <v>0</v>
      </c>
      <c r="AH119" s="248">
        <f>$D119*IF(AH$1&gt;'Inputs &amp; Summary'!$D$5,0,IF(AH$1&gt;VLOOKUP($G119,Lists!$J$17:$K$21,2),IF($M119=Lists!$H$3,IF($K119&lt;1,(($S119/$K119)*((1+'Inputs &amp; Summary'!$D$7)^AH$1)),((INT(AH$1/$K119)-INT((AH$1-1)/$K119))*$S119*((1+'Inputs &amp; Summary'!$D$7)^AH$1))),(_xlfn.WEIBULL.DIST(AH$1,$L119,$K119,FALSE)*$S119*((1+'Inputs &amp; Summary'!$D$7)^AH$1))),IF($M119=Lists!$H$3,IF($K119&lt;1,((($R119*(1-$E119)+$Q119*(1-$F119))/$K119)*((1+'Inputs &amp; Summary'!$D$7)^AH$1)),((INT(AH$1/$K119)-INT((AH$1-1)/$K119))*($R119*(1-$E119)+$Q119*(1-$F119))*((1+'Inputs &amp; Summary'!$D$7)^AH$1))),((_xlfn.WEIBULL.DIST(AH$1,$L119,$K119,FALSE)*($R119*(1-$E119)+$Q119*(1-$F119))*((1+'Inputs &amp; Summary'!$D$7)^AH$1))))))</f>
        <v>0</v>
      </c>
      <c r="AI119" s="248">
        <f>$D119*IF(AI$1&gt;'Inputs &amp; Summary'!$D$5,0,IF(AI$1&gt;VLOOKUP($G119,Lists!$J$17:$K$21,2),IF($M119=Lists!$H$3,IF($K119&lt;1,(($S119/$K119)*((1+'Inputs &amp; Summary'!$D$7)^AI$1)),((INT(AI$1/$K119)-INT((AI$1-1)/$K119))*$S119*((1+'Inputs &amp; Summary'!$D$7)^AI$1))),(_xlfn.WEIBULL.DIST(AI$1,$L119,$K119,FALSE)*$S119*((1+'Inputs &amp; Summary'!$D$7)^AI$1))),IF($M119=Lists!$H$3,IF($K119&lt;1,((($R119*(1-$E119)+$Q119*(1-$F119))/$K119)*((1+'Inputs &amp; Summary'!$D$7)^AI$1)),((INT(AI$1/$K119)-INT((AI$1-1)/$K119))*($R119*(1-$E119)+$Q119*(1-$F119))*((1+'Inputs &amp; Summary'!$D$7)^AI$1))),((_xlfn.WEIBULL.DIST(AI$1,$L119,$K119,FALSE)*($R119*(1-$E119)+$Q119*(1-$F119))*((1+'Inputs &amp; Summary'!$D$7)^AI$1))))))</f>
        <v>0</v>
      </c>
      <c r="AJ119" s="248">
        <f>$D119*IF(AJ$1&gt;'Inputs &amp; Summary'!$D$5,0,IF(AJ$1&gt;VLOOKUP($G119,Lists!$J$17:$K$21,2),IF($M119=Lists!$H$3,IF($K119&lt;1,(($S119/$K119)*((1+'Inputs &amp; Summary'!$D$7)^AJ$1)),((INT(AJ$1/$K119)-INT((AJ$1-1)/$K119))*$S119*((1+'Inputs &amp; Summary'!$D$7)^AJ$1))),(_xlfn.WEIBULL.DIST(AJ$1,$L119,$K119,FALSE)*$S119*((1+'Inputs &amp; Summary'!$D$7)^AJ$1))),IF($M119=Lists!$H$3,IF($K119&lt;1,((($R119*(1-$E119)+$Q119*(1-$F119))/$K119)*((1+'Inputs &amp; Summary'!$D$7)^AJ$1)),((INT(AJ$1/$K119)-INT((AJ$1-1)/$K119))*($R119*(1-$E119)+$Q119*(1-$F119))*((1+'Inputs &amp; Summary'!$D$7)^AJ$1))),((_xlfn.WEIBULL.DIST(AJ$1,$L119,$K119,FALSE)*($R119*(1-$E119)+$Q119*(1-$F119))*((1+'Inputs &amp; Summary'!$D$7)^AJ$1))))))</f>
        <v>0</v>
      </c>
      <c r="AK119" s="248">
        <f>$D119*IF(AK$1&gt;'Inputs &amp; Summary'!$D$5,0,IF(AK$1&gt;VLOOKUP($G119,Lists!$J$17:$K$21,2),IF($M119=Lists!$H$3,IF($K119&lt;1,(($S119/$K119)*((1+'Inputs &amp; Summary'!$D$7)^AK$1)),((INT(AK$1/$K119)-INT((AK$1-1)/$K119))*$S119*((1+'Inputs &amp; Summary'!$D$7)^AK$1))),(_xlfn.WEIBULL.DIST(AK$1,$L119,$K119,FALSE)*$S119*((1+'Inputs &amp; Summary'!$D$7)^AK$1))),IF($M119=Lists!$H$3,IF($K119&lt;1,((($R119*(1-$E119)+$Q119*(1-$F119))/$K119)*((1+'Inputs &amp; Summary'!$D$7)^AK$1)),((INT(AK$1/$K119)-INT((AK$1-1)/$K119))*($R119*(1-$E119)+$Q119*(1-$F119))*((1+'Inputs &amp; Summary'!$D$7)^AK$1))),((_xlfn.WEIBULL.DIST(AK$1,$L119,$K119,FALSE)*($R119*(1-$E119)+$Q119*(1-$F119))*((1+'Inputs &amp; Summary'!$D$7)^AK$1))))))</f>
        <v>0</v>
      </c>
      <c r="AL119" s="248">
        <f>$D119*IF(AL$1&gt;'Inputs &amp; Summary'!$D$5,0,IF(AL$1&gt;VLOOKUP($G119,Lists!$J$17:$K$21,2),IF($M119=Lists!$H$3,IF($K119&lt;1,(($S119/$K119)*((1+'Inputs &amp; Summary'!$D$7)^AL$1)),((INT(AL$1/$K119)-INT((AL$1-1)/$K119))*$S119*((1+'Inputs &amp; Summary'!$D$7)^AL$1))),(_xlfn.WEIBULL.DIST(AL$1,$L119,$K119,FALSE)*$S119*((1+'Inputs &amp; Summary'!$D$7)^AL$1))),IF($M119=Lists!$H$3,IF($K119&lt;1,((($R119*(1-$E119)+$Q119*(1-$F119))/$K119)*((1+'Inputs &amp; Summary'!$D$7)^AL$1)),((INT(AL$1/$K119)-INT((AL$1-1)/$K119))*($R119*(1-$E119)+$Q119*(1-$F119))*((1+'Inputs &amp; Summary'!$D$7)^AL$1))),((_xlfn.WEIBULL.DIST(AL$1,$L119,$K119,FALSE)*($R119*(1-$E119)+$Q119*(1-$F119))*((1+'Inputs &amp; Summary'!$D$7)^AL$1))))))</f>
        <v>0</v>
      </c>
      <c r="AM119" s="248">
        <f>$D119*IF(AM$1&gt;'Inputs &amp; Summary'!$D$5,0,IF(AM$1&gt;VLOOKUP($G119,Lists!$J$17:$K$21,2),IF($M119=Lists!$H$3,IF($K119&lt;1,(($S119/$K119)*((1+'Inputs &amp; Summary'!$D$7)^AM$1)),((INT(AM$1/$K119)-INT((AM$1-1)/$K119))*$S119*((1+'Inputs &amp; Summary'!$D$7)^AM$1))),(_xlfn.WEIBULL.DIST(AM$1,$L119,$K119,FALSE)*$S119*((1+'Inputs &amp; Summary'!$D$7)^AM$1))),IF($M119=Lists!$H$3,IF($K119&lt;1,((($R119*(1-$E119)+$Q119*(1-$F119))/$K119)*((1+'Inputs &amp; Summary'!$D$7)^AM$1)),((INT(AM$1/$K119)-INT((AM$1-1)/$K119))*($R119*(1-$E119)+$Q119*(1-$F119))*((1+'Inputs &amp; Summary'!$D$7)^AM$1))),((_xlfn.WEIBULL.DIST(AM$1,$L119,$K119,FALSE)*($R119*(1-$E119)+$Q119*(1-$F119))*((1+'Inputs &amp; Summary'!$D$7)^AM$1))))))</f>
        <v>0</v>
      </c>
      <c r="AN119" s="248">
        <f>$D119*IF(AN$1&gt;'Inputs &amp; Summary'!$D$5,0,IF(AN$1&gt;VLOOKUP($G119,Lists!$J$17:$K$21,2),IF($M119=Lists!$H$3,IF($K119&lt;1,(($S119/$K119)*((1+'Inputs &amp; Summary'!$D$7)^AN$1)),((INT(AN$1/$K119)-INT((AN$1-1)/$K119))*$S119*((1+'Inputs &amp; Summary'!$D$7)^AN$1))),(_xlfn.WEIBULL.DIST(AN$1,$L119,$K119,FALSE)*$S119*((1+'Inputs &amp; Summary'!$D$7)^AN$1))),IF($M119=Lists!$H$3,IF($K119&lt;1,((($R119*(1-$E119)+$Q119*(1-$F119))/$K119)*((1+'Inputs &amp; Summary'!$D$7)^AN$1)),((INT(AN$1/$K119)-INT((AN$1-1)/$K119))*($R119*(1-$E119)+$Q119*(1-$F119))*((1+'Inputs &amp; Summary'!$D$7)^AN$1))),((_xlfn.WEIBULL.DIST(AN$1,$L119,$K119,FALSE)*($R119*(1-$E119)+$Q119*(1-$F119))*((1+'Inputs &amp; Summary'!$D$7)^AN$1))))))</f>
        <v>0</v>
      </c>
      <c r="AO119" s="248">
        <f>$D119*IF(AO$1&gt;'Inputs &amp; Summary'!$D$5,0,IF(AO$1&gt;VLOOKUP($G119,Lists!$J$17:$K$21,2),IF($M119=Lists!$H$3,IF($K119&lt;1,(($S119/$K119)*((1+'Inputs &amp; Summary'!$D$7)^AO$1)),((INT(AO$1/$K119)-INT((AO$1-1)/$K119))*$S119*((1+'Inputs &amp; Summary'!$D$7)^AO$1))),(_xlfn.WEIBULL.DIST(AO$1,$L119,$K119,FALSE)*$S119*((1+'Inputs &amp; Summary'!$D$7)^AO$1))),IF($M119=Lists!$H$3,IF($K119&lt;1,((($R119*(1-$E119)+$Q119*(1-$F119))/$K119)*((1+'Inputs &amp; Summary'!$D$7)^AO$1)),((INT(AO$1/$K119)-INT((AO$1-1)/$K119))*($R119*(1-$E119)+$Q119*(1-$F119))*((1+'Inputs &amp; Summary'!$D$7)^AO$1))),((_xlfn.WEIBULL.DIST(AO$1,$L119,$K119,FALSE)*($R119*(1-$E119)+$Q119*(1-$F119))*((1+'Inputs &amp; Summary'!$D$7)^AO$1))))))</f>
        <v>0</v>
      </c>
      <c r="AP119" s="248">
        <f>$D119*IF(AP$1&gt;'Inputs &amp; Summary'!$D$5,0,IF(AP$1&gt;VLOOKUP($G119,Lists!$J$17:$K$21,2),IF($M119=Lists!$H$3,IF($K119&lt;1,(($S119/$K119)*((1+'Inputs &amp; Summary'!$D$7)^AP$1)),((INT(AP$1/$K119)-INT((AP$1-1)/$K119))*$S119*((1+'Inputs &amp; Summary'!$D$7)^AP$1))),(_xlfn.WEIBULL.DIST(AP$1,$L119,$K119,FALSE)*$S119*((1+'Inputs &amp; Summary'!$D$7)^AP$1))),IF($M119=Lists!$H$3,IF($K119&lt;1,((($R119*(1-$E119)+$Q119*(1-$F119))/$K119)*((1+'Inputs &amp; Summary'!$D$7)^AP$1)),((INT(AP$1/$K119)-INT((AP$1-1)/$K119))*($R119*(1-$E119)+$Q119*(1-$F119))*((1+'Inputs &amp; Summary'!$D$7)^AP$1))),((_xlfn.WEIBULL.DIST(AP$1,$L119,$K119,FALSE)*($R119*(1-$E119)+$Q119*(1-$F119))*((1+'Inputs &amp; Summary'!$D$7)^AP$1))))))</f>
        <v>0</v>
      </c>
      <c r="AQ119" s="248">
        <f>$D119*IF(AQ$1&gt;'Inputs &amp; Summary'!$D$5,0,IF(AQ$1&gt;VLOOKUP($G119,Lists!$J$17:$K$21,2),IF($M119=Lists!$H$3,IF($K119&lt;1,(($S119/$K119)*((1+'Inputs &amp; Summary'!$D$7)^AQ$1)),((INT(AQ$1/$K119)-INT((AQ$1-1)/$K119))*$S119*((1+'Inputs &amp; Summary'!$D$7)^AQ$1))),(_xlfn.WEIBULL.DIST(AQ$1,$L119,$K119,FALSE)*$S119*((1+'Inputs &amp; Summary'!$D$7)^AQ$1))),IF($M119=Lists!$H$3,IF($K119&lt;1,((($R119*(1-$E119)+$Q119*(1-$F119))/$K119)*((1+'Inputs &amp; Summary'!$D$7)^AQ$1)),((INT(AQ$1/$K119)-INT((AQ$1-1)/$K119))*($R119*(1-$E119)+$Q119*(1-$F119))*((1+'Inputs &amp; Summary'!$D$7)^AQ$1))),((_xlfn.WEIBULL.DIST(AQ$1,$L119,$K119,FALSE)*($R119*(1-$E119)+$Q119*(1-$F119))*((1+'Inputs &amp; Summary'!$D$7)^AQ$1))))))</f>
        <v>0</v>
      </c>
      <c r="AR119" s="248">
        <f>$D119*IF(AR$1&gt;'Inputs &amp; Summary'!$D$5,0,IF(AR$1&gt;VLOOKUP($G119,Lists!$J$17:$K$21,2),IF($M119=Lists!$H$3,IF($K119&lt;1,(($S119/$K119)*((1+'Inputs &amp; Summary'!$D$7)^AR$1)),((INT(AR$1/$K119)-INT((AR$1-1)/$K119))*$S119*((1+'Inputs &amp; Summary'!$D$7)^AR$1))),(_xlfn.WEIBULL.DIST(AR$1,$L119,$K119,FALSE)*$S119*((1+'Inputs &amp; Summary'!$D$7)^AR$1))),IF($M119=Lists!$H$3,IF($K119&lt;1,((($R119*(1-$E119)+$Q119*(1-$F119))/$K119)*((1+'Inputs &amp; Summary'!$D$7)^AR$1)),((INT(AR$1/$K119)-INT((AR$1-1)/$K119))*($R119*(1-$E119)+$Q119*(1-$F119))*((1+'Inputs &amp; Summary'!$D$7)^AR$1))),((_xlfn.WEIBULL.DIST(AR$1,$L119,$K119,FALSE)*($R119*(1-$E119)+$Q119*(1-$F119))*((1+'Inputs &amp; Summary'!$D$7)^AR$1))))))</f>
        <v>0</v>
      </c>
      <c r="AS119" s="248">
        <f>$D119*IF(AS$1&gt;'Inputs &amp; Summary'!$D$5,0,IF(AS$1&gt;VLOOKUP($G119,Lists!$J$17:$K$21,2),IF($M119=Lists!$H$3,IF($K119&lt;1,(($S119/$K119)*((1+'Inputs &amp; Summary'!$D$7)^AS$1)),((INT(AS$1/$K119)-INT((AS$1-1)/$K119))*$S119*((1+'Inputs &amp; Summary'!$D$7)^AS$1))),(_xlfn.WEIBULL.DIST(AS$1,$L119,$K119,FALSE)*$S119*((1+'Inputs &amp; Summary'!$D$7)^AS$1))),IF($M119=Lists!$H$3,IF($K119&lt;1,((($R119*(1-$E119)+$Q119*(1-$F119))/$K119)*((1+'Inputs &amp; Summary'!$D$7)^AS$1)),((INT(AS$1/$K119)-INT((AS$1-1)/$K119))*($R119*(1-$E119)+$Q119*(1-$F119))*((1+'Inputs &amp; Summary'!$D$7)^AS$1))),((_xlfn.WEIBULL.DIST(AS$1,$L119,$K119,FALSE)*($R119*(1-$E119)+$Q119*(1-$F119))*((1+'Inputs &amp; Summary'!$D$7)^AS$1))))))</f>
        <v>0</v>
      </c>
      <c r="AT119" s="248">
        <f>$D119*IF(AT$1&gt;'Inputs &amp; Summary'!$D$5,0,IF(AT$1&gt;VLOOKUP($G119,Lists!$J$17:$K$21,2),IF($M119=Lists!$H$3,IF($K119&lt;1,(($S119/$K119)*((1+'Inputs &amp; Summary'!$D$7)^AT$1)),((INT(AT$1/$K119)-INT((AT$1-1)/$K119))*$S119*((1+'Inputs &amp; Summary'!$D$7)^AT$1))),(_xlfn.WEIBULL.DIST(AT$1,$L119,$K119,FALSE)*$S119*((1+'Inputs &amp; Summary'!$D$7)^AT$1))),IF($M119=Lists!$H$3,IF($K119&lt;1,((($R119*(1-$E119)+$Q119*(1-$F119))/$K119)*((1+'Inputs &amp; Summary'!$D$7)^AT$1)),((INT(AT$1/$K119)-INT((AT$1-1)/$K119))*($R119*(1-$E119)+$Q119*(1-$F119))*((1+'Inputs &amp; Summary'!$D$7)^AT$1))),((_xlfn.WEIBULL.DIST(AT$1,$L119,$K119,FALSE)*($R119*(1-$E119)+$Q119*(1-$F119))*((1+'Inputs &amp; Summary'!$D$7)^AT$1))))))</f>
        <v>0</v>
      </c>
      <c r="AU119" s="248">
        <f>$D119*IF(AU$1&gt;'Inputs &amp; Summary'!$D$5,0,IF(AU$1&gt;VLOOKUP($G119,Lists!$J$17:$K$21,2),IF($M119=Lists!$H$3,IF($K119&lt;1,(($S119/$K119)*((1+'Inputs &amp; Summary'!$D$7)^AU$1)),((INT(AU$1/$K119)-INT((AU$1-1)/$K119))*$S119*((1+'Inputs &amp; Summary'!$D$7)^AU$1))),(_xlfn.WEIBULL.DIST(AU$1,$L119,$K119,FALSE)*$S119*((1+'Inputs &amp; Summary'!$D$7)^AU$1))),IF($M119=Lists!$H$3,IF($K119&lt;1,((($R119*(1-$E119)+$Q119*(1-$F119))/$K119)*((1+'Inputs &amp; Summary'!$D$7)^AU$1)),((INT(AU$1/$K119)-INT((AU$1-1)/$K119))*($R119*(1-$E119)+$Q119*(1-$F119))*((1+'Inputs &amp; Summary'!$D$7)^AU$1))),((_xlfn.WEIBULL.DIST(AU$1,$L119,$K119,FALSE)*($R119*(1-$E119)+$Q119*(1-$F119))*((1+'Inputs &amp; Summary'!$D$7)^AU$1))))))</f>
        <v>0</v>
      </c>
      <c r="AV119" s="248">
        <f>$D119*IF(AV$1&gt;'Inputs &amp; Summary'!$D$5,0,IF(AV$1&gt;VLOOKUP($G119,Lists!$J$17:$K$21,2),IF($M119=Lists!$H$3,IF($K119&lt;1,(($S119/$K119)*((1+'Inputs &amp; Summary'!$D$7)^AV$1)),((INT(AV$1/$K119)-INT((AV$1-1)/$K119))*$S119*((1+'Inputs &amp; Summary'!$D$7)^AV$1))),(_xlfn.WEIBULL.DIST(AV$1,$L119,$K119,FALSE)*$S119*((1+'Inputs &amp; Summary'!$D$7)^AV$1))),IF($M119=Lists!$H$3,IF($K119&lt;1,((($R119*(1-$E119)+$Q119*(1-$F119))/$K119)*((1+'Inputs &amp; Summary'!$D$7)^AV$1)),((INT(AV$1/$K119)-INT((AV$1-1)/$K119))*($R119*(1-$E119)+$Q119*(1-$F119))*((1+'Inputs &amp; Summary'!$D$7)^AV$1))),((_xlfn.WEIBULL.DIST(AV$1,$L119,$K119,FALSE)*($R119*(1-$E119)+$Q119*(1-$F119))*((1+'Inputs &amp; Summary'!$D$7)^AV$1))))))</f>
        <v>0</v>
      </c>
      <c r="AW119" s="248">
        <f>$D119*IF(AW$1&gt;'Inputs &amp; Summary'!$D$5,0,IF(AW$1&gt;VLOOKUP($G119,Lists!$J$17:$K$21,2),IF($M119=Lists!$H$3,IF($K119&lt;1,(($S119/$K119)*((1+'Inputs &amp; Summary'!$D$7)^AW$1)),((INT(AW$1/$K119)-INT((AW$1-1)/$K119))*$S119*((1+'Inputs &amp; Summary'!$D$7)^AW$1))),(_xlfn.WEIBULL.DIST(AW$1,$L119,$K119,FALSE)*$S119*((1+'Inputs &amp; Summary'!$D$7)^AW$1))),IF($M119=Lists!$H$3,IF($K119&lt;1,((($R119*(1-$E119)+$Q119*(1-$F119))/$K119)*((1+'Inputs &amp; Summary'!$D$7)^AW$1)),((INT(AW$1/$K119)-INT((AW$1-1)/$K119))*($R119*(1-$E119)+$Q119*(1-$F119))*((1+'Inputs &amp; Summary'!$D$7)^AW$1))),((_xlfn.WEIBULL.DIST(AW$1,$L119,$K119,FALSE)*($R119*(1-$E119)+$Q119*(1-$F119))*((1+'Inputs &amp; Summary'!$D$7)^AW$1))))))</f>
        <v>0</v>
      </c>
      <c r="AX119" s="248">
        <f>$D119*IF(AX$1&gt;'Inputs &amp; Summary'!$D$5,0,IF(AX$1&gt;VLOOKUP($G119,Lists!$J$17:$K$21,2),IF($M119=Lists!$H$3,IF($K119&lt;1,(($S119/$K119)*((1+'Inputs &amp; Summary'!$D$7)^AX$1)),((INT(AX$1/$K119)-INT((AX$1-1)/$K119))*$S119*((1+'Inputs &amp; Summary'!$D$7)^AX$1))),(_xlfn.WEIBULL.DIST(AX$1,$L119,$K119,FALSE)*$S119*((1+'Inputs &amp; Summary'!$D$7)^AX$1))),IF($M119=Lists!$H$3,IF($K119&lt;1,((($R119*(1-$E119)+$Q119*(1-$F119))/$K119)*((1+'Inputs &amp; Summary'!$D$7)^AX$1)),((INT(AX$1/$K119)-INT((AX$1-1)/$K119))*($R119*(1-$E119)+$Q119*(1-$F119))*((1+'Inputs &amp; Summary'!$D$7)^AX$1))),((_xlfn.WEIBULL.DIST(AX$1,$L119,$K119,FALSE)*($R119*(1-$E119)+$Q119*(1-$F119))*((1+'Inputs &amp; Summary'!$D$7)^AX$1))))))</f>
        <v>0</v>
      </c>
      <c r="AY119" s="248">
        <f>$D119*IF(AY$1&gt;'Inputs &amp; Summary'!$D$5,0,IF(AY$1&gt;VLOOKUP($G119,Lists!$J$17:$K$21,2),IF($M119=Lists!$H$3,IF($K119&lt;1,(($S119/$K119)*((1+'Inputs &amp; Summary'!$D$7)^AY$1)),((INT(AY$1/$K119)-INT((AY$1-1)/$K119))*$S119*((1+'Inputs &amp; Summary'!$D$7)^AY$1))),(_xlfn.WEIBULL.DIST(AY$1,$L119,$K119,FALSE)*$S119*((1+'Inputs &amp; Summary'!$D$7)^AY$1))),IF($M119=Lists!$H$3,IF($K119&lt;1,((($R119*(1-$E119)+$Q119*(1-$F119))/$K119)*((1+'Inputs &amp; Summary'!$D$7)^AY$1)),((INT(AY$1/$K119)-INT((AY$1-1)/$K119))*($R119*(1-$E119)+$Q119*(1-$F119))*((1+'Inputs &amp; Summary'!$D$7)^AY$1))),((_xlfn.WEIBULL.DIST(AY$1,$L119,$K119,FALSE)*($R119*(1-$E119)+$Q119*(1-$F119))*((1+'Inputs &amp; Summary'!$D$7)^AY$1))))))</f>
        <v>0</v>
      </c>
      <c r="AZ119" s="248">
        <f>$D119*IF(AZ$1&gt;'Inputs &amp; Summary'!$D$5,0,IF(AZ$1&gt;VLOOKUP($G119,Lists!$J$17:$K$21,2),IF($M119=Lists!$H$3,IF($K119&lt;1,(($S119/$K119)*((1+'Inputs &amp; Summary'!$D$7)^AZ$1)),((INT(AZ$1/$K119)-INT((AZ$1-1)/$K119))*$S119*((1+'Inputs &amp; Summary'!$D$7)^AZ$1))),(_xlfn.WEIBULL.DIST(AZ$1,$L119,$K119,FALSE)*$S119*((1+'Inputs &amp; Summary'!$D$7)^AZ$1))),IF($M119=Lists!$H$3,IF($K119&lt;1,((($R119*(1-$E119)+$Q119*(1-$F119))/$K119)*((1+'Inputs &amp; Summary'!$D$7)^AZ$1)),((INT(AZ$1/$K119)-INT((AZ$1-1)/$K119))*($R119*(1-$E119)+$Q119*(1-$F119))*((1+'Inputs &amp; Summary'!$D$7)^AZ$1))),((_xlfn.WEIBULL.DIST(AZ$1,$L119,$K119,FALSE)*($R119*(1-$E119)+$Q119*(1-$F119))*((1+'Inputs &amp; Summary'!$D$7)^AZ$1))))))</f>
        <v>0</v>
      </c>
      <c r="BA119" s="248">
        <f>$D119*IF(BA$1&gt;'Inputs &amp; Summary'!$D$5,0,IF(BA$1&gt;VLOOKUP($G119,Lists!$J$17:$K$21,2),IF($M119=Lists!$H$3,IF($K119&lt;1,(($S119/$K119)*((1+'Inputs &amp; Summary'!$D$7)^BA$1)),((INT(BA$1/$K119)-INT((BA$1-1)/$K119))*$S119*((1+'Inputs &amp; Summary'!$D$7)^BA$1))),(_xlfn.WEIBULL.DIST(BA$1,$L119,$K119,FALSE)*$S119*((1+'Inputs &amp; Summary'!$D$7)^BA$1))),IF($M119=Lists!$H$3,IF($K119&lt;1,((($R119*(1-$E119)+$Q119*(1-$F119))/$K119)*((1+'Inputs &amp; Summary'!$D$7)^BA$1)),((INT(BA$1/$K119)-INT((BA$1-1)/$K119))*($R119*(1-$E119)+$Q119*(1-$F119))*((1+'Inputs &amp; Summary'!$D$7)^BA$1))),((_xlfn.WEIBULL.DIST(BA$1,$L119,$K119,FALSE)*($R119*(1-$E119)+$Q119*(1-$F119))*((1+'Inputs &amp; Summary'!$D$7)^BA$1))))))</f>
        <v>0</v>
      </c>
      <c r="BB119" s="248">
        <f>$D119*IF(BB$1&gt;'Inputs &amp; Summary'!$D$5,0,IF(BB$1&gt;VLOOKUP($G119,Lists!$J$17:$K$21,2),IF($M119=Lists!$H$3,IF($K119&lt;1,(($S119/$K119)*((1+'Inputs &amp; Summary'!$D$7)^BB$1)),((INT(BB$1/$K119)-INT((BB$1-1)/$K119))*$S119*((1+'Inputs &amp; Summary'!$D$7)^BB$1))),(_xlfn.WEIBULL.DIST(BB$1,$L119,$K119,FALSE)*$S119*((1+'Inputs &amp; Summary'!$D$7)^BB$1))),IF($M119=Lists!$H$3,IF($K119&lt;1,((($R119*(1-$E119)+$Q119*(1-$F119))/$K119)*((1+'Inputs &amp; Summary'!$D$7)^BB$1)),((INT(BB$1/$K119)-INT((BB$1-1)/$K119))*($R119*(1-$E119)+$Q119*(1-$F119))*((1+'Inputs &amp; Summary'!$D$7)^BB$1))),((_xlfn.WEIBULL.DIST(BB$1,$L119,$K119,FALSE)*($R119*(1-$E119)+$Q119*(1-$F119))*((1+'Inputs &amp; Summary'!$D$7)^BB$1))))))</f>
        <v>0</v>
      </c>
      <c r="BC119" s="248">
        <f>$D119*IF(BC$1&gt;'Inputs &amp; Summary'!$D$5,0,IF(BC$1&gt;VLOOKUP($G119,Lists!$J$17:$K$21,2),IF($M119=Lists!$H$3,IF($K119&lt;1,(($S119/$K119)*((1+'Inputs &amp; Summary'!$D$7)^BC$1)),((INT(BC$1/$K119)-INT((BC$1-1)/$K119))*$S119*((1+'Inputs &amp; Summary'!$D$7)^BC$1))),(_xlfn.WEIBULL.DIST(BC$1,$L119,$K119,FALSE)*$S119*((1+'Inputs &amp; Summary'!$D$7)^BC$1))),IF($M119=Lists!$H$3,IF($K119&lt;1,((($R119*(1-$E119)+$Q119*(1-$F119))/$K119)*((1+'Inputs &amp; Summary'!$D$7)^BC$1)),((INT(BC$1/$K119)-INT((BC$1-1)/$K119))*($R119*(1-$E119)+$Q119*(1-$F119))*((1+'Inputs &amp; Summary'!$D$7)^BC$1))),((_xlfn.WEIBULL.DIST(BC$1,$L119,$K119,FALSE)*($R119*(1-$E119)+$Q119*(1-$F119))*((1+'Inputs &amp; Summary'!$D$7)^BC$1))))))</f>
        <v>0</v>
      </c>
      <c r="BD119" s="248">
        <f>$D119*IF(BD$1&gt;'Inputs &amp; Summary'!$D$5,0,IF(BD$1&gt;VLOOKUP($G119,Lists!$J$17:$K$21,2),IF($M119=Lists!$H$3,IF($K119&lt;1,(($S119/$K119)*((1+'Inputs &amp; Summary'!$D$7)^BD$1)),((INT(BD$1/$K119)-INT((BD$1-1)/$K119))*$S119*((1+'Inputs &amp; Summary'!$D$7)^BD$1))),(_xlfn.WEIBULL.DIST(BD$1,$L119,$K119,FALSE)*$S119*((1+'Inputs &amp; Summary'!$D$7)^BD$1))),IF($M119=Lists!$H$3,IF($K119&lt;1,((($R119*(1-$E119)+$Q119*(1-$F119))/$K119)*((1+'Inputs &amp; Summary'!$D$7)^BD$1)),((INT(BD$1/$K119)-INT((BD$1-1)/$K119))*($R119*(1-$E119)+$Q119*(1-$F119))*((1+'Inputs &amp; Summary'!$D$7)^BD$1))),((_xlfn.WEIBULL.DIST(BD$1,$L119,$K119,FALSE)*($R119*(1-$E119)+$Q119*(1-$F119))*((1+'Inputs &amp; Summary'!$D$7)^BD$1))))))</f>
        <v>0</v>
      </c>
      <c r="BE119" s="248">
        <f>$D119*IF(BE$1&gt;'Inputs &amp; Summary'!$D$5,0,IF(BE$1&gt;VLOOKUP($G119,Lists!$J$17:$K$21,2),IF($M119=Lists!$H$3,IF($K119&lt;1,(($S119/$K119)*((1+'Inputs &amp; Summary'!$D$7)^BE$1)),((INT(BE$1/$K119)-INT((BE$1-1)/$K119))*$S119*((1+'Inputs &amp; Summary'!$D$7)^BE$1))),(_xlfn.WEIBULL.DIST(BE$1,$L119,$K119,FALSE)*$S119*((1+'Inputs &amp; Summary'!$D$7)^BE$1))),IF($M119=Lists!$H$3,IF($K119&lt;1,((($R119*(1-$E119)+$Q119*(1-$F119))/$K119)*((1+'Inputs &amp; Summary'!$D$7)^BE$1)),((INT(BE$1/$K119)-INT((BE$1-1)/$K119))*($R119*(1-$E119)+$Q119*(1-$F119))*((1+'Inputs &amp; Summary'!$D$7)^BE$1))),((_xlfn.WEIBULL.DIST(BE$1,$L119,$K119,FALSE)*($R119*(1-$E119)+$Q119*(1-$F119))*((1+'Inputs &amp; Summary'!$D$7)^BE$1))))))</f>
        <v>0</v>
      </c>
      <c r="BF119" s="248">
        <f>$D119*IF(BF$1&gt;'Inputs &amp; Summary'!$D$5,0,IF(BF$1&gt;VLOOKUP($G119,Lists!$J$17:$K$21,2),IF($M119=Lists!$H$3,IF($K119&lt;1,(($S119/$K119)*((1+'Inputs &amp; Summary'!$D$7)^BF$1)),((INT(BF$1/$K119)-INT((BF$1-1)/$K119))*$S119*((1+'Inputs &amp; Summary'!$D$7)^BF$1))),(_xlfn.WEIBULL.DIST(BF$1,$L119,$K119,FALSE)*$S119*((1+'Inputs &amp; Summary'!$D$7)^BF$1))),IF($M119=Lists!$H$3,IF($K119&lt;1,((($R119*(1-$E119)+$Q119*(1-$F119))/$K119)*((1+'Inputs &amp; Summary'!$D$7)^BF$1)),((INT(BF$1/$K119)-INT((BF$1-1)/$K119))*($R119*(1-$E119)+$Q119*(1-$F119))*((1+'Inputs &amp; Summary'!$D$7)^BF$1))),((_xlfn.WEIBULL.DIST(BF$1,$L119,$K119,FALSE)*($R119*(1-$E119)+$Q119*(1-$F119))*((1+'Inputs &amp; Summary'!$D$7)^BF$1))))))</f>
        <v>0</v>
      </c>
      <c r="BG119" s="248">
        <f>$D119*IF(BG$1&gt;'Inputs &amp; Summary'!$D$5,0,IF(BG$1&gt;VLOOKUP($G119,Lists!$J$17:$K$21,2),IF($M119=Lists!$H$3,IF($K119&lt;1,(($S119/$K119)*((1+'Inputs &amp; Summary'!$D$7)^BG$1)),((INT(BG$1/$K119)-INT((BG$1-1)/$K119))*$S119*((1+'Inputs &amp; Summary'!$D$7)^BG$1))),(_xlfn.WEIBULL.DIST(BG$1,$L119,$K119,FALSE)*$S119*((1+'Inputs &amp; Summary'!$D$7)^BG$1))),IF($M119=Lists!$H$3,IF($K119&lt;1,((($R119*(1-$E119)+$Q119*(1-$F119))/$K119)*((1+'Inputs &amp; Summary'!$D$7)^BG$1)),((INT(BG$1/$K119)-INT((BG$1-1)/$K119))*($R119*(1-$E119)+$Q119*(1-$F119))*((1+'Inputs &amp; Summary'!$D$7)^BG$1))),((_xlfn.WEIBULL.DIST(BG$1,$L119,$K119,FALSE)*($R119*(1-$E119)+$Q119*(1-$F119))*((1+'Inputs &amp; Summary'!$D$7)^BG$1))))))</f>
        <v>0</v>
      </c>
      <c r="BH119" s="248">
        <f>$D119*IF(BH$1&gt;'Inputs &amp; Summary'!$D$5,0,IF(BH$1&gt;VLOOKUP($G119,Lists!$J$17:$K$21,2),IF($M119=Lists!$H$3,IF($K119&lt;1,(($S119/$K119)*((1+'Inputs &amp; Summary'!$D$7)^BH$1)),((INT(BH$1/$K119)-INT((BH$1-1)/$K119))*$S119*((1+'Inputs &amp; Summary'!$D$7)^BH$1))),(_xlfn.WEIBULL.DIST(BH$1,$L119,$K119,FALSE)*$S119*((1+'Inputs &amp; Summary'!$D$7)^BH$1))),IF($M119=Lists!$H$3,IF($K119&lt;1,((($R119*(1-$E119)+$Q119*(1-$F119))/$K119)*((1+'Inputs &amp; Summary'!$D$7)^BH$1)),((INT(BH$1/$K119)-INT((BH$1-1)/$K119))*($R119*(1-$E119)+$Q119*(1-$F119))*((1+'Inputs &amp; Summary'!$D$7)^BH$1))),((_xlfn.WEIBULL.DIST(BH$1,$L119,$K119,FALSE)*($R119*(1-$E119)+$Q119*(1-$F119))*((1+'Inputs &amp; Summary'!$D$7)^BH$1))))))</f>
        <v>0</v>
      </c>
      <c r="BI119" s="248">
        <f>$D119*IF(BI$1&gt;'Inputs &amp; Summary'!$D$5,0,IF(BI$1&gt;VLOOKUP($G119,Lists!$J$17:$K$21,2),IF($M119=Lists!$H$3,IF($K119&lt;1,(($S119/$K119)*((1+'Inputs &amp; Summary'!$D$7)^BI$1)),((INT(BI$1/$K119)-INT((BI$1-1)/$K119))*$S119*((1+'Inputs &amp; Summary'!$D$7)^BI$1))),(_xlfn.WEIBULL.DIST(BI$1,$L119,$K119,FALSE)*$S119*((1+'Inputs &amp; Summary'!$D$7)^BI$1))),IF($M119=Lists!$H$3,IF($K119&lt;1,((($R119*(1-$E119)+$Q119*(1-$F119))/$K119)*((1+'Inputs &amp; Summary'!$D$7)^BI$1)),((INT(BI$1/$K119)-INT((BI$1-1)/$K119))*($R119*(1-$E119)+$Q119*(1-$F119))*((1+'Inputs &amp; Summary'!$D$7)^BI$1))),((_xlfn.WEIBULL.DIST(BI$1,$L119,$K119,FALSE)*($R119*(1-$E119)+$Q119*(1-$F119))*((1+'Inputs &amp; Summary'!$D$7)^BI$1))))))</f>
        <v>0</v>
      </c>
      <c r="BJ119" s="248">
        <f>$D119*IF(BJ$1&gt;'Inputs &amp; Summary'!$D$5,0,IF(BJ$1&gt;VLOOKUP($G119,Lists!$J$17:$K$21,2),IF($M119=Lists!$H$3,IF($K119&lt;1,(($S119/$K119)*((1+'Inputs &amp; Summary'!$D$7)^BJ$1)),((INT(BJ$1/$K119)-INT((BJ$1-1)/$K119))*$S119*((1+'Inputs &amp; Summary'!$D$7)^BJ$1))),(_xlfn.WEIBULL.DIST(BJ$1,$L119,$K119,FALSE)*$S119*((1+'Inputs &amp; Summary'!$D$7)^BJ$1))),IF($M119=Lists!$H$3,IF($K119&lt;1,((($R119*(1-$E119)+$Q119*(1-$F119))/$K119)*((1+'Inputs &amp; Summary'!$D$7)^BJ$1)),((INT(BJ$1/$K119)-INT((BJ$1-1)/$K119))*($R119*(1-$E119)+$Q119*(1-$F119))*((1+'Inputs &amp; Summary'!$D$7)^BJ$1))),((_xlfn.WEIBULL.DIST(BJ$1,$L119,$K119,FALSE)*($R119*(1-$E119)+$Q119*(1-$F119))*((1+'Inputs &amp; Summary'!$D$7)^BJ$1))))))</f>
        <v>0</v>
      </c>
      <c r="BK119" s="248">
        <f>$D119*IF(BK$1&gt;'Inputs &amp; Summary'!$D$5,0,IF(BK$1&gt;VLOOKUP($G119,Lists!$J$17:$K$21,2),IF($M119=Lists!$H$3,IF($K119&lt;1,(($S119/$K119)*((1+'Inputs &amp; Summary'!$D$7)^BK$1)),((INT(BK$1/$K119)-INT((BK$1-1)/$K119))*$S119*((1+'Inputs &amp; Summary'!$D$7)^BK$1))),(_xlfn.WEIBULL.DIST(BK$1,$L119,$K119,FALSE)*$S119*((1+'Inputs &amp; Summary'!$D$7)^BK$1))),IF($M119=Lists!$H$3,IF($K119&lt;1,((($R119*(1-$E119)+$Q119*(1-$F119))/$K119)*((1+'Inputs &amp; Summary'!$D$7)^BK$1)),((INT(BK$1/$K119)-INT((BK$1-1)/$K119))*($R119*(1-$E119)+$Q119*(1-$F119))*((1+'Inputs &amp; Summary'!$D$7)^BK$1))),((_xlfn.WEIBULL.DIST(BK$1,$L119,$K119,FALSE)*($R119*(1-$E119)+$Q119*(1-$F119))*((1+'Inputs &amp; Summary'!$D$7)^BK$1))))))</f>
        <v>0</v>
      </c>
      <c r="BL119" s="248">
        <f>$D119*IF(BL$1&gt;'Inputs &amp; Summary'!$D$5,0,IF(BL$1&gt;VLOOKUP($G119,Lists!$J$17:$K$21,2),IF($M119=Lists!$H$3,IF($K119&lt;1,(($S119/$K119)*((1+'Inputs &amp; Summary'!$D$7)^BL$1)),((INT(BL$1/$K119)-INT((BL$1-1)/$K119))*$S119*((1+'Inputs &amp; Summary'!$D$7)^BL$1))),(_xlfn.WEIBULL.DIST(BL$1,$L119,$K119,FALSE)*$S119*((1+'Inputs &amp; Summary'!$D$7)^BL$1))),IF($M119=Lists!$H$3,IF($K119&lt;1,((($R119*(1-$E119)+$Q119*(1-$F119))/$K119)*((1+'Inputs &amp; Summary'!$D$7)^BL$1)),((INT(BL$1/$K119)-INT((BL$1-1)/$K119))*($R119*(1-$E119)+$Q119*(1-$F119))*((1+'Inputs &amp; Summary'!$D$7)^BL$1))),((_xlfn.WEIBULL.DIST(BL$1,$L119,$K119,FALSE)*($R119*(1-$E119)+$Q119*(1-$F119))*((1+'Inputs &amp; Summary'!$D$7)^BL$1))))))</f>
        <v>0</v>
      </c>
    </row>
    <row r="120" spans="1:64" x14ac:dyDescent="0.3">
      <c r="A120" s="236" t="s">
        <v>13</v>
      </c>
      <c r="B120" s="117" t="str">
        <f>IF('Inputs &amp; Summary'!$D$15=Lists!$E$3,INDEX('Residential Rooftop Details'!$A$30:$X$158,MATCH('Cash Flow'!$A120,'Residential Rooftop Details'!$A$30:$A$158,0),COLUMN(B$1)),IF('Inputs &amp; Summary'!$D$15=Lists!$E$4,INDEX('Commercial Rooftop Details'!$A$30:$V$158,MATCH('Cash Flow'!$A120,'Commercial Rooftop Details'!$A$30:$A$158,0),COLUMN(B$1)),INDEX('Ground-Mount Details'!$A$30:$V$158,MATCH('Cash Flow'!$A120,'Ground-Mount Details'!$A$30:$A$158,0),COLUMN(B$1))))</f>
        <v>Preventive</v>
      </c>
      <c r="C120" s="117" t="str">
        <f>IF('Inputs &amp; Summary'!$D$15=Lists!$E$3,INDEX('Residential Rooftop Details'!$A$30:$X$158,MATCH('Cash Flow'!$A120,'Residential Rooftop Details'!$A$30:$A$158,0),COLUMN(C$1)),IF('Inputs &amp; Summary'!$D$15=Lists!$E$4,INDEX('Commercial Rooftop Details'!$A$30:$V$158,MATCH('Cash Flow'!$A120,'Commercial Rooftop Details'!$A$30:$A$158,0),COLUMN(C$1)),INDEX('Ground-Mount Details'!$A$30:$V$158,MATCH('Cash Flow'!$A120,'Ground-Mount Details'!$A$30:$A$158,0),COLUMN(C$1))))</f>
        <v>Tracker</v>
      </c>
      <c r="D120" s="117">
        <f>IF('Inputs &amp; Summary'!$D$15=Lists!$E$3,INDEX('Residential Rooftop Details'!$A$30:$X$158,MATCH('Cash Flow'!$A120,'Residential Rooftop Details'!$A$30:$A$158,0),COLUMN(D$1)),IF('Inputs &amp; Summary'!$D$15=Lists!$E$4,INDEX('Commercial Rooftop Details'!$A$30:$V$158,MATCH('Cash Flow'!$A120,'Commercial Rooftop Details'!$A$30:$A$158,0),COLUMN(D$1)),INDEX('Ground-Mount Details'!$A$30:$V$158,MATCH('Cash Flow'!$A120,'Ground-Mount Details'!$A$30:$A$158,0),COLUMN(D$1))))</f>
        <v>0</v>
      </c>
      <c r="E120" s="117">
        <f>IF('Inputs &amp; Summary'!$D$15=Lists!$E$3,INDEX('Residential Rooftop Details'!$A$30:$X$158,MATCH('Cash Flow'!$A120,'Residential Rooftop Details'!$A$30:$A$158,0),COLUMN(E$1)),IF('Inputs &amp; Summary'!$D$15=Lists!$E$4,INDEX('Commercial Rooftop Details'!$A$30:$V$158,MATCH('Cash Flow'!$A120,'Commercial Rooftop Details'!$A$30:$A$158,0),COLUMN(E$1)),INDEX('Ground-Mount Details'!$A$30:$V$158,MATCH('Cash Flow'!$A120,'Ground-Mount Details'!$A$30:$A$158,0),COLUMN(E$1))))</f>
        <v>0</v>
      </c>
      <c r="F120" s="117">
        <f>IF('Inputs &amp; Summary'!$D$15=Lists!$E$3,INDEX('Residential Rooftop Details'!$A$30:$X$158,MATCH('Cash Flow'!$A120,'Residential Rooftop Details'!$A$30:$A$158,0),COLUMN(F$1)),IF('Inputs &amp; Summary'!$D$15=Lists!$E$4,INDEX('Commercial Rooftop Details'!$A$30:$V$158,MATCH('Cash Flow'!$A120,'Commercial Rooftop Details'!$A$30:$A$158,0),COLUMN(F$1)),INDEX('Ground-Mount Details'!$A$30:$V$158,MATCH('Cash Flow'!$A120,'Ground-Mount Details'!$A$30:$A$158,0),COLUMN(F$1))))</f>
        <v>0</v>
      </c>
      <c r="G120" s="237" t="str">
        <f>IF('Inputs &amp; Summary'!$D$15=Lists!$E$3,INDEX('Residential Rooftop Details'!$A$30:$X$158,MATCH('Cash Flow'!$A120,'Residential Rooftop Details'!$A$30:$A$158,0),COLUMN(G$1)),IF('Inputs &amp; Summary'!$D$15=Lists!$E$4,INDEX('Commercial Rooftop Details'!$A$30:$V$158,MATCH('Cash Flow'!$A120,'Commercial Rooftop Details'!$A$30:$A$158,0),COLUMN(G$1)),INDEX('Ground-Mount Details'!$A$30:$V$158,MATCH('Cash Flow'!$A120,'Ground-Mount Details'!$A$30:$A$158,0),COLUMN(G$1))))</f>
        <v>N/A</v>
      </c>
      <c r="H120" s="237" t="str">
        <f>IF('Inputs &amp; Summary'!$D$15=Lists!$E$3,INDEX('Residential Rooftop Details'!$A$30:$X$158,MATCH('Cash Flow'!$A120,'Residential Rooftop Details'!$A$30:$A$158,0),COLUMN(H$1)),IF('Inputs &amp; Summary'!$D$15=Lists!$E$4,INDEX('Commercial Rooftop Details'!$A$30:$V$158,MATCH('Cash Flow'!$A120,'Commercial Rooftop Details'!$A$30:$A$158,0),COLUMN(H$1)),INDEX('Ground-Mount Details'!$A$30:$V$158,MATCH('Cash Flow'!$A120,'Ground-Mount Details'!$A$30:$A$158,0),COLUMN(H$1))))</f>
        <v>Slew Gear</v>
      </c>
      <c r="I120" s="237" t="str">
        <f>IF('Inputs &amp; Summary'!$D$15=Lists!$E$3,INDEX('Residential Rooftop Details'!$A$30:$X$158,MATCH('Cash Flow'!$A120,'Residential Rooftop Details'!$A$30:$A$158,0),COLUMN(I$1)),IF('Inputs &amp; Summary'!$D$15=Lists!$E$4,INDEX('Commercial Rooftop Details'!$A$30:$V$158,MATCH('Cash Flow'!$A120,'Commercial Rooftop Details'!$A$30:$A$158,0),COLUMN(I$1)),INDEX('Ground-Mount Details'!$A$30:$V$158,MATCH('Cash Flow'!$A120,'Ground-Mount Details'!$A$30:$A$158,0),COLUMN(I$1))))</f>
        <v>Inspector</v>
      </c>
      <c r="J120" s="238">
        <f>IF('Inputs &amp; Summary'!$D$15=Lists!$E$3,INDEX('Residential Rooftop Details'!$A$30:$X$158,MATCH('Cash Flow'!$A120,'Residential Rooftop Details'!$A$30:$A$158,0),COLUMN(J$1)),IF('Inputs &amp; Summary'!$D$15=Lists!$E$4,INDEX('Commercial Rooftop Details'!$A$30:$V$158,MATCH('Cash Flow'!$A120,'Commercial Rooftop Details'!$A$30:$A$158,0),COLUMN(J$1)),INDEX('Ground-Mount Details'!$A$30:$V$158,MATCH('Cash Flow'!$A120,'Ground-Mount Details'!$A$30:$A$158,0),COLUMN(J$1))))</f>
        <v>25.173076923076923</v>
      </c>
      <c r="K120" s="239">
        <f>IF('Inputs &amp; Summary'!$D$15=Lists!$E$3,INDEX('Residential Rooftop Details'!$A$30:$X$158,MATCH('Cash Flow'!$A120,'Residential Rooftop Details'!$A$30:$A$158,0),COLUMN(K$1)),IF('Inputs &amp; Summary'!$D$15=Lists!$E$4,INDEX('Commercial Rooftop Details'!$A$30:$V$158,MATCH('Cash Flow'!$A120,'Commercial Rooftop Details'!$A$30:$A$158,0),COLUMN(K$1)),INDEX('Ground-Mount Details'!$A$30:$V$158,MATCH('Cash Flow'!$A120,'Ground-Mount Details'!$A$30:$A$158,0),COLUMN(K$1))))</f>
        <v>1</v>
      </c>
      <c r="L120" s="239">
        <f>IF('Inputs &amp; Summary'!$D$15=Lists!$E$3,INDEX('Residential Rooftop Details'!$A$30:$X$158,MATCH('Cash Flow'!$A120,'Residential Rooftop Details'!$A$30:$A$158,0),COLUMN(L$1)),IF('Inputs &amp; Summary'!$D$15=Lists!$E$4,INDEX('Commercial Rooftop Details'!$A$30:$V$158,MATCH('Cash Flow'!$A120,'Commercial Rooftop Details'!$A$30:$A$158,0),COLUMN(L$1)),INDEX('Ground-Mount Details'!$A$30:$V$158,MATCH('Cash Flow'!$A120,'Ground-Mount Details'!$A$30:$A$158,0),COLUMN(L$1))))</f>
        <v>1</v>
      </c>
      <c r="M120" s="238" t="str">
        <f>IF('Inputs &amp; Summary'!$D$15=Lists!$E$3,INDEX('Residential Rooftop Details'!$A$30:$X$158,MATCH('Cash Flow'!$A120,'Residential Rooftop Details'!$A$30:$A$158,0),COLUMN(M$1)),IF('Inputs &amp; Summary'!$D$15=Lists!$E$4,INDEX('Commercial Rooftop Details'!$A$30:$V$158,MATCH('Cash Flow'!$A120,'Commercial Rooftop Details'!$A$30:$A$158,0),COLUMN(M$1)),INDEX('Ground-Mount Details'!$A$30:$V$158,MATCH('Cash Flow'!$A120,'Ground-Mount Details'!$A$30:$A$158,0),COLUMN(M$1))))</f>
        <v>interval</v>
      </c>
      <c r="N120" s="240">
        <f>IF('Inputs &amp; Summary'!$D$15=Lists!$E$3,INDEX('Residential Rooftop Details'!$A$30:$X$158,MATCH('Cash Flow'!$A120,'Residential Rooftop Details'!$A$30:$A$158,0),COLUMN(N$1)),IF('Inputs &amp; Summary'!$D$15=Lists!$E$4,INDEX('Commercial Rooftop Details'!$A$30:$V$158,MATCH('Cash Flow'!$A120,'Commercial Rooftop Details'!$A$30:$A$158,0),COLUMN(N$1)),INDEX('Ground-Mount Details'!$A$30:$V$158,MATCH('Cash Flow'!$A120,'Ground-Mount Details'!$A$30:$A$158,0),COLUMN(N$1))))</f>
        <v>103.04449648711943</v>
      </c>
      <c r="O120" s="239">
        <f>IF('Inputs &amp; Summary'!$D$15=Lists!$E$3,INDEX('Residential Rooftop Details'!$A$30:$X$158,MATCH('Cash Flow'!$A120,'Residential Rooftop Details'!$A$30:$A$158,0),COLUMN(O$1)),IF('Inputs &amp; Summary'!$D$15=Lists!$E$4,INDEX('Commercial Rooftop Details'!$A$30:$V$158,MATCH('Cash Flow'!$A120,'Commercial Rooftop Details'!$A$30:$A$158,0),COLUMN(O$1)),INDEX('Ground-Mount Details'!$A$30:$V$158,MATCH('Cash Flow'!$A120,'Ground-Mount Details'!$A$30:$A$158,0),COLUMN(O$1))))</f>
        <v>1.6666666666666666E-2</v>
      </c>
      <c r="P120" s="241">
        <f>IF('Inputs &amp; Summary'!$D$15=Lists!$E$3,INDEX('Residential Rooftop Details'!$A$30:$X$158,MATCH('Cash Flow'!$A120,'Residential Rooftop Details'!$A$30:$A$158,0),COLUMN(P$1)),IF('Inputs &amp; Summary'!$D$15=Lists!$E$4,INDEX('Commercial Rooftop Details'!$A$30:$V$158,MATCH('Cash Flow'!$A120,'Commercial Rooftop Details'!$A$30:$A$158,0),COLUMN(P$1)),INDEX('Ground-Mount Details'!$A$30:$V$158,MATCH('Cash Flow'!$A120,'Ground-Mount Details'!$A$30:$A$158,0),COLUMN(P$1))))</f>
        <v>0</v>
      </c>
      <c r="Q120" s="242">
        <f>IF('Inputs &amp; Summary'!$D$15=Lists!$E$3,INDEX('Residential Rooftop Details'!$A$30:$X$158,MATCH('Cash Flow'!$A120,'Residential Rooftop Details'!$A$30:$A$158,0),COLUMN(Q$1)),IF('Inputs &amp; Summary'!$D$15=Lists!$E$4,INDEX('Commercial Rooftop Details'!$A$30:$V$158,MATCH('Cash Flow'!$A120,'Commercial Rooftop Details'!$A$30:$A$158,0),COLUMN(Q$1)),INDEX('Ground-Mount Details'!$A$30:$V$158,MATCH('Cash Flow'!$A120,'Ground-Mount Details'!$A$30:$A$158,0),COLUMN(Q$1))))</f>
        <v>43.232450609499786</v>
      </c>
      <c r="R120" s="242">
        <f>IF('Inputs &amp; Summary'!$D$15=Lists!$E$3,INDEX('Residential Rooftop Details'!$A$30:$X$158,MATCH('Cash Flow'!$A120,'Residential Rooftop Details'!$A$30:$A$158,0),COLUMN(R$1)),IF('Inputs &amp; Summary'!$D$15=Lists!$E$4,INDEX('Commercial Rooftop Details'!$A$30:$V$158,MATCH('Cash Flow'!$A120,'Commercial Rooftop Details'!$A$30:$A$158,0),COLUMN(R$1)),INDEX('Ground-Mount Details'!$A$30:$V$158,MATCH('Cash Flow'!$A120,'Ground-Mount Details'!$A$30:$A$158,0),COLUMN(R$1))))</f>
        <v>0</v>
      </c>
      <c r="S120" s="243">
        <f>IF('Inputs &amp; Summary'!$D$15=Lists!$E$3,INDEX('Residential Rooftop Details'!$A$30:$X$158,MATCH('Cash Flow'!$A120,'Residential Rooftop Details'!$A$30:$A$158,0),COLUMN(S$1)),IF('Inputs &amp; Summary'!$D$15=Lists!$E$4,INDEX('Commercial Rooftop Details'!$A$30:$V$158,MATCH('Cash Flow'!$A120,'Commercial Rooftop Details'!$A$30:$A$158,0),COLUMN(S$1)),INDEX('Ground-Mount Details'!$A$30:$V$158,MATCH('Cash Flow'!$A120,'Ground-Mount Details'!$A$30:$A$158,0),COLUMN(S$1))))</f>
        <v>0</v>
      </c>
      <c r="T120" s="238">
        <f>IF('Inputs &amp; Summary'!$D$15=Lists!$E$3,INDEX('Residential Rooftop Details'!$A$30:$X$158,MATCH('Cash Flow'!$A120,'Residential Rooftop Details'!$A$30:$A$158,0),COLUMN(T$1)),IF('Inputs &amp; Summary'!$D$15=Lists!$E$4,INDEX('Commercial Rooftop Details'!$A$30:$V$158,MATCH('Cash Flow'!$A120,'Commercial Rooftop Details'!$A$30:$A$158,0),COLUMN(T$1)),INDEX('Ground-Mount Details'!$A$30:$V$158,MATCH('Cash Flow'!$A120,'Ground-Mount Details'!$A$30:$A$158,0),COLUMN(T$1))))</f>
        <v>0</v>
      </c>
      <c r="U120" s="244">
        <f>IF('Inputs &amp; Summary'!$D$15=Lists!$E$3,INDEX('Residential Rooftop Details'!$A$30:$X$158,MATCH('Cash Flow'!$A120,'Residential Rooftop Details'!$A$30:$A$158,0),COLUMN(U$1)),IF('Inputs &amp; Summary'!$D$15=Lists!$E$4,INDEX('Commercial Rooftop Details'!$A$30:$V$158,MATCH('Cash Flow'!$A120,'Commercial Rooftop Details'!$A$30:$A$158,0),COLUMN(U$1)),INDEX('Ground-Mount Details'!$A$30:$V$158,MATCH('Cash Flow'!$A120,'Ground-Mount Details'!$A$30:$A$158,0),COLUMN(U$1))))</f>
        <v>0</v>
      </c>
      <c r="V120" s="245">
        <f t="shared" si="10"/>
        <v>0</v>
      </c>
      <c r="W120" s="245">
        <f>NPV('Inputs &amp; Summary'!$D$6,Y120:BL120)</f>
        <v>0</v>
      </c>
      <c r="X120" s="246">
        <f t="shared" si="9"/>
        <v>0</v>
      </c>
      <c r="Y120" s="248">
        <f>$D120*IF(Y$1&gt;'Inputs &amp; Summary'!$D$5,0,IF(Y$1&gt;VLOOKUP($G120,Lists!$J$17:$K$21,2),IF($M120=Lists!$H$3,IF($K120&lt;1,(($S120/$K120)*((1+'Inputs &amp; Summary'!$D$7)^Y$1)),((INT(Y$1/$K120)-INT((Y$1-1)/$K120))*$S120*((1+'Inputs &amp; Summary'!$D$7)^Y$1))),(_xlfn.WEIBULL.DIST(Y$1,$L120,$K120,FALSE)*$S120*((1+'Inputs &amp; Summary'!$D$7)^Y$1))),IF($M120=Lists!$H$3,IF($K120&lt;1,((($R120*(1-$E120)+$Q120*(1-$F120))/$K120)*((1+'Inputs &amp; Summary'!$D$7)^Y$1)),((INT(Y$1/$K120)-INT((Y$1-1)/$K120))*($R120*(1-$E120)+$Q120*(1-$F120))*((1+'Inputs &amp; Summary'!$D$7)^Y$1))),((_xlfn.WEIBULL.DIST(Y$1,$L120,$K120,FALSE)*($R120*(1-$E120)+$Q120*(1-$F120))*((1+'Inputs &amp; Summary'!$D$7)^Y$1))))))</f>
        <v>0</v>
      </c>
      <c r="Z120" s="248">
        <f>$D120*IF(Z$1&gt;'Inputs &amp; Summary'!$D$5,0,IF(Z$1&gt;VLOOKUP($G120,Lists!$J$17:$K$21,2),IF($M120=Lists!$H$3,IF($K120&lt;1,(($S120/$K120)*((1+'Inputs &amp; Summary'!$D$7)^Z$1)),((INT(Z$1/$K120)-INT((Z$1-1)/$K120))*$S120*((1+'Inputs &amp; Summary'!$D$7)^Z$1))),(_xlfn.WEIBULL.DIST(Z$1,$L120,$K120,FALSE)*$S120*((1+'Inputs &amp; Summary'!$D$7)^Z$1))),IF($M120=Lists!$H$3,IF($K120&lt;1,((($R120*(1-$E120)+$Q120*(1-$F120))/$K120)*((1+'Inputs &amp; Summary'!$D$7)^Z$1)),((INT(Z$1/$K120)-INT((Z$1-1)/$K120))*($R120*(1-$E120)+$Q120*(1-$F120))*((1+'Inputs &amp; Summary'!$D$7)^Z$1))),((_xlfn.WEIBULL.DIST(Z$1,$L120,$K120,FALSE)*($R120*(1-$E120)+$Q120*(1-$F120))*((1+'Inputs &amp; Summary'!$D$7)^Z$1))))))</f>
        <v>0</v>
      </c>
      <c r="AA120" s="248">
        <f>$D120*IF(AA$1&gt;'Inputs &amp; Summary'!$D$5,0,IF(AA$1&gt;VLOOKUP($G120,Lists!$J$17:$K$21,2),IF($M120=Lists!$H$3,IF($K120&lt;1,(($S120/$K120)*((1+'Inputs &amp; Summary'!$D$7)^AA$1)),((INT(AA$1/$K120)-INT((AA$1-1)/$K120))*$S120*((1+'Inputs &amp; Summary'!$D$7)^AA$1))),(_xlfn.WEIBULL.DIST(AA$1,$L120,$K120,FALSE)*$S120*((1+'Inputs &amp; Summary'!$D$7)^AA$1))),IF($M120=Lists!$H$3,IF($K120&lt;1,((($R120*(1-$E120)+$Q120*(1-$F120))/$K120)*((1+'Inputs &amp; Summary'!$D$7)^AA$1)),((INT(AA$1/$K120)-INT((AA$1-1)/$K120))*($R120*(1-$E120)+$Q120*(1-$F120))*((1+'Inputs &amp; Summary'!$D$7)^AA$1))),((_xlfn.WEIBULL.DIST(AA$1,$L120,$K120,FALSE)*($R120*(1-$E120)+$Q120*(1-$F120))*((1+'Inputs &amp; Summary'!$D$7)^AA$1))))))</f>
        <v>0</v>
      </c>
      <c r="AB120" s="248">
        <f>$D120*IF(AB$1&gt;'Inputs &amp; Summary'!$D$5,0,IF(AB$1&gt;VLOOKUP($G120,Lists!$J$17:$K$21,2),IF($M120=Lists!$H$3,IF($K120&lt;1,(($S120/$K120)*((1+'Inputs &amp; Summary'!$D$7)^AB$1)),((INT(AB$1/$K120)-INT((AB$1-1)/$K120))*$S120*((1+'Inputs &amp; Summary'!$D$7)^AB$1))),(_xlfn.WEIBULL.DIST(AB$1,$L120,$K120,FALSE)*$S120*((1+'Inputs &amp; Summary'!$D$7)^AB$1))),IF($M120=Lists!$H$3,IF($K120&lt;1,((($R120*(1-$E120)+$Q120*(1-$F120))/$K120)*((1+'Inputs &amp; Summary'!$D$7)^AB$1)),((INT(AB$1/$K120)-INT((AB$1-1)/$K120))*($R120*(1-$E120)+$Q120*(1-$F120))*((1+'Inputs &amp; Summary'!$D$7)^AB$1))),((_xlfn.WEIBULL.DIST(AB$1,$L120,$K120,FALSE)*($R120*(1-$E120)+$Q120*(1-$F120))*((1+'Inputs &amp; Summary'!$D$7)^AB$1))))))</f>
        <v>0</v>
      </c>
      <c r="AC120" s="248">
        <f>$D120*IF(AC$1&gt;'Inputs &amp; Summary'!$D$5,0,IF(AC$1&gt;VLOOKUP($G120,Lists!$J$17:$K$21,2),IF($M120=Lists!$H$3,IF($K120&lt;1,(($S120/$K120)*((1+'Inputs &amp; Summary'!$D$7)^AC$1)),((INT(AC$1/$K120)-INT((AC$1-1)/$K120))*$S120*((1+'Inputs &amp; Summary'!$D$7)^AC$1))),(_xlfn.WEIBULL.DIST(AC$1,$L120,$K120,FALSE)*$S120*((1+'Inputs &amp; Summary'!$D$7)^AC$1))),IF($M120=Lists!$H$3,IF($K120&lt;1,((($R120*(1-$E120)+$Q120*(1-$F120))/$K120)*((1+'Inputs &amp; Summary'!$D$7)^AC$1)),((INT(AC$1/$K120)-INT((AC$1-1)/$K120))*($R120*(1-$E120)+$Q120*(1-$F120))*((1+'Inputs &amp; Summary'!$D$7)^AC$1))),((_xlfn.WEIBULL.DIST(AC$1,$L120,$K120,FALSE)*($R120*(1-$E120)+$Q120*(1-$F120))*((1+'Inputs &amp; Summary'!$D$7)^AC$1))))))</f>
        <v>0</v>
      </c>
      <c r="AD120" s="248">
        <f>$D120*IF(AD$1&gt;'Inputs &amp; Summary'!$D$5,0,IF(AD$1&gt;VLOOKUP($G120,Lists!$J$17:$K$21,2),IF($M120=Lists!$H$3,IF($K120&lt;1,(($S120/$K120)*((1+'Inputs &amp; Summary'!$D$7)^AD$1)),((INT(AD$1/$K120)-INT((AD$1-1)/$K120))*$S120*((1+'Inputs &amp; Summary'!$D$7)^AD$1))),(_xlfn.WEIBULL.DIST(AD$1,$L120,$K120,FALSE)*$S120*((1+'Inputs &amp; Summary'!$D$7)^AD$1))),IF($M120=Lists!$H$3,IF($K120&lt;1,((($R120*(1-$E120)+$Q120*(1-$F120))/$K120)*((1+'Inputs &amp; Summary'!$D$7)^AD$1)),((INT(AD$1/$K120)-INT((AD$1-1)/$K120))*($R120*(1-$E120)+$Q120*(1-$F120))*((1+'Inputs &amp; Summary'!$D$7)^AD$1))),((_xlfn.WEIBULL.DIST(AD$1,$L120,$K120,FALSE)*($R120*(1-$E120)+$Q120*(1-$F120))*((1+'Inputs &amp; Summary'!$D$7)^AD$1))))))</f>
        <v>0</v>
      </c>
      <c r="AE120" s="248">
        <f>$D120*IF(AE$1&gt;'Inputs &amp; Summary'!$D$5,0,IF(AE$1&gt;VLOOKUP($G120,Lists!$J$17:$K$21,2),IF($M120=Lists!$H$3,IF($K120&lt;1,(($S120/$K120)*((1+'Inputs &amp; Summary'!$D$7)^AE$1)),((INT(AE$1/$K120)-INT((AE$1-1)/$K120))*$S120*((1+'Inputs &amp; Summary'!$D$7)^AE$1))),(_xlfn.WEIBULL.DIST(AE$1,$L120,$K120,FALSE)*$S120*((1+'Inputs &amp; Summary'!$D$7)^AE$1))),IF($M120=Lists!$H$3,IF($K120&lt;1,((($R120*(1-$E120)+$Q120*(1-$F120))/$K120)*((1+'Inputs &amp; Summary'!$D$7)^AE$1)),((INT(AE$1/$K120)-INT((AE$1-1)/$K120))*($R120*(1-$E120)+$Q120*(1-$F120))*((1+'Inputs &amp; Summary'!$D$7)^AE$1))),((_xlfn.WEIBULL.DIST(AE$1,$L120,$K120,FALSE)*($R120*(1-$E120)+$Q120*(1-$F120))*((1+'Inputs &amp; Summary'!$D$7)^AE$1))))))</f>
        <v>0</v>
      </c>
      <c r="AF120" s="248">
        <f>$D120*IF(AF$1&gt;'Inputs &amp; Summary'!$D$5,0,IF(AF$1&gt;VLOOKUP($G120,Lists!$J$17:$K$21,2),IF($M120=Lists!$H$3,IF($K120&lt;1,(($S120/$K120)*((1+'Inputs &amp; Summary'!$D$7)^AF$1)),((INT(AF$1/$K120)-INT((AF$1-1)/$K120))*$S120*((1+'Inputs &amp; Summary'!$D$7)^AF$1))),(_xlfn.WEIBULL.DIST(AF$1,$L120,$K120,FALSE)*$S120*((1+'Inputs &amp; Summary'!$D$7)^AF$1))),IF($M120=Lists!$H$3,IF($K120&lt;1,((($R120*(1-$E120)+$Q120*(1-$F120))/$K120)*((1+'Inputs &amp; Summary'!$D$7)^AF$1)),((INT(AF$1/$K120)-INT((AF$1-1)/$K120))*($R120*(1-$E120)+$Q120*(1-$F120))*((1+'Inputs &amp; Summary'!$D$7)^AF$1))),((_xlfn.WEIBULL.DIST(AF$1,$L120,$K120,FALSE)*($R120*(1-$E120)+$Q120*(1-$F120))*((1+'Inputs &amp; Summary'!$D$7)^AF$1))))))</f>
        <v>0</v>
      </c>
      <c r="AG120" s="248">
        <f>$D120*IF(AG$1&gt;'Inputs &amp; Summary'!$D$5,0,IF(AG$1&gt;VLOOKUP($G120,Lists!$J$17:$K$21,2),IF($M120=Lists!$H$3,IF($K120&lt;1,(($S120/$K120)*((1+'Inputs &amp; Summary'!$D$7)^AG$1)),((INT(AG$1/$K120)-INT((AG$1-1)/$K120))*$S120*((1+'Inputs &amp; Summary'!$D$7)^AG$1))),(_xlfn.WEIBULL.DIST(AG$1,$L120,$K120,FALSE)*$S120*((1+'Inputs &amp; Summary'!$D$7)^AG$1))),IF($M120=Lists!$H$3,IF($K120&lt;1,((($R120*(1-$E120)+$Q120*(1-$F120))/$K120)*((1+'Inputs &amp; Summary'!$D$7)^AG$1)),((INT(AG$1/$K120)-INT((AG$1-1)/$K120))*($R120*(1-$E120)+$Q120*(1-$F120))*((1+'Inputs &amp; Summary'!$D$7)^AG$1))),((_xlfn.WEIBULL.DIST(AG$1,$L120,$K120,FALSE)*($R120*(1-$E120)+$Q120*(1-$F120))*((1+'Inputs &amp; Summary'!$D$7)^AG$1))))))</f>
        <v>0</v>
      </c>
      <c r="AH120" s="248">
        <f>$D120*IF(AH$1&gt;'Inputs &amp; Summary'!$D$5,0,IF(AH$1&gt;VLOOKUP($G120,Lists!$J$17:$K$21,2),IF($M120=Lists!$H$3,IF($K120&lt;1,(($S120/$K120)*((1+'Inputs &amp; Summary'!$D$7)^AH$1)),((INT(AH$1/$K120)-INT((AH$1-1)/$K120))*$S120*((1+'Inputs &amp; Summary'!$D$7)^AH$1))),(_xlfn.WEIBULL.DIST(AH$1,$L120,$K120,FALSE)*$S120*((1+'Inputs &amp; Summary'!$D$7)^AH$1))),IF($M120=Lists!$H$3,IF($K120&lt;1,((($R120*(1-$E120)+$Q120*(1-$F120))/$K120)*((1+'Inputs &amp; Summary'!$D$7)^AH$1)),((INT(AH$1/$K120)-INT((AH$1-1)/$K120))*($R120*(1-$E120)+$Q120*(1-$F120))*((1+'Inputs &amp; Summary'!$D$7)^AH$1))),((_xlfn.WEIBULL.DIST(AH$1,$L120,$K120,FALSE)*($R120*(1-$E120)+$Q120*(1-$F120))*((1+'Inputs &amp; Summary'!$D$7)^AH$1))))))</f>
        <v>0</v>
      </c>
      <c r="AI120" s="248">
        <f>$D120*IF(AI$1&gt;'Inputs &amp; Summary'!$D$5,0,IF(AI$1&gt;VLOOKUP($G120,Lists!$J$17:$K$21,2),IF($M120=Lists!$H$3,IF($K120&lt;1,(($S120/$K120)*((1+'Inputs &amp; Summary'!$D$7)^AI$1)),((INT(AI$1/$K120)-INT((AI$1-1)/$K120))*$S120*((1+'Inputs &amp; Summary'!$D$7)^AI$1))),(_xlfn.WEIBULL.DIST(AI$1,$L120,$K120,FALSE)*$S120*((1+'Inputs &amp; Summary'!$D$7)^AI$1))),IF($M120=Lists!$H$3,IF($K120&lt;1,((($R120*(1-$E120)+$Q120*(1-$F120))/$K120)*((1+'Inputs &amp; Summary'!$D$7)^AI$1)),((INT(AI$1/$K120)-INT((AI$1-1)/$K120))*($R120*(1-$E120)+$Q120*(1-$F120))*((1+'Inputs &amp; Summary'!$D$7)^AI$1))),((_xlfn.WEIBULL.DIST(AI$1,$L120,$K120,FALSE)*($R120*(1-$E120)+$Q120*(1-$F120))*((1+'Inputs &amp; Summary'!$D$7)^AI$1))))))</f>
        <v>0</v>
      </c>
      <c r="AJ120" s="248">
        <f>$D120*IF(AJ$1&gt;'Inputs &amp; Summary'!$D$5,0,IF(AJ$1&gt;VLOOKUP($G120,Lists!$J$17:$K$21,2),IF($M120=Lists!$H$3,IF($K120&lt;1,(($S120/$K120)*((1+'Inputs &amp; Summary'!$D$7)^AJ$1)),((INT(AJ$1/$K120)-INT((AJ$1-1)/$K120))*$S120*((1+'Inputs &amp; Summary'!$D$7)^AJ$1))),(_xlfn.WEIBULL.DIST(AJ$1,$L120,$K120,FALSE)*$S120*((1+'Inputs &amp; Summary'!$D$7)^AJ$1))),IF($M120=Lists!$H$3,IF($K120&lt;1,((($R120*(1-$E120)+$Q120*(1-$F120))/$K120)*((1+'Inputs &amp; Summary'!$D$7)^AJ$1)),((INT(AJ$1/$K120)-INT((AJ$1-1)/$K120))*($R120*(1-$E120)+$Q120*(1-$F120))*((1+'Inputs &amp; Summary'!$D$7)^AJ$1))),((_xlfn.WEIBULL.DIST(AJ$1,$L120,$K120,FALSE)*($R120*(1-$E120)+$Q120*(1-$F120))*((1+'Inputs &amp; Summary'!$D$7)^AJ$1))))))</f>
        <v>0</v>
      </c>
      <c r="AK120" s="248">
        <f>$D120*IF(AK$1&gt;'Inputs &amp; Summary'!$D$5,0,IF(AK$1&gt;VLOOKUP($G120,Lists!$J$17:$K$21,2),IF($M120=Lists!$H$3,IF($K120&lt;1,(($S120/$K120)*((1+'Inputs &amp; Summary'!$D$7)^AK$1)),((INT(AK$1/$K120)-INT((AK$1-1)/$K120))*$S120*((1+'Inputs &amp; Summary'!$D$7)^AK$1))),(_xlfn.WEIBULL.DIST(AK$1,$L120,$K120,FALSE)*$S120*((1+'Inputs &amp; Summary'!$D$7)^AK$1))),IF($M120=Lists!$H$3,IF($K120&lt;1,((($R120*(1-$E120)+$Q120*(1-$F120))/$K120)*((1+'Inputs &amp; Summary'!$D$7)^AK$1)),((INT(AK$1/$K120)-INT((AK$1-1)/$K120))*($R120*(1-$E120)+$Q120*(1-$F120))*((1+'Inputs &amp; Summary'!$D$7)^AK$1))),((_xlfn.WEIBULL.DIST(AK$1,$L120,$K120,FALSE)*($R120*(1-$E120)+$Q120*(1-$F120))*((1+'Inputs &amp; Summary'!$D$7)^AK$1))))))</f>
        <v>0</v>
      </c>
      <c r="AL120" s="248">
        <f>$D120*IF(AL$1&gt;'Inputs &amp; Summary'!$D$5,0,IF(AL$1&gt;VLOOKUP($G120,Lists!$J$17:$K$21,2),IF($M120=Lists!$H$3,IF($K120&lt;1,(($S120/$K120)*((1+'Inputs &amp; Summary'!$D$7)^AL$1)),((INT(AL$1/$K120)-INT((AL$1-1)/$K120))*$S120*((1+'Inputs &amp; Summary'!$D$7)^AL$1))),(_xlfn.WEIBULL.DIST(AL$1,$L120,$K120,FALSE)*$S120*((1+'Inputs &amp; Summary'!$D$7)^AL$1))),IF($M120=Lists!$H$3,IF($K120&lt;1,((($R120*(1-$E120)+$Q120*(1-$F120))/$K120)*((1+'Inputs &amp; Summary'!$D$7)^AL$1)),((INT(AL$1/$K120)-INT((AL$1-1)/$K120))*($R120*(1-$E120)+$Q120*(1-$F120))*((1+'Inputs &amp; Summary'!$D$7)^AL$1))),((_xlfn.WEIBULL.DIST(AL$1,$L120,$K120,FALSE)*($R120*(1-$E120)+$Q120*(1-$F120))*((1+'Inputs &amp; Summary'!$D$7)^AL$1))))))</f>
        <v>0</v>
      </c>
      <c r="AM120" s="248">
        <f>$D120*IF(AM$1&gt;'Inputs &amp; Summary'!$D$5,0,IF(AM$1&gt;VLOOKUP($G120,Lists!$J$17:$K$21,2),IF($M120=Lists!$H$3,IF($K120&lt;1,(($S120/$K120)*((1+'Inputs &amp; Summary'!$D$7)^AM$1)),((INT(AM$1/$K120)-INT((AM$1-1)/$K120))*$S120*((1+'Inputs &amp; Summary'!$D$7)^AM$1))),(_xlfn.WEIBULL.DIST(AM$1,$L120,$K120,FALSE)*$S120*((1+'Inputs &amp; Summary'!$D$7)^AM$1))),IF($M120=Lists!$H$3,IF($K120&lt;1,((($R120*(1-$E120)+$Q120*(1-$F120))/$K120)*((1+'Inputs &amp; Summary'!$D$7)^AM$1)),((INT(AM$1/$K120)-INT((AM$1-1)/$K120))*($R120*(1-$E120)+$Q120*(1-$F120))*((1+'Inputs &amp; Summary'!$D$7)^AM$1))),((_xlfn.WEIBULL.DIST(AM$1,$L120,$K120,FALSE)*($R120*(1-$E120)+$Q120*(1-$F120))*((1+'Inputs &amp; Summary'!$D$7)^AM$1))))))</f>
        <v>0</v>
      </c>
      <c r="AN120" s="248">
        <f>$D120*IF(AN$1&gt;'Inputs &amp; Summary'!$D$5,0,IF(AN$1&gt;VLOOKUP($G120,Lists!$J$17:$K$21,2),IF($M120=Lists!$H$3,IF($K120&lt;1,(($S120/$K120)*((1+'Inputs &amp; Summary'!$D$7)^AN$1)),((INT(AN$1/$K120)-INT((AN$1-1)/$K120))*$S120*((1+'Inputs &amp; Summary'!$D$7)^AN$1))),(_xlfn.WEIBULL.DIST(AN$1,$L120,$K120,FALSE)*$S120*((1+'Inputs &amp; Summary'!$D$7)^AN$1))),IF($M120=Lists!$H$3,IF($K120&lt;1,((($R120*(1-$E120)+$Q120*(1-$F120))/$K120)*((1+'Inputs &amp; Summary'!$D$7)^AN$1)),((INT(AN$1/$K120)-INT((AN$1-1)/$K120))*($R120*(1-$E120)+$Q120*(1-$F120))*((1+'Inputs &amp; Summary'!$D$7)^AN$1))),((_xlfn.WEIBULL.DIST(AN$1,$L120,$K120,FALSE)*($R120*(1-$E120)+$Q120*(1-$F120))*((1+'Inputs &amp; Summary'!$D$7)^AN$1))))))</f>
        <v>0</v>
      </c>
      <c r="AO120" s="248">
        <f>$D120*IF(AO$1&gt;'Inputs &amp; Summary'!$D$5,0,IF(AO$1&gt;VLOOKUP($G120,Lists!$J$17:$K$21,2),IF($M120=Lists!$H$3,IF($K120&lt;1,(($S120/$K120)*((1+'Inputs &amp; Summary'!$D$7)^AO$1)),((INT(AO$1/$K120)-INT((AO$1-1)/$K120))*$S120*((1+'Inputs &amp; Summary'!$D$7)^AO$1))),(_xlfn.WEIBULL.DIST(AO$1,$L120,$K120,FALSE)*$S120*((1+'Inputs &amp; Summary'!$D$7)^AO$1))),IF($M120=Lists!$H$3,IF($K120&lt;1,((($R120*(1-$E120)+$Q120*(1-$F120))/$K120)*((1+'Inputs &amp; Summary'!$D$7)^AO$1)),((INT(AO$1/$K120)-INT((AO$1-1)/$K120))*($R120*(1-$E120)+$Q120*(1-$F120))*((1+'Inputs &amp; Summary'!$D$7)^AO$1))),((_xlfn.WEIBULL.DIST(AO$1,$L120,$K120,FALSE)*($R120*(1-$E120)+$Q120*(1-$F120))*((1+'Inputs &amp; Summary'!$D$7)^AO$1))))))</f>
        <v>0</v>
      </c>
      <c r="AP120" s="248">
        <f>$D120*IF(AP$1&gt;'Inputs &amp; Summary'!$D$5,0,IF(AP$1&gt;VLOOKUP($G120,Lists!$J$17:$K$21,2),IF($M120=Lists!$H$3,IF($K120&lt;1,(($S120/$K120)*((1+'Inputs &amp; Summary'!$D$7)^AP$1)),((INT(AP$1/$K120)-INT((AP$1-1)/$K120))*$S120*((1+'Inputs &amp; Summary'!$D$7)^AP$1))),(_xlfn.WEIBULL.DIST(AP$1,$L120,$K120,FALSE)*$S120*((1+'Inputs &amp; Summary'!$D$7)^AP$1))),IF($M120=Lists!$H$3,IF($K120&lt;1,((($R120*(1-$E120)+$Q120*(1-$F120))/$K120)*((1+'Inputs &amp; Summary'!$D$7)^AP$1)),((INT(AP$1/$K120)-INT((AP$1-1)/$K120))*($R120*(1-$E120)+$Q120*(1-$F120))*((1+'Inputs &amp; Summary'!$D$7)^AP$1))),((_xlfn.WEIBULL.DIST(AP$1,$L120,$K120,FALSE)*($R120*(1-$E120)+$Q120*(1-$F120))*((1+'Inputs &amp; Summary'!$D$7)^AP$1))))))</f>
        <v>0</v>
      </c>
      <c r="AQ120" s="248">
        <f>$D120*IF(AQ$1&gt;'Inputs &amp; Summary'!$D$5,0,IF(AQ$1&gt;VLOOKUP($G120,Lists!$J$17:$K$21,2),IF($M120=Lists!$H$3,IF($K120&lt;1,(($S120/$K120)*((1+'Inputs &amp; Summary'!$D$7)^AQ$1)),((INT(AQ$1/$K120)-INT((AQ$1-1)/$K120))*$S120*((1+'Inputs &amp; Summary'!$D$7)^AQ$1))),(_xlfn.WEIBULL.DIST(AQ$1,$L120,$K120,FALSE)*$S120*((1+'Inputs &amp; Summary'!$D$7)^AQ$1))),IF($M120=Lists!$H$3,IF($K120&lt;1,((($R120*(1-$E120)+$Q120*(1-$F120))/$K120)*((1+'Inputs &amp; Summary'!$D$7)^AQ$1)),((INT(AQ$1/$K120)-INT((AQ$1-1)/$K120))*($R120*(1-$E120)+$Q120*(1-$F120))*((1+'Inputs &amp; Summary'!$D$7)^AQ$1))),((_xlfn.WEIBULL.DIST(AQ$1,$L120,$K120,FALSE)*($R120*(1-$E120)+$Q120*(1-$F120))*((1+'Inputs &amp; Summary'!$D$7)^AQ$1))))))</f>
        <v>0</v>
      </c>
      <c r="AR120" s="248">
        <f>$D120*IF(AR$1&gt;'Inputs &amp; Summary'!$D$5,0,IF(AR$1&gt;VLOOKUP($G120,Lists!$J$17:$K$21,2),IF($M120=Lists!$H$3,IF($K120&lt;1,(($S120/$K120)*((1+'Inputs &amp; Summary'!$D$7)^AR$1)),((INT(AR$1/$K120)-INT((AR$1-1)/$K120))*$S120*((1+'Inputs &amp; Summary'!$D$7)^AR$1))),(_xlfn.WEIBULL.DIST(AR$1,$L120,$K120,FALSE)*$S120*((1+'Inputs &amp; Summary'!$D$7)^AR$1))),IF($M120=Lists!$H$3,IF($K120&lt;1,((($R120*(1-$E120)+$Q120*(1-$F120))/$K120)*((1+'Inputs &amp; Summary'!$D$7)^AR$1)),((INT(AR$1/$K120)-INT((AR$1-1)/$K120))*($R120*(1-$E120)+$Q120*(1-$F120))*((1+'Inputs &amp; Summary'!$D$7)^AR$1))),((_xlfn.WEIBULL.DIST(AR$1,$L120,$K120,FALSE)*($R120*(1-$E120)+$Q120*(1-$F120))*((1+'Inputs &amp; Summary'!$D$7)^AR$1))))))</f>
        <v>0</v>
      </c>
      <c r="AS120" s="248">
        <f>$D120*IF(AS$1&gt;'Inputs &amp; Summary'!$D$5,0,IF(AS$1&gt;VLOOKUP($G120,Lists!$J$17:$K$21,2),IF($M120=Lists!$H$3,IF($K120&lt;1,(($S120/$K120)*((1+'Inputs &amp; Summary'!$D$7)^AS$1)),((INT(AS$1/$K120)-INT((AS$1-1)/$K120))*$S120*((1+'Inputs &amp; Summary'!$D$7)^AS$1))),(_xlfn.WEIBULL.DIST(AS$1,$L120,$K120,FALSE)*$S120*((1+'Inputs &amp; Summary'!$D$7)^AS$1))),IF($M120=Lists!$H$3,IF($K120&lt;1,((($R120*(1-$E120)+$Q120*(1-$F120))/$K120)*((1+'Inputs &amp; Summary'!$D$7)^AS$1)),((INT(AS$1/$K120)-INT((AS$1-1)/$K120))*($R120*(1-$E120)+$Q120*(1-$F120))*((1+'Inputs &amp; Summary'!$D$7)^AS$1))),((_xlfn.WEIBULL.DIST(AS$1,$L120,$K120,FALSE)*($R120*(1-$E120)+$Q120*(1-$F120))*((1+'Inputs &amp; Summary'!$D$7)^AS$1))))))</f>
        <v>0</v>
      </c>
      <c r="AT120" s="248">
        <f>$D120*IF(AT$1&gt;'Inputs &amp; Summary'!$D$5,0,IF(AT$1&gt;VLOOKUP($G120,Lists!$J$17:$K$21,2),IF($M120=Lists!$H$3,IF($K120&lt;1,(($S120/$K120)*((1+'Inputs &amp; Summary'!$D$7)^AT$1)),((INT(AT$1/$K120)-INT((AT$1-1)/$K120))*$S120*((1+'Inputs &amp; Summary'!$D$7)^AT$1))),(_xlfn.WEIBULL.DIST(AT$1,$L120,$K120,FALSE)*$S120*((1+'Inputs &amp; Summary'!$D$7)^AT$1))),IF($M120=Lists!$H$3,IF($K120&lt;1,((($R120*(1-$E120)+$Q120*(1-$F120))/$K120)*((1+'Inputs &amp; Summary'!$D$7)^AT$1)),((INT(AT$1/$K120)-INT((AT$1-1)/$K120))*($R120*(1-$E120)+$Q120*(1-$F120))*((1+'Inputs &amp; Summary'!$D$7)^AT$1))),((_xlfn.WEIBULL.DIST(AT$1,$L120,$K120,FALSE)*($R120*(1-$E120)+$Q120*(1-$F120))*((1+'Inputs &amp; Summary'!$D$7)^AT$1))))))</f>
        <v>0</v>
      </c>
      <c r="AU120" s="248">
        <f>$D120*IF(AU$1&gt;'Inputs &amp; Summary'!$D$5,0,IF(AU$1&gt;VLOOKUP($G120,Lists!$J$17:$K$21,2),IF($M120=Lists!$H$3,IF($K120&lt;1,(($S120/$K120)*((1+'Inputs &amp; Summary'!$D$7)^AU$1)),((INT(AU$1/$K120)-INT((AU$1-1)/$K120))*$S120*((1+'Inputs &amp; Summary'!$D$7)^AU$1))),(_xlfn.WEIBULL.DIST(AU$1,$L120,$K120,FALSE)*$S120*((1+'Inputs &amp; Summary'!$D$7)^AU$1))),IF($M120=Lists!$H$3,IF($K120&lt;1,((($R120*(1-$E120)+$Q120*(1-$F120))/$K120)*((1+'Inputs &amp; Summary'!$D$7)^AU$1)),((INT(AU$1/$K120)-INT((AU$1-1)/$K120))*($R120*(1-$E120)+$Q120*(1-$F120))*((1+'Inputs &amp; Summary'!$D$7)^AU$1))),((_xlfn.WEIBULL.DIST(AU$1,$L120,$K120,FALSE)*($R120*(1-$E120)+$Q120*(1-$F120))*((1+'Inputs &amp; Summary'!$D$7)^AU$1))))))</f>
        <v>0</v>
      </c>
      <c r="AV120" s="248">
        <f>$D120*IF(AV$1&gt;'Inputs &amp; Summary'!$D$5,0,IF(AV$1&gt;VLOOKUP($G120,Lists!$J$17:$K$21,2),IF($M120=Lists!$H$3,IF($K120&lt;1,(($S120/$K120)*((1+'Inputs &amp; Summary'!$D$7)^AV$1)),((INT(AV$1/$K120)-INT((AV$1-1)/$K120))*$S120*((1+'Inputs &amp; Summary'!$D$7)^AV$1))),(_xlfn.WEIBULL.DIST(AV$1,$L120,$K120,FALSE)*$S120*((1+'Inputs &amp; Summary'!$D$7)^AV$1))),IF($M120=Lists!$H$3,IF($K120&lt;1,((($R120*(1-$E120)+$Q120*(1-$F120))/$K120)*((1+'Inputs &amp; Summary'!$D$7)^AV$1)),((INT(AV$1/$K120)-INT((AV$1-1)/$K120))*($R120*(1-$E120)+$Q120*(1-$F120))*((1+'Inputs &amp; Summary'!$D$7)^AV$1))),((_xlfn.WEIBULL.DIST(AV$1,$L120,$K120,FALSE)*($R120*(1-$E120)+$Q120*(1-$F120))*((1+'Inputs &amp; Summary'!$D$7)^AV$1))))))</f>
        <v>0</v>
      </c>
      <c r="AW120" s="248">
        <f>$D120*IF(AW$1&gt;'Inputs &amp; Summary'!$D$5,0,IF(AW$1&gt;VLOOKUP($G120,Lists!$J$17:$K$21,2),IF($M120=Lists!$H$3,IF($K120&lt;1,(($S120/$K120)*((1+'Inputs &amp; Summary'!$D$7)^AW$1)),((INT(AW$1/$K120)-INT((AW$1-1)/$K120))*$S120*((1+'Inputs &amp; Summary'!$D$7)^AW$1))),(_xlfn.WEIBULL.DIST(AW$1,$L120,$K120,FALSE)*$S120*((1+'Inputs &amp; Summary'!$D$7)^AW$1))),IF($M120=Lists!$H$3,IF($K120&lt;1,((($R120*(1-$E120)+$Q120*(1-$F120))/$K120)*((1+'Inputs &amp; Summary'!$D$7)^AW$1)),((INT(AW$1/$K120)-INT((AW$1-1)/$K120))*($R120*(1-$E120)+$Q120*(1-$F120))*((1+'Inputs &amp; Summary'!$D$7)^AW$1))),((_xlfn.WEIBULL.DIST(AW$1,$L120,$K120,FALSE)*($R120*(1-$E120)+$Q120*(1-$F120))*((1+'Inputs &amp; Summary'!$D$7)^AW$1))))))</f>
        <v>0</v>
      </c>
      <c r="AX120" s="248">
        <f>$D120*IF(AX$1&gt;'Inputs &amp; Summary'!$D$5,0,IF(AX$1&gt;VLOOKUP($G120,Lists!$J$17:$K$21,2),IF($M120=Lists!$H$3,IF($K120&lt;1,(($S120/$K120)*((1+'Inputs &amp; Summary'!$D$7)^AX$1)),((INT(AX$1/$K120)-INT((AX$1-1)/$K120))*$S120*((1+'Inputs &amp; Summary'!$D$7)^AX$1))),(_xlfn.WEIBULL.DIST(AX$1,$L120,$K120,FALSE)*$S120*((1+'Inputs &amp; Summary'!$D$7)^AX$1))),IF($M120=Lists!$H$3,IF($K120&lt;1,((($R120*(1-$E120)+$Q120*(1-$F120))/$K120)*((1+'Inputs &amp; Summary'!$D$7)^AX$1)),((INT(AX$1/$K120)-INT((AX$1-1)/$K120))*($R120*(1-$E120)+$Q120*(1-$F120))*((1+'Inputs &amp; Summary'!$D$7)^AX$1))),((_xlfn.WEIBULL.DIST(AX$1,$L120,$K120,FALSE)*($R120*(1-$E120)+$Q120*(1-$F120))*((1+'Inputs &amp; Summary'!$D$7)^AX$1))))))</f>
        <v>0</v>
      </c>
      <c r="AY120" s="248">
        <f>$D120*IF(AY$1&gt;'Inputs &amp; Summary'!$D$5,0,IF(AY$1&gt;VLOOKUP($G120,Lists!$J$17:$K$21,2),IF($M120=Lists!$H$3,IF($K120&lt;1,(($S120/$K120)*((1+'Inputs &amp; Summary'!$D$7)^AY$1)),((INT(AY$1/$K120)-INT((AY$1-1)/$K120))*$S120*((1+'Inputs &amp; Summary'!$D$7)^AY$1))),(_xlfn.WEIBULL.DIST(AY$1,$L120,$K120,FALSE)*$S120*((1+'Inputs &amp; Summary'!$D$7)^AY$1))),IF($M120=Lists!$H$3,IF($K120&lt;1,((($R120*(1-$E120)+$Q120*(1-$F120))/$K120)*((1+'Inputs &amp; Summary'!$D$7)^AY$1)),((INT(AY$1/$K120)-INT((AY$1-1)/$K120))*($R120*(1-$E120)+$Q120*(1-$F120))*((1+'Inputs &amp; Summary'!$D$7)^AY$1))),((_xlfn.WEIBULL.DIST(AY$1,$L120,$K120,FALSE)*($R120*(1-$E120)+$Q120*(1-$F120))*((1+'Inputs &amp; Summary'!$D$7)^AY$1))))))</f>
        <v>0</v>
      </c>
      <c r="AZ120" s="248">
        <f>$D120*IF(AZ$1&gt;'Inputs &amp; Summary'!$D$5,0,IF(AZ$1&gt;VLOOKUP($G120,Lists!$J$17:$K$21,2),IF($M120=Lists!$H$3,IF($K120&lt;1,(($S120/$K120)*((1+'Inputs &amp; Summary'!$D$7)^AZ$1)),((INT(AZ$1/$K120)-INT((AZ$1-1)/$K120))*$S120*((1+'Inputs &amp; Summary'!$D$7)^AZ$1))),(_xlfn.WEIBULL.DIST(AZ$1,$L120,$K120,FALSE)*$S120*((1+'Inputs &amp; Summary'!$D$7)^AZ$1))),IF($M120=Lists!$H$3,IF($K120&lt;1,((($R120*(1-$E120)+$Q120*(1-$F120))/$K120)*((1+'Inputs &amp; Summary'!$D$7)^AZ$1)),((INT(AZ$1/$K120)-INT((AZ$1-1)/$K120))*($R120*(1-$E120)+$Q120*(1-$F120))*((1+'Inputs &amp; Summary'!$D$7)^AZ$1))),((_xlfn.WEIBULL.DIST(AZ$1,$L120,$K120,FALSE)*($R120*(1-$E120)+$Q120*(1-$F120))*((1+'Inputs &amp; Summary'!$D$7)^AZ$1))))))</f>
        <v>0</v>
      </c>
      <c r="BA120" s="248">
        <f>$D120*IF(BA$1&gt;'Inputs &amp; Summary'!$D$5,0,IF(BA$1&gt;VLOOKUP($G120,Lists!$J$17:$K$21,2),IF($M120=Lists!$H$3,IF($K120&lt;1,(($S120/$K120)*((1+'Inputs &amp; Summary'!$D$7)^BA$1)),((INT(BA$1/$K120)-INT((BA$1-1)/$K120))*$S120*((1+'Inputs &amp; Summary'!$D$7)^BA$1))),(_xlfn.WEIBULL.DIST(BA$1,$L120,$K120,FALSE)*$S120*((1+'Inputs &amp; Summary'!$D$7)^BA$1))),IF($M120=Lists!$H$3,IF($K120&lt;1,((($R120*(1-$E120)+$Q120*(1-$F120))/$K120)*((1+'Inputs &amp; Summary'!$D$7)^BA$1)),((INT(BA$1/$K120)-INT((BA$1-1)/$K120))*($R120*(1-$E120)+$Q120*(1-$F120))*((1+'Inputs &amp; Summary'!$D$7)^BA$1))),((_xlfn.WEIBULL.DIST(BA$1,$L120,$K120,FALSE)*($R120*(1-$E120)+$Q120*(1-$F120))*((1+'Inputs &amp; Summary'!$D$7)^BA$1))))))</f>
        <v>0</v>
      </c>
      <c r="BB120" s="248">
        <f>$D120*IF(BB$1&gt;'Inputs &amp; Summary'!$D$5,0,IF(BB$1&gt;VLOOKUP($G120,Lists!$J$17:$K$21,2),IF($M120=Lists!$H$3,IF($K120&lt;1,(($S120/$K120)*((1+'Inputs &amp; Summary'!$D$7)^BB$1)),((INT(BB$1/$K120)-INT((BB$1-1)/$K120))*$S120*((1+'Inputs &amp; Summary'!$D$7)^BB$1))),(_xlfn.WEIBULL.DIST(BB$1,$L120,$K120,FALSE)*$S120*((1+'Inputs &amp; Summary'!$D$7)^BB$1))),IF($M120=Lists!$H$3,IF($K120&lt;1,((($R120*(1-$E120)+$Q120*(1-$F120))/$K120)*((1+'Inputs &amp; Summary'!$D$7)^BB$1)),((INT(BB$1/$K120)-INT((BB$1-1)/$K120))*($R120*(1-$E120)+$Q120*(1-$F120))*((1+'Inputs &amp; Summary'!$D$7)^BB$1))),((_xlfn.WEIBULL.DIST(BB$1,$L120,$K120,FALSE)*($R120*(1-$E120)+$Q120*(1-$F120))*((1+'Inputs &amp; Summary'!$D$7)^BB$1))))))</f>
        <v>0</v>
      </c>
      <c r="BC120" s="248">
        <f>$D120*IF(BC$1&gt;'Inputs &amp; Summary'!$D$5,0,IF(BC$1&gt;VLOOKUP($G120,Lists!$J$17:$K$21,2),IF($M120=Lists!$H$3,IF($K120&lt;1,(($S120/$K120)*((1+'Inputs &amp; Summary'!$D$7)^BC$1)),((INT(BC$1/$K120)-INT((BC$1-1)/$K120))*$S120*((1+'Inputs &amp; Summary'!$D$7)^BC$1))),(_xlfn.WEIBULL.DIST(BC$1,$L120,$K120,FALSE)*$S120*((1+'Inputs &amp; Summary'!$D$7)^BC$1))),IF($M120=Lists!$H$3,IF($K120&lt;1,((($R120*(1-$E120)+$Q120*(1-$F120))/$K120)*((1+'Inputs &amp; Summary'!$D$7)^BC$1)),((INT(BC$1/$K120)-INT((BC$1-1)/$K120))*($R120*(1-$E120)+$Q120*(1-$F120))*((1+'Inputs &amp; Summary'!$D$7)^BC$1))),((_xlfn.WEIBULL.DIST(BC$1,$L120,$K120,FALSE)*($R120*(1-$E120)+$Q120*(1-$F120))*((1+'Inputs &amp; Summary'!$D$7)^BC$1))))))</f>
        <v>0</v>
      </c>
      <c r="BD120" s="248">
        <f>$D120*IF(BD$1&gt;'Inputs &amp; Summary'!$D$5,0,IF(BD$1&gt;VLOOKUP($G120,Lists!$J$17:$K$21,2),IF($M120=Lists!$H$3,IF($K120&lt;1,(($S120/$K120)*((1+'Inputs &amp; Summary'!$D$7)^BD$1)),((INT(BD$1/$K120)-INT((BD$1-1)/$K120))*$S120*((1+'Inputs &amp; Summary'!$D$7)^BD$1))),(_xlfn.WEIBULL.DIST(BD$1,$L120,$K120,FALSE)*$S120*((1+'Inputs &amp; Summary'!$D$7)^BD$1))),IF($M120=Lists!$H$3,IF($K120&lt;1,((($R120*(1-$E120)+$Q120*(1-$F120))/$K120)*((1+'Inputs &amp; Summary'!$D$7)^BD$1)),((INT(BD$1/$K120)-INT((BD$1-1)/$K120))*($R120*(1-$E120)+$Q120*(1-$F120))*((1+'Inputs &amp; Summary'!$D$7)^BD$1))),((_xlfn.WEIBULL.DIST(BD$1,$L120,$K120,FALSE)*($R120*(1-$E120)+$Q120*(1-$F120))*((1+'Inputs &amp; Summary'!$D$7)^BD$1))))))</f>
        <v>0</v>
      </c>
      <c r="BE120" s="248">
        <f>$D120*IF(BE$1&gt;'Inputs &amp; Summary'!$D$5,0,IF(BE$1&gt;VLOOKUP($G120,Lists!$J$17:$K$21,2),IF($M120=Lists!$H$3,IF($K120&lt;1,(($S120/$K120)*((1+'Inputs &amp; Summary'!$D$7)^BE$1)),((INT(BE$1/$K120)-INT((BE$1-1)/$K120))*$S120*((1+'Inputs &amp; Summary'!$D$7)^BE$1))),(_xlfn.WEIBULL.DIST(BE$1,$L120,$K120,FALSE)*$S120*((1+'Inputs &amp; Summary'!$D$7)^BE$1))),IF($M120=Lists!$H$3,IF($K120&lt;1,((($R120*(1-$E120)+$Q120*(1-$F120))/$K120)*((1+'Inputs &amp; Summary'!$D$7)^BE$1)),((INT(BE$1/$K120)-INT((BE$1-1)/$K120))*($R120*(1-$E120)+$Q120*(1-$F120))*((1+'Inputs &amp; Summary'!$D$7)^BE$1))),((_xlfn.WEIBULL.DIST(BE$1,$L120,$K120,FALSE)*($R120*(1-$E120)+$Q120*(1-$F120))*((1+'Inputs &amp; Summary'!$D$7)^BE$1))))))</f>
        <v>0</v>
      </c>
      <c r="BF120" s="248">
        <f>$D120*IF(BF$1&gt;'Inputs &amp; Summary'!$D$5,0,IF(BF$1&gt;VLOOKUP($G120,Lists!$J$17:$K$21,2),IF($M120=Lists!$H$3,IF($K120&lt;1,(($S120/$K120)*((1+'Inputs &amp; Summary'!$D$7)^BF$1)),((INT(BF$1/$K120)-INT((BF$1-1)/$K120))*$S120*((1+'Inputs &amp; Summary'!$D$7)^BF$1))),(_xlfn.WEIBULL.DIST(BF$1,$L120,$K120,FALSE)*$S120*((1+'Inputs &amp; Summary'!$D$7)^BF$1))),IF($M120=Lists!$H$3,IF($K120&lt;1,((($R120*(1-$E120)+$Q120*(1-$F120))/$K120)*((1+'Inputs &amp; Summary'!$D$7)^BF$1)),((INT(BF$1/$K120)-INT((BF$1-1)/$K120))*($R120*(1-$E120)+$Q120*(1-$F120))*((1+'Inputs &amp; Summary'!$D$7)^BF$1))),((_xlfn.WEIBULL.DIST(BF$1,$L120,$K120,FALSE)*($R120*(1-$E120)+$Q120*(1-$F120))*((1+'Inputs &amp; Summary'!$D$7)^BF$1))))))</f>
        <v>0</v>
      </c>
      <c r="BG120" s="248">
        <f>$D120*IF(BG$1&gt;'Inputs &amp; Summary'!$D$5,0,IF(BG$1&gt;VLOOKUP($G120,Lists!$J$17:$K$21,2),IF($M120=Lists!$H$3,IF($K120&lt;1,(($S120/$K120)*((1+'Inputs &amp; Summary'!$D$7)^BG$1)),((INT(BG$1/$K120)-INT((BG$1-1)/$K120))*$S120*((1+'Inputs &amp; Summary'!$D$7)^BG$1))),(_xlfn.WEIBULL.DIST(BG$1,$L120,$K120,FALSE)*$S120*((1+'Inputs &amp; Summary'!$D$7)^BG$1))),IF($M120=Lists!$H$3,IF($K120&lt;1,((($R120*(1-$E120)+$Q120*(1-$F120))/$K120)*((1+'Inputs &amp; Summary'!$D$7)^BG$1)),((INT(BG$1/$K120)-INT((BG$1-1)/$K120))*($R120*(1-$E120)+$Q120*(1-$F120))*((1+'Inputs &amp; Summary'!$D$7)^BG$1))),((_xlfn.WEIBULL.DIST(BG$1,$L120,$K120,FALSE)*($R120*(1-$E120)+$Q120*(1-$F120))*((1+'Inputs &amp; Summary'!$D$7)^BG$1))))))</f>
        <v>0</v>
      </c>
      <c r="BH120" s="248">
        <f>$D120*IF(BH$1&gt;'Inputs &amp; Summary'!$D$5,0,IF(BH$1&gt;VLOOKUP($G120,Lists!$J$17:$K$21,2),IF($M120=Lists!$H$3,IF($K120&lt;1,(($S120/$K120)*((1+'Inputs &amp; Summary'!$D$7)^BH$1)),((INT(BH$1/$K120)-INT((BH$1-1)/$K120))*$S120*((1+'Inputs &amp; Summary'!$D$7)^BH$1))),(_xlfn.WEIBULL.DIST(BH$1,$L120,$K120,FALSE)*$S120*((1+'Inputs &amp; Summary'!$D$7)^BH$1))),IF($M120=Lists!$H$3,IF($K120&lt;1,((($R120*(1-$E120)+$Q120*(1-$F120))/$K120)*((1+'Inputs &amp; Summary'!$D$7)^BH$1)),((INT(BH$1/$K120)-INT((BH$1-1)/$K120))*($R120*(1-$E120)+$Q120*(1-$F120))*((1+'Inputs &amp; Summary'!$D$7)^BH$1))),((_xlfn.WEIBULL.DIST(BH$1,$L120,$K120,FALSE)*($R120*(1-$E120)+$Q120*(1-$F120))*((1+'Inputs &amp; Summary'!$D$7)^BH$1))))))</f>
        <v>0</v>
      </c>
      <c r="BI120" s="248">
        <f>$D120*IF(BI$1&gt;'Inputs &amp; Summary'!$D$5,0,IF(BI$1&gt;VLOOKUP($G120,Lists!$J$17:$K$21,2),IF($M120=Lists!$H$3,IF($K120&lt;1,(($S120/$K120)*((1+'Inputs &amp; Summary'!$D$7)^BI$1)),((INT(BI$1/$K120)-INT((BI$1-1)/$K120))*$S120*((1+'Inputs &amp; Summary'!$D$7)^BI$1))),(_xlfn.WEIBULL.DIST(BI$1,$L120,$K120,FALSE)*$S120*((1+'Inputs &amp; Summary'!$D$7)^BI$1))),IF($M120=Lists!$H$3,IF($K120&lt;1,((($R120*(1-$E120)+$Q120*(1-$F120))/$K120)*((1+'Inputs &amp; Summary'!$D$7)^BI$1)),((INT(BI$1/$K120)-INT((BI$1-1)/$K120))*($R120*(1-$E120)+$Q120*(1-$F120))*((1+'Inputs &amp; Summary'!$D$7)^BI$1))),((_xlfn.WEIBULL.DIST(BI$1,$L120,$K120,FALSE)*($R120*(1-$E120)+$Q120*(1-$F120))*((1+'Inputs &amp; Summary'!$D$7)^BI$1))))))</f>
        <v>0</v>
      </c>
      <c r="BJ120" s="248">
        <f>$D120*IF(BJ$1&gt;'Inputs &amp; Summary'!$D$5,0,IF(BJ$1&gt;VLOOKUP($G120,Lists!$J$17:$K$21,2),IF($M120=Lists!$H$3,IF($K120&lt;1,(($S120/$K120)*((1+'Inputs &amp; Summary'!$D$7)^BJ$1)),((INT(BJ$1/$K120)-INT((BJ$1-1)/$K120))*$S120*((1+'Inputs &amp; Summary'!$D$7)^BJ$1))),(_xlfn.WEIBULL.DIST(BJ$1,$L120,$K120,FALSE)*$S120*((1+'Inputs &amp; Summary'!$D$7)^BJ$1))),IF($M120=Lists!$H$3,IF($K120&lt;1,((($R120*(1-$E120)+$Q120*(1-$F120))/$K120)*((1+'Inputs &amp; Summary'!$D$7)^BJ$1)),((INT(BJ$1/$K120)-INT((BJ$1-1)/$K120))*($R120*(1-$E120)+$Q120*(1-$F120))*((1+'Inputs &amp; Summary'!$D$7)^BJ$1))),((_xlfn.WEIBULL.DIST(BJ$1,$L120,$K120,FALSE)*($R120*(1-$E120)+$Q120*(1-$F120))*((1+'Inputs &amp; Summary'!$D$7)^BJ$1))))))</f>
        <v>0</v>
      </c>
      <c r="BK120" s="248">
        <f>$D120*IF(BK$1&gt;'Inputs &amp; Summary'!$D$5,0,IF(BK$1&gt;VLOOKUP($G120,Lists!$J$17:$K$21,2),IF($M120=Lists!$H$3,IF($K120&lt;1,(($S120/$K120)*((1+'Inputs &amp; Summary'!$D$7)^BK$1)),((INT(BK$1/$K120)-INT((BK$1-1)/$K120))*$S120*((1+'Inputs &amp; Summary'!$D$7)^BK$1))),(_xlfn.WEIBULL.DIST(BK$1,$L120,$K120,FALSE)*$S120*((1+'Inputs &amp; Summary'!$D$7)^BK$1))),IF($M120=Lists!$H$3,IF($K120&lt;1,((($R120*(1-$E120)+$Q120*(1-$F120))/$K120)*((1+'Inputs &amp; Summary'!$D$7)^BK$1)),((INT(BK$1/$K120)-INT((BK$1-1)/$K120))*($R120*(1-$E120)+$Q120*(1-$F120))*((1+'Inputs &amp; Summary'!$D$7)^BK$1))),((_xlfn.WEIBULL.DIST(BK$1,$L120,$K120,FALSE)*($R120*(1-$E120)+$Q120*(1-$F120))*((1+'Inputs &amp; Summary'!$D$7)^BK$1))))))</f>
        <v>0</v>
      </c>
      <c r="BL120" s="248">
        <f>$D120*IF(BL$1&gt;'Inputs &amp; Summary'!$D$5,0,IF(BL$1&gt;VLOOKUP($G120,Lists!$J$17:$K$21,2),IF($M120=Lists!$H$3,IF($K120&lt;1,(($S120/$K120)*((1+'Inputs &amp; Summary'!$D$7)^BL$1)),((INT(BL$1/$K120)-INT((BL$1-1)/$K120))*$S120*((1+'Inputs &amp; Summary'!$D$7)^BL$1))),(_xlfn.WEIBULL.DIST(BL$1,$L120,$K120,FALSE)*$S120*((1+'Inputs &amp; Summary'!$D$7)^BL$1))),IF($M120=Lists!$H$3,IF($K120&lt;1,((($R120*(1-$E120)+$Q120*(1-$F120))/$K120)*((1+'Inputs &amp; Summary'!$D$7)^BL$1)),((INT(BL$1/$K120)-INT((BL$1-1)/$K120))*($R120*(1-$E120)+$Q120*(1-$F120))*((1+'Inputs &amp; Summary'!$D$7)^BL$1))),((_xlfn.WEIBULL.DIST(BL$1,$L120,$K120,FALSE)*($R120*(1-$E120)+$Q120*(1-$F120))*((1+'Inputs &amp; Summary'!$D$7)^BL$1))))))</f>
        <v>0</v>
      </c>
    </row>
    <row r="121" spans="1:64" x14ac:dyDescent="0.3">
      <c r="A121" s="236" t="s">
        <v>45</v>
      </c>
      <c r="B121" s="117" t="str">
        <f>IF('Inputs &amp; Summary'!$D$15=Lists!$E$3,INDEX('Residential Rooftop Details'!$A$30:$X$158,MATCH('Cash Flow'!$A121,'Residential Rooftop Details'!$A$30:$A$158,0),COLUMN(B$1)),IF('Inputs &amp; Summary'!$D$15=Lists!$E$4,INDEX('Commercial Rooftop Details'!$A$30:$V$158,MATCH('Cash Flow'!$A121,'Commercial Rooftop Details'!$A$30:$A$158,0),COLUMN(B$1)),INDEX('Ground-Mount Details'!$A$30:$V$158,MATCH('Cash Flow'!$A121,'Ground-Mount Details'!$A$30:$A$158,0),COLUMN(B$1))))</f>
        <v>Preventive</v>
      </c>
      <c r="C121" s="117" t="str">
        <f>IF('Inputs &amp; Summary'!$D$15=Lists!$E$3,INDEX('Residential Rooftop Details'!$A$30:$X$158,MATCH('Cash Flow'!$A121,'Residential Rooftop Details'!$A$30:$A$158,0),COLUMN(C$1)),IF('Inputs &amp; Summary'!$D$15=Lists!$E$4,INDEX('Commercial Rooftop Details'!$A$30:$V$158,MATCH('Cash Flow'!$A121,'Commercial Rooftop Details'!$A$30:$A$158,0),COLUMN(C$1)),INDEX('Ground-Mount Details'!$A$30:$V$158,MATCH('Cash Flow'!$A121,'Ground-Mount Details'!$A$30:$A$158,0),COLUMN(C$1))))</f>
        <v>Mechanical</v>
      </c>
      <c r="D121" s="117">
        <f>IF('Inputs &amp; Summary'!$D$15=Lists!$E$3,INDEX('Residential Rooftop Details'!$A$30:$X$158,MATCH('Cash Flow'!$A121,'Residential Rooftop Details'!$A$30:$A$158,0),COLUMN(D$1)),IF('Inputs &amp; Summary'!$D$15=Lists!$E$4,INDEX('Commercial Rooftop Details'!$A$30:$V$158,MATCH('Cash Flow'!$A121,'Commercial Rooftop Details'!$A$30:$A$158,0),COLUMN(D$1)),INDEX('Ground-Mount Details'!$A$30:$V$158,MATCH('Cash Flow'!$A121,'Ground-Mount Details'!$A$30:$A$158,0),COLUMN(D$1))))</f>
        <v>0</v>
      </c>
      <c r="E121" s="117">
        <f>IF('Inputs &amp; Summary'!$D$15=Lists!$E$3,INDEX('Residential Rooftop Details'!$A$30:$X$158,MATCH('Cash Flow'!$A121,'Residential Rooftop Details'!$A$30:$A$158,0),COLUMN(E$1)),IF('Inputs &amp; Summary'!$D$15=Lists!$E$4,INDEX('Commercial Rooftop Details'!$A$30:$V$158,MATCH('Cash Flow'!$A121,'Commercial Rooftop Details'!$A$30:$A$158,0),COLUMN(E$1)),INDEX('Ground-Mount Details'!$A$30:$V$158,MATCH('Cash Flow'!$A121,'Ground-Mount Details'!$A$30:$A$158,0),COLUMN(E$1))))</f>
        <v>0</v>
      </c>
      <c r="F121" s="117">
        <f>IF('Inputs &amp; Summary'!$D$15=Lists!$E$3,INDEX('Residential Rooftop Details'!$A$30:$X$158,MATCH('Cash Flow'!$A121,'Residential Rooftop Details'!$A$30:$A$158,0),COLUMN(F$1)),IF('Inputs &amp; Summary'!$D$15=Lists!$E$4,INDEX('Commercial Rooftop Details'!$A$30:$V$158,MATCH('Cash Flow'!$A121,'Commercial Rooftop Details'!$A$30:$A$158,0),COLUMN(F$1)),INDEX('Ground-Mount Details'!$A$30:$V$158,MATCH('Cash Flow'!$A121,'Ground-Mount Details'!$A$30:$A$158,0),COLUMN(F$1))))</f>
        <v>0</v>
      </c>
      <c r="G121" s="237" t="str">
        <f>IF('Inputs &amp; Summary'!$D$15=Lists!$E$3,INDEX('Residential Rooftop Details'!$A$30:$X$158,MATCH('Cash Flow'!$A121,'Residential Rooftop Details'!$A$30:$A$158,0),COLUMN(G$1)),IF('Inputs &amp; Summary'!$D$15=Lists!$E$4,INDEX('Commercial Rooftop Details'!$A$30:$V$158,MATCH('Cash Flow'!$A121,'Commercial Rooftop Details'!$A$30:$A$158,0),COLUMN(G$1)),INDEX('Ground-Mount Details'!$A$30:$V$158,MATCH('Cash Flow'!$A121,'Ground-Mount Details'!$A$30:$A$158,0),COLUMN(G$1))))</f>
        <v>N/A</v>
      </c>
      <c r="H121" s="237" t="str">
        <f>IF('Inputs &amp; Summary'!$D$15=Lists!$E$3,INDEX('Residential Rooftop Details'!$A$30:$X$158,MATCH('Cash Flow'!$A121,'Residential Rooftop Details'!$A$30:$A$158,0),COLUMN(H$1)),IF('Inputs &amp; Summary'!$D$15=Lists!$E$4,INDEX('Commercial Rooftop Details'!$A$30:$V$158,MATCH('Cash Flow'!$A121,'Commercial Rooftop Details'!$A$30:$A$158,0),COLUMN(H$1)),INDEX('Ground-Mount Details'!$A$30:$V$158,MATCH('Cash Flow'!$A121,'Ground-Mount Details'!$A$30:$A$158,0),COLUMN(H$1))))</f>
        <v>block</v>
      </c>
      <c r="I121" s="237" t="str">
        <f>IF('Inputs &amp; Summary'!$D$15=Lists!$E$3,INDEX('Residential Rooftop Details'!$A$30:$X$158,MATCH('Cash Flow'!$A121,'Residential Rooftop Details'!$A$30:$A$158,0),COLUMN(I$1)),IF('Inputs &amp; Summary'!$D$15=Lists!$E$4,INDEX('Commercial Rooftop Details'!$A$30:$V$158,MATCH('Cash Flow'!$A121,'Commercial Rooftop Details'!$A$30:$A$158,0),COLUMN(I$1)),INDEX('Ground-Mount Details'!$A$30:$V$158,MATCH('Cash Flow'!$A121,'Ground-Mount Details'!$A$30:$A$158,0),COLUMN(I$1))))</f>
        <v>Inspector</v>
      </c>
      <c r="J121" s="238">
        <f>IF('Inputs &amp; Summary'!$D$15=Lists!$E$3,INDEX('Residential Rooftop Details'!$A$30:$X$158,MATCH('Cash Flow'!$A121,'Residential Rooftop Details'!$A$30:$A$158,0),COLUMN(J$1)),IF('Inputs &amp; Summary'!$D$15=Lists!$E$4,INDEX('Commercial Rooftop Details'!$A$30:$V$158,MATCH('Cash Flow'!$A121,'Commercial Rooftop Details'!$A$30:$A$158,0),COLUMN(J$1)),INDEX('Ground-Mount Details'!$A$30:$V$158,MATCH('Cash Flow'!$A121,'Ground-Mount Details'!$A$30:$A$158,0),COLUMN(J$1))))</f>
        <v>25.173076923076923</v>
      </c>
      <c r="K121" s="239">
        <f>IF('Inputs &amp; Summary'!$D$15=Lists!$E$3,INDEX('Residential Rooftop Details'!$A$30:$X$158,MATCH('Cash Flow'!$A121,'Residential Rooftop Details'!$A$30:$A$158,0),COLUMN(K$1)),IF('Inputs &amp; Summary'!$D$15=Lists!$E$4,INDEX('Commercial Rooftop Details'!$A$30:$V$158,MATCH('Cash Flow'!$A121,'Commercial Rooftop Details'!$A$30:$A$158,0),COLUMN(K$1)),INDEX('Ground-Mount Details'!$A$30:$V$158,MATCH('Cash Flow'!$A121,'Ground-Mount Details'!$A$30:$A$158,0),COLUMN(K$1))))</f>
        <v>1</v>
      </c>
      <c r="L121" s="239">
        <f>IF('Inputs &amp; Summary'!$D$15=Lists!$E$3,INDEX('Residential Rooftop Details'!$A$30:$X$158,MATCH('Cash Flow'!$A121,'Residential Rooftop Details'!$A$30:$A$158,0),COLUMN(L$1)),IF('Inputs &amp; Summary'!$D$15=Lists!$E$4,INDEX('Commercial Rooftop Details'!$A$30:$V$158,MATCH('Cash Flow'!$A121,'Commercial Rooftop Details'!$A$30:$A$158,0),COLUMN(L$1)),INDEX('Ground-Mount Details'!$A$30:$V$158,MATCH('Cash Flow'!$A121,'Ground-Mount Details'!$A$30:$A$158,0),COLUMN(L$1))))</f>
        <v>1</v>
      </c>
      <c r="M121" s="238" t="str">
        <f>IF('Inputs &amp; Summary'!$D$15=Lists!$E$3,INDEX('Residential Rooftop Details'!$A$30:$X$158,MATCH('Cash Flow'!$A121,'Residential Rooftop Details'!$A$30:$A$158,0),COLUMN(M$1)),IF('Inputs &amp; Summary'!$D$15=Lists!$E$4,INDEX('Commercial Rooftop Details'!$A$30:$V$158,MATCH('Cash Flow'!$A121,'Commercial Rooftop Details'!$A$30:$A$158,0),COLUMN(M$1)),INDEX('Ground-Mount Details'!$A$30:$V$158,MATCH('Cash Flow'!$A121,'Ground-Mount Details'!$A$30:$A$158,0),COLUMN(M$1))))</f>
        <v>interval</v>
      </c>
      <c r="N121" s="240">
        <f>IF('Inputs &amp; Summary'!$D$15=Lists!$E$3,INDEX('Residential Rooftop Details'!$A$30:$X$158,MATCH('Cash Flow'!$A121,'Residential Rooftop Details'!$A$30:$A$158,0),COLUMN(N$1)),IF('Inputs &amp; Summary'!$D$15=Lists!$E$4,INDEX('Commercial Rooftop Details'!$A$30:$V$158,MATCH('Cash Flow'!$A121,'Commercial Rooftop Details'!$A$30:$A$158,0),COLUMN(N$1)),INDEX('Ground-Mount Details'!$A$30:$V$158,MATCH('Cash Flow'!$A121,'Ground-Mount Details'!$A$30:$A$158,0),COLUMN(N$1))))</f>
        <v>103.04449648711943</v>
      </c>
      <c r="O121" s="239">
        <f>IF('Inputs &amp; Summary'!$D$15=Lists!$E$3,INDEX('Residential Rooftop Details'!$A$30:$X$158,MATCH('Cash Flow'!$A121,'Residential Rooftop Details'!$A$30:$A$158,0),COLUMN(O$1)),IF('Inputs &amp; Summary'!$D$15=Lists!$E$4,INDEX('Commercial Rooftop Details'!$A$30:$V$158,MATCH('Cash Flow'!$A121,'Commercial Rooftop Details'!$A$30:$A$158,0),COLUMN(O$1)),INDEX('Ground-Mount Details'!$A$30:$V$158,MATCH('Cash Flow'!$A121,'Ground-Mount Details'!$A$30:$A$158,0),COLUMN(O$1))))</f>
        <v>0.1</v>
      </c>
      <c r="P121" s="241">
        <f>IF('Inputs &amp; Summary'!$D$15=Lists!$E$3,INDEX('Residential Rooftop Details'!$A$30:$X$158,MATCH('Cash Flow'!$A121,'Residential Rooftop Details'!$A$30:$A$158,0),COLUMN(P$1)),IF('Inputs &amp; Summary'!$D$15=Lists!$E$4,INDEX('Commercial Rooftop Details'!$A$30:$V$158,MATCH('Cash Flow'!$A121,'Commercial Rooftop Details'!$A$30:$A$158,0),COLUMN(P$1)),INDEX('Ground-Mount Details'!$A$30:$V$158,MATCH('Cash Flow'!$A121,'Ground-Mount Details'!$A$30:$A$158,0),COLUMN(P$1))))</f>
        <v>0</v>
      </c>
      <c r="Q121" s="242">
        <f>IF('Inputs &amp; Summary'!$D$15=Lists!$E$3,INDEX('Residential Rooftop Details'!$A$30:$X$158,MATCH('Cash Flow'!$A121,'Residential Rooftop Details'!$A$30:$A$158,0),COLUMN(Q$1)),IF('Inputs &amp; Summary'!$D$15=Lists!$E$4,INDEX('Commercial Rooftop Details'!$A$30:$V$158,MATCH('Cash Flow'!$A121,'Commercial Rooftop Details'!$A$30:$A$158,0),COLUMN(Q$1)),INDEX('Ground-Mount Details'!$A$30:$V$158,MATCH('Cash Flow'!$A121,'Ground-Mount Details'!$A$30:$A$158,0),COLUMN(Q$1))))</f>
        <v>259.39470365699879</v>
      </c>
      <c r="R121" s="242">
        <f>IF('Inputs &amp; Summary'!$D$15=Lists!$E$3,INDEX('Residential Rooftop Details'!$A$30:$X$158,MATCH('Cash Flow'!$A121,'Residential Rooftop Details'!$A$30:$A$158,0),COLUMN(R$1)),IF('Inputs &amp; Summary'!$D$15=Lists!$E$4,INDEX('Commercial Rooftop Details'!$A$30:$V$158,MATCH('Cash Flow'!$A121,'Commercial Rooftop Details'!$A$30:$A$158,0),COLUMN(R$1)),INDEX('Ground-Mount Details'!$A$30:$V$158,MATCH('Cash Flow'!$A121,'Ground-Mount Details'!$A$30:$A$158,0),COLUMN(R$1))))</f>
        <v>0</v>
      </c>
      <c r="S121" s="243">
        <f>IF('Inputs &amp; Summary'!$D$15=Lists!$E$3,INDEX('Residential Rooftop Details'!$A$30:$X$158,MATCH('Cash Flow'!$A121,'Residential Rooftop Details'!$A$30:$A$158,0),COLUMN(S$1)),IF('Inputs &amp; Summary'!$D$15=Lists!$E$4,INDEX('Commercial Rooftop Details'!$A$30:$V$158,MATCH('Cash Flow'!$A121,'Commercial Rooftop Details'!$A$30:$A$158,0),COLUMN(S$1)),INDEX('Ground-Mount Details'!$A$30:$V$158,MATCH('Cash Flow'!$A121,'Ground-Mount Details'!$A$30:$A$158,0),COLUMN(S$1))))</f>
        <v>0</v>
      </c>
      <c r="T121" s="238">
        <f>IF('Inputs &amp; Summary'!$D$15=Lists!$E$3,INDEX('Residential Rooftop Details'!$A$30:$X$158,MATCH('Cash Flow'!$A121,'Residential Rooftop Details'!$A$30:$A$158,0),COLUMN(T$1)),IF('Inputs &amp; Summary'!$D$15=Lists!$E$4,INDEX('Commercial Rooftop Details'!$A$30:$V$158,MATCH('Cash Flow'!$A121,'Commercial Rooftop Details'!$A$30:$A$158,0),COLUMN(T$1)),INDEX('Ground-Mount Details'!$A$30:$V$158,MATCH('Cash Flow'!$A121,'Ground-Mount Details'!$A$30:$A$158,0),COLUMN(T$1))))</f>
        <v>0</v>
      </c>
      <c r="U121" s="244">
        <f>IF('Inputs &amp; Summary'!$D$15=Lists!$E$3,INDEX('Residential Rooftop Details'!$A$30:$X$158,MATCH('Cash Flow'!$A121,'Residential Rooftop Details'!$A$30:$A$158,0),COLUMN(U$1)),IF('Inputs &amp; Summary'!$D$15=Lists!$E$4,INDEX('Commercial Rooftop Details'!$A$30:$V$158,MATCH('Cash Flow'!$A121,'Commercial Rooftop Details'!$A$30:$A$158,0),COLUMN(U$1)),INDEX('Ground-Mount Details'!$A$30:$V$158,MATCH('Cash Flow'!$A121,'Ground-Mount Details'!$A$30:$A$158,0),COLUMN(U$1))))</f>
        <v>0</v>
      </c>
      <c r="V121" s="245">
        <f t="shared" si="10"/>
        <v>0</v>
      </c>
      <c r="W121" s="245">
        <f>NPV('Inputs &amp; Summary'!$D$6,Y121:BL121)</f>
        <v>0</v>
      </c>
      <c r="X121" s="246">
        <f t="shared" si="9"/>
        <v>0</v>
      </c>
      <c r="Y121" s="248">
        <f>$D121*IF(Y$1&gt;'Inputs &amp; Summary'!$D$5,0,IF(Y$1&gt;VLOOKUP($G121,Lists!$J$17:$K$21,2),IF($M121=Lists!$H$3,IF($K121&lt;1,(($S121/$K121)*((1+'Inputs &amp; Summary'!$D$7)^Y$1)),((INT(Y$1/$K121)-INT((Y$1-1)/$K121))*$S121*((1+'Inputs &amp; Summary'!$D$7)^Y$1))),(_xlfn.WEIBULL.DIST(Y$1,$L121,$K121,FALSE)*$S121*((1+'Inputs &amp; Summary'!$D$7)^Y$1))),IF($M121=Lists!$H$3,IF($K121&lt;1,((($R121*(1-$E121)+$Q121*(1-$F121))/$K121)*((1+'Inputs &amp; Summary'!$D$7)^Y$1)),((INT(Y$1/$K121)-INT((Y$1-1)/$K121))*($R121*(1-$E121)+$Q121*(1-$F121))*((1+'Inputs &amp; Summary'!$D$7)^Y$1))),((_xlfn.WEIBULL.DIST(Y$1,$L121,$K121,FALSE)*($R121*(1-$E121)+$Q121*(1-$F121))*((1+'Inputs &amp; Summary'!$D$7)^Y$1))))))</f>
        <v>0</v>
      </c>
      <c r="Z121" s="248">
        <f>$D121*IF(Z$1&gt;'Inputs &amp; Summary'!$D$5,0,IF(Z$1&gt;VLOOKUP($G121,Lists!$J$17:$K$21,2),IF($M121=Lists!$H$3,IF($K121&lt;1,(($S121/$K121)*((1+'Inputs &amp; Summary'!$D$7)^Z$1)),((INT(Z$1/$K121)-INT((Z$1-1)/$K121))*$S121*((1+'Inputs &amp; Summary'!$D$7)^Z$1))),(_xlfn.WEIBULL.DIST(Z$1,$L121,$K121,FALSE)*$S121*((1+'Inputs &amp; Summary'!$D$7)^Z$1))),IF($M121=Lists!$H$3,IF($K121&lt;1,((($R121*(1-$E121)+$Q121*(1-$F121))/$K121)*((1+'Inputs &amp; Summary'!$D$7)^Z$1)),((INT(Z$1/$K121)-INT((Z$1-1)/$K121))*($R121*(1-$E121)+$Q121*(1-$F121))*((1+'Inputs &amp; Summary'!$D$7)^Z$1))),((_xlfn.WEIBULL.DIST(Z$1,$L121,$K121,FALSE)*($R121*(1-$E121)+$Q121*(1-$F121))*((1+'Inputs &amp; Summary'!$D$7)^Z$1))))))</f>
        <v>0</v>
      </c>
      <c r="AA121" s="248">
        <f>$D121*IF(AA$1&gt;'Inputs &amp; Summary'!$D$5,0,IF(AA$1&gt;VLOOKUP($G121,Lists!$J$17:$K$21,2),IF($M121=Lists!$H$3,IF($K121&lt;1,(($S121/$K121)*((1+'Inputs &amp; Summary'!$D$7)^AA$1)),((INT(AA$1/$K121)-INT((AA$1-1)/$K121))*$S121*((1+'Inputs &amp; Summary'!$D$7)^AA$1))),(_xlfn.WEIBULL.DIST(AA$1,$L121,$K121,FALSE)*$S121*((1+'Inputs &amp; Summary'!$D$7)^AA$1))),IF($M121=Lists!$H$3,IF($K121&lt;1,((($R121*(1-$E121)+$Q121*(1-$F121))/$K121)*((1+'Inputs &amp; Summary'!$D$7)^AA$1)),((INT(AA$1/$K121)-INT((AA$1-1)/$K121))*($R121*(1-$E121)+$Q121*(1-$F121))*((1+'Inputs &amp; Summary'!$D$7)^AA$1))),((_xlfn.WEIBULL.DIST(AA$1,$L121,$K121,FALSE)*($R121*(1-$E121)+$Q121*(1-$F121))*((1+'Inputs &amp; Summary'!$D$7)^AA$1))))))</f>
        <v>0</v>
      </c>
      <c r="AB121" s="248">
        <f>$D121*IF(AB$1&gt;'Inputs &amp; Summary'!$D$5,0,IF(AB$1&gt;VLOOKUP($G121,Lists!$J$17:$K$21,2),IF($M121=Lists!$H$3,IF($K121&lt;1,(($S121/$K121)*((1+'Inputs &amp; Summary'!$D$7)^AB$1)),((INT(AB$1/$K121)-INT((AB$1-1)/$K121))*$S121*((1+'Inputs &amp; Summary'!$D$7)^AB$1))),(_xlfn.WEIBULL.DIST(AB$1,$L121,$K121,FALSE)*$S121*((1+'Inputs &amp; Summary'!$D$7)^AB$1))),IF($M121=Lists!$H$3,IF($K121&lt;1,((($R121*(1-$E121)+$Q121*(1-$F121))/$K121)*((1+'Inputs &amp; Summary'!$D$7)^AB$1)),((INT(AB$1/$K121)-INT((AB$1-1)/$K121))*($R121*(1-$E121)+$Q121*(1-$F121))*((1+'Inputs &amp; Summary'!$D$7)^AB$1))),((_xlfn.WEIBULL.DIST(AB$1,$L121,$K121,FALSE)*($R121*(1-$E121)+$Q121*(1-$F121))*((1+'Inputs &amp; Summary'!$D$7)^AB$1))))))</f>
        <v>0</v>
      </c>
      <c r="AC121" s="248">
        <f>$D121*IF(AC$1&gt;'Inputs &amp; Summary'!$D$5,0,IF(AC$1&gt;VLOOKUP($G121,Lists!$J$17:$K$21,2),IF($M121=Lists!$H$3,IF($K121&lt;1,(($S121/$K121)*((1+'Inputs &amp; Summary'!$D$7)^AC$1)),((INT(AC$1/$K121)-INT((AC$1-1)/$K121))*$S121*((1+'Inputs &amp; Summary'!$D$7)^AC$1))),(_xlfn.WEIBULL.DIST(AC$1,$L121,$K121,FALSE)*$S121*((1+'Inputs &amp; Summary'!$D$7)^AC$1))),IF($M121=Lists!$H$3,IF($K121&lt;1,((($R121*(1-$E121)+$Q121*(1-$F121))/$K121)*((1+'Inputs &amp; Summary'!$D$7)^AC$1)),((INT(AC$1/$K121)-INT((AC$1-1)/$K121))*($R121*(1-$E121)+$Q121*(1-$F121))*((1+'Inputs &amp; Summary'!$D$7)^AC$1))),((_xlfn.WEIBULL.DIST(AC$1,$L121,$K121,FALSE)*($R121*(1-$E121)+$Q121*(1-$F121))*((1+'Inputs &amp; Summary'!$D$7)^AC$1))))))</f>
        <v>0</v>
      </c>
      <c r="AD121" s="248">
        <f>$D121*IF(AD$1&gt;'Inputs &amp; Summary'!$D$5,0,IF(AD$1&gt;VLOOKUP($G121,Lists!$J$17:$K$21,2),IF($M121=Lists!$H$3,IF($K121&lt;1,(($S121/$K121)*((1+'Inputs &amp; Summary'!$D$7)^AD$1)),((INT(AD$1/$K121)-INT((AD$1-1)/$K121))*$S121*((1+'Inputs &amp; Summary'!$D$7)^AD$1))),(_xlfn.WEIBULL.DIST(AD$1,$L121,$K121,FALSE)*$S121*((1+'Inputs &amp; Summary'!$D$7)^AD$1))),IF($M121=Lists!$H$3,IF($K121&lt;1,((($R121*(1-$E121)+$Q121*(1-$F121))/$K121)*((1+'Inputs &amp; Summary'!$D$7)^AD$1)),((INT(AD$1/$K121)-INT((AD$1-1)/$K121))*($R121*(1-$E121)+$Q121*(1-$F121))*((1+'Inputs &amp; Summary'!$D$7)^AD$1))),((_xlfn.WEIBULL.DIST(AD$1,$L121,$K121,FALSE)*($R121*(1-$E121)+$Q121*(1-$F121))*((1+'Inputs &amp; Summary'!$D$7)^AD$1))))))</f>
        <v>0</v>
      </c>
      <c r="AE121" s="248">
        <f>$D121*IF(AE$1&gt;'Inputs &amp; Summary'!$D$5,0,IF(AE$1&gt;VLOOKUP($G121,Lists!$J$17:$K$21,2),IF($M121=Lists!$H$3,IF($K121&lt;1,(($S121/$K121)*((1+'Inputs &amp; Summary'!$D$7)^AE$1)),((INT(AE$1/$K121)-INT((AE$1-1)/$K121))*$S121*((1+'Inputs &amp; Summary'!$D$7)^AE$1))),(_xlfn.WEIBULL.DIST(AE$1,$L121,$K121,FALSE)*$S121*((1+'Inputs &amp; Summary'!$D$7)^AE$1))),IF($M121=Lists!$H$3,IF($K121&lt;1,((($R121*(1-$E121)+$Q121*(1-$F121))/$K121)*((1+'Inputs &amp; Summary'!$D$7)^AE$1)),((INT(AE$1/$K121)-INT((AE$1-1)/$K121))*($R121*(1-$E121)+$Q121*(1-$F121))*((1+'Inputs &amp; Summary'!$D$7)^AE$1))),((_xlfn.WEIBULL.DIST(AE$1,$L121,$K121,FALSE)*($R121*(1-$E121)+$Q121*(1-$F121))*((1+'Inputs &amp; Summary'!$D$7)^AE$1))))))</f>
        <v>0</v>
      </c>
      <c r="AF121" s="248">
        <f>$D121*IF(AF$1&gt;'Inputs &amp; Summary'!$D$5,0,IF(AF$1&gt;VLOOKUP($G121,Lists!$J$17:$K$21,2),IF($M121=Lists!$H$3,IF($K121&lt;1,(($S121/$K121)*((1+'Inputs &amp; Summary'!$D$7)^AF$1)),((INT(AF$1/$K121)-INT((AF$1-1)/$K121))*$S121*((1+'Inputs &amp; Summary'!$D$7)^AF$1))),(_xlfn.WEIBULL.DIST(AF$1,$L121,$K121,FALSE)*$S121*((1+'Inputs &amp; Summary'!$D$7)^AF$1))),IF($M121=Lists!$H$3,IF($K121&lt;1,((($R121*(1-$E121)+$Q121*(1-$F121))/$K121)*((1+'Inputs &amp; Summary'!$D$7)^AF$1)),((INT(AF$1/$K121)-INT((AF$1-1)/$K121))*($R121*(1-$E121)+$Q121*(1-$F121))*((1+'Inputs &amp; Summary'!$D$7)^AF$1))),((_xlfn.WEIBULL.DIST(AF$1,$L121,$K121,FALSE)*($R121*(1-$E121)+$Q121*(1-$F121))*((1+'Inputs &amp; Summary'!$D$7)^AF$1))))))</f>
        <v>0</v>
      </c>
      <c r="AG121" s="248">
        <f>$D121*IF(AG$1&gt;'Inputs &amp; Summary'!$D$5,0,IF(AG$1&gt;VLOOKUP($G121,Lists!$J$17:$K$21,2),IF($M121=Lists!$H$3,IF($K121&lt;1,(($S121/$K121)*((1+'Inputs &amp; Summary'!$D$7)^AG$1)),((INT(AG$1/$K121)-INT((AG$1-1)/$K121))*$S121*((1+'Inputs &amp; Summary'!$D$7)^AG$1))),(_xlfn.WEIBULL.DIST(AG$1,$L121,$K121,FALSE)*$S121*((1+'Inputs &amp; Summary'!$D$7)^AG$1))),IF($M121=Lists!$H$3,IF($K121&lt;1,((($R121*(1-$E121)+$Q121*(1-$F121))/$K121)*((1+'Inputs &amp; Summary'!$D$7)^AG$1)),((INT(AG$1/$K121)-INT((AG$1-1)/$K121))*($R121*(1-$E121)+$Q121*(1-$F121))*((1+'Inputs &amp; Summary'!$D$7)^AG$1))),((_xlfn.WEIBULL.DIST(AG$1,$L121,$K121,FALSE)*($R121*(1-$E121)+$Q121*(1-$F121))*((1+'Inputs &amp; Summary'!$D$7)^AG$1))))))</f>
        <v>0</v>
      </c>
      <c r="AH121" s="248">
        <f>$D121*IF(AH$1&gt;'Inputs &amp; Summary'!$D$5,0,IF(AH$1&gt;VLOOKUP($G121,Lists!$J$17:$K$21,2),IF($M121=Lists!$H$3,IF($K121&lt;1,(($S121/$K121)*((1+'Inputs &amp; Summary'!$D$7)^AH$1)),((INT(AH$1/$K121)-INT((AH$1-1)/$K121))*$S121*((1+'Inputs &amp; Summary'!$D$7)^AH$1))),(_xlfn.WEIBULL.DIST(AH$1,$L121,$K121,FALSE)*$S121*((1+'Inputs &amp; Summary'!$D$7)^AH$1))),IF($M121=Lists!$H$3,IF($K121&lt;1,((($R121*(1-$E121)+$Q121*(1-$F121))/$K121)*((1+'Inputs &amp; Summary'!$D$7)^AH$1)),((INT(AH$1/$K121)-INT((AH$1-1)/$K121))*($R121*(1-$E121)+$Q121*(1-$F121))*((1+'Inputs &amp; Summary'!$D$7)^AH$1))),((_xlfn.WEIBULL.DIST(AH$1,$L121,$K121,FALSE)*($R121*(1-$E121)+$Q121*(1-$F121))*((1+'Inputs &amp; Summary'!$D$7)^AH$1))))))</f>
        <v>0</v>
      </c>
      <c r="AI121" s="248">
        <f>$D121*IF(AI$1&gt;'Inputs &amp; Summary'!$D$5,0,IF(AI$1&gt;VLOOKUP($G121,Lists!$J$17:$K$21,2),IF($M121=Lists!$H$3,IF($K121&lt;1,(($S121/$K121)*((1+'Inputs &amp; Summary'!$D$7)^AI$1)),((INT(AI$1/$K121)-INT((AI$1-1)/$K121))*$S121*((1+'Inputs &amp; Summary'!$D$7)^AI$1))),(_xlfn.WEIBULL.DIST(AI$1,$L121,$K121,FALSE)*$S121*((1+'Inputs &amp; Summary'!$D$7)^AI$1))),IF($M121=Lists!$H$3,IF($K121&lt;1,((($R121*(1-$E121)+$Q121*(1-$F121))/$K121)*((1+'Inputs &amp; Summary'!$D$7)^AI$1)),((INT(AI$1/$K121)-INT((AI$1-1)/$K121))*($R121*(1-$E121)+$Q121*(1-$F121))*((1+'Inputs &amp; Summary'!$D$7)^AI$1))),((_xlfn.WEIBULL.DIST(AI$1,$L121,$K121,FALSE)*($R121*(1-$E121)+$Q121*(1-$F121))*((1+'Inputs &amp; Summary'!$D$7)^AI$1))))))</f>
        <v>0</v>
      </c>
      <c r="AJ121" s="248">
        <f>$D121*IF(AJ$1&gt;'Inputs &amp; Summary'!$D$5,0,IF(AJ$1&gt;VLOOKUP($G121,Lists!$J$17:$K$21,2),IF($M121=Lists!$H$3,IF($K121&lt;1,(($S121/$K121)*((1+'Inputs &amp; Summary'!$D$7)^AJ$1)),((INT(AJ$1/$K121)-INT((AJ$1-1)/$K121))*$S121*((1+'Inputs &amp; Summary'!$D$7)^AJ$1))),(_xlfn.WEIBULL.DIST(AJ$1,$L121,$K121,FALSE)*$S121*((1+'Inputs &amp; Summary'!$D$7)^AJ$1))),IF($M121=Lists!$H$3,IF($K121&lt;1,((($R121*(1-$E121)+$Q121*(1-$F121))/$K121)*((1+'Inputs &amp; Summary'!$D$7)^AJ$1)),((INT(AJ$1/$K121)-INT((AJ$1-1)/$K121))*($R121*(1-$E121)+$Q121*(1-$F121))*((1+'Inputs &amp; Summary'!$D$7)^AJ$1))),((_xlfn.WEIBULL.DIST(AJ$1,$L121,$K121,FALSE)*($R121*(1-$E121)+$Q121*(1-$F121))*((1+'Inputs &amp; Summary'!$D$7)^AJ$1))))))</f>
        <v>0</v>
      </c>
      <c r="AK121" s="248">
        <f>$D121*IF(AK$1&gt;'Inputs &amp; Summary'!$D$5,0,IF(AK$1&gt;VLOOKUP($G121,Lists!$J$17:$K$21,2),IF($M121=Lists!$H$3,IF($K121&lt;1,(($S121/$K121)*((1+'Inputs &amp; Summary'!$D$7)^AK$1)),((INT(AK$1/$K121)-INT((AK$1-1)/$K121))*$S121*((1+'Inputs &amp; Summary'!$D$7)^AK$1))),(_xlfn.WEIBULL.DIST(AK$1,$L121,$K121,FALSE)*$S121*((1+'Inputs &amp; Summary'!$D$7)^AK$1))),IF($M121=Lists!$H$3,IF($K121&lt;1,((($R121*(1-$E121)+$Q121*(1-$F121))/$K121)*((1+'Inputs &amp; Summary'!$D$7)^AK$1)),((INT(AK$1/$K121)-INT((AK$1-1)/$K121))*($R121*(1-$E121)+$Q121*(1-$F121))*((1+'Inputs &amp; Summary'!$D$7)^AK$1))),((_xlfn.WEIBULL.DIST(AK$1,$L121,$K121,FALSE)*($R121*(1-$E121)+$Q121*(1-$F121))*((1+'Inputs &amp; Summary'!$D$7)^AK$1))))))</f>
        <v>0</v>
      </c>
      <c r="AL121" s="248">
        <f>$D121*IF(AL$1&gt;'Inputs &amp; Summary'!$D$5,0,IF(AL$1&gt;VLOOKUP($G121,Lists!$J$17:$K$21,2),IF($M121=Lists!$H$3,IF($K121&lt;1,(($S121/$K121)*((1+'Inputs &amp; Summary'!$D$7)^AL$1)),((INT(AL$1/$K121)-INT((AL$1-1)/$K121))*$S121*((1+'Inputs &amp; Summary'!$D$7)^AL$1))),(_xlfn.WEIBULL.DIST(AL$1,$L121,$K121,FALSE)*$S121*((1+'Inputs &amp; Summary'!$D$7)^AL$1))),IF($M121=Lists!$H$3,IF($K121&lt;1,((($R121*(1-$E121)+$Q121*(1-$F121))/$K121)*((1+'Inputs &amp; Summary'!$D$7)^AL$1)),((INT(AL$1/$K121)-INT((AL$1-1)/$K121))*($R121*(1-$E121)+$Q121*(1-$F121))*((1+'Inputs &amp; Summary'!$D$7)^AL$1))),((_xlfn.WEIBULL.DIST(AL$1,$L121,$K121,FALSE)*($R121*(1-$E121)+$Q121*(1-$F121))*((1+'Inputs &amp; Summary'!$D$7)^AL$1))))))</f>
        <v>0</v>
      </c>
      <c r="AM121" s="248">
        <f>$D121*IF(AM$1&gt;'Inputs &amp; Summary'!$D$5,0,IF(AM$1&gt;VLOOKUP($G121,Lists!$J$17:$K$21,2),IF($M121=Lists!$H$3,IF($K121&lt;1,(($S121/$K121)*((1+'Inputs &amp; Summary'!$D$7)^AM$1)),((INT(AM$1/$K121)-INT((AM$1-1)/$K121))*$S121*((1+'Inputs &amp; Summary'!$D$7)^AM$1))),(_xlfn.WEIBULL.DIST(AM$1,$L121,$K121,FALSE)*$S121*((1+'Inputs &amp; Summary'!$D$7)^AM$1))),IF($M121=Lists!$H$3,IF($K121&lt;1,((($R121*(1-$E121)+$Q121*(1-$F121))/$K121)*((1+'Inputs &amp; Summary'!$D$7)^AM$1)),((INT(AM$1/$K121)-INT((AM$1-1)/$K121))*($R121*(1-$E121)+$Q121*(1-$F121))*((1+'Inputs &amp; Summary'!$D$7)^AM$1))),((_xlfn.WEIBULL.DIST(AM$1,$L121,$K121,FALSE)*($R121*(1-$E121)+$Q121*(1-$F121))*((1+'Inputs &amp; Summary'!$D$7)^AM$1))))))</f>
        <v>0</v>
      </c>
      <c r="AN121" s="248">
        <f>$D121*IF(AN$1&gt;'Inputs &amp; Summary'!$D$5,0,IF(AN$1&gt;VLOOKUP($G121,Lists!$J$17:$K$21,2),IF($M121=Lists!$H$3,IF($K121&lt;1,(($S121/$K121)*((1+'Inputs &amp; Summary'!$D$7)^AN$1)),((INT(AN$1/$K121)-INT((AN$1-1)/$K121))*$S121*((1+'Inputs &amp; Summary'!$D$7)^AN$1))),(_xlfn.WEIBULL.DIST(AN$1,$L121,$K121,FALSE)*$S121*((1+'Inputs &amp; Summary'!$D$7)^AN$1))),IF($M121=Lists!$H$3,IF($K121&lt;1,((($R121*(1-$E121)+$Q121*(1-$F121))/$K121)*((1+'Inputs &amp; Summary'!$D$7)^AN$1)),((INT(AN$1/$K121)-INT((AN$1-1)/$K121))*($R121*(1-$E121)+$Q121*(1-$F121))*((1+'Inputs &amp; Summary'!$D$7)^AN$1))),((_xlfn.WEIBULL.DIST(AN$1,$L121,$K121,FALSE)*($R121*(1-$E121)+$Q121*(1-$F121))*((1+'Inputs &amp; Summary'!$D$7)^AN$1))))))</f>
        <v>0</v>
      </c>
      <c r="AO121" s="248">
        <f>$D121*IF(AO$1&gt;'Inputs &amp; Summary'!$D$5,0,IF(AO$1&gt;VLOOKUP($G121,Lists!$J$17:$K$21,2),IF($M121=Lists!$H$3,IF($K121&lt;1,(($S121/$K121)*((1+'Inputs &amp; Summary'!$D$7)^AO$1)),((INT(AO$1/$K121)-INT((AO$1-1)/$K121))*$S121*((1+'Inputs &amp; Summary'!$D$7)^AO$1))),(_xlfn.WEIBULL.DIST(AO$1,$L121,$K121,FALSE)*$S121*((1+'Inputs &amp; Summary'!$D$7)^AO$1))),IF($M121=Lists!$H$3,IF($K121&lt;1,((($R121*(1-$E121)+$Q121*(1-$F121))/$K121)*((1+'Inputs &amp; Summary'!$D$7)^AO$1)),((INT(AO$1/$K121)-INT((AO$1-1)/$K121))*($R121*(1-$E121)+$Q121*(1-$F121))*((1+'Inputs &amp; Summary'!$D$7)^AO$1))),((_xlfn.WEIBULL.DIST(AO$1,$L121,$K121,FALSE)*($R121*(1-$E121)+$Q121*(1-$F121))*((1+'Inputs &amp; Summary'!$D$7)^AO$1))))))</f>
        <v>0</v>
      </c>
      <c r="AP121" s="248">
        <f>$D121*IF(AP$1&gt;'Inputs &amp; Summary'!$D$5,0,IF(AP$1&gt;VLOOKUP($G121,Lists!$J$17:$K$21,2),IF($M121=Lists!$H$3,IF($K121&lt;1,(($S121/$K121)*((1+'Inputs &amp; Summary'!$D$7)^AP$1)),((INT(AP$1/$K121)-INT((AP$1-1)/$K121))*$S121*((1+'Inputs &amp; Summary'!$D$7)^AP$1))),(_xlfn.WEIBULL.DIST(AP$1,$L121,$K121,FALSE)*$S121*((1+'Inputs &amp; Summary'!$D$7)^AP$1))),IF($M121=Lists!$H$3,IF($K121&lt;1,((($R121*(1-$E121)+$Q121*(1-$F121))/$K121)*((1+'Inputs &amp; Summary'!$D$7)^AP$1)),((INT(AP$1/$K121)-INT((AP$1-1)/$K121))*($R121*(1-$E121)+$Q121*(1-$F121))*((1+'Inputs &amp; Summary'!$D$7)^AP$1))),((_xlfn.WEIBULL.DIST(AP$1,$L121,$K121,FALSE)*($R121*(1-$E121)+$Q121*(1-$F121))*((1+'Inputs &amp; Summary'!$D$7)^AP$1))))))</f>
        <v>0</v>
      </c>
      <c r="AQ121" s="248">
        <f>$D121*IF(AQ$1&gt;'Inputs &amp; Summary'!$D$5,0,IF(AQ$1&gt;VLOOKUP($G121,Lists!$J$17:$K$21,2),IF($M121=Lists!$H$3,IF($K121&lt;1,(($S121/$K121)*((1+'Inputs &amp; Summary'!$D$7)^AQ$1)),((INT(AQ$1/$K121)-INT((AQ$1-1)/$K121))*$S121*((1+'Inputs &amp; Summary'!$D$7)^AQ$1))),(_xlfn.WEIBULL.DIST(AQ$1,$L121,$K121,FALSE)*$S121*((1+'Inputs &amp; Summary'!$D$7)^AQ$1))),IF($M121=Lists!$H$3,IF($K121&lt;1,((($R121*(1-$E121)+$Q121*(1-$F121))/$K121)*((1+'Inputs &amp; Summary'!$D$7)^AQ$1)),((INT(AQ$1/$K121)-INT((AQ$1-1)/$K121))*($R121*(1-$E121)+$Q121*(1-$F121))*((1+'Inputs &amp; Summary'!$D$7)^AQ$1))),((_xlfn.WEIBULL.DIST(AQ$1,$L121,$K121,FALSE)*($R121*(1-$E121)+$Q121*(1-$F121))*((1+'Inputs &amp; Summary'!$D$7)^AQ$1))))))</f>
        <v>0</v>
      </c>
      <c r="AR121" s="248">
        <f>$D121*IF(AR$1&gt;'Inputs &amp; Summary'!$D$5,0,IF(AR$1&gt;VLOOKUP($G121,Lists!$J$17:$K$21,2),IF($M121=Lists!$H$3,IF($K121&lt;1,(($S121/$K121)*((1+'Inputs &amp; Summary'!$D$7)^AR$1)),((INT(AR$1/$K121)-INT((AR$1-1)/$K121))*$S121*((1+'Inputs &amp; Summary'!$D$7)^AR$1))),(_xlfn.WEIBULL.DIST(AR$1,$L121,$K121,FALSE)*$S121*((1+'Inputs &amp; Summary'!$D$7)^AR$1))),IF($M121=Lists!$H$3,IF($K121&lt;1,((($R121*(1-$E121)+$Q121*(1-$F121))/$K121)*((1+'Inputs &amp; Summary'!$D$7)^AR$1)),((INT(AR$1/$K121)-INT((AR$1-1)/$K121))*($R121*(1-$E121)+$Q121*(1-$F121))*((1+'Inputs &amp; Summary'!$D$7)^AR$1))),((_xlfn.WEIBULL.DIST(AR$1,$L121,$K121,FALSE)*($R121*(1-$E121)+$Q121*(1-$F121))*((1+'Inputs &amp; Summary'!$D$7)^AR$1))))))</f>
        <v>0</v>
      </c>
      <c r="AS121" s="248">
        <f>$D121*IF(AS$1&gt;'Inputs &amp; Summary'!$D$5,0,IF(AS$1&gt;VLOOKUP($G121,Lists!$J$17:$K$21,2),IF($M121=Lists!$H$3,IF($K121&lt;1,(($S121/$K121)*((1+'Inputs &amp; Summary'!$D$7)^AS$1)),((INT(AS$1/$K121)-INT((AS$1-1)/$K121))*$S121*((1+'Inputs &amp; Summary'!$D$7)^AS$1))),(_xlfn.WEIBULL.DIST(AS$1,$L121,$K121,FALSE)*$S121*((1+'Inputs &amp; Summary'!$D$7)^AS$1))),IF($M121=Lists!$H$3,IF($K121&lt;1,((($R121*(1-$E121)+$Q121*(1-$F121))/$K121)*((1+'Inputs &amp; Summary'!$D$7)^AS$1)),((INT(AS$1/$K121)-INT((AS$1-1)/$K121))*($R121*(1-$E121)+$Q121*(1-$F121))*((1+'Inputs &amp; Summary'!$D$7)^AS$1))),((_xlfn.WEIBULL.DIST(AS$1,$L121,$K121,FALSE)*($R121*(1-$E121)+$Q121*(1-$F121))*((1+'Inputs &amp; Summary'!$D$7)^AS$1))))))</f>
        <v>0</v>
      </c>
      <c r="AT121" s="248">
        <f>$D121*IF(AT$1&gt;'Inputs &amp; Summary'!$D$5,0,IF(AT$1&gt;VLOOKUP($G121,Lists!$J$17:$K$21,2),IF($M121=Lists!$H$3,IF($K121&lt;1,(($S121/$K121)*((1+'Inputs &amp; Summary'!$D$7)^AT$1)),((INT(AT$1/$K121)-INT((AT$1-1)/$K121))*$S121*((1+'Inputs &amp; Summary'!$D$7)^AT$1))),(_xlfn.WEIBULL.DIST(AT$1,$L121,$K121,FALSE)*$S121*((1+'Inputs &amp; Summary'!$D$7)^AT$1))),IF($M121=Lists!$H$3,IF($K121&lt;1,((($R121*(1-$E121)+$Q121*(1-$F121))/$K121)*((1+'Inputs &amp; Summary'!$D$7)^AT$1)),((INT(AT$1/$K121)-INT((AT$1-1)/$K121))*($R121*(1-$E121)+$Q121*(1-$F121))*((1+'Inputs &amp; Summary'!$D$7)^AT$1))),((_xlfn.WEIBULL.DIST(AT$1,$L121,$K121,FALSE)*($R121*(1-$E121)+$Q121*(1-$F121))*((1+'Inputs &amp; Summary'!$D$7)^AT$1))))))</f>
        <v>0</v>
      </c>
      <c r="AU121" s="248">
        <f>$D121*IF(AU$1&gt;'Inputs &amp; Summary'!$D$5,0,IF(AU$1&gt;VLOOKUP($G121,Lists!$J$17:$K$21,2),IF($M121=Lists!$H$3,IF($K121&lt;1,(($S121/$K121)*((1+'Inputs &amp; Summary'!$D$7)^AU$1)),((INT(AU$1/$K121)-INT((AU$1-1)/$K121))*$S121*((1+'Inputs &amp; Summary'!$D$7)^AU$1))),(_xlfn.WEIBULL.DIST(AU$1,$L121,$K121,FALSE)*$S121*((1+'Inputs &amp; Summary'!$D$7)^AU$1))),IF($M121=Lists!$H$3,IF($K121&lt;1,((($R121*(1-$E121)+$Q121*(1-$F121))/$K121)*((1+'Inputs &amp; Summary'!$D$7)^AU$1)),((INT(AU$1/$K121)-INT((AU$1-1)/$K121))*($R121*(1-$E121)+$Q121*(1-$F121))*((1+'Inputs &amp; Summary'!$D$7)^AU$1))),((_xlfn.WEIBULL.DIST(AU$1,$L121,$K121,FALSE)*($R121*(1-$E121)+$Q121*(1-$F121))*((1+'Inputs &amp; Summary'!$D$7)^AU$1))))))</f>
        <v>0</v>
      </c>
      <c r="AV121" s="248">
        <f>$D121*IF(AV$1&gt;'Inputs &amp; Summary'!$D$5,0,IF(AV$1&gt;VLOOKUP($G121,Lists!$J$17:$K$21,2),IF($M121=Lists!$H$3,IF($K121&lt;1,(($S121/$K121)*((1+'Inputs &amp; Summary'!$D$7)^AV$1)),((INT(AV$1/$K121)-INT((AV$1-1)/$K121))*$S121*((1+'Inputs &amp; Summary'!$D$7)^AV$1))),(_xlfn.WEIBULL.DIST(AV$1,$L121,$K121,FALSE)*$S121*((1+'Inputs &amp; Summary'!$D$7)^AV$1))),IF($M121=Lists!$H$3,IF($K121&lt;1,((($R121*(1-$E121)+$Q121*(1-$F121))/$K121)*((1+'Inputs &amp; Summary'!$D$7)^AV$1)),((INT(AV$1/$K121)-INT((AV$1-1)/$K121))*($R121*(1-$E121)+$Q121*(1-$F121))*((1+'Inputs &amp; Summary'!$D$7)^AV$1))),((_xlfn.WEIBULL.DIST(AV$1,$L121,$K121,FALSE)*($R121*(1-$E121)+$Q121*(1-$F121))*((1+'Inputs &amp; Summary'!$D$7)^AV$1))))))</f>
        <v>0</v>
      </c>
      <c r="AW121" s="248">
        <f>$D121*IF(AW$1&gt;'Inputs &amp; Summary'!$D$5,0,IF(AW$1&gt;VLOOKUP($G121,Lists!$J$17:$K$21,2),IF($M121=Lists!$H$3,IF($K121&lt;1,(($S121/$K121)*((1+'Inputs &amp; Summary'!$D$7)^AW$1)),((INT(AW$1/$K121)-INT((AW$1-1)/$K121))*$S121*((1+'Inputs &amp; Summary'!$D$7)^AW$1))),(_xlfn.WEIBULL.DIST(AW$1,$L121,$K121,FALSE)*$S121*((1+'Inputs &amp; Summary'!$D$7)^AW$1))),IF($M121=Lists!$H$3,IF($K121&lt;1,((($R121*(1-$E121)+$Q121*(1-$F121))/$K121)*((1+'Inputs &amp; Summary'!$D$7)^AW$1)),((INT(AW$1/$K121)-INT((AW$1-1)/$K121))*($R121*(1-$E121)+$Q121*(1-$F121))*((1+'Inputs &amp; Summary'!$D$7)^AW$1))),((_xlfn.WEIBULL.DIST(AW$1,$L121,$K121,FALSE)*($R121*(1-$E121)+$Q121*(1-$F121))*((1+'Inputs &amp; Summary'!$D$7)^AW$1))))))</f>
        <v>0</v>
      </c>
      <c r="AX121" s="248">
        <f>$D121*IF(AX$1&gt;'Inputs &amp; Summary'!$D$5,0,IF(AX$1&gt;VLOOKUP($G121,Lists!$J$17:$K$21,2),IF($M121=Lists!$H$3,IF($K121&lt;1,(($S121/$K121)*((1+'Inputs &amp; Summary'!$D$7)^AX$1)),((INT(AX$1/$K121)-INT((AX$1-1)/$K121))*$S121*((1+'Inputs &amp; Summary'!$D$7)^AX$1))),(_xlfn.WEIBULL.DIST(AX$1,$L121,$K121,FALSE)*$S121*((1+'Inputs &amp; Summary'!$D$7)^AX$1))),IF($M121=Lists!$H$3,IF($K121&lt;1,((($R121*(1-$E121)+$Q121*(1-$F121))/$K121)*((1+'Inputs &amp; Summary'!$D$7)^AX$1)),((INT(AX$1/$K121)-INT((AX$1-1)/$K121))*($R121*(1-$E121)+$Q121*(1-$F121))*((1+'Inputs &amp; Summary'!$D$7)^AX$1))),((_xlfn.WEIBULL.DIST(AX$1,$L121,$K121,FALSE)*($R121*(1-$E121)+$Q121*(1-$F121))*((1+'Inputs &amp; Summary'!$D$7)^AX$1))))))</f>
        <v>0</v>
      </c>
      <c r="AY121" s="248">
        <f>$D121*IF(AY$1&gt;'Inputs &amp; Summary'!$D$5,0,IF(AY$1&gt;VLOOKUP($G121,Lists!$J$17:$K$21,2),IF($M121=Lists!$H$3,IF($K121&lt;1,(($S121/$K121)*((1+'Inputs &amp; Summary'!$D$7)^AY$1)),((INT(AY$1/$K121)-INT((AY$1-1)/$K121))*$S121*((1+'Inputs &amp; Summary'!$D$7)^AY$1))),(_xlfn.WEIBULL.DIST(AY$1,$L121,$K121,FALSE)*$S121*((1+'Inputs &amp; Summary'!$D$7)^AY$1))),IF($M121=Lists!$H$3,IF($K121&lt;1,((($R121*(1-$E121)+$Q121*(1-$F121))/$K121)*((1+'Inputs &amp; Summary'!$D$7)^AY$1)),((INT(AY$1/$K121)-INT((AY$1-1)/$K121))*($R121*(1-$E121)+$Q121*(1-$F121))*((1+'Inputs &amp; Summary'!$D$7)^AY$1))),((_xlfn.WEIBULL.DIST(AY$1,$L121,$K121,FALSE)*($R121*(1-$E121)+$Q121*(1-$F121))*((1+'Inputs &amp; Summary'!$D$7)^AY$1))))))</f>
        <v>0</v>
      </c>
      <c r="AZ121" s="248">
        <f>$D121*IF(AZ$1&gt;'Inputs &amp; Summary'!$D$5,0,IF(AZ$1&gt;VLOOKUP($G121,Lists!$J$17:$K$21,2),IF($M121=Lists!$H$3,IF($K121&lt;1,(($S121/$K121)*((1+'Inputs &amp; Summary'!$D$7)^AZ$1)),((INT(AZ$1/$K121)-INT((AZ$1-1)/$K121))*$S121*((1+'Inputs &amp; Summary'!$D$7)^AZ$1))),(_xlfn.WEIBULL.DIST(AZ$1,$L121,$K121,FALSE)*$S121*((1+'Inputs &amp; Summary'!$D$7)^AZ$1))),IF($M121=Lists!$H$3,IF($K121&lt;1,((($R121*(1-$E121)+$Q121*(1-$F121))/$K121)*((1+'Inputs &amp; Summary'!$D$7)^AZ$1)),((INT(AZ$1/$K121)-INT((AZ$1-1)/$K121))*($R121*(1-$E121)+$Q121*(1-$F121))*((1+'Inputs &amp; Summary'!$D$7)^AZ$1))),((_xlfn.WEIBULL.DIST(AZ$1,$L121,$K121,FALSE)*($R121*(1-$E121)+$Q121*(1-$F121))*((1+'Inputs &amp; Summary'!$D$7)^AZ$1))))))</f>
        <v>0</v>
      </c>
      <c r="BA121" s="248">
        <f>$D121*IF(BA$1&gt;'Inputs &amp; Summary'!$D$5,0,IF(BA$1&gt;VLOOKUP($G121,Lists!$J$17:$K$21,2),IF($M121=Lists!$H$3,IF($K121&lt;1,(($S121/$K121)*((1+'Inputs &amp; Summary'!$D$7)^BA$1)),((INT(BA$1/$K121)-INT((BA$1-1)/$K121))*$S121*((1+'Inputs &amp; Summary'!$D$7)^BA$1))),(_xlfn.WEIBULL.DIST(BA$1,$L121,$K121,FALSE)*$S121*((1+'Inputs &amp; Summary'!$D$7)^BA$1))),IF($M121=Lists!$H$3,IF($K121&lt;1,((($R121*(1-$E121)+$Q121*(1-$F121))/$K121)*((1+'Inputs &amp; Summary'!$D$7)^BA$1)),((INT(BA$1/$K121)-INT((BA$1-1)/$K121))*($R121*(1-$E121)+$Q121*(1-$F121))*((1+'Inputs &amp; Summary'!$D$7)^BA$1))),((_xlfn.WEIBULL.DIST(BA$1,$L121,$K121,FALSE)*($R121*(1-$E121)+$Q121*(1-$F121))*((1+'Inputs &amp; Summary'!$D$7)^BA$1))))))</f>
        <v>0</v>
      </c>
      <c r="BB121" s="248">
        <f>$D121*IF(BB$1&gt;'Inputs &amp; Summary'!$D$5,0,IF(BB$1&gt;VLOOKUP($G121,Lists!$J$17:$K$21,2),IF($M121=Lists!$H$3,IF($K121&lt;1,(($S121/$K121)*((1+'Inputs &amp; Summary'!$D$7)^BB$1)),((INT(BB$1/$K121)-INT((BB$1-1)/$K121))*$S121*((1+'Inputs &amp; Summary'!$D$7)^BB$1))),(_xlfn.WEIBULL.DIST(BB$1,$L121,$K121,FALSE)*$S121*((1+'Inputs &amp; Summary'!$D$7)^BB$1))),IF($M121=Lists!$H$3,IF($K121&lt;1,((($R121*(1-$E121)+$Q121*(1-$F121))/$K121)*((1+'Inputs &amp; Summary'!$D$7)^BB$1)),((INT(BB$1/$K121)-INT((BB$1-1)/$K121))*($R121*(1-$E121)+$Q121*(1-$F121))*((1+'Inputs &amp; Summary'!$D$7)^BB$1))),((_xlfn.WEIBULL.DIST(BB$1,$L121,$K121,FALSE)*($R121*(1-$E121)+$Q121*(1-$F121))*((1+'Inputs &amp; Summary'!$D$7)^BB$1))))))</f>
        <v>0</v>
      </c>
      <c r="BC121" s="248">
        <f>$D121*IF(BC$1&gt;'Inputs &amp; Summary'!$D$5,0,IF(BC$1&gt;VLOOKUP($G121,Lists!$J$17:$K$21,2),IF($M121=Lists!$H$3,IF($K121&lt;1,(($S121/$K121)*((1+'Inputs &amp; Summary'!$D$7)^BC$1)),((INT(BC$1/$K121)-INT((BC$1-1)/$K121))*$S121*((1+'Inputs &amp; Summary'!$D$7)^BC$1))),(_xlfn.WEIBULL.DIST(BC$1,$L121,$K121,FALSE)*$S121*((1+'Inputs &amp; Summary'!$D$7)^BC$1))),IF($M121=Lists!$H$3,IF($K121&lt;1,((($R121*(1-$E121)+$Q121*(1-$F121))/$K121)*((1+'Inputs &amp; Summary'!$D$7)^BC$1)),((INT(BC$1/$K121)-INT((BC$1-1)/$K121))*($R121*(1-$E121)+$Q121*(1-$F121))*((1+'Inputs &amp; Summary'!$D$7)^BC$1))),((_xlfn.WEIBULL.DIST(BC$1,$L121,$K121,FALSE)*($R121*(1-$E121)+$Q121*(1-$F121))*((1+'Inputs &amp; Summary'!$D$7)^BC$1))))))</f>
        <v>0</v>
      </c>
      <c r="BD121" s="248">
        <f>$D121*IF(BD$1&gt;'Inputs &amp; Summary'!$D$5,0,IF(BD$1&gt;VLOOKUP($G121,Lists!$J$17:$K$21,2),IF($M121=Lists!$H$3,IF($K121&lt;1,(($S121/$K121)*((1+'Inputs &amp; Summary'!$D$7)^BD$1)),((INT(BD$1/$K121)-INT((BD$1-1)/$K121))*$S121*((1+'Inputs &amp; Summary'!$D$7)^BD$1))),(_xlfn.WEIBULL.DIST(BD$1,$L121,$K121,FALSE)*$S121*((1+'Inputs &amp; Summary'!$D$7)^BD$1))),IF($M121=Lists!$H$3,IF($K121&lt;1,((($R121*(1-$E121)+$Q121*(1-$F121))/$K121)*((1+'Inputs &amp; Summary'!$D$7)^BD$1)),((INT(BD$1/$K121)-INT((BD$1-1)/$K121))*($R121*(1-$E121)+$Q121*(1-$F121))*((1+'Inputs &amp; Summary'!$D$7)^BD$1))),((_xlfn.WEIBULL.DIST(BD$1,$L121,$K121,FALSE)*($R121*(1-$E121)+$Q121*(1-$F121))*((1+'Inputs &amp; Summary'!$D$7)^BD$1))))))</f>
        <v>0</v>
      </c>
      <c r="BE121" s="248">
        <f>$D121*IF(BE$1&gt;'Inputs &amp; Summary'!$D$5,0,IF(BE$1&gt;VLOOKUP($G121,Lists!$J$17:$K$21,2),IF($M121=Lists!$H$3,IF($K121&lt;1,(($S121/$K121)*((1+'Inputs &amp; Summary'!$D$7)^BE$1)),((INT(BE$1/$K121)-INT((BE$1-1)/$K121))*$S121*((1+'Inputs &amp; Summary'!$D$7)^BE$1))),(_xlfn.WEIBULL.DIST(BE$1,$L121,$K121,FALSE)*$S121*((1+'Inputs &amp; Summary'!$D$7)^BE$1))),IF($M121=Lists!$H$3,IF($K121&lt;1,((($R121*(1-$E121)+$Q121*(1-$F121))/$K121)*((1+'Inputs &amp; Summary'!$D$7)^BE$1)),((INT(BE$1/$K121)-INT((BE$1-1)/$K121))*($R121*(1-$E121)+$Q121*(1-$F121))*((1+'Inputs &amp; Summary'!$D$7)^BE$1))),((_xlfn.WEIBULL.DIST(BE$1,$L121,$K121,FALSE)*($R121*(1-$E121)+$Q121*(1-$F121))*((1+'Inputs &amp; Summary'!$D$7)^BE$1))))))</f>
        <v>0</v>
      </c>
      <c r="BF121" s="248">
        <f>$D121*IF(BF$1&gt;'Inputs &amp; Summary'!$D$5,0,IF(BF$1&gt;VLOOKUP($G121,Lists!$J$17:$K$21,2),IF($M121=Lists!$H$3,IF($K121&lt;1,(($S121/$K121)*((1+'Inputs &amp; Summary'!$D$7)^BF$1)),((INT(BF$1/$K121)-INT((BF$1-1)/$K121))*$S121*((1+'Inputs &amp; Summary'!$D$7)^BF$1))),(_xlfn.WEIBULL.DIST(BF$1,$L121,$K121,FALSE)*$S121*((1+'Inputs &amp; Summary'!$D$7)^BF$1))),IF($M121=Lists!$H$3,IF($K121&lt;1,((($R121*(1-$E121)+$Q121*(1-$F121))/$K121)*((1+'Inputs &amp; Summary'!$D$7)^BF$1)),((INT(BF$1/$K121)-INT((BF$1-1)/$K121))*($R121*(1-$E121)+$Q121*(1-$F121))*((1+'Inputs &amp; Summary'!$D$7)^BF$1))),((_xlfn.WEIBULL.DIST(BF$1,$L121,$K121,FALSE)*($R121*(1-$E121)+$Q121*(1-$F121))*((1+'Inputs &amp; Summary'!$D$7)^BF$1))))))</f>
        <v>0</v>
      </c>
      <c r="BG121" s="248">
        <f>$D121*IF(BG$1&gt;'Inputs &amp; Summary'!$D$5,0,IF(BG$1&gt;VLOOKUP($G121,Lists!$J$17:$K$21,2),IF($M121=Lists!$H$3,IF($K121&lt;1,(($S121/$K121)*((1+'Inputs &amp; Summary'!$D$7)^BG$1)),((INT(BG$1/$K121)-INT((BG$1-1)/$K121))*$S121*((1+'Inputs &amp; Summary'!$D$7)^BG$1))),(_xlfn.WEIBULL.DIST(BG$1,$L121,$K121,FALSE)*$S121*((1+'Inputs &amp; Summary'!$D$7)^BG$1))),IF($M121=Lists!$H$3,IF($K121&lt;1,((($R121*(1-$E121)+$Q121*(1-$F121))/$K121)*((1+'Inputs &amp; Summary'!$D$7)^BG$1)),((INT(BG$1/$K121)-INT((BG$1-1)/$K121))*($R121*(1-$E121)+$Q121*(1-$F121))*((1+'Inputs &amp; Summary'!$D$7)^BG$1))),((_xlfn.WEIBULL.DIST(BG$1,$L121,$K121,FALSE)*($R121*(1-$E121)+$Q121*(1-$F121))*((1+'Inputs &amp; Summary'!$D$7)^BG$1))))))</f>
        <v>0</v>
      </c>
      <c r="BH121" s="248">
        <f>$D121*IF(BH$1&gt;'Inputs &amp; Summary'!$D$5,0,IF(BH$1&gt;VLOOKUP($G121,Lists!$J$17:$K$21,2),IF($M121=Lists!$H$3,IF($K121&lt;1,(($S121/$K121)*((1+'Inputs &amp; Summary'!$D$7)^BH$1)),((INT(BH$1/$K121)-INT((BH$1-1)/$K121))*$S121*((1+'Inputs &amp; Summary'!$D$7)^BH$1))),(_xlfn.WEIBULL.DIST(BH$1,$L121,$K121,FALSE)*$S121*((1+'Inputs &amp; Summary'!$D$7)^BH$1))),IF($M121=Lists!$H$3,IF($K121&lt;1,((($R121*(1-$E121)+$Q121*(1-$F121))/$K121)*((1+'Inputs &amp; Summary'!$D$7)^BH$1)),((INT(BH$1/$K121)-INT((BH$1-1)/$K121))*($R121*(1-$E121)+$Q121*(1-$F121))*((1+'Inputs &amp; Summary'!$D$7)^BH$1))),((_xlfn.WEIBULL.DIST(BH$1,$L121,$K121,FALSE)*($R121*(1-$E121)+$Q121*(1-$F121))*((1+'Inputs &amp; Summary'!$D$7)^BH$1))))))</f>
        <v>0</v>
      </c>
      <c r="BI121" s="248">
        <f>$D121*IF(BI$1&gt;'Inputs &amp; Summary'!$D$5,0,IF(BI$1&gt;VLOOKUP($G121,Lists!$J$17:$K$21,2),IF($M121=Lists!$H$3,IF($K121&lt;1,(($S121/$K121)*((1+'Inputs &amp; Summary'!$D$7)^BI$1)),((INT(BI$1/$K121)-INT((BI$1-1)/$K121))*$S121*((1+'Inputs &amp; Summary'!$D$7)^BI$1))),(_xlfn.WEIBULL.DIST(BI$1,$L121,$K121,FALSE)*$S121*((1+'Inputs &amp; Summary'!$D$7)^BI$1))),IF($M121=Lists!$H$3,IF($K121&lt;1,((($R121*(1-$E121)+$Q121*(1-$F121))/$K121)*((1+'Inputs &amp; Summary'!$D$7)^BI$1)),((INT(BI$1/$K121)-INT((BI$1-1)/$K121))*($R121*(1-$E121)+$Q121*(1-$F121))*((1+'Inputs &amp; Summary'!$D$7)^BI$1))),((_xlfn.WEIBULL.DIST(BI$1,$L121,$K121,FALSE)*($R121*(1-$E121)+$Q121*(1-$F121))*((1+'Inputs &amp; Summary'!$D$7)^BI$1))))))</f>
        <v>0</v>
      </c>
      <c r="BJ121" s="248">
        <f>$D121*IF(BJ$1&gt;'Inputs &amp; Summary'!$D$5,0,IF(BJ$1&gt;VLOOKUP($G121,Lists!$J$17:$K$21,2),IF($M121=Lists!$H$3,IF($K121&lt;1,(($S121/$K121)*((1+'Inputs &amp; Summary'!$D$7)^BJ$1)),((INT(BJ$1/$K121)-INT((BJ$1-1)/$K121))*$S121*((1+'Inputs &amp; Summary'!$D$7)^BJ$1))),(_xlfn.WEIBULL.DIST(BJ$1,$L121,$K121,FALSE)*$S121*((1+'Inputs &amp; Summary'!$D$7)^BJ$1))),IF($M121=Lists!$H$3,IF($K121&lt;1,((($R121*(1-$E121)+$Q121*(1-$F121))/$K121)*((1+'Inputs &amp; Summary'!$D$7)^BJ$1)),((INT(BJ$1/$K121)-INT((BJ$1-1)/$K121))*($R121*(1-$E121)+$Q121*(1-$F121))*((1+'Inputs &amp; Summary'!$D$7)^BJ$1))),((_xlfn.WEIBULL.DIST(BJ$1,$L121,$K121,FALSE)*($R121*(1-$E121)+$Q121*(1-$F121))*((1+'Inputs &amp; Summary'!$D$7)^BJ$1))))))</f>
        <v>0</v>
      </c>
      <c r="BK121" s="248">
        <f>$D121*IF(BK$1&gt;'Inputs &amp; Summary'!$D$5,0,IF(BK$1&gt;VLOOKUP($G121,Lists!$J$17:$K$21,2),IF($M121=Lists!$H$3,IF($K121&lt;1,(($S121/$K121)*((1+'Inputs &amp; Summary'!$D$7)^BK$1)),((INT(BK$1/$K121)-INT((BK$1-1)/$K121))*$S121*((1+'Inputs &amp; Summary'!$D$7)^BK$1))),(_xlfn.WEIBULL.DIST(BK$1,$L121,$K121,FALSE)*$S121*((1+'Inputs &amp; Summary'!$D$7)^BK$1))),IF($M121=Lists!$H$3,IF($K121&lt;1,((($R121*(1-$E121)+$Q121*(1-$F121))/$K121)*((1+'Inputs &amp; Summary'!$D$7)^BK$1)),((INT(BK$1/$K121)-INT((BK$1-1)/$K121))*($R121*(1-$E121)+$Q121*(1-$F121))*((1+'Inputs &amp; Summary'!$D$7)^BK$1))),((_xlfn.WEIBULL.DIST(BK$1,$L121,$K121,FALSE)*($R121*(1-$E121)+$Q121*(1-$F121))*((1+'Inputs &amp; Summary'!$D$7)^BK$1))))))</f>
        <v>0</v>
      </c>
      <c r="BL121" s="248">
        <f>$D121*IF(BL$1&gt;'Inputs &amp; Summary'!$D$5,0,IF(BL$1&gt;VLOOKUP($G121,Lists!$J$17:$K$21,2),IF($M121=Lists!$H$3,IF($K121&lt;1,(($S121/$K121)*((1+'Inputs &amp; Summary'!$D$7)^BL$1)),((INT(BL$1/$K121)-INT((BL$1-1)/$K121))*$S121*((1+'Inputs &amp; Summary'!$D$7)^BL$1))),(_xlfn.WEIBULL.DIST(BL$1,$L121,$K121,FALSE)*$S121*((1+'Inputs &amp; Summary'!$D$7)^BL$1))),IF($M121=Lists!$H$3,IF($K121&lt;1,((($R121*(1-$E121)+$Q121*(1-$F121))/$K121)*((1+'Inputs &amp; Summary'!$D$7)^BL$1)),((INT(BL$1/$K121)-INT((BL$1-1)/$K121))*($R121*(1-$E121)+$Q121*(1-$F121))*((1+'Inputs &amp; Summary'!$D$7)^BL$1))),((_xlfn.WEIBULL.DIST(BL$1,$L121,$K121,FALSE)*($R121*(1-$E121)+$Q121*(1-$F121))*((1+'Inputs &amp; Summary'!$D$7)^BL$1))))))</f>
        <v>0</v>
      </c>
    </row>
    <row r="122" spans="1:64" x14ac:dyDescent="0.3">
      <c r="A122" s="236" t="s">
        <v>275</v>
      </c>
      <c r="B122" s="117" t="str">
        <f>IF('Inputs &amp; Summary'!$D$15=Lists!$E$3,INDEX('Residential Rooftop Details'!$A$30:$X$158,MATCH('Cash Flow'!$A122,'Residential Rooftop Details'!$A$30:$A$158,0),COLUMN(B$1)),IF('Inputs &amp; Summary'!$D$15=Lists!$E$4,INDEX('Commercial Rooftop Details'!$A$30:$V$158,MATCH('Cash Flow'!$A122,'Commercial Rooftop Details'!$A$30:$A$158,0),COLUMN(B$1)),INDEX('Ground-Mount Details'!$A$30:$V$158,MATCH('Cash Flow'!$A122,'Ground-Mount Details'!$A$30:$A$158,0),COLUMN(B$1))))</f>
        <v>Preventive</v>
      </c>
      <c r="C122" s="117" t="str">
        <f>IF('Inputs &amp; Summary'!$D$15=Lists!$E$3,INDEX('Residential Rooftop Details'!$A$30:$X$158,MATCH('Cash Flow'!$A122,'Residential Rooftop Details'!$A$30:$A$158,0),COLUMN(C$1)),IF('Inputs &amp; Summary'!$D$15=Lists!$E$4,INDEX('Commercial Rooftop Details'!$A$30:$V$158,MATCH('Cash Flow'!$A122,'Commercial Rooftop Details'!$A$30:$A$158,0),COLUMN(C$1)),INDEX('Ground-Mount Details'!$A$30:$V$158,MATCH('Cash Flow'!$A122,'Ground-Mount Details'!$A$30:$A$158,0),COLUMN(C$1))))</f>
        <v>Tracker</v>
      </c>
      <c r="D122" s="117">
        <f>IF('Inputs &amp; Summary'!$D$15=Lists!$E$3,INDEX('Residential Rooftop Details'!$A$30:$X$158,MATCH('Cash Flow'!$A122,'Residential Rooftop Details'!$A$30:$A$158,0),COLUMN(D$1)),IF('Inputs &amp; Summary'!$D$15=Lists!$E$4,INDEX('Commercial Rooftop Details'!$A$30:$V$158,MATCH('Cash Flow'!$A122,'Commercial Rooftop Details'!$A$30:$A$158,0),COLUMN(D$1)),INDEX('Ground-Mount Details'!$A$30:$V$158,MATCH('Cash Flow'!$A122,'Ground-Mount Details'!$A$30:$A$158,0),COLUMN(D$1))))</f>
        <v>0</v>
      </c>
      <c r="E122" s="117">
        <f>IF('Inputs &amp; Summary'!$D$15=Lists!$E$3,INDEX('Residential Rooftop Details'!$A$30:$X$158,MATCH('Cash Flow'!$A122,'Residential Rooftop Details'!$A$30:$A$158,0),COLUMN(E$1)),IF('Inputs &amp; Summary'!$D$15=Lists!$E$4,INDEX('Commercial Rooftop Details'!$A$30:$V$158,MATCH('Cash Flow'!$A122,'Commercial Rooftop Details'!$A$30:$A$158,0),COLUMN(E$1)),INDEX('Ground-Mount Details'!$A$30:$V$158,MATCH('Cash Flow'!$A122,'Ground-Mount Details'!$A$30:$A$158,0),COLUMN(E$1))))</f>
        <v>0</v>
      </c>
      <c r="F122" s="117">
        <f>IF('Inputs &amp; Summary'!$D$15=Lists!$E$3,INDEX('Residential Rooftop Details'!$A$30:$X$158,MATCH('Cash Flow'!$A122,'Residential Rooftop Details'!$A$30:$A$158,0),COLUMN(F$1)),IF('Inputs &amp; Summary'!$D$15=Lists!$E$4,INDEX('Commercial Rooftop Details'!$A$30:$V$158,MATCH('Cash Flow'!$A122,'Commercial Rooftop Details'!$A$30:$A$158,0),COLUMN(F$1)),INDEX('Ground-Mount Details'!$A$30:$V$158,MATCH('Cash Flow'!$A122,'Ground-Mount Details'!$A$30:$A$158,0),COLUMN(F$1))))</f>
        <v>0</v>
      </c>
      <c r="G122" s="237" t="str">
        <f>IF('Inputs &amp; Summary'!$D$15=Lists!$E$3,INDEX('Residential Rooftop Details'!$A$30:$X$158,MATCH('Cash Flow'!$A122,'Residential Rooftop Details'!$A$30:$A$158,0),COLUMN(G$1)),IF('Inputs &amp; Summary'!$D$15=Lists!$E$4,INDEX('Commercial Rooftop Details'!$A$30:$V$158,MATCH('Cash Flow'!$A122,'Commercial Rooftop Details'!$A$30:$A$158,0),COLUMN(G$1)),INDEX('Ground-Mount Details'!$A$30:$V$158,MATCH('Cash Flow'!$A122,'Ground-Mount Details'!$A$30:$A$158,0),COLUMN(G$1))))</f>
        <v>N/A</v>
      </c>
      <c r="H122" s="237">
        <f>IF('Inputs &amp; Summary'!$D$15=Lists!$E$3,INDEX('Residential Rooftop Details'!$A$30:$X$158,MATCH('Cash Flow'!$A122,'Residential Rooftop Details'!$A$30:$A$158,0),COLUMN(H$1)),IF('Inputs &amp; Summary'!$D$15=Lists!$E$4,INDEX('Commercial Rooftop Details'!$A$30:$V$158,MATCH('Cash Flow'!$A122,'Commercial Rooftop Details'!$A$30:$A$158,0),COLUMN(H$1)),INDEX('Ground-Mount Details'!$A$30:$V$158,MATCH('Cash Flow'!$A122,'Ground-Mount Details'!$A$30:$A$158,0),COLUMN(H$1))))</f>
        <v>0</v>
      </c>
      <c r="I122" s="237" t="str">
        <f>IF('Inputs &amp; Summary'!$D$15=Lists!$E$3,INDEX('Residential Rooftop Details'!$A$30:$X$158,MATCH('Cash Flow'!$A122,'Residential Rooftop Details'!$A$30:$A$158,0),COLUMN(I$1)),IF('Inputs &amp; Summary'!$D$15=Lists!$E$4,INDEX('Commercial Rooftop Details'!$A$30:$V$158,MATCH('Cash Flow'!$A122,'Commercial Rooftop Details'!$A$30:$A$158,0),COLUMN(I$1)),INDEX('Ground-Mount Details'!$A$30:$V$158,MATCH('Cash Flow'!$A122,'Ground-Mount Details'!$A$30:$A$158,0),COLUMN(I$1))))</f>
        <v>Inspector</v>
      </c>
      <c r="J122" s="238">
        <f>IF('Inputs &amp; Summary'!$D$15=Lists!$E$3,INDEX('Residential Rooftop Details'!$A$30:$X$158,MATCH('Cash Flow'!$A122,'Residential Rooftop Details'!$A$30:$A$158,0),COLUMN(J$1)),IF('Inputs &amp; Summary'!$D$15=Lists!$E$4,INDEX('Commercial Rooftop Details'!$A$30:$V$158,MATCH('Cash Flow'!$A122,'Commercial Rooftop Details'!$A$30:$A$158,0),COLUMN(J$1)),INDEX('Ground-Mount Details'!$A$30:$V$158,MATCH('Cash Flow'!$A122,'Ground-Mount Details'!$A$30:$A$158,0),COLUMN(J$1))))</f>
        <v>25.173076923076923</v>
      </c>
      <c r="K122" s="239">
        <f>IF('Inputs &amp; Summary'!$D$15=Lists!$E$3,INDEX('Residential Rooftop Details'!$A$30:$X$158,MATCH('Cash Flow'!$A122,'Residential Rooftop Details'!$A$30:$A$158,0),COLUMN(K$1)),IF('Inputs &amp; Summary'!$D$15=Lists!$E$4,INDEX('Commercial Rooftop Details'!$A$30:$V$158,MATCH('Cash Flow'!$A122,'Commercial Rooftop Details'!$A$30:$A$158,0),COLUMN(K$1)),INDEX('Ground-Mount Details'!$A$30:$V$158,MATCH('Cash Flow'!$A122,'Ground-Mount Details'!$A$30:$A$158,0),COLUMN(K$1))))</f>
        <v>1</v>
      </c>
      <c r="L122" s="239">
        <f>IF('Inputs &amp; Summary'!$D$15=Lists!$E$3,INDEX('Residential Rooftop Details'!$A$30:$X$158,MATCH('Cash Flow'!$A122,'Residential Rooftop Details'!$A$30:$A$158,0),COLUMN(L$1)),IF('Inputs &amp; Summary'!$D$15=Lists!$E$4,INDEX('Commercial Rooftop Details'!$A$30:$V$158,MATCH('Cash Flow'!$A122,'Commercial Rooftop Details'!$A$30:$A$158,0),COLUMN(L$1)),INDEX('Ground-Mount Details'!$A$30:$V$158,MATCH('Cash Flow'!$A122,'Ground-Mount Details'!$A$30:$A$158,0),COLUMN(L$1))))</f>
        <v>1</v>
      </c>
      <c r="M122" s="238" t="str">
        <f>IF('Inputs &amp; Summary'!$D$15=Lists!$E$3,INDEX('Residential Rooftop Details'!$A$30:$X$158,MATCH('Cash Flow'!$A122,'Residential Rooftop Details'!$A$30:$A$158,0),COLUMN(M$1)),IF('Inputs &amp; Summary'!$D$15=Lists!$E$4,INDEX('Commercial Rooftop Details'!$A$30:$V$158,MATCH('Cash Flow'!$A122,'Commercial Rooftop Details'!$A$30:$A$158,0),COLUMN(M$1)),INDEX('Ground-Mount Details'!$A$30:$V$158,MATCH('Cash Flow'!$A122,'Ground-Mount Details'!$A$30:$A$158,0),COLUMN(M$1))))</f>
        <v>interval</v>
      </c>
      <c r="N122" s="240">
        <f>IF('Inputs &amp; Summary'!$D$15=Lists!$E$3,INDEX('Residential Rooftop Details'!$A$30:$X$158,MATCH('Cash Flow'!$A122,'Residential Rooftop Details'!$A$30:$A$158,0),COLUMN(N$1)),IF('Inputs &amp; Summary'!$D$15=Lists!$E$4,INDEX('Commercial Rooftop Details'!$A$30:$V$158,MATCH('Cash Flow'!$A122,'Commercial Rooftop Details'!$A$30:$A$158,0),COLUMN(N$1)),INDEX('Ground-Mount Details'!$A$30:$V$158,MATCH('Cash Flow'!$A122,'Ground-Mount Details'!$A$30:$A$158,0),COLUMN(N$1))))</f>
        <v>103.04449648711943</v>
      </c>
      <c r="O122" s="239">
        <f>IF('Inputs &amp; Summary'!$D$15=Lists!$E$3,INDEX('Residential Rooftop Details'!$A$30:$X$158,MATCH('Cash Flow'!$A122,'Residential Rooftop Details'!$A$30:$A$158,0),COLUMN(O$1)),IF('Inputs &amp; Summary'!$D$15=Lists!$E$4,INDEX('Commercial Rooftop Details'!$A$30:$V$158,MATCH('Cash Flow'!$A122,'Commercial Rooftop Details'!$A$30:$A$158,0),COLUMN(O$1)),INDEX('Ground-Mount Details'!$A$30:$V$158,MATCH('Cash Flow'!$A122,'Ground-Mount Details'!$A$30:$A$158,0),COLUMN(O$1))))</f>
        <v>0.1</v>
      </c>
      <c r="P122" s="241">
        <f>IF('Inputs &amp; Summary'!$D$15=Lists!$E$3,INDEX('Residential Rooftop Details'!$A$30:$X$158,MATCH('Cash Flow'!$A122,'Residential Rooftop Details'!$A$30:$A$158,0),COLUMN(P$1)),IF('Inputs &amp; Summary'!$D$15=Lists!$E$4,INDEX('Commercial Rooftop Details'!$A$30:$V$158,MATCH('Cash Flow'!$A122,'Commercial Rooftop Details'!$A$30:$A$158,0),COLUMN(P$1)),INDEX('Ground-Mount Details'!$A$30:$V$158,MATCH('Cash Flow'!$A122,'Ground-Mount Details'!$A$30:$A$158,0),COLUMN(P$1))))</f>
        <v>0</v>
      </c>
      <c r="Q122" s="242">
        <f>IF('Inputs &amp; Summary'!$D$15=Lists!$E$3,INDEX('Residential Rooftop Details'!$A$30:$X$158,MATCH('Cash Flow'!$A122,'Residential Rooftop Details'!$A$30:$A$158,0),COLUMN(Q$1)),IF('Inputs &amp; Summary'!$D$15=Lists!$E$4,INDEX('Commercial Rooftop Details'!$A$30:$V$158,MATCH('Cash Flow'!$A122,'Commercial Rooftop Details'!$A$30:$A$158,0),COLUMN(Q$1)),INDEX('Ground-Mount Details'!$A$30:$V$158,MATCH('Cash Flow'!$A122,'Ground-Mount Details'!$A$30:$A$158,0),COLUMN(Q$1))))</f>
        <v>259.39470365699879</v>
      </c>
      <c r="R122" s="242">
        <f>IF('Inputs &amp; Summary'!$D$15=Lists!$E$3,INDEX('Residential Rooftop Details'!$A$30:$X$158,MATCH('Cash Flow'!$A122,'Residential Rooftop Details'!$A$30:$A$158,0),COLUMN(R$1)),IF('Inputs &amp; Summary'!$D$15=Lists!$E$4,INDEX('Commercial Rooftop Details'!$A$30:$V$158,MATCH('Cash Flow'!$A122,'Commercial Rooftop Details'!$A$30:$A$158,0),COLUMN(R$1)),INDEX('Ground-Mount Details'!$A$30:$V$158,MATCH('Cash Flow'!$A122,'Ground-Mount Details'!$A$30:$A$158,0),COLUMN(R$1))))</f>
        <v>0</v>
      </c>
      <c r="S122" s="243">
        <f>IF('Inputs &amp; Summary'!$D$15=Lists!$E$3,INDEX('Residential Rooftop Details'!$A$30:$X$158,MATCH('Cash Flow'!$A122,'Residential Rooftop Details'!$A$30:$A$158,0),COLUMN(S$1)),IF('Inputs &amp; Summary'!$D$15=Lists!$E$4,INDEX('Commercial Rooftop Details'!$A$30:$V$158,MATCH('Cash Flow'!$A122,'Commercial Rooftop Details'!$A$30:$A$158,0),COLUMN(S$1)),INDEX('Ground-Mount Details'!$A$30:$V$158,MATCH('Cash Flow'!$A122,'Ground-Mount Details'!$A$30:$A$158,0),COLUMN(S$1))))</f>
        <v>0</v>
      </c>
      <c r="T122" s="238">
        <f>IF('Inputs &amp; Summary'!$D$15=Lists!$E$3,INDEX('Residential Rooftop Details'!$A$30:$X$158,MATCH('Cash Flow'!$A122,'Residential Rooftop Details'!$A$30:$A$158,0),COLUMN(T$1)),IF('Inputs &amp; Summary'!$D$15=Lists!$E$4,INDEX('Commercial Rooftop Details'!$A$30:$V$158,MATCH('Cash Flow'!$A122,'Commercial Rooftop Details'!$A$30:$A$158,0),COLUMN(T$1)),INDEX('Ground-Mount Details'!$A$30:$V$158,MATCH('Cash Flow'!$A122,'Ground-Mount Details'!$A$30:$A$158,0),COLUMN(T$1))))</f>
        <v>0</v>
      </c>
      <c r="U122" s="244">
        <f>IF('Inputs &amp; Summary'!$D$15=Lists!$E$3,INDEX('Residential Rooftop Details'!$A$30:$X$158,MATCH('Cash Flow'!$A122,'Residential Rooftop Details'!$A$30:$A$158,0),COLUMN(U$1)),IF('Inputs &amp; Summary'!$D$15=Lists!$E$4,INDEX('Commercial Rooftop Details'!$A$30:$V$158,MATCH('Cash Flow'!$A122,'Commercial Rooftop Details'!$A$30:$A$158,0),COLUMN(U$1)),INDEX('Ground-Mount Details'!$A$30:$V$158,MATCH('Cash Flow'!$A122,'Ground-Mount Details'!$A$30:$A$158,0),COLUMN(U$1))))</f>
        <v>0</v>
      </c>
      <c r="V122" s="245">
        <f t="shared" si="10"/>
        <v>0</v>
      </c>
      <c r="W122" s="245">
        <f>NPV('Inputs &amp; Summary'!$D$6,Y122:BL122)</f>
        <v>0</v>
      </c>
      <c r="X122" s="246">
        <f t="shared" si="9"/>
        <v>0</v>
      </c>
      <c r="Y122" s="248">
        <f>$D122*IF(Y$1&gt;'Inputs &amp; Summary'!$D$5,0,IF(Y$1&gt;VLOOKUP($G122,Lists!$J$17:$K$21,2),IF($M122=Lists!$H$3,IF($K122&lt;1,(($S122/$K122)*((1+'Inputs &amp; Summary'!$D$7)^Y$1)),((INT(Y$1/$K122)-INT((Y$1-1)/$K122))*$S122*((1+'Inputs &amp; Summary'!$D$7)^Y$1))),(_xlfn.WEIBULL.DIST(Y$1,$L122,$K122,FALSE)*$S122*((1+'Inputs &amp; Summary'!$D$7)^Y$1))),IF($M122=Lists!$H$3,IF($K122&lt;1,((($R122*(1-$E122)+$Q122*(1-$F122))/$K122)*((1+'Inputs &amp; Summary'!$D$7)^Y$1)),((INT(Y$1/$K122)-INT((Y$1-1)/$K122))*($R122*(1-$E122)+$Q122*(1-$F122))*((1+'Inputs &amp; Summary'!$D$7)^Y$1))),((_xlfn.WEIBULL.DIST(Y$1,$L122,$K122,FALSE)*($R122*(1-$E122)+$Q122*(1-$F122))*((1+'Inputs &amp; Summary'!$D$7)^Y$1))))))</f>
        <v>0</v>
      </c>
      <c r="Z122" s="248">
        <f>$D122*IF(Z$1&gt;'Inputs &amp; Summary'!$D$5,0,IF(Z$1&gt;VLOOKUP($G122,Lists!$J$17:$K$21,2),IF($M122=Lists!$H$3,IF($K122&lt;1,(($S122/$K122)*((1+'Inputs &amp; Summary'!$D$7)^Z$1)),((INT(Z$1/$K122)-INT((Z$1-1)/$K122))*$S122*((1+'Inputs &amp; Summary'!$D$7)^Z$1))),(_xlfn.WEIBULL.DIST(Z$1,$L122,$K122,FALSE)*$S122*((1+'Inputs &amp; Summary'!$D$7)^Z$1))),IF($M122=Lists!$H$3,IF($K122&lt;1,((($R122*(1-$E122)+$Q122*(1-$F122))/$K122)*((1+'Inputs &amp; Summary'!$D$7)^Z$1)),((INT(Z$1/$K122)-INT((Z$1-1)/$K122))*($R122*(1-$E122)+$Q122*(1-$F122))*((1+'Inputs &amp; Summary'!$D$7)^Z$1))),((_xlfn.WEIBULL.DIST(Z$1,$L122,$K122,FALSE)*($R122*(1-$E122)+$Q122*(1-$F122))*((1+'Inputs &amp; Summary'!$D$7)^Z$1))))))</f>
        <v>0</v>
      </c>
      <c r="AA122" s="248">
        <f>$D122*IF(AA$1&gt;'Inputs &amp; Summary'!$D$5,0,IF(AA$1&gt;VLOOKUP($G122,Lists!$J$17:$K$21,2),IF($M122=Lists!$H$3,IF($K122&lt;1,(($S122/$K122)*((1+'Inputs &amp; Summary'!$D$7)^AA$1)),((INT(AA$1/$K122)-INT((AA$1-1)/$K122))*$S122*((1+'Inputs &amp; Summary'!$D$7)^AA$1))),(_xlfn.WEIBULL.DIST(AA$1,$L122,$K122,FALSE)*$S122*((1+'Inputs &amp; Summary'!$D$7)^AA$1))),IF($M122=Lists!$H$3,IF($K122&lt;1,((($R122*(1-$E122)+$Q122*(1-$F122))/$K122)*((1+'Inputs &amp; Summary'!$D$7)^AA$1)),((INT(AA$1/$K122)-INT((AA$1-1)/$K122))*($R122*(1-$E122)+$Q122*(1-$F122))*((1+'Inputs &amp; Summary'!$D$7)^AA$1))),((_xlfn.WEIBULL.DIST(AA$1,$L122,$K122,FALSE)*($R122*(1-$E122)+$Q122*(1-$F122))*((1+'Inputs &amp; Summary'!$D$7)^AA$1))))))</f>
        <v>0</v>
      </c>
      <c r="AB122" s="248">
        <f>$D122*IF(AB$1&gt;'Inputs &amp; Summary'!$D$5,0,IF(AB$1&gt;VLOOKUP($G122,Lists!$J$17:$K$21,2),IF($M122=Lists!$H$3,IF($K122&lt;1,(($S122/$K122)*((1+'Inputs &amp; Summary'!$D$7)^AB$1)),((INT(AB$1/$K122)-INT((AB$1-1)/$K122))*$S122*((1+'Inputs &amp; Summary'!$D$7)^AB$1))),(_xlfn.WEIBULL.DIST(AB$1,$L122,$K122,FALSE)*$S122*((1+'Inputs &amp; Summary'!$D$7)^AB$1))),IF($M122=Lists!$H$3,IF($K122&lt;1,((($R122*(1-$E122)+$Q122*(1-$F122))/$K122)*((1+'Inputs &amp; Summary'!$D$7)^AB$1)),((INT(AB$1/$K122)-INT((AB$1-1)/$K122))*($R122*(1-$E122)+$Q122*(1-$F122))*((1+'Inputs &amp; Summary'!$D$7)^AB$1))),((_xlfn.WEIBULL.DIST(AB$1,$L122,$K122,FALSE)*($R122*(1-$E122)+$Q122*(1-$F122))*((1+'Inputs &amp; Summary'!$D$7)^AB$1))))))</f>
        <v>0</v>
      </c>
      <c r="AC122" s="248">
        <f>$D122*IF(AC$1&gt;'Inputs &amp; Summary'!$D$5,0,IF(AC$1&gt;VLOOKUP($G122,Lists!$J$17:$K$21,2),IF($M122=Lists!$H$3,IF($K122&lt;1,(($S122/$K122)*((1+'Inputs &amp; Summary'!$D$7)^AC$1)),((INT(AC$1/$K122)-INT((AC$1-1)/$K122))*$S122*((1+'Inputs &amp; Summary'!$D$7)^AC$1))),(_xlfn.WEIBULL.DIST(AC$1,$L122,$K122,FALSE)*$S122*((1+'Inputs &amp; Summary'!$D$7)^AC$1))),IF($M122=Lists!$H$3,IF($K122&lt;1,((($R122*(1-$E122)+$Q122*(1-$F122))/$K122)*((1+'Inputs &amp; Summary'!$D$7)^AC$1)),((INT(AC$1/$K122)-INT((AC$1-1)/$K122))*($R122*(1-$E122)+$Q122*(1-$F122))*((1+'Inputs &amp; Summary'!$D$7)^AC$1))),((_xlfn.WEIBULL.DIST(AC$1,$L122,$K122,FALSE)*($R122*(1-$E122)+$Q122*(1-$F122))*((1+'Inputs &amp; Summary'!$D$7)^AC$1))))))</f>
        <v>0</v>
      </c>
      <c r="AD122" s="248">
        <f>$D122*IF(AD$1&gt;'Inputs &amp; Summary'!$D$5,0,IF(AD$1&gt;VLOOKUP($G122,Lists!$J$17:$K$21,2),IF($M122=Lists!$H$3,IF($K122&lt;1,(($S122/$K122)*((1+'Inputs &amp; Summary'!$D$7)^AD$1)),((INT(AD$1/$K122)-INT((AD$1-1)/$K122))*$S122*((1+'Inputs &amp; Summary'!$D$7)^AD$1))),(_xlfn.WEIBULL.DIST(AD$1,$L122,$K122,FALSE)*$S122*((1+'Inputs &amp; Summary'!$D$7)^AD$1))),IF($M122=Lists!$H$3,IF($K122&lt;1,((($R122*(1-$E122)+$Q122*(1-$F122))/$K122)*((1+'Inputs &amp; Summary'!$D$7)^AD$1)),((INT(AD$1/$K122)-INT((AD$1-1)/$K122))*($R122*(1-$E122)+$Q122*(1-$F122))*((1+'Inputs &amp; Summary'!$D$7)^AD$1))),((_xlfn.WEIBULL.DIST(AD$1,$L122,$K122,FALSE)*($R122*(1-$E122)+$Q122*(1-$F122))*((1+'Inputs &amp; Summary'!$D$7)^AD$1))))))</f>
        <v>0</v>
      </c>
      <c r="AE122" s="248">
        <f>$D122*IF(AE$1&gt;'Inputs &amp; Summary'!$D$5,0,IF(AE$1&gt;VLOOKUP($G122,Lists!$J$17:$K$21,2),IF($M122=Lists!$H$3,IF($K122&lt;1,(($S122/$K122)*((1+'Inputs &amp; Summary'!$D$7)^AE$1)),((INT(AE$1/$K122)-INT((AE$1-1)/$K122))*$S122*((1+'Inputs &amp; Summary'!$D$7)^AE$1))),(_xlfn.WEIBULL.DIST(AE$1,$L122,$K122,FALSE)*$S122*((1+'Inputs &amp; Summary'!$D$7)^AE$1))),IF($M122=Lists!$H$3,IF($K122&lt;1,((($R122*(1-$E122)+$Q122*(1-$F122))/$K122)*((1+'Inputs &amp; Summary'!$D$7)^AE$1)),((INT(AE$1/$K122)-INT((AE$1-1)/$K122))*($R122*(1-$E122)+$Q122*(1-$F122))*((1+'Inputs &amp; Summary'!$D$7)^AE$1))),((_xlfn.WEIBULL.DIST(AE$1,$L122,$K122,FALSE)*($R122*(1-$E122)+$Q122*(1-$F122))*((1+'Inputs &amp; Summary'!$D$7)^AE$1))))))</f>
        <v>0</v>
      </c>
      <c r="AF122" s="248">
        <f>$D122*IF(AF$1&gt;'Inputs &amp; Summary'!$D$5,0,IF(AF$1&gt;VLOOKUP($G122,Lists!$J$17:$K$21,2),IF($M122=Lists!$H$3,IF($K122&lt;1,(($S122/$K122)*((1+'Inputs &amp; Summary'!$D$7)^AF$1)),((INT(AF$1/$K122)-INT((AF$1-1)/$K122))*$S122*((1+'Inputs &amp; Summary'!$D$7)^AF$1))),(_xlfn.WEIBULL.DIST(AF$1,$L122,$K122,FALSE)*$S122*((1+'Inputs &amp; Summary'!$D$7)^AF$1))),IF($M122=Lists!$H$3,IF($K122&lt;1,((($R122*(1-$E122)+$Q122*(1-$F122))/$K122)*((1+'Inputs &amp; Summary'!$D$7)^AF$1)),((INT(AF$1/$K122)-INT((AF$1-1)/$K122))*($R122*(1-$E122)+$Q122*(1-$F122))*((1+'Inputs &amp; Summary'!$D$7)^AF$1))),((_xlfn.WEIBULL.DIST(AF$1,$L122,$K122,FALSE)*($R122*(1-$E122)+$Q122*(1-$F122))*((1+'Inputs &amp; Summary'!$D$7)^AF$1))))))</f>
        <v>0</v>
      </c>
      <c r="AG122" s="248">
        <f>$D122*IF(AG$1&gt;'Inputs &amp; Summary'!$D$5,0,IF(AG$1&gt;VLOOKUP($G122,Lists!$J$17:$K$21,2),IF($M122=Lists!$H$3,IF($K122&lt;1,(($S122/$K122)*((1+'Inputs &amp; Summary'!$D$7)^AG$1)),((INT(AG$1/$K122)-INT((AG$1-1)/$K122))*$S122*((1+'Inputs &amp; Summary'!$D$7)^AG$1))),(_xlfn.WEIBULL.DIST(AG$1,$L122,$K122,FALSE)*$S122*((1+'Inputs &amp; Summary'!$D$7)^AG$1))),IF($M122=Lists!$H$3,IF($K122&lt;1,((($R122*(1-$E122)+$Q122*(1-$F122))/$K122)*((1+'Inputs &amp; Summary'!$D$7)^AG$1)),((INT(AG$1/$K122)-INT((AG$1-1)/$K122))*($R122*(1-$E122)+$Q122*(1-$F122))*((1+'Inputs &amp; Summary'!$D$7)^AG$1))),((_xlfn.WEIBULL.DIST(AG$1,$L122,$K122,FALSE)*($R122*(1-$E122)+$Q122*(1-$F122))*((1+'Inputs &amp; Summary'!$D$7)^AG$1))))))</f>
        <v>0</v>
      </c>
      <c r="AH122" s="248">
        <f>$D122*IF(AH$1&gt;'Inputs &amp; Summary'!$D$5,0,IF(AH$1&gt;VLOOKUP($G122,Lists!$J$17:$K$21,2),IF($M122=Lists!$H$3,IF($K122&lt;1,(($S122/$K122)*((1+'Inputs &amp; Summary'!$D$7)^AH$1)),((INT(AH$1/$K122)-INT((AH$1-1)/$K122))*$S122*((1+'Inputs &amp; Summary'!$D$7)^AH$1))),(_xlfn.WEIBULL.DIST(AH$1,$L122,$K122,FALSE)*$S122*((1+'Inputs &amp; Summary'!$D$7)^AH$1))),IF($M122=Lists!$H$3,IF($K122&lt;1,((($R122*(1-$E122)+$Q122*(1-$F122))/$K122)*((1+'Inputs &amp; Summary'!$D$7)^AH$1)),((INT(AH$1/$K122)-INT((AH$1-1)/$K122))*($R122*(1-$E122)+$Q122*(1-$F122))*((1+'Inputs &amp; Summary'!$D$7)^AH$1))),((_xlfn.WEIBULL.DIST(AH$1,$L122,$K122,FALSE)*($R122*(1-$E122)+$Q122*(1-$F122))*((1+'Inputs &amp; Summary'!$D$7)^AH$1))))))</f>
        <v>0</v>
      </c>
      <c r="AI122" s="248">
        <f>$D122*IF(AI$1&gt;'Inputs &amp; Summary'!$D$5,0,IF(AI$1&gt;VLOOKUP($G122,Lists!$J$17:$K$21,2),IF($M122=Lists!$H$3,IF($K122&lt;1,(($S122/$K122)*((1+'Inputs &amp; Summary'!$D$7)^AI$1)),((INT(AI$1/$K122)-INT((AI$1-1)/$K122))*$S122*((1+'Inputs &amp; Summary'!$D$7)^AI$1))),(_xlfn.WEIBULL.DIST(AI$1,$L122,$K122,FALSE)*$S122*((1+'Inputs &amp; Summary'!$D$7)^AI$1))),IF($M122=Lists!$H$3,IF($K122&lt;1,((($R122*(1-$E122)+$Q122*(1-$F122))/$K122)*((1+'Inputs &amp; Summary'!$D$7)^AI$1)),((INT(AI$1/$K122)-INT((AI$1-1)/$K122))*($R122*(1-$E122)+$Q122*(1-$F122))*((1+'Inputs &amp; Summary'!$D$7)^AI$1))),((_xlfn.WEIBULL.DIST(AI$1,$L122,$K122,FALSE)*($R122*(1-$E122)+$Q122*(1-$F122))*((1+'Inputs &amp; Summary'!$D$7)^AI$1))))))</f>
        <v>0</v>
      </c>
      <c r="AJ122" s="248">
        <f>$D122*IF(AJ$1&gt;'Inputs &amp; Summary'!$D$5,0,IF(AJ$1&gt;VLOOKUP($G122,Lists!$J$17:$K$21,2),IF($M122=Lists!$H$3,IF($K122&lt;1,(($S122/$K122)*((1+'Inputs &amp; Summary'!$D$7)^AJ$1)),((INT(AJ$1/$K122)-INT((AJ$1-1)/$K122))*$S122*((1+'Inputs &amp; Summary'!$D$7)^AJ$1))),(_xlfn.WEIBULL.DIST(AJ$1,$L122,$K122,FALSE)*$S122*((1+'Inputs &amp; Summary'!$D$7)^AJ$1))),IF($M122=Lists!$H$3,IF($K122&lt;1,((($R122*(1-$E122)+$Q122*(1-$F122))/$K122)*((1+'Inputs &amp; Summary'!$D$7)^AJ$1)),((INT(AJ$1/$K122)-INT((AJ$1-1)/$K122))*($R122*(1-$E122)+$Q122*(1-$F122))*((1+'Inputs &amp; Summary'!$D$7)^AJ$1))),((_xlfn.WEIBULL.DIST(AJ$1,$L122,$K122,FALSE)*($R122*(1-$E122)+$Q122*(1-$F122))*((1+'Inputs &amp; Summary'!$D$7)^AJ$1))))))</f>
        <v>0</v>
      </c>
      <c r="AK122" s="248">
        <f>$D122*IF(AK$1&gt;'Inputs &amp; Summary'!$D$5,0,IF(AK$1&gt;VLOOKUP($G122,Lists!$J$17:$K$21,2),IF($M122=Lists!$H$3,IF($K122&lt;1,(($S122/$K122)*((1+'Inputs &amp; Summary'!$D$7)^AK$1)),((INT(AK$1/$K122)-INT((AK$1-1)/$K122))*$S122*((1+'Inputs &amp; Summary'!$D$7)^AK$1))),(_xlfn.WEIBULL.DIST(AK$1,$L122,$K122,FALSE)*$S122*((1+'Inputs &amp; Summary'!$D$7)^AK$1))),IF($M122=Lists!$H$3,IF($K122&lt;1,((($R122*(1-$E122)+$Q122*(1-$F122))/$K122)*((1+'Inputs &amp; Summary'!$D$7)^AK$1)),((INT(AK$1/$K122)-INT((AK$1-1)/$K122))*($R122*(1-$E122)+$Q122*(1-$F122))*((1+'Inputs &amp; Summary'!$D$7)^AK$1))),((_xlfn.WEIBULL.DIST(AK$1,$L122,$K122,FALSE)*($R122*(1-$E122)+$Q122*(1-$F122))*((1+'Inputs &amp; Summary'!$D$7)^AK$1))))))</f>
        <v>0</v>
      </c>
      <c r="AL122" s="248">
        <f>$D122*IF(AL$1&gt;'Inputs &amp; Summary'!$D$5,0,IF(AL$1&gt;VLOOKUP($G122,Lists!$J$17:$K$21,2),IF($M122=Lists!$H$3,IF($K122&lt;1,(($S122/$K122)*((1+'Inputs &amp; Summary'!$D$7)^AL$1)),((INT(AL$1/$K122)-INT((AL$1-1)/$K122))*$S122*((1+'Inputs &amp; Summary'!$D$7)^AL$1))),(_xlfn.WEIBULL.DIST(AL$1,$L122,$K122,FALSE)*$S122*((1+'Inputs &amp; Summary'!$D$7)^AL$1))),IF($M122=Lists!$H$3,IF($K122&lt;1,((($R122*(1-$E122)+$Q122*(1-$F122))/$K122)*((1+'Inputs &amp; Summary'!$D$7)^AL$1)),((INT(AL$1/$K122)-INT((AL$1-1)/$K122))*($R122*(1-$E122)+$Q122*(1-$F122))*((1+'Inputs &amp; Summary'!$D$7)^AL$1))),((_xlfn.WEIBULL.DIST(AL$1,$L122,$K122,FALSE)*($R122*(1-$E122)+$Q122*(1-$F122))*((1+'Inputs &amp; Summary'!$D$7)^AL$1))))))</f>
        <v>0</v>
      </c>
      <c r="AM122" s="248">
        <f>$D122*IF(AM$1&gt;'Inputs &amp; Summary'!$D$5,0,IF(AM$1&gt;VLOOKUP($G122,Lists!$J$17:$K$21,2),IF($M122=Lists!$H$3,IF($K122&lt;1,(($S122/$K122)*((1+'Inputs &amp; Summary'!$D$7)^AM$1)),((INT(AM$1/$K122)-INT((AM$1-1)/$K122))*$S122*((1+'Inputs &amp; Summary'!$D$7)^AM$1))),(_xlfn.WEIBULL.DIST(AM$1,$L122,$K122,FALSE)*$S122*((1+'Inputs &amp; Summary'!$D$7)^AM$1))),IF($M122=Lists!$H$3,IF($K122&lt;1,((($R122*(1-$E122)+$Q122*(1-$F122))/$K122)*((1+'Inputs &amp; Summary'!$D$7)^AM$1)),((INT(AM$1/$K122)-INT((AM$1-1)/$K122))*($R122*(1-$E122)+$Q122*(1-$F122))*((1+'Inputs &amp; Summary'!$D$7)^AM$1))),((_xlfn.WEIBULL.DIST(AM$1,$L122,$K122,FALSE)*($R122*(1-$E122)+$Q122*(1-$F122))*((1+'Inputs &amp; Summary'!$D$7)^AM$1))))))</f>
        <v>0</v>
      </c>
      <c r="AN122" s="248">
        <f>$D122*IF(AN$1&gt;'Inputs &amp; Summary'!$D$5,0,IF(AN$1&gt;VLOOKUP($G122,Lists!$J$17:$K$21,2),IF($M122=Lists!$H$3,IF($K122&lt;1,(($S122/$K122)*((1+'Inputs &amp; Summary'!$D$7)^AN$1)),((INT(AN$1/$K122)-INT((AN$1-1)/$K122))*$S122*((1+'Inputs &amp; Summary'!$D$7)^AN$1))),(_xlfn.WEIBULL.DIST(AN$1,$L122,$K122,FALSE)*$S122*((1+'Inputs &amp; Summary'!$D$7)^AN$1))),IF($M122=Lists!$H$3,IF($K122&lt;1,((($R122*(1-$E122)+$Q122*(1-$F122))/$K122)*((1+'Inputs &amp; Summary'!$D$7)^AN$1)),((INT(AN$1/$K122)-INT((AN$1-1)/$K122))*($R122*(1-$E122)+$Q122*(1-$F122))*((1+'Inputs &amp; Summary'!$D$7)^AN$1))),((_xlfn.WEIBULL.DIST(AN$1,$L122,$K122,FALSE)*($R122*(1-$E122)+$Q122*(1-$F122))*((1+'Inputs &amp; Summary'!$D$7)^AN$1))))))</f>
        <v>0</v>
      </c>
      <c r="AO122" s="248">
        <f>$D122*IF(AO$1&gt;'Inputs &amp; Summary'!$D$5,0,IF(AO$1&gt;VLOOKUP($G122,Lists!$J$17:$K$21,2),IF($M122=Lists!$H$3,IF($K122&lt;1,(($S122/$K122)*((1+'Inputs &amp; Summary'!$D$7)^AO$1)),((INT(AO$1/$K122)-INT((AO$1-1)/$K122))*$S122*((1+'Inputs &amp; Summary'!$D$7)^AO$1))),(_xlfn.WEIBULL.DIST(AO$1,$L122,$K122,FALSE)*$S122*((1+'Inputs &amp; Summary'!$D$7)^AO$1))),IF($M122=Lists!$H$3,IF($K122&lt;1,((($R122*(1-$E122)+$Q122*(1-$F122))/$K122)*((1+'Inputs &amp; Summary'!$D$7)^AO$1)),((INT(AO$1/$K122)-INT((AO$1-1)/$K122))*($R122*(1-$E122)+$Q122*(1-$F122))*((1+'Inputs &amp; Summary'!$D$7)^AO$1))),((_xlfn.WEIBULL.DIST(AO$1,$L122,$K122,FALSE)*($R122*(1-$E122)+$Q122*(1-$F122))*((1+'Inputs &amp; Summary'!$D$7)^AO$1))))))</f>
        <v>0</v>
      </c>
      <c r="AP122" s="248">
        <f>$D122*IF(AP$1&gt;'Inputs &amp; Summary'!$D$5,0,IF(AP$1&gt;VLOOKUP($G122,Lists!$J$17:$K$21,2),IF($M122=Lists!$H$3,IF($K122&lt;1,(($S122/$K122)*((1+'Inputs &amp; Summary'!$D$7)^AP$1)),((INT(AP$1/$K122)-INT((AP$1-1)/$K122))*$S122*((1+'Inputs &amp; Summary'!$D$7)^AP$1))),(_xlfn.WEIBULL.DIST(AP$1,$L122,$K122,FALSE)*$S122*((1+'Inputs &amp; Summary'!$D$7)^AP$1))),IF($M122=Lists!$H$3,IF($K122&lt;1,((($R122*(1-$E122)+$Q122*(1-$F122))/$K122)*((1+'Inputs &amp; Summary'!$D$7)^AP$1)),((INT(AP$1/$K122)-INT((AP$1-1)/$K122))*($R122*(1-$E122)+$Q122*(1-$F122))*((1+'Inputs &amp; Summary'!$D$7)^AP$1))),((_xlfn.WEIBULL.DIST(AP$1,$L122,$K122,FALSE)*($R122*(1-$E122)+$Q122*(1-$F122))*((1+'Inputs &amp; Summary'!$D$7)^AP$1))))))</f>
        <v>0</v>
      </c>
      <c r="AQ122" s="248">
        <f>$D122*IF(AQ$1&gt;'Inputs &amp; Summary'!$D$5,0,IF(AQ$1&gt;VLOOKUP($G122,Lists!$J$17:$K$21,2),IF($M122=Lists!$H$3,IF($K122&lt;1,(($S122/$K122)*((1+'Inputs &amp; Summary'!$D$7)^AQ$1)),((INT(AQ$1/$K122)-INT((AQ$1-1)/$K122))*$S122*((1+'Inputs &amp; Summary'!$D$7)^AQ$1))),(_xlfn.WEIBULL.DIST(AQ$1,$L122,$K122,FALSE)*$S122*((1+'Inputs &amp; Summary'!$D$7)^AQ$1))),IF($M122=Lists!$H$3,IF($K122&lt;1,((($R122*(1-$E122)+$Q122*(1-$F122))/$K122)*((1+'Inputs &amp; Summary'!$D$7)^AQ$1)),((INT(AQ$1/$K122)-INT((AQ$1-1)/$K122))*($R122*(1-$E122)+$Q122*(1-$F122))*((1+'Inputs &amp; Summary'!$D$7)^AQ$1))),((_xlfn.WEIBULL.DIST(AQ$1,$L122,$K122,FALSE)*($R122*(1-$E122)+$Q122*(1-$F122))*((1+'Inputs &amp; Summary'!$D$7)^AQ$1))))))</f>
        <v>0</v>
      </c>
      <c r="AR122" s="248">
        <f>$D122*IF(AR$1&gt;'Inputs &amp; Summary'!$D$5,0,IF(AR$1&gt;VLOOKUP($G122,Lists!$J$17:$K$21,2),IF($M122=Lists!$H$3,IF($K122&lt;1,(($S122/$K122)*((1+'Inputs &amp; Summary'!$D$7)^AR$1)),((INT(AR$1/$K122)-INT((AR$1-1)/$K122))*$S122*((1+'Inputs &amp; Summary'!$D$7)^AR$1))),(_xlfn.WEIBULL.DIST(AR$1,$L122,$K122,FALSE)*$S122*((1+'Inputs &amp; Summary'!$D$7)^AR$1))),IF($M122=Lists!$H$3,IF($K122&lt;1,((($R122*(1-$E122)+$Q122*(1-$F122))/$K122)*((1+'Inputs &amp; Summary'!$D$7)^AR$1)),((INT(AR$1/$K122)-INT((AR$1-1)/$K122))*($R122*(1-$E122)+$Q122*(1-$F122))*((1+'Inputs &amp; Summary'!$D$7)^AR$1))),((_xlfn.WEIBULL.DIST(AR$1,$L122,$K122,FALSE)*($R122*(1-$E122)+$Q122*(1-$F122))*((1+'Inputs &amp; Summary'!$D$7)^AR$1))))))</f>
        <v>0</v>
      </c>
      <c r="AS122" s="248">
        <f>$D122*IF(AS$1&gt;'Inputs &amp; Summary'!$D$5,0,IF(AS$1&gt;VLOOKUP($G122,Lists!$J$17:$K$21,2),IF($M122=Lists!$H$3,IF($K122&lt;1,(($S122/$K122)*((1+'Inputs &amp; Summary'!$D$7)^AS$1)),((INT(AS$1/$K122)-INT((AS$1-1)/$K122))*$S122*((1+'Inputs &amp; Summary'!$D$7)^AS$1))),(_xlfn.WEIBULL.DIST(AS$1,$L122,$K122,FALSE)*$S122*((1+'Inputs &amp; Summary'!$D$7)^AS$1))),IF($M122=Lists!$H$3,IF($K122&lt;1,((($R122*(1-$E122)+$Q122*(1-$F122))/$K122)*((1+'Inputs &amp; Summary'!$D$7)^AS$1)),((INT(AS$1/$K122)-INT((AS$1-1)/$K122))*($R122*(1-$E122)+$Q122*(1-$F122))*((1+'Inputs &amp; Summary'!$D$7)^AS$1))),((_xlfn.WEIBULL.DIST(AS$1,$L122,$K122,FALSE)*($R122*(1-$E122)+$Q122*(1-$F122))*((1+'Inputs &amp; Summary'!$D$7)^AS$1))))))</f>
        <v>0</v>
      </c>
      <c r="AT122" s="248">
        <f>$D122*IF(AT$1&gt;'Inputs &amp; Summary'!$D$5,0,IF(AT$1&gt;VLOOKUP($G122,Lists!$J$17:$K$21,2),IF($M122=Lists!$H$3,IF($K122&lt;1,(($S122/$K122)*((1+'Inputs &amp; Summary'!$D$7)^AT$1)),((INT(AT$1/$K122)-INT((AT$1-1)/$K122))*$S122*((1+'Inputs &amp; Summary'!$D$7)^AT$1))),(_xlfn.WEIBULL.DIST(AT$1,$L122,$K122,FALSE)*$S122*((1+'Inputs &amp; Summary'!$D$7)^AT$1))),IF($M122=Lists!$H$3,IF($K122&lt;1,((($R122*(1-$E122)+$Q122*(1-$F122))/$K122)*((1+'Inputs &amp; Summary'!$D$7)^AT$1)),((INT(AT$1/$K122)-INT((AT$1-1)/$K122))*($R122*(1-$E122)+$Q122*(1-$F122))*((1+'Inputs &amp; Summary'!$D$7)^AT$1))),((_xlfn.WEIBULL.DIST(AT$1,$L122,$K122,FALSE)*($R122*(1-$E122)+$Q122*(1-$F122))*((1+'Inputs &amp; Summary'!$D$7)^AT$1))))))</f>
        <v>0</v>
      </c>
      <c r="AU122" s="248">
        <f>$D122*IF(AU$1&gt;'Inputs &amp; Summary'!$D$5,0,IF(AU$1&gt;VLOOKUP($G122,Lists!$J$17:$K$21,2),IF($M122=Lists!$H$3,IF($K122&lt;1,(($S122/$K122)*((1+'Inputs &amp; Summary'!$D$7)^AU$1)),((INT(AU$1/$K122)-INT((AU$1-1)/$K122))*$S122*((1+'Inputs &amp; Summary'!$D$7)^AU$1))),(_xlfn.WEIBULL.DIST(AU$1,$L122,$K122,FALSE)*$S122*((1+'Inputs &amp; Summary'!$D$7)^AU$1))),IF($M122=Lists!$H$3,IF($K122&lt;1,((($R122*(1-$E122)+$Q122*(1-$F122))/$K122)*((1+'Inputs &amp; Summary'!$D$7)^AU$1)),((INT(AU$1/$K122)-INT((AU$1-1)/$K122))*($R122*(1-$E122)+$Q122*(1-$F122))*((1+'Inputs &amp; Summary'!$D$7)^AU$1))),((_xlfn.WEIBULL.DIST(AU$1,$L122,$K122,FALSE)*($R122*(1-$E122)+$Q122*(1-$F122))*((1+'Inputs &amp; Summary'!$D$7)^AU$1))))))</f>
        <v>0</v>
      </c>
      <c r="AV122" s="248">
        <f>$D122*IF(AV$1&gt;'Inputs &amp; Summary'!$D$5,0,IF(AV$1&gt;VLOOKUP($G122,Lists!$J$17:$K$21,2),IF($M122=Lists!$H$3,IF($K122&lt;1,(($S122/$K122)*((1+'Inputs &amp; Summary'!$D$7)^AV$1)),((INT(AV$1/$K122)-INT((AV$1-1)/$K122))*$S122*((1+'Inputs &amp; Summary'!$D$7)^AV$1))),(_xlfn.WEIBULL.DIST(AV$1,$L122,$K122,FALSE)*$S122*((1+'Inputs &amp; Summary'!$D$7)^AV$1))),IF($M122=Lists!$H$3,IF($K122&lt;1,((($R122*(1-$E122)+$Q122*(1-$F122))/$K122)*((1+'Inputs &amp; Summary'!$D$7)^AV$1)),((INT(AV$1/$K122)-INT((AV$1-1)/$K122))*($R122*(1-$E122)+$Q122*(1-$F122))*((1+'Inputs &amp; Summary'!$D$7)^AV$1))),((_xlfn.WEIBULL.DIST(AV$1,$L122,$K122,FALSE)*($R122*(1-$E122)+$Q122*(1-$F122))*((1+'Inputs &amp; Summary'!$D$7)^AV$1))))))</f>
        <v>0</v>
      </c>
      <c r="AW122" s="248">
        <f>$D122*IF(AW$1&gt;'Inputs &amp; Summary'!$D$5,0,IF(AW$1&gt;VLOOKUP($G122,Lists!$J$17:$K$21,2),IF($M122=Lists!$H$3,IF($K122&lt;1,(($S122/$K122)*((1+'Inputs &amp; Summary'!$D$7)^AW$1)),((INT(AW$1/$K122)-INT((AW$1-1)/$K122))*$S122*((1+'Inputs &amp; Summary'!$D$7)^AW$1))),(_xlfn.WEIBULL.DIST(AW$1,$L122,$K122,FALSE)*$S122*((1+'Inputs &amp; Summary'!$D$7)^AW$1))),IF($M122=Lists!$H$3,IF($K122&lt;1,((($R122*(1-$E122)+$Q122*(1-$F122))/$K122)*((1+'Inputs &amp; Summary'!$D$7)^AW$1)),((INT(AW$1/$K122)-INT((AW$1-1)/$K122))*($R122*(1-$E122)+$Q122*(1-$F122))*((1+'Inputs &amp; Summary'!$D$7)^AW$1))),((_xlfn.WEIBULL.DIST(AW$1,$L122,$K122,FALSE)*($R122*(1-$E122)+$Q122*(1-$F122))*((1+'Inputs &amp; Summary'!$D$7)^AW$1))))))</f>
        <v>0</v>
      </c>
      <c r="AX122" s="248">
        <f>$D122*IF(AX$1&gt;'Inputs &amp; Summary'!$D$5,0,IF(AX$1&gt;VLOOKUP($G122,Lists!$J$17:$K$21,2),IF($M122=Lists!$H$3,IF($K122&lt;1,(($S122/$K122)*((1+'Inputs &amp; Summary'!$D$7)^AX$1)),((INT(AX$1/$K122)-INT((AX$1-1)/$K122))*$S122*((1+'Inputs &amp; Summary'!$D$7)^AX$1))),(_xlfn.WEIBULL.DIST(AX$1,$L122,$K122,FALSE)*$S122*((1+'Inputs &amp; Summary'!$D$7)^AX$1))),IF($M122=Lists!$H$3,IF($K122&lt;1,((($R122*(1-$E122)+$Q122*(1-$F122))/$K122)*((1+'Inputs &amp; Summary'!$D$7)^AX$1)),((INT(AX$1/$K122)-INT((AX$1-1)/$K122))*($R122*(1-$E122)+$Q122*(1-$F122))*((1+'Inputs &amp; Summary'!$D$7)^AX$1))),((_xlfn.WEIBULL.DIST(AX$1,$L122,$K122,FALSE)*($R122*(1-$E122)+$Q122*(1-$F122))*((1+'Inputs &amp; Summary'!$D$7)^AX$1))))))</f>
        <v>0</v>
      </c>
      <c r="AY122" s="248">
        <f>$D122*IF(AY$1&gt;'Inputs &amp; Summary'!$D$5,0,IF(AY$1&gt;VLOOKUP($G122,Lists!$J$17:$K$21,2),IF($M122=Lists!$H$3,IF($K122&lt;1,(($S122/$K122)*((1+'Inputs &amp; Summary'!$D$7)^AY$1)),((INT(AY$1/$K122)-INT((AY$1-1)/$K122))*$S122*((1+'Inputs &amp; Summary'!$D$7)^AY$1))),(_xlfn.WEIBULL.DIST(AY$1,$L122,$K122,FALSE)*$S122*((1+'Inputs &amp; Summary'!$D$7)^AY$1))),IF($M122=Lists!$H$3,IF($K122&lt;1,((($R122*(1-$E122)+$Q122*(1-$F122))/$K122)*((1+'Inputs &amp; Summary'!$D$7)^AY$1)),((INT(AY$1/$K122)-INT((AY$1-1)/$K122))*($R122*(1-$E122)+$Q122*(1-$F122))*((1+'Inputs &amp; Summary'!$D$7)^AY$1))),((_xlfn.WEIBULL.DIST(AY$1,$L122,$K122,FALSE)*($R122*(1-$E122)+$Q122*(1-$F122))*((1+'Inputs &amp; Summary'!$D$7)^AY$1))))))</f>
        <v>0</v>
      </c>
      <c r="AZ122" s="248">
        <f>$D122*IF(AZ$1&gt;'Inputs &amp; Summary'!$D$5,0,IF(AZ$1&gt;VLOOKUP($G122,Lists!$J$17:$K$21,2),IF($M122=Lists!$H$3,IF($K122&lt;1,(($S122/$K122)*((1+'Inputs &amp; Summary'!$D$7)^AZ$1)),((INT(AZ$1/$K122)-INT((AZ$1-1)/$K122))*$S122*((1+'Inputs &amp; Summary'!$D$7)^AZ$1))),(_xlfn.WEIBULL.DIST(AZ$1,$L122,$K122,FALSE)*$S122*((1+'Inputs &amp; Summary'!$D$7)^AZ$1))),IF($M122=Lists!$H$3,IF($K122&lt;1,((($R122*(1-$E122)+$Q122*(1-$F122))/$K122)*((1+'Inputs &amp; Summary'!$D$7)^AZ$1)),((INT(AZ$1/$K122)-INT((AZ$1-1)/$K122))*($R122*(1-$E122)+$Q122*(1-$F122))*((1+'Inputs &amp; Summary'!$D$7)^AZ$1))),((_xlfn.WEIBULL.DIST(AZ$1,$L122,$K122,FALSE)*($R122*(1-$E122)+$Q122*(1-$F122))*((1+'Inputs &amp; Summary'!$D$7)^AZ$1))))))</f>
        <v>0</v>
      </c>
      <c r="BA122" s="248">
        <f>$D122*IF(BA$1&gt;'Inputs &amp; Summary'!$D$5,0,IF(BA$1&gt;VLOOKUP($G122,Lists!$J$17:$K$21,2),IF($M122=Lists!$H$3,IF($K122&lt;1,(($S122/$K122)*((1+'Inputs &amp; Summary'!$D$7)^BA$1)),((INT(BA$1/$K122)-INT((BA$1-1)/$K122))*$S122*((1+'Inputs &amp; Summary'!$D$7)^BA$1))),(_xlfn.WEIBULL.DIST(BA$1,$L122,$K122,FALSE)*$S122*((1+'Inputs &amp; Summary'!$D$7)^BA$1))),IF($M122=Lists!$H$3,IF($K122&lt;1,((($R122*(1-$E122)+$Q122*(1-$F122))/$K122)*((1+'Inputs &amp; Summary'!$D$7)^BA$1)),((INT(BA$1/$K122)-INT((BA$1-1)/$K122))*($R122*(1-$E122)+$Q122*(1-$F122))*((1+'Inputs &amp; Summary'!$D$7)^BA$1))),((_xlfn.WEIBULL.DIST(BA$1,$L122,$K122,FALSE)*($R122*(1-$E122)+$Q122*(1-$F122))*((1+'Inputs &amp; Summary'!$D$7)^BA$1))))))</f>
        <v>0</v>
      </c>
      <c r="BB122" s="248">
        <f>$D122*IF(BB$1&gt;'Inputs &amp; Summary'!$D$5,0,IF(BB$1&gt;VLOOKUP($G122,Lists!$J$17:$K$21,2),IF($M122=Lists!$H$3,IF($K122&lt;1,(($S122/$K122)*((1+'Inputs &amp; Summary'!$D$7)^BB$1)),((INT(BB$1/$K122)-INT((BB$1-1)/$K122))*$S122*((1+'Inputs &amp; Summary'!$D$7)^BB$1))),(_xlfn.WEIBULL.DIST(BB$1,$L122,$K122,FALSE)*$S122*((1+'Inputs &amp; Summary'!$D$7)^BB$1))),IF($M122=Lists!$H$3,IF($K122&lt;1,((($R122*(1-$E122)+$Q122*(1-$F122))/$K122)*((1+'Inputs &amp; Summary'!$D$7)^BB$1)),((INT(BB$1/$K122)-INT((BB$1-1)/$K122))*($R122*(1-$E122)+$Q122*(1-$F122))*((1+'Inputs &amp; Summary'!$D$7)^BB$1))),((_xlfn.WEIBULL.DIST(BB$1,$L122,$K122,FALSE)*($R122*(1-$E122)+$Q122*(1-$F122))*((1+'Inputs &amp; Summary'!$D$7)^BB$1))))))</f>
        <v>0</v>
      </c>
      <c r="BC122" s="248">
        <f>$D122*IF(BC$1&gt;'Inputs &amp; Summary'!$D$5,0,IF(BC$1&gt;VLOOKUP($G122,Lists!$J$17:$K$21,2),IF($M122=Lists!$H$3,IF($K122&lt;1,(($S122/$K122)*((1+'Inputs &amp; Summary'!$D$7)^BC$1)),((INT(BC$1/$K122)-INT((BC$1-1)/$K122))*$S122*((1+'Inputs &amp; Summary'!$D$7)^BC$1))),(_xlfn.WEIBULL.DIST(BC$1,$L122,$K122,FALSE)*$S122*((1+'Inputs &amp; Summary'!$D$7)^BC$1))),IF($M122=Lists!$H$3,IF($K122&lt;1,((($R122*(1-$E122)+$Q122*(1-$F122))/$K122)*((1+'Inputs &amp; Summary'!$D$7)^BC$1)),((INT(BC$1/$K122)-INT((BC$1-1)/$K122))*($R122*(1-$E122)+$Q122*(1-$F122))*((1+'Inputs &amp; Summary'!$D$7)^BC$1))),((_xlfn.WEIBULL.DIST(BC$1,$L122,$K122,FALSE)*($R122*(1-$E122)+$Q122*(1-$F122))*((1+'Inputs &amp; Summary'!$D$7)^BC$1))))))</f>
        <v>0</v>
      </c>
      <c r="BD122" s="248">
        <f>$D122*IF(BD$1&gt;'Inputs &amp; Summary'!$D$5,0,IF(BD$1&gt;VLOOKUP($G122,Lists!$J$17:$K$21,2),IF($M122=Lists!$H$3,IF($K122&lt;1,(($S122/$K122)*((1+'Inputs &amp; Summary'!$D$7)^BD$1)),((INT(BD$1/$K122)-INT((BD$1-1)/$K122))*$S122*((1+'Inputs &amp; Summary'!$D$7)^BD$1))),(_xlfn.WEIBULL.DIST(BD$1,$L122,$K122,FALSE)*$S122*((1+'Inputs &amp; Summary'!$D$7)^BD$1))),IF($M122=Lists!$H$3,IF($K122&lt;1,((($R122*(1-$E122)+$Q122*(1-$F122))/$K122)*((1+'Inputs &amp; Summary'!$D$7)^BD$1)),((INT(BD$1/$K122)-INT((BD$1-1)/$K122))*($R122*(1-$E122)+$Q122*(1-$F122))*((1+'Inputs &amp; Summary'!$D$7)^BD$1))),((_xlfn.WEIBULL.DIST(BD$1,$L122,$K122,FALSE)*($R122*(1-$E122)+$Q122*(1-$F122))*((1+'Inputs &amp; Summary'!$D$7)^BD$1))))))</f>
        <v>0</v>
      </c>
      <c r="BE122" s="248">
        <f>$D122*IF(BE$1&gt;'Inputs &amp; Summary'!$D$5,0,IF(BE$1&gt;VLOOKUP($G122,Lists!$J$17:$K$21,2),IF($M122=Lists!$H$3,IF($K122&lt;1,(($S122/$K122)*((1+'Inputs &amp; Summary'!$D$7)^BE$1)),((INT(BE$1/$K122)-INT((BE$1-1)/$K122))*$S122*((1+'Inputs &amp; Summary'!$D$7)^BE$1))),(_xlfn.WEIBULL.DIST(BE$1,$L122,$K122,FALSE)*$S122*((1+'Inputs &amp; Summary'!$D$7)^BE$1))),IF($M122=Lists!$H$3,IF($K122&lt;1,((($R122*(1-$E122)+$Q122*(1-$F122))/$K122)*((1+'Inputs &amp; Summary'!$D$7)^BE$1)),((INT(BE$1/$K122)-INT((BE$1-1)/$K122))*($R122*(1-$E122)+$Q122*(1-$F122))*((1+'Inputs &amp; Summary'!$D$7)^BE$1))),((_xlfn.WEIBULL.DIST(BE$1,$L122,$K122,FALSE)*($R122*(1-$E122)+$Q122*(1-$F122))*((1+'Inputs &amp; Summary'!$D$7)^BE$1))))))</f>
        <v>0</v>
      </c>
      <c r="BF122" s="248">
        <f>$D122*IF(BF$1&gt;'Inputs &amp; Summary'!$D$5,0,IF(BF$1&gt;VLOOKUP($G122,Lists!$J$17:$K$21,2),IF($M122=Lists!$H$3,IF($K122&lt;1,(($S122/$K122)*((1+'Inputs &amp; Summary'!$D$7)^BF$1)),((INT(BF$1/$K122)-INT((BF$1-1)/$K122))*$S122*((1+'Inputs &amp; Summary'!$D$7)^BF$1))),(_xlfn.WEIBULL.DIST(BF$1,$L122,$K122,FALSE)*$S122*((1+'Inputs &amp; Summary'!$D$7)^BF$1))),IF($M122=Lists!$H$3,IF($K122&lt;1,((($R122*(1-$E122)+$Q122*(1-$F122))/$K122)*((1+'Inputs &amp; Summary'!$D$7)^BF$1)),((INT(BF$1/$K122)-INT((BF$1-1)/$K122))*($R122*(1-$E122)+$Q122*(1-$F122))*((1+'Inputs &amp; Summary'!$D$7)^BF$1))),((_xlfn.WEIBULL.DIST(BF$1,$L122,$K122,FALSE)*($R122*(1-$E122)+$Q122*(1-$F122))*((1+'Inputs &amp; Summary'!$D$7)^BF$1))))))</f>
        <v>0</v>
      </c>
      <c r="BG122" s="248">
        <f>$D122*IF(BG$1&gt;'Inputs &amp; Summary'!$D$5,0,IF(BG$1&gt;VLOOKUP($G122,Lists!$J$17:$K$21,2),IF($M122=Lists!$H$3,IF($K122&lt;1,(($S122/$K122)*((1+'Inputs &amp; Summary'!$D$7)^BG$1)),((INT(BG$1/$K122)-INT((BG$1-1)/$K122))*$S122*((1+'Inputs &amp; Summary'!$D$7)^BG$1))),(_xlfn.WEIBULL.DIST(BG$1,$L122,$K122,FALSE)*$S122*((1+'Inputs &amp; Summary'!$D$7)^BG$1))),IF($M122=Lists!$H$3,IF($K122&lt;1,((($R122*(1-$E122)+$Q122*(1-$F122))/$K122)*((1+'Inputs &amp; Summary'!$D$7)^BG$1)),((INT(BG$1/$K122)-INT((BG$1-1)/$K122))*($R122*(1-$E122)+$Q122*(1-$F122))*((1+'Inputs &amp; Summary'!$D$7)^BG$1))),((_xlfn.WEIBULL.DIST(BG$1,$L122,$K122,FALSE)*($R122*(1-$E122)+$Q122*(1-$F122))*((1+'Inputs &amp; Summary'!$D$7)^BG$1))))))</f>
        <v>0</v>
      </c>
      <c r="BH122" s="248">
        <f>$D122*IF(BH$1&gt;'Inputs &amp; Summary'!$D$5,0,IF(BH$1&gt;VLOOKUP($G122,Lists!$J$17:$K$21,2),IF($M122=Lists!$H$3,IF($K122&lt;1,(($S122/$K122)*((1+'Inputs &amp; Summary'!$D$7)^BH$1)),((INT(BH$1/$K122)-INT((BH$1-1)/$K122))*$S122*((1+'Inputs &amp; Summary'!$D$7)^BH$1))),(_xlfn.WEIBULL.DIST(BH$1,$L122,$K122,FALSE)*$S122*((1+'Inputs &amp; Summary'!$D$7)^BH$1))),IF($M122=Lists!$H$3,IF($K122&lt;1,((($R122*(1-$E122)+$Q122*(1-$F122))/$K122)*((1+'Inputs &amp; Summary'!$D$7)^BH$1)),((INT(BH$1/$K122)-INT((BH$1-1)/$K122))*($R122*(1-$E122)+$Q122*(1-$F122))*((1+'Inputs &amp; Summary'!$D$7)^BH$1))),((_xlfn.WEIBULL.DIST(BH$1,$L122,$K122,FALSE)*($R122*(1-$E122)+$Q122*(1-$F122))*((1+'Inputs &amp; Summary'!$D$7)^BH$1))))))</f>
        <v>0</v>
      </c>
      <c r="BI122" s="248">
        <f>$D122*IF(BI$1&gt;'Inputs &amp; Summary'!$D$5,0,IF(BI$1&gt;VLOOKUP($G122,Lists!$J$17:$K$21,2),IF($M122=Lists!$H$3,IF($K122&lt;1,(($S122/$K122)*((1+'Inputs &amp; Summary'!$D$7)^BI$1)),((INT(BI$1/$K122)-INT((BI$1-1)/$K122))*$S122*((1+'Inputs &amp; Summary'!$D$7)^BI$1))),(_xlfn.WEIBULL.DIST(BI$1,$L122,$K122,FALSE)*$S122*((1+'Inputs &amp; Summary'!$D$7)^BI$1))),IF($M122=Lists!$H$3,IF($K122&lt;1,((($R122*(1-$E122)+$Q122*(1-$F122))/$K122)*((1+'Inputs &amp; Summary'!$D$7)^BI$1)),((INT(BI$1/$K122)-INT((BI$1-1)/$K122))*($R122*(1-$E122)+$Q122*(1-$F122))*((1+'Inputs &amp; Summary'!$D$7)^BI$1))),((_xlfn.WEIBULL.DIST(BI$1,$L122,$K122,FALSE)*($R122*(1-$E122)+$Q122*(1-$F122))*((1+'Inputs &amp; Summary'!$D$7)^BI$1))))))</f>
        <v>0</v>
      </c>
      <c r="BJ122" s="248">
        <f>$D122*IF(BJ$1&gt;'Inputs &amp; Summary'!$D$5,0,IF(BJ$1&gt;VLOOKUP($G122,Lists!$J$17:$K$21,2),IF($M122=Lists!$H$3,IF($K122&lt;1,(($S122/$K122)*((1+'Inputs &amp; Summary'!$D$7)^BJ$1)),((INT(BJ$1/$K122)-INT((BJ$1-1)/$K122))*$S122*((1+'Inputs &amp; Summary'!$D$7)^BJ$1))),(_xlfn.WEIBULL.DIST(BJ$1,$L122,$K122,FALSE)*$S122*((1+'Inputs &amp; Summary'!$D$7)^BJ$1))),IF($M122=Lists!$H$3,IF($K122&lt;1,((($R122*(1-$E122)+$Q122*(1-$F122))/$K122)*((1+'Inputs &amp; Summary'!$D$7)^BJ$1)),((INT(BJ$1/$K122)-INT((BJ$1-1)/$K122))*($R122*(1-$E122)+$Q122*(1-$F122))*((1+'Inputs &amp; Summary'!$D$7)^BJ$1))),((_xlfn.WEIBULL.DIST(BJ$1,$L122,$K122,FALSE)*($R122*(1-$E122)+$Q122*(1-$F122))*((1+'Inputs &amp; Summary'!$D$7)^BJ$1))))))</f>
        <v>0</v>
      </c>
      <c r="BK122" s="248">
        <f>$D122*IF(BK$1&gt;'Inputs &amp; Summary'!$D$5,0,IF(BK$1&gt;VLOOKUP($G122,Lists!$J$17:$K$21,2),IF($M122=Lists!$H$3,IF($K122&lt;1,(($S122/$K122)*((1+'Inputs &amp; Summary'!$D$7)^BK$1)),((INT(BK$1/$K122)-INT((BK$1-1)/$K122))*$S122*((1+'Inputs &amp; Summary'!$D$7)^BK$1))),(_xlfn.WEIBULL.DIST(BK$1,$L122,$K122,FALSE)*$S122*((1+'Inputs &amp; Summary'!$D$7)^BK$1))),IF($M122=Lists!$H$3,IF($K122&lt;1,((($R122*(1-$E122)+$Q122*(1-$F122))/$K122)*((1+'Inputs &amp; Summary'!$D$7)^BK$1)),((INT(BK$1/$K122)-INT((BK$1-1)/$K122))*($R122*(1-$E122)+$Q122*(1-$F122))*((1+'Inputs &amp; Summary'!$D$7)^BK$1))),((_xlfn.WEIBULL.DIST(BK$1,$L122,$K122,FALSE)*($R122*(1-$E122)+$Q122*(1-$F122))*((1+'Inputs &amp; Summary'!$D$7)^BK$1))))))</f>
        <v>0</v>
      </c>
      <c r="BL122" s="248">
        <f>$D122*IF(BL$1&gt;'Inputs &amp; Summary'!$D$5,0,IF(BL$1&gt;VLOOKUP($G122,Lists!$J$17:$K$21,2),IF($M122=Lists!$H$3,IF($K122&lt;1,(($S122/$K122)*((1+'Inputs &amp; Summary'!$D$7)^BL$1)),((INT(BL$1/$K122)-INT((BL$1-1)/$K122))*$S122*((1+'Inputs &amp; Summary'!$D$7)^BL$1))),(_xlfn.WEIBULL.DIST(BL$1,$L122,$K122,FALSE)*$S122*((1+'Inputs &amp; Summary'!$D$7)^BL$1))),IF($M122=Lists!$H$3,IF($K122&lt;1,((($R122*(1-$E122)+$Q122*(1-$F122))/$K122)*((1+'Inputs &amp; Summary'!$D$7)^BL$1)),((INT(BL$1/$K122)-INT((BL$1-1)/$K122))*($R122*(1-$E122)+$Q122*(1-$F122))*((1+'Inputs &amp; Summary'!$D$7)^BL$1))),((_xlfn.WEIBULL.DIST(BL$1,$L122,$K122,FALSE)*($R122*(1-$E122)+$Q122*(1-$F122))*((1+'Inputs &amp; Summary'!$D$7)^BL$1))))))</f>
        <v>0</v>
      </c>
    </row>
    <row r="123" spans="1:64" x14ac:dyDescent="0.3">
      <c r="A123" s="236" t="s">
        <v>28</v>
      </c>
      <c r="B123" s="117" t="str">
        <f>IF('Inputs &amp; Summary'!$D$15=Lists!$E$3,INDEX('Residential Rooftop Details'!$A$30:$X$158,MATCH('Cash Flow'!$A123,'Residential Rooftop Details'!$A$30:$A$158,0),COLUMN(B$1)),IF('Inputs &amp; Summary'!$D$15=Lists!$E$4,INDEX('Commercial Rooftop Details'!$A$30:$V$158,MATCH('Cash Flow'!$A123,'Commercial Rooftop Details'!$A$30:$A$158,0),COLUMN(B$1)),INDEX('Ground-Mount Details'!$A$30:$V$158,MATCH('Cash Flow'!$A123,'Ground-Mount Details'!$A$30:$A$158,0),COLUMN(B$1))))</f>
        <v>Preventive</v>
      </c>
      <c r="C123" s="117" t="str">
        <f>IF('Inputs &amp; Summary'!$D$15=Lists!$E$3,INDEX('Residential Rooftop Details'!$A$30:$X$158,MATCH('Cash Flow'!$A123,'Residential Rooftop Details'!$A$30:$A$158,0),COLUMN(C$1)),IF('Inputs &amp; Summary'!$D$15=Lists!$E$4,INDEX('Commercial Rooftop Details'!$A$30:$V$158,MATCH('Cash Flow'!$A123,'Commercial Rooftop Details'!$A$30:$A$158,0),COLUMN(C$1)),INDEX('Ground-Mount Details'!$A$30:$V$158,MATCH('Cash Flow'!$A123,'Ground-Mount Details'!$A$30:$A$158,0),COLUMN(C$1))))</f>
        <v>Tracker</v>
      </c>
      <c r="D123" s="117">
        <f>IF('Inputs &amp; Summary'!$D$15=Lists!$E$3,INDEX('Residential Rooftop Details'!$A$30:$X$158,MATCH('Cash Flow'!$A123,'Residential Rooftop Details'!$A$30:$A$158,0),COLUMN(D$1)),IF('Inputs &amp; Summary'!$D$15=Lists!$E$4,INDEX('Commercial Rooftop Details'!$A$30:$V$158,MATCH('Cash Flow'!$A123,'Commercial Rooftop Details'!$A$30:$A$158,0),COLUMN(D$1)),INDEX('Ground-Mount Details'!$A$30:$V$158,MATCH('Cash Flow'!$A123,'Ground-Mount Details'!$A$30:$A$158,0),COLUMN(D$1))))</f>
        <v>0</v>
      </c>
      <c r="E123" s="117">
        <f>IF('Inputs &amp; Summary'!$D$15=Lists!$E$3,INDEX('Residential Rooftop Details'!$A$30:$X$158,MATCH('Cash Flow'!$A123,'Residential Rooftop Details'!$A$30:$A$158,0),COLUMN(E$1)),IF('Inputs &amp; Summary'!$D$15=Lists!$E$4,INDEX('Commercial Rooftop Details'!$A$30:$V$158,MATCH('Cash Flow'!$A123,'Commercial Rooftop Details'!$A$30:$A$158,0),COLUMN(E$1)),INDEX('Ground-Mount Details'!$A$30:$V$158,MATCH('Cash Flow'!$A123,'Ground-Mount Details'!$A$30:$A$158,0),COLUMN(E$1))))</f>
        <v>0</v>
      </c>
      <c r="F123" s="117">
        <f>IF('Inputs &amp; Summary'!$D$15=Lists!$E$3,INDEX('Residential Rooftop Details'!$A$30:$X$158,MATCH('Cash Flow'!$A123,'Residential Rooftop Details'!$A$30:$A$158,0),COLUMN(F$1)),IF('Inputs &amp; Summary'!$D$15=Lists!$E$4,INDEX('Commercial Rooftop Details'!$A$30:$V$158,MATCH('Cash Flow'!$A123,'Commercial Rooftop Details'!$A$30:$A$158,0),COLUMN(F$1)),INDEX('Ground-Mount Details'!$A$30:$V$158,MATCH('Cash Flow'!$A123,'Ground-Mount Details'!$A$30:$A$158,0),COLUMN(F$1))))</f>
        <v>0</v>
      </c>
      <c r="G123" s="237" t="str">
        <f>IF('Inputs &amp; Summary'!$D$15=Lists!$E$3,INDEX('Residential Rooftop Details'!$A$30:$X$158,MATCH('Cash Flow'!$A123,'Residential Rooftop Details'!$A$30:$A$158,0),COLUMN(G$1)),IF('Inputs &amp; Summary'!$D$15=Lists!$E$4,INDEX('Commercial Rooftop Details'!$A$30:$V$158,MATCH('Cash Flow'!$A123,'Commercial Rooftop Details'!$A$30:$A$158,0),COLUMN(G$1)),INDEX('Ground-Mount Details'!$A$30:$V$158,MATCH('Cash Flow'!$A123,'Ground-Mount Details'!$A$30:$A$158,0),COLUMN(G$1))))</f>
        <v>N/A</v>
      </c>
      <c r="H123" s="237" t="str">
        <f>IF('Inputs &amp; Summary'!$D$15=Lists!$E$3,INDEX('Residential Rooftop Details'!$A$30:$X$158,MATCH('Cash Flow'!$A123,'Residential Rooftop Details'!$A$30:$A$158,0),COLUMN(H$1)),IF('Inputs &amp; Summary'!$D$15=Lists!$E$4,INDEX('Commercial Rooftop Details'!$A$30:$V$158,MATCH('Cash Flow'!$A123,'Commercial Rooftop Details'!$A$30:$A$158,0),COLUMN(H$1)),INDEX('Ground-Mount Details'!$A$30:$V$158,MATCH('Cash Flow'!$A123,'Ground-Mount Details'!$A$30:$A$158,0),COLUMN(H$1))))</f>
        <v>Driveshaft</v>
      </c>
      <c r="I123" s="237" t="str">
        <f>IF('Inputs &amp; Summary'!$D$15=Lists!$E$3,INDEX('Residential Rooftop Details'!$A$30:$X$158,MATCH('Cash Flow'!$A123,'Residential Rooftop Details'!$A$30:$A$158,0),COLUMN(I$1)),IF('Inputs &amp; Summary'!$D$15=Lists!$E$4,INDEX('Commercial Rooftop Details'!$A$30:$V$158,MATCH('Cash Flow'!$A123,'Commercial Rooftop Details'!$A$30:$A$158,0),COLUMN(I$1)),INDEX('Ground-Mount Details'!$A$30:$V$158,MATCH('Cash Flow'!$A123,'Ground-Mount Details'!$A$30:$A$158,0),COLUMN(I$1))))</f>
        <v>Mechanic</v>
      </c>
      <c r="J123" s="238">
        <f>IF('Inputs &amp; Summary'!$D$15=Lists!$E$3,INDEX('Residential Rooftop Details'!$A$30:$X$158,MATCH('Cash Flow'!$A123,'Residential Rooftop Details'!$A$30:$A$158,0),COLUMN(J$1)),IF('Inputs &amp; Summary'!$D$15=Lists!$E$4,INDEX('Commercial Rooftop Details'!$A$30:$V$158,MATCH('Cash Flow'!$A123,'Commercial Rooftop Details'!$A$30:$A$158,0),COLUMN(J$1)),INDEX('Ground-Mount Details'!$A$30:$V$158,MATCH('Cash Flow'!$A123,'Ground-Mount Details'!$A$30:$A$158,0),COLUMN(J$1))))</f>
        <v>21.23076923076923</v>
      </c>
      <c r="K123" s="239">
        <f>IF('Inputs &amp; Summary'!$D$15=Lists!$E$3,INDEX('Residential Rooftop Details'!$A$30:$X$158,MATCH('Cash Flow'!$A123,'Residential Rooftop Details'!$A$30:$A$158,0),COLUMN(K$1)),IF('Inputs &amp; Summary'!$D$15=Lists!$E$4,INDEX('Commercial Rooftop Details'!$A$30:$V$158,MATCH('Cash Flow'!$A123,'Commercial Rooftop Details'!$A$30:$A$158,0),COLUMN(K$1)),INDEX('Ground-Mount Details'!$A$30:$V$158,MATCH('Cash Flow'!$A123,'Ground-Mount Details'!$A$30:$A$158,0),COLUMN(K$1))))</f>
        <v>0.5</v>
      </c>
      <c r="L123" s="239">
        <f>IF('Inputs &amp; Summary'!$D$15=Lists!$E$3,INDEX('Residential Rooftop Details'!$A$30:$X$158,MATCH('Cash Flow'!$A123,'Residential Rooftop Details'!$A$30:$A$158,0),COLUMN(L$1)),IF('Inputs &amp; Summary'!$D$15=Lists!$E$4,INDEX('Commercial Rooftop Details'!$A$30:$V$158,MATCH('Cash Flow'!$A123,'Commercial Rooftop Details'!$A$30:$A$158,0),COLUMN(L$1)),INDEX('Ground-Mount Details'!$A$30:$V$158,MATCH('Cash Flow'!$A123,'Ground-Mount Details'!$A$30:$A$158,0),COLUMN(L$1))))</f>
        <v>1</v>
      </c>
      <c r="M123" s="238" t="str">
        <f>IF('Inputs &amp; Summary'!$D$15=Lists!$E$3,INDEX('Residential Rooftop Details'!$A$30:$X$158,MATCH('Cash Flow'!$A123,'Residential Rooftop Details'!$A$30:$A$158,0),COLUMN(M$1)),IF('Inputs &amp; Summary'!$D$15=Lists!$E$4,INDEX('Commercial Rooftop Details'!$A$30:$V$158,MATCH('Cash Flow'!$A123,'Commercial Rooftop Details'!$A$30:$A$158,0),COLUMN(M$1)),INDEX('Ground-Mount Details'!$A$30:$V$158,MATCH('Cash Flow'!$A123,'Ground-Mount Details'!$A$30:$A$158,0),COLUMN(M$1))))</f>
        <v>interval</v>
      </c>
      <c r="N123" s="240">
        <f>IF('Inputs &amp; Summary'!$D$15=Lists!$E$3,INDEX('Residential Rooftop Details'!$A$30:$X$158,MATCH('Cash Flow'!$A123,'Residential Rooftop Details'!$A$30:$A$158,0),COLUMN(N$1)),IF('Inputs &amp; Summary'!$D$15=Lists!$E$4,INDEX('Commercial Rooftop Details'!$A$30:$V$158,MATCH('Cash Flow'!$A123,'Commercial Rooftop Details'!$A$30:$A$158,0),COLUMN(N$1)),INDEX('Ground-Mount Details'!$A$30:$V$158,MATCH('Cash Flow'!$A123,'Ground-Mount Details'!$A$30:$A$158,0),COLUMN(N$1))))</f>
        <v>0</v>
      </c>
      <c r="O123" s="239">
        <f>IF('Inputs &amp; Summary'!$D$15=Lists!$E$3,INDEX('Residential Rooftop Details'!$A$30:$X$158,MATCH('Cash Flow'!$A123,'Residential Rooftop Details'!$A$30:$A$158,0),COLUMN(O$1)),IF('Inputs &amp; Summary'!$D$15=Lists!$E$4,INDEX('Commercial Rooftop Details'!$A$30:$V$158,MATCH('Cash Flow'!$A123,'Commercial Rooftop Details'!$A$30:$A$158,0),COLUMN(O$1)),INDEX('Ground-Mount Details'!$A$30:$V$158,MATCH('Cash Flow'!$A123,'Ground-Mount Details'!$A$30:$A$158,0),COLUMN(O$1))))</f>
        <v>0.16666666666666666</v>
      </c>
      <c r="P123" s="241">
        <f>IF('Inputs &amp; Summary'!$D$15=Lists!$E$3,INDEX('Residential Rooftop Details'!$A$30:$X$158,MATCH('Cash Flow'!$A123,'Residential Rooftop Details'!$A$30:$A$158,0),COLUMN(P$1)),IF('Inputs &amp; Summary'!$D$15=Lists!$E$4,INDEX('Commercial Rooftop Details'!$A$30:$V$158,MATCH('Cash Flow'!$A123,'Commercial Rooftop Details'!$A$30:$A$158,0),COLUMN(P$1)),INDEX('Ground-Mount Details'!$A$30:$V$158,MATCH('Cash Flow'!$A123,'Ground-Mount Details'!$A$30:$A$158,0),COLUMN(P$1))))</f>
        <v>1</v>
      </c>
      <c r="Q123" s="242">
        <f>IF('Inputs &amp; Summary'!$D$15=Lists!$E$3,INDEX('Residential Rooftop Details'!$A$30:$X$158,MATCH('Cash Flow'!$A123,'Residential Rooftop Details'!$A$30:$A$158,0),COLUMN(Q$1)),IF('Inputs &amp; Summary'!$D$15=Lists!$E$4,INDEX('Commercial Rooftop Details'!$A$30:$V$158,MATCH('Cash Flow'!$A123,'Commercial Rooftop Details'!$A$30:$A$158,0),COLUMN(Q$1)),INDEX('Ground-Mount Details'!$A$30:$V$158,MATCH('Cash Flow'!$A123,'Ground-Mount Details'!$A$30:$A$158,0),COLUMN(Q$1))))</f>
        <v>0</v>
      </c>
      <c r="R123" s="242">
        <f>IF('Inputs &amp; Summary'!$D$15=Lists!$E$3,INDEX('Residential Rooftop Details'!$A$30:$X$158,MATCH('Cash Flow'!$A123,'Residential Rooftop Details'!$A$30:$A$158,0),COLUMN(R$1)),IF('Inputs &amp; Summary'!$D$15=Lists!$E$4,INDEX('Commercial Rooftop Details'!$A$30:$V$158,MATCH('Cash Flow'!$A123,'Commercial Rooftop Details'!$A$30:$A$158,0),COLUMN(R$1)),INDEX('Ground-Mount Details'!$A$30:$V$158,MATCH('Cash Flow'!$A123,'Ground-Mount Details'!$A$30:$A$158,0),COLUMN(R$1))))</f>
        <v>0</v>
      </c>
      <c r="S123" s="243">
        <f>IF('Inputs &amp; Summary'!$D$15=Lists!$E$3,INDEX('Residential Rooftop Details'!$A$30:$X$158,MATCH('Cash Flow'!$A123,'Residential Rooftop Details'!$A$30:$A$158,0),COLUMN(S$1)),IF('Inputs &amp; Summary'!$D$15=Lists!$E$4,INDEX('Commercial Rooftop Details'!$A$30:$V$158,MATCH('Cash Flow'!$A123,'Commercial Rooftop Details'!$A$30:$A$158,0),COLUMN(S$1)),INDEX('Ground-Mount Details'!$A$30:$V$158,MATCH('Cash Flow'!$A123,'Ground-Mount Details'!$A$30:$A$158,0),COLUMN(S$1))))</f>
        <v>0</v>
      </c>
      <c r="T123" s="238">
        <f>IF('Inputs &amp; Summary'!$D$15=Lists!$E$3,INDEX('Residential Rooftop Details'!$A$30:$X$158,MATCH('Cash Flow'!$A123,'Residential Rooftop Details'!$A$30:$A$158,0),COLUMN(T$1)),IF('Inputs &amp; Summary'!$D$15=Lists!$E$4,INDEX('Commercial Rooftop Details'!$A$30:$V$158,MATCH('Cash Flow'!$A123,'Commercial Rooftop Details'!$A$30:$A$158,0),COLUMN(T$1)),INDEX('Ground-Mount Details'!$A$30:$V$158,MATCH('Cash Flow'!$A123,'Ground-Mount Details'!$A$30:$A$158,0),COLUMN(T$1))))</f>
        <v>0</v>
      </c>
      <c r="U123" s="244">
        <f>IF('Inputs &amp; Summary'!$D$15=Lists!$E$3,INDEX('Residential Rooftop Details'!$A$30:$X$158,MATCH('Cash Flow'!$A123,'Residential Rooftop Details'!$A$30:$A$158,0),COLUMN(U$1)),IF('Inputs &amp; Summary'!$D$15=Lists!$E$4,INDEX('Commercial Rooftop Details'!$A$30:$V$158,MATCH('Cash Flow'!$A123,'Commercial Rooftop Details'!$A$30:$A$158,0),COLUMN(U$1)),INDEX('Ground-Mount Details'!$A$30:$V$158,MATCH('Cash Flow'!$A123,'Ground-Mount Details'!$A$30:$A$158,0),COLUMN(U$1))))</f>
        <v>0</v>
      </c>
      <c r="V123" s="245">
        <f t="shared" si="10"/>
        <v>0</v>
      </c>
      <c r="W123" s="245">
        <f>NPV('Inputs &amp; Summary'!$D$6,Y123:BL123)</f>
        <v>0</v>
      </c>
      <c r="X123" s="246">
        <f t="shared" si="9"/>
        <v>0</v>
      </c>
      <c r="Y123" s="248">
        <f>$D123*IF(Y$1&gt;'Inputs &amp; Summary'!$D$5,0,IF(Y$1&gt;VLOOKUP($G123,Lists!$J$17:$K$21,2),IF($M123=Lists!$H$3,IF($K123&lt;1,(($S123/$K123)*((1+'Inputs &amp; Summary'!$D$7)^Y$1)),((INT(Y$1/$K123)-INT((Y$1-1)/$K123))*$S123*((1+'Inputs &amp; Summary'!$D$7)^Y$1))),(_xlfn.WEIBULL.DIST(Y$1,$L123,$K123,FALSE)*$S123*((1+'Inputs &amp; Summary'!$D$7)^Y$1))),IF($M123=Lists!$H$3,IF($K123&lt;1,((($R123*(1-$E123)+$Q123*(1-$F123))/$K123)*((1+'Inputs &amp; Summary'!$D$7)^Y$1)),((INT(Y$1/$K123)-INT((Y$1-1)/$K123))*($R123*(1-$E123)+$Q123*(1-$F123))*((1+'Inputs &amp; Summary'!$D$7)^Y$1))),((_xlfn.WEIBULL.DIST(Y$1,$L123,$K123,FALSE)*($R123*(1-$E123)+$Q123*(1-$F123))*((1+'Inputs &amp; Summary'!$D$7)^Y$1))))))</f>
        <v>0</v>
      </c>
      <c r="Z123" s="248">
        <f>$D123*IF(Z$1&gt;'Inputs &amp; Summary'!$D$5,0,IF(Z$1&gt;VLOOKUP($G123,Lists!$J$17:$K$21,2),IF($M123=Lists!$H$3,IF($K123&lt;1,(($S123/$K123)*((1+'Inputs &amp; Summary'!$D$7)^Z$1)),((INT(Z$1/$K123)-INT((Z$1-1)/$K123))*$S123*((1+'Inputs &amp; Summary'!$D$7)^Z$1))),(_xlfn.WEIBULL.DIST(Z$1,$L123,$K123,FALSE)*$S123*((1+'Inputs &amp; Summary'!$D$7)^Z$1))),IF($M123=Lists!$H$3,IF($K123&lt;1,((($R123*(1-$E123)+$Q123*(1-$F123))/$K123)*((1+'Inputs &amp; Summary'!$D$7)^Z$1)),((INT(Z$1/$K123)-INT((Z$1-1)/$K123))*($R123*(1-$E123)+$Q123*(1-$F123))*((1+'Inputs &amp; Summary'!$D$7)^Z$1))),((_xlfn.WEIBULL.DIST(Z$1,$L123,$K123,FALSE)*($R123*(1-$E123)+$Q123*(1-$F123))*((1+'Inputs &amp; Summary'!$D$7)^Z$1))))))</f>
        <v>0</v>
      </c>
      <c r="AA123" s="248">
        <f>$D123*IF(AA$1&gt;'Inputs &amp; Summary'!$D$5,0,IF(AA$1&gt;VLOOKUP($G123,Lists!$J$17:$K$21,2),IF($M123=Lists!$H$3,IF($K123&lt;1,(($S123/$K123)*((1+'Inputs &amp; Summary'!$D$7)^AA$1)),((INT(AA$1/$K123)-INT((AA$1-1)/$K123))*$S123*((1+'Inputs &amp; Summary'!$D$7)^AA$1))),(_xlfn.WEIBULL.DIST(AA$1,$L123,$K123,FALSE)*$S123*((1+'Inputs &amp; Summary'!$D$7)^AA$1))),IF($M123=Lists!$H$3,IF($K123&lt;1,((($R123*(1-$E123)+$Q123*(1-$F123))/$K123)*((1+'Inputs &amp; Summary'!$D$7)^AA$1)),((INT(AA$1/$K123)-INT((AA$1-1)/$K123))*($R123*(1-$E123)+$Q123*(1-$F123))*((1+'Inputs &amp; Summary'!$D$7)^AA$1))),((_xlfn.WEIBULL.DIST(AA$1,$L123,$K123,FALSE)*($R123*(1-$E123)+$Q123*(1-$F123))*((1+'Inputs &amp; Summary'!$D$7)^AA$1))))))</f>
        <v>0</v>
      </c>
      <c r="AB123" s="248">
        <f>$D123*IF(AB$1&gt;'Inputs &amp; Summary'!$D$5,0,IF(AB$1&gt;VLOOKUP($G123,Lists!$J$17:$K$21,2),IF($M123=Lists!$H$3,IF($K123&lt;1,(($S123/$K123)*((1+'Inputs &amp; Summary'!$D$7)^AB$1)),((INT(AB$1/$K123)-INT((AB$1-1)/$K123))*$S123*((1+'Inputs &amp; Summary'!$D$7)^AB$1))),(_xlfn.WEIBULL.DIST(AB$1,$L123,$K123,FALSE)*$S123*((1+'Inputs &amp; Summary'!$D$7)^AB$1))),IF($M123=Lists!$H$3,IF($K123&lt;1,((($R123*(1-$E123)+$Q123*(1-$F123))/$K123)*((1+'Inputs &amp; Summary'!$D$7)^AB$1)),((INT(AB$1/$K123)-INT((AB$1-1)/$K123))*($R123*(1-$E123)+$Q123*(1-$F123))*((1+'Inputs &amp; Summary'!$D$7)^AB$1))),((_xlfn.WEIBULL.DIST(AB$1,$L123,$K123,FALSE)*($R123*(1-$E123)+$Q123*(1-$F123))*((1+'Inputs &amp; Summary'!$D$7)^AB$1))))))</f>
        <v>0</v>
      </c>
      <c r="AC123" s="248">
        <f>$D123*IF(AC$1&gt;'Inputs &amp; Summary'!$D$5,0,IF(AC$1&gt;VLOOKUP($G123,Lists!$J$17:$K$21,2),IF($M123=Lists!$H$3,IF($K123&lt;1,(($S123/$K123)*((1+'Inputs &amp; Summary'!$D$7)^AC$1)),((INT(AC$1/$K123)-INT((AC$1-1)/$K123))*$S123*((1+'Inputs &amp; Summary'!$D$7)^AC$1))),(_xlfn.WEIBULL.DIST(AC$1,$L123,$K123,FALSE)*$S123*((1+'Inputs &amp; Summary'!$D$7)^AC$1))),IF($M123=Lists!$H$3,IF($K123&lt;1,((($R123*(1-$E123)+$Q123*(1-$F123))/$K123)*((1+'Inputs &amp; Summary'!$D$7)^AC$1)),((INT(AC$1/$K123)-INT((AC$1-1)/$K123))*($R123*(1-$E123)+$Q123*(1-$F123))*((1+'Inputs &amp; Summary'!$D$7)^AC$1))),((_xlfn.WEIBULL.DIST(AC$1,$L123,$K123,FALSE)*($R123*(1-$E123)+$Q123*(1-$F123))*((1+'Inputs &amp; Summary'!$D$7)^AC$1))))))</f>
        <v>0</v>
      </c>
      <c r="AD123" s="248">
        <f>$D123*IF(AD$1&gt;'Inputs &amp; Summary'!$D$5,0,IF(AD$1&gt;VLOOKUP($G123,Lists!$J$17:$K$21,2),IF($M123=Lists!$H$3,IF($K123&lt;1,(($S123/$K123)*((1+'Inputs &amp; Summary'!$D$7)^AD$1)),((INT(AD$1/$K123)-INT((AD$1-1)/$K123))*$S123*((1+'Inputs &amp; Summary'!$D$7)^AD$1))),(_xlfn.WEIBULL.DIST(AD$1,$L123,$K123,FALSE)*$S123*((1+'Inputs &amp; Summary'!$D$7)^AD$1))),IF($M123=Lists!$H$3,IF($K123&lt;1,((($R123*(1-$E123)+$Q123*(1-$F123))/$K123)*((1+'Inputs &amp; Summary'!$D$7)^AD$1)),((INT(AD$1/$K123)-INT((AD$1-1)/$K123))*($R123*(1-$E123)+$Q123*(1-$F123))*((1+'Inputs &amp; Summary'!$D$7)^AD$1))),((_xlfn.WEIBULL.DIST(AD$1,$L123,$K123,FALSE)*($R123*(1-$E123)+$Q123*(1-$F123))*((1+'Inputs &amp; Summary'!$D$7)^AD$1))))))</f>
        <v>0</v>
      </c>
      <c r="AE123" s="248">
        <f>$D123*IF(AE$1&gt;'Inputs &amp; Summary'!$D$5,0,IF(AE$1&gt;VLOOKUP($G123,Lists!$J$17:$K$21,2),IF($M123=Lists!$H$3,IF($K123&lt;1,(($S123/$K123)*((1+'Inputs &amp; Summary'!$D$7)^AE$1)),((INT(AE$1/$K123)-INT((AE$1-1)/$K123))*$S123*((1+'Inputs &amp; Summary'!$D$7)^AE$1))),(_xlfn.WEIBULL.DIST(AE$1,$L123,$K123,FALSE)*$S123*((1+'Inputs &amp; Summary'!$D$7)^AE$1))),IF($M123=Lists!$H$3,IF($K123&lt;1,((($R123*(1-$E123)+$Q123*(1-$F123))/$K123)*((1+'Inputs &amp; Summary'!$D$7)^AE$1)),((INT(AE$1/$K123)-INT((AE$1-1)/$K123))*($R123*(1-$E123)+$Q123*(1-$F123))*((1+'Inputs &amp; Summary'!$D$7)^AE$1))),((_xlfn.WEIBULL.DIST(AE$1,$L123,$K123,FALSE)*($R123*(1-$E123)+$Q123*(1-$F123))*((1+'Inputs &amp; Summary'!$D$7)^AE$1))))))</f>
        <v>0</v>
      </c>
      <c r="AF123" s="248">
        <f>$D123*IF(AF$1&gt;'Inputs &amp; Summary'!$D$5,0,IF(AF$1&gt;VLOOKUP($G123,Lists!$J$17:$K$21,2),IF($M123=Lists!$H$3,IF($K123&lt;1,(($S123/$K123)*((1+'Inputs &amp; Summary'!$D$7)^AF$1)),((INT(AF$1/$K123)-INT((AF$1-1)/$K123))*$S123*((1+'Inputs &amp; Summary'!$D$7)^AF$1))),(_xlfn.WEIBULL.DIST(AF$1,$L123,$K123,FALSE)*$S123*((1+'Inputs &amp; Summary'!$D$7)^AF$1))),IF($M123=Lists!$H$3,IF($K123&lt;1,((($R123*(1-$E123)+$Q123*(1-$F123))/$K123)*((1+'Inputs &amp; Summary'!$D$7)^AF$1)),((INT(AF$1/$K123)-INT((AF$1-1)/$K123))*($R123*(1-$E123)+$Q123*(1-$F123))*((1+'Inputs &amp; Summary'!$D$7)^AF$1))),((_xlfn.WEIBULL.DIST(AF$1,$L123,$K123,FALSE)*($R123*(1-$E123)+$Q123*(1-$F123))*((1+'Inputs &amp; Summary'!$D$7)^AF$1))))))</f>
        <v>0</v>
      </c>
      <c r="AG123" s="248">
        <f>$D123*IF(AG$1&gt;'Inputs &amp; Summary'!$D$5,0,IF(AG$1&gt;VLOOKUP($G123,Lists!$J$17:$K$21,2),IF($M123=Lists!$H$3,IF($K123&lt;1,(($S123/$K123)*((1+'Inputs &amp; Summary'!$D$7)^AG$1)),((INT(AG$1/$K123)-INT((AG$1-1)/$K123))*$S123*((1+'Inputs &amp; Summary'!$D$7)^AG$1))),(_xlfn.WEIBULL.DIST(AG$1,$L123,$K123,FALSE)*$S123*((1+'Inputs &amp; Summary'!$D$7)^AG$1))),IF($M123=Lists!$H$3,IF($K123&lt;1,((($R123*(1-$E123)+$Q123*(1-$F123))/$K123)*((1+'Inputs &amp; Summary'!$D$7)^AG$1)),((INT(AG$1/$K123)-INT((AG$1-1)/$K123))*($R123*(1-$E123)+$Q123*(1-$F123))*((1+'Inputs &amp; Summary'!$D$7)^AG$1))),((_xlfn.WEIBULL.DIST(AG$1,$L123,$K123,FALSE)*($R123*(1-$E123)+$Q123*(1-$F123))*((1+'Inputs &amp; Summary'!$D$7)^AG$1))))))</f>
        <v>0</v>
      </c>
      <c r="AH123" s="248">
        <f>$D123*IF(AH$1&gt;'Inputs &amp; Summary'!$D$5,0,IF(AH$1&gt;VLOOKUP($G123,Lists!$J$17:$K$21,2),IF($M123=Lists!$H$3,IF($K123&lt;1,(($S123/$K123)*((1+'Inputs &amp; Summary'!$D$7)^AH$1)),((INT(AH$1/$K123)-INT((AH$1-1)/$K123))*$S123*((1+'Inputs &amp; Summary'!$D$7)^AH$1))),(_xlfn.WEIBULL.DIST(AH$1,$L123,$K123,FALSE)*$S123*((1+'Inputs &amp; Summary'!$D$7)^AH$1))),IF($M123=Lists!$H$3,IF($K123&lt;1,((($R123*(1-$E123)+$Q123*(1-$F123))/$K123)*((1+'Inputs &amp; Summary'!$D$7)^AH$1)),((INT(AH$1/$K123)-INT((AH$1-1)/$K123))*($R123*(1-$E123)+$Q123*(1-$F123))*((1+'Inputs &amp; Summary'!$D$7)^AH$1))),((_xlfn.WEIBULL.DIST(AH$1,$L123,$K123,FALSE)*($R123*(1-$E123)+$Q123*(1-$F123))*((1+'Inputs &amp; Summary'!$D$7)^AH$1))))))</f>
        <v>0</v>
      </c>
      <c r="AI123" s="248">
        <f>$D123*IF(AI$1&gt;'Inputs &amp; Summary'!$D$5,0,IF(AI$1&gt;VLOOKUP($G123,Lists!$J$17:$K$21,2),IF($M123=Lists!$H$3,IF($K123&lt;1,(($S123/$K123)*((1+'Inputs &amp; Summary'!$D$7)^AI$1)),((INT(AI$1/$K123)-INT((AI$1-1)/$K123))*$S123*((1+'Inputs &amp; Summary'!$D$7)^AI$1))),(_xlfn.WEIBULL.DIST(AI$1,$L123,$K123,FALSE)*$S123*((1+'Inputs &amp; Summary'!$D$7)^AI$1))),IF($M123=Lists!$H$3,IF($K123&lt;1,((($R123*(1-$E123)+$Q123*(1-$F123))/$K123)*((1+'Inputs &amp; Summary'!$D$7)^AI$1)),((INT(AI$1/$K123)-INT((AI$1-1)/$K123))*($R123*(1-$E123)+$Q123*(1-$F123))*((1+'Inputs &amp; Summary'!$D$7)^AI$1))),((_xlfn.WEIBULL.DIST(AI$1,$L123,$K123,FALSE)*($R123*(1-$E123)+$Q123*(1-$F123))*((1+'Inputs &amp; Summary'!$D$7)^AI$1))))))</f>
        <v>0</v>
      </c>
      <c r="AJ123" s="248">
        <f>$D123*IF(AJ$1&gt;'Inputs &amp; Summary'!$D$5,0,IF(AJ$1&gt;VLOOKUP($G123,Lists!$J$17:$K$21,2),IF($M123=Lists!$H$3,IF($K123&lt;1,(($S123/$K123)*((1+'Inputs &amp; Summary'!$D$7)^AJ$1)),((INT(AJ$1/$K123)-INT((AJ$1-1)/$K123))*$S123*((1+'Inputs &amp; Summary'!$D$7)^AJ$1))),(_xlfn.WEIBULL.DIST(AJ$1,$L123,$K123,FALSE)*$S123*((1+'Inputs &amp; Summary'!$D$7)^AJ$1))),IF($M123=Lists!$H$3,IF($K123&lt;1,((($R123*(1-$E123)+$Q123*(1-$F123))/$K123)*((1+'Inputs &amp; Summary'!$D$7)^AJ$1)),((INT(AJ$1/$K123)-INT((AJ$1-1)/$K123))*($R123*(1-$E123)+$Q123*(1-$F123))*((1+'Inputs &amp; Summary'!$D$7)^AJ$1))),((_xlfn.WEIBULL.DIST(AJ$1,$L123,$K123,FALSE)*($R123*(1-$E123)+$Q123*(1-$F123))*((1+'Inputs &amp; Summary'!$D$7)^AJ$1))))))</f>
        <v>0</v>
      </c>
      <c r="AK123" s="248">
        <f>$D123*IF(AK$1&gt;'Inputs &amp; Summary'!$D$5,0,IF(AK$1&gt;VLOOKUP($G123,Lists!$J$17:$K$21,2),IF($M123=Lists!$H$3,IF($K123&lt;1,(($S123/$K123)*((1+'Inputs &amp; Summary'!$D$7)^AK$1)),((INT(AK$1/$K123)-INT((AK$1-1)/$K123))*$S123*((1+'Inputs &amp; Summary'!$D$7)^AK$1))),(_xlfn.WEIBULL.DIST(AK$1,$L123,$K123,FALSE)*$S123*((1+'Inputs &amp; Summary'!$D$7)^AK$1))),IF($M123=Lists!$H$3,IF($K123&lt;1,((($R123*(1-$E123)+$Q123*(1-$F123))/$K123)*((1+'Inputs &amp; Summary'!$D$7)^AK$1)),((INT(AK$1/$K123)-INT((AK$1-1)/$K123))*($R123*(1-$E123)+$Q123*(1-$F123))*((1+'Inputs &amp; Summary'!$D$7)^AK$1))),((_xlfn.WEIBULL.DIST(AK$1,$L123,$K123,FALSE)*($R123*(1-$E123)+$Q123*(1-$F123))*((1+'Inputs &amp; Summary'!$D$7)^AK$1))))))</f>
        <v>0</v>
      </c>
      <c r="AL123" s="248">
        <f>$D123*IF(AL$1&gt;'Inputs &amp; Summary'!$D$5,0,IF(AL$1&gt;VLOOKUP($G123,Lists!$J$17:$K$21,2),IF($M123=Lists!$H$3,IF($K123&lt;1,(($S123/$K123)*((1+'Inputs &amp; Summary'!$D$7)^AL$1)),((INT(AL$1/$K123)-INT((AL$1-1)/$K123))*$S123*((1+'Inputs &amp; Summary'!$D$7)^AL$1))),(_xlfn.WEIBULL.DIST(AL$1,$L123,$K123,FALSE)*$S123*((1+'Inputs &amp; Summary'!$D$7)^AL$1))),IF($M123=Lists!$H$3,IF($K123&lt;1,((($R123*(1-$E123)+$Q123*(1-$F123))/$K123)*((1+'Inputs &amp; Summary'!$D$7)^AL$1)),((INT(AL$1/$K123)-INT((AL$1-1)/$K123))*($R123*(1-$E123)+$Q123*(1-$F123))*((1+'Inputs &amp; Summary'!$D$7)^AL$1))),((_xlfn.WEIBULL.DIST(AL$1,$L123,$K123,FALSE)*($R123*(1-$E123)+$Q123*(1-$F123))*((1+'Inputs &amp; Summary'!$D$7)^AL$1))))))</f>
        <v>0</v>
      </c>
      <c r="AM123" s="248">
        <f>$D123*IF(AM$1&gt;'Inputs &amp; Summary'!$D$5,0,IF(AM$1&gt;VLOOKUP($G123,Lists!$J$17:$K$21,2),IF($M123=Lists!$H$3,IF($K123&lt;1,(($S123/$K123)*((1+'Inputs &amp; Summary'!$D$7)^AM$1)),((INT(AM$1/$K123)-INT((AM$1-1)/$K123))*$S123*((1+'Inputs &amp; Summary'!$D$7)^AM$1))),(_xlfn.WEIBULL.DIST(AM$1,$L123,$K123,FALSE)*$S123*((1+'Inputs &amp; Summary'!$D$7)^AM$1))),IF($M123=Lists!$H$3,IF($K123&lt;1,((($R123*(1-$E123)+$Q123*(1-$F123))/$K123)*((1+'Inputs &amp; Summary'!$D$7)^AM$1)),((INT(AM$1/$K123)-INT((AM$1-1)/$K123))*($R123*(1-$E123)+$Q123*(1-$F123))*((1+'Inputs &amp; Summary'!$D$7)^AM$1))),((_xlfn.WEIBULL.DIST(AM$1,$L123,$K123,FALSE)*($R123*(1-$E123)+$Q123*(1-$F123))*((1+'Inputs &amp; Summary'!$D$7)^AM$1))))))</f>
        <v>0</v>
      </c>
      <c r="AN123" s="248">
        <f>$D123*IF(AN$1&gt;'Inputs &amp; Summary'!$D$5,0,IF(AN$1&gt;VLOOKUP($G123,Lists!$J$17:$K$21,2),IF($M123=Lists!$H$3,IF($K123&lt;1,(($S123/$K123)*((1+'Inputs &amp; Summary'!$D$7)^AN$1)),((INT(AN$1/$K123)-INT((AN$1-1)/$K123))*$S123*((1+'Inputs &amp; Summary'!$D$7)^AN$1))),(_xlfn.WEIBULL.DIST(AN$1,$L123,$K123,FALSE)*$S123*((1+'Inputs &amp; Summary'!$D$7)^AN$1))),IF($M123=Lists!$H$3,IF($K123&lt;1,((($R123*(1-$E123)+$Q123*(1-$F123))/$K123)*((1+'Inputs &amp; Summary'!$D$7)^AN$1)),((INT(AN$1/$K123)-INT((AN$1-1)/$K123))*($R123*(1-$E123)+$Q123*(1-$F123))*((1+'Inputs &amp; Summary'!$D$7)^AN$1))),((_xlfn.WEIBULL.DIST(AN$1,$L123,$K123,FALSE)*($R123*(1-$E123)+$Q123*(1-$F123))*((1+'Inputs &amp; Summary'!$D$7)^AN$1))))))</f>
        <v>0</v>
      </c>
      <c r="AO123" s="248">
        <f>$D123*IF(AO$1&gt;'Inputs &amp; Summary'!$D$5,0,IF(AO$1&gt;VLOOKUP($G123,Lists!$J$17:$K$21,2),IF($M123=Lists!$H$3,IF($K123&lt;1,(($S123/$K123)*((1+'Inputs &amp; Summary'!$D$7)^AO$1)),((INT(AO$1/$K123)-INT((AO$1-1)/$K123))*$S123*((1+'Inputs &amp; Summary'!$D$7)^AO$1))),(_xlfn.WEIBULL.DIST(AO$1,$L123,$K123,FALSE)*$S123*((1+'Inputs &amp; Summary'!$D$7)^AO$1))),IF($M123=Lists!$H$3,IF($K123&lt;1,((($R123*(1-$E123)+$Q123*(1-$F123))/$K123)*((1+'Inputs &amp; Summary'!$D$7)^AO$1)),((INT(AO$1/$K123)-INT((AO$1-1)/$K123))*($R123*(1-$E123)+$Q123*(1-$F123))*((1+'Inputs &amp; Summary'!$D$7)^AO$1))),((_xlfn.WEIBULL.DIST(AO$1,$L123,$K123,FALSE)*($R123*(1-$E123)+$Q123*(1-$F123))*((1+'Inputs &amp; Summary'!$D$7)^AO$1))))))</f>
        <v>0</v>
      </c>
      <c r="AP123" s="248">
        <f>$D123*IF(AP$1&gt;'Inputs &amp; Summary'!$D$5,0,IF(AP$1&gt;VLOOKUP($G123,Lists!$J$17:$K$21,2),IF($M123=Lists!$H$3,IF($K123&lt;1,(($S123/$K123)*((1+'Inputs &amp; Summary'!$D$7)^AP$1)),((INT(AP$1/$K123)-INT((AP$1-1)/$K123))*$S123*((1+'Inputs &amp; Summary'!$D$7)^AP$1))),(_xlfn.WEIBULL.DIST(AP$1,$L123,$K123,FALSE)*$S123*((1+'Inputs &amp; Summary'!$D$7)^AP$1))),IF($M123=Lists!$H$3,IF($K123&lt;1,((($R123*(1-$E123)+$Q123*(1-$F123))/$K123)*((1+'Inputs &amp; Summary'!$D$7)^AP$1)),((INT(AP$1/$K123)-INT((AP$1-1)/$K123))*($R123*(1-$E123)+$Q123*(1-$F123))*((1+'Inputs &amp; Summary'!$D$7)^AP$1))),((_xlfn.WEIBULL.DIST(AP$1,$L123,$K123,FALSE)*($R123*(1-$E123)+$Q123*(1-$F123))*((1+'Inputs &amp; Summary'!$D$7)^AP$1))))))</f>
        <v>0</v>
      </c>
      <c r="AQ123" s="248">
        <f>$D123*IF(AQ$1&gt;'Inputs &amp; Summary'!$D$5,0,IF(AQ$1&gt;VLOOKUP($G123,Lists!$J$17:$K$21,2),IF($M123=Lists!$H$3,IF($K123&lt;1,(($S123/$K123)*((1+'Inputs &amp; Summary'!$D$7)^AQ$1)),((INT(AQ$1/$K123)-INT((AQ$1-1)/$K123))*$S123*((1+'Inputs &amp; Summary'!$D$7)^AQ$1))),(_xlfn.WEIBULL.DIST(AQ$1,$L123,$K123,FALSE)*$S123*((1+'Inputs &amp; Summary'!$D$7)^AQ$1))),IF($M123=Lists!$H$3,IF($K123&lt;1,((($R123*(1-$E123)+$Q123*(1-$F123))/$K123)*((1+'Inputs &amp; Summary'!$D$7)^AQ$1)),((INT(AQ$1/$K123)-INT((AQ$1-1)/$K123))*($R123*(1-$E123)+$Q123*(1-$F123))*((1+'Inputs &amp; Summary'!$D$7)^AQ$1))),((_xlfn.WEIBULL.DIST(AQ$1,$L123,$K123,FALSE)*($R123*(1-$E123)+$Q123*(1-$F123))*((1+'Inputs &amp; Summary'!$D$7)^AQ$1))))))</f>
        <v>0</v>
      </c>
      <c r="AR123" s="248">
        <f>$D123*IF(AR$1&gt;'Inputs &amp; Summary'!$D$5,0,IF(AR$1&gt;VLOOKUP($G123,Lists!$J$17:$K$21,2),IF($M123=Lists!$H$3,IF($K123&lt;1,(($S123/$K123)*((1+'Inputs &amp; Summary'!$D$7)^AR$1)),((INT(AR$1/$K123)-INT((AR$1-1)/$K123))*$S123*((1+'Inputs &amp; Summary'!$D$7)^AR$1))),(_xlfn.WEIBULL.DIST(AR$1,$L123,$K123,FALSE)*$S123*((1+'Inputs &amp; Summary'!$D$7)^AR$1))),IF($M123=Lists!$H$3,IF($K123&lt;1,((($R123*(1-$E123)+$Q123*(1-$F123))/$K123)*((1+'Inputs &amp; Summary'!$D$7)^AR$1)),((INT(AR$1/$K123)-INT((AR$1-1)/$K123))*($R123*(1-$E123)+$Q123*(1-$F123))*((1+'Inputs &amp; Summary'!$D$7)^AR$1))),((_xlfn.WEIBULL.DIST(AR$1,$L123,$K123,FALSE)*($R123*(1-$E123)+$Q123*(1-$F123))*((1+'Inputs &amp; Summary'!$D$7)^AR$1))))))</f>
        <v>0</v>
      </c>
      <c r="AS123" s="248">
        <f>$D123*IF(AS$1&gt;'Inputs &amp; Summary'!$D$5,0,IF(AS$1&gt;VLOOKUP($G123,Lists!$J$17:$K$21,2),IF($M123=Lists!$H$3,IF($K123&lt;1,(($S123/$K123)*((1+'Inputs &amp; Summary'!$D$7)^AS$1)),((INT(AS$1/$K123)-INT((AS$1-1)/$K123))*$S123*((1+'Inputs &amp; Summary'!$D$7)^AS$1))),(_xlfn.WEIBULL.DIST(AS$1,$L123,$K123,FALSE)*$S123*((1+'Inputs &amp; Summary'!$D$7)^AS$1))),IF($M123=Lists!$H$3,IF($K123&lt;1,((($R123*(1-$E123)+$Q123*(1-$F123))/$K123)*((1+'Inputs &amp; Summary'!$D$7)^AS$1)),((INT(AS$1/$K123)-INT((AS$1-1)/$K123))*($R123*(1-$E123)+$Q123*(1-$F123))*((1+'Inputs &amp; Summary'!$D$7)^AS$1))),((_xlfn.WEIBULL.DIST(AS$1,$L123,$K123,FALSE)*($R123*(1-$E123)+$Q123*(1-$F123))*((1+'Inputs &amp; Summary'!$D$7)^AS$1))))))</f>
        <v>0</v>
      </c>
      <c r="AT123" s="248">
        <f>$D123*IF(AT$1&gt;'Inputs &amp; Summary'!$D$5,0,IF(AT$1&gt;VLOOKUP($G123,Lists!$J$17:$K$21,2),IF($M123=Lists!$H$3,IF($K123&lt;1,(($S123/$K123)*((1+'Inputs &amp; Summary'!$D$7)^AT$1)),((INT(AT$1/$K123)-INT((AT$1-1)/$K123))*$S123*((1+'Inputs &amp; Summary'!$D$7)^AT$1))),(_xlfn.WEIBULL.DIST(AT$1,$L123,$K123,FALSE)*$S123*((1+'Inputs &amp; Summary'!$D$7)^AT$1))),IF($M123=Lists!$H$3,IF($K123&lt;1,((($R123*(1-$E123)+$Q123*(1-$F123))/$K123)*((1+'Inputs &amp; Summary'!$D$7)^AT$1)),((INT(AT$1/$K123)-INT((AT$1-1)/$K123))*($R123*(1-$E123)+$Q123*(1-$F123))*((1+'Inputs &amp; Summary'!$D$7)^AT$1))),((_xlfn.WEIBULL.DIST(AT$1,$L123,$K123,FALSE)*($R123*(1-$E123)+$Q123*(1-$F123))*((1+'Inputs &amp; Summary'!$D$7)^AT$1))))))</f>
        <v>0</v>
      </c>
      <c r="AU123" s="248">
        <f>$D123*IF(AU$1&gt;'Inputs &amp; Summary'!$D$5,0,IF(AU$1&gt;VLOOKUP($G123,Lists!$J$17:$K$21,2),IF($M123=Lists!$H$3,IF($K123&lt;1,(($S123/$K123)*((1+'Inputs &amp; Summary'!$D$7)^AU$1)),((INT(AU$1/$K123)-INT((AU$1-1)/$K123))*$S123*((1+'Inputs &amp; Summary'!$D$7)^AU$1))),(_xlfn.WEIBULL.DIST(AU$1,$L123,$K123,FALSE)*$S123*((1+'Inputs &amp; Summary'!$D$7)^AU$1))),IF($M123=Lists!$H$3,IF($K123&lt;1,((($R123*(1-$E123)+$Q123*(1-$F123))/$K123)*((1+'Inputs &amp; Summary'!$D$7)^AU$1)),((INT(AU$1/$K123)-INT((AU$1-1)/$K123))*($R123*(1-$E123)+$Q123*(1-$F123))*((1+'Inputs &amp; Summary'!$D$7)^AU$1))),((_xlfn.WEIBULL.DIST(AU$1,$L123,$K123,FALSE)*($R123*(1-$E123)+$Q123*(1-$F123))*((1+'Inputs &amp; Summary'!$D$7)^AU$1))))))</f>
        <v>0</v>
      </c>
      <c r="AV123" s="248">
        <f>$D123*IF(AV$1&gt;'Inputs &amp; Summary'!$D$5,0,IF(AV$1&gt;VLOOKUP($G123,Lists!$J$17:$K$21,2),IF($M123=Lists!$H$3,IF($K123&lt;1,(($S123/$K123)*((1+'Inputs &amp; Summary'!$D$7)^AV$1)),((INT(AV$1/$K123)-INT((AV$1-1)/$K123))*$S123*((1+'Inputs &amp; Summary'!$D$7)^AV$1))),(_xlfn.WEIBULL.DIST(AV$1,$L123,$K123,FALSE)*$S123*((1+'Inputs &amp; Summary'!$D$7)^AV$1))),IF($M123=Lists!$H$3,IF($K123&lt;1,((($R123*(1-$E123)+$Q123*(1-$F123))/$K123)*((1+'Inputs &amp; Summary'!$D$7)^AV$1)),((INT(AV$1/$K123)-INT((AV$1-1)/$K123))*($R123*(1-$E123)+$Q123*(1-$F123))*((1+'Inputs &amp; Summary'!$D$7)^AV$1))),((_xlfn.WEIBULL.DIST(AV$1,$L123,$K123,FALSE)*($R123*(1-$E123)+$Q123*(1-$F123))*((1+'Inputs &amp; Summary'!$D$7)^AV$1))))))</f>
        <v>0</v>
      </c>
      <c r="AW123" s="248">
        <f>$D123*IF(AW$1&gt;'Inputs &amp; Summary'!$D$5,0,IF(AW$1&gt;VLOOKUP($G123,Lists!$J$17:$K$21,2),IF($M123=Lists!$H$3,IF($K123&lt;1,(($S123/$K123)*((1+'Inputs &amp; Summary'!$D$7)^AW$1)),((INT(AW$1/$K123)-INT((AW$1-1)/$K123))*$S123*((1+'Inputs &amp; Summary'!$D$7)^AW$1))),(_xlfn.WEIBULL.DIST(AW$1,$L123,$K123,FALSE)*$S123*((1+'Inputs &amp; Summary'!$D$7)^AW$1))),IF($M123=Lists!$H$3,IF($K123&lt;1,((($R123*(1-$E123)+$Q123*(1-$F123))/$K123)*((1+'Inputs &amp; Summary'!$D$7)^AW$1)),((INT(AW$1/$K123)-INT((AW$1-1)/$K123))*($R123*(1-$E123)+$Q123*(1-$F123))*((1+'Inputs &amp; Summary'!$D$7)^AW$1))),((_xlfn.WEIBULL.DIST(AW$1,$L123,$K123,FALSE)*($R123*(1-$E123)+$Q123*(1-$F123))*((1+'Inputs &amp; Summary'!$D$7)^AW$1))))))</f>
        <v>0</v>
      </c>
      <c r="AX123" s="248">
        <f>$D123*IF(AX$1&gt;'Inputs &amp; Summary'!$D$5,0,IF(AX$1&gt;VLOOKUP($G123,Lists!$J$17:$K$21,2),IF($M123=Lists!$H$3,IF($K123&lt;1,(($S123/$K123)*((1+'Inputs &amp; Summary'!$D$7)^AX$1)),((INT(AX$1/$K123)-INT((AX$1-1)/$K123))*$S123*((1+'Inputs &amp; Summary'!$D$7)^AX$1))),(_xlfn.WEIBULL.DIST(AX$1,$L123,$K123,FALSE)*$S123*((1+'Inputs &amp; Summary'!$D$7)^AX$1))),IF($M123=Lists!$H$3,IF($K123&lt;1,((($R123*(1-$E123)+$Q123*(1-$F123))/$K123)*((1+'Inputs &amp; Summary'!$D$7)^AX$1)),((INT(AX$1/$K123)-INT((AX$1-1)/$K123))*($R123*(1-$E123)+$Q123*(1-$F123))*((1+'Inputs &amp; Summary'!$D$7)^AX$1))),((_xlfn.WEIBULL.DIST(AX$1,$L123,$K123,FALSE)*($R123*(1-$E123)+$Q123*(1-$F123))*((1+'Inputs &amp; Summary'!$D$7)^AX$1))))))</f>
        <v>0</v>
      </c>
      <c r="AY123" s="248">
        <f>$D123*IF(AY$1&gt;'Inputs &amp; Summary'!$D$5,0,IF(AY$1&gt;VLOOKUP($G123,Lists!$J$17:$K$21,2),IF($M123=Lists!$H$3,IF($K123&lt;1,(($S123/$K123)*((1+'Inputs &amp; Summary'!$D$7)^AY$1)),((INT(AY$1/$K123)-INT((AY$1-1)/$K123))*$S123*((1+'Inputs &amp; Summary'!$D$7)^AY$1))),(_xlfn.WEIBULL.DIST(AY$1,$L123,$K123,FALSE)*$S123*((1+'Inputs &amp; Summary'!$D$7)^AY$1))),IF($M123=Lists!$H$3,IF($K123&lt;1,((($R123*(1-$E123)+$Q123*(1-$F123))/$K123)*((1+'Inputs &amp; Summary'!$D$7)^AY$1)),((INT(AY$1/$K123)-INT((AY$1-1)/$K123))*($R123*(1-$E123)+$Q123*(1-$F123))*((1+'Inputs &amp; Summary'!$D$7)^AY$1))),((_xlfn.WEIBULL.DIST(AY$1,$L123,$K123,FALSE)*($R123*(1-$E123)+$Q123*(1-$F123))*((1+'Inputs &amp; Summary'!$D$7)^AY$1))))))</f>
        <v>0</v>
      </c>
      <c r="AZ123" s="248">
        <f>$D123*IF(AZ$1&gt;'Inputs &amp; Summary'!$D$5,0,IF(AZ$1&gt;VLOOKUP($G123,Lists!$J$17:$K$21,2),IF($M123=Lists!$H$3,IF($K123&lt;1,(($S123/$K123)*((1+'Inputs &amp; Summary'!$D$7)^AZ$1)),((INT(AZ$1/$K123)-INT((AZ$1-1)/$K123))*$S123*((1+'Inputs &amp; Summary'!$D$7)^AZ$1))),(_xlfn.WEIBULL.DIST(AZ$1,$L123,$K123,FALSE)*$S123*((1+'Inputs &amp; Summary'!$D$7)^AZ$1))),IF($M123=Lists!$H$3,IF($K123&lt;1,((($R123*(1-$E123)+$Q123*(1-$F123))/$K123)*((1+'Inputs &amp; Summary'!$D$7)^AZ$1)),((INT(AZ$1/$K123)-INT((AZ$1-1)/$K123))*($R123*(1-$E123)+$Q123*(1-$F123))*((1+'Inputs &amp; Summary'!$D$7)^AZ$1))),((_xlfn.WEIBULL.DIST(AZ$1,$L123,$K123,FALSE)*($R123*(1-$E123)+$Q123*(1-$F123))*((1+'Inputs &amp; Summary'!$D$7)^AZ$1))))))</f>
        <v>0</v>
      </c>
      <c r="BA123" s="248">
        <f>$D123*IF(BA$1&gt;'Inputs &amp; Summary'!$D$5,0,IF(BA$1&gt;VLOOKUP($G123,Lists!$J$17:$K$21,2),IF($M123=Lists!$H$3,IF($K123&lt;1,(($S123/$K123)*((1+'Inputs &amp; Summary'!$D$7)^BA$1)),((INT(BA$1/$K123)-INT((BA$1-1)/$K123))*$S123*((1+'Inputs &amp; Summary'!$D$7)^BA$1))),(_xlfn.WEIBULL.DIST(BA$1,$L123,$K123,FALSE)*$S123*((1+'Inputs &amp; Summary'!$D$7)^BA$1))),IF($M123=Lists!$H$3,IF($K123&lt;1,((($R123*(1-$E123)+$Q123*(1-$F123))/$K123)*((1+'Inputs &amp; Summary'!$D$7)^BA$1)),((INT(BA$1/$K123)-INT((BA$1-1)/$K123))*($R123*(1-$E123)+$Q123*(1-$F123))*((1+'Inputs &amp; Summary'!$D$7)^BA$1))),((_xlfn.WEIBULL.DIST(BA$1,$L123,$K123,FALSE)*($R123*(1-$E123)+$Q123*(1-$F123))*((1+'Inputs &amp; Summary'!$D$7)^BA$1))))))</f>
        <v>0</v>
      </c>
      <c r="BB123" s="248">
        <f>$D123*IF(BB$1&gt;'Inputs &amp; Summary'!$D$5,0,IF(BB$1&gt;VLOOKUP($G123,Lists!$J$17:$K$21,2),IF($M123=Lists!$H$3,IF($K123&lt;1,(($S123/$K123)*((1+'Inputs &amp; Summary'!$D$7)^BB$1)),((INT(BB$1/$K123)-INT((BB$1-1)/$K123))*$S123*((1+'Inputs &amp; Summary'!$D$7)^BB$1))),(_xlfn.WEIBULL.DIST(BB$1,$L123,$K123,FALSE)*$S123*((1+'Inputs &amp; Summary'!$D$7)^BB$1))),IF($M123=Lists!$H$3,IF($K123&lt;1,((($R123*(1-$E123)+$Q123*(1-$F123))/$K123)*((1+'Inputs &amp; Summary'!$D$7)^BB$1)),((INT(BB$1/$K123)-INT((BB$1-1)/$K123))*($R123*(1-$E123)+$Q123*(1-$F123))*((1+'Inputs &amp; Summary'!$D$7)^BB$1))),((_xlfn.WEIBULL.DIST(BB$1,$L123,$K123,FALSE)*($R123*(1-$E123)+$Q123*(1-$F123))*((1+'Inputs &amp; Summary'!$D$7)^BB$1))))))</f>
        <v>0</v>
      </c>
      <c r="BC123" s="248">
        <f>$D123*IF(BC$1&gt;'Inputs &amp; Summary'!$D$5,0,IF(BC$1&gt;VLOOKUP($G123,Lists!$J$17:$K$21,2),IF($M123=Lists!$H$3,IF($K123&lt;1,(($S123/$K123)*((1+'Inputs &amp; Summary'!$D$7)^BC$1)),((INT(BC$1/$K123)-INT((BC$1-1)/$K123))*$S123*((1+'Inputs &amp; Summary'!$D$7)^BC$1))),(_xlfn.WEIBULL.DIST(BC$1,$L123,$K123,FALSE)*$S123*((1+'Inputs &amp; Summary'!$D$7)^BC$1))),IF($M123=Lists!$H$3,IF($K123&lt;1,((($R123*(1-$E123)+$Q123*(1-$F123))/$K123)*((1+'Inputs &amp; Summary'!$D$7)^BC$1)),((INT(BC$1/$K123)-INT((BC$1-1)/$K123))*($R123*(1-$E123)+$Q123*(1-$F123))*((1+'Inputs &amp; Summary'!$D$7)^BC$1))),((_xlfn.WEIBULL.DIST(BC$1,$L123,$K123,FALSE)*($R123*(1-$E123)+$Q123*(1-$F123))*((1+'Inputs &amp; Summary'!$D$7)^BC$1))))))</f>
        <v>0</v>
      </c>
      <c r="BD123" s="248">
        <f>$D123*IF(BD$1&gt;'Inputs &amp; Summary'!$D$5,0,IF(BD$1&gt;VLOOKUP($G123,Lists!$J$17:$K$21,2),IF($M123=Lists!$H$3,IF($K123&lt;1,(($S123/$K123)*((1+'Inputs &amp; Summary'!$D$7)^BD$1)),((INT(BD$1/$K123)-INT((BD$1-1)/$K123))*$S123*((1+'Inputs &amp; Summary'!$D$7)^BD$1))),(_xlfn.WEIBULL.DIST(BD$1,$L123,$K123,FALSE)*$S123*((1+'Inputs &amp; Summary'!$D$7)^BD$1))),IF($M123=Lists!$H$3,IF($K123&lt;1,((($R123*(1-$E123)+$Q123*(1-$F123))/$K123)*((1+'Inputs &amp; Summary'!$D$7)^BD$1)),((INT(BD$1/$K123)-INT((BD$1-1)/$K123))*($R123*(1-$E123)+$Q123*(1-$F123))*((1+'Inputs &amp; Summary'!$D$7)^BD$1))),((_xlfn.WEIBULL.DIST(BD$1,$L123,$K123,FALSE)*($R123*(1-$E123)+$Q123*(1-$F123))*((1+'Inputs &amp; Summary'!$D$7)^BD$1))))))</f>
        <v>0</v>
      </c>
      <c r="BE123" s="248">
        <f>$D123*IF(BE$1&gt;'Inputs &amp; Summary'!$D$5,0,IF(BE$1&gt;VLOOKUP($G123,Lists!$J$17:$K$21,2),IF($M123=Lists!$H$3,IF($K123&lt;1,(($S123/$K123)*((1+'Inputs &amp; Summary'!$D$7)^BE$1)),((INT(BE$1/$K123)-INT((BE$1-1)/$K123))*$S123*((1+'Inputs &amp; Summary'!$D$7)^BE$1))),(_xlfn.WEIBULL.DIST(BE$1,$L123,$K123,FALSE)*$S123*((1+'Inputs &amp; Summary'!$D$7)^BE$1))),IF($M123=Lists!$H$3,IF($K123&lt;1,((($R123*(1-$E123)+$Q123*(1-$F123))/$K123)*((1+'Inputs &amp; Summary'!$D$7)^BE$1)),((INT(BE$1/$K123)-INT((BE$1-1)/$K123))*($R123*(1-$E123)+$Q123*(1-$F123))*((1+'Inputs &amp; Summary'!$D$7)^BE$1))),((_xlfn.WEIBULL.DIST(BE$1,$L123,$K123,FALSE)*($R123*(1-$E123)+$Q123*(1-$F123))*((1+'Inputs &amp; Summary'!$D$7)^BE$1))))))</f>
        <v>0</v>
      </c>
      <c r="BF123" s="248">
        <f>$D123*IF(BF$1&gt;'Inputs &amp; Summary'!$D$5,0,IF(BF$1&gt;VLOOKUP($G123,Lists!$J$17:$K$21,2),IF($M123=Lists!$H$3,IF($K123&lt;1,(($S123/$K123)*((1+'Inputs &amp; Summary'!$D$7)^BF$1)),((INT(BF$1/$K123)-INT((BF$1-1)/$K123))*$S123*((1+'Inputs &amp; Summary'!$D$7)^BF$1))),(_xlfn.WEIBULL.DIST(BF$1,$L123,$K123,FALSE)*$S123*((1+'Inputs &amp; Summary'!$D$7)^BF$1))),IF($M123=Lists!$H$3,IF($K123&lt;1,((($R123*(1-$E123)+$Q123*(1-$F123))/$K123)*((1+'Inputs &amp; Summary'!$D$7)^BF$1)),((INT(BF$1/$K123)-INT((BF$1-1)/$K123))*($R123*(1-$E123)+$Q123*(1-$F123))*((1+'Inputs &amp; Summary'!$D$7)^BF$1))),((_xlfn.WEIBULL.DIST(BF$1,$L123,$K123,FALSE)*($R123*(1-$E123)+$Q123*(1-$F123))*((1+'Inputs &amp; Summary'!$D$7)^BF$1))))))</f>
        <v>0</v>
      </c>
      <c r="BG123" s="248">
        <f>$D123*IF(BG$1&gt;'Inputs &amp; Summary'!$D$5,0,IF(BG$1&gt;VLOOKUP($G123,Lists!$J$17:$K$21,2),IF($M123=Lists!$H$3,IF($K123&lt;1,(($S123/$K123)*((1+'Inputs &amp; Summary'!$D$7)^BG$1)),((INT(BG$1/$K123)-INT((BG$1-1)/$K123))*$S123*((1+'Inputs &amp; Summary'!$D$7)^BG$1))),(_xlfn.WEIBULL.DIST(BG$1,$L123,$K123,FALSE)*$S123*((1+'Inputs &amp; Summary'!$D$7)^BG$1))),IF($M123=Lists!$H$3,IF($K123&lt;1,((($R123*(1-$E123)+$Q123*(1-$F123))/$K123)*((1+'Inputs &amp; Summary'!$D$7)^BG$1)),((INT(BG$1/$K123)-INT((BG$1-1)/$K123))*($R123*(1-$E123)+$Q123*(1-$F123))*((1+'Inputs &amp; Summary'!$D$7)^BG$1))),((_xlfn.WEIBULL.DIST(BG$1,$L123,$K123,FALSE)*($R123*(1-$E123)+$Q123*(1-$F123))*((1+'Inputs &amp; Summary'!$D$7)^BG$1))))))</f>
        <v>0</v>
      </c>
      <c r="BH123" s="248">
        <f>$D123*IF(BH$1&gt;'Inputs &amp; Summary'!$D$5,0,IF(BH$1&gt;VLOOKUP($G123,Lists!$J$17:$K$21,2),IF($M123=Lists!$H$3,IF($K123&lt;1,(($S123/$K123)*((1+'Inputs &amp; Summary'!$D$7)^BH$1)),((INT(BH$1/$K123)-INT((BH$1-1)/$K123))*$S123*((1+'Inputs &amp; Summary'!$D$7)^BH$1))),(_xlfn.WEIBULL.DIST(BH$1,$L123,$K123,FALSE)*$S123*((1+'Inputs &amp; Summary'!$D$7)^BH$1))),IF($M123=Lists!$H$3,IF($K123&lt;1,((($R123*(1-$E123)+$Q123*(1-$F123))/$K123)*((1+'Inputs &amp; Summary'!$D$7)^BH$1)),((INT(BH$1/$K123)-INT((BH$1-1)/$K123))*($R123*(1-$E123)+$Q123*(1-$F123))*((1+'Inputs &amp; Summary'!$D$7)^BH$1))),((_xlfn.WEIBULL.DIST(BH$1,$L123,$K123,FALSE)*($R123*(1-$E123)+$Q123*(1-$F123))*((1+'Inputs &amp; Summary'!$D$7)^BH$1))))))</f>
        <v>0</v>
      </c>
      <c r="BI123" s="248">
        <f>$D123*IF(BI$1&gt;'Inputs &amp; Summary'!$D$5,0,IF(BI$1&gt;VLOOKUP($G123,Lists!$J$17:$K$21,2),IF($M123=Lists!$H$3,IF($K123&lt;1,(($S123/$K123)*((1+'Inputs &amp; Summary'!$D$7)^BI$1)),((INT(BI$1/$K123)-INT((BI$1-1)/$K123))*$S123*((1+'Inputs &amp; Summary'!$D$7)^BI$1))),(_xlfn.WEIBULL.DIST(BI$1,$L123,$K123,FALSE)*$S123*((1+'Inputs &amp; Summary'!$D$7)^BI$1))),IF($M123=Lists!$H$3,IF($K123&lt;1,((($R123*(1-$E123)+$Q123*(1-$F123))/$K123)*((1+'Inputs &amp; Summary'!$D$7)^BI$1)),((INT(BI$1/$K123)-INT((BI$1-1)/$K123))*($R123*(1-$E123)+$Q123*(1-$F123))*((1+'Inputs &amp; Summary'!$D$7)^BI$1))),((_xlfn.WEIBULL.DIST(BI$1,$L123,$K123,FALSE)*($R123*(1-$E123)+$Q123*(1-$F123))*((1+'Inputs &amp; Summary'!$D$7)^BI$1))))))</f>
        <v>0</v>
      </c>
      <c r="BJ123" s="248">
        <f>$D123*IF(BJ$1&gt;'Inputs &amp; Summary'!$D$5,0,IF(BJ$1&gt;VLOOKUP($G123,Lists!$J$17:$K$21,2),IF($M123=Lists!$H$3,IF($K123&lt;1,(($S123/$K123)*((1+'Inputs &amp; Summary'!$D$7)^BJ$1)),((INT(BJ$1/$K123)-INT((BJ$1-1)/$K123))*$S123*((1+'Inputs &amp; Summary'!$D$7)^BJ$1))),(_xlfn.WEIBULL.DIST(BJ$1,$L123,$K123,FALSE)*$S123*((1+'Inputs &amp; Summary'!$D$7)^BJ$1))),IF($M123=Lists!$H$3,IF($K123&lt;1,((($R123*(1-$E123)+$Q123*(1-$F123))/$K123)*((1+'Inputs &amp; Summary'!$D$7)^BJ$1)),((INT(BJ$1/$K123)-INT((BJ$1-1)/$K123))*($R123*(1-$E123)+$Q123*(1-$F123))*((1+'Inputs &amp; Summary'!$D$7)^BJ$1))),((_xlfn.WEIBULL.DIST(BJ$1,$L123,$K123,FALSE)*($R123*(1-$E123)+$Q123*(1-$F123))*((1+'Inputs &amp; Summary'!$D$7)^BJ$1))))))</f>
        <v>0</v>
      </c>
      <c r="BK123" s="248">
        <f>$D123*IF(BK$1&gt;'Inputs &amp; Summary'!$D$5,0,IF(BK$1&gt;VLOOKUP($G123,Lists!$J$17:$K$21,2),IF($M123=Lists!$H$3,IF($K123&lt;1,(($S123/$K123)*((1+'Inputs &amp; Summary'!$D$7)^BK$1)),((INT(BK$1/$K123)-INT((BK$1-1)/$K123))*$S123*((1+'Inputs &amp; Summary'!$D$7)^BK$1))),(_xlfn.WEIBULL.DIST(BK$1,$L123,$K123,FALSE)*$S123*((1+'Inputs &amp; Summary'!$D$7)^BK$1))),IF($M123=Lists!$H$3,IF($K123&lt;1,((($R123*(1-$E123)+$Q123*(1-$F123))/$K123)*((1+'Inputs &amp; Summary'!$D$7)^BK$1)),((INT(BK$1/$K123)-INT((BK$1-1)/$K123))*($R123*(1-$E123)+$Q123*(1-$F123))*((1+'Inputs &amp; Summary'!$D$7)^BK$1))),((_xlfn.WEIBULL.DIST(BK$1,$L123,$K123,FALSE)*($R123*(1-$E123)+$Q123*(1-$F123))*((1+'Inputs &amp; Summary'!$D$7)^BK$1))))))</f>
        <v>0</v>
      </c>
      <c r="BL123" s="248">
        <f>$D123*IF(BL$1&gt;'Inputs &amp; Summary'!$D$5,0,IF(BL$1&gt;VLOOKUP($G123,Lists!$J$17:$K$21,2),IF($M123=Lists!$H$3,IF($K123&lt;1,(($S123/$K123)*((1+'Inputs &amp; Summary'!$D$7)^BL$1)),((INT(BL$1/$K123)-INT((BL$1-1)/$K123))*$S123*((1+'Inputs &amp; Summary'!$D$7)^BL$1))),(_xlfn.WEIBULL.DIST(BL$1,$L123,$K123,FALSE)*$S123*((1+'Inputs &amp; Summary'!$D$7)^BL$1))),IF($M123=Lists!$H$3,IF($K123&lt;1,((($R123*(1-$E123)+$Q123*(1-$F123))/$K123)*((1+'Inputs &amp; Summary'!$D$7)^BL$1)),((INT(BL$1/$K123)-INT((BL$1-1)/$K123))*($R123*(1-$E123)+$Q123*(1-$F123))*((1+'Inputs &amp; Summary'!$D$7)^BL$1))),((_xlfn.WEIBULL.DIST(BL$1,$L123,$K123,FALSE)*($R123*(1-$E123)+$Q123*(1-$F123))*((1+'Inputs &amp; Summary'!$D$7)^BL$1))))))</f>
        <v>0</v>
      </c>
    </row>
    <row r="124" spans="1:64" x14ac:dyDescent="0.3">
      <c r="A124" s="236" t="s">
        <v>27</v>
      </c>
      <c r="B124" s="117" t="str">
        <f>IF('Inputs &amp; Summary'!$D$15=Lists!$E$3,INDEX('Residential Rooftop Details'!$A$30:$X$158,MATCH('Cash Flow'!$A124,'Residential Rooftop Details'!$A$30:$A$158,0),COLUMN(B$1)),IF('Inputs &amp; Summary'!$D$15=Lists!$E$4,INDEX('Commercial Rooftop Details'!$A$30:$V$158,MATCH('Cash Flow'!$A124,'Commercial Rooftop Details'!$A$30:$A$158,0),COLUMN(B$1)),INDEX('Ground-Mount Details'!$A$30:$V$158,MATCH('Cash Flow'!$A124,'Ground-Mount Details'!$A$30:$A$158,0),COLUMN(B$1))))</f>
        <v>Preventive</v>
      </c>
      <c r="C124" s="117" t="str">
        <f>IF('Inputs &amp; Summary'!$D$15=Lists!$E$3,INDEX('Residential Rooftop Details'!$A$30:$X$158,MATCH('Cash Flow'!$A124,'Residential Rooftop Details'!$A$30:$A$158,0),COLUMN(C$1)),IF('Inputs &amp; Summary'!$D$15=Lists!$E$4,INDEX('Commercial Rooftop Details'!$A$30:$V$158,MATCH('Cash Flow'!$A124,'Commercial Rooftop Details'!$A$30:$A$158,0),COLUMN(C$1)),INDEX('Ground-Mount Details'!$A$30:$V$158,MATCH('Cash Flow'!$A124,'Ground-Mount Details'!$A$30:$A$158,0),COLUMN(C$1))))</f>
        <v>Tracker</v>
      </c>
      <c r="D124" s="117">
        <f>IF('Inputs &amp; Summary'!$D$15=Lists!$E$3,INDEX('Residential Rooftop Details'!$A$30:$X$158,MATCH('Cash Flow'!$A124,'Residential Rooftop Details'!$A$30:$A$158,0),COLUMN(D$1)),IF('Inputs &amp; Summary'!$D$15=Lists!$E$4,INDEX('Commercial Rooftop Details'!$A$30:$V$158,MATCH('Cash Flow'!$A124,'Commercial Rooftop Details'!$A$30:$A$158,0),COLUMN(D$1)),INDEX('Ground-Mount Details'!$A$30:$V$158,MATCH('Cash Flow'!$A124,'Ground-Mount Details'!$A$30:$A$158,0),COLUMN(D$1))))</f>
        <v>0</v>
      </c>
      <c r="E124" s="117">
        <f>IF('Inputs &amp; Summary'!$D$15=Lists!$E$3,INDEX('Residential Rooftop Details'!$A$30:$X$158,MATCH('Cash Flow'!$A124,'Residential Rooftop Details'!$A$30:$A$158,0),COLUMN(E$1)),IF('Inputs &amp; Summary'!$D$15=Lists!$E$4,INDEX('Commercial Rooftop Details'!$A$30:$V$158,MATCH('Cash Flow'!$A124,'Commercial Rooftop Details'!$A$30:$A$158,0),COLUMN(E$1)),INDEX('Ground-Mount Details'!$A$30:$V$158,MATCH('Cash Flow'!$A124,'Ground-Mount Details'!$A$30:$A$158,0),COLUMN(E$1))))</f>
        <v>0</v>
      </c>
      <c r="F124" s="117">
        <f>IF('Inputs &amp; Summary'!$D$15=Lists!$E$3,INDEX('Residential Rooftop Details'!$A$30:$X$158,MATCH('Cash Flow'!$A124,'Residential Rooftop Details'!$A$30:$A$158,0),COLUMN(F$1)),IF('Inputs &amp; Summary'!$D$15=Lists!$E$4,INDEX('Commercial Rooftop Details'!$A$30:$V$158,MATCH('Cash Flow'!$A124,'Commercial Rooftop Details'!$A$30:$A$158,0),COLUMN(F$1)),INDEX('Ground-Mount Details'!$A$30:$V$158,MATCH('Cash Flow'!$A124,'Ground-Mount Details'!$A$30:$A$158,0),COLUMN(F$1))))</f>
        <v>0</v>
      </c>
      <c r="G124" s="237" t="str">
        <f>IF('Inputs &amp; Summary'!$D$15=Lists!$E$3,INDEX('Residential Rooftop Details'!$A$30:$X$158,MATCH('Cash Flow'!$A124,'Residential Rooftop Details'!$A$30:$A$158,0),COLUMN(G$1)),IF('Inputs &amp; Summary'!$D$15=Lists!$E$4,INDEX('Commercial Rooftop Details'!$A$30:$V$158,MATCH('Cash Flow'!$A124,'Commercial Rooftop Details'!$A$30:$A$158,0),COLUMN(G$1)),INDEX('Ground-Mount Details'!$A$30:$V$158,MATCH('Cash Flow'!$A124,'Ground-Mount Details'!$A$30:$A$158,0),COLUMN(G$1))))</f>
        <v>N/A</v>
      </c>
      <c r="H124" s="237" t="str">
        <f>IF('Inputs &amp; Summary'!$D$15=Lists!$E$3,INDEX('Residential Rooftop Details'!$A$30:$X$158,MATCH('Cash Flow'!$A124,'Residential Rooftop Details'!$A$30:$A$158,0),COLUMN(H$1)),IF('Inputs &amp; Summary'!$D$15=Lists!$E$4,INDEX('Commercial Rooftop Details'!$A$30:$V$158,MATCH('Cash Flow'!$A124,'Commercial Rooftop Details'!$A$30:$A$158,0),COLUMN(H$1)),INDEX('Ground-Mount Details'!$A$30:$V$158,MATCH('Cash Flow'!$A124,'Ground-Mount Details'!$A$30:$A$158,0),COLUMN(H$1))))</f>
        <v>Driveshaft</v>
      </c>
      <c r="I124" s="237" t="str">
        <f>IF('Inputs &amp; Summary'!$D$15=Lists!$E$3,INDEX('Residential Rooftop Details'!$A$30:$X$158,MATCH('Cash Flow'!$A124,'Residential Rooftop Details'!$A$30:$A$158,0),COLUMN(I$1)),IF('Inputs &amp; Summary'!$D$15=Lists!$E$4,INDEX('Commercial Rooftop Details'!$A$30:$V$158,MATCH('Cash Flow'!$A124,'Commercial Rooftop Details'!$A$30:$A$158,0),COLUMN(I$1)),INDEX('Ground-Mount Details'!$A$30:$V$158,MATCH('Cash Flow'!$A124,'Ground-Mount Details'!$A$30:$A$158,0),COLUMN(I$1))))</f>
        <v>Inspector</v>
      </c>
      <c r="J124" s="238">
        <f>IF('Inputs &amp; Summary'!$D$15=Lists!$E$3,INDEX('Residential Rooftop Details'!$A$30:$X$158,MATCH('Cash Flow'!$A124,'Residential Rooftop Details'!$A$30:$A$158,0),COLUMN(J$1)),IF('Inputs &amp; Summary'!$D$15=Lists!$E$4,INDEX('Commercial Rooftop Details'!$A$30:$V$158,MATCH('Cash Flow'!$A124,'Commercial Rooftop Details'!$A$30:$A$158,0),COLUMN(J$1)),INDEX('Ground-Mount Details'!$A$30:$V$158,MATCH('Cash Flow'!$A124,'Ground-Mount Details'!$A$30:$A$158,0),COLUMN(J$1))))</f>
        <v>25.173076923076923</v>
      </c>
      <c r="K124" s="239">
        <f>IF('Inputs &amp; Summary'!$D$15=Lists!$E$3,INDEX('Residential Rooftop Details'!$A$30:$X$158,MATCH('Cash Flow'!$A124,'Residential Rooftop Details'!$A$30:$A$158,0),COLUMN(K$1)),IF('Inputs &amp; Summary'!$D$15=Lists!$E$4,INDEX('Commercial Rooftop Details'!$A$30:$V$158,MATCH('Cash Flow'!$A124,'Commercial Rooftop Details'!$A$30:$A$158,0),COLUMN(K$1)),INDEX('Ground-Mount Details'!$A$30:$V$158,MATCH('Cash Flow'!$A124,'Ground-Mount Details'!$A$30:$A$158,0),COLUMN(K$1))))</f>
        <v>1</v>
      </c>
      <c r="L124" s="239">
        <f>IF('Inputs &amp; Summary'!$D$15=Lists!$E$3,INDEX('Residential Rooftop Details'!$A$30:$X$158,MATCH('Cash Flow'!$A124,'Residential Rooftop Details'!$A$30:$A$158,0),COLUMN(L$1)),IF('Inputs &amp; Summary'!$D$15=Lists!$E$4,INDEX('Commercial Rooftop Details'!$A$30:$V$158,MATCH('Cash Flow'!$A124,'Commercial Rooftop Details'!$A$30:$A$158,0),COLUMN(L$1)),INDEX('Ground-Mount Details'!$A$30:$V$158,MATCH('Cash Flow'!$A124,'Ground-Mount Details'!$A$30:$A$158,0),COLUMN(L$1))))</f>
        <v>1</v>
      </c>
      <c r="M124" s="238" t="str">
        <f>IF('Inputs &amp; Summary'!$D$15=Lists!$E$3,INDEX('Residential Rooftop Details'!$A$30:$X$158,MATCH('Cash Flow'!$A124,'Residential Rooftop Details'!$A$30:$A$158,0),COLUMN(M$1)),IF('Inputs &amp; Summary'!$D$15=Lists!$E$4,INDEX('Commercial Rooftop Details'!$A$30:$V$158,MATCH('Cash Flow'!$A124,'Commercial Rooftop Details'!$A$30:$A$158,0),COLUMN(M$1)),INDEX('Ground-Mount Details'!$A$30:$V$158,MATCH('Cash Flow'!$A124,'Ground-Mount Details'!$A$30:$A$158,0),COLUMN(M$1))))</f>
        <v>interval</v>
      </c>
      <c r="N124" s="240">
        <f>IF('Inputs &amp; Summary'!$D$15=Lists!$E$3,INDEX('Residential Rooftop Details'!$A$30:$X$158,MATCH('Cash Flow'!$A124,'Residential Rooftop Details'!$A$30:$A$158,0),COLUMN(N$1)),IF('Inputs &amp; Summary'!$D$15=Lists!$E$4,INDEX('Commercial Rooftop Details'!$A$30:$V$158,MATCH('Cash Flow'!$A124,'Commercial Rooftop Details'!$A$30:$A$158,0),COLUMN(N$1)),INDEX('Ground-Mount Details'!$A$30:$V$158,MATCH('Cash Flow'!$A124,'Ground-Mount Details'!$A$30:$A$158,0),COLUMN(N$1))))</f>
        <v>0</v>
      </c>
      <c r="O124" s="239">
        <f>IF('Inputs &amp; Summary'!$D$15=Lists!$E$3,INDEX('Residential Rooftop Details'!$A$30:$X$158,MATCH('Cash Flow'!$A124,'Residential Rooftop Details'!$A$30:$A$158,0),COLUMN(O$1)),IF('Inputs &amp; Summary'!$D$15=Lists!$E$4,INDEX('Commercial Rooftop Details'!$A$30:$V$158,MATCH('Cash Flow'!$A124,'Commercial Rooftop Details'!$A$30:$A$158,0),COLUMN(O$1)),INDEX('Ground-Mount Details'!$A$30:$V$158,MATCH('Cash Flow'!$A124,'Ground-Mount Details'!$A$30:$A$158,0),COLUMN(O$1))))</f>
        <v>8.3333333333333332E-3</v>
      </c>
      <c r="P124" s="241">
        <f>IF('Inputs &amp; Summary'!$D$15=Lists!$E$3,INDEX('Residential Rooftop Details'!$A$30:$X$158,MATCH('Cash Flow'!$A124,'Residential Rooftop Details'!$A$30:$A$158,0),COLUMN(P$1)),IF('Inputs &amp; Summary'!$D$15=Lists!$E$4,INDEX('Commercial Rooftop Details'!$A$30:$V$158,MATCH('Cash Flow'!$A124,'Commercial Rooftop Details'!$A$30:$A$158,0),COLUMN(P$1)),INDEX('Ground-Mount Details'!$A$30:$V$158,MATCH('Cash Flow'!$A124,'Ground-Mount Details'!$A$30:$A$158,0),COLUMN(P$1))))</f>
        <v>0</v>
      </c>
      <c r="Q124" s="242">
        <f>IF('Inputs &amp; Summary'!$D$15=Lists!$E$3,INDEX('Residential Rooftop Details'!$A$30:$X$158,MATCH('Cash Flow'!$A124,'Residential Rooftop Details'!$A$30:$A$158,0),COLUMN(Q$1)),IF('Inputs &amp; Summary'!$D$15=Lists!$E$4,INDEX('Commercial Rooftop Details'!$A$30:$V$158,MATCH('Cash Flow'!$A124,'Commercial Rooftop Details'!$A$30:$A$158,0),COLUMN(Q$1)),INDEX('Ground-Mount Details'!$A$30:$V$158,MATCH('Cash Flow'!$A124,'Ground-Mount Details'!$A$30:$A$158,0),COLUMN(Q$1))))</f>
        <v>0</v>
      </c>
      <c r="R124" s="242">
        <f>IF('Inputs &amp; Summary'!$D$15=Lists!$E$3,INDEX('Residential Rooftop Details'!$A$30:$X$158,MATCH('Cash Flow'!$A124,'Residential Rooftop Details'!$A$30:$A$158,0),COLUMN(R$1)),IF('Inputs &amp; Summary'!$D$15=Lists!$E$4,INDEX('Commercial Rooftop Details'!$A$30:$V$158,MATCH('Cash Flow'!$A124,'Commercial Rooftop Details'!$A$30:$A$158,0),COLUMN(R$1)),INDEX('Ground-Mount Details'!$A$30:$V$158,MATCH('Cash Flow'!$A124,'Ground-Mount Details'!$A$30:$A$158,0),COLUMN(R$1))))</f>
        <v>0</v>
      </c>
      <c r="S124" s="243">
        <f>IF('Inputs &amp; Summary'!$D$15=Lists!$E$3,INDEX('Residential Rooftop Details'!$A$30:$X$158,MATCH('Cash Flow'!$A124,'Residential Rooftop Details'!$A$30:$A$158,0),COLUMN(S$1)),IF('Inputs &amp; Summary'!$D$15=Lists!$E$4,INDEX('Commercial Rooftop Details'!$A$30:$V$158,MATCH('Cash Flow'!$A124,'Commercial Rooftop Details'!$A$30:$A$158,0),COLUMN(S$1)),INDEX('Ground-Mount Details'!$A$30:$V$158,MATCH('Cash Flow'!$A124,'Ground-Mount Details'!$A$30:$A$158,0),COLUMN(S$1))))</f>
        <v>0</v>
      </c>
      <c r="T124" s="238">
        <f>IF('Inputs &amp; Summary'!$D$15=Lists!$E$3,INDEX('Residential Rooftop Details'!$A$30:$X$158,MATCH('Cash Flow'!$A124,'Residential Rooftop Details'!$A$30:$A$158,0),COLUMN(T$1)),IF('Inputs &amp; Summary'!$D$15=Lists!$E$4,INDEX('Commercial Rooftop Details'!$A$30:$V$158,MATCH('Cash Flow'!$A124,'Commercial Rooftop Details'!$A$30:$A$158,0),COLUMN(T$1)),INDEX('Ground-Mount Details'!$A$30:$V$158,MATCH('Cash Flow'!$A124,'Ground-Mount Details'!$A$30:$A$158,0),COLUMN(T$1))))</f>
        <v>0</v>
      </c>
      <c r="U124" s="244">
        <f>IF('Inputs &amp; Summary'!$D$15=Lists!$E$3,INDEX('Residential Rooftop Details'!$A$30:$X$158,MATCH('Cash Flow'!$A124,'Residential Rooftop Details'!$A$30:$A$158,0),COLUMN(U$1)),IF('Inputs &amp; Summary'!$D$15=Lists!$E$4,INDEX('Commercial Rooftop Details'!$A$30:$V$158,MATCH('Cash Flow'!$A124,'Commercial Rooftop Details'!$A$30:$A$158,0),COLUMN(U$1)),INDEX('Ground-Mount Details'!$A$30:$V$158,MATCH('Cash Flow'!$A124,'Ground-Mount Details'!$A$30:$A$158,0),COLUMN(U$1))))</f>
        <v>0</v>
      </c>
      <c r="V124" s="245">
        <f t="shared" si="10"/>
        <v>0</v>
      </c>
      <c r="W124" s="245">
        <f>NPV('Inputs &amp; Summary'!$D$6,Y124:BL124)</f>
        <v>0</v>
      </c>
      <c r="X124" s="246">
        <f t="shared" si="9"/>
        <v>0</v>
      </c>
      <c r="Y124" s="248">
        <f>$D124*IF(Y$1&gt;'Inputs &amp; Summary'!$D$5,0,IF(Y$1&gt;VLOOKUP($G124,Lists!$J$17:$K$21,2),IF($M124=Lists!$H$3,IF($K124&lt;1,(($S124/$K124)*((1+'Inputs &amp; Summary'!$D$7)^Y$1)),((INT(Y$1/$K124)-INT((Y$1-1)/$K124))*$S124*((1+'Inputs &amp; Summary'!$D$7)^Y$1))),(_xlfn.WEIBULL.DIST(Y$1,$L124,$K124,FALSE)*$S124*((1+'Inputs &amp; Summary'!$D$7)^Y$1))),IF($M124=Lists!$H$3,IF($K124&lt;1,((($R124*(1-$E124)+$Q124*(1-$F124))/$K124)*((1+'Inputs &amp; Summary'!$D$7)^Y$1)),((INT(Y$1/$K124)-INT((Y$1-1)/$K124))*($R124*(1-$E124)+$Q124*(1-$F124))*((1+'Inputs &amp; Summary'!$D$7)^Y$1))),((_xlfn.WEIBULL.DIST(Y$1,$L124,$K124,FALSE)*($R124*(1-$E124)+$Q124*(1-$F124))*((1+'Inputs &amp; Summary'!$D$7)^Y$1))))))</f>
        <v>0</v>
      </c>
      <c r="Z124" s="248">
        <f>$D124*IF(Z$1&gt;'Inputs &amp; Summary'!$D$5,0,IF(Z$1&gt;VLOOKUP($G124,Lists!$J$17:$K$21,2),IF($M124=Lists!$H$3,IF($K124&lt;1,(($S124/$K124)*((1+'Inputs &amp; Summary'!$D$7)^Z$1)),((INT(Z$1/$K124)-INT((Z$1-1)/$K124))*$S124*((1+'Inputs &amp; Summary'!$D$7)^Z$1))),(_xlfn.WEIBULL.DIST(Z$1,$L124,$K124,FALSE)*$S124*((1+'Inputs &amp; Summary'!$D$7)^Z$1))),IF($M124=Lists!$H$3,IF($K124&lt;1,((($R124*(1-$E124)+$Q124*(1-$F124))/$K124)*((1+'Inputs &amp; Summary'!$D$7)^Z$1)),((INT(Z$1/$K124)-INT((Z$1-1)/$K124))*($R124*(1-$E124)+$Q124*(1-$F124))*((1+'Inputs &amp; Summary'!$D$7)^Z$1))),((_xlfn.WEIBULL.DIST(Z$1,$L124,$K124,FALSE)*($R124*(1-$E124)+$Q124*(1-$F124))*((1+'Inputs &amp; Summary'!$D$7)^Z$1))))))</f>
        <v>0</v>
      </c>
      <c r="AA124" s="248">
        <f>$D124*IF(AA$1&gt;'Inputs &amp; Summary'!$D$5,0,IF(AA$1&gt;VLOOKUP($G124,Lists!$J$17:$K$21,2),IF($M124=Lists!$H$3,IF($K124&lt;1,(($S124/$K124)*((1+'Inputs &amp; Summary'!$D$7)^AA$1)),((INT(AA$1/$K124)-INT((AA$1-1)/$K124))*$S124*((1+'Inputs &amp; Summary'!$D$7)^AA$1))),(_xlfn.WEIBULL.DIST(AA$1,$L124,$K124,FALSE)*$S124*((1+'Inputs &amp; Summary'!$D$7)^AA$1))),IF($M124=Lists!$H$3,IF($K124&lt;1,((($R124*(1-$E124)+$Q124*(1-$F124))/$K124)*((1+'Inputs &amp; Summary'!$D$7)^AA$1)),((INT(AA$1/$K124)-INT((AA$1-1)/$K124))*($R124*(1-$E124)+$Q124*(1-$F124))*((1+'Inputs &amp; Summary'!$D$7)^AA$1))),((_xlfn.WEIBULL.DIST(AA$1,$L124,$K124,FALSE)*($R124*(1-$E124)+$Q124*(1-$F124))*((1+'Inputs &amp; Summary'!$D$7)^AA$1))))))</f>
        <v>0</v>
      </c>
      <c r="AB124" s="248">
        <f>$D124*IF(AB$1&gt;'Inputs &amp; Summary'!$D$5,0,IF(AB$1&gt;VLOOKUP($G124,Lists!$J$17:$K$21,2),IF($M124=Lists!$H$3,IF($K124&lt;1,(($S124/$K124)*((1+'Inputs &amp; Summary'!$D$7)^AB$1)),((INT(AB$1/$K124)-INT((AB$1-1)/$K124))*$S124*((1+'Inputs &amp; Summary'!$D$7)^AB$1))),(_xlfn.WEIBULL.DIST(AB$1,$L124,$K124,FALSE)*$S124*((1+'Inputs &amp; Summary'!$D$7)^AB$1))),IF($M124=Lists!$H$3,IF($K124&lt;1,((($R124*(1-$E124)+$Q124*(1-$F124))/$K124)*((1+'Inputs &amp; Summary'!$D$7)^AB$1)),((INT(AB$1/$K124)-INT((AB$1-1)/$K124))*($R124*(1-$E124)+$Q124*(1-$F124))*((1+'Inputs &amp; Summary'!$D$7)^AB$1))),((_xlfn.WEIBULL.DIST(AB$1,$L124,$K124,FALSE)*($R124*(1-$E124)+$Q124*(1-$F124))*((1+'Inputs &amp; Summary'!$D$7)^AB$1))))))</f>
        <v>0</v>
      </c>
      <c r="AC124" s="248">
        <f>$D124*IF(AC$1&gt;'Inputs &amp; Summary'!$D$5,0,IF(AC$1&gt;VLOOKUP($G124,Lists!$J$17:$K$21,2),IF($M124=Lists!$H$3,IF($K124&lt;1,(($S124/$K124)*((1+'Inputs &amp; Summary'!$D$7)^AC$1)),((INT(AC$1/$K124)-INT((AC$1-1)/$K124))*$S124*((1+'Inputs &amp; Summary'!$D$7)^AC$1))),(_xlfn.WEIBULL.DIST(AC$1,$L124,$K124,FALSE)*$S124*((1+'Inputs &amp; Summary'!$D$7)^AC$1))),IF($M124=Lists!$H$3,IF($K124&lt;1,((($R124*(1-$E124)+$Q124*(1-$F124))/$K124)*((1+'Inputs &amp; Summary'!$D$7)^AC$1)),((INT(AC$1/$K124)-INT((AC$1-1)/$K124))*($R124*(1-$E124)+$Q124*(1-$F124))*((1+'Inputs &amp; Summary'!$D$7)^AC$1))),((_xlfn.WEIBULL.DIST(AC$1,$L124,$K124,FALSE)*($R124*(1-$E124)+$Q124*(1-$F124))*((1+'Inputs &amp; Summary'!$D$7)^AC$1))))))</f>
        <v>0</v>
      </c>
      <c r="AD124" s="248">
        <f>$D124*IF(AD$1&gt;'Inputs &amp; Summary'!$D$5,0,IF(AD$1&gt;VLOOKUP($G124,Lists!$J$17:$K$21,2),IF($M124=Lists!$H$3,IF($K124&lt;1,(($S124/$K124)*((1+'Inputs &amp; Summary'!$D$7)^AD$1)),((INT(AD$1/$K124)-INT((AD$1-1)/$K124))*$S124*((1+'Inputs &amp; Summary'!$D$7)^AD$1))),(_xlfn.WEIBULL.DIST(AD$1,$L124,$K124,FALSE)*$S124*((1+'Inputs &amp; Summary'!$D$7)^AD$1))),IF($M124=Lists!$H$3,IF($K124&lt;1,((($R124*(1-$E124)+$Q124*(1-$F124))/$K124)*((1+'Inputs &amp; Summary'!$D$7)^AD$1)),((INT(AD$1/$K124)-INT((AD$1-1)/$K124))*($R124*(1-$E124)+$Q124*(1-$F124))*((1+'Inputs &amp; Summary'!$D$7)^AD$1))),((_xlfn.WEIBULL.DIST(AD$1,$L124,$K124,FALSE)*($R124*(1-$E124)+$Q124*(1-$F124))*((1+'Inputs &amp; Summary'!$D$7)^AD$1))))))</f>
        <v>0</v>
      </c>
      <c r="AE124" s="248">
        <f>$D124*IF(AE$1&gt;'Inputs &amp; Summary'!$D$5,0,IF(AE$1&gt;VLOOKUP($G124,Lists!$J$17:$K$21,2),IF($M124=Lists!$H$3,IF($K124&lt;1,(($S124/$K124)*((1+'Inputs &amp; Summary'!$D$7)^AE$1)),((INT(AE$1/$K124)-INT((AE$1-1)/$K124))*$S124*((1+'Inputs &amp; Summary'!$D$7)^AE$1))),(_xlfn.WEIBULL.DIST(AE$1,$L124,$K124,FALSE)*$S124*((1+'Inputs &amp; Summary'!$D$7)^AE$1))),IF($M124=Lists!$H$3,IF($K124&lt;1,((($R124*(1-$E124)+$Q124*(1-$F124))/$K124)*((1+'Inputs &amp; Summary'!$D$7)^AE$1)),((INT(AE$1/$K124)-INT((AE$1-1)/$K124))*($R124*(1-$E124)+$Q124*(1-$F124))*((1+'Inputs &amp; Summary'!$D$7)^AE$1))),((_xlfn.WEIBULL.DIST(AE$1,$L124,$K124,FALSE)*($R124*(1-$E124)+$Q124*(1-$F124))*((1+'Inputs &amp; Summary'!$D$7)^AE$1))))))</f>
        <v>0</v>
      </c>
      <c r="AF124" s="248">
        <f>$D124*IF(AF$1&gt;'Inputs &amp; Summary'!$D$5,0,IF(AF$1&gt;VLOOKUP($G124,Lists!$J$17:$K$21,2),IF($M124=Lists!$H$3,IF($K124&lt;1,(($S124/$K124)*((1+'Inputs &amp; Summary'!$D$7)^AF$1)),((INT(AF$1/$K124)-INT((AF$1-1)/$K124))*$S124*((1+'Inputs &amp; Summary'!$D$7)^AF$1))),(_xlfn.WEIBULL.DIST(AF$1,$L124,$K124,FALSE)*$S124*((1+'Inputs &amp; Summary'!$D$7)^AF$1))),IF($M124=Lists!$H$3,IF($K124&lt;1,((($R124*(1-$E124)+$Q124*(1-$F124))/$K124)*((1+'Inputs &amp; Summary'!$D$7)^AF$1)),((INT(AF$1/$K124)-INT((AF$1-1)/$K124))*($R124*(1-$E124)+$Q124*(1-$F124))*((1+'Inputs &amp; Summary'!$D$7)^AF$1))),((_xlfn.WEIBULL.DIST(AF$1,$L124,$K124,FALSE)*($R124*(1-$E124)+$Q124*(1-$F124))*((1+'Inputs &amp; Summary'!$D$7)^AF$1))))))</f>
        <v>0</v>
      </c>
      <c r="AG124" s="248">
        <f>$D124*IF(AG$1&gt;'Inputs &amp; Summary'!$D$5,0,IF(AG$1&gt;VLOOKUP($G124,Lists!$J$17:$K$21,2),IF($M124=Lists!$H$3,IF($K124&lt;1,(($S124/$K124)*((1+'Inputs &amp; Summary'!$D$7)^AG$1)),((INT(AG$1/$K124)-INT((AG$1-1)/$K124))*$S124*((1+'Inputs &amp; Summary'!$D$7)^AG$1))),(_xlfn.WEIBULL.DIST(AG$1,$L124,$K124,FALSE)*$S124*((1+'Inputs &amp; Summary'!$D$7)^AG$1))),IF($M124=Lists!$H$3,IF($K124&lt;1,((($R124*(1-$E124)+$Q124*(1-$F124))/$K124)*((1+'Inputs &amp; Summary'!$D$7)^AG$1)),((INT(AG$1/$K124)-INT((AG$1-1)/$K124))*($R124*(1-$E124)+$Q124*(1-$F124))*((1+'Inputs &amp; Summary'!$D$7)^AG$1))),((_xlfn.WEIBULL.DIST(AG$1,$L124,$K124,FALSE)*($R124*(1-$E124)+$Q124*(1-$F124))*((1+'Inputs &amp; Summary'!$D$7)^AG$1))))))</f>
        <v>0</v>
      </c>
      <c r="AH124" s="248">
        <f>$D124*IF(AH$1&gt;'Inputs &amp; Summary'!$D$5,0,IF(AH$1&gt;VLOOKUP($G124,Lists!$J$17:$K$21,2),IF($M124=Lists!$H$3,IF($K124&lt;1,(($S124/$K124)*((1+'Inputs &amp; Summary'!$D$7)^AH$1)),((INT(AH$1/$K124)-INT((AH$1-1)/$K124))*$S124*((1+'Inputs &amp; Summary'!$D$7)^AH$1))),(_xlfn.WEIBULL.DIST(AH$1,$L124,$K124,FALSE)*$S124*((1+'Inputs &amp; Summary'!$D$7)^AH$1))),IF($M124=Lists!$H$3,IF($K124&lt;1,((($R124*(1-$E124)+$Q124*(1-$F124))/$K124)*((1+'Inputs &amp; Summary'!$D$7)^AH$1)),((INT(AH$1/$K124)-INT((AH$1-1)/$K124))*($R124*(1-$E124)+$Q124*(1-$F124))*((1+'Inputs &amp; Summary'!$D$7)^AH$1))),((_xlfn.WEIBULL.DIST(AH$1,$L124,$K124,FALSE)*($R124*(1-$E124)+$Q124*(1-$F124))*((1+'Inputs &amp; Summary'!$D$7)^AH$1))))))</f>
        <v>0</v>
      </c>
      <c r="AI124" s="248">
        <f>$D124*IF(AI$1&gt;'Inputs &amp; Summary'!$D$5,0,IF(AI$1&gt;VLOOKUP($G124,Lists!$J$17:$K$21,2),IF($M124=Lists!$H$3,IF($K124&lt;1,(($S124/$K124)*((1+'Inputs &amp; Summary'!$D$7)^AI$1)),((INT(AI$1/$K124)-INT((AI$1-1)/$K124))*$S124*((1+'Inputs &amp; Summary'!$D$7)^AI$1))),(_xlfn.WEIBULL.DIST(AI$1,$L124,$K124,FALSE)*$S124*((1+'Inputs &amp; Summary'!$D$7)^AI$1))),IF($M124=Lists!$H$3,IF($K124&lt;1,((($R124*(1-$E124)+$Q124*(1-$F124))/$K124)*((1+'Inputs &amp; Summary'!$D$7)^AI$1)),((INT(AI$1/$K124)-INT((AI$1-1)/$K124))*($R124*(1-$E124)+$Q124*(1-$F124))*((1+'Inputs &amp; Summary'!$D$7)^AI$1))),((_xlfn.WEIBULL.DIST(AI$1,$L124,$K124,FALSE)*($R124*(1-$E124)+$Q124*(1-$F124))*((1+'Inputs &amp; Summary'!$D$7)^AI$1))))))</f>
        <v>0</v>
      </c>
      <c r="AJ124" s="248">
        <f>$D124*IF(AJ$1&gt;'Inputs &amp; Summary'!$D$5,0,IF(AJ$1&gt;VLOOKUP($G124,Lists!$J$17:$K$21,2),IF($M124=Lists!$H$3,IF($K124&lt;1,(($S124/$K124)*((1+'Inputs &amp; Summary'!$D$7)^AJ$1)),((INT(AJ$1/$K124)-INT((AJ$1-1)/$K124))*$S124*((1+'Inputs &amp; Summary'!$D$7)^AJ$1))),(_xlfn.WEIBULL.DIST(AJ$1,$L124,$K124,FALSE)*$S124*((1+'Inputs &amp; Summary'!$D$7)^AJ$1))),IF($M124=Lists!$H$3,IF($K124&lt;1,((($R124*(1-$E124)+$Q124*(1-$F124))/$K124)*((1+'Inputs &amp; Summary'!$D$7)^AJ$1)),((INT(AJ$1/$K124)-INT((AJ$1-1)/$K124))*($R124*(1-$E124)+$Q124*(1-$F124))*((1+'Inputs &amp; Summary'!$D$7)^AJ$1))),((_xlfn.WEIBULL.DIST(AJ$1,$L124,$K124,FALSE)*($R124*(1-$E124)+$Q124*(1-$F124))*((1+'Inputs &amp; Summary'!$D$7)^AJ$1))))))</f>
        <v>0</v>
      </c>
      <c r="AK124" s="248">
        <f>$D124*IF(AK$1&gt;'Inputs &amp; Summary'!$D$5,0,IF(AK$1&gt;VLOOKUP($G124,Lists!$J$17:$K$21,2),IF($M124=Lists!$H$3,IF($K124&lt;1,(($S124/$K124)*((1+'Inputs &amp; Summary'!$D$7)^AK$1)),((INT(AK$1/$K124)-INT((AK$1-1)/$K124))*$S124*((1+'Inputs &amp; Summary'!$D$7)^AK$1))),(_xlfn.WEIBULL.DIST(AK$1,$L124,$K124,FALSE)*$S124*((1+'Inputs &amp; Summary'!$D$7)^AK$1))),IF($M124=Lists!$H$3,IF($K124&lt;1,((($R124*(1-$E124)+$Q124*(1-$F124))/$K124)*((1+'Inputs &amp; Summary'!$D$7)^AK$1)),((INT(AK$1/$K124)-INT((AK$1-1)/$K124))*($R124*(1-$E124)+$Q124*(1-$F124))*((1+'Inputs &amp; Summary'!$D$7)^AK$1))),((_xlfn.WEIBULL.DIST(AK$1,$L124,$K124,FALSE)*($R124*(1-$E124)+$Q124*(1-$F124))*((1+'Inputs &amp; Summary'!$D$7)^AK$1))))))</f>
        <v>0</v>
      </c>
      <c r="AL124" s="248">
        <f>$D124*IF(AL$1&gt;'Inputs &amp; Summary'!$D$5,0,IF(AL$1&gt;VLOOKUP($G124,Lists!$J$17:$K$21,2),IF($M124=Lists!$H$3,IF($K124&lt;1,(($S124/$K124)*((1+'Inputs &amp; Summary'!$D$7)^AL$1)),((INT(AL$1/$K124)-INT((AL$1-1)/$K124))*$S124*((1+'Inputs &amp; Summary'!$D$7)^AL$1))),(_xlfn.WEIBULL.DIST(AL$1,$L124,$K124,FALSE)*$S124*((1+'Inputs &amp; Summary'!$D$7)^AL$1))),IF($M124=Lists!$H$3,IF($K124&lt;1,((($R124*(1-$E124)+$Q124*(1-$F124))/$K124)*((1+'Inputs &amp; Summary'!$D$7)^AL$1)),((INT(AL$1/$K124)-INT((AL$1-1)/$K124))*($R124*(1-$E124)+$Q124*(1-$F124))*((1+'Inputs &amp; Summary'!$D$7)^AL$1))),((_xlfn.WEIBULL.DIST(AL$1,$L124,$K124,FALSE)*($R124*(1-$E124)+$Q124*(1-$F124))*((1+'Inputs &amp; Summary'!$D$7)^AL$1))))))</f>
        <v>0</v>
      </c>
      <c r="AM124" s="248">
        <f>$D124*IF(AM$1&gt;'Inputs &amp; Summary'!$D$5,0,IF(AM$1&gt;VLOOKUP($G124,Lists!$J$17:$K$21,2),IF($M124=Lists!$H$3,IF($K124&lt;1,(($S124/$K124)*((1+'Inputs &amp; Summary'!$D$7)^AM$1)),((INT(AM$1/$K124)-INT((AM$1-1)/$K124))*$S124*((1+'Inputs &amp; Summary'!$D$7)^AM$1))),(_xlfn.WEIBULL.DIST(AM$1,$L124,$K124,FALSE)*$S124*((1+'Inputs &amp; Summary'!$D$7)^AM$1))),IF($M124=Lists!$H$3,IF($K124&lt;1,((($R124*(1-$E124)+$Q124*(1-$F124))/$K124)*((1+'Inputs &amp; Summary'!$D$7)^AM$1)),((INT(AM$1/$K124)-INT((AM$1-1)/$K124))*($R124*(1-$E124)+$Q124*(1-$F124))*((1+'Inputs &amp; Summary'!$D$7)^AM$1))),((_xlfn.WEIBULL.DIST(AM$1,$L124,$K124,FALSE)*($R124*(1-$E124)+$Q124*(1-$F124))*((1+'Inputs &amp; Summary'!$D$7)^AM$1))))))</f>
        <v>0</v>
      </c>
      <c r="AN124" s="248">
        <f>$D124*IF(AN$1&gt;'Inputs &amp; Summary'!$D$5,0,IF(AN$1&gt;VLOOKUP($G124,Lists!$J$17:$K$21,2),IF($M124=Lists!$H$3,IF($K124&lt;1,(($S124/$K124)*((1+'Inputs &amp; Summary'!$D$7)^AN$1)),((INT(AN$1/$K124)-INT((AN$1-1)/$K124))*$S124*((1+'Inputs &amp; Summary'!$D$7)^AN$1))),(_xlfn.WEIBULL.DIST(AN$1,$L124,$K124,FALSE)*$S124*((1+'Inputs &amp; Summary'!$D$7)^AN$1))),IF($M124=Lists!$H$3,IF($K124&lt;1,((($R124*(1-$E124)+$Q124*(1-$F124))/$K124)*((1+'Inputs &amp; Summary'!$D$7)^AN$1)),((INT(AN$1/$K124)-INT((AN$1-1)/$K124))*($R124*(1-$E124)+$Q124*(1-$F124))*((1+'Inputs &amp; Summary'!$D$7)^AN$1))),((_xlfn.WEIBULL.DIST(AN$1,$L124,$K124,FALSE)*($R124*(1-$E124)+$Q124*(1-$F124))*((1+'Inputs &amp; Summary'!$D$7)^AN$1))))))</f>
        <v>0</v>
      </c>
      <c r="AO124" s="248">
        <f>$D124*IF(AO$1&gt;'Inputs &amp; Summary'!$D$5,0,IF(AO$1&gt;VLOOKUP($G124,Lists!$J$17:$K$21,2),IF($M124=Lists!$H$3,IF($K124&lt;1,(($S124/$K124)*((1+'Inputs &amp; Summary'!$D$7)^AO$1)),((INT(AO$1/$K124)-INT((AO$1-1)/$K124))*$S124*((1+'Inputs &amp; Summary'!$D$7)^AO$1))),(_xlfn.WEIBULL.DIST(AO$1,$L124,$K124,FALSE)*$S124*((1+'Inputs &amp; Summary'!$D$7)^AO$1))),IF($M124=Lists!$H$3,IF($K124&lt;1,((($R124*(1-$E124)+$Q124*(1-$F124))/$K124)*((1+'Inputs &amp; Summary'!$D$7)^AO$1)),((INT(AO$1/$K124)-INT((AO$1-1)/$K124))*($R124*(1-$E124)+$Q124*(1-$F124))*((1+'Inputs &amp; Summary'!$D$7)^AO$1))),((_xlfn.WEIBULL.DIST(AO$1,$L124,$K124,FALSE)*($R124*(1-$E124)+$Q124*(1-$F124))*((1+'Inputs &amp; Summary'!$D$7)^AO$1))))))</f>
        <v>0</v>
      </c>
      <c r="AP124" s="248">
        <f>$D124*IF(AP$1&gt;'Inputs &amp; Summary'!$D$5,0,IF(AP$1&gt;VLOOKUP($G124,Lists!$J$17:$K$21,2),IF($M124=Lists!$H$3,IF($K124&lt;1,(($S124/$K124)*((1+'Inputs &amp; Summary'!$D$7)^AP$1)),((INT(AP$1/$K124)-INT((AP$1-1)/$K124))*$S124*((1+'Inputs &amp; Summary'!$D$7)^AP$1))),(_xlfn.WEIBULL.DIST(AP$1,$L124,$K124,FALSE)*$S124*((1+'Inputs &amp; Summary'!$D$7)^AP$1))),IF($M124=Lists!$H$3,IF($K124&lt;1,((($R124*(1-$E124)+$Q124*(1-$F124))/$K124)*((1+'Inputs &amp; Summary'!$D$7)^AP$1)),((INT(AP$1/$K124)-INT((AP$1-1)/$K124))*($R124*(1-$E124)+$Q124*(1-$F124))*((1+'Inputs &amp; Summary'!$D$7)^AP$1))),((_xlfn.WEIBULL.DIST(AP$1,$L124,$K124,FALSE)*($R124*(1-$E124)+$Q124*(1-$F124))*((1+'Inputs &amp; Summary'!$D$7)^AP$1))))))</f>
        <v>0</v>
      </c>
      <c r="AQ124" s="248">
        <f>$D124*IF(AQ$1&gt;'Inputs &amp; Summary'!$D$5,0,IF(AQ$1&gt;VLOOKUP($G124,Lists!$J$17:$K$21,2),IF($M124=Lists!$H$3,IF($K124&lt;1,(($S124/$K124)*((1+'Inputs &amp; Summary'!$D$7)^AQ$1)),((INT(AQ$1/$K124)-INT((AQ$1-1)/$K124))*$S124*((1+'Inputs &amp; Summary'!$D$7)^AQ$1))),(_xlfn.WEIBULL.DIST(AQ$1,$L124,$K124,FALSE)*$S124*((1+'Inputs &amp; Summary'!$D$7)^AQ$1))),IF($M124=Lists!$H$3,IF($K124&lt;1,((($R124*(1-$E124)+$Q124*(1-$F124))/$K124)*((1+'Inputs &amp; Summary'!$D$7)^AQ$1)),((INT(AQ$1/$K124)-INT((AQ$1-1)/$K124))*($R124*(1-$E124)+$Q124*(1-$F124))*((1+'Inputs &amp; Summary'!$D$7)^AQ$1))),((_xlfn.WEIBULL.DIST(AQ$1,$L124,$K124,FALSE)*($R124*(1-$E124)+$Q124*(1-$F124))*((1+'Inputs &amp; Summary'!$D$7)^AQ$1))))))</f>
        <v>0</v>
      </c>
      <c r="AR124" s="248">
        <f>$D124*IF(AR$1&gt;'Inputs &amp; Summary'!$D$5,0,IF(AR$1&gt;VLOOKUP($G124,Lists!$J$17:$K$21,2),IF($M124=Lists!$H$3,IF($K124&lt;1,(($S124/$K124)*((1+'Inputs &amp; Summary'!$D$7)^AR$1)),((INT(AR$1/$K124)-INT((AR$1-1)/$K124))*$S124*((1+'Inputs &amp; Summary'!$D$7)^AR$1))),(_xlfn.WEIBULL.DIST(AR$1,$L124,$K124,FALSE)*$S124*((1+'Inputs &amp; Summary'!$D$7)^AR$1))),IF($M124=Lists!$H$3,IF($K124&lt;1,((($R124*(1-$E124)+$Q124*(1-$F124))/$K124)*((1+'Inputs &amp; Summary'!$D$7)^AR$1)),((INT(AR$1/$K124)-INT((AR$1-1)/$K124))*($R124*(1-$E124)+$Q124*(1-$F124))*((1+'Inputs &amp; Summary'!$D$7)^AR$1))),((_xlfn.WEIBULL.DIST(AR$1,$L124,$K124,FALSE)*($R124*(1-$E124)+$Q124*(1-$F124))*((1+'Inputs &amp; Summary'!$D$7)^AR$1))))))</f>
        <v>0</v>
      </c>
      <c r="AS124" s="248">
        <f>$D124*IF(AS$1&gt;'Inputs &amp; Summary'!$D$5,0,IF(AS$1&gt;VLOOKUP($G124,Lists!$J$17:$K$21,2),IF($M124=Lists!$H$3,IF($K124&lt;1,(($S124/$K124)*((1+'Inputs &amp; Summary'!$D$7)^AS$1)),((INT(AS$1/$K124)-INT((AS$1-1)/$K124))*$S124*((1+'Inputs &amp; Summary'!$D$7)^AS$1))),(_xlfn.WEIBULL.DIST(AS$1,$L124,$K124,FALSE)*$S124*((1+'Inputs &amp; Summary'!$D$7)^AS$1))),IF($M124=Lists!$H$3,IF($K124&lt;1,((($R124*(1-$E124)+$Q124*(1-$F124))/$K124)*((1+'Inputs &amp; Summary'!$D$7)^AS$1)),((INT(AS$1/$K124)-INT((AS$1-1)/$K124))*($R124*(1-$E124)+$Q124*(1-$F124))*((1+'Inputs &amp; Summary'!$D$7)^AS$1))),((_xlfn.WEIBULL.DIST(AS$1,$L124,$K124,FALSE)*($R124*(1-$E124)+$Q124*(1-$F124))*((1+'Inputs &amp; Summary'!$D$7)^AS$1))))))</f>
        <v>0</v>
      </c>
      <c r="AT124" s="248">
        <f>$D124*IF(AT$1&gt;'Inputs &amp; Summary'!$D$5,0,IF(AT$1&gt;VLOOKUP($G124,Lists!$J$17:$K$21,2),IF($M124=Lists!$H$3,IF($K124&lt;1,(($S124/$K124)*((1+'Inputs &amp; Summary'!$D$7)^AT$1)),((INT(AT$1/$K124)-INT((AT$1-1)/$K124))*$S124*((1+'Inputs &amp; Summary'!$D$7)^AT$1))),(_xlfn.WEIBULL.DIST(AT$1,$L124,$K124,FALSE)*$S124*((1+'Inputs &amp; Summary'!$D$7)^AT$1))),IF($M124=Lists!$H$3,IF($K124&lt;1,((($R124*(1-$E124)+$Q124*(1-$F124))/$K124)*((1+'Inputs &amp; Summary'!$D$7)^AT$1)),((INT(AT$1/$K124)-INT((AT$1-1)/$K124))*($R124*(1-$E124)+$Q124*(1-$F124))*((1+'Inputs &amp; Summary'!$D$7)^AT$1))),((_xlfn.WEIBULL.DIST(AT$1,$L124,$K124,FALSE)*($R124*(1-$E124)+$Q124*(1-$F124))*((1+'Inputs &amp; Summary'!$D$7)^AT$1))))))</f>
        <v>0</v>
      </c>
      <c r="AU124" s="248">
        <f>$D124*IF(AU$1&gt;'Inputs &amp; Summary'!$D$5,0,IF(AU$1&gt;VLOOKUP($G124,Lists!$J$17:$K$21,2),IF($M124=Lists!$H$3,IF($K124&lt;1,(($S124/$K124)*((1+'Inputs &amp; Summary'!$D$7)^AU$1)),((INT(AU$1/$K124)-INT((AU$1-1)/$K124))*$S124*((1+'Inputs &amp; Summary'!$D$7)^AU$1))),(_xlfn.WEIBULL.DIST(AU$1,$L124,$K124,FALSE)*$S124*((1+'Inputs &amp; Summary'!$D$7)^AU$1))),IF($M124=Lists!$H$3,IF($K124&lt;1,((($R124*(1-$E124)+$Q124*(1-$F124))/$K124)*((1+'Inputs &amp; Summary'!$D$7)^AU$1)),((INT(AU$1/$K124)-INT((AU$1-1)/$K124))*($R124*(1-$E124)+$Q124*(1-$F124))*((1+'Inputs &amp; Summary'!$D$7)^AU$1))),((_xlfn.WEIBULL.DIST(AU$1,$L124,$K124,FALSE)*($R124*(1-$E124)+$Q124*(1-$F124))*((1+'Inputs &amp; Summary'!$D$7)^AU$1))))))</f>
        <v>0</v>
      </c>
      <c r="AV124" s="248">
        <f>$D124*IF(AV$1&gt;'Inputs &amp; Summary'!$D$5,0,IF(AV$1&gt;VLOOKUP($G124,Lists!$J$17:$K$21,2),IF($M124=Lists!$H$3,IF($K124&lt;1,(($S124/$K124)*((1+'Inputs &amp; Summary'!$D$7)^AV$1)),((INT(AV$1/$K124)-INT((AV$1-1)/$K124))*$S124*((1+'Inputs &amp; Summary'!$D$7)^AV$1))),(_xlfn.WEIBULL.DIST(AV$1,$L124,$K124,FALSE)*$S124*((1+'Inputs &amp; Summary'!$D$7)^AV$1))),IF($M124=Lists!$H$3,IF($K124&lt;1,((($R124*(1-$E124)+$Q124*(1-$F124))/$K124)*((1+'Inputs &amp; Summary'!$D$7)^AV$1)),((INT(AV$1/$K124)-INT((AV$1-1)/$K124))*($R124*(1-$E124)+$Q124*(1-$F124))*((1+'Inputs &amp; Summary'!$D$7)^AV$1))),((_xlfn.WEIBULL.DIST(AV$1,$L124,$K124,FALSE)*($R124*(1-$E124)+$Q124*(1-$F124))*((1+'Inputs &amp; Summary'!$D$7)^AV$1))))))</f>
        <v>0</v>
      </c>
      <c r="AW124" s="248">
        <f>$D124*IF(AW$1&gt;'Inputs &amp; Summary'!$D$5,0,IF(AW$1&gt;VLOOKUP($G124,Lists!$J$17:$K$21,2),IF($M124=Lists!$H$3,IF($K124&lt;1,(($S124/$K124)*((1+'Inputs &amp; Summary'!$D$7)^AW$1)),((INT(AW$1/$K124)-INT((AW$1-1)/$K124))*$S124*((1+'Inputs &amp; Summary'!$D$7)^AW$1))),(_xlfn.WEIBULL.DIST(AW$1,$L124,$K124,FALSE)*$S124*((1+'Inputs &amp; Summary'!$D$7)^AW$1))),IF($M124=Lists!$H$3,IF($K124&lt;1,((($R124*(1-$E124)+$Q124*(1-$F124))/$K124)*((1+'Inputs &amp; Summary'!$D$7)^AW$1)),((INT(AW$1/$K124)-INT((AW$1-1)/$K124))*($R124*(1-$E124)+$Q124*(1-$F124))*((1+'Inputs &amp; Summary'!$D$7)^AW$1))),((_xlfn.WEIBULL.DIST(AW$1,$L124,$K124,FALSE)*($R124*(1-$E124)+$Q124*(1-$F124))*((1+'Inputs &amp; Summary'!$D$7)^AW$1))))))</f>
        <v>0</v>
      </c>
      <c r="AX124" s="248">
        <f>$D124*IF(AX$1&gt;'Inputs &amp; Summary'!$D$5,0,IF(AX$1&gt;VLOOKUP($G124,Lists!$J$17:$K$21,2),IF($M124=Lists!$H$3,IF($K124&lt;1,(($S124/$K124)*((1+'Inputs &amp; Summary'!$D$7)^AX$1)),((INT(AX$1/$K124)-INT((AX$1-1)/$K124))*$S124*((1+'Inputs &amp; Summary'!$D$7)^AX$1))),(_xlfn.WEIBULL.DIST(AX$1,$L124,$K124,FALSE)*$S124*((1+'Inputs &amp; Summary'!$D$7)^AX$1))),IF($M124=Lists!$H$3,IF($K124&lt;1,((($R124*(1-$E124)+$Q124*(1-$F124))/$K124)*((1+'Inputs &amp; Summary'!$D$7)^AX$1)),((INT(AX$1/$K124)-INT((AX$1-1)/$K124))*($R124*(1-$E124)+$Q124*(1-$F124))*((1+'Inputs &amp; Summary'!$D$7)^AX$1))),((_xlfn.WEIBULL.DIST(AX$1,$L124,$K124,FALSE)*($R124*(1-$E124)+$Q124*(1-$F124))*((1+'Inputs &amp; Summary'!$D$7)^AX$1))))))</f>
        <v>0</v>
      </c>
      <c r="AY124" s="248">
        <f>$D124*IF(AY$1&gt;'Inputs &amp; Summary'!$D$5,0,IF(AY$1&gt;VLOOKUP($G124,Lists!$J$17:$K$21,2),IF($M124=Lists!$H$3,IF($K124&lt;1,(($S124/$K124)*((1+'Inputs &amp; Summary'!$D$7)^AY$1)),((INT(AY$1/$K124)-INT((AY$1-1)/$K124))*$S124*((1+'Inputs &amp; Summary'!$D$7)^AY$1))),(_xlfn.WEIBULL.DIST(AY$1,$L124,$K124,FALSE)*$S124*((1+'Inputs &amp; Summary'!$D$7)^AY$1))),IF($M124=Lists!$H$3,IF($K124&lt;1,((($R124*(1-$E124)+$Q124*(1-$F124))/$K124)*((1+'Inputs &amp; Summary'!$D$7)^AY$1)),((INT(AY$1/$K124)-INT((AY$1-1)/$K124))*($R124*(1-$E124)+$Q124*(1-$F124))*((1+'Inputs &amp; Summary'!$D$7)^AY$1))),((_xlfn.WEIBULL.DIST(AY$1,$L124,$K124,FALSE)*($R124*(1-$E124)+$Q124*(1-$F124))*((1+'Inputs &amp; Summary'!$D$7)^AY$1))))))</f>
        <v>0</v>
      </c>
      <c r="AZ124" s="248">
        <f>$D124*IF(AZ$1&gt;'Inputs &amp; Summary'!$D$5,0,IF(AZ$1&gt;VLOOKUP($G124,Lists!$J$17:$K$21,2),IF($M124=Lists!$H$3,IF($K124&lt;1,(($S124/$K124)*((1+'Inputs &amp; Summary'!$D$7)^AZ$1)),((INT(AZ$1/$K124)-INT((AZ$1-1)/$K124))*$S124*((1+'Inputs &amp; Summary'!$D$7)^AZ$1))),(_xlfn.WEIBULL.DIST(AZ$1,$L124,$K124,FALSE)*$S124*((1+'Inputs &amp; Summary'!$D$7)^AZ$1))),IF($M124=Lists!$H$3,IF($K124&lt;1,((($R124*(1-$E124)+$Q124*(1-$F124))/$K124)*((1+'Inputs &amp; Summary'!$D$7)^AZ$1)),((INT(AZ$1/$K124)-INT((AZ$1-1)/$K124))*($R124*(1-$E124)+$Q124*(1-$F124))*((1+'Inputs &amp; Summary'!$D$7)^AZ$1))),((_xlfn.WEIBULL.DIST(AZ$1,$L124,$K124,FALSE)*($R124*(1-$E124)+$Q124*(1-$F124))*((1+'Inputs &amp; Summary'!$D$7)^AZ$1))))))</f>
        <v>0</v>
      </c>
      <c r="BA124" s="248">
        <f>$D124*IF(BA$1&gt;'Inputs &amp; Summary'!$D$5,0,IF(BA$1&gt;VLOOKUP($G124,Lists!$J$17:$K$21,2),IF($M124=Lists!$H$3,IF($K124&lt;1,(($S124/$K124)*((1+'Inputs &amp; Summary'!$D$7)^BA$1)),((INT(BA$1/$K124)-INT((BA$1-1)/$K124))*$S124*((1+'Inputs &amp; Summary'!$D$7)^BA$1))),(_xlfn.WEIBULL.DIST(BA$1,$L124,$K124,FALSE)*$S124*((1+'Inputs &amp; Summary'!$D$7)^BA$1))),IF($M124=Lists!$H$3,IF($K124&lt;1,((($R124*(1-$E124)+$Q124*(1-$F124))/$K124)*((1+'Inputs &amp; Summary'!$D$7)^BA$1)),((INT(BA$1/$K124)-INT((BA$1-1)/$K124))*($R124*(1-$E124)+$Q124*(1-$F124))*((1+'Inputs &amp; Summary'!$D$7)^BA$1))),((_xlfn.WEIBULL.DIST(BA$1,$L124,$K124,FALSE)*($R124*(1-$E124)+$Q124*(1-$F124))*((1+'Inputs &amp; Summary'!$D$7)^BA$1))))))</f>
        <v>0</v>
      </c>
      <c r="BB124" s="248">
        <f>$D124*IF(BB$1&gt;'Inputs &amp; Summary'!$D$5,0,IF(BB$1&gt;VLOOKUP($G124,Lists!$J$17:$K$21,2),IF($M124=Lists!$H$3,IF($K124&lt;1,(($S124/$K124)*((1+'Inputs &amp; Summary'!$D$7)^BB$1)),((INT(BB$1/$K124)-INT((BB$1-1)/$K124))*$S124*((1+'Inputs &amp; Summary'!$D$7)^BB$1))),(_xlfn.WEIBULL.DIST(BB$1,$L124,$K124,FALSE)*$S124*((1+'Inputs &amp; Summary'!$D$7)^BB$1))),IF($M124=Lists!$H$3,IF($K124&lt;1,((($R124*(1-$E124)+$Q124*(1-$F124))/$K124)*((1+'Inputs &amp; Summary'!$D$7)^BB$1)),((INT(BB$1/$K124)-INT((BB$1-1)/$K124))*($R124*(1-$E124)+$Q124*(1-$F124))*((1+'Inputs &amp; Summary'!$D$7)^BB$1))),((_xlfn.WEIBULL.DIST(BB$1,$L124,$K124,FALSE)*($R124*(1-$E124)+$Q124*(1-$F124))*((1+'Inputs &amp; Summary'!$D$7)^BB$1))))))</f>
        <v>0</v>
      </c>
      <c r="BC124" s="248">
        <f>$D124*IF(BC$1&gt;'Inputs &amp; Summary'!$D$5,0,IF(BC$1&gt;VLOOKUP($G124,Lists!$J$17:$K$21,2),IF($M124=Lists!$H$3,IF($K124&lt;1,(($S124/$K124)*((1+'Inputs &amp; Summary'!$D$7)^BC$1)),((INT(BC$1/$K124)-INT((BC$1-1)/$K124))*$S124*((1+'Inputs &amp; Summary'!$D$7)^BC$1))),(_xlfn.WEIBULL.DIST(BC$1,$L124,$K124,FALSE)*$S124*((1+'Inputs &amp; Summary'!$D$7)^BC$1))),IF($M124=Lists!$H$3,IF($K124&lt;1,((($R124*(1-$E124)+$Q124*(1-$F124))/$K124)*((1+'Inputs &amp; Summary'!$D$7)^BC$1)),((INT(BC$1/$K124)-INT((BC$1-1)/$K124))*($R124*(1-$E124)+$Q124*(1-$F124))*((1+'Inputs &amp; Summary'!$D$7)^BC$1))),((_xlfn.WEIBULL.DIST(BC$1,$L124,$K124,FALSE)*($R124*(1-$E124)+$Q124*(1-$F124))*((1+'Inputs &amp; Summary'!$D$7)^BC$1))))))</f>
        <v>0</v>
      </c>
      <c r="BD124" s="248">
        <f>$D124*IF(BD$1&gt;'Inputs &amp; Summary'!$D$5,0,IF(BD$1&gt;VLOOKUP($G124,Lists!$J$17:$K$21,2),IF($M124=Lists!$H$3,IF($K124&lt;1,(($S124/$K124)*((1+'Inputs &amp; Summary'!$D$7)^BD$1)),((INT(BD$1/$K124)-INT((BD$1-1)/$K124))*$S124*((1+'Inputs &amp; Summary'!$D$7)^BD$1))),(_xlfn.WEIBULL.DIST(BD$1,$L124,$K124,FALSE)*$S124*((1+'Inputs &amp; Summary'!$D$7)^BD$1))),IF($M124=Lists!$H$3,IF($K124&lt;1,((($R124*(1-$E124)+$Q124*(1-$F124))/$K124)*((1+'Inputs &amp; Summary'!$D$7)^BD$1)),((INT(BD$1/$K124)-INT((BD$1-1)/$K124))*($R124*(1-$E124)+$Q124*(1-$F124))*((1+'Inputs &amp; Summary'!$D$7)^BD$1))),((_xlfn.WEIBULL.DIST(BD$1,$L124,$K124,FALSE)*($R124*(1-$E124)+$Q124*(1-$F124))*((1+'Inputs &amp; Summary'!$D$7)^BD$1))))))</f>
        <v>0</v>
      </c>
      <c r="BE124" s="248">
        <f>$D124*IF(BE$1&gt;'Inputs &amp; Summary'!$D$5,0,IF(BE$1&gt;VLOOKUP($G124,Lists!$J$17:$K$21,2),IF($M124=Lists!$H$3,IF($K124&lt;1,(($S124/$K124)*((1+'Inputs &amp; Summary'!$D$7)^BE$1)),((INT(BE$1/$K124)-INT((BE$1-1)/$K124))*$S124*((1+'Inputs &amp; Summary'!$D$7)^BE$1))),(_xlfn.WEIBULL.DIST(BE$1,$L124,$K124,FALSE)*$S124*((1+'Inputs &amp; Summary'!$D$7)^BE$1))),IF($M124=Lists!$H$3,IF($K124&lt;1,((($R124*(1-$E124)+$Q124*(1-$F124))/$K124)*((1+'Inputs &amp; Summary'!$D$7)^BE$1)),((INT(BE$1/$K124)-INT((BE$1-1)/$K124))*($R124*(1-$E124)+$Q124*(1-$F124))*((1+'Inputs &amp; Summary'!$D$7)^BE$1))),((_xlfn.WEIBULL.DIST(BE$1,$L124,$K124,FALSE)*($R124*(1-$E124)+$Q124*(1-$F124))*((1+'Inputs &amp; Summary'!$D$7)^BE$1))))))</f>
        <v>0</v>
      </c>
      <c r="BF124" s="248">
        <f>$D124*IF(BF$1&gt;'Inputs &amp; Summary'!$D$5,0,IF(BF$1&gt;VLOOKUP($G124,Lists!$J$17:$K$21,2),IF($M124=Lists!$H$3,IF($K124&lt;1,(($S124/$K124)*((1+'Inputs &amp; Summary'!$D$7)^BF$1)),((INT(BF$1/$K124)-INT((BF$1-1)/$K124))*$S124*((1+'Inputs &amp; Summary'!$D$7)^BF$1))),(_xlfn.WEIBULL.DIST(BF$1,$L124,$K124,FALSE)*$S124*((1+'Inputs &amp; Summary'!$D$7)^BF$1))),IF($M124=Lists!$H$3,IF($K124&lt;1,((($R124*(1-$E124)+$Q124*(1-$F124))/$K124)*((1+'Inputs &amp; Summary'!$D$7)^BF$1)),((INT(BF$1/$K124)-INT((BF$1-1)/$K124))*($R124*(1-$E124)+$Q124*(1-$F124))*((1+'Inputs &amp; Summary'!$D$7)^BF$1))),((_xlfn.WEIBULL.DIST(BF$1,$L124,$K124,FALSE)*($R124*(1-$E124)+$Q124*(1-$F124))*((1+'Inputs &amp; Summary'!$D$7)^BF$1))))))</f>
        <v>0</v>
      </c>
      <c r="BG124" s="248">
        <f>$D124*IF(BG$1&gt;'Inputs &amp; Summary'!$D$5,0,IF(BG$1&gt;VLOOKUP($G124,Lists!$J$17:$K$21,2),IF($M124=Lists!$H$3,IF($K124&lt;1,(($S124/$K124)*((1+'Inputs &amp; Summary'!$D$7)^BG$1)),((INT(BG$1/$K124)-INT((BG$1-1)/$K124))*$S124*((1+'Inputs &amp; Summary'!$D$7)^BG$1))),(_xlfn.WEIBULL.DIST(BG$1,$L124,$K124,FALSE)*$S124*((1+'Inputs &amp; Summary'!$D$7)^BG$1))),IF($M124=Lists!$H$3,IF($K124&lt;1,((($R124*(1-$E124)+$Q124*(1-$F124))/$K124)*((1+'Inputs &amp; Summary'!$D$7)^BG$1)),((INT(BG$1/$K124)-INT((BG$1-1)/$K124))*($R124*(1-$E124)+$Q124*(1-$F124))*((1+'Inputs &amp; Summary'!$D$7)^BG$1))),((_xlfn.WEIBULL.DIST(BG$1,$L124,$K124,FALSE)*($R124*(1-$E124)+$Q124*(1-$F124))*((1+'Inputs &amp; Summary'!$D$7)^BG$1))))))</f>
        <v>0</v>
      </c>
      <c r="BH124" s="248">
        <f>$D124*IF(BH$1&gt;'Inputs &amp; Summary'!$D$5,0,IF(BH$1&gt;VLOOKUP($G124,Lists!$J$17:$K$21,2),IF($M124=Lists!$H$3,IF($K124&lt;1,(($S124/$K124)*((1+'Inputs &amp; Summary'!$D$7)^BH$1)),((INT(BH$1/$K124)-INT((BH$1-1)/$K124))*$S124*((1+'Inputs &amp; Summary'!$D$7)^BH$1))),(_xlfn.WEIBULL.DIST(BH$1,$L124,$K124,FALSE)*$S124*((1+'Inputs &amp; Summary'!$D$7)^BH$1))),IF($M124=Lists!$H$3,IF($K124&lt;1,((($R124*(1-$E124)+$Q124*(1-$F124))/$K124)*((1+'Inputs &amp; Summary'!$D$7)^BH$1)),((INT(BH$1/$K124)-INT((BH$1-1)/$K124))*($R124*(1-$E124)+$Q124*(1-$F124))*((1+'Inputs &amp; Summary'!$D$7)^BH$1))),((_xlfn.WEIBULL.DIST(BH$1,$L124,$K124,FALSE)*($R124*(1-$E124)+$Q124*(1-$F124))*((1+'Inputs &amp; Summary'!$D$7)^BH$1))))))</f>
        <v>0</v>
      </c>
      <c r="BI124" s="248">
        <f>$D124*IF(BI$1&gt;'Inputs &amp; Summary'!$D$5,0,IF(BI$1&gt;VLOOKUP($G124,Lists!$J$17:$K$21,2),IF($M124=Lists!$H$3,IF($K124&lt;1,(($S124/$K124)*((1+'Inputs &amp; Summary'!$D$7)^BI$1)),((INT(BI$1/$K124)-INT((BI$1-1)/$K124))*$S124*((1+'Inputs &amp; Summary'!$D$7)^BI$1))),(_xlfn.WEIBULL.DIST(BI$1,$L124,$K124,FALSE)*$S124*((1+'Inputs &amp; Summary'!$D$7)^BI$1))),IF($M124=Lists!$H$3,IF($K124&lt;1,((($R124*(1-$E124)+$Q124*(1-$F124))/$K124)*((1+'Inputs &amp; Summary'!$D$7)^BI$1)),((INT(BI$1/$K124)-INT((BI$1-1)/$K124))*($R124*(1-$E124)+$Q124*(1-$F124))*((1+'Inputs &amp; Summary'!$D$7)^BI$1))),((_xlfn.WEIBULL.DIST(BI$1,$L124,$K124,FALSE)*($R124*(1-$E124)+$Q124*(1-$F124))*((1+'Inputs &amp; Summary'!$D$7)^BI$1))))))</f>
        <v>0</v>
      </c>
      <c r="BJ124" s="248">
        <f>$D124*IF(BJ$1&gt;'Inputs &amp; Summary'!$D$5,0,IF(BJ$1&gt;VLOOKUP($G124,Lists!$J$17:$K$21,2),IF($M124=Lists!$H$3,IF($K124&lt;1,(($S124/$K124)*((1+'Inputs &amp; Summary'!$D$7)^BJ$1)),((INT(BJ$1/$K124)-INT((BJ$1-1)/$K124))*$S124*((1+'Inputs &amp; Summary'!$D$7)^BJ$1))),(_xlfn.WEIBULL.DIST(BJ$1,$L124,$K124,FALSE)*$S124*((1+'Inputs &amp; Summary'!$D$7)^BJ$1))),IF($M124=Lists!$H$3,IF($K124&lt;1,((($R124*(1-$E124)+$Q124*(1-$F124))/$K124)*((1+'Inputs &amp; Summary'!$D$7)^BJ$1)),((INT(BJ$1/$K124)-INT((BJ$1-1)/$K124))*($R124*(1-$E124)+$Q124*(1-$F124))*((1+'Inputs &amp; Summary'!$D$7)^BJ$1))),((_xlfn.WEIBULL.DIST(BJ$1,$L124,$K124,FALSE)*($R124*(1-$E124)+$Q124*(1-$F124))*((1+'Inputs &amp; Summary'!$D$7)^BJ$1))))))</f>
        <v>0</v>
      </c>
      <c r="BK124" s="248">
        <f>$D124*IF(BK$1&gt;'Inputs &amp; Summary'!$D$5,0,IF(BK$1&gt;VLOOKUP($G124,Lists!$J$17:$K$21,2),IF($M124=Lists!$H$3,IF($K124&lt;1,(($S124/$K124)*((1+'Inputs &amp; Summary'!$D$7)^BK$1)),((INT(BK$1/$K124)-INT((BK$1-1)/$K124))*$S124*((1+'Inputs &amp; Summary'!$D$7)^BK$1))),(_xlfn.WEIBULL.DIST(BK$1,$L124,$K124,FALSE)*$S124*((1+'Inputs &amp; Summary'!$D$7)^BK$1))),IF($M124=Lists!$H$3,IF($K124&lt;1,((($R124*(1-$E124)+$Q124*(1-$F124))/$K124)*((1+'Inputs &amp; Summary'!$D$7)^BK$1)),((INT(BK$1/$K124)-INT((BK$1-1)/$K124))*($R124*(1-$E124)+$Q124*(1-$F124))*((1+'Inputs &amp; Summary'!$D$7)^BK$1))),((_xlfn.WEIBULL.DIST(BK$1,$L124,$K124,FALSE)*($R124*(1-$E124)+$Q124*(1-$F124))*((1+'Inputs &amp; Summary'!$D$7)^BK$1))))))</f>
        <v>0</v>
      </c>
      <c r="BL124" s="248">
        <f>$D124*IF(BL$1&gt;'Inputs &amp; Summary'!$D$5,0,IF(BL$1&gt;VLOOKUP($G124,Lists!$J$17:$K$21,2),IF($M124=Lists!$H$3,IF($K124&lt;1,(($S124/$K124)*((1+'Inputs &amp; Summary'!$D$7)^BL$1)),((INT(BL$1/$K124)-INT((BL$1-1)/$K124))*$S124*((1+'Inputs &amp; Summary'!$D$7)^BL$1))),(_xlfn.WEIBULL.DIST(BL$1,$L124,$K124,FALSE)*$S124*((1+'Inputs &amp; Summary'!$D$7)^BL$1))),IF($M124=Lists!$H$3,IF($K124&lt;1,((($R124*(1-$E124)+$Q124*(1-$F124))/$K124)*((1+'Inputs &amp; Summary'!$D$7)^BL$1)),((INT(BL$1/$K124)-INT((BL$1-1)/$K124))*($R124*(1-$E124)+$Q124*(1-$F124))*((1+'Inputs &amp; Summary'!$D$7)^BL$1))),((_xlfn.WEIBULL.DIST(BL$1,$L124,$K124,FALSE)*($R124*(1-$E124)+$Q124*(1-$F124))*((1+'Inputs &amp; Summary'!$D$7)^BL$1))))))</f>
        <v>0</v>
      </c>
    </row>
    <row r="125" spans="1:64" ht="28.8" x14ac:dyDescent="0.3">
      <c r="A125" s="236" t="s">
        <v>162</v>
      </c>
      <c r="B125" s="117" t="str">
        <f>IF('Inputs &amp; Summary'!$D$15=Lists!$E$3,INDEX('Residential Rooftop Details'!$A$30:$X$158,MATCH('Cash Flow'!$A125,'Residential Rooftop Details'!$A$30:$A$158,0),COLUMN(B$1)),IF('Inputs &amp; Summary'!$D$15=Lists!$E$4,INDEX('Commercial Rooftop Details'!$A$30:$V$158,MATCH('Cash Flow'!$A125,'Commercial Rooftop Details'!$A$30:$A$158,0),COLUMN(B$1)),INDEX('Ground-Mount Details'!$A$30:$V$158,MATCH('Cash Flow'!$A125,'Ground-Mount Details'!$A$30:$A$158,0),COLUMN(B$1))))</f>
        <v>Preventive</v>
      </c>
      <c r="C125" s="117" t="str">
        <f>IF('Inputs &amp; Summary'!$D$15=Lists!$E$3,INDEX('Residential Rooftop Details'!$A$30:$X$158,MATCH('Cash Flow'!$A125,'Residential Rooftop Details'!$A$30:$A$158,0),COLUMN(C$1)),IF('Inputs &amp; Summary'!$D$15=Lists!$E$4,INDEX('Commercial Rooftop Details'!$A$30:$V$158,MATCH('Cash Flow'!$A125,'Commercial Rooftop Details'!$A$30:$A$158,0),COLUMN(C$1)),INDEX('Ground-Mount Details'!$A$30:$V$158,MATCH('Cash Flow'!$A125,'Ground-Mount Details'!$A$30:$A$158,0),COLUMN(C$1))))</f>
        <v>Monitoring</v>
      </c>
      <c r="D125" s="117">
        <f>IF('Inputs &amp; Summary'!$D$15=Lists!$E$3,INDEX('Residential Rooftop Details'!$A$30:$X$158,MATCH('Cash Flow'!$A125,'Residential Rooftop Details'!$A$30:$A$158,0),COLUMN(D$1)),IF('Inputs &amp; Summary'!$D$15=Lists!$E$4,INDEX('Commercial Rooftop Details'!$A$30:$V$158,MATCH('Cash Flow'!$A125,'Commercial Rooftop Details'!$A$30:$A$158,0),COLUMN(D$1)),INDEX('Ground-Mount Details'!$A$30:$V$158,MATCH('Cash Flow'!$A125,'Ground-Mount Details'!$A$30:$A$158,0),COLUMN(D$1))))</f>
        <v>0</v>
      </c>
      <c r="E125" s="117">
        <f>IF('Inputs &amp; Summary'!$D$15=Lists!$E$3,INDEX('Residential Rooftop Details'!$A$30:$X$158,MATCH('Cash Flow'!$A125,'Residential Rooftop Details'!$A$30:$A$158,0),COLUMN(E$1)),IF('Inputs &amp; Summary'!$D$15=Lists!$E$4,INDEX('Commercial Rooftop Details'!$A$30:$V$158,MATCH('Cash Flow'!$A125,'Commercial Rooftop Details'!$A$30:$A$158,0),COLUMN(E$1)),INDEX('Ground-Mount Details'!$A$30:$V$158,MATCH('Cash Flow'!$A125,'Ground-Mount Details'!$A$30:$A$158,0),COLUMN(E$1))))</f>
        <v>0</v>
      </c>
      <c r="F125" s="117">
        <f>IF('Inputs &amp; Summary'!$D$15=Lists!$E$3,INDEX('Residential Rooftop Details'!$A$30:$X$158,MATCH('Cash Flow'!$A125,'Residential Rooftop Details'!$A$30:$A$158,0),COLUMN(F$1)),IF('Inputs &amp; Summary'!$D$15=Lists!$E$4,INDEX('Commercial Rooftop Details'!$A$30:$V$158,MATCH('Cash Flow'!$A125,'Commercial Rooftop Details'!$A$30:$A$158,0),COLUMN(F$1)),INDEX('Ground-Mount Details'!$A$30:$V$158,MATCH('Cash Flow'!$A125,'Ground-Mount Details'!$A$30:$A$158,0),COLUMN(F$1))))</f>
        <v>0</v>
      </c>
      <c r="G125" s="237" t="str">
        <f>IF('Inputs &amp; Summary'!$D$15=Lists!$E$3,INDEX('Residential Rooftop Details'!$A$30:$X$158,MATCH('Cash Flow'!$A125,'Residential Rooftop Details'!$A$30:$A$158,0),COLUMN(G$1)),IF('Inputs &amp; Summary'!$D$15=Lists!$E$4,INDEX('Commercial Rooftop Details'!$A$30:$V$158,MATCH('Cash Flow'!$A125,'Commercial Rooftop Details'!$A$30:$A$158,0),COLUMN(G$1)),INDEX('Ground-Mount Details'!$A$30:$V$158,MATCH('Cash Flow'!$A125,'Ground-Mount Details'!$A$30:$A$158,0),COLUMN(G$1))))</f>
        <v>N/A</v>
      </c>
      <c r="H125" s="237">
        <f>IF('Inputs &amp; Summary'!$D$15=Lists!$E$3,INDEX('Residential Rooftop Details'!$A$30:$X$158,MATCH('Cash Flow'!$A125,'Residential Rooftop Details'!$A$30:$A$158,0),COLUMN(H$1)),IF('Inputs &amp; Summary'!$D$15=Lists!$E$4,INDEX('Commercial Rooftop Details'!$A$30:$V$158,MATCH('Cash Flow'!$A125,'Commercial Rooftop Details'!$A$30:$A$158,0),COLUMN(H$1)),INDEX('Ground-Mount Details'!$A$30:$V$158,MATCH('Cash Flow'!$A125,'Ground-Mount Details'!$A$30:$A$158,0),COLUMN(H$1))))</f>
        <v>0</v>
      </c>
      <c r="I125" s="237" t="str">
        <f>IF('Inputs &amp; Summary'!$D$15=Lists!$E$3,INDEX('Residential Rooftop Details'!$A$30:$X$158,MATCH('Cash Flow'!$A125,'Residential Rooftop Details'!$A$30:$A$158,0),COLUMN(I$1)),IF('Inputs &amp; Summary'!$D$15=Lists!$E$4,INDEX('Commercial Rooftop Details'!$A$30:$V$158,MATCH('Cash Flow'!$A125,'Commercial Rooftop Details'!$A$30:$A$158,0),COLUMN(I$1)),INDEX('Ground-Mount Details'!$A$30:$V$158,MATCH('Cash Flow'!$A125,'Ground-Mount Details'!$A$30:$A$158,0),COLUMN(I$1))))</f>
        <v>Inspector</v>
      </c>
      <c r="J125" s="238">
        <f>IF('Inputs &amp; Summary'!$D$15=Lists!$E$3,INDEX('Residential Rooftop Details'!$A$30:$X$158,MATCH('Cash Flow'!$A125,'Residential Rooftop Details'!$A$30:$A$158,0),COLUMN(J$1)),IF('Inputs &amp; Summary'!$D$15=Lists!$E$4,INDEX('Commercial Rooftop Details'!$A$30:$V$158,MATCH('Cash Flow'!$A125,'Commercial Rooftop Details'!$A$30:$A$158,0),COLUMN(J$1)),INDEX('Ground-Mount Details'!$A$30:$V$158,MATCH('Cash Flow'!$A125,'Ground-Mount Details'!$A$30:$A$158,0),COLUMN(J$1))))</f>
        <v>25.173076923076923</v>
      </c>
      <c r="K125" s="239">
        <f>IF('Inputs &amp; Summary'!$D$15=Lists!$E$3,INDEX('Residential Rooftop Details'!$A$30:$X$158,MATCH('Cash Flow'!$A125,'Residential Rooftop Details'!$A$30:$A$158,0),COLUMN(K$1)),IF('Inputs &amp; Summary'!$D$15=Lists!$E$4,INDEX('Commercial Rooftop Details'!$A$30:$V$158,MATCH('Cash Flow'!$A125,'Commercial Rooftop Details'!$A$30:$A$158,0),COLUMN(K$1)),INDEX('Ground-Mount Details'!$A$30:$V$158,MATCH('Cash Flow'!$A125,'Ground-Mount Details'!$A$30:$A$158,0),COLUMN(K$1))))</f>
        <v>1</v>
      </c>
      <c r="L125" s="239">
        <f>IF('Inputs &amp; Summary'!$D$15=Lists!$E$3,INDEX('Residential Rooftop Details'!$A$30:$X$158,MATCH('Cash Flow'!$A125,'Residential Rooftop Details'!$A$30:$A$158,0),COLUMN(L$1)),IF('Inputs &amp; Summary'!$D$15=Lists!$E$4,INDEX('Commercial Rooftop Details'!$A$30:$V$158,MATCH('Cash Flow'!$A125,'Commercial Rooftop Details'!$A$30:$A$158,0),COLUMN(L$1)),INDEX('Ground-Mount Details'!$A$30:$V$158,MATCH('Cash Flow'!$A125,'Ground-Mount Details'!$A$30:$A$158,0),COLUMN(L$1))))</f>
        <v>1</v>
      </c>
      <c r="M125" s="238" t="str">
        <f>IF('Inputs &amp; Summary'!$D$15=Lists!$E$3,INDEX('Residential Rooftop Details'!$A$30:$X$158,MATCH('Cash Flow'!$A125,'Residential Rooftop Details'!$A$30:$A$158,0),COLUMN(M$1)),IF('Inputs &amp; Summary'!$D$15=Lists!$E$4,INDEX('Commercial Rooftop Details'!$A$30:$V$158,MATCH('Cash Flow'!$A125,'Commercial Rooftop Details'!$A$30:$A$158,0),COLUMN(M$1)),INDEX('Ground-Mount Details'!$A$30:$V$158,MATCH('Cash Flow'!$A125,'Ground-Mount Details'!$A$30:$A$158,0),COLUMN(M$1))))</f>
        <v>interval</v>
      </c>
      <c r="N125" s="240">
        <f>IF('Inputs &amp; Summary'!$D$15=Lists!$E$3,INDEX('Residential Rooftop Details'!$A$30:$X$158,MATCH('Cash Flow'!$A125,'Residential Rooftop Details'!$A$30:$A$158,0),COLUMN(N$1)),IF('Inputs &amp; Summary'!$D$15=Lists!$E$4,INDEX('Commercial Rooftop Details'!$A$30:$V$158,MATCH('Cash Flow'!$A125,'Commercial Rooftop Details'!$A$30:$A$158,0),COLUMN(N$1)),INDEX('Ground-Mount Details'!$A$30:$V$158,MATCH('Cash Flow'!$A125,'Ground-Mount Details'!$A$30:$A$158,0),COLUMN(N$1))))</f>
        <v>1</v>
      </c>
      <c r="O125" s="239">
        <f>IF('Inputs &amp; Summary'!$D$15=Lists!$E$3,INDEX('Residential Rooftop Details'!$A$30:$X$158,MATCH('Cash Flow'!$A125,'Residential Rooftop Details'!$A$30:$A$158,0),COLUMN(O$1)),IF('Inputs &amp; Summary'!$D$15=Lists!$E$4,INDEX('Commercial Rooftop Details'!$A$30:$V$158,MATCH('Cash Flow'!$A125,'Commercial Rooftop Details'!$A$30:$A$158,0),COLUMN(O$1)),INDEX('Ground-Mount Details'!$A$30:$V$158,MATCH('Cash Flow'!$A125,'Ground-Mount Details'!$A$30:$A$158,0),COLUMN(O$1))))</f>
        <v>1</v>
      </c>
      <c r="P125" s="241">
        <f>IF('Inputs &amp; Summary'!$D$15=Lists!$E$3,INDEX('Residential Rooftop Details'!$A$30:$X$158,MATCH('Cash Flow'!$A125,'Residential Rooftop Details'!$A$30:$A$158,0),COLUMN(P$1)),IF('Inputs &amp; Summary'!$D$15=Lists!$E$4,INDEX('Commercial Rooftop Details'!$A$30:$V$158,MATCH('Cash Flow'!$A125,'Commercial Rooftop Details'!$A$30:$A$158,0),COLUMN(P$1)),INDEX('Ground-Mount Details'!$A$30:$V$158,MATCH('Cash Flow'!$A125,'Ground-Mount Details'!$A$30:$A$158,0),COLUMN(P$1))))</f>
        <v>0</v>
      </c>
      <c r="Q125" s="242">
        <f>IF('Inputs &amp; Summary'!$D$15=Lists!$E$3,INDEX('Residential Rooftop Details'!$A$30:$X$158,MATCH('Cash Flow'!$A125,'Residential Rooftop Details'!$A$30:$A$158,0),COLUMN(Q$1)),IF('Inputs &amp; Summary'!$D$15=Lists!$E$4,INDEX('Commercial Rooftop Details'!$A$30:$V$158,MATCH('Cash Flow'!$A125,'Commercial Rooftop Details'!$A$30:$A$158,0),COLUMN(Q$1)),INDEX('Ground-Mount Details'!$A$30:$V$158,MATCH('Cash Flow'!$A125,'Ground-Mount Details'!$A$30:$A$158,0),COLUMN(Q$1))))</f>
        <v>25.173076923076923</v>
      </c>
      <c r="R125" s="242">
        <f>IF('Inputs &amp; Summary'!$D$15=Lists!$E$3,INDEX('Residential Rooftop Details'!$A$30:$X$158,MATCH('Cash Flow'!$A125,'Residential Rooftop Details'!$A$30:$A$158,0),COLUMN(R$1)),IF('Inputs &amp; Summary'!$D$15=Lists!$E$4,INDEX('Commercial Rooftop Details'!$A$30:$V$158,MATCH('Cash Flow'!$A125,'Commercial Rooftop Details'!$A$30:$A$158,0),COLUMN(R$1)),INDEX('Ground-Mount Details'!$A$30:$V$158,MATCH('Cash Flow'!$A125,'Ground-Mount Details'!$A$30:$A$158,0),COLUMN(R$1))))</f>
        <v>0</v>
      </c>
      <c r="S125" s="243">
        <f>IF('Inputs &amp; Summary'!$D$15=Lists!$E$3,INDEX('Residential Rooftop Details'!$A$30:$X$158,MATCH('Cash Flow'!$A125,'Residential Rooftop Details'!$A$30:$A$158,0),COLUMN(S$1)),IF('Inputs &amp; Summary'!$D$15=Lists!$E$4,INDEX('Commercial Rooftop Details'!$A$30:$V$158,MATCH('Cash Flow'!$A125,'Commercial Rooftop Details'!$A$30:$A$158,0),COLUMN(S$1)),INDEX('Ground-Mount Details'!$A$30:$V$158,MATCH('Cash Flow'!$A125,'Ground-Mount Details'!$A$30:$A$158,0),COLUMN(S$1))))</f>
        <v>0</v>
      </c>
      <c r="T125" s="238">
        <f>IF('Inputs &amp; Summary'!$D$15=Lists!$E$3,INDEX('Residential Rooftop Details'!$A$30:$X$158,MATCH('Cash Flow'!$A125,'Residential Rooftop Details'!$A$30:$A$158,0),COLUMN(T$1)),IF('Inputs &amp; Summary'!$D$15=Lists!$E$4,INDEX('Commercial Rooftop Details'!$A$30:$V$158,MATCH('Cash Flow'!$A125,'Commercial Rooftop Details'!$A$30:$A$158,0),COLUMN(T$1)),INDEX('Ground-Mount Details'!$A$30:$V$158,MATCH('Cash Flow'!$A125,'Ground-Mount Details'!$A$30:$A$158,0),COLUMN(T$1))))</f>
        <v>0</v>
      </c>
      <c r="U125" s="244">
        <f>IF('Inputs &amp; Summary'!$D$15=Lists!$E$3,INDEX('Residential Rooftop Details'!$A$30:$X$158,MATCH('Cash Flow'!$A125,'Residential Rooftop Details'!$A$30:$A$158,0),COLUMN(U$1)),IF('Inputs &amp; Summary'!$D$15=Lists!$E$4,INDEX('Commercial Rooftop Details'!$A$30:$V$158,MATCH('Cash Flow'!$A125,'Commercial Rooftop Details'!$A$30:$A$158,0),COLUMN(U$1)),INDEX('Ground-Mount Details'!$A$30:$V$158,MATCH('Cash Flow'!$A125,'Ground-Mount Details'!$A$30:$A$158,0),COLUMN(U$1))))</f>
        <v>0</v>
      </c>
      <c r="V125" s="245">
        <f t="shared" si="10"/>
        <v>0</v>
      </c>
      <c r="W125" s="245">
        <f>NPV('Inputs &amp; Summary'!$D$6,Y125:BL125)</f>
        <v>0</v>
      </c>
      <c r="X125" s="246">
        <f t="shared" si="9"/>
        <v>0</v>
      </c>
      <c r="Y125" s="248">
        <f>$D125*IF(Y$1&gt;'Inputs &amp; Summary'!$D$5,0,IF(Y$1&gt;VLOOKUP($G125,Lists!$J$17:$K$21,2),IF($M125=Lists!$H$3,IF($K125&lt;1,(($S125/$K125)*((1+'Inputs &amp; Summary'!$D$7)^Y$1)),((INT(Y$1/$K125)-INT((Y$1-1)/$K125))*$S125*((1+'Inputs &amp; Summary'!$D$7)^Y$1))),(_xlfn.WEIBULL.DIST(Y$1,$L125,$K125,FALSE)*$S125*((1+'Inputs &amp; Summary'!$D$7)^Y$1))),IF($M125=Lists!$H$3,IF($K125&lt;1,((($R125*(1-$E125)+$Q125*(1-$F125))/$K125)*((1+'Inputs &amp; Summary'!$D$7)^Y$1)),((INT(Y$1/$K125)-INT((Y$1-1)/$K125))*($R125*(1-$E125)+$Q125*(1-$F125))*((1+'Inputs &amp; Summary'!$D$7)^Y$1))),((_xlfn.WEIBULL.DIST(Y$1,$L125,$K125,FALSE)*($R125*(1-$E125)+$Q125*(1-$F125))*((1+'Inputs &amp; Summary'!$D$7)^Y$1))))))</f>
        <v>0</v>
      </c>
      <c r="Z125" s="248">
        <f>$D125*IF(Z$1&gt;'Inputs &amp; Summary'!$D$5,0,IF(Z$1&gt;VLOOKUP($G125,Lists!$J$17:$K$21,2),IF($M125=Lists!$H$3,IF($K125&lt;1,(($S125/$K125)*((1+'Inputs &amp; Summary'!$D$7)^Z$1)),((INT(Z$1/$K125)-INT((Z$1-1)/$K125))*$S125*((1+'Inputs &amp; Summary'!$D$7)^Z$1))),(_xlfn.WEIBULL.DIST(Z$1,$L125,$K125,FALSE)*$S125*((1+'Inputs &amp; Summary'!$D$7)^Z$1))),IF($M125=Lists!$H$3,IF($K125&lt;1,((($R125*(1-$E125)+$Q125*(1-$F125))/$K125)*((1+'Inputs &amp; Summary'!$D$7)^Z$1)),((INT(Z$1/$K125)-INT((Z$1-1)/$K125))*($R125*(1-$E125)+$Q125*(1-$F125))*((1+'Inputs &amp; Summary'!$D$7)^Z$1))),((_xlfn.WEIBULL.DIST(Z$1,$L125,$K125,FALSE)*($R125*(1-$E125)+$Q125*(1-$F125))*((1+'Inputs &amp; Summary'!$D$7)^Z$1))))))</f>
        <v>0</v>
      </c>
      <c r="AA125" s="248">
        <f>$D125*IF(AA$1&gt;'Inputs &amp; Summary'!$D$5,0,IF(AA$1&gt;VLOOKUP($G125,Lists!$J$17:$K$21,2),IF($M125=Lists!$H$3,IF($K125&lt;1,(($S125/$K125)*((1+'Inputs &amp; Summary'!$D$7)^AA$1)),((INT(AA$1/$K125)-INT((AA$1-1)/$K125))*$S125*((1+'Inputs &amp; Summary'!$D$7)^AA$1))),(_xlfn.WEIBULL.DIST(AA$1,$L125,$K125,FALSE)*$S125*((1+'Inputs &amp; Summary'!$D$7)^AA$1))),IF($M125=Lists!$H$3,IF($K125&lt;1,((($R125*(1-$E125)+$Q125*(1-$F125))/$K125)*((1+'Inputs &amp; Summary'!$D$7)^AA$1)),((INT(AA$1/$K125)-INT((AA$1-1)/$K125))*($R125*(1-$E125)+$Q125*(1-$F125))*((1+'Inputs &amp; Summary'!$D$7)^AA$1))),((_xlfn.WEIBULL.DIST(AA$1,$L125,$K125,FALSE)*($R125*(1-$E125)+$Q125*(1-$F125))*((1+'Inputs &amp; Summary'!$D$7)^AA$1))))))</f>
        <v>0</v>
      </c>
      <c r="AB125" s="248">
        <f>$D125*IF(AB$1&gt;'Inputs &amp; Summary'!$D$5,0,IF(AB$1&gt;VLOOKUP($G125,Lists!$J$17:$K$21,2),IF($M125=Lists!$H$3,IF($K125&lt;1,(($S125/$K125)*((1+'Inputs &amp; Summary'!$D$7)^AB$1)),((INT(AB$1/$K125)-INT((AB$1-1)/$K125))*$S125*((1+'Inputs &amp; Summary'!$D$7)^AB$1))),(_xlfn.WEIBULL.DIST(AB$1,$L125,$K125,FALSE)*$S125*((1+'Inputs &amp; Summary'!$D$7)^AB$1))),IF($M125=Lists!$H$3,IF($K125&lt;1,((($R125*(1-$E125)+$Q125*(1-$F125))/$K125)*((1+'Inputs &amp; Summary'!$D$7)^AB$1)),((INT(AB$1/$K125)-INT((AB$1-1)/$K125))*($R125*(1-$E125)+$Q125*(1-$F125))*((1+'Inputs &amp; Summary'!$D$7)^AB$1))),((_xlfn.WEIBULL.DIST(AB$1,$L125,$K125,FALSE)*($R125*(1-$E125)+$Q125*(1-$F125))*((1+'Inputs &amp; Summary'!$D$7)^AB$1))))))</f>
        <v>0</v>
      </c>
      <c r="AC125" s="248">
        <f>$D125*IF(AC$1&gt;'Inputs &amp; Summary'!$D$5,0,IF(AC$1&gt;VLOOKUP($G125,Lists!$J$17:$K$21,2),IF($M125=Lists!$H$3,IF($K125&lt;1,(($S125/$K125)*((1+'Inputs &amp; Summary'!$D$7)^AC$1)),((INT(AC$1/$K125)-INT((AC$1-1)/$K125))*$S125*((1+'Inputs &amp; Summary'!$D$7)^AC$1))),(_xlfn.WEIBULL.DIST(AC$1,$L125,$K125,FALSE)*$S125*((1+'Inputs &amp; Summary'!$D$7)^AC$1))),IF($M125=Lists!$H$3,IF($K125&lt;1,((($R125*(1-$E125)+$Q125*(1-$F125))/$K125)*((1+'Inputs &amp; Summary'!$D$7)^AC$1)),((INT(AC$1/$K125)-INT((AC$1-1)/$K125))*($R125*(1-$E125)+$Q125*(1-$F125))*((1+'Inputs &amp; Summary'!$D$7)^AC$1))),((_xlfn.WEIBULL.DIST(AC$1,$L125,$K125,FALSE)*($R125*(1-$E125)+$Q125*(1-$F125))*((1+'Inputs &amp; Summary'!$D$7)^AC$1))))))</f>
        <v>0</v>
      </c>
      <c r="AD125" s="248">
        <f>$D125*IF(AD$1&gt;'Inputs &amp; Summary'!$D$5,0,IF(AD$1&gt;VLOOKUP($G125,Lists!$J$17:$K$21,2),IF($M125=Lists!$H$3,IF($K125&lt;1,(($S125/$K125)*((1+'Inputs &amp; Summary'!$D$7)^AD$1)),((INT(AD$1/$K125)-INT((AD$1-1)/$K125))*$S125*((1+'Inputs &amp; Summary'!$D$7)^AD$1))),(_xlfn.WEIBULL.DIST(AD$1,$L125,$K125,FALSE)*$S125*((1+'Inputs &amp; Summary'!$D$7)^AD$1))),IF($M125=Lists!$H$3,IF($K125&lt;1,((($R125*(1-$E125)+$Q125*(1-$F125))/$K125)*((1+'Inputs &amp; Summary'!$D$7)^AD$1)),((INT(AD$1/$K125)-INT((AD$1-1)/$K125))*($R125*(1-$E125)+$Q125*(1-$F125))*((1+'Inputs &amp; Summary'!$D$7)^AD$1))),((_xlfn.WEIBULL.DIST(AD$1,$L125,$K125,FALSE)*($R125*(1-$E125)+$Q125*(1-$F125))*((1+'Inputs &amp; Summary'!$D$7)^AD$1))))))</f>
        <v>0</v>
      </c>
      <c r="AE125" s="248">
        <f>$D125*IF(AE$1&gt;'Inputs &amp; Summary'!$D$5,0,IF(AE$1&gt;VLOOKUP($G125,Lists!$J$17:$K$21,2),IF($M125=Lists!$H$3,IF($K125&lt;1,(($S125/$K125)*((1+'Inputs &amp; Summary'!$D$7)^AE$1)),((INT(AE$1/$K125)-INT((AE$1-1)/$K125))*$S125*((1+'Inputs &amp; Summary'!$D$7)^AE$1))),(_xlfn.WEIBULL.DIST(AE$1,$L125,$K125,FALSE)*$S125*((1+'Inputs &amp; Summary'!$D$7)^AE$1))),IF($M125=Lists!$H$3,IF($K125&lt;1,((($R125*(1-$E125)+$Q125*(1-$F125))/$K125)*((1+'Inputs &amp; Summary'!$D$7)^AE$1)),((INT(AE$1/$K125)-INT((AE$1-1)/$K125))*($R125*(1-$E125)+$Q125*(1-$F125))*((1+'Inputs &amp; Summary'!$D$7)^AE$1))),((_xlfn.WEIBULL.DIST(AE$1,$L125,$K125,FALSE)*($R125*(1-$E125)+$Q125*(1-$F125))*((1+'Inputs &amp; Summary'!$D$7)^AE$1))))))</f>
        <v>0</v>
      </c>
      <c r="AF125" s="248">
        <f>$D125*IF(AF$1&gt;'Inputs &amp; Summary'!$D$5,0,IF(AF$1&gt;VLOOKUP($G125,Lists!$J$17:$K$21,2),IF($M125=Lists!$H$3,IF($K125&lt;1,(($S125/$K125)*((1+'Inputs &amp; Summary'!$D$7)^AF$1)),((INT(AF$1/$K125)-INT((AF$1-1)/$K125))*$S125*((1+'Inputs &amp; Summary'!$D$7)^AF$1))),(_xlfn.WEIBULL.DIST(AF$1,$L125,$K125,FALSE)*$S125*((1+'Inputs &amp; Summary'!$D$7)^AF$1))),IF($M125=Lists!$H$3,IF($K125&lt;1,((($R125*(1-$E125)+$Q125*(1-$F125))/$K125)*((1+'Inputs &amp; Summary'!$D$7)^AF$1)),((INT(AF$1/$K125)-INT((AF$1-1)/$K125))*($R125*(1-$E125)+$Q125*(1-$F125))*((1+'Inputs &amp; Summary'!$D$7)^AF$1))),((_xlfn.WEIBULL.DIST(AF$1,$L125,$K125,FALSE)*($R125*(1-$E125)+$Q125*(1-$F125))*((1+'Inputs &amp; Summary'!$D$7)^AF$1))))))</f>
        <v>0</v>
      </c>
      <c r="AG125" s="248">
        <f>$D125*IF(AG$1&gt;'Inputs &amp; Summary'!$D$5,0,IF(AG$1&gt;VLOOKUP($G125,Lists!$J$17:$K$21,2),IF($M125=Lists!$H$3,IF($K125&lt;1,(($S125/$K125)*((1+'Inputs &amp; Summary'!$D$7)^AG$1)),((INT(AG$1/$K125)-INT((AG$1-1)/$K125))*$S125*((1+'Inputs &amp; Summary'!$D$7)^AG$1))),(_xlfn.WEIBULL.DIST(AG$1,$L125,$K125,FALSE)*$S125*((1+'Inputs &amp; Summary'!$D$7)^AG$1))),IF($M125=Lists!$H$3,IF($K125&lt;1,((($R125*(1-$E125)+$Q125*(1-$F125))/$K125)*((1+'Inputs &amp; Summary'!$D$7)^AG$1)),((INT(AG$1/$K125)-INT((AG$1-1)/$K125))*($R125*(1-$E125)+$Q125*(1-$F125))*((1+'Inputs &amp; Summary'!$D$7)^AG$1))),((_xlfn.WEIBULL.DIST(AG$1,$L125,$K125,FALSE)*($R125*(1-$E125)+$Q125*(1-$F125))*((1+'Inputs &amp; Summary'!$D$7)^AG$1))))))</f>
        <v>0</v>
      </c>
      <c r="AH125" s="248">
        <f>$D125*IF(AH$1&gt;'Inputs &amp; Summary'!$D$5,0,IF(AH$1&gt;VLOOKUP($G125,Lists!$J$17:$K$21,2),IF($M125=Lists!$H$3,IF($K125&lt;1,(($S125/$K125)*((1+'Inputs &amp; Summary'!$D$7)^AH$1)),((INT(AH$1/$K125)-INT((AH$1-1)/$K125))*$S125*((1+'Inputs &amp; Summary'!$D$7)^AH$1))),(_xlfn.WEIBULL.DIST(AH$1,$L125,$K125,FALSE)*$S125*((1+'Inputs &amp; Summary'!$D$7)^AH$1))),IF($M125=Lists!$H$3,IF($K125&lt;1,((($R125*(1-$E125)+$Q125*(1-$F125))/$K125)*((1+'Inputs &amp; Summary'!$D$7)^AH$1)),((INT(AH$1/$K125)-INT((AH$1-1)/$K125))*($R125*(1-$E125)+$Q125*(1-$F125))*((1+'Inputs &amp; Summary'!$D$7)^AH$1))),((_xlfn.WEIBULL.DIST(AH$1,$L125,$K125,FALSE)*($R125*(1-$E125)+$Q125*(1-$F125))*((1+'Inputs &amp; Summary'!$D$7)^AH$1))))))</f>
        <v>0</v>
      </c>
      <c r="AI125" s="248">
        <f>$D125*IF(AI$1&gt;'Inputs &amp; Summary'!$D$5,0,IF(AI$1&gt;VLOOKUP($G125,Lists!$J$17:$K$21,2),IF($M125=Lists!$H$3,IF($K125&lt;1,(($S125/$K125)*((1+'Inputs &amp; Summary'!$D$7)^AI$1)),((INT(AI$1/$K125)-INT((AI$1-1)/$K125))*$S125*((1+'Inputs &amp; Summary'!$D$7)^AI$1))),(_xlfn.WEIBULL.DIST(AI$1,$L125,$K125,FALSE)*$S125*((1+'Inputs &amp; Summary'!$D$7)^AI$1))),IF($M125=Lists!$H$3,IF($K125&lt;1,((($R125*(1-$E125)+$Q125*(1-$F125))/$K125)*((1+'Inputs &amp; Summary'!$D$7)^AI$1)),((INT(AI$1/$K125)-INT((AI$1-1)/$K125))*($R125*(1-$E125)+$Q125*(1-$F125))*((1+'Inputs &amp; Summary'!$D$7)^AI$1))),((_xlfn.WEIBULL.DIST(AI$1,$L125,$K125,FALSE)*($R125*(1-$E125)+$Q125*(1-$F125))*((1+'Inputs &amp; Summary'!$D$7)^AI$1))))))</f>
        <v>0</v>
      </c>
      <c r="AJ125" s="248">
        <f>$D125*IF(AJ$1&gt;'Inputs &amp; Summary'!$D$5,0,IF(AJ$1&gt;VLOOKUP($G125,Lists!$J$17:$K$21,2),IF($M125=Lists!$H$3,IF($K125&lt;1,(($S125/$K125)*((1+'Inputs &amp; Summary'!$D$7)^AJ$1)),((INT(AJ$1/$K125)-INT((AJ$1-1)/$K125))*$S125*((1+'Inputs &amp; Summary'!$D$7)^AJ$1))),(_xlfn.WEIBULL.DIST(AJ$1,$L125,$K125,FALSE)*$S125*((1+'Inputs &amp; Summary'!$D$7)^AJ$1))),IF($M125=Lists!$H$3,IF($K125&lt;1,((($R125*(1-$E125)+$Q125*(1-$F125))/$K125)*((1+'Inputs &amp; Summary'!$D$7)^AJ$1)),((INT(AJ$1/$K125)-INT((AJ$1-1)/$K125))*($R125*(1-$E125)+$Q125*(1-$F125))*((1+'Inputs &amp; Summary'!$D$7)^AJ$1))),((_xlfn.WEIBULL.DIST(AJ$1,$L125,$K125,FALSE)*($R125*(1-$E125)+$Q125*(1-$F125))*((1+'Inputs &amp; Summary'!$D$7)^AJ$1))))))</f>
        <v>0</v>
      </c>
      <c r="AK125" s="248">
        <f>$D125*IF(AK$1&gt;'Inputs &amp; Summary'!$D$5,0,IF(AK$1&gt;VLOOKUP($G125,Lists!$J$17:$K$21,2),IF($M125=Lists!$H$3,IF($K125&lt;1,(($S125/$K125)*((1+'Inputs &amp; Summary'!$D$7)^AK$1)),((INT(AK$1/$K125)-INT((AK$1-1)/$K125))*$S125*((1+'Inputs &amp; Summary'!$D$7)^AK$1))),(_xlfn.WEIBULL.DIST(AK$1,$L125,$K125,FALSE)*$S125*((1+'Inputs &amp; Summary'!$D$7)^AK$1))),IF($M125=Lists!$H$3,IF($K125&lt;1,((($R125*(1-$E125)+$Q125*(1-$F125))/$K125)*((1+'Inputs &amp; Summary'!$D$7)^AK$1)),((INT(AK$1/$K125)-INT((AK$1-1)/$K125))*($R125*(1-$E125)+$Q125*(1-$F125))*((1+'Inputs &amp; Summary'!$D$7)^AK$1))),((_xlfn.WEIBULL.DIST(AK$1,$L125,$K125,FALSE)*($R125*(1-$E125)+$Q125*(1-$F125))*((1+'Inputs &amp; Summary'!$D$7)^AK$1))))))</f>
        <v>0</v>
      </c>
      <c r="AL125" s="248">
        <f>$D125*IF(AL$1&gt;'Inputs &amp; Summary'!$D$5,0,IF(AL$1&gt;VLOOKUP($G125,Lists!$J$17:$K$21,2),IF($M125=Lists!$H$3,IF($K125&lt;1,(($S125/$K125)*((1+'Inputs &amp; Summary'!$D$7)^AL$1)),((INT(AL$1/$K125)-INT((AL$1-1)/$K125))*$S125*((1+'Inputs &amp; Summary'!$D$7)^AL$1))),(_xlfn.WEIBULL.DIST(AL$1,$L125,$K125,FALSE)*$S125*((1+'Inputs &amp; Summary'!$D$7)^AL$1))),IF($M125=Lists!$H$3,IF($K125&lt;1,((($R125*(1-$E125)+$Q125*(1-$F125))/$K125)*((1+'Inputs &amp; Summary'!$D$7)^AL$1)),((INT(AL$1/$K125)-INT((AL$1-1)/$K125))*($R125*(1-$E125)+$Q125*(1-$F125))*((1+'Inputs &amp; Summary'!$D$7)^AL$1))),((_xlfn.WEIBULL.DIST(AL$1,$L125,$K125,FALSE)*($R125*(1-$E125)+$Q125*(1-$F125))*((1+'Inputs &amp; Summary'!$D$7)^AL$1))))))</f>
        <v>0</v>
      </c>
      <c r="AM125" s="248">
        <f>$D125*IF(AM$1&gt;'Inputs &amp; Summary'!$D$5,0,IF(AM$1&gt;VLOOKUP($G125,Lists!$J$17:$K$21,2),IF($M125=Lists!$H$3,IF($K125&lt;1,(($S125/$K125)*((1+'Inputs &amp; Summary'!$D$7)^AM$1)),((INT(AM$1/$K125)-INT((AM$1-1)/$K125))*$S125*((1+'Inputs &amp; Summary'!$D$7)^AM$1))),(_xlfn.WEIBULL.DIST(AM$1,$L125,$K125,FALSE)*$S125*((1+'Inputs &amp; Summary'!$D$7)^AM$1))),IF($M125=Lists!$H$3,IF($K125&lt;1,((($R125*(1-$E125)+$Q125*(1-$F125))/$K125)*((1+'Inputs &amp; Summary'!$D$7)^AM$1)),((INT(AM$1/$K125)-INT((AM$1-1)/$K125))*($R125*(1-$E125)+$Q125*(1-$F125))*((1+'Inputs &amp; Summary'!$D$7)^AM$1))),((_xlfn.WEIBULL.DIST(AM$1,$L125,$K125,FALSE)*($R125*(1-$E125)+$Q125*(1-$F125))*((1+'Inputs &amp; Summary'!$D$7)^AM$1))))))</f>
        <v>0</v>
      </c>
      <c r="AN125" s="248">
        <f>$D125*IF(AN$1&gt;'Inputs &amp; Summary'!$D$5,0,IF(AN$1&gt;VLOOKUP($G125,Lists!$J$17:$K$21,2),IF($M125=Lists!$H$3,IF($K125&lt;1,(($S125/$K125)*((1+'Inputs &amp; Summary'!$D$7)^AN$1)),((INT(AN$1/$K125)-INT((AN$1-1)/$K125))*$S125*((1+'Inputs &amp; Summary'!$D$7)^AN$1))),(_xlfn.WEIBULL.DIST(AN$1,$L125,$K125,FALSE)*$S125*((1+'Inputs &amp; Summary'!$D$7)^AN$1))),IF($M125=Lists!$H$3,IF($K125&lt;1,((($R125*(1-$E125)+$Q125*(1-$F125))/$K125)*((1+'Inputs &amp; Summary'!$D$7)^AN$1)),((INT(AN$1/$K125)-INT((AN$1-1)/$K125))*($R125*(1-$E125)+$Q125*(1-$F125))*((1+'Inputs &amp; Summary'!$D$7)^AN$1))),((_xlfn.WEIBULL.DIST(AN$1,$L125,$K125,FALSE)*($R125*(1-$E125)+$Q125*(1-$F125))*((1+'Inputs &amp; Summary'!$D$7)^AN$1))))))</f>
        <v>0</v>
      </c>
      <c r="AO125" s="248">
        <f>$D125*IF(AO$1&gt;'Inputs &amp; Summary'!$D$5,0,IF(AO$1&gt;VLOOKUP($G125,Lists!$J$17:$K$21,2),IF($M125=Lists!$H$3,IF($K125&lt;1,(($S125/$K125)*((1+'Inputs &amp; Summary'!$D$7)^AO$1)),((INT(AO$1/$K125)-INT((AO$1-1)/$K125))*$S125*((1+'Inputs &amp; Summary'!$D$7)^AO$1))),(_xlfn.WEIBULL.DIST(AO$1,$L125,$K125,FALSE)*$S125*((1+'Inputs &amp; Summary'!$D$7)^AO$1))),IF($M125=Lists!$H$3,IF($K125&lt;1,((($R125*(1-$E125)+$Q125*(1-$F125))/$K125)*((1+'Inputs &amp; Summary'!$D$7)^AO$1)),((INT(AO$1/$K125)-INT((AO$1-1)/$K125))*($R125*(1-$E125)+$Q125*(1-$F125))*((1+'Inputs &amp; Summary'!$D$7)^AO$1))),((_xlfn.WEIBULL.DIST(AO$1,$L125,$K125,FALSE)*($R125*(1-$E125)+$Q125*(1-$F125))*((1+'Inputs &amp; Summary'!$D$7)^AO$1))))))</f>
        <v>0</v>
      </c>
      <c r="AP125" s="248">
        <f>$D125*IF(AP$1&gt;'Inputs &amp; Summary'!$D$5,0,IF(AP$1&gt;VLOOKUP($G125,Lists!$J$17:$K$21,2),IF($M125=Lists!$H$3,IF($K125&lt;1,(($S125/$K125)*((1+'Inputs &amp; Summary'!$D$7)^AP$1)),((INT(AP$1/$K125)-INT((AP$1-1)/$K125))*$S125*((1+'Inputs &amp; Summary'!$D$7)^AP$1))),(_xlfn.WEIBULL.DIST(AP$1,$L125,$K125,FALSE)*$S125*((1+'Inputs &amp; Summary'!$D$7)^AP$1))),IF($M125=Lists!$H$3,IF($K125&lt;1,((($R125*(1-$E125)+$Q125*(1-$F125))/$K125)*((1+'Inputs &amp; Summary'!$D$7)^AP$1)),((INT(AP$1/$K125)-INT((AP$1-1)/$K125))*($R125*(1-$E125)+$Q125*(1-$F125))*((1+'Inputs &amp; Summary'!$D$7)^AP$1))),((_xlfn.WEIBULL.DIST(AP$1,$L125,$K125,FALSE)*($R125*(1-$E125)+$Q125*(1-$F125))*((1+'Inputs &amp; Summary'!$D$7)^AP$1))))))</f>
        <v>0</v>
      </c>
      <c r="AQ125" s="248">
        <f>$D125*IF(AQ$1&gt;'Inputs &amp; Summary'!$D$5,0,IF(AQ$1&gt;VLOOKUP($G125,Lists!$J$17:$K$21,2),IF($M125=Lists!$H$3,IF($K125&lt;1,(($S125/$K125)*((1+'Inputs &amp; Summary'!$D$7)^AQ$1)),((INT(AQ$1/$K125)-INT((AQ$1-1)/$K125))*$S125*((1+'Inputs &amp; Summary'!$D$7)^AQ$1))),(_xlfn.WEIBULL.DIST(AQ$1,$L125,$K125,FALSE)*$S125*((1+'Inputs &amp; Summary'!$D$7)^AQ$1))),IF($M125=Lists!$H$3,IF($K125&lt;1,((($R125*(1-$E125)+$Q125*(1-$F125))/$K125)*((1+'Inputs &amp; Summary'!$D$7)^AQ$1)),((INT(AQ$1/$K125)-INT((AQ$1-1)/$K125))*($R125*(1-$E125)+$Q125*(1-$F125))*((1+'Inputs &amp; Summary'!$D$7)^AQ$1))),((_xlfn.WEIBULL.DIST(AQ$1,$L125,$K125,FALSE)*($R125*(1-$E125)+$Q125*(1-$F125))*((1+'Inputs &amp; Summary'!$D$7)^AQ$1))))))</f>
        <v>0</v>
      </c>
      <c r="AR125" s="248">
        <f>$D125*IF(AR$1&gt;'Inputs &amp; Summary'!$D$5,0,IF(AR$1&gt;VLOOKUP($G125,Lists!$J$17:$K$21,2),IF($M125=Lists!$H$3,IF($K125&lt;1,(($S125/$K125)*((1+'Inputs &amp; Summary'!$D$7)^AR$1)),((INT(AR$1/$K125)-INT((AR$1-1)/$K125))*$S125*((1+'Inputs &amp; Summary'!$D$7)^AR$1))),(_xlfn.WEIBULL.DIST(AR$1,$L125,$K125,FALSE)*$S125*((1+'Inputs &amp; Summary'!$D$7)^AR$1))),IF($M125=Lists!$H$3,IF($K125&lt;1,((($R125*(1-$E125)+$Q125*(1-$F125))/$K125)*((1+'Inputs &amp; Summary'!$D$7)^AR$1)),((INT(AR$1/$K125)-INT((AR$1-1)/$K125))*($R125*(1-$E125)+$Q125*(1-$F125))*((1+'Inputs &amp; Summary'!$D$7)^AR$1))),((_xlfn.WEIBULL.DIST(AR$1,$L125,$K125,FALSE)*($R125*(1-$E125)+$Q125*(1-$F125))*((1+'Inputs &amp; Summary'!$D$7)^AR$1))))))</f>
        <v>0</v>
      </c>
      <c r="AS125" s="248">
        <f>$D125*IF(AS$1&gt;'Inputs &amp; Summary'!$D$5,0,IF(AS$1&gt;VLOOKUP($G125,Lists!$J$17:$K$21,2),IF($M125=Lists!$H$3,IF($K125&lt;1,(($S125/$K125)*((1+'Inputs &amp; Summary'!$D$7)^AS$1)),((INT(AS$1/$K125)-INT((AS$1-1)/$K125))*$S125*((1+'Inputs &amp; Summary'!$D$7)^AS$1))),(_xlfn.WEIBULL.DIST(AS$1,$L125,$K125,FALSE)*$S125*((1+'Inputs &amp; Summary'!$D$7)^AS$1))),IF($M125=Lists!$H$3,IF($K125&lt;1,((($R125*(1-$E125)+$Q125*(1-$F125))/$K125)*((1+'Inputs &amp; Summary'!$D$7)^AS$1)),((INT(AS$1/$K125)-INT((AS$1-1)/$K125))*($R125*(1-$E125)+$Q125*(1-$F125))*((1+'Inputs &amp; Summary'!$D$7)^AS$1))),((_xlfn.WEIBULL.DIST(AS$1,$L125,$K125,FALSE)*($R125*(1-$E125)+$Q125*(1-$F125))*((1+'Inputs &amp; Summary'!$D$7)^AS$1))))))</f>
        <v>0</v>
      </c>
      <c r="AT125" s="248">
        <f>$D125*IF(AT$1&gt;'Inputs &amp; Summary'!$D$5,0,IF(AT$1&gt;VLOOKUP($G125,Lists!$J$17:$K$21,2),IF($M125=Lists!$H$3,IF($K125&lt;1,(($S125/$K125)*((1+'Inputs &amp; Summary'!$D$7)^AT$1)),((INT(AT$1/$K125)-INT((AT$1-1)/$K125))*$S125*((1+'Inputs &amp; Summary'!$D$7)^AT$1))),(_xlfn.WEIBULL.DIST(AT$1,$L125,$K125,FALSE)*$S125*((1+'Inputs &amp; Summary'!$D$7)^AT$1))),IF($M125=Lists!$H$3,IF($K125&lt;1,((($R125*(1-$E125)+$Q125*(1-$F125))/$K125)*((1+'Inputs &amp; Summary'!$D$7)^AT$1)),((INT(AT$1/$K125)-INT((AT$1-1)/$K125))*($R125*(1-$E125)+$Q125*(1-$F125))*((1+'Inputs &amp; Summary'!$D$7)^AT$1))),((_xlfn.WEIBULL.DIST(AT$1,$L125,$K125,FALSE)*($R125*(1-$E125)+$Q125*(1-$F125))*((1+'Inputs &amp; Summary'!$D$7)^AT$1))))))</f>
        <v>0</v>
      </c>
      <c r="AU125" s="248">
        <f>$D125*IF(AU$1&gt;'Inputs &amp; Summary'!$D$5,0,IF(AU$1&gt;VLOOKUP($G125,Lists!$J$17:$K$21,2),IF($M125=Lists!$H$3,IF($K125&lt;1,(($S125/$K125)*((1+'Inputs &amp; Summary'!$D$7)^AU$1)),((INT(AU$1/$K125)-INT((AU$1-1)/$K125))*$S125*((1+'Inputs &amp; Summary'!$D$7)^AU$1))),(_xlfn.WEIBULL.DIST(AU$1,$L125,$K125,FALSE)*$S125*((1+'Inputs &amp; Summary'!$D$7)^AU$1))),IF($M125=Lists!$H$3,IF($K125&lt;1,((($R125*(1-$E125)+$Q125*(1-$F125))/$K125)*((1+'Inputs &amp; Summary'!$D$7)^AU$1)),((INT(AU$1/$K125)-INT((AU$1-1)/$K125))*($R125*(1-$E125)+$Q125*(1-$F125))*((1+'Inputs &amp; Summary'!$D$7)^AU$1))),((_xlfn.WEIBULL.DIST(AU$1,$L125,$K125,FALSE)*($R125*(1-$E125)+$Q125*(1-$F125))*((1+'Inputs &amp; Summary'!$D$7)^AU$1))))))</f>
        <v>0</v>
      </c>
      <c r="AV125" s="248">
        <f>$D125*IF(AV$1&gt;'Inputs &amp; Summary'!$D$5,0,IF(AV$1&gt;VLOOKUP($G125,Lists!$J$17:$K$21,2),IF($M125=Lists!$H$3,IF($K125&lt;1,(($S125/$K125)*((1+'Inputs &amp; Summary'!$D$7)^AV$1)),((INT(AV$1/$K125)-INT((AV$1-1)/$K125))*$S125*((1+'Inputs &amp; Summary'!$D$7)^AV$1))),(_xlfn.WEIBULL.DIST(AV$1,$L125,$K125,FALSE)*$S125*((1+'Inputs &amp; Summary'!$D$7)^AV$1))),IF($M125=Lists!$H$3,IF($K125&lt;1,((($R125*(1-$E125)+$Q125*(1-$F125))/$K125)*((1+'Inputs &amp; Summary'!$D$7)^AV$1)),((INT(AV$1/$K125)-INT((AV$1-1)/$K125))*($R125*(1-$E125)+$Q125*(1-$F125))*((1+'Inputs &amp; Summary'!$D$7)^AV$1))),((_xlfn.WEIBULL.DIST(AV$1,$L125,$K125,FALSE)*($R125*(1-$E125)+$Q125*(1-$F125))*((1+'Inputs &amp; Summary'!$D$7)^AV$1))))))</f>
        <v>0</v>
      </c>
      <c r="AW125" s="248">
        <f>$D125*IF(AW$1&gt;'Inputs &amp; Summary'!$D$5,0,IF(AW$1&gt;VLOOKUP($G125,Lists!$J$17:$K$21,2),IF($M125=Lists!$H$3,IF($K125&lt;1,(($S125/$K125)*((1+'Inputs &amp; Summary'!$D$7)^AW$1)),((INT(AW$1/$K125)-INT((AW$1-1)/$K125))*$S125*((1+'Inputs &amp; Summary'!$D$7)^AW$1))),(_xlfn.WEIBULL.DIST(AW$1,$L125,$K125,FALSE)*$S125*((1+'Inputs &amp; Summary'!$D$7)^AW$1))),IF($M125=Lists!$H$3,IF($K125&lt;1,((($R125*(1-$E125)+$Q125*(1-$F125))/$K125)*((1+'Inputs &amp; Summary'!$D$7)^AW$1)),((INT(AW$1/$K125)-INT((AW$1-1)/$K125))*($R125*(1-$E125)+$Q125*(1-$F125))*((1+'Inputs &amp; Summary'!$D$7)^AW$1))),((_xlfn.WEIBULL.DIST(AW$1,$L125,$K125,FALSE)*($R125*(1-$E125)+$Q125*(1-$F125))*((1+'Inputs &amp; Summary'!$D$7)^AW$1))))))</f>
        <v>0</v>
      </c>
      <c r="AX125" s="248">
        <f>$D125*IF(AX$1&gt;'Inputs &amp; Summary'!$D$5,0,IF(AX$1&gt;VLOOKUP($G125,Lists!$J$17:$K$21,2),IF($M125=Lists!$H$3,IF($K125&lt;1,(($S125/$K125)*((1+'Inputs &amp; Summary'!$D$7)^AX$1)),((INT(AX$1/$K125)-INT((AX$1-1)/$K125))*$S125*((1+'Inputs &amp; Summary'!$D$7)^AX$1))),(_xlfn.WEIBULL.DIST(AX$1,$L125,$K125,FALSE)*$S125*((1+'Inputs &amp; Summary'!$D$7)^AX$1))),IF($M125=Lists!$H$3,IF($K125&lt;1,((($R125*(1-$E125)+$Q125*(1-$F125))/$K125)*((1+'Inputs &amp; Summary'!$D$7)^AX$1)),((INT(AX$1/$K125)-INT((AX$1-1)/$K125))*($R125*(1-$E125)+$Q125*(1-$F125))*((1+'Inputs &amp; Summary'!$D$7)^AX$1))),((_xlfn.WEIBULL.DIST(AX$1,$L125,$K125,FALSE)*($R125*(1-$E125)+$Q125*(1-$F125))*((1+'Inputs &amp; Summary'!$D$7)^AX$1))))))</f>
        <v>0</v>
      </c>
      <c r="AY125" s="248">
        <f>$D125*IF(AY$1&gt;'Inputs &amp; Summary'!$D$5,0,IF(AY$1&gt;VLOOKUP($G125,Lists!$J$17:$K$21,2),IF($M125=Lists!$H$3,IF($K125&lt;1,(($S125/$K125)*((1+'Inputs &amp; Summary'!$D$7)^AY$1)),((INT(AY$1/$K125)-INT((AY$1-1)/$K125))*$S125*((1+'Inputs &amp; Summary'!$D$7)^AY$1))),(_xlfn.WEIBULL.DIST(AY$1,$L125,$K125,FALSE)*$S125*((1+'Inputs &amp; Summary'!$D$7)^AY$1))),IF($M125=Lists!$H$3,IF($K125&lt;1,((($R125*(1-$E125)+$Q125*(1-$F125))/$K125)*((1+'Inputs &amp; Summary'!$D$7)^AY$1)),((INT(AY$1/$K125)-INT((AY$1-1)/$K125))*($R125*(1-$E125)+$Q125*(1-$F125))*((1+'Inputs &amp; Summary'!$D$7)^AY$1))),((_xlfn.WEIBULL.DIST(AY$1,$L125,$K125,FALSE)*($R125*(1-$E125)+$Q125*(1-$F125))*((1+'Inputs &amp; Summary'!$D$7)^AY$1))))))</f>
        <v>0</v>
      </c>
      <c r="AZ125" s="248">
        <f>$D125*IF(AZ$1&gt;'Inputs &amp; Summary'!$D$5,0,IF(AZ$1&gt;VLOOKUP($G125,Lists!$J$17:$K$21,2),IF($M125=Lists!$H$3,IF($K125&lt;1,(($S125/$K125)*((1+'Inputs &amp; Summary'!$D$7)^AZ$1)),((INT(AZ$1/$K125)-INT((AZ$1-1)/$K125))*$S125*((1+'Inputs &amp; Summary'!$D$7)^AZ$1))),(_xlfn.WEIBULL.DIST(AZ$1,$L125,$K125,FALSE)*$S125*((1+'Inputs &amp; Summary'!$D$7)^AZ$1))),IF($M125=Lists!$H$3,IF($K125&lt;1,((($R125*(1-$E125)+$Q125*(1-$F125))/$K125)*((1+'Inputs &amp; Summary'!$D$7)^AZ$1)),((INT(AZ$1/$K125)-INT((AZ$1-1)/$K125))*($R125*(1-$E125)+$Q125*(1-$F125))*((1+'Inputs &amp; Summary'!$D$7)^AZ$1))),((_xlfn.WEIBULL.DIST(AZ$1,$L125,$K125,FALSE)*($R125*(1-$E125)+$Q125*(1-$F125))*((1+'Inputs &amp; Summary'!$D$7)^AZ$1))))))</f>
        <v>0</v>
      </c>
      <c r="BA125" s="248">
        <f>$D125*IF(BA$1&gt;'Inputs &amp; Summary'!$D$5,0,IF(BA$1&gt;VLOOKUP($G125,Lists!$J$17:$K$21,2),IF($M125=Lists!$H$3,IF($K125&lt;1,(($S125/$K125)*((1+'Inputs &amp; Summary'!$D$7)^BA$1)),((INT(BA$1/$K125)-INT((BA$1-1)/$K125))*$S125*((1+'Inputs &amp; Summary'!$D$7)^BA$1))),(_xlfn.WEIBULL.DIST(BA$1,$L125,$K125,FALSE)*$S125*((1+'Inputs &amp; Summary'!$D$7)^BA$1))),IF($M125=Lists!$H$3,IF($K125&lt;1,((($R125*(1-$E125)+$Q125*(1-$F125))/$K125)*((1+'Inputs &amp; Summary'!$D$7)^BA$1)),((INT(BA$1/$K125)-INT((BA$1-1)/$K125))*($R125*(1-$E125)+$Q125*(1-$F125))*((1+'Inputs &amp; Summary'!$D$7)^BA$1))),((_xlfn.WEIBULL.DIST(BA$1,$L125,$K125,FALSE)*($R125*(1-$E125)+$Q125*(1-$F125))*((1+'Inputs &amp; Summary'!$D$7)^BA$1))))))</f>
        <v>0</v>
      </c>
      <c r="BB125" s="248">
        <f>$D125*IF(BB$1&gt;'Inputs &amp; Summary'!$D$5,0,IF(BB$1&gt;VLOOKUP($G125,Lists!$J$17:$K$21,2),IF($M125=Lists!$H$3,IF($K125&lt;1,(($S125/$K125)*((1+'Inputs &amp; Summary'!$D$7)^BB$1)),((INT(BB$1/$K125)-INT((BB$1-1)/$K125))*$S125*((1+'Inputs &amp; Summary'!$D$7)^BB$1))),(_xlfn.WEIBULL.DIST(BB$1,$L125,$K125,FALSE)*$S125*((1+'Inputs &amp; Summary'!$D$7)^BB$1))),IF($M125=Lists!$H$3,IF($K125&lt;1,((($R125*(1-$E125)+$Q125*(1-$F125))/$K125)*((1+'Inputs &amp; Summary'!$D$7)^BB$1)),((INT(BB$1/$K125)-INT((BB$1-1)/$K125))*($R125*(1-$E125)+$Q125*(1-$F125))*((1+'Inputs &amp; Summary'!$D$7)^BB$1))),((_xlfn.WEIBULL.DIST(BB$1,$L125,$K125,FALSE)*($R125*(1-$E125)+$Q125*(1-$F125))*((1+'Inputs &amp; Summary'!$D$7)^BB$1))))))</f>
        <v>0</v>
      </c>
      <c r="BC125" s="248">
        <f>$D125*IF(BC$1&gt;'Inputs &amp; Summary'!$D$5,0,IF(BC$1&gt;VLOOKUP($G125,Lists!$J$17:$K$21,2),IF($M125=Lists!$H$3,IF($K125&lt;1,(($S125/$K125)*((1+'Inputs &amp; Summary'!$D$7)^BC$1)),((INT(BC$1/$K125)-INT((BC$1-1)/$K125))*$S125*((1+'Inputs &amp; Summary'!$D$7)^BC$1))),(_xlfn.WEIBULL.DIST(BC$1,$L125,$K125,FALSE)*$S125*((1+'Inputs &amp; Summary'!$D$7)^BC$1))),IF($M125=Lists!$H$3,IF($K125&lt;1,((($R125*(1-$E125)+$Q125*(1-$F125))/$K125)*((1+'Inputs &amp; Summary'!$D$7)^BC$1)),((INT(BC$1/$K125)-INT((BC$1-1)/$K125))*($R125*(1-$E125)+$Q125*(1-$F125))*((1+'Inputs &amp; Summary'!$D$7)^BC$1))),((_xlfn.WEIBULL.DIST(BC$1,$L125,$K125,FALSE)*($R125*(1-$E125)+$Q125*(1-$F125))*((1+'Inputs &amp; Summary'!$D$7)^BC$1))))))</f>
        <v>0</v>
      </c>
      <c r="BD125" s="248">
        <f>$D125*IF(BD$1&gt;'Inputs &amp; Summary'!$D$5,0,IF(BD$1&gt;VLOOKUP($G125,Lists!$J$17:$K$21,2),IF($M125=Lists!$H$3,IF($K125&lt;1,(($S125/$K125)*((1+'Inputs &amp; Summary'!$D$7)^BD$1)),((INT(BD$1/$K125)-INT((BD$1-1)/$K125))*$S125*((1+'Inputs &amp; Summary'!$D$7)^BD$1))),(_xlfn.WEIBULL.DIST(BD$1,$L125,$K125,FALSE)*$S125*((1+'Inputs &amp; Summary'!$D$7)^BD$1))),IF($M125=Lists!$H$3,IF($K125&lt;1,((($R125*(1-$E125)+$Q125*(1-$F125))/$K125)*((1+'Inputs &amp; Summary'!$D$7)^BD$1)),((INT(BD$1/$K125)-INT((BD$1-1)/$K125))*($R125*(1-$E125)+$Q125*(1-$F125))*((1+'Inputs &amp; Summary'!$D$7)^BD$1))),((_xlfn.WEIBULL.DIST(BD$1,$L125,$K125,FALSE)*($R125*(1-$E125)+$Q125*(1-$F125))*((1+'Inputs &amp; Summary'!$D$7)^BD$1))))))</f>
        <v>0</v>
      </c>
      <c r="BE125" s="248">
        <f>$D125*IF(BE$1&gt;'Inputs &amp; Summary'!$D$5,0,IF(BE$1&gt;VLOOKUP($G125,Lists!$J$17:$K$21,2),IF($M125=Lists!$H$3,IF($K125&lt;1,(($S125/$K125)*((1+'Inputs &amp; Summary'!$D$7)^BE$1)),((INT(BE$1/$K125)-INT((BE$1-1)/$K125))*$S125*((1+'Inputs &amp; Summary'!$D$7)^BE$1))),(_xlfn.WEIBULL.DIST(BE$1,$L125,$K125,FALSE)*$S125*((1+'Inputs &amp; Summary'!$D$7)^BE$1))),IF($M125=Lists!$H$3,IF($K125&lt;1,((($R125*(1-$E125)+$Q125*(1-$F125))/$K125)*((1+'Inputs &amp; Summary'!$D$7)^BE$1)),((INT(BE$1/$K125)-INT((BE$1-1)/$K125))*($R125*(1-$E125)+$Q125*(1-$F125))*((1+'Inputs &amp; Summary'!$D$7)^BE$1))),((_xlfn.WEIBULL.DIST(BE$1,$L125,$K125,FALSE)*($R125*(1-$E125)+$Q125*(1-$F125))*((1+'Inputs &amp; Summary'!$D$7)^BE$1))))))</f>
        <v>0</v>
      </c>
      <c r="BF125" s="248">
        <f>$D125*IF(BF$1&gt;'Inputs &amp; Summary'!$D$5,0,IF(BF$1&gt;VLOOKUP($G125,Lists!$J$17:$K$21,2),IF($M125=Lists!$H$3,IF($K125&lt;1,(($S125/$K125)*((1+'Inputs &amp; Summary'!$D$7)^BF$1)),((INT(BF$1/$K125)-INT((BF$1-1)/$K125))*$S125*((1+'Inputs &amp; Summary'!$D$7)^BF$1))),(_xlfn.WEIBULL.DIST(BF$1,$L125,$K125,FALSE)*$S125*((1+'Inputs &amp; Summary'!$D$7)^BF$1))),IF($M125=Lists!$H$3,IF($K125&lt;1,((($R125*(1-$E125)+$Q125*(1-$F125))/$K125)*((1+'Inputs &amp; Summary'!$D$7)^BF$1)),((INT(BF$1/$K125)-INT((BF$1-1)/$K125))*($R125*(1-$E125)+$Q125*(1-$F125))*((1+'Inputs &amp; Summary'!$D$7)^BF$1))),((_xlfn.WEIBULL.DIST(BF$1,$L125,$K125,FALSE)*($R125*(1-$E125)+$Q125*(1-$F125))*((1+'Inputs &amp; Summary'!$D$7)^BF$1))))))</f>
        <v>0</v>
      </c>
      <c r="BG125" s="248">
        <f>$D125*IF(BG$1&gt;'Inputs &amp; Summary'!$D$5,0,IF(BG$1&gt;VLOOKUP($G125,Lists!$J$17:$K$21,2),IF($M125=Lists!$H$3,IF($K125&lt;1,(($S125/$K125)*((1+'Inputs &amp; Summary'!$D$7)^BG$1)),((INT(BG$1/$K125)-INT((BG$1-1)/$K125))*$S125*((1+'Inputs &amp; Summary'!$D$7)^BG$1))),(_xlfn.WEIBULL.DIST(BG$1,$L125,$K125,FALSE)*$S125*((1+'Inputs &amp; Summary'!$D$7)^BG$1))),IF($M125=Lists!$H$3,IF($K125&lt;1,((($R125*(1-$E125)+$Q125*(1-$F125))/$K125)*((1+'Inputs &amp; Summary'!$D$7)^BG$1)),((INT(BG$1/$K125)-INT((BG$1-1)/$K125))*($R125*(1-$E125)+$Q125*(1-$F125))*((1+'Inputs &amp; Summary'!$D$7)^BG$1))),((_xlfn.WEIBULL.DIST(BG$1,$L125,$K125,FALSE)*($R125*(1-$E125)+$Q125*(1-$F125))*((1+'Inputs &amp; Summary'!$D$7)^BG$1))))))</f>
        <v>0</v>
      </c>
      <c r="BH125" s="248">
        <f>$D125*IF(BH$1&gt;'Inputs &amp; Summary'!$D$5,0,IF(BH$1&gt;VLOOKUP($G125,Lists!$J$17:$K$21,2),IF($M125=Lists!$H$3,IF($K125&lt;1,(($S125/$K125)*((1+'Inputs &amp; Summary'!$D$7)^BH$1)),((INT(BH$1/$K125)-INT((BH$1-1)/$K125))*$S125*((1+'Inputs &amp; Summary'!$D$7)^BH$1))),(_xlfn.WEIBULL.DIST(BH$1,$L125,$K125,FALSE)*$S125*((1+'Inputs &amp; Summary'!$D$7)^BH$1))),IF($M125=Lists!$H$3,IF($K125&lt;1,((($R125*(1-$E125)+$Q125*(1-$F125))/$K125)*((1+'Inputs &amp; Summary'!$D$7)^BH$1)),((INT(BH$1/$K125)-INT((BH$1-1)/$K125))*($R125*(1-$E125)+$Q125*(1-$F125))*((1+'Inputs &amp; Summary'!$D$7)^BH$1))),((_xlfn.WEIBULL.DIST(BH$1,$L125,$K125,FALSE)*($R125*(1-$E125)+$Q125*(1-$F125))*((1+'Inputs &amp; Summary'!$D$7)^BH$1))))))</f>
        <v>0</v>
      </c>
      <c r="BI125" s="248">
        <f>$D125*IF(BI$1&gt;'Inputs &amp; Summary'!$D$5,0,IF(BI$1&gt;VLOOKUP($G125,Lists!$J$17:$K$21,2),IF($M125=Lists!$H$3,IF($K125&lt;1,(($S125/$K125)*((1+'Inputs &amp; Summary'!$D$7)^BI$1)),((INT(BI$1/$K125)-INT((BI$1-1)/$K125))*$S125*((1+'Inputs &amp; Summary'!$D$7)^BI$1))),(_xlfn.WEIBULL.DIST(BI$1,$L125,$K125,FALSE)*$S125*((1+'Inputs &amp; Summary'!$D$7)^BI$1))),IF($M125=Lists!$H$3,IF($K125&lt;1,((($R125*(1-$E125)+$Q125*(1-$F125))/$K125)*((1+'Inputs &amp; Summary'!$D$7)^BI$1)),((INT(BI$1/$K125)-INT((BI$1-1)/$K125))*($R125*(1-$E125)+$Q125*(1-$F125))*((1+'Inputs &amp; Summary'!$D$7)^BI$1))),((_xlfn.WEIBULL.DIST(BI$1,$L125,$K125,FALSE)*($R125*(1-$E125)+$Q125*(1-$F125))*((1+'Inputs &amp; Summary'!$D$7)^BI$1))))))</f>
        <v>0</v>
      </c>
      <c r="BJ125" s="248">
        <f>$D125*IF(BJ$1&gt;'Inputs &amp; Summary'!$D$5,0,IF(BJ$1&gt;VLOOKUP($G125,Lists!$J$17:$K$21,2),IF($M125=Lists!$H$3,IF($K125&lt;1,(($S125/$K125)*((1+'Inputs &amp; Summary'!$D$7)^BJ$1)),((INT(BJ$1/$K125)-INT((BJ$1-1)/$K125))*$S125*((1+'Inputs &amp; Summary'!$D$7)^BJ$1))),(_xlfn.WEIBULL.DIST(BJ$1,$L125,$K125,FALSE)*$S125*((1+'Inputs &amp; Summary'!$D$7)^BJ$1))),IF($M125=Lists!$H$3,IF($K125&lt;1,((($R125*(1-$E125)+$Q125*(1-$F125))/$K125)*((1+'Inputs &amp; Summary'!$D$7)^BJ$1)),((INT(BJ$1/$K125)-INT((BJ$1-1)/$K125))*($R125*(1-$E125)+$Q125*(1-$F125))*((1+'Inputs &amp; Summary'!$D$7)^BJ$1))),((_xlfn.WEIBULL.DIST(BJ$1,$L125,$K125,FALSE)*($R125*(1-$E125)+$Q125*(1-$F125))*((1+'Inputs &amp; Summary'!$D$7)^BJ$1))))))</f>
        <v>0</v>
      </c>
      <c r="BK125" s="248">
        <f>$D125*IF(BK$1&gt;'Inputs &amp; Summary'!$D$5,0,IF(BK$1&gt;VLOOKUP($G125,Lists!$J$17:$K$21,2),IF($M125=Lists!$H$3,IF($K125&lt;1,(($S125/$K125)*((1+'Inputs &amp; Summary'!$D$7)^BK$1)),((INT(BK$1/$K125)-INT((BK$1-1)/$K125))*$S125*((1+'Inputs &amp; Summary'!$D$7)^BK$1))),(_xlfn.WEIBULL.DIST(BK$1,$L125,$K125,FALSE)*$S125*((1+'Inputs &amp; Summary'!$D$7)^BK$1))),IF($M125=Lists!$H$3,IF($K125&lt;1,((($R125*(1-$E125)+$Q125*(1-$F125))/$K125)*((1+'Inputs &amp; Summary'!$D$7)^BK$1)),((INT(BK$1/$K125)-INT((BK$1-1)/$K125))*($R125*(1-$E125)+$Q125*(1-$F125))*((1+'Inputs &amp; Summary'!$D$7)^BK$1))),((_xlfn.WEIBULL.DIST(BK$1,$L125,$K125,FALSE)*($R125*(1-$E125)+$Q125*(1-$F125))*((1+'Inputs &amp; Summary'!$D$7)^BK$1))))))</f>
        <v>0</v>
      </c>
      <c r="BL125" s="248">
        <f>$D125*IF(BL$1&gt;'Inputs &amp; Summary'!$D$5,0,IF(BL$1&gt;VLOOKUP($G125,Lists!$J$17:$K$21,2),IF($M125=Lists!$H$3,IF($K125&lt;1,(($S125/$K125)*((1+'Inputs &amp; Summary'!$D$7)^BL$1)),((INT(BL$1/$K125)-INT((BL$1-1)/$K125))*$S125*((1+'Inputs &amp; Summary'!$D$7)^BL$1))),(_xlfn.WEIBULL.DIST(BL$1,$L125,$K125,FALSE)*$S125*((1+'Inputs &amp; Summary'!$D$7)^BL$1))),IF($M125=Lists!$H$3,IF($K125&lt;1,((($R125*(1-$E125)+$Q125*(1-$F125))/$K125)*((1+'Inputs &amp; Summary'!$D$7)^BL$1)),((INT(BL$1/$K125)-INT((BL$1-1)/$K125))*($R125*(1-$E125)+$Q125*(1-$F125))*((1+'Inputs &amp; Summary'!$D$7)^BL$1))),((_xlfn.WEIBULL.DIST(BL$1,$L125,$K125,FALSE)*($R125*(1-$E125)+$Q125*(1-$F125))*((1+'Inputs &amp; Summary'!$D$7)^BL$1))))))</f>
        <v>0</v>
      </c>
    </row>
    <row r="126" spans="1:64" x14ac:dyDescent="0.3">
      <c r="A126" s="236" t="s">
        <v>164</v>
      </c>
      <c r="B126" s="117" t="str">
        <f>IF('Inputs &amp; Summary'!$D$15=Lists!$E$3,INDEX('Residential Rooftop Details'!$A$30:$X$158,MATCH('Cash Flow'!$A126,'Residential Rooftop Details'!$A$30:$A$158,0),COLUMN(B$1)),IF('Inputs &amp; Summary'!$D$15=Lists!$E$4,INDEX('Commercial Rooftop Details'!$A$30:$V$158,MATCH('Cash Flow'!$A126,'Commercial Rooftop Details'!$A$30:$A$158,0),COLUMN(B$1)),INDEX('Ground-Mount Details'!$A$30:$V$158,MATCH('Cash Flow'!$A126,'Ground-Mount Details'!$A$30:$A$158,0),COLUMN(B$1))))</f>
        <v>Preventive</v>
      </c>
      <c r="C126" s="117" t="str">
        <f>IF('Inputs &amp; Summary'!$D$15=Lists!$E$3,INDEX('Residential Rooftop Details'!$A$30:$X$158,MATCH('Cash Flow'!$A126,'Residential Rooftop Details'!$A$30:$A$158,0),COLUMN(C$1)),IF('Inputs &amp; Summary'!$D$15=Lists!$E$4,INDEX('Commercial Rooftop Details'!$A$30:$V$158,MATCH('Cash Flow'!$A126,'Commercial Rooftop Details'!$A$30:$A$158,0),COLUMN(C$1)),INDEX('Ground-Mount Details'!$A$30:$V$158,MATCH('Cash Flow'!$A126,'Ground-Mount Details'!$A$30:$A$158,0),COLUMN(C$1))))</f>
        <v>PV Array</v>
      </c>
      <c r="D126" s="117">
        <f>IF('Inputs &amp; Summary'!$D$15=Lists!$E$3,INDEX('Residential Rooftop Details'!$A$30:$X$158,MATCH('Cash Flow'!$A126,'Residential Rooftop Details'!$A$30:$A$158,0),COLUMN(D$1)),IF('Inputs &amp; Summary'!$D$15=Lists!$E$4,INDEX('Commercial Rooftop Details'!$A$30:$V$158,MATCH('Cash Flow'!$A126,'Commercial Rooftop Details'!$A$30:$A$158,0),COLUMN(D$1)),INDEX('Ground-Mount Details'!$A$30:$V$158,MATCH('Cash Flow'!$A126,'Ground-Mount Details'!$A$30:$A$158,0),COLUMN(D$1))))</f>
        <v>0</v>
      </c>
      <c r="E126" s="117">
        <f>IF('Inputs &amp; Summary'!$D$15=Lists!$E$3,INDEX('Residential Rooftop Details'!$A$30:$X$158,MATCH('Cash Flow'!$A126,'Residential Rooftop Details'!$A$30:$A$158,0),COLUMN(E$1)),IF('Inputs &amp; Summary'!$D$15=Lists!$E$4,INDEX('Commercial Rooftop Details'!$A$30:$V$158,MATCH('Cash Flow'!$A126,'Commercial Rooftop Details'!$A$30:$A$158,0),COLUMN(E$1)),INDEX('Ground-Mount Details'!$A$30:$V$158,MATCH('Cash Flow'!$A126,'Ground-Mount Details'!$A$30:$A$158,0),COLUMN(E$1))))</f>
        <v>0</v>
      </c>
      <c r="F126" s="117">
        <f>IF('Inputs &amp; Summary'!$D$15=Lists!$E$3,INDEX('Residential Rooftop Details'!$A$30:$X$158,MATCH('Cash Flow'!$A126,'Residential Rooftop Details'!$A$30:$A$158,0),COLUMN(F$1)),IF('Inputs &amp; Summary'!$D$15=Lists!$E$4,INDEX('Commercial Rooftop Details'!$A$30:$V$158,MATCH('Cash Flow'!$A126,'Commercial Rooftop Details'!$A$30:$A$158,0),COLUMN(F$1)),INDEX('Ground-Mount Details'!$A$30:$V$158,MATCH('Cash Flow'!$A126,'Ground-Mount Details'!$A$30:$A$158,0),COLUMN(F$1))))</f>
        <v>0</v>
      </c>
      <c r="G126" s="237" t="str">
        <f>IF('Inputs &amp; Summary'!$D$15=Lists!$E$3,INDEX('Residential Rooftop Details'!$A$30:$X$158,MATCH('Cash Flow'!$A126,'Residential Rooftop Details'!$A$30:$A$158,0),COLUMN(G$1)),IF('Inputs &amp; Summary'!$D$15=Lists!$E$4,INDEX('Commercial Rooftop Details'!$A$30:$V$158,MATCH('Cash Flow'!$A126,'Commercial Rooftop Details'!$A$30:$A$158,0),COLUMN(G$1)),INDEX('Ground-Mount Details'!$A$30:$V$158,MATCH('Cash Flow'!$A126,'Ground-Mount Details'!$A$30:$A$158,0),COLUMN(G$1))))</f>
        <v>N/A</v>
      </c>
      <c r="H126" s="237" t="str">
        <f>IF('Inputs &amp; Summary'!$D$15=Lists!$E$3,INDEX('Residential Rooftop Details'!$A$30:$X$158,MATCH('Cash Flow'!$A126,'Residential Rooftop Details'!$A$30:$A$158,0),COLUMN(H$1)),IF('Inputs &amp; Summary'!$D$15=Lists!$E$4,INDEX('Commercial Rooftop Details'!$A$30:$V$158,MATCH('Cash Flow'!$A126,'Commercial Rooftop Details'!$A$30:$A$158,0),COLUMN(H$1)),INDEX('Ground-Mount Details'!$A$30:$V$158,MATCH('Cash Flow'!$A126,'Ground-Mount Details'!$A$30:$A$158,0),COLUMN(H$1))))</f>
        <v>rows</v>
      </c>
      <c r="I126" s="237" t="str">
        <f>IF('Inputs &amp; Summary'!$D$15=Lists!$E$3,INDEX('Residential Rooftop Details'!$A$30:$X$158,MATCH('Cash Flow'!$A126,'Residential Rooftop Details'!$A$30:$A$158,0),COLUMN(I$1)),IF('Inputs &amp; Summary'!$D$15=Lists!$E$4,INDEX('Commercial Rooftop Details'!$A$30:$V$158,MATCH('Cash Flow'!$A126,'Commercial Rooftop Details'!$A$30:$A$158,0),COLUMN(I$1)),INDEX('Ground-Mount Details'!$A$30:$V$158,MATCH('Cash Flow'!$A126,'Ground-Mount Details'!$A$30:$A$158,0),COLUMN(I$1))))</f>
        <v>Inspector</v>
      </c>
      <c r="J126" s="238">
        <f>IF('Inputs &amp; Summary'!$D$15=Lists!$E$3,INDEX('Residential Rooftop Details'!$A$30:$X$158,MATCH('Cash Flow'!$A126,'Residential Rooftop Details'!$A$30:$A$158,0),COLUMN(J$1)),IF('Inputs &amp; Summary'!$D$15=Lists!$E$4,INDEX('Commercial Rooftop Details'!$A$30:$V$158,MATCH('Cash Flow'!$A126,'Commercial Rooftop Details'!$A$30:$A$158,0),COLUMN(J$1)),INDEX('Ground-Mount Details'!$A$30:$V$158,MATCH('Cash Flow'!$A126,'Ground-Mount Details'!$A$30:$A$158,0),COLUMN(J$1))))</f>
        <v>25.173076923076923</v>
      </c>
      <c r="K126" s="239">
        <f>IF('Inputs &amp; Summary'!$D$15=Lists!$E$3,INDEX('Residential Rooftop Details'!$A$30:$X$158,MATCH('Cash Flow'!$A126,'Residential Rooftop Details'!$A$30:$A$158,0),COLUMN(K$1)),IF('Inputs &amp; Summary'!$D$15=Lists!$E$4,INDEX('Commercial Rooftop Details'!$A$30:$V$158,MATCH('Cash Flow'!$A126,'Commercial Rooftop Details'!$A$30:$A$158,0),COLUMN(K$1)),INDEX('Ground-Mount Details'!$A$30:$V$158,MATCH('Cash Flow'!$A126,'Ground-Mount Details'!$A$30:$A$158,0),COLUMN(K$1))))</f>
        <v>1</v>
      </c>
      <c r="L126" s="239">
        <f>IF('Inputs &amp; Summary'!$D$15=Lists!$E$3,INDEX('Residential Rooftop Details'!$A$30:$X$158,MATCH('Cash Flow'!$A126,'Residential Rooftop Details'!$A$30:$A$158,0),COLUMN(L$1)),IF('Inputs &amp; Summary'!$D$15=Lists!$E$4,INDEX('Commercial Rooftop Details'!$A$30:$V$158,MATCH('Cash Flow'!$A126,'Commercial Rooftop Details'!$A$30:$A$158,0),COLUMN(L$1)),INDEX('Ground-Mount Details'!$A$30:$V$158,MATCH('Cash Flow'!$A126,'Ground-Mount Details'!$A$30:$A$158,0),COLUMN(L$1))))</f>
        <v>1</v>
      </c>
      <c r="M126" s="238" t="str">
        <f>IF('Inputs &amp; Summary'!$D$15=Lists!$E$3,INDEX('Residential Rooftop Details'!$A$30:$X$158,MATCH('Cash Flow'!$A126,'Residential Rooftop Details'!$A$30:$A$158,0),COLUMN(M$1)),IF('Inputs &amp; Summary'!$D$15=Lists!$E$4,INDEX('Commercial Rooftop Details'!$A$30:$V$158,MATCH('Cash Flow'!$A126,'Commercial Rooftop Details'!$A$30:$A$158,0),COLUMN(M$1)),INDEX('Ground-Mount Details'!$A$30:$V$158,MATCH('Cash Flow'!$A126,'Ground-Mount Details'!$A$30:$A$158,0),COLUMN(M$1))))</f>
        <v>interval</v>
      </c>
      <c r="N126" s="240">
        <f>IF('Inputs &amp; Summary'!$D$15=Lists!$E$3,INDEX('Residential Rooftop Details'!$A$30:$X$158,MATCH('Cash Flow'!$A126,'Residential Rooftop Details'!$A$30:$A$158,0),COLUMN(N$1)),IF('Inputs &amp; Summary'!$D$15=Lists!$E$4,INDEX('Commercial Rooftop Details'!$A$30:$V$158,MATCH('Cash Flow'!$A126,'Commercial Rooftop Details'!$A$30:$A$158,0),COLUMN(N$1)),INDEX('Ground-Mount Details'!$A$30:$V$158,MATCH('Cash Flow'!$A126,'Ground-Mount Details'!$A$30:$A$158,0),COLUMN(N$1))))</f>
        <v>103.04449648711943</v>
      </c>
      <c r="O126" s="239">
        <f>IF('Inputs &amp; Summary'!$D$15=Lists!$E$3,INDEX('Residential Rooftop Details'!$A$30:$X$158,MATCH('Cash Flow'!$A126,'Residential Rooftop Details'!$A$30:$A$158,0),COLUMN(O$1)),IF('Inputs &amp; Summary'!$D$15=Lists!$E$4,INDEX('Commercial Rooftop Details'!$A$30:$V$158,MATCH('Cash Flow'!$A126,'Commercial Rooftop Details'!$A$30:$A$158,0),COLUMN(O$1)),INDEX('Ground-Mount Details'!$A$30:$V$158,MATCH('Cash Flow'!$A126,'Ground-Mount Details'!$A$30:$A$158,0),COLUMN(O$1))))</f>
        <v>0.08</v>
      </c>
      <c r="P126" s="241">
        <f>IF('Inputs &amp; Summary'!$D$15=Lists!$E$3,INDEX('Residential Rooftop Details'!$A$30:$X$158,MATCH('Cash Flow'!$A126,'Residential Rooftop Details'!$A$30:$A$158,0),COLUMN(P$1)),IF('Inputs &amp; Summary'!$D$15=Lists!$E$4,INDEX('Commercial Rooftop Details'!$A$30:$V$158,MATCH('Cash Flow'!$A126,'Commercial Rooftop Details'!$A$30:$A$158,0),COLUMN(P$1)),INDEX('Ground-Mount Details'!$A$30:$V$158,MATCH('Cash Flow'!$A126,'Ground-Mount Details'!$A$30:$A$158,0),COLUMN(P$1))))</f>
        <v>0</v>
      </c>
      <c r="Q126" s="242">
        <f>IF('Inputs &amp; Summary'!$D$15=Lists!$E$3,INDEX('Residential Rooftop Details'!$A$30:$X$158,MATCH('Cash Flow'!$A126,'Residential Rooftop Details'!$A$30:$A$158,0),COLUMN(Q$1)),IF('Inputs &amp; Summary'!$D$15=Lists!$E$4,INDEX('Commercial Rooftop Details'!$A$30:$V$158,MATCH('Cash Flow'!$A126,'Commercial Rooftop Details'!$A$30:$A$158,0),COLUMN(Q$1)),INDEX('Ground-Mount Details'!$A$30:$V$158,MATCH('Cash Flow'!$A126,'Ground-Mount Details'!$A$30:$A$158,0),COLUMN(Q$1))))</f>
        <v>207.51576292559901</v>
      </c>
      <c r="R126" s="242">
        <f>IF('Inputs &amp; Summary'!$D$15=Lists!$E$3,INDEX('Residential Rooftop Details'!$A$30:$X$158,MATCH('Cash Flow'!$A126,'Residential Rooftop Details'!$A$30:$A$158,0),COLUMN(R$1)),IF('Inputs &amp; Summary'!$D$15=Lists!$E$4,INDEX('Commercial Rooftop Details'!$A$30:$V$158,MATCH('Cash Flow'!$A126,'Commercial Rooftop Details'!$A$30:$A$158,0),COLUMN(R$1)),INDEX('Ground-Mount Details'!$A$30:$V$158,MATCH('Cash Flow'!$A126,'Ground-Mount Details'!$A$30:$A$158,0),COLUMN(R$1))))</f>
        <v>0</v>
      </c>
      <c r="S126" s="243">
        <f>IF('Inputs &amp; Summary'!$D$15=Lists!$E$3,INDEX('Residential Rooftop Details'!$A$30:$X$158,MATCH('Cash Flow'!$A126,'Residential Rooftop Details'!$A$30:$A$158,0),COLUMN(S$1)),IF('Inputs &amp; Summary'!$D$15=Lists!$E$4,INDEX('Commercial Rooftop Details'!$A$30:$V$158,MATCH('Cash Flow'!$A126,'Commercial Rooftop Details'!$A$30:$A$158,0),COLUMN(S$1)),INDEX('Ground-Mount Details'!$A$30:$V$158,MATCH('Cash Flow'!$A126,'Ground-Mount Details'!$A$30:$A$158,0),COLUMN(S$1))))</f>
        <v>0</v>
      </c>
      <c r="T126" s="238">
        <f>IF('Inputs &amp; Summary'!$D$15=Lists!$E$3,INDEX('Residential Rooftop Details'!$A$30:$X$158,MATCH('Cash Flow'!$A126,'Residential Rooftop Details'!$A$30:$A$158,0),COLUMN(T$1)),IF('Inputs &amp; Summary'!$D$15=Lists!$E$4,INDEX('Commercial Rooftop Details'!$A$30:$V$158,MATCH('Cash Flow'!$A126,'Commercial Rooftop Details'!$A$30:$A$158,0),COLUMN(T$1)),INDEX('Ground-Mount Details'!$A$30:$V$158,MATCH('Cash Flow'!$A126,'Ground-Mount Details'!$A$30:$A$158,0),COLUMN(T$1))))</f>
        <v>0</v>
      </c>
      <c r="U126" s="244">
        <f>IF('Inputs &amp; Summary'!$D$15=Lists!$E$3,INDEX('Residential Rooftop Details'!$A$30:$X$158,MATCH('Cash Flow'!$A126,'Residential Rooftop Details'!$A$30:$A$158,0),COLUMN(U$1)),IF('Inputs &amp; Summary'!$D$15=Lists!$E$4,INDEX('Commercial Rooftop Details'!$A$30:$V$158,MATCH('Cash Flow'!$A126,'Commercial Rooftop Details'!$A$30:$A$158,0),COLUMN(U$1)),INDEX('Ground-Mount Details'!$A$30:$V$158,MATCH('Cash Flow'!$A126,'Ground-Mount Details'!$A$30:$A$158,0),COLUMN(U$1))))</f>
        <v>0</v>
      </c>
      <c r="V126" s="245">
        <f t="shared" si="10"/>
        <v>0</v>
      </c>
      <c r="W126" s="245">
        <f>NPV('Inputs &amp; Summary'!$D$6,Y126:BL126)</f>
        <v>0</v>
      </c>
      <c r="X126" s="246">
        <f t="shared" si="9"/>
        <v>0</v>
      </c>
      <c r="Y126" s="248">
        <f>$D126*IF(Y$1&gt;'Inputs &amp; Summary'!$D$5,0,IF(Y$1&gt;VLOOKUP($G126,Lists!$J$17:$K$21,2),IF($M126=Lists!$H$3,IF($K126&lt;1,(($S126/$K126)*((1+'Inputs &amp; Summary'!$D$7)^Y$1)),((INT(Y$1/$K126)-INT((Y$1-1)/$K126))*$S126*((1+'Inputs &amp; Summary'!$D$7)^Y$1))),(_xlfn.WEIBULL.DIST(Y$1,$L126,$K126,FALSE)*$S126*((1+'Inputs &amp; Summary'!$D$7)^Y$1))),IF($M126=Lists!$H$3,IF($K126&lt;1,((($R126*(1-$E126)+$Q126*(1-$F126))/$K126)*((1+'Inputs &amp; Summary'!$D$7)^Y$1)),((INT(Y$1/$K126)-INT((Y$1-1)/$K126))*($R126*(1-$E126)+$Q126*(1-$F126))*((1+'Inputs &amp; Summary'!$D$7)^Y$1))),((_xlfn.WEIBULL.DIST(Y$1,$L126,$K126,FALSE)*($R126*(1-$E126)+$Q126*(1-$F126))*((1+'Inputs &amp; Summary'!$D$7)^Y$1))))))</f>
        <v>0</v>
      </c>
      <c r="Z126" s="248">
        <f>$D126*IF(Z$1&gt;'Inputs &amp; Summary'!$D$5,0,IF(Z$1&gt;VLOOKUP($G126,Lists!$J$17:$K$21,2),IF($M126=Lists!$H$3,IF($K126&lt;1,(($S126/$K126)*((1+'Inputs &amp; Summary'!$D$7)^Z$1)),((INT(Z$1/$K126)-INT((Z$1-1)/$K126))*$S126*((1+'Inputs &amp; Summary'!$D$7)^Z$1))),(_xlfn.WEIBULL.DIST(Z$1,$L126,$K126,FALSE)*$S126*((1+'Inputs &amp; Summary'!$D$7)^Z$1))),IF($M126=Lists!$H$3,IF($K126&lt;1,((($R126*(1-$E126)+$Q126*(1-$F126))/$K126)*((1+'Inputs &amp; Summary'!$D$7)^Z$1)),((INT(Z$1/$K126)-INT((Z$1-1)/$K126))*($R126*(1-$E126)+$Q126*(1-$F126))*((1+'Inputs &amp; Summary'!$D$7)^Z$1))),((_xlfn.WEIBULL.DIST(Z$1,$L126,$K126,FALSE)*($R126*(1-$E126)+$Q126*(1-$F126))*((1+'Inputs &amp; Summary'!$D$7)^Z$1))))))</f>
        <v>0</v>
      </c>
      <c r="AA126" s="248">
        <f>$D126*IF(AA$1&gt;'Inputs &amp; Summary'!$D$5,0,IF(AA$1&gt;VLOOKUP($G126,Lists!$J$17:$K$21,2),IF($M126=Lists!$H$3,IF($K126&lt;1,(($S126/$K126)*((1+'Inputs &amp; Summary'!$D$7)^AA$1)),((INT(AA$1/$K126)-INT((AA$1-1)/$K126))*$S126*((1+'Inputs &amp; Summary'!$D$7)^AA$1))),(_xlfn.WEIBULL.DIST(AA$1,$L126,$K126,FALSE)*$S126*((1+'Inputs &amp; Summary'!$D$7)^AA$1))),IF($M126=Lists!$H$3,IF($K126&lt;1,((($R126*(1-$E126)+$Q126*(1-$F126))/$K126)*((1+'Inputs &amp; Summary'!$D$7)^AA$1)),((INT(AA$1/$K126)-INT((AA$1-1)/$K126))*($R126*(1-$E126)+$Q126*(1-$F126))*((1+'Inputs &amp; Summary'!$D$7)^AA$1))),((_xlfn.WEIBULL.DIST(AA$1,$L126,$K126,FALSE)*($R126*(1-$E126)+$Q126*(1-$F126))*((1+'Inputs &amp; Summary'!$D$7)^AA$1))))))</f>
        <v>0</v>
      </c>
      <c r="AB126" s="248">
        <f>$D126*IF(AB$1&gt;'Inputs &amp; Summary'!$D$5,0,IF(AB$1&gt;VLOOKUP($G126,Lists!$J$17:$K$21,2),IF($M126=Lists!$H$3,IF($K126&lt;1,(($S126/$K126)*((1+'Inputs &amp; Summary'!$D$7)^AB$1)),((INT(AB$1/$K126)-INT((AB$1-1)/$K126))*$S126*((1+'Inputs &amp; Summary'!$D$7)^AB$1))),(_xlfn.WEIBULL.DIST(AB$1,$L126,$K126,FALSE)*$S126*((1+'Inputs &amp; Summary'!$D$7)^AB$1))),IF($M126=Lists!$H$3,IF($K126&lt;1,((($R126*(1-$E126)+$Q126*(1-$F126))/$K126)*((1+'Inputs &amp; Summary'!$D$7)^AB$1)),((INT(AB$1/$K126)-INT((AB$1-1)/$K126))*($R126*(1-$E126)+$Q126*(1-$F126))*((1+'Inputs &amp; Summary'!$D$7)^AB$1))),((_xlfn.WEIBULL.DIST(AB$1,$L126,$K126,FALSE)*($R126*(1-$E126)+$Q126*(1-$F126))*((1+'Inputs &amp; Summary'!$D$7)^AB$1))))))</f>
        <v>0</v>
      </c>
      <c r="AC126" s="248">
        <f>$D126*IF(AC$1&gt;'Inputs &amp; Summary'!$D$5,0,IF(AC$1&gt;VLOOKUP($G126,Lists!$J$17:$K$21,2),IF($M126=Lists!$H$3,IF($K126&lt;1,(($S126/$K126)*((1+'Inputs &amp; Summary'!$D$7)^AC$1)),((INT(AC$1/$K126)-INT((AC$1-1)/$K126))*$S126*((1+'Inputs &amp; Summary'!$D$7)^AC$1))),(_xlfn.WEIBULL.DIST(AC$1,$L126,$K126,FALSE)*$S126*((1+'Inputs &amp; Summary'!$D$7)^AC$1))),IF($M126=Lists!$H$3,IF($K126&lt;1,((($R126*(1-$E126)+$Q126*(1-$F126))/$K126)*((1+'Inputs &amp; Summary'!$D$7)^AC$1)),((INT(AC$1/$K126)-INT((AC$1-1)/$K126))*($R126*(1-$E126)+$Q126*(1-$F126))*((1+'Inputs &amp; Summary'!$D$7)^AC$1))),((_xlfn.WEIBULL.DIST(AC$1,$L126,$K126,FALSE)*($R126*(1-$E126)+$Q126*(1-$F126))*((1+'Inputs &amp; Summary'!$D$7)^AC$1))))))</f>
        <v>0</v>
      </c>
      <c r="AD126" s="248">
        <f>$D126*IF(AD$1&gt;'Inputs &amp; Summary'!$D$5,0,IF(AD$1&gt;VLOOKUP($G126,Lists!$J$17:$K$21,2),IF($M126=Lists!$H$3,IF($K126&lt;1,(($S126/$K126)*((1+'Inputs &amp; Summary'!$D$7)^AD$1)),((INT(AD$1/$K126)-INT((AD$1-1)/$K126))*$S126*((1+'Inputs &amp; Summary'!$D$7)^AD$1))),(_xlfn.WEIBULL.DIST(AD$1,$L126,$K126,FALSE)*$S126*((1+'Inputs &amp; Summary'!$D$7)^AD$1))),IF($M126=Lists!$H$3,IF($K126&lt;1,((($R126*(1-$E126)+$Q126*(1-$F126))/$K126)*((1+'Inputs &amp; Summary'!$D$7)^AD$1)),((INT(AD$1/$K126)-INT((AD$1-1)/$K126))*($R126*(1-$E126)+$Q126*(1-$F126))*((1+'Inputs &amp; Summary'!$D$7)^AD$1))),((_xlfn.WEIBULL.DIST(AD$1,$L126,$K126,FALSE)*($R126*(1-$E126)+$Q126*(1-$F126))*((1+'Inputs &amp; Summary'!$D$7)^AD$1))))))</f>
        <v>0</v>
      </c>
      <c r="AE126" s="248">
        <f>$D126*IF(AE$1&gt;'Inputs &amp; Summary'!$D$5,0,IF(AE$1&gt;VLOOKUP($G126,Lists!$J$17:$K$21,2),IF($M126=Lists!$H$3,IF($K126&lt;1,(($S126/$K126)*((1+'Inputs &amp; Summary'!$D$7)^AE$1)),((INT(AE$1/$K126)-INT((AE$1-1)/$K126))*$S126*((1+'Inputs &amp; Summary'!$D$7)^AE$1))),(_xlfn.WEIBULL.DIST(AE$1,$L126,$K126,FALSE)*$S126*((1+'Inputs &amp; Summary'!$D$7)^AE$1))),IF($M126=Lists!$H$3,IF($K126&lt;1,((($R126*(1-$E126)+$Q126*(1-$F126))/$K126)*((1+'Inputs &amp; Summary'!$D$7)^AE$1)),((INT(AE$1/$K126)-INT((AE$1-1)/$K126))*($R126*(1-$E126)+$Q126*(1-$F126))*((1+'Inputs &amp; Summary'!$D$7)^AE$1))),((_xlfn.WEIBULL.DIST(AE$1,$L126,$K126,FALSE)*($R126*(1-$E126)+$Q126*(1-$F126))*((1+'Inputs &amp; Summary'!$D$7)^AE$1))))))</f>
        <v>0</v>
      </c>
      <c r="AF126" s="248">
        <f>$D126*IF(AF$1&gt;'Inputs &amp; Summary'!$D$5,0,IF(AF$1&gt;VLOOKUP($G126,Lists!$J$17:$K$21,2),IF($M126=Lists!$H$3,IF($K126&lt;1,(($S126/$K126)*((1+'Inputs &amp; Summary'!$D$7)^AF$1)),((INT(AF$1/$K126)-INT((AF$1-1)/$K126))*$S126*((1+'Inputs &amp; Summary'!$D$7)^AF$1))),(_xlfn.WEIBULL.DIST(AF$1,$L126,$K126,FALSE)*$S126*((1+'Inputs &amp; Summary'!$D$7)^AF$1))),IF($M126=Lists!$H$3,IF($K126&lt;1,((($R126*(1-$E126)+$Q126*(1-$F126))/$K126)*((1+'Inputs &amp; Summary'!$D$7)^AF$1)),((INT(AF$1/$K126)-INT((AF$1-1)/$K126))*($R126*(1-$E126)+$Q126*(1-$F126))*((1+'Inputs &amp; Summary'!$D$7)^AF$1))),((_xlfn.WEIBULL.DIST(AF$1,$L126,$K126,FALSE)*($R126*(1-$E126)+$Q126*(1-$F126))*((1+'Inputs &amp; Summary'!$D$7)^AF$1))))))</f>
        <v>0</v>
      </c>
      <c r="AG126" s="248">
        <f>$D126*IF(AG$1&gt;'Inputs &amp; Summary'!$D$5,0,IF(AG$1&gt;VLOOKUP($G126,Lists!$J$17:$K$21,2),IF($M126=Lists!$H$3,IF($K126&lt;1,(($S126/$K126)*((1+'Inputs &amp; Summary'!$D$7)^AG$1)),((INT(AG$1/$K126)-INT((AG$1-1)/$K126))*$S126*((1+'Inputs &amp; Summary'!$D$7)^AG$1))),(_xlfn.WEIBULL.DIST(AG$1,$L126,$K126,FALSE)*$S126*((1+'Inputs &amp; Summary'!$D$7)^AG$1))),IF($M126=Lists!$H$3,IF($K126&lt;1,((($R126*(1-$E126)+$Q126*(1-$F126))/$K126)*((1+'Inputs &amp; Summary'!$D$7)^AG$1)),((INT(AG$1/$K126)-INT((AG$1-1)/$K126))*($R126*(1-$E126)+$Q126*(1-$F126))*((1+'Inputs &amp; Summary'!$D$7)^AG$1))),((_xlfn.WEIBULL.DIST(AG$1,$L126,$K126,FALSE)*($R126*(1-$E126)+$Q126*(1-$F126))*((1+'Inputs &amp; Summary'!$D$7)^AG$1))))))</f>
        <v>0</v>
      </c>
      <c r="AH126" s="248">
        <f>$D126*IF(AH$1&gt;'Inputs &amp; Summary'!$D$5,0,IF(AH$1&gt;VLOOKUP($G126,Lists!$J$17:$K$21,2),IF($M126=Lists!$H$3,IF($K126&lt;1,(($S126/$K126)*((1+'Inputs &amp; Summary'!$D$7)^AH$1)),((INT(AH$1/$K126)-INT((AH$1-1)/$K126))*$S126*((1+'Inputs &amp; Summary'!$D$7)^AH$1))),(_xlfn.WEIBULL.DIST(AH$1,$L126,$K126,FALSE)*$S126*((1+'Inputs &amp; Summary'!$D$7)^AH$1))),IF($M126=Lists!$H$3,IF($K126&lt;1,((($R126*(1-$E126)+$Q126*(1-$F126))/$K126)*((1+'Inputs &amp; Summary'!$D$7)^AH$1)),((INT(AH$1/$K126)-INT((AH$1-1)/$K126))*($R126*(1-$E126)+$Q126*(1-$F126))*((1+'Inputs &amp; Summary'!$D$7)^AH$1))),((_xlfn.WEIBULL.DIST(AH$1,$L126,$K126,FALSE)*($R126*(1-$E126)+$Q126*(1-$F126))*((1+'Inputs &amp; Summary'!$D$7)^AH$1))))))</f>
        <v>0</v>
      </c>
      <c r="AI126" s="248">
        <f>$D126*IF(AI$1&gt;'Inputs &amp; Summary'!$D$5,0,IF(AI$1&gt;VLOOKUP($G126,Lists!$J$17:$K$21,2),IF($M126=Lists!$H$3,IF($K126&lt;1,(($S126/$K126)*((1+'Inputs &amp; Summary'!$D$7)^AI$1)),((INT(AI$1/$K126)-INT((AI$1-1)/$K126))*$S126*((1+'Inputs &amp; Summary'!$D$7)^AI$1))),(_xlfn.WEIBULL.DIST(AI$1,$L126,$K126,FALSE)*$S126*((1+'Inputs &amp; Summary'!$D$7)^AI$1))),IF($M126=Lists!$H$3,IF($K126&lt;1,((($R126*(1-$E126)+$Q126*(1-$F126))/$K126)*((1+'Inputs &amp; Summary'!$D$7)^AI$1)),((INT(AI$1/$K126)-INT((AI$1-1)/$K126))*($R126*(1-$E126)+$Q126*(1-$F126))*((1+'Inputs &amp; Summary'!$D$7)^AI$1))),((_xlfn.WEIBULL.DIST(AI$1,$L126,$K126,FALSE)*($R126*(1-$E126)+$Q126*(1-$F126))*((1+'Inputs &amp; Summary'!$D$7)^AI$1))))))</f>
        <v>0</v>
      </c>
      <c r="AJ126" s="248">
        <f>$D126*IF(AJ$1&gt;'Inputs &amp; Summary'!$D$5,0,IF(AJ$1&gt;VLOOKUP($G126,Lists!$J$17:$K$21,2),IF($M126=Lists!$H$3,IF($K126&lt;1,(($S126/$K126)*((1+'Inputs &amp; Summary'!$D$7)^AJ$1)),((INT(AJ$1/$K126)-INT((AJ$1-1)/$K126))*$S126*((1+'Inputs &amp; Summary'!$D$7)^AJ$1))),(_xlfn.WEIBULL.DIST(AJ$1,$L126,$K126,FALSE)*$S126*((1+'Inputs &amp; Summary'!$D$7)^AJ$1))),IF($M126=Lists!$H$3,IF($K126&lt;1,((($R126*(1-$E126)+$Q126*(1-$F126))/$K126)*((1+'Inputs &amp; Summary'!$D$7)^AJ$1)),((INT(AJ$1/$K126)-INT((AJ$1-1)/$K126))*($R126*(1-$E126)+$Q126*(1-$F126))*((1+'Inputs &amp; Summary'!$D$7)^AJ$1))),((_xlfn.WEIBULL.DIST(AJ$1,$L126,$K126,FALSE)*($R126*(1-$E126)+$Q126*(1-$F126))*((1+'Inputs &amp; Summary'!$D$7)^AJ$1))))))</f>
        <v>0</v>
      </c>
      <c r="AK126" s="248">
        <f>$D126*IF(AK$1&gt;'Inputs &amp; Summary'!$D$5,0,IF(AK$1&gt;VLOOKUP($G126,Lists!$J$17:$K$21,2),IF($M126=Lists!$H$3,IF($K126&lt;1,(($S126/$K126)*((1+'Inputs &amp; Summary'!$D$7)^AK$1)),((INT(AK$1/$K126)-INT((AK$1-1)/$K126))*$S126*((1+'Inputs &amp; Summary'!$D$7)^AK$1))),(_xlfn.WEIBULL.DIST(AK$1,$L126,$K126,FALSE)*$S126*((1+'Inputs &amp; Summary'!$D$7)^AK$1))),IF($M126=Lists!$H$3,IF($K126&lt;1,((($R126*(1-$E126)+$Q126*(1-$F126))/$K126)*((1+'Inputs &amp; Summary'!$D$7)^AK$1)),((INT(AK$1/$K126)-INT((AK$1-1)/$K126))*($R126*(1-$E126)+$Q126*(1-$F126))*((1+'Inputs &amp; Summary'!$D$7)^AK$1))),((_xlfn.WEIBULL.DIST(AK$1,$L126,$K126,FALSE)*($R126*(1-$E126)+$Q126*(1-$F126))*((1+'Inputs &amp; Summary'!$D$7)^AK$1))))))</f>
        <v>0</v>
      </c>
      <c r="AL126" s="248">
        <f>$D126*IF(AL$1&gt;'Inputs &amp; Summary'!$D$5,0,IF(AL$1&gt;VLOOKUP($G126,Lists!$J$17:$K$21,2),IF($M126=Lists!$H$3,IF($K126&lt;1,(($S126/$K126)*((1+'Inputs &amp; Summary'!$D$7)^AL$1)),((INT(AL$1/$K126)-INT((AL$1-1)/$K126))*$S126*((1+'Inputs &amp; Summary'!$D$7)^AL$1))),(_xlfn.WEIBULL.DIST(AL$1,$L126,$K126,FALSE)*$S126*((1+'Inputs &amp; Summary'!$D$7)^AL$1))),IF($M126=Lists!$H$3,IF($K126&lt;1,((($R126*(1-$E126)+$Q126*(1-$F126))/$K126)*((1+'Inputs &amp; Summary'!$D$7)^AL$1)),((INT(AL$1/$K126)-INT((AL$1-1)/$K126))*($R126*(1-$E126)+$Q126*(1-$F126))*((1+'Inputs &amp; Summary'!$D$7)^AL$1))),((_xlfn.WEIBULL.DIST(AL$1,$L126,$K126,FALSE)*($R126*(1-$E126)+$Q126*(1-$F126))*((1+'Inputs &amp; Summary'!$D$7)^AL$1))))))</f>
        <v>0</v>
      </c>
      <c r="AM126" s="248">
        <f>$D126*IF(AM$1&gt;'Inputs &amp; Summary'!$D$5,0,IF(AM$1&gt;VLOOKUP($G126,Lists!$J$17:$K$21,2),IF($M126=Lists!$H$3,IF($K126&lt;1,(($S126/$K126)*((1+'Inputs &amp; Summary'!$D$7)^AM$1)),((INT(AM$1/$K126)-INT((AM$1-1)/$K126))*$S126*((1+'Inputs &amp; Summary'!$D$7)^AM$1))),(_xlfn.WEIBULL.DIST(AM$1,$L126,$K126,FALSE)*$S126*((1+'Inputs &amp; Summary'!$D$7)^AM$1))),IF($M126=Lists!$H$3,IF($K126&lt;1,((($R126*(1-$E126)+$Q126*(1-$F126))/$K126)*((1+'Inputs &amp; Summary'!$D$7)^AM$1)),((INT(AM$1/$K126)-INT((AM$1-1)/$K126))*($R126*(1-$E126)+$Q126*(1-$F126))*((1+'Inputs &amp; Summary'!$D$7)^AM$1))),((_xlfn.WEIBULL.DIST(AM$1,$L126,$K126,FALSE)*($R126*(1-$E126)+$Q126*(1-$F126))*((1+'Inputs &amp; Summary'!$D$7)^AM$1))))))</f>
        <v>0</v>
      </c>
      <c r="AN126" s="248">
        <f>$D126*IF(AN$1&gt;'Inputs &amp; Summary'!$D$5,0,IF(AN$1&gt;VLOOKUP($G126,Lists!$J$17:$K$21,2),IF($M126=Lists!$H$3,IF($K126&lt;1,(($S126/$K126)*((1+'Inputs &amp; Summary'!$D$7)^AN$1)),((INT(AN$1/$K126)-INT((AN$1-1)/$K126))*$S126*((1+'Inputs &amp; Summary'!$D$7)^AN$1))),(_xlfn.WEIBULL.DIST(AN$1,$L126,$K126,FALSE)*$S126*((1+'Inputs &amp; Summary'!$D$7)^AN$1))),IF($M126=Lists!$H$3,IF($K126&lt;1,((($R126*(1-$E126)+$Q126*(1-$F126))/$K126)*((1+'Inputs &amp; Summary'!$D$7)^AN$1)),((INT(AN$1/$K126)-INT((AN$1-1)/$K126))*($R126*(1-$E126)+$Q126*(1-$F126))*((1+'Inputs &amp; Summary'!$D$7)^AN$1))),((_xlfn.WEIBULL.DIST(AN$1,$L126,$K126,FALSE)*($R126*(1-$E126)+$Q126*(1-$F126))*((1+'Inputs &amp; Summary'!$D$7)^AN$1))))))</f>
        <v>0</v>
      </c>
      <c r="AO126" s="248">
        <f>$D126*IF(AO$1&gt;'Inputs &amp; Summary'!$D$5,0,IF(AO$1&gt;VLOOKUP($G126,Lists!$J$17:$K$21,2),IF($M126=Lists!$H$3,IF($K126&lt;1,(($S126/$K126)*((1+'Inputs &amp; Summary'!$D$7)^AO$1)),((INT(AO$1/$K126)-INT((AO$1-1)/$K126))*$S126*((1+'Inputs &amp; Summary'!$D$7)^AO$1))),(_xlfn.WEIBULL.DIST(AO$1,$L126,$K126,FALSE)*$S126*((1+'Inputs &amp; Summary'!$D$7)^AO$1))),IF($M126=Lists!$H$3,IF($K126&lt;1,((($R126*(1-$E126)+$Q126*(1-$F126))/$K126)*((1+'Inputs &amp; Summary'!$D$7)^AO$1)),((INT(AO$1/$K126)-INT((AO$1-1)/$K126))*($R126*(1-$E126)+$Q126*(1-$F126))*((1+'Inputs &amp; Summary'!$D$7)^AO$1))),((_xlfn.WEIBULL.DIST(AO$1,$L126,$K126,FALSE)*($R126*(1-$E126)+$Q126*(1-$F126))*((1+'Inputs &amp; Summary'!$D$7)^AO$1))))))</f>
        <v>0</v>
      </c>
      <c r="AP126" s="248">
        <f>$D126*IF(AP$1&gt;'Inputs &amp; Summary'!$D$5,0,IF(AP$1&gt;VLOOKUP($G126,Lists!$J$17:$K$21,2),IF($M126=Lists!$H$3,IF($K126&lt;1,(($S126/$K126)*((1+'Inputs &amp; Summary'!$D$7)^AP$1)),((INT(AP$1/$K126)-INT((AP$1-1)/$K126))*$S126*((1+'Inputs &amp; Summary'!$D$7)^AP$1))),(_xlfn.WEIBULL.DIST(AP$1,$L126,$K126,FALSE)*$S126*((1+'Inputs &amp; Summary'!$D$7)^AP$1))),IF($M126=Lists!$H$3,IF($K126&lt;1,((($R126*(1-$E126)+$Q126*(1-$F126))/$K126)*((1+'Inputs &amp; Summary'!$D$7)^AP$1)),((INT(AP$1/$K126)-INT((AP$1-1)/$K126))*($R126*(1-$E126)+$Q126*(1-$F126))*((1+'Inputs &amp; Summary'!$D$7)^AP$1))),((_xlfn.WEIBULL.DIST(AP$1,$L126,$K126,FALSE)*($R126*(1-$E126)+$Q126*(1-$F126))*((1+'Inputs &amp; Summary'!$D$7)^AP$1))))))</f>
        <v>0</v>
      </c>
      <c r="AQ126" s="248">
        <f>$D126*IF(AQ$1&gt;'Inputs &amp; Summary'!$D$5,0,IF(AQ$1&gt;VLOOKUP($G126,Lists!$J$17:$K$21,2),IF($M126=Lists!$H$3,IF($K126&lt;1,(($S126/$K126)*((1+'Inputs &amp; Summary'!$D$7)^AQ$1)),((INT(AQ$1/$K126)-INT((AQ$1-1)/$K126))*$S126*((1+'Inputs &amp; Summary'!$D$7)^AQ$1))),(_xlfn.WEIBULL.DIST(AQ$1,$L126,$K126,FALSE)*$S126*((1+'Inputs &amp; Summary'!$D$7)^AQ$1))),IF($M126=Lists!$H$3,IF($K126&lt;1,((($R126*(1-$E126)+$Q126*(1-$F126))/$K126)*((1+'Inputs &amp; Summary'!$D$7)^AQ$1)),((INT(AQ$1/$K126)-INT((AQ$1-1)/$K126))*($R126*(1-$E126)+$Q126*(1-$F126))*((1+'Inputs &amp; Summary'!$D$7)^AQ$1))),((_xlfn.WEIBULL.DIST(AQ$1,$L126,$K126,FALSE)*($R126*(1-$E126)+$Q126*(1-$F126))*((1+'Inputs &amp; Summary'!$D$7)^AQ$1))))))</f>
        <v>0</v>
      </c>
      <c r="AR126" s="248">
        <f>$D126*IF(AR$1&gt;'Inputs &amp; Summary'!$D$5,0,IF(AR$1&gt;VLOOKUP($G126,Lists!$J$17:$K$21,2),IF($M126=Lists!$H$3,IF($K126&lt;1,(($S126/$K126)*((1+'Inputs &amp; Summary'!$D$7)^AR$1)),((INT(AR$1/$K126)-INT((AR$1-1)/$K126))*$S126*((1+'Inputs &amp; Summary'!$D$7)^AR$1))),(_xlfn.WEIBULL.DIST(AR$1,$L126,$K126,FALSE)*$S126*((1+'Inputs &amp; Summary'!$D$7)^AR$1))),IF($M126=Lists!$H$3,IF($K126&lt;1,((($R126*(1-$E126)+$Q126*(1-$F126))/$K126)*((1+'Inputs &amp; Summary'!$D$7)^AR$1)),((INT(AR$1/$K126)-INT((AR$1-1)/$K126))*($R126*(1-$E126)+$Q126*(1-$F126))*((1+'Inputs &amp; Summary'!$D$7)^AR$1))),((_xlfn.WEIBULL.DIST(AR$1,$L126,$K126,FALSE)*($R126*(1-$E126)+$Q126*(1-$F126))*((1+'Inputs &amp; Summary'!$D$7)^AR$1))))))</f>
        <v>0</v>
      </c>
      <c r="AS126" s="248">
        <f>$D126*IF(AS$1&gt;'Inputs &amp; Summary'!$D$5,0,IF(AS$1&gt;VLOOKUP($G126,Lists!$J$17:$K$21,2),IF($M126=Lists!$H$3,IF($K126&lt;1,(($S126/$K126)*((1+'Inputs &amp; Summary'!$D$7)^AS$1)),((INT(AS$1/$K126)-INT((AS$1-1)/$K126))*$S126*((1+'Inputs &amp; Summary'!$D$7)^AS$1))),(_xlfn.WEIBULL.DIST(AS$1,$L126,$K126,FALSE)*$S126*((1+'Inputs &amp; Summary'!$D$7)^AS$1))),IF($M126=Lists!$H$3,IF($K126&lt;1,((($R126*(1-$E126)+$Q126*(1-$F126))/$K126)*((1+'Inputs &amp; Summary'!$D$7)^AS$1)),((INT(AS$1/$K126)-INT((AS$1-1)/$K126))*($R126*(1-$E126)+$Q126*(1-$F126))*((1+'Inputs &amp; Summary'!$D$7)^AS$1))),((_xlfn.WEIBULL.DIST(AS$1,$L126,$K126,FALSE)*($R126*(1-$E126)+$Q126*(1-$F126))*((1+'Inputs &amp; Summary'!$D$7)^AS$1))))))</f>
        <v>0</v>
      </c>
      <c r="AT126" s="248">
        <f>$D126*IF(AT$1&gt;'Inputs &amp; Summary'!$D$5,0,IF(AT$1&gt;VLOOKUP($G126,Lists!$J$17:$K$21,2),IF($M126=Lists!$H$3,IF($K126&lt;1,(($S126/$K126)*((1+'Inputs &amp; Summary'!$D$7)^AT$1)),((INT(AT$1/$K126)-INT((AT$1-1)/$K126))*$S126*((1+'Inputs &amp; Summary'!$D$7)^AT$1))),(_xlfn.WEIBULL.DIST(AT$1,$L126,$K126,FALSE)*$S126*((1+'Inputs &amp; Summary'!$D$7)^AT$1))),IF($M126=Lists!$H$3,IF($K126&lt;1,((($R126*(1-$E126)+$Q126*(1-$F126))/$K126)*((1+'Inputs &amp; Summary'!$D$7)^AT$1)),((INT(AT$1/$K126)-INT((AT$1-1)/$K126))*($R126*(1-$E126)+$Q126*(1-$F126))*((1+'Inputs &amp; Summary'!$D$7)^AT$1))),((_xlfn.WEIBULL.DIST(AT$1,$L126,$K126,FALSE)*($R126*(1-$E126)+$Q126*(1-$F126))*((1+'Inputs &amp; Summary'!$D$7)^AT$1))))))</f>
        <v>0</v>
      </c>
      <c r="AU126" s="248">
        <f>$D126*IF(AU$1&gt;'Inputs &amp; Summary'!$D$5,0,IF(AU$1&gt;VLOOKUP($G126,Lists!$J$17:$K$21,2),IF($M126=Lists!$H$3,IF($K126&lt;1,(($S126/$K126)*((1+'Inputs &amp; Summary'!$D$7)^AU$1)),((INT(AU$1/$K126)-INT((AU$1-1)/$K126))*$S126*((1+'Inputs &amp; Summary'!$D$7)^AU$1))),(_xlfn.WEIBULL.DIST(AU$1,$L126,$K126,FALSE)*$S126*((1+'Inputs &amp; Summary'!$D$7)^AU$1))),IF($M126=Lists!$H$3,IF($K126&lt;1,((($R126*(1-$E126)+$Q126*(1-$F126))/$K126)*((1+'Inputs &amp; Summary'!$D$7)^AU$1)),((INT(AU$1/$K126)-INT((AU$1-1)/$K126))*($R126*(1-$E126)+$Q126*(1-$F126))*((1+'Inputs &amp; Summary'!$D$7)^AU$1))),((_xlfn.WEIBULL.DIST(AU$1,$L126,$K126,FALSE)*($R126*(1-$E126)+$Q126*(1-$F126))*((1+'Inputs &amp; Summary'!$D$7)^AU$1))))))</f>
        <v>0</v>
      </c>
      <c r="AV126" s="248">
        <f>$D126*IF(AV$1&gt;'Inputs &amp; Summary'!$D$5,0,IF(AV$1&gt;VLOOKUP($G126,Lists!$J$17:$K$21,2),IF($M126=Lists!$H$3,IF($K126&lt;1,(($S126/$K126)*((1+'Inputs &amp; Summary'!$D$7)^AV$1)),((INT(AV$1/$K126)-INT((AV$1-1)/$K126))*$S126*((1+'Inputs &amp; Summary'!$D$7)^AV$1))),(_xlfn.WEIBULL.DIST(AV$1,$L126,$K126,FALSE)*$S126*((1+'Inputs &amp; Summary'!$D$7)^AV$1))),IF($M126=Lists!$H$3,IF($K126&lt;1,((($R126*(1-$E126)+$Q126*(1-$F126))/$K126)*((1+'Inputs &amp; Summary'!$D$7)^AV$1)),((INT(AV$1/$K126)-INT((AV$1-1)/$K126))*($R126*(1-$E126)+$Q126*(1-$F126))*((1+'Inputs &amp; Summary'!$D$7)^AV$1))),((_xlfn.WEIBULL.DIST(AV$1,$L126,$K126,FALSE)*($R126*(1-$E126)+$Q126*(1-$F126))*((1+'Inputs &amp; Summary'!$D$7)^AV$1))))))</f>
        <v>0</v>
      </c>
      <c r="AW126" s="248">
        <f>$D126*IF(AW$1&gt;'Inputs &amp; Summary'!$D$5,0,IF(AW$1&gt;VLOOKUP($G126,Lists!$J$17:$K$21,2),IF($M126=Lists!$H$3,IF($K126&lt;1,(($S126/$K126)*((1+'Inputs &amp; Summary'!$D$7)^AW$1)),((INT(AW$1/$K126)-INT((AW$1-1)/$K126))*$S126*((1+'Inputs &amp; Summary'!$D$7)^AW$1))),(_xlfn.WEIBULL.DIST(AW$1,$L126,$K126,FALSE)*$S126*((1+'Inputs &amp; Summary'!$D$7)^AW$1))),IF($M126=Lists!$H$3,IF($K126&lt;1,((($R126*(1-$E126)+$Q126*(1-$F126))/$K126)*((1+'Inputs &amp; Summary'!$D$7)^AW$1)),((INT(AW$1/$K126)-INT((AW$1-1)/$K126))*($R126*(1-$E126)+$Q126*(1-$F126))*((1+'Inputs &amp; Summary'!$D$7)^AW$1))),((_xlfn.WEIBULL.DIST(AW$1,$L126,$K126,FALSE)*($R126*(1-$E126)+$Q126*(1-$F126))*((1+'Inputs &amp; Summary'!$D$7)^AW$1))))))</f>
        <v>0</v>
      </c>
      <c r="AX126" s="248">
        <f>$D126*IF(AX$1&gt;'Inputs &amp; Summary'!$D$5,0,IF(AX$1&gt;VLOOKUP($G126,Lists!$J$17:$K$21,2),IF($M126=Lists!$H$3,IF($K126&lt;1,(($S126/$K126)*((1+'Inputs &amp; Summary'!$D$7)^AX$1)),((INT(AX$1/$K126)-INT((AX$1-1)/$K126))*$S126*((1+'Inputs &amp; Summary'!$D$7)^AX$1))),(_xlfn.WEIBULL.DIST(AX$1,$L126,$K126,FALSE)*$S126*((1+'Inputs &amp; Summary'!$D$7)^AX$1))),IF($M126=Lists!$H$3,IF($K126&lt;1,((($R126*(1-$E126)+$Q126*(1-$F126))/$K126)*((1+'Inputs &amp; Summary'!$D$7)^AX$1)),((INT(AX$1/$K126)-INT((AX$1-1)/$K126))*($R126*(1-$E126)+$Q126*(1-$F126))*((1+'Inputs &amp; Summary'!$D$7)^AX$1))),((_xlfn.WEIBULL.DIST(AX$1,$L126,$K126,FALSE)*($R126*(1-$E126)+$Q126*(1-$F126))*((1+'Inputs &amp; Summary'!$D$7)^AX$1))))))</f>
        <v>0</v>
      </c>
      <c r="AY126" s="248">
        <f>$D126*IF(AY$1&gt;'Inputs &amp; Summary'!$D$5,0,IF(AY$1&gt;VLOOKUP($G126,Lists!$J$17:$K$21,2),IF($M126=Lists!$H$3,IF($K126&lt;1,(($S126/$K126)*((1+'Inputs &amp; Summary'!$D$7)^AY$1)),((INT(AY$1/$K126)-INT((AY$1-1)/$K126))*$S126*((1+'Inputs &amp; Summary'!$D$7)^AY$1))),(_xlfn.WEIBULL.DIST(AY$1,$L126,$K126,FALSE)*$S126*((1+'Inputs &amp; Summary'!$D$7)^AY$1))),IF($M126=Lists!$H$3,IF($K126&lt;1,((($R126*(1-$E126)+$Q126*(1-$F126))/$K126)*((1+'Inputs &amp; Summary'!$D$7)^AY$1)),((INT(AY$1/$K126)-INT((AY$1-1)/$K126))*($R126*(1-$E126)+$Q126*(1-$F126))*((1+'Inputs &amp; Summary'!$D$7)^AY$1))),((_xlfn.WEIBULL.DIST(AY$1,$L126,$K126,FALSE)*($R126*(1-$E126)+$Q126*(1-$F126))*((1+'Inputs &amp; Summary'!$D$7)^AY$1))))))</f>
        <v>0</v>
      </c>
      <c r="AZ126" s="248">
        <f>$D126*IF(AZ$1&gt;'Inputs &amp; Summary'!$D$5,0,IF(AZ$1&gt;VLOOKUP($G126,Lists!$J$17:$K$21,2),IF($M126=Lists!$H$3,IF($K126&lt;1,(($S126/$K126)*((1+'Inputs &amp; Summary'!$D$7)^AZ$1)),((INT(AZ$1/$K126)-INT((AZ$1-1)/$K126))*$S126*((1+'Inputs &amp; Summary'!$D$7)^AZ$1))),(_xlfn.WEIBULL.DIST(AZ$1,$L126,$K126,FALSE)*$S126*((1+'Inputs &amp; Summary'!$D$7)^AZ$1))),IF($M126=Lists!$H$3,IF($K126&lt;1,((($R126*(1-$E126)+$Q126*(1-$F126))/$K126)*((1+'Inputs &amp; Summary'!$D$7)^AZ$1)),((INT(AZ$1/$K126)-INT((AZ$1-1)/$K126))*($R126*(1-$E126)+$Q126*(1-$F126))*((1+'Inputs &amp; Summary'!$D$7)^AZ$1))),((_xlfn.WEIBULL.DIST(AZ$1,$L126,$K126,FALSE)*($R126*(1-$E126)+$Q126*(1-$F126))*((1+'Inputs &amp; Summary'!$D$7)^AZ$1))))))</f>
        <v>0</v>
      </c>
      <c r="BA126" s="248">
        <f>$D126*IF(BA$1&gt;'Inputs &amp; Summary'!$D$5,0,IF(BA$1&gt;VLOOKUP($G126,Lists!$J$17:$K$21,2),IF($M126=Lists!$H$3,IF($K126&lt;1,(($S126/$K126)*((1+'Inputs &amp; Summary'!$D$7)^BA$1)),((INT(BA$1/$K126)-INT((BA$1-1)/$K126))*$S126*((1+'Inputs &amp; Summary'!$D$7)^BA$1))),(_xlfn.WEIBULL.DIST(BA$1,$L126,$K126,FALSE)*$S126*((1+'Inputs &amp; Summary'!$D$7)^BA$1))),IF($M126=Lists!$H$3,IF($K126&lt;1,((($R126*(1-$E126)+$Q126*(1-$F126))/$K126)*((1+'Inputs &amp; Summary'!$D$7)^BA$1)),((INT(BA$1/$K126)-INT((BA$1-1)/$K126))*($R126*(1-$E126)+$Q126*(1-$F126))*((1+'Inputs &amp; Summary'!$D$7)^BA$1))),((_xlfn.WEIBULL.DIST(BA$1,$L126,$K126,FALSE)*($R126*(1-$E126)+$Q126*(1-$F126))*((1+'Inputs &amp; Summary'!$D$7)^BA$1))))))</f>
        <v>0</v>
      </c>
      <c r="BB126" s="248">
        <f>$D126*IF(BB$1&gt;'Inputs &amp; Summary'!$D$5,0,IF(BB$1&gt;VLOOKUP($G126,Lists!$J$17:$K$21,2),IF($M126=Lists!$H$3,IF($K126&lt;1,(($S126/$K126)*((1+'Inputs &amp; Summary'!$D$7)^BB$1)),((INT(BB$1/$K126)-INT((BB$1-1)/$K126))*$S126*((1+'Inputs &amp; Summary'!$D$7)^BB$1))),(_xlfn.WEIBULL.DIST(BB$1,$L126,$K126,FALSE)*$S126*((1+'Inputs &amp; Summary'!$D$7)^BB$1))),IF($M126=Lists!$H$3,IF($K126&lt;1,((($R126*(1-$E126)+$Q126*(1-$F126))/$K126)*((1+'Inputs &amp; Summary'!$D$7)^BB$1)),((INT(BB$1/$K126)-INT((BB$1-1)/$K126))*($R126*(1-$E126)+$Q126*(1-$F126))*((1+'Inputs &amp; Summary'!$D$7)^BB$1))),((_xlfn.WEIBULL.DIST(BB$1,$L126,$K126,FALSE)*($R126*(1-$E126)+$Q126*(1-$F126))*((1+'Inputs &amp; Summary'!$D$7)^BB$1))))))</f>
        <v>0</v>
      </c>
      <c r="BC126" s="248">
        <f>$D126*IF(BC$1&gt;'Inputs &amp; Summary'!$D$5,0,IF(BC$1&gt;VLOOKUP($G126,Lists!$J$17:$K$21,2),IF($M126=Lists!$H$3,IF($K126&lt;1,(($S126/$K126)*((1+'Inputs &amp; Summary'!$D$7)^BC$1)),((INT(BC$1/$K126)-INT((BC$1-1)/$K126))*$S126*((1+'Inputs &amp; Summary'!$D$7)^BC$1))),(_xlfn.WEIBULL.DIST(BC$1,$L126,$K126,FALSE)*$S126*((1+'Inputs &amp; Summary'!$D$7)^BC$1))),IF($M126=Lists!$H$3,IF($K126&lt;1,((($R126*(1-$E126)+$Q126*(1-$F126))/$K126)*((1+'Inputs &amp; Summary'!$D$7)^BC$1)),((INT(BC$1/$K126)-INT((BC$1-1)/$K126))*($R126*(1-$E126)+$Q126*(1-$F126))*((1+'Inputs &amp; Summary'!$D$7)^BC$1))),((_xlfn.WEIBULL.DIST(BC$1,$L126,$K126,FALSE)*($R126*(1-$E126)+$Q126*(1-$F126))*((1+'Inputs &amp; Summary'!$D$7)^BC$1))))))</f>
        <v>0</v>
      </c>
      <c r="BD126" s="248">
        <f>$D126*IF(BD$1&gt;'Inputs &amp; Summary'!$D$5,0,IF(BD$1&gt;VLOOKUP($G126,Lists!$J$17:$K$21,2),IF($M126=Lists!$H$3,IF($K126&lt;1,(($S126/$K126)*((1+'Inputs &amp; Summary'!$D$7)^BD$1)),((INT(BD$1/$K126)-INT((BD$1-1)/$K126))*$S126*((1+'Inputs &amp; Summary'!$D$7)^BD$1))),(_xlfn.WEIBULL.DIST(BD$1,$L126,$K126,FALSE)*$S126*((1+'Inputs &amp; Summary'!$D$7)^BD$1))),IF($M126=Lists!$H$3,IF($K126&lt;1,((($R126*(1-$E126)+$Q126*(1-$F126))/$K126)*((1+'Inputs &amp; Summary'!$D$7)^BD$1)),((INT(BD$1/$K126)-INT((BD$1-1)/$K126))*($R126*(1-$E126)+$Q126*(1-$F126))*((1+'Inputs &amp; Summary'!$D$7)^BD$1))),((_xlfn.WEIBULL.DIST(BD$1,$L126,$K126,FALSE)*($R126*(1-$E126)+$Q126*(1-$F126))*((1+'Inputs &amp; Summary'!$D$7)^BD$1))))))</f>
        <v>0</v>
      </c>
      <c r="BE126" s="248">
        <f>$D126*IF(BE$1&gt;'Inputs &amp; Summary'!$D$5,0,IF(BE$1&gt;VLOOKUP($G126,Lists!$J$17:$K$21,2),IF($M126=Lists!$H$3,IF($K126&lt;1,(($S126/$K126)*((1+'Inputs &amp; Summary'!$D$7)^BE$1)),((INT(BE$1/$K126)-INT((BE$1-1)/$K126))*$S126*((1+'Inputs &amp; Summary'!$D$7)^BE$1))),(_xlfn.WEIBULL.DIST(BE$1,$L126,$K126,FALSE)*$S126*((1+'Inputs &amp; Summary'!$D$7)^BE$1))),IF($M126=Lists!$H$3,IF($K126&lt;1,((($R126*(1-$E126)+$Q126*(1-$F126))/$K126)*((1+'Inputs &amp; Summary'!$D$7)^BE$1)),((INT(BE$1/$K126)-INT((BE$1-1)/$K126))*($R126*(1-$E126)+$Q126*(1-$F126))*((1+'Inputs &amp; Summary'!$D$7)^BE$1))),((_xlfn.WEIBULL.DIST(BE$1,$L126,$K126,FALSE)*($R126*(1-$E126)+$Q126*(1-$F126))*((1+'Inputs &amp; Summary'!$D$7)^BE$1))))))</f>
        <v>0</v>
      </c>
      <c r="BF126" s="248">
        <f>$D126*IF(BF$1&gt;'Inputs &amp; Summary'!$D$5,0,IF(BF$1&gt;VLOOKUP($G126,Lists!$J$17:$K$21,2),IF($M126=Lists!$H$3,IF($K126&lt;1,(($S126/$K126)*((1+'Inputs &amp; Summary'!$D$7)^BF$1)),((INT(BF$1/$K126)-INT((BF$1-1)/$K126))*$S126*((1+'Inputs &amp; Summary'!$D$7)^BF$1))),(_xlfn.WEIBULL.DIST(BF$1,$L126,$K126,FALSE)*$S126*((1+'Inputs &amp; Summary'!$D$7)^BF$1))),IF($M126=Lists!$H$3,IF($K126&lt;1,((($R126*(1-$E126)+$Q126*(1-$F126))/$K126)*((1+'Inputs &amp; Summary'!$D$7)^BF$1)),((INT(BF$1/$K126)-INT((BF$1-1)/$K126))*($R126*(1-$E126)+$Q126*(1-$F126))*((1+'Inputs &amp; Summary'!$D$7)^BF$1))),((_xlfn.WEIBULL.DIST(BF$1,$L126,$K126,FALSE)*($R126*(1-$E126)+$Q126*(1-$F126))*((1+'Inputs &amp; Summary'!$D$7)^BF$1))))))</f>
        <v>0</v>
      </c>
      <c r="BG126" s="248">
        <f>$D126*IF(BG$1&gt;'Inputs &amp; Summary'!$D$5,0,IF(BG$1&gt;VLOOKUP($G126,Lists!$J$17:$K$21,2),IF($M126=Lists!$H$3,IF($K126&lt;1,(($S126/$K126)*((1+'Inputs &amp; Summary'!$D$7)^BG$1)),((INT(BG$1/$K126)-INT((BG$1-1)/$K126))*$S126*((1+'Inputs &amp; Summary'!$D$7)^BG$1))),(_xlfn.WEIBULL.DIST(BG$1,$L126,$K126,FALSE)*$S126*((1+'Inputs &amp; Summary'!$D$7)^BG$1))),IF($M126=Lists!$H$3,IF($K126&lt;1,((($R126*(1-$E126)+$Q126*(1-$F126))/$K126)*((1+'Inputs &amp; Summary'!$D$7)^BG$1)),((INT(BG$1/$K126)-INT((BG$1-1)/$K126))*($R126*(1-$E126)+$Q126*(1-$F126))*((1+'Inputs &amp; Summary'!$D$7)^BG$1))),((_xlfn.WEIBULL.DIST(BG$1,$L126,$K126,FALSE)*($R126*(1-$E126)+$Q126*(1-$F126))*((1+'Inputs &amp; Summary'!$D$7)^BG$1))))))</f>
        <v>0</v>
      </c>
      <c r="BH126" s="248">
        <f>$D126*IF(BH$1&gt;'Inputs &amp; Summary'!$D$5,0,IF(BH$1&gt;VLOOKUP($G126,Lists!$J$17:$K$21,2),IF($M126=Lists!$H$3,IF($K126&lt;1,(($S126/$K126)*((1+'Inputs &amp; Summary'!$D$7)^BH$1)),((INT(BH$1/$K126)-INT((BH$1-1)/$K126))*$S126*((1+'Inputs &amp; Summary'!$D$7)^BH$1))),(_xlfn.WEIBULL.DIST(BH$1,$L126,$K126,FALSE)*$S126*((1+'Inputs &amp; Summary'!$D$7)^BH$1))),IF($M126=Lists!$H$3,IF($K126&lt;1,((($R126*(1-$E126)+$Q126*(1-$F126))/$K126)*((1+'Inputs &amp; Summary'!$D$7)^BH$1)),((INT(BH$1/$K126)-INT((BH$1-1)/$K126))*($R126*(1-$E126)+$Q126*(1-$F126))*((1+'Inputs &amp; Summary'!$D$7)^BH$1))),((_xlfn.WEIBULL.DIST(BH$1,$L126,$K126,FALSE)*($R126*(1-$E126)+$Q126*(1-$F126))*((1+'Inputs &amp; Summary'!$D$7)^BH$1))))))</f>
        <v>0</v>
      </c>
      <c r="BI126" s="248">
        <f>$D126*IF(BI$1&gt;'Inputs &amp; Summary'!$D$5,0,IF(BI$1&gt;VLOOKUP($G126,Lists!$J$17:$K$21,2),IF($M126=Lists!$H$3,IF($K126&lt;1,(($S126/$K126)*((1+'Inputs &amp; Summary'!$D$7)^BI$1)),((INT(BI$1/$K126)-INT((BI$1-1)/$K126))*$S126*((1+'Inputs &amp; Summary'!$D$7)^BI$1))),(_xlfn.WEIBULL.DIST(BI$1,$L126,$K126,FALSE)*$S126*((1+'Inputs &amp; Summary'!$D$7)^BI$1))),IF($M126=Lists!$H$3,IF($K126&lt;1,((($R126*(1-$E126)+$Q126*(1-$F126))/$K126)*((1+'Inputs &amp; Summary'!$D$7)^BI$1)),((INT(BI$1/$K126)-INT((BI$1-1)/$K126))*($R126*(1-$E126)+$Q126*(1-$F126))*((1+'Inputs &amp; Summary'!$D$7)^BI$1))),((_xlfn.WEIBULL.DIST(BI$1,$L126,$K126,FALSE)*($R126*(1-$E126)+$Q126*(1-$F126))*((1+'Inputs &amp; Summary'!$D$7)^BI$1))))))</f>
        <v>0</v>
      </c>
      <c r="BJ126" s="248">
        <f>$D126*IF(BJ$1&gt;'Inputs &amp; Summary'!$D$5,0,IF(BJ$1&gt;VLOOKUP($G126,Lists!$J$17:$K$21,2),IF($M126=Lists!$H$3,IF($K126&lt;1,(($S126/$K126)*((1+'Inputs &amp; Summary'!$D$7)^BJ$1)),((INT(BJ$1/$K126)-INT((BJ$1-1)/$K126))*$S126*((1+'Inputs &amp; Summary'!$D$7)^BJ$1))),(_xlfn.WEIBULL.DIST(BJ$1,$L126,$K126,FALSE)*$S126*((1+'Inputs &amp; Summary'!$D$7)^BJ$1))),IF($M126=Lists!$H$3,IF($K126&lt;1,((($R126*(1-$E126)+$Q126*(1-$F126))/$K126)*((1+'Inputs &amp; Summary'!$D$7)^BJ$1)),((INT(BJ$1/$K126)-INT((BJ$1-1)/$K126))*($R126*(1-$E126)+$Q126*(1-$F126))*((1+'Inputs &amp; Summary'!$D$7)^BJ$1))),((_xlfn.WEIBULL.DIST(BJ$1,$L126,$K126,FALSE)*($R126*(1-$E126)+$Q126*(1-$F126))*((1+'Inputs &amp; Summary'!$D$7)^BJ$1))))))</f>
        <v>0</v>
      </c>
      <c r="BK126" s="248">
        <f>$D126*IF(BK$1&gt;'Inputs &amp; Summary'!$D$5,0,IF(BK$1&gt;VLOOKUP($G126,Lists!$J$17:$K$21,2),IF($M126=Lists!$H$3,IF($K126&lt;1,(($S126/$K126)*((1+'Inputs &amp; Summary'!$D$7)^BK$1)),((INT(BK$1/$K126)-INT((BK$1-1)/$K126))*$S126*((1+'Inputs &amp; Summary'!$D$7)^BK$1))),(_xlfn.WEIBULL.DIST(BK$1,$L126,$K126,FALSE)*$S126*((1+'Inputs &amp; Summary'!$D$7)^BK$1))),IF($M126=Lists!$H$3,IF($K126&lt;1,((($R126*(1-$E126)+$Q126*(1-$F126))/$K126)*((1+'Inputs &amp; Summary'!$D$7)^BK$1)),((INT(BK$1/$K126)-INT((BK$1-1)/$K126))*($R126*(1-$E126)+$Q126*(1-$F126))*((1+'Inputs &amp; Summary'!$D$7)^BK$1))),((_xlfn.WEIBULL.DIST(BK$1,$L126,$K126,FALSE)*($R126*(1-$E126)+$Q126*(1-$F126))*((1+'Inputs &amp; Summary'!$D$7)^BK$1))))))</f>
        <v>0</v>
      </c>
      <c r="BL126" s="248">
        <f>$D126*IF(BL$1&gt;'Inputs &amp; Summary'!$D$5,0,IF(BL$1&gt;VLOOKUP($G126,Lists!$J$17:$K$21,2),IF($M126=Lists!$H$3,IF($K126&lt;1,(($S126/$K126)*((1+'Inputs &amp; Summary'!$D$7)^BL$1)),((INT(BL$1/$K126)-INT((BL$1-1)/$K126))*$S126*((1+'Inputs &amp; Summary'!$D$7)^BL$1))),(_xlfn.WEIBULL.DIST(BL$1,$L126,$K126,FALSE)*$S126*((1+'Inputs &amp; Summary'!$D$7)^BL$1))),IF($M126=Lists!$H$3,IF($K126&lt;1,((($R126*(1-$E126)+$Q126*(1-$F126))/$K126)*((1+'Inputs &amp; Summary'!$D$7)^BL$1)),((INT(BL$1/$K126)-INT((BL$1-1)/$K126))*($R126*(1-$E126)+$Q126*(1-$F126))*((1+'Inputs &amp; Summary'!$D$7)^BL$1))),((_xlfn.WEIBULL.DIST(BL$1,$L126,$K126,FALSE)*($R126*(1-$E126)+$Q126*(1-$F126))*((1+'Inputs &amp; Summary'!$D$7)^BL$1))))))</f>
        <v>0</v>
      </c>
    </row>
    <row r="127" spans="1:64" x14ac:dyDescent="0.3">
      <c r="A127" s="236" t="s">
        <v>181</v>
      </c>
      <c r="B127" s="117" t="str">
        <f>IF('Inputs &amp; Summary'!$D$15=Lists!$E$3,INDEX('Residential Rooftop Details'!$A$30:$X$158,MATCH('Cash Flow'!$A127,'Residential Rooftop Details'!$A$30:$A$158,0),COLUMN(B$1)),IF('Inputs &amp; Summary'!$D$15=Lists!$E$4,INDEX('Commercial Rooftop Details'!$A$30:$V$158,MATCH('Cash Flow'!$A127,'Commercial Rooftop Details'!$A$30:$A$158,0),COLUMN(B$1)),INDEX('Ground-Mount Details'!$A$30:$V$158,MATCH('Cash Flow'!$A127,'Ground-Mount Details'!$A$30:$A$158,0),COLUMN(B$1))))</f>
        <v>Preventive</v>
      </c>
      <c r="C127" s="117" t="str">
        <f>IF('Inputs &amp; Summary'!$D$15=Lists!$E$3,INDEX('Residential Rooftop Details'!$A$30:$X$158,MATCH('Cash Flow'!$A127,'Residential Rooftop Details'!$A$30:$A$158,0),COLUMN(C$1)),IF('Inputs &amp; Summary'!$D$15=Lists!$E$4,INDEX('Commercial Rooftop Details'!$A$30:$V$158,MATCH('Cash Flow'!$A127,'Commercial Rooftop Details'!$A$30:$A$158,0),COLUMN(C$1)),INDEX('Ground-Mount Details'!$A$30:$V$158,MATCH('Cash Flow'!$A127,'Ground-Mount Details'!$A$30:$A$158,0),COLUMN(C$1))))</f>
        <v>PV Array</v>
      </c>
      <c r="D127" s="117">
        <f>IF('Inputs &amp; Summary'!$D$15=Lists!$E$3,INDEX('Residential Rooftop Details'!$A$30:$X$158,MATCH('Cash Flow'!$A127,'Residential Rooftop Details'!$A$30:$A$158,0),COLUMN(D$1)),IF('Inputs &amp; Summary'!$D$15=Lists!$E$4,INDEX('Commercial Rooftop Details'!$A$30:$V$158,MATCH('Cash Flow'!$A127,'Commercial Rooftop Details'!$A$30:$A$158,0),COLUMN(D$1)),INDEX('Ground-Mount Details'!$A$30:$V$158,MATCH('Cash Flow'!$A127,'Ground-Mount Details'!$A$30:$A$158,0),COLUMN(D$1))))</f>
        <v>0</v>
      </c>
      <c r="E127" s="117">
        <f>IF('Inputs &amp; Summary'!$D$15=Lists!$E$3,INDEX('Residential Rooftop Details'!$A$30:$X$158,MATCH('Cash Flow'!$A127,'Residential Rooftop Details'!$A$30:$A$158,0),COLUMN(E$1)),IF('Inputs &amp; Summary'!$D$15=Lists!$E$4,INDEX('Commercial Rooftop Details'!$A$30:$V$158,MATCH('Cash Flow'!$A127,'Commercial Rooftop Details'!$A$30:$A$158,0),COLUMN(E$1)),INDEX('Ground-Mount Details'!$A$30:$V$158,MATCH('Cash Flow'!$A127,'Ground-Mount Details'!$A$30:$A$158,0),COLUMN(E$1))))</f>
        <v>0</v>
      </c>
      <c r="F127" s="117">
        <f>IF('Inputs &amp; Summary'!$D$15=Lists!$E$3,INDEX('Residential Rooftop Details'!$A$30:$X$158,MATCH('Cash Flow'!$A127,'Residential Rooftop Details'!$A$30:$A$158,0),COLUMN(F$1)),IF('Inputs &amp; Summary'!$D$15=Lists!$E$4,INDEX('Commercial Rooftop Details'!$A$30:$V$158,MATCH('Cash Flow'!$A127,'Commercial Rooftop Details'!$A$30:$A$158,0),COLUMN(F$1)),INDEX('Ground-Mount Details'!$A$30:$V$158,MATCH('Cash Flow'!$A127,'Ground-Mount Details'!$A$30:$A$158,0),COLUMN(F$1))))</f>
        <v>0</v>
      </c>
      <c r="G127" s="237" t="str">
        <f>IF('Inputs &amp; Summary'!$D$15=Lists!$E$3,INDEX('Residential Rooftop Details'!$A$30:$X$158,MATCH('Cash Flow'!$A127,'Residential Rooftop Details'!$A$30:$A$158,0),COLUMN(G$1)),IF('Inputs &amp; Summary'!$D$15=Lists!$E$4,INDEX('Commercial Rooftop Details'!$A$30:$V$158,MATCH('Cash Flow'!$A127,'Commercial Rooftop Details'!$A$30:$A$158,0),COLUMN(G$1)),INDEX('Ground-Mount Details'!$A$30:$V$158,MATCH('Cash Flow'!$A127,'Ground-Mount Details'!$A$30:$A$158,0),COLUMN(G$1))))</f>
        <v>N/A</v>
      </c>
      <c r="H127" s="237" t="str">
        <f>IF('Inputs &amp; Summary'!$D$15=Lists!$E$3,INDEX('Residential Rooftop Details'!$A$30:$X$158,MATCH('Cash Flow'!$A127,'Residential Rooftop Details'!$A$30:$A$158,0),COLUMN(H$1)),IF('Inputs &amp; Summary'!$D$15=Lists!$E$4,INDEX('Commercial Rooftop Details'!$A$30:$V$158,MATCH('Cash Flow'!$A127,'Commercial Rooftop Details'!$A$30:$A$158,0),COLUMN(H$1)),INDEX('Ground-Mount Details'!$A$30:$V$158,MATCH('Cash Flow'!$A127,'Ground-Mount Details'!$A$30:$A$158,0),COLUMN(H$1))))</f>
        <v>Acres</v>
      </c>
      <c r="I127" s="237" t="str">
        <f>IF('Inputs &amp; Summary'!$D$15=Lists!$E$3,INDEX('Residential Rooftop Details'!$A$30:$X$158,MATCH('Cash Flow'!$A127,'Residential Rooftop Details'!$A$30:$A$158,0),COLUMN(I$1)),IF('Inputs &amp; Summary'!$D$15=Lists!$E$4,INDEX('Commercial Rooftop Details'!$A$30:$V$158,MATCH('Cash Flow'!$A127,'Commercial Rooftop Details'!$A$30:$A$158,0),COLUMN(I$1)),INDEX('Ground-Mount Details'!$A$30:$V$158,MATCH('Cash Flow'!$A127,'Ground-Mount Details'!$A$30:$A$158,0),COLUMN(I$1))))</f>
        <v>Pest control</v>
      </c>
      <c r="J127" s="238">
        <f>IF('Inputs &amp; Summary'!$D$15=Lists!$E$3,INDEX('Residential Rooftop Details'!$A$30:$X$158,MATCH('Cash Flow'!$A127,'Residential Rooftop Details'!$A$30:$A$158,0),COLUMN(J$1)),IF('Inputs &amp; Summary'!$D$15=Lists!$E$4,INDEX('Commercial Rooftop Details'!$A$30:$V$158,MATCH('Cash Flow'!$A127,'Commercial Rooftop Details'!$A$30:$A$158,0),COLUMN(J$1)),INDEX('Ground-Mount Details'!$A$30:$V$158,MATCH('Cash Flow'!$A127,'Ground-Mount Details'!$A$30:$A$158,0),COLUMN(J$1))))</f>
        <v>14.586538461538462</v>
      </c>
      <c r="K127" s="239">
        <f>IF('Inputs &amp; Summary'!$D$15=Lists!$E$3,INDEX('Residential Rooftop Details'!$A$30:$X$158,MATCH('Cash Flow'!$A127,'Residential Rooftop Details'!$A$30:$A$158,0),COLUMN(K$1)),IF('Inputs &amp; Summary'!$D$15=Lists!$E$4,INDEX('Commercial Rooftop Details'!$A$30:$V$158,MATCH('Cash Flow'!$A127,'Commercial Rooftop Details'!$A$30:$A$158,0),COLUMN(K$1)),INDEX('Ground-Mount Details'!$A$30:$V$158,MATCH('Cash Flow'!$A127,'Ground-Mount Details'!$A$30:$A$158,0),COLUMN(K$1))))</f>
        <v>1</v>
      </c>
      <c r="L127" s="239">
        <f>IF('Inputs &amp; Summary'!$D$15=Lists!$E$3,INDEX('Residential Rooftop Details'!$A$30:$X$158,MATCH('Cash Flow'!$A127,'Residential Rooftop Details'!$A$30:$A$158,0),COLUMN(L$1)),IF('Inputs &amp; Summary'!$D$15=Lists!$E$4,INDEX('Commercial Rooftop Details'!$A$30:$V$158,MATCH('Cash Flow'!$A127,'Commercial Rooftop Details'!$A$30:$A$158,0),COLUMN(L$1)),INDEX('Ground-Mount Details'!$A$30:$V$158,MATCH('Cash Flow'!$A127,'Ground-Mount Details'!$A$30:$A$158,0),COLUMN(L$1))))</f>
        <v>1</v>
      </c>
      <c r="M127" s="238" t="str">
        <f>IF('Inputs &amp; Summary'!$D$15=Lists!$E$3,INDEX('Residential Rooftop Details'!$A$30:$X$158,MATCH('Cash Flow'!$A127,'Residential Rooftop Details'!$A$30:$A$158,0),COLUMN(M$1)),IF('Inputs &amp; Summary'!$D$15=Lists!$E$4,INDEX('Commercial Rooftop Details'!$A$30:$V$158,MATCH('Cash Flow'!$A127,'Commercial Rooftop Details'!$A$30:$A$158,0),COLUMN(M$1)),INDEX('Ground-Mount Details'!$A$30:$V$158,MATCH('Cash Flow'!$A127,'Ground-Mount Details'!$A$30:$A$158,0),COLUMN(M$1))))</f>
        <v>interval</v>
      </c>
      <c r="N127" s="240">
        <f>IF('Inputs &amp; Summary'!$D$15=Lists!$E$3,INDEX('Residential Rooftop Details'!$A$30:$X$158,MATCH('Cash Flow'!$A127,'Residential Rooftop Details'!$A$30:$A$158,0),COLUMN(N$1)),IF('Inputs &amp; Summary'!$D$15=Lists!$E$4,INDEX('Commercial Rooftop Details'!$A$30:$V$158,MATCH('Cash Flow'!$A127,'Commercial Rooftop Details'!$A$30:$A$158,0),COLUMN(N$1)),INDEX('Ground-Mount Details'!$A$30:$V$158,MATCH('Cash Flow'!$A127,'Ground-Mount Details'!$A$30:$A$158,0),COLUMN(N$1))))</f>
        <v>2.3152786885245904</v>
      </c>
      <c r="O127" s="239">
        <f>IF('Inputs &amp; Summary'!$D$15=Lists!$E$3,INDEX('Residential Rooftop Details'!$A$30:$X$158,MATCH('Cash Flow'!$A127,'Residential Rooftop Details'!$A$30:$A$158,0),COLUMN(O$1)),IF('Inputs &amp; Summary'!$D$15=Lists!$E$4,INDEX('Commercial Rooftop Details'!$A$30:$V$158,MATCH('Cash Flow'!$A127,'Commercial Rooftop Details'!$A$30:$A$158,0),COLUMN(O$1)),INDEX('Ground-Mount Details'!$A$30:$V$158,MATCH('Cash Flow'!$A127,'Ground-Mount Details'!$A$30:$A$158,0),COLUMN(O$1))))</f>
        <v>4</v>
      </c>
      <c r="P127" s="241">
        <f>IF('Inputs &amp; Summary'!$D$15=Lists!$E$3,INDEX('Residential Rooftop Details'!$A$30:$X$158,MATCH('Cash Flow'!$A127,'Residential Rooftop Details'!$A$30:$A$158,0),COLUMN(P$1)),IF('Inputs &amp; Summary'!$D$15=Lists!$E$4,INDEX('Commercial Rooftop Details'!$A$30:$V$158,MATCH('Cash Flow'!$A127,'Commercial Rooftop Details'!$A$30:$A$158,0),COLUMN(P$1)),INDEX('Ground-Mount Details'!$A$30:$V$158,MATCH('Cash Flow'!$A127,'Ground-Mount Details'!$A$30:$A$158,0),COLUMN(P$1))))</f>
        <v>0</v>
      </c>
      <c r="Q127" s="242">
        <f>IF('Inputs &amp; Summary'!$D$15=Lists!$E$3,INDEX('Residential Rooftop Details'!$A$30:$X$158,MATCH('Cash Flow'!$A127,'Residential Rooftop Details'!$A$30:$A$158,0),COLUMN(Q$1)),IF('Inputs &amp; Summary'!$D$15=Lists!$E$4,INDEX('Commercial Rooftop Details'!$A$30:$V$158,MATCH('Cash Flow'!$A127,'Commercial Rooftop Details'!$A$30:$A$158,0),COLUMN(Q$1)),INDEX('Ground-Mount Details'!$A$30:$V$158,MATCH('Cash Flow'!$A127,'Ground-Mount Details'!$A$30:$A$158,0),COLUMN(Q$1))))</f>
        <v>135.08760655737706</v>
      </c>
      <c r="R127" s="242">
        <f>IF('Inputs &amp; Summary'!$D$15=Lists!$E$3,INDEX('Residential Rooftop Details'!$A$30:$X$158,MATCH('Cash Flow'!$A127,'Residential Rooftop Details'!$A$30:$A$158,0),COLUMN(R$1)),IF('Inputs &amp; Summary'!$D$15=Lists!$E$4,INDEX('Commercial Rooftop Details'!$A$30:$V$158,MATCH('Cash Flow'!$A127,'Commercial Rooftop Details'!$A$30:$A$158,0),COLUMN(R$1)),INDEX('Ground-Mount Details'!$A$30:$V$158,MATCH('Cash Flow'!$A127,'Ground-Mount Details'!$A$30:$A$158,0),COLUMN(R$1))))</f>
        <v>0</v>
      </c>
      <c r="S127" s="243">
        <f>IF('Inputs &amp; Summary'!$D$15=Lists!$E$3,INDEX('Residential Rooftop Details'!$A$30:$X$158,MATCH('Cash Flow'!$A127,'Residential Rooftop Details'!$A$30:$A$158,0),COLUMN(S$1)),IF('Inputs &amp; Summary'!$D$15=Lists!$E$4,INDEX('Commercial Rooftop Details'!$A$30:$V$158,MATCH('Cash Flow'!$A127,'Commercial Rooftop Details'!$A$30:$A$158,0),COLUMN(S$1)),INDEX('Ground-Mount Details'!$A$30:$V$158,MATCH('Cash Flow'!$A127,'Ground-Mount Details'!$A$30:$A$158,0),COLUMN(S$1))))</f>
        <v>0</v>
      </c>
      <c r="T127" s="238">
        <f>IF('Inputs &amp; Summary'!$D$15=Lists!$E$3,INDEX('Residential Rooftop Details'!$A$30:$X$158,MATCH('Cash Flow'!$A127,'Residential Rooftop Details'!$A$30:$A$158,0),COLUMN(T$1)),IF('Inputs &amp; Summary'!$D$15=Lists!$E$4,INDEX('Commercial Rooftop Details'!$A$30:$V$158,MATCH('Cash Flow'!$A127,'Commercial Rooftop Details'!$A$30:$A$158,0),COLUMN(T$1)),INDEX('Ground-Mount Details'!$A$30:$V$158,MATCH('Cash Flow'!$A127,'Ground-Mount Details'!$A$30:$A$158,0),COLUMN(T$1))))</f>
        <v>0</v>
      </c>
      <c r="U127" s="244">
        <f>IF('Inputs &amp; Summary'!$D$15=Lists!$E$3,INDEX('Residential Rooftop Details'!$A$30:$X$158,MATCH('Cash Flow'!$A127,'Residential Rooftop Details'!$A$30:$A$158,0),COLUMN(U$1)),IF('Inputs &amp; Summary'!$D$15=Lists!$E$4,INDEX('Commercial Rooftop Details'!$A$30:$V$158,MATCH('Cash Flow'!$A127,'Commercial Rooftop Details'!$A$30:$A$158,0),COLUMN(U$1)),INDEX('Ground-Mount Details'!$A$30:$V$158,MATCH('Cash Flow'!$A127,'Ground-Mount Details'!$A$30:$A$158,0),COLUMN(U$1))))</f>
        <v>0</v>
      </c>
      <c r="V127" s="245">
        <f t="shared" si="10"/>
        <v>0</v>
      </c>
      <c r="W127" s="245">
        <f>NPV('Inputs &amp; Summary'!$D$6,Y127:BL127)</f>
        <v>0</v>
      </c>
      <c r="X127" s="246">
        <f t="shared" si="9"/>
        <v>0</v>
      </c>
      <c r="Y127" s="248">
        <f>$D127*IF(Y$1&gt;'Inputs &amp; Summary'!$D$5,0,IF(Y$1&gt;VLOOKUP($G127,Lists!$J$17:$K$21,2),IF($M127=Lists!$H$3,IF($K127&lt;1,(($S127/$K127)*((1+'Inputs &amp; Summary'!$D$7)^Y$1)),((INT(Y$1/$K127)-INT((Y$1-1)/$K127))*$S127*((1+'Inputs &amp; Summary'!$D$7)^Y$1))),(_xlfn.WEIBULL.DIST(Y$1,$L127,$K127,FALSE)*$S127*((1+'Inputs &amp; Summary'!$D$7)^Y$1))),IF($M127=Lists!$H$3,IF($K127&lt;1,((($R127*(1-$E127)+$Q127*(1-$F127))/$K127)*((1+'Inputs &amp; Summary'!$D$7)^Y$1)),((INT(Y$1/$K127)-INT((Y$1-1)/$K127))*($R127*(1-$E127)+$Q127*(1-$F127))*((1+'Inputs &amp; Summary'!$D$7)^Y$1))),((_xlfn.WEIBULL.DIST(Y$1,$L127,$K127,FALSE)*($R127*(1-$E127)+$Q127*(1-$F127))*((1+'Inputs &amp; Summary'!$D$7)^Y$1))))))</f>
        <v>0</v>
      </c>
      <c r="Z127" s="248">
        <f>$D127*IF(Z$1&gt;'Inputs &amp; Summary'!$D$5,0,IF(Z$1&gt;VLOOKUP($G127,Lists!$J$17:$K$21,2),IF($M127=Lists!$H$3,IF($K127&lt;1,(($S127/$K127)*((1+'Inputs &amp; Summary'!$D$7)^Z$1)),((INT(Z$1/$K127)-INT((Z$1-1)/$K127))*$S127*((1+'Inputs &amp; Summary'!$D$7)^Z$1))),(_xlfn.WEIBULL.DIST(Z$1,$L127,$K127,FALSE)*$S127*((1+'Inputs &amp; Summary'!$D$7)^Z$1))),IF($M127=Lists!$H$3,IF($K127&lt;1,((($R127*(1-$E127)+$Q127*(1-$F127))/$K127)*((1+'Inputs &amp; Summary'!$D$7)^Z$1)),((INT(Z$1/$K127)-INT((Z$1-1)/$K127))*($R127*(1-$E127)+$Q127*(1-$F127))*((1+'Inputs &amp; Summary'!$D$7)^Z$1))),((_xlfn.WEIBULL.DIST(Z$1,$L127,$K127,FALSE)*($R127*(1-$E127)+$Q127*(1-$F127))*((1+'Inputs &amp; Summary'!$D$7)^Z$1))))))</f>
        <v>0</v>
      </c>
      <c r="AA127" s="248">
        <f>$D127*IF(AA$1&gt;'Inputs &amp; Summary'!$D$5,0,IF(AA$1&gt;VLOOKUP($G127,Lists!$J$17:$K$21,2),IF($M127=Lists!$H$3,IF($K127&lt;1,(($S127/$K127)*((1+'Inputs &amp; Summary'!$D$7)^AA$1)),((INT(AA$1/$K127)-INT((AA$1-1)/$K127))*$S127*((1+'Inputs &amp; Summary'!$D$7)^AA$1))),(_xlfn.WEIBULL.DIST(AA$1,$L127,$K127,FALSE)*$S127*((1+'Inputs &amp; Summary'!$D$7)^AA$1))),IF($M127=Lists!$H$3,IF($K127&lt;1,((($R127*(1-$E127)+$Q127*(1-$F127))/$K127)*((1+'Inputs &amp; Summary'!$D$7)^AA$1)),((INT(AA$1/$K127)-INT((AA$1-1)/$K127))*($R127*(1-$E127)+$Q127*(1-$F127))*((1+'Inputs &amp; Summary'!$D$7)^AA$1))),((_xlfn.WEIBULL.DIST(AA$1,$L127,$K127,FALSE)*($R127*(1-$E127)+$Q127*(1-$F127))*((1+'Inputs &amp; Summary'!$D$7)^AA$1))))))</f>
        <v>0</v>
      </c>
      <c r="AB127" s="248">
        <f>$D127*IF(AB$1&gt;'Inputs &amp; Summary'!$D$5,0,IF(AB$1&gt;VLOOKUP($G127,Lists!$J$17:$K$21,2),IF($M127=Lists!$H$3,IF($K127&lt;1,(($S127/$K127)*((1+'Inputs &amp; Summary'!$D$7)^AB$1)),((INT(AB$1/$K127)-INT((AB$1-1)/$K127))*$S127*((1+'Inputs &amp; Summary'!$D$7)^AB$1))),(_xlfn.WEIBULL.DIST(AB$1,$L127,$K127,FALSE)*$S127*((1+'Inputs &amp; Summary'!$D$7)^AB$1))),IF($M127=Lists!$H$3,IF($K127&lt;1,((($R127*(1-$E127)+$Q127*(1-$F127))/$K127)*((1+'Inputs &amp; Summary'!$D$7)^AB$1)),((INT(AB$1/$K127)-INT((AB$1-1)/$K127))*($R127*(1-$E127)+$Q127*(1-$F127))*((1+'Inputs &amp; Summary'!$D$7)^AB$1))),((_xlfn.WEIBULL.DIST(AB$1,$L127,$K127,FALSE)*($R127*(1-$E127)+$Q127*(1-$F127))*((1+'Inputs &amp; Summary'!$D$7)^AB$1))))))</f>
        <v>0</v>
      </c>
      <c r="AC127" s="248">
        <f>$D127*IF(AC$1&gt;'Inputs &amp; Summary'!$D$5,0,IF(AC$1&gt;VLOOKUP($G127,Lists!$J$17:$K$21,2),IF($M127=Lists!$H$3,IF($K127&lt;1,(($S127/$K127)*((1+'Inputs &amp; Summary'!$D$7)^AC$1)),((INT(AC$1/$K127)-INT((AC$1-1)/$K127))*$S127*((1+'Inputs &amp; Summary'!$D$7)^AC$1))),(_xlfn.WEIBULL.DIST(AC$1,$L127,$K127,FALSE)*$S127*((1+'Inputs &amp; Summary'!$D$7)^AC$1))),IF($M127=Lists!$H$3,IF($K127&lt;1,((($R127*(1-$E127)+$Q127*(1-$F127))/$K127)*((1+'Inputs &amp; Summary'!$D$7)^AC$1)),((INT(AC$1/$K127)-INT((AC$1-1)/$K127))*($R127*(1-$E127)+$Q127*(1-$F127))*((1+'Inputs &amp; Summary'!$D$7)^AC$1))),((_xlfn.WEIBULL.DIST(AC$1,$L127,$K127,FALSE)*($R127*(1-$E127)+$Q127*(1-$F127))*((1+'Inputs &amp; Summary'!$D$7)^AC$1))))))</f>
        <v>0</v>
      </c>
      <c r="AD127" s="248">
        <f>$D127*IF(AD$1&gt;'Inputs &amp; Summary'!$D$5,0,IF(AD$1&gt;VLOOKUP($G127,Lists!$J$17:$K$21,2),IF($M127=Lists!$H$3,IF($K127&lt;1,(($S127/$K127)*((1+'Inputs &amp; Summary'!$D$7)^AD$1)),((INT(AD$1/$K127)-INT((AD$1-1)/$K127))*$S127*((1+'Inputs &amp; Summary'!$D$7)^AD$1))),(_xlfn.WEIBULL.DIST(AD$1,$L127,$K127,FALSE)*$S127*((1+'Inputs &amp; Summary'!$D$7)^AD$1))),IF($M127=Lists!$H$3,IF($K127&lt;1,((($R127*(1-$E127)+$Q127*(1-$F127))/$K127)*((1+'Inputs &amp; Summary'!$D$7)^AD$1)),((INT(AD$1/$K127)-INT((AD$1-1)/$K127))*($R127*(1-$E127)+$Q127*(1-$F127))*((1+'Inputs &amp; Summary'!$D$7)^AD$1))),((_xlfn.WEIBULL.DIST(AD$1,$L127,$K127,FALSE)*($R127*(1-$E127)+$Q127*(1-$F127))*((1+'Inputs &amp; Summary'!$D$7)^AD$1))))))</f>
        <v>0</v>
      </c>
      <c r="AE127" s="248">
        <f>$D127*IF(AE$1&gt;'Inputs &amp; Summary'!$D$5,0,IF(AE$1&gt;VLOOKUP($G127,Lists!$J$17:$K$21,2),IF($M127=Lists!$H$3,IF($K127&lt;1,(($S127/$K127)*((1+'Inputs &amp; Summary'!$D$7)^AE$1)),((INT(AE$1/$K127)-INT((AE$1-1)/$K127))*$S127*((1+'Inputs &amp; Summary'!$D$7)^AE$1))),(_xlfn.WEIBULL.DIST(AE$1,$L127,$K127,FALSE)*$S127*((1+'Inputs &amp; Summary'!$D$7)^AE$1))),IF($M127=Lists!$H$3,IF($K127&lt;1,((($R127*(1-$E127)+$Q127*(1-$F127))/$K127)*((1+'Inputs &amp; Summary'!$D$7)^AE$1)),((INT(AE$1/$K127)-INT((AE$1-1)/$K127))*($R127*(1-$E127)+$Q127*(1-$F127))*((1+'Inputs &amp; Summary'!$D$7)^AE$1))),((_xlfn.WEIBULL.DIST(AE$1,$L127,$K127,FALSE)*($R127*(1-$E127)+$Q127*(1-$F127))*((1+'Inputs &amp; Summary'!$D$7)^AE$1))))))</f>
        <v>0</v>
      </c>
      <c r="AF127" s="248">
        <f>$D127*IF(AF$1&gt;'Inputs &amp; Summary'!$D$5,0,IF(AF$1&gt;VLOOKUP($G127,Lists!$J$17:$K$21,2),IF($M127=Lists!$H$3,IF($K127&lt;1,(($S127/$K127)*((1+'Inputs &amp; Summary'!$D$7)^AF$1)),((INT(AF$1/$K127)-INT((AF$1-1)/$K127))*$S127*((1+'Inputs &amp; Summary'!$D$7)^AF$1))),(_xlfn.WEIBULL.DIST(AF$1,$L127,$K127,FALSE)*$S127*((1+'Inputs &amp; Summary'!$D$7)^AF$1))),IF($M127=Lists!$H$3,IF($K127&lt;1,((($R127*(1-$E127)+$Q127*(1-$F127))/$K127)*((1+'Inputs &amp; Summary'!$D$7)^AF$1)),((INT(AF$1/$K127)-INT((AF$1-1)/$K127))*($R127*(1-$E127)+$Q127*(1-$F127))*((1+'Inputs &amp; Summary'!$D$7)^AF$1))),((_xlfn.WEIBULL.DIST(AF$1,$L127,$K127,FALSE)*($R127*(1-$E127)+$Q127*(1-$F127))*((1+'Inputs &amp; Summary'!$D$7)^AF$1))))))</f>
        <v>0</v>
      </c>
      <c r="AG127" s="248">
        <f>$D127*IF(AG$1&gt;'Inputs &amp; Summary'!$D$5,0,IF(AG$1&gt;VLOOKUP($G127,Lists!$J$17:$K$21,2),IF($M127=Lists!$H$3,IF($K127&lt;1,(($S127/$K127)*((1+'Inputs &amp; Summary'!$D$7)^AG$1)),((INT(AG$1/$K127)-INT((AG$1-1)/$K127))*$S127*((1+'Inputs &amp; Summary'!$D$7)^AG$1))),(_xlfn.WEIBULL.DIST(AG$1,$L127,$K127,FALSE)*$S127*((1+'Inputs &amp; Summary'!$D$7)^AG$1))),IF($M127=Lists!$H$3,IF($K127&lt;1,((($R127*(1-$E127)+$Q127*(1-$F127))/$K127)*((1+'Inputs &amp; Summary'!$D$7)^AG$1)),((INT(AG$1/$K127)-INT((AG$1-1)/$K127))*($R127*(1-$E127)+$Q127*(1-$F127))*((1+'Inputs &amp; Summary'!$D$7)^AG$1))),((_xlfn.WEIBULL.DIST(AG$1,$L127,$K127,FALSE)*($R127*(1-$E127)+$Q127*(1-$F127))*((1+'Inputs &amp; Summary'!$D$7)^AG$1))))))</f>
        <v>0</v>
      </c>
      <c r="AH127" s="248">
        <f>$D127*IF(AH$1&gt;'Inputs &amp; Summary'!$D$5,0,IF(AH$1&gt;VLOOKUP($G127,Lists!$J$17:$K$21,2),IF($M127=Lists!$H$3,IF($K127&lt;1,(($S127/$K127)*((1+'Inputs &amp; Summary'!$D$7)^AH$1)),((INT(AH$1/$K127)-INT((AH$1-1)/$K127))*$S127*((1+'Inputs &amp; Summary'!$D$7)^AH$1))),(_xlfn.WEIBULL.DIST(AH$1,$L127,$K127,FALSE)*$S127*((1+'Inputs &amp; Summary'!$D$7)^AH$1))),IF($M127=Lists!$H$3,IF($K127&lt;1,((($R127*(1-$E127)+$Q127*(1-$F127))/$K127)*((1+'Inputs &amp; Summary'!$D$7)^AH$1)),((INT(AH$1/$K127)-INT((AH$1-1)/$K127))*($R127*(1-$E127)+$Q127*(1-$F127))*((1+'Inputs &amp; Summary'!$D$7)^AH$1))),((_xlfn.WEIBULL.DIST(AH$1,$L127,$K127,FALSE)*($R127*(1-$E127)+$Q127*(1-$F127))*((1+'Inputs &amp; Summary'!$D$7)^AH$1))))))</f>
        <v>0</v>
      </c>
      <c r="AI127" s="248">
        <f>$D127*IF(AI$1&gt;'Inputs &amp; Summary'!$D$5,0,IF(AI$1&gt;VLOOKUP($G127,Lists!$J$17:$K$21,2),IF($M127=Lists!$H$3,IF($K127&lt;1,(($S127/$K127)*((1+'Inputs &amp; Summary'!$D$7)^AI$1)),((INT(AI$1/$K127)-INT((AI$1-1)/$K127))*$S127*((1+'Inputs &amp; Summary'!$D$7)^AI$1))),(_xlfn.WEIBULL.DIST(AI$1,$L127,$K127,FALSE)*$S127*((1+'Inputs &amp; Summary'!$D$7)^AI$1))),IF($M127=Lists!$H$3,IF($K127&lt;1,((($R127*(1-$E127)+$Q127*(1-$F127))/$K127)*((1+'Inputs &amp; Summary'!$D$7)^AI$1)),((INT(AI$1/$K127)-INT((AI$1-1)/$K127))*($R127*(1-$E127)+$Q127*(1-$F127))*((1+'Inputs &amp; Summary'!$D$7)^AI$1))),((_xlfn.WEIBULL.DIST(AI$1,$L127,$K127,FALSE)*($R127*(1-$E127)+$Q127*(1-$F127))*((1+'Inputs &amp; Summary'!$D$7)^AI$1))))))</f>
        <v>0</v>
      </c>
      <c r="AJ127" s="248">
        <f>$D127*IF(AJ$1&gt;'Inputs &amp; Summary'!$D$5,0,IF(AJ$1&gt;VLOOKUP($G127,Lists!$J$17:$K$21,2),IF($M127=Lists!$H$3,IF($K127&lt;1,(($S127/$K127)*((1+'Inputs &amp; Summary'!$D$7)^AJ$1)),((INT(AJ$1/$K127)-INT((AJ$1-1)/$K127))*$S127*((1+'Inputs &amp; Summary'!$D$7)^AJ$1))),(_xlfn.WEIBULL.DIST(AJ$1,$L127,$K127,FALSE)*$S127*((1+'Inputs &amp; Summary'!$D$7)^AJ$1))),IF($M127=Lists!$H$3,IF($K127&lt;1,((($R127*(1-$E127)+$Q127*(1-$F127))/$K127)*((1+'Inputs &amp; Summary'!$D$7)^AJ$1)),((INT(AJ$1/$K127)-INT((AJ$1-1)/$K127))*($R127*(1-$E127)+$Q127*(1-$F127))*((1+'Inputs &amp; Summary'!$D$7)^AJ$1))),((_xlfn.WEIBULL.DIST(AJ$1,$L127,$K127,FALSE)*($R127*(1-$E127)+$Q127*(1-$F127))*((1+'Inputs &amp; Summary'!$D$7)^AJ$1))))))</f>
        <v>0</v>
      </c>
      <c r="AK127" s="248">
        <f>$D127*IF(AK$1&gt;'Inputs &amp; Summary'!$D$5,0,IF(AK$1&gt;VLOOKUP($G127,Lists!$J$17:$K$21,2),IF($M127=Lists!$H$3,IF($K127&lt;1,(($S127/$K127)*((1+'Inputs &amp; Summary'!$D$7)^AK$1)),((INT(AK$1/$K127)-INT((AK$1-1)/$K127))*$S127*((1+'Inputs &amp; Summary'!$D$7)^AK$1))),(_xlfn.WEIBULL.DIST(AK$1,$L127,$K127,FALSE)*$S127*((1+'Inputs &amp; Summary'!$D$7)^AK$1))),IF($M127=Lists!$H$3,IF($K127&lt;1,((($R127*(1-$E127)+$Q127*(1-$F127))/$K127)*((1+'Inputs &amp; Summary'!$D$7)^AK$1)),((INT(AK$1/$K127)-INT((AK$1-1)/$K127))*($R127*(1-$E127)+$Q127*(1-$F127))*((1+'Inputs &amp; Summary'!$D$7)^AK$1))),((_xlfn.WEIBULL.DIST(AK$1,$L127,$K127,FALSE)*($R127*(1-$E127)+$Q127*(1-$F127))*((1+'Inputs &amp; Summary'!$D$7)^AK$1))))))</f>
        <v>0</v>
      </c>
      <c r="AL127" s="248">
        <f>$D127*IF(AL$1&gt;'Inputs &amp; Summary'!$D$5,0,IF(AL$1&gt;VLOOKUP($G127,Lists!$J$17:$K$21,2),IF($M127=Lists!$H$3,IF($K127&lt;1,(($S127/$K127)*((1+'Inputs &amp; Summary'!$D$7)^AL$1)),((INT(AL$1/$K127)-INT((AL$1-1)/$K127))*$S127*((1+'Inputs &amp; Summary'!$D$7)^AL$1))),(_xlfn.WEIBULL.DIST(AL$1,$L127,$K127,FALSE)*$S127*((1+'Inputs &amp; Summary'!$D$7)^AL$1))),IF($M127=Lists!$H$3,IF($K127&lt;1,((($R127*(1-$E127)+$Q127*(1-$F127))/$K127)*((1+'Inputs &amp; Summary'!$D$7)^AL$1)),((INT(AL$1/$K127)-INT((AL$1-1)/$K127))*($R127*(1-$E127)+$Q127*(1-$F127))*((1+'Inputs &amp; Summary'!$D$7)^AL$1))),((_xlfn.WEIBULL.DIST(AL$1,$L127,$K127,FALSE)*($R127*(1-$E127)+$Q127*(1-$F127))*((1+'Inputs &amp; Summary'!$D$7)^AL$1))))))</f>
        <v>0</v>
      </c>
      <c r="AM127" s="248">
        <f>$D127*IF(AM$1&gt;'Inputs &amp; Summary'!$D$5,0,IF(AM$1&gt;VLOOKUP($G127,Lists!$J$17:$K$21,2),IF($M127=Lists!$H$3,IF($K127&lt;1,(($S127/$K127)*((1+'Inputs &amp; Summary'!$D$7)^AM$1)),((INT(AM$1/$K127)-INT((AM$1-1)/$K127))*$S127*((1+'Inputs &amp; Summary'!$D$7)^AM$1))),(_xlfn.WEIBULL.DIST(AM$1,$L127,$K127,FALSE)*$S127*((1+'Inputs &amp; Summary'!$D$7)^AM$1))),IF($M127=Lists!$H$3,IF($K127&lt;1,((($R127*(1-$E127)+$Q127*(1-$F127))/$K127)*((1+'Inputs &amp; Summary'!$D$7)^AM$1)),((INT(AM$1/$K127)-INT((AM$1-1)/$K127))*($R127*(1-$E127)+$Q127*(1-$F127))*((1+'Inputs &amp; Summary'!$D$7)^AM$1))),((_xlfn.WEIBULL.DIST(AM$1,$L127,$K127,FALSE)*($R127*(1-$E127)+$Q127*(1-$F127))*((1+'Inputs &amp; Summary'!$D$7)^AM$1))))))</f>
        <v>0</v>
      </c>
      <c r="AN127" s="248">
        <f>$D127*IF(AN$1&gt;'Inputs &amp; Summary'!$D$5,0,IF(AN$1&gt;VLOOKUP($G127,Lists!$J$17:$K$21,2),IF($M127=Lists!$H$3,IF($K127&lt;1,(($S127/$K127)*((1+'Inputs &amp; Summary'!$D$7)^AN$1)),((INT(AN$1/$K127)-INT((AN$1-1)/$K127))*$S127*((1+'Inputs &amp; Summary'!$D$7)^AN$1))),(_xlfn.WEIBULL.DIST(AN$1,$L127,$K127,FALSE)*$S127*((1+'Inputs &amp; Summary'!$D$7)^AN$1))),IF($M127=Lists!$H$3,IF($K127&lt;1,((($R127*(1-$E127)+$Q127*(1-$F127))/$K127)*((1+'Inputs &amp; Summary'!$D$7)^AN$1)),((INT(AN$1/$K127)-INT((AN$1-1)/$K127))*($R127*(1-$E127)+$Q127*(1-$F127))*((1+'Inputs &amp; Summary'!$D$7)^AN$1))),((_xlfn.WEIBULL.DIST(AN$1,$L127,$K127,FALSE)*($R127*(1-$E127)+$Q127*(1-$F127))*((1+'Inputs &amp; Summary'!$D$7)^AN$1))))))</f>
        <v>0</v>
      </c>
      <c r="AO127" s="248">
        <f>$D127*IF(AO$1&gt;'Inputs &amp; Summary'!$D$5,0,IF(AO$1&gt;VLOOKUP($G127,Lists!$J$17:$K$21,2),IF($M127=Lists!$H$3,IF($K127&lt;1,(($S127/$K127)*((1+'Inputs &amp; Summary'!$D$7)^AO$1)),((INT(AO$1/$K127)-INT((AO$1-1)/$K127))*$S127*((1+'Inputs &amp; Summary'!$D$7)^AO$1))),(_xlfn.WEIBULL.DIST(AO$1,$L127,$K127,FALSE)*$S127*((1+'Inputs &amp; Summary'!$D$7)^AO$1))),IF($M127=Lists!$H$3,IF($K127&lt;1,((($R127*(1-$E127)+$Q127*(1-$F127))/$K127)*((1+'Inputs &amp; Summary'!$D$7)^AO$1)),((INT(AO$1/$K127)-INT((AO$1-1)/$K127))*($R127*(1-$E127)+$Q127*(1-$F127))*((1+'Inputs &amp; Summary'!$D$7)^AO$1))),((_xlfn.WEIBULL.DIST(AO$1,$L127,$K127,FALSE)*($R127*(1-$E127)+$Q127*(1-$F127))*((1+'Inputs &amp; Summary'!$D$7)^AO$1))))))</f>
        <v>0</v>
      </c>
      <c r="AP127" s="248">
        <f>$D127*IF(AP$1&gt;'Inputs &amp; Summary'!$D$5,0,IF(AP$1&gt;VLOOKUP($G127,Lists!$J$17:$K$21,2),IF($M127=Lists!$H$3,IF($K127&lt;1,(($S127/$K127)*((1+'Inputs &amp; Summary'!$D$7)^AP$1)),((INT(AP$1/$K127)-INT((AP$1-1)/$K127))*$S127*((1+'Inputs &amp; Summary'!$D$7)^AP$1))),(_xlfn.WEIBULL.DIST(AP$1,$L127,$K127,FALSE)*$S127*((1+'Inputs &amp; Summary'!$D$7)^AP$1))),IF($M127=Lists!$H$3,IF($K127&lt;1,((($R127*(1-$E127)+$Q127*(1-$F127))/$K127)*((1+'Inputs &amp; Summary'!$D$7)^AP$1)),((INT(AP$1/$K127)-INT((AP$1-1)/$K127))*($R127*(1-$E127)+$Q127*(1-$F127))*((1+'Inputs &amp; Summary'!$D$7)^AP$1))),((_xlfn.WEIBULL.DIST(AP$1,$L127,$K127,FALSE)*($R127*(1-$E127)+$Q127*(1-$F127))*((1+'Inputs &amp; Summary'!$D$7)^AP$1))))))</f>
        <v>0</v>
      </c>
      <c r="AQ127" s="248">
        <f>$D127*IF(AQ$1&gt;'Inputs &amp; Summary'!$D$5,0,IF(AQ$1&gt;VLOOKUP($G127,Lists!$J$17:$K$21,2),IF($M127=Lists!$H$3,IF($K127&lt;1,(($S127/$K127)*((1+'Inputs &amp; Summary'!$D$7)^AQ$1)),((INT(AQ$1/$K127)-INT((AQ$1-1)/$K127))*$S127*((1+'Inputs &amp; Summary'!$D$7)^AQ$1))),(_xlfn.WEIBULL.DIST(AQ$1,$L127,$K127,FALSE)*$S127*((1+'Inputs &amp; Summary'!$D$7)^AQ$1))),IF($M127=Lists!$H$3,IF($K127&lt;1,((($R127*(1-$E127)+$Q127*(1-$F127))/$K127)*((1+'Inputs &amp; Summary'!$D$7)^AQ$1)),((INT(AQ$1/$K127)-INT((AQ$1-1)/$K127))*($R127*(1-$E127)+$Q127*(1-$F127))*((1+'Inputs &amp; Summary'!$D$7)^AQ$1))),((_xlfn.WEIBULL.DIST(AQ$1,$L127,$K127,FALSE)*($R127*(1-$E127)+$Q127*(1-$F127))*((1+'Inputs &amp; Summary'!$D$7)^AQ$1))))))</f>
        <v>0</v>
      </c>
      <c r="AR127" s="248">
        <f>$D127*IF(AR$1&gt;'Inputs &amp; Summary'!$D$5,0,IF(AR$1&gt;VLOOKUP($G127,Lists!$J$17:$K$21,2),IF($M127=Lists!$H$3,IF($K127&lt;1,(($S127/$K127)*((1+'Inputs &amp; Summary'!$D$7)^AR$1)),((INT(AR$1/$K127)-INT((AR$1-1)/$K127))*$S127*((1+'Inputs &amp; Summary'!$D$7)^AR$1))),(_xlfn.WEIBULL.DIST(AR$1,$L127,$K127,FALSE)*$S127*((1+'Inputs &amp; Summary'!$D$7)^AR$1))),IF($M127=Lists!$H$3,IF($K127&lt;1,((($R127*(1-$E127)+$Q127*(1-$F127))/$K127)*((1+'Inputs &amp; Summary'!$D$7)^AR$1)),((INT(AR$1/$K127)-INT((AR$1-1)/$K127))*($R127*(1-$E127)+$Q127*(1-$F127))*((1+'Inputs &amp; Summary'!$D$7)^AR$1))),((_xlfn.WEIBULL.DIST(AR$1,$L127,$K127,FALSE)*($R127*(1-$E127)+$Q127*(1-$F127))*((1+'Inputs &amp; Summary'!$D$7)^AR$1))))))</f>
        <v>0</v>
      </c>
      <c r="AS127" s="248">
        <f>$D127*IF(AS$1&gt;'Inputs &amp; Summary'!$D$5,0,IF(AS$1&gt;VLOOKUP($G127,Lists!$J$17:$K$21,2),IF($M127=Lists!$H$3,IF($K127&lt;1,(($S127/$K127)*((1+'Inputs &amp; Summary'!$D$7)^AS$1)),((INT(AS$1/$K127)-INT((AS$1-1)/$K127))*$S127*((1+'Inputs &amp; Summary'!$D$7)^AS$1))),(_xlfn.WEIBULL.DIST(AS$1,$L127,$K127,FALSE)*$S127*((1+'Inputs &amp; Summary'!$D$7)^AS$1))),IF($M127=Lists!$H$3,IF($K127&lt;1,((($R127*(1-$E127)+$Q127*(1-$F127))/$K127)*((1+'Inputs &amp; Summary'!$D$7)^AS$1)),((INT(AS$1/$K127)-INT((AS$1-1)/$K127))*($R127*(1-$E127)+$Q127*(1-$F127))*((1+'Inputs &amp; Summary'!$D$7)^AS$1))),((_xlfn.WEIBULL.DIST(AS$1,$L127,$K127,FALSE)*($R127*(1-$E127)+$Q127*(1-$F127))*((1+'Inputs &amp; Summary'!$D$7)^AS$1))))))</f>
        <v>0</v>
      </c>
      <c r="AT127" s="248">
        <f>$D127*IF(AT$1&gt;'Inputs &amp; Summary'!$D$5,0,IF(AT$1&gt;VLOOKUP($G127,Lists!$J$17:$K$21,2),IF($M127=Lists!$H$3,IF($K127&lt;1,(($S127/$K127)*((1+'Inputs &amp; Summary'!$D$7)^AT$1)),((INT(AT$1/$K127)-INT((AT$1-1)/$K127))*$S127*((1+'Inputs &amp; Summary'!$D$7)^AT$1))),(_xlfn.WEIBULL.DIST(AT$1,$L127,$K127,FALSE)*$S127*((1+'Inputs &amp; Summary'!$D$7)^AT$1))),IF($M127=Lists!$H$3,IF($K127&lt;1,((($R127*(1-$E127)+$Q127*(1-$F127))/$K127)*((1+'Inputs &amp; Summary'!$D$7)^AT$1)),((INT(AT$1/$K127)-INT((AT$1-1)/$K127))*($R127*(1-$E127)+$Q127*(1-$F127))*((1+'Inputs &amp; Summary'!$D$7)^AT$1))),((_xlfn.WEIBULL.DIST(AT$1,$L127,$K127,FALSE)*($R127*(1-$E127)+$Q127*(1-$F127))*((1+'Inputs &amp; Summary'!$D$7)^AT$1))))))</f>
        <v>0</v>
      </c>
      <c r="AU127" s="248">
        <f>$D127*IF(AU$1&gt;'Inputs &amp; Summary'!$D$5,0,IF(AU$1&gt;VLOOKUP($G127,Lists!$J$17:$K$21,2),IF($M127=Lists!$H$3,IF($K127&lt;1,(($S127/$K127)*((1+'Inputs &amp; Summary'!$D$7)^AU$1)),((INT(AU$1/$K127)-INT((AU$1-1)/$K127))*$S127*((1+'Inputs &amp; Summary'!$D$7)^AU$1))),(_xlfn.WEIBULL.DIST(AU$1,$L127,$K127,FALSE)*$S127*((1+'Inputs &amp; Summary'!$D$7)^AU$1))),IF($M127=Lists!$H$3,IF($K127&lt;1,((($R127*(1-$E127)+$Q127*(1-$F127))/$K127)*((1+'Inputs &amp; Summary'!$D$7)^AU$1)),((INT(AU$1/$K127)-INT((AU$1-1)/$K127))*($R127*(1-$E127)+$Q127*(1-$F127))*((1+'Inputs &amp; Summary'!$D$7)^AU$1))),((_xlfn.WEIBULL.DIST(AU$1,$L127,$K127,FALSE)*($R127*(1-$E127)+$Q127*(1-$F127))*((1+'Inputs &amp; Summary'!$D$7)^AU$1))))))</f>
        <v>0</v>
      </c>
      <c r="AV127" s="248">
        <f>$D127*IF(AV$1&gt;'Inputs &amp; Summary'!$D$5,0,IF(AV$1&gt;VLOOKUP($G127,Lists!$J$17:$K$21,2),IF($M127=Lists!$H$3,IF($K127&lt;1,(($S127/$K127)*((1+'Inputs &amp; Summary'!$D$7)^AV$1)),((INT(AV$1/$K127)-INT((AV$1-1)/$K127))*$S127*((1+'Inputs &amp; Summary'!$D$7)^AV$1))),(_xlfn.WEIBULL.DIST(AV$1,$L127,$K127,FALSE)*$S127*((1+'Inputs &amp; Summary'!$D$7)^AV$1))),IF($M127=Lists!$H$3,IF($K127&lt;1,((($R127*(1-$E127)+$Q127*(1-$F127))/$K127)*((1+'Inputs &amp; Summary'!$D$7)^AV$1)),((INT(AV$1/$K127)-INT((AV$1-1)/$K127))*($R127*(1-$E127)+$Q127*(1-$F127))*((1+'Inputs &amp; Summary'!$D$7)^AV$1))),((_xlfn.WEIBULL.DIST(AV$1,$L127,$K127,FALSE)*($R127*(1-$E127)+$Q127*(1-$F127))*((1+'Inputs &amp; Summary'!$D$7)^AV$1))))))</f>
        <v>0</v>
      </c>
      <c r="AW127" s="248">
        <f>$D127*IF(AW$1&gt;'Inputs &amp; Summary'!$D$5,0,IF(AW$1&gt;VLOOKUP($G127,Lists!$J$17:$K$21,2),IF($M127=Lists!$H$3,IF($K127&lt;1,(($S127/$K127)*((1+'Inputs &amp; Summary'!$D$7)^AW$1)),((INT(AW$1/$K127)-INT((AW$1-1)/$K127))*$S127*((1+'Inputs &amp; Summary'!$D$7)^AW$1))),(_xlfn.WEIBULL.DIST(AW$1,$L127,$K127,FALSE)*$S127*((1+'Inputs &amp; Summary'!$D$7)^AW$1))),IF($M127=Lists!$H$3,IF($K127&lt;1,((($R127*(1-$E127)+$Q127*(1-$F127))/$K127)*((1+'Inputs &amp; Summary'!$D$7)^AW$1)),((INT(AW$1/$K127)-INT((AW$1-1)/$K127))*($R127*(1-$E127)+$Q127*(1-$F127))*((1+'Inputs &amp; Summary'!$D$7)^AW$1))),((_xlfn.WEIBULL.DIST(AW$1,$L127,$K127,FALSE)*($R127*(1-$E127)+$Q127*(1-$F127))*((1+'Inputs &amp; Summary'!$D$7)^AW$1))))))</f>
        <v>0</v>
      </c>
      <c r="AX127" s="248">
        <f>$D127*IF(AX$1&gt;'Inputs &amp; Summary'!$D$5,0,IF(AX$1&gt;VLOOKUP($G127,Lists!$J$17:$K$21,2),IF($M127=Lists!$H$3,IF($K127&lt;1,(($S127/$K127)*((1+'Inputs &amp; Summary'!$D$7)^AX$1)),((INT(AX$1/$K127)-INT((AX$1-1)/$K127))*$S127*((1+'Inputs &amp; Summary'!$D$7)^AX$1))),(_xlfn.WEIBULL.DIST(AX$1,$L127,$K127,FALSE)*$S127*((1+'Inputs &amp; Summary'!$D$7)^AX$1))),IF($M127=Lists!$H$3,IF($K127&lt;1,((($R127*(1-$E127)+$Q127*(1-$F127))/$K127)*((1+'Inputs &amp; Summary'!$D$7)^AX$1)),((INT(AX$1/$K127)-INT((AX$1-1)/$K127))*($R127*(1-$E127)+$Q127*(1-$F127))*((1+'Inputs &amp; Summary'!$D$7)^AX$1))),((_xlfn.WEIBULL.DIST(AX$1,$L127,$K127,FALSE)*($R127*(1-$E127)+$Q127*(1-$F127))*((1+'Inputs &amp; Summary'!$D$7)^AX$1))))))</f>
        <v>0</v>
      </c>
      <c r="AY127" s="248">
        <f>$D127*IF(AY$1&gt;'Inputs &amp; Summary'!$D$5,0,IF(AY$1&gt;VLOOKUP($G127,Lists!$J$17:$K$21,2),IF($M127=Lists!$H$3,IF($K127&lt;1,(($S127/$K127)*((1+'Inputs &amp; Summary'!$D$7)^AY$1)),((INT(AY$1/$K127)-INT((AY$1-1)/$K127))*$S127*((1+'Inputs &amp; Summary'!$D$7)^AY$1))),(_xlfn.WEIBULL.DIST(AY$1,$L127,$K127,FALSE)*$S127*((1+'Inputs &amp; Summary'!$D$7)^AY$1))),IF($M127=Lists!$H$3,IF($K127&lt;1,((($R127*(1-$E127)+$Q127*(1-$F127))/$K127)*((1+'Inputs &amp; Summary'!$D$7)^AY$1)),((INT(AY$1/$K127)-INT((AY$1-1)/$K127))*($R127*(1-$E127)+$Q127*(1-$F127))*((1+'Inputs &amp; Summary'!$D$7)^AY$1))),((_xlfn.WEIBULL.DIST(AY$1,$L127,$K127,FALSE)*($R127*(1-$E127)+$Q127*(1-$F127))*((1+'Inputs &amp; Summary'!$D$7)^AY$1))))))</f>
        <v>0</v>
      </c>
      <c r="AZ127" s="248">
        <f>$D127*IF(AZ$1&gt;'Inputs &amp; Summary'!$D$5,0,IF(AZ$1&gt;VLOOKUP($G127,Lists!$J$17:$K$21,2),IF($M127=Lists!$H$3,IF($K127&lt;1,(($S127/$K127)*((1+'Inputs &amp; Summary'!$D$7)^AZ$1)),((INT(AZ$1/$K127)-INT((AZ$1-1)/$K127))*$S127*((1+'Inputs &amp; Summary'!$D$7)^AZ$1))),(_xlfn.WEIBULL.DIST(AZ$1,$L127,$K127,FALSE)*$S127*((1+'Inputs &amp; Summary'!$D$7)^AZ$1))),IF($M127=Lists!$H$3,IF($K127&lt;1,((($R127*(1-$E127)+$Q127*(1-$F127))/$K127)*((1+'Inputs &amp; Summary'!$D$7)^AZ$1)),((INT(AZ$1/$K127)-INT((AZ$1-1)/$K127))*($R127*(1-$E127)+$Q127*(1-$F127))*((1+'Inputs &amp; Summary'!$D$7)^AZ$1))),((_xlfn.WEIBULL.DIST(AZ$1,$L127,$K127,FALSE)*($R127*(1-$E127)+$Q127*(1-$F127))*((1+'Inputs &amp; Summary'!$D$7)^AZ$1))))))</f>
        <v>0</v>
      </c>
      <c r="BA127" s="248">
        <f>$D127*IF(BA$1&gt;'Inputs &amp; Summary'!$D$5,0,IF(BA$1&gt;VLOOKUP($G127,Lists!$J$17:$K$21,2),IF($M127=Lists!$H$3,IF($K127&lt;1,(($S127/$K127)*((1+'Inputs &amp; Summary'!$D$7)^BA$1)),((INT(BA$1/$K127)-INT((BA$1-1)/$K127))*$S127*((1+'Inputs &amp; Summary'!$D$7)^BA$1))),(_xlfn.WEIBULL.DIST(BA$1,$L127,$K127,FALSE)*$S127*((1+'Inputs &amp; Summary'!$D$7)^BA$1))),IF($M127=Lists!$H$3,IF($K127&lt;1,((($R127*(1-$E127)+$Q127*(1-$F127))/$K127)*((1+'Inputs &amp; Summary'!$D$7)^BA$1)),((INT(BA$1/$K127)-INT((BA$1-1)/$K127))*($R127*(1-$E127)+$Q127*(1-$F127))*((1+'Inputs &amp; Summary'!$D$7)^BA$1))),((_xlfn.WEIBULL.DIST(BA$1,$L127,$K127,FALSE)*($R127*(1-$E127)+$Q127*(1-$F127))*((1+'Inputs &amp; Summary'!$D$7)^BA$1))))))</f>
        <v>0</v>
      </c>
      <c r="BB127" s="248">
        <f>$D127*IF(BB$1&gt;'Inputs &amp; Summary'!$D$5,0,IF(BB$1&gt;VLOOKUP($G127,Lists!$J$17:$K$21,2),IF($M127=Lists!$H$3,IF($K127&lt;1,(($S127/$K127)*((1+'Inputs &amp; Summary'!$D$7)^BB$1)),((INT(BB$1/$K127)-INT((BB$1-1)/$K127))*$S127*((1+'Inputs &amp; Summary'!$D$7)^BB$1))),(_xlfn.WEIBULL.DIST(BB$1,$L127,$K127,FALSE)*$S127*((1+'Inputs &amp; Summary'!$D$7)^BB$1))),IF($M127=Lists!$H$3,IF($K127&lt;1,((($R127*(1-$E127)+$Q127*(1-$F127))/$K127)*((1+'Inputs &amp; Summary'!$D$7)^BB$1)),((INT(BB$1/$K127)-INT((BB$1-1)/$K127))*($R127*(1-$E127)+$Q127*(1-$F127))*((1+'Inputs &amp; Summary'!$D$7)^BB$1))),((_xlfn.WEIBULL.DIST(BB$1,$L127,$K127,FALSE)*($R127*(1-$E127)+$Q127*(1-$F127))*((1+'Inputs &amp; Summary'!$D$7)^BB$1))))))</f>
        <v>0</v>
      </c>
      <c r="BC127" s="248">
        <f>$D127*IF(BC$1&gt;'Inputs &amp; Summary'!$D$5,0,IF(BC$1&gt;VLOOKUP($G127,Lists!$J$17:$K$21,2),IF($M127=Lists!$H$3,IF($K127&lt;1,(($S127/$K127)*((1+'Inputs &amp; Summary'!$D$7)^BC$1)),((INT(BC$1/$K127)-INT((BC$1-1)/$K127))*$S127*((1+'Inputs &amp; Summary'!$D$7)^BC$1))),(_xlfn.WEIBULL.DIST(BC$1,$L127,$K127,FALSE)*$S127*((1+'Inputs &amp; Summary'!$D$7)^BC$1))),IF($M127=Lists!$H$3,IF($K127&lt;1,((($R127*(1-$E127)+$Q127*(1-$F127))/$K127)*((1+'Inputs &amp; Summary'!$D$7)^BC$1)),((INT(BC$1/$K127)-INT((BC$1-1)/$K127))*($R127*(1-$E127)+$Q127*(1-$F127))*((1+'Inputs &amp; Summary'!$D$7)^BC$1))),((_xlfn.WEIBULL.DIST(BC$1,$L127,$K127,FALSE)*($R127*(1-$E127)+$Q127*(1-$F127))*((1+'Inputs &amp; Summary'!$D$7)^BC$1))))))</f>
        <v>0</v>
      </c>
      <c r="BD127" s="248">
        <f>$D127*IF(BD$1&gt;'Inputs &amp; Summary'!$D$5,0,IF(BD$1&gt;VLOOKUP($G127,Lists!$J$17:$K$21,2),IF($M127=Lists!$H$3,IF($K127&lt;1,(($S127/$K127)*((1+'Inputs &amp; Summary'!$D$7)^BD$1)),((INT(BD$1/$K127)-INT((BD$1-1)/$K127))*$S127*((1+'Inputs &amp; Summary'!$D$7)^BD$1))),(_xlfn.WEIBULL.DIST(BD$1,$L127,$K127,FALSE)*$S127*((1+'Inputs &amp; Summary'!$D$7)^BD$1))),IF($M127=Lists!$H$3,IF($K127&lt;1,((($R127*(1-$E127)+$Q127*(1-$F127))/$K127)*((1+'Inputs &amp; Summary'!$D$7)^BD$1)),((INT(BD$1/$K127)-INT((BD$1-1)/$K127))*($R127*(1-$E127)+$Q127*(1-$F127))*((1+'Inputs &amp; Summary'!$D$7)^BD$1))),((_xlfn.WEIBULL.DIST(BD$1,$L127,$K127,FALSE)*($R127*(1-$E127)+$Q127*(1-$F127))*((1+'Inputs &amp; Summary'!$D$7)^BD$1))))))</f>
        <v>0</v>
      </c>
      <c r="BE127" s="248">
        <f>$D127*IF(BE$1&gt;'Inputs &amp; Summary'!$D$5,0,IF(BE$1&gt;VLOOKUP($G127,Lists!$J$17:$K$21,2),IF($M127=Lists!$H$3,IF($K127&lt;1,(($S127/$K127)*((1+'Inputs &amp; Summary'!$D$7)^BE$1)),((INT(BE$1/$K127)-INT((BE$1-1)/$K127))*$S127*((1+'Inputs &amp; Summary'!$D$7)^BE$1))),(_xlfn.WEIBULL.DIST(BE$1,$L127,$K127,FALSE)*$S127*((1+'Inputs &amp; Summary'!$D$7)^BE$1))),IF($M127=Lists!$H$3,IF($K127&lt;1,((($R127*(1-$E127)+$Q127*(1-$F127))/$K127)*((1+'Inputs &amp; Summary'!$D$7)^BE$1)),((INT(BE$1/$K127)-INT((BE$1-1)/$K127))*($R127*(1-$E127)+$Q127*(1-$F127))*((1+'Inputs &amp; Summary'!$D$7)^BE$1))),((_xlfn.WEIBULL.DIST(BE$1,$L127,$K127,FALSE)*($R127*(1-$E127)+$Q127*(1-$F127))*((1+'Inputs &amp; Summary'!$D$7)^BE$1))))))</f>
        <v>0</v>
      </c>
      <c r="BF127" s="248">
        <f>$D127*IF(BF$1&gt;'Inputs &amp; Summary'!$D$5,0,IF(BF$1&gt;VLOOKUP($G127,Lists!$J$17:$K$21,2),IF($M127=Lists!$H$3,IF($K127&lt;1,(($S127/$K127)*((1+'Inputs &amp; Summary'!$D$7)^BF$1)),((INT(BF$1/$K127)-INT((BF$1-1)/$K127))*$S127*((1+'Inputs &amp; Summary'!$D$7)^BF$1))),(_xlfn.WEIBULL.DIST(BF$1,$L127,$K127,FALSE)*$S127*((1+'Inputs &amp; Summary'!$D$7)^BF$1))),IF($M127=Lists!$H$3,IF($K127&lt;1,((($R127*(1-$E127)+$Q127*(1-$F127))/$K127)*((1+'Inputs &amp; Summary'!$D$7)^BF$1)),((INT(BF$1/$K127)-INT((BF$1-1)/$K127))*($R127*(1-$E127)+$Q127*(1-$F127))*((1+'Inputs &amp; Summary'!$D$7)^BF$1))),((_xlfn.WEIBULL.DIST(BF$1,$L127,$K127,FALSE)*($R127*(1-$E127)+$Q127*(1-$F127))*((1+'Inputs &amp; Summary'!$D$7)^BF$1))))))</f>
        <v>0</v>
      </c>
      <c r="BG127" s="248">
        <f>$D127*IF(BG$1&gt;'Inputs &amp; Summary'!$D$5,0,IF(BG$1&gt;VLOOKUP($G127,Lists!$J$17:$K$21,2),IF($M127=Lists!$H$3,IF($K127&lt;1,(($S127/$K127)*((1+'Inputs &amp; Summary'!$D$7)^BG$1)),((INT(BG$1/$K127)-INT((BG$1-1)/$K127))*$S127*((1+'Inputs &amp; Summary'!$D$7)^BG$1))),(_xlfn.WEIBULL.DIST(BG$1,$L127,$K127,FALSE)*$S127*((1+'Inputs &amp; Summary'!$D$7)^BG$1))),IF($M127=Lists!$H$3,IF($K127&lt;1,((($R127*(1-$E127)+$Q127*(1-$F127))/$K127)*((1+'Inputs &amp; Summary'!$D$7)^BG$1)),((INT(BG$1/$K127)-INT((BG$1-1)/$K127))*($R127*(1-$E127)+$Q127*(1-$F127))*((1+'Inputs &amp; Summary'!$D$7)^BG$1))),((_xlfn.WEIBULL.DIST(BG$1,$L127,$K127,FALSE)*($R127*(1-$E127)+$Q127*(1-$F127))*((1+'Inputs &amp; Summary'!$D$7)^BG$1))))))</f>
        <v>0</v>
      </c>
      <c r="BH127" s="248">
        <f>$D127*IF(BH$1&gt;'Inputs &amp; Summary'!$D$5,0,IF(BH$1&gt;VLOOKUP($G127,Lists!$J$17:$K$21,2),IF($M127=Lists!$H$3,IF($K127&lt;1,(($S127/$K127)*((1+'Inputs &amp; Summary'!$D$7)^BH$1)),((INT(BH$1/$K127)-INT((BH$1-1)/$K127))*$S127*((1+'Inputs &amp; Summary'!$D$7)^BH$1))),(_xlfn.WEIBULL.DIST(BH$1,$L127,$K127,FALSE)*$S127*((1+'Inputs &amp; Summary'!$D$7)^BH$1))),IF($M127=Lists!$H$3,IF($K127&lt;1,((($R127*(1-$E127)+$Q127*(1-$F127))/$K127)*((1+'Inputs &amp; Summary'!$D$7)^BH$1)),((INT(BH$1/$K127)-INT((BH$1-1)/$K127))*($R127*(1-$E127)+$Q127*(1-$F127))*((1+'Inputs &amp; Summary'!$D$7)^BH$1))),((_xlfn.WEIBULL.DIST(BH$1,$L127,$K127,FALSE)*($R127*(1-$E127)+$Q127*(1-$F127))*((1+'Inputs &amp; Summary'!$D$7)^BH$1))))))</f>
        <v>0</v>
      </c>
      <c r="BI127" s="248">
        <f>$D127*IF(BI$1&gt;'Inputs &amp; Summary'!$D$5,0,IF(BI$1&gt;VLOOKUP($G127,Lists!$J$17:$K$21,2),IF($M127=Lists!$H$3,IF($K127&lt;1,(($S127/$K127)*((1+'Inputs &amp; Summary'!$D$7)^BI$1)),((INT(BI$1/$K127)-INT((BI$1-1)/$K127))*$S127*((1+'Inputs &amp; Summary'!$D$7)^BI$1))),(_xlfn.WEIBULL.DIST(BI$1,$L127,$K127,FALSE)*$S127*((1+'Inputs &amp; Summary'!$D$7)^BI$1))),IF($M127=Lists!$H$3,IF($K127&lt;1,((($R127*(1-$E127)+$Q127*(1-$F127))/$K127)*((1+'Inputs &amp; Summary'!$D$7)^BI$1)),((INT(BI$1/$K127)-INT((BI$1-1)/$K127))*($R127*(1-$E127)+$Q127*(1-$F127))*((1+'Inputs &amp; Summary'!$D$7)^BI$1))),((_xlfn.WEIBULL.DIST(BI$1,$L127,$K127,FALSE)*($R127*(1-$E127)+$Q127*(1-$F127))*((1+'Inputs &amp; Summary'!$D$7)^BI$1))))))</f>
        <v>0</v>
      </c>
      <c r="BJ127" s="248">
        <f>$D127*IF(BJ$1&gt;'Inputs &amp; Summary'!$D$5,0,IF(BJ$1&gt;VLOOKUP($G127,Lists!$J$17:$K$21,2),IF($M127=Lists!$H$3,IF($K127&lt;1,(($S127/$K127)*((1+'Inputs &amp; Summary'!$D$7)^BJ$1)),((INT(BJ$1/$K127)-INT((BJ$1-1)/$K127))*$S127*((1+'Inputs &amp; Summary'!$D$7)^BJ$1))),(_xlfn.WEIBULL.DIST(BJ$1,$L127,$K127,FALSE)*$S127*((1+'Inputs &amp; Summary'!$D$7)^BJ$1))),IF($M127=Lists!$H$3,IF($K127&lt;1,((($R127*(1-$E127)+$Q127*(1-$F127))/$K127)*((1+'Inputs &amp; Summary'!$D$7)^BJ$1)),((INT(BJ$1/$K127)-INT((BJ$1-1)/$K127))*($R127*(1-$E127)+$Q127*(1-$F127))*((1+'Inputs &amp; Summary'!$D$7)^BJ$1))),((_xlfn.WEIBULL.DIST(BJ$1,$L127,$K127,FALSE)*($R127*(1-$E127)+$Q127*(1-$F127))*((1+'Inputs &amp; Summary'!$D$7)^BJ$1))))))</f>
        <v>0</v>
      </c>
      <c r="BK127" s="248">
        <f>$D127*IF(BK$1&gt;'Inputs &amp; Summary'!$D$5,0,IF(BK$1&gt;VLOOKUP($G127,Lists!$J$17:$K$21,2),IF($M127=Lists!$H$3,IF($K127&lt;1,(($S127/$K127)*((1+'Inputs &amp; Summary'!$D$7)^BK$1)),((INT(BK$1/$K127)-INT((BK$1-1)/$K127))*$S127*((1+'Inputs &amp; Summary'!$D$7)^BK$1))),(_xlfn.WEIBULL.DIST(BK$1,$L127,$K127,FALSE)*$S127*((1+'Inputs &amp; Summary'!$D$7)^BK$1))),IF($M127=Lists!$H$3,IF($K127&lt;1,((($R127*(1-$E127)+$Q127*(1-$F127))/$K127)*((1+'Inputs &amp; Summary'!$D$7)^BK$1)),((INT(BK$1/$K127)-INT((BK$1-1)/$K127))*($R127*(1-$E127)+$Q127*(1-$F127))*((1+'Inputs &amp; Summary'!$D$7)^BK$1))),((_xlfn.WEIBULL.DIST(BK$1,$L127,$K127,FALSE)*($R127*(1-$E127)+$Q127*(1-$F127))*((1+'Inputs &amp; Summary'!$D$7)^BK$1))))))</f>
        <v>0</v>
      </c>
      <c r="BL127" s="248">
        <f>$D127*IF(BL$1&gt;'Inputs &amp; Summary'!$D$5,0,IF(BL$1&gt;VLOOKUP($G127,Lists!$J$17:$K$21,2),IF($M127=Lists!$H$3,IF($K127&lt;1,(($S127/$K127)*((1+'Inputs &amp; Summary'!$D$7)^BL$1)),((INT(BL$1/$K127)-INT((BL$1-1)/$K127))*$S127*((1+'Inputs &amp; Summary'!$D$7)^BL$1))),(_xlfn.WEIBULL.DIST(BL$1,$L127,$K127,FALSE)*$S127*((1+'Inputs &amp; Summary'!$D$7)^BL$1))),IF($M127=Lists!$H$3,IF($K127&lt;1,((($R127*(1-$E127)+$Q127*(1-$F127))/$K127)*((1+'Inputs &amp; Summary'!$D$7)^BL$1)),((INT(BL$1/$K127)-INT((BL$1-1)/$K127))*($R127*(1-$E127)+$Q127*(1-$F127))*((1+'Inputs &amp; Summary'!$D$7)^BL$1))),((_xlfn.WEIBULL.DIST(BL$1,$L127,$K127,FALSE)*($R127*(1-$E127)+$Q127*(1-$F127))*((1+'Inputs &amp; Summary'!$D$7)^BL$1))))))</f>
        <v>0</v>
      </c>
    </row>
    <row r="128" spans="1:64" ht="43.2" x14ac:dyDescent="0.3">
      <c r="A128" s="236" t="s">
        <v>163</v>
      </c>
      <c r="B128" s="117" t="str">
        <f>IF('Inputs &amp; Summary'!$D$15=Lists!$E$3,INDEX('Residential Rooftop Details'!$A$30:$X$158,MATCH('Cash Flow'!$A128,'Residential Rooftop Details'!$A$30:$A$158,0),COLUMN(B$1)),IF('Inputs &amp; Summary'!$D$15=Lists!$E$4,INDEX('Commercial Rooftop Details'!$A$30:$V$158,MATCH('Cash Flow'!$A128,'Commercial Rooftop Details'!$A$30:$A$158,0),COLUMN(B$1)),INDEX('Ground-Mount Details'!$A$30:$V$158,MATCH('Cash Flow'!$A128,'Ground-Mount Details'!$A$30:$A$158,0),COLUMN(B$1))))</f>
        <v>Preventive</v>
      </c>
      <c r="C128" s="117" t="str">
        <f>IF('Inputs &amp; Summary'!$D$15=Lists!$E$3,INDEX('Residential Rooftop Details'!$A$30:$X$158,MATCH('Cash Flow'!$A128,'Residential Rooftop Details'!$A$30:$A$158,0),COLUMN(C$1)),IF('Inputs &amp; Summary'!$D$15=Lists!$E$4,INDEX('Commercial Rooftop Details'!$A$30:$V$158,MATCH('Cash Flow'!$A128,'Commercial Rooftop Details'!$A$30:$A$158,0),COLUMN(C$1)),INDEX('Ground-Mount Details'!$A$30:$V$158,MATCH('Cash Flow'!$A128,'Ground-Mount Details'!$A$30:$A$158,0),COLUMN(C$1))))</f>
        <v>PV Array</v>
      </c>
      <c r="D128" s="117">
        <f>IF('Inputs &amp; Summary'!$D$15=Lists!$E$3,INDEX('Residential Rooftop Details'!$A$30:$X$158,MATCH('Cash Flow'!$A128,'Residential Rooftop Details'!$A$30:$A$158,0),COLUMN(D$1)),IF('Inputs &amp; Summary'!$D$15=Lists!$E$4,INDEX('Commercial Rooftop Details'!$A$30:$V$158,MATCH('Cash Flow'!$A128,'Commercial Rooftop Details'!$A$30:$A$158,0),COLUMN(D$1)),INDEX('Ground-Mount Details'!$A$30:$V$158,MATCH('Cash Flow'!$A128,'Ground-Mount Details'!$A$30:$A$158,0),COLUMN(D$1))))</f>
        <v>1</v>
      </c>
      <c r="E128" s="117">
        <f>IF('Inputs &amp; Summary'!$D$15=Lists!$E$3,INDEX('Residential Rooftop Details'!$A$30:$X$158,MATCH('Cash Flow'!$A128,'Residential Rooftop Details'!$A$30:$A$158,0),COLUMN(E$1)),IF('Inputs &amp; Summary'!$D$15=Lists!$E$4,INDEX('Commercial Rooftop Details'!$A$30:$V$158,MATCH('Cash Flow'!$A128,'Commercial Rooftop Details'!$A$30:$A$158,0),COLUMN(E$1)),INDEX('Ground-Mount Details'!$A$30:$V$158,MATCH('Cash Flow'!$A128,'Ground-Mount Details'!$A$30:$A$158,0),COLUMN(E$1))))</f>
        <v>0</v>
      </c>
      <c r="F128" s="117">
        <f>IF('Inputs &amp; Summary'!$D$15=Lists!$E$3,INDEX('Residential Rooftop Details'!$A$30:$X$158,MATCH('Cash Flow'!$A128,'Residential Rooftop Details'!$A$30:$A$158,0),COLUMN(F$1)),IF('Inputs &amp; Summary'!$D$15=Lists!$E$4,INDEX('Commercial Rooftop Details'!$A$30:$V$158,MATCH('Cash Flow'!$A128,'Commercial Rooftop Details'!$A$30:$A$158,0),COLUMN(F$1)),INDEX('Ground-Mount Details'!$A$30:$V$158,MATCH('Cash Flow'!$A128,'Ground-Mount Details'!$A$30:$A$158,0),COLUMN(F$1))))</f>
        <v>0</v>
      </c>
      <c r="G128" s="237" t="str">
        <f>IF('Inputs &amp; Summary'!$D$15=Lists!$E$3,INDEX('Residential Rooftop Details'!$A$30:$X$158,MATCH('Cash Flow'!$A128,'Residential Rooftop Details'!$A$30:$A$158,0),COLUMN(G$1)),IF('Inputs &amp; Summary'!$D$15=Lists!$E$4,INDEX('Commercial Rooftop Details'!$A$30:$V$158,MATCH('Cash Flow'!$A128,'Commercial Rooftop Details'!$A$30:$A$158,0),COLUMN(G$1)),INDEX('Ground-Mount Details'!$A$30:$V$158,MATCH('Cash Flow'!$A128,'Ground-Mount Details'!$A$30:$A$158,0),COLUMN(G$1))))</f>
        <v>N/A</v>
      </c>
      <c r="H128" s="237" t="str">
        <f>IF('Inputs &amp; Summary'!$D$15=Lists!$E$3,INDEX('Residential Rooftop Details'!$A$30:$X$158,MATCH('Cash Flow'!$A128,'Residential Rooftop Details'!$A$30:$A$158,0),COLUMN(H$1)),IF('Inputs &amp; Summary'!$D$15=Lists!$E$4,INDEX('Commercial Rooftop Details'!$A$30:$V$158,MATCH('Cash Flow'!$A128,'Commercial Rooftop Details'!$A$30:$A$158,0),COLUMN(H$1)),INDEX('Ground-Mount Details'!$A$30:$V$158,MATCH('Cash Flow'!$A128,'Ground-Mount Details'!$A$30:$A$158,0),COLUMN(H$1))))</f>
        <v>Acres</v>
      </c>
      <c r="I128" s="237" t="str">
        <f>IF('Inputs &amp; Summary'!$D$15=Lists!$E$3,INDEX('Residential Rooftop Details'!$A$30:$X$158,MATCH('Cash Flow'!$A128,'Residential Rooftop Details'!$A$30:$A$158,0),COLUMN(I$1)),IF('Inputs &amp; Summary'!$D$15=Lists!$E$4,INDEX('Commercial Rooftop Details'!$A$30:$V$158,MATCH('Cash Flow'!$A128,'Commercial Rooftop Details'!$A$30:$A$158,0),COLUMN(I$1)),INDEX('Ground-Mount Details'!$A$30:$V$158,MATCH('Cash Flow'!$A128,'Ground-Mount Details'!$A$30:$A$158,0),COLUMN(I$1))))</f>
        <v>Inspector</v>
      </c>
      <c r="J128" s="238">
        <f>IF('Inputs &amp; Summary'!$D$15=Lists!$E$3,INDEX('Residential Rooftop Details'!$A$30:$X$158,MATCH('Cash Flow'!$A128,'Residential Rooftop Details'!$A$30:$A$158,0),COLUMN(J$1)),IF('Inputs &amp; Summary'!$D$15=Lists!$E$4,INDEX('Commercial Rooftop Details'!$A$30:$V$158,MATCH('Cash Flow'!$A128,'Commercial Rooftop Details'!$A$30:$A$158,0),COLUMN(J$1)),INDEX('Ground-Mount Details'!$A$30:$V$158,MATCH('Cash Flow'!$A128,'Ground-Mount Details'!$A$30:$A$158,0),COLUMN(J$1))))</f>
        <v>25.173076923076923</v>
      </c>
      <c r="K128" s="239">
        <f>IF('Inputs &amp; Summary'!$D$15=Lists!$E$3,INDEX('Residential Rooftop Details'!$A$30:$X$158,MATCH('Cash Flow'!$A128,'Residential Rooftop Details'!$A$30:$A$158,0),COLUMN(K$1)),IF('Inputs &amp; Summary'!$D$15=Lists!$E$4,INDEX('Commercial Rooftop Details'!$A$30:$V$158,MATCH('Cash Flow'!$A128,'Commercial Rooftop Details'!$A$30:$A$158,0),COLUMN(K$1)),INDEX('Ground-Mount Details'!$A$30:$V$158,MATCH('Cash Flow'!$A128,'Ground-Mount Details'!$A$30:$A$158,0),COLUMN(K$1))))</f>
        <v>1</v>
      </c>
      <c r="L128" s="239">
        <f>IF('Inputs &amp; Summary'!$D$15=Lists!$E$3,INDEX('Residential Rooftop Details'!$A$30:$X$158,MATCH('Cash Flow'!$A128,'Residential Rooftop Details'!$A$30:$A$158,0),COLUMN(L$1)),IF('Inputs &amp; Summary'!$D$15=Lists!$E$4,INDEX('Commercial Rooftop Details'!$A$30:$V$158,MATCH('Cash Flow'!$A128,'Commercial Rooftop Details'!$A$30:$A$158,0),COLUMN(L$1)),INDEX('Ground-Mount Details'!$A$30:$V$158,MATCH('Cash Flow'!$A128,'Ground-Mount Details'!$A$30:$A$158,0),COLUMN(L$1))))</f>
        <v>1</v>
      </c>
      <c r="M128" s="238" t="str">
        <f>IF('Inputs &amp; Summary'!$D$15=Lists!$E$3,INDEX('Residential Rooftop Details'!$A$30:$X$158,MATCH('Cash Flow'!$A128,'Residential Rooftop Details'!$A$30:$A$158,0),COLUMN(M$1)),IF('Inputs &amp; Summary'!$D$15=Lists!$E$4,INDEX('Commercial Rooftop Details'!$A$30:$V$158,MATCH('Cash Flow'!$A128,'Commercial Rooftop Details'!$A$30:$A$158,0),COLUMN(M$1)),INDEX('Ground-Mount Details'!$A$30:$V$158,MATCH('Cash Flow'!$A128,'Ground-Mount Details'!$A$30:$A$158,0),COLUMN(M$1))))</f>
        <v>interval</v>
      </c>
      <c r="N128" s="240">
        <f>IF('Inputs &amp; Summary'!$D$15=Lists!$E$3,INDEX('Residential Rooftop Details'!$A$30:$X$158,MATCH('Cash Flow'!$A128,'Residential Rooftop Details'!$A$30:$A$158,0),COLUMN(N$1)),IF('Inputs &amp; Summary'!$D$15=Lists!$E$4,INDEX('Commercial Rooftop Details'!$A$30:$V$158,MATCH('Cash Flow'!$A128,'Commercial Rooftop Details'!$A$30:$A$158,0),COLUMN(N$1)),INDEX('Ground-Mount Details'!$A$30:$V$158,MATCH('Cash Flow'!$A128,'Ground-Mount Details'!$A$30:$A$158,0),COLUMN(N$1))))</f>
        <v>2.3152786885245904</v>
      </c>
      <c r="O128" s="239">
        <f>IF('Inputs &amp; Summary'!$D$15=Lists!$E$3,INDEX('Residential Rooftop Details'!$A$30:$X$158,MATCH('Cash Flow'!$A128,'Residential Rooftop Details'!$A$30:$A$158,0),COLUMN(O$1)),IF('Inputs &amp; Summary'!$D$15=Lists!$E$4,INDEX('Commercial Rooftop Details'!$A$30:$V$158,MATCH('Cash Flow'!$A128,'Commercial Rooftop Details'!$A$30:$A$158,0),COLUMN(O$1)),INDEX('Ground-Mount Details'!$A$30:$V$158,MATCH('Cash Flow'!$A128,'Ground-Mount Details'!$A$30:$A$158,0),COLUMN(O$1))))</f>
        <v>0.5</v>
      </c>
      <c r="P128" s="241">
        <f>IF('Inputs &amp; Summary'!$D$15=Lists!$E$3,INDEX('Residential Rooftop Details'!$A$30:$X$158,MATCH('Cash Flow'!$A128,'Residential Rooftop Details'!$A$30:$A$158,0),COLUMN(P$1)),IF('Inputs &amp; Summary'!$D$15=Lists!$E$4,INDEX('Commercial Rooftop Details'!$A$30:$V$158,MATCH('Cash Flow'!$A128,'Commercial Rooftop Details'!$A$30:$A$158,0),COLUMN(P$1)),INDEX('Ground-Mount Details'!$A$30:$V$158,MATCH('Cash Flow'!$A128,'Ground-Mount Details'!$A$30:$A$158,0),COLUMN(P$1))))</f>
        <v>0</v>
      </c>
      <c r="Q128" s="242">
        <f>IF('Inputs &amp; Summary'!$D$15=Lists!$E$3,INDEX('Residential Rooftop Details'!$A$30:$X$158,MATCH('Cash Flow'!$A128,'Residential Rooftop Details'!$A$30:$A$158,0),COLUMN(Q$1)),IF('Inputs &amp; Summary'!$D$15=Lists!$E$4,INDEX('Commercial Rooftop Details'!$A$30:$V$158,MATCH('Cash Flow'!$A128,'Commercial Rooftop Details'!$A$30:$A$158,0),COLUMN(Q$1)),INDEX('Ground-Mount Details'!$A$30:$V$158,MATCH('Cash Flow'!$A128,'Ground-Mount Details'!$A$30:$A$158,0),COLUMN(Q$1))))</f>
        <v>29.141344262295085</v>
      </c>
      <c r="R128" s="242">
        <f>IF('Inputs &amp; Summary'!$D$15=Lists!$E$3,INDEX('Residential Rooftop Details'!$A$30:$X$158,MATCH('Cash Flow'!$A128,'Residential Rooftop Details'!$A$30:$A$158,0),COLUMN(R$1)),IF('Inputs &amp; Summary'!$D$15=Lists!$E$4,INDEX('Commercial Rooftop Details'!$A$30:$V$158,MATCH('Cash Flow'!$A128,'Commercial Rooftop Details'!$A$30:$A$158,0),COLUMN(R$1)),INDEX('Ground-Mount Details'!$A$30:$V$158,MATCH('Cash Flow'!$A128,'Ground-Mount Details'!$A$30:$A$158,0),COLUMN(R$1))))</f>
        <v>0</v>
      </c>
      <c r="S128" s="243">
        <f>IF('Inputs &amp; Summary'!$D$15=Lists!$E$3,INDEX('Residential Rooftop Details'!$A$30:$X$158,MATCH('Cash Flow'!$A128,'Residential Rooftop Details'!$A$30:$A$158,0),COLUMN(S$1)),IF('Inputs &amp; Summary'!$D$15=Lists!$E$4,INDEX('Commercial Rooftop Details'!$A$30:$V$158,MATCH('Cash Flow'!$A128,'Commercial Rooftop Details'!$A$30:$A$158,0),COLUMN(S$1)),INDEX('Ground-Mount Details'!$A$30:$V$158,MATCH('Cash Flow'!$A128,'Ground-Mount Details'!$A$30:$A$158,0),COLUMN(S$1))))</f>
        <v>29.141344262295085</v>
      </c>
      <c r="T128" s="238">
        <f>IF('Inputs &amp; Summary'!$D$15=Lists!$E$3,INDEX('Residential Rooftop Details'!$A$30:$X$158,MATCH('Cash Flow'!$A128,'Residential Rooftop Details'!$A$30:$A$158,0),COLUMN(T$1)),IF('Inputs &amp; Summary'!$D$15=Lists!$E$4,INDEX('Commercial Rooftop Details'!$A$30:$V$158,MATCH('Cash Flow'!$A128,'Commercial Rooftop Details'!$A$30:$A$158,0),COLUMN(T$1)),INDEX('Ground-Mount Details'!$A$30:$V$158,MATCH('Cash Flow'!$A128,'Ground-Mount Details'!$A$30:$A$158,0),COLUMN(T$1))))</f>
        <v>0</v>
      </c>
      <c r="U128" s="244">
        <f>IF('Inputs &amp; Summary'!$D$15=Lists!$E$3,INDEX('Residential Rooftop Details'!$A$30:$X$158,MATCH('Cash Flow'!$A128,'Residential Rooftop Details'!$A$30:$A$158,0),COLUMN(U$1)),IF('Inputs &amp; Summary'!$D$15=Lists!$E$4,INDEX('Commercial Rooftop Details'!$A$30:$V$158,MATCH('Cash Flow'!$A128,'Commercial Rooftop Details'!$A$30:$A$158,0),COLUMN(U$1)),INDEX('Ground-Mount Details'!$A$30:$V$158,MATCH('Cash Flow'!$A128,'Ground-Mount Details'!$A$30:$A$158,0),COLUMN(U$1))))</f>
        <v>0</v>
      </c>
      <c r="V128" s="245">
        <f t="shared" si="10"/>
        <v>36.110958916906185</v>
      </c>
      <c r="W128" s="245">
        <f>NPV('Inputs &amp; Summary'!$D$6,Y128:BL128)</f>
        <v>366.20354565081749</v>
      </c>
      <c r="X128" s="246">
        <f t="shared" si="9"/>
        <v>2.6579191557904104E-3</v>
      </c>
      <c r="Y128" s="248">
        <f>$D128*IF(Y$1&gt;'Inputs &amp; Summary'!$D$5,0,IF(Y$1&gt;VLOOKUP($G128,Lists!$J$17:$K$21,2),IF($M128=Lists!$H$3,IF($K128&lt;1,(($S128/$K128)*((1+'Inputs &amp; Summary'!$D$7)^Y$1)),((INT(Y$1/$K128)-INT((Y$1-1)/$K128))*$S128*((1+'Inputs &amp; Summary'!$D$7)^Y$1))),(_xlfn.WEIBULL.DIST(Y$1,$L128,$K128,FALSE)*$S128*((1+'Inputs &amp; Summary'!$D$7)^Y$1))),IF($M128=Lists!$H$3,IF($K128&lt;1,((($R128*(1-$E128)+$Q128*(1-$F128))/$K128)*((1+'Inputs &amp; Summary'!$D$7)^Y$1)),((INT(Y$1/$K128)-INT((Y$1-1)/$K128))*($R128*(1-$E128)+$Q128*(1-$F128))*((1+'Inputs &amp; Summary'!$D$7)^Y$1))),((_xlfn.WEIBULL.DIST(Y$1,$L128,$K128,FALSE)*($R128*(1-$E128)+$Q128*(1-$F128))*((1+'Inputs &amp; Summary'!$D$7)^Y$1))))))</f>
        <v>29.724171147540989</v>
      </c>
      <c r="Z128" s="248">
        <f>$D128*IF(Z$1&gt;'Inputs &amp; Summary'!$D$5,0,IF(Z$1&gt;VLOOKUP($G128,Lists!$J$17:$K$21,2),IF($M128=Lists!$H$3,IF($K128&lt;1,(($S128/$K128)*((1+'Inputs &amp; Summary'!$D$7)^Z$1)),((INT(Z$1/$K128)-INT((Z$1-1)/$K128))*$S128*((1+'Inputs &amp; Summary'!$D$7)^Z$1))),(_xlfn.WEIBULL.DIST(Z$1,$L128,$K128,FALSE)*$S128*((1+'Inputs &amp; Summary'!$D$7)^Z$1))),IF($M128=Lists!$H$3,IF($K128&lt;1,((($R128*(1-$E128)+$Q128*(1-$F128))/$K128)*((1+'Inputs &amp; Summary'!$D$7)^Z$1)),((INT(Z$1/$K128)-INT((Z$1-1)/$K128))*($R128*(1-$E128)+$Q128*(1-$F128))*((1+'Inputs &amp; Summary'!$D$7)^Z$1))),((_xlfn.WEIBULL.DIST(Z$1,$L128,$K128,FALSE)*($R128*(1-$E128)+$Q128*(1-$F128))*((1+'Inputs &amp; Summary'!$D$7)^Z$1))))))</f>
        <v>30.318654570491805</v>
      </c>
      <c r="AA128" s="248">
        <f>$D128*IF(AA$1&gt;'Inputs &amp; Summary'!$D$5,0,IF(AA$1&gt;VLOOKUP($G128,Lists!$J$17:$K$21,2),IF($M128=Lists!$H$3,IF($K128&lt;1,(($S128/$K128)*((1+'Inputs &amp; Summary'!$D$7)^AA$1)),((INT(AA$1/$K128)-INT((AA$1-1)/$K128))*$S128*((1+'Inputs &amp; Summary'!$D$7)^AA$1))),(_xlfn.WEIBULL.DIST(AA$1,$L128,$K128,FALSE)*$S128*((1+'Inputs &amp; Summary'!$D$7)^AA$1))),IF($M128=Lists!$H$3,IF($K128&lt;1,((($R128*(1-$E128)+$Q128*(1-$F128))/$K128)*((1+'Inputs &amp; Summary'!$D$7)^AA$1)),((INT(AA$1/$K128)-INT((AA$1-1)/$K128))*($R128*(1-$E128)+$Q128*(1-$F128))*((1+'Inputs &amp; Summary'!$D$7)^AA$1))),((_xlfn.WEIBULL.DIST(AA$1,$L128,$K128,FALSE)*($R128*(1-$E128)+$Q128*(1-$F128))*((1+'Inputs &amp; Summary'!$D$7)^AA$1))))))</f>
        <v>30.925027661901641</v>
      </c>
      <c r="AB128" s="248">
        <f>$D128*IF(AB$1&gt;'Inputs &amp; Summary'!$D$5,0,IF(AB$1&gt;VLOOKUP($G128,Lists!$J$17:$K$21,2),IF($M128=Lists!$H$3,IF($K128&lt;1,(($S128/$K128)*((1+'Inputs &amp; Summary'!$D$7)^AB$1)),((INT(AB$1/$K128)-INT((AB$1-1)/$K128))*$S128*((1+'Inputs &amp; Summary'!$D$7)^AB$1))),(_xlfn.WEIBULL.DIST(AB$1,$L128,$K128,FALSE)*$S128*((1+'Inputs &amp; Summary'!$D$7)^AB$1))),IF($M128=Lists!$H$3,IF($K128&lt;1,((($R128*(1-$E128)+$Q128*(1-$F128))/$K128)*((1+'Inputs &amp; Summary'!$D$7)^AB$1)),((INT(AB$1/$K128)-INT((AB$1-1)/$K128))*($R128*(1-$E128)+$Q128*(1-$F128))*((1+'Inputs &amp; Summary'!$D$7)^AB$1))),((_xlfn.WEIBULL.DIST(AB$1,$L128,$K128,FALSE)*($R128*(1-$E128)+$Q128*(1-$F128))*((1+'Inputs &amp; Summary'!$D$7)^AB$1))))))</f>
        <v>31.543528215139673</v>
      </c>
      <c r="AC128" s="248">
        <f>$D128*IF(AC$1&gt;'Inputs &amp; Summary'!$D$5,0,IF(AC$1&gt;VLOOKUP($G128,Lists!$J$17:$K$21,2),IF($M128=Lists!$H$3,IF($K128&lt;1,(($S128/$K128)*((1+'Inputs &amp; Summary'!$D$7)^AC$1)),((INT(AC$1/$K128)-INT((AC$1-1)/$K128))*$S128*((1+'Inputs &amp; Summary'!$D$7)^AC$1))),(_xlfn.WEIBULL.DIST(AC$1,$L128,$K128,FALSE)*$S128*((1+'Inputs &amp; Summary'!$D$7)^AC$1))),IF($M128=Lists!$H$3,IF($K128&lt;1,((($R128*(1-$E128)+$Q128*(1-$F128))/$K128)*((1+'Inputs &amp; Summary'!$D$7)^AC$1)),((INT(AC$1/$K128)-INT((AC$1-1)/$K128))*($R128*(1-$E128)+$Q128*(1-$F128))*((1+'Inputs &amp; Summary'!$D$7)^AC$1))),((_xlfn.WEIBULL.DIST(AC$1,$L128,$K128,FALSE)*($R128*(1-$E128)+$Q128*(1-$F128))*((1+'Inputs &amp; Summary'!$D$7)^AC$1))))))</f>
        <v>32.17439877944247</v>
      </c>
      <c r="AD128" s="248">
        <f>$D128*IF(AD$1&gt;'Inputs &amp; Summary'!$D$5,0,IF(AD$1&gt;VLOOKUP($G128,Lists!$J$17:$K$21,2),IF($M128=Lists!$H$3,IF($K128&lt;1,(($S128/$K128)*((1+'Inputs &amp; Summary'!$D$7)^AD$1)),((INT(AD$1/$K128)-INT((AD$1-1)/$K128))*$S128*((1+'Inputs &amp; Summary'!$D$7)^AD$1))),(_xlfn.WEIBULL.DIST(AD$1,$L128,$K128,FALSE)*$S128*((1+'Inputs &amp; Summary'!$D$7)^AD$1))),IF($M128=Lists!$H$3,IF($K128&lt;1,((($R128*(1-$E128)+$Q128*(1-$F128))/$K128)*((1+'Inputs &amp; Summary'!$D$7)^AD$1)),((INT(AD$1/$K128)-INT((AD$1-1)/$K128))*($R128*(1-$E128)+$Q128*(1-$F128))*((1+'Inputs &amp; Summary'!$D$7)^AD$1))),((_xlfn.WEIBULL.DIST(AD$1,$L128,$K128,FALSE)*($R128*(1-$E128)+$Q128*(1-$F128))*((1+'Inputs &amp; Summary'!$D$7)^AD$1))))))</f>
        <v>32.817886755031324</v>
      </c>
      <c r="AE128" s="248">
        <f>$D128*IF(AE$1&gt;'Inputs &amp; Summary'!$D$5,0,IF(AE$1&gt;VLOOKUP($G128,Lists!$J$17:$K$21,2),IF($M128=Lists!$H$3,IF($K128&lt;1,(($S128/$K128)*((1+'Inputs &amp; Summary'!$D$7)^AE$1)),((INT(AE$1/$K128)-INT((AE$1-1)/$K128))*$S128*((1+'Inputs &amp; Summary'!$D$7)^AE$1))),(_xlfn.WEIBULL.DIST(AE$1,$L128,$K128,FALSE)*$S128*((1+'Inputs &amp; Summary'!$D$7)^AE$1))),IF($M128=Lists!$H$3,IF($K128&lt;1,((($R128*(1-$E128)+$Q128*(1-$F128))/$K128)*((1+'Inputs &amp; Summary'!$D$7)^AE$1)),((INT(AE$1/$K128)-INT((AE$1-1)/$K128))*($R128*(1-$E128)+$Q128*(1-$F128))*((1+'Inputs &amp; Summary'!$D$7)^AE$1))),((_xlfn.WEIBULL.DIST(AE$1,$L128,$K128,FALSE)*($R128*(1-$E128)+$Q128*(1-$F128))*((1+'Inputs &amp; Summary'!$D$7)^AE$1))))))</f>
        <v>33.474244490131937</v>
      </c>
      <c r="AF128" s="248">
        <f>$D128*IF(AF$1&gt;'Inputs &amp; Summary'!$D$5,0,IF(AF$1&gt;VLOOKUP($G128,Lists!$J$17:$K$21,2),IF($M128=Lists!$H$3,IF($K128&lt;1,(($S128/$K128)*((1+'Inputs &amp; Summary'!$D$7)^AF$1)),((INT(AF$1/$K128)-INT((AF$1-1)/$K128))*$S128*((1+'Inputs &amp; Summary'!$D$7)^AF$1))),(_xlfn.WEIBULL.DIST(AF$1,$L128,$K128,FALSE)*$S128*((1+'Inputs &amp; Summary'!$D$7)^AF$1))),IF($M128=Lists!$H$3,IF($K128&lt;1,((($R128*(1-$E128)+$Q128*(1-$F128))/$K128)*((1+'Inputs &amp; Summary'!$D$7)^AF$1)),((INT(AF$1/$K128)-INT((AF$1-1)/$K128))*($R128*(1-$E128)+$Q128*(1-$F128))*((1+'Inputs &amp; Summary'!$D$7)^AF$1))),((_xlfn.WEIBULL.DIST(AF$1,$L128,$K128,FALSE)*($R128*(1-$E128)+$Q128*(1-$F128))*((1+'Inputs &amp; Summary'!$D$7)^AF$1))))))</f>
        <v>34.143729379934584</v>
      </c>
      <c r="AG128" s="248">
        <f>$D128*IF(AG$1&gt;'Inputs &amp; Summary'!$D$5,0,IF(AG$1&gt;VLOOKUP($G128,Lists!$J$17:$K$21,2),IF($M128=Lists!$H$3,IF($K128&lt;1,(($S128/$K128)*((1+'Inputs &amp; Summary'!$D$7)^AG$1)),((INT(AG$1/$K128)-INT((AG$1-1)/$K128))*$S128*((1+'Inputs &amp; Summary'!$D$7)^AG$1))),(_xlfn.WEIBULL.DIST(AG$1,$L128,$K128,FALSE)*$S128*((1+'Inputs &amp; Summary'!$D$7)^AG$1))),IF($M128=Lists!$H$3,IF($K128&lt;1,((($R128*(1-$E128)+$Q128*(1-$F128))/$K128)*((1+'Inputs &amp; Summary'!$D$7)^AG$1)),((INT(AG$1/$K128)-INT((AG$1-1)/$K128))*($R128*(1-$E128)+$Q128*(1-$F128))*((1+'Inputs &amp; Summary'!$D$7)^AG$1))),((_xlfn.WEIBULL.DIST(AG$1,$L128,$K128,FALSE)*($R128*(1-$E128)+$Q128*(1-$F128))*((1+'Inputs &amp; Summary'!$D$7)^AG$1))))))</f>
        <v>34.826603967533273</v>
      </c>
      <c r="AH128" s="248">
        <f>$D128*IF(AH$1&gt;'Inputs &amp; Summary'!$D$5,0,IF(AH$1&gt;VLOOKUP($G128,Lists!$J$17:$K$21,2),IF($M128=Lists!$H$3,IF($K128&lt;1,(($S128/$K128)*((1+'Inputs &amp; Summary'!$D$7)^AH$1)),((INT(AH$1/$K128)-INT((AH$1-1)/$K128))*$S128*((1+'Inputs &amp; Summary'!$D$7)^AH$1))),(_xlfn.WEIBULL.DIST(AH$1,$L128,$K128,FALSE)*$S128*((1+'Inputs &amp; Summary'!$D$7)^AH$1))),IF($M128=Lists!$H$3,IF($K128&lt;1,((($R128*(1-$E128)+$Q128*(1-$F128))/$K128)*((1+'Inputs &amp; Summary'!$D$7)^AH$1)),((INT(AH$1/$K128)-INT((AH$1-1)/$K128))*($R128*(1-$E128)+$Q128*(1-$F128))*((1+'Inputs &amp; Summary'!$D$7)^AH$1))),((_xlfn.WEIBULL.DIST(AH$1,$L128,$K128,FALSE)*($R128*(1-$E128)+$Q128*(1-$F128))*((1+'Inputs &amp; Summary'!$D$7)^AH$1))))))</f>
        <v>35.523136046883941</v>
      </c>
      <c r="AI128" s="248">
        <f>$D128*IF(AI$1&gt;'Inputs &amp; Summary'!$D$5,0,IF(AI$1&gt;VLOOKUP($G128,Lists!$J$17:$K$21,2),IF($M128=Lists!$H$3,IF($K128&lt;1,(($S128/$K128)*((1+'Inputs &amp; Summary'!$D$7)^AI$1)),((INT(AI$1/$K128)-INT((AI$1-1)/$K128))*$S128*((1+'Inputs &amp; Summary'!$D$7)^AI$1))),(_xlfn.WEIBULL.DIST(AI$1,$L128,$K128,FALSE)*$S128*((1+'Inputs &amp; Summary'!$D$7)^AI$1))),IF($M128=Lists!$H$3,IF($K128&lt;1,((($R128*(1-$E128)+$Q128*(1-$F128))/$K128)*((1+'Inputs &amp; Summary'!$D$7)^AI$1)),((INT(AI$1/$K128)-INT((AI$1-1)/$K128))*($R128*(1-$E128)+$Q128*(1-$F128))*((1+'Inputs &amp; Summary'!$D$7)^AI$1))),((_xlfn.WEIBULL.DIST(AI$1,$L128,$K128,FALSE)*($R128*(1-$E128)+$Q128*(1-$F128))*((1+'Inputs &amp; Summary'!$D$7)^AI$1))))))</f>
        <v>36.233598767821611</v>
      </c>
      <c r="AJ128" s="248">
        <f>$D128*IF(AJ$1&gt;'Inputs &amp; Summary'!$D$5,0,IF(AJ$1&gt;VLOOKUP($G128,Lists!$J$17:$K$21,2),IF($M128=Lists!$H$3,IF($K128&lt;1,(($S128/$K128)*((1+'Inputs &amp; Summary'!$D$7)^AJ$1)),((INT(AJ$1/$K128)-INT((AJ$1-1)/$K128))*$S128*((1+'Inputs &amp; Summary'!$D$7)^AJ$1))),(_xlfn.WEIBULL.DIST(AJ$1,$L128,$K128,FALSE)*$S128*((1+'Inputs &amp; Summary'!$D$7)^AJ$1))),IF($M128=Lists!$H$3,IF($K128&lt;1,((($R128*(1-$E128)+$Q128*(1-$F128))/$K128)*((1+'Inputs &amp; Summary'!$D$7)^AJ$1)),((INT(AJ$1/$K128)-INT((AJ$1-1)/$K128))*($R128*(1-$E128)+$Q128*(1-$F128))*((1+'Inputs &amp; Summary'!$D$7)^AJ$1))),((_xlfn.WEIBULL.DIST(AJ$1,$L128,$K128,FALSE)*($R128*(1-$E128)+$Q128*(1-$F128))*((1+'Inputs &amp; Summary'!$D$7)^AJ$1))))))</f>
        <v>36.958270743178048</v>
      </c>
      <c r="AK128" s="248">
        <f>$D128*IF(AK$1&gt;'Inputs &amp; Summary'!$D$5,0,IF(AK$1&gt;VLOOKUP($G128,Lists!$J$17:$K$21,2),IF($M128=Lists!$H$3,IF($K128&lt;1,(($S128/$K128)*((1+'Inputs &amp; Summary'!$D$7)^AK$1)),((INT(AK$1/$K128)-INT((AK$1-1)/$K128))*$S128*((1+'Inputs &amp; Summary'!$D$7)^AK$1))),(_xlfn.WEIBULL.DIST(AK$1,$L128,$K128,FALSE)*$S128*((1+'Inputs &amp; Summary'!$D$7)^AK$1))),IF($M128=Lists!$H$3,IF($K128&lt;1,((($R128*(1-$E128)+$Q128*(1-$F128))/$K128)*((1+'Inputs &amp; Summary'!$D$7)^AK$1)),((INT(AK$1/$K128)-INT((AK$1-1)/$K128))*($R128*(1-$E128)+$Q128*(1-$F128))*((1+'Inputs &amp; Summary'!$D$7)^AK$1))),((_xlfn.WEIBULL.DIST(AK$1,$L128,$K128,FALSE)*($R128*(1-$E128)+$Q128*(1-$F128))*((1+'Inputs &amp; Summary'!$D$7)^AK$1))))))</f>
        <v>37.697436158041612</v>
      </c>
      <c r="AL128" s="248">
        <f>$D128*IF(AL$1&gt;'Inputs &amp; Summary'!$D$5,0,IF(AL$1&gt;VLOOKUP($G128,Lists!$J$17:$K$21,2),IF($M128=Lists!$H$3,IF($K128&lt;1,(($S128/$K128)*((1+'Inputs &amp; Summary'!$D$7)^AL$1)),((INT(AL$1/$K128)-INT((AL$1-1)/$K128))*$S128*((1+'Inputs &amp; Summary'!$D$7)^AL$1))),(_xlfn.WEIBULL.DIST(AL$1,$L128,$K128,FALSE)*$S128*((1+'Inputs &amp; Summary'!$D$7)^AL$1))),IF($M128=Lists!$H$3,IF($K128&lt;1,((($R128*(1-$E128)+$Q128*(1-$F128))/$K128)*((1+'Inputs &amp; Summary'!$D$7)^AL$1)),((INT(AL$1/$K128)-INT((AL$1-1)/$K128))*($R128*(1-$E128)+$Q128*(1-$F128))*((1+'Inputs &amp; Summary'!$D$7)^AL$1))),((_xlfn.WEIBULL.DIST(AL$1,$L128,$K128,FALSE)*($R128*(1-$E128)+$Q128*(1-$F128))*((1+'Inputs &amp; Summary'!$D$7)^AL$1))))))</f>
        <v>38.451384881202443</v>
      </c>
      <c r="AM128" s="248">
        <f>$D128*IF(AM$1&gt;'Inputs &amp; Summary'!$D$5,0,IF(AM$1&gt;VLOOKUP($G128,Lists!$J$17:$K$21,2),IF($M128=Lists!$H$3,IF($K128&lt;1,(($S128/$K128)*((1+'Inputs &amp; Summary'!$D$7)^AM$1)),((INT(AM$1/$K128)-INT((AM$1-1)/$K128))*$S128*((1+'Inputs &amp; Summary'!$D$7)^AM$1))),(_xlfn.WEIBULL.DIST(AM$1,$L128,$K128,FALSE)*$S128*((1+'Inputs &amp; Summary'!$D$7)^AM$1))),IF($M128=Lists!$H$3,IF($K128&lt;1,((($R128*(1-$E128)+$Q128*(1-$F128))/$K128)*((1+'Inputs &amp; Summary'!$D$7)^AM$1)),((INT(AM$1/$K128)-INT((AM$1-1)/$K128))*($R128*(1-$E128)+$Q128*(1-$F128))*((1+'Inputs &amp; Summary'!$D$7)^AM$1))),((_xlfn.WEIBULL.DIST(AM$1,$L128,$K128,FALSE)*($R128*(1-$E128)+$Q128*(1-$F128))*((1+'Inputs &amp; Summary'!$D$7)^AM$1))))))</f>
        <v>39.220412578826483</v>
      </c>
      <c r="AN128" s="248">
        <f>$D128*IF(AN$1&gt;'Inputs &amp; Summary'!$D$5,0,IF(AN$1&gt;VLOOKUP($G128,Lists!$J$17:$K$21,2),IF($M128=Lists!$H$3,IF($K128&lt;1,(($S128/$K128)*((1+'Inputs &amp; Summary'!$D$7)^AN$1)),((INT(AN$1/$K128)-INT((AN$1-1)/$K128))*$S128*((1+'Inputs &amp; Summary'!$D$7)^AN$1))),(_xlfn.WEIBULL.DIST(AN$1,$L128,$K128,FALSE)*$S128*((1+'Inputs &amp; Summary'!$D$7)^AN$1))),IF($M128=Lists!$H$3,IF($K128&lt;1,((($R128*(1-$E128)+$Q128*(1-$F128))/$K128)*((1+'Inputs &amp; Summary'!$D$7)^AN$1)),((INT(AN$1/$K128)-INT((AN$1-1)/$K128))*($R128*(1-$E128)+$Q128*(1-$F128))*((1+'Inputs &amp; Summary'!$D$7)^AN$1))),((_xlfn.WEIBULL.DIST(AN$1,$L128,$K128,FALSE)*($R128*(1-$E128)+$Q128*(1-$F128))*((1+'Inputs &amp; Summary'!$D$7)^AN$1))))))</f>
        <v>40.00482083040302</v>
      </c>
      <c r="AO128" s="248">
        <f>$D128*IF(AO$1&gt;'Inputs &amp; Summary'!$D$5,0,IF(AO$1&gt;VLOOKUP($G128,Lists!$J$17:$K$21,2),IF($M128=Lists!$H$3,IF($K128&lt;1,(($S128/$K128)*((1+'Inputs &amp; Summary'!$D$7)^AO$1)),((INT(AO$1/$K128)-INT((AO$1-1)/$K128))*$S128*((1+'Inputs &amp; Summary'!$D$7)^AO$1))),(_xlfn.WEIBULL.DIST(AO$1,$L128,$K128,FALSE)*$S128*((1+'Inputs &amp; Summary'!$D$7)^AO$1))),IF($M128=Lists!$H$3,IF($K128&lt;1,((($R128*(1-$E128)+$Q128*(1-$F128))/$K128)*((1+'Inputs &amp; Summary'!$D$7)^AO$1)),((INT(AO$1/$K128)-INT((AO$1-1)/$K128))*($R128*(1-$E128)+$Q128*(1-$F128))*((1+'Inputs &amp; Summary'!$D$7)^AO$1))),((_xlfn.WEIBULL.DIST(AO$1,$L128,$K128,FALSE)*($R128*(1-$E128)+$Q128*(1-$F128))*((1+'Inputs &amp; Summary'!$D$7)^AO$1))))))</f>
        <v>40.804917247011083</v>
      </c>
      <c r="AP128" s="248">
        <f>$D128*IF(AP$1&gt;'Inputs &amp; Summary'!$D$5,0,IF(AP$1&gt;VLOOKUP($G128,Lists!$J$17:$K$21,2),IF($M128=Lists!$H$3,IF($K128&lt;1,(($S128/$K128)*((1+'Inputs &amp; Summary'!$D$7)^AP$1)),((INT(AP$1/$K128)-INT((AP$1-1)/$K128))*$S128*((1+'Inputs &amp; Summary'!$D$7)^AP$1))),(_xlfn.WEIBULL.DIST(AP$1,$L128,$K128,FALSE)*$S128*((1+'Inputs &amp; Summary'!$D$7)^AP$1))),IF($M128=Lists!$H$3,IF($K128&lt;1,((($R128*(1-$E128)+$Q128*(1-$F128))/$K128)*((1+'Inputs &amp; Summary'!$D$7)^AP$1)),((INT(AP$1/$K128)-INT((AP$1-1)/$K128))*($R128*(1-$E128)+$Q128*(1-$F128))*((1+'Inputs &amp; Summary'!$D$7)^AP$1))),((_xlfn.WEIBULL.DIST(AP$1,$L128,$K128,FALSE)*($R128*(1-$E128)+$Q128*(1-$F128))*((1+'Inputs &amp; Summary'!$D$7)^AP$1))))))</f>
        <v>41.621015591951299</v>
      </c>
      <c r="AQ128" s="248">
        <f>$D128*IF(AQ$1&gt;'Inputs &amp; Summary'!$D$5,0,IF(AQ$1&gt;VLOOKUP($G128,Lists!$J$17:$K$21,2),IF($M128=Lists!$H$3,IF($K128&lt;1,(($S128/$K128)*((1+'Inputs &amp; Summary'!$D$7)^AQ$1)),((INT(AQ$1/$K128)-INT((AQ$1-1)/$K128))*$S128*((1+'Inputs &amp; Summary'!$D$7)^AQ$1))),(_xlfn.WEIBULL.DIST(AQ$1,$L128,$K128,FALSE)*$S128*((1+'Inputs &amp; Summary'!$D$7)^AQ$1))),IF($M128=Lists!$H$3,IF($K128&lt;1,((($R128*(1-$E128)+$Q128*(1-$F128))/$K128)*((1+'Inputs &amp; Summary'!$D$7)^AQ$1)),((INT(AQ$1/$K128)-INT((AQ$1-1)/$K128))*($R128*(1-$E128)+$Q128*(1-$F128))*((1+'Inputs &amp; Summary'!$D$7)^AQ$1))),((_xlfn.WEIBULL.DIST(AQ$1,$L128,$K128,FALSE)*($R128*(1-$E128)+$Q128*(1-$F128))*((1+'Inputs &amp; Summary'!$D$7)^AQ$1))))))</f>
        <v>42.453435903790329</v>
      </c>
      <c r="AR128" s="248">
        <f>$D128*IF(AR$1&gt;'Inputs &amp; Summary'!$D$5,0,IF(AR$1&gt;VLOOKUP($G128,Lists!$J$17:$K$21,2),IF($M128=Lists!$H$3,IF($K128&lt;1,(($S128/$K128)*((1+'Inputs &amp; Summary'!$D$7)^AR$1)),((INT(AR$1/$K128)-INT((AR$1-1)/$K128))*$S128*((1+'Inputs &amp; Summary'!$D$7)^AR$1))),(_xlfn.WEIBULL.DIST(AR$1,$L128,$K128,FALSE)*$S128*((1+'Inputs &amp; Summary'!$D$7)^AR$1))),IF($M128=Lists!$H$3,IF($K128&lt;1,((($R128*(1-$E128)+$Q128*(1-$F128))/$K128)*((1+'Inputs &amp; Summary'!$D$7)^AR$1)),((INT(AR$1/$K128)-INT((AR$1-1)/$K128))*($R128*(1-$E128)+$Q128*(1-$F128))*((1+'Inputs &amp; Summary'!$D$7)^AR$1))),((_xlfn.WEIBULL.DIST(AR$1,$L128,$K128,FALSE)*($R128*(1-$E128)+$Q128*(1-$F128))*((1+'Inputs &amp; Summary'!$D$7)^AR$1))))))</f>
        <v>43.302504621866134</v>
      </c>
      <c r="AS128" s="248">
        <f>$D128*IF(AS$1&gt;'Inputs &amp; Summary'!$D$5,0,IF(AS$1&gt;VLOOKUP($G128,Lists!$J$17:$K$21,2),IF($M128=Lists!$H$3,IF($K128&lt;1,(($S128/$K128)*((1+'Inputs &amp; Summary'!$D$7)^AS$1)),((INT(AS$1/$K128)-INT((AS$1-1)/$K128))*$S128*((1+'Inputs &amp; Summary'!$D$7)^AS$1))),(_xlfn.WEIBULL.DIST(AS$1,$L128,$K128,FALSE)*$S128*((1+'Inputs &amp; Summary'!$D$7)^AS$1))),IF($M128=Lists!$H$3,IF($K128&lt;1,((($R128*(1-$E128)+$Q128*(1-$F128))/$K128)*((1+'Inputs &amp; Summary'!$D$7)^AS$1)),((INT(AS$1/$K128)-INT((AS$1-1)/$K128))*($R128*(1-$E128)+$Q128*(1-$F128))*((1+'Inputs &amp; Summary'!$D$7)^AS$1))),((_xlfn.WEIBULL.DIST(AS$1,$L128,$K128,FALSE)*($R128*(1-$E128)+$Q128*(1-$F128))*((1+'Inputs &amp; Summary'!$D$7)^AS$1))))))</f>
        <v>0</v>
      </c>
      <c r="AT128" s="248">
        <f>$D128*IF(AT$1&gt;'Inputs &amp; Summary'!$D$5,0,IF(AT$1&gt;VLOOKUP($G128,Lists!$J$17:$K$21,2),IF($M128=Lists!$H$3,IF($K128&lt;1,(($S128/$K128)*((1+'Inputs &amp; Summary'!$D$7)^AT$1)),((INT(AT$1/$K128)-INT((AT$1-1)/$K128))*$S128*((1+'Inputs &amp; Summary'!$D$7)^AT$1))),(_xlfn.WEIBULL.DIST(AT$1,$L128,$K128,FALSE)*$S128*((1+'Inputs &amp; Summary'!$D$7)^AT$1))),IF($M128=Lists!$H$3,IF($K128&lt;1,((($R128*(1-$E128)+$Q128*(1-$F128))/$K128)*((1+'Inputs &amp; Summary'!$D$7)^AT$1)),((INT(AT$1/$K128)-INT((AT$1-1)/$K128))*($R128*(1-$E128)+$Q128*(1-$F128))*((1+'Inputs &amp; Summary'!$D$7)^AT$1))),((_xlfn.WEIBULL.DIST(AT$1,$L128,$K128,FALSE)*($R128*(1-$E128)+$Q128*(1-$F128))*((1+'Inputs &amp; Summary'!$D$7)^AT$1))))))</f>
        <v>0</v>
      </c>
      <c r="AU128" s="248">
        <f>$D128*IF(AU$1&gt;'Inputs &amp; Summary'!$D$5,0,IF(AU$1&gt;VLOOKUP($G128,Lists!$J$17:$K$21,2),IF($M128=Lists!$H$3,IF($K128&lt;1,(($S128/$K128)*((1+'Inputs &amp; Summary'!$D$7)^AU$1)),((INT(AU$1/$K128)-INT((AU$1-1)/$K128))*$S128*((1+'Inputs &amp; Summary'!$D$7)^AU$1))),(_xlfn.WEIBULL.DIST(AU$1,$L128,$K128,FALSE)*$S128*((1+'Inputs &amp; Summary'!$D$7)^AU$1))),IF($M128=Lists!$H$3,IF($K128&lt;1,((($R128*(1-$E128)+$Q128*(1-$F128))/$K128)*((1+'Inputs &amp; Summary'!$D$7)^AU$1)),((INT(AU$1/$K128)-INT((AU$1-1)/$K128))*($R128*(1-$E128)+$Q128*(1-$F128))*((1+'Inputs &amp; Summary'!$D$7)^AU$1))),((_xlfn.WEIBULL.DIST(AU$1,$L128,$K128,FALSE)*($R128*(1-$E128)+$Q128*(1-$F128))*((1+'Inputs &amp; Summary'!$D$7)^AU$1))))))</f>
        <v>0</v>
      </c>
      <c r="AV128" s="248">
        <f>$D128*IF(AV$1&gt;'Inputs &amp; Summary'!$D$5,0,IF(AV$1&gt;VLOOKUP($G128,Lists!$J$17:$K$21,2),IF($M128=Lists!$H$3,IF($K128&lt;1,(($S128/$K128)*((1+'Inputs &amp; Summary'!$D$7)^AV$1)),((INT(AV$1/$K128)-INT((AV$1-1)/$K128))*$S128*((1+'Inputs &amp; Summary'!$D$7)^AV$1))),(_xlfn.WEIBULL.DIST(AV$1,$L128,$K128,FALSE)*$S128*((1+'Inputs &amp; Summary'!$D$7)^AV$1))),IF($M128=Lists!$H$3,IF($K128&lt;1,((($R128*(1-$E128)+$Q128*(1-$F128))/$K128)*((1+'Inputs &amp; Summary'!$D$7)^AV$1)),((INT(AV$1/$K128)-INT((AV$1-1)/$K128))*($R128*(1-$E128)+$Q128*(1-$F128))*((1+'Inputs &amp; Summary'!$D$7)^AV$1))),((_xlfn.WEIBULL.DIST(AV$1,$L128,$K128,FALSE)*($R128*(1-$E128)+$Q128*(1-$F128))*((1+'Inputs &amp; Summary'!$D$7)^AV$1))))))</f>
        <v>0</v>
      </c>
      <c r="AW128" s="248">
        <f>$D128*IF(AW$1&gt;'Inputs &amp; Summary'!$D$5,0,IF(AW$1&gt;VLOOKUP($G128,Lists!$J$17:$K$21,2),IF($M128=Lists!$H$3,IF($K128&lt;1,(($S128/$K128)*((1+'Inputs &amp; Summary'!$D$7)^AW$1)),((INT(AW$1/$K128)-INT((AW$1-1)/$K128))*$S128*((1+'Inputs &amp; Summary'!$D$7)^AW$1))),(_xlfn.WEIBULL.DIST(AW$1,$L128,$K128,FALSE)*$S128*((1+'Inputs &amp; Summary'!$D$7)^AW$1))),IF($M128=Lists!$H$3,IF($K128&lt;1,((($R128*(1-$E128)+$Q128*(1-$F128))/$K128)*((1+'Inputs &amp; Summary'!$D$7)^AW$1)),((INT(AW$1/$K128)-INT((AW$1-1)/$K128))*($R128*(1-$E128)+$Q128*(1-$F128))*((1+'Inputs &amp; Summary'!$D$7)^AW$1))),((_xlfn.WEIBULL.DIST(AW$1,$L128,$K128,FALSE)*($R128*(1-$E128)+$Q128*(1-$F128))*((1+'Inputs &amp; Summary'!$D$7)^AW$1))))))</f>
        <v>0</v>
      </c>
      <c r="AX128" s="248">
        <f>$D128*IF(AX$1&gt;'Inputs &amp; Summary'!$D$5,0,IF(AX$1&gt;VLOOKUP($G128,Lists!$J$17:$K$21,2),IF($M128=Lists!$H$3,IF($K128&lt;1,(($S128/$K128)*((1+'Inputs &amp; Summary'!$D$7)^AX$1)),((INT(AX$1/$K128)-INT((AX$1-1)/$K128))*$S128*((1+'Inputs &amp; Summary'!$D$7)^AX$1))),(_xlfn.WEIBULL.DIST(AX$1,$L128,$K128,FALSE)*$S128*((1+'Inputs &amp; Summary'!$D$7)^AX$1))),IF($M128=Lists!$H$3,IF($K128&lt;1,((($R128*(1-$E128)+$Q128*(1-$F128))/$K128)*((1+'Inputs &amp; Summary'!$D$7)^AX$1)),((INT(AX$1/$K128)-INT((AX$1-1)/$K128))*($R128*(1-$E128)+$Q128*(1-$F128))*((1+'Inputs &amp; Summary'!$D$7)^AX$1))),((_xlfn.WEIBULL.DIST(AX$1,$L128,$K128,FALSE)*($R128*(1-$E128)+$Q128*(1-$F128))*((1+'Inputs &amp; Summary'!$D$7)^AX$1))))))</f>
        <v>0</v>
      </c>
      <c r="AY128" s="248">
        <f>$D128*IF(AY$1&gt;'Inputs &amp; Summary'!$D$5,0,IF(AY$1&gt;VLOOKUP($G128,Lists!$J$17:$K$21,2),IF($M128=Lists!$H$3,IF($K128&lt;1,(($S128/$K128)*((1+'Inputs &amp; Summary'!$D$7)^AY$1)),((INT(AY$1/$K128)-INT((AY$1-1)/$K128))*$S128*((1+'Inputs &amp; Summary'!$D$7)^AY$1))),(_xlfn.WEIBULL.DIST(AY$1,$L128,$K128,FALSE)*$S128*((1+'Inputs &amp; Summary'!$D$7)^AY$1))),IF($M128=Lists!$H$3,IF($K128&lt;1,((($R128*(1-$E128)+$Q128*(1-$F128))/$K128)*((1+'Inputs &amp; Summary'!$D$7)^AY$1)),((INT(AY$1/$K128)-INT((AY$1-1)/$K128))*($R128*(1-$E128)+$Q128*(1-$F128))*((1+'Inputs &amp; Summary'!$D$7)^AY$1))),((_xlfn.WEIBULL.DIST(AY$1,$L128,$K128,FALSE)*($R128*(1-$E128)+$Q128*(1-$F128))*((1+'Inputs &amp; Summary'!$D$7)^AY$1))))))</f>
        <v>0</v>
      </c>
      <c r="AZ128" s="248">
        <f>$D128*IF(AZ$1&gt;'Inputs &amp; Summary'!$D$5,0,IF(AZ$1&gt;VLOOKUP($G128,Lists!$J$17:$K$21,2),IF($M128=Lists!$H$3,IF($K128&lt;1,(($S128/$K128)*((1+'Inputs &amp; Summary'!$D$7)^AZ$1)),((INT(AZ$1/$K128)-INT((AZ$1-1)/$K128))*$S128*((1+'Inputs &amp; Summary'!$D$7)^AZ$1))),(_xlfn.WEIBULL.DIST(AZ$1,$L128,$K128,FALSE)*$S128*((1+'Inputs &amp; Summary'!$D$7)^AZ$1))),IF($M128=Lists!$H$3,IF($K128&lt;1,((($R128*(1-$E128)+$Q128*(1-$F128))/$K128)*((1+'Inputs &amp; Summary'!$D$7)^AZ$1)),((INT(AZ$1/$K128)-INT((AZ$1-1)/$K128))*($R128*(1-$E128)+$Q128*(1-$F128))*((1+'Inputs &amp; Summary'!$D$7)^AZ$1))),((_xlfn.WEIBULL.DIST(AZ$1,$L128,$K128,FALSE)*($R128*(1-$E128)+$Q128*(1-$F128))*((1+'Inputs &amp; Summary'!$D$7)^AZ$1))))))</f>
        <v>0</v>
      </c>
      <c r="BA128" s="248">
        <f>$D128*IF(BA$1&gt;'Inputs &amp; Summary'!$D$5,0,IF(BA$1&gt;VLOOKUP($G128,Lists!$J$17:$K$21,2),IF($M128=Lists!$H$3,IF($K128&lt;1,(($S128/$K128)*((1+'Inputs &amp; Summary'!$D$7)^BA$1)),((INT(BA$1/$K128)-INT((BA$1-1)/$K128))*$S128*((1+'Inputs &amp; Summary'!$D$7)^BA$1))),(_xlfn.WEIBULL.DIST(BA$1,$L128,$K128,FALSE)*$S128*((1+'Inputs &amp; Summary'!$D$7)^BA$1))),IF($M128=Lists!$H$3,IF($K128&lt;1,((($R128*(1-$E128)+$Q128*(1-$F128))/$K128)*((1+'Inputs &amp; Summary'!$D$7)^BA$1)),((INT(BA$1/$K128)-INT((BA$1-1)/$K128))*($R128*(1-$E128)+$Q128*(1-$F128))*((1+'Inputs &amp; Summary'!$D$7)^BA$1))),((_xlfn.WEIBULL.DIST(BA$1,$L128,$K128,FALSE)*($R128*(1-$E128)+$Q128*(1-$F128))*((1+'Inputs &amp; Summary'!$D$7)^BA$1))))))</f>
        <v>0</v>
      </c>
      <c r="BB128" s="248">
        <f>$D128*IF(BB$1&gt;'Inputs &amp; Summary'!$D$5,0,IF(BB$1&gt;VLOOKUP($G128,Lists!$J$17:$K$21,2),IF($M128=Lists!$H$3,IF($K128&lt;1,(($S128/$K128)*((1+'Inputs &amp; Summary'!$D$7)^BB$1)),((INT(BB$1/$K128)-INT((BB$1-1)/$K128))*$S128*((1+'Inputs &amp; Summary'!$D$7)^BB$1))),(_xlfn.WEIBULL.DIST(BB$1,$L128,$K128,FALSE)*$S128*((1+'Inputs &amp; Summary'!$D$7)^BB$1))),IF($M128=Lists!$H$3,IF($K128&lt;1,((($R128*(1-$E128)+$Q128*(1-$F128))/$K128)*((1+'Inputs &amp; Summary'!$D$7)^BB$1)),((INT(BB$1/$K128)-INT((BB$1-1)/$K128))*($R128*(1-$E128)+$Q128*(1-$F128))*((1+'Inputs &amp; Summary'!$D$7)^BB$1))),((_xlfn.WEIBULL.DIST(BB$1,$L128,$K128,FALSE)*($R128*(1-$E128)+$Q128*(1-$F128))*((1+'Inputs &amp; Summary'!$D$7)^BB$1))))))</f>
        <v>0</v>
      </c>
      <c r="BC128" s="248">
        <f>$D128*IF(BC$1&gt;'Inputs &amp; Summary'!$D$5,0,IF(BC$1&gt;VLOOKUP($G128,Lists!$J$17:$K$21,2),IF($M128=Lists!$H$3,IF($K128&lt;1,(($S128/$K128)*((1+'Inputs &amp; Summary'!$D$7)^BC$1)),((INT(BC$1/$K128)-INT((BC$1-1)/$K128))*$S128*((1+'Inputs &amp; Summary'!$D$7)^BC$1))),(_xlfn.WEIBULL.DIST(BC$1,$L128,$K128,FALSE)*$S128*((1+'Inputs &amp; Summary'!$D$7)^BC$1))),IF($M128=Lists!$H$3,IF($K128&lt;1,((($R128*(1-$E128)+$Q128*(1-$F128))/$K128)*((1+'Inputs &amp; Summary'!$D$7)^BC$1)),((INT(BC$1/$K128)-INT((BC$1-1)/$K128))*($R128*(1-$E128)+$Q128*(1-$F128))*((1+'Inputs &amp; Summary'!$D$7)^BC$1))),((_xlfn.WEIBULL.DIST(BC$1,$L128,$K128,FALSE)*($R128*(1-$E128)+$Q128*(1-$F128))*((1+'Inputs &amp; Summary'!$D$7)^BC$1))))))</f>
        <v>0</v>
      </c>
      <c r="BD128" s="248">
        <f>$D128*IF(BD$1&gt;'Inputs &amp; Summary'!$D$5,0,IF(BD$1&gt;VLOOKUP($G128,Lists!$J$17:$K$21,2),IF($M128=Lists!$H$3,IF($K128&lt;1,(($S128/$K128)*((1+'Inputs &amp; Summary'!$D$7)^BD$1)),((INT(BD$1/$K128)-INT((BD$1-1)/$K128))*$S128*((1+'Inputs &amp; Summary'!$D$7)^BD$1))),(_xlfn.WEIBULL.DIST(BD$1,$L128,$K128,FALSE)*$S128*((1+'Inputs &amp; Summary'!$D$7)^BD$1))),IF($M128=Lists!$H$3,IF($K128&lt;1,((($R128*(1-$E128)+$Q128*(1-$F128))/$K128)*((1+'Inputs &amp; Summary'!$D$7)^BD$1)),((INT(BD$1/$K128)-INT((BD$1-1)/$K128))*($R128*(1-$E128)+$Q128*(1-$F128))*((1+'Inputs &amp; Summary'!$D$7)^BD$1))),((_xlfn.WEIBULL.DIST(BD$1,$L128,$K128,FALSE)*($R128*(1-$E128)+$Q128*(1-$F128))*((1+'Inputs &amp; Summary'!$D$7)^BD$1))))))</f>
        <v>0</v>
      </c>
      <c r="BE128" s="248">
        <f>$D128*IF(BE$1&gt;'Inputs &amp; Summary'!$D$5,0,IF(BE$1&gt;VLOOKUP($G128,Lists!$J$17:$K$21,2),IF($M128=Lists!$H$3,IF($K128&lt;1,(($S128/$K128)*((1+'Inputs &amp; Summary'!$D$7)^BE$1)),((INT(BE$1/$K128)-INT((BE$1-1)/$K128))*$S128*((1+'Inputs &amp; Summary'!$D$7)^BE$1))),(_xlfn.WEIBULL.DIST(BE$1,$L128,$K128,FALSE)*$S128*((1+'Inputs &amp; Summary'!$D$7)^BE$1))),IF($M128=Lists!$H$3,IF($K128&lt;1,((($R128*(1-$E128)+$Q128*(1-$F128))/$K128)*((1+'Inputs &amp; Summary'!$D$7)^BE$1)),((INT(BE$1/$K128)-INT((BE$1-1)/$K128))*($R128*(1-$E128)+$Q128*(1-$F128))*((1+'Inputs &amp; Summary'!$D$7)^BE$1))),((_xlfn.WEIBULL.DIST(BE$1,$L128,$K128,FALSE)*($R128*(1-$E128)+$Q128*(1-$F128))*((1+'Inputs &amp; Summary'!$D$7)^BE$1))))))</f>
        <v>0</v>
      </c>
      <c r="BF128" s="248">
        <f>$D128*IF(BF$1&gt;'Inputs &amp; Summary'!$D$5,0,IF(BF$1&gt;VLOOKUP($G128,Lists!$J$17:$K$21,2),IF($M128=Lists!$H$3,IF($K128&lt;1,(($S128/$K128)*((1+'Inputs &amp; Summary'!$D$7)^BF$1)),((INT(BF$1/$K128)-INT((BF$1-1)/$K128))*$S128*((1+'Inputs &amp; Summary'!$D$7)^BF$1))),(_xlfn.WEIBULL.DIST(BF$1,$L128,$K128,FALSE)*$S128*((1+'Inputs &amp; Summary'!$D$7)^BF$1))),IF($M128=Lists!$H$3,IF($K128&lt;1,((($R128*(1-$E128)+$Q128*(1-$F128))/$K128)*((1+'Inputs &amp; Summary'!$D$7)^BF$1)),((INT(BF$1/$K128)-INT((BF$1-1)/$K128))*($R128*(1-$E128)+$Q128*(1-$F128))*((1+'Inputs &amp; Summary'!$D$7)^BF$1))),((_xlfn.WEIBULL.DIST(BF$1,$L128,$K128,FALSE)*($R128*(1-$E128)+$Q128*(1-$F128))*((1+'Inputs &amp; Summary'!$D$7)^BF$1))))))</f>
        <v>0</v>
      </c>
      <c r="BG128" s="248">
        <f>$D128*IF(BG$1&gt;'Inputs &amp; Summary'!$D$5,0,IF(BG$1&gt;VLOOKUP($G128,Lists!$J$17:$K$21,2),IF($M128=Lists!$H$3,IF($K128&lt;1,(($S128/$K128)*((1+'Inputs &amp; Summary'!$D$7)^BG$1)),((INT(BG$1/$K128)-INT((BG$1-1)/$K128))*$S128*((1+'Inputs &amp; Summary'!$D$7)^BG$1))),(_xlfn.WEIBULL.DIST(BG$1,$L128,$K128,FALSE)*$S128*((1+'Inputs &amp; Summary'!$D$7)^BG$1))),IF($M128=Lists!$H$3,IF($K128&lt;1,((($R128*(1-$E128)+$Q128*(1-$F128))/$K128)*((1+'Inputs &amp; Summary'!$D$7)^BG$1)),((INT(BG$1/$K128)-INT((BG$1-1)/$K128))*($R128*(1-$E128)+$Q128*(1-$F128))*((1+'Inputs &amp; Summary'!$D$7)^BG$1))),((_xlfn.WEIBULL.DIST(BG$1,$L128,$K128,FALSE)*($R128*(1-$E128)+$Q128*(1-$F128))*((1+'Inputs &amp; Summary'!$D$7)^BG$1))))))</f>
        <v>0</v>
      </c>
      <c r="BH128" s="248">
        <f>$D128*IF(BH$1&gt;'Inputs &amp; Summary'!$D$5,0,IF(BH$1&gt;VLOOKUP($G128,Lists!$J$17:$K$21,2),IF($M128=Lists!$H$3,IF($K128&lt;1,(($S128/$K128)*((1+'Inputs &amp; Summary'!$D$7)^BH$1)),((INT(BH$1/$K128)-INT((BH$1-1)/$K128))*$S128*((1+'Inputs &amp; Summary'!$D$7)^BH$1))),(_xlfn.WEIBULL.DIST(BH$1,$L128,$K128,FALSE)*$S128*((1+'Inputs &amp; Summary'!$D$7)^BH$1))),IF($M128=Lists!$H$3,IF($K128&lt;1,((($R128*(1-$E128)+$Q128*(1-$F128))/$K128)*((1+'Inputs &amp; Summary'!$D$7)^BH$1)),((INT(BH$1/$K128)-INT((BH$1-1)/$K128))*($R128*(1-$E128)+$Q128*(1-$F128))*((1+'Inputs &amp; Summary'!$D$7)^BH$1))),((_xlfn.WEIBULL.DIST(BH$1,$L128,$K128,FALSE)*($R128*(1-$E128)+$Q128*(1-$F128))*((1+'Inputs &amp; Summary'!$D$7)^BH$1))))))</f>
        <v>0</v>
      </c>
      <c r="BI128" s="248">
        <f>$D128*IF(BI$1&gt;'Inputs &amp; Summary'!$D$5,0,IF(BI$1&gt;VLOOKUP($G128,Lists!$J$17:$K$21,2),IF($M128=Lists!$H$3,IF($K128&lt;1,(($S128/$K128)*((1+'Inputs &amp; Summary'!$D$7)^BI$1)),((INT(BI$1/$K128)-INT((BI$1-1)/$K128))*$S128*((1+'Inputs &amp; Summary'!$D$7)^BI$1))),(_xlfn.WEIBULL.DIST(BI$1,$L128,$K128,FALSE)*$S128*((1+'Inputs &amp; Summary'!$D$7)^BI$1))),IF($M128=Lists!$H$3,IF($K128&lt;1,((($R128*(1-$E128)+$Q128*(1-$F128))/$K128)*((1+'Inputs &amp; Summary'!$D$7)^BI$1)),((INT(BI$1/$K128)-INT((BI$1-1)/$K128))*($R128*(1-$E128)+$Q128*(1-$F128))*((1+'Inputs &amp; Summary'!$D$7)^BI$1))),((_xlfn.WEIBULL.DIST(BI$1,$L128,$K128,FALSE)*($R128*(1-$E128)+$Q128*(1-$F128))*((1+'Inputs &amp; Summary'!$D$7)^BI$1))))))</f>
        <v>0</v>
      </c>
      <c r="BJ128" s="248">
        <f>$D128*IF(BJ$1&gt;'Inputs &amp; Summary'!$D$5,0,IF(BJ$1&gt;VLOOKUP($G128,Lists!$J$17:$K$21,2),IF($M128=Lists!$H$3,IF($K128&lt;1,(($S128/$K128)*((1+'Inputs &amp; Summary'!$D$7)^BJ$1)),((INT(BJ$1/$K128)-INT((BJ$1-1)/$K128))*$S128*((1+'Inputs &amp; Summary'!$D$7)^BJ$1))),(_xlfn.WEIBULL.DIST(BJ$1,$L128,$K128,FALSE)*$S128*((1+'Inputs &amp; Summary'!$D$7)^BJ$1))),IF($M128=Lists!$H$3,IF($K128&lt;1,((($R128*(1-$E128)+$Q128*(1-$F128))/$K128)*((1+'Inputs &amp; Summary'!$D$7)^BJ$1)),((INT(BJ$1/$K128)-INT((BJ$1-1)/$K128))*($R128*(1-$E128)+$Q128*(1-$F128))*((1+'Inputs &amp; Summary'!$D$7)^BJ$1))),((_xlfn.WEIBULL.DIST(BJ$1,$L128,$K128,FALSE)*($R128*(1-$E128)+$Q128*(1-$F128))*((1+'Inputs &amp; Summary'!$D$7)^BJ$1))))))</f>
        <v>0</v>
      </c>
      <c r="BK128" s="248">
        <f>$D128*IF(BK$1&gt;'Inputs &amp; Summary'!$D$5,0,IF(BK$1&gt;VLOOKUP($G128,Lists!$J$17:$K$21,2),IF($M128=Lists!$H$3,IF($K128&lt;1,(($S128/$K128)*((1+'Inputs &amp; Summary'!$D$7)^BK$1)),((INT(BK$1/$K128)-INT((BK$1-1)/$K128))*$S128*((1+'Inputs &amp; Summary'!$D$7)^BK$1))),(_xlfn.WEIBULL.DIST(BK$1,$L128,$K128,FALSE)*$S128*((1+'Inputs &amp; Summary'!$D$7)^BK$1))),IF($M128=Lists!$H$3,IF($K128&lt;1,((($R128*(1-$E128)+$Q128*(1-$F128))/$K128)*((1+'Inputs &amp; Summary'!$D$7)^BK$1)),((INT(BK$1/$K128)-INT((BK$1-1)/$K128))*($R128*(1-$E128)+$Q128*(1-$F128))*((1+'Inputs &amp; Summary'!$D$7)^BK$1))),((_xlfn.WEIBULL.DIST(BK$1,$L128,$K128,FALSE)*($R128*(1-$E128)+$Q128*(1-$F128))*((1+'Inputs &amp; Summary'!$D$7)^BK$1))))))</f>
        <v>0</v>
      </c>
      <c r="BL128" s="248">
        <f>$D128*IF(BL$1&gt;'Inputs &amp; Summary'!$D$5,0,IF(BL$1&gt;VLOOKUP($G128,Lists!$J$17:$K$21,2),IF($M128=Lists!$H$3,IF($K128&lt;1,(($S128/$K128)*((1+'Inputs &amp; Summary'!$D$7)^BL$1)),((INT(BL$1/$K128)-INT((BL$1-1)/$K128))*$S128*((1+'Inputs &amp; Summary'!$D$7)^BL$1))),(_xlfn.WEIBULL.DIST(BL$1,$L128,$K128,FALSE)*$S128*((1+'Inputs &amp; Summary'!$D$7)^BL$1))),IF($M128=Lists!$H$3,IF($K128&lt;1,((($R128*(1-$E128)+$Q128*(1-$F128))/$K128)*((1+'Inputs &amp; Summary'!$D$7)^BL$1)),((INT(BL$1/$K128)-INT((BL$1-1)/$K128))*($R128*(1-$E128)+$Q128*(1-$F128))*((1+'Inputs &amp; Summary'!$D$7)^BL$1))),((_xlfn.WEIBULL.DIST(BL$1,$L128,$K128,FALSE)*($R128*(1-$E128)+$Q128*(1-$F128))*((1+'Inputs &amp; Summary'!$D$7)^BL$1))))))</f>
        <v>0</v>
      </c>
    </row>
    <row r="129" spans="1:64" x14ac:dyDescent="0.3">
      <c r="A129" s="236" t="s">
        <v>182</v>
      </c>
      <c r="B129" s="117" t="str">
        <f>IF('Inputs &amp; Summary'!$D$15=Lists!$E$3,INDEX('Residential Rooftop Details'!$A$30:$X$158,MATCH('Cash Flow'!$A129,'Residential Rooftop Details'!$A$30:$A$158,0),COLUMN(B$1)),IF('Inputs &amp; Summary'!$D$15=Lists!$E$4,INDEX('Commercial Rooftop Details'!$A$30:$V$158,MATCH('Cash Flow'!$A129,'Commercial Rooftop Details'!$A$30:$A$158,0),COLUMN(B$1)),INDEX('Ground-Mount Details'!$A$30:$V$158,MATCH('Cash Flow'!$A129,'Ground-Mount Details'!$A$30:$A$158,0),COLUMN(B$1))))</f>
        <v>Preventive</v>
      </c>
      <c r="C129" s="117" t="str">
        <f>IF('Inputs &amp; Summary'!$D$15=Lists!$E$3,INDEX('Residential Rooftop Details'!$A$30:$X$158,MATCH('Cash Flow'!$A129,'Residential Rooftop Details'!$A$30:$A$158,0),COLUMN(C$1)),IF('Inputs &amp; Summary'!$D$15=Lists!$E$4,INDEX('Commercial Rooftop Details'!$A$30:$V$158,MATCH('Cash Flow'!$A129,'Commercial Rooftop Details'!$A$30:$A$158,0),COLUMN(C$1)),INDEX('Ground-Mount Details'!$A$30:$V$158,MATCH('Cash Flow'!$A129,'Ground-Mount Details'!$A$30:$A$158,0),COLUMN(C$1))))</f>
        <v>Tracker</v>
      </c>
      <c r="D129" s="117">
        <f>IF('Inputs &amp; Summary'!$D$15=Lists!$E$3,INDEX('Residential Rooftop Details'!$A$30:$X$158,MATCH('Cash Flow'!$A129,'Residential Rooftop Details'!$A$30:$A$158,0),COLUMN(D$1)),IF('Inputs &amp; Summary'!$D$15=Lists!$E$4,INDEX('Commercial Rooftop Details'!$A$30:$V$158,MATCH('Cash Flow'!$A129,'Commercial Rooftop Details'!$A$30:$A$158,0),COLUMN(D$1)),INDEX('Ground-Mount Details'!$A$30:$V$158,MATCH('Cash Flow'!$A129,'Ground-Mount Details'!$A$30:$A$158,0),COLUMN(D$1))))</f>
        <v>0</v>
      </c>
      <c r="E129" s="117">
        <f>IF('Inputs &amp; Summary'!$D$15=Lists!$E$3,INDEX('Residential Rooftop Details'!$A$30:$X$158,MATCH('Cash Flow'!$A129,'Residential Rooftop Details'!$A$30:$A$158,0),COLUMN(E$1)),IF('Inputs &amp; Summary'!$D$15=Lists!$E$4,INDEX('Commercial Rooftop Details'!$A$30:$V$158,MATCH('Cash Flow'!$A129,'Commercial Rooftop Details'!$A$30:$A$158,0),COLUMN(E$1)),INDEX('Ground-Mount Details'!$A$30:$V$158,MATCH('Cash Flow'!$A129,'Ground-Mount Details'!$A$30:$A$158,0),COLUMN(E$1))))</f>
        <v>0</v>
      </c>
      <c r="F129" s="117">
        <f>IF('Inputs &amp; Summary'!$D$15=Lists!$E$3,INDEX('Residential Rooftop Details'!$A$30:$X$158,MATCH('Cash Flow'!$A129,'Residential Rooftop Details'!$A$30:$A$158,0),COLUMN(F$1)),IF('Inputs &amp; Summary'!$D$15=Lists!$E$4,INDEX('Commercial Rooftop Details'!$A$30:$V$158,MATCH('Cash Flow'!$A129,'Commercial Rooftop Details'!$A$30:$A$158,0),COLUMN(F$1)),INDEX('Ground-Mount Details'!$A$30:$V$158,MATCH('Cash Flow'!$A129,'Ground-Mount Details'!$A$30:$A$158,0),COLUMN(F$1))))</f>
        <v>0</v>
      </c>
      <c r="G129" s="237" t="str">
        <f>IF('Inputs &amp; Summary'!$D$15=Lists!$E$3,INDEX('Residential Rooftop Details'!$A$30:$X$158,MATCH('Cash Flow'!$A129,'Residential Rooftop Details'!$A$30:$A$158,0),COLUMN(G$1)),IF('Inputs &amp; Summary'!$D$15=Lists!$E$4,INDEX('Commercial Rooftop Details'!$A$30:$V$158,MATCH('Cash Flow'!$A129,'Commercial Rooftop Details'!$A$30:$A$158,0),COLUMN(G$1)),INDEX('Ground-Mount Details'!$A$30:$V$158,MATCH('Cash Flow'!$A129,'Ground-Mount Details'!$A$30:$A$158,0),COLUMN(G$1))))</f>
        <v>N/A</v>
      </c>
      <c r="H129" s="237">
        <f>IF('Inputs &amp; Summary'!$D$15=Lists!$E$3,INDEX('Residential Rooftop Details'!$A$30:$X$158,MATCH('Cash Flow'!$A129,'Residential Rooftop Details'!$A$30:$A$158,0),COLUMN(H$1)),IF('Inputs &amp; Summary'!$D$15=Lists!$E$4,INDEX('Commercial Rooftop Details'!$A$30:$V$158,MATCH('Cash Flow'!$A129,'Commercial Rooftop Details'!$A$30:$A$158,0),COLUMN(H$1)),INDEX('Ground-Mount Details'!$A$30:$V$158,MATCH('Cash Flow'!$A129,'Ground-Mount Details'!$A$30:$A$158,0),COLUMN(H$1))))</f>
        <v>0</v>
      </c>
      <c r="I129" s="237" t="str">
        <f>IF('Inputs &amp; Summary'!$D$15=Lists!$E$3,INDEX('Residential Rooftop Details'!$A$30:$X$158,MATCH('Cash Flow'!$A129,'Residential Rooftop Details'!$A$30:$A$158,0),COLUMN(I$1)),IF('Inputs &amp; Summary'!$D$15=Lists!$E$4,INDEX('Commercial Rooftop Details'!$A$30:$V$158,MATCH('Cash Flow'!$A129,'Commercial Rooftop Details'!$A$30:$A$158,0),COLUMN(I$1)),INDEX('Ground-Mount Details'!$A$30:$V$158,MATCH('Cash Flow'!$A129,'Ground-Mount Details'!$A$30:$A$158,0),COLUMN(I$1))))</f>
        <v>Mechanic</v>
      </c>
      <c r="J129" s="238">
        <f>IF('Inputs &amp; Summary'!$D$15=Lists!$E$3,INDEX('Residential Rooftop Details'!$A$30:$X$158,MATCH('Cash Flow'!$A129,'Residential Rooftop Details'!$A$30:$A$158,0),COLUMN(J$1)),IF('Inputs &amp; Summary'!$D$15=Lists!$E$4,INDEX('Commercial Rooftop Details'!$A$30:$V$158,MATCH('Cash Flow'!$A129,'Commercial Rooftop Details'!$A$30:$A$158,0),COLUMN(J$1)),INDEX('Ground-Mount Details'!$A$30:$V$158,MATCH('Cash Flow'!$A129,'Ground-Mount Details'!$A$30:$A$158,0),COLUMN(J$1))))</f>
        <v>21.23076923076923</v>
      </c>
      <c r="K129" s="239">
        <f>IF('Inputs &amp; Summary'!$D$15=Lists!$E$3,INDEX('Residential Rooftop Details'!$A$30:$X$158,MATCH('Cash Flow'!$A129,'Residential Rooftop Details'!$A$30:$A$158,0),COLUMN(K$1)),IF('Inputs &amp; Summary'!$D$15=Lists!$E$4,INDEX('Commercial Rooftop Details'!$A$30:$V$158,MATCH('Cash Flow'!$A129,'Commercial Rooftop Details'!$A$30:$A$158,0),COLUMN(K$1)),INDEX('Ground-Mount Details'!$A$30:$V$158,MATCH('Cash Flow'!$A129,'Ground-Mount Details'!$A$30:$A$158,0),COLUMN(K$1))))</f>
        <v>1</v>
      </c>
      <c r="L129" s="239">
        <f>IF('Inputs &amp; Summary'!$D$15=Lists!$E$3,INDEX('Residential Rooftop Details'!$A$30:$X$158,MATCH('Cash Flow'!$A129,'Residential Rooftop Details'!$A$30:$A$158,0),COLUMN(L$1)),IF('Inputs &amp; Summary'!$D$15=Lists!$E$4,INDEX('Commercial Rooftop Details'!$A$30:$V$158,MATCH('Cash Flow'!$A129,'Commercial Rooftop Details'!$A$30:$A$158,0),COLUMN(L$1)),INDEX('Ground-Mount Details'!$A$30:$V$158,MATCH('Cash Flow'!$A129,'Ground-Mount Details'!$A$30:$A$158,0),COLUMN(L$1))))</f>
        <v>1</v>
      </c>
      <c r="M129" s="238" t="str">
        <f>IF('Inputs &amp; Summary'!$D$15=Lists!$E$3,INDEX('Residential Rooftop Details'!$A$30:$X$158,MATCH('Cash Flow'!$A129,'Residential Rooftop Details'!$A$30:$A$158,0),COLUMN(M$1)),IF('Inputs &amp; Summary'!$D$15=Lists!$E$4,INDEX('Commercial Rooftop Details'!$A$30:$V$158,MATCH('Cash Flow'!$A129,'Commercial Rooftop Details'!$A$30:$A$158,0),COLUMN(M$1)),INDEX('Ground-Mount Details'!$A$30:$V$158,MATCH('Cash Flow'!$A129,'Ground-Mount Details'!$A$30:$A$158,0),COLUMN(M$1))))</f>
        <v>interval</v>
      </c>
      <c r="N129" s="240">
        <f>IF('Inputs &amp; Summary'!$D$15=Lists!$E$3,INDEX('Residential Rooftop Details'!$A$30:$X$158,MATCH('Cash Flow'!$A129,'Residential Rooftop Details'!$A$30:$A$158,0),COLUMN(N$1)),IF('Inputs &amp; Summary'!$D$15=Lists!$E$4,INDEX('Commercial Rooftop Details'!$A$30:$V$158,MATCH('Cash Flow'!$A129,'Commercial Rooftop Details'!$A$30:$A$158,0),COLUMN(N$1)),INDEX('Ground-Mount Details'!$A$30:$V$158,MATCH('Cash Flow'!$A129,'Ground-Mount Details'!$A$30:$A$158,0),COLUMN(N$1))))</f>
        <v>103.04449648711943</v>
      </c>
      <c r="O129" s="239">
        <f>IF('Inputs &amp; Summary'!$D$15=Lists!$E$3,INDEX('Residential Rooftop Details'!$A$30:$X$158,MATCH('Cash Flow'!$A129,'Residential Rooftop Details'!$A$30:$A$158,0),COLUMN(O$1)),IF('Inputs &amp; Summary'!$D$15=Lists!$E$4,INDEX('Commercial Rooftop Details'!$A$30:$V$158,MATCH('Cash Flow'!$A129,'Commercial Rooftop Details'!$A$30:$A$158,0),COLUMN(O$1)),INDEX('Ground-Mount Details'!$A$30:$V$158,MATCH('Cash Flow'!$A129,'Ground-Mount Details'!$A$30:$A$158,0),COLUMN(O$1))))</f>
        <v>0.15</v>
      </c>
      <c r="P129" s="241">
        <f>IF('Inputs &amp; Summary'!$D$15=Lists!$E$3,INDEX('Residential Rooftop Details'!$A$30:$X$158,MATCH('Cash Flow'!$A129,'Residential Rooftop Details'!$A$30:$A$158,0),COLUMN(P$1)),IF('Inputs &amp; Summary'!$D$15=Lists!$E$4,INDEX('Commercial Rooftop Details'!$A$30:$V$158,MATCH('Cash Flow'!$A129,'Commercial Rooftop Details'!$A$30:$A$158,0),COLUMN(P$1)),INDEX('Ground-Mount Details'!$A$30:$V$158,MATCH('Cash Flow'!$A129,'Ground-Mount Details'!$A$30:$A$158,0),COLUMN(P$1))))</f>
        <v>1</v>
      </c>
      <c r="Q129" s="242">
        <f>IF('Inputs &amp; Summary'!$D$15=Lists!$E$3,INDEX('Residential Rooftop Details'!$A$30:$X$158,MATCH('Cash Flow'!$A129,'Residential Rooftop Details'!$A$30:$A$158,0),COLUMN(Q$1)),IF('Inputs &amp; Summary'!$D$15=Lists!$E$4,INDEX('Commercial Rooftop Details'!$A$30:$V$158,MATCH('Cash Flow'!$A129,'Commercial Rooftop Details'!$A$30:$A$158,0),COLUMN(Q$1)),INDEX('Ground-Mount Details'!$A$30:$V$158,MATCH('Cash Flow'!$A129,'Ground-Mount Details'!$A$30:$A$158,0),COLUMN(Q$1))))</f>
        <v>328.15708881282643</v>
      </c>
      <c r="R129" s="242">
        <f>IF('Inputs &amp; Summary'!$D$15=Lists!$E$3,INDEX('Residential Rooftop Details'!$A$30:$X$158,MATCH('Cash Flow'!$A129,'Residential Rooftop Details'!$A$30:$A$158,0),COLUMN(R$1)),IF('Inputs &amp; Summary'!$D$15=Lists!$E$4,INDEX('Commercial Rooftop Details'!$A$30:$V$158,MATCH('Cash Flow'!$A129,'Commercial Rooftop Details'!$A$30:$A$158,0),COLUMN(R$1)),INDEX('Ground-Mount Details'!$A$30:$V$158,MATCH('Cash Flow'!$A129,'Ground-Mount Details'!$A$30:$A$158,0),COLUMN(R$1))))</f>
        <v>103.04449648711943</v>
      </c>
      <c r="S129" s="243">
        <f>IF('Inputs &amp; Summary'!$D$15=Lists!$E$3,INDEX('Residential Rooftop Details'!$A$30:$X$158,MATCH('Cash Flow'!$A129,'Residential Rooftop Details'!$A$30:$A$158,0),COLUMN(S$1)),IF('Inputs &amp; Summary'!$D$15=Lists!$E$4,INDEX('Commercial Rooftop Details'!$A$30:$V$158,MATCH('Cash Flow'!$A129,'Commercial Rooftop Details'!$A$30:$A$158,0),COLUMN(S$1)),INDEX('Ground-Mount Details'!$A$30:$V$158,MATCH('Cash Flow'!$A129,'Ground-Mount Details'!$A$30:$A$158,0),COLUMN(S$1))))</f>
        <v>0</v>
      </c>
      <c r="T129" s="238">
        <f>IF('Inputs &amp; Summary'!$D$15=Lists!$E$3,INDEX('Residential Rooftop Details'!$A$30:$X$158,MATCH('Cash Flow'!$A129,'Residential Rooftop Details'!$A$30:$A$158,0),COLUMN(T$1)),IF('Inputs &amp; Summary'!$D$15=Lists!$E$4,INDEX('Commercial Rooftop Details'!$A$30:$V$158,MATCH('Cash Flow'!$A129,'Commercial Rooftop Details'!$A$30:$A$158,0),COLUMN(T$1)),INDEX('Ground-Mount Details'!$A$30:$V$158,MATCH('Cash Flow'!$A129,'Ground-Mount Details'!$A$30:$A$158,0),COLUMN(T$1))))</f>
        <v>0</v>
      </c>
      <c r="U129" s="244">
        <f>IF('Inputs &amp; Summary'!$D$15=Lists!$E$3,INDEX('Residential Rooftop Details'!$A$30:$X$158,MATCH('Cash Flow'!$A129,'Residential Rooftop Details'!$A$30:$A$158,0),COLUMN(U$1)),IF('Inputs &amp; Summary'!$D$15=Lists!$E$4,INDEX('Commercial Rooftop Details'!$A$30:$V$158,MATCH('Cash Flow'!$A129,'Commercial Rooftop Details'!$A$30:$A$158,0),COLUMN(U$1)),INDEX('Ground-Mount Details'!$A$30:$V$158,MATCH('Cash Flow'!$A129,'Ground-Mount Details'!$A$30:$A$158,0),COLUMN(U$1))))</f>
        <v>0</v>
      </c>
      <c r="V129" s="245">
        <f t="shared" si="10"/>
        <v>0</v>
      </c>
      <c r="W129" s="245">
        <f>NPV('Inputs &amp; Summary'!$D$6,Y129:BL129)</f>
        <v>0</v>
      </c>
      <c r="X129" s="246">
        <f t="shared" si="9"/>
        <v>0</v>
      </c>
      <c r="Y129" s="248">
        <f>$D129*IF(Y$1&gt;'Inputs &amp; Summary'!$D$5,0,IF(Y$1&gt;VLOOKUP($G129,Lists!$J$17:$K$21,2),IF($M129=Lists!$H$3,IF($K129&lt;1,(($S129/$K129)*((1+'Inputs &amp; Summary'!$D$7)^Y$1)),((INT(Y$1/$K129)-INT((Y$1-1)/$K129))*$S129*((1+'Inputs &amp; Summary'!$D$7)^Y$1))),(_xlfn.WEIBULL.DIST(Y$1,$L129,$K129,FALSE)*$S129*((1+'Inputs &amp; Summary'!$D$7)^Y$1))),IF($M129=Lists!$H$3,IF($K129&lt;1,((($R129*(1-$E129)+$Q129*(1-$F129))/$K129)*((1+'Inputs &amp; Summary'!$D$7)^Y$1)),((INT(Y$1/$K129)-INT((Y$1-1)/$K129))*($R129*(1-$E129)+$Q129*(1-$F129))*((1+'Inputs &amp; Summary'!$D$7)^Y$1))),((_xlfn.WEIBULL.DIST(Y$1,$L129,$K129,FALSE)*($R129*(1-$E129)+$Q129*(1-$F129))*((1+'Inputs &amp; Summary'!$D$7)^Y$1))))))</f>
        <v>0</v>
      </c>
      <c r="Z129" s="248">
        <f>$D129*IF(Z$1&gt;'Inputs &amp; Summary'!$D$5,0,IF(Z$1&gt;VLOOKUP($G129,Lists!$J$17:$K$21,2),IF($M129=Lists!$H$3,IF($K129&lt;1,(($S129/$K129)*((1+'Inputs &amp; Summary'!$D$7)^Z$1)),((INT(Z$1/$K129)-INT((Z$1-1)/$K129))*$S129*((1+'Inputs &amp; Summary'!$D$7)^Z$1))),(_xlfn.WEIBULL.DIST(Z$1,$L129,$K129,FALSE)*$S129*((1+'Inputs &amp; Summary'!$D$7)^Z$1))),IF($M129=Lists!$H$3,IF($K129&lt;1,((($R129*(1-$E129)+$Q129*(1-$F129))/$K129)*((1+'Inputs &amp; Summary'!$D$7)^Z$1)),((INT(Z$1/$K129)-INT((Z$1-1)/$K129))*($R129*(1-$E129)+$Q129*(1-$F129))*((1+'Inputs &amp; Summary'!$D$7)^Z$1))),((_xlfn.WEIBULL.DIST(Z$1,$L129,$K129,FALSE)*($R129*(1-$E129)+$Q129*(1-$F129))*((1+'Inputs &amp; Summary'!$D$7)^Z$1))))))</f>
        <v>0</v>
      </c>
      <c r="AA129" s="248">
        <f>$D129*IF(AA$1&gt;'Inputs &amp; Summary'!$D$5,0,IF(AA$1&gt;VLOOKUP($G129,Lists!$J$17:$K$21,2),IF($M129=Lists!$H$3,IF($K129&lt;1,(($S129/$K129)*((1+'Inputs &amp; Summary'!$D$7)^AA$1)),((INT(AA$1/$K129)-INT((AA$1-1)/$K129))*$S129*((1+'Inputs &amp; Summary'!$D$7)^AA$1))),(_xlfn.WEIBULL.DIST(AA$1,$L129,$K129,FALSE)*$S129*((1+'Inputs &amp; Summary'!$D$7)^AA$1))),IF($M129=Lists!$H$3,IF($K129&lt;1,((($R129*(1-$E129)+$Q129*(1-$F129))/$K129)*((1+'Inputs &amp; Summary'!$D$7)^AA$1)),((INT(AA$1/$K129)-INT((AA$1-1)/$K129))*($R129*(1-$E129)+$Q129*(1-$F129))*((1+'Inputs &amp; Summary'!$D$7)^AA$1))),((_xlfn.WEIBULL.DIST(AA$1,$L129,$K129,FALSE)*($R129*(1-$E129)+$Q129*(1-$F129))*((1+'Inputs &amp; Summary'!$D$7)^AA$1))))))</f>
        <v>0</v>
      </c>
      <c r="AB129" s="248">
        <f>$D129*IF(AB$1&gt;'Inputs &amp; Summary'!$D$5,0,IF(AB$1&gt;VLOOKUP($G129,Lists!$J$17:$K$21,2),IF($M129=Lists!$H$3,IF($K129&lt;1,(($S129/$K129)*((1+'Inputs &amp; Summary'!$D$7)^AB$1)),((INT(AB$1/$K129)-INT((AB$1-1)/$K129))*$S129*((1+'Inputs &amp; Summary'!$D$7)^AB$1))),(_xlfn.WEIBULL.DIST(AB$1,$L129,$K129,FALSE)*$S129*((1+'Inputs &amp; Summary'!$D$7)^AB$1))),IF($M129=Lists!$H$3,IF($K129&lt;1,((($R129*(1-$E129)+$Q129*(1-$F129))/$K129)*((1+'Inputs &amp; Summary'!$D$7)^AB$1)),((INT(AB$1/$K129)-INT((AB$1-1)/$K129))*($R129*(1-$E129)+$Q129*(1-$F129))*((1+'Inputs &amp; Summary'!$D$7)^AB$1))),((_xlfn.WEIBULL.DIST(AB$1,$L129,$K129,FALSE)*($R129*(1-$E129)+$Q129*(1-$F129))*((1+'Inputs &amp; Summary'!$D$7)^AB$1))))))</f>
        <v>0</v>
      </c>
      <c r="AC129" s="248">
        <f>$D129*IF(AC$1&gt;'Inputs &amp; Summary'!$D$5,0,IF(AC$1&gt;VLOOKUP($G129,Lists!$J$17:$K$21,2),IF($M129=Lists!$H$3,IF($K129&lt;1,(($S129/$K129)*((1+'Inputs &amp; Summary'!$D$7)^AC$1)),((INT(AC$1/$K129)-INT((AC$1-1)/$K129))*$S129*((1+'Inputs &amp; Summary'!$D$7)^AC$1))),(_xlfn.WEIBULL.DIST(AC$1,$L129,$K129,FALSE)*$S129*((1+'Inputs &amp; Summary'!$D$7)^AC$1))),IF($M129=Lists!$H$3,IF($K129&lt;1,((($R129*(1-$E129)+$Q129*(1-$F129))/$K129)*((1+'Inputs &amp; Summary'!$D$7)^AC$1)),((INT(AC$1/$K129)-INT((AC$1-1)/$K129))*($R129*(1-$E129)+$Q129*(1-$F129))*((1+'Inputs &amp; Summary'!$D$7)^AC$1))),((_xlfn.WEIBULL.DIST(AC$1,$L129,$K129,FALSE)*($R129*(1-$E129)+$Q129*(1-$F129))*((1+'Inputs &amp; Summary'!$D$7)^AC$1))))))</f>
        <v>0</v>
      </c>
      <c r="AD129" s="248">
        <f>$D129*IF(AD$1&gt;'Inputs &amp; Summary'!$D$5,0,IF(AD$1&gt;VLOOKUP($G129,Lists!$J$17:$K$21,2),IF($M129=Lists!$H$3,IF($K129&lt;1,(($S129/$K129)*((1+'Inputs &amp; Summary'!$D$7)^AD$1)),((INT(AD$1/$K129)-INT((AD$1-1)/$K129))*$S129*((1+'Inputs &amp; Summary'!$D$7)^AD$1))),(_xlfn.WEIBULL.DIST(AD$1,$L129,$K129,FALSE)*$S129*((1+'Inputs &amp; Summary'!$D$7)^AD$1))),IF($M129=Lists!$H$3,IF($K129&lt;1,((($R129*(1-$E129)+$Q129*(1-$F129))/$K129)*((1+'Inputs &amp; Summary'!$D$7)^AD$1)),((INT(AD$1/$K129)-INT((AD$1-1)/$K129))*($R129*(1-$E129)+$Q129*(1-$F129))*((1+'Inputs &amp; Summary'!$D$7)^AD$1))),((_xlfn.WEIBULL.DIST(AD$1,$L129,$K129,FALSE)*($R129*(1-$E129)+$Q129*(1-$F129))*((1+'Inputs &amp; Summary'!$D$7)^AD$1))))))</f>
        <v>0</v>
      </c>
      <c r="AE129" s="248">
        <f>$D129*IF(AE$1&gt;'Inputs &amp; Summary'!$D$5,0,IF(AE$1&gt;VLOOKUP($G129,Lists!$J$17:$K$21,2),IF($M129=Lists!$H$3,IF($K129&lt;1,(($S129/$K129)*((1+'Inputs &amp; Summary'!$D$7)^AE$1)),((INT(AE$1/$K129)-INT((AE$1-1)/$K129))*$S129*((1+'Inputs &amp; Summary'!$D$7)^AE$1))),(_xlfn.WEIBULL.DIST(AE$1,$L129,$K129,FALSE)*$S129*((1+'Inputs &amp; Summary'!$D$7)^AE$1))),IF($M129=Lists!$H$3,IF($K129&lt;1,((($R129*(1-$E129)+$Q129*(1-$F129))/$K129)*((1+'Inputs &amp; Summary'!$D$7)^AE$1)),((INT(AE$1/$K129)-INT((AE$1-1)/$K129))*($R129*(1-$E129)+$Q129*(1-$F129))*((1+'Inputs &amp; Summary'!$D$7)^AE$1))),((_xlfn.WEIBULL.DIST(AE$1,$L129,$K129,FALSE)*($R129*(1-$E129)+$Q129*(1-$F129))*((1+'Inputs &amp; Summary'!$D$7)^AE$1))))))</f>
        <v>0</v>
      </c>
      <c r="AF129" s="248">
        <f>$D129*IF(AF$1&gt;'Inputs &amp; Summary'!$D$5,0,IF(AF$1&gt;VLOOKUP($G129,Lists!$J$17:$K$21,2),IF($M129=Lists!$H$3,IF($K129&lt;1,(($S129/$K129)*((1+'Inputs &amp; Summary'!$D$7)^AF$1)),((INT(AF$1/$K129)-INT((AF$1-1)/$K129))*$S129*((1+'Inputs &amp; Summary'!$D$7)^AF$1))),(_xlfn.WEIBULL.DIST(AF$1,$L129,$K129,FALSE)*$S129*((1+'Inputs &amp; Summary'!$D$7)^AF$1))),IF($M129=Lists!$H$3,IF($K129&lt;1,((($R129*(1-$E129)+$Q129*(1-$F129))/$K129)*((1+'Inputs &amp; Summary'!$D$7)^AF$1)),((INT(AF$1/$K129)-INT((AF$1-1)/$K129))*($R129*(1-$E129)+$Q129*(1-$F129))*((1+'Inputs &amp; Summary'!$D$7)^AF$1))),((_xlfn.WEIBULL.DIST(AF$1,$L129,$K129,FALSE)*($R129*(1-$E129)+$Q129*(1-$F129))*((1+'Inputs &amp; Summary'!$D$7)^AF$1))))))</f>
        <v>0</v>
      </c>
      <c r="AG129" s="248">
        <f>$D129*IF(AG$1&gt;'Inputs &amp; Summary'!$D$5,0,IF(AG$1&gt;VLOOKUP($G129,Lists!$J$17:$K$21,2),IF($M129=Lists!$H$3,IF($K129&lt;1,(($S129/$K129)*((1+'Inputs &amp; Summary'!$D$7)^AG$1)),((INT(AG$1/$K129)-INT((AG$1-1)/$K129))*$S129*((1+'Inputs &amp; Summary'!$D$7)^AG$1))),(_xlfn.WEIBULL.DIST(AG$1,$L129,$K129,FALSE)*$S129*((1+'Inputs &amp; Summary'!$D$7)^AG$1))),IF($M129=Lists!$H$3,IF($K129&lt;1,((($R129*(1-$E129)+$Q129*(1-$F129))/$K129)*((1+'Inputs &amp; Summary'!$D$7)^AG$1)),((INT(AG$1/$K129)-INT((AG$1-1)/$K129))*($R129*(1-$E129)+$Q129*(1-$F129))*((1+'Inputs &amp; Summary'!$D$7)^AG$1))),((_xlfn.WEIBULL.DIST(AG$1,$L129,$K129,FALSE)*($R129*(1-$E129)+$Q129*(1-$F129))*((1+'Inputs &amp; Summary'!$D$7)^AG$1))))))</f>
        <v>0</v>
      </c>
      <c r="AH129" s="248">
        <f>$D129*IF(AH$1&gt;'Inputs &amp; Summary'!$D$5,0,IF(AH$1&gt;VLOOKUP($G129,Lists!$J$17:$K$21,2),IF($M129=Lists!$H$3,IF($K129&lt;1,(($S129/$K129)*((1+'Inputs &amp; Summary'!$D$7)^AH$1)),((INT(AH$1/$K129)-INT((AH$1-1)/$K129))*$S129*((1+'Inputs &amp; Summary'!$D$7)^AH$1))),(_xlfn.WEIBULL.DIST(AH$1,$L129,$K129,FALSE)*$S129*((1+'Inputs &amp; Summary'!$D$7)^AH$1))),IF($M129=Lists!$H$3,IF($K129&lt;1,((($R129*(1-$E129)+$Q129*(1-$F129))/$K129)*((1+'Inputs &amp; Summary'!$D$7)^AH$1)),((INT(AH$1/$K129)-INT((AH$1-1)/$K129))*($R129*(1-$E129)+$Q129*(1-$F129))*((1+'Inputs &amp; Summary'!$D$7)^AH$1))),((_xlfn.WEIBULL.DIST(AH$1,$L129,$K129,FALSE)*($R129*(1-$E129)+$Q129*(1-$F129))*((1+'Inputs &amp; Summary'!$D$7)^AH$1))))))</f>
        <v>0</v>
      </c>
      <c r="AI129" s="248">
        <f>$D129*IF(AI$1&gt;'Inputs &amp; Summary'!$D$5,0,IF(AI$1&gt;VLOOKUP($G129,Lists!$J$17:$K$21,2),IF($M129=Lists!$H$3,IF($K129&lt;1,(($S129/$K129)*((1+'Inputs &amp; Summary'!$D$7)^AI$1)),((INT(AI$1/$K129)-INT((AI$1-1)/$K129))*$S129*((1+'Inputs &amp; Summary'!$D$7)^AI$1))),(_xlfn.WEIBULL.DIST(AI$1,$L129,$K129,FALSE)*$S129*((1+'Inputs &amp; Summary'!$D$7)^AI$1))),IF($M129=Lists!$H$3,IF($K129&lt;1,((($R129*(1-$E129)+$Q129*(1-$F129))/$K129)*((1+'Inputs &amp; Summary'!$D$7)^AI$1)),((INT(AI$1/$K129)-INT((AI$1-1)/$K129))*($R129*(1-$E129)+$Q129*(1-$F129))*((1+'Inputs &amp; Summary'!$D$7)^AI$1))),((_xlfn.WEIBULL.DIST(AI$1,$L129,$K129,FALSE)*($R129*(1-$E129)+$Q129*(1-$F129))*((1+'Inputs &amp; Summary'!$D$7)^AI$1))))))</f>
        <v>0</v>
      </c>
      <c r="AJ129" s="248">
        <f>$D129*IF(AJ$1&gt;'Inputs &amp; Summary'!$D$5,0,IF(AJ$1&gt;VLOOKUP($G129,Lists!$J$17:$K$21,2),IF($M129=Lists!$H$3,IF($K129&lt;1,(($S129/$K129)*((1+'Inputs &amp; Summary'!$D$7)^AJ$1)),((INT(AJ$1/$K129)-INT((AJ$1-1)/$K129))*$S129*((1+'Inputs &amp; Summary'!$D$7)^AJ$1))),(_xlfn.WEIBULL.DIST(AJ$1,$L129,$K129,FALSE)*$S129*((1+'Inputs &amp; Summary'!$D$7)^AJ$1))),IF($M129=Lists!$H$3,IF($K129&lt;1,((($R129*(1-$E129)+$Q129*(1-$F129))/$K129)*((1+'Inputs &amp; Summary'!$D$7)^AJ$1)),((INT(AJ$1/$K129)-INT((AJ$1-1)/$K129))*($R129*(1-$E129)+$Q129*(1-$F129))*((1+'Inputs &amp; Summary'!$D$7)^AJ$1))),((_xlfn.WEIBULL.DIST(AJ$1,$L129,$K129,FALSE)*($R129*(1-$E129)+$Q129*(1-$F129))*((1+'Inputs &amp; Summary'!$D$7)^AJ$1))))))</f>
        <v>0</v>
      </c>
      <c r="AK129" s="248">
        <f>$D129*IF(AK$1&gt;'Inputs &amp; Summary'!$D$5,0,IF(AK$1&gt;VLOOKUP($G129,Lists!$J$17:$K$21,2),IF($M129=Lists!$H$3,IF($K129&lt;1,(($S129/$K129)*((1+'Inputs &amp; Summary'!$D$7)^AK$1)),((INT(AK$1/$K129)-INT((AK$1-1)/$K129))*$S129*((1+'Inputs &amp; Summary'!$D$7)^AK$1))),(_xlfn.WEIBULL.DIST(AK$1,$L129,$K129,FALSE)*$S129*((1+'Inputs &amp; Summary'!$D$7)^AK$1))),IF($M129=Lists!$H$3,IF($K129&lt;1,((($R129*(1-$E129)+$Q129*(1-$F129))/$K129)*((1+'Inputs &amp; Summary'!$D$7)^AK$1)),((INT(AK$1/$K129)-INT((AK$1-1)/$K129))*($R129*(1-$E129)+$Q129*(1-$F129))*((1+'Inputs &amp; Summary'!$D$7)^AK$1))),((_xlfn.WEIBULL.DIST(AK$1,$L129,$K129,FALSE)*($R129*(1-$E129)+$Q129*(1-$F129))*((1+'Inputs &amp; Summary'!$D$7)^AK$1))))))</f>
        <v>0</v>
      </c>
      <c r="AL129" s="248">
        <f>$D129*IF(AL$1&gt;'Inputs &amp; Summary'!$D$5,0,IF(AL$1&gt;VLOOKUP($G129,Lists!$J$17:$K$21,2),IF($M129=Lists!$H$3,IF($K129&lt;1,(($S129/$K129)*((1+'Inputs &amp; Summary'!$D$7)^AL$1)),((INT(AL$1/$K129)-INT((AL$1-1)/$K129))*$S129*((1+'Inputs &amp; Summary'!$D$7)^AL$1))),(_xlfn.WEIBULL.DIST(AL$1,$L129,$K129,FALSE)*$S129*((1+'Inputs &amp; Summary'!$D$7)^AL$1))),IF($M129=Lists!$H$3,IF($K129&lt;1,((($R129*(1-$E129)+$Q129*(1-$F129))/$K129)*((1+'Inputs &amp; Summary'!$D$7)^AL$1)),((INT(AL$1/$K129)-INT((AL$1-1)/$K129))*($R129*(1-$E129)+$Q129*(1-$F129))*((1+'Inputs &amp; Summary'!$D$7)^AL$1))),((_xlfn.WEIBULL.DIST(AL$1,$L129,$K129,FALSE)*($R129*(1-$E129)+$Q129*(1-$F129))*((1+'Inputs &amp; Summary'!$D$7)^AL$1))))))</f>
        <v>0</v>
      </c>
      <c r="AM129" s="248">
        <f>$D129*IF(AM$1&gt;'Inputs &amp; Summary'!$D$5,0,IF(AM$1&gt;VLOOKUP($G129,Lists!$J$17:$K$21,2),IF($M129=Lists!$H$3,IF($K129&lt;1,(($S129/$K129)*((1+'Inputs &amp; Summary'!$D$7)^AM$1)),((INT(AM$1/$K129)-INT((AM$1-1)/$K129))*$S129*((1+'Inputs &amp; Summary'!$D$7)^AM$1))),(_xlfn.WEIBULL.DIST(AM$1,$L129,$K129,FALSE)*$S129*((1+'Inputs &amp; Summary'!$D$7)^AM$1))),IF($M129=Lists!$H$3,IF($K129&lt;1,((($R129*(1-$E129)+$Q129*(1-$F129))/$K129)*((1+'Inputs &amp; Summary'!$D$7)^AM$1)),((INT(AM$1/$K129)-INT((AM$1-1)/$K129))*($R129*(1-$E129)+$Q129*(1-$F129))*((1+'Inputs &amp; Summary'!$D$7)^AM$1))),((_xlfn.WEIBULL.DIST(AM$1,$L129,$K129,FALSE)*($R129*(1-$E129)+$Q129*(1-$F129))*((1+'Inputs &amp; Summary'!$D$7)^AM$1))))))</f>
        <v>0</v>
      </c>
      <c r="AN129" s="248">
        <f>$D129*IF(AN$1&gt;'Inputs &amp; Summary'!$D$5,0,IF(AN$1&gt;VLOOKUP($G129,Lists!$J$17:$K$21,2),IF($M129=Lists!$H$3,IF($K129&lt;1,(($S129/$K129)*((1+'Inputs &amp; Summary'!$D$7)^AN$1)),((INT(AN$1/$K129)-INT((AN$1-1)/$K129))*$S129*((1+'Inputs &amp; Summary'!$D$7)^AN$1))),(_xlfn.WEIBULL.DIST(AN$1,$L129,$K129,FALSE)*$S129*((1+'Inputs &amp; Summary'!$D$7)^AN$1))),IF($M129=Lists!$H$3,IF($K129&lt;1,((($R129*(1-$E129)+$Q129*(1-$F129))/$K129)*((1+'Inputs &amp; Summary'!$D$7)^AN$1)),((INT(AN$1/$K129)-INT((AN$1-1)/$K129))*($R129*(1-$E129)+$Q129*(1-$F129))*((1+'Inputs &amp; Summary'!$D$7)^AN$1))),((_xlfn.WEIBULL.DIST(AN$1,$L129,$K129,FALSE)*($R129*(1-$E129)+$Q129*(1-$F129))*((1+'Inputs &amp; Summary'!$D$7)^AN$1))))))</f>
        <v>0</v>
      </c>
      <c r="AO129" s="248">
        <f>$D129*IF(AO$1&gt;'Inputs &amp; Summary'!$D$5,0,IF(AO$1&gt;VLOOKUP($G129,Lists!$J$17:$K$21,2),IF($M129=Lists!$H$3,IF($K129&lt;1,(($S129/$K129)*((1+'Inputs &amp; Summary'!$D$7)^AO$1)),((INT(AO$1/$K129)-INT((AO$1-1)/$K129))*$S129*((1+'Inputs &amp; Summary'!$D$7)^AO$1))),(_xlfn.WEIBULL.DIST(AO$1,$L129,$K129,FALSE)*$S129*((1+'Inputs &amp; Summary'!$D$7)^AO$1))),IF($M129=Lists!$H$3,IF($K129&lt;1,((($R129*(1-$E129)+$Q129*(1-$F129))/$K129)*((1+'Inputs &amp; Summary'!$D$7)^AO$1)),((INT(AO$1/$K129)-INT((AO$1-1)/$K129))*($R129*(1-$E129)+$Q129*(1-$F129))*((1+'Inputs &amp; Summary'!$D$7)^AO$1))),((_xlfn.WEIBULL.DIST(AO$1,$L129,$K129,FALSE)*($R129*(1-$E129)+$Q129*(1-$F129))*((1+'Inputs &amp; Summary'!$D$7)^AO$1))))))</f>
        <v>0</v>
      </c>
      <c r="AP129" s="248">
        <f>$D129*IF(AP$1&gt;'Inputs &amp; Summary'!$D$5,0,IF(AP$1&gt;VLOOKUP($G129,Lists!$J$17:$K$21,2),IF($M129=Lists!$H$3,IF($K129&lt;1,(($S129/$K129)*((1+'Inputs &amp; Summary'!$D$7)^AP$1)),((INT(AP$1/$K129)-INT((AP$1-1)/$K129))*$S129*((1+'Inputs &amp; Summary'!$D$7)^AP$1))),(_xlfn.WEIBULL.DIST(AP$1,$L129,$K129,FALSE)*$S129*((1+'Inputs &amp; Summary'!$D$7)^AP$1))),IF($M129=Lists!$H$3,IF($K129&lt;1,((($R129*(1-$E129)+$Q129*(1-$F129))/$K129)*((1+'Inputs &amp; Summary'!$D$7)^AP$1)),((INT(AP$1/$K129)-INT((AP$1-1)/$K129))*($R129*(1-$E129)+$Q129*(1-$F129))*((1+'Inputs &amp; Summary'!$D$7)^AP$1))),((_xlfn.WEIBULL.DIST(AP$1,$L129,$K129,FALSE)*($R129*(1-$E129)+$Q129*(1-$F129))*((1+'Inputs &amp; Summary'!$D$7)^AP$1))))))</f>
        <v>0</v>
      </c>
      <c r="AQ129" s="248">
        <f>$D129*IF(AQ$1&gt;'Inputs &amp; Summary'!$D$5,0,IF(AQ$1&gt;VLOOKUP($G129,Lists!$J$17:$K$21,2),IF($M129=Lists!$H$3,IF($K129&lt;1,(($S129/$K129)*((1+'Inputs &amp; Summary'!$D$7)^AQ$1)),((INT(AQ$1/$K129)-INT((AQ$1-1)/$K129))*$S129*((1+'Inputs &amp; Summary'!$D$7)^AQ$1))),(_xlfn.WEIBULL.DIST(AQ$1,$L129,$K129,FALSE)*$S129*((1+'Inputs &amp; Summary'!$D$7)^AQ$1))),IF($M129=Lists!$H$3,IF($K129&lt;1,((($R129*(1-$E129)+$Q129*(1-$F129))/$K129)*((1+'Inputs &amp; Summary'!$D$7)^AQ$1)),((INT(AQ$1/$K129)-INT((AQ$1-1)/$K129))*($R129*(1-$E129)+$Q129*(1-$F129))*((1+'Inputs &amp; Summary'!$D$7)^AQ$1))),((_xlfn.WEIBULL.DIST(AQ$1,$L129,$K129,FALSE)*($R129*(1-$E129)+$Q129*(1-$F129))*((1+'Inputs &amp; Summary'!$D$7)^AQ$1))))))</f>
        <v>0</v>
      </c>
      <c r="AR129" s="248">
        <f>$D129*IF(AR$1&gt;'Inputs &amp; Summary'!$D$5,0,IF(AR$1&gt;VLOOKUP($G129,Lists!$J$17:$K$21,2),IF($M129=Lists!$H$3,IF($K129&lt;1,(($S129/$K129)*((1+'Inputs &amp; Summary'!$D$7)^AR$1)),((INT(AR$1/$K129)-INT((AR$1-1)/$K129))*$S129*((1+'Inputs &amp; Summary'!$D$7)^AR$1))),(_xlfn.WEIBULL.DIST(AR$1,$L129,$K129,FALSE)*$S129*((1+'Inputs &amp; Summary'!$D$7)^AR$1))),IF($M129=Lists!$H$3,IF($K129&lt;1,((($R129*(1-$E129)+$Q129*(1-$F129))/$K129)*((1+'Inputs &amp; Summary'!$D$7)^AR$1)),((INT(AR$1/$K129)-INT((AR$1-1)/$K129))*($R129*(1-$E129)+$Q129*(1-$F129))*((1+'Inputs &amp; Summary'!$D$7)^AR$1))),((_xlfn.WEIBULL.DIST(AR$1,$L129,$K129,FALSE)*($R129*(1-$E129)+$Q129*(1-$F129))*((1+'Inputs &amp; Summary'!$D$7)^AR$1))))))</f>
        <v>0</v>
      </c>
      <c r="AS129" s="248">
        <f>$D129*IF(AS$1&gt;'Inputs &amp; Summary'!$D$5,0,IF(AS$1&gt;VLOOKUP($G129,Lists!$J$17:$K$21,2),IF($M129=Lists!$H$3,IF($K129&lt;1,(($S129/$K129)*((1+'Inputs &amp; Summary'!$D$7)^AS$1)),((INT(AS$1/$K129)-INT((AS$1-1)/$K129))*$S129*((1+'Inputs &amp; Summary'!$D$7)^AS$1))),(_xlfn.WEIBULL.DIST(AS$1,$L129,$K129,FALSE)*$S129*((1+'Inputs &amp; Summary'!$D$7)^AS$1))),IF($M129=Lists!$H$3,IF($K129&lt;1,((($R129*(1-$E129)+$Q129*(1-$F129))/$K129)*((1+'Inputs &amp; Summary'!$D$7)^AS$1)),((INT(AS$1/$K129)-INT((AS$1-1)/$K129))*($R129*(1-$E129)+$Q129*(1-$F129))*((1+'Inputs &amp; Summary'!$D$7)^AS$1))),((_xlfn.WEIBULL.DIST(AS$1,$L129,$K129,FALSE)*($R129*(1-$E129)+$Q129*(1-$F129))*((1+'Inputs &amp; Summary'!$D$7)^AS$1))))))</f>
        <v>0</v>
      </c>
      <c r="AT129" s="248">
        <f>$D129*IF(AT$1&gt;'Inputs &amp; Summary'!$D$5,0,IF(AT$1&gt;VLOOKUP($G129,Lists!$J$17:$K$21,2),IF($M129=Lists!$H$3,IF($K129&lt;1,(($S129/$K129)*((1+'Inputs &amp; Summary'!$D$7)^AT$1)),((INT(AT$1/$K129)-INT((AT$1-1)/$K129))*$S129*((1+'Inputs &amp; Summary'!$D$7)^AT$1))),(_xlfn.WEIBULL.DIST(AT$1,$L129,$K129,FALSE)*$S129*((1+'Inputs &amp; Summary'!$D$7)^AT$1))),IF($M129=Lists!$H$3,IF($K129&lt;1,((($R129*(1-$E129)+$Q129*(1-$F129))/$K129)*((1+'Inputs &amp; Summary'!$D$7)^AT$1)),((INT(AT$1/$K129)-INT((AT$1-1)/$K129))*($R129*(1-$E129)+$Q129*(1-$F129))*((1+'Inputs &amp; Summary'!$D$7)^AT$1))),((_xlfn.WEIBULL.DIST(AT$1,$L129,$K129,FALSE)*($R129*(1-$E129)+$Q129*(1-$F129))*((1+'Inputs &amp; Summary'!$D$7)^AT$1))))))</f>
        <v>0</v>
      </c>
      <c r="AU129" s="248">
        <f>$D129*IF(AU$1&gt;'Inputs &amp; Summary'!$D$5,0,IF(AU$1&gt;VLOOKUP($G129,Lists!$J$17:$K$21,2),IF($M129=Lists!$H$3,IF($K129&lt;1,(($S129/$K129)*((1+'Inputs &amp; Summary'!$D$7)^AU$1)),((INT(AU$1/$K129)-INT((AU$1-1)/$K129))*$S129*((1+'Inputs &amp; Summary'!$D$7)^AU$1))),(_xlfn.WEIBULL.DIST(AU$1,$L129,$K129,FALSE)*$S129*((1+'Inputs &amp; Summary'!$D$7)^AU$1))),IF($M129=Lists!$H$3,IF($K129&lt;1,((($R129*(1-$E129)+$Q129*(1-$F129))/$K129)*((1+'Inputs &amp; Summary'!$D$7)^AU$1)),((INT(AU$1/$K129)-INT((AU$1-1)/$K129))*($R129*(1-$E129)+$Q129*(1-$F129))*((1+'Inputs &amp; Summary'!$D$7)^AU$1))),((_xlfn.WEIBULL.DIST(AU$1,$L129,$K129,FALSE)*($R129*(1-$E129)+$Q129*(1-$F129))*((1+'Inputs &amp; Summary'!$D$7)^AU$1))))))</f>
        <v>0</v>
      </c>
      <c r="AV129" s="248">
        <f>$D129*IF(AV$1&gt;'Inputs &amp; Summary'!$D$5,0,IF(AV$1&gt;VLOOKUP($G129,Lists!$J$17:$K$21,2),IF($M129=Lists!$H$3,IF($K129&lt;1,(($S129/$K129)*((1+'Inputs &amp; Summary'!$D$7)^AV$1)),((INT(AV$1/$K129)-INT((AV$1-1)/$K129))*$S129*((1+'Inputs &amp; Summary'!$D$7)^AV$1))),(_xlfn.WEIBULL.DIST(AV$1,$L129,$K129,FALSE)*$S129*((1+'Inputs &amp; Summary'!$D$7)^AV$1))),IF($M129=Lists!$H$3,IF($K129&lt;1,((($R129*(1-$E129)+$Q129*(1-$F129))/$K129)*((1+'Inputs &amp; Summary'!$D$7)^AV$1)),((INT(AV$1/$K129)-INT((AV$1-1)/$K129))*($R129*(1-$E129)+$Q129*(1-$F129))*((1+'Inputs &amp; Summary'!$D$7)^AV$1))),((_xlfn.WEIBULL.DIST(AV$1,$L129,$K129,FALSE)*($R129*(1-$E129)+$Q129*(1-$F129))*((1+'Inputs &amp; Summary'!$D$7)^AV$1))))))</f>
        <v>0</v>
      </c>
      <c r="AW129" s="248">
        <f>$D129*IF(AW$1&gt;'Inputs &amp; Summary'!$D$5,0,IF(AW$1&gt;VLOOKUP($G129,Lists!$J$17:$K$21,2),IF($M129=Lists!$H$3,IF($K129&lt;1,(($S129/$K129)*((1+'Inputs &amp; Summary'!$D$7)^AW$1)),((INT(AW$1/$K129)-INT((AW$1-1)/$K129))*$S129*((1+'Inputs &amp; Summary'!$D$7)^AW$1))),(_xlfn.WEIBULL.DIST(AW$1,$L129,$K129,FALSE)*$S129*((1+'Inputs &amp; Summary'!$D$7)^AW$1))),IF($M129=Lists!$H$3,IF($K129&lt;1,((($R129*(1-$E129)+$Q129*(1-$F129))/$K129)*((1+'Inputs &amp; Summary'!$D$7)^AW$1)),((INT(AW$1/$K129)-INT((AW$1-1)/$K129))*($R129*(1-$E129)+$Q129*(1-$F129))*((1+'Inputs &amp; Summary'!$D$7)^AW$1))),((_xlfn.WEIBULL.DIST(AW$1,$L129,$K129,FALSE)*($R129*(1-$E129)+$Q129*(1-$F129))*((1+'Inputs &amp; Summary'!$D$7)^AW$1))))))</f>
        <v>0</v>
      </c>
      <c r="AX129" s="248">
        <f>$D129*IF(AX$1&gt;'Inputs &amp; Summary'!$D$5,0,IF(AX$1&gt;VLOOKUP($G129,Lists!$J$17:$K$21,2),IF($M129=Lists!$H$3,IF($K129&lt;1,(($S129/$K129)*((1+'Inputs &amp; Summary'!$D$7)^AX$1)),((INT(AX$1/$K129)-INT((AX$1-1)/$K129))*$S129*((1+'Inputs &amp; Summary'!$D$7)^AX$1))),(_xlfn.WEIBULL.DIST(AX$1,$L129,$K129,FALSE)*$S129*((1+'Inputs &amp; Summary'!$D$7)^AX$1))),IF($M129=Lists!$H$3,IF($K129&lt;1,((($R129*(1-$E129)+$Q129*(1-$F129))/$K129)*((1+'Inputs &amp; Summary'!$D$7)^AX$1)),((INT(AX$1/$K129)-INT((AX$1-1)/$K129))*($R129*(1-$E129)+$Q129*(1-$F129))*((1+'Inputs &amp; Summary'!$D$7)^AX$1))),((_xlfn.WEIBULL.DIST(AX$1,$L129,$K129,FALSE)*($R129*(1-$E129)+$Q129*(1-$F129))*((1+'Inputs &amp; Summary'!$D$7)^AX$1))))))</f>
        <v>0</v>
      </c>
      <c r="AY129" s="248">
        <f>$D129*IF(AY$1&gt;'Inputs &amp; Summary'!$D$5,0,IF(AY$1&gt;VLOOKUP($G129,Lists!$J$17:$K$21,2),IF($M129=Lists!$H$3,IF($K129&lt;1,(($S129/$K129)*((1+'Inputs &amp; Summary'!$D$7)^AY$1)),((INT(AY$1/$K129)-INT((AY$1-1)/$K129))*$S129*((1+'Inputs &amp; Summary'!$D$7)^AY$1))),(_xlfn.WEIBULL.DIST(AY$1,$L129,$K129,FALSE)*$S129*((1+'Inputs &amp; Summary'!$D$7)^AY$1))),IF($M129=Lists!$H$3,IF($K129&lt;1,((($R129*(1-$E129)+$Q129*(1-$F129))/$K129)*((1+'Inputs &amp; Summary'!$D$7)^AY$1)),((INT(AY$1/$K129)-INT((AY$1-1)/$K129))*($R129*(1-$E129)+$Q129*(1-$F129))*((1+'Inputs &amp; Summary'!$D$7)^AY$1))),((_xlfn.WEIBULL.DIST(AY$1,$L129,$K129,FALSE)*($R129*(1-$E129)+$Q129*(1-$F129))*((1+'Inputs &amp; Summary'!$D$7)^AY$1))))))</f>
        <v>0</v>
      </c>
      <c r="AZ129" s="248">
        <f>$D129*IF(AZ$1&gt;'Inputs &amp; Summary'!$D$5,0,IF(AZ$1&gt;VLOOKUP($G129,Lists!$J$17:$K$21,2),IF($M129=Lists!$H$3,IF($K129&lt;1,(($S129/$K129)*((1+'Inputs &amp; Summary'!$D$7)^AZ$1)),((INT(AZ$1/$K129)-INT((AZ$1-1)/$K129))*$S129*((1+'Inputs &amp; Summary'!$D$7)^AZ$1))),(_xlfn.WEIBULL.DIST(AZ$1,$L129,$K129,FALSE)*$S129*((1+'Inputs &amp; Summary'!$D$7)^AZ$1))),IF($M129=Lists!$H$3,IF($K129&lt;1,((($R129*(1-$E129)+$Q129*(1-$F129))/$K129)*((1+'Inputs &amp; Summary'!$D$7)^AZ$1)),((INT(AZ$1/$K129)-INT((AZ$1-1)/$K129))*($R129*(1-$E129)+$Q129*(1-$F129))*((1+'Inputs &amp; Summary'!$D$7)^AZ$1))),((_xlfn.WEIBULL.DIST(AZ$1,$L129,$K129,FALSE)*($R129*(1-$E129)+$Q129*(1-$F129))*((1+'Inputs &amp; Summary'!$D$7)^AZ$1))))))</f>
        <v>0</v>
      </c>
      <c r="BA129" s="248">
        <f>$D129*IF(BA$1&gt;'Inputs &amp; Summary'!$D$5,0,IF(BA$1&gt;VLOOKUP($G129,Lists!$J$17:$K$21,2),IF($M129=Lists!$H$3,IF($K129&lt;1,(($S129/$K129)*((1+'Inputs &amp; Summary'!$D$7)^BA$1)),((INT(BA$1/$K129)-INT((BA$1-1)/$K129))*$S129*((1+'Inputs &amp; Summary'!$D$7)^BA$1))),(_xlfn.WEIBULL.DIST(BA$1,$L129,$K129,FALSE)*$S129*((1+'Inputs &amp; Summary'!$D$7)^BA$1))),IF($M129=Lists!$H$3,IF($K129&lt;1,((($R129*(1-$E129)+$Q129*(1-$F129))/$K129)*((1+'Inputs &amp; Summary'!$D$7)^BA$1)),((INT(BA$1/$K129)-INT((BA$1-1)/$K129))*($R129*(1-$E129)+$Q129*(1-$F129))*((1+'Inputs &amp; Summary'!$D$7)^BA$1))),((_xlfn.WEIBULL.DIST(BA$1,$L129,$K129,FALSE)*($R129*(1-$E129)+$Q129*(1-$F129))*((1+'Inputs &amp; Summary'!$D$7)^BA$1))))))</f>
        <v>0</v>
      </c>
      <c r="BB129" s="248">
        <f>$D129*IF(BB$1&gt;'Inputs &amp; Summary'!$D$5,0,IF(BB$1&gt;VLOOKUP($G129,Lists!$J$17:$K$21,2),IF($M129=Lists!$H$3,IF($K129&lt;1,(($S129/$K129)*((1+'Inputs &amp; Summary'!$D$7)^BB$1)),((INT(BB$1/$K129)-INT((BB$1-1)/$K129))*$S129*((1+'Inputs &amp; Summary'!$D$7)^BB$1))),(_xlfn.WEIBULL.DIST(BB$1,$L129,$K129,FALSE)*$S129*((1+'Inputs &amp; Summary'!$D$7)^BB$1))),IF($M129=Lists!$H$3,IF($K129&lt;1,((($R129*(1-$E129)+$Q129*(1-$F129))/$K129)*((1+'Inputs &amp; Summary'!$D$7)^BB$1)),((INT(BB$1/$K129)-INT((BB$1-1)/$K129))*($R129*(1-$E129)+$Q129*(1-$F129))*((1+'Inputs &amp; Summary'!$D$7)^BB$1))),((_xlfn.WEIBULL.DIST(BB$1,$L129,$K129,FALSE)*($R129*(1-$E129)+$Q129*(1-$F129))*((1+'Inputs &amp; Summary'!$D$7)^BB$1))))))</f>
        <v>0</v>
      </c>
      <c r="BC129" s="248">
        <f>$D129*IF(BC$1&gt;'Inputs &amp; Summary'!$D$5,0,IF(BC$1&gt;VLOOKUP($G129,Lists!$J$17:$K$21,2),IF($M129=Lists!$H$3,IF($K129&lt;1,(($S129/$K129)*((1+'Inputs &amp; Summary'!$D$7)^BC$1)),((INT(BC$1/$K129)-INT((BC$1-1)/$K129))*$S129*((1+'Inputs &amp; Summary'!$D$7)^BC$1))),(_xlfn.WEIBULL.DIST(BC$1,$L129,$K129,FALSE)*$S129*((1+'Inputs &amp; Summary'!$D$7)^BC$1))),IF($M129=Lists!$H$3,IF($K129&lt;1,((($R129*(1-$E129)+$Q129*(1-$F129))/$K129)*((1+'Inputs &amp; Summary'!$D$7)^BC$1)),((INT(BC$1/$K129)-INT((BC$1-1)/$K129))*($R129*(1-$E129)+$Q129*(1-$F129))*((1+'Inputs &amp; Summary'!$D$7)^BC$1))),((_xlfn.WEIBULL.DIST(BC$1,$L129,$K129,FALSE)*($R129*(1-$E129)+$Q129*(1-$F129))*((1+'Inputs &amp; Summary'!$D$7)^BC$1))))))</f>
        <v>0</v>
      </c>
      <c r="BD129" s="248">
        <f>$D129*IF(BD$1&gt;'Inputs &amp; Summary'!$D$5,0,IF(BD$1&gt;VLOOKUP($G129,Lists!$J$17:$K$21,2),IF($M129=Lists!$H$3,IF($K129&lt;1,(($S129/$K129)*((1+'Inputs &amp; Summary'!$D$7)^BD$1)),((INT(BD$1/$K129)-INT((BD$1-1)/$K129))*$S129*((1+'Inputs &amp; Summary'!$D$7)^BD$1))),(_xlfn.WEIBULL.DIST(BD$1,$L129,$K129,FALSE)*$S129*((1+'Inputs &amp; Summary'!$D$7)^BD$1))),IF($M129=Lists!$H$3,IF($K129&lt;1,((($R129*(1-$E129)+$Q129*(1-$F129))/$K129)*((1+'Inputs &amp; Summary'!$D$7)^BD$1)),((INT(BD$1/$K129)-INT((BD$1-1)/$K129))*($R129*(1-$E129)+$Q129*(1-$F129))*((1+'Inputs &amp; Summary'!$D$7)^BD$1))),((_xlfn.WEIBULL.DIST(BD$1,$L129,$K129,FALSE)*($R129*(1-$E129)+$Q129*(1-$F129))*((1+'Inputs &amp; Summary'!$D$7)^BD$1))))))</f>
        <v>0</v>
      </c>
      <c r="BE129" s="248">
        <f>$D129*IF(BE$1&gt;'Inputs &amp; Summary'!$D$5,0,IF(BE$1&gt;VLOOKUP($G129,Lists!$J$17:$K$21,2),IF($M129=Lists!$H$3,IF($K129&lt;1,(($S129/$K129)*((1+'Inputs &amp; Summary'!$D$7)^BE$1)),((INT(BE$1/$K129)-INT((BE$1-1)/$K129))*$S129*((1+'Inputs &amp; Summary'!$D$7)^BE$1))),(_xlfn.WEIBULL.DIST(BE$1,$L129,$K129,FALSE)*$S129*((1+'Inputs &amp; Summary'!$D$7)^BE$1))),IF($M129=Lists!$H$3,IF($K129&lt;1,((($R129*(1-$E129)+$Q129*(1-$F129))/$K129)*((1+'Inputs &amp; Summary'!$D$7)^BE$1)),((INT(BE$1/$K129)-INT((BE$1-1)/$K129))*($R129*(1-$E129)+$Q129*(1-$F129))*((1+'Inputs &amp; Summary'!$D$7)^BE$1))),((_xlfn.WEIBULL.DIST(BE$1,$L129,$K129,FALSE)*($R129*(1-$E129)+$Q129*(1-$F129))*((1+'Inputs &amp; Summary'!$D$7)^BE$1))))))</f>
        <v>0</v>
      </c>
      <c r="BF129" s="248">
        <f>$D129*IF(BF$1&gt;'Inputs &amp; Summary'!$D$5,0,IF(BF$1&gt;VLOOKUP($G129,Lists!$J$17:$K$21,2),IF($M129=Lists!$H$3,IF($K129&lt;1,(($S129/$K129)*((1+'Inputs &amp; Summary'!$D$7)^BF$1)),((INT(BF$1/$K129)-INT((BF$1-1)/$K129))*$S129*((1+'Inputs &amp; Summary'!$D$7)^BF$1))),(_xlfn.WEIBULL.DIST(BF$1,$L129,$K129,FALSE)*$S129*((1+'Inputs &amp; Summary'!$D$7)^BF$1))),IF($M129=Lists!$H$3,IF($K129&lt;1,((($R129*(1-$E129)+$Q129*(1-$F129))/$K129)*((1+'Inputs &amp; Summary'!$D$7)^BF$1)),((INT(BF$1/$K129)-INT((BF$1-1)/$K129))*($R129*(1-$E129)+$Q129*(1-$F129))*((1+'Inputs &amp; Summary'!$D$7)^BF$1))),((_xlfn.WEIBULL.DIST(BF$1,$L129,$K129,FALSE)*($R129*(1-$E129)+$Q129*(1-$F129))*((1+'Inputs &amp; Summary'!$D$7)^BF$1))))))</f>
        <v>0</v>
      </c>
      <c r="BG129" s="248">
        <f>$D129*IF(BG$1&gt;'Inputs &amp; Summary'!$D$5,0,IF(BG$1&gt;VLOOKUP($G129,Lists!$J$17:$K$21,2),IF($M129=Lists!$H$3,IF($K129&lt;1,(($S129/$K129)*((1+'Inputs &amp; Summary'!$D$7)^BG$1)),((INT(BG$1/$K129)-INT((BG$1-1)/$K129))*$S129*((1+'Inputs &amp; Summary'!$D$7)^BG$1))),(_xlfn.WEIBULL.DIST(BG$1,$L129,$K129,FALSE)*$S129*((1+'Inputs &amp; Summary'!$D$7)^BG$1))),IF($M129=Lists!$H$3,IF($K129&lt;1,((($R129*(1-$E129)+$Q129*(1-$F129))/$K129)*((1+'Inputs &amp; Summary'!$D$7)^BG$1)),((INT(BG$1/$K129)-INT((BG$1-1)/$K129))*($R129*(1-$E129)+$Q129*(1-$F129))*((1+'Inputs &amp; Summary'!$D$7)^BG$1))),((_xlfn.WEIBULL.DIST(BG$1,$L129,$K129,FALSE)*($R129*(1-$E129)+$Q129*(1-$F129))*((1+'Inputs &amp; Summary'!$D$7)^BG$1))))))</f>
        <v>0</v>
      </c>
      <c r="BH129" s="248">
        <f>$D129*IF(BH$1&gt;'Inputs &amp; Summary'!$D$5,0,IF(BH$1&gt;VLOOKUP($G129,Lists!$J$17:$K$21,2),IF($M129=Lists!$H$3,IF($K129&lt;1,(($S129/$K129)*((1+'Inputs &amp; Summary'!$D$7)^BH$1)),((INT(BH$1/$K129)-INT((BH$1-1)/$K129))*$S129*((1+'Inputs &amp; Summary'!$D$7)^BH$1))),(_xlfn.WEIBULL.DIST(BH$1,$L129,$K129,FALSE)*$S129*((1+'Inputs &amp; Summary'!$D$7)^BH$1))),IF($M129=Lists!$H$3,IF($K129&lt;1,((($R129*(1-$E129)+$Q129*(1-$F129))/$K129)*((1+'Inputs &amp; Summary'!$D$7)^BH$1)),((INT(BH$1/$K129)-INT((BH$1-1)/$K129))*($R129*(1-$E129)+$Q129*(1-$F129))*((1+'Inputs &amp; Summary'!$D$7)^BH$1))),((_xlfn.WEIBULL.DIST(BH$1,$L129,$K129,FALSE)*($R129*(1-$E129)+$Q129*(1-$F129))*((1+'Inputs &amp; Summary'!$D$7)^BH$1))))))</f>
        <v>0</v>
      </c>
      <c r="BI129" s="248">
        <f>$D129*IF(BI$1&gt;'Inputs &amp; Summary'!$D$5,0,IF(BI$1&gt;VLOOKUP($G129,Lists!$J$17:$K$21,2),IF($M129=Lists!$H$3,IF($K129&lt;1,(($S129/$K129)*((1+'Inputs &amp; Summary'!$D$7)^BI$1)),((INT(BI$1/$K129)-INT((BI$1-1)/$K129))*$S129*((1+'Inputs &amp; Summary'!$D$7)^BI$1))),(_xlfn.WEIBULL.DIST(BI$1,$L129,$K129,FALSE)*$S129*((1+'Inputs &amp; Summary'!$D$7)^BI$1))),IF($M129=Lists!$H$3,IF($K129&lt;1,((($R129*(1-$E129)+$Q129*(1-$F129))/$K129)*((1+'Inputs &amp; Summary'!$D$7)^BI$1)),((INT(BI$1/$K129)-INT((BI$1-1)/$K129))*($R129*(1-$E129)+$Q129*(1-$F129))*((1+'Inputs &amp; Summary'!$D$7)^BI$1))),((_xlfn.WEIBULL.DIST(BI$1,$L129,$K129,FALSE)*($R129*(1-$E129)+$Q129*(1-$F129))*((1+'Inputs &amp; Summary'!$D$7)^BI$1))))))</f>
        <v>0</v>
      </c>
      <c r="BJ129" s="248">
        <f>$D129*IF(BJ$1&gt;'Inputs &amp; Summary'!$D$5,0,IF(BJ$1&gt;VLOOKUP($G129,Lists!$J$17:$K$21,2),IF($M129=Lists!$H$3,IF($K129&lt;1,(($S129/$K129)*((1+'Inputs &amp; Summary'!$D$7)^BJ$1)),((INT(BJ$1/$K129)-INT((BJ$1-1)/$K129))*$S129*((1+'Inputs &amp; Summary'!$D$7)^BJ$1))),(_xlfn.WEIBULL.DIST(BJ$1,$L129,$K129,FALSE)*$S129*((1+'Inputs &amp; Summary'!$D$7)^BJ$1))),IF($M129=Lists!$H$3,IF($K129&lt;1,((($R129*(1-$E129)+$Q129*(1-$F129))/$K129)*((1+'Inputs &amp; Summary'!$D$7)^BJ$1)),((INT(BJ$1/$K129)-INT((BJ$1-1)/$K129))*($R129*(1-$E129)+$Q129*(1-$F129))*((1+'Inputs &amp; Summary'!$D$7)^BJ$1))),((_xlfn.WEIBULL.DIST(BJ$1,$L129,$K129,FALSE)*($R129*(1-$E129)+$Q129*(1-$F129))*((1+'Inputs &amp; Summary'!$D$7)^BJ$1))))))</f>
        <v>0</v>
      </c>
      <c r="BK129" s="248">
        <f>$D129*IF(BK$1&gt;'Inputs &amp; Summary'!$D$5,0,IF(BK$1&gt;VLOOKUP($G129,Lists!$J$17:$K$21,2),IF($M129=Lists!$H$3,IF($K129&lt;1,(($S129/$K129)*((1+'Inputs &amp; Summary'!$D$7)^BK$1)),((INT(BK$1/$K129)-INT((BK$1-1)/$K129))*$S129*((1+'Inputs &amp; Summary'!$D$7)^BK$1))),(_xlfn.WEIBULL.DIST(BK$1,$L129,$K129,FALSE)*$S129*((1+'Inputs &amp; Summary'!$D$7)^BK$1))),IF($M129=Lists!$H$3,IF($K129&lt;1,((($R129*(1-$E129)+$Q129*(1-$F129))/$K129)*((1+'Inputs &amp; Summary'!$D$7)^BK$1)),((INT(BK$1/$K129)-INT((BK$1-1)/$K129))*($R129*(1-$E129)+$Q129*(1-$F129))*((1+'Inputs &amp; Summary'!$D$7)^BK$1))),((_xlfn.WEIBULL.DIST(BK$1,$L129,$K129,FALSE)*($R129*(1-$E129)+$Q129*(1-$F129))*((1+'Inputs &amp; Summary'!$D$7)^BK$1))))))</f>
        <v>0</v>
      </c>
      <c r="BL129" s="248">
        <f>$D129*IF(BL$1&gt;'Inputs &amp; Summary'!$D$5,0,IF(BL$1&gt;VLOOKUP($G129,Lists!$J$17:$K$21,2),IF($M129=Lists!$H$3,IF($K129&lt;1,(($S129/$K129)*((1+'Inputs &amp; Summary'!$D$7)^BL$1)),((INT(BL$1/$K129)-INT((BL$1-1)/$K129))*$S129*((1+'Inputs &amp; Summary'!$D$7)^BL$1))),(_xlfn.WEIBULL.DIST(BL$1,$L129,$K129,FALSE)*$S129*((1+'Inputs &amp; Summary'!$D$7)^BL$1))),IF($M129=Lists!$H$3,IF($K129&lt;1,((($R129*(1-$E129)+$Q129*(1-$F129))/$K129)*((1+'Inputs &amp; Summary'!$D$7)^BL$1)),((INT(BL$1/$K129)-INT((BL$1-1)/$K129))*($R129*(1-$E129)+$Q129*(1-$F129))*((1+'Inputs &amp; Summary'!$D$7)^BL$1))),((_xlfn.WEIBULL.DIST(BL$1,$L129,$K129,FALSE)*($R129*(1-$E129)+$Q129*(1-$F129))*((1+'Inputs &amp; Summary'!$D$7)^BL$1))))))</f>
        <v>0</v>
      </c>
    </row>
    <row r="130" spans="1:64" x14ac:dyDescent="0.3">
      <c r="A130" s="236" t="s">
        <v>166</v>
      </c>
      <c r="B130" s="117" t="str">
        <f>IF('Inputs &amp; Summary'!$D$15=Lists!$E$3,INDEX('Residential Rooftop Details'!$A$30:$X$158,MATCH('Cash Flow'!$A130,'Residential Rooftop Details'!$A$30:$A$158,0),COLUMN(B$1)),IF('Inputs &amp; Summary'!$D$15=Lists!$E$4,INDEX('Commercial Rooftop Details'!$A$30:$V$158,MATCH('Cash Flow'!$A130,'Commercial Rooftop Details'!$A$30:$A$158,0),COLUMN(B$1)),INDEX('Ground-Mount Details'!$A$30:$V$158,MATCH('Cash Flow'!$A130,'Ground-Mount Details'!$A$30:$A$158,0),COLUMN(B$1))))</f>
        <v>Preventive</v>
      </c>
      <c r="C130" s="117" t="str">
        <f>IF('Inputs &amp; Summary'!$D$15=Lists!$E$3,INDEX('Residential Rooftop Details'!$A$30:$X$158,MATCH('Cash Flow'!$A130,'Residential Rooftop Details'!$A$30:$A$158,0),COLUMN(C$1)),IF('Inputs &amp; Summary'!$D$15=Lists!$E$4,INDEX('Commercial Rooftop Details'!$A$30:$V$158,MATCH('Cash Flow'!$A130,'Commercial Rooftop Details'!$A$30:$A$158,0),COLUMN(C$1)),INDEX('Ground-Mount Details'!$A$30:$V$158,MATCH('Cash Flow'!$A130,'Ground-Mount Details'!$A$30:$A$158,0),COLUMN(C$1))))</f>
        <v>Transformer</v>
      </c>
      <c r="D130" s="117">
        <f>IF('Inputs &amp; Summary'!$D$15=Lists!$E$3,INDEX('Residential Rooftop Details'!$A$30:$X$158,MATCH('Cash Flow'!$A130,'Residential Rooftop Details'!$A$30:$A$158,0),COLUMN(D$1)),IF('Inputs &amp; Summary'!$D$15=Lists!$E$4,INDEX('Commercial Rooftop Details'!$A$30:$V$158,MATCH('Cash Flow'!$A130,'Commercial Rooftop Details'!$A$30:$A$158,0),COLUMN(D$1)),INDEX('Ground-Mount Details'!$A$30:$V$158,MATCH('Cash Flow'!$A130,'Ground-Mount Details'!$A$30:$A$158,0),COLUMN(D$1))))</f>
        <v>0</v>
      </c>
      <c r="E130" s="117">
        <f>IF('Inputs &amp; Summary'!$D$15=Lists!$E$3,INDEX('Residential Rooftop Details'!$A$30:$X$158,MATCH('Cash Flow'!$A130,'Residential Rooftop Details'!$A$30:$A$158,0),COLUMN(E$1)),IF('Inputs &amp; Summary'!$D$15=Lists!$E$4,INDEX('Commercial Rooftop Details'!$A$30:$V$158,MATCH('Cash Flow'!$A130,'Commercial Rooftop Details'!$A$30:$A$158,0),COLUMN(E$1)),INDEX('Ground-Mount Details'!$A$30:$V$158,MATCH('Cash Flow'!$A130,'Ground-Mount Details'!$A$30:$A$158,0),COLUMN(E$1))))</f>
        <v>0</v>
      </c>
      <c r="F130" s="117">
        <f>IF('Inputs &amp; Summary'!$D$15=Lists!$E$3,INDEX('Residential Rooftop Details'!$A$30:$X$158,MATCH('Cash Flow'!$A130,'Residential Rooftop Details'!$A$30:$A$158,0),COLUMN(F$1)),IF('Inputs &amp; Summary'!$D$15=Lists!$E$4,INDEX('Commercial Rooftop Details'!$A$30:$V$158,MATCH('Cash Flow'!$A130,'Commercial Rooftop Details'!$A$30:$A$158,0),COLUMN(F$1)),INDEX('Ground-Mount Details'!$A$30:$V$158,MATCH('Cash Flow'!$A130,'Ground-Mount Details'!$A$30:$A$158,0),COLUMN(F$1))))</f>
        <v>0</v>
      </c>
      <c r="G130" s="237" t="str">
        <f>IF('Inputs &amp; Summary'!$D$15=Lists!$E$3,INDEX('Residential Rooftop Details'!$A$30:$X$158,MATCH('Cash Flow'!$A130,'Residential Rooftop Details'!$A$30:$A$158,0),COLUMN(G$1)),IF('Inputs &amp; Summary'!$D$15=Lists!$E$4,INDEX('Commercial Rooftop Details'!$A$30:$V$158,MATCH('Cash Flow'!$A130,'Commercial Rooftop Details'!$A$30:$A$158,0),COLUMN(G$1)),INDEX('Ground-Mount Details'!$A$30:$V$158,MATCH('Cash Flow'!$A130,'Ground-Mount Details'!$A$30:$A$158,0),COLUMN(G$1))))</f>
        <v>N/A</v>
      </c>
      <c r="H130" s="237">
        <f>IF('Inputs &amp; Summary'!$D$15=Lists!$E$3,INDEX('Residential Rooftop Details'!$A$30:$X$158,MATCH('Cash Flow'!$A130,'Residential Rooftop Details'!$A$30:$A$158,0),COLUMN(H$1)),IF('Inputs &amp; Summary'!$D$15=Lists!$E$4,INDEX('Commercial Rooftop Details'!$A$30:$V$158,MATCH('Cash Flow'!$A130,'Commercial Rooftop Details'!$A$30:$A$158,0),COLUMN(H$1)),INDEX('Ground-Mount Details'!$A$30:$V$158,MATCH('Cash Flow'!$A130,'Ground-Mount Details'!$A$30:$A$158,0),COLUMN(H$1))))</f>
        <v>0</v>
      </c>
      <c r="I130" s="237" t="str">
        <f>IF('Inputs &amp; Summary'!$D$15=Lists!$E$3,INDEX('Residential Rooftop Details'!$A$30:$X$158,MATCH('Cash Flow'!$A130,'Residential Rooftop Details'!$A$30:$A$158,0),COLUMN(I$1)),IF('Inputs &amp; Summary'!$D$15=Lists!$E$4,INDEX('Commercial Rooftop Details'!$A$30:$V$158,MATCH('Cash Flow'!$A130,'Commercial Rooftop Details'!$A$30:$A$158,0),COLUMN(I$1)),INDEX('Ground-Mount Details'!$A$30:$V$158,MATCH('Cash Flow'!$A130,'Ground-Mount Details'!$A$30:$A$158,0),COLUMN(I$1))))</f>
        <v>Master electrician</v>
      </c>
      <c r="J130" s="238">
        <f>IF('Inputs &amp; Summary'!$D$15=Lists!$E$3,INDEX('Residential Rooftop Details'!$A$30:$X$158,MATCH('Cash Flow'!$A130,'Residential Rooftop Details'!$A$30:$A$158,0),COLUMN(J$1)),IF('Inputs &amp; Summary'!$D$15=Lists!$E$4,INDEX('Commercial Rooftop Details'!$A$30:$V$158,MATCH('Cash Flow'!$A130,'Commercial Rooftop Details'!$A$30:$A$158,0),COLUMN(J$1)),INDEX('Ground-Mount Details'!$A$30:$V$158,MATCH('Cash Flow'!$A130,'Ground-Mount Details'!$A$30:$A$158,0),COLUMN(J$1))))</f>
        <v>23.197115384615383</v>
      </c>
      <c r="K130" s="239">
        <f>IF('Inputs &amp; Summary'!$D$15=Lists!$E$3,INDEX('Residential Rooftop Details'!$A$30:$X$158,MATCH('Cash Flow'!$A130,'Residential Rooftop Details'!$A$30:$A$158,0),COLUMN(K$1)),IF('Inputs &amp; Summary'!$D$15=Lists!$E$4,INDEX('Commercial Rooftop Details'!$A$30:$V$158,MATCH('Cash Flow'!$A130,'Commercial Rooftop Details'!$A$30:$A$158,0),COLUMN(K$1)),INDEX('Ground-Mount Details'!$A$30:$V$158,MATCH('Cash Flow'!$A130,'Ground-Mount Details'!$A$30:$A$158,0),COLUMN(K$1))))</f>
        <v>1</v>
      </c>
      <c r="L130" s="239">
        <f>IF('Inputs &amp; Summary'!$D$15=Lists!$E$3,INDEX('Residential Rooftop Details'!$A$30:$X$158,MATCH('Cash Flow'!$A130,'Residential Rooftop Details'!$A$30:$A$158,0),COLUMN(L$1)),IF('Inputs &amp; Summary'!$D$15=Lists!$E$4,INDEX('Commercial Rooftop Details'!$A$30:$V$158,MATCH('Cash Flow'!$A130,'Commercial Rooftop Details'!$A$30:$A$158,0),COLUMN(L$1)),INDEX('Ground-Mount Details'!$A$30:$V$158,MATCH('Cash Flow'!$A130,'Ground-Mount Details'!$A$30:$A$158,0),COLUMN(L$1))))</f>
        <v>1</v>
      </c>
      <c r="M130" s="238" t="str">
        <f>IF('Inputs &amp; Summary'!$D$15=Lists!$E$3,INDEX('Residential Rooftop Details'!$A$30:$X$158,MATCH('Cash Flow'!$A130,'Residential Rooftop Details'!$A$30:$A$158,0),COLUMN(M$1)),IF('Inputs &amp; Summary'!$D$15=Lists!$E$4,INDEX('Commercial Rooftop Details'!$A$30:$V$158,MATCH('Cash Flow'!$A130,'Commercial Rooftop Details'!$A$30:$A$158,0),COLUMN(M$1)),INDEX('Ground-Mount Details'!$A$30:$V$158,MATCH('Cash Flow'!$A130,'Ground-Mount Details'!$A$30:$A$158,0),COLUMN(M$1))))</f>
        <v>interval</v>
      </c>
      <c r="N130" s="240">
        <f>IF('Inputs &amp; Summary'!$D$15=Lists!$E$3,INDEX('Residential Rooftop Details'!$A$30:$X$158,MATCH('Cash Flow'!$A130,'Residential Rooftop Details'!$A$30:$A$158,0),COLUMN(N$1)),IF('Inputs &amp; Summary'!$D$15=Lists!$E$4,INDEX('Commercial Rooftop Details'!$A$30:$V$158,MATCH('Cash Flow'!$A130,'Commercial Rooftop Details'!$A$30:$A$158,0),COLUMN(N$1)),INDEX('Ground-Mount Details'!$A$30:$V$158,MATCH('Cash Flow'!$A130,'Ground-Mount Details'!$A$30:$A$158,0),COLUMN(N$1))))</f>
        <v>1</v>
      </c>
      <c r="O130" s="239">
        <f>IF('Inputs &amp; Summary'!$D$15=Lists!$E$3,INDEX('Residential Rooftop Details'!$A$30:$X$158,MATCH('Cash Flow'!$A130,'Residential Rooftop Details'!$A$30:$A$158,0),COLUMN(O$1)),IF('Inputs &amp; Summary'!$D$15=Lists!$E$4,INDEX('Commercial Rooftop Details'!$A$30:$V$158,MATCH('Cash Flow'!$A130,'Commercial Rooftop Details'!$A$30:$A$158,0),COLUMN(O$1)),INDEX('Ground-Mount Details'!$A$30:$V$158,MATCH('Cash Flow'!$A130,'Ground-Mount Details'!$A$30:$A$158,0),COLUMN(O$1))))</f>
        <v>0.25</v>
      </c>
      <c r="P130" s="241">
        <f>IF('Inputs &amp; Summary'!$D$15=Lists!$E$3,INDEX('Residential Rooftop Details'!$A$30:$X$158,MATCH('Cash Flow'!$A130,'Residential Rooftop Details'!$A$30:$A$158,0),COLUMN(P$1)),IF('Inputs &amp; Summary'!$D$15=Lists!$E$4,INDEX('Commercial Rooftop Details'!$A$30:$V$158,MATCH('Cash Flow'!$A130,'Commercial Rooftop Details'!$A$30:$A$158,0),COLUMN(P$1)),INDEX('Ground-Mount Details'!$A$30:$V$158,MATCH('Cash Flow'!$A130,'Ground-Mount Details'!$A$30:$A$158,0),COLUMN(P$1))))</f>
        <v>0</v>
      </c>
      <c r="Q130" s="242">
        <f>IF('Inputs &amp; Summary'!$D$15=Lists!$E$3,INDEX('Residential Rooftop Details'!$A$30:$X$158,MATCH('Cash Flow'!$A130,'Residential Rooftop Details'!$A$30:$A$158,0),COLUMN(Q$1)),IF('Inputs &amp; Summary'!$D$15=Lists!$E$4,INDEX('Commercial Rooftop Details'!$A$30:$V$158,MATCH('Cash Flow'!$A130,'Commercial Rooftop Details'!$A$30:$A$158,0),COLUMN(Q$1)),INDEX('Ground-Mount Details'!$A$30:$V$158,MATCH('Cash Flow'!$A130,'Ground-Mount Details'!$A$30:$A$158,0),COLUMN(Q$1))))</f>
        <v>5.7992788461538458</v>
      </c>
      <c r="R130" s="242">
        <f>IF('Inputs &amp; Summary'!$D$15=Lists!$E$3,INDEX('Residential Rooftop Details'!$A$30:$X$158,MATCH('Cash Flow'!$A130,'Residential Rooftop Details'!$A$30:$A$158,0),COLUMN(R$1)),IF('Inputs &amp; Summary'!$D$15=Lists!$E$4,INDEX('Commercial Rooftop Details'!$A$30:$V$158,MATCH('Cash Flow'!$A130,'Commercial Rooftop Details'!$A$30:$A$158,0),COLUMN(R$1)),INDEX('Ground-Mount Details'!$A$30:$V$158,MATCH('Cash Flow'!$A130,'Ground-Mount Details'!$A$30:$A$158,0),COLUMN(R$1))))</f>
        <v>0</v>
      </c>
      <c r="S130" s="243">
        <f>IF('Inputs &amp; Summary'!$D$15=Lists!$E$3,INDEX('Residential Rooftop Details'!$A$30:$X$158,MATCH('Cash Flow'!$A130,'Residential Rooftop Details'!$A$30:$A$158,0),COLUMN(S$1)),IF('Inputs &amp; Summary'!$D$15=Lists!$E$4,INDEX('Commercial Rooftop Details'!$A$30:$V$158,MATCH('Cash Flow'!$A130,'Commercial Rooftop Details'!$A$30:$A$158,0),COLUMN(S$1)),INDEX('Ground-Mount Details'!$A$30:$V$158,MATCH('Cash Flow'!$A130,'Ground-Mount Details'!$A$30:$A$158,0),COLUMN(S$1))))</f>
        <v>0</v>
      </c>
      <c r="T130" s="238">
        <f>IF('Inputs &amp; Summary'!$D$15=Lists!$E$3,INDEX('Residential Rooftop Details'!$A$30:$X$158,MATCH('Cash Flow'!$A130,'Residential Rooftop Details'!$A$30:$A$158,0),COLUMN(T$1)),IF('Inputs &amp; Summary'!$D$15=Lists!$E$4,INDEX('Commercial Rooftop Details'!$A$30:$V$158,MATCH('Cash Flow'!$A130,'Commercial Rooftop Details'!$A$30:$A$158,0),COLUMN(T$1)),INDEX('Ground-Mount Details'!$A$30:$V$158,MATCH('Cash Flow'!$A130,'Ground-Mount Details'!$A$30:$A$158,0),COLUMN(T$1))))</f>
        <v>0</v>
      </c>
      <c r="U130" s="244">
        <f>IF('Inputs &amp; Summary'!$D$15=Lists!$E$3,INDEX('Residential Rooftop Details'!$A$30:$X$158,MATCH('Cash Flow'!$A130,'Residential Rooftop Details'!$A$30:$A$158,0),COLUMN(U$1)),IF('Inputs &amp; Summary'!$D$15=Lists!$E$4,INDEX('Commercial Rooftop Details'!$A$30:$V$158,MATCH('Cash Flow'!$A130,'Commercial Rooftop Details'!$A$30:$A$158,0),COLUMN(U$1)),INDEX('Ground-Mount Details'!$A$30:$V$158,MATCH('Cash Flow'!$A130,'Ground-Mount Details'!$A$30:$A$158,0),COLUMN(U$1))))</f>
        <v>0</v>
      </c>
      <c r="V130" s="245">
        <f t="shared" si="10"/>
        <v>0</v>
      </c>
      <c r="W130" s="245">
        <f>NPV('Inputs &amp; Summary'!$D$6,Y130:BL130)</f>
        <v>0</v>
      </c>
      <c r="X130" s="246">
        <f t="shared" ref="X130" si="11">W130/SUM($W$2:$W$130)</f>
        <v>0</v>
      </c>
      <c r="Y130" s="248">
        <f>$D130*IF(Y$1&gt;'Inputs &amp; Summary'!$D$5,0,IF(Y$1&gt;VLOOKUP($G130,Lists!$J$17:$K$21,2),IF($M130=Lists!$H$3,IF($K130&lt;1,(($S130/$K130)*((1+'Inputs &amp; Summary'!$D$7)^Y$1)),((INT(Y$1/$K130)-INT((Y$1-1)/$K130))*$S130*((1+'Inputs &amp; Summary'!$D$7)^Y$1))),(_xlfn.WEIBULL.DIST(Y$1,$L130,$K130,FALSE)*$S130*((1+'Inputs &amp; Summary'!$D$7)^Y$1))),IF($M130=Lists!$H$3,IF($K130&lt;1,((($R130*(1-$E130)+$Q130*(1-$F130))/$K130)*((1+'Inputs &amp; Summary'!$D$7)^Y$1)),((INT(Y$1/$K130)-INT((Y$1-1)/$K130))*($R130*(1-$E130)+$Q130*(1-$F130))*((1+'Inputs &amp; Summary'!$D$7)^Y$1))),((_xlfn.WEIBULL.DIST(Y$1,$L130,$K130,FALSE)*($R130*(1-$E130)+$Q130*(1-$F130))*((1+'Inputs &amp; Summary'!$D$7)^Y$1))))))</f>
        <v>0</v>
      </c>
      <c r="Z130" s="248">
        <f>$D130*IF(Z$1&gt;'Inputs &amp; Summary'!$D$5,0,IF(Z$1&gt;VLOOKUP($G130,Lists!$J$17:$K$21,2),IF($M130=Lists!$H$3,IF($K130&lt;1,(($S130/$K130)*((1+'Inputs &amp; Summary'!$D$7)^Z$1)),((INT(Z$1/$K130)-INT((Z$1-1)/$K130))*$S130*((1+'Inputs &amp; Summary'!$D$7)^Z$1))),(_xlfn.WEIBULL.DIST(Z$1,$L130,$K130,FALSE)*$S130*((1+'Inputs &amp; Summary'!$D$7)^Z$1))),IF($M130=Lists!$H$3,IF($K130&lt;1,((($R130*(1-$E130)+$Q130*(1-$F130))/$K130)*((1+'Inputs &amp; Summary'!$D$7)^Z$1)),((INT(Z$1/$K130)-INT((Z$1-1)/$K130))*($R130*(1-$E130)+$Q130*(1-$F130))*((1+'Inputs &amp; Summary'!$D$7)^Z$1))),((_xlfn.WEIBULL.DIST(Z$1,$L130,$K130,FALSE)*($R130*(1-$E130)+$Q130*(1-$F130))*((1+'Inputs &amp; Summary'!$D$7)^Z$1))))))</f>
        <v>0</v>
      </c>
      <c r="AA130" s="248">
        <f>$D130*IF(AA$1&gt;'Inputs &amp; Summary'!$D$5,0,IF(AA$1&gt;VLOOKUP($G130,Lists!$J$17:$K$21,2),IF($M130=Lists!$H$3,IF($K130&lt;1,(($S130/$K130)*((1+'Inputs &amp; Summary'!$D$7)^AA$1)),((INT(AA$1/$K130)-INT((AA$1-1)/$K130))*$S130*((1+'Inputs &amp; Summary'!$D$7)^AA$1))),(_xlfn.WEIBULL.DIST(AA$1,$L130,$K130,FALSE)*$S130*((1+'Inputs &amp; Summary'!$D$7)^AA$1))),IF($M130=Lists!$H$3,IF($K130&lt;1,((($R130*(1-$E130)+$Q130*(1-$F130))/$K130)*((1+'Inputs &amp; Summary'!$D$7)^AA$1)),((INT(AA$1/$K130)-INT((AA$1-1)/$K130))*($R130*(1-$E130)+$Q130*(1-$F130))*((1+'Inputs &amp; Summary'!$D$7)^AA$1))),((_xlfn.WEIBULL.DIST(AA$1,$L130,$K130,FALSE)*($R130*(1-$E130)+$Q130*(1-$F130))*((1+'Inputs &amp; Summary'!$D$7)^AA$1))))))</f>
        <v>0</v>
      </c>
      <c r="AB130" s="248">
        <f>$D130*IF(AB$1&gt;'Inputs &amp; Summary'!$D$5,0,IF(AB$1&gt;VLOOKUP($G130,Lists!$J$17:$K$21,2),IF($M130=Lists!$H$3,IF($K130&lt;1,(($S130/$K130)*((1+'Inputs &amp; Summary'!$D$7)^AB$1)),((INT(AB$1/$K130)-INT((AB$1-1)/$K130))*$S130*((1+'Inputs &amp; Summary'!$D$7)^AB$1))),(_xlfn.WEIBULL.DIST(AB$1,$L130,$K130,FALSE)*$S130*((1+'Inputs &amp; Summary'!$D$7)^AB$1))),IF($M130=Lists!$H$3,IF($K130&lt;1,((($R130*(1-$E130)+$Q130*(1-$F130))/$K130)*((1+'Inputs &amp; Summary'!$D$7)^AB$1)),((INT(AB$1/$K130)-INT((AB$1-1)/$K130))*($R130*(1-$E130)+$Q130*(1-$F130))*((1+'Inputs &amp; Summary'!$D$7)^AB$1))),((_xlfn.WEIBULL.DIST(AB$1,$L130,$K130,FALSE)*($R130*(1-$E130)+$Q130*(1-$F130))*((1+'Inputs &amp; Summary'!$D$7)^AB$1))))))</f>
        <v>0</v>
      </c>
      <c r="AC130" s="248">
        <f>$D130*IF(AC$1&gt;'Inputs &amp; Summary'!$D$5,0,IF(AC$1&gt;VLOOKUP($G130,Lists!$J$17:$K$21,2),IF($M130=Lists!$H$3,IF($K130&lt;1,(($S130/$K130)*((1+'Inputs &amp; Summary'!$D$7)^AC$1)),((INT(AC$1/$K130)-INT((AC$1-1)/$K130))*$S130*((1+'Inputs &amp; Summary'!$D$7)^AC$1))),(_xlfn.WEIBULL.DIST(AC$1,$L130,$K130,FALSE)*$S130*((1+'Inputs &amp; Summary'!$D$7)^AC$1))),IF($M130=Lists!$H$3,IF($K130&lt;1,((($R130*(1-$E130)+$Q130*(1-$F130))/$K130)*((1+'Inputs &amp; Summary'!$D$7)^AC$1)),((INT(AC$1/$K130)-INT((AC$1-1)/$K130))*($R130*(1-$E130)+$Q130*(1-$F130))*((1+'Inputs &amp; Summary'!$D$7)^AC$1))),((_xlfn.WEIBULL.DIST(AC$1,$L130,$K130,FALSE)*($R130*(1-$E130)+$Q130*(1-$F130))*((1+'Inputs &amp; Summary'!$D$7)^AC$1))))))</f>
        <v>0</v>
      </c>
      <c r="AD130" s="248">
        <f>$D130*IF(AD$1&gt;'Inputs &amp; Summary'!$D$5,0,IF(AD$1&gt;VLOOKUP($G130,Lists!$J$17:$K$21,2),IF($M130=Lists!$H$3,IF($K130&lt;1,(($S130/$K130)*((1+'Inputs &amp; Summary'!$D$7)^AD$1)),((INT(AD$1/$K130)-INT((AD$1-1)/$K130))*$S130*((1+'Inputs &amp; Summary'!$D$7)^AD$1))),(_xlfn.WEIBULL.DIST(AD$1,$L130,$K130,FALSE)*$S130*((1+'Inputs &amp; Summary'!$D$7)^AD$1))),IF($M130=Lists!$H$3,IF($K130&lt;1,((($R130*(1-$E130)+$Q130*(1-$F130))/$K130)*((1+'Inputs &amp; Summary'!$D$7)^AD$1)),((INT(AD$1/$K130)-INT((AD$1-1)/$K130))*($R130*(1-$E130)+$Q130*(1-$F130))*((1+'Inputs &amp; Summary'!$D$7)^AD$1))),((_xlfn.WEIBULL.DIST(AD$1,$L130,$K130,FALSE)*($R130*(1-$E130)+$Q130*(1-$F130))*((1+'Inputs &amp; Summary'!$D$7)^AD$1))))))</f>
        <v>0</v>
      </c>
      <c r="AE130" s="248">
        <f>$D130*IF(AE$1&gt;'Inputs &amp; Summary'!$D$5,0,IF(AE$1&gt;VLOOKUP($G130,Lists!$J$17:$K$21,2),IF($M130=Lists!$H$3,IF($K130&lt;1,(($S130/$K130)*((1+'Inputs &amp; Summary'!$D$7)^AE$1)),((INT(AE$1/$K130)-INT((AE$1-1)/$K130))*$S130*((1+'Inputs &amp; Summary'!$D$7)^AE$1))),(_xlfn.WEIBULL.DIST(AE$1,$L130,$K130,FALSE)*$S130*((1+'Inputs &amp; Summary'!$D$7)^AE$1))),IF($M130=Lists!$H$3,IF($K130&lt;1,((($R130*(1-$E130)+$Q130*(1-$F130))/$K130)*((1+'Inputs &amp; Summary'!$D$7)^AE$1)),((INT(AE$1/$K130)-INT((AE$1-1)/$K130))*($R130*(1-$E130)+$Q130*(1-$F130))*((1+'Inputs &amp; Summary'!$D$7)^AE$1))),((_xlfn.WEIBULL.DIST(AE$1,$L130,$K130,FALSE)*($R130*(1-$E130)+$Q130*(1-$F130))*((1+'Inputs &amp; Summary'!$D$7)^AE$1))))))</f>
        <v>0</v>
      </c>
      <c r="AF130" s="248">
        <f>$D130*IF(AF$1&gt;'Inputs &amp; Summary'!$D$5,0,IF(AF$1&gt;VLOOKUP($G130,Lists!$J$17:$K$21,2),IF($M130=Lists!$H$3,IF($K130&lt;1,(($S130/$K130)*((1+'Inputs &amp; Summary'!$D$7)^AF$1)),((INT(AF$1/$K130)-INT((AF$1-1)/$K130))*$S130*((1+'Inputs &amp; Summary'!$D$7)^AF$1))),(_xlfn.WEIBULL.DIST(AF$1,$L130,$K130,FALSE)*$S130*((1+'Inputs &amp; Summary'!$D$7)^AF$1))),IF($M130=Lists!$H$3,IF($K130&lt;1,((($R130*(1-$E130)+$Q130*(1-$F130))/$K130)*((1+'Inputs &amp; Summary'!$D$7)^AF$1)),((INT(AF$1/$K130)-INT((AF$1-1)/$K130))*($R130*(1-$E130)+$Q130*(1-$F130))*((1+'Inputs &amp; Summary'!$D$7)^AF$1))),((_xlfn.WEIBULL.DIST(AF$1,$L130,$K130,FALSE)*($R130*(1-$E130)+$Q130*(1-$F130))*((1+'Inputs &amp; Summary'!$D$7)^AF$1))))))</f>
        <v>0</v>
      </c>
      <c r="AG130" s="248">
        <f>$D130*IF(AG$1&gt;'Inputs &amp; Summary'!$D$5,0,IF(AG$1&gt;VLOOKUP($G130,Lists!$J$17:$K$21,2),IF($M130=Lists!$H$3,IF($K130&lt;1,(($S130/$K130)*((1+'Inputs &amp; Summary'!$D$7)^AG$1)),((INT(AG$1/$K130)-INT((AG$1-1)/$K130))*$S130*((1+'Inputs &amp; Summary'!$D$7)^AG$1))),(_xlfn.WEIBULL.DIST(AG$1,$L130,$K130,FALSE)*$S130*((1+'Inputs &amp; Summary'!$D$7)^AG$1))),IF($M130=Lists!$H$3,IF($K130&lt;1,((($R130*(1-$E130)+$Q130*(1-$F130))/$K130)*((1+'Inputs &amp; Summary'!$D$7)^AG$1)),((INT(AG$1/$K130)-INT((AG$1-1)/$K130))*($R130*(1-$E130)+$Q130*(1-$F130))*((1+'Inputs &amp; Summary'!$D$7)^AG$1))),((_xlfn.WEIBULL.DIST(AG$1,$L130,$K130,FALSE)*($R130*(1-$E130)+$Q130*(1-$F130))*((1+'Inputs &amp; Summary'!$D$7)^AG$1))))))</f>
        <v>0</v>
      </c>
      <c r="AH130" s="248">
        <f>$D130*IF(AH$1&gt;'Inputs &amp; Summary'!$D$5,0,IF(AH$1&gt;VLOOKUP($G130,Lists!$J$17:$K$21,2),IF($M130=Lists!$H$3,IF($K130&lt;1,(($S130/$K130)*((1+'Inputs &amp; Summary'!$D$7)^AH$1)),((INT(AH$1/$K130)-INT((AH$1-1)/$K130))*$S130*((1+'Inputs &amp; Summary'!$D$7)^AH$1))),(_xlfn.WEIBULL.DIST(AH$1,$L130,$K130,FALSE)*$S130*((1+'Inputs &amp; Summary'!$D$7)^AH$1))),IF($M130=Lists!$H$3,IF($K130&lt;1,((($R130*(1-$E130)+$Q130*(1-$F130))/$K130)*((1+'Inputs &amp; Summary'!$D$7)^AH$1)),((INT(AH$1/$K130)-INT((AH$1-1)/$K130))*($R130*(1-$E130)+$Q130*(1-$F130))*((1+'Inputs &amp; Summary'!$D$7)^AH$1))),((_xlfn.WEIBULL.DIST(AH$1,$L130,$K130,FALSE)*($R130*(1-$E130)+$Q130*(1-$F130))*((1+'Inputs &amp; Summary'!$D$7)^AH$1))))))</f>
        <v>0</v>
      </c>
      <c r="AI130" s="248">
        <f>$D130*IF(AI$1&gt;'Inputs &amp; Summary'!$D$5,0,IF(AI$1&gt;VLOOKUP($G130,Lists!$J$17:$K$21,2),IF($M130=Lists!$H$3,IF($K130&lt;1,(($S130/$K130)*((1+'Inputs &amp; Summary'!$D$7)^AI$1)),((INT(AI$1/$K130)-INT((AI$1-1)/$K130))*$S130*((1+'Inputs &amp; Summary'!$D$7)^AI$1))),(_xlfn.WEIBULL.DIST(AI$1,$L130,$K130,FALSE)*$S130*((1+'Inputs &amp; Summary'!$D$7)^AI$1))),IF($M130=Lists!$H$3,IF($K130&lt;1,((($R130*(1-$E130)+$Q130*(1-$F130))/$K130)*((1+'Inputs &amp; Summary'!$D$7)^AI$1)),((INT(AI$1/$K130)-INT((AI$1-1)/$K130))*($R130*(1-$E130)+$Q130*(1-$F130))*((1+'Inputs &amp; Summary'!$D$7)^AI$1))),((_xlfn.WEIBULL.DIST(AI$1,$L130,$K130,FALSE)*($R130*(1-$E130)+$Q130*(1-$F130))*((1+'Inputs &amp; Summary'!$D$7)^AI$1))))))</f>
        <v>0</v>
      </c>
      <c r="AJ130" s="248">
        <f>$D130*IF(AJ$1&gt;'Inputs &amp; Summary'!$D$5,0,IF(AJ$1&gt;VLOOKUP($G130,Lists!$J$17:$K$21,2),IF($M130=Lists!$H$3,IF($K130&lt;1,(($S130/$K130)*((1+'Inputs &amp; Summary'!$D$7)^AJ$1)),((INT(AJ$1/$K130)-INT((AJ$1-1)/$K130))*$S130*((1+'Inputs &amp; Summary'!$D$7)^AJ$1))),(_xlfn.WEIBULL.DIST(AJ$1,$L130,$K130,FALSE)*$S130*((1+'Inputs &amp; Summary'!$D$7)^AJ$1))),IF($M130=Lists!$H$3,IF($K130&lt;1,((($R130*(1-$E130)+$Q130*(1-$F130))/$K130)*((1+'Inputs &amp; Summary'!$D$7)^AJ$1)),((INT(AJ$1/$K130)-INT((AJ$1-1)/$K130))*($R130*(1-$E130)+$Q130*(1-$F130))*((1+'Inputs &amp; Summary'!$D$7)^AJ$1))),((_xlfn.WEIBULL.DIST(AJ$1,$L130,$K130,FALSE)*($R130*(1-$E130)+$Q130*(1-$F130))*((1+'Inputs &amp; Summary'!$D$7)^AJ$1))))))</f>
        <v>0</v>
      </c>
      <c r="AK130" s="248">
        <f>$D130*IF(AK$1&gt;'Inputs &amp; Summary'!$D$5,0,IF(AK$1&gt;VLOOKUP($G130,Lists!$J$17:$K$21,2),IF($M130=Lists!$H$3,IF($K130&lt;1,(($S130/$K130)*((1+'Inputs &amp; Summary'!$D$7)^AK$1)),((INT(AK$1/$K130)-INT((AK$1-1)/$K130))*$S130*((1+'Inputs &amp; Summary'!$D$7)^AK$1))),(_xlfn.WEIBULL.DIST(AK$1,$L130,$K130,FALSE)*$S130*((1+'Inputs &amp; Summary'!$D$7)^AK$1))),IF($M130=Lists!$H$3,IF($K130&lt;1,((($R130*(1-$E130)+$Q130*(1-$F130))/$K130)*((1+'Inputs &amp; Summary'!$D$7)^AK$1)),((INT(AK$1/$K130)-INT((AK$1-1)/$K130))*($R130*(1-$E130)+$Q130*(1-$F130))*((1+'Inputs &amp; Summary'!$D$7)^AK$1))),((_xlfn.WEIBULL.DIST(AK$1,$L130,$K130,FALSE)*($R130*(1-$E130)+$Q130*(1-$F130))*((1+'Inputs &amp; Summary'!$D$7)^AK$1))))))</f>
        <v>0</v>
      </c>
      <c r="AL130" s="248">
        <f>$D130*IF(AL$1&gt;'Inputs &amp; Summary'!$D$5,0,IF(AL$1&gt;VLOOKUP($G130,Lists!$J$17:$K$21,2),IF($M130=Lists!$H$3,IF($K130&lt;1,(($S130/$K130)*((1+'Inputs &amp; Summary'!$D$7)^AL$1)),((INT(AL$1/$K130)-INT((AL$1-1)/$K130))*$S130*((1+'Inputs &amp; Summary'!$D$7)^AL$1))),(_xlfn.WEIBULL.DIST(AL$1,$L130,$K130,FALSE)*$S130*((1+'Inputs &amp; Summary'!$D$7)^AL$1))),IF($M130=Lists!$H$3,IF($K130&lt;1,((($R130*(1-$E130)+$Q130*(1-$F130))/$K130)*((1+'Inputs &amp; Summary'!$D$7)^AL$1)),((INT(AL$1/$K130)-INT((AL$1-1)/$K130))*($R130*(1-$E130)+$Q130*(1-$F130))*((1+'Inputs &amp; Summary'!$D$7)^AL$1))),((_xlfn.WEIBULL.DIST(AL$1,$L130,$K130,FALSE)*($R130*(1-$E130)+$Q130*(1-$F130))*((1+'Inputs &amp; Summary'!$D$7)^AL$1))))))</f>
        <v>0</v>
      </c>
      <c r="AM130" s="248">
        <f>$D130*IF(AM$1&gt;'Inputs &amp; Summary'!$D$5,0,IF(AM$1&gt;VLOOKUP($G130,Lists!$J$17:$K$21,2),IF($M130=Lists!$H$3,IF($K130&lt;1,(($S130/$K130)*((1+'Inputs &amp; Summary'!$D$7)^AM$1)),((INT(AM$1/$K130)-INT((AM$1-1)/$K130))*$S130*((1+'Inputs &amp; Summary'!$D$7)^AM$1))),(_xlfn.WEIBULL.DIST(AM$1,$L130,$K130,FALSE)*$S130*((1+'Inputs &amp; Summary'!$D$7)^AM$1))),IF($M130=Lists!$H$3,IF($K130&lt;1,((($R130*(1-$E130)+$Q130*(1-$F130))/$K130)*((1+'Inputs &amp; Summary'!$D$7)^AM$1)),((INT(AM$1/$K130)-INT((AM$1-1)/$K130))*($R130*(1-$E130)+$Q130*(1-$F130))*((1+'Inputs &amp; Summary'!$D$7)^AM$1))),((_xlfn.WEIBULL.DIST(AM$1,$L130,$K130,FALSE)*($R130*(1-$E130)+$Q130*(1-$F130))*((1+'Inputs &amp; Summary'!$D$7)^AM$1))))))</f>
        <v>0</v>
      </c>
      <c r="AN130" s="248">
        <f>$D130*IF(AN$1&gt;'Inputs &amp; Summary'!$D$5,0,IF(AN$1&gt;VLOOKUP($G130,Lists!$J$17:$K$21,2),IF($M130=Lists!$H$3,IF($K130&lt;1,(($S130/$K130)*((1+'Inputs &amp; Summary'!$D$7)^AN$1)),((INT(AN$1/$K130)-INT((AN$1-1)/$K130))*$S130*((1+'Inputs &amp; Summary'!$D$7)^AN$1))),(_xlfn.WEIBULL.DIST(AN$1,$L130,$K130,FALSE)*$S130*((1+'Inputs &amp; Summary'!$D$7)^AN$1))),IF($M130=Lists!$H$3,IF($K130&lt;1,((($R130*(1-$E130)+$Q130*(1-$F130))/$K130)*((1+'Inputs &amp; Summary'!$D$7)^AN$1)),((INT(AN$1/$K130)-INT((AN$1-1)/$K130))*($R130*(1-$E130)+$Q130*(1-$F130))*((1+'Inputs &amp; Summary'!$D$7)^AN$1))),((_xlfn.WEIBULL.DIST(AN$1,$L130,$K130,FALSE)*($R130*(1-$E130)+$Q130*(1-$F130))*((1+'Inputs &amp; Summary'!$D$7)^AN$1))))))</f>
        <v>0</v>
      </c>
      <c r="AO130" s="248">
        <f>$D130*IF(AO$1&gt;'Inputs &amp; Summary'!$D$5,0,IF(AO$1&gt;VLOOKUP($G130,Lists!$J$17:$K$21,2),IF($M130=Lists!$H$3,IF($K130&lt;1,(($S130/$K130)*((1+'Inputs &amp; Summary'!$D$7)^AO$1)),((INT(AO$1/$K130)-INT((AO$1-1)/$K130))*$S130*((1+'Inputs &amp; Summary'!$D$7)^AO$1))),(_xlfn.WEIBULL.DIST(AO$1,$L130,$K130,FALSE)*$S130*((1+'Inputs &amp; Summary'!$D$7)^AO$1))),IF($M130=Lists!$H$3,IF($K130&lt;1,((($R130*(1-$E130)+$Q130*(1-$F130))/$K130)*((1+'Inputs &amp; Summary'!$D$7)^AO$1)),((INT(AO$1/$K130)-INT((AO$1-1)/$K130))*($R130*(1-$E130)+$Q130*(1-$F130))*((1+'Inputs &amp; Summary'!$D$7)^AO$1))),((_xlfn.WEIBULL.DIST(AO$1,$L130,$K130,FALSE)*($R130*(1-$E130)+$Q130*(1-$F130))*((1+'Inputs &amp; Summary'!$D$7)^AO$1))))))</f>
        <v>0</v>
      </c>
      <c r="AP130" s="248">
        <f>$D130*IF(AP$1&gt;'Inputs &amp; Summary'!$D$5,0,IF(AP$1&gt;VLOOKUP($G130,Lists!$J$17:$K$21,2),IF($M130=Lists!$H$3,IF($K130&lt;1,(($S130/$K130)*((1+'Inputs &amp; Summary'!$D$7)^AP$1)),((INT(AP$1/$K130)-INT((AP$1-1)/$K130))*$S130*((1+'Inputs &amp; Summary'!$D$7)^AP$1))),(_xlfn.WEIBULL.DIST(AP$1,$L130,$K130,FALSE)*$S130*((1+'Inputs &amp; Summary'!$D$7)^AP$1))),IF($M130=Lists!$H$3,IF($K130&lt;1,((($R130*(1-$E130)+$Q130*(1-$F130))/$K130)*((1+'Inputs &amp; Summary'!$D$7)^AP$1)),((INT(AP$1/$K130)-INT((AP$1-1)/$K130))*($R130*(1-$E130)+$Q130*(1-$F130))*((1+'Inputs &amp; Summary'!$D$7)^AP$1))),((_xlfn.WEIBULL.DIST(AP$1,$L130,$K130,FALSE)*($R130*(1-$E130)+$Q130*(1-$F130))*((1+'Inputs &amp; Summary'!$D$7)^AP$1))))))</f>
        <v>0</v>
      </c>
      <c r="AQ130" s="248">
        <f>$D130*IF(AQ$1&gt;'Inputs &amp; Summary'!$D$5,0,IF(AQ$1&gt;VLOOKUP($G130,Lists!$J$17:$K$21,2),IF($M130=Lists!$H$3,IF($K130&lt;1,(($S130/$K130)*((1+'Inputs &amp; Summary'!$D$7)^AQ$1)),((INT(AQ$1/$K130)-INT((AQ$1-1)/$K130))*$S130*((1+'Inputs &amp; Summary'!$D$7)^AQ$1))),(_xlfn.WEIBULL.DIST(AQ$1,$L130,$K130,FALSE)*$S130*((1+'Inputs &amp; Summary'!$D$7)^AQ$1))),IF($M130=Lists!$H$3,IF($K130&lt;1,((($R130*(1-$E130)+$Q130*(1-$F130))/$K130)*((1+'Inputs &amp; Summary'!$D$7)^AQ$1)),((INT(AQ$1/$K130)-INT((AQ$1-1)/$K130))*($R130*(1-$E130)+$Q130*(1-$F130))*((1+'Inputs &amp; Summary'!$D$7)^AQ$1))),((_xlfn.WEIBULL.DIST(AQ$1,$L130,$K130,FALSE)*($R130*(1-$E130)+$Q130*(1-$F130))*((1+'Inputs &amp; Summary'!$D$7)^AQ$1))))))</f>
        <v>0</v>
      </c>
      <c r="AR130" s="248">
        <f>$D130*IF(AR$1&gt;'Inputs &amp; Summary'!$D$5,0,IF(AR$1&gt;VLOOKUP($G130,Lists!$J$17:$K$21,2),IF($M130=Lists!$H$3,IF($K130&lt;1,(($S130/$K130)*((1+'Inputs &amp; Summary'!$D$7)^AR$1)),((INT(AR$1/$K130)-INT((AR$1-1)/$K130))*$S130*((1+'Inputs &amp; Summary'!$D$7)^AR$1))),(_xlfn.WEIBULL.DIST(AR$1,$L130,$K130,FALSE)*$S130*((1+'Inputs &amp; Summary'!$D$7)^AR$1))),IF($M130=Lists!$H$3,IF($K130&lt;1,((($R130*(1-$E130)+$Q130*(1-$F130))/$K130)*((1+'Inputs &amp; Summary'!$D$7)^AR$1)),((INT(AR$1/$K130)-INT((AR$1-1)/$K130))*($R130*(1-$E130)+$Q130*(1-$F130))*((1+'Inputs &amp; Summary'!$D$7)^AR$1))),((_xlfn.WEIBULL.DIST(AR$1,$L130,$K130,FALSE)*($R130*(1-$E130)+$Q130*(1-$F130))*((1+'Inputs &amp; Summary'!$D$7)^AR$1))))))</f>
        <v>0</v>
      </c>
      <c r="AS130" s="248">
        <f>$D130*IF(AS$1&gt;'Inputs &amp; Summary'!$D$5,0,IF(AS$1&gt;VLOOKUP($G130,Lists!$J$17:$K$21,2),IF($M130=Lists!$H$3,IF($K130&lt;1,(($S130/$K130)*((1+'Inputs &amp; Summary'!$D$7)^AS$1)),((INT(AS$1/$K130)-INT((AS$1-1)/$K130))*$S130*((1+'Inputs &amp; Summary'!$D$7)^AS$1))),(_xlfn.WEIBULL.DIST(AS$1,$L130,$K130,FALSE)*$S130*((1+'Inputs &amp; Summary'!$D$7)^AS$1))),IF($M130=Lists!$H$3,IF($K130&lt;1,((($R130*(1-$E130)+$Q130*(1-$F130))/$K130)*((1+'Inputs &amp; Summary'!$D$7)^AS$1)),((INT(AS$1/$K130)-INT((AS$1-1)/$K130))*($R130*(1-$E130)+$Q130*(1-$F130))*((1+'Inputs &amp; Summary'!$D$7)^AS$1))),((_xlfn.WEIBULL.DIST(AS$1,$L130,$K130,FALSE)*($R130*(1-$E130)+$Q130*(1-$F130))*((1+'Inputs &amp; Summary'!$D$7)^AS$1))))))</f>
        <v>0</v>
      </c>
      <c r="AT130" s="248">
        <f>$D130*IF(AT$1&gt;'Inputs &amp; Summary'!$D$5,0,IF(AT$1&gt;VLOOKUP($G130,Lists!$J$17:$K$21,2),IF($M130=Lists!$H$3,IF($K130&lt;1,(($S130/$K130)*((1+'Inputs &amp; Summary'!$D$7)^AT$1)),((INT(AT$1/$K130)-INT((AT$1-1)/$K130))*$S130*((1+'Inputs &amp; Summary'!$D$7)^AT$1))),(_xlfn.WEIBULL.DIST(AT$1,$L130,$K130,FALSE)*$S130*((1+'Inputs &amp; Summary'!$D$7)^AT$1))),IF($M130=Lists!$H$3,IF($K130&lt;1,((($R130*(1-$E130)+$Q130*(1-$F130))/$K130)*((1+'Inputs &amp; Summary'!$D$7)^AT$1)),((INT(AT$1/$K130)-INT((AT$1-1)/$K130))*($R130*(1-$E130)+$Q130*(1-$F130))*((1+'Inputs &amp; Summary'!$D$7)^AT$1))),((_xlfn.WEIBULL.DIST(AT$1,$L130,$K130,FALSE)*($R130*(1-$E130)+$Q130*(1-$F130))*((1+'Inputs &amp; Summary'!$D$7)^AT$1))))))</f>
        <v>0</v>
      </c>
      <c r="AU130" s="248">
        <f>$D130*IF(AU$1&gt;'Inputs &amp; Summary'!$D$5,0,IF(AU$1&gt;VLOOKUP($G130,Lists!$J$17:$K$21,2),IF($M130=Lists!$H$3,IF($K130&lt;1,(($S130/$K130)*((1+'Inputs &amp; Summary'!$D$7)^AU$1)),((INT(AU$1/$K130)-INT((AU$1-1)/$K130))*$S130*((1+'Inputs &amp; Summary'!$D$7)^AU$1))),(_xlfn.WEIBULL.DIST(AU$1,$L130,$K130,FALSE)*$S130*((1+'Inputs &amp; Summary'!$D$7)^AU$1))),IF($M130=Lists!$H$3,IF($K130&lt;1,((($R130*(1-$E130)+$Q130*(1-$F130))/$K130)*((1+'Inputs &amp; Summary'!$D$7)^AU$1)),((INT(AU$1/$K130)-INT((AU$1-1)/$K130))*($R130*(1-$E130)+$Q130*(1-$F130))*((1+'Inputs &amp; Summary'!$D$7)^AU$1))),((_xlfn.WEIBULL.DIST(AU$1,$L130,$K130,FALSE)*($R130*(1-$E130)+$Q130*(1-$F130))*((1+'Inputs &amp; Summary'!$D$7)^AU$1))))))</f>
        <v>0</v>
      </c>
      <c r="AV130" s="248">
        <f>$D130*IF(AV$1&gt;'Inputs &amp; Summary'!$D$5,0,IF(AV$1&gt;VLOOKUP($G130,Lists!$J$17:$K$21,2),IF($M130=Lists!$H$3,IF($K130&lt;1,(($S130/$K130)*((1+'Inputs &amp; Summary'!$D$7)^AV$1)),((INT(AV$1/$K130)-INT((AV$1-1)/$K130))*$S130*((1+'Inputs &amp; Summary'!$D$7)^AV$1))),(_xlfn.WEIBULL.DIST(AV$1,$L130,$K130,FALSE)*$S130*((1+'Inputs &amp; Summary'!$D$7)^AV$1))),IF($M130=Lists!$H$3,IF($K130&lt;1,((($R130*(1-$E130)+$Q130*(1-$F130))/$K130)*((1+'Inputs &amp; Summary'!$D$7)^AV$1)),((INT(AV$1/$K130)-INT((AV$1-1)/$K130))*($R130*(1-$E130)+$Q130*(1-$F130))*((1+'Inputs &amp; Summary'!$D$7)^AV$1))),((_xlfn.WEIBULL.DIST(AV$1,$L130,$K130,FALSE)*($R130*(1-$E130)+$Q130*(1-$F130))*((1+'Inputs &amp; Summary'!$D$7)^AV$1))))))</f>
        <v>0</v>
      </c>
      <c r="AW130" s="248">
        <f>$D130*IF(AW$1&gt;'Inputs &amp; Summary'!$D$5,0,IF(AW$1&gt;VLOOKUP($G130,Lists!$J$17:$K$21,2),IF($M130=Lists!$H$3,IF($K130&lt;1,(($S130/$K130)*((1+'Inputs &amp; Summary'!$D$7)^AW$1)),((INT(AW$1/$K130)-INT((AW$1-1)/$K130))*$S130*((1+'Inputs &amp; Summary'!$D$7)^AW$1))),(_xlfn.WEIBULL.DIST(AW$1,$L130,$K130,FALSE)*$S130*((1+'Inputs &amp; Summary'!$D$7)^AW$1))),IF($M130=Lists!$H$3,IF($K130&lt;1,((($R130*(1-$E130)+$Q130*(1-$F130))/$K130)*((1+'Inputs &amp; Summary'!$D$7)^AW$1)),((INT(AW$1/$K130)-INT((AW$1-1)/$K130))*($R130*(1-$E130)+$Q130*(1-$F130))*((1+'Inputs &amp; Summary'!$D$7)^AW$1))),((_xlfn.WEIBULL.DIST(AW$1,$L130,$K130,FALSE)*($R130*(1-$E130)+$Q130*(1-$F130))*((1+'Inputs &amp; Summary'!$D$7)^AW$1))))))</f>
        <v>0</v>
      </c>
      <c r="AX130" s="248">
        <f>$D130*IF(AX$1&gt;'Inputs &amp; Summary'!$D$5,0,IF(AX$1&gt;VLOOKUP($G130,Lists!$J$17:$K$21,2),IF($M130=Lists!$H$3,IF($K130&lt;1,(($S130/$K130)*((1+'Inputs &amp; Summary'!$D$7)^AX$1)),((INT(AX$1/$K130)-INT((AX$1-1)/$K130))*$S130*((1+'Inputs &amp; Summary'!$D$7)^AX$1))),(_xlfn.WEIBULL.DIST(AX$1,$L130,$K130,FALSE)*$S130*((1+'Inputs &amp; Summary'!$D$7)^AX$1))),IF($M130=Lists!$H$3,IF($K130&lt;1,((($R130*(1-$E130)+$Q130*(1-$F130))/$K130)*((1+'Inputs &amp; Summary'!$D$7)^AX$1)),((INT(AX$1/$K130)-INT((AX$1-1)/$K130))*($R130*(1-$E130)+$Q130*(1-$F130))*((1+'Inputs &amp; Summary'!$D$7)^AX$1))),((_xlfn.WEIBULL.DIST(AX$1,$L130,$K130,FALSE)*($R130*(1-$E130)+$Q130*(1-$F130))*((1+'Inputs &amp; Summary'!$D$7)^AX$1))))))</f>
        <v>0</v>
      </c>
      <c r="AY130" s="248">
        <f>$D130*IF(AY$1&gt;'Inputs &amp; Summary'!$D$5,0,IF(AY$1&gt;VLOOKUP($G130,Lists!$J$17:$K$21,2),IF($M130=Lists!$H$3,IF($K130&lt;1,(($S130/$K130)*((1+'Inputs &amp; Summary'!$D$7)^AY$1)),((INT(AY$1/$K130)-INT((AY$1-1)/$K130))*$S130*((1+'Inputs &amp; Summary'!$D$7)^AY$1))),(_xlfn.WEIBULL.DIST(AY$1,$L130,$K130,FALSE)*$S130*((1+'Inputs &amp; Summary'!$D$7)^AY$1))),IF($M130=Lists!$H$3,IF($K130&lt;1,((($R130*(1-$E130)+$Q130*(1-$F130))/$K130)*((1+'Inputs &amp; Summary'!$D$7)^AY$1)),((INT(AY$1/$K130)-INT((AY$1-1)/$K130))*($R130*(1-$E130)+$Q130*(1-$F130))*((1+'Inputs &amp; Summary'!$D$7)^AY$1))),((_xlfn.WEIBULL.DIST(AY$1,$L130,$K130,FALSE)*($R130*(1-$E130)+$Q130*(1-$F130))*((1+'Inputs &amp; Summary'!$D$7)^AY$1))))))</f>
        <v>0</v>
      </c>
      <c r="AZ130" s="248">
        <f>$D130*IF(AZ$1&gt;'Inputs &amp; Summary'!$D$5,0,IF(AZ$1&gt;VLOOKUP($G130,Lists!$J$17:$K$21,2),IF($M130=Lists!$H$3,IF($K130&lt;1,(($S130/$K130)*((1+'Inputs &amp; Summary'!$D$7)^AZ$1)),((INT(AZ$1/$K130)-INT((AZ$1-1)/$K130))*$S130*((1+'Inputs &amp; Summary'!$D$7)^AZ$1))),(_xlfn.WEIBULL.DIST(AZ$1,$L130,$K130,FALSE)*$S130*((1+'Inputs &amp; Summary'!$D$7)^AZ$1))),IF($M130=Lists!$H$3,IF($K130&lt;1,((($R130*(1-$E130)+$Q130*(1-$F130))/$K130)*((1+'Inputs &amp; Summary'!$D$7)^AZ$1)),((INT(AZ$1/$K130)-INT((AZ$1-1)/$K130))*($R130*(1-$E130)+$Q130*(1-$F130))*((1+'Inputs &amp; Summary'!$D$7)^AZ$1))),((_xlfn.WEIBULL.DIST(AZ$1,$L130,$K130,FALSE)*($R130*(1-$E130)+$Q130*(1-$F130))*((1+'Inputs &amp; Summary'!$D$7)^AZ$1))))))</f>
        <v>0</v>
      </c>
      <c r="BA130" s="248">
        <f>$D130*IF(BA$1&gt;'Inputs &amp; Summary'!$D$5,0,IF(BA$1&gt;VLOOKUP($G130,Lists!$J$17:$K$21,2),IF($M130=Lists!$H$3,IF($K130&lt;1,(($S130/$K130)*((1+'Inputs &amp; Summary'!$D$7)^BA$1)),((INT(BA$1/$K130)-INT((BA$1-1)/$K130))*$S130*((1+'Inputs &amp; Summary'!$D$7)^BA$1))),(_xlfn.WEIBULL.DIST(BA$1,$L130,$K130,FALSE)*$S130*((1+'Inputs &amp; Summary'!$D$7)^BA$1))),IF($M130=Lists!$H$3,IF($K130&lt;1,((($R130*(1-$E130)+$Q130*(1-$F130))/$K130)*((1+'Inputs &amp; Summary'!$D$7)^BA$1)),((INT(BA$1/$K130)-INT((BA$1-1)/$K130))*($R130*(1-$E130)+$Q130*(1-$F130))*((1+'Inputs &amp; Summary'!$D$7)^BA$1))),((_xlfn.WEIBULL.DIST(BA$1,$L130,$K130,FALSE)*($R130*(1-$E130)+$Q130*(1-$F130))*((1+'Inputs &amp; Summary'!$D$7)^BA$1))))))</f>
        <v>0</v>
      </c>
      <c r="BB130" s="248">
        <f>$D130*IF(BB$1&gt;'Inputs &amp; Summary'!$D$5,0,IF(BB$1&gt;VLOOKUP($G130,Lists!$J$17:$K$21,2),IF($M130=Lists!$H$3,IF($K130&lt;1,(($S130/$K130)*((1+'Inputs &amp; Summary'!$D$7)^BB$1)),((INT(BB$1/$K130)-INT((BB$1-1)/$K130))*$S130*((1+'Inputs &amp; Summary'!$D$7)^BB$1))),(_xlfn.WEIBULL.DIST(BB$1,$L130,$K130,FALSE)*$S130*((1+'Inputs &amp; Summary'!$D$7)^BB$1))),IF($M130=Lists!$H$3,IF($K130&lt;1,((($R130*(1-$E130)+$Q130*(1-$F130))/$K130)*((1+'Inputs &amp; Summary'!$D$7)^BB$1)),((INT(BB$1/$K130)-INT((BB$1-1)/$K130))*($R130*(1-$E130)+$Q130*(1-$F130))*((1+'Inputs &amp; Summary'!$D$7)^BB$1))),((_xlfn.WEIBULL.DIST(BB$1,$L130,$K130,FALSE)*($R130*(1-$E130)+$Q130*(1-$F130))*((1+'Inputs &amp; Summary'!$D$7)^BB$1))))))</f>
        <v>0</v>
      </c>
      <c r="BC130" s="248">
        <f>$D130*IF(BC$1&gt;'Inputs &amp; Summary'!$D$5,0,IF(BC$1&gt;VLOOKUP($G130,Lists!$J$17:$K$21,2),IF($M130=Lists!$H$3,IF($K130&lt;1,(($S130/$K130)*((1+'Inputs &amp; Summary'!$D$7)^BC$1)),((INT(BC$1/$K130)-INT((BC$1-1)/$K130))*$S130*((1+'Inputs &amp; Summary'!$D$7)^BC$1))),(_xlfn.WEIBULL.DIST(BC$1,$L130,$K130,FALSE)*$S130*((1+'Inputs &amp; Summary'!$D$7)^BC$1))),IF($M130=Lists!$H$3,IF($K130&lt;1,((($R130*(1-$E130)+$Q130*(1-$F130))/$K130)*((1+'Inputs &amp; Summary'!$D$7)^BC$1)),((INT(BC$1/$K130)-INT((BC$1-1)/$K130))*($R130*(1-$E130)+$Q130*(1-$F130))*((1+'Inputs &amp; Summary'!$D$7)^BC$1))),((_xlfn.WEIBULL.DIST(BC$1,$L130,$K130,FALSE)*($R130*(1-$E130)+$Q130*(1-$F130))*((1+'Inputs &amp; Summary'!$D$7)^BC$1))))))</f>
        <v>0</v>
      </c>
      <c r="BD130" s="248">
        <f>$D130*IF(BD$1&gt;'Inputs &amp; Summary'!$D$5,0,IF(BD$1&gt;VLOOKUP($G130,Lists!$J$17:$K$21,2),IF($M130=Lists!$H$3,IF($K130&lt;1,(($S130/$K130)*((1+'Inputs &amp; Summary'!$D$7)^BD$1)),((INT(BD$1/$K130)-INT((BD$1-1)/$K130))*$S130*((1+'Inputs &amp; Summary'!$D$7)^BD$1))),(_xlfn.WEIBULL.DIST(BD$1,$L130,$K130,FALSE)*$S130*((1+'Inputs &amp; Summary'!$D$7)^BD$1))),IF($M130=Lists!$H$3,IF($K130&lt;1,((($R130*(1-$E130)+$Q130*(1-$F130))/$K130)*((1+'Inputs &amp; Summary'!$D$7)^BD$1)),((INT(BD$1/$K130)-INT((BD$1-1)/$K130))*($R130*(1-$E130)+$Q130*(1-$F130))*((1+'Inputs &amp; Summary'!$D$7)^BD$1))),((_xlfn.WEIBULL.DIST(BD$1,$L130,$K130,FALSE)*($R130*(1-$E130)+$Q130*(1-$F130))*((1+'Inputs &amp; Summary'!$D$7)^BD$1))))))</f>
        <v>0</v>
      </c>
      <c r="BE130" s="248">
        <f>$D130*IF(BE$1&gt;'Inputs &amp; Summary'!$D$5,0,IF(BE$1&gt;VLOOKUP($G130,Lists!$J$17:$K$21,2),IF($M130=Lists!$H$3,IF($K130&lt;1,(($S130/$K130)*((1+'Inputs &amp; Summary'!$D$7)^BE$1)),((INT(BE$1/$K130)-INT((BE$1-1)/$K130))*$S130*((1+'Inputs &amp; Summary'!$D$7)^BE$1))),(_xlfn.WEIBULL.DIST(BE$1,$L130,$K130,FALSE)*$S130*((1+'Inputs &amp; Summary'!$D$7)^BE$1))),IF($M130=Lists!$H$3,IF($K130&lt;1,((($R130*(1-$E130)+$Q130*(1-$F130))/$K130)*((1+'Inputs &amp; Summary'!$D$7)^BE$1)),((INT(BE$1/$K130)-INT((BE$1-1)/$K130))*($R130*(1-$E130)+$Q130*(1-$F130))*((1+'Inputs &amp; Summary'!$D$7)^BE$1))),((_xlfn.WEIBULL.DIST(BE$1,$L130,$K130,FALSE)*($R130*(1-$E130)+$Q130*(1-$F130))*((1+'Inputs &amp; Summary'!$D$7)^BE$1))))))</f>
        <v>0</v>
      </c>
      <c r="BF130" s="248">
        <f>$D130*IF(BF$1&gt;'Inputs &amp; Summary'!$D$5,0,IF(BF$1&gt;VLOOKUP($G130,Lists!$J$17:$K$21,2),IF($M130=Lists!$H$3,IF($K130&lt;1,(($S130/$K130)*((1+'Inputs &amp; Summary'!$D$7)^BF$1)),((INT(BF$1/$K130)-INT((BF$1-1)/$K130))*$S130*((1+'Inputs &amp; Summary'!$D$7)^BF$1))),(_xlfn.WEIBULL.DIST(BF$1,$L130,$K130,FALSE)*$S130*((1+'Inputs &amp; Summary'!$D$7)^BF$1))),IF($M130=Lists!$H$3,IF($K130&lt;1,((($R130*(1-$E130)+$Q130*(1-$F130))/$K130)*((1+'Inputs &amp; Summary'!$D$7)^BF$1)),((INT(BF$1/$K130)-INT((BF$1-1)/$K130))*($R130*(1-$E130)+$Q130*(1-$F130))*((1+'Inputs &amp; Summary'!$D$7)^BF$1))),((_xlfn.WEIBULL.DIST(BF$1,$L130,$K130,FALSE)*($R130*(1-$E130)+$Q130*(1-$F130))*((1+'Inputs &amp; Summary'!$D$7)^BF$1))))))</f>
        <v>0</v>
      </c>
      <c r="BG130" s="248">
        <f>$D130*IF(BG$1&gt;'Inputs &amp; Summary'!$D$5,0,IF(BG$1&gt;VLOOKUP($G130,Lists!$J$17:$K$21,2),IF($M130=Lists!$H$3,IF($K130&lt;1,(($S130/$K130)*((1+'Inputs &amp; Summary'!$D$7)^BG$1)),((INT(BG$1/$K130)-INT((BG$1-1)/$K130))*$S130*((1+'Inputs &amp; Summary'!$D$7)^BG$1))),(_xlfn.WEIBULL.DIST(BG$1,$L130,$K130,FALSE)*$S130*((1+'Inputs &amp; Summary'!$D$7)^BG$1))),IF($M130=Lists!$H$3,IF($K130&lt;1,((($R130*(1-$E130)+$Q130*(1-$F130))/$K130)*((1+'Inputs &amp; Summary'!$D$7)^BG$1)),((INT(BG$1/$K130)-INT((BG$1-1)/$K130))*($R130*(1-$E130)+$Q130*(1-$F130))*((1+'Inputs &amp; Summary'!$D$7)^BG$1))),((_xlfn.WEIBULL.DIST(BG$1,$L130,$K130,FALSE)*($R130*(1-$E130)+$Q130*(1-$F130))*((1+'Inputs &amp; Summary'!$D$7)^BG$1))))))</f>
        <v>0</v>
      </c>
      <c r="BH130" s="248">
        <f>$D130*IF(BH$1&gt;'Inputs &amp; Summary'!$D$5,0,IF(BH$1&gt;VLOOKUP($G130,Lists!$J$17:$K$21,2),IF($M130=Lists!$H$3,IF($K130&lt;1,(($S130/$K130)*((1+'Inputs &amp; Summary'!$D$7)^BH$1)),((INT(BH$1/$K130)-INT((BH$1-1)/$K130))*$S130*((1+'Inputs &amp; Summary'!$D$7)^BH$1))),(_xlfn.WEIBULL.DIST(BH$1,$L130,$K130,FALSE)*$S130*((1+'Inputs &amp; Summary'!$D$7)^BH$1))),IF($M130=Lists!$H$3,IF($K130&lt;1,((($R130*(1-$E130)+$Q130*(1-$F130))/$K130)*((1+'Inputs &amp; Summary'!$D$7)^BH$1)),((INT(BH$1/$K130)-INT((BH$1-1)/$K130))*($R130*(1-$E130)+$Q130*(1-$F130))*((1+'Inputs &amp; Summary'!$D$7)^BH$1))),((_xlfn.WEIBULL.DIST(BH$1,$L130,$K130,FALSE)*($R130*(1-$E130)+$Q130*(1-$F130))*((1+'Inputs &amp; Summary'!$D$7)^BH$1))))))</f>
        <v>0</v>
      </c>
      <c r="BI130" s="248">
        <f>$D130*IF(BI$1&gt;'Inputs &amp; Summary'!$D$5,0,IF(BI$1&gt;VLOOKUP($G130,Lists!$J$17:$K$21,2),IF($M130=Lists!$H$3,IF($K130&lt;1,(($S130/$K130)*((1+'Inputs &amp; Summary'!$D$7)^BI$1)),((INT(BI$1/$K130)-INT((BI$1-1)/$K130))*$S130*((1+'Inputs &amp; Summary'!$D$7)^BI$1))),(_xlfn.WEIBULL.DIST(BI$1,$L130,$K130,FALSE)*$S130*((1+'Inputs &amp; Summary'!$D$7)^BI$1))),IF($M130=Lists!$H$3,IF($K130&lt;1,((($R130*(1-$E130)+$Q130*(1-$F130))/$K130)*((1+'Inputs &amp; Summary'!$D$7)^BI$1)),((INT(BI$1/$K130)-INT((BI$1-1)/$K130))*($R130*(1-$E130)+$Q130*(1-$F130))*((1+'Inputs &amp; Summary'!$D$7)^BI$1))),((_xlfn.WEIBULL.DIST(BI$1,$L130,$K130,FALSE)*($R130*(1-$E130)+$Q130*(1-$F130))*((1+'Inputs &amp; Summary'!$D$7)^BI$1))))))</f>
        <v>0</v>
      </c>
      <c r="BJ130" s="248">
        <f>$D130*IF(BJ$1&gt;'Inputs &amp; Summary'!$D$5,0,IF(BJ$1&gt;VLOOKUP($G130,Lists!$J$17:$K$21,2),IF($M130=Lists!$H$3,IF($K130&lt;1,(($S130/$K130)*((1+'Inputs &amp; Summary'!$D$7)^BJ$1)),((INT(BJ$1/$K130)-INT((BJ$1-1)/$K130))*$S130*((1+'Inputs &amp; Summary'!$D$7)^BJ$1))),(_xlfn.WEIBULL.DIST(BJ$1,$L130,$K130,FALSE)*$S130*((1+'Inputs &amp; Summary'!$D$7)^BJ$1))),IF($M130=Lists!$H$3,IF($K130&lt;1,((($R130*(1-$E130)+$Q130*(1-$F130))/$K130)*((1+'Inputs &amp; Summary'!$D$7)^BJ$1)),((INT(BJ$1/$K130)-INT((BJ$1-1)/$K130))*($R130*(1-$E130)+$Q130*(1-$F130))*((1+'Inputs &amp; Summary'!$D$7)^BJ$1))),((_xlfn.WEIBULL.DIST(BJ$1,$L130,$K130,FALSE)*($R130*(1-$E130)+$Q130*(1-$F130))*((1+'Inputs &amp; Summary'!$D$7)^BJ$1))))))</f>
        <v>0</v>
      </c>
      <c r="BK130" s="248">
        <f>$D130*IF(BK$1&gt;'Inputs &amp; Summary'!$D$5,0,IF(BK$1&gt;VLOOKUP($G130,Lists!$J$17:$K$21,2),IF($M130=Lists!$H$3,IF($K130&lt;1,(($S130/$K130)*((1+'Inputs &amp; Summary'!$D$7)^BK$1)),((INT(BK$1/$K130)-INT((BK$1-1)/$K130))*$S130*((1+'Inputs &amp; Summary'!$D$7)^BK$1))),(_xlfn.WEIBULL.DIST(BK$1,$L130,$K130,FALSE)*$S130*((1+'Inputs &amp; Summary'!$D$7)^BK$1))),IF($M130=Lists!$H$3,IF($K130&lt;1,((($R130*(1-$E130)+$Q130*(1-$F130))/$K130)*((1+'Inputs &amp; Summary'!$D$7)^BK$1)),((INT(BK$1/$K130)-INT((BK$1-1)/$K130))*($R130*(1-$E130)+$Q130*(1-$F130))*((1+'Inputs &amp; Summary'!$D$7)^BK$1))),((_xlfn.WEIBULL.DIST(BK$1,$L130,$K130,FALSE)*($R130*(1-$E130)+$Q130*(1-$F130))*((1+'Inputs &amp; Summary'!$D$7)^BK$1))))))</f>
        <v>0</v>
      </c>
      <c r="BL130" s="248">
        <f>$D130*IF(BL$1&gt;'Inputs &amp; Summary'!$D$5,0,IF(BL$1&gt;VLOOKUP($G130,Lists!$J$17:$K$21,2),IF($M130=Lists!$H$3,IF($K130&lt;1,(($S130/$K130)*((1+'Inputs &amp; Summary'!$D$7)^BL$1)),((INT(BL$1/$K130)-INT((BL$1-1)/$K130))*$S130*((1+'Inputs &amp; Summary'!$D$7)^BL$1))),(_xlfn.WEIBULL.DIST(BL$1,$L130,$K130,FALSE)*$S130*((1+'Inputs &amp; Summary'!$D$7)^BL$1))),IF($M130=Lists!$H$3,IF($K130&lt;1,((($R130*(1-$E130)+$Q130*(1-$F130))/$K130)*((1+'Inputs &amp; Summary'!$D$7)^BL$1)),((INT(BL$1/$K130)-INT((BL$1-1)/$K130))*($R130*(1-$E130)+$Q130*(1-$F130))*((1+'Inputs &amp; Summary'!$D$7)^BL$1))),((_xlfn.WEIBULL.DIST(BL$1,$L130,$K130,FALSE)*($R130*(1-$E130)+$Q130*(1-$F130))*((1+'Inputs &amp; Summary'!$D$7)^BL$1))))))</f>
        <v>0</v>
      </c>
    </row>
    <row r="131" spans="1:64" x14ac:dyDescent="0.3">
      <c r="A131" s="11"/>
      <c r="B131" s="10"/>
      <c r="C131" s="10"/>
      <c r="D131" s="10"/>
      <c r="E131" s="10"/>
      <c r="F131" s="10"/>
      <c r="G131" s="10"/>
      <c r="H131" s="10"/>
      <c r="I131" s="10"/>
      <c r="J131" s="10"/>
      <c r="K131" s="10"/>
      <c r="L131" s="10"/>
      <c r="M131" s="10"/>
      <c r="N131" s="10"/>
      <c r="O131" s="10"/>
      <c r="P131" s="10"/>
      <c r="Q131" s="10"/>
      <c r="R131" s="10"/>
      <c r="S131" s="10"/>
      <c r="T131" s="10"/>
      <c r="U131" s="10"/>
      <c r="V131" s="11">
        <f>SUM(V2:V130)</f>
        <v>16682.456002112267</v>
      </c>
      <c r="W131" s="11">
        <f>SUM(W2:W130)</f>
        <v>137778.28601484161</v>
      </c>
      <c r="X131" s="199">
        <f>SUM(X2:X130)</f>
        <v>0.99999999999999956</v>
      </c>
      <c r="Y131" s="93">
        <f>SUM(Y2:Y130)</f>
        <v>4404.1280676193737</v>
      </c>
      <c r="Z131" s="93">
        <f t="shared" ref="Z131:BL131" si="12">SUM(Z2:Z130)</f>
        <v>4541.8165118184079</v>
      </c>
      <c r="AA131" s="93">
        <f t="shared" si="12"/>
        <v>4706.8061818873657</v>
      </c>
      <c r="AB131" s="93">
        <f t="shared" si="12"/>
        <v>4900.2543023432781</v>
      </c>
      <c r="AC131" s="93">
        <f t="shared" si="12"/>
        <v>10709.26856889083</v>
      </c>
      <c r="AD131" s="93">
        <f t="shared" si="12"/>
        <v>5689.9519799535065</v>
      </c>
      <c r="AE131" s="93">
        <f t="shared" si="12"/>
        <v>5978.9450648387647</v>
      </c>
      <c r="AF131" s="93">
        <f t="shared" si="12"/>
        <v>6297.5071228963425</v>
      </c>
      <c r="AG131" s="93">
        <f t="shared" si="12"/>
        <v>6644.3934096816474</v>
      </c>
      <c r="AH131" s="93">
        <f t="shared" si="12"/>
        <v>13185.165281943002</v>
      </c>
      <c r="AI131" s="93">
        <f t="shared" si="12"/>
        <v>21998.537105564206</v>
      </c>
      <c r="AJ131" s="93">
        <f t="shared" si="12"/>
        <v>22564.234994207247</v>
      </c>
      <c r="AK131" s="93">
        <f t="shared" si="12"/>
        <v>23187.742806361326</v>
      </c>
      <c r="AL131" s="93">
        <f t="shared" si="12"/>
        <v>23858.905067872736</v>
      </c>
      <c r="AM131" s="93">
        <f t="shared" si="12"/>
        <v>32410.966661644175</v>
      </c>
      <c r="AN131" s="93">
        <f t="shared" si="12"/>
        <v>25298.578676049532</v>
      </c>
      <c r="AO131" s="93">
        <f t="shared" si="12"/>
        <v>26042.473695294157</v>
      </c>
      <c r="AP131" s="93">
        <f t="shared" si="12"/>
        <v>26785.425417008464</v>
      </c>
      <c r="AQ131" s="93">
        <f t="shared" si="12"/>
        <v>27514.858003471705</v>
      </c>
      <c r="AR131" s="93">
        <f t="shared" si="12"/>
        <v>36929.161122899248</v>
      </c>
      <c r="AS131" s="93">
        <f t="shared" si="12"/>
        <v>0</v>
      </c>
      <c r="AT131" s="93">
        <f t="shared" si="12"/>
        <v>0</v>
      </c>
      <c r="AU131" s="93">
        <f t="shared" si="12"/>
        <v>0</v>
      </c>
      <c r="AV131" s="93">
        <f t="shared" si="12"/>
        <v>0</v>
      </c>
      <c r="AW131" s="93">
        <f t="shared" si="12"/>
        <v>0</v>
      </c>
      <c r="AX131" s="93">
        <f t="shared" si="12"/>
        <v>0</v>
      </c>
      <c r="AY131" s="93">
        <f t="shared" si="12"/>
        <v>0</v>
      </c>
      <c r="AZ131" s="93">
        <f t="shared" si="12"/>
        <v>0</v>
      </c>
      <c r="BA131" s="93">
        <f t="shared" si="12"/>
        <v>0</v>
      </c>
      <c r="BB131" s="93">
        <f t="shared" si="12"/>
        <v>0</v>
      </c>
      <c r="BC131" s="93">
        <f t="shared" si="12"/>
        <v>0</v>
      </c>
      <c r="BD131" s="93">
        <f t="shared" si="12"/>
        <v>0</v>
      </c>
      <c r="BE131" s="93">
        <f t="shared" si="12"/>
        <v>0</v>
      </c>
      <c r="BF131" s="93">
        <f t="shared" si="12"/>
        <v>0</v>
      </c>
      <c r="BG131" s="93">
        <f t="shared" si="12"/>
        <v>0</v>
      </c>
      <c r="BH131" s="93">
        <f t="shared" si="12"/>
        <v>0</v>
      </c>
      <c r="BI131" s="93">
        <f t="shared" si="12"/>
        <v>0</v>
      </c>
      <c r="BJ131" s="93">
        <f t="shared" si="12"/>
        <v>0</v>
      </c>
      <c r="BK131" s="93">
        <f t="shared" si="12"/>
        <v>0</v>
      </c>
      <c r="BL131" s="93">
        <f t="shared" si="12"/>
        <v>0</v>
      </c>
    </row>
  </sheetData>
  <conditionalFormatting sqref="A56">
    <cfRule type="expression" dxfId="6" priority="18">
      <formula>$D$79=0</formula>
    </cfRule>
  </conditionalFormatting>
  <conditionalFormatting sqref="A5:A130 B2:X130">
    <cfRule type="expression" dxfId="5" priority="10">
      <formula>$D2=0</formula>
    </cfRule>
  </conditionalFormatting>
  <conditionalFormatting sqref="A2:A3">
    <cfRule type="expression" dxfId="4" priority="16">
      <formula>$D2=0</formula>
    </cfRule>
  </conditionalFormatting>
  <conditionalFormatting sqref="A4">
    <cfRule type="expression" dxfId="3" priority="15">
      <formula>$D4=0</formula>
    </cfRule>
  </conditionalFormatting>
  <conditionalFormatting sqref="Y2:BL130">
    <cfRule type="expression" dxfId="2" priority="1">
      <formula>$D2=0</formula>
    </cfRule>
    <cfRule type="expression" dxfId="1" priority="2">
      <formula>ROW()=EVEN(ROW())</formula>
    </cfRule>
  </conditionalFormatting>
  <conditionalFormatting sqref="X2:X130">
    <cfRule type="colorScale" priority="101">
      <colorScale>
        <cfvo type="percent" val="10"/>
        <cfvo type="percent" val="50"/>
        <cfvo type="percent" val="100"/>
        <color rgb="FF63BE7B"/>
        <color rgb="FFFFEB84"/>
        <color rgb="FFF8696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C49BB039B39740942A973D3B9ACF61" ma:contentTypeVersion="11" ma:contentTypeDescription="Create a new document." ma:contentTypeScope="" ma:versionID="4751b73ac759a5731ce4f3396b8ed5dc">
  <xsd:schema xmlns:xsd="http://www.w3.org/2001/XMLSchema" xmlns:xs="http://www.w3.org/2001/XMLSchema" xmlns:p="http://schemas.microsoft.com/office/2006/metadata/properties" xmlns:ns2="9e5e068c-496e-4595-835e-dd801bc49ed7" xmlns:ns3="e44254be-1845-4877-993c-b6edcd561e08" targetNamespace="http://schemas.microsoft.com/office/2006/metadata/properties" ma:root="true" ma:fieldsID="7f9b8ae4e6021dd4cc55009397fdf017" ns2:_="" ns3:_="">
    <xsd:import namespace="9e5e068c-496e-4595-835e-dd801bc49ed7"/>
    <xsd:import namespace="e44254be-1845-4877-993c-b6edcd561e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LengthInSecond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e068c-496e-4595-835e-dd801bc49e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6d4f764-e737-4015-ba42-e60acaca493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4254be-1845-4877-993c-b6edcd561e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73bb56b-8363-490d-a92e-708eb3bf02a5}" ma:internalName="TaxCatchAll" ma:showField="CatchAllData" ma:web="e44254be-1845-4877-993c-b6edcd561e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44254be-1845-4877-993c-b6edcd561e08" xsi:nil="true"/>
    <lcf76f155ced4ddcb4097134ff3c332f xmlns="9e5e068c-496e-4595-835e-dd801bc49ed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558A51-8657-46CA-BD9D-192F5B700A1A}"/>
</file>

<file path=customXml/itemProps2.xml><?xml version="1.0" encoding="utf-8"?>
<ds:datastoreItem xmlns:ds="http://schemas.openxmlformats.org/officeDocument/2006/customXml" ds:itemID="{F3139F2D-02E2-481D-BAF0-50B41230FEB1}"/>
</file>

<file path=customXml/itemProps3.xml><?xml version="1.0" encoding="utf-8"?>
<ds:datastoreItem xmlns:ds="http://schemas.openxmlformats.org/officeDocument/2006/customXml" ds:itemID="{D5E56819-90B6-4692-A1E9-0FC0BE63D7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Inputs &amp; Summary</vt:lpstr>
      <vt:lpstr>Commercial Rooftop Details</vt:lpstr>
      <vt:lpstr>Residential Rooftop Details</vt:lpstr>
      <vt:lpstr>Ground-Mount Details</vt:lpstr>
      <vt:lpstr>Labor Rates</vt:lpstr>
      <vt:lpstr>Lists</vt:lpstr>
      <vt:lpstr>Reports</vt:lpstr>
      <vt:lpstr>Cash Flow</vt:lpstr>
      <vt:lpstr>Cleaning</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tjkeating@gmail.com</dc:creator>
  <cp:lastModifiedBy>TJ Keating</cp:lastModifiedBy>
  <cp:lastPrinted>2014-05-30T21:30:32Z</cp:lastPrinted>
  <dcterms:created xsi:type="dcterms:W3CDTF">2013-01-15T19:26:10Z</dcterms:created>
  <dcterms:modified xsi:type="dcterms:W3CDTF">2014-09-04T21:07:49Z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0x010100E7C49BB039B39740942A973D3B9ACF61</vt:lpwstr>
  </property>
</Properties>
</file>